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E_Desktop\MOVI\Lương chuẩn T12\17.01.2022\FPT\"/>
    </mc:Choice>
  </mc:AlternateContent>
  <xr:revisionPtr revIDLastSave="0" documentId="13_ncr:1_{B3D6BB59-DCBF-46FB-9968-2D948B8BCE12}" xr6:coauthVersionLast="47" xr6:coauthVersionMax="47" xr10:uidLastSave="{00000000-0000-0000-0000-000000000000}"/>
  <bookViews>
    <workbookView xWindow="20370" yWindow="-3765" windowWidth="29040" windowHeight="15840" tabRatio="430" activeTab="2" xr2:uid="{00000000-000D-0000-FFFF-FFFF00000000}"/>
  </bookViews>
  <sheets>
    <sheet name="MOVI" sheetId="1" r:id="rId1"/>
    <sheet name="FPT" sheetId="2" r:id="rId2"/>
    <sheet name="Chênh lệch" sheetId="3" r:id="rId3"/>
  </sheets>
  <externalReferences>
    <externalReference r:id="rId4"/>
  </externalReferences>
  <definedNames>
    <definedName name="_xlnm._FilterDatabase" localSheetId="2" hidden="1">'Chênh lệch'!$A$8:$MJ$8</definedName>
    <definedName name="_xlnm._FilterDatabase" localSheetId="1" hidden="1">FPT!$A$3:$DT$3</definedName>
    <definedName name="_xlnm._FilterDatabase" localSheetId="0" hidden="1">MOVI!$A$3:$DT$425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3" l="1"/>
  <c r="E9" i="3"/>
  <c r="G9" i="3"/>
  <c r="H9" i="3"/>
  <c r="J9" i="3"/>
  <c r="K9" i="3"/>
  <c r="M9" i="3"/>
  <c r="N9" i="3"/>
  <c r="P9" i="3"/>
  <c r="Q9" i="3"/>
  <c r="S9" i="3"/>
  <c r="T9" i="3"/>
  <c r="V9" i="3"/>
  <c r="W9" i="3"/>
  <c r="Y9" i="3"/>
  <c r="Z9" i="3"/>
  <c r="AB9" i="3"/>
  <c r="AC9" i="3"/>
  <c r="AE9" i="3"/>
  <c r="AF9" i="3"/>
  <c r="AH9" i="3"/>
  <c r="AJ9" i="3" s="1"/>
  <c r="AK9" i="3"/>
  <c r="AL9" i="3"/>
  <c r="AN9" i="3"/>
  <c r="AO9" i="3"/>
  <c r="AQ9" i="3"/>
  <c r="AR9" i="3"/>
  <c r="AT9" i="3"/>
  <c r="AU9" i="3"/>
  <c r="AW9" i="3"/>
  <c r="AX9" i="3"/>
  <c r="AZ9" i="3"/>
  <c r="BA9" i="3"/>
  <c r="BC9" i="3"/>
  <c r="BD9" i="3"/>
  <c r="BF9" i="3"/>
  <c r="BG9" i="3"/>
  <c r="BI9" i="3"/>
  <c r="BJ9" i="3"/>
  <c r="BL9" i="3"/>
  <c r="BM9" i="3"/>
  <c r="BO9" i="3"/>
  <c r="BP9" i="3"/>
  <c r="BR9" i="3"/>
  <c r="BS9" i="3"/>
  <c r="BU9" i="3"/>
  <c r="BV9" i="3"/>
  <c r="BX9" i="3"/>
  <c r="BY9" i="3"/>
  <c r="CA9" i="3"/>
  <c r="CB9" i="3"/>
  <c r="CD9" i="3"/>
  <c r="CE9" i="3"/>
  <c r="CG9" i="3"/>
  <c r="CH9" i="3"/>
  <c r="CJ9" i="3"/>
  <c r="CK9" i="3"/>
  <c r="CM9" i="3"/>
  <c r="CN9" i="3"/>
  <c r="CP9" i="3"/>
  <c r="CQ9" i="3"/>
  <c r="CS9" i="3"/>
  <c r="CT9" i="3"/>
  <c r="CV9" i="3"/>
  <c r="CW9" i="3"/>
  <c r="CY9" i="3"/>
  <c r="CZ9" i="3"/>
  <c r="DB9" i="3"/>
  <c r="DC9" i="3"/>
  <c r="DE9" i="3"/>
  <c r="DF9" i="3"/>
  <c r="DH9" i="3"/>
  <c r="DI9" i="3"/>
  <c r="DK9" i="3"/>
  <c r="DL9" i="3"/>
  <c r="DN9" i="3"/>
  <c r="DO9" i="3"/>
  <c r="DQ9" i="3"/>
  <c r="DR9" i="3"/>
  <c r="DT9" i="3"/>
  <c r="DU9" i="3"/>
  <c r="DW9" i="3"/>
  <c r="DX9" i="3"/>
  <c r="DZ9" i="3"/>
  <c r="EA9" i="3"/>
  <c r="EC9" i="3"/>
  <c r="ED9" i="3"/>
  <c r="EF9" i="3"/>
  <c r="EG9" i="3"/>
  <c r="EI9" i="3"/>
  <c r="EJ9" i="3"/>
  <c r="EL9" i="3"/>
  <c r="EM9" i="3"/>
  <c r="EO9" i="3"/>
  <c r="EP9" i="3"/>
  <c r="ER9" i="3"/>
  <c r="ES9" i="3"/>
  <c r="EU9" i="3"/>
  <c r="EV9" i="3"/>
  <c r="EX9" i="3"/>
  <c r="EY9" i="3"/>
  <c r="FA9" i="3"/>
  <c r="FB9" i="3"/>
  <c r="FD9" i="3"/>
  <c r="FE9" i="3"/>
  <c r="FG9" i="3"/>
  <c r="FH9" i="3"/>
  <c r="FJ9" i="3"/>
  <c r="FK9" i="3"/>
  <c r="FM9" i="3"/>
  <c r="FN9" i="3"/>
  <c r="FP9" i="3"/>
  <c r="FQ9" i="3"/>
  <c r="FS9" i="3"/>
  <c r="FT9" i="3"/>
  <c r="FV9" i="3"/>
  <c r="FW9" i="3"/>
  <c r="FY9" i="3"/>
  <c r="FZ9" i="3"/>
  <c r="GB9" i="3"/>
  <c r="GC9" i="3"/>
  <c r="GE9" i="3"/>
  <c r="GF9" i="3"/>
  <c r="GH9" i="3"/>
  <c r="GI9" i="3"/>
  <c r="GK9" i="3"/>
  <c r="GL9" i="3"/>
  <c r="GN9" i="3"/>
  <c r="GO9" i="3"/>
  <c r="GQ9" i="3"/>
  <c r="GR9" i="3"/>
  <c r="GT9" i="3"/>
  <c r="GU9" i="3"/>
  <c r="GW9" i="3"/>
  <c r="GX9" i="3"/>
  <c r="GZ9" i="3"/>
  <c r="HA9" i="3"/>
  <c r="HC9" i="3"/>
  <c r="HD9" i="3"/>
  <c r="HF9" i="3"/>
  <c r="HG9" i="3"/>
  <c r="HI9" i="3"/>
  <c r="HJ9" i="3"/>
  <c r="HL9" i="3"/>
  <c r="HM9" i="3"/>
  <c r="HO9" i="3"/>
  <c r="HP9" i="3"/>
  <c r="HR9" i="3"/>
  <c r="HS9" i="3"/>
  <c r="HU9" i="3"/>
  <c r="HV9" i="3"/>
  <c r="HX9" i="3"/>
  <c r="HY9" i="3"/>
  <c r="IA9" i="3"/>
  <c r="IB9" i="3"/>
  <c r="ID9" i="3"/>
  <c r="IE9" i="3"/>
  <c r="IG9" i="3"/>
  <c r="IH9" i="3"/>
  <c r="IJ9" i="3"/>
  <c r="IK9" i="3"/>
  <c r="IM9" i="3"/>
  <c r="IN9" i="3"/>
  <c r="IP9" i="3"/>
  <c r="IQ9" i="3"/>
  <c r="IS9" i="3"/>
  <c r="IT9" i="3"/>
  <c r="IV9" i="3"/>
  <c r="IW9" i="3"/>
  <c r="IY9" i="3"/>
  <c r="IZ9" i="3"/>
  <c r="JB9" i="3"/>
  <c r="JC9" i="3"/>
  <c r="JE9" i="3"/>
  <c r="JF9" i="3"/>
  <c r="JH9" i="3"/>
  <c r="JI9" i="3"/>
  <c r="JK9" i="3"/>
  <c r="JL9" i="3"/>
  <c r="JN9" i="3"/>
  <c r="JO9" i="3"/>
  <c r="JQ9" i="3"/>
  <c r="JR9" i="3"/>
  <c r="JT9" i="3"/>
  <c r="JU9" i="3"/>
  <c r="JW9" i="3"/>
  <c r="JX9" i="3"/>
  <c r="JZ9" i="3"/>
  <c r="KA9" i="3"/>
  <c r="KC9" i="3"/>
  <c r="KD9" i="3"/>
  <c r="KF9" i="3"/>
  <c r="KG9" i="3"/>
  <c r="KI9" i="3"/>
  <c r="KJ9" i="3"/>
  <c r="KL9" i="3"/>
  <c r="KM9" i="3"/>
  <c r="KO9" i="3"/>
  <c r="KP9" i="3"/>
  <c r="KR9" i="3"/>
  <c r="KS9" i="3"/>
  <c r="KU9" i="3"/>
  <c r="KV9" i="3"/>
  <c r="KX9" i="3"/>
  <c r="KY9" i="3"/>
  <c r="LA9" i="3"/>
  <c r="LB9" i="3"/>
  <c r="LD9" i="3"/>
  <c r="LE9" i="3"/>
  <c r="LG9" i="3"/>
  <c r="LH9" i="3"/>
  <c r="LJ9" i="3"/>
  <c r="LK9" i="3"/>
  <c r="LM9" i="3"/>
  <c r="LN9" i="3"/>
  <c r="LP9" i="3"/>
  <c r="LQ9" i="3"/>
  <c r="LT9" i="3"/>
  <c r="LX9" i="3"/>
  <c r="LZ9" i="3"/>
  <c r="MA9" i="3"/>
  <c r="MB9" i="3"/>
  <c r="MC9" i="3"/>
  <c r="MD9" i="3"/>
  <c r="MI9" i="3"/>
  <c r="D10" i="3"/>
  <c r="E10" i="3"/>
  <c r="G10" i="3"/>
  <c r="H10" i="3"/>
  <c r="J10" i="3"/>
  <c r="K10" i="3"/>
  <c r="M10" i="3"/>
  <c r="N10" i="3"/>
  <c r="P10" i="3"/>
  <c r="Q10" i="3"/>
  <c r="S10" i="3"/>
  <c r="T10" i="3"/>
  <c r="V10" i="3"/>
  <c r="W10" i="3"/>
  <c r="Y10" i="3"/>
  <c r="Z10" i="3"/>
  <c r="AB10" i="3"/>
  <c r="AC10" i="3"/>
  <c r="AE10" i="3"/>
  <c r="AF10" i="3"/>
  <c r="AJ10" i="3"/>
  <c r="AK10" i="3"/>
  <c r="AL10" i="3"/>
  <c r="AN10" i="3"/>
  <c r="AO10" i="3"/>
  <c r="AQ10" i="3"/>
  <c r="AR10" i="3"/>
  <c r="AT10" i="3"/>
  <c r="AU10" i="3"/>
  <c r="AW10" i="3"/>
  <c r="AX10" i="3"/>
  <c r="AZ10" i="3"/>
  <c r="BA10" i="3"/>
  <c r="BC10" i="3"/>
  <c r="BD10" i="3"/>
  <c r="BF10" i="3"/>
  <c r="BG10" i="3"/>
  <c r="BI10" i="3"/>
  <c r="BJ10" i="3"/>
  <c r="BL10" i="3"/>
  <c r="BM10" i="3"/>
  <c r="BO10" i="3"/>
  <c r="BP10" i="3"/>
  <c r="BR10" i="3"/>
  <c r="BS10" i="3"/>
  <c r="BU10" i="3"/>
  <c r="BV10" i="3"/>
  <c r="BX10" i="3"/>
  <c r="BY10" i="3"/>
  <c r="CA10" i="3"/>
  <c r="CB10" i="3"/>
  <c r="CD10" i="3"/>
  <c r="CE10" i="3"/>
  <c r="CG10" i="3"/>
  <c r="CH10" i="3"/>
  <c r="CJ10" i="3"/>
  <c r="CK10" i="3"/>
  <c r="CM10" i="3"/>
  <c r="CN10" i="3"/>
  <c r="CP10" i="3"/>
  <c r="CQ10" i="3"/>
  <c r="CS10" i="3"/>
  <c r="CT10" i="3"/>
  <c r="CV10" i="3"/>
  <c r="CW10" i="3"/>
  <c r="CY10" i="3"/>
  <c r="CZ10" i="3"/>
  <c r="DB10" i="3"/>
  <c r="DC10" i="3"/>
  <c r="DE10" i="3"/>
  <c r="DF10" i="3"/>
  <c r="DH10" i="3"/>
  <c r="DI10" i="3"/>
  <c r="DK10" i="3"/>
  <c r="DL10" i="3"/>
  <c r="DN10" i="3"/>
  <c r="DO10" i="3"/>
  <c r="DQ10" i="3"/>
  <c r="DR10" i="3"/>
  <c r="DT10" i="3"/>
  <c r="DU10" i="3"/>
  <c r="DW10" i="3"/>
  <c r="DX10" i="3"/>
  <c r="DZ10" i="3"/>
  <c r="EA10" i="3"/>
  <c r="EC10" i="3"/>
  <c r="ED10" i="3"/>
  <c r="EF10" i="3"/>
  <c r="EG10" i="3"/>
  <c r="EI10" i="3"/>
  <c r="EJ10" i="3"/>
  <c r="EL10" i="3"/>
  <c r="EM10" i="3"/>
  <c r="EO10" i="3"/>
  <c r="EP10" i="3"/>
  <c r="ER10" i="3"/>
  <c r="ES10" i="3"/>
  <c r="EU10" i="3"/>
  <c r="EV10" i="3"/>
  <c r="EX10" i="3"/>
  <c r="EY10" i="3"/>
  <c r="FA10" i="3"/>
  <c r="FB10" i="3"/>
  <c r="FD10" i="3"/>
  <c r="FE10" i="3"/>
  <c r="FG10" i="3"/>
  <c r="FH10" i="3"/>
  <c r="FJ10" i="3"/>
  <c r="FK10" i="3"/>
  <c r="FM10" i="3"/>
  <c r="FN10" i="3"/>
  <c r="FP10" i="3"/>
  <c r="FQ10" i="3"/>
  <c r="FS10" i="3"/>
  <c r="FT10" i="3"/>
  <c r="FV10" i="3"/>
  <c r="FW10" i="3"/>
  <c r="FY10" i="3"/>
  <c r="FZ10" i="3"/>
  <c r="GB10" i="3"/>
  <c r="GC10" i="3"/>
  <c r="GE10" i="3"/>
  <c r="GF10" i="3"/>
  <c r="GH10" i="3"/>
  <c r="GI10" i="3"/>
  <c r="GK10" i="3"/>
  <c r="GL10" i="3"/>
  <c r="GN10" i="3"/>
  <c r="GO10" i="3"/>
  <c r="GQ10" i="3"/>
  <c r="GR10" i="3"/>
  <c r="GT10" i="3"/>
  <c r="GU10" i="3"/>
  <c r="GW10" i="3"/>
  <c r="GX10" i="3"/>
  <c r="GZ10" i="3"/>
  <c r="HA10" i="3"/>
  <c r="HC10" i="3"/>
  <c r="HD10" i="3"/>
  <c r="HF10" i="3"/>
  <c r="HG10" i="3"/>
  <c r="HI10" i="3"/>
  <c r="HJ10" i="3"/>
  <c r="HL10" i="3"/>
  <c r="HM10" i="3"/>
  <c r="HO10" i="3"/>
  <c r="HP10" i="3"/>
  <c r="HR10" i="3"/>
  <c r="HS10" i="3"/>
  <c r="HU10" i="3"/>
  <c r="HV10" i="3"/>
  <c r="HX10" i="3"/>
  <c r="HY10" i="3"/>
  <c r="IA10" i="3"/>
  <c r="IB10" i="3"/>
  <c r="ID10" i="3"/>
  <c r="IE10" i="3"/>
  <c r="IG10" i="3"/>
  <c r="IH10" i="3"/>
  <c r="IJ10" i="3"/>
  <c r="IK10" i="3"/>
  <c r="IM10" i="3"/>
  <c r="IN10" i="3"/>
  <c r="IP10" i="3"/>
  <c r="IQ10" i="3"/>
  <c r="IS10" i="3"/>
  <c r="IT10" i="3"/>
  <c r="IV10" i="3"/>
  <c r="IW10" i="3"/>
  <c r="IY10" i="3"/>
  <c r="IZ10" i="3"/>
  <c r="JB10" i="3"/>
  <c r="JC10" i="3"/>
  <c r="JE10" i="3"/>
  <c r="JF10" i="3"/>
  <c r="JH10" i="3"/>
  <c r="JI10" i="3"/>
  <c r="JK10" i="3"/>
  <c r="JL10" i="3"/>
  <c r="JN10" i="3"/>
  <c r="JO10" i="3"/>
  <c r="JQ10" i="3"/>
  <c r="JR10" i="3"/>
  <c r="JT10" i="3"/>
  <c r="JU10" i="3"/>
  <c r="JW10" i="3"/>
  <c r="JX10" i="3"/>
  <c r="JZ10" i="3"/>
  <c r="KA10" i="3"/>
  <c r="KC10" i="3"/>
  <c r="KD10" i="3"/>
  <c r="KF10" i="3"/>
  <c r="KG10" i="3"/>
  <c r="KI10" i="3"/>
  <c r="KJ10" i="3"/>
  <c r="KL10" i="3"/>
  <c r="KM10" i="3"/>
  <c r="KO10" i="3"/>
  <c r="KP10" i="3"/>
  <c r="KR10" i="3"/>
  <c r="KS10" i="3"/>
  <c r="KU10" i="3"/>
  <c r="KV10" i="3"/>
  <c r="KX10" i="3"/>
  <c r="KY10" i="3"/>
  <c r="LA10" i="3"/>
  <c r="LB10" i="3"/>
  <c r="LD10" i="3"/>
  <c r="LE10" i="3"/>
  <c r="LG10" i="3"/>
  <c r="LH10" i="3"/>
  <c r="LJ10" i="3"/>
  <c r="LK10" i="3"/>
  <c r="LM10" i="3"/>
  <c r="LN10" i="3"/>
  <c r="LP10" i="3"/>
  <c r="LQ10" i="3"/>
  <c r="LX10" i="3"/>
  <c r="LZ10" i="3"/>
  <c r="MA10" i="3"/>
  <c r="MB10" i="3"/>
  <c r="MC10" i="3"/>
  <c r="MD10" i="3"/>
  <c r="MI10" i="3"/>
  <c r="D11" i="3"/>
  <c r="E11" i="3"/>
  <c r="G11" i="3"/>
  <c r="H11" i="3"/>
  <c r="J11" i="3"/>
  <c r="K11" i="3"/>
  <c r="M11" i="3"/>
  <c r="N11" i="3"/>
  <c r="P11" i="3"/>
  <c r="Q11" i="3"/>
  <c r="S11" i="3"/>
  <c r="T11" i="3"/>
  <c r="V11" i="3"/>
  <c r="W11" i="3"/>
  <c r="Y11" i="3"/>
  <c r="Z11" i="3"/>
  <c r="AB11" i="3"/>
  <c r="AC11" i="3"/>
  <c r="AE11" i="3"/>
  <c r="AF11" i="3"/>
  <c r="AH11" i="3"/>
  <c r="AJ11" i="3" s="1"/>
  <c r="AK11" i="3"/>
  <c r="AL11" i="3"/>
  <c r="AN11" i="3"/>
  <c r="AO11" i="3"/>
  <c r="AQ11" i="3"/>
  <c r="AR11" i="3"/>
  <c r="AT11" i="3"/>
  <c r="AU11" i="3"/>
  <c r="AW11" i="3"/>
  <c r="AX11" i="3"/>
  <c r="AZ11" i="3"/>
  <c r="BA11" i="3"/>
  <c r="BC11" i="3"/>
  <c r="BD11" i="3"/>
  <c r="BF11" i="3"/>
  <c r="BG11" i="3"/>
  <c r="BI11" i="3"/>
  <c r="BJ11" i="3"/>
  <c r="BL11" i="3"/>
  <c r="BM11" i="3"/>
  <c r="BO11" i="3"/>
  <c r="BP11" i="3"/>
  <c r="BR11" i="3"/>
  <c r="BS11" i="3"/>
  <c r="BU11" i="3"/>
  <c r="BV11" i="3"/>
  <c r="BX11" i="3"/>
  <c r="BY11" i="3"/>
  <c r="CA11" i="3"/>
  <c r="CB11" i="3"/>
  <c r="CD11" i="3"/>
  <c r="CE11" i="3"/>
  <c r="CG11" i="3"/>
  <c r="CH11" i="3"/>
  <c r="CJ11" i="3"/>
  <c r="CK11" i="3"/>
  <c r="CM11" i="3"/>
  <c r="CN11" i="3"/>
  <c r="CP11" i="3"/>
  <c r="CQ11" i="3"/>
  <c r="CS11" i="3"/>
  <c r="CT11" i="3"/>
  <c r="CV11" i="3"/>
  <c r="CW11" i="3"/>
  <c r="CY11" i="3"/>
  <c r="CZ11" i="3"/>
  <c r="DB11" i="3"/>
  <c r="DC11" i="3"/>
  <c r="DE11" i="3"/>
  <c r="DF11" i="3"/>
  <c r="DH11" i="3"/>
  <c r="DI11" i="3"/>
  <c r="DK11" i="3"/>
  <c r="DL11" i="3"/>
  <c r="DN11" i="3"/>
  <c r="DO11" i="3"/>
  <c r="DQ11" i="3"/>
  <c r="DR11" i="3"/>
  <c r="DT11" i="3"/>
  <c r="DU11" i="3"/>
  <c r="DW11" i="3"/>
  <c r="DX11" i="3"/>
  <c r="DZ11" i="3"/>
  <c r="EA11" i="3"/>
  <c r="EC11" i="3"/>
  <c r="ED11" i="3"/>
  <c r="EF11" i="3"/>
  <c r="EG11" i="3"/>
  <c r="EI11" i="3"/>
  <c r="EJ11" i="3"/>
  <c r="EL11" i="3"/>
  <c r="EM11" i="3"/>
  <c r="EO11" i="3"/>
  <c r="EP11" i="3"/>
  <c r="ER11" i="3"/>
  <c r="ES11" i="3"/>
  <c r="EU11" i="3"/>
  <c r="EV11" i="3"/>
  <c r="EX11" i="3"/>
  <c r="EY11" i="3"/>
  <c r="FA11" i="3"/>
  <c r="FB11" i="3"/>
  <c r="FD11" i="3"/>
  <c r="FE11" i="3"/>
  <c r="FG11" i="3"/>
  <c r="FH11" i="3"/>
  <c r="FJ11" i="3"/>
  <c r="FK11" i="3"/>
  <c r="FM11" i="3"/>
  <c r="FN11" i="3"/>
  <c r="FP11" i="3"/>
  <c r="FQ11" i="3"/>
  <c r="FS11" i="3"/>
  <c r="FT11" i="3"/>
  <c r="FV11" i="3"/>
  <c r="FW11" i="3"/>
  <c r="FY11" i="3"/>
  <c r="FZ11" i="3"/>
  <c r="GB11" i="3"/>
  <c r="GC11" i="3"/>
  <c r="GE11" i="3"/>
  <c r="GF11" i="3"/>
  <c r="GH11" i="3"/>
  <c r="GI11" i="3"/>
  <c r="GK11" i="3"/>
  <c r="GL11" i="3"/>
  <c r="GN11" i="3"/>
  <c r="GO11" i="3"/>
  <c r="GQ11" i="3"/>
  <c r="GR11" i="3"/>
  <c r="GT11" i="3"/>
  <c r="GU11" i="3"/>
  <c r="GW11" i="3"/>
  <c r="GX11" i="3"/>
  <c r="GZ11" i="3"/>
  <c r="HA11" i="3"/>
  <c r="HC11" i="3"/>
  <c r="HD11" i="3"/>
  <c r="HF11" i="3"/>
  <c r="HG11" i="3"/>
  <c r="HI11" i="3"/>
  <c r="HJ11" i="3"/>
  <c r="HL11" i="3"/>
  <c r="HM11" i="3"/>
  <c r="HO11" i="3"/>
  <c r="HP11" i="3"/>
  <c r="HR11" i="3"/>
  <c r="HS11" i="3"/>
  <c r="HU11" i="3"/>
  <c r="HV11" i="3"/>
  <c r="HX11" i="3"/>
  <c r="HY11" i="3"/>
  <c r="IA11" i="3"/>
  <c r="IB11" i="3"/>
  <c r="ID11" i="3"/>
  <c r="IE11" i="3"/>
  <c r="IG11" i="3"/>
  <c r="IH11" i="3"/>
  <c r="IJ11" i="3"/>
  <c r="IK11" i="3"/>
  <c r="IM11" i="3"/>
  <c r="IN11" i="3"/>
  <c r="IP11" i="3"/>
  <c r="IQ11" i="3"/>
  <c r="IS11" i="3"/>
  <c r="IT11" i="3"/>
  <c r="IV11" i="3"/>
  <c r="IW11" i="3"/>
  <c r="IY11" i="3"/>
  <c r="IZ11" i="3"/>
  <c r="JB11" i="3"/>
  <c r="JC11" i="3"/>
  <c r="JE11" i="3"/>
  <c r="JF11" i="3"/>
  <c r="JH11" i="3"/>
  <c r="JI11" i="3"/>
  <c r="JK11" i="3"/>
  <c r="JL11" i="3"/>
  <c r="JN11" i="3"/>
  <c r="JO11" i="3"/>
  <c r="JQ11" i="3"/>
  <c r="JR11" i="3"/>
  <c r="JT11" i="3"/>
  <c r="JU11" i="3"/>
  <c r="JW11" i="3"/>
  <c r="JX11" i="3"/>
  <c r="JZ11" i="3"/>
  <c r="KA11" i="3"/>
  <c r="KC11" i="3"/>
  <c r="KD11" i="3"/>
  <c r="KF11" i="3"/>
  <c r="KG11" i="3"/>
  <c r="KI11" i="3"/>
  <c r="KJ11" i="3"/>
  <c r="KL11" i="3"/>
  <c r="KM11" i="3"/>
  <c r="KO11" i="3"/>
  <c r="KP11" i="3"/>
  <c r="KR11" i="3"/>
  <c r="KS11" i="3"/>
  <c r="KU11" i="3"/>
  <c r="KV11" i="3"/>
  <c r="KX11" i="3"/>
  <c r="KY11" i="3"/>
  <c r="LA11" i="3"/>
  <c r="LB11" i="3"/>
  <c r="LD11" i="3"/>
  <c r="LE11" i="3"/>
  <c r="LG11" i="3"/>
  <c r="LH11" i="3"/>
  <c r="LJ11" i="3"/>
  <c r="LK11" i="3"/>
  <c r="LM11" i="3"/>
  <c r="LN11" i="3"/>
  <c r="LP11" i="3"/>
  <c r="LQ11" i="3"/>
  <c r="LX11" i="3"/>
  <c r="LZ11" i="3"/>
  <c r="MA11" i="3"/>
  <c r="MB11" i="3"/>
  <c r="MC11" i="3"/>
  <c r="MD11" i="3"/>
  <c r="MI11" i="3"/>
  <c r="D12" i="3"/>
  <c r="E12" i="3"/>
  <c r="G12" i="3"/>
  <c r="H12" i="3"/>
  <c r="J12" i="3"/>
  <c r="K12" i="3"/>
  <c r="M12" i="3"/>
  <c r="N12" i="3"/>
  <c r="P12" i="3"/>
  <c r="Q12" i="3"/>
  <c r="S12" i="3"/>
  <c r="T12" i="3"/>
  <c r="V12" i="3"/>
  <c r="W12" i="3"/>
  <c r="Y12" i="3"/>
  <c r="Z12" i="3"/>
  <c r="AB12" i="3"/>
  <c r="AC12" i="3"/>
  <c r="AE12" i="3"/>
  <c r="AF12" i="3"/>
  <c r="AH12" i="3"/>
  <c r="AJ12" i="3" s="1"/>
  <c r="AK12" i="3"/>
  <c r="AL12" i="3"/>
  <c r="AN12" i="3"/>
  <c r="AO12" i="3"/>
  <c r="AQ12" i="3"/>
  <c r="AR12" i="3"/>
  <c r="AT12" i="3"/>
  <c r="AU12" i="3"/>
  <c r="AW12" i="3"/>
  <c r="AX12" i="3"/>
  <c r="AZ12" i="3"/>
  <c r="BA12" i="3"/>
  <c r="BC12" i="3"/>
  <c r="BD12" i="3"/>
  <c r="BF12" i="3"/>
  <c r="BG12" i="3"/>
  <c r="BI12" i="3"/>
  <c r="BJ12" i="3"/>
  <c r="BL12" i="3"/>
  <c r="BM12" i="3"/>
  <c r="BO12" i="3"/>
  <c r="BP12" i="3"/>
  <c r="BR12" i="3"/>
  <c r="BS12" i="3"/>
  <c r="BU12" i="3"/>
  <c r="BV12" i="3"/>
  <c r="BX12" i="3"/>
  <c r="BY12" i="3"/>
  <c r="CA12" i="3"/>
  <c r="CB12" i="3"/>
  <c r="CD12" i="3"/>
  <c r="CE12" i="3"/>
  <c r="CG12" i="3"/>
  <c r="CH12" i="3"/>
  <c r="CJ12" i="3"/>
  <c r="CK12" i="3"/>
  <c r="CM12" i="3"/>
  <c r="CN12" i="3"/>
  <c r="CP12" i="3"/>
  <c r="CQ12" i="3"/>
  <c r="CS12" i="3"/>
  <c r="CT12" i="3"/>
  <c r="CV12" i="3"/>
  <c r="CW12" i="3"/>
  <c r="CY12" i="3"/>
  <c r="CZ12" i="3"/>
  <c r="DB12" i="3"/>
  <c r="DC12" i="3"/>
  <c r="DE12" i="3"/>
  <c r="DF12" i="3"/>
  <c r="DH12" i="3"/>
  <c r="DI12" i="3"/>
  <c r="DK12" i="3"/>
  <c r="DL12" i="3"/>
  <c r="DN12" i="3"/>
  <c r="DO12" i="3"/>
  <c r="DQ12" i="3"/>
  <c r="DR12" i="3"/>
  <c r="DT12" i="3"/>
  <c r="DU12" i="3"/>
  <c r="DW12" i="3"/>
  <c r="DX12" i="3"/>
  <c r="DZ12" i="3"/>
  <c r="EA12" i="3"/>
  <c r="EC12" i="3"/>
  <c r="ED12" i="3"/>
  <c r="EF12" i="3"/>
  <c r="EG12" i="3"/>
  <c r="EI12" i="3"/>
  <c r="EJ12" i="3"/>
  <c r="EL12" i="3"/>
  <c r="EM12" i="3"/>
  <c r="EO12" i="3"/>
  <c r="EP12" i="3"/>
  <c r="ER12" i="3"/>
  <c r="ES12" i="3"/>
  <c r="EU12" i="3"/>
  <c r="EV12" i="3"/>
  <c r="EX12" i="3"/>
  <c r="EY12" i="3"/>
  <c r="FA12" i="3"/>
  <c r="FB12" i="3"/>
  <c r="FD12" i="3"/>
  <c r="FE12" i="3"/>
  <c r="FG12" i="3"/>
  <c r="FH12" i="3"/>
  <c r="FJ12" i="3"/>
  <c r="FK12" i="3"/>
  <c r="FM12" i="3"/>
  <c r="FN12" i="3"/>
  <c r="FP12" i="3"/>
  <c r="FQ12" i="3"/>
  <c r="FS12" i="3"/>
  <c r="FT12" i="3"/>
  <c r="FV12" i="3"/>
  <c r="FW12" i="3"/>
  <c r="FY12" i="3"/>
  <c r="FZ12" i="3"/>
  <c r="GB12" i="3"/>
  <c r="GC12" i="3"/>
  <c r="GE12" i="3"/>
  <c r="GF12" i="3"/>
  <c r="GH12" i="3"/>
  <c r="GI12" i="3"/>
  <c r="GK12" i="3"/>
  <c r="GL12" i="3"/>
  <c r="GN12" i="3"/>
  <c r="GO12" i="3"/>
  <c r="GQ12" i="3"/>
  <c r="GR12" i="3"/>
  <c r="GT12" i="3"/>
  <c r="GU12" i="3"/>
  <c r="GW12" i="3"/>
  <c r="GX12" i="3"/>
  <c r="GZ12" i="3"/>
  <c r="HA12" i="3"/>
  <c r="HC12" i="3"/>
  <c r="HD12" i="3"/>
  <c r="HF12" i="3"/>
  <c r="HG12" i="3"/>
  <c r="HI12" i="3"/>
  <c r="HJ12" i="3"/>
  <c r="HL12" i="3"/>
  <c r="HM12" i="3"/>
  <c r="HO12" i="3"/>
  <c r="HP12" i="3"/>
  <c r="HR12" i="3"/>
  <c r="HS12" i="3"/>
  <c r="HU12" i="3"/>
  <c r="HV12" i="3"/>
  <c r="HX12" i="3"/>
  <c r="HY12" i="3"/>
  <c r="IA12" i="3"/>
  <c r="IB12" i="3"/>
  <c r="ID12" i="3"/>
  <c r="IE12" i="3"/>
  <c r="IG12" i="3"/>
  <c r="IH12" i="3"/>
  <c r="IJ12" i="3"/>
  <c r="IK12" i="3"/>
  <c r="IM12" i="3"/>
  <c r="IN12" i="3"/>
  <c r="IP12" i="3"/>
  <c r="IQ12" i="3"/>
  <c r="IS12" i="3"/>
  <c r="IT12" i="3"/>
  <c r="IV12" i="3"/>
  <c r="IW12" i="3"/>
  <c r="IY12" i="3"/>
  <c r="IZ12" i="3"/>
  <c r="JB12" i="3"/>
  <c r="JC12" i="3"/>
  <c r="JE12" i="3"/>
  <c r="JF12" i="3"/>
  <c r="JH12" i="3"/>
  <c r="JI12" i="3"/>
  <c r="JK12" i="3"/>
  <c r="JL12" i="3"/>
  <c r="JN12" i="3"/>
  <c r="JO12" i="3"/>
  <c r="JQ12" i="3"/>
  <c r="JR12" i="3"/>
  <c r="JT12" i="3"/>
  <c r="JU12" i="3"/>
  <c r="JW12" i="3"/>
  <c r="JX12" i="3"/>
  <c r="JZ12" i="3"/>
  <c r="KA12" i="3"/>
  <c r="KC12" i="3"/>
  <c r="KD12" i="3"/>
  <c r="KF12" i="3"/>
  <c r="KG12" i="3"/>
  <c r="KI12" i="3"/>
  <c r="KJ12" i="3"/>
  <c r="KL12" i="3"/>
  <c r="KM12" i="3"/>
  <c r="KO12" i="3"/>
  <c r="KP12" i="3"/>
  <c r="KR12" i="3"/>
  <c r="KS12" i="3"/>
  <c r="KU12" i="3"/>
  <c r="KV12" i="3"/>
  <c r="KX12" i="3"/>
  <c r="KY12" i="3"/>
  <c r="LA12" i="3"/>
  <c r="LB12" i="3"/>
  <c r="LD12" i="3"/>
  <c r="LE12" i="3"/>
  <c r="LG12" i="3"/>
  <c r="LH12" i="3"/>
  <c r="LJ12" i="3"/>
  <c r="LK12" i="3"/>
  <c r="LM12" i="3"/>
  <c r="LN12" i="3"/>
  <c r="LP12" i="3"/>
  <c r="LQ12" i="3"/>
  <c r="LX12" i="3"/>
  <c r="LZ12" i="3"/>
  <c r="MA12" i="3"/>
  <c r="MB12" i="3"/>
  <c r="MC12" i="3"/>
  <c r="MD12" i="3"/>
  <c r="MI12" i="3"/>
  <c r="D13" i="3"/>
  <c r="E13" i="3"/>
  <c r="G13" i="3"/>
  <c r="H13" i="3"/>
  <c r="J13" i="3"/>
  <c r="K13" i="3"/>
  <c r="M13" i="3"/>
  <c r="N13" i="3"/>
  <c r="P13" i="3"/>
  <c r="Q13" i="3"/>
  <c r="S13" i="3"/>
  <c r="T13" i="3"/>
  <c r="V13" i="3"/>
  <c r="W13" i="3"/>
  <c r="Y13" i="3"/>
  <c r="Z13" i="3"/>
  <c r="AB13" i="3"/>
  <c r="AC13" i="3"/>
  <c r="AE13" i="3"/>
  <c r="AF13" i="3"/>
  <c r="AH13" i="3"/>
  <c r="AJ13" i="3" s="1"/>
  <c r="AK13" i="3"/>
  <c r="AL13" i="3"/>
  <c r="AN13" i="3"/>
  <c r="AO13" i="3"/>
  <c r="AQ13" i="3"/>
  <c r="AR13" i="3"/>
  <c r="AT13" i="3"/>
  <c r="AU13" i="3"/>
  <c r="AW13" i="3"/>
  <c r="AX13" i="3"/>
  <c r="AZ13" i="3"/>
  <c r="BA13" i="3"/>
  <c r="BC13" i="3"/>
  <c r="BD13" i="3"/>
  <c r="BF13" i="3"/>
  <c r="BG13" i="3"/>
  <c r="BI13" i="3"/>
  <c r="BJ13" i="3"/>
  <c r="BL13" i="3"/>
  <c r="BM13" i="3"/>
  <c r="BO13" i="3"/>
  <c r="BP13" i="3"/>
  <c r="BR13" i="3"/>
  <c r="BS13" i="3"/>
  <c r="BU13" i="3"/>
  <c r="BV13" i="3"/>
  <c r="BX13" i="3"/>
  <c r="BY13" i="3"/>
  <c r="CA13" i="3"/>
  <c r="CB13" i="3"/>
  <c r="CD13" i="3"/>
  <c r="CE13" i="3"/>
  <c r="CG13" i="3"/>
  <c r="CH13" i="3"/>
  <c r="CJ13" i="3"/>
  <c r="CK13" i="3"/>
  <c r="CM13" i="3"/>
  <c r="CN13" i="3"/>
  <c r="CP13" i="3"/>
  <c r="CQ13" i="3"/>
  <c r="CS13" i="3"/>
  <c r="CT13" i="3"/>
  <c r="CV13" i="3"/>
  <c r="CW13" i="3"/>
  <c r="CY13" i="3"/>
  <c r="CZ13" i="3"/>
  <c r="DB13" i="3"/>
  <c r="DC13" i="3"/>
  <c r="DE13" i="3"/>
  <c r="DF13" i="3"/>
  <c r="DH13" i="3"/>
  <c r="DI13" i="3"/>
  <c r="DK13" i="3"/>
  <c r="DL13" i="3"/>
  <c r="DN13" i="3"/>
  <c r="DO13" i="3"/>
  <c r="DQ13" i="3"/>
  <c r="DR13" i="3"/>
  <c r="DT13" i="3"/>
  <c r="DU13" i="3"/>
  <c r="DW13" i="3"/>
  <c r="DX13" i="3"/>
  <c r="DZ13" i="3"/>
  <c r="EA13" i="3"/>
  <c r="EC13" i="3"/>
  <c r="ED13" i="3"/>
  <c r="EF13" i="3"/>
  <c r="EG13" i="3"/>
  <c r="EI13" i="3"/>
  <c r="EJ13" i="3"/>
  <c r="EL13" i="3"/>
  <c r="EM13" i="3"/>
  <c r="EO13" i="3"/>
  <c r="EP13" i="3"/>
  <c r="ER13" i="3"/>
  <c r="ES13" i="3"/>
  <c r="EU13" i="3"/>
  <c r="EV13" i="3"/>
  <c r="EX13" i="3"/>
  <c r="EY13" i="3"/>
  <c r="FA13" i="3"/>
  <c r="FB13" i="3"/>
  <c r="FD13" i="3"/>
  <c r="FE13" i="3"/>
  <c r="FG13" i="3"/>
  <c r="FH13" i="3"/>
  <c r="FJ13" i="3"/>
  <c r="FK13" i="3"/>
  <c r="FM13" i="3"/>
  <c r="FN13" i="3"/>
  <c r="FP13" i="3"/>
  <c r="FQ13" i="3"/>
  <c r="FS13" i="3"/>
  <c r="FT13" i="3"/>
  <c r="FV13" i="3"/>
  <c r="FW13" i="3"/>
  <c r="FY13" i="3"/>
  <c r="FZ13" i="3"/>
  <c r="GB13" i="3"/>
  <c r="GC13" i="3"/>
  <c r="GE13" i="3"/>
  <c r="GF13" i="3"/>
  <c r="GH13" i="3"/>
  <c r="GI13" i="3"/>
  <c r="GK13" i="3"/>
  <c r="GL13" i="3"/>
  <c r="GN13" i="3"/>
  <c r="GO13" i="3"/>
  <c r="GQ13" i="3"/>
  <c r="GR13" i="3"/>
  <c r="GT13" i="3"/>
  <c r="GU13" i="3"/>
  <c r="GW13" i="3"/>
  <c r="GX13" i="3"/>
  <c r="GZ13" i="3"/>
  <c r="HA13" i="3"/>
  <c r="HC13" i="3"/>
  <c r="HD13" i="3"/>
  <c r="HF13" i="3"/>
  <c r="HG13" i="3"/>
  <c r="HI13" i="3"/>
  <c r="HJ13" i="3"/>
  <c r="HL13" i="3"/>
  <c r="HM13" i="3"/>
  <c r="HO13" i="3"/>
  <c r="HP13" i="3"/>
  <c r="HR13" i="3"/>
  <c r="HS13" i="3"/>
  <c r="HU13" i="3"/>
  <c r="HV13" i="3"/>
  <c r="HX13" i="3"/>
  <c r="HY13" i="3"/>
  <c r="IA13" i="3"/>
  <c r="IB13" i="3"/>
  <c r="ID13" i="3"/>
  <c r="IE13" i="3"/>
  <c r="IG13" i="3"/>
  <c r="IH13" i="3"/>
  <c r="IJ13" i="3"/>
  <c r="IK13" i="3"/>
  <c r="IM13" i="3"/>
  <c r="IN13" i="3"/>
  <c r="IP13" i="3"/>
  <c r="IQ13" i="3"/>
  <c r="IS13" i="3"/>
  <c r="IT13" i="3"/>
  <c r="IV13" i="3"/>
  <c r="IW13" i="3"/>
  <c r="IY13" i="3"/>
  <c r="IZ13" i="3"/>
  <c r="JB13" i="3"/>
  <c r="JC13" i="3"/>
  <c r="JE13" i="3"/>
  <c r="JF13" i="3"/>
  <c r="JH13" i="3"/>
  <c r="JI13" i="3"/>
  <c r="JK13" i="3"/>
  <c r="JL13" i="3"/>
  <c r="JN13" i="3"/>
  <c r="JO13" i="3"/>
  <c r="JQ13" i="3"/>
  <c r="JR13" i="3"/>
  <c r="JT13" i="3"/>
  <c r="JU13" i="3"/>
  <c r="JW13" i="3"/>
  <c r="JX13" i="3"/>
  <c r="JZ13" i="3"/>
  <c r="KA13" i="3"/>
  <c r="KC13" i="3"/>
  <c r="KD13" i="3"/>
  <c r="KF13" i="3"/>
  <c r="KG13" i="3"/>
  <c r="KI13" i="3"/>
  <c r="KJ13" i="3"/>
  <c r="KL13" i="3"/>
  <c r="KM13" i="3"/>
  <c r="KO13" i="3"/>
  <c r="KP13" i="3"/>
  <c r="KR13" i="3"/>
  <c r="KS13" i="3"/>
  <c r="KU13" i="3"/>
  <c r="KV13" i="3"/>
  <c r="KX13" i="3"/>
  <c r="KY13" i="3"/>
  <c r="LA13" i="3"/>
  <c r="LB13" i="3"/>
  <c r="LD13" i="3"/>
  <c r="LE13" i="3"/>
  <c r="LG13" i="3"/>
  <c r="LH13" i="3"/>
  <c r="LJ13" i="3"/>
  <c r="LK13" i="3"/>
  <c r="LM13" i="3"/>
  <c r="LN13" i="3"/>
  <c r="LP13" i="3"/>
  <c r="LQ13" i="3"/>
  <c r="LX13" i="3"/>
  <c r="LZ13" i="3"/>
  <c r="MA13" i="3"/>
  <c r="MB13" i="3"/>
  <c r="MC13" i="3"/>
  <c r="MD13" i="3"/>
  <c r="MI13" i="3"/>
  <c r="D14" i="3"/>
  <c r="E14" i="3"/>
  <c r="G14" i="3"/>
  <c r="H14" i="3"/>
  <c r="J14" i="3"/>
  <c r="K14" i="3"/>
  <c r="M14" i="3"/>
  <c r="N14" i="3"/>
  <c r="P14" i="3"/>
  <c r="Q14" i="3"/>
  <c r="S14" i="3"/>
  <c r="T14" i="3"/>
  <c r="V14" i="3"/>
  <c r="W14" i="3"/>
  <c r="Y14" i="3"/>
  <c r="Z14" i="3"/>
  <c r="AB14" i="3"/>
  <c r="AC14" i="3"/>
  <c r="AE14" i="3"/>
  <c r="AF14" i="3"/>
  <c r="AH14" i="3"/>
  <c r="AI14" i="3"/>
  <c r="AK14" i="3"/>
  <c r="AL14" i="3"/>
  <c r="AN14" i="3"/>
  <c r="AO14" i="3"/>
  <c r="AQ14" i="3"/>
  <c r="AR14" i="3"/>
  <c r="AT14" i="3"/>
  <c r="AU14" i="3"/>
  <c r="AW14" i="3"/>
  <c r="AX14" i="3"/>
  <c r="AZ14" i="3"/>
  <c r="BA14" i="3"/>
  <c r="BC14" i="3"/>
  <c r="BD14" i="3"/>
  <c r="BF14" i="3"/>
  <c r="BG14" i="3"/>
  <c r="BI14" i="3"/>
  <c r="BJ14" i="3"/>
  <c r="BL14" i="3"/>
  <c r="BM14" i="3"/>
  <c r="BO14" i="3"/>
  <c r="BP14" i="3"/>
  <c r="BR14" i="3"/>
  <c r="BS14" i="3"/>
  <c r="BU14" i="3"/>
  <c r="BV14" i="3"/>
  <c r="BX14" i="3"/>
  <c r="BY14" i="3"/>
  <c r="CA14" i="3"/>
  <c r="CB14" i="3"/>
  <c r="CD14" i="3"/>
  <c r="CE14" i="3"/>
  <c r="CG14" i="3"/>
  <c r="CH14" i="3"/>
  <c r="CJ14" i="3"/>
  <c r="CK14" i="3"/>
  <c r="CM14" i="3"/>
  <c r="CN14" i="3"/>
  <c r="CP14" i="3"/>
  <c r="CQ14" i="3"/>
  <c r="CS14" i="3"/>
  <c r="CT14" i="3"/>
  <c r="CV14" i="3"/>
  <c r="CW14" i="3"/>
  <c r="CY14" i="3"/>
  <c r="CZ14" i="3"/>
  <c r="DB14" i="3"/>
  <c r="DC14" i="3"/>
  <c r="DE14" i="3"/>
  <c r="DF14" i="3"/>
  <c r="DH14" i="3"/>
  <c r="DI14" i="3"/>
  <c r="DK14" i="3"/>
  <c r="DL14" i="3"/>
  <c r="DN14" i="3"/>
  <c r="DO14" i="3"/>
  <c r="DQ14" i="3"/>
  <c r="DR14" i="3"/>
  <c r="DT14" i="3"/>
  <c r="DU14" i="3"/>
  <c r="DW14" i="3"/>
  <c r="DX14" i="3"/>
  <c r="DZ14" i="3"/>
  <c r="EA14" i="3"/>
  <c r="EC14" i="3"/>
  <c r="ED14" i="3"/>
  <c r="EF14" i="3"/>
  <c r="EG14" i="3"/>
  <c r="EI14" i="3"/>
  <c r="EJ14" i="3"/>
  <c r="EL14" i="3"/>
  <c r="EM14" i="3"/>
  <c r="EO14" i="3"/>
  <c r="EP14" i="3"/>
  <c r="ER14" i="3"/>
  <c r="ES14" i="3"/>
  <c r="EU14" i="3"/>
  <c r="EV14" i="3"/>
  <c r="EX14" i="3"/>
  <c r="EY14" i="3"/>
  <c r="FA14" i="3"/>
  <c r="FB14" i="3"/>
  <c r="FD14" i="3"/>
  <c r="FE14" i="3"/>
  <c r="FG14" i="3"/>
  <c r="FH14" i="3"/>
  <c r="FJ14" i="3"/>
  <c r="FK14" i="3"/>
  <c r="FM14" i="3"/>
  <c r="FN14" i="3"/>
  <c r="FP14" i="3"/>
  <c r="FQ14" i="3"/>
  <c r="FS14" i="3"/>
  <c r="FT14" i="3"/>
  <c r="FV14" i="3"/>
  <c r="FW14" i="3"/>
  <c r="FY14" i="3"/>
  <c r="FZ14" i="3"/>
  <c r="GB14" i="3"/>
  <c r="GC14" i="3"/>
  <c r="GE14" i="3"/>
  <c r="GF14" i="3"/>
  <c r="GH14" i="3"/>
  <c r="GI14" i="3"/>
  <c r="GK14" i="3"/>
  <c r="GL14" i="3"/>
  <c r="GN14" i="3"/>
  <c r="GO14" i="3"/>
  <c r="GQ14" i="3"/>
  <c r="GR14" i="3"/>
  <c r="GT14" i="3"/>
  <c r="GU14" i="3"/>
  <c r="GW14" i="3"/>
  <c r="GX14" i="3"/>
  <c r="GZ14" i="3"/>
  <c r="HA14" i="3"/>
  <c r="HC14" i="3"/>
  <c r="HD14" i="3"/>
  <c r="HF14" i="3"/>
  <c r="HG14" i="3"/>
  <c r="HI14" i="3"/>
  <c r="HJ14" i="3"/>
  <c r="HL14" i="3"/>
  <c r="HM14" i="3"/>
  <c r="HO14" i="3"/>
  <c r="HP14" i="3"/>
  <c r="HR14" i="3"/>
  <c r="HS14" i="3"/>
  <c r="HU14" i="3"/>
  <c r="HV14" i="3"/>
  <c r="HX14" i="3"/>
  <c r="HY14" i="3"/>
  <c r="IA14" i="3"/>
  <c r="IB14" i="3"/>
  <c r="ID14" i="3"/>
  <c r="IE14" i="3"/>
  <c r="IG14" i="3"/>
  <c r="IH14" i="3"/>
  <c r="IJ14" i="3"/>
  <c r="IK14" i="3"/>
  <c r="IM14" i="3"/>
  <c r="IN14" i="3"/>
  <c r="IP14" i="3"/>
  <c r="IQ14" i="3"/>
  <c r="IS14" i="3"/>
  <c r="IT14" i="3"/>
  <c r="IV14" i="3"/>
  <c r="IW14" i="3"/>
  <c r="IY14" i="3"/>
  <c r="IZ14" i="3"/>
  <c r="JB14" i="3"/>
  <c r="JC14" i="3"/>
  <c r="JE14" i="3"/>
  <c r="JF14" i="3"/>
  <c r="JH14" i="3"/>
  <c r="JI14" i="3"/>
  <c r="JK14" i="3"/>
  <c r="JL14" i="3"/>
  <c r="JN14" i="3"/>
  <c r="JO14" i="3"/>
  <c r="JQ14" i="3"/>
  <c r="JR14" i="3"/>
  <c r="JT14" i="3"/>
  <c r="JU14" i="3"/>
  <c r="JW14" i="3"/>
  <c r="JX14" i="3"/>
  <c r="JZ14" i="3"/>
  <c r="KA14" i="3"/>
  <c r="KC14" i="3"/>
  <c r="KD14" i="3"/>
  <c r="KF14" i="3"/>
  <c r="KG14" i="3"/>
  <c r="KI14" i="3"/>
  <c r="KJ14" i="3"/>
  <c r="KL14" i="3"/>
  <c r="KM14" i="3"/>
  <c r="KO14" i="3"/>
  <c r="KP14" i="3"/>
  <c r="KR14" i="3"/>
  <c r="KS14" i="3"/>
  <c r="KU14" i="3"/>
  <c r="KV14" i="3"/>
  <c r="KX14" i="3"/>
  <c r="KY14" i="3"/>
  <c r="LA14" i="3"/>
  <c r="LB14" i="3"/>
  <c r="LD14" i="3"/>
  <c r="LE14" i="3"/>
  <c r="LG14" i="3"/>
  <c r="LH14" i="3"/>
  <c r="LJ14" i="3"/>
  <c r="LK14" i="3"/>
  <c r="LM14" i="3"/>
  <c r="LN14" i="3"/>
  <c r="LP14" i="3"/>
  <c r="LQ14" i="3"/>
  <c r="LX14" i="3"/>
  <c r="LZ14" i="3"/>
  <c r="MA14" i="3"/>
  <c r="MB14" i="3"/>
  <c r="MC14" i="3"/>
  <c r="MD14" i="3"/>
  <c r="MI14" i="3"/>
  <c r="D15" i="3"/>
  <c r="E15" i="3"/>
  <c r="G15" i="3"/>
  <c r="H15" i="3"/>
  <c r="J15" i="3"/>
  <c r="K15" i="3"/>
  <c r="M15" i="3"/>
  <c r="N15" i="3"/>
  <c r="P15" i="3"/>
  <c r="Q15" i="3"/>
  <c r="S15" i="3"/>
  <c r="T15" i="3"/>
  <c r="V15" i="3"/>
  <c r="W15" i="3"/>
  <c r="Y15" i="3"/>
  <c r="Z15" i="3"/>
  <c r="AB15" i="3"/>
  <c r="AC15" i="3"/>
  <c r="AE15" i="3"/>
  <c r="AF15" i="3"/>
  <c r="AH15" i="3"/>
  <c r="AJ15" i="3" s="1"/>
  <c r="AK15" i="3"/>
  <c r="AL15" i="3"/>
  <c r="AN15" i="3"/>
  <c r="AO15" i="3"/>
  <c r="AQ15" i="3"/>
  <c r="AR15" i="3"/>
  <c r="AT15" i="3"/>
  <c r="AU15" i="3"/>
  <c r="AW15" i="3"/>
  <c r="AX15" i="3"/>
  <c r="AZ15" i="3"/>
  <c r="BA15" i="3"/>
  <c r="BC15" i="3"/>
  <c r="BD15" i="3"/>
  <c r="BF15" i="3"/>
  <c r="BG15" i="3"/>
  <c r="BI15" i="3"/>
  <c r="BJ15" i="3"/>
  <c r="BL15" i="3"/>
  <c r="BM15" i="3"/>
  <c r="BO15" i="3"/>
  <c r="BP15" i="3"/>
  <c r="BR15" i="3"/>
  <c r="BS15" i="3"/>
  <c r="BU15" i="3"/>
  <c r="BV15" i="3"/>
  <c r="BX15" i="3"/>
  <c r="BY15" i="3"/>
  <c r="CA15" i="3"/>
  <c r="CB15" i="3"/>
  <c r="CD15" i="3"/>
  <c r="CE15" i="3"/>
  <c r="CG15" i="3"/>
  <c r="CH15" i="3"/>
  <c r="CJ15" i="3"/>
  <c r="CK15" i="3"/>
  <c r="CM15" i="3"/>
  <c r="CN15" i="3"/>
  <c r="CP15" i="3"/>
  <c r="CQ15" i="3"/>
  <c r="CS15" i="3"/>
  <c r="CT15" i="3"/>
  <c r="CV15" i="3"/>
  <c r="CW15" i="3"/>
  <c r="CY15" i="3"/>
  <c r="CZ15" i="3"/>
  <c r="DB15" i="3"/>
  <c r="DC15" i="3"/>
  <c r="DE15" i="3"/>
  <c r="DF15" i="3"/>
  <c r="DH15" i="3"/>
  <c r="DI15" i="3"/>
  <c r="DK15" i="3"/>
  <c r="DL15" i="3"/>
  <c r="DN15" i="3"/>
  <c r="DO15" i="3"/>
  <c r="DQ15" i="3"/>
  <c r="DR15" i="3"/>
  <c r="DT15" i="3"/>
  <c r="DU15" i="3"/>
  <c r="DW15" i="3"/>
  <c r="DX15" i="3"/>
  <c r="DZ15" i="3"/>
  <c r="EA15" i="3"/>
  <c r="EC15" i="3"/>
  <c r="ED15" i="3"/>
  <c r="EF15" i="3"/>
  <c r="EG15" i="3"/>
  <c r="EI15" i="3"/>
  <c r="EJ15" i="3"/>
  <c r="EL15" i="3"/>
  <c r="EM15" i="3"/>
  <c r="EO15" i="3"/>
  <c r="EP15" i="3"/>
  <c r="ER15" i="3"/>
  <c r="ES15" i="3"/>
  <c r="EU15" i="3"/>
  <c r="EV15" i="3"/>
  <c r="EX15" i="3"/>
  <c r="EY15" i="3"/>
  <c r="FA15" i="3"/>
  <c r="FB15" i="3"/>
  <c r="FD15" i="3"/>
  <c r="FE15" i="3"/>
  <c r="FG15" i="3"/>
  <c r="FH15" i="3"/>
  <c r="FJ15" i="3"/>
  <c r="FK15" i="3"/>
  <c r="FM15" i="3"/>
  <c r="FN15" i="3"/>
  <c r="FP15" i="3"/>
  <c r="FQ15" i="3"/>
  <c r="FS15" i="3"/>
  <c r="FT15" i="3"/>
  <c r="FV15" i="3"/>
  <c r="FW15" i="3"/>
  <c r="FY15" i="3"/>
  <c r="FZ15" i="3"/>
  <c r="GB15" i="3"/>
  <c r="GC15" i="3"/>
  <c r="GE15" i="3"/>
  <c r="GF15" i="3"/>
  <c r="GH15" i="3"/>
  <c r="GI15" i="3"/>
  <c r="GK15" i="3"/>
  <c r="GL15" i="3"/>
  <c r="GN15" i="3"/>
  <c r="GO15" i="3"/>
  <c r="GQ15" i="3"/>
  <c r="GR15" i="3"/>
  <c r="GT15" i="3"/>
  <c r="GU15" i="3"/>
  <c r="GW15" i="3"/>
  <c r="GX15" i="3"/>
  <c r="GZ15" i="3"/>
  <c r="HA15" i="3"/>
  <c r="HC15" i="3"/>
  <c r="HD15" i="3"/>
  <c r="HF15" i="3"/>
  <c r="HG15" i="3"/>
  <c r="HI15" i="3"/>
  <c r="HJ15" i="3"/>
  <c r="HL15" i="3"/>
  <c r="HM15" i="3"/>
  <c r="HO15" i="3"/>
  <c r="HP15" i="3"/>
  <c r="HR15" i="3"/>
  <c r="HS15" i="3"/>
  <c r="HU15" i="3"/>
  <c r="HV15" i="3"/>
  <c r="HX15" i="3"/>
  <c r="HY15" i="3"/>
  <c r="IA15" i="3"/>
  <c r="IB15" i="3"/>
  <c r="ID15" i="3"/>
  <c r="IE15" i="3"/>
  <c r="IG15" i="3"/>
  <c r="IH15" i="3"/>
  <c r="IJ15" i="3"/>
  <c r="IK15" i="3"/>
  <c r="IM15" i="3"/>
  <c r="IN15" i="3"/>
  <c r="IP15" i="3"/>
  <c r="IQ15" i="3"/>
  <c r="IS15" i="3"/>
  <c r="IT15" i="3"/>
  <c r="IV15" i="3"/>
  <c r="IW15" i="3"/>
  <c r="IY15" i="3"/>
  <c r="IZ15" i="3"/>
  <c r="JB15" i="3"/>
  <c r="JC15" i="3"/>
  <c r="JE15" i="3"/>
  <c r="JF15" i="3"/>
  <c r="JH15" i="3"/>
  <c r="JI15" i="3"/>
  <c r="JK15" i="3"/>
  <c r="JL15" i="3"/>
  <c r="JN15" i="3"/>
  <c r="JO15" i="3"/>
  <c r="JQ15" i="3"/>
  <c r="JR15" i="3"/>
  <c r="JT15" i="3"/>
  <c r="JU15" i="3"/>
  <c r="JW15" i="3"/>
  <c r="JX15" i="3"/>
  <c r="JZ15" i="3"/>
  <c r="KA15" i="3"/>
  <c r="KC15" i="3"/>
  <c r="KD15" i="3"/>
  <c r="KF15" i="3"/>
  <c r="KG15" i="3"/>
  <c r="KI15" i="3"/>
  <c r="KJ15" i="3"/>
  <c r="KL15" i="3"/>
  <c r="KM15" i="3"/>
  <c r="KO15" i="3"/>
  <c r="KP15" i="3"/>
  <c r="KR15" i="3"/>
  <c r="KS15" i="3"/>
  <c r="KU15" i="3"/>
  <c r="KV15" i="3"/>
  <c r="KX15" i="3"/>
  <c r="KY15" i="3"/>
  <c r="LA15" i="3"/>
  <c r="LB15" i="3"/>
  <c r="LD15" i="3"/>
  <c r="LE15" i="3"/>
  <c r="LG15" i="3"/>
  <c r="LH15" i="3"/>
  <c r="LJ15" i="3"/>
  <c r="LK15" i="3"/>
  <c r="LM15" i="3"/>
  <c r="LN15" i="3"/>
  <c r="LP15" i="3"/>
  <c r="LQ15" i="3"/>
  <c r="LX15" i="3"/>
  <c r="LZ15" i="3"/>
  <c r="MA15" i="3"/>
  <c r="MB15" i="3"/>
  <c r="MC15" i="3"/>
  <c r="MD15" i="3"/>
  <c r="MI15" i="3"/>
  <c r="D16" i="3"/>
  <c r="E16" i="3"/>
  <c r="G16" i="3"/>
  <c r="H16" i="3"/>
  <c r="J16" i="3"/>
  <c r="K16" i="3"/>
  <c r="M16" i="3"/>
  <c r="N16" i="3"/>
  <c r="P16" i="3"/>
  <c r="Q16" i="3"/>
  <c r="S16" i="3"/>
  <c r="T16" i="3"/>
  <c r="V16" i="3"/>
  <c r="W16" i="3"/>
  <c r="Y16" i="3"/>
  <c r="Z16" i="3"/>
  <c r="AB16" i="3"/>
  <c r="AC16" i="3"/>
  <c r="AE16" i="3"/>
  <c r="AF16" i="3"/>
  <c r="AH16" i="3"/>
  <c r="AJ16" i="3" s="1"/>
  <c r="AK16" i="3"/>
  <c r="AL16" i="3"/>
  <c r="AN16" i="3"/>
  <c r="AO16" i="3"/>
  <c r="AQ16" i="3"/>
  <c r="AR16" i="3"/>
  <c r="AT16" i="3"/>
  <c r="AU16" i="3"/>
  <c r="AW16" i="3"/>
  <c r="AX16" i="3"/>
  <c r="AZ16" i="3"/>
  <c r="BA16" i="3"/>
  <c r="BC16" i="3"/>
  <c r="BD16" i="3"/>
  <c r="BF16" i="3"/>
  <c r="BG16" i="3"/>
  <c r="BI16" i="3"/>
  <c r="BJ16" i="3"/>
  <c r="BL16" i="3"/>
  <c r="BM16" i="3"/>
  <c r="BO16" i="3"/>
  <c r="BP16" i="3"/>
  <c r="BR16" i="3"/>
  <c r="BS16" i="3"/>
  <c r="BU16" i="3"/>
  <c r="BV16" i="3"/>
  <c r="BX16" i="3"/>
  <c r="BY16" i="3"/>
  <c r="CA16" i="3"/>
  <c r="CB16" i="3"/>
  <c r="CD16" i="3"/>
  <c r="CE16" i="3"/>
  <c r="CG16" i="3"/>
  <c r="CH16" i="3"/>
  <c r="CJ16" i="3"/>
  <c r="CK16" i="3"/>
  <c r="CM16" i="3"/>
  <c r="CN16" i="3"/>
  <c r="CP16" i="3"/>
  <c r="CQ16" i="3"/>
  <c r="CS16" i="3"/>
  <c r="CT16" i="3"/>
  <c r="CV16" i="3"/>
  <c r="CW16" i="3"/>
  <c r="CY16" i="3"/>
  <c r="CZ16" i="3"/>
  <c r="DB16" i="3"/>
  <c r="DC16" i="3"/>
  <c r="DE16" i="3"/>
  <c r="DF16" i="3"/>
  <c r="DH16" i="3"/>
  <c r="DI16" i="3"/>
  <c r="DK16" i="3"/>
  <c r="DL16" i="3"/>
  <c r="DN16" i="3"/>
  <c r="DO16" i="3"/>
  <c r="DQ16" i="3"/>
  <c r="DR16" i="3"/>
  <c r="DT16" i="3"/>
  <c r="DU16" i="3"/>
  <c r="DW16" i="3"/>
  <c r="DX16" i="3"/>
  <c r="DZ16" i="3"/>
  <c r="EA16" i="3"/>
  <c r="EC16" i="3"/>
  <c r="ED16" i="3"/>
  <c r="EF16" i="3"/>
  <c r="EG16" i="3"/>
  <c r="EI16" i="3"/>
  <c r="EJ16" i="3"/>
  <c r="EL16" i="3"/>
  <c r="EM16" i="3"/>
  <c r="EO16" i="3"/>
  <c r="EP16" i="3"/>
  <c r="ER16" i="3"/>
  <c r="ES16" i="3"/>
  <c r="EU16" i="3"/>
  <c r="EV16" i="3"/>
  <c r="EX16" i="3"/>
  <c r="EY16" i="3"/>
  <c r="FA16" i="3"/>
  <c r="FB16" i="3"/>
  <c r="FD16" i="3"/>
  <c r="FE16" i="3"/>
  <c r="FG16" i="3"/>
  <c r="FH16" i="3"/>
  <c r="FJ16" i="3"/>
  <c r="FK16" i="3"/>
  <c r="FM16" i="3"/>
  <c r="FN16" i="3"/>
  <c r="FP16" i="3"/>
  <c r="FQ16" i="3"/>
  <c r="FS16" i="3"/>
  <c r="FT16" i="3"/>
  <c r="FV16" i="3"/>
  <c r="FW16" i="3"/>
  <c r="FY16" i="3"/>
  <c r="FZ16" i="3"/>
  <c r="GB16" i="3"/>
  <c r="GC16" i="3"/>
  <c r="GE16" i="3"/>
  <c r="GF16" i="3"/>
  <c r="GH16" i="3"/>
  <c r="GI16" i="3"/>
  <c r="GK16" i="3"/>
  <c r="GL16" i="3"/>
  <c r="GN16" i="3"/>
  <c r="GO16" i="3"/>
  <c r="GQ16" i="3"/>
  <c r="GR16" i="3"/>
  <c r="GT16" i="3"/>
  <c r="GU16" i="3"/>
  <c r="GW16" i="3"/>
  <c r="GX16" i="3"/>
  <c r="GZ16" i="3"/>
  <c r="HA16" i="3"/>
  <c r="HC16" i="3"/>
  <c r="HD16" i="3"/>
  <c r="HF16" i="3"/>
  <c r="HG16" i="3"/>
  <c r="HI16" i="3"/>
  <c r="HJ16" i="3"/>
  <c r="HL16" i="3"/>
  <c r="HM16" i="3"/>
  <c r="HO16" i="3"/>
  <c r="HP16" i="3"/>
  <c r="HR16" i="3"/>
  <c r="HS16" i="3"/>
  <c r="HU16" i="3"/>
  <c r="HV16" i="3"/>
  <c r="HX16" i="3"/>
  <c r="HY16" i="3"/>
  <c r="IA16" i="3"/>
  <c r="IB16" i="3"/>
  <c r="ID16" i="3"/>
  <c r="IE16" i="3"/>
  <c r="IG16" i="3"/>
  <c r="IH16" i="3"/>
  <c r="IJ16" i="3"/>
  <c r="IK16" i="3"/>
  <c r="IM16" i="3"/>
  <c r="IN16" i="3"/>
  <c r="IP16" i="3"/>
  <c r="IQ16" i="3"/>
  <c r="IS16" i="3"/>
  <c r="IT16" i="3"/>
  <c r="IV16" i="3"/>
  <c r="IW16" i="3"/>
  <c r="IY16" i="3"/>
  <c r="IZ16" i="3"/>
  <c r="JB16" i="3"/>
  <c r="JC16" i="3"/>
  <c r="JE16" i="3"/>
  <c r="JF16" i="3"/>
  <c r="JH16" i="3"/>
  <c r="JI16" i="3"/>
  <c r="JK16" i="3"/>
  <c r="JL16" i="3"/>
  <c r="JN16" i="3"/>
  <c r="JO16" i="3"/>
  <c r="JQ16" i="3"/>
  <c r="JR16" i="3"/>
  <c r="JT16" i="3"/>
  <c r="JU16" i="3"/>
  <c r="JW16" i="3"/>
  <c r="JX16" i="3"/>
  <c r="JZ16" i="3"/>
  <c r="KA16" i="3"/>
  <c r="KC16" i="3"/>
  <c r="KD16" i="3"/>
  <c r="KF16" i="3"/>
  <c r="KG16" i="3"/>
  <c r="KI16" i="3"/>
  <c r="KJ16" i="3"/>
  <c r="KL16" i="3"/>
  <c r="KM16" i="3"/>
  <c r="KO16" i="3"/>
  <c r="KP16" i="3"/>
  <c r="KR16" i="3"/>
  <c r="KS16" i="3"/>
  <c r="KU16" i="3"/>
  <c r="KV16" i="3"/>
  <c r="KX16" i="3"/>
  <c r="KY16" i="3"/>
  <c r="LA16" i="3"/>
  <c r="LB16" i="3"/>
  <c r="LD16" i="3"/>
  <c r="LE16" i="3"/>
  <c r="LG16" i="3"/>
  <c r="LH16" i="3"/>
  <c r="LJ16" i="3"/>
  <c r="LK16" i="3"/>
  <c r="LM16" i="3"/>
  <c r="LN16" i="3"/>
  <c r="LP16" i="3"/>
  <c r="LQ16" i="3"/>
  <c r="LX16" i="3"/>
  <c r="LZ16" i="3"/>
  <c r="MA16" i="3"/>
  <c r="MB16" i="3"/>
  <c r="MC16" i="3"/>
  <c r="MD16" i="3"/>
  <c r="MI16" i="3"/>
  <c r="D17" i="3"/>
  <c r="E17" i="3"/>
  <c r="G17" i="3"/>
  <c r="H17" i="3"/>
  <c r="J17" i="3"/>
  <c r="K17" i="3"/>
  <c r="M17" i="3"/>
  <c r="N17" i="3"/>
  <c r="P17" i="3"/>
  <c r="Q17" i="3"/>
  <c r="S17" i="3"/>
  <c r="T17" i="3"/>
  <c r="V17" i="3"/>
  <c r="W17" i="3"/>
  <c r="Y17" i="3"/>
  <c r="Z17" i="3"/>
  <c r="AB17" i="3"/>
  <c r="AC17" i="3"/>
  <c r="AE17" i="3"/>
  <c r="AF17" i="3"/>
  <c r="AH17" i="3"/>
  <c r="AJ17" i="3" s="1"/>
  <c r="AK17" i="3"/>
  <c r="AL17" i="3"/>
  <c r="AN17" i="3"/>
  <c r="AO17" i="3"/>
  <c r="AQ17" i="3"/>
  <c r="AR17" i="3"/>
  <c r="AT17" i="3"/>
  <c r="AU17" i="3"/>
  <c r="AW17" i="3"/>
  <c r="AX17" i="3"/>
  <c r="AZ17" i="3"/>
  <c r="BA17" i="3"/>
  <c r="BC17" i="3"/>
  <c r="BD17" i="3"/>
  <c r="BF17" i="3"/>
  <c r="BG17" i="3"/>
  <c r="BI17" i="3"/>
  <c r="BJ17" i="3"/>
  <c r="BL17" i="3"/>
  <c r="BM17" i="3"/>
  <c r="BO17" i="3"/>
  <c r="BP17" i="3"/>
  <c r="BR17" i="3"/>
  <c r="BS17" i="3"/>
  <c r="BU17" i="3"/>
  <c r="BV17" i="3"/>
  <c r="BX17" i="3"/>
  <c r="BY17" i="3"/>
  <c r="CA17" i="3"/>
  <c r="CB17" i="3"/>
  <c r="CD17" i="3"/>
  <c r="CE17" i="3"/>
  <c r="CG17" i="3"/>
  <c r="CH17" i="3"/>
  <c r="CJ17" i="3"/>
  <c r="CK17" i="3"/>
  <c r="CM17" i="3"/>
  <c r="CN17" i="3"/>
  <c r="CP17" i="3"/>
  <c r="CQ17" i="3"/>
  <c r="CS17" i="3"/>
  <c r="CT17" i="3"/>
  <c r="CV17" i="3"/>
  <c r="CW17" i="3"/>
  <c r="CY17" i="3"/>
  <c r="CZ17" i="3"/>
  <c r="DB17" i="3"/>
  <c r="DC17" i="3"/>
  <c r="DE17" i="3"/>
  <c r="DF17" i="3"/>
  <c r="DH17" i="3"/>
  <c r="DI17" i="3"/>
  <c r="DK17" i="3"/>
  <c r="DL17" i="3"/>
  <c r="DN17" i="3"/>
  <c r="DO17" i="3"/>
  <c r="DQ17" i="3"/>
  <c r="DR17" i="3"/>
  <c r="DT17" i="3"/>
  <c r="DU17" i="3"/>
  <c r="DW17" i="3"/>
  <c r="DX17" i="3"/>
  <c r="DZ17" i="3"/>
  <c r="EA17" i="3"/>
  <c r="EC17" i="3"/>
  <c r="ED17" i="3"/>
  <c r="EF17" i="3"/>
  <c r="EG17" i="3"/>
  <c r="EI17" i="3"/>
  <c r="EJ17" i="3"/>
  <c r="EL17" i="3"/>
  <c r="EM17" i="3"/>
  <c r="EO17" i="3"/>
  <c r="EP17" i="3"/>
  <c r="ER17" i="3"/>
  <c r="ES17" i="3"/>
  <c r="EU17" i="3"/>
  <c r="EV17" i="3"/>
  <c r="EX17" i="3"/>
  <c r="EY17" i="3"/>
  <c r="FA17" i="3"/>
  <c r="FB17" i="3"/>
  <c r="FD17" i="3"/>
  <c r="FE17" i="3"/>
  <c r="FG17" i="3"/>
  <c r="FH17" i="3"/>
  <c r="FJ17" i="3"/>
  <c r="FK17" i="3"/>
  <c r="FM17" i="3"/>
  <c r="FN17" i="3"/>
  <c r="FP17" i="3"/>
  <c r="FQ17" i="3"/>
  <c r="FS17" i="3"/>
  <c r="FT17" i="3"/>
  <c r="FV17" i="3"/>
  <c r="FW17" i="3"/>
  <c r="FY17" i="3"/>
  <c r="FZ17" i="3"/>
  <c r="GB17" i="3"/>
  <c r="GC17" i="3"/>
  <c r="GE17" i="3"/>
  <c r="GF17" i="3"/>
  <c r="GH17" i="3"/>
  <c r="GI17" i="3"/>
  <c r="GK17" i="3"/>
  <c r="GL17" i="3"/>
  <c r="GN17" i="3"/>
  <c r="GO17" i="3"/>
  <c r="GQ17" i="3"/>
  <c r="GR17" i="3"/>
  <c r="GT17" i="3"/>
  <c r="GU17" i="3"/>
  <c r="GW17" i="3"/>
  <c r="GX17" i="3"/>
  <c r="GZ17" i="3"/>
  <c r="HA17" i="3"/>
  <c r="HC17" i="3"/>
  <c r="HD17" i="3"/>
  <c r="HF17" i="3"/>
  <c r="HG17" i="3"/>
  <c r="HI17" i="3"/>
  <c r="HJ17" i="3"/>
  <c r="HL17" i="3"/>
  <c r="HM17" i="3"/>
  <c r="HO17" i="3"/>
  <c r="HP17" i="3"/>
  <c r="HR17" i="3"/>
  <c r="HS17" i="3"/>
  <c r="HU17" i="3"/>
  <c r="HV17" i="3"/>
  <c r="HX17" i="3"/>
  <c r="HY17" i="3"/>
  <c r="IA17" i="3"/>
  <c r="IB17" i="3"/>
  <c r="ID17" i="3"/>
  <c r="IE17" i="3"/>
  <c r="IG17" i="3"/>
  <c r="IH17" i="3"/>
  <c r="IJ17" i="3"/>
  <c r="IK17" i="3"/>
  <c r="IM17" i="3"/>
  <c r="IN17" i="3"/>
  <c r="IP17" i="3"/>
  <c r="IQ17" i="3"/>
  <c r="IS17" i="3"/>
  <c r="IT17" i="3"/>
  <c r="IV17" i="3"/>
  <c r="IW17" i="3"/>
  <c r="IY17" i="3"/>
  <c r="IZ17" i="3"/>
  <c r="JB17" i="3"/>
  <c r="JC17" i="3"/>
  <c r="JE17" i="3"/>
  <c r="JF17" i="3"/>
  <c r="JH17" i="3"/>
  <c r="JI17" i="3"/>
  <c r="JK17" i="3"/>
  <c r="JL17" i="3"/>
  <c r="JN17" i="3"/>
  <c r="JO17" i="3"/>
  <c r="JQ17" i="3"/>
  <c r="JR17" i="3"/>
  <c r="JT17" i="3"/>
  <c r="JU17" i="3"/>
  <c r="JW17" i="3"/>
  <c r="JX17" i="3"/>
  <c r="JZ17" i="3"/>
  <c r="KA17" i="3"/>
  <c r="KC17" i="3"/>
  <c r="KD17" i="3"/>
  <c r="KF17" i="3"/>
  <c r="KG17" i="3"/>
  <c r="KI17" i="3"/>
  <c r="KJ17" i="3"/>
  <c r="KL17" i="3"/>
  <c r="KM17" i="3"/>
  <c r="KO17" i="3"/>
  <c r="KP17" i="3"/>
  <c r="KR17" i="3"/>
  <c r="KS17" i="3"/>
  <c r="KU17" i="3"/>
  <c r="KV17" i="3"/>
  <c r="KX17" i="3"/>
  <c r="KY17" i="3"/>
  <c r="LA17" i="3"/>
  <c r="LB17" i="3"/>
  <c r="LD17" i="3"/>
  <c r="LE17" i="3"/>
  <c r="LG17" i="3"/>
  <c r="LH17" i="3"/>
  <c r="LJ17" i="3"/>
  <c r="LK17" i="3"/>
  <c r="LM17" i="3"/>
  <c r="LN17" i="3"/>
  <c r="LP17" i="3"/>
  <c r="LQ17" i="3"/>
  <c r="LX17" i="3"/>
  <c r="LZ17" i="3"/>
  <c r="MA17" i="3"/>
  <c r="MB17" i="3"/>
  <c r="MC17" i="3"/>
  <c r="MD17" i="3"/>
  <c r="MI17" i="3"/>
  <c r="D18" i="3"/>
  <c r="E18" i="3"/>
  <c r="G18" i="3"/>
  <c r="H18" i="3"/>
  <c r="J18" i="3"/>
  <c r="K18" i="3"/>
  <c r="M18" i="3"/>
  <c r="N18" i="3"/>
  <c r="P18" i="3"/>
  <c r="Q18" i="3"/>
  <c r="S18" i="3"/>
  <c r="T18" i="3"/>
  <c r="V18" i="3"/>
  <c r="W18" i="3"/>
  <c r="Y18" i="3"/>
  <c r="Z18" i="3"/>
  <c r="AB18" i="3"/>
  <c r="AC18" i="3"/>
  <c r="AE18" i="3"/>
  <c r="AF18" i="3"/>
  <c r="AH18" i="3"/>
  <c r="AJ18" i="3" s="1"/>
  <c r="AK18" i="3"/>
  <c r="AL18" i="3"/>
  <c r="AN18" i="3"/>
  <c r="AO18" i="3"/>
  <c r="AQ18" i="3"/>
  <c r="AR18" i="3"/>
  <c r="AT18" i="3"/>
  <c r="AU18" i="3"/>
  <c r="AW18" i="3"/>
  <c r="AX18" i="3"/>
  <c r="AZ18" i="3"/>
  <c r="BA18" i="3"/>
  <c r="BC18" i="3"/>
  <c r="BD18" i="3"/>
  <c r="BF18" i="3"/>
  <c r="BG18" i="3"/>
  <c r="BI18" i="3"/>
  <c r="BJ18" i="3"/>
  <c r="BL18" i="3"/>
  <c r="BM18" i="3"/>
  <c r="BO18" i="3"/>
  <c r="BP18" i="3"/>
  <c r="BR18" i="3"/>
  <c r="BS18" i="3"/>
  <c r="BU18" i="3"/>
  <c r="BV18" i="3"/>
  <c r="BX18" i="3"/>
  <c r="BY18" i="3"/>
  <c r="CA18" i="3"/>
  <c r="CB18" i="3"/>
  <c r="CD18" i="3"/>
  <c r="CE18" i="3"/>
  <c r="CG18" i="3"/>
  <c r="CH18" i="3"/>
  <c r="CJ18" i="3"/>
  <c r="CK18" i="3"/>
  <c r="CM18" i="3"/>
  <c r="CN18" i="3"/>
  <c r="CP18" i="3"/>
  <c r="CQ18" i="3"/>
  <c r="CS18" i="3"/>
  <c r="CT18" i="3"/>
  <c r="CV18" i="3"/>
  <c r="CW18" i="3"/>
  <c r="CY18" i="3"/>
  <c r="CZ18" i="3"/>
  <c r="DB18" i="3"/>
  <c r="DC18" i="3"/>
  <c r="DE18" i="3"/>
  <c r="DF18" i="3"/>
  <c r="DH18" i="3"/>
  <c r="DI18" i="3"/>
  <c r="DK18" i="3"/>
  <c r="DL18" i="3"/>
  <c r="DN18" i="3"/>
  <c r="DO18" i="3"/>
  <c r="DQ18" i="3"/>
  <c r="DR18" i="3"/>
  <c r="DT18" i="3"/>
  <c r="DU18" i="3"/>
  <c r="DW18" i="3"/>
  <c r="DX18" i="3"/>
  <c r="DZ18" i="3"/>
  <c r="EA18" i="3"/>
  <c r="EC18" i="3"/>
  <c r="ED18" i="3"/>
  <c r="EF18" i="3"/>
  <c r="EG18" i="3"/>
  <c r="EI18" i="3"/>
  <c r="EJ18" i="3"/>
  <c r="EL18" i="3"/>
  <c r="EM18" i="3"/>
  <c r="EO18" i="3"/>
  <c r="EP18" i="3"/>
  <c r="ER18" i="3"/>
  <c r="ES18" i="3"/>
  <c r="EU18" i="3"/>
  <c r="EV18" i="3"/>
  <c r="EX18" i="3"/>
  <c r="EY18" i="3"/>
  <c r="FA18" i="3"/>
  <c r="FB18" i="3"/>
  <c r="FD18" i="3"/>
  <c r="FE18" i="3"/>
  <c r="FG18" i="3"/>
  <c r="FH18" i="3"/>
  <c r="FJ18" i="3"/>
  <c r="FK18" i="3"/>
  <c r="FM18" i="3"/>
  <c r="FN18" i="3"/>
  <c r="FP18" i="3"/>
  <c r="FQ18" i="3"/>
  <c r="FS18" i="3"/>
  <c r="FT18" i="3"/>
  <c r="FV18" i="3"/>
  <c r="FW18" i="3"/>
  <c r="FY18" i="3"/>
  <c r="FZ18" i="3"/>
  <c r="GB18" i="3"/>
  <c r="GC18" i="3"/>
  <c r="GE18" i="3"/>
  <c r="GF18" i="3"/>
  <c r="GH18" i="3"/>
  <c r="GI18" i="3"/>
  <c r="GK18" i="3"/>
  <c r="GL18" i="3"/>
  <c r="GN18" i="3"/>
  <c r="GO18" i="3"/>
  <c r="GQ18" i="3"/>
  <c r="GR18" i="3"/>
  <c r="GT18" i="3"/>
  <c r="GU18" i="3"/>
  <c r="GW18" i="3"/>
  <c r="GX18" i="3"/>
  <c r="GZ18" i="3"/>
  <c r="HA18" i="3"/>
  <c r="HC18" i="3"/>
  <c r="HD18" i="3"/>
  <c r="HF18" i="3"/>
  <c r="HG18" i="3"/>
  <c r="HI18" i="3"/>
  <c r="HJ18" i="3"/>
  <c r="HL18" i="3"/>
  <c r="HM18" i="3"/>
  <c r="HO18" i="3"/>
  <c r="HP18" i="3"/>
  <c r="HR18" i="3"/>
  <c r="HS18" i="3"/>
  <c r="HU18" i="3"/>
  <c r="HV18" i="3"/>
  <c r="HX18" i="3"/>
  <c r="HY18" i="3"/>
  <c r="IA18" i="3"/>
  <c r="IB18" i="3"/>
  <c r="ID18" i="3"/>
  <c r="IE18" i="3"/>
  <c r="IG18" i="3"/>
  <c r="IH18" i="3"/>
  <c r="IJ18" i="3"/>
  <c r="IK18" i="3"/>
  <c r="IM18" i="3"/>
  <c r="IN18" i="3"/>
  <c r="IP18" i="3"/>
  <c r="IQ18" i="3"/>
  <c r="IS18" i="3"/>
  <c r="IT18" i="3"/>
  <c r="IV18" i="3"/>
  <c r="IW18" i="3"/>
  <c r="IY18" i="3"/>
  <c r="IZ18" i="3"/>
  <c r="JB18" i="3"/>
  <c r="JC18" i="3"/>
  <c r="JE18" i="3"/>
  <c r="JF18" i="3"/>
  <c r="JH18" i="3"/>
  <c r="JI18" i="3"/>
  <c r="JK18" i="3"/>
  <c r="JL18" i="3"/>
  <c r="JN18" i="3"/>
  <c r="JO18" i="3"/>
  <c r="JQ18" i="3"/>
  <c r="JR18" i="3"/>
  <c r="JT18" i="3"/>
  <c r="JU18" i="3"/>
  <c r="JW18" i="3"/>
  <c r="JX18" i="3"/>
  <c r="JZ18" i="3"/>
  <c r="KA18" i="3"/>
  <c r="KC18" i="3"/>
  <c r="KD18" i="3"/>
  <c r="KF18" i="3"/>
  <c r="KG18" i="3"/>
  <c r="KI18" i="3"/>
  <c r="KJ18" i="3"/>
  <c r="KL18" i="3"/>
  <c r="KM18" i="3"/>
  <c r="KO18" i="3"/>
  <c r="KP18" i="3"/>
  <c r="KR18" i="3"/>
  <c r="KS18" i="3"/>
  <c r="KU18" i="3"/>
  <c r="KV18" i="3"/>
  <c r="KX18" i="3"/>
  <c r="KY18" i="3"/>
  <c r="LA18" i="3"/>
  <c r="LB18" i="3"/>
  <c r="LD18" i="3"/>
  <c r="LE18" i="3"/>
  <c r="LG18" i="3"/>
  <c r="LH18" i="3"/>
  <c r="LJ18" i="3"/>
  <c r="LK18" i="3"/>
  <c r="LM18" i="3"/>
  <c r="LN18" i="3"/>
  <c r="LP18" i="3"/>
  <c r="LQ18" i="3"/>
  <c r="LX18" i="3"/>
  <c r="LZ18" i="3"/>
  <c r="MA18" i="3"/>
  <c r="MB18" i="3"/>
  <c r="MC18" i="3"/>
  <c r="MD18" i="3"/>
  <c r="MI18" i="3"/>
  <c r="D19" i="3"/>
  <c r="E19" i="3"/>
  <c r="G19" i="3"/>
  <c r="H19" i="3"/>
  <c r="J19" i="3"/>
  <c r="K19" i="3"/>
  <c r="M19" i="3"/>
  <c r="N19" i="3"/>
  <c r="P19" i="3"/>
  <c r="Q19" i="3"/>
  <c r="S19" i="3"/>
  <c r="T19" i="3"/>
  <c r="V19" i="3"/>
  <c r="W19" i="3"/>
  <c r="Y19" i="3"/>
  <c r="Z19" i="3"/>
  <c r="AB19" i="3"/>
  <c r="AC19" i="3"/>
  <c r="AE19" i="3"/>
  <c r="AF19" i="3"/>
  <c r="AJ19" i="3"/>
  <c r="AK19" i="3"/>
  <c r="AL19" i="3"/>
  <c r="AN19" i="3"/>
  <c r="AO19" i="3"/>
  <c r="AQ19" i="3"/>
  <c r="AR19" i="3"/>
  <c r="AT19" i="3"/>
  <c r="AU19" i="3"/>
  <c r="AW19" i="3"/>
  <c r="AX19" i="3"/>
  <c r="AZ19" i="3"/>
  <c r="BA19" i="3"/>
  <c r="BC19" i="3"/>
  <c r="BD19" i="3"/>
  <c r="BF19" i="3"/>
  <c r="BG19" i="3"/>
  <c r="BI19" i="3"/>
  <c r="BJ19" i="3"/>
  <c r="BL19" i="3"/>
  <c r="BM19" i="3"/>
  <c r="BO19" i="3"/>
  <c r="BP19" i="3"/>
  <c r="BR19" i="3"/>
  <c r="BS19" i="3"/>
  <c r="BU19" i="3"/>
  <c r="BV19" i="3"/>
  <c r="BX19" i="3"/>
  <c r="BY19" i="3"/>
  <c r="CA19" i="3"/>
  <c r="CB19" i="3"/>
  <c r="CD19" i="3"/>
  <c r="CE19" i="3"/>
  <c r="CG19" i="3"/>
  <c r="CH19" i="3"/>
  <c r="CJ19" i="3"/>
  <c r="CK19" i="3"/>
  <c r="CM19" i="3"/>
  <c r="CN19" i="3"/>
  <c r="CP19" i="3"/>
  <c r="CQ19" i="3"/>
  <c r="CS19" i="3"/>
  <c r="CT19" i="3"/>
  <c r="CV19" i="3"/>
  <c r="CW19" i="3"/>
  <c r="CY19" i="3"/>
  <c r="CZ19" i="3"/>
  <c r="DB19" i="3"/>
  <c r="DC19" i="3"/>
  <c r="DE19" i="3"/>
  <c r="DF19" i="3"/>
  <c r="DH19" i="3"/>
  <c r="DI19" i="3"/>
  <c r="DK19" i="3"/>
  <c r="DL19" i="3"/>
  <c r="DN19" i="3"/>
  <c r="DO19" i="3"/>
  <c r="DQ19" i="3"/>
  <c r="DR19" i="3"/>
  <c r="DT19" i="3"/>
  <c r="DU19" i="3"/>
  <c r="DW19" i="3"/>
  <c r="DX19" i="3"/>
  <c r="DZ19" i="3"/>
  <c r="EA19" i="3"/>
  <c r="EC19" i="3"/>
  <c r="ED19" i="3"/>
  <c r="EF19" i="3"/>
  <c r="EG19" i="3"/>
  <c r="EI19" i="3"/>
  <c r="EJ19" i="3"/>
  <c r="EL19" i="3"/>
  <c r="EM19" i="3"/>
  <c r="EO19" i="3"/>
  <c r="EP19" i="3"/>
  <c r="ER19" i="3"/>
  <c r="ES19" i="3"/>
  <c r="EU19" i="3"/>
  <c r="EV19" i="3"/>
  <c r="EX19" i="3"/>
  <c r="EY19" i="3"/>
  <c r="FA19" i="3"/>
  <c r="FB19" i="3"/>
  <c r="FD19" i="3"/>
  <c r="FE19" i="3"/>
  <c r="FG19" i="3"/>
  <c r="FH19" i="3"/>
  <c r="FJ19" i="3"/>
  <c r="FK19" i="3"/>
  <c r="FM19" i="3"/>
  <c r="FN19" i="3"/>
  <c r="FP19" i="3"/>
  <c r="FQ19" i="3"/>
  <c r="FS19" i="3"/>
  <c r="FT19" i="3"/>
  <c r="FV19" i="3"/>
  <c r="FW19" i="3"/>
  <c r="FY19" i="3"/>
  <c r="FZ19" i="3"/>
  <c r="GB19" i="3"/>
  <c r="GC19" i="3"/>
  <c r="GE19" i="3"/>
  <c r="GF19" i="3"/>
  <c r="GH19" i="3"/>
  <c r="GI19" i="3"/>
  <c r="GK19" i="3"/>
  <c r="GL19" i="3"/>
  <c r="GN19" i="3"/>
  <c r="GO19" i="3"/>
  <c r="GQ19" i="3"/>
  <c r="GR19" i="3"/>
  <c r="GT19" i="3"/>
  <c r="GU19" i="3"/>
  <c r="GW19" i="3"/>
  <c r="GX19" i="3"/>
  <c r="GZ19" i="3"/>
  <c r="HA19" i="3"/>
  <c r="HC19" i="3"/>
  <c r="HD19" i="3"/>
  <c r="HF19" i="3"/>
  <c r="HG19" i="3"/>
  <c r="HI19" i="3"/>
  <c r="HJ19" i="3"/>
  <c r="HL19" i="3"/>
  <c r="HM19" i="3"/>
  <c r="HO19" i="3"/>
  <c r="HP19" i="3"/>
  <c r="HR19" i="3"/>
  <c r="HS19" i="3"/>
  <c r="HU19" i="3"/>
  <c r="HV19" i="3"/>
  <c r="HX19" i="3"/>
  <c r="HY19" i="3"/>
  <c r="IA19" i="3"/>
  <c r="IB19" i="3"/>
  <c r="ID19" i="3"/>
  <c r="IE19" i="3"/>
  <c r="IG19" i="3"/>
  <c r="IH19" i="3"/>
  <c r="IJ19" i="3"/>
  <c r="IK19" i="3"/>
  <c r="IM19" i="3"/>
  <c r="IN19" i="3"/>
  <c r="IP19" i="3"/>
  <c r="IQ19" i="3"/>
  <c r="IS19" i="3"/>
  <c r="IT19" i="3"/>
  <c r="IV19" i="3"/>
  <c r="IW19" i="3"/>
  <c r="IY19" i="3"/>
  <c r="IZ19" i="3"/>
  <c r="JB19" i="3"/>
  <c r="JC19" i="3"/>
  <c r="JE19" i="3"/>
  <c r="JF19" i="3"/>
  <c r="JH19" i="3"/>
  <c r="JI19" i="3"/>
  <c r="JK19" i="3"/>
  <c r="JL19" i="3"/>
  <c r="JN19" i="3"/>
  <c r="JO19" i="3"/>
  <c r="JQ19" i="3"/>
  <c r="JR19" i="3"/>
  <c r="JT19" i="3"/>
  <c r="JU19" i="3"/>
  <c r="JW19" i="3"/>
  <c r="JX19" i="3"/>
  <c r="JZ19" i="3"/>
  <c r="KA19" i="3"/>
  <c r="KC19" i="3"/>
  <c r="KD19" i="3"/>
  <c r="KF19" i="3"/>
  <c r="KG19" i="3"/>
  <c r="KI19" i="3"/>
  <c r="KJ19" i="3"/>
  <c r="KL19" i="3"/>
  <c r="KM19" i="3"/>
  <c r="KO19" i="3"/>
  <c r="KP19" i="3"/>
  <c r="KR19" i="3"/>
  <c r="KS19" i="3"/>
  <c r="KU19" i="3"/>
  <c r="KV19" i="3"/>
  <c r="KX19" i="3"/>
  <c r="KY19" i="3"/>
  <c r="LA19" i="3"/>
  <c r="LB19" i="3"/>
  <c r="LD19" i="3"/>
  <c r="LE19" i="3"/>
  <c r="LG19" i="3"/>
  <c r="LH19" i="3"/>
  <c r="LJ19" i="3"/>
  <c r="LK19" i="3"/>
  <c r="LM19" i="3"/>
  <c r="LN19" i="3"/>
  <c r="LP19" i="3"/>
  <c r="LQ19" i="3"/>
  <c r="LX19" i="3"/>
  <c r="LZ19" i="3"/>
  <c r="MA19" i="3"/>
  <c r="MB19" i="3"/>
  <c r="MC19" i="3"/>
  <c r="MD19" i="3"/>
  <c r="MI19" i="3"/>
  <c r="D20" i="3"/>
  <c r="E20" i="3"/>
  <c r="G20" i="3"/>
  <c r="H20" i="3"/>
  <c r="J20" i="3"/>
  <c r="K20" i="3"/>
  <c r="M20" i="3"/>
  <c r="N20" i="3"/>
  <c r="P20" i="3"/>
  <c r="Q20" i="3"/>
  <c r="S20" i="3"/>
  <c r="T20" i="3"/>
  <c r="V20" i="3"/>
  <c r="W20" i="3"/>
  <c r="Y20" i="3"/>
  <c r="Z20" i="3"/>
  <c r="AB20" i="3"/>
  <c r="AC20" i="3"/>
  <c r="AE20" i="3"/>
  <c r="AF20" i="3"/>
  <c r="AH20" i="3"/>
  <c r="AJ20" i="3" s="1"/>
  <c r="AK20" i="3"/>
  <c r="AL20" i="3"/>
  <c r="AN20" i="3"/>
  <c r="AO20" i="3"/>
  <c r="AQ20" i="3"/>
  <c r="AR20" i="3"/>
  <c r="AT20" i="3"/>
  <c r="AU20" i="3"/>
  <c r="AW20" i="3"/>
  <c r="AX20" i="3"/>
  <c r="AZ20" i="3"/>
  <c r="BA20" i="3"/>
  <c r="BC20" i="3"/>
  <c r="BD20" i="3"/>
  <c r="BF20" i="3"/>
  <c r="BG20" i="3"/>
  <c r="BI20" i="3"/>
  <c r="BJ20" i="3"/>
  <c r="BL20" i="3"/>
  <c r="BM20" i="3"/>
  <c r="BO20" i="3"/>
  <c r="BP20" i="3"/>
  <c r="BR20" i="3"/>
  <c r="BS20" i="3"/>
  <c r="BU20" i="3"/>
  <c r="BV20" i="3"/>
  <c r="BX20" i="3"/>
  <c r="BY20" i="3"/>
  <c r="CA20" i="3"/>
  <c r="CB20" i="3"/>
  <c r="CD20" i="3"/>
  <c r="CE20" i="3"/>
  <c r="CG20" i="3"/>
  <c r="CH20" i="3"/>
  <c r="CJ20" i="3"/>
  <c r="CK20" i="3"/>
  <c r="CM20" i="3"/>
  <c r="CN20" i="3"/>
  <c r="CP20" i="3"/>
  <c r="CQ20" i="3"/>
  <c r="CS20" i="3"/>
  <c r="CT20" i="3"/>
  <c r="CV20" i="3"/>
  <c r="CW20" i="3"/>
  <c r="CY20" i="3"/>
  <c r="CZ20" i="3"/>
  <c r="DB20" i="3"/>
  <c r="DC20" i="3"/>
  <c r="DE20" i="3"/>
  <c r="DF20" i="3"/>
  <c r="DH20" i="3"/>
  <c r="DI20" i="3"/>
  <c r="DK20" i="3"/>
  <c r="DL20" i="3"/>
  <c r="DN20" i="3"/>
  <c r="DO20" i="3"/>
  <c r="DQ20" i="3"/>
  <c r="DR20" i="3"/>
  <c r="DT20" i="3"/>
  <c r="DU20" i="3"/>
  <c r="DW20" i="3"/>
  <c r="DX20" i="3"/>
  <c r="DZ20" i="3"/>
  <c r="EA20" i="3"/>
  <c r="EC20" i="3"/>
  <c r="ED20" i="3"/>
  <c r="EF20" i="3"/>
  <c r="EG20" i="3"/>
  <c r="EI20" i="3"/>
  <c r="EJ20" i="3"/>
  <c r="EL20" i="3"/>
  <c r="EM20" i="3"/>
  <c r="EO20" i="3"/>
  <c r="EP20" i="3"/>
  <c r="ER20" i="3"/>
  <c r="ES20" i="3"/>
  <c r="EU20" i="3"/>
  <c r="EV20" i="3"/>
  <c r="EX20" i="3"/>
  <c r="EY20" i="3"/>
  <c r="FA20" i="3"/>
  <c r="FB20" i="3"/>
  <c r="FD20" i="3"/>
  <c r="FE20" i="3"/>
  <c r="FG20" i="3"/>
  <c r="FH20" i="3"/>
  <c r="FJ20" i="3"/>
  <c r="FK20" i="3"/>
  <c r="FM20" i="3"/>
  <c r="FN20" i="3"/>
  <c r="FP20" i="3"/>
  <c r="FQ20" i="3"/>
  <c r="FS20" i="3"/>
  <c r="FT20" i="3"/>
  <c r="FV20" i="3"/>
  <c r="FW20" i="3"/>
  <c r="FY20" i="3"/>
  <c r="FZ20" i="3"/>
  <c r="GB20" i="3"/>
  <c r="GC20" i="3"/>
  <c r="GE20" i="3"/>
  <c r="GF20" i="3"/>
  <c r="GH20" i="3"/>
  <c r="GI20" i="3"/>
  <c r="GK20" i="3"/>
  <c r="GL20" i="3"/>
  <c r="GN20" i="3"/>
  <c r="GO20" i="3"/>
  <c r="GQ20" i="3"/>
  <c r="GR20" i="3"/>
  <c r="GT20" i="3"/>
  <c r="GU20" i="3"/>
  <c r="GW20" i="3"/>
  <c r="GX20" i="3"/>
  <c r="GZ20" i="3"/>
  <c r="HA20" i="3"/>
  <c r="HC20" i="3"/>
  <c r="HD20" i="3"/>
  <c r="HF20" i="3"/>
  <c r="HG20" i="3"/>
  <c r="HI20" i="3"/>
  <c r="HJ20" i="3"/>
  <c r="HL20" i="3"/>
  <c r="HM20" i="3"/>
  <c r="HO20" i="3"/>
  <c r="HP20" i="3"/>
  <c r="HR20" i="3"/>
  <c r="HS20" i="3"/>
  <c r="HU20" i="3"/>
  <c r="HV20" i="3"/>
  <c r="HX20" i="3"/>
  <c r="HY20" i="3"/>
  <c r="IA20" i="3"/>
  <c r="IB20" i="3"/>
  <c r="ID20" i="3"/>
  <c r="IE20" i="3"/>
  <c r="IG20" i="3"/>
  <c r="IH20" i="3"/>
  <c r="IJ20" i="3"/>
  <c r="IK20" i="3"/>
  <c r="IM20" i="3"/>
  <c r="IN20" i="3"/>
  <c r="IP20" i="3"/>
  <c r="IQ20" i="3"/>
  <c r="IS20" i="3"/>
  <c r="IT20" i="3"/>
  <c r="IV20" i="3"/>
  <c r="IW20" i="3"/>
  <c r="IY20" i="3"/>
  <c r="IZ20" i="3"/>
  <c r="JB20" i="3"/>
  <c r="JC20" i="3"/>
  <c r="JE20" i="3"/>
  <c r="JF20" i="3"/>
  <c r="JH20" i="3"/>
  <c r="JI20" i="3"/>
  <c r="JK20" i="3"/>
  <c r="JL20" i="3"/>
  <c r="JN20" i="3"/>
  <c r="JO20" i="3"/>
  <c r="JQ20" i="3"/>
  <c r="JR20" i="3"/>
  <c r="JT20" i="3"/>
  <c r="JU20" i="3"/>
  <c r="JW20" i="3"/>
  <c r="JX20" i="3"/>
  <c r="JZ20" i="3"/>
  <c r="KA20" i="3"/>
  <c r="KC20" i="3"/>
  <c r="KD20" i="3"/>
  <c r="KF20" i="3"/>
  <c r="KG20" i="3"/>
  <c r="KI20" i="3"/>
  <c r="KJ20" i="3"/>
  <c r="KL20" i="3"/>
  <c r="KM20" i="3"/>
  <c r="KO20" i="3"/>
  <c r="KP20" i="3"/>
  <c r="KR20" i="3"/>
  <c r="KS20" i="3"/>
  <c r="KU20" i="3"/>
  <c r="KV20" i="3"/>
  <c r="KX20" i="3"/>
  <c r="KY20" i="3"/>
  <c r="LA20" i="3"/>
  <c r="LB20" i="3"/>
  <c r="LD20" i="3"/>
  <c r="LE20" i="3"/>
  <c r="LG20" i="3"/>
  <c r="LH20" i="3"/>
  <c r="LJ20" i="3"/>
  <c r="LK20" i="3"/>
  <c r="LM20" i="3"/>
  <c r="LN20" i="3"/>
  <c r="LP20" i="3"/>
  <c r="LQ20" i="3"/>
  <c r="LX20" i="3"/>
  <c r="LZ20" i="3"/>
  <c r="MA20" i="3"/>
  <c r="MB20" i="3"/>
  <c r="MC20" i="3"/>
  <c r="MD20" i="3"/>
  <c r="MI20" i="3"/>
  <c r="D21" i="3"/>
  <c r="E21" i="3"/>
  <c r="G21" i="3"/>
  <c r="H21" i="3"/>
  <c r="J21" i="3"/>
  <c r="K21" i="3"/>
  <c r="M21" i="3"/>
  <c r="N21" i="3"/>
  <c r="P21" i="3"/>
  <c r="Q21" i="3"/>
  <c r="S21" i="3"/>
  <c r="T21" i="3"/>
  <c r="V21" i="3"/>
  <c r="W21" i="3"/>
  <c r="Y21" i="3"/>
  <c r="Z21" i="3"/>
  <c r="AB21" i="3"/>
  <c r="AC21" i="3"/>
  <c r="AE21" i="3"/>
  <c r="AF21" i="3"/>
  <c r="AH21" i="3"/>
  <c r="AJ21" i="3" s="1"/>
  <c r="AK21" i="3"/>
  <c r="AL21" i="3"/>
  <c r="AN21" i="3"/>
  <c r="AO21" i="3"/>
  <c r="AQ21" i="3"/>
  <c r="AR21" i="3"/>
  <c r="AT21" i="3"/>
  <c r="AU21" i="3"/>
  <c r="AW21" i="3"/>
  <c r="AX21" i="3"/>
  <c r="AZ21" i="3"/>
  <c r="BA21" i="3"/>
  <c r="BC21" i="3"/>
  <c r="BD21" i="3"/>
  <c r="BF21" i="3"/>
  <c r="BG21" i="3"/>
  <c r="BI21" i="3"/>
  <c r="BJ21" i="3"/>
  <c r="BL21" i="3"/>
  <c r="BM21" i="3"/>
  <c r="BO21" i="3"/>
  <c r="BP21" i="3"/>
  <c r="BR21" i="3"/>
  <c r="BS21" i="3"/>
  <c r="BU21" i="3"/>
  <c r="BV21" i="3"/>
  <c r="BX21" i="3"/>
  <c r="BY21" i="3"/>
  <c r="CA21" i="3"/>
  <c r="CB21" i="3"/>
  <c r="CD21" i="3"/>
  <c r="CE21" i="3"/>
  <c r="CG21" i="3"/>
  <c r="CH21" i="3"/>
  <c r="CJ21" i="3"/>
  <c r="CK21" i="3"/>
  <c r="CM21" i="3"/>
  <c r="CN21" i="3"/>
  <c r="CP21" i="3"/>
  <c r="CQ21" i="3"/>
  <c r="CS21" i="3"/>
  <c r="CT21" i="3"/>
  <c r="CV21" i="3"/>
  <c r="CW21" i="3"/>
  <c r="CY21" i="3"/>
  <c r="CZ21" i="3"/>
  <c r="DB21" i="3"/>
  <c r="DC21" i="3"/>
  <c r="DE21" i="3"/>
  <c r="DF21" i="3"/>
  <c r="DH21" i="3"/>
  <c r="DI21" i="3"/>
  <c r="DK21" i="3"/>
  <c r="DL21" i="3"/>
  <c r="DN21" i="3"/>
  <c r="DO21" i="3"/>
  <c r="DQ21" i="3"/>
  <c r="DR21" i="3"/>
  <c r="DT21" i="3"/>
  <c r="DU21" i="3"/>
  <c r="DW21" i="3"/>
  <c r="DX21" i="3"/>
  <c r="DZ21" i="3"/>
  <c r="EA21" i="3"/>
  <c r="EC21" i="3"/>
  <c r="ED21" i="3"/>
  <c r="EF21" i="3"/>
  <c r="EG21" i="3"/>
  <c r="EI21" i="3"/>
  <c r="EJ21" i="3"/>
  <c r="EL21" i="3"/>
  <c r="EM21" i="3"/>
  <c r="EO21" i="3"/>
  <c r="EP21" i="3"/>
  <c r="ER21" i="3"/>
  <c r="ES21" i="3"/>
  <c r="EU21" i="3"/>
  <c r="EV21" i="3"/>
  <c r="EX21" i="3"/>
  <c r="EY21" i="3"/>
  <c r="FA21" i="3"/>
  <c r="FB21" i="3"/>
  <c r="FD21" i="3"/>
  <c r="FE21" i="3"/>
  <c r="FG21" i="3"/>
  <c r="FH21" i="3"/>
  <c r="FJ21" i="3"/>
  <c r="FK21" i="3"/>
  <c r="FM21" i="3"/>
  <c r="FN21" i="3"/>
  <c r="FP21" i="3"/>
  <c r="FQ21" i="3"/>
  <c r="FS21" i="3"/>
  <c r="FT21" i="3"/>
  <c r="FV21" i="3"/>
  <c r="FW21" i="3"/>
  <c r="FY21" i="3"/>
  <c r="FZ21" i="3"/>
  <c r="GB21" i="3"/>
  <c r="GC21" i="3"/>
  <c r="GE21" i="3"/>
  <c r="GF21" i="3"/>
  <c r="GH21" i="3"/>
  <c r="GI21" i="3"/>
  <c r="GK21" i="3"/>
  <c r="GL21" i="3"/>
  <c r="GN21" i="3"/>
  <c r="GO21" i="3"/>
  <c r="GQ21" i="3"/>
  <c r="GR21" i="3"/>
  <c r="GT21" i="3"/>
  <c r="GU21" i="3"/>
  <c r="GW21" i="3"/>
  <c r="GX21" i="3"/>
  <c r="GZ21" i="3"/>
  <c r="HA21" i="3"/>
  <c r="HC21" i="3"/>
  <c r="HD21" i="3"/>
  <c r="HF21" i="3"/>
  <c r="HG21" i="3"/>
  <c r="HI21" i="3"/>
  <c r="HJ21" i="3"/>
  <c r="HL21" i="3"/>
  <c r="HM21" i="3"/>
  <c r="HO21" i="3"/>
  <c r="HP21" i="3"/>
  <c r="HR21" i="3"/>
  <c r="HS21" i="3"/>
  <c r="HU21" i="3"/>
  <c r="HV21" i="3"/>
  <c r="HX21" i="3"/>
  <c r="HY21" i="3"/>
  <c r="IA21" i="3"/>
  <c r="IB21" i="3"/>
  <c r="ID21" i="3"/>
  <c r="IE21" i="3"/>
  <c r="IG21" i="3"/>
  <c r="IH21" i="3"/>
  <c r="IJ21" i="3"/>
  <c r="IK21" i="3"/>
  <c r="IM21" i="3"/>
  <c r="IN21" i="3"/>
  <c r="IP21" i="3"/>
  <c r="IQ21" i="3"/>
  <c r="IS21" i="3"/>
  <c r="IT21" i="3"/>
  <c r="IV21" i="3"/>
  <c r="IW21" i="3"/>
  <c r="IY21" i="3"/>
  <c r="IZ21" i="3"/>
  <c r="JB21" i="3"/>
  <c r="JC21" i="3"/>
  <c r="JE21" i="3"/>
  <c r="JF21" i="3"/>
  <c r="JH21" i="3"/>
  <c r="JI21" i="3"/>
  <c r="JK21" i="3"/>
  <c r="JL21" i="3"/>
  <c r="JN21" i="3"/>
  <c r="JO21" i="3"/>
  <c r="JQ21" i="3"/>
  <c r="JR21" i="3"/>
  <c r="JT21" i="3"/>
  <c r="JU21" i="3"/>
  <c r="JW21" i="3"/>
  <c r="JX21" i="3"/>
  <c r="JZ21" i="3"/>
  <c r="KA21" i="3"/>
  <c r="KC21" i="3"/>
  <c r="KD21" i="3"/>
  <c r="KF21" i="3"/>
  <c r="KG21" i="3"/>
  <c r="KI21" i="3"/>
  <c r="KJ21" i="3"/>
  <c r="KL21" i="3"/>
  <c r="KM21" i="3"/>
  <c r="KO21" i="3"/>
  <c r="KP21" i="3"/>
  <c r="KR21" i="3"/>
  <c r="KS21" i="3"/>
  <c r="KU21" i="3"/>
  <c r="KV21" i="3"/>
  <c r="KX21" i="3"/>
  <c r="KY21" i="3"/>
  <c r="LA21" i="3"/>
  <c r="LB21" i="3"/>
  <c r="LD21" i="3"/>
  <c r="LE21" i="3"/>
  <c r="LG21" i="3"/>
  <c r="LH21" i="3"/>
  <c r="LJ21" i="3"/>
  <c r="LK21" i="3"/>
  <c r="LM21" i="3"/>
  <c r="LN21" i="3"/>
  <c r="LP21" i="3"/>
  <c r="LQ21" i="3"/>
  <c r="LX21" i="3"/>
  <c r="LZ21" i="3"/>
  <c r="MA21" i="3"/>
  <c r="MB21" i="3"/>
  <c r="MC21" i="3"/>
  <c r="MD21" i="3"/>
  <c r="MI21" i="3"/>
  <c r="D22" i="3"/>
  <c r="E22" i="3"/>
  <c r="G22" i="3"/>
  <c r="H22" i="3"/>
  <c r="J22" i="3"/>
  <c r="K22" i="3"/>
  <c r="M22" i="3"/>
  <c r="N22" i="3"/>
  <c r="P22" i="3"/>
  <c r="Q22" i="3"/>
  <c r="S22" i="3"/>
  <c r="T22" i="3"/>
  <c r="V22" i="3"/>
  <c r="W22" i="3"/>
  <c r="Y22" i="3"/>
  <c r="Z22" i="3"/>
  <c r="AB22" i="3"/>
  <c r="AC22" i="3"/>
  <c r="AE22" i="3"/>
  <c r="AF22" i="3"/>
  <c r="AH22" i="3"/>
  <c r="AJ22" i="3" s="1"/>
  <c r="AK22" i="3"/>
  <c r="AL22" i="3"/>
  <c r="AN22" i="3"/>
  <c r="AO22" i="3"/>
  <c r="AQ22" i="3"/>
  <c r="AR22" i="3"/>
  <c r="AT22" i="3"/>
  <c r="AU22" i="3"/>
  <c r="AW22" i="3"/>
  <c r="AX22" i="3"/>
  <c r="AZ22" i="3"/>
  <c r="BA22" i="3"/>
  <c r="BC22" i="3"/>
  <c r="BD22" i="3"/>
  <c r="BF22" i="3"/>
  <c r="BG22" i="3"/>
  <c r="BI22" i="3"/>
  <c r="BJ22" i="3"/>
  <c r="BL22" i="3"/>
  <c r="BM22" i="3"/>
  <c r="BO22" i="3"/>
  <c r="BP22" i="3"/>
  <c r="BR22" i="3"/>
  <c r="BS22" i="3"/>
  <c r="BU22" i="3"/>
  <c r="BV22" i="3"/>
  <c r="BX22" i="3"/>
  <c r="BY22" i="3"/>
  <c r="CA22" i="3"/>
  <c r="CB22" i="3"/>
  <c r="CD22" i="3"/>
  <c r="CE22" i="3"/>
  <c r="CG22" i="3"/>
  <c r="CH22" i="3"/>
  <c r="CJ22" i="3"/>
  <c r="CK22" i="3"/>
  <c r="CM22" i="3"/>
  <c r="CN22" i="3"/>
  <c r="CP22" i="3"/>
  <c r="CQ22" i="3"/>
  <c r="CS22" i="3"/>
  <c r="CT22" i="3"/>
  <c r="CV22" i="3"/>
  <c r="CW22" i="3"/>
  <c r="CY22" i="3"/>
  <c r="CZ22" i="3"/>
  <c r="DB22" i="3"/>
  <c r="DC22" i="3"/>
  <c r="DE22" i="3"/>
  <c r="DF22" i="3"/>
  <c r="DH22" i="3"/>
  <c r="DI22" i="3"/>
  <c r="DK22" i="3"/>
  <c r="DL22" i="3"/>
  <c r="DN22" i="3"/>
  <c r="DO22" i="3"/>
  <c r="DQ22" i="3"/>
  <c r="DR22" i="3"/>
  <c r="DT22" i="3"/>
  <c r="DU22" i="3"/>
  <c r="DW22" i="3"/>
  <c r="DX22" i="3"/>
  <c r="DZ22" i="3"/>
  <c r="EA22" i="3"/>
  <c r="EC22" i="3"/>
  <c r="ED22" i="3"/>
  <c r="EF22" i="3"/>
  <c r="EG22" i="3"/>
  <c r="EI22" i="3"/>
  <c r="EJ22" i="3"/>
  <c r="EL22" i="3"/>
  <c r="EM22" i="3"/>
  <c r="EO22" i="3"/>
  <c r="EP22" i="3"/>
  <c r="ER22" i="3"/>
  <c r="ES22" i="3"/>
  <c r="EU22" i="3"/>
  <c r="EV22" i="3"/>
  <c r="EX22" i="3"/>
  <c r="EY22" i="3"/>
  <c r="FA22" i="3"/>
  <c r="FB22" i="3"/>
  <c r="FD22" i="3"/>
  <c r="FE22" i="3"/>
  <c r="FG22" i="3"/>
  <c r="FH22" i="3"/>
  <c r="FJ22" i="3"/>
  <c r="FK22" i="3"/>
  <c r="FM22" i="3"/>
  <c r="FN22" i="3"/>
  <c r="FP22" i="3"/>
  <c r="FQ22" i="3"/>
  <c r="FS22" i="3"/>
  <c r="FT22" i="3"/>
  <c r="FV22" i="3"/>
  <c r="FW22" i="3"/>
  <c r="FY22" i="3"/>
  <c r="FZ22" i="3"/>
  <c r="GB22" i="3"/>
  <c r="GC22" i="3"/>
  <c r="GE22" i="3"/>
  <c r="GF22" i="3"/>
  <c r="GH22" i="3"/>
  <c r="GI22" i="3"/>
  <c r="GK22" i="3"/>
  <c r="GL22" i="3"/>
  <c r="GN22" i="3"/>
  <c r="GO22" i="3"/>
  <c r="GQ22" i="3"/>
  <c r="GR22" i="3"/>
  <c r="GT22" i="3"/>
  <c r="GU22" i="3"/>
  <c r="GW22" i="3"/>
  <c r="GX22" i="3"/>
  <c r="GZ22" i="3"/>
  <c r="HA22" i="3"/>
  <c r="HC22" i="3"/>
  <c r="HD22" i="3"/>
  <c r="HF22" i="3"/>
  <c r="HG22" i="3"/>
  <c r="HI22" i="3"/>
  <c r="HJ22" i="3"/>
  <c r="HL22" i="3"/>
  <c r="HM22" i="3"/>
  <c r="HO22" i="3"/>
  <c r="HP22" i="3"/>
  <c r="HR22" i="3"/>
  <c r="HS22" i="3"/>
  <c r="HU22" i="3"/>
  <c r="HV22" i="3"/>
  <c r="HX22" i="3"/>
  <c r="HY22" i="3"/>
  <c r="IA22" i="3"/>
  <c r="IB22" i="3"/>
  <c r="ID22" i="3"/>
  <c r="IE22" i="3"/>
  <c r="IG22" i="3"/>
  <c r="IH22" i="3"/>
  <c r="IJ22" i="3"/>
  <c r="IK22" i="3"/>
  <c r="IM22" i="3"/>
  <c r="IN22" i="3"/>
  <c r="IP22" i="3"/>
  <c r="IQ22" i="3"/>
  <c r="IS22" i="3"/>
  <c r="IT22" i="3"/>
  <c r="IV22" i="3"/>
  <c r="IW22" i="3"/>
  <c r="IY22" i="3"/>
  <c r="IZ22" i="3"/>
  <c r="JB22" i="3"/>
  <c r="JC22" i="3"/>
  <c r="JE22" i="3"/>
  <c r="JF22" i="3"/>
  <c r="JH22" i="3"/>
  <c r="JI22" i="3"/>
  <c r="JK22" i="3"/>
  <c r="JL22" i="3"/>
  <c r="JN22" i="3"/>
  <c r="JO22" i="3"/>
  <c r="JQ22" i="3"/>
  <c r="JR22" i="3"/>
  <c r="JT22" i="3"/>
  <c r="JU22" i="3"/>
  <c r="JW22" i="3"/>
  <c r="JX22" i="3"/>
  <c r="JZ22" i="3"/>
  <c r="KA22" i="3"/>
  <c r="KC22" i="3"/>
  <c r="KD22" i="3"/>
  <c r="KF22" i="3"/>
  <c r="KG22" i="3"/>
  <c r="KI22" i="3"/>
  <c r="KJ22" i="3"/>
  <c r="KL22" i="3"/>
  <c r="KM22" i="3"/>
  <c r="KO22" i="3"/>
  <c r="KP22" i="3"/>
  <c r="KR22" i="3"/>
  <c r="KS22" i="3"/>
  <c r="KU22" i="3"/>
  <c r="KV22" i="3"/>
  <c r="KX22" i="3"/>
  <c r="KY22" i="3"/>
  <c r="LA22" i="3"/>
  <c r="LB22" i="3"/>
  <c r="LD22" i="3"/>
  <c r="LE22" i="3"/>
  <c r="LG22" i="3"/>
  <c r="LH22" i="3"/>
  <c r="LJ22" i="3"/>
  <c r="LK22" i="3"/>
  <c r="LM22" i="3"/>
  <c r="LN22" i="3"/>
  <c r="LP22" i="3"/>
  <c r="LQ22" i="3"/>
  <c r="LX22" i="3"/>
  <c r="LZ22" i="3"/>
  <c r="MA22" i="3"/>
  <c r="MB22" i="3"/>
  <c r="MC22" i="3"/>
  <c r="MD22" i="3"/>
  <c r="MI22" i="3"/>
  <c r="D23" i="3"/>
  <c r="E23" i="3"/>
  <c r="G23" i="3"/>
  <c r="H23" i="3"/>
  <c r="J23" i="3"/>
  <c r="K23" i="3"/>
  <c r="M23" i="3"/>
  <c r="N23" i="3"/>
  <c r="P23" i="3"/>
  <c r="Q23" i="3"/>
  <c r="S23" i="3"/>
  <c r="T23" i="3"/>
  <c r="V23" i="3"/>
  <c r="W23" i="3"/>
  <c r="Y23" i="3"/>
  <c r="Z23" i="3"/>
  <c r="AB23" i="3"/>
  <c r="AC23" i="3"/>
  <c r="AE23" i="3"/>
  <c r="AF23" i="3"/>
  <c r="AH23" i="3"/>
  <c r="AJ23" i="3" s="1"/>
  <c r="AK23" i="3"/>
  <c r="AL23" i="3"/>
  <c r="AN23" i="3"/>
  <c r="AO23" i="3"/>
  <c r="AQ23" i="3"/>
  <c r="AR23" i="3"/>
  <c r="AT23" i="3"/>
  <c r="AU23" i="3"/>
  <c r="AW23" i="3"/>
  <c r="AX23" i="3"/>
  <c r="AZ23" i="3"/>
  <c r="BA23" i="3"/>
  <c r="BC23" i="3"/>
  <c r="BD23" i="3"/>
  <c r="BF23" i="3"/>
  <c r="BG23" i="3"/>
  <c r="BI23" i="3"/>
  <c r="BJ23" i="3"/>
  <c r="BL23" i="3"/>
  <c r="BM23" i="3"/>
  <c r="BO23" i="3"/>
  <c r="BP23" i="3"/>
  <c r="BR23" i="3"/>
  <c r="BS23" i="3"/>
  <c r="BU23" i="3"/>
  <c r="BV23" i="3"/>
  <c r="BX23" i="3"/>
  <c r="BY23" i="3"/>
  <c r="CA23" i="3"/>
  <c r="CB23" i="3"/>
  <c r="CD23" i="3"/>
  <c r="CE23" i="3"/>
  <c r="CG23" i="3"/>
  <c r="CH23" i="3"/>
  <c r="CJ23" i="3"/>
  <c r="CK23" i="3"/>
  <c r="CM23" i="3"/>
  <c r="CN23" i="3"/>
  <c r="CP23" i="3"/>
  <c r="CQ23" i="3"/>
  <c r="CS23" i="3"/>
  <c r="CT23" i="3"/>
  <c r="CV23" i="3"/>
  <c r="CW23" i="3"/>
  <c r="CY23" i="3"/>
  <c r="CZ23" i="3"/>
  <c r="DB23" i="3"/>
  <c r="DC23" i="3"/>
  <c r="DE23" i="3"/>
  <c r="DF23" i="3"/>
  <c r="DH23" i="3"/>
  <c r="DI23" i="3"/>
  <c r="DK23" i="3"/>
  <c r="DL23" i="3"/>
  <c r="DN23" i="3"/>
  <c r="DO23" i="3"/>
  <c r="DQ23" i="3"/>
  <c r="DR23" i="3"/>
  <c r="DT23" i="3"/>
  <c r="DU23" i="3"/>
  <c r="DW23" i="3"/>
  <c r="DX23" i="3"/>
  <c r="DZ23" i="3"/>
  <c r="EA23" i="3"/>
  <c r="EC23" i="3"/>
  <c r="ED23" i="3"/>
  <c r="EF23" i="3"/>
  <c r="EG23" i="3"/>
  <c r="EI23" i="3"/>
  <c r="EJ23" i="3"/>
  <c r="EL23" i="3"/>
  <c r="EM23" i="3"/>
  <c r="EO23" i="3"/>
  <c r="EP23" i="3"/>
  <c r="ER23" i="3"/>
  <c r="ES23" i="3"/>
  <c r="EU23" i="3"/>
  <c r="EV23" i="3"/>
  <c r="EX23" i="3"/>
  <c r="EY23" i="3"/>
  <c r="FA23" i="3"/>
  <c r="FB23" i="3"/>
  <c r="FD23" i="3"/>
  <c r="FE23" i="3"/>
  <c r="FG23" i="3"/>
  <c r="FH23" i="3"/>
  <c r="FJ23" i="3"/>
  <c r="FK23" i="3"/>
  <c r="FM23" i="3"/>
  <c r="FN23" i="3"/>
  <c r="FP23" i="3"/>
  <c r="FQ23" i="3"/>
  <c r="FS23" i="3"/>
  <c r="FT23" i="3"/>
  <c r="FV23" i="3"/>
  <c r="FW23" i="3"/>
  <c r="FY23" i="3"/>
  <c r="FZ23" i="3"/>
  <c r="GB23" i="3"/>
  <c r="GC23" i="3"/>
  <c r="GE23" i="3"/>
  <c r="GF23" i="3"/>
  <c r="GH23" i="3"/>
  <c r="GI23" i="3"/>
  <c r="GK23" i="3"/>
  <c r="GL23" i="3"/>
  <c r="GN23" i="3"/>
  <c r="GO23" i="3"/>
  <c r="GQ23" i="3"/>
  <c r="GR23" i="3"/>
  <c r="GT23" i="3"/>
  <c r="GU23" i="3"/>
  <c r="GW23" i="3"/>
  <c r="GX23" i="3"/>
  <c r="GZ23" i="3"/>
  <c r="HA23" i="3"/>
  <c r="HC23" i="3"/>
  <c r="HD23" i="3"/>
  <c r="HF23" i="3"/>
  <c r="HG23" i="3"/>
  <c r="HI23" i="3"/>
  <c r="HJ23" i="3"/>
  <c r="HL23" i="3"/>
  <c r="HM23" i="3"/>
  <c r="HO23" i="3"/>
  <c r="HP23" i="3"/>
  <c r="HR23" i="3"/>
  <c r="HS23" i="3"/>
  <c r="HU23" i="3"/>
  <c r="HV23" i="3"/>
  <c r="HX23" i="3"/>
  <c r="HY23" i="3"/>
  <c r="IA23" i="3"/>
  <c r="IB23" i="3"/>
  <c r="ID23" i="3"/>
  <c r="IE23" i="3"/>
  <c r="IG23" i="3"/>
  <c r="IH23" i="3"/>
  <c r="IJ23" i="3"/>
  <c r="IK23" i="3"/>
  <c r="IM23" i="3"/>
  <c r="IN23" i="3"/>
  <c r="IP23" i="3"/>
  <c r="IQ23" i="3"/>
  <c r="IS23" i="3"/>
  <c r="IT23" i="3"/>
  <c r="IV23" i="3"/>
  <c r="IW23" i="3"/>
  <c r="IY23" i="3"/>
  <c r="IZ23" i="3"/>
  <c r="JB23" i="3"/>
  <c r="JC23" i="3"/>
  <c r="JE23" i="3"/>
  <c r="JF23" i="3"/>
  <c r="JH23" i="3"/>
  <c r="JI23" i="3"/>
  <c r="JK23" i="3"/>
  <c r="JL23" i="3"/>
  <c r="JN23" i="3"/>
  <c r="JO23" i="3"/>
  <c r="JQ23" i="3"/>
  <c r="JR23" i="3"/>
  <c r="JT23" i="3"/>
  <c r="JU23" i="3"/>
  <c r="JW23" i="3"/>
  <c r="JX23" i="3"/>
  <c r="JZ23" i="3"/>
  <c r="KA23" i="3"/>
  <c r="KC23" i="3"/>
  <c r="KD23" i="3"/>
  <c r="KF23" i="3"/>
  <c r="KG23" i="3"/>
  <c r="KI23" i="3"/>
  <c r="KJ23" i="3"/>
  <c r="KL23" i="3"/>
  <c r="KM23" i="3"/>
  <c r="KO23" i="3"/>
  <c r="KP23" i="3"/>
  <c r="KR23" i="3"/>
  <c r="KS23" i="3"/>
  <c r="KU23" i="3"/>
  <c r="KV23" i="3"/>
  <c r="KX23" i="3"/>
  <c r="KY23" i="3"/>
  <c r="LA23" i="3"/>
  <c r="LB23" i="3"/>
  <c r="LD23" i="3"/>
  <c r="LE23" i="3"/>
  <c r="LG23" i="3"/>
  <c r="LH23" i="3"/>
  <c r="LJ23" i="3"/>
  <c r="LK23" i="3"/>
  <c r="LM23" i="3"/>
  <c r="LN23" i="3"/>
  <c r="LP23" i="3"/>
  <c r="LQ23" i="3"/>
  <c r="LX23" i="3"/>
  <c r="LZ23" i="3"/>
  <c r="MA23" i="3"/>
  <c r="MB23" i="3"/>
  <c r="MC23" i="3"/>
  <c r="MD23" i="3"/>
  <c r="MI23" i="3"/>
  <c r="D24" i="3"/>
  <c r="E24" i="3"/>
  <c r="G24" i="3"/>
  <c r="H24" i="3"/>
  <c r="J24" i="3"/>
  <c r="K24" i="3"/>
  <c r="M24" i="3"/>
  <c r="N24" i="3"/>
  <c r="P24" i="3"/>
  <c r="Q24" i="3"/>
  <c r="S24" i="3"/>
  <c r="T24" i="3"/>
  <c r="V24" i="3"/>
  <c r="W24" i="3"/>
  <c r="Y24" i="3"/>
  <c r="Z24" i="3"/>
  <c r="AB24" i="3"/>
  <c r="AC24" i="3"/>
  <c r="AE24" i="3"/>
  <c r="AF24" i="3"/>
  <c r="AH24" i="3"/>
  <c r="AJ24" i="3" s="1"/>
  <c r="AK24" i="3"/>
  <c r="AL24" i="3"/>
  <c r="AN24" i="3"/>
  <c r="AO24" i="3"/>
  <c r="AQ24" i="3"/>
  <c r="AR24" i="3"/>
  <c r="AT24" i="3"/>
  <c r="AU24" i="3"/>
  <c r="AW24" i="3"/>
  <c r="AX24" i="3"/>
  <c r="AZ24" i="3"/>
  <c r="BA24" i="3"/>
  <c r="BC24" i="3"/>
  <c r="BD24" i="3"/>
  <c r="BF24" i="3"/>
  <c r="BG24" i="3"/>
  <c r="BI24" i="3"/>
  <c r="BJ24" i="3"/>
  <c r="BL24" i="3"/>
  <c r="BM24" i="3"/>
  <c r="BO24" i="3"/>
  <c r="BP24" i="3"/>
  <c r="BR24" i="3"/>
  <c r="BS24" i="3"/>
  <c r="BU24" i="3"/>
  <c r="BV24" i="3"/>
  <c r="BX24" i="3"/>
  <c r="BY24" i="3"/>
  <c r="CA24" i="3"/>
  <c r="CB24" i="3"/>
  <c r="CD24" i="3"/>
  <c r="CE24" i="3"/>
  <c r="CG24" i="3"/>
  <c r="CH24" i="3"/>
  <c r="CJ24" i="3"/>
  <c r="CK24" i="3"/>
  <c r="CM24" i="3"/>
  <c r="CN24" i="3"/>
  <c r="CP24" i="3"/>
  <c r="CQ24" i="3"/>
  <c r="CS24" i="3"/>
  <c r="CT24" i="3"/>
  <c r="CV24" i="3"/>
  <c r="CW24" i="3"/>
  <c r="CY24" i="3"/>
  <c r="CZ24" i="3"/>
  <c r="DB24" i="3"/>
  <c r="DC24" i="3"/>
  <c r="DE24" i="3"/>
  <c r="DF24" i="3"/>
  <c r="DH24" i="3"/>
  <c r="DI24" i="3"/>
  <c r="DK24" i="3"/>
  <c r="DL24" i="3"/>
  <c r="DN24" i="3"/>
  <c r="DO24" i="3"/>
  <c r="DQ24" i="3"/>
  <c r="DR24" i="3"/>
  <c r="DT24" i="3"/>
  <c r="DU24" i="3"/>
  <c r="DW24" i="3"/>
  <c r="DX24" i="3"/>
  <c r="DZ24" i="3"/>
  <c r="EA24" i="3"/>
  <c r="EC24" i="3"/>
  <c r="ED24" i="3"/>
  <c r="EF24" i="3"/>
  <c r="EG24" i="3"/>
  <c r="EI24" i="3"/>
  <c r="EJ24" i="3"/>
  <c r="EL24" i="3"/>
  <c r="EM24" i="3"/>
  <c r="EO24" i="3"/>
  <c r="EP24" i="3"/>
  <c r="ER24" i="3"/>
  <c r="ES24" i="3"/>
  <c r="EU24" i="3"/>
  <c r="EV24" i="3"/>
  <c r="EX24" i="3"/>
  <c r="EY24" i="3"/>
  <c r="FA24" i="3"/>
  <c r="FB24" i="3"/>
  <c r="FD24" i="3"/>
  <c r="FE24" i="3"/>
  <c r="FG24" i="3"/>
  <c r="FH24" i="3"/>
  <c r="FJ24" i="3"/>
  <c r="FK24" i="3"/>
  <c r="FM24" i="3"/>
  <c r="FN24" i="3"/>
  <c r="FP24" i="3"/>
  <c r="FQ24" i="3"/>
  <c r="FS24" i="3"/>
  <c r="FT24" i="3"/>
  <c r="FV24" i="3"/>
  <c r="FW24" i="3"/>
  <c r="FY24" i="3"/>
  <c r="FZ24" i="3"/>
  <c r="GB24" i="3"/>
  <c r="GC24" i="3"/>
  <c r="GE24" i="3"/>
  <c r="GF24" i="3"/>
  <c r="GH24" i="3"/>
  <c r="GI24" i="3"/>
  <c r="GK24" i="3"/>
  <c r="GL24" i="3"/>
  <c r="GN24" i="3"/>
  <c r="GO24" i="3"/>
  <c r="GQ24" i="3"/>
  <c r="GR24" i="3"/>
  <c r="GT24" i="3"/>
  <c r="GU24" i="3"/>
  <c r="GW24" i="3"/>
  <c r="GX24" i="3"/>
  <c r="GZ24" i="3"/>
  <c r="HA24" i="3"/>
  <c r="HC24" i="3"/>
  <c r="HD24" i="3"/>
  <c r="HF24" i="3"/>
  <c r="HG24" i="3"/>
  <c r="HI24" i="3"/>
  <c r="HJ24" i="3"/>
  <c r="HL24" i="3"/>
  <c r="HM24" i="3"/>
  <c r="HO24" i="3"/>
  <c r="HP24" i="3"/>
  <c r="HR24" i="3"/>
  <c r="HS24" i="3"/>
  <c r="HU24" i="3"/>
  <c r="HV24" i="3"/>
  <c r="HX24" i="3"/>
  <c r="HY24" i="3"/>
  <c r="IA24" i="3"/>
  <c r="IB24" i="3"/>
  <c r="ID24" i="3"/>
  <c r="IE24" i="3"/>
  <c r="IG24" i="3"/>
  <c r="IH24" i="3"/>
  <c r="IJ24" i="3"/>
  <c r="IK24" i="3"/>
  <c r="IM24" i="3"/>
  <c r="IN24" i="3"/>
  <c r="IP24" i="3"/>
  <c r="IQ24" i="3"/>
  <c r="IS24" i="3"/>
  <c r="IT24" i="3"/>
  <c r="IV24" i="3"/>
  <c r="IW24" i="3"/>
  <c r="IY24" i="3"/>
  <c r="IZ24" i="3"/>
  <c r="JB24" i="3"/>
  <c r="JC24" i="3"/>
  <c r="JE24" i="3"/>
  <c r="JF24" i="3"/>
  <c r="JH24" i="3"/>
  <c r="JI24" i="3"/>
  <c r="JK24" i="3"/>
  <c r="JL24" i="3"/>
  <c r="JN24" i="3"/>
  <c r="JO24" i="3"/>
  <c r="JQ24" i="3"/>
  <c r="JR24" i="3"/>
  <c r="JT24" i="3"/>
  <c r="JU24" i="3"/>
  <c r="JW24" i="3"/>
  <c r="JX24" i="3"/>
  <c r="JZ24" i="3"/>
  <c r="KA24" i="3"/>
  <c r="KC24" i="3"/>
  <c r="KD24" i="3"/>
  <c r="KF24" i="3"/>
  <c r="KG24" i="3"/>
  <c r="KI24" i="3"/>
  <c r="KJ24" i="3"/>
  <c r="KL24" i="3"/>
  <c r="KM24" i="3"/>
  <c r="KO24" i="3"/>
  <c r="KP24" i="3"/>
  <c r="KR24" i="3"/>
  <c r="KS24" i="3"/>
  <c r="KU24" i="3"/>
  <c r="KV24" i="3"/>
  <c r="KX24" i="3"/>
  <c r="KY24" i="3"/>
  <c r="LA24" i="3"/>
  <c r="LB24" i="3"/>
  <c r="LD24" i="3"/>
  <c r="LE24" i="3"/>
  <c r="LG24" i="3"/>
  <c r="LH24" i="3"/>
  <c r="LJ24" i="3"/>
  <c r="LK24" i="3"/>
  <c r="LM24" i="3"/>
  <c r="LN24" i="3"/>
  <c r="LP24" i="3"/>
  <c r="LQ24" i="3"/>
  <c r="LX24" i="3"/>
  <c r="LZ24" i="3"/>
  <c r="MA24" i="3"/>
  <c r="MB24" i="3"/>
  <c r="MC24" i="3"/>
  <c r="MD24" i="3"/>
  <c r="MI24" i="3"/>
  <c r="D25" i="3"/>
  <c r="E25" i="3"/>
  <c r="G25" i="3"/>
  <c r="H25" i="3"/>
  <c r="J25" i="3"/>
  <c r="K25" i="3"/>
  <c r="M25" i="3"/>
  <c r="N25" i="3"/>
  <c r="P25" i="3"/>
  <c r="Q25" i="3"/>
  <c r="S25" i="3"/>
  <c r="T25" i="3"/>
  <c r="V25" i="3"/>
  <c r="W25" i="3"/>
  <c r="Y25" i="3"/>
  <c r="Z25" i="3"/>
  <c r="AB25" i="3"/>
  <c r="AC25" i="3"/>
  <c r="AE25" i="3"/>
  <c r="AF25" i="3"/>
  <c r="AH25" i="3"/>
  <c r="AJ25" i="3" s="1"/>
  <c r="AK25" i="3"/>
  <c r="AL25" i="3"/>
  <c r="AN25" i="3"/>
  <c r="AO25" i="3"/>
  <c r="AQ25" i="3"/>
  <c r="AR25" i="3"/>
  <c r="AT25" i="3"/>
  <c r="AU25" i="3"/>
  <c r="AW25" i="3"/>
  <c r="AX25" i="3"/>
  <c r="AZ25" i="3"/>
  <c r="BA25" i="3"/>
  <c r="BC25" i="3"/>
  <c r="BD25" i="3"/>
  <c r="BF25" i="3"/>
  <c r="BG25" i="3"/>
  <c r="BI25" i="3"/>
  <c r="BJ25" i="3"/>
  <c r="BL25" i="3"/>
  <c r="BM25" i="3"/>
  <c r="BO25" i="3"/>
  <c r="BP25" i="3"/>
  <c r="BR25" i="3"/>
  <c r="BS25" i="3"/>
  <c r="BU25" i="3"/>
  <c r="BV25" i="3"/>
  <c r="BX25" i="3"/>
  <c r="BY25" i="3"/>
  <c r="CA25" i="3"/>
  <c r="CB25" i="3"/>
  <c r="CD25" i="3"/>
  <c r="CE25" i="3"/>
  <c r="CG25" i="3"/>
  <c r="CH25" i="3"/>
  <c r="CJ25" i="3"/>
  <c r="CK25" i="3"/>
  <c r="CM25" i="3"/>
  <c r="CN25" i="3"/>
  <c r="CP25" i="3"/>
  <c r="CQ25" i="3"/>
  <c r="CS25" i="3"/>
  <c r="CT25" i="3"/>
  <c r="CV25" i="3"/>
  <c r="CW25" i="3"/>
  <c r="CY25" i="3"/>
  <c r="CZ25" i="3"/>
  <c r="DB25" i="3"/>
  <c r="DC25" i="3"/>
  <c r="DE25" i="3"/>
  <c r="DF25" i="3"/>
  <c r="DH25" i="3"/>
  <c r="DI25" i="3"/>
  <c r="DK25" i="3"/>
  <c r="DL25" i="3"/>
  <c r="DN25" i="3"/>
  <c r="DO25" i="3"/>
  <c r="DQ25" i="3"/>
  <c r="DR25" i="3"/>
  <c r="DT25" i="3"/>
  <c r="DU25" i="3"/>
  <c r="DW25" i="3"/>
  <c r="DX25" i="3"/>
  <c r="DZ25" i="3"/>
  <c r="EA25" i="3"/>
  <c r="EC25" i="3"/>
  <c r="ED25" i="3"/>
  <c r="EF25" i="3"/>
  <c r="EG25" i="3"/>
  <c r="EI25" i="3"/>
  <c r="EJ25" i="3"/>
  <c r="EL25" i="3"/>
  <c r="EM25" i="3"/>
  <c r="EO25" i="3"/>
  <c r="EP25" i="3"/>
  <c r="ER25" i="3"/>
  <c r="ES25" i="3"/>
  <c r="EU25" i="3"/>
  <c r="EV25" i="3"/>
  <c r="EX25" i="3"/>
  <c r="EY25" i="3"/>
  <c r="FA25" i="3"/>
  <c r="FB25" i="3"/>
  <c r="FD25" i="3"/>
  <c r="FE25" i="3"/>
  <c r="FG25" i="3"/>
  <c r="FH25" i="3"/>
  <c r="FJ25" i="3"/>
  <c r="FK25" i="3"/>
  <c r="FM25" i="3"/>
  <c r="FN25" i="3"/>
  <c r="FP25" i="3"/>
  <c r="FQ25" i="3"/>
  <c r="FS25" i="3"/>
  <c r="FT25" i="3"/>
  <c r="FV25" i="3"/>
  <c r="FW25" i="3"/>
  <c r="FY25" i="3"/>
  <c r="FZ25" i="3"/>
  <c r="GB25" i="3"/>
  <c r="GC25" i="3"/>
  <c r="GE25" i="3"/>
  <c r="GF25" i="3"/>
  <c r="GH25" i="3"/>
  <c r="GI25" i="3"/>
  <c r="GK25" i="3"/>
  <c r="GL25" i="3"/>
  <c r="GN25" i="3"/>
  <c r="GO25" i="3"/>
  <c r="GQ25" i="3"/>
  <c r="GR25" i="3"/>
  <c r="GT25" i="3"/>
  <c r="GU25" i="3"/>
  <c r="GW25" i="3"/>
  <c r="GX25" i="3"/>
  <c r="GZ25" i="3"/>
  <c r="HA25" i="3"/>
  <c r="HC25" i="3"/>
  <c r="HD25" i="3"/>
  <c r="HF25" i="3"/>
  <c r="HG25" i="3"/>
  <c r="HI25" i="3"/>
  <c r="HJ25" i="3"/>
  <c r="HL25" i="3"/>
  <c r="HM25" i="3"/>
  <c r="HO25" i="3"/>
  <c r="HP25" i="3"/>
  <c r="HR25" i="3"/>
  <c r="HS25" i="3"/>
  <c r="HU25" i="3"/>
  <c r="HV25" i="3"/>
  <c r="HX25" i="3"/>
  <c r="HY25" i="3"/>
  <c r="IA25" i="3"/>
  <c r="IB25" i="3"/>
  <c r="ID25" i="3"/>
  <c r="IE25" i="3"/>
  <c r="IG25" i="3"/>
  <c r="IH25" i="3"/>
  <c r="IJ25" i="3"/>
  <c r="IK25" i="3"/>
  <c r="IM25" i="3"/>
  <c r="IN25" i="3"/>
  <c r="IP25" i="3"/>
  <c r="IQ25" i="3"/>
  <c r="IS25" i="3"/>
  <c r="IT25" i="3"/>
  <c r="IV25" i="3"/>
  <c r="IW25" i="3"/>
  <c r="IY25" i="3"/>
  <c r="IZ25" i="3"/>
  <c r="JB25" i="3"/>
  <c r="JC25" i="3"/>
  <c r="JE25" i="3"/>
  <c r="JF25" i="3"/>
  <c r="JH25" i="3"/>
  <c r="JI25" i="3"/>
  <c r="JK25" i="3"/>
  <c r="JL25" i="3"/>
  <c r="JN25" i="3"/>
  <c r="JO25" i="3"/>
  <c r="JQ25" i="3"/>
  <c r="JR25" i="3"/>
  <c r="JT25" i="3"/>
  <c r="JU25" i="3"/>
  <c r="JW25" i="3"/>
  <c r="JX25" i="3"/>
  <c r="JZ25" i="3"/>
  <c r="KA25" i="3"/>
  <c r="KC25" i="3"/>
  <c r="KD25" i="3"/>
  <c r="KF25" i="3"/>
  <c r="KG25" i="3"/>
  <c r="KI25" i="3"/>
  <c r="KJ25" i="3"/>
  <c r="KL25" i="3"/>
  <c r="KM25" i="3"/>
  <c r="KO25" i="3"/>
  <c r="KP25" i="3"/>
  <c r="KR25" i="3"/>
  <c r="KS25" i="3"/>
  <c r="KU25" i="3"/>
  <c r="KV25" i="3"/>
  <c r="KX25" i="3"/>
  <c r="KY25" i="3"/>
  <c r="LA25" i="3"/>
  <c r="LB25" i="3"/>
  <c r="LD25" i="3"/>
  <c r="LE25" i="3"/>
  <c r="LG25" i="3"/>
  <c r="LH25" i="3"/>
  <c r="LJ25" i="3"/>
  <c r="LK25" i="3"/>
  <c r="LM25" i="3"/>
  <c r="LN25" i="3"/>
  <c r="LP25" i="3"/>
  <c r="LQ25" i="3"/>
  <c r="LX25" i="3"/>
  <c r="LZ25" i="3"/>
  <c r="MA25" i="3"/>
  <c r="MB25" i="3"/>
  <c r="MC25" i="3"/>
  <c r="MD25" i="3"/>
  <c r="MF25" i="3"/>
  <c r="MI25" i="3"/>
  <c r="D26" i="3"/>
  <c r="E26" i="3"/>
  <c r="G26" i="3"/>
  <c r="H26" i="3"/>
  <c r="J26" i="3"/>
  <c r="K26" i="3"/>
  <c r="M26" i="3"/>
  <c r="N26" i="3"/>
  <c r="P26" i="3"/>
  <c r="Q26" i="3"/>
  <c r="S26" i="3"/>
  <c r="T26" i="3"/>
  <c r="V26" i="3"/>
  <c r="W26" i="3"/>
  <c r="Y26" i="3"/>
  <c r="Z26" i="3"/>
  <c r="AB26" i="3"/>
  <c r="AC26" i="3"/>
  <c r="AE26" i="3"/>
  <c r="AF26" i="3"/>
  <c r="AH26" i="3"/>
  <c r="AJ26" i="3" s="1"/>
  <c r="AK26" i="3"/>
  <c r="AL26" i="3"/>
  <c r="AN26" i="3"/>
  <c r="AO26" i="3"/>
  <c r="AQ26" i="3"/>
  <c r="AR26" i="3"/>
  <c r="AT26" i="3"/>
  <c r="AU26" i="3"/>
  <c r="AW26" i="3"/>
  <c r="AX26" i="3"/>
  <c r="AZ26" i="3"/>
  <c r="BA26" i="3"/>
  <c r="BC26" i="3"/>
  <c r="BD26" i="3"/>
  <c r="BF26" i="3"/>
  <c r="BG26" i="3"/>
  <c r="BI26" i="3"/>
  <c r="BJ26" i="3"/>
  <c r="BL26" i="3"/>
  <c r="BM26" i="3"/>
  <c r="BO26" i="3"/>
  <c r="BP26" i="3"/>
  <c r="BR26" i="3"/>
  <c r="BS26" i="3"/>
  <c r="BU26" i="3"/>
  <c r="BV26" i="3"/>
  <c r="BX26" i="3"/>
  <c r="BY26" i="3"/>
  <c r="CA26" i="3"/>
  <c r="CB26" i="3"/>
  <c r="CD26" i="3"/>
  <c r="CE26" i="3"/>
  <c r="CG26" i="3"/>
  <c r="CH26" i="3"/>
  <c r="CJ26" i="3"/>
  <c r="CK26" i="3"/>
  <c r="CM26" i="3"/>
  <c r="CN26" i="3"/>
  <c r="CP26" i="3"/>
  <c r="CQ26" i="3"/>
  <c r="CS26" i="3"/>
  <c r="CT26" i="3"/>
  <c r="CV26" i="3"/>
  <c r="CW26" i="3"/>
  <c r="CY26" i="3"/>
  <c r="CZ26" i="3"/>
  <c r="DB26" i="3"/>
  <c r="DC26" i="3"/>
  <c r="DE26" i="3"/>
  <c r="DF26" i="3"/>
  <c r="DH26" i="3"/>
  <c r="DI26" i="3"/>
  <c r="DK26" i="3"/>
  <c r="DL26" i="3"/>
  <c r="DN26" i="3"/>
  <c r="DO26" i="3"/>
  <c r="DQ26" i="3"/>
  <c r="DR26" i="3"/>
  <c r="DT26" i="3"/>
  <c r="DU26" i="3"/>
  <c r="DW26" i="3"/>
  <c r="DX26" i="3"/>
  <c r="DZ26" i="3"/>
  <c r="EA26" i="3"/>
  <c r="EC26" i="3"/>
  <c r="ED26" i="3"/>
  <c r="EF26" i="3"/>
  <c r="EG26" i="3"/>
  <c r="EI26" i="3"/>
  <c r="EJ26" i="3"/>
  <c r="EL26" i="3"/>
  <c r="EM26" i="3"/>
  <c r="EO26" i="3"/>
  <c r="EP26" i="3"/>
  <c r="ER26" i="3"/>
  <c r="ES26" i="3"/>
  <c r="EU26" i="3"/>
  <c r="EV26" i="3"/>
  <c r="EX26" i="3"/>
  <c r="EY26" i="3"/>
  <c r="FA26" i="3"/>
  <c r="FB26" i="3"/>
  <c r="FD26" i="3"/>
  <c r="FE26" i="3"/>
  <c r="FG26" i="3"/>
  <c r="FH26" i="3"/>
  <c r="FJ26" i="3"/>
  <c r="FK26" i="3"/>
  <c r="FM26" i="3"/>
  <c r="FN26" i="3"/>
  <c r="FP26" i="3"/>
  <c r="FQ26" i="3"/>
  <c r="FS26" i="3"/>
  <c r="FT26" i="3"/>
  <c r="FV26" i="3"/>
  <c r="FW26" i="3"/>
  <c r="FY26" i="3"/>
  <c r="FZ26" i="3"/>
  <c r="GB26" i="3"/>
  <c r="GC26" i="3"/>
  <c r="GE26" i="3"/>
  <c r="GF26" i="3"/>
  <c r="GH26" i="3"/>
  <c r="GI26" i="3"/>
  <c r="GK26" i="3"/>
  <c r="GL26" i="3"/>
  <c r="GN26" i="3"/>
  <c r="GO26" i="3"/>
  <c r="GQ26" i="3"/>
  <c r="GR26" i="3"/>
  <c r="GT26" i="3"/>
  <c r="GU26" i="3"/>
  <c r="GW26" i="3"/>
  <c r="GX26" i="3"/>
  <c r="GZ26" i="3"/>
  <c r="HA26" i="3"/>
  <c r="HC26" i="3"/>
  <c r="HD26" i="3"/>
  <c r="HF26" i="3"/>
  <c r="HG26" i="3"/>
  <c r="HI26" i="3"/>
  <c r="HJ26" i="3"/>
  <c r="HL26" i="3"/>
  <c r="HM26" i="3"/>
  <c r="HO26" i="3"/>
  <c r="HP26" i="3"/>
  <c r="HR26" i="3"/>
  <c r="HS26" i="3"/>
  <c r="HU26" i="3"/>
  <c r="HV26" i="3"/>
  <c r="HX26" i="3"/>
  <c r="HY26" i="3"/>
  <c r="IA26" i="3"/>
  <c r="IB26" i="3"/>
  <c r="ID26" i="3"/>
  <c r="IE26" i="3"/>
  <c r="IG26" i="3"/>
  <c r="IH26" i="3"/>
  <c r="IJ26" i="3"/>
  <c r="IK26" i="3"/>
  <c r="IM26" i="3"/>
  <c r="IN26" i="3"/>
  <c r="IP26" i="3"/>
  <c r="IQ26" i="3"/>
  <c r="IS26" i="3"/>
  <c r="IT26" i="3"/>
  <c r="IV26" i="3"/>
  <c r="IW26" i="3"/>
  <c r="IY26" i="3"/>
  <c r="IZ26" i="3"/>
  <c r="JB26" i="3"/>
  <c r="JC26" i="3"/>
  <c r="JE26" i="3"/>
  <c r="JF26" i="3"/>
  <c r="JH26" i="3"/>
  <c r="JI26" i="3"/>
  <c r="JK26" i="3"/>
  <c r="JL26" i="3"/>
  <c r="JN26" i="3"/>
  <c r="JO26" i="3"/>
  <c r="JQ26" i="3"/>
  <c r="JR26" i="3"/>
  <c r="JT26" i="3"/>
  <c r="JU26" i="3"/>
  <c r="JW26" i="3"/>
  <c r="JX26" i="3"/>
  <c r="JZ26" i="3"/>
  <c r="KA26" i="3"/>
  <c r="KC26" i="3"/>
  <c r="KD26" i="3"/>
  <c r="KF26" i="3"/>
  <c r="KG26" i="3"/>
  <c r="KI26" i="3"/>
  <c r="KJ26" i="3"/>
  <c r="KL26" i="3"/>
  <c r="KM26" i="3"/>
  <c r="KO26" i="3"/>
  <c r="KP26" i="3"/>
  <c r="KR26" i="3"/>
  <c r="KS26" i="3"/>
  <c r="KU26" i="3"/>
  <c r="KV26" i="3"/>
  <c r="KX26" i="3"/>
  <c r="KY26" i="3"/>
  <c r="LA26" i="3"/>
  <c r="LB26" i="3"/>
  <c r="LD26" i="3"/>
  <c r="LE26" i="3"/>
  <c r="LG26" i="3"/>
  <c r="LH26" i="3"/>
  <c r="LJ26" i="3"/>
  <c r="LK26" i="3"/>
  <c r="LM26" i="3"/>
  <c r="LN26" i="3"/>
  <c r="LP26" i="3"/>
  <c r="LQ26" i="3"/>
  <c r="LX26" i="3"/>
  <c r="LZ26" i="3"/>
  <c r="MA26" i="3"/>
  <c r="MB26" i="3"/>
  <c r="MC26" i="3"/>
  <c r="MD26" i="3"/>
  <c r="MI26" i="3"/>
  <c r="D27" i="3"/>
  <c r="E27" i="3"/>
  <c r="G27" i="3"/>
  <c r="H27" i="3"/>
  <c r="J27" i="3"/>
  <c r="K27" i="3"/>
  <c r="M27" i="3"/>
  <c r="N27" i="3"/>
  <c r="P27" i="3"/>
  <c r="Q27" i="3"/>
  <c r="S27" i="3"/>
  <c r="T27" i="3"/>
  <c r="V27" i="3"/>
  <c r="W27" i="3"/>
  <c r="Y27" i="3"/>
  <c r="Z27" i="3"/>
  <c r="AB27" i="3"/>
  <c r="AC27" i="3"/>
  <c r="AE27" i="3"/>
  <c r="AF27" i="3"/>
  <c r="AH27" i="3"/>
  <c r="AJ27" i="3" s="1"/>
  <c r="AK27" i="3"/>
  <c r="AL27" i="3"/>
  <c r="AN27" i="3"/>
  <c r="AO27" i="3"/>
  <c r="AQ27" i="3"/>
  <c r="AR27" i="3"/>
  <c r="AT27" i="3"/>
  <c r="AU27" i="3"/>
  <c r="AW27" i="3"/>
  <c r="AX27" i="3"/>
  <c r="AZ27" i="3"/>
  <c r="BA27" i="3"/>
  <c r="BC27" i="3"/>
  <c r="BD27" i="3"/>
  <c r="BF27" i="3"/>
  <c r="BG27" i="3"/>
  <c r="BI27" i="3"/>
  <c r="BJ27" i="3"/>
  <c r="BL27" i="3"/>
  <c r="BM27" i="3"/>
  <c r="BO27" i="3"/>
  <c r="BP27" i="3"/>
  <c r="BR27" i="3"/>
  <c r="BS27" i="3"/>
  <c r="BU27" i="3"/>
  <c r="BV27" i="3"/>
  <c r="BX27" i="3"/>
  <c r="BY27" i="3"/>
  <c r="CA27" i="3"/>
  <c r="CB27" i="3"/>
  <c r="CD27" i="3"/>
  <c r="CE27" i="3"/>
  <c r="CG27" i="3"/>
  <c r="CH27" i="3"/>
  <c r="CJ27" i="3"/>
  <c r="CK27" i="3"/>
  <c r="CM27" i="3"/>
  <c r="CN27" i="3"/>
  <c r="CP27" i="3"/>
  <c r="CQ27" i="3"/>
  <c r="CS27" i="3"/>
  <c r="CT27" i="3"/>
  <c r="CV27" i="3"/>
  <c r="CW27" i="3"/>
  <c r="CY27" i="3"/>
  <c r="CZ27" i="3"/>
  <c r="DB27" i="3"/>
  <c r="DC27" i="3"/>
  <c r="DE27" i="3"/>
  <c r="DF27" i="3"/>
  <c r="DH27" i="3"/>
  <c r="DI27" i="3"/>
  <c r="DK27" i="3"/>
  <c r="DL27" i="3"/>
  <c r="DN27" i="3"/>
  <c r="DO27" i="3"/>
  <c r="DQ27" i="3"/>
  <c r="DR27" i="3"/>
  <c r="DT27" i="3"/>
  <c r="DU27" i="3"/>
  <c r="DW27" i="3"/>
  <c r="DX27" i="3"/>
  <c r="DZ27" i="3"/>
  <c r="EA27" i="3"/>
  <c r="EC27" i="3"/>
  <c r="ED27" i="3"/>
  <c r="EF27" i="3"/>
  <c r="EG27" i="3"/>
  <c r="EI27" i="3"/>
  <c r="EJ27" i="3"/>
  <c r="EL27" i="3"/>
  <c r="EM27" i="3"/>
  <c r="EO27" i="3"/>
  <c r="EP27" i="3"/>
  <c r="ER27" i="3"/>
  <c r="ES27" i="3"/>
  <c r="EU27" i="3"/>
  <c r="EV27" i="3"/>
  <c r="EX27" i="3"/>
  <c r="EY27" i="3"/>
  <c r="FA27" i="3"/>
  <c r="FB27" i="3"/>
  <c r="FD27" i="3"/>
  <c r="FE27" i="3"/>
  <c r="FG27" i="3"/>
  <c r="FH27" i="3"/>
  <c r="FJ27" i="3"/>
  <c r="FK27" i="3"/>
  <c r="FM27" i="3"/>
  <c r="FN27" i="3"/>
  <c r="FP27" i="3"/>
  <c r="FQ27" i="3"/>
  <c r="FS27" i="3"/>
  <c r="FT27" i="3"/>
  <c r="FV27" i="3"/>
  <c r="FW27" i="3"/>
  <c r="FY27" i="3"/>
  <c r="FZ27" i="3"/>
  <c r="GB27" i="3"/>
  <c r="GC27" i="3"/>
  <c r="GE27" i="3"/>
  <c r="GF27" i="3"/>
  <c r="GH27" i="3"/>
  <c r="GI27" i="3"/>
  <c r="GK27" i="3"/>
  <c r="GL27" i="3"/>
  <c r="GN27" i="3"/>
  <c r="GO27" i="3"/>
  <c r="GQ27" i="3"/>
  <c r="GR27" i="3"/>
  <c r="GT27" i="3"/>
  <c r="GU27" i="3"/>
  <c r="GW27" i="3"/>
  <c r="GX27" i="3"/>
  <c r="GZ27" i="3"/>
  <c r="HA27" i="3"/>
  <c r="HC27" i="3"/>
  <c r="HD27" i="3"/>
  <c r="HF27" i="3"/>
  <c r="HG27" i="3"/>
  <c r="HI27" i="3"/>
  <c r="HJ27" i="3"/>
  <c r="HL27" i="3"/>
  <c r="HM27" i="3"/>
  <c r="HO27" i="3"/>
  <c r="HP27" i="3"/>
  <c r="HR27" i="3"/>
  <c r="HS27" i="3"/>
  <c r="HU27" i="3"/>
  <c r="HV27" i="3"/>
  <c r="HX27" i="3"/>
  <c r="HY27" i="3"/>
  <c r="IA27" i="3"/>
  <c r="IB27" i="3"/>
  <c r="ID27" i="3"/>
  <c r="IE27" i="3"/>
  <c r="IG27" i="3"/>
  <c r="IH27" i="3"/>
  <c r="IJ27" i="3"/>
  <c r="IK27" i="3"/>
  <c r="IM27" i="3"/>
  <c r="IN27" i="3"/>
  <c r="IP27" i="3"/>
  <c r="IQ27" i="3"/>
  <c r="IS27" i="3"/>
  <c r="IT27" i="3"/>
  <c r="IV27" i="3"/>
  <c r="IW27" i="3"/>
  <c r="IY27" i="3"/>
  <c r="IZ27" i="3"/>
  <c r="JB27" i="3"/>
  <c r="JC27" i="3"/>
  <c r="JE27" i="3"/>
  <c r="JF27" i="3"/>
  <c r="JH27" i="3"/>
  <c r="JI27" i="3"/>
  <c r="JK27" i="3"/>
  <c r="JL27" i="3"/>
  <c r="JN27" i="3"/>
  <c r="JO27" i="3"/>
  <c r="JQ27" i="3"/>
  <c r="JR27" i="3"/>
  <c r="JT27" i="3"/>
  <c r="JU27" i="3"/>
  <c r="JW27" i="3"/>
  <c r="JX27" i="3"/>
  <c r="JZ27" i="3"/>
  <c r="KA27" i="3"/>
  <c r="KC27" i="3"/>
  <c r="KD27" i="3"/>
  <c r="KF27" i="3"/>
  <c r="KG27" i="3"/>
  <c r="KI27" i="3"/>
  <c r="KJ27" i="3"/>
  <c r="KL27" i="3"/>
  <c r="KM27" i="3"/>
  <c r="KO27" i="3"/>
  <c r="KP27" i="3"/>
  <c r="KR27" i="3"/>
  <c r="KS27" i="3"/>
  <c r="KU27" i="3"/>
  <c r="KV27" i="3"/>
  <c r="KX27" i="3"/>
  <c r="KY27" i="3"/>
  <c r="LA27" i="3"/>
  <c r="LB27" i="3"/>
  <c r="LD27" i="3"/>
  <c r="LE27" i="3"/>
  <c r="LG27" i="3"/>
  <c r="LH27" i="3"/>
  <c r="LJ27" i="3"/>
  <c r="LK27" i="3"/>
  <c r="LM27" i="3"/>
  <c r="LN27" i="3"/>
  <c r="LP27" i="3"/>
  <c r="LQ27" i="3"/>
  <c r="LX27" i="3"/>
  <c r="LZ27" i="3"/>
  <c r="MA27" i="3"/>
  <c r="MB27" i="3"/>
  <c r="MC27" i="3"/>
  <c r="MD27" i="3"/>
  <c r="MF27" i="3"/>
  <c r="MI27" i="3"/>
  <c r="D28" i="3"/>
  <c r="E28" i="3"/>
  <c r="G28" i="3"/>
  <c r="H28" i="3"/>
  <c r="J28" i="3"/>
  <c r="K28" i="3"/>
  <c r="M28" i="3"/>
  <c r="N28" i="3"/>
  <c r="P28" i="3"/>
  <c r="Q28" i="3"/>
  <c r="S28" i="3"/>
  <c r="T28" i="3"/>
  <c r="V28" i="3"/>
  <c r="W28" i="3"/>
  <c r="Y28" i="3"/>
  <c r="Z28" i="3"/>
  <c r="AB28" i="3"/>
  <c r="AC28" i="3"/>
  <c r="AE28" i="3"/>
  <c r="AF28" i="3"/>
  <c r="AH28" i="3"/>
  <c r="AJ28" i="3" s="1"/>
  <c r="AK28" i="3"/>
  <c r="AL28" i="3"/>
  <c r="AN28" i="3"/>
  <c r="AO28" i="3"/>
  <c r="AQ28" i="3"/>
  <c r="AR28" i="3"/>
  <c r="AT28" i="3"/>
  <c r="AU28" i="3"/>
  <c r="AW28" i="3"/>
  <c r="AX28" i="3"/>
  <c r="AZ28" i="3"/>
  <c r="BA28" i="3"/>
  <c r="BC28" i="3"/>
  <c r="BD28" i="3"/>
  <c r="BF28" i="3"/>
  <c r="BG28" i="3"/>
  <c r="BI28" i="3"/>
  <c r="BJ28" i="3"/>
  <c r="BL28" i="3"/>
  <c r="BM28" i="3"/>
  <c r="BO28" i="3"/>
  <c r="BP28" i="3"/>
  <c r="BR28" i="3"/>
  <c r="BS28" i="3"/>
  <c r="BU28" i="3"/>
  <c r="BV28" i="3"/>
  <c r="BX28" i="3"/>
  <c r="BY28" i="3"/>
  <c r="CA28" i="3"/>
  <c r="CB28" i="3"/>
  <c r="CD28" i="3"/>
  <c r="CE28" i="3"/>
  <c r="CG28" i="3"/>
  <c r="CH28" i="3"/>
  <c r="CJ28" i="3"/>
  <c r="CK28" i="3"/>
  <c r="CM28" i="3"/>
  <c r="CN28" i="3"/>
  <c r="CP28" i="3"/>
  <c r="CQ28" i="3"/>
  <c r="CS28" i="3"/>
  <c r="CT28" i="3"/>
  <c r="CV28" i="3"/>
  <c r="CW28" i="3"/>
  <c r="CY28" i="3"/>
  <c r="CZ28" i="3"/>
  <c r="DB28" i="3"/>
  <c r="DC28" i="3"/>
  <c r="DE28" i="3"/>
  <c r="DF28" i="3"/>
  <c r="DH28" i="3"/>
  <c r="DI28" i="3"/>
  <c r="DK28" i="3"/>
  <c r="DL28" i="3"/>
  <c r="DN28" i="3"/>
  <c r="DO28" i="3"/>
  <c r="DQ28" i="3"/>
  <c r="DR28" i="3"/>
  <c r="DT28" i="3"/>
  <c r="DU28" i="3"/>
  <c r="DW28" i="3"/>
  <c r="DX28" i="3"/>
  <c r="DZ28" i="3"/>
  <c r="EA28" i="3"/>
  <c r="EC28" i="3"/>
  <c r="ED28" i="3"/>
  <c r="EF28" i="3"/>
  <c r="EG28" i="3"/>
  <c r="EI28" i="3"/>
  <c r="EJ28" i="3"/>
  <c r="EL28" i="3"/>
  <c r="EM28" i="3"/>
  <c r="EO28" i="3"/>
  <c r="EP28" i="3"/>
  <c r="ER28" i="3"/>
  <c r="ES28" i="3"/>
  <c r="EU28" i="3"/>
  <c r="EV28" i="3"/>
  <c r="EX28" i="3"/>
  <c r="EY28" i="3"/>
  <c r="FA28" i="3"/>
  <c r="FB28" i="3"/>
  <c r="FD28" i="3"/>
  <c r="FE28" i="3"/>
  <c r="FG28" i="3"/>
  <c r="FH28" i="3"/>
  <c r="FJ28" i="3"/>
  <c r="FK28" i="3"/>
  <c r="FM28" i="3"/>
  <c r="FN28" i="3"/>
  <c r="FP28" i="3"/>
  <c r="FQ28" i="3"/>
  <c r="FS28" i="3"/>
  <c r="FT28" i="3"/>
  <c r="FV28" i="3"/>
  <c r="FW28" i="3"/>
  <c r="FY28" i="3"/>
  <c r="FZ28" i="3"/>
  <c r="GB28" i="3"/>
  <c r="GC28" i="3"/>
  <c r="GE28" i="3"/>
  <c r="GF28" i="3"/>
  <c r="GH28" i="3"/>
  <c r="GI28" i="3"/>
  <c r="GK28" i="3"/>
  <c r="GL28" i="3"/>
  <c r="GN28" i="3"/>
  <c r="GO28" i="3"/>
  <c r="GQ28" i="3"/>
  <c r="GR28" i="3"/>
  <c r="GT28" i="3"/>
  <c r="GU28" i="3"/>
  <c r="GW28" i="3"/>
  <c r="GX28" i="3"/>
  <c r="GZ28" i="3"/>
  <c r="HA28" i="3"/>
  <c r="HC28" i="3"/>
  <c r="HD28" i="3"/>
  <c r="HF28" i="3"/>
  <c r="HG28" i="3"/>
  <c r="HI28" i="3"/>
  <c r="HJ28" i="3"/>
  <c r="HL28" i="3"/>
  <c r="HM28" i="3"/>
  <c r="HO28" i="3"/>
  <c r="HP28" i="3"/>
  <c r="HR28" i="3"/>
  <c r="HS28" i="3"/>
  <c r="HU28" i="3"/>
  <c r="HV28" i="3"/>
  <c r="HX28" i="3"/>
  <c r="HY28" i="3"/>
  <c r="IA28" i="3"/>
  <c r="IB28" i="3"/>
  <c r="ID28" i="3"/>
  <c r="IE28" i="3"/>
  <c r="IG28" i="3"/>
  <c r="IH28" i="3"/>
  <c r="IJ28" i="3"/>
  <c r="IK28" i="3"/>
  <c r="IM28" i="3"/>
  <c r="IN28" i="3"/>
  <c r="IP28" i="3"/>
  <c r="IQ28" i="3"/>
  <c r="IS28" i="3"/>
  <c r="IT28" i="3"/>
  <c r="IV28" i="3"/>
  <c r="IW28" i="3"/>
  <c r="IY28" i="3"/>
  <c r="IZ28" i="3"/>
  <c r="JB28" i="3"/>
  <c r="JC28" i="3"/>
  <c r="JE28" i="3"/>
  <c r="JF28" i="3"/>
  <c r="JH28" i="3"/>
  <c r="JI28" i="3"/>
  <c r="JK28" i="3"/>
  <c r="JL28" i="3"/>
  <c r="JN28" i="3"/>
  <c r="JO28" i="3"/>
  <c r="JQ28" i="3"/>
  <c r="JR28" i="3"/>
  <c r="JT28" i="3"/>
  <c r="JU28" i="3"/>
  <c r="JW28" i="3"/>
  <c r="JX28" i="3"/>
  <c r="JZ28" i="3"/>
  <c r="KA28" i="3"/>
  <c r="KC28" i="3"/>
  <c r="KD28" i="3"/>
  <c r="KF28" i="3"/>
  <c r="KG28" i="3"/>
  <c r="KI28" i="3"/>
  <c r="KJ28" i="3"/>
  <c r="KL28" i="3"/>
  <c r="KM28" i="3"/>
  <c r="KO28" i="3"/>
  <c r="KP28" i="3"/>
  <c r="KR28" i="3"/>
  <c r="KS28" i="3"/>
  <c r="KU28" i="3"/>
  <c r="KV28" i="3"/>
  <c r="KX28" i="3"/>
  <c r="KY28" i="3"/>
  <c r="LA28" i="3"/>
  <c r="LB28" i="3"/>
  <c r="LD28" i="3"/>
  <c r="LE28" i="3"/>
  <c r="LG28" i="3"/>
  <c r="LH28" i="3"/>
  <c r="LJ28" i="3"/>
  <c r="LK28" i="3"/>
  <c r="LM28" i="3"/>
  <c r="LN28" i="3"/>
  <c r="LP28" i="3"/>
  <c r="LQ28" i="3"/>
  <c r="LX28" i="3"/>
  <c r="LZ28" i="3"/>
  <c r="MA28" i="3"/>
  <c r="MB28" i="3"/>
  <c r="MC28" i="3"/>
  <c r="MD28" i="3"/>
  <c r="MF28" i="3"/>
  <c r="MI28" i="3"/>
  <c r="D29" i="3"/>
  <c r="E29" i="3"/>
  <c r="G29" i="3"/>
  <c r="H29" i="3"/>
  <c r="J29" i="3"/>
  <c r="K29" i="3"/>
  <c r="M29" i="3"/>
  <c r="N29" i="3"/>
  <c r="P29" i="3"/>
  <c r="Q29" i="3"/>
  <c r="S29" i="3"/>
  <c r="T29" i="3"/>
  <c r="V29" i="3"/>
  <c r="W29" i="3"/>
  <c r="Y29" i="3"/>
  <c r="Z29" i="3"/>
  <c r="AB29" i="3"/>
  <c r="AC29" i="3"/>
  <c r="AE29" i="3"/>
  <c r="AF29" i="3"/>
  <c r="AH29" i="3"/>
  <c r="AJ29" i="3" s="1"/>
  <c r="AK29" i="3"/>
  <c r="AL29" i="3"/>
  <c r="AN29" i="3"/>
  <c r="AO29" i="3"/>
  <c r="AQ29" i="3"/>
  <c r="AR29" i="3"/>
  <c r="AT29" i="3"/>
  <c r="AU29" i="3"/>
  <c r="AW29" i="3"/>
  <c r="AX29" i="3"/>
  <c r="AZ29" i="3"/>
  <c r="BA29" i="3"/>
  <c r="BC29" i="3"/>
  <c r="BD29" i="3"/>
  <c r="BF29" i="3"/>
  <c r="BG29" i="3"/>
  <c r="BI29" i="3"/>
  <c r="BJ29" i="3"/>
  <c r="BL29" i="3"/>
  <c r="BM29" i="3"/>
  <c r="BO29" i="3"/>
  <c r="BP29" i="3"/>
  <c r="BR29" i="3"/>
  <c r="BS29" i="3"/>
  <c r="BU29" i="3"/>
  <c r="BV29" i="3"/>
  <c r="BX29" i="3"/>
  <c r="BY29" i="3"/>
  <c r="CA29" i="3"/>
  <c r="CB29" i="3"/>
  <c r="CD29" i="3"/>
  <c r="CE29" i="3"/>
  <c r="CG29" i="3"/>
  <c r="CH29" i="3"/>
  <c r="CJ29" i="3"/>
  <c r="CK29" i="3"/>
  <c r="CM29" i="3"/>
  <c r="CN29" i="3"/>
  <c r="CP29" i="3"/>
  <c r="CQ29" i="3"/>
  <c r="CS29" i="3"/>
  <c r="CT29" i="3"/>
  <c r="CV29" i="3"/>
  <c r="CW29" i="3"/>
  <c r="CY29" i="3"/>
  <c r="CZ29" i="3"/>
  <c r="DB29" i="3"/>
  <c r="DC29" i="3"/>
  <c r="DE29" i="3"/>
  <c r="DF29" i="3"/>
  <c r="DH29" i="3"/>
  <c r="DI29" i="3"/>
  <c r="DK29" i="3"/>
  <c r="DL29" i="3"/>
  <c r="DN29" i="3"/>
  <c r="DO29" i="3"/>
  <c r="DQ29" i="3"/>
  <c r="DR29" i="3"/>
  <c r="DT29" i="3"/>
  <c r="DU29" i="3"/>
  <c r="DW29" i="3"/>
  <c r="DX29" i="3"/>
  <c r="DZ29" i="3"/>
  <c r="EA29" i="3"/>
  <c r="EC29" i="3"/>
  <c r="ED29" i="3"/>
  <c r="EF29" i="3"/>
  <c r="EG29" i="3"/>
  <c r="EI29" i="3"/>
  <c r="EJ29" i="3"/>
  <c r="EL29" i="3"/>
  <c r="EM29" i="3"/>
  <c r="EO29" i="3"/>
  <c r="EP29" i="3"/>
  <c r="ER29" i="3"/>
  <c r="ES29" i="3"/>
  <c r="EU29" i="3"/>
  <c r="EV29" i="3"/>
  <c r="EX29" i="3"/>
  <c r="EY29" i="3"/>
  <c r="FA29" i="3"/>
  <c r="FB29" i="3"/>
  <c r="FD29" i="3"/>
  <c r="FE29" i="3"/>
  <c r="FG29" i="3"/>
  <c r="FH29" i="3"/>
  <c r="FJ29" i="3"/>
  <c r="FK29" i="3"/>
  <c r="FM29" i="3"/>
  <c r="FN29" i="3"/>
  <c r="FP29" i="3"/>
  <c r="FQ29" i="3"/>
  <c r="FS29" i="3"/>
  <c r="FT29" i="3"/>
  <c r="FV29" i="3"/>
  <c r="FW29" i="3"/>
  <c r="FY29" i="3"/>
  <c r="FZ29" i="3"/>
  <c r="GB29" i="3"/>
  <c r="GC29" i="3"/>
  <c r="GE29" i="3"/>
  <c r="GF29" i="3"/>
  <c r="GH29" i="3"/>
  <c r="GI29" i="3"/>
  <c r="GK29" i="3"/>
  <c r="GL29" i="3"/>
  <c r="GN29" i="3"/>
  <c r="GO29" i="3"/>
  <c r="GQ29" i="3"/>
  <c r="GR29" i="3"/>
  <c r="GT29" i="3"/>
  <c r="GU29" i="3"/>
  <c r="GW29" i="3"/>
  <c r="GX29" i="3"/>
  <c r="GZ29" i="3"/>
  <c r="HA29" i="3"/>
  <c r="HC29" i="3"/>
  <c r="HD29" i="3"/>
  <c r="HF29" i="3"/>
  <c r="HG29" i="3"/>
  <c r="HI29" i="3"/>
  <c r="HJ29" i="3"/>
  <c r="HL29" i="3"/>
  <c r="HM29" i="3"/>
  <c r="HO29" i="3"/>
  <c r="HP29" i="3"/>
  <c r="HR29" i="3"/>
  <c r="HS29" i="3"/>
  <c r="HU29" i="3"/>
  <c r="HV29" i="3"/>
  <c r="HX29" i="3"/>
  <c r="HY29" i="3"/>
  <c r="IA29" i="3"/>
  <c r="IB29" i="3"/>
  <c r="ID29" i="3"/>
  <c r="IE29" i="3"/>
  <c r="IG29" i="3"/>
  <c r="IH29" i="3"/>
  <c r="IJ29" i="3"/>
  <c r="IK29" i="3"/>
  <c r="IM29" i="3"/>
  <c r="IN29" i="3"/>
  <c r="IP29" i="3"/>
  <c r="IQ29" i="3"/>
  <c r="IS29" i="3"/>
  <c r="IT29" i="3"/>
  <c r="IV29" i="3"/>
  <c r="IW29" i="3"/>
  <c r="IY29" i="3"/>
  <c r="IZ29" i="3"/>
  <c r="JB29" i="3"/>
  <c r="JC29" i="3"/>
  <c r="JE29" i="3"/>
  <c r="JF29" i="3"/>
  <c r="JH29" i="3"/>
  <c r="JI29" i="3"/>
  <c r="JK29" i="3"/>
  <c r="JL29" i="3"/>
  <c r="JN29" i="3"/>
  <c r="JO29" i="3"/>
  <c r="JQ29" i="3"/>
  <c r="JR29" i="3"/>
  <c r="JT29" i="3"/>
  <c r="JU29" i="3"/>
  <c r="JW29" i="3"/>
  <c r="JX29" i="3"/>
  <c r="JZ29" i="3"/>
  <c r="KA29" i="3"/>
  <c r="KC29" i="3"/>
  <c r="KD29" i="3"/>
  <c r="KF29" i="3"/>
  <c r="KG29" i="3"/>
  <c r="KI29" i="3"/>
  <c r="KJ29" i="3"/>
  <c r="KL29" i="3"/>
  <c r="KM29" i="3"/>
  <c r="KO29" i="3"/>
  <c r="KP29" i="3"/>
  <c r="KR29" i="3"/>
  <c r="KS29" i="3"/>
  <c r="KU29" i="3"/>
  <c r="KV29" i="3"/>
  <c r="KX29" i="3"/>
  <c r="KY29" i="3"/>
  <c r="LA29" i="3"/>
  <c r="LB29" i="3"/>
  <c r="LD29" i="3"/>
  <c r="LE29" i="3"/>
  <c r="LG29" i="3"/>
  <c r="LH29" i="3"/>
  <c r="LJ29" i="3"/>
  <c r="LK29" i="3"/>
  <c r="LM29" i="3"/>
  <c r="LN29" i="3"/>
  <c r="LP29" i="3"/>
  <c r="LQ29" i="3"/>
  <c r="LX29" i="3"/>
  <c r="LZ29" i="3"/>
  <c r="MA29" i="3"/>
  <c r="MB29" i="3"/>
  <c r="MC29" i="3"/>
  <c r="MD29" i="3"/>
  <c r="MF29" i="3"/>
  <c r="MI29" i="3"/>
  <c r="D30" i="3"/>
  <c r="E30" i="3"/>
  <c r="G30" i="3"/>
  <c r="H30" i="3"/>
  <c r="J30" i="3"/>
  <c r="K30" i="3"/>
  <c r="M30" i="3"/>
  <c r="N30" i="3"/>
  <c r="P30" i="3"/>
  <c r="Q30" i="3"/>
  <c r="S30" i="3"/>
  <c r="T30" i="3"/>
  <c r="V30" i="3"/>
  <c r="W30" i="3"/>
  <c r="Y30" i="3"/>
  <c r="Z30" i="3"/>
  <c r="AB30" i="3"/>
  <c r="AC30" i="3"/>
  <c r="AE30" i="3"/>
  <c r="AF30" i="3"/>
  <c r="AH30" i="3"/>
  <c r="AJ30" i="3" s="1"/>
  <c r="AK30" i="3"/>
  <c r="AL30" i="3"/>
  <c r="AN30" i="3"/>
  <c r="AO30" i="3"/>
  <c r="AQ30" i="3"/>
  <c r="AR30" i="3"/>
  <c r="AT30" i="3"/>
  <c r="AU30" i="3"/>
  <c r="AW30" i="3"/>
  <c r="AX30" i="3"/>
  <c r="AZ30" i="3"/>
  <c r="BA30" i="3"/>
  <c r="BC30" i="3"/>
  <c r="BD30" i="3"/>
  <c r="BF30" i="3"/>
  <c r="BG30" i="3"/>
  <c r="BI30" i="3"/>
  <c r="BJ30" i="3"/>
  <c r="BL30" i="3"/>
  <c r="BM30" i="3"/>
  <c r="BO30" i="3"/>
  <c r="BP30" i="3"/>
  <c r="BR30" i="3"/>
  <c r="BS30" i="3"/>
  <c r="BU30" i="3"/>
  <c r="BV30" i="3"/>
  <c r="BX30" i="3"/>
  <c r="BY30" i="3"/>
  <c r="CA30" i="3"/>
  <c r="CB30" i="3"/>
  <c r="CD30" i="3"/>
  <c r="CE30" i="3"/>
  <c r="CG30" i="3"/>
  <c r="CH30" i="3"/>
  <c r="CJ30" i="3"/>
  <c r="CK30" i="3"/>
  <c r="CM30" i="3"/>
  <c r="CN30" i="3"/>
  <c r="CP30" i="3"/>
  <c r="CQ30" i="3"/>
  <c r="CS30" i="3"/>
  <c r="CT30" i="3"/>
  <c r="CV30" i="3"/>
  <c r="CW30" i="3"/>
  <c r="CY30" i="3"/>
  <c r="CZ30" i="3"/>
  <c r="DB30" i="3"/>
  <c r="DC30" i="3"/>
  <c r="DE30" i="3"/>
  <c r="DF30" i="3"/>
  <c r="DH30" i="3"/>
  <c r="DI30" i="3"/>
  <c r="DK30" i="3"/>
  <c r="DL30" i="3"/>
  <c r="DN30" i="3"/>
  <c r="DO30" i="3"/>
  <c r="DQ30" i="3"/>
  <c r="DR30" i="3"/>
  <c r="DT30" i="3"/>
  <c r="DU30" i="3"/>
  <c r="DW30" i="3"/>
  <c r="DX30" i="3"/>
  <c r="DZ30" i="3"/>
  <c r="EA30" i="3"/>
  <c r="EC30" i="3"/>
  <c r="ED30" i="3"/>
  <c r="EF30" i="3"/>
  <c r="EG30" i="3"/>
  <c r="EI30" i="3"/>
  <c r="EJ30" i="3"/>
  <c r="EL30" i="3"/>
  <c r="EM30" i="3"/>
  <c r="EO30" i="3"/>
  <c r="EP30" i="3"/>
  <c r="ER30" i="3"/>
  <c r="ES30" i="3"/>
  <c r="EU30" i="3"/>
  <c r="EV30" i="3"/>
  <c r="EX30" i="3"/>
  <c r="EY30" i="3"/>
  <c r="FA30" i="3"/>
  <c r="FB30" i="3"/>
  <c r="FD30" i="3"/>
  <c r="FE30" i="3"/>
  <c r="FG30" i="3"/>
  <c r="FH30" i="3"/>
  <c r="FJ30" i="3"/>
  <c r="FK30" i="3"/>
  <c r="FM30" i="3"/>
  <c r="FN30" i="3"/>
  <c r="FP30" i="3"/>
  <c r="FQ30" i="3"/>
  <c r="FS30" i="3"/>
  <c r="FT30" i="3"/>
  <c r="FV30" i="3"/>
  <c r="FW30" i="3"/>
  <c r="FY30" i="3"/>
  <c r="FZ30" i="3"/>
  <c r="GB30" i="3"/>
  <c r="GC30" i="3"/>
  <c r="GE30" i="3"/>
  <c r="GF30" i="3"/>
  <c r="GH30" i="3"/>
  <c r="GI30" i="3"/>
  <c r="GK30" i="3"/>
  <c r="GL30" i="3"/>
  <c r="GN30" i="3"/>
  <c r="GO30" i="3"/>
  <c r="GQ30" i="3"/>
  <c r="GR30" i="3"/>
  <c r="GT30" i="3"/>
  <c r="GU30" i="3"/>
  <c r="GW30" i="3"/>
  <c r="GX30" i="3"/>
  <c r="GZ30" i="3"/>
  <c r="HA30" i="3"/>
  <c r="HC30" i="3"/>
  <c r="HD30" i="3"/>
  <c r="HF30" i="3"/>
  <c r="HG30" i="3"/>
  <c r="HI30" i="3"/>
  <c r="HJ30" i="3"/>
  <c r="HL30" i="3"/>
  <c r="HM30" i="3"/>
  <c r="HO30" i="3"/>
  <c r="HP30" i="3"/>
  <c r="HR30" i="3"/>
  <c r="HS30" i="3"/>
  <c r="HU30" i="3"/>
  <c r="HV30" i="3"/>
  <c r="HX30" i="3"/>
  <c r="HY30" i="3"/>
  <c r="IA30" i="3"/>
  <c r="IB30" i="3"/>
  <c r="ID30" i="3"/>
  <c r="IE30" i="3"/>
  <c r="IG30" i="3"/>
  <c r="IH30" i="3"/>
  <c r="IJ30" i="3"/>
  <c r="IK30" i="3"/>
  <c r="IM30" i="3"/>
  <c r="IN30" i="3"/>
  <c r="IP30" i="3"/>
  <c r="IQ30" i="3"/>
  <c r="IS30" i="3"/>
  <c r="IT30" i="3"/>
  <c r="IV30" i="3"/>
  <c r="IW30" i="3"/>
  <c r="IY30" i="3"/>
  <c r="IZ30" i="3"/>
  <c r="JB30" i="3"/>
  <c r="JC30" i="3"/>
  <c r="JE30" i="3"/>
  <c r="JF30" i="3"/>
  <c r="JH30" i="3"/>
  <c r="JI30" i="3"/>
  <c r="JK30" i="3"/>
  <c r="JL30" i="3"/>
  <c r="JN30" i="3"/>
  <c r="JO30" i="3"/>
  <c r="JQ30" i="3"/>
  <c r="JR30" i="3"/>
  <c r="JT30" i="3"/>
  <c r="JU30" i="3"/>
  <c r="JW30" i="3"/>
  <c r="JX30" i="3"/>
  <c r="JZ30" i="3"/>
  <c r="KA30" i="3"/>
  <c r="KC30" i="3"/>
  <c r="KD30" i="3"/>
  <c r="KF30" i="3"/>
  <c r="KG30" i="3"/>
  <c r="KI30" i="3"/>
  <c r="KJ30" i="3"/>
  <c r="KL30" i="3"/>
  <c r="KM30" i="3"/>
  <c r="KO30" i="3"/>
  <c r="KP30" i="3"/>
  <c r="KR30" i="3"/>
  <c r="KS30" i="3"/>
  <c r="KU30" i="3"/>
  <c r="KV30" i="3"/>
  <c r="KX30" i="3"/>
  <c r="KY30" i="3"/>
  <c r="LA30" i="3"/>
  <c r="LB30" i="3"/>
  <c r="LD30" i="3"/>
  <c r="LE30" i="3"/>
  <c r="LG30" i="3"/>
  <c r="LH30" i="3"/>
  <c r="LJ30" i="3"/>
  <c r="LK30" i="3"/>
  <c r="LM30" i="3"/>
  <c r="LN30" i="3"/>
  <c r="LP30" i="3"/>
  <c r="LQ30" i="3"/>
  <c r="LX30" i="3"/>
  <c r="LZ30" i="3"/>
  <c r="MA30" i="3"/>
  <c r="MB30" i="3"/>
  <c r="MC30" i="3"/>
  <c r="MD30" i="3"/>
  <c r="MF30" i="3"/>
  <c r="MI30" i="3"/>
  <c r="D31" i="3"/>
  <c r="E31" i="3"/>
  <c r="G31" i="3"/>
  <c r="H31" i="3"/>
  <c r="J31" i="3"/>
  <c r="K31" i="3"/>
  <c r="M31" i="3"/>
  <c r="N31" i="3"/>
  <c r="P31" i="3"/>
  <c r="Q31" i="3"/>
  <c r="S31" i="3"/>
  <c r="T31" i="3"/>
  <c r="V31" i="3"/>
  <c r="W31" i="3"/>
  <c r="Y31" i="3"/>
  <c r="Z31" i="3"/>
  <c r="AB31" i="3"/>
  <c r="AC31" i="3"/>
  <c r="AE31" i="3"/>
  <c r="AF31" i="3"/>
  <c r="AH31" i="3"/>
  <c r="AJ31" i="3" s="1"/>
  <c r="AK31" i="3"/>
  <c r="AL31" i="3"/>
  <c r="AN31" i="3"/>
  <c r="AO31" i="3"/>
  <c r="AQ31" i="3"/>
  <c r="AR31" i="3"/>
  <c r="AT31" i="3"/>
  <c r="AU31" i="3"/>
  <c r="AW31" i="3"/>
  <c r="AX31" i="3"/>
  <c r="AZ31" i="3"/>
  <c r="BA31" i="3"/>
  <c r="BC31" i="3"/>
  <c r="BD31" i="3"/>
  <c r="BF31" i="3"/>
  <c r="BG31" i="3"/>
  <c r="BI31" i="3"/>
  <c r="BJ31" i="3"/>
  <c r="BL31" i="3"/>
  <c r="BM31" i="3"/>
  <c r="BO31" i="3"/>
  <c r="BP31" i="3"/>
  <c r="BR31" i="3"/>
  <c r="BS31" i="3"/>
  <c r="BU31" i="3"/>
  <c r="BV31" i="3"/>
  <c r="BX31" i="3"/>
  <c r="BY31" i="3"/>
  <c r="CA31" i="3"/>
  <c r="CB31" i="3"/>
  <c r="CD31" i="3"/>
  <c r="CE31" i="3"/>
  <c r="CG31" i="3"/>
  <c r="CH31" i="3"/>
  <c r="CJ31" i="3"/>
  <c r="CK31" i="3"/>
  <c r="CM31" i="3"/>
  <c r="CN31" i="3"/>
  <c r="CP31" i="3"/>
  <c r="CQ31" i="3"/>
  <c r="CS31" i="3"/>
  <c r="CT31" i="3"/>
  <c r="CV31" i="3"/>
  <c r="CW31" i="3"/>
  <c r="CY31" i="3"/>
  <c r="CZ31" i="3"/>
  <c r="DB31" i="3"/>
  <c r="DC31" i="3"/>
  <c r="DE31" i="3"/>
  <c r="DF31" i="3"/>
  <c r="DH31" i="3"/>
  <c r="DI31" i="3"/>
  <c r="DK31" i="3"/>
  <c r="DL31" i="3"/>
  <c r="DN31" i="3"/>
  <c r="DO31" i="3"/>
  <c r="DQ31" i="3"/>
  <c r="DR31" i="3"/>
  <c r="DT31" i="3"/>
  <c r="DU31" i="3"/>
  <c r="DW31" i="3"/>
  <c r="DX31" i="3"/>
  <c r="DZ31" i="3"/>
  <c r="EA31" i="3"/>
  <c r="EC31" i="3"/>
  <c r="ED31" i="3"/>
  <c r="EF31" i="3"/>
  <c r="EG31" i="3"/>
  <c r="EI31" i="3"/>
  <c r="EJ31" i="3"/>
  <c r="EL31" i="3"/>
  <c r="EM31" i="3"/>
  <c r="EO31" i="3"/>
  <c r="EP31" i="3"/>
  <c r="ER31" i="3"/>
  <c r="ES31" i="3"/>
  <c r="EU31" i="3"/>
  <c r="EV31" i="3"/>
  <c r="EX31" i="3"/>
  <c r="EY31" i="3"/>
  <c r="FA31" i="3"/>
  <c r="FB31" i="3"/>
  <c r="FD31" i="3"/>
  <c r="FE31" i="3"/>
  <c r="FG31" i="3"/>
  <c r="FH31" i="3"/>
  <c r="FJ31" i="3"/>
  <c r="FK31" i="3"/>
  <c r="FM31" i="3"/>
  <c r="FN31" i="3"/>
  <c r="FP31" i="3"/>
  <c r="FQ31" i="3"/>
  <c r="FS31" i="3"/>
  <c r="FT31" i="3"/>
  <c r="FV31" i="3"/>
  <c r="FW31" i="3"/>
  <c r="FY31" i="3"/>
  <c r="FZ31" i="3"/>
  <c r="GB31" i="3"/>
  <c r="GC31" i="3"/>
  <c r="GE31" i="3"/>
  <c r="GF31" i="3"/>
  <c r="GH31" i="3"/>
  <c r="GI31" i="3"/>
  <c r="GK31" i="3"/>
  <c r="GL31" i="3"/>
  <c r="GN31" i="3"/>
  <c r="GO31" i="3"/>
  <c r="GQ31" i="3"/>
  <c r="GR31" i="3"/>
  <c r="GT31" i="3"/>
  <c r="GU31" i="3"/>
  <c r="GW31" i="3"/>
  <c r="GX31" i="3"/>
  <c r="GZ31" i="3"/>
  <c r="HA31" i="3"/>
  <c r="HC31" i="3"/>
  <c r="HD31" i="3"/>
  <c r="HF31" i="3"/>
  <c r="HG31" i="3"/>
  <c r="HI31" i="3"/>
  <c r="HJ31" i="3"/>
  <c r="HL31" i="3"/>
  <c r="HM31" i="3"/>
  <c r="HO31" i="3"/>
  <c r="HP31" i="3"/>
  <c r="HR31" i="3"/>
  <c r="HS31" i="3"/>
  <c r="HU31" i="3"/>
  <c r="HV31" i="3"/>
  <c r="HX31" i="3"/>
  <c r="HY31" i="3"/>
  <c r="IA31" i="3"/>
  <c r="IB31" i="3"/>
  <c r="ID31" i="3"/>
  <c r="IE31" i="3"/>
  <c r="IG31" i="3"/>
  <c r="IH31" i="3"/>
  <c r="IJ31" i="3"/>
  <c r="IK31" i="3"/>
  <c r="IM31" i="3"/>
  <c r="IN31" i="3"/>
  <c r="IP31" i="3"/>
  <c r="IQ31" i="3"/>
  <c r="IS31" i="3"/>
  <c r="IT31" i="3"/>
  <c r="IV31" i="3"/>
  <c r="IW31" i="3"/>
  <c r="IY31" i="3"/>
  <c r="IZ31" i="3"/>
  <c r="JB31" i="3"/>
  <c r="JC31" i="3"/>
  <c r="JE31" i="3"/>
  <c r="JF31" i="3"/>
  <c r="JH31" i="3"/>
  <c r="JI31" i="3"/>
  <c r="JK31" i="3"/>
  <c r="JL31" i="3"/>
  <c r="JN31" i="3"/>
  <c r="JO31" i="3"/>
  <c r="JQ31" i="3"/>
  <c r="JR31" i="3"/>
  <c r="JT31" i="3"/>
  <c r="JU31" i="3"/>
  <c r="JW31" i="3"/>
  <c r="JX31" i="3"/>
  <c r="JZ31" i="3"/>
  <c r="KA31" i="3"/>
  <c r="KC31" i="3"/>
  <c r="KD31" i="3"/>
  <c r="KF31" i="3"/>
  <c r="KG31" i="3"/>
  <c r="KI31" i="3"/>
  <c r="KJ31" i="3"/>
  <c r="KL31" i="3"/>
  <c r="KM31" i="3"/>
  <c r="KO31" i="3"/>
  <c r="KP31" i="3"/>
  <c r="KR31" i="3"/>
  <c r="KS31" i="3"/>
  <c r="KU31" i="3"/>
  <c r="KV31" i="3"/>
  <c r="KX31" i="3"/>
  <c r="KY31" i="3"/>
  <c r="LA31" i="3"/>
  <c r="LB31" i="3"/>
  <c r="LD31" i="3"/>
  <c r="LE31" i="3"/>
  <c r="LG31" i="3"/>
  <c r="LH31" i="3"/>
  <c r="LJ31" i="3"/>
  <c r="LK31" i="3"/>
  <c r="LM31" i="3"/>
  <c r="LN31" i="3"/>
  <c r="LP31" i="3"/>
  <c r="LQ31" i="3"/>
  <c r="LX31" i="3"/>
  <c r="LZ31" i="3"/>
  <c r="MA31" i="3"/>
  <c r="MB31" i="3"/>
  <c r="MC31" i="3"/>
  <c r="MD31" i="3"/>
  <c r="MF31" i="3"/>
  <c r="MI31" i="3"/>
  <c r="D32" i="3"/>
  <c r="E32" i="3"/>
  <c r="G32" i="3"/>
  <c r="H32" i="3"/>
  <c r="J32" i="3"/>
  <c r="K32" i="3"/>
  <c r="M32" i="3"/>
  <c r="N32" i="3"/>
  <c r="P32" i="3"/>
  <c r="Q32" i="3"/>
  <c r="S32" i="3"/>
  <c r="T32" i="3"/>
  <c r="V32" i="3"/>
  <c r="W32" i="3"/>
  <c r="Y32" i="3"/>
  <c r="Z32" i="3"/>
  <c r="AB32" i="3"/>
  <c r="AC32" i="3"/>
  <c r="AE32" i="3"/>
  <c r="AF32" i="3"/>
  <c r="AH32" i="3"/>
  <c r="AJ32" i="3" s="1"/>
  <c r="AK32" i="3"/>
  <c r="AL32" i="3"/>
  <c r="AN32" i="3"/>
  <c r="AO32" i="3"/>
  <c r="AQ32" i="3"/>
  <c r="AR32" i="3"/>
  <c r="AT32" i="3"/>
  <c r="AU32" i="3"/>
  <c r="AW32" i="3"/>
  <c r="AX32" i="3"/>
  <c r="AZ32" i="3"/>
  <c r="BA32" i="3"/>
  <c r="BC32" i="3"/>
  <c r="BD32" i="3"/>
  <c r="BF32" i="3"/>
  <c r="BG32" i="3"/>
  <c r="BI32" i="3"/>
  <c r="BJ32" i="3"/>
  <c r="BL32" i="3"/>
  <c r="BM32" i="3"/>
  <c r="BO32" i="3"/>
  <c r="BP32" i="3"/>
  <c r="BR32" i="3"/>
  <c r="BS32" i="3"/>
  <c r="BU32" i="3"/>
  <c r="BV32" i="3"/>
  <c r="BX32" i="3"/>
  <c r="BY32" i="3"/>
  <c r="CA32" i="3"/>
  <c r="CB32" i="3"/>
  <c r="CD32" i="3"/>
  <c r="CE32" i="3"/>
  <c r="CG32" i="3"/>
  <c r="CH32" i="3"/>
  <c r="CJ32" i="3"/>
  <c r="CK32" i="3"/>
  <c r="CM32" i="3"/>
  <c r="CN32" i="3"/>
  <c r="CP32" i="3"/>
  <c r="CQ32" i="3"/>
  <c r="CS32" i="3"/>
  <c r="CT32" i="3"/>
  <c r="CV32" i="3"/>
  <c r="CW32" i="3"/>
  <c r="CY32" i="3"/>
  <c r="CZ32" i="3"/>
  <c r="DB32" i="3"/>
  <c r="DC32" i="3"/>
  <c r="DE32" i="3"/>
  <c r="DF32" i="3"/>
  <c r="DH32" i="3"/>
  <c r="DI32" i="3"/>
  <c r="DK32" i="3"/>
  <c r="DL32" i="3"/>
  <c r="DN32" i="3"/>
  <c r="DO32" i="3"/>
  <c r="DQ32" i="3"/>
  <c r="DR32" i="3"/>
  <c r="DT32" i="3"/>
  <c r="DU32" i="3"/>
  <c r="DW32" i="3"/>
  <c r="DX32" i="3"/>
  <c r="DZ32" i="3"/>
  <c r="EA32" i="3"/>
  <c r="EC32" i="3"/>
  <c r="ED32" i="3"/>
  <c r="EF32" i="3"/>
  <c r="EG32" i="3"/>
  <c r="EI32" i="3"/>
  <c r="EJ32" i="3"/>
  <c r="EL32" i="3"/>
  <c r="EM32" i="3"/>
  <c r="EO32" i="3"/>
  <c r="EP32" i="3"/>
  <c r="ER32" i="3"/>
  <c r="ES32" i="3"/>
  <c r="EU32" i="3"/>
  <c r="EV32" i="3"/>
  <c r="EX32" i="3"/>
  <c r="EY32" i="3"/>
  <c r="FA32" i="3"/>
  <c r="FB32" i="3"/>
  <c r="FD32" i="3"/>
  <c r="FE32" i="3"/>
  <c r="FG32" i="3"/>
  <c r="FH32" i="3"/>
  <c r="FJ32" i="3"/>
  <c r="FK32" i="3"/>
  <c r="FM32" i="3"/>
  <c r="FN32" i="3"/>
  <c r="FP32" i="3"/>
  <c r="FQ32" i="3"/>
  <c r="FS32" i="3"/>
  <c r="FT32" i="3"/>
  <c r="FV32" i="3"/>
  <c r="FW32" i="3"/>
  <c r="FY32" i="3"/>
  <c r="FZ32" i="3"/>
  <c r="GB32" i="3"/>
  <c r="GC32" i="3"/>
  <c r="GE32" i="3"/>
  <c r="GF32" i="3"/>
  <c r="GH32" i="3"/>
  <c r="GI32" i="3"/>
  <c r="GK32" i="3"/>
  <c r="GL32" i="3"/>
  <c r="GN32" i="3"/>
  <c r="GO32" i="3"/>
  <c r="GQ32" i="3"/>
  <c r="GR32" i="3"/>
  <c r="GT32" i="3"/>
  <c r="GU32" i="3"/>
  <c r="GW32" i="3"/>
  <c r="GX32" i="3"/>
  <c r="GZ32" i="3"/>
  <c r="HA32" i="3"/>
  <c r="HC32" i="3"/>
  <c r="HD32" i="3"/>
  <c r="HF32" i="3"/>
  <c r="HG32" i="3"/>
  <c r="HI32" i="3"/>
  <c r="HJ32" i="3"/>
  <c r="HL32" i="3"/>
  <c r="HM32" i="3"/>
  <c r="HO32" i="3"/>
  <c r="HP32" i="3"/>
  <c r="HR32" i="3"/>
  <c r="HS32" i="3"/>
  <c r="HU32" i="3"/>
  <c r="HV32" i="3"/>
  <c r="HX32" i="3"/>
  <c r="HY32" i="3"/>
  <c r="IA32" i="3"/>
  <c r="IB32" i="3"/>
  <c r="ID32" i="3"/>
  <c r="IE32" i="3"/>
  <c r="IG32" i="3"/>
  <c r="IH32" i="3"/>
  <c r="IJ32" i="3"/>
  <c r="IK32" i="3"/>
  <c r="IM32" i="3"/>
  <c r="IN32" i="3"/>
  <c r="IP32" i="3"/>
  <c r="IQ32" i="3"/>
  <c r="IS32" i="3"/>
  <c r="IT32" i="3"/>
  <c r="IV32" i="3"/>
  <c r="IW32" i="3"/>
  <c r="IY32" i="3"/>
  <c r="IZ32" i="3"/>
  <c r="JB32" i="3"/>
  <c r="JC32" i="3"/>
  <c r="JE32" i="3"/>
  <c r="JF32" i="3"/>
  <c r="JH32" i="3"/>
  <c r="JI32" i="3"/>
  <c r="JK32" i="3"/>
  <c r="JL32" i="3"/>
  <c r="JN32" i="3"/>
  <c r="JO32" i="3"/>
  <c r="JQ32" i="3"/>
  <c r="JR32" i="3"/>
  <c r="JT32" i="3"/>
  <c r="JU32" i="3"/>
  <c r="JW32" i="3"/>
  <c r="JX32" i="3"/>
  <c r="JZ32" i="3"/>
  <c r="KA32" i="3"/>
  <c r="KC32" i="3"/>
  <c r="KD32" i="3"/>
  <c r="KF32" i="3"/>
  <c r="KG32" i="3"/>
  <c r="KI32" i="3"/>
  <c r="KJ32" i="3"/>
  <c r="KL32" i="3"/>
  <c r="KM32" i="3"/>
  <c r="KO32" i="3"/>
  <c r="KP32" i="3"/>
  <c r="KR32" i="3"/>
  <c r="KS32" i="3"/>
  <c r="KU32" i="3"/>
  <c r="KV32" i="3"/>
  <c r="KX32" i="3"/>
  <c r="KY32" i="3"/>
  <c r="LA32" i="3"/>
  <c r="LB32" i="3"/>
  <c r="LD32" i="3"/>
  <c r="LE32" i="3"/>
  <c r="LG32" i="3"/>
  <c r="LH32" i="3"/>
  <c r="LJ32" i="3"/>
  <c r="LK32" i="3"/>
  <c r="LM32" i="3"/>
  <c r="LN32" i="3"/>
  <c r="LP32" i="3"/>
  <c r="LQ32" i="3"/>
  <c r="LX32" i="3"/>
  <c r="LZ32" i="3"/>
  <c r="MA32" i="3"/>
  <c r="MB32" i="3"/>
  <c r="MC32" i="3"/>
  <c r="MD32" i="3"/>
  <c r="MF32" i="3"/>
  <c r="MI32" i="3"/>
  <c r="D33" i="3"/>
  <c r="E33" i="3"/>
  <c r="G33" i="3"/>
  <c r="H33" i="3"/>
  <c r="J33" i="3"/>
  <c r="K33" i="3"/>
  <c r="M33" i="3"/>
  <c r="N33" i="3"/>
  <c r="P33" i="3"/>
  <c r="Q33" i="3"/>
  <c r="S33" i="3"/>
  <c r="T33" i="3"/>
  <c r="V33" i="3"/>
  <c r="W33" i="3"/>
  <c r="Y33" i="3"/>
  <c r="Z33" i="3"/>
  <c r="AB33" i="3"/>
  <c r="AC33" i="3"/>
  <c r="AE33" i="3"/>
  <c r="AF33" i="3"/>
  <c r="AH33" i="3"/>
  <c r="AJ33" i="3" s="1"/>
  <c r="AK33" i="3"/>
  <c r="AL33" i="3"/>
  <c r="AN33" i="3"/>
  <c r="AO33" i="3"/>
  <c r="AQ33" i="3"/>
  <c r="AR33" i="3"/>
  <c r="AT33" i="3"/>
  <c r="AU33" i="3"/>
  <c r="AW33" i="3"/>
  <c r="AX33" i="3"/>
  <c r="AZ33" i="3"/>
  <c r="BA33" i="3"/>
  <c r="BC33" i="3"/>
  <c r="BD33" i="3"/>
  <c r="BF33" i="3"/>
  <c r="BG33" i="3"/>
  <c r="BI33" i="3"/>
  <c r="BJ33" i="3"/>
  <c r="BL33" i="3"/>
  <c r="BM33" i="3"/>
  <c r="BO33" i="3"/>
  <c r="BP33" i="3"/>
  <c r="BR33" i="3"/>
  <c r="BS33" i="3"/>
  <c r="BU33" i="3"/>
  <c r="BV33" i="3"/>
  <c r="BX33" i="3"/>
  <c r="BY33" i="3"/>
  <c r="CA33" i="3"/>
  <c r="CB33" i="3"/>
  <c r="CD33" i="3"/>
  <c r="CE33" i="3"/>
  <c r="CG33" i="3"/>
  <c r="CH33" i="3"/>
  <c r="CJ33" i="3"/>
  <c r="CK33" i="3"/>
  <c r="CM33" i="3"/>
  <c r="CN33" i="3"/>
  <c r="CP33" i="3"/>
  <c r="CQ33" i="3"/>
  <c r="CS33" i="3"/>
  <c r="CT33" i="3"/>
  <c r="CV33" i="3"/>
  <c r="CW33" i="3"/>
  <c r="CY33" i="3"/>
  <c r="CZ33" i="3"/>
  <c r="DB33" i="3"/>
  <c r="DC33" i="3"/>
  <c r="DE33" i="3"/>
  <c r="DF33" i="3"/>
  <c r="DH33" i="3"/>
  <c r="DI33" i="3"/>
  <c r="DK33" i="3"/>
  <c r="DL33" i="3"/>
  <c r="DN33" i="3"/>
  <c r="DO33" i="3"/>
  <c r="DQ33" i="3"/>
  <c r="DR33" i="3"/>
  <c r="DT33" i="3"/>
  <c r="DU33" i="3"/>
  <c r="DW33" i="3"/>
  <c r="DX33" i="3"/>
  <c r="DZ33" i="3"/>
  <c r="EA33" i="3"/>
  <c r="EC33" i="3"/>
  <c r="ED33" i="3"/>
  <c r="EF33" i="3"/>
  <c r="EG33" i="3"/>
  <c r="EI33" i="3"/>
  <c r="EJ33" i="3"/>
  <c r="EL33" i="3"/>
  <c r="EM33" i="3"/>
  <c r="EO33" i="3"/>
  <c r="EP33" i="3"/>
  <c r="ER33" i="3"/>
  <c r="ES33" i="3"/>
  <c r="EU33" i="3"/>
  <c r="EV33" i="3"/>
  <c r="EX33" i="3"/>
  <c r="EY33" i="3"/>
  <c r="FA33" i="3"/>
  <c r="FB33" i="3"/>
  <c r="FD33" i="3"/>
  <c r="FE33" i="3"/>
  <c r="FG33" i="3"/>
  <c r="FH33" i="3"/>
  <c r="FJ33" i="3"/>
  <c r="FK33" i="3"/>
  <c r="FM33" i="3"/>
  <c r="FN33" i="3"/>
  <c r="FP33" i="3"/>
  <c r="FQ33" i="3"/>
  <c r="FS33" i="3"/>
  <c r="FT33" i="3"/>
  <c r="FV33" i="3"/>
  <c r="FW33" i="3"/>
  <c r="FY33" i="3"/>
  <c r="FZ33" i="3"/>
  <c r="GB33" i="3"/>
  <c r="GC33" i="3"/>
  <c r="GE33" i="3"/>
  <c r="GF33" i="3"/>
  <c r="GH33" i="3"/>
  <c r="GI33" i="3"/>
  <c r="GK33" i="3"/>
  <c r="GL33" i="3"/>
  <c r="GN33" i="3"/>
  <c r="GO33" i="3"/>
  <c r="GQ33" i="3"/>
  <c r="GR33" i="3"/>
  <c r="GT33" i="3"/>
  <c r="GU33" i="3"/>
  <c r="GW33" i="3"/>
  <c r="GX33" i="3"/>
  <c r="GZ33" i="3"/>
  <c r="HA33" i="3"/>
  <c r="HC33" i="3"/>
  <c r="HD33" i="3"/>
  <c r="HF33" i="3"/>
  <c r="HG33" i="3"/>
  <c r="HI33" i="3"/>
  <c r="HJ33" i="3"/>
  <c r="HL33" i="3"/>
  <c r="HM33" i="3"/>
  <c r="HO33" i="3"/>
  <c r="HP33" i="3"/>
  <c r="HR33" i="3"/>
  <c r="HS33" i="3"/>
  <c r="HU33" i="3"/>
  <c r="HV33" i="3"/>
  <c r="HX33" i="3"/>
  <c r="HY33" i="3"/>
  <c r="IA33" i="3"/>
  <c r="IB33" i="3"/>
  <c r="ID33" i="3"/>
  <c r="IE33" i="3"/>
  <c r="IG33" i="3"/>
  <c r="IH33" i="3"/>
  <c r="IJ33" i="3"/>
  <c r="IK33" i="3"/>
  <c r="IM33" i="3"/>
  <c r="IN33" i="3"/>
  <c r="IP33" i="3"/>
  <c r="IQ33" i="3"/>
  <c r="IS33" i="3"/>
  <c r="IT33" i="3"/>
  <c r="IV33" i="3"/>
  <c r="IW33" i="3"/>
  <c r="IY33" i="3"/>
  <c r="IZ33" i="3"/>
  <c r="JB33" i="3"/>
  <c r="JC33" i="3"/>
  <c r="JE33" i="3"/>
  <c r="JF33" i="3"/>
  <c r="JH33" i="3"/>
  <c r="JI33" i="3"/>
  <c r="JK33" i="3"/>
  <c r="JL33" i="3"/>
  <c r="JN33" i="3"/>
  <c r="JO33" i="3"/>
  <c r="JQ33" i="3"/>
  <c r="JR33" i="3"/>
  <c r="JT33" i="3"/>
  <c r="JU33" i="3"/>
  <c r="JW33" i="3"/>
  <c r="JX33" i="3"/>
  <c r="JZ33" i="3"/>
  <c r="KA33" i="3"/>
  <c r="KC33" i="3"/>
  <c r="KD33" i="3"/>
  <c r="KF33" i="3"/>
  <c r="KG33" i="3"/>
  <c r="KI33" i="3"/>
  <c r="KJ33" i="3"/>
  <c r="KL33" i="3"/>
  <c r="KM33" i="3"/>
  <c r="KO33" i="3"/>
  <c r="KP33" i="3"/>
  <c r="KR33" i="3"/>
  <c r="KS33" i="3"/>
  <c r="KU33" i="3"/>
  <c r="KV33" i="3"/>
  <c r="KX33" i="3"/>
  <c r="KY33" i="3"/>
  <c r="LA33" i="3"/>
  <c r="LB33" i="3"/>
  <c r="LD33" i="3"/>
  <c r="LE33" i="3"/>
  <c r="LG33" i="3"/>
  <c r="LH33" i="3"/>
  <c r="LJ33" i="3"/>
  <c r="LK33" i="3"/>
  <c r="LM33" i="3"/>
  <c r="LN33" i="3"/>
  <c r="LP33" i="3"/>
  <c r="LQ33" i="3"/>
  <c r="LX33" i="3"/>
  <c r="LZ33" i="3"/>
  <c r="MA33" i="3"/>
  <c r="MB33" i="3"/>
  <c r="MC33" i="3"/>
  <c r="MD33" i="3"/>
  <c r="MF33" i="3"/>
  <c r="MI33" i="3"/>
  <c r="D34" i="3"/>
  <c r="E34" i="3"/>
  <c r="G34" i="3"/>
  <c r="H34" i="3"/>
  <c r="J34" i="3"/>
  <c r="K34" i="3"/>
  <c r="M34" i="3"/>
  <c r="N34" i="3"/>
  <c r="P34" i="3"/>
  <c r="Q34" i="3"/>
  <c r="S34" i="3"/>
  <c r="T34" i="3"/>
  <c r="V34" i="3"/>
  <c r="W34" i="3"/>
  <c r="Y34" i="3"/>
  <c r="Z34" i="3"/>
  <c r="AB34" i="3"/>
  <c r="AC34" i="3"/>
  <c r="AE34" i="3"/>
  <c r="AF34" i="3"/>
  <c r="AH34" i="3"/>
  <c r="AJ34" i="3" s="1"/>
  <c r="AK34" i="3"/>
  <c r="AL34" i="3"/>
  <c r="AN34" i="3"/>
  <c r="AO34" i="3"/>
  <c r="AQ34" i="3"/>
  <c r="AR34" i="3"/>
  <c r="AT34" i="3"/>
  <c r="AU34" i="3"/>
  <c r="AW34" i="3"/>
  <c r="AX34" i="3"/>
  <c r="AZ34" i="3"/>
  <c r="BA34" i="3"/>
  <c r="BC34" i="3"/>
  <c r="BD34" i="3"/>
  <c r="BF34" i="3"/>
  <c r="BG34" i="3"/>
  <c r="BI34" i="3"/>
  <c r="BJ34" i="3"/>
  <c r="BL34" i="3"/>
  <c r="BM34" i="3"/>
  <c r="BO34" i="3"/>
  <c r="BP34" i="3"/>
  <c r="BR34" i="3"/>
  <c r="BS34" i="3"/>
  <c r="BU34" i="3"/>
  <c r="BV34" i="3"/>
  <c r="BX34" i="3"/>
  <c r="BY34" i="3"/>
  <c r="CA34" i="3"/>
  <c r="CB34" i="3"/>
  <c r="CD34" i="3"/>
  <c r="CE34" i="3"/>
  <c r="CG34" i="3"/>
  <c r="CH34" i="3"/>
  <c r="CJ34" i="3"/>
  <c r="CK34" i="3"/>
  <c r="CM34" i="3"/>
  <c r="CN34" i="3"/>
  <c r="CP34" i="3"/>
  <c r="CQ34" i="3"/>
  <c r="CS34" i="3"/>
  <c r="CT34" i="3"/>
  <c r="CV34" i="3"/>
  <c r="CW34" i="3"/>
  <c r="CY34" i="3"/>
  <c r="CZ34" i="3"/>
  <c r="DB34" i="3"/>
  <c r="DC34" i="3"/>
  <c r="DE34" i="3"/>
  <c r="DF34" i="3"/>
  <c r="DH34" i="3"/>
  <c r="DI34" i="3"/>
  <c r="DK34" i="3"/>
  <c r="DL34" i="3"/>
  <c r="DN34" i="3"/>
  <c r="DO34" i="3"/>
  <c r="DQ34" i="3"/>
  <c r="DR34" i="3"/>
  <c r="DT34" i="3"/>
  <c r="DU34" i="3"/>
  <c r="DW34" i="3"/>
  <c r="DX34" i="3"/>
  <c r="DZ34" i="3"/>
  <c r="EA34" i="3"/>
  <c r="EC34" i="3"/>
  <c r="ED34" i="3"/>
  <c r="EF34" i="3"/>
  <c r="EG34" i="3"/>
  <c r="EI34" i="3"/>
  <c r="EJ34" i="3"/>
  <c r="EL34" i="3"/>
  <c r="EM34" i="3"/>
  <c r="EO34" i="3"/>
  <c r="EP34" i="3"/>
  <c r="ER34" i="3"/>
  <c r="ES34" i="3"/>
  <c r="EU34" i="3"/>
  <c r="EV34" i="3"/>
  <c r="EX34" i="3"/>
  <c r="EY34" i="3"/>
  <c r="FA34" i="3"/>
  <c r="FB34" i="3"/>
  <c r="FD34" i="3"/>
  <c r="FE34" i="3"/>
  <c r="FG34" i="3"/>
  <c r="FH34" i="3"/>
  <c r="FJ34" i="3"/>
  <c r="FK34" i="3"/>
  <c r="FM34" i="3"/>
  <c r="FN34" i="3"/>
  <c r="FP34" i="3"/>
  <c r="FQ34" i="3"/>
  <c r="FS34" i="3"/>
  <c r="FT34" i="3"/>
  <c r="FV34" i="3"/>
  <c r="FW34" i="3"/>
  <c r="FY34" i="3"/>
  <c r="FZ34" i="3"/>
  <c r="GB34" i="3"/>
  <c r="GC34" i="3"/>
  <c r="GE34" i="3"/>
  <c r="GF34" i="3"/>
  <c r="GH34" i="3"/>
  <c r="GI34" i="3"/>
  <c r="GK34" i="3"/>
  <c r="GL34" i="3"/>
  <c r="GN34" i="3"/>
  <c r="GO34" i="3"/>
  <c r="GQ34" i="3"/>
  <c r="GR34" i="3"/>
  <c r="GT34" i="3"/>
  <c r="GU34" i="3"/>
  <c r="GW34" i="3"/>
  <c r="GX34" i="3"/>
  <c r="GZ34" i="3"/>
  <c r="HA34" i="3"/>
  <c r="HC34" i="3"/>
  <c r="HD34" i="3"/>
  <c r="HF34" i="3"/>
  <c r="HG34" i="3"/>
  <c r="HI34" i="3"/>
  <c r="HJ34" i="3"/>
  <c r="HL34" i="3"/>
  <c r="HM34" i="3"/>
  <c r="HO34" i="3"/>
  <c r="HP34" i="3"/>
  <c r="HR34" i="3"/>
  <c r="HS34" i="3"/>
  <c r="HU34" i="3"/>
  <c r="HV34" i="3"/>
  <c r="HX34" i="3"/>
  <c r="HY34" i="3"/>
  <c r="IA34" i="3"/>
  <c r="IB34" i="3"/>
  <c r="ID34" i="3"/>
  <c r="IE34" i="3"/>
  <c r="IG34" i="3"/>
  <c r="IH34" i="3"/>
  <c r="IJ34" i="3"/>
  <c r="IK34" i="3"/>
  <c r="IM34" i="3"/>
  <c r="IN34" i="3"/>
  <c r="IP34" i="3"/>
  <c r="IQ34" i="3"/>
  <c r="IS34" i="3"/>
  <c r="IT34" i="3"/>
  <c r="IV34" i="3"/>
  <c r="IW34" i="3"/>
  <c r="IY34" i="3"/>
  <c r="IZ34" i="3"/>
  <c r="JB34" i="3"/>
  <c r="JC34" i="3"/>
  <c r="JE34" i="3"/>
  <c r="JF34" i="3"/>
  <c r="JH34" i="3"/>
  <c r="JI34" i="3"/>
  <c r="JK34" i="3"/>
  <c r="JL34" i="3"/>
  <c r="JN34" i="3"/>
  <c r="JO34" i="3"/>
  <c r="JQ34" i="3"/>
  <c r="JR34" i="3"/>
  <c r="JT34" i="3"/>
  <c r="JU34" i="3"/>
  <c r="JW34" i="3"/>
  <c r="JX34" i="3"/>
  <c r="JZ34" i="3"/>
  <c r="KA34" i="3"/>
  <c r="KC34" i="3"/>
  <c r="KD34" i="3"/>
  <c r="KF34" i="3"/>
  <c r="KG34" i="3"/>
  <c r="KI34" i="3"/>
  <c r="KJ34" i="3"/>
  <c r="KL34" i="3"/>
  <c r="KM34" i="3"/>
  <c r="KO34" i="3"/>
  <c r="KP34" i="3"/>
  <c r="KR34" i="3"/>
  <c r="KS34" i="3"/>
  <c r="KU34" i="3"/>
  <c r="KV34" i="3"/>
  <c r="KX34" i="3"/>
  <c r="KY34" i="3"/>
  <c r="LA34" i="3"/>
  <c r="LB34" i="3"/>
  <c r="LD34" i="3"/>
  <c r="LE34" i="3"/>
  <c r="LG34" i="3"/>
  <c r="LH34" i="3"/>
  <c r="LJ34" i="3"/>
  <c r="LK34" i="3"/>
  <c r="LM34" i="3"/>
  <c r="LN34" i="3"/>
  <c r="LP34" i="3"/>
  <c r="LQ34" i="3"/>
  <c r="LX34" i="3"/>
  <c r="LZ34" i="3"/>
  <c r="MA34" i="3"/>
  <c r="MB34" i="3"/>
  <c r="MC34" i="3"/>
  <c r="MD34" i="3"/>
  <c r="MF34" i="3"/>
  <c r="MI34" i="3"/>
  <c r="D35" i="3"/>
  <c r="E35" i="3"/>
  <c r="G35" i="3"/>
  <c r="H35" i="3"/>
  <c r="J35" i="3"/>
  <c r="K35" i="3"/>
  <c r="M35" i="3"/>
  <c r="N35" i="3"/>
  <c r="P35" i="3"/>
  <c r="Q35" i="3"/>
  <c r="S35" i="3"/>
  <c r="T35" i="3"/>
  <c r="V35" i="3"/>
  <c r="W35" i="3"/>
  <c r="Y35" i="3"/>
  <c r="Z35" i="3"/>
  <c r="AB35" i="3"/>
  <c r="AC35" i="3"/>
  <c r="AE35" i="3"/>
  <c r="AF35" i="3"/>
  <c r="AH35" i="3"/>
  <c r="AJ35" i="3" s="1"/>
  <c r="AK35" i="3"/>
  <c r="AL35" i="3"/>
  <c r="AN35" i="3"/>
  <c r="AO35" i="3"/>
  <c r="AQ35" i="3"/>
  <c r="AR35" i="3"/>
  <c r="AT35" i="3"/>
  <c r="AU35" i="3"/>
  <c r="AW35" i="3"/>
  <c r="AX35" i="3"/>
  <c r="AZ35" i="3"/>
  <c r="BA35" i="3"/>
  <c r="BC35" i="3"/>
  <c r="BD35" i="3"/>
  <c r="BF35" i="3"/>
  <c r="BG35" i="3"/>
  <c r="BI35" i="3"/>
  <c r="BJ35" i="3"/>
  <c r="BL35" i="3"/>
  <c r="BM35" i="3"/>
  <c r="BO35" i="3"/>
  <c r="BP35" i="3"/>
  <c r="BR35" i="3"/>
  <c r="BS35" i="3"/>
  <c r="BU35" i="3"/>
  <c r="BV35" i="3"/>
  <c r="BX35" i="3"/>
  <c r="BY35" i="3"/>
  <c r="CA35" i="3"/>
  <c r="CB35" i="3"/>
  <c r="CD35" i="3"/>
  <c r="CE35" i="3"/>
  <c r="CG35" i="3"/>
  <c r="CH35" i="3"/>
  <c r="CJ35" i="3"/>
  <c r="CK35" i="3"/>
  <c r="CM35" i="3"/>
  <c r="CN35" i="3"/>
  <c r="CP35" i="3"/>
  <c r="CQ35" i="3"/>
  <c r="CS35" i="3"/>
  <c r="CT35" i="3"/>
  <c r="CV35" i="3"/>
  <c r="CW35" i="3"/>
  <c r="CY35" i="3"/>
  <c r="CZ35" i="3"/>
  <c r="DB35" i="3"/>
  <c r="DC35" i="3"/>
  <c r="DE35" i="3"/>
  <c r="DF35" i="3"/>
  <c r="DH35" i="3"/>
  <c r="DI35" i="3"/>
  <c r="DK35" i="3"/>
  <c r="DL35" i="3"/>
  <c r="DN35" i="3"/>
  <c r="DO35" i="3"/>
  <c r="DQ35" i="3"/>
  <c r="DR35" i="3"/>
  <c r="DT35" i="3"/>
  <c r="DU35" i="3"/>
  <c r="DW35" i="3"/>
  <c r="DX35" i="3"/>
  <c r="DZ35" i="3"/>
  <c r="EA35" i="3"/>
  <c r="EC35" i="3"/>
  <c r="ED35" i="3"/>
  <c r="EF35" i="3"/>
  <c r="EG35" i="3"/>
  <c r="EI35" i="3"/>
  <c r="EJ35" i="3"/>
  <c r="EL35" i="3"/>
  <c r="EM35" i="3"/>
  <c r="EO35" i="3"/>
  <c r="EP35" i="3"/>
  <c r="ER35" i="3"/>
  <c r="ES35" i="3"/>
  <c r="EU35" i="3"/>
  <c r="EV35" i="3"/>
  <c r="EX35" i="3"/>
  <c r="EY35" i="3"/>
  <c r="FA35" i="3"/>
  <c r="FB35" i="3"/>
  <c r="FD35" i="3"/>
  <c r="FE35" i="3"/>
  <c r="FG35" i="3"/>
  <c r="FH35" i="3"/>
  <c r="FJ35" i="3"/>
  <c r="FK35" i="3"/>
  <c r="FM35" i="3"/>
  <c r="FN35" i="3"/>
  <c r="FP35" i="3"/>
  <c r="FQ35" i="3"/>
  <c r="FS35" i="3"/>
  <c r="FT35" i="3"/>
  <c r="FV35" i="3"/>
  <c r="FW35" i="3"/>
  <c r="FY35" i="3"/>
  <c r="FZ35" i="3"/>
  <c r="GB35" i="3"/>
  <c r="GC35" i="3"/>
  <c r="GE35" i="3"/>
  <c r="GF35" i="3"/>
  <c r="GH35" i="3"/>
  <c r="GI35" i="3"/>
  <c r="GK35" i="3"/>
  <c r="GL35" i="3"/>
  <c r="GN35" i="3"/>
  <c r="GO35" i="3"/>
  <c r="GQ35" i="3"/>
  <c r="GR35" i="3"/>
  <c r="GT35" i="3"/>
  <c r="GU35" i="3"/>
  <c r="GW35" i="3"/>
  <c r="GX35" i="3"/>
  <c r="GZ35" i="3"/>
  <c r="HA35" i="3"/>
  <c r="HC35" i="3"/>
  <c r="HD35" i="3"/>
  <c r="HF35" i="3"/>
  <c r="HG35" i="3"/>
  <c r="HI35" i="3"/>
  <c r="HJ35" i="3"/>
  <c r="HL35" i="3"/>
  <c r="HM35" i="3"/>
  <c r="HO35" i="3"/>
  <c r="HP35" i="3"/>
  <c r="HR35" i="3"/>
  <c r="HS35" i="3"/>
  <c r="HU35" i="3"/>
  <c r="HV35" i="3"/>
  <c r="HX35" i="3"/>
  <c r="HY35" i="3"/>
  <c r="IA35" i="3"/>
  <c r="IB35" i="3"/>
  <c r="ID35" i="3"/>
  <c r="IE35" i="3"/>
  <c r="IG35" i="3"/>
  <c r="IH35" i="3"/>
  <c r="IJ35" i="3"/>
  <c r="IK35" i="3"/>
  <c r="IM35" i="3"/>
  <c r="IN35" i="3"/>
  <c r="IP35" i="3"/>
  <c r="IQ35" i="3"/>
  <c r="IS35" i="3"/>
  <c r="IT35" i="3"/>
  <c r="IV35" i="3"/>
  <c r="IW35" i="3"/>
  <c r="IY35" i="3"/>
  <c r="IZ35" i="3"/>
  <c r="JB35" i="3"/>
  <c r="JC35" i="3"/>
  <c r="JE35" i="3"/>
  <c r="JF35" i="3"/>
  <c r="JH35" i="3"/>
  <c r="JI35" i="3"/>
  <c r="JK35" i="3"/>
  <c r="JL35" i="3"/>
  <c r="JN35" i="3"/>
  <c r="JO35" i="3"/>
  <c r="JQ35" i="3"/>
  <c r="JR35" i="3"/>
  <c r="JT35" i="3"/>
  <c r="JU35" i="3"/>
  <c r="JW35" i="3"/>
  <c r="JX35" i="3"/>
  <c r="JZ35" i="3"/>
  <c r="KA35" i="3"/>
  <c r="KC35" i="3"/>
  <c r="KD35" i="3"/>
  <c r="KF35" i="3"/>
  <c r="KG35" i="3"/>
  <c r="KI35" i="3"/>
  <c r="KJ35" i="3"/>
  <c r="KL35" i="3"/>
  <c r="KM35" i="3"/>
  <c r="KO35" i="3"/>
  <c r="KP35" i="3"/>
  <c r="KR35" i="3"/>
  <c r="KS35" i="3"/>
  <c r="KU35" i="3"/>
  <c r="KV35" i="3"/>
  <c r="KX35" i="3"/>
  <c r="KY35" i="3"/>
  <c r="LA35" i="3"/>
  <c r="LB35" i="3"/>
  <c r="LD35" i="3"/>
  <c r="LE35" i="3"/>
  <c r="LG35" i="3"/>
  <c r="LH35" i="3"/>
  <c r="LJ35" i="3"/>
  <c r="LK35" i="3"/>
  <c r="LM35" i="3"/>
  <c r="LN35" i="3"/>
  <c r="LP35" i="3"/>
  <c r="LQ35" i="3"/>
  <c r="LX35" i="3"/>
  <c r="LZ35" i="3"/>
  <c r="MA35" i="3"/>
  <c r="MB35" i="3"/>
  <c r="MC35" i="3"/>
  <c r="MD35" i="3"/>
  <c r="MF35" i="3"/>
  <c r="MI35" i="3"/>
  <c r="D36" i="3"/>
  <c r="E36" i="3"/>
  <c r="G36" i="3"/>
  <c r="H36" i="3"/>
  <c r="J36" i="3"/>
  <c r="K36" i="3"/>
  <c r="M36" i="3"/>
  <c r="N36" i="3"/>
  <c r="P36" i="3"/>
  <c r="Q36" i="3"/>
  <c r="S36" i="3"/>
  <c r="T36" i="3"/>
  <c r="V36" i="3"/>
  <c r="W36" i="3"/>
  <c r="Y36" i="3"/>
  <c r="Z36" i="3"/>
  <c r="AB36" i="3"/>
  <c r="AC36" i="3"/>
  <c r="AE36" i="3"/>
  <c r="AF36" i="3"/>
  <c r="AH36" i="3"/>
  <c r="AJ36" i="3" s="1"/>
  <c r="AK36" i="3"/>
  <c r="AL36" i="3"/>
  <c r="AN36" i="3"/>
  <c r="AO36" i="3"/>
  <c r="AQ36" i="3"/>
  <c r="AR36" i="3"/>
  <c r="AT36" i="3"/>
  <c r="AU36" i="3"/>
  <c r="AW36" i="3"/>
  <c r="AX36" i="3"/>
  <c r="AZ36" i="3"/>
  <c r="BA36" i="3"/>
  <c r="BC36" i="3"/>
  <c r="BD36" i="3"/>
  <c r="BF36" i="3"/>
  <c r="BG36" i="3"/>
  <c r="BI36" i="3"/>
  <c r="BJ36" i="3"/>
  <c r="BL36" i="3"/>
  <c r="BM36" i="3"/>
  <c r="BO36" i="3"/>
  <c r="BP36" i="3"/>
  <c r="BR36" i="3"/>
  <c r="BS36" i="3"/>
  <c r="BU36" i="3"/>
  <c r="BV36" i="3"/>
  <c r="BX36" i="3"/>
  <c r="BY36" i="3"/>
  <c r="CA36" i="3"/>
  <c r="CB36" i="3"/>
  <c r="CD36" i="3"/>
  <c r="CE36" i="3"/>
  <c r="CG36" i="3"/>
  <c r="CH36" i="3"/>
  <c r="CJ36" i="3"/>
  <c r="CK36" i="3"/>
  <c r="CM36" i="3"/>
  <c r="CN36" i="3"/>
  <c r="CP36" i="3"/>
  <c r="CQ36" i="3"/>
  <c r="CS36" i="3"/>
  <c r="CT36" i="3"/>
  <c r="CV36" i="3"/>
  <c r="CW36" i="3"/>
  <c r="CY36" i="3"/>
  <c r="CZ36" i="3"/>
  <c r="DB36" i="3"/>
  <c r="DC36" i="3"/>
  <c r="DE36" i="3"/>
  <c r="DF36" i="3"/>
  <c r="DH36" i="3"/>
  <c r="DI36" i="3"/>
  <c r="DK36" i="3"/>
  <c r="DL36" i="3"/>
  <c r="DN36" i="3"/>
  <c r="DO36" i="3"/>
  <c r="DQ36" i="3"/>
  <c r="DR36" i="3"/>
  <c r="DT36" i="3"/>
  <c r="DU36" i="3"/>
  <c r="DW36" i="3"/>
  <c r="DX36" i="3"/>
  <c r="DZ36" i="3"/>
  <c r="EA36" i="3"/>
  <c r="EC36" i="3"/>
  <c r="ED36" i="3"/>
  <c r="EF36" i="3"/>
  <c r="EG36" i="3"/>
  <c r="EI36" i="3"/>
  <c r="EJ36" i="3"/>
  <c r="EL36" i="3"/>
  <c r="EM36" i="3"/>
  <c r="EO36" i="3"/>
  <c r="EP36" i="3"/>
  <c r="ER36" i="3"/>
  <c r="ES36" i="3"/>
  <c r="EU36" i="3"/>
  <c r="EV36" i="3"/>
  <c r="EX36" i="3"/>
  <c r="EY36" i="3"/>
  <c r="FA36" i="3"/>
  <c r="FB36" i="3"/>
  <c r="FD36" i="3"/>
  <c r="FE36" i="3"/>
  <c r="FG36" i="3"/>
  <c r="FH36" i="3"/>
  <c r="FJ36" i="3"/>
  <c r="FK36" i="3"/>
  <c r="FM36" i="3"/>
  <c r="FN36" i="3"/>
  <c r="FP36" i="3"/>
  <c r="FQ36" i="3"/>
  <c r="FS36" i="3"/>
  <c r="FT36" i="3"/>
  <c r="FV36" i="3"/>
  <c r="FW36" i="3"/>
  <c r="FY36" i="3"/>
  <c r="FZ36" i="3"/>
  <c r="GB36" i="3"/>
  <c r="GC36" i="3"/>
  <c r="GE36" i="3"/>
  <c r="GF36" i="3"/>
  <c r="GH36" i="3"/>
  <c r="GI36" i="3"/>
  <c r="GK36" i="3"/>
  <c r="GL36" i="3"/>
  <c r="GN36" i="3"/>
  <c r="GO36" i="3"/>
  <c r="GQ36" i="3"/>
  <c r="GR36" i="3"/>
  <c r="GT36" i="3"/>
  <c r="GU36" i="3"/>
  <c r="GW36" i="3"/>
  <c r="GX36" i="3"/>
  <c r="GZ36" i="3"/>
  <c r="HA36" i="3"/>
  <c r="HC36" i="3"/>
  <c r="HD36" i="3"/>
  <c r="HF36" i="3"/>
  <c r="HG36" i="3"/>
  <c r="HI36" i="3"/>
  <c r="HJ36" i="3"/>
  <c r="HL36" i="3"/>
  <c r="HM36" i="3"/>
  <c r="HO36" i="3"/>
  <c r="HP36" i="3"/>
  <c r="HR36" i="3"/>
  <c r="HS36" i="3"/>
  <c r="HU36" i="3"/>
  <c r="HV36" i="3"/>
  <c r="HX36" i="3"/>
  <c r="HY36" i="3"/>
  <c r="IA36" i="3"/>
  <c r="IB36" i="3"/>
  <c r="ID36" i="3"/>
  <c r="IE36" i="3"/>
  <c r="IG36" i="3"/>
  <c r="IH36" i="3"/>
  <c r="IJ36" i="3"/>
  <c r="IK36" i="3"/>
  <c r="IM36" i="3"/>
  <c r="IN36" i="3"/>
  <c r="IP36" i="3"/>
  <c r="IQ36" i="3"/>
  <c r="IS36" i="3"/>
  <c r="IT36" i="3"/>
  <c r="IV36" i="3"/>
  <c r="IW36" i="3"/>
  <c r="IY36" i="3"/>
  <c r="IZ36" i="3"/>
  <c r="JB36" i="3"/>
  <c r="JC36" i="3"/>
  <c r="JE36" i="3"/>
  <c r="JF36" i="3"/>
  <c r="JH36" i="3"/>
  <c r="JI36" i="3"/>
  <c r="JK36" i="3"/>
  <c r="JL36" i="3"/>
  <c r="JN36" i="3"/>
  <c r="JO36" i="3"/>
  <c r="JQ36" i="3"/>
  <c r="JR36" i="3"/>
  <c r="JT36" i="3"/>
  <c r="JU36" i="3"/>
  <c r="JW36" i="3"/>
  <c r="JX36" i="3"/>
  <c r="JZ36" i="3"/>
  <c r="KA36" i="3"/>
  <c r="KC36" i="3"/>
  <c r="KD36" i="3"/>
  <c r="KF36" i="3"/>
  <c r="KG36" i="3"/>
  <c r="KI36" i="3"/>
  <c r="KJ36" i="3"/>
  <c r="KL36" i="3"/>
  <c r="KM36" i="3"/>
  <c r="KO36" i="3"/>
  <c r="KP36" i="3"/>
  <c r="KR36" i="3"/>
  <c r="KS36" i="3"/>
  <c r="KU36" i="3"/>
  <c r="KV36" i="3"/>
  <c r="KX36" i="3"/>
  <c r="KY36" i="3"/>
  <c r="LA36" i="3"/>
  <c r="LB36" i="3"/>
  <c r="LD36" i="3"/>
  <c r="LE36" i="3"/>
  <c r="LG36" i="3"/>
  <c r="LH36" i="3"/>
  <c r="LJ36" i="3"/>
  <c r="LK36" i="3"/>
  <c r="LM36" i="3"/>
  <c r="LN36" i="3"/>
  <c r="LP36" i="3"/>
  <c r="LQ36" i="3"/>
  <c r="LX36" i="3"/>
  <c r="LZ36" i="3"/>
  <c r="MA36" i="3"/>
  <c r="MB36" i="3"/>
  <c r="MC36" i="3"/>
  <c r="MD36" i="3"/>
  <c r="MF36" i="3"/>
  <c r="MI36" i="3"/>
  <c r="D37" i="3"/>
  <c r="E37" i="3"/>
  <c r="G37" i="3"/>
  <c r="H37" i="3"/>
  <c r="J37" i="3"/>
  <c r="K37" i="3"/>
  <c r="M37" i="3"/>
  <c r="N37" i="3"/>
  <c r="P37" i="3"/>
  <c r="Q37" i="3"/>
  <c r="S37" i="3"/>
  <c r="T37" i="3"/>
  <c r="V37" i="3"/>
  <c r="W37" i="3"/>
  <c r="Y37" i="3"/>
  <c r="Z37" i="3"/>
  <c r="AB37" i="3"/>
  <c r="AC37" i="3"/>
  <c r="AE37" i="3"/>
  <c r="AF37" i="3"/>
  <c r="AH37" i="3"/>
  <c r="AJ37" i="3" s="1"/>
  <c r="AK37" i="3"/>
  <c r="AL37" i="3"/>
  <c r="AN37" i="3"/>
  <c r="AO37" i="3"/>
  <c r="AQ37" i="3"/>
  <c r="AR37" i="3"/>
  <c r="AT37" i="3"/>
  <c r="AU37" i="3"/>
  <c r="AW37" i="3"/>
  <c r="AX37" i="3"/>
  <c r="AZ37" i="3"/>
  <c r="BA37" i="3"/>
  <c r="BC37" i="3"/>
  <c r="BD37" i="3"/>
  <c r="BF37" i="3"/>
  <c r="BG37" i="3"/>
  <c r="BI37" i="3"/>
  <c r="BJ37" i="3"/>
  <c r="BL37" i="3"/>
  <c r="BM37" i="3"/>
  <c r="BO37" i="3"/>
  <c r="BP37" i="3"/>
  <c r="BR37" i="3"/>
  <c r="BS37" i="3"/>
  <c r="BU37" i="3"/>
  <c r="BV37" i="3"/>
  <c r="BX37" i="3"/>
  <c r="BY37" i="3"/>
  <c r="CA37" i="3"/>
  <c r="CB37" i="3"/>
  <c r="CD37" i="3"/>
  <c r="CE37" i="3"/>
  <c r="CG37" i="3"/>
  <c r="CH37" i="3"/>
  <c r="CJ37" i="3"/>
  <c r="CK37" i="3"/>
  <c r="CM37" i="3"/>
  <c r="CN37" i="3"/>
  <c r="CP37" i="3"/>
  <c r="CQ37" i="3"/>
  <c r="CS37" i="3"/>
  <c r="CT37" i="3"/>
  <c r="CV37" i="3"/>
  <c r="CW37" i="3"/>
  <c r="CY37" i="3"/>
  <c r="CZ37" i="3"/>
  <c r="DB37" i="3"/>
  <c r="DC37" i="3"/>
  <c r="DE37" i="3"/>
  <c r="DF37" i="3"/>
  <c r="DH37" i="3"/>
  <c r="DI37" i="3"/>
  <c r="DK37" i="3"/>
  <c r="DL37" i="3"/>
  <c r="DN37" i="3"/>
  <c r="DO37" i="3"/>
  <c r="DQ37" i="3"/>
  <c r="DR37" i="3"/>
  <c r="DT37" i="3"/>
  <c r="DU37" i="3"/>
  <c r="DW37" i="3"/>
  <c r="DX37" i="3"/>
  <c r="DZ37" i="3"/>
  <c r="EA37" i="3"/>
  <c r="EC37" i="3"/>
  <c r="ED37" i="3"/>
  <c r="EF37" i="3"/>
  <c r="EG37" i="3"/>
  <c r="EI37" i="3"/>
  <c r="EJ37" i="3"/>
  <c r="EL37" i="3"/>
  <c r="EM37" i="3"/>
  <c r="EO37" i="3"/>
  <c r="EP37" i="3"/>
  <c r="ER37" i="3"/>
  <c r="ES37" i="3"/>
  <c r="EU37" i="3"/>
  <c r="EV37" i="3"/>
  <c r="EX37" i="3"/>
  <c r="EY37" i="3"/>
  <c r="FA37" i="3"/>
  <c r="FB37" i="3"/>
  <c r="FD37" i="3"/>
  <c r="FE37" i="3"/>
  <c r="FG37" i="3"/>
  <c r="FH37" i="3"/>
  <c r="FJ37" i="3"/>
  <c r="FK37" i="3"/>
  <c r="FM37" i="3"/>
  <c r="FN37" i="3"/>
  <c r="FP37" i="3"/>
  <c r="FQ37" i="3"/>
  <c r="FS37" i="3"/>
  <c r="FT37" i="3"/>
  <c r="FV37" i="3"/>
  <c r="FW37" i="3"/>
  <c r="FY37" i="3"/>
  <c r="FZ37" i="3"/>
  <c r="GB37" i="3"/>
  <c r="GC37" i="3"/>
  <c r="GE37" i="3"/>
  <c r="GF37" i="3"/>
  <c r="GH37" i="3"/>
  <c r="GI37" i="3"/>
  <c r="GK37" i="3"/>
  <c r="GL37" i="3"/>
  <c r="GN37" i="3"/>
  <c r="GO37" i="3"/>
  <c r="GQ37" i="3"/>
  <c r="GR37" i="3"/>
  <c r="GT37" i="3"/>
  <c r="GU37" i="3"/>
  <c r="GW37" i="3"/>
  <c r="GX37" i="3"/>
  <c r="GZ37" i="3"/>
  <c r="HA37" i="3"/>
  <c r="HC37" i="3"/>
  <c r="HD37" i="3"/>
  <c r="HF37" i="3"/>
  <c r="HG37" i="3"/>
  <c r="HI37" i="3"/>
  <c r="HJ37" i="3"/>
  <c r="HL37" i="3"/>
  <c r="HM37" i="3"/>
  <c r="HO37" i="3"/>
  <c r="HP37" i="3"/>
  <c r="HR37" i="3"/>
  <c r="HS37" i="3"/>
  <c r="HU37" i="3"/>
  <c r="HV37" i="3"/>
  <c r="HX37" i="3"/>
  <c r="HY37" i="3"/>
  <c r="IA37" i="3"/>
  <c r="IB37" i="3"/>
  <c r="ID37" i="3"/>
  <c r="IE37" i="3"/>
  <c r="IG37" i="3"/>
  <c r="IH37" i="3"/>
  <c r="IJ37" i="3"/>
  <c r="IK37" i="3"/>
  <c r="IM37" i="3"/>
  <c r="IN37" i="3"/>
  <c r="IP37" i="3"/>
  <c r="IQ37" i="3"/>
  <c r="IS37" i="3"/>
  <c r="IT37" i="3"/>
  <c r="IV37" i="3"/>
  <c r="IW37" i="3"/>
  <c r="IY37" i="3"/>
  <c r="IZ37" i="3"/>
  <c r="JB37" i="3"/>
  <c r="JC37" i="3"/>
  <c r="JE37" i="3"/>
  <c r="JF37" i="3"/>
  <c r="JH37" i="3"/>
  <c r="JI37" i="3"/>
  <c r="JK37" i="3"/>
  <c r="JL37" i="3"/>
  <c r="JN37" i="3"/>
  <c r="JO37" i="3"/>
  <c r="JQ37" i="3"/>
  <c r="JR37" i="3"/>
  <c r="JT37" i="3"/>
  <c r="JU37" i="3"/>
  <c r="JW37" i="3"/>
  <c r="JX37" i="3"/>
  <c r="JZ37" i="3"/>
  <c r="KA37" i="3"/>
  <c r="KC37" i="3"/>
  <c r="KD37" i="3"/>
  <c r="KF37" i="3"/>
  <c r="KG37" i="3"/>
  <c r="KI37" i="3"/>
  <c r="KJ37" i="3"/>
  <c r="KL37" i="3"/>
  <c r="KM37" i="3"/>
  <c r="KO37" i="3"/>
  <c r="KP37" i="3"/>
  <c r="KR37" i="3"/>
  <c r="KS37" i="3"/>
  <c r="KU37" i="3"/>
  <c r="KV37" i="3"/>
  <c r="KX37" i="3"/>
  <c r="KY37" i="3"/>
  <c r="LA37" i="3"/>
  <c r="LB37" i="3"/>
  <c r="LD37" i="3"/>
  <c r="LE37" i="3"/>
  <c r="LG37" i="3"/>
  <c r="LH37" i="3"/>
  <c r="LJ37" i="3"/>
  <c r="LK37" i="3"/>
  <c r="LM37" i="3"/>
  <c r="LN37" i="3"/>
  <c r="LP37" i="3"/>
  <c r="LQ37" i="3"/>
  <c r="LX37" i="3"/>
  <c r="LZ37" i="3"/>
  <c r="MA37" i="3"/>
  <c r="MB37" i="3"/>
  <c r="MC37" i="3"/>
  <c r="MD37" i="3"/>
  <c r="MF37" i="3"/>
  <c r="MI37" i="3"/>
  <c r="D38" i="3"/>
  <c r="E38" i="3"/>
  <c r="G38" i="3"/>
  <c r="H38" i="3"/>
  <c r="J38" i="3"/>
  <c r="K38" i="3"/>
  <c r="M38" i="3"/>
  <c r="N38" i="3"/>
  <c r="P38" i="3"/>
  <c r="Q38" i="3"/>
  <c r="S38" i="3"/>
  <c r="T38" i="3"/>
  <c r="V38" i="3"/>
  <c r="W38" i="3"/>
  <c r="Y38" i="3"/>
  <c r="Z38" i="3"/>
  <c r="AB38" i="3"/>
  <c r="AC38" i="3"/>
  <c r="AE38" i="3"/>
  <c r="AF38" i="3"/>
  <c r="AH38" i="3"/>
  <c r="AJ38" i="3" s="1"/>
  <c r="AK38" i="3"/>
  <c r="AL38" i="3"/>
  <c r="AN38" i="3"/>
  <c r="AO38" i="3"/>
  <c r="AQ38" i="3"/>
  <c r="AR38" i="3"/>
  <c r="AT38" i="3"/>
  <c r="AU38" i="3"/>
  <c r="AW38" i="3"/>
  <c r="AX38" i="3"/>
  <c r="AZ38" i="3"/>
  <c r="BA38" i="3"/>
  <c r="BC38" i="3"/>
  <c r="BD38" i="3"/>
  <c r="BF38" i="3"/>
  <c r="BG38" i="3"/>
  <c r="BI38" i="3"/>
  <c r="BJ38" i="3"/>
  <c r="BL38" i="3"/>
  <c r="BM38" i="3"/>
  <c r="BO38" i="3"/>
  <c r="BP38" i="3"/>
  <c r="BR38" i="3"/>
  <c r="BS38" i="3"/>
  <c r="BU38" i="3"/>
  <c r="BV38" i="3"/>
  <c r="BX38" i="3"/>
  <c r="BY38" i="3"/>
  <c r="CA38" i="3"/>
  <c r="CB38" i="3"/>
  <c r="CD38" i="3"/>
  <c r="CE38" i="3"/>
  <c r="CG38" i="3"/>
  <c r="CH38" i="3"/>
  <c r="CJ38" i="3"/>
  <c r="CK38" i="3"/>
  <c r="CM38" i="3"/>
  <c r="CN38" i="3"/>
  <c r="CP38" i="3"/>
  <c r="CQ38" i="3"/>
  <c r="CS38" i="3"/>
  <c r="CT38" i="3"/>
  <c r="CV38" i="3"/>
  <c r="CW38" i="3"/>
  <c r="CY38" i="3"/>
  <c r="CZ38" i="3"/>
  <c r="DB38" i="3"/>
  <c r="DC38" i="3"/>
  <c r="DE38" i="3"/>
  <c r="DF38" i="3"/>
  <c r="DH38" i="3"/>
  <c r="DI38" i="3"/>
  <c r="DK38" i="3"/>
  <c r="DL38" i="3"/>
  <c r="DN38" i="3"/>
  <c r="DO38" i="3"/>
  <c r="DQ38" i="3"/>
  <c r="DR38" i="3"/>
  <c r="DT38" i="3"/>
  <c r="DU38" i="3"/>
  <c r="DW38" i="3"/>
  <c r="DX38" i="3"/>
  <c r="DZ38" i="3"/>
  <c r="EA38" i="3"/>
  <c r="EC38" i="3"/>
  <c r="ED38" i="3"/>
  <c r="EF38" i="3"/>
  <c r="EG38" i="3"/>
  <c r="EI38" i="3"/>
  <c r="EJ38" i="3"/>
  <c r="EL38" i="3"/>
  <c r="EM38" i="3"/>
  <c r="EO38" i="3"/>
  <c r="EP38" i="3"/>
  <c r="ER38" i="3"/>
  <c r="ES38" i="3"/>
  <c r="EU38" i="3"/>
  <c r="EV38" i="3"/>
  <c r="EX38" i="3"/>
  <c r="EY38" i="3"/>
  <c r="FA38" i="3"/>
  <c r="FB38" i="3"/>
  <c r="FD38" i="3"/>
  <c r="FE38" i="3"/>
  <c r="FG38" i="3"/>
  <c r="FH38" i="3"/>
  <c r="FJ38" i="3"/>
  <c r="FK38" i="3"/>
  <c r="FM38" i="3"/>
  <c r="FN38" i="3"/>
  <c r="FP38" i="3"/>
  <c r="FQ38" i="3"/>
  <c r="FS38" i="3"/>
  <c r="FT38" i="3"/>
  <c r="FV38" i="3"/>
  <c r="FW38" i="3"/>
  <c r="FY38" i="3"/>
  <c r="FZ38" i="3"/>
  <c r="GB38" i="3"/>
  <c r="GC38" i="3"/>
  <c r="GE38" i="3"/>
  <c r="GF38" i="3"/>
  <c r="GH38" i="3"/>
  <c r="GI38" i="3"/>
  <c r="GK38" i="3"/>
  <c r="GL38" i="3"/>
  <c r="GN38" i="3"/>
  <c r="GO38" i="3"/>
  <c r="GQ38" i="3"/>
  <c r="GR38" i="3"/>
  <c r="GT38" i="3"/>
  <c r="GU38" i="3"/>
  <c r="GW38" i="3"/>
  <c r="GX38" i="3"/>
  <c r="GZ38" i="3"/>
  <c r="HA38" i="3"/>
  <c r="HC38" i="3"/>
  <c r="HD38" i="3"/>
  <c r="HF38" i="3"/>
  <c r="HG38" i="3"/>
  <c r="HI38" i="3"/>
  <c r="HJ38" i="3"/>
  <c r="HL38" i="3"/>
  <c r="HM38" i="3"/>
  <c r="HO38" i="3"/>
  <c r="HP38" i="3"/>
  <c r="HR38" i="3"/>
  <c r="HS38" i="3"/>
  <c r="HU38" i="3"/>
  <c r="HV38" i="3"/>
  <c r="HX38" i="3"/>
  <c r="HY38" i="3"/>
  <c r="IA38" i="3"/>
  <c r="IB38" i="3"/>
  <c r="ID38" i="3"/>
  <c r="IE38" i="3"/>
  <c r="IG38" i="3"/>
  <c r="IH38" i="3"/>
  <c r="IJ38" i="3"/>
  <c r="IK38" i="3"/>
  <c r="IM38" i="3"/>
  <c r="IN38" i="3"/>
  <c r="IP38" i="3"/>
  <c r="IQ38" i="3"/>
  <c r="IS38" i="3"/>
  <c r="IT38" i="3"/>
  <c r="IV38" i="3"/>
  <c r="IW38" i="3"/>
  <c r="IY38" i="3"/>
  <c r="IZ38" i="3"/>
  <c r="JB38" i="3"/>
  <c r="JC38" i="3"/>
  <c r="JE38" i="3"/>
  <c r="JF38" i="3"/>
  <c r="JH38" i="3"/>
  <c r="JI38" i="3"/>
  <c r="JK38" i="3"/>
  <c r="JL38" i="3"/>
  <c r="JN38" i="3"/>
  <c r="JO38" i="3"/>
  <c r="JQ38" i="3"/>
  <c r="JR38" i="3"/>
  <c r="JT38" i="3"/>
  <c r="JU38" i="3"/>
  <c r="JW38" i="3"/>
  <c r="JX38" i="3"/>
  <c r="JZ38" i="3"/>
  <c r="KA38" i="3"/>
  <c r="KC38" i="3"/>
  <c r="KD38" i="3"/>
  <c r="KF38" i="3"/>
  <c r="KG38" i="3"/>
  <c r="KI38" i="3"/>
  <c r="KJ38" i="3"/>
  <c r="KL38" i="3"/>
  <c r="KM38" i="3"/>
  <c r="KO38" i="3"/>
  <c r="KP38" i="3"/>
  <c r="KR38" i="3"/>
  <c r="KS38" i="3"/>
  <c r="KU38" i="3"/>
  <c r="KV38" i="3"/>
  <c r="KX38" i="3"/>
  <c r="KY38" i="3"/>
  <c r="LA38" i="3"/>
  <c r="LB38" i="3"/>
  <c r="LD38" i="3"/>
  <c r="LE38" i="3"/>
  <c r="LG38" i="3"/>
  <c r="LH38" i="3"/>
  <c r="LJ38" i="3"/>
  <c r="LK38" i="3"/>
  <c r="LM38" i="3"/>
  <c r="LN38" i="3"/>
  <c r="LP38" i="3"/>
  <c r="LQ38" i="3"/>
  <c r="LX38" i="3"/>
  <c r="LZ38" i="3"/>
  <c r="MA38" i="3"/>
  <c r="MB38" i="3"/>
  <c r="MC38" i="3"/>
  <c r="MD38" i="3"/>
  <c r="MF38" i="3"/>
  <c r="MI38" i="3"/>
  <c r="D39" i="3"/>
  <c r="E39" i="3"/>
  <c r="G39" i="3"/>
  <c r="H39" i="3"/>
  <c r="J39" i="3"/>
  <c r="K39" i="3"/>
  <c r="M39" i="3"/>
  <c r="N39" i="3"/>
  <c r="P39" i="3"/>
  <c r="Q39" i="3"/>
  <c r="S39" i="3"/>
  <c r="T39" i="3"/>
  <c r="V39" i="3"/>
  <c r="W39" i="3"/>
  <c r="Y39" i="3"/>
  <c r="Z39" i="3"/>
  <c r="AB39" i="3"/>
  <c r="AC39" i="3"/>
  <c r="AE39" i="3"/>
  <c r="AF39" i="3"/>
  <c r="AH39" i="3"/>
  <c r="AJ39" i="3" s="1"/>
  <c r="AK39" i="3"/>
  <c r="AL39" i="3"/>
  <c r="AN39" i="3"/>
  <c r="AO39" i="3"/>
  <c r="AQ39" i="3"/>
  <c r="AR39" i="3"/>
  <c r="AT39" i="3"/>
  <c r="AU39" i="3"/>
  <c r="AW39" i="3"/>
  <c r="AX39" i="3"/>
  <c r="AZ39" i="3"/>
  <c r="BA39" i="3"/>
  <c r="BC39" i="3"/>
  <c r="BD39" i="3"/>
  <c r="BF39" i="3"/>
  <c r="BG39" i="3"/>
  <c r="BI39" i="3"/>
  <c r="BJ39" i="3"/>
  <c r="BL39" i="3"/>
  <c r="BM39" i="3"/>
  <c r="BO39" i="3"/>
  <c r="BP39" i="3"/>
  <c r="BR39" i="3"/>
  <c r="BS39" i="3"/>
  <c r="BU39" i="3"/>
  <c r="BV39" i="3"/>
  <c r="BX39" i="3"/>
  <c r="BY39" i="3"/>
  <c r="CA39" i="3"/>
  <c r="CB39" i="3"/>
  <c r="CD39" i="3"/>
  <c r="CE39" i="3"/>
  <c r="CG39" i="3"/>
  <c r="CH39" i="3"/>
  <c r="CJ39" i="3"/>
  <c r="CK39" i="3"/>
  <c r="CM39" i="3"/>
  <c r="CN39" i="3"/>
  <c r="CP39" i="3"/>
  <c r="CQ39" i="3"/>
  <c r="CS39" i="3"/>
  <c r="CT39" i="3"/>
  <c r="CV39" i="3"/>
  <c r="CW39" i="3"/>
  <c r="CY39" i="3"/>
  <c r="CZ39" i="3"/>
  <c r="DB39" i="3"/>
  <c r="DC39" i="3"/>
  <c r="DE39" i="3"/>
  <c r="DF39" i="3"/>
  <c r="DH39" i="3"/>
  <c r="DI39" i="3"/>
  <c r="DK39" i="3"/>
  <c r="DL39" i="3"/>
  <c r="DN39" i="3"/>
  <c r="DO39" i="3"/>
  <c r="DQ39" i="3"/>
  <c r="DR39" i="3"/>
  <c r="DT39" i="3"/>
  <c r="DU39" i="3"/>
  <c r="DW39" i="3"/>
  <c r="DX39" i="3"/>
  <c r="DZ39" i="3"/>
  <c r="EA39" i="3"/>
  <c r="EC39" i="3"/>
  <c r="ED39" i="3"/>
  <c r="EF39" i="3"/>
  <c r="EG39" i="3"/>
  <c r="EI39" i="3"/>
  <c r="EJ39" i="3"/>
  <c r="EL39" i="3"/>
  <c r="EM39" i="3"/>
  <c r="EO39" i="3"/>
  <c r="EP39" i="3"/>
  <c r="ER39" i="3"/>
  <c r="ES39" i="3"/>
  <c r="EU39" i="3"/>
  <c r="EV39" i="3"/>
  <c r="EX39" i="3"/>
  <c r="EY39" i="3"/>
  <c r="FA39" i="3"/>
  <c r="FB39" i="3"/>
  <c r="FD39" i="3"/>
  <c r="FE39" i="3"/>
  <c r="FG39" i="3"/>
  <c r="FH39" i="3"/>
  <c r="FJ39" i="3"/>
  <c r="FK39" i="3"/>
  <c r="FM39" i="3"/>
  <c r="FN39" i="3"/>
  <c r="FP39" i="3"/>
  <c r="FQ39" i="3"/>
  <c r="FS39" i="3"/>
  <c r="FT39" i="3"/>
  <c r="FV39" i="3"/>
  <c r="FW39" i="3"/>
  <c r="FY39" i="3"/>
  <c r="FZ39" i="3"/>
  <c r="GB39" i="3"/>
  <c r="GC39" i="3"/>
  <c r="GE39" i="3"/>
  <c r="GF39" i="3"/>
  <c r="GH39" i="3"/>
  <c r="GI39" i="3"/>
  <c r="GK39" i="3"/>
  <c r="GL39" i="3"/>
  <c r="GN39" i="3"/>
  <c r="GO39" i="3"/>
  <c r="GQ39" i="3"/>
  <c r="GR39" i="3"/>
  <c r="GT39" i="3"/>
  <c r="GU39" i="3"/>
  <c r="GW39" i="3"/>
  <c r="GX39" i="3"/>
  <c r="GZ39" i="3"/>
  <c r="HA39" i="3"/>
  <c r="HC39" i="3"/>
  <c r="HD39" i="3"/>
  <c r="HF39" i="3"/>
  <c r="HG39" i="3"/>
  <c r="HI39" i="3"/>
  <c r="HJ39" i="3"/>
  <c r="HL39" i="3"/>
  <c r="HM39" i="3"/>
  <c r="HO39" i="3"/>
  <c r="HP39" i="3"/>
  <c r="HR39" i="3"/>
  <c r="HS39" i="3"/>
  <c r="HU39" i="3"/>
  <c r="HV39" i="3"/>
  <c r="HX39" i="3"/>
  <c r="HY39" i="3"/>
  <c r="IA39" i="3"/>
  <c r="IB39" i="3"/>
  <c r="ID39" i="3"/>
  <c r="IE39" i="3"/>
  <c r="IG39" i="3"/>
  <c r="IH39" i="3"/>
  <c r="IJ39" i="3"/>
  <c r="IK39" i="3"/>
  <c r="IM39" i="3"/>
  <c r="IN39" i="3"/>
  <c r="IP39" i="3"/>
  <c r="IQ39" i="3"/>
  <c r="IS39" i="3"/>
  <c r="IT39" i="3"/>
  <c r="IV39" i="3"/>
  <c r="IW39" i="3"/>
  <c r="IY39" i="3"/>
  <c r="IZ39" i="3"/>
  <c r="JB39" i="3"/>
  <c r="JC39" i="3"/>
  <c r="JE39" i="3"/>
  <c r="JF39" i="3"/>
  <c r="JH39" i="3"/>
  <c r="JI39" i="3"/>
  <c r="JK39" i="3"/>
  <c r="JL39" i="3"/>
  <c r="JN39" i="3"/>
  <c r="JO39" i="3"/>
  <c r="JQ39" i="3"/>
  <c r="JR39" i="3"/>
  <c r="JT39" i="3"/>
  <c r="JU39" i="3"/>
  <c r="JW39" i="3"/>
  <c r="JX39" i="3"/>
  <c r="JZ39" i="3"/>
  <c r="KA39" i="3"/>
  <c r="KC39" i="3"/>
  <c r="KD39" i="3"/>
  <c r="KF39" i="3"/>
  <c r="KG39" i="3"/>
  <c r="KI39" i="3"/>
  <c r="KJ39" i="3"/>
  <c r="KL39" i="3"/>
  <c r="KM39" i="3"/>
  <c r="KO39" i="3"/>
  <c r="KP39" i="3"/>
  <c r="KR39" i="3"/>
  <c r="KS39" i="3"/>
  <c r="KU39" i="3"/>
  <c r="KV39" i="3"/>
  <c r="KX39" i="3"/>
  <c r="KY39" i="3"/>
  <c r="LA39" i="3"/>
  <c r="LB39" i="3"/>
  <c r="LD39" i="3"/>
  <c r="LE39" i="3"/>
  <c r="LG39" i="3"/>
  <c r="LH39" i="3"/>
  <c r="LJ39" i="3"/>
  <c r="LK39" i="3"/>
  <c r="LM39" i="3"/>
  <c r="LN39" i="3"/>
  <c r="LP39" i="3"/>
  <c r="LQ39" i="3"/>
  <c r="LX39" i="3"/>
  <c r="LZ39" i="3"/>
  <c r="MA39" i="3"/>
  <c r="MB39" i="3"/>
  <c r="MC39" i="3"/>
  <c r="MD39" i="3"/>
  <c r="MF39" i="3"/>
  <c r="MI39" i="3"/>
  <c r="D40" i="3"/>
  <c r="E40" i="3"/>
  <c r="G40" i="3"/>
  <c r="H40" i="3"/>
  <c r="J40" i="3"/>
  <c r="K40" i="3"/>
  <c r="M40" i="3"/>
  <c r="N40" i="3"/>
  <c r="P40" i="3"/>
  <c r="Q40" i="3"/>
  <c r="S40" i="3"/>
  <c r="T40" i="3"/>
  <c r="V40" i="3"/>
  <c r="W40" i="3"/>
  <c r="Y40" i="3"/>
  <c r="Z40" i="3"/>
  <c r="AB40" i="3"/>
  <c r="AC40" i="3"/>
  <c r="AE40" i="3"/>
  <c r="AF40" i="3"/>
  <c r="AH40" i="3"/>
  <c r="AJ40" i="3" s="1"/>
  <c r="AK40" i="3"/>
  <c r="AL40" i="3"/>
  <c r="AN40" i="3"/>
  <c r="AO40" i="3"/>
  <c r="AQ40" i="3"/>
  <c r="AR40" i="3"/>
  <c r="AT40" i="3"/>
  <c r="AU40" i="3"/>
  <c r="AW40" i="3"/>
  <c r="AX40" i="3"/>
  <c r="AZ40" i="3"/>
  <c r="BA40" i="3"/>
  <c r="BC40" i="3"/>
  <c r="BD40" i="3"/>
  <c r="BF40" i="3"/>
  <c r="BG40" i="3"/>
  <c r="BI40" i="3"/>
  <c r="BJ40" i="3"/>
  <c r="BL40" i="3"/>
  <c r="BM40" i="3"/>
  <c r="BO40" i="3"/>
  <c r="BP40" i="3"/>
  <c r="BR40" i="3"/>
  <c r="BS40" i="3"/>
  <c r="BU40" i="3"/>
  <c r="BV40" i="3"/>
  <c r="BX40" i="3"/>
  <c r="BY40" i="3"/>
  <c r="CA40" i="3"/>
  <c r="CB40" i="3"/>
  <c r="CD40" i="3"/>
  <c r="CE40" i="3"/>
  <c r="CG40" i="3"/>
  <c r="CH40" i="3"/>
  <c r="CJ40" i="3"/>
  <c r="CK40" i="3"/>
  <c r="CM40" i="3"/>
  <c r="CN40" i="3"/>
  <c r="CP40" i="3"/>
  <c r="CQ40" i="3"/>
  <c r="CS40" i="3"/>
  <c r="CT40" i="3"/>
  <c r="CV40" i="3"/>
  <c r="CW40" i="3"/>
  <c r="CY40" i="3"/>
  <c r="CZ40" i="3"/>
  <c r="DB40" i="3"/>
  <c r="DC40" i="3"/>
  <c r="DE40" i="3"/>
  <c r="DF40" i="3"/>
  <c r="DH40" i="3"/>
  <c r="DI40" i="3"/>
  <c r="DK40" i="3"/>
  <c r="DL40" i="3"/>
  <c r="DN40" i="3"/>
  <c r="DO40" i="3"/>
  <c r="DQ40" i="3"/>
  <c r="DR40" i="3"/>
  <c r="DT40" i="3"/>
  <c r="DU40" i="3"/>
  <c r="DW40" i="3"/>
  <c r="DX40" i="3"/>
  <c r="DZ40" i="3"/>
  <c r="EA40" i="3"/>
  <c r="EC40" i="3"/>
  <c r="ED40" i="3"/>
  <c r="EF40" i="3"/>
  <c r="EG40" i="3"/>
  <c r="EI40" i="3"/>
  <c r="EJ40" i="3"/>
  <c r="EL40" i="3"/>
  <c r="EM40" i="3"/>
  <c r="EO40" i="3"/>
  <c r="EP40" i="3"/>
  <c r="ER40" i="3"/>
  <c r="ES40" i="3"/>
  <c r="EU40" i="3"/>
  <c r="EV40" i="3"/>
  <c r="EX40" i="3"/>
  <c r="EY40" i="3"/>
  <c r="FA40" i="3"/>
  <c r="FB40" i="3"/>
  <c r="FD40" i="3"/>
  <c r="FE40" i="3"/>
  <c r="FG40" i="3"/>
  <c r="FH40" i="3"/>
  <c r="FJ40" i="3"/>
  <c r="FK40" i="3"/>
  <c r="FM40" i="3"/>
  <c r="FN40" i="3"/>
  <c r="FP40" i="3"/>
  <c r="FQ40" i="3"/>
  <c r="FS40" i="3"/>
  <c r="FT40" i="3"/>
  <c r="FV40" i="3"/>
  <c r="FW40" i="3"/>
  <c r="FY40" i="3"/>
  <c r="FZ40" i="3"/>
  <c r="GB40" i="3"/>
  <c r="GC40" i="3"/>
  <c r="GE40" i="3"/>
  <c r="GF40" i="3"/>
  <c r="GH40" i="3"/>
  <c r="GI40" i="3"/>
  <c r="GK40" i="3"/>
  <c r="GL40" i="3"/>
  <c r="GN40" i="3"/>
  <c r="GO40" i="3"/>
  <c r="GQ40" i="3"/>
  <c r="GR40" i="3"/>
  <c r="GT40" i="3"/>
  <c r="GU40" i="3"/>
  <c r="GW40" i="3"/>
  <c r="GX40" i="3"/>
  <c r="GZ40" i="3"/>
  <c r="HA40" i="3"/>
  <c r="HC40" i="3"/>
  <c r="HD40" i="3"/>
  <c r="HF40" i="3"/>
  <c r="HG40" i="3"/>
  <c r="HI40" i="3"/>
  <c r="HJ40" i="3"/>
  <c r="HL40" i="3"/>
  <c r="HM40" i="3"/>
  <c r="HO40" i="3"/>
  <c r="HP40" i="3"/>
  <c r="HR40" i="3"/>
  <c r="HS40" i="3"/>
  <c r="HU40" i="3"/>
  <c r="HV40" i="3"/>
  <c r="HX40" i="3"/>
  <c r="HY40" i="3"/>
  <c r="IA40" i="3"/>
  <c r="IB40" i="3"/>
  <c r="ID40" i="3"/>
  <c r="IE40" i="3"/>
  <c r="IG40" i="3"/>
  <c r="IH40" i="3"/>
  <c r="IJ40" i="3"/>
  <c r="IK40" i="3"/>
  <c r="IM40" i="3"/>
  <c r="IN40" i="3"/>
  <c r="IP40" i="3"/>
  <c r="IQ40" i="3"/>
  <c r="IS40" i="3"/>
  <c r="IT40" i="3"/>
  <c r="IV40" i="3"/>
  <c r="IW40" i="3"/>
  <c r="IY40" i="3"/>
  <c r="IZ40" i="3"/>
  <c r="JB40" i="3"/>
  <c r="JC40" i="3"/>
  <c r="JE40" i="3"/>
  <c r="JF40" i="3"/>
  <c r="JH40" i="3"/>
  <c r="JI40" i="3"/>
  <c r="JK40" i="3"/>
  <c r="JL40" i="3"/>
  <c r="JN40" i="3"/>
  <c r="JO40" i="3"/>
  <c r="JQ40" i="3"/>
  <c r="JR40" i="3"/>
  <c r="JT40" i="3"/>
  <c r="JU40" i="3"/>
  <c r="JW40" i="3"/>
  <c r="JX40" i="3"/>
  <c r="JZ40" i="3"/>
  <c r="KA40" i="3"/>
  <c r="KC40" i="3"/>
  <c r="KD40" i="3"/>
  <c r="KF40" i="3"/>
  <c r="KG40" i="3"/>
  <c r="KI40" i="3"/>
  <c r="KJ40" i="3"/>
  <c r="KL40" i="3"/>
  <c r="KM40" i="3"/>
  <c r="KO40" i="3"/>
  <c r="KP40" i="3"/>
  <c r="KR40" i="3"/>
  <c r="KS40" i="3"/>
  <c r="KU40" i="3"/>
  <c r="KV40" i="3"/>
  <c r="KX40" i="3"/>
  <c r="KY40" i="3"/>
  <c r="LA40" i="3"/>
  <c r="LB40" i="3"/>
  <c r="LD40" i="3"/>
  <c r="LE40" i="3"/>
  <c r="LG40" i="3"/>
  <c r="LH40" i="3"/>
  <c r="LJ40" i="3"/>
  <c r="LK40" i="3"/>
  <c r="LM40" i="3"/>
  <c r="LN40" i="3"/>
  <c r="LP40" i="3"/>
  <c r="LQ40" i="3"/>
  <c r="LX40" i="3"/>
  <c r="LZ40" i="3"/>
  <c r="MA40" i="3"/>
  <c r="MB40" i="3"/>
  <c r="MC40" i="3"/>
  <c r="MD40" i="3"/>
  <c r="MF40" i="3"/>
  <c r="MI40" i="3"/>
  <c r="D41" i="3"/>
  <c r="E41" i="3"/>
  <c r="G41" i="3"/>
  <c r="H41" i="3"/>
  <c r="J41" i="3"/>
  <c r="K41" i="3"/>
  <c r="M41" i="3"/>
  <c r="N41" i="3"/>
  <c r="P41" i="3"/>
  <c r="Q41" i="3"/>
  <c r="S41" i="3"/>
  <c r="T41" i="3"/>
  <c r="V41" i="3"/>
  <c r="W41" i="3"/>
  <c r="Y41" i="3"/>
  <c r="Z41" i="3"/>
  <c r="AB41" i="3"/>
  <c r="AC41" i="3"/>
  <c r="AE41" i="3"/>
  <c r="AF41" i="3"/>
  <c r="AH41" i="3"/>
  <c r="AJ41" i="3" s="1"/>
  <c r="AK41" i="3"/>
  <c r="AL41" i="3"/>
  <c r="AN41" i="3"/>
  <c r="AO41" i="3"/>
  <c r="AQ41" i="3"/>
  <c r="AR41" i="3"/>
  <c r="AT41" i="3"/>
  <c r="AU41" i="3"/>
  <c r="AW41" i="3"/>
  <c r="AX41" i="3"/>
  <c r="AZ41" i="3"/>
  <c r="BA41" i="3"/>
  <c r="BC41" i="3"/>
  <c r="BD41" i="3"/>
  <c r="BF41" i="3"/>
  <c r="BG41" i="3"/>
  <c r="BI41" i="3"/>
  <c r="BJ41" i="3"/>
  <c r="BL41" i="3"/>
  <c r="BM41" i="3"/>
  <c r="BO41" i="3"/>
  <c r="BP41" i="3"/>
  <c r="BR41" i="3"/>
  <c r="BS41" i="3"/>
  <c r="BU41" i="3"/>
  <c r="BV41" i="3"/>
  <c r="BX41" i="3"/>
  <c r="BY41" i="3"/>
  <c r="CA41" i="3"/>
  <c r="CB41" i="3"/>
  <c r="CD41" i="3"/>
  <c r="CE41" i="3"/>
  <c r="CG41" i="3"/>
  <c r="CH41" i="3"/>
  <c r="CJ41" i="3"/>
  <c r="CK41" i="3"/>
  <c r="CM41" i="3"/>
  <c r="CN41" i="3"/>
  <c r="CP41" i="3"/>
  <c r="CQ41" i="3"/>
  <c r="CS41" i="3"/>
  <c r="CT41" i="3"/>
  <c r="CV41" i="3"/>
  <c r="CW41" i="3"/>
  <c r="CY41" i="3"/>
  <c r="CZ41" i="3"/>
  <c r="DB41" i="3"/>
  <c r="DC41" i="3"/>
  <c r="DE41" i="3"/>
  <c r="DF41" i="3"/>
  <c r="DH41" i="3"/>
  <c r="DI41" i="3"/>
  <c r="DK41" i="3"/>
  <c r="DL41" i="3"/>
  <c r="DN41" i="3"/>
  <c r="DO41" i="3"/>
  <c r="DQ41" i="3"/>
  <c r="DR41" i="3"/>
  <c r="DT41" i="3"/>
  <c r="DU41" i="3"/>
  <c r="DW41" i="3"/>
  <c r="DX41" i="3"/>
  <c r="DZ41" i="3"/>
  <c r="EA41" i="3"/>
  <c r="EC41" i="3"/>
  <c r="ED41" i="3"/>
  <c r="EF41" i="3"/>
  <c r="EG41" i="3"/>
  <c r="EI41" i="3"/>
  <c r="EJ41" i="3"/>
  <c r="EL41" i="3"/>
  <c r="EM41" i="3"/>
  <c r="EO41" i="3"/>
  <c r="EP41" i="3"/>
  <c r="ER41" i="3"/>
  <c r="ES41" i="3"/>
  <c r="EU41" i="3"/>
  <c r="EV41" i="3"/>
  <c r="EX41" i="3"/>
  <c r="EY41" i="3"/>
  <c r="FA41" i="3"/>
  <c r="FB41" i="3"/>
  <c r="FD41" i="3"/>
  <c r="FE41" i="3"/>
  <c r="FG41" i="3"/>
  <c r="FH41" i="3"/>
  <c r="FJ41" i="3"/>
  <c r="FK41" i="3"/>
  <c r="FM41" i="3"/>
  <c r="FN41" i="3"/>
  <c r="FP41" i="3"/>
  <c r="FQ41" i="3"/>
  <c r="FS41" i="3"/>
  <c r="FT41" i="3"/>
  <c r="FV41" i="3"/>
  <c r="FW41" i="3"/>
  <c r="FY41" i="3"/>
  <c r="FZ41" i="3"/>
  <c r="GB41" i="3"/>
  <c r="GC41" i="3"/>
  <c r="GE41" i="3"/>
  <c r="GF41" i="3"/>
  <c r="GH41" i="3"/>
  <c r="GI41" i="3"/>
  <c r="GK41" i="3"/>
  <c r="GL41" i="3"/>
  <c r="GN41" i="3"/>
  <c r="GO41" i="3"/>
  <c r="GQ41" i="3"/>
  <c r="GR41" i="3"/>
  <c r="GT41" i="3"/>
  <c r="GU41" i="3"/>
  <c r="GW41" i="3"/>
  <c r="GX41" i="3"/>
  <c r="GZ41" i="3"/>
  <c r="HA41" i="3"/>
  <c r="HC41" i="3"/>
  <c r="HD41" i="3"/>
  <c r="HF41" i="3"/>
  <c r="HG41" i="3"/>
  <c r="HI41" i="3"/>
  <c r="HJ41" i="3"/>
  <c r="HL41" i="3"/>
  <c r="HM41" i="3"/>
  <c r="HO41" i="3"/>
  <c r="HP41" i="3"/>
  <c r="HR41" i="3"/>
  <c r="HS41" i="3"/>
  <c r="HU41" i="3"/>
  <c r="HV41" i="3"/>
  <c r="HX41" i="3"/>
  <c r="HY41" i="3"/>
  <c r="IA41" i="3"/>
  <c r="IB41" i="3"/>
  <c r="ID41" i="3"/>
  <c r="IE41" i="3"/>
  <c r="IG41" i="3"/>
  <c r="IH41" i="3"/>
  <c r="IJ41" i="3"/>
  <c r="IK41" i="3"/>
  <c r="IM41" i="3"/>
  <c r="IN41" i="3"/>
  <c r="IP41" i="3"/>
  <c r="IQ41" i="3"/>
  <c r="IS41" i="3"/>
  <c r="IT41" i="3"/>
  <c r="IV41" i="3"/>
  <c r="IW41" i="3"/>
  <c r="IY41" i="3"/>
  <c r="IZ41" i="3"/>
  <c r="JB41" i="3"/>
  <c r="JC41" i="3"/>
  <c r="JE41" i="3"/>
  <c r="JF41" i="3"/>
  <c r="JH41" i="3"/>
  <c r="JI41" i="3"/>
  <c r="JK41" i="3"/>
  <c r="JL41" i="3"/>
  <c r="JN41" i="3"/>
  <c r="JO41" i="3"/>
  <c r="JQ41" i="3"/>
  <c r="JR41" i="3"/>
  <c r="JT41" i="3"/>
  <c r="JU41" i="3"/>
  <c r="JW41" i="3"/>
  <c r="JX41" i="3"/>
  <c r="JZ41" i="3"/>
  <c r="KA41" i="3"/>
  <c r="KC41" i="3"/>
  <c r="KD41" i="3"/>
  <c r="KF41" i="3"/>
  <c r="KG41" i="3"/>
  <c r="KI41" i="3"/>
  <c r="KJ41" i="3"/>
  <c r="KL41" i="3"/>
  <c r="KM41" i="3"/>
  <c r="KO41" i="3"/>
  <c r="KP41" i="3"/>
  <c r="KR41" i="3"/>
  <c r="KS41" i="3"/>
  <c r="KU41" i="3"/>
  <c r="KV41" i="3"/>
  <c r="KX41" i="3"/>
  <c r="KY41" i="3"/>
  <c r="LA41" i="3"/>
  <c r="LB41" i="3"/>
  <c r="LD41" i="3"/>
  <c r="LE41" i="3"/>
  <c r="LG41" i="3"/>
  <c r="LH41" i="3"/>
  <c r="LJ41" i="3"/>
  <c r="LK41" i="3"/>
  <c r="LM41" i="3"/>
  <c r="LN41" i="3"/>
  <c r="LP41" i="3"/>
  <c r="LQ41" i="3"/>
  <c r="LX41" i="3"/>
  <c r="LZ41" i="3"/>
  <c r="MA41" i="3"/>
  <c r="MB41" i="3"/>
  <c r="MC41" i="3"/>
  <c r="MD41" i="3"/>
  <c r="MI41" i="3"/>
  <c r="D42" i="3"/>
  <c r="E42" i="3"/>
  <c r="G42" i="3"/>
  <c r="H42" i="3"/>
  <c r="J42" i="3"/>
  <c r="K42" i="3"/>
  <c r="M42" i="3"/>
  <c r="N42" i="3"/>
  <c r="P42" i="3"/>
  <c r="Q42" i="3"/>
  <c r="S42" i="3"/>
  <c r="T42" i="3"/>
  <c r="V42" i="3"/>
  <c r="W42" i="3"/>
  <c r="Y42" i="3"/>
  <c r="Z42" i="3"/>
  <c r="AB42" i="3"/>
  <c r="AC42" i="3"/>
  <c r="AE42" i="3"/>
  <c r="AF42" i="3"/>
  <c r="AJ42" i="3"/>
  <c r="AK42" i="3"/>
  <c r="AL42" i="3"/>
  <c r="AN42" i="3"/>
  <c r="AO42" i="3"/>
  <c r="AQ42" i="3"/>
  <c r="AR42" i="3"/>
  <c r="AT42" i="3"/>
  <c r="AU42" i="3"/>
  <c r="AW42" i="3"/>
  <c r="AX42" i="3"/>
  <c r="AZ42" i="3"/>
  <c r="BA42" i="3"/>
  <c r="BC42" i="3"/>
  <c r="BD42" i="3"/>
  <c r="BF42" i="3"/>
  <c r="BG42" i="3"/>
  <c r="BI42" i="3"/>
  <c r="BJ42" i="3"/>
  <c r="BL42" i="3"/>
  <c r="BM42" i="3"/>
  <c r="BO42" i="3"/>
  <c r="BP42" i="3"/>
  <c r="BR42" i="3"/>
  <c r="BS42" i="3"/>
  <c r="BU42" i="3"/>
  <c r="BV42" i="3"/>
  <c r="BX42" i="3"/>
  <c r="BY42" i="3"/>
  <c r="CA42" i="3"/>
  <c r="CB42" i="3"/>
  <c r="CD42" i="3"/>
  <c r="CE42" i="3"/>
  <c r="CG42" i="3"/>
  <c r="CH42" i="3"/>
  <c r="CJ42" i="3"/>
  <c r="CK42" i="3"/>
  <c r="CM42" i="3"/>
  <c r="CN42" i="3"/>
  <c r="CP42" i="3"/>
  <c r="CQ42" i="3"/>
  <c r="CS42" i="3"/>
  <c r="CT42" i="3"/>
  <c r="CV42" i="3"/>
  <c r="CW42" i="3"/>
  <c r="CY42" i="3"/>
  <c r="CZ42" i="3"/>
  <c r="DB42" i="3"/>
  <c r="DC42" i="3"/>
  <c r="DE42" i="3"/>
  <c r="DF42" i="3"/>
  <c r="DH42" i="3"/>
  <c r="DI42" i="3"/>
  <c r="DK42" i="3"/>
  <c r="DL42" i="3"/>
  <c r="DN42" i="3"/>
  <c r="DO42" i="3"/>
  <c r="DQ42" i="3"/>
  <c r="DR42" i="3"/>
  <c r="DT42" i="3"/>
  <c r="DU42" i="3"/>
  <c r="DW42" i="3"/>
  <c r="DX42" i="3"/>
  <c r="DZ42" i="3"/>
  <c r="EA42" i="3"/>
  <c r="EC42" i="3"/>
  <c r="ED42" i="3"/>
  <c r="EF42" i="3"/>
  <c r="EG42" i="3"/>
  <c r="EI42" i="3"/>
  <c r="EJ42" i="3"/>
  <c r="EL42" i="3"/>
  <c r="EM42" i="3"/>
  <c r="EO42" i="3"/>
  <c r="EP42" i="3"/>
  <c r="ER42" i="3"/>
  <c r="ES42" i="3"/>
  <c r="EU42" i="3"/>
  <c r="EV42" i="3"/>
  <c r="EX42" i="3"/>
  <c r="EY42" i="3"/>
  <c r="FA42" i="3"/>
  <c r="FB42" i="3"/>
  <c r="FD42" i="3"/>
  <c r="FE42" i="3"/>
  <c r="FG42" i="3"/>
  <c r="FH42" i="3"/>
  <c r="FJ42" i="3"/>
  <c r="FK42" i="3"/>
  <c r="FM42" i="3"/>
  <c r="FN42" i="3"/>
  <c r="FP42" i="3"/>
  <c r="FQ42" i="3"/>
  <c r="FS42" i="3"/>
  <c r="FT42" i="3"/>
  <c r="FV42" i="3"/>
  <c r="FW42" i="3"/>
  <c r="FY42" i="3"/>
  <c r="FZ42" i="3"/>
  <c r="GB42" i="3"/>
  <c r="GC42" i="3"/>
  <c r="GE42" i="3"/>
  <c r="GF42" i="3"/>
  <c r="GH42" i="3"/>
  <c r="GI42" i="3"/>
  <c r="GK42" i="3"/>
  <c r="GL42" i="3"/>
  <c r="GN42" i="3"/>
  <c r="GO42" i="3"/>
  <c r="GQ42" i="3"/>
  <c r="GR42" i="3"/>
  <c r="GT42" i="3"/>
  <c r="GU42" i="3"/>
  <c r="GW42" i="3"/>
  <c r="GX42" i="3"/>
  <c r="GZ42" i="3"/>
  <c r="HA42" i="3"/>
  <c r="HC42" i="3"/>
  <c r="HD42" i="3"/>
  <c r="HF42" i="3"/>
  <c r="HG42" i="3"/>
  <c r="HI42" i="3"/>
  <c r="HJ42" i="3"/>
  <c r="HL42" i="3"/>
  <c r="HM42" i="3"/>
  <c r="HO42" i="3"/>
  <c r="HP42" i="3"/>
  <c r="HR42" i="3"/>
  <c r="HS42" i="3"/>
  <c r="HU42" i="3"/>
  <c r="HV42" i="3"/>
  <c r="HX42" i="3"/>
  <c r="HY42" i="3"/>
  <c r="IA42" i="3"/>
  <c r="IB42" i="3"/>
  <c r="ID42" i="3"/>
  <c r="IE42" i="3"/>
  <c r="IG42" i="3"/>
  <c r="IH42" i="3"/>
  <c r="IJ42" i="3"/>
  <c r="IK42" i="3"/>
  <c r="IM42" i="3"/>
  <c r="IN42" i="3"/>
  <c r="IP42" i="3"/>
  <c r="IQ42" i="3"/>
  <c r="IS42" i="3"/>
  <c r="IT42" i="3"/>
  <c r="IV42" i="3"/>
  <c r="IW42" i="3"/>
  <c r="IY42" i="3"/>
  <c r="IZ42" i="3"/>
  <c r="JB42" i="3"/>
  <c r="JC42" i="3"/>
  <c r="JE42" i="3"/>
  <c r="JF42" i="3"/>
  <c r="JH42" i="3"/>
  <c r="JI42" i="3"/>
  <c r="JK42" i="3"/>
  <c r="JL42" i="3"/>
  <c r="JN42" i="3"/>
  <c r="JO42" i="3"/>
  <c r="JQ42" i="3"/>
  <c r="JR42" i="3"/>
  <c r="JT42" i="3"/>
  <c r="JU42" i="3"/>
  <c r="JW42" i="3"/>
  <c r="JX42" i="3"/>
  <c r="JZ42" i="3"/>
  <c r="KA42" i="3"/>
  <c r="KC42" i="3"/>
  <c r="KD42" i="3"/>
  <c r="KF42" i="3"/>
  <c r="KG42" i="3"/>
  <c r="KI42" i="3"/>
  <c r="KJ42" i="3"/>
  <c r="KL42" i="3"/>
  <c r="KM42" i="3"/>
  <c r="KO42" i="3"/>
  <c r="KP42" i="3"/>
  <c r="KR42" i="3"/>
  <c r="KS42" i="3"/>
  <c r="KU42" i="3"/>
  <c r="KV42" i="3"/>
  <c r="KX42" i="3"/>
  <c r="KY42" i="3"/>
  <c r="LA42" i="3"/>
  <c r="LB42" i="3"/>
  <c r="LD42" i="3"/>
  <c r="LE42" i="3"/>
  <c r="LG42" i="3"/>
  <c r="LH42" i="3"/>
  <c r="LJ42" i="3"/>
  <c r="LK42" i="3"/>
  <c r="LM42" i="3"/>
  <c r="LN42" i="3"/>
  <c r="LP42" i="3"/>
  <c r="LQ42" i="3"/>
  <c r="LX42" i="3"/>
  <c r="LZ42" i="3"/>
  <c r="MA42" i="3"/>
  <c r="MB42" i="3"/>
  <c r="MC42" i="3"/>
  <c r="MD42" i="3"/>
  <c r="MI42" i="3"/>
  <c r="D43" i="3"/>
  <c r="E43" i="3"/>
  <c r="G43" i="3"/>
  <c r="H43" i="3"/>
  <c r="J43" i="3"/>
  <c r="K43" i="3"/>
  <c r="M43" i="3"/>
  <c r="N43" i="3"/>
  <c r="P43" i="3"/>
  <c r="Q43" i="3"/>
  <c r="S43" i="3"/>
  <c r="T43" i="3"/>
  <c r="V43" i="3"/>
  <c r="W43" i="3"/>
  <c r="Y43" i="3"/>
  <c r="Z43" i="3"/>
  <c r="AB43" i="3"/>
  <c r="AC43" i="3"/>
  <c r="AE43" i="3"/>
  <c r="AF43" i="3"/>
  <c r="AH43" i="3"/>
  <c r="AJ43" i="3" s="1"/>
  <c r="AK43" i="3"/>
  <c r="AL43" i="3"/>
  <c r="AN43" i="3"/>
  <c r="AO43" i="3"/>
  <c r="AQ43" i="3"/>
  <c r="AR43" i="3"/>
  <c r="AT43" i="3"/>
  <c r="AU43" i="3"/>
  <c r="AW43" i="3"/>
  <c r="AX43" i="3"/>
  <c r="AZ43" i="3"/>
  <c r="BA43" i="3"/>
  <c r="BC43" i="3"/>
  <c r="BD43" i="3"/>
  <c r="BF43" i="3"/>
  <c r="BG43" i="3"/>
  <c r="BI43" i="3"/>
  <c r="BJ43" i="3"/>
  <c r="BL43" i="3"/>
  <c r="BM43" i="3"/>
  <c r="BO43" i="3"/>
  <c r="BP43" i="3"/>
  <c r="BR43" i="3"/>
  <c r="BS43" i="3"/>
  <c r="BU43" i="3"/>
  <c r="BV43" i="3"/>
  <c r="BX43" i="3"/>
  <c r="BY43" i="3"/>
  <c r="CA43" i="3"/>
  <c r="CB43" i="3"/>
  <c r="CD43" i="3"/>
  <c r="CE43" i="3"/>
  <c r="CG43" i="3"/>
  <c r="CH43" i="3"/>
  <c r="CJ43" i="3"/>
  <c r="CK43" i="3"/>
  <c r="CM43" i="3"/>
  <c r="CN43" i="3"/>
  <c r="CP43" i="3"/>
  <c r="CQ43" i="3"/>
  <c r="CS43" i="3"/>
  <c r="CT43" i="3"/>
  <c r="CV43" i="3"/>
  <c r="CW43" i="3"/>
  <c r="CY43" i="3"/>
  <c r="CZ43" i="3"/>
  <c r="DB43" i="3"/>
  <c r="DC43" i="3"/>
  <c r="DE43" i="3"/>
  <c r="DF43" i="3"/>
  <c r="DH43" i="3"/>
  <c r="DI43" i="3"/>
  <c r="DK43" i="3"/>
  <c r="DL43" i="3"/>
  <c r="DN43" i="3"/>
  <c r="DO43" i="3"/>
  <c r="DQ43" i="3"/>
  <c r="DR43" i="3"/>
  <c r="DT43" i="3"/>
  <c r="DU43" i="3"/>
  <c r="DW43" i="3"/>
  <c r="DX43" i="3"/>
  <c r="DZ43" i="3"/>
  <c r="EA43" i="3"/>
  <c r="EC43" i="3"/>
  <c r="ED43" i="3"/>
  <c r="EF43" i="3"/>
  <c r="EG43" i="3"/>
  <c r="EI43" i="3"/>
  <c r="EJ43" i="3"/>
  <c r="EL43" i="3"/>
  <c r="EM43" i="3"/>
  <c r="EO43" i="3"/>
  <c r="EP43" i="3"/>
  <c r="ER43" i="3"/>
  <c r="ES43" i="3"/>
  <c r="EU43" i="3"/>
  <c r="EV43" i="3"/>
  <c r="EX43" i="3"/>
  <c r="EY43" i="3"/>
  <c r="FA43" i="3"/>
  <c r="FB43" i="3"/>
  <c r="FD43" i="3"/>
  <c r="FE43" i="3"/>
  <c r="FG43" i="3"/>
  <c r="FH43" i="3"/>
  <c r="FJ43" i="3"/>
  <c r="FK43" i="3"/>
  <c r="FM43" i="3"/>
  <c r="FN43" i="3"/>
  <c r="FP43" i="3"/>
  <c r="FQ43" i="3"/>
  <c r="FS43" i="3"/>
  <c r="FT43" i="3"/>
  <c r="FV43" i="3"/>
  <c r="FW43" i="3"/>
  <c r="FY43" i="3"/>
  <c r="FZ43" i="3"/>
  <c r="GB43" i="3"/>
  <c r="GC43" i="3"/>
  <c r="GE43" i="3"/>
  <c r="GF43" i="3"/>
  <c r="GH43" i="3"/>
  <c r="GI43" i="3"/>
  <c r="GK43" i="3"/>
  <c r="GL43" i="3"/>
  <c r="GN43" i="3"/>
  <c r="GO43" i="3"/>
  <c r="GQ43" i="3"/>
  <c r="GR43" i="3"/>
  <c r="GT43" i="3"/>
  <c r="GU43" i="3"/>
  <c r="GW43" i="3"/>
  <c r="GX43" i="3"/>
  <c r="GZ43" i="3"/>
  <c r="HA43" i="3"/>
  <c r="HC43" i="3"/>
  <c r="HD43" i="3"/>
  <c r="HF43" i="3"/>
  <c r="HG43" i="3"/>
  <c r="HI43" i="3"/>
  <c r="HJ43" i="3"/>
  <c r="HL43" i="3"/>
  <c r="HM43" i="3"/>
  <c r="HO43" i="3"/>
  <c r="HP43" i="3"/>
  <c r="HR43" i="3"/>
  <c r="HS43" i="3"/>
  <c r="HU43" i="3"/>
  <c r="HV43" i="3"/>
  <c r="HX43" i="3"/>
  <c r="HY43" i="3"/>
  <c r="IA43" i="3"/>
  <c r="IB43" i="3"/>
  <c r="ID43" i="3"/>
  <c r="IE43" i="3"/>
  <c r="IG43" i="3"/>
  <c r="IH43" i="3"/>
  <c r="IJ43" i="3"/>
  <c r="IK43" i="3"/>
  <c r="IM43" i="3"/>
  <c r="IN43" i="3"/>
  <c r="IP43" i="3"/>
  <c r="IQ43" i="3"/>
  <c r="IS43" i="3"/>
  <c r="IT43" i="3"/>
  <c r="IV43" i="3"/>
  <c r="IW43" i="3"/>
  <c r="IY43" i="3"/>
  <c r="IZ43" i="3"/>
  <c r="JB43" i="3"/>
  <c r="JC43" i="3"/>
  <c r="JE43" i="3"/>
  <c r="JF43" i="3"/>
  <c r="JH43" i="3"/>
  <c r="JI43" i="3"/>
  <c r="JK43" i="3"/>
  <c r="JL43" i="3"/>
  <c r="JN43" i="3"/>
  <c r="JO43" i="3"/>
  <c r="JQ43" i="3"/>
  <c r="JR43" i="3"/>
  <c r="JT43" i="3"/>
  <c r="JU43" i="3"/>
  <c r="JW43" i="3"/>
  <c r="JX43" i="3"/>
  <c r="JZ43" i="3"/>
  <c r="KA43" i="3"/>
  <c r="KC43" i="3"/>
  <c r="KD43" i="3"/>
  <c r="KF43" i="3"/>
  <c r="KG43" i="3"/>
  <c r="KI43" i="3"/>
  <c r="KJ43" i="3"/>
  <c r="KL43" i="3"/>
  <c r="KM43" i="3"/>
  <c r="KO43" i="3"/>
  <c r="KP43" i="3"/>
  <c r="KR43" i="3"/>
  <c r="KS43" i="3"/>
  <c r="KU43" i="3"/>
  <c r="KV43" i="3"/>
  <c r="KX43" i="3"/>
  <c r="KY43" i="3"/>
  <c r="LA43" i="3"/>
  <c r="LB43" i="3"/>
  <c r="LD43" i="3"/>
  <c r="LE43" i="3"/>
  <c r="LG43" i="3"/>
  <c r="LH43" i="3"/>
  <c r="LJ43" i="3"/>
  <c r="LK43" i="3"/>
  <c r="LM43" i="3"/>
  <c r="LN43" i="3"/>
  <c r="LP43" i="3"/>
  <c r="LQ43" i="3"/>
  <c r="LX43" i="3"/>
  <c r="LZ43" i="3"/>
  <c r="MA43" i="3"/>
  <c r="MB43" i="3"/>
  <c r="MC43" i="3"/>
  <c r="MD43" i="3"/>
  <c r="MI43" i="3"/>
  <c r="D44" i="3"/>
  <c r="E44" i="3"/>
  <c r="G44" i="3"/>
  <c r="H44" i="3"/>
  <c r="J44" i="3"/>
  <c r="K44" i="3"/>
  <c r="M44" i="3"/>
  <c r="N44" i="3"/>
  <c r="P44" i="3"/>
  <c r="Q44" i="3"/>
  <c r="S44" i="3"/>
  <c r="T44" i="3"/>
  <c r="V44" i="3"/>
  <c r="W44" i="3"/>
  <c r="Y44" i="3"/>
  <c r="Z44" i="3"/>
  <c r="AB44" i="3"/>
  <c r="AC44" i="3"/>
  <c r="AE44" i="3"/>
  <c r="AF44" i="3"/>
  <c r="AH44" i="3"/>
  <c r="AJ44" i="3" s="1"/>
  <c r="AK44" i="3"/>
  <c r="AL44" i="3"/>
  <c r="AN44" i="3"/>
  <c r="AO44" i="3"/>
  <c r="AQ44" i="3"/>
  <c r="AR44" i="3"/>
  <c r="AT44" i="3"/>
  <c r="AU44" i="3"/>
  <c r="AW44" i="3"/>
  <c r="AX44" i="3"/>
  <c r="AZ44" i="3"/>
  <c r="BA44" i="3"/>
  <c r="BC44" i="3"/>
  <c r="BD44" i="3"/>
  <c r="BF44" i="3"/>
  <c r="BG44" i="3"/>
  <c r="BI44" i="3"/>
  <c r="BJ44" i="3"/>
  <c r="BL44" i="3"/>
  <c r="BM44" i="3"/>
  <c r="BO44" i="3"/>
  <c r="BP44" i="3"/>
  <c r="BR44" i="3"/>
  <c r="BS44" i="3"/>
  <c r="BU44" i="3"/>
  <c r="BV44" i="3"/>
  <c r="BX44" i="3"/>
  <c r="BY44" i="3"/>
  <c r="CA44" i="3"/>
  <c r="CB44" i="3"/>
  <c r="CD44" i="3"/>
  <c r="CE44" i="3"/>
  <c r="CG44" i="3"/>
  <c r="CH44" i="3"/>
  <c r="CJ44" i="3"/>
  <c r="CK44" i="3"/>
  <c r="CM44" i="3"/>
  <c r="CN44" i="3"/>
  <c r="CP44" i="3"/>
  <c r="CQ44" i="3"/>
  <c r="CS44" i="3"/>
  <c r="CT44" i="3"/>
  <c r="CV44" i="3"/>
  <c r="CW44" i="3"/>
  <c r="CY44" i="3"/>
  <c r="CZ44" i="3"/>
  <c r="DB44" i="3"/>
  <c r="DC44" i="3"/>
  <c r="DE44" i="3"/>
  <c r="DF44" i="3"/>
  <c r="DH44" i="3"/>
  <c r="DI44" i="3"/>
  <c r="DK44" i="3"/>
  <c r="DL44" i="3"/>
  <c r="DN44" i="3"/>
  <c r="DO44" i="3"/>
  <c r="DQ44" i="3"/>
  <c r="DR44" i="3"/>
  <c r="DT44" i="3"/>
  <c r="DU44" i="3"/>
  <c r="DW44" i="3"/>
  <c r="DX44" i="3"/>
  <c r="DZ44" i="3"/>
  <c r="EA44" i="3"/>
  <c r="EC44" i="3"/>
  <c r="ED44" i="3"/>
  <c r="EF44" i="3"/>
  <c r="EG44" i="3"/>
  <c r="EI44" i="3"/>
  <c r="EJ44" i="3"/>
  <c r="EL44" i="3"/>
  <c r="EM44" i="3"/>
  <c r="EO44" i="3"/>
  <c r="EP44" i="3"/>
  <c r="ER44" i="3"/>
  <c r="ES44" i="3"/>
  <c r="EU44" i="3"/>
  <c r="EV44" i="3"/>
  <c r="EX44" i="3"/>
  <c r="EY44" i="3"/>
  <c r="FA44" i="3"/>
  <c r="FB44" i="3"/>
  <c r="FD44" i="3"/>
  <c r="FE44" i="3"/>
  <c r="FG44" i="3"/>
  <c r="FH44" i="3"/>
  <c r="FJ44" i="3"/>
  <c r="FK44" i="3"/>
  <c r="FM44" i="3"/>
  <c r="FN44" i="3"/>
  <c r="FP44" i="3"/>
  <c r="FQ44" i="3"/>
  <c r="FS44" i="3"/>
  <c r="FT44" i="3"/>
  <c r="FV44" i="3"/>
  <c r="FW44" i="3"/>
  <c r="FY44" i="3"/>
  <c r="FZ44" i="3"/>
  <c r="GB44" i="3"/>
  <c r="GC44" i="3"/>
  <c r="GE44" i="3"/>
  <c r="GF44" i="3"/>
  <c r="GH44" i="3"/>
  <c r="GI44" i="3"/>
  <c r="GK44" i="3"/>
  <c r="GL44" i="3"/>
  <c r="GN44" i="3"/>
  <c r="GO44" i="3"/>
  <c r="GQ44" i="3"/>
  <c r="GR44" i="3"/>
  <c r="GT44" i="3"/>
  <c r="GU44" i="3"/>
  <c r="GW44" i="3"/>
  <c r="GX44" i="3"/>
  <c r="GZ44" i="3"/>
  <c r="HA44" i="3"/>
  <c r="HC44" i="3"/>
  <c r="HD44" i="3"/>
  <c r="HF44" i="3"/>
  <c r="HG44" i="3"/>
  <c r="HI44" i="3"/>
  <c r="HJ44" i="3"/>
  <c r="HL44" i="3"/>
  <c r="HM44" i="3"/>
  <c r="HO44" i="3"/>
  <c r="HP44" i="3"/>
  <c r="HR44" i="3"/>
  <c r="HS44" i="3"/>
  <c r="HU44" i="3"/>
  <c r="HV44" i="3"/>
  <c r="HX44" i="3"/>
  <c r="HY44" i="3"/>
  <c r="IA44" i="3"/>
  <c r="IB44" i="3"/>
  <c r="ID44" i="3"/>
  <c r="IE44" i="3"/>
  <c r="IG44" i="3"/>
  <c r="IH44" i="3"/>
  <c r="IJ44" i="3"/>
  <c r="IK44" i="3"/>
  <c r="IM44" i="3"/>
  <c r="IN44" i="3"/>
  <c r="IP44" i="3"/>
  <c r="IQ44" i="3"/>
  <c r="IS44" i="3"/>
  <c r="IT44" i="3"/>
  <c r="IV44" i="3"/>
  <c r="IW44" i="3"/>
  <c r="IY44" i="3"/>
  <c r="IZ44" i="3"/>
  <c r="JB44" i="3"/>
  <c r="JC44" i="3"/>
  <c r="JE44" i="3"/>
  <c r="JF44" i="3"/>
  <c r="JH44" i="3"/>
  <c r="JI44" i="3"/>
  <c r="JK44" i="3"/>
  <c r="JL44" i="3"/>
  <c r="JN44" i="3"/>
  <c r="JO44" i="3"/>
  <c r="JQ44" i="3"/>
  <c r="JR44" i="3"/>
  <c r="JT44" i="3"/>
  <c r="JU44" i="3"/>
  <c r="JW44" i="3"/>
  <c r="JX44" i="3"/>
  <c r="JZ44" i="3"/>
  <c r="KA44" i="3"/>
  <c r="KC44" i="3"/>
  <c r="KD44" i="3"/>
  <c r="KF44" i="3"/>
  <c r="KG44" i="3"/>
  <c r="KI44" i="3"/>
  <c r="KJ44" i="3"/>
  <c r="KL44" i="3"/>
  <c r="KM44" i="3"/>
  <c r="KO44" i="3"/>
  <c r="KP44" i="3"/>
  <c r="KR44" i="3"/>
  <c r="KS44" i="3"/>
  <c r="KU44" i="3"/>
  <c r="KV44" i="3"/>
  <c r="KX44" i="3"/>
  <c r="KY44" i="3"/>
  <c r="LA44" i="3"/>
  <c r="LB44" i="3"/>
  <c r="LD44" i="3"/>
  <c r="LE44" i="3"/>
  <c r="LG44" i="3"/>
  <c r="LH44" i="3"/>
  <c r="LJ44" i="3"/>
  <c r="LK44" i="3"/>
  <c r="LM44" i="3"/>
  <c r="LN44" i="3"/>
  <c r="LP44" i="3"/>
  <c r="LQ44" i="3"/>
  <c r="LX44" i="3"/>
  <c r="LZ44" i="3"/>
  <c r="MA44" i="3"/>
  <c r="MB44" i="3"/>
  <c r="MC44" i="3"/>
  <c r="MD44" i="3"/>
  <c r="MI44" i="3"/>
  <c r="D45" i="3"/>
  <c r="E45" i="3"/>
  <c r="G45" i="3"/>
  <c r="H45" i="3"/>
  <c r="J45" i="3"/>
  <c r="K45" i="3"/>
  <c r="M45" i="3"/>
  <c r="N45" i="3"/>
  <c r="P45" i="3"/>
  <c r="Q45" i="3"/>
  <c r="S45" i="3"/>
  <c r="T45" i="3"/>
  <c r="V45" i="3"/>
  <c r="W45" i="3"/>
  <c r="Y45" i="3"/>
  <c r="Z45" i="3"/>
  <c r="AB45" i="3"/>
  <c r="AC45" i="3"/>
  <c r="AE45" i="3"/>
  <c r="AF45" i="3"/>
  <c r="AH45" i="3"/>
  <c r="AJ45" i="3" s="1"/>
  <c r="AK45" i="3"/>
  <c r="AL45" i="3"/>
  <c r="AN45" i="3"/>
  <c r="AO45" i="3"/>
  <c r="AQ45" i="3"/>
  <c r="AR45" i="3"/>
  <c r="AT45" i="3"/>
  <c r="AU45" i="3"/>
  <c r="AW45" i="3"/>
  <c r="AX45" i="3"/>
  <c r="AZ45" i="3"/>
  <c r="BA45" i="3"/>
  <c r="BC45" i="3"/>
  <c r="BD45" i="3"/>
  <c r="BF45" i="3"/>
  <c r="BG45" i="3"/>
  <c r="BI45" i="3"/>
  <c r="BJ45" i="3"/>
  <c r="BL45" i="3"/>
  <c r="BM45" i="3"/>
  <c r="BO45" i="3"/>
  <c r="BP45" i="3"/>
  <c r="BR45" i="3"/>
  <c r="BS45" i="3"/>
  <c r="BU45" i="3"/>
  <c r="BV45" i="3"/>
  <c r="BX45" i="3"/>
  <c r="BY45" i="3"/>
  <c r="CA45" i="3"/>
  <c r="CB45" i="3"/>
  <c r="CD45" i="3"/>
  <c r="CE45" i="3"/>
  <c r="CG45" i="3"/>
  <c r="CH45" i="3"/>
  <c r="CJ45" i="3"/>
  <c r="CK45" i="3"/>
  <c r="CM45" i="3"/>
  <c r="CN45" i="3"/>
  <c r="CP45" i="3"/>
  <c r="CQ45" i="3"/>
  <c r="CS45" i="3"/>
  <c r="CT45" i="3"/>
  <c r="CV45" i="3"/>
  <c r="CW45" i="3"/>
  <c r="CY45" i="3"/>
  <c r="CZ45" i="3"/>
  <c r="DB45" i="3"/>
  <c r="DC45" i="3"/>
  <c r="DE45" i="3"/>
  <c r="DF45" i="3"/>
  <c r="DH45" i="3"/>
  <c r="DI45" i="3"/>
  <c r="DK45" i="3"/>
  <c r="DL45" i="3"/>
  <c r="DN45" i="3"/>
  <c r="DO45" i="3"/>
  <c r="DQ45" i="3"/>
  <c r="DR45" i="3"/>
  <c r="DT45" i="3"/>
  <c r="DU45" i="3"/>
  <c r="DW45" i="3"/>
  <c r="DX45" i="3"/>
  <c r="DZ45" i="3"/>
  <c r="EA45" i="3"/>
  <c r="EC45" i="3"/>
  <c r="ED45" i="3"/>
  <c r="EF45" i="3"/>
  <c r="EG45" i="3"/>
  <c r="EI45" i="3"/>
  <c r="EJ45" i="3"/>
  <c r="EL45" i="3"/>
  <c r="EM45" i="3"/>
  <c r="EO45" i="3"/>
  <c r="EP45" i="3"/>
  <c r="ER45" i="3"/>
  <c r="ES45" i="3"/>
  <c r="EU45" i="3"/>
  <c r="EV45" i="3"/>
  <c r="EX45" i="3"/>
  <c r="EY45" i="3"/>
  <c r="FA45" i="3"/>
  <c r="FB45" i="3"/>
  <c r="FD45" i="3"/>
  <c r="FE45" i="3"/>
  <c r="FG45" i="3"/>
  <c r="FH45" i="3"/>
  <c r="FJ45" i="3"/>
  <c r="FK45" i="3"/>
  <c r="FM45" i="3"/>
  <c r="FN45" i="3"/>
  <c r="FP45" i="3"/>
  <c r="FQ45" i="3"/>
  <c r="FS45" i="3"/>
  <c r="FT45" i="3"/>
  <c r="FV45" i="3"/>
  <c r="FW45" i="3"/>
  <c r="FY45" i="3"/>
  <c r="FZ45" i="3"/>
  <c r="GB45" i="3"/>
  <c r="GC45" i="3"/>
  <c r="GE45" i="3"/>
  <c r="GF45" i="3"/>
  <c r="GH45" i="3"/>
  <c r="GI45" i="3"/>
  <c r="GK45" i="3"/>
  <c r="GL45" i="3"/>
  <c r="GN45" i="3"/>
  <c r="GO45" i="3"/>
  <c r="GQ45" i="3"/>
  <c r="GR45" i="3"/>
  <c r="GT45" i="3"/>
  <c r="GU45" i="3"/>
  <c r="GW45" i="3"/>
  <c r="GX45" i="3"/>
  <c r="GZ45" i="3"/>
  <c r="HA45" i="3"/>
  <c r="HC45" i="3"/>
  <c r="HD45" i="3"/>
  <c r="HF45" i="3"/>
  <c r="HG45" i="3"/>
  <c r="HI45" i="3"/>
  <c r="HJ45" i="3"/>
  <c r="HL45" i="3"/>
  <c r="HM45" i="3"/>
  <c r="HO45" i="3"/>
  <c r="HP45" i="3"/>
  <c r="HR45" i="3"/>
  <c r="HS45" i="3"/>
  <c r="HU45" i="3"/>
  <c r="HV45" i="3"/>
  <c r="HX45" i="3"/>
  <c r="HY45" i="3"/>
  <c r="IA45" i="3"/>
  <c r="IB45" i="3"/>
  <c r="ID45" i="3"/>
  <c r="IE45" i="3"/>
  <c r="IG45" i="3"/>
  <c r="IH45" i="3"/>
  <c r="IJ45" i="3"/>
  <c r="IK45" i="3"/>
  <c r="IM45" i="3"/>
  <c r="IN45" i="3"/>
  <c r="IP45" i="3"/>
  <c r="IQ45" i="3"/>
  <c r="IS45" i="3"/>
  <c r="IT45" i="3"/>
  <c r="IV45" i="3"/>
  <c r="IW45" i="3"/>
  <c r="IY45" i="3"/>
  <c r="IZ45" i="3"/>
  <c r="JB45" i="3"/>
  <c r="JC45" i="3"/>
  <c r="JE45" i="3"/>
  <c r="JF45" i="3"/>
  <c r="JH45" i="3"/>
  <c r="JI45" i="3"/>
  <c r="JK45" i="3"/>
  <c r="JL45" i="3"/>
  <c r="JN45" i="3"/>
  <c r="JO45" i="3"/>
  <c r="JQ45" i="3"/>
  <c r="JR45" i="3"/>
  <c r="JT45" i="3"/>
  <c r="JU45" i="3"/>
  <c r="JW45" i="3"/>
  <c r="JX45" i="3"/>
  <c r="JZ45" i="3"/>
  <c r="KA45" i="3"/>
  <c r="KC45" i="3"/>
  <c r="KD45" i="3"/>
  <c r="KF45" i="3"/>
  <c r="KG45" i="3"/>
  <c r="KI45" i="3"/>
  <c r="KJ45" i="3"/>
  <c r="KL45" i="3"/>
  <c r="KM45" i="3"/>
  <c r="KO45" i="3"/>
  <c r="KP45" i="3"/>
  <c r="KR45" i="3"/>
  <c r="KS45" i="3"/>
  <c r="KU45" i="3"/>
  <c r="KV45" i="3"/>
  <c r="KX45" i="3"/>
  <c r="KY45" i="3"/>
  <c r="LA45" i="3"/>
  <c r="LB45" i="3"/>
  <c r="LD45" i="3"/>
  <c r="LE45" i="3"/>
  <c r="LG45" i="3"/>
  <c r="LH45" i="3"/>
  <c r="LJ45" i="3"/>
  <c r="LK45" i="3"/>
  <c r="LM45" i="3"/>
  <c r="LN45" i="3"/>
  <c r="LP45" i="3"/>
  <c r="LQ45" i="3"/>
  <c r="LX45" i="3"/>
  <c r="LZ45" i="3"/>
  <c r="MA45" i="3"/>
  <c r="MB45" i="3"/>
  <c r="MC45" i="3"/>
  <c r="MD45" i="3"/>
  <c r="MI45" i="3"/>
  <c r="D46" i="3"/>
  <c r="E46" i="3"/>
  <c r="G46" i="3"/>
  <c r="H46" i="3"/>
  <c r="J46" i="3"/>
  <c r="K46" i="3"/>
  <c r="M46" i="3"/>
  <c r="N46" i="3"/>
  <c r="P46" i="3"/>
  <c r="Q46" i="3"/>
  <c r="S46" i="3"/>
  <c r="T46" i="3"/>
  <c r="V46" i="3"/>
  <c r="W46" i="3"/>
  <c r="Y46" i="3"/>
  <c r="Z46" i="3"/>
  <c r="AB46" i="3"/>
  <c r="AC46" i="3"/>
  <c r="AE46" i="3"/>
  <c r="AF46" i="3"/>
  <c r="AH46" i="3"/>
  <c r="AJ46" i="3" s="1"/>
  <c r="AK46" i="3"/>
  <c r="AL46" i="3"/>
  <c r="AN46" i="3"/>
  <c r="AO46" i="3"/>
  <c r="AQ46" i="3"/>
  <c r="AR46" i="3"/>
  <c r="AT46" i="3"/>
  <c r="AU46" i="3"/>
  <c r="AW46" i="3"/>
  <c r="AX46" i="3"/>
  <c r="AZ46" i="3"/>
  <c r="BA46" i="3"/>
  <c r="BC46" i="3"/>
  <c r="BD46" i="3"/>
  <c r="BF46" i="3"/>
  <c r="BG46" i="3"/>
  <c r="BI46" i="3"/>
  <c r="BJ46" i="3"/>
  <c r="BL46" i="3"/>
  <c r="BM46" i="3"/>
  <c r="BO46" i="3"/>
  <c r="BP46" i="3"/>
  <c r="BR46" i="3"/>
  <c r="BS46" i="3"/>
  <c r="BU46" i="3"/>
  <c r="BV46" i="3"/>
  <c r="BX46" i="3"/>
  <c r="BY46" i="3"/>
  <c r="CA46" i="3"/>
  <c r="CB46" i="3"/>
  <c r="CD46" i="3"/>
  <c r="CE46" i="3"/>
  <c r="CG46" i="3"/>
  <c r="CH46" i="3"/>
  <c r="CJ46" i="3"/>
  <c r="CK46" i="3"/>
  <c r="CM46" i="3"/>
  <c r="CN46" i="3"/>
  <c r="CP46" i="3"/>
  <c r="CQ46" i="3"/>
  <c r="CS46" i="3"/>
  <c r="CT46" i="3"/>
  <c r="CV46" i="3"/>
  <c r="CW46" i="3"/>
  <c r="CY46" i="3"/>
  <c r="CZ46" i="3"/>
  <c r="DB46" i="3"/>
  <c r="DC46" i="3"/>
  <c r="DE46" i="3"/>
  <c r="DF46" i="3"/>
  <c r="DH46" i="3"/>
  <c r="DI46" i="3"/>
  <c r="DK46" i="3"/>
  <c r="DL46" i="3"/>
  <c r="DN46" i="3"/>
  <c r="DO46" i="3"/>
  <c r="DQ46" i="3"/>
  <c r="DR46" i="3"/>
  <c r="DT46" i="3"/>
  <c r="DU46" i="3"/>
  <c r="DW46" i="3"/>
  <c r="DX46" i="3"/>
  <c r="DZ46" i="3"/>
  <c r="EA46" i="3"/>
  <c r="EC46" i="3"/>
  <c r="ED46" i="3"/>
  <c r="EF46" i="3"/>
  <c r="EG46" i="3"/>
  <c r="EI46" i="3"/>
  <c r="EJ46" i="3"/>
  <c r="EL46" i="3"/>
  <c r="EM46" i="3"/>
  <c r="EO46" i="3"/>
  <c r="EP46" i="3"/>
  <c r="ER46" i="3"/>
  <c r="ES46" i="3"/>
  <c r="EU46" i="3"/>
  <c r="EV46" i="3"/>
  <c r="EX46" i="3"/>
  <c r="EY46" i="3"/>
  <c r="FA46" i="3"/>
  <c r="FB46" i="3"/>
  <c r="FD46" i="3"/>
  <c r="FE46" i="3"/>
  <c r="FG46" i="3"/>
  <c r="FH46" i="3"/>
  <c r="FJ46" i="3"/>
  <c r="FK46" i="3"/>
  <c r="FM46" i="3"/>
  <c r="FN46" i="3"/>
  <c r="FP46" i="3"/>
  <c r="FQ46" i="3"/>
  <c r="FS46" i="3"/>
  <c r="FT46" i="3"/>
  <c r="FV46" i="3"/>
  <c r="FW46" i="3"/>
  <c r="FY46" i="3"/>
  <c r="FZ46" i="3"/>
  <c r="GB46" i="3"/>
  <c r="GC46" i="3"/>
  <c r="GE46" i="3"/>
  <c r="GF46" i="3"/>
  <c r="GH46" i="3"/>
  <c r="GI46" i="3"/>
  <c r="GK46" i="3"/>
  <c r="GL46" i="3"/>
  <c r="GN46" i="3"/>
  <c r="GO46" i="3"/>
  <c r="GQ46" i="3"/>
  <c r="GR46" i="3"/>
  <c r="GT46" i="3"/>
  <c r="GU46" i="3"/>
  <c r="GW46" i="3"/>
  <c r="GX46" i="3"/>
  <c r="GZ46" i="3"/>
  <c r="HA46" i="3"/>
  <c r="HC46" i="3"/>
  <c r="HD46" i="3"/>
  <c r="HF46" i="3"/>
  <c r="HG46" i="3"/>
  <c r="HI46" i="3"/>
  <c r="HJ46" i="3"/>
  <c r="HL46" i="3"/>
  <c r="HM46" i="3"/>
  <c r="HO46" i="3"/>
  <c r="HP46" i="3"/>
  <c r="HR46" i="3"/>
  <c r="HS46" i="3"/>
  <c r="HU46" i="3"/>
  <c r="HV46" i="3"/>
  <c r="HX46" i="3"/>
  <c r="HY46" i="3"/>
  <c r="IA46" i="3"/>
  <c r="IB46" i="3"/>
  <c r="ID46" i="3"/>
  <c r="IE46" i="3"/>
  <c r="IG46" i="3"/>
  <c r="IH46" i="3"/>
  <c r="IJ46" i="3"/>
  <c r="IK46" i="3"/>
  <c r="IM46" i="3"/>
  <c r="IN46" i="3"/>
  <c r="IP46" i="3"/>
  <c r="IQ46" i="3"/>
  <c r="IS46" i="3"/>
  <c r="IT46" i="3"/>
  <c r="IV46" i="3"/>
  <c r="IW46" i="3"/>
  <c r="IY46" i="3"/>
  <c r="IZ46" i="3"/>
  <c r="JB46" i="3"/>
  <c r="JC46" i="3"/>
  <c r="JE46" i="3"/>
  <c r="JF46" i="3"/>
  <c r="JH46" i="3"/>
  <c r="JI46" i="3"/>
  <c r="JK46" i="3"/>
  <c r="JL46" i="3"/>
  <c r="JN46" i="3"/>
  <c r="JO46" i="3"/>
  <c r="JQ46" i="3"/>
  <c r="JR46" i="3"/>
  <c r="JT46" i="3"/>
  <c r="JU46" i="3"/>
  <c r="JW46" i="3"/>
  <c r="JX46" i="3"/>
  <c r="JZ46" i="3"/>
  <c r="KA46" i="3"/>
  <c r="KC46" i="3"/>
  <c r="KD46" i="3"/>
  <c r="KF46" i="3"/>
  <c r="KG46" i="3"/>
  <c r="KI46" i="3"/>
  <c r="KJ46" i="3"/>
  <c r="KL46" i="3"/>
  <c r="KM46" i="3"/>
  <c r="KO46" i="3"/>
  <c r="KP46" i="3"/>
  <c r="KR46" i="3"/>
  <c r="KS46" i="3"/>
  <c r="KU46" i="3"/>
  <c r="KV46" i="3"/>
  <c r="KX46" i="3"/>
  <c r="KY46" i="3"/>
  <c r="LA46" i="3"/>
  <c r="LB46" i="3"/>
  <c r="LD46" i="3"/>
  <c r="LE46" i="3"/>
  <c r="LG46" i="3"/>
  <c r="LH46" i="3"/>
  <c r="LJ46" i="3"/>
  <c r="LK46" i="3"/>
  <c r="LM46" i="3"/>
  <c r="LN46" i="3"/>
  <c r="LP46" i="3"/>
  <c r="LQ46" i="3"/>
  <c r="LX46" i="3"/>
  <c r="LZ46" i="3"/>
  <c r="MA46" i="3"/>
  <c r="MB46" i="3"/>
  <c r="MC46" i="3"/>
  <c r="MD46" i="3"/>
  <c r="MI46" i="3"/>
  <c r="D47" i="3"/>
  <c r="E47" i="3"/>
  <c r="G47" i="3"/>
  <c r="H47" i="3"/>
  <c r="J47" i="3"/>
  <c r="K47" i="3"/>
  <c r="M47" i="3"/>
  <c r="N47" i="3"/>
  <c r="P47" i="3"/>
  <c r="Q47" i="3"/>
  <c r="S47" i="3"/>
  <c r="T47" i="3"/>
  <c r="V47" i="3"/>
  <c r="W47" i="3"/>
  <c r="Y47" i="3"/>
  <c r="Z47" i="3"/>
  <c r="AB47" i="3"/>
  <c r="AC47" i="3"/>
  <c r="AE47" i="3"/>
  <c r="AF47" i="3"/>
  <c r="AH47" i="3"/>
  <c r="AJ47" i="3" s="1"/>
  <c r="AK47" i="3"/>
  <c r="AL47" i="3"/>
  <c r="AN47" i="3"/>
  <c r="AO47" i="3"/>
  <c r="AQ47" i="3"/>
  <c r="AR47" i="3"/>
  <c r="AT47" i="3"/>
  <c r="AU47" i="3"/>
  <c r="AW47" i="3"/>
  <c r="AX47" i="3"/>
  <c r="AZ47" i="3"/>
  <c r="BA47" i="3"/>
  <c r="BC47" i="3"/>
  <c r="BD47" i="3"/>
  <c r="BF47" i="3"/>
  <c r="BG47" i="3"/>
  <c r="BI47" i="3"/>
  <c r="BJ47" i="3"/>
  <c r="BL47" i="3"/>
  <c r="BM47" i="3"/>
  <c r="BO47" i="3"/>
  <c r="BP47" i="3"/>
  <c r="BR47" i="3"/>
  <c r="BS47" i="3"/>
  <c r="BU47" i="3"/>
  <c r="BV47" i="3"/>
  <c r="BX47" i="3"/>
  <c r="BY47" i="3"/>
  <c r="CA47" i="3"/>
  <c r="CB47" i="3"/>
  <c r="CD47" i="3"/>
  <c r="CE47" i="3"/>
  <c r="CG47" i="3"/>
  <c r="CH47" i="3"/>
  <c r="CJ47" i="3"/>
  <c r="CK47" i="3"/>
  <c r="CM47" i="3"/>
  <c r="CN47" i="3"/>
  <c r="CP47" i="3"/>
  <c r="CQ47" i="3"/>
  <c r="CS47" i="3"/>
  <c r="CT47" i="3"/>
  <c r="CV47" i="3"/>
  <c r="CW47" i="3"/>
  <c r="CY47" i="3"/>
  <c r="CZ47" i="3"/>
  <c r="DB47" i="3"/>
  <c r="DC47" i="3"/>
  <c r="DE47" i="3"/>
  <c r="DF47" i="3"/>
  <c r="DH47" i="3"/>
  <c r="DI47" i="3"/>
  <c r="DK47" i="3"/>
  <c r="DL47" i="3"/>
  <c r="DN47" i="3"/>
  <c r="DO47" i="3"/>
  <c r="DQ47" i="3"/>
  <c r="DR47" i="3"/>
  <c r="DT47" i="3"/>
  <c r="DU47" i="3"/>
  <c r="DW47" i="3"/>
  <c r="DX47" i="3"/>
  <c r="DZ47" i="3"/>
  <c r="EA47" i="3"/>
  <c r="EC47" i="3"/>
  <c r="ED47" i="3"/>
  <c r="EF47" i="3"/>
  <c r="EG47" i="3"/>
  <c r="EI47" i="3"/>
  <c r="EJ47" i="3"/>
  <c r="EL47" i="3"/>
  <c r="EM47" i="3"/>
  <c r="EO47" i="3"/>
  <c r="EP47" i="3"/>
  <c r="ER47" i="3"/>
  <c r="ES47" i="3"/>
  <c r="EU47" i="3"/>
  <c r="EV47" i="3"/>
  <c r="EX47" i="3"/>
  <c r="EY47" i="3"/>
  <c r="FA47" i="3"/>
  <c r="FB47" i="3"/>
  <c r="FD47" i="3"/>
  <c r="FE47" i="3"/>
  <c r="FG47" i="3"/>
  <c r="FH47" i="3"/>
  <c r="FJ47" i="3"/>
  <c r="FK47" i="3"/>
  <c r="FM47" i="3"/>
  <c r="FN47" i="3"/>
  <c r="FP47" i="3"/>
  <c r="FQ47" i="3"/>
  <c r="FS47" i="3"/>
  <c r="FT47" i="3"/>
  <c r="FV47" i="3"/>
  <c r="FW47" i="3"/>
  <c r="FY47" i="3"/>
  <c r="FZ47" i="3"/>
  <c r="GB47" i="3"/>
  <c r="GC47" i="3"/>
  <c r="GE47" i="3"/>
  <c r="GF47" i="3"/>
  <c r="GH47" i="3"/>
  <c r="GI47" i="3"/>
  <c r="GK47" i="3"/>
  <c r="GL47" i="3"/>
  <c r="GN47" i="3"/>
  <c r="GO47" i="3"/>
  <c r="GQ47" i="3"/>
  <c r="GR47" i="3"/>
  <c r="GT47" i="3"/>
  <c r="GU47" i="3"/>
  <c r="GW47" i="3"/>
  <c r="GX47" i="3"/>
  <c r="GZ47" i="3"/>
  <c r="HA47" i="3"/>
  <c r="HC47" i="3"/>
  <c r="HD47" i="3"/>
  <c r="HF47" i="3"/>
  <c r="HG47" i="3"/>
  <c r="HI47" i="3"/>
  <c r="HJ47" i="3"/>
  <c r="HL47" i="3"/>
  <c r="HM47" i="3"/>
  <c r="HO47" i="3"/>
  <c r="HP47" i="3"/>
  <c r="HR47" i="3"/>
  <c r="HS47" i="3"/>
  <c r="HU47" i="3"/>
  <c r="HV47" i="3"/>
  <c r="HX47" i="3"/>
  <c r="HY47" i="3"/>
  <c r="IA47" i="3"/>
  <c r="IB47" i="3"/>
  <c r="ID47" i="3"/>
  <c r="IE47" i="3"/>
  <c r="IG47" i="3"/>
  <c r="IH47" i="3"/>
  <c r="IJ47" i="3"/>
  <c r="IK47" i="3"/>
  <c r="IM47" i="3"/>
  <c r="IN47" i="3"/>
  <c r="IP47" i="3"/>
  <c r="IQ47" i="3"/>
  <c r="IS47" i="3"/>
  <c r="IT47" i="3"/>
  <c r="IV47" i="3"/>
  <c r="IW47" i="3"/>
  <c r="IY47" i="3"/>
  <c r="IZ47" i="3"/>
  <c r="JB47" i="3"/>
  <c r="JC47" i="3"/>
  <c r="JE47" i="3"/>
  <c r="JF47" i="3"/>
  <c r="JH47" i="3"/>
  <c r="JI47" i="3"/>
  <c r="JK47" i="3"/>
  <c r="JL47" i="3"/>
  <c r="JN47" i="3"/>
  <c r="JO47" i="3"/>
  <c r="JQ47" i="3"/>
  <c r="JR47" i="3"/>
  <c r="JT47" i="3"/>
  <c r="JU47" i="3"/>
  <c r="JW47" i="3"/>
  <c r="JX47" i="3"/>
  <c r="JZ47" i="3"/>
  <c r="KA47" i="3"/>
  <c r="KC47" i="3"/>
  <c r="KD47" i="3"/>
  <c r="KF47" i="3"/>
  <c r="KG47" i="3"/>
  <c r="KI47" i="3"/>
  <c r="KJ47" i="3"/>
  <c r="KL47" i="3"/>
  <c r="KM47" i="3"/>
  <c r="KO47" i="3"/>
  <c r="KP47" i="3"/>
  <c r="KR47" i="3"/>
  <c r="KS47" i="3"/>
  <c r="KU47" i="3"/>
  <c r="KV47" i="3"/>
  <c r="KX47" i="3"/>
  <c r="KY47" i="3"/>
  <c r="LA47" i="3"/>
  <c r="LB47" i="3"/>
  <c r="LD47" i="3"/>
  <c r="LE47" i="3"/>
  <c r="LG47" i="3"/>
  <c r="LH47" i="3"/>
  <c r="LJ47" i="3"/>
  <c r="LK47" i="3"/>
  <c r="LM47" i="3"/>
  <c r="LN47" i="3"/>
  <c r="LP47" i="3"/>
  <c r="LQ47" i="3"/>
  <c r="LX47" i="3"/>
  <c r="LZ47" i="3"/>
  <c r="MA47" i="3"/>
  <c r="MB47" i="3"/>
  <c r="MC47" i="3"/>
  <c r="MD47" i="3"/>
  <c r="MI47" i="3"/>
  <c r="D48" i="3"/>
  <c r="E48" i="3"/>
  <c r="G48" i="3"/>
  <c r="H48" i="3"/>
  <c r="J48" i="3"/>
  <c r="K48" i="3"/>
  <c r="M48" i="3"/>
  <c r="N48" i="3"/>
  <c r="P48" i="3"/>
  <c r="Q48" i="3"/>
  <c r="S48" i="3"/>
  <c r="T48" i="3"/>
  <c r="V48" i="3"/>
  <c r="W48" i="3"/>
  <c r="Y48" i="3"/>
  <c r="Z48" i="3"/>
  <c r="AB48" i="3"/>
  <c r="AC48" i="3"/>
  <c r="AE48" i="3"/>
  <c r="AF48" i="3"/>
  <c r="AH48" i="3"/>
  <c r="AJ48" i="3" s="1"/>
  <c r="AK48" i="3"/>
  <c r="AL48" i="3"/>
  <c r="AN48" i="3"/>
  <c r="AO48" i="3"/>
  <c r="AQ48" i="3"/>
  <c r="AR48" i="3"/>
  <c r="AT48" i="3"/>
  <c r="AU48" i="3"/>
  <c r="AW48" i="3"/>
  <c r="AX48" i="3"/>
  <c r="AZ48" i="3"/>
  <c r="BA48" i="3"/>
  <c r="BC48" i="3"/>
  <c r="BD48" i="3"/>
  <c r="BF48" i="3"/>
  <c r="BG48" i="3"/>
  <c r="BI48" i="3"/>
  <c r="BJ48" i="3"/>
  <c r="BL48" i="3"/>
  <c r="BM48" i="3"/>
  <c r="BO48" i="3"/>
  <c r="BP48" i="3"/>
  <c r="BR48" i="3"/>
  <c r="BS48" i="3"/>
  <c r="BU48" i="3"/>
  <c r="BV48" i="3"/>
  <c r="BX48" i="3"/>
  <c r="BY48" i="3"/>
  <c r="CA48" i="3"/>
  <c r="CB48" i="3"/>
  <c r="CD48" i="3"/>
  <c r="CE48" i="3"/>
  <c r="CG48" i="3"/>
  <c r="CH48" i="3"/>
  <c r="CJ48" i="3"/>
  <c r="CK48" i="3"/>
  <c r="CM48" i="3"/>
  <c r="CN48" i="3"/>
  <c r="CP48" i="3"/>
  <c r="CQ48" i="3"/>
  <c r="CS48" i="3"/>
  <c r="CT48" i="3"/>
  <c r="CV48" i="3"/>
  <c r="CW48" i="3"/>
  <c r="CY48" i="3"/>
  <c r="CZ48" i="3"/>
  <c r="DB48" i="3"/>
  <c r="DC48" i="3"/>
  <c r="DE48" i="3"/>
  <c r="DF48" i="3"/>
  <c r="DH48" i="3"/>
  <c r="DI48" i="3"/>
  <c r="DK48" i="3"/>
  <c r="DL48" i="3"/>
  <c r="DN48" i="3"/>
  <c r="DO48" i="3"/>
  <c r="DQ48" i="3"/>
  <c r="DR48" i="3"/>
  <c r="DT48" i="3"/>
  <c r="DU48" i="3"/>
  <c r="DW48" i="3"/>
  <c r="DX48" i="3"/>
  <c r="DZ48" i="3"/>
  <c r="EA48" i="3"/>
  <c r="EC48" i="3"/>
  <c r="ED48" i="3"/>
  <c r="EF48" i="3"/>
  <c r="EG48" i="3"/>
  <c r="EI48" i="3"/>
  <c r="EJ48" i="3"/>
  <c r="EL48" i="3"/>
  <c r="EM48" i="3"/>
  <c r="EO48" i="3"/>
  <c r="EP48" i="3"/>
  <c r="ER48" i="3"/>
  <c r="ES48" i="3"/>
  <c r="EU48" i="3"/>
  <c r="EV48" i="3"/>
  <c r="EX48" i="3"/>
  <c r="EY48" i="3"/>
  <c r="FA48" i="3"/>
  <c r="FB48" i="3"/>
  <c r="FD48" i="3"/>
  <c r="FE48" i="3"/>
  <c r="FG48" i="3"/>
  <c r="FH48" i="3"/>
  <c r="FJ48" i="3"/>
  <c r="FK48" i="3"/>
  <c r="FM48" i="3"/>
  <c r="FN48" i="3"/>
  <c r="FP48" i="3"/>
  <c r="FQ48" i="3"/>
  <c r="FS48" i="3"/>
  <c r="FT48" i="3"/>
  <c r="FV48" i="3"/>
  <c r="FW48" i="3"/>
  <c r="FY48" i="3"/>
  <c r="FZ48" i="3"/>
  <c r="GB48" i="3"/>
  <c r="GC48" i="3"/>
  <c r="GE48" i="3"/>
  <c r="GF48" i="3"/>
  <c r="GH48" i="3"/>
  <c r="GI48" i="3"/>
  <c r="GK48" i="3"/>
  <c r="GL48" i="3"/>
  <c r="GN48" i="3"/>
  <c r="GO48" i="3"/>
  <c r="GQ48" i="3"/>
  <c r="GR48" i="3"/>
  <c r="GT48" i="3"/>
  <c r="GU48" i="3"/>
  <c r="GW48" i="3"/>
  <c r="GX48" i="3"/>
  <c r="GZ48" i="3"/>
  <c r="HA48" i="3"/>
  <c r="HC48" i="3"/>
  <c r="HD48" i="3"/>
  <c r="HF48" i="3"/>
  <c r="HG48" i="3"/>
  <c r="HI48" i="3"/>
  <c r="HJ48" i="3"/>
  <c r="HL48" i="3"/>
  <c r="HM48" i="3"/>
  <c r="HO48" i="3"/>
  <c r="HP48" i="3"/>
  <c r="HR48" i="3"/>
  <c r="HS48" i="3"/>
  <c r="HU48" i="3"/>
  <c r="HV48" i="3"/>
  <c r="HX48" i="3"/>
  <c r="HY48" i="3"/>
  <c r="IA48" i="3"/>
  <c r="IB48" i="3"/>
  <c r="ID48" i="3"/>
  <c r="IE48" i="3"/>
  <c r="IG48" i="3"/>
  <c r="IH48" i="3"/>
  <c r="IJ48" i="3"/>
  <c r="IK48" i="3"/>
  <c r="IM48" i="3"/>
  <c r="IN48" i="3"/>
  <c r="IP48" i="3"/>
  <c r="IQ48" i="3"/>
  <c r="IS48" i="3"/>
  <c r="IT48" i="3"/>
  <c r="IV48" i="3"/>
  <c r="IW48" i="3"/>
  <c r="IY48" i="3"/>
  <c r="IZ48" i="3"/>
  <c r="JB48" i="3"/>
  <c r="JC48" i="3"/>
  <c r="JE48" i="3"/>
  <c r="JF48" i="3"/>
  <c r="JH48" i="3"/>
  <c r="JI48" i="3"/>
  <c r="JK48" i="3"/>
  <c r="JL48" i="3"/>
  <c r="JN48" i="3"/>
  <c r="JO48" i="3"/>
  <c r="JQ48" i="3"/>
  <c r="JR48" i="3"/>
  <c r="JT48" i="3"/>
  <c r="JU48" i="3"/>
  <c r="JW48" i="3"/>
  <c r="JX48" i="3"/>
  <c r="JZ48" i="3"/>
  <c r="KA48" i="3"/>
  <c r="KC48" i="3"/>
  <c r="KD48" i="3"/>
  <c r="KF48" i="3"/>
  <c r="KG48" i="3"/>
  <c r="KI48" i="3"/>
  <c r="KJ48" i="3"/>
  <c r="KL48" i="3"/>
  <c r="KM48" i="3"/>
  <c r="KO48" i="3"/>
  <c r="KP48" i="3"/>
  <c r="KR48" i="3"/>
  <c r="KS48" i="3"/>
  <c r="KU48" i="3"/>
  <c r="KV48" i="3"/>
  <c r="KX48" i="3"/>
  <c r="KY48" i="3"/>
  <c r="LA48" i="3"/>
  <c r="LB48" i="3"/>
  <c r="LD48" i="3"/>
  <c r="LE48" i="3"/>
  <c r="LG48" i="3"/>
  <c r="LH48" i="3"/>
  <c r="LJ48" i="3"/>
  <c r="LK48" i="3"/>
  <c r="LM48" i="3"/>
  <c r="LN48" i="3"/>
  <c r="LP48" i="3"/>
  <c r="LQ48" i="3"/>
  <c r="LX48" i="3"/>
  <c r="LZ48" i="3"/>
  <c r="MA48" i="3"/>
  <c r="MB48" i="3"/>
  <c r="MC48" i="3"/>
  <c r="MD48" i="3"/>
  <c r="MI48" i="3"/>
  <c r="D49" i="3"/>
  <c r="E49" i="3"/>
  <c r="G49" i="3"/>
  <c r="H49" i="3"/>
  <c r="J49" i="3"/>
  <c r="K49" i="3"/>
  <c r="M49" i="3"/>
  <c r="N49" i="3"/>
  <c r="P49" i="3"/>
  <c r="Q49" i="3"/>
  <c r="S49" i="3"/>
  <c r="T49" i="3"/>
  <c r="V49" i="3"/>
  <c r="W49" i="3"/>
  <c r="Y49" i="3"/>
  <c r="Z49" i="3"/>
  <c r="AB49" i="3"/>
  <c r="AC49" i="3"/>
  <c r="AE49" i="3"/>
  <c r="AF49" i="3"/>
  <c r="AH49" i="3"/>
  <c r="AJ49" i="3" s="1"/>
  <c r="AK49" i="3"/>
  <c r="AL49" i="3"/>
  <c r="AN49" i="3"/>
  <c r="AO49" i="3"/>
  <c r="AQ49" i="3"/>
  <c r="AR49" i="3"/>
  <c r="AT49" i="3"/>
  <c r="AU49" i="3"/>
  <c r="AW49" i="3"/>
  <c r="AX49" i="3"/>
  <c r="AZ49" i="3"/>
  <c r="BA49" i="3"/>
  <c r="BC49" i="3"/>
  <c r="BD49" i="3"/>
  <c r="BF49" i="3"/>
  <c r="BG49" i="3"/>
  <c r="BI49" i="3"/>
  <c r="BJ49" i="3"/>
  <c r="BL49" i="3"/>
  <c r="BM49" i="3"/>
  <c r="BO49" i="3"/>
  <c r="BP49" i="3"/>
  <c r="BR49" i="3"/>
  <c r="BS49" i="3"/>
  <c r="BU49" i="3"/>
  <c r="BV49" i="3"/>
  <c r="BX49" i="3"/>
  <c r="BY49" i="3"/>
  <c r="CA49" i="3"/>
  <c r="CB49" i="3"/>
  <c r="CD49" i="3"/>
  <c r="CE49" i="3"/>
  <c r="CG49" i="3"/>
  <c r="CH49" i="3"/>
  <c r="CJ49" i="3"/>
  <c r="CK49" i="3"/>
  <c r="CM49" i="3"/>
  <c r="CN49" i="3"/>
  <c r="CP49" i="3"/>
  <c r="CQ49" i="3"/>
  <c r="CS49" i="3"/>
  <c r="CT49" i="3"/>
  <c r="CV49" i="3"/>
  <c r="CW49" i="3"/>
  <c r="CY49" i="3"/>
  <c r="CZ49" i="3"/>
  <c r="DB49" i="3"/>
  <c r="DC49" i="3"/>
  <c r="DE49" i="3"/>
  <c r="DF49" i="3"/>
  <c r="DH49" i="3"/>
  <c r="DI49" i="3"/>
  <c r="DK49" i="3"/>
  <c r="DL49" i="3"/>
  <c r="DN49" i="3"/>
  <c r="DO49" i="3"/>
  <c r="DQ49" i="3"/>
  <c r="DR49" i="3"/>
  <c r="DT49" i="3"/>
  <c r="DU49" i="3"/>
  <c r="DW49" i="3"/>
  <c r="DX49" i="3"/>
  <c r="DZ49" i="3"/>
  <c r="EA49" i="3"/>
  <c r="EC49" i="3"/>
  <c r="ED49" i="3"/>
  <c r="EF49" i="3"/>
  <c r="EG49" i="3"/>
  <c r="EI49" i="3"/>
  <c r="EJ49" i="3"/>
  <c r="EL49" i="3"/>
  <c r="EM49" i="3"/>
  <c r="EO49" i="3"/>
  <c r="EP49" i="3"/>
  <c r="ER49" i="3"/>
  <c r="ES49" i="3"/>
  <c r="EU49" i="3"/>
  <c r="EV49" i="3"/>
  <c r="EX49" i="3"/>
  <c r="EY49" i="3"/>
  <c r="FA49" i="3"/>
  <c r="FB49" i="3"/>
  <c r="FD49" i="3"/>
  <c r="FE49" i="3"/>
  <c r="FG49" i="3"/>
  <c r="FH49" i="3"/>
  <c r="FJ49" i="3"/>
  <c r="FK49" i="3"/>
  <c r="FM49" i="3"/>
  <c r="FN49" i="3"/>
  <c r="FP49" i="3"/>
  <c r="FQ49" i="3"/>
  <c r="FS49" i="3"/>
  <c r="FT49" i="3"/>
  <c r="FV49" i="3"/>
  <c r="FW49" i="3"/>
  <c r="FY49" i="3"/>
  <c r="FZ49" i="3"/>
  <c r="GB49" i="3"/>
  <c r="GC49" i="3"/>
  <c r="GE49" i="3"/>
  <c r="GF49" i="3"/>
  <c r="GH49" i="3"/>
  <c r="GI49" i="3"/>
  <c r="GK49" i="3"/>
  <c r="GL49" i="3"/>
  <c r="GN49" i="3"/>
  <c r="GO49" i="3"/>
  <c r="GQ49" i="3"/>
  <c r="GR49" i="3"/>
  <c r="GT49" i="3"/>
  <c r="GU49" i="3"/>
  <c r="GW49" i="3"/>
  <c r="GX49" i="3"/>
  <c r="GZ49" i="3"/>
  <c r="HA49" i="3"/>
  <c r="HC49" i="3"/>
  <c r="HD49" i="3"/>
  <c r="HF49" i="3"/>
  <c r="HG49" i="3"/>
  <c r="HI49" i="3"/>
  <c r="HJ49" i="3"/>
  <c r="HL49" i="3"/>
  <c r="HM49" i="3"/>
  <c r="HO49" i="3"/>
  <c r="HP49" i="3"/>
  <c r="HR49" i="3"/>
  <c r="HS49" i="3"/>
  <c r="HU49" i="3"/>
  <c r="HV49" i="3"/>
  <c r="HX49" i="3"/>
  <c r="HY49" i="3"/>
  <c r="IA49" i="3"/>
  <c r="IB49" i="3"/>
  <c r="ID49" i="3"/>
  <c r="IE49" i="3"/>
  <c r="IG49" i="3"/>
  <c r="IH49" i="3"/>
  <c r="IJ49" i="3"/>
  <c r="IK49" i="3"/>
  <c r="IM49" i="3"/>
  <c r="IN49" i="3"/>
  <c r="IP49" i="3"/>
  <c r="IQ49" i="3"/>
  <c r="IS49" i="3"/>
  <c r="IT49" i="3"/>
  <c r="IV49" i="3"/>
  <c r="IW49" i="3"/>
  <c r="IY49" i="3"/>
  <c r="IZ49" i="3"/>
  <c r="JB49" i="3"/>
  <c r="JC49" i="3"/>
  <c r="JE49" i="3"/>
  <c r="JF49" i="3"/>
  <c r="JH49" i="3"/>
  <c r="JI49" i="3"/>
  <c r="JK49" i="3"/>
  <c r="JL49" i="3"/>
  <c r="JN49" i="3"/>
  <c r="JO49" i="3"/>
  <c r="JQ49" i="3"/>
  <c r="JR49" i="3"/>
  <c r="JT49" i="3"/>
  <c r="JU49" i="3"/>
  <c r="JW49" i="3"/>
  <c r="JX49" i="3"/>
  <c r="JZ49" i="3"/>
  <c r="KA49" i="3"/>
  <c r="KC49" i="3"/>
  <c r="KD49" i="3"/>
  <c r="KF49" i="3"/>
  <c r="KG49" i="3"/>
  <c r="KI49" i="3"/>
  <c r="KJ49" i="3"/>
  <c r="KL49" i="3"/>
  <c r="KM49" i="3"/>
  <c r="KO49" i="3"/>
  <c r="KP49" i="3"/>
  <c r="KR49" i="3"/>
  <c r="KS49" i="3"/>
  <c r="KU49" i="3"/>
  <c r="KV49" i="3"/>
  <c r="KX49" i="3"/>
  <c r="KY49" i="3"/>
  <c r="LA49" i="3"/>
  <c r="LB49" i="3"/>
  <c r="LD49" i="3"/>
  <c r="LE49" i="3"/>
  <c r="LG49" i="3"/>
  <c r="LH49" i="3"/>
  <c r="LJ49" i="3"/>
  <c r="LK49" i="3"/>
  <c r="LM49" i="3"/>
  <c r="LN49" i="3"/>
  <c r="LP49" i="3"/>
  <c r="LQ49" i="3"/>
  <c r="LX49" i="3"/>
  <c r="LZ49" i="3"/>
  <c r="MA49" i="3"/>
  <c r="MB49" i="3"/>
  <c r="MC49" i="3"/>
  <c r="MD49" i="3"/>
  <c r="MI49" i="3"/>
  <c r="D50" i="3"/>
  <c r="E50" i="3"/>
  <c r="G50" i="3"/>
  <c r="H50" i="3"/>
  <c r="J50" i="3"/>
  <c r="K50" i="3"/>
  <c r="M50" i="3"/>
  <c r="N50" i="3"/>
  <c r="P50" i="3"/>
  <c r="Q50" i="3"/>
  <c r="S50" i="3"/>
  <c r="T50" i="3"/>
  <c r="V50" i="3"/>
  <c r="W50" i="3"/>
  <c r="Y50" i="3"/>
  <c r="Z50" i="3"/>
  <c r="AB50" i="3"/>
  <c r="AC50" i="3"/>
  <c r="AE50" i="3"/>
  <c r="AF50" i="3"/>
  <c r="AH50" i="3"/>
  <c r="AJ50" i="3" s="1"/>
  <c r="AK50" i="3"/>
  <c r="AL50" i="3"/>
  <c r="AN50" i="3"/>
  <c r="AO50" i="3"/>
  <c r="AQ50" i="3"/>
  <c r="AR50" i="3"/>
  <c r="AT50" i="3"/>
  <c r="AU50" i="3"/>
  <c r="AW50" i="3"/>
  <c r="AX50" i="3"/>
  <c r="AZ50" i="3"/>
  <c r="BA50" i="3"/>
  <c r="BC50" i="3"/>
  <c r="BD50" i="3"/>
  <c r="BF50" i="3"/>
  <c r="BG50" i="3"/>
  <c r="BI50" i="3"/>
  <c r="BJ50" i="3"/>
  <c r="BL50" i="3"/>
  <c r="BM50" i="3"/>
  <c r="BO50" i="3"/>
  <c r="BP50" i="3"/>
  <c r="BR50" i="3"/>
  <c r="BS50" i="3"/>
  <c r="BU50" i="3"/>
  <c r="BV50" i="3"/>
  <c r="BX50" i="3"/>
  <c r="BY50" i="3"/>
  <c r="CA50" i="3"/>
  <c r="CB50" i="3"/>
  <c r="CD50" i="3"/>
  <c r="CE50" i="3"/>
  <c r="CG50" i="3"/>
  <c r="CH50" i="3"/>
  <c r="CJ50" i="3"/>
  <c r="CK50" i="3"/>
  <c r="CM50" i="3"/>
  <c r="CN50" i="3"/>
  <c r="CP50" i="3"/>
  <c r="CQ50" i="3"/>
  <c r="CS50" i="3"/>
  <c r="CT50" i="3"/>
  <c r="CV50" i="3"/>
  <c r="CW50" i="3"/>
  <c r="CY50" i="3"/>
  <c r="CZ50" i="3"/>
  <c r="DB50" i="3"/>
  <c r="DC50" i="3"/>
  <c r="DE50" i="3"/>
  <c r="DF50" i="3"/>
  <c r="DH50" i="3"/>
  <c r="DI50" i="3"/>
  <c r="DK50" i="3"/>
  <c r="DL50" i="3"/>
  <c r="DN50" i="3"/>
  <c r="DO50" i="3"/>
  <c r="DQ50" i="3"/>
  <c r="DR50" i="3"/>
  <c r="DT50" i="3"/>
  <c r="DU50" i="3"/>
  <c r="DW50" i="3"/>
  <c r="DX50" i="3"/>
  <c r="DZ50" i="3"/>
  <c r="EA50" i="3"/>
  <c r="EC50" i="3"/>
  <c r="ED50" i="3"/>
  <c r="EF50" i="3"/>
  <c r="EG50" i="3"/>
  <c r="EI50" i="3"/>
  <c r="EJ50" i="3"/>
  <c r="EL50" i="3"/>
  <c r="EM50" i="3"/>
  <c r="EO50" i="3"/>
  <c r="EP50" i="3"/>
  <c r="ER50" i="3"/>
  <c r="ES50" i="3"/>
  <c r="EU50" i="3"/>
  <c r="EV50" i="3"/>
  <c r="EX50" i="3"/>
  <c r="EY50" i="3"/>
  <c r="FA50" i="3"/>
  <c r="FB50" i="3"/>
  <c r="FD50" i="3"/>
  <c r="FE50" i="3"/>
  <c r="FG50" i="3"/>
  <c r="FH50" i="3"/>
  <c r="FJ50" i="3"/>
  <c r="FK50" i="3"/>
  <c r="FM50" i="3"/>
  <c r="FN50" i="3"/>
  <c r="FP50" i="3"/>
  <c r="FQ50" i="3"/>
  <c r="FS50" i="3"/>
  <c r="FT50" i="3"/>
  <c r="FV50" i="3"/>
  <c r="FW50" i="3"/>
  <c r="FY50" i="3"/>
  <c r="FZ50" i="3"/>
  <c r="GB50" i="3"/>
  <c r="GC50" i="3"/>
  <c r="GE50" i="3"/>
  <c r="GF50" i="3"/>
  <c r="GH50" i="3"/>
  <c r="GI50" i="3"/>
  <c r="GK50" i="3"/>
  <c r="GL50" i="3"/>
  <c r="GN50" i="3"/>
  <c r="GO50" i="3"/>
  <c r="GQ50" i="3"/>
  <c r="GR50" i="3"/>
  <c r="GT50" i="3"/>
  <c r="GU50" i="3"/>
  <c r="GW50" i="3"/>
  <c r="GX50" i="3"/>
  <c r="GZ50" i="3"/>
  <c r="HA50" i="3"/>
  <c r="HC50" i="3"/>
  <c r="HD50" i="3"/>
  <c r="HF50" i="3"/>
  <c r="HG50" i="3"/>
  <c r="HI50" i="3"/>
  <c r="HJ50" i="3"/>
  <c r="HL50" i="3"/>
  <c r="HM50" i="3"/>
  <c r="HO50" i="3"/>
  <c r="HP50" i="3"/>
  <c r="HR50" i="3"/>
  <c r="HS50" i="3"/>
  <c r="HU50" i="3"/>
  <c r="HV50" i="3"/>
  <c r="HX50" i="3"/>
  <c r="HY50" i="3"/>
  <c r="IA50" i="3"/>
  <c r="IB50" i="3"/>
  <c r="ID50" i="3"/>
  <c r="IE50" i="3"/>
  <c r="IG50" i="3"/>
  <c r="IH50" i="3"/>
  <c r="IJ50" i="3"/>
  <c r="IK50" i="3"/>
  <c r="IM50" i="3"/>
  <c r="IN50" i="3"/>
  <c r="IP50" i="3"/>
  <c r="IQ50" i="3"/>
  <c r="IS50" i="3"/>
  <c r="IT50" i="3"/>
  <c r="IV50" i="3"/>
  <c r="IW50" i="3"/>
  <c r="IY50" i="3"/>
  <c r="IZ50" i="3"/>
  <c r="JB50" i="3"/>
  <c r="JC50" i="3"/>
  <c r="JE50" i="3"/>
  <c r="JF50" i="3"/>
  <c r="JH50" i="3"/>
  <c r="JI50" i="3"/>
  <c r="JK50" i="3"/>
  <c r="JL50" i="3"/>
  <c r="JN50" i="3"/>
  <c r="JO50" i="3"/>
  <c r="JQ50" i="3"/>
  <c r="JR50" i="3"/>
  <c r="JT50" i="3"/>
  <c r="JU50" i="3"/>
  <c r="JW50" i="3"/>
  <c r="JX50" i="3"/>
  <c r="JZ50" i="3"/>
  <c r="KA50" i="3"/>
  <c r="KC50" i="3"/>
  <c r="KD50" i="3"/>
  <c r="KF50" i="3"/>
  <c r="KG50" i="3"/>
  <c r="KI50" i="3"/>
  <c r="KJ50" i="3"/>
  <c r="KL50" i="3"/>
  <c r="KM50" i="3"/>
  <c r="KO50" i="3"/>
  <c r="KP50" i="3"/>
  <c r="KR50" i="3"/>
  <c r="KS50" i="3"/>
  <c r="KU50" i="3"/>
  <c r="KV50" i="3"/>
  <c r="KX50" i="3"/>
  <c r="KY50" i="3"/>
  <c r="LA50" i="3"/>
  <c r="LB50" i="3"/>
  <c r="LD50" i="3"/>
  <c r="LE50" i="3"/>
  <c r="LG50" i="3"/>
  <c r="LH50" i="3"/>
  <c r="LJ50" i="3"/>
  <c r="LK50" i="3"/>
  <c r="LM50" i="3"/>
  <c r="LN50" i="3"/>
  <c r="LP50" i="3"/>
  <c r="LQ50" i="3"/>
  <c r="LX50" i="3"/>
  <c r="LZ50" i="3"/>
  <c r="MA50" i="3"/>
  <c r="MB50" i="3"/>
  <c r="MC50" i="3"/>
  <c r="MD50" i="3"/>
  <c r="MI50" i="3"/>
  <c r="D51" i="3"/>
  <c r="E51" i="3"/>
  <c r="G51" i="3"/>
  <c r="H51" i="3"/>
  <c r="J51" i="3"/>
  <c r="K51" i="3"/>
  <c r="M51" i="3"/>
  <c r="N51" i="3"/>
  <c r="P51" i="3"/>
  <c r="Q51" i="3"/>
  <c r="S51" i="3"/>
  <c r="T51" i="3"/>
  <c r="V51" i="3"/>
  <c r="W51" i="3"/>
  <c r="Y51" i="3"/>
  <c r="Z51" i="3"/>
  <c r="AB51" i="3"/>
  <c r="AC51" i="3"/>
  <c r="AE51" i="3"/>
  <c r="AF51" i="3"/>
  <c r="AH51" i="3"/>
  <c r="AJ51" i="3" s="1"/>
  <c r="AK51" i="3"/>
  <c r="AL51" i="3"/>
  <c r="AN51" i="3"/>
  <c r="AO51" i="3"/>
  <c r="AQ51" i="3"/>
  <c r="AR51" i="3"/>
  <c r="AT51" i="3"/>
  <c r="AU51" i="3"/>
  <c r="AW51" i="3"/>
  <c r="AX51" i="3"/>
  <c r="AZ51" i="3"/>
  <c r="BA51" i="3"/>
  <c r="BC51" i="3"/>
  <c r="BD51" i="3"/>
  <c r="BF51" i="3"/>
  <c r="BG51" i="3"/>
  <c r="BI51" i="3"/>
  <c r="BJ51" i="3"/>
  <c r="BL51" i="3"/>
  <c r="BM51" i="3"/>
  <c r="BO51" i="3"/>
  <c r="BP51" i="3"/>
  <c r="BR51" i="3"/>
  <c r="BS51" i="3"/>
  <c r="BU51" i="3"/>
  <c r="BV51" i="3"/>
  <c r="BX51" i="3"/>
  <c r="BY51" i="3"/>
  <c r="CA51" i="3"/>
  <c r="CB51" i="3"/>
  <c r="CD51" i="3"/>
  <c r="CE51" i="3"/>
  <c r="CG51" i="3"/>
  <c r="CH51" i="3"/>
  <c r="CJ51" i="3"/>
  <c r="CK51" i="3"/>
  <c r="CM51" i="3"/>
  <c r="CN51" i="3"/>
  <c r="CP51" i="3"/>
  <c r="CQ51" i="3"/>
  <c r="CS51" i="3"/>
  <c r="CT51" i="3"/>
  <c r="CV51" i="3"/>
  <c r="CW51" i="3"/>
  <c r="CY51" i="3"/>
  <c r="CZ51" i="3"/>
  <c r="DB51" i="3"/>
  <c r="DC51" i="3"/>
  <c r="DE51" i="3"/>
  <c r="DF51" i="3"/>
  <c r="DH51" i="3"/>
  <c r="DI51" i="3"/>
  <c r="DK51" i="3"/>
  <c r="DL51" i="3"/>
  <c r="DN51" i="3"/>
  <c r="DO51" i="3"/>
  <c r="DQ51" i="3"/>
  <c r="DR51" i="3"/>
  <c r="DT51" i="3"/>
  <c r="DU51" i="3"/>
  <c r="DW51" i="3"/>
  <c r="DX51" i="3"/>
  <c r="DZ51" i="3"/>
  <c r="EA51" i="3"/>
  <c r="EC51" i="3"/>
  <c r="ED51" i="3"/>
  <c r="EF51" i="3"/>
  <c r="EG51" i="3"/>
  <c r="EI51" i="3"/>
  <c r="EJ51" i="3"/>
  <c r="EL51" i="3"/>
  <c r="EM51" i="3"/>
  <c r="EO51" i="3"/>
  <c r="EP51" i="3"/>
  <c r="ER51" i="3"/>
  <c r="ES51" i="3"/>
  <c r="EU51" i="3"/>
  <c r="EV51" i="3"/>
  <c r="EX51" i="3"/>
  <c r="EY51" i="3"/>
  <c r="FA51" i="3"/>
  <c r="FB51" i="3"/>
  <c r="FD51" i="3"/>
  <c r="FE51" i="3"/>
  <c r="FG51" i="3"/>
  <c r="FH51" i="3"/>
  <c r="FJ51" i="3"/>
  <c r="FK51" i="3"/>
  <c r="FM51" i="3"/>
  <c r="FN51" i="3"/>
  <c r="FP51" i="3"/>
  <c r="FQ51" i="3"/>
  <c r="FS51" i="3"/>
  <c r="FT51" i="3"/>
  <c r="FV51" i="3"/>
  <c r="FW51" i="3"/>
  <c r="FY51" i="3"/>
  <c r="FZ51" i="3"/>
  <c r="GB51" i="3"/>
  <c r="GC51" i="3"/>
  <c r="GE51" i="3"/>
  <c r="GF51" i="3"/>
  <c r="GH51" i="3"/>
  <c r="GI51" i="3"/>
  <c r="GK51" i="3"/>
  <c r="GL51" i="3"/>
  <c r="GN51" i="3"/>
  <c r="GO51" i="3"/>
  <c r="GQ51" i="3"/>
  <c r="GR51" i="3"/>
  <c r="GT51" i="3"/>
  <c r="GU51" i="3"/>
  <c r="GW51" i="3"/>
  <c r="GX51" i="3"/>
  <c r="GZ51" i="3"/>
  <c r="HA51" i="3"/>
  <c r="HC51" i="3"/>
  <c r="HD51" i="3"/>
  <c r="HF51" i="3"/>
  <c r="HG51" i="3"/>
  <c r="HI51" i="3"/>
  <c r="HJ51" i="3"/>
  <c r="HL51" i="3"/>
  <c r="HM51" i="3"/>
  <c r="HO51" i="3"/>
  <c r="HP51" i="3"/>
  <c r="HR51" i="3"/>
  <c r="HS51" i="3"/>
  <c r="HU51" i="3"/>
  <c r="HV51" i="3"/>
  <c r="HX51" i="3"/>
  <c r="HY51" i="3"/>
  <c r="IA51" i="3"/>
  <c r="IB51" i="3"/>
  <c r="ID51" i="3"/>
  <c r="IE51" i="3"/>
  <c r="IG51" i="3"/>
  <c r="IH51" i="3"/>
  <c r="IJ51" i="3"/>
  <c r="IK51" i="3"/>
  <c r="IM51" i="3"/>
  <c r="IN51" i="3"/>
  <c r="IP51" i="3"/>
  <c r="IQ51" i="3"/>
  <c r="IS51" i="3"/>
  <c r="IT51" i="3"/>
  <c r="IV51" i="3"/>
  <c r="IW51" i="3"/>
  <c r="IY51" i="3"/>
  <c r="IZ51" i="3"/>
  <c r="JB51" i="3"/>
  <c r="JC51" i="3"/>
  <c r="JE51" i="3"/>
  <c r="JF51" i="3"/>
  <c r="JH51" i="3"/>
  <c r="JI51" i="3"/>
  <c r="JK51" i="3"/>
  <c r="JL51" i="3"/>
  <c r="JN51" i="3"/>
  <c r="JO51" i="3"/>
  <c r="JQ51" i="3"/>
  <c r="JR51" i="3"/>
  <c r="JT51" i="3"/>
  <c r="JU51" i="3"/>
  <c r="JW51" i="3"/>
  <c r="JX51" i="3"/>
  <c r="JZ51" i="3"/>
  <c r="KA51" i="3"/>
  <c r="KC51" i="3"/>
  <c r="KD51" i="3"/>
  <c r="KF51" i="3"/>
  <c r="KG51" i="3"/>
  <c r="KI51" i="3"/>
  <c r="KJ51" i="3"/>
  <c r="KL51" i="3"/>
  <c r="KM51" i="3"/>
  <c r="KO51" i="3"/>
  <c r="KP51" i="3"/>
  <c r="KR51" i="3"/>
  <c r="KS51" i="3"/>
  <c r="KU51" i="3"/>
  <c r="KV51" i="3"/>
  <c r="KX51" i="3"/>
  <c r="KY51" i="3"/>
  <c r="LA51" i="3"/>
  <c r="LB51" i="3"/>
  <c r="LD51" i="3"/>
  <c r="LE51" i="3"/>
  <c r="LG51" i="3"/>
  <c r="LH51" i="3"/>
  <c r="LJ51" i="3"/>
  <c r="LK51" i="3"/>
  <c r="LM51" i="3"/>
  <c r="LN51" i="3"/>
  <c r="LP51" i="3"/>
  <c r="LQ51" i="3"/>
  <c r="LX51" i="3"/>
  <c r="LZ51" i="3"/>
  <c r="MA51" i="3"/>
  <c r="MB51" i="3"/>
  <c r="MC51" i="3"/>
  <c r="MD51" i="3"/>
  <c r="MI51" i="3"/>
  <c r="D52" i="3"/>
  <c r="E52" i="3"/>
  <c r="G52" i="3"/>
  <c r="H52" i="3"/>
  <c r="J52" i="3"/>
  <c r="K52" i="3"/>
  <c r="M52" i="3"/>
  <c r="N52" i="3"/>
  <c r="P52" i="3"/>
  <c r="Q52" i="3"/>
  <c r="S52" i="3"/>
  <c r="T52" i="3"/>
  <c r="V52" i="3"/>
  <c r="W52" i="3"/>
  <c r="Y52" i="3"/>
  <c r="Z52" i="3"/>
  <c r="AB52" i="3"/>
  <c r="AC52" i="3"/>
  <c r="AE52" i="3"/>
  <c r="AF52" i="3"/>
  <c r="AH52" i="3"/>
  <c r="AJ52" i="3" s="1"/>
  <c r="AK52" i="3"/>
  <c r="AL52" i="3"/>
  <c r="AN52" i="3"/>
  <c r="AO52" i="3"/>
  <c r="AQ52" i="3"/>
  <c r="AR52" i="3"/>
  <c r="AT52" i="3"/>
  <c r="AU52" i="3"/>
  <c r="AW52" i="3"/>
  <c r="AX52" i="3"/>
  <c r="AZ52" i="3"/>
  <c r="BA52" i="3"/>
  <c r="BC52" i="3"/>
  <c r="BD52" i="3"/>
  <c r="BF52" i="3"/>
  <c r="BG52" i="3"/>
  <c r="BI52" i="3"/>
  <c r="BJ52" i="3"/>
  <c r="BL52" i="3"/>
  <c r="BM52" i="3"/>
  <c r="BO52" i="3"/>
  <c r="BP52" i="3"/>
  <c r="BR52" i="3"/>
  <c r="BS52" i="3"/>
  <c r="BU52" i="3"/>
  <c r="BV52" i="3"/>
  <c r="BX52" i="3"/>
  <c r="BY52" i="3"/>
  <c r="CA52" i="3"/>
  <c r="CB52" i="3"/>
  <c r="CD52" i="3"/>
  <c r="CE52" i="3"/>
  <c r="CG52" i="3"/>
  <c r="CH52" i="3"/>
  <c r="CJ52" i="3"/>
  <c r="CK52" i="3"/>
  <c r="CM52" i="3"/>
  <c r="CN52" i="3"/>
  <c r="CP52" i="3"/>
  <c r="CQ52" i="3"/>
  <c r="CS52" i="3"/>
  <c r="CT52" i="3"/>
  <c r="CV52" i="3"/>
  <c r="CW52" i="3"/>
  <c r="CY52" i="3"/>
  <c r="CZ52" i="3"/>
  <c r="DB52" i="3"/>
  <c r="DC52" i="3"/>
  <c r="DE52" i="3"/>
  <c r="DF52" i="3"/>
  <c r="DH52" i="3"/>
  <c r="DI52" i="3"/>
  <c r="DK52" i="3"/>
  <c r="DL52" i="3"/>
  <c r="DN52" i="3"/>
  <c r="DO52" i="3"/>
  <c r="DQ52" i="3"/>
  <c r="DR52" i="3"/>
  <c r="DT52" i="3"/>
  <c r="DU52" i="3"/>
  <c r="DW52" i="3"/>
  <c r="DX52" i="3"/>
  <c r="DZ52" i="3"/>
  <c r="EA52" i="3"/>
  <c r="EC52" i="3"/>
  <c r="ED52" i="3"/>
  <c r="EF52" i="3"/>
  <c r="EG52" i="3"/>
  <c r="EI52" i="3"/>
  <c r="EJ52" i="3"/>
  <c r="EL52" i="3"/>
  <c r="EM52" i="3"/>
  <c r="EO52" i="3"/>
  <c r="EP52" i="3"/>
  <c r="ER52" i="3"/>
  <c r="ES52" i="3"/>
  <c r="EU52" i="3"/>
  <c r="EV52" i="3"/>
  <c r="EX52" i="3"/>
  <c r="EY52" i="3"/>
  <c r="FA52" i="3"/>
  <c r="FB52" i="3"/>
  <c r="FD52" i="3"/>
  <c r="FE52" i="3"/>
  <c r="FG52" i="3"/>
  <c r="FH52" i="3"/>
  <c r="FJ52" i="3"/>
  <c r="FK52" i="3"/>
  <c r="FM52" i="3"/>
  <c r="FN52" i="3"/>
  <c r="FP52" i="3"/>
  <c r="FQ52" i="3"/>
  <c r="FS52" i="3"/>
  <c r="FT52" i="3"/>
  <c r="FV52" i="3"/>
  <c r="FW52" i="3"/>
  <c r="FY52" i="3"/>
  <c r="FZ52" i="3"/>
  <c r="GB52" i="3"/>
  <c r="GC52" i="3"/>
  <c r="GE52" i="3"/>
  <c r="GF52" i="3"/>
  <c r="GH52" i="3"/>
  <c r="GI52" i="3"/>
  <c r="GK52" i="3"/>
  <c r="GL52" i="3"/>
  <c r="GN52" i="3"/>
  <c r="GO52" i="3"/>
  <c r="GQ52" i="3"/>
  <c r="GR52" i="3"/>
  <c r="GT52" i="3"/>
  <c r="GU52" i="3"/>
  <c r="GW52" i="3"/>
  <c r="GX52" i="3"/>
  <c r="GZ52" i="3"/>
  <c r="HA52" i="3"/>
  <c r="HC52" i="3"/>
  <c r="HD52" i="3"/>
  <c r="HF52" i="3"/>
  <c r="HG52" i="3"/>
  <c r="HI52" i="3"/>
  <c r="HJ52" i="3"/>
  <c r="HL52" i="3"/>
  <c r="HM52" i="3"/>
  <c r="HO52" i="3"/>
  <c r="HP52" i="3"/>
  <c r="HR52" i="3"/>
  <c r="HS52" i="3"/>
  <c r="HU52" i="3"/>
  <c r="HV52" i="3"/>
  <c r="HX52" i="3"/>
  <c r="HY52" i="3"/>
  <c r="IA52" i="3"/>
  <c r="IB52" i="3"/>
  <c r="ID52" i="3"/>
  <c r="IE52" i="3"/>
  <c r="IG52" i="3"/>
  <c r="IH52" i="3"/>
  <c r="IJ52" i="3"/>
  <c r="IK52" i="3"/>
  <c r="IM52" i="3"/>
  <c r="IN52" i="3"/>
  <c r="IP52" i="3"/>
  <c r="IQ52" i="3"/>
  <c r="IS52" i="3"/>
  <c r="IT52" i="3"/>
  <c r="IV52" i="3"/>
  <c r="IW52" i="3"/>
  <c r="IY52" i="3"/>
  <c r="IZ52" i="3"/>
  <c r="JB52" i="3"/>
  <c r="JC52" i="3"/>
  <c r="JE52" i="3"/>
  <c r="JF52" i="3"/>
  <c r="JH52" i="3"/>
  <c r="JI52" i="3"/>
  <c r="JK52" i="3"/>
  <c r="JL52" i="3"/>
  <c r="JN52" i="3"/>
  <c r="JO52" i="3"/>
  <c r="JQ52" i="3"/>
  <c r="JR52" i="3"/>
  <c r="JT52" i="3"/>
  <c r="JU52" i="3"/>
  <c r="JW52" i="3"/>
  <c r="JX52" i="3"/>
  <c r="JZ52" i="3"/>
  <c r="KA52" i="3"/>
  <c r="KC52" i="3"/>
  <c r="KD52" i="3"/>
  <c r="KF52" i="3"/>
  <c r="KG52" i="3"/>
  <c r="KI52" i="3"/>
  <c r="KJ52" i="3"/>
  <c r="KL52" i="3"/>
  <c r="KM52" i="3"/>
  <c r="KO52" i="3"/>
  <c r="KP52" i="3"/>
  <c r="KR52" i="3"/>
  <c r="KS52" i="3"/>
  <c r="KU52" i="3"/>
  <c r="KV52" i="3"/>
  <c r="KX52" i="3"/>
  <c r="KY52" i="3"/>
  <c r="LA52" i="3"/>
  <c r="LB52" i="3"/>
  <c r="LD52" i="3"/>
  <c r="LE52" i="3"/>
  <c r="LG52" i="3"/>
  <c r="LH52" i="3"/>
  <c r="LJ52" i="3"/>
  <c r="LK52" i="3"/>
  <c r="LM52" i="3"/>
  <c r="LN52" i="3"/>
  <c r="LP52" i="3"/>
  <c r="LQ52" i="3"/>
  <c r="LX52" i="3"/>
  <c r="LZ52" i="3"/>
  <c r="MA52" i="3"/>
  <c r="MB52" i="3"/>
  <c r="MC52" i="3"/>
  <c r="MD52" i="3"/>
  <c r="MI52" i="3"/>
  <c r="D53" i="3"/>
  <c r="E53" i="3"/>
  <c r="G53" i="3"/>
  <c r="H53" i="3"/>
  <c r="J53" i="3"/>
  <c r="K53" i="3"/>
  <c r="M53" i="3"/>
  <c r="N53" i="3"/>
  <c r="P53" i="3"/>
  <c r="Q53" i="3"/>
  <c r="S53" i="3"/>
  <c r="T53" i="3"/>
  <c r="V53" i="3"/>
  <c r="W53" i="3"/>
  <c r="Y53" i="3"/>
  <c r="Z53" i="3"/>
  <c r="AB53" i="3"/>
  <c r="AC53" i="3"/>
  <c r="AE53" i="3"/>
  <c r="AF53" i="3"/>
  <c r="AH53" i="3"/>
  <c r="AJ53" i="3" s="1"/>
  <c r="AK53" i="3"/>
  <c r="AL53" i="3"/>
  <c r="AN53" i="3"/>
  <c r="AO53" i="3"/>
  <c r="AQ53" i="3"/>
  <c r="AR53" i="3"/>
  <c r="AT53" i="3"/>
  <c r="AU53" i="3"/>
  <c r="AW53" i="3"/>
  <c r="AX53" i="3"/>
  <c r="AZ53" i="3"/>
  <c r="BA53" i="3"/>
  <c r="BC53" i="3"/>
  <c r="BD53" i="3"/>
  <c r="BF53" i="3"/>
  <c r="BG53" i="3"/>
  <c r="BI53" i="3"/>
  <c r="BJ53" i="3"/>
  <c r="BL53" i="3"/>
  <c r="BM53" i="3"/>
  <c r="BO53" i="3"/>
  <c r="BP53" i="3"/>
  <c r="BR53" i="3"/>
  <c r="BS53" i="3"/>
  <c r="BU53" i="3"/>
  <c r="BV53" i="3"/>
  <c r="BX53" i="3"/>
  <c r="BY53" i="3"/>
  <c r="CA53" i="3"/>
  <c r="CB53" i="3"/>
  <c r="CD53" i="3"/>
  <c r="CE53" i="3"/>
  <c r="CG53" i="3"/>
  <c r="CH53" i="3"/>
  <c r="CJ53" i="3"/>
  <c r="CK53" i="3"/>
  <c r="CM53" i="3"/>
  <c r="CN53" i="3"/>
  <c r="CP53" i="3"/>
  <c r="CQ53" i="3"/>
  <c r="CS53" i="3"/>
  <c r="CT53" i="3"/>
  <c r="CV53" i="3"/>
  <c r="CW53" i="3"/>
  <c r="CY53" i="3"/>
  <c r="CZ53" i="3"/>
  <c r="DB53" i="3"/>
  <c r="DC53" i="3"/>
  <c r="DE53" i="3"/>
  <c r="DF53" i="3"/>
  <c r="DH53" i="3"/>
  <c r="DI53" i="3"/>
  <c r="DK53" i="3"/>
  <c r="DL53" i="3"/>
  <c r="DN53" i="3"/>
  <c r="DO53" i="3"/>
  <c r="DQ53" i="3"/>
  <c r="DR53" i="3"/>
  <c r="DT53" i="3"/>
  <c r="DU53" i="3"/>
  <c r="DW53" i="3"/>
  <c r="DX53" i="3"/>
  <c r="DZ53" i="3"/>
  <c r="EA53" i="3"/>
  <c r="EC53" i="3"/>
  <c r="ED53" i="3"/>
  <c r="EF53" i="3"/>
  <c r="EG53" i="3"/>
  <c r="EI53" i="3"/>
  <c r="EJ53" i="3"/>
  <c r="EL53" i="3"/>
  <c r="EM53" i="3"/>
  <c r="EO53" i="3"/>
  <c r="EP53" i="3"/>
  <c r="ER53" i="3"/>
  <c r="ES53" i="3"/>
  <c r="EU53" i="3"/>
  <c r="EV53" i="3"/>
  <c r="EX53" i="3"/>
  <c r="EY53" i="3"/>
  <c r="FA53" i="3"/>
  <c r="FB53" i="3"/>
  <c r="FD53" i="3"/>
  <c r="FE53" i="3"/>
  <c r="FG53" i="3"/>
  <c r="FH53" i="3"/>
  <c r="FJ53" i="3"/>
  <c r="FK53" i="3"/>
  <c r="FM53" i="3"/>
  <c r="FN53" i="3"/>
  <c r="FP53" i="3"/>
  <c r="FQ53" i="3"/>
  <c r="FS53" i="3"/>
  <c r="FT53" i="3"/>
  <c r="FV53" i="3"/>
  <c r="FW53" i="3"/>
  <c r="FY53" i="3"/>
  <c r="FZ53" i="3"/>
  <c r="GB53" i="3"/>
  <c r="GC53" i="3"/>
  <c r="GE53" i="3"/>
  <c r="GF53" i="3"/>
  <c r="GH53" i="3"/>
  <c r="GI53" i="3"/>
  <c r="GK53" i="3"/>
  <c r="GL53" i="3"/>
  <c r="GN53" i="3"/>
  <c r="GO53" i="3"/>
  <c r="GQ53" i="3"/>
  <c r="GR53" i="3"/>
  <c r="GT53" i="3"/>
  <c r="GU53" i="3"/>
  <c r="GW53" i="3"/>
  <c r="GX53" i="3"/>
  <c r="GZ53" i="3"/>
  <c r="HA53" i="3"/>
  <c r="HC53" i="3"/>
  <c r="HD53" i="3"/>
  <c r="HF53" i="3"/>
  <c r="HG53" i="3"/>
  <c r="HI53" i="3"/>
  <c r="HJ53" i="3"/>
  <c r="HL53" i="3"/>
  <c r="HM53" i="3"/>
  <c r="HO53" i="3"/>
  <c r="HP53" i="3"/>
  <c r="HR53" i="3"/>
  <c r="HS53" i="3"/>
  <c r="HU53" i="3"/>
  <c r="HV53" i="3"/>
  <c r="HX53" i="3"/>
  <c r="HY53" i="3"/>
  <c r="IA53" i="3"/>
  <c r="IB53" i="3"/>
  <c r="ID53" i="3"/>
  <c r="IE53" i="3"/>
  <c r="IG53" i="3"/>
  <c r="IH53" i="3"/>
  <c r="IJ53" i="3"/>
  <c r="IK53" i="3"/>
  <c r="IM53" i="3"/>
  <c r="IN53" i="3"/>
  <c r="IP53" i="3"/>
  <c r="IQ53" i="3"/>
  <c r="IS53" i="3"/>
  <c r="IT53" i="3"/>
  <c r="IV53" i="3"/>
  <c r="IW53" i="3"/>
  <c r="IY53" i="3"/>
  <c r="IZ53" i="3"/>
  <c r="JB53" i="3"/>
  <c r="JC53" i="3"/>
  <c r="JE53" i="3"/>
  <c r="JF53" i="3"/>
  <c r="JH53" i="3"/>
  <c r="JI53" i="3"/>
  <c r="JK53" i="3"/>
  <c r="JL53" i="3"/>
  <c r="JN53" i="3"/>
  <c r="JO53" i="3"/>
  <c r="JQ53" i="3"/>
  <c r="JR53" i="3"/>
  <c r="JT53" i="3"/>
  <c r="JU53" i="3"/>
  <c r="JW53" i="3"/>
  <c r="JX53" i="3"/>
  <c r="JZ53" i="3"/>
  <c r="KA53" i="3"/>
  <c r="KC53" i="3"/>
  <c r="KD53" i="3"/>
  <c r="KF53" i="3"/>
  <c r="KG53" i="3"/>
  <c r="KI53" i="3"/>
  <c r="KJ53" i="3"/>
  <c r="KL53" i="3"/>
  <c r="KM53" i="3"/>
  <c r="KO53" i="3"/>
  <c r="KP53" i="3"/>
  <c r="KR53" i="3"/>
  <c r="KS53" i="3"/>
  <c r="KU53" i="3"/>
  <c r="KV53" i="3"/>
  <c r="KX53" i="3"/>
  <c r="KY53" i="3"/>
  <c r="LA53" i="3"/>
  <c r="LB53" i="3"/>
  <c r="LD53" i="3"/>
  <c r="LE53" i="3"/>
  <c r="LG53" i="3"/>
  <c r="LH53" i="3"/>
  <c r="LJ53" i="3"/>
  <c r="LK53" i="3"/>
  <c r="LM53" i="3"/>
  <c r="LN53" i="3"/>
  <c r="LP53" i="3"/>
  <c r="LQ53" i="3"/>
  <c r="LX53" i="3"/>
  <c r="LZ53" i="3"/>
  <c r="MA53" i="3"/>
  <c r="MB53" i="3"/>
  <c r="MC53" i="3"/>
  <c r="MD53" i="3"/>
  <c r="MI53" i="3"/>
  <c r="D54" i="3"/>
  <c r="E54" i="3"/>
  <c r="G54" i="3"/>
  <c r="H54" i="3"/>
  <c r="J54" i="3"/>
  <c r="K54" i="3"/>
  <c r="M54" i="3"/>
  <c r="N54" i="3"/>
  <c r="P54" i="3"/>
  <c r="Q54" i="3"/>
  <c r="S54" i="3"/>
  <c r="T54" i="3"/>
  <c r="V54" i="3"/>
  <c r="W54" i="3"/>
  <c r="Y54" i="3"/>
  <c r="Z54" i="3"/>
  <c r="AB54" i="3"/>
  <c r="AC54" i="3"/>
  <c r="AE54" i="3"/>
  <c r="AF54" i="3"/>
  <c r="AH54" i="3"/>
  <c r="AJ54" i="3" s="1"/>
  <c r="AK54" i="3"/>
  <c r="AL54" i="3"/>
  <c r="AN54" i="3"/>
  <c r="AO54" i="3"/>
  <c r="AQ54" i="3"/>
  <c r="AR54" i="3"/>
  <c r="AT54" i="3"/>
  <c r="AU54" i="3"/>
  <c r="AW54" i="3"/>
  <c r="AX54" i="3"/>
  <c r="AZ54" i="3"/>
  <c r="BA54" i="3"/>
  <c r="BC54" i="3"/>
  <c r="BD54" i="3"/>
  <c r="BF54" i="3"/>
  <c r="BG54" i="3"/>
  <c r="BI54" i="3"/>
  <c r="BJ54" i="3"/>
  <c r="BL54" i="3"/>
  <c r="BM54" i="3"/>
  <c r="BO54" i="3"/>
  <c r="BP54" i="3"/>
  <c r="BR54" i="3"/>
  <c r="BS54" i="3"/>
  <c r="BU54" i="3"/>
  <c r="BV54" i="3"/>
  <c r="BX54" i="3"/>
  <c r="BY54" i="3"/>
  <c r="CA54" i="3"/>
  <c r="CB54" i="3"/>
  <c r="CD54" i="3"/>
  <c r="CE54" i="3"/>
  <c r="CG54" i="3"/>
  <c r="CH54" i="3"/>
  <c r="CJ54" i="3"/>
  <c r="CK54" i="3"/>
  <c r="CM54" i="3"/>
  <c r="CN54" i="3"/>
  <c r="CP54" i="3"/>
  <c r="CQ54" i="3"/>
  <c r="CS54" i="3"/>
  <c r="CT54" i="3"/>
  <c r="CV54" i="3"/>
  <c r="CW54" i="3"/>
  <c r="CY54" i="3"/>
  <c r="CZ54" i="3"/>
  <c r="DB54" i="3"/>
  <c r="DC54" i="3"/>
  <c r="DE54" i="3"/>
  <c r="DF54" i="3"/>
  <c r="DH54" i="3"/>
  <c r="DI54" i="3"/>
  <c r="DK54" i="3"/>
  <c r="DL54" i="3"/>
  <c r="DN54" i="3"/>
  <c r="DO54" i="3"/>
  <c r="DQ54" i="3"/>
  <c r="DR54" i="3"/>
  <c r="DT54" i="3"/>
  <c r="DU54" i="3"/>
  <c r="DW54" i="3"/>
  <c r="DX54" i="3"/>
  <c r="DZ54" i="3"/>
  <c r="EA54" i="3"/>
  <c r="EC54" i="3"/>
  <c r="ED54" i="3"/>
  <c r="EF54" i="3"/>
  <c r="EG54" i="3"/>
  <c r="EI54" i="3"/>
  <c r="EJ54" i="3"/>
  <c r="EL54" i="3"/>
  <c r="EM54" i="3"/>
  <c r="EO54" i="3"/>
  <c r="EP54" i="3"/>
  <c r="ER54" i="3"/>
  <c r="ES54" i="3"/>
  <c r="EU54" i="3"/>
  <c r="EV54" i="3"/>
  <c r="EX54" i="3"/>
  <c r="EY54" i="3"/>
  <c r="FA54" i="3"/>
  <c r="FB54" i="3"/>
  <c r="FD54" i="3"/>
  <c r="FE54" i="3"/>
  <c r="FG54" i="3"/>
  <c r="FH54" i="3"/>
  <c r="FJ54" i="3"/>
  <c r="FK54" i="3"/>
  <c r="FM54" i="3"/>
  <c r="FN54" i="3"/>
  <c r="FP54" i="3"/>
  <c r="FQ54" i="3"/>
  <c r="FS54" i="3"/>
  <c r="FT54" i="3"/>
  <c r="FV54" i="3"/>
  <c r="FW54" i="3"/>
  <c r="FY54" i="3"/>
  <c r="FZ54" i="3"/>
  <c r="GB54" i="3"/>
  <c r="GC54" i="3"/>
  <c r="GE54" i="3"/>
  <c r="GF54" i="3"/>
  <c r="GH54" i="3"/>
  <c r="GI54" i="3"/>
  <c r="GK54" i="3"/>
  <c r="GL54" i="3"/>
  <c r="GN54" i="3"/>
  <c r="GO54" i="3"/>
  <c r="GQ54" i="3"/>
  <c r="GR54" i="3"/>
  <c r="GT54" i="3"/>
  <c r="GU54" i="3"/>
  <c r="GW54" i="3"/>
  <c r="GX54" i="3"/>
  <c r="GZ54" i="3"/>
  <c r="HA54" i="3"/>
  <c r="HC54" i="3"/>
  <c r="HD54" i="3"/>
  <c r="HF54" i="3"/>
  <c r="HG54" i="3"/>
  <c r="HI54" i="3"/>
  <c r="HJ54" i="3"/>
  <c r="HL54" i="3"/>
  <c r="HM54" i="3"/>
  <c r="HO54" i="3"/>
  <c r="HP54" i="3"/>
  <c r="HR54" i="3"/>
  <c r="HS54" i="3"/>
  <c r="HU54" i="3"/>
  <c r="HV54" i="3"/>
  <c r="HX54" i="3"/>
  <c r="HY54" i="3"/>
  <c r="IA54" i="3"/>
  <c r="IB54" i="3"/>
  <c r="ID54" i="3"/>
  <c r="IE54" i="3"/>
  <c r="IG54" i="3"/>
  <c r="IH54" i="3"/>
  <c r="IJ54" i="3"/>
  <c r="IK54" i="3"/>
  <c r="IM54" i="3"/>
  <c r="IN54" i="3"/>
  <c r="IP54" i="3"/>
  <c r="IQ54" i="3"/>
  <c r="IS54" i="3"/>
  <c r="IT54" i="3"/>
  <c r="IV54" i="3"/>
  <c r="IW54" i="3"/>
  <c r="IY54" i="3"/>
  <c r="IZ54" i="3"/>
  <c r="JB54" i="3"/>
  <c r="JC54" i="3"/>
  <c r="JE54" i="3"/>
  <c r="JF54" i="3"/>
  <c r="JH54" i="3"/>
  <c r="JI54" i="3"/>
  <c r="JK54" i="3"/>
  <c r="JL54" i="3"/>
  <c r="JN54" i="3"/>
  <c r="JO54" i="3"/>
  <c r="JQ54" i="3"/>
  <c r="JR54" i="3"/>
  <c r="JT54" i="3"/>
  <c r="JU54" i="3"/>
  <c r="JW54" i="3"/>
  <c r="JX54" i="3"/>
  <c r="JZ54" i="3"/>
  <c r="KA54" i="3"/>
  <c r="KC54" i="3"/>
  <c r="KD54" i="3"/>
  <c r="KF54" i="3"/>
  <c r="KG54" i="3"/>
  <c r="KI54" i="3"/>
  <c r="KJ54" i="3"/>
  <c r="KL54" i="3"/>
  <c r="KM54" i="3"/>
  <c r="KO54" i="3"/>
  <c r="KP54" i="3"/>
  <c r="KR54" i="3"/>
  <c r="KS54" i="3"/>
  <c r="KU54" i="3"/>
  <c r="KV54" i="3"/>
  <c r="KX54" i="3"/>
  <c r="KY54" i="3"/>
  <c r="LA54" i="3"/>
  <c r="LB54" i="3"/>
  <c r="LD54" i="3"/>
  <c r="LE54" i="3"/>
  <c r="LG54" i="3"/>
  <c r="LH54" i="3"/>
  <c r="LJ54" i="3"/>
  <c r="LK54" i="3"/>
  <c r="LM54" i="3"/>
  <c r="LN54" i="3"/>
  <c r="LP54" i="3"/>
  <c r="LQ54" i="3"/>
  <c r="LX54" i="3"/>
  <c r="LZ54" i="3"/>
  <c r="MA54" i="3"/>
  <c r="MB54" i="3"/>
  <c r="MC54" i="3"/>
  <c r="MD54" i="3"/>
  <c r="MI54" i="3"/>
  <c r="D55" i="3"/>
  <c r="E55" i="3"/>
  <c r="G55" i="3"/>
  <c r="H55" i="3"/>
  <c r="J55" i="3"/>
  <c r="K55" i="3"/>
  <c r="M55" i="3"/>
  <c r="N55" i="3"/>
  <c r="P55" i="3"/>
  <c r="Q55" i="3"/>
  <c r="S55" i="3"/>
  <c r="T55" i="3"/>
  <c r="V55" i="3"/>
  <c r="W55" i="3"/>
  <c r="Y55" i="3"/>
  <c r="Z55" i="3"/>
  <c r="AB55" i="3"/>
  <c r="AC55" i="3"/>
  <c r="AE55" i="3"/>
  <c r="AF55" i="3"/>
  <c r="AH55" i="3"/>
  <c r="AJ55" i="3" s="1"/>
  <c r="AK55" i="3"/>
  <c r="AL55" i="3"/>
  <c r="AN55" i="3"/>
  <c r="AO55" i="3"/>
  <c r="AQ55" i="3"/>
  <c r="AR55" i="3"/>
  <c r="AT55" i="3"/>
  <c r="AU55" i="3"/>
  <c r="AW55" i="3"/>
  <c r="AX55" i="3"/>
  <c r="AZ55" i="3"/>
  <c r="BA55" i="3"/>
  <c r="BC55" i="3"/>
  <c r="BD55" i="3"/>
  <c r="BF55" i="3"/>
  <c r="BG55" i="3"/>
  <c r="BI55" i="3"/>
  <c r="BJ55" i="3"/>
  <c r="BL55" i="3"/>
  <c r="BM55" i="3"/>
  <c r="BO55" i="3"/>
  <c r="BP55" i="3"/>
  <c r="BR55" i="3"/>
  <c r="BS55" i="3"/>
  <c r="BU55" i="3"/>
  <c r="BV55" i="3"/>
  <c r="BX55" i="3"/>
  <c r="BY55" i="3"/>
  <c r="CA55" i="3"/>
  <c r="CB55" i="3"/>
  <c r="CD55" i="3"/>
  <c r="CE55" i="3"/>
  <c r="CG55" i="3"/>
  <c r="CH55" i="3"/>
  <c r="CJ55" i="3"/>
  <c r="CK55" i="3"/>
  <c r="CM55" i="3"/>
  <c r="CN55" i="3"/>
  <c r="CP55" i="3"/>
  <c r="CQ55" i="3"/>
  <c r="CS55" i="3"/>
  <c r="CT55" i="3"/>
  <c r="CV55" i="3"/>
  <c r="CW55" i="3"/>
  <c r="CY55" i="3"/>
  <c r="CZ55" i="3"/>
  <c r="DB55" i="3"/>
  <c r="DC55" i="3"/>
  <c r="DE55" i="3"/>
  <c r="DF55" i="3"/>
  <c r="DH55" i="3"/>
  <c r="DI55" i="3"/>
  <c r="DK55" i="3"/>
  <c r="DL55" i="3"/>
  <c r="DN55" i="3"/>
  <c r="DO55" i="3"/>
  <c r="DQ55" i="3"/>
  <c r="DR55" i="3"/>
  <c r="DT55" i="3"/>
  <c r="DU55" i="3"/>
  <c r="DW55" i="3"/>
  <c r="DX55" i="3"/>
  <c r="DZ55" i="3"/>
  <c r="EA55" i="3"/>
  <c r="EC55" i="3"/>
  <c r="ED55" i="3"/>
  <c r="EF55" i="3"/>
  <c r="EG55" i="3"/>
  <c r="EI55" i="3"/>
  <c r="EJ55" i="3"/>
  <c r="EL55" i="3"/>
  <c r="EM55" i="3"/>
  <c r="EO55" i="3"/>
  <c r="EP55" i="3"/>
  <c r="ER55" i="3"/>
  <c r="ES55" i="3"/>
  <c r="EU55" i="3"/>
  <c r="EV55" i="3"/>
  <c r="EX55" i="3"/>
  <c r="EY55" i="3"/>
  <c r="FA55" i="3"/>
  <c r="FB55" i="3"/>
  <c r="FD55" i="3"/>
  <c r="FE55" i="3"/>
  <c r="FG55" i="3"/>
  <c r="FH55" i="3"/>
  <c r="FJ55" i="3"/>
  <c r="FK55" i="3"/>
  <c r="FM55" i="3"/>
  <c r="FN55" i="3"/>
  <c r="FP55" i="3"/>
  <c r="FQ55" i="3"/>
  <c r="FS55" i="3"/>
  <c r="FT55" i="3"/>
  <c r="FV55" i="3"/>
  <c r="FW55" i="3"/>
  <c r="FY55" i="3"/>
  <c r="FZ55" i="3"/>
  <c r="GB55" i="3"/>
  <c r="GC55" i="3"/>
  <c r="GE55" i="3"/>
  <c r="GF55" i="3"/>
  <c r="GH55" i="3"/>
  <c r="GI55" i="3"/>
  <c r="GK55" i="3"/>
  <c r="GL55" i="3"/>
  <c r="GN55" i="3"/>
  <c r="GO55" i="3"/>
  <c r="GQ55" i="3"/>
  <c r="GR55" i="3"/>
  <c r="GT55" i="3"/>
  <c r="GU55" i="3"/>
  <c r="GW55" i="3"/>
  <c r="GX55" i="3"/>
  <c r="GZ55" i="3"/>
  <c r="HA55" i="3"/>
  <c r="HC55" i="3"/>
  <c r="HD55" i="3"/>
  <c r="HF55" i="3"/>
  <c r="HG55" i="3"/>
  <c r="HI55" i="3"/>
  <c r="HJ55" i="3"/>
  <c r="HL55" i="3"/>
  <c r="HM55" i="3"/>
  <c r="HO55" i="3"/>
  <c r="HP55" i="3"/>
  <c r="HR55" i="3"/>
  <c r="HS55" i="3"/>
  <c r="HU55" i="3"/>
  <c r="HV55" i="3"/>
  <c r="HX55" i="3"/>
  <c r="HY55" i="3"/>
  <c r="IA55" i="3"/>
  <c r="IB55" i="3"/>
  <c r="ID55" i="3"/>
  <c r="IE55" i="3"/>
  <c r="IG55" i="3"/>
  <c r="IH55" i="3"/>
  <c r="IJ55" i="3"/>
  <c r="IK55" i="3"/>
  <c r="IM55" i="3"/>
  <c r="IN55" i="3"/>
  <c r="IP55" i="3"/>
  <c r="IQ55" i="3"/>
  <c r="IS55" i="3"/>
  <c r="IT55" i="3"/>
  <c r="IV55" i="3"/>
  <c r="IW55" i="3"/>
  <c r="IY55" i="3"/>
  <c r="IZ55" i="3"/>
  <c r="JB55" i="3"/>
  <c r="JC55" i="3"/>
  <c r="JE55" i="3"/>
  <c r="JF55" i="3"/>
  <c r="JH55" i="3"/>
  <c r="JI55" i="3"/>
  <c r="JK55" i="3"/>
  <c r="JL55" i="3"/>
  <c r="JN55" i="3"/>
  <c r="JO55" i="3"/>
  <c r="JQ55" i="3"/>
  <c r="JR55" i="3"/>
  <c r="JT55" i="3"/>
  <c r="JU55" i="3"/>
  <c r="JW55" i="3"/>
  <c r="JX55" i="3"/>
  <c r="JZ55" i="3"/>
  <c r="KA55" i="3"/>
  <c r="KC55" i="3"/>
  <c r="KD55" i="3"/>
  <c r="KF55" i="3"/>
  <c r="KG55" i="3"/>
  <c r="KI55" i="3"/>
  <c r="KJ55" i="3"/>
  <c r="KL55" i="3"/>
  <c r="KM55" i="3"/>
  <c r="KO55" i="3"/>
  <c r="KP55" i="3"/>
  <c r="KR55" i="3"/>
  <c r="KS55" i="3"/>
  <c r="KU55" i="3"/>
  <c r="KV55" i="3"/>
  <c r="KX55" i="3"/>
  <c r="KY55" i="3"/>
  <c r="LA55" i="3"/>
  <c r="LB55" i="3"/>
  <c r="LD55" i="3"/>
  <c r="LE55" i="3"/>
  <c r="LG55" i="3"/>
  <c r="LH55" i="3"/>
  <c r="LJ55" i="3"/>
  <c r="LK55" i="3"/>
  <c r="LM55" i="3"/>
  <c r="LN55" i="3"/>
  <c r="LP55" i="3"/>
  <c r="LQ55" i="3"/>
  <c r="LX55" i="3"/>
  <c r="LZ55" i="3"/>
  <c r="MA55" i="3"/>
  <c r="MB55" i="3"/>
  <c r="MC55" i="3"/>
  <c r="MD55" i="3"/>
  <c r="MI55" i="3"/>
  <c r="D56" i="3"/>
  <c r="E56" i="3"/>
  <c r="G56" i="3"/>
  <c r="H56" i="3"/>
  <c r="J56" i="3"/>
  <c r="K56" i="3"/>
  <c r="M56" i="3"/>
  <c r="N56" i="3"/>
  <c r="P56" i="3"/>
  <c r="Q56" i="3"/>
  <c r="S56" i="3"/>
  <c r="T56" i="3"/>
  <c r="V56" i="3"/>
  <c r="W56" i="3"/>
  <c r="Y56" i="3"/>
  <c r="Z56" i="3"/>
  <c r="AB56" i="3"/>
  <c r="AC56" i="3"/>
  <c r="AE56" i="3"/>
  <c r="AF56" i="3"/>
  <c r="AH56" i="3"/>
  <c r="AJ56" i="3" s="1"/>
  <c r="AK56" i="3"/>
  <c r="AL56" i="3"/>
  <c r="AN56" i="3"/>
  <c r="AO56" i="3"/>
  <c r="AQ56" i="3"/>
  <c r="AR56" i="3"/>
  <c r="AT56" i="3"/>
  <c r="AU56" i="3"/>
  <c r="AW56" i="3"/>
  <c r="AX56" i="3"/>
  <c r="AZ56" i="3"/>
  <c r="BA56" i="3"/>
  <c r="BC56" i="3"/>
  <c r="BD56" i="3"/>
  <c r="BF56" i="3"/>
  <c r="BG56" i="3"/>
  <c r="BI56" i="3"/>
  <c r="BJ56" i="3"/>
  <c r="BL56" i="3"/>
  <c r="BM56" i="3"/>
  <c r="BO56" i="3"/>
  <c r="BP56" i="3"/>
  <c r="BR56" i="3"/>
  <c r="BS56" i="3"/>
  <c r="BU56" i="3"/>
  <c r="BV56" i="3"/>
  <c r="BX56" i="3"/>
  <c r="BY56" i="3"/>
  <c r="CA56" i="3"/>
  <c r="CB56" i="3"/>
  <c r="CD56" i="3"/>
  <c r="CE56" i="3"/>
  <c r="CG56" i="3"/>
  <c r="CH56" i="3"/>
  <c r="CJ56" i="3"/>
  <c r="CK56" i="3"/>
  <c r="CM56" i="3"/>
  <c r="CN56" i="3"/>
  <c r="CP56" i="3"/>
  <c r="CQ56" i="3"/>
  <c r="CS56" i="3"/>
  <c r="CT56" i="3"/>
  <c r="CV56" i="3"/>
  <c r="CW56" i="3"/>
  <c r="CY56" i="3"/>
  <c r="CZ56" i="3"/>
  <c r="DB56" i="3"/>
  <c r="DC56" i="3"/>
  <c r="DE56" i="3"/>
  <c r="DF56" i="3"/>
  <c r="DH56" i="3"/>
  <c r="DI56" i="3"/>
  <c r="DK56" i="3"/>
  <c r="DL56" i="3"/>
  <c r="DN56" i="3"/>
  <c r="DO56" i="3"/>
  <c r="DQ56" i="3"/>
  <c r="DR56" i="3"/>
  <c r="DT56" i="3"/>
  <c r="DU56" i="3"/>
  <c r="DW56" i="3"/>
  <c r="DX56" i="3"/>
  <c r="DZ56" i="3"/>
  <c r="EA56" i="3"/>
  <c r="EC56" i="3"/>
  <c r="ED56" i="3"/>
  <c r="EF56" i="3"/>
  <c r="EG56" i="3"/>
  <c r="EI56" i="3"/>
  <c r="EJ56" i="3"/>
  <c r="EL56" i="3"/>
  <c r="EM56" i="3"/>
  <c r="EO56" i="3"/>
  <c r="EP56" i="3"/>
  <c r="ER56" i="3"/>
  <c r="ES56" i="3"/>
  <c r="EU56" i="3"/>
  <c r="EV56" i="3"/>
  <c r="EX56" i="3"/>
  <c r="EY56" i="3"/>
  <c r="FA56" i="3"/>
  <c r="FB56" i="3"/>
  <c r="FD56" i="3"/>
  <c r="FE56" i="3"/>
  <c r="FG56" i="3"/>
  <c r="FH56" i="3"/>
  <c r="FJ56" i="3"/>
  <c r="FK56" i="3"/>
  <c r="FM56" i="3"/>
  <c r="FN56" i="3"/>
  <c r="FP56" i="3"/>
  <c r="FQ56" i="3"/>
  <c r="FS56" i="3"/>
  <c r="FT56" i="3"/>
  <c r="FV56" i="3"/>
  <c r="FW56" i="3"/>
  <c r="FY56" i="3"/>
  <c r="FZ56" i="3"/>
  <c r="GB56" i="3"/>
  <c r="GC56" i="3"/>
  <c r="GE56" i="3"/>
  <c r="GF56" i="3"/>
  <c r="GH56" i="3"/>
  <c r="GI56" i="3"/>
  <c r="GK56" i="3"/>
  <c r="GL56" i="3"/>
  <c r="GN56" i="3"/>
  <c r="GO56" i="3"/>
  <c r="GQ56" i="3"/>
  <c r="GR56" i="3"/>
  <c r="GT56" i="3"/>
  <c r="GU56" i="3"/>
  <c r="GW56" i="3"/>
  <c r="GX56" i="3"/>
  <c r="GZ56" i="3"/>
  <c r="HA56" i="3"/>
  <c r="HC56" i="3"/>
  <c r="HD56" i="3"/>
  <c r="HF56" i="3"/>
  <c r="HG56" i="3"/>
  <c r="HI56" i="3"/>
  <c r="HJ56" i="3"/>
  <c r="HL56" i="3"/>
  <c r="HM56" i="3"/>
  <c r="HO56" i="3"/>
  <c r="HP56" i="3"/>
  <c r="HR56" i="3"/>
  <c r="HS56" i="3"/>
  <c r="HU56" i="3"/>
  <c r="HV56" i="3"/>
  <c r="HX56" i="3"/>
  <c r="HY56" i="3"/>
  <c r="IA56" i="3"/>
  <c r="IB56" i="3"/>
  <c r="ID56" i="3"/>
  <c r="IE56" i="3"/>
  <c r="IG56" i="3"/>
  <c r="IH56" i="3"/>
  <c r="IJ56" i="3"/>
  <c r="IK56" i="3"/>
  <c r="IM56" i="3"/>
  <c r="IN56" i="3"/>
  <c r="IP56" i="3"/>
  <c r="IQ56" i="3"/>
  <c r="IS56" i="3"/>
  <c r="IT56" i="3"/>
  <c r="IV56" i="3"/>
  <c r="IW56" i="3"/>
  <c r="IY56" i="3"/>
  <c r="IZ56" i="3"/>
  <c r="JB56" i="3"/>
  <c r="JC56" i="3"/>
  <c r="JE56" i="3"/>
  <c r="JF56" i="3"/>
  <c r="JH56" i="3"/>
  <c r="JI56" i="3"/>
  <c r="JK56" i="3"/>
  <c r="JL56" i="3"/>
  <c r="JN56" i="3"/>
  <c r="JO56" i="3"/>
  <c r="JQ56" i="3"/>
  <c r="JR56" i="3"/>
  <c r="JT56" i="3"/>
  <c r="JU56" i="3"/>
  <c r="JW56" i="3"/>
  <c r="JX56" i="3"/>
  <c r="JZ56" i="3"/>
  <c r="KA56" i="3"/>
  <c r="KC56" i="3"/>
  <c r="KD56" i="3"/>
  <c r="KF56" i="3"/>
  <c r="KG56" i="3"/>
  <c r="KI56" i="3"/>
  <c r="KJ56" i="3"/>
  <c r="KL56" i="3"/>
  <c r="KM56" i="3"/>
  <c r="KO56" i="3"/>
  <c r="KP56" i="3"/>
  <c r="KR56" i="3"/>
  <c r="KS56" i="3"/>
  <c r="KU56" i="3"/>
  <c r="KV56" i="3"/>
  <c r="KX56" i="3"/>
  <c r="KY56" i="3"/>
  <c r="LA56" i="3"/>
  <c r="LB56" i="3"/>
  <c r="LD56" i="3"/>
  <c r="LE56" i="3"/>
  <c r="LG56" i="3"/>
  <c r="LH56" i="3"/>
  <c r="LJ56" i="3"/>
  <c r="LK56" i="3"/>
  <c r="LM56" i="3"/>
  <c r="LN56" i="3"/>
  <c r="LP56" i="3"/>
  <c r="LQ56" i="3"/>
  <c r="LX56" i="3"/>
  <c r="LZ56" i="3"/>
  <c r="MA56" i="3"/>
  <c r="MB56" i="3"/>
  <c r="MC56" i="3"/>
  <c r="MD56" i="3"/>
  <c r="MI56" i="3"/>
  <c r="D57" i="3"/>
  <c r="E57" i="3"/>
  <c r="G57" i="3"/>
  <c r="H57" i="3"/>
  <c r="J57" i="3"/>
  <c r="K57" i="3"/>
  <c r="M57" i="3"/>
  <c r="N57" i="3"/>
  <c r="P57" i="3"/>
  <c r="Q57" i="3"/>
  <c r="S57" i="3"/>
  <c r="T57" i="3"/>
  <c r="V57" i="3"/>
  <c r="W57" i="3"/>
  <c r="Y57" i="3"/>
  <c r="Z57" i="3"/>
  <c r="AB57" i="3"/>
  <c r="AC57" i="3"/>
  <c r="AE57" i="3"/>
  <c r="AF57" i="3"/>
  <c r="AH57" i="3"/>
  <c r="AJ57" i="3" s="1"/>
  <c r="AK57" i="3"/>
  <c r="AL57" i="3"/>
  <c r="AN57" i="3"/>
  <c r="AO57" i="3"/>
  <c r="AQ57" i="3"/>
  <c r="AR57" i="3"/>
  <c r="AT57" i="3"/>
  <c r="AU57" i="3"/>
  <c r="AW57" i="3"/>
  <c r="AX57" i="3"/>
  <c r="AZ57" i="3"/>
  <c r="BA57" i="3"/>
  <c r="BC57" i="3"/>
  <c r="BD57" i="3"/>
  <c r="BF57" i="3"/>
  <c r="BG57" i="3"/>
  <c r="BI57" i="3"/>
  <c r="BJ57" i="3"/>
  <c r="BL57" i="3"/>
  <c r="BM57" i="3"/>
  <c r="BO57" i="3"/>
  <c r="BP57" i="3"/>
  <c r="BR57" i="3"/>
  <c r="BS57" i="3"/>
  <c r="BU57" i="3"/>
  <c r="BV57" i="3"/>
  <c r="BX57" i="3"/>
  <c r="BY57" i="3"/>
  <c r="CA57" i="3"/>
  <c r="CB57" i="3"/>
  <c r="CD57" i="3"/>
  <c r="CE57" i="3"/>
  <c r="CG57" i="3"/>
  <c r="CH57" i="3"/>
  <c r="CJ57" i="3"/>
  <c r="CK57" i="3"/>
  <c r="CM57" i="3"/>
  <c r="CN57" i="3"/>
  <c r="CP57" i="3"/>
  <c r="CQ57" i="3"/>
  <c r="CS57" i="3"/>
  <c r="CT57" i="3"/>
  <c r="CV57" i="3"/>
  <c r="CW57" i="3"/>
  <c r="CY57" i="3"/>
  <c r="CZ57" i="3"/>
  <c r="DB57" i="3"/>
  <c r="DC57" i="3"/>
  <c r="DE57" i="3"/>
  <c r="DF57" i="3"/>
  <c r="DH57" i="3"/>
  <c r="DI57" i="3"/>
  <c r="DK57" i="3"/>
  <c r="DL57" i="3"/>
  <c r="DN57" i="3"/>
  <c r="DO57" i="3"/>
  <c r="DQ57" i="3"/>
  <c r="DR57" i="3"/>
  <c r="DT57" i="3"/>
  <c r="DU57" i="3"/>
  <c r="DW57" i="3"/>
  <c r="DX57" i="3"/>
  <c r="DZ57" i="3"/>
  <c r="EA57" i="3"/>
  <c r="EC57" i="3"/>
  <c r="ED57" i="3"/>
  <c r="EF57" i="3"/>
  <c r="EG57" i="3"/>
  <c r="EI57" i="3"/>
  <c r="EJ57" i="3"/>
  <c r="EL57" i="3"/>
  <c r="EM57" i="3"/>
  <c r="EO57" i="3"/>
  <c r="EP57" i="3"/>
  <c r="ER57" i="3"/>
  <c r="ES57" i="3"/>
  <c r="EU57" i="3"/>
  <c r="EV57" i="3"/>
  <c r="EX57" i="3"/>
  <c r="EY57" i="3"/>
  <c r="FA57" i="3"/>
  <c r="FB57" i="3"/>
  <c r="FD57" i="3"/>
  <c r="FE57" i="3"/>
  <c r="FG57" i="3"/>
  <c r="FH57" i="3"/>
  <c r="FJ57" i="3"/>
  <c r="FK57" i="3"/>
  <c r="FM57" i="3"/>
  <c r="FN57" i="3"/>
  <c r="FP57" i="3"/>
  <c r="FQ57" i="3"/>
  <c r="FS57" i="3"/>
  <c r="FT57" i="3"/>
  <c r="FV57" i="3"/>
  <c r="FW57" i="3"/>
  <c r="FY57" i="3"/>
  <c r="FZ57" i="3"/>
  <c r="GB57" i="3"/>
  <c r="GC57" i="3"/>
  <c r="GE57" i="3"/>
  <c r="GF57" i="3"/>
  <c r="GH57" i="3"/>
  <c r="GI57" i="3"/>
  <c r="GK57" i="3"/>
  <c r="GL57" i="3"/>
  <c r="GN57" i="3"/>
  <c r="GO57" i="3"/>
  <c r="GQ57" i="3"/>
  <c r="GR57" i="3"/>
  <c r="GT57" i="3"/>
  <c r="GU57" i="3"/>
  <c r="GW57" i="3"/>
  <c r="GX57" i="3"/>
  <c r="GZ57" i="3"/>
  <c r="HA57" i="3"/>
  <c r="HC57" i="3"/>
  <c r="HD57" i="3"/>
  <c r="HF57" i="3"/>
  <c r="HG57" i="3"/>
  <c r="HI57" i="3"/>
  <c r="HJ57" i="3"/>
  <c r="HL57" i="3"/>
  <c r="HM57" i="3"/>
  <c r="HO57" i="3"/>
  <c r="HP57" i="3"/>
  <c r="HR57" i="3"/>
  <c r="HS57" i="3"/>
  <c r="HU57" i="3"/>
  <c r="HV57" i="3"/>
  <c r="HX57" i="3"/>
  <c r="HY57" i="3"/>
  <c r="IA57" i="3"/>
  <c r="IB57" i="3"/>
  <c r="ID57" i="3"/>
  <c r="IE57" i="3"/>
  <c r="IG57" i="3"/>
  <c r="IH57" i="3"/>
  <c r="IJ57" i="3"/>
  <c r="IK57" i="3"/>
  <c r="IM57" i="3"/>
  <c r="IN57" i="3"/>
  <c r="IP57" i="3"/>
  <c r="IQ57" i="3"/>
  <c r="IS57" i="3"/>
  <c r="IT57" i="3"/>
  <c r="IV57" i="3"/>
  <c r="IW57" i="3"/>
  <c r="IY57" i="3"/>
  <c r="IZ57" i="3"/>
  <c r="JB57" i="3"/>
  <c r="JC57" i="3"/>
  <c r="JE57" i="3"/>
  <c r="JF57" i="3"/>
  <c r="JH57" i="3"/>
  <c r="JI57" i="3"/>
  <c r="JK57" i="3"/>
  <c r="JL57" i="3"/>
  <c r="JN57" i="3"/>
  <c r="JO57" i="3"/>
  <c r="JQ57" i="3"/>
  <c r="JR57" i="3"/>
  <c r="JT57" i="3"/>
  <c r="JU57" i="3"/>
  <c r="JW57" i="3"/>
  <c r="JX57" i="3"/>
  <c r="JZ57" i="3"/>
  <c r="KA57" i="3"/>
  <c r="KC57" i="3"/>
  <c r="KD57" i="3"/>
  <c r="KF57" i="3"/>
  <c r="KG57" i="3"/>
  <c r="KI57" i="3"/>
  <c r="KJ57" i="3"/>
  <c r="KL57" i="3"/>
  <c r="KM57" i="3"/>
  <c r="KO57" i="3"/>
  <c r="KP57" i="3"/>
  <c r="KR57" i="3"/>
  <c r="KS57" i="3"/>
  <c r="KU57" i="3"/>
  <c r="KV57" i="3"/>
  <c r="KX57" i="3"/>
  <c r="KY57" i="3"/>
  <c r="LA57" i="3"/>
  <c r="LB57" i="3"/>
  <c r="LD57" i="3"/>
  <c r="LE57" i="3"/>
  <c r="LG57" i="3"/>
  <c r="LH57" i="3"/>
  <c r="LJ57" i="3"/>
  <c r="LK57" i="3"/>
  <c r="LM57" i="3"/>
  <c r="LN57" i="3"/>
  <c r="LP57" i="3"/>
  <c r="LQ57" i="3"/>
  <c r="LX57" i="3"/>
  <c r="LZ57" i="3"/>
  <c r="MA57" i="3"/>
  <c r="MB57" i="3"/>
  <c r="MC57" i="3"/>
  <c r="MD57" i="3"/>
  <c r="MI57" i="3"/>
  <c r="D58" i="3"/>
  <c r="E58" i="3"/>
  <c r="G58" i="3"/>
  <c r="H58" i="3"/>
  <c r="J58" i="3"/>
  <c r="K58" i="3"/>
  <c r="M58" i="3"/>
  <c r="N58" i="3"/>
  <c r="P58" i="3"/>
  <c r="Q58" i="3"/>
  <c r="S58" i="3"/>
  <c r="T58" i="3"/>
  <c r="V58" i="3"/>
  <c r="W58" i="3"/>
  <c r="Y58" i="3"/>
  <c r="Z58" i="3"/>
  <c r="AB58" i="3"/>
  <c r="AC58" i="3"/>
  <c r="AE58" i="3"/>
  <c r="AF58" i="3"/>
  <c r="AH58" i="3"/>
  <c r="AJ58" i="3" s="1"/>
  <c r="AK58" i="3"/>
  <c r="AL58" i="3"/>
  <c r="AN58" i="3"/>
  <c r="AO58" i="3"/>
  <c r="AQ58" i="3"/>
  <c r="AR58" i="3"/>
  <c r="AT58" i="3"/>
  <c r="AU58" i="3"/>
  <c r="AW58" i="3"/>
  <c r="AX58" i="3"/>
  <c r="AZ58" i="3"/>
  <c r="BA58" i="3"/>
  <c r="BC58" i="3"/>
  <c r="BD58" i="3"/>
  <c r="BF58" i="3"/>
  <c r="BG58" i="3"/>
  <c r="BI58" i="3"/>
  <c r="BJ58" i="3"/>
  <c r="BL58" i="3"/>
  <c r="BM58" i="3"/>
  <c r="BO58" i="3"/>
  <c r="BP58" i="3"/>
  <c r="BR58" i="3"/>
  <c r="BS58" i="3"/>
  <c r="BU58" i="3"/>
  <c r="BV58" i="3"/>
  <c r="BX58" i="3"/>
  <c r="BY58" i="3"/>
  <c r="CA58" i="3"/>
  <c r="CB58" i="3"/>
  <c r="CD58" i="3"/>
  <c r="CE58" i="3"/>
  <c r="CG58" i="3"/>
  <c r="CH58" i="3"/>
  <c r="CJ58" i="3"/>
  <c r="CK58" i="3"/>
  <c r="CM58" i="3"/>
  <c r="CN58" i="3"/>
  <c r="CP58" i="3"/>
  <c r="CQ58" i="3"/>
  <c r="CS58" i="3"/>
  <c r="CT58" i="3"/>
  <c r="CV58" i="3"/>
  <c r="CW58" i="3"/>
  <c r="CY58" i="3"/>
  <c r="CZ58" i="3"/>
  <c r="DB58" i="3"/>
  <c r="DC58" i="3"/>
  <c r="DE58" i="3"/>
  <c r="DF58" i="3"/>
  <c r="DH58" i="3"/>
  <c r="DI58" i="3"/>
  <c r="DK58" i="3"/>
  <c r="DL58" i="3"/>
  <c r="DN58" i="3"/>
  <c r="DO58" i="3"/>
  <c r="DQ58" i="3"/>
  <c r="DR58" i="3"/>
  <c r="DT58" i="3"/>
  <c r="DU58" i="3"/>
  <c r="DW58" i="3"/>
  <c r="DX58" i="3"/>
  <c r="DZ58" i="3"/>
  <c r="EA58" i="3"/>
  <c r="EC58" i="3"/>
  <c r="ED58" i="3"/>
  <c r="EF58" i="3"/>
  <c r="EG58" i="3"/>
  <c r="EI58" i="3"/>
  <c r="EJ58" i="3"/>
  <c r="EL58" i="3"/>
  <c r="EM58" i="3"/>
  <c r="EO58" i="3"/>
  <c r="EP58" i="3"/>
  <c r="ER58" i="3"/>
  <c r="ES58" i="3"/>
  <c r="EU58" i="3"/>
  <c r="EV58" i="3"/>
  <c r="EX58" i="3"/>
  <c r="EY58" i="3"/>
  <c r="FA58" i="3"/>
  <c r="FB58" i="3"/>
  <c r="FD58" i="3"/>
  <c r="FE58" i="3"/>
  <c r="FG58" i="3"/>
  <c r="FH58" i="3"/>
  <c r="FJ58" i="3"/>
  <c r="FK58" i="3"/>
  <c r="FM58" i="3"/>
  <c r="FN58" i="3"/>
  <c r="FP58" i="3"/>
  <c r="FQ58" i="3"/>
  <c r="FS58" i="3"/>
  <c r="FT58" i="3"/>
  <c r="FV58" i="3"/>
  <c r="FW58" i="3"/>
  <c r="FY58" i="3"/>
  <c r="FZ58" i="3"/>
  <c r="GB58" i="3"/>
  <c r="GC58" i="3"/>
  <c r="GE58" i="3"/>
  <c r="GF58" i="3"/>
  <c r="GH58" i="3"/>
  <c r="GI58" i="3"/>
  <c r="GK58" i="3"/>
  <c r="GL58" i="3"/>
  <c r="GN58" i="3"/>
  <c r="GO58" i="3"/>
  <c r="GQ58" i="3"/>
  <c r="GR58" i="3"/>
  <c r="GT58" i="3"/>
  <c r="GU58" i="3"/>
  <c r="GW58" i="3"/>
  <c r="GX58" i="3"/>
  <c r="GZ58" i="3"/>
  <c r="HA58" i="3"/>
  <c r="HC58" i="3"/>
  <c r="HD58" i="3"/>
  <c r="HF58" i="3"/>
  <c r="HG58" i="3"/>
  <c r="HI58" i="3"/>
  <c r="HJ58" i="3"/>
  <c r="HL58" i="3"/>
  <c r="HM58" i="3"/>
  <c r="HO58" i="3"/>
  <c r="HP58" i="3"/>
  <c r="HR58" i="3"/>
  <c r="HS58" i="3"/>
  <c r="HU58" i="3"/>
  <c r="HV58" i="3"/>
  <c r="HX58" i="3"/>
  <c r="HY58" i="3"/>
  <c r="IA58" i="3"/>
  <c r="IB58" i="3"/>
  <c r="ID58" i="3"/>
  <c r="IE58" i="3"/>
  <c r="IG58" i="3"/>
  <c r="IH58" i="3"/>
  <c r="IJ58" i="3"/>
  <c r="IK58" i="3"/>
  <c r="IM58" i="3"/>
  <c r="IN58" i="3"/>
  <c r="IP58" i="3"/>
  <c r="IQ58" i="3"/>
  <c r="IS58" i="3"/>
  <c r="IT58" i="3"/>
  <c r="IV58" i="3"/>
  <c r="IW58" i="3"/>
  <c r="IY58" i="3"/>
  <c r="IZ58" i="3"/>
  <c r="JB58" i="3"/>
  <c r="JC58" i="3"/>
  <c r="JE58" i="3"/>
  <c r="JF58" i="3"/>
  <c r="JH58" i="3"/>
  <c r="JI58" i="3"/>
  <c r="JK58" i="3"/>
  <c r="JL58" i="3"/>
  <c r="JN58" i="3"/>
  <c r="JO58" i="3"/>
  <c r="JQ58" i="3"/>
  <c r="JR58" i="3"/>
  <c r="JT58" i="3"/>
  <c r="JU58" i="3"/>
  <c r="JW58" i="3"/>
  <c r="JX58" i="3"/>
  <c r="JZ58" i="3"/>
  <c r="KA58" i="3"/>
  <c r="KC58" i="3"/>
  <c r="KD58" i="3"/>
  <c r="KF58" i="3"/>
  <c r="KG58" i="3"/>
  <c r="KI58" i="3"/>
  <c r="KJ58" i="3"/>
  <c r="KL58" i="3"/>
  <c r="KM58" i="3"/>
  <c r="KO58" i="3"/>
  <c r="KP58" i="3"/>
  <c r="KR58" i="3"/>
  <c r="KS58" i="3"/>
  <c r="KU58" i="3"/>
  <c r="KV58" i="3"/>
  <c r="KX58" i="3"/>
  <c r="KY58" i="3"/>
  <c r="LA58" i="3"/>
  <c r="LB58" i="3"/>
  <c r="LD58" i="3"/>
  <c r="LE58" i="3"/>
  <c r="LG58" i="3"/>
  <c r="LH58" i="3"/>
  <c r="LJ58" i="3"/>
  <c r="LK58" i="3"/>
  <c r="LM58" i="3"/>
  <c r="LN58" i="3"/>
  <c r="LP58" i="3"/>
  <c r="LQ58" i="3"/>
  <c r="LX58" i="3"/>
  <c r="LZ58" i="3"/>
  <c r="MA58" i="3"/>
  <c r="MB58" i="3"/>
  <c r="MC58" i="3"/>
  <c r="MD58" i="3"/>
  <c r="MI58" i="3"/>
  <c r="D59" i="3"/>
  <c r="E59" i="3"/>
  <c r="G59" i="3"/>
  <c r="H59" i="3"/>
  <c r="J59" i="3"/>
  <c r="K59" i="3"/>
  <c r="M59" i="3"/>
  <c r="N59" i="3"/>
  <c r="P59" i="3"/>
  <c r="Q59" i="3"/>
  <c r="S59" i="3"/>
  <c r="T59" i="3"/>
  <c r="V59" i="3"/>
  <c r="W59" i="3"/>
  <c r="Y59" i="3"/>
  <c r="Z59" i="3"/>
  <c r="AB59" i="3"/>
  <c r="AC59" i="3"/>
  <c r="AE59" i="3"/>
  <c r="AF59" i="3"/>
  <c r="AH59" i="3"/>
  <c r="AJ59" i="3" s="1"/>
  <c r="AK59" i="3"/>
  <c r="AL59" i="3"/>
  <c r="AN59" i="3"/>
  <c r="AO59" i="3"/>
  <c r="AQ59" i="3"/>
  <c r="AR59" i="3"/>
  <c r="AT59" i="3"/>
  <c r="AU59" i="3"/>
  <c r="AW59" i="3"/>
  <c r="AX59" i="3"/>
  <c r="AZ59" i="3"/>
  <c r="BA59" i="3"/>
  <c r="BC59" i="3"/>
  <c r="BD59" i="3"/>
  <c r="BF59" i="3"/>
  <c r="BG59" i="3"/>
  <c r="BI59" i="3"/>
  <c r="BJ59" i="3"/>
  <c r="BL59" i="3"/>
  <c r="BM59" i="3"/>
  <c r="BO59" i="3"/>
  <c r="BP59" i="3"/>
  <c r="BR59" i="3"/>
  <c r="BS59" i="3"/>
  <c r="BU59" i="3"/>
  <c r="BV59" i="3"/>
  <c r="BX59" i="3"/>
  <c r="BY59" i="3"/>
  <c r="CA59" i="3"/>
  <c r="CB59" i="3"/>
  <c r="CD59" i="3"/>
  <c r="CE59" i="3"/>
  <c r="CG59" i="3"/>
  <c r="CH59" i="3"/>
  <c r="CJ59" i="3"/>
  <c r="CK59" i="3"/>
  <c r="CM59" i="3"/>
  <c r="CN59" i="3"/>
  <c r="CP59" i="3"/>
  <c r="CQ59" i="3"/>
  <c r="CS59" i="3"/>
  <c r="CT59" i="3"/>
  <c r="CV59" i="3"/>
  <c r="CW59" i="3"/>
  <c r="CY59" i="3"/>
  <c r="CZ59" i="3"/>
  <c r="DB59" i="3"/>
  <c r="DC59" i="3"/>
  <c r="DE59" i="3"/>
  <c r="DF59" i="3"/>
  <c r="DH59" i="3"/>
  <c r="DI59" i="3"/>
  <c r="DK59" i="3"/>
  <c r="DL59" i="3"/>
  <c r="DN59" i="3"/>
  <c r="DO59" i="3"/>
  <c r="DQ59" i="3"/>
  <c r="DR59" i="3"/>
  <c r="DT59" i="3"/>
  <c r="DU59" i="3"/>
  <c r="DW59" i="3"/>
  <c r="DX59" i="3"/>
  <c r="DZ59" i="3"/>
  <c r="EA59" i="3"/>
  <c r="EC59" i="3"/>
  <c r="ED59" i="3"/>
  <c r="EF59" i="3"/>
  <c r="EG59" i="3"/>
  <c r="EI59" i="3"/>
  <c r="EJ59" i="3"/>
  <c r="EL59" i="3"/>
  <c r="EM59" i="3"/>
  <c r="EO59" i="3"/>
  <c r="EP59" i="3"/>
  <c r="ER59" i="3"/>
  <c r="ES59" i="3"/>
  <c r="EU59" i="3"/>
  <c r="EV59" i="3"/>
  <c r="EX59" i="3"/>
  <c r="EY59" i="3"/>
  <c r="FA59" i="3"/>
  <c r="FB59" i="3"/>
  <c r="FD59" i="3"/>
  <c r="FE59" i="3"/>
  <c r="FG59" i="3"/>
  <c r="FH59" i="3"/>
  <c r="FJ59" i="3"/>
  <c r="FK59" i="3"/>
  <c r="FM59" i="3"/>
  <c r="FN59" i="3"/>
  <c r="FP59" i="3"/>
  <c r="FQ59" i="3"/>
  <c r="FS59" i="3"/>
  <c r="FT59" i="3"/>
  <c r="FV59" i="3"/>
  <c r="FW59" i="3"/>
  <c r="FY59" i="3"/>
  <c r="FZ59" i="3"/>
  <c r="GB59" i="3"/>
  <c r="GC59" i="3"/>
  <c r="GE59" i="3"/>
  <c r="GF59" i="3"/>
  <c r="GH59" i="3"/>
  <c r="GI59" i="3"/>
  <c r="GK59" i="3"/>
  <c r="GL59" i="3"/>
  <c r="GN59" i="3"/>
  <c r="GO59" i="3"/>
  <c r="GQ59" i="3"/>
  <c r="GR59" i="3"/>
  <c r="GT59" i="3"/>
  <c r="GU59" i="3"/>
  <c r="GW59" i="3"/>
  <c r="GX59" i="3"/>
  <c r="GZ59" i="3"/>
  <c r="HA59" i="3"/>
  <c r="HC59" i="3"/>
  <c r="HD59" i="3"/>
  <c r="HF59" i="3"/>
  <c r="HG59" i="3"/>
  <c r="HI59" i="3"/>
  <c r="HJ59" i="3"/>
  <c r="HL59" i="3"/>
  <c r="HM59" i="3"/>
  <c r="HO59" i="3"/>
  <c r="HP59" i="3"/>
  <c r="HR59" i="3"/>
  <c r="HS59" i="3"/>
  <c r="HU59" i="3"/>
  <c r="HV59" i="3"/>
  <c r="HX59" i="3"/>
  <c r="HY59" i="3"/>
  <c r="IA59" i="3"/>
  <c r="IB59" i="3"/>
  <c r="ID59" i="3"/>
  <c r="IE59" i="3"/>
  <c r="IG59" i="3"/>
  <c r="IH59" i="3"/>
  <c r="IJ59" i="3"/>
  <c r="IK59" i="3"/>
  <c r="IM59" i="3"/>
  <c r="IN59" i="3"/>
  <c r="IP59" i="3"/>
  <c r="IQ59" i="3"/>
  <c r="IS59" i="3"/>
  <c r="IT59" i="3"/>
  <c r="IV59" i="3"/>
  <c r="IW59" i="3"/>
  <c r="IY59" i="3"/>
  <c r="IZ59" i="3"/>
  <c r="JB59" i="3"/>
  <c r="JC59" i="3"/>
  <c r="JE59" i="3"/>
  <c r="JF59" i="3"/>
  <c r="JH59" i="3"/>
  <c r="JI59" i="3"/>
  <c r="JK59" i="3"/>
  <c r="JL59" i="3"/>
  <c r="JN59" i="3"/>
  <c r="JO59" i="3"/>
  <c r="JQ59" i="3"/>
  <c r="JR59" i="3"/>
  <c r="JT59" i="3"/>
  <c r="JU59" i="3"/>
  <c r="JW59" i="3"/>
  <c r="JX59" i="3"/>
  <c r="JZ59" i="3"/>
  <c r="KA59" i="3"/>
  <c r="KC59" i="3"/>
  <c r="KD59" i="3"/>
  <c r="KF59" i="3"/>
  <c r="KG59" i="3"/>
  <c r="KI59" i="3"/>
  <c r="KJ59" i="3"/>
  <c r="KL59" i="3"/>
  <c r="KM59" i="3"/>
  <c r="KO59" i="3"/>
  <c r="KP59" i="3"/>
  <c r="KR59" i="3"/>
  <c r="KS59" i="3"/>
  <c r="KU59" i="3"/>
  <c r="KV59" i="3"/>
  <c r="KX59" i="3"/>
  <c r="KY59" i="3"/>
  <c r="LA59" i="3"/>
  <c r="LB59" i="3"/>
  <c r="LD59" i="3"/>
  <c r="LE59" i="3"/>
  <c r="LG59" i="3"/>
  <c r="LH59" i="3"/>
  <c r="LJ59" i="3"/>
  <c r="LK59" i="3"/>
  <c r="LM59" i="3"/>
  <c r="LN59" i="3"/>
  <c r="LP59" i="3"/>
  <c r="LQ59" i="3"/>
  <c r="LX59" i="3"/>
  <c r="LZ59" i="3"/>
  <c r="MA59" i="3"/>
  <c r="MB59" i="3"/>
  <c r="MC59" i="3"/>
  <c r="MD59" i="3"/>
  <c r="MI59" i="3"/>
  <c r="D60" i="3"/>
  <c r="E60" i="3"/>
  <c r="G60" i="3"/>
  <c r="H60" i="3"/>
  <c r="J60" i="3"/>
  <c r="K60" i="3"/>
  <c r="M60" i="3"/>
  <c r="N60" i="3"/>
  <c r="P60" i="3"/>
  <c r="Q60" i="3"/>
  <c r="S60" i="3"/>
  <c r="T60" i="3"/>
  <c r="V60" i="3"/>
  <c r="W60" i="3"/>
  <c r="Y60" i="3"/>
  <c r="Z60" i="3"/>
  <c r="AB60" i="3"/>
  <c r="AC60" i="3"/>
  <c r="AE60" i="3"/>
  <c r="AF60" i="3"/>
  <c r="AH60" i="3"/>
  <c r="AJ60" i="3" s="1"/>
  <c r="AK60" i="3"/>
  <c r="AL60" i="3"/>
  <c r="AN60" i="3"/>
  <c r="AO60" i="3"/>
  <c r="AQ60" i="3"/>
  <c r="AR60" i="3"/>
  <c r="AT60" i="3"/>
  <c r="AU60" i="3"/>
  <c r="AW60" i="3"/>
  <c r="AX60" i="3"/>
  <c r="AZ60" i="3"/>
  <c r="BA60" i="3"/>
  <c r="BC60" i="3"/>
  <c r="BD60" i="3"/>
  <c r="BF60" i="3"/>
  <c r="BG60" i="3"/>
  <c r="BI60" i="3"/>
  <c r="BJ60" i="3"/>
  <c r="BL60" i="3"/>
  <c r="BM60" i="3"/>
  <c r="BO60" i="3"/>
  <c r="BP60" i="3"/>
  <c r="BR60" i="3"/>
  <c r="BS60" i="3"/>
  <c r="BU60" i="3"/>
  <c r="BV60" i="3"/>
  <c r="BX60" i="3"/>
  <c r="BY60" i="3"/>
  <c r="CA60" i="3"/>
  <c r="CB60" i="3"/>
  <c r="CD60" i="3"/>
  <c r="CE60" i="3"/>
  <c r="CG60" i="3"/>
  <c r="CH60" i="3"/>
  <c r="CJ60" i="3"/>
  <c r="CK60" i="3"/>
  <c r="CM60" i="3"/>
  <c r="CN60" i="3"/>
  <c r="CP60" i="3"/>
  <c r="CQ60" i="3"/>
  <c r="CS60" i="3"/>
  <c r="CT60" i="3"/>
  <c r="CV60" i="3"/>
  <c r="CW60" i="3"/>
  <c r="CY60" i="3"/>
  <c r="CZ60" i="3"/>
  <c r="DB60" i="3"/>
  <c r="DC60" i="3"/>
  <c r="DE60" i="3"/>
  <c r="DF60" i="3"/>
  <c r="DH60" i="3"/>
  <c r="DI60" i="3"/>
  <c r="DK60" i="3"/>
  <c r="DL60" i="3"/>
  <c r="DN60" i="3"/>
  <c r="DO60" i="3"/>
  <c r="DQ60" i="3"/>
  <c r="DR60" i="3"/>
  <c r="DT60" i="3"/>
  <c r="DU60" i="3"/>
  <c r="DW60" i="3"/>
  <c r="DX60" i="3"/>
  <c r="DZ60" i="3"/>
  <c r="EA60" i="3"/>
  <c r="EC60" i="3"/>
  <c r="ED60" i="3"/>
  <c r="EF60" i="3"/>
  <c r="EG60" i="3"/>
  <c r="EI60" i="3"/>
  <c r="EJ60" i="3"/>
  <c r="EL60" i="3"/>
  <c r="EM60" i="3"/>
  <c r="EO60" i="3"/>
  <c r="EP60" i="3"/>
  <c r="ER60" i="3"/>
  <c r="ES60" i="3"/>
  <c r="EU60" i="3"/>
  <c r="EV60" i="3"/>
  <c r="EX60" i="3"/>
  <c r="EY60" i="3"/>
  <c r="FA60" i="3"/>
  <c r="FB60" i="3"/>
  <c r="FD60" i="3"/>
  <c r="FE60" i="3"/>
  <c r="FG60" i="3"/>
  <c r="FH60" i="3"/>
  <c r="FJ60" i="3"/>
  <c r="FK60" i="3"/>
  <c r="FM60" i="3"/>
  <c r="FN60" i="3"/>
  <c r="FP60" i="3"/>
  <c r="FQ60" i="3"/>
  <c r="FS60" i="3"/>
  <c r="FT60" i="3"/>
  <c r="FV60" i="3"/>
  <c r="FW60" i="3"/>
  <c r="FY60" i="3"/>
  <c r="FZ60" i="3"/>
  <c r="GB60" i="3"/>
  <c r="GC60" i="3"/>
  <c r="GE60" i="3"/>
  <c r="GF60" i="3"/>
  <c r="GH60" i="3"/>
  <c r="GI60" i="3"/>
  <c r="GK60" i="3"/>
  <c r="GL60" i="3"/>
  <c r="GN60" i="3"/>
  <c r="GO60" i="3"/>
  <c r="GQ60" i="3"/>
  <c r="GR60" i="3"/>
  <c r="GT60" i="3"/>
  <c r="GU60" i="3"/>
  <c r="GW60" i="3"/>
  <c r="GX60" i="3"/>
  <c r="GZ60" i="3"/>
  <c r="HA60" i="3"/>
  <c r="HC60" i="3"/>
  <c r="HD60" i="3"/>
  <c r="HF60" i="3"/>
  <c r="HG60" i="3"/>
  <c r="HI60" i="3"/>
  <c r="HJ60" i="3"/>
  <c r="HL60" i="3"/>
  <c r="HM60" i="3"/>
  <c r="HO60" i="3"/>
  <c r="HP60" i="3"/>
  <c r="HR60" i="3"/>
  <c r="HS60" i="3"/>
  <c r="HU60" i="3"/>
  <c r="HV60" i="3"/>
  <c r="HX60" i="3"/>
  <c r="HY60" i="3"/>
  <c r="IA60" i="3"/>
  <c r="IB60" i="3"/>
  <c r="ID60" i="3"/>
  <c r="IE60" i="3"/>
  <c r="IG60" i="3"/>
  <c r="IH60" i="3"/>
  <c r="IJ60" i="3"/>
  <c r="IK60" i="3"/>
  <c r="IM60" i="3"/>
  <c r="IN60" i="3"/>
  <c r="IP60" i="3"/>
  <c r="IQ60" i="3"/>
  <c r="IS60" i="3"/>
  <c r="IT60" i="3"/>
  <c r="IV60" i="3"/>
  <c r="IW60" i="3"/>
  <c r="IY60" i="3"/>
  <c r="IZ60" i="3"/>
  <c r="JB60" i="3"/>
  <c r="JC60" i="3"/>
  <c r="JE60" i="3"/>
  <c r="JF60" i="3"/>
  <c r="JH60" i="3"/>
  <c r="JI60" i="3"/>
  <c r="JK60" i="3"/>
  <c r="JL60" i="3"/>
  <c r="JN60" i="3"/>
  <c r="JO60" i="3"/>
  <c r="JQ60" i="3"/>
  <c r="JR60" i="3"/>
  <c r="JT60" i="3"/>
  <c r="JU60" i="3"/>
  <c r="JW60" i="3"/>
  <c r="JX60" i="3"/>
  <c r="JZ60" i="3"/>
  <c r="KA60" i="3"/>
  <c r="KC60" i="3"/>
  <c r="KD60" i="3"/>
  <c r="KF60" i="3"/>
  <c r="KG60" i="3"/>
  <c r="KI60" i="3"/>
  <c r="KJ60" i="3"/>
  <c r="KL60" i="3"/>
  <c r="KM60" i="3"/>
  <c r="KO60" i="3"/>
  <c r="KP60" i="3"/>
  <c r="KR60" i="3"/>
  <c r="KS60" i="3"/>
  <c r="KU60" i="3"/>
  <c r="KV60" i="3"/>
  <c r="KX60" i="3"/>
  <c r="KY60" i="3"/>
  <c r="LA60" i="3"/>
  <c r="LB60" i="3"/>
  <c r="LD60" i="3"/>
  <c r="LE60" i="3"/>
  <c r="LG60" i="3"/>
  <c r="LH60" i="3"/>
  <c r="LJ60" i="3"/>
  <c r="LK60" i="3"/>
  <c r="LM60" i="3"/>
  <c r="LN60" i="3"/>
  <c r="LP60" i="3"/>
  <c r="LQ60" i="3"/>
  <c r="LX60" i="3"/>
  <c r="LZ60" i="3"/>
  <c r="MA60" i="3"/>
  <c r="MB60" i="3"/>
  <c r="MC60" i="3"/>
  <c r="MD60" i="3"/>
  <c r="MI60" i="3"/>
  <c r="D61" i="3"/>
  <c r="E61" i="3"/>
  <c r="G61" i="3"/>
  <c r="H61" i="3"/>
  <c r="J61" i="3"/>
  <c r="K61" i="3"/>
  <c r="M61" i="3"/>
  <c r="N61" i="3"/>
  <c r="P61" i="3"/>
  <c r="Q61" i="3"/>
  <c r="S61" i="3"/>
  <c r="T61" i="3"/>
  <c r="V61" i="3"/>
  <c r="W61" i="3"/>
  <c r="Y61" i="3"/>
  <c r="Z61" i="3"/>
  <c r="AB61" i="3"/>
  <c r="AC61" i="3"/>
  <c r="AE61" i="3"/>
  <c r="AF61" i="3"/>
  <c r="AH61" i="3"/>
  <c r="AJ61" i="3" s="1"/>
  <c r="AK61" i="3"/>
  <c r="AL61" i="3"/>
  <c r="AN61" i="3"/>
  <c r="AO61" i="3"/>
  <c r="AQ61" i="3"/>
  <c r="AR61" i="3"/>
  <c r="AT61" i="3"/>
  <c r="AU61" i="3"/>
  <c r="AW61" i="3"/>
  <c r="AX61" i="3"/>
  <c r="AZ61" i="3"/>
  <c r="BA61" i="3"/>
  <c r="BC61" i="3"/>
  <c r="BD61" i="3"/>
  <c r="BF61" i="3"/>
  <c r="BG61" i="3"/>
  <c r="BI61" i="3"/>
  <c r="BJ61" i="3"/>
  <c r="BL61" i="3"/>
  <c r="BM61" i="3"/>
  <c r="BO61" i="3"/>
  <c r="BP61" i="3"/>
  <c r="BR61" i="3"/>
  <c r="BS61" i="3"/>
  <c r="BU61" i="3"/>
  <c r="BV61" i="3"/>
  <c r="BX61" i="3"/>
  <c r="BY61" i="3"/>
  <c r="CA61" i="3"/>
  <c r="CB61" i="3"/>
  <c r="CD61" i="3"/>
  <c r="CE61" i="3"/>
  <c r="CG61" i="3"/>
  <c r="CH61" i="3"/>
  <c r="CJ61" i="3"/>
  <c r="CK61" i="3"/>
  <c r="CM61" i="3"/>
  <c r="CN61" i="3"/>
  <c r="CP61" i="3"/>
  <c r="CQ61" i="3"/>
  <c r="CS61" i="3"/>
  <c r="CT61" i="3"/>
  <c r="CV61" i="3"/>
  <c r="CW61" i="3"/>
  <c r="CY61" i="3"/>
  <c r="CZ61" i="3"/>
  <c r="DB61" i="3"/>
  <c r="DC61" i="3"/>
  <c r="DE61" i="3"/>
  <c r="DF61" i="3"/>
  <c r="DH61" i="3"/>
  <c r="DI61" i="3"/>
  <c r="DK61" i="3"/>
  <c r="DL61" i="3"/>
  <c r="DN61" i="3"/>
  <c r="DO61" i="3"/>
  <c r="DQ61" i="3"/>
  <c r="DR61" i="3"/>
  <c r="DT61" i="3"/>
  <c r="DU61" i="3"/>
  <c r="DW61" i="3"/>
  <c r="DX61" i="3"/>
  <c r="DZ61" i="3"/>
  <c r="EA61" i="3"/>
  <c r="EC61" i="3"/>
  <c r="ED61" i="3"/>
  <c r="EF61" i="3"/>
  <c r="EG61" i="3"/>
  <c r="EI61" i="3"/>
  <c r="EJ61" i="3"/>
  <c r="EL61" i="3"/>
  <c r="EM61" i="3"/>
  <c r="EO61" i="3"/>
  <c r="EP61" i="3"/>
  <c r="ER61" i="3"/>
  <c r="ES61" i="3"/>
  <c r="EU61" i="3"/>
  <c r="EV61" i="3"/>
  <c r="EX61" i="3"/>
  <c r="EY61" i="3"/>
  <c r="FA61" i="3"/>
  <c r="FB61" i="3"/>
  <c r="FD61" i="3"/>
  <c r="FE61" i="3"/>
  <c r="FG61" i="3"/>
  <c r="FH61" i="3"/>
  <c r="FJ61" i="3"/>
  <c r="FK61" i="3"/>
  <c r="FM61" i="3"/>
  <c r="FN61" i="3"/>
  <c r="FP61" i="3"/>
  <c r="FQ61" i="3"/>
  <c r="FS61" i="3"/>
  <c r="FT61" i="3"/>
  <c r="FV61" i="3"/>
  <c r="FW61" i="3"/>
  <c r="FY61" i="3"/>
  <c r="FZ61" i="3"/>
  <c r="GB61" i="3"/>
  <c r="GC61" i="3"/>
  <c r="GE61" i="3"/>
  <c r="GF61" i="3"/>
  <c r="GH61" i="3"/>
  <c r="GI61" i="3"/>
  <c r="GK61" i="3"/>
  <c r="GL61" i="3"/>
  <c r="GN61" i="3"/>
  <c r="GO61" i="3"/>
  <c r="GQ61" i="3"/>
  <c r="GR61" i="3"/>
  <c r="GT61" i="3"/>
  <c r="GU61" i="3"/>
  <c r="GW61" i="3"/>
  <c r="GX61" i="3"/>
  <c r="GZ61" i="3"/>
  <c r="HA61" i="3"/>
  <c r="HC61" i="3"/>
  <c r="HD61" i="3"/>
  <c r="HF61" i="3"/>
  <c r="HG61" i="3"/>
  <c r="HI61" i="3"/>
  <c r="HJ61" i="3"/>
  <c r="HL61" i="3"/>
  <c r="HM61" i="3"/>
  <c r="HO61" i="3"/>
  <c r="HP61" i="3"/>
  <c r="HR61" i="3"/>
  <c r="HS61" i="3"/>
  <c r="HU61" i="3"/>
  <c r="HV61" i="3"/>
  <c r="HX61" i="3"/>
  <c r="HY61" i="3"/>
  <c r="IA61" i="3"/>
  <c r="IB61" i="3"/>
  <c r="ID61" i="3"/>
  <c r="IE61" i="3"/>
  <c r="IG61" i="3"/>
  <c r="IH61" i="3"/>
  <c r="IJ61" i="3"/>
  <c r="IK61" i="3"/>
  <c r="IM61" i="3"/>
  <c r="IN61" i="3"/>
  <c r="IP61" i="3"/>
  <c r="IQ61" i="3"/>
  <c r="IS61" i="3"/>
  <c r="IT61" i="3"/>
  <c r="IV61" i="3"/>
  <c r="IW61" i="3"/>
  <c r="IY61" i="3"/>
  <c r="IZ61" i="3"/>
  <c r="JB61" i="3"/>
  <c r="JC61" i="3"/>
  <c r="JE61" i="3"/>
  <c r="JF61" i="3"/>
  <c r="JH61" i="3"/>
  <c r="JI61" i="3"/>
  <c r="JK61" i="3"/>
  <c r="JL61" i="3"/>
  <c r="JN61" i="3"/>
  <c r="JO61" i="3"/>
  <c r="JQ61" i="3"/>
  <c r="JR61" i="3"/>
  <c r="JT61" i="3"/>
  <c r="JU61" i="3"/>
  <c r="JW61" i="3"/>
  <c r="JX61" i="3"/>
  <c r="JZ61" i="3"/>
  <c r="KA61" i="3"/>
  <c r="KC61" i="3"/>
  <c r="KD61" i="3"/>
  <c r="KF61" i="3"/>
  <c r="KG61" i="3"/>
  <c r="KI61" i="3"/>
  <c r="KJ61" i="3"/>
  <c r="KL61" i="3"/>
  <c r="KM61" i="3"/>
  <c r="KO61" i="3"/>
  <c r="KP61" i="3"/>
  <c r="KR61" i="3"/>
  <c r="KS61" i="3"/>
  <c r="KU61" i="3"/>
  <c r="KV61" i="3"/>
  <c r="KX61" i="3"/>
  <c r="KY61" i="3"/>
  <c r="LA61" i="3"/>
  <c r="LB61" i="3"/>
  <c r="LD61" i="3"/>
  <c r="LE61" i="3"/>
  <c r="LG61" i="3"/>
  <c r="LH61" i="3"/>
  <c r="LJ61" i="3"/>
  <c r="LK61" i="3"/>
  <c r="LM61" i="3"/>
  <c r="LN61" i="3"/>
  <c r="LP61" i="3"/>
  <c r="LQ61" i="3"/>
  <c r="LX61" i="3"/>
  <c r="LZ61" i="3"/>
  <c r="MA61" i="3"/>
  <c r="MB61" i="3"/>
  <c r="MC61" i="3"/>
  <c r="MD61" i="3"/>
  <c r="MI61" i="3"/>
  <c r="D62" i="3"/>
  <c r="E62" i="3"/>
  <c r="G62" i="3"/>
  <c r="H62" i="3"/>
  <c r="J62" i="3"/>
  <c r="K62" i="3"/>
  <c r="M62" i="3"/>
  <c r="N62" i="3"/>
  <c r="P62" i="3"/>
  <c r="Q62" i="3"/>
  <c r="S62" i="3"/>
  <c r="T62" i="3"/>
  <c r="V62" i="3"/>
  <c r="W62" i="3"/>
  <c r="Y62" i="3"/>
  <c r="Z62" i="3"/>
  <c r="AB62" i="3"/>
  <c r="AC62" i="3"/>
  <c r="AE62" i="3"/>
  <c r="AF62" i="3"/>
  <c r="AH62" i="3"/>
  <c r="AJ62" i="3" s="1"/>
  <c r="AK62" i="3"/>
  <c r="AL62" i="3"/>
  <c r="AN62" i="3"/>
  <c r="AO62" i="3"/>
  <c r="AQ62" i="3"/>
  <c r="AR62" i="3"/>
  <c r="AT62" i="3"/>
  <c r="AU62" i="3"/>
  <c r="AW62" i="3"/>
  <c r="AX62" i="3"/>
  <c r="AZ62" i="3"/>
  <c r="BA62" i="3"/>
  <c r="BC62" i="3"/>
  <c r="BD62" i="3"/>
  <c r="BF62" i="3"/>
  <c r="BG62" i="3"/>
  <c r="BI62" i="3"/>
  <c r="BJ62" i="3"/>
  <c r="BL62" i="3"/>
  <c r="BM62" i="3"/>
  <c r="BO62" i="3"/>
  <c r="BP62" i="3"/>
  <c r="BR62" i="3"/>
  <c r="BS62" i="3"/>
  <c r="BU62" i="3"/>
  <c r="BV62" i="3"/>
  <c r="BX62" i="3"/>
  <c r="BY62" i="3"/>
  <c r="CA62" i="3"/>
  <c r="CB62" i="3"/>
  <c r="CD62" i="3"/>
  <c r="CE62" i="3"/>
  <c r="CG62" i="3"/>
  <c r="CH62" i="3"/>
  <c r="CJ62" i="3"/>
  <c r="CK62" i="3"/>
  <c r="CM62" i="3"/>
  <c r="CN62" i="3"/>
  <c r="CP62" i="3"/>
  <c r="CQ62" i="3"/>
  <c r="CS62" i="3"/>
  <c r="CT62" i="3"/>
  <c r="CV62" i="3"/>
  <c r="CW62" i="3"/>
  <c r="CY62" i="3"/>
  <c r="CZ62" i="3"/>
  <c r="DB62" i="3"/>
  <c r="DC62" i="3"/>
  <c r="DE62" i="3"/>
  <c r="DF62" i="3"/>
  <c r="DH62" i="3"/>
  <c r="DI62" i="3"/>
  <c r="DK62" i="3"/>
  <c r="DL62" i="3"/>
  <c r="DN62" i="3"/>
  <c r="DO62" i="3"/>
  <c r="DQ62" i="3"/>
  <c r="DR62" i="3"/>
  <c r="DT62" i="3"/>
  <c r="DU62" i="3"/>
  <c r="DW62" i="3"/>
  <c r="DX62" i="3"/>
  <c r="DZ62" i="3"/>
  <c r="EA62" i="3"/>
  <c r="EC62" i="3"/>
  <c r="ED62" i="3"/>
  <c r="EF62" i="3"/>
  <c r="EG62" i="3"/>
  <c r="EI62" i="3"/>
  <c r="EJ62" i="3"/>
  <c r="EL62" i="3"/>
  <c r="EM62" i="3"/>
  <c r="EO62" i="3"/>
  <c r="EP62" i="3"/>
  <c r="ER62" i="3"/>
  <c r="ES62" i="3"/>
  <c r="EU62" i="3"/>
  <c r="EV62" i="3"/>
  <c r="EX62" i="3"/>
  <c r="EY62" i="3"/>
  <c r="FA62" i="3"/>
  <c r="FB62" i="3"/>
  <c r="FD62" i="3"/>
  <c r="FE62" i="3"/>
  <c r="FG62" i="3"/>
  <c r="FH62" i="3"/>
  <c r="FJ62" i="3"/>
  <c r="FK62" i="3"/>
  <c r="FM62" i="3"/>
  <c r="FN62" i="3"/>
  <c r="FP62" i="3"/>
  <c r="FQ62" i="3"/>
  <c r="FS62" i="3"/>
  <c r="FT62" i="3"/>
  <c r="FV62" i="3"/>
  <c r="FW62" i="3"/>
  <c r="FY62" i="3"/>
  <c r="FZ62" i="3"/>
  <c r="GB62" i="3"/>
  <c r="GC62" i="3"/>
  <c r="GE62" i="3"/>
  <c r="GF62" i="3"/>
  <c r="GH62" i="3"/>
  <c r="GI62" i="3"/>
  <c r="GK62" i="3"/>
  <c r="GL62" i="3"/>
  <c r="GN62" i="3"/>
  <c r="GO62" i="3"/>
  <c r="GQ62" i="3"/>
  <c r="GR62" i="3"/>
  <c r="GT62" i="3"/>
  <c r="GU62" i="3"/>
  <c r="GW62" i="3"/>
  <c r="GX62" i="3"/>
  <c r="GZ62" i="3"/>
  <c r="HA62" i="3"/>
  <c r="HC62" i="3"/>
  <c r="HD62" i="3"/>
  <c r="HF62" i="3"/>
  <c r="HG62" i="3"/>
  <c r="HI62" i="3"/>
  <c r="HJ62" i="3"/>
  <c r="HL62" i="3"/>
  <c r="HM62" i="3"/>
  <c r="HO62" i="3"/>
  <c r="HP62" i="3"/>
  <c r="HR62" i="3"/>
  <c r="HS62" i="3"/>
  <c r="HU62" i="3"/>
  <c r="HV62" i="3"/>
  <c r="HX62" i="3"/>
  <c r="HY62" i="3"/>
  <c r="IA62" i="3"/>
  <c r="IB62" i="3"/>
  <c r="ID62" i="3"/>
  <c r="IE62" i="3"/>
  <c r="IG62" i="3"/>
  <c r="IH62" i="3"/>
  <c r="IJ62" i="3"/>
  <c r="IK62" i="3"/>
  <c r="IM62" i="3"/>
  <c r="IN62" i="3"/>
  <c r="IP62" i="3"/>
  <c r="IQ62" i="3"/>
  <c r="IS62" i="3"/>
  <c r="IT62" i="3"/>
  <c r="IV62" i="3"/>
  <c r="IW62" i="3"/>
  <c r="IY62" i="3"/>
  <c r="IZ62" i="3"/>
  <c r="JB62" i="3"/>
  <c r="JC62" i="3"/>
  <c r="JE62" i="3"/>
  <c r="JF62" i="3"/>
  <c r="JH62" i="3"/>
  <c r="JI62" i="3"/>
  <c r="JK62" i="3"/>
  <c r="JL62" i="3"/>
  <c r="JN62" i="3"/>
  <c r="JO62" i="3"/>
  <c r="JQ62" i="3"/>
  <c r="JR62" i="3"/>
  <c r="JT62" i="3"/>
  <c r="JU62" i="3"/>
  <c r="JW62" i="3"/>
  <c r="JX62" i="3"/>
  <c r="JZ62" i="3"/>
  <c r="KA62" i="3"/>
  <c r="KC62" i="3"/>
  <c r="KD62" i="3"/>
  <c r="KF62" i="3"/>
  <c r="KG62" i="3"/>
  <c r="KI62" i="3"/>
  <c r="KJ62" i="3"/>
  <c r="KL62" i="3"/>
  <c r="KM62" i="3"/>
  <c r="KO62" i="3"/>
  <c r="KP62" i="3"/>
  <c r="KR62" i="3"/>
  <c r="KS62" i="3"/>
  <c r="KU62" i="3"/>
  <c r="KV62" i="3"/>
  <c r="KX62" i="3"/>
  <c r="KY62" i="3"/>
  <c r="LA62" i="3"/>
  <c r="LB62" i="3"/>
  <c r="LD62" i="3"/>
  <c r="LE62" i="3"/>
  <c r="LG62" i="3"/>
  <c r="LH62" i="3"/>
  <c r="LJ62" i="3"/>
  <c r="LK62" i="3"/>
  <c r="LM62" i="3"/>
  <c r="LN62" i="3"/>
  <c r="LP62" i="3"/>
  <c r="LQ62" i="3"/>
  <c r="LX62" i="3"/>
  <c r="LZ62" i="3"/>
  <c r="MA62" i="3"/>
  <c r="MB62" i="3"/>
  <c r="MC62" i="3"/>
  <c r="MD62" i="3"/>
  <c r="MI62" i="3"/>
  <c r="D63" i="3"/>
  <c r="E63" i="3"/>
  <c r="G63" i="3"/>
  <c r="H63" i="3"/>
  <c r="J63" i="3"/>
  <c r="K63" i="3"/>
  <c r="M63" i="3"/>
  <c r="N63" i="3"/>
  <c r="P63" i="3"/>
  <c r="Q63" i="3"/>
  <c r="S63" i="3"/>
  <c r="T63" i="3"/>
  <c r="V63" i="3"/>
  <c r="W63" i="3"/>
  <c r="Y63" i="3"/>
  <c r="Z63" i="3"/>
  <c r="AB63" i="3"/>
  <c r="AC63" i="3"/>
  <c r="AE63" i="3"/>
  <c r="AF63" i="3"/>
  <c r="AH63" i="3"/>
  <c r="AJ63" i="3" s="1"/>
  <c r="AK63" i="3"/>
  <c r="AL63" i="3"/>
  <c r="AN63" i="3"/>
  <c r="AO63" i="3"/>
  <c r="AQ63" i="3"/>
  <c r="AR63" i="3"/>
  <c r="AT63" i="3"/>
  <c r="AU63" i="3"/>
  <c r="AW63" i="3"/>
  <c r="AX63" i="3"/>
  <c r="AZ63" i="3"/>
  <c r="BA63" i="3"/>
  <c r="BC63" i="3"/>
  <c r="BD63" i="3"/>
  <c r="BF63" i="3"/>
  <c r="BG63" i="3"/>
  <c r="BI63" i="3"/>
  <c r="BJ63" i="3"/>
  <c r="BL63" i="3"/>
  <c r="BM63" i="3"/>
  <c r="BO63" i="3"/>
  <c r="BP63" i="3"/>
  <c r="BR63" i="3"/>
  <c r="BS63" i="3"/>
  <c r="BU63" i="3"/>
  <c r="BV63" i="3"/>
  <c r="BX63" i="3"/>
  <c r="BY63" i="3"/>
  <c r="CA63" i="3"/>
  <c r="CB63" i="3"/>
  <c r="CD63" i="3"/>
  <c r="CE63" i="3"/>
  <c r="CG63" i="3"/>
  <c r="CH63" i="3"/>
  <c r="CJ63" i="3"/>
  <c r="CK63" i="3"/>
  <c r="CM63" i="3"/>
  <c r="CN63" i="3"/>
  <c r="CP63" i="3"/>
  <c r="CQ63" i="3"/>
  <c r="CS63" i="3"/>
  <c r="CT63" i="3"/>
  <c r="CV63" i="3"/>
  <c r="CW63" i="3"/>
  <c r="CY63" i="3"/>
  <c r="CZ63" i="3"/>
  <c r="DB63" i="3"/>
  <c r="DC63" i="3"/>
  <c r="DE63" i="3"/>
  <c r="DF63" i="3"/>
  <c r="DH63" i="3"/>
  <c r="DI63" i="3"/>
  <c r="DK63" i="3"/>
  <c r="DL63" i="3"/>
  <c r="DN63" i="3"/>
  <c r="DO63" i="3"/>
  <c r="DQ63" i="3"/>
  <c r="DR63" i="3"/>
  <c r="DT63" i="3"/>
  <c r="DU63" i="3"/>
  <c r="DW63" i="3"/>
  <c r="DX63" i="3"/>
  <c r="DZ63" i="3"/>
  <c r="EA63" i="3"/>
  <c r="EC63" i="3"/>
  <c r="ED63" i="3"/>
  <c r="EF63" i="3"/>
  <c r="EG63" i="3"/>
  <c r="EI63" i="3"/>
  <c r="EJ63" i="3"/>
  <c r="EL63" i="3"/>
  <c r="EM63" i="3"/>
  <c r="EO63" i="3"/>
  <c r="EP63" i="3"/>
  <c r="ER63" i="3"/>
  <c r="ES63" i="3"/>
  <c r="EU63" i="3"/>
  <c r="EV63" i="3"/>
  <c r="EX63" i="3"/>
  <c r="EY63" i="3"/>
  <c r="FA63" i="3"/>
  <c r="FB63" i="3"/>
  <c r="FD63" i="3"/>
  <c r="FE63" i="3"/>
  <c r="FG63" i="3"/>
  <c r="FH63" i="3"/>
  <c r="FJ63" i="3"/>
  <c r="FK63" i="3"/>
  <c r="FM63" i="3"/>
  <c r="FN63" i="3"/>
  <c r="FP63" i="3"/>
  <c r="FQ63" i="3"/>
  <c r="FS63" i="3"/>
  <c r="FT63" i="3"/>
  <c r="FV63" i="3"/>
  <c r="FW63" i="3"/>
  <c r="FY63" i="3"/>
  <c r="FZ63" i="3"/>
  <c r="GB63" i="3"/>
  <c r="GC63" i="3"/>
  <c r="GE63" i="3"/>
  <c r="GF63" i="3"/>
  <c r="GH63" i="3"/>
  <c r="GI63" i="3"/>
  <c r="GK63" i="3"/>
  <c r="GL63" i="3"/>
  <c r="GN63" i="3"/>
  <c r="GO63" i="3"/>
  <c r="GQ63" i="3"/>
  <c r="GR63" i="3"/>
  <c r="GT63" i="3"/>
  <c r="GU63" i="3"/>
  <c r="GW63" i="3"/>
  <c r="GX63" i="3"/>
  <c r="GZ63" i="3"/>
  <c r="HA63" i="3"/>
  <c r="HC63" i="3"/>
  <c r="HD63" i="3"/>
  <c r="HF63" i="3"/>
  <c r="HG63" i="3"/>
  <c r="HI63" i="3"/>
  <c r="HJ63" i="3"/>
  <c r="HL63" i="3"/>
  <c r="HM63" i="3"/>
  <c r="HO63" i="3"/>
  <c r="HP63" i="3"/>
  <c r="HR63" i="3"/>
  <c r="HS63" i="3"/>
  <c r="HU63" i="3"/>
  <c r="HV63" i="3"/>
  <c r="HX63" i="3"/>
  <c r="HY63" i="3"/>
  <c r="IA63" i="3"/>
  <c r="IB63" i="3"/>
  <c r="ID63" i="3"/>
  <c r="IE63" i="3"/>
  <c r="IG63" i="3"/>
  <c r="IH63" i="3"/>
  <c r="IJ63" i="3"/>
  <c r="IK63" i="3"/>
  <c r="IM63" i="3"/>
  <c r="IN63" i="3"/>
  <c r="IP63" i="3"/>
  <c r="IQ63" i="3"/>
  <c r="IS63" i="3"/>
  <c r="IT63" i="3"/>
  <c r="IV63" i="3"/>
  <c r="IW63" i="3"/>
  <c r="IY63" i="3"/>
  <c r="IZ63" i="3"/>
  <c r="JB63" i="3"/>
  <c r="JC63" i="3"/>
  <c r="JE63" i="3"/>
  <c r="JF63" i="3"/>
  <c r="JH63" i="3"/>
  <c r="JI63" i="3"/>
  <c r="JK63" i="3"/>
  <c r="JL63" i="3"/>
  <c r="JN63" i="3"/>
  <c r="JO63" i="3"/>
  <c r="JQ63" i="3"/>
  <c r="JR63" i="3"/>
  <c r="JT63" i="3"/>
  <c r="JU63" i="3"/>
  <c r="JW63" i="3"/>
  <c r="JX63" i="3"/>
  <c r="JZ63" i="3"/>
  <c r="KA63" i="3"/>
  <c r="KC63" i="3"/>
  <c r="KD63" i="3"/>
  <c r="KF63" i="3"/>
  <c r="KG63" i="3"/>
  <c r="KI63" i="3"/>
  <c r="KJ63" i="3"/>
  <c r="KL63" i="3"/>
  <c r="KM63" i="3"/>
  <c r="KO63" i="3"/>
  <c r="KP63" i="3"/>
  <c r="KR63" i="3"/>
  <c r="KS63" i="3"/>
  <c r="KU63" i="3"/>
  <c r="KV63" i="3"/>
  <c r="KX63" i="3"/>
  <c r="KY63" i="3"/>
  <c r="LA63" i="3"/>
  <c r="LB63" i="3"/>
  <c r="LD63" i="3"/>
  <c r="LE63" i="3"/>
  <c r="LG63" i="3"/>
  <c r="LH63" i="3"/>
  <c r="LJ63" i="3"/>
  <c r="LK63" i="3"/>
  <c r="LM63" i="3"/>
  <c r="LN63" i="3"/>
  <c r="LP63" i="3"/>
  <c r="LQ63" i="3"/>
  <c r="LX63" i="3"/>
  <c r="LZ63" i="3"/>
  <c r="MA63" i="3"/>
  <c r="MB63" i="3"/>
  <c r="MC63" i="3"/>
  <c r="MD63" i="3"/>
  <c r="MI63" i="3"/>
  <c r="D64" i="3"/>
  <c r="E64" i="3"/>
  <c r="G64" i="3"/>
  <c r="H64" i="3"/>
  <c r="J64" i="3"/>
  <c r="K64" i="3"/>
  <c r="M64" i="3"/>
  <c r="N64" i="3"/>
  <c r="P64" i="3"/>
  <c r="Q64" i="3"/>
  <c r="S64" i="3"/>
  <c r="T64" i="3"/>
  <c r="V64" i="3"/>
  <c r="W64" i="3"/>
  <c r="Y64" i="3"/>
  <c r="Z64" i="3"/>
  <c r="AB64" i="3"/>
  <c r="AC64" i="3"/>
  <c r="AE64" i="3"/>
  <c r="AF64" i="3"/>
  <c r="AH64" i="3"/>
  <c r="AJ64" i="3" s="1"/>
  <c r="AK64" i="3"/>
  <c r="AL64" i="3"/>
  <c r="AN64" i="3"/>
  <c r="AO64" i="3"/>
  <c r="AQ64" i="3"/>
  <c r="AR64" i="3"/>
  <c r="AT64" i="3"/>
  <c r="AU64" i="3"/>
  <c r="AW64" i="3"/>
  <c r="AX64" i="3"/>
  <c r="AZ64" i="3"/>
  <c r="BA64" i="3"/>
  <c r="BC64" i="3"/>
  <c r="BD64" i="3"/>
  <c r="BF64" i="3"/>
  <c r="BG64" i="3"/>
  <c r="BI64" i="3"/>
  <c r="BJ64" i="3"/>
  <c r="BL64" i="3"/>
  <c r="BM64" i="3"/>
  <c r="BO64" i="3"/>
  <c r="BP64" i="3"/>
  <c r="BR64" i="3"/>
  <c r="BS64" i="3"/>
  <c r="BU64" i="3"/>
  <c r="BV64" i="3"/>
  <c r="BX64" i="3"/>
  <c r="BY64" i="3"/>
  <c r="CA64" i="3"/>
  <c r="CB64" i="3"/>
  <c r="CD64" i="3"/>
  <c r="CE64" i="3"/>
  <c r="CG64" i="3"/>
  <c r="CH64" i="3"/>
  <c r="CJ64" i="3"/>
  <c r="CK64" i="3"/>
  <c r="CM64" i="3"/>
  <c r="CN64" i="3"/>
  <c r="CP64" i="3"/>
  <c r="CQ64" i="3"/>
  <c r="CS64" i="3"/>
  <c r="CT64" i="3"/>
  <c r="CV64" i="3"/>
  <c r="CW64" i="3"/>
  <c r="CY64" i="3"/>
  <c r="CZ64" i="3"/>
  <c r="DB64" i="3"/>
  <c r="DC64" i="3"/>
  <c r="DE64" i="3"/>
  <c r="DF64" i="3"/>
  <c r="DH64" i="3"/>
  <c r="DI64" i="3"/>
  <c r="DK64" i="3"/>
  <c r="DL64" i="3"/>
  <c r="DN64" i="3"/>
  <c r="DO64" i="3"/>
  <c r="DQ64" i="3"/>
  <c r="DR64" i="3"/>
  <c r="DT64" i="3"/>
  <c r="DU64" i="3"/>
  <c r="DW64" i="3"/>
  <c r="DX64" i="3"/>
  <c r="DZ64" i="3"/>
  <c r="EA64" i="3"/>
  <c r="EC64" i="3"/>
  <c r="ED64" i="3"/>
  <c r="EF64" i="3"/>
  <c r="EG64" i="3"/>
  <c r="EI64" i="3"/>
  <c r="EJ64" i="3"/>
  <c r="EL64" i="3"/>
  <c r="EM64" i="3"/>
  <c r="EO64" i="3"/>
  <c r="EP64" i="3"/>
  <c r="ER64" i="3"/>
  <c r="ES64" i="3"/>
  <c r="EU64" i="3"/>
  <c r="EV64" i="3"/>
  <c r="EX64" i="3"/>
  <c r="EY64" i="3"/>
  <c r="FA64" i="3"/>
  <c r="FB64" i="3"/>
  <c r="FD64" i="3"/>
  <c r="FE64" i="3"/>
  <c r="FG64" i="3"/>
  <c r="FH64" i="3"/>
  <c r="FJ64" i="3"/>
  <c r="FK64" i="3"/>
  <c r="FM64" i="3"/>
  <c r="FN64" i="3"/>
  <c r="FP64" i="3"/>
  <c r="FQ64" i="3"/>
  <c r="FS64" i="3"/>
  <c r="FT64" i="3"/>
  <c r="FV64" i="3"/>
  <c r="FW64" i="3"/>
  <c r="FY64" i="3"/>
  <c r="FZ64" i="3"/>
  <c r="GB64" i="3"/>
  <c r="GC64" i="3"/>
  <c r="GE64" i="3"/>
  <c r="GF64" i="3"/>
  <c r="GH64" i="3"/>
  <c r="GI64" i="3"/>
  <c r="GK64" i="3"/>
  <c r="GL64" i="3"/>
  <c r="GN64" i="3"/>
  <c r="GO64" i="3"/>
  <c r="GQ64" i="3"/>
  <c r="GR64" i="3"/>
  <c r="GT64" i="3"/>
  <c r="GU64" i="3"/>
  <c r="GW64" i="3"/>
  <c r="GX64" i="3"/>
  <c r="GZ64" i="3"/>
  <c r="HA64" i="3"/>
  <c r="HC64" i="3"/>
  <c r="HD64" i="3"/>
  <c r="HF64" i="3"/>
  <c r="HG64" i="3"/>
  <c r="HI64" i="3"/>
  <c r="HJ64" i="3"/>
  <c r="HL64" i="3"/>
  <c r="HM64" i="3"/>
  <c r="HO64" i="3"/>
  <c r="HP64" i="3"/>
  <c r="HR64" i="3"/>
  <c r="HS64" i="3"/>
  <c r="HU64" i="3"/>
  <c r="HV64" i="3"/>
  <c r="HX64" i="3"/>
  <c r="HY64" i="3"/>
  <c r="IA64" i="3"/>
  <c r="IB64" i="3"/>
  <c r="ID64" i="3"/>
  <c r="IE64" i="3"/>
  <c r="IG64" i="3"/>
  <c r="IH64" i="3"/>
  <c r="IJ64" i="3"/>
  <c r="IK64" i="3"/>
  <c r="IM64" i="3"/>
  <c r="IN64" i="3"/>
  <c r="IP64" i="3"/>
  <c r="IQ64" i="3"/>
  <c r="IS64" i="3"/>
  <c r="IT64" i="3"/>
  <c r="IV64" i="3"/>
  <c r="IW64" i="3"/>
  <c r="IY64" i="3"/>
  <c r="IZ64" i="3"/>
  <c r="JB64" i="3"/>
  <c r="JC64" i="3"/>
  <c r="JE64" i="3"/>
  <c r="JF64" i="3"/>
  <c r="JH64" i="3"/>
  <c r="JI64" i="3"/>
  <c r="JK64" i="3"/>
  <c r="JL64" i="3"/>
  <c r="JN64" i="3"/>
  <c r="JO64" i="3"/>
  <c r="JQ64" i="3"/>
  <c r="JR64" i="3"/>
  <c r="JT64" i="3"/>
  <c r="JU64" i="3"/>
  <c r="JW64" i="3"/>
  <c r="JX64" i="3"/>
  <c r="JZ64" i="3"/>
  <c r="KA64" i="3"/>
  <c r="KC64" i="3"/>
  <c r="KD64" i="3"/>
  <c r="KF64" i="3"/>
  <c r="KG64" i="3"/>
  <c r="KI64" i="3"/>
  <c r="KJ64" i="3"/>
  <c r="KL64" i="3"/>
  <c r="KM64" i="3"/>
  <c r="KO64" i="3"/>
  <c r="KP64" i="3"/>
  <c r="KR64" i="3"/>
  <c r="KS64" i="3"/>
  <c r="KU64" i="3"/>
  <c r="KV64" i="3"/>
  <c r="KX64" i="3"/>
  <c r="KY64" i="3"/>
  <c r="LA64" i="3"/>
  <c r="LB64" i="3"/>
  <c r="LD64" i="3"/>
  <c r="LE64" i="3"/>
  <c r="LG64" i="3"/>
  <c r="LH64" i="3"/>
  <c r="LJ64" i="3"/>
  <c r="LK64" i="3"/>
  <c r="LM64" i="3"/>
  <c r="LN64" i="3"/>
  <c r="LP64" i="3"/>
  <c r="LQ64" i="3"/>
  <c r="LX64" i="3"/>
  <c r="LZ64" i="3"/>
  <c r="MA64" i="3"/>
  <c r="MB64" i="3"/>
  <c r="MC64" i="3"/>
  <c r="MD64" i="3"/>
  <c r="MI64" i="3"/>
  <c r="D65" i="3"/>
  <c r="E65" i="3"/>
  <c r="G65" i="3"/>
  <c r="H65" i="3"/>
  <c r="J65" i="3"/>
  <c r="K65" i="3"/>
  <c r="M65" i="3"/>
  <c r="N65" i="3"/>
  <c r="P65" i="3"/>
  <c r="Q65" i="3"/>
  <c r="S65" i="3"/>
  <c r="T65" i="3"/>
  <c r="V65" i="3"/>
  <c r="W65" i="3"/>
  <c r="Y65" i="3"/>
  <c r="Z65" i="3"/>
  <c r="AB65" i="3"/>
  <c r="AC65" i="3"/>
  <c r="AE65" i="3"/>
  <c r="AF65" i="3"/>
  <c r="AH65" i="3"/>
  <c r="AJ65" i="3" s="1"/>
  <c r="AK65" i="3"/>
  <c r="AL65" i="3"/>
  <c r="AN65" i="3"/>
  <c r="AO65" i="3"/>
  <c r="AQ65" i="3"/>
  <c r="AR65" i="3"/>
  <c r="AT65" i="3"/>
  <c r="AU65" i="3"/>
  <c r="AW65" i="3"/>
  <c r="AX65" i="3"/>
  <c r="AZ65" i="3"/>
  <c r="BA65" i="3"/>
  <c r="BC65" i="3"/>
  <c r="BD65" i="3"/>
  <c r="BF65" i="3"/>
  <c r="BG65" i="3"/>
  <c r="BI65" i="3"/>
  <c r="BJ65" i="3"/>
  <c r="BL65" i="3"/>
  <c r="BM65" i="3"/>
  <c r="BO65" i="3"/>
  <c r="BP65" i="3"/>
  <c r="BR65" i="3"/>
  <c r="BS65" i="3"/>
  <c r="BU65" i="3"/>
  <c r="BV65" i="3"/>
  <c r="BX65" i="3"/>
  <c r="BY65" i="3"/>
  <c r="CA65" i="3"/>
  <c r="CB65" i="3"/>
  <c r="CD65" i="3"/>
  <c r="CE65" i="3"/>
  <c r="CG65" i="3"/>
  <c r="CH65" i="3"/>
  <c r="CJ65" i="3"/>
  <c r="CK65" i="3"/>
  <c r="CM65" i="3"/>
  <c r="CN65" i="3"/>
  <c r="CP65" i="3"/>
  <c r="CQ65" i="3"/>
  <c r="CS65" i="3"/>
  <c r="CT65" i="3"/>
  <c r="CV65" i="3"/>
  <c r="CW65" i="3"/>
  <c r="CY65" i="3"/>
  <c r="CZ65" i="3"/>
  <c r="DB65" i="3"/>
  <c r="DC65" i="3"/>
  <c r="DE65" i="3"/>
  <c r="DF65" i="3"/>
  <c r="DH65" i="3"/>
  <c r="DI65" i="3"/>
  <c r="DK65" i="3"/>
  <c r="DL65" i="3"/>
  <c r="DN65" i="3"/>
  <c r="DO65" i="3"/>
  <c r="DQ65" i="3"/>
  <c r="DR65" i="3"/>
  <c r="DT65" i="3"/>
  <c r="DU65" i="3"/>
  <c r="DW65" i="3"/>
  <c r="DX65" i="3"/>
  <c r="DZ65" i="3"/>
  <c r="EA65" i="3"/>
  <c r="EC65" i="3"/>
  <c r="ED65" i="3"/>
  <c r="EF65" i="3"/>
  <c r="EG65" i="3"/>
  <c r="EI65" i="3"/>
  <c r="EJ65" i="3"/>
  <c r="EL65" i="3"/>
  <c r="EM65" i="3"/>
  <c r="EO65" i="3"/>
  <c r="EP65" i="3"/>
  <c r="ER65" i="3"/>
  <c r="ES65" i="3"/>
  <c r="EU65" i="3"/>
  <c r="EV65" i="3"/>
  <c r="EX65" i="3"/>
  <c r="EY65" i="3"/>
  <c r="FA65" i="3"/>
  <c r="FB65" i="3"/>
  <c r="FD65" i="3"/>
  <c r="FE65" i="3"/>
  <c r="FG65" i="3"/>
  <c r="FH65" i="3"/>
  <c r="FJ65" i="3"/>
  <c r="FK65" i="3"/>
  <c r="FM65" i="3"/>
  <c r="FN65" i="3"/>
  <c r="FP65" i="3"/>
  <c r="FQ65" i="3"/>
  <c r="FS65" i="3"/>
  <c r="FT65" i="3"/>
  <c r="FV65" i="3"/>
  <c r="FW65" i="3"/>
  <c r="FY65" i="3"/>
  <c r="FZ65" i="3"/>
  <c r="GB65" i="3"/>
  <c r="GC65" i="3"/>
  <c r="GE65" i="3"/>
  <c r="GF65" i="3"/>
  <c r="GH65" i="3"/>
  <c r="GI65" i="3"/>
  <c r="GK65" i="3"/>
  <c r="GL65" i="3"/>
  <c r="GN65" i="3"/>
  <c r="GO65" i="3"/>
  <c r="GQ65" i="3"/>
  <c r="GR65" i="3"/>
  <c r="GT65" i="3"/>
  <c r="GU65" i="3"/>
  <c r="GW65" i="3"/>
  <c r="GX65" i="3"/>
  <c r="GZ65" i="3"/>
  <c r="HA65" i="3"/>
  <c r="HC65" i="3"/>
  <c r="HD65" i="3"/>
  <c r="HF65" i="3"/>
  <c r="HG65" i="3"/>
  <c r="HI65" i="3"/>
  <c r="HJ65" i="3"/>
  <c r="HL65" i="3"/>
  <c r="HM65" i="3"/>
  <c r="HO65" i="3"/>
  <c r="HP65" i="3"/>
  <c r="HR65" i="3"/>
  <c r="HS65" i="3"/>
  <c r="HU65" i="3"/>
  <c r="HV65" i="3"/>
  <c r="HX65" i="3"/>
  <c r="HY65" i="3"/>
  <c r="IA65" i="3"/>
  <c r="IB65" i="3"/>
  <c r="ID65" i="3"/>
  <c r="IE65" i="3"/>
  <c r="IG65" i="3"/>
  <c r="IH65" i="3"/>
  <c r="IJ65" i="3"/>
  <c r="IK65" i="3"/>
  <c r="IM65" i="3"/>
  <c r="IN65" i="3"/>
  <c r="IP65" i="3"/>
  <c r="IQ65" i="3"/>
  <c r="IS65" i="3"/>
  <c r="IT65" i="3"/>
  <c r="IV65" i="3"/>
  <c r="IW65" i="3"/>
  <c r="IY65" i="3"/>
  <c r="IZ65" i="3"/>
  <c r="JB65" i="3"/>
  <c r="JC65" i="3"/>
  <c r="JE65" i="3"/>
  <c r="JF65" i="3"/>
  <c r="JH65" i="3"/>
  <c r="JI65" i="3"/>
  <c r="JK65" i="3"/>
  <c r="JL65" i="3"/>
  <c r="JN65" i="3"/>
  <c r="JO65" i="3"/>
  <c r="JQ65" i="3"/>
  <c r="JR65" i="3"/>
  <c r="JT65" i="3"/>
  <c r="JU65" i="3"/>
  <c r="JW65" i="3"/>
  <c r="JX65" i="3"/>
  <c r="JZ65" i="3"/>
  <c r="KA65" i="3"/>
  <c r="KC65" i="3"/>
  <c r="KD65" i="3"/>
  <c r="KF65" i="3"/>
  <c r="KG65" i="3"/>
  <c r="KI65" i="3"/>
  <c r="KJ65" i="3"/>
  <c r="KL65" i="3"/>
  <c r="KM65" i="3"/>
  <c r="KO65" i="3"/>
  <c r="KP65" i="3"/>
  <c r="KR65" i="3"/>
  <c r="KS65" i="3"/>
  <c r="KU65" i="3"/>
  <c r="KV65" i="3"/>
  <c r="KX65" i="3"/>
  <c r="KY65" i="3"/>
  <c r="LA65" i="3"/>
  <c r="LB65" i="3"/>
  <c r="LD65" i="3"/>
  <c r="LE65" i="3"/>
  <c r="LG65" i="3"/>
  <c r="LH65" i="3"/>
  <c r="LJ65" i="3"/>
  <c r="LK65" i="3"/>
  <c r="LM65" i="3"/>
  <c r="LN65" i="3"/>
  <c r="LP65" i="3"/>
  <c r="LQ65" i="3"/>
  <c r="LX65" i="3"/>
  <c r="LZ65" i="3"/>
  <c r="MA65" i="3"/>
  <c r="MB65" i="3"/>
  <c r="MC65" i="3"/>
  <c r="MD65" i="3"/>
  <c r="MI65" i="3"/>
  <c r="D66" i="3"/>
  <c r="E66" i="3"/>
  <c r="G66" i="3"/>
  <c r="H66" i="3"/>
  <c r="J66" i="3"/>
  <c r="K66" i="3"/>
  <c r="M66" i="3"/>
  <c r="N66" i="3"/>
  <c r="P66" i="3"/>
  <c r="Q66" i="3"/>
  <c r="S66" i="3"/>
  <c r="T66" i="3"/>
  <c r="V66" i="3"/>
  <c r="W66" i="3"/>
  <c r="Y66" i="3"/>
  <c r="Z66" i="3"/>
  <c r="AB66" i="3"/>
  <c r="AC66" i="3"/>
  <c r="AE66" i="3"/>
  <c r="AF66" i="3"/>
  <c r="AH66" i="3"/>
  <c r="AJ66" i="3" s="1"/>
  <c r="AK66" i="3"/>
  <c r="AL66" i="3"/>
  <c r="AN66" i="3"/>
  <c r="AO66" i="3"/>
  <c r="AQ66" i="3"/>
  <c r="AR66" i="3"/>
  <c r="AT66" i="3"/>
  <c r="AU66" i="3"/>
  <c r="AW66" i="3"/>
  <c r="AX66" i="3"/>
  <c r="AZ66" i="3"/>
  <c r="BA66" i="3"/>
  <c r="BC66" i="3"/>
  <c r="BD66" i="3"/>
  <c r="BF66" i="3"/>
  <c r="BG66" i="3"/>
  <c r="BI66" i="3"/>
  <c r="BJ66" i="3"/>
  <c r="BL66" i="3"/>
  <c r="BM66" i="3"/>
  <c r="BO66" i="3"/>
  <c r="BP66" i="3"/>
  <c r="BR66" i="3"/>
  <c r="BS66" i="3"/>
  <c r="BU66" i="3"/>
  <c r="BV66" i="3"/>
  <c r="BX66" i="3"/>
  <c r="BY66" i="3"/>
  <c r="CA66" i="3"/>
  <c r="CB66" i="3"/>
  <c r="CD66" i="3"/>
  <c r="CE66" i="3"/>
  <c r="CG66" i="3"/>
  <c r="CH66" i="3"/>
  <c r="CJ66" i="3"/>
  <c r="CK66" i="3"/>
  <c r="CM66" i="3"/>
  <c r="CN66" i="3"/>
  <c r="CP66" i="3"/>
  <c r="CQ66" i="3"/>
  <c r="CS66" i="3"/>
  <c r="CT66" i="3"/>
  <c r="CV66" i="3"/>
  <c r="CW66" i="3"/>
  <c r="CY66" i="3"/>
  <c r="CZ66" i="3"/>
  <c r="DB66" i="3"/>
  <c r="DC66" i="3"/>
  <c r="DE66" i="3"/>
  <c r="DF66" i="3"/>
  <c r="DH66" i="3"/>
  <c r="DI66" i="3"/>
  <c r="DK66" i="3"/>
  <c r="DL66" i="3"/>
  <c r="DN66" i="3"/>
  <c r="DO66" i="3"/>
  <c r="DQ66" i="3"/>
  <c r="DR66" i="3"/>
  <c r="DT66" i="3"/>
  <c r="DU66" i="3"/>
  <c r="DW66" i="3"/>
  <c r="DX66" i="3"/>
  <c r="DZ66" i="3"/>
  <c r="EA66" i="3"/>
  <c r="EC66" i="3"/>
  <c r="ED66" i="3"/>
  <c r="EF66" i="3"/>
  <c r="EG66" i="3"/>
  <c r="EI66" i="3"/>
  <c r="EJ66" i="3"/>
  <c r="EL66" i="3"/>
  <c r="EM66" i="3"/>
  <c r="EO66" i="3"/>
  <c r="EP66" i="3"/>
  <c r="ER66" i="3"/>
  <c r="ES66" i="3"/>
  <c r="EU66" i="3"/>
  <c r="EV66" i="3"/>
  <c r="EX66" i="3"/>
  <c r="EY66" i="3"/>
  <c r="FA66" i="3"/>
  <c r="FB66" i="3"/>
  <c r="FD66" i="3"/>
  <c r="FE66" i="3"/>
  <c r="FG66" i="3"/>
  <c r="FH66" i="3"/>
  <c r="FJ66" i="3"/>
  <c r="FK66" i="3"/>
  <c r="FM66" i="3"/>
  <c r="FN66" i="3"/>
  <c r="FP66" i="3"/>
  <c r="FQ66" i="3"/>
  <c r="FS66" i="3"/>
  <c r="FT66" i="3"/>
  <c r="FV66" i="3"/>
  <c r="FW66" i="3"/>
  <c r="FY66" i="3"/>
  <c r="FZ66" i="3"/>
  <c r="GB66" i="3"/>
  <c r="GC66" i="3"/>
  <c r="GE66" i="3"/>
  <c r="GF66" i="3"/>
  <c r="GH66" i="3"/>
  <c r="GI66" i="3"/>
  <c r="GK66" i="3"/>
  <c r="GL66" i="3"/>
  <c r="GN66" i="3"/>
  <c r="GO66" i="3"/>
  <c r="GQ66" i="3"/>
  <c r="GR66" i="3"/>
  <c r="GT66" i="3"/>
  <c r="GU66" i="3"/>
  <c r="GW66" i="3"/>
  <c r="GX66" i="3"/>
  <c r="GZ66" i="3"/>
  <c r="HA66" i="3"/>
  <c r="HC66" i="3"/>
  <c r="HD66" i="3"/>
  <c r="HF66" i="3"/>
  <c r="HG66" i="3"/>
  <c r="HI66" i="3"/>
  <c r="HJ66" i="3"/>
  <c r="HL66" i="3"/>
  <c r="HM66" i="3"/>
  <c r="HO66" i="3"/>
  <c r="HP66" i="3"/>
  <c r="HR66" i="3"/>
  <c r="HS66" i="3"/>
  <c r="HU66" i="3"/>
  <c r="HV66" i="3"/>
  <c r="HX66" i="3"/>
  <c r="HY66" i="3"/>
  <c r="IA66" i="3"/>
  <c r="IB66" i="3"/>
  <c r="ID66" i="3"/>
  <c r="IE66" i="3"/>
  <c r="IG66" i="3"/>
  <c r="IH66" i="3"/>
  <c r="IJ66" i="3"/>
  <c r="IK66" i="3"/>
  <c r="IM66" i="3"/>
  <c r="IN66" i="3"/>
  <c r="IP66" i="3"/>
  <c r="IQ66" i="3"/>
  <c r="IS66" i="3"/>
  <c r="IT66" i="3"/>
  <c r="IV66" i="3"/>
  <c r="IW66" i="3"/>
  <c r="IY66" i="3"/>
  <c r="IZ66" i="3"/>
  <c r="JB66" i="3"/>
  <c r="JC66" i="3"/>
  <c r="JE66" i="3"/>
  <c r="JF66" i="3"/>
  <c r="JH66" i="3"/>
  <c r="JI66" i="3"/>
  <c r="JK66" i="3"/>
  <c r="JL66" i="3"/>
  <c r="JN66" i="3"/>
  <c r="JO66" i="3"/>
  <c r="JQ66" i="3"/>
  <c r="JR66" i="3"/>
  <c r="JT66" i="3"/>
  <c r="JU66" i="3"/>
  <c r="JW66" i="3"/>
  <c r="JX66" i="3"/>
  <c r="JZ66" i="3"/>
  <c r="KA66" i="3"/>
  <c r="KC66" i="3"/>
  <c r="KD66" i="3"/>
  <c r="KF66" i="3"/>
  <c r="KG66" i="3"/>
  <c r="KI66" i="3"/>
  <c r="KJ66" i="3"/>
  <c r="KL66" i="3"/>
  <c r="KM66" i="3"/>
  <c r="KO66" i="3"/>
  <c r="KP66" i="3"/>
  <c r="KR66" i="3"/>
  <c r="KS66" i="3"/>
  <c r="KU66" i="3"/>
  <c r="KV66" i="3"/>
  <c r="KX66" i="3"/>
  <c r="KY66" i="3"/>
  <c r="LA66" i="3"/>
  <c r="LB66" i="3"/>
  <c r="LD66" i="3"/>
  <c r="LE66" i="3"/>
  <c r="LG66" i="3"/>
  <c r="LH66" i="3"/>
  <c r="LJ66" i="3"/>
  <c r="LK66" i="3"/>
  <c r="LM66" i="3"/>
  <c r="LN66" i="3"/>
  <c r="LP66" i="3"/>
  <c r="LQ66" i="3"/>
  <c r="LX66" i="3"/>
  <c r="LZ66" i="3"/>
  <c r="MA66" i="3"/>
  <c r="MB66" i="3"/>
  <c r="MC66" i="3"/>
  <c r="MD66" i="3"/>
  <c r="MI66" i="3"/>
  <c r="D67" i="3"/>
  <c r="E67" i="3"/>
  <c r="G67" i="3"/>
  <c r="H67" i="3"/>
  <c r="J67" i="3"/>
  <c r="K67" i="3"/>
  <c r="M67" i="3"/>
  <c r="N67" i="3"/>
  <c r="P67" i="3"/>
  <c r="Q67" i="3"/>
  <c r="S67" i="3"/>
  <c r="T67" i="3"/>
  <c r="V67" i="3"/>
  <c r="W67" i="3"/>
  <c r="Y67" i="3"/>
  <c r="Z67" i="3"/>
  <c r="AB67" i="3"/>
  <c r="AC67" i="3"/>
  <c r="AE67" i="3"/>
  <c r="AF67" i="3"/>
  <c r="AH67" i="3"/>
  <c r="AJ67" i="3" s="1"/>
  <c r="AK67" i="3"/>
  <c r="AL67" i="3"/>
  <c r="AN67" i="3"/>
  <c r="AO67" i="3"/>
  <c r="AQ67" i="3"/>
  <c r="AR67" i="3"/>
  <c r="AT67" i="3"/>
  <c r="AU67" i="3"/>
  <c r="AW67" i="3"/>
  <c r="AX67" i="3"/>
  <c r="AZ67" i="3"/>
  <c r="BA67" i="3"/>
  <c r="BC67" i="3"/>
  <c r="BD67" i="3"/>
  <c r="BF67" i="3"/>
  <c r="BG67" i="3"/>
  <c r="BI67" i="3"/>
  <c r="BJ67" i="3"/>
  <c r="BL67" i="3"/>
  <c r="BM67" i="3"/>
  <c r="BO67" i="3"/>
  <c r="BP67" i="3"/>
  <c r="BR67" i="3"/>
  <c r="BS67" i="3"/>
  <c r="BU67" i="3"/>
  <c r="BV67" i="3"/>
  <c r="BX67" i="3"/>
  <c r="BY67" i="3"/>
  <c r="CA67" i="3"/>
  <c r="CB67" i="3"/>
  <c r="CD67" i="3"/>
  <c r="CE67" i="3"/>
  <c r="CG67" i="3"/>
  <c r="CH67" i="3"/>
  <c r="CJ67" i="3"/>
  <c r="CK67" i="3"/>
  <c r="CM67" i="3"/>
  <c r="CN67" i="3"/>
  <c r="CP67" i="3"/>
  <c r="CQ67" i="3"/>
  <c r="CS67" i="3"/>
  <c r="CT67" i="3"/>
  <c r="CV67" i="3"/>
  <c r="CW67" i="3"/>
  <c r="CY67" i="3"/>
  <c r="CZ67" i="3"/>
  <c r="DB67" i="3"/>
  <c r="DC67" i="3"/>
  <c r="DE67" i="3"/>
  <c r="DF67" i="3"/>
  <c r="DH67" i="3"/>
  <c r="DI67" i="3"/>
  <c r="DK67" i="3"/>
  <c r="DL67" i="3"/>
  <c r="DN67" i="3"/>
  <c r="DO67" i="3"/>
  <c r="DQ67" i="3"/>
  <c r="DR67" i="3"/>
  <c r="DT67" i="3"/>
  <c r="DU67" i="3"/>
  <c r="DW67" i="3"/>
  <c r="DX67" i="3"/>
  <c r="DZ67" i="3"/>
  <c r="EA67" i="3"/>
  <c r="EC67" i="3"/>
  <c r="ED67" i="3"/>
  <c r="EF67" i="3"/>
  <c r="EG67" i="3"/>
  <c r="EI67" i="3"/>
  <c r="EJ67" i="3"/>
  <c r="EL67" i="3"/>
  <c r="EM67" i="3"/>
  <c r="EO67" i="3"/>
  <c r="EP67" i="3"/>
  <c r="ER67" i="3"/>
  <c r="ES67" i="3"/>
  <c r="EU67" i="3"/>
  <c r="EV67" i="3"/>
  <c r="EX67" i="3"/>
  <c r="EY67" i="3"/>
  <c r="FA67" i="3"/>
  <c r="FB67" i="3"/>
  <c r="FD67" i="3"/>
  <c r="FE67" i="3"/>
  <c r="FG67" i="3"/>
  <c r="FH67" i="3"/>
  <c r="FJ67" i="3"/>
  <c r="FK67" i="3"/>
  <c r="FM67" i="3"/>
  <c r="FN67" i="3"/>
  <c r="FP67" i="3"/>
  <c r="FQ67" i="3"/>
  <c r="FS67" i="3"/>
  <c r="FT67" i="3"/>
  <c r="FV67" i="3"/>
  <c r="FW67" i="3"/>
  <c r="FY67" i="3"/>
  <c r="FZ67" i="3"/>
  <c r="GB67" i="3"/>
  <c r="GC67" i="3"/>
  <c r="GE67" i="3"/>
  <c r="GF67" i="3"/>
  <c r="GH67" i="3"/>
  <c r="GI67" i="3"/>
  <c r="GK67" i="3"/>
  <c r="GL67" i="3"/>
  <c r="GN67" i="3"/>
  <c r="GO67" i="3"/>
  <c r="GQ67" i="3"/>
  <c r="GR67" i="3"/>
  <c r="GT67" i="3"/>
  <c r="GU67" i="3"/>
  <c r="GW67" i="3"/>
  <c r="GX67" i="3"/>
  <c r="GZ67" i="3"/>
  <c r="HA67" i="3"/>
  <c r="HC67" i="3"/>
  <c r="HD67" i="3"/>
  <c r="HF67" i="3"/>
  <c r="HG67" i="3"/>
  <c r="HI67" i="3"/>
  <c r="HJ67" i="3"/>
  <c r="HL67" i="3"/>
  <c r="HM67" i="3"/>
  <c r="HO67" i="3"/>
  <c r="HP67" i="3"/>
  <c r="HR67" i="3"/>
  <c r="HS67" i="3"/>
  <c r="HU67" i="3"/>
  <c r="HV67" i="3"/>
  <c r="HX67" i="3"/>
  <c r="HY67" i="3"/>
  <c r="IA67" i="3"/>
  <c r="IB67" i="3"/>
  <c r="ID67" i="3"/>
  <c r="IE67" i="3"/>
  <c r="IG67" i="3"/>
  <c r="IH67" i="3"/>
  <c r="IJ67" i="3"/>
  <c r="IK67" i="3"/>
  <c r="IM67" i="3"/>
  <c r="IN67" i="3"/>
  <c r="IP67" i="3"/>
  <c r="IQ67" i="3"/>
  <c r="IS67" i="3"/>
  <c r="IT67" i="3"/>
  <c r="IV67" i="3"/>
  <c r="IW67" i="3"/>
  <c r="IY67" i="3"/>
  <c r="IZ67" i="3"/>
  <c r="JB67" i="3"/>
  <c r="JC67" i="3"/>
  <c r="JE67" i="3"/>
  <c r="JF67" i="3"/>
  <c r="JH67" i="3"/>
  <c r="JI67" i="3"/>
  <c r="JK67" i="3"/>
  <c r="JL67" i="3"/>
  <c r="JN67" i="3"/>
  <c r="JO67" i="3"/>
  <c r="JQ67" i="3"/>
  <c r="JR67" i="3"/>
  <c r="JT67" i="3"/>
  <c r="JU67" i="3"/>
  <c r="JW67" i="3"/>
  <c r="JX67" i="3"/>
  <c r="JZ67" i="3"/>
  <c r="KA67" i="3"/>
  <c r="KC67" i="3"/>
  <c r="KD67" i="3"/>
  <c r="KF67" i="3"/>
  <c r="KG67" i="3"/>
  <c r="KI67" i="3"/>
  <c r="KJ67" i="3"/>
  <c r="KL67" i="3"/>
  <c r="KM67" i="3"/>
  <c r="KO67" i="3"/>
  <c r="KP67" i="3"/>
  <c r="KR67" i="3"/>
  <c r="KS67" i="3"/>
  <c r="KU67" i="3"/>
  <c r="KV67" i="3"/>
  <c r="KX67" i="3"/>
  <c r="KY67" i="3"/>
  <c r="LA67" i="3"/>
  <c r="LB67" i="3"/>
  <c r="LD67" i="3"/>
  <c r="LE67" i="3"/>
  <c r="LG67" i="3"/>
  <c r="LH67" i="3"/>
  <c r="LJ67" i="3"/>
  <c r="LK67" i="3"/>
  <c r="LM67" i="3"/>
  <c r="LN67" i="3"/>
  <c r="LP67" i="3"/>
  <c r="LQ67" i="3"/>
  <c r="LX67" i="3"/>
  <c r="LZ67" i="3"/>
  <c r="MA67" i="3"/>
  <c r="MB67" i="3"/>
  <c r="MC67" i="3"/>
  <c r="MD67" i="3"/>
  <c r="MI67" i="3"/>
  <c r="D68" i="3"/>
  <c r="E68" i="3"/>
  <c r="G68" i="3"/>
  <c r="H68" i="3"/>
  <c r="J68" i="3"/>
  <c r="K68" i="3"/>
  <c r="M68" i="3"/>
  <c r="N68" i="3"/>
  <c r="P68" i="3"/>
  <c r="Q68" i="3"/>
  <c r="S68" i="3"/>
  <c r="T68" i="3"/>
  <c r="V68" i="3"/>
  <c r="W68" i="3"/>
  <c r="Y68" i="3"/>
  <c r="Z68" i="3"/>
  <c r="AB68" i="3"/>
  <c r="AC68" i="3"/>
  <c r="AE68" i="3"/>
  <c r="AF68" i="3"/>
  <c r="AH68" i="3"/>
  <c r="AJ68" i="3" s="1"/>
  <c r="AK68" i="3"/>
  <c r="AL68" i="3"/>
  <c r="AN68" i="3"/>
  <c r="AO68" i="3"/>
  <c r="AQ68" i="3"/>
  <c r="AR68" i="3"/>
  <c r="AT68" i="3"/>
  <c r="AU68" i="3"/>
  <c r="AW68" i="3"/>
  <c r="AX68" i="3"/>
  <c r="AZ68" i="3"/>
  <c r="BA68" i="3"/>
  <c r="BC68" i="3"/>
  <c r="BD68" i="3"/>
  <c r="BF68" i="3"/>
  <c r="BG68" i="3"/>
  <c r="BI68" i="3"/>
  <c r="BJ68" i="3"/>
  <c r="BL68" i="3"/>
  <c r="BM68" i="3"/>
  <c r="BO68" i="3"/>
  <c r="BP68" i="3"/>
  <c r="BR68" i="3"/>
  <c r="BS68" i="3"/>
  <c r="BU68" i="3"/>
  <c r="BV68" i="3"/>
  <c r="BX68" i="3"/>
  <c r="BY68" i="3"/>
  <c r="CA68" i="3"/>
  <c r="CB68" i="3"/>
  <c r="CD68" i="3"/>
  <c r="CE68" i="3"/>
  <c r="CG68" i="3"/>
  <c r="CH68" i="3"/>
  <c r="CJ68" i="3"/>
  <c r="CK68" i="3"/>
  <c r="CM68" i="3"/>
  <c r="CN68" i="3"/>
  <c r="CP68" i="3"/>
  <c r="CQ68" i="3"/>
  <c r="CS68" i="3"/>
  <c r="CT68" i="3"/>
  <c r="CV68" i="3"/>
  <c r="CW68" i="3"/>
  <c r="CY68" i="3"/>
  <c r="CZ68" i="3"/>
  <c r="DB68" i="3"/>
  <c r="DC68" i="3"/>
  <c r="DE68" i="3"/>
  <c r="DF68" i="3"/>
  <c r="DH68" i="3"/>
  <c r="DI68" i="3"/>
  <c r="DK68" i="3"/>
  <c r="DL68" i="3"/>
  <c r="DN68" i="3"/>
  <c r="DO68" i="3"/>
  <c r="DQ68" i="3"/>
  <c r="DR68" i="3"/>
  <c r="DT68" i="3"/>
  <c r="DU68" i="3"/>
  <c r="DW68" i="3"/>
  <c r="DX68" i="3"/>
  <c r="DZ68" i="3"/>
  <c r="EA68" i="3"/>
  <c r="EC68" i="3"/>
  <c r="ED68" i="3"/>
  <c r="EF68" i="3"/>
  <c r="EG68" i="3"/>
  <c r="EI68" i="3"/>
  <c r="EJ68" i="3"/>
  <c r="EL68" i="3"/>
  <c r="EM68" i="3"/>
  <c r="EO68" i="3"/>
  <c r="EP68" i="3"/>
  <c r="ER68" i="3"/>
  <c r="ES68" i="3"/>
  <c r="EU68" i="3"/>
  <c r="EV68" i="3"/>
  <c r="EX68" i="3"/>
  <c r="EY68" i="3"/>
  <c r="FA68" i="3"/>
  <c r="FB68" i="3"/>
  <c r="FD68" i="3"/>
  <c r="FE68" i="3"/>
  <c r="FG68" i="3"/>
  <c r="FH68" i="3"/>
  <c r="FJ68" i="3"/>
  <c r="FK68" i="3"/>
  <c r="FM68" i="3"/>
  <c r="FN68" i="3"/>
  <c r="FP68" i="3"/>
  <c r="FQ68" i="3"/>
  <c r="FS68" i="3"/>
  <c r="FT68" i="3"/>
  <c r="FV68" i="3"/>
  <c r="FW68" i="3"/>
  <c r="FY68" i="3"/>
  <c r="FZ68" i="3"/>
  <c r="GB68" i="3"/>
  <c r="GC68" i="3"/>
  <c r="GE68" i="3"/>
  <c r="GF68" i="3"/>
  <c r="GH68" i="3"/>
  <c r="GI68" i="3"/>
  <c r="GK68" i="3"/>
  <c r="GL68" i="3"/>
  <c r="GN68" i="3"/>
  <c r="GO68" i="3"/>
  <c r="GQ68" i="3"/>
  <c r="GR68" i="3"/>
  <c r="GT68" i="3"/>
  <c r="GU68" i="3"/>
  <c r="GW68" i="3"/>
  <c r="GX68" i="3"/>
  <c r="GZ68" i="3"/>
  <c r="HA68" i="3"/>
  <c r="HC68" i="3"/>
  <c r="HD68" i="3"/>
  <c r="HF68" i="3"/>
  <c r="HG68" i="3"/>
  <c r="HI68" i="3"/>
  <c r="HJ68" i="3"/>
  <c r="HL68" i="3"/>
  <c r="HM68" i="3"/>
  <c r="HO68" i="3"/>
  <c r="HP68" i="3"/>
  <c r="HR68" i="3"/>
  <c r="HS68" i="3"/>
  <c r="HU68" i="3"/>
  <c r="HV68" i="3"/>
  <c r="HX68" i="3"/>
  <c r="HY68" i="3"/>
  <c r="IA68" i="3"/>
  <c r="IB68" i="3"/>
  <c r="ID68" i="3"/>
  <c r="IE68" i="3"/>
  <c r="IG68" i="3"/>
  <c r="IH68" i="3"/>
  <c r="IJ68" i="3"/>
  <c r="IK68" i="3"/>
  <c r="IM68" i="3"/>
  <c r="IN68" i="3"/>
  <c r="IP68" i="3"/>
  <c r="IQ68" i="3"/>
  <c r="IS68" i="3"/>
  <c r="IT68" i="3"/>
  <c r="IV68" i="3"/>
  <c r="IW68" i="3"/>
  <c r="IY68" i="3"/>
  <c r="IZ68" i="3"/>
  <c r="JB68" i="3"/>
  <c r="JC68" i="3"/>
  <c r="JE68" i="3"/>
  <c r="JF68" i="3"/>
  <c r="JH68" i="3"/>
  <c r="JI68" i="3"/>
  <c r="JK68" i="3"/>
  <c r="JL68" i="3"/>
  <c r="JN68" i="3"/>
  <c r="JO68" i="3"/>
  <c r="JQ68" i="3"/>
  <c r="JR68" i="3"/>
  <c r="JT68" i="3"/>
  <c r="JU68" i="3"/>
  <c r="JW68" i="3"/>
  <c r="JX68" i="3"/>
  <c r="JZ68" i="3"/>
  <c r="KA68" i="3"/>
  <c r="KC68" i="3"/>
  <c r="KD68" i="3"/>
  <c r="KF68" i="3"/>
  <c r="KG68" i="3"/>
  <c r="KI68" i="3"/>
  <c r="KJ68" i="3"/>
  <c r="KL68" i="3"/>
  <c r="KM68" i="3"/>
  <c r="KO68" i="3"/>
  <c r="KP68" i="3"/>
  <c r="KR68" i="3"/>
  <c r="KS68" i="3"/>
  <c r="KU68" i="3"/>
  <c r="KV68" i="3"/>
  <c r="KX68" i="3"/>
  <c r="KY68" i="3"/>
  <c r="LA68" i="3"/>
  <c r="LB68" i="3"/>
  <c r="LD68" i="3"/>
  <c r="LE68" i="3"/>
  <c r="LG68" i="3"/>
  <c r="LH68" i="3"/>
  <c r="LJ68" i="3"/>
  <c r="LK68" i="3"/>
  <c r="LM68" i="3"/>
  <c r="LN68" i="3"/>
  <c r="LP68" i="3"/>
  <c r="LQ68" i="3"/>
  <c r="LX68" i="3"/>
  <c r="LZ68" i="3"/>
  <c r="MA68" i="3"/>
  <c r="MB68" i="3"/>
  <c r="MC68" i="3"/>
  <c r="MD68" i="3"/>
  <c r="MI68" i="3"/>
  <c r="D69" i="3"/>
  <c r="E69" i="3"/>
  <c r="G69" i="3"/>
  <c r="H69" i="3"/>
  <c r="J69" i="3"/>
  <c r="K69" i="3"/>
  <c r="M69" i="3"/>
  <c r="N69" i="3"/>
  <c r="P69" i="3"/>
  <c r="Q69" i="3"/>
  <c r="S69" i="3"/>
  <c r="T69" i="3"/>
  <c r="V69" i="3"/>
  <c r="W69" i="3"/>
  <c r="Y69" i="3"/>
  <c r="Z69" i="3"/>
  <c r="AB69" i="3"/>
  <c r="AC69" i="3"/>
  <c r="AE69" i="3"/>
  <c r="AF69" i="3"/>
  <c r="AH69" i="3"/>
  <c r="AJ69" i="3" s="1"/>
  <c r="AK69" i="3"/>
  <c r="AL69" i="3"/>
  <c r="AN69" i="3"/>
  <c r="AO69" i="3"/>
  <c r="AQ69" i="3"/>
  <c r="AR69" i="3"/>
  <c r="AT69" i="3"/>
  <c r="AU69" i="3"/>
  <c r="AW69" i="3"/>
  <c r="AX69" i="3"/>
  <c r="AZ69" i="3"/>
  <c r="BA69" i="3"/>
  <c r="BC69" i="3"/>
  <c r="BD69" i="3"/>
  <c r="BF69" i="3"/>
  <c r="BG69" i="3"/>
  <c r="BI69" i="3"/>
  <c r="BJ69" i="3"/>
  <c r="BL69" i="3"/>
  <c r="BM69" i="3"/>
  <c r="BO69" i="3"/>
  <c r="BP69" i="3"/>
  <c r="BR69" i="3"/>
  <c r="BS69" i="3"/>
  <c r="BU69" i="3"/>
  <c r="BV69" i="3"/>
  <c r="BX69" i="3"/>
  <c r="BY69" i="3"/>
  <c r="CA69" i="3"/>
  <c r="CB69" i="3"/>
  <c r="CD69" i="3"/>
  <c r="CE69" i="3"/>
  <c r="CG69" i="3"/>
  <c r="CH69" i="3"/>
  <c r="CJ69" i="3"/>
  <c r="CK69" i="3"/>
  <c r="CM69" i="3"/>
  <c r="CN69" i="3"/>
  <c r="CP69" i="3"/>
  <c r="CQ69" i="3"/>
  <c r="CS69" i="3"/>
  <c r="CT69" i="3"/>
  <c r="CV69" i="3"/>
  <c r="CW69" i="3"/>
  <c r="CY69" i="3"/>
  <c r="CZ69" i="3"/>
  <c r="DB69" i="3"/>
  <c r="DC69" i="3"/>
  <c r="DE69" i="3"/>
  <c r="DF69" i="3"/>
  <c r="DH69" i="3"/>
  <c r="DI69" i="3"/>
  <c r="DK69" i="3"/>
  <c r="DL69" i="3"/>
  <c r="DN69" i="3"/>
  <c r="DO69" i="3"/>
  <c r="DQ69" i="3"/>
  <c r="DR69" i="3"/>
  <c r="DT69" i="3"/>
  <c r="DU69" i="3"/>
  <c r="DW69" i="3"/>
  <c r="DX69" i="3"/>
  <c r="DZ69" i="3"/>
  <c r="EA69" i="3"/>
  <c r="EC69" i="3"/>
  <c r="ED69" i="3"/>
  <c r="EF69" i="3"/>
  <c r="EG69" i="3"/>
  <c r="EI69" i="3"/>
  <c r="EJ69" i="3"/>
  <c r="EL69" i="3"/>
  <c r="EM69" i="3"/>
  <c r="EO69" i="3"/>
  <c r="EP69" i="3"/>
  <c r="ER69" i="3"/>
  <c r="ES69" i="3"/>
  <c r="EU69" i="3"/>
  <c r="EV69" i="3"/>
  <c r="EX69" i="3"/>
  <c r="EY69" i="3"/>
  <c r="FA69" i="3"/>
  <c r="FB69" i="3"/>
  <c r="FD69" i="3"/>
  <c r="FE69" i="3"/>
  <c r="FG69" i="3"/>
  <c r="FH69" i="3"/>
  <c r="FJ69" i="3"/>
  <c r="FK69" i="3"/>
  <c r="FM69" i="3"/>
  <c r="FN69" i="3"/>
  <c r="FP69" i="3"/>
  <c r="FQ69" i="3"/>
  <c r="FS69" i="3"/>
  <c r="FT69" i="3"/>
  <c r="FV69" i="3"/>
  <c r="FW69" i="3"/>
  <c r="FY69" i="3"/>
  <c r="FZ69" i="3"/>
  <c r="GB69" i="3"/>
  <c r="GC69" i="3"/>
  <c r="GE69" i="3"/>
  <c r="GF69" i="3"/>
  <c r="GH69" i="3"/>
  <c r="GI69" i="3"/>
  <c r="GK69" i="3"/>
  <c r="GL69" i="3"/>
  <c r="GN69" i="3"/>
  <c r="GO69" i="3"/>
  <c r="GQ69" i="3"/>
  <c r="GR69" i="3"/>
  <c r="GT69" i="3"/>
  <c r="GU69" i="3"/>
  <c r="GW69" i="3"/>
  <c r="GX69" i="3"/>
  <c r="GZ69" i="3"/>
  <c r="HA69" i="3"/>
  <c r="HC69" i="3"/>
  <c r="HD69" i="3"/>
  <c r="HF69" i="3"/>
  <c r="HG69" i="3"/>
  <c r="HI69" i="3"/>
  <c r="HJ69" i="3"/>
  <c r="HL69" i="3"/>
  <c r="HM69" i="3"/>
  <c r="HO69" i="3"/>
  <c r="HP69" i="3"/>
  <c r="HR69" i="3"/>
  <c r="HS69" i="3"/>
  <c r="HU69" i="3"/>
  <c r="HV69" i="3"/>
  <c r="HX69" i="3"/>
  <c r="HY69" i="3"/>
  <c r="IA69" i="3"/>
  <c r="IB69" i="3"/>
  <c r="ID69" i="3"/>
  <c r="IE69" i="3"/>
  <c r="IG69" i="3"/>
  <c r="IH69" i="3"/>
  <c r="IJ69" i="3"/>
  <c r="IK69" i="3"/>
  <c r="IM69" i="3"/>
  <c r="IN69" i="3"/>
  <c r="IP69" i="3"/>
  <c r="IQ69" i="3"/>
  <c r="IS69" i="3"/>
  <c r="IT69" i="3"/>
  <c r="IV69" i="3"/>
  <c r="IW69" i="3"/>
  <c r="IY69" i="3"/>
  <c r="IZ69" i="3"/>
  <c r="JB69" i="3"/>
  <c r="JC69" i="3"/>
  <c r="JE69" i="3"/>
  <c r="JF69" i="3"/>
  <c r="JH69" i="3"/>
  <c r="JI69" i="3"/>
  <c r="JK69" i="3"/>
  <c r="JL69" i="3"/>
  <c r="JN69" i="3"/>
  <c r="JO69" i="3"/>
  <c r="JQ69" i="3"/>
  <c r="JR69" i="3"/>
  <c r="JT69" i="3"/>
  <c r="JU69" i="3"/>
  <c r="JW69" i="3"/>
  <c r="JX69" i="3"/>
  <c r="JZ69" i="3"/>
  <c r="KA69" i="3"/>
  <c r="KC69" i="3"/>
  <c r="KD69" i="3"/>
  <c r="KF69" i="3"/>
  <c r="KG69" i="3"/>
  <c r="KI69" i="3"/>
  <c r="KJ69" i="3"/>
  <c r="KL69" i="3"/>
  <c r="KM69" i="3"/>
  <c r="KO69" i="3"/>
  <c r="KP69" i="3"/>
  <c r="KR69" i="3"/>
  <c r="KS69" i="3"/>
  <c r="KU69" i="3"/>
  <c r="KV69" i="3"/>
  <c r="KX69" i="3"/>
  <c r="KY69" i="3"/>
  <c r="LA69" i="3"/>
  <c r="LB69" i="3"/>
  <c r="LD69" i="3"/>
  <c r="LE69" i="3"/>
  <c r="LG69" i="3"/>
  <c r="LH69" i="3"/>
  <c r="LJ69" i="3"/>
  <c r="LK69" i="3"/>
  <c r="LM69" i="3"/>
  <c r="LN69" i="3"/>
  <c r="LP69" i="3"/>
  <c r="LQ69" i="3"/>
  <c r="LX69" i="3"/>
  <c r="LZ69" i="3"/>
  <c r="MA69" i="3"/>
  <c r="MB69" i="3"/>
  <c r="MC69" i="3"/>
  <c r="MD69" i="3"/>
  <c r="MI69" i="3"/>
  <c r="D70" i="3"/>
  <c r="E70" i="3"/>
  <c r="G70" i="3"/>
  <c r="H70" i="3"/>
  <c r="J70" i="3"/>
  <c r="K70" i="3"/>
  <c r="M70" i="3"/>
  <c r="N70" i="3"/>
  <c r="P70" i="3"/>
  <c r="Q70" i="3"/>
  <c r="S70" i="3"/>
  <c r="T70" i="3"/>
  <c r="V70" i="3"/>
  <c r="W70" i="3"/>
  <c r="Y70" i="3"/>
  <c r="Z70" i="3"/>
  <c r="AB70" i="3"/>
  <c r="AC70" i="3"/>
  <c r="AE70" i="3"/>
  <c r="AF70" i="3"/>
  <c r="AH70" i="3"/>
  <c r="AJ70" i="3" s="1"/>
  <c r="AK70" i="3"/>
  <c r="AL70" i="3"/>
  <c r="AN70" i="3"/>
  <c r="AO70" i="3"/>
  <c r="AQ70" i="3"/>
  <c r="AR70" i="3"/>
  <c r="AT70" i="3"/>
  <c r="AU70" i="3"/>
  <c r="AW70" i="3"/>
  <c r="AX70" i="3"/>
  <c r="AZ70" i="3"/>
  <c r="BA70" i="3"/>
  <c r="BC70" i="3"/>
  <c r="BD70" i="3"/>
  <c r="BF70" i="3"/>
  <c r="BG70" i="3"/>
  <c r="BI70" i="3"/>
  <c r="BJ70" i="3"/>
  <c r="BL70" i="3"/>
  <c r="BM70" i="3"/>
  <c r="BO70" i="3"/>
  <c r="BP70" i="3"/>
  <c r="BR70" i="3"/>
  <c r="BS70" i="3"/>
  <c r="BU70" i="3"/>
  <c r="BV70" i="3"/>
  <c r="BX70" i="3"/>
  <c r="BY70" i="3"/>
  <c r="CA70" i="3"/>
  <c r="CB70" i="3"/>
  <c r="CD70" i="3"/>
  <c r="CE70" i="3"/>
  <c r="CG70" i="3"/>
  <c r="CH70" i="3"/>
  <c r="CJ70" i="3"/>
  <c r="CK70" i="3"/>
  <c r="CM70" i="3"/>
  <c r="CN70" i="3"/>
  <c r="CP70" i="3"/>
  <c r="CQ70" i="3"/>
  <c r="CS70" i="3"/>
  <c r="CT70" i="3"/>
  <c r="CV70" i="3"/>
  <c r="CW70" i="3"/>
  <c r="CY70" i="3"/>
  <c r="CZ70" i="3"/>
  <c r="DB70" i="3"/>
  <c r="DC70" i="3"/>
  <c r="DE70" i="3"/>
  <c r="DF70" i="3"/>
  <c r="DH70" i="3"/>
  <c r="DI70" i="3"/>
  <c r="DK70" i="3"/>
  <c r="DL70" i="3"/>
  <c r="DN70" i="3"/>
  <c r="DO70" i="3"/>
  <c r="DQ70" i="3"/>
  <c r="DR70" i="3"/>
  <c r="DT70" i="3"/>
  <c r="DU70" i="3"/>
  <c r="DW70" i="3"/>
  <c r="DX70" i="3"/>
  <c r="DZ70" i="3"/>
  <c r="EA70" i="3"/>
  <c r="EC70" i="3"/>
  <c r="ED70" i="3"/>
  <c r="EF70" i="3"/>
  <c r="EG70" i="3"/>
  <c r="EI70" i="3"/>
  <c r="EJ70" i="3"/>
  <c r="EL70" i="3"/>
  <c r="EM70" i="3"/>
  <c r="EO70" i="3"/>
  <c r="EP70" i="3"/>
  <c r="ER70" i="3"/>
  <c r="ES70" i="3"/>
  <c r="EU70" i="3"/>
  <c r="EV70" i="3"/>
  <c r="EX70" i="3"/>
  <c r="EY70" i="3"/>
  <c r="FA70" i="3"/>
  <c r="FB70" i="3"/>
  <c r="FD70" i="3"/>
  <c r="FE70" i="3"/>
  <c r="FG70" i="3"/>
  <c r="FH70" i="3"/>
  <c r="FJ70" i="3"/>
  <c r="FK70" i="3"/>
  <c r="FM70" i="3"/>
  <c r="FN70" i="3"/>
  <c r="FP70" i="3"/>
  <c r="FQ70" i="3"/>
  <c r="FS70" i="3"/>
  <c r="FT70" i="3"/>
  <c r="FV70" i="3"/>
  <c r="FW70" i="3"/>
  <c r="FY70" i="3"/>
  <c r="FZ70" i="3"/>
  <c r="GB70" i="3"/>
  <c r="GC70" i="3"/>
  <c r="GE70" i="3"/>
  <c r="GF70" i="3"/>
  <c r="GH70" i="3"/>
  <c r="GI70" i="3"/>
  <c r="GK70" i="3"/>
  <c r="GL70" i="3"/>
  <c r="GN70" i="3"/>
  <c r="GO70" i="3"/>
  <c r="GQ70" i="3"/>
  <c r="GR70" i="3"/>
  <c r="GT70" i="3"/>
  <c r="GU70" i="3"/>
  <c r="GW70" i="3"/>
  <c r="GX70" i="3"/>
  <c r="GZ70" i="3"/>
  <c r="HA70" i="3"/>
  <c r="HC70" i="3"/>
  <c r="HD70" i="3"/>
  <c r="HF70" i="3"/>
  <c r="HG70" i="3"/>
  <c r="HI70" i="3"/>
  <c r="HJ70" i="3"/>
  <c r="HL70" i="3"/>
  <c r="HM70" i="3"/>
  <c r="HO70" i="3"/>
  <c r="HP70" i="3"/>
  <c r="HR70" i="3"/>
  <c r="HS70" i="3"/>
  <c r="HU70" i="3"/>
  <c r="HV70" i="3"/>
  <c r="HX70" i="3"/>
  <c r="HY70" i="3"/>
  <c r="IA70" i="3"/>
  <c r="IB70" i="3"/>
  <c r="ID70" i="3"/>
  <c r="IE70" i="3"/>
  <c r="IG70" i="3"/>
  <c r="IH70" i="3"/>
  <c r="IJ70" i="3"/>
  <c r="IK70" i="3"/>
  <c r="IM70" i="3"/>
  <c r="IN70" i="3"/>
  <c r="IP70" i="3"/>
  <c r="IQ70" i="3"/>
  <c r="IS70" i="3"/>
  <c r="IT70" i="3"/>
  <c r="IV70" i="3"/>
  <c r="IW70" i="3"/>
  <c r="IY70" i="3"/>
  <c r="IZ70" i="3"/>
  <c r="JB70" i="3"/>
  <c r="JC70" i="3"/>
  <c r="JE70" i="3"/>
  <c r="JF70" i="3"/>
  <c r="JH70" i="3"/>
  <c r="JI70" i="3"/>
  <c r="JK70" i="3"/>
  <c r="JL70" i="3"/>
  <c r="JN70" i="3"/>
  <c r="JO70" i="3"/>
  <c r="JQ70" i="3"/>
  <c r="JR70" i="3"/>
  <c r="JT70" i="3"/>
  <c r="JU70" i="3"/>
  <c r="JW70" i="3"/>
  <c r="JX70" i="3"/>
  <c r="JZ70" i="3"/>
  <c r="KA70" i="3"/>
  <c r="KC70" i="3"/>
  <c r="KD70" i="3"/>
  <c r="KF70" i="3"/>
  <c r="KG70" i="3"/>
  <c r="KI70" i="3"/>
  <c r="KJ70" i="3"/>
  <c r="KL70" i="3"/>
  <c r="KM70" i="3"/>
  <c r="KO70" i="3"/>
  <c r="KP70" i="3"/>
  <c r="KR70" i="3"/>
  <c r="KS70" i="3"/>
  <c r="KU70" i="3"/>
  <c r="KV70" i="3"/>
  <c r="KX70" i="3"/>
  <c r="KY70" i="3"/>
  <c r="LA70" i="3"/>
  <c r="LB70" i="3"/>
  <c r="LD70" i="3"/>
  <c r="LE70" i="3"/>
  <c r="LG70" i="3"/>
  <c r="LH70" i="3"/>
  <c r="LJ70" i="3"/>
  <c r="LK70" i="3"/>
  <c r="LM70" i="3"/>
  <c r="LN70" i="3"/>
  <c r="LP70" i="3"/>
  <c r="LQ70" i="3"/>
  <c r="LX70" i="3"/>
  <c r="LZ70" i="3"/>
  <c r="MA70" i="3"/>
  <c r="MB70" i="3"/>
  <c r="MC70" i="3"/>
  <c r="MD70" i="3"/>
  <c r="MI70" i="3"/>
  <c r="D71" i="3"/>
  <c r="E71" i="3"/>
  <c r="G71" i="3"/>
  <c r="H71" i="3"/>
  <c r="J71" i="3"/>
  <c r="K71" i="3"/>
  <c r="M71" i="3"/>
  <c r="N71" i="3"/>
  <c r="P71" i="3"/>
  <c r="Q71" i="3"/>
  <c r="S71" i="3"/>
  <c r="T71" i="3"/>
  <c r="V71" i="3"/>
  <c r="W71" i="3"/>
  <c r="Y71" i="3"/>
  <c r="Z71" i="3"/>
  <c r="AB71" i="3"/>
  <c r="AC71" i="3"/>
  <c r="AE71" i="3"/>
  <c r="AF71" i="3"/>
  <c r="AH71" i="3"/>
  <c r="AJ71" i="3" s="1"/>
  <c r="AK71" i="3"/>
  <c r="AL71" i="3"/>
  <c r="AN71" i="3"/>
  <c r="AO71" i="3"/>
  <c r="AQ71" i="3"/>
  <c r="AR71" i="3"/>
  <c r="AT71" i="3"/>
  <c r="AU71" i="3"/>
  <c r="AW71" i="3"/>
  <c r="AX71" i="3"/>
  <c r="AZ71" i="3"/>
  <c r="BA71" i="3"/>
  <c r="BC71" i="3"/>
  <c r="BD71" i="3"/>
  <c r="BF71" i="3"/>
  <c r="BG71" i="3"/>
  <c r="BI71" i="3"/>
  <c r="BJ71" i="3"/>
  <c r="BL71" i="3"/>
  <c r="BM71" i="3"/>
  <c r="BO71" i="3"/>
  <c r="BP71" i="3"/>
  <c r="BR71" i="3"/>
  <c r="BS71" i="3"/>
  <c r="BU71" i="3"/>
  <c r="BV71" i="3"/>
  <c r="BX71" i="3"/>
  <c r="BY71" i="3"/>
  <c r="CA71" i="3"/>
  <c r="CB71" i="3"/>
  <c r="CD71" i="3"/>
  <c r="CE71" i="3"/>
  <c r="CG71" i="3"/>
  <c r="CH71" i="3"/>
  <c r="CJ71" i="3"/>
  <c r="CK71" i="3"/>
  <c r="CM71" i="3"/>
  <c r="CN71" i="3"/>
  <c r="CP71" i="3"/>
  <c r="CQ71" i="3"/>
  <c r="CS71" i="3"/>
  <c r="CT71" i="3"/>
  <c r="CV71" i="3"/>
  <c r="CW71" i="3"/>
  <c r="CY71" i="3"/>
  <c r="CZ71" i="3"/>
  <c r="DB71" i="3"/>
  <c r="DC71" i="3"/>
  <c r="DE71" i="3"/>
  <c r="DF71" i="3"/>
  <c r="DH71" i="3"/>
  <c r="DI71" i="3"/>
  <c r="DK71" i="3"/>
  <c r="DL71" i="3"/>
  <c r="DN71" i="3"/>
  <c r="DO71" i="3"/>
  <c r="DQ71" i="3"/>
  <c r="DR71" i="3"/>
  <c r="DT71" i="3"/>
  <c r="DU71" i="3"/>
  <c r="DW71" i="3"/>
  <c r="DX71" i="3"/>
  <c r="DZ71" i="3"/>
  <c r="EA71" i="3"/>
  <c r="EC71" i="3"/>
  <c r="ED71" i="3"/>
  <c r="EF71" i="3"/>
  <c r="EG71" i="3"/>
  <c r="EI71" i="3"/>
  <c r="EJ71" i="3"/>
  <c r="EL71" i="3"/>
  <c r="EM71" i="3"/>
  <c r="EO71" i="3"/>
  <c r="EP71" i="3"/>
  <c r="ER71" i="3"/>
  <c r="ES71" i="3"/>
  <c r="EU71" i="3"/>
  <c r="EV71" i="3"/>
  <c r="EX71" i="3"/>
  <c r="EY71" i="3"/>
  <c r="FA71" i="3"/>
  <c r="FB71" i="3"/>
  <c r="FD71" i="3"/>
  <c r="FE71" i="3"/>
  <c r="FG71" i="3"/>
  <c r="FH71" i="3"/>
  <c r="FJ71" i="3"/>
  <c r="FK71" i="3"/>
  <c r="FM71" i="3"/>
  <c r="FN71" i="3"/>
  <c r="FP71" i="3"/>
  <c r="FQ71" i="3"/>
  <c r="FS71" i="3"/>
  <c r="FT71" i="3"/>
  <c r="FV71" i="3"/>
  <c r="FW71" i="3"/>
  <c r="FY71" i="3"/>
  <c r="FZ71" i="3"/>
  <c r="GB71" i="3"/>
  <c r="GC71" i="3"/>
  <c r="GE71" i="3"/>
  <c r="GF71" i="3"/>
  <c r="GH71" i="3"/>
  <c r="GI71" i="3"/>
  <c r="GK71" i="3"/>
  <c r="GL71" i="3"/>
  <c r="GN71" i="3"/>
  <c r="GO71" i="3"/>
  <c r="GQ71" i="3"/>
  <c r="GR71" i="3"/>
  <c r="GT71" i="3"/>
  <c r="GU71" i="3"/>
  <c r="GW71" i="3"/>
  <c r="GX71" i="3"/>
  <c r="GZ71" i="3"/>
  <c r="HA71" i="3"/>
  <c r="HC71" i="3"/>
  <c r="HD71" i="3"/>
  <c r="HF71" i="3"/>
  <c r="HG71" i="3"/>
  <c r="HI71" i="3"/>
  <c r="HJ71" i="3"/>
  <c r="HL71" i="3"/>
  <c r="HM71" i="3"/>
  <c r="HO71" i="3"/>
  <c r="HP71" i="3"/>
  <c r="HR71" i="3"/>
  <c r="HS71" i="3"/>
  <c r="HU71" i="3"/>
  <c r="HV71" i="3"/>
  <c r="HX71" i="3"/>
  <c r="HY71" i="3"/>
  <c r="IA71" i="3"/>
  <c r="IB71" i="3"/>
  <c r="ID71" i="3"/>
  <c r="IE71" i="3"/>
  <c r="IG71" i="3"/>
  <c r="IH71" i="3"/>
  <c r="IJ71" i="3"/>
  <c r="IK71" i="3"/>
  <c r="IM71" i="3"/>
  <c r="IN71" i="3"/>
  <c r="IP71" i="3"/>
  <c r="IQ71" i="3"/>
  <c r="IS71" i="3"/>
  <c r="IT71" i="3"/>
  <c r="IV71" i="3"/>
  <c r="IW71" i="3"/>
  <c r="IY71" i="3"/>
  <c r="IZ71" i="3"/>
  <c r="JB71" i="3"/>
  <c r="JC71" i="3"/>
  <c r="JE71" i="3"/>
  <c r="JF71" i="3"/>
  <c r="JH71" i="3"/>
  <c r="JI71" i="3"/>
  <c r="JK71" i="3"/>
  <c r="JL71" i="3"/>
  <c r="JN71" i="3"/>
  <c r="JO71" i="3"/>
  <c r="JQ71" i="3"/>
  <c r="JR71" i="3"/>
  <c r="JT71" i="3"/>
  <c r="JU71" i="3"/>
  <c r="JW71" i="3"/>
  <c r="JX71" i="3"/>
  <c r="JZ71" i="3"/>
  <c r="KA71" i="3"/>
  <c r="KC71" i="3"/>
  <c r="KD71" i="3"/>
  <c r="KF71" i="3"/>
  <c r="KG71" i="3"/>
  <c r="KI71" i="3"/>
  <c r="KJ71" i="3"/>
  <c r="KL71" i="3"/>
  <c r="KM71" i="3"/>
  <c r="KO71" i="3"/>
  <c r="KP71" i="3"/>
  <c r="KR71" i="3"/>
  <c r="KS71" i="3"/>
  <c r="KU71" i="3"/>
  <c r="KV71" i="3"/>
  <c r="KX71" i="3"/>
  <c r="KY71" i="3"/>
  <c r="LA71" i="3"/>
  <c r="LB71" i="3"/>
  <c r="LD71" i="3"/>
  <c r="LE71" i="3"/>
  <c r="LG71" i="3"/>
  <c r="LH71" i="3"/>
  <c r="LJ71" i="3"/>
  <c r="LK71" i="3"/>
  <c r="LM71" i="3"/>
  <c r="LN71" i="3"/>
  <c r="LP71" i="3"/>
  <c r="LQ71" i="3"/>
  <c r="LX71" i="3"/>
  <c r="LZ71" i="3"/>
  <c r="MA71" i="3"/>
  <c r="MB71" i="3"/>
  <c r="MC71" i="3"/>
  <c r="MD71" i="3"/>
  <c r="MI71" i="3"/>
  <c r="D72" i="3"/>
  <c r="E72" i="3"/>
  <c r="G72" i="3"/>
  <c r="H72" i="3"/>
  <c r="J72" i="3"/>
  <c r="K72" i="3"/>
  <c r="M72" i="3"/>
  <c r="N72" i="3"/>
  <c r="P72" i="3"/>
  <c r="Q72" i="3"/>
  <c r="S72" i="3"/>
  <c r="T72" i="3"/>
  <c r="V72" i="3"/>
  <c r="W72" i="3"/>
  <c r="Y72" i="3"/>
  <c r="Z72" i="3"/>
  <c r="AB72" i="3"/>
  <c r="AC72" i="3"/>
  <c r="AE72" i="3"/>
  <c r="AF72" i="3"/>
  <c r="AH72" i="3"/>
  <c r="AJ72" i="3" s="1"/>
  <c r="AK72" i="3"/>
  <c r="AL72" i="3"/>
  <c r="AN72" i="3"/>
  <c r="AO72" i="3"/>
  <c r="AQ72" i="3"/>
  <c r="AR72" i="3"/>
  <c r="AT72" i="3"/>
  <c r="AU72" i="3"/>
  <c r="AW72" i="3"/>
  <c r="AX72" i="3"/>
  <c r="AZ72" i="3"/>
  <c r="BA72" i="3"/>
  <c r="BC72" i="3"/>
  <c r="BD72" i="3"/>
  <c r="BF72" i="3"/>
  <c r="BG72" i="3"/>
  <c r="BI72" i="3"/>
  <c r="BJ72" i="3"/>
  <c r="BL72" i="3"/>
  <c r="BM72" i="3"/>
  <c r="BO72" i="3"/>
  <c r="BP72" i="3"/>
  <c r="BR72" i="3"/>
  <c r="BS72" i="3"/>
  <c r="BU72" i="3"/>
  <c r="BV72" i="3"/>
  <c r="BX72" i="3"/>
  <c r="BY72" i="3"/>
  <c r="CA72" i="3"/>
  <c r="CB72" i="3"/>
  <c r="CD72" i="3"/>
  <c r="CE72" i="3"/>
  <c r="CG72" i="3"/>
  <c r="CH72" i="3"/>
  <c r="CJ72" i="3"/>
  <c r="CK72" i="3"/>
  <c r="CM72" i="3"/>
  <c r="CN72" i="3"/>
  <c r="CP72" i="3"/>
  <c r="CQ72" i="3"/>
  <c r="CS72" i="3"/>
  <c r="CT72" i="3"/>
  <c r="CV72" i="3"/>
  <c r="CW72" i="3"/>
  <c r="CY72" i="3"/>
  <c r="CZ72" i="3"/>
  <c r="DB72" i="3"/>
  <c r="DC72" i="3"/>
  <c r="DE72" i="3"/>
  <c r="DF72" i="3"/>
  <c r="DH72" i="3"/>
  <c r="DI72" i="3"/>
  <c r="DK72" i="3"/>
  <c r="DL72" i="3"/>
  <c r="DN72" i="3"/>
  <c r="DO72" i="3"/>
  <c r="DQ72" i="3"/>
  <c r="DR72" i="3"/>
  <c r="DT72" i="3"/>
  <c r="DU72" i="3"/>
  <c r="DW72" i="3"/>
  <c r="DX72" i="3"/>
  <c r="DZ72" i="3"/>
  <c r="EA72" i="3"/>
  <c r="EC72" i="3"/>
  <c r="ED72" i="3"/>
  <c r="EF72" i="3"/>
  <c r="EG72" i="3"/>
  <c r="EI72" i="3"/>
  <c r="EJ72" i="3"/>
  <c r="EL72" i="3"/>
  <c r="EM72" i="3"/>
  <c r="EO72" i="3"/>
  <c r="EP72" i="3"/>
  <c r="ER72" i="3"/>
  <c r="ES72" i="3"/>
  <c r="EU72" i="3"/>
  <c r="EV72" i="3"/>
  <c r="EX72" i="3"/>
  <c r="EY72" i="3"/>
  <c r="FA72" i="3"/>
  <c r="FB72" i="3"/>
  <c r="FD72" i="3"/>
  <c r="FE72" i="3"/>
  <c r="FG72" i="3"/>
  <c r="FH72" i="3"/>
  <c r="FJ72" i="3"/>
  <c r="FK72" i="3"/>
  <c r="FM72" i="3"/>
  <c r="FN72" i="3"/>
  <c r="FP72" i="3"/>
  <c r="FQ72" i="3"/>
  <c r="FS72" i="3"/>
  <c r="FT72" i="3"/>
  <c r="FV72" i="3"/>
  <c r="FW72" i="3"/>
  <c r="FY72" i="3"/>
  <c r="FZ72" i="3"/>
  <c r="GB72" i="3"/>
  <c r="GC72" i="3"/>
  <c r="GE72" i="3"/>
  <c r="GF72" i="3"/>
  <c r="GH72" i="3"/>
  <c r="GI72" i="3"/>
  <c r="GK72" i="3"/>
  <c r="GL72" i="3"/>
  <c r="GN72" i="3"/>
  <c r="GO72" i="3"/>
  <c r="GQ72" i="3"/>
  <c r="GR72" i="3"/>
  <c r="GT72" i="3"/>
  <c r="GU72" i="3"/>
  <c r="GW72" i="3"/>
  <c r="GX72" i="3"/>
  <c r="GZ72" i="3"/>
  <c r="HA72" i="3"/>
  <c r="HC72" i="3"/>
  <c r="HD72" i="3"/>
  <c r="HF72" i="3"/>
  <c r="HG72" i="3"/>
  <c r="HI72" i="3"/>
  <c r="HJ72" i="3"/>
  <c r="HL72" i="3"/>
  <c r="HM72" i="3"/>
  <c r="HO72" i="3"/>
  <c r="HP72" i="3"/>
  <c r="HR72" i="3"/>
  <c r="HS72" i="3"/>
  <c r="HU72" i="3"/>
  <c r="HV72" i="3"/>
  <c r="HX72" i="3"/>
  <c r="HY72" i="3"/>
  <c r="IA72" i="3"/>
  <c r="IB72" i="3"/>
  <c r="ID72" i="3"/>
  <c r="IE72" i="3"/>
  <c r="IG72" i="3"/>
  <c r="IH72" i="3"/>
  <c r="IJ72" i="3"/>
  <c r="IK72" i="3"/>
  <c r="IM72" i="3"/>
  <c r="IN72" i="3"/>
  <c r="IP72" i="3"/>
  <c r="IQ72" i="3"/>
  <c r="IS72" i="3"/>
  <c r="IT72" i="3"/>
  <c r="IV72" i="3"/>
  <c r="IW72" i="3"/>
  <c r="IY72" i="3"/>
  <c r="IZ72" i="3"/>
  <c r="JB72" i="3"/>
  <c r="JC72" i="3"/>
  <c r="JE72" i="3"/>
  <c r="JF72" i="3"/>
  <c r="JH72" i="3"/>
  <c r="JI72" i="3"/>
  <c r="JK72" i="3"/>
  <c r="JL72" i="3"/>
  <c r="JN72" i="3"/>
  <c r="JO72" i="3"/>
  <c r="JQ72" i="3"/>
  <c r="JR72" i="3"/>
  <c r="JT72" i="3"/>
  <c r="JU72" i="3"/>
  <c r="JW72" i="3"/>
  <c r="JX72" i="3"/>
  <c r="JZ72" i="3"/>
  <c r="KA72" i="3"/>
  <c r="KC72" i="3"/>
  <c r="KD72" i="3"/>
  <c r="KF72" i="3"/>
  <c r="KG72" i="3"/>
  <c r="KI72" i="3"/>
  <c r="KJ72" i="3"/>
  <c r="KL72" i="3"/>
  <c r="KM72" i="3"/>
  <c r="KO72" i="3"/>
  <c r="KP72" i="3"/>
  <c r="KR72" i="3"/>
  <c r="KS72" i="3"/>
  <c r="KU72" i="3"/>
  <c r="KV72" i="3"/>
  <c r="KX72" i="3"/>
  <c r="KY72" i="3"/>
  <c r="LA72" i="3"/>
  <c r="LB72" i="3"/>
  <c r="LD72" i="3"/>
  <c r="LE72" i="3"/>
  <c r="LG72" i="3"/>
  <c r="LH72" i="3"/>
  <c r="LJ72" i="3"/>
  <c r="LK72" i="3"/>
  <c r="LM72" i="3"/>
  <c r="LN72" i="3"/>
  <c r="LP72" i="3"/>
  <c r="LQ72" i="3"/>
  <c r="LX72" i="3"/>
  <c r="LZ72" i="3"/>
  <c r="MA72" i="3"/>
  <c r="MB72" i="3"/>
  <c r="MC72" i="3"/>
  <c r="MD72" i="3"/>
  <c r="MI72" i="3"/>
  <c r="D73" i="3"/>
  <c r="E73" i="3"/>
  <c r="G73" i="3"/>
  <c r="H73" i="3"/>
  <c r="J73" i="3"/>
  <c r="K73" i="3"/>
  <c r="M73" i="3"/>
  <c r="N73" i="3"/>
  <c r="P73" i="3"/>
  <c r="Q73" i="3"/>
  <c r="S73" i="3"/>
  <c r="T73" i="3"/>
  <c r="V73" i="3"/>
  <c r="W73" i="3"/>
  <c r="Y73" i="3"/>
  <c r="Z73" i="3"/>
  <c r="AB73" i="3"/>
  <c r="AC73" i="3"/>
  <c r="AE73" i="3"/>
  <c r="AF73" i="3"/>
  <c r="AH73" i="3"/>
  <c r="AJ73" i="3" s="1"/>
  <c r="AK73" i="3"/>
  <c r="AL73" i="3"/>
  <c r="AN73" i="3"/>
  <c r="AO73" i="3"/>
  <c r="AQ73" i="3"/>
  <c r="AR73" i="3"/>
  <c r="AT73" i="3"/>
  <c r="AU73" i="3"/>
  <c r="AW73" i="3"/>
  <c r="AX73" i="3"/>
  <c r="AZ73" i="3"/>
  <c r="BA73" i="3"/>
  <c r="BC73" i="3"/>
  <c r="BD73" i="3"/>
  <c r="BF73" i="3"/>
  <c r="BG73" i="3"/>
  <c r="BI73" i="3"/>
  <c r="BJ73" i="3"/>
  <c r="BL73" i="3"/>
  <c r="BM73" i="3"/>
  <c r="BO73" i="3"/>
  <c r="BP73" i="3"/>
  <c r="BR73" i="3"/>
  <c r="BS73" i="3"/>
  <c r="BU73" i="3"/>
  <c r="BV73" i="3"/>
  <c r="BX73" i="3"/>
  <c r="BY73" i="3"/>
  <c r="CA73" i="3"/>
  <c r="CB73" i="3"/>
  <c r="CD73" i="3"/>
  <c r="CE73" i="3"/>
  <c r="CG73" i="3"/>
  <c r="CH73" i="3"/>
  <c r="CJ73" i="3"/>
  <c r="CK73" i="3"/>
  <c r="CM73" i="3"/>
  <c r="CN73" i="3"/>
  <c r="CP73" i="3"/>
  <c r="CQ73" i="3"/>
  <c r="CS73" i="3"/>
  <c r="CT73" i="3"/>
  <c r="CV73" i="3"/>
  <c r="CW73" i="3"/>
  <c r="CY73" i="3"/>
  <c r="CZ73" i="3"/>
  <c r="DB73" i="3"/>
  <c r="DC73" i="3"/>
  <c r="DE73" i="3"/>
  <c r="DF73" i="3"/>
  <c r="DH73" i="3"/>
  <c r="DI73" i="3"/>
  <c r="DK73" i="3"/>
  <c r="DL73" i="3"/>
  <c r="DN73" i="3"/>
  <c r="DO73" i="3"/>
  <c r="DQ73" i="3"/>
  <c r="DR73" i="3"/>
  <c r="DT73" i="3"/>
  <c r="DU73" i="3"/>
  <c r="DW73" i="3"/>
  <c r="DX73" i="3"/>
  <c r="DZ73" i="3"/>
  <c r="EA73" i="3"/>
  <c r="EC73" i="3"/>
  <c r="ED73" i="3"/>
  <c r="EF73" i="3"/>
  <c r="EG73" i="3"/>
  <c r="EI73" i="3"/>
  <c r="EJ73" i="3"/>
  <c r="EL73" i="3"/>
  <c r="EM73" i="3"/>
  <c r="EO73" i="3"/>
  <c r="EP73" i="3"/>
  <c r="ER73" i="3"/>
  <c r="ES73" i="3"/>
  <c r="EU73" i="3"/>
  <c r="EV73" i="3"/>
  <c r="EX73" i="3"/>
  <c r="EY73" i="3"/>
  <c r="FA73" i="3"/>
  <c r="FB73" i="3"/>
  <c r="FD73" i="3"/>
  <c r="FE73" i="3"/>
  <c r="FG73" i="3"/>
  <c r="FH73" i="3"/>
  <c r="FJ73" i="3"/>
  <c r="FK73" i="3"/>
  <c r="FM73" i="3"/>
  <c r="FN73" i="3"/>
  <c r="FP73" i="3"/>
  <c r="FQ73" i="3"/>
  <c r="FS73" i="3"/>
  <c r="FT73" i="3"/>
  <c r="FV73" i="3"/>
  <c r="FW73" i="3"/>
  <c r="FY73" i="3"/>
  <c r="FZ73" i="3"/>
  <c r="GB73" i="3"/>
  <c r="GC73" i="3"/>
  <c r="GE73" i="3"/>
  <c r="GF73" i="3"/>
  <c r="GH73" i="3"/>
  <c r="GI73" i="3"/>
  <c r="GK73" i="3"/>
  <c r="GL73" i="3"/>
  <c r="GN73" i="3"/>
  <c r="GO73" i="3"/>
  <c r="GQ73" i="3"/>
  <c r="GR73" i="3"/>
  <c r="GT73" i="3"/>
  <c r="GU73" i="3"/>
  <c r="GW73" i="3"/>
  <c r="GX73" i="3"/>
  <c r="GZ73" i="3"/>
  <c r="HA73" i="3"/>
  <c r="HC73" i="3"/>
  <c r="HD73" i="3"/>
  <c r="HF73" i="3"/>
  <c r="HG73" i="3"/>
  <c r="HI73" i="3"/>
  <c r="HJ73" i="3"/>
  <c r="HL73" i="3"/>
  <c r="HM73" i="3"/>
  <c r="HO73" i="3"/>
  <c r="HP73" i="3"/>
  <c r="HR73" i="3"/>
  <c r="HS73" i="3"/>
  <c r="HU73" i="3"/>
  <c r="HV73" i="3"/>
  <c r="HX73" i="3"/>
  <c r="HY73" i="3"/>
  <c r="IA73" i="3"/>
  <c r="IB73" i="3"/>
  <c r="ID73" i="3"/>
  <c r="IE73" i="3"/>
  <c r="IG73" i="3"/>
  <c r="IH73" i="3"/>
  <c r="IJ73" i="3"/>
  <c r="IK73" i="3"/>
  <c r="IM73" i="3"/>
  <c r="IN73" i="3"/>
  <c r="IP73" i="3"/>
  <c r="IQ73" i="3"/>
  <c r="IS73" i="3"/>
  <c r="IT73" i="3"/>
  <c r="IV73" i="3"/>
  <c r="IW73" i="3"/>
  <c r="IY73" i="3"/>
  <c r="IZ73" i="3"/>
  <c r="JB73" i="3"/>
  <c r="JC73" i="3"/>
  <c r="JE73" i="3"/>
  <c r="JF73" i="3"/>
  <c r="JH73" i="3"/>
  <c r="JI73" i="3"/>
  <c r="JK73" i="3"/>
  <c r="JL73" i="3"/>
  <c r="JN73" i="3"/>
  <c r="JO73" i="3"/>
  <c r="JQ73" i="3"/>
  <c r="JR73" i="3"/>
  <c r="JT73" i="3"/>
  <c r="JU73" i="3"/>
  <c r="JW73" i="3"/>
  <c r="JX73" i="3"/>
  <c r="JZ73" i="3"/>
  <c r="KA73" i="3"/>
  <c r="KC73" i="3"/>
  <c r="KD73" i="3"/>
  <c r="KF73" i="3"/>
  <c r="KG73" i="3"/>
  <c r="KI73" i="3"/>
  <c r="KJ73" i="3"/>
  <c r="KL73" i="3"/>
  <c r="KM73" i="3"/>
  <c r="KO73" i="3"/>
  <c r="KP73" i="3"/>
  <c r="KR73" i="3"/>
  <c r="KS73" i="3"/>
  <c r="KU73" i="3"/>
  <c r="KV73" i="3"/>
  <c r="KX73" i="3"/>
  <c r="KY73" i="3"/>
  <c r="LA73" i="3"/>
  <c r="LB73" i="3"/>
  <c r="LD73" i="3"/>
  <c r="LE73" i="3"/>
  <c r="LG73" i="3"/>
  <c r="LH73" i="3"/>
  <c r="LJ73" i="3"/>
  <c r="LK73" i="3"/>
  <c r="LM73" i="3"/>
  <c r="LN73" i="3"/>
  <c r="LP73" i="3"/>
  <c r="LQ73" i="3"/>
  <c r="LX73" i="3"/>
  <c r="LZ73" i="3"/>
  <c r="MA73" i="3"/>
  <c r="MB73" i="3"/>
  <c r="MC73" i="3"/>
  <c r="MD73" i="3"/>
  <c r="MI73" i="3"/>
  <c r="D74" i="3"/>
  <c r="E74" i="3"/>
  <c r="G74" i="3"/>
  <c r="H74" i="3"/>
  <c r="J74" i="3"/>
  <c r="K74" i="3"/>
  <c r="M74" i="3"/>
  <c r="N74" i="3"/>
  <c r="P74" i="3"/>
  <c r="Q74" i="3"/>
  <c r="S74" i="3"/>
  <c r="T74" i="3"/>
  <c r="V74" i="3"/>
  <c r="W74" i="3"/>
  <c r="Y74" i="3"/>
  <c r="Z74" i="3"/>
  <c r="AB74" i="3"/>
  <c r="AC74" i="3"/>
  <c r="AE74" i="3"/>
  <c r="AF74" i="3"/>
  <c r="AH74" i="3"/>
  <c r="AJ74" i="3" s="1"/>
  <c r="AK74" i="3"/>
  <c r="AL74" i="3"/>
  <c r="AN74" i="3"/>
  <c r="AO74" i="3"/>
  <c r="AQ74" i="3"/>
  <c r="AR74" i="3"/>
  <c r="AT74" i="3"/>
  <c r="AU74" i="3"/>
  <c r="AW74" i="3"/>
  <c r="AX74" i="3"/>
  <c r="AZ74" i="3"/>
  <c r="BA74" i="3"/>
  <c r="BC74" i="3"/>
  <c r="BD74" i="3"/>
  <c r="BF74" i="3"/>
  <c r="BG74" i="3"/>
  <c r="BI74" i="3"/>
  <c r="BJ74" i="3"/>
  <c r="BL74" i="3"/>
  <c r="BM74" i="3"/>
  <c r="BO74" i="3"/>
  <c r="BP74" i="3"/>
  <c r="BR74" i="3"/>
  <c r="BS74" i="3"/>
  <c r="BU74" i="3"/>
  <c r="BV74" i="3"/>
  <c r="BX74" i="3"/>
  <c r="BY74" i="3"/>
  <c r="CA74" i="3"/>
  <c r="CB74" i="3"/>
  <c r="CD74" i="3"/>
  <c r="CE74" i="3"/>
  <c r="CG74" i="3"/>
  <c r="CH74" i="3"/>
  <c r="CJ74" i="3"/>
  <c r="CK74" i="3"/>
  <c r="CM74" i="3"/>
  <c r="CN74" i="3"/>
  <c r="CP74" i="3"/>
  <c r="CQ74" i="3"/>
  <c r="CS74" i="3"/>
  <c r="CT74" i="3"/>
  <c r="CV74" i="3"/>
  <c r="CW74" i="3"/>
  <c r="CY74" i="3"/>
  <c r="CZ74" i="3"/>
  <c r="DB74" i="3"/>
  <c r="DC74" i="3"/>
  <c r="DE74" i="3"/>
  <c r="DF74" i="3"/>
  <c r="DH74" i="3"/>
  <c r="DI74" i="3"/>
  <c r="DK74" i="3"/>
  <c r="DL74" i="3"/>
  <c r="DN74" i="3"/>
  <c r="DO74" i="3"/>
  <c r="DQ74" i="3"/>
  <c r="DR74" i="3"/>
  <c r="DT74" i="3"/>
  <c r="DU74" i="3"/>
  <c r="DW74" i="3"/>
  <c r="DX74" i="3"/>
  <c r="DZ74" i="3"/>
  <c r="EA74" i="3"/>
  <c r="EC74" i="3"/>
  <c r="ED74" i="3"/>
  <c r="EF74" i="3"/>
  <c r="EG74" i="3"/>
  <c r="EI74" i="3"/>
  <c r="EJ74" i="3"/>
  <c r="EL74" i="3"/>
  <c r="EM74" i="3"/>
  <c r="EO74" i="3"/>
  <c r="EP74" i="3"/>
  <c r="ER74" i="3"/>
  <c r="ES74" i="3"/>
  <c r="EU74" i="3"/>
  <c r="EV74" i="3"/>
  <c r="EX74" i="3"/>
  <c r="EY74" i="3"/>
  <c r="FA74" i="3"/>
  <c r="FB74" i="3"/>
  <c r="FD74" i="3"/>
  <c r="FE74" i="3"/>
  <c r="FG74" i="3"/>
  <c r="FH74" i="3"/>
  <c r="FJ74" i="3"/>
  <c r="FK74" i="3"/>
  <c r="FM74" i="3"/>
  <c r="FN74" i="3"/>
  <c r="FP74" i="3"/>
  <c r="FQ74" i="3"/>
  <c r="FS74" i="3"/>
  <c r="FT74" i="3"/>
  <c r="FV74" i="3"/>
  <c r="FW74" i="3"/>
  <c r="FY74" i="3"/>
  <c r="FZ74" i="3"/>
  <c r="GB74" i="3"/>
  <c r="GC74" i="3"/>
  <c r="GE74" i="3"/>
  <c r="GF74" i="3"/>
  <c r="GH74" i="3"/>
  <c r="GI74" i="3"/>
  <c r="GK74" i="3"/>
  <c r="GL74" i="3"/>
  <c r="GN74" i="3"/>
  <c r="GO74" i="3"/>
  <c r="GQ74" i="3"/>
  <c r="GR74" i="3"/>
  <c r="GT74" i="3"/>
  <c r="GU74" i="3"/>
  <c r="GW74" i="3"/>
  <c r="GX74" i="3"/>
  <c r="GZ74" i="3"/>
  <c r="HA74" i="3"/>
  <c r="HC74" i="3"/>
  <c r="HD74" i="3"/>
  <c r="HF74" i="3"/>
  <c r="HG74" i="3"/>
  <c r="HI74" i="3"/>
  <c r="HJ74" i="3"/>
  <c r="HL74" i="3"/>
  <c r="HM74" i="3"/>
  <c r="HO74" i="3"/>
  <c r="HP74" i="3"/>
  <c r="HR74" i="3"/>
  <c r="HS74" i="3"/>
  <c r="HU74" i="3"/>
  <c r="HV74" i="3"/>
  <c r="HX74" i="3"/>
  <c r="HY74" i="3"/>
  <c r="IA74" i="3"/>
  <c r="IB74" i="3"/>
  <c r="ID74" i="3"/>
  <c r="IE74" i="3"/>
  <c r="IG74" i="3"/>
  <c r="IH74" i="3"/>
  <c r="IJ74" i="3"/>
  <c r="IK74" i="3"/>
  <c r="IM74" i="3"/>
  <c r="IN74" i="3"/>
  <c r="IP74" i="3"/>
  <c r="IQ74" i="3"/>
  <c r="IS74" i="3"/>
  <c r="IT74" i="3"/>
  <c r="IV74" i="3"/>
  <c r="IW74" i="3"/>
  <c r="IY74" i="3"/>
  <c r="IZ74" i="3"/>
  <c r="JB74" i="3"/>
  <c r="JC74" i="3"/>
  <c r="JE74" i="3"/>
  <c r="JF74" i="3"/>
  <c r="JH74" i="3"/>
  <c r="JI74" i="3"/>
  <c r="JK74" i="3"/>
  <c r="JL74" i="3"/>
  <c r="JN74" i="3"/>
  <c r="JO74" i="3"/>
  <c r="JQ74" i="3"/>
  <c r="JR74" i="3"/>
  <c r="JT74" i="3"/>
  <c r="JU74" i="3"/>
  <c r="JW74" i="3"/>
  <c r="JX74" i="3"/>
  <c r="JZ74" i="3"/>
  <c r="KA74" i="3"/>
  <c r="KC74" i="3"/>
  <c r="KD74" i="3"/>
  <c r="KF74" i="3"/>
  <c r="KG74" i="3"/>
  <c r="KI74" i="3"/>
  <c r="KJ74" i="3"/>
  <c r="KL74" i="3"/>
  <c r="KM74" i="3"/>
  <c r="KO74" i="3"/>
  <c r="KP74" i="3"/>
  <c r="KR74" i="3"/>
  <c r="KS74" i="3"/>
  <c r="KU74" i="3"/>
  <c r="KV74" i="3"/>
  <c r="KX74" i="3"/>
  <c r="KY74" i="3"/>
  <c r="LA74" i="3"/>
  <c r="LB74" i="3"/>
  <c r="LD74" i="3"/>
  <c r="LE74" i="3"/>
  <c r="LG74" i="3"/>
  <c r="LH74" i="3"/>
  <c r="LJ74" i="3"/>
  <c r="LK74" i="3"/>
  <c r="LM74" i="3"/>
  <c r="LN74" i="3"/>
  <c r="LP74" i="3"/>
  <c r="LQ74" i="3"/>
  <c r="LX74" i="3"/>
  <c r="LZ74" i="3"/>
  <c r="MA74" i="3"/>
  <c r="MB74" i="3"/>
  <c r="MC74" i="3"/>
  <c r="MD74" i="3"/>
  <c r="MI74" i="3"/>
  <c r="D75" i="3"/>
  <c r="E75" i="3"/>
  <c r="G75" i="3"/>
  <c r="H75" i="3"/>
  <c r="J75" i="3"/>
  <c r="K75" i="3"/>
  <c r="M75" i="3"/>
  <c r="N75" i="3"/>
  <c r="P75" i="3"/>
  <c r="Q75" i="3"/>
  <c r="S75" i="3"/>
  <c r="T75" i="3"/>
  <c r="V75" i="3"/>
  <c r="W75" i="3"/>
  <c r="Y75" i="3"/>
  <c r="Z75" i="3"/>
  <c r="AB75" i="3"/>
  <c r="AC75" i="3"/>
  <c r="AE75" i="3"/>
  <c r="AF75" i="3"/>
  <c r="AH75" i="3"/>
  <c r="AJ75" i="3" s="1"/>
  <c r="AK75" i="3"/>
  <c r="AL75" i="3"/>
  <c r="AN75" i="3"/>
  <c r="AO75" i="3"/>
  <c r="AQ75" i="3"/>
  <c r="AR75" i="3"/>
  <c r="AT75" i="3"/>
  <c r="AU75" i="3"/>
  <c r="AW75" i="3"/>
  <c r="AX75" i="3"/>
  <c r="AZ75" i="3"/>
  <c r="BA75" i="3"/>
  <c r="BC75" i="3"/>
  <c r="BD75" i="3"/>
  <c r="BF75" i="3"/>
  <c r="BG75" i="3"/>
  <c r="BI75" i="3"/>
  <c r="BJ75" i="3"/>
  <c r="BL75" i="3"/>
  <c r="BM75" i="3"/>
  <c r="BO75" i="3"/>
  <c r="BP75" i="3"/>
  <c r="BR75" i="3"/>
  <c r="BS75" i="3"/>
  <c r="BU75" i="3"/>
  <c r="BV75" i="3"/>
  <c r="BX75" i="3"/>
  <c r="BY75" i="3"/>
  <c r="CA75" i="3"/>
  <c r="CB75" i="3"/>
  <c r="CD75" i="3"/>
  <c r="CE75" i="3"/>
  <c r="CG75" i="3"/>
  <c r="CH75" i="3"/>
  <c r="CJ75" i="3"/>
  <c r="CK75" i="3"/>
  <c r="CM75" i="3"/>
  <c r="CN75" i="3"/>
  <c r="CP75" i="3"/>
  <c r="CQ75" i="3"/>
  <c r="CS75" i="3"/>
  <c r="CT75" i="3"/>
  <c r="CV75" i="3"/>
  <c r="CW75" i="3"/>
  <c r="CY75" i="3"/>
  <c r="CZ75" i="3"/>
  <c r="DB75" i="3"/>
  <c r="DC75" i="3"/>
  <c r="DE75" i="3"/>
  <c r="DF75" i="3"/>
  <c r="DH75" i="3"/>
  <c r="DI75" i="3"/>
  <c r="DK75" i="3"/>
  <c r="DL75" i="3"/>
  <c r="DN75" i="3"/>
  <c r="DO75" i="3"/>
  <c r="DQ75" i="3"/>
  <c r="DR75" i="3"/>
  <c r="DT75" i="3"/>
  <c r="DU75" i="3"/>
  <c r="DW75" i="3"/>
  <c r="DX75" i="3"/>
  <c r="DZ75" i="3"/>
  <c r="EA75" i="3"/>
  <c r="EC75" i="3"/>
  <c r="ED75" i="3"/>
  <c r="EF75" i="3"/>
  <c r="EG75" i="3"/>
  <c r="EI75" i="3"/>
  <c r="EJ75" i="3"/>
  <c r="EL75" i="3"/>
  <c r="EM75" i="3"/>
  <c r="EO75" i="3"/>
  <c r="EP75" i="3"/>
  <c r="ER75" i="3"/>
  <c r="ES75" i="3"/>
  <c r="EU75" i="3"/>
  <c r="EV75" i="3"/>
  <c r="EX75" i="3"/>
  <c r="EY75" i="3"/>
  <c r="FA75" i="3"/>
  <c r="FB75" i="3"/>
  <c r="FD75" i="3"/>
  <c r="FE75" i="3"/>
  <c r="FG75" i="3"/>
  <c r="FH75" i="3"/>
  <c r="FJ75" i="3"/>
  <c r="FK75" i="3"/>
  <c r="FM75" i="3"/>
  <c r="FN75" i="3"/>
  <c r="FP75" i="3"/>
  <c r="FQ75" i="3"/>
  <c r="FS75" i="3"/>
  <c r="FT75" i="3"/>
  <c r="FV75" i="3"/>
  <c r="FW75" i="3"/>
  <c r="FY75" i="3"/>
  <c r="FZ75" i="3"/>
  <c r="GB75" i="3"/>
  <c r="GC75" i="3"/>
  <c r="GE75" i="3"/>
  <c r="GF75" i="3"/>
  <c r="GH75" i="3"/>
  <c r="GI75" i="3"/>
  <c r="GK75" i="3"/>
  <c r="GL75" i="3"/>
  <c r="GN75" i="3"/>
  <c r="GO75" i="3"/>
  <c r="GQ75" i="3"/>
  <c r="GR75" i="3"/>
  <c r="GT75" i="3"/>
  <c r="GU75" i="3"/>
  <c r="GW75" i="3"/>
  <c r="GX75" i="3"/>
  <c r="GZ75" i="3"/>
  <c r="HA75" i="3"/>
  <c r="HC75" i="3"/>
  <c r="HD75" i="3"/>
  <c r="HF75" i="3"/>
  <c r="HG75" i="3"/>
  <c r="HI75" i="3"/>
  <c r="HJ75" i="3"/>
  <c r="HL75" i="3"/>
  <c r="HM75" i="3"/>
  <c r="HO75" i="3"/>
  <c r="HP75" i="3"/>
  <c r="HR75" i="3"/>
  <c r="HS75" i="3"/>
  <c r="HU75" i="3"/>
  <c r="HV75" i="3"/>
  <c r="HX75" i="3"/>
  <c r="HY75" i="3"/>
  <c r="IA75" i="3"/>
  <c r="IB75" i="3"/>
  <c r="ID75" i="3"/>
  <c r="IE75" i="3"/>
  <c r="IG75" i="3"/>
  <c r="IH75" i="3"/>
  <c r="IJ75" i="3"/>
  <c r="IK75" i="3"/>
  <c r="IM75" i="3"/>
  <c r="IN75" i="3"/>
  <c r="IP75" i="3"/>
  <c r="IQ75" i="3"/>
  <c r="IS75" i="3"/>
  <c r="IT75" i="3"/>
  <c r="IV75" i="3"/>
  <c r="IW75" i="3"/>
  <c r="IY75" i="3"/>
  <c r="IZ75" i="3"/>
  <c r="JB75" i="3"/>
  <c r="JC75" i="3"/>
  <c r="JE75" i="3"/>
  <c r="JF75" i="3"/>
  <c r="JH75" i="3"/>
  <c r="JI75" i="3"/>
  <c r="JK75" i="3"/>
  <c r="JL75" i="3"/>
  <c r="JN75" i="3"/>
  <c r="JO75" i="3"/>
  <c r="JQ75" i="3"/>
  <c r="JR75" i="3"/>
  <c r="JT75" i="3"/>
  <c r="JU75" i="3"/>
  <c r="JW75" i="3"/>
  <c r="JX75" i="3"/>
  <c r="JZ75" i="3"/>
  <c r="KA75" i="3"/>
  <c r="KC75" i="3"/>
  <c r="KD75" i="3"/>
  <c r="KF75" i="3"/>
  <c r="KG75" i="3"/>
  <c r="KI75" i="3"/>
  <c r="KJ75" i="3"/>
  <c r="KL75" i="3"/>
  <c r="KM75" i="3"/>
  <c r="KO75" i="3"/>
  <c r="KP75" i="3"/>
  <c r="KR75" i="3"/>
  <c r="KS75" i="3"/>
  <c r="KU75" i="3"/>
  <c r="KV75" i="3"/>
  <c r="KX75" i="3"/>
  <c r="KY75" i="3"/>
  <c r="LA75" i="3"/>
  <c r="LB75" i="3"/>
  <c r="LD75" i="3"/>
  <c r="LE75" i="3"/>
  <c r="LG75" i="3"/>
  <c r="LH75" i="3"/>
  <c r="LJ75" i="3"/>
  <c r="LK75" i="3"/>
  <c r="LM75" i="3"/>
  <c r="LN75" i="3"/>
  <c r="LP75" i="3"/>
  <c r="LQ75" i="3"/>
  <c r="LX75" i="3"/>
  <c r="LZ75" i="3"/>
  <c r="MA75" i="3"/>
  <c r="MB75" i="3"/>
  <c r="MC75" i="3"/>
  <c r="MD75" i="3"/>
  <c r="MI75" i="3"/>
  <c r="D76" i="3"/>
  <c r="E76" i="3"/>
  <c r="G76" i="3"/>
  <c r="H76" i="3"/>
  <c r="J76" i="3"/>
  <c r="K76" i="3"/>
  <c r="M76" i="3"/>
  <c r="N76" i="3"/>
  <c r="P76" i="3"/>
  <c r="Q76" i="3"/>
  <c r="S76" i="3"/>
  <c r="T76" i="3"/>
  <c r="V76" i="3"/>
  <c r="W76" i="3"/>
  <c r="Y76" i="3"/>
  <c r="Z76" i="3"/>
  <c r="AB76" i="3"/>
  <c r="AC76" i="3"/>
  <c r="AE76" i="3"/>
  <c r="AF76" i="3"/>
  <c r="AH76" i="3"/>
  <c r="AJ76" i="3" s="1"/>
  <c r="AK76" i="3"/>
  <c r="AL76" i="3"/>
  <c r="AN76" i="3"/>
  <c r="AO76" i="3"/>
  <c r="AQ76" i="3"/>
  <c r="AR76" i="3"/>
  <c r="AT76" i="3"/>
  <c r="AU76" i="3"/>
  <c r="AW76" i="3"/>
  <c r="AX76" i="3"/>
  <c r="AZ76" i="3"/>
  <c r="BA76" i="3"/>
  <c r="BC76" i="3"/>
  <c r="BD76" i="3"/>
  <c r="BF76" i="3"/>
  <c r="BG76" i="3"/>
  <c r="BI76" i="3"/>
  <c r="BJ76" i="3"/>
  <c r="BL76" i="3"/>
  <c r="BM76" i="3"/>
  <c r="BO76" i="3"/>
  <c r="BP76" i="3"/>
  <c r="BR76" i="3"/>
  <c r="BS76" i="3"/>
  <c r="BU76" i="3"/>
  <c r="BV76" i="3"/>
  <c r="BX76" i="3"/>
  <c r="BY76" i="3"/>
  <c r="CA76" i="3"/>
  <c r="CB76" i="3"/>
  <c r="CD76" i="3"/>
  <c r="CE76" i="3"/>
  <c r="CG76" i="3"/>
  <c r="CH76" i="3"/>
  <c r="CJ76" i="3"/>
  <c r="CK76" i="3"/>
  <c r="CM76" i="3"/>
  <c r="CN76" i="3"/>
  <c r="CP76" i="3"/>
  <c r="CQ76" i="3"/>
  <c r="CS76" i="3"/>
  <c r="CT76" i="3"/>
  <c r="CV76" i="3"/>
  <c r="CW76" i="3"/>
  <c r="CY76" i="3"/>
  <c r="CZ76" i="3"/>
  <c r="DB76" i="3"/>
  <c r="DC76" i="3"/>
  <c r="DE76" i="3"/>
  <c r="DF76" i="3"/>
  <c r="DH76" i="3"/>
  <c r="DI76" i="3"/>
  <c r="DK76" i="3"/>
  <c r="DL76" i="3"/>
  <c r="DN76" i="3"/>
  <c r="DO76" i="3"/>
  <c r="DQ76" i="3"/>
  <c r="DR76" i="3"/>
  <c r="DT76" i="3"/>
  <c r="DU76" i="3"/>
  <c r="DW76" i="3"/>
  <c r="DX76" i="3"/>
  <c r="DZ76" i="3"/>
  <c r="EA76" i="3"/>
  <c r="EC76" i="3"/>
  <c r="ED76" i="3"/>
  <c r="EF76" i="3"/>
  <c r="EG76" i="3"/>
  <c r="EI76" i="3"/>
  <c r="EJ76" i="3"/>
  <c r="EL76" i="3"/>
  <c r="EM76" i="3"/>
  <c r="EO76" i="3"/>
  <c r="EP76" i="3"/>
  <c r="ER76" i="3"/>
  <c r="ES76" i="3"/>
  <c r="EU76" i="3"/>
  <c r="EV76" i="3"/>
  <c r="EX76" i="3"/>
  <c r="EY76" i="3"/>
  <c r="FA76" i="3"/>
  <c r="FB76" i="3"/>
  <c r="FD76" i="3"/>
  <c r="FE76" i="3"/>
  <c r="FG76" i="3"/>
  <c r="FH76" i="3"/>
  <c r="FJ76" i="3"/>
  <c r="FK76" i="3"/>
  <c r="FM76" i="3"/>
  <c r="FN76" i="3"/>
  <c r="FP76" i="3"/>
  <c r="FQ76" i="3"/>
  <c r="FS76" i="3"/>
  <c r="FT76" i="3"/>
  <c r="FV76" i="3"/>
  <c r="FW76" i="3"/>
  <c r="FY76" i="3"/>
  <c r="FZ76" i="3"/>
  <c r="GB76" i="3"/>
  <c r="GC76" i="3"/>
  <c r="GE76" i="3"/>
  <c r="GF76" i="3"/>
  <c r="GH76" i="3"/>
  <c r="GI76" i="3"/>
  <c r="GK76" i="3"/>
  <c r="GL76" i="3"/>
  <c r="GN76" i="3"/>
  <c r="GO76" i="3"/>
  <c r="GQ76" i="3"/>
  <c r="GR76" i="3"/>
  <c r="GT76" i="3"/>
  <c r="GU76" i="3"/>
  <c r="GW76" i="3"/>
  <c r="GX76" i="3"/>
  <c r="GZ76" i="3"/>
  <c r="HA76" i="3"/>
  <c r="HC76" i="3"/>
  <c r="HD76" i="3"/>
  <c r="HF76" i="3"/>
  <c r="HG76" i="3"/>
  <c r="HI76" i="3"/>
  <c r="HJ76" i="3"/>
  <c r="HL76" i="3"/>
  <c r="HM76" i="3"/>
  <c r="HO76" i="3"/>
  <c r="HP76" i="3"/>
  <c r="HR76" i="3"/>
  <c r="HS76" i="3"/>
  <c r="HU76" i="3"/>
  <c r="HV76" i="3"/>
  <c r="HX76" i="3"/>
  <c r="HY76" i="3"/>
  <c r="IA76" i="3"/>
  <c r="IB76" i="3"/>
  <c r="ID76" i="3"/>
  <c r="IE76" i="3"/>
  <c r="IG76" i="3"/>
  <c r="IH76" i="3"/>
  <c r="IJ76" i="3"/>
  <c r="IK76" i="3"/>
  <c r="IM76" i="3"/>
  <c r="IN76" i="3"/>
  <c r="IP76" i="3"/>
  <c r="IQ76" i="3"/>
  <c r="IS76" i="3"/>
  <c r="IT76" i="3"/>
  <c r="IV76" i="3"/>
  <c r="IW76" i="3"/>
  <c r="IY76" i="3"/>
  <c r="IZ76" i="3"/>
  <c r="JB76" i="3"/>
  <c r="JC76" i="3"/>
  <c r="JE76" i="3"/>
  <c r="JF76" i="3"/>
  <c r="JH76" i="3"/>
  <c r="JI76" i="3"/>
  <c r="JK76" i="3"/>
  <c r="JL76" i="3"/>
  <c r="JN76" i="3"/>
  <c r="JO76" i="3"/>
  <c r="JQ76" i="3"/>
  <c r="JR76" i="3"/>
  <c r="JT76" i="3"/>
  <c r="JU76" i="3"/>
  <c r="JW76" i="3"/>
  <c r="JX76" i="3"/>
  <c r="JZ76" i="3"/>
  <c r="KA76" i="3"/>
  <c r="KC76" i="3"/>
  <c r="KD76" i="3"/>
  <c r="KF76" i="3"/>
  <c r="KG76" i="3"/>
  <c r="KI76" i="3"/>
  <c r="KJ76" i="3"/>
  <c r="KL76" i="3"/>
  <c r="KM76" i="3"/>
  <c r="KO76" i="3"/>
  <c r="KP76" i="3"/>
  <c r="KR76" i="3"/>
  <c r="KS76" i="3"/>
  <c r="KU76" i="3"/>
  <c r="KV76" i="3"/>
  <c r="KX76" i="3"/>
  <c r="KY76" i="3"/>
  <c r="LA76" i="3"/>
  <c r="LB76" i="3"/>
  <c r="LD76" i="3"/>
  <c r="LE76" i="3"/>
  <c r="LG76" i="3"/>
  <c r="LH76" i="3"/>
  <c r="LJ76" i="3"/>
  <c r="LK76" i="3"/>
  <c r="LM76" i="3"/>
  <c r="LN76" i="3"/>
  <c r="LP76" i="3"/>
  <c r="LQ76" i="3"/>
  <c r="LX76" i="3"/>
  <c r="LZ76" i="3"/>
  <c r="MA76" i="3"/>
  <c r="MB76" i="3"/>
  <c r="MC76" i="3"/>
  <c r="MD76" i="3"/>
  <c r="MI76" i="3"/>
  <c r="D77" i="3"/>
  <c r="E77" i="3"/>
  <c r="G77" i="3"/>
  <c r="H77" i="3"/>
  <c r="J77" i="3"/>
  <c r="K77" i="3"/>
  <c r="M77" i="3"/>
  <c r="N77" i="3"/>
  <c r="P77" i="3"/>
  <c r="Q77" i="3"/>
  <c r="S77" i="3"/>
  <c r="T77" i="3"/>
  <c r="V77" i="3"/>
  <c r="W77" i="3"/>
  <c r="Y77" i="3"/>
  <c r="Z77" i="3"/>
  <c r="AB77" i="3"/>
  <c r="AC77" i="3"/>
  <c r="AE77" i="3"/>
  <c r="AF77" i="3"/>
  <c r="AH77" i="3"/>
  <c r="AJ77" i="3" s="1"/>
  <c r="AK77" i="3"/>
  <c r="AL77" i="3"/>
  <c r="AN77" i="3"/>
  <c r="AO77" i="3"/>
  <c r="AQ77" i="3"/>
  <c r="AR77" i="3"/>
  <c r="AT77" i="3"/>
  <c r="AU77" i="3"/>
  <c r="AW77" i="3"/>
  <c r="AX77" i="3"/>
  <c r="AZ77" i="3"/>
  <c r="BA77" i="3"/>
  <c r="BC77" i="3"/>
  <c r="BD77" i="3"/>
  <c r="BF77" i="3"/>
  <c r="BG77" i="3"/>
  <c r="BI77" i="3"/>
  <c r="BJ77" i="3"/>
  <c r="BL77" i="3"/>
  <c r="BM77" i="3"/>
  <c r="BO77" i="3"/>
  <c r="BP77" i="3"/>
  <c r="BR77" i="3"/>
  <c r="BS77" i="3"/>
  <c r="BU77" i="3"/>
  <c r="BV77" i="3"/>
  <c r="BX77" i="3"/>
  <c r="BY77" i="3"/>
  <c r="CA77" i="3"/>
  <c r="CB77" i="3"/>
  <c r="CD77" i="3"/>
  <c r="CE77" i="3"/>
  <c r="CG77" i="3"/>
  <c r="CH77" i="3"/>
  <c r="CJ77" i="3"/>
  <c r="CK77" i="3"/>
  <c r="CM77" i="3"/>
  <c r="CN77" i="3"/>
  <c r="CP77" i="3"/>
  <c r="CQ77" i="3"/>
  <c r="CS77" i="3"/>
  <c r="CT77" i="3"/>
  <c r="CV77" i="3"/>
  <c r="CW77" i="3"/>
  <c r="CY77" i="3"/>
  <c r="CZ77" i="3"/>
  <c r="DB77" i="3"/>
  <c r="DC77" i="3"/>
  <c r="DE77" i="3"/>
  <c r="DF77" i="3"/>
  <c r="DH77" i="3"/>
  <c r="DI77" i="3"/>
  <c r="DK77" i="3"/>
  <c r="DL77" i="3"/>
  <c r="DN77" i="3"/>
  <c r="DO77" i="3"/>
  <c r="DQ77" i="3"/>
  <c r="DR77" i="3"/>
  <c r="DT77" i="3"/>
  <c r="DU77" i="3"/>
  <c r="DW77" i="3"/>
  <c r="DX77" i="3"/>
  <c r="DZ77" i="3"/>
  <c r="EA77" i="3"/>
  <c r="EC77" i="3"/>
  <c r="ED77" i="3"/>
  <c r="EF77" i="3"/>
  <c r="EG77" i="3"/>
  <c r="EI77" i="3"/>
  <c r="EJ77" i="3"/>
  <c r="EL77" i="3"/>
  <c r="EM77" i="3"/>
  <c r="EO77" i="3"/>
  <c r="EP77" i="3"/>
  <c r="ER77" i="3"/>
  <c r="ES77" i="3"/>
  <c r="EU77" i="3"/>
  <c r="EV77" i="3"/>
  <c r="EX77" i="3"/>
  <c r="EY77" i="3"/>
  <c r="FA77" i="3"/>
  <c r="FB77" i="3"/>
  <c r="FD77" i="3"/>
  <c r="FE77" i="3"/>
  <c r="FG77" i="3"/>
  <c r="FH77" i="3"/>
  <c r="FJ77" i="3"/>
  <c r="FK77" i="3"/>
  <c r="FM77" i="3"/>
  <c r="FN77" i="3"/>
  <c r="FP77" i="3"/>
  <c r="FQ77" i="3"/>
  <c r="FS77" i="3"/>
  <c r="FT77" i="3"/>
  <c r="FV77" i="3"/>
  <c r="FW77" i="3"/>
  <c r="FY77" i="3"/>
  <c r="FZ77" i="3"/>
  <c r="GB77" i="3"/>
  <c r="GC77" i="3"/>
  <c r="GE77" i="3"/>
  <c r="GF77" i="3"/>
  <c r="GH77" i="3"/>
  <c r="GI77" i="3"/>
  <c r="GK77" i="3"/>
  <c r="GL77" i="3"/>
  <c r="GN77" i="3"/>
  <c r="GO77" i="3"/>
  <c r="GQ77" i="3"/>
  <c r="GR77" i="3"/>
  <c r="GT77" i="3"/>
  <c r="GU77" i="3"/>
  <c r="GW77" i="3"/>
  <c r="GX77" i="3"/>
  <c r="GZ77" i="3"/>
  <c r="HA77" i="3"/>
  <c r="HC77" i="3"/>
  <c r="HD77" i="3"/>
  <c r="HF77" i="3"/>
  <c r="HG77" i="3"/>
  <c r="HI77" i="3"/>
  <c r="HJ77" i="3"/>
  <c r="HL77" i="3"/>
  <c r="HM77" i="3"/>
  <c r="HO77" i="3"/>
  <c r="HP77" i="3"/>
  <c r="HR77" i="3"/>
  <c r="HS77" i="3"/>
  <c r="HU77" i="3"/>
  <c r="HV77" i="3"/>
  <c r="HX77" i="3"/>
  <c r="HY77" i="3"/>
  <c r="IA77" i="3"/>
  <c r="IB77" i="3"/>
  <c r="ID77" i="3"/>
  <c r="IE77" i="3"/>
  <c r="IG77" i="3"/>
  <c r="IH77" i="3"/>
  <c r="IJ77" i="3"/>
  <c r="IK77" i="3"/>
  <c r="IM77" i="3"/>
  <c r="IN77" i="3"/>
  <c r="IP77" i="3"/>
  <c r="IQ77" i="3"/>
  <c r="IS77" i="3"/>
  <c r="IT77" i="3"/>
  <c r="IV77" i="3"/>
  <c r="IW77" i="3"/>
  <c r="IY77" i="3"/>
  <c r="IZ77" i="3"/>
  <c r="JB77" i="3"/>
  <c r="JC77" i="3"/>
  <c r="JE77" i="3"/>
  <c r="JF77" i="3"/>
  <c r="JH77" i="3"/>
  <c r="JI77" i="3"/>
  <c r="JK77" i="3"/>
  <c r="JL77" i="3"/>
  <c r="JN77" i="3"/>
  <c r="JO77" i="3"/>
  <c r="JQ77" i="3"/>
  <c r="JR77" i="3"/>
  <c r="JT77" i="3"/>
  <c r="JU77" i="3"/>
  <c r="JW77" i="3"/>
  <c r="JX77" i="3"/>
  <c r="JZ77" i="3"/>
  <c r="KA77" i="3"/>
  <c r="KC77" i="3"/>
  <c r="KD77" i="3"/>
  <c r="KF77" i="3"/>
  <c r="KG77" i="3"/>
  <c r="KI77" i="3"/>
  <c r="KJ77" i="3"/>
  <c r="KL77" i="3"/>
  <c r="KM77" i="3"/>
  <c r="KO77" i="3"/>
  <c r="KP77" i="3"/>
  <c r="KR77" i="3"/>
  <c r="KS77" i="3"/>
  <c r="KU77" i="3"/>
  <c r="KV77" i="3"/>
  <c r="KX77" i="3"/>
  <c r="KY77" i="3"/>
  <c r="LA77" i="3"/>
  <c r="LB77" i="3"/>
  <c r="LD77" i="3"/>
  <c r="LE77" i="3"/>
  <c r="LG77" i="3"/>
  <c r="LH77" i="3"/>
  <c r="LJ77" i="3"/>
  <c r="LK77" i="3"/>
  <c r="LM77" i="3"/>
  <c r="LN77" i="3"/>
  <c r="LP77" i="3"/>
  <c r="LQ77" i="3"/>
  <c r="LX77" i="3"/>
  <c r="LZ77" i="3"/>
  <c r="MA77" i="3"/>
  <c r="MB77" i="3"/>
  <c r="MC77" i="3"/>
  <c r="MD77" i="3"/>
  <c r="MI77" i="3"/>
  <c r="D78" i="3"/>
  <c r="E78" i="3"/>
  <c r="G78" i="3"/>
  <c r="H78" i="3"/>
  <c r="J78" i="3"/>
  <c r="K78" i="3"/>
  <c r="M78" i="3"/>
  <c r="N78" i="3"/>
  <c r="P78" i="3"/>
  <c r="Q78" i="3"/>
  <c r="S78" i="3"/>
  <c r="T78" i="3"/>
  <c r="V78" i="3"/>
  <c r="W78" i="3"/>
  <c r="Y78" i="3"/>
  <c r="Z78" i="3"/>
  <c r="AB78" i="3"/>
  <c r="AC78" i="3"/>
  <c r="AE78" i="3"/>
  <c r="AF78" i="3"/>
  <c r="AH78" i="3"/>
  <c r="AJ78" i="3" s="1"/>
  <c r="AK78" i="3"/>
  <c r="AL78" i="3"/>
  <c r="AN78" i="3"/>
  <c r="AO78" i="3"/>
  <c r="AQ78" i="3"/>
  <c r="AR78" i="3"/>
  <c r="AT78" i="3"/>
  <c r="AU78" i="3"/>
  <c r="AW78" i="3"/>
  <c r="AX78" i="3"/>
  <c r="AZ78" i="3"/>
  <c r="BA78" i="3"/>
  <c r="BC78" i="3"/>
  <c r="BD78" i="3"/>
  <c r="BF78" i="3"/>
  <c r="BG78" i="3"/>
  <c r="BI78" i="3"/>
  <c r="BJ78" i="3"/>
  <c r="BL78" i="3"/>
  <c r="BM78" i="3"/>
  <c r="BO78" i="3"/>
  <c r="BP78" i="3"/>
  <c r="BR78" i="3"/>
  <c r="BS78" i="3"/>
  <c r="BU78" i="3"/>
  <c r="BV78" i="3"/>
  <c r="BX78" i="3"/>
  <c r="BY78" i="3"/>
  <c r="CA78" i="3"/>
  <c r="CB78" i="3"/>
  <c r="CD78" i="3"/>
  <c r="CE78" i="3"/>
  <c r="CG78" i="3"/>
  <c r="CH78" i="3"/>
  <c r="CJ78" i="3"/>
  <c r="CK78" i="3"/>
  <c r="CM78" i="3"/>
  <c r="CN78" i="3"/>
  <c r="CP78" i="3"/>
  <c r="CQ78" i="3"/>
  <c r="CS78" i="3"/>
  <c r="CT78" i="3"/>
  <c r="CV78" i="3"/>
  <c r="CW78" i="3"/>
  <c r="CY78" i="3"/>
  <c r="CZ78" i="3"/>
  <c r="DB78" i="3"/>
  <c r="DC78" i="3"/>
  <c r="DE78" i="3"/>
  <c r="DF78" i="3"/>
  <c r="DH78" i="3"/>
  <c r="DI78" i="3"/>
  <c r="DK78" i="3"/>
  <c r="DL78" i="3"/>
  <c r="DN78" i="3"/>
  <c r="DO78" i="3"/>
  <c r="DQ78" i="3"/>
  <c r="DR78" i="3"/>
  <c r="DT78" i="3"/>
  <c r="DU78" i="3"/>
  <c r="DW78" i="3"/>
  <c r="DX78" i="3"/>
  <c r="DZ78" i="3"/>
  <c r="EA78" i="3"/>
  <c r="EC78" i="3"/>
  <c r="ED78" i="3"/>
  <c r="EF78" i="3"/>
  <c r="EG78" i="3"/>
  <c r="EI78" i="3"/>
  <c r="EJ78" i="3"/>
  <c r="EL78" i="3"/>
  <c r="EM78" i="3"/>
  <c r="EO78" i="3"/>
  <c r="EP78" i="3"/>
  <c r="ER78" i="3"/>
  <c r="ES78" i="3"/>
  <c r="EU78" i="3"/>
  <c r="EV78" i="3"/>
  <c r="EX78" i="3"/>
  <c r="EY78" i="3"/>
  <c r="FA78" i="3"/>
  <c r="FB78" i="3"/>
  <c r="FD78" i="3"/>
  <c r="FE78" i="3"/>
  <c r="FG78" i="3"/>
  <c r="FH78" i="3"/>
  <c r="FJ78" i="3"/>
  <c r="FK78" i="3"/>
  <c r="FM78" i="3"/>
  <c r="FN78" i="3"/>
  <c r="FP78" i="3"/>
  <c r="FQ78" i="3"/>
  <c r="FS78" i="3"/>
  <c r="FT78" i="3"/>
  <c r="FV78" i="3"/>
  <c r="FW78" i="3"/>
  <c r="FY78" i="3"/>
  <c r="FZ78" i="3"/>
  <c r="GB78" i="3"/>
  <c r="GC78" i="3"/>
  <c r="GE78" i="3"/>
  <c r="GF78" i="3"/>
  <c r="GH78" i="3"/>
  <c r="GI78" i="3"/>
  <c r="GK78" i="3"/>
  <c r="GL78" i="3"/>
  <c r="GN78" i="3"/>
  <c r="GO78" i="3"/>
  <c r="GQ78" i="3"/>
  <c r="GR78" i="3"/>
  <c r="GT78" i="3"/>
  <c r="GU78" i="3"/>
  <c r="GW78" i="3"/>
  <c r="GX78" i="3"/>
  <c r="GZ78" i="3"/>
  <c r="HA78" i="3"/>
  <c r="HC78" i="3"/>
  <c r="HD78" i="3"/>
  <c r="HF78" i="3"/>
  <c r="HG78" i="3"/>
  <c r="HI78" i="3"/>
  <c r="HJ78" i="3"/>
  <c r="HL78" i="3"/>
  <c r="HM78" i="3"/>
  <c r="HO78" i="3"/>
  <c r="HP78" i="3"/>
  <c r="HR78" i="3"/>
  <c r="HS78" i="3"/>
  <c r="HU78" i="3"/>
  <c r="HV78" i="3"/>
  <c r="HX78" i="3"/>
  <c r="HY78" i="3"/>
  <c r="IA78" i="3"/>
  <c r="IB78" i="3"/>
  <c r="ID78" i="3"/>
  <c r="IE78" i="3"/>
  <c r="IG78" i="3"/>
  <c r="IH78" i="3"/>
  <c r="IJ78" i="3"/>
  <c r="IK78" i="3"/>
  <c r="IM78" i="3"/>
  <c r="IN78" i="3"/>
  <c r="IP78" i="3"/>
  <c r="IQ78" i="3"/>
  <c r="IS78" i="3"/>
  <c r="IT78" i="3"/>
  <c r="IV78" i="3"/>
  <c r="IW78" i="3"/>
  <c r="IY78" i="3"/>
  <c r="IZ78" i="3"/>
  <c r="JB78" i="3"/>
  <c r="JC78" i="3"/>
  <c r="JE78" i="3"/>
  <c r="JF78" i="3"/>
  <c r="JH78" i="3"/>
  <c r="JI78" i="3"/>
  <c r="JK78" i="3"/>
  <c r="JL78" i="3"/>
  <c r="JN78" i="3"/>
  <c r="JO78" i="3"/>
  <c r="JQ78" i="3"/>
  <c r="JR78" i="3"/>
  <c r="JT78" i="3"/>
  <c r="JU78" i="3"/>
  <c r="JW78" i="3"/>
  <c r="JX78" i="3"/>
  <c r="JZ78" i="3"/>
  <c r="KA78" i="3"/>
  <c r="KC78" i="3"/>
  <c r="KD78" i="3"/>
  <c r="KF78" i="3"/>
  <c r="KG78" i="3"/>
  <c r="KI78" i="3"/>
  <c r="KJ78" i="3"/>
  <c r="KL78" i="3"/>
  <c r="KM78" i="3"/>
  <c r="KO78" i="3"/>
  <c r="KP78" i="3"/>
  <c r="KR78" i="3"/>
  <c r="KS78" i="3"/>
  <c r="KU78" i="3"/>
  <c r="KV78" i="3"/>
  <c r="KX78" i="3"/>
  <c r="KY78" i="3"/>
  <c r="LA78" i="3"/>
  <c r="LB78" i="3"/>
  <c r="LD78" i="3"/>
  <c r="LE78" i="3"/>
  <c r="LG78" i="3"/>
  <c r="LH78" i="3"/>
  <c r="LJ78" i="3"/>
  <c r="LK78" i="3"/>
  <c r="LM78" i="3"/>
  <c r="LN78" i="3"/>
  <c r="LP78" i="3"/>
  <c r="LQ78" i="3"/>
  <c r="LX78" i="3"/>
  <c r="LZ78" i="3"/>
  <c r="MA78" i="3"/>
  <c r="MB78" i="3"/>
  <c r="MC78" i="3"/>
  <c r="MD78" i="3"/>
  <c r="MI78" i="3"/>
  <c r="D79" i="3"/>
  <c r="E79" i="3"/>
  <c r="G79" i="3"/>
  <c r="H79" i="3"/>
  <c r="J79" i="3"/>
  <c r="K79" i="3"/>
  <c r="M79" i="3"/>
  <c r="N79" i="3"/>
  <c r="P79" i="3"/>
  <c r="Q79" i="3"/>
  <c r="S79" i="3"/>
  <c r="T79" i="3"/>
  <c r="V79" i="3"/>
  <c r="W79" i="3"/>
  <c r="Y79" i="3"/>
  <c r="Z79" i="3"/>
  <c r="AB79" i="3"/>
  <c r="AC79" i="3"/>
  <c r="AE79" i="3"/>
  <c r="AF79" i="3"/>
  <c r="AH79" i="3"/>
  <c r="AJ79" i="3" s="1"/>
  <c r="AK79" i="3"/>
  <c r="AL79" i="3"/>
  <c r="AN79" i="3"/>
  <c r="AO79" i="3"/>
  <c r="AQ79" i="3"/>
  <c r="AR79" i="3"/>
  <c r="AT79" i="3"/>
  <c r="AU79" i="3"/>
  <c r="AW79" i="3"/>
  <c r="AX79" i="3"/>
  <c r="AZ79" i="3"/>
  <c r="BA79" i="3"/>
  <c r="BC79" i="3"/>
  <c r="BD79" i="3"/>
  <c r="BF79" i="3"/>
  <c r="BG79" i="3"/>
  <c r="BI79" i="3"/>
  <c r="BJ79" i="3"/>
  <c r="BL79" i="3"/>
  <c r="BM79" i="3"/>
  <c r="BO79" i="3"/>
  <c r="BP79" i="3"/>
  <c r="BR79" i="3"/>
  <c r="BS79" i="3"/>
  <c r="BU79" i="3"/>
  <c r="BV79" i="3"/>
  <c r="BX79" i="3"/>
  <c r="BY79" i="3"/>
  <c r="CA79" i="3"/>
  <c r="CB79" i="3"/>
  <c r="CD79" i="3"/>
  <c r="CE79" i="3"/>
  <c r="CG79" i="3"/>
  <c r="CH79" i="3"/>
  <c r="CJ79" i="3"/>
  <c r="CK79" i="3"/>
  <c r="CM79" i="3"/>
  <c r="CN79" i="3"/>
  <c r="CP79" i="3"/>
  <c r="CQ79" i="3"/>
  <c r="CS79" i="3"/>
  <c r="CT79" i="3"/>
  <c r="CV79" i="3"/>
  <c r="CW79" i="3"/>
  <c r="CY79" i="3"/>
  <c r="CZ79" i="3"/>
  <c r="DB79" i="3"/>
  <c r="DC79" i="3"/>
  <c r="DE79" i="3"/>
  <c r="DF79" i="3"/>
  <c r="DH79" i="3"/>
  <c r="DI79" i="3"/>
  <c r="DK79" i="3"/>
  <c r="DL79" i="3"/>
  <c r="DN79" i="3"/>
  <c r="DO79" i="3"/>
  <c r="DQ79" i="3"/>
  <c r="DR79" i="3"/>
  <c r="DT79" i="3"/>
  <c r="DU79" i="3"/>
  <c r="DW79" i="3"/>
  <c r="DX79" i="3"/>
  <c r="DZ79" i="3"/>
  <c r="EA79" i="3"/>
  <c r="EC79" i="3"/>
  <c r="ED79" i="3"/>
  <c r="EF79" i="3"/>
  <c r="EG79" i="3"/>
  <c r="EI79" i="3"/>
  <c r="EJ79" i="3"/>
  <c r="EL79" i="3"/>
  <c r="EM79" i="3"/>
  <c r="EO79" i="3"/>
  <c r="EP79" i="3"/>
  <c r="ER79" i="3"/>
  <c r="ES79" i="3"/>
  <c r="EU79" i="3"/>
  <c r="EV79" i="3"/>
  <c r="EX79" i="3"/>
  <c r="EY79" i="3"/>
  <c r="FA79" i="3"/>
  <c r="FB79" i="3"/>
  <c r="FD79" i="3"/>
  <c r="FE79" i="3"/>
  <c r="FG79" i="3"/>
  <c r="FH79" i="3"/>
  <c r="FJ79" i="3"/>
  <c r="FK79" i="3"/>
  <c r="FM79" i="3"/>
  <c r="FN79" i="3"/>
  <c r="FP79" i="3"/>
  <c r="FQ79" i="3"/>
  <c r="FS79" i="3"/>
  <c r="FT79" i="3"/>
  <c r="FV79" i="3"/>
  <c r="FW79" i="3"/>
  <c r="FY79" i="3"/>
  <c r="FZ79" i="3"/>
  <c r="GB79" i="3"/>
  <c r="GC79" i="3"/>
  <c r="GE79" i="3"/>
  <c r="GF79" i="3"/>
  <c r="GH79" i="3"/>
  <c r="GI79" i="3"/>
  <c r="GK79" i="3"/>
  <c r="GL79" i="3"/>
  <c r="GN79" i="3"/>
  <c r="GO79" i="3"/>
  <c r="GQ79" i="3"/>
  <c r="GR79" i="3"/>
  <c r="GT79" i="3"/>
  <c r="GU79" i="3"/>
  <c r="GW79" i="3"/>
  <c r="GX79" i="3"/>
  <c r="GZ79" i="3"/>
  <c r="HA79" i="3"/>
  <c r="HC79" i="3"/>
  <c r="HD79" i="3"/>
  <c r="HF79" i="3"/>
  <c r="HG79" i="3"/>
  <c r="HI79" i="3"/>
  <c r="HJ79" i="3"/>
  <c r="HL79" i="3"/>
  <c r="HM79" i="3"/>
  <c r="HO79" i="3"/>
  <c r="HP79" i="3"/>
  <c r="HR79" i="3"/>
  <c r="HS79" i="3"/>
  <c r="HU79" i="3"/>
  <c r="HV79" i="3"/>
  <c r="HX79" i="3"/>
  <c r="HY79" i="3"/>
  <c r="IA79" i="3"/>
  <c r="IB79" i="3"/>
  <c r="ID79" i="3"/>
  <c r="IE79" i="3"/>
  <c r="IG79" i="3"/>
  <c r="IH79" i="3"/>
  <c r="IJ79" i="3"/>
  <c r="IK79" i="3"/>
  <c r="IM79" i="3"/>
  <c r="IN79" i="3"/>
  <c r="IP79" i="3"/>
  <c r="IQ79" i="3"/>
  <c r="IS79" i="3"/>
  <c r="IT79" i="3"/>
  <c r="IV79" i="3"/>
  <c r="IW79" i="3"/>
  <c r="IY79" i="3"/>
  <c r="IZ79" i="3"/>
  <c r="JB79" i="3"/>
  <c r="JC79" i="3"/>
  <c r="JE79" i="3"/>
  <c r="JF79" i="3"/>
  <c r="JH79" i="3"/>
  <c r="JI79" i="3"/>
  <c r="JK79" i="3"/>
  <c r="JL79" i="3"/>
  <c r="JN79" i="3"/>
  <c r="JO79" i="3"/>
  <c r="JQ79" i="3"/>
  <c r="JR79" i="3"/>
  <c r="JT79" i="3"/>
  <c r="JU79" i="3"/>
  <c r="JW79" i="3"/>
  <c r="JX79" i="3"/>
  <c r="JZ79" i="3"/>
  <c r="KA79" i="3"/>
  <c r="KC79" i="3"/>
  <c r="KD79" i="3"/>
  <c r="KF79" i="3"/>
  <c r="KG79" i="3"/>
  <c r="KI79" i="3"/>
  <c r="KJ79" i="3"/>
  <c r="KL79" i="3"/>
  <c r="KM79" i="3"/>
  <c r="KO79" i="3"/>
  <c r="KP79" i="3"/>
  <c r="KR79" i="3"/>
  <c r="KS79" i="3"/>
  <c r="KU79" i="3"/>
  <c r="KV79" i="3"/>
  <c r="KX79" i="3"/>
  <c r="KY79" i="3"/>
  <c r="LA79" i="3"/>
  <c r="LB79" i="3"/>
  <c r="LD79" i="3"/>
  <c r="LE79" i="3"/>
  <c r="LG79" i="3"/>
  <c r="LH79" i="3"/>
  <c r="LJ79" i="3"/>
  <c r="LK79" i="3"/>
  <c r="LM79" i="3"/>
  <c r="LN79" i="3"/>
  <c r="LP79" i="3"/>
  <c r="LQ79" i="3"/>
  <c r="LX79" i="3"/>
  <c r="LZ79" i="3"/>
  <c r="MA79" i="3"/>
  <c r="MB79" i="3"/>
  <c r="MC79" i="3"/>
  <c r="MD79" i="3"/>
  <c r="MI79" i="3"/>
  <c r="D80" i="3"/>
  <c r="E80" i="3"/>
  <c r="G80" i="3"/>
  <c r="H80" i="3"/>
  <c r="J80" i="3"/>
  <c r="K80" i="3"/>
  <c r="M80" i="3"/>
  <c r="N80" i="3"/>
  <c r="P80" i="3"/>
  <c r="Q80" i="3"/>
  <c r="S80" i="3"/>
  <c r="T80" i="3"/>
  <c r="V80" i="3"/>
  <c r="W80" i="3"/>
  <c r="Y80" i="3"/>
  <c r="Z80" i="3"/>
  <c r="AB80" i="3"/>
  <c r="AC80" i="3"/>
  <c r="AE80" i="3"/>
  <c r="AF80" i="3"/>
  <c r="AH80" i="3"/>
  <c r="AJ80" i="3" s="1"/>
  <c r="AK80" i="3"/>
  <c r="AL80" i="3"/>
  <c r="AN80" i="3"/>
  <c r="AO80" i="3"/>
  <c r="AQ80" i="3"/>
  <c r="AR80" i="3"/>
  <c r="AT80" i="3"/>
  <c r="AU80" i="3"/>
  <c r="AW80" i="3"/>
  <c r="AX80" i="3"/>
  <c r="AZ80" i="3"/>
  <c r="BA80" i="3"/>
  <c r="BC80" i="3"/>
  <c r="BD80" i="3"/>
  <c r="BF80" i="3"/>
  <c r="BG80" i="3"/>
  <c r="BI80" i="3"/>
  <c r="BJ80" i="3"/>
  <c r="BL80" i="3"/>
  <c r="BM80" i="3"/>
  <c r="BO80" i="3"/>
  <c r="BP80" i="3"/>
  <c r="BR80" i="3"/>
  <c r="BS80" i="3"/>
  <c r="BU80" i="3"/>
  <c r="BV80" i="3"/>
  <c r="BX80" i="3"/>
  <c r="BY80" i="3"/>
  <c r="CA80" i="3"/>
  <c r="CB80" i="3"/>
  <c r="CD80" i="3"/>
  <c r="CE80" i="3"/>
  <c r="CG80" i="3"/>
  <c r="CH80" i="3"/>
  <c r="CJ80" i="3"/>
  <c r="CK80" i="3"/>
  <c r="CM80" i="3"/>
  <c r="CN80" i="3"/>
  <c r="CP80" i="3"/>
  <c r="CQ80" i="3"/>
  <c r="CS80" i="3"/>
  <c r="CT80" i="3"/>
  <c r="CV80" i="3"/>
  <c r="CW80" i="3"/>
  <c r="CY80" i="3"/>
  <c r="CZ80" i="3"/>
  <c r="DB80" i="3"/>
  <c r="DC80" i="3"/>
  <c r="DE80" i="3"/>
  <c r="DF80" i="3"/>
  <c r="DH80" i="3"/>
  <c r="DI80" i="3"/>
  <c r="DK80" i="3"/>
  <c r="DL80" i="3"/>
  <c r="DN80" i="3"/>
  <c r="DO80" i="3"/>
  <c r="DQ80" i="3"/>
  <c r="DR80" i="3"/>
  <c r="DT80" i="3"/>
  <c r="DU80" i="3"/>
  <c r="DW80" i="3"/>
  <c r="DX80" i="3"/>
  <c r="DZ80" i="3"/>
  <c r="EA80" i="3"/>
  <c r="EC80" i="3"/>
  <c r="ED80" i="3"/>
  <c r="EF80" i="3"/>
  <c r="EG80" i="3"/>
  <c r="EI80" i="3"/>
  <c r="EJ80" i="3"/>
  <c r="EL80" i="3"/>
  <c r="EM80" i="3"/>
  <c r="EO80" i="3"/>
  <c r="EP80" i="3"/>
  <c r="ER80" i="3"/>
  <c r="ES80" i="3"/>
  <c r="EU80" i="3"/>
  <c r="EV80" i="3"/>
  <c r="EX80" i="3"/>
  <c r="EY80" i="3"/>
  <c r="FA80" i="3"/>
  <c r="FB80" i="3"/>
  <c r="FD80" i="3"/>
  <c r="FE80" i="3"/>
  <c r="FG80" i="3"/>
  <c r="FH80" i="3"/>
  <c r="FJ80" i="3"/>
  <c r="FK80" i="3"/>
  <c r="FM80" i="3"/>
  <c r="FN80" i="3"/>
  <c r="FP80" i="3"/>
  <c r="FQ80" i="3"/>
  <c r="FS80" i="3"/>
  <c r="FT80" i="3"/>
  <c r="FV80" i="3"/>
  <c r="FW80" i="3"/>
  <c r="FY80" i="3"/>
  <c r="FZ80" i="3"/>
  <c r="GB80" i="3"/>
  <c r="GC80" i="3"/>
  <c r="GE80" i="3"/>
  <c r="GF80" i="3"/>
  <c r="GH80" i="3"/>
  <c r="GI80" i="3"/>
  <c r="GK80" i="3"/>
  <c r="GL80" i="3"/>
  <c r="GN80" i="3"/>
  <c r="GO80" i="3"/>
  <c r="GQ80" i="3"/>
  <c r="GR80" i="3"/>
  <c r="GT80" i="3"/>
  <c r="GU80" i="3"/>
  <c r="GW80" i="3"/>
  <c r="GX80" i="3"/>
  <c r="GZ80" i="3"/>
  <c r="HA80" i="3"/>
  <c r="HC80" i="3"/>
  <c r="HD80" i="3"/>
  <c r="HF80" i="3"/>
  <c r="HG80" i="3"/>
  <c r="HI80" i="3"/>
  <c r="HJ80" i="3"/>
  <c r="HL80" i="3"/>
  <c r="HM80" i="3"/>
  <c r="HO80" i="3"/>
  <c r="HP80" i="3"/>
  <c r="HR80" i="3"/>
  <c r="HS80" i="3"/>
  <c r="HU80" i="3"/>
  <c r="HV80" i="3"/>
  <c r="HX80" i="3"/>
  <c r="HY80" i="3"/>
  <c r="IA80" i="3"/>
  <c r="IB80" i="3"/>
  <c r="ID80" i="3"/>
  <c r="IE80" i="3"/>
  <c r="IG80" i="3"/>
  <c r="IH80" i="3"/>
  <c r="IJ80" i="3"/>
  <c r="IK80" i="3"/>
  <c r="IM80" i="3"/>
  <c r="IN80" i="3"/>
  <c r="IP80" i="3"/>
  <c r="IQ80" i="3"/>
  <c r="IS80" i="3"/>
  <c r="IT80" i="3"/>
  <c r="IV80" i="3"/>
  <c r="IW80" i="3"/>
  <c r="IY80" i="3"/>
  <c r="IZ80" i="3"/>
  <c r="JB80" i="3"/>
  <c r="JC80" i="3"/>
  <c r="JE80" i="3"/>
  <c r="JF80" i="3"/>
  <c r="JH80" i="3"/>
  <c r="JI80" i="3"/>
  <c r="JK80" i="3"/>
  <c r="JL80" i="3"/>
  <c r="JN80" i="3"/>
  <c r="JO80" i="3"/>
  <c r="JQ80" i="3"/>
  <c r="JR80" i="3"/>
  <c r="JT80" i="3"/>
  <c r="JU80" i="3"/>
  <c r="JW80" i="3"/>
  <c r="JX80" i="3"/>
  <c r="JZ80" i="3"/>
  <c r="KA80" i="3"/>
  <c r="KC80" i="3"/>
  <c r="KD80" i="3"/>
  <c r="KF80" i="3"/>
  <c r="KG80" i="3"/>
  <c r="KI80" i="3"/>
  <c r="KJ80" i="3"/>
  <c r="KL80" i="3"/>
  <c r="KM80" i="3"/>
  <c r="KO80" i="3"/>
  <c r="KP80" i="3"/>
  <c r="KR80" i="3"/>
  <c r="KS80" i="3"/>
  <c r="KU80" i="3"/>
  <c r="KV80" i="3"/>
  <c r="KX80" i="3"/>
  <c r="KY80" i="3"/>
  <c r="LA80" i="3"/>
  <c r="LB80" i="3"/>
  <c r="LD80" i="3"/>
  <c r="LE80" i="3"/>
  <c r="LG80" i="3"/>
  <c r="LH80" i="3"/>
  <c r="LJ80" i="3"/>
  <c r="LK80" i="3"/>
  <c r="LM80" i="3"/>
  <c r="LN80" i="3"/>
  <c r="LP80" i="3"/>
  <c r="LQ80" i="3"/>
  <c r="LX80" i="3"/>
  <c r="LZ80" i="3"/>
  <c r="MA80" i="3"/>
  <c r="MB80" i="3"/>
  <c r="MC80" i="3"/>
  <c r="MD80" i="3"/>
  <c r="MI80" i="3"/>
  <c r="D81" i="3"/>
  <c r="E81" i="3"/>
  <c r="G81" i="3"/>
  <c r="H81" i="3"/>
  <c r="J81" i="3"/>
  <c r="K81" i="3"/>
  <c r="M81" i="3"/>
  <c r="N81" i="3"/>
  <c r="P81" i="3"/>
  <c r="Q81" i="3"/>
  <c r="S81" i="3"/>
  <c r="T81" i="3"/>
  <c r="V81" i="3"/>
  <c r="W81" i="3"/>
  <c r="Y81" i="3"/>
  <c r="Z81" i="3"/>
  <c r="AB81" i="3"/>
  <c r="AC81" i="3"/>
  <c r="AE81" i="3"/>
  <c r="AF81" i="3"/>
  <c r="AH81" i="3"/>
  <c r="AJ81" i="3" s="1"/>
  <c r="AK81" i="3"/>
  <c r="AL81" i="3"/>
  <c r="AN81" i="3"/>
  <c r="AO81" i="3"/>
  <c r="AQ81" i="3"/>
  <c r="AR81" i="3"/>
  <c r="AT81" i="3"/>
  <c r="AU81" i="3"/>
  <c r="AW81" i="3"/>
  <c r="AX81" i="3"/>
  <c r="AZ81" i="3"/>
  <c r="BA81" i="3"/>
  <c r="BC81" i="3"/>
  <c r="BD81" i="3"/>
  <c r="BF81" i="3"/>
  <c r="BG81" i="3"/>
  <c r="BI81" i="3"/>
  <c r="BJ81" i="3"/>
  <c r="BL81" i="3"/>
  <c r="BM81" i="3"/>
  <c r="BO81" i="3"/>
  <c r="BP81" i="3"/>
  <c r="BR81" i="3"/>
  <c r="BS81" i="3"/>
  <c r="BU81" i="3"/>
  <c r="BV81" i="3"/>
  <c r="BX81" i="3"/>
  <c r="BY81" i="3"/>
  <c r="CA81" i="3"/>
  <c r="CB81" i="3"/>
  <c r="CD81" i="3"/>
  <c r="CE81" i="3"/>
  <c r="CG81" i="3"/>
  <c r="CH81" i="3"/>
  <c r="CJ81" i="3"/>
  <c r="CK81" i="3"/>
  <c r="CM81" i="3"/>
  <c r="CN81" i="3"/>
  <c r="CP81" i="3"/>
  <c r="CQ81" i="3"/>
  <c r="CS81" i="3"/>
  <c r="CT81" i="3"/>
  <c r="CV81" i="3"/>
  <c r="CW81" i="3"/>
  <c r="CY81" i="3"/>
  <c r="CZ81" i="3"/>
  <c r="DB81" i="3"/>
  <c r="DC81" i="3"/>
  <c r="DE81" i="3"/>
  <c r="DF81" i="3"/>
  <c r="DH81" i="3"/>
  <c r="DI81" i="3"/>
  <c r="DK81" i="3"/>
  <c r="DL81" i="3"/>
  <c r="DN81" i="3"/>
  <c r="DO81" i="3"/>
  <c r="DQ81" i="3"/>
  <c r="DR81" i="3"/>
  <c r="DT81" i="3"/>
  <c r="DU81" i="3"/>
  <c r="DW81" i="3"/>
  <c r="DX81" i="3"/>
  <c r="DZ81" i="3"/>
  <c r="EA81" i="3"/>
  <c r="EC81" i="3"/>
  <c r="ED81" i="3"/>
  <c r="EF81" i="3"/>
  <c r="EG81" i="3"/>
  <c r="EI81" i="3"/>
  <c r="EJ81" i="3"/>
  <c r="EL81" i="3"/>
  <c r="EM81" i="3"/>
  <c r="EO81" i="3"/>
  <c r="EP81" i="3"/>
  <c r="ER81" i="3"/>
  <c r="ES81" i="3"/>
  <c r="EU81" i="3"/>
  <c r="EV81" i="3"/>
  <c r="EX81" i="3"/>
  <c r="EY81" i="3"/>
  <c r="FA81" i="3"/>
  <c r="FB81" i="3"/>
  <c r="FD81" i="3"/>
  <c r="FE81" i="3"/>
  <c r="FG81" i="3"/>
  <c r="FH81" i="3"/>
  <c r="FJ81" i="3"/>
  <c r="FK81" i="3"/>
  <c r="FM81" i="3"/>
  <c r="FN81" i="3"/>
  <c r="FP81" i="3"/>
  <c r="FQ81" i="3"/>
  <c r="FS81" i="3"/>
  <c r="FT81" i="3"/>
  <c r="FV81" i="3"/>
  <c r="FW81" i="3"/>
  <c r="FY81" i="3"/>
  <c r="FZ81" i="3"/>
  <c r="GB81" i="3"/>
  <c r="GC81" i="3"/>
  <c r="GE81" i="3"/>
  <c r="GF81" i="3"/>
  <c r="GH81" i="3"/>
  <c r="GI81" i="3"/>
  <c r="GK81" i="3"/>
  <c r="GL81" i="3"/>
  <c r="GN81" i="3"/>
  <c r="GO81" i="3"/>
  <c r="GQ81" i="3"/>
  <c r="GR81" i="3"/>
  <c r="GT81" i="3"/>
  <c r="GU81" i="3"/>
  <c r="GW81" i="3"/>
  <c r="GX81" i="3"/>
  <c r="GZ81" i="3"/>
  <c r="HA81" i="3"/>
  <c r="HC81" i="3"/>
  <c r="HD81" i="3"/>
  <c r="HF81" i="3"/>
  <c r="HG81" i="3"/>
  <c r="HI81" i="3"/>
  <c r="HJ81" i="3"/>
  <c r="HL81" i="3"/>
  <c r="HM81" i="3"/>
  <c r="HO81" i="3"/>
  <c r="HP81" i="3"/>
  <c r="HR81" i="3"/>
  <c r="HS81" i="3"/>
  <c r="HU81" i="3"/>
  <c r="HV81" i="3"/>
  <c r="HX81" i="3"/>
  <c r="HY81" i="3"/>
  <c r="IA81" i="3"/>
  <c r="IB81" i="3"/>
  <c r="ID81" i="3"/>
  <c r="IE81" i="3"/>
  <c r="IG81" i="3"/>
  <c r="IH81" i="3"/>
  <c r="IJ81" i="3"/>
  <c r="IK81" i="3"/>
  <c r="IM81" i="3"/>
  <c r="IN81" i="3"/>
  <c r="IP81" i="3"/>
  <c r="IQ81" i="3"/>
  <c r="IS81" i="3"/>
  <c r="IT81" i="3"/>
  <c r="IV81" i="3"/>
  <c r="IW81" i="3"/>
  <c r="IY81" i="3"/>
  <c r="IZ81" i="3"/>
  <c r="JB81" i="3"/>
  <c r="JC81" i="3"/>
  <c r="JE81" i="3"/>
  <c r="JF81" i="3"/>
  <c r="JH81" i="3"/>
  <c r="JI81" i="3"/>
  <c r="JK81" i="3"/>
  <c r="JL81" i="3"/>
  <c r="JN81" i="3"/>
  <c r="JO81" i="3"/>
  <c r="JQ81" i="3"/>
  <c r="JR81" i="3"/>
  <c r="JT81" i="3"/>
  <c r="JU81" i="3"/>
  <c r="JW81" i="3"/>
  <c r="JX81" i="3"/>
  <c r="JZ81" i="3"/>
  <c r="KA81" i="3"/>
  <c r="KC81" i="3"/>
  <c r="KD81" i="3"/>
  <c r="KF81" i="3"/>
  <c r="KG81" i="3"/>
  <c r="KI81" i="3"/>
  <c r="KJ81" i="3"/>
  <c r="KL81" i="3"/>
  <c r="KM81" i="3"/>
  <c r="KO81" i="3"/>
  <c r="KP81" i="3"/>
  <c r="KR81" i="3"/>
  <c r="KS81" i="3"/>
  <c r="KU81" i="3"/>
  <c r="KV81" i="3"/>
  <c r="KX81" i="3"/>
  <c r="KY81" i="3"/>
  <c r="LA81" i="3"/>
  <c r="LB81" i="3"/>
  <c r="LD81" i="3"/>
  <c r="LE81" i="3"/>
  <c r="LG81" i="3"/>
  <c r="LH81" i="3"/>
  <c r="LJ81" i="3"/>
  <c r="LK81" i="3"/>
  <c r="LM81" i="3"/>
  <c r="LN81" i="3"/>
  <c r="LP81" i="3"/>
  <c r="LQ81" i="3"/>
  <c r="LX81" i="3"/>
  <c r="LZ81" i="3"/>
  <c r="MA81" i="3"/>
  <c r="MB81" i="3"/>
  <c r="MC81" i="3"/>
  <c r="MD81" i="3"/>
  <c r="MI81" i="3"/>
  <c r="D82" i="3"/>
  <c r="E82" i="3"/>
  <c r="G82" i="3"/>
  <c r="H82" i="3"/>
  <c r="J82" i="3"/>
  <c r="K82" i="3"/>
  <c r="M82" i="3"/>
  <c r="N82" i="3"/>
  <c r="P82" i="3"/>
  <c r="Q82" i="3"/>
  <c r="S82" i="3"/>
  <c r="T82" i="3"/>
  <c r="V82" i="3"/>
  <c r="W82" i="3"/>
  <c r="Y82" i="3"/>
  <c r="Z82" i="3"/>
  <c r="AB82" i="3"/>
  <c r="AC82" i="3"/>
  <c r="AE82" i="3"/>
  <c r="AF82" i="3"/>
  <c r="AH82" i="3"/>
  <c r="AJ82" i="3" s="1"/>
  <c r="AK82" i="3"/>
  <c r="AL82" i="3"/>
  <c r="AN82" i="3"/>
  <c r="AO82" i="3"/>
  <c r="AQ82" i="3"/>
  <c r="AR82" i="3"/>
  <c r="AT82" i="3"/>
  <c r="AU82" i="3"/>
  <c r="AW82" i="3"/>
  <c r="AX82" i="3"/>
  <c r="AZ82" i="3"/>
  <c r="BA82" i="3"/>
  <c r="BC82" i="3"/>
  <c r="BD82" i="3"/>
  <c r="BF82" i="3"/>
  <c r="BG82" i="3"/>
  <c r="BI82" i="3"/>
  <c r="BJ82" i="3"/>
  <c r="BL82" i="3"/>
  <c r="BM82" i="3"/>
  <c r="BO82" i="3"/>
  <c r="BP82" i="3"/>
  <c r="BR82" i="3"/>
  <c r="BS82" i="3"/>
  <c r="BU82" i="3"/>
  <c r="BV82" i="3"/>
  <c r="BX82" i="3"/>
  <c r="BY82" i="3"/>
  <c r="CA82" i="3"/>
  <c r="CB82" i="3"/>
  <c r="CD82" i="3"/>
  <c r="CE82" i="3"/>
  <c r="CG82" i="3"/>
  <c r="CH82" i="3"/>
  <c r="CJ82" i="3"/>
  <c r="CK82" i="3"/>
  <c r="CM82" i="3"/>
  <c r="CN82" i="3"/>
  <c r="CP82" i="3"/>
  <c r="CQ82" i="3"/>
  <c r="CS82" i="3"/>
  <c r="CT82" i="3"/>
  <c r="CV82" i="3"/>
  <c r="CW82" i="3"/>
  <c r="CY82" i="3"/>
  <c r="CZ82" i="3"/>
  <c r="DB82" i="3"/>
  <c r="DC82" i="3"/>
  <c r="DE82" i="3"/>
  <c r="DF82" i="3"/>
  <c r="DH82" i="3"/>
  <c r="DI82" i="3"/>
  <c r="DK82" i="3"/>
  <c r="DL82" i="3"/>
  <c r="DN82" i="3"/>
  <c r="DO82" i="3"/>
  <c r="DQ82" i="3"/>
  <c r="DR82" i="3"/>
  <c r="DT82" i="3"/>
  <c r="DU82" i="3"/>
  <c r="DW82" i="3"/>
  <c r="DX82" i="3"/>
  <c r="DZ82" i="3"/>
  <c r="EA82" i="3"/>
  <c r="EC82" i="3"/>
  <c r="ED82" i="3"/>
  <c r="EF82" i="3"/>
  <c r="EG82" i="3"/>
  <c r="EI82" i="3"/>
  <c r="EJ82" i="3"/>
  <c r="EL82" i="3"/>
  <c r="EM82" i="3"/>
  <c r="EO82" i="3"/>
  <c r="EP82" i="3"/>
  <c r="ER82" i="3"/>
  <c r="ES82" i="3"/>
  <c r="EU82" i="3"/>
  <c r="EV82" i="3"/>
  <c r="EX82" i="3"/>
  <c r="EY82" i="3"/>
  <c r="FA82" i="3"/>
  <c r="FB82" i="3"/>
  <c r="FD82" i="3"/>
  <c r="FE82" i="3"/>
  <c r="FG82" i="3"/>
  <c r="FH82" i="3"/>
  <c r="FJ82" i="3"/>
  <c r="FK82" i="3"/>
  <c r="FM82" i="3"/>
  <c r="FN82" i="3"/>
  <c r="FP82" i="3"/>
  <c r="FQ82" i="3"/>
  <c r="FS82" i="3"/>
  <c r="FT82" i="3"/>
  <c r="FV82" i="3"/>
  <c r="FW82" i="3"/>
  <c r="FY82" i="3"/>
  <c r="FZ82" i="3"/>
  <c r="GB82" i="3"/>
  <c r="GC82" i="3"/>
  <c r="GE82" i="3"/>
  <c r="GF82" i="3"/>
  <c r="GH82" i="3"/>
  <c r="GI82" i="3"/>
  <c r="GK82" i="3"/>
  <c r="GL82" i="3"/>
  <c r="GN82" i="3"/>
  <c r="GO82" i="3"/>
  <c r="GQ82" i="3"/>
  <c r="GR82" i="3"/>
  <c r="GT82" i="3"/>
  <c r="GU82" i="3"/>
  <c r="GW82" i="3"/>
  <c r="GX82" i="3"/>
  <c r="GZ82" i="3"/>
  <c r="HA82" i="3"/>
  <c r="HC82" i="3"/>
  <c r="HD82" i="3"/>
  <c r="HF82" i="3"/>
  <c r="HG82" i="3"/>
  <c r="HI82" i="3"/>
  <c r="HJ82" i="3"/>
  <c r="HL82" i="3"/>
  <c r="HM82" i="3"/>
  <c r="HO82" i="3"/>
  <c r="HP82" i="3"/>
  <c r="HR82" i="3"/>
  <c r="HS82" i="3"/>
  <c r="HU82" i="3"/>
  <c r="HV82" i="3"/>
  <c r="HX82" i="3"/>
  <c r="HY82" i="3"/>
  <c r="IA82" i="3"/>
  <c r="IB82" i="3"/>
  <c r="ID82" i="3"/>
  <c r="IE82" i="3"/>
  <c r="IG82" i="3"/>
  <c r="IH82" i="3"/>
  <c r="IJ82" i="3"/>
  <c r="IK82" i="3"/>
  <c r="IM82" i="3"/>
  <c r="IN82" i="3"/>
  <c r="IP82" i="3"/>
  <c r="IQ82" i="3"/>
  <c r="IS82" i="3"/>
  <c r="IT82" i="3"/>
  <c r="IV82" i="3"/>
  <c r="IW82" i="3"/>
  <c r="IY82" i="3"/>
  <c r="IZ82" i="3"/>
  <c r="JB82" i="3"/>
  <c r="JC82" i="3"/>
  <c r="JE82" i="3"/>
  <c r="JF82" i="3"/>
  <c r="JH82" i="3"/>
  <c r="JI82" i="3"/>
  <c r="JK82" i="3"/>
  <c r="JL82" i="3"/>
  <c r="JN82" i="3"/>
  <c r="JO82" i="3"/>
  <c r="JQ82" i="3"/>
  <c r="JR82" i="3"/>
  <c r="JT82" i="3"/>
  <c r="JU82" i="3"/>
  <c r="JW82" i="3"/>
  <c r="JX82" i="3"/>
  <c r="JZ82" i="3"/>
  <c r="KA82" i="3"/>
  <c r="KC82" i="3"/>
  <c r="KD82" i="3"/>
  <c r="KF82" i="3"/>
  <c r="KG82" i="3"/>
  <c r="KI82" i="3"/>
  <c r="KJ82" i="3"/>
  <c r="KL82" i="3"/>
  <c r="KM82" i="3"/>
  <c r="KO82" i="3"/>
  <c r="KP82" i="3"/>
  <c r="KR82" i="3"/>
  <c r="KS82" i="3"/>
  <c r="KU82" i="3"/>
  <c r="KV82" i="3"/>
  <c r="KX82" i="3"/>
  <c r="KY82" i="3"/>
  <c r="LA82" i="3"/>
  <c r="LB82" i="3"/>
  <c r="LD82" i="3"/>
  <c r="LE82" i="3"/>
  <c r="LG82" i="3"/>
  <c r="LH82" i="3"/>
  <c r="LJ82" i="3"/>
  <c r="LK82" i="3"/>
  <c r="LM82" i="3"/>
  <c r="LN82" i="3"/>
  <c r="LP82" i="3"/>
  <c r="LQ82" i="3"/>
  <c r="LX82" i="3"/>
  <c r="LZ82" i="3"/>
  <c r="MA82" i="3"/>
  <c r="MB82" i="3"/>
  <c r="MC82" i="3"/>
  <c r="MD82" i="3"/>
  <c r="MI82" i="3"/>
  <c r="D83" i="3"/>
  <c r="E83" i="3"/>
  <c r="G83" i="3"/>
  <c r="H83" i="3"/>
  <c r="J83" i="3"/>
  <c r="K83" i="3"/>
  <c r="M83" i="3"/>
  <c r="N83" i="3"/>
  <c r="P83" i="3"/>
  <c r="Q83" i="3"/>
  <c r="S83" i="3"/>
  <c r="T83" i="3"/>
  <c r="V83" i="3"/>
  <c r="W83" i="3"/>
  <c r="Y83" i="3"/>
  <c r="Z83" i="3"/>
  <c r="AB83" i="3"/>
  <c r="AC83" i="3"/>
  <c r="AE83" i="3"/>
  <c r="AF83" i="3"/>
  <c r="AH83" i="3"/>
  <c r="AJ83" i="3" s="1"/>
  <c r="AK83" i="3"/>
  <c r="AL83" i="3"/>
  <c r="AN83" i="3"/>
  <c r="AO83" i="3"/>
  <c r="AQ83" i="3"/>
  <c r="AR83" i="3"/>
  <c r="AT83" i="3"/>
  <c r="AU83" i="3"/>
  <c r="AW83" i="3"/>
  <c r="AX83" i="3"/>
  <c r="AZ83" i="3"/>
  <c r="BA83" i="3"/>
  <c r="BC83" i="3"/>
  <c r="BD83" i="3"/>
  <c r="BF83" i="3"/>
  <c r="BG83" i="3"/>
  <c r="BI83" i="3"/>
  <c r="BJ83" i="3"/>
  <c r="BL83" i="3"/>
  <c r="BM83" i="3"/>
  <c r="BO83" i="3"/>
  <c r="BP83" i="3"/>
  <c r="BR83" i="3"/>
  <c r="BS83" i="3"/>
  <c r="BU83" i="3"/>
  <c r="BV83" i="3"/>
  <c r="BX83" i="3"/>
  <c r="BY83" i="3"/>
  <c r="CA83" i="3"/>
  <c r="CB83" i="3"/>
  <c r="CD83" i="3"/>
  <c r="CE83" i="3"/>
  <c r="CG83" i="3"/>
  <c r="CH83" i="3"/>
  <c r="CJ83" i="3"/>
  <c r="CK83" i="3"/>
  <c r="CM83" i="3"/>
  <c r="CN83" i="3"/>
  <c r="CP83" i="3"/>
  <c r="CQ83" i="3"/>
  <c r="CS83" i="3"/>
  <c r="CT83" i="3"/>
  <c r="CV83" i="3"/>
  <c r="CW83" i="3"/>
  <c r="CY83" i="3"/>
  <c r="CZ83" i="3"/>
  <c r="DB83" i="3"/>
  <c r="DC83" i="3"/>
  <c r="DE83" i="3"/>
  <c r="DF83" i="3"/>
  <c r="DH83" i="3"/>
  <c r="DI83" i="3"/>
  <c r="DK83" i="3"/>
  <c r="DL83" i="3"/>
  <c r="DN83" i="3"/>
  <c r="DO83" i="3"/>
  <c r="DQ83" i="3"/>
  <c r="DR83" i="3"/>
  <c r="DT83" i="3"/>
  <c r="DU83" i="3"/>
  <c r="DW83" i="3"/>
  <c r="DX83" i="3"/>
  <c r="DZ83" i="3"/>
  <c r="EA83" i="3"/>
  <c r="EC83" i="3"/>
  <c r="ED83" i="3"/>
  <c r="EF83" i="3"/>
  <c r="EG83" i="3"/>
  <c r="EI83" i="3"/>
  <c r="EJ83" i="3"/>
  <c r="EL83" i="3"/>
  <c r="EM83" i="3"/>
  <c r="EO83" i="3"/>
  <c r="EP83" i="3"/>
  <c r="ER83" i="3"/>
  <c r="ES83" i="3"/>
  <c r="EU83" i="3"/>
  <c r="EV83" i="3"/>
  <c r="EX83" i="3"/>
  <c r="EY83" i="3"/>
  <c r="FA83" i="3"/>
  <c r="FB83" i="3"/>
  <c r="FD83" i="3"/>
  <c r="FE83" i="3"/>
  <c r="FG83" i="3"/>
  <c r="FH83" i="3"/>
  <c r="FJ83" i="3"/>
  <c r="FK83" i="3"/>
  <c r="FM83" i="3"/>
  <c r="FN83" i="3"/>
  <c r="FP83" i="3"/>
  <c r="FQ83" i="3"/>
  <c r="FS83" i="3"/>
  <c r="FT83" i="3"/>
  <c r="FV83" i="3"/>
  <c r="FW83" i="3"/>
  <c r="FY83" i="3"/>
  <c r="FZ83" i="3"/>
  <c r="GB83" i="3"/>
  <c r="GC83" i="3"/>
  <c r="GE83" i="3"/>
  <c r="GF83" i="3"/>
  <c r="GH83" i="3"/>
  <c r="GI83" i="3"/>
  <c r="GK83" i="3"/>
  <c r="GL83" i="3"/>
  <c r="GN83" i="3"/>
  <c r="GO83" i="3"/>
  <c r="GQ83" i="3"/>
  <c r="GR83" i="3"/>
  <c r="GT83" i="3"/>
  <c r="GU83" i="3"/>
  <c r="GW83" i="3"/>
  <c r="GX83" i="3"/>
  <c r="GZ83" i="3"/>
  <c r="HA83" i="3"/>
  <c r="HC83" i="3"/>
  <c r="HD83" i="3"/>
  <c r="HF83" i="3"/>
  <c r="HG83" i="3"/>
  <c r="HI83" i="3"/>
  <c r="HJ83" i="3"/>
  <c r="HL83" i="3"/>
  <c r="HM83" i="3"/>
  <c r="HO83" i="3"/>
  <c r="HP83" i="3"/>
  <c r="HR83" i="3"/>
  <c r="HS83" i="3"/>
  <c r="HU83" i="3"/>
  <c r="HV83" i="3"/>
  <c r="HX83" i="3"/>
  <c r="HY83" i="3"/>
  <c r="IA83" i="3"/>
  <c r="IB83" i="3"/>
  <c r="ID83" i="3"/>
  <c r="IE83" i="3"/>
  <c r="IG83" i="3"/>
  <c r="IH83" i="3"/>
  <c r="IJ83" i="3"/>
  <c r="IK83" i="3"/>
  <c r="IM83" i="3"/>
  <c r="IN83" i="3"/>
  <c r="IP83" i="3"/>
  <c r="IQ83" i="3"/>
  <c r="IS83" i="3"/>
  <c r="IT83" i="3"/>
  <c r="IV83" i="3"/>
  <c r="IW83" i="3"/>
  <c r="IY83" i="3"/>
  <c r="IZ83" i="3"/>
  <c r="JB83" i="3"/>
  <c r="JC83" i="3"/>
  <c r="JE83" i="3"/>
  <c r="JF83" i="3"/>
  <c r="JH83" i="3"/>
  <c r="JI83" i="3"/>
  <c r="JK83" i="3"/>
  <c r="JL83" i="3"/>
  <c r="JN83" i="3"/>
  <c r="JO83" i="3"/>
  <c r="JQ83" i="3"/>
  <c r="JR83" i="3"/>
  <c r="JT83" i="3"/>
  <c r="JU83" i="3"/>
  <c r="JW83" i="3"/>
  <c r="JX83" i="3"/>
  <c r="JZ83" i="3"/>
  <c r="KA83" i="3"/>
  <c r="KC83" i="3"/>
  <c r="KD83" i="3"/>
  <c r="KF83" i="3"/>
  <c r="KG83" i="3"/>
  <c r="KI83" i="3"/>
  <c r="KJ83" i="3"/>
  <c r="KL83" i="3"/>
  <c r="KM83" i="3"/>
  <c r="KO83" i="3"/>
  <c r="KP83" i="3"/>
  <c r="KR83" i="3"/>
  <c r="KS83" i="3"/>
  <c r="KU83" i="3"/>
  <c r="KV83" i="3"/>
  <c r="KX83" i="3"/>
  <c r="KY83" i="3"/>
  <c r="LA83" i="3"/>
  <c r="LB83" i="3"/>
  <c r="LD83" i="3"/>
  <c r="LE83" i="3"/>
  <c r="LG83" i="3"/>
  <c r="LH83" i="3"/>
  <c r="LJ83" i="3"/>
  <c r="LK83" i="3"/>
  <c r="LM83" i="3"/>
  <c r="LN83" i="3"/>
  <c r="LP83" i="3"/>
  <c r="LQ83" i="3"/>
  <c r="LX83" i="3"/>
  <c r="LZ83" i="3"/>
  <c r="MA83" i="3"/>
  <c r="MB83" i="3"/>
  <c r="MC83" i="3"/>
  <c r="MD83" i="3"/>
  <c r="MI83" i="3"/>
  <c r="D84" i="3"/>
  <c r="E84" i="3"/>
  <c r="G84" i="3"/>
  <c r="H84" i="3"/>
  <c r="J84" i="3"/>
  <c r="K84" i="3"/>
  <c r="M84" i="3"/>
  <c r="N84" i="3"/>
  <c r="P84" i="3"/>
  <c r="Q84" i="3"/>
  <c r="S84" i="3"/>
  <c r="T84" i="3"/>
  <c r="V84" i="3"/>
  <c r="W84" i="3"/>
  <c r="Y84" i="3"/>
  <c r="Z84" i="3"/>
  <c r="AB84" i="3"/>
  <c r="AC84" i="3"/>
  <c r="AE84" i="3"/>
  <c r="AF84" i="3"/>
  <c r="AH84" i="3"/>
  <c r="AJ84" i="3" s="1"/>
  <c r="AK84" i="3"/>
  <c r="AL84" i="3"/>
  <c r="AN84" i="3"/>
  <c r="AO84" i="3"/>
  <c r="AQ84" i="3"/>
  <c r="AR84" i="3"/>
  <c r="AT84" i="3"/>
  <c r="AU84" i="3"/>
  <c r="AW84" i="3"/>
  <c r="AX84" i="3"/>
  <c r="AZ84" i="3"/>
  <c r="BA84" i="3"/>
  <c r="BC84" i="3"/>
  <c r="BD84" i="3"/>
  <c r="BF84" i="3"/>
  <c r="BG84" i="3"/>
  <c r="BI84" i="3"/>
  <c r="BJ84" i="3"/>
  <c r="BL84" i="3"/>
  <c r="BM84" i="3"/>
  <c r="BO84" i="3"/>
  <c r="BP84" i="3"/>
  <c r="BR84" i="3"/>
  <c r="BS84" i="3"/>
  <c r="BU84" i="3"/>
  <c r="BV84" i="3"/>
  <c r="BX84" i="3"/>
  <c r="BY84" i="3"/>
  <c r="CA84" i="3"/>
  <c r="CB84" i="3"/>
  <c r="CD84" i="3"/>
  <c r="CE84" i="3"/>
  <c r="CG84" i="3"/>
  <c r="CH84" i="3"/>
  <c r="CJ84" i="3"/>
  <c r="CK84" i="3"/>
  <c r="CM84" i="3"/>
  <c r="CN84" i="3"/>
  <c r="CP84" i="3"/>
  <c r="CQ84" i="3"/>
  <c r="CS84" i="3"/>
  <c r="CT84" i="3"/>
  <c r="CV84" i="3"/>
  <c r="CW84" i="3"/>
  <c r="CY84" i="3"/>
  <c r="CZ84" i="3"/>
  <c r="DB84" i="3"/>
  <c r="DC84" i="3"/>
  <c r="DE84" i="3"/>
  <c r="DF84" i="3"/>
  <c r="DH84" i="3"/>
  <c r="DI84" i="3"/>
  <c r="DK84" i="3"/>
  <c r="DL84" i="3"/>
  <c r="DN84" i="3"/>
  <c r="DO84" i="3"/>
  <c r="DQ84" i="3"/>
  <c r="DR84" i="3"/>
  <c r="DT84" i="3"/>
  <c r="DU84" i="3"/>
  <c r="DW84" i="3"/>
  <c r="DX84" i="3"/>
  <c r="DZ84" i="3"/>
  <c r="EA84" i="3"/>
  <c r="EC84" i="3"/>
  <c r="ED84" i="3"/>
  <c r="EF84" i="3"/>
  <c r="EG84" i="3"/>
  <c r="EI84" i="3"/>
  <c r="EJ84" i="3"/>
  <c r="EL84" i="3"/>
  <c r="EM84" i="3"/>
  <c r="EO84" i="3"/>
  <c r="EP84" i="3"/>
  <c r="ER84" i="3"/>
  <c r="ES84" i="3"/>
  <c r="EU84" i="3"/>
  <c r="EV84" i="3"/>
  <c r="EX84" i="3"/>
  <c r="EY84" i="3"/>
  <c r="FA84" i="3"/>
  <c r="FB84" i="3"/>
  <c r="FD84" i="3"/>
  <c r="FE84" i="3"/>
  <c r="FG84" i="3"/>
  <c r="FH84" i="3"/>
  <c r="FJ84" i="3"/>
  <c r="FK84" i="3"/>
  <c r="FM84" i="3"/>
  <c r="FN84" i="3"/>
  <c r="FP84" i="3"/>
  <c r="FQ84" i="3"/>
  <c r="FS84" i="3"/>
  <c r="FT84" i="3"/>
  <c r="FV84" i="3"/>
  <c r="FW84" i="3"/>
  <c r="FY84" i="3"/>
  <c r="FZ84" i="3"/>
  <c r="GB84" i="3"/>
  <c r="GC84" i="3"/>
  <c r="GE84" i="3"/>
  <c r="GF84" i="3"/>
  <c r="GH84" i="3"/>
  <c r="GI84" i="3"/>
  <c r="GK84" i="3"/>
  <c r="GL84" i="3"/>
  <c r="GN84" i="3"/>
  <c r="GO84" i="3"/>
  <c r="GQ84" i="3"/>
  <c r="GR84" i="3"/>
  <c r="GT84" i="3"/>
  <c r="GU84" i="3"/>
  <c r="GW84" i="3"/>
  <c r="GX84" i="3"/>
  <c r="GZ84" i="3"/>
  <c r="HA84" i="3"/>
  <c r="HC84" i="3"/>
  <c r="HD84" i="3"/>
  <c r="HF84" i="3"/>
  <c r="HG84" i="3"/>
  <c r="HI84" i="3"/>
  <c r="HJ84" i="3"/>
  <c r="HL84" i="3"/>
  <c r="HM84" i="3"/>
  <c r="HO84" i="3"/>
  <c r="HP84" i="3"/>
  <c r="HR84" i="3"/>
  <c r="HS84" i="3"/>
  <c r="HU84" i="3"/>
  <c r="HV84" i="3"/>
  <c r="HX84" i="3"/>
  <c r="HY84" i="3"/>
  <c r="IA84" i="3"/>
  <c r="IB84" i="3"/>
  <c r="ID84" i="3"/>
  <c r="IE84" i="3"/>
  <c r="IG84" i="3"/>
  <c r="IH84" i="3"/>
  <c r="IJ84" i="3"/>
  <c r="IK84" i="3"/>
  <c r="IM84" i="3"/>
  <c r="IN84" i="3"/>
  <c r="IP84" i="3"/>
  <c r="IQ84" i="3"/>
  <c r="IS84" i="3"/>
  <c r="IT84" i="3"/>
  <c r="IV84" i="3"/>
  <c r="IW84" i="3"/>
  <c r="IY84" i="3"/>
  <c r="IZ84" i="3"/>
  <c r="JB84" i="3"/>
  <c r="JC84" i="3"/>
  <c r="JE84" i="3"/>
  <c r="JF84" i="3"/>
  <c r="JH84" i="3"/>
  <c r="JI84" i="3"/>
  <c r="JK84" i="3"/>
  <c r="JL84" i="3"/>
  <c r="JN84" i="3"/>
  <c r="JO84" i="3"/>
  <c r="JQ84" i="3"/>
  <c r="JR84" i="3"/>
  <c r="JT84" i="3"/>
  <c r="JU84" i="3"/>
  <c r="JW84" i="3"/>
  <c r="JX84" i="3"/>
  <c r="JZ84" i="3"/>
  <c r="KA84" i="3"/>
  <c r="KC84" i="3"/>
  <c r="KD84" i="3"/>
  <c r="KF84" i="3"/>
  <c r="KG84" i="3"/>
  <c r="KI84" i="3"/>
  <c r="KJ84" i="3"/>
  <c r="KL84" i="3"/>
  <c r="KM84" i="3"/>
  <c r="KO84" i="3"/>
  <c r="KP84" i="3"/>
  <c r="KR84" i="3"/>
  <c r="KS84" i="3"/>
  <c r="KU84" i="3"/>
  <c r="KV84" i="3"/>
  <c r="KX84" i="3"/>
  <c r="KY84" i="3"/>
  <c r="LA84" i="3"/>
  <c r="LB84" i="3"/>
  <c r="LD84" i="3"/>
  <c r="LE84" i="3"/>
  <c r="LG84" i="3"/>
  <c r="LH84" i="3"/>
  <c r="LJ84" i="3"/>
  <c r="LK84" i="3"/>
  <c r="LM84" i="3"/>
  <c r="LN84" i="3"/>
  <c r="LP84" i="3"/>
  <c r="LQ84" i="3"/>
  <c r="LX84" i="3"/>
  <c r="LZ84" i="3"/>
  <c r="MA84" i="3"/>
  <c r="MB84" i="3"/>
  <c r="MC84" i="3"/>
  <c r="MD84" i="3"/>
  <c r="MI84" i="3"/>
  <c r="D85" i="3"/>
  <c r="E85" i="3"/>
  <c r="G85" i="3"/>
  <c r="H85" i="3"/>
  <c r="J85" i="3"/>
  <c r="K85" i="3"/>
  <c r="M85" i="3"/>
  <c r="N85" i="3"/>
  <c r="P85" i="3"/>
  <c r="Q85" i="3"/>
  <c r="S85" i="3"/>
  <c r="T85" i="3"/>
  <c r="V85" i="3"/>
  <c r="W85" i="3"/>
  <c r="Y85" i="3"/>
  <c r="Z85" i="3"/>
  <c r="AB85" i="3"/>
  <c r="AC85" i="3"/>
  <c r="AE85" i="3"/>
  <c r="AF85" i="3"/>
  <c r="AH85" i="3"/>
  <c r="AJ85" i="3" s="1"/>
  <c r="AK85" i="3"/>
  <c r="AL85" i="3"/>
  <c r="AN85" i="3"/>
  <c r="AO85" i="3"/>
  <c r="AQ85" i="3"/>
  <c r="AR85" i="3"/>
  <c r="AT85" i="3"/>
  <c r="AU85" i="3"/>
  <c r="AW85" i="3"/>
  <c r="AX85" i="3"/>
  <c r="AZ85" i="3"/>
  <c r="BA85" i="3"/>
  <c r="BC85" i="3"/>
  <c r="BD85" i="3"/>
  <c r="BF85" i="3"/>
  <c r="BG85" i="3"/>
  <c r="BI85" i="3"/>
  <c r="BJ85" i="3"/>
  <c r="BL85" i="3"/>
  <c r="BM85" i="3"/>
  <c r="BO85" i="3"/>
  <c r="BP85" i="3"/>
  <c r="BR85" i="3"/>
  <c r="BS85" i="3"/>
  <c r="BU85" i="3"/>
  <c r="BV85" i="3"/>
  <c r="BX85" i="3"/>
  <c r="BY85" i="3"/>
  <c r="CA85" i="3"/>
  <c r="CB85" i="3"/>
  <c r="CD85" i="3"/>
  <c r="CE85" i="3"/>
  <c r="CG85" i="3"/>
  <c r="CH85" i="3"/>
  <c r="CJ85" i="3"/>
  <c r="CK85" i="3"/>
  <c r="CM85" i="3"/>
  <c r="CN85" i="3"/>
  <c r="CP85" i="3"/>
  <c r="CQ85" i="3"/>
  <c r="CS85" i="3"/>
  <c r="CT85" i="3"/>
  <c r="CV85" i="3"/>
  <c r="CW85" i="3"/>
  <c r="CY85" i="3"/>
  <c r="CZ85" i="3"/>
  <c r="DB85" i="3"/>
  <c r="DC85" i="3"/>
  <c r="DE85" i="3"/>
  <c r="DF85" i="3"/>
  <c r="DH85" i="3"/>
  <c r="DI85" i="3"/>
  <c r="DK85" i="3"/>
  <c r="DL85" i="3"/>
  <c r="DN85" i="3"/>
  <c r="DO85" i="3"/>
  <c r="DQ85" i="3"/>
  <c r="DR85" i="3"/>
  <c r="DT85" i="3"/>
  <c r="DU85" i="3"/>
  <c r="DW85" i="3"/>
  <c r="DX85" i="3"/>
  <c r="DZ85" i="3"/>
  <c r="EA85" i="3"/>
  <c r="EC85" i="3"/>
  <c r="ED85" i="3"/>
  <c r="EF85" i="3"/>
  <c r="EG85" i="3"/>
  <c r="EI85" i="3"/>
  <c r="EJ85" i="3"/>
  <c r="EL85" i="3"/>
  <c r="EM85" i="3"/>
  <c r="EO85" i="3"/>
  <c r="EP85" i="3"/>
  <c r="ER85" i="3"/>
  <c r="ES85" i="3"/>
  <c r="EU85" i="3"/>
  <c r="EV85" i="3"/>
  <c r="EX85" i="3"/>
  <c r="EY85" i="3"/>
  <c r="FA85" i="3"/>
  <c r="FB85" i="3"/>
  <c r="FD85" i="3"/>
  <c r="FE85" i="3"/>
  <c r="FG85" i="3"/>
  <c r="FH85" i="3"/>
  <c r="FJ85" i="3"/>
  <c r="FK85" i="3"/>
  <c r="FM85" i="3"/>
  <c r="FN85" i="3"/>
  <c r="FP85" i="3"/>
  <c r="FQ85" i="3"/>
  <c r="FS85" i="3"/>
  <c r="FT85" i="3"/>
  <c r="FV85" i="3"/>
  <c r="FW85" i="3"/>
  <c r="FY85" i="3"/>
  <c r="FZ85" i="3"/>
  <c r="GB85" i="3"/>
  <c r="GC85" i="3"/>
  <c r="GE85" i="3"/>
  <c r="GF85" i="3"/>
  <c r="GH85" i="3"/>
  <c r="GI85" i="3"/>
  <c r="GK85" i="3"/>
  <c r="GL85" i="3"/>
  <c r="GN85" i="3"/>
  <c r="GO85" i="3"/>
  <c r="GQ85" i="3"/>
  <c r="GR85" i="3"/>
  <c r="GT85" i="3"/>
  <c r="GU85" i="3"/>
  <c r="GW85" i="3"/>
  <c r="GX85" i="3"/>
  <c r="GZ85" i="3"/>
  <c r="HA85" i="3"/>
  <c r="HC85" i="3"/>
  <c r="HD85" i="3"/>
  <c r="HF85" i="3"/>
  <c r="HG85" i="3"/>
  <c r="HI85" i="3"/>
  <c r="HJ85" i="3"/>
  <c r="HL85" i="3"/>
  <c r="HM85" i="3"/>
  <c r="HO85" i="3"/>
  <c r="HP85" i="3"/>
  <c r="HR85" i="3"/>
  <c r="HS85" i="3"/>
  <c r="HU85" i="3"/>
  <c r="HV85" i="3"/>
  <c r="HX85" i="3"/>
  <c r="HY85" i="3"/>
  <c r="IA85" i="3"/>
  <c r="IB85" i="3"/>
  <c r="ID85" i="3"/>
  <c r="IE85" i="3"/>
  <c r="IG85" i="3"/>
  <c r="IH85" i="3"/>
  <c r="IJ85" i="3"/>
  <c r="IK85" i="3"/>
  <c r="IM85" i="3"/>
  <c r="IN85" i="3"/>
  <c r="IP85" i="3"/>
  <c r="IQ85" i="3"/>
  <c r="IS85" i="3"/>
  <c r="IT85" i="3"/>
  <c r="IV85" i="3"/>
  <c r="IW85" i="3"/>
  <c r="IY85" i="3"/>
  <c r="IZ85" i="3"/>
  <c r="JB85" i="3"/>
  <c r="JC85" i="3"/>
  <c r="JE85" i="3"/>
  <c r="JF85" i="3"/>
  <c r="JH85" i="3"/>
  <c r="JI85" i="3"/>
  <c r="JK85" i="3"/>
  <c r="JL85" i="3"/>
  <c r="JN85" i="3"/>
  <c r="JO85" i="3"/>
  <c r="JQ85" i="3"/>
  <c r="JR85" i="3"/>
  <c r="JT85" i="3"/>
  <c r="JU85" i="3"/>
  <c r="JW85" i="3"/>
  <c r="JX85" i="3"/>
  <c r="JZ85" i="3"/>
  <c r="KA85" i="3"/>
  <c r="KC85" i="3"/>
  <c r="KD85" i="3"/>
  <c r="KF85" i="3"/>
  <c r="KG85" i="3"/>
  <c r="KI85" i="3"/>
  <c r="KJ85" i="3"/>
  <c r="KL85" i="3"/>
  <c r="KM85" i="3"/>
  <c r="KO85" i="3"/>
  <c r="KP85" i="3"/>
  <c r="KR85" i="3"/>
  <c r="KS85" i="3"/>
  <c r="KU85" i="3"/>
  <c r="KV85" i="3"/>
  <c r="KX85" i="3"/>
  <c r="KY85" i="3"/>
  <c r="LA85" i="3"/>
  <c r="LB85" i="3"/>
  <c r="LD85" i="3"/>
  <c r="LE85" i="3"/>
  <c r="LG85" i="3"/>
  <c r="LH85" i="3"/>
  <c r="LJ85" i="3"/>
  <c r="LK85" i="3"/>
  <c r="LM85" i="3"/>
  <c r="LN85" i="3"/>
  <c r="LP85" i="3"/>
  <c r="LQ85" i="3"/>
  <c r="LX85" i="3"/>
  <c r="LZ85" i="3"/>
  <c r="MA85" i="3"/>
  <c r="MB85" i="3"/>
  <c r="MC85" i="3"/>
  <c r="MD85" i="3"/>
  <c r="MI85" i="3"/>
  <c r="D86" i="3"/>
  <c r="E86" i="3"/>
  <c r="G86" i="3"/>
  <c r="H86" i="3"/>
  <c r="J86" i="3"/>
  <c r="K86" i="3"/>
  <c r="M86" i="3"/>
  <c r="N86" i="3"/>
  <c r="P86" i="3"/>
  <c r="Q86" i="3"/>
  <c r="S86" i="3"/>
  <c r="T86" i="3"/>
  <c r="V86" i="3"/>
  <c r="W86" i="3"/>
  <c r="Y86" i="3"/>
  <c r="Z86" i="3"/>
  <c r="AB86" i="3"/>
  <c r="AC86" i="3"/>
  <c r="AE86" i="3"/>
  <c r="AF86" i="3"/>
  <c r="AH86" i="3"/>
  <c r="AJ86" i="3" s="1"/>
  <c r="AK86" i="3"/>
  <c r="AL86" i="3"/>
  <c r="AN86" i="3"/>
  <c r="AO86" i="3"/>
  <c r="AQ86" i="3"/>
  <c r="AR86" i="3"/>
  <c r="AT86" i="3"/>
  <c r="AU86" i="3"/>
  <c r="AW86" i="3"/>
  <c r="AX86" i="3"/>
  <c r="AZ86" i="3"/>
  <c r="BA86" i="3"/>
  <c r="BC86" i="3"/>
  <c r="BD86" i="3"/>
  <c r="BF86" i="3"/>
  <c r="BG86" i="3"/>
  <c r="BI86" i="3"/>
  <c r="BJ86" i="3"/>
  <c r="BL86" i="3"/>
  <c r="BM86" i="3"/>
  <c r="BO86" i="3"/>
  <c r="BP86" i="3"/>
  <c r="BR86" i="3"/>
  <c r="BS86" i="3"/>
  <c r="BU86" i="3"/>
  <c r="BV86" i="3"/>
  <c r="BX86" i="3"/>
  <c r="BY86" i="3"/>
  <c r="CA86" i="3"/>
  <c r="CB86" i="3"/>
  <c r="CD86" i="3"/>
  <c r="CE86" i="3"/>
  <c r="CG86" i="3"/>
  <c r="CH86" i="3"/>
  <c r="CJ86" i="3"/>
  <c r="CK86" i="3"/>
  <c r="CM86" i="3"/>
  <c r="CN86" i="3"/>
  <c r="CP86" i="3"/>
  <c r="CQ86" i="3"/>
  <c r="CS86" i="3"/>
  <c r="CT86" i="3"/>
  <c r="CV86" i="3"/>
  <c r="CW86" i="3"/>
  <c r="CY86" i="3"/>
  <c r="CZ86" i="3"/>
  <c r="DB86" i="3"/>
  <c r="DC86" i="3"/>
  <c r="DE86" i="3"/>
  <c r="DF86" i="3"/>
  <c r="DH86" i="3"/>
  <c r="DI86" i="3"/>
  <c r="DK86" i="3"/>
  <c r="DL86" i="3"/>
  <c r="DN86" i="3"/>
  <c r="DO86" i="3"/>
  <c r="DQ86" i="3"/>
  <c r="DR86" i="3"/>
  <c r="DT86" i="3"/>
  <c r="DU86" i="3"/>
  <c r="DW86" i="3"/>
  <c r="DX86" i="3"/>
  <c r="DZ86" i="3"/>
  <c r="EA86" i="3"/>
  <c r="EC86" i="3"/>
  <c r="ED86" i="3"/>
  <c r="EF86" i="3"/>
  <c r="EG86" i="3"/>
  <c r="EI86" i="3"/>
  <c r="EJ86" i="3"/>
  <c r="EL86" i="3"/>
  <c r="EM86" i="3"/>
  <c r="EO86" i="3"/>
  <c r="EP86" i="3"/>
  <c r="ER86" i="3"/>
  <c r="ES86" i="3"/>
  <c r="EU86" i="3"/>
  <c r="EV86" i="3"/>
  <c r="EX86" i="3"/>
  <c r="EY86" i="3"/>
  <c r="FA86" i="3"/>
  <c r="FB86" i="3"/>
  <c r="FD86" i="3"/>
  <c r="FE86" i="3"/>
  <c r="FG86" i="3"/>
  <c r="FH86" i="3"/>
  <c r="FJ86" i="3"/>
  <c r="FK86" i="3"/>
  <c r="FM86" i="3"/>
  <c r="FN86" i="3"/>
  <c r="FP86" i="3"/>
  <c r="FQ86" i="3"/>
  <c r="FS86" i="3"/>
  <c r="FT86" i="3"/>
  <c r="FV86" i="3"/>
  <c r="FW86" i="3"/>
  <c r="FY86" i="3"/>
  <c r="FZ86" i="3"/>
  <c r="GB86" i="3"/>
  <c r="GC86" i="3"/>
  <c r="GE86" i="3"/>
  <c r="GF86" i="3"/>
  <c r="GH86" i="3"/>
  <c r="GI86" i="3"/>
  <c r="GK86" i="3"/>
  <c r="GL86" i="3"/>
  <c r="GN86" i="3"/>
  <c r="GO86" i="3"/>
  <c r="GQ86" i="3"/>
  <c r="GR86" i="3"/>
  <c r="GT86" i="3"/>
  <c r="GU86" i="3"/>
  <c r="GW86" i="3"/>
  <c r="GX86" i="3"/>
  <c r="GZ86" i="3"/>
  <c r="HA86" i="3"/>
  <c r="HC86" i="3"/>
  <c r="HD86" i="3"/>
  <c r="HF86" i="3"/>
  <c r="HG86" i="3"/>
  <c r="HI86" i="3"/>
  <c r="HJ86" i="3"/>
  <c r="HL86" i="3"/>
  <c r="HM86" i="3"/>
  <c r="HO86" i="3"/>
  <c r="HP86" i="3"/>
  <c r="HR86" i="3"/>
  <c r="HS86" i="3"/>
  <c r="HU86" i="3"/>
  <c r="HV86" i="3"/>
  <c r="HX86" i="3"/>
  <c r="HY86" i="3"/>
  <c r="IA86" i="3"/>
  <c r="IB86" i="3"/>
  <c r="ID86" i="3"/>
  <c r="IE86" i="3"/>
  <c r="IG86" i="3"/>
  <c r="IH86" i="3"/>
  <c r="IJ86" i="3"/>
  <c r="IK86" i="3"/>
  <c r="IM86" i="3"/>
  <c r="IN86" i="3"/>
  <c r="IP86" i="3"/>
  <c r="IQ86" i="3"/>
  <c r="IS86" i="3"/>
  <c r="IT86" i="3"/>
  <c r="IV86" i="3"/>
  <c r="IW86" i="3"/>
  <c r="IY86" i="3"/>
  <c r="IZ86" i="3"/>
  <c r="JB86" i="3"/>
  <c r="JC86" i="3"/>
  <c r="JE86" i="3"/>
  <c r="JF86" i="3"/>
  <c r="JH86" i="3"/>
  <c r="JI86" i="3"/>
  <c r="JK86" i="3"/>
  <c r="JL86" i="3"/>
  <c r="JN86" i="3"/>
  <c r="JO86" i="3"/>
  <c r="JQ86" i="3"/>
  <c r="JR86" i="3"/>
  <c r="JT86" i="3"/>
  <c r="JU86" i="3"/>
  <c r="JW86" i="3"/>
  <c r="JX86" i="3"/>
  <c r="JZ86" i="3"/>
  <c r="KA86" i="3"/>
  <c r="KC86" i="3"/>
  <c r="KD86" i="3"/>
  <c r="KF86" i="3"/>
  <c r="KG86" i="3"/>
  <c r="KI86" i="3"/>
  <c r="KJ86" i="3"/>
  <c r="KL86" i="3"/>
  <c r="KM86" i="3"/>
  <c r="KO86" i="3"/>
  <c r="KP86" i="3"/>
  <c r="KR86" i="3"/>
  <c r="KS86" i="3"/>
  <c r="KU86" i="3"/>
  <c r="KV86" i="3"/>
  <c r="KX86" i="3"/>
  <c r="KY86" i="3"/>
  <c r="LA86" i="3"/>
  <c r="LB86" i="3"/>
  <c r="LD86" i="3"/>
  <c r="LE86" i="3"/>
  <c r="LG86" i="3"/>
  <c r="LH86" i="3"/>
  <c r="LJ86" i="3"/>
  <c r="LK86" i="3"/>
  <c r="LM86" i="3"/>
  <c r="LN86" i="3"/>
  <c r="LP86" i="3"/>
  <c r="LQ86" i="3"/>
  <c r="LX86" i="3"/>
  <c r="LZ86" i="3"/>
  <c r="MA86" i="3"/>
  <c r="MB86" i="3"/>
  <c r="MC86" i="3"/>
  <c r="MD86" i="3"/>
  <c r="MI86" i="3"/>
  <c r="D87" i="3"/>
  <c r="E87" i="3"/>
  <c r="G87" i="3"/>
  <c r="H87" i="3"/>
  <c r="J87" i="3"/>
  <c r="K87" i="3"/>
  <c r="M87" i="3"/>
  <c r="N87" i="3"/>
  <c r="P87" i="3"/>
  <c r="Q87" i="3"/>
  <c r="S87" i="3"/>
  <c r="T87" i="3"/>
  <c r="V87" i="3"/>
  <c r="W87" i="3"/>
  <c r="Y87" i="3"/>
  <c r="Z87" i="3"/>
  <c r="AB87" i="3"/>
  <c r="AC87" i="3"/>
  <c r="AE87" i="3"/>
  <c r="AF87" i="3"/>
  <c r="AH87" i="3"/>
  <c r="AJ87" i="3" s="1"/>
  <c r="AK87" i="3"/>
  <c r="AL87" i="3"/>
  <c r="AN87" i="3"/>
  <c r="AO87" i="3"/>
  <c r="AQ87" i="3"/>
  <c r="AR87" i="3"/>
  <c r="AT87" i="3"/>
  <c r="AU87" i="3"/>
  <c r="AW87" i="3"/>
  <c r="AX87" i="3"/>
  <c r="AZ87" i="3"/>
  <c r="BA87" i="3"/>
  <c r="BC87" i="3"/>
  <c r="BD87" i="3"/>
  <c r="BF87" i="3"/>
  <c r="BG87" i="3"/>
  <c r="BI87" i="3"/>
  <c r="BJ87" i="3"/>
  <c r="BL87" i="3"/>
  <c r="BM87" i="3"/>
  <c r="BO87" i="3"/>
  <c r="BP87" i="3"/>
  <c r="BR87" i="3"/>
  <c r="BS87" i="3"/>
  <c r="BU87" i="3"/>
  <c r="BV87" i="3"/>
  <c r="BX87" i="3"/>
  <c r="BY87" i="3"/>
  <c r="CA87" i="3"/>
  <c r="CB87" i="3"/>
  <c r="CD87" i="3"/>
  <c r="CE87" i="3"/>
  <c r="CG87" i="3"/>
  <c r="CH87" i="3"/>
  <c r="CJ87" i="3"/>
  <c r="CK87" i="3"/>
  <c r="CM87" i="3"/>
  <c r="CN87" i="3"/>
  <c r="CP87" i="3"/>
  <c r="CQ87" i="3"/>
  <c r="CS87" i="3"/>
  <c r="CT87" i="3"/>
  <c r="CV87" i="3"/>
  <c r="CW87" i="3"/>
  <c r="CY87" i="3"/>
  <c r="CZ87" i="3"/>
  <c r="DB87" i="3"/>
  <c r="DC87" i="3"/>
  <c r="DE87" i="3"/>
  <c r="DF87" i="3"/>
  <c r="DH87" i="3"/>
  <c r="DI87" i="3"/>
  <c r="DK87" i="3"/>
  <c r="DL87" i="3"/>
  <c r="DN87" i="3"/>
  <c r="DO87" i="3"/>
  <c r="DQ87" i="3"/>
  <c r="DR87" i="3"/>
  <c r="DT87" i="3"/>
  <c r="DU87" i="3"/>
  <c r="DW87" i="3"/>
  <c r="DX87" i="3"/>
  <c r="DZ87" i="3"/>
  <c r="EA87" i="3"/>
  <c r="EC87" i="3"/>
  <c r="ED87" i="3"/>
  <c r="EF87" i="3"/>
  <c r="EG87" i="3"/>
  <c r="EI87" i="3"/>
  <c r="EJ87" i="3"/>
  <c r="EL87" i="3"/>
  <c r="EM87" i="3"/>
  <c r="EO87" i="3"/>
  <c r="EP87" i="3"/>
  <c r="ER87" i="3"/>
  <c r="ES87" i="3"/>
  <c r="EU87" i="3"/>
  <c r="EV87" i="3"/>
  <c r="EX87" i="3"/>
  <c r="EY87" i="3"/>
  <c r="FA87" i="3"/>
  <c r="FB87" i="3"/>
  <c r="FD87" i="3"/>
  <c r="FE87" i="3"/>
  <c r="FG87" i="3"/>
  <c r="FH87" i="3"/>
  <c r="FJ87" i="3"/>
  <c r="FK87" i="3"/>
  <c r="FM87" i="3"/>
  <c r="FN87" i="3"/>
  <c r="FP87" i="3"/>
  <c r="FQ87" i="3"/>
  <c r="FS87" i="3"/>
  <c r="FT87" i="3"/>
  <c r="FV87" i="3"/>
  <c r="FW87" i="3"/>
  <c r="FY87" i="3"/>
  <c r="FZ87" i="3"/>
  <c r="GB87" i="3"/>
  <c r="GC87" i="3"/>
  <c r="GE87" i="3"/>
  <c r="GF87" i="3"/>
  <c r="GH87" i="3"/>
  <c r="GI87" i="3"/>
  <c r="GK87" i="3"/>
  <c r="GL87" i="3"/>
  <c r="GN87" i="3"/>
  <c r="GO87" i="3"/>
  <c r="GQ87" i="3"/>
  <c r="GR87" i="3"/>
  <c r="GT87" i="3"/>
  <c r="GU87" i="3"/>
  <c r="GW87" i="3"/>
  <c r="GX87" i="3"/>
  <c r="GZ87" i="3"/>
  <c r="HA87" i="3"/>
  <c r="HC87" i="3"/>
  <c r="HD87" i="3"/>
  <c r="HF87" i="3"/>
  <c r="HG87" i="3"/>
  <c r="HI87" i="3"/>
  <c r="HJ87" i="3"/>
  <c r="HL87" i="3"/>
  <c r="HM87" i="3"/>
  <c r="HO87" i="3"/>
  <c r="HP87" i="3"/>
  <c r="HR87" i="3"/>
  <c r="HS87" i="3"/>
  <c r="HU87" i="3"/>
  <c r="HV87" i="3"/>
  <c r="HX87" i="3"/>
  <c r="HY87" i="3"/>
  <c r="IA87" i="3"/>
  <c r="IB87" i="3"/>
  <c r="ID87" i="3"/>
  <c r="IE87" i="3"/>
  <c r="IG87" i="3"/>
  <c r="IH87" i="3"/>
  <c r="IJ87" i="3"/>
  <c r="IK87" i="3"/>
  <c r="IM87" i="3"/>
  <c r="IN87" i="3"/>
  <c r="IP87" i="3"/>
  <c r="IQ87" i="3"/>
  <c r="IS87" i="3"/>
  <c r="IT87" i="3"/>
  <c r="IV87" i="3"/>
  <c r="IW87" i="3"/>
  <c r="IY87" i="3"/>
  <c r="IZ87" i="3"/>
  <c r="JB87" i="3"/>
  <c r="JC87" i="3"/>
  <c r="JE87" i="3"/>
  <c r="JF87" i="3"/>
  <c r="JH87" i="3"/>
  <c r="JI87" i="3"/>
  <c r="JK87" i="3"/>
  <c r="JL87" i="3"/>
  <c r="JN87" i="3"/>
  <c r="JO87" i="3"/>
  <c r="JQ87" i="3"/>
  <c r="JR87" i="3"/>
  <c r="JT87" i="3"/>
  <c r="JU87" i="3"/>
  <c r="JW87" i="3"/>
  <c r="JX87" i="3"/>
  <c r="JZ87" i="3"/>
  <c r="KA87" i="3"/>
  <c r="KC87" i="3"/>
  <c r="KD87" i="3"/>
  <c r="KF87" i="3"/>
  <c r="KG87" i="3"/>
  <c r="KI87" i="3"/>
  <c r="KJ87" i="3"/>
  <c r="KL87" i="3"/>
  <c r="KM87" i="3"/>
  <c r="KO87" i="3"/>
  <c r="KP87" i="3"/>
  <c r="KR87" i="3"/>
  <c r="KS87" i="3"/>
  <c r="KU87" i="3"/>
  <c r="KV87" i="3"/>
  <c r="KX87" i="3"/>
  <c r="KY87" i="3"/>
  <c r="LA87" i="3"/>
  <c r="LB87" i="3"/>
  <c r="LD87" i="3"/>
  <c r="LE87" i="3"/>
  <c r="LG87" i="3"/>
  <c r="LH87" i="3"/>
  <c r="LJ87" i="3"/>
  <c r="LK87" i="3"/>
  <c r="LM87" i="3"/>
  <c r="LN87" i="3"/>
  <c r="LP87" i="3"/>
  <c r="LQ87" i="3"/>
  <c r="LX87" i="3"/>
  <c r="LZ87" i="3"/>
  <c r="MA87" i="3"/>
  <c r="MB87" i="3"/>
  <c r="MC87" i="3"/>
  <c r="MD87" i="3"/>
  <c r="MI87" i="3"/>
  <c r="D88" i="3"/>
  <c r="E88" i="3"/>
  <c r="G88" i="3"/>
  <c r="H88" i="3"/>
  <c r="J88" i="3"/>
  <c r="K88" i="3"/>
  <c r="M88" i="3"/>
  <c r="N88" i="3"/>
  <c r="P88" i="3"/>
  <c r="Q88" i="3"/>
  <c r="S88" i="3"/>
  <c r="T88" i="3"/>
  <c r="V88" i="3"/>
  <c r="W88" i="3"/>
  <c r="Y88" i="3"/>
  <c r="Z88" i="3"/>
  <c r="AB88" i="3"/>
  <c r="AC88" i="3"/>
  <c r="AE88" i="3"/>
  <c r="AF88" i="3"/>
  <c r="AH88" i="3"/>
  <c r="AJ88" i="3" s="1"/>
  <c r="AK88" i="3"/>
  <c r="AL88" i="3"/>
  <c r="AN88" i="3"/>
  <c r="AO88" i="3"/>
  <c r="AQ88" i="3"/>
  <c r="AR88" i="3"/>
  <c r="AT88" i="3"/>
  <c r="AU88" i="3"/>
  <c r="AW88" i="3"/>
  <c r="AX88" i="3"/>
  <c r="AZ88" i="3"/>
  <c r="BA88" i="3"/>
  <c r="BC88" i="3"/>
  <c r="BD88" i="3"/>
  <c r="BF88" i="3"/>
  <c r="BG88" i="3"/>
  <c r="BI88" i="3"/>
  <c r="BJ88" i="3"/>
  <c r="BL88" i="3"/>
  <c r="BM88" i="3"/>
  <c r="BO88" i="3"/>
  <c r="BP88" i="3"/>
  <c r="BR88" i="3"/>
  <c r="BS88" i="3"/>
  <c r="BU88" i="3"/>
  <c r="BV88" i="3"/>
  <c r="BX88" i="3"/>
  <c r="BY88" i="3"/>
  <c r="CA88" i="3"/>
  <c r="CB88" i="3"/>
  <c r="CD88" i="3"/>
  <c r="CE88" i="3"/>
  <c r="CG88" i="3"/>
  <c r="CH88" i="3"/>
  <c r="CJ88" i="3"/>
  <c r="CK88" i="3"/>
  <c r="CM88" i="3"/>
  <c r="CN88" i="3"/>
  <c r="CP88" i="3"/>
  <c r="CQ88" i="3"/>
  <c r="CS88" i="3"/>
  <c r="CT88" i="3"/>
  <c r="CV88" i="3"/>
  <c r="CW88" i="3"/>
  <c r="CY88" i="3"/>
  <c r="CZ88" i="3"/>
  <c r="DB88" i="3"/>
  <c r="DC88" i="3"/>
  <c r="DE88" i="3"/>
  <c r="DF88" i="3"/>
  <c r="DH88" i="3"/>
  <c r="DI88" i="3"/>
  <c r="DK88" i="3"/>
  <c r="DL88" i="3"/>
  <c r="DN88" i="3"/>
  <c r="DO88" i="3"/>
  <c r="DQ88" i="3"/>
  <c r="DR88" i="3"/>
  <c r="DT88" i="3"/>
  <c r="DU88" i="3"/>
  <c r="DW88" i="3"/>
  <c r="DX88" i="3"/>
  <c r="DZ88" i="3"/>
  <c r="EA88" i="3"/>
  <c r="EC88" i="3"/>
  <c r="ED88" i="3"/>
  <c r="EF88" i="3"/>
  <c r="EG88" i="3"/>
  <c r="EI88" i="3"/>
  <c r="EJ88" i="3"/>
  <c r="EL88" i="3"/>
  <c r="EM88" i="3"/>
  <c r="EO88" i="3"/>
  <c r="EP88" i="3"/>
  <c r="ER88" i="3"/>
  <c r="ES88" i="3"/>
  <c r="EU88" i="3"/>
  <c r="EV88" i="3"/>
  <c r="EX88" i="3"/>
  <c r="EY88" i="3"/>
  <c r="FA88" i="3"/>
  <c r="FB88" i="3"/>
  <c r="FD88" i="3"/>
  <c r="FE88" i="3"/>
  <c r="FG88" i="3"/>
  <c r="FH88" i="3"/>
  <c r="FJ88" i="3"/>
  <c r="FK88" i="3"/>
  <c r="FM88" i="3"/>
  <c r="FN88" i="3"/>
  <c r="FP88" i="3"/>
  <c r="FQ88" i="3"/>
  <c r="FS88" i="3"/>
  <c r="FT88" i="3"/>
  <c r="FV88" i="3"/>
  <c r="FW88" i="3"/>
  <c r="FY88" i="3"/>
  <c r="FZ88" i="3"/>
  <c r="GB88" i="3"/>
  <c r="GC88" i="3"/>
  <c r="GE88" i="3"/>
  <c r="GF88" i="3"/>
  <c r="GH88" i="3"/>
  <c r="GI88" i="3"/>
  <c r="GK88" i="3"/>
  <c r="GL88" i="3"/>
  <c r="GN88" i="3"/>
  <c r="GO88" i="3"/>
  <c r="GQ88" i="3"/>
  <c r="GR88" i="3"/>
  <c r="GT88" i="3"/>
  <c r="GU88" i="3"/>
  <c r="GW88" i="3"/>
  <c r="GX88" i="3"/>
  <c r="GZ88" i="3"/>
  <c r="HA88" i="3"/>
  <c r="HC88" i="3"/>
  <c r="HD88" i="3"/>
  <c r="HF88" i="3"/>
  <c r="HG88" i="3"/>
  <c r="HI88" i="3"/>
  <c r="HJ88" i="3"/>
  <c r="HL88" i="3"/>
  <c r="HM88" i="3"/>
  <c r="HO88" i="3"/>
  <c r="HP88" i="3"/>
  <c r="HR88" i="3"/>
  <c r="HS88" i="3"/>
  <c r="HU88" i="3"/>
  <c r="HV88" i="3"/>
  <c r="HX88" i="3"/>
  <c r="HY88" i="3"/>
  <c r="IA88" i="3"/>
  <c r="IB88" i="3"/>
  <c r="ID88" i="3"/>
  <c r="IE88" i="3"/>
  <c r="IG88" i="3"/>
  <c r="IH88" i="3"/>
  <c r="IJ88" i="3"/>
  <c r="IK88" i="3"/>
  <c r="IM88" i="3"/>
  <c r="IN88" i="3"/>
  <c r="IP88" i="3"/>
  <c r="IQ88" i="3"/>
  <c r="IS88" i="3"/>
  <c r="IT88" i="3"/>
  <c r="IV88" i="3"/>
  <c r="IW88" i="3"/>
  <c r="IY88" i="3"/>
  <c r="IZ88" i="3"/>
  <c r="JB88" i="3"/>
  <c r="JC88" i="3"/>
  <c r="JE88" i="3"/>
  <c r="JF88" i="3"/>
  <c r="JH88" i="3"/>
  <c r="JI88" i="3"/>
  <c r="JK88" i="3"/>
  <c r="JL88" i="3"/>
  <c r="JN88" i="3"/>
  <c r="JO88" i="3"/>
  <c r="JQ88" i="3"/>
  <c r="JR88" i="3"/>
  <c r="JT88" i="3"/>
  <c r="JU88" i="3"/>
  <c r="JW88" i="3"/>
  <c r="JX88" i="3"/>
  <c r="JZ88" i="3"/>
  <c r="KA88" i="3"/>
  <c r="KC88" i="3"/>
  <c r="KD88" i="3"/>
  <c r="KF88" i="3"/>
  <c r="KG88" i="3"/>
  <c r="KI88" i="3"/>
  <c r="KJ88" i="3"/>
  <c r="KL88" i="3"/>
  <c r="KM88" i="3"/>
  <c r="KO88" i="3"/>
  <c r="KP88" i="3"/>
  <c r="KR88" i="3"/>
  <c r="KS88" i="3"/>
  <c r="KU88" i="3"/>
  <c r="KV88" i="3"/>
  <c r="KX88" i="3"/>
  <c r="KY88" i="3"/>
  <c r="LA88" i="3"/>
  <c r="LB88" i="3"/>
  <c r="LD88" i="3"/>
  <c r="LE88" i="3"/>
  <c r="LG88" i="3"/>
  <c r="LH88" i="3"/>
  <c r="LJ88" i="3"/>
  <c r="LK88" i="3"/>
  <c r="LM88" i="3"/>
  <c r="LN88" i="3"/>
  <c r="LP88" i="3"/>
  <c r="LQ88" i="3"/>
  <c r="LX88" i="3"/>
  <c r="LZ88" i="3"/>
  <c r="MA88" i="3"/>
  <c r="MB88" i="3"/>
  <c r="MC88" i="3"/>
  <c r="MD88" i="3"/>
  <c r="MI88" i="3"/>
  <c r="D89" i="3"/>
  <c r="E89" i="3"/>
  <c r="G89" i="3"/>
  <c r="H89" i="3"/>
  <c r="J89" i="3"/>
  <c r="K89" i="3"/>
  <c r="M89" i="3"/>
  <c r="N89" i="3"/>
  <c r="P89" i="3"/>
  <c r="Q89" i="3"/>
  <c r="S89" i="3"/>
  <c r="T89" i="3"/>
  <c r="V89" i="3"/>
  <c r="W89" i="3"/>
  <c r="Y89" i="3"/>
  <c r="Z89" i="3"/>
  <c r="AB89" i="3"/>
  <c r="AC89" i="3"/>
  <c r="AE89" i="3"/>
  <c r="AF89" i="3"/>
  <c r="AH89" i="3"/>
  <c r="AJ89" i="3" s="1"/>
  <c r="AK89" i="3"/>
  <c r="AL89" i="3"/>
  <c r="AN89" i="3"/>
  <c r="AO89" i="3"/>
  <c r="AQ89" i="3"/>
  <c r="AR89" i="3"/>
  <c r="AT89" i="3"/>
  <c r="AU89" i="3"/>
  <c r="AW89" i="3"/>
  <c r="AX89" i="3"/>
  <c r="AZ89" i="3"/>
  <c r="BA89" i="3"/>
  <c r="BC89" i="3"/>
  <c r="BD89" i="3"/>
  <c r="BF89" i="3"/>
  <c r="BG89" i="3"/>
  <c r="BI89" i="3"/>
  <c r="BJ89" i="3"/>
  <c r="BL89" i="3"/>
  <c r="BM89" i="3"/>
  <c r="BO89" i="3"/>
  <c r="BP89" i="3"/>
  <c r="BR89" i="3"/>
  <c r="BS89" i="3"/>
  <c r="BU89" i="3"/>
  <c r="BV89" i="3"/>
  <c r="BX89" i="3"/>
  <c r="BY89" i="3"/>
  <c r="CA89" i="3"/>
  <c r="CB89" i="3"/>
  <c r="CD89" i="3"/>
  <c r="CE89" i="3"/>
  <c r="CG89" i="3"/>
  <c r="CH89" i="3"/>
  <c r="CJ89" i="3"/>
  <c r="CK89" i="3"/>
  <c r="CM89" i="3"/>
  <c r="CN89" i="3"/>
  <c r="CP89" i="3"/>
  <c r="CQ89" i="3"/>
  <c r="CS89" i="3"/>
  <c r="CT89" i="3"/>
  <c r="CV89" i="3"/>
  <c r="CW89" i="3"/>
  <c r="CY89" i="3"/>
  <c r="CZ89" i="3"/>
  <c r="DB89" i="3"/>
  <c r="DC89" i="3"/>
  <c r="DE89" i="3"/>
  <c r="DF89" i="3"/>
  <c r="DH89" i="3"/>
  <c r="DI89" i="3"/>
  <c r="DK89" i="3"/>
  <c r="DL89" i="3"/>
  <c r="DN89" i="3"/>
  <c r="DO89" i="3"/>
  <c r="DQ89" i="3"/>
  <c r="DR89" i="3"/>
  <c r="DT89" i="3"/>
  <c r="DU89" i="3"/>
  <c r="DW89" i="3"/>
  <c r="DX89" i="3"/>
  <c r="DZ89" i="3"/>
  <c r="EA89" i="3"/>
  <c r="EC89" i="3"/>
  <c r="ED89" i="3"/>
  <c r="EF89" i="3"/>
  <c r="EG89" i="3"/>
  <c r="EI89" i="3"/>
  <c r="EJ89" i="3"/>
  <c r="EL89" i="3"/>
  <c r="EM89" i="3"/>
  <c r="EO89" i="3"/>
  <c r="EP89" i="3"/>
  <c r="ER89" i="3"/>
  <c r="ES89" i="3"/>
  <c r="EU89" i="3"/>
  <c r="EV89" i="3"/>
  <c r="EX89" i="3"/>
  <c r="EY89" i="3"/>
  <c r="FA89" i="3"/>
  <c r="FB89" i="3"/>
  <c r="FD89" i="3"/>
  <c r="FE89" i="3"/>
  <c r="FG89" i="3"/>
  <c r="FH89" i="3"/>
  <c r="FJ89" i="3"/>
  <c r="FK89" i="3"/>
  <c r="FM89" i="3"/>
  <c r="FN89" i="3"/>
  <c r="FP89" i="3"/>
  <c r="FQ89" i="3"/>
  <c r="FS89" i="3"/>
  <c r="FT89" i="3"/>
  <c r="FV89" i="3"/>
  <c r="FW89" i="3"/>
  <c r="FY89" i="3"/>
  <c r="FZ89" i="3"/>
  <c r="GB89" i="3"/>
  <c r="GC89" i="3"/>
  <c r="GE89" i="3"/>
  <c r="GF89" i="3"/>
  <c r="GH89" i="3"/>
  <c r="GI89" i="3"/>
  <c r="GK89" i="3"/>
  <c r="GL89" i="3"/>
  <c r="GN89" i="3"/>
  <c r="GO89" i="3"/>
  <c r="GQ89" i="3"/>
  <c r="GR89" i="3"/>
  <c r="GT89" i="3"/>
  <c r="GU89" i="3"/>
  <c r="GW89" i="3"/>
  <c r="GX89" i="3"/>
  <c r="GZ89" i="3"/>
  <c r="HA89" i="3"/>
  <c r="HC89" i="3"/>
  <c r="HD89" i="3"/>
  <c r="HF89" i="3"/>
  <c r="HG89" i="3"/>
  <c r="HI89" i="3"/>
  <c r="HJ89" i="3"/>
  <c r="HL89" i="3"/>
  <c r="HM89" i="3"/>
  <c r="HO89" i="3"/>
  <c r="HP89" i="3"/>
  <c r="HR89" i="3"/>
  <c r="HS89" i="3"/>
  <c r="HU89" i="3"/>
  <c r="HV89" i="3"/>
  <c r="HX89" i="3"/>
  <c r="HY89" i="3"/>
  <c r="IA89" i="3"/>
  <c r="IB89" i="3"/>
  <c r="ID89" i="3"/>
  <c r="IE89" i="3"/>
  <c r="IG89" i="3"/>
  <c r="IH89" i="3"/>
  <c r="IJ89" i="3"/>
  <c r="IK89" i="3"/>
  <c r="IM89" i="3"/>
  <c r="IN89" i="3"/>
  <c r="IP89" i="3"/>
  <c r="IQ89" i="3"/>
  <c r="IS89" i="3"/>
  <c r="IT89" i="3"/>
  <c r="IV89" i="3"/>
  <c r="IW89" i="3"/>
  <c r="IY89" i="3"/>
  <c r="IZ89" i="3"/>
  <c r="JB89" i="3"/>
  <c r="JC89" i="3"/>
  <c r="JE89" i="3"/>
  <c r="JF89" i="3"/>
  <c r="JH89" i="3"/>
  <c r="JI89" i="3"/>
  <c r="JK89" i="3"/>
  <c r="JL89" i="3"/>
  <c r="JN89" i="3"/>
  <c r="JO89" i="3"/>
  <c r="JQ89" i="3"/>
  <c r="JR89" i="3"/>
  <c r="JT89" i="3"/>
  <c r="JU89" i="3"/>
  <c r="JW89" i="3"/>
  <c r="JX89" i="3"/>
  <c r="JZ89" i="3"/>
  <c r="KA89" i="3"/>
  <c r="KC89" i="3"/>
  <c r="KD89" i="3"/>
  <c r="KF89" i="3"/>
  <c r="KG89" i="3"/>
  <c r="KI89" i="3"/>
  <c r="KJ89" i="3"/>
  <c r="KL89" i="3"/>
  <c r="KM89" i="3"/>
  <c r="KO89" i="3"/>
  <c r="KP89" i="3"/>
  <c r="KR89" i="3"/>
  <c r="KS89" i="3"/>
  <c r="KU89" i="3"/>
  <c r="KV89" i="3"/>
  <c r="KX89" i="3"/>
  <c r="KY89" i="3"/>
  <c r="LA89" i="3"/>
  <c r="LB89" i="3"/>
  <c r="LD89" i="3"/>
  <c r="LE89" i="3"/>
  <c r="LG89" i="3"/>
  <c r="LH89" i="3"/>
  <c r="LJ89" i="3"/>
  <c r="LK89" i="3"/>
  <c r="LM89" i="3"/>
  <c r="LN89" i="3"/>
  <c r="LP89" i="3"/>
  <c r="LQ89" i="3"/>
  <c r="LX89" i="3"/>
  <c r="LZ89" i="3"/>
  <c r="MA89" i="3"/>
  <c r="MB89" i="3"/>
  <c r="MC89" i="3"/>
  <c r="MD89" i="3"/>
  <c r="MI89" i="3"/>
  <c r="D90" i="3"/>
  <c r="E90" i="3"/>
  <c r="G90" i="3"/>
  <c r="H90" i="3"/>
  <c r="J90" i="3"/>
  <c r="K90" i="3"/>
  <c r="M90" i="3"/>
  <c r="N90" i="3"/>
  <c r="P90" i="3"/>
  <c r="Q90" i="3"/>
  <c r="S90" i="3"/>
  <c r="T90" i="3"/>
  <c r="V90" i="3"/>
  <c r="W90" i="3"/>
  <c r="Y90" i="3"/>
  <c r="Z90" i="3"/>
  <c r="AB90" i="3"/>
  <c r="AC90" i="3"/>
  <c r="AE90" i="3"/>
  <c r="AF90" i="3"/>
  <c r="AH90" i="3"/>
  <c r="AJ90" i="3" s="1"/>
  <c r="AK90" i="3"/>
  <c r="AL90" i="3"/>
  <c r="AN90" i="3"/>
  <c r="AO90" i="3"/>
  <c r="AQ90" i="3"/>
  <c r="AR90" i="3"/>
  <c r="AT90" i="3"/>
  <c r="AU90" i="3"/>
  <c r="AW90" i="3"/>
  <c r="AX90" i="3"/>
  <c r="AZ90" i="3"/>
  <c r="BA90" i="3"/>
  <c r="BC90" i="3"/>
  <c r="BD90" i="3"/>
  <c r="BF90" i="3"/>
  <c r="BG90" i="3"/>
  <c r="BI90" i="3"/>
  <c r="BJ90" i="3"/>
  <c r="BL90" i="3"/>
  <c r="BM90" i="3"/>
  <c r="BO90" i="3"/>
  <c r="BP90" i="3"/>
  <c r="BR90" i="3"/>
  <c r="BS90" i="3"/>
  <c r="BU90" i="3"/>
  <c r="BV90" i="3"/>
  <c r="BX90" i="3"/>
  <c r="BY90" i="3"/>
  <c r="CA90" i="3"/>
  <c r="CB90" i="3"/>
  <c r="CD90" i="3"/>
  <c r="CE90" i="3"/>
  <c r="CG90" i="3"/>
  <c r="CH90" i="3"/>
  <c r="CJ90" i="3"/>
  <c r="CK90" i="3"/>
  <c r="CM90" i="3"/>
  <c r="CN90" i="3"/>
  <c r="CP90" i="3"/>
  <c r="CQ90" i="3"/>
  <c r="CS90" i="3"/>
  <c r="CT90" i="3"/>
  <c r="CV90" i="3"/>
  <c r="CW90" i="3"/>
  <c r="CY90" i="3"/>
  <c r="CZ90" i="3"/>
  <c r="DB90" i="3"/>
  <c r="DC90" i="3"/>
  <c r="DE90" i="3"/>
  <c r="DF90" i="3"/>
  <c r="DH90" i="3"/>
  <c r="DI90" i="3"/>
  <c r="DK90" i="3"/>
  <c r="DL90" i="3"/>
  <c r="DN90" i="3"/>
  <c r="DO90" i="3"/>
  <c r="DQ90" i="3"/>
  <c r="DR90" i="3"/>
  <c r="DT90" i="3"/>
  <c r="DU90" i="3"/>
  <c r="DW90" i="3"/>
  <c r="DX90" i="3"/>
  <c r="DZ90" i="3"/>
  <c r="EA90" i="3"/>
  <c r="EC90" i="3"/>
  <c r="ED90" i="3"/>
  <c r="EF90" i="3"/>
  <c r="EG90" i="3"/>
  <c r="EI90" i="3"/>
  <c r="EJ90" i="3"/>
  <c r="EL90" i="3"/>
  <c r="EM90" i="3"/>
  <c r="EO90" i="3"/>
  <c r="EP90" i="3"/>
  <c r="ER90" i="3"/>
  <c r="ES90" i="3"/>
  <c r="EU90" i="3"/>
  <c r="EV90" i="3"/>
  <c r="EX90" i="3"/>
  <c r="EY90" i="3"/>
  <c r="FA90" i="3"/>
  <c r="FB90" i="3"/>
  <c r="FD90" i="3"/>
  <c r="FE90" i="3"/>
  <c r="FG90" i="3"/>
  <c r="FH90" i="3"/>
  <c r="FJ90" i="3"/>
  <c r="FK90" i="3"/>
  <c r="FM90" i="3"/>
  <c r="FN90" i="3"/>
  <c r="FP90" i="3"/>
  <c r="FQ90" i="3"/>
  <c r="FS90" i="3"/>
  <c r="FT90" i="3"/>
  <c r="FV90" i="3"/>
  <c r="FW90" i="3"/>
  <c r="FY90" i="3"/>
  <c r="FZ90" i="3"/>
  <c r="GB90" i="3"/>
  <c r="GC90" i="3"/>
  <c r="GE90" i="3"/>
  <c r="GF90" i="3"/>
  <c r="GH90" i="3"/>
  <c r="GI90" i="3"/>
  <c r="GK90" i="3"/>
  <c r="GL90" i="3"/>
  <c r="GN90" i="3"/>
  <c r="GO90" i="3"/>
  <c r="GQ90" i="3"/>
  <c r="GR90" i="3"/>
  <c r="GT90" i="3"/>
  <c r="GU90" i="3"/>
  <c r="GW90" i="3"/>
  <c r="GX90" i="3"/>
  <c r="GZ90" i="3"/>
  <c r="HA90" i="3"/>
  <c r="HC90" i="3"/>
  <c r="HD90" i="3"/>
  <c r="HF90" i="3"/>
  <c r="HG90" i="3"/>
  <c r="HI90" i="3"/>
  <c r="HJ90" i="3"/>
  <c r="HL90" i="3"/>
  <c r="HM90" i="3"/>
  <c r="HO90" i="3"/>
  <c r="HP90" i="3"/>
  <c r="HR90" i="3"/>
  <c r="HS90" i="3"/>
  <c r="HU90" i="3"/>
  <c r="HV90" i="3"/>
  <c r="HX90" i="3"/>
  <c r="HY90" i="3"/>
  <c r="IA90" i="3"/>
  <c r="IB90" i="3"/>
  <c r="ID90" i="3"/>
  <c r="IE90" i="3"/>
  <c r="IG90" i="3"/>
  <c r="IH90" i="3"/>
  <c r="IJ90" i="3"/>
  <c r="IK90" i="3"/>
  <c r="IM90" i="3"/>
  <c r="IN90" i="3"/>
  <c r="IP90" i="3"/>
  <c r="IQ90" i="3"/>
  <c r="IS90" i="3"/>
  <c r="IT90" i="3"/>
  <c r="IV90" i="3"/>
  <c r="IW90" i="3"/>
  <c r="IY90" i="3"/>
  <c r="IZ90" i="3"/>
  <c r="JB90" i="3"/>
  <c r="JC90" i="3"/>
  <c r="JE90" i="3"/>
  <c r="JF90" i="3"/>
  <c r="JH90" i="3"/>
  <c r="JI90" i="3"/>
  <c r="JK90" i="3"/>
  <c r="JL90" i="3"/>
  <c r="JN90" i="3"/>
  <c r="JO90" i="3"/>
  <c r="JQ90" i="3"/>
  <c r="JR90" i="3"/>
  <c r="JT90" i="3"/>
  <c r="JU90" i="3"/>
  <c r="JW90" i="3"/>
  <c r="JX90" i="3"/>
  <c r="JZ90" i="3"/>
  <c r="KA90" i="3"/>
  <c r="KC90" i="3"/>
  <c r="KD90" i="3"/>
  <c r="KF90" i="3"/>
  <c r="KG90" i="3"/>
  <c r="KI90" i="3"/>
  <c r="KJ90" i="3"/>
  <c r="KL90" i="3"/>
  <c r="KM90" i="3"/>
  <c r="KO90" i="3"/>
  <c r="KP90" i="3"/>
  <c r="KR90" i="3"/>
  <c r="KS90" i="3"/>
  <c r="KU90" i="3"/>
  <c r="KV90" i="3"/>
  <c r="KX90" i="3"/>
  <c r="KY90" i="3"/>
  <c r="LA90" i="3"/>
  <c r="LB90" i="3"/>
  <c r="LD90" i="3"/>
  <c r="LE90" i="3"/>
  <c r="LG90" i="3"/>
  <c r="LH90" i="3"/>
  <c r="LJ90" i="3"/>
  <c r="LK90" i="3"/>
  <c r="LM90" i="3"/>
  <c r="LN90" i="3"/>
  <c r="LP90" i="3"/>
  <c r="LQ90" i="3"/>
  <c r="LX90" i="3"/>
  <c r="LZ90" i="3"/>
  <c r="MA90" i="3"/>
  <c r="MB90" i="3"/>
  <c r="MC90" i="3"/>
  <c r="MD90" i="3"/>
  <c r="MI90" i="3"/>
  <c r="D91" i="3"/>
  <c r="E91" i="3"/>
  <c r="G91" i="3"/>
  <c r="H91" i="3"/>
  <c r="J91" i="3"/>
  <c r="K91" i="3"/>
  <c r="M91" i="3"/>
  <c r="N91" i="3"/>
  <c r="P91" i="3"/>
  <c r="Q91" i="3"/>
  <c r="S91" i="3"/>
  <c r="T91" i="3"/>
  <c r="V91" i="3"/>
  <c r="W91" i="3"/>
  <c r="Y91" i="3"/>
  <c r="Z91" i="3"/>
  <c r="AB91" i="3"/>
  <c r="AC91" i="3"/>
  <c r="AE91" i="3"/>
  <c r="AF91" i="3"/>
  <c r="AH91" i="3"/>
  <c r="AJ91" i="3" s="1"/>
  <c r="AK91" i="3"/>
  <c r="AL91" i="3"/>
  <c r="AN91" i="3"/>
  <c r="AO91" i="3"/>
  <c r="AQ91" i="3"/>
  <c r="AR91" i="3"/>
  <c r="AT91" i="3"/>
  <c r="AU91" i="3"/>
  <c r="AW91" i="3"/>
  <c r="AX91" i="3"/>
  <c r="AZ91" i="3"/>
  <c r="BA91" i="3"/>
  <c r="BC91" i="3"/>
  <c r="BD91" i="3"/>
  <c r="BF91" i="3"/>
  <c r="BG91" i="3"/>
  <c r="BI91" i="3"/>
  <c r="BJ91" i="3"/>
  <c r="BL91" i="3"/>
  <c r="BM91" i="3"/>
  <c r="BO91" i="3"/>
  <c r="BP91" i="3"/>
  <c r="BR91" i="3"/>
  <c r="BS91" i="3"/>
  <c r="BU91" i="3"/>
  <c r="BV91" i="3"/>
  <c r="BX91" i="3"/>
  <c r="BY91" i="3"/>
  <c r="CA91" i="3"/>
  <c r="CB91" i="3"/>
  <c r="CD91" i="3"/>
  <c r="CE91" i="3"/>
  <c r="CG91" i="3"/>
  <c r="CH91" i="3"/>
  <c r="CJ91" i="3"/>
  <c r="CK91" i="3"/>
  <c r="CM91" i="3"/>
  <c r="CN91" i="3"/>
  <c r="CP91" i="3"/>
  <c r="CQ91" i="3"/>
  <c r="CS91" i="3"/>
  <c r="CT91" i="3"/>
  <c r="CV91" i="3"/>
  <c r="CW91" i="3"/>
  <c r="CY91" i="3"/>
  <c r="CZ91" i="3"/>
  <c r="DB91" i="3"/>
  <c r="DC91" i="3"/>
  <c r="DE91" i="3"/>
  <c r="DF91" i="3"/>
  <c r="DH91" i="3"/>
  <c r="DI91" i="3"/>
  <c r="DK91" i="3"/>
  <c r="DL91" i="3"/>
  <c r="DN91" i="3"/>
  <c r="DO91" i="3"/>
  <c r="DQ91" i="3"/>
  <c r="DR91" i="3"/>
  <c r="DT91" i="3"/>
  <c r="DU91" i="3"/>
  <c r="DW91" i="3"/>
  <c r="DX91" i="3"/>
  <c r="DZ91" i="3"/>
  <c r="EA91" i="3"/>
  <c r="EC91" i="3"/>
  <c r="ED91" i="3"/>
  <c r="EF91" i="3"/>
  <c r="EG91" i="3"/>
  <c r="EI91" i="3"/>
  <c r="EJ91" i="3"/>
  <c r="EL91" i="3"/>
  <c r="EM91" i="3"/>
  <c r="EO91" i="3"/>
  <c r="EP91" i="3"/>
  <c r="ER91" i="3"/>
  <c r="ES91" i="3"/>
  <c r="EU91" i="3"/>
  <c r="EV91" i="3"/>
  <c r="EX91" i="3"/>
  <c r="EY91" i="3"/>
  <c r="FA91" i="3"/>
  <c r="FB91" i="3"/>
  <c r="FD91" i="3"/>
  <c r="FE91" i="3"/>
  <c r="FG91" i="3"/>
  <c r="FH91" i="3"/>
  <c r="FJ91" i="3"/>
  <c r="FK91" i="3"/>
  <c r="FM91" i="3"/>
  <c r="FN91" i="3"/>
  <c r="FP91" i="3"/>
  <c r="FQ91" i="3"/>
  <c r="FS91" i="3"/>
  <c r="FT91" i="3"/>
  <c r="FV91" i="3"/>
  <c r="FW91" i="3"/>
  <c r="FY91" i="3"/>
  <c r="FZ91" i="3"/>
  <c r="GB91" i="3"/>
  <c r="GC91" i="3"/>
  <c r="GE91" i="3"/>
  <c r="GF91" i="3"/>
  <c r="GH91" i="3"/>
  <c r="GI91" i="3"/>
  <c r="GK91" i="3"/>
  <c r="GL91" i="3"/>
  <c r="GN91" i="3"/>
  <c r="GO91" i="3"/>
  <c r="GQ91" i="3"/>
  <c r="GR91" i="3"/>
  <c r="GT91" i="3"/>
  <c r="GU91" i="3"/>
  <c r="GW91" i="3"/>
  <c r="GX91" i="3"/>
  <c r="GZ91" i="3"/>
  <c r="HA91" i="3"/>
  <c r="HC91" i="3"/>
  <c r="HD91" i="3"/>
  <c r="HF91" i="3"/>
  <c r="HG91" i="3"/>
  <c r="HI91" i="3"/>
  <c r="HJ91" i="3"/>
  <c r="HL91" i="3"/>
  <c r="HM91" i="3"/>
  <c r="HO91" i="3"/>
  <c r="HP91" i="3"/>
  <c r="HR91" i="3"/>
  <c r="HS91" i="3"/>
  <c r="HU91" i="3"/>
  <c r="HV91" i="3"/>
  <c r="HX91" i="3"/>
  <c r="HY91" i="3"/>
  <c r="IA91" i="3"/>
  <c r="IB91" i="3"/>
  <c r="ID91" i="3"/>
  <c r="IE91" i="3"/>
  <c r="IG91" i="3"/>
  <c r="IH91" i="3"/>
  <c r="IJ91" i="3"/>
  <c r="IK91" i="3"/>
  <c r="IM91" i="3"/>
  <c r="IN91" i="3"/>
  <c r="IP91" i="3"/>
  <c r="IQ91" i="3"/>
  <c r="IS91" i="3"/>
  <c r="IT91" i="3"/>
  <c r="IV91" i="3"/>
  <c r="IW91" i="3"/>
  <c r="IY91" i="3"/>
  <c r="IZ91" i="3"/>
  <c r="JB91" i="3"/>
  <c r="JC91" i="3"/>
  <c r="JE91" i="3"/>
  <c r="JF91" i="3"/>
  <c r="JH91" i="3"/>
  <c r="JI91" i="3"/>
  <c r="JK91" i="3"/>
  <c r="JL91" i="3"/>
  <c r="JN91" i="3"/>
  <c r="JO91" i="3"/>
  <c r="JQ91" i="3"/>
  <c r="JR91" i="3"/>
  <c r="JT91" i="3"/>
  <c r="JU91" i="3"/>
  <c r="JW91" i="3"/>
  <c r="JX91" i="3"/>
  <c r="JZ91" i="3"/>
  <c r="KA91" i="3"/>
  <c r="KC91" i="3"/>
  <c r="KD91" i="3"/>
  <c r="KF91" i="3"/>
  <c r="KG91" i="3"/>
  <c r="KI91" i="3"/>
  <c r="KJ91" i="3"/>
  <c r="KL91" i="3"/>
  <c r="KM91" i="3"/>
  <c r="KO91" i="3"/>
  <c r="KP91" i="3"/>
  <c r="KR91" i="3"/>
  <c r="KS91" i="3"/>
  <c r="KU91" i="3"/>
  <c r="KV91" i="3"/>
  <c r="KX91" i="3"/>
  <c r="KY91" i="3"/>
  <c r="LA91" i="3"/>
  <c r="LB91" i="3"/>
  <c r="LD91" i="3"/>
  <c r="LE91" i="3"/>
  <c r="LG91" i="3"/>
  <c r="LH91" i="3"/>
  <c r="LJ91" i="3"/>
  <c r="LK91" i="3"/>
  <c r="LM91" i="3"/>
  <c r="LN91" i="3"/>
  <c r="LP91" i="3"/>
  <c r="LQ91" i="3"/>
  <c r="LX91" i="3"/>
  <c r="LZ91" i="3"/>
  <c r="MA91" i="3"/>
  <c r="MB91" i="3"/>
  <c r="MC91" i="3"/>
  <c r="MD91" i="3"/>
  <c r="MI91" i="3"/>
  <c r="D92" i="3"/>
  <c r="E92" i="3"/>
  <c r="G92" i="3"/>
  <c r="H92" i="3"/>
  <c r="J92" i="3"/>
  <c r="K92" i="3"/>
  <c r="M92" i="3"/>
  <c r="N92" i="3"/>
  <c r="P92" i="3"/>
  <c r="Q92" i="3"/>
  <c r="S92" i="3"/>
  <c r="T92" i="3"/>
  <c r="V92" i="3"/>
  <c r="W92" i="3"/>
  <c r="Y92" i="3"/>
  <c r="Z92" i="3"/>
  <c r="AB92" i="3"/>
  <c r="AC92" i="3"/>
  <c r="AE92" i="3"/>
  <c r="AF92" i="3"/>
  <c r="AH92" i="3"/>
  <c r="AJ92" i="3" s="1"/>
  <c r="AK92" i="3"/>
  <c r="AL92" i="3"/>
  <c r="AN92" i="3"/>
  <c r="AO92" i="3"/>
  <c r="AQ92" i="3"/>
  <c r="AR92" i="3"/>
  <c r="AT92" i="3"/>
  <c r="AU92" i="3"/>
  <c r="AW92" i="3"/>
  <c r="AX92" i="3"/>
  <c r="AZ92" i="3"/>
  <c r="BA92" i="3"/>
  <c r="BC92" i="3"/>
  <c r="BD92" i="3"/>
  <c r="BF92" i="3"/>
  <c r="BG92" i="3"/>
  <c r="BI92" i="3"/>
  <c r="BJ92" i="3"/>
  <c r="BL92" i="3"/>
  <c r="BM92" i="3"/>
  <c r="BO92" i="3"/>
  <c r="BP92" i="3"/>
  <c r="BR92" i="3"/>
  <c r="BS92" i="3"/>
  <c r="BU92" i="3"/>
  <c r="BV92" i="3"/>
  <c r="BX92" i="3"/>
  <c r="BY92" i="3"/>
  <c r="CA92" i="3"/>
  <c r="CB92" i="3"/>
  <c r="CD92" i="3"/>
  <c r="CE92" i="3"/>
  <c r="CG92" i="3"/>
  <c r="CH92" i="3"/>
  <c r="CJ92" i="3"/>
  <c r="CK92" i="3"/>
  <c r="CM92" i="3"/>
  <c r="CN92" i="3"/>
  <c r="CP92" i="3"/>
  <c r="CQ92" i="3"/>
  <c r="CS92" i="3"/>
  <c r="CT92" i="3"/>
  <c r="CV92" i="3"/>
  <c r="CW92" i="3"/>
  <c r="CY92" i="3"/>
  <c r="CZ92" i="3"/>
  <c r="DB92" i="3"/>
  <c r="DC92" i="3"/>
  <c r="DE92" i="3"/>
  <c r="DF92" i="3"/>
  <c r="DH92" i="3"/>
  <c r="DI92" i="3"/>
  <c r="DK92" i="3"/>
  <c r="DL92" i="3"/>
  <c r="DN92" i="3"/>
  <c r="DO92" i="3"/>
  <c r="DQ92" i="3"/>
  <c r="DR92" i="3"/>
  <c r="DT92" i="3"/>
  <c r="DU92" i="3"/>
  <c r="DW92" i="3"/>
  <c r="DX92" i="3"/>
  <c r="DZ92" i="3"/>
  <c r="EA92" i="3"/>
  <c r="EC92" i="3"/>
  <c r="ED92" i="3"/>
  <c r="EF92" i="3"/>
  <c r="EG92" i="3"/>
  <c r="EI92" i="3"/>
  <c r="EJ92" i="3"/>
  <c r="EL92" i="3"/>
  <c r="EM92" i="3"/>
  <c r="EO92" i="3"/>
  <c r="EP92" i="3"/>
  <c r="ER92" i="3"/>
  <c r="ES92" i="3"/>
  <c r="EU92" i="3"/>
  <c r="EV92" i="3"/>
  <c r="EX92" i="3"/>
  <c r="EY92" i="3"/>
  <c r="FA92" i="3"/>
  <c r="FB92" i="3"/>
  <c r="FD92" i="3"/>
  <c r="FE92" i="3"/>
  <c r="FG92" i="3"/>
  <c r="FH92" i="3"/>
  <c r="FJ92" i="3"/>
  <c r="FK92" i="3"/>
  <c r="FM92" i="3"/>
  <c r="FN92" i="3"/>
  <c r="FP92" i="3"/>
  <c r="FQ92" i="3"/>
  <c r="FS92" i="3"/>
  <c r="FT92" i="3"/>
  <c r="FV92" i="3"/>
  <c r="FW92" i="3"/>
  <c r="FY92" i="3"/>
  <c r="FZ92" i="3"/>
  <c r="GB92" i="3"/>
  <c r="GC92" i="3"/>
  <c r="GE92" i="3"/>
  <c r="GF92" i="3"/>
  <c r="GH92" i="3"/>
  <c r="GI92" i="3"/>
  <c r="GK92" i="3"/>
  <c r="GL92" i="3"/>
  <c r="GN92" i="3"/>
  <c r="GO92" i="3"/>
  <c r="GQ92" i="3"/>
  <c r="GR92" i="3"/>
  <c r="GT92" i="3"/>
  <c r="GU92" i="3"/>
  <c r="GW92" i="3"/>
  <c r="GX92" i="3"/>
  <c r="GZ92" i="3"/>
  <c r="HA92" i="3"/>
  <c r="HC92" i="3"/>
  <c r="HD92" i="3"/>
  <c r="HF92" i="3"/>
  <c r="HG92" i="3"/>
  <c r="HI92" i="3"/>
  <c r="HJ92" i="3"/>
  <c r="HL92" i="3"/>
  <c r="HM92" i="3"/>
  <c r="HO92" i="3"/>
  <c r="HP92" i="3"/>
  <c r="HR92" i="3"/>
  <c r="HS92" i="3"/>
  <c r="HU92" i="3"/>
  <c r="HV92" i="3"/>
  <c r="HX92" i="3"/>
  <c r="HY92" i="3"/>
  <c r="IA92" i="3"/>
  <c r="IB92" i="3"/>
  <c r="ID92" i="3"/>
  <c r="IE92" i="3"/>
  <c r="IG92" i="3"/>
  <c r="IH92" i="3"/>
  <c r="IJ92" i="3"/>
  <c r="IK92" i="3"/>
  <c r="IM92" i="3"/>
  <c r="IN92" i="3"/>
  <c r="IP92" i="3"/>
  <c r="IQ92" i="3"/>
  <c r="IS92" i="3"/>
  <c r="IT92" i="3"/>
  <c r="IV92" i="3"/>
  <c r="IW92" i="3"/>
  <c r="IY92" i="3"/>
  <c r="IZ92" i="3"/>
  <c r="JB92" i="3"/>
  <c r="JC92" i="3"/>
  <c r="JE92" i="3"/>
  <c r="JF92" i="3"/>
  <c r="JH92" i="3"/>
  <c r="JI92" i="3"/>
  <c r="JK92" i="3"/>
  <c r="JL92" i="3"/>
  <c r="JN92" i="3"/>
  <c r="JO92" i="3"/>
  <c r="JQ92" i="3"/>
  <c r="JR92" i="3"/>
  <c r="JT92" i="3"/>
  <c r="JU92" i="3"/>
  <c r="JW92" i="3"/>
  <c r="JX92" i="3"/>
  <c r="JZ92" i="3"/>
  <c r="KA92" i="3"/>
  <c r="KC92" i="3"/>
  <c r="KD92" i="3"/>
  <c r="KF92" i="3"/>
  <c r="KG92" i="3"/>
  <c r="KI92" i="3"/>
  <c r="KJ92" i="3"/>
  <c r="KL92" i="3"/>
  <c r="KM92" i="3"/>
  <c r="KO92" i="3"/>
  <c r="KP92" i="3"/>
  <c r="KR92" i="3"/>
  <c r="KS92" i="3"/>
  <c r="KU92" i="3"/>
  <c r="KV92" i="3"/>
  <c r="KX92" i="3"/>
  <c r="KY92" i="3"/>
  <c r="LA92" i="3"/>
  <c r="LB92" i="3"/>
  <c r="LD92" i="3"/>
  <c r="LE92" i="3"/>
  <c r="LG92" i="3"/>
  <c r="LH92" i="3"/>
  <c r="LJ92" i="3"/>
  <c r="LK92" i="3"/>
  <c r="LM92" i="3"/>
  <c r="LN92" i="3"/>
  <c r="LP92" i="3"/>
  <c r="LQ92" i="3"/>
  <c r="LX92" i="3"/>
  <c r="LZ92" i="3"/>
  <c r="MA92" i="3"/>
  <c r="MB92" i="3"/>
  <c r="MC92" i="3"/>
  <c r="MD92" i="3"/>
  <c r="MI92" i="3"/>
  <c r="D93" i="3"/>
  <c r="E93" i="3"/>
  <c r="G93" i="3"/>
  <c r="H93" i="3"/>
  <c r="J93" i="3"/>
  <c r="K93" i="3"/>
  <c r="M93" i="3"/>
  <c r="N93" i="3"/>
  <c r="P93" i="3"/>
  <c r="Q93" i="3"/>
  <c r="S93" i="3"/>
  <c r="T93" i="3"/>
  <c r="V93" i="3"/>
  <c r="W93" i="3"/>
  <c r="Y93" i="3"/>
  <c r="Z93" i="3"/>
  <c r="AB93" i="3"/>
  <c r="AC93" i="3"/>
  <c r="AE93" i="3"/>
  <c r="AF93" i="3"/>
  <c r="AH93" i="3"/>
  <c r="AJ93" i="3" s="1"/>
  <c r="AK93" i="3"/>
  <c r="AL93" i="3"/>
  <c r="AN93" i="3"/>
  <c r="AO93" i="3"/>
  <c r="AQ93" i="3"/>
  <c r="AR93" i="3"/>
  <c r="AT93" i="3"/>
  <c r="AU93" i="3"/>
  <c r="AW93" i="3"/>
  <c r="AX93" i="3"/>
  <c r="AZ93" i="3"/>
  <c r="BA93" i="3"/>
  <c r="BC93" i="3"/>
  <c r="BD93" i="3"/>
  <c r="BF93" i="3"/>
  <c r="BG93" i="3"/>
  <c r="BI93" i="3"/>
  <c r="BJ93" i="3"/>
  <c r="BL93" i="3"/>
  <c r="BM93" i="3"/>
  <c r="BO93" i="3"/>
  <c r="BP93" i="3"/>
  <c r="BR93" i="3"/>
  <c r="BS93" i="3"/>
  <c r="BU93" i="3"/>
  <c r="BV93" i="3"/>
  <c r="BX93" i="3"/>
  <c r="BY93" i="3"/>
  <c r="CA93" i="3"/>
  <c r="CB93" i="3"/>
  <c r="CD93" i="3"/>
  <c r="CE93" i="3"/>
  <c r="CG93" i="3"/>
  <c r="CH93" i="3"/>
  <c r="CJ93" i="3"/>
  <c r="CK93" i="3"/>
  <c r="CM93" i="3"/>
  <c r="CN93" i="3"/>
  <c r="CP93" i="3"/>
  <c r="CQ93" i="3"/>
  <c r="CS93" i="3"/>
  <c r="CT93" i="3"/>
  <c r="CV93" i="3"/>
  <c r="CW93" i="3"/>
  <c r="CY93" i="3"/>
  <c r="CZ93" i="3"/>
  <c r="DB93" i="3"/>
  <c r="DC93" i="3"/>
  <c r="DE93" i="3"/>
  <c r="DF93" i="3"/>
  <c r="DH93" i="3"/>
  <c r="DI93" i="3"/>
  <c r="DK93" i="3"/>
  <c r="DL93" i="3"/>
  <c r="DN93" i="3"/>
  <c r="DO93" i="3"/>
  <c r="DQ93" i="3"/>
  <c r="DR93" i="3"/>
  <c r="DT93" i="3"/>
  <c r="DU93" i="3"/>
  <c r="DW93" i="3"/>
  <c r="DX93" i="3"/>
  <c r="DZ93" i="3"/>
  <c r="EA93" i="3"/>
  <c r="EC93" i="3"/>
  <c r="ED93" i="3"/>
  <c r="EF93" i="3"/>
  <c r="EG93" i="3"/>
  <c r="EI93" i="3"/>
  <c r="EJ93" i="3"/>
  <c r="EL93" i="3"/>
  <c r="EM93" i="3"/>
  <c r="EO93" i="3"/>
  <c r="EP93" i="3"/>
  <c r="ER93" i="3"/>
  <c r="ES93" i="3"/>
  <c r="EU93" i="3"/>
  <c r="EV93" i="3"/>
  <c r="EX93" i="3"/>
  <c r="EY93" i="3"/>
  <c r="FA93" i="3"/>
  <c r="FB93" i="3"/>
  <c r="FD93" i="3"/>
  <c r="FE93" i="3"/>
  <c r="FG93" i="3"/>
  <c r="FH93" i="3"/>
  <c r="FJ93" i="3"/>
  <c r="FK93" i="3"/>
  <c r="FM93" i="3"/>
  <c r="FN93" i="3"/>
  <c r="FP93" i="3"/>
  <c r="FQ93" i="3"/>
  <c r="FS93" i="3"/>
  <c r="FT93" i="3"/>
  <c r="FV93" i="3"/>
  <c r="FW93" i="3"/>
  <c r="FY93" i="3"/>
  <c r="FZ93" i="3"/>
  <c r="GB93" i="3"/>
  <c r="GC93" i="3"/>
  <c r="GE93" i="3"/>
  <c r="GF93" i="3"/>
  <c r="GH93" i="3"/>
  <c r="GI93" i="3"/>
  <c r="GK93" i="3"/>
  <c r="GL93" i="3"/>
  <c r="GN93" i="3"/>
  <c r="GO93" i="3"/>
  <c r="GQ93" i="3"/>
  <c r="GR93" i="3"/>
  <c r="GT93" i="3"/>
  <c r="GU93" i="3"/>
  <c r="GW93" i="3"/>
  <c r="GX93" i="3"/>
  <c r="GZ93" i="3"/>
  <c r="HA93" i="3"/>
  <c r="HC93" i="3"/>
  <c r="HD93" i="3"/>
  <c r="HF93" i="3"/>
  <c r="HG93" i="3"/>
  <c r="HI93" i="3"/>
  <c r="HJ93" i="3"/>
  <c r="HL93" i="3"/>
  <c r="HM93" i="3"/>
  <c r="HO93" i="3"/>
  <c r="HP93" i="3"/>
  <c r="HR93" i="3"/>
  <c r="HS93" i="3"/>
  <c r="HU93" i="3"/>
  <c r="HV93" i="3"/>
  <c r="HX93" i="3"/>
  <c r="HY93" i="3"/>
  <c r="IA93" i="3"/>
  <c r="IB93" i="3"/>
  <c r="ID93" i="3"/>
  <c r="IE93" i="3"/>
  <c r="IG93" i="3"/>
  <c r="IH93" i="3"/>
  <c r="IJ93" i="3"/>
  <c r="IK93" i="3"/>
  <c r="IM93" i="3"/>
  <c r="IN93" i="3"/>
  <c r="IP93" i="3"/>
  <c r="IQ93" i="3"/>
  <c r="IS93" i="3"/>
  <c r="IT93" i="3"/>
  <c r="IV93" i="3"/>
  <c r="IW93" i="3"/>
  <c r="IY93" i="3"/>
  <c r="IZ93" i="3"/>
  <c r="JB93" i="3"/>
  <c r="JC93" i="3"/>
  <c r="JE93" i="3"/>
  <c r="JF93" i="3"/>
  <c r="JH93" i="3"/>
  <c r="JI93" i="3"/>
  <c r="JK93" i="3"/>
  <c r="JL93" i="3"/>
  <c r="JN93" i="3"/>
  <c r="JO93" i="3"/>
  <c r="JQ93" i="3"/>
  <c r="JR93" i="3"/>
  <c r="JT93" i="3"/>
  <c r="JU93" i="3"/>
  <c r="JW93" i="3"/>
  <c r="JX93" i="3"/>
  <c r="JZ93" i="3"/>
  <c r="KA93" i="3"/>
  <c r="KC93" i="3"/>
  <c r="KD93" i="3"/>
  <c r="KF93" i="3"/>
  <c r="KG93" i="3"/>
  <c r="KI93" i="3"/>
  <c r="KJ93" i="3"/>
  <c r="KL93" i="3"/>
  <c r="KM93" i="3"/>
  <c r="KO93" i="3"/>
  <c r="KP93" i="3"/>
  <c r="KR93" i="3"/>
  <c r="KS93" i="3"/>
  <c r="KU93" i="3"/>
  <c r="KV93" i="3"/>
  <c r="KX93" i="3"/>
  <c r="KY93" i="3"/>
  <c r="LA93" i="3"/>
  <c r="LB93" i="3"/>
  <c r="LD93" i="3"/>
  <c r="LE93" i="3"/>
  <c r="LG93" i="3"/>
  <c r="LH93" i="3"/>
  <c r="LJ93" i="3"/>
  <c r="LK93" i="3"/>
  <c r="LM93" i="3"/>
  <c r="LN93" i="3"/>
  <c r="LP93" i="3"/>
  <c r="LQ93" i="3"/>
  <c r="LX93" i="3"/>
  <c r="LZ93" i="3"/>
  <c r="MA93" i="3"/>
  <c r="MB93" i="3"/>
  <c r="MC93" i="3"/>
  <c r="MD93" i="3"/>
  <c r="MI93" i="3"/>
  <c r="D94" i="3"/>
  <c r="E94" i="3"/>
  <c r="G94" i="3"/>
  <c r="H94" i="3"/>
  <c r="J94" i="3"/>
  <c r="K94" i="3"/>
  <c r="M94" i="3"/>
  <c r="N94" i="3"/>
  <c r="P94" i="3"/>
  <c r="Q94" i="3"/>
  <c r="S94" i="3"/>
  <c r="T94" i="3"/>
  <c r="V94" i="3"/>
  <c r="W94" i="3"/>
  <c r="Y94" i="3"/>
  <c r="Z94" i="3"/>
  <c r="AB94" i="3"/>
  <c r="AC94" i="3"/>
  <c r="AE94" i="3"/>
  <c r="AF94" i="3"/>
  <c r="AH94" i="3"/>
  <c r="AJ94" i="3" s="1"/>
  <c r="AK94" i="3"/>
  <c r="AL94" i="3"/>
  <c r="AN94" i="3"/>
  <c r="AO94" i="3"/>
  <c r="AQ94" i="3"/>
  <c r="AR94" i="3"/>
  <c r="AT94" i="3"/>
  <c r="AU94" i="3"/>
  <c r="AW94" i="3"/>
  <c r="AX94" i="3"/>
  <c r="AZ94" i="3"/>
  <c r="BA94" i="3"/>
  <c r="BC94" i="3"/>
  <c r="BD94" i="3"/>
  <c r="BF94" i="3"/>
  <c r="BG94" i="3"/>
  <c r="BI94" i="3"/>
  <c r="BJ94" i="3"/>
  <c r="BL94" i="3"/>
  <c r="BM94" i="3"/>
  <c r="BO94" i="3"/>
  <c r="BP94" i="3"/>
  <c r="BR94" i="3"/>
  <c r="BS94" i="3"/>
  <c r="BU94" i="3"/>
  <c r="BV94" i="3"/>
  <c r="BX94" i="3"/>
  <c r="BY94" i="3"/>
  <c r="CA94" i="3"/>
  <c r="CB94" i="3"/>
  <c r="CD94" i="3"/>
  <c r="CE94" i="3"/>
  <c r="CG94" i="3"/>
  <c r="CH94" i="3"/>
  <c r="CJ94" i="3"/>
  <c r="CK94" i="3"/>
  <c r="CM94" i="3"/>
  <c r="CN94" i="3"/>
  <c r="CP94" i="3"/>
  <c r="CQ94" i="3"/>
  <c r="CS94" i="3"/>
  <c r="CT94" i="3"/>
  <c r="CV94" i="3"/>
  <c r="CW94" i="3"/>
  <c r="CY94" i="3"/>
  <c r="CZ94" i="3"/>
  <c r="DB94" i="3"/>
  <c r="DC94" i="3"/>
  <c r="DE94" i="3"/>
  <c r="DF94" i="3"/>
  <c r="DH94" i="3"/>
  <c r="DI94" i="3"/>
  <c r="DK94" i="3"/>
  <c r="DL94" i="3"/>
  <c r="DN94" i="3"/>
  <c r="DO94" i="3"/>
  <c r="DQ94" i="3"/>
  <c r="DR94" i="3"/>
  <c r="DT94" i="3"/>
  <c r="DU94" i="3"/>
  <c r="DW94" i="3"/>
  <c r="DX94" i="3"/>
  <c r="DZ94" i="3"/>
  <c r="EA94" i="3"/>
  <c r="EC94" i="3"/>
  <c r="ED94" i="3"/>
  <c r="EF94" i="3"/>
  <c r="EG94" i="3"/>
  <c r="EI94" i="3"/>
  <c r="EJ94" i="3"/>
  <c r="EL94" i="3"/>
  <c r="EM94" i="3"/>
  <c r="EO94" i="3"/>
  <c r="EP94" i="3"/>
  <c r="ER94" i="3"/>
  <c r="ES94" i="3"/>
  <c r="EU94" i="3"/>
  <c r="EV94" i="3"/>
  <c r="EX94" i="3"/>
  <c r="EY94" i="3"/>
  <c r="FA94" i="3"/>
  <c r="FB94" i="3"/>
  <c r="FD94" i="3"/>
  <c r="FE94" i="3"/>
  <c r="FG94" i="3"/>
  <c r="FH94" i="3"/>
  <c r="FJ94" i="3"/>
  <c r="FK94" i="3"/>
  <c r="FM94" i="3"/>
  <c r="FN94" i="3"/>
  <c r="FP94" i="3"/>
  <c r="FQ94" i="3"/>
  <c r="FS94" i="3"/>
  <c r="FT94" i="3"/>
  <c r="FV94" i="3"/>
  <c r="FW94" i="3"/>
  <c r="FY94" i="3"/>
  <c r="FZ94" i="3"/>
  <c r="GB94" i="3"/>
  <c r="GC94" i="3"/>
  <c r="GE94" i="3"/>
  <c r="GF94" i="3"/>
  <c r="GH94" i="3"/>
  <c r="GI94" i="3"/>
  <c r="GK94" i="3"/>
  <c r="GL94" i="3"/>
  <c r="GN94" i="3"/>
  <c r="GO94" i="3"/>
  <c r="GQ94" i="3"/>
  <c r="GR94" i="3"/>
  <c r="GT94" i="3"/>
  <c r="GU94" i="3"/>
  <c r="GW94" i="3"/>
  <c r="GX94" i="3"/>
  <c r="GZ94" i="3"/>
  <c r="HA94" i="3"/>
  <c r="HC94" i="3"/>
  <c r="HD94" i="3"/>
  <c r="HF94" i="3"/>
  <c r="HG94" i="3"/>
  <c r="HI94" i="3"/>
  <c r="HJ94" i="3"/>
  <c r="HL94" i="3"/>
  <c r="HM94" i="3"/>
  <c r="HO94" i="3"/>
  <c r="HP94" i="3"/>
  <c r="HR94" i="3"/>
  <c r="HS94" i="3"/>
  <c r="HU94" i="3"/>
  <c r="HV94" i="3"/>
  <c r="HX94" i="3"/>
  <c r="HY94" i="3"/>
  <c r="IA94" i="3"/>
  <c r="IB94" i="3"/>
  <c r="ID94" i="3"/>
  <c r="IE94" i="3"/>
  <c r="IG94" i="3"/>
  <c r="IH94" i="3"/>
  <c r="IJ94" i="3"/>
  <c r="IK94" i="3"/>
  <c r="IM94" i="3"/>
  <c r="IN94" i="3"/>
  <c r="IP94" i="3"/>
  <c r="IQ94" i="3"/>
  <c r="IS94" i="3"/>
  <c r="IT94" i="3"/>
  <c r="IV94" i="3"/>
  <c r="IW94" i="3"/>
  <c r="IY94" i="3"/>
  <c r="IZ94" i="3"/>
  <c r="JB94" i="3"/>
  <c r="JC94" i="3"/>
  <c r="JE94" i="3"/>
  <c r="JF94" i="3"/>
  <c r="JH94" i="3"/>
  <c r="JI94" i="3"/>
  <c r="JK94" i="3"/>
  <c r="JL94" i="3"/>
  <c r="JN94" i="3"/>
  <c r="JO94" i="3"/>
  <c r="JQ94" i="3"/>
  <c r="JR94" i="3"/>
  <c r="JT94" i="3"/>
  <c r="JU94" i="3"/>
  <c r="JW94" i="3"/>
  <c r="JX94" i="3"/>
  <c r="JZ94" i="3"/>
  <c r="KA94" i="3"/>
  <c r="KC94" i="3"/>
  <c r="KD94" i="3"/>
  <c r="KF94" i="3"/>
  <c r="KG94" i="3"/>
  <c r="KI94" i="3"/>
  <c r="KJ94" i="3"/>
  <c r="KL94" i="3"/>
  <c r="KM94" i="3"/>
  <c r="KO94" i="3"/>
  <c r="KP94" i="3"/>
  <c r="KR94" i="3"/>
  <c r="KS94" i="3"/>
  <c r="KU94" i="3"/>
  <c r="KV94" i="3"/>
  <c r="KX94" i="3"/>
  <c r="KY94" i="3"/>
  <c r="LA94" i="3"/>
  <c r="LB94" i="3"/>
  <c r="LD94" i="3"/>
  <c r="LE94" i="3"/>
  <c r="LG94" i="3"/>
  <c r="LH94" i="3"/>
  <c r="LJ94" i="3"/>
  <c r="LK94" i="3"/>
  <c r="LM94" i="3"/>
  <c r="LN94" i="3"/>
  <c r="LP94" i="3"/>
  <c r="LQ94" i="3"/>
  <c r="LX94" i="3"/>
  <c r="LZ94" i="3"/>
  <c r="MA94" i="3"/>
  <c r="MB94" i="3"/>
  <c r="MC94" i="3"/>
  <c r="MD94" i="3"/>
  <c r="MI94" i="3"/>
  <c r="D95" i="3"/>
  <c r="E95" i="3"/>
  <c r="G95" i="3"/>
  <c r="H95" i="3"/>
  <c r="J95" i="3"/>
  <c r="K95" i="3"/>
  <c r="M95" i="3"/>
  <c r="N95" i="3"/>
  <c r="P95" i="3"/>
  <c r="Q95" i="3"/>
  <c r="S95" i="3"/>
  <c r="T95" i="3"/>
  <c r="V95" i="3"/>
  <c r="W95" i="3"/>
  <c r="Y95" i="3"/>
  <c r="Z95" i="3"/>
  <c r="AB95" i="3"/>
  <c r="AC95" i="3"/>
  <c r="AE95" i="3"/>
  <c r="AF95" i="3"/>
  <c r="AH95" i="3"/>
  <c r="AJ95" i="3" s="1"/>
  <c r="AK95" i="3"/>
  <c r="AL95" i="3"/>
  <c r="AN95" i="3"/>
  <c r="AO95" i="3"/>
  <c r="AQ95" i="3"/>
  <c r="AR95" i="3"/>
  <c r="AT95" i="3"/>
  <c r="AU95" i="3"/>
  <c r="AW95" i="3"/>
  <c r="AX95" i="3"/>
  <c r="AZ95" i="3"/>
  <c r="BA95" i="3"/>
  <c r="BC95" i="3"/>
  <c r="BD95" i="3"/>
  <c r="BF95" i="3"/>
  <c r="BG95" i="3"/>
  <c r="BI95" i="3"/>
  <c r="BJ95" i="3"/>
  <c r="BL95" i="3"/>
  <c r="BM95" i="3"/>
  <c r="BO95" i="3"/>
  <c r="BP95" i="3"/>
  <c r="BR95" i="3"/>
  <c r="BS95" i="3"/>
  <c r="BU95" i="3"/>
  <c r="BV95" i="3"/>
  <c r="BX95" i="3"/>
  <c r="BY95" i="3"/>
  <c r="CA95" i="3"/>
  <c r="CB95" i="3"/>
  <c r="CD95" i="3"/>
  <c r="CE95" i="3"/>
  <c r="CG95" i="3"/>
  <c r="CH95" i="3"/>
  <c r="CJ95" i="3"/>
  <c r="CK95" i="3"/>
  <c r="CM95" i="3"/>
  <c r="CN95" i="3"/>
  <c r="CP95" i="3"/>
  <c r="CQ95" i="3"/>
  <c r="CS95" i="3"/>
  <c r="CT95" i="3"/>
  <c r="CV95" i="3"/>
  <c r="CW95" i="3"/>
  <c r="CY95" i="3"/>
  <c r="CZ95" i="3"/>
  <c r="DB95" i="3"/>
  <c r="DC95" i="3"/>
  <c r="DE95" i="3"/>
  <c r="DF95" i="3"/>
  <c r="DH95" i="3"/>
  <c r="DI95" i="3"/>
  <c r="DK95" i="3"/>
  <c r="DL95" i="3"/>
  <c r="DN95" i="3"/>
  <c r="DO95" i="3"/>
  <c r="DQ95" i="3"/>
  <c r="DR95" i="3"/>
  <c r="DT95" i="3"/>
  <c r="DU95" i="3"/>
  <c r="DW95" i="3"/>
  <c r="DX95" i="3"/>
  <c r="DZ95" i="3"/>
  <c r="EA95" i="3"/>
  <c r="EC95" i="3"/>
  <c r="ED95" i="3"/>
  <c r="EF95" i="3"/>
  <c r="EG95" i="3"/>
  <c r="EI95" i="3"/>
  <c r="EJ95" i="3"/>
  <c r="EL95" i="3"/>
  <c r="EM95" i="3"/>
  <c r="EO95" i="3"/>
  <c r="EP95" i="3"/>
  <c r="ER95" i="3"/>
  <c r="ES95" i="3"/>
  <c r="EU95" i="3"/>
  <c r="EV95" i="3"/>
  <c r="EX95" i="3"/>
  <c r="EY95" i="3"/>
  <c r="FA95" i="3"/>
  <c r="FB95" i="3"/>
  <c r="FD95" i="3"/>
  <c r="FE95" i="3"/>
  <c r="FG95" i="3"/>
  <c r="FH95" i="3"/>
  <c r="FJ95" i="3"/>
  <c r="FK95" i="3"/>
  <c r="FM95" i="3"/>
  <c r="FN95" i="3"/>
  <c r="FP95" i="3"/>
  <c r="FQ95" i="3"/>
  <c r="FS95" i="3"/>
  <c r="FT95" i="3"/>
  <c r="FV95" i="3"/>
  <c r="FW95" i="3"/>
  <c r="FY95" i="3"/>
  <c r="FZ95" i="3"/>
  <c r="GB95" i="3"/>
  <c r="GC95" i="3"/>
  <c r="GE95" i="3"/>
  <c r="GF95" i="3"/>
  <c r="GH95" i="3"/>
  <c r="GI95" i="3"/>
  <c r="GK95" i="3"/>
  <c r="GL95" i="3"/>
  <c r="GN95" i="3"/>
  <c r="GO95" i="3"/>
  <c r="GQ95" i="3"/>
  <c r="GR95" i="3"/>
  <c r="GT95" i="3"/>
  <c r="GU95" i="3"/>
  <c r="GW95" i="3"/>
  <c r="GX95" i="3"/>
  <c r="GZ95" i="3"/>
  <c r="HA95" i="3"/>
  <c r="HC95" i="3"/>
  <c r="HD95" i="3"/>
  <c r="HF95" i="3"/>
  <c r="HG95" i="3"/>
  <c r="HI95" i="3"/>
  <c r="HJ95" i="3"/>
  <c r="HL95" i="3"/>
  <c r="HM95" i="3"/>
  <c r="HO95" i="3"/>
  <c r="HP95" i="3"/>
  <c r="HR95" i="3"/>
  <c r="HS95" i="3"/>
  <c r="HU95" i="3"/>
  <c r="HV95" i="3"/>
  <c r="HX95" i="3"/>
  <c r="HY95" i="3"/>
  <c r="IA95" i="3"/>
  <c r="IB95" i="3"/>
  <c r="ID95" i="3"/>
  <c r="IE95" i="3"/>
  <c r="IG95" i="3"/>
  <c r="IH95" i="3"/>
  <c r="IJ95" i="3"/>
  <c r="IK95" i="3"/>
  <c r="IM95" i="3"/>
  <c r="IN95" i="3"/>
  <c r="IP95" i="3"/>
  <c r="IQ95" i="3"/>
  <c r="IS95" i="3"/>
  <c r="IT95" i="3"/>
  <c r="IV95" i="3"/>
  <c r="IW95" i="3"/>
  <c r="IY95" i="3"/>
  <c r="IZ95" i="3"/>
  <c r="JB95" i="3"/>
  <c r="JC95" i="3"/>
  <c r="JE95" i="3"/>
  <c r="JF95" i="3"/>
  <c r="JH95" i="3"/>
  <c r="JI95" i="3"/>
  <c r="JK95" i="3"/>
  <c r="JL95" i="3"/>
  <c r="JN95" i="3"/>
  <c r="JO95" i="3"/>
  <c r="JQ95" i="3"/>
  <c r="JR95" i="3"/>
  <c r="JT95" i="3"/>
  <c r="JU95" i="3"/>
  <c r="JW95" i="3"/>
  <c r="JX95" i="3"/>
  <c r="JZ95" i="3"/>
  <c r="KA95" i="3"/>
  <c r="KC95" i="3"/>
  <c r="KD95" i="3"/>
  <c r="KF95" i="3"/>
  <c r="KG95" i="3"/>
  <c r="KI95" i="3"/>
  <c r="KJ95" i="3"/>
  <c r="KL95" i="3"/>
  <c r="KM95" i="3"/>
  <c r="KO95" i="3"/>
  <c r="KP95" i="3"/>
  <c r="KR95" i="3"/>
  <c r="KS95" i="3"/>
  <c r="KU95" i="3"/>
  <c r="KV95" i="3"/>
  <c r="KX95" i="3"/>
  <c r="KY95" i="3"/>
  <c r="LA95" i="3"/>
  <c r="LB95" i="3"/>
  <c r="LD95" i="3"/>
  <c r="LE95" i="3"/>
  <c r="LG95" i="3"/>
  <c r="LH95" i="3"/>
  <c r="LJ95" i="3"/>
  <c r="LK95" i="3"/>
  <c r="LM95" i="3"/>
  <c r="LN95" i="3"/>
  <c r="LP95" i="3"/>
  <c r="LQ95" i="3"/>
  <c r="LX95" i="3"/>
  <c r="LZ95" i="3"/>
  <c r="MA95" i="3"/>
  <c r="MB95" i="3"/>
  <c r="MC95" i="3"/>
  <c r="MD95" i="3"/>
  <c r="MI95" i="3"/>
  <c r="D96" i="3"/>
  <c r="E96" i="3"/>
  <c r="G96" i="3"/>
  <c r="H96" i="3"/>
  <c r="J96" i="3"/>
  <c r="K96" i="3"/>
  <c r="M96" i="3"/>
  <c r="N96" i="3"/>
  <c r="P96" i="3"/>
  <c r="Q96" i="3"/>
  <c r="S96" i="3"/>
  <c r="T96" i="3"/>
  <c r="V96" i="3"/>
  <c r="W96" i="3"/>
  <c r="Y96" i="3"/>
  <c r="Z96" i="3"/>
  <c r="AB96" i="3"/>
  <c r="AC96" i="3"/>
  <c r="AE96" i="3"/>
  <c r="AF96" i="3"/>
  <c r="AH96" i="3"/>
  <c r="AI96" i="3"/>
  <c r="AK96" i="3"/>
  <c r="AL96" i="3"/>
  <c r="AN96" i="3"/>
  <c r="AO96" i="3"/>
  <c r="AQ96" i="3"/>
  <c r="AR96" i="3"/>
  <c r="AT96" i="3"/>
  <c r="AU96" i="3"/>
  <c r="AW96" i="3"/>
  <c r="AX96" i="3"/>
  <c r="AZ96" i="3"/>
  <c r="BA96" i="3"/>
  <c r="BC96" i="3"/>
  <c r="BD96" i="3"/>
  <c r="BF96" i="3"/>
  <c r="BG96" i="3"/>
  <c r="BI96" i="3"/>
  <c r="BJ96" i="3"/>
  <c r="BL96" i="3"/>
  <c r="BM96" i="3"/>
  <c r="BO96" i="3"/>
  <c r="BP96" i="3"/>
  <c r="BR96" i="3"/>
  <c r="BS96" i="3"/>
  <c r="BU96" i="3"/>
  <c r="BV96" i="3"/>
  <c r="BX96" i="3"/>
  <c r="BY96" i="3"/>
  <c r="CA96" i="3"/>
  <c r="CB96" i="3"/>
  <c r="CD96" i="3"/>
  <c r="CE96" i="3"/>
  <c r="CG96" i="3"/>
  <c r="CH96" i="3"/>
  <c r="CJ96" i="3"/>
  <c r="CK96" i="3"/>
  <c r="CM96" i="3"/>
  <c r="CN96" i="3"/>
  <c r="CP96" i="3"/>
  <c r="CQ96" i="3"/>
  <c r="CS96" i="3"/>
  <c r="CT96" i="3"/>
  <c r="CV96" i="3"/>
  <c r="CW96" i="3"/>
  <c r="CY96" i="3"/>
  <c r="CZ96" i="3"/>
  <c r="DB96" i="3"/>
  <c r="DC96" i="3"/>
  <c r="DE96" i="3"/>
  <c r="DF96" i="3"/>
  <c r="DH96" i="3"/>
  <c r="DI96" i="3"/>
  <c r="DK96" i="3"/>
  <c r="DL96" i="3"/>
  <c r="DN96" i="3"/>
  <c r="DO96" i="3"/>
  <c r="DQ96" i="3"/>
  <c r="DR96" i="3"/>
  <c r="DT96" i="3"/>
  <c r="DU96" i="3"/>
  <c r="DW96" i="3"/>
  <c r="DX96" i="3"/>
  <c r="DZ96" i="3"/>
  <c r="EA96" i="3"/>
  <c r="EC96" i="3"/>
  <c r="ED96" i="3"/>
  <c r="EF96" i="3"/>
  <c r="EG96" i="3"/>
  <c r="EI96" i="3"/>
  <c r="EJ96" i="3"/>
  <c r="EL96" i="3"/>
  <c r="EM96" i="3"/>
  <c r="EO96" i="3"/>
  <c r="EP96" i="3"/>
  <c r="ER96" i="3"/>
  <c r="ES96" i="3"/>
  <c r="EU96" i="3"/>
  <c r="EV96" i="3"/>
  <c r="EX96" i="3"/>
  <c r="EY96" i="3"/>
  <c r="FA96" i="3"/>
  <c r="FB96" i="3"/>
  <c r="FD96" i="3"/>
  <c r="FE96" i="3"/>
  <c r="FG96" i="3"/>
  <c r="FH96" i="3"/>
  <c r="FJ96" i="3"/>
  <c r="FK96" i="3"/>
  <c r="FM96" i="3"/>
  <c r="FN96" i="3"/>
  <c r="FP96" i="3"/>
  <c r="FQ96" i="3"/>
  <c r="FS96" i="3"/>
  <c r="FT96" i="3"/>
  <c r="FV96" i="3"/>
  <c r="FW96" i="3"/>
  <c r="FY96" i="3"/>
  <c r="FZ96" i="3"/>
  <c r="GB96" i="3"/>
  <c r="GC96" i="3"/>
  <c r="GE96" i="3"/>
  <c r="GF96" i="3"/>
  <c r="GH96" i="3"/>
  <c r="GI96" i="3"/>
  <c r="GK96" i="3"/>
  <c r="GL96" i="3"/>
  <c r="GN96" i="3"/>
  <c r="GO96" i="3"/>
  <c r="GQ96" i="3"/>
  <c r="GR96" i="3"/>
  <c r="GT96" i="3"/>
  <c r="GU96" i="3"/>
  <c r="GW96" i="3"/>
  <c r="GX96" i="3"/>
  <c r="GZ96" i="3"/>
  <c r="HA96" i="3"/>
  <c r="HC96" i="3"/>
  <c r="HD96" i="3"/>
  <c r="HF96" i="3"/>
  <c r="HG96" i="3"/>
  <c r="HI96" i="3"/>
  <c r="HJ96" i="3"/>
  <c r="HL96" i="3"/>
  <c r="HM96" i="3"/>
  <c r="HO96" i="3"/>
  <c r="HP96" i="3"/>
  <c r="HR96" i="3"/>
  <c r="HS96" i="3"/>
  <c r="HU96" i="3"/>
  <c r="HV96" i="3"/>
  <c r="HX96" i="3"/>
  <c r="HY96" i="3"/>
  <c r="IA96" i="3"/>
  <c r="IB96" i="3"/>
  <c r="ID96" i="3"/>
  <c r="IE96" i="3"/>
  <c r="IG96" i="3"/>
  <c r="IH96" i="3"/>
  <c r="IJ96" i="3"/>
  <c r="IK96" i="3"/>
  <c r="IM96" i="3"/>
  <c r="IN96" i="3"/>
  <c r="IP96" i="3"/>
  <c r="IQ96" i="3"/>
  <c r="IS96" i="3"/>
  <c r="IT96" i="3"/>
  <c r="IV96" i="3"/>
  <c r="IW96" i="3"/>
  <c r="IY96" i="3"/>
  <c r="IZ96" i="3"/>
  <c r="JB96" i="3"/>
  <c r="JC96" i="3"/>
  <c r="JE96" i="3"/>
  <c r="JF96" i="3"/>
  <c r="JH96" i="3"/>
  <c r="JI96" i="3"/>
  <c r="JK96" i="3"/>
  <c r="JL96" i="3"/>
  <c r="JN96" i="3"/>
  <c r="JO96" i="3"/>
  <c r="JQ96" i="3"/>
  <c r="JR96" i="3"/>
  <c r="JT96" i="3"/>
  <c r="JU96" i="3"/>
  <c r="JW96" i="3"/>
  <c r="JX96" i="3"/>
  <c r="JZ96" i="3"/>
  <c r="KA96" i="3"/>
  <c r="KC96" i="3"/>
  <c r="KD96" i="3"/>
  <c r="KF96" i="3"/>
  <c r="KG96" i="3"/>
  <c r="KI96" i="3"/>
  <c r="KJ96" i="3"/>
  <c r="KL96" i="3"/>
  <c r="KM96" i="3"/>
  <c r="KO96" i="3"/>
  <c r="KP96" i="3"/>
  <c r="KR96" i="3"/>
  <c r="KS96" i="3"/>
  <c r="KU96" i="3"/>
  <c r="KV96" i="3"/>
  <c r="KX96" i="3"/>
  <c r="KY96" i="3"/>
  <c r="LA96" i="3"/>
  <c r="LB96" i="3"/>
  <c r="LD96" i="3"/>
  <c r="LE96" i="3"/>
  <c r="LG96" i="3"/>
  <c r="LH96" i="3"/>
  <c r="LJ96" i="3"/>
  <c r="LK96" i="3"/>
  <c r="LM96" i="3"/>
  <c r="LN96" i="3"/>
  <c r="LP96" i="3"/>
  <c r="LQ96" i="3"/>
  <c r="LX96" i="3"/>
  <c r="LZ96" i="3"/>
  <c r="MA96" i="3"/>
  <c r="MB96" i="3"/>
  <c r="MC96" i="3"/>
  <c r="MD96" i="3"/>
  <c r="MI96" i="3"/>
  <c r="D97" i="3"/>
  <c r="E97" i="3"/>
  <c r="G97" i="3"/>
  <c r="H97" i="3"/>
  <c r="J97" i="3"/>
  <c r="K97" i="3"/>
  <c r="M97" i="3"/>
  <c r="N97" i="3"/>
  <c r="P97" i="3"/>
  <c r="Q97" i="3"/>
  <c r="S97" i="3"/>
  <c r="T97" i="3"/>
  <c r="V97" i="3"/>
  <c r="W97" i="3"/>
  <c r="Y97" i="3"/>
  <c r="Z97" i="3"/>
  <c r="AB97" i="3"/>
  <c r="AC97" i="3"/>
  <c r="AE97" i="3"/>
  <c r="AF97" i="3"/>
  <c r="AH97" i="3"/>
  <c r="AJ97" i="3" s="1"/>
  <c r="AK97" i="3"/>
  <c r="AL97" i="3"/>
  <c r="AN97" i="3"/>
  <c r="AO97" i="3"/>
  <c r="AQ97" i="3"/>
  <c r="AR97" i="3"/>
  <c r="AT97" i="3"/>
  <c r="AU97" i="3"/>
  <c r="AW97" i="3"/>
  <c r="AX97" i="3"/>
  <c r="AZ97" i="3"/>
  <c r="BA97" i="3"/>
  <c r="BC97" i="3"/>
  <c r="BD97" i="3"/>
  <c r="BF97" i="3"/>
  <c r="BG97" i="3"/>
  <c r="BI97" i="3"/>
  <c r="BJ97" i="3"/>
  <c r="BL97" i="3"/>
  <c r="BM97" i="3"/>
  <c r="BO97" i="3"/>
  <c r="BP97" i="3"/>
  <c r="BR97" i="3"/>
  <c r="BS97" i="3"/>
  <c r="BU97" i="3"/>
  <c r="BV97" i="3"/>
  <c r="BX97" i="3"/>
  <c r="BY97" i="3"/>
  <c r="CA97" i="3"/>
  <c r="CB97" i="3"/>
  <c r="CD97" i="3"/>
  <c r="CE97" i="3"/>
  <c r="CG97" i="3"/>
  <c r="CH97" i="3"/>
  <c r="CJ97" i="3"/>
  <c r="CK97" i="3"/>
  <c r="CM97" i="3"/>
  <c r="CN97" i="3"/>
  <c r="CP97" i="3"/>
  <c r="CQ97" i="3"/>
  <c r="CS97" i="3"/>
  <c r="CT97" i="3"/>
  <c r="CV97" i="3"/>
  <c r="CW97" i="3"/>
  <c r="CY97" i="3"/>
  <c r="CZ97" i="3"/>
  <c r="DB97" i="3"/>
  <c r="DC97" i="3"/>
  <c r="DE97" i="3"/>
  <c r="DF97" i="3"/>
  <c r="DH97" i="3"/>
  <c r="DI97" i="3"/>
  <c r="DK97" i="3"/>
  <c r="DL97" i="3"/>
  <c r="DN97" i="3"/>
  <c r="DO97" i="3"/>
  <c r="DQ97" i="3"/>
  <c r="DR97" i="3"/>
  <c r="DT97" i="3"/>
  <c r="DU97" i="3"/>
  <c r="DW97" i="3"/>
  <c r="DX97" i="3"/>
  <c r="DZ97" i="3"/>
  <c r="EA97" i="3"/>
  <c r="EC97" i="3"/>
  <c r="ED97" i="3"/>
  <c r="EF97" i="3"/>
  <c r="EG97" i="3"/>
  <c r="EI97" i="3"/>
  <c r="EJ97" i="3"/>
  <c r="EL97" i="3"/>
  <c r="EM97" i="3"/>
  <c r="EO97" i="3"/>
  <c r="EP97" i="3"/>
  <c r="ER97" i="3"/>
  <c r="ES97" i="3"/>
  <c r="EU97" i="3"/>
  <c r="EV97" i="3"/>
  <c r="EX97" i="3"/>
  <c r="EY97" i="3"/>
  <c r="FA97" i="3"/>
  <c r="FB97" i="3"/>
  <c r="FD97" i="3"/>
  <c r="FE97" i="3"/>
  <c r="FG97" i="3"/>
  <c r="FH97" i="3"/>
  <c r="FJ97" i="3"/>
  <c r="FK97" i="3"/>
  <c r="FM97" i="3"/>
  <c r="FN97" i="3"/>
  <c r="FP97" i="3"/>
  <c r="FQ97" i="3"/>
  <c r="FS97" i="3"/>
  <c r="FT97" i="3"/>
  <c r="FV97" i="3"/>
  <c r="FW97" i="3"/>
  <c r="FY97" i="3"/>
  <c r="FZ97" i="3"/>
  <c r="GB97" i="3"/>
  <c r="GC97" i="3"/>
  <c r="GE97" i="3"/>
  <c r="GF97" i="3"/>
  <c r="GH97" i="3"/>
  <c r="GI97" i="3"/>
  <c r="GK97" i="3"/>
  <c r="GL97" i="3"/>
  <c r="GN97" i="3"/>
  <c r="GO97" i="3"/>
  <c r="GQ97" i="3"/>
  <c r="GR97" i="3"/>
  <c r="GT97" i="3"/>
  <c r="GU97" i="3"/>
  <c r="GW97" i="3"/>
  <c r="GX97" i="3"/>
  <c r="GZ97" i="3"/>
  <c r="HA97" i="3"/>
  <c r="HC97" i="3"/>
  <c r="HD97" i="3"/>
  <c r="HF97" i="3"/>
  <c r="HG97" i="3"/>
  <c r="HI97" i="3"/>
  <c r="HJ97" i="3"/>
  <c r="HL97" i="3"/>
  <c r="HM97" i="3"/>
  <c r="HO97" i="3"/>
  <c r="HP97" i="3"/>
  <c r="HR97" i="3"/>
  <c r="HS97" i="3"/>
  <c r="HU97" i="3"/>
  <c r="HV97" i="3"/>
  <c r="HX97" i="3"/>
  <c r="HY97" i="3"/>
  <c r="IA97" i="3"/>
  <c r="IB97" i="3"/>
  <c r="ID97" i="3"/>
  <c r="IE97" i="3"/>
  <c r="IG97" i="3"/>
  <c r="IH97" i="3"/>
  <c r="IJ97" i="3"/>
  <c r="IK97" i="3"/>
  <c r="IM97" i="3"/>
  <c r="IN97" i="3"/>
  <c r="IP97" i="3"/>
  <c r="IQ97" i="3"/>
  <c r="IS97" i="3"/>
  <c r="IT97" i="3"/>
  <c r="IV97" i="3"/>
  <c r="IW97" i="3"/>
  <c r="IY97" i="3"/>
  <c r="IZ97" i="3"/>
  <c r="JB97" i="3"/>
  <c r="JC97" i="3"/>
  <c r="JE97" i="3"/>
  <c r="JF97" i="3"/>
  <c r="JH97" i="3"/>
  <c r="JI97" i="3"/>
  <c r="JK97" i="3"/>
  <c r="JL97" i="3"/>
  <c r="JN97" i="3"/>
  <c r="JO97" i="3"/>
  <c r="JQ97" i="3"/>
  <c r="JR97" i="3"/>
  <c r="JT97" i="3"/>
  <c r="JU97" i="3"/>
  <c r="JW97" i="3"/>
  <c r="JX97" i="3"/>
  <c r="JZ97" i="3"/>
  <c r="KA97" i="3"/>
  <c r="KC97" i="3"/>
  <c r="KD97" i="3"/>
  <c r="KF97" i="3"/>
  <c r="KG97" i="3"/>
  <c r="KI97" i="3"/>
  <c r="KJ97" i="3"/>
  <c r="KL97" i="3"/>
  <c r="KM97" i="3"/>
  <c r="KO97" i="3"/>
  <c r="KP97" i="3"/>
  <c r="KR97" i="3"/>
  <c r="KS97" i="3"/>
  <c r="KU97" i="3"/>
  <c r="KV97" i="3"/>
  <c r="KX97" i="3"/>
  <c r="KY97" i="3"/>
  <c r="LA97" i="3"/>
  <c r="LB97" i="3"/>
  <c r="LD97" i="3"/>
  <c r="LE97" i="3"/>
  <c r="LG97" i="3"/>
  <c r="LH97" i="3"/>
  <c r="LJ97" i="3"/>
  <c r="LK97" i="3"/>
  <c r="LM97" i="3"/>
  <c r="LN97" i="3"/>
  <c r="LP97" i="3"/>
  <c r="LQ97" i="3"/>
  <c r="LX97" i="3"/>
  <c r="LZ97" i="3"/>
  <c r="MA97" i="3"/>
  <c r="MB97" i="3"/>
  <c r="MC97" i="3"/>
  <c r="MD97" i="3"/>
  <c r="MI97" i="3"/>
  <c r="D98" i="3"/>
  <c r="E98" i="3"/>
  <c r="G98" i="3"/>
  <c r="H98" i="3"/>
  <c r="J98" i="3"/>
  <c r="K98" i="3"/>
  <c r="M98" i="3"/>
  <c r="N98" i="3"/>
  <c r="P98" i="3"/>
  <c r="Q98" i="3"/>
  <c r="S98" i="3"/>
  <c r="T98" i="3"/>
  <c r="V98" i="3"/>
  <c r="W98" i="3"/>
  <c r="Y98" i="3"/>
  <c r="Z98" i="3"/>
  <c r="AB98" i="3"/>
  <c r="AC98" i="3"/>
  <c r="AE98" i="3"/>
  <c r="AF98" i="3"/>
  <c r="AH98" i="3"/>
  <c r="AI98" i="3"/>
  <c r="AK98" i="3"/>
  <c r="AL98" i="3"/>
  <c r="AN98" i="3"/>
  <c r="AO98" i="3"/>
  <c r="AQ98" i="3"/>
  <c r="AR98" i="3"/>
  <c r="AT98" i="3"/>
  <c r="AU98" i="3"/>
  <c r="AW98" i="3"/>
  <c r="AX98" i="3"/>
  <c r="AZ98" i="3"/>
  <c r="BA98" i="3"/>
  <c r="BC98" i="3"/>
  <c r="BD98" i="3"/>
  <c r="BF98" i="3"/>
  <c r="BG98" i="3"/>
  <c r="BI98" i="3"/>
  <c r="BJ98" i="3"/>
  <c r="BL98" i="3"/>
  <c r="BM98" i="3"/>
  <c r="BO98" i="3"/>
  <c r="BP98" i="3"/>
  <c r="BR98" i="3"/>
  <c r="BS98" i="3"/>
  <c r="BU98" i="3"/>
  <c r="BV98" i="3"/>
  <c r="BX98" i="3"/>
  <c r="BY98" i="3"/>
  <c r="CA98" i="3"/>
  <c r="CB98" i="3"/>
  <c r="CD98" i="3"/>
  <c r="CE98" i="3"/>
  <c r="CG98" i="3"/>
  <c r="CH98" i="3"/>
  <c r="CJ98" i="3"/>
  <c r="CK98" i="3"/>
  <c r="CM98" i="3"/>
  <c r="CN98" i="3"/>
  <c r="CP98" i="3"/>
  <c r="CQ98" i="3"/>
  <c r="CS98" i="3"/>
  <c r="CT98" i="3"/>
  <c r="CV98" i="3"/>
  <c r="CW98" i="3"/>
  <c r="CY98" i="3"/>
  <c r="CZ98" i="3"/>
  <c r="DB98" i="3"/>
  <c r="DC98" i="3"/>
  <c r="DE98" i="3"/>
  <c r="DF98" i="3"/>
  <c r="DH98" i="3"/>
  <c r="DI98" i="3"/>
  <c r="DK98" i="3"/>
  <c r="DL98" i="3"/>
  <c r="DN98" i="3"/>
  <c r="DO98" i="3"/>
  <c r="DQ98" i="3"/>
  <c r="DR98" i="3"/>
  <c r="DT98" i="3"/>
  <c r="DU98" i="3"/>
  <c r="DW98" i="3"/>
  <c r="DX98" i="3"/>
  <c r="DZ98" i="3"/>
  <c r="EA98" i="3"/>
  <c r="EC98" i="3"/>
  <c r="ED98" i="3"/>
  <c r="EF98" i="3"/>
  <c r="EG98" i="3"/>
  <c r="EI98" i="3"/>
  <c r="EJ98" i="3"/>
  <c r="EL98" i="3"/>
  <c r="EM98" i="3"/>
  <c r="EO98" i="3"/>
  <c r="EP98" i="3"/>
  <c r="ER98" i="3"/>
  <c r="ES98" i="3"/>
  <c r="EU98" i="3"/>
  <c r="EV98" i="3"/>
  <c r="EX98" i="3"/>
  <c r="EY98" i="3"/>
  <c r="FA98" i="3"/>
  <c r="FB98" i="3"/>
  <c r="FD98" i="3"/>
  <c r="FE98" i="3"/>
  <c r="FG98" i="3"/>
  <c r="FH98" i="3"/>
  <c r="FJ98" i="3"/>
  <c r="FK98" i="3"/>
  <c r="FM98" i="3"/>
  <c r="FN98" i="3"/>
  <c r="FP98" i="3"/>
  <c r="FQ98" i="3"/>
  <c r="FS98" i="3"/>
  <c r="FT98" i="3"/>
  <c r="FV98" i="3"/>
  <c r="FW98" i="3"/>
  <c r="FY98" i="3"/>
  <c r="FZ98" i="3"/>
  <c r="GB98" i="3"/>
  <c r="GC98" i="3"/>
  <c r="GE98" i="3"/>
  <c r="GF98" i="3"/>
  <c r="GH98" i="3"/>
  <c r="GI98" i="3"/>
  <c r="GK98" i="3"/>
  <c r="GL98" i="3"/>
  <c r="GN98" i="3"/>
  <c r="GO98" i="3"/>
  <c r="GQ98" i="3"/>
  <c r="GR98" i="3"/>
  <c r="GT98" i="3"/>
  <c r="GU98" i="3"/>
  <c r="GW98" i="3"/>
  <c r="GX98" i="3"/>
  <c r="GZ98" i="3"/>
  <c r="HA98" i="3"/>
  <c r="HC98" i="3"/>
  <c r="HD98" i="3"/>
  <c r="HF98" i="3"/>
  <c r="HG98" i="3"/>
  <c r="HI98" i="3"/>
  <c r="HJ98" i="3"/>
  <c r="HL98" i="3"/>
  <c r="HM98" i="3"/>
  <c r="HO98" i="3"/>
  <c r="HP98" i="3"/>
  <c r="HR98" i="3"/>
  <c r="HS98" i="3"/>
  <c r="HU98" i="3"/>
  <c r="HV98" i="3"/>
  <c r="HX98" i="3"/>
  <c r="HY98" i="3"/>
  <c r="IA98" i="3"/>
  <c r="IB98" i="3"/>
  <c r="ID98" i="3"/>
  <c r="IE98" i="3"/>
  <c r="IG98" i="3"/>
  <c r="IH98" i="3"/>
  <c r="IJ98" i="3"/>
  <c r="IK98" i="3"/>
  <c r="IM98" i="3"/>
  <c r="IN98" i="3"/>
  <c r="IP98" i="3"/>
  <c r="IQ98" i="3"/>
  <c r="IS98" i="3"/>
  <c r="IT98" i="3"/>
  <c r="IV98" i="3"/>
  <c r="IW98" i="3"/>
  <c r="IY98" i="3"/>
  <c r="IZ98" i="3"/>
  <c r="JB98" i="3"/>
  <c r="JC98" i="3"/>
  <c r="JE98" i="3"/>
  <c r="JF98" i="3"/>
  <c r="JH98" i="3"/>
  <c r="JI98" i="3"/>
  <c r="JK98" i="3"/>
  <c r="JL98" i="3"/>
  <c r="JN98" i="3"/>
  <c r="JO98" i="3"/>
  <c r="JQ98" i="3"/>
  <c r="JR98" i="3"/>
  <c r="JT98" i="3"/>
  <c r="JU98" i="3"/>
  <c r="JW98" i="3"/>
  <c r="JX98" i="3"/>
  <c r="JZ98" i="3"/>
  <c r="KA98" i="3"/>
  <c r="KC98" i="3"/>
  <c r="KD98" i="3"/>
  <c r="KF98" i="3"/>
  <c r="KG98" i="3"/>
  <c r="KI98" i="3"/>
  <c r="KJ98" i="3"/>
  <c r="KL98" i="3"/>
  <c r="KM98" i="3"/>
  <c r="KO98" i="3"/>
  <c r="KP98" i="3"/>
  <c r="KR98" i="3"/>
  <c r="KS98" i="3"/>
  <c r="KU98" i="3"/>
  <c r="KV98" i="3"/>
  <c r="KX98" i="3"/>
  <c r="KY98" i="3"/>
  <c r="LA98" i="3"/>
  <c r="LB98" i="3"/>
  <c r="LD98" i="3"/>
  <c r="LE98" i="3"/>
  <c r="LG98" i="3"/>
  <c r="LH98" i="3"/>
  <c r="LJ98" i="3"/>
  <c r="LK98" i="3"/>
  <c r="LM98" i="3"/>
  <c r="LN98" i="3"/>
  <c r="LP98" i="3"/>
  <c r="LQ98" i="3"/>
  <c r="LX98" i="3"/>
  <c r="LZ98" i="3"/>
  <c r="MA98" i="3"/>
  <c r="MB98" i="3"/>
  <c r="MC98" i="3"/>
  <c r="MD98" i="3"/>
  <c r="MI98" i="3"/>
  <c r="D99" i="3"/>
  <c r="E99" i="3"/>
  <c r="G99" i="3"/>
  <c r="H99" i="3"/>
  <c r="J99" i="3"/>
  <c r="K99" i="3"/>
  <c r="M99" i="3"/>
  <c r="N99" i="3"/>
  <c r="P99" i="3"/>
  <c r="Q99" i="3"/>
  <c r="S99" i="3"/>
  <c r="T99" i="3"/>
  <c r="V99" i="3"/>
  <c r="W99" i="3"/>
  <c r="Y99" i="3"/>
  <c r="Z99" i="3"/>
  <c r="AB99" i="3"/>
  <c r="AC99" i="3"/>
  <c r="AE99" i="3"/>
  <c r="AF99" i="3"/>
  <c r="AH99" i="3"/>
  <c r="AJ99" i="3" s="1"/>
  <c r="AK99" i="3"/>
  <c r="AL99" i="3"/>
  <c r="AN99" i="3"/>
  <c r="AO99" i="3"/>
  <c r="AQ99" i="3"/>
  <c r="AR99" i="3"/>
  <c r="AT99" i="3"/>
  <c r="AU99" i="3"/>
  <c r="AW99" i="3"/>
  <c r="AX99" i="3"/>
  <c r="AZ99" i="3"/>
  <c r="BA99" i="3"/>
  <c r="BC99" i="3"/>
  <c r="BD99" i="3"/>
  <c r="BF99" i="3"/>
  <c r="BG99" i="3"/>
  <c r="BI99" i="3"/>
  <c r="BJ99" i="3"/>
  <c r="BL99" i="3"/>
  <c r="BM99" i="3"/>
  <c r="BO99" i="3"/>
  <c r="BP99" i="3"/>
  <c r="BR99" i="3"/>
  <c r="BS99" i="3"/>
  <c r="BU99" i="3"/>
  <c r="BV99" i="3"/>
  <c r="BX99" i="3"/>
  <c r="BY99" i="3"/>
  <c r="CA99" i="3"/>
  <c r="CB99" i="3"/>
  <c r="CD99" i="3"/>
  <c r="CE99" i="3"/>
  <c r="CG99" i="3"/>
  <c r="CH99" i="3"/>
  <c r="CJ99" i="3"/>
  <c r="CK99" i="3"/>
  <c r="CM99" i="3"/>
  <c r="CN99" i="3"/>
  <c r="CP99" i="3"/>
  <c r="CQ99" i="3"/>
  <c r="CS99" i="3"/>
  <c r="CT99" i="3"/>
  <c r="CV99" i="3"/>
  <c r="CW99" i="3"/>
  <c r="CY99" i="3"/>
  <c r="CZ99" i="3"/>
  <c r="DB99" i="3"/>
  <c r="DC99" i="3"/>
  <c r="DE99" i="3"/>
  <c r="DF99" i="3"/>
  <c r="DH99" i="3"/>
  <c r="DI99" i="3"/>
  <c r="DK99" i="3"/>
  <c r="DL99" i="3"/>
  <c r="DN99" i="3"/>
  <c r="DO99" i="3"/>
  <c r="DQ99" i="3"/>
  <c r="DR99" i="3"/>
  <c r="DT99" i="3"/>
  <c r="DU99" i="3"/>
  <c r="DW99" i="3"/>
  <c r="DX99" i="3"/>
  <c r="DZ99" i="3"/>
  <c r="EA99" i="3"/>
  <c r="EC99" i="3"/>
  <c r="ED99" i="3"/>
  <c r="EF99" i="3"/>
  <c r="EG99" i="3"/>
  <c r="EI99" i="3"/>
  <c r="EJ99" i="3"/>
  <c r="EL99" i="3"/>
  <c r="EM99" i="3"/>
  <c r="EO99" i="3"/>
  <c r="EP99" i="3"/>
  <c r="ER99" i="3"/>
  <c r="ES99" i="3"/>
  <c r="EU99" i="3"/>
  <c r="EV99" i="3"/>
  <c r="EX99" i="3"/>
  <c r="EY99" i="3"/>
  <c r="FA99" i="3"/>
  <c r="FB99" i="3"/>
  <c r="FD99" i="3"/>
  <c r="FE99" i="3"/>
  <c r="FG99" i="3"/>
  <c r="FH99" i="3"/>
  <c r="FJ99" i="3"/>
  <c r="FK99" i="3"/>
  <c r="FM99" i="3"/>
  <c r="FN99" i="3"/>
  <c r="FP99" i="3"/>
  <c r="FQ99" i="3"/>
  <c r="FS99" i="3"/>
  <c r="FT99" i="3"/>
  <c r="FV99" i="3"/>
  <c r="FW99" i="3"/>
  <c r="FY99" i="3"/>
  <c r="FZ99" i="3"/>
  <c r="GB99" i="3"/>
  <c r="GC99" i="3"/>
  <c r="GE99" i="3"/>
  <c r="GF99" i="3"/>
  <c r="GH99" i="3"/>
  <c r="GI99" i="3"/>
  <c r="GK99" i="3"/>
  <c r="GL99" i="3"/>
  <c r="GN99" i="3"/>
  <c r="GO99" i="3"/>
  <c r="GQ99" i="3"/>
  <c r="GR99" i="3"/>
  <c r="GT99" i="3"/>
  <c r="GU99" i="3"/>
  <c r="GW99" i="3"/>
  <c r="GX99" i="3"/>
  <c r="GZ99" i="3"/>
  <c r="HA99" i="3"/>
  <c r="HC99" i="3"/>
  <c r="HD99" i="3"/>
  <c r="HF99" i="3"/>
  <c r="HG99" i="3"/>
  <c r="HI99" i="3"/>
  <c r="HJ99" i="3"/>
  <c r="HL99" i="3"/>
  <c r="HM99" i="3"/>
  <c r="HO99" i="3"/>
  <c r="HP99" i="3"/>
  <c r="HR99" i="3"/>
  <c r="HS99" i="3"/>
  <c r="HU99" i="3"/>
  <c r="HV99" i="3"/>
  <c r="HX99" i="3"/>
  <c r="HY99" i="3"/>
  <c r="IA99" i="3"/>
  <c r="IB99" i="3"/>
  <c r="ID99" i="3"/>
  <c r="IE99" i="3"/>
  <c r="IG99" i="3"/>
  <c r="IH99" i="3"/>
  <c r="IJ99" i="3"/>
  <c r="IK99" i="3"/>
  <c r="IM99" i="3"/>
  <c r="IN99" i="3"/>
  <c r="IP99" i="3"/>
  <c r="IQ99" i="3"/>
  <c r="IS99" i="3"/>
  <c r="IT99" i="3"/>
  <c r="IV99" i="3"/>
  <c r="IW99" i="3"/>
  <c r="IY99" i="3"/>
  <c r="IZ99" i="3"/>
  <c r="JB99" i="3"/>
  <c r="JC99" i="3"/>
  <c r="JE99" i="3"/>
  <c r="JF99" i="3"/>
  <c r="JH99" i="3"/>
  <c r="JI99" i="3"/>
  <c r="JK99" i="3"/>
  <c r="JL99" i="3"/>
  <c r="JN99" i="3"/>
  <c r="JO99" i="3"/>
  <c r="JQ99" i="3"/>
  <c r="JR99" i="3"/>
  <c r="JT99" i="3"/>
  <c r="JU99" i="3"/>
  <c r="JW99" i="3"/>
  <c r="JX99" i="3"/>
  <c r="JZ99" i="3"/>
  <c r="KA99" i="3"/>
  <c r="KC99" i="3"/>
  <c r="KD99" i="3"/>
  <c r="KF99" i="3"/>
  <c r="KG99" i="3"/>
  <c r="KI99" i="3"/>
  <c r="KJ99" i="3"/>
  <c r="KL99" i="3"/>
  <c r="KM99" i="3"/>
  <c r="KO99" i="3"/>
  <c r="KP99" i="3"/>
  <c r="KR99" i="3"/>
  <c r="KS99" i="3"/>
  <c r="KU99" i="3"/>
  <c r="KV99" i="3"/>
  <c r="KX99" i="3"/>
  <c r="KY99" i="3"/>
  <c r="LA99" i="3"/>
  <c r="LB99" i="3"/>
  <c r="LD99" i="3"/>
  <c r="LE99" i="3"/>
  <c r="LG99" i="3"/>
  <c r="LH99" i="3"/>
  <c r="LJ99" i="3"/>
  <c r="LK99" i="3"/>
  <c r="LM99" i="3"/>
  <c r="LN99" i="3"/>
  <c r="LP99" i="3"/>
  <c r="LQ99" i="3"/>
  <c r="LX99" i="3"/>
  <c r="LZ99" i="3"/>
  <c r="MA99" i="3"/>
  <c r="MB99" i="3"/>
  <c r="MC99" i="3"/>
  <c r="MD99" i="3"/>
  <c r="MI99" i="3"/>
  <c r="D100" i="3"/>
  <c r="E100" i="3"/>
  <c r="G100" i="3"/>
  <c r="H100" i="3"/>
  <c r="J100" i="3"/>
  <c r="K100" i="3"/>
  <c r="M100" i="3"/>
  <c r="N100" i="3"/>
  <c r="P100" i="3"/>
  <c r="Q100" i="3"/>
  <c r="S100" i="3"/>
  <c r="T100" i="3"/>
  <c r="V100" i="3"/>
  <c r="W100" i="3"/>
  <c r="Y100" i="3"/>
  <c r="Z100" i="3"/>
  <c r="AB100" i="3"/>
  <c r="AC100" i="3"/>
  <c r="AE100" i="3"/>
  <c r="AF100" i="3"/>
  <c r="AH100" i="3"/>
  <c r="AJ100" i="3" s="1"/>
  <c r="AK100" i="3"/>
  <c r="AL100" i="3"/>
  <c r="AN100" i="3"/>
  <c r="AO100" i="3"/>
  <c r="AQ100" i="3"/>
  <c r="AR100" i="3"/>
  <c r="AT100" i="3"/>
  <c r="AU100" i="3"/>
  <c r="AW100" i="3"/>
  <c r="AX100" i="3"/>
  <c r="AZ100" i="3"/>
  <c r="BA100" i="3"/>
  <c r="BC100" i="3"/>
  <c r="BD100" i="3"/>
  <c r="BF100" i="3"/>
  <c r="BG100" i="3"/>
  <c r="BI100" i="3"/>
  <c r="BJ100" i="3"/>
  <c r="BL100" i="3"/>
  <c r="BM100" i="3"/>
  <c r="BO100" i="3"/>
  <c r="BP100" i="3"/>
  <c r="BR100" i="3"/>
  <c r="BS100" i="3"/>
  <c r="BU100" i="3"/>
  <c r="BV100" i="3"/>
  <c r="BX100" i="3"/>
  <c r="BY100" i="3"/>
  <c r="CA100" i="3"/>
  <c r="CB100" i="3"/>
  <c r="CD100" i="3"/>
  <c r="CE100" i="3"/>
  <c r="CG100" i="3"/>
  <c r="CH100" i="3"/>
  <c r="CJ100" i="3"/>
  <c r="CK100" i="3"/>
  <c r="CM100" i="3"/>
  <c r="CN100" i="3"/>
  <c r="CP100" i="3"/>
  <c r="CQ100" i="3"/>
  <c r="CS100" i="3"/>
  <c r="CT100" i="3"/>
  <c r="CV100" i="3"/>
  <c r="CW100" i="3"/>
  <c r="CY100" i="3"/>
  <c r="CZ100" i="3"/>
  <c r="DB100" i="3"/>
  <c r="DC100" i="3"/>
  <c r="DE100" i="3"/>
  <c r="DF100" i="3"/>
  <c r="DH100" i="3"/>
  <c r="DI100" i="3"/>
  <c r="DK100" i="3"/>
  <c r="DL100" i="3"/>
  <c r="DN100" i="3"/>
  <c r="DO100" i="3"/>
  <c r="DQ100" i="3"/>
  <c r="DR100" i="3"/>
  <c r="DT100" i="3"/>
  <c r="DU100" i="3"/>
  <c r="DW100" i="3"/>
  <c r="DX100" i="3"/>
  <c r="DZ100" i="3"/>
  <c r="EA100" i="3"/>
  <c r="EC100" i="3"/>
  <c r="ED100" i="3"/>
  <c r="EF100" i="3"/>
  <c r="EG100" i="3"/>
  <c r="EI100" i="3"/>
  <c r="EJ100" i="3"/>
  <c r="EL100" i="3"/>
  <c r="EM100" i="3"/>
  <c r="EO100" i="3"/>
  <c r="EP100" i="3"/>
  <c r="ER100" i="3"/>
  <c r="ES100" i="3"/>
  <c r="EU100" i="3"/>
  <c r="EV100" i="3"/>
  <c r="EX100" i="3"/>
  <c r="EY100" i="3"/>
  <c r="FA100" i="3"/>
  <c r="FB100" i="3"/>
  <c r="FD100" i="3"/>
  <c r="FE100" i="3"/>
  <c r="FG100" i="3"/>
  <c r="FH100" i="3"/>
  <c r="FJ100" i="3"/>
  <c r="FK100" i="3"/>
  <c r="FM100" i="3"/>
  <c r="FN100" i="3"/>
  <c r="FP100" i="3"/>
  <c r="FQ100" i="3"/>
  <c r="FS100" i="3"/>
  <c r="FT100" i="3"/>
  <c r="FV100" i="3"/>
  <c r="FW100" i="3"/>
  <c r="FY100" i="3"/>
  <c r="FZ100" i="3"/>
  <c r="GB100" i="3"/>
  <c r="GC100" i="3"/>
  <c r="GE100" i="3"/>
  <c r="GF100" i="3"/>
  <c r="GH100" i="3"/>
  <c r="GI100" i="3"/>
  <c r="GK100" i="3"/>
  <c r="GL100" i="3"/>
  <c r="GN100" i="3"/>
  <c r="GO100" i="3"/>
  <c r="GQ100" i="3"/>
  <c r="GR100" i="3"/>
  <c r="GT100" i="3"/>
  <c r="GU100" i="3"/>
  <c r="GW100" i="3"/>
  <c r="GX100" i="3"/>
  <c r="GZ100" i="3"/>
  <c r="HA100" i="3"/>
  <c r="HC100" i="3"/>
  <c r="HD100" i="3"/>
  <c r="HF100" i="3"/>
  <c r="HG100" i="3"/>
  <c r="HI100" i="3"/>
  <c r="HJ100" i="3"/>
  <c r="HL100" i="3"/>
  <c r="HM100" i="3"/>
  <c r="HO100" i="3"/>
  <c r="HP100" i="3"/>
  <c r="HR100" i="3"/>
  <c r="HS100" i="3"/>
  <c r="HU100" i="3"/>
  <c r="HV100" i="3"/>
  <c r="HX100" i="3"/>
  <c r="HY100" i="3"/>
  <c r="IA100" i="3"/>
  <c r="IB100" i="3"/>
  <c r="ID100" i="3"/>
  <c r="IE100" i="3"/>
  <c r="IG100" i="3"/>
  <c r="IH100" i="3"/>
  <c r="IJ100" i="3"/>
  <c r="IK100" i="3"/>
  <c r="IM100" i="3"/>
  <c r="IN100" i="3"/>
  <c r="IP100" i="3"/>
  <c r="IQ100" i="3"/>
  <c r="IS100" i="3"/>
  <c r="IT100" i="3"/>
  <c r="IV100" i="3"/>
  <c r="IW100" i="3"/>
  <c r="IY100" i="3"/>
  <c r="IZ100" i="3"/>
  <c r="JB100" i="3"/>
  <c r="JC100" i="3"/>
  <c r="JE100" i="3"/>
  <c r="JF100" i="3"/>
  <c r="JH100" i="3"/>
  <c r="JI100" i="3"/>
  <c r="JK100" i="3"/>
  <c r="JL100" i="3"/>
  <c r="JN100" i="3"/>
  <c r="JO100" i="3"/>
  <c r="JQ100" i="3"/>
  <c r="JR100" i="3"/>
  <c r="JT100" i="3"/>
  <c r="JU100" i="3"/>
  <c r="JW100" i="3"/>
  <c r="JX100" i="3"/>
  <c r="JZ100" i="3"/>
  <c r="KA100" i="3"/>
  <c r="KC100" i="3"/>
  <c r="KD100" i="3"/>
  <c r="KF100" i="3"/>
  <c r="KG100" i="3"/>
  <c r="KI100" i="3"/>
  <c r="KJ100" i="3"/>
  <c r="KL100" i="3"/>
  <c r="KM100" i="3"/>
  <c r="KO100" i="3"/>
  <c r="KP100" i="3"/>
  <c r="KR100" i="3"/>
  <c r="KS100" i="3"/>
  <c r="KU100" i="3"/>
  <c r="KV100" i="3"/>
  <c r="KX100" i="3"/>
  <c r="KY100" i="3"/>
  <c r="LA100" i="3"/>
  <c r="LB100" i="3"/>
  <c r="LD100" i="3"/>
  <c r="LE100" i="3"/>
  <c r="LG100" i="3"/>
  <c r="LH100" i="3"/>
  <c r="LJ100" i="3"/>
  <c r="LK100" i="3"/>
  <c r="LM100" i="3"/>
  <c r="LN100" i="3"/>
  <c r="LP100" i="3"/>
  <c r="LQ100" i="3"/>
  <c r="LX100" i="3"/>
  <c r="LZ100" i="3"/>
  <c r="MA100" i="3"/>
  <c r="MB100" i="3"/>
  <c r="MC100" i="3"/>
  <c r="MD100" i="3"/>
  <c r="MI100" i="3"/>
  <c r="D101" i="3"/>
  <c r="E101" i="3"/>
  <c r="G101" i="3"/>
  <c r="H101" i="3"/>
  <c r="J101" i="3"/>
  <c r="K101" i="3"/>
  <c r="M101" i="3"/>
  <c r="N101" i="3"/>
  <c r="P101" i="3"/>
  <c r="Q101" i="3"/>
  <c r="S101" i="3"/>
  <c r="T101" i="3"/>
  <c r="V101" i="3"/>
  <c r="W101" i="3"/>
  <c r="Y101" i="3"/>
  <c r="Z101" i="3"/>
  <c r="AB101" i="3"/>
  <c r="AC101" i="3"/>
  <c r="AE101" i="3"/>
  <c r="AF101" i="3"/>
  <c r="AH101" i="3"/>
  <c r="AJ101" i="3" s="1"/>
  <c r="AK101" i="3"/>
  <c r="AL101" i="3"/>
  <c r="AN101" i="3"/>
  <c r="AO101" i="3"/>
  <c r="AQ101" i="3"/>
  <c r="AR101" i="3"/>
  <c r="AT101" i="3"/>
  <c r="AU101" i="3"/>
  <c r="AW101" i="3"/>
  <c r="AX101" i="3"/>
  <c r="AZ101" i="3"/>
  <c r="BA101" i="3"/>
  <c r="BC101" i="3"/>
  <c r="BD101" i="3"/>
  <c r="BF101" i="3"/>
  <c r="BG101" i="3"/>
  <c r="BI101" i="3"/>
  <c r="BJ101" i="3"/>
  <c r="BL101" i="3"/>
  <c r="BM101" i="3"/>
  <c r="BO101" i="3"/>
  <c r="BP101" i="3"/>
  <c r="BR101" i="3"/>
  <c r="BS101" i="3"/>
  <c r="BU101" i="3"/>
  <c r="BV101" i="3"/>
  <c r="BX101" i="3"/>
  <c r="BY101" i="3"/>
  <c r="CA101" i="3"/>
  <c r="CB101" i="3"/>
  <c r="CD101" i="3"/>
  <c r="CE101" i="3"/>
  <c r="CG101" i="3"/>
  <c r="CH101" i="3"/>
  <c r="CJ101" i="3"/>
  <c r="CK101" i="3"/>
  <c r="CM101" i="3"/>
  <c r="CN101" i="3"/>
  <c r="CP101" i="3"/>
  <c r="CQ101" i="3"/>
  <c r="CS101" i="3"/>
  <c r="CT101" i="3"/>
  <c r="CV101" i="3"/>
  <c r="CW101" i="3"/>
  <c r="CY101" i="3"/>
  <c r="CZ101" i="3"/>
  <c r="DB101" i="3"/>
  <c r="DC101" i="3"/>
  <c r="DE101" i="3"/>
  <c r="DF101" i="3"/>
  <c r="DH101" i="3"/>
  <c r="DI101" i="3"/>
  <c r="DK101" i="3"/>
  <c r="DL101" i="3"/>
  <c r="DN101" i="3"/>
  <c r="DO101" i="3"/>
  <c r="DQ101" i="3"/>
  <c r="DR101" i="3"/>
  <c r="DT101" i="3"/>
  <c r="DU101" i="3"/>
  <c r="DW101" i="3"/>
  <c r="DX101" i="3"/>
  <c r="DZ101" i="3"/>
  <c r="EA101" i="3"/>
  <c r="EC101" i="3"/>
  <c r="ED101" i="3"/>
  <c r="EF101" i="3"/>
  <c r="EG101" i="3"/>
  <c r="EI101" i="3"/>
  <c r="EJ101" i="3"/>
  <c r="EL101" i="3"/>
  <c r="EM101" i="3"/>
  <c r="EO101" i="3"/>
  <c r="EP101" i="3"/>
  <c r="ER101" i="3"/>
  <c r="ES101" i="3"/>
  <c r="EU101" i="3"/>
  <c r="EV101" i="3"/>
  <c r="EX101" i="3"/>
  <c r="EY101" i="3"/>
  <c r="FA101" i="3"/>
  <c r="FB101" i="3"/>
  <c r="FD101" i="3"/>
  <c r="FE101" i="3"/>
  <c r="FG101" i="3"/>
  <c r="FH101" i="3"/>
  <c r="FJ101" i="3"/>
  <c r="FK101" i="3"/>
  <c r="FM101" i="3"/>
  <c r="FN101" i="3"/>
  <c r="FP101" i="3"/>
  <c r="FQ101" i="3"/>
  <c r="FS101" i="3"/>
  <c r="FT101" i="3"/>
  <c r="FV101" i="3"/>
  <c r="FW101" i="3"/>
  <c r="FY101" i="3"/>
  <c r="FZ101" i="3"/>
  <c r="GB101" i="3"/>
  <c r="GC101" i="3"/>
  <c r="GE101" i="3"/>
  <c r="GF101" i="3"/>
  <c r="GH101" i="3"/>
  <c r="GI101" i="3"/>
  <c r="GK101" i="3"/>
  <c r="GL101" i="3"/>
  <c r="GN101" i="3"/>
  <c r="GO101" i="3"/>
  <c r="GQ101" i="3"/>
  <c r="GR101" i="3"/>
  <c r="GT101" i="3"/>
  <c r="GU101" i="3"/>
  <c r="GW101" i="3"/>
  <c r="GX101" i="3"/>
  <c r="GZ101" i="3"/>
  <c r="HA101" i="3"/>
  <c r="HC101" i="3"/>
  <c r="HD101" i="3"/>
  <c r="HF101" i="3"/>
  <c r="HG101" i="3"/>
  <c r="HI101" i="3"/>
  <c r="HJ101" i="3"/>
  <c r="HL101" i="3"/>
  <c r="HM101" i="3"/>
  <c r="HO101" i="3"/>
  <c r="HP101" i="3"/>
  <c r="HR101" i="3"/>
  <c r="HS101" i="3"/>
  <c r="HU101" i="3"/>
  <c r="HV101" i="3"/>
  <c r="HX101" i="3"/>
  <c r="HY101" i="3"/>
  <c r="IA101" i="3"/>
  <c r="IB101" i="3"/>
  <c r="ID101" i="3"/>
  <c r="IE101" i="3"/>
  <c r="IG101" i="3"/>
  <c r="IH101" i="3"/>
  <c r="IJ101" i="3"/>
  <c r="IK101" i="3"/>
  <c r="IM101" i="3"/>
  <c r="IN101" i="3"/>
  <c r="IP101" i="3"/>
  <c r="IQ101" i="3"/>
  <c r="IS101" i="3"/>
  <c r="IT101" i="3"/>
  <c r="IV101" i="3"/>
  <c r="IW101" i="3"/>
  <c r="IY101" i="3"/>
  <c r="IZ101" i="3"/>
  <c r="JB101" i="3"/>
  <c r="JC101" i="3"/>
  <c r="JE101" i="3"/>
  <c r="JF101" i="3"/>
  <c r="JH101" i="3"/>
  <c r="JI101" i="3"/>
  <c r="JK101" i="3"/>
  <c r="JL101" i="3"/>
  <c r="JN101" i="3"/>
  <c r="JO101" i="3"/>
  <c r="JQ101" i="3"/>
  <c r="JR101" i="3"/>
  <c r="JT101" i="3"/>
  <c r="JU101" i="3"/>
  <c r="JW101" i="3"/>
  <c r="JX101" i="3"/>
  <c r="JZ101" i="3"/>
  <c r="KA101" i="3"/>
  <c r="KC101" i="3"/>
  <c r="KD101" i="3"/>
  <c r="KF101" i="3"/>
  <c r="KG101" i="3"/>
  <c r="KI101" i="3"/>
  <c r="KJ101" i="3"/>
  <c r="KL101" i="3"/>
  <c r="KM101" i="3"/>
  <c r="KO101" i="3"/>
  <c r="KP101" i="3"/>
  <c r="KR101" i="3"/>
  <c r="KS101" i="3"/>
  <c r="KU101" i="3"/>
  <c r="KV101" i="3"/>
  <c r="KX101" i="3"/>
  <c r="KY101" i="3"/>
  <c r="LA101" i="3"/>
  <c r="LB101" i="3"/>
  <c r="LD101" i="3"/>
  <c r="LE101" i="3"/>
  <c r="LG101" i="3"/>
  <c r="LH101" i="3"/>
  <c r="LJ101" i="3"/>
  <c r="LK101" i="3"/>
  <c r="LM101" i="3"/>
  <c r="LN101" i="3"/>
  <c r="LP101" i="3"/>
  <c r="LQ101" i="3"/>
  <c r="LX101" i="3"/>
  <c r="LZ101" i="3"/>
  <c r="MA101" i="3"/>
  <c r="MB101" i="3"/>
  <c r="MC101" i="3"/>
  <c r="MD101" i="3"/>
  <c r="MI101" i="3"/>
  <c r="D102" i="3"/>
  <c r="E102" i="3"/>
  <c r="G102" i="3"/>
  <c r="H102" i="3"/>
  <c r="J102" i="3"/>
  <c r="K102" i="3"/>
  <c r="M102" i="3"/>
  <c r="N102" i="3"/>
  <c r="P102" i="3"/>
  <c r="Q102" i="3"/>
  <c r="S102" i="3"/>
  <c r="T102" i="3"/>
  <c r="V102" i="3"/>
  <c r="W102" i="3"/>
  <c r="Y102" i="3"/>
  <c r="Z102" i="3"/>
  <c r="AB102" i="3"/>
  <c r="AC102" i="3"/>
  <c r="AE102" i="3"/>
  <c r="AF102" i="3"/>
  <c r="AH102" i="3"/>
  <c r="AJ102" i="3" s="1"/>
  <c r="AK102" i="3"/>
  <c r="AL102" i="3"/>
  <c r="AN102" i="3"/>
  <c r="AO102" i="3"/>
  <c r="AQ102" i="3"/>
  <c r="AR102" i="3"/>
  <c r="AT102" i="3"/>
  <c r="AU102" i="3"/>
  <c r="AW102" i="3"/>
  <c r="AX102" i="3"/>
  <c r="AZ102" i="3"/>
  <c r="BA102" i="3"/>
  <c r="BC102" i="3"/>
  <c r="BD102" i="3"/>
  <c r="BF102" i="3"/>
  <c r="BG102" i="3"/>
  <c r="BI102" i="3"/>
  <c r="BJ102" i="3"/>
  <c r="BL102" i="3"/>
  <c r="BM102" i="3"/>
  <c r="BO102" i="3"/>
  <c r="BP102" i="3"/>
  <c r="BR102" i="3"/>
  <c r="BS102" i="3"/>
  <c r="BU102" i="3"/>
  <c r="BV102" i="3"/>
  <c r="BX102" i="3"/>
  <c r="BY102" i="3"/>
  <c r="CA102" i="3"/>
  <c r="CB102" i="3"/>
  <c r="CD102" i="3"/>
  <c r="CE102" i="3"/>
  <c r="CG102" i="3"/>
  <c r="CH102" i="3"/>
  <c r="CJ102" i="3"/>
  <c r="CK102" i="3"/>
  <c r="CM102" i="3"/>
  <c r="CN102" i="3"/>
  <c r="CP102" i="3"/>
  <c r="CQ102" i="3"/>
  <c r="CS102" i="3"/>
  <c r="CT102" i="3"/>
  <c r="CV102" i="3"/>
  <c r="CW102" i="3"/>
  <c r="CY102" i="3"/>
  <c r="CZ102" i="3"/>
  <c r="DB102" i="3"/>
  <c r="DC102" i="3"/>
  <c r="DE102" i="3"/>
  <c r="DF102" i="3"/>
  <c r="DH102" i="3"/>
  <c r="DI102" i="3"/>
  <c r="DK102" i="3"/>
  <c r="DL102" i="3"/>
  <c r="DN102" i="3"/>
  <c r="DO102" i="3"/>
  <c r="DQ102" i="3"/>
  <c r="DR102" i="3"/>
  <c r="DT102" i="3"/>
  <c r="DU102" i="3"/>
  <c r="DW102" i="3"/>
  <c r="DX102" i="3"/>
  <c r="DZ102" i="3"/>
  <c r="EA102" i="3"/>
  <c r="EC102" i="3"/>
  <c r="ED102" i="3"/>
  <c r="EF102" i="3"/>
  <c r="EG102" i="3"/>
  <c r="EI102" i="3"/>
  <c r="EJ102" i="3"/>
  <c r="EL102" i="3"/>
  <c r="EM102" i="3"/>
  <c r="EO102" i="3"/>
  <c r="EP102" i="3"/>
  <c r="ER102" i="3"/>
  <c r="ES102" i="3"/>
  <c r="EU102" i="3"/>
  <c r="EV102" i="3"/>
  <c r="EX102" i="3"/>
  <c r="EY102" i="3"/>
  <c r="FA102" i="3"/>
  <c r="FB102" i="3"/>
  <c r="FD102" i="3"/>
  <c r="FE102" i="3"/>
  <c r="FG102" i="3"/>
  <c r="FH102" i="3"/>
  <c r="FJ102" i="3"/>
  <c r="FK102" i="3"/>
  <c r="FM102" i="3"/>
  <c r="FN102" i="3"/>
  <c r="FP102" i="3"/>
  <c r="FQ102" i="3"/>
  <c r="FS102" i="3"/>
  <c r="FT102" i="3"/>
  <c r="FV102" i="3"/>
  <c r="FW102" i="3"/>
  <c r="FY102" i="3"/>
  <c r="FZ102" i="3"/>
  <c r="GB102" i="3"/>
  <c r="GC102" i="3"/>
  <c r="GE102" i="3"/>
  <c r="GF102" i="3"/>
  <c r="GH102" i="3"/>
  <c r="GI102" i="3"/>
  <c r="GK102" i="3"/>
  <c r="GL102" i="3"/>
  <c r="GN102" i="3"/>
  <c r="GO102" i="3"/>
  <c r="GQ102" i="3"/>
  <c r="GR102" i="3"/>
  <c r="GT102" i="3"/>
  <c r="GU102" i="3"/>
  <c r="GW102" i="3"/>
  <c r="GX102" i="3"/>
  <c r="GZ102" i="3"/>
  <c r="HA102" i="3"/>
  <c r="HC102" i="3"/>
  <c r="HD102" i="3"/>
  <c r="HF102" i="3"/>
  <c r="HG102" i="3"/>
  <c r="HI102" i="3"/>
  <c r="HJ102" i="3"/>
  <c r="HL102" i="3"/>
  <c r="HM102" i="3"/>
  <c r="HO102" i="3"/>
  <c r="HP102" i="3"/>
  <c r="HR102" i="3"/>
  <c r="HS102" i="3"/>
  <c r="HU102" i="3"/>
  <c r="HV102" i="3"/>
  <c r="HX102" i="3"/>
  <c r="HY102" i="3"/>
  <c r="IA102" i="3"/>
  <c r="IB102" i="3"/>
  <c r="ID102" i="3"/>
  <c r="IE102" i="3"/>
  <c r="IG102" i="3"/>
  <c r="IH102" i="3"/>
  <c r="IJ102" i="3"/>
  <c r="IK102" i="3"/>
  <c r="IM102" i="3"/>
  <c r="IN102" i="3"/>
  <c r="IP102" i="3"/>
  <c r="IQ102" i="3"/>
  <c r="IS102" i="3"/>
  <c r="IT102" i="3"/>
  <c r="IV102" i="3"/>
  <c r="IW102" i="3"/>
  <c r="IY102" i="3"/>
  <c r="IZ102" i="3"/>
  <c r="JB102" i="3"/>
  <c r="JC102" i="3"/>
  <c r="JE102" i="3"/>
  <c r="JF102" i="3"/>
  <c r="JH102" i="3"/>
  <c r="JI102" i="3"/>
  <c r="JK102" i="3"/>
  <c r="JL102" i="3"/>
  <c r="JN102" i="3"/>
  <c r="JO102" i="3"/>
  <c r="JQ102" i="3"/>
  <c r="JR102" i="3"/>
  <c r="JT102" i="3"/>
  <c r="JU102" i="3"/>
  <c r="JW102" i="3"/>
  <c r="JX102" i="3"/>
  <c r="JZ102" i="3"/>
  <c r="KA102" i="3"/>
  <c r="KC102" i="3"/>
  <c r="KD102" i="3"/>
  <c r="KF102" i="3"/>
  <c r="KG102" i="3"/>
  <c r="KI102" i="3"/>
  <c r="KJ102" i="3"/>
  <c r="KL102" i="3"/>
  <c r="KM102" i="3"/>
  <c r="KO102" i="3"/>
  <c r="KP102" i="3"/>
  <c r="KR102" i="3"/>
  <c r="KS102" i="3"/>
  <c r="KU102" i="3"/>
  <c r="KV102" i="3"/>
  <c r="KX102" i="3"/>
  <c r="KY102" i="3"/>
  <c r="LA102" i="3"/>
  <c r="LB102" i="3"/>
  <c r="LD102" i="3"/>
  <c r="LE102" i="3"/>
  <c r="LG102" i="3"/>
  <c r="LH102" i="3"/>
  <c r="LJ102" i="3"/>
  <c r="LK102" i="3"/>
  <c r="LM102" i="3"/>
  <c r="LN102" i="3"/>
  <c r="LP102" i="3"/>
  <c r="LQ102" i="3"/>
  <c r="LX102" i="3"/>
  <c r="LZ102" i="3"/>
  <c r="MA102" i="3"/>
  <c r="MB102" i="3"/>
  <c r="MC102" i="3"/>
  <c r="MD102" i="3"/>
  <c r="MI102" i="3"/>
  <c r="D103" i="3"/>
  <c r="E103" i="3"/>
  <c r="G103" i="3"/>
  <c r="H103" i="3"/>
  <c r="J103" i="3"/>
  <c r="K103" i="3"/>
  <c r="M103" i="3"/>
  <c r="N103" i="3"/>
  <c r="P103" i="3"/>
  <c r="Q103" i="3"/>
  <c r="S103" i="3"/>
  <c r="T103" i="3"/>
  <c r="V103" i="3"/>
  <c r="W103" i="3"/>
  <c r="Y103" i="3"/>
  <c r="Z103" i="3"/>
  <c r="AB103" i="3"/>
  <c r="AC103" i="3"/>
  <c r="AE103" i="3"/>
  <c r="AF103" i="3"/>
  <c r="AH103" i="3"/>
  <c r="AJ103" i="3" s="1"/>
  <c r="AK103" i="3"/>
  <c r="AL103" i="3"/>
  <c r="AN103" i="3"/>
  <c r="AO103" i="3"/>
  <c r="AQ103" i="3"/>
  <c r="AR103" i="3"/>
  <c r="AT103" i="3"/>
  <c r="AU103" i="3"/>
  <c r="AW103" i="3"/>
  <c r="AX103" i="3"/>
  <c r="AZ103" i="3"/>
  <c r="BA103" i="3"/>
  <c r="BC103" i="3"/>
  <c r="BD103" i="3"/>
  <c r="BF103" i="3"/>
  <c r="BG103" i="3"/>
  <c r="BI103" i="3"/>
  <c r="BJ103" i="3"/>
  <c r="BL103" i="3"/>
  <c r="BM103" i="3"/>
  <c r="BO103" i="3"/>
  <c r="BP103" i="3"/>
  <c r="BR103" i="3"/>
  <c r="BS103" i="3"/>
  <c r="BU103" i="3"/>
  <c r="BV103" i="3"/>
  <c r="BX103" i="3"/>
  <c r="BY103" i="3"/>
  <c r="CA103" i="3"/>
  <c r="CB103" i="3"/>
  <c r="CD103" i="3"/>
  <c r="CE103" i="3"/>
  <c r="CG103" i="3"/>
  <c r="CH103" i="3"/>
  <c r="CJ103" i="3"/>
  <c r="CK103" i="3"/>
  <c r="CM103" i="3"/>
  <c r="CN103" i="3"/>
  <c r="CP103" i="3"/>
  <c r="CQ103" i="3"/>
  <c r="CS103" i="3"/>
  <c r="CT103" i="3"/>
  <c r="CV103" i="3"/>
  <c r="CW103" i="3"/>
  <c r="CY103" i="3"/>
  <c r="CZ103" i="3"/>
  <c r="DB103" i="3"/>
  <c r="DC103" i="3"/>
  <c r="DE103" i="3"/>
  <c r="DF103" i="3"/>
  <c r="DH103" i="3"/>
  <c r="DI103" i="3"/>
  <c r="DK103" i="3"/>
  <c r="DL103" i="3"/>
  <c r="DN103" i="3"/>
  <c r="DO103" i="3"/>
  <c r="DQ103" i="3"/>
  <c r="DR103" i="3"/>
  <c r="DT103" i="3"/>
  <c r="DU103" i="3"/>
  <c r="DW103" i="3"/>
  <c r="DX103" i="3"/>
  <c r="DZ103" i="3"/>
  <c r="EA103" i="3"/>
  <c r="EC103" i="3"/>
  <c r="ED103" i="3"/>
  <c r="EF103" i="3"/>
  <c r="EG103" i="3"/>
  <c r="EI103" i="3"/>
  <c r="EJ103" i="3"/>
  <c r="EL103" i="3"/>
  <c r="EM103" i="3"/>
  <c r="EO103" i="3"/>
  <c r="EP103" i="3"/>
  <c r="ER103" i="3"/>
  <c r="ES103" i="3"/>
  <c r="EU103" i="3"/>
  <c r="EV103" i="3"/>
  <c r="EX103" i="3"/>
  <c r="EY103" i="3"/>
  <c r="FA103" i="3"/>
  <c r="FB103" i="3"/>
  <c r="FD103" i="3"/>
  <c r="FE103" i="3"/>
  <c r="FG103" i="3"/>
  <c r="FH103" i="3"/>
  <c r="FJ103" i="3"/>
  <c r="FK103" i="3"/>
  <c r="FM103" i="3"/>
  <c r="FN103" i="3"/>
  <c r="FP103" i="3"/>
  <c r="FQ103" i="3"/>
  <c r="FS103" i="3"/>
  <c r="FT103" i="3"/>
  <c r="FV103" i="3"/>
  <c r="FW103" i="3"/>
  <c r="FY103" i="3"/>
  <c r="FZ103" i="3"/>
  <c r="GB103" i="3"/>
  <c r="GC103" i="3"/>
  <c r="GE103" i="3"/>
  <c r="GF103" i="3"/>
  <c r="GH103" i="3"/>
  <c r="GI103" i="3"/>
  <c r="GK103" i="3"/>
  <c r="GL103" i="3"/>
  <c r="GN103" i="3"/>
  <c r="GO103" i="3"/>
  <c r="GQ103" i="3"/>
  <c r="GR103" i="3"/>
  <c r="GT103" i="3"/>
  <c r="GU103" i="3"/>
  <c r="GW103" i="3"/>
  <c r="GX103" i="3"/>
  <c r="GZ103" i="3"/>
  <c r="HA103" i="3"/>
  <c r="HC103" i="3"/>
  <c r="HD103" i="3"/>
  <c r="HF103" i="3"/>
  <c r="HG103" i="3"/>
  <c r="HI103" i="3"/>
  <c r="HJ103" i="3"/>
  <c r="HL103" i="3"/>
  <c r="HM103" i="3"/>
  <c r="HO103" i="3"/>
  <c r="HP103" i="3"/>
  <c r="HR103" i="3"/>
  <c r="HS103" i="3"/>
  <c r="HU103" i="3"/>
  <c r="HV103" i="3"/>
  <c r="HX103" i="3"/>
  <c r="HY103" i="3"/>
  <c r="IA103" i="3"/>
  <c r="IB103" i="3"/>
  <c r="ID103" i="3"/>
  <c r="IE103" i="3"/>
  <c r="IG103" i="3"/>
  <c r="IH103" i="3"/>
  <c r="IJ103" i="3"/>
  <c r="IK103" i="3"/>
  <c r="IM103" i="3"/>
  <c r="IN103" i="3"/>
  <c r="IP103" i="3"/>
  <c r="IQ103" i="3"/>
  <c r="IS103" i="3"/>
  <c r="IT103" i="3"/>
  <c r="IV103" i="3"/>
  <c r="IW103" i="3"/>
  <c r="IY103" i="3"/>
  <c r="IZ103" i="3"/>
  <c r="JB103" i="3"/>
  <c r="JC103" i="3"/>
  <c r="JE103" i="3"/>
  <c r="JF103" i="3"/>
  <c r="JH103" i="3"/>
  <c r="JI103" i="3"/>
  <c r="JK103" i="3"/>
  <c r="JL103" i="3"/>
  <c r="JN103" i="3"/>
  <c r="JO103" i="3"/>
  <c r="JQ103" i="3"/>
  <c r="JR103" i="3"/>
  <c r="JT103" i="3"/>
  <c r="JU103" i="3"/>
  <c r="JW103" i="3"/>
  <c r="JX103" i="3"/>
  <c r="JZ103" i="3"/>
  <c r="KA103" i="3"/>
  <c r="KC103" i="3"/>
  <c r="KD103" i="3"/>
  <c r="KF103" i="3"/>
  <c r="KG103" i="3"/>
  <c r="KI103" i="3"/>
  <c r="KJ103" i="3"/>
  <c r="KL103" i="3"/>
  <c r="KM103" i="3"/>
  <c r="KO103" i="3"/>
  <c r="KP103" i="3"/>
  <c r="KR103" i="3"/>
  <c r="KS103" i="3"/>
  <c r="KU103" i="3"/>
  <c r="KV103" i="3"/>
  <c r="KX103" i="3"/>
  <c r="KY103" i="3"/>
  <c r="LA103" i="3"/>
  <c r="LB103" i="3"/>
  <c r="LD103" i="3"/>
  <c r="LE103" i="3"/>
  <c r="LG103" i="3"/>
  <c r="LH103" i="3"/>
  <c r="LJ103" i="3"/>
  <c r="LK103" i="3"/>
  <c r="LM103" i="3"/>
  <c r="LN103" i="3"/>
  <c r="LP103" i="3"/>
  <c r="LQ103" i="3"/>
  <c r="LX103" i="3"/>
  <c r="LZ103" i="3"/>
  <c r="MA103" i="3"/>
  <c r="MB103" i="3"/>
  <c r="MC103" i="3"/>
  <c r="MD103" i="3"/>
  <c r="MI103" i="3"/>
  <c r="D104" i="3"/>
  <c r="E104" i="3"/>
  <c r="G104" i="3"/>
  <c r="H104" i="3"/>
  <c r="J104" i="3"/>
  <c r="K104" i="3"/>
  <c r="M104" i="3"/>
  <c r="N104" i="3"/>
  <c r="P104" i="3"/>
  <c r="Q104" i="3"/>
  <c r="S104" i="3"/>
  <c r="T104" i="3"/>
  <c r="V104" i="3"/>
  <c r="W104" i="3"/>
  <c r="Y104" i="3"/>
  <c r="Z104" i="3"/>
  <c r="AB104" i="3"/>
  <c r="AC104" i="3"/>
  <c r="AE104" i="3"/>
  <c r="AF104" i="3"/>
  <c r="AH104" i="3"/>
  <c r="AJ104" i="3" s="1"/>
  <c r="AK104" i="3"/>
  <c r="AL104" i="3"/>
  <c r="AN104" i="3"/>
  <c r="AO104" i="3"/>
  <c r="AQ104" i="3"/>
  <c r="AR104" i="3"/>
  <c r="AT104" i="3"/>
  <c r="AU104" i="3"/>
  <c r="AW104" i="3"/>
  <c r="AX104" i="3"/>
  <c r="AZ104" i="3"/>
  <c r="BA104" i="3"/>
  <c r="BC104" i="3"/>
  <c r="BD104" i="3"/>
  <c r="BF104" i="3"/>
  <c r="BG104" i="3"/>
  <c r="BI104" i="3"/>
  <c r="BJ104" i="3"/>
  <c r="BL104" i="3"/>
  <c r="BM104" i="3"/>
  <c r="BO104" i="3"/>
  <c r="BP104" i="3"/>
  <c r="BR104" i="3"/>
  <c r="BS104" i="3"/>
  <c r="BU104" i="3"/>
  <c r="BV104" i="3"/>
  <c r="BX104" i="3"/>
  <c r="BY104" i="3"/>
  <c r="CA104" i="3"/>
  <c r="CB104" i="3"/>
  <c r="CD104" i="3"/>
  <c r="CE104" i="3"/>
  <c r="CG104" i="3"/>
  <c r="CH104" i="3"/>
  <c r="CJ104" i="3"/>
  <c r="CK104" i="3"/>
  <c r="CM104" i="3"/>
  <c r="CN104" i="3"/>
  <c r="CP104" i="3"/>
  <c r="CQ104" i="3"/>
  <c r="CS104" i="3"/>
  <c r="CT104" i="3"/>
  <c r="CV104" i="3"/>
  <c r="CW104" i="3"/>
  <c r="CY104" i="3"/>
  <c r="CZ104" i="3"/>
  <c r="DB104" i="3"/>
  <c r="DC104" i="3"/>
  <c r="DE104" i="3"/>
  <c r="DF104" i="3"/>
  <c r="DH104" i="3"/>
  <c r="DI104" i="3"/>
  <c r="DK104" i="3"/>
  <c r="DL104" i="3"/>
  <c r="DN104" i="3"/>
  <c r="DO104" i="3"/>
  <c r="DQ104" i="3"/>
  <c r="DR104" i="3"/>
  <c r="DT104" i="3"/>
  <c r="DU104" i="3"/>
  <c r="DW104" i="3"/>
  <c r="DX104" i="3"/>
  <c r="DZ104" i="3"/>
  <c r="EA104" i="3"/>
  <c r="EC104" i="3"/>
  <c r="ED104" i="3"/>
  <c r="EF104" i="3"/>
  <c r="EG104" i="3"/>
  <c r="EI104" i="3"/>
  <c r="EJ104" i="3"/>
  <c r="EL104" i="3"/>
  <c r="EM104" i="3"/>
  <c r="EO104" i="3"/>
  <c r="EP104" i="3"/>
  <c r="ER104" i="3"/>
  <c r="ES104" i="3"/>
  <c r="EU104" i="3"/>
  <c r="EV104" i="3"/>
  <c r="EX104" i="3"/>
  <c r="EY104" i="3"/>
  <c r="FA104" i="3"/>
  <c r="FB104" i="3"/>
  <c r="FD104" i="3"/>
  <c r="FE104" i="3"/>
  <c r="FG104" i="3"/>
  <c r="FH104" i="3"/>
  <c r="FJ104" i="3"/>
  <c r="FK104" i="3"/>
  <c r="FM104" i="3"/>
  <c r="FN104" i="3"/>
  <c r="FP104" i="3"/>
  <c r="FQ104" i="3"/>
  <c r="FS104" i="3"/>
  <c r="FT104" i="3"/>
  <c r="FV104" i="3"/>
  <c r="FW104" i="3"/>
  <c r="FY104" i="3"/>
  <c r="FZ104" i="3"/>
  <c r="GB104" i="3"/>
  <c r="GC104" i="3"/>
  <c r="GE104" i="3"/>
  <c r="GF104" i="3"/>
  <c r="GH104" i="3"/>
  <c r="GI104" i="3"/>
  <c r="GK104" i="3"/>
  <c r="GL104" i="3"/>
  <c r="GN104" i="3"/>
  <c r="GO104" i="3"/>
  <c r="GQ104" i="3"/>
  <c r="GR104" i="3"/>
  <c r="GT104" i="3"/>
  <c r="GU104" i="3"/>
  <c r="GW104" i="3"/>
  <c r="GX104" i="3"/>
  <c r="GZ104" i="3"/>
  <c r="HA104" i="3"/>
  <c r="HC104" i="3"/>
  <c r="HD104" i="3"/>
  <c r="HF104" i="3"/>
  <c r="HG104" i="3"/>
  <c r="HI104" i="3"/>
  <c r="HJ104" i="3"/>
  <c r="HL104" i="3"/>
  <c r="HM104" i="3"/>
  <c r="HO104" i="3"/>
  <c r="HP104" i="3"/>
  <c r="HR104" i="3"/>
  <c r="HS104" i="3"/>
  <c r="HU104" i="3"/>
  <c r="HV104" i="3"/>
  <c r="HX104" i="3"/>
  <c r="HY104" i="3"/>
  <c r="IA104" i="3"/>
  <c r="IB104" i="3"/>
  <c r="ID104" i="3"/>
  <c r="IE104" i="3"/>
  <c r="IG104" i="3"/>
  <c r="IH104" i="3"/>
  <c r="IJ104" i="3"/>
  <c r="IK104" i="3"/>
  <c r="IM104" i="3"/>
  <c r="IN104" i="3"/>
  <c r="IP104" i="3"/>
  <c r="IQ104" i="3"/>
  <c r="IS104" i="3"/>
  <c r="IT104" i="3"/>
  <c r="IV104" i="3"/>
  <c r="IW104" i="3"/>
  <c r="IY104" i="3"/>
  <c r="IZ104" i="3"/>
  <c r="JB104" i="3"/>
  <c r="JC104" i="3"/>
  <c r="JE104" i="3"/>
  <c r="JF104" i="3"/>
  <c r="JH104" i="3"/>
  <c r="JI104" i="3"/>
  <c r="JK104" i="3"/>
  <c r="JL104" i="3"/>
  <c r="JN104" i="3"/>
  <c r="JO104" i="3"/>
  <c r="JQ104" i="3"/>
  <c r="JR104" i="3"/>
  <c r="JT104" i="3"/>
  <c r="JU104" i="3"/>
  <c r="JW104" i="3"/>
  <c r="JX104" i="3"/>
  <c r="JZ104" i="3"/>
  <c r="KA104" i="3"/>
  <c r="KC104" i="3"/>
  <c r="KD104" i="3"/>
  <c r="KF104" i="3"/>
  <c r="KG104" i="3"/>
  <c r="KI104" i="3"/>
  <c r="KJ104" i="3"/>
  <c r="KL104" i="3"/>
  <c r="KM104" i="3"/>
  <c r="KO104" i="3"/>
  <c r="KP104" i="3"/>
  <c r="KR104" i="3"/>
  <c r="KS104" i="3"/>
  <c r="KU104" i="3"/>
  <c r="KV104" i="3"/>
  <c r="KX104" i="3"/>
  <c r="KY104" i="3"/>
  <c r="LA104" i="3"/>
  <c r="LB104" i="3"/>
  <c r="LD104" i="3"/>
  <c r="LE104" i="3"/>
  <c r="LG104" i="3"/>
  <c r="LH104" i="3"/>
  <c r="LJ104" i="3"/>
  <c r="LK104" i="3"/>
  <c r="LM104" i="3"/>
  <c r="LN104" i="3"/>
  <c r="LP104" i="3"/>
  <c r="LQ104" i="3"/>
  <c r="LX104" i="3"/>
  <c r="LZ104" i="3"/>
  <c r="MA104" i="3"/>
  <c r="MB104" i="3"/>
  <c r="MC104" i="3"/>
  <c r="MD104" i="3"/>
  <c r="MI104" i="3"/>
  <c r="D105" i="3"/>
  <c r="E105" i="3"/>
  <c r="G105" i="3"/>
  <c r="H105" i="3"/>
  <c r="J105" i="3"/>
  <c r="K105" i="3"/>
  <c r="M105" i="3"/>
  <c r="N105" i="3"/>
  <c r="P105" i="3"/>
  <c r="Q105" i="3"/>
  <c r="S105" i="3"/>
  <c r="T105" i="3"/>
  <c r="V105" i="3"/>
  <c r="W105" i="3"/>
  <c r="Y105" i="3"/>
  <c r="Z105" i="3"/>
  <c r="AB105" i="3"/>
  <c r="AC105" i="3"/>
  <c r="AE105" i="3"/>
  <c r="AF105" i="3"/>
  <c r="AH105" i="3"/>
  <c r="AJ105" i="3" s="1"/>
  <c r="AK105" i="3"/>
  <c r="AL105" i="3"/>
  <c r="AN105" i="3"/>
  <c r="AO105" i="3"/>
  <c r="AQ105" i="3"/>
  <c r="AR105" i="3"/>
  <c r="AT105" i="3"/>
  <c r="AU105" i="3"/>
  <c r="AW105" i="3"/>
  <c r="AX105" i="3"/>
  <c r="AZ105" i="3"/>
  <c r="BA105" i="3"/>
  <c r="BC105" i="3"/>
  <c r="BD105" i="3"/>
  <c r="BF105" i="3"/>
  <c r="BG105" i="3"/>
  <c r="BI105" i="3"/>
  <c r="BJ105" i="3"/>
  <c r="BL105" i="3"/>
  <c r="BM105" i="3"/>
  <c r="BO105" i="3"/>
  <c r="BP105" i="3"/>
  <c r="BR105" i="3"/>
  <c r="BS105" i="3"/>
  <c r="BU105" i="3"/>
  <c r="BV105" i="3"/>
  <c r="BX105" i="3"/>
  <c r="BY105" i="3"/>
  <c r="CA105" i="3"/>
  <c r="CB105" i="3"/>
  <c r="CD105" i="3"/>
  <c r="CE105" i="3"/>
  <c r="CG105" i="3"/>
  <c r="CH105" i="3"/>
  <c r="CJ105" i="3"/>
  <c r="CK105" i="3"/>
  <c r="CM105" i="3"/>
  <c r="CN105" i="3"/>
  <c r="CP105" i="3"/>
  <c r="CQ105" i="3"/>
  <c r="CS105" i="3"/>
  <c r="CT105" i="3"/>
  <c r="CV105" i="3"/>
  <c r="CW105" i="3"/>
  <c r="CY105" i="3"/>
  <c r="CZ105" i="3"/>
  <c r="DB105" i="3"/>
  <c r="DC105" i="3"/>
  <c r="DE105" i="3"/>
  <c r="DF105" i="3"/>
  <c r="DH105" i="3"/>
  <c r="DI105" i="3"/>
  <c r="DK105" i="3"/>
  <c r="DL105" i="3"/>
  <c r="DN105" i="3"/>
  <c r="DO105" i="3"/>
  <c r="DQ105" i="3"/>
  <c r="DR105" i="3"/>
  <c r="DT105" i="3"/>
  <c r="DU105" i="3"/>
  <c r="DW105" i="3"/>
  <c r="DX105" i="3"/>
  <c r="DZ105" i="3"/>
  <c r="EA105" i="3"/>
  <c r="EC105" i="3"/>
  <c r="ED105" i="3"/>
  <c r="EF105" i="3"/>
  <c r="EG105" i="3"/>
  <c r="EI105" i="3"/>
  <c r="EJ105" i="3"/>
  <c r="EL105" i="3"/>
  <c r="EM105" i="3"/>
  <c r="EO105" i="3"/>
  <c r="EP105" i="3"/>
  <c r="ER105" i="3"/>
  <c r="ES105" i="3"/>
  <c r="EU105" i="3"/>
  <c r="EV105" i="3"/>
  <c r="EX105" i="3"/>
  <c r="EY105" i="3"/>
  <c r="FA105" i="3"/>
  <c r="FB105" i="3"/>
  <c r="FD105" i="3"/>
  <c r="FE105" i="3"/>
  <c r="FG105" i="3"/>
  <c r="FH105" i="3"/>
  <c r="FJ105" i="3"/>
  <c r="FK105" i="3"/>
  <c r="FM105" i="3"/>
  <c r="FN105" i="3"/>
  <c r="FP105" i="3"/>
  <c r="FQ105" i="3"/>
  <c r="FS105" i="3"/>
  <c r="FT105" i="3"/>
  <c r="FV105" i="3"/>
  <c r="FW105" i="3"/>
  <c r="FY105" i="3"/>
  <c r="FZ105" i="3"/>
  <c r="GB105" i="3"/>
  <c r="GC105" i="3"/>
  <c r="GE105" i="3"/>
  <c r="GF105" i="3"/>
  <c r="GH105" i="3"/>
  <c r="GI105" i="3"/>
  <c r="GK105" i="3"/>
  <c r="GL105" i="3"/>
  <c r="GN105" i="3"/>
  <c r="GO105" i="3"/>
  <c r="GQ105" i="3"/>
  <c r="GR105" i="3"/>
  <c r="GT105" i="3"/>
  <c r="GU105" i="3"/>
  <c r="GW105" i="3"/>
  <c r="GX105" i="3"/>
  <c r="GZ105" i="3"/>
  <c r="HA105" i="3"/>
  <c r="HC105" i="3"/>
  <c r="HD105" i="3"/>
  <c r="HF105" i="3"/>
  <c r="HG105" i="3"/>
  <c r="HI105" i="3"/>
  <c r="HJ105" i="3"/>
  <c r="HL105" i="3"/>
  <c r="HM105" i="3"/>
  <c r="HO105" i="3"/>
  <c r="HP105" i="3"/>
  <c r="HR105" i="3"/>
  <c r="HS105" i="3"/>
  <c r="HU105" i="3"/>
  <c r="HV105" i="3"/>
  <c r="HX105" i="3"/>
  <c r="HY105" i="3"/>
  <c r="IA105" i="3"/>
  <c r="IB105" i="3"/>
  <c r="ID105" i="3"/>
  <c r="IE105" i="3"/>
  <c r="IG105" i="3"/>
  <c r="IH105" i="3"/>
  <c r="IJ105" i="3"/>
  <c r="IK105" i="3"/>
  <c r="IM105" i="3"/>
  <c r="IN105" i="3"/>
  <c r="IP105" i="3"/>
  <c r="IQ105" i="3"/>
  <c r="IS105" i="3"/>
  <c r="IT105" i="3"/>
  <c r="IV105" i="3"/>
  <c r="IW105" i="3"/>
  <c r="IY105" i="3"/>
  <c r="IZ105" i="3"/>
  <c r="JB105" i="3"/>
  <c r="JC105" i="3"/>
  <c r="JE105" i="3"/>
  <c r="JF105" i="3"/>
  <c r="JH105" i="3"/>
  <c r="JI105" i="3"/>
  <c r="JK105" i="3"/>
  <c r="JL105" i="3"/>
  <c r="JN105" i="3"/>
  <c r="JO105" i="3"/>
  <c r="JQ105" i="3"/>
  <c r="JR105" i="3"/>
  <c r="JT105" i="3"/>
  <c r="JU105" i="3"/>
  <c r="JW105" i="3"/>
  <c r="JX105" i="3"/>
  <c r="JZ105" i="3"/>
  <c r="KA105" i="3"/>
  <c r="KC105" i="3"/>
  <c r="KD105" i="3"/>
  <c r="KF105" i="3"/>
  <c r="KG105" i="3"/>
  <c r="KI105" i="3"/>
  <c r="KJ105" i="3"/>
  <c r="KL105" i="3"/>
  <c r="KM105" i="3"/>
  <c r="KO105" i="3"/>
  <c r="KP105" i="3"/>
  <c r="KR105" i="3"/>
  <c r="KS105" i="3"/>
  <c r="KU105" i="3"/>
  <c r="KV105" i="3"/>
  <c r="KX105" i="3"/>
  <c r="KY105" i="3"/>
  <c r="LA105" i="3"/>
  <c r="LB105" i="3"/>
  <c r="LD105" i="3"/>
  <c r="LE105" i="3"/>
  <c r="LG105" i="3"/>
  <c r="LH105" i="3"/>
  <c r="LJ105" i="3"/>
  <c r="LK105" i="3"/>
  <c r="LM105" i="3"/>
  <c r="LN105" i="3"/>
  <c r="LP105" i="3"/>
  <c r="LQ105" i="3"/>
  <c r="LX105" i="3"/>
  <c r="LZ105" i="3"/>
  <c r="MA105" i="3"/>
  <c r="MB105" i="3"/>
  <c r="MC105" i="3"/>
  <c r="MD105" i="3"/>
  <c r="MI105" i="3"/>
  <c r="D106" i="3"/>
  <c r="E106" i="3"/>
  <c r="G106" i="3"/>
  <c r="H106" i="3"/>
  <c r="J106" i="3"/>
  <c r="K106" i="3"/>
  <c r="M106" i="3"/>
  <c r="N106" i="3"/>
  <c r="P106" i="3"/>
  <c r="Q106" i="3"/>
  <c r="S106" i="3"/>
  <c r="T106" i="3"/>
  <c r="V106" i="3"/>
  <c r="W106" i="3"/>
  <c r="Y106" i="3"/>
  <c r="Z106" i="3"/>
  <c r="AB106" i="3"/>
  <c r="AC106" i="3"/>
  <c r="AE106" i="3"/>
  <c r="AF106" i="3"/>
  <c r="AH106" i="3"/>
  <c r="AI106" i="3"/>
  <c r="AK106" i="3"/>
  <c r="AL106" i="3"/>
  <c r="AN106" i="3"/>
  <c r="AO106" i="3"/>
  <c r="AQ106" i="3"/>
  <c r="AR106" i="3"/>
  <c r="AT106" i="3"/>
  <c r="AU106" i="3"/>
  <c r="AW106" i="3"/>
  <c r="AX106" i="3"/>
  <c r="AZ106" i="3"/>
  <c r="BA106" i="3"/>
  <c r="BC106" i="3"/>
  <c r="BD106" i="3"/>
  <c r="BF106" i="3"/>
  <c r="BG106" i="3"/>
  <c r="BI106" i="3"/>
  <c r="BJ106" i="3"/>
  <c r="BL106" i="3"/>
  <c r="BM106" i="3"/>
  <c r="BO106" i="3"/>
  <c r="BP106" i="3"/>
  <c r="BR106" i="3"/>
  <c r="BS106" i="3"/>
  <c r="BU106" i="3"/>
  <c r="BV106" i="3"/>
  <c r="BX106" i="3"/>
  <c r="BY106" i="3"/>
  <c r="CA106" i="3"/>
  <c r="CB106" i="3"/>
  <c r="CD106" i="3"/>
  <c r="CE106" i="3"/>
  <c r="CG106" i="3"/>
  <c r="CH106" i="3"/>
  <c r="CJ106" i="3"/>
  <c r="CK106" i="3"/>
  <c r="CM106" i="3"/>
  <c r="CN106" i="3"/>
  <c r="CP106" i="3"/>
  <c r="CQ106" i="3"/>
  <c r="CS106" i="3"/>
  <c r="CT106" i="3"/>
  <c r="CV106" i="3"/>
  <c r="CW106" i="3"/>
  <c r="CY106" i="3"/>
  <c r="CZ106" i="3"/>
  <c r="DB106" i="3"/>
  <c r="DC106" i="3"/>
  <c r="DE106" i="3"/>
  <c r="DF106" i="3"/>
  <c r="DH106" i="3"/>
  <c r="DI106" i="3"/>
  <c r="DK106" i="3"/>
  <c r="DL106" i="3"/>
  <c r="DN106" i="3"/>
  <c r="DO106" i="3"/>
  <c r="DQ106" i="3"/>
  <c r="DR106" i="3"/>
  <c r="DT106" i="3"/>
  <c r="DU106" i="3"/>
  <c r="DW106" i="3"/>
  <c r="DX106" i="3"/>
  <c r="DZ106" i="3"/>
  <c r="EA106" i="3"/>
  <c r="EC106" i="3"/>
  <c r="ED106" i="3"/>
  <c r="EF106" i="3"/>
  <c r="EG106" i="3"/>
  <c r="EI106" i="3"/>
  <c r="EJ106" i="3"/>
  <c r="EL106" i="3"/>
  <c r="EM106" i="3"/>
  <c r="EO106" i="3"/>
  <c r="EP106" i="3"/>
  <c r="ER106" i="3"/>
  <c r="ES106" i="3"/>
  <c r="EU106" i="3"/>
  <c r="EV106" i="3"/>
  <c r="EX106" i="3"/>
  <c r="EY106" i="3"/>
  <c r="FA106" i="3"/>
  <c r="FB106" i="3"/>
  <c r="FD106" i="3"/>
  <c r="FE106" i="3"/>
  <c r="FG106" i="3"/>
  <c r="FH106" i="3"/>
  <c r="FJ106" i="3"/>
  <c r="FK106" i="3"/>
  <c r="FM106" i="3"/>
  <c r="FN106" i="3"/>
  <c r="FP106" i="3"/>
  <c r="FQ106" i="3"/>
  <c r="FS106" i="3"/>
  <c r="FT106" i="3"/>
  <c r="FV106" i="3"/>
  <c r="FW106" i="3"/>
  <c r="FY106" i="3"/>
  <c r="FZ106" i="3"/>
  <c r="GB106" i="3"/>
  <c r="GC106" i="3"/>
  <c r="GE106" i="3"/>
  <c r="GF106" i="3"/>
  <c r="GH106" i="3"/>
  <c r="GI106" i="3"/>
  <c r="GK106" i="3"/>
  <c r="GL106" i="3"/>
  <c r="GN106" i="3"/>
  <c r="GO106" i="3"/>
  <c r="GQ106" i="3"/>
  <c r="GR106" i="3"/>
  <c r="GT106" i="3"/>
  <c r="GU106" i="3"/>
  <c r="GW106" i="3"/>
  <c r="GX106" i="3"/>
  <c r="GZ106" i="3"/>
  <c r="HA106" i="3"/>
  <c r="HC106" i="3"/>
  <c r="HD106" i="3"/>
  <c r="HF106" i="3"/>
  <c r="HG106" i="3"/>
  <c r="HI106" i="3"/>
  <c r="HJ106" i="3"/>
  <c r="HL106" i="3"/>
  <c r="HM106" i="3"/>
  <c r="HO106" i="3"/>
  <c r="HP106" i="3"/>
  <c r="HR106" i="3"/>
  <c r="HS106" i="3"/>
  <c r="HU106" i="3"/>
  <c r="HV106" i="3"/>
  <c r="HX106" i="3"/>
  <c r="HY106" i="3"/>
  <c r="IA106" i="3"/>
  <c r="IB106" i="3"/>
  <c r="ID106" i="3"/>
  <c r="IE106" i="3"/>
  <c r="IG106" i="3"/>
  <c r="IH106" i="3"/>
  <c r="IJ106" i="3"/>
  <c r="IK106" i="3"/>
  <c r="IM106" i="3"/>
  <c r="IN106" i="3"/>
  <c r="IP106" i="3"/>
  <c r="IQ106" i="3"/>
  <c r="IS106" i="3"/>
  <c r="IT106" i="3"/>
  <c r="IV106" i="3"/>
  <c r="IW106" i="3"/>
  <c r="IY106" i="3"/>
  <c r="IZ106" i="3"/>
  <c r="JB106" i="3"/>
  <c r="JC106" i="3"/>
  <c r="JE106" i="3"/>
  <c r="JF106" i="3"/>
  <c r="JH106" i="3"/>
  <c r="JI106" i="3"/>
  <c r="JK106" i="3"/>
  <c r="JL106" i="3"/>
  <c r="JN106" i="3"/>
  <c r="JO106" i="3"/>
  <c r="JQ106" i="3"/>
  <c r="JR106" i="3"/>
  <c r="JT106" i="3"/>
  <c r="JU106" i="3"/>
  <c r="JW106" i="3"/>
  <c r="JX106" i="3"/>
  <c r="JZ106" i="3"/>
  <c r="KA106" i="3"/>
  <c r="KC106" i="3"/>
  <c r="KD106" i="3"/>
  <c r="KF106" i="3"/>
  <c r="KG106" i="3"/>
  <c r="KI106" i="3"/>
  <c r="KJ106" i="3"/>
  <c r="KL106" i="3"/>
  <c r="KM106" i="3"/>
  <c r="KO106" i="3"/>
  <c r="KP106" i="3"/>
  <c r="KR106" i="3"/>
  <c r="KS106" i="3"/>
  <c r="KU106" i="3"/>
  <c r="KV106" i="3"/>
  <c r="KX106" i="3"/>
  <c r="KY106" i="3"/>
  <c r="LA106" i="3"/>
  <c r="LB106" i="3"/>
  <c r="LD106" i="3"/>
  <c r="LE106" i="3"/>
  <c r="LG106" i="3"/>
  <c r="LH106" i="3"/>
  <c r="LJ106" i="3"/>
  <c r="LK106" i="3"/>
  <c r="LM106" i="3"/>
  <c r="LN106" i="3"/>
  <c r="LP106" i="3"/>
  <c r="LQ106" i="3"/>
  <c r="LX106" i="3"/>
  <c r="LZ106" i="3"/>
  <c r="MA106" i="3"/>
  <c r="MB106" i="3"/>
  <c r="MC106" i="3"/>
  <c r="MD106" i="3"/>
  <c r="MI106" i="3"/>
  <c r="D107" i="3"/>
  <c r="E107" i="3"/>
  <c r="G107" i="3"/>
  <c r="H107" i="3"/>
  <c r="J107" i="3"/>
  <c r="K107" i="3"/>
  <c r="M107" i="3"/>
  <c r="N107" i="3"/>
  <c r="P107" i="3"/>
  <c r="Q107" i="3"/>
  <c r="S107" i="3"/>
  <c r="T107" i="3"/>
  <c r="V107" i="3"/>
  <c r="W107" i="3"/>
  <c r="Y107" i="3"/>
  <c r="Z107" i="3"/>
  <c r="AB107" i="3"/>
  <c r="AC107" i="3"/>
  <c r="AE107" i="3"/>
  <c r="AF107" i="3"/>
  <c r="AH107" i="3"/>
  <c r="AJ107" i="3" s="1"/>
  <c r="AK107" i="3"/>
  <c r="AL107" i="3"/>
  <c r="AN107" i="3"/>
  <c r="AO107" i="3"/>
  <c r="AQ107" i="3"/>
  <c r="AR107" i="3"/>
  <c r="AT107" i="3"/>
  <c r="AU107" i="3"/>
  <c r="AW107" i="3"/>
  <c r="AX107" i="3"/>
  <c r="AZ107" i="3"/>
  <c r="BA107" i="3"/>
  <c r="BC107" i="3"/>
  <c r="BD107" i="3"/>
  <c r="BF107" i="3"/>
  <c r="BG107" i="3"/>
  <c r="BI107" i="3"/>
  <c r="BJ107" i="3"/>
  <c r="BL107" i="3"/>
  <c r="BM107" i="3"/>
  <c r="BO107" i="3"/>
  <c r="BP107" i="3"/>
  <c r="BR107" i="3"/>
  <c r="BS107" i="3"/>
  <c r="BU107" i="3"/>
  <c r="BV107" i="3"/>
  <c r="BX107" i="3"/>
  <c r="BY107" i="3"/>
  <c r="CA107" i="3"/>
  <c r="CB107" i="3"/>
  <c r="CD107" i="3"/>
  <c r="CE107" i="3"/>
  <c r="CG107" i="3"/>
  <c r="CH107" i="3"/>
  <c r="CJ107" i="3"/>
  <c r="CK107" i="3"/>
  <c r="CM107" i="3"/>
  <c r="CN107" i="3"/>
  <c r="CP107" i="3"/>
  <c r="CQ107" i="3"/>
  <c r="CS107" i="3"/>
  <c r="CT107" i="3"/>
  <c r="CV107" i="3"/>
  <c r="CW107" i="3"/>
  <c r="CY107" i="3"/>
  <c r="CZ107" i="3"/>
  <c r="DB107" i="3"/>
  <c r="DC107" i="3"/>
  <c r="DE107" i="3"/>
  <c r="DF107" i="3"/>
  <c r="DH107" i="3"/>
  <c r="DI107" i="3"/>
  <c r="DK107" i="3"/>
  <c r="DL107" i="3"/>
  <c r="DN107" i="3"/>
  <c r="DO107" i="3"/>
  <c r="DQ107" i="3"/>
  <c r="DR107" i="3"/>
  <c r="DT107" i="3"/>
  <c r="DU107" i="3"/>
  <c r="DW107" i="3"/>
  <c r="DX107" i="3"/>
  <c r="DZ107" i="3"/>
  <c r="EA107" i="3"/>
  <c r="EC107" i="3"/>
  <c r="ED107" i="3"/>
  <c r="EF107" i="3"/>
  <c r="EG107" i="3"/>
  <c r="EI107" i="3"/>
  <c r="EJ107" i="3"/>
  <c r="EL107" i="3"/>
  <c r="EM107" i="3"/>
  <c r="EO107" i="3"/>
  <c r="EP107" i="3"/>
  <c r="ER107" i="3"/>
  <c r="ES107" i="3"/>
  <c r="EU107" i="3"/>
  <c r="EV107" i="3"/>
  <c r="EX107" i="3"/>
  <c r="EY107" i="3"/>
  <c r="FA107" i="3"/>
  <c r="FB107" i="3"/>
  <c r="FD107" i="3"/>
  <c r="FE107" i="3"/>
  <c r="FG107" i="3"/>
  <c r="FH107" i="3"/>
  <c r="FJ107" i="3"/>
  <c r="FK107" i="3"/>
  <c r="FM107" i="3"/>
  <c r="FN107" i="3"/>
  <c r="FP107" i="3"/>
  <c r="FQ107" i="3"/>
  <c r="FS107" i="3"/>
  <c r="FT107" i="3"/>
  <c r="FV107" i="3"/>
  <c r="FW107" i="3"/>
  <c r="FY107" i="3"/>
  <c r="FZ107" i="3"/>
  <c r="GB107" i="3"/>
  <c r="GC107" i="3"/>
  <c r="GE107" i="3"/>
  <c r="GF107" i="3"/>
  <c r="GH107" i="3"/>
  <c r="GI107" i="3"/>
  <c r="GK107" i="3"/>
  <c r="GL107" i="3"/>
  <c r="GN107" i="3"/>
  <c r="GO107" i="3"/>
  <c r="GQ107" i="3"/>
  <c r="GR107" i="3"/>
  <c r="GT107" i="3"/>
  <c r="GU107" i="3"/>
  <c r="GW107" i="3"/>
  <c r="GX107" i="3"/>
  <c r="GZ107" i="3"/>
  <c r="HA107" i="3"/>
  <c r="HC107" i="3"/>
  <c r="HD107" i="3"/>
  <c r="HF107" i="3"/>
  <c r="HG107" i="3"/>
  <c r="HI107" i="3"/>
  <c r="HJ107" i="3"/>
  <c r="HL107" i="3"/>
  <c r="HM107" i="3"/>
  <c r="HO107" i="3"/>
  <c r="HP107" i="3"/>
  <c r="HR107" i="3"/>
  <c r="HS107" i="3"/>
  <c r="HU107" i="3"/>
  <c r="HV107" i="3"/>
  <c r="HX107" i="3"/>
  <c r="HY107" i="3"/>
  <c r="IA107" i="3"/>
  <c r="IB107" i="3"/>
  <c r="ID107" i="3"/>
  <c r="IE107" i="3"/>
  <c r="IG107" i="3"/>
  <c r="IH107" i="3"/>
  <c r="IJ107" i="3"/>
  <c r="IK107" i="3"/>
  <c r="IM107" i="3"/>
  <c r="IN107" i="3"/>
  <c r="IP107" i="3"/>
  <c r="IQ107" i="3"/>
  <c r="IS107" i="3"/>
  <c r="IT107" i="3"/>
  <c r="IV107" i="3"/>
  <c r="IW107" i="3"/>
  <c r="IY107" i="3"/>
  <c r="IZ107" i="3"/>
  <c r="JB107" i="3"/>
  <c r="JC107" i="3"/>
  <c r="JE107" i="3"/>
  <c r="JF107" i="3"/>
  <c r="JH107" i="3"/>
  <c r="JI107" i="3"/>
  <c r="JK107" i="3"/>
  <c r="JL107" i="3"/>
  <c r="JN107" i="3"/>
  <c r="JO107" i="3"/>
  <c r="JQ107" i="3"/>
  <c r="JR107" i="3"/>
  <c r="JT107" i="3"/>
  <c r="JU107" i="3"/>
  <c r="JW107" i="3"/>
  <c r="JX107" i="3"/>
  <c r="JZ107" i="3"/>
  <c r="KA107" i="3"/>
  <c r="KC107" i="3"/>
  <c r="KD107" i="3"/>
  <c r="KF107" i="3"/>
  <c r="KG107" i="3"/>
  <c r="KI107" i="3"/>
  <c r="KJ107" i="3"/>
  <c r="KL107" i="3"/>
  <c r="KM107" i="3"/>
  <c r="KO107" i="3"/>
  <c r="KP107" i="3"/>
  <c r="KR107" i="3"/>
  <c r="KS107" i="3"/>
  <c r="KU107" i="3"/>
  <c r="KV107" i="3"/>
  <c r="KX107" i="3"/>
  <c r="KY107" i="3"/>
  <c r="LA107" i="3"/>
  <c r="LB107" i="3"/>
  <c r="LD107" i="3"/>
  <c r="LE107" i="3"/>
  <c r="LG107" i="3"/>
  <c r="LH107" i="3"/>
  <c r="LJ107" i="3"/>
  <c r="LK107" i="3"/>
  <c r="LM107" i="3"/>
  <c r="LN107" i="3"/>
  <c r="LP107" i="3"/>
  <c r="LQ107" i="3"/>
  <c r="LX107" i="3"/>
  <c r="LZ107" i="3"/>
  <c r="MA107" i="3"/>
  <c r="MB107" i="3"/>
  <c r="MC107" i="3"/>
  <c r="MD107" i="3"/>
  <c r="MI107" i="3"/>
  <c r="D108" i="3"/>
  <c r="E108" i="3"/>
  <c r="G108" i="3"/>
  <c r="H108" i="3"/>
  <c r="J108" i="3"/>
  <c r="K108" i="3"/>
  <c r="M108" i="3"/>
  <c r="N108" i="3"/>
  <c r="P108" i="3"/>
  <c r="Q108" i="3"/>
  <c r="S108" i="3"/>
  <c r="T108" i="3"/>
  <c r="V108" i="3"/>
  <c r="W108" i="3"/>
  <c r="Y108" i="3"/>
  <c r="Z108" i="3"/>
  <c r="AB108" i="3"/>
  <c r="AC108" i="3"/>
  <c r="AE108" i="3"/>
  <c r="AF108" i="3"/>
  <c r="AH108" i="3"/>
  <c r="AJ108" i="3" s="1"/>
  <c r="AK108" i="3"/>
  <c r="AL108" i="3"/>
  <c r="AN108" i="3"/>
  <c r="AO108" i="3"/>
  <c r="AQ108" i="3"/>
  <c r="AR108" i="3"/>
  <c r="AT108" i="3"/>
  <c r="AU108" i="3"/>
  <c r="AW108" i="3"/>
  <c r="AX108" i="3"/>
  <c r="AZ108" i="3"/>
  <c r="BA108" i="3"/>
  <c r="BC108" i="3"/>
  <c r="BD108" i="3"/>
  <c r="BF108" i="3"/>
  <c r="BG108" i="3"/>
  <c r="BI108" i="3"/>
  <c r="BJ108" i="3"/>
  <c r="BL108" i="3"/>
  <c r="BM108" i="3"/>
  <c r="BO108" i="3"/>
  <c r="BP108" i="3"/>
  <c r="BR108" i="3"/>
  <c r="BS108" i="3"/>
  <c r="BU108" i="3"/>
  <c r="BV108" i="3"/>
  <c r="BX108" i="3"/>
  <c r="BY108" i="3"/>
  <c r="CA108" i="3"/>
  <c r="CB108" i="3"/>
  <c r="CD108" i="3"/>
  <c r="CE108" i="3"/>
  <c r="CG108" i="3"/>
  <c r="CH108" i="3"/>
  <c r="CJ108" i="3"/>
  <c r="CK108" i="3"/>
  <c r="CM108" i="3"/>
  <c r="CN108" i="3"/>
  <c r="CP108" i="3"/>
  <c r="CQ108" i="3"/>
  <c r="CS108" i="3"/>
  <c r="CT108" i="3"/>
  <c r="CV108" i="3"/>
  <c r="CW108" i="3"/>
  <c r="CY108" i="3"/>
  <c r="CZ108" i="3"/>
  <c r="DB108" i="3"/>
  <c r="DC108" i="3"/>
  <c r="DE108" i="3"/>
  <c r="DF108" i="3"/>
  <c r="DH108" i="3"/>
  <c r="DI108" i="3"/>
  <c r="DK108" i="3"/>
  <c r="DL108" i="3"/>
  <c r="DN108" i="3"/>
  <c r="DO108" i="3"/>
  <c r="DQ108" i="3"/>
  <c r="DR108" i="3"/>
  <c r="DT108" i="3"/>
  <c r="DU108" i="3"/>
  <c r="DW108" i="3"/>
  <c r="DX108" i="3"/>
  <c r="DZ108" i="3"/>
  <c r="EA108" i="3"/>
  <c r="EC108" i="3"/>
  <c r="ED108" i="3"/>
  <c r="EF108" i="3"/>
  <c r="EG108" i="3"/>
  <c r="EI108" i="3"/>
  <c r="EJ108" i="3"/>
  <c r="EL108" i="3"/>
  <c r="EM108" i="3"/>
  <c r="EO108" i="3"/>
  <c r="EP108" i="3"/>
  <c r="ER108" i="3"/>
  <c r="ES108" i="3"/>
  <c r="EU108" i="3"/>
  <c r="EV108" i="3"/>
  <c r="EX108" i="3"/>
  <c r="EY108" i="3"/>
  <c r="FA108" i="3"/>
  <c r="FB108" i="3"/>
  <c r="FD108" i="3"/>
  <c r="FE108" i="3"/>
  <c r="FG108" i="3"/>
  <c r="FH108" i="3"/>
  <c r="FJ108" i="3"/>
  <c r="FK108" i="3"/>
  <c r="FM108" i="3"/>
  <c r="FN108" i="3"/>
  <c r="FP108" i="3"/>
  <c r="FQ108" i="3"/>
  <c r="FS108" i="3"/>
  <c r="FT108" i="3"/>
  <c r="FV108" i="3"/>
  <c r="FW108" i="3"/>
  <c r="FY108" i="3"/>
  <c r="FZ108" i="3"/>
  <c r="GB108" i="3"/>
  <c r="GC108" i="3"/>
  <c r="GE108" i="3"/>
  <c r="GF108" i="3"/>
  <c r="GH108" i="3"/>
  <c r="GI108" i="3"/>
  <c r="GK108" i="3"/>
  <c r="GL108" i="3"/>
  <c r="GN108" i="3"/>
  <c r="GO108" i="3"/>
  <c r="GQ108" i="3"/>
  <c r="GR108" i="3"/>
  <c r="GT108" i="3"/>
  <c r="GU108" i="3"/>
  <c r="GW108" i="3"/>
  <c r="GX108" i="3"/>
  <c r="GZ108" i="3"/>
  <c r="HA108" i="3"/>
  <c r="HC108" i="3"/>
  <c r="HD108" i="3"/>
  <c r="HF108" i="3"/>
  <c r="HG108" i="3"/>
  <c r="HI108" i="3"/>
  <c r="HJ108" i="3"/>
  <c r="HL108" i="3"/>
  <c r="HM108" i="3"/>
  <c r="HO108" i="3"/>
  <c r="HP108" i="3"/>
  <c r="HR108" i="3"/>
  <c r="HS108" i="3"/>
  <c r="HU108" i="3"/>
  <c r="HV108" i="3"/>
  <c r="HX108" i="3"/>
  <c r="HY108" i="3"/>
  <c r="IA108" i="3"/>
  <c r="IB108" i="3"/>
  <c r="ID108" i="3"/>
  <c r="IE108" i="3"/>
  <c r="IG108" i="3"/>
  <c r="IH108" i="3"/>
  <c r="IJ108" i="3"/>
  <c r="IK108" i="3"/>
  <c r="IM108" i="3"/>
  <c r="IN108" i="3"/>
  <c r="IP108" i="3"/>
  <c r="IQ108" i="3"/>
  <c r="IS108" i="3"/>
  <c r="IT108" i="3"/>
  <c r="IV108" i="3"/>
  <c r="IW108" i="3"/>
  <c r="IY108" i="3"/>
  <c r="IZ108" i="3"/>
  <c r="JB108" i="3"/>
  <c r="JC108" i="3"/>
  <c r="JE108" i="3"/>
  <c r="JF108" i="3"/>
  <c r="JH108" i="3"/>
  <c r="JI108" i="3"/>
  <c r="JK108" i="3"/>
  <c r="JL108" i="3"/>
  <c r="JN108" i="3"/>
  <c r="JO108" i="3"/>
  <c r="JQ108" i="3"/>
  <c r="JR108" i="3"/>
  <c r="JT108" i="3"/>
  <c r="JU108" i="3"/>
  <c r="JW108" i="3"/>
  <c r="JX108" i="3"/>
  <c r="JZ108" i="3"/>
  <c r="KA108" i="3"/>
  <c r="KC108" i="3"/>
  <c r="KD108" i="3"/>
  <c r="KF108" i="3"/>
  <c r="KG108" i="3"/>
  <c r="KI108" i="3"/>
  <c r="KJ108" i="3"/>
  <c r="KL108" i="3"/>
  <c r="KM108" i="3"/>
  <c r="KO108" i="3"/>
  <c r="KP108" i="3"/>
  <c r="KR108" i="3"/>
  <c r="KS108" i="3"/>
  <c r="KU108" i="3"/>
  <c r="KV108" i="3"/>
  <c r="KX108" i="3"/>
  <c r="KY108" i="3"/>
  <c r="LA108" i="3"/>
  <c r="LB108" i="3"/>
  <c r="LD108" i="3"/>
  <c r="LE108" i="3"/>
  <c r="LG108" i="3"/>
  <c r="LH108" i="3"/>
  <c r="LJ108" i="3"/>
  <c r="LK108" i="3"/>
  <c r="LM108" i="3"/>
  <c r="LN108" i="3"/>
  <c r="LP108" i="3"/>
  <c r="LQ108" i="3"/>
  <c r="LX108" i="3"/>
  <c r="LZ108" i="3"/>
  <c r="MA108" i="3"/>
  <c r="MB108" i="3"/>
  <c r="MC108" i="3"/>
  <c r="MD108" i="3"/>
  <c r="MI108" i="3"/>
  <c r="D109" i="3"/>
  <c r="E109" i="3"/>
  <c r="G109" i="3"/>
  <c r="H109" i="3"/>
  <c r="J109" i="3"/>
  <c r="K109" i="3"/>
  <c r="M109" i="3"/>
  <c r="N109" i="3"/>
  <c r="P109" i="3"/>
  <c r="Q109" i="3"/>
  <c r="S109" i="3"/>
  <c r="T109" i="3"/>
  <c r="V109" i="3"/>
  <c r="W109" i="3"/>
  <c r="Y109" i="3"/>
  <c r="Z109" i="3"/>
  <c r="AB109" i="3"/>
  <c r="AC109" i="3"/>
  <c r="AE109" i="3"/>
  <c r="AF109" i="3"/>
  <c r="AH109" i="3"/>
  <c r="AJ109" i="3" s="1"/>
  <c r="AK109" i="3"/>
  <c r="AL109" i="3"/>
  <c r="AN109" i="3"/>
  <c r="AO109" i="3"/>
  <c r="AQ109" i="3"/>
  <c r="AR109" i="3"/>
  <c r="AT109" i="3"/>
  <c r="AU109" i="3"/>
  <c r="AW109" i="3"/>
  <c r="AX109" i="3"/>
  <c r="AZ109" i="3"/>
  <c r="BA109" i="3"/>
  <c r="BC109" i="3"/>
  <c r="BD109" i="3"/>
  <c r="BF109" i="3"/>
  <c r="BG109" i="3"/>
  <c r="BI109" i="3"/>
  <c r="BJ109" i="3"/>
  <c r="BL109" i="3"/>
  <c r="BM109" i="3"/>
  <c r="BO109" i="3"/>
  <c r="BP109" i="3"/>
  <c r="BR109" i="3"/>
  <c r="BS109" i="3"/>
  <c r="BU109" i="3"/>
  <c r="BV109" i="3"/>
  <c r="BX109" i="3"/>
  <c r="BY109" i="3"/>
  <c r="CA109" i="3"/>
  <c r="CB109" i="3"/>
  <c r="CD109" i="3"/>
  <c r="CE109" i="3"/>
  <c r="CG109" i="3"/>
  <c r="CH109" i="3"/>
  <c r="CJ109" i="3"/>
  <c r="CK109" i="3"/>
  <c r="CM109" i="3"/>
  <c r="CN109" i="3"/>
  <c r="CP109" i="3"/>
  <c r="CQ109" i="3"/>
  <c r="CS109" i="3"/>
  <c r="CT109" i="3"/>
  <c r="CV109" i="3"/>
  <c r="CW109" i="3"/>
  <c r="CY109" i="3"/>
  <c r="CZ109" i="3"/>
  <c r="DB109" i="3"/>
  <c r="DC109" i="3"/>
  <c r="DE109" i="3"/>
  <c r="DF109" i="3"/>
  <c r="DH109" i="3"/>
  <c r="DI109" i="3"/>
  <c r="DK109" i="3"/>
  <c r="DL109" i="3"/>
  <c r="DN109" i="3"/>
  <c r="DO109" i="3"/>
  <c r="DQ109" i="3"/>
  <c r="DR109" i="3"/>
  <c r="DT109" i="3"/>
  <c r="DU109" i="3"/>
  <c r="DW109" i="3"/>
  <c r="DX109" i="3"/>
  <c r="DZ109" i="3"/>
  <c r="EA109" i="3"/>
  <c r="EC109" i="3"/>
  <c r="ED109" i="3"/>
  <c r="EF109" i="3"/>
  <c r="EG109" i="3"/>
  <c r="EI109" i="3"/>
  <c r="EJ109" i="3"/>
  <c r="EL109" i="3"/>
  <c r="EM109" i="3"/>
  <c r="EO109" i="3"/>
  <c r="EP109" i="3"/>
  <c r="ER109" i="3"/>
  <c r="ES109" i="3"/>
  <c r="EU109" i="3"/>
  <c r="EV109" i="3"/>
  <c r="EX109" i="3"/>
  <c r="EY109" i="3"/>
  <c r="FA109" i="3"/>
  <c r="FB109" i="3"/>
  <c r="FD109" i="3"/>
  <c r="FE109" i="3"/>
  <c r="FG109" i="3"/>
  <c r="FH109" i="3"/>
  <c r="FJ109" i="3"/>
  <c r="FK109" i="3"/>
  <c r="FM109" i="3"/>
  <c r="FN109" i="3"/>
  <c r="FP109" i="3"/>
  <c r="FQ109" i="3"/>
  <c r="FS109" i="3"/>
  <c r="FT109" i="3"/>
  <c r="FV109" i="3"/>
  <c r="FW109" i="3"/>
  <c r="FY109" i="3"/>
  <c r="FZ109" i="3"/>
  <c r="GB109" i="3"/>
  <c r="GC109" i="3"/>
  <c r="GE109" i="3"/>
  <c r="GF109" i="3"/>
  <c r="GH109" i="3"/>
  <c r="GI109" i="3"/>
  <c r="GK109" i="3"/>
  <c r="GL109" i="3"/>
  <c r="GN109" i="3"/>
  <c r="GO109" i="3"/>
  <c r="GQ109" i="3"/>
  <c r="GR109" i="3"/>
  <c r="GT109" i="3"/>
  <c r="GU109" i="3"/>
  <c r="GW109" i="3"/>
  <c r="GX109" i="3"/>
  <c r="GZ109" i="3"/>
  <c r="HA109" i="3"/>
  <c r="HC109" i="3"/>
  <c r="HD109" i="3"/>
  <c r="HF109" i="3"/>
  <c r="HG109" i="3"/>
  <c r="HI109" i="3"/>
  <c r="HJ109" i="3"/>
  <c r="HL109" i="3"/>
  <c r="HM109" i="3"/>
  <c r="HO109" i="3"/>
  <c r="HP109" i="3"/>
  <c r="HR109" i="3"/>
  <c r="HS109" i="3"/>
  <c r="HU109" i="3"/>
  <c r="HV109" i="3"/>
  <c r="HX109" i="3"/>
  <c r="HY109" i="3"/>
  <c r="IA109" i="3"/>
  <c r="IB109" i="3"/>
  <c r="ID109" i="3"/>
  <c r="IE109" i="3"/>
  <c r="IG109" i="3"/>
  <c r="IH109" i="3"/>
  <c r="IJ109" i="3"/>
  <c r="IK109" i="3"/>
  <c r="IM109" i="3"/>
  <c r="IN109" i="3"/>
  <c r="IP109" i="3"/>
  <c r="IQ109" i="3"/>
  <c r="IS109" i="3"/>
  <c r="IT109" i="3"/>
  <c r="IV109" i="3"/>
  <c r="IW109" i="3"/>
  <c r="IY109" i="3"/>
  <c r="IZ109" i="3"/>
  <c r="JB109" i="3"/>
  <c r="JC109" i="3"/>
  <c r="JE109" i="3"/>
  <c r="JF109" i="3"/>
  <c r="JH109" i="3"/>
  <c r="JI109" i="3"/>
  <c r="JK109" i="3"/>
  <c r="JL109" i="3"/>
  <c r="JN109" i="3"/>
  <c r="JO109" i="3"/>
  <c r="JQ109" i="3"/>
  <c r="JR109" i="3"/>
  <c r="JT109" i="3"/>
  <c r="JU109" i="3"/>
  <c r="JW109" i="3"/>
  <c r="JX109" i="3"/>
  <c r="JZ109" i="3"/>
  <c r="KA109" i="3"/>
  <c r="KC109" i="3"/>
  <c r="KD109" i="3"/>
  <c r="KF109" i="3"/>
  <c r="KG109" i="3"/>
  <c r="KI109" i="3"/>
  <c r="KJ109" i="3"/>
  <c r="KL109" i="3"/>
  <c r="KM109" i="3"/>
  <c r="KO109" i="3"/>
  <c r="KP109" i="3"/>
  <c r="KR109" i="3"/>
  <c r="KS109" i="3"/>
  <c r="KU109" i="3"/>
  <c r="KV109" i="3"/>
  <c r="KX109" i="3"/>
  <c r="KY109" i="3"/>
  <c r="LA109" i="3"/>
  <c r="LB109" i="3"/>
  <c r="LD109" i="3"/>
  <c r="LE109" i="3"/>
  <c r="LG109" i="3"/>
  <c r="LH109" i="3"/>
  <c r="LJ109" i="3"/>
  <c r="LK109" i="3"/>
  <c r="LM109" i="3"/>
  <c r="LN109" i="3"/>
  <c r="LP109" i="3"/>
  <c r="LQ109" i="3"/>
  <c r="LX109" i="3"/>
  <c r="LZ109" i="3"/>
  <c r="MA109" i="3"/>
  <c r="MB109" i="3"/>
  <c r="MC109" i="3"/>
  <c r="MD109" i="3"/>
  <c r="MI109" i="3"/>
  <c r="D110" i="3"/>
  <c r="E110" i="3"/>
  <c r="G110" i="3"/>
  <c r="H110" i="3"/>
  <c r="J110" i="3"/>
  <c r="K110" i="3"/>
  <c r="M110" i="3"/>
  <c r="N110" i="3"/>
  <c r="P110" i="3"/>
  <c r="Q110" i="3"/>
  <c r="S110" i="3"/>
  <c r="T110" i="3"/>
  <c r="V110" i="3"/>
  <c r="W110" i="3"/>
  <c r="Y110" i="3"/>
  <c r="Z110" i="3"/>
  <c r="AB110" i="3"/>
  <c r="AC110" i="3"/>
  <c r="AE110" i="3"/>
  <c r="AF110" i="3"/>
  <c r="AH110" i="3"/>
  <c r="AI110" i="3"/>
  <c r="AK110" i="3"/>
  <c r="AL110" i="3"/>
  <c r="AN110" i="3"/>
  <c r="AO110" i="3"/>
  <c r="AQ110" i="3"/>
  <c r="AR110" i="3"/>
  <c r="AT110" i="3"/>
  <c r="AU110" i="3"/>
  <c r="AW110" i="3"/>
  <c r="AX110" i="3"/>
  <c r="AZ110" i="3"/>
  <c r="BA110" i="3"/>
  <c r="BC110" i="3"/>
  <c r="BD110" i="3"/>
  <c r="BF110" i="3"/>
  <c r="BG110" i="3"/>
  <c r="BI110" i="3"/>
  <c r="BJ110" i="3"/>
  <c r="BL110" i="3"/>
  <c r="BM110" i="3"/>
  <c r="BO110" i="3"/>
  <c r="BP110" i="3"/>
  <c r="BR110" i="3"/>
  <c r="BS110" i="3"/>
  <c r="BU110" i="3"/>
  <c r="BV110" i="3"/>
  <c r="BX110" i="3"/>
  <c r="BY110" i="3"/>
  <c r="CA110" i="3"/>
  <c r="CB110" i="3"/>
  <c r="CD110" i="3"/>
  <c r="CE110" i="3"/>
  <c r="CG110" i="3"/>
  <c r="CH110" i="3"/>
  <c r="CJ110" i="3"/>
  <c r="CK110" i="3"/>
  <c r="CM110" i="3"/>
  <c r="CN110" i="3"/>
  <c r="CP110" i="3"/>
  <c r="CQ110" i="3"/>
  <c r="CS110" i="3"/>
  <c r="CT110" i="3"/>
  <c r="CV110" i="3"/>
  <c r="CW110" i="3"/>
  <c r="CY110" i="3"/>
  <c r="CZ110" i="3"/>
  <c r="DB110" i="3"/>
  <c r="DC110" i="3"/>
  <c r="DE110" i="3"/>
  <c r="DF110" i="3"/>
  <c r="DH110" i="3"/>
  <c r="DI110" i="3"/>
  <c r="DK110" i="3"/>
  <c r="DL110" i="3"/>
  <c r="DN110" i="3"/>
  <c r="DO110" i="3"/>
  <c r="DQ110" i="3"/>
  <c r="DR110" i="3"/>
  <c r="DT110" i="3"/>
  <c r="DU110" i="3"/>
  <c r="DW110" i="3"/>
  <c r="DX110" i="3"/>
  <c r="DZ110" i="3"/>
  <c r="EA110" i="3"/>
  <c r="EC110" i="3"/>
  <c r="ED110" i="3"/>
  <c r="EF110" i="3"/>
  <c r="EG110" i="3"/>
  <c r="EI110" i="3"/>
  <c r="EJ110" i="3"/>
  <c r="EL110" i="3"/>
  <c r="EM110" i="3"/>
  <c r="EO110" i="3"/>
  <c r="EP110" i="3"/>
  <c r="ER110" i="3"/>
  <c r="ES110" i="3"/>
  <c r="EU110" i="3"/>
  <c r="EV110" i="3"/>
  <c r="EX110" i="3"/>
  <c r="EY110" i="3"/>
  <c r="FA110" i="3"/>
  <c r="FB110" i="3"/>
  <c r="FD110" i="3"/>
  <c r="FE110" i="3"/>
  <c r="FG110" i="3"/>
  <c r="FH110" i="3"/>
  <c r="FJ110" i="3"/>
  <c r="FK110" i="3"/>
  <c r="FM110" i="3"/>
  <c r="FN110" i="3"/>
  <c r="FP110" i="3"/>
  <c r="FQ110" i="3"/>
  <c r="FS110" i="3"/>
  <c r="FT110" i="3"/>
  <c r="FV110" i="3"/>
  <c r="FW110" i="3"/>
  <c r="FY110" i="3"/>
  <c r="FZ110" i="3"/>
  <c r="GB110" i="3"/>
  <c r="GC110" i="3"/>
  <c r="GE110" i="3"/>
  <c r="GF110" i="3"/>
  <c r="GH110" i="3"/>
  <c r="GI110" i="3"/>
  <c r="GK110" i="3"/>
  <c r="GL110" i="3"/>
  <c r="GN110" i="3"/>
  <c r="GO110" i="3"/>
  <c r="GQ110" i="3"/>
  <c r="GR110" i="3"/>
  <c r="GT110" i="3"/>
  <c r="GU110" i="3"/>
  <c r="GW110" i="3"/>
  <c r="GX110" i="3"/>
  <c r="GZ110" i="3"/>
  <c r="HA110" i="3"/>
  <c r="HC110" i="3"/>
  <c r="HD110" i="3"/>
  <c r="HF110" i="3"/>
  <c r="HG110" i="3"/>
  <c r="HI110" i="3"/>
  <c r="HJ110" i="3"/>
  <c r="HL110" i="3"/>
  <c r="HM110" i="3"/>
  <c r="HO110" i="3"/>
  <c r="HP110" i="3"/>
  <c r="HR110" i="3"/>
  <c r="HS110" i="3"/>
  <c r="HU110" i="3"/>
  <c r="HV110" i="3"/>
  <c r="HX110" i="3"/>
  <c r="HY110" i="3"/>
  <c r="IA110" i="3"/>
  <c r="IB110" i="3"/>
  <c r="ID110" i="3"/>
  <c r="IE110" i="3"/>
  <c r="IG110" i="3"/>
  <c r="IH110" i="3"/>
  <c r="IJ110" i="3"/>
  <c r="IK110" i="3"/>
  <c r="IM110" i="3"/>
  <c r="IN110" i="3"/>
  <c r="IP110" i="3"/>
  <c r="IQ110" i="3"/>
  <c r="IS110" i="3"/>
  <c r="IT110" i="3"/>
  <c r="IV110" i="3"/>
  <c r="IW110" i="3"/>
  <c r="IY110" i="3"/>
  <c r="IZ110" i="3"/>
  <c r="JB110" i="3"/>
  <c r="JC110" i="3"/>
  <c r="JE110" i="3"/>
  <c r="JF110" i="3"/>
  <c r="JH110" i="3"/>
  <c r="JI110" i="3"/>
  <c r="JK110" i="3"/>
  <c r="JL110" i="3"/>
  <c r="JN110" i="3"/>
  <c r="JO110" i="3"/>
  <c r="JQ110" i="3"/>
  <c r="JR110" i="3"/>
  <c r="JT110" i="3"/>
  <c r="JU110" i="3"/>
  <c r="JW110" i="3"/>
  <c r="JX110" i="3"/>
  <c r="JZ110" i="3"/>
  <c r="KA110" i="3"/>
  <c r="KC110" i="3"/>
  <c r="KD110" i="3"/>
  <c r="KF110" i="3"/>
  <c r="KG110" i="3"/>
  <c r="KI110" i="3"/>
  <c r="KJ110" i="3"/>
  <c r="KL110" i="3"/>
  <c r="KM110" i="3"/>
  <c r="KO110" i="3"/>
  <c r="KP110" i="3"/>
  <c r="KR110" i="3"/>
  <c r="KS110" i="3"/>
  <c r="KU110" i="3"/>
  <c r="KV110" i="3"/>
  <c r="KX110" i="3"/>
  <c r="KY110" i="3"/>
  <c r="LA110" i="3"/>
  <c r="LB110" i="3"/>
  <c r="LD110" i="3"/>
  <c r="LE110" i="3"/>
  <c r="LG110" i="3"/>
  <c r="LH110" i="3"/>
  <c r="LJ110" i="3"/>
  <c r="LK110" i="3"/>
  <c r="LM110" i="3"/>
  <c r="LN110" i="3"/>
  <c r="LP110" i="3"/>
  <c r="LQ110" i="3"/>
  <c r="LX110" i="3"/>
  <c r="LZ110" i="3"/>
  <c r="MA110" i="3"/>
  <c r="MB110" i="3"/>
  <c r="MC110" i="3"/>
  <c r="MD110" i="3"/>
  <c r="MI110" i="3"/>
  <c r="D111" i="3"/>
  <c r="E111" i="3"/>
  <c r="G111" i="3"/>
  <c r="H111" i="3"/>
  <c r="J111" i="3"/>
  <c r="K111" i="3"/>
  <c r="M111" i="3"/>
  <c r="N111" i="3"/>
  <c r="P111" i="3"/>
  <c r="Q111" i="3"/>
  <c r="S111" i="3"/>
  <c r="T111" i="3"/>
  <c r="V111" i="3"/>
  <c r="W111" i="3"/>
  <c r="Y111" i="3"/>
  <c r="Z111" i="3"/>
  <c r="AB111" i="3"/>
  <c r="AC111" i="3"/>
  <c r="AE111" i="3"/>
  <c r="AF111" i="3"/>
  <c r="AH111" i="3"/>
  <c r="AJ111" i="3" s="1"/>
  <c r="AK111" i="3"/>
  <c r="AL111" i="3"/>
  <c r="AN111" i="3"/>
  <c r="AO111" i="3"/>
  <c r="AQ111" i="3"/>
  <c r="AR111" i="3"/>
  <c r="AT111" i="3"/>
  <c r="AU111" i="3"/>
  <c r="AW111" i="3"/>
  <c r="AX111" i="3"/>
  <c r="AZ111" i="3"/>
  <c r="BA111" i="3"/>
  <c r="BC111" i="3"/>
  <c r="BD111" i="3"/>
  <c r="BF111" i="3"/>
  <c r="BG111" i="3"/>
  <c r="BI111" i="3"/>
  <c r="BJ111" i="3"/>
  <c r="BL111" i="3"/>
  <c r="BM111" i="3"/>
  <c r="BO111" i="3"/>
  <c r="BP111" i="3"/>
  <c r="BR111" i="3"/>
  <c r="BS111" i="3"/>
  <c r="BU111" i="3"/>
  <c r="BV111" i="3"/>
  <c r="BX111" i="3"/>
  <c r="BY111" i="3"/>
  <c r="CA111" i="3"/>
  <c r="CB111" i="3"/>
  <c r="CD111" i="3"/>
  <c r="CE111" i="3"/>
  <c r="CG111" i="3"/>
  <c r="CH111" i="3"/>
  <c r="CJ111" i="3"/>
  <c r="CK111" i="3"/>
  <c r="CM111" i="3"/>
  <c r="CN111" i="3"/>
  <c r="CP111" i="3"/>
  <c r="CQ111" i="3"/>
  <c r="CS111" i="3"/>
  <c r="CT111" i="3"/>
  <c r="CV111" i="3"/>
  <c r="CW111" i="3"/>
  <c r="CY111" i="3"/>
  <c r="CZ111" i="3"/>
  <c r="DB111" i="3"/>
  <c r="DC111" i="3"/>
  <c r="DE111" i="3"/>
  <c r="DF111" i="3"/>
  <c r="DH111" i="3"/>
  <c r="DI111" i="3"/>
  <c r="DK111" i="3"/>
  <c r="DL111" i="3"/>
  <c r="DN111" i="3"/>
  <c r="DO111" i="3"/>
  <c r="DQ111" i="3"/>
  <c r="DR111" i="3"/>
  <c r="DT111" i="3"/>
  <c r="DU111" i="3"/>
  <c r="DW111" i="3"/>
  <c r="DX111" i="3"/>
  <c r="DZ111" i="3"/>
  <c r="EA111" i="3"/>
  <c r="EC111" i="3"/>
  <c r="ED111" i="3"/>
  <c r="EF111" i="3"/>
  <c r="EG111" i="3"/>
  <c r="EI111" i="3"/>
  <c r="EJ111" i="3"/>
  <c r="EL111" i="3"/>
  <c r="EM111" i="3"/>
  <c r="EO111" i="3"/>
  <c r="EP111" i="3"/>
  <c r="ER111" i="3"/>
  <c r="ES111" i="3"/>
  <c r="EU111" i="3"/>
  <c r="EV111" i="3"/>
  <c r="EX111" i="3"/>
  <c r="EY111" i="3"/>
  <c r="FA111" i="3"/>
  <c r="FB111" i="3"/>
  <c r="FD111" i="3"/>
  <c r="FE111" i="3"/>
  <c r="FG111" i="3"/>
  <c r="FH111" i="3"/>
  <c r="FJ111" i="3"/>
  <c r="FK111" i="3"/>
  <c r="FM111" i="3"/>
  <c r="FN111" i="3"/>
  <c r="FP111" i="3"/>
  <c r="FQ111" i="3"/>
  <c r="FS111" i="3"/>
  <c r="FT111" i="3"/>
  <c r="FV111" i="3"/>
  <c r="FW111" i="3"/>
  <c r="FY111" i="3"/>
  <c r="FZ111" i="3"/>
  <c r="GB111" i="3"/>
  <c r="GC111" i="3"/>
  <c r="GE111" i="3"/>
  <c r="GF111" i="3"/>
  <c r="GH111" i="3"/>
  <c r="GI111" i="3"/>
  <c r="GK111" i="3"/>
  <c r="GL111" i="3"/>
  <c r="GN111" i="3"/>
  <c r="GO111" i="3"/>
  <c r="GQ111" i="3"/>
  <c r="GR111" i="3"/>
  <c r="GT111" i="3"/>
  <c r="GU111" i="3"/>
  <c r="GW111" i="3"/>
  <c r="GX111" i="3"/>
  <c r="GZ111" i="3"/>
  <c r="HA111" i="3"/>
  <c r="HC111" i="3"/>
  <c r="HD111" i="3"/>
  <c r="HF111" i="3"/>
  <c r="HG111" i="3"/>
  <c r="HI111" i="3"/>
  <c r="HJ111" i="3"/>
  <c r="HL111" i="3"/>
  <c r="HM111" i="3"/>
  <c r="HO111" i="3"/>
  <c r="HP111" i="3"/>
  <c r="HR111" i="3"/>
  <c r="HS111" i="3"/>
  <c r="HU111" i="3"/>
  <c r="HV111" i="3"/>
  <c r="HX111" i="3"/>
  <c r="HY111" i="3"/>
  <c r="IA111" i="3"/>
  <c r="IB111" i="3"/>
  <c r="ID111" i="3"/>
  <c r="IE111" i="3"/>
  <c r="IG111" i="3"/>
  <c r="IH111" i="3"/>
  <c r="IJ111" i="3"/>
  <c r="IK111" i="3"/>
  <c r="IM111" i="3"/>
  <c r="IN111" i="3"/>
  <c r="IP111" i="3"/>
  <c r="IQ111" i="3"/>
  <c r="IS111" i="3"/>
  <c r="IT111" i="3"/>
  <c r="IV111" i="3"/>
  <c r="IW111" i="3"/>
  <c r="IY111" i="3"/>
  <c r="IZ111" i="3"/>
  <c r="JB111" i="3"/>
  <c r="JC111" i="3"/>
  <c r="JE111" i="3"/>
  <c r="JF111" i="3"/>
  <c r="JH111" i="3"/>
  <c r="JI111" i="3"/>
  <c r="JK111" i="3"/>
  <c r="JL111" i="3"/>
  <c r="JN111" i="3"/>
  <c r="JO111" i="3"/>
  <c r="JQ111" i="3"/>
  <c r="JR111" i="3"/>
  <c r="JT111" i="3"/>
  <c r="JU111" i="3"/>
  <c r="JW111" i="3"/>
  <c r="JX111" i="3"/>
  <c r="JZ111" i="3"/>
  <c r="KA111" i="3"/>
  <c r="KC111" i="3"/>
  <c r="KD111" i="3"/>
  <c r="KF111" i="3"/>
  <c r="KG111" i="3"/>
  <c r="KI111" i="3"/>
  <c r="KJ111" i="3"/>
  <c r="KL111" i="3"/>
  <c r="KM111" i="3"/>
  <c r="KO111" i="3"/>
  <c r="KP111" i="3"/>
  <c r="KR111" i="3"/>
  <c r="KS111" i="3"/>
  <c r="KU111" i="3"/>
  <c r="KV111" i="3"/>
  <c r="KX111" i="3"/>
  <c r="KY111" i="3"/>
  <c r="LA111" i="3"/>
  <c r="LB111" i="3"/>
  <c r="LD111" i="3"/>
  <c r="LE111" i="3"/>
  <c r="LG111" i="3"/>
  <c r="LH111" i="3"/>
  <c r="LJ111" i="3"/>
  <c r="LK111" i="3"/>
  <c r="LM111" i="3"/>
  <c r="LN111" i="3"/>
  <c r="LP111" i="3"/>
  <c r="LQ111" i="3"/>
  <c r="LX111" i="3"/>
  <c r="LZ111" i="3"/>
  <c r="MA111" i="3"/>
  <c r="MB111" i="3"/>
  <c r="MC111" i="3"/>
  <c r="MD111" i="3"/>
  <c r="MI111" i="3"/>
  <c r="D112" i="3"/>
  <c r="E112" i="3"/>
  <c r="G112" i="3"/>
  <c r="H112" i="3"/>
  <c r="J112" i="3"/>
  <c r="K112" i="3"/>
  <c r="M112" i="3"/>
  <c r="N112" i="3"/>
  <c r="P112" i="3"/>
  <c r="Q112" i="3"/>
  <c r="S112" i="3"/>
  <c r="T112" i="3"/>
  <c r="V112" i="3"/>
  <c r="W112" i="3"/>
  <c r="Y112" i="3"/>
  <c r="Z112" i="3"/>
  <c r="AB112" i="3"/>
  <c r="AC112" i="3"/>
  <c r="AE112" i="3"/>
  <c r="AF112" i="3"/>
  <c r="AH112" i="3"/>
  <c r="AI112" i="3"/>
  <c r="AK112" i="3"/>
  <c r="AL112" i="3"/>
  <c r="AN112" i="3"/>
  <c r="AO112" i="3"/>
  <c r="AQ112" i="3"/>
  <c r="AR112" i="3"/>
  <c r="AT112" i="3"/>
  <c r="AU112" i="3"/>
  <c r="AW112" i="3"/>
  <c r="AX112" i="3"/>
  <c r="AZ112" i="3"/>
  <c r="BA112" i="3"/>
  <c r="BC112" i="3"/>
  <c r="BD112" i="3"/>
  <c r="BF112" i="3"/>
  <c r="BG112" i="3"/>
  <c r="BI112" i="3"/>
  <c r="BJ112" i="3"/>
  <c r="BL112" i="3"/>
  <c r="BM112" i="3"/>
  <c r="BO112" i="3"/>
  <c r="BP112" i="3"/>
  <c r="BR112" i="3"/>
  <c r="BS112" i="3"/>
  <c r="BU112" i="3"/>
  <c r="BV112" i="3"/>
  <c r="BX112" i="3"/>
  <c r="BY112" i="3"/>
  <c r="CA112" i="3"/>
  <c r="CB112" i="3"/>
  <c r="CD112" i="3"/>
  <c r="CE112" i="3"/>
  <c r="CG112" i="3"/>
  <c r="CH112" i="3"/>
  <c r="CJ112" i="3"/>
  <c r="CK112" i="3"/>
  <c r="CM112" i="3"/>
  <c r="CN112" i="3"/>
  <c r="CP112" i="3"/>
  <c r="CQ112" i="3"/>
  <c r="CS112" i="3"/>
  <c r="CT112" i="3"/>
  <c r="CV112" i="3"/>
  <c r="CW112" i="3"/>
  <c r="CY112" i="3"/>
  <c r="CZ112" i="3"/>
  <c r="DB112" i="3"/>
  <c r="DC112" i="3"/>
  <c r="DE112" i="3"/>
  <c r="DF112" i="3"/>
  <c r="DH112" i="3"/>
  <c r="DI112" i="3"/>
  <c r="DK112" i="3"/>
  <c r="DL112" i="3"/>
  <c r="DN112" i="3"/>
  <c r="DO112" i="3"/>
  <c r="DQ112" i="3"/>
  <c r="DR112" i="3"/>
  <c r="DT112" i="3"/>
  <c r="DU112" i="3"/>
  <c r="DW112" i="3"/>
  <c r="DX112" i="3"/>
  <c r="DZ112" i="3"/>
  <c r="EA112" i="3"/>
  <c r="EC112" i="3"/>
  <c r="ED112" i="3"/>
  <c r="EF112" i="3"/>
  <c r="EG112" i="3"/>
  <c r="EI112" i="3"/>
  <c r="EJ112" i="3"/>
  <c r="EL112" i="3"/>
  <c r="EM112" i="3"/>
  <c r="EO112" i="3"/>
  <c r="EP112" i="3"/>
  <c r="ER112" i="3"/>
  <c r="ES112" i="3"/>
  <c r="EU112" i="3"/>
  <c r="EV112" i="3"/>
  <c r="EX112" i="3"/>
  <c r="EY112" i="3"/>
  <c r="FA112" i="3"/>
  <c r="FB112" i="3"/>
  <c r="FD112" i="3"/>
  <c r="FE112" i="3"/>
  <c r="FG112" i="3"/>
  <c r="FH112" i="3"/>
  <c r="FJ112" i="3"/>
  <c r="FK112" i="3"/>
  <c r="FM112" i="3"/>
  <c r="FN112" i="3"/>
  <c r="FP112" i="3"/>
  <c r="FQ112" i="3"/>
  <c r="FS112" i="3"/>
  <c r="FT112" i="3"/>
  <c r="FV112" i="3"/>
  <c r="FW112" i="3"/>
  <c r="FY112" i="3"/>
  <c r="FZ112" i="3"/>
  <c r="GB112" i="3"/>
  <c r="GC112" i="3"/>
  <c r="GE112" i="3"/>
  <c r="GF112" i="3"/>
  <c r="GH112" i="3"/>
  <c r="GI112" i="3"/>
  <c r="GK112" i="3"/>
  <c r="GL112" i="3"/>
  <c r="GN112" i="3"/>
  <c r="GO112" i="3"/>
  <c r="GQ112" i="3"/>
  <c r="GR112" i="3"/>
  <c r="GT112" i="3"/>
  <c r="GU112" i="3"/>
  <c r="GW112" i="3"/>
  <c r="GX112" i="3"/>
  <c r="GZ112" i="3"/>
  <c r="HA112" i="3"/>
  <c r="HC112" i="3"/>
  <c r="HD112" i="3"/>
  <c r="HF112" i="3"/>
  <c r="HG112" i="3"/>
  <c r="HI112" i="3"/>
  <c r="HJ112" i="3"/>
  <c r="HL112" i="3"/>
  <c r="HM112" i="3"/>
  <c r="HO112" i="3"/>
  <c r="HP112" i="3"/>
  <c r="HR112" i="3"/>
  <c r="HS112" i="3"/>
  <c r="HU112" i="3"/>
  <c r="HV112" i="3"/>
  <c r="HX112" i="3"/>
  <c r="HY112" i="3"/>
  <c r="IA112" i="3"/>
  <c r="IB112" i="3"/>
  <c r="ID112" i="3"/>
  <c r="IE112" i="3"/>
  <c r="IG112" i="3"/>
  <c r="IH112" i="3"/>
  <c r="IJ112" i="3"/>
  <c r="IK112" i="3"/>
  <c r="IM112" i="3"/>
  <c r="IN112" i="3"/>
  <c r="IP112" i="3"/>
  <c r="IQ112" i="3"/>
  <c r="IS112" i="3"/>
  <c r="IT112" i="3"/>
  <c r="IV112" i="3"/>
  <c r="IW112" i="3"/>
  <c r="IY112" i="3"/>
  <c r="IZ112" i="3"/>
  <c r="JB112" i="3"/>
  <c r="JC112" i="3"/>
  <c r="JE112" i="3"/>
  <c r="JF112" i="3"/>
  <c r="JH112" i="3"/>
  <c r="JI112" i="3"/>
  <c r="JK112" i="3"/>
  <c r="JL112" i="3"/>
  <c r="JN112" i="3"/>
  <c r="JO112" i="3"/>
  <c r="JQ112" i="3"/>
  <c r="JR112" i="3"/>
  <c r="JT112" i="3"/>
  <c r="JU112" i="3"/>
  <c r="JW112" i="3"/>
  <c r="JX112" i="3"/>
  <c r="JZ112" i="3"/>
  <c r="KA112" i="3"/>
  <c r="KC112" i="3"/>
  <c r="KD112" i="3"/>
  <c r="KF112" i="3"/>
  <c r="KG112" i="3"/>
  <c r="KI112" i="3"/>
  <c r="KJ112" i="3"/>
  <c r="KL112" i="3"/>
  <c r="KM112" i="3"/>
  <c r="KO112" i="3"/>
  <c r="KP112" i="3"/>
  <c r="KR112" i="3"/>
  <c r="KS112" i="3"/>
  <c r="KU112" i="3"/>
  <c r="KV112" i="3"/>
  <c r="KX112" i="3"/>
  <c r="KY112" i="3"/>
  <c r="LA112" i="3"/>
  <c r="LB112" i="3"/>
  <c r="LD112" i="3"/>
  <c r="LE112" i="3"/>
  <c r="LG112" i="3"/>
  <c r="LH112" i="3"/>
  <c r="LJ112" i="3"/>
  <c r="LK112" i="3"/>
  <c r="LM112" i="3"/>
  <c r="LN112" i="3"/>
  <c r="LP112" i="3"/>
  <c r="LQ112" i="3"/>
  <c r="LX112" i="3"/>
  <c r="LZ112" i="3"/>
  <c r="MA112" i="3"/>
  <c r="MB112" i="3"/>
  <c r="MC112" i="3"/>
  <c r="MD112" i="3"/>
  <c r="MI112" i="3"/>
  <c r="D113" i="3"/>
  <c r="E113" i="3"/>
  <c r="G113" i="3"/>
  <c r="H113" i="3"/>
  <c r="J113" i="3"/>
  <c r="K113" i="3"/>
  <c r="M113" i="3"/>
  <c r="N113" i="3"/>
  <c r="P113" i="3"/>
  <c r="Q113" i="3"/>
  <c r="S113" i="3"/>
  <c r="T113" i="3"/>
  <c r="V113" i="3"/>
  <c r="W113" i="3"/>
  <c r="Y113" i="3"/>
  <c r="Z113" i="3"/>
  <c r="AB113" i="3"/>
  <c r="AC113" i="3"/>
  <c r="AE113" i="3"/>
  <c r="AF113" i="3"/>
  <c r="AH113" i="3"/>
  <c r="AJ113" i="3" s="1"/>
  <c r="AK113" i="3"/>
  <c r="AL113" i="3"/>
  <c r="AN113" i="3"/>
  <c r="AO113" i="3"/>
  <c r="AQ113" i="3"/>
  <c r="AR113" i="3"/>
  <c r="AT113" i="3"/>
  <c r="AU113" i="3"/>
  <c r="AW113" i="3"/>
  <c r="AX113" i="3"/>
  <c r="AZ113" i="3"/>
  <c r="BA113" i="3"/>
  <c r="BC113" i="3"/>
  <c r="BD113" i="3"/>
  <c r="BF113" i="3"/>
  <c r="BG113" i="3"/>
  <c r="BI113" i="3"/>
  <c r="BJ113" i="3"/>
  <c r="BL113" i="3"/>
  <c r="BM113" i="3"/>
  <c r="BO113" i="3"/>
  <c r="BP113" i="3"/>
  <c r="BR113" i="3"/>
  <c r="BS113" i="3"/>
  <c r="BU113" i="3"/>
  <c r="BV113" i="3"/>
  <c r="BX113" i="3"/>
  <c r="BY113" i="3"/>
  <c r="CA113" i="3"/>
  <c r="CB113" i="3"/>
  <c r="CD113" i="3"/>
  <c r="CE113" i="3"/>
  <c r="CG113" i="3"/>
  <c r="CH113" i="3"/>
  <c r="CJ113" i="3"/>
  <c r="CK113" i="3"/>
  <c r="CM113" i="3"/>
  <c r="CN113" i="3"/>
  <c r="CP113" i="3"/>
  <c r="CQ113" i="3"/>
  <c r="CS113" i="3"/>
  <c r="CT113" i="3"/>
  <c r="CV113" i="3"/>
  <c r="CW113" i="3"/>
  <c r="CY113" i="3"/>
  <c r="CZ113" i="3"/>
  <c r="DB113" i="3"/>
  <c r="DC113" i="3"/>
  <c r="DE113" i="3"/>
  <c r="DF113" i="3"/>
  <c r="DH113" i="3"/>
  <c r="DI113" i="3"/>
  <c r="DK113" i="3"/>
  <c r="DL113" i="3"/>
  <c r="DN113" i="3"/>
  <c r="DO113" i="3"/>
  <c r="DQ113" i="3"/>
  <c r="DR113" i="3"/>
  <c r="DT113" i="3"/>
  <c r="DU113" i="3"/>
  <c r="DW113" i="3"/>
  <c r="DX113" i="3"/>
  <c r="DZ113" i="3"/>
  <c r="EA113" i="3"/>
  <c r="EC113" i="3"/>
  <c r="ED113" i="3"/>
  <c r="EF113" i="3"/>
  <c r="EG113" i="3"/>
  <c r="EI113" i="3"/>
  <c r="EJ113" i="3"/>
  <c r="EL113" i="3"/>
  <c r="EM113" i="3"/>
  <c r="EO113" i="3"/>
  <c r="EP113" i="3"/>
  <c r="ER113" i="3"/>
  <c r="ES113" i="3"/>
  <c r="EU113" i="3"/>
  <c r="EV113" i="3"/>
  <c r="EX113" i="3"/>
  <c r="EY113" i="3"/>
  <c r="FA113" i="3"/>
  <c r="FB113" i="3"/>
  <c r="FD113" i="3"/>
  <c r="FE113" i="3"/>
  <c r="FG113" i="3"/>
  <c r="FH113" i="3"/>
  <c r="FJ113" i="3"/>
  <c r="FK113" i="3"/>
  <c r="FM113" i="3"/>
  <c r="FN113" i="3"/>
  <c r="FP113" i="3"/>
  <c r="FQ113" i="3"/>
  <c r="FS113" i="3"/>
  <c r="FT113" i="3"/>
  <c r="FV113" i="3"/>
  <c r="FW113" i="3"/>
  <c r="FY113" i="3"/>
  <c r="FZ113" i="3"/>
  <c r="GB113" i="3"/>
  <c r="GC113" i="3"/>
  <c r="GE113" i="3"/>
  <c r="GF113" i="3"/>
  <c r="GH113" i="3"/>
  <c r="GI113" i="3"/>
  <c r="GK113" i="3"/>
  <c r="GL113" i="3"/>
  <c r="GN113" i="3"/>
  <c r="GO113" i="3"/>
  <c r="GQ113" i="3"/>
  <c r="GR113" i="3"/>
  <c r="GT113" i="3"/>
  <c r="GU113" i="3"/>
  <c r="GW113" i="3"/>
  <c r="GX113" i="3"/>
  <c r="GZ113" i="3"/>
  <c r="HA113" i="3"/>
  <c r="HC113" i="3"/>
  <c r="HD113" i="3"/>
  <c r="HF113" i="3"/>
  <c r="HG113" i="3"/>
  <c r="HI113" i="3"/>
  <c r="HJ113" i="3"/>
  <c r="HL113" i="3"/>
  <c r="HM113" i="3"/>
  <c r="HO113" i="3"/>
  <c r="HP113" i="3"/>
  <c r="HR113" i="3"/>
  <c r="HS113" i="3"/>
  <c r="HU113" i="3"/>
  <c r="HV113" i="3"/>
  <c r="HX113" i="3"/>
  <c r="HY113" i="3"/>
  <c r="IA113" i="3"/>
  <c r="IB113" i="3"/>
  <c r="ID113" i="3"/>
  <c r="IE113" i="3"/>
  <c r="IG113" i="3"/>
  <c r="IH113" i="3"/>
  <c r="IJ113" i="3"/>
  <c r="IK113" i="3"/>
  <c r="IM113" i="3"/>
  <c r="IN113" i="3"/>
  <c r="IP113" i="3"/>
  <c r="IQ113" i="3"/>
  <c r="IS113" i="3"/>
  <c r="IT113" i="3"/>
  <c r="IV113" i="3"/>
  <c r="IW113" i="3"/>
  <c r="IY113" i="3"/>
  <c r="IZ113" i="3"/>
  <c r="JB113" i="3"/>
  <c r="JC113" i="3"/>
  <c r="JE113" i="3"/>
  <c r="JF113" i="3"/>
  <c r="JH113" i="3"/>
  <c r="JI113" i="3"/>
  <c r="JK113" i="3"/>
  <c r="JL113" i="3"/>
  <c r="JN113" i="3"/>
  <c r="JO113" i="3"/>
  <c r="JQ113" i="3"/>
  <c r="JR113" i="3"/>
  <c r="JT113" i="3"/>
  <c r="JU113" i="3"/>
  <c r="JW113" i="3"/>
  <c r="JX113" i="3"/>
  <c r="JZ113" i="3"/>
  <c r="KA113" i="3"/>
  <c r="KC113" i="3"/>
  <c r="KD113" i="3"/>
  <c r="KF113" i="3"/>
  <c r="KG113" i="3"/>
  <c r="KI113" i="3"/>
  <c r="KJ113" i="3"/>
  <c r="KL113" i="3"/>
  <c r="KM113" i="3"/>
  <c r="KO113" i="3"/>
  <c r="KP113" i="3"/>
  <c r="KR113" i="3"/>
  <c r="KS113" i="3"/>
  <c r="KU113" i="3"/>
  <c r="KV113" i="3"/>
  <c r="KX113" i="3"/>
  <c r="KY113" i="3"/>
  <c r="LA113" i="3"/>
  <c r="LB113" i="3"/>
  <c r="LD113" i="3"/>
  <c r="LE113" i="3"/>
  <c r="LG113" i="3"/>
  <c r="LH113" i="3"/>
  <c r="LJ113" i="3"/>
  <c r="LK113" i="3"/>
  <c r="LM113" i="3"/>
  <c r="LN113" i="3"/>
  <c r="LP113" i="3"/>
  <c r="LQ113" i="3"/>
  <c r="LX113" i="3"/>
  <c r="LZ113" i="3"/>
  <c r="MA113" i="3"/>
  <c r="MB113" i="3"/>
  <c r="MC113" i="3"/>
  <c r="MD113" i="3"/>
  <c r="MI113" i="3"/>
  <c r="D114" i="3"/>
  <c r="E114" i="3"/>
  <c r="G114" i="3"/>
  <c r="H114" i="3"/>
  <c r="J114" i="3"/>
  <c r="K114" i="3"/>
  <c r="M114" i="3"/>
  <c r="N114" i="3"/>
  <c r="P114" i="3"/>
  <c r="Q114" i="3"/>
  <c r="S114" i="3"/>
  <c r="T114" i="3"/>
  <c r="V114" i="3"/>
  <c r="W114" i="3"/>
  <c r="Y114" i="3"/>
  <c r="Z114" i="3"/>
  <c r="AB114" i="3"/>
  <c r="AC114" i="3"/>
  <c r="AE114" i="3"/>
  <c r="AF114" i="3"/>
  <c r="AH114" i="3"/>
  <c r="AJ114" i="3" s="1"/>
  <c r="AK114" i="3"/>
  <c r="AL114" i="3"/>
  <c r="AN114" i="3"/>
  <c r="AO114" i="3"/>
  <c r="AQ114" i="3"/>
  <c r="AR114" i="3"/>
  <c r="AT114" i="3"/>
  <c r="AU114" i="3"/>
  <c r="AW114" i="3"/>
  <c r="AX114" i="3"/>
  <c r="AZ114" i="3"/>
  <c r="BA114" i="3"/>
  <c r="BC114" i="3"/>
  <c r="BD114" i="3"/>
  <c r="BF114" i="3"/>
  <c r="BG114" i="3"/>
  <c r="BI114" i="3"/>
  <c r="BJ114" i="3"/>
  <c r="BL114" i="3"/>
  <c r="BM114" i="3"/>
  <c r="BO114" i="3"/>
  <c r="BP114" i="3"/>
  <c r="BR114" i="3"/>
  <c r="BS114" i="3"/>
  <c r="BU114" i="3"/>
  <c r="BV114" i="3"/>
  <c r="BX114" i="3"/>
  <c r="BY114" i="3"/>
  <c r="CA114" i="3"/>
  <c r="CB114" i="3"/>
  <c r="CD114" i="3"/>
  <c r="CE114" i="3"/>
  <c r="CG114" i="3"/>
  <c r="CH114" i="3"/>
  <c r="CJ114" i="3"/>
  <c r="CK114" i="3"/>
  <c r="CM114" i="3"/>
  <c r="CN114" i="3"/>
  <c r="CP114" i="3"/>
  <c r="CQ114" i="3"/>
  <c r="CS114" i="3"/>
  <c r="CT114" i="3"/>
  <c r="CV114" i="3"/>
  <c r="CW114" i="3"/>
  <c r="CY114" i="3"/>
  <c r="CZ114" i="3"/>
  <c r="DB114" i="3"/>
  <c r="DC114" i="3"/>
  <c r="DE114" i="3"/>
  <c r="DF114" i="3"/>
  <c r="DH114" i="3"/>
  <c r="DI114" i="3"/>
  <c r="DK114" i="3"/>
  <c r="DL114" i="3"/>
  <c r="DN114" i="3"/>
  <c r="DO114" i="3"/>
  <c r="DQ114" i="3"/>
  <c r="DR114" i="3"/>
  <c r="DT114" i="3"/>
  <c r="DU114" i="3"/>
  <c r="DW114" i="3"/>
  <c r="DX114" i="3"/>
  <c r="DZ114" i="3"/>
  <c r="EA114" i="3"/>
  <c r="EC114" i="3"/>
  <c r="ED114" i="3"/>
  <c r="EF114" i="3"/>
  <c r="EG114" i="3"/>
  <c r="EI114" i="3"/>
  <c r="EJ114" i="3"/>
  <c r="EL114" i="3"/>
  <c r="EM114" i="3"/>
  <c r="EO114" i="3"/>
  <c r="EP114" i="3"/>
  <c r="ER114" i="3"/>
  <c r="ES114" i="3"/>
  <c r="EU114" i="3"/>
  <c r="EV114" i="3"/>
  <c r="EX114" i="3"/>
  <c r="EY114" i="3"/>
  <c r="FA114" i="3"/>
  <c r="FB114" i="3"/>
  <c r="FD114" i="3"/>
  <c r="FE114" i="3"/>
  <c r="FG114" i="3"/>
  <c r="FH114" i="3"/>
  <c r="FJ114" i="3"/>
  <c r="FK114" i="3"/>
  <c r="FM114" i="3"/>
  <c r="FN114" i="3"/>
  <c r="FP114" i="3"/>
  <c r="FQ114" i="3"/>
  <c r="FS114" i="3"/>
  <c r="FT114" i="3"/>
  <c r="FV114" i="3"/>
  <c r="FW114" i="3"/>
  <c r="FY114" i="3"/>
  <c r="FZ114" i="3"/>
  <c r="GB114" i="3"/>
  <c r="GC114" i="3"/>
  <c r="GE114" i="3"/>
  <c r="GF114" i="3"/>
  <c r="GH114" i="3"/>
  <c r="GI114" i="3"/>
  <c r="GK114" i="3"/>
  <c r="GL114" i="3"/>
  <c r="GN114" i="3"/>
  <c r="GO114" i="3"/>
  <c r="GQ114" i="3"/>
  <c r="GR114" i="3"/>
  <c r="GT114" i="3"/>
  <c r="GU114" i="3"/>
  <c r="GW114" i="3"/>
  <c r="GX114" i="3"/>
  <c r="GZ114" i="3"/>
  <c r="HA114" i="3"/>
  <c r="HC114" i="3"/>
  <c r="HD114" i="3"/>
  <c r="HF114" i="3"/>
  <c r="HG114" i="3"/>
  <c r="HI114" i="3"/>
  <c r="HJ114" i="3"/>
  <c r="HL114" i="3"/>
  <c r="HM114" i="3"/>
  <c r="HO114" i="3"/>
  <c r="HP114" i="3"/>
  <c r="HR114" i="3"/>
  <c r="HS114" i="3"/>
  <c r="HU114" i="3"/>
  <c r="HV114" i="3"/>
  <c r="HX114" i="3"/>
  <c r="HY114" i="3"/>
  <c r="IA114" i="3"/>
  <c r="IB114" i="3"/>
  <c r="ID114" i="3"/>
  <c r="IE114" i="3"/>
  <c r="IG114" i="3"/>
  <c r="IH114" i="3"/>
  <c r="IJ114" i="3"/>
  <c r="IK114" i="3"/>
  <c r="IM114" i="3"/>
  <c r="IN114" i="3"/>
  <c r="IP114" i="3"/>
  <c r="IQ114" i="3"/>
  <c r="IS114" i="3"/>
  <c r="IT114" i="3"/>
  <c r="IV114" i="3"/>
  <c r="IW114" i="3"/>
  <c r="IY114" i="3"/>
  <c r="IZ114" i="3"/>
  <c r="JB114" i="3"/>
  <c r="JC114" i="3"/>
  <c r="JE114" i="3"/>
  <c r="JF114" i="3"/>
  <c r="JH114" i="3"/>
  <c r="JI114" i="3"/>
  <c r="JK114" i="3"/>
  <c r="JL114" i="3"/>
  <c r="JN114" i="3"/>
  <c r="JO114" i="3"/>
  <c r="JQ114" i="3"/>
  <c r="JR114" i="3"/>
  <c r="JT114" i="3"/>
  <c r="JU114" i="3"/>
  <c r="JW114" i="3"/>
  <c r="JX114" i="3"/>
  <c r="JZ114" i="3"/>
  <c r="KA114" i="3"/>
  <c r="KC114" i="3"/>
  <c r="KD114" i="3"/>
  <c r="KF114" i="3"/>
  <c r="KG114" i="3"/>
  <c r="KI114" i="3"/>
  <c r="KJ114" i="3"/>
  <c r="KL114" i="3"/>
  <c r="KM114" i="3"/>
  <c r="KO114" i="3"/>
  <c r="KP114" i="3"/>
  <c r="KR114" i="3"/>
  <c r="KS114" i="3"/>
  <c r="KU114" i="3"/>
  <c r="KV114" i="3"/>
  <c r="KX114" i="3"/>
  <c r="KY114" i="3"/>
  <c r="LA114" i="3"/>
  <c r="LB114" i="3"/>
  <c r="LD114" i="3"/>
  <c r="LE114" i="3"/>
  <c r="LG114" i="3"/>
  <c r="LH114" i="3"/>
  <c r="LJ114" i="3"/>
  <c r="LK114" i="3"/>
  <c r="LM114" i="3"/>
  <c r="LN114" i="3"/>
  <c r="LP114" i="3"/>
  <c r="LQ114" i="3"/>
  <c r="LX114" i="3"/>
  <c r="LZ114" i="3"/>
  <c r="MA114" i="3"/>
  <c r="MB114" i="3"/>
  <c r="MC114" i="3"/>
  <c r="MD114" i="3"/>
  <c r="MI114" i="3"/>
  <c r="D115" i="3"/>
  <c r="E115" i="3"/>
  <c r="G115" i="3"/>
  <c r="H115" i="3"/>
  <c r="J115" i="3"/>
  <c r="K115" i="3"/>
  <c r="M115" i="3"/>
  <c r="N115" i="3"/>
  <c r="P115" i="3"/>
  <c r="Q115" i="3"/>
  <c r="S115" i="3"/>
  <c r="T115" i="3"/>
  <c r="V115" i="3"/>
  <c r="W115" i="3"/>
  <c r="Y115" i="3"/>
  <c r="Z115" i="3"/>
  <c r="AB115" i="3"/>
  <c r="AC115" i="3"/>
  <c r="AE115" i="3"/>
  <c r="AF115" i="3"/>
  <c r="AH115" i="3"/>
  <c r="AJ115" i="3" s="1"/>
  <c r="AK115" i="3"/>
  <c r="AL115" i="3"/>
  <c r="AN115" i="3"/>
  <c r="AO115" i="3"/>
  <c r="AQ115" i="3"/>
  <c r="AR115" i="3"/>
  <c r="AT115" i="3"/>
  <c r="AU115" i="3"/>
  <c r="AW115" i="3"/>
  <c r="AX115" i="3"/>
  <c r="AZ115" i="3"/>
  <c r="BA115" i="3"/>
  <c r="BC115" i="3"/>
  <c r="BD115" i="3"/>
  <c r="BF115" i="3"/>
  <c r="BG115" i="3"/>
  <c r="BI115" i="3"/>
  <c r="BJ115" i="3"/>
  <c r="BL115" i="3"/>
  <c r="BM115" i="3"/>
  <c r="BO115" i="3"/>
  <c r="BP115" i="3"/>
  <c r="BR115" i="3"/>
  <c r="BS115" i="3"/>
  <c r="BU115" i="3"/>
  <c r="BV115" i="3"/>
  <c r="BX115" i="3"/>
  <c r="BY115" i="3"/>
  <c r="CA115" i="3"/>
  <c r="CB115" i="3"/>
  <c r="CD115" i="3"/>
  <c r="CE115" i="3"/>
  <c r="CG115" i="3"/>
  <c r="CH115" i="3"/>
  <c r="CJ115" i="3"/>
  <c r="CK115" i="3"/>
  <c r="CM115" i="3"/>
  <c r="CN115" i="3"/>
  <c r="CP115" i="3"/>
  <c r="CQ115" i="3"/>
  <c r="CS115" i="3"/>
  <c r="CT115" i="3"/>
  <c r="CV115" i="3"/>
  <c r="CW115" i="3"/>
  <c r="CY115" i="3"/>
  <c r="CZ115" i="3"/>
  <c r="DB115" i="3"/>
  <c r="DC115" i="3"/>
  <c r="DE115" i="3"/>
  <c r="DF115" i="3"/>
  <c r="DH115" i="3"/>
  <c r="DI115" i="3"/>
  <c r="DK115" i="3"/>
  <c r="DL115" i="3"/>
  <c r="DN115" i="3"/>
  <c r="DO115" i="3"/>
  <c r="DQ115" i="3"/>
  <c r="DR115" i="3"/>
  <c r="DT115" i="3"/>
  <c r="DU115" i="3"/>
  <c r="DW115" i="3"/>
  <c r="DX115" i="3"/>
  <c r="DZ115" i="3"/>
  <c r="EA115" i="3"/>
  <c r="EC115" i="3"/>
  <c r="ED115" i="3"/>
  <c r="EF115" i="3"/>
  <c r="EG115" i="3"/>
  <c r="EI115" i="3"/>
  <c r="EJ115" i="3"/>
  <c r="EL115" i="3"/>
  <c r="EM115" i="3"/>
  <c r="EO115" i="3"/>
  <c r="EP115" i="3"/>
  <c r="ER115" i="3"/>
  <c r="ES115" i="3"/>
  <c r="EU115" i="3"/>
  <c r="EV115" i="3"/>
  <c r="EX115" i="3"/>
  <c r="EY115" i="3"/>
  <c r="FA115" i="3"/>
  <c r="FB115" i="3"/>
  <c r="FD115" i="3"/>
  <c r="FE115" i="3"/>
  <c r="FG115" i="3"/>
  <c r="FH115" i="3"/>
  <c r="FJ115" i="3"/>
  <c r="FK115" i="3"/>
  <c r="FM115" i="3"/>
  <c r="FN115" i="3"/>
  <c r="FP115" i="3"/>
  <c r="FQ115" i="3"/>
  <c r="FS115" i="3"/>
  <c r="FT115" i="3"/>
  <c r="FV115" i="3"/>
  <c r="FW115" i="3"/>
  <c r="FY115" i="3"/>
  <c r="FZ115" i="3"/>
  <c r="GB115" i="3"/>
  <c r="GC115" i="3"/>
  <c r="GE115" i="3"/>
  <c r="GF115" i="3"/>
  <c r="GH115" i="3"/>
  <c r="GI115" i="3"/>
  <c r="GK115" i="3"/>
  <c r="GL115" i="3"/>
  <c r="GN115" i="3"/>
  <c r="GO115" i="3"/>
  <c r="GQ115" i="3"/>
  <c r="GR115" i="3"/>
  <c r="GT115" i="3"/>
  <c r="GU115" i="3"/>
  <c r="GW115" i="3"/>
  <c r="GX115" i="3"/>
  <c r="GZ115" i="3"/>
  <c r="HA115" i="3"/>
  <c r="HC115" i="3"/>
  <c r="HD115" i="3"/>
  <c r="HF115" i="3"/>
  <c r="HG115" i="3"/>
  <c r="HI115" i="3"/>
  <c r="HJ115" i="3"/>
  <c r="HL115" i="3"/>
  <c r="HM115" i="3"/>
  <c r="HO115" i="3"/>
  <c r="HP115" i="3"/>
  <c r="HR115" i="3"/>
  <c r="HS115" i="3"/>
  <c r="HU115" i="3"/>
  <c r="HV115" i="3"/>
  <c r="HX115" i="3"/>
  <c r="HY115" i="3"/>
  <c r="IA115" i="3"/>
  <c r="IB115" i="3"/>
  <c r="ID115" i="3"/>
  <c r="IE115" i="3"/>
  <c r="IG115" i="3"/>
  <c r="IH115" i="3"/>
  <c r="IJ115" i="3"/>
  <c r="IK115" i="3"/>
  <c r="IM115" i="3"/>
  <c r="IN115" i="3"/>
  <c r="IP115" i="3"/>
  <c r="IQ115" i="3"/>
  <c r="IS115" i="3"/>
  <c r="IT115" i="3"/>
  <c r="IV115" i="3"/>
  <c r="IW115" i="3"/>
  <c r="IY115" i="3"/>
  <c r="IZ115" i="3"/>
  <c r="JB115" i="3"/>
  <c r="JC115" i="3"/>
  <c r="JE115" i="3"/>
  <c r="JF115" i="3"/>
  <c r="JH115" i="3"/>
  <c r="JI115" i="3"/>
  <c r="JK115" i="3"/>
  <c r="JL115" i="3"/>
  <c r="JN115" i="3"/>
  <c r="JO115" i="3"/>
  <c r="JQ115" i="3"/>
  <c r="JR115" i="3"/>
  <c r="JT115" i="3"/>
  <c r="JU115" i="3"/>
  <c r="JW115" i="3"/>
  <c r="JX115" i="3"/>
  <c r="JZ115" i="3"/>
  <c r="KA115" i="3"/>
  <c r="KC115" i="3"/>
  <c r="KD115" i="3"/>
  <c r="KF115" i="3"/>
  <c r="KG115" i="3"/>
  <c r="KI115" i="3"/>
  <c r="KJ115" i="3"/>
  <c r="KL115" i="3"/>
  <c r="KM115" i="3"/>
  <c r="KO115" i="3"/>
  <c r="KP115" i="3"/>
  <c r="KR115" i="3"/>
  <c r="KS115" i="3"/>
  <c r="KU115" i="3"/>
  <c r="KV115" i="3"/>
  <c r="KX115" i="3"/>
  <c r="KY115" i="3"/>
  <c r="LA115" i="3"/>
  <c r="LB115" i="3"/>
  <c r="LD115" i="3"/>
  <c r="LE115" i="3"/>
  <c r="LG115" i="3"/>
  <c r="LH115" i="3"/>
  <c r="LJ115" i="3"/>
  <c r="LK115" i="3"/>
  <c r="LM115" i="3"/>
  <c r="LN115" i="3"/>
  <c r="LP115" i="3"/>
  <c r="LQ115" i="3"/>
  <c r="LX115" i="3"/>
  <c r="LZ115" i="3"/>
  <c r="MA115" i="3"/>
  <c r="MB115" i="3"/>
  <c r="MC115" i="3"/>
  <c r="MD115" i="3"/>
  <c r="MI115" i="3"/>
  <c r="D116" i="3"/>
  <c r="E116" i="3"/>
  <c r="G116" i="3"/>
  <c r="H116" i="3"/>
  <c r="J116" i="3"/>
  <c r="K116" i="3"/>
  <c r="M116" i="3"/>
  <c r="N116" i="3"/>
  <c r="P116" i="3"/>
  <c r="Q116" i="3"/>
  <c r="S116" i="3"/>
  <c r="T116" i="3"/>
  <c r="V116" i="3"/>
  <c r="W116" i="3"/>
  <c r="Y116" i="3"/>
  <c r="Z116" i="3"/>
  <c r="AB116" i="3"/>
  <c r="AC116" i="3"/>
  <c r="AE116" i="3"/>
  <c r="AF116" i="3"/>
  <c r="AH116" i="3"/>
  <c r="AJ116" i="3" s="1"/>
  <c r="AK116" i="3"/>
  <c r="AL116" i="3"/>
  <c r="AN116" i="3"/>
  <c r="AO116" i="3"/>
  <c r="AQ116" i="3"/>
  <c r="AR116" i="3"/>
  <c r="AT116" i="3"/>
  <c r="AU116" i="3"/>
  <c r="AW116" i="3"/>
  <c r="AX116" i="3"/>
  <c r="AZ116" i="3"/>
  <c r="BA116" i="3"/>
  <c r="BC116" i="3"/>
  <c r="BD116" i="3"/>
  <c r="BF116" i="3"/>
  <c r="BG116" i="3"/>
  <c r="BI116" i="3"/>
  <c r="BJ116" i="3"/>
  <c r="BL116" i="3"/>
  <c r="BM116" i="3"/>
  <c r="BO116" i="3"/>
  <c r="BP116" i="3"/>
  <c r="BR116" i="3"/>
  <c r="BS116" i="3"/>
  <c r="BU116" i="3"/>
  <c r="BV116" i="3"/>
  <c r="BX116" i="3"/>
  <c r="BY116" i="3"/>
  <c r="CA116" i="3"/>
  <c r="CB116" i="3"/>
  <c r="CD116" i="3"/>
  <c r="CE116" i="3"/>
  <c r="CG116" i="3"/>
  <c r="CH116" i="3"/>
  <c r="CJ116" i="3"/>
  <c r="CK116" i="3"/>
  <c r="CM116" i="3"/>
  <c r="CN116" i="3"/>
  <c r="CP116" i="3"/>
  <c r="CQ116" i="3"/>
  <c r="CS116" i="3"/>
  <c r="CT116" i="3"/>
  <c r="CV116" i="3"/>
  <c r="CW116" i="3"/>
  <c r="CY116" i="3"/>
  <c r="CZ116" i="3"/>
  <c r="DB116" i="3"/>
  <c r="DC116" i="3"/>
  <c r="DE116" i="3"/>
  <c r="DF116" i="3"/>
  <c r="DH116" i="3"/>
  <c r="DI116" i="3"/>
  <c r="DK116" i="3"/>
  <c r="DL116" i="3"/>
  <c r="DN116" i="3"/>
  <c r="DO116" i="3"/>
  <c r="DQ116" i="3"/>
  <c r="DR116" i="3"/>
  <c r="DT116" i="3"/>
  <c r="DU116" i="3"/>
  <c r="DW116" i="3"/>
  <c r="DX116" i="3"/>
  <c r="DZ116" i="3"/>
  <c r="EA116" i="3"/>
  <c r="EC116" i="3"/>
  <c r="ED116" i="3"/>
  <c r="EF116" i="3"/>
  <c r="EG116" i="3"/>
  <c r="EI116" i="3"/>
  <c r="EJ116" i="3"/>
  <c r="EL116" i="3"/>
  <c r="EM116" i="3"/>
  <c r="EO116" i="3"/>
  <c r="EP116" i="3"/>
  <c r="ER116" i="3"/>
  <c r="ES116" i="3"/>
  <c r="EU116" i="3"/>
  <c r="EV116" i="3"/>
  <c r="EX116" i="3"/>
  <c r="EY116" i="3"/>
  <c r="FA116" i="3"/>
  <c r="FB116" i="3"/>
  <c r="FD116" i="3"/>
  <c r="FE116" i="3"/>
  <c r="FG116" i="3"/>
  <c r="FH116" i="3"/>
  <c r="FJ116" i="3"/>
  <c r="FK116" i="3"/>
  <c r="FM116" i="3"/>
  <c r="FN116" i="3"/>
  <c r="FP116" i="3"/>
  <c r="FQ116" i="3"/>
  <c r="FS116" i="3"/>
  <c r="FT116" i="3"/>
  <c r="FV116" i="3"/>
  <c r="FW116" i="3"/>
  <c r="FY116" i="3"/>
  <c r="FZ116" i="3"/>
  <c r="GB116" i="3"/>
  <c r="GC116" i="3"/>
  <c r="GE116" i="3"/>
  <c r="GF116" i="3"/>
  <c r="GH116" i="3"/>
  <c r="GI116" i="3"/>
  <c r="GK116" i="3"/>
  <c r="GL116" i="3"/>
  <c r="GN116" i="3"/>
  <c r="GO116" i="3"/>
  <c r="GQ116" i="3"/>
  <c r="GR116" i="3"/>
  <c r="GT116" i="3"/>
  <c r="GU116" i="3"/>
  <c r="GW116" i="3"/>
  <c r="GX116" i="3"/>
  <c r="GZ116" i="3"/>
  <c r="HA116" i="3"/>
  <c r="HC116" i="3"/>
  <c r="HD116" i="3"/>
  <c r="HF116" i="3"/>
  <c r="HG116" i="3"/>
  <c r="HI116" i="3"/>
  <c r="HJ116" i="3"/>
  <c r="HL116" i="3"/>
  <c r="HM116" i="3"/>
  <c r="HO116" i="3"/>
  <c r="HP116" i="3"/>
  <c r="HR116" i="3"/>
  <c r="HS116" i="3"/>
  <c r="HU116" i="3"/>
  <c r="HV116" i="3"/>
  <c r="HX116" i="3"/>
  <c r="HY116" i="3"/>
  <c r="IA116" i="3"/>
  <c r="IB116" i="3"/>
  <c r="ID116" i="3"/>
  <c r="IE116" i="3"/>
  <c r="IG116" i="3"/>
  <c r="IH116" i="3"/>
  <c r="IJ116" i="3"/>
  <c r="IK116" i="3"/>
  <c r="IM116" i="3"/>
  <c r="IN116" i="3"/>
  <c r="IP116" i="3"/>
  <c r="IQ116" i="3"/>
  <c r="IS116" i="3"/>
  <c r="IT116" i="3"/>
  <c r="IV116" i="3"/>
  <c r="IW116" i="3"/>
  <c r="IY116" i="3"/>
  <c r="IZ116" i="3"/>
  <c r="JB116" i="3"/>
  <c r="JC116" i="3"/>
  <c r="JE116" i="3"/>
  <c r="JF116" i="3"/>
  <c r="JH116" i="3"/>
  <c r="JI116" i="3"/>
  <c r="JK116" i="3"/>
  <c r="JL116" i="3"/>
  <c r="JN116" i="3"/>
  <c r="JO116" i="3"/>
  <c r="JQ116" i="3"/>
  <c r="JR116" i="3"/>
  <c r="JT116" i="3"/>
  <c r="JU116" i="3"/>
  <c r="JW116" i="3"/>
  <c r="JX116" i="3"/>
  <c r="JZ116" i="3"/>
  <c r="KA116" i="3"/>
  <c r="KC116" i="3"/>
  <c r="KD116" i="3"/>
  <c r="KF116" i="3"/>
  <c r="KG116" i="3"/>
  <c r="KI116" i="3"/>
  <c r="KJ116" i="3"/>
  <c r="KL116" i="3"/>
  <c r="KM116" i="3"/>
  <c r="KO116" i="3"/>
  <c r="KP116" i="3"/>
  <c r="KR116" i="3"/>
  <c r="KS116" i="3"/>
  <c r="KU116" i="3"/>
  <c r="KV116" i="3"/>
  <c r="KX116" i="3"/>
  <c r="KY116" i="3"/>
  <c r="LA116" i="3"/>
  <c r="LB116" i="3"/>
  <c r="LD116" i="3"/>
  <c r="LE116" i="3"/>
  <c r="LG116" i="3"/>
  <c r="LH116" i="3"/>
  <c r="LJ116" i="3"/>
  <c r="LK116" i="3"/>
  <c r="LM116" i="3"/>
  <c r="LN116" i="3"/>
  <c r="LP116" i="3"/>
  <c r="LQ116" i="3"/>
  <c r="LX116" i="3"/>
  <c r="LZ116" i="3"/>
  <c r="MA116" i="3"/>
  <c r="MB116" i="3"/>
  <c r="MC116" i="3"/>
  <c r="MD116" i="3"/>
  <c r="MI116" i="3"/>
  <c r="D117" i="3"/>
  <c r="E117" i="3"/>
  <c r="G117" i="3"/>
  <c r="H117" i="3"/>
  <c r="J117" i="3"/>
  <c r="K117" i="3"/>
  <c r="M117" i="3"/>
  <c r="N117" i="3"/>
  <c r="P117" i="3"/>
  <c r="Q117" i="3"/>
  <c r="S117" i="3"/>
  <c r="T117" i="3"/>
  <c r="V117" i="3"/>
  <c r="W117" i="3"/>
  <c r="Y117" i="3"/>
  <c r="Z117" i="3"/>
  <c r="AB117" i="3"/>
  <c r="AC117" i="3"/>
  <c r="AE117" i="3"/>
  <c r="AF117" i="3"/>
  <c r="AH117" i="3"/>
  <c r="AJ117" i="3" s="1"/>
  <c r="AK117" i="3"/>
  <c r="AL117" i="3"/>
  <c r="AN117" i="3"/>
  <c r="AO117" i="3"/>
  <c r="AQ117" i="3"/>
  <c r="AR117" i="3"/>
  <c r="AT117" i="3"/>
  <c r="AU117" i="3"/>
  <c r="AW117" i="3"/>
  <c r="AX117" i="3"/>
  <c r="AZ117" i="3"/>
  <c r="BA117" i="3"/>
  <c r="BC117" i="3"/>
  <c r="BD117" i="3"/>
  <c r="BF117" i="3"/>
  <c r="BG117" i="3"/>
  <c r="BI117" i="3"/>
  <c r="BJ117" i="3"/>
  <c r="BL117" i="3"/>
  <c r="BM117" i="3"/>
  <c r="BO117" i="3"/>
  <c r="BP117" i="3"/>
  <c r="BR117" i="3"/>
  <c r="BS117" i="3"/>
  <c r="BU117" i="3"/>
  <c r="BV117" i="3"/>
  <c r="BX117" i="3"/>
  <c r="BY117" i="3"/>
  <c r="CA117" i="3"/>
  <c r="CB117" i="3"/>
  <c r="CD117" i="3"/>
  <c r="CE117" i="3"/>
  <c r="CG117" i="3"/>
  <c r="CH117" i="3"/>
  <c r="CJ117" i="3"/>
  <c r="CK117" i="3"/>
  <c r="CM117" i="3"/>
  <c r="CN117" i="3"/>
  <c r="CP117" i="3"/>
  <c r="CQ117" i="3"/>
  <c r="CS117" i="3"/>
  <c r="CT117" i="3"/>
  <c r="CV117" i="3"/>
  <c r="CW117" i="3"/>
  <c r="CY117" i="3"/>
  <c r="CZ117" i="3"/>
  <c r="DB117" i="3"/>
  <c r="DC117" i="3"/>
  <c r="DE117" i="3"/>
  <c r="DF117" i="3"/>
  <c r="DH117" i="3"/>
  <c r="DI117" i="3"/>
  <c r="DK117" i="3"/>
  <c r="DL117" i="3"/>
  <c r="DN117" i="3"/>
  <c r="DO117" i="3"/>
  <c r="DQ117" i="3"/>
  <c r="DR117" i="3"/>
  <c r="DT117" i="3"/>
  <c r="DU117" i="3"/>
  <c r="DW117" i="3"/>
  <c r="DX117" i="3"/>
  <c r="DZ117" i="3"/>
  <c r="EA117" i="3"/>
  <c r="EC117" i="3"/>
  <c r="ED117" i="3"/>
  <c r="EF117" i="3"/>
  <c r="EG117" i="3"/>
  <c r="EI117" i="3"/>
  <c r="EJ117" i="3"/>
  <c r="EL117" i="3"/>
  <c r="EM117" i="3"/>
  <c r="EO117" i="3"/>
  <c r="EP117" i="3"/>
  <c r="ER117" i="3"/>
  <c r="ES117" i="3"/>
  <c r="EU117" i="3"/>
  <c r="EV117" i="3"/>
  <c r="EX117" i="3"/>
  <c r="EY117" i="3"/>
  <c r="FA117" i="3"/>
  <c r="FB117" i="3"/>
  <c r="FD117" i="3"/>
  <c r="FE117" i="3"/>
  <c r="FG117" i="3"/>
  <c r="FH117" i="3"/>
  <c r="FJ117" i="3"/>
  <c r="FK117" i="3"/>
  <c r="FM117" i="3"/>
  <c r="FN117" i="3"/>
  <c r="FP117" i="3"/>
  <c r="FQ117" i="3"/>
  <c r="FS117" i="3"/>
  <c r="FT117" i="3"/>
  <c r="FV117" i="3"/>
  <c r="FW117" i="3"/>
  <c r="FY117" i="3"/>
  <c r="FZ117" i="3"/>
  <c r="GB117" i="3"/>
  <c r="GC117" i="3"/>
  <c r="GE117" i="3"/>
  <c r="GF117" i="3"/>
  <c r="GH117" i="3"/>
  <c r="GI117" i="3"/>
  <c r="GK117" i="3"/>
  <c r="GL117" i="3"/>
  <c r="GN117" i="3"/>
  <c r="GO117" i="3"/>
  <c r="GQ117" i="3"/>
  <c r="GR117" i="3"/>
  <c r="GT117" i="3"/>
  <c r="GU117" i="3"/>
  <c r="GW117" i="3"/>
  <c r="GX117" i="3"/>
  <c r="GZ117" i="3"/>
  <c r="HA117" i="3"/>
  <c r="HC117" i="3"/>
  <c r="HD117" i="3"/>
  <c r="HF117" i="3"/>
  <c r="HG117" i="3"/>
  <c r="HI117" i="3"/>
  <c r="HJ117" i="3"/>
  <c r="HL117" i="3"/>
  <c r="HM117" i="3"/>
  <c r="HO117" i="3"/>
  <c r="HP117" i="3"/>
  <c r="HR117" i="3"/>
  <c r="HS117" i="3"/>
  <c r="HU117" i="3"/>
  <c r="HV117" i="3"/>
  <c r="HX117" i="3"/>
  <c r="HY117" i="3"/>
  <c r="IA117" i="3"/>
  <c r="IB117" i="3"/>
  <c r="ID117" i="3"/>
  <c r="IE117" i="3"/>
  <c r="IG117" i="3"/>
  <c r="IH117" i="3"/>
  <c r="IJ117" i="3"/>
  <c r="IK117" i="3"/>
  <c r="IM117" i="3"/>
  <c r="IN117" i="3"/>
  <c r="IP117" i="3"/>
  <c r="IQ117" i="3"/>
  <c r="IS117" i="3"/>
  <c r="IT117" i="3"/>
  <c r="IV117" i="3"/>
  <c r="IW117" i="3"/>
  <c r="IY117" i="3"/>
  <c r="IZ117" i="3"/>
  <c r="JB117" i="3"/>
  <c r="JC117" i="3"/>
  <c r="JE117" i="3"/>
  <c r="JF117" i="3"/>
  <c r="JH117" i="3"/>
  <c r="JI117" i="3"/>
  <c r="JK117" i="3"/>
  <c r="JL117" i="3"/>
  <c r="JN117" i="3"/>
  <c r="JO117" i="3"/>
  <c r="JQ117" i="3"/>
  <c r="JR117" i="3"/>
  <c r="JT117" i="3"/>
  <c r="JU117" i="3"/>
  <c r="JW117" i="3"/>
  <c r="JX117" i="3"/>
  <c r="JZ117" i="3"/>
  <c r="KA117" i="3"/>
  <c r="KC117" i="3"/>
  <c r="KD117" i="3"/>
  <c r="KF117" i="3"/>
  <c r="KG117" i="3"/>
  <c r="KI117" i="3"/>
  <c r="KJ117" i="3"/>
  <c r="KL117" i="3"/>
  <c r="KM117" i="3"/>
  <c r="KO117" i="3"/>
  <c r="KP117" i="3"/>
  <c r="KR117" i="3"/>
  <c r="KS117" i="3"/>
  <c r="KU117" i="3"/>
  <c r="KV117" i="3"/>
  <c r="KX117" i="3"/>
  <c r="KY117" i="3"/>
  <c r="LA117" i="3"/>
  <c r="LB117" i="3"/>
  <c r="LD117" i="3"/>
  <c r="LE117" i="3"/>
  <c r="LG117" i="3"/>
  <c r="LH117" i="3"/>
  <c r="LJ117" i="3"/>
  <c r="LK117" i="3"/>
  <c r="LM117" i="3"/>
  <c r="LN117" i="3"/>
  <c r="LP117" i="3"/>
  <c r="LQ117" i="3"/>
  <c r="LX117" i="3"/>
  <c r="LZ117" i="3"/>
  <c r="MA117" i="3"/>
  <c r="MB117" i="3"/>
  <c r="MC117" i="3"/>
  <c r="MD117" i="3"/>
  <c r="MI117" i="3"/>
  <c r="D118" i="3"/>
  <c r="E118" i="3"/>
  <c r="G118" i="3"/>
  <c r="H118" i="3"/>
  <c r="J118" i="3"/>
  <c r="K118" i="3"/>
  <c r="M118" i="3"/>
  <c r="N118" i="3"/>
  <c r="P118" i="3"/>
  <c r="Q118" i="3"/>
  <c r="S118" i="3"/>
  <c r="T118" i="3"/>
  <c r="V118" i="3"/>
  <c r="W118" i="3"/>
  <c r="Y118" i="3"/>
  <c r="Z118" i="3"/>
  <c r="AB118" i="3"/>
  <c r="AC118" i="3"/>
  <c r="AE118" i="3"/>
  <c r="AF118" i="3"/>
  <c r="AJ118" i="3"/>
  <c r="AK118" i="3"/>
  <c r="AL118" i="3"/>
  <c r="AN118" i="3"/>
  <c r="AO118" i="3"/>
  <c r="AQ118" i="3"/>
  <c r="AR118" i="3"/>
  <c r="AT118" i="3"/>
  <c r="AU118" i="3"/>
  <c r="AW118" i="3"/>
  <c r="AX118" i="3"/>
  <c r="AZ118" i="3"/>
  <c r="BA118" i="3"/>
  <c r="BC118" i="3"/>
  <c r="BD118" i="3"/>
  <c r="BF118" i="3"/>
  <c r="BG118" i="3"/>
  <c r="BI118" i="3"/>
  <c r="BJ118" i="3"/>
  <c r="BL118" i="3"/>
  <c r="BM118" i="3"/>
  <c r="BO118" i="3"/>
  <c r="BP118" i="3"/>
  <c r="BR118" i="3"/>
  <c r="BS118" i="3"/>
  <c r="BU118" i="3"/>
  <c r="BV118" i="3"/>
  <c r="BX118" i="3"/>
  <c r="BY118" i="3"/>
  <c r="CA118" i="3"/>
  <c r="CB118" i="3"/>
  <c r="CD118" i="3"/>
  <c r="CE118" i="3"/>
  <c r="CG118" i="3"/>
  <c r="CH118" i="3"/>
  <c r="CJ118" i="3"/>
  <c r="CK118" i="3"/>
  <c r="CM118" i="3"/>
  <c r="CN118" i="3"/>
  <c r="CP118" i="3"/>
  <c r="CQ118" i="3"/>
  <c r="CS118" i="3"/>
  <c r="CT118" i="3"/>
  <c r="CV118" i="3"/>
  <c r="CW118" i="3"/>
  <c r="CY118" i="3"/>
  <c r="CZ118" i="3"/>
  <c r="DB118" i="3"/>
  <c r="DC118" i="3"/>
  <c r="DE118" i="3"/>
  <c r="DF118" i="3"/>
  <c r="DH118" i="3"/>
  <c r="DI118" i="3"/>
  <c r="DK118" i="3"/>
  <c r="DL118" i="3"/>
  <c r="DN118" i="3"/>
  <c r="DO118" i="3"/>
  <c r="DQ118" i="3"/>
  <c r="DR118" i="3"/>
  <c r="DT118" i="3"/>
  <c r="DU118" i="3"/>
  <c r="DW118" i="3"/>
  <c r="DX118" i="3"/>
  <c r="DZ118" i="3"/>
  <c r="EA118" i="3"/>
  <c r="EC118" i="3"/>
  <c r="ED118" i="3"/>
  <c r="EF118" i="3"/>
  <c r="EG118" i="3"/>
  <c r="EI118" i="3"/>
  <c r="EJ118" i="3"/>
  <c r="EL118" i="3"/>
  <c r="EM118" i="3"/>
  <c r="EO118" i="3"/>
  <c r="EP118" i="3"/>
  <c r="ER118" i="3"/>
  <c r="ES118" i="3"/>
  <c r="EU118" i="3"/>
  <c r="EV118" i="3"/>
  <c r="EX118" i="3"/>
  <c r="EY118" i="3"/>
  <c r="FA118" i="3"/>
  <c r="FB118" i="3"/>
  <c r="FD118" i="3"/>
  <c r="FE118" i="3"/>
  <c r="FG118" i="3"/>
  <c r="FH118" i="3"/>
  <c r="FJ118" i="3"/>
  <c r="FK118" i="3"/>
  <c r="FM118" i="3"/>
  <c r="FN118" i="3"/>
  <c r="FP118" i="3"/>
  <c r="FQ118" i="3"/>
  <c r="FS118" i="3"/>
  <c r="FT118" i="3"/>
  <c r="FV118" i="3"/>
  <c r="FW118" i="3"/>
  <c r="FY118" i="3"/>
  <c r="FZ118" i="3"/>
  <c r="GB118" i="3"/>
  <c r="GC118" i="3"/>
  <c r="GE118" i="3"/>
  <c r="GF118" i="3"/>
  <c r="GH118" i="3"/>
  <c r="GI118" i="3"/>
  <c r="GK118" i="3"/>
  <c r="GL118" i="3"/>
  <c r="GN118" i="3"/>
  <c r="GO118" i="3"/>
  <c r="GQ118" i="3"/>
  <c r="GR118" i="3"/>
  <c r="GT118" i="3"/>
  <c r="GU118" i="3"/>
  <c r="GW118" i="3"/>
  <c r="GX118" i="3"/>
  <c r="GZ118" i="3"/>
  <c r="HA118" i="3"/>
  <c r="HC118" i="3"/>
  <c r="HD118" i="3"/>
  <c r="HF118" i="3"/>
  <c r="HG118" i="3"/>
  <c r="HI118" i="3"/>
  <c r="HJ118" i="3"/>
  <c r="HL118" i="3"/>
  <c r="HM118" i="3"/>
  <c r="HO118" i="3"/>
  <c r="HP118" i="3"/>
  <c r="HR118" i="3"/>
  <c r="HS118" i="3"/>
  <c r="HU118" i="3"/>
  <c r="HV118" i="3"/>
  <c r="HX118" i="3"/>
  <c r="HY118" i="3"/>
  <c r="IA118" i="3"/>
  <c r="IB118" i="3"/>
  <c r="ID118" i="3"/>
  <c r="IE118" i="3"/>
  <c r="IG118" i="3"/>
  <c r="IH118" i="3"/>
  <c r="IJ118" i="3"/>
  <c r="IK118" i="3"/>
  <c r="IM118" i="3"/>
  <c r="IN118" i="3"/>
  <c r="IP118" i="3"/>
  <c r="IQ118" i="3"/>
  <c r="IS118" i="3"/>
  <c r="IT118" i="3"/>
  <c r="IV118" i="3"/>
  <c r="IW118" i="3"/>
  <c r="IY118" i="3"/>
  <c r="IZ118" i="3"/>
  <c r="JB118" i="3"/>
  <c r="JC118" i="3"/>
  <c r="JE118" i="3"/>
  <c r="JF118" i="3"/>
  <c r="JH118" i="3"/>
  <c r="JI118" i="3"/>
  <c r="JK118" i="3"/>
  <c r="JL118" i="3"/>
  <c r="JN118" i="3"/>
  <c r="JO118" i="3"/>
  <c r="JQ118" i="3"/>
  <c r="JR118" i="3"/>
  <c r="JT118" i="3"/>
  <c r="JU118" i="3"/>
  <c r="JW118" i="3"/>
  <c r="JX118" i="3"/>
  <c r="JZ118" i="3"/>
  <c r="KA118" i="3"/>
  <c r="KC118" i="3"/>
  <c r="KD118" i="3"/>
  <c r="KF118" i="3"/>
  <c r="KG118" i="3"/>
  <c r="KI118" i="3"/>
  <c r="KJ118" i="3"/>
  <c r="KL118" i="3"/>
  <c r="KM118" i="3"/>
  <c r="KO118" i="3"/>
  <c r="KP118" i="3"/>
  <c r="KR118" i="3"/>
  <c r="KS118" i="3"/>
  <c r="KU118" i="3"/>
  <c r="KV118" i="3"/>
  <c r="KX118" i="3"/>
  <c r="KY118" i="3"/>
  <c r="LA118" i="3"/>
  <c r="LB118" i="3"/>
  <c r="LD118" i="3"/>
  <c r="LE118" i="3"/>
  <c r="LG118" i="3"/>
  <c r="LH118" i="3"/>
  <c r="LJ118" i="3"/>
  <c r="LK118" i="3"/>
  <c r="LM118" i="3"/>
  <c r="LN118" i="3"/>
  <c r="LP118" i="3"/>
  <c r="LQ118" i="3"/>
  <c r="LX118" i="3"/>
  <c r="LZ118" i="3"/>
  <c r="MA118" i="3"/>
  <c r="MB118" i="3"/>
  <c r="MC118" i="3"/>
  <c r="MD118" i="3"/>
  <c r="MI118" i="3"/>
  <c r="D119" i="3"/>
  <c r="E119" i="3"/>
  <c r="G119" i="3"/>
  <c r="H119" i="3"/>
  <c r="J119" i="3"/>
  <c r="K119" i="3"/>
  <c r="M119" i="3"/>
  <c r="N119" i="3"/>
  <c r="P119" i="3"/>
  <c r="Q119" i="3"/>
  <c r="S119" i="3"/>
  <c r="T119" i="3"/>
  <c r="V119" i="3"/>
  <c r="W119" i="3"/>
  <c r="Y119" i="3"/>
  <c r="Z119" i="3"/>
  <c r="AB119" i="3"/>
  <c r="AC119" i="3"/>
  <c r="AE119" i="3"/>
  <c r="AF119" i="3"/>
  <c r="AH119" i="3"/>
  <c r="AJ119" i="3" s="1"/>
  <c r="AK119" i="3"/>
  <c r="AL119" i="3"/>
  <c r="AN119" i="3"/>
  <c r="AO119" i="3"/>
  <c r="AQ119" i="3"/>
  <c r="AR119" i="3"/>
  <c r="AT119" i="3"/>
  <c r="AU119" i="3"/>
  <c r="AW119" i="3"/>
  <c r="AX119" i="3"/>
  <c r="AZ119" i="3"/>
  <c r="BA119" i="3"/>
  <c r="BC119" i="3"/>
  <c r="BD119" i="3"/>
  <c r="BF119" i="3"/>
  <c r="BG119" i="3"/>
  <c r="BI119" i="3"/>
  <c r="BJ119" i="3"/>
  <c r="BL119" i="3"/>
  <c r="BM119" i="3"/>
  <c r="BO119" i="3"/>
  <c r="BP119" i="3"/>
  <c r="BR119" i="3"/>
  <c r="BS119" i="3"/>
  <c r="BU119" i="3"/>
  <c r="BV119" i="3"/>
  <c r="BX119" i="3"/>
  <c r="BY119" i="3"/>
  <c r="CA119" i="3"/>
  <c r="CB119" i="3"/>
  <c r="CD119" i="3"/>
  <c r="CE119" i="3"/>
  <c r="CG119" i="3"/>
  <c r="CH119" i="3"/>
  <c r="CJ119" i="3"/>
  <c r="CK119" i="3"/>
  <c r="CM119" i="3"/>
  <c r="CN119" i="3"/>
  <c r="CP119" i="3"/>
  <c r="CQ119" i="3"/>
  <c r="CS119" i="3"/>
  <c r="CT119" i="3"/>
  <c r="CV119" i="3"/>
  <c r="CW119" i="3"/>
  <c r="CY119" i="3"/>
  <c r="CZ119" i="3"/>
  <c r="DB119" i="3"/>
  <c r="DC119" i="3"/>
  <c r="DE119" i="3"/>
  <c r="DF119" i="3"/>
  <c r="DH119" i="3"/>
  <c r="DI119" i="3"/>
  <c r="DK119" i="3"/>
  <c r="DL119" i="3"/>
  <c r="DN119" i="3"/>
  <c r="DO119" i="3"/>
  <c r="DQ119" i="3"/>
  <c r="DR119" i="3"/>
  <c r="DT119" i="3"/>
  <c r="DU119" i="3"/>
  <c r="DW119" i="3"/>
  <c r="DX119" i="3"/>
  <c r="DZ119" i="3"/>
  <c r="EA119" i="3"/>
  <c r="EC119" i="3"/>
  <c r="ED119" i="3"/>
  <c r="EF119" i="3"/>
  <c r="EG119" i="3"/>
  <c r="EI119" i="3"/>
  <c r="EJ119" i="3"/>
  <c r="EL119" i="3"/>
  <c r="EM119" i="3"/>
  <c r="EO119" i="3"/>
  <c r="EP119" i="3"/>
  <c r="ER119" i="3"/>
  <c r="ES119" i="3"/>
  <c r="EU119" i="3"/>
  <c r="EV119" i="3"/>
  <c r="EX119" i="3"/>
  <c r="EY119" i="3"/>
  <c r="FA119" i="3"/>
  <c r="FB119" i="3"/>
  <c r="FD119" i="3"/>
  <c r="FE119" i="3"/>
  <c r="FG119" i="3"/>
  <c r="FH119" i="3"/>
  <c r="FJ119" i="3"/>
  <c r="FK119" i="3"/>
  <c r="FM119" i="3"/>
  <c r="FN119" i="3"/>
  <c r="FP119" i="3"/>
  <c r="FQ119" i="3"/>
  <c r="FS119" i="3"/>
  <c r="FT119" i="3"/>
  <c r="FV119" i="3"/>
  <c r="FW119" i="3"/>
  <c r="FY119" i="3"/>
  <c r="FZ119" i="3"/>
  <c r="GB119" i="3"/>
  <c r="GC119" i="3"/>
  <c r="GE119" i="3"/>
  <c r="GF119" i="3"/>
  <c r="GH119" i="3"/>
  <c r="GI119" i="3"/>
  <c r="GK119" i="3"/>
  <c r="GL119" i="3"/>
  <c r="GN119" i="3"/>
  <c r="GO119" i="3"/>
  <c r="GQ119" i="3"/>
  <c r="GR119" i="3"/>
  <c r="GT119" i="3"/>
  <c r="GU119" i="3"/>
  <c r="GW119" i="3"/>
  <c r="GX119" i="3"/>
  <c r="GZ119" i="3"/>
  <c r="HA119" i="3"/>
  <c r="HC119" i="3"/>
  <c r="HD119" i="3"/>
  <c r="HF119" i="3"/>
  <c r="HG119" i="3"/>
  <c r="HI119" i="3"/>
  <c r="HJ119" i="3"/>
  <c r="HL119" i="3"/>
  <c r="HM119" i="3"/>
  <c r="HO119" i="3"/>
  <c r="HP119" i="3"/>
  <c r="HR119" i="3"/>
  <c r="HS119" i="3"/>
  <c r="HU119" i="3"/>
  <c r="HV119" i="3"/>
  <c r="HX119" i="3"/>
  <c r="HY119" i="3"/>
  <c r="IA119" i="3"/>
  <c r="IB119" i="3"/>
  <c r="ID119" i="3"/>
  <c r="IE119" i="3"/>
  <c r="IG119" i="3"/>
  <c r="IH119" i="3"/>
  <c r="IJ119" i="3"/>
  <c r="IK119" i="3"/>
  <c r="IM119" i="3"/>
  <c r="IN119" i="3"/>
  <c r="IP119" i="3"/>
  <c r="IQ119" i="3"/>
  <c r="IS119" i="3"/>
  <c r="IT119" i="3"/>
  <c r="IV119" i="3"/>
  <c r="IW119" i="3"/>
  <c r="IY119" i="3"/>
  <c r="IZ119" i="3"/>
  <c r="JB119" i="3"/>
  <c r="JC119" i="3"/>
  <c r="JE119" i="3"/>
  <c r="JF119" i="3"/>
  <c r="JH119" i="3"/>
  <c r="JI119" i="3"/>
  <c r="JK119" i="3"/>
  <c r="JL119" i="3"/>
  <c r="JN119" i="3"/>
  <c r="JO119" i="3"/>
  <c r="JQ119" i="3"/>
  <c r="JR119" i="3"/>
  <c r="JT119" i="3"/>
  <c r="JU119" i="3"/>
  <c r="JW119" i="3"/>
  <c r="JX119" i="3"/>
  <c r="JZ119" i="3"/>
  <c r="KA119" i="3"/>
  <c r="KC119" i="3"/>
  <c r="KD119" i="3"/>
  <c r="KF119" i="3"/>
  <c r="KG119" i="3"/>
  <c r="KI119" i="3"/>
  <c r="KJ119" i="3"/>
  <c r="KL119" i="3"/>
  <c r="KM119" i="3"/>
  <c r="KO119" i="3"/>
  <c r="KP119" i="3"/>
  <c r="KR119" i="3"/>
  <c r="KS119" i="3"/>
  <c r="KU119" i="3"/>
  <c r="KV119" i="3"/>
  <c r="KX119" i="3"/>
  <c r="KY119" i="3"/>
  <c r="LA119" i="3"/>
  <c r="LB119" i="3"/>
  <c r="LD119" i="3"/>
  <c r="LE119" i="3"/>
  <c r="LG119" i="3"/>
  <c r="LH119" i="3"/>
  <c r="LJ119" i="3"/>
  <c r="LK119" i="3"/>
  <c r="LM119" i="3"/>
  <c r="LN119" i="3"/>
  <c r="LP119" i="3"/>
  <c r="LQ119" i="3"/>
  <c r="LX119" i="3"/>
  <c r="LZ119" i="3"/>
  <c r="MA119" i="3"/>
  <c r="MB119" i="3"/>
  <c r="MC119" i="3"/>
  <c r="MD119" i="3"/>
  <c r="MI119" i="3"/>
  <c r="D120" i="3"/>
  <c r="E120" i="3"/>
  <c r="G120" i="3"/>
  <c r="H120" i="3"/>
  <c r="J120" i="3"/>
  <c r="K120" i="3"/>
  <c r="M120" i="3"/>
  <c r="N120" i="3"/>
  <c r="P120" i="3"/>
  <c r="Q120" i="3"/>
  <c r="S120" i="3"/>
  <c r="T120" i="3"/>
  <c r="V120" i="3"/>
  <c r="W120" i="3"/>
  <c r="Y120" i="3"/>
  <c r="Z120" i="3"/>
  <c r="AB120" i="3"/>
  <c r="AC120" i="3"/>
  <c r="AE120" i="3"/>
  <c r="AF120" i="3"/>
  <c r="AH120" i="3"/>
  <c r="AJ120" i="3" s="1"/>
  <c r="AK120" i="3"/>
  <c r="AL120" i="3"/>
  <c r="AN120" i="3"/>
  <c r="AO120" i="3"/>
  <c r="AQ120" i="3"/>
  <c r="AR120" i="3"/>
  <c r="AT120" i="3"/>
  <c r="AU120" i="3"/>
  <c r="AW120" i="3"/>
  <c r="AX120" i="3"/>
  <c r="AZ120" i="3"/>
  <c r="BA120" i="3"/>
  <c r="BC120" i="3"/>
  <c r="BD120" i="3"/>
  <c r="BF120" i="3"/>
  <c r="BG120" i="3"/>
  <c r="BI120" i="3"/>
  <c r="BJ120" i="3"/>
  <c r="BL120" i="3"/>
  <c r="BM120" i="3"/>
  <c r="BO120" i="3"/>
  <c r="BP120" i="3"/>
  <c r="BR120" i="3"/>
  <c r="BS120" i="3"/>
  <c r="BU120" i="3"/>
  <c r="BV120" i="3"/>
  <c r="BX120" i="3"/>
  <c r="BY120" i="3"/>
  <c r="CA120" i="3"/>
  <c r="CB120" i="3"/>
  <c r="CD120" i="3"/>
  <c r="CE120" i="3"/>
  <c r="CG120" i="3"/>
  <c r="CH120" i="3"/>
  <c r="CJ120" i="3"/>
  <c r="CK120" i="3"/>
  <c r="CM120" i="3"/>
  <c r="CN120" i="3"/>
  <c r="CP120" i="3"/>
  <c r="CQ120" i="3"/>
  <c r="CS120" i="3"/>
  <c r="CT120" i="3"/>
  <c r="CV120" i="3"/>
  <c r="CW120" i="3"/>
  <c r="CY120" i="3"/>
  <c r="CZ120" i="3"/>
  <c r="DB120" i="3"/>
  <c r="DC120" i="3"/>
  <c r="DE120" i="3"/>
  <c r="DF120" i="3"/>
  <c r="DH120" i="3"/>
  <c r="DI120" i="3"/>
  <c r="DK120" i="3"/>
  <c r="DL120" i="3"/>
  <c r="DN120" i="3"/>
  <c r="DO120" i="3"/>
  <c r="DQ120" i="3"/>
  <c r="DR120" i="3"/>
  <c r="DT120" i="3"/>
  <c r="DU120" i="3"/>
  <c r="DW120" i="3"/>
  <c r="DX120" i="3"/>
  <c r="DZ120" i="3"/>
  <c r="EA120" i="3"/>
  <c r="EC120" i="3"/>
  <c r="ED120" i="3"/>
  <c r="EF120" i="3"/>
  <c r="EG120" i="3"/>
  <c r="EI120" i="3"/>
  <c r="EJ120" i="3"/>
  <c r="EL120" i="3"/>
  <c r="EM120" i="3"/>
  <c r="EO120" i="3"/>
  <c r="EP120" i="3"/>
  <c r="ER120" i="3"/>
  <c r="ES120" i="3"/>
  <c r="EU120" i="3"/>
  <c r="EV120" i="3"/>
  <c r="EX120" i="3"/>
  <c r="EY120" i="3"/>
  <c r="FA120" i="3"/>
  <c r="FB120" i="3"/>
  <c r="FD120" i="3"/>
  <c r="FE120" i="3"/>
  <c r="FG120" i="3"/>
  <c r="FH120" i="3"/>
  <c r="FJ120" i="3"/>
  <c r="FK120" i="3"/>
  <c r="FM120" i="3"/>
  <c r="FN120" i="3"/>
  <c r="FP120" i="3"/>
  <c r="FQ120" i="3"/>
  <c r="FS120" i="3"/>
  <c r="FT120" i="3"/>
  <c r="FV120" i="3"/>
  <c r="FW120" i="3"/>
  <c r="FY120" i="3"/>
  <c r="FZ120" i="3"/>
  <c r="GB120" i="3"/>
  <c r="GC120" i="3"/>
  <c r="GE120" i="3"/>
  <c r="GF120" i="3"/>
  <c r="GH120" i="3"/>
  <c r="GI120" i="3"/>
  <c r="GK120" i="3"/>
  <c r="GL120" i="3"/>
  <c r="GN120" i="3"/>
  <c r="GO120" i="3"/>
  <c r="GQ120" i="3"/>
  <c r="GR120" i="3"/>
  <c r="GT120" i="3"/>
  <c r="GU120" i="3"/>
  <c r="GW120" i="3"/>
  <c r="GX120" i="3"/>
  <c r="GZ120" i="3"/>
  <c r="HA120" i="3"/>
  <c r="HC120" i="3"/>
  <c r="HD120" i="3"/>
  <c r="HF120" i="3"/>
  <c r="HG120" i="3"/>
  <c r="HI120" i="3"/>
  <c r="HJ120" i="3"/>
  <c r="HL120" i="3"/>
  <c r="HM120" i="3"/>
  <c r="HO120" i="3"/>
  <c r="HP120" i="3"/>
  <c r="HR120" i="3"/>
  <c r="HS120" i="3"/>
  <c r="HU120" i="3"/>
  <c r="HV120" i="3"/>
  <c r="HX120" i="3"/>
  <c r="HY120" i="3"/>
  <c r="IA120" i="3"/>
  <c r="IB120" i="3"/>
  <c r="ID120" i="3"/>
  <c r="IE120" i="3"/>
  <c r="IG120" i="3"/>
  <c r="IH120" i="3"/>
  <c r="IJ120" i="3"/>
  <c r="IK120" i="3"/>
  <c r="IM120" i="3"/>
  <c r="IN120" i="3"/>
  <c r="IP120" i="3"/>
  <c r="IQ120" i="3"/>
  <c r="IS120" i="3"/>
  <c r="IT120" i="3"/>
  <c r="IV120" i="3"/>
  <c r="IW120" i="3"/>
  <c r="IY120" i="3"/>
  <c r="IZ120" i="3"/>
  <c r="JB120" i="3"/>
  <c r="JC120" i="3"/>
  <c r="JE120" i="3"/>
  <c r="JF120" i="3"/>
  <c r="JH120" i="3"/>
  <c r="JI120" i="3"/>
  <c r="JK120" i="3"/>
  <c r="JL120" i="3"/>
  <c r="JN120" i="3"/>
  <c r="JO120" i="3"/>
  <c r="JQ120" i="3"/>
  <c r="JR120" i="3"/>
  <c r="JT120" i="3"/>
  <c r="JU120" i="3"/>
  <c r="JW120" i="3"/>
  <c r="JX120" i="3"/>
  <c r="JZ120" i="3"/>
  <c r="KA120" i="3"/>
  <c r="KC120" i="3"/>
  <c r="KD120" i="3"/>
  <c r="KF120" i="3"/>
  <c r="KG120" i="3"/>
  <c r="KI120" i="3"/>
  <c r="KJ120" i="3"/>
  <c r="KL120" i="3"/>
  <c r="KM120" i="3"/>
  <c r="KO120" i="3"/>
  <c r="KP120" i="3"/>
  <c r="KR120" i="3"/>
  <c r="KS120" i="3"/>
  <c r="KU120" i="3"/>
  <c r="KV120" i="3"/>
  <c r="KX120" i="3"/>
  <c r="KY120" i="3"/>
  <c r="LA120" i="3"/>
  <c r="LB120" i="3"/>
  <c r="LD120" i="3"/>
  <c r="LE120" i="3"/>
  <c r="LG120" i="3"/>
  <c r="LH120" i="3"/>
  <c r="LJ120" i="3"/>
  <c r="LK120" i="3"/>
  <c r="LM120" i="3"/>
  <c r="LN120" i="3"/>
  <c r="LP120" i="3"/>
  <c r="LQ120" i="3"/>
  <c r="LX120" i="3"/>
  <c r="LZ120" i="3"/>
  <c r="MA120" i="3"/>
  <c r="MB120" i="3"/>
  <c r="MC120" i="3"/>
  <c r="MD120" i="3"/>
  <c r="MI120" i="3"/>
  <c r="D121" i="3"/>
  <c r="E121" i="3"/>
  <c r="G121" i="3"/>
  <c r="H121" i="3"/>
  <c r="J121" i="3"/>
  <c r="K121" i="3"/>
  <c r="M121" i="3"/>
  <c r="N121" i="3"/>
  <c r="P121" i="3"/>
  <c r="Q121" i="3"/>
  <c r="S121" i="3"/>
  <c r="T121" i="3"/>
  <c r="V121" i="3"/>
  <c r="W121" i="3"/>
  <c r="Y121" i="3"/>
  <c r="Z121" i="3"/>
  <c r="AB121" i="3"/>
  <c r="AC121" i="3"/>
  <c r="AE121" i="3"/>
  <c r="AF121" i="3"/>
  <c r="AH121" i="3"/>
  <c r="AJ121" i="3" s="1"/>
  <c r="AK121" i="3"/>
  <c r="AL121" i="3"/>
  <c r="AN121" i="3"/>
  <c r="AO121" i="3"/>
  <c r="AQ121" i="3"/>
  <c r="AR121" i="3"/>
  <c r="AT121" i="3"/>
  <c r="AU121" i="3"/>
  <c r="AW121" i="3"/>
  <c r="AX121" i="3"/>
  <c r="AZ121" i="3"/>
  <c r="BA121" i="3"/>
  <c r="BC121" i="3"/>
  <c r="BD121" i="3"/>
  <c r="BF121" i="3"/>
  <c r="BG121" i="3"/>
  <c r="BI121" i="3"/>
  <c r="BJ121" i="3"/>
  <c r="BL121" i="3"/>
  <c r="BM121" i="3"/>
  <c r="BO121" i="3"/>
  <c r="BP121" i="3"/>
  <c r="BR121" i="3"/>
  <c r="BS121" i="3"/>
  <c r="BU121" i="3"/>
  <c r="BV121" i="3"/>
  <c r="BX121" i="3"/>
  <c r="BY121" i="3"/>
  <c r="CA121" i="3"/>
  <c r="CB121" i="3"/>
  <c r="CD121" i="3"/>
  <c r="CE121" i="3"/>
  <c r="CG121" i="3"/>
  <c r="CH121" i="3"/>
  <c r="CJ121" i="3"/>
  <c r="CK121" i="3"/>
  <c r="CM121" i="3"/>
  <c r="CN121" i="3"/>
  <c r="CP121" i="3"/>
  <c r="CQ121" i="3"/>
  <c r="CS121" i="3"/>
  <c r="CT121" i="3"/>
  <c r="CV121" i="3"/>
  <c r="CW121" i="3"/>
  <c r="CY121" i="3"/>
  <c r="CZ121" i="3"/>
  <c r="DB121" i="3"/>
  <c r="DC121" i="3"/>
  <c r="DE121" i="3"/>
  <c r="DF121" i="3"/>
  <c r="DH121" i="3"/>
  <c r="DI121" i="3"/>
  <c r="DK121" i="3"/>
  <c r="DL121" i="3"/>
  <c r="DN121" i="3"/>
  <c r="DO121" i="3"/>
  <c r="DQ121" i="3"/>
  <c r="DR121" i="3"/>
  <c r="DT121" i="3"/>
  <c r="DU121" i="3"/>
  <c r="DW121" i="3"/>
  <c r="DX121" i="3"/>
  <c r="DZ121" i="3"/>
  <c r="EA121" i="3"/>
  <c r="EC121" i="3"/>
  <c r="ED121" i="3"/>
  <c r="EF121" i="3"/>
  <c r="EG121" i="3"/>
  <c r="EI121" i="3"/>
  <c r="EJ121" i="3"/>
  <c r="EL121" i="3"/>
  <c r="EM121" i="3"/>
  <c r="EO121" i="3"/>
  <c r="EP121" i="3"/>
  <c r="ER121" i="3"/>
  <c r="ES121" i="3"/>
  <c r="EU121" i="3"/>
  <c r="EV121" i="3"/>
  <c r="EX121" i="3"/>
  <c r="EY121" i="3"/>
  <c r="FA121" i="3"/>
  <c r="FB121" i="3"/>
  <c r="FD121" i="3"/>
  <c r="FE121" i="3"/>
  <c r="FG121" i="3"/>
  <c r="FH121" i="3"/>
  <c r="FJ121" i="3"/>
  <c r="FK121" i="3"/>
  <c r="FM121" i="3"/>
  <c r="FN121" i="3"/>
  <c r="FP121" i="3"/>
  <c r="FQ121" i="3"/>
  <c r="FS121" i="3"/>
  <c r="FT121" i="3"/>
  <c r="FV121" i="3"/>
  <c r="FW121" i="3"/>
  <c r="FY121" i="3"/>
  <c r="FZ121" i="3"/>
  <c r="GB121" i="3"/>
  <c r="GC121" i="3"/>
  <c r="GE121" i="3"/>
  <c r="GF121" i="3"/>
  <c r="GH121" i="3"/>
  <c r="GI121" i="3"/>
  <c r="GK121" i="3"/>
  <c r="GL121" i="3"/>
  <c r="GN121" i="3"/>
  <c r="GO121" i="3"/>
  <c r="GQ121" i="3"/>
  <c r="GR121" i="3"/>
  <c r="GT121" i="3"/>
  <c r="GU121" i="3"/>
  <c r="GW121" i="3"/>
  <c r="GX121" i="3"/>
  <c r="GZ121" i="3"/>
  <c r="HA121" i="3"/>
  <c r="HC121" i="3"/>
  <c r="HD121" i="3"/>
  <c r="HF121" i="3"/>
  <c r="HG121" i="3"/>
  <c r="HI121" i="3"/>
  <c r="HJ121" i="3"/>
  <c r="HL121" i="3"/>
  <c r="HM121" i="3"/>
  <c r="HO121" i="3"/>
  <c r="HP121" i="3"/>
  <c r="HR121" i="3"/>
  <c r="HS121" i="3"/>
  <c r="HU121" i="3"/>
  <c r="HV121" i="3"/>
  <c r="HX121" i="3"/>
  <c r="HY121" i="3"/>
  <c r="IA121" i="3"/>
  <c r="IB121" i="3"/>
  <c r="ID121" i="3"/>
  <c r="IE121" i="3"/>
  <c r="IG121" i="3"/>
  <c r="IH121" i="3"/>
  <c r="IJ121" i="3"/>
  <c r="IK121" i="3"/>
  <c r="IM121" i="3"/>
  <c r="IN121" i="3"/>
  <c r="IP121" i="3"/>
  <c r="IQ121" i="3"/>
  <c r="IS121" i="3"/>
  <c r="IT121" i="3"/>
  <c r="IV121" i="3"/>
  <c r="IW121" i="3"/>
  <c r="IY121" i="3"/>
  <c r="IZ121" i="3"/>
  <c r="JB121" i="3"/>
  <c r="JC121" i="3"/>
  <c r="JE121" i="3"/>
  <c r="JF121" i="3"/>
  <c r="JH121" i="3"/>
  <c r="JI121" i="3"/>
  <c r="JK121" i="3"/>
  <c r="JL121" i="3"/>
  <c r="JN121" i="3"/>
  <c r="JO121" i="3"/>
  <c r="JQ121" i="3"/>
  <c r="JR121" i="3"/>
  <c r="JT121" i="3"/>
  <c r="JU121" i="3"/>
  <c r="JW121" i="3"/>
  <c r="JX121" i="3"/>
  <c r="JZ121" i="3"/>
  <c r="KA121" i="3"/>
  <c r="KC121" i="3"/>
  <c r="KD121" i="3"/>
  <c r="KF121" i="3"/>
  <c r="KG121" i="3"/>
  <c r="KI121" i="3"/>
  <c r="KJ121" i="3"/>
  <c r="KL121" i="3"/>
  <c r="KM121" i="3"/>
  <c r="KO121" i="3"/>
  <c r="KP121" i="3"/>
  <c r="KR121" i="3"/>
  <c r="KS121" i="3"/>
  <c r="KU121" i="3"/>
  <c r="KV121" i="3"/>
  <c r="KX121" i="3"/>
  <c r="KY121" i="3"/>
  <c r="LA121" i="3"/>
  <c r="LB121" i="3"/>
  <c r="LD121" i="3"/>
  <c r="LE121" i="3"/>
  <c r="LG121" i="3"/>
  <c r="LH121" i="3"/>
  <c r="LJ121" i="3"/>
  <c r="LK121" i="3"/>
  <c r="LM121" i="3"/>
  <c r="LN121" i="3"/>
  <c r="LP121" i="3"/>
  <c r="LQ121" i="3"/>
  <c r="LX121" i="3"/>
  <c r="LZ121" i="3"/>
  <c r="MA121" i="3"/>
  <c r="MB121" i="3"/>
  <c r="MC121" i="3"/>
  <c r="MD121" i="3"/>
  <c r="MI121" i="3"/>
  <c r="D122" i="3"/>
  <c r="E122" i="3"/>
  <c r="G122" i="3"/>
  <c r="H122" i="3"/>
  <c r="J122" i="3"/>
  <c r="K122" i="3"/>
  <c r="M122" i="3"/>
  <c r="N122" i="3"/>
  <c r="P122" i="3"/>
  <c r="Q122" i="3"/>
  <c r="S122" i="3"/>
  <c r="T122" i="3"/>
  <c r="V122" i="3"/>
  <c r="W122" i="3"/>
  <c r="Y122" i="3"/>
  <c r="Z122" i="3"/>
  <c r="AB122" i="3"/>
  <c r="AC122" i="3"/>
  <c r="AE122" i="3"/>
  <c r="AF122" i="3"/>
  <c r="AH122" i="3"/>
  <c r="AJ122" i="3" s="1"/>
  <c r="AK122" i="3"/>
  <c r="AL122" i="3"/>
  <c r="AN122" i="3"/>
  <c r="AO122" i="3"/>
  <c r="AQ122" i="3"/>
  <c r="AR122" i="3"/>
  <c r="AT122" i="3"/>
  <c r="AU122" i="3"/>
  <c r="AW122" i="3"/>
  <c r="AX122" i="3"/>
  <c r="AZ122" i="3"/>
  <c r="BA122" i="3"/>
  <c r="BC122" i="3"/>
  <c r="BD122" i="3"/>
  <c r="BF122" i="3"/>
  <c r="BG122" i="3"/>
  <c r="BI122" i="3"/>
  <c r="BJ122" i="3"/>
  <c r="BL122" i="3"/>
  <c r="BM122" i="3"/>
  <c r="BO122" i="3"/>
  <c r="BP122" i="3"/>
  <c r="BR122" i="3"/>
  <c r="BS122" i="3"/>
  <c r="BU122" i="3"/>
  <c r="BV122" i="3"/>
  <c r="BX122" i="3"/>
  <c r="BY122" i="3"/>
  <c r="CA122" i="3"/>
  <c r="CB122" i="3"/>
  <c r="CD122" i="3"/>
  <c r="CE122" i="3"/>
  <c r="CG122" i="3"/>
  <c r="CH122" i="3"/>
  <c r="CJ122" i="3"/>
  <c r="CK122" i="3"/>
  <c r="CM122" i="3"/>
  <c r="CN122" i="3"/>
  <c r="CP122" i="3"/>
  <c r="CQ122" i="3"/>
  <c r="CS122" i="3"/>
  <c r="CT122" i="3"/>
  <c r="CV122" i="3"/>
  <c r="CW122" i="3"/>
  <c r="CY122" i="3"/>
  <c r="CZ122" i="3"/>
  <c r="DB122" i="3"/>
  <c r="DC122" i="3"/>
  <c r="DE122" i="3"/>
  <c r="DF122" i="3"/>
  <c r="DH122" i="3"/>
  <c r="DI122" i="3"/>
  <c r="DK122" i="3"/>
  <c r="DL122" i="3"/>
  <c r="DN122" i="3"/>
  <c r="DO122" i="3"/>
  <c r="DQ122" i="3"/>
  <c r="DR122" i="3"/>
  <c r="DT122" i="3"/>
  <c r="DU122" i="3"/>
  <c r="DW122" i="3"/>
  <c r="DX122" i="3"/>
  <c r="DZ122" i="3"/>
  <c r="EA122" i="3"/>
  <c r="EC122" i="3"/>
  <c r="ED122" i="3"/>
  <c r="EF122" i="3"/>
  <c r="EG122" i="3"/>
  <c r="EI122" i="3"/>
  <c r="EJ122" i="3"/>
  <c r="EL122" i="3"/>
  <c r="EM122" i="3"/>
  <c r="EO122" i="3"/>
  <c r="EP122" i="3"/>
  <c r="ER122" i="3"/>
  <c r="ES122" i="3"/>
  <c r="EU122" i="3"/>
  <c r="EV122" i="3"/>
  <c r="EX122" i="3"/>
  <c r="EY122" i="3"/>
  <c r="FA122" i="3"/>
  <c r="FB122" i="3"/>
  <c r="FD122" i="3"/>
  <c r="FE122" i="3"/>
  <c r="FG122" i="3"/>
  <c r="FH122" i="3"/>
  <c r="FJ122" i="3"/>
  <c r="FK122" i="3"/>
  <c r="FM122" i="3"/>
  <c r="FN122" i="3"/>
  <c r="FP122" i="3"/>
  <c r="FQ122" i="3"/>
  <c r="FS122" i="3"/>
  <c r="FT122" i="3"/>
  <c r="FV122" i="3"/>
  <c r="FW122" i="3"/>
  <c r="FY122" i="3"/>
  <c r="FZ122" i="3"/>
  <c r="GB122" i="3"/>
  <c r="GC122" i="3"/>
  <c r="GE122" i="3"/>
  <c r="GF122" i="3"/>
  <c r="GH122" i="3"/>
  <c r="GI122" i="3"/>
  <c r="GK122" i="3"/>
  <c r="GL122" i="3"/>
  <c r="GN122" i="3"/>
  <c r="GO122" i="3"/>
  <c r="GQ122" i="3"/>
  <c r="GR122" i="3"/>
  <c r="GT122" i="3"/>
  <c r="GU122" i="3"/>
  <c r="GW122" i="3"/>
  <c r="GX122" i="3"/>
  <c r="GZ122" i="3"/>
  <c r="HA122" i="3"/>
  <c r="HC122" i="3"/>
  <c r="HD122" i="3"/>
  <c r="HF122" i="3"/>
  <c r="HG122" i="3"/>
  <c r="HI122" i="3"/>
  <c r="HJ122" i="3"/>
  <c r="HL122" i="3"/>
  <c r="HM122" i="3"/>
  <c r="HO122" i="3"/>
  <c r="HP122" i="3"/>
  <c r="HR122" i="3"/>
  <c r="HS122" i="3"/>
  <c r="HU122" i="3"/>
  <c r="HV122" i="3"/>
  <c r="HX122" i="3"/>
  <c r="HY122" i="3"/>
  <c r="IA122" i="3"/>
  <c r="IB122" i="3"/>
  <c r="ID122" i="3"/>
  <c r="IE122" i="3"/>
  <c r="IG122" i="3"/>
  <c r="IH122" i="3"/>
  <c r="IJ122" i="3"/>
  <c r="IK122" i="3"/>
  <c r="IM122" i="3"/>
  <c r="IN122" i="3"/>
  <c r="IP122" i="3"/>
  <c r="IQ122" i="3"/>
  <c r="IS122" i="3"/>
  <c r="IT122" i="3"/>
  <c r="IV122" i="3"/>
  <c r="IW122" i="3"/>
  <c r="IY122" i="3"/>
  <c r="IZ122" i="3"/>
  <c r="JB122" i="3"/>
  <c r="JC122" i="3"/>
  <c r="JE122" i="3"/>
  <c r="JF122" i="3"/>
  <c r="JH122" i="3"/>
  <c r="JI122" i="3"/>
  <c r="JK122" i="3"/>
  <c r="JL122" i="3"/>
  <c r="JN122" i="3"/>
  <c r="JO122" i="3"/>
  <c r="JQ122" i="3"/>
  <c r="JR122" i="3"/>
  <c r="JT122" i="3"/>
  <c r="JU122" i="3"/>
  <c r="JW122" i="3"/>
  <c r="JX122" i="3"/>
  <c r="JZ122" i="3"/>
  <c r="KA122" i="3"/>
  <c r="KC122" i="3"/>
  <c r="KD122" i="3"/>
  <c r="KF122" i="3"/>
  <c r="KG122" i="3"/>
  <c r="KI122" i="3"/>
  <c r="KJ122" i="3"/>
  <c r="KL122" i="3"/>
  <c r="KM122" i="3"/>
  <c r="KO122" i="3"/>
  <c r="KP122" i="3"/>
  <c r="KR122" i="3"/>
  <c r="KS122" i="3"/>
  <c r="KU122" i="3"/>
  <c r="KV122" i="3"/>
  <c r="KX122" i="3"/>
  <c r="KY122" i="3"/>
  <c r="LA122" i="3"/>
  <c r="LB122" i="3"/>
  <c r="LD122" i="3"/>
  <c r="LE122" i="3"/>
  <c r="LG122" i="3"/>
  <c r="LH122" i="3"/>
  <c r="LJ122" i="3"/>
  <c r="LK122" i="3"/>
  <c r="LM122" i="3"/>
  <c r="LN122" i="3"/>
  <c r="LP122" i="3"/>
  <c r="LQ122" i="3"/>
  <c r="LX122" i="3"/>
  <c r="LZ122" i="3"/>
  <c r="MA122" i="3"/>
  <c r="MB122" i="3"/>
  <c r="MC122" i="3"/>
  <c r="MD122" i="3"/>
  <c r="MI122" i="3"/>
  <c r="D123" i="3"/>
  <c r="E123" i="3"/>
  <c r="G123" i="3"/>
  <c r="H123" i="3"/>
  <c r="J123" i="3"/>
  <c r="K123" i="3"/>
  <c r="M123" i="3"/>
  <c r="N123" i="3"/>
  <c r="P123" i="3"/>
  <c r="Q123" i="3"/>
  <c r="S123" i="3"/>
  <c r="T123" i="3"/>
  <c r="V123" i="3"/>
  <c r="W123" i="3"/>
  <c r="Y123" i="3"/>
  <c r="Z123" i="3"/>
  <c r="AB123" i="3"/>
  <c r="AC123" i="3"/>
  <c r="AE123" i="3"/>
  <c r="AF123" i="3"/>
  <c r="AH123" i="3"/>
  <c r="AJ123" i="3" s="1"/>
  <c r="AK123" i="3"/>
  <c r="AL123" i="3"/>
  <c r="AN123" i="3"/>
  <c r="AO123" i="3"/>
  <c r="AQ123" i="3"/>
  <c r="AR123" i="3"/>
  <c r="AT123" i="3"/>
  <c r="AU123" i="3"/>
  <c r="AW123" i="3"/>
  <c r="AX123" i="3"/>
  <c r="AZ123" i="3"/>
  <c r="BA123" i="3"/>
  <c r="BC123" i="3"/>
  <c r="BD123" i="3"/>
  <c r="BF123" i="3"/>
  <c r="BG123" i="3"/>
  <c r="BI123" i="3"/>
  <c r="BJ123" i="3"/>
  <c r="BL123" i="3"/>
  <c r="BM123" i="3"/>
  <c r="BO123" i="3"/>
  <c r="BP123" i="3"/>
  <c r="BR123" i="3"/>
  <c r="BS123" i="3"/>
  <c r="BU123" i="3"/>
  <c r="BV123" i="3"/>
  <c r="BX123" i="3"/>
  <c r="BY123" i="3"/>
  <c r="CA123" i="3"/>
  <c r="CB123" i="3"/>
  <c r="CD123" i="3"/>
  <c r="CE123" i="3"/>
  <c r="CG123" i="3"/>
  <c r="CH123" i="3"/>
  <c r="CJ123" i="3"/>
  <c r="CK123" i="3"/>
  <c r="CM123" i="3"/>
  <c r="CN123" i="3"/>
  <c r="CP123" i="3"/>
  <c r="CQ123" i="3"/>
  <c r="CS123" i="3"/>
  <c r="CT123" i="3"/>
  <c r="CV123" i="3"/>
  <c r="CW123" i="3"/>
  <c r="CY123" i="3"/>
  <c r="CZ123" i="3"/>
  <c r="DB123" i="3"/>
  <c r="DC123" i="3"/>
  <c r="DE123" i="3"/>
  <c r="DF123" i="3"/>
  <c r="DH123" i="3"/>
  <c r="DI123" i="3"/>
  <c r="DK123" i="3"/>
  <c r="DL123" i="3"/>
  <c r="DN123" i="3"/>
  <c r="DO123" i="3"/>
  <c r="DQ123" i="3"/>
  <c r="DR123" i="3"/>
  <c r="DT123" i="3"/>
  <c r="DU123" i="3"/>
  <c r="DW123" i="3"/>
  <c r="DX123" i="3"/>
  <c r="DZ123" i="3"/>
  <c r="EA123" i="3"/>
  <c r="EC123" i="3"/>
  <c r="ED123" i="3"/>
  <c r="EF123" i="3"/>
  <c r="EG123" i="3"/>
  <c r="EI123" i="3"/>
  <c r="EJ123" i="3"/>
  <c r="EL123" i="3"/>
  <c r="EM123" i="3"/>
  <c r="EO123" i="3"/>
  <c r="EP123" i="3"/>
  <c r="ER123" i="3"/>
  <c r="ES123" i="3"/>
  <c r="EU123" i="3"/>
  <c r="EV123" i="3"/>
  <c r="EX123" i="3"/>
  <c r="EY123" i="3"/>
  <c r="FA123" i="3"/>
  <c r="FB123" i="3"/>
  <c r="FD123" i="3"/>
  <c r="FE123" i="3"/>
  <c r="FG123" i="3"/>
  <c r="FH123" i="3"/>
  <c r="FJ123" i="3"/>
  <c r="FK123" i="3"/>
  <c r="FM123" i="3"/>
  <c r="FN123" i="3"/>
  <c r="FP123" i="3"/>
  <c r="FQ123" i="3"/>
  <c r="FS123" i="3"/>
  <c r="FT123" i="3"/>
  <c r="FV123" i="3"/>
  <c r="FW123" i="3"/>
  <c r="FY123" i="3"/>
  <c r="FZ123" i="3"/>
  <c r="GB123" i="3"/>
  <c r="GC123" i="3"/>
  <c r="GE123" i="3"/>
  <c r="GF123" i="3"/>
  <c r="GH123" i="3"/>
  <c r="GI123" i="3"/>
  <c r="GK123" i="3"/>
  <c r="GL123" i="3"/>
  <c r="GN123" i="3"/>
  <c r="GO123" i="3"/>
  <c r="GQ123" i="3"/>
  <c r="GR123" i="3"/>
  <c r="GT123" i="3"/>
  <c r="GU123" i="3"/>
  <c r="GW123" i="3"/>
  <c r="GX123" i="3"/>
  <c r="GZ123" i="3"/>
  <c r="HA123" i="3"/>
  <c r="HC123" i="3"/>
  <c r="HD123" i="3"/>
  <c r="HF123" i="3"/>
  <c r="HG123" i="3"/>
  <c r="HI123" i="3"/>
  <c r="HJ123" i="3"/>
  <c r="HL123" i="3"/>
  <c r="HM123" i="3"/>
  <c r="HO123" i="3"/>
  <c r="HP123" i="3"/>
  <c r="HR123" i="3"/>
  <c r="HS123" i="3"/>
  <c r="HU123" i="3"/>
  <c r="HV123" i="3"/>
  <c r="HX123" i="3"/>
  <c r="HY123" i="3"/>
  <c r="IA123" i="3"/>
  <c r="IB123" i="3"/>
  <c r="ID123" i="3"/>
  <c r="IE123" i="3"/>
  <c r="IG123" i="3"/>
  <c r="IH123" i="3"/>
  <c r="IJ123" i="3"/>
  <c r="IK123" i="3"/>
  <c r="IM123" i="3"/>
  <c r="IN123" i="3"/>
  <c r="IP123" i="3"/>
  <c r="IQ123" i="3"/>
  <c r="IS123" i="3"/>
  <c r="IT123" i="3"/>
  <c r="IV123" i="3"/>
  <c r="IW123" i="3"/>
  <c r="IY123" i="3"/>
  <c r="IZ123" i="3"/>
  <c r="JB123" i="3"/>
  <c r="JC123" i="3"/>
  <c r="JE123" i="3"/>
  <c r="JF123" i="3"/>
  <c r="JH123" i="3"/>
  <c r="JI123" i="3"/>
  <c r="JK123" i="3"/>
  <c r="JL123" i="3"/>
  <c r="JN123" i="3"/>
  <c r="JO123" i="3"/>
  <c r="JQ123" i="3"/>
  <c r="JR123" i="3"/>
  <c r="JT123" i="3"/>
  <c r="JU123" i="3"/>
  <c r="JW123" i="3"/>
  <c r="JX123" i="3"/>
  <c r="JZ123" i="3"/>
  <c r="KA123" i="3"/>
  <c r="KC123" i="3"/>
  <c r="KD123" i="3"/>
  <c r="KF123" i="3"/>
  <c r="KG123" i="3"/>
  <c r="KI123" i="3"/>
  <c r="KJ123" i="3"/>
  <c r="KL123" i="3"/>
  <c r="KM123" i="3"/>
  <c r="KO123" i="3"/>
  <c r="KP123" i="3"/>
  <c r="KR123" i="3"/>
  <c r="KS123" i="3"/>
  <c r="KU123" i="3"/>
  <c r="KV123" i="3"/>
  <c r="KX123" i="3"/>
  <c r="KY123" i="3"/>
  <c r="LA123" i="3"/>
  <c r="LB123" i="3"/>
  <c r="LD123" i="3"/>
  <c r="LE123" i="3"/>
  <c r="LG123" i="3"/>
  <c r="LH123" i="3"/>
  <c r="LJ123" i="3"/>
  <c r="LK123" i="3"/>
  <c r="LM123" i="3"/>
  <c r="LN123" i="3"/>
  <c r="LP123" i="3"/>
  <c r="LQ123" i="3"/>
  <c r="LX123" i="3"/>
  <c r="LZ123" i="3"/>
  <c r="MA123" i="3"/>
  <c r="MB123" i="3"/>
  <c r="MC123" i="3"/>
  <c r="MD123" i="3"/>
  <c r="MI123" i="3"/>
  <c r="D124" i="3"/>
  <c r="E124" i="3"/>
  <c r="G124" i="3"/>
  <c r="H124" i="3"/>
  <c r="J124" i="3"/>
  <c r="K124" i="3"/>
  <c r="M124" i="3"/>
  <c r="N124" i="3"/>
  <c r="P124" i="3"/>
  <c r="Q124" i="3"/>
  <c r="S124" i="3"/>
  <c r="T124" i="3"/>
  <c r="V124" i="3"/>
  <c r="W124" i="3"/>
  <c r="Y124" i="3"/>
  <c r="Z124" i="3"/>
  <c r="AB124" i="3"/>
  <c r="AC124" i="3"/>
  <c r="AE124" i="3"/>
  <c r="AF124" i="3"/>
  <c r="AH124" i="3"/>
  <c r="AJ124" i="3" s="1"/>
  <c r="AK124" i="3"/>
  <c r="AL124" i="3"/>
  <c r="AN124" i="3"/>
  <c r="AO124" i="3"/>
  <c r="AQ124" i="3"/>
  <c r="AR124" i="3"/>
  <c r="AT124" i="3"/>
  <c r="AU124" i="3"/>
  <c r="AW124" i="3"/>
  <c r="AX124" i="3"/>
  <c r="AZ124" i="3"/>
  <c r="BA124" i="3"/>
  <c r="BC124" i="3"/>
  <c r="BD124" i="3"/>
  <c r="BF124" i="3"/>
  <c r="BG124" i="3"/>
  <c r="BI124" i="3"/>
  <c r="BJ124" i="3"/>
  <c r="BL124" i="3"/>
  <c r="BM124" i="3"/>
  <c r="BO124" i="3"/>
  <c r="BP124" i="3"/>
  <c r="BR124" i="3"/>
  <c r="BS124" i="3"/>
  <c r="BU124" i="3"/>
  <c r="BV124" i="3"/>
  <c r="BX124" i="3"/>
  <c r="BY124" i="3"/>
  <c r="CA124" i="3"/>
  <c r="CB124" i="3"/>
  <c r="CD124" i="3"/>
  <c r="CE124" i="3"/>
  <c r="CG124" i="3"/>
  <c r="CH124" i="3"/>
  <c r="CJ124" i="3"/>
  <c r="CK124" i="3"/>
  <c r="CM124" i="3"/>
  <c r="CN124" i="3"/>
  <c r="CP124" i="3"/>
  <c r="CQ124" i="3"/>
  <c r="CS124" i="3"/>
  <c r="CT124" i="3"/>
  <c r="CV124" i="3"/>
  <c r="CW124" i="3"/>
  <c r="CY124" i="3"/>
  <c r="CZ124" i="3"/>
  <c r="DB124" i="3"/>
  <c r="DC124" i="3"/>
  <c r="DE124" i="3"/>
  <c r="DF124" i="3"/>
  <c r="DH124" i="3"/>
  <c r="DI124" i="3"/>
  <c r="DK124" i="3"/>
  <c r="DL124" i="3"/>
  <c r="DN124" i="3"/>
  <c r="DO124" i="3"/>
  <c r="DQ124" i="3"/>
  <c r="DR124" i="3"/>
  <c r="DT124" i="3"/>
  <c r="DU124" i="3"/>
  <c r="DW124" i="3"/>
  <c r="DX124" i="3"/>
  <c r="DZ124" i="3"/>
  <c r="EA124" i="3"/>
  <c r="EC124" i="3"/>
  <c r="ED124" i="3"/>
  <c r="EF124" i="3"/>
  <c r="EG124" i="3"/>
  <c r="EI124" i="3"/>
  <c r="EJ124" i="3"/>
  <c r="EL124" i="3"/>
  <c r="EM124" i="3"/>
  <c r="EO124" i="3"/>
  <c r="EP124" i="3"/>
  <c r="ER124" i="3"/>
  <c r="ES124" i="3"/>
  <c r="EU124" i="3"/>
  <c r="EV124" i="3"/>
  <c r="EX124" i="3"/>
  <c r="EY124" i="3"/>
  <c r="FA124" i="3"/>
  <c r="FB124" i="3"/>
  <c r="FD124" i="3"/>
  <c r="FE124" i="3"/>
  <c r="FG124" i="3"/>
  <c r="FH124" i="3"/>
  <c r="FJ124" i="3"/>
  <c r="FK124" i="3"/>
  <c r="FM124" i="3"/>
  <c r="FN124" i="3"/>
  <c r="FP124" i="3"/>
  <c r="FQ124" i="3"/>
  <c r="FS124" i="3"/>
  <c r="FT124" i="3"/>
  <c r="FV124" i="3"/>
  <c r="FW124" i="3"/>
  <c r="FY124" i="3"/>
  <c r="FZ124" i="3"/>
  <c r="GB124" i="3"/>
  <c r="GC124" i="3"/>
  <c r="GE124" i="3"/>
  <c r="GF124" i="3"/>
  <c r="GH124" i="3"/>
  <c r="GI124" i="3"/>
  <c r="GK124" i="3"/>
  <c r="GL124" i="3"/>
  <c r="GN124" i="3"/>
  <c r="GO124" i="3"/>
  <c r="GQ124" i="3"/>
  <c r="GR124" i="3"/>
  <c r="GT124" i="3"/>
  <c r="GU124" i="3"/>
  <c r="GW124" i="3"/>
  <c r="GX124" i="3"/>
  <c r="GZ124" i="3"/>
  <c r="HA124" i="3"/>
  <c r="HC124" i="3"/>
  <c r="HD124" i="3"/>
  <c r="HF124" i="3"/>
  <c r="HG124" i="3"/>
  <c r="HI124" i="3"/>
  <c r="HJ124" i="3"/>
  <c r="HL124" i="3"/>
  <c r="HM124" i="3"/>
  <c r="HO124" i="3"/>
  <c r="HP124" i="3"/>
  <c r="HR124" i="3"/>
  <c r="HS124" i="3"/>
  <c r="HU124" i="3"/>
  <c r="HV124" i="3"/>
  <c r="HX124" i="3"/>
  <c r="HY124" i="3"/>
  <c r="IA124" i="3"/>
  <c r="IB124" i="3"/>
  <c r="ID124" i="3"/>
  <c r="IE124" i="3"/>
  <c r="IG124" i="3"/>
  <c r="IH124" i="3"/>
  <c r="IJ124" i="3"/>
  <c r="IK124" i="3"/>
  <c r="IM124" i="3"/>
  <c r="IN124" i="3"/>
  <c r="IP124" i="3"/>
  <c r="IQ124" i="3"/>
  <c r="IS124" i="3"/>
  <c r="IT124" i="3"/>
  <c r="IV124" i="3"/>
  <c r="IW124" i="3"/>
  <c r="IY124" i="3"/>
  <c r="IZ124" i="3"/>
  <c r="JB124" i="3"/>
  <c r="JC124" i="3"/>
  <c r="JE124" i="3"/>
  <c r="JF124" i="3"/>
  <c r="JH124" i="3"/>
  <c r="JI124" i="3"/>
  <c r="JK124" i="3"/>
  <c r="JL124" i="3"/>
  <c r="JN124" i="3"/>
  <c r="JO124" i="3"/>
  <c r="JQ124" i="3"/>
  <c r="JR124" i="3"/>
  <c r="JT124" i="3"/>
  <c r="JU124" i="3"/>
  <c r="JW124" i="3"/>
  <c r="JX124" i="3"/>
  <c r="JZ124" i="3"/>
  <c r="KA124" i="3"/>
  <c r="KC124" i="3"/>
  <c r="KD124" i="3"/>
  <c r="KF124" i="3"/>
  <c r="KG124" i="3"/>
  <c r="KI124" i="3"/>
  <c r="KJ124" i="3"/>
  <c r="KL124" i="3"/>
  <c r="KM124" i="3"/>
  <c r="KO124" i="3"/>
  <c r="KP124" i="3"/>
  <c r="KR124" i="3"/>
  <c r="KS124" i="3"/>
  <c r="KU124" i="3"/>
  <c r="KV124" i="3"/>
  <c r="KX124" i="3"/>
  <c r="KY124" i="3"/>
  <c r="LA124" i="3"/>
  <c r="LB124" i="3"/>
  <c r="LD124" i="3"/>
  <c r="LE124" i="3"/>
  <c r="LG124" i="3"/>
  <c r="LH124" i="3"/>
  <c r="LJ124" i="3"/>
  <c r="LK124" i="3"/>
  <c r="LM124" i="3"/>
  <c r="LN124" i="3"/>
  <c r="LP124" i="3"/>
  <c r="LQ124" i="3"/>
  <c r="LX124" i="3"/>
  <c r="LZ124" i="3"/>
  <c r="MA124" i="3"/>
  <c r="MB124" i="3"/>
  <c r="MC124" i="3"/>
  <c r="MD124" i="3"/>
  <c r="MI124" i="3"/>
  <c r="D125" i="3"/>
  <c r="E125" i="3"/>
  <c r="G125" i="3"/>
  <c r="H125" i="3"/>
  <c r="J125" i="3"/>
  <c r="K125" i="3"/>
  <c r="M125" i="3"/>
  <c r="N125" i="3"/>
  <c r="P125" i="3"/>
  <c r="Q125" i="3"/>
  <c r="S125" i="3"/>
  <c r="T125" i="3"/>
  <c r="V125" i="3"/>
  <c r="W125" i="3"/>
  <c r="Y125" i="3"/>
  <c r="Z125" i="3"/>
  <c r="AB125" i="3"/>
  <c r="AC125" i="3"/>
  <c r="AE125" i="3"/>
  <c r="AF125" i="3"/>
  <c r="AH125" i="3"/>
  <c r="AJ125" i="3" s="1"/>
  <c r="AK125" i="3"/>
  <c r="AL125" i="3"/>
  <c r="AN125" i="3"/>
  <c r="AO125" i="3"/>
  <c r="AQ125" i="3"/>
  <c r="AR125" i="3"/>
  <c r="AT125" i="3"/>
  <c r="AU125" i="3"/>
  <c r="AW125" i="3"/>
  <c r="AX125" i="3"/>
  <c r="AZ125" i="3"/>
  <c r="BA125" i="3"/>
  <c r="BC125" i="3"/>
  <c r="BD125" i="3"/>
  <c r="BF125" i="3"/>
  <c r="BG125" i="3"/>
  <c r="BI125" i="3"/>
  <c r="BJ125" i="3"/>
  <c r="BL125" i="3"/>
  <c r="BM125" i="3"/>
  <c r="BO125" i="3"/>
  <c r="BP125" i="3"/>
  <c r="BR125" i="3"/>
  <c r="BS125" i="3"/>
  <c r="BU125" i="3"/>
  <c r="BV125" i="3"/>
  <c r="BX125" i="3"/>
  <c r="BY125" i="3"/>
  <c r="CA125" i="3"/>
  <c r="CB125" i="3"/>
  <c r="CD125" i="3"/>
  <c r="CE125" i="3"/>
  <c r="CG125" i="3"/>
  <c r="CH125" i="3"/>
  <c r="CJ125" i="3"/>
  <c r="CK125" i="3"/>
  <c r="CM125" i="3"/>
  <c r="CN125" i="3"/>
  <c r="CP125" i="3"/>
  <c r="CQ125" i="3"/>
  <c r="CS125" i="3"/>
  <c r="CT125" i="3"/>
  <c r="CV125" i="3"/>
  <c r="CW125" i="3"/>
  <c r="CY125" i="3"/>
  <c r="CZ125" i="3"/>
  <c r="DB125" i="3"/>
  <c r="DC125" i="3"/>
  <c r="DE125" i="3"/>
  <c r="DF125" i="3"/>
  <c r="DH125" i="3"/>
  <c r="DI125" i="3"/>
  <c r="DK125" i="3"/>
  <c r="DL125" i="3"/>
  <c r="DN125" i="3"/>
  <c r="DO125" i="3"/>
  <c r="DQ125" i="3"/>
  <c r="DR125" i="3"/>
  <c r="DT125" i="3"/>
  <c r="DU125" i="3"/>
  <c r="DW125" i="3"/>
  <c r="DX125" i="3"/>
  <c r="DZ125" i="3"/>
  <c r="EA125" i="3"/>
  <c r="EC125" i="3"/>
  <c r="ED125" i="3"/>
  <c r="EF125" i="3"/>
  <c r="EG125" i="3"/>
  <c r="EI125" i="3"/>
  <c r="EJ125" i="3"/>
  <c r="EL125" i="3"/>
  <c r="EM125" i="3"/>
  <c r="EO125" i="3"/>
  <c r="EP125" i="3"/>
  <c r="ER125" i="3"/>
  <c r="ES125" i="3"/>
  <c r="EU125" i="3"/>
  <c r="EV125" i="3"/>
  <c r="EX125" i="3"/>
  <c r="EY125" i="3"/>
  <c r="FA125" i="3"/>
  <c r="FB125" i="3"/>
  <c r="FD125" i="3"/>
  <c r="FE125" i="3"/>
  <c r="FG125" i="3"/>
  <c r="FH125" i="3"/>
  <c r="FJ125" i="3"/>
  <c r="FK125" i="3"/>
  <c r="FM125" i="3"/>
  <c r="FN125" i="3"/>
  <c r="FP125" i="3"/>
  <c r="FQ125" i="3"/>
  <c r="FS125" i="3"/>
  <c r="FT125" i="3"/>
  <c r="FV125" i="3"/>
  <c r="FW125" i="3"/>
  <c r="FY125" i="3"/>
  <c r="FZ125" i="3"/>
  <c r="GB125" i="3"/>
  <c r="GC125" i="3"/>
  <c r="GE125" i="3"/>
  <c r="GF125" i="3"/>
  <c r="GH125" i="3"/>
  <c r="GI125" i="3"/>
  <c r="GK125" i="3"/>
  <c r="GL125" i="3"/>
  <c r="GN125" i="3"/>
  <c r="GO125" i="3"/>
  <c r="GQ125" i="3"/>
  <c r="GR125" i="3"/>
  <c r="GT125" i="3"/>
  <c r="GU125" i="3"/>
  <c r="GW125" i="3"/>
  <c r="GX125" i="3"/>
  <c r="GZ125" i="3"/>
  <c r="HA125" i="3"/>
  <c r="HC125" i="3"/>
  <c r="HD125" i="3"/>
  <c r="HF125" i="3"/>
  <c r="HG125" i="3"/>
  <c r="HI125" i="3"/>
  <c r="HJ125" i="3"/>
  <c r="HL125" i="3"/>
  <c r="HM125" i="3"/>
  <c r="HO125" i="3"/>
  <c r="HP125" i="3"/>
  <c r="HR125" i="3"/>
  <c r="HS125" i="3"/>
  <c r="HU125" i="3"/>
  <c r="HV125" i="3"/>
  <c r="HX125" i="3"/>
  <c r="HY125" i="3"/>
  <c r="IA125" i="3"/>
  <c r="IB125" i="3"/>
  <c r="ID125" i="3"/>
  <c r="IE125" i="3"/>
  <c r="IG125" i="3"/>
  <c r="IH125" i="3"/>
  <c r="IJ125" i="3"/>
  <c r="IK125" i="3"/>
  <c r="IM125" i="3"/>
  <c r="IN125" i="3"/>
  <c r="IP125" i="3"/>
  <c r="IQ125" i="3"/>
  <c r="IS125" i="3"/>
  <c r="IT125" i="3"/>
  <c r="IV125" i="3"/>
  <c r="IW125" i="3"/>
  <c r="IY125" i="3"/>
  <c r="IZ125" i="3"/>
  <c r="JB125" i="3"/>
  <c r="JC125" i="3"/>
  <c r="JE125" i="3"/>
  <c r="JF125" i="3"/>
  <c r="JH125" i="3"/>
  <c r="JI125" i="3"/>
  <c r="JK125" i="3"/>
  <c r="JL125" i="3"/>
  <c r="JN125" i="3"/>
  <c r="JO125" i="3"/>
  <c r="JQ125" i="3"/>
  <c r="JR125" i="3"/>
  <c r="JT125" i="3"/>
  <c r="JU125" i="3"/>
  <c r="JW125" i="3"/>
  <c r="JX125" i="3"/>
  <c r="JZ125" i="3"/>
  <c r="KA125" i="3"/>
  <c r="KC125" i="3"/>
  <c r="KD125" i="3"/>
  <c r="KF125" i="3"/>
  <c r="KG125" i="3"/>
  <c r="KI125" i="3"/>
  <c r="KJ125" i="3"/>
  <c r="KL125" i="3"/>
  <c r="KM125" i="3"/>
  <c r="KO125" i="3"/>
  <c r="KP125" i="3"/>
  <c r="KR125" i="3"/>
  <c r="KS125" i="3"/>
  <c r="KU125" i="3"/>
  <c r="KV125" i="3"/>
  <c r="KX125" i="3"/>
  <c r="KY125" i="3"/>
  <c r="LA125" i="3"/>
  <c r="LB125" i="3"/>
  <c r="LD125" i="3"/>
  <c r="LE125" i="3"/>
  <c r="LG125" i="3"/>
  <c r="LH125" i="3"/>
  <c r="LJ125" i="3"/>
  <c r="LK125" i="3"/>
  <c r="LM125" i="3"/>
  <c r="LN125" i="3"/>
  <c r="LP125" i="3"/>
  <c r="LQ125" i="3"/>
  <c r="LX125" i="3"/>
  <c r="LZ125" i="3"/>
  <c r="MA125" i="3"/>
  <c r="MB125" i="3"/>
  <c r="MC125" i="3"/>
  <c r="MD125" i="3"/>
  <c r="MI125" i="3"/>
  <c r="D126" i="3"/>
  <c r="E126" i="3"/>
  <c r="G126" i="3"/>
  <c r="H126" i="3"/>
  <c r="J126" i="3"/>
  <c r="K126" i="3"/>
  <c r="M126" i="3"/>
  <c r="N126" i="3"/>
  <c r="P126" i="3"/>
  <c r="Q126" i="3"/>
  <c r="S126" i="3"/>
  <c r="T126" i="3"/>
  <c r="V126" i="3"/>
  <c r="W126" i="3"/>
  <c r="Y126" i="3"/>
  <c r="Z126" i="3"/>
  <c r="AB126" i="3"/>
  <c r="AC126" i="3"/>
  <c r="AE126" i="3"/>
  <c r="AF126" i="3"/>
  <c r="AH126" i="3"/>
  <c r="AJ126" i="3" s="1"/>
  <c r="AK126" i="3"/>
  <c r="AL126" i="3"/>
  <c r="AN126" i="3"/>
  <c r="AO126" i="3"/>
  <c r="AQ126" i="3"/>
  <c r="AR126" i="3"/>
  <c r="AT126" i="3"/>
  <c r="AU126" i="3"/>
  <c r="AW126" i="3"/>
  <c r="AX126" i="3"/>
  <c r="AZ126" i="3"/>
  <c r="BA126" i="3"/>
  <c r="BC126" i="3"/>
  <c r="BD126" i="3"/>
  <c r="BF126" i="3"/>
  <c r="BG126" i="3"/>
  <c r="BI126" i="3"/>
  <c r="BJ126" i="3"/>
  <c r="BL126" i="3"/>
  <c r="BM126" i="3"/>
  <c r="BO126" i="3"/>
  <c r="BP126" i="3"/>
  <c r="BR126" i="3"/>
  <c r="BS126" i="3"/>
  <c r="BU126" i="3"/>
  <c r="BV126" i="3"/>
  <c r="BX126" i="3"/>
  <c r="BY126" i="3"/>
  <c r="CA126" i="3"/>
  <c r="CB126" i="3"/>
  <c r="CD126" i="3"/>
  <c r="CE126" i="3"/>
  <c r="CG126" i="3"/>
  <c r="CH126" i="3"/>
  <c r="CJ126" i="3"/>
  <c r="CK126" i="3"/>
  <c r="CM126" i="3"/>
  <c r="CN126" i="3"/>
  <c r="CP126" i="3"/>
  <c r="CQ126" i="3"/>
  <c r="CS126" i="3"/>
  <c r="CT126" i="3"/>
  <c r="CV126" i="3"/>
  <c r="CW126" i="3"/>
  <c r="CY126" i="3"/>
  <c r="CZ126" i="3"/>
  <c r="DB126" i="3"/>
  <c r="DC126" i="3"/>
  <c r="DE126" i="3"/>
  <c r="DF126" i="3"/>
  <c r="DH126" i="3"/>
  <c r="DI126" i="3"/>
  <c r="DK126" i="3"/>
  <c r="DL126" i="3"/>
  <c r="DN126" i="3"/>
  <c r="DO126" i="3"/>
  <c r="DQ126" i="3"/>
  <c r="DR126" i="3"/>
  <c r="DT126" i="3"/>
  <c r="DU126" i="3"/>
  <c r="DW126" i="3"/>
  <c r="DX126" i="3"/>
  <c r="DZ126" i="3"/>
  <c r="EA126" i="3"/>
  <c r="EC126" i="3"/>
  <c r="ED126" i="3"/>
  <c r="EF126" i="3"/>
  <c r="EG126" i="3"/>
  <c r="EI126" i="3"/>
  <c r="EJ126" i="3"/>
  <c r="EL126" i="3"/>
  <c r="EM126" i="3"/>
  <c r="EO126" i="3"/>
  <c r="EP126" i="3"/>
  <c r="ER126" i="3"/>
  <c r="ES126" i="3"/>
  <c r="EU126" i="3"/>
  <c r="EV126" i="3"/>
  <c r="EX126" i="3"/>
  <c r="EY126" i="3"/>
  <c r="FA126" i="3"/>
  <c r="FB126" i="3"/>
  <c r="FD126" i="3"/>
  <c r="FE126" i="3"/>
  <c r="FG126" i="3"/>
  <c r="FH126" i="3"/>
  <c r="FJ126" i="3"/>
  <c r="FK126" i="3"/>
  <c r="FM126" i="3"/>
  <c r="FN126" i="3"/>
  <c r="FP126" i="3"/>
  <c r="FQ126" i="3"/>
  <c r="FS126" i="3"/>
  <c r="FT126" i="3"/>
  <c r="FV126" i="3"/>
  <c r="FW126" i="3"/>
  <c r="FY126" i="3"/>
  <c r="FZ126" i="3"/>
  <c r="GB126" i="3"/>
  <c r="GC126" i="3"/>
  <c r="GE126" i="3"/>
  <c r="GF126" i="3"/>
  <c r="GH126" i="3"/>
  <c r="GI126" i="3"/>
  <c r="GK126" i="3"/>
  <c r="GL126" i="3"/>
  <c r="GN126" i="3"/>
  <c r="GO126" i="3"/>
  <c r="GQ126" i="3"/>
  <c r="GR126" i="3"/>
  <c r="GT126" i="3"/>
  <c r="GU126" i="3"/>
  <c r="GW126" i="3"/>
  <c r="GX126" i="3"/>
  <c r="GZ126" i="3"/>
  <c r="HA126" i="3"/>
  <c r="HC126" i="3"/>
  <c r="HD126" i="3"/>
  <c r="HF126" i="3"/>
  <c r="HG126" i="3"/>
  <c r="HI126" i="3"/>
  <c r="HJ126" i="3"/>
  <c r="HL126" i="3"/>
  <c r="HM126" i="3"/>
  <c r="HO126" i="3"/>
  <c r="HP126" i="3"/>
  <c r="HR126" i="3"/>
  <c r="HS126" i="3"/>
  <c r="HU126" i="3"/>
  <c r="HV126" i="3"/>
  <c r="HX126" i="3"/>
  <c r="HY126" i="3"/>
  <c r="IA126" i="3"/>
  <c r="IB126" i="3"/>
  <c r="ID126" i="3"/>
  <c r="IE126" i="3"/>
  <c r="IG126" i="3"/>
  <c r="IH126" i="3"/>
  <c r="IJ126" i="3"/>
  <c r="IK126" i="3"/>
  <c r="IM126" i="3"/>
  <c r="IN126" i="3"/>
  <c r="IP126" i="3"/>
  <c r="IQ126" i="3"/>
  <c r="IS126" i="3"/>
  <c r="IT126" i="3"/>
  <c r="IV126" i="3"/>
  <c r="IW126" i="3"/>
  <c r="IY126" i="3"/>
  <c r="IZ126" i="3"/>
  <c r="JB126" i="3"/>
  <c r="JC126" i="3"/>
  <c r="JE126" i="3"/>
  <c r="JF126" i="3"/>
  <c r="JH126" i="3"/>
  <c r="JI126" i="3"/>
  <c r="JK126" i="3"/>
  <c r="JL126" i="3"/>
  <c r="JN126" i="3"/>
  <c r="JO126" i="3"/>
  <c r="JQ126" i="3"/>
  <c r="JR126" i="3"/>
  <c r="JT126" i="3"/>
  <c r="JU126" i="3"/>
  <c r="JW126" i="3"/>
  <c r="JX126" i="3"/>
  <c r="JZ126" i="3"/>
  <c r="KA126" i="3"/>
  <c r="KC126" i="3"/>
  <c r="KD126" i="3"/>
  <c r="KF126" i="3"/>
  <c r="KG126" i="3"/>
  <c r="KI126" i="3"/>
  <c r="KJ126" i="3"/>
  <c r="KL126" i="3"/>
  <c r="KM126" i="3"/>
  <c r="KO126" i="3"/>
  <c r="KP126" i="3"/>
  <c r="KR126" i="3"/>
  <c r="KS126" i="3"/>
  <c r="KU126" i="3"/>
  <c r="KV126" i="3"/>
  <c r="KX126" i="3"/>
  <c r="KY126" i="3"/>
  <c r="LA126" i="3"/>
  <c r="LB126" i="3"/>
  <c r="LD126" i="3"/>
  <c r="LE126" i="3"/>
  <c r="LG126" i="3"/>
  <c r="LH126" i="3"/>
  <c r="LJ126" i="3"/>
  <c r="LK126" i="3"/>
  <c r="LM126" i="3"/>
  <c r="LN126" i="3"/>
  <c r="LP126" i="3"/>
  <c r="LQ126" i="3"/>
  <c r="LX126" i="3"/>
  <c r="LZ126" i="3"/>
  <c r="MA126" i="3"/>
  <c r="MB126" i="3"/>
  <c r="MC126" i="3"/>
  <c r="MD126" i="3"/>
  <c r="MI126" i="3"/>
  <c r="D127" i="3"/>
  <c r="E127" i="3"/>
  <c r="G127" i="3"/>
  <c r="H127" i="3"/>
  <c r="J127" i="3"/>
  <c r="K127" i="3"/>
  <c r="M127" i="3"/>
  <c r="N127" i="3"/>
  <c r="P127" i="3"/>
  <c r="Q127" i="3"/>
  <c r="S127" i="3"/>
  <c r="T127" i="3"/>
  <c r="V127" i="3"/>
  <c r="W127" i="3"/>
  <c r="Y127" i="3"/>
  <c r="Z127" i="3"/>
  <c r="AB127" i="3"/>
  <c r="AC127" i="3"/>
  <c r="AE127" i="3"/>
  <c r="AF127" i="3"/>
  <c r="AH127" i="3"/>
  <c r="AJ127" i="3" s="1"/>
  <c r="AK127" i="3"/>
  <c r="AL127" i="3"/>
  <c r="AN127" i="3"/>
  <c r="AO127" i="3"/>
  <c r="AQ127" i="3"/>
  <c r="AR127" i="3"/>
  <c r="AT127" i="3"/>
  <c r="AU127" i="3"/>
  <c r="AW127" i="3"/>
  <c r="AX127" i="3"/>
  <c r="AZ127" i="3"/>
  <c r="BA127" i="3"/>
  <c r="BC127" i="3"/>
  <c r="BD127" i="3"/>
  <c r="BF127" i="3"/>
  <c r="BG127" i="3"/>
  <c r="BI127" i="3"/>
  <c r="BJ127" i="3"/>
  <c r="BL127" i="3"/>
  <c r="BM127" i="3"/>
  <c r="BO127" i="3"/>
  <c r="BP127" i="3"/>
  <c r="BR127" i="3"/>
  <c r="BS127" i="3"/>
  <c r="BU127" i="3"/>
  <c r="BV127" i="3"/>
  <c r="BX127" i="3"/>
  <c r="BY127" i="3"/>
  <c r="CA127" i="3"/>
  <c r="CB127" i="3"/>
  <c r="CD127" i="3"/>
  <c r="CE127" i="3"/>
  <c r="CG127" i="3"/>
  <c r="CH127" i="3"/>
  <c r="CJ127" i="3"/>
  <c r="CK127" i="3"/>
  <c r="CM127" i="3"/>
  <c r="CN127" i="3"/>
  <c r="CP127" i="3"/>
  <c r="CQ127" i="3"/>
  <c r="CS127" i="3"/>
  <c r="CT127" i="3"/>
  <c r="CV127" i="3"/>
  <c r="CW127" i="3"/>
  <c r="CY127" i="3"/>
  <c r="CZ127" i="3"/>
  <c r="DB127" i="3"/>
  <c r="DC127" i="3"/>
  <c r="DE127" i="3"/>
  <c r="DF127" i="3"/>
  <c r="DH127" i="3"/>
  <c r="DI127" i="3"/>
  <c r="DK127" i="3"/>
  <c r="DL127" i="3"/>
  <c r="DN127" i="3"/>
  <c r="DO127" i="3"/>
  <c r="DQ127" i="3"/>
  <c r="DR127" i="3"/>
  <c r="DT127" i="3"/>
  <c r="DU127" i="3"/>
  <c r="DW127" i="3"/>
  <c r="DX127" i="3"/>
  <c r="DZ127" i="3"/>
  <c r="EA127" i="3"/>
  <c r="EC127" i="3"/>
  <c r="ED127" i="3"/>
  <c r="EF127" i="3"/>
  <c r="EG127" i="3"/>
  <c r="EI127" i="3"/>
  <c r="EJ127" i="3"/>
  <c r="EL127" i="3"/>
  <c r="EM127" i="3"/>
  <c r="EO127" i="3"/>
  <c r="EP127" i="3"/>
  <c r="ER127" i="3"/>
  <c r="ES127" i="3"/>
  <c r="EU127" i="3"/>
  <c r="EV127" i="3"/>
  <c r="EX127" i="3"/>
  <c r="EY127" i="3"/>
  <c r="FA127" i="3"/>
  <c r="FB127" i="3"/>
  <c r="FD127" i="3"/>
  <c r="FE127" i="3"/>
  <c r="FG127" i="3"/>
  <c r="FH127" i="3"/>
  <c r="FJ127" i="3"/>
  <c r="FK127" i="3"/>
  <c r="FM127" i="3"/>
  <c r="FN127" i="3"/>
  <c r="FP127" i="3"/>
  <c r="FQ127" i="3"/>
  <c r="FS127" i="3"/>
  <c r="FT127" i="3"/>
  <c r="FV127" i="3"/>
  <c r="FW127" i="3"/>
  <c r="FY127" i="3"/>
  <c r="FZ127" i="3"/>
  <c r="GB127" i="3"/>
  <c r="GC127" i="3"/>
  <c r="GE127" i="3"/>
  <c r="GF127" i="3"/>
  <c r="GH127" i="3"/>
  <c r="GI127" i="3"/>
  <c r="GK127" i="3"/>
  <c r="GL127" i="3"/>
  <c r="GN127" i="3"/>
  <c r="GO127" i="3"/>
  <c r="GQ127" i="3"/>
  <c r="GR127" i="3"/>
  <c r="GT127" i="3"/>
  <c r="GU127" i="3"/>
  <c r="GW127" i="3"/>
  <c r="GX127" i="3"/>
  <c r="GZ127" i="3"/>
  <c r="HA127" i="3"/>
  <c r="HC127" i="3"/>
  <c r="HD127" i="3"/>
  <c r="HF127" i="3"/>
  <c r="HG127" i="3"/>
  <c r="HI127" i="3"/>
  <c r="HJ127" i="3"/>
  <c r="HL127" i="3"/>
  <c r="HM127" i="3"/>
  <c r="HO127" i="3"/>
  <c r="HP127" i="3"/>
  <c r="HR127" i="3"/>
  <c r="HS127" i="3"/>
  <c r="HU127" i="3"/>
  <c r="HV127" i="3"/>
  <c r="HX127" i="3"/>
  <c r="HY127" i="3"/>
  <c r="IA127" i="3"/>
  <c r="IB127" i="3"/>
  <c r="ID127" i="3"/>
  <c r="IE127" i="3"/>
  <c r="IG127" i="3"/>
  <c r="IH127" i="3"/>
  <c r="IJ127" i="3"/>
  <c r="IK127" i="3"/>
  <c r="IM127" i="3"/>
  <c r="IN127" i="3"/>
  <c r="IP127" i="3"/>
  <c r="IQ127" i="3"/>
  <c r="IS127" i="3"/>
  <c r="IT127" i="3"/>
  <c r="IV127" i="3"/>
  <c r="IW127" i="3"/>
  <c r="IY127" i="3"/>
  <c r="IZ127" i="3"/>
  <c r="JB127" i="3"/>
  <c r="JC127" i="3"/>
  <c r="JE127" i="3"/>
  <c r="JF127" i="3"/>
  <c r="JH127" i="3"/>
  <c r="JI127" i="3"/>
  <c r="JK127" i="3"/>
  <c r="JL127" i="3"/>
  <c r="JN127" i="3"/>
  <c r="JO127" i="3"/>
  <c r="JQ127" i="3"/>
  <c r="JR127" i="3"/>
  <c r="JT127" i="3"/>
  <c r="JU127" i="3"/>
  <c r="JW127" i="3"/>
  <c r="JX127" i="3"/>
  <c r="JZ127" i="3"/>
  <c r="KA127" i="3"/>
  <c r="KC127" i="3"/>
  <c r="KD127" i="3"/>
  <c r="KF127" i="3"/>
  <c r="KG127" i="3"/>
  <c r="KI127" i="3"/>
  <c r="KJ127" i="3"/>
  <c r="KL127" i="3"/>
  <c r="KM127" i="3"/>
  <c r="KO127" i="3"/>
  <c r="KP127" i="3"/>
  <c r="KR127" i="3"/>
  <c r="KS127" i="3"/>
  <c r="KU127" i="3"/>
  <c r="KV127" i="3"/>
  <c r="KX127" i="3"/>
  <c r="KY127" i="3"/>
  <c r="LA127" i="3"/>
  <c r="LB127" i="3"/>
  <c r="LD127" i="3"/>
  <c r="LE127" i="3"/>
  <c r="LG127" i="3"/>
  <c r="LH127" i="3"/>
  <c r="LJ127" i="3"/>
  <c r="LK127" i="3"/>
  <c r="LM127" i="3"/>
  <c r="LN127" i="3"/>
  <c r="LP127" i="3"/>
  <c r="LQ127" i="3"/>
  <c r="LX127" i="3"/>
  <c r="LZ127" i="3"/>
  <c r="MA127" i="3"/>
  <c r="MB127" i="3"/>
  <c r="MC127" i="3"/>
  <c r="MD127" i="3"/>
  <c r="MI127" i="3"/>
  <c r="D128" i="3"/>
  <c r="E128" i="3"/>
  <c r="G128" i="3"/>
  <c r="H128" i="3"/>
  <c r="J128" i="3"/>
  <c r="K128" i="3"/>
  <c r="M128" i="3"/>
  <c r="N128" i="3"/>
  <c r="P128" i="3"/>
  <c r="Q128" i="3"/>
  <c r="S128" i="3"/>
  <c r="T128" i="3"/>
  <c r="V128" i="3"/>
  <c r="W128" i="3"/>
  <c r="Y128" i="3"/>
  <c r="Z128" i="3"/>
  <c r="AB128" i="3"/>
  <c r="AC128" i="3"/>
  <c r="AE128" i="3"/>
  <c r="AF128" i="3"/>
  <c r="AH128" i="3"/>
  <c r="AJ128" i="3" s="1"/>
  <c r="AK128" i="3"/>
  <c r="AL128" i="3"/>
  <c r="AN128" i="3"/>
  <c r="AO128" i="3"/>
  <c r="AQ128" i="3"/>
  <c r="AR128" i="3"/>
  <c r="AT128" i="3"/>
  <c r="AU128" i="3"/>
  <c r="AW128" i="3"/>
  <c r="AX128" i="3"/>
  <c r="AZ128" i="3"/>
  <c r="BA128" i="3"/>
  <c r="BC128" i="3"/>
  <c r="BD128" i="3"/>
  <c r="BF128" i="3"/>
  <c r="BG128" i="3"/>
  <c r="BI128" i="3"/>
  <c r="BJ128" i="3"/>
  <c r="BL128" i="3"/>
  <c r="BM128" i="3"/>
  <c r="BO128" i="3"/>
  <c r="BP128" i="3"/>
  <c r="BR128" i="3"/>
  <c r="BS128" i="3"/>
  <c r="BU128" i="3"/>
  <c r="BV128" i="3"/>
  <c r="BX128" i="3"/>
  <c r="BY128" i="3"/>
  <c r="CA128" i="3"/>
  <c r="CB128" i="3"/>
  <c r="CD128" i="3"/>
  <c r="CE128" i="3"/>
  <c r="CG128" i="3"/>
  <c r="CH128" i="3"/>
  <c r="CJ128" i="3"/>
  <c r="CK128" i="3"/>
  <c r="CM128" i="3"/>
  <c r="CN128" i="3"/>
  <c r="CP128" i="3"/>
  <c r="CQ128" i="3"/>
  <c r="CS128" i="3"/>
  <c r="CT128" i="3"/>
  <c r="CV128" i="3"/>
  <c r="CW128" i="3"/>
  <c r="CY128" i="3"/>
  <c r="CZ128" i="3"/>
  <c r="DB128" i="3"/>
  <c r="DC128" i="3"/>
  <c r="DE128" i="3"/>
  <c r="DF128" i="3"/>
  <c r="DH128" i="3"/>
  <c r="DI128" i="3"/>
  <c r="DK128" i="3"/>
  <c r="DL128" i="3"/>
  <c r="DN128" i="3"/>
  <c r="DO128" i="3"/>
  <c r="DQ128" i="3"/>
  <c r="DR128" i="3"/>
  <c r="DT128" i="3"/>
  <c r="DU128" i="3"/>
  <c r="DW128" i="3"/>
  <c r="DX128" i="3"/>
  <c r="DZ128" i="3"/>
  <c r="EA128" i="3"/>
  <c r="EC128" i="3"/>
  <c r="ED128" i="3"/>
  <c r="EF128" i="3"/>
  <c r="EG128" i="3"/>
  <c r="EI128" i="3"/>
  <c r="EJ128" i="3"/>
  <c r="EL128" i="3"/>
  <c r="EM128" i="3"/>
  <c r="EO128" i="3"/>
  <c r="EP128" i="3"/>
  <c r="ER128" i="3"/>
  <c r="ES128" i="3"/>
  <c r="EU128" i="3"/>
  <c r="EV128" i="3"/>
  <c r="EX128" i="3"/>
  <c r="EY128" i="3"/>
  <c r="FA128" i="3"/>
  <c r="FB128" i="3"/>
  <c r="FD128" i="3"/>
  <c r="FE128" i="3"/>
  <c r="FG128" i="3"/>
  <c r="FH128" i="3"/>
  <c r="FJ128" i="3"/>
  <c r="FK128" i="3"/>
  <c r="FM128" i="3"/>
  <c r="FN128" i="3"/>
  <c r="FP128" i="3"/>
  <c r="FQ128" i="3"/>
  <c r="FS128" i="3"/>
  <c r="FT128" i="3"/>
  <c r="FV128" i="3"/>
  <c r="FW128" i="3"/>
  <c r="FY128" i="3"/>
  <c r="FZ128" i="3"/>
  <c r="GB128" i="3"/>
  <c r="GC128" i="3"/>
  <c r="GE128" i="3"/>
  <c r="GF128" i="3"/>
  <c r="GH128" i="3"/>
  <c r="GI128" i="3"/>
  <c r="GK128" i="3"/>
  <c r="GL128" i="3"/>
  <c r="GN128" i="3"/>
  <c r="GO128" i="3"/>
  <c r="GQ128" i="3"/>
  <c r="GR128" i="3"/>
  <c r="GT128" i="3"/>
  <c r="GU128" i="3"/>
  <c r="GW128" i="3"/>
  <c r="GX128" i="3"/>
  <c r="GZ128" i="3"/>
  <c r="HA128" i="3"/>
  <c r="HC128" i="3"/>
  <c r="HD128" i="3"/>
  <c r="HF128" i="3"/>
  <c r="HG128" i="3"/>
  <c r="HI128" i="3"/>
  <c r="HJ128" i="3"/>
  <c r="HL128" i="3"/>
  <c r="HM128" i="3"/>
  <c r="HO128" i="3"/>
  <c r="HP128" i="3"/>
  <c r="HR128" i="3"/>
  <c r="HS128" i="3"/>
  <c r="HU128" i="3"/>
  <c r="HV128" i="3"/>
  <c r="HX128" i="3"/>
  <c r="HY128" i="3"/>
  <c r="IA128" i="3"/>
  <c r="IB128" i="3"/>
  <c r="ID128" i="3"/>
  <c r="IE128" i="3"/>
  <c r="IG128" i="3"/>
  <c r="IH128" i="3"/>
  <c r="IJ128" i="3"/>
  <c r="IK128" i="3"/>
  <c r="IM128" i="3"/>
  <c r="IN128" i="3"/>
  <c r="IP128" i="3"/>
  <c r="IQ128" i="3"/>
  <c r="IS128" i="3"/>
  <c r="IT128" i="3"/>
  <c r="IV128" i="3"/>
  <c r="IW128" i="3"/>
  <c r="IY128" i="3"/>
  <c r="IZ128" i="3"/>
  <c r="JB128" i="3"/>
  <c r="JC128" i="3"/>
  <c r="JE128" i="3"/>
  <c r="JF128" i="3"/>
  <c r="JH128" i="3"/>
  <c r="JI128" i="3"/>
  <c r="JK128" i="3"/>
  <c r="JL128" i="3"/>
  <c r="JN128" i="3"/>
  <c r="JO128" i="3"/>
  <c r="JQ128" i="3"/>
  <c r="JR128" i="3"/>
  <c r="JT128" i="3"/>
  <c r="JU128" i="3"/>
  <c r="JW128" i="3"/>
  <c r="JX128" i="3"/>
  <c r="JZ128" i="3"/>
  <c r="KA128" i="3"/>
  <c r="KC128" i="3"/>
  <c r="KD128" i="3"/>
  <c r="KF128" i="3"/>
  <c r="KG128" i="3"/>
  <c r="KI128" i="3"/>
  <c r="KJ128" i="3"/>
  <c r="KL128" i="3"/>
  <c r="KM128" i="3"/>
  <c r="KO128" i="3"/>
  <c r="KP128" i="3"/>
  <c r="KR128" i="3"/>
  <c r="KS128" i="3"/>
  <c r="KU128" i="3"/>
  <c r="KV128" i="3"/>
  <c r="KX128" i="3"/>
  <c r="KY128" i="3"/>
  <c r="LA128" i="3"/>
  <c r="LB128" i="3"/>
  <c r="LD128" i="3"/>
  <c r="LE128" i="3"/>
  <c r="LG128" i="3"/>
  <c r="LH128" i="3"/>
  <c r="LJ128" i="3"/>
  <c r="LK128" i="3"/>
  <c r="LM128" i="3"/>
  <c r="LN128" i="3"/>
  <c r="LP128" i="3"/>
  <c r="LQ128" i="3"/>
  <c r="LX128" i="3"/>
  <c r="LZ128" i="3"/>
  <c r="MA128" i="3"/>
  <c r="MB128" i="3"/>
  <c r="MC128" i="3"/>
  <c r="MD128" i="3"/>
  <c r="MI128" i="3"/>
  <c r="D129" i="3"/>
  <c r="E129" i="3"/>
  <c r="G129" i="3"/>
  <c r="H129" i="3"/>
  <c r="J129" i="3"/>
  <c r="K129" i="3"/>
  <c r="M129" i="3"/>
  <c r="N129" i="3"/>
  <c r="P129" i="3"/>
  <c r="Q129" i="3"/>
  <c r="S129" i="3"/>
  <c r="T129" i="3"/>
  <c r="V129" i="3"/>
  <c r="W129" i="3"/>
  <c r="Y129" i="3"/>
  <c r="Z129" i="3"/>
  <c r="AB129" i="3"/>
  <c r="AC129" i="3"/>
  <c r="AE129" i="3"/>
  <c r="AF129" i="3"/>
  <c r="AJ129" i="3"/>
  <c r="AK129" i="3"/>
  <c r="AL129" i="3"/>
  <c r="AN129" i="3"/>
  <c r="AO129" i="3"/>
  <c r="AQ129" i="3"/>
  <c r="AR129" i="3"/>
  <c r="AT129" i="3"/>
  <c r="AU129" i="3"/>
  <c r="AW129" i="3"/>
  <c r="AX129" i="3"/>
  <c r="AZ129" i="3"/>
  <c r="BA129" i="3"/>
  <c r="BC129" i="3"/>
  <c r="BD129" i="3"/>
  <c r="BF129" i="3"/>
  <c r="BG129" i="3"/>
  <c r="BI129" i="3"/>
  <c r="BJ129" i="3"/>
  <c r="BL129" i="3"/>
  <c r="BM129" i="3"/>
  <c r="BO129" i="3"/>
  <c r="BP129" i="3"/>
  <c r="BR129" i="3"/>
  <c r="BS129" i="3"/>
  <c r="BU129" i="3"/>
  <c r="BV129" i="3"/>
  <c r="BX129" i="3"/>
  <c r="BY129" i="3"/>
  <c r="CA129" i="3"/>
  <c r="CB129" i="3"/>
  <c r="CD129" i="3"/>
  <c r="CE129" i="3"/>
  <c r="CG129" i="3"/>
  <c r="CH129" i="3"/>
  <c r="CJ129" i="3"/>
  <c r="CK129" i="3"/>
  <c r="CM129" i="3"/>
  <c r="CN129" i="3"/>
  <c r="CP129" i="3"/>
  <c r="CQ129" i="3"/>
  <c r="CS129" i="3"/>
  <c r="CT129" i="3"/>
  <c r="CV129" i="3"/>
  <c r="CW129" i="3"/>
  <c r="CY129" i="3"/>
  <c r="CZ129" i="3"/>
  <c r="DB129" i="3"/>
  <c r="DC129" i="3"/>
  <c r="DE129" i="3"/>
  <c r="DF129" i="3"/>
  <c r="DH129" i="3"/>
  <c r="DI129" i="3"/>
  <c r="DK129" i="3"/>
  <c r="DL129" i="3"/>
  <c r="DN129" i="3"/>
  <c r="DO129" i="3"/>
  <c r="DQ129" i="3"/>
  <c r="DR129" i="3"/>
  <c r="DT129" i="3"/>
  <c r="DU129" i="3"/>
  <c r="DW129" i="3"/>
  <c r="DX129" i="3"/>
  <c r="DZ129" i="3"/>
  <c r="EA129" i="3"/>
  <c r="EC129" i="3"/>
  <c r="ED129" i="3"/>
  <c r="EF129" i="3"/>
  <c r="EG129" i="3"/>
  <c r="EI129" i="3"/>
  <c r="EJ129" i="3"/>
  <c r="EL129" i="3"/>
  <c r="EM129" i="3"/>
  <c r="EO129" i="3"/>
  <c r="EP129" i="3"/>
  <c r="ER129" i="3"/>
  <c r="ES129" i="3"/>
  <c r="EU129" i="3"/>
  <c r="EV129" i="3"/>
  <c r="EX129" i="3"/>
  <c r="EY129" i="3"/>
  <c r="FA129" i="3"/>
  <c r="FB129" i="3"/>
  <c r="FD129" i="3"/>
  <c r="FE129" i="3"/>
  <c r="FG129" i="3"/>
  <c r="FH129" i="3"/>
  <c r="FJ129" i="3"/>
  <c r="FK129" i="3"/>
  <c r="FM129" i="3"/>
  <c r="FN129" i="3"/>
  <c r="FP129" i="3"/>
  <c r="FQ129" i="3"/>
  <c r="FS129" i="3"/>
  <c r="FT129" i="3"/>
  <c r="FV129" i="3"/>
  <c r="FW129" i="3"/>
  <c r="FY129" i="3"/>
  <c r="FZ129" i="3"/>
  <c r="GB129" i="3"/>
  <c r="GC129" i="3"/>
  <c r="GE129" i="3"/>
  <c r="GF129" i="3"/>
  <c r="GH129" i="3"/>
  <c r="GI129" i="3"/>
  <c r="GK129" i="3"/>
  <c r="GL129" i="3"/>
  <c r="GN129" i="3"/>
  <c r="GO129" i="3"/>
  <c r="GQ129" i="3"/>
  <c r="GR129" i="3"/>
  <c r="GT129" i="3"/>
  <c r="GU129" i="3"/>
  <c r="GW129" i="3"/>
  <c r="GX129" i="3"/>
  <c r="GZ129" i="3"/>
  <c r="HA129" i="3"/>
  <c r="HC129" i="3"/>
  <c r="HD129" i="3"/>
  <c r="HF129" i="3"/>
  <c r="HG129" i="3"/>
  <c r="HI129" i="3"/>
  <c r="HJ129" i="3"/>
  <c r="HL129" i="3"/>
  <c r="HM129" i="3"/>
  <c r="HO129" i="3"/>
  <c r="HP129" i="3"/>
  <c r="HR129" i="3"/>
  <c r="HS129" i="3"/>
  <c r="HU129" i="3"/>
  <c r="HV129" i="3"/>
  <c r="HX129" i="3"/>
  <c r="HY129" i="3"/>
  <c r="IA129" i="3"/>
  <c r="IB129" i="3"/>
  <c r="ID129" i="3"/>
  <c r="IE129" i="3"/>
  <c r="IG129" i="3"/>
  <c r="IH129" i="3"/>
  <c r="IJ129" i="3"/>
  <c r="IK129" i="3"/>
  <c r="IM129" i="3"/>
  <c r="IN129" i="3"/>
  <c r="IP129" i="3"/>
  <c r="IQ129" i="3"/>
  <c r="IS129" i="3"/>
  <c r="IT129" i="3"/>
  <c r="IV129" i="3"/>
  <c r="IW129" i="3"/>
  <c r="IY129" i="3"/>
  <c r="IZ129" i="3"/>
  <c r="JB129" i="3"/>
  <c r="JC129" i="3"/>
  <c r="JE129" i="3"/>
  <c r="JF129" i="3"/>
  <c r="JH129" i="3"/>
  <c r="JI129" i="3"/>
  <c r="JK129" i="3"/>
  <c r="JL129" i="3"/>
  <c r="JN129" i="3"/>
  <c r="JO129" i="3"/>
  <c r="JQ129" i="3"/>
  <c r="JR129" i="3"/>
  <c r="JT129" i="3"/>
  <c r="JU129" i="3"/>
  <c r="JW129" i="3"/>
  <c r="JX129" i="3"/>
  <c r="JZ129" i="3"/>
  <c r="KA129" i="3"/>
  <c r="KC129" i="3"/>
  <c r="KD129" i="3"/>
  <c r="KF129" i="3"/>
  <c r="KG129" i="3"/>
  <c r="KI129" i="3"/>
  <c r="KJ129" i="3"/>
  <c r="KL129" i="3"/>
  <c r="KM129" i="3"/>
  <c r="KO129" i="3"/>
  <c r="KP129" i="3"/>
  <c r="KR129" i="3"/>
  <c r="KS129" i="3"/>
  <c r="KU129" i="3"/>
  <c r="KV129" i="3"/>
  <c r="KX129" i="3"/>
  <c r="KY129" i="3"/>
  <c r="LA129" i="3"/>
  <c r="LB129" i="3"/>
  <c r="LD129" i="3"/>
  <c r="LE129" i="3"/>
  <c r="LG129" i="3"/>
  <c r="LH129" i="3"/>
  <c r="LJ129" i="3"/>
  <c r="LK129" i="3"/>
  <c r="LM129" i="3"/>
  <c r="LN129" i="3"/>
  <c r="LP129" i="3"/>
  <c r="LQ129" i="3"/>
  <c r="LX129" i="3"/>
  <c r="LZ129" i="3"/>
  <c r="MA129" i="3"/>
  <c r="MB129" i="3"/>
  <c r="MC129" i="3"/>
  <c r="MD129" i="3"/>
  <c r="MI129" i="3"/>
  <c r="D130" i="3"/>
  <c r="E130" i="3"/>
  <c r="G130" i="3"/>
  <c r="H130" i="3"/>
  <c r="J130" i="3"/>
  <c r="K130" i="3"/>
  <c r="M130" i="3"/>
  <c r="N130" i="3"/>
  <c r="P130" i="3"/>
  <c r="Q130" i="3"/>
  <c r="S130" i="3"/>
  <c r="T130" i="3"/>
  <c r="V130" i="3"/>
  <c r="W130" i="3"/>
  <c r="Y130" i="3"/>
  <c r="Z130" i="3"/>
  <c r="AB130" i="3"/>
  <c r="AC130" i="3"/>
  <c r="AE130" i="3"/>
  <c r="AF130" i="3"/>
  <c r="AH130" i="3"/>
  <c r="AJ130" i="3" s="1"/>
  <c r="AK130" i="3"/>
  <c r="AL130" i="3"/>
  <c r="AN130" i="3"/>
  <c r="AO130" i="3"/>
  <c r="AQ130" i="3"/>
  <c r="AR130" i="3"/>
  <c r="AT130" i="3"/>
  <c r="AU130" i="3"/>
  <c r="AW130" i="3"/>
  <c r="AX130" i="3"/>
  <c r="AZ130" i="3"/>
  <c r="BA130" i="3"/>
  <c r="BC130" i="3"/>
  <c r="BD130" i="3"/>
  <c r="BF130" i="3"/>
  <c r="BG130" i="3"/>
  <c r="BI130" i="3"/>
  <c r="BJ130" i="3"/>
  <c r="BL130" i="3"/>
  <c r="BM130" i="3"/>
  <c r="BO130" i="3"/>
  <c r="BP130" i="3"/>
  <c r="BR130" i="3"/>
  <c r="BS130" i="3"/>
  <c r="BU130" i="3"/>
  <c r="BV130" i="3"/>
  <c r="BX130" i="3"/>
  <c r="BY130" i="3"/>
  <c r="CA130" i="3"/>
  <c r="CB130" i="3"/>
  <c r="CD130" i="3"/>
  <c r="CE130" i="3"/>
  <c r="CG130" i="3"/>
  <c r="CH130" i="3"/>
  <c r="CJ130" i="3"/>
  <c r="CK130" i="3"/>
  <c r="CM130" i="3"/>
  <c r="CN130" i="3"/>
  <c r="CP130" i="3"/>
  <c r="CQ130" i="3"/>
  <c r="CS130" i="3"/>
  <c r="CT130" i="3"/>
  <c r="CV130" i="3"/>
  <c r="CW130" i="3"/>
  <c r="CY130" i="3"/>
  <c r="CZ130" i="3"/>
  <c r="DB130" i="3"/>
  <c r="DC130" i="3"/>
  <c r="DE130" i="3"/>
  <c r="DF130" i="3"/>
  <c r="DH130" i="3"/>
  <c r="DI130" i="3"/>
  <c r="DK130" i="3"/>
  <c r="DL130" i="3"/>
  <c r="DN130" i="3"/>
  <c r="DO130" i="3"/>
  <c r="DQ130" i="3"/>
  <c r="DR130" i="3"/>
  <c r="DT130" i="3"/>
  <c r="DU130" i="3"/>
  <c r="DW130" i="3"/>
  <c r="DX130" i="3"/>
  <c r="DZ130" i="3"/>
  <c r="EA130" i="3"/>
  <c r="EC130" i="3"/>
  <c r="ED130" i="3"/>
  <c r="EF130" i="3"/>
  <c r="EG130" i="3"/>
  <c r="EI130" i="3"/>
  <c r="EJ130" i="3"/>
  <c r="EL130" i="3"/>
  <c r="EM130" i="3"/>
  <c r="EO130" i="3"/>
  <c r="EP130" i="3"/>
  <c r="ER130" i="3"/>
  <c r="ES130" i="3"/>
  <c r="EU130" i="3"/>
  <c r="EV130" i="3"/>
  <c r="EX130" i="3"/>
  <c r="EY130" i="3"/>
  <c r="FA130" i="3"/>
  <c r="FB130" i="3"/>
  <c r="FD130" i="3"/>
  <c r="FE130" i="3"/>
  <c r="FG130" i="3"/>
  <c r="FH130" i="3"/>
  <c r="FJ130" i="3"/>
  <c r="FK130" i="3"/>
  <c r="FM130" i="3"/>
  <c r="FN130" i="3"/>
  <c r="FP130" i="3"/>
  <c r="FQ130" i="3"/>
  <c r="FS130" i="3"/>
  <c r="FT130" i="3"/>
  <c r="FV130" i="3"/>
  <c r="FW130" i="3"/>
  <c r="FY130" i="3"/>
  <c r="FZ130" i="3"/>
  <c r="GB130" i="3"/>
  <c r="GC130" i="3"/>
  <c r="GE130" i="3"/>
  <c r="GF130" i="3"/>
  <c r="GH130" i="3"/>
  <c r="GI130" i="3"/>
  <c r="GK130" i="3"/>
  <c r="GL130" i="3"/>
  <c r="GN130" i="3"/>
  <c r="GO130" i="3"/>
  <c r="GQ130" i="3"/>
  <c r="GR130" i="3"/>
  <c r="GT130" i="3"/>
  <c r="GU130" i="3"/>
  <c r="GW130" i="3"/>
  <c r="GX130" i="3"/>
  <c r="GZ130" i="3"/>
  <c r="HA130" i="3"/>
  <c r="HC130" i="3"/>
  <c r="HD130" i="3"/>
  <c r="HF130" i="3"/>
  <c r="HG130" i="3"/>
  <c r="HI130" i="3"/>
  <c r="HJ130" i="3"/>
  <c r="HL130" i="3"/>
  <c r="HM130" i="3"/>
  <c r="HO130" i="3"/>
  <c r="HP130" i="3"/>
  <c r="HR130" i="3"/>
  <c r="HS130" i="3"/>
  <c r="HU130" i="3"/>
  <c r="HV130" i="3"/>
  <c r="HX130" i="3"/>
  <c r="HY130" i="3"/>
  <c r="IA130" i="3"/>
  <c r="IB130" i="3"/>
  <c r="ID130" i="3"/>
  <c r="IE130" i="3"/>
  <c r="IG130" i="3"/>
  <c r="IH130" i="3"/>
  <c r="IJ130" i="3"/>
  <c r="IK130" i="3"/>
  <c r="IM130" i="3"/>
  <c r="IN130" i="3"/>
  <c r="IP130" i="3"/>
  <c r="IQ130" i="3"/>
  <c r="IS130" i="3"/>
  <c r="IT130" i="3"/>
  <c r="IV130" i="3"/>
  <c r="IW130" i="3"/>
  <c r="IY130" i="3"/>
  <c r="IZ130" i="3"/>
  <c r="JB130" i="3"/>
  <c r="JC130" i="3"/>
  <c r="JE130" i="3"/>
  <c r="JF130" i="3"/>
  <c r="JH130" i="3"/>
  <c r="JI130" i="3"/>
  <c r="JK130" i="3"/>
  <c r="JL130" i="3"/>
  <c r="JN130" i="3"/>
  <c r="JO130" i="3"/>
  <c r="JQ130" i="3"/>
  <c r="JR130" i="3"/>
  <c r="JT130" i="3"/>
  <c r="JU130" i="3"/>
  <c r="JW130" i="3"/>
  <c r="JX130" i="3"/>
  <c r="JZ130" i="3"/>
  <c r="KA130" i="3"/>
  <c r="KC130" i="3"/>
  <c r="KD130" i="3"/>
  <c r="KF130" i="3"/>
  <c r="KG130" i="3"/>
  <c r="KI130" i="3"/>
  <c r="KJ130" i="3"/>
  <c r="KL130" i="3"/>
  <c r="KM130" i="3"/>
  <c r="KO130" i="3"/>
  <c r="KP130" i="3"/>
  <c r="KR130" i="3"/>
  <c r="KS130" i="3"/>
  <c r="KU130" i="3"/>
  <c r="KV130" i="3"/>
  <c r="KX130" i="3"/>
  <c r="KY130" i="3"/>
  <c r="LA130" i="3"/>
  <c r="LB130" i="3"/>
  <c r="LD130" i="3"/>
  <c r="LE130" i="3"/>
  <c r="LG130" i="3"/>
  <c r="LH130" i="3"/>
  <c r="LJ130" i="3"/>
  <c r="LK130" i="3"/>
  <c r="LM130" i="3"/>
  <c r="LN130" i="3"/>
  <c r="LP130" i="3"/>
  <c r="LQ130" i="3"/>
  <c r="LX130" i="3"/>
  <c r="LZ130" i="3"/>
  <c r="MA130" i="3"/>
  <c r="MB130" i="3"/>
  <c r="MC130" i="3"/>
  <c r="MD130" i="3"/>
  <c r="MI130" i="3"/>
  <c r="D131" i="3"/>
  <c r="E131" i="3"/>
  <c r="G131" i="3"/>
  <c r="H131" i="3"/>
  <c r="J131" i="3"/>
  <c r="K131" i="3"/>
  <c r="M131" i="3"/>
  <c r="N131" i="3"/>
  <c r="P131" i="3"/>
  <c r="Q131" i="3"/>
  <c r="S131" i="3"/>
  <c r="T131" i="3"/>
  <c r="V131" i="3"/>
  <c r="W131" i="3"/>
  <c r="Y131" i="3"/>
  <c r="Z131" i="3"/>
  <c r="AB131" i="3"/>
  <c r="AC131" i="3"/>
  <c r="AE131" i="3"/>
  <c r="AF131" i="3"/>
  <c r="AH131" i="3"/>
  <c r="AJ131" i="3" s="1"/>
  <c r="AK131" i="3"/>
  <c r="AL131" i="3"/>
  <c r="AN131" i="3"/>
  <c r="AO131" i="3"/>
  <c r="AQ131" i="3"/>
  <c r="AR131" i="3"/>
  <c r="AT131" i="3"/>
  <c r="AU131" i="3"/>
  <c r="AW131" i="3"/>
  <c r="AX131" i="3"/>
  <c r="AZ131" i="3"/>
  <c r="BA131" i="3"/>
  <c r="BC131" i="3"/>
  <c r="BD131" i="3"/>
  <c r="BF131" i="3"/>
  <c r="BG131" i="3"/>
  <c r="BI131" i="3"/>
  <c r="BJ131" i="3"/>
  <c r="BL131" i="3"/>
  <c r="BM131" i="3"/>
  <c r="BO131" i="3"/>
  <c r="BP131" i="3"/>
  <c r="BR131" i="3"/>
  <c r="BS131" i="3"/>
  <c r="BU131" i="3"/>
  <c r="BV131" i="3"/>
  <c r="BX131" i="3"/>
  <c r="BY131" i="3"/>
  <c r="CA131" i="3"/>
  <c r="CB131" i="3"/>
  <c r="CD131" i="3"/>
  <c r="CE131" i="3"/>
  <c r="CG131" i="3"/>
  <c r="CH131" i="3"/>
  <c r="CJ131" i="3"/>
  <c r="CK131" i="3"/>
  <c r="CM131" i="3"/>
  <c r="CN131" i="3"/>
  <c r="CP131" i="3"/>
  <c r="CQ131" i="3"/>
  <c r="CS131" i="3"/>
  <c r="CT131" i="3"/>
  <c r="CV131" i="3"/>
  <c r="CW131" i="3"/>
  <c r="CY131" i="3"/>
  <c r="CZ131" i="3"/>
  <c r="DB131" i="3"/>
  <c r="DC131" i="3"/>
  <c r="DE131" i="3"/>
  <c r="DF131" i="3"/>
  <c r="DH131" i="3"/>
  <c r="DI131" i="3"/>
  <c r="DK131" i="3"/>
  <c r="DL131" i="3"/>
  <c r="DN131" i="3"/>
  <c r="DO131" i="3"/>
  <c r="DQ131" i="3"/>
  <c r="DR131" i="3"/>
  <c r="DT131" i="3"/>
  <c r="DU131" i="3"/>
  <c r="DW131" i="3"/>
  <c r="DX131" i="3"/>
  <c r="DZ131" i="3"/>
  <c r="EA131" i="3"/>
  <c r="EC131" i="3"/>
  <c r="ED131" i="3"/>
  <c r="EF131" i="3"/>
  <c r="EG131" i="3"/>
  <c r="EI131" i="3"/>
  <c r="EJ131" i="3"/>
  <c r="EL131" i="3"/>
  <c r="EM131" i="3"/>
  <c r="EO131" i="3"/>
  <c r="EP131" i="3"/>
  <c r="ER131" i="3"/>
  <c r="ES131" i="3"/>
  <c r="EU131" i="3"/>
  <c r="EV131" i="3"/>
  <c r="EX131" i="3"/>
  <c r="EY131" i="3"/>
  <c r="FA131" i="3"/>
  <c r="FB131" i="3"/>
  <c r="FD131" i="3"/>
  <c r="FE131" i="3"/>
  <c r="FG131" i="3"/>
  <c r="FH131" i="3"/>
  <c r="FJ131" i="3"/>
  <c r="FK131" i="3"/>
  <c r="FM131" i="3"/>
  <c r="FN131" i="3"/>
  <c r="FP131" i="3"/>
  <c r="FQ131" i="3"/>
  <c r="FS131" i="3"/>
  <c r="FT131" i="3"/>
  <c r="FV131" i="3"/>
  <c r="FW131" i="3"/>
  <c r="FY131" i="3"/>
  <c r="FZ131" i="3"/>
  <c r="GB131" i="3"/>
  <c r="GC131" i="3"/>
  <c r="GE131" i="3"/>
  <c r="GF131" i="3"/>
  <c r="GH131" i="3"/>
  <c r="GI131" i="3"/>
  <c r="GK131" i="3"/>
  <c r="GL131" i="3"/>
  <c r="GN131" i="3"/>
  <c r="GO131" i="3"/>
  <c r="GQ131" i="3"/>
  <c r="GR131" i="3"/>
  <c r="GT131" i="3"/>
  <c r="GU131" i="3"/>
  <c r="GW131" i="3"/>
  <c r="GX131" i="3"/>
  <c r="GZ131" i="3"/>
  <c r="HA131" i="3"/>
  <c r="HC131" i="3"/>
  <c r="HD131" i="3"/>
  <c r="HF131" i="3"/>
  <c r="HG131" i="3"/>
  <c r="HI131" i="3"/>
  <c r="HJ131" i="3"/>
  <c r="HL131" i="3"/>
  <c r="HM131" i="3"/>
  <c r="HO131" i="3"/>
  <c r="HP131" i="3"/>
  <c r="HR131" i="3"/>
  <c r="HS131" i="3"/>
  <c r="HU131" i="3"/>
  <c r="HV131" i="3"/>
  <c r="HX131" i="3"/>
  <c r="HY131" i="3"/>
  <c r="IA131" i="3"/>
  <c r="IB131" i="3"/>
  <c r="ID131" i="3"/>
  <c r="IE131" i="3"/>
  <c r="IG131" i="3"/>
  <c r="IH131" i="3"/>
  <c r="IJ131" i="3"/>
  <c r="IK131" i="3"/>
  <c r="IM131" i="3"/>
  <c r="IN131" i="3"/>
  <c r="IP131" i="3"/>
  <c r="IQ131" i="3"/>
  <c r="IS131" i="3"/>
  <c r="IT131" i="3"/>
  <c r="IV131" i="3"/>
  <c r="IW131" i="3"/>
  <c r="IY131" i="3"/>
  <c r="IZ131" i="3"/>
  <c r="JB131" i="3"/>
  <c r="JC131" i="3"/>
  <c r="JE131" i="3"/>
  <c r="JF131" i="3"/>
  <c r="JH131" i="3"/>
  <c r="JI131" i="3"/>
  <c r="JK131" i="3"/>
  <c r="JL131" i="3"/>
  <c r="JN131" i="3"/>
  <c r="JO131" i="3"/>
  <c r="JQ131" i="3"/>
  <c r="JR131" i="3"/>
  <c r="JT131" i="3"/>
  <c r="JU131" i="3"/>
  <c r="JW131" i="3"/>
  <c r="JX131" i="3"/>
  <c r="JZ131" i="3"/>
  <c r="KA131" i="3"/>
  <c r="KC131" i="3"/>
  <c r="KD131" i="3"/>
  <c r="KF131" i="3"/>
  <c r="KG131" i="3"/>
  <c r="KI131" i="3"/>
  <c r="KJ131" i="3"/>
  <c r="KL131" i="3"/>
  <c r="KM131" i="3"/>
  <c r="KO131" i="3"/>
  <c r="KP131" i="3"/>
  <c r="KR131" i="3"/>
  <c r="KS131" i="3"/>
  <c r="KU131" i="3"/>
  <c r="KV131" i="3"/>
  <c r="KX131" i="3"/>
  <c r="KY131" i="3"/>
  <c r="LA131" i="3"/>
  <c r="LB131" i="3"/>
  <c r="LD131" i="3"/>
  <c r="LE131" i="3"/>
  <c r="LG131" i="3"/>
  <c r="LH131" i="3"/>
  <c r="LJ131" i="3"/>
  <c r="LK131" i="3"/>
  <c r="LM131" i="3"/>
  <c r="LN131" i="3"/>
  <c r="LP131" i="3"/>
  <c r="LQ131" i="3"/>
  <c r="LX131" i="3"/>
  <c r="LZ131" i="3"/>
  <c r="MA131" i="3"/>
  <c r="MB131" i="3"/>
  <c r="MC131" i="3"/>
  <c r="MD131" i="3"/>
  <c r="MI131" i="3"/>
  <c r="D132" i="3"/>
  <c r="E132" i="3"/>
  <c r="G132" i="3"/>
  <c r="H132" i="3"/>
  <c r="J132" i="3"/>
  <c r="K132" i="3"/>
  <c r="M132" i="3"/>
  <c r="N132" i="3"/>
  <c r="P132" i="3"/>
  <c r="Q132" i="3"/>
  <c r="S132" i="3"/>
  <c r="T132" i="3"/>
  <c r="V132" i="3"/>
  <c r="W132" i="3"/>
  <c r="Y132" i="3"/>
  <c r="Z132" i="3"/>
  <c r="AB132" i="3"/>
  <c r="AC132" i="3"/>
  <c r="AE132" i="3"/>
  <c r="AF132" i="3"/>
  <c r="AH132" i="3"/>
  <c r="AJ132" i="3" s="1"/>
  <c r="AK132" i="3"/>
  <c r="AL132" i="3"/>
  <c r="AN132" i="3"/>
  <c r="AO132" i="3"/>
  <c r="AQ132" i="3"/>
  <c r="AR132" i="3"/>
  <c r="AT132" i="3"/>
  <c r="AU132" i="3"/>
  <c r="AW132" i="3"/>
  <c r="AX132" i="3"/>
  <c r="AZ132" i="3"/>
  <c r="BA132" i="3"/>
  <c r="BC132" i="3"/>
  <c r="BD132" i="3"/>
  <c r="BF132" i="3"/>
  <c r="BG132" i="3"/>
  <c r="BI132" i="3"/>
  <c r="BJ132" i="3"/>
  <c r="BL132" i="3"/>
  <c r="BM132" i="3"/>
  <c r="BO132" i="3"/>
  <c r="BP132" i="3"/>
  <c r="BR132" i="3"/>
  <c r="BS132" i="3"/>
  <c r="BU132" i="3"/>
  <c r="BV132" i="3"/>
  <c r="BX132" i="3"/>
  <c r="BY132" i="3"/>
  <c r="CA132" i="3"/>
  <c r="CB132" i="3"/>
  <c r="CD132" i="3"/>
  <c r="CE132" i="3"/>
  <c r="CG132" i="3"/>
  <c r="CH132" i="3"/>
  <c r="CJ132" i="3"/>
  <c r="CK132" i="3"/>
  <c r="CM132" i="3"/>
  <c r="CN132" i="3"/>
  <c r="CP132" i="3"/>
  <c r="CQ132" i="3"/>
  <c r="CS132" i="3"/>
  <c r="CT132" i="3"/>
  <c r="CV132" i="3"/>
  <c r="CW132" i="3"/>
  <c r="CY132" i="3"/>
  <c r="CZ132" i="3"/>
  <c r="DB132" i="3"/>
  <c r="DC132" i="3"/>
  <c r="DE132" i="3"/>
  <c r="DF132" i="3"/>
  <c r="DH132" i="3"/>
  <c r="DI132" i="3"/>
  <c r="DK132" i="3"/>
  <c r="DL132" i="3"/>
  <c r="DN132" i="3"/>
  <c r="DO132" i="3"/>
  <c r="DQ132" i="3"/>
  <c r="DR132" i="3"/>
  <c r="DT132" i="3"/>
  <c r="DU132" i="3"/>
  <c r="DW132" i="3"/>
  <c r="DX132" i="3"/>
  <c r="DZ132" i="3"/>
  <c r="EA132" i="3"/>
  <c r="EC132" i="3"/>
  <c r="ED132" i="3"/>
  <c r="EF132" i="3"/>
  <c r="EG132" i="3"/>
  <c r="EI132" i="3"/>
  <c r="EJ132" i="3"/>
  <c r="EL132" i="3"/>
  <c r="EM132" i="3"/>
  <c r="EO132" i="3"/>
  <c r="EP132" i="3"/>
  <c r="ER132" i="3"/>
  <c r="ES132" i="3"/>
  <c r="EU132" i="3"/>
  <c r="EV132" i="3"/>
  <c r="EX132" i="3"/>
  <c r="EY132" i="3"/>
  <c r="FA132" i="3"/>
  <c r="FB132" i="3"/>
  <c r="FD132" i="3"/>
  <c r="FE132" i="3"/>
  <c r="FG132" i="3"/>
  <c r="FH132" i="3"/>
  <c r="FJ132" i="3"/>
  <c r="FK132" i="3"/>
  <c r="FM132" i="3"/>
  <c r="FN132" i="3"/>
  <c r="FP132" i="3"/>
  <c r="FQ132" i="3"/>
  <c r="FS132" i="3"/>
  <c r="FT132" i="3"/>
  <c r="FV132" i="3"/>
  <c r="FW132" i="3"/>
  <c r="FY132" i="3"/>
  <c r="FZ132" i="3"/>
  <c r="GB132" i="3"/>
  <c r="GC132" i="3"/>
  <c r="GE132" i="3"/>
  <c r="GF132" i="3"/>
  <c r="GH132" i="3"/>
  <c r="GI132" i="3"/>
  <c r="GK132" i="3"/>
  <c r="GL132" i="3"/>
  <c r="GN132" i="3"/>
  <c r="GO132" i="3"/>
  <c r="GQ132" i="3"/>
  <c r="GR132" i="3"/>
  <c r="GT132" i="3"/>
  <c r="GU132" i="3"/>
  <c r="GW132" i="3"/>
  <c r="GX132" i="3"/>
  <c r="GZ132" i="3"/>
  <c r="HA132" i="3"/>
  <c r="HC132" i="3"/>
  <c r="HD132" i="3"/>
  <c r="HF132" i="3"/>
  <c r="HG132" i="3"/>
  <c r="HI132" i="3"/>
  <c r="HJ132" i="3"/>
  <c r="HL132" i="3"/>
  <c r="HM132" i="3"/>
  <c r="HO132" i="3"/>
  <c r="HP132" i="3"/>
  <c r="HR132" i="3"/>
  <c r="HS132" i="3"/>
  <c r="HU132" i="3"/>
  <c r="HV132" i="3"/>
  <c r="HX132" i="3"/>
  <c r="HY132" i="3"/>
  <c r="IA132" i="3"/>
  <c r="IB132" i="3"/>
  <c r="ID132" i="3"/>
  <c r="IE132" i="3"/>
  <c r="IG132" i="3"/>
  <c r="IH132" i="3"/>
  <c r="IJ132" i="3"/>
  <c r="IK132" i="3"/>
  <c r="IM132" i="3"/>
  <c r="IN132" i="3"/>
  <c r="IP132" i="3"/>
  <c r="IQ132" i="3"/>
  <c r="IS132" i="3"/>
  <c r="IT132" i="3"/>
  <c r="IV132" i="3"/>
  <c r="IW132" i="3"/>
  <c r="IY132" i="3"/>
  <c r="IZ132" i="3"/>
  <c r="JB132" i="3"/>
  <c r="JC132" i="3"/>
  <c r="JE132" i="3"/>
  <c r="JF132" i="3"/>
  <c r="JH132" i="3"/>
  <c r="JI132" i="3"/>
  <c r="JK132" i="3"/>
  <c r="JL132" i="3"/>
  <c r="JN132" i="3"/>
  <c r="JO132" i="3"/>
  <c r="JQ132" i="3"/>
  <c r="JR132" i="3"/>
  <c r="JT132" i="3"/>
  <c r="JU132" i="3"/>
  <c r="JW132" i="3"/>
  <c r="JX132" i="3"/>
  <c r="JZ132" i="3"/>
  <c r="KA132" i="3"/>
  <c r="KC132" i="3"/>
  <c r="KD132" i="3"/>
  <c r="KF132" i="3"/>
  <c r="KG132" i="3"/>
  <c r="KI132" i="3"/>
  <c r="KJ132" i="3"/>
  <c r="KL132" i="3"/>
  <c r="KM132" i="3"/>
  <c r="KO132" i="3"/>
  <c r="KP132" i="3"/>
  <c r="KR132" i="3"/>
  <c r="KS132" i="3"/>
  <c r="KU132" i="3"/>
  <c r="KV132" i="3"/>
  <c r="KX132" i="3"/>
  <c r="KY132" i="3"/>
  <c r="LA132" i="3"/>
  <c r="LB132" i="3"/>
  <c r="LD132" i="3"/>
  <c r="LE132" i="3"/>
  <c r="LG132" i="3"/>
  <c r="LH132" i="3"/>
  <c r="LJ132" i="3"/>
  <c r="LK132" i="3"/>
  <c r="LM132" i="3"/>
  <c r="LN132" i="3"/>
  <c r="LP132" i="3"/>
  <c r="LQ132" i="3"/>
  <c r="LX132" i="3"/>
  <c r="LZ132" i="3"/>
  <c r="MA132" i="3"/>
  <c r="MB132" i="3"/>
  <c r="MC132" i="3"/>
  <c r="MD132" i="3"/>
  <c r="MI132" i="3"/>
  <c r="D133" i="3"/>
  <c r="E133" i="3"/>
  <c r="G133" i="3"/>
  <c r="H133" i="3"/>
  <c r="J133" i="3"/>
  <c r="K133" i="3"/>
  <c r="M133" i="3"/>
  <c r="N133" i="3"/>
  <c r="P133" i="3"/>
  <c r="Q133" i="3"/>
  <c r="S133" i="3"/>
  <c r="T133" i="3"/>
  <c r="V133" i="3"/>
  <c r="W133" i="3"/>
  <c r="Y133" i="3"/>
  <c r="Z133" i="3"/>
  <c r="AB133" i="3"/>
  <c r="AC133" i="3"/>
  <c r="AE133" i="3"/>
  <c r="AF133" i="3"/>
  <c r="AH133" i="3"/>
  <c r="AJ133" i="3" s="1"/>
  <c r="AK133" i="3"/>
  <c r="AL133" i="3"/>
  <c r="AN133" i="3"/>
  <c r="AO133" i="3"/>
  <c r="AQ133" i="3"/>
  <c r="AR133" i="3"/>
  <c r="AT133" i="3"/>
  <c r="AU133" i="3"/>
  <c r="AW133" i="3"/>
  <c r="AX133" i="3"/>
  <c r="AZ133" i="3"/>
  <c r="BA133" i="3"/>
  <c r="BC133" i="3"/>
  <c r="BD133" i="3"/>
  <c r="BF133" i="3"/>
  <c r="BG133" i="3"/>
  <c r="BI133" i="3"/>
  <c r="BJ133" i="3"/>
  <c r="BL133" i="3"/>
  <c r="BM133" i="3"/>
  <c r="BO133" i="3"/>
  <c r="BP133" i="3"/>
  <c r="BR133" i="3"/>
  <c r="BS133" i="3"/>
  <c r="BU133" i="3"/>
  <c r="BV133" i="3"/>
  <c r="BX133" i="3"/>
  <c r="BY133" i="3"/>
  <c r="CA133" i="3"/>
  <c r="CB133" i="3"/>
  <c r="CD133" i="3"/>
  <c r="CE133" i="3"/>
  <c r="CG133" i="3"/>
  <c r="CH133" i="3"/>
  <c r="CJ133" i="3"/>
  <c r="CK133" i="3"/>
  <c r="CM133" i="3"/>
  <c r="CN133" i="3"/>
  <c r="CP133" i="3"/>
  <c r="CQ133" i="3"/>
  <c r="CS133" i="3"/>
  <c r="CT133" i="3"/>
  <c r="CV133" i="3"/>
  <c r="CW133" i="3"/>
  <c r="CY133" i="3"/>
  <c r="CZ133" i="3"/>
  <c r="DB133" i="3"/>
  <c r="DC133" i="3"/>
  <c r="DE133" i="3"/>
  <c r="DF133" i="3"/>
  <c r="DH133" i="3"/>
  <c r="DI133" i="3"/>
  <c r="DK133" i="3"/>
  <c r="DL133" i="3"/>
  <c r="DN133" i="3"/>
  <c r="DO133" i="3"/>
  <c r="DQ133" i="3"/>
  <c r="DR133" i="3"/>
  <c r="DT133" i="3"/>
  <c r="DU133" i="3"/>
  <c r="DW133" i="3"/>
  <c r="DX133" i="3"/>
  <c r="DZ133" i="3"/>
  <c r="EA133" i="3"/>
  <c r="EC133" i="3"/>
  <c r="ED133" i="3"/>
  <c r="EF133" i="3"/>
  <c r="EG133" i="3"/>
  <c r="EI133" i="3"/>
  <c r="EJ133" i="3"/>
  <c r="EL133" i="3"/>
  <c r="EM133" i="3"/>
  <c r="EO133" i="3"/>
  <c r="EP133" i="3"/>
  <c r="ER133" i="3"/>
  <c r="ES133" i="3"/>
  <c r="EU133" i="3"/>
  <c r="EV133" i="3"/>
  <c r="EX133" i="3"/>
  <c r="EY133" i="3"/>
  <c r="FA133" i="3"/>
  <c r="FB133" i="3"/>
  <c r="FD133" i="3"/>
  <c r="FE133" i="3"/>
  <c r="FG133" i="3"/>
  <c r="FH133" i="3"/>
  <c r="FJ133" i="3"/>
  <c r="FK133" i="3"/>
  <c r="FM133" i="3"/>
  <c r="FN133" i="3"/>
  <c r="FP133" i="3"/>
  <c r="FQ133" i="3"/>
  <c r="FS133" i="3"/>
  <c r="FT133" i="3"/>
  <c r="FV133" i="3"/>
  <c r="FW133" i="3"/>
  <c r="FY133" i="3"/>
  <c r="FZ133" i="3"/>
  <c r="GB133" i="3"/>
  <c r="GC133" i="3"/>
  <c r="GE133" i="3"/>
  <c r="GF133" i="3"/>
  <c r="GH133" i="3"/>
  <c r="GI133" i="3"/>
  <c r="GK133" i="3"/>
  <c r="GL133" i="3"/>
  <c r="GN133" i="3"/>
  <c r="GO133" i="3"/>
  <c r="GQ133" i="3"/>
  <c r="GR133" i="3"/>
  <c r="GT133" i="3"/>
  <c r="GU133" i="3"/>
  <c r="GW133" i="3"/>
  <c r="GX133" i="3"/>
  <c r="GZ133" i="3"/>
  <c r="HA133" i="3"/>
  <c r="HC133" i="3"/>
  <c r="HD133" i="3"/>
  <c r="HF133" i="3"/>
  <c r="HG133" i="3"/>
  <c r="HI133" i="3"/>
  <c r="HJ133" i="3"/>
  <c r="HL133" i="3"/>
  <c r="HM133" i="3"/>
  <c r="HO133" i="3"/>
  <c r="HP133" i="3"/>
  <c r="HR133" i="3"/>
  <c r="HS133" i="3"/>
  <c r="HU133" i="3"/>
  <c r="HV133" i="3"/>
  <c r="HX133" i="3"/>
  <c r="HY133" i="3"/>
  <c r="IA133" i="3"/>
  <c r="IB133" i="3"/>
  <c r="ID133" i="3"/>
  <c r="IE133" i="3"/>
  <c r="IG133" i="3"/>
  <c r="IH133" i="3"/>
  <c r="IJ133" i="3"/>
  <c r="IK133" i="3"/>
  <c r="IM133" i="3"/>
  <c r="IN133" i="3"/>
  <c r="IP133" i="3"/>
  <c r="IQ133" i="3"/>
  <c r="IS133" i="3"/>
  <c r="IT133" i="3"/>
  <c r="IV133" i="3"/>
  <c r="IW133" i="3"/>
  <c r="IY133" i="3"/>
  <c r="IZ133" i="3"/>
  <c r="JB133" i="3"/>
  <c r="JC133" i="3"/>
  <c r="JE133" i="3"/>
  <c r="JF133" i="3"/>
  <c r="JH133" i="3"/>
  <c r="JI133" i="3"/>
  <c r="JK133" i="3"/>
  <c r="JL133" i="3"/>
  <c r="JN133" i="3"/>
  <c r="JO133" i="3"/>
  <c r="JQ133" i="3"/>
  <c r="JR133" i="3"/>
  <c r="JT133" i="3"/>
  <c r="JU133" i="3"/>
  <c r="JW133" i="3"/>
  <c r="JX133" i="3"/>
  <c r="JZ133" i="3"/>
  <c r="KA133" i="3"/>
  <c r="KC133" i="3"/>
  <c r="KD133" i="3"/>
  <c r="KF133" i="3"/>
  <c r="KG133" i="3"/>
  <c r="KI133" i="3"/>
  <c r="KJ133" i="3"/>
  <c r="KL133" i="3"/>
  <c r="KM133" i="3"/>
  <c r="KO133" i="3"/>
  <c r="KP133" i="3"/>
  <c r="KR133" i="3"/>
  <c r="KS133" i="3"/>
  <c r="KU133" i="3"/>
  <c r="KV133" i="3"/>
  <c r="KX133" i="3"/>
  <c r="KY133" i="3"/>
  <c r="LA133" i="3"/>
  <c r="LB133" i="3"/>
  <c r="LD133" i="3"/>
  <c r="LE133" i="3"/>
  <c r="LG133" i="3"/>
  <c r="LH133" i="3"/>
  <c r="LJ133" i="3"/>
  <c r="LK133" i="3"/>
  <c r="LM133" i="3"/>
  <c r="LN133" i="3"/>
  <c r="LP133" i="3"/>
  <c r="LQ133" i="3"/>
  <c r="LX133" i="3"/>
  <c r="LZ133" i="3"/>
  <c r="MA133" i="3"/>
  <c r="MB133" i="3"/>
  <c r="MC133" i="3"/>
  <c r="MD133" i="3"/>
  <c r="MI133" i="3"/>
  <c r="D134" i="3"/>
  <c r="E134" i="3"/>
  <c r="G134" i="3"/>
  <c r="H134" i="3"/>
  <c r="J134" i="3"/>
  <c r="K134" i="3"/>
  <c r="M134" i="3"/>
  <c r="N134" i="3"/>
  <c r="P134" i="3"/>
  <c r="Q134" i="3"/>
  <c r="S134" i="3"/>
  <c r="T134" i="3"/>
  <c r="V134" i="3"/>
  <c r="W134" i="3"/>
  <c r="Y134" i="3"/>
  <c r="Z134" i="3"/>
  <c r="AB134" i="3"/>
  <c r="AC134" i="3"/>
  <c r="AE134" i="3"/>
  <c r="AF134" i="3"/>
  <c r="AH134" i="3"/>
  <c r="AJ134" i="3" s="1"/>
  <c r="AK134" i="3"/>
  <c r="AL134" i="3"/>
  <c r="AN134" i="3"/>
  <c r="AO134" i="3"/>
  <c r="AQ134" i="3"/>
  <c r="AR134" i="3"/>
  <c r="AT134" i="3"/>
  <c r="AU134" i="3"/>
  <c r="AW134" i="3"/>
  <c r="AX134" i="3"/>
  <c r="AZ134" i="3"/>
  <c r="BA134" i="3"/>
  <c r="BC134" i="3"/>
  <c r="BD134" i="3"/>
  <c r="BF134" i="3"/>
  <c r="BG134" i="3"/>
  <c r="BI134" i="3"/>
  <c r="BJ134" i="3"/>
  <c r="BL134" i="3"/>
  <c r="BM134" i="3"/>
  <c r="BO134" i="3"/>
  <c r="BP134" i="3"/>
  <c r="BR134" i="3"/>
  <c r="BS134" i="3"/>
  <c r="BU134" i="3"/>
  <c r="BV134" i="3"/>
  <c r="BX134" i="3"/>
  <c r="BY134" i="3"/>
  <c r="CA134" i="3"/>
  <c r="CB134" i="3"/>
  <c r="CD134" i="3"/>
  <c r="CE134" i="3"/>
  <c r="CG134" i="3"/>
  <c r="CH134" i="3"/>
  <c r="CJ134" i="3"/>
  <c r="CK134" i="3"/>
  <c r="CM134" i="3"/>
  <c r="CN134" i="3"/>
  <c r="CP134" i="3"/>
  <c r="CQ134" i="3"/>
  <c r="CS134" i="3"/>
  <c r="CT134" i="3"/>
  <c r="CV134" i="3"/>
  <c r="CW134" i="3"/>
  <c r="CY134" i="3"/>
  <c r="CZ134" i="3"/>
  <c r="DB134" i="3"/>
  <c r="DC134" i="3"/>
  <c r="DE134" i="3"/>
  <c r="DF134" i="3"/>
  <c r="DH134" i="3"/>
  <c r="DI134" i="3"/>
  <c r="DK134" i="3"/>
  <c r="DL134" i="3"/>
  <c r="DN134" i="3"/>
  <c r="DO134" i="3"/>
  <c r="DQ134" i="3"/>
  <c r="DR134" i="3"/>
  <c r="DT134" i="3"/>
  <c r="DU134" i="3"/>
  <c r="DW134" i="3"/>
  <c r="DX134" i="3"/>
  <c r="DZ134" i="3"/>
  <c r="EA134" i="3"/>
  <c r="EC134" i="3"/>
  <c r="ED134" i="3"/>
  <c r="EF134" i="3"/>
  <c r="EG134" i="3"/>
  <c r="EI134" i="3"/>
  <c r="EJ134" i="3"/>
  <c r="EL134" i="3"/>
  <c r="EM134" i="3"/>
  <c r="EO134" i="3"/>
  <c r="EP134" i="3"/>
  <c r="ER134" i="3"/>
  <c r="ES134" i="3"/>
  <c r="EU134" i="3"/>
  <c r="EV134" i="3"/>
  <c r="EX134" i="3"/>
  <c r="EY134" i="3"/>
  <c r="FA134" i="3"/>
  <c r="FB134" i="3"/>
  <c r="FD134" i="3"/>
  <c r="FE134" i="3"/>
  <c r="FG134" i="3"/>
  <c r="FH134" i="3"/>
  <c r="FJ134" i="3"/>
  <c r="FK134" i="3"/>
  <c r="FM134" i="3"/>
  <c r="FN134" i="3"/>
  <c r="FP134" i="3"/>
  <c r="FQ134" i="3"/>
  <c r="FS134" i="3"/>
  <c r="FT134" i="3"/>
  <c r="FV134" i="3"/>
  <c r="FW134" i="3"/>
  <c r="FY134" i="3"/>
  <c r="FZ134" i="3"/>
  <c r="GB134" i="3"/>
  <c r="GC134" i="3"/>
  <c r="GE134" i="3"/>
  <c r="GF134" i="3"/>
  <c r="GH134" i="3"/>
  <c r="GI134" i="3"/>
  <c r="GK134" i="3"/>
  <c r="GL134" i="3"/>
  <c r="GN134" i="3"/>
  <c r="GO134" i="3"/>
  <c r="GQ134" i="3"/>
  <c r="GR134" i="3"/>
  <c r="GT134" i="3"/>
  <c r="GU134" i="3"/>
  <c r="GW134" i="3"/>
  <c r="GX134" i="3"/>
  <c r="GZ134" i="3"/>
  <c r="HA134" i="3"/>
  <c r="HC134" i="3"/>
  <c r="HD134" i="3"/>
  <c r="HF134" i="3"/>
  <c r="HG134" i="3"/>
  <c r="HI134" i="3"/>
  <c r="HJ134" i="3"/>
  <c r="HL134" i="3"/>
  <c r="HM134" i="3"/>
  <c r="HO134" i="3"/>
  <c r="HP134" i="3"/>
  <c r="HR134" i="3"/>
  <c r="HS134" i="3"/>
  <c r="HU134" i="3"/>
  <c r="HV134" i="3"/>
  <c r="HX134" i="3"/>
  <c r="HY134" i="3"/>
  <c r="IA134" i="3"/>
  <c r="IB134" i="3"/>
  <c r="ID134" i="3"/>
  <c r="IE134" i="3"/>
  <c r="IG134" i="3"/>
  <c r="IH134" i="3"/>
  <c r="IJ134" i="3"/>
  <c r="IK134" i="3"/>
  <c r="IM134" i="3"/>
  <c r="IN134" i="3"/>
  <c r="IP134" i="3"/>
  <c r="IQ134" i="3"/>
  <c r="IS134" i="3"/>
  <c r="IT134" i="3"/>
  <c r="IV134" i="3"/>
  <c r="IW134" i="3"/>
  <c r="IY134" i="3"/>
  <c r="IZ134" i="3"/>
  <c r="JB134" i="3"/>
  <c r="JC134" i="3"/>
  <c r="JE134" i="3"/>
  <c r="JF134" i="3"/>
  <c r="JH134" i="3"/>
  <c r="JI134" i="3"/>
  <c r="JK134" i="3"/>
  <c r="JL134" i="3"/>
  <c r="JN134" i="3"/>
  <c r="JO134" i="3"/>
  <c r="JQ134" i="3"/>
  <c r="JR134" i="3"/>
  <c r="JT134" i="3"/>
  <c r="JU134" i="3"/>
  <c r="JW134" i="3"/>
  <c r="JX134" i="3"/>
  <c r="JZ134" i="3"/>
  <c r="KA134" i="3"/>
  <c r="KC134" i="3"/>
  <c r="KD134" i="3"/>
  <c r="KF134" i="3"/>
  <c r="KG134" i="3"/>
  <c r="KI134" i="3"/>
  <c r="KJ134" i="3"/>
  <c r="KL134" i="3"/>
  <c r="KM134" i="3"/>
  <c r="KO134" i="3"/>
  <c r="KP134" i="3"/>
  <c r="KR134" i="3"/>
  <c r="KS134" i="3"/>
  <c r="KU134" i="3"/>
  <c r="KV134" i="3"/>
  <c r="KX134" i="3"/>
  <c r="KY134" i="3"/>
  <c r="LA134" i="3"/>
  <c r="LB134" i="3"/>
  <c r="LD134" i="3"/>
  <c r="LE134" i="3"/>
  <c r="LG134" i="3"/>
  <c r="LH134" i="3"/>
  <c r="LJ134" i="3"/>
  <c r="LK134" i="3"/>
  <c r="LM134" i="3"/>
  <c r="LN134" i="3"/>
  <c r="LP134" i="3"/>
  <c r="LQ134" i="3"/>
  <c r="LX134" i="3"/>
  <c r="LZ134" i="3"/>
  <c r="MA134" i="3"/>
  <c r="MB134" i="3"/>
  <c r="MC134" i="3"/>
  <c r="MD134" i="3"/>
  <c r="MI134" i="3"/>
  <c r="D135" i="3"/>
  <c r="E135" i="3"/>
  <c r="G135" i="3"/>
  <c r="H135" i="3"/>
  <c r="J135" i="3"/>
  <c r="K135" i="3"/>
  <c r="M135" i="3"/>
  <c r="N135" i="3"/>
  <c r="P135" i="3"/>
  <c r="Q135" i="3"/>
  <c r="S135" i="3"/>
  <c r="T135" i="3"/>
  <c r="V135" i="3"/>
  <c r="W135" i="3"/>
  <c r="Y135" i="3"/>
  <c r="Z135" i="3"/>
  <c r="AB135" i="3"/>
  <c r="AC135" i="3"/>
  <c r="AE135" i="3"/>
  <c r="AF135" i="3"/>
  <c r="AH135" i="3"/>
  <c r="AJ135" i="3" s="1"/>
  <c r="AK135" i="3"/>
  <c r="AL135" i="3"/>
  <c r="AN135" i="3"/>
  <c r="AO135" i="3"/>
  <c r="AQ135" i="3"/>
  <c r="AR135" i="3"/>
  <c r="AT135" i="3"/>
  <c r="AU135" i="3"/>
  <c r="AW135" i="3"/>
  <c r="AX135" i="3"/>
  <c r="AZ135" i="3"/>
  <c r="BA135" i="3"/>
  <c r="BC135" i="3"/>
  <c r="BD135" i="3"/>
  <c r="BF135" i="3"/>
  <c r="BG135" i="3"/>
  <c r="BI135" i="3"/>
  <c r="BJ135" i="3"/>
  <c r="BL135" i="3"/>
  <c r="BM135" i="3"/>
  <c r="BO135" i="3"/>
  <c r="BP135" i="3"/>
  <c r="BR135" i="3"/>
  <c r="BS135" i="3"/>
  <c r="BU135" i="3"/>
  <c r="BV135" i="3"/>
  <c r="BX135" i="3"/>
  <c r="BY135" i="3"/>
  <c r="CA135" i="3"/>
  <c r="CB135" i="3"/>
  <c r="CD135" i="3"/>
  <c r="CE135" i="3"/>
  <c r="CG135" i="3"/>
  <c r="CH135" i="3"/>
  <c r="CJ135" i="3"/>
  <c r="CK135" i="3"/>
  <c r="CM135" i="3"/>
  <c r="CN135" i="3"/>
  <c r="CP135" i="3"/>
  <c r="CQ135" i="3"/>
  <c r="CS135" i="3"/>
  <c r="CT135" i="3"/>
  <c r="CV135" i="3"/>
  <c r="CW135" i="3"/>
  <c r="CY135" i="3"/>
  <c r="CZ135" i="3"/>
  <c r="DB135" i="3"/>
  <c r="DC135" i="3"/>
  <c r="DE135" i="3"/>
  <c r="DF135" i="3"/>
  <c r="DH135" i="3"/>
  <c r="DI135" i="3"/>
  <c r="DK135" i="3"/>
  <c r="DL135" i="3"/>
  <c r="DN135" i="3"/>
  <c r="DO135" i="3"/>
  <c r="DQ135" i="3"/>
  <c r="DR135" i="3"/>
  <c r="DT135" i="3"/>
  <c r="DU135" i="3"/>
  <c r="DW135" i="3"/>
  <c r="DX135" i="3"/>
  <c r="DZ135" i="3"/>
  <c r="EA135" i="3"/>
  <c r="EC135" i="3"/>
  <c r="ED135" i="3"/>
  <c r="EF135" i="3"/>
  <c r="EG135" i="3"/>
  <c r="EI135" i="3"/>
  <c r="EJ135" i="3"/>
  <c r="EL135" i="3"/>
  <c r="EM135" i="3"/>
  <c r="EO135" i="3"/>
  <c r="EP135" i="3"/>
  <c r="ER135" i="3"/>
  <c r="ES135" i="3"/>
  <c r="EU135" i="3"/>
  <c r="EV135" i="3"/>
  <c r="EX135" i="3"/>
  <c r="EY135" i="3"/>
  <c r="FA135" i="3"/>
  <c r="FB135" i="3"/>
  <c r="FD135" i="3"/>
  <c r="FE135" i="3"/>
  <c r="FG135" i="3"/>
  <c r="FH135" i="3"/>
  <c r="FJ135" i="3"/>
  <c r="FK135" i="3"/>
  <c r="FM135" i="3"/>
  <c r="FN135" i="3"/>
  <c r="FP135" i="3"/>
  <c r="FQ135" i="3"/>
  <c r="FS135" i="3"/>
  <c r="FT135" i="3"/>
  <c r="FV135" i="3"/>
  <c r="FW135" i="3"/>
  <c r="FY135" i="3"/>
  <c r="FZ135" i="3"/>
  <c r="GB135" i="3"/>
  <c r="GC135" i="3"/>
  <c r="GE135" i="3"/>
  <c r="GF135" i="3"/>
  <c r="GH135" i="3"/>
  <c r="GI135" i="3"/>
  <c r="GK135" i="3"/>
  <c r="GL135" i="3"/>
  <c r="GN135" i="3"/>
  <c r="GO135" i="3"/>
  <c r="GQ135" i="3"/>
  <c r="GR135" i="3"/>
  <c r="GT135" i="3"/>
  <c r="GU135" i="3"/>
  <c r="GW135" i="3"/>
  <c r="GX135" i="3"/>
  <c r="GZ135" i="3"/>
  <c r="HA135" i="3"/>
  <c r="HC135" i="3"/>
  <c r="HD135" i="3"/>
  <c r="HF135" i="3"/>
  <c r="HG135" i="3"/>
  <c r="HI135" i="3"/>
  <c r="HJ135" i="3"/>
  <c r="HL135" i="3"/>
  <c r="HM135" i="3"/>
  <c r="HO135" i="3"/>
  <c r="HP135" i="3"/>
  <c r="HR135" i="3"/>
  <c r="HS135" i="3"/>
  <c r="HU135" i="3"/>
  <c r="HV135" i="3"/>
  <c r="HX135" i="3"/>
  <c r="HY135" i="3"/>
  <c r="IA135" i="3"/>
  <c r="IB135" i="3"/>
  <c r="ID135" i="3"/>
  <c r="IE135" i="3"/>
  <c r="IG135" i="3"/>
  <c r="IH135" i="3"/>
  <c r="IJ135" i="3"/>
  <c r="IK135" i="3"/>
  <c r="IM135" i="3"/>
  <c r="IN135" i="3"/>
  <c r="IP135" i="3"/>
  <c r="IQ135" i="3"/>
  <c r="IS135" i="3"/>
  <c r="IT135" i="3"/>
  <c r="IV135" i="3"/>
  <c r="IW135" i="3"/>
  <c r="IY135" i="3"/>
  <c r="IZ135" i="3"/>
  <c r="JB135" i="3"/>
  <c r="JC135" i="3"/>
  <c r="JE135" i="3"/>
  <c r="JF135" i="3"/>
  <c r="JH135" i="3"/>
  <c r="JI135" i="3"/>
  <c r="JK135" i="3"/>
  <c r="JL135" i="3"/>
  <c r="JN135" i="3"/>
  <c r="JO135" i="3"/>
  <c r="JQ135" i="3"/>
  <c r="JR135" i="3"/>
  <c r="JT135" i="3"/>
  <c r="JU135" i="3"/>
  <c r="JW135" i="3"/>
  <c r="JX135" i="3"/>
  <c r="JZ135" i="3"/>
  <c r="KA135" i="3"/>
  <c r="KC135" i="3"/>
  <c r="KD135" i="3"/>
  <c r="KF135" i="3"/>
  <c r="KG135" i="3"/>
  <c r="KI135" i="3"/>
  <c r="KJ135" i="3"/>
  <c r="KL135" i="3"/>
  <c r="KM135" i="3"/>
  <c r="KO135" i="3"/>
  <c r="KP135" i="3"/>
  <c r="KR135" i="3"/>
  <c r="KS135" i="3"/>
  <c r="KU135" i="3"/>
  <c r="KV135" i="3"/>
  <c r="KX135" i="3"/>
  <c r="KY135" i="3"/>
  <c r="LA135" i="3"/>
  <c r="LB135" i="3"/>
  <c r="LD135" i="3"/>
  <c r="LE135" i="3"/>
  <c r="LG135" i="3"/>
  <c r="LH135" i="3"/>
  <c r="LJ135" i="3"/>
  <c r="LK135" i="3"/>
  <c r="LM135" i="3"/>
  <c r="LN135" i="3"/>
  <c r="LP135" i="3"/>
  <c r="LQ135" i="3"/>
  <c r="LX135" i="3"/>
  <c r="LZ135" i="3"/>
  <c r="MA135" i="3"/>
  <c r="MB135" i="3"/>
  <c r="MC135" i="3"/>
  <c r="MD135" i="3"/>
  <c r="MI135" i="3"/>
  <c r="D136" i="3"/>
  <c r="E136" i="3"/>
  <c r="G136" i="3"/>
  <c r="H136" i="3"/>
  <c r="J136" i="3"/>
  <c r="K136" i="3"/>
  <c r="M136" i="3"/>
  <c r="N136" i="3"/>
  <c r="P136" i="3"/>
  <c r="Q136" i="3"/>
  <c r="S136" i="3"/>
  <c r="T136" i="3"/>
  <c r="V136" i="3"/>
  <c r="W136" i="3"/>
  <c r="Y136" i="3"/>
  <c r="Z136" i="3"/>
  <c r="AB136" i="3"/>
  <c r="AC136" i="3"/>
  <c r="AE136" i="3"/>
  <c r="AF136" i="3"/>
  <c r="AH136" i="3"/>
  <c r="AJ136" i="3" s="1"/>
  <c r="AK136" i="3"/>
  <c r="AL136" i="3"/>
  <c r="AN136" i="3"/>
  <c r="AO136" i="3"/>
  <c r="AQ136" i="3"/>
  <c r="AR136" i="3"/>
  <c r="AT136" i="3"/>
  <c r="AU136" i="3"/>
  <c r="AW136" i="3"/>
  <c r="AX136" i="3"/>
  <c r="AZ136" i="3"/>
  <c r="BA136" i="3"/>
  <c r="BC136" i="3"/>
  <c r="BD136" i="3"/>
  <c r="BF136" i="3"/>
  <c r="BG136" i="3"/>
  <c r="BI136" i="3"/>
  <c r="BJ136" i="3"/>
  <c r="BL136" i="3"/>
  <c r="BM136" i="3"/>
  <c r="BO136" i="3"/>
  <c r="BP136" i="3"/>
  <c r="BR136" i="3"/>
  <c r="BS136" i="3"/>
  <c r="BU136" i="3"/>
  <c r="BV136" i="3"/>
  <c r="BX136" i="3"/>
  <c r="BY136" i="3"/>
  <c r="CA136" i="3"/>
  <c r="CB136" i="3"/>
  <c r="CD136" i="3"/>
  <c r="CE136" i="3"/>
  <c r="CG136" i="3"/>
  <c r="CH136" i="3"/>
  <c r="CJ136" i="3"/>
  <c r="CK136" i="3"/>
  <c r="CM136" i="3"/>
  <c r="CN136" i="3"/>
  <c r="CP136" i="3"/>
  <c r="CQ136" i="3"/>
  <c r="CS136" i="3"/>
  <c r="CT136" i="3"/>
  <c r="CV136" i="3"/>
  <c r="CW136" i="3"/>
  <c r="CY136" i="3"/>
  <c r="CZ136" i="3"/>
  <c r="DB136" i="3"/>
  <c r="DC136" i="3"/>
  <c r="DE136" i="3"/>
  <c r="DF136" i="3"/>
  <c r="DH136" i="3"/>
  <c r="DI136" i="3"/>
  <c r="DK136" i="3"/>
  <c r="DL136" i="3"/>
  <c r="DN136" i="3"/>
  <c r="DO136" i="3"/>
  <c r="DQ136" i="3"/>
  <c r="DR136" i="3"/>
  <c r="DT136" i="3"/>
  <c r="DU136" i="3"/>
  <c r="DW136" i="3"/>
  <c r="DX136" i="3"/>
  <c r="DZ136" i="3"/>
  <c r="EA136" i="3"/>
  <c r="EC136" i="3"/>
  <c r="ED136" i="3"/>
  <c r="EF136" i="3"/>
  <c r="EG136" i="3"/>
  <c r="EI136" i="3"/>
  <c r="EJ136" i="3"/>
  <c r="EL136" i="3"/>
  <c r="EM136" i="3"/>
  <c r="EO136" i="3"/>
  <c r="EP136" i="3"/>
  <c r="ER136" i="3"/>
  <c r="ES136" i="3"/>
  <c r="EU136" i="3"/>
  <c r="EV136" i="3"/>
  <c r="EX136" i="3"/>
  <c r="EY136" i="3"/>
  <c r="FA136" i="3"/>
  <c r="FB136" i="3"/>
  <c r="FD136" i="3"/>
  <c r="FE136" i="3"/>
  <c r="FG136" i="3"/>
  <c r="FH136" i="3"/>
  <c r="FJ136" i="3"/>
  <c r="FK136" i="3"/>
  <c r="FM136" i="3"/>
  <c r="FN136" i="3"/>
  <c r="FP136" i="3"/>
  <c r="FQ136" i="3"/>
  <c r="FS136" i="3"/>
  <c r="FT136" i="3"/>
  <c r="FV136" i="3"/>
  <c r="FW136" i="3"/>
  <c r="FY136" i="3"/>
  <c r="FZ136" i="3"/>
  <c r="GB136" i="3"/>
  <c r="GC136" i="3"/>
  <c r="GE136" i="3"/>
  <c r="GF136" i="3"/>
  <c r="GH136" i="3"/>
  <c r="GI136" i="3"/>
  <c r="GK136" i="3"/>
  <c r="GL136" i="3"/>
  <c r="GN136" i="3"/>
  <c r="GO136" i="3"/>
  <c r="GQ136" i="3"/>
  <c r="GR136" i="3"/>
  <c r="GT136" i="3"/>
  <c r="GU136" i="3"/>
  <c r="GW136" i="3"/>
  <c r="GX136" i="3"/>
  <c r="GZ136" i="3"/>
  <c r="HA136" i="3"/>
  <c r="HC136" i="3"/>
  <c r="HD136" i="3"/>
  <c r="HF136" i="3"/>
  <c r="HG136" i="3"/>
  <c r="HI136" i="3"/>
  <c r="HJ136" i="3"/>
  <c r="HL136" i="3"/>
  <c r="HM136" i="3"/>
  <c r="HO136" i="3"/>
  <c r="HP136" i="3"/>
  <c r="HR136" i="3"/>
  <c r="HS136" i="3"/>
  <c r="HU136" i="3"/>
  <c r="HV136" i="3"/>
  <c r="HX136" i="3"/>
  <c r="HY136" i="3"/>
  <c r="IA136" i="3"/>
  <c r="IB136" i="3"/>
  <c r="ID136" i="3"/>
  <c r="IE136" i="3"/>
  <c r="IG136" i="3"/>
  <c r="IH136" i="3"/>
  <c r="IJ136" i="3"/>
  <c r="IK136" i="3"/>
  <c r="IM136" i="3"/>
  <c r="IN136" i="3"/>
  <c r="IP136" i="3"/>
  <c r="IQ136" i="3"/>
  <c r="IS136" i="3"/>
  <c r="IT136" i="3"/>
  <c r="IV136" i="3"/>
  <c r="IW136" i="3"/>
  <c r="IY136" i="3"/>
  <c r="IZ136" i="3"/>
  <c r="JB136" i="3"/>
  <c r="JC136" i="3"/>
  <c r="JE136" i="3"/>
  <c r="JF136" i="3"/>
  <c r="JH136" i="3"/>
  <c r="JI136" i="3"/>
  <c r="JK136" i="3"/>
  <c r="JL136" i="3"/>
  <c r="JN136" i="3"/>
  <c r="JO136" i="3"/>
  <c r="JQ136" i="3"/>
  <c r="JR136" i="3"/>
  <c r="JT136" i="3"/>
  <c r="JU136" i="3"/>
  <c r="JW136" i="3"/>
  <c r="JX136" i="3"/>
  <c r="JZ136" i="3"/>
  <c r="KA136" i="3"/>
  <c r="KC136" i="3"/>
  <c r="KD136" i="3"/>
  <c r="KF136" i="3"/>
  <c r="KG136" i="3"/>
  <c r="KI136" i="3"/>
  <c r="KJ136" i="3"/>
  <c r="KL136" i="3"/>
  <c r="KM136" i="3"/>
  <c r="KO136" i="3"/>
  <c r="KP136" i="3"/>
  <c r="KR136" i="3"/>
  <c r="KS136" i="3"/>
  <c r="KU136" i="3"/>
  <c r="KV136" i="3"/>
  <c r="KX136" i="3"/>
  <c r="KY136" i="3"/>
  <c r="LA136" i="3"/>
  <c r="LB136" i="3"/>
  <c r="LD136" i="3"/>
  <c r="LE136" i="3"/>
  <c r="LG136" i="3"/>
  <c r="LH136" i="3"/>
  <c r="LJ136" i="3"/>
  <c r="LK136" i="3"/>
  <c r="LM136" i="3"/>
  <c r="LN136" i="3"/>
  <c r="LP136" i="3"/>
  <c r="LQ136" i="3"/>
  <c r="LX136" i="3"/>
  <c r="LZ136" i="3"/>
  <c r="MA136" i="3"/>
  <c r="MB136" i="3"/>
  <c r="MC136" i="3"/>
  <c r="MD136" i="3"/>
  <c r="MI136" i="3"/>
  <c r="D137" i="3"/>
  <c r="E137" i="3"/>
  <c r="G137" i="3"/>
  <c r="H137" i="3"/>
  <c r="J137" i="3"/>
  <c r="K137" i="3"/>
  <c r="M137" i="3"/>
  <c r="N137" i="3"/>
  <c r="P137" i="3"/>
  <c r="Q137" i="3"/>
  <c r="S137" i="3"/>
  <c r="T137" i="3"/>
  <c r="V137" i="3"/>
  <c r="W137" i="3"/>
  <c r="Y137" i="3"/>
  <c r="Z137" i="3"/>
  <c r="AB137" i="3"/>
  <c r="AC137" i="3"/>
  <c r="AE137" i="3"/>
  <c r="AF137" i="3"/>
  <c r="AH137" i="3"/>
  <c r="AJ137" i="3" s="1"/>
  <c r="AK137" i="3"/>
  <c r="AL137" i="3"/>
  <c r="AN137" i="3"/>
  <c r="AO137" i="3"/>
  <c r="AQ137" i="3"/>
  <c r="AR137" i="3"/>
  <c r="AT137" i="3"/>
  <c r="AU137" i="3"/>
  <c r="AW137" i="3"/>
  <c r="AX137" i="3"/>
  <c r="AZ137" i="3"/>
  <c r="BA137" i="3"/>
  <c r="BC137" i="3"/>
  <c r="BD137" i="3"/>
  <c r="BF137" i="3"/>
  <c r="BG137" i="3"/>
  <c r="BI137" i="3"/>
  <c r="BJ137" i="3"/>
  <c r="BL137" i="3"/>
  <c r="BM137" i="3"/>
  <c r="BO137" i="3"/>
  <c r="BP137" i="3"/>
  <c r="BR137" i="3"/>
  <c r="BS137" i="3"/>
  <c r="BU137" i="3"/>
  <c r="BV137" i="3"/>
  <c r="BX137" i="3"/>
  <c r="BY137" i="3"/>
  <c r="CA137" i="3"/>
  <c r="CB137" i="3"/>
  <c r="CD137" i="3"/>
  <c r="CE137" i="3"/>
  <c r="CG137" i="3"/>
  <c r="CH137" i="3"/>
  <c r="CJ137" i="3"/>
  <c r="CK137" i="3"/>
  <c r="CM137" i="3"/>
  <c r="CN137" i="3"/>
  <c r="CP137" i="3"/>
  <c r="CQ137" i="3"/>
  <c r="CS137" i="3"/>
  <c r="CT137" i="3"/>
  <c r="CV137" i="3"/>
  <c r="CW137" i="3"/>
  <c r="CY137" i="3"/>
  <c r="CZ137" i="3"/>
  <c r="DB137" i="3"/>
  <c r="DC137" i="3"/>
  <c r="DE137" i="3"/>
  <c r="DF137" i="3"/>
  <c r="DH137" i="3"/>
  <c r="DI137" i="3"/>
  <c r="DK137" i="3"/>
  <c r="DL137" i="3"/>
  <c r="DN137" i="3"/>
  <c r="DO137" i="3"/>
  <c r="DQ137" i="3"/>
  <c r="DR137" i="3"/>
  <c r="DT137" i="3"/>
  <c r="DU137" i="3"/>
  <c r="DW137" i="3"/>
  <c r="DX137" i="3"/>
  <c r="DZ137" i="3"/>
  <c r="EA137" i="3"/>
  <c r="EC137" i="3"/>
  <c r="ED137" i="3"/>
  <c r="EF137" i="3"/>
  <c r="EG137" i="3"/>
  <c r="EI137" i="3"/>
  <c r="EJ137" i="3"/>
  <c r="EL137" i="3"/>
  <c r="EM137" i="3"/>
  <c r="EO137" i="3"/>
  <c r="EP137" i="3"/>
  <c r="ER137" i="3"/>
  <c r="ES137" i="3"/>
  <c r="EU137" i="3"/>
  <c r="EV137" i="3"/>
  <c r="EX137" i="3"/>
  <c r="EY137" i="3"/>
  <c r="FA137" i="3"/>
  <c r="FB137" i="3"/>
  <c r="FD137" i="3"/>
  <c r="FE137" i="3"/>
  <c r="FG137" i="3"/>
  <c r="FH137" i="3"/>
  <c r="FJ137" i="3"/>
  <c r="FK137" i="3"/>
  <c r="FM137" i="3"/>
  <c r="FN137" i="3"/>
  <c r="FP137" i="3"/>
  <c r="FQ137" i="3"/>
  <c r="FS137" i="3"/>
  <c r="FT137" i="3"/>
  <c r="FV137" i="3"/>
  <c r="FW137" i="3"/>
  <c r="FY137" i="3"/>
  <c r="FZ137" i="3"/>
  <c r="GB137" i="3"/>
  <c r="GC137" i="3"/>
  <c r="GE137" i="3"/>
  <c r="GF137" i="3"/>
  <c r="GH137" i="3"/>
  <c r="GI137" i="3"/>
  <c r="GK137" i="3"/>
  <c r="GL137" i="3"/>
  <c r="GN137" i="3"/>
  <c r="GO137" i="3"/>
  <c r="GQ137" i="3"/>
  <c r="GR137" i="3"/>
  <c r="GT137" i="3"/>
  <c r="GU137" i="3"/>
  <c r="GW137" i="3"/>
  <c r="GX137" i="3"/>
  <c r="GZ137" i="3"/>
  <c r="HA137" i="3"/>
  <c r="HC137" i="3"/>
  <c r="HD137" i="3"/>
  <c r="HF137" i="3"/>
  <c r="HG137" i="3"/>
  <c r="HI137" i="3"/>
  <c r="HJ137" i="3"/>
  <c r="HL137" i="3"/>
  <c r="HM137" i="3"/>
  <c r="HO137" i="3"/>
  <c r="HP137" i="3"/>
  <c r="HR137" i="3"/>
  <c r="HS137" i="3"/>
  <c r="HU137" i="3"/>
  <c r="HV137" i="3"/>
  <c r="HX137" i="3"/>
  <c r="HY137" i="3"/>
  <c r="IA137" i="3"/>
  <c r="IB137" i="3"/>
  <c r="ID137" i="3"/>
  <c r="IE137" i="3"/>
  <c r="IG137" i="3"/>
  <c r="IH137" i="3"/>
  <c r="IJ137" i="3"/>
  <c r="IK137" i="3"/>
  <c r="IM137" i="3"/>
  <c r="IN137" i="3"/>
  <c r="IP137" i="3"/>
  <c r="IQ137" i="3"/>
  <c r="IS137" i="3"/>
  <c r="IT137" i="3"/>
  <c r="IV137" i="3"/>
  <c r="IW137" i="3"/>
  <c r="IY137" i="3"/>
  <c r="IZ137" i="3"/>
  <c r="JB137" i="3"/>
  <c r="JC137" i="3"/>
  <c r="JE137" i="3"/>
  <c r="JF137" i="3"/>
  <c r="JH137" i="3"/>
  <c r="JI137" i="3"/>
  <c r="JK137" i="3"/>
  <c r="JL137" i="3"/>
  <c r="JN137" i="3"/>
  <c r="JO137" i="3"/>
  <c r="JQ137" i="3"/>
  <c r="JR137" i="3"/>
  <c r="JT137" i="3"/>
  <c r="JU137" i="3"/>
  <c r="JW137" i="3"/>
  <c r="JX137" i="3"/>
  <c r="JZ137" i="3"/>
  <c r="KA137" i="3"/>
  <c r="KC137" i="3"/>
  <c r="KD137" i="3"/>
  <c r="KF137" i="3"/>
  <c r="KG137" i="3"/>
  <c r="KI137" i="3"/>
  <c r="KJ137" i="3"/>
  <c r="KL137" i="3"/>
  <c r="KM137" i="3"/>
  <c r="KO137" i="3"/>
  <c r="KP137" i="3"/>
  <c r="KR137" i="3"/>
  <c r="KS137" i="3"/>
  <c r="KU137" i="3"/>
  <c r="KV137" i="3"/>
  <c r="KX137" i="3"/>
  <c r="KY137" i="3"/>
  <c r="LA137" i="3"/>
  <c r="LB137" i="3"/>
  <c r="LD137" i="3"/>
  <c r="LE137" i="3"/>
  <c r="LG137" i="3"/>
  <c r="LH137" i="3"/>
  <c r="LJ137" i="3"/>
  <c r="LK137" i="3"/>
  <c r="LM137" i="3"/>
  <c r="LN137" i="3"/>
  <c r="LP137" i="3"/>
  <c r="LQ137" i="3"/>
  <c r="LX137" i="3"/>
  <c r="LZ137" i="3"/>
  <c r="MA137" i="3"/>
  <c r="MB137" i="3"/>
  <c r="MC137" i="3"/>
  <c r="MD137" i="3"/>
  <c r="MI137" i="3"/>
  <c r="D138" i="3"/>
  <c r="E138" i="3"/>
  <c r="G138" i="3"/>
  <c r="H138" i="3"/>
  <c r="J138" i="3"/>
  <c r="K138" i="3"/>
  <c r="M138" i="3"/>
  <c r="N138" i="3"/>
  <c r="P138" i="3"/>
  <c r="Q138" i="3"/>
  <c r="S138" i="3"/>
  <c r="T138" i="3"/>
  <c r="V138" i="3"/>
  <c r="W138" i="3"/>
  <c r="Y138" i="3"/>
  <c r="Z138" i="3"/>
  <c r="AB138" i="3"/>
  <c r="AC138" i="3"/>
  <c r="AE138" i="3"/>
  <c r="AF138" i="3"/>
  <c r="AH138" i="3"/>
  <c r="AJ138" i="3" s="1"/>
  <c r="AK138" i="3"/>
  <c r="AL138" i="3"/>
  <c r="AN138" i="3"/>
  <c r="AO138" i="3"/>
  <c r="AQ138" i="3"/>
  <c r="AR138" i="3"/>
  <c r="AT138" i="3"/>
  <c r="AU138" i="3"/>
  <c r="AW138" i="3"/>
  <c r="AX138" i="3"/>
  <c r="AZ138" i="3"/>
  <c r="BA138" i="3"/>
  <c r="BC138" i="3"/>
  <c r="BD138" i="3"/>
  <c r="BF138" i="3"/>
  <c r="BG138" i="3"/>
  <c r="BI138" i="3"/>
  <c r="BJ138" i="3"/>
  <c r="BL138" i="3"/>
  <c r="BM138" i="3"/>
  <c r="BO138" i="3"/>
  <c r="BP138" i="3"/>
  <c r="BR138" i="3"/>
  <c r="BS138" i="3"/>
  <c r="BU138" i="3"/>
  <c r="BV138" i="3"/>
  <c r="BX138" i="3"/>
  <c r="BY138" i="3"/>
  <c r="CA138" i="3"/>
  <c r="CB138" i="3"/>
  <c r="CD138" i="3"/>
  <c r="CE138" i="3"/>
  <c r="CG138" i="3"/>
  <c r="CH138" i="3"/>
  <c r="CJ138" i="3"/>
  <c r="CK138" i="3"/>
  <c r="CM138" i="3"/>
  <c r="CN138" i="3"/>
  <c r="CP138" i="3"/>
  <c r="CQ138" i="3"/>
  <c r="CS138" i="3"/>
  <c r="CT138" i="3"/>
  <c r="CV138" i="3"/>
  <c r="CW138" i="3"/>
  <c r="CY138" i="3"/>
  <c r="CZ138" i="3"/>
  <c r="DB138" i="3"/>
  <c r="DC138" i="3"/>
  <c r="DE138" i="3"/>
  <c r="DF138" i="3"/>
  <c r="DH138" i="3"/>
  <c r="DI138" i="3"/>
  <c r="DK138" i="3"/>
  <c r="DL138" i="3"/>
  <c r="DN138" i="3"/>
  <c r="DO138" i="3"/>
  <c r="DQ138" i="3"/>
  <c r="DR138" i="3"/>
  <c r="DT138" i="3"/>
  <c r="DU138" i="3"/>
  <c r="DW138" i="3"/>
  <c r="DX138" i="3"/>
  <c r="DZ138" i="3"/>
  <c r="EA138" i="3"/>
  <c r="EC138" i="3"/>
  <c r="ED138" i="3"/>
  <c r="EF138" i="3"/>
  <c r="EG138" i="3"/>
  <c r="EI138" i="3"/>
  <c r="EJ138" i="3"/>
  <c r="EL138" i="3"/>
  <c r="EM138" i="3"/>
  <c r="EO138" i="3"/>
  <c r="EP138" i="3"/>
  <c r="ER138" i="3"/>
  <c r="ES138" i="3"/>
  <c r="EU138" i="3"/>
  <c r="EV138" i="3"/>
  <c r="EX138" i="3"/>
  <c r="EY138" i="3"/>
  <c r="FA138" i="3"/>
  <c r="FB138" i="3"/>
  <c r="FD138" i="3"/>
  <c r="FE138" i="3"/>
  <c r="FG138" i="3"/>
  <c r="FH138" i="3"/>
  <c r="FJ138" i="3"/>
  <c r="FK138" i="3"/>
  <c r="FM138" i="3"/>
  <c r="FN138" i="3"/>
  <c r="FP138" i="3"/>
  <c r="FQ138" i="3"/>
  <c r="FS138" i="3"/>
  <c r="FT138" i="3"/>
  <c r="FV138" i="3"/>
  <c r="FW138" i="3"/>
  <c r="FY138" i="3"/>
  <c r="FZ138" i="3"/>
  <c r="GB138" i="3"/>
  <c r="GC138" i="3"/>
  <c r="GE138" i="3"/>
  <c r="GF138" i="3"/>
  <c r="GH138" i="3"/>
  <c r="GI138" i="3"/>
  <c r="GK138" i="3"/>
  <c r="GL138" i="3"/>
  <c r="GN138" i="3"/>
  <c r="GO138" i="3"/>
  <c r="GQ138" i="3"/>
  <c r="GR138" i="3"/>
  <c r="GT138" i="3"/>
  <c r="GU138" i="3"/>
  <c r="GW138" i="3"/>
  <c r="GX138" i="3"/>
  <c r="GZ138" i="3"/>
  <c r="HA138" i="3"/>
  <c r="HC138" i="3"/>
  <c r="HD138" i="3"/>
  <c r="HF138" i="3"/>
  <c r="HG138" i="3"/>
  <c r="HI138" i="3"/>
  <c r="HJ138" i="3"/>
  <c r="HL138" i="3"/>
  <c r="HM138" i="3"/>
  <c r="HO138" i="3"/>
  <c r="HP138" i="3"/>
  <c r="HR138" i="3"/>
  <c r="HS138" i="3"/>
  <c r="HU138" i="3"/>
  <c r="HV138" i="3"/>
  <c r="HX138" i="3"/>
  <c r="HY138" i="3"/>
  <c r="IA138" i="3"/>
  <c r="IB138" i="3"/>
  <c r="ID138" i="3"/>
  <c r="IE138" i="3"/>
  <c r="IG138" i="3"/>
  <c r="IH138" i="3"/>
  <c r="IJ138" i="3"/>
  <c r="IK138" i="3"/>
  <c r="IM138" i="3"/>
  <c r="IN138" i="3"/>
  <c r="IP138" i="3"/>
  <c r="IQ138" i="3"/>
  <c r="IS138" i="3"/>
  <c r="IT138" i="3"/>
  <c r="IV138" i="3"/>
  <c r="IW138" i="3"/>
  <c r="IY138" i="3"/>
  <c r="IZ138" i="3"/>
  <c r="JB138" i="3"/>
  <c r="JC138" i="3"/>
  <c r="JE138" i="3"/>
  <c r="JF138" i="3"/>
  <c r="JH138" i="3"/>
  <c r="JI138" i="3"/>
  <c r="JK138" i="3"/>
  <c r="JL138" i="3"/>
  <c r="JN138" i="3"/>
  <c r="JO138" i="3"/>
  <c r="JQ138" i="3"/>
  <c r="JR138" i="3"/>
  <c r="JT138" i="3"/>
  <c r="JU138" i="3"/>
  <c r="JW138" i="3"/>
  <c r="JX138" i="3"/>
  <c r="JZ138" i="3"/>
  <c r="KA138" i="3"/>
  <c r="KC138" i="3"/>
  <c r="KD138" i="3"/>
  <c r="KF138" i="3"/>
  <c r="KG138" i="3"/>
  <c r="KI138" i="3"/>
  <c r="KJ138" i="3"/>
  <c r="KL138" i="3"/>
  <c r="KM138" i="3"/>
  <c r="KO138" i="3"/>
  <c r="KP138" i="3"/>
  <c r="KR138" i="3"/>
  <c r="KS138" i="3"/>
  <c r="KU138" i="3"/>
  <c r="KV138" i="3"/>
  <c r="KX138" i="3"/>
  <c r="KY138" i="3"/>
  <c r="LA138" i="3"/>
  <c r="LB138" i="3"/>
  <c r="LD138" i="3"/>
  <c r="LE138" i="3"/>
  <c r="LG138" i="3"/>
  <c r="LH138" i="3"/>
  <c r="LJ138" i="3"/>
  <c r="LK138" i="3"/>
  <c r="LM138" i="3"/>
  <c r="LN138" i="3"/>
  <c r="LP138" i="3"/>
  <c r="LQ138" i="3"/>
  <c r="LX138" i="3"/>
  <c r="LZ138" i="3"/>
  <c r="MA138" i="3"/>
  <c r="MB138" i="3"/>
  <c r="MC138" i="3"/>
  <c r="MD138" i="3"/>
  <c r="MI138" i="3"/>
  <c r="D139" i="3"/>
  <c r="E139" i="3"/>
  <c r="G139" i="3"/>
  <c r="H139" i="3"/>
  <c r="J139" i="3"/>
  <c r="K139" i="3"/>
  <c r="M139" i="3"/>
  <c r="N139" i="3"/>
  <c r="P139" i="3"/>
  <c r="Q139" i="3"/>
  <c r="S139" i="3"/>
  <c r="T139" i="3"/>
  <c r="V139" i="3"/>
  <c r="W139" i="3"/>
  <c r="Y139" i="3"/>
  <c r="Z139" i="3"/>
  <c r="AB139" i="3"/>
  <c r="AC139" i="3"/>
  <c r="AE139" i="3"/>
  <c r="AF139" i="3"/>
  <c r="AH139" i="3"/>
  <c r="AJ139" i="3" s="1"/>
  <c r="AK139" i="3"/>
  <c r="AL139" i="3"/>
  <c r="AN139" i="3"/>
  <c r="AO139" i="3"/>
  <c r="AQ139" i="3"/>
  <c r="AR139" i="3"/>
  <c r="AT139" i="3"/>
  <c r="AU139" i="3"/>
  <c r="AW139" i="3"/>
  <c r="AX139" i="3"/>
  <c r="AZ139" i="3"/>
  <c r="BA139" i="3"/>
  <c r="BC139" i="3"/>
  <c r="BD139" i="3"/>
  <c r="BF139" i="3"/>
  <c r="BG139" i="3"/>
  <c r="BI139" i="3"/>
  <c r="BJ139" i="3"/>
  <c r="BL139" i="3"/>
  <c r="BM139" i="3"/>
  <c r="BO139" i="3"/>
  <c r="BP139" i="3"/>
  <c r="BR139" i="3"/>
  <c r="BS139" i="3"/>
  <c r="BU139" i="3"/>
  <c r="BV139" i="3"/>
  <c r="BX139" i="3"/>
  <c r="BY139" i="3"/>
  <c r="CA139" i="3"/>
  <c r="CB139" i="3"/>
  <c r="CD139" i="3"/>
  <c r="CE139" i="3"/>
  <c r="CG139" i="3"/>
  <c r="CH139" i="3"/>
  <c r="CJ139" i="3"/>
  <c r="CK139" i="3"/>
  <c r="CM139" i="3"/>
  <c r="CN139" i="3"/>
  <c r="CP139" i="3"/>
  <c r="CQ139" i="3"/>
  <c r="CS139" i="3"/>
  <c r="CT139" i="3"/>
  <c r="CV139" i="3"/>
  <c r="CW139" i="3"/>
  <c r="CY139" i="3"/>
  <c r="CZ139" i="3"/>
  <c r="DB139" i="3"/>
  <c r="DC139" i="3"/>
  <c r="DE139" i="3"/>
  <c r="DF139" i="3"/>
  <c r="DH139" i="3"/>
  <c r="DI139" i="3"/>
  <c r="DK139" i="3"/>
  <c r="DL139" i="3"/>
  <c r="DN139" i="3"/>
  <c r="DO139" i="3"/>
  <c r="DQ139" i="3"/>
  <c r="DR139" i="3"/>
  <c r="DT139" i="3"/>
  <c r="DU139" i="3"/>
  <c r="DW139" i="3"/>
  <c r="DX139" i="3"/>
  <c r="DZ139" i="3"/>
  <c r="EA139" i="3"/>
  <c r="EC139" i="3"/>
  <c r="ED139" i="3"/>
  <c r="EF139" i="3"/>
  <c r="EG139" i="3"/>
  <c r="EI139" i="3"/>
  <c r="EJ139" i="3"/>
  <c r="EL139" i="3"/>
  <c r="EM139" i="3"/>
  <c r="EO139" i="3"/>
  <c r="EP139" i="3"/>
  <c r="ER139" i="3"/>
  <c r="ES139" i="3"/>
  <c r="EU139" i="3"/>
  <c r="EV139" i="3"/>
  <c r="EX139" i="3"/>
  <c r="EY139" i="3"/>
  <c r="FA139" i="3"/>
  <c r="FB139" i="3"/>
  <c r="FD139" i="3"/>
  <c r="FE139" i="3"/>
  <c r="FG139" i="3"/>
  <c r="FH139" i="3"/>
  <c r="FJ139" i="3"/>
  <c r="FK139" i="3"/>
  <c r="FM139" i="3"/>
  <c r="FN139" i="3"/>
  <c r="FP139" i="3"/>
  <c r="FQ139" i="3"/>
  <c r="FS139" i="3"/>
  <c r="FT139" i="3"/>
  <c r="FV139" i="3"/>
  <c r="FW139" i="3"/>
  <c r="FY139" i="3"/>
  <c r="FZ139" i="3"/>
  <c r="GB139" i="3"/>
  <c r="GC139" i="3"/>
  <c r="GE139" i="3"/>
  <c r="GF139" i="3"/>
  <c r="GH139" i="3"/>
  <c r="GI139" i="3"/>
  <c r="GK139" i="3"/>
  <c r="GL139" i="3"/>
  <c r="GN139" i="3"/>
  <c r="GO139" i="3"/>
  <c r="GQ139" i="3"/>
  <c r="GR139" i="3"/>
  <c r="GT139" i="3"/>
  <c r="GU139" i="3"/>
  <c r="GW139" i="3"/>
  <c r="GX139" i="3"/>
  <c r="GZ139" i="3"/>
  <c r="HA139" i="3"/>
  <c r="HC139" i="3"/>
  <c r="HD139" i="3"/>
  <c r="HF139" i="3"/>
  <c r="HG139" i="3"/>
  <c r="HI139" i="3"/>
  <c r="HJ139" i="3"/>
  <c r="HL139" i="3"/>
  <c r="HM139" i="3"/>
  <c r="HO139" i="3"/>
  <c r="HP139" i="3"/>
  <c r="HR139" i="3"/>
  <c r="HS139" i="3"/>
  <c r="HU139" i="3"/>
  <c r="HV139" i="3"/>
  <c r="HX139" i="3"/>
  <c r="HY139" i="3"/>
  <c r="IA139" i="3"/>
  <c r="IB139" i="3"/>
  <c r="ID139" i="3"/>
  <c r="IE139" i="3"/>
  <c r="IG139" i="3"/>
  <c r="IH139" i="3"/>
  <c r="IJ139" i="3"/>
  <c r="IK139" i="3"/>
  <c r="IM139" i="3"/>
  <c r="IN139" i="3"/>
  <c r="IP139" i="3"/>
  <c r="IQ139" i="3"/>
  <c r="IS139" i="3"/>
  <c r="IT139" i="3"/>
  <c r="IV139" i="3"/>
  <c r="IW139" i="3"/>
  <c r="IY139" i="3"/>
  <c r="IZ139" i="3"/>
  <c r="JB139" i="3"/>
  <c r="JC139" i="3"/>
  <c r="JE139" i="3"/>
  <c r="JF139" i="3"/>
  <c r="JH139" i="3"/>
  <c r="JI139" i="3"/>
  <c r="JK139" i="3"/>
  <c r="JL139" i="3"/>
  <c r="JN139" i="3"/>
  <c r="JO139" i="3"/>
  <c r="JQ139" i="3"/>
  <c r="JR139" i="3"/>
  <c r="JT139" i="3"/>
  <c r="JU139" i="3"/>
  <c r="JW139" i="3"/>
  <c r="JX139" i="3"/>
  <c r="JZ139" i="3"/>
  <c r="KA139" i="3"/>
  <c r="KC139" i="3"/>
  <c r="KD139" i="3"/>
  <c r="KF139" i="3"/>
  <c r="KG139" i="3"/>
  <c r="KI139" i="3"/>
  <c r="KJ139" i="3"/>
  <c r="KL139" i="3"/>
  <c r="KM139" i="3"/>
  <c r="KO139" i="3"/>
  <c r="KP139" i="3"/>
  <c r="KR139" i="3"/>
  <c r="KS139" i="3"/>
  <c r="KU139" i="3"/>
  <c r="KV139" i="3"/>
  <c r="KX139" i="3"/>
  <c r="KY139" i="3"/>
  <c r="LA139" i="3"/>
  <c r="LB139" i="3"/>
  <c r="LD139" i="3"/>
  <c r="LE139" i="3"/>
  <c r="LG139" i="3"/>
  <c r="LH139" i="3"/>
  <c r="LJ139" i="3"/>
  <c r="LK139" i="3"/>
  <c r="LM139" i="3"/>
  <c r="LN139" i="3"/>
  <c r="LP139" i="3"/>
  <c r="LQ139" i="3"/>
  <c r="LX139" i="3"/>
  <c r="LZ139" i="3"/>
  <c r="MA139" i="3"/>
  <c r="MB139" i="3"/>
  <c r="MC139" i="3"/>
  <c r="MD139" i="3"/>
  <c r="MI139" i="3"/>
  <c r="D140" i="3"/>
  <c r="E140" i="3"/>
  <c r="G140" i="3"/>
  <c r="H140" i="3"/>
  <c r="J140" i="3"/>
  <c r="K140" i="3"/>
  <c r="M140" i="3"/>
  <c r="N140" i="3"/>
  <c r="P140" i="3"/>
  <c r="Q140" i="3"/>
  <c r="S140" i="3"/>
  <c r="T140" i="3"/>
  <c r="V140" i="3"/>
  <c r="W140" i="3"/>
  <c r="Y140" i="3"/>
  <c r="Z140" i="3"/>
  <c r="AB140" i="3"/>
  <c r="AC140" i="3"/>
  <c r="AE140" i="3"/>
  <c r="AF140" i="3"/>
  <c r="AJ140" i="3"/>
  <c r="AK140" i="3"/>
  <c r="AL140" i="3"/>
  <c r="AN140" i="3"/>
  <c r="AO140" i="3"/>
  <c r="AQ140" i="3"/>
  <c r="AR140" i="3"/>
  <c r="AT140" i="3"/>
  <c r="AU140" i="3"/>
  <c r="AW140" i="3"/>
  <c r="AX140" i="3"/>
  <c r="AZ140" i="3"/>
  <c r="BA140" i="3"/>
  <c r="BC140" i="3"/>
  <c r="BD140" i="3"/>
  <c r="BF140" i="3"/>
  <c r="BG140" i="3"/>
  <c r="BI140" i="3"/>
  <c r="BJ140" i="3"/>
  <c r="BL140" i="3"/>
  <c r="BM140" i="3"/>
  <c r="BO140" i="3"/>
  <c r="BP140" i="3"/>
  <c r="BR140" i="3"/>
  <c r="BS140" i="3"/>
  <c r="BU140" i="3"/>
  <c r="BV140" i="3"/>
  <c r="BX140" i="3"/>
  <c r="BY140" i="3"/>
  <c r="CA140" i="3"/>
  <c r="CB140" i="3"/>
  <c r="CD140" i="3"/>
  <c r="CE140" i="3"/>
  <c r="CG140" i="3"/>
  <c r="CH140" i="3"/>
  <c r="CJ140" i="3"/>
  <c r="CK140" i="3"/>
  <c r="CM140" i="3"/>
  <c r="CN140" i="3"/>
  <c r="CP140" i="3"/>
  <c r="CQ140" i="3"/>
  <c r="CS140" i="3"/>
  <c r="CT140" i="3"/>
  <c r="CV140" i="3"/>
  <c r="CW140" i="3"/>
  <c r="CY140" i="3"/>
  <c r="CZ140" i="3"/>
  <c r="DB140" i="3"/>
  <c r="DC140" i="3"/>
  <c r="DE140" i="3"/>
  <c r="DF140" i="3"/>
  <c r="DH140" i="3"/>
  <c r="DI140" i="3"/>
  <c r="DK140" i="3"/>
  <c r="DL140" i="3"/>
  <c r="DN140" i="3"/>
  <c r="DO140" i="3"/>
  <c r="DQ140" i="3"/>
  <c r="DR140" i="3"/>
  <c r="DT140" i="3"/>
  <c r="DU140" i="3"/>
  <c r="DW140" i="3"/>
  <c r="DX140" i="3"/>
  <c r="DZ140" i="3"/>
  <c r="EA140" i="3"/>
  <c r="EC140" i="3"/>
  <c r="ED140" i="3"/>
  <c r="EF140" i="3"/>
  <c r="EG140" i="3"/>
  <c r="EI140" i="3"/>
  <c r="EJ140" i="3"/>
  <c r="EL140" i="3"/>
  <c r="EM140" i="3"/>
  <c r="EO140" i="3"/>
  <c r="EP140" i="3"/>
  <c r="ER140" i="3"/>
  <c r="ES140" i="3"/>
  <c r="EU140" i="3"/>
  <c r="EV140" i="3"/>
  <c r="EX140" i="3"/>
  <c r="EY140" i="3"/>
  <c r="FA140" i="3"/>
  <c r="FB140" i="3"/>
  <c r="FD140" i="3"/>
  <c r="FE140" i="3"/>
  <c r="FG140" i="3"/>
  <c r="FH140" i="3"/>
  <c r="FJ140" i="3"/>
  <c r="FK140" i="3"/>
  <c r="FM140" i="3"/>
  <c r="FN140" i="3"/>
  <c r="FP140" i="3"/>
  <c r="FQ140" i="3"/>
  <c r="FS140" i="3"/>
  <c r="FT140" i="3"/>
  <c r="FV140" i="3"/>
  <c r="FW140" i="3"/>
  <c r="FY140" i="3"/>
  <c r="FZ140" i="3"/>
  <c r="GB140" i="3"/>
  <c r="GC140" i="3"/>
  <c r="GE140" i="3"/>
  <c r="GF140" i="3"/>
  <c r="GH140" i="3"/>
  <c r="GI140" i="3"/>
  <c r="GK140" i="3"/>
  <c r="GL140" i="3"/>
  <c r="GN140" i="3"/>
  <c r="GO140" i="3"/>
  <c r="GQ140" i="3"/>
  <c r="GR140" i="3"/>
  <c r="GT140" i="3"/>
  <c r="GU140" i="3"/>
  <c r="GW140" i="3"/>
  <c r="GX140" i="3"/>
  <c r="GZ140" i="3"/>
  <c r="HA140" i="3"/>
  <c r="HC140" i="3"/>
  <c r="HD140" i="3"/>
  <c r="HF140" i="3"/>
  <c r="HG140" i="3"/>
  <c r="HI140" i="3"/>
  <c r="HJ140" i="3"/>
  <c r="HL140" i="3"/>
  <c r="HM140" i="3"/>
  <c r="HO140" i="3"/>
  <c r="HP140" i="3"/>
  <c r="HR140" i="3"/>
  <c r="HS140" i="3"/>
  <c r="HU140" i="3"/>
  <c r="HV140" i="3"/>
  <c r="HX140" i="3"/>
  <c r="HY140" i="3"/>
  <c r="IA140" i="3"/>
  <c r="IB140" i="3"/>
  <c r="ID140" i="3"/>
  <c r="IE140" i="3"/>
  <c r="IG140" i="3"/>
  <c r="IH140" i="3"/>
  <c r="IJ140" i="3"/>
  <c r="IK140" i="3"/>
  <c r="IM140" i="3"/>
  <c r="IN140" i="3"/>
  <c r="IP140" i="3"/>
  <c r="IQ140" i="3"/>
  <c r="IS140" i="3"/>
  <c r="IT140" i="3"/>
  <c r="IV140" i="3"/>
  <c r="IW140" i="3"/>
  <c r="IY140" i="3"/>
  <c r="IZ140" i="3"/>
  <c r="JB140" i="3"/>
  <c r="JC140" i="3"/>
  <c r="JE140" i="3"/>
  <c r="JF140" i="3"/>
  <c r="JH140" i="3"/>
  <c r="JI140" i="3"/>
  <c r="JK140" i="3"/>
  <c r="JL140" i="3"/>
  <c r="JN140" i="3"/>
  <c r="JO140" i="3"/>
  <c r="JQ140" i="3"/>
  <c r="JR140" i="3"/>
  <c r="JT140" i="3"/>
  <c r="JU140" i="3"/>
  <c r="JW140" i="3"/>
  <c r="JX140" i="3"/>
  <c r="JZ140" i="3"/>
  <c r="KA140" i="3"/>
  <c r="KC140" i="3"/>
  <c r="KD140" i="3"/>
  <c r="KF140" i="3"/>
  <c r="KG140" i="3"/>
  <c r="KI140" i="3"/>
  <c r="KJ140" i="3"/>
  <c r="KL140" i="3"/>
  <c r="KM140" i="3"/>
  <c r="KO140" i="3"/>
  <c r="KP140" i="3"/>
  <c r="KR140" i="3"/>
  <c r="KS140" i="3"/>
  <c r="KU140" i="3"/>
  <c r="KV140" i="3"/>
  <c r="KX140" i="3"/>
  <c r="KY140" i="3"/>
  <c r="LA140" i="3"/>
  <c r="LB140" i="3"/>
  <c r="LD140" i="3"/>
  <c r="LE140" i="3"/>
  <c r="LG140" i="3"/>
  <c r="LH140" i="3"/>
  <c r="LJ140" i="3"/>
  <c r="LK140" i="3"/>
  <c r="LM140" i="3"/>
  <c r="LN140" i="3"/>
  <c r="LP140" i="3"/>
  <c r="LQ140" i="3"/>
  <c r="LX140" i="3"/>
  <c r="LZ140" i="3"/>
  <c r="MA140" i="3"/>
  <c r="MB140" i="3"/>
  <c r="MC140" i="3"/>
  <c r="MD140" i="3"/>
  <c r="MI140" i="3"/>
  <c r="D141" i="3"/>
  <c r="E141" i="3"/>
  <c r="G141" i="3"/>
  <c r="H141" i="3"/>
  <c r="J141" i="3"/>
  <c r="K141" i="3"/>
  <c r="M141" i="3"/>
  <c r="N141" i="3"/>
  <c r="P141" i="3"/>
  <c r="Q141" i="3"/>
  <c r="S141" i="3"/>
  <c r="T141" i="3"/>
  <c r="V141" i="3"/>
  <c r="W141" i="3"/>
  <c r="Y141" i="3"/>
  <c r="Z141" i="3"/>
  <c r="AB141" i="3"/>
  <c r="AC141" i="3"/>
  <c r="AE141" i="3"/>
  <c r="AF141" i="3"/>
  <c r="AJ141" i="3"/>
  <c r="AK141" i="3"/>
  <c r="AL141" i="3"/>
  <c r="AN141" i="3"/>
  <c r="AO141" i="3"/>
  <c r="AQ141" i="3"/>
  <c r="AR141" i="3"/>
  <c r="AT141" i="3"/>
  <c r="AU141" i="3"/>
  <c r="AW141" i="3"/>
  <c r="AX141" i="3"/>
  <c r="AZ141" i="3"/>
  <c r="BA141" i="3"/>
  <c r="BC141" i="3"/>
  <c r="BD141" i="3"/>
  <c r="BF141" i="3"/>
  <c r="BG141" i="3"/>
  <c r="BI141" i="3"/>
  <c r="BJ141" i="3"/>
  <c r="BL141" i="3"/>
  <c r="BM141" i="3"/>
  <c r="BO141" i="3"/>
  <c r="BP141" i="3"/>
  <c r="BR141" i="3"/>
  <c r="BS141" i="3"/>
  <c r="BU141" i="3"/>
  <c r="BV141" i="3"/>
  <c r="BX141" i="3"/>
  <c r="BY141" i="3"/>
  <c r="CA141" i="3"/>
  <c r="CB141" i="3"/>
  <c r="CD141" i="3"/>
  <c r="CE141" i="3"/>
  <c r="CG141" i="3"/>
  <c r="CH141" i="3"/>
  <c r="CJ141" i="3"/>
  <c r="CK141" i="3"/>
  <c r="CM141" i="3"/>
  <c r="CN141" i="3"/>
  <c r="CP141" i="3"/>
  <c r="CQ141" i="3"/>
  <c r="CS141" i="3"/>
  <c r="CT141" i="3"/>
  <c r="CV141" i="3"/>
  <c r="CW141" i="3"/>
  <c r="CY141" i="3"/>
  <c r="CZ141" i="3"/>
  <c r="DB141" i="3"/>
  <c r="DC141" i="3"/>
  <c r="DE141" i="3"/>
  <c r="DF141" i="3"/>
  <c r="DH141" i="3"/>
  <c r="DI141" i="3"/>
  <c r="DK141" i="3"/>
  <c r="DL141" i="3"/>
  <c r="DN141" i="3"/>
  <c r="DO141" i="3"/>
  <c r="DQ141" i="3"/>
  <c r="DR141" i="3"/>
  <c r="DT141" i="3"/>
  <c r="DU141" i="3"/>
  <c r="DW141" i="3"/>
  <c r="DX141" i="3"/>
  <c r="DZ141" i="3"/>
  <c r="EA141" i="3"/>
  <c r="EC141" i="3"/>
  <c r="ED141" i="3"/>
  <c r="EF141" i="3"/>
  <c r="EG141" i="3"/>
  <c r="EI141" i="3"/>
  <c r="EJ141" i="3"/>
  <c r="EL141" i="3"/>
  <c r="EM141" i="3"/>
  <c r="EO141" i="3"/>
  <c r="EP141" i="3"/>
  <c r="ER141" i="3"/>
  <c r="ES141" i="3"/>
  <c r="EU141" i="3"/>
  <c r="EV141" i="3"/>
  <c r="EX141" i="3"/>
  <c r="EY141" i="3"/>
  <c r="FA141" i="3"/>
  <c r="FB141" i="3"/>
  <c r="FD141" i="3"/>
  <c r="FE141" i="3"/>
  <c r="FG141" i="3"/>
  <c r="FH141" i="3"/>
  <c r="FJ141" i="3"/>
  <c r="FK141" i="3"/>
  <c r="FM141" i="3"/>
  <c r="FN141" i="3"/>
  <c r="FP141" i="3"/>
  <c r="FQ141" i="3"/>
  <c r="FS141" i="3"/>
  <c r="FT141" i="3"/>
  <c r="FV141" i="3"/>
  <c r="FW141" i="3"/>
  <c r="FY141" i="3"/>
  <c r="FZ141" i="3"/>
  <c r="GB141" i="3"/>
  <c r="GC141" i="3"/>
  <c r="GE141" i="3"/>
  <c r="GF141" i="3"/>
  <c r="GH141" i="3"/>
  <c r="GI141" i="3"/>
  <c r="GK141" i="3"/>
  <c r="GL141" i="3"/>
  <c r="GN141" i="3"/>
  <c r="GO141" i="3"/>
  <c r="GQ141" i="3"/>
  <c r="GR141" i="3"/>
  <c r="GT141" i="3"/>
  <c r="GU141" i="3"/>
  <c r="GW141" i="3"/>
  <c r="GX141" i="3"/>
  <c r="GZ141" i="3"/>
  <c r="HA141" i="3"/>
  <c r="HC141" i="3"/>
  <c r="HD141" i="3"/>
  <c r="HF141" i="3"/>
  <c r="HG141" i="3"/>
  <c r="HI141" i="3"/>
  <c r="HJ141" i="3"/>
  <c r="HL141" i="3"/>
  <c r="HM141" i="3"/>
  <c r="HO141" i="3"/>
  <c r="HP141" i="3"/>
  <c r="HR141" i="3"/>
  <c r="HS141" i="3"/>
  <c r="HU141" i="3"/>
  <c r="HV141" i="3"/>
  <c r="HX141" i="3"/>
  <c r="HY141" i="3"/>
  <c r="IA141" i="3"/>
  <c r="IB141" i="3"/>
  <c r="ID141" i="3"/>
  <c r="IE141" i="3"/>
  <c r="IG141" i="3"/>
  <c r="IH141" i="3"/>
  <c r="IJ141" i="3"/>
  <c r="IK141" i="3"/>
  <c r="IM141" i="3"/>
  <c r="IN141" i="3"/>
  <c r="IP141" i="3"/>
  <c r="IQ141" i="3"/>
  <c r="IS141" i="3"/>
  <c r="IT141" i="3"/>
  <c r="IV141" i="3"/>
  <c r="IW141" i="3"/>
  <c r="IY141" i="3"/>
  <c r="IZ141" i="3"/>
  <c r="JB141" i="3"/>
  <c r="JC141" i="3"/>
  <c r="JE141" i="3"/>
  <c r="JF141" i="3"/>
  <c r="JH141" i="3"/>
  <c r="JI141" i="3"/>
  <c r="JK141" i="3"/>
  <c r="JL141" i="3"/>
  <c r="JN141" i="3"/>
  <c r="JO141" i="3"/>
  <c r="JQ141" i="3"/>
  <c r="JR141" i="3"/>
  <c r="JT141" i="3"/>
  <c r="JU141" i="3"/>
  <c r="JW141" i="3"/>
  <c r="JX141" i="3"/>
  <c r="JZ141" i="3"/>
  <c r="KA141" i="3"/>
  <c r="KC141" i="3"/>
  <c r="KD141" i="3"/>
  <c r="KF141" i="3"/>
  <c r="KG141" i="3"/>
  <c r="KI141" i="3"/>
  <c r="KJ141" i="3"/>
  <c r="KL141" i="3"/>
  <c r="KM141" i="3"/>
  <c r="KO141" i="3"/>
  <c r="KP141" i="3"/>
  <c r="KR141" i="3"/>
  <c r="KS141" i="3"/>
  <c r="KU141" i="3"/>
  <c r="KV141" i="3"/>
  <c r="KX141" i="3"/>
  <c r="KY141" i="3"/>
  <c r="LA141" i="3"/>
  <c r="LB141" i="3"/>
  <c r="LD141" i="3"/>
  <c r="LE141" i="3"/>
  <c r="LG141" i="3"/>
  <c r="LH141" i="3"/>
  <c r="LJ141" i="3"/>
  <c r="LK141" i="3"/>
  <c r="LM141" i="3"/>
  <c r="LN141" i="3"/>
  <c r="LP141" i="3"/>
  <c r="LQ141" i="3"/>
  <c r="LX141" i="3"/>
  <c r="LZ141" i="3"/>
  <c r="MA141" i="3"/>
  <c r="MB141" i="3"/>
  <c r="MC141" i="3"/>
  <c r="MD141" i="3"/>
  <c r="MI141" i="3"/>
  <c r="D142" i="3"/>
  <c r="E142" i="3"/>
  <c r="G142" i="3"/>
  <c r="H142" i="3"/>
  <c r="J142" i="3"/>
  <c r="K142" i="3"/>
  <c r="M142" i="3"/>
  <c r="N142" i="3"/>
  <c r="P142" i="3"/>
  <c r="Q142" i="3"/>
  <c r="S142" i="3"/>
  <c r="T142" i="3"/>
  <c r="V142" i="3"/>
  <c r="W142" i="3"/>
  <c r="Y142" i="3"/>
  <c r="Z142" i="3"/>
  <c r="AB142" i="3"/>
  <c r="AC142" i="3"/>
  <c r="AE142" i="3"/>
  <c r="AF142" i="3"/>
  <c r="AH142" i="3"/>
  <c r="AJ142" i="3" s="1"/>
  <c r="AK142" i="3"/>
  <c r="AL142" i="3"/>
  <c r="AN142" i="3"/>
  <c r="AO142" i="3"/>
  <c r="AQ142" i="3"/>
  <c r="AR142" i="3"/>
  <c r="AT142" i="3"/>
  <c r="AU142" i="3"/>
  <c r="AW142" i="3"/>
  <c r="AX142" i="3"/>
  <c r="AZ142" i="3"/>
  <c r="BA142" i="3"/>
  <c r="BC142" i="3"/>
  <c r="BD142" i="3"/>
  <c r="BF142" i="3"/>
  <c r="BG142" i="3"/>
  <c r="BI142" i="3"/>
  <c r="BJ142" i="3"/>
  <c r="BL142" i="3"/>
  <c r="BM142" i="3"/>
  <c r="BO142" i="3"/>
  <c r="BP142" i="3"/>
  <c r="BR142" i="3"/>
  <c r="BS142" i="3"/>
  <c r="BU142" i="3"/>
  <c r="BV142" i="3"/>
  <c r="BX142" i="3"/>
  <c r="BY142" i="3"/>
  <c r="CA142" i="3"/>
  <c r="CB142" i="3"/>
  <c r="CD142" i="3"/>
  <c r="CE142" i="3"/>
  <c r="CG142" i="3"/>
  <c r="CH142" i="3"/>
  <c r="CJ142" i="3"/>
  <c r="CK142" i="3"/>
  <c r="CM142" i="3"/>
  <c r="CN142" i="3"/>
  <c r="CP142" i="3"/>
  <c r="CQ142" i="3"/>
  <c r="CS142" i="3"/>
  <c r="CT142" i="3"/>
  <c r="CV142" i="3"/>
  <c r="CW142" i="3"/>
  <c r="CY142" i="3"/>
  <c r="CZ142" i="3"/>
  <c r="DB142" i="3"/>
  <c r="DC142" i="3"/>
  <c r="DE142" i="3"/>
  <c r="DF142" i="3"/>
  <c r="DH142" i="3"/>
  <c r="DI142" i="3"/>
  <c r="DK142" i="3"/>
  <c r="DL142" i="3"/>
  <c r="DN142" i="3"/>
  <c r="DO142" i="3"/>
  <c r="DQ142" i="3"/>
  <c r="DR142" i="3"/>
  <c r="DT142" i="3"/>
  <c r="DU142" i="3"/>
  <c r="DW142" i="3"/>
  <c r="DX142" i="3"/>
  <c r="DZ142" i="3"/>
  <c r="EA142" i="3"/>
  <c r="EC142" i="3"/>
  <c r="ED142" i="3"/>
  <c r="EF142" i="3"/>
  <c r="EG142" i="3"/>
  <c r="EI142" i="3"/>
  <c r="EJ142" i="3"/>
  <c r="EL142" i="3"/>
  <c r="EM142" i="3"/>
  <c r="EO142" i="3"/>
  <c r="EP142" i="3"/>
  <c r="ER142" i="3"/>
  <c r="ES142" i="3"/>
  <c r="EU142" i="3"/>
  <c r="EV142" i="3"/>
  <c r="EX142" i="3"/>
  <c r="EY142" i="3"/>
  <c r="FA142" i="3"/>
  <c r="FB142" i="3"/>
  <c r="FD142" i="3"/>
  <c r="FE142" i="3"/>
  <c r="FG142" i="3"/>
  <c r="FH142" i="3"/>
  <c r="FJ142" i="3"/>
  <c r="FK142" i="3"/>
  <c r="FM142" i="3"/>
  <c r="FN142" i="3"/>
  <c r="FP142" i="3"/>
  <c r="FQ142" i="3"/>
  <c r="FS142" i="3"/>
  <c r="FT142" i="3"/>
  <c r="FV142" i="3"/>
  <c r="FW142" i="3"/>
  <c r="FY142" i="3"/>
  <c r="FZ142" i="3"/>
  <c r="GB142" i="3"/>
  <c r="GC142" i="3"/>
  <c r="GE142" i="3"/>
  <c r="GF142" i="3"/>
  <c r="GH142" i="3"/>
  <c r="GI142" i="3"/>
  <c r="GK142" i="3"/>
  <c r="GL142" i="3"/>
  <c r="GN142" i="3"/>
  <c r="GO142" i="3"/>
  <c r="GQ142" i="3"/>
  <c r="GR142" i="3"/>
  <c r="GT142" i="3"/>
  <c r="GU142" i="3"/>
  <c r="GW142" i="3"/>
  <c r="GX142" i="3"/>
  <c r="GZ142" i="3"/>
  <c r="HA142" i="3"/>
  <c r="HC142" i="3"/>
  <c r="HD142" i="3"/>
  <c r="HF142" i="3"/>
  <c r="HG142" i="3"/>
  <c r="HI142" i="3"/>
  <c r="HJ142" i="3"/>
  <c r="HL142" i="3"/>
  <c r="HM142" i="3"/>
  <c r="HO142" i="3"/>
  <c r="HP142" i="3"/>
  <c r="HR142" i="3"/>
  <c r="HS142" i="3"/>
  <c r="HU142" i="3"/>
  <c r="HV142" i="3"/>
  <c r="HX142" i="3"/>
  <c r="HY142" i="3"/>
  <c r="IA142" i="3"/>
  <c r="IB142" i="3"/>
  <c r="ID142" i="3"/>
  <c r="IE142" i="3"/>
  <c r="IG142" i="3"/>
  <c r="IH142" i="3"/>
  <c r="IJ142" i="3"/>
  <c r="IK142" i="3"/>
  <c r="IM142" i="3"/>
  <c r="IN142" i="3"/>
  <c r="IP142" i="3"/>
  <c r="IQ142" i="3"/>
  <c r="IS142" i="3"/>
  <c r="IT142" i="3"/>
  <c r="IV142" i="3"/>
  <c r="IW142" i="3"/>
  <c r="IY142" i="3"/>
  <c r="IZ142" i="3"/>
  <c r="JB142" i="3"/>
  <c r="JC142" i="3"/>
  <c r="JE142" i="3"/>
  <c r="JF142" i="3"/>
  <c r="JH142" i="3"/>
  <c r="JI142" i="3"/>
  <c r="JK142" i="3"/>
  <c r="JL142" i="3"/>
  <c r="JN142" i="3"/>
  <c r="JO142" i="3"/>
  <c r="JQ142" i="3"/>
  <c r="JR142" i="3"/>
  <c r="JT142" i="3"/>
  <c r="JU142" i="3"/>
  <c r="JW142" i="3"/>
  <c r="JX142" i="3"/>
  <c r="JZ142" i="3"/>
  <c r="KA142" i="3"/>
  <c r="KC142" i="3"/>
  <c r="KD142" i="3"/>
  <c r="KF142" i="3"/>
  <c r="KG142" i="3"/>
  <c r="KI142" i="3"/>
  <c r="KJ142" i="3"/>
  <c r="KL142" i="3"/>
  <c r="KM142" i="3"/>
  <c r="KO142" i="3"/>
  <c r="KP142" i="3"/>
  <c r="KR142" i="3"/>
  <c r="KS142" i="3"/>
  <c r="KU142" i="3"/>
  <c r="KV142" i="3"/>
  <c r="KX142" i="3"/>
  <c r="KY142" i="3"/>
  <c r="LA142" i="3"/>
  <c r="LB142" i="3"/>
  <c r="LD142" i="3"/>
  <c r="LE142" i="3"/>
  <c r="LG142" i="3"/>
  <c r="LH142" i="3"/>
  <c r="LJ142" i="3"/>
  <c r="LK142" i="3"/>
  <c r="LM142" i="3"/>
  <c r="LN142" i="3"/>
  <c r="LP142" i="3"/>
  <c r="LQ142" i="3"/>
  <c r="LX142" i="3"/>
  <c r="LZ142" i="3"/>
  <c r="MA142" i="3"/>
  <c r="MB142" i="3"/>
  <c r="MC142" i="3"/>
  <c r="MD142" i="3"/>
  <c r="MI142" i="3"/>
  <c r="D143" i="3"/>
  <c r="E143" i="3"/>
  <c r="G143" i="3"/>
  <c r="H143" i="3"/>
  <c r="J143" i="3"/>
  <c r="K143" i="3"/>
  <c r="M143" i="3"/>
  <c r="N143" i="3"/>
  <c r="P143" i="3"/>
  <c r="Q143" i="3"/>
  <c r="S143" i="3"/>
  <c r="T143" i="3"/>
  <c r="V143" i="3"/>
  <c r="W143" i="3"/>
  <c r="Y143" i="3"/>
  <c r="Z143" i="3"/>
  <c r="AB143" i="3"/>
  <c r="AC143" i="3"/>
  <c r="AE143" i="3"/>
  <c r="AF143" i="3"/>
  <c r="AH143" i="3"/>
  <c r="AJ143" i="3" s="1"/>
  <c r="AK143" i="3"/>
  <c r="AL143" i="3"/>
  <c r="AN143" i="3"/>
  <c r="AO143" i="3"/>
  <c r="AQ143" i="3"/>
  <c r="AR143" i="3"/>
  <c r="AT143" i="3"/>
  <c r="AU143" i="3"/>
  <c r="AW143" i="3"/>
  <c r="AX143" i="3"/>
  <c r="AZ143" i="3"/>
  <c r="BA143" i="3"/>
  <c r="BC143" i="3"/>
  <c r="BD143" i="3"/>
  <c r="BF143" i="3"/>
  <c r="BG143" i="3"/>
  <c r="BI143" i="3"/>
  <c r="BJ143" i="3"/>
  <c r="BL143" i="3"/>
  <c r="BM143" i="3"/>
  <c r="BO143" i="3"/>
  <c r="BP143" i="3"/>
  <c r="BR143" i="3"/>
  <c r="BS143" i="3"/>
  <c r="BU143" i="3"/>
  <c r="BV143" i="3"/>
  <c r="BX143" i="3"/>
  <c r="BY143" i="3"/>
  <c r="CA143" i="3"/>
  <c r="CB143" i="3"/>
  <c r="CD143" i="3"/>
  <c r="CE143" i="3"/>
  <c r="CG143" i="3"/>
  <c r="CH143" i="3"/>
  <c r="CJ143" i="3"/>
  <c r="CK143" i="3"/>
  <c r="CM143" i="3"/>
  <c r="CN143" i="3"/>
  <c r="CP143" i="3"/>
  <c r="CQ143" i="3"/>
  <c r="CS143" i="3"/>
  <c r="CT143" i="3"/>
  <c r="CV143" i="3"/>
  <c r="CW143" i="3"/>
  <c r="CY143" i="3"/>
  <c r="CZ143" i="3"/>
  <c r="DB143" i="3"/>
  <c r="DC143" i="3"/>
  <c r="DE143" i="3"/>
  <c r="DF143" i="3"/>
  <c r="DH143" i="3"/>
  <c r="DI143" i="3"/>
  <c r="DK143" i="3"/>
  <c r="DL143" i="3"/>
  <c r="DN143" i="3"/>
  <c r="DO143" i="3"/>
  <c r="DQ143" i="3"/>
  <c r="DR143" i="3"/>
  <c r="DT143" i="3"/>
  <c r="DU143" i="3"/>
  <c r="DW143" i="3"/>
  <c r="DX143" i="3"/>
  <c r="DZ143" i="3"/>
  <c r="EA143" i="3"/>
  <c r="EC143" i="3"/>
  <c r="ED143" i="3"/>
  <c r="EF143" i="3"/>
  <c r="EG143" i="3"/>
  <c r="EI143" i="3"/>
  <c r="EJ143" i="3"/>
  <c r="EL143" i="3"/>
  <c r="EM143" i="3"/>
  <c r="EO143" i="3"/>
  <c r="EP143" i="3"/>
  <c r="ER143" i="3"/>
  <c r="ES143" i="3"/>
  <c r="EU143" i="3"/>
  <c r="EV143" i="3"/>
  <c r="EX143" i="3"/>
  <c r="EY143" i="3"/>
  <c r="FA143" i="3"/>
  <c r="FB143" i="3"/>
  <c r="FD143" i="3"/>
  <c r="FE143" i="3"/>
  <c r="FG143" i="3"/>
  <c r="FH143" i="3"/>
  <c r="FJ143" i="3"/>
  <c r="FK143" i="3"/>
  <c r="FM143" i="3"/>
  <c r="FN143" i="3"/>
  <c r="FP143" i="3"/>
  <c r="FQ143" i="3"/>
  <c r="FS143" i="3"/>
  <c r="FT143" i="3"/>
  <c r="FV143" i="3"/>
  <c r="FW143" i="3"/>
  <c r="FY143" i="3"/>
  <c r="FZ143" i="3"/>
  <c r="GB143" i="3"/>
  <c r="GC143" i="3"/>
  <c r="GE143" i="3"/>
  <c r="GF143" i="3"/>
  <c r="GH143" i="3"/>
  <c r="GI143" i="3"/>
  <c r="GK143" i="3"/>
  <c r="GL143" i="3"/>
  <c r="GN143" i="3"/>
  <c r="GO143" i="3"/>
  <c r="GQ143" i="3"/>
  <c r="GR143" i="3"/>
  <c r="GT143" i="3"/>
  <c r="GU143" i="3"/>
  <c r="GW143" i="3"/>
  <c r="GX143" i="3"/>
  <c r="GZ143" i="3"/>
  <c r="HA143" i="3"/>
  <c r="HC143" i="3"/>
  <c r="HD143" i="3"/>
  <c r="HF143" i="3"/>
  <c r="HG143" i="3"/>
  <c r="HI143" i="3"/>
  <c r="HJ143" i="3"/>
  <c r="HL143" i="3"/>
  <c r="HM143" i="3"/>
  <c r="HO143" i="3"/>
  <c r="HP143" i="3"/>
  <c r="HR143" i="3"/>
  <c r="HS143" i="3"/>
  <c r="HU143" i="3"/>
  <c r="HV143" i="3"/>
  <c r="HX143" i="3"/>
  <c r="HY143" i="3"/>
  <c r="IA143" i="3"/>
  <c r="IB143" i="3"/>
  <c r="ID143" i="3"/>
  <c r="IE143" i="3"/>
  <c r="IG143" i="3"/>
  <c r="IH143" i="3"/>
  <c r="IJ143" i="3"/>
  <c r="IK143" i="3"/>
  <c r="IM143" i="3"/>
  <c r="IN143" i="3"/>
  <c r="IP143" i="3"/>
  <c r="IQ143" i="3"/>
  <c r="IS143" i="3"/>
  <c r="IT143" i="3"/>
  <c r="IV143" i="3"/>
  <c r="IW143" i="3"/>
  <c r="IY143" i="3"/>
  <c r="IZ143" i="3"/>
  <c r="JB143" i="3"/>
  <c r="JC143" i="3"/>
  <c r="JE143" i="3"/>
  <c r="JF143" i="3"/>
  <c r="JH143" i="3"/>
  <c r="JI143" i="3"/>
  <c r="JK143" i="3"/>
  <c r="JL143" i="3"/>
  <c r="JN143" i="3"/>
  <c r="JO143" i="3"/>
  <c r="JQ143" i="3"/>
  <c r="JR143" i="3"/>
  <c r="JT143" i="3"/>
  <c r="JU143" i="3"/>
  <c r="JW143" i="3"/>
  <c r="JX143" i="3"/>
  <c r="JZ143" i="3"/>
  <c r="KA143" i="3"/>
  <c r="KC143" i="3"/>
  <c r="KD143" i="3"/>
  <c r="KF143" i="3"/>
  <c r="KG143" i="3"/>
  <c r="KI143" i="3"/>
  <c r="KJ143" i="3"/>
  <c r="KL143" i="3"/>
  <c r="KM143" i="3"/>
  <c r="KO143" i="3"/>
  <c r="KP143" i="3"/>
  <c r="KR143" i="3"/>
  <c r="KS143" i="3"/>
  <c r="KU143" i="3"/>
  <c r="KV143" i="3"/>
  <c r="KX143" i="3"/>
  <c r="KY143" i="3"/>
  <c r="LA143" i="3"/>
  <c r="LB143" i="3"/>
  <c r="LD143" i="3"/>
  <c r="LE143" i="3"/>
  <c r="LG143" i="3"/>
  <c r="LH143" i="3"/>
  <c r="LJ143" i="3"/>
  <c r="LK143" i="3"/>
  <c r="LM143" i="3"/>
  <c r="LN143" i="3"/>
  <c r="LP143" i="3"/>
  <c r="LQ143" i="3"/>
  <c r="LX143" i="3"/>
  <c r="LZ143" i="3"/>
  <c r="MA143" i="3"/>
  <c r="MB143" i="3"/>
  <c r="MC143" i="3"/>
  <c r="MD143" i="3"/>
  <c r="MI143" i="3"/>
  <c r="D144" i="3"/>
  <c r="E144" i="3"/>
  <c r="G144" i="3"/>
  <c r="H144" i="3"/>
  <c r="J144" i="3"/>
  <c r="K144" i="3"/>
  <c r="M144" i="3"/>
  <c r="N144" i="3"/>
  <c r="P144" i="3"/>
  <c r="Q144" i="3"/>
  <c r="S144" i="3"/>
  <c r="T144" i="3"/>
  <c r="V144" i="3"/>
  <c r="W144" i="3"/>
  <c r="Y144" i="3"/>
  <c r="Z144" i="3"/>
  <c r="AB144" i="3"/>
  <c r="AC144" i="3"/>
  <c r="AE144" i="3"/>
  <c r="AF144" i="3"/>
  <c r="AJ144" i="3"/>
  <c r="AK144" i="3"/>
  <c r="AL144" i="3"/>
  <c r="AN144" i="3"/>
  <c r="AO144" i="3"/>
  <c r="AQ144" i="3"/>
  <c r="AR144" i="3"/>
  <c r="AT144" i="3"/>
  <c r="AU144" i="3"/>
  <c r="AW144" i="3"/>
  <c r="AX144" i="3"/>
  <c r="AZ144" i="3"/>
  <c r="BA144" i="3"/>
  <c r="BC144" i="3"/>
  <c r="BD144" i="3"/>
  <c r="BF144" i="3"/>
  <c r="BG144" i="3"/>
  <c r="BI144" i="3"/>
  <c r="BJ144" i="3"/>
  <c r="BL144" i="3"/>
  <c r="BM144" i="3"/>
  <c r="BO144" i="3"/>
  <c r="BP144" i="3"/>
  <c r="BR144" i="3"/>
  <c r="BS144" i="3"/>
  <c r="BU144" i="3"/>
  <c r="BV144" i="3"/>
  <c r="BX144" i="3"/>
  <c r="BY144" i="3"/>
  <c r="CA144" i="3"/>
  <c r="CB144" i="3"/>
  <c r="CD144" i="3"/>
  <c r="CE144" i="3"/>
  <c r="CG144" i="3"/>
  <c r="CH144" i="3"/>
  <c r="CJ144" i="3"/>
  <c r="CK144" i="3"/>
  <c r="CM144" i="3"/>
  <c r="CN144" i="3"/>
  <c r="CP144" i="3"/>
  <c r="CQ144" i="3"/>
  <c r="CS144" i="3"/>
  <c r="CT144" i="3"/>
  <c r="CV144" i="3"/>
  <c r="CW144" i="3"/>
  <c r="CY144" i="3"/>
  <c r="CZ144" i="3"/>
  <c r="DB144" i="3"/>
  <c r="DC144" i="3"/>
  <c r="DE144" i="3"/>
  <c r="DF144" i="3"/>
  <c r="DH144" i="3"/>
  <c r="DI144" i="3"/>
  <c r="DK144" i="3"/>
  <c r="DL144" i="3"/>
  <c r="DN144" i="3"/>
  <c r="DO144" i="3"/>
  <c r="DQ144" i="3"/>
  <c r="DR144" i="3"/>
  <c r="DT144" i="3"/>
  <c r="DU144" i="3"/>
  <c r="DW144" i="3"/>
  <c r="DX144" i="3"/>
  <c r="DZ144" i="3"/>
  <c r="EA144" i="3"/>
  <c r="EC144" i="3"/>
  <c r="ED144" i="3"/>
  <c r="EF144" i="3"/>
  <c r="EG144" i="3"/>
  <c r="EI144" i="3"/>
  <c r="EJ144" i="3"/>
  <c r="EL144" i="3"/>
  <c r="EM144" i="3"/>
  <c r="EO144" i="3"/>
  <c r="EP144" i="3"/>
  <c r="ER144" i="3"/>
  <c r="ES144" i="3"/>
  <c r="EU144" i="3"/>
  <c r="EV144" i="3"/>
  <c r="EX144" i="3"/>
  <c r="EY144" i="3"/>
  <c r="FA144" i="3"/>
  <c r="FB144" i="3"/>
  <c r="FD144" i="3"/>
  <c r="FE144" i="3"/>
  <c r="FG144" i="3"/>
  <c r="FH144" i="3"/>
  <c r="FJ144" i="3"/>
  <c r="FK144" i="3"/>
  <c r="FM144" i="3"/>
  <c r="FN144" i="3"/>
  <c r="FP144" i="3"/>
  <c r="FQ144" i="3"/>
  <c r="FS144" i="3"/>
  <c r="FT144" i="3"/>
  <c r="FV144" i="3"/>
  <c r="FW144" i="3"/>
  <c r="FY144" i="3"/>
  <c r="FZ144" i="3"/>
  <c r="GB144" i="3"/>
  <c r="GC144" i="3"/>
  <c r="GE144" i="3"/>
  <c r="GF144" i="3"/>
  <c r="GH144" i="3"/>
  <c r="GI144" i="3"/>
  <c r="GK144" i="3"/>
  <c r="GL144" i="3"/>
  <c r="GN144" i="3"/>
  <c r="GO144" i="3"/>
  <c r="GQ144" i="3"/>
  <c r="GR144" i="3"/>
  <c r="GT144" i="3"/>
  <c r="GU144" i="3"/>
  <c r="GW144" i="3"/>
  <c r="GX144" i="3"/>
  <c r="GZ144" i="3"/>
  <c r="HA144" i="3"/>
  <c r="HC144" i="3"/>
  <c r="HD144" i="3"/>
  <c r="HF144" i="3"/>
  <c r="HG144" i="3"/>
  <c r="HI144" i="3"/>
  <c r="HJ144" i="3"/>
  <c r="HL144" i="3"/>
  <c r="HM144" i="3"/>
  <c r="HO144" i="3"/>
  <c r="HP144" i="3"/>
  <c r="HR144" i="3"/>
  <c r="HS144" i="3"/>
  <c r="HU144" i="3"/>
  <c r="HV144" i="3"/>
  <c r="HX144" i="3"/>
  <c r="HY144" i="3"/>
  <c r="IA144" i="3"/>
  <c r="IB144" i="3"/>
  <c r="ID144" i="3"/>
  <c r="IE144" i="3"/>
  <c r="IG144" i="3"/>
  <c r="IH144" i="3"/>
  <c r="IJ144" i="3"/>
  <c r="IK144" i="3"/>
  <c r="IM144" i="3"/>
  <c r="IN144" i="3"/>
  <c r="IP144" i="3"/>
  <c r="IQ144" i="3"/>
  <c r="IS144" i="3"/>
  <c r="IT144" i="3"/>
  <c r="IV144" i="3"/>
  <c r="IW144" i="3"/>
  <c r="IY144" i="3"/>
  <c r="IZ144" i="3"/>
  <c r="JB144" i="3"/>
  <c r="JC144" i="3"/>
  <c r="JE144" i="3"/>
  <c r="JF144" i="3"/>
  <c r="JH144" i="3"/>
  <c r="JI144" i="3"/>
  <c r="JK144" i="3"/>
  <c r="JL144" i="3"/>
  <c r="JN144" i="3"/>
  <c r="JO144" i="3"/>
  <c r="JQ144" i="3"/>
  <c r="JR144" i="3"/>
  <c r="JT144" i="3"/>
  <c r="JU144" i="3"/>
  <c r="JW144" i="3"/>
  <c r="JX144" i="3"/>
  <c r="JZ144" i="3"/>
  <c r="KA144" i="3"/>
  <c r="KC144" i="3"/>
  <c r="KD144" i="3"/>
  <c r="KF144" i="3"/>
  <c r="KG144" i="3"/>
  <c r="KI144" i="3"/>
  <c r="KJ144" i="3"/>
  <c r="KL144" i="3"/>
  <c r="KM144" i="3"/>
  <c r="KO144" i="3"/>
  <c r="KP144" i="3"/>
  <c r="KR144" i="3"/>
  <c r="KS144" i="3"/>
  <c r="KU144" i="3"/>
  <c r="KV144" i="3"/>
  <c r="KX144" i="3"/>
  <c r="KY144" i="3"/>
  <c r="LA144" i="3"/>
  <c r="LB144" i="3"/>
  <c r="LD144" i="3"/>
  <c r="LE144" i="3"/>
  <c r="LG144" i="3"/>
  <c r="LH144" i="3"/>
  <c r="LJ144" i="3"/>
  <c r="LK144" i="3"/>
  <c r="LM144" i="3"/>
  <c r="LN144" i="3"/>
  <c r="LP144" i="3"/>
  <c r="LQ144" i="3"/>
  <c r="LX144" i="3"/>
  <c r="LZ144" i="3"/>
  <c r="MA144" i="3"/>
  <c r="MB144" i="3"/>
  <c r="MC144" i="3"/>
  <c r="MD144" i="3"/>
  <c r="MI144" i="3"/>
  <c r="D145" i="3"/>
  <c r="E145" i="3"/>
  <c r="G145" i="3"/>
  <c r="H145" i="3"/>
  <c r="J145" i="3"/>
  <c r="K145" i="3"/>
  <c r="M145" i="3"/>
  <c r="N145" i="3"/>
  <c r="P145" i="3"/>
  <c r="Q145" i="3"/>
  <c r="S145" i="3"/>
  <c r="T145" i="3"/>
  <c r="V145" i="3"/>
  <c r="W145" i="3"/>
  <c r="Y145" i="3"/>
  <c r="Z145" i="3"/>
  <c r="AB145" i="3"/>
  <c r="AC145" i="3"/>
  <c r="AE145" i="3"/>
  <c r="AF145" i="3"/>
  <c r="AH145" i="3"/>
  <c r="AJ145" i="3" s="1"/>
  <c r="AK145" i="3"/>
  <c r="AL145" i="3"/>
  <c r="AN145" i="3"/>
  <c r="AO145" i="3"/>
  <c r="AQ145" i="3"/>
  <c r="AR145" i="3"/>
  <c r="AT145" i="3"/>
  <c r="AU145" i="3"/>
  <c r="AW145" i="3"/>
  <c r="AX145" i="3"/>
  <c r="AZ145" i="3"/>
  <c r="BA145" i="3"/>
  <c r="BC145" i="3"/>
  <c r="BD145" i="3"/>
  <c r="BF145" i="3"/>
  <c r="BG145" i="3"/>
  <c r="BI145" i="3"/>
  <c r="BJ145" i="3"/>
  <c r="BL145" i="3"/>
  <c r="BM145" i="3"/>
  <c r="BO145" i="3"/>
  <c r="BP145" i="3"/>
  <c r="BR145" i="3"/>
  <c r="BS145" i="3"/>
  <c r="BU145" i="3"/>
  <c r="BV145" i="3"/>
  <c r="BX145" i="3"/>
  <c r="BY145" i="3"/>
  <c r="CA145" i="3"/>
  <c r="CB145" i="3"/>
  <c r="CD145" i="3"/>
  <c r="CE145" i="3"/>
  <c r="CG145" i="3"/>
  <c r="CH145" i="3"/>
  <c r="CJ145" i="3"/>
  <c r="CK145" i="3"/>
  <c r="CM145" i="3"/>
  <c r="CN145" i="3"/>
  <c r="CP145" i="3"/>
  <c r="CQ145" i="3"/>
  <c r="CS145" i="3"/>
  <c r="CT145" i="3"/>
  <c r="CV145" i="3"/>
  <c r="CW145" i="3"/>
  <c r="CY145" i="3"/>
  <c r="CZ145" i="3"/>
  <c r="DB145" i="3"/>
  <c r="DC145" i="3"/>
  <c r="DE145" i="3"/>
  <c r="DF145" i="3"/>
  <c r="DH145" i="3"/>
  <c r="DI145" i="3"/>
  <c r="DK145" i="3"/>
  <c r="DL145" i="3"/>
  <c r="DN145" i="3"/>
  <c r="DO145" i="3"/>
  <c r="DQ145" i="3"/>
  <c r="DR145" i="3"/>
  <c r="DT145" i="3"/>
  <c r="DU145" i="3"/>
  <c r="DW145" i="3"/>
  <c r="DX145" i="3"/>
  <c r="DZ145" i="3"/>
  <c r="EA145" i="3"/>
  <c r="EC145" i="3"/>
  <c r="ED145" i="3"/>
  <c r="EF145" i="3"/>
  <c r="EG145" i="3"/>
  <c r="EI145" i="3"/>
  <c r="EJ145" i="3"/>
  <c r="EL145" i="3"/>
  <c r="EM145" i="3"/>
  <c r="EO145" i="3"/>
  <c r="EP145" i="3"/>
  <c r="ER145" i="3"/>
  <c r="ES145" i="3"/>
  <c r="EU145" i="3"/>
  <c r="EV145" i="3"/>
  <c r="EX145" i="3"/>
  <c r="EY145" i="3"/>
  <c r="FA145" i="3"/>
  <c r="FB145" i="3"/>
  <c r="FD145" i="3"/>
  <c r="FE145" i="3"/>
  <c r="FG145" i="3"/>
  <c r="FH145" i="3"/>
  <c r="FJ145" i="3"/>
  <c r="FK145" i="3"/>
  <c r="FM145" i="3"/>
  <c r="FN145" i="3"/>
  <c r="FP145" i="3"/>
  <c r="FQ145" i="3"/>
  <c r="FS145" i="3"/>
  <c r="FT145" i="3"/>
  <c r="FV145" i="3"/>
  <c r="FW145" i="3"/>
  <c r="FY145" i="3"/>
  <c r="FZ145" i="3"/>
  <c r="GB145" i="3"/>
  <c r="GC145" i="3"/>
  <c r="GE145" i="3"/>
  <c r="GF145" i="3"/>
  <c r="GH145" i="3"/>
  <c r="GI145" i="3"/>
  <c r="GK145" i="3"/>
  <c r="GL145" i="3"/>
  <c r="GN145" i="3"/>
  <c r="GO145" i="3"/>
  <c r="GQ145" i="3"/>
  <c r="GR145" i="3"/>
  <c r="GT145" i="3"/>
  <c r="GU145" i="3"/>
  <c r="GW145" i="3"/>
  <c r="GX145" i="3"/>
  <c r="GZ145" i="3"/>
  <c r="HA145" i="3"/>
  <c r="HC145" i="3"/>
  <c r="HD145" i="3"/>
  <c r="HF145" i="3"/>
  <c r="HG145" i="3"/>
  <c r="HI145" i="3"/>
  <c r="HJ145" i="3"/>
  <c r="HL145" i="3"/>
  <c r="HM145" i="3"/>
  <c r="HO145" i="3"/>
  <c r="HP145" i="3"/>
  <c r="HR145" i="3"/>
  <c r="HS145" i="3"/>
  <c r="HU145" i="3"/>
  <c r="HV145" i="3"/>
  <c r="HX145" i="3"/>
  <c r="HY145" i="3"/>
  <c r="IA145" i="3"/>
  <c r="IB145" i="3"/>
  <c r="ID145" i="3"/>
  <c r="IE145" i="3"/>
  <c r="IG145" i="3"/>
  <c r="IH145" i="3"/>
  <c r="IJ145" i="3"/>
  <c r="IK145" i="3"/>
  <c r="IM145" i="3"/>
  <c r="IN145" i="3"/>
  <c r="IP145" i="3"/>
  <c r="IQ145" i="3"/>
  <c r="IS145" i="3"/>
  <c r="IT145" i="3"/>
  <c r="IV145" i="3"/>
  <c r="IW145" i="3"/>
  <c r="IY145" i="3"/>
  <c r="IZ145" i="3"/>
  <c r="JB145" i="3"/>
  <c r="JC145" i="3"/>
  <c r="JE145" i="3"/>
  <c r="JF145" i="3"/>
  <c r="JH145" i="3"/>
  <c r="JI145" i="3"/>
  <c r="JK145" i="3"/>
  <c r="JL145" i="3"/>
  <c r="JN145" i="3"/>
  <c r="JO145" i="3"/>
  <c r="JQ145" i="3"/>
  <c r="JR145" i="3"/>
  <c r="JT145" i="3"/>
  <c r="JU145" i="3"/>
  <c r="JW145" i="3"/>
  <c r="JX145" i="3"/>
  <c r="JZ145" i="3"/>
  <c r="KA145" i="3"/>
  <c r="KC145" i="3"/>
  <c r="KD145" i="3"/>
  <c r="KF145" i="3"/>
  <c r="KG145" i="3"/>
  <c r="KI145" i="3"/>
  <c r="KJ145" i="3"/>
  <c r="KL145" i="3"/>
  <c r="KM145" i="3"/>
  <c r="KO145" i="3"/>
  <c r="KP145" i="3"/>
  <c r="KR145" i="3"/>
  <c r="KS145" i="3"/>
  <c r="KU145" i="3"/>
  <c r="KV145" i="3"/>
  <c r="KX145" i="3"/>
  <c r="KY145" i="3"/>
  <c r="LA145" i="3"/>
  <c r="LB145" i="3"/>
  <c r="LD145" i="3"/>
  <c r="LE145" i="3"/>
  <c r="LG145" i="3"/>
  <c r="LH145" i="3"/>
  <c r="LJ145" i="3"/>
  <c r="LK145" i="3"/>
  <c r="LM145" i="3"/>
  <c r="LN145" i="3"/>
  <c r="LP145" i="3"/>
  <c r="LQ145" i="3"/>
  <c r="LX145" i="3"/>
  <c r="LZ145" i="3"/>
  <c r="MA145" i="3"/>
  <c r="MB145" i="3"/>
  <c r="MC145" i="3"/>
  <c r="MD145" i="3"/>
  <c r="MI145" i="3"/>
  <c r="D146" i="3"/>
  <c r="E146" i="3"/>
  <c r="G146" i="3"/>
  <c r="H146" i="3"/>
  <c r="J146" i="3"/>
  <c r="K146" i="3"/>
  <c r="M146" i="3"/>
  <c r="N146" i="3"/>
  <c r="P146" i="3"/>
  <c r="Q146" i="3"/>
  <c r="S146" i="3"/>
  <c r="T146" i="3"/>
  <c r="V146" i="3"/>
  <c r="W146" i="3"/>
  <c r="Y146" i="3"/>
  <c r="Z146" i="3"/>
  <c r="AB146" i="3"/>
  <c r="AC146" i="3"/>
  <c r="AE146" i="3"/>
  <c r="AF146" i="3"/>
  <c r="AH146" i="3"/>
  <c r="AJ146" i="3" s="1"/>
  <c r="AK146" i="3"/>
  <c r="AL146" i="3"/>
  <c r="AN146" i="3"/>
  <c r="AO146" i="3"/>
  <c r="AQ146" i="3"/>
  <c r="AR146" i="3"/>
  <c r="AT146" i="3"/>
  <c r="AU146" i="3"/>
  <c r="AW146" i="3"/>
  <c r="AX146" i="3"/>
  <c r="AZ146" i="3"/>
  <c r="BA146" i="3"/>
  <c r="BC146" i="3"/>
  <c r="BD146" i="3"/>
  <c r="BF146" i="3"/>
  <c r="BG146" i="3"/>
  <c r="BI146" i="3"/>
  <c r="BJ146" i="3"/>
  <c r="BL146" i="3"/>
  <c r="BM146" i="3"/>
  <c r="BO146" i="3"/>
  <c r="BP146" i="3"/>
  <c r="BR146" i="3"/>
  <c r="BS146" i="3"/>
  <c r="BU146" i="3"/>
  <c r="BV146" i="3"/>
  <c r="BX146" i="3"/>
  <c r="BY146" i="3"/>
  <c r="CA146" i="3"/>
  <c r="CB146" i="3"/>
  <c r="CD146" i="3"/>
  <c r="CE146" i="3"/>
  <c r="CG146" i="3"/>
  <c r="CH146" i="3"/>
  <c r="CJ146" i="3"/>
  <c r="CK146" i="3"/>
  <c r="CM146" i="3"/>
  <c r="CN146" i="3"/>
  <c r="CP146" i="3"/>
  <c r="CQ146" i="3"/>
  <c r="CS146" i="3"/>
  <c r="CT146" i="3"/>
  <c r="CV146" i="3"/>
  <c r="CW146" i="3"/>
  <c r="CY146" i="3"/>
  <c r="CZ146" i="3"/>
  <c r="DB146" i="3"/>
  <c r="DC146" i="3"/>
  <c r="DE146" i="3"/>
  <c r="DF146" i="3"/>
  <c r="DH146" i="3"/>
  <c r="DI146" i="3"/>
  <c r="DK146" i="3"/>
  <c r="DL146" i="3"/>
  <c r="DN146" i="3"/>
  <c r="DO146" i="3"/>
  <c r="DQ146" i="3"/>
  <c r="DR146" i="3"/>
  <c r="DT146" i="3"/>
  <c r="DU146" i="3"/>
  <c r="DW146" i="3"/>
  <c r="DX146" i="3"/>
  <c r="DZ146" i="3"/>
  <c r="EA146" i="3"/>
  <c r="EC146" i="3"/>
  <c r="ED146" i="3"/>
  <c r="EF146" i="3"/>
  <c r="EG146" i="3"/>
  <c r="EI146" i="3"/>
  <c r="EJ146" i="3"/>
  <c r="EL146" i="3"/>
  <c r="EM146" i="3"/>
  <c r="EO146" i="3"/>
  <c r="EP146" i="3"/>
  <c r="ER146" i="3"/>
  <c r="ES146" i="3"/>
  <c r="EU146" i="3"/>
  <c r="EV146" i="3"/>
  <c r="EX146" i="3"/>
  <c r="EY146" i="3"/>
  <c r="FA146" i="3"/>
  <c r="FB146" i="3"/>
  <c r="FD146" i="3"/>
  <c r="FE146" i="3"/>
  <c r="FG146" i="3"/>
  <c r="FH146" i="3"/>
  <c r="FJ146" i="3"/>
  <c r="FK146" i="3"/>
  <c r="FM146" i="3"/>
  <c r="FN146" i="3"/>
  <c r="FP146" i="3"/>
  <c r="FQ146" i="3"/>
  <c r="FS146" i="3"/>
  <c r="FT146" i="3"/>
  <c r="FV146" i="3"/>
  <c r="FW146" i="3"/>
  <c r="FY146" i="3"/>
  <c r="FZ146" i="3"/>
  <c r="GB146" i="3"/>
  <c r="GC146" i="3"/>
  <c r="GE146" i="3"/>
  <c r="GF146" i="3"/>
  <c r="GH146" i="3"/>
  <c r="GI146" i="3"/>
  <c r="GK146" i="3"/>
  <c r="GL146" i="3"/>
  <c r="GN146" i="3"/>
  <c r="GO146" i="3"/>
  <c r="GQ146" i="3"/>
  <c r="GR146" i="3"/>
  <c r="GT146" i="3"/>
  <c r="GU146" i="3"/>
  <c r="GW146" i="3"/>
  <c r="GX146" i="3"/>
  <c r="GZ146" i="3"/>
  <c r="HA146" i="3"/>
  <c r="HC146" i="3"/>
  <c r="HD146" i="3"/>
  <c r="HF146" i="3"/>
  <c r="HG146" i="3"/>
  <c r="HI146" i="3"/>
  <c r="HJ146" i="3"/>
  <c r="HL146" i="3"/>
  <c r="HM146" i="3"/>
  <c r="HO146" i="3"/>
  <c r="HP146" i="3"/>
  <c r="HR146" i="3"/>
  <c r="HS146" i="3"/>
  <c r="HU146" i="3"/>
  <c r="HV146" i="3"/>
  <c r="HX146" i="3"/>
  <c r="HY146" i="3"/>
  <c r="IA146" i="3"/>
  <c r="IB146" i="3"/>
  <c r="ID146" i="3"/>
  <c r="IE146" i="3"/>
  <c r="IG146" i="3"/>
  <c r="IH146" i="3"/>
  <c r="IJ146" i="3"/>
  <c r="IK146" i="3"/>
  <c r="IM146" i="3"/>
  <c r="IN146" i="3"/>
  <c r="IP146" i="3"/>
  <c r="IQ146" i="3"/>
  <c r="IS146" i="3"/>
  <c r="IT146" i="3"/>
  <c r="IV146" i="3"/>
  <c r="IW146" i="3"/>
  <c r="IY146" i="3"/>
  <c r="IZ146" i="3"/>
  <c r="JB146" i="3"/>
  <c r="JC146" i="3"/>
  <c r="JE146" i="3"/>
  <c r="JF146" i="3"/>
  <c r="JH146" i="3"/>
  <c r="JI146" i="3"/>
  <c r="JK146" i="3"/>
  <c r="JL146" i="3"/>
  <c r="JN146" i="3"/>
  <c r="JO146" i="3"/>
  <c r="JQ146" i="3"/>
  <c r="JR146" i="3"/>
  <c r="JT146" i="3"/>
  <c r="JU146" i="3"/>
  <c r="JW146" i="3"/>
  <c r="JX146" i="3"/>
  <c r="JZ146" i="3"/>
  <c r="KA146" i="3"/>
  <c r="KC146" i="3"/>
  <c r="KD146" i="3"/>
  <c r="KF146" i="3"/>
  <c r="KG146" i="3"/>
  <c r="KI146" i="3"/>
  <c r="KJ146" i="3"/>
  <c r="KL146" i="3"/>
  <c r="KM146" i="3"/>
  <c r="KO146" i="3"/>
  <c r="KP146" i="3"/>
  <c r="KR146" i="3"/>
  <c r="KS146" i="3"/>
  <c r="KU146" i="3"/>
  <c r="KV146" i="3"/>
  <c r="KX146" i="3"/>
  <c r="KY146" i="3"/>
  <c r="LA146" i="3"/>
  <c r="LB146" i="3"/>
  <c r="LD146" i="3"/>
  <c r="LE146" i="3"/>
  <c r="LG146" i="3"/>
  <c r="LH146" i="3"/>
  <c r="LJ146" i="3"/>
  <c r="LK146" i="3"/>
  <c r="LM146" i="3"/>
  <c r="LN146" i="3"/>
  <c r="LP146" i="3"/>
  <c r="LQ146" i="3"/>
  <c r="LX146" i="3"/>
  <c r="LZ146" i="3"/>
  <c r="MA146" i="3"/>
  <c r="MB146" i="3"/>
  <c r="MC146" i="3"/>
  <c r="MD146" i="3"/>
  <c r="MI146" i="3"/>
  <c r="D147" i="3"/>
  <c r="E147" i="3"/>
  <c r="G147" i="3"/>
  <c r="H147" i="3"/>
  <c r="J147" i="3"/>
  <c r="K147" i="3"/>
  <c r="M147" i="3"/>
  <c r="N147" i="3"/>
  <c r="P147" i="3"/>
  <c r="Q147" i="3"/>
  <c r="S147" i="3"/>
  <c r="T147" i="3"/>
  <c r="V147" i="3"/>
  <c r="W147" i="3"/>
  <c r="Y147" i="3"/>
  <c r="Z147" i="3"/>
  <c r="AB147" i="3"/>
  <c r="AC147" i="3"/>
  <c r="AE147" i="3"/>
  <c r="AF147" i="3"/>
  <c r="AH147" i="3"/>
  <c r="AJ147" i="3" s="1"/>
  <c r="AK147" i="3"/>
  <c r="AL147" i="3"/>
  <c r="AN147" i="3"/>
  <c r="AO147" i="3"/>
  <c r="AQ147" i="3"/>
  <c r="AR147" i="3"/>
  <c r="AT147" i="3"/>
  <c r="AU147" i="3"/>
  <c r="AW147" i="3"/>
  <c r="AX147" i="3"/>
  <c r="AZ147" i="3"/>
  <c r="BA147" i="3"/>
  <c r="BC147" i="3"/>
  <c r="BD147" i="3"/>
  <c r="BF147" i="3"/>
  <c r="BG147" i="3"/>
  <c r="BI147" i="3"/>
  <c r="BJ147" i="3"/>
  <c r="BL147" i="3"/>
  <c r="BM147" i="3"/>
  <c r="BO147" i="3"/>
  <c r="BP147" i="3"/>
  <c r="BR147" i="3"/>
  <c r="BS147" i="3"/>
  <c r="BU147" i="3"/>
  <c r="BV147" i="3"/>
  <c r="BX147" i="3"/>
  <c r="BY147" i="3"/>
  <c r="CA147" i="3"/>
  <c r="CB147" i="3"/>
  <c r="CD147" i="3"/>
  <c r="CE147" i="3"/>
  <c r="CG147" i="3"/>
  <c r="CH147" i="3"/>
  <c r="CJ147" i="3"/>
  <c r="CK147" i="3"/>
  <c r="CM147" i="3"/>
  <c r="CN147" i="3"/>
  <c r="CP147" i="3"/>
  <c r="CQ147" i="3"/>
  <c r="CS147" i="3"/>
  <c r="CT147" i="3"/>
  <c r="CV147" i="3"/>
  <c r="CW147" i="3"/>
  <c r="CY147" i="3"/>
  <c r="CZ147" i="3"/>
  <c r="DB147" i="3"/>
  <c r="DC147" i="3"/>
  <c r="DE147" i="3"/>
  <c r="DF147" i="3"/>
  <c r="DH147" i="3"/>
  <c r="DI147" i="3"/>
  <c r="DK147" i="3"/>
  <c r="DL147" i="3"/>
  <c r="DN147" i="3"/>
  <c r="DO147" i="3"/>
  <c r="DQ147" i="3"/>
  <c r="DR147" i="3"/>
  <c r="DT147" i="3"/>
  <c r="DU147" i="3"/>
  <c r="DW147" i="3"/>
  <c r="DX147" i="3"/>
  <c r="DZ147" i="3"/>
  <c r="EA147" i="3"/>
  <c r="EC147" i="3"/>
  <c r="ED147" i="3"/>
  <c r="EF147" i="3"/>
  <c r="EG147" i="3"/>
  <c r="EI147" i="3"/>
  <c r="EJ147" i="3"/>
  <c r="EL147" i="3"/>
  <c r="EM147" i="3"/>
  <c r="EO147" i="3"/>
  <c r="EP147" i="3"/>
  <c r="ER147" i="3"/>
  <c r="ES147" i="3"/>
  <c r="EU147" i="3"/>
  <c r="EV147" i="3"/>
  <c r="EX147" i="3"/>
  <c r="EY147" i="3"/>
  <c r="FA147" i="3"/>
  <c r="FB147" i="3"/>
  <c r="FD147" i="3"/>
  <c r="FE147" i="3"/>
  <c r="FG147" i="3"/>
  <c r="FH147" i="3"/>
  <c r="FJ147" i="3"/>
  <c r="FK147" i="3"/>
  <c r="FM147" i="3"/>
  <c r="FN147" i="3"/>
  <c r="FP147" i="3"/>
  <c r="FQ147" i="3"/>
  <c r="FS147" i="3"/>
  <c r="FT147" i="3"/>
  <c r="FV147" i="3"/>
  <c r="FW147" i="3"/>
  <c r="FY147" i="3"/>
  <c r="FZ147" i="3"/>
  <c r="GB147" i="3"/>
  <c r="GC147" i="3"/>
  <c r="GE147" i="3"/>
  <c r="GF147" i="3"/>
  <c r="GH147" i="3"/>
  <c r="GI147" i="3"/>
  <c r="GK147" i="3"/>
  <c r="GL147" i="3"/>
  <c r="GN147" i="3"/>
  <c r="GO147" i="3"/>
  <c r="GQ147" i="3"/>
  <c r="GR147" i="3"/>
  <c r="GT147" i="3"/>
  <c r="GU147" i="3"/>
  <c r="GW147" i="3"/>
  <c r="GX147" i="3"/>
  <c r="GZ147" i="3"/>
  <c r="HA147" i="3"/>
  <c r="HC147" i="3"/>
  <c r="HD147" i="3"/>
  <c r="HF147" i="3"/>
  <c r="HG147" i="3"/>
  <c r="HI147" i="3"/>
  <c r="HJ147" i="3"/>
  <c r="HL147" i="3"/>
  <c r="HM147" i="3"/>
  <c r="HO147" i="3"/>
  <c r="HP147" i="3"/>
  <c r="HR147" i="3"/>
  <c r="HS147" i="3"/>
  <c r="HU147" i="3"/>
  <c r="HV147" i="3"/>
  <c r="HX147" i="3"/>
  <c r="HY147" i="3"/>
  <c r="IA147" i="3"/>
  <c r="IB147" i="3"/>
  <c r="ID147" i="3"/>
  <c r="IE147" i="3"/>
  <c r="IG147" i="3"/>
  <c r="IH147" i="3"/>
  <c r="IJ147" i="3"/>
  <c r="IK147" i="3"/>
  <c r="IM147" i="3"/>
  <c r="IN147" i="3"/>
  <c r="IP147" i="3"/>
  <c r="IQ147" i="3"/>
  <c r="IS147" i="3"/>
  <c r="IT147" i="3"/>
  <c r="IV147" i="3"/>
  <c r="IW147" i="3"/>
  <c r="IY147" i="3"/>
  <c r="IZ147" i="3"/>
  <c r="JB147" i="3"/>
  <c r="JC147" i="3"/>
  <c r="JE147" i="3"/>
  <c r="JF147" i="3"/>
  <c r="JH147" i="3"/>
  <c r="JI147" i="3"/>
  <c r="JK147" i="3"/>
  <c r="JL147" i="3"/>
  <c r="JN147" i="3"/>
  <c r="JO147" i="3"/>
  <c r="JQ147" i="3"/>
  <c r="JR147" i="3"/>
  <c r="JT147" i="3"/>
  <c r="JU147" i="3"/>
  <c r="JW147" i="3"/>
  <c r="JX147" i="3"/>
  <c r="JZ147" i="3"/>
  <c r="KA147" i="3"/>
  <c r="KC147" i="3"/>
  <c r="KD147" i="3"/>
  <c r="KF147" i="3"/>
  <c r="KG147" i="3"/>
  <c r="KI147" i="3"/>
  <c r="KJ147" i="3"/>
  <c r="KL147" i="3"/>
  <c r="KM147" i="3"/>
  <c r="KO147" i="3"/>
  <c r="KP147" i="3"/>
  <c r="KR147" i="3"/>
  <c r="KS147" i="3"/>
  <c r="KU147" i="3"/>
  <c r="KV147" i="3"/>
  <c r="KX147" i="3"/>
  <c r="KY147" i="3"/>
  <c r="LA147" i="3"/>
  <c r="LB147" i="3"/>
  <c r="LD147" i="3"/>
  <c r="LE147" i="3"/>
  <c r="LG147" i="3"/>
  <c r="LH147" i="3"/>
  <c r="LJ147" i="3"/>
  <c r="LK147" i="3"/>
  <c r="LM147" i="3"/>
  <c r="LN147" i="3"/>
  <c r="LP147" i="3"/>
  <c r="LQ147" i="3"/>
  <c r="LX147" i="3"/>
  <c r="LZ147" i="3"/>
  <c r="MA147" i="3"/>
  <c r="MB147" i="3"/>
  <c r="MC147" i="3"/>
  <c r="MD147" i="3"/>
  <c r="MI147" i="3"/>
  <c r="D148" i="3"/>
  <c r="E148" i="3"/>
  <c r="G148" i="3"/>
  <c r="H148" i="3"/>
  <c r="J148" i="3"/>
  <c r="K148" i="3"/>
  <c r="M148" i="3"/>
  <c r="N148" i="3"/>
  <c r="P148" i="3"/>
  <c r="Q148" i="3"/>
  <c r="S148" i="3"/>
  <c r="T148" i="3"/>
  <c r="V148" i="3"/>
  <c r="W148" i="3"/>
  <c r="Y148" i="3"/>
  <c r="Z148" i="3"/>
  <c r="AB148" i="3"/>
  <c r="AC148" i="3"/>
  <c r="AE148" i="3"/>
  <c r="AF148" i="3"/>
  <c r="AH148" i="3"/>
  <c r="AJ148" i="3" s="1"/>
  <c r="AK148" i="3"/>
  <c r="AL148" i="3"/>
  <c r="AN148" i="3"/>
  <c r="AO148" i="3"/>
  <c r="AQ148" i="3"/>
  <c r="AR148" i="3"/>
  <c r="AT148" i="3"/>
  <c r="AU148" i="3"/>
  <c r="AW148" i="3"/>
  <c r="AX148" i="3"/>
  <c r="AZ148" i="3"/>
  <c r="BA148" i="3"/>
  <c r="BC148" i="3"/>
  <c r="BD148" i="3"/>
  <c r="BF148" i="3"/>
  <c r="BG148" i="3"/>
  <c r="BI148" i="3"/>
  <c r="BJ148" i="3"/>
  <c r="BL148" i="3"/>
  <c r="BM148" i="3"/>
  <c r="BO148" i="3"/>
  <c r="BP148" i="3"/>
  <c r="BR148" i="3"/>
  <c r="BS148" i="3"/>
  <c r="BU148" i="3"/>
  <c r="BV148" i="3"/>
  <c r="BX148" i="3"/>
  <c r="BY148" i="3"/>
  <c r="CA148" i="3"/>
  <c r="CB148" i="3"/>
  <c r="CD148" i="3"/>
  <c r="CE148" i="3"/>
  <c r="CG148" i="3"/>
  <c r="CH148" i="3"/>
  <c r="CJ148" i="3"/>
  <c r="CK148" i="3"/>
  <c r="CM148" i="3"/>
  <c r="CN148" i="3"/>
  <c r="CP148" i="3"/>
  <c r="CQ148" i="3"/>
  <c r="CS148" i="3"/>
  <c r="CT148" i="3"/>
  <c r="CV148" i="3"/>
  <c r="CW148" i="3"/>
  <c r="CY148" i="3"/>
  <c r="CZ148" i="3"/>
  <c r="DB148" i="3"/>
  <c r="DC148" i="3"/>
  <c r="DE148" i="3"/>
  <c r="DF148" i="3"/>
  <c r="DH148" i="3"/>
  <c r="DI148" i="3"/>
  <c r="DK148" i="3"/>
  <c r="DL148" i="3"/>
  <c r="DN148" i="3"/>
  <c r="DO148" i="3"/>
  <c r="DQ148" i="3"/>
  <c r="DR148" i="3"/>
  <c r="DT148" i="3"/>
  <c r="DU148" i="3"/>
  <c r="DW148" i="3"/>
  <c r="DX148" i="3"/>
  <c r="DZ148" i="3"/>
  <c r="EA148" i="3"/>
  <c r="EC148" i="3"/>
  <c r="ED148" i="3"/>
  <c r="EF148" i="3"/>
  <c r="EG148" i="3"/>
  <c r="EI148" i="3"/>
  <c r="EJ148" i="3"/>
  <c r="EL148" i="3"/>
  <c r="EM148" i="3"/>
  <c r="EO148" i="3"/>
  <c r="EP148" i="3"/>
  <c r="ER148" i="3"/>
  <c r="ES148" i="3"/>
  <c r="EU148" i="3"/>
  <c r="EV148" i="3"/>
  <c r="EX148" i="3"/>
  <c r="EY148" i="3"/>
  <c r="FA148" i="3"/>
  <c r="FB148" i="3"/>
  <c r="FD148" i="3"/>
  <c r="FE148" i="3"/>
  <c r="FG148" i="3"/>
  <c r="FH148" i="3"/>
  <c r="FJ148" i="3"/>
  <c r="FK148" i="3"/>
  <c r="FM148" i="3"/>
  <c r="FN148" i="3"/>
  <c r="FP148" i="3"/>
  <c r="FQ148" i="3"/>
  <c r="FS148" i="3"/>
  <c r="FT148" i="3"/>
  <c r="FV148" i="3"/>
  <c r="FW148" i="3"/>
  <c r="FY148" i="3"/>
  <c r="FZ148" i="3"/>
  <c r="GB148" i="3"/>
  <c r="GC148" i="3"/>
  <c r="GE148" i="3"/>
  <c r="GF148" i="3"/>
  <c r="GH148" i="3"/>
  <c r="GI148" i="3"/>
  <c r="GK148" i="3"/>
  <c r="GL148" i="3"/>
  <c r="GN148" i="3"/>
  <c r="GO148" i="3"/>
  <c r="GQ148" i="3"/>
  <c r="GR148" i="3"/>
  <c r="GT148" i="3"/>
  <c r="GU148" i="3"/>
  <c r="GW148" i="3"/>
  <c r="GX148" i="3"/>
  <c r="GZ148" i="3"/>
  <c r="HA148" i="3"/>
  <c r="HC148" i="3"/>
  <c r="HD148" i="3"/>
  <c r="HF148" i="3"/>
  <c r="HG148" i="3"/>
  <c r="HI148" i="3"/>
  <c r="HJ148" i="3"/>
  <c r="HL148" i="3"/>
  <c r="HM148" i="3"/>
  <c r="HO148" i="3"/>
  <c r="HP148" i="3"/>
  <c r="HR148" i="3"/>
  <c r="HS148" i="3"/>
  <c r="HU148" i="3"/>
  <c r="HV148" i="3"/>
  <c r="HX148" i="3"/>
  <c r="HY148" i="3"/>
  <c r="IA148" i="3"/>
  <c r="IB148" i="3"/>
  <c r="ID148" i="3"/>
  <c r="IE148" i="3"/>
  <c r="IG148" i="3"/>
  <c r="IH148" i="3"/>
  <c r="IJ148" i="3"/>
  <c r="IK148" i="3"/>
  <c r="IM148" i="3"/>
  <c r="IN148" i="3"/>
  <c r="IP148" i="3"/>
  <c r="IQ148" i="3"/>
  <c r="IS148" i="3"/>
  <c r="IT148" i="3"/>
  <c r="IV148" i="3"/>
  <c r="IW148" i="3"/>
  <c r="IY148" i="3"/>
  <c r="IZ148" i="3"/>
  <c r="JB148" i="3"/>
  <c r="JC148" i="3"/>
  <c r="JE148" i="3"/>
  <c r="JF148" i="3"/>
  <c r="JH148" i="3"/>
  <c r="JI148" i="3"/>
  <c r="JK148" i="3"/>
  <c r="JL148" i="3"/>
  <c r="JN148" i="3"/>
  <c r="JO148" i="3"/>
  <c r="JQ148" i="3"/>
  <c r="JR148" i="3"/>
  <c r="JT148" i="3"/>
  <c r="JU148" i="3"/>
  <c r="JW148" i="3"/>
  <c r="JX148" i="3"/>
  <c r="JZ148" i="3"/>
  <c r="KA148" i="3"/>
  <c r="KC148" i="3"/>
  <c r="KD148" i="3"/>
  <c r="KF148" i="3"/>
  <c r="KG148" i="3"/>
  <c r="KI148" i="3"/>
  <c r="KJ148" i="3"/>
  <c r="KL148" i="3"/>
  <c r="KM148" i="3"/>
  <c r="KO148" i="3"/>
  <c r="KP148" i="3"/>
  <c r="KR148" i="3"/>
  <c r="KS148" i="3"/>
  <c r="KU148" i="3"/>
  <c r="KV148" i="3"/>
  <c r="KX148" i="3"/>
  <c r="KY148" i="3"/>
  <c r="LA148" i="3"/>
  <c r="LB148" i="3"/>
  <c r="LD148" i="3"/>
  <c r="LE148" i="3"/>
  <c r="LG148" i="3"/>
  <c r="LH148" i="3"/>
  <c r="LJ148" i="3"/>
  <c r="LK148" i="3"/>
  <c r="LM148" i="3"/>
  <c r="LN148" i="3"/>
  <c r="LP148" i="3"/>
  <c r="LQ148" i="3"/>
  <c r="LX148" i="3"/>
  <c r="LZ148" i="3"/>
  <c r="MA148" i="3"/>
  <c r="MB148" i="3"/>
  <c r="MC148" i="3"/>
  <c r="MD148" i="3"/>
  <c r="MI148" i="3"/>
  <c r="D149" i="3"/>
  <c r="E149" i="3"/>
  <c r="G149" i="3"/>
  <c r="H149" i="3"/>
  <c r="J149" i="3"/>
  <c r="K149" i="3"/>
  <c r="M149" i="3"/>
  <c r="N149" i="3"/>
  <c r="P149" i="3"/>
  <c r="Q149" i="3"/>
  <c r="S149" i="3"/>
  <c r="T149" i="3"/>
  <c r="V149" i="3"/>
  <c r="W149" i="3"/>
  <c r="Y149" i="3"/>
  <c r="Z149" i="3"/>
  <c r="AB149" i="3"/>
  <c r="AC149" i="3"/>
  <c r="AE149" i="3"/>
  <c r="AF149" i="3"/>
  <c r="AH149" i="3"/>
  <c r="AJ149" i="3" s="1"/>
  <c r="AK149" i="3"/>
  <c r="AL149" i="3"/>
  <c r="AN149" i="3"/>
  <c r="AO149" i="3"/>
  <c r="AQ149" i="3"/>
  <c r="AR149" i="3"/>
  <c r="AT149" i="3"/>
  <c r="AU149" i="3"/>
  <c r="AW149" i="3"/>
  <c r="AX149" i="3"/>
  <c r="AZ149" i="3"/>
  <c r="BA149" i="3"/>
  <c r="BC149" i="3"/>
  <c r="BD149" i="3"/>
  <c r="BF149" i="3"/>
  <c r="BG149" i="3"/>
  <c r="BI149" i="3"/>
  <c r="BJ149" i="3"/>
  <c r="BL149" i="3"/>
  <c r="BM149" i="3"/>
  <c r="BO149" i="3"/>
  <c r="BP149" i="3"/>
  <c r="BR149" i="3"/>
  <c r="BS149" i="3"/>
  <c r="BU149" i="3"/>
  <c r="BV149" i="3"/>
  <c r="BX149" i="3"/>
  <c r="BY149" i="3"/>
  <c r="CA149" i="3"/>
  <c r="CB149" i="3"/>
  <c r="CD149" i="3"/>
  <c r="CE149" i="3"/>
  <c r="CG149" i="3"/>
  <c r="CH149" i="3"/>
  <c r="CJ149" i="3"/>
  <c r="CK149" i="3"/>
  <c r="CM149" i="3"/>
  <c r="CN149" i="3"/>
  <c r="CP149" i="3"/>
  <c r="CQ149" i="3"/>
  <c r="CS149" i="3"/>
  <c r="CT149" i="3"/>
  <c r="CV149" i="3"/>
  <c r="CW149" i="3"/>
  <c r="CY149" i="3"/>
  <c r="CZ149" i="3"/>
  <c r="DB149" i="3"/>
  <c r="DC149" i="3"/>
  <c r="DE149" i="3"/>
  <c r="DF149" i="3"/>
  <c r="DH149" i="3"/>
  <c r="DI149" i="3"/>
  <c r="DK149" i="3"/>
  <c r="DL149" i="3"/>
  <c r="DN149" i="3"/>
  <c r="DO149" i="3"/>
  <c r="DQ149" i="3"/>
  <c r="DR149" i="3"/>
  <c r="DT149" i="3"/>
  <c r="DU149" i="3"/>
  <c r="DW149" i="3"/>
  <c r="DX149" i="3"/>
  <c r="DZ149" i="3"/>
  <c r="EA149" i="3"/>
  <c r="EC149" i="3"/>
  <c r="ED149" i="3"/>
  <c r="EF149" i="3"/>
  <c r="EG149" i="3"/>
  <c r="EI149" i="3"/>
  <c r="EJ149" i="3"/>
  <c r="EL149" i="3"/>
  <c r="EM149" i="3"/>
  <c r="EO149" i="3"/>
  <c r="EP149" i="3"/>
  <c r="ER149" i="3"/>
  <c r="ES149" i="3"/>
  <c r="EU149" i="3"/>
  <c r="EV149" i="3"/>
  <c r="EX149" i="3"/>
  <c r="EY149" i="3"/>
  <c r="FA149" i="3"/>
  <c r="FB149" i="3"/>
  <c r="FD149" i="3"/>
  <c r="FE149" i="3"/>
  <c r="FG149" i="3"/>
  <c r="FH149" i="3"/>
  <c r="FJ149" i="3"/>
  <c r="FK149" i="3"/>
  <c r="FM149" i="3"/>
  <c r="FN149" i="3"/>
  <c r="FP149" i="3"/>
  <c r="FQ149" i="3"/>
  <c r="FS149" i="3"/>
  <c r="FT149" i="3"/>
  <c r="FV149" i="3"/>
  <c r="FW149" i="3"/>
  <c r="FY149" i="3"/>
  <c r="FZ149" i="3"/>
  <c r="GB149" i="3"/>
  <c r="GC149" i="3"/>
  <c r="GE149" i="3"/>
  <c r="GF149" i="3"/>
  <c r="GH149" i="3"/>
  <c r="GI149" i="3"/>
  <c r="GK149" i="3"/>
  <c r="GL149" i="3"/>
  <c r="GN149" i="3"/>
  <c r="GO149" i="3"/>
  <c r="GQ149" i="3"/>
  <c r="GR149" i="3"/>
  <c r="GT149" i="3"/>
  <c r="GU149" i="3"/>
  <c r="GW149" i="3"/>
  <c r="GX149" i="3"/>
  <c r="GZ149" i="3"/>
  <c r="HA149" i="3"/>
  <c r="HC149" i="3"/>
  <c r="HD149" i="3"/>
  <c r="HF149" i="3"/>
  <c r="HG149" i="3"/>
  <c r="HI149" i="3"/>
  <c r="HJ149" i="3"/>
  <c r="HL149" i="3"/>
  <c r="HM149" i="3"/>
  <c r="HO149" i="3"/>
  <c r="HP149" i="3"/>
  <c r="HR149" i="3"/>
  <c r="HS149" i="3"/>
  <c r="HU149" i="3"/>
  <c r="HV149" i="3"/>
  <c r="HX149" i="3"/>
  <c r="HY149" i="3"/>
  <c r="IA149" i="3"/>
  <c r="IB149" i="3"/>
  <c r="ID149" i="3"/>
  <c r="IE149" i="3"/>
  <c r="IG149" i="3"/>
  <c r="IH149" i="3"/>
  <c r="IJ149" i="3"/>
  <c r="IK149" i="3"/>
  <c r="IM149" i="3"/>
  <c r="IN149" i="3"/>
  <c r="IP149" i="3"/>
  <c r="IQ149" i="3"/>
  <c r="IS149" i="3"/>
  <c r="IT149" i="3"/>
  <c r="IV149" i="3"/>
  <c r="IW149" i="3"/>
  <c r="IY149" i="3"/>
  <c r="IZ149" i="3"/>
  <c r="JB149" i="3"/>
  <c r="JC149" i="3"/>
  <c r="JE149" i="3"/>
  <c r="JF149" i="3"/>
  <c r="JH149" i="3"/>
  <c r="JI149" i="3"/>
  <c r="JK149" i="3"/>
  <c r="JL149" i="3"/>
  <c r="JN149" i="3"/>
  <c r="JO149" i="3"/>
  <c r="JQ149" i="3"/>
  <c r="JR149" i="3"/>
  <c r="JT149" i="3"/>
  <c r="JU149" i="3"/>
  <c r="JW149" i="3"/>
  <c r="JX149" i="3"/>
  <c r="JZ149" i="3"/>
  <c r="KA149" i="3"/>
  <c r="KC149" i="3"/>
  <c r="KD149" i="3"/>
  <c r="KF149" i="3"/>
  <c r="KG149" i="3"/>
  <c r="KI149" i="3"/>
  <c r="KJ149" i="3"/>
  <c r="KL149" i="3"/>
  <c r="KM149" i="3"/>
  <c r="KO149" i="3"/>
  <c r="KP149" i="3"/>
  <c r="KR149" i="3"/>
  <c r="KS149" i="3"/>
  <c r="KU149" i="3"/>
  <c r="KV149" i="3"/>
  <c r="KX149" i="3"/>
  <c r="KY149" i="3"/>
  <c r="LA149" i="3"/>
  <c r="LB149" i="3"/>
  <c r="LD149" i="3"/>
  <c r="LE149" i="3"/>
  <c r="LG149" i="3"/>
  <c r="LH149" i="3"/>
  <c r="LJ149" i="3"/>
  <c r="LK149" i="3"/>
  <c r="LM149" i="3"/>
  <c r="LN149" i="3"/>
  <c r="LP149" i="3"/>
  <c r="LQ149" i="3"/>
  <c r="LX149" i="3"/>
  <c r="LZ149" i="3"/>
  <c r="MA149" i="3"/>
  <c r="MB149" i="3"/>
  <c r="MC149" i="3"/>
  <c r="MD149" i="3"/>
  <c r="MI149" i="3"/>
  <c r="D150" i="3"/>
  <c r="E150" i="3"/>
  <c r="G150" i="3"/>
  <c r="H150" i="3"/>
  <c r="J150" i="3"/>
  <c r="K150" i="3"/>
  <c r="M150" i="3"/>
  <c r="N150" i="3"/>
  <c r="P150" i="3"/>
  <c r="Q150" i="3"/>
  <c r="S150" i="3"/>
  <c r="T150" i="3"/>
  <c r="V150" i="3"/>
  <c r="W150" i="3"/>
  <c r="Y150" i="3"/>
  <c r="Z150" i="3"/>
  <c r="AB150" i="3"/>
  <c r="AC150" i="3"/>
  <c r="AE150" i="3"/>
  <c r="AF150" i="3"/>
  <c r="AH150" i="3"/>
  <c r="AJ150" i="3" s="1"/>
  <c r="AK150" i="3"/>
  <c r="AL150" i="3"/>
  <c r="AN150" i="3"/>
  <c r="AO150" i="3"/>
  <c r="AQ150" i="3"/>
  <c r="AR150" i="3"/>
  <c r="AT150" i="3"/>
  <c r="AU150" i="3"/>
  <c r="AW150" i="3"/>
  <c r="AX150" i="3"/>
  <c r="AZ150" i="3"/>
  <c r="BA150" i="3"/>
  <c r="BC150" i="3"/>
  <c r="BD150" i="3"/>
  <c r="BF150" i="3"/>
  <c r="BG150" i="3"/>
  <c r="BI150" i="3"/>
  <c r="BJ150" i="3"/>
  <c r="BL150" i="3"/>
  <c r="BM150" i="3"/>
  <c r="BO150" i="3"/>
  <c r="BP150" i="3"/>
  <c r="BR150" i="3"/>
  <c r="BS150" i="3"/>
  <c r="BU150" i="3"/>
  <c r="BV150" i="3"/>
  <c r="BX150" i="3"/>
  <c r="BY150" i="3"/>
  <c r="CA150" i="3"/>
  <c r="CB150" i="3"/>
  <c r="CD150" i="3"/>
  <c r="CE150" i="3"/>
  <c r="CG150" i="3"/>
  <c r="CH150" i="3"/>
  <c r="CJ150" i="3"/>
  <c r="CK150" i="3"/>
  <c r="CM150" i="3"/>
  <c r="CN150" i="3"/>
  <c r="CP150" i="3"/>
  <c r="CQ150" i="3"/>
  <c r="CS150" i="3"/>
  <c r="CT150" i="3"/>
  <c r="CV150" i="3"/>
  <c r="CW150" i="3"/>
  <c r="CY150" i="3"/>
  <c r="CZ150" i="3"/>
  <c r="DB150" i="3"/>
  <c r="DC150" i="3"/>
  <c r="DE150" i="3"/>
  <c r="DF150" i="3"/>
  <c r="DH150" i="3"/>
  <c r="DI150" i="3"/>
  <c r="DK150" i="3"/>
  <c r="DL150" i="3"/>
  <c r="DN150" i="3"/>
  <c r="DO150" i="3"/>
  <c r="DQ150" i="3"/>
  <c r="DR150" i="3"/>
  <c r="DT150" i="3"/>
  <c r="DU150" i="3"/>
  <c r="DW150" i="3"/>
  <c r="DX150" i="3"/>
  <c r="DZ150" i="3"/>
  <c r="EA150" i="3"/>
  <c r="EC150" i="3"/>
  <c r="ED150" i="3"/>
  <c r="EF150" i="3"/>
  <c r="EG150" i="3"/>
  <c r="EI150" i="3"/>
  <c r="EJ150" i="3"/>
  <c r="EL150" i="3"/>
  <c r="EM150" i="3"/>
  <c r="EO150" i="3"/>
  <c r="EP150" i="3"/>
  <c r="ER150" i="3"/>
  <c r="ES150" i="3"/>
  <c r="EU150" i="3"/>
  <c r="EV150" i="3"/>
  <c r="EX150" i="3"/>
  <c r="EY150" i="3"/>
  <c r="FA150" i="3"/>
  <c r="FB150" i="3"/>
  <c r="FD150" i="3"/>
  <c r="FE150" i="3"/>
  <c r="FG150" i="3"/>
  <c r="FH150" i="3"/>
  <c r="FJ150" i="3"/>
  <c r="FK150" i="3"/>
  <c r="FM150" i="3"/>
  <c r="FN150" i="3"/>
  <c r="FP150" i="3"/>
  <c r="FQ150" i="3"/>
  <c r="FS150" i="3"/>
  <c r="FT150" i="3"/>
  <c r="FV150" i="3"/>
  <c r="FW150" i="3"/>
  <c r="FY150" i="3"/>
  <c r="FZ150" i="3"/>
  <c r="GB150" i="3"/>
  <c r="GC150" i="3"/>
  <c r="GE150" i="3"/>
  <c r="GF150" i="3"/>
  <c r="GH150" i="3"/>
  <c r="GI150" i="3"/>
  <c r="GK150" i="3"/>
  <c r="GL150" i="3"/>
  <c r="GN150" i="3"/>
  <c r="GO150" i="3"/>
  <c r="GQ150" i="3"/>
  <c r="GR150" i="3"/>
  <c r="GT150" i="3"/>
  <c r="GU150" i="3"/>
  <c r="GW150" i="3"/>
  <c r="GX150" i="3"/>
  <c r="GZ150" i="3"/>
  <c r="HA150" i="3"/>
  <c r="HC150" i="3"/>
  <c r="HD150" i="3"/>
  <c r="HF150" i="3"/>
  <c r="HG150" i="3"/>
  <c r="HI150" i="3"/>
  <c r="HJ150" i="3"/>
  <c r="HL150" i="3"/>
  <c r="HM150" i="3"/>
  <c r="HO150" i="3"/>
  <c r="HP150" i="3"/>
  <c r="HR150" i="3"/>
  <c r="HS150" i="3"/>
  <c r="HU150" i="3"/>
  <c r="HV150" i="3"/>
  <c r="HX150" i="3"/>
  <c r="HY150" i="3"/>
  <c r="IA150" i="3"/>
  <c r="IB150" i="3"/>
  <c r="ID150" i="3"/>
  <c r="IE150" i="3"/>
  <c r="IG150" i="3"/>
  <c r="IH150" i="3"/>
  <c r="IJ150" i="3"/>
  <c r="IK150" i="3"/>
  <c r="IM150" i="3"/>
  <c r="IN150" i="3"/>
  <c r="IP150" i="3"/>
  <c r="IQ150" i="3"/>
  <c r="IS150" i="3"/>
  <c r="IT150" i="3"/>
  <c r="IV150" i="3"/>
  <c r="IW150" i="3"/>
  <c r="IY150" i="3"/>
  <c r="IZ150" i="3"/>
  <c r="JB150" i="3"/>
  <c r="JC150" i="3"/>
  <c r="JE150" i="3"/>
  <c r="JF150" i="3"/>
  <c r="JH150" i="3"/>
  <c r="JI150" i="3"/>
  <c r="JK150" i="3"/>
  <c r="JL150" i="3"/>
  <c r="JN150" i="3"/>
  <c r="JO150" i="3"/>
  <c r="JQ150" i="3"/>
  <c r="JR150" i="3"/>
  <c r="JT150" i="3"/>
  <c r="JU150" i="3"/>
  <c r="JW150" i="3"/>
  <c r="JX150" i="3"/>
  <c r="JZ150" i="3"/>
  <c r="KA150" i="3"/>
  <c r="KC150" i="3"/>
  <c r="KD150" i="3"/>
  <c r="KF150" i="3"/>
  <c r="KG150" i="3"/>
  <c r="KI150" i="3"/>
  <c r="KJ150" i="3"/>
  <c r="KL150" i="3"/>
  <c r="KM150" i="3"/>
  <c r="KO150" i="3"/>
  <c r="KP150" i="3"/>
  <c r="KR150" i="3"/>
  <c r="KS150" i="3"/>
  <c r="KU150" i="3"/>
  <c r="KV150" i="3"/>
  <c r="KX150" i="3"/>
  <c r="KY150" i="3"/>
  <c r="LA150" i="3"/>
  <c r="LB150" i="3"/>
  <c r="LD150" i="3"/>
  <c r="LE150" i="3"/>
  <c r="LG150" i="3"/>
  <c r="LH150" i="3"/>
  <c r="LJ150" i="3"/>
  <c r="LK150" i="3"/>
  <c r="LM150" i="3"/>
  <c r="LN150" i="3"/>
  <c r="LP150" i="3"/>
  <c r="LQ150" i="3"/>
  <c r="LX150" i="3"/>
  <c r="LZ150" i="3"/>
  <c r="MA150" i="3"/>
  <c r="MB150" i="3"/>
  <c r="MC150" i="3"/>
  <c r="MD150" i="3"/>
  <c r="MI150" i="3"/>
  <c r="D151" i="3"/>
  <c r="E151" i="3"/>
  <c r="G151" i="3"/>
  <c r="H151" i="3"/>
  <c r="J151" i="3"/>
  <c r="K151" i="3"/>
  <c r="M151" i="3"/>
  <c r="N151" i="3"/>
  <c r="P151" i="3"/>
  <c r="Q151" i="3"/>
  <c r="S151" i="3"/>
  <c r="T151" i="3"/>
  <c r="V151" i="3"/>
  <c r="W151" i="3"/>
  <c r="Y151" i="3"/>
  <c r="Z151" i="3"/>
  <c r="AB151" i="3"/>
  <c r="AC151" i="3"/>
  <c r="AE151" i="3"/>
  <c r="AF151" i="3"/>
  <c r="AH151" i="3"/>
  <c r="AJ151" i="3" s="1"/>
  <c r="AK151" i="3"/>
  <c r="AL151" i="3"/>
  <c r="AN151" i="3"/>
  <c r="AO151" i="3"/>
  <c r="AQ151" i="3"/>
  <c r="AR151" i="3"/>
  <c r="AT151" i="3"/>
  <c r="AU151" i="3"/>
  <c r="AW151" i="3"/>
  <c r="AX151" i="3"/>
  <c r="AZ151" i="3"/>
  <c r="BA151" i="3"/>
  <c r="BC151" i="3"/>
  <c r="BD151" i="3"/>
  <c r="BF151" i="3"/>
  <c r="BG151" i="3"/>
  <c r="BI151" i="3"/>
  <c r="BJ151" i="3"/>
  <c r="BL151" i="3"/>
  <c r="BM151" i="3"/>
  <c r="BO151" i="3"/>
  <c r="BP151" i="3"/>
  <c r="BR151" i="3"/>
  <c r="BS151" i="3"/>
  <c r="BU151" i="3"/>
  <c r="BV151" i="3"/>
  <c r="BX151" i="3"/>
  <c r="BY151" i="3"/>
  <c r="CA151" i="3"/>
  <c r="CB151" i="3"/>
  <c r="CD151" i="3"/>
  <c r="CE151" i="3"/>
  <c r="CG151" i="3"/>
  <c r="CH151" i="3"/>
  <c r="CJ151" i="3"/>
  <c r="CK151" i="3"/>
  <c r="CM151" i="3"/>
  <c r="CN151" i="3"/>
  <c r="CP151" i="3"/>
  <c r="CQ151" i="3"/>
  <c r="CS151" i="3"/>
  <c r="CT151" i="3"/>
  <c r="CV151" i="3"/>
  <c r="CW151" i="3"/>
  <c r="CY151" i="3"/>
  <c r="CZ151" i="3"/>
  <c r="DB151" i="3"/>
  <c r="DC151" i="3"/>
  <c r="DE151" i="3"/>
  <c r="DF151" i="3"/>
  <c r="DH151" i="3"/>
  <c r="DI151" i="3"/>
  <c r="DK151" i="3"/>
  <c r="DL151" i="3"/>
  <c r="DN151" i="3"/>
  <c r="DO151" i="3"/>
  <c r="DQ151" i="3"/>
  <c r="DR151" i="3"/>
  <c r="DT151" i="3"/>
  <c r="DU151" i="3"/>
  <c r="DW151" i="3"/>
  <c r="DX151" i="3"/>
  <c r="DZ151" i="3"/>
  <c r="EA151" i="3"/>
  <c r="EC151" i="3"/>
  <c r="ED151" i="3"/>
  <c r="EF151" i="3"/>
  <c r="EG151" i="3"/>
  <c r="EI151" i="3"/>
  <c r="EJ151" i="3"/>
  <c r="EL151" i="3"/>
  <c r="EM151" i="3"/>
  <c r="EO151" i="3"/>
  <c r="EP151" i="3"/>
  <c r="ER151" i="3"/>
  <c r="ES151" i="3"/>
  <c r="EU151" i="3"/>
  <c r="EV151" i="3"/>
  <c r="EX151" i="3"/>
  <c r="EY151" i="3"/>
  <c r="FA151" i="3"/>
  <c r="FB151" i="3"/>
  <c r="FD151" i="3"/>
  <c r="FE151" i="3"/>
  <c r="FG151" i="3"/>
  <c r="FH151" i="3"/>
  <c r="FJ151" i="3"/>
  <c r="FK151" i="3"/>
  <c r="FM151" i="3"/>
  <c r="FN151" i="3"/>
  <c r="FP151" i="3"/>
  <c r="FQ151" i="3"/>
  <c r="FS151" i="3"/>
  <c r="FT151" i="3"/>
  <c r="FV151" i="3"/>
  <c r="FW151" i="3"/>
  <c r="FY151" i="3"/>
  <c r="FZ151" i="3"/>
  <c r="GB151" i="3"/>
  <c r="GC151" i="3"/>
  <c r="GE151" i="3"/>
  <c r="GF151" i="3"/>
  <c r="GH151" i="3"/>
  <c r="GI151" i="3"/>
  <c r="GK151" i="3"/>
  <c r="GL151" i="3"/>
  <c r="GN151" i="3"/>
  <c r="GO151" i="3"/>
  <c r="GQ151" i="3"/>
  <c r="GR151" i="3"/>
  <c r="GT151" i="3"/>
  <c r="GU151" i="3"/>
  <c r="GW151" i="3"/>
  <c r="GX151" i="3"/>
  <c r="GZ151" i="3"/>
  <c r="HA151" i="3"/>
  <c r="HC151" i="3"/>
  <c r="HD151" i="3"/>
  <c r="HF151" i="3"/>
  <c r="HG151" i="3"/>
  <c r="HI151" i="3"/>
  <c r="HJ151" i="3"/>
  <c r="HL151" i="3"/>
  <c r="HM151" i="3"/>
  <c r="HO151" i="3"/>
  <c r="HP151" i="3"/>
  <c r="HR151" i="3"/>
  <c r="HS151" i="3"/>
  <c r="HU151" i="3"/>
  <c r="HV151" i="3"/>
  <c r="HX151" i="3"/>
  <c r="HY151" i="3"/>
  <c r="IA151" i="3"/>
  <c r="IB151" i="3"/>
  <c r="ID151" i="3"/>
  <c r="IE151" i="3"/>
  <c r="IG151" i="3"/>
  <c r="IH151" i="3"/>
  <c r="IJ151" i="3"/>
  <c r="IK151" i="3"/>
  <c r="IM151" i="3"/>
  <c r="IN151" i="3"/>
  <c r="IP151" i="3"/>
  <c r="IQ151" i="3"/>
  <c r="IS151" i="3"/>
  <c r="IT151" i="3"/>
  <c r="IV151" i="3"/>
  <c r="IW151" i="3"/>
  <c r="IY151" i="3"/>
  <c r="IZ151" i="3"/>
  <c r="JB151" i="3"/>
  <c r="JC151" i="3"/>
  <c r="JE151" i="3"/>
  <c r="JF151" i="3"/>
  <c r="JH151" i="3"/>
  <c r="JI151" i="3"/>
  <c r="JK151" i="3"/>
  <c r="JL151" i="3"/>
  <c r="JN151" i="3"/>
  <c r="JO151" i="3"/>
  <c r="JQ151" i="3"/>
  <c r="JR151" i="3"/>
  <c r="JT151" i="3"/>
  <c r="JU151" i="3"/>
  <c r="JW151" i="3"/>
  <c r="JX151" i="3"/>
  <c r="JZ151" i="3"/>
  <c r="KA151" i="3"/>
  <c r="KC151" i="3"/>
  <c r="KD151" i="3"/>
  <c r="KF151" i="3"/>
  <c r="KG151" i="3"/>
  <c r="KI151" i="3"/>
  <c r="KJ151" i="3"/>
  <c r="KL151" i="3"/>
  <c r="KM151" i="3"/>
  <c r="KO151" i="3"/>
  <c r="KP151" i="3"/>
  <c r="KR151" i="3"/>
  <c r="KS151" i="3"/>
  <c r="KU151" i="3"/>
  <c r="KV151" i="3"/>
  <c r="KX151" i="3"/>
  <c r="KY151" i="3"/>
  <c r="LA151" i="3"/>
  <c r="LB151" i="3"/>
  <c r="LD151" i="3"/>
  <c r="LE151" i="3"/>
  <c r="LG151" i="3"/>
  <c r="LH151" i="3"/>
  <c r="LJ151" i="3"/>
  <c r="LK151" i="3"/>
  <c r="LM151" i="3"/>
  <c r="LN151" i="3"/>
  <c r="LP151" i="3"/>
  <c r="LQ151" i="3"/>
  <c r="LX151" i="3"/>
  <c r="LZ151" i="3"/>
  <c r="MA151" i="3"/>
  <c r="MB151" i="3"/>
  <c r="MC151" i="3"/>
  <c r="MD151" i="3"/>
  <c r="MI151" i="3"/>
  <c r="D152" i="3"/>
  <c r="E152" i="3"/>
  <c r="G152" i="3"/>
  <c r="H152" i="3"/>
  <c r="J152" i="3"/>
  <c r="K152" i="3"/>
  <c r="M152" i="3"/>
  <c r="N152" i="3"/>
  <c r="P152" i="3"/>
  <c r="Q152" i="3"/>
  <c r="S152" i="3"/>
  <c r="T152" i="3"/>
  <c r="V152" i="3"/>
  <c r="W152" i="3"/>
  <c r="Y152" i="3"/>
  <c r="Z152" i="3"/>
  <c r="AB152" i="3"/>
  <c r="AC152" i="3"/>
  <c r="AE152" i="3"/>
  <c r="AF152" i="3"/>
  <c r="AH152" i="3"/>
  <c r="AJ152" i="3" s="1"/>
  <c r="AK152" i="3"/>
  <c r="AL152" i="3"/>
  <c r="AN152" i="3"/>
  <c r="AO152" i="3"/>
  <c r="AQ152" i="3"/>
  <c r="AR152" i="3"/>
  <c r="AT152" i="3"/>
  <c r="AU152" i="3"/>
  <c r="AW152" i="3"/>
  <c r="AX152" i="3"/>
  <c r="AZ152" i="3"/>
  <c r="BA152" i="3"/>
  <c r="BC152" i="3"/>
  <c r="BD152" i="3"/>
  <c r="BF152" i="3"/>
  <c r="BG152" i="3"/>
  <c r="BI152" i="3"/>
  <c r="BJ152" i="3"/>
  <c r="BL152" i="3"/>
  <c r="BM152" i="3"/>
  <c r="BO152" i="3"/>
  <c r="BP152" i="3"/>
  <c r="BR152" i="3"/>
  <c r="BS152" i="3"/>
  <c r="BU152" i="3"/>
  <c r="BV152" i="3"/>
  <c r="BX152" i="3"/>
  <c r="BY152" i="3"/>
  <c r="CA152" i="3"/>
  <c r="CB152" i="3"/>
  <c r="CD152" i="3"/>
  <c r="CE152" i="3"/>
  <c r="CG152" i="3"/>
  <c r="CH152" i="3"/>
  <c r="CJ152" i="3"/>
  <c r="CK152" i="3"/>
  <c r="CM152" i="3"/>
  <c r="CN152" i="3"/>
  <c r="CP152" i="3"/>
  <c r="CQ152" i="3"/>
  <c r="CS152" i="3"/>
  <c r="CT152" i="3"/>
  <c r="CV152" i="3"/>
  <c r="CW152" i="3"/>
  <c r="CY152" i="3"/>
  <c r="CZ152" i="3"/>
  <c r="DB152" i="3"/>
  <c r="DC152" i="3"/>
  <c r="DE152" i="3"/>
  <c r="DF152" i="3"/>
  <c r="DH152" i="3"/>
  <c r="DI152" i="3"/>
  <c r="DK152" i="3"/>
  <c r="DL152" i="3"/>
  <c r="DN152" i="3"/>
  <c r="DO152" i="3"/>
  <c r="DQ152" i="3"/>
  <c r="DR152" i="3"/>
  <c r="DT152" i="3"/>
  <c r="DU152" i="3"/>
  <c r="DW152" i="3"/>
  <c r="DX152" i="3"/>
  <c r="DZ152" i="3"/>
  <c r="EA152" i="3"/>
  <c r="EC152" i="3"/>
  <c r="ED152" i="3"/>
  <c r="EF152" i="3"/>
  <c r="EG152" i="3"/>
  <c r="EI152" i="3"/>
  <c r="EJ152" i="3"/>
  <c r="EL152" i="3"/>
  <c r="EM152" i="3"/>
  <c r="EO152" i="3"/>
  <c r="EP152" i="3"/>
  <c r="ER152" i="3"/>
  <c r="ES152" i="3"/>
  <c r="EU152" i="3"/>
  <c r="EV152" i="3"/>
  <c r="EX152" i="3"/>
  <c r="EY152" i="3"/>
  <c r="FA152" i="3"/>
  <c r="FB152" i="3"/>
  <c r="FD152" i="3"/>
  <c r="FE152" i="3"/>
  <c r="FG152" i="3"/>
  <c r="FH152" i="3"/>
  <c r="FJ152" i="3"/>
  <c r="FK152" i="3"/>
  <c r="FM152" i="3"/>
  <c r="FN152" i="3"/>
  <c r="FP152" i="3"/>
  <c r="FQ152" i="3"/>
  <c r="FS152" i="3"/>
  <c r="FT152" i="3"/>
  <c r="FV152" i="3"/>
  <c r="FW152" i="3"/>
  <c r="FY152" i="3"/>
  <c r="FZ152" i="3"/>
  <c r="GB152" i="3"/>
  <c r="GC152" i="3"/>
  <c r="GE152" i="3"/>
  <c r="GF152" i="3"/>
  <c r="GH152" i="3"/>
  <c r="GI152" i="3"/>
  <c r="GK152" i="3"/>
  <c r="GL152" i="3"/>
  <c r="GN152" i="3"/>
  <c r="GO152" i="3"/>
  <c r="GQ152" i="3"/>
  <c r="GR152" i="3"/>
  <c r="GT152" i="3"/>
  <c r="GU152" i="3"/>
  <c r="GW152" i="3"/>
  <c r="GX152" i="3"/>
  <c r="GZ152" i="3"/>
  <c r="HA152" i="3"/>
  <c r="HC152" i="3"/>
  <c r="HD152" i="3"/>
  <c r="HF152" i="3"/>
  <c r="HG152" i="3"/>
  <c r="HI152" i="3"/>
  <c r="HJ152" i="3"/>
  <c r="HL152" i="3"/>
  <c r="HM152" i="3"/>
  <c r="HO152" i="3"/>
  <c r="HP152" i="3"/>
  <c r="HR152" i="3"/>
  <c r="HS152" i="3"/>
  <c r="HU152" i="3"/>
  <c r="HV152" i="3"/>
  <c r="HX152" i="3"/>
  <c r="HY152" i="3"/>
  <c r="IA152" i="3"/>
  <c r="IB152" i="3"/>
  <c r="ID152" i="3"/>
  <c r="IE152" i="3"/>
  <c r="IG152" i="3"/>
  <c r="IH152" i="3"/>
  <c r="IJ152" i="3"/>
  <c r="IK152" i="3"/>
  <c r="IM152" i="3"/>
  <c r="IN152" i="3"/>
  <c r="IP152" i="3"/>
  <c r="IQ152" i="3"/>
  <c r="IS152" i="3"/>
  <c r="IT152" i="3"/>
  <c r="IV152" i="3"/>
  <c r="IW152" i="3"/>
  <c r="IY152" i="3"/>
  <c r="IZ152" i="3"/>
  <c r="JB152" i="3"/>
  <c r="JC152" i="3"/>
  <c r="JE152" i="3"/>
  <c r="JF152" i="3"/>
  <c r="JH152" i="3"/>
  <c r="JI152" i="3"/>
  <c r="JK152" i="3"/>
  <c r="JL152" i="3"/>
  <c r="JN152" i="3"/>
  <c r="JO152" i="3"/>
  <c r="JQ152" i="3"/>
  <c r="JR152" i="3"/>
  <c r="JT152" i="3"/>
  <c r="JU152" i="3"/>
  <c r="JW152" i="3"/>
  <c r="JX152" i="3"/>
  <c r="JZ152" i="3"/>
  <c r="KA152" i="3"/>
  <c r="KC152" i="3"/>
  <c r="KD152" i="3"/>
  <c r="KF152" i="3"/>
  <c r="KG152" i="3"/>
  <c r="KI152" i="3"/>
  <c r="KJ152" i="3"/>
  <c r="KL152" i="3"/>
  <c r="KM152" i="3"/>
  <c r="KO152" i="3"/>
  <c r="KP152" i="3"/>
  <c r="KR152" i="3"/>
  <c r="KS152" i="3"/>
  <c r="KU152" i="3"/>
  <c r="KV152" i="3"/>
  <c r="KX152" i="3"/>
  <c r="KY152" i="3"/>
  <c r="LA152" i="3"/>
  <c r="LB152" i="3"/>
  <c r="LD152" i="3"/>
  <c r="LE152" i="3"/>
  <c r="LG152" i="3"/>
  <c r="LH152" i="3"/>
  <c r="LJ152" i="3"/>
  <c r="LK152" i="3"/>
  <c r="LM152" i="3"/>
  <c r="LN152" i="3"/>
  <c r="LP152" i="3"/>
  <c r="LQ152" i="3"/>
  <c r="LX152" i="3"/>
  <c r="LZ152" i="3"/>
  <c r="MA152" i="3"/>
  <c r="MB152" i="3"/>
  <c r="MC152" i="3"/>
  <c r="MD152" i="3"/>
  <c r="MI152" i="3"/>
  <c r="D153" i="3"/>
  <c r="E153" i="3"/>
  <c r="G153" i="3"/>
  <c r="H153" i="3"/>
  <c r="J153" i="3"/>
  <c r="K153" i="3"/>
  <c r="M153" i="3"/>
  <c r="N153" i="3"/>
  <c r="P153" i="3"/>
  <c r="Q153" i="3"/>
  <c r="S153" i="3"/>
  <c r="T153" i="3"/>
  <c r="V153" i="3"/>
  <c r="W153" i="3"/>
  <c r="Y153" i="3"/>
  <c r="Z153" i="3"/>
  <c r="AB153" i="3"/>
  <c r="AC153" i="3"/>
  <c r="AE153" i="3"/>
  <c r="AF153" i="3"/>
  <c r="AH153" i="3"/>
  <c r="AJ153" i="3" s="1"/>
  <c r="AK153" i="3"/>
  <c r="AL153" i="3"/>
  <c r="AN153" i="3"/>
  <c r="AO153" i="3"/>
  <c r="AQ153" i="3"/>
  <c r="AR153" i="3"/>
  <c r="AT153" i="3"/>
  <c r="AU153" i="3"/>
  <c r="AW153" i="3"/>
  <c r="AX153" i="3"/>
  <c r="AZ153" i="3"/>
  <c r="BA153" i="3"/>
  <c r="BC153" i="3"/>
  <c r="BD153" i="3"/>
  <c r="BF153" i="3"/>
  <c r="BG153" i="3"/>
  <c r="BI153" i="3"/>
  <c r="BJ153" i="3"/>
  <c r="BL153" i="3"/>
  <c r="BM153" i="3"/>
  <c r="BO153" i="3"/>
  <c r="BP153" i="3"/>
  <c r="BR153" i="3"/>
  <c r="BS153" i="3"/>
  <c r="BU153" i="3"/>
  <c r="BV153" i="3"/>
  <c r="BX153" i="3"/>
  <c r="BY153" i="3"/>
  <c r="CA153" i="3"/>
  <c r="CB153" i="3"/>
  <c r="CD153" i="3"/>
  <c r="CE153" i="3"/>
  <c r="CG153" i="3"/>
  <c r="CH153" i="3"/>
  <c r="CJ153" i="3"/>
  <c r="CK153" i="3"/>
  <c r="CM153" i="3"/>
  <c r="CN153" i="3"/>
  <c r="CP153" i="3"/>
  <c r="CQ153" i="3"/>
  <c r="CS153" i="3"/>
  <c r="CT153" i="3"/>
  <c r="CV153" i="3"/>
  <c r="CW153" i="3"/>
  <c r="CY153" i="3"/>
  <c r="CZ153" i="3"/>
  <c r="DB153" i="3"/>
  <c r="DC153" i="3"/>
  <c r="DE153" i="3"/>
  <c r="DF153" i="3"/>
  <c r="DH153" i="3"/>
  <c r="DI153" i="3"/>
  <c r="DK153" i="3"/>
  <c r="DL153" i="3"/>
  <c r="DN153" i="3"/>
  <c r="DO153" i="3"/>
  <c r="DQ153" i="3"/>
  <c r="DR153" i="3"/>
  <c r="DT153" i="3"/>
  <c r="DU153" i="3"/>
  <c r="DW153" i="3"/>
  <c r="DX153" i="3"/>
  <c r="DZ153" i="3"/>
  <c r="EA153" i="3"/>
  <c r="EC153" i="3"/>
  <c r="ED153" i="3"/>
  <c r="EF153" i="3"/>
  <c r="EG153" i="3"/>
  <c r="EI153" i="3"/>
  <c r="EJ153" i="3"/>
  <c r="EL153" i="3"/>
  <c r="EM153" i="3"/>
  <c r="EO153" i="3"/>
  <c r="EP153" i="3"/>
  <c r="ER153" i="3"/>
  <c r="ES153" i="3"/>
  <c r="EU153" i="3"/>
  <c r="EV153" i="3"/>
  <c r="EX153" i="3"/>
  <c r="EY153" i="3"/>
  <c r="FA153" i="3"/>
  <c r="FB153" i="3"/>
  <c r="FD153" i="3"/>
  <c r="FE153" i="3"/>
  <c r="FG153" i="3"/>
  <c r="FH153" i="3"/>
  <c r="FJ153" i="3"/>
  <c r="FK153" i="3"/>
  <c r="FM153" i="3"/>
  <c r="FN153" i="3"/>
  <c r="FP153" i="3"/>
  <c r="FQ153" i="3"/>
  <c r="FS153" i="3"/>
  <c r="FT153" i="3"/>
  <c r="FV153" i="3"/>
  <c r="FW153" i="3"/>
  <c r="FY153" i="3"/>
  <c r="FZ153" i="3"/>
  <c r="GB153" i="3"/>
  <c r="GC153" i="3"/>
  <c r="GE153" i="3"/>
  <c r="GF153" i="3"/>
  <c r="GH153" i="3"/>
  <c r="GI153" i="3"/>
  <c r="GK153" i="3"/>
  <c r="GL153" i="3"/>
  <c r="GN153" i="3"/>
  <c r="GO153" i="3"/>
  <c r="GQ153" i="3"/>
  <c r="GR153" i="3"/>
  <c r="GT153" i="3"/>
  <c r="GU153" i="3"/>
  <c r="GW153" i="3"/>
  <c r="GX153" i="3"/>
  <c r="GZ153" i="3"/>
  <c r="HA153" i="3"/>
  <c r="HC153" i="3"/>
  <c r="HD153" i="3"/>
  <c r="HF153" i="3"/>
  <c r="HG153" i="3"/>
  <c r="HI153" i="3"/>
  <c r="HJ153" i="3"/>
  <c r="HL153" i="3"/>
  <c r="HM153" i="3"/>
  <c r="HO153" i="3"/>
  <c r="HP153" i="3"/>
  <c r="HR153" i="3"/>
  <c r="HS153" i="3"/>
  <c r="HU153" i="3"/>
  <c r="HV153" i="3"/>
  <c r="HX153" i="3"/>
  <c r="HY153" i="3"/>
  <c r="IA153" i="3"/>
  <c r="IB153" i="3"/>
  <c r="ID153" i="3"/>
  <c r="IE153" i="3"/>
  <c r="IG153" i="3"/>
  <c r="IH153" i="3"/>
  <c r="IJ153" i="3"/>
  <c r="IK153" i="3"/>
  <c r="IM153" i="3"/>
  <c r="IN153" i="3"/>
  <c r="IP153" i="3"/>
  <c r="IQ153" i="3"/>
  <c r="IS153" i="3"/>
  <c r="IT153" i="3"/>
  <c r="IV153" i="3"/>
  <c r="IW153" i="3"/>
  <c r="IY153" i="3"/>
  <c r="IZ153" i="3"/>
  <c r="JB153" i="3"/>
  <c r="JC153" i="3"/>
  <c r="JE153" i="3"/>
  <c r="JF153" i="3"/>
  <c r="JH153" i="3"/>
  <c r="JI153" i="3"/>
  <c r="JK153" i="3"/>
  <c r="JL153" i="3"/>
  <c r="JN153" i="3"/>
  <c r="JO153" i="3"/>
  <c r="JQ153" i="3"/>
  <c r="JR153" i="3"/>
  <c r="JT153" i="3"/>
  <c r="JU153" i="3"/>
  <c r="JW153" i="3"/>
  <c r="JX153" i="3"/>
  <c r="JZ153" i="3"/>
  <c r="KA153" i="3"/>
  <c r="KC153" i="3"/>
  <c r="KD153" i="3"/>
  <c r="KF153" i="3"/>
  <c r="KG153" i="3"/>
  <c r="KI153" i="3"/>
  <c r="KJ153" i="3"/>
  <c r="KL153" i="3"/>
  <c r="KM153" i="3"/>
  <c r="KO153" i="3"/>
  <c r="KP153" i="3"/>
  <c r="KR153" i="3"/>
  <c r="KS153" i="3"/>
  <c r="KU153" i="3"/>
  <c r="KV153" i="3"/>
  <c r="KX153" i="3"/>
  <c r="KY153" i="3"/>
  <c r="LA153" i="3"/>
  <c r="LB153" i="3"/>
  <c r="LD153" i="3"/>
  <c r="LE153" i="3"/>
  <c r="LG153" i="3"/>
  <c r="LH153" i="3"/>
  <c r="LJ153" i="3"/>
  <c r="LK153" i="3"/>
  <c r="LM153" i="3"/>
  <c r="LN153" i="3"/>
  <c r="LP153" i="3"/>
  <c r="LQ153" i="3"/>
  <c r="LX153" i="3"/>
  <c r="LZ153" i="3"/>
  <c r="MA153" i="3"/>
  <c r="MB153" i="3"/>
  <c r="MC153" i="3"/>
  <c r="MD153" i="3"/>
  <c r="MI153" i="3"/>
  <c r="D154" i="3"/>
  <c r="E154" i="3"/>
  <c r="G154" i="3"/>
  <c r="H154" i="3"/>
  <c r="J154" i="3"/>
  <c r="K154" i="3"/>
  <c r="M154" i="3"/>
  <c r="N154" i="3"/>
  <c r="P154" i="3"/>
  <c r="Q154" i="3"/>
  <c r="S154" i="3"/>
  <c r="T154" i="3"/>
  <c r="V154" i="3"/>
  <c r="W154" i="3"/>
  <c r="Y154" i="3"/>
  <c r="Z154" i="3"/>
  <c r="AB154" i="3"/>
  <c r="AC154" i="3"/>
  <c r="AE154" i="3"/>
  <c r="AF154" i="3"/>
  <c r="AH154" i="3"/>
  <c r="AJ154" i="3" s="1"/>
  <c r="AK154" i="3"/>
  <c r="AL154" i="3"/>
  <c r="AN154" i="3"/>
  <c r="AO154" i="3"/>
  <c r="AQ154" i="3"/>
  <c r="AR154" i="3"/>
  <c r="AT154" i="3"/>
  <c r="AU154" i="3"/>
  <c r="AW154" i="3"/>
  <c r="AX154" i="3"/>
  <c r="AZ154" i="3"/>
  <c r="BA154" i="3"/>
  <c r="BC154" i="3"/>
  <c r="BD154" i="3"/>
  <c r="BF154" i="3"/>
  <c r="BG154" i="3"/>
  <c r="BI154" i="3"/>
  <c r="BJ154" i="3"/>
  <c r="BL154" i="3"/>
  <c r="BM154" i="3"/>
  <c r="BO154" i="3"/>
  <c r="BP154" i="3"/>
  <c r="BR154" i="3"/>
  <c r="BS154" i="3"/>
  <c r="BU154" i="3"/>
  <c r="BV154" i="3"/>
  <c r="BX154" i="3"/>
  <c r="BY154" i="3"/>
  <c r="CA154" i="3"/>
  <c r="CB154" i="3"/>
  <c r="CD154" i="3"/>
  <c r="CE154" i="3"/>
  <c r="CG154" i="3"/>
  <c r="CH154" i="3"/>
  <c r="CJ154" i="3"/>
  <c r="CK154" i="3"/>
  <c r="CM154" i="3"/>
  <c r="CN154" i="3"/>
  <c r="CP154" i="3"/>
  <c r="CQ154" i="3"/>
  <c r="CS154" i="3"/>
  <c r="CT154" i="3"/>
  <c r="CV154" i="3"/>
  <c r="CW154" i="3"/>
  <c r="CY154" i="3"/>
  <c r="CZ154" i="3"/>
  <c r="DB154" i="3"/>
  <c r="DC154" i="3"/>
  <c r="DE154" i="3"/>
  <c r="DF154" i="3"/>
  <c r="DH154" i="3"/>
  <c r="DI154" i="3"/>
  <c r="DK154" i="3"/>
  <c r="DL154" i="3"/>
  <c r="DN154" i="3"/>
  <c r="DO154" i="3"/>
  <c r="DQ154" i="3"/>
  <c r="DR154" i="3"/>
  <c r="DT154" i="3"/>
  <c r="DU154" i="3"/>
  <c r="DW154" i="3"/>
  <c r="DX154" i="3"/>
  <c r="DZ154" i="3"/>
  <c r="EA154" i="3"/>
  <c r="EC154" i="3"/>
  <c r="ED154" i="3"/>
  <c r="EF154" i="3"/>
  <c r="EG154" i="3"/>
  <c r="EI154" i="3"/>
  <c r="EJ154" i="3"/>
  <c r="EL154" i="3"/>
  <c r="EM154" i="3"/>
  <c r="EO154" i="3"/>
  <c r="EP154" i="3"/>
  <c r="ER154" i="3"/>
  <c r="ES154" i="3"/>
  <c r="EU154" i="3"/>
  <c r="EV154" i="3"/>
  <c r="EX154" i="3"/>
  <c r="EY154" i="3"/>
  <c r="FA154" i="3"/>
  <c r="FB154" i="3"/>
  <c r="FD154" i="3"/>
  <c r="FE154" i="3"/>
  <c r="FG154" i="3"/>
  <c r="FH154" i="3"/>
  <c r="FJ154" i="3"/>
  <c r="FK154" i="3"/>
  <c r="FM154" i="3"/>
  <c r="FN154" i="3"/>
  <c r="FP154" i="3"/>
  <c r="FQ154" i="3"/>
  <c r="FS154" i="3"/>
  <c r="FT154" i="3"/>
  <c r="FV154" i="3"/>
  <c r="FW154" i="3"/>
  <c r="FY154" i="3"/>
  <c r="FZ154" i="3"/>
  <c r="GB154" i="3"/>
  <c r="GC154" i="3"/>
  <c r="GE154" i="3"/>
  <c r="GF154" i="3"/>
  <c r="GH154" i="3"/>
  <c r="GI154" i="3"/>
  <c r="GK154" i="3"/>
  <c r="GL154" i="3"/>
  <c r="GN154" i="3"/>
  <c r="GO154" i="3"/>
  <c r="GQ154" i="3"/>
  <c r="GR154" i="3"/>
  <c r="GT154" i="3"/>
  <c r="GU154" i="3"/>
  <c r="GW154" i="3"/>
  <c r="GX154" i="3"/>
  <c r="GZ154" i="3"/>
  <c r="HA154" i="3"/>
  <c r="HC154" i="3"/>
  <c r="HD154" i="3"/>
  <c r="HF154" i="3"/>
  <c r="HG154" i="3"/>
  <c r="HI154" i="3"/>
  <c r="HJ154" i="3"/>
  <c r="HL154" i="3"/>
  <c r="HM154" i="3"/>
  <c r="HO154" i="3"/>
  <c r="HP154" i="3"/>
  <c r="HR154" i="3"/>
  <c r="HS154" i="3"/>
  <c r="HU154" i="3"/>
  <c r="HV154" i="3"/>
  <c r="HX154" i="3"/>
  <c r="HY154" i="3"/>
  <c r="IA154" i="3"/>
  <c r="IB154" i="3"/>
  <c r="ID154" i="3"/>
  <c r="IE154" i="3"/>
  <c r="IG154" i="3"/>
  <c r="IH154" i="3"/>
  <c r="IJ154" i="3"/>
  <c r="IK154" i="3"/>
  <c r="IM154" i="3"/>
  <c r="IN154" i="3"/>
  <c r="IP154" i="3"/>
  <c r="IQ154" i="3"/>
  <c r="IS154" i="3"/>
  <c r="IT154" i="3"/>
  <c r="IV154" i="3"/>
  <c r="IW154" i="3"/>
  <c r="IY154" i="3"/>
  <c r="IZ154" i="3"/>
  <c r="JB154" i="3"/>
  <c r="JC154" i="3"/>
  <c r="JE154" i="3"/>
  <c r="JF154" i="3"/>
  <c r="JH154" i="3"/>
  <c r="JI154" i="3"/>
  <c r="JK154" i="3"/>
  <c r="JL154" i="3"/>
  <c r="JN154" i="3"/>
  <c r="JO154" i="3"/>
  <c r="JQ154" i="3"/>
  <c r="JR154" i="3"/>
  <c r="JT154" i="3"/>
  <c r="JU154" i="3"/>
  <c r="JW154" i="3"/>
  <c r="JX154" i="3"/>
  <c r="JZ154" i="3"/>
  <c r="KA154" i="3"/>
  <c r="KC154" i="3"/>
  <c r="KD154" i="3"/>
  <c r="KF154" i="3"/>
  <c r="KG154" i="3"/>
  <c r="KI154" i="3"/>
  <c r="KJ154" i="3"/>
  <c r="KL154" i="3"/>
  <c r="KM154" i="3"/>
  <c r="KO154" i="3"/>
  <c r="KP154" i="3"/>
  <c r="KR154" i="3"/>
  <c r="KS154" i="3"/>
  <c r="KU154" i="3"/>
  <c r="KV154" i="3"/>
  <c r="KX154" i="3"/>
  <c r="KY154" i="3"/>
  <c r="LA154" i="3"/>
  <c r="LB154" i="3"/>
  <c r="LD154" i="3"/>
  <c r="LE154" i="3"/>
  <c r="LG154" i="3"/>
  <c r="LH154" i="3"/>
  <c r="LJ154" i="3"/>
  <c r="LK154" i="3"/>
  <c r="LM154" i="3"/>
  <c r="LN154" i="3"/>
  <c r="LP154" i="3"/>
  <c r="LQ154" i="3"/>
  <c r="LX154" i="3"/>
  <c r="LZ154" i="3"/>
  <c r="MA154" i="3"/>
  <c r="MB154" i="3"/>
  <c r="MC154" i="3"/>
  <c r="MD154" i="3"/>
  <c r="MI154" i="3"/>
  <c r="D155" i="3"/>
  <c r="E155" i="3"/>
  <c r="G155" i="3"/>
  <c r="H155" i="3"/>
  <c r="J155" i="3"/>
  <c r="K155" i="3"/>
  <c r="M155" i="3"/>
  <c r="N155" i="3"/>
  <c r="P155" i="3"/>
  <c r="Q155" i="3"/>
  <c r="S155" i="3"/>
  <c r="T155" i="3"/>
  <c r="V155" i="3"/>
  <c r="W155" i="3"/>
  <c r="Y155" i="3"/>
  <c r="Z155" i="3"/>
  <c r="AB155" i="3"/>
  <c r="AC155" i="3"/>
  <c r="AE155" i="3"/>
  <c r="AF155" i="3"/>
  <c r="AH155" i="3"/>
  <c r="AJ155" i="3" s="1"/>
  <c r="AK155" i="3"/>
  <c r="AL155" i="3"/>
  <c r="AN155" i="3"/>
  <c r="AO155" i="3"/>
  <c r="AQ155" i="3"/>
  <c r="AR155" i="3"/>
  <c r="AT155" i="3"/>
  <c r="AU155" i="3"/>
  <c r="AW155" i="3"/>
  <c r="AX155" i="3"/>
  <c r="AZ155" i="3"/>
  <c r="BA155" i="3"/>
  <c r="BC155" i="3"/>
  <c r="BD155" i="3"/>
  <c r="BF155" i="3"/>
  <c r="BG155" i="3"/>
  <c r="BI155" i="3"/>
  <c r="BJ155" i="3"/>
  <c r="BL155" i="3"/>
  <c r="BM155" i="3"/>
  <c r="BO155" i="3"/>
  <c r="BP155" i="3"/>
  <c r="BR155" i="3"/>
  <c r="BS155" i="3"/>
  <c r="BU155" i="3"/>
  <c r="BV155" i="3"/>
  <c r="BX155" i="3"/>
  <c r="BY155" i="3"/>
  <c r="CA155" i="3"/>
  <c r="CB155" i="3"/>
  <c r="CD155" i="3"/>
  <c r="CE155" i="3"/>
  <c r="CG155" i="3"/>
  <c r="CH155" i="3"/>
  <c r="CJ155" i="3"/>
  <c r="CK155" i="3"/>
  <c r="CM155" i="3"/>
  <c r="CN155" i="3"/>
  <c r="CP155" i="3"/>
  <c r="CQ155" i="3"/>
  <c r="CS155" i="3"/>
  <c r="CT155" i="3"/>
  <c r="CV155" i="3"/>
  <c r="CW155" i="3"/>
  <c r="CY155" i="3"/>
  <c r="CZ155" i="3"/>
  <c r="DB155" i="3"/>
  <c r="DC155" i="3"/>
  <c r="DE155" i="3"/>
  <c r="DF155" i="3"/>
  <c r="DH155" i="3"/>
  <c r="DI155" i="3"/>
  <c r="DK155" i="3"/>
  <c r="DL155" i="3"/>
  <c r="DN155" i="3"/>
  <c r="DO155" i="3"/>
  <c r="DQ155" i="3"/>
  <c r="DR155" i="3"/>
  <c r="DT155" i="3"/>
  <c r="DU155" i="3"/>
  <c r="DW155" i="3"/>
  <c r="DX155" i="3"/>
  <c r="DZ155" i="3"/>
  <c r="EA155" i="3"/>
  <c r="EC155" i="3"/>
  <c r="ED155" i="3"/>
  <c r="EF155" i="3"/>
  <c r="EG155" i="3"/>
  <c r="EI155" i="3"/>
  <c r="EJ155" i="3"/>
  <c r="EL155" i="3"/>
  <c r="EM155" i="3"/>
  <c r="EO155" i="3"/>
  <c r="EP155" i="3"/>
  <c r="ER155" i="3"/>
  <c r="ES155" i="3"/>
  <c r="EU155" i="3"/>
  <c r="EV155" i="3"/>
  <c r="EX155" i="3"/>
  <c r="EY155" i="3"/>
  <c r="FA155" i="3"/>
  <c r="FB155" i="3"/>
  <c r="FD155" i="3"/>
  <c r="FE155" i="3"/>
  <c r="FG155" i="3"/>
  <c r="FH155" i="3"/>
  <c r="FJ155" i="3"/>
  <c r="FK155" i="3"/>
  <c r="FM155" i="3"/>
  <c r="FN155" i="3"/>
  <c r="FP155" i="3"/>
  <c r="FQ155" i="3"/>
  <c r="FS155" i="3"/>
  <c r="FT155" i="3"/>
  <c r="FV155" i="3"/>
  <c r="FW155" i="3"/>
  <c r="FY155" i="3"/>
  <c r="FZ155" i="3"/>
  <c r="GB155" i="3"/>
  <c r="GC155" i="3"/>
  <c r="GE155" i="3"/>
  <c r="GF155" i="3"/>
  <c r="GH155" i="3"/>
  <c r="GI155" i="3"/>
  <c r="GK155" i="3"/>
  <c r="GL155" i="3"/>
  <c r="GN155" i="3"/>
  <c r="GO155" i="3"/>
  <c r="GQ155" i="3"/>
  <c r="GR155" i="3"/>
  <c r="GT155" i="3"/>
  <c r="GU155" i="3"/>
  <c r="GW155" i="3"/>
  <c r="GX155" i="3"/>
  <c r="GZ155" i="3"/>
  <c r="HA155" i="3"/>
  <c r="HC155" i="3"/>
  <c r="HD155" i="3"/>
  <c r="HF155" i="3"/>
  <c r="HG155" i="3"/>
  <c r="HI155" i="3"/>
  <c r="HJ155" i="3"/>
  <c r="HL155" i="3"/>
  <c r="HM155" i="3"/>
  <c r="HO155" i="3"/>
  <c r="HP155" i="3"/>
  <c r="HR155" i="3"/>
  <c r="HS155" i="3"/>
  <c r="HU155" i="3"/>
  <c r="HV155" i="3"/>
  <c r="HX155" i="3"/>
  <c r="HY155" i="3"/>
  <c r="IA155" i="3"/>
  <c r="IB155" i="3"/>
  <c r="ID155" i="3"/>
  <c r="IE155" i="3"/>
  <c r="IG155" i="3"/>
  <c r="IH155" i="3"/>
  <c r="IJ155" i="3"/>
  <c r="IK155" i="3"/>
  <c r="IM155" i="3"/>
  <c r="IN155" i="3"/>
  <c r="IP155" i="3"/>
  <c r="IQ155" i="3"/>
  <c r="IS155" i="3"/>
  <c r="IT155" i="3"/>
  <c r="IV155" i="3"/>
  <c r="IW155" i="3"/>
  <c r="IY155" i="3"/>
  <c r="IZ155" i="3"/>
  <c r="JB155" i="3"/>
  <c r="JC155" i="3"/>
  <c r="JE155" i="3"/>
  <c r="JF155" i="3"/>
  <c r="JH155" i="3"/>
  <c r="JI155" i="3"/>
  <c r="JK155" i="3"/>
  <c r="JL155" i="3"/>
  <c r="JN155" i="3"/>
  <c r="JO155" i="3"/>
  <c r="JQ155" i="3"/>
  <c r="JR155" i="3"/>
  <c r="JT155" i="3"/>
  <c r="JU155" i="3"/>
  <c r="JW155" i="3"/>
  <c r="JX155" i="3"/>
  <c r="JZ155" i="3"/>
  <c r="KA155" i="3"/>
  <c r="KC155" i="3"/>
  <c r="KD155" i="3"/>
  <c r="KF155" i="3"/>
  <c r="KG155" i="3"/>
  <c r="KI155" i="3"/>
  <c r="KJ155" i="3"/>
  <c r="KL155" i="3"/>
  <c r="KM155" i="3"/>
  <c r="KO155" i="3"/>
  <c r="KP155" i="3"/>
  <c r="KR155" i="3"/>
  <c r="KS155" i="3"/>
  <c r="KU155" i="3"/>
  <c r="KV155" i="3"/>
  <c r="KX155" i="3"/>
  <c r="KY155" i="3"/>
  <c r="LA155" i="3"/>
  <c r="LB155" i="3"/>
  <c r="LD155" i="3"/>
  <c r="LE155" i="3"/>
  <c r="LG155" i="3"/>
  <c r="LH155" i="3"/>
  <c r="LJ155" i="3"/>
  <c r="LK155" i="3"/>
  <c r="LM155" i="3"/>
  <c r="LN155" i="3"/>
  <c r="LP155" i="3"/>
  <c r="LQ155" i="3"/>
  <c r="LX155" i="3"/>
  <c r="LZ155" i="3"/>
  <c r="MA155" i="3"/>
  <c r="MB155" i="3"/>
  <c r="MC155" i="3"/>
  <c r="MD155" i="3"/>
  <c r="MI155" i="3"/>
  <c r="D156" i="3"/>
  <c r="E156" i="3"/>
  <c r="G156" i="3"/>
  <c r="H156" i="3"/>
  <c r="J156" i="3"/>
  <c r="K156" i="3"/>
  <c r="M156" i="3"/>
  <c r="N156" i="3"/>
  <c r="P156" i="3"/>
  <c r="Q156" i="3"/>
  <c r="S156" i="3"/>
  <c r="T156" i="3"/>
  <c r="V156" i="3"/>
  <c r="W156" i="3"/>
  <c r="Y156" i="3"/>
  <c r="Z156" i="3"/>
  <c r="AB156" i="3"/>
  <c r="AC156" i="3"/>
  <c r="AE156" i="3"/>
  <c r="AF156" i="3"/>
  <c r="AH156" i="3"/>
  <c r="AJ156" i="3" s="1"/>
  <c r="AK156" i="3"/>
  <c r="AL156" i="3"/>
  <c r="AN156" i="3"/>
  <c r="AO156" i="3"/>
  <c r="AQ156" i="3"/>
  <c r="AR156" i="3"/>
  <c r="AT156" i="3"/>
  <c r="AU156" i="3"/>
  <c r="AW156" i="3"/>
  <c r="AX156" i="3"/>
  <c r="AZ156" i="3"/>
  <c r="BA156" i="3"/>
  <c r="BC156" i="3"/>
  <c r="BD156" i="3"/>
  <c r="BF156" i="3"/>
  <c r="BG156" i="3"/>
  <c r="BI156" i="3"/>
  <c r="BJ156" i="3"/>
  <c r="BL156" i="3"/>
  <c r="BM156" i="3"/>
  <c r="BO156" i="3"/>
  <c r="BP156" i="3"/>
  <c r="BR156" i="3"/>
  <c r="BS156" i="3"/>
  <c r="BU156" i="3"/>
  <c r="BV156" i="3"/>
  <c r="BX156" i="3"/>
  <c r="BY156" i="3"/>
  <c r="CA156" i="3"/>
  <c r="CB156" i="3"/>
  <c r="CD156" i="3"/>
  <c r="CE156" i="3"/>
  <c r="CG156" i="3"/>
  <c r="CH156" i="3"/>
  <c r="CJ156" i="3"/>
  <c r="CK156" i="3"/>
  <c r="CM156" i="3"/>
  <c r="CN156" i="3"/>
  <c r="CP156" i="3"/>
  <c r="CQ156" i="3"/>
  <c r="CS156" i="3"/>
  <c r="CT156" i="3"/>
  <c r="CV156" i="3"/>
  <c r="CW156" i="3"/>
  <c r="CY156" i="3"/>
  <c r="CZ156" i="3"/>
  <c r="DB156" i="3"/>
  <c r="DC156" i="3"/>
  <c r="DE156" i="3"/>
  <c r="DF156" i="3"/>
  <c r="DH156" i="3"/>
  <c r="DI156" i="3"/>
  <c r="DK156" i="3"/>
  <c r="DL156" i="3"/>
  <c r="DN156" i="3"/>
  <c r="DO156" i="3"/>
  <c r="DQ156" i="3"/>
  <c r="DR156" i="3"/>
  <c r="DT156" i="3"/>
  <c r="DU156" i="3"/>
  <c r="DW156" i="3"/>
  <c r="DX156" i="3"/>
  <c r="DZ156" i="3"/>
  <c r="EA156" i="3"/>
  <c r="EC156" i="3"/>
  <c r="ED156" i="3"/>
  <c r="EF156" i="3"/>
  <c r="EG156" i="3"/>
  <c r="EI156" i="3"/>
  <c r="EJ156" i="3"/>
  <c r="EL156" i="3"/>
  <c r="EM156" i="3"/>
  <c r="EO156" i="3"/>
  <c r="EP156" i="3"/>
  <c r="ER156" i="3"/>
  <c r="ES156" i="3"/>
  <c r="EU156" i="3"/>
  <c r="EV156" i="3"/>
  <c r="EX156" i="3"/>
  <c r="EY156" i="3"/>
  <c r="FA156" i="3"/>
  <c r="FB156" i="3"/>
  <c r="FD156" i="3"/>
  <c r="FE156" i="3"/>
  <c r="FG156" i="3"/>
  <c r="FH156" i="3"/>
  <c r="FJ156" i="3"/>
  <c r="FK156" i="3"/>
  <c r="FM156" i="3"/>
  <c r="FN156" i="3"/>
  <c r="FP156" i="3"/>
  <c r="FQ156" i="3"/>
  <c r="FS156" i="3"/>
  <c r="FT156" i="3"/>
  <c r="FV156" i="3"/>
  <c r="FW156" i="3"/>
  <c r="FY156" i="3"/>
  <c r="FZ156" i="3"/>
  <c r="GB156" i="3"/>
  <c r="GC156" i="3"/>
  <c r="GE156" i="3"/>
  <c r="GF156" i="3"/>
  <c r="GH156" i="3"/>
  <c r="GI156" i="3"/>
  <c r="GK156" i="3"/>
  <c r="GL156" i="3"/>
  <c r="GN156" i="3"/>
  <c r="GO156" i="3"/>
  <c r="GQ156" i="3"/>
  <c r="GR156" i="3"/>
  <c r="GT156" i="3"/>
  <c r="GU156" i="3"/>
  <c r="GW156" i="3"/>
  <c r="GX156" i="3"/>
  <c r="GZ156" i="3"/>
  <c r="HA156" i="3"/>
  <c r="HC156" i="3"/>
  <c r="HD156" i="3"/>
  <c r="HF156" i="3"/>
  <c r="HG156" i="3"/>
  <c r="HI156" i="3"/>
  <c r="HJ156" i="3"/>
  <c r="HL156" i="3"/>
  <c r="HM156" i="3"/>
  <c r="HO156" i="3"/>
  <c r="HP156" i="3"/>
  <c r="HR156" i="3"/>
  <c r="HS156" i="3"/>
  <c r="HU156" i="3"/>
  <c r="HV156" i="3"/>
  <c r="HX156" i="3"/>
  <c r="HY156" i="3"/>
  <c r="IA156" i="3"/>
  <c r="IB156" i="3"/>
  <c r="ID156" i="3"/>
  <c r="IE156" i="3"/>
  <c r="IG156" i="3"/>
  <c r="IH156" i="3"/>
  <c r="IJ156" i="3"/>
  <c r="IK156" i="3"/>
  <c r="IM156" i="3"/>
  <c r="IN156" i="3"/>
  <c r="IP156" i="3"/>
  <c r="IQ156" i="3"/>
  <c r="IS156" i="3"/>
  <c r="IT156" i="3"/>
  <c r="IV156" i="3"/>
  <c r="IW156" i="3"/>
  <c r="IY156" i="3"/>
  <c r="IZ156" i="3"/>
  <c r="JB156" i="3"/>
  <c r="JC156" i="3"/>
  <c r="JE156" i="3"/>
  <c r="JF156" i="3"/>
  <c r="JH156" i="3"/>
  <c r="JI156" i="3"/>
  <c r="JK156" i="3"/>
  <c r="JL156" i="3"/>
  <c r="JN156" i="3"/>
  <c r="JO156" i="3"/>
  <c r="JQ156" i="3"/>
  <c r="JR156" i="3"/>
  <c r="JT156" i="3"/>
  <c r="JU156" i="3"/>
  <c r="JW156" i="3"/>
  <c r="JX156" i="3"/>
  <c r="JZ156" i="3"/>
  <c r="KA156" i="3"/>
  <c r="KC156" i="3"/>
  <c r="KD156" i="3"/>
  <c r="KF156" i="3"/>
  <c r="KG156" i="3"/>
  <c r="KI156" i="3"/>
  <c r="KJ156" i="3"/>
  <c r="KL156" i="3"/>
  <c r="KM156" i="3"/>
  <c r="KO156" i="3"/>
  <c r="KP156" i="3"/>
  <c r="KR156" i="3"/>
  <c r="KS156" i="3"/>
  <c r="KU156" i="3"/>
  <c r="KV156" i="3"/>
  <c r="KX156" i="3"/>
  <c r="KY156" i="3"/>
  <c r="LA156" i="3"/>
  <c r="LB156" i="3"/>
  <c r="LD156" i="3"/>
  <c r="LE156" i="3"/>
  <c r="LG156" i="3"/>
  <c r="LH156" i="3"/>
  <c r="LJ156" i="3"/>
  <c r="LK156" i="3"/>
  <c r="LM156" i="3"/>
  <c r="LN156" i="3"/>
  <c r="LP156" i="3"/>
  <c r="LQ156" i="3"/>
  <c r="LX156" i="3"/>
  <c r="LZ156" i="3"/>
  <c r="MA156" i="3"/>
  <c r="MB156" i="3"/>
  <c r="MC156" i="3"/>
  <c r="MD156" i="3"/>
  <c r="MI156" i="3"/>
  <c r="D157" i="3"/>
  <c r="E157" i="3"/>
  <c r="G157" i="3"/>
  <c r="H157" i="3"/>
  <c r="J157" i="3"/>
  <c r="K157" i="3"/>
  <c r="M157" i="3"/>
  <c r="N157" i="3"/>
  <c r="P157" i="3"/>
  <c r="Q157" i="3"/>
  <c r="S157" i="3"/>
  <c r="T157" i="3"/>
  <c r="V157" i="3"/>
  <c r="W157" i="3"/>
  <c r="Y157" i="3"/>
  <c r="Z157" i="3"/>
  <c r="AB157" i="3"/>
  <c r="AC157" i="3"/>
  <c r="AE157" i="3"/>
  <c r="AF157" i="3"/>
  <c r="AH157" i="3"/>
  <c r="AJ157" i="3" s="1"/>
  <c r="AK157" i="3"/>
  <c r="AL157" i="3"/>
  <c r="AN157" i="3"/>
  <c r="AO157" i="3"/>
  <c r="AQ157" i="3"/>
  <c r="AR157" i="3"/>
  <c r="AT157" i="3"/>
  <c r="AU157" i="3"/>
  <c r="AW157" i="3"/>
  <c r="AX157" i="3"/>
  <c r="AZ157" i="3"/>
  <c r="BA157" i="3"/>
  <c r="BC157" i="3"/>
  <c r="BD157" i="3"/>
  <c r="BF157" i="3"/>
  <c r="BG157" i="3"/>
  <c r="BI157" i="3"/>
  <c r="BJ157" i="3"/>
  <c r="BL157" i="3"/>
  <c r="BM157" i="3"/>
  <c r="BO157" i="3"/>
  <c r="BP157" i="3"/>
  <c r="BR157" i="3"/>
  <c r="BS157" i="3"/>
  <c r="BU157" i="3"/>
  <c r="BV157" i="3"/>
  <c r="BX157" i="3"/>
  <c r="BY157" i="3"/>
  <c r="CA157" i="3"/>
  <c r="CB157" i="3"/>
  <c r="CD157" i="3"/>
  <c r="CE157" i="3"/>
  <c r="CG157" i="3"/>
  <c r="CH157" i="3"/>
  <c r="CJ157" i="3"/>
  <c r="CK157" i="3"/>
  <c r="CM157" i="3"/>
  <c r="CN157" i="3"/>
  <c r="CP157" i="3"/>
  <c r="CQ157" i="3"/>
  <c r="CS157" i="3"/>
  <c r="CT157" i="3"/>
  <c r="CV157" i="3"/>
  <c r="CW157" i="3"/>
  <c r="CY157" i="3"/>
  <c r="CZ157" i="3"/>
  <c r="DB157" i="3"/>
  <c r="DC157" i="3"/>
  <c r="DE157" i="3"/>
  <c r="DF157" i="3"/>
  <c r="DH157" i="3"/>
  <c r="DI157" i="3"/>
  <c r="DK157" i="3"/>
  <c r="DL157" i="3"/>
  <c r="DN157" i="3"/>
  <c r="DO157" i="3"/>
  <c r="DQ157" i="3"/>
  <c r="DR157" i="3"/>
  <c r="DT157" i="3"/>
  <c r="DU157" i="3"/>
  <c r="DW157" i="3"/>
  <c r="DX157" i="3"/>
  <c r="DZ157" i="3"/>
  <c r="EA157" i="3"/>
  <c r="EC157" i="3"/>
  <c r="ED157" i="3"/>
  <c r="EF157" i="3"/>
  <c r="EG157" i="3"/>
  <c r="EI157" i="3"/>
  <c r="EJ157" i="3"/>
  <c r="EL157" i="3"/>
  <c r="EM157" i="3"/>
  <c r="EO157" i="3"/>
  <c r="EP157" i="3"/>
  <c r="ER157" i="3"/>
  <c r="ES157" i="3"/>
  <c r="EU157" i="3"/>
  <c r="EV157" i="3"/>
  <c r="EX157" i="3"/>
  <c r="EY157" i="3"/>
  <c r="FA157" i="3"/>
  <c r="FB157" i="3"/>
  <c r="FD157" i="3"/>
  <c r="FE157" i="3"/>
  <c r="FG157" i="3"/>
  <c r="FH157" i="3"/>
  <c r="FJ157" i="3"/>
  <c r="FK157" i="3"/>
  <c r="FM157" i="3"/>
  <c r="FN157" i="3"/>
  <c r="FP157" i="3"/>
  <c r="FQ157" i="3"/>
  <c r="FS157" i="3"/>
  <c r="FT157" i="3"/>
  <c r="FV157" i="3"/>
  <c r="FW157" i="3"/>
  <c r="FY157" i="3"/>
  <c r="FZ157" i="3"/>
  <c r="GB157" i="3"/>
  <c r="GC157" i="3"/>
  <c r="GE157" i="3"/>
  <c r="GF157" i="3"/>
  <c r="GH157" i="3"/>
  <c r="GI157" i="3"/>
  <c r="GK157" i="3"/>
  <c r="GL157" i="3"/>
  <c r="GN157" i="3"/>
  <c r="GO157" i="3"/>
  <c r="GQ157" i="3"/>
  <c r="GR157" i="3"/>
  <c r="GT157" i="3"/>
  <c r="GU157" i="3"/>
  <c r="GW157" i="3"/>
  <c r="GX157" i="3"/>
  <c r="GZ157" i="3"/>
  <c r="HA157" i="3"/>
  <c r="HC157" i="3"/>
  <c r="HD157" i="3"/>
  <c r="HF157" i="3"/>
  <c r="HG157" i="3"/>
  <c r="HI157" i="3"/>
  <c r="HJ157" i="3"/>
  <c r="HL157" i="3"/>
  <c r="HM157" i="3"/>
  <c r="HO157" i="3"/>
  <c r="HP157" i="3"/>
  <c r="HR157" i="3"/>
  <c r="HS157" i="3"/>
  <c r="HU157" i="3"/>
  <c r="HV157" i="3"/>
  <c r="HX157" i="3"/>
  <c r="HY157" i="3"/>
  <c r="IA157" i="3"/>
  <c r="IB157" i="3"/>
  <c r="ID157" i="3"/>
  <c r="IE157" i="3"/>
  <c r="IG157" i="3"/>
  <c r="IH157" i="3"/>
  <c r="IJ157" i="3"/>
  <c r="IK157" i="3"/>
  <c r="IM157" i="3"/>
  <c r="IN157" i="3"/>
  <c r="IP157" i="3"/>
  <c r="IQ157" i="3"/>
  <c r="IS157" i="3"/>
  <c r="IT157" i="3"/>
  <c r="IV157" i="3"/>
  <c r="IW157" i="3"/>
  <c r="IY157" i="3"/>
  <c r="IZ157" i="3"/>
  <c r="JB157" i="3"/>
  <c r="JC157" i="3"/>
  <c r="JE157" i="3"/>
  <c r="JF157" i="3"/>
  <c r="JH157" i="3"/>
  <c r="JI157" i="3"/>
  <c r="JK157" i="3"/>
  <c r="JL157" i="3"/>
  <c r="JN157" i="3"/>
  <c r="JO157" i="3"/>
  <c r="JQ157" i="3"/>
  <c r="JR157" i="3"/>
  <c r="JT157" i="3"/>
  <c r="JU157" i="3"/>
  <c r="JW157" i="3"/>
  <c r="JX157" i="3"/>
  <c r="JZ157" i="3"/>
  <c r="KA157" i="3"/>
  <c r="KC157" i="3"/>
  <c r="KD157" i="3"/>
  <c r="KF157" i="3"/>
  <c r="KG157" i="3"/>
  <c r="KI157" i="3"/>
  <c r="KJ157" i="3"/>
  <c r="KL157" i="3"/>
  <c r="KM157" i="3"/>
  <c r="KO157" i="3"/>
  <c r="KP157" i="3"/>
  <c r="KR157" i="3"/>
  <c r="KS157" i="3"/>
  <c r="KU157" i="3"/>
  <c r="KV157" i="3"/>
  <c r="KX157" i="3"/>
  <c r="KY157" i="3"/>
  <c r="LA157" i="3"/>
  <c r="LB157" i="3"/>
  <c r="LD157" i="3"/>
  <c r="LE157" i="3"/>
  <c r="LG157" i="3"/>
  <c r="LH157" i="3"/>
  <c r="LJ157" i="3"/>
  <c r="LK157" i="3"/>
  <c r="LM157" i="3"/>
  <c r="LN157" i="3"/>
  <c r="LP157" i="3"/>
  <c r="LQ157" i="3"/>
  <c r="LX157" i="3"/>
  <c r="LZ157" i="3"/>
  <c r="MA157" i="3"/>
  <c r="MB157" i="3"/>
  <c r="MC157" i="3"/>
  <c r="MD157" i="3"/>
  <c r="MI157" i="3"/>
  <c r="D158" i="3"/>
  <c r="E158" i="3"/>
  <c r="G158" i="3"/>
  <c r="H158" i="3"/>
  <c r="J158" i="3"/>
  <c r="K158" i="3"/>
  <c r="M158" i="3"/>
  <c r="N158" i="3"/>
  <c r="P158" i="3"/>
  <c r="Q158" i="3"/>
  <c r="S158" i="3"/>
  <c r="T158" i="3"/>
  <c r="V158" i="3"/>
  <c r="W158" i="3"/>
  <c r="Y158" i="3"/>
  <c r="Z158" i="3"/>
  <c r="AB158" i="3"/>
  <c r="AC158" i="3"/>
  <c r="AE158" i="3"/>
  <c r="AF158" i="3"/>
  <c r="AH158" i="3"/>
  <c r="AJ158" i="3" s="1"/>
  <c r="AK158" i="3"/>
  <c r="AL158" i="3"/>
  <c r="AN158" i="3"/>
  <c r="AO158" i="3"/>
  <c r="AQ158" i="3"/>
  <c r="AR158" i="3"/>
  <c r="AT158" i="3"/>
  <c r="AU158" i="3"/>
  <c r="AW158" i="3"/>
  <c r="AX158" i="3"/>
  <c r="AZ158" i="3"/>
  <c r="BA158" i="3"/>
  <c r="BC158" i="3"/>
  <c r="BD158" i="3"/>
  <c r="BF158" i="3"/>
  <c r="BG158" i="3"/>
  <c r="BI158" i="3"/>
  <c r="BJ158" i="3"/>
  <c r="BL158" i="3"/>
  <c r="BM158" i="3"/>
  <c r="BO158" i="3"/>
  <c r="BP158" i="3"/>
  <c r="BR158" i="3"/>
  <c r="BS158" i="3"/>
  <c r="BU158" i="3"/>
  <c r="BV158" i="3"/>
  <c r="BX158" i="3"/>
  <c r="BY158" i="3"/>
  <c r="CA158" i="3"/>
  <c r="CB158" i="3"/>
  <c r="CD158" i="3"/>
  <c r="CE158" i="3"/>
  <c r="CG158" i="3"/>
  <c r="CH158" i="3"/>
  <c r="CJ158" i="3"/>
  <c r="CK158" i="3"/>
  <c r="CM158" i="3"/>
  <c r="CN158" i="3"/>
  <c r="CP158" i="3"/>
  <c r="CQ158" i="3"/>
  <c r="CS158" i="3"/>
  <c r="CT158" i="3"/>
  <c r="CV158" i="3"/>
  <c r="CW158" i="3"/>
  <c r="CY158" i="3"/>
  <c r="CZ158" i="3"/>
  <c r="DB158" i="3"/>
  <c r="DC158" i="3"/>
  <c r="DE158" i="3"/>
  <c r="DF158" i="3"/>
  <c r="DH158" i="3"/>
  <c r="DI158" i="3"/>
  <c r="DK158" i="3"/>
  <c r="DL158" i="3"/>
  <c r="DN158" i="3"/>
  <c r="DO158" i="3"/>
  <c r="DQ158" i="3"/>
  <c r="DR158" i="3"/>
  <c r="DT158" i="3"/>
  <c r="DU158" i="3"/>
  <c r="DW158" i="3"/>
  <c r="DX158" i="3"/>
  <c r="DZ158" i="3"/>
  <c r="EA158" i="3"/>
  <c r="EC158" i="3"/>
  <c r="ED158" i="3"/>
  <c r="EF158" i="3"/>
  <c r="EG158" i="3"/>
  <c r="EI158" i="3"/>
  <c r="EJ158" i="3"/>
  <c r="EL158" i="3"/>
  <c r="EM158" i="3"/>
  <c r="EO158" i="3"/>
  <c r="EP158" i="3"/>
  <c r="ER158" i="3"/>
  <c r="ES158" i="3"/>
  <c r="EU158" i="3"/>
  <c r="EV158" i="3"/>
  <c r="EX158" i="3"/>
  <c r="EY158" i="3"/>
  <c r="FA158" i="3"/>
  <c r="FB158" i="3"/>
  <c r="FD158" i="3"/>
  <c r="FE158" i="3"/>
  <c r="FG158" i="3"/>
  <c r="FH158" i="3"/>
  <c r="FJ158" i="3"/>
  <c r="FK158" i="3"/>
  <c r="FM158" i="3"/>
  <c r="FN158" i="3"/>
  <c r="FP158" i="3"/>
  <c r="FQ158" i="3"/>
  <c r="FS158" i="3"/>
  <c r="FT158" i="3"/>
  <c r="FV158" i="3"/>
  <c r="FW158" i="3"/>
  <c r="FY158" i="3"/>
  <c r="FZ158" i="3"/>
  <c r="GB158" i="3"/>
  <c r="GC158" i="3"/>
  <c r="GE158" i="3"/>
  <c r="GF158" i="3"/>
  <c r="GH158" i="3"/>
  <c r="GI158" i="3"/>
  <c r="GK158" i="3"/>
  <c r="GL158" i="3"/>
  <c r="GN158" i="3"/>
  <c r="GO158" i="3"/>
  <c r="GQ158" i="3"/>
  <c r="GR158" i="3"/>
  <c r="GT158" i="3"/>
  <c r="GU158" i="3"/>
  <c r="GW158" i="3"/>
  <c r="GX158" i="3"/>
  <c r="GZ158" i="3"/>
  <c r="HA158" i="3"/>
  <c r="HC158" i="3"/>
  <c r="HD158" i="3"/>
  <c r="HF158" i="3"/>
  <c r="HG158" i="3"/>
  <c r="HI158" i="3"/>
  <c r="HJ158" i="3"/>
  <c r="HL158" i="3"/>
  <c r="HM158" i="3"/>
  <c r="HO158" i="3"/>
  <c r="HP158" i="3"/>
  <c r="HR158" i="3"/>
  <c r="HS158" i="3"/>
  <c r="HU158" i="3"/>
  <c r="HV158" i="3"/>
  <c r="HX158" i="3"/>
  <c r="HY158" i="3"/>
  <c r="IA158" i="3"/>
  <c r="IB158" i="3"/>
  <c r="ID158" i="3"/>
  <c r="IE158" i="3"/>
  <c r="IG158" i="3"/>
  <c r="IH158" i="3"/>
  <c r="IJ158" i="3"/>
  <c r="IK158" i="3"/>
  <c r="IM158" i="3"/>
  <c r="IN158" i="3"/>
  <c r="IP158" i="3"/>
  <c r="IQ158" i="3"/>
  <c r="IS158" i="3"/>
  <c r="IT158" i="3"/>
  <c r="IV158" i="3"/>
  <c r="IW158" i="3"/>
  <c r="IY158" i="3"/>
  <c r="IZ158" i="3"/>
  <c r="JB158" i="3"/>
  <c r="JC158" i="3"/>
  <c r="JE158" i="3"/>
  <c r="JF158" i="3"/>
  <c r="JH158" i="3"/>
  <c r="JI158" i="3"/>
  <c r="JK158" i="3"/>
  <c r="JL158" i="3"/>
  <c r="JN158" i="3"/>
  <c r="JO158" i="3"/>
  <c r="JQ158" i="3"/>
  <c r="JR158" i="3"/>
  <c r="JT158" i="3"/>
  <c r="JU158" i="3"/>
  <c r="JW158" i="3"/>
  <c r="JX158" i="3"/>
  <c r="JZ158" i="3"/>
  <c r="KA158" i="3"/>
  <c r="KC158" i="3"/>
  <c r="KD158" i="3"/>
  <c r="KF158" i="3"/>
  <c r="KG158" i="3"/>
  <c r="KI158" i="3"/>
  <c r="KJ158" i="3"/>
  <c r="KL158" i="3"/>
  <c r="KM158" i="3"/>
  <c r="KO158" i="3"/>
  <c r="KP158" i="3"/>
  <c r="KR158" i="3"/>
  <c r="KS158" i="3"/>
  <c r="KU158" i="3"/>
  <c r="KV158" i="3"/>
  <c r="KX158" i="3"/>
  <c r="KY158" i="3"/>
  <c r="LA158" i="3"/>
  <c r="LB158" i="3"/>
  <c r="LD158" i="3"/>
  <c r="LE158" i="3"/>
  <c r="LG158" i="3"/>
  <c r="LH158" i="3"/>
  <c r="LJ158" i="3"/>
  <c r="LK158" i="3"/>
  <c r="LM158" i="3"/>
  <c r="LN158" i="3"/>
  <c r="LP158" i="3"/>
  <c r="LQ158" i="3"/>
  <c r="LX158" i="3"/>
  <c r="LZ158" i="3"/>
  <c r="MA158" i="3"/>
  <c r="MB158" i="3"/>
  <c r="MC158" i="3"/>
  <c r="MD158" i="3"/>
  <c r="MI158" i="3"/>
  <c r="D159" i="3"/>
  <c r="E159" i="3"/>
  <c r="G159" i="3"/>
  <c r="H159" i="3"/>
  <c r="J159" i="3"/>
  <c r="K159" i="3"/>
  <c r="M159" i="3"/>
  <c r="N159" i="3"/>
  <c r="P159" i="3"/>
  <c r="Q159" i="3"/>
  <c r="S159" i="3"/>
  <c r="T159" i="3"/>
  <c r="V159" i="3"/>
  <c r="W159" i="3"/>
  <c r="Y159" i="3"/>
  <c r="Z159" i="3"/>
  <c r="AB159" i="3"/>
  <c r="AC159" i="3"/>
  <c r="AE159" i="3"/>
  <c r="AF159" i="3"/>
  <c r="AJ159" i="3"/>
  <c r="AK159" i="3"/>
  <c r="AL159" i="3"/>
  <c r="AN159" i="3"/>
  <c r="AO159" i="3"/>
  <c r="AQ159" i="3"/>
  <c r="AR159" i="3"/>
  <c r="AT159" i="3"/>
  <c r="AU159" i="3"/>
  <c r="AW159" i="3"/>
  <c r="AX159" i="3"/>
  <c r="AZ159" i="3"/>
  <c r="BA159" i="3"/>
  <c r="BC159" i="3"/>
  <c r="BD159" i="3"/>
  <c r="BF159" i="3"/>
  <c r="BG159" i="3"/>
  <c r="BI159" i="3"/>
  <c r="BJ159" i="3"/>
  <c r="BL159" i="3"/>
  <c r="BM159" i="3"/>
  <c r="BO159" i="3"/>
  <c r="BP159" i="3"/>
  <c r="BR159" i="3"/>
  <c r="BS159" i="3"/>
  <c r="BU159" i="3"/>
  <c r="BV159" i="3"/>
  <c r="BX159" i="3"/>
  <c r="BY159" i="3"/>
  <c r="CA159" i="3"/>
  <c r="CB159" i="3"/>
  <c r="CD159" i="3"/>
  <c r="CE159" i="3"/>
  <c r="CG159" i="3"/>
  <c r="CH159" i="3"/>
  <c r="CJ159" i="3"/>
  <c r="CK159" i="3"/>
  <c r="CM159" i="3"/>
  <c r="CN159" i="3"/>
  <c r="CP159" i="3"/>
  <c r="CQ159" i="3"/>
  <c r="CS159" i="3"/>
  <c r="CT159" i="3"/>
  <c r="CV159" i="3"/>
  <c r="CW159" i="3"/>
  <c r="CY159" i="3"/>
  <c r="CZ159" i="3"/>
  <c r="DB159" i="3"/>
  <c r="DC159" i="3"/>
  <c r="DE159" i="3"/>
  <c r="DF159" i="3"/>
  <c r="DH159" i="3"/>
  <c r="DI159" i="3"/>
  <c r="DK159" i="3"/>
  <c r="DL159" i="3"/>
  <c r="DN159" i="3"/>
  <c r="DO159" i="3"/>
  <c r="DQ159" i="3"/>
  <c r="DR159" i="3"/>
  <c r="DT159" i="3"/>
  <c r="DU159" i="3"/>
  <c r="DW159" i="3"/>
  <c r="DX159" i="3"/>
  <c r="DZ159" i="3"/>
  <c r="EA159" i="3"/>
  <c r="EC159" i="3"/>
  <c r="ED159" i="3"/>
  <c r="EF159" i="3"/>
  <c r="EG159" i="3"/>
  <c r="EI159" i="3"/>
  <c r="EJ159" i="3"/>
  <c r="EL159" i="3"/>
  <c r="EM159" i="3"/>
  <c r="EO159" i="3"/>
  <c r="EP159" i="3"/>
  <c r="ER159" i="3"/>
  <c r="ES159" i="3"/>
  <c r="EU159" i="3"/>
  <c r="EV159" i="3"/>
  <c r="EX159" i="3"/>
  <c r="EY159" i="3"/>
  <c r="FA159" i="3"/>
  <c r="FB159" i="3"/>
  <c r="FD159" i="3"/>
  <c r="FE159" i="3"/>
  <c r="FG159" i="3"/>
  <c r="FH159" i="3"/>
  <c r="FJ159" i="3"/>
  <c r="FK159" i="3"/>
  <c r="FM159" i="3"/>
  <c r="FN159" i="3"/>
  <c r="FP159" i="3"/>
  <c r="FQ159" i="3"/>
  <c r="FS159" i="3"/>
  <c r="FT159" i="3"/>
  <c r="FV159" i="3"/>
  <c r="FW159" i="3"/>
  <c r="FY159" i="3"/>
  <c r="FZ159" i="3"/>
  <c r="GB159" i="3"/>
  <c r="GC159" i="3"/>
  <c r="GE159" i="3"/>
  <c r="GF159" i="3"/>
  <c r="GH159" i="3"/>
  <c r="GI159" i="3"/>
  <c r="GK159" i="3"/>
  <c r="GL159" i="3"/>
  <c r="GN159" i="3"/>
  <c r="GO159" i="3"/>
  <c r="GQ159" i="3"/>
  <c r="GR159" i="3"/>
  <c r="GT159" i="3"/>
  <c r="GU159" i="3"/>
  <c r="GW159" i="3"/>
  <c r="GX159" i="3"/>
  <c r="GZ159" i="3"/>
  <c r="HA159" i="3"/>
  <c r="HC159" i="3"/>
  <c r="HD159" i="3"/>
  <c r="HF159" i="3"/>
  <c r="HG159" i="3"/>
  <c r="HI159" i="3"/>
  <c r="HJ159" i="3"/>
  <c r="HL159" i="3"/>
  <c r="HM159" i="3"/>
  <c r="HO159" i="3"/>
  <c r="HP159" i="3"/>
  <c r="HR159" i="3"/>
  <c r="HS159" i="3"/>
  <c r="HU159" i="3"/>
  <c r="HV159" i="3"/>
  <c r="HX159" i="3"/>
  <c r="HY159" i="3"/>
  <c r="IA159" i="3"/>
  <c r="IB159" i="3"/>
  <c r="ID159" i="3"/>
  <c r="IE159" i="3"/>
  <c r="IG159" i="3"/>
  <c r="IH159" i="3"/>
  <c r="IJ159" i="3"/>
  <c r="IK159" i="3"/>
  <c r="IM159" i="3"/>
  <c r="IN159" i="3"/>
  <c r="IP159" i="3"/>
  <c r="IQ159" i="3"/>
  <c r="IS159" i="3"/>
  <c r="IT159" i="3"/>
  <c r="IV159" i="3"/>
  <c r="IW159" i="3"/>
  <c r="IY159" i="3"/>
  <c r="IZ159" i="3"/>
  <c r="JB159" i="3"/>
  <c r="JC159" i="3"/>
  <c r="JE159" i="3"/>
  <c r="JF159" i="3"/>
  <c r="JH159" i="3"/>
  <c r="JI159" i="3"/>
  <c r="JK159" i="3"/>
  <c r="JL159" i="3"/>
  <c r="JN159" i="3"/>
  <c r="JO159" i="3"/>
  <c r="JQ159" i="3"/>
  <c r="JR159" i="3"/>
  <c r="JT159" i="3"/>
  <c r="JU159" i="3"/>
  <c r="JW159" i="3"/>
  <c r="JX159" i="3"/>
  <c r="JZ159" i="3"/>
  <c r="KA159" i="3"/>
  <c r="KC159" i="3"/>
  <c r="KD159" i="3"/>
  <c r="KF159" i="3"/>
  <c r="KG159" i="3"/>
  <c r="KI159" i="3"/>
  <c r="KJ159" i="3"/>
  <c r="KL159" i="3"/>
  <c r="KM159" i="3"/>
  <c r="KO159" i="3"/>
  <c r="KP159" i="3"/>
  <c r="KR159" i="3"/>
  <c r="KS159" i="3"/>
  <c r="KU159" i="3"/>
  <c r="KV159" i="3"/>
  <c r="KX159" i="3"/>
  <c r="KY159" i="3"/>
  <c r="LA159" i="3"/>
  <c r="LB159" i="3"/>
  <c r="LD159" i="3"/>
  <c r="LE159" i="3"/>
  <c r="LG159" i="3"/>
  <c r="LH159" i="3"/>
  <c r="LJ159" i="3"/>
  <c r="LK159" i="3"/>
  <c r="LM159" i="3"/>
  <c r="LN159" i="3"/>
  <c r="LP159" i="3"/>
  <c r="LQ159" i="3"/>
  <c r="LX159" i="3"/>
  <c r="LZ159" i="3"/>
  <c r="MA159" i="3"/>
  <c r="MB159" i="3"/>
  <c r="MC159" i="3"/>
  <c r="MD159" i="3"/>
  <c r="MI159" i="3"/>
  <c r="D160" i="3"/>
  <c r="E160" i="3"/>
  <c r="G160" i="3"/>
  <c r="H160" i="3"/>
  <c r="J160" i="3"/>
  <c r="K160" i="3"/>
  <c r="M160" i="3"/>
  <c r="N160" i="3"/>
  <c r="P160" i="3"/>
  <c r="Q160" i="3"/>
  <c r="S160" i="3"/>
  <c r="T160" i="3"/>
  <c r="V160" i="3"/>
  <c r="W160" i="3"/>
  <c r="Y160" i="3"/>
  <c r="Z160" i="3"/>
  <c r="AB160" i="3"/>
  <c r="AC160" i="3"/>
  <c r="AE160" i="3"/>
  <c r="AF160" i="3"/>
  <c r="AH160" i="3"/>
  <c r="AJ160" i="3" s="1"/>
  <c r="AK160" i="3"/>
  <c r="AL160" i="3"/>
  <c r="AN160" i="3"/>
  <c r="AO160" i="3"/>
  <c r="AQ160" i="3"/>
  <c r="AR160" i="3"/>
  <c r="AT160" i="3"/>
  <c r="AU160" i="3"/>
  <c r="AW160" i="3"/>
  <c r="AX160" i="3"/>
  <c r="AZ160" i="3"/>
  <c r="BA160" i="3"/>
  <c r="BC160" i="3"/>
  <c r="BD160" i="3"/>
  <c r="BF160" i="3"/>
  <c r="BG160" i="3"/>
  <c r="BI160" i="3"/>
  <c r="BJ160" i="3"/>
  <c r="BL160" i="3"/>
  <c r="BM160" i="3"/>
  <c r="BO160" i="3"/>
  <c r="BP160" i="3"/>
  <c r="BR160" i="3"/>
  <c r="BS160" i="3"/>
  <c r="BU160" i="3"/>
  <c r="BV160" i="3"/>
  <c r="BX160" i="3"/>
  <c r="BY160" i="3"/>
  <c r="CA160" i="3"/>
  <c r="CB160" i="3"/>
  <c r="CD160" i="3"/>
  <c r="CE160" i="3"/>
  <c r="CG160" i="3"/>
  <c r="CH160" i="3"/>
  <c r="CJ160" i="3"/>
  <c r="CK160" i="3"/>
  <c r="CM160" i="3"/>
  <c r="CN160" i="3"/>
  <c r="CP160" i="3"/>
  <c r="CQ160" i="3"/>
  <c r="CS160" i="3"/>
  <c r="CT160" i="3"/>
  <c r="CV160" i="3"/>
  <c r="CW160" i="3"/>
  <c r="CY160" i="3"/>
  <c r="CZ160" i="3"/>
  <c r="DB160" i="3"/>
  <c r="DC160" i="3"/>
  <c r="DE160" i="3"/>
  <c r="DF160" i="3"/>
  <c r="DH160" i="3"/>
  <c r="DI160" i="3"/>
  <c r="DK160" i="3"/>
  <c r="DL160" i="3"/>
  <c r="DN160" i="3"/>
  <c r="DO160" i="3"/>
  <c r="DQ160" i="3"/>
  <c r="DR160" i="3"/>
  <c r="DT160" i="3"/>
  <c r="DU160" i="3"/>
  <c r="DW160" i="3"/>
  <c r="DX160" i="3"/>
  <c r="DZ160" i="3"/>
  <c r="EA160" i="3"/>
  <c r="EC160" i="3"/>
  <c r="ED160" i="3"/>
  <c r="EF160" i="3"/>
  <c r="EG160" i="3"/>
  <c r="EI160" i="3"/>
  <c r="EJ160" i="3"/>
  <c r="EL160" i="3"/>
  <c r="EM160" i="3"/>
  <c r="EO160" i="3"/>
  <c r="EP160" i="3"/>
  <c r="ER160" i="3"/>
  <c r="ES160" i="3"/>
  <c r="EU160" i="3"/>
  <c r="EV160" i="3"/>
  <c r="EX160" i="3"/>
  <c r="EY160" i="3"/>
  <c r="FA160" i="3"/>
  <c r="FB160" i="3"/>
  <c r="FD160" i="3"/>
  <c r="FE160" i="3"/>
  <c r="FG160" i="3"/>
  <c r="FH160" i="3"/>
  <c r="FJ160" i="3"/>
  <c r="FK160" i="3"/>
  <c r="FM160" i="3"/>
  <c r="FN160" i="3"/>
  <c r="FP160" i="3"/>
  <c r="FQ160" i="3"/>
  <c r="FS160" i="3"/>
  <c r="FT160" i="3"/>
  <c r="FV160" i="3"/>
  <c r="FW160" i="3"/>
  <c r="FY160" i="3"/>
  <c r="FZ160" i="3"/>
  <c r="GB160" i="3"/>
  <c r="GC160" i="3"/>
  <c r="GE160" i="3"/>
  <c r="GF160" i="3"/>
  <c r="GH160" i="3"/>
  <c r="GI160" i="3"/>
  <c r="GK160" i="3"/>
  <c r="GL160" i="3"/>
  <c r="GN160" i="3"/>
  <c r="GO160" i="3"/>
  <c r="GQ160" i="3"/>
  <c r="GR160" i="3"/>
  <c r="GT160" i="3"/>
  <c r="GU160" i="3"/>
  <c r="GW160" i="3"/>
  <c r="GX160" i="3"/>
  <c r="GZ160" i="3"/>
  <c r="HA160" i="3"/>
  <c r="HC160" i="3"/>
  <c r="HD160" i="3"/>
  <c r="HF160" i="3"/>
  <c r="HG160" i="3"/>
  <c r="HI160" i="3"/>
  <c r="HJ160" i="3"/>
  <c r="HL160" i="3"/>
  <c r="HM160" i="3"/>
  <c r="HO160" i="3"/>
  <c r="HP160" i="3"/>
  <c r="HR160" i="3"/>
  <c r="HS160" i="3"/>
  <c r="HU160" i="3"/>
  <c r="HV160" i="3"/>
  <c r="HX160" i="3"/>
  <c r="HY160" i="3"/>
  <c r="IA160" i="3"/>
  <c r="IB160" i="3"/>
  <c r="ID160" i="3"/>
  <c r="IE160" i="3"/>
  <c r="IG160" i="3"/>
  <c r="IH160" i="3"/>
  <c r="IJ160" i="3"/>
  <c r="IK160" i="3"/>
  <c r="IM160" i="3"/>
  <c r="IN160" i="3"/>
  <c r="IP160" i="3"/>
  <c r="IQ160" i="3"/>
  <c r="IS160" i="3"/>
  <c r="IT160" i="3"/>
  <c r="IV160" i="3"/>
  <c r="IW160" i="3"/>
  <c r="IY160" i="3"/>
  <c r="IZ160" i="3"/>
  <c r="JB160" i="3"/>
  <c r="JC160" i="3"/>
  <c r="JE160" i="3"/>
  <c r="JF160" i="3"/>
  <c r="JH160" i="3"/>
  <c r="JI160" i="3"/>
  <c r="JK160" i="3"/>
  <c r="JL160" i="3"/>
  <c r="JN160" i="3"/>
  <c r="JO160" i="3"/>
  <c r="JQ160" i="3"/>
  <c r="JR160" i="3"/>
  <c r="JT160" i="3"/>
  <c r="JU160" i="3"/>
  <c r="JW160" i="3"/>
  <c r="JX160" i="3"/>
  <c r="JZ160" i="3"/>
  <c r="KA160" i="3"/>
  <c r="KC160" i="3"/>
  <c r="KD160" i="3"/>
  <c r="KF160" i="3"/>
  <c r="KG160" i="3"/>
  <c r="KI160" i="3"/>
  <c r="KJ160" i="3"/>
  <c r="KL160" i="3"/>
  <c r="KM160" i="3"/>
  <c r="KO160" i="3"/>
  <c r="KP160" i="3"/>
  <c r="KR160" i="3"/>
  <c r="KS160" i="3"/>
  <c r="KU160" i="3"/>
  <c r="KV160" i="3"/>
  <c r="KX160" i="3"/>
  <c r="KY160" i="3"/>
  <c r="LA160" i="3"/>
  <c r="LB160" i="3"/>
  <c r="LD160" i="3"/>
  <c r="LE160" i="3"/>
  <c r="LG160" i="3"/>
  <c r="LH160" i="3"/>
  <c r="LJ160" i="3"/>
  <c r="LK160" i="3"/>
  <c r="LM160" i="3"/>
  <c r="LN160" i="3"/>
  <c r="LP160" i="3"/>
  <c r="LQ160" i="3"/>
  <c r="LX160" i="3"/>
  <c r="LZ160" i="3"/>
  <c r="MA160" i="3"/>
  <c r="MB160" i="3"/>
  <c r="MC160" i="3"/>
  <c r="MD160" i="3"/>
  <c r="MI160" i="3"/>
  <c r="D161" i="3"/>
  <c r="E161" i="3"/>
  <c r="G161" i="3"/>
  <c r="H161" i="3"/>
  <c r="J161" i="3"/>
  <c r="K161" i="3"/>
  <c r="M161" i="3"/>
  <c r="N161" i="3"/>
  <c r="P161" i="3"/>
  <c r="Q161" i="3"/>
  <c r="S161" i="3"/>
  <c r="T161" i="3"/>
  <c r="V161" i="3"/>
  <c r="W161" i="3"/>
  <c r="Y161" i="3"/>
  <c r="Z161" i="3"/>
  <c r="AB161" i="3"/>
  <c r="AC161" i="3"/>
  <c r="AE161" i="3"/>
  <c r="AF161" i="3"/>
  <c r="AH161" i="3"/>
  <c r="AJ161" i="3" s="1"/>
  <c r="AK161" i="3"/>
  <c r="AL161" i="3"/>
  <c r="AN161" i="3"/>
  <c r="AO161" i="3"/>
  <c r="AQ161" i="3"/>
  <c r="AR161" i="3"/>
  <c r="AT161" i="3"/>
  <c r="AU161" i="3"/>
  <c r="AW161" i="3"/>
  <c r="AX161" i="3"/>
  <c r="AZ161" i="3"/>
  <c r="BA161" i="3"/>
  <c r="BC161" i="3"/>
  <c r="BD161" i="3"/>
  <c r="BF161" i="3"/>
  <c r="BG161" i="3"/>
  <c r="BI161" i="3"/>
  <c r="BJ161" i="3"/>
  <c r="BL161" i="3"/>
  <c r="BM161" i="3"/>
  <c r="BO161" i="3"/>
  <c r="BP161" i="3"/>
  <c r="BR161" i="3"/>
  <c r="BS161" i="3"/>
  <c r="BU161" i="3"/>
  <c r="BV161" i="3"/>
  <c r="BX161" i="3"/>
  <c r="BY161" i="3"/>
  <c r="CA161" i="3"/>
  <c r="CB161" i="3"/>
  <c r="CD161" i="3"/>
  <c r="CE161" i="3"/>
  <c r="CG161" i="3"/>
  <c r="CH161" i="3"/>
  <c r="CJ161" i="3"/>
  <c r="CK161" i="3"/>
  <c r="CM161" i="3"/>
  <c r="CN161" i="3"/>
  <c r="CP161" i="3"/>
  <c r="CQ161" i="3"/>
  <c r="CS161" i="3"/>
  <c r="CT161" i="3"/>
  <c r="CV161" i="3"/>
  <c r="CW161" i="3"/>
  <c r="CY161" i="3"/>
  <c r="CZ161" i="3"/>
  <c r="DB161" i="3"/>
  <c r="DC161" i="3"/>
  <c r="DE161" i="3"/>
  <c r="DF161" i="3"/>
  <c r="DH161" i="3"/>
  <c r="DI161" i="3"/>
  <c r="DK161" i="3"/>
  <c r="DL161" i="3"/>
  <c r="DN161" i="3"/>
  <c r="DO161" i="3"/>
  <c r="DQ161" i="3"/>
  <c r="DR161" i="3"/>
  <c r="DT161" i="3"/>
  <c r="DU161" i="3"/>
  <c r="DW161" i="3"/>
  <c r="DX161" i="3"/>
  <c r="DZ161" i="3"/>
  <c r="EA161" i="3"/>
  <c r="EC161" i="3"/>
  <c r="ED161" i="3"/>
  <c r="EF161" i="3"/>
  <c r="EG161" i="3"/>
  <c r="EI161" i="3"/>
  <c r="EJ161" i="3"/>
  <c r="EL161" i="3"/>
  <c r="EM161" i="3"/>
  <c r="EO161" i="3"/>
  <c r="EP161" i="3"/>
  <c r="ER161" i="3"/>
  <c r="ES161" i="3"/>
  <c r="EU161" i="3"/>
  <c r="EV161" i="3"/>
  <c r="EX161" i="3"/>
  <c r="EY161" i="3"/>
  <c r="FA161" i="3"/>
  <c r="FB161" i="3"/>
  <c r="FD161" i="3"/>
  <c r="FE161" i="3"/>
  <c r="FG161" i="3"/>
  <c r="FH161" i="3"/>
  <c r="FJ161" i="3"/>
  <c r="FK161" i="3"/>
  <c r="FM161" i="3"/>
  <c r="FN161" i="3"/>
  <c r="FP161" i="3"/>
  <c r="FQ161" i="3"/>
  <c r="FS161" i="3"/>
  <c r="FT161" i="3"/>
  <c r="FV161" i="3"/>
  <c r="FW161" i="3"/>
  <c r="FY161" i="3"/>
  <c r="FZ161" i="3"/>
  <c r="GB161" i="3"/>
  <c r="GC161" i="3"/>
  <c r="GE161" i="3"/>
  <c r="GF161" i="3"/>
  <c r="GH161" i="3"/>
  <c r="GI161" i="3"/>
  <c r="GK161" i="3"/>
  <c r="GL161" i="3"/>
  <c r="GN161" i="3"/>
  <c r="GO161" i="3"/>
  <c r="GQ161" i="3"/>
  <c r="GR161" i="3"/>
  <c r="GT161" i="3"/>
  <c r="GU161" i="3"/>
  <c r="GW161" i="3"/>
  <c r="GX161" i="3"/>
  <c r="GZ161" i="3"/>
  <c r="HA161" i="3"/>
  <c r="HC161" i="3"/>
  <c r="HD161" i="3"/>
  <c r="HF161" i="3"/>
  <c r="HG161" i="3"/>
  <c r="HI161" i="3"/>
  <c r="HJ161" i="3"/>
  <c r="HL161" i="3"/>
  <c r="HM161" i="3"/>
  <c r="HO161" i="3"/>
  <c r="HP161" i="3"/>
  <c r="HR161" i="3"/>
  <c r="HS161" i="3"/>
  <c r="HU161" i="3"/>
  <c r="HV161" i="3"/>
  <c r="HX161" i="3"/>
  <c r="HY161" i="3"/>
  <c r="IA161" i="3"/>
  <c r="IB161" i="3"/>
  <c r="ID161" i="3"/>
  <c r="IE161" i="3"/>
  <c r="IG161" i="3"/>
  <c r="IH161" i="3"/>
  <c r="IJ161" i="3"/>
  <c r="IK161" i="3"/>
  <c r="IM161" i="3"/>
  <c r="IN161" i="3"/>
  <c r="IP161" i="3"/>
  <c r="IQ161" i="3"/>
  <c r="IS161" i="3"/>
  <c r="IT161" i="3"/>
  <c r="IV161" i="3"/>
  <c r="IW161" i="3"/>
  <c r="IY161" i="3"/>
  <c r="IZ161" i="3"/>
  <c r="JB161" i="3"/>
  <c r="JC161" i="3"/>
  <c r="JE161" i="3"/>
  <c r="JF161" i="3"/>
  <c r="JH161" i="3"/>
  <c r="JI161" i="3"/>
  <c r="JK161" i="3"/>
  <c r="JL161" i="3"/>
  <c r="JN161" i="3"/>
  <c r="JO161" i="3"/>
  <c r="JQ161" i="3"/>
  <c r="JR161" i="3"/>
  <c r="JT161" i="3"/>
  <c r="JU161" i="3"/>
  <c r="JW161" i="3"/>
  <c r="JX161" i="3"/>
  <c r="JZ161" i="3"/>
  <c r="KA161" i="3"/>
  <c r="KC161" i="3"/>
  <c r="KD161" i="3"/>
  <c r="KF161" i="3"/>
  <c r="KG161" i="3"/>
  <c r="KI161" i="3"/>
  <c r="KJ161" i="3"/>
  <c r="KL161" i="3"/>
  <c r="KM161" i="3"/>
  <c r="KO161" i="3"/>
  <c r="KP161" i="3"/>
  <c r="KR161" i="3"/>
  <c r="KS161" i="3"/>
  <c r="KU161" i="3"/>
  <c r="KV161" i="3"/>
  <c r="KX161" i="3"/>
  <c r="KY161" i="3"/>
  <c r="LA161" i="3"/>
  <c r="LB161" i="3"/>
  <c r="LD161" i="3"/>
  <c r="LE161" i="3"/>
  <c r="LG161" i="3"/>
  <c r="LH161" i="3"/>
  <c r="LJ161" i="3"/>
  <c r="LK161" i="3"/>
  <c r="LM161" i="3"/>
  <c r="LN161" i="3"/>
  <c r="LP161" i="3"/>
  <c r="LQ161" i="3"/>
  <c r="LX161" i="3"/>
  <c r="LZ161" i="3"/>
  <c r="MA161" i="3"/>
  <c r="MB161" i="3"/>
  <c r="MC161" i="3"/>
  <c r="MD161" i="3"/>
  <c r="MI161" i="3"/>
  <c r="D162" i="3"/>
  <c r="E162" i="3"/>
  <c r="G162" i="3"/>
  <c r="H162" i="3"/>
  <c r="J162" i="3"/>
  <c r="K162" i="3"/>
  <c r="M162" i="3"/>
  <c r="N162" i="3"/>
  <c r="P162" i="3"/>
  <c r="Q162" i="3"/>
  <c r="S162" i="3"/>
  <c r="T162" i="3"/>
  <c r="V162" i="3"/>
  <c r="W162" i="3"/>
  <c r="Y162" i="3"/>
  <c r="Z162" i="3"/>
  <c r="AB162" i="3"/>
  <c r="AC162" i="3"/>
  <c r="AE162" i="3"/>
  <c r="AF162" i="3"/>
  <c r="AH162" i="3"/>
  <c r="AJ162" i="3" s="1"/>
  <c r="AK162" i="3"/>
  <c r="AL162" i="3"/>
  <c r="AN162" i="3"/>
  <c r="AO162" i="3"/>
  <c r="AQ162" i="3"/>
  <c r="AR162" i="3"/>
  <c r="AT162" i="3"/>
  <c r="AU162" i="3"/>
  <c r="AW162" i="3"/>
  <c r="AX162" i="3"/>
  <c r="AZ162" i="3"/>
  <c r="BA162" i="3"/>
  <c r="BC162" i="3"/>
  <c r="BD162" i="3"/>
  <c r="BF162" i="3"/>
  <c r="BG162" i="3"/>
  <c r="BI162" i="3"/>
  <c r="BJ162" i="3"/>
  <c r="BL162" i="3"/>
  <c r="BM162" i="3"/>
  <c r="BO162" i="3"/>
  <c r="BP162" i="3"/>
  <c r="BR162" i="3"/>
  <c r="BS162" i="3"/>
  <c r="BU162" i="3"/>
  <c r="BV162" i="3"/>
  <c r="BX162" i="3"/>
  <c r="BY162" i="3"/>
  <c r="CA162" i="3"/>
  <c r="CB162" i="3"/>
  <c r="CD162" i="3"/>
  <c r="CE162" i="3"/>
  <c r="CG162" i="3"/>
  <c r="CH162" i="3"/>
  <c r="CJ162" i="3"/>
  <c r="CK162" i="3"/>
  <c r="CM162" i="3"/>
  <c r="CN162" i="3"/>
  <c r="CP162" i="3"/>
  <c r="CQ162" i="3"/>
  <c r="CS162" i="3"/>
  <c r="CT162" i="3"/>
  <c r="CV162" i="3"/>
  <c r="CW162" i="3"/>
  <c r="CY162" i="3"/>
  <c r="CZ162" i="3"/>
  <c r="DB162" i="3"/>
  <c r="DC162" i="3"/>
  <c r="DE162" i="3"/>
  <c r="DF162" i="3"/>
  <c r="DH162" i="3"/>
  <c r="DI162" i="3"/>
  <c r="DK162" i="3"/>
  <c r="DL162" i="3"/>
  <c r="DN162" i="3"/>
  <c r="DO162" i="3"/>
  <c r="DQ162" i="3"/>
  <c r="DR162" i="3"/>
  <c r="DT162" i="3"/>
  <c r="DU162" i="3"/>
  <c r="DW162" i="3"/>
  <c r="DX162" i="3"/>
  <c r="DZ162" i="3"/>
  <c r="EA162" i="3"/>
  <c r="EC162" i="3"/>
  <c r="ED162" i="3"/>
  <c r="EF162" i="3"/>
  <c r="EG162" i="3"/>
  <c r="EI162" i="3"/>
  <c r="EJ162" i="3"/>
  <c r="EL162" i="3"/>
  <c r="EM162" i="3"/>
  <c r="EO162" i="3"/>
  <c r="EP162" i="3"/>
  <c r="ER162" i="3"/>
  <c r="ES162" i="3"/>
  <c r="EU162" i="3"/>
  <c r="EV162" i="3"/>
  <c r="EX162" i="3"/>
  <c r="EY162" i="3"/>
  <c r="FA162" i="3"/>
  <c r="FB162" i="3"/>
  <c r="FD162" i="3"/>
  <c r="FE162" i="3"/>
  <c r="FG162" i="3"/>
  <c r="FH162" i="3"/>
  <c r="FJ162" i="3"/>
  <c r="FK162" i="3"/>
  <c r="FM162" i="3"/>
  <c r="FN162" i="3"/>
  <c r="FP162" i="3"/>
  <c r="FQ162" i="3"/>
  <c r="FS162" i="3"/>
  <c r="FT162" i="3"/>
  <c r="FV162" i="3"/>
  <c r="FW162" i="3"/>
  <c r="FY162" i="3"/>
  <c r="FZ162" i="3"/>
  <c r="GB162" i="3"/>
  <c r="GC162" i="3"/>
  <c r="GE162" i="3"/>
  <c r="GF162" i="3"/>
  <c r="GH162" i="3"/>
  <c r="GI162" i="3"/>
  <c r="GK162" i="3"/>
  <c r="GL162" i="3"/>
  <c r="GN162" i="3"/>
  <c r="GO162" i="3"/>
  <c r="GQ162" i="3"/>
  <c r="GR162" i="3"/>
  <c r="GT162" i="3"/>
  <c r="GU162" i="3"/>
  <c r="GW162" i="3"/>
  <c r="GX162" i="3"/>
  <c r="GZ162" i="3"/>
  <c r="HA162" i="3"/>
  <c r="HC162" i="3"/>
  <c r="HD162" i="3"/>
  <c r="HF162" i="3"/>
  <c r="HG162" i="3"/>
  <c r="HI162" i="3"/>
  <c r="HJ162" i="3"/>
  <c r="HL162" i="3"/>
  <c r="HM162" i="3"/>
  <c r="HO162" i="3"/>
  <c r="HP162" i="3"/>
  <c r="HR162" i="3"/>
  <c r="HS162" i="3"/>
  <c r="HU162" i="3"/>
  <c r="HV162" i="3"/>
  <c r="HX162" i="3"/>
  <c r="HY162" i="3"/>
  <c r="IA162" i="3"/>
  <c r="IB162" i="3"/>
  <c r="ID162" i="3"/>
  <c r="IE162" i="3"/>
  <c r="IG162" i="3"/>
  <c r="IH162" i="3"/>
  <c r="IJ162" i="3"/>
  <c r="IK162" i="3"/>
  <c r="IM162" i="3"/>
  <c r="IN162" i="3"/>
  <c r="IP162" i="3"/>
  <c r="IQ162" i="3"/>
  <c r="IS162" i="3"/>
  <c r="IT162" i="3"/>
  <c r="IV162" i="3"/>
  <c r="IW162" i="3"/>
  <c r="IY162" i="3"/>
  <c r="IZ162" i="3"/>
  <c r="JB162" i="3"/>
  <c r="JC162" i="3"/>
  <c r="JE162" i="3"/>
  <c r="JF162" i="3"/>
  <c r="JH162" i="3"/>
  <c r="JI162" i="3"/>
  <c r="JK162" i="3"/>
  <c r="JL162" i="3"/>
  <c r="JN162" i="3"/>
  <c r="JO162" i="3"/>
  <c r="JQ162" i="3"/>
  <c r="JR162" i="3"/>
  <c r="JT162" i="3"/>
  <c r="JU162" i="3"/>
  <c r="JW162" i="3"/>
  <c r="JX162" i="3"/>
  <c r="JZ162" i="3"/>
  <c r="KA162" i="3"/>
  <c r="KC162" i="3"/>
  <c r="KD162" i="3"/>
  <c r="KF162" i="3"/>
  <c r="KG162" i="3"/>
  <c r="KI162" i="3"/>
  <c r="KJ162" i="3"/>
  <c r="KL162" i="3"/>
  <c r="KM162" i="3"/>
  <c r="KO162" i="3"/>
  <c r="KP162" i="3"/>
  <c r="KR162" i="3"/>
  <c r="KS162" i="3"/>
  <c r="KU162" i="3"/>
  <c r="KV162" i="3"/>
  <c r="KX162" i="3"/>
  <c r="KY162" i="3"/>
  <c r="LA162" i="3"/>
  <c r="LB162" i="3"/>
  <c r="LD162" i="3"/>
  <c r="LE162" i="3"/>
  <c r="LG162" i="3"/>
  <c r="LH162" i="3"/>
  <c r="LJ162" i="3"/>
  <c r="LK162" i="3"/>
  <c r="LM162" i="3"/>
  <c r="LN162" i="3"/>
  <c r="LP162" i="3"/>
  <c r="LQ162" i="3"/>
  <c r="LX162" i="3"/>
  <c r="LZ162" i="3"/>
  <c r="MA162" i="3"/>
  <c r="MB162" i="3"/>
  <c r="MC162" i="3"/>
  <c r="MD162" i="3"/>
  <c r="MI162" i="3"/>
  <c r="D163" i="3"/>
  <c r="E163" i="3"/>
  <c r="G163" i="3"/>
  <c r="H163" i="3"/>
  <c r="J163" i="3"/>
  <c r="K163" i="3"/>
  <c r="M163" i="3"/>
  <c r="N163" i="3"/>
  <c r="P163" i="3"/>
  <c r="Q163" i="3"/>
  <c r="S163" i="3"/>
  <c r="T163" i="3"/>
  <c r="V163" i="3"/>
  <c r="W163" i="3"/>
  <c r="Y163" i="3"/>
  <c r="Z163" i="3"/>
  <c r="AB163" i="3"/>
  <c r="AC163" i="3"/>
  <c r="AE163" i="3"/>
  <c r="AF163" i="3"/>
  <c r="AH163" i="3"/>
  <c r="AJ163" i="3" s="1"/>
  <c r="AK163" i="3"/>
  <c r="AL163" i="3"/>
  <c r="AN163" i="3"/>
  <c r="AO163" i="3"/>
  <c r="AQ163" i="3"/>
  <c r="AR163" i="3"/>
  <c r="AT163" i="3"/>
  <c r="AU163" i="3"/>
  <c r="AW163" i="3"/>
  <c r="AX163" i="3"/>
  <c r="AZ163" i="3"/>
  <c r="BA163" i="3"/>
  <c r="BC163" i="3"/>
  <c r="BD163" i="3"/>
  <c r="BF163" i="3"/>
  <c r="BG163" i="3"/>
  <c r="BI163" i="3"/>
  <c r="BJ163" i="3"/>
  <c r="BL163" i="3"/>
  <c r="BM163" i="3"/>
  <c r="BO163" i="3"/>
  <c r="BP163" i="3"/>
  <c r="BR163" i="3"/>
  <c r="BS163" i="3"/>
  <c r="BU163" i="3"/>
  <c r="BV163" i="3"/>
  <c r="BX163" i="3"/>
  <c r="BY163" i="3"/>
  <c r="CA163" i="3"/>
  <c r="CB163" i="3"/>
  <c r="CD163" i="3"/>
  <c r="CE163" i="3"/>
  <c r="CG163" i="3"/>
  <c r="CH163" i="3"/>
  <c r="CJ163" i="3"/>
  <c r="CK163" i="3"/>
  <c r="CM163" i="3"/>
  <c r="CN163" i="3"/>
  <c r="CP163" i="3"/>
  <c r="CQ163" i="3"/>
  <c r="CS163" i="3"/>
  <c r="CT163" i="3"/>
  <c r="CV163" i="3"/>
  <c r="CW163" i="3"/>
  <c r="CY163" i="3"/>
  <c r="CZ163" i="3"/>
  <c r="DB163" i="3"/>
  <c r="DC163" i="3"/>
  <c r="DE163" i="3"/>
  <c r="DF163" i="3"/>
  <c r="DH163" i="3"/>
  <c r="DI163" i="3"/>
  <c r="DK163" i="3"/>
  <c r="DL163" i="3"/>
  <c r="DN163" i="3"/>
  <c r="DO163" i="3"/>
  <c r="DQ163" i="3"/>
  <c r="DR163" i="3"/>
  <c r="DT163" i="3"/>
  <c r="DU163" i="3"/>
  <c r="DW163" i="3"/>
  <c r="DX163" i="3"/>
  <c r="DZ163" i="3"/>
  <c r="EA163" i="3"/>
  <c r="EC163" i="3"/>
  <c r="ED163" i="3"/>
  <c r="EF163" i="3"/>
  <c r="EG163" i="3"/>
  <c r="EI163" i="3"/>
  <c r="EJ163" i="3"/>
  <c r="EL163" i="3"/>
  <c r="EM163" i="3"/>
  <c r="EO163" i="3"/>
  <c r="EP163" i="3"/>
  <c r="ER163" i="3"/>
  <c r="ES163" i="3"/>
  <c r="EU163" i="3"/>
  <c r="EV163" i="3"/>
  <c r="EX163" i="3"/>
  <c r="EY163" i="3"/>
  <c r="FA163" i="3"/>
  <c r="FB163" i="3"/>
  <c r="FD163" i="3"/>
  <c r="FE163" i="3"/>
  <c r="FG163" i="3"/>
  <c r="FH163" i="3"/>
  <c r="FJ163" i="3"/>
  <c r="FK163" i="3"/>
  <c r="FM163" i="3"/>
  <c r="FN163" i="3"/>
  <c r="FP163" i="3"/>
  <c r="FQ163" i="3"/>
  <c r="FS163" i="3"/>
  <c r="FT163" i="3"/>
  <c r="FV163" i="3"/>
  <c r="FW163" i="3"/>
  <c r="FY163" i="3"/>
  <c r="FZ163" i="3"/>
  <c r="GB163" i="3"/>
  <c r="GC163" i="3"/>
  <c r="GE163" i="3"/>
  <c r="GF163" i="3"/>
  <c r="GH163" i="3"/>
  <c r="GI163" i="3"/>
  <c r="GK163" i="3"/>
  <c r="GL163" i="3"/>
  <c r="GN163" i="3"/>
  <c r="GO163" i="3"/>
  <c r="GQ163" i="3"/>
  <c r="GR163" i="3"/>
  <c r="GT163" i="3"/>
  <c r="GU163" i="3"/>
  <c r="GW163" i="3"/>
  <c r="GX163" i="3"/>
  <c r="GZ163" i="3"/>
  <c r="HA163" i="3"/>
  <c r="HC163" i="3"/>
  <c r="HD163" i="3"/>
  <c r="HF163" i="3"/>
  <c r="HG163" i="3"/>
  <c r="HI163" i="3"/>
  <c r="HJ163" i="3"/>
  <c r="HL163" i="3"/>
  <c r="HM163" i="3"/>
  <c r="HO163" i="3"/>
  <c r="HP163" i="3"/>
  <c r="HR163" i="3"/>
  <c r="HS163" i="3"/>
  <c r="HU163" i="3"/>
  <c r="HV163" i="3"/>
  <c r="HX163" i="3"/>
  <c r="HY163" i="3"/>
  <c r="IA163" i="3"/>
  <c r="IB163" i="3"/>
  <c r="ID163" i="3"/>
  <c r="IE163" i="3"/>
  <c r="IG163" i="3"/>
  <c r="IH163" i="3"/>
  <c r="IJ163" i="3"/>
  <c r="IK163" i="3"/>
  <c r="IM163" i="3"/>
  <c r="IN163" i="3"/>
  <c r="IP163" i="3"/>
  <c r="IQ163" i="3"/>
  <c r="IS163" i="3"/>
  <c r="IT163" i="3"/>
  <c r="IV163" i="3"/>
  <c r="IW163" i="3"/>
  <c r="IY163" i="3"/>
  <c r="IZ163" i="3"/>
  <c r="JB163" i="3"/>
  <c r="JC163" i="3"/>
  <c r="JE163" i="3"/>
  <c r="JF163" i="3"/>
  <c r="JH163" i="3"/>
  <c r="JI163" i="3"/>
  <c r="JK163" i="3"/>
  <c r="JL163" i="3"/>
  <c r="JN163" i="3"/>
  <c r="JO163" i="3"/>
  <c r="JQ163" i="3"/>
  <c r="JR163" i="3"/>
  <c r="JT163" i="3"/>
  <c r="JU163" i="3"/>
  <c r="JW163" i="3"/>
  <c r="JX163" i="3"/>
  <c r="JZ163" i="3"/>
  <c r="KA163" i="3"/>
  <c r="KC163" i="3"/>
  <c r="KD163" i="3"/>
  <c r="KF163" i="3"/>
  <c r="KG163" i="3"/>
  <c r="KI163" i="3"/>
  <c r="KJ163" i="3"/>
  <c r="KL163" i="3"/>
  <c r="KM163" i="3"/>
  <c r="KO163" i="3"/>
  <c r="KP163" i="3"/>
  <c r="KR163" i="3"/>
  <c r="KS163" i="3"/>
  <c r="KU163" i="3"/>
  <c r="KV163" i="3"/>
  <c r="KX163" i="3"/>
  <c r="KY163" i="3"/>
  <c r="LA163" i="3"/>
  <c r="LB163" i="3"/>
  <c r="LD163" i="3"/>
  <c r="LE163" i="3"/>
  <c r="LG163" i="3"/>
  <c r="LH163" i="3"/>
  <c r="LJ163" i="3"/>
  <c r="LK163" i="3"/>
  <c r="LM163" i="3"/>
  <c r="LN163" i="3"/>
  <c r="LP163" i="3"/>
  <c r="LQ163" i="3"/>
  <c r="LX163" i="3"/>
  <c r="LZ163" i="3"/>
  <c r="MA163" i="3"/>
  <c r="MB163" i="3"/>
  <c r="MC163" i="3"/>
  <c r="MD163" i="3"/>
  <c r="MI163" i="3"/>
  <c r="D164" i="3"/>
  <c r="E164" i="3"/>
  <c r="G164" i="3"/>
  <c r="H164" i="3"/>
  <c r="J164" i="3"/>
  <c r="K164" i="3"/>
  <c r="M164" i="3"/>
  <c r="N164" i="3"/>
  <c r="P164" i="3"/>
  <c r="Q164" i="3"/>
  <c r="S164" i="3"/>
  <c r="T164" i="3"/>
  <c r="V164" i="3"/>
  <c r="W164" i="3"/>
  <c r="Y164" i="3"/>
  <c r="Z164" i="3"/>
  <c r="AB164" i="3"/>
  <c r="AC164" i="3"/>
  <c r="AE164" i="3"/>
  <c r="AF164" i="3"/>
  <c r="AH164" i="3"/>
  <c r="AJ164" i="3" s="1"/>
  <c r="AK164" i="3"/>
  <c r="AL164" i="3"/>
  <c r="AN164" i="3"/>
  <c r="AO164" i="3"/>
  <c r="AQ164" i="3"/>
  <c r="AR164" i="3"/>
  <c r="AT164" i="3"/>
  <c r="AU164" i="3"/>
  <c r="AW164" i="3"/>
  <c r="AX164" i="3"/>
  <c r="AZ164" i="3"/>
  <c r="BA164" i="3"/>
  <c r="BC164" i="3"/>
  <c r="BD164" i="3"/>
  <c r="BF164" i="3"/>
  <c r="BG164" i="3"/>
  <c r="BI164" i="3"/>
  <c r="BJ164" i="3"/>
  <c r="BL164" i="3"/>
  <c r="BM164" i="3"/>
  <c r="BO164" i="3"/>
  <c r="BP164" i="3"/>
  <c r="BR164" i="3"/>
  <c r="BS164" i="3"/>
  <c r="BU164" i="3"/>
  <c r="BV164" i="3"/>
  <c r="BX164" i="3"/>
  <c r="BY164" i="3"/>
  <c r="CA164" i="3"/>
  <c r="CB164" i="3"/>
  <c r="CD164" i="3"/>
  <c r="CE164" i="3"/>
  <c r="CG164" i="3"/>
  <c r="CH164" i="3"/>
  <c r="CJ164" i="3"/>
  <c r="CK164" i="3"/>
  <c r="CM164" i="3"/>
  <c r="CN164" i="3"/>
  <c r="CP164" i="3"/>
  <c r="CQ164" i="3"/>
  <c r="CS164" i="3"/>
  <c r="CT164" i="3"/>
  <c r="CV164" i="3"/>
  <c r="CW164" i="3"/>
  <c r="CY164" i="3"/>
  <c r="CZ164" i="3"/>
  <c r="DB164" i="3"/>
  <c r="DC164" i="3"/>
  <c r="DE164" i="3"/>
  <c r="DF164" i="3"/>
  <c r="DH164" i="3"/>
  <c r="DI164" i="3"/>
  <c r="DK164" i="3"/>
  <c r="DL164" i="3"/>
  <c r="DN164" i="3"/>
  <c r="DO164" i="3"/>
  <c r="DQ164" i="3"/>
  <c r="DR164" i="3"/>
  <c r="DT164" i="3"/>
  <c r="DU164" i="3"/>
  <c r="DW164" i="3"/>
  <c r="DX164" i="3"/>
  <c r="DZ164" i="3"/>
  <c r="EA164" i="3"/>
  <c r="EC164" i="3"/>
  <c r="ED164" i="3"/>
  <c r="EF164" i="3"/>
  <c r="EG164" i="3"/>
  <c r="EI164" i="3"/>
  <c r="EJ164" i="3"/>
  <c r="EL164" i="3"/>
  <c r="EM164" i="3"/>
  <c r="EO164" i="3"/>
  <c r="EP164" i="3"/>
  <c r="ER164" i="3"/>
  <c r="ES164" i="3"/>
  <c r="EU164" i="3"/>
  <c r="EV164" i="3"/>
  <c r="EX164" i="3"/>
  <c r="EY164" i="3"/>
  <c r="FA164" i="3"/>
  <c r="FB164" i="3"/>
  <c r="FD164" i="3"/>
  <c r="FE164" i="3"/>
  <c r="FG164" i="3"/>
  <c r="FH164" i="3"/>
  <c r="FJ164" i="3"/>
  <c r="FK164" i="3"/>
  <c r="FM164" i="3"/>
  <c r="FN164" i="3"/>
  <c r="FP164" i="3"/>
  <c r="FQ164" i="3"/>
  <c r="FS164" i="3"/>
  <c r="FT164" i="3"/>
  <c r="FV164" i="3"/>
  <c r="FW164" i="3"/>
  <c r="FY164" i="3"/>
  <c r="FZ164" i="3"/>
  <c r="GB164" i="3"/>
  <c r="GC164" i="3"/>
  <c r="GE164" i="3"/>
  <c r="GF164" i="3"/>
  <c r="GH164" i="3"/>
  <c r="GI164" i="3"/>
  <c r="GK164" i="3"/>
  <c r="GL164" i="3"/>
  <c r="GN164" i="3"/>
  <c r="GO164" i="3"/>
  <c r="GQ164" i="3"/>
  <c r="GR164" i="3"/>
  <c r="GT164" i="3"/>
  <c r="GU164" i="3"/>
  <c r="GW164" i="3"/>
  <c r="GX164" i="3"/>
  <c r="GZ164" i="3"/>
  <c r="HA164" i="3"/>
  <c r="HC164" i="3"/>
  <c r="HD164" i="3"/>
  <c r="HF164" i="3"/>
  <c r="HG164" i="3"/>
  <c r="HI164" i="3"/>
  <c r="HJ164" i="3"/>
  <c r="HL164" i="3"/>
  <c r="HM164" i="3"/>
  <c r="HO164" i="3"/>
  <c r="HP164" i="3"/>
  <c r="HR164" i="3"/>
  <c r="HS164" i="3"/>
  <c r="HU164" i="3"/>
  <c r="HV164" i="3"/>
  <c r="HX164" i="3"/>
  <c r="HY164" i="3"/>
  <c r="IA164" i="3"/>
  <c r="IB164" i="3"/>
  <c r="ID164" i="3"/>
  <c r="IE164" i="3"/>
  <c r="IG164" i="3"/>
  <c r="IH164" i="3"/>
  <c r="IJ164" i="3"/>
  <c r="IK164" i="3"/>
  <c r="IM164" i="3"/>
  <c r="IN164" i="3"/>
  <c r="IP164" i="3"/>
  <c r="IQ164" i="3"/>
  <c r="IS164" i="3"/>
  <c r="IT164" i="3"/>
  <c r="IV164" i="3"/>
  <c r="IW164" i="3"/>
  <c r="IY164" i="3"/>
  <c r="IZ164" i="3"/>
  <c r="JB164" i="3"/>
  <c r="JC164" i="3"/>
  <c r="JE164" i="3"/>
  <c r="JF164" i="3"/>
  <c r="JH164" i="3"/>
  <c r="JI164" i="3"/>
  <c r="JK164" i="3"/>
  <c r="JL164" i="3"/>
  <c r="JN164" i="3"/>
  <c r="JO164" i="3"/>
  <c r="JQ164" i="3"/>
  <c r="JR164" i="3"/>
  <c r="JT164" i="3"/>
  <c r="JU164" i="3"/>
  <c r="JW164" i="3"/>
  <c r="JX164" i="3"/>
  <c r="JZ164" i="3"/>
  <c r="KA164" i="3"/>
  <c r="KC164" i="3"/>
  <c r="KD164" i="3"/>
  <c r="KF164" i="3"/>
  <c r="KG164" i="3"/>
  <c r="KI164" i="3"/>
  <c r="KJ164" i="3"/>
  <c r="KL164" i="3"/>
  <c r="KM164" i="3"/>
  <c r="KO164" i="3"/>
  <c r="KP164" i="3"/>
  <c r="KR164" i="3"/>
  <c r="KS164" i="3"/>
  <c r="KU164" i="3"/>
  <c r="KV164" i="3"/>
  <c r="KX164" i="3"/>
  <c r="KY164" i="3"/>
  <c r="LA164" i="3"/>
  <c r="LB164" i="3"/>
  <c r="LD164" i="3"/>
  <c r="LE164" i="3"/>
  <c r="LG164" i="3"/>
  <c r="LH164" i="3"/>
  <c r="LJ164" i="3"/>
  <c r="LK164" i="3"/>
  <c r="LM164" i="3"/>
  <c r="LN164" i="3"/>
  <c r="LP164" i="3"/>
  <c r="LQ164" i="3"/>
  <c r="LX164" i="3"/>
  <c r="LZ164" i="3"/>
  <c r="MA164" i="3"/>
  <c r="MB164" i="3"/>
  <c r="MC164" i="3"/>
  <c r="MD164" i="3"/>
  <c r="MI164" i="3"/>
  <c r="D165" i="3"/>
  <c r="E165" i="3"/>
  <c r="G165" i="3"/>
  <c r="H165" i="3"/>
  <c r="J165" i="3"/>
  <c r="K165" i="3"/>
  <c r="M165" i="3"/>
  <c r="N165" i="3"/>
  <c r="P165" i="3"/>
  <c r="Q165" i="3"/>
  <c r="S165" i="3"/>
  <c r="T165" i="3"/>
  <c r="V165" i="3"/>
  <c r="W165" i="3"/>
  <c r="Y165" i="3"/>
  <c r="Z165" i="3"/>
  <c r="AB165" i="3"/>
  <c r="AC165" i="3"/>
  <c r="AE165" i="3"/>
  <c r="AF165" i="3"/>
  <c r="AH165" i="3"/>
  <c r="AJ165" i="3" s="1"/>
  <c r="AK165" i="3"/>
  <c r="AL165" i="3"/>
  <c r="AN165" i="3"/>
  <c r="AO165" i="3"/>
  <c r="AQ165" i="3"/>
  <c r="AR165" i="3"/>
  <c r="AT165" i="3"/>
  <c r="AU165" i="3"/>
  <c r="AW165" i="3"/>
  <c r="AX165" i="3"/>
  <c r="AZ165" i="3"/>
  <c r="BA165" i="3"/>
  <c r="BC165" i="3"/>
  <c r="BD165" i="3"/>
  <c r="BF165" i="3"/>
  <c r="BG165" i="3"/>
  <c r="BI165" i="3"/>
  <c r="BJ165" i="3"/>
  <c r="BL165" i="3"/>
  <c r="BM165" i="3"/>
  <c r="BO165" i="3"/>
  <c r="BP165" i="3"/>
  <c r="BR165" i="3"/>
  <c r="BS165" i="3"/>
  <c r="BU165" i="3"/>
  <c r="BV165" i="3"/>
  <c r="BX165" i="3"/>
  <c r="BY165" i="3"/>
  <c r="CA165" i="3"/>
  <c r="CB165" i="3"/>
  <c r="CD165" i="3"/>
  <c r="CE165" i="3"/>
  <c r="CG165" i="3"/>
  <c r="CH165" i="3"/>
  <c r="CJ165" i="3"/>
  <c r="CK165" i="3"/>
  <c r="CM165" i="3"/>
  <c r="CN165" i="3"/>
  <c r="CP165" i="3"/>
  <c r="CQ165" i="3"/>
  <c r="CS165" i="3"/>
  <c r="CT165" i="3"/>
  <c r="CV165" i="3"/>
  <c r="CW165" i="3"/>
  <c r="CY165" i="3"/>
  <c r="CZ165" i="3"/>
  <c r="DB165" i="3"/>
  <c r="DC165" i="3"/>
  <c r="DE165" i="3"/>
  <c r="DF165" i="3"/>
  <c r="DH165" i="3"/>
  <c r="DI165" i="3"/>
  <c r="DK165" i="3"/>
  <c r="DL165" i="3"/>
  <c r="DN165" i="3"/>
  <c r="DO165" i="3"/>
  <c r="DQ165" i="3"/>
  <c r="DR165" i="3"/>
  <c r="DT165" i="3"/>
  <c r="DU165" i="3"/>
  <c r="DW165" i="3"/>
  <c r="DX165" i="3"/>
  <c r="DZ165" i="3"/>
  <c r="EA165" i="3"/>
  <c r="EC165" i="3"/>
  <c r="ED165" i="3"/>
  <c r="EF165" i="3"/>
  <c r="EG165" i="3"/>
  <c r="EI165" i="3"/>
  <c r="EJ165" i="3"/>
  <c r="EL165" i="3"/>
  <c r="EM165" i="3"/>
  <c r="EO165" i="3"/>
  <c r="EP165" i="3"/>
  <c r="ER165" i="3"/>
  <c r="ES165" i="3"/>
  <c r="EU165" i="3"/>
  <c r="EV165" i="3"/>
  <c r="EX165" i="3"/>
  <c r="EY165" i="3"/>
  <c r="FA165" i="3"/>
  <c r="FB165" i="3"/>
  <c r="FD165" i="3"/>
  <c r="FE165" i="3"/>
  <c r="FG165" i="3"/>
  <c r="FH165" i="3"/>
  <c r="FJ165" i="3"/>
  <c r="FK165" i="3"/>
  <c r="FM165" i="3"/>
  <c r="FN165" i="3"/>
  <c r="FP165" i="3"/>
  <c r="FQ165" i="3"/>
  <c r="FS165" i="3"/>
  <c r="FT165" i="3"/>
  <c r="FV165" i="3"/>
  <c r="FW165" i="3"/>
  <c r="FY165" i="3"/>
  <c r="FZ165" i="3"/>
  <c r="GB165" i="3"/>
  <c r="GC165" i="3"/>
  <c r="GE165" i="3"/>
  <c r="GF165" i="3"/>
  <c r="GH165" i="3"/>
  <c r="GI165" i="3"/>
  <c r="GK165" i="3"/>
  <c r="GL165" i="3"/>
  <c r="GN165" i="3"/>
  <c r="GO165" i="3"/>
  <c r="GQ165" i="3"/>
  <c r="GR165" i="3"/>
  <c r="GT165" i="3"/>
  <c r="GU165" i="3"/>
  <c r="GW165" i="3"/>
  <c r="GX165" i="3"/>
  <c r="GZ165" i="3"/>
  <c r="HA165" i="3"/>
  <c r="HC165" i="3"/>
  <c r="HD165" i="3"/>
  <c r="HF165" i="3"/>
  <c r="HG165" i="3"/>
  <c r="HI165" i="3"/>
  <c r="HJ165" i="3"/>
  <c r="HL165" i="3"/>
  <c r="HM165" i="3"/>
  <c r="HO165" i="3"/>
  <c r="HP165" i="3"/>
  <c r="HR165" i="3"/>
  <c r="HS165" i="3"/>
  <c r="HU165" i="3"/>
  <c r="HV165" i="3"/>
  <c r="HX165" i="3"/>
  <c r="HY165" i="3"/>
  <c r="IA165" i="3"/>
  <c r="IB165" i="3"/>
  <c r="ID165" i="3"/>
  <c r="IE165" i="3"/>
  <c r="IG165" i="3"/>
  <c r="IH165" i="3"/>
  <c r="IJ165" i="3"/>
  <c r="IK165" i="3"/>
  <c r="IM165" i="3"/>
  <c r="IN165" i="3"/>
  <c r="IP165" i="3"/>
  <c r="IQ165" i="3"/>
  <c r="IS165" i="3"/>
  <c r="IT165" i="3"/>
  <c r="IV165" i="3"/>
  <c r="IW165" i="3"/>
  <c r="IY165" i="3"/>
  <c r="IZ165" i="3"/>
  <c r="JB165" i="3"/>
  <c r="JC165" i="3"/>
  <c r="JE165" i="3"/>
  <c r="JF165" i="3"/>
  <c r="JH165" i="3"/>
  <c r="JI165" i="3"/>
  <c r="JK165" i="3"/>
  <c r="JL165" i="3"/>
  <c r="JN165" i="3"/>
  <c r="JO165" i="3"/>
  <c r="JQ165" i="3"/>
  <c r="JR165" i="3"/>
  <c r="JT165" i="3"/>
  <c r="JU165" i="3"/>
  <c r="JW165" i="3"/>
  <c r="JX165" i="3"/>
  <c r="JZ165" i="3"/>
  <c r="KA165" i="3"/>
  <c r="KC165" i="3"/>
  <c r="KD165" i="3"/>
  <c r="KF165" i="3"/>
  <c r="KG165" i="3"/>
  <c r="KI165" i="3"/>
  <c r="KJ165" i="3"/>
  <c r="KL165" i="3"/>
  <c r="KM165" i="3"/>
  <c r="KO165" i="3"/>
  <c r="KP165" i="3"/>
  <c r="KR165" i="3"/>
  <c r="KS165" i="3"/>
  <c r="KU165" i="3"/>
  <c r="KV165" i="3"/>
  <c r="KX165" i="3"/>
  <c r="KY165" i="3"/>
  <c r="LA165" i="3"/>
  <c r="LB165" i="3"/>
  <c r="LD165" i="3"/>
  <c r="LE165" i="3"/>
  <c r="LG165" i="3"/>
  <c r="LH165" i="3"/>
  <c r="LJ165" i="3"/>
  <c r="LK165" i="3"/>
  <c r="LM165" i="3"/>
  <c r="LN165" i="3"/>
  <c r="LP165" i="3"/>
  <c r="LQ165" i="3"/>
  <c r="LX165" i="3"/>
  <c r="LZ165" i="3"/>
  <c r="MA165" i="3"/>
  <c r="MB165" i="3"/>
  <c r="MC165" i="3"/>
  <c r="MD165" i="3"/>
  <c r="MI165" i="3"/>
  <c r="D166" i="3"/>
  <c r="E166" i="3"/>
  <c r="G166" i="3"/>
  <c r="H166" i="3"/>
  <c r="J166" i="3"/>
  <c r="K166" i="3"/>
  <c r="M166" i="3"/>
  <c r="N166" i="3"/>
  <c r="P166" i="3"/>
  <c r="Q166" i="3"/>
  <c r="S166" i="3"/>
  <c r="T166" i="3"/>
  <c r="V166" i="3"/>
  <c r="W166" i="3"/>
  <c r="Y166" i="3"/>
  <c r="Z166" i="3"/>
  <c r="AB166" i="3"/>
  <c r="AC166" i="3"/>
  <c r="AE166" i="3"/>
  <c r="AF166" i="3"/>
  <c r="AH166" i="3"/>
  <c r="AJ166" i="3" s="1"/>
  <c r="AK166" i="3"/>
  <c r="AL166" i="3"/>
  <c r="AN166" i="3"/>
  <c r="AO166" i="3"/>
  <c r="AQ166" i="3"/>
  <c r="AR166" i="3"/>
  <c r="AT166" i="3"/>
  <c r="AU166" i="3"/>
  <c r="AW166" i="3"/>
  <c r="AX166" i="3"/>
  <c r="AZ166" i="3"/>
  <c r="BA166" i="3"/>
  <c r="BC166" i="3"/>
  <c r="BD166" i="3"/>
  <c r="BF166" i="3"/>
  <c r="BG166" i="3"/>
  <c r="BI166" i="3"/>
  <c r="BJ166" i="3"/>
  <c r="BL166" i="3"/>
  <c r="BM166" i="3"/>
  <c r="BO166" i="3"/>
  <c r="BP166" i="3"/>
  <c r="BR166" i="3"/>
  <c r="BS166" i="3"/>
  <c r="BU166" i="3"/>
  <c r="BV166" i="3"/>
  <c r="BX166" i="3"/>
  <c r="BY166" i="3"/>
  <c r="CA166" i="3"/>
  <c r="CB166" i="3"/>
  <c r="CD166" i="3"/>
  <c r="CE166" i="3"/>
  <c r="CG166" i="3"/>
  <c r="CH166" i="3"/>
  <c r="CJ166" i="3"/>
  <c r="CK166" i="3"/>
  <c r="CM166" i="3"/>
  <c r="CN166" i="3"/>
  <c r="CP166" i="3"/>
  <c r="CQ166" i="3"/>
  <c r="CS166" i="3"/>
  <c r="CT166" i="3"/>
  <c r="CV166" i="3"/>
  <c r="CW166" i="3"/>
  <c r="CY166" i="3"/>
  <c r="CZ166" i="3"/>
  <c r="DB166" i="3"/>
  <c r="DC166" i="3"/>
  <c r="DE166" i="3"/>
  <c r="DF166" i="3"/>
  <c r="DH166" i="3"/>
  <c r="DI166" i="3"/>
  <c r="DK166" i="3"/>
  <c r="DL166" i="3"/>
  <c r="DN166" i="3"/>
  <c r="DO166" i="3"/>
  <c r="DQ166" i="3"/>
  <c r="DR166" i="3"/>
  <c r="DT166" i="3"/>
  <c r="DU166" i="3"/>
  <c r="DW166" i="3"/>
  <c r="DX166" i="3"/>
  <c r="DZ166" i="3"/>
  <c r="EA166" i="3"/>
  <c r="EC166" i="3"/>
  <c r="ED166" i="3"/>
  <c r="EF166" i="3"/>
  <c r="EG166" i="3"/>
  <c r="EI166" i="3"/>
  <c r="EJ166" i="3"/>
  <c r="EL166" i="3"/>
  <c r="EM166" i="3"/>
  <c r="EO166" i="3"/>
  <c r="EP166" i="3"/>
  <c r="ER166" i="3"/>
  <c r="ES166" i="3"/>
  <c r="EU166" i="3"/>
  <c r="EV166" i="3"/>
  <c r="EX166" i="3"/>
  <c r="EY166" i="3"/>
  <c r="FA166" i="3"/>
  <c r="FB166" i="3"/>
  <c r="FD166" i="3"/>
  <c r="FE166" i="3"/>
  <c r="FG166" i="3"/>
  <c r="FH166" i="3"/>
  <c r="FJ166" i="3"/>
  <c r="FK166" i="3"/>
  <c r="FM166" i="3"/>
  <c r="FN166" i="3"/>
  <c r="FP166" i="3"/>
  <c r="FQ166" i="3"/>
  <c r="FS166" i="3"/>
  <c r="FT166" i="3"/>
  <c r="FV166" i="3"/>
  <c r="FW166" i="3"/>
  <c r="FY166" i="3"/>
  <c r="FZ166" i="3"/>
  <c r="GB166" i="3"/>
  <c r="GC166" i="3"/>
  <c r="GE166" i="3"/>
  <c r="GF166" i="3"/>
  <c r="GH166" i="3"/>
  <c r="GI166" i="3"/>
  <c r="GK166" i="3"/>
  <c r="GL166" i="3"/>
  <c r="GN166" i="3"/>
  <c r="GO166" i="3"/>
  <c r="GQ166" i="3"/>
  <c r="GR166" i="3"/>
  <c r="GT166" i="3"/>
  <c r="GU166" i="3"/>
  <c r="GW166" i="3"/>
  <c r="GX166" i="3"/>
  <c r="GZ166" i="3"/>
  <c r="HA166" i="3"/>
  <c r="HC166" i="3"/>
  <c r="HD166" i="3"/>
  <c r="HF166" i="3"/>
  <c r="HG166" i="3"/>
  <c r="HI166" i="3"/>
  <c r="HJ166" i="3"/>
  <c r="HL166" i="3"/>
  <c r="HM166" i="3"/>
  <c r="HO166" i="3"/>
  <c r="HP166" i="3"/>
  <c r="HR166" i="3"/>
  <c r="HS166" i="3"/>
  <c r="HU166" i="3"/>
  <c r="HV166" i="3"/>
  <c r="HX166" i="3"/>
  <c r="HY166" i="3"/>
  <c r="IA166" i="3"/>
  <c r="IB166" i="3"/>
  <c r="ID166" i="3"/>
  <c r="IE166" i="3"/>
  <c r="IG166" i="3"/>
  <c r="IH166" i="3"/>
  <c r="IJ166" i="3"/>
  <c r="IK166" i="3"/>
  <c r="IM166" i="3"/>
  <c r="IN166" i="3"/>
  <c r="IP166" i="3"/>
  <c r="IQ166" i="3"/>
  <c r="IS166" i="3"/>
  <c r="IT166" i="3"/>
  <c r="IV166" i="3"/>
  <c r="IW166" i="3"/>
  <c r="IY166" i="3"/>
  <c r="IZ166" i="3"/>
  <c r="JB166" i="3"/>
  <c r="JC166" i="3"/>
  <c r="JE166" i="3"/>
  <c r="JF166" i="3"/>
  <c r="JH166" i="3"/>
  <c r="JI166" i="3"/>
  <c r="JK166" i="3"/>
  <c r="JL166" i="3"/>
  <c r="JN166" i="3"/>
  <c r="JO166" i="3"/>
  <c r="JQ166" i="3"/>
  <c r="JR166" i="3"/>
  <c r="JT166" i="3"/>
  <c r="JU166" i="3"/>
  <c r="JW166" i="3"/>
  <c r="JX166" i="3"/>
  <c r="JZ166" i="3"/>
  <c r="KA166" i="3"/>
  <c r="KC166" i="3"/>
  <c r="KD166" i="3"/>
  <c r="KF166" i="3"/>
  <c r="KG166" i="3"/>
  <c r="KI166" i="3"/>
  <c r="KJ166" i="3"/>
  <c r="KL166" i="3"/>
  <c r="KM166" i="3"/>
  <c r="KO166" i="3"/>
  <c r="KP166" i="3"/>
  <c r="KR166" i="3"/>
  <c r="KS166" i="3"/>
  <c r="KU166" i="3"/>
  <c r="KV166" i="3"/>
  <c r="KX166" i="3"/>
  <c r="KY166" i="3"/>
  <c r="LA166" i="3"/>
  <c r="LB166" i="3"/>
  <c r="LD166" i="3"/>
  <c r="LE166" i="3"/>
  <c r="LG166" i="3"/>
  <c r="LH166" i="3"/>
  <c r="LJ166" i="3"/>
  <c r="LK166" i="3"/>
  <c r="LM166" i="3"/>
  <c r="LN166" i="3"/>
  <c r="LP166" i="3"/>
  <c r="LQ166" i="3"/>
  <c r="LX166" i="3"/>
  <c r="LZ166" i="3"/>
  <c r="MA166" i="3"/>
  <c r="MB166" i="3"/>
  <c r="MC166" i="3"/>
  <c r="MD166" i="3"/>
  <c r="MI166" i="3"/>
  <c r="D167" i="3"/>
  <c r="E167" i="3"/>
  <c r="G167" i="3"/>
  <c r="H167" i="3"/>
  <c r="J167" i="3"/>
  <c r="K167" i="3"/>
  <c r="M167" i="3"/>
  <c r="N167" i="3"/>
  <c r="P167" i="3"/>
  <c r="Q167" i="3"/>
  <c r="S167" i="3"/>
  <c r="T167" i="3"/>
  <c r="V167" i="3"/>
  <c r="W167" i="3"/>
  <c r="Y167" i="3"/>
  <c r="Z167" i="3"/>
  <c r="AB167" i="3"/>
  <c r="AC167" i="3"/>
  <c r="AE167" i="3"/>
  <c r="AF167" i="3"/>
  <c r="AH167" i="3"/>
  <c r="AJ167" i="3" s="1"/>
  <c r="AK167" i="3"/>
  <c r="AL167" i="3"/>
  <c r="AN167" i="3"/>
  <c r="AO167" i="3"/>
  <c r="AQ167" i="3"/>
  <c r="AR167" i="3"/>
  <c r="AT167" i="3"/>
  <c r="AU167" i="3"/>
  <c r="AW167" i="3"/>
  <c r="AX167" i="3"/>
  <c r="AZ167" i="3"/>
  <c r="BA167" i="3"/>
  <c r="BC167" i="3"/>
  <c r="BD167" i="3"/>
  <c r="BF167" i="3"/>
  <c r="BG167" i="3"/>
  <c r="BI167" i="3"/>
  <c r="BJ167" i="3"/>
  <c r="BL167" i="3"/>
  <c r="BM167" i="3"/>
  <c r="BO167" i="3"/>
  <c r="BP167" i="3"/>
  <c r="BR167" i="3"/>
  <c r="BS167" i="3"/>
  <c r="BU167" i="3"/>
  <c r="BV167" i="3"/>
  <c r="BX167" i="3"/>
  <c r="BY167" i="3"/>
  <c r="CA167" i="3"/>
  <c r="CB167" i="3"/>
  <c r="CD167" i="3"/>
  <c r="CE167" i="3"/>
  <c r="CG167" i="3"/>
  <c r="CH167" i="3"/>
  <c r="CJ167" i="3"/>
  <c r="CK167" i="3"/>
  <c r="CM167" i="3"/>
  <c r="CN167" i="3"/>
  <c r="CP167" i="3"/>
  <c r="CQ167" i="3"/>
  <c r="CS167" i="3"/>
  <c r="CT167" i="3"/>
  <c r="CV167" i="3"/>
  <c r="CW167" i="3"/>
  <c r="CY167" i="3"/>
  <c r="CZ167" i="3"/>
  <c r="DB167" i="3"/>
  <c r="DC167" i="3"/>
  <c r="DE167" i="3"/>
  <c r="DF167" i="3"/>
  <c r="DH167" i="3"/>
  <c r="DI167" i="3"/>
  <c r="DK167" i="3"/>
  <c r="DL167" i="3"/>
  <c r="DN167" i="3"/>
  <c r="DO167" i="3"/>
  <c r="DQ167" i="3"/>
  <c r="DR167" i="3"/>
  <c r="DT167" i="3"/>
  <c r="DU167" i="3"/>
  <c r="DW167" i="3"/>
  <c r="DX167" i="3"/>
  <c r="DZ167" i="3"/>
  <c r="EA167" i="3"/>
  <c r="EC167" i="3"/>
  <c r="ED167" i="3"/>
  <c r="EF167" i="3"/>
  <c r="EG167" i="3"/>
  <c r="EI167" i="3"/>
  <c r="EJ167" i="3"/>
  <c r="EL167" i="3"/>
  <c r="EM167" i="3"/>
  <c r="EO167" i="3"/>
  <c r="EP167" i="3"/>
  <c r="ER167" i="3"/>
  <c r="ES167" i="3"/>
  <c r="EU167" i="3"/>
  <c r="EV167" i="3"/>
  <c r="EX167" i="3"/>
  <c r="EY167" i="3"/>
  <c r="FA167" i="3"/>
  <c r="FB167" i="3"/>
  <c r="FD167" i="3"/>
  <c r="FE167" i="3"/>
  <c r="FG167" i="3"/>
  <c r="FH167" i="3"/>
  <c r="FJ167" i="3"/>
  <c r="FK167" i="3"/>
  <c r="FM167" i="3"/>
  <c r="FN167" i="3"/>
  <c r="FP167" i="3"/>
  <c r="FQ167" i="3"/>
  <c r="FS167" i="3"/>
  <c r="FT167" i="3"/>
  <c r="FV167" i="3"/>
  <c r="FW167" i="3"/>
  <c r="FY167" i="3"/>
  <c r="FZ167" i="3"/>
  <c r="GB167" i="3"/>
  <c r="GC167" i="3"/>
  <c r="GE167" i="3"/>
  <c r="GF167" i="3"/>
  <c r="GH167" i="3"/>
  <c r="GI167" i="3"/>
  <c r="GK167" i="3"/>
  <c r="GL167" i="3"/>
  <c r="GN167" i="3"/>
  <c r="GO167" i="3"/>
  <c r="GQ167" i="3"/>
  <c r="GR167" i="3"/>
  <c r="GT167" i="3"/>
  <c r="GU167" i="3"/>
  <c r="GW167" i="3"/>
  <c r="GX167" i="3"/>
  <c r="GZ167" i="3"/>
  <c r="HA167" i="3"/>
  <c r="HC167" i="3"/>
  <c r="HD167" i="3"/>
  <c r="HF167" i="3"/>
  <c r="HG167" i="3"/>
  <c r="HI167" i="3"/>
  <c r="HJ167" i="3"/>
  <c r="HL167" i="3"/>
  <c r="HM167" i="3"/>
  <c r="HO167" i="3"/>
  <c r="HP167" i="3"/>
  <c r="HR167" i="3"/>
  <c r="HS167" i="3"/>
  <c r="HU167" i="3"/>
  <c r="HV167" i="3"/>
  <c r="HX167" i="3"/>
  <c r="HY167" i="3"/>
  <c r="IA167" i="3"/>
  <c r="IB167" i="3"/>
  <c r="ID167" i="3"/>
  <c r="IE167" i="3"/>
  <c r="IG167" i="3"/>
  <c r="IH167" i="3"/>
  <c r="IJ167" i="3"/>
  <c r="IK167" i="3"/>
  <c r="IM167" i="3"/>
  <c r="IN167" i="3"/>
  <c r="IP167" i="3"/>
  <c r="IQ167" i="3"/>
  <c r="IS167" i="3"/>
  <c r="IT167" i="3"/>
  <c r="IV167" i="3"/>
  <c r="IW167" i="3"/>
  <c r="IY167" i="3"/>
  <c r="IZ167" i="3"/>
  <c r="JB167" i="3"/>
  <c r="JC167" i="3"/>
  <c r="JE167" i="3"/>
  <c r="JF167" i="3"/>
  <c r="JH167" i="3"/>
  <c r="JI167" i="3"/>
  <c r="JK167" i="3"/>
  <c r="JL167" i="3"/>
  <c r="JN167" i="3"/>
  <c r="JO167" i="3"/>
  <c r="JQ167" i="3"/>
  <c r="JR167" i="3"/>
  <c r="JT167" i="3"/>
  <c r="JU167" i="3"/>
  <c r="JW167" i="3"/>
  <c r="JX167" i="3"/>
  <c r="JZ167" i="3"/>
  <c r="KA167" i="3"/>
  <c r="KC167" i="3"/>
  <c r="KD167" i="3"/>
  <c r="KF167" i="3"/>
  <c r="KG167" i="3"/>
  <c r="KI167" i="3"/>
  <c r="KJ167" i="3"/>
  <c r="KL167" i="3"/>
  <c r="KM167" i="3"/>
  <c r="KO167" i="3"/>
  <c r="KP167" i="3"/>
  <c r="KR167" i="3"/>
  <c r="KS167" i="3"/>
  <c r="KU167" i="3"/>
  <c r="KV167" i="3"/>
  <c r="KX167" i="3"/>
  <c r="KY167" i="3"/>
  <c r="LA167" i="3"/>
  <c r="LB167" i="3"/>
  <c r="LD167" i="3"/>
  <c r="LE167" i="3"/>
  <c r="LG167" i="3"/>
  <c r="LH167" i="3"/>
  <c r="LJ167" i="3"/>
  <c r="LK167" i="3"/>
  <c r="LM167" i="3"/>
  <c r="LN167" i="3"/>
  <c r="LP167" i="3"/>
  <c r="LQ167" i="3"/>
  <c r="LX167" i="3"/>
  <c r="LZ167" i="3"/>
  <c r="MA167" i="3"/>
  <c r="MB167" i="3"/>
  <c r="MC167" i="3"/>
  <c r="MD167" i="3"/>
  <c r="MI167" i="3"/>
  <c r="D168" i="3"/>
  <c r="E168" i="3"/>
  <c r="G168" i="3"/>
  <c r="H168" i="3"/>
  <c r="J168" i="3"/>
  <c r="K168" i="3"/>
  <c r="M168" i="3"/>
  <c r="N168" i="3"/>
  <c r="P168" i="3"/>
  <c r="Q168" i="3"/>
  <c r="S168" i="3"/>
  <c r="T168" i="3"/>
  <c r="V168" i="3"/>
  <c r="W168" i="3"/>
  <c r="Y168" i="3"/>
  <c r="Z168" i="3"/>
  <c r="AB168" i="3"/>
  <c r="AC168" i="3"/>
  <c r="AE168" i="3"/>
  <c r="AF168" i="3"/>
  <c r="AH168" i="3"/>
  <c r="AJ168" i="3" s="1"/>
  <c r="AK168" i="3"/>
  <c r="AL168" i="3"/>
  <c r="AN168" i="3"/>
  <c r="AO168" i="3"/>
  <c r="AQ168" i="3"/>
  <c r="AR168" i="3"/>
  <c r="AT168" i="3"/>
  <c r="AU168" i="3"/>
  <c r="AW168" i="3"/>
  <c r="AX168" i="3"/>
  <c r="AZ168" i="3"/>
  <c r="BA168" i="3"/>
  <c r="BC168" i="3"/>
  <c r="BD168" i="3"/>
  <c r="BF168" i="3"/>
  <c r="BG168" i="3"/>
  <c r="BI168" i="3"/>
  <c r="BJ168" i="3"/>
  <c r="BL168" i="3"/>
  <c r="BM168" i="3"/>
  <c r="BO168" i="3"/>
  <c r="BP168" i="3"/>
  <c r="BR168" i="3"/>
  <c r="BS168" i="3"/>
  <c r="BU168" i="3"/>
  <c r="BV168" i="3"/>
  <c r="BX168" i="3"/>
  <c r="BY168" i="3"/>
  <c r="CA168" i="3"/>
  <c r="CB168" i="3"/>
  <c r="CD168" i="3"/>
  <c r="CE168" i="3"/>
  <c r="CG168" i="3"/>
  <c r="CH168" i="3"/>
  <c r="CJ168" i="3"/>
  <c r="CK168" i="3"/>
  <c r="CM168" i="3"/>
  <c r="CN168" i="3"/>
  <c r="CP168" i="3"/>
  <c r="CQ168" i="3"/>
  <c r="CS168" i="3"/>
  <c r="CT168" i="3"/>
  <c r="CV168" i="3"/>
  <c r="CW168" i="3"/>
  <c r="CY168" i="3"/>
  <c r="CZ168" i="3"/>
  <c r="DB168" i="3"/>
  <c r="DC168" i="3"/>
  <c r="DE168" i="3"/>
  <c r="DF168" i="3"/>
  <c r="DH168" i="3"/>
  <c r="DI168" i="3"/>
  <c r="DK168" i="3"/>
  <c r="DL168" i="3"/>
  <c r="DN168" i="3"/>
  <c r="DO168" i="3"/>
  <c r="DQ168" i="3"/>
  <c r="DR168" i="3"/>
  <c r="DT168" i="3"/>
  <c r="DU168" i="3"/>
  <c r="DW168" i="3"/>
  <c r="DX168" i="3"/>
  <c r="DZ168" i="3"/>
  <c r="EA168" i="3"/>
  <c r="EC168" i="3"/>
  <c r="ED168" i="3"/>
  <c r="EF168" i="3"/>
  <c r="EG168" i="3"/>
  <c r="EI168" i="3"/>
  <c r="EJ168" i="3"/>
  <c r="EL168" i="3"/>
  <c r="EM168" i="3"/>
  <c r="EO168" i="3"/>
  <c r="EP168" i="3"/>
  <c r="ER168" i="3"/>
  <c r="ES168" i="3"/>
  <c r="EU168" i="3"/>
  <c r="EV168" i="3"/>
  <c r="EX168" i="3"/>
  <c r="EY168" i="3"/>
  <c r="FA168" i="3"/>
  <c r="FB168" i="3"/>
  <c r="FD168" i="3"/>
  <c r="FE168" i="3"/>
  <c r="FG168" i="3"/>
  <c r="FH168" i="3"/>
  <c r="FJ168" i="3"/>
  <c r="FK168" i="3"/>
  <c r="FM168" i="3"/>
  <c r="FN168" i="3"/>
  <c r="FP168" i="3"/>
  <c r="FQ168" i="3"/>
  <c r="FS168" i="3"/>
  <c r="FT168" i="3"/>
  <c r="FV168" i="3"/>
  <c r="FW168" i="3"/>
  <c r="FY168" i="3"/>
  <c r="FZ168" i="3"/>
  <c r="GB168" i="3"/>
  <c r="GC168" i="3"/>
  <c r="GE168" i="3"/>
  <c r="GF168" i="3"/>
  <c r="GH168" i="3"/>
  <c r="GI168" i="3"/>
  <c r="GK168" i="3"/>
  <c r="GL168" i="3"/>
  <c r="GN168" i="3"/>
  <c r="GO168" i="3"/>
  <c r="GQ168" i="3"/>
  <c r="GR168" i="3"/>
  <c r="GT168" i="3"/>
  <c r="GU168" i="3"/>
  <c r="GW168" i="3"/>
  <c r="GX168" i="3"/>
  <c r="GZ168" i="3"/>
  <c r="HA168" i="3"/>
  <c r="HC168" i="3"/>
  <c r="HD168" i="3"/>
  <c r="HF168" i="3"/>
  <c r="HG168" i="3"/>
  <c r="HI168" i="3"/>
  <c r="HJ168" i="3"/>
  <c r="HL168" i="3"/>
  <c r="HM168" i="3"/>
  <c r="HO168" i="3"/>
  <c r="HP168" i="3"/>
  <c r="HR168" i="3"/>
  <c r="HS168" i="3"/>
  <c r="HU168" i="3"/>
  <c r="HV168" i="3"/>
  <c r="HX168" i="3"/>
  <c r="HY168" i="3"/>
  <c r="IA168" i="3"/>
  <c r="IB168" i="3"/>
  <c r="ID168" i="3"/>
  <c r="IE168" i="3"/>
  <c r="IG168" i="3"/>
  <c r="IH168" i="3"/>
  <c r="IJ168" i="3"/>
  <c r="IK168" i="3"/>
  <c r="IM168" i="3"/>
  <c r="IN168" i="3"/>
  <c r="IP168" i="3"/>
  <c r="IQ168" i="3"/>
  <c r="IS168" i="3"/>
  <c r="IT168" i="3"/>
  <c r="IV168" i="3"/>
  <c r="IW168" i="3"/>
  <c r="IY168" i="3"/>
  <c r="IZ168" i="3"/>
  <c r="JB168" i="3"/>
  <c r="JC168" i="3"/>
  <c r="JE168" i="3"/>
  <c r="JF168" i="3"/>
  <c r="JH168" i="3"/>
  <c r="JI168" i="3"/>
  <c r="JK168" i="3"/>
  <c r="JL168" i="3"/>
  <c r="JN168" i="3"/>
  <c r="JO168" i="3"/>
  <c r="JQ168" i="3"/>
  <c r="JR168" i="3"/>
  <c r="JT168" i="3"/>
  <c r="JU168" i="3"/>
  <c r="JW168" i="3"/>
  <c r="JX168" i="3"/>
  <c r="JZ168" i="3"/>
  <c r="KA168" i="3"/>
  <c r="KC168" i="3"/>
  <c r="KD168" i="3"/>
  <c r="KF168" i="3"/>
  <c r="KG168" i="3"/>
  <c r="KI168" i="3"/>
  <c r="KJ168" i="3"/>
  <c r="KL168" i="3"/>
  <c r="KM168" i="3"/>
  <c r="KO168" i="3"/>
  <c r="KP168" i="3"/>
  <c r="KR168" i="3"/>
  <c r="KS168" i="3"/>
  <c r="KU168" i="3"/>
  <c r="KV168" i="3"/>
  <c r="KX168" i="3"/>
  <c r="KY168" i="3"/>
  <c r="LA168" i="3"/>
  <c r="LB168" i="3"/>
  <c r="LD168" i="3"/>
  <c r="LE168" i="3"/>
  <c r="LG168" i="3"/>
  <c r="LH168" i="3"/>
  <c r="LJ168" i="3"/>
  <c r="LK168" i="3"/>
  <c r="LM168" i="3"/>
  <c r="LN168" i="3"/>
  <c r="LP168" i="3"/>
  <c r="LQ168" i="3"/>
  <c r="LX168" i="3"/>
  <c r="LZ168" i="3"/>
  <c r="MA168" i="3"/>
  <c r="MB168" i="3"/>
  <c r="MC168" i="3"/>
  <c r="MD168" i="3"/>
  <c r="MI168" i="3"/>
  <c r="D169" i="3"/>
  <c r="E169" i="3"/>
  <c r="G169" i="3"/>
  <c r="H169" i="3"/>
  <c r="J169" i="3"/>
  <c r="K169" i="3"/>
  <c r="M169" i="3"/>
  <c r="N169" i="3"/>
  <c r="P169" i="3"/>
  <c r="Q169" i="3"/>
  <c r="S169" i="3"/>
  <c r="T169" i="3"/>
  <c r="V169" i="3"/>
  <c r="W169" i="3"/>
  <c r="Y169" i="3"/>
  <c r="Z169" i="3"/>
  <c r="AB169" i="3"/>
  <c r="AC169" i="3"/>
  <c r="AE169" i="3"/>
  <c r="AF169" i="3"/>
  <c r="AH169" i="3"/>
  <c r="AJ169" i="3" s="1"/>
  <c r="AK169" i="3"/>
  <c r="AL169" i="3"/>
  <c r="AN169" i="3"/>
  <c r="AO169" i="3"/>
  <c r="AQ169" i="3"/>
  <c r="AR169" i="3"/>
  <c r="AT169" i="3"/>
  <c r="AU169" i="3"/>
  <c r="AW169" i="3"/>
  <c r="AX169" i="3"/>
  <c r="AZ169" i="3"/>
  <c r="BA169" i="3"/>
  <c r="BC169" i="3"/>
  <c r="BD169" i="3"/>
  <c r="BF169" i="3"/>
  <c r="BG169" i="3"/>
  <c r="BI169" i="3"/>
  <c r="BJ169" i="3"/>
  <c r="BL169" i="3"/>
  <c r="BM169" i="3"/>
  <c r="BO169" i="3"/>
  <c r="BP169" i="3"/>
  <c r="BR169" i="3"/>
  <c r="BS169" i="3"/>
  <c r="BU169" i="3"/>
  <c r="BV169" i="3"/>
  <c r="BX169" i="3"/>
  <c r="BY169" i="3"/>
  <c r="CA169" i="3"/>
  <c r="CB169" i="3"/>
  <c r="CD169" i="3"/>
  <c r="CE169" i="3"/>
  <c r="CG169" i="3"/>
  <c r="CH169" i="3"/>
  <c r="CJ169" i="3"/>
  <c r="CK169" i="3"/>
  <c r="CM169" i="3"/>
  <c r="CN169" i="3"/>
  <c r="CP169" i="3"/>
  <c r="CQ169" i="3"/>
  <c r="CS169" i="3"/>
  <c r="CT169" i="3"/>
  <c r="CV169" i="3"/>
  <c r="CW169" i="3"/>
  <c r="CY169" i="3"/>
  <c r="CZ169" i="3"/>
  <c r="DB169" i="3"/>
  <c r="DC169" i="3"/>
  <c r="DE169" i="3"/>
  <c r="DF169" i="3"/>
  <c r="DH169" i="3"/>
  <c r="DI169" i="3"/>
  <c r="DK169" i="3"/>
  <c r="DL169" i="3"/>
  <c r="DN169" i="3"/>
  <c r="DO169" i="3"/>
  <c r="DQ169" i="3"/>
  <c r="DR169" i="3"/>
  <c r="DT169" i="3"/>
  <c r="DU169" i="3"/>
  <c r="DW169" i="3"/>
  <c r="DX169" i="3"/>
  <c r="DZ169" i="3"/>
  <c r="EA169" i="3"/>
  <c r="EC169" i="3"/>
  <c r="ED169" i="3"/>
  <c r="EF169" i="3"/>
  <c r="EG169" i="3"/>
  <c r="EI169" i="3"/>
  <c r="EJ169" i="3"/>
  <c r="EL169" i="3"/>
  <c r="EM169" i="3"/>
  <c r="EO169" i="3"/>
  <c r="EP169" i="3"/>
  <c r="ER169" i="3"/>
  <c r="ES169" i="3"/>
  <c r="EU169" i="3"/>
  <c r="EV169" i="3"/>
  <c r="EX169" i="3"/>
  <c r="EY169" i="3"/>
  <c r="FA169" i="3"/>
  <c r="FB169" i="3"/>
  <c r="FD169" i="3"/>
  <c r="FE169" i="3"/>
  <c r="FG169" i="3"/>
  <c r="FH169" i="3"/>
  <c r="FJ169" i="3"/>
  <c r="FK169" i="3"/>
  <c r="FM169" i="3"/>
  <c r="FN169" i="3"/>
  <c r="FP169" i="3"/>
  <c r="FQ169" i="3"/>
  <c r="FS169" i="3"/>
  <c r="FT169" i="3"/>
  <c r="FV169" i="3"/>
  <c r="FW169" i="3"/>
  <c r="FY169" i="3"/>
  <c r="FZ169" i="3"/>
  <c r="GB169" i="3"/>
  <c r="GC169" i="3"/>
  <c r="GE169" i="3"/>
  <c r="GF169" i="3"/>
  <c r="GH169" i="3"/>
  <c r="GI169" i="3"/>
  <c r="GK169" i="3"/>
  <c r="GL169" i="3"/>
  <c r="GN169" i="3"/>
  <c r="GO169" i="3"/>
  <c r="GQ169" i="3"/>
  <c r="GR169" i="3"/>
  <c r="GT169" i="3"/>
  <c r="GU169" i="3"/>
  <c r="GW169" i="3"/>
  <c r="GX169" i="3"/>
  <c r="GZ169" i="3"/>
  <c r="HA169" i="3"/>
  <c r="HC169" i="3"/>
  <c r="HD169" i="3"/>
  <c r="HF169" i="3"/>
  <c r="HG169" i="3"/>
  <c r="HI169" i="3"/>
  <c r="HJ169" i="3"/>
  <c r="HL169" i="3"/>
  <c r="HM169" i="3"/>
  <c r="HO169" i="3"/>
  <c r="HP169" i="3"/>
  <c r="HR169" i="3"/>
  <c r="HS169" i="3"/>
  <c r="HU169" i="3"/>
  <c r="HV169" i="3"/>
  <c r="HX169" i="3"/>
  <c r="HY169" i="3"/>
  <c r="IA169" i="3"/>
  <c r="IB169" i="3"/>
  <c r="ID169" i="3"/>
  <c r="IE169" i="3"/>
  <c r="IG169" i="3"/>
  <c r="IH169" i="3"/>
  <c r="IJ169" i="3"/>
  <c r="IK169" i="3"/>
  <c r="IM169" i="3"/>
  <c r="IN169" i="3"/>
  <c r="IP169" i="3"/>
  <c r="IQ169" i="3"/>
  <c r="IS169" i="3"/>
  <c r="IT169" i="3"/>
  <c r="IV169" i="3"/>
  <c r="IW169" i="3"/>
  <c r="IY169" i="3"/>
  <c r="IZ169" i="3"/>
  <c r="JB169" i="3"/>
  <c r="JC169" i="3"/>
  <c r="JE169" i="3"/>
  <c r="JF169" i="3"/>
  <c r="JH169" i="3"/>
  <c r="JI169" i="3"/>
  <c r="JK169" i="3"/>
  <c r="JL169" i="3"/>
  <c r="JN169" i="3"/>
  <c r="JO169" i="3"/>
  <c r="JQ169" i="3"/>
  <c r="JR169" i="3"/>
  <c r="JT169" i="3"/>
  <c r="JU169" i="3"/>
  <c r="JW169" i="3"/>
  <c r="JX169" i="3"/>
  <c r="JZ169" i="3"/>
  <c r="KA169" i="3"/>
  <c r="KC169" i="3"/>
  <c r="KD169" i="3"/>
  <c r="KF169" i="3"/>
  <c r="KG169" i="3"/>
  <c r="KI169" i="3"/>
  <c r="KJ169" i="3"/>
  <c r="KL169" i="3"/>
  <c r="KM169" i="3"/>
  <c r="KO169" i="3"/>
  <c r="KP169" i="3"/>
  <c r="KR169" i="3"/>
  <c r="KS169" i="3"/>
  <c r="KU169" i="3"/>
  <c r="KV169" i="3"/>
  <c r="KX169" i="3"/>
  <c r="KY169" i="3"/>
  <c r="LA169" i="3"/>
  <c r="LB169" i="3"/>
  <c r="LD169" i="3"/>
  <c r="LE169" i="3"/>
  <c r="LG169" i="3"/>
  <c r="LH169" i="3"/>
  <c r="LJ169" i="3"/>
  <c r="LK169" i="3"/>
  <c r="LM169" i="3"/>
  <c r="LN169" i="3"/>
  <c r="LP169" i="3"/>
  <c r="LQ169" i="3"/>
  <c r="LX169" i="3"/>
  <c r="LZ169" i="3"/>
  <c r="MA169" i="3"/>
  <c r="MB169" i="3"/>
  <c r="MC169" i="3"/>
  <c r="MD169" i="3"/>
  <c r="MI169" i="3"/>
  <c r="D170" i="3"/>
  <c r="E170" i="3"/>
  <c r="G170" i="3"/>
  <c r="H170" i="3"/>
  <c r="J170" i="3"/>
  <c r="K170" i="3"/>
  <c r="M170" i="3"/>
  <c r="N170" i="3"/>
  <c r="P170" i="3"/>
  <c r="Q170" i="3"/>
  <c r="S170" i="3"/>
  <c r="T170" i="3"/>
  <c r="V170" i="3"/>
  <c r="W170" i="3"/>
  <c r="Y170" i="3"/>
  <c r="Z170" i="3"/>
  <c r="AB170" i="3"/>
  <c r="AC170" i="3"/>
  <c r="AE170" i="3"/>
  <c r="AF170" i="3"/>
  <c r="AH170" i="3"/>
  <c r="AJ170" i="3" s="1"/>
  <c r="AK170" i="3"/>
  <c r="AL170" i="3"/>
  <c r="AN170" i="3"/>
  <c r="AO170" i="3"/>
  <c r="AQ170" i="3"/>
  <c r="AR170" i="3"/>
  <c r="AT170" i="3"/>
  <c r="AU170" i="3"/>
  <c r="AW170" i="3"/>
  <c r="AX170" i="3"/>
  <c r="AZ170" i="3"/>
  <c r="BA170" i="3"/>
  <c r="BC170" i="3"/>
  <c r="BD170" i="3"/>
  <c r="BF170" i="3"/>
  <c r="BG170" i="3"/>
  <c r="BI170" i="3"/>
  <c r="BJ170" i="3"/>
  <c r="BL170" i="3"/>
  <c r="BM170" i="3"/>
  <c r="BO170" i="3"/>
  <c r="BP170" i="3"/>
  <c r="BR170" i="3"/>
  <c r="BS170" i="3"/>
  <c r="BU170" i="3"/>
  <c r="BV170" i="3"/>
  <c r="BX170" i="3"/>
  <c r="BY170" i="3"/>
  <c r="CA170" i="3"/>
  <c r="CB170" i="3"/>
  <c r="CD170" i="3"/>
  <c r="CE170" i="3"/>
  <c r="CG170" i="3"/>
  <c r="CH170" i="3"/>
  <c r="CJ170" i="3"/>
  <c r="CK170" i="3"/>
  <c r="CM170" i="3"/>
  <c r="CN170" i="3"/>
  <c r="CP170" i="3"/>
  <c r="CQ170" i="3"/>
  <c r="CS170" i="3"/>
  <c r="CT170" i="3"/>
  <c r="CV170" i="3"/>
  <c r="CW170" i="3"/>
  <c r="CY170" i="3"/>
  <c r="CZ170" i="3"/>
  <c r="DB170" i="3"/>
  <c r="DC170" i="3"/>
  <c r="DE170" i="3"/>
  <c r="DF170" i="3"/>
  <c r="DH170" i="3"/>
  <c r="DI170" i="3"/>
  <c r="DK170" i="3"/>
  <c r="DL170" i="3"/>
  <c r="DN170" i="3"/>
  <c r="DO170" i="3"/>
  <c r="DQ170" i="3"/>
  <c r="DR170" i="3"/>
  <c r="DT170" i="3"/>
  <c r="DU170" i="3"/>
  <c r="DW170" i="3"/>
  <c r="DX170" i="3"/>
  <c r="DZ170" i="3"/>
  <c r="EA170" i="3"/>
  <c r="EC170" i="3"/>
  <c r="ED170" i="3"/>
  <c r="EF170" i="3"/>
  <c r="EG170" i="3"/>
  <c r="EI170" i="3"/>
  <c r="EJ170" i="3"/>
  <c r="EL170" i="3"/>
  <c r="EM170" i="3"/>
  <c r="EO170" i="3"/>
  <c r="EP170" i="3"/>
  <c r="ER170" i="3"/>
  <c r="ES170" i="3"/>
  <c r="EU170" i="3"/>
  <c r="EV170" i="3"/>
  <c r="EX170" i="3"/>
  <c r="EY170" i="3"/>
  <c r="FA170" i="3"/>
  <c r="FB170" i="3"/>
  <c r="FD170" i="3"/>
  <c r="FE170" i="3"/>
  <c r="FG170" i="3"/>
  <c r="FH170" i="3"/>
  <c r="FJ170" i="3"/>
  <c r="FK170" i="3"/>
  <c r="FM170" i="3"/>
  <c r="FN170" i="3"/>
  <c r="FP170" i="3"/>
  <c r="FQ170" i="3"/>
  <c r="FS170" i="3"/>
  <c r="FT170" i="3"/>
  <c r="FV170" i="3"/>
  <c r="FW170" i="3"/>
  <c r="FY170" i="3"/>
  <c r="FZ170" i="3"/>
  <c r="GB170" i="3"/>
  <c r="GC170" i="3"/>
  <c r="GE170" i="3"/>
  <c r="GF170" i="3"/>
  <c r="GH170" i="3"/>
  <c r="GI170" i="3"/>
  <c r="GK170" i="3"/>
  <c r="GL170" i="3"/>
  <c r="GN170" i="3"/>
  <c r="GO170" i="3"/>
  <c r="GQ170" i="3"/>
  <c r="GR170" i="3"/>
  <c r="GT170" i="3"/>
  <c r="GU170" i="3"/>
  <c r="GW170" i="3"/>
  <c r="GX170" i="3"/>
  <c r="GZ170" i="3"/>
  <c r="HA170" i="3"/>
  <c r="HC170" i="3"/>
  <c r="HD170" i="3"/>
  <c r="HF170" i="3"/>
  <c r="HG170" i="3"/>
  <c r="HI170" i="3"/>
  <c r="HJ170" i="3"/>
  <c r="HL170" i="3"/>
  <c r="HM170" i="3"/>
  <c r="HO170" i="3"/>
  <c r="HP170" i="3"/>
  <c r="HR170" i="3"/>
  <c r="HS170" i="3"/>
  <c r="HU170" i="3"/>
  <c r="HV170" i="3"/>
  <c r="HX170" i="3"/>
  <c r="HY170" i="3"/>
  <c r="IA170" i="3"/>
  <c r="IB170" i="3"/>
  <c r="ID170" i="3"/>
  <c r="IE170" i="3"/>
  <c r="IG170" i="3"/>
  <c r="IH170" i="3"/>
  <c r="IJ170" i="3"/>
  <c r="IK170" i="3"/>
  <c r="IM170" i="3"/>
  <c r="IN170" i="3"/>
  <c r="IP170" i="3"/>
  <c r="IQ170" i="3"/>
  <c r="IS170" i="3"/>
  <c r="IT170" i="3"/>
  <c r="IV170" i="3"/>
  <c r="IW170" i="3"/>
  <c r="IY170" i="3"/>
  <c r="IZ170" i="3"/>
  <c r="JB170" i="3"/>
  <c r="JC170" i="3"/>
  <c r="JE170" i="3"/>
  <c r="JF170" i="3"/>
  <c r="JH170" i="3"/>
  <c r="JI170" i="3"/>
  <c r="JK170" i="3"/>
  <c r="JL170" i="3"/>
  <c r="JN170" i="3"/>
  <c r="JO170" i="3"/>
  <c r="JQ170" i="3"/>
  <c r="JR170" i="3"/>
  <c r="JT170" i="3"/>
  <c r="JU170" i="3"/>
  <c r="JW170" i="3"/>
  <c r="JX170" i="3"/>
  <c r="JZ170" i="3"/>
  <c r="KA170" i="3"/>
  <c r="KC170" i="3"/>
  <c r="KD170" i="3"/>
  <c r="KF170" i="3"/>
  <c r="KG170" i="3"/>
  <c r="KI170" i="3"/>
  <c r="KJ170" i="3"/>
  <c r="KL170" i="3"/>
  <c r="KM170" i="3"/>
  <c r="KO170" i="3"/>
  <c r="KP170" i="3"/>
  <c r="KR170" i="3"/>
  <c r="KS170" i="3"/>
  <c r="KU170" i="3"/>
  <c r="KV170" i="3"/>
  <c r="KX170" i="3"/>
  <c r="KY170" i="3"/>
  <c r="LA170" i="3"/>
  <c r="LB170" i="3"/>
  <c r="LD170" i="3"/>
  <c r="LE170" i="3"/>
  <c r="LG170" i="3"/>
  <c r="LH170" i="3"/>
  <c r="LJ170" i="3"/>
  <c r="LK170" i="3"/>
  <c r="LM170" i="3"/>
  <c r="LN170" i="3"/>
  <c r="LP170" i="3"/>
  <c r="LQ170" i="3"/>
  <c r="LX170" i="3"/>
  <c r="LZ170" i="3"/>
  <c r="MA170" i="3"/>
  <c r="MB170" i="3"/>
  <c r="MC170" i="3"/>
  <c r="MD170" i="3"/>
  <c r="MI170" i="3"/>
  <c r="D171" i="3"/>
  <c r="E171" i="3"/>
  <c r="G171" i="3"/>
  <c r="H171" i="3"/>
  <c r="J171" i="3"/>
  <c r="K171" i="3"/>
  <c r="M171" i="3"/>
  <c r="N171" i="3"/>
  <c r="P171" i="3"/>
  <c r="Q171" i="3"/>
  <c r="S171" i="3"/>
  <c r="T171" i="3"/>
  <c r="V171" i="3"/>
  <c r="W171" i="3"/>
  <c r="Y171" i="3"/>
  <c r="Z171" i="3"/>
  <c r="AB171" i="3"/>
  <c r="AC171" i="3"/>
  <c r="AE171" i="3"/>
  <c r="AF171" i="3"/>
  <c r="AH171" i="3"/>
  <c r="AJ171" i="3" s="1"/>
  <c r="AK171" i="3"/>
  <c r="AL171" i="3"/>
  <c r="AN171" i="3"/>
  <c r="AO171" i="3"/>
  <c r="AQ171" i="3"/>
  <c r="AR171" i="3"/>
  <c r="AT171" i="3"/>
  <c r="AU171" i="3"/>
  <c r="AW171" i="3"/>
  <c r="AX171" i="3"/>
  <c r="AZ171" i="3"/>
  <c r="BA171" i="3"/>
  <c r="BC171" i="3"/>
  <c r="BD171" i="3"/>
  <c r="BF171" i="3"/>
  <c r="BG171" i="3"/>
  <c r="BI171" i="3"/>
  <c r="BJ171" i="3"/>
  <c r="BL171" i="3"/>
  <c r="BM171" i="3"/>
  <c r="BO171" i="3"/>
  <c r="BP171" i="3"/>
  <c r="BR171" i="3"/>
  <c r="BS171" i="3"/>
  <c r="BU171" i="3"/>
  <c r="BV171" i="3"/>
  <c r="BX171" i="3"/>
  <c r="BY171" i="3"/>
  <c r="CA171" i="3"/>
  <c r="CB171" i="3"/>
  <c r="CD171" i="3"/>
  <c r="CE171" i="3"/>
  <c r="CG171" i="3"/>
  <c r="CH171" i="3"/>
  <c r="CJ171" i="3"/>
  <c r="CK171" i="3"/>
  <c r="CM171" i="3"/>
  <c r="CN171" i="3"/>
  <c r="CP171" i="3"/>
  <c r="CQ171" i="3"/>
  <c r="CS171" i="3"/>
  <c r="CT171" i="3"/>
  <c r="CV171" i="3"/>
  <c r="CW171" i="3"/>
  <c r="CY171" i="3"/>
  <c r="CZ171" i="3"/>
  <c r="DB171" i="3"/>
  <c r="DC171" i="3"/>
  <c r="DE171" i="3"/>
  <c r="DF171" i="3"/>
  <c r="DH171" i="3"/>
  <c r="DI171" i="3"/>
  <c r="DK171" i="3"/>
  <c r="DL171" i="3"/>
  <c r="DN171" i="3"/>
  <c r="DO171" i="3"/>
  <c r="DQ171" i="3"/>
  <c r="DR171" i="3"/>
  <c r="DT171" i="3"/>
  <c r="DU171" i="3"/>
  <c r="DW171" i="3"/>
  <c r="DX171" i="3"/>
  <c r="DZ171" i="3"/>
  <c r="EA171" i="3"/>
  <c r="EC171" i="3"/>
  <c r="ED171" i="3"/>
  <c r="EF171" i="3"/>
  <c r="EG171" i="3"/>
  <c r="EI171" i="3"/>
  <c r="EJ171" i="3"/>
  <c r="EL171" i="3"/>
  <c r="EM171" i="3"/>
  <c r="EO171" i="3"/>
  <c r="EP171" i="3"/>
  <c r="ER171" i="3"/>
  <c r="ES171" i="3"/>
  <c r="EU171" i="3"/>
  <c r="EV171" i="3"/>
  <c r="EX171" i="3"/>
  <c r="EY171" i="3"/>
  <c r="FA171" i="3"/>
  <c r="FB171" i="3"/>
  <c r="FD171" i="3"/>
  <c r="FE171" i="3"/>
  <c r="FG171" i="3"/>
  <c r="FH171" i="3"/>
  <c r="FJ171" i="3"/>
  <c r="FK171" i="3"/>
  <c r="FM171" i="3"/>
  <c r="FN171" i="3"/>
  <c r="FP171" i="3"/>
  <c r="FQ171" i="3"/>
  <c r="FS171" i="3"/>
  <c r="FT171" i="3"/>
  <c r="FV171" i="3"/>
  <c r="FW171" i="3"/>
  <c r="FY171" i="3"/>
  <c r="FZ171" i="3"/>
  <c r="GB171" i="3"/>
  <c r="GC171" i="3"/>
  <c r="GE171" i="3"/>
  <c r="GF171" i="3"/>
  <c r="GH171" i="3"/>
  <c r="GI171" i="3"/>
  <c r="GK171" i="3"/>
  <c r="GL171" i="3"/>
  <c r="GN171" i="3"/>
  <c r="GO171" i="3"/>
  <c r="GQ171" i="3"/>
  <c r="GR171" i="3"/>
  <c r="GT171" i="3"/>
  <c r="GU171" i="3"/>
  <c r="GW171" i="3"/>
  <c r="GX171" i="3"/>
  <c r="GZ171" i="3"/>
  <c r="HA171" i="3"/>
  <c r="HC171" i="3"/>
  <c r="HD171" i="3"/>
  <c r="HF171" i="3"/>
  <c r="HG171" i="3"/>
  <c r="HI171" i="3"/>
  <c r="HJ171" i="3"/>
  <c r="HL171" i="3"/>
  <c r="HM171" i="3"/>
  <c r="HO171" i="3"/>
  <c r="HP171" i="3"/>
  <c r="HR171" i="3"/>
  <c r="HS171" i="3"/>
  <c r="HU171" i="3"/>
  <c r="HV171" i="3"/>
  <c r="HX171" i="3"/>
  <c r="HY171" i="3"/>
  <c r="IA171" i="3"/>
  <c r="IB171" i="3"/>
  <c r="ID171" i="3"/>
  <c r="IE171" i="3"/>
  <c r="IG171" i="3"/>
  <c r="IH171" i="3"/>
  <c r="IJ171" i="3"/>
  <c r="IK171" i="3"/>
  <c r="IM171" i="3"/>
  <c r="IN171" i="3"/>
  <c r="IP171" i="3"/>
  <c r="IQ171" i="3"/>
  <c r="IS171" i="3"/>
  <c r="IT171" i="3"/>
  <c r="IV171" i="3"/>
  <c r="IW171" i="3"/>
  <c r="IY171" i="3"/>
  <c r="IZ171" i="3"/>
  <c r="JB171" i="3"/>
  <c r="JC171" i="3"/>
  <c r="JE171" i="3"/>
  <c r="JF171" i="3"/>
  <c r="JH171" i="3"/>
  <c r="JI171" i="3"/>
  <c r="JK171" i="3"/>
  <c r="JL171" i="3"/>
  <c r="JN171" i="3"/>
  <c r="JO171" i="3"/>
  <c r="JQ171" i="3"/>
  <c r="JR171" i="3"/>
  <c r="JT171" i="3"/>
  <c r="JU171" i="3"/>
  <c r="JW171" i="3"/>
  <c r="JX171" i="3"/>
  <c r="JZ171" i="3"/>
  <c r="KA171" i="3"/>
  <c r="KC171" i="3"/>
  <c r="KD171" i="3"/>
  <c r="KF171" i="3"/>
  <c r="KG171" i="3"/>
  <c r="KI171" i="3"/>
  <c r="KJ171" i="3"/>
  <c r="KL171" i="3"/>
  <c r="KM171" i="3"/>
  <c r="KO171" i="3"/>
  <c r="KP171" i="3"/>
  <c r="KR171" i="3"/>
  <c r="KS171" i="3"/>
  <c r="KU171" i="3"/>
  <c r="KV171" i="3"/>
  <c r="KX171" i="3"/>
  <c r="KY171" i="3"/>
  <c r="LA171" i="3"/>
  <c r="LB171" i="3"/>
  <c r="LD171" i="3"/>
  <c r="LE171" i="3"/>
  <c r="LG171" i="3"/>
  <c r="LH171" i="3"/>
  <c r="LJ171" i="3"/>
  <c r="LK171" i="3"/>
  <c r="LM171" i="3"/>
  <c r="LN171" i="3"/>
  <c r="LP171" i="3"/>
  <c r="LQ171" i="3"/>
  <c r="LX171" i="3"/>
  <c r="LZ171" i="3"/>
  <c r="MA171" i="3"/>
  <c r="MB171" i="3"/>
  <c r="MC171" i="3"/>
  <c r="MD171" i="3"/>
  <c r="MI171" i="3"/>
  <c r="D172" i="3"/>
  <c r="E172" i="3"/>
  <c r="G172" i="3"/>
  <c r="H172" i="3"/>
  <c r="J172" i="3"/>
  <c r="K172" i="3"/>
  <c r="M172" i="3"/>
  <c r="N172" i="3"/>
  <c r="P172" i="3"/>
  <c r="Q172" i="3"/>
  <c r="S172" i="3"/>
  <c r="T172" i="3"/>
  <c r="V172" i="3"/>
  <c r="W172" i="3"/>
  <c r="Y172" i="3"/>
  <c r="Z172" i="3"/>
  <c r="AB172" i="3"/>
  <c r="AC172" i="3"/>
  <c r="AE172" i="3"/>
  <c r="AF172" i="3"/>
  <c r="AH172" i="3"/>
  <c r="AJ172" i="3" s="1"/>
  <c r="AK172" i="3"/>
  <c r="AL172" i="3"/>
  <c r="AN172" i="3"/>
  <c r="AO172" i="3"/>
  <c r="AQ172" i="3"/>
  <c r="AR172" i="3"/>
  <c r="AT172" i="3"/>
  <c r="AU172" i="3"/>
  <c r="AW172" i="3"/>
  <c r="AX172" i="3"/>
  <c r="AZ172" i="3"/>
  <c r="BA172" i="3"/>
  <c r="BC172" i="3"/>
  <c r="BD172" i="3"/>
  <c r="BF172" i="3"/>
  <c r="BG172" i="3"/>
  <c r="BI172" i="3"/>
  <c r="BJ172" i="3"/>
  <c r="BL172" i="3"/>
  <c r="BM172" i="3"/>
  <c r="BO172" i="3"/>
  <c r="BP172" i="3"/>
  <c r="BR172" i="3"/>
  <c r="BS172" i="3"/>
  <c r="BU172" i="3"/>
  <c r="BV172" i="3"/>
  <c r="BX172" i="3"/>
  <c r="BY172" i="3"/>
  <c r="CA172" i="3"/>
  <c r="CB172" i="3"/>
  <c r="CD172" i="3"/>
  <c r="CE172" i="3"/>
  <c r="CG172" i="3"/>
  <c r="CH172" i="3"/>
  <c r="CJ172" i="3"/>
  <c r="CK172" i="3"/>
  <c r="CM172" i="3"/>
  <c r="CN172" i="3"/>
  <c r="CP172" i="3"/>
  <c r="CQ172" i="3"/>
  <c r="CS172" i="3"/>
  <c r="CT172" i="3"/>
  <c r="CV172" i="3"/>
  <c r="CW172" i="3"/>
  <c r="CY172" i="3"/>
  <c r="CZ172" i="3"/>
  <c r="DB172" i="3"/>
  <c r="DC172" i="3"/>
  <c r="DE172" i="3"/>
  <c r="DF172" i="3"/>
  <c r="DH172" i="3"/>
  <c r="DI172" i="3"/>
  <c r="DK172" i="3"/>
  <c r="DL172" i="3"/>
  <c r="DN172" i="3"/>
  <c r="DO172" i="3"/>
  <c r="DQ172" i="3"/>
  <c r="DR172" i="3"/>
  <c r="DT172" i="3"/>
  <c r="DU172" i="3"/>
  <c r="DW172" i="3"/>
  <c r="DX172" i="3"/>
  <c r="DZ172" i="3"/>
  <c r="EA172" i="3"/>
  <c r="EC172" i="3"/>
  <c r="ED172" i="3"/>
  <c r="EF172" i="3"/>
  <c r="EG172" i="3"/>
  <c r="EI172" i="3"/>
  <c r="EJ172" i="3"/>
  <c r="EL172" i="3"/>
  <c r="EM172" i="3"/>
  <c r="EO172" i="3"/>
  <c r="EP172" i="3"/>
  <c r="ER172" i="3"/>
  <c r="ES172" i="3"/>
  <c r="EU172" i="3"/>
  <c r="EV172" i="3"/>
  <c r="EX172" i="3"/>
  <c r="EY172" i="3"/>
  <c r="FA172" i="3"/>
  <c r="FB172" i="3"/>
  <c r="FD172" i="3"/>
  <c r="FE172" i="3"/>
  <c r="FG172" i="3"/>
  <c r="FH172" i="3"/>
  <c r="FJ172" i="3"/>
  <c r="FK172" i="3"/>
  <c r="FM172" i="3"/>
  <c r="FN172" i="3"/>
  <c r="FP172" i="3"/>
  <c r="FQ172" i="3"/>
  <c r="FS172" i="3"/>
  <c r="FT172" i="3"/>
  <c r="FV172" i="3"/>
  <c r="FW172" i="3"/>
  <c r="FY172" i="3"/>
  <c r="FZ172" i="3"/>
  <c r="GB172" i="3"/>
  <c r="GC172" i="3"/>
  <c r="GE172" i="3"/>
  <c r="GF172" i="3"/>
  <c r="GH172" i="3"/>
  <c r="GI172" i="3"/>
  <c r="GK172" i="3"/>
  <c r="GL172" i="3"/>
  <c r="GN172" i="3"/>
  <c r="GO172" i="3"/>
  <c r="GQ172" i="3"/>
  <c r="GR172" i="3"/>
  <c r="GT172" i="3"/>
  <c r="GU172" i="3"/>
  <c r="GW172" i="3"/>
  <c r="GX172" i="3"/>
  <c r="GZ172" i="3"/>
  <c r="HA172" i="3"/>
  <c r="HC172" i="3"/>
  <c r="HD172" i="3"/>
  <c r="HF172" i="3"/>
  <c r="HG172" i="3"/>
  <c r="HI172" i="3"/>
  <c r="HJ172" i="3"/>
  <c r="HL172" i="3"/>
  <c r="HM172" i="3"/>
  <c r="HO172" i="3"/>
  <c r="HP172" i="3"/>
  <c r="HR172" i="3"/>
  <c r="HS172" i="3"/>
  <c r="HU172" i="3"/>
  <c r="HV172" i="3"/>
  <c r="HX172" i="3"/>
  <c r="HY172" i="3"/>
  <c r="IA172" i="3"/>
  <c r="IB172" i="3"/>
  <c r="ID172" i="3"/>
  <c r="IE172" i="3"/>
  <c r="IG172" i="3"/>
  <c r="IH172" i="3"/>
  <c r="IJ172" i="3"/>
  <c r="IK172" i="3"/>
  <c r="IM172" i="3"/>
  <c r="IN172" i="3"/>
  <c r="IP172" i="3"/>
  <c r="IQ172" i="3"/>
  <c r="IS172" i="3"/>
  <c r="IT172" i="3"/>
  <c r="IV172" i="3"/>
  <c r="IW172" i="3"/>
  <c r="IY172" i="3"/>
  <c r="IZ172" i="3"/>
  <c r="JB172" i="3"/>
  <c r="JC172" i="3"/>
  <c r="JE172" i="3"/>
  <c r="JF172" i="3"/>
  <c r="JH172" i="3"/>
  <c r="JI172" i="3"/>
  <c r="JK172" i="3"/>
  <c r="JL172" i="3"/>
  <c r="JN172" i="3"/>
  <c r="JO172" i="3"/>
  <c r="JQ172" i="3"/>
  <c r="JR172" i="3"/>
  <c r="JT172" i="3"/>
  <c r="JU172" i="3"/>
  <c r="JW172" i="3"/>
  <c r="JX172" i="3"/>
  <c r="JZ172" i="3"/>
  <c r="KA172" i="3"/>
  <c r="KC172" i="3"/>
  <c r="KD172" i="3"/>
  <c r="KF172" i="3"/>
  <c r="KG172" i="3"/>
  <c r="KI172" i="3"/>
  <c r="KJ172" i="3"/>
  <c r="KL172" i="3"/>
  <c r="KM172" i="3"/>
  <c r="KO172" i="3"/>
  <c r="KP172" i="3"/>
  <c r="KR172" i="3"/>
  <c r="KS172" i="3"/>
  <c r="KU172" i="3"/>
  <c r="KV172" i="3"/>
  <c r="KX172" i="3"/>
  <c r="KY172" i="3"/>
  <c r="LA172" i="3"/>
  <c r="LB172" i="3"/>
  <c r="LD172" i="3"/>
  <c r="LE172" i="3"/>
  <c r="LG172" i="3"/>
  <c r="LH172" i="3"/>
  <c r="LJ172" i="3"/>
  <c r="LK172" i="3"/>
  <c r="LM172" i="3"/>
  <c r="LN172" i="3"/>
  <c r="LP172" i="3"/>
  <c r="LQ172" i="3"/>
  <c r="LX172" i="3"/>
  <c r="LZ172" i="3"/>
  <c r="MA172" i="3"/>
  <c r="MB172" i="3"/>
  <c r="MC172" i="3"/>
  <c r="MD172" i="3"/>
  <c r="MI172" i="3"/>
  <c r="D173" i="3"/>
  <c r="E173" i="3"/>
  <c r="G173" i="3"/>
  <c r="H173" i="3"/>
  <c r="J173" i="3"/>
  <c r="K173" i="3"/>
  <c r="M173" i="3"/>
  <c r="N173" i="3"/>
  <c r="P173" i="3"/>
  <c r="Q173" i="3"/>
  <c r="S173" i="3"/>
  <c r="T173" i="3"/>
  <c r="V173" i="3"/>
  <c r="W173" i="3"/>
  <c r="Y173" i="3"/>
  <c r="Z173" i="3"/>
  <c r="AB173" i="3"/>
  <c r="AC173" i="3"/>
  <c r="AE173" i="3"/>
  <c r="AF173" i="3"/>
  <c r="AH173" i="3"/>
  <c r="AJ173" i="3" s="1"/>
  <c r="AK173" i="3"/>
  <c r="AL173" i="3"/>
  <c r="AN173" i="3"/>
  <c r="AO173" i="3"/>
  <c r="AQ173" i="3"/>
  <c r="AR173" i="3"/>
  <c r="AT173" i="3"/>
  <c r="AU173" i="3"/>
  <c r="AW173" i="3"/>
  <c r="AX173" i="3"/>
  <c r="AZ173" i="3"/>
  <c r="BA173" i="3"/>
  <c r="BC173" i="3"/>
  <c r="BD173" i="3"/>
  <c r="BF173" i="3"/>
  <c r="BG173" i="3"/>
  <c r="BI173" i="3"/>
  <c r="BJ173" i="3"/>
  <c r="BL173" i="3"/>
  <c r="BM173" i="3"/>
  <c r="BO173" i="3"/>
  <c r="BP173" i="3"/>
  <c r="BR173" i="3"/>
  <c r="BS173" i="3"/>
  <c r="BU173" i="3"/>
  <c r="BV173" i="3"/>
  <c r="BX173" i="3"/>
  <c r="BY173" i="3"/>
  <c r="CA173" i="3"/>
  <c r="CB173" i="3"/>
  <c r="CD173" i="3"/>
  <c r="CE173" i="3"/>
  <c r="CG173" i="3"/>
  <c r="CH173" i="3"/>
  <c r="CJ173" i="3"/>
  <c r="CK173" i="3"/>
  <c r="CM173" i="3"/>
  <c r="CN173" i="3"/>
  <c r="CP173" i="3"/>
  <c r="CQ173" i="3"/>
  <c r="CS173" i="3"/>
  <c r="CT173" i="3"/>
  <c r="CV173" i="3"/>
  <c r="CW173" i="3"/>
  <c r="CY173" i="3"/>
  <c r="CZ173" i="3"/>
  <c r="DB173" i="3"/>
  <c r="DC173" i="3"/>
  <c r="DE173" i="3"/>
  <c r="DF173" i="3"/>
  <c r="DH173" i="3"/>
  <c r="DI173" i="3"/>
  <c r="DK173" i="3"/>
  <c r="DL173" i="3"/>
  <c r="DN173" i="3"/>
  <c r="DO173" i="3"/>
  <c r="DQ173" i="3"/>
  <c r="DR173" i="3"/>
  <c r="DT173" i="3"/>
  <c r="DU173" i="3"/>
  <c r="DW173" i="3"/>
  <c r="DX173" i="3"/>
  <c r="DZ173" i="3"/>
  <c r="EA173" i="3"/>
  <c r="EC173" i="3"/>
  <c r="ED173" i="3"/>
  <c r="EF173" i="3"/>
  <c r="EG173" i="3"/>
  <c r="EI173" i="3"/>
  <c r="EJ173" i="3"/>
  <c r="EL173" i="3"/>
  <c r="EM173" i="3"/>
  <c r="EO173" i="3"/>
  <c r="EP173" i="3"/>
  <c r="ER173" i="3"/>
  <c r="ES173" i="3"/>
  <c r="EU173" i="3"/>
  <c r="EV173" i="3"/>
  <c r="EX173" i="3"/>
  <c r="EY173" i="3"/>
  <c r="FA173" i="3"/>
  <c r="FB173" i="3"/>
  <c r="FD173" i="3"/>
  <c r="FE173" i="3"/>
  <c r="FG173" i="3"/>
  <c r="FH173" i="3"/>
  <c r="FJ173" i="3"/>
  <c r="FK173" i="3"/>
  <c r="FM173" i="3"/>
  <c r="FN173" i="3"/>
  <c r="FP173" i="3"/>
  <c r="FQ173" i="3"/>
  <c r="FS173" i="3"/>
  <c r="FT173" i="3"/>
  <c r="FV173" i="3"/>
  <c r="FW173" i="3"/>
  <c r="FY173" i="3"/>
  <c r="FZ173" i="3"/>
  <c r="GB173" i="3"/>
  <c r="GC173" i="3"/>
  <c r="GE173" i="3"/>
  <c r="GF173" i="3"/>
  <c r="GH173" i="3"/>
  <c r="GI173" i="3"/>
  <c r="GK173" i="3"/>
  <c r="GL173" i="3"/>
  <c r="GN173" i="3"/>
  <c r="GO173" i="3"/>
  <c r="GQ173" i="3"/>
  <c r="GR173" i="3"/>
  <c r="GT173" i="3"/>
  <c r="GU173" i="3"/>
  <c r="GW173" i="3"/>
  <c r="GX173" i="3"/>
  <c r="GZ173" i="3"/>
  <c r="HA173" i="3"/>
  <c r="HC173" i="3"/>
  <c r="HD173" i="3"/>
  <c r="HF173" i="3"/>
  <c r="HG173" i="3"/>
  <c r="HI173" i="3"/>
  <c r="HJ173" i="3"/>
  <c r="HL173" i="3"/>
  <c r="HM173" i="3"/>
  <c r="HO173" i="3"/>
  <c r="HP173" i="3"/>
  <c r="HR173" i="3"/>
  <c r="HS173" i="3"/>
  <c r="HU173" i="3"/>
  <c r="HV173" i="3"/>
  <c r="HX173" i="3"/>
  <c r="HY173" i="3"/>
  <c r="IA173" i="3"/>
  <c r="IB173" i="3"/>
  <c r="ID173" i="3"/>
  <c r="IE173" i="3"/>
  <c r="IG173" i="3"/>
  <c r="IH173" i="3"/>
  <c r="IJ173" i="3"/>
  <c r="IK173" i="3"/>
  <c r="IM173" i="3"/>
  <c r="IN173" i="3"/>
  <c r="IP173" i="3"/>
  <c r="IQ173" i="3"/>
  <c r="IS173" i="3"/>
  <c r="IT173" i="3"/>
  <c r="IV173" i="3"/>
  <c r="IW173" i="3"/>
  <c r="IY173" i="3"/>
  <c r="IZ173" i="3"/>
  <c r="JB173" i="3"/>
  <c r="JC173" i="3"/>
  <c r="JE173" i="3"/>
  <c r="JF173" i="3"/>
  <c r="JH173" i="3"/>
  <c r="JI173" i="3"/>
  <c r="JK173" i="3"/>
  <c r="JL173" i="3"/>
  <c r="JN173" i="3"/>
  <c r="JO173" i="3"/>
  <c r="JQ173" i="3"/>
  <c r="JR173" i="3"/>
  <c r="JT173" i="3"/>
  <c r="JU173" i="3"/>
  <c r="JW173" i="3"/>
  <c r="JX173" i="3"/>
  <c r="JZ173" i="3"/>
  <c r="KA173" i="3"/>
  <c r="KC173" i="3"/>
  <c r="KD173" i="3"/>
  <c r="KF173" i="3"/>
  <c r="KG173" i="3"/>
  <c r="KI173" i="3"/>
  <c r="KJ173" i="3"/>
  <c r="KL173" i="3"/>
  <c r="KM173" i="3"/>
  <c r="KO173" i="3"/>
  <c r="KP173" i="3"/>
  <c r="KR173" i="3"/>
  <c r="KS173" i="3"/>
  <c r="KU173" i="3"/>
  <c r="KV173" i="3"/>
  <c r="KX173" i="3"/>
  <c r="KY173" i="3"/>
  <c r="LA173" i="3"/>
  <c r="LB173" i="3"/>
  <c r="LD173" i="3"/>
  <c r="LE173" i="3"/>
  <c r="LG173" i="3"/>
  <c r="LH173" i="3"/>
  <c r="LJ173" i="3"/>
  <c r="LK173" i="3"/>
  <c r="LM173" i="3"/>
  <c r="LN173" i="3"/>
  <c r="LP173" i="3"/>
  <c r="LQ173" i="3"/>
  <c r="LX173" i="3"/>
  <c r="LZ173" i="3"/>
  <c r="MA173" i="3"/>
  <c r="MB173" i="3"/>
  <c r="MC173" i="3"/>
  <c r="MD173" i="3"/>
  <c r="MI173" i="3"/>
  <c r="D174" i="3"/>
  <c r="E174" i="3"/>
  <c r="G174" i="3"/>
  <c r="H174" i="3"/>
  <c r="J174" i="3"/>
  <c r="K174" i="3"/>
  <c r="M174" i="3"/>
  <c r="N174" i="3"/>
  <c r="P174" i="3"/>
  <c r="Q174" i="3"/>
  <c r="S174" i="3"/>
  <c r="T174" i="3"/>
  <c r="V174" i="3"/>
  <c r="W174" i="3"/>
  <c r="Y174" i="3"/>
  <c r="Z174" i="3"/>
  <c r="AB174" i="3"/>
  <c r="AC174" i="3"/>
  <c r="AE174" i="3"/>
  <c r="AF174" i="3"/>
  <c r="AJ174" i="3"/>
  <c r="AK174" i="3"/>
  <c r="AL174" i="3"/>
  <c r="AN174" i="3"/>
  <c r="AO174" i="3"/>
  <c r="AQ174" i="3"/>
  <c r="AR174" i="3"/>
  <c r="AT174" i="3"/>
  <c r="AU174" i="3"/>
  <c r="AW174" i="3"/>
  <c r="AX174" i="3"/>
  <c r="AZ174" i="3"/>
  <c r="BA174" i="3"/>
  <c r="BC174" i="3"/>
  <c r="BD174" i="3"/>
  <c r="BF174" i="3"/>
  <c r="BG174" i="3"/>
  <c r="BI174" i="3"/>
  <c r="BJ174" i="3"/>
  <c r="BL174" i="3"/>
  <c r="BM174" i="3"/>
  <c r="BO174" i="3"/>
  <c r="BP174" i="3"/>
  <c r="BR174" i="3"/>
  <c r="BS174" i="3"/>
  <c r="BU174" i="3"/>
  <c r="BV174" i="3"/>
  <c r="BX174" i="3"/>
  <c r="BY174" i="3"/>
  <c r="CA174" i="3"/>
  <c r="CB174" i="3"/>
  <c r="CD174" i="3"/>
  <c r="CE174" i="3"/>
  <c r="CG174" i="3"/>
  <c r="CH174" i="3"/>
  <c r="CJ174" i="3"/>
  <c r="CK174" i="3"/>
  <c r="CM174" i="3"/>
  <c r="CN174" i="3"/>
  <c r="CP174" i="3"/>
  <c r="CQ174" i="3"/>
  <c r="CS174" i="3"/>
  <c r="CT174" i="3"/>
  <c r="CV174" i="3"/>
  <c r="CW174" i="3"/>
  <c r="CY174" i="3"/>
  <c r="CZ174" i="3"/>
  <c r="DB174" i="3"/>
  <c r="DC174" i="3"/>
  <c r="DE174" i="3"/>
  <c r="DF174" i="3"/>
  <c r="DH174" i="3"/>
  <c r="DI174" i="3"/>
  <c r="DK174" i="3"/>
  <c r="DL174" i="3"/>
  <c r="DN174" i="3"/>
  <c r="DO174" i="3"/>
  <c r="DQ174" i="3"/>
  <c r="DR174" i="3"/>
  <c r="DT174" i="3"/>
  <c r="DU174" i="3"/>
  <c r="DW174" i="3"/>
  <c r="DX174" i="3"/>
  <c r="DZ174" i="3"/>
  <c r="EA174" i="3"/>
  <c r="EC174" i="3"/>
  <c r="ED174" i="3"/>
  <c r="EF174" i="3"/>
  <c r="EG174" i="3"/>
  <c r="EI174" i="3"/>
  <c r="EJ174" i="3"/>
  <c r="EL174" i="3"/>
  <c r="EM174" i="3"/>
  <c r="EO174" i="3"/>
  <c r="EP174" i="3"/>
  <c r="ER174" i="3"/>
  <c r="ES174" i="3"/>
  <c r="EU174" i="3"/>
  <c r="EV174" i="3"/>
  <c r="EX174" i="3"/>
  <c r="EY174" i="3"/>
  <c r="FA174" i="3"/>
  <c r="FB174" i="3"/>
  <c r="FD174" i="3"/>
  <c r="FE174" i="3"/>
  <c r="FG174" i="3"/>
  <c r="FH174" i="3"/>
  <c r="FJ174" i="3"/>
  <c r="FK174" i="3"/>
  <c r="FM174" i="3"/>
  <c r="FN174" i="3"/>
  <c r="FP174" i="3"/>
  <c r="FQ174" i="3"/>
  <c r="FS174" i="3"/>
  <c r="FT174" i="3"/>
  <c r="FV174" i="3"/>
  <c r="FW174" i="3"/>
  <c r="FY174" i="3"/>
  <c r="FZ174" i="3"/>
  <c r="GB174" i="3"/>
  <c r="GC174" i="3"/>
  <c r="GE174" i="3"/>
  <c r="GF174" i="3"/>
  <c r="GH174" i="3"/>
  <c r="GI174" i="3"/>
  <c r="GK174" i="3"/>
  <c r="GL174" i="3"/>
  <c r="GN174" i="3"/>
  <c r="GO174" i="3"/>
  <c r="GQ174" i="3"/>
  <c r="GR174" i="3"/>
  <c r="GT174" i="3"/>
  <c r="GU174" i="3"/>
  <c r="GW174" i="3"/>
  <c r="GX174" i="3"/>
  <c r="GZ174" i="3"/>
  <c r="HA174" i="3"/>
  <c r="HC174" i="3"/>
  <c r="HD174" i="3"/>
  <c r="HF174" i="3"/>
  <c r="HG174" i="3"/>
  <c r="HI174" i="3"/>
  <c r="HJ174" i="3"/>
  <c r="HL174" i="3"/>
  <c r="HM174" i="3"/>
  <c r="HO174" i="3"/>
  <c r="HP174" i="3"/>
  <c r="HR174" i="3"/>
  <c r="HS174" i="3"/>
  <c r="HU174" i="3"/>
  <c r="HV174" i="3"/>
  <c r="HX174" i="3"/>
  <c r="HY174" i="3"/>
  <c r="IA174" i="3"/>
  <c r="IB174" i="3"/>
  <c r="ID174" i="3"/>
  <c r="IE174" i="3"/>
  <c r="IG174" i="3"/>
  <c r="IH174" i="3"/>
  <c r="IJ174" i="3"/>
  <c r="IK174" i="3"/>
  <c r="IM174" i="3"/>
  <c r="IN174" i="3"/>
  <c r="IP174" i="3"/>
  <c r="IQ174" i="3"/>
  <c r="IS174" i="3"/>
  <c r="IT174" i="3"/>
  <c r="IV174" i="3"/>
  <c r="IW174" i="3"/>
  <c r="IY174" i="3"/>
  <c r="IZ174" i="3"/>
  <c r="JB174" i="3"/>
  <c r="JC174" i="3"/>
  <c r="JE174" i="3"/>
  <c r="JF174" i="3"/>
  <c r="JH174" i="3"/>
  <c r="JI174" i="3"/>
  <c r="JK174" i="3"/>
  <c r="JL174" i="3"/>
  <c r="JN174" i="3"/>
  <c r="JO174" i="3"/>
  <c r="JQ174" i="3"/>
  <c r="JR174" i="3"/>
  <c r="JT174" i="3"/>
  <c r="JU174" i="3"/>
  <c r="JW174" i="3"/>
  <c r="JX174" i="3"/>
  <c r="JZ174" i="3"/>
  <c r="KA174" i="3"/>
  <c r="KC174" i="3"/>
  <c r="KD174" i="3"/>
  <c r="KF174" i="3"/>
  <c r="KG174" i="3"/>
  <c r="KI174" i="3"/>
  <c r="KJ174" i="3"/>
  <c r="KL174" i="3"/>
  <c r="KM174" i="3"/>
  <c r="KO174" i="3"/>
  <c r="KP174" i="3"/>
  <c r="KR174" i="3"/>
  <c r="KS174" i="3"/>
  <c r="KU174" i="3"/>
  <c r="KV174" i="3"/>
  <c r="KX174" i="3"/>
  <c r="KY174" i="3"/>
  <c r="LA174" i="3"/>
  <c r="LB174" i="3"/>
  <c r="LD174" i="3"/>
  <c r="LE174" i="3"/>
  <c r="LG174" i="3"/>
  <c r="LH174" i="3"/>
  <c r="LJ174" i="3"/>
  <c r="LK174" i="3"/>
  <c r="LM174" i="3"/>
  <c r="LN174" i="3"/>
  <c r="LP174" i="3"/>
  <c r="LQ174" i="3"/>
  <c r="LX174" i="3"/>
  <c r="LZ174" i="3"/>
  <c r="MA174" i="3"/>
  <c r="MB174" i="3"/>
  <c r="MC174" i="3"/>
  <c r="MD174" i="3"/>
  <c r="MF174" i="3"/>
  <c r="MI174" i="3"/>
  <c r="D175" i="3"/>
  <c r="E175" i="3"/>
  <c r="G175" i="3"/>
  <c r="H175" i="3"/>
  <c r="J175" i="3"/>
  <c r="K175" i="3"/>
  <c r="M175" i="3"/>
  <c r="N175" i="3"/>
  <c r="P175" i="3"/>
  <c r="Q175" i="3"/>
  <c r="S175" i="3"/>
  <c r="T175" i="3"/>
  <c r="V175" i="3"/>
  <c r="W175" i="3"/>
  <c r="Y175" i="3"/>
  <c r="Z175" i="3"/>
  <c r="AB175" i="3"/>
  <c r="AC175" i="3"/>
  <c r="AE175" i="3"/>
  <c r="AF175" i="3"/>
  <c r="AH175" i="3"/>
  <c r="AJ175" i="3" s="1"/>
  <c r="AK175" i="3"/>
  <c r="AL175" i="3"/>
  <c r="AN175" i="3"/>
  <c r="AO175" i="3"/>
  <c r="AQ175" i="3"/>
  <c r="AR175" i="3"/>
  <c r="AT175" i="3"/>
  <c r="AU175" i="3"/>
  <c r="AW175" i="3"/>
  <c r="AX175" i="3"/>
  <c r="AZ175" i="3"/>
  <c r="BA175" i="3"/>
  <c r="BC175" i="3"/>
  <c r="BD175" i="3"/>
  <c r="BF175" i="3"/>
  <c r="BG175" i="3"/>
  <c r="BI175" i="3"/>
  <c r="BJ175" i="3"/>
  <c r="BL175" i="3"/>
  <c r="BM175" i="3"/>
  <c r="BO175" i="3"/>
  <c r="BP175" i="3"/>
  <c r="BR175" i="3"/>
  <c r="BS175" i="3"/>
  <c r="BU175" i="3"/>
  <c r="BV175" i="3"/>
  <c r="BX175" i="3"/>
  <c r="BY175" i="3"/>
  <c r="CA175" i="3"/>
  <c r="CB175" i="3"/>
  <c r="CD175" i="3"/>
  <c r="CE175" i="3"/>
  <c r="CG175" i="3"/>
  <c r="CH175" i="3"/>
  <c r="CJ175" i="3"/>
  <c r="CK175" i="3"/>
  <c r="CM175" i="3"/>
  <c r="CN175" i="3"/>
  <c r="CP175" i="3"/>
  <c r="CQ175" i="3"/>
  <c r="CS175" i="3"/>
  <c r="CT175" i="3"/>
  <c r="CV175" i="3"/>
  <c r="CW175" i="3"/>
  <c r="CY175" i="3"/>
  <c r="CZ175" i="3"/>
  <c r="DB175" i="3"/>
  <c r="DC175" i="3"/>
  <c r="DE175" i="3"/>
  <c r="DF175" i="3"/>
  <c r="DH175" i="3"/>
  <c r="DI175" i="3"/>
  <c r="DK175" i="3"/>
  <c r="DL175" i="3"/>
  <c r="DN175" i="3"/>
  <c r="DO175" i="3"/>
  <c r="DQ175" i="3"/>
  <c r="DR175" i="3"/>
  <c r="DT175" i="3"/>
  <c r="DU175" i="3"/>
  <c r="DW175" i="3"/>
  <c r="DX175" i="3"/>
  <c r="DZ175" i="3"/>
  <c r="EA175" i="3"/>
  <c r="EC175" i="3"/>
  <c r="ED175" i="3"/>
  <c r="EF175" i="3"/>
  <c r="EG175" i="3"/>
  <c r="EI175" i="3"/>
  <c r="EJ175" i="3"/>
  <c r="EL175" i="3"/>
  <c r="EM175" i="3"/>
  <c r="EO175" i="3"/>
  <c r="EP175" i="3"/>
  <c r="ER175" i="3"/>
  <c r="ES175" i="3"/>
  <c r="EU175" i="3"/>
  <c r="EV175" i="3"/>
  <c r="EX175" i="3"/>
  <c r="EY175" i="3"/>
  <c r="FA175" i="3"/>
  <c r="FB175" i="3"/>
  <c r="FD175" i="3"/>
  <c r="FE175" i="3"/>
  <c r="FG175" i="3"/>
  <c r="FH175" i="3"/>
  <c r="FJ175" i="3"/>
  <c r="FK175" i="3"/>
  <c r="FM175" i="3"/>
  <c r="FN175" i="3"/>
  <c r="FP175" i="3"/>
  <c r="FQ175" i="3"/>
  <c r="FS175" i="3"/>
  <c r="FT175" i="3"/>
  <c r="FV175" i="3"/>
  <c r="FW175" i="3"/>
  <c r="FY175" i="3"/>
  <c r="FZ175" i="3"/>
  <c r="GB175" i="3"/>
  <c r="GC175" i="3"/>
  <c r="GE175" i="3"/>
  <c r="GF175" i="3"/>
  <c r="GH175" i="3"/>
  <c r="GI175" i="3"/>
  <c r="GK175" i="3"/>
  <c r="GL175" i="3"/>
  <c r="GN175" i="3"/>
  <c r="GO175" i="3"/>
  <c r="GQ175" i="3"/>
  <c r="GR175" i="3"/>
  <c r="GT175" i="3"/>
  <c r="GU175" i="3"/>
  <c r="GW175" i="3"/>
  <c r="GX175" i="3"/>
  <c r="GZ175" i="3"/>
  <c r="HA175" i="3"/>
  <c r="HC175" i="3"/>
  <c r="HD175" i="3"/>
  <c r="HF175" i="3"/>
  <c r="HG175" i="3"/>
  <c r="HI175" i="3"/>
  <c r="HJ175" i="3"/>
  <c r="HL175" i="3"/>
  <c r="HM175" i="3"/>
  <c r="HO175" i="3"/>
  <c r="HP175" i="3"/>
  <c r="HR175" i="3"/>
  <c r="HS175" i="3"/>
  <c r="HU175" i="3"/>
  <c r="HV175" i="3"/>
  <c r="HX175" i="3"/>
  <c r="HY175" i="3"/>
  <c r="IA175" i="3"/>
  <c r="IB175" i="3"/>
  <c r="ID175" i="3"/>
  <c r="IE175" i="3"/>
  <c r="IG175" i="3"/>
  <c r="IH175" i="3"/>
  <c r="IJ175" i="3"/>
  <c r="IK175" i="3"/>
  <c r="IM175" i="3"/>
  <c r="IN175" i="3"/>
  <c r="IP175" i="3"/>
  <c r="IQ175" i="3"/>
  <c r="IS175" i="3"/>
  <c r="IT175" i="3"/>
  <c r="IV175" i="3"/>
  <c r="IW175" i="3"/>
  <c r="IY175" i="3"/>
  <c r="IZ175" i="3"/>
  <c r="JB175" i="3"/>
  <c r="JC175" i="3"/>
  <c r="JE175" i="3"/>
  <c r="JF175" i="3"/>
  <c r="JH175" i="3"/>
  <c r="JI175" i="3"/>
  <c r="JK175" i="3"/>
  <c r="JL175" i="3"/>
  <c r="JN175" i="3"/>
  <c r="JO175" i="3"/>
  <c r="JQ175" i="3"/>
  <c r="JR175" i="3"/>
  <c r="JT175" i="3"/>
  <c r="JU175" i="3"/>
  <c r="JW175" i="3"/>
  <c r="JX175" i="3"/>
  <c r="JZ175" i="3"/>
  <c r="KA175" i="3"/>
  <c r="KC175" i="3"/>
  <c r="KD175" i="3"/>
  <c r="KF175" i="3"/>
  <c r="KG175" i="3"/>
  <c r="KI175" i="3"/>
  <c r="KJ175" i="3"/>
  <c r="KL175" i="3"/>
  <c r="KM175" i="3"/>
  <c r="KO175" i="3"/>
  <c r="KP175" i="3"/>
  <c r="KR175" i="3"/>
  <c r="KS175" i="3"/>
  <c r="KU175" i="3"/>
  <c r="KV175" i="3"/>
  <c r="KX175" i="3"/>
  <c r="KY175" i="3"/>
  <c r="LA175" i="3"/>
  <c r="LB175" i="3"/>
  <c r="LD175" i="3"/>
  <c r="LE175" i="3"/>
  <c r="LG175" i="3"/>
  <c r="LH175" i="3"/>
  <c r="LJ175" i="3"/>
  <c r="LK175" i="3"/>
  <c r="LM175" i="3"/>
  <c r="LN175" i="3"/>
  <c r="LP175" i="3"/>
  <c r="LQ175" i="3"/>
  <c r="LX175" i="3"/>
  <c r="LZ175" i="3"/>
  <c r="MA175" i="3"/>
  <c r="MB175" i="3"/>
  <c r="MC175" i="3"/>
  <c r="MD175" i="3"/>
  <c r="MI175" i="3"/>
  <c r="D176" i="3"/>
  <c r="E176" i="3"/>
  <c r="G176" i="3"/>
  <c r="H176" i="3"/>
  <c r="J176" i="3"/>
  <c r="K176" i="3"/>
  <c r="M176" i="3"/>
  <c r="N176" i="3"/>
  <c r="P176" i="3"/>
  <c r="Q176" i="3"/>
  <c r="S176" i="3"/>
  <c r="T176" i="3"/>
  <c r="V176" i="3"/>
  <c r="W176" i="3"/>
  <c r="Y176" i="3"/>
  <c r="Z176" i="3"/>
  <c r="AB176" i="3"/>
  <c r="AC176" i="3"/>
  <c r="AE176" i="3"/>
  <c r="AF176" i="3"/>
  <c r="AJ176" i="3"/>
  <c r="AK176" i="3"/>
  <c r="AL176" i="3"/>
  <c r="AN176" i="3"/>
  <c r="AO176" i="3"/>
  <c r="AQ176" i="3"/>
  <c r="AR176" i="3"/>
  <c r="AT176" i="3"/>
  <c r="AU176" i="3"/>
  <c r="AW176" i="3"/>
  <c r="AX176" i="3"/>
  <c r="AZ176" i="3"/>
  <c r="BA176" i="3"/>
  <c r="BC176" i="3"/>
  <c r="BD176" i="3"/>
  <c r="BF176" i="3"/>
  <c r="BG176" i="3"/>
  <c r="BI176" i="3"/>
  <c r="BJ176" i="3"/>
  <c r="BL176" i="3"/>
  <c r="BM176" i="3"/>
  <c r="BO176" i="3"/>
  <c r="BP176" i="3"/>
  <c r="BR176" i="3"/>
  <c r="BS176" i="3"/>
  <c r="BU176" i="3"/>
  <c r="BV176" i="3"/>
  <c r="BX176" i="3"/>
  <c r="BY176" i="3"/>
  <c r="CA176" i="3"/>
  <c r="CB176" i="3"/>
  <c r="CD176" i="3"/>
  <c r="CE176" i="3"/>
  <c r="CG176" i="3"/>
  <c r="CH176" i="3"/>
  <c r="CJ176" i="3"/>
  <c r="CK176" i="3"/>
  <c r="CM176" i="3"/>
  <c r="CN176" i="3"/>
  <c r="CP176" i="3"/>
  <c r="CQ176" i="3"/>
  <c r="CS176" i="3"/>
  <c r="CT176" i="3"/>
  <c r="CV176" i="3"/>
  <c r="CW176" i="3"/>
  <c r="CY176" i="3"/>
  <c r="CZ176" i="3"/>
  <c r="DB176" i="3"/>
  <c r="DC176" i="3"/>
  <c r="DE176" i="3"/>
  <c r="DF176" i="3"/>
  <c r="DH176" i="3"/>
  <c r="DI176" i="3"/>
  <c r="DK176" i="3"/>
  <c r="DL176" i="3"/>
  <c r="DN176" i="3"/>
  <c r="DO176" i="3"/>
  <c r="DQ176" i="3"/>
  <c r="DR176" i="3"/>
  <c r="DT176" i="3"/>
  <c r="DU176" i="3"/>
  <c r="DW176" i="3"/>
  <c r="DX176" i="3"/>
  <c r="DZ176" i="3"/>
  <c r="EA176" i="3"/>
  <c r="EC176" i="3"/>
  <c r="ED176" i="3"/>
  <c r="EF176" i="3"/>
  <c r="EG176" i="3"/>
  <c r="EI176" i="3"/>
  <c r="EJ176" i="3"/>
  <c r="EL176" i="3"/>
  <c r="EM176" i="3"/>
  <c r="EO176" i="3"/>
  <c r="EP176" i="3"/>
  <c r="ER176" i="3"/>
  <c r="ES176" i="3"/>
  <c r="EU176" i="3"/>
  <c r="EV176" i="3"/>
  <c r="EX176" i="3"/>
  <c r="EY176" i="3"/>
  <c r="FA176" i="3"/>
  <c r="FB176" i="3"/>
  <c r="FD176" i="3"/>
  <c r="FE176" i="3"/>
  <c r="FG176" i="3"/>
  <c r="FH176" i="3"/>
  <c r="FJ176" i="3"/>
  <c r="FK176" i="3"/>
  <c r="FM176" i="3"/>
  <c r="FN176" i="3"/>
  <c r="FP176" i="3"/>
  <c r="FQ176" i="3"/>
  <c r="FS176" i="3"/>
  <c r="FT176" i="3"/>
  <c r="FV176" i="3"/>
  <c r="FW176" i="3"/>
  <c r="FY176" i="3"/>
  <c r="FZ176" i="3"/>
  <c r="GB176" i="3"/>
  <c r="GC176" i="3"/>
  <c r="GE176" i="3"/>
  <c r="GF176" i="3"/>
  <c r="GH176" i="3"/>
  <c r="GI176" i="3"/>
  <c r="GK176" i="3"/>
  <c r="GL176" i="3"/>
  <c r="GN176" i="3"/>
  <c r="GO176" i="3"/>
  <c r="GQ176" i="3"/>
  <c r="GR176" i="3"/>
  <c r="GT176" i="3"/>
  <c r="GU176" i="3"/>
  <c r="GW176" i="3"/>
  <c r="GX176" i="3"/>
  <c r="GZ176" i="3"/>
  <c r="HA176" i="3"/>
  <c r="HC176" i="3"/>
  <c r="HD176" i="3"/>
  <c r="HF176" i="3"/>
  <c r="HG176" i="3"/>
  <c r="HI176" i="3"/>
  <c r="HJ176" i="3"/>
  <c r="HL176" i="3"/>
  <c r="HM176" i="3"/>
  <c r="HO176" i="3"/>
  <c r="HP176" i="3"/>
  <c r="HR176" i="3"/>
  <c r="HS176" i="3"/>
  <c r="HU176" i="3"/>
  <c r="HV176" i="3"/>
  <c r="HX176" i="3"/>
  <c r="HY176" i="3"/>
  <c r="IA176" i="3"/>
  <c r="IB176" i="3"/>
  <c r="ID176" i="3"/>
  <c r="IE176" i="3"/>
  <c r="IG176" i="3"/>
  <c r="IH176" i="3"/>
  <c r="IJ176" i="3"/>
  <c r="IK176" i="3"/>
  <c r="IM176" i="3"/>
  <c r="IN176" i="3"/>
  <c r="IP176" i="3"/>
  <c r="IQ176" i="3"/>
  <c r="IS176" i="3"/>
  <c r="IT176" i="3"/>
  <c r="IV176" i="3"/>
  <c r="IW176" i="3"/>
  <c r="IY176" i="3"/>
  <c r="IZ176" i="3"/>
  <c r="JB176" i="3"/>
  <c r="JC176" i="3"/>
  <c r="JE176" i="3"/>
  <c r="JF176" i="3"/>
  <c r="JH176" i="3"/>
  <c r="JI176" i="3"/>
  <c r="JK176" i="3"/>
  <c r="JL176" i="3"/>
  <c r="JN176" i="3"/>
  <c r="JO176" i="3"/>
  <c r="JQ176" i="3"/>
  <c r="JR176" i="3"/>
  <c r="JT176" i="3"/>
  <c r="JU176" i="3"/>
  <c r="JW176" i="3"/>
  <c r="JX176" i="3"/>
  <c r="JZ176" i="3"/>
  <c r="KA176" i="3"/>
  <c r="KC176" i="3"/>
  <c r="KD176" i="3"/>
  <c r="KF176" i="3"/>
  <c r="KG176" i="3"/>
  <c r="KI176" i="3"/>
  <c r="KJ176" i="3"/>
  <c r="KL176" i="3"/>
  <c r="KM176" i="3"/>
  <c r="KO176" i="3"/>
  <c r="KP176" i="3"/>
  <c r="KR176" i="3"/>
  <c r="KS176" i="3"/>
  <c r="KU176" i="3"/>
  <c r="KV176" i="3"/>
  <c r="KX176" i="3"/>
  <c r="KY176" i="3"/>
  <c r="LA176" i="3"/>
  <c r="LB176" i="3"/>
  <c r="LD176" i="3"/>
  <c r="LE176" i="3"/>
  <c r="LG176" i="3"/>
  <c r="LH176" i="3"/>
  <c r="LJ176" i="3"/>
  <c r="LK176" i="3"/>
  <c r="LM176" i="3"/>
  <c r="LN176" i="3"/>
  <c r="LP176" i="3"/>
  <c r="LQ176" i="3"/>
  <c r="LX176" i="3"/>
  <c r="LZ176" i="3"/>
  <c r="MA176" i="3"/>
  <c r="MB176" i="3"/>
  <c r="MC176" i="3"/>
  <c r="MD176" i="3"/>
  <c r="MF176" i="3"/>
  <c r="MI176" i="3"/>
  <c r="D177" i="3"/>
  <c r="E177" i="3"/>
  <c r="G177" i="3"/>
  <c r="H177" i="3"/>
  <c r="J177" i="3"/>
  <c r="K177" i="3"/>
  <c r="M177" i="3"/>
  <c r="N177" i="3"/>
  <c r="P177" i="3"/>
  <c r="Q177" i="3"/>
  <c r="S177" i="3"/>
  <c r="T177" i="3"/>
  <c r="V177" i="3"/>
  <c r="W177" i="3"/>
  <c r="Y177" i="3"/>
  <c r="Z177" i="3"/>
  <c r="AB177" i="3"/>
  <c r="AC177" i="3"/>
  <c r="AE177" i="3"/>
  <c r="AF177" i="3"/>
  <c r="AH177" i="3"/>
  <c r="AJ177" i="3" s="1"/>
  <c r="AK177" i="3"/>
  <c r="AL177" i="3"/>
  <c r="AN177" i="3"/>
  <c r="AO177" i="3"/>
  <c r="AQ177" i="3"/>
  <c r="AR177" i="3"/>
  <c r="AT177" i="3"/>
  <c r="AU177" i="3"/>
  <c r="AW177" i="3"/>
  <c r="AX177" i="3"/>
  <c r="AZ177" i="3"/>
  <c r="BA177" i="3"/>
  <c r="BC177" i="3"/>
  <c r="BD177" i="3"/>
  <c r="BF177" i="3"/>
  <c r="BG177" i="3"/>
  <c r="BI177" i="3"/>
  <c r="BJ177" i="3"/>
  <c r="BL177" i="3"/>
  <c r="BM177" i="3"/>
  <c r="BO177" i="3"/>
  <c r="BP177" i="3"/>
  <c r="BR177" i="3"/>
  <c r="BS177" i="3"/>
  <c r="BU177" i="3"/>
  <c r="BV177" i="3"/>
  <c r="BX177" i="3"/>
  <c r="BY177" i="3"/>
  <c r="CA177" i="3"/>
  <c r="CB177" i="3"/>
  <c r="CD177" i="3"/>
  <c r="CE177" i="3"/>
  <c r="CG177" i="3"/>
  <c r="CH177" i="3"/>
  <c r="CJ177" i="3"/>
  <c r="CK177" i="3"/>
  <c r="CM177" i="3"/>
  <c r="CN177" i="3"/>
  <c r="CP177" i="3"/>
  <c r="CQ177" i="3"/>
  <c r="CS177" i="3"/>
  <c r="CT177" i="3"/>
  <c r="CV177" i="3"/>
  <c r="CW177" i="3"/>
  <c r="CY177" i="3"/>
  <c r="CZ177" i="3"/>
  <c r="DB177" i="3"/>
  <c r="DC177" i="3"/>
  <c r="DE177" i="3"/>
  <c r="DF177" i="3"/>
  <c r="DH177" i="3"/>
  <c r="DI177" i="3"/>
  <c r="DK177" i="3"/>
  <c r="DL177" i="3"/>
  <c r="DN177" i="3"/>
  <c r="DO177" i="3"/>
  <c r="DQ177" i="3"/>
  <c r="DR177" i="3"/>
  <c r="DT177" i="3"/>
  <c r="DU177" i="3"/>
  <c r="DW177" i="3"/>
  <c r="DX177" i="3"/>
  <c r="DZ177" i="3"/>
  <c r="EA177" i="3"/>
  <c r="EC177" i="3"/>
  <c r="ED177" i="3"/>
  <c r="EF177" i="3"/>
  <c r="EG177" i="3"/>
  <c r="EI177" i="3"/>
  <c r="EJ177" i="3"/>
  <c r="EL177" i="3"/>
  <c r="EM177" i="3"/>
  <c r="EO177" i="3"/>
  <c r="EP177" i="3"/>
  <c r="ER177" i="3"/>
  <c r="ES177" i="3"/>
  <c r="EU177" i="3"/>
  <c r="EV177" i="3"/>
  <c r="EX177" i="3"/>
  <c r="EY177" i="3"/>
  <c r="FA177" i="3"/>
  <c r="FB177" i="3"/>
  <c r="FD177" i="3"/>
  <c r="FE177" i="3"/>
  <c r="FG177" i="3"/>
  <c r="FH177" i="3"/>
  <c r="FJ177" i="3"/>
  <c r="FK177" i="3"/>
  <c r="FM177" i="3"/>
  <c r="FN177" i="3"/>
  <c r="FP177" i="3"/>
  <c r="FQ177" i="3"/>
  <c r="FS177" i="3"/>
  <c r="FT177" i="3"/>
  <c r="FV177" i="3"/>
  <c r="FW177" i="3"/>
  <c r="FY177" i="3"/>
  <c r="FZ177" i="3"/>
  <c r="GB177" i="3"/>
  <c r="GC177" i="3"/>
  <c r="GE177" i="3"/>
  <c r="GF177" i="3"/>
  <c r="GH177" i="3"/>
  <c r="GI177" i="3"/>
  <c r="GK177" i="3"/>
  <c r="GL177" i="3"/>
  <c r="GN177" i="3"/>
  <c r="GO177" i="3"/>
  <c r="GQ177" i="3"/>
  <c r="GR177" i="3"/>
  <c r="GT177" i="3"/>
  <c r="GU177" i="3"/>
  <c r="GW177" i="3"/>
  <c r="GX177" i="3"/>
  <c r="GZ177" i="3"/>
  <c r="HA177" i="3"/>
  <c r="HC177" i="3"/>
  <c r="HD177" i="3"/>
  <c r="HF177" i="3"/>
  <c r="HG177" i="3"/>
  <c r="HI177" i="3"/>
  <c r="HJ177" i="3"/>
  <c r="HL177" i="3"/>
  <c r="HM177" i="3"/>
  <c r="HO177" i="3"/>
  <c r="HP177" i="3"/>
  <c r="HR177" i="3"/>
  <c r="HS177" i="3"/>
  <c r="HU177" i="3"/>
  <c r="HV177" i="3"/>
  <c r="HX177" i="3"/>
  <c r="HY177" i="3"/>
  <c r="IA177" i="3"/>
  <c r="IB177" i="3"/>
  <c r="ID177" i="3"/>
  <c r="IE177" i="3"/>
  <c r="IG177" i="3"/>
  <c r="IH177" i="3"/>
  <c r="IJ177" i="3"/>
  <c r="IK177" i="3"/>
  <c r="IM177" i="3"/>
  <c r="IN177" i="3"/>
  <c r="IP177" i="3"/>
  <c r="IQ177" i="3"/>
  <c r="IS177" i="3"/>
  <c r="IT177" i="3"/>
  <c r="IV177" i="3"/>
  <c r="IW177" i="3"/>
  <c r="IY177" i="3"/>
  <c r="IZ177" i="3"/>
  <c r="JB177" i="3"/>
  <c r="JC177" i="3"/>
  <c r="JE177" i="3"/>
  <c r="JF177" i="3"/>
  <c r="JH177" i="3"/>
  <c r="JI177" i="3"/>
  <c r="JK177" i="3"/>
  <c r="JL177" i="3"/>
  <c r="JN177" i="3"/>
  <c r="JO177" i="3"/>
  <c r="JQ177" i="3"/>
  <c r="JR177" i="3"/>
  <c r="JT177" i="3"/>
  <c r="JU177" i="3"/>
  <c r="JW177" i="3"/>
  <c r="JX177" i="3"/>
  <c r="JZ177" i="3"/>
  <c r="KA177" i="3"/>
  <c r="KC177" i="3"/>
  <c r="KD177" i="3"/>
  <c r="KF177" i="3"/>
  <c r="KG177" i="3"/>
  <c r="KI177" i="3"/>
  <c r="KJ177" i="3"/>
  <c r="KL177" i="3"/>
  <c r="KM177" i="3"/>
  <c r="KO177" i="3"/>
  <c r="KP177" i="3"/>
  <c r="KR177" i="3"/>
  <c r="KS177" i="3"/>
  <c r="KU177" i="3"/>
  <c r="KV177" i="3"/>
  <c r="KX177" i="3"/>
  <c r="KY177" i="3"/>
  <c r="LA177" i="3"/>
  <c r="LB177" i="3"/>
  <c r="LD177" i="3"/>
  <c r="LE177" i="3"/>
  <c r="LG177" i="3"/>
  <c r="LH177" i="3"/>
  <c r="LJ177" i="3"/>
  <c r="LK177" i="3"/>
  <c r="LM177" i="3"/>
  <c r="LN177" i="3"/>
  <c r="LP177" i="3"/>
  <c r="LQ177" i="3"/>
  <c r="LX177" i="3"/>
  <c r="LZ177" i="3"/>
  <c r="MA177" i="3"/>
  <c r="MB177" i="3"/>
  <c r="MC177" i="3"/>
  <c r="MD177" i="3"/>
  <c r="MF177" i="3"/>
  <c r="MI177" i="3"/>
  <c r="D178" i="3"/>
  <c r="E178" i="3"/>
  <c r="G178" i="3"/>
  <c r="H178" i="3"/>
  <c r="J178" i="3"/>
  <c r="K178" i="3"/>
  <c r="M178" i="3"/>
  <c r="N178" i="3"/>
  <c r="P178" i="3"/>
  <c r="Q178" i="3"/>
  <c r="S178" i="3"/>
  <c r="T178" i="3"/>
  <c r="V178" i="3"/>
  <c r="W178" i="3"/>
  <c r="Y178" i="3"/>
  <c r="Z178" i="3"/>
  <c r="AB178" i="3"/>
  <c r="AC178" i="3"/>
  <c r="AE178" i="3"/>
  <c r="AF178" i="3"/>
  <c r="AJ178" i="3"/>
  <c r="AK178" i="3"/>
  <c r="AL178" i="3"/>
  <c r="AN178" i="3"/>
  <c r="AO178" i="3"/>
  <c r="AQ178" i="3"/>
  <c r="AR178" i="3"/>
  <c r="AT178" i="3"/>
  <c r="AU178" i="3"/>
  <c r="AW178" i="3"/>
  <c r="AX178" i="3"/>
  <c r="AZ178" i="3"/>
  <c r="BA178" i="3"/>
  <c r="BC178" i="3"/>
  <c r="BD178" i="3"/>
  <c r="BF178" i="3"/>
  <c r="BG178" i="3"/>
  <c r="BI178" i="3"/>
  <c r="BJ178" i="3"/>
  <c r="BL178" i="3"/>
  <c r="BM178" i="3"/>
  <c r="BO178" i="3"/>
  <c r="BP178" i="3"/>
  <c r="BR178" i="3"/>
  <c r="BS178" i="3"/>
  <c r="BU178" i="3"/>
  <c r="BV178" i="3"/>
  <c r="BX178" i="3"/>
  <c r="BY178" i="3"/>
  <c r="CA178" i="3"/>
  <c r="CB178" i="3"/>
  <c r="CD178" i="3"/>
  <c r="CE178" i="3"/>
  <c r="CG178" i="3"/>
  <c r="CH178" i="3"/>
  <c r="CJ178" i="3"/>
  <c r="CK178" i="3"/>
  <c r="CM178" i="3"/>
  <c r="CN178" i="3"/>
  <c r="CP178" i="3"/>
  <c r="CQ178" i="3"/>
  <c r="CS178" i="3"/>
  <c r="CT178" i="3"/>
  <c r="CV178" i="3"/>
  <c r="CW178" i="3"/>
  <c r="CY178" i="3"/>
  <c r="CZ178" i="3"/>
  <c r="DB178" i="3"/>
  <c r="DC178" i="3"/>
  <c r="DE178" i="3"/>
  <c r="DF178" i="3"/>
  <c r="DH178" i="3"/>
  <c r="DI178" i="3"/>
  <c r="DK178" i="3"/>
  <c r="DL178" i="3"/>
  <c r="DN178" i="3"/>
  <c r="DO178" i="3"/>
  <c r="DQ178" i="3"/>
  <c r="DR178" i="3"/>
  <c r="DT178" i="3"/>
  <c r="DU178" i="3"/>
  <c r="DW178" i="3"/>
  <c r="DX178" i="3"/>
  <c r="DZ178" i="3"/>
  <c r="EA178" i="3"/>
  <c r="EC178" i="3"/>
  <c r="ED178" i="3"/>
  <c r="EF178" i="3"/>
  <c r="EG178" i="3"/>
  <c r="EI178" i="3"/>
  <c r="EJ178" i="3"/>
  <c r="EL178" i="3"/>
  <c r="EM178" i="3"/>
  <c r="EO178" i="3"/>
  <c r="EP178" i="3"/>
  <c r="ER178" i="3"/>
  <c r="ES178" i="3"/>
  <c r="EU178" i="3"/>
  <c r="EV178" i="3"/>
  <c r="EX178" i="3"/>
  <c r="EY178" i="3"/>
  <c r="FA178" i="3"/>
  <c r="FB178" i="3"/>
  <c r="FD178" i="3"/>
  <c r="FE178" i="3"/>
  <c r="FG178" i="3"/>
  <c r="FH178" i="3"/>
  <c r="FJ178" i="3"/>
  <c r="FK178" i="3"/>
  <c r="FM178" i="3"/>
  <c r="FN178" i="3"/>
  <c r="FP178" i="3"/>
  <c r="FQ178" i="3"/>
  <c r="FS178" i="3"/>
  <c r="FT178" i="3"/>
  <c r="FV178" i="3"/>
  <c r="FW178" i="3"/>
  <c r="FY178" i="3"/>
  <c r="FZ178" i="3"/>
  <c r="GB178" i="3"/>
  <c r="GC178" i="3"/>
  <c r="GE178" i="3"/>
  <c r="GF178" i="3"/>
  <c r="GH178" i="3"/>
  <c r="GI178" i="3"/>
  <c r="GK178" i="3"/>
  <c r="GL178" i="3"/>
  <c r="GN178" i="3"/>
  <c r="GO178" i="3"/>
  <c r="GQ178" i="3"/>
  <c r="GR178" i="3"/>
  <c r="GT178" i="3"/>
  <c r="GU178" i="3"/>
  <c r="GW178" i="3"/>
  <c r="GX178" i="3"/>
  <c r="GZ178" i="3"/>
  <c r="HA178" i="3"/>
  <c r="HC178" i="3"/>
  <c r="HD178" i="3"/>
  <c r="HF178" i="3"/>
  <c r="HG178" i="3"/>
  <c r="HI178" i="3"/>
  <c r="HJ178" i="3"/>
  <c r="HL178" i="3"/>
  <c r="HM178" i="3"/>
  <c r="HO178" i="3"/>
  <c r="HP178" i="3"/>
  <c r="HR178" i="3"/>
  <c r="HS178" i="3"/>
  <c r="HU178" i="3"/>
  <c r="HV178" i="3"/>
  <c r="HX178" i="3"/>
  <c r="HY178" i="3"/>
  <c r="IA178" i="3"/>
  <c r="IB178" i="3"/>
  <c r="ID178" i="3"/>
  <c r="IE178" i="3"/>
  <c r="IG178" i="3"/>
  <c r="IH178" i="3"/>
  <c r="IJ178" i="3"/>
  <c r="IK178" i="3"/>
  <c r="IM178" i="3"/>
  <c r="IN178" i="3"/>
  <c r="IP178" i="3"/>
  <c r="IQ178" i="3"/>
  <c r="IS178" i="3"/>
  <c r="IT178" i="3"/>
  <c r="IV178" i="3"/>
  <c r="IW178" i="3"/>
  <c r="IY178" i="3"/>
  <c r="IZ178" i="3"/>
  <c r="JB178" i="3"/>
  <c r="JC178" i="3"/>
  <c r="JE178" i="3"/>
  <c r="JF178" i="3"/>
  <c r="JH178" i="3"/>
  <c r="JI178" i="3"/>
  <c r="JK178" i="3"/>
  <c r="JL178" i="3"/>
  <c r="JN178" i="3"/>
  <c r="JO178" i="3"/>
  <c r="JQ178" i="3"/>
  <c r="JR178" i="3"/>
  <c r="JT178" i="3"/>
  <c r="JU178" i="3"/>
  <c r="JW178" i="3"/>
  <c r="JX178" i="3"/>
  <c r="JZ178" i="3"/>
  <c r="KA178" i="3"/>
  <c r="KC178" i="3"/>
  <c r="KD178" i="3"/>
  <c r="KF178" i="3"/>
  <c r="KG178" i="3"/>
  <c r="KI178" i="3"/>
  <c r="KJ178" i="3"/>
  <c r="KL178" i="3"/>
  <c r="KM178" i="3"/>
  <c r="KO178" i="3"/>
  <c r="KP178" i="3"/>
  <c r="KR178" i="3"/>
  <c r="KS178" i="3"/>
  <c r="KU178" i="3"/>
  <c r="KV178" i="3"/>
  <c r="KX178" i="3"/>
  <c r="KY178" i="3"/>
  <c r="LA178" i="3"/>
  <c r="LB178" i="3"/>
  <c r="LD178" i="3"/>
  <c r="LE178" i="3"/>
  <c r="LG178" i="3"/>
  <c r="LH178" i="3"/>
  <c r="LJ178" i="3"/>
  <c r="LK178" i="3"/>
  <c r="LM178" i="3"/>
  <c r="LN178" i="3"/>
  <c r="LP178" i="3"/>
  <c r="LQ178" i="3"/>
  <c r="LX178" i="3"/>
  <c r="LZ178" i="3"/>
  <c r="MA178" i="3"/>
  <c r="MB178" i="3"/>
  <c r="MC178" i="3"/>
  <c r="MD178" i="3"/>
  <c r="MF178" i="3"/>
  <c r="MI178" i="3"/>
  <c r="D179" i="3"/>
  <c r="E179" i="3"/>
  <c r="G179" i="3"/>
  <c r="H179" i="3"/>
  <c r="J179" i="3"/>
  <c r="K179" i="3"/>
  <c r="M179" i="3"/>
  <c r="N179" i="3"/>
  <c r="P179" i="3"/>
  <c r="Q179" i="3"/>
  <c r="S179" i="3"/>
  <c r="T179" i="3"/>
  <c r="V179" i="3"/>
  <c r="W179" i="3"/>
  <c r="Y179" i="3"/>
  <c r="Z179" i="3"/>
  <c r="AB179" i="3"/>
  <c r="AC179" i="3"/>
  <c r="AE179" i="3"/>
  <c r="AF179" i="3"/>
  <c r="AJ179" i="3"/>
  <c r="AK179" i="3"/>
  <c r="AL179" i="3"/>
  <c r="AN179" i="3"/>
  <c r="AO179" i="3"/>
  <c r="AQ179" i="3"/>
  <c r="AR179" i="3"/>
  <c r="AT179" i="3"/>
  <c r="AU179" i="3"/>
  <c r="AW179" i="3"/>
  <c r="AX179" i="3"/>
  <c r="AZ179" i="3"/>
  <c r="BA179" i="3"/>
  <c r="BC179" i="3"/>
  <c r="BD179" i="3"/>
  <c r="BF179" i="3"/>
  <c r="BG179" i="3"/>
  <c r="BI179" i="3"/>
  <c r="BJ179" i="3"/>
  <c r="BL179" i="3"/>
  <c r="BM179" i="3"/>
  <c r="BO179" i="3"/>
  <c r="BP179" i="3"/>
  <c r="BR179" i="3"/>
  <c r="BS179" i="3"/>
  <c r="BU179" i="3"/>
  <c r="BV179" i="3"/>
  <c r="BX179" i="3"/>
  <c r="BY179" i="3"/>
  <c r="CA179" i="3"/>
  <c r="CB179" i="3"/>
  <c r="CD179" i="3"/>
  <c r="CE179" i="3"/>
  <c r="CG179" i="3"/>
  <c r="CH179" i="3"/>
  <c r="CJ179" i="3"/>
  <c r="CK179" i="3"/>
  <c r="CM179" i="3"/>
  <c r="CN179" i="3"/>
  <c r="CP179" i="3"/>
  <c r="CQ179" i="3"/>
  <c r="CS179" i="3"/>
  <c r="CT179" i="3"/>
  <c r="CV179" i="3"/>
  <c r="CW179" i="3"/>
  <c r="CY179" i="3"/>
  <c r="CZ179" i="3"/>
  <c r="DB179" i="3"/>
  <c r="DC179" i="3"/>
  <c r="DE179" i="3"/>
  <c r="DF179" i="3"/>
  <c r="DH179" i="3"/>
  <c r="DI179" i="3"/>
  <c r="DK179" i="3"/>
  <c r="DL179" i="3"/>
  <c r="DN179" i="3"/>
  <c r="DO179" i="3"/>
  <c r="DQ179" i="3"/>
  <c r="DR179" i="3"/>
  <c r="DT179" i="3"/>
  <c r="DU179" i="3"/>
  <c r="DW179" i="3"/>
  <c r="DX179" i="3"/>
  <c r="DZ179" i="3"/>
  <c r="EA179" i="3"/>
  <c r="EC179" i="3"/>
  <c r="ED179" i="3"/>
  <c r="EF179" i="3"/>
  <c r="EG179" i="3"/>
  <c r="EI179" i="3"/>
  <c r="EJ179" i="3"/>
  <c r="EL179" i="3"/>
  <c r="EM179" i="3"/>
  <c r="EO179" i="3"/>
  <c r="EP179" i="3"/>
  <c r="ER179" i="3"/>
  <c r="ES179" i="3"/>
  <c r="EU179" i="3"/>
  <c r="EV179" i="3"/>
  <c r="EX179" i="3"/>
  <c r="EY179" i="3"/>
  <c r="FA179" i="3"/>
  <c r="FB179" i="3"/>
  <c r="FD179" i="3"/>
  <c r="FE179" i="3"/>
  <c r="FG179" i="3"/>
  <c r="FH179" i="3"/>
  <c r="FJ179" i="3"/>
  <c r="FK179" i="3"/>
  <c r="FM179" i="3"/>
  <c r="FN179" i="3"/>
  <c r="FP179" i="3"/>
  <c r="FQ179" i="3"/>
  <c r="FS179" i="3"/>
  <c r="FT179" i="3"/>
  <c r="FV179" i="3"/>
  <c r="FW179" i="3"/>
  <c r="FY179" i="3"/>
  <c r="FZ179" i="3"/>
  <c r="GB179" i="3"/>
  <c r="GC179" i="3"/>
  <c r="GE179" i="3"/>
  <c r="GF179" i="3"/>
  <c r="GH179" i="3"/>
  <c r="GI179" i="3"/>
  <c r="GK179" i="3"/>
  <c r="GL179" i="3"/>
  <c r="GN179" i="3"/>
  <c r="GO179" i="3"/>
  <c r="GQ179" i="3"/>
  <c r="GR179" i="3"/>
  <c r="GT179" i="3"/>
  <c r="GU179" i="3"/>
  <c r="GW179" i="3"/>
  <c r="GX179" i="3"/>
  <c r="GZ179" i="3"/>
  <c r="HA179" i="3"/>
  <c r="HC179" i="3"/>
  <c r="HD179" i="3"/>
  <c r="HF179" i="3"/>
  <c r="HG179" i="3"/>
  <c r="HI179" i="3"/>
  <c r="HJ179" i="3"/>
  <c r="HL179" i="3"/>
  <c r="HM179" i="3"/>
  <c r="HO179" i="3"/>
  <c r="HP179" i="3"/>
  <c r="HR179" i="3"/>
  <c r="HS179" i="3"/>
  <c r="HU179" i="3"/>
  <c r="HV179" i="3"/>
  <c r="HX179" i="3"/>
  <c r="HY179" i="3"/>
  <c r="IA179" i="3"/>
  <c r="IB179" i="3"/>
  <c r="ID179" i="3"/>
  <c r="IE179" i="3"/>
  <c r="IG179" i="3"/>
  <c r="IH179" i="3"/>
  <c r="IJ179" i="3"/>
  <c r="IK179" i="3"/>
  <c r="IM179" i="3"/>
  <c r="IN179" i="3"/>
  <c r="IP179" i="3"/>
  <c r="IQ179" i="3"/>
  <c r="IS179" i="3"/>
  <c r="IT179" i="3"/>
  <c r="IV179" i="3"/>
  <c r="IW179" i="3"/>
  <c r="IY179" i="3"/>
  <c r="IZ179" i="3"/>
  <c r="JB179" i="3"/>
  <c r="JC179" i="3"/>
  <c r="JE179" i="3"/>
  <c r="JF179" i="3"/>
  <c r="JH179" i="3"/>
  <c r="JI179" i="3"/>
  <c r="JK179" i="3"/>
  <c r="JL179" i="3"/>
  <c r="JN179" i="3"/>
  <c r="JO179" i="3"/>
  <c r="JQ179" i="3"/>
  <c r="JR179" i="3"/>
  <c r="JT179" i="3"/>
  <c r="JU179" i="3"/>
  <c r="JW179" i="3"/>
  <c r="JX179" i="3"/>
  <c r="JZ179" i="3"/>
  <c r="KA179" i="3"/>
  <c r="KC179" i="3"/>
  <c r="KD179" i="3"/>
  <c r="KF179" i="3"/>
  <c r="KG179" i="3"/>
  <c r="KI179" i="3"/>
  <c r="KJ179" i="3"/>
  <c r="KL179" i="3"/>
  <c r="KM179" i="3"/>
  <c r="KO179" i="3"/>
  <c r="KP179" i="3"/>
  <c r="KR179" i="3"/>
  <c r="KS179" i="3"/>
  <c r="KU179" i="3"/>
  <c r="KV179" i="3"/>
  <c r="KX179" i="3"/>
  <c r="KY179" i="3"/>
  <c r="LA179" i="3"/>
  <c r="LB179" i="3"/>
  <c r="LD179" i="3"/>
  <c r="LE179" i="3"/>
  <c r="LG179" i="3"/>
  <c r="LH179" i="3"/>
  <c r="LJ179" i="3"/>
  <c r="LK179" i="3"/>
  <c r="LM179" i="3"/>
  <c r="LN179" i="3"/>
  <c r="LP179" i="3"/>
  <c r="LQ179" i="3"/>
  <c r="LX179" i="3"/>
  <c r="LZ179" i="3"/>
  <c r="MA179" i="3"/>
  <c r="MB179" i="3"/>
  <c r="MC179" i="3"/>
  <c r="MD179" i="3"/>
  <c r="MF179" i="3"/>
  <c r="MI179" i="3"/>
  <c r="D180" i="3"/>
  <c r="E180" i="3"/>
  <c r="G180" i="3"/>
  <c r="H180" i="3"/>
  <c r="J180" i="3"/>
  <c r="K180" i="3"/>
  <c r="M180" i="3"/>
  <c r="N180" i="3"/>
  <c r="P180" i="3"/>
  <c r="Q180" i="3"/>
  <c r="S180" i="3"/>
  <c r="T180" i="3"/>
  <c r="V180" i="3"/>
  <c r="W180" i="3"/>
  <c r="Y180" i="3"/>
  <c r="Z180" i="3"/>
  <c r="AB180" i="3"/>
  <c r="AC180" i="3"/>
  <c r="AE180" i="3"/>
  <c r="AF180" i="3"/>
  <c r="AH180" i="3"/>
  <c r="AJ180" i="3" s="1"/>
  <c r="AK180" i="3"/>
  <c r="AL180" i="3"/>
  <c r="AN180" i="3"/>
  <c r="AO180" i="3"/>
  <c r="AQ180" i="3"/>
  <c r="AR180" i="3"/>
  <c r="AT180" i="3"/>
  <c r="AU180" i="3"/>
  <c r="AW180" i="3"/>
  <c r="AX180" i="3"/>
  <c r="AZ180" i="3"/>
  <c r="BA180" i="3"/>
  <c r="BC180" i="3"/>
  <c r="BD180" i="3"/>
  <c r="BF180" i="3"/>
  <c r="BG180" i="3"/>
  <c r="BI180" i="3"/>
  <c r="BJ180" i="3"/>
  <c r="BL180" i="3"/>
  <c r="BM180" i="3"/>
  <c r="BO180" i="3"/>
  <c r="BP180" i="3"/>
  <c r="BR180" i="3"/>
  <c r="BS180" i="3"/>
  <c r="BU180" i="3"/>
  <c r="BV180" i="3"/>
  <c r="BX180" i="3"/>
  <c r="BY180" i="3"/>
  <c r="CA180" i="3"/>
  <c r="CB180" i="3"/>
  <c r="CD180" i="3"/>
  <c r="CE180" i="3"/>
  <c r="CG180" i="3"/>
  <c r="CH180" i="3"/>
  <c r="CJ180" i="3"/>
  <c r="CK180" i="3"/>
  <c r="CM180" i="3"/>
  <c r="CN180" i="3"/>
  <c r="CP180" i="3"/>
  <c r="CQ180" i="3"/>
  <c r="CS180" i="3"/>
  <c r="CT180" i="3"/>
  <c r="CV180" i="3"/>
  <c r="CW180" i="3"/>
  <c r="CY180" i="3"/>
  <c r="CZ180" i="3"/>
  <c r="DB180" i="3"/>
  <c r="DC180" i="3"/>
  <c r="DE180" i="3"/>
  <c r="DF180" i="3"/>
  <c r="DH180" i="3"/>
  <c r="DI180" i="3"/>
  <c r="DK180" i="3"/>
  <c r="DL180" i="3"/>
  <c r="DN180" i="3"/>
  <c r="DO180" i="3"/>
  <c r="DQ180" i="3"/>
  <c r="DR180" i="3"/>
  <c r="DT180" i="3"/>
  <c r="DU180" i="3"/>
  <c r="DW180" i="3"/>
  <c r="DX180" i="3"/>
  <c r="DZ180" i="3"/>
  <c r="EA180" i="3"/>
  <c r="EC180" i="3"/>
  <c r="ED180" i="3"/>
  <c r="EF180" i="3"/>
  <c r="EG180" i="3"/>
  <c r="EI180" i="3"/>
  <c r="EJ180" i="3"/>
  <c r="EL180" i="3"/>
  <c r="EM180" i="3"/>
  <c r="EO180" i="3"/>
  <c r="EP180" i="3"/>
  <c r="ER180" i="3"/>
  <c r="ES180" i="3"/>
  <c r="EU180" i="3"/>
  <c r="EV180" i="3"/>
  <c r="EX180" i="3"/>
  <c r="EY180" i="3"/>
  <c r="FA180" i="3"/>
  <c r="FB180" i="3"/>
  <c r="FD180" i="3"/>
  <c r="FE180" i="3"/>
  <c r="FG180" i="3"/>
  <c r="FH180" i="3"/>
  <c r="FJ180" i="3"/>
  <c r="FK180" i="3"/>
  <c r="FM180" i="3"/>
  <c r="FN180" i="3"/>
  <c r="FP180" i="3"/>
  <c r="FQ180" i="3"/>
  <c r="FS180" i="3"/>
  <c r="FT180" i="3"/>
  <c r="FV180" i="3"/>
  <c r="FW180" i="3"/>
  <c r="FY180" i="3"/>
  <c r="FZ180" i="3"/>
  <c r="GB180" i="3"/>
  <c r="GC180" i="3"/>
  <c r="GE180" i="3"/>
  <c r="GF180" i="3"/>
  <c r="GH180" i="3"/>
  <c r="GI180" i="3"/>
  <c r="GK180" i="3"/>
  <c r="GL180" i="3"/>
  <c r="GN180" i="3"/>
  <c r="GO180" i="3"/>
  <c r="GQ180" i="3"/>
  <c r="GR180" i="3"/>
  <c r="GT180" i="3"/>
  <c r="GU180" i="3"/>
  <c r="GW180" i="3"/>
  <c r="GX180" i="3"/>
  <c r="GZ180" i="3"/>
  <c r="HA180" i="3"/>
  <c r="HC180" i="3"/>
  <c r="HD180" i="3"/>
  <c r="HF180" i="3"/>
  <c r="HG180" i="3"/>
  <c r="HI180" i="3"/>
  <c r="HJ180" i="3"/>
  <c r="HL180" i="3"/>
  <c r="HM180" i="3"/>
  <c r="HO180" i="3"/>
  <c r="HP180" i="3"/>
  <c r="HR180" i="3"/>
  <c r="HS180" i="3"/>
  <c r="HU180" i="3"/>
  <c r="HV180" i="3"/>
  <c r="HX180" i="3"/>
  <c r="HY180" i="3"/>
  <c r="IA180" i="3"/>
  <c r="IB180" i="3"/>
  <c r="ID180" i="3"/>
  <c r="IE180" i="3"/>
  <c r="IG180" i="3"/>
  <c r="IH180" i="3"/>
  <c r="IJ180" i="3"/>
  <c r="IK180" i="3"/>
  <c r="IM180" i="3"/>
  <c r="IN180" i="3"/>
  <c r="IP180" i="3"/>
  <c r="IQ180" i="3"/>
  <c r="IS180" i="3"/>
  <c r="IT180" i="3"/>
  <c r="IV180" i="3"/>
  <c r="IW180" i="3"/>
  <c r="IY180" i="3"/>
  <c r="IZ180" i="3"/>
  <c r="JB180" i="3"/>
  <c r="JC180" i="3"/>
  <c r="JE180" i="3"/>
  <c r="JF180" i="3"/>
  <c r="JH180" i="3"/>
  <c r="JI180" i="3"/>
  <c r="JK180" i="3"/>
  <c r="JL180" i="3"/>
  <c r="JN180" i="3"/>
  <c r="JO180" i="3"/>
  <c r="JQ180" i="3"/>
  <c r="JR180" i="3"/>
  <c r="JT180" i="3"/>
  <c r="JU180" i="3"/>
  <c r="JW180" i="3"/>
  <c r="JX180" i="3"/>
  <c r="JZ180" i="3"/>
  <c r="KA180" i="3"/>
  <c r="KC180" i="3"/>
  <c r="KD180" i="3"/>
  <c r="KF180" i="3"/>
  <c r="KG180" i="3"/>
  <c r="KI180" i="3"/>
  <c r="KJ180" i="3"/>
  <c r="KL180" i="3"/>
  <c r="KM180" i="3"/>
  <c r="KO180" i="3"/>
  <c r="KP180" i="3"/>
  <c r="KR180" i="3"/>
  <c r="KS180" i="3"/>
  <c r="KU180" i="3"/>
  <c r="KV180" i="3"/>
  <c r="KX180" i="3"/>
  <c r="KY180" i="3"/>
  <c r="LA180" i="3"/>
  <c r="LB180" i="3"/>
  <c r="LD180" i="3"/>
  <c r="LE180" i="3"/>
  <c r="LG180" i="3"/>
  <c r="LH180" i="3"/>
  <c r="LJ180" i="3"/>
  <c r="LK180" i="3"/>
  <c r="LM180" i="3"/>
  <c r="LN180" i="3"/>
  <c r="LP180" i="3"/>
  <c r="LQ180" i="3"/>
  <c r="LX180" i="3"/>
  <c r="LZ180" i="3"/>
  <c r="MA180" i="3"/>
  <c r="MB180" i="3"/>
  <c r="MC180" i="3"/>
  <c r="MD180" i="3"/>
  <c r="MF180" i="3"/>
  <c r="MI180" i="3"/>
  <c r="D181" i="3"/>
  <c r="E181" i="3"/>
  <c r="G181" i="3"/>
  <c r="H181" i="3"/>
  <c r="J181" i="3"/>
  <c r="K181" i="3"/>
  <c r="M181" i="3"/>
  <c r="N181" i="3"/>
  <c r="P181" i="3"/>
  <c r="Q181" i="3"/>
  <c r="S181" i="3"/>
  <c r="T181" i="3"/>
  <c r="V181" i="3"/>
  <c r="W181" i="3"/>
  <c r="Y181" i="3"/>
  <c r="Z181" i="3"/>
  <c r="AB181" i="3"/>
  <c r="AC181" i="3"/>
  <c r="AE181" i="3"/>
  <c r="AF181" i="3"/>
  <c r="AH181" i="3"/>
  <c r="AJ181" i="3" s="1"/>
  <c r="AK181" i="3"/>
  <c r="AL181" i="3"/>
  <c r="AN181" i="3"/>
  <c r="AO181" i="3"/>
  <c r="AQ181" i="3"/>
  <c r="AR181" i="3"/>
  <c r="AT181" i="3"/>
  <c r="AU181" i="3"/>
  <c r="AW181" i="3"/>
  <c r="AX181" i="3"/>
  <c r="AZ181" i="3"/>
  <c r="BA181" i="3"/>
  <c r="BC181" i="3"/>
  <c r="BD181" i="3"/>
  <c r="BF181" i="3"/>
  <c r="BG181" i="3"/>
  <c r="BI181" i="3"/>
  <c r="BJ181" i="3"/>
  <c r="BL181" i="3"/>
  <c r="BM181" i="3"/>
  <c r="BO181" i="3"/>
  <c r="BP181" i="3"/>
  <c r="BR181" i="3"/>
  <c r="BS181" i="3"/>
  <c r="BU181" i="3"/>
  <c r="BV181" i="3"/>
  <c r="BX181" i="3"/>
  <c r="BY181" i="3"/>
  <c r="CA181" i="3"/>
  <c r="CB181" i="3"/>
  <c r="CD181" i="3"/>
  <c r="CE181" i="3"/>
  <c r="CG181" i="3"/>
  <c r="CH181" i="3"/>
  <c r="CJ181" i="3"/>
  <c r="CK181" i="3"/>
  <c r="CM181" i="3"/>
  <c r="CN181" i="3"/>
  <c r="CP181" i="3"/>
  <c r="CQ181" i="3"/>
  <c r="CS181" i="3"/>
  <c r="CT181" i="3"/>
  <c r="CV181" i="3"/>
  <c r="CW181" i="3"/>
  <c r="CY181" i="3"/>
  <c r="CZ181" i="3"/>
  <c r="DB181" i="3"/>
  <c r="DC181" i="3"/>
  <c r="DE181" i="3"/>
  <c r="DF181" i="3"/>
  <c r="DH181" i="3"/>
  <c r="DI181" i="3"/>
  <c r="DK181" i="3"/>
  <c r="DL181" i="3"/>
  <c r="DN181" i="3"/>
  <c r="DO181" i="3"/>
  <c r="DQ181" i="3"/>
  <c r="DR181" i="3"/>
  <c r="DT181" i="3"/>
  <c r="DU181" i="3"/>
  <c r="DW181" i="3"/>
  <c r="DX181" i="3"/>
  <c r="DZ181" i="3"/>
  <c r="EA181" i="3"/>
  <c r="EC181" i="3"/>
  <c r="ED181" i="3"/>
  <c r="EF181" i="3"/>
  <c r="EG181" i="3"/>
  <c r="EI181" i="3"/>
  <c r="EJ181" i="3"/>
  <c r="EL181" i="3"/>
  <c r="EM181" i="3"/>
  <c r="EO181" i="3"/>
  <c r="EP181" i="3"/>
  <c r="ER181" i="3"/>
  <c r="ES181" i="3"/>
  <c r="EU181" i="3"/>
  <c r="EV181" i="3"/>
  <c r="EX181" i="3"/>
  <c r="EY181" i="3"/>
  <c r="FA181" i="3"/>
  <c r="FB181" i="3"/>
  <c r="FD181" i="3"/>
  <c r="FE181" i="3"/>
  <c r="FG181" i="3"/>
  <c r="FH181" i="3"/>
  <c r="FJ181" i="3"/>
  <c r="FK181" i="3"/>
  <c r="FM181" i="3"/>
  <c r="FN181" i="3"/>
  <c r="FP181" i="3"/>
  <c r="FQ181" i="3"/>
  <c r="FS181" i="3"/>
  <c r="FT181" i="3"/>
  <c r="FV181" i="3"/>
  <c r="FW181" i="3"/>
  <c r="FY181" i="3"/>
  <c r="FZ181" i="3"/>
  <c r="GB181" i="3"/>
  <c r="GC181" i="3"/>
  <c r="GE181" i="3"/>
  <c r="GF181" i="3"/>
  <c r="GH181" i="3"/>
  <c r="GI181" i="3"/>
  <c r="GK181" i="3"/>
  <c r="GL181" i="3"/>
  <c r="GN181" i="3"/>
  <c r="GO181" i="3"/>
  <c r="GQ181" i="3"/>
  <c r="GR181" i="3"/>
  <c r="GT181" i="3"/>
  <c r="GU181" i="3"/>
  <c r="GW181" i="3"/>
  <c r="GX181" i="3"/>
  <c r="GZ181" i="3"/>
  <c r="HA181" i="3"/>
  <c r="HC181" i="3"/>
  <c r="HD181" i="3"/>
  <c r="HF181" i="3"/>
  <c r="HG181" i="3"/>
  <c r="HI181" i="3"/>
  <c r="HJ181" i="3"/>
  <c r="HL181" i="3"/>
  <c r="HM181" i="3"/>
  <c r="HO181" i="3"/>
  <c r="HP181" i="3"/>
  <c r="HR181" i="3"/>
  <c r="HS181" i="3"/>
  <c r="HU181" i="3"/>
  <c r="HV181" i="3"/>
  <c r="HX181" i="3"/>
  <c r="HY181" i="3"/>
  <c r="IA181" i="3"/>
  <c r="IB181" i="3"/>
  <c r="ID181" i="3"/>
  <c r="IE181" i="3"/>
  <c r="IG181" i="3"/>
  <c r="IH181" i="3"/>
  <c r="IJ181" i="3"/>
  <c r="IK181" i="3"/>
  <c r="IM181" i="3"/>
  <c r="IN181" i="3"/>
  <c r="IP181" i="3"/>
  <c r="IQ181" i="3"/>
  <c r="IS181" i="3"/>
  <c r="IT181" i="3"/>
  <c r="IV181" i="3"/>
  <c r="IW181" i="3"/>
  <c r="IY181" i="3"/>
  <c r="IZ181" i="3"/>
  <c r="JB181" i="3"/>
  <c r="JC181" i="3"/>
  <c r="JE181" i="3"/>
  <c r="JF181" i="3"/>
  <c r="JH181" i="3"/>
  <c r="JI181" i="3"/>
  <c r="JK181" i="3"/>
  <c r="JL181" i="3"/>
  <c r="JN181" i="3"/>
  <c r="JO181" i="3"/>
  <c r="JQ181" i="3"/>
  <c r="JR181" i="3"/>
  <c r="JT181" i="3"/>
  <c r="JU181" i="3"/>
  <c r="JW181" i="3"/>
  <c r="JX181" i="3"/>
  <c r="JZ181" i="3"/>
  <c r="KA181" i="3"/>
  <c r="KC181" i="3"/>
  <c r="KD181" i="3"/>
  <c r="KF181" i="3"/>
  <c r="KG181" i="3"/>
  <c r="KI181" i="3"/>
  <c r="KJ181" i="3"/>
  <c r="KL181" i="3"/>
  <c r="KM181" i="3"/>
  <c r="KO181" i="3"/>
  <c r="KP181" i="3"/>
  <c r="KR181" i="3"/>
  <c r="KS181" i="3"/>
  <c r="KU181" i="3"/>
  <c r="KV181" i="3"/>
  <c r="KX181" i="3"/>
  <c r="KY181" i="3"/>
  <c r="LA181" i="3"/>
  <c r="LB181" i="3"/>
  <c r="LD181" i="3"/>
  <c r="LE181" i="3"/>
  <c r="LG181" i="3"/>
  <c r="LH181" i="3"/>
  <c r="LJ181" i="3"/>
  <c r="LK181" i="3"/>
  <c r="LM181" i="3"/>
  <c r="LN181" i="3"/>
  <c r="LP181" i="3"/>
  <c r="LQ181" i="3"/>
  <c r="LX181" i="3"/>
  <c r="LZ181" i="3"/>
  <c r="MA181" i="3"/>
  <c r="MB181" i="3"/>
  <c r="MC181" i="3"/>
  <c r="MD181" i="3"/>
  <c r="MF181" i="3"/>
  <c r="MI181" i="3"/>
  <c r="D182" i="3"/>
  <c r="E182" i="3"/>
  <c r="G182" i="3"/>
  <c r="H182" i="3"/>
  <c r="J182" i="3"/>
  <c r="K182" i="3"/>
  <c r="M182" i="3"/>
  <c r="N182" i="3"/>
  <c r="P182" i="3"/>
  <c r="Q182" i="3"/>
  <c r="S182" i="3"/>
  <c r="T182" i="3"/>
  <c r="V182" i="3"/>
  <c r="W182" i="3"/>
  <c r="Y182" i="3"/>
  <c r="Z182" i="3"/>
  <c r="AB182" i="3"/>
  <c r="AC182" i="3"/>
  <c r="AE182" i="3"/>
  <c r="AF182" i="3"/>
  <c r="AH182" i="3"/>
  <c r="AI182" i="3"/>
  <c r="AK182" i="3"/>
  <c r="AL182" i="3"/>
  <c r="AN182" i="3"/>
  <c r="AO182" i="3"/>
  <c r="AQ182" i="3"/>
  <c r="AR182" i="3"/>
  <c r="AT182" i="3"/>
  <c r="AU182" i="3"/>
  <c r="AW182" i="3"/>
  <c r="AX182" i="3"/>
  <c r="AZ182" i="3"/>
  <c r="BA182" i="3"/>
  <c r="BC182" i="3"/>
  <c r="BD182" i="3"/>
  <c r="BF182" i="3"/>
  <c r="BG182" i="3"/>
  <c r="BI182" i="3"/>
  <c r="BJ182" i="3"/>
  <c r="BL182" i="3"/>
  <c r="BM182" i="3"/>
  <c r="BO182" i="3"/>
  <c r="BP182" i="3"/>
  <c r="BR182" i="3"/>
  <c r="BS182" i="3"/>
  <c r="BU182" i="3"/>
  <c r="BV182" i="3"/>
  <c r="BX182" i="3"/>
  <c r="BY182" i="3"/>
  <c r="CA182" i="3"/>
  <c r="CB182" i="3"/>
  <c r="CD182" i="3"/>
  <c r="CE182" i="3"/>
  <c r="CG182" i="3"/>
  <c r="CH182" i="3"/>
  <c r="CJ182" i="3"/>
  <c r="CK182" i="3"/>
  <c r="CM182" i="3"/>
  <c r="CN182" i="3"/>
  <c r="CP182" i="3"/>
  <c r="CQ182" i="3"/>
  <c r="CS182" i="3"/>
  <c r="CT182" i="3"/>
  <c r="CV182" i="3"/>
  <c r="CW182" i="3"/>
  <c r="CY182" i="3"/>
  <c r="CZ182" i="3"/>
  <c r="DB182" i="3"/>
  <c r="DC182" i="3"/>
  <c r="DE182" i="3"/>
  <c r="DF182" i="3"/>
  <c r="DH182" i="3"/>
  <c r="DI182" i="3"/>
  <c r="DK182" i="3"/>
  <c r="DL182" i="3"/>
  <c r="DN182" i="3"/>
  <c r="DO182" i="3"/>
  <c r="DQ182" i="3"/>
  <c r="DR182" i="3"/>
  <c r="DT182" i="3"/>
  <c r="DU182" i="3"/>
  <c r="DW182" i="3"/>
  <c r="DX182" i="3"/>
  <c r="DZ182" i="3"/>
  <c r="EA182" i="3"/>
  <c r="EC182" i="3"/>
  <c r="ED182" i="3"/>
  <c r="EF182" i="3"/>
  <c r="EG182" i="3"/>
  <c r="EI182" i="3"/>
  <c r="EJ182" i="3"/>
  <c r="EL182" i="3"/>
  <c r="EM182" i="3"/>
  <c r="EO182" i="3"/>
  <c r="EP182" i="3"/>
  <c r="ER182" i="3"/>
  <c r="ES182" i="3"/>
  <c r="EU182" i="3"/>
  <c r="EV182" i="3"/>
  <c r="EX182" i="3"/>
  <c r="EY182" i="3"/>
  <c r="FA182" i="3"/>
  <c r="FB182" i="3"/>
  <c r="FD182" i="3"/>
  <c r="FE182" i="3"/>
  <c r="FG182" i="3"/>
  <c r="FH182" i="3"/>
  <c r="FJ182" i="3"/>
  <c r="FK182" i="3"/>
  <c r="FM182" i="3"/>
  <c r="FN182" i="3"/>
  <c r="FP182" i="3"/>
  <c r="FQ182" i="3"/>
  <c r="FS182" i="3"/>
  <c r="FT182" i="3"/>
  <c r="FV182" i="3"/>
  <c r="FW182" i="3"/>
  <c r="FY182" i="3"/>
  <c r="FZ182" i="3"/>
  <c r="GB182" i="3"/>
  <c r="GC182" i="3"/>
  <c r="GE182" i="3"/>
  <c r="GF182" i="3"/>
  <c r="GH182" i="3"/>
  <c r="GI182" i="3"/>
  <c r="GK182" i="3"/>
  <c r="GL182" i="3"/>
  <c r="GN182" i="3"/>
  <c r="GO182" i="3"/>
  <c r="GQ182" i="3"/>
  <c r="GR182" i="3"/>
  <c r="GT182" i="3"/>
  <c r="GU182" i="3"/>
  <c r="GW182" i="3"/>
  <c r="GX182" i="3"/>
  <c r="GZ182" i="3"/>
  <c r="HA182" i="3"/>
  <c r="HC182" i="3"/>
  <c r="HD182" i="3"/>
  <c r="HF182" i="3"/>
  <c r="HG182" i="3"/>
  <c r="HI182" i="3"/>
  <c r="HJ182" i="3"/>
  <c r="HL182" i="3"/>
  <c r="HM182" i="3"/>
  <c r="HO182" i="3"/>
  <c r="HP182" i="3"/>
  <c r="HR182" i="3"/>
  <c r="HS182" i="3"/>
  <c r="HU182" i="3"/>
  <c r="HV182" i="3"/>
  <c r="HX182" i="3"/>
  <c r="HY182" i="3"/>
  <c r="IA182" i="3"/>
  <c r="IB182" i="3"/>
  <c r="ID182" i="3"/>
  <c r="IE182" i="3"/>
  <c r="IG182" i="3"/>
  <c r="IH182" i="3"/>
  <c r="IJ182" i="3"/>
  <c r="IK182" i="3"/>
  <c r="IM182" i="3"/>
  <c r="IN182" i="3"/>
  <c r="IP182" i="3"/>
  <c r="IQ182" i="3"/>
  <c r="IS182" i="3"/>
  <c r="IT182" i="3"/>
  <c r="IV182" i="3"/>
  <c r="IW182" i="3"/>
  <c r="IY182" i="3"/>
  <c r="IZ182" i="3"/>
  <c r="JB182" i="3"/>
  <c r="JC182" i="3"/>
  <c r="JE182" i="3"/>
  <c r="JF182" i="3"/>
  <c r="JH182" i="3"/>
  <c r="JI182" i="3"/>
  <c r="JK182" i="3"/>
  <c r="JL182" i="3"/>
  <c r="JN182" i="3"/>
  <c r="JO182" i="3"/>
  <c r="JQ182" i="3"/>
  <c r="JR182" i="3"/>
  <c r="JT182" i="3"/>
  <c r="JU182" i="3"/>
  <c r="JW182" i="3"/>
  <c r="JX182" i="3"/>
  <c r="JZ182" i="3"/>
  <c r="KA182" i="3"/>
  <c r="KC182" i="3"/>
  <c r="KD182" i="3"/>
  <c r="KF182" i="3"/>
  <c r="KG182" i="3"/>
  <c r="KI182" i="3"/>
  <c r="KJ182" i="3"/>
  <c r="KL182" i="3"/>
  <c r="KM182" i="3"/>
  <c r="KO182" i="3"/>
  <c r="KP182" i="3"/>
  <c r="KR182" i="3"/>
  <c r="KS182" i="3"/>
  <c r="KU182" i="3"/>
  <c r="KV182" i="3"/>
  <c r="KX182" i="3"/>
  <c r="KY182" i="3"/>
  <c r="LA182" i="3"/>
  <c r="LB182" i="3"/>
  <c r="LD182" i="3"/>
  <c r="LE182" i="3"/>
  <c r="LG182" i="3"/>
  <c r="LH182" i="3"/>
  <c r="LJ182" i="3"/>
  <c r="LK182" i="3"/>
  <c r="LM182" i="3"/>
  <c r="LN182" i="3"/>
  <c r="LP182" i="3"/>
  <c r="LQ182" i="3"/>
  <c r="LX182" i="3"/>
  <c r="LZ182" i="3"/>
  <c r="MA182" i="3"/>
  <c r="MB182" i="3"/>
  <c r="MC182" i="3"/>
  <c r="MD182" i="3"/>
  <c r="MI182" i="3"/>
  <c r="D183" i="3"/>
  <c r="E183" i="3"/>
  <c r="G183" i="3"/>
  <c r="H183" i="3"/>
  <c r="J183" i="3"/>
  <c r="K183" i="3"/>
  <c r="M183" i="3"/>
  <c r="N183" i="3"/>
  <c r="P183" i="3"/>
  <c r="Q183" i="3"/>
  <c r="S183" i="3"/>
  <c r="T183" i="3"/>
  <c r="V183" i="3"/>
  <c r="W183" i="3"/>
  <c r="Y183" i="3"/>
  <c r="Z183" i="3"/>
  <c r="AB183" i="3"/>
  <c r="AC183" i="3"/>
  <c r="AE183" i="3"/>
  <c r="AF183" i="3"/>
  <c r="AH183" i="3"/>
  <c r="AI183" i="3"/>
  <c r="AK183" i="3"/>
  <c r="AL183" i="3"/>
  <c r="AN183" i="3"/>
  <c r="AO183" i="3"/>
  <c r="AQ183" i="3"/>
  <c r="AR183" i="3"/>
  <c r="AT183" i="3"/>
  <c r="AU183" i="3"/>
  <c r="AW183" i="3"/>
  <c r="AX183" i="3"/>
  <c r="AZ183" i="3"/>
  <c r="BA183" i="3"/>
  <c r="BC183" i="3"/>
  <c r="BD183" i="3"/>
  <c r="BF183" i="3"/>
  <c r="BG183" i="3"/>
  <c r="BI183" i="3"/>
  <c r="BJ183" i="3"/>
  <c r="BL183" i="3"/>
  <c r="BM183" i="3"/>
  <c r="BO183" i="3"/>
  <c r="BP183" i="3"/>
  <c r="BR183" i="3"/>
  <c r="BS183" i="3"/>
  <c r="BU183" i="3"/>
  <c r="BV183" i="3"/>
  <c r="BX183" i="3"/>
  <c r="BY183" i="3"/>
  <c r="CA183" i="3"/>
  <c r="CB183" i="3"/>
  <c r="CD183" i="3"/>
  <c r="CE183" i="3"/>
  <c r="CG183" i="3"/>
  <c r="CH183" i="3"/>
  <c r="CJ183" i="3"/>
  <c r="CK183" i="3"/>
  <c r="CM183" i="3"/>
  <c r="CN183" i="3"/>
  <c r="CP183" i="3"/>
  <c r="CQ183" i="3"/>
  <c r="CS183" i="3"/>
  <c r="CT183" i="3"/>
  <c r="CV183" i="3"/>
  <c r="CW183" i="3"/>
  <c r="CY183" i="3"/>
  <c r="CZ183" i="3"/>
  <c r="DB183" i="3"/>
  <c r="DC183" i="3"/>
  <c r="DE183" i="3"/>
  <c r="DF183" i="3"/>
  <c r="DH183" i="3"/>
  <c r="DI183" i="3"/>
  <c r="DK183" i="3"/>
  <c r="DL183" i="3"/>
  <c r="DN183" i="3"/>
  <c r="DO183" i="3"/>
  <c r="DQ183" i="3"/>
  <c r="DR183" i="3"/>
  <c r="DT183" i="3"/>
  <c r="DU183" i="3"/>
  <c r="DW183" i="3"/>
  <c r="DX183" i="3"/>
  <c r="DZ183" i="3"/>
  <c r="EA183" i="3"/>
  <c r="EC183" i="3"/>
  <c r="ED183" i="3"/>
  <c r="EF183" i="3"/>
  <c r="EG183" i="3"/>
  <c r="EI183" i="3"/>
  <c r="EJ183" i="3"/>
  <c r="EL183" i="3"/>
  <c r="EM183" i="3"/>
  <c r="EO183" i="3"/>
  <c r="EP183" i="3"/>
  <c r="ER183" i="3"/>
  <c r="ES183" i="3"/>
  <c r="EU183" i="3"/>
  <c r="EV183" i="3"/>
  <c r="EX183" i="3"/>
  <c r="EY183" i="3"/>
  <c r="FA183" i="3"/>
  <c r="FB183" i="3"/>
  <c r="FD183" i="3"/>
  <c r="FE183" i="3"/>
  <c r="FG183" i="3"/>
  <c r="FH183" i="3"/>
  <c r="FJ183" i="3"/>
  <c r="FK183" i="3"/>
  <c r="FM183" i="3"/>
  <c r="FN183" i="3"/>
  <c r="FP183" i="3"/>
  <c r="FQ183" i="3"/>
  <c r="FS183" i="3"/>
  <c r="FT183" i="3"/>
  <c r="FV183" i="3"/>
  <c r="FW183" i="3"/>
  <c r="FY183" i="3"/>
  <c r="FZ183" i="3"/>
  <c r="GB183" i="3"/>
  <c r="GC183" i="3"/>
  <c r="GE183" i="3"/>
  <c r="GF183" i="3"/>
  <c r="GH183" i="3"/>
  <c r="GI183" i="3"/>
  <c r="GK183" i="3"/>
  <c r="GL183" i="3"/>
  <c r="GN183" i="3"/>
  <c r="GO183" i="3"/>
  <c r="GQ183" i="3"/>
  <c r="GR183" i="3"/>
  <c r="GT183" i="3"/>
  <c r="GU183" i="3"/>
  <c r="GW183" i="3"/>
  <c r="GX183" i="3"/>
  <c r="GZ183" i="3"/>
  <c r="HA183" i="3"/>
  <c r="HC183" i="3"/>
  <c r="HD183" i="3"/>
  <c r="HF183" i="3"/>
  <c r="HG183" i="3"/>
  <c r="HI183" i="3"/>
  <c r="HJ183" i="3"/>
  <c r="HL183" i="3"/>
  <c r="HM183" i="3"/>
  <c r="HO183" i="3"/>
  <c r="HP183" i="3"/>
  <c r="HR183" i="3"/>
  <c r="HS183" i="3"/>
  <c r="HU183" i="3"/>
  <c r="HV183" i="3"/>
  <c r="HX183" i="3"/>
  <c r="HY183" i="3"/>
  <c r="IA183" i="3"/>
  <c r="IB183" i="3"/>
  <c r="ID183" i="3"/>
  <c r="IE183" i="3"/>
  <c r="IG183" i="3"/>
  <c r="IH183" i="3"/>
  <c r="IJ183" i="3"/>
  <c r="IK183" i="3"/>
  <c r="IM183" i="3"/>
  <c r="IN183" i="3"/>
  <c r="IP183" i="3"/>
  <c r="IQ183" i="3"/>
  <c r="IS183" i="3"/>
  <c r="IT183" i="3"/>
  <c r="IV183" i="3"/>
  <c r="IW183" i="3"/>
  <c r="IY183" i="3"/>
  <c r="IZ183" i="3"/>
  <c r="JB183" i="3"/>
  <c r="JC183" i="3"/>
  <c r="JE183" i="3"/>
  <c r="JF183" i="3"/>
  <c r="JH183" i="3"/>
  <c r="JI183" i="3"/>
  <c r="JK183" i="3"/>
  <c r="JL183" i="3"/>
  <c r="JN183" i="3"/>
  <c r="JO183" i="3"/>
  <c r="JQ183" i="3"/>
  <c r="JR183" i="3"/>
  <c r="JT183" i="3"/>
  <c r="JU183" i="3"/>
  <c r="JW183" i="3"/>
  <c r="JX183" i="3"/>
  <c r="JZ183" i="3"/>
  <c r="KA183" i="3"/>
  <c r="KC183" i="3"/>
  <c r="KD183" i="3"/>
  <c r="KF183" i="3"/>
  <c r="KG183" i="3"/>
  <c r="KI183" i="3"/>
  <c r="KJ183" i="3"/>
  <c r="KL183" i="3"/>
  <c r="KM183" i="3"/>
  <c r="KO183" i="3"/>
  <c r="KP183" i="3"/>
  <c r="KR183" i="3"/>
  <c r="KS183" i="3"/>
  <c r="KU183" i="3"/>
  <c r="KV183" i="3"/>
  <c r="KX183" i="3"/>
  <c r="KY183" i="3"/>
  <c r="LA183" i="3"/>
  <c r="LB183" i="3"/>
  <c r="LD183" i="3"/>
  <c r="LE183" i="3"/>
  <c r="LG183" i="3"/>
  <c r="LH183" i="3"/>
  <c r="LJ183" i="3"/>
  <c r="LK183" i="3"/>
  <c r="LM183" i="3"/>
  <c r="LN183" i="3"/>
  <c r="LP183" i="3"/>
  <c r="LQ183" i="3"/>
  <c r="LX183" i="3"/>
  <c r="LZ183" i="3"/>
  <c r="MA183" i="3"/>
  <c r="MB183" i="3"/>
  <c r="MC183" i="3"/>
  <c r="MD183" i="3"/>
  <c r="MI183" i="3"/>
  <c r="D184" i="3"/>
  <c r="E184" i="3"/>
  <c r="G184" i="3"/>
  <c r="H184" i="3"/>
  <c r="J184" i="3"/>
  <c r="K184" i="3"/>
  <c r="M184" i="3"/>
  <c r="N184" i="3"/>
  <c r="P184" i="3"/>
  <c r="Q184" i="3"/>
  <c r="S184" i="3"/>
  <c r="T184" i="3"/>
  <c r="V184" i="3"/>
  <c r="W184" i="3"/>
  <c r="Y184" i="3"/>
  <c r="Z184" i="3"/>
  <c r="AB184" i="3"/>
  <c r="AC184" i="3"/>
  <c r="AE184" i="3"/>
  <c r="AF184" i="3"/>
  <c r="AH184" i="3"/>
  <c r="AJ184" i="3" s="1"/>
  <c r="AK184" i="3"/>
  <c r="AL184" i="3"/>
  <c r="AN184" i="3"/>
  <c r="AO184" i="3"/>
  <c r="AQ184" i="3"/>
  <c r="AR184" i="3"/>
  <c r="AT184" i="3"/>
  <c r="AU184" i="3"/>
  <c r="AW184" i="3"/>
  <c r="AX184" i="3"/>
  <c r="AZ184" i="3"/>
  <c r="BA184" i="3"/>
  <c r="BC184" i="3"/>
  <c r="BD184" i="3"/>
  <c r="BF184" i="3"/>
  <c r="BG184" i="3"/>
  <c r="BI184" i="3"/>
  <c r="BJ184" i="3"/>
  <c r="BL184" i="3"/>
  <c r="BM184" i="3"/>
  <c r="BO184" i="3"/>
  <c r="BP184" i="3"/>
  <c r="BR184" i="3"/>
  <c r="BS184" i="3"/>
  <c r="BU184" i="3"/>
  <c r="BV184" i="3"/>
  <c r="BX184" i="3"/>
  <c r="BY184" i="3"/>
  <c r="CA184" i="3"/>
  <c r="CB184" i="3"/>
  <c r="CD184" i="3"/>
  <c r="CE184" i="3"/>
  <c r="CG184" i="3"/>
  <c r="CH184" i="3"/>
  <c r="CJ184" i="3"/>
  <c r="CK184" i="3"/>
  <c r="CM184" i="3"/>
  <c r="CN184" i="3"/>
  <c r="CP184" i="3"/>
  <c r="CQ184" i="3"/>
  <c r="CS184" i="3"/>
  <c r="CT184" i="3"/>
  <c r="CV184" i="3"/>
  <c r="CW184" i="3"/>
  <c r="CY184" i="3"/>
  <c r="CZ184" i="3"/>
  <c r="DB184" i="3"/>
  <c r="DC184" i="3"/>
  <c r="DE184" i="3"/>
  <c r="DF184" i="3"/>
  <c r="DH184" i="3"/>
  <c r="DI184" i="3"/>
  <c r="DK184" i="3"/>
  <c r="DL184" i="3"/>
  <c r="DN184" i="3"/>
  <c r="DO184" i="3"/>
  <c r="DQ184" i="3"/>
  <c r="DR184" i="3"/>
  <c r="DT184" i="3"/>
  <c r="DU184" i="3"/>
  <c r="DW184" i="3"/>
  <c r="DX184" i="3"/>
  <c r="DZ184" i="3"/>
  <c r="EA184" i="3"/>
  <c r="EC184" i="3"/>
  <c r="ED184" i="3"/>
  <c r="EF184" i="3"/>
  <c r="EG184" i="3"/>
  <c r="EI184" i="3"/>
  <c r="EJ184" i="3"/>
  <c r="EL184" i="3"/>
  <c r="EM184" i="3"/>
  <c r="EO184" i="3"/>
  <c r="EP184" i="3"/>
  <c r="ER184" i="3"/>
  <c r="ES184" i="3"/>
  <c r="EU184" i="3"/>
  <c r="EV184" i="3"/>
  <c r="EX184" i="3"/>
  <c r="EY184" i="3"/>
  <c r="FA184" i="3"/>
  <c r="FB184" i="3"/>
  <c r="FD184" i="3"/>
  <c r="FE184" i="3"/>
  <c r="FG184" i="3"/>
  <c r="FH184" i="3"/>
  <c r="FJ184" i="3"/>
  <c r="FK184" i="3"/>
  <c r="FM184" i="3"/>
  <c r="FN184" i="3"/>
  <c r="FP184" i="3"/>
  <c r="FQ184" i="3"/>
  <c r="FS184" i="3"/>
  <c r="FT184" i="3"/>
  <c r="FV184" i="3"/>
  <c r="FW184" i="3"/>
  <c r="FY184" i="3"/>
  <c r="FZ184" i="3"/>
  <c r="GB184" i="3"/>
  <c r="GC184" i="3"/>
  <c r="GE184" i="3"/>
  <c r="GF184" i="3"/>
  <c r="GH184" i="3"/>
  <c r="GI184" i="3"/>
  <c r="GK184" i="3"/>
  <c r="GL184" i="3"/>
  <c r="GN184" i="3"/>
  <c r="GO184" i="3"/>
  <c r="GQ184" i="3"/>
  <c r="GR184" i="3"/>
  <c r="GT184" i="3"/>
  <c r="GU184" i="3"/>
  <c r="GW184" i="3"/>
  <c r="GX184" i="3"/>
  <c r="GZ184" i="3"/>
  <c r="HA184" i="3"/>
  <c r="HC184" i="3"/>
  <c r="HD184" i="3"/>
  <c r="HF184" i="3"/>
  <c r="HG184" i="3"/>
  <c r="HI184" i="3"/>
  <c r="HJ184" i="3"/>
  <c r="HL184" i="3"/>
  <c r="HM184" i="3"/>
  <c r="HO184" i="3"/>
  <c r="HP184" i="3"/>
  <c r="HR184" i="3"/>
  <c r="HS184" i="3"/>
  <c r="HU184" i="3"/>
  <c r="HV184" i="3"/>
  <c r="HX184" i="3"/>
  <c r="HY184" i="3"/>
  <c r="IA184" i="3"/>
  <c r="IB184" i="3"/>
  <c r="ID184" i="3"/>
  <c r="IE184" i="3"/>
  <c r="IG184" i="3"/>
  <c r="IH184" i="3"/>
  <c r="IJ184" i="3"/>
  <c r="IK184" i="3"/>
  <c r="IM184" i="3"/>
  <c r="IN184" i="3"/>
  <c r="IP184" i="3"/>
  <c r="IQ184" i="3"/>
  <c r="IS184" i="3"/>
  <c r="IT184" i="3"/>
  <c r="IV184" i="3"/>
  <c r="IW184" i="3"/>
  <c r="IY184" i="3"/>
  <c r="IZ184" i="3"/>
  <c r="JB184" i="3"/>
  <c r="JC184" i="3"/>
  <c r="JE184" i="3"/>
  <c r="JF184" i="3"/>
  <c r="JH184" i="3"/>
  <c r="JI184" i="3"/>
  <c r="JK184" i="3"/>
  <c r="JL184" i="3"/>
  <c r="JN184" i="3"/>
  <c r="JO184" i="3"/>
  <c r="JQ184" i="3"/>
  <c r="JR184" i="3"/>
  <c r="JT184" i="3"/>
  <c r="JU184" i="3"/>
  <c r="JW184" i="3"/>
  <c r="JX184" i="3"/>
  <c r="JZ184" i="3"/>
  <c r="KA184" i="3"/>
  <c r="KC184" i="3"/>
  <c r="KD184" i="3"/>
  <c r="KF184" i="3"/>
  <c r="KG184" i="3"/>
  <c r="KI184" i="3"/>
  <c r="KJ184" i="3"/>
  <c r="KL184" i="3"/>
  <c r="KM184" i="3"/>
  <c r="KO184" i="3"/>
  <c r="KP184" i="3"/>
  <c r="KR184" i="3"/>
  <c r="KS184" i="3"/>
  <c r="KU184" i="3"/>
  <c r="KV184" i="3"/>
  <c r="KX184" i="3"/>
  <c r="KY184" i="3"/>
  <c r="LA184" i="3"/>
  <c r="LB184" i="3"/>
  <c r="LD184" i="3"/>
  <c r="LE184" i="3"/>
  <c r="LG184" i="3"/>
  <c r="LH184" i="3"/>
  <c r="LJ184" i="3"/>
  <c r="LK184" i="3"/>
  <c r="LM184" i="3"/>
  <c r="LN184" i="3"/>
  <c r="LP184" i="3"/>
  <c r="LQ184" i="3"/>
  <c r="LX184" i="3"/>
  <c r="LZ184" i="3"/>
  <c r="MA184" i="3"/>
  <c r="MB184" i="3"/>
  <c r="MC184" i="3"/>
  <c r="MD184" i="3"/>
  <c r="MI184" i="3"/>
  <c r="D185" i="3"/>
  <c r="E185" i="3"/>
  <c r="G185" i="3"/>
  <c r="H185" i="3"/>
  <c r="J185" i="3"/>
  <c r="K185" i="3"/>
  <c r="M185" i="3"/>
  <c r="N185" i="3"/>
  <c r="P185" i="3"/>
  <c r="Q185" i="3"/>
  <c r="S185" i="3"/>
  <c r="T185" i="3"/>
  <c r="V185" i="3"/>
  <c r="W185" i="3"/>
  <c r="Y185" i="3"/>
  <c r="Z185" i="3"/>
  <c r="AB185" i="3"/>
  <c r="AC185" i="3"/>
  <c r="AE185" i="3"/>
  <c r="AF185" i="3"/>
  <c r="AH185" i="3"/>
  <c r="AJ185" i="3" s="1"/>
  <c r="AK185" i="3"/>
  <c r="AL185" i="3"/>
  <c r="AN185" i="3"/>
  <c r="AO185" i="3"/>
  <c r="AQ185" i="3"/>
  <c r="AR185" i="3"/>
  <c r="AT185" i="3"/>
  <c r="AU185" i="3"/>
  <c r="AW185" i="3"/>
  <c r="AX185" i="3"/>
  <c r="AZ185" i="3"/>
  <c r="BA185" i="3"/>
  <c r="BC185" i="3"/>
  <c r="BD185" i="3"/>
  <c r="BF185" i="3"/>
  <c r="BG185" i="3"/>
  <c r="BI185" i="3"/>
  <c r="BJ185" i="3"/>
  <c r="BL185" i="3"/>
  <c r="BM185" i="3"/>
  <c r="BO185" i="3"/>
  <c r="BP185" i="3"/>
  <c r="BR185" i="3"/>
  <c r="BS185" i="3"/>
  <c r="BU185" i="3"/>
  <c r="BV185" i="3"/>
  <c r="BX185" i="3"/>
  <c r="BY185" i="3"/>
  <c r="CA185" i="3"/>
  <c r="CB185" i="3"/>
  <c r="CD185" i="3"/>
  <c r="CE185" i="3"/>
  <c r="CG185" i="3"/>
  <c r="CH185" i="3"/>
  <c r="CJ185" i="3"/>
  <c r="CK185" i="3"/>
  <c r="CM185" i="3"/>
  <c r="CN185" i="3"/>
  <c r="CP185" i="3"/>
  <c r="CQ185" i="3"/>
  <c r="CS185" i="3"/>
  <c r="CT185" i="3"/>
  <c r="CV185" i="3"/>
  <c r="CW185" i="3"/>
  <c r="CY185" i="3"/>
  <c r="CZ185" i="3"/>
  <c r="DB185" i="3"/>
  <c r="DC185" i="3"/>
  <c r="DE185" i="3"/>
  <c r="DF185" i="3"/>
  <c r="DH185" i="3"/>
  <c r="DI185" i="3"/>
  <c r="DK185" i="3"/>
  <c r="DL185" i="3"/>
  <c r="DN185" i="3"/>
  <c r="DO185" i="3"/>
  <c r="DQ185" i="3"/>
  <c r="DR185" i="3"/>
  <c r="DT185" i="3"/>
  <c r="DU185" i="3"/>
  <c r="DW185" i="3"/>
  <c r="DX185" i="3"/>
  <c r="DZ185" i="3"/>
  <c r="EA185" i="3"/>
  <c r="EC185" i="3"/>
  <c r="ED185" i="3"/>
  <c r="EF185" i="3"/>
  <c r="EG185" i="3"/>
  <c r="EI185" i="3"/>
  <c r="EJ185" i="3"/>
  <c r="EL185" i="3"/>
  <c r="EM185" i="3"/>
  <c r="EO185" i="3"/>
  <c r="EP185" i="3"/>
  <c r="ER185" i="3"/>
  <c r="ES185" i="3"/>
  <c r="EU185" i="3"/>
  <c r="EV185" i="3"/>
  <c r="EX185" i="3"/>
  <c r="EY185" i="3"/>
  <c r="FA185" i="3"/>
  <c r="FB185" i="3"/>
  <c r="FD185" i="3"/>
  <c r="FE185" i="3"/>
  <c r="FG185" i="3"/>
  <c r="FH185" i="3"/>
  <c r="FJ185" i="3"/>
  <c r="FK185" i="3"/>
  <c r="FM185" i="3"/>
  <c r="FN185" i="3"/>
  <c r="FP185" i="3"/>
  <c r="FQ185" i="3"/>
  <c r="FS185" i="3"/>
  <c r="FT185" i="3"/>
  <c r="FV185" i="3"/>
  <c r="FW185" i="3"/>
  <c r="FY185" i="3"/>
  <c r="FZ185" i="3"/>
  <c r="GB185" i="3"/>
  <c r="GC185" i="3"/>
  <c r="GE185" i="3"/>
  <c r="GF185" i="3"/>
  <c r="GH185" i="3"/>
  <c r="GI185" i="3"/>
  <c r="GK185" i="3"/>
  <c r="GL185" i="3"/>
  <c r="GN185" i="3"/>
  <c r="GO185" i="3"/>
  <c r="GQ185" i="3"/>
  <c r="GR185" i="3"/>
  <c r="GT185" i="3"/>
  <c r="GU185" i="3"/>
  <c r="GW185" i="3"/>
  <c r="GX185" i="3"/>
  <c r="GZ185" i="3"/>
  <c r="HA185" i="3"/>
  <c r="HC185" i="3"/>
  <c r="HD185" i="3"/>
  <c r="HF185" i="3"/>
  <c r="HG185" i="3"/>
  <c r="HI185" i="3"/>
  <c r="HJ185" i="3"/>
  <c r="HL185" i="3"/>
  <c r="HM185" i="3"/>
  <c r="HO185" i="3"/>
  <c r="HP185" i="3"/>
  <c r="HR185" i="3"/>
  <c r="HS185" i="3"/>
  <c r="HU185" i="3"/>
  <c r="HV185" i="3"/>
  <c r="HX185" i="3"/>
  <c r="HY185" i="3"/>
  <c r="IA185" i="3"/>
  <c r="IB185" i="3"/>
  <c r="ID185" i="3"/>
  <c r="IE185" i="3"/>
  <c r="IG185" i="3"/>
  <c r="IH185" i="3"/>
  <c r="IJ185" i="3"/>
  <c r="IK185" i="3"/>
  <c r="IM185" i="3"/>
  <c r="IN185" i="3"/>
  <c r="IP185" i="3"/>
  <c r="IQ185" i="3"/>
  <c r="IS185" i="3"/>
  <c r="IT185" i="3"/>
  <c r="IV185" i="3"/>
  <c r="IW185" i="3"/>
  <c r="IY185" i="3"/>
  <c r="IZ185" i="3"/>
  <c r="JB185" i="3"/>
  <c r="JC185" i="3"/>
  <c r="JE185" i="3"/>
  <c r="JF185" i="3"/>
  <c r="JH185" i="3"/>
  <c r="JI185" i="3"/>
  <c r="JK185" i="3"/>
  <c r="JL185" i="3"/>
  <c r="JN185" i="3"/>
  <c r="JO185" i="3"/>
  <c r="JQ185" i="3"/>
  <c r="JR185" i="3"/>
  <c r="JT185" i="3"/>
  <c r="JU185" i="3"/>
  <c r="JW185" i="3"/>
  <c r="JX185" i="3"/>
  <c r="JZ185" i="3"/>
  <c r="KA185" i="3"/>
  <c r="KC185" i="3"/>
  <c r="KD185" i="3"/>
  <c r="KF185" i="3"/>
  <c r="KG185" i="3"/>
  <c r="KI185" i="3"/>
  <c r="KJ185" i="3"/>
  <c r="KL185" i="3"/>
  <c r="KM185" i="3"/>
  <c r="KO185" i="3"/>
  <c r="KP185" i="3"/>
  <c r="KR185" i="3"/>
  <c r="KS185" i="3"/>
  <c r="KU185" i="3"/>
  <c r="KV185" i="3"/>
  <c r="KX185" i="3"/>
  <c r="KY185" i="3"/>
  <c r="LA185" i="3"/>
  <c r="LB185" i="3"/>
  <c r="LD185" i="3"/>
  <c r="LE185" i="3"/>
  <c r="LG185" i="3"/>
  <c r="LH185" i="3"/>
  <c r="LJ185" i="3"/>
  <c r="LK185" i="3"/>
  <c r="LM185" i="3"/>
  <c r="LN185" i="3"/>
  <c r="LP185" i="3"/>
  <c r="LQ185" i="3"/>
  <c r="LX185" i="3"/>
  <c r="LZ185" i="3"/>
  <c r="MA185" i="3"/>
  <c r="MB185" i="3"/>
  <c r="MC185" i="3"/>
  <c r="MD185" i="3"/>
  <c r="MI185" i="3"/>
  <c r="D186" i="3"/>
  <c r="E186" i="3"/>
  <c r="G186" i="3"/>
  <c r="H186" i="3"/>
  <c r="J186" i="3"/>
  <c r="K186" i="3"/>
  <c r="M186" i="3"/>
  <c r="N186" i="3"/>
  <c r="P186" i="3"/>
  <c r="Q186" i="3"/>
  <c r="S186" i="3"/>
  <c r="T186" i="3"/>
  <c r="V186" i="3"/>
  <c r="W186" i="3"/>
  <c r="Y186" i="3"/>
  <c r="Z186" i="3"/>
  <c r="AB186" i="3"/>
  <c r="AC186" i="3"/>
  <c r="AE186" i="3"/>
  <c r="AF186" i="3"/>
  <c r="AH186" i="3"/>
  <c r="AJ186" i="3" s="1"/>
  <c r="AK186" i="3"/>
  <c r="AL186" i="3"/>
  <c r="AN186" i="3"/>
  <c r="AO186" i="3"/>
  <c r="AQ186" i="3"/>
  <c r="AR186" i="3"/>
  <c r="AT186" i="3"/>
  <c r="AU186" i="3"/>
  <c r="AW186" i="3"/>
  <c r="AX186" i="3"/>
  <c r="AZ186" i="3"/>
  <c r="BA186" i="3"/>
  <c r="BC186" i="3"/>
  <c r="BD186" i="3"/>
  <c r="BF186" i="3"/>
  <c r="BG186" i="3"/>
  <c r="BI186" i="3"/>
  <c r="BJ186" i="3"/>
  <c r="BL186" i="3"/>
  <c r="BM186" i="3"/>
  <c r="BO186" i="3"/>
  <c r="BP186" i="3"/>
  <c r="BR186" i="3"/>
  <c r="BS186" i="3"/>
  <c r="BU186" i="3"/>
  <c r="BV186" i="3"/>
  <c r="BX186" i="3"/>
  <c r="BY186" i="3"/>
  <c r="CA186" i="3"/>
  <c r="CB186" i="3"/>
  <c r="CD186" i="3"/>
  <c r="CE186" i="3"/>
  <c r="CG186" i="3"/>
  <c r="CH186" i="3"/>
  <c r="CJ186" i="3"/>
  <c r="CK186" i="3"/>
  <c r="CM186" i="3"/>
  <c r="CN186" i="3"/>
  <c r="CP186" i="3"/>
  <c r="CQ186" i="3"/>
  <c r="CS186" i="3"/>
  <c r="CT186" i="3"/>
  <c r="CV186" i="3"/>
  <c r="CW186" i="3"/>
  <c r="CY186" i="3"/>
  <c r="CZ186" i="3"/>
  <c r="DB186" i="3"/>
  <c r="DC186" i="3"/>
  <c r="DE186" i="3"/>
  <c r="DF186" i="3"/>
  <c r="DH186" i="3"/>
  <c r="DI186" i="3"/>
  <c r="DK186" i="3"/>
  <c r="DL186" i="3"/>
  <c r="DN186" i="3"/>
  <c r="DO186" i="3"/>
  <c r="DQ186" i="3"/>
  <c r="DR186" i="3"/>
  <c r="DT186" i="3"/>
  <c r="DU186" i="3"/>
  <c r="DW186" i="3"/>
  <c r="DX186" i="3"/>
  <c r="DZ186" i="3"/>
  <c r="EA186" i="3"/>
  <c r="EC186" i="3"/>
  <c r="ED186" i="3"/>
  <c r="EF186" i="3"/>
  <c r="EG186" i="3"/>
  <c r="EI186" i="3"/>
  <c r="EJ186" i="3"/>
  <c r="EL186" i="3"/>
  <c r="EM186" i="3"/>
  <c r="EO186" i="3"/>
  <c r="EP186" i="3"/>
  <c r="ER186" i="3"/>
  <c r="ES186" i="3"/>
  <c r="EU186" i="3"/>
  <c r="EV186" i="3"/>
  <c r="EX186" i="3"/>
  <c r="EY186" i="3"/>
  <c r="FA186" i="3"/>
  <c r="FB186" i="3"/>
  <c r="FD186" i="3"/>
  <c r="FE186" i="3"/>
  <c r="FG186" i="3"/>
  <c r="FH186" i="3"/>
  <c r="FJ186" i="3"/>
  <c r="FK186" i="3"/>
  <c r="FM186" i="3"/>
  <c r="FN186" i="3"/>
  <c r="FP186" i="3"/>
  <c r="FQ186" i="3"/>
  <c r="FS186" i="3"/>
  <c r="FT186" i="3"/>
  <c r="FV186" i="3"/>
  <c r="FW186" i="3"/>
  <c r="FY186" i="3"/>
  <c r="FZ186" i="3"/>
  <c r="GB186" i="3"/>
  <c r="GC186" i="3"/>
  <c r="GE186" i="3"/>
  <c r="GF186" i="3"/>
  <c r="GH186" i="3"/>
  <c r="GI186" i="3"/>
  <c r="GK186" i="3"/>
  <c r="GL186" i="3"/>
  <c r="GN186" i="3"/>
  <c r="GO186" i="3"/>
  <c r="GQ186" i="3"/>
  <c r="GR186" i="3"/>
  <c r="GT186" i="3"/>
  <c r="GU186" i="3"/>
  <c r="GW186" i="3"/>
  <c r="GX186" i="3"/>
  <c r="GZ186" i="3"/>
  <c r="HA186" i="3"/>
  <c r="HC186" i="3"/>
  <c r="HD186" i="3"/>
  <c r="HF186" i="3"/>
  <c r="HG186" i="3"/>
  <c r="HI186" i="3"/>
  <c r="HJ186" i="3"/>
  <c r="HL186" i="3"/>
  <c r="HM186" i="3"/>
  <c r="HO186" i="3"/>
  <c r="HP186" i="3"/>
  <c r="HR186" i="3"/>
  <c r="HS186" i="3"/>
  <c r="HU186" i="3"/>
  <c r="HV186" i="3"/>
  <c r="HX186" i="3"/>
  <c r="HY186" i="3"/>
  <c r="IA186" i="3"/>
  <c r="IB186" i="3"/>
  <c r="ID186" i="3"/>
  <c r="IE186" i="3"/>
  <c r="IG186" i="3"/>
  <c r="IH186" i="3"/>
  <c r="IJ186" i="3"/>
  <c r="IK186" i="3"/>
  <c r="IM186" i="3"/>
  <c r="IN186" i="3"/>
  <c r="IP186" i="3"/>
  <c r="IQ186" i="3"/>
  <c r="IS186" i="3"/>
  <c r="IT186" i="3"/>
  <c r="IV186" i="3"/>
  <c r="IW186" i="3"/>
  <c r="IY186" i="3"/>
  <c r="IZ186" i="3"/>
  <c r="JB186" i="3"/>
  <c r="JC186" i="3"/>
  <c r="JE186" i="3"/>
  <c r="JF186" i="3"/>
  <c r="JH186" i="3"/>
  <c r="JI186" i="3"/>
  <c r="JK186" i="3"/>
  <c r="JL186" i="3"/>
  <c r="JN186" i="3"/>
  <c r="JO186" i="3"/>
  <c r="JQ186" i="3"/>
  <c r="JR186" i="3"/>
  <c r="JT186" i="3"/>
  <c r="JU186" i="3"/>
  <c r="JW186" i="3"/>
  <c r="JX186" i="3"/>
  <c r="JZ186" i="3"/>
  <c r="KA186" i="3"/>
  <c r="KC186" i="3"/>
  <c r="KD186" i="3"/>
  <c r="KF186" i="3"/>
  <c r="KG186" i="3"/>
  <c r="KI186" i="3"/>
  <c r="KJ186" i="3"/>
  <c r="KL186" i="3"/>
  <c r="KM186" i="3"/>
  <c r="KO186" i="3"/>
  <c r="KP186" i="3"/>
  <c r="KR186" i="3"/>
  <c r="KS186" i="3"/>
  <c r="KU186" i="3"/>
  <c r="KV186" i="3"/>
  <c r="KX186" i="3"/>
  <c r="KY186" i="3"/>
  <c r="LA186" i="3"/>
  <c r="LB186" i="3"/>
  <c r="LD186" i="3"/>
  <c r="LE186" i="3"/>
  <c r="LG186" i="3"/>
  <c r="LH186" i="3"/>
  <c r="LJ186" i="3"/>
  <c r="LK186" i="3"/>
  <c r="LM186" i="3"/>
  <c r="LN186" i="3"/>
  <c r="LP186" i="3"/>
  <c r="LQ186" i="3"/>
  <c r="LX186" i="3"/>
  <c r="LZ186" i="3"/>
  <c r="MA186" i="3"/>
  <c r="MB186" i="3"/>
  <c r="MC186" i="3"/>
  <c r="MD186" i="3"/>
  <c r="MI186" i="3"/>
  <c r="D187" i="3"/>
  <c r="E187" i="3"/>
  <c r="G187" i="3"/>
  <c r="H187" i="3"/>
  <c r="J187" i="3"/>
  <c r="K187" i="3"/>
  <c r="M187" i="3"/>
  <c r="N187" i="3"/>
  <c r="P187" i="3"/>
  <c r="Q187" i="3"/>
  <c r="S187" i="3"/>
  <c r="T187" i="3"/>
  <c r="V187" i="3"/>
  <c r="W187" i="3"/>
  <c r="Y187" i="3"/>
  <c r="Z187" i="3"/>
  <c r="AB187" i="3"/>
  <c r="AC187" i="3"/>
  <c r="AE187" i="3"/>
  <c r="AF187" i="3"/>
  <c r="AH187" i="3"/>
  <c r="AJ187" i="3" s="1"/>
  <c r="AK187" i="3"/>
  <c r="AL187" i="3"/>
  <c r="AN187" i="3"/>
  <c r="AO187" i="3"/>
  <c r="AQ187" i="3"/>
  <c r="AR187" i="3"/>
  <c r="AT187" i="3"/>
  <c r="AU187" i="3"/>
  <c r="AW187" i="3"/>
  <c r="AX187" i="3"/>
  <c r="AZ187" i="3"/>
  <c r="BA187" i="3"/>
  <c r="BC187" i="3"/>
  <c r="BD187" i="3"/>
  <c r="BF187" i="3"/>
  <c r="BG187" i="3"/>
  <c r="BI187" i="3"/>
  <c r="BJ187" i="3"/>
  <c r="BL187" i="3"/>
  <c r="BM187" i="3"/>
  <c r="BO187" i="3"/>
  <c r="BP187" i="3"/>
  <c r="BR187" i="3"/>
  <c r="BS187" i="3"/>
  <c r="BU187" i="3"/>
  <c r="BV187" i="3"/>
  <c r="BX187" i="3"/>
  <c r="BY187" i="3"/>
  <c r="CA187" i="3"/>
  <c r="CB187" i="3"/>
  <c r="CD187" i="3"/>
  <c r="CE187" i="3"/>
  <c r="CG187" i="3"/>
  <c r="CH187" i="3"/>
  <c r="CJ187" i="3"/>
  <c r="CK187" i="3"/>
  <c r="CM187" i="3"/>
  <c r="CN187" i="3"/>
  <c r="CP187" i="3"/>
  <c r="CQ187" i="3"/>
  <c r="CS187" i="3"/>
  <c r="CT187" i="3"/>
  <c r="CV187" i="3"/>
  <c r="CW187" i="3"/>
  <c r="CY187" i="3"/>
  <c r="CZ187" i="3"/>
  <c r="DB187" i="3"/>
  <c r="DC187" i="3"/>
  <c r="DE187" i="3"/>
  <c r="DF187" i="3"/>
  <c r="DH187" i="3"/>
  <c r="DI187" i="3"/>
  <c r="DK187" i="3"/>
  <c r="DL187" i="3"/>
  <c r="DN187" i="3"/>
  <c r="DO187" i="3"/>
  <c r="DQ187" i="3"/>
  <c r="DR187" i="3"/>
  <c r="DT187" i="3"/>
  <c r="DU187" i="3"/>
  <c r="DW187" i="3"/>
  <c r="DX187" i="3"/>
  <c r="DZ187" i="3"/>
  <c r="EA187" i="3"/>
  <c r="EC187" i="3"/>
  <c r="ED187" i="3"/>
  <c r="EF187" i="3"/>
  <c r="EG187" i="3"/>
  <c r="EI187" i="3"/>
  <c r="EJ187" i="3"/>
  <c r="EL187" i="3"/>
  <c r="EM187" i="3"/>
  <c r="EO187" i="3"/>
  <c r="EP187" i="3"/>
  <c r="ER187" i="3"/>
  <c r="ES187" i="3"/>
  <c r="EU187" i="3"/>
  <c r="EV187" i="3"/>
  <c r="EX187" i="3"/>
  <c r="EY187" i="3"/>
  <c r="FA187" i="3"/>
  <c r="FB187" i="3"/>
  <c r="FD187" i="3"/>
  <c r="FE187" i="3"/>
  <c r="FG187" i="3"/>
  <c r="FH187" i="3"/>
  <c r="FJ187" i="3"/>
  <c r="FK187" i="3"/>
  <c r="FM187" i="3"/>
  <c r="FN187" i="3"/>
  <c r="FP187" i="3"/>
  <c r="FQ187" i="3"/>
  <c r="FS187" i="3"/>
  <c r="FT187" i="3"/>
  <c r="FV187" i="3"/>
  <c r="FW187" i="3"/>
  <c r="FY187" i="3"/>
  <c r="FZ187" i="3"/>
  <c r="GB187" i="3"/>
  <c r="GC187" i="3"/>
  <c r="GE187" i="3"/>
  <c r="GF187" i="3"/>
  <c r="GH187" i="3"/>
  <c r="GI187" i="3"/>
  <c r="GK187" i="3"/>
  <c r="GL187" i="3"/>
  <c r="GN187" i="3"/>
  <c r="GO187" i="3"/>
  <c r="GQ187" i="3"/>
  <c r="GR187" i="3"/>
  <c r="GT187" i="3"/>
  <c r="GU187" i="3"/>
  <c r="GW187" i="3"/>
  <c r="GX187" i="3"/>
  <c r="GZ187" i="3"/>
  <c r="HA187" i="3"/>
  <c r="HC187" i="3"/>
  <c r="HD187" i="3"/>
  <c r="HF187" i="3"/>
  <c r="HG187" i="3"/>
  <c r="HI187" i="3"/>
  <c r="HJ187" i="3"/>
  <c r="HL187" i="3"/>
  <c r="HM187" i="3"/>
  <c r="HO187" i="3"/>
  <c r="HP187" i="3"/>
  <c r="HR187" i="3"/>
  <c r="HS187" i="3"/>
  <c r="HU187" i="3"/>
  <c r="HV187" i="3"/>
  <c r="HX187" i="3"/>
  <c r="HY187" i="3"/>
  <c r="IA187" i="3"/>
  <c r="IB187" i="3"/>
  <c r="ID187" i="3"/>
  <c r="IE187" i="3"/>
  <c r="IG187" i="3"/>
  <c r="IH187" i="3"/>
  <c r="IJ187" i="3"/>
  <c r="IK187" i="3"/>
  <c r="IM187" i="3"/>
  <c r="IN187" i="3"/>
  <c r="IP187" i="3"/>
  <c r="IQ187" i="3"/>
  <c r="IS187" i="3"/>
  <c r="IT187" i="3"/>
  <c r="IV187" i="3"/>
  <c r="IW187" i="3"/>
  <c r="IY187" i="3"/>
  <c r="IZ187" i="3"/>
  <c r="JB187" i="3"/>
  <c r="JC187" i="3"/>
  <c r="JE187" i="3"/>
  <c r="JF187" i="3"/>
  <c r="JH187" i="3"/>
  <c r="JI187" i="3"/>
  <c r="JK187" i="3"/>
  <c r="JL187" i="3"/>
  <c r="JN187" i="3"/>
  <c r="JO187" i="3"/>
  <c r="JQ187" i="3"/>
  <c r="JR187" i="3"/>
  <c r="JT187" i="3"/>
  <c r="JU187" i="3"/>
  <c r="JW187" i="3"/>
  <c r="JX187" i="3"/>
  <c r="JZ187" i="3"/>
  <c r="KA187" i="3"/>
  <c r="KC187" i="3"/>
  <c r="KD187" i="3"/>
  <c r="KF187" i="3"/>
  <c r="KG187" i="3"/>
  <c r="KI187" i="3"/>
  <c r="KJ187" i="3"/>
  <c r="KL187" i="3"/>
  <c r="KM187" i="3"/>
  <c r="KO187" i="3"/>
  <c r="KP187" i="3"/>
  <c r="KR187" i="3"/>
  <c r="KS187" i="3"/>
  <c r="KU187" i="3"/>
  <c r="KV187" i="3"/>
  <c r="KX187" i="3"/>
  <c r="KY187" i="3"/>
  <c r="LA187" i="3"/>
  <c r="LB187" i="3"/>
  <c r="LD187" i="3"/>
  <c r="LE187" i="3"/>
  <c r="LG187" i="3"/>
  <c r="LH187" i="3"/>
  <c r="LJ187" i="3"/>
  <c r="LK187" i="3"/>
  <c r="LM187" i="3"/>
  <c r="LN187" i="3"/>
  <c r="LP187" i="3"/>
  <c r="LQ187" i="3"/>
  <c r="LX187" i="3"/>
  <c r="LZ187" i="3"/>
  <c r="MA187" i="3"/>
  <c r="MB187" i="3"/>
  <c r="MC187" i="3"/>
  <c r="MD187" i="3"/>
  <c r="MI187" i="3"/>
  <c r="D188" i="3"/>
  <c r="E188" i="3"/>
  <c r="G188" i="3"/>
  <c r="H188" i="3"/>
  <c r="J188" i="3"/>
  <c r="K188" i="3"/>
  <c r="M188" i="3"/>
  <c r="N188" i="3"/>
  <c r="P188" i="3"/>
  <c r="Q188" i="3"/>
  <c r="S188" i="3"/>
  <c r="T188" i="3"/>
  <c r="V188" i="3"/>
  <c r="W188" i="3"/>
  <c r="Y188" i="3"/>
  <c r="Z188" i="3"/>
  <c r="AB188" i="3"/>
  <c r="AC188" i="3"/>
  <c r="AE188" i="3"/>
  <c r="AF188" i="3"/>
  <c r="AH188" i="3"/>
  <c r="AJ188" i="3" s="1"/>
  <c r="AK188" i="3"/>
  <c r="AL188" i="3"/>
  <c r="AN188" i="3"/>
  <c r="AO188" i="3"/>
  <c r="AQ188" i="3"/>
  <c r="AR188" i="3"/>
  <c r="AT188" i="3"/>
  <c r="AU188" i="3"/>
  <c r="AW188" i="3"/>
  <c r="AX188" i="3"/>
  <c r="AZ188" i="3"/>
  <c r="BA188" i="3"/>
  <c r="BC188" i="3"/>
  <c r="BD188" i="3"/>
  <c r="BF188" i="3"/>
  <c r="BG188" i="3"/>
  <c r="BI188" i="3"/>
  <c r="BJ188" i="3"/>
  <c r="BL188" i="3"/>
  <c r="BM188" i="3"/>
  <c r="BO188" i="3"/>
  <c r="BP188" i="3"/>
  <c r="BR188" i="3"/>
  <c r="BS188" i="3"/>
  <c r="BU188" i="3"/>
  <c r="BV188" i="3"/>
  <c r="BX188" i="3"/>
  <c r="BY188" i="3"/>
  <c r="CA188" i="3"/>
  <c r="CB188" i="3"/>
  <c r="CD188" i="3"/>
  <c r="CE188" i="3"/>
  <c r="CG188" i="3"/>
  <c r="CH188" i="3"/>
  <c r="CJ188" i="3"/>
  <c r="CK188" i="3"/>
  <c r="CM188" i="3"/>
  <c r="CN188" i="3"/>
  <c r="CP188" i="3"/>
  <c r="CQ188" i="3"/>
  <c r="CS188" i="3"/>
  <c r="CT188" i="3"/>
  <c r="CV188" i="3"/>
  <c r="CW188" i="3"/>
  <c r="CY188" i="3"/>
  <c r="CZ188" i="3"/>
  <c r="DB188" i="3"/>
  <c r="DC188" i="3"/>
  <c r="DE188" i="3"/>
  <c r="DF188" i="3"/>
  <c r="DH188" i="3"/>
  <c r="DI188" i="3"/>
  <c r="DK188" i="3"/>
  <c r="DL188" i="3"/>
  <c r="DN188" i="3"/>
  <c r="DO188" i="3"/>
  <c r="DQ188" i="3"/>
  <c r="DR188" i="3"/>
  <c r="DT188" i="3"/>
  <c r="DU188" i="3"/>
  <c r="DW188" i="3"/>
  <c r="DX188" i="3"/>
  <c r="DZ188" i="3"/>
  <c r="EA188" i="3"/>
  <c r="EC188" i="3"/>
  <c r="ED188" i="3"/>
  <c r="EF188" i="3"/>
  <c r="EG188" i="3"/>
  <c r="EI188" i="3"/>
  <c r="EJ188" i="3"/>
  <c r="EL188" i="3"/>
  <c r="EM188" i="3"/>
  <c r="EO188" i="3"/>
  <c r="EP188" i="3"/>
  <c r="ER188" i="3"/>
  <c r="ES188" i="3"/>
  <c r="EU188" i="3"/>
  <c r="EV188" i="3"/>
  <c r="EX188" i="3"/>
  <c r="EY188" i="3"/>
  <c r="FA188" i="3"/>
  <c r="FB188" i="3"/>
  <c r="FD188" i="3"/>
  <c r="FE188" i="3"/>
  <c r="FG188" i="3"/>
  <c r="FH188" i="3"/>
  <c r="FJ188" i="3"/>
  <c r="FK188" i="3"/>
  <c r="FM188" i="3"/>
  <c r="FN188" i="3"/>
  <c r="FP188" i="3"/>
  <c r="FQ188" i="3"/>
  <c r="FS188" i="3"/>
  <c r="FT188" i="3"/>
  <c r="FV188" i="3"/>
  <c r="FW188" i="3"/>
  <c r="FY188" i="3"/>
  <c r="FZ188" i="3"/>
  <c r="GB188" i="3"/>
  <c r="GC188" i="3"/>
  <c r="GE188" i="3"/>
  <c r="GF188" i="3"/>
  <c r="GH188" i="3"/>
  <c r="GI188" i="3"/>
  <c r="GK188" i="3"/>
  <c r="GL188" i="3"/>
  <c r="GN188" i="3"/>
  <c r="GO188" i="3"/>
  <c r="GQ188" i="3"/>
  <c r="GR188" i="3"/>
  <c r="GT188" i="3"/>
  <c r="GU188" i="3"/>
  <c r="GW188" i="3"/>
  <c r="GX188" i="3"/>
  <c r="GZ188" i="3"/>
  <c r="HA188" i="3"/>
  <c r="HC188" i="3"/>
  <c r="HD188" i="3"/>
  <c r="HF188" i="3"/>
  <c r="HG188" i="3"/>
  <c r="HI188" i="3"/>
  <c r="HJ188" i="3"/>
  <c r="HL188" i="3"/>
  <c r="HM188" i="3"/>
  <c r="HO188" i="3"/>
  <c r="HP188" i="3"/>
  <c r="HR188" i="3"/>
  <c r="HS188" i="3"/>
  <c r="HU188" i="3"/>
  <c r="HV188" i="3"/>
  <c r="HX188" i="3"/>
  <c r="HY188" i="3"/>
  <c r="IA188" i="3"/>
  <c r="IB188" i="3"/>
  <c r="ID188" i="3"/>
  <c r="IE188" i="3"/>
  <c r="IG188" i="3"/>
  <c r="IH188" i="3"/>
  <c r="IJ188" i="3"/>
  <c r="IK188" i="3"/>
  <c r="IM188" i="3"/>
  <c r="IN188" i="3"/>
  <c r="IP188" i="3"/>
  <c r="IQ188" i="3"/>
  <c r="IS188" i="3"/>
  <c r="IT188" i="3"/>
  <c r="IV188" i="3"/>
  <c r="IW188" i="3"/>
  <c r="IY188" i="3"/>
  <c r="IZ188" i="3"/>
  <c r="JB188" i="3"/>
  <c r="JC188" i="3"/>
  <c r="JE188" i="3"/>
  <c r="JF188" i="3"/>
  <c r="JH188" i="3"/>
  <c r="JI188" i="3"/>
  <c r="JK188" i="3"/>
  <c r="JL188" i="3"/>
  <c r="JN188" i="3"/>
  <c r="JO188" i="3"/>
  <c r="JQ188" i="3"/>
  <c r="JR188" i="3"/>
  <c r="JT188" i="3"/>
  <c r="JU188" i="3"/>
  <c r="JW188" i="3"/>
  <c r="JX188" i="3"/>
  <c r="JZ188" i="3"/>
  <c r="KA188" i="3"/>
  <c r="KC188" i="3"/>
  <c r="KD188" i="3"/>
  <c r="KF188" i="3"/>
  <c r="KG188" i="3"/>
  <c r="KI188" i="3"/>
  <c r="KJ188" i="3"/>
  <c r="KL188" i="3"/>
  <c r="KM188" i="3"/>
  <c r="KO188" i="3"/>
  <c r="KP188" i="3"/>
  <c r="KR188" i="3"/>
  <c r="KS188" i="3"/>
  <c r="KU188" i="3"/>
  <c r="KV188" i="3"/>
  <c r="KX188" i="3"/>
  <c r="KY188" i="3"/>
  <c r="LA188" i="3"/>
  <c r="LB188" i="3"/>
  <c r="LD188" i="3"/>
  <c r="LE188" i="3"/>
  <c r="LG188" i="3"/>
  <c r="LH188" i="3"/>
  <c r="LJ188" i="3"/>
  <c r="LK188" i="3"/>
  <c r="LM188" i="3"/>
  <c r="LN188" i="3"/>
  <c r="LP188" i="3"/>
  <c r="LQ188" i="3"/>
  <c r="LX188" i="3"/>
  <c r="LZ188" i="3"/>
  <c r="MA188" i="3"/>
  <c r="MB188" i="3"/>
  <c r="MC188" i="3"/>
  <c r="MD188" i="3"/>
  <c r="MI188" i="3"/>
  <c r="D189" i="3"/>
  <c r="E189" i="3"/>
  <c r="G189" i="3"/>
  <c r="H189" i="3"/>
  <c r="J189" i="3"/>
  <c r="K189" i="3"/>
  <c r="M189" i="3"/>
  <c r="N189" i="3"/>
  <c r="P189" i="3"/>
  <c r="Q189" i="3"/>
  <c r="S189" i="3"/>
  <c r="T189" i="3"/>
  <c r="V189" i="3"/>
  <c r="W189" i="3"/>
  <c r="Y189" i="3"/>
  <c r="Z189" i="3"/>
  <c r="AB189" i="3"/>
  <c r="AC189" i="3"/>
  <c r="AE189" i="3"/>
  <c r="AF189" i="3"/>
  <c r="AH189" i="3"/>
  <c r="AJ189" i="3" s="1"/>
  <c r="AK189" i="3"/>
  <c r="AL189" i="3"/>
  <c r="AN189" i="3"/>
  <c r="AO189" i="3"/>
  <c r="AQ189" i="3"/>
  <c r="AR189" i="3"/>
  <c r="AT189" i="3"/>
  <c r="AU189" i="3"/>
  <c r="AW189" i="3"/>
  <c r="AX189" i="3"/>
  <c r="AZ189" i="3"/>
  <c r="BA189" i="3"/>
  <c r="BC189" i="3"/>
  <c r="BD189" i="3"/>
  <c r="BF189" i="3"/>
  <c r="BG189" i="3"/>
  <c r="BI189" i="3"/>
  <c r="BJ189" i="3"/>
  <c r="BL189" i="3"/>
  <c r="BM189" i="3"/>
  <c r="BO189" i="3"/>
  <c r="BP189" i="3"/>
  <c r="BR189" i="3"/>
  <c r="BS189" i="3"/>
  <c r="BU189" i="3"/>
  <c r="BV189" i="3"/>
  <c r="BX189" i="3"/>
  <c r="BY189" i="3"/>
  <c r="CA189" i="3"/>
  <c r="CB189" i="3"/>
  <c r="CD189" i="3"/>
  <c r="CE189" i="3"/>
  <c r="CG189" i="3"/>
  <c r="CH189" i="3"/>
  <c r="CJ189" i="3"/>
  <c r="CK189" i="3"/>
  <c r="CM189" i="3"/>
  <c r="CN189" i="3"/>
  <c r="CP189" i="3"/>
  <c r="CQ189" i="3"/>
  <c r="CS189" i="3"/>
  <c r="CT189" i="3"/>
  <c r="CV189" i="3"/>
  <c r="CW189" i="3"/>
  <c r="CY189" i="3"/>
  <c r="CZ189" i="3"/>
  <c r="DB189" i="3"/>
  <c r="DC189" i="3"/>
  <c r="DE189" i="3"/>
  <c r="DF189" i="3"/>
  <c r="DH189" i="3"/>
  <c r="DI189" i="3"/>
  <c r="DK189" i="3"/>
  <c r="DL189" i="3"/>
  <c r="DN189" i="3"/>
  <c r="DO189" i="3"/>
  <c r="DQ189" i="3"/>
  <c r="DR189" i="3"/>
  <c r="DT189" i="3"/>
  <c r="DU189" i="3"/>
  <c r="DW189" i="3"/>
  <c r="DX189" i="3"/>
  <c r="DZ189" i="3"/>
  <c r="EA189" i="3"/>
  <c r="EC189" i="3"/>
  <c r="ED189" i="3"/>
  <c r="EF189" i="3"/>
  <c r="EG189" i="3"/>
  <c r="EI189" i="3"/>
  <c r="EJ189" i="3"/>
  <c r="EL189" i="3"/>
  <c r="EM189" i="3"/>
  <c r="EO189" i="3"/>
  <c r="EP189" i="3"/>
  <c r="ER189" i="3"/>
  <c r="ES189" i="3"/>
  <c r="EU189" i="3"/>
  <c r="EV189" i="3"/>
  <c r="EX189" i="3"/>
  <c r="EY189" i="3"/>
  <c r="FA189" i="3"/>
  <c r="FB189" i="3"/>
  <c r="FD189" i="3"/>
  <c r="FE189" i="3"/>
  <c r="FG189" i="3"/>
  <c r="FH189" i="3"/>
  <c r="FJ189" i="3"/>
  <c r="FK189" i="3"/>
  <c r="FM189" i="3"/>
  <c r="FN189" i="3"/>
  <c r="FP189" i="3"/>
  <c r="FQ189" i="3"/>
  <c r="FS189" i="3"/>
  <c r="FT189" i="3"/>
  <c r="FV189" i="3"/>
  <c r="FW189" i="3"/>
  <c r="FY189" i="3"/>
  <c r="FZ189" i="3"/>
  <c r="GB189" i="3"/>
  <c r="GC189" i="3"/>
  <c r="GE189" i="3"/>
  <c r="GF189" i="3"/>
  <c r="GH189" i="3"/>
  <c r="GI189" i="3"/>
  <c r="GK189" i="3"/>
  <c r="GL189" i="3"/>
  <c r="GN189" i="3"/>
  <c r="GO189" i="3"/>
  <c r="GQ189" i="3"/>
  <c r="GR189" i="3"/>
  <c r="GT189" i="3"/>
  <c r="GU189" i="3"/>
  <c r="GW189" i="3"/>
  <c r="GX189" i="3"/>
  <c r="GZ189" i="3"/>
  <c r="HA189" i="3"/>
  <c r="HC189" i="3"/>
  <c r="HD189" i="3"/>
  <c r="HF189" i="3"/>
  <c r="HG189" i="3"/>
  <c r="HI189" i="3"/>
  <c r="HJ189" i="3"/>
  <c r="HL189" i="3"/>
  <c r="HM189" i="3"/>
  <c r="HO189" i="3"/>
  <c r="HP189" i="3"/>
  <c r="HR189" i="3"/>
  <c r="HS189" i="3"/>
  <c r="HU189" i="3"/>
  <c r="HV189" i="3"/>
  <c r="HX189" i="3"/>
  <c r="HY189" i="3"/>
  <c r="IA189" i="3"/>
  <c r="IB189" i="3"/>
  <c r="ID189" i="3"/>
  <c r="IE189" i="3"/>
  <c r="IG189" i="3"/>
  <c r="IH189" i="3"/>
  <c r="IJ189" i="3"/>
  <c r="IK189" i="3"/>
  <c r="IM189" i="3"/>
  <c r="IN189" i="3"/>
  <c r="IP189" i="3"/>
  <c r="IQ189" i="3"/>
  <c r="IS189" i="3"/>
  <c r="IT189" i="3"/>
  <c r="IV189" i="3"/>
  <c r="IW189" i="3"/>
  <c r="IY189" i="3"/>
  <c r="IZ189" i="3"/>
  <c r="JB189" i="3"/>
  <c r="JC189" i="3"/>
  <c r="JE189" i="3"/>
  <c r="JF189" i="3"/>
  <c r="JH189" i="3"/>
  <c r="JI189" i="3"/>
  <c r="JK189" i="3"/>
  <c r="JL189" i="3"/>
  <c r="JN189" i="3"/>
  <c r="JO189" i="3"/>
  <c r="JQ189" i="3"/>
  <c r="JR189" i="3"/>
  <c r="JT189" i="3"/>
  <c r="JU189" i="3"/>
  <c r="JW189" i="3"/>
  <c r="JX189" i="3"/>
  <c r="JZ189" i="3"/>
  <c r="KA189" i="3"/>
  <c r="KC189" i="3"/>
  <c r="KD189" i="3"/>
  <c r="KF189" i="3"/>
  <c r="KG189" i="3"/>
  <c r="KI189" i="3"/>
  <c r="KJ189" i="3"/>
  <c r="KL189" i="3"/>
  <c r="KM189" i="3"/>
  <c r="KO189" i="3"/>
  <c r="KP189" i="3"/>
  <c r="KR189" i="3"/>
  <c r="KS189" i="3"/>
  <c r="KU189" i="3"/>
  <c r="KV189" i="3"/>
  <c r="KX189" i="3"/>
  <c r="KY189" i="3"/>
  <c r="LA189" i="3"/>
  <c r="LB189" i="3"/>
  <c r="LD189" i="3"/>
  <c r="LE189" i="3"/>
  <c r="LG189" i="3"/>
  <c r="LH189" i="3"/>
  <c r="LJ189" i="3"/>
  <c r="LK189" i="3"/>
  <c r="LM189" i="3"/>
  <c r="LN189" i="3"/>
  <c r="LP189" i="3"/>
  <c r="LQ189" i="3"/>
  <c r="LX189" i="3"/>
  <c r="LZ189" i="3"/>
  <c r="MA189" i="3"/>
  <c r="MB189" i="3"/>
  <c r="MC189" i="3"/>
  <c r="MD189" i="3"/>
  <c r="MI189" i="3"/>
  <c r="D190" i="3"/>
  <c r="E190" i="3"/>
  <c r="G190" i="3"/>
  <c r="H190" i="3"/>
  <c r="J190" i="3"/>
  <c r="K190" i="3"/>
  <c r="M190" i="3"/>
  <c r="N190" i="3"/>
  <c r="P190" i="3"/>
  <c r="Q190" i="3"/>
  <c r="S190" i="3"/>
  <c r="T190" i="3"/>
  <c r="V190" i="3"/>
  <c r="W190" i="3"/>
  <c r="Y190" i="3"/>
  <c r="Z190" i="3"/>
  <c r="AB190" i="3"/>
  <c r="AC190" i="3"/>
  <c r="AE190" i="3"/>
  <c r="AF190" i="3"/>
  <c r="AH190" i="3"/>
  <c r="AJ190" i="3" s="1"/>
  <c r="AK190" i="3"/>
  <c r="AL190" i="3"/>
  <c r="AN190" i="3"/>
  <c r="AO190" i="3"/>
  <c r="AQ190" i="3"/>
  <c r="AR190" i="3"/>
  <c r="AT190" i="3"/>
  <c r="AU190" i="3"/>
  <c r="AW190" i="3"/>
  <c r="AX190" i="3"/>
  <c r="AZ190" i="3"/>
  <c r="BA190" i="3"/>
  <c r="BC190" i="3"/>
  <c r="BD190" i="3"/>
  <c r="BF190" i="3"/>
  <c r="BG190" i="3"/>
  <c r="BI190" i="3"/>
  <c r="BJ190" i="3"/>
  <c r="BL190" i="3"/>
  <c r="BM190" i="3"/>
  <c r="BO190" i="3"/>
  <c r="BP190" i="3"/>
  <c r="BR190" i="3"/>
  <c r="BS190" i="3"/>
  <c r="BU190" i="3"/>
  <c r="BV190" i="3"/>
  <c r="BX190" i="3"/>
  <c r="BY190" i="3"/>
  <c r="CA190" i="3"/>
  <c r="CB190" i="3"/>
  <c r="CD190" i="3"/>
  <c r="CE190" i="3"/>
  <c r="CG190" i="3"/>
  <c r="CH190" i="3"/>
  <c r="CJ190" i="3"/>
  <c r="CK190" i="3"/>
  <c r="CM190" i="3"/>
  <c r="CN190" i="3"/>
  <c r="CP190" i="3"/>
  <c r="CQ190" i="3"/>
  <c r="CS190" i="3"/>
  <c r="CT190" i="3"/>
  <c r="CV190" i="3"/>
  <c r="CW190" i="3"/>
  <c r="CY190" i="3"/>
  <c r="CZ190" i="3"/>
  <c r="DB190" i="3"/>
  <c r="DC190" i="3"/>
  <c r="DE190" i="3"/>
  <c r="DF190" i="3"/>
  <c r="DH190" i="3"/>
  <c r="DI190" i="3"/>
  <c r="DK190" i="3"/>
  <c r="DL190" i="3"/>
  <c r="DN190" i="3"/>
  <c r="DO190" i="3"/>
  <c r="DQ190" i="3"/>
  <c r="DR190" i="3"/>
  <c r="DT190" i="3"/>
  <c r="DU190" i="3"/>
  <c r="DW190" i="3"/>
  <c r="DX190" i="3"/>
  <c r="DZ190" i="3"/>
  <c r="EA190" i="3"/>
  <c r="EC190" i="3"/>
  <c r="ED190" i="3"/>
  <c r="EF190" i="3"/>
  <c r="EG190" i="3"/>
  <c r="EI190" i="3"/>
  <c r="EJ190" i="3"/>
  <c r="EL190" i="3"/>
  <c r="EM190" i="3"/>
  <c r="EO190" i="3"/>
  <c r="EP190" i="3"/>
  <c r="ER190" i="3"/>
  <c r="ES190" i="3"/>
  <c r="EU190" i="3"/>
  <c r="EV190" i="3"/>
  <c r="EX190" i="3"/>
  <c r="EY190" i="3"/>
  <c r="FA190" i="3"/>
  <c r="FB190" i="3"/>
  <c r="FD190" i="3"/>
  <c r="FE190" i="3"/>
  <c r="FG190" i="3"/>
  <c r="FH190" i="3"/>
  <c r="FJ190" i="3"/>
  <c r="FK190" i="3"/>
  <c r="FM190" i="3"/>
  <c r="FN190" i="3"/>
  <c r="FP190" i="3"/>
  <c r="FQ190" i="3"/>
  <c r="FS190" i="3"/>
  <c r="FT190" i="3"/>
  <c r="FV190" i="3"/>
  <c r="FW190" i="3"/>
  <c r="FY190" i="3"/>
  <c r="FZ190" i="3"/>
  <c r="GB190" i="3"/>
  <c r="GC190" i="3"/>
  <c r="GE190" i="3"/>
  <c r="GF190" i="3"/>
  <c r="GH190" i="3"/>
  <c r="GI190" i="3"/>
  <c r="GK190" i="3"/>
  <c r="GL190" i="3"/>
  <c r="GN190" i="3"/>
  <c r="GO190" i="3"/>
  <c r="GQ190" i="3"/>
  <c r="GR190" i="3"/>
  <c r="GT190" i="3"/>
  <c r="GU190" i="3"/>
  <c r="GW190" i="3"/>
  <c r="GX190" i="3"/>
  <c r="GZ190" i="3"/>
  <c r="HA190" i="3"/>
  <c r="HC190" i="3"/>
  <c r="HD190" i="3"/>
  <c r="HF190" i="3"/>
  <c r="HG190" i="3"/>
  <c r="HI190" i="3"/>
  <c r="HJ190" i="3"/>
  <c r="HL190" i="3"/>
  <c r="HM190" i="3"/>
  <c r="HO190" i="3"/>
  <c r="HP190" i="3"/>
  <c r="HR190" i="3"/>
  <c r="HS190" i="3"/>
  <c r="HU190" i="3"/>
  <c r="HV190" i="3"/>
  <c r="HX190" i="3"/>
  <c r="HY190" i="3"/>
  <c r="IA190" i="3"/>
  <c r="IB190" i="3"/>
  <c r="ID190" i="3"/>
  <c r="IE190" i="3"/>
  <c r="IG190" i="3"/>
  <c r="IH190" i="3"/>
  <c r="IJ190" i="3"/>
  <c r="IK190" i="3"/>
  <c r="IM190" i="3"/>
  <c r="IN190" i="3"/>
  <c r="IP190" i="3"/>
  <c r="IQ190" i="3"/>
  <c r="IS190" i="3"/>
  <c r="IT190" i="3"/>
  <c r="IV190" i="3"/>
  <c r="IW190" i="3"/>
  <c r="IY190" i="3"/>
  <c r="IZ190" i="3"/>
  <c r="JB190" i="3"/>
  <c r="JC190" i="3"/>
  <c r="JE190" i="3"/>
  <c r="JF190" i="3"/>
  <c r="JH190" i="3"/>
  <c r="JI190" i="3"/>
  <c r="JK190" i="3"/>
  <c r="JL190" i="3"/>
  <c r="JN190" i="3"/>
  <c r="JO190" i="3"/>
  <c r="JQ190" i="3"/>
  <c r="JR190" i="3"/>
  <c r="JT190" i="3"/>
  <c r="JU190" i="3"/>
  <c r="JW190" i="3"/>
  <c r="JX190" i="3"/>
  <c r="JZ190" i="3"/>
  <c r="KA190" i="3"/>
  <c r="KC190" i="3"/>
  <c r="KD190" i="3"/>
  <c r="KF190" i="3"/>
  <c r="KG190" i="3"/>
  <c r="KI190" i="3"/>
  <c r="KJ190" i="3"/>
  <c r="KL190" i="3"/>
  <c r="KM190" i="3"/>
  <c r="KO190" i="3"/>
  <c r="KP190" i="3"/>
  <c r="KR190" i="3"/>
  <c r="KS190" i="3"/>
  <c r="KU190" i="3"/>
  <c r="KV190" i="3"/>
  <c r="KX190" i="3"/>
  <c r="KY190" i="3"/>
  <c r="LA190" i="3"/>
  <c r="LB190" i="3"/>
  <c r="LD190" i="3"/>
  <c r="LE190" i="3"/>
  <c r="LG190" i="3"/>
  <c r="LH190" i="3"/>
  <c r="LJ190" i="3"/>
  <c r="LK190" i="3"/>
  <c r="LM190" i="3"/>
  <c r="LN190" i="3"/>
  <c r="LP190" i="3"/>
  <c r="LQ190" i="3"/>
  <c r="LX190" i="3"/>
  <c r="LZ190" i="3"/>
  <c r="MA190" i="3"/>
  <c r="MB190" i="3"/>
  <c r="MC190" i="3"/>
  <c r="MD190" i="3"/>
  <c r="MI190" i="3"/>
  <c r="D191" i="3"/>
  <c r="E191" i="3"/>
  <c r="G191" i="3"/>
  <c r="H191" i="3"/>
  <c r="J191" i="3"/>
  <c r="K191" i="3"/>
  <c r="M191" i="3"/>
  <c r="N191" i="3"/>
  <c r="P191" i="3"/>
  <c r="Q191" i="3"/>
  <c r="S191" i="3"/>
  <c r="T191" i="3"/>
  <c r="V191" i="3"/>
  <c r="W191" i="3"/>
  <c r="Y191" i="3"/>
  <c r="Z191" i="3"/>
  <c r="AB191" i="3"/>
  <c r="AC191" i="3"/>
  <c r="AE191" i="3"/>
  <c r="AF191" i="3"/>
  <c r="AH191" i="3"/>
  <c r="AJ191" i="3" s="1"/>
  <c r="AK191" i="3"/>
  <c r="AL191" i="3"/>
  <c r="AN191" i="3"/>
  <c r="AO191" i="3"/>
  <c r="AQ191" i="3"/>
  <c r="AR191" i="3"/>
  <c r="AT191" i="3"/>
  <c r="AU191" i="3"/>
  <c r="AW191" i="3"/>
  <c r="AX191" i="3"/>
  <c r="AZ191" i="3"/>
  <c r="BA191" i="3"/>
  <c r="BC191" i="3"/>
  <c r="BD191" i="3"/>
  <c r="BF191" i="3"/>
  <c r="BG191" i="3"/>
  <c r="BI191" i="3"/>
  <c r="BJ191" i="3"/>
  <c r="BL191" i="3"/>
  <c r="BM191" i="3"/>
  <c r="BO191" i="3"/>
  <c r="BP191" i="3"/>
  <c r="BR191" i="3"/>
  <c r="BS191" i="3"/>
  <c r="BU191" i="3"/>
  <c r="BV191" i="3"/>
  <c r="BX191" i="3"/>
  <c r="BY191" i="3"/>
  <c r="CA191" i="3"/>
  <c r="CB191" i="3"/>
  <c r="CD191" i="3"/>
  <c r="CE191" i="3"/>
  <c r="CG191" i="3"/>
  <c r="CH191" i="3"/>
  <c r="CJ191" i="3"/>
  <c r="CK191" i="3"/>
  <c r="CM191" i="3"/>
  <c r="CN191" i="3"/>
  <c r="CP191" i="3"/>
  <c r="CQ191" i="3"/>
  <c r="CS191" i="3"/>
  <c r="CT191" i="3"/>
  <c r="CV191" i="3"/>
  <c r="CW191" i="3"/>
  <c r="CY191" i="3"/>
  <c r="CZ191" i="3"/>
  <c r="DB191" i="3"/>
  <c r="DC191" i="3"/>
  <c r="DE191" i="3"/>
  <c r="DF191" i="3"/>
  <c r="DH191" i="3"/>
  <c r="DI191" i="3"/>
  <c r="DK191" i="3"/>
  <c r="DL191" i="3"/>
  <c r="DN191" i="3"/>
  <c r="DO191" i="3"/>
  <c r="DQ191" i="3"/>
  <c r="DR191" i="3"/>
  <c r="DT191" i="3"/>
  <c r="DU191" i="3"/>
  <c r="DW191" i="3"/>
  <c r="DX191" i="3"/>
  <c r="DZ191" i="3"/>
  <c r="EA191" i="3"/>
  <c r="EC191" i="3"/>
  <c r="ED191" i="3"/>
  <c r="EF191" i="3"/>
  <c r="EG191" i="3"/>
  <c r="EI191" i="3"/>
  <c r="EJ191" i="3"/>
  <c r="EL191" i="3"/>
  <c r="EM191" i="3"/>
  <c r="EO191" i="3"/>
  <c r="EP191" i="3"/>
  <c r="ER191" i="3"/>
  <c r="ES191" i="3"/>
  <c r="EU191" i="3"/>
  <c r="EV191" i="3"/>
  <c r="EX191" i="3"/>
  <c r="EY191" i="3"/>
  <c r="FA191" i="3"/>
  <c r="FB191" i="3"/>
  <c r="FD191" i="3"/>
  <c r="FE191" i="3"/>
  <c r="FG191" i="3"/>
  <c r="FH191" i="3"/>
  <c r="FJ191" i="3"/>
  <c r="FK191" i="3"/>
  <c r="FM191" i="3"/>
  <c r="FN191" i="3"/>
  <c r="FP191" i="3"/>
  <c r="FQ191" i="3"/>
  <c r="FS191" i="3"/>
  <c r="FT191" i="3"/>
  <c r="FV191" i="3"/>
  <c r="FW191" i="3"/>
  <c r="FY191" i="3"/>
  <c r="FZ191" i="3"/>
  <c r="GB191" i="3"/>
  <c r="GC191" i="3"/>
  <c r="GE191" i="3"/>
  <c r="GF191" i="3"/>
  <c r="GH191" i="3"/>
  <c r="GI191" i="3"/>
  <c r="GK191" i="3"/>
  <c r="GL191" i="3"/>
  <c r="GN191" i="3"/>
  <c r="GO191" i="3"/>
  <c r="GQ191" i="3"/>
  <c r="GR191" i="3"/>
  <c r="GT191" i="3"/>
  <c r="GU191" i="3"/>
  <c r="GW191" i="3"/>
  <c r="GX191" i="3"/>
  <c r="GZ191" i="3"/>
  <c r="HA191" i="3"/>
  <c r="HC191" i="3"/>
  <c r="HD191" i="3"/>
  <c r="HF191" i="3"/>
  <c r="HG191" i="3"/>
  <c r="HI191" i="3"/>
  <c r="HJ191" i="3"/>
  <c r="HL191" i="3"/>
  <c r="HM191" i="3"/>
  <c r="HO191" i="3"/>
  <c r="HP191" i="3"/>
  <c r="HR191" i="3"/>
  <c r="HS191" i="3"/>
  <c r="HU191" i="3"/>
  <c r="HV191" i="3"/>
  <c r="HX191" i="3"/>
  <c r="HY191" i="3"/>
  <c r="IA191" i="3"/>
  <c r="IB191" i="3"/>
  <c r="ID191" i="3"/>
  <c r="IE191" i="3"/>
  <c r="IG191" i="3"/>
  <c r="IH191" i="3"/>
  <c r="IJ191" i="3"/>
  <c r="IK191" i="3"/>
  <c r="IM191" i="3"/>
  <c r="IN191" i="3"/>
  <c r="IP191" i="3"/>
  <c r="IQ191" i="3"/>
  <c r="IS191" i="3"/>
  <c r="IT191" i="3"/>
  <c r="IV191" i="3"/>
  <c r="IW191" i="3"/>
  <c r="IY191" i="3"/>
  <c r="IZ191" i="3"/>
  <c r="JB191" i="3"/>
  <c r="JC191" i="3"/>
  <c r="JE191" i="3"/>
  <c r="JF191" i="3"/>
  <c r="JH191" i="3"/>
  <c r="JI191" i="3"/>
  <c r="JK191" i="3"/>
  <c r="JL191" i="3"/>
  <c r="JN191" i="3"/>
  <c r="JO191" i="3"/>
  <c r="JQ191" i="3"/>
  <c r="JR191" i="3"/>
  <c r="JT191" i="3"/>
  <c r="JU191" i="3"/>
  <c r="JW191" i="3"/>
  <c r="JX191" i="3"/>
  <c r="JZ191" i="3"/>
  <c r="KA191" i="3"/>
  <c r="KC191" i="3"/>
  <c r="KD191" i="3"/>
  <c r="KF191" i="3"/>
  <c r="KG191" i="3"/>
  <c r="KI191" i="3"/>
  <c r="KJ191" i="3"/>
  <c r="KL191" i="3"/>
  <c r="KM191" i="3"/>
  <c r="KO191" i="3"/>
  <c r="KP191" i="3"/>
  <c r="KR191" i="3"/>
  <c r="KS191" i="3"/>
  <c r="KU191" i="3"/>
  <c r="KV191" i="3"/>
  <c r="KX191" i="3"/>
  <c r="KY191" i="3"/>
  <c r="LA191" i="3"/>
  <c r="LB191" i="3"/>
  <c r="LD191" i="3"/>
  <c r="LE191" i="3"/>
  <c r="LG191" i="3"/>
  <c r="LH191" i="3"/>
  <c r="LJ191" i="3"/>
  <c r="LK191" i="3"/>
  <c r="LM191" i="3"/>
  <c r="LN191" i="3"/>
  <c r="LP191" i="3"/>
  <c r="LQ191" i="3"/>
  <c r="LX191" i="3"/>
  <c r="LZ191" i="3"/>
  <c r="MA191" i="3"/>
  <c r="MB191" i="3"/>
  <c r="MC191" i="3"/>
  <c r="MD191" i="3"/>
  <c r="MF191" i="3"/>
  <c r="MI191" i="3"/>
  <c r="D192" i="3"/>
  <c r="E192" i="3"/>
  <c r="G192" i="3"/>
  <c r="H192" i="3"/>
  <c r="J192" i="3"/>
  <c r="K192" i="3"/>
  <c r="M192" i="3"/>
  <c r="N192" i="3"/>
  <c r="P192" i="3"/>
  <c r="Q192" i="3"/>
  <c r="S192" i="3"/>
  <c r="T192" i="3"/>
  <c r="V192" i="3"/>
  <c r="W192" i="3"/>
  <c r="Y192" i="3"/>
  <c r="Z192" i="3"/>
  <c r="AB192" i="3"/>
  <c r="AC192" i="3"/>
  <c r="AE192" i="3"/>
  <c r="AF192" i="3"/>
  <c r="AH192" i="3"/>
  <c r="AJ192" i="3" s="1"/>
  <c r="AK192" i="3"/>
  <c r="AL192" i="3"/>
  <c r="AN192" i="3"/>
  <c r="AO192" i="3"/>
  <c r="AQ192" i="3"/>
  <c r="AR192" i="3"/>
  <c r="AT192" i="3"/>
  <c r="AU192" i="3"/>
  <c r="AW192" i="3"/>
  <c r="AX192" i="3"/>
  <c r="AZ192" i="3"/>
  <c r="BA192" i="3"/>
  <c r="BC192" i="3"/>
  <c r="BD192" i="3"/>
  <c r="BF192" i="3"/>
  <c r="BG192" i="3"/>
  <c r="BI192" i="3"/>
  <c r="BJ192" i="3"/>
  <c r="BL192" i="3"/>
  <c r="BM192" i="3"/>
  <c r="BO192" i="3"/>
  <c r="BP192" i="3"/>
  <c r="BR192" i="3"/>
  <c r="BS192" i="3"/>
  <c r="BU192" i="3"/>
  <c r="BV192" i="3"/>
  <c r="BX192" i="3"/>
  <c r="BY192" i="3"/>
  <c r="CA192" i="3"/>
  <c r="CB192" i="3"/>
  <c r="CD192" i="3"/>
  <c r="CE192" i="3"/>
  <c r="CG192" i="3"/>
  <c r="CH192" i="3"/>
  <c r="CJ192" i="3"/>
  <c r="CK192" i="3"/>
  <c r="CM192" i="3"/>
  <c r="CN192" i="3"/>
  <c r="CP192" i="3"/>
  <c r="CQ192" i="3"/>
  <c r="CS192" i="3"/>
  <c r="CT192" i="3"/>
  <c r="CV192" i="3"/>
  <c r="CW192" i="3"/>
  <c r="CY192" i="3"/>
  <c r="CZ192" i="3"/>
  <c r="DB192" i="3"/>
  <c r="DC192" i="3"/>
  <c r="DE192" i="3"/>
  <c r="DF192" i="3"/>
  <c r="DH192" i="3"/>
  <c r="DI192" i="3"/>
  <c r="DK192" i="3"/>
  <c r="DL192" i="3"/>
  <c r="DN192" i="3"/>
  <c r="DO192" i="3"/>
  <c r="DQ192" i="3"/>
  <c r="DR192" i="3"/>
  <c r="DT192" i="3"/>
  <c r="DU192" i="3"/>
  <c r="DW192" i="3"/>
  <c r="DX192" i="3"/>
  <c r="DZ192" i="3"/>
  <c r="EA192" i="3"/>
  <c r="EC192" i="3"/>
  <c r="ED192" i="3"/>
  <c r="EF192" i="3"/>
  <c r="EG192" i="3"/>
  <c r="EI192" i="3"/>
  <c r="EJ192" i="3"/>
  <c r="EL192" i="3"/>
  <c r="EM192" i="3"/>
  <c r="EO192" i="3"/>
  <c r="EP192" i="3"/>
  <c r="ER192" i="3"/>
  <c r="ES192" i="3"/>
  <c r="EU192" i="3"/>
  <c r="EV192" i="3"/>
  <c r="EX192" i="3"/>
  <c r="EY192" i="3"/>
  <c r="FA192" i="3"/>
  <c r="FB192" i="3"/>
  <c r="FD192" i="3"/>
  <c r="FE192" i="3"/>
  <c r="FG192" i="3"/>
  <c r="FH192" i="3"/>
  <c r="FJ192" i="3"/>
  <c r="FK192" i="3"/>
  <c r="FM192" i="3"/>
  <c r="FN192" i="3"/>
  <c r="FP192" i="3"/>
  <c r="FQ192" i="3"/>
  <c r="FS192" i="3"/>
  <c r="FT192" i="3"/>
  <c r="FV192" i="3"/>
  <c r="FW192" i="3"/>
  <c r="FY192" i="3"/>
  <c r="FZ192" i="3"/>
  <c r="GB192" i="3"/>
  <c r="GC192" i="3"/>
  <c r="GE192" i="3"/>
  <c r="GF192" i="3"/>
  <c r="GH192" i="3"/>
  <c r="GI192" i="3"/>
  <c r="GK192" i="3"/>
  <c r="GL192" i="3"/>
  <c r="GN192" i="3"/>
  <c r="GO192" i="3"/>
  <c r="GQ192" i="3"/>
  <c r="GR192" i="3"/>
  <c r="GT192" i="3"/>
  <c r="GU192" i="3"/>
  <c r="GW192" i="3"/>
  <c r="GX192" i="3"/>
  <c r="GZ192" i="3"/>
  <c r="HA192" i="3"/>
  <c r="HC192" i="3"/>
  <c r="HD192" i="3"/>
  <c r="HF192" i="3"/>
  <c r="HG192" i="3"/>
  <c r="HI192" i="3"/>
  <c r="HJ192" i="3"/>
  <c r="HL192" i="3"/>
  <c r="HM192" i="3"/>
  <c r="HO192" i="3"/>
  <c r="HP192" i="3"/>
  <c r="HR192" i="3"/>
  <c r="HS192" i="3"/>
  <c r="HU192" i="3"/>
  <c r="HV192" i="3"/>
  <c r="HX192" i="3"/>
  <c r="HY192" i="3"/>
  <c r="IA192" i="3"/>
  <c r="IB192" i="3"/>
  <c r="ID192" i="3"/>
  <c r="IE192" i="3"/>
  <c r="IG192" i="3"/>
  <c r="IH192" i="3"/>
  <c r="IJ192" i="3"/>
  <c r="IK192" i="3"/>
  <c r="IM192" i="3"/>
  <c r="IN192" i="3"/>
  <c r="IP192" i="3"/>
  <c r="IQ192" i="3"/>
  <c r="IS192" i="3"/>
  <c r="IT192" i="3"/>
  <c r="IV192" i="3"/>
  <c r="IW192" i="3"/>
  <c r="IY192" i="3"/>
  <c r="IZ192" i="3"/>
  <c r="JB192" i="3"/>
  <c r="JC192" i="3"/>
  <c r="JE192" i="3"/>
  <c r="JF192" i="3"/>
  <c r="JH192" i="3"/>
  <c r="JI192" i="3"/>
  <c r="JK192" i="3"/>
  <c r="JL192" i="3"/>
  <c r="JN192" i="3"/>
  <c r="JO192" i="3"/>
  <c r="JQ192" i="3"/>
  <c r="JR192" i="3"/>
  <c r="JT192" i="3"/>
  <c r="JU192" i="3"/>
  <c r="JW192" i="3"/>
  <c r="JX192" i="3"/>
  <c r="JZ192" i="3"/>
  <c r="KA192" i="3"/>
  <c r="KC192" i="3"/>
  <c r="KD192" i="3"/>
  <c r="KF192" i="3"/>
  <c r="KG192" i="3"/>
  <c r="KI192" i="3"/>
  <c r="KJ192" i="3"/>
  <c r="KL192" i="3"/>
  <c r="KM192" i="3"/>
  <c r="KO192" i="3"/>
  <c r="KP192" i="3"/>
  <c r="KR192" i="3"/>
  <c r="KS192" i="3"/>
  <c r="KU192" i="3"/>
  <c r="KV192" i="3"/>
  <c r="KX192" i="3"/>
  <c r="KY192" i="3"/>
  <c r="LA192" i="3"/>
  <c r="LB192" i="3"/>
  <c r="LD192" i="3"/>
  <c r="LE192" i="3"/>
  <c r="LG192" i="3"/>
  <c r="LH192" i="3"/>
  <c r="LJ192" i="3"/>
  <c r="LK192" i="3"/>
  <c r="LM192" i="3"/>
  <c r="LN192" i="3"/>
  <c r="LP192" i="3"/>
  <c r="LQ192" i="3"/>
  <c r="LX192" i="3"/>
  <c r="LZ192" i="3"/>
  <c r="MA192" i="3"/>
  <c r="MB192" i="3"/>
  <c r="MC192" i="3"/>
  <c r="MD192" i="3"/>
  <c r="MF192" i="3"/>
  <c r="MI192" i="3"/>
  <c r="D193" i="3"/>
  <c r="E193" i="3"/>
  <c r="G193" i="3"/>
  <c r="H193" i="3"/>
  <c r="J193" i="3"/>
  <c r="K193" i="3"/>
  <c r="M193" i="3"/>
  <c r="N193" i="3"/>
  <c r="P193" i="3"/>
  <c r="Q193" i="3"/>
  <c r="S193" i="3"/>
  <c r="T193" i="3"/>
  <c r="V193" i="3"/>
  <c r="W193" i="3"/>
  <c r="Y193" i="3"/>
  <c r="Z193" i="3"/>
  <c r="AB193" i="3"/>
  <c r="AC193" i="3"/>
  <c r="AE193" i="3"/>
  <c r="AF193" i="3"/>
  <c r="AH193" i="3"/>
  <c r="AJ193" i="3" s="1"/>
  <c r="AK193" i="3"/>
  <c r="AL193" i="3"/>
  <c r="AN193" i="3"/>
  <c r="AO193" i="3"/>
  <c r="AQ193" i="3"/>
  <c r="AR193" i="3"/>
  <c r="AT193" i="3"/>
  <c r="AU193" i="3"/>
  <c r="AW193" i="3"/>
  <c r="AX193" i="3"/>
  <c r="AZ193" i="3"/>
  <c r="BA193" i="3"/>
  <c r="BC193" i="3"/>
  <c r="BD193" i="3"/>
  <c r="BF193" i="3"/>
  <c r="BG193" i="3"/>
  <c r="BI193" i="3"/>
  <c r="BJ193" i="3"/>
  <c r="BL193" i="3"/>
  <c r="BM193" i="3"/>
  <c r="BO193" i="3"/>
  <c r="BP193" i="3"/>
  <c r="BR193" i="3"/>
  <c r="BS193" i="3"/>
  <c r="BU193" i="3"/>
  <c r="BV193" i="3"/>
  <c r="BX193" i="3"/>
  <c r="BY193" i="3"/>
  <c r="CA193" i="3"/>
  <c r="CB193" i="3"/>
  <c r="CD193" i="3"/>
  <c r="CE193" i="3"/>
  <c r="CG193" i="3"/>
  <c r="CH193" i="3"/>
  <c r="CJ193" i="3"/>
  <c r="CK193" i="3"/>
  <c r="CM193" i="3"/>
  <c r="CN193" i="3"/>
  <c r="CP193" i="3"/>
  <c r="CQ193" i="3"/>
  <c r="CS193" i="3"/>
  <c r="CT193" i="3"/>
  <c r="CV193" i="3"/>
  <c r="CW193" i="3"/>
  <c r="CY193" i="3"/>
  <c r="CZ193" i="3"/>
  <c r="DB193" i="3"/>
  <c r="DC193" i="3"/>
  <c r="DE193" i="3"/>
  <c r="DF193" i="3"/>
  <c r="DH193" i="3"/>
  <c r="DI193" i="3"/>
  <c r="DK193" i="3"/>
  <c r="DL193" i="3"/>
  <c r="DN193" i="3"/>
  <c r="DO193" i="3"/>
  <c r="DQ193" i="3"/>
  <c r="DR193" i="3"/>
  <c r="DT193" i="3"/>
  <c r="DU193" i="3"/>
  <c r="DW193" i="3"/>
  <c r="DX193" i="3"/>
  <c r="DZ193" i="3"/>
  <c r="EA193" i="3"/>
  <c r="EC193" i="3"/>
  <c r="ED193" i="3"/>
  <c r="EF193" i="3"/>
  <c r="EG193" i="3"/>
  <c r="EI193" i="3"/>
  <c r="EJ193" i="3"/>
  <c r="EL193" i="3"/>
  <c r="EM193" i="3"/>
  <c r="EO193" i="3"/>
  <c r="EP193" i="3"/>
  <c r="ER193" i="3"/>
  <c r="ES193" i="3"/>
  <c r="EU193" i="3"/>
  <c r="EV193" i="3"/>
  <c r="EX193" i="3"/>
  <c r="EY193" i="3"/>
  <c r="FA193" i="3"/>
  <c r="FB193" i="3"/>
  <c r="FD193" i="3"/>
  <c r="FE193" i="3"/>
  <c r="FG193" i="3"/>
  <c r="FH193" i="3"/>
  <c r="FJ193" i="3"/>
  <c r="FK193" i="3"/>
  <c r="FM193" i="3"/>
  <c r="FN193" i="3"/>
  <c r="FP193" i="3"/>
  <c r="FQ193" i="3"/>
  <c r="FS193" i="3"/>
  <c r="FT193" i="3"/>
  <c r="FV193" i="3"/>
  <c r="FW193" i="3"/>
  <c r="FY193" i="3"/>
  <c r="FZ193" i="3"/>
  <c r="GB193" i="3"/>
  <c r="GC193" i="3"/>
  <c r="GE193" i="3"/>
  <c r="GF193" i="3"/>
  <c r="GH193" i="3"/>
  <c r="GI193" i="3"/>
  <c r="GK193" i="3"/>
  <c r="GL193" i="3"/>
  <c r="GN193" i="3"/>
  <c r="GO193" i="3"/>
  <c r="GQ193" i="3"/>
  <c r="GR193" i="3"/>
  <c r="GT193" i="3"/>
  <c r="GU193" i="3"/>
  <c r="GW193" i="3"/>
  <c r="GX193" i="3"/>
  <c r="GZ193" i="3"/>
  <c r="HA193" i="3"/>
  <c r="HC193" i="3"/>
  <c r="HD193" i="3"/>
  <c r="HF193" i="3"/>
  <c r="HG193" i="3"/>
  <c r="HI193" i="3"/>
  <c r="HJ193" i="3"/>
  <c r="HL193" i="3"/>
  <c r="HM193" i="3"/>
  <c r="HO193" i="3"/>
  <c r="HP193" i="3"/>
  <c r="HR193" i="3"/>
  <c r="HS193" i="3"/>
  <c r="HU193" i="3"/>
  <c r="HV193" i="3"/>
  <c r="HX193" i="3"/>
  <c r="HY193" i="3"/>
  <c r="IA193" i="3"/>
  <c r="IB193" i="3"/>
  <c r="ID193" i="3"/>
  <c r="IE193" i="3"/>
  <c r="IG193" i="3"/>
  <c r="IH193" i="3"/>
  <c r="IJ193" i="3"/>
  <c r="IK193" i="3"/>
  <c r="IM193" i="3"/>
  <c r="IN193" i="3"/>
  <c r="IP193" i="3"/>
  <c r="IQ193" i="3"/>
  <c r="IS193" i="3"/>
  <c r="IT193" i="3"/>
  <c r="IV193" i="3"/>
  <c r="IW193" i="3"/>
  <c r="IY193" i="3"/>
  <c r="IZ193" i="3"/>
  <c r="JB193" i="3"/>
  <c r="JC193" i="3"/>
  <c r="JE193" i="3"/>
  <c r="JF193" i="3"/>
  <c r="JH193" i="3"/>
  <c r="JI193" i="3"/>
  <c r="JK193" i="3"/>
  <c r="JL193" i="3"/>
  <c r="JN193" i="3"/>
  <c r="JO193" i="3"/>
  <c r="JQ193" i="3"/>
  <c r="JR193" i="3"/>
  <c r="JT193" i="3"/>
  <c r="JU193" i="3"/>
  <c r="JW193" i="3"/>
  <c r="JX193" i="3"/>
  <c r="JZ193" i="3"/>
  <c r="KA193" i="3"/>
  <c r="KC193" i="3"/>
  <c r="KD193" i="3"/>
  <c r="KF193" i="3"/>
  <c r="KG193" i="3"/>
  <c r="KI193" i="3"/>
  <c r="KJ193" i="3"/>
  <c r="KL193" i="3"/>
  <c r="KM193" i="3"/>
  <c r="KO193" i="3"/>
  <c r="KP193" i="3"/>
  <c r="KR193" i="3"/>
  <c r="KS193" i="3"/>
  <c r="KU193" i="3"/>
  <c r="KV193" i="3"/>
  <c r="KX193" i="3"/>
  <c r="KY193" i="3"/>
  <c r="LA193" i="3"/>
  <c r="LB193" i="3"/>
  <c r="LD193" i="3"/>
  <c r="LE193" i="3"/>
  <c r="LG193" i="3"/>
  <c r="LH193" i="3"/>
  <c r="LJ193" i="3"/>
  <c r="LK193" i="3"/>
  <c r="LM193" i="3"/>
  <c r="LN193" i="3"/>
  <c r="LP193" i="3"/>
  <c r="LQ193" i="3"/>
  <c r="LX193" i="3"/>
  <c r="LZ193" i="3"/>
  <c r="MA193" i="3"/>
  <c r="MB193" i="3"/>
  <c r="MC193" i="3"/>
  <c r="MD193" i="3"/>
  <c r="MI193" i="3"/>
  <c r="D194" i="3"/>
  <c r="E194" i="3"/>
  <c r="G194" i="3"/>
  <c r="H194" i="3"/>
  <c r="J194" i="3"/>
  <c r="K194" i="3"/>
  <c r="M194" i="3"/>
  <c r="N194" i="3"/>
  <c r="P194" i="3"/>
  <c r="Q194" i="3"/>
  <c r="S194" i="3"/>
  <c r="T194" i="3"/>
  <c r="V194" i="3"/>
  <c r="W194" i="3"/>
  <c r="Y194" i="3"/>
  <c r="Z194" i="3"/>
  <c r="AB194" i="3"/>
  <c r="AC194" i="3"/>
  <c r="AE194" i="3"/>
  <c r="AF194" i="3"/>
  <c r="AH194" i="3"/>
  <c r="AJ194" i="3" s="1"/>
  <c r="AK194" i="3"/>
  <c r="AL194" i="3"/>
  <c r="AN194" i="3"/>
  <c r="AO194" i="3"/>
  <c r="AQ194" i="3"/>
  <c r="AR194" i="3"/>
  <c r="AT194" i="3"/>
  <c r="AU194" i="3"/>
  <c r="AW194" i="3"/>
  <c r="AX194" i="3"/>
  <c r="AZ194" i="3"/>
  <c r="BA194" i="3"/>
  <c r="BC194" i="3"/>
  <c r="BD194" i="3"/>
  <c r="BF194" i="3"/>
  <c r="BG194" i="3"/>
  <c r="BI194" i="3"/>
  <c r="BJ194" i="3"/>
  <c r="BL194" i="3"/>
  <c r="BM194" i="3"/>
  <c r="BO194" i="3"/>
  <c r="BP194" i="3"/>
  <c r="BR194" i="3"/>
  <c r="BS194" i="3"/>
  <c r="BU194" i="3"/>
  <c r="BV194" i="3"/>
  <c r="BX194" i="3"/>
  <c r="BY194" i="3"/>
  <c r="CA194" i="3"/>
  <c r="CB194" i="3"/>
  <c r="CD194" i="3"/>
  <c r="CE194" i="3"/>
  <c r="CG194" i="3"/>
  <c r="CH194" i="3"/>
  <c r="CJ194" i="3"/>
  <c r="CK194" i="3"/>
  <c r="CM194" i="3"/>
  <c r="CN194" i="3"/>
  <c r="CP194" i="3"/>
  <c r="CQ194" i="3"/>
  <c r="CS194" i="3"/>
  <c r="CT194" i="3"/>
  <c r="CV194" i="3"/>
  <c r="CW194" i="3"/>
  <c r="CY194" i="3"/>
  <c r="CZ194" i="3"/>
  <c r="DB194" i="3"/>
  <c r="DC194" i="3"/>
  <c r="DE194" i="3"/>
  <c r="DF194" i="3"/>
  <c r="DH194" i="3"/>
  <c r="DI194" i="3"/>
  <c r="DK194" i="3"/>
  <c r="DL194" i="3"/>
  <c r="DN194" i="3"/>
  <c r="DO194" i="3"/>
  <c r="DQ194" i="3"/>
  <c r="DR194" i="3"/>
  <c r="DT194" i="3"/>
  <c r="DU194" i="3"/>
  <c r="DW194" i="3"/>
  <c r="DX194" i="3"/>
  <c r="DZ194" i="3"/>
  <c r="EA194" i="3"/>
  <c r="EC194" i="3"/>
  <c r="ED194" i="3"/>
  <c r="EF194" i="3"/>
  <c r="EG194" i="3"/>
  <c r="EI194" i="3"/>
  <c r="EJ194" i="3"/>
  <c r="EL194" i="3"/>
  <c r="EM194" i="3"/>
  <c r="EO194" i="3"/>
  <c r="EP194" i="3"/>
  <c r="ER194" i="3"/>
  <c r="ES194" i="3"/>
  <c r="EU194" i="3"/>
  <c r="EV194" i="3"/>
  <c r="EX194" i="3"/>
  <c r="EY194" i="3"/>
  <c r="FA194" i="3"/>
  <c r="FB194" i="3"/>
  <c r="FD194" i="3"/>
  <c r="FE194" i="3"/>
  <c r="FG194" i="3"/>
  <c r="FH194" i="3"/>
  <c r="FJ194" i="3"/>
  <c r="FK194" i="3"/>
  <c r="FM194" i="3"/>
  <c r="FN194" i="3"/>
  <c r="FP194" i="3"/>
  <c r="FQ194" i="3"/>
  <c r="FS194" i="3"/>
  <c r="FT194" i="3"/>
  <c r="FV194" i="3"/>
  <c r="FW194" i="3"/>
  <c r="FY194" i="3"/>
  <c r="FZ194" i="3"/>
  <c r="GB194" i="3"/>
  <c r="GC194" i="3"/>
  <c r="GE194" i="3"/>
  <c r="GF194" i="3"/>
  <c r="GH194" i="3"/>
  <c r="GI194" i="3"/>
  <c r="GK194" i="3"/>
  <c r="GL194" i="3"/>
  <c r="GN194" i="3"/>
  <c r="GO194" i="3"/>
  <c r="GQ194" i="3"/>
  <c r="GR194" i="3"/>
  <c r="GT194" i="3"/>
  <c r="GU194" i="3"/>
  <c r="GW194" i="3"/>
  <c r="GX194" i="3"/>
  <c r="GZ194" i="3"/>
  <c r="HA194" i="3"/>
  <c r="HC194" i="3"/>
  <c r="HD194" i="3"/>
  <c r="HF194" i="3"/>
  <c r="HG194" i="3"/>
  <c r="HI194" i="3"/>
  <c r="HJ194" i="3"/>
  <c r="HL194" i="3"/>
  <c r="HM194" i="3"/>
  <c r="HO194" i="3"/>
  <c r="HP194" i="3"/>
  <c r="HR194" i="3"/>
  <c r="HS194" i="3"/>
  <c r="HU194" i="3"/>
  <c r="HV194" i="3"/>
  <c r="HX194" i="3"/>
  <c r="HY194" i="3"/>
  <c r="IA194" i="3"/>
  <c r="IB194" i="3"/>
  <c r="ID194" i="3"/>
  <c r="IE194" i="3"/>
  <c r="IG194" i="3"/>
  <c r="IH194" i="3"/>
  <c r="IJ194" i="3"/>
  <c r="IK194" i="3"/>
  <c r="IM194" i="3"/>
  <c r="IN194" i="3"/>
  <c r="IP194" i="3"/>
  <c r="IQ194" i="3"/>
  <c r="IS194" i="3"/>
  <c r="IT194" i="3"/>
  <c r="IV194" i="3"/>
  <c r="IW194" i="3"/>
  <c r="IY194" i="3"/>
  <c r="IZ194" i="3"/>
  <c r="JB194" i="3"/>
  <c r="JC194" i="3"/>
  <c r="JE194" i="3"/>
  <c r="JF194" i="3"/>
  <c r="JH194" i="3"/>
  <c r="JI194" i="3"/>
  <c r="JK194" i="3"/>
  <c r="JL194" i="3"/>
  <c r="JN194" i="3"/>
  <c r="JO194" i="3"/>
  <c r="JQ194" i="3"/>
  <c r="JR194" i="3"/>
  <c r="JT194" i="3"/>
  <c r="JU194" i="3"/>
  <c r="JW194" i="3"/>
  <c r="JX194" i="3"/>
  <c r="JZ194" i="3"/>
  <c r="KA194" i="3"/>
  <c r="KC194" i="3"/>
  <c r="KD194" i="3"/>
  <c r="KF194" i="3"/>
  <c r="KG194" i="3"/>
  <c r="KI194" i="3"/>
  <c r="KJ194" i="3"/>
  <c r="KL194" i="3"/>
  <c r="KM194" i="3"/>
  <c r="KO194" i="3"/>
  <c r="KP194" i="3"/>
  <c r="KR194" i="3"/>
  <c r="KS194" i="3"/>
  <c r="KU194" i="3"/>
  <c r="KV194" i="3"/>
  <c r="KX194" i="3"/>
  <c r="KY194" i="3"/>
  <c r="LA194" i="3"/>
  <c r="LB194" i="3"/>
  <c r="LD194" i="3"/>
  <c r="LE194" i="3"/>
  <c r="LG194" i="3"/>
  <c r="LH194" i="3"/>
  <c r="LJ194" i="3"/>
  <c r="LK194" i="3"/>
  <c r="LM194" i="3"/>
  <c r="LN194" i="3"/>
  <c r="LP194" i="3"/>
  <c r="LQ194" i="3"/>
  <c r="LX194" i="3"/>
  <c r="LZ194" i="3"/>
  <c r="MA194" i="3"/>
  <c r="MB194" i="3"/>
  <c r="MC194" i="3"/>
  <c r="MD194" i="3"/>
  <c r="MF194" i="3"/>
  <c r="MI194" i="3"/>
  <c r="D195" i="3"/>
  <c r="E195" i="3"/>
  <c r="G195" i="3"/>
  <c r="H195" i="3"/>
  <c r="J195" i="3"/>
  <c r="K195" i="3"/>
  <c r="M195" i="3"/>
  <c r="N195" i="3"/>
  <c r="P195" i="3"/>
  <c r="Q195" i="3"/>
  <c r="S195" i="3"/>
  <c r="T195" i="3"/>
  <c r="V195" i="3"/>
  <c r="W195" i="3"/>
  <c r="Y195" i="3"/>
  <c r="Z195" i="3"/>
  <c r="AB195" i="3"/>
  <c r="AC195" i="3"/>
  <c r="AE195" i="3"/>
  <c r="AF195" i="3"/>
  <c r="AH195" i="3"/>
  <c r="AJ195" i="3" s="1"/>
  <c r="AK195" i="3"/>
  <c r="AL195" i="3"/>
  <c r="AN195" i="3"/>
  <c r="AO195" i="3"/>
  <c r="AQ195" i="3"/>
  <c r="AR195" i="3"/>
  <c r="AT195" i="3"/>
  <c r="AU195" i="3"/>
  <c r="AW195" i="3"/>
  <c r="AX195" i="3"/>
  <c r="AZ195" i="3"/>
  <c r="BA195" i="3"/>
  <c r="BC195" i="3"/>
  <c r="BD195" i="3"/>
  <c r="BF195" i="3"/>
  <c r="BG195" i="3"/>
  <c r="BI195" i="3"/>
  <c r="BJ195" i="3"/>
  <c r="BL195" i="3"/>
  <c r="BM195" i="3"/>
  <c r="BO195" i="3"/>
  <c r="BP195" i="3"/>
  <c r="BR195" i="3"/>
  <c r="BS195" i="3"/>
  <c r="BU195" i="3"/>
  <c r="BV195" i="3"/>
  <c r="BX195" i="3"/>
  <c r="BY195" i="3"/>
  <c r="CA195" i="3"/>
  <c r="CB195" i="3"/>
  <c r="CD195" i="3"/>
  <c r="CE195" i="3"/>
  <c r="CG195" i="3"/>
  <c r="CH195" i="3"/>
  <c r="CJ195" i="3"/>
  <c r="CK195" i="3"/>
  <c r="CM195" i="3"/>
  <c r="CN195" i="3"/>
  <c r="CP195" i="3"/>
  <c r="CQ195" i="3"/>
  <c r="CS195" i="3"/>
  <c r="CT195" i="3"/>
  <c r="CV195" i="3"/>
  <c r="CW195" i="3"/>
  <c r="CY195" i="3"/>
  <c r="CZ195" i="3"/>
  <c r="DB195" i="3"/>
  <c r="DC195" i="3"/>
  <c r="DE195" i="3"/>
  <c r="DF195" i="3"/>
  <c r="DH195" i="3"/>
  <c r="DI195" i="3"/>
  <c r="DK195" i="3"/>
  <c r="DL195" i="3"/>
  <c r="DN195" i="3"/>
  <c r="DO195" i="3"/>
  <c r="DQ195" i="3"/>
  <c r="DR195" i="3"/>
  <c r="DT195" i="3"/>
  <c r="DU195" i="3"/>
  <c r="DW195" i="3"/>
  <c r="DX195" i="3"/>
  <c r="DZ195" i="3"/>
  <c r="EA195" i="3"/>
  <c r="EC195" i="3"/>
  <c r="ED195" i="3"/>
  <c r="EF195" i="3"/>
  <c r="EG195" i="3"/>
  <c r="EI195" i="3"/>
  <c r="EJ195" i="3"/>
  <c r="EL195" i="3"/>
  <c r="EM195" i="3"/>
  <c r="EO195" i="3"/>
  <c r="EP195" i="3"/>
  <c r="ER195" i="3"/>
  <c r="ES195" i="3"/>
  <c r="EU195" i="3"/>
  <c r="EV195" i="3"/>
  <c r="EX195" i="3"/>
  <c r="EY195" i="3"/>
  <c r="FA195" i="3"/>
  <c r="FB195" i="3"/>
  <c r="FD195" i="3"/>
  <c r="FE195" i="3"/>
  <c r="FG195" i="3"/>
  <c r="FH195" i="3"/>
  <c r="FJ195" i="3"/>
  <c r="FK195" i="3"/>
  <c r="FM195" i="3"/>
  <c r="FN195" i="3"/>
  <c r="FP195" i="3"/>
  <c r="FQ195" i="3"/>
  <c r="FS195" i="3"/>
  <c r="FT195" i="3"/>
  <c r="FV195" i="3"/>
  <c r="FW195" i="3"/>
  <c r="FY195" i="3"/>
  <c r="FZ195" i="3"/>
  <c r="GB195" i="3"/>
  <c r="GC195" i="3"/>
  <c r="GE195" i="3"/>
  <c r="GF195" i="3"/>
  <c r="GH195" i="3"/>
  <c r="GI195" i="3"/>
  <c r="GK195" i="3"/>
  <c r="GL195" i="3"/>
  <c r="GN195" i="3"/>
  <c r="GO195" i="3"/>
  <c r="GQ195" i="3"/>
  <c r="GR195" i="3"/>
  <c r="GT195" i="3"/>
  <c r="GU195" i="3"/>
  <c r="GW195" i="3"/>
  <c r="GX195" i="3"/>
  <c r="GZ195" i="3"/>
  <c r="HA195" i="3"/>
  <c r="HC195" i="3"/>
  <c r="HD195" i="3"/>
  <c r="HF195" i="3"/>
  <c r="HG195" i="3"/>
  <c r="HI195" i="3"/>
  <c r="HJ195" i="3"/>
  <c r="HL195" i="3"/>
  <c r="HM195" i="3"/>
  <c r="HO195" i="3"/>
  <c r="HP195" i="3"/>
  <c r="HR195" i="3"/>
  <c r="HS195" i="3"/>
  <c r="HU195" i="3"/>
  <c r="HV195" i="3"/>
  <c r="HX195" i="3"/>
  <c r="HY195" i="3"/>
  <c r="IA195" i="3"/>
  <c r="IB195" i="3"/>
  <c r="ID195" i="3"/>
  <c r="IE195" i="3"/>
  <c r="IG195" i="3"/>
  <c r="IH195" i="3"/>
  <c r="IJ195" i="3"/>
  <c r="IK195" i="3"/>
  <c r="IM195" i="3"/>
  <c r="IN195" i="3"/>
  <c r="IP195" i="3"/>
  <c r="IQ195" i="3"/>
  <c r="IS195" i="3"/>
  <c r="IT195" i="3"/>
  <c r="IV195" i="3"/>
  <c r="IW195" i="3"/>
  <c r="IY195" i="3"/>
  <c r="IZ195" i="3"/>
  <c r="JB195" i="3"/>
  <c r="JC195" i="3"/>
  <c r="JE195" i="3"/>
  <c r="JF195" i="3"/>
  <c r="JH195" i="3"/>
  <c r="JI195" i="3"/>
  <c r="JK195" i="3"/>
  <c r="JL195" i="3"/>
  <c r="JN195" i="3"/>
  <c r="JO195" i="3"/>
  <c r="JQ195" i="3"/>
  <c r="JR195" i="3"/>
  <c r="JT195" i="3"/>
  <c r="JU195" i="3"/>
  <c r="JW195" i="3"/>
  <c r="JX195" i="3"/>
  <c r="JZ195" i="3"/>
  <c r="KA195" i="3"/>
  <c r="KC195" i="3"/>
  <c r="KD195" i="3"/>
  <c r="KF195" i="3"/>
  <c r="KG195" i="3"/>
  <c r="KI195" i="3"/>
  <c r="KJ195" i="3"/>
  <c r="KL195" i="3"/>
  <c r="KM195" i="3"/>
  <c r="KO195" i="3"/>
  <c r="KP195" i="3"/>
  <c r="KR195" i="3"/>
  <c r="KS195" i="3"/>
  <c r="KU195" i="3"/>
  <c r="KV195" i="3"/>
  <c r="KX195" i="3"/>
  <c r="KY195" i="3"/>
  <c r="LA195" i="3"/>
  <c r="LB195" i="3"/>
  <c r="LD195" i="3"/>
  <c r="LE195" i="3"/>
  <c r="LG195" i="3"/>
  <c r="LH195" i="3"/>
  <c r="LJ195" i="3"/>
  <c r="LK195" i="3"/>
  <c r="LM195" i="3"/>
  <c r="LN195" i="3"/>
  <c r="LP195" i="3"/>
  <c r="LQ195" i="3"/>
  <c r="LX195" i="3"/>
  <c r="LZ195" i="3"/>
  <c r="MA195" i="3"/>
  <c r="MB195" i="3"/>
  <c r="MC195" i="3"/>
  <c r="MD195" i="3"/>
  <c r="MF195" i="3"/>
  <c r="MI195" i="3"/>
  <c r="D196" i="3"/>
  <c r="E196" i="3"/>
  <c r="G196" i="3"/>
  <c r="H196" i="3"/>
  <c r="J196" i="3"/>
  <c r="K196" i="3"/>
  <c r="M196" i="3"/>
  <c r="N196" i="3"/>
  <c r="P196" i="3"/>
  <c r="R196" i="3" s="1"/>
  <c r="S196" i="3"/>
  <c r="T196" i="3"/>
  <c r="V196" i="3"/>
  <c r="W196" i="3"/>
  <c r="Y196" i="3"/>
  <c r="Z196" i="3"/>
  <c r="AB196" i="3"/>
  <c r="AC196" i="3"/>
  <c r="AE196" i="3"/>
  <c r="AF196" i="3"/>
  <c r="AH196" i="3"/>
  <c r="AJ196" i="3" s="1"/>
  <c r="AK196" i="3"/>
  <c r="AL196" i="3"/>
  <c r="AN196" i="3"/>
  <c r="AO196" i="3"/>
  <c r="AQ196" i="3"/>
  <c r="AR196" i="3"/>
  <c r="AT196" i="3"/>
  <c r="AU196" i="3"/>
  <c r="AW196" i="3"/>
  <c r="AX196" i="3"/>
  <c r="AZ196" i="3"/>
  <c r="BA196" i="3"/>
  <c r="BC196" i="3"/>
  <c r="BD196" i="3"/>
  <c r="BF196" i="3"/>
  <c r="BG196" i="3"/>
  <c r="BI196" i="3"/>
  <c r="BJ196" i="3"/>
  <c r="BL196" i="3"/>
  <c r="BM196" i="3"/>
  <c r="BO196" i="3"/>
  <c r="BP196" i="3"/>
  <c r="BR196" i="3"/>
  <c r="BS196" i="3"/>
  <c r="BU196" i="3"/>
  <c r="BV196" i="3"/>
  <c r="BX196" i="3"/>
  <c r="BY196" i="3"/>
  <c r="CA196" i="3"/>
  <c r="CB196" i="3"/>
  <c r="CD196" i="3"/>
  <c r="CE196" i="3"/>
  <c r="CG196" i="3"/>
  <c r="CH196" i="3"/>
  <c r="CJ196" i="3"/>
  <c r="CK196" i="3"/>
  <c r="CM196" i="3"/>
  <c r="CN196" i="3"/>
  <c r="CP196" i="3"/>
  <c r="CQ196" i="3"/>
  <c r="CS196" i="3"/>
  <c r="CT196" i="3"/>
  <c r="CV196" i="3"/>
  <c r="CW196" i="3"/>
  <c r="CY196" i="3"/>
  <c r="CZ196" i="3"/>
  <c r="DB196" i="3"/>
  <c r="DC196" i="3"/>
  <c r="DE196" i="3"/>
  <c r="DF196" i="3"/>
  <c r="DH196" i="3"/>
  <c r="DI196" i="3"/>
  <c r="DK196" i="3"/>
  <c r="DL196" i="3"/>
  <c r="DN196" i="3"/>
  <c r="DO196" i="3"/>
  <c r="DQ196" i="3"/>
  <c r="DR196" i="3"/>
  <c r="DT196" i="3"/>
  <c r="DU196" i="3"/>
  <c r="DW196" i="3"/>
  <c r="DX196" i="3"/>
  <c r="DZ196" i="3"/>
  <c r="EA196" i="3"/>
  <c r="EC196" i="3"/>
  <c r="ED196" i="3"/>
  <c r="EF196" i="3"/>
  <c r="EG196" i="3"/>
  <c r="EI196" i="3"/>
  <c r="EJ196" i="3"/>
  <c r="EL196" i="3"/>
  <c r="EM196" i="3"/>
  <c r="EO196" i="3"/>
  <c r="EP196" i="3"/>
  <c r="ER196" i="3"/>
  <c r="ES196" i="3"/>
  <c r="EU196" i="3"/>
  <c r="EV196" i="3"/>
  <c r="EX196" i="3"/>
  <c r="EY196" i="3"/>
  <c r="FA196" i="3"/>
  <c r="FB196" i="3"/>
  <c r="FD196" i="3"/>
  <c r="FE196" i="3"/>
  <c r="FG196" i="3"/>
  <c r="FH196" i="3"/>
  <c r="FJ196" i="3"/>
  <c r="FK196" i="3"/>
  <c r="FM196" i="3"/>
  <c r="FN196" i="3"/>
  <c r="FP196" i="3"/>
  <c r="FQ196" i="3"/>
  <c r="FS196" i="3"/>
  <c r="FT196" i="3"/>
  <c r="FV196" i="3"/>
  <c r="FW196" i="3"/>
  <c r="FY196" i="3"/>
  <c r="FZ196" i="3"/>
  <c r="GB196" i="3"/>
  <c r="GC196" i="3"/>
  <c r="GE196" i="3"/>
  <c r="GF196" i="3"/>
  <c r="GH196" i="3"/>
  <c r="GI196" i="3"/>
  <c r="GK196" i="3"/>
  <c r="GL196" i="3"/>
  <c r="GN196" i="3"/>
  <c r="GO196" i="3"/>
  <c r="GQ196" i="3"/>
  <c r="GR196" i="3"/>
  <c r="GT196" i="3"/>
  <c r="GU196" i="3"/>
  <c r="GW196" i="3"/>
  <c r="GX196" i="3"/>
  <c r="GZ196" i="3"/>
  <c r="HA196" i="3"/>
  <c r="HC196" i="3"/>
  <c r="HD196" i="3"/>
  <c r="HF196" i="3"/>
  <c r="HG196" i="3"/>
  <c r="HI196" i="3"/>
  <c r="HJ196" i="3"/>
  <c r="HL196" i="3"/>
  <c r="HM196" i="3"/>
  <c r="HO196" i="3"/>
  <c r="HP196" i="3"/>
  <c r="HR196" i="3"/>
  <c r="HS196" i="3"/>
  <c r="HU196" i="3"/>
  <c r="HV196" i="3"/>
  <c r="HX196" i="3"/>
  <c r="HY196" i="3"/>
  <c r="IA196" i="3"/>
  <c r="IB196" i="3"/>
  <c r="ID196" i="3"/>
  <c r="IE196" i="3"/>
  <c r="IG196" i="3"/>
  <c r="IH196" i="3"/>
  <c r="IJ196" i="3"/>
  <c r="IK196" i="3"/>
  <c r="IM196" i="3"/>
  <c r="IN196" i="3"/>
  <c r="IP196" i="3"/>
  <c r="IQ196" i="3"/>
  <c r="IS196" i="3"/>
  <c r="IT196" i="3"/>
  <c r="IV196" i="3"/>
  <c r="IW196" i="3"/>
  <c r="IY196" i="3"/>
  <c r="IZ196" i="3"/>
  <c r="JB196" i="3"/>
  <c r="JC196" i="3"/>
  <c r="JE196" i="3"/>
  <c r="JF196" i="3"/>
  <c r="JH196" i="3"/>
  <c r="JI196" i="3"/>
  <c r="JK196" i="3"/>
  <c r="JL196" i="3"/>
  <c r="JN196" i="3"/>
  <c r="JO196" i="3"/>
  <c r="JQ196" i="3"/>
  <c r="JR196" i="3"/>
  <c r="JT196" i="3"/>
  <c r="JU196" i="3"/>
  <c r="JW196" i="3"/>
  <c r="JX196" i="3"/>
  <c r="JZ196" i="3"/>
  <c r="KA196" i="3"/>
  <c r="KC196" i="3"/>
  <c r="KD196" i="3"/>
  <c r="KF196" i="3"/>
  <c r="KG196" i="3"/>
  <c r="KI196" i="3"/>
  <c r="KJ196" i="3"/>
  <c r="KL196" i="3"/>
  <c r="KM196" i="3"/>
  <c r="KO196" i="3"/>
  <c r="KP196" i="3"/>
  <c r="KR196" i="3"/>
  <c r="KS196" i="3"/>
  <c r="KU196" i="3"/>
  <c r="KV196" i="3"/>
  <c r="KX196" i="3"/>
  <c r="KY196" i="3"/>
  <c r="LA196" i="3"/>
  <c r="LB196" i="3"/>
  <c r="LD196" i="3"/>
  <c r="LE196" i="3"/>
  <c r="LG196" i="3"/>
  <c r="LH196" i="3"/>
  <c r="LJ196" i="3"/>
  <c r="LK196" i="3"/>
  <c r="LM196" i="3"/>
  <c r="LN196" i="3"/>
  <c r="LP196" i="3"/>
  <c r="LQ196" i="3"/>
  <c r="LX196" i="3"/>
  <c r="LZ196" i="3"/>
  <c r="MA196" i="3"/>
  <c r="MB196" i="3"/>
  <c r="MC196" i="3"/>
  <c r="MD196" i="3"/>
  <c r="MF196" i="3"/>
  <c r="MI196" i="3"/>
  <c r="D197" i="3"/>
  <c r="E197" i="3"/>
  <c r="G197" i="3"/>
  <c r="H197" i="3"/>
  <c r="J197" i="3"/>
  <c r="K197" i="3"/>
  <c r="M197" i="3"/>
  <c r="N197" i="3"/>
  <c r="P197" i="3"/>
  <c r="R197" i="3" s="1"/>
  <c r="S197" i="3"/>
  <c r="T197" i="3"/>
  <c r="V197" i="3"/>
  <c r="W197" i="3"/>
  <c r="Y197" i="3"/>
  <c r="Z197" i="3"/>
  <c r="AB197" i="3"/>
  <c r="AC197" i="3"/>
  <c r="AE197" i="3"/>
  <c r="AF197" i="3"/>
  <c r="AH197" i="3"/>
  <c r="AJ197" i="3" s="1"/>
  <c r="AK197" i="3"/>
  <c r="AL197" i="3"/>
  <c r="AN197" i="3"/>
  <c r="AO197" i="3"/>
  <c r="AQ197" i="3"/>
  <c r="AR197" i="3"/>
  <c r="AT197" i="3"/>
  <c r="AU197" i="3"/>
  <c r="AW197" i="3"/>
  <c r="AX197" i="3"/>
  <c r="AZ197" i="3"/>
  <c r="BA197" i="3"/>
  <c r="BC197" i="3"/>
  <c r="BD197" i="3"/>
  <c r="BF197" i="3"/>
  <c r="BG197" i="3"/>
  <c r="BI197" i="3"/>
  <c r="BJ197" i="3"/>
  <c r="BL197" i="3"/>
  <c r="BM197" i="3"/>
  <c r="BO197" i="3"/>
  <c r="BP197" i="3"/>
  <c r="BR197" i="3"/>
  <c r="BS197" i="3"/>
  <c r="BU197" i="3"/>
  <c r="BV197" i="3"/>
  <c r="BX197" i="3"/>
  <c r="BY197" i="3"/>
  <c r="CA197" i="3"/>
  <c r="CB197" i="3"/>
  <c r="CD197" i="3"/>
  <c r="CE197" i="3"/>
  <c r="CG197" i="3"/>
  <c r="CH197" i="3"/>
  <c r="CJ197" i="3"/>
  <c r="CK197" i="3"/>
  <c r="CM197" i="3"/>
  <c r="CN197" i="3"/>
  <c r="CP197" i="3"/>
  <c r="CQ197" i="3"/>
  <c r="CS197" i="3"/>
  <c r="CT197" i="3"/>
  <c r="CV197" i="3"/>
  <c r="CW197" i="3"/>
  <c r="CY197" i="3"/>
  <c r="CZ197" i="3"/>
  <c r="DB197" i="3"/>
  <c r="DC197" i="3"/>
  <c r="DE197" i="3"/>
  <c r="DF197" i="3"/>
  <c r="DH197" i="3"/>
  <c r="DI197" i="3"/>
  <c r="DK197" i="3"/>
  <c r="DL197" i="3"/>
  <c r="DN197" i="3"/>
  <c r="DO197" i="3"/>
  <c r="DQ197" i="3"/>
  <c r="DR197" i="3"/>
  <c r="DT197" i="3"/>
  <c r="DU197" i="3"/>
  <c r="DW197" i="3"/>
  <c r="DX197" i="3"/>
  <c r="DZ197" i="3"/>
  <c r="EA197" i="3"/>
  <c r="EC197" i="3"/>
  <c r="ED197" i="3"/>
  <c r="EF197" i="3"/>
  <c r="EG197" i="3"/>
  <c r="EI197" i="3"/>
  <c r="EJ197" i="3"/>
  <c r="EL197" i="3"/>
  <c r="EM197" i="3"/>
  <c r="EO197" i="3"/>
  <c r="EP197" i="3"/>
  <c r="ER197" i="3"/>
  <c r="ES197" i="3"/>
  <c r="EU197" i="3"/>
  <c r="EV197" i="3"/>
  <c r="EX197" i="3"/>
  <c r="EY197" i="3"/>
  <c r="FA197" i="3"/>
  <c r="FB197" i="3"/>
  <c r="FD197" i="3"/>
  <c r="FE197" i="3"/>
  <c r="FG197" i="3"/>
  <c r="FH197" i="3"/>
  <c r="FJ197" i="3"/>
  <c r="FK197" i="3"/>
  <c r="FM197" i="3"/>
  <c r="FN197" i="3"/>
  <c r="FP197" i="3"/>
  <c r="FQ197" i="3"/>
  <c r="FS197" i="3"/>
  <c r="FT197" i="3"/>
  <c r="FV197" i="3"/>
  <c r="FW197" i="3"/>
  <c r="FY197" i="3"/>
  <c r="FZ197" i="3"/>
  <c r="GB197" i="3"/>
  <c r="GC197" i="3"/>
  <c r="GE197" i="3"/>
  <c r="GF197" i="3"/>
  <c r="GH197" i="3"/>
  <c r="GI197" i="3"/>
  <c r="GK197" i="3"/>
  <c r="GL197" i="3"/>
  <c r="GN197" i="3"/>
  <c r="GO197" i="3"/>
  <c r="GQ197" i="3"/>
  <c r="GR197" i="3"/>
  <c r="GT197" i="3"/>
  <c r="GU197" i="3"/>
  <c r="GW197" i="3"/>
  <c r="GX197" i="3"/>
  <c r="GZ197" i="3"/>
  <c r="HA197" i="3"/>
  <c r="HC197" i="3"/>
  <c r="HD197" i="3"/>
  <c r="HF197" i="3"/>
  <c r="HG197" i="3"/>
  <c r="HI197" i="3"/>
  <c r="HJ197" i="3"/>
  <c r="HL197" i="3"/>
  <c r="HM197" i="3"/>
  <c r="HO197" i="3"/>
  <c r="HP197" i="3"/>
  <c r="HR197" i="3"/>
  <c r="HS197" i="3"/>
  <c r="HU197" i="3"/>
  <c r="HV197" i="3"/>
  <c r="HX197" i="3"/>
  <c r="HY197" i="3"/>
  <c r="IA197" i="3"/>
  <c r="IB197" i="3"/>
  <c r="ID197" i="3"/>
  <c r="IE197" i="3"/>
  <c r="IG197" i="3"/>
  <c r="IH197" i="3"/>
  <c r="IJ197" i="3"/>
  <c r="IK197" i="3"/>
  <c r="IM197" i="3"/>
  <c r="IN197" i="3"/>
  <c r="IP197" i="3"/>
  <c r="IQ197" i="3"/>
  <c r="IS197" i="3"/>
  <c r="IT197" i="3"/>
  <c r="IV197" i="3"/>
  <c r="IW197" i="3"/>
  <c r="IY197" i="3"/>
  <c r="IZ197" i="3"/>
  <c r="JB197" i="3"/>
  <c r="JC197" i="3"/>
  <c r="JE197" i="3"/>
  <c r="JF197" i="3"/>
  <c r="JH197" i="3"/>
  <c r="JI197" i="3"/>
  <c r="JK197" i="3"/>
  <c r="JL197" i="3"/>
  <c r="JN197" i="3"/>
  <c r="JO197" i="3"/>
  <c r="JQ197" i="3"/>
  <c r="JR197" i="3"/>
  <c r="JT197" i="3"/>
  <c r="JU197" i="3"/>
  <c r="JW197" i="3"/>
  <c r="JX197" i="3"/>
  <c r="JZ197" i="3"/>
  <c r="KA197" i="3"/>
  <c r="KC197" i="3"/>
  <c r="KD197" i="3"/>
  <c r="KF197" i="3"/>
  <c r="KG197" i="3"/>
  <c r="KI197" i="3"/>
  <c r="KJ197" i="3"/>
  <c r="KL197" i="3"/>
  <c r="KM197" i="3"/>
  <c r="KO197" i="3"/>
  <c r="KP197" i="3"/>
  <c r="KR197" i="3"/>
  <c r="KS197" i="3"/>
  <c r="KU197" i="3"/>
  <c r="KV197" i="3"/>
  <c r="KX197" i="3"/>
  <c r="KY197" i="3"/>
  <c r="LA197" i="3"/>
  <c r="LB197" i="3"/>
  <c r="LD197" i="3"/>
  <c r="LE197" i="3"/>
  <c r="LG197" i="3"/>
  <c r="LH197" i="3"/>
  <c r="LJ197" i="3"/>
  <c r="LK197" i="3"/>
  <c r="LM197" i="3"/>
  <c r="LN197" i="3"/>
  <c r="LP197" i="3"/>
  <c r="LQ197" i="3"/>
  <c r="LX197" i="3"/>
  <c r="LZ197" i="3"/>
  <c r="MA197" i="3"/>
  <c r="MB197" i="3"/>
  <c r="MC197" i="3"/>
  <c r="MD197" i="3"/>
  <c r="MF197" i="3"/>
  <c r="MI197" i="3"/>
  <c r="D198" i="3"/>
  <c r="E198" i="3"/>
  <c r="G198" i="3"/>
  <c r="H198" i="3"/>
  <c r="J198" i="3"/>
  <c r="K198" i="3"/>
  <c r="M198" i="3"/>
  <c r="N198" i="3"/>
  <c r="P198" i="3"/>
  <c r="Q198" i="3"/>
  <c r="S198" i="3"/>
  <c r="T198" i="3"/>
  <c r="V198" i="3"/>
  <c r="W198" i="3"/>
  <c r="Y198" i="3"/>
  <c r="Z198" i="3"/>
  <c r="AB198" i="3"/>
  <c r="AC198" i="3"/>
  <c r="AE198" i="3"/>
  <c r="AF198" i="3"/>
  <c r="AH198" i="3"/>
  <c r="AJ198" i="3" s="1"/>
  <c r="AK198" i="3"/>
  <c r="AL198" i="3"/>
  <c r="AN198" i="3"/>
  <c r="AO198" i="3"/>
  <c r="AQ198" i="3"/>
  <c r="AR198" i="3"/>
  <c r="AT198" i="3"/>
  <c r="AU198" i="3"/>
  <c r="AW198" i="3"/>
  <c r="AX198" i="3"/>
  <c r="AZ198" i="3"/>
  <c r="BA198" i="3"/>
  <c r="BC198" i="3"/>
  <c r="BD198" i="3"/>
  <c r="BF198" i="3"/>
  <c r="BG198" i="3"/>
  <c r="BI198" i="3"/>
  <c r="BJ198" i="3"/>
  <c r="BL198" i="3"/>
  <c r="BM198" i="3"/>
  <c r="BO198" i="3"/>
  <c r="BP198" i="3"/>
  <c r="BR198" i="3"/>
  <c r="BS198" i="3"/>
  <c r="BU198" i="3"/>
  <c r="BV198" i="3"/>
  <c r="BX198" i="3"/>
  <c r="BY198" i="3"/>
  <c r="CA198" i="3"/>
  <c r="CB198" i="3"/>
  <c r="CD198" i="3"/>
  <c r="CE198" i="3"/>
  <c r="CG198" i="3"/>
  <c r="CH198" i="3"/>
  <c r="CJ198" i="3"/>
  <c r="CK198" i="3"/>
  <c r="CM198" i="3"/>
  <c r="CN198" i="3"/>
  <c r="CP198" i="3"/>
  <c r="CQ198" i="3"/>
  <c r="CS198" i="3"/>
  <c r="CT198" i="3"/>
  <c r="CV198" i="3"/>
  <c r="CW198" i="3"/>
  <c r="CY198" i="3"/>
  <c r="CZ198" i="3"/>
  <c r="DB198" i="3"/>
  <c r="DC198" i="3"/>
  <c r="DE198" i="3"/>
  <c r="DF198" i="3"/>
  <c r="DH198" i="3"/>
  <c r="DI198" i="3"/>
  <c r="DK198" i="3"/>
  <c r="DL198" i="3"/>
  <c r="DN198" i="3"/>
  <c r="DO198" i="3"/>
  <c r="DQ198" i="3"/>
  <c r="DR198" i="3"/>
  <c r="DT198" i="3"/>
  <c r="DU198" i="3"/>
  <c r="DW198" i="3"/>
  <c r="DX198" i="3"/>
  <c r="DZ198" i="3"/>
  <c r="EA198" i="3"/>
  <c r="EC198" i="3"/>
  <c r="ED198" i="3"/>
  <c r="EF198" i="3"/>
  <c r="EG198" i="3"/>
  <c r="EI198" i="3"/>
  <c r="EJ198" i="3"/>
  <c r="EL198" i="3"/>
  <c r="EM198" i="3"/>
  <c r="EO198" i="3"/>
  <c r="EP198" i="3"/>
  <c r="ER198" i="3"/>
  <c r="ES198" i="3"/>
  <c r="EU198" i="3"/>
  <c r="EV198" i="3"/>
  <c r="EX198" i="3"/>
  <c r="EY198" i="3"/>
  <c r="FA198" i="3"/>
  <c r="FB198" i="3"/>
  <c r="FD198" i="3"/>
  <c r="FE198" i="3"/>
  <c r="FG198" i="3"/>
  <c r="FH198" i="3"/>
  <c r="FJ198" i="3"/>
  <c r="FK198" i="3"/>
  <c r="FM198" i="3"/>
  <c r="FN198" i="3"/>
  <c r="FP198" i="3"/>
  <c r="FQ198" i="3"/>
  <c r="FS198" i="3"/>
  <c r="FT198" i="3"/>
  <c r="FV198" i="3"/>
  <c r="FW198" i="3"/>
  <c r="FY198" i="3"/>
  <c r="FZ198" i="3"/>
  <c r="GB198" i="3"/>
  <c r="GC198" i="3"/>
  <c r="GE198" i="3"/>
  <c r="GF198" i="3"/>
  <c r="GH198" i="3"/>
  <c r="GI198" i="3"/>
  <c r="GK198" i="3"/>
  <c r="GL198" i="3"/>
  <c r="GN198" i="3"/>
  <c r="GO198" i="3"/>
  <c r="GQ198" i="3"/>
  <c r="GR198" i="3"/>
  <c r="GT198" i="3"/>
  <c r="GU198" i="3"/>
  <c r="GW198" i="3"/>
  <c r="GX198" i="3"/>
  <c r="GZ198" i="3"/>
  <c r="HA198" i="3"/>
  <c r="HC198" i="3"/>
  <c r="HD198" i="3"/>
  <c r="HF198" i="3"/>
  <c r="HG198" i="3"/>
  <c r="HI198" i="3"/>
  <c r="HJ198" i="3"/>
  <c r="HL198" i="3"/>
  <c r="HM198" i="3"/>
  <c r="HO198" i="3"/>
  <c r="HP198" i="3"/>
  <c r="HR198" i="3"/>
  <c r="HS198" i="3"/>
  <c r="HU198" i="3"/>
  <c r="HV198" i="3"/>
  <c r="HX198" i="3"/>
  <c r="HY198" i="3"/>
  <c r="IA198" i="3"/>
  <c r="IB198" i="3"/>
  <c r="ID198" i="3"/>
  <c r="IE198" i="3"/>
  <c r="IG198" i="3"/>
  <c r="IH198" i="3"/>
  <c r="IJ198" i="3"/>
  <c r="IK198" i="3"/>
  <c r="IM198" i="3"/>
  <c r="IN198" i="3"/>
  <c r="IP198" i="3"/>
  <c r="IQ198" i="3"/>
  <c r="IS198" i="3"/>
  <c r="IT198" i="3"/>
  <c r="IV198" i="3"/>
  <c r="IW198" i="3"/>
  <c r="IY198" i="3"/>
  <c r="IZ198" i="3"/>
  <c r="JB198" i="3"/>
  <c r="JC198" i="3"/>
  <c r="JE198" i="3"/>
  <c r="JF198" i="3"/>
  <c r="JH198" i="3"/>
  <c r="JI198" i="3"/>
  <c r="JK198" i="3"/>
  <c r="JL198" i="3"/>
  <c r="JN198" i="3"/>
  <c r="JO198" i="3"/>
  <c r="JQ198" i="3"/>
  <c r="JR198" i="3"/>
  <c r="JT198" i="3"/>
  <c r="JU198" i="3"/>
  <c r="JW198" i="3"/>
  <c r="JX198" i="3"/>
  <c r="JZ198" i="3"/>
  <c r="KA198" i="3"/>
  <c r="KC198" i="3"/>
  <c r="KD198" i="3"/>
  <c r="KF198" i="3"/>
  <c r="KG198" i="3"/>
  <c r="KI198" i="3"/>
  <c r="KJ198" i="3"/>
  <c r="KL198" i="3"/>
  <c r="KM198" i="3"/>
  <c r="KO198" i="3"/>
  <c r="KP198" i="3"/>
  <c r="KR198" i="3"/>
  <c r="KS198" i="3"/>
  <c r="KU198" i="3"/>
  <c r="KV198" i="3"/>
  <c r="KX198" i="3"/>
  <c r="KY198" i="3"/>
  <c r="LA198" i="3"/>
  <c r="LB198" i="3"/>
  <c r="LD198" i="3"/>
  <c r="LE198" i="3"/>
  <c r="LG198" i="3"/>
  <c r="LH198" i="3"/>
  <c r="LJ198" i="3"/>
  <c r="LK198" i="3"/>
  <c r="LM198" i="3"/>
  <c r="LN198" i="3"/>
  <c r="LP198" i="3"/>
  <c r="LQ198" i="3"/>
  <c r="LX198" i="3"/>
  <c r="LZ198" i="3"/>
  <c r="MA198" i="3"/>
  <c r="MB198" i="3"/>
  <c r="MC198" i="3"/>
  <c r="MD198" i="3"/>
  <c r="MF198" i="3"/>
  <c r="MI198" i="3"/>
  <c r="D199" i="3"/>
  <c r="E199" i="3"/>
  <c r="G199" i="3"/>
  <c r="H199" i="3"/>
  <c r="J199" i="3"/>
  <c r="K199" i="3"/>
  <c r="M199" i="3"/>
  <c r="N199" i="3"/>
  <c r="P199" i="3"/>
  <c r="Q199" i="3"/>
  <c r="S199" i="3"/>
  <c r="T199" i="3"/>
  <c r="V199" i="3"/>
  <c r="W199" i="3"/>
  <c r="Y199" i="3"/>
  <c r="Z199" i="3"/>
  <c r="AB199" i="3"/>
  <c r="AC199" i="3"/>
  <c r="AE199" i="3"/>
  <c r="AF199" i="3"/>
  <c r="AH199" i="3"/>
  <c r="AJ199" i="3" s="1"/>
  <c r="AK199" i="3"/>
  <c r="AL199" i="3"/>
  <c r="AN199" i="3"/>
  <c r="AO199" i="3"/>
  <c r="AQ199" i="3"/>
  <c r="AR199" i="3"/>
  <c r="AT199" i="3"/>
  <c r="AU199" i="3"/>
  <c r="AW199" i="3"/>
  <c r="AX199" i="3"/>
  <c r="AZ199" i="3"/>
  <c r="BA199" i="3"/>
  <c r="BC199" i="3"/>
  <c r="BD199" i="3"/>
  <c r="BF199" i="3"/>
  <c r="BG199" i="3"/>
  <c r="BI199" i="3"/>
  <c r="BJ199" i="3"/>
  <c r="BL199" i="3"/>
  <c r="BM199" i="3"/>
  <c r="BO199" i="3"/>
  <c r="BP199" i="3"/>
  <c r="BR199" i="3"/>
  <c r="BS199" i="3"/>
  <c r="BU199" i="3"/>
  <c r="BV199" i="3"/>
  <c r="BX199" i="3"/>
  <c r="BY199" i="3"/>
  <c r="CA199" i="3"/>
  <c r="CB199" i="3"/>
  <c r="CD199" i="3"/>
  <c r="CE199" i="3"/>
  <c r="CG199" i="3"/>
  <c r="CH199" i="3"/>
  <c r="CJ199" i="3"/>
  <c r="CK199" i="3"/>
  <c r="CM199" i="3"/>
  <c r="CN199" i="3"/>
  <c r="CP199" i="3"/>
  <c r="CQ199" i="3"/>
  <c r="CS199" i="3"/>
  <c r="CT199" i="3"/>
  <c r="CV199" i="3"/>
  <c r="CW199" i="3"/>
  <c r="CY199" i="3"/>
  <c r="CZ199" i="3"/>
  <c r="DB199" i="3"/>
  <c r="DC199" i="3"/>
  <c r="DE199" i="3"/>
  <c r="DF199" i="3"/>
  <c r="DH199" i="3"/>
  <c r="DI199" i="3"/>
  <c r="DK199" i="3"/>
  <c r="DL199" i="3"/>
  <c r="DN199" i="3"/>
  <c r="DO199" i="3"/>
  <c r="DQ199" i="3"/>
  <c r="DR199" i="3"/>
  <c r="DT199" i="3"/>
  <c r="DU199" i="3"/>
  <c r="DW199" i="3"/>
  <c r="DX199" i="3"/>
  <c r="DZ199" i="3"/>
  <c r="EA199" i="3"/>
  <c r="EC199" i="3"/>
  <c r="ED199" i="3"/>
  <c r="EF199" i="3"/>
  <c r="EG199" i="3"/>
  <c r="EI199" i="3"/>
  <c r="EJ199" i="3"/>
  <c r="EL199" i="3"/>
  <c r="EM199" i="3"/>
  <c r="EO199" i="3"/>
  <c r="EP199" i="3"/>
  <c r="ER199" i="3"/>
  <c r="ES199" i="3"/>
  <c r="EU199" i="3"/>
  <c r="EV199" i="3"/>
  <c r="EX199" i="3"/>
  <c r="EY199" i="3"/>
  <c r="FA199" i="3"/>
  <c r="FB199" i="3"/>
  <c r="FD199" i="3"/>
  <c r="FE199" i="3"/>
  <c r="FG199" i="3"/>
  <c r="FH199" i="3"/>
  <c r="FJ199" i="3"/>
  <c r="FK199" i="3"/>
  <c r="FM199" i="3"/>
  <c r="FN199" i="3"/>
  <c r="FP199" i="3"/>
  <c r="FQ199" i="3"/>
  <c r="FS199" i="3"/>
  <c r="FT199" i="3"/>
  <c r="FV199" i="3"/>
  <c r="FW199" i="3"/>
  <c r="FY199" i="3"/>
  <c r="FZ199" i="3"/>
  <c r="GB199" i="3"/>
  <c r="GC199" i="3"/>
  <c r="GE199" i="3"/>
  <c r="GF199" i="3"/>
  <c r="GH199" i="3"/>
  <c r="GI199" i="3"/>
  <c r="GK199" i="3"/>
  <c r="GL199" i="3"/>
  <c r="GN199" i="3"/>
  <c r="GO199" i="3"/>
  <c r="GQ199" i="3"/>
  <c r="GR199" i="3"/>
  <c r="GT199" i="3"/>
  <c r="GU199" i="3"/>
  <c r="GW199" i="3"/>
  <c r="GX199" i="3"/>
  <c r="GZ199" i="3"/>
  <c r="HA199" i="3"/>
  <c r="HC199" i="3"/>
  <c r="HD199" i="3"/>
  <c r="HF199" i="3"/>
  <c r="HG199" i="3"/>
  <c r="HI199" i="3"/>
  <c r="HJ199" i="3"/>
  <c r="HL199" i="3"/>
  <c r="HM199" i="3"/>
  <c r="HO199" i="3"/>
  <c r="HP199" i="3"/>
  <c r="HR199" i="3"/>
  <c r="HS199" i="3"/>
  <c r="HU199" i="3"/>
  <c r="HV199" i="3"/>
  <c r="HX199" i="3"/>
  <c r="HY199" i="3"/>
  <c r="IA199" i="3"/>
  <c r="IB199" i="3"/>
  <c r="ID199" i="3"/>
  <c r="IE199" i="3"/>
  <c r="IG199" i="3"/>
  <c r="IH199" i="3"/>
  <c r="IJ199" i="3"/>
  <c r="IK199" i="3"/>
  <c r="IM199" i="3"/>
  <c r="IN199" i="3"/>
  <c r="IP199" i="3"/>
  <c r="IQ199" i="3"/>
  <c r="IS199" i="3"/>
  <c r="IT199" i="3"/>
  <c r="IV199" i="3"/>
  <c r="IW199" i="3"/>
  <c r="IY199" i="3"/>
  <c r="IZ199" i="3"/>
  <c r="JB199" i="3"/>
  <c r="JC199" i="3"/>
  <c r="JE199" i="3"/>
  <c r="JF199" i="3"/>
  <c r="JH199" i="3"/>
  <c r="JI199" i="3"/>
  <c r="JK199" i="3"/>
  <c r="JL199" i="3"/>
  <c r="JN199" i="3"/>
  <c r="JO199" i="3"/>
  <c r="JQ199" i="3"/>
  <c r="JR199" i="3"/>
  <c r="JT199" i="3"/>
  <c r="JU199" i="3"/>
  <c r="JW199" i="3"/>
  <c r="JX199" i="3"/>
  <c r="JZ199" i="3"/>
  <c r="KA199" i="3"/>
  <c r="KC199" i="3"/>
  <c r="KD199" i="3"/>
  <c r="KF199" i="3"/>
  <c r="KG199" i="3"/>
  <c r="KI199" i="3"/>
  <c r="KJ199" i="3"/>
  <c r="KL199" i="3"/>
  <c r="KM199" i="3"/>
  <c r="KO199" i="3"/>
  <c r="KP199" i="3"/>
  <c r="KR199" i="3"/>
  <c r="KS199" i="3"/>
  <c r="KU199" i="3"/>
  <c r="KV199" i="3"/>
  <c r="KX199" i="3"/>
  <c r="KY199" i="3"/>
  <c r="LA199" i="3"/>
  <c r="LB199" i="3"/>
  <c r="LD199" i="3"/>
  <c r="LE199" i="3"/>
  <c r="LG199" i="3"/>
  <c r="LH199" i="3"/>
  <c r="LJ199" i="3"/>
  <c r="LK199" i="3"/>
  <c r="LM199" i="3"/>
  <c r="LN199" i="3"/>
  <c r="LP199" i="3"/>
  <c r="LQ199" i="3"/>
  <c r="LX199" i="3"/>
  <c r="LZ199" i="3"/>
  <c r="MA199" i="3"/>
  <c r="MB199" i="3"/>
  <c r="MC199" i="3"/>
  <c r="MD199" i="3"/>
  <c r="MF199" i="3"/>
  <c r="MI199" i="3"/>
  <c r="D200" i="3"/>
  <c r="E200" i="3"/>
  <c r="G200" i="3"/>
  <c r="H200" i="3"/>
  <c r="J200" i="3"/>
  <c r="K200" i="3"/>
  <c r="M200" i="3"/>
  <c r="N200" i="3"/>
  <c r="P200" i="3"/>
  <c r="Q200" i="3"/>
  <c r="S200" i="3"/>
  <c r="T200" i="3"/>
  <c r="V200" i="3"/>
  <c r="W200" i="3"/>
  <c r="Y200" i="3"/>
  <c r="Z200" i="3"/>
  <c r="AB200" i="3"/>
  <c r="AC200" i="3"/>
  <c r="AE200" i="3"/>
  <c r="AF200" i="3"/>
  <c r="AH200" i="3"/>
  <c r="AJ200" i="3" s="1"/>
  <c r="AK200" i="3"/>
  <c r="AL200" i="3"/>
  <c r="AN200" i="3"/>
  <c r="AO200" i="3"/>
  <c r="AQ200" i="3"/>
  <c r="AR200" i="3"/>
  <c r="AT200" i="3"/>
  <c r="AU200" i="3"/>
  <c r="AW200" i="3"/>
  <c r="AX200" i="3"/>
  <c r="AZ200" i="3"/>
  <c r="BA200" i="3"/>
  <c r="BC200" i="3"/>
  <c r="BD200" i="3"/>
  <c r="BF200" i="3"/>
  <c r="BG200" i="3"/>
  <c r="BI200" i="3"/>
  <c r="BJ200" i="3"/>
  <c r="BL200" i="3"/>
  <c r="BM200" i="3"/>
  <c r="BO200" i="3"/>
  <c r="BP200" i="3"/>
  <c r="BR200" i="3"/>
  <c r="BS200" i="3"/>
  <c r="BU200" i="3"/>
  <c r="BV200" i="3"/>
  <c r="BX200" i="3"/>
  <c r="BY200" i="3"/>
  <c r="CA200" i="3"/>
  <c r="CB200" i="3"/>
  <c r="CD200" i="3"/>
  <c r="CE200" i="3"/>
  <c r="CG200" i="3"/>
  <c r="CH200" i="3"/>
  <c r="CJ200" i="3"/>
  <c r="CK200" i="3"/>
  <c r="CM200" i="3"/>
  <c r="CN200" i="3"/>
  <c r="CP200" i="3"/>
  <c r="CQ200" i="3"/>
  <c r="CS200" i="3"/>
  <c r="CT200" i="3"/>
  <c r="CV200" i="3"/>
  <c r="CW200" i="3"/>
  <c r="CY200" i="3"/>
  <c r="CZ200" i="3"/>
  <c r="DB200" i="3"/>
  <c r="DC200" i="3"/>
  <c r="DE200" i="3"/>
  <c r="DF200" i="3"/>
  <c r="DH200" i="3"/>
  <c r="DI200" i="3"/>
  <c r="DK200" i="3"/>
  <c r="DL200" i="3"/>
  <c r="DN200" i="3"/>
  <c r="DO200" i="3"/>
  <c r="DQ200" i="3"/>
  <c r="DR200" i="3"/>
  <c r="DT200" i="3"/>
  <c r="DU200" i="3"/>
  <c r="DW200" i="3"/>
  <c r="DX200" i="3"/>
  <c r="DZ200" i="3"/>
  <c r="EA200" i="3"/>
  <c r="EC200" i="3"/>
  <c r="ED200" i="3"/>
  <c r="EF200" i="3"/>
  <c r="EG200" i="3"/>
  <c r="EI200" i="3"/>
  <c r="EJ200" i="3"/>
  <c r="EL200" i="3"/>
  <c r="EM200" i="3"/>
  <c r="EO200" i="3"/>
  <c r="EP200" i="3"/>
  <c r="ER200" i="3"/>
  <c r="ES200" i="3"/>
  <c r="EU200" i="3"/>
  <c r="EV200" i="3"/>
  <c r="EX200" i="3"/>
  <c r="EY200" i="3"/>
  <c r="FA200" i="3"/>
  <c r="FB200" i="3"/>
  <c r="FD200" i="3"/>
  <c r="FE200" i="3"/>
  <c r="FG200" i="3"/>
  <c r="FH200" i="3"/>
  <c r="FJ200" i="3"/>
  <c r="FK200" i="3"/>
  <c r="FM200" i="3"/>
  <c r="FN200" i="3"/>
  <c r="FP200" i="3"/>
  <c r="FQ200" i="3"/>
  <c r="FS200" i="3"/>
  <c r="FT200" i="3"/>
  <c r="FV200" i="3"/>
  <c r="FW200" i="3"/>
  <c r="FY200" i="3"/>
  <c r="FZ200" i="3"/>
  <c r="GB200" i="3"/>
  <c r="GC200" i="3"/>
  <c r="GE200" i="3"/>
  <c r="GF200" i="3"/>
  <c r="GH200" i="3"/>
  <c r="GI200" i="3"/>
  <c r="GK200" i="3"/>
  <c r="GL200" i="3"/>
  <c r="GN200" i="3"/>
  <c r="GO200" i="3"/>
  <c r="GQ200" i="3"/>
  <c r="GR200" i="3"/>
  <c r="GT200" i="3"/>
  <c r="GU200" i="3"/>
  <c r="GW200" i="3"/>
  <c r="GX200" i="3"/>
  <c r="GZ200" i="3"/>
  <c r="HA200" i="3"/>
  <c r="HC200" i="3"/>
  <c r="HD200" i="3"/>
  <c r="HF200" i="3"/>
  <c r="HG200" i="3"/>
  <c r="HI200" i="3"/>
  <c r="HJ200" i="3"/>
  <c r="HL200" i="3"/>
  <c r="HM200" i="3"/>
  <c r="HO200" i="3"/>
  <c r="HP200" i="3"/>
  <c r="HR200" i="3"/>
  <c r="HS200" i="3"/>
  <c r="HU200" i="3"/>
  <c r="HV200" i="3"/>
  <c r="HX200" i="3"/>
  <c r="HY200" i="3"/>
  <c r="IA200" i="3"/>
  <c r="IB200" i="3"/>
  <c r="ID200" i="3"/>
  <c r="IE200" i="3"/>
  <c r="IG200" i="3"/>
  <c r="IH200" i="3"/>
  <c r="IJ200" i="3"/>
  <c r="IK200" i="3"/>
  <c r="IM200" i="3"/>
  <c r="IN200" i="3"/>
  <c r="IP200" i="3"/>
  <c r="IQ200" i="3"/>
  <c r="IS200" i="3"/>
  <c r="IT200" i="3"/>
  <c r="IV200" i="3"/>
  <c r="IW200" i="3"/>
  <c r="IY200" i="3"/>
  <c r="IZ200" i="3"/>
  <c r="JB200" i="3"/>
  <c r="JC200" i="3"/>
  <c r="JE200" i="3"/>
  <c r="JF200" i="3"/>
  <c r="JH200" i="3"/>
  <c r="JI200" i="3"/>
  <c r="JK200" i="3"/>
  <c r="JL200" i="3"/>
  <c r="JN200" i="3"/>
  <c r="JO200" i="3"/>
  <c r="JQ200" i="3"/>
  <c r="JR200" i="3"/>
  <c r="JT200" i="3"/>
  <c r="JU200" i="3"/>
  <c r="JW200" i="3"/>
  <c r="JX200" i="3"/>
  <c r="JZ200" i="3"/>
  <c r="KA200" i="3"/>
  <c r="KC200" i="3"/>
  <c r="KD200" i="3"/>
  <c r="KF200" i="3"/>
  <c r="KG200" i="3"/>
  <c r="KI200" i="3"/>
  <c r="KJ200" i="3"/>
  <c r="KL200" i="3"/>
  <c r="KM200" i="3"/>
  <c r="KO200" i="3"/>
  <c r="KP200" i="3"/>
  <c r="KR200" i="3"/>
  <c r="KS200" i="3"/>
  <c r="KU200" i="3"/>
  <c r="KV200" i="3"/>
  <c r="KX200" i="3"/>
  <c r="KY200" i="3"/>
  <c r="LA200" i="3"/>
  <c r="LB200" i="3"/>
  <c r="LD200" i="3"/>
  <c r="LE200" i="3"/>
  <c r="LG200" i="3"/>
  <c r="LH200" i="3"/>
  <c r="LJ200" i="3"/>
  <c r="LK200" i="3"/>
  <c r="LM200" i="3"/>
  <c r="LN200" i="3"/>
  <c r="LP200" i="3"/>
  <c r="LQ200" i="3"/>
  <c r="LX200" i="3"/>
  <c r="LZ200" i="3"/>
  <c r="MA200" i="3"/>
  <c r="MB200" i="3"/>
  <c r="MC200" i="3"/>
  <c r="MD200" i="3"/>
  <c r="MF200" i="3"/>
  <c r="MI200" i="3"/>
  <c r="D201" i="3"/>
  <c r="E201" i="3"/>
  <c r="G201" i="3"/>
  <c r="H201" i="3"/>
  <c r="J201" i="3"/>
  <c r="K201" i="3"/>
  <c r="M201" i="3"/>
  <c r="N201" i="3"/>
  <c r="P201" i="3"/>
  <c r="Q201" i="3"/>
  <c r="S201" i="3"/>
  <c r="T201" i="3"/>
  <c r="V201" i="3"/>
  <c r="W201" i="3"/>
  <c r="Y201" i="3"/>
  <c r="Z201" i="3"/>
  <c r="AB201" i="3"/>
  <c r="AC201" i="3"/>
  <c r="AE201" i="3"/>
  <c r="AF201" i="3"/>
  <c r="AH201" i="3"/>
  <c r="AJ201" i="3" s="1"/>
  <c r="AK201" i="3"/>
  <c r="AL201" i="3"/>
  <c r="AN201" i="3"/>
  <c r="AO201" i="3"/>
  <c r="AQ201" i="3"/>
  <c r="AR201" i="3"/>
  <c r="AT201" i="3"/>
  <c r="AU201" i="3"/>
  <c r="AW201" i="3"/>
  <c r="AX201" i="3"/>
  <c r="AZ201" i="3"/>
  <c r="BA201" i="3"/>
  <c r="BC201" i="3"/>
  <c r="BD201" i="3"/>
  <c r="BF201" i="3"/>
  <c r="BG201" i="3"/>
  <c r="BI201" i="3"/>
  <c r="BJ201" i="3"/>
  <c r="BL201" i="3"/>
  <c r="BM201" i="3"/>
  <c r="BO201" i="3"/>
  <c r="BP201" i="3"/>
  <c r="BR201" i="3"/>
  <c r="BS201" i="3"/>
  <c r="BU201" i="3"/>
  <c r="BV201" i="3"/>
  <c r="BX201" i="3"/>
  <c r="BY201" i="3"/>
  <c r="CA201" i="3"/>
  <c r="CB201" i="3"/>
  <c r="CD201" i="3"/>
  <c r="CE201" i="3"/>
  <c r="CG201" i="3"/>
  <c r="CH201" i="3"/>
  <c r="CJ201" i="3"/>
  <c r="CK201" i="3"/>
  <c r="CM201" i="3"/>
  <c r="CN201" i="3"/>
  <c r="CP201" i="3"/>
  <c r="CQ201" i="3"/>
  <c r="CS201" i="3"/>
  <c r="CT201" i="3"/>
  <c r="CV201" i="3"/>
  <c r="CW201" i="3"/>
  <c r="CY201" i="3"/>
  <c r="CZ201" i="3"/>
  <c r="DB201" i="3"/>
  <c r="DC201" i="3"/>
  <c r="DE201" i="3"/>
  <c r="DF201" i="3"/>
  <c r="DH201" i="3"/>
  <c r="DI201" i="3"/>
  <c r="DK201" i="3"/>
  <c r="DL201" i="3"/>
  <c r="DN201" i="3"/>
  <c r="DO201" i="3"/>
  <c r="DQ201" i="3"/>
  <c r="DR201" i="3"/>
  <c r="DT201" i="3"/>
  <c r="DU201" i="3"/>
  <c r="DW201" i="3"/>
  <c r="DX201" i="3"/>
  <c r="DZ201" i="3"/>
  <c r="EA201" i="3"/>
  <c r="EC201" i="3"/>
  <c r="ED201" i="3"/>
  <c r="EF201" i="3"/>
  <c r="EG201" i="3"/>
  <c r="EI201" i="3"/>
  <c r="EJ201" i="3"/>
  <c r="EL201" i="3"/>
  <c r="EM201" i="3"/>
  <c r="EO201" i="3"/>
  <c r="EP201" i="3"/>
  <c r="ER201" i="3"/>
  <c r="ES201" i="3"/>
  <c r="EU201" i="3"/>
  <c r="EV201" i="3"/>
  <c r="EX201" i="3"/>
  <c r="EY201" i="3"/>
  <c r="FA201" i="3"/>
  <c r="FB201" i="3"/>
  <c r="FD201" i="3"/>
  <c r="FE201" i="3"/>
  <c r="FG201" i="3"/>
  <c r="FH201" i="3"/>
  <c r="FJ201" i="3"/>
  <c r="FK201" i="3"/>
  <c r="FM201" i="3"/>
  <c r="FN201" i="3"/>
  <c r="FP201" i="3"/>
  <c r="FQ201" i="3"/>
  <c r="FS201" i="3"/>
  <c r="FT201" i="3"/>
  <c r="FV201" i="3"/>
  <c r="FW201" i="3"/>
  <c r="FY201" i="3"/>
  <c r="FZ201" i="3"/>
  <c r="GB201" i="3"/>
  <c r="GC201" i="3"/>
  <c r="GE201" i="3"/>
  <c r="GF201" i="3"/>
  <c r="GH201" i="3"/>
  <c r="GI201" i="3"/>
  <c r="GK201" i="3"/>
  <c r="GL201" i="3"/>
  <c r="GN201" i="3"/>
  <c r="GO201" i="3"/>
  <c r="GQ201" i="3"/>
  <c r="GR201" i="3"/>
  <c r="GT201" i="3"/>
  <c r="GU201" i="3"/>
  <c r="GW201" i="3"/>
  <c r="GX201" i="3"/>
  <c r="GZ201" i="3"/>
  <c r="HA201" i="3"/>
  <c r="HC201" i="3"/>
  <c r="HD201" i="3"/>
  <c r="HF201" i="3"/>
  <c r="HG201" i="3"/>
  <c r="HI201" i="3"/>
  <c r="HJ201" i="3"/>
  <c r="HL201" i="3"/>
  <c r="HM201" i="3"/>
  <c r="HO201" i="3"/>
  <c r="HP201" i="3"/>
  <c r="HR201" i="3"/>
  <c r="HS201" i="3"/>
  <c r="HU201" i="3"/>
  <c r="HV201" i="3"/>
  <c r="HX201" i="3"/>
  <c r="HY201" i="3"/>
  <c r="IA201" i="3"/>
  <c r="IB201" i="3"/>
  <c r="ID201" i="3"/>
  <c r="IE201" i="3"/>
  <c r="IG201" i="3"/>
  <c r="IH201" i="3"/>
  <c r="IJ201" i="3"/>
  <c r="IK201" i="3"/>
  <c r="IM201" i="3"/>
  <c r="IN201" i="3"/>
  <c r="IP201" i="3"/>
  <c r="IQ201" i="3"/>
  <c r="IS201" i="3"/>
  <c r="IT201" i="3"/>
  <c r="IV201" i="3"/>
  <c r="IW201" i="3"/>
  <c r="IY201" i="3"/>
  <c r="IZ201" i="3"/>
  <c r="JB201" i="3"/>
  <c r="JC201" i="3"/>
  <c r="JE201" i="3"/>
  <c r="JF201" i="3"/>
  <c r="JH201" i="3"/>
  <c r="JI201" i="3"/>
  <c r="JK201" i="3"/>
  <c r="JL201" i="3"/>
  <c r="JN201" i="3"/>
  <c r="JO201" i="3"/>
  <c r="JQ201" i="3"/>
  <c r="JR201" i="3"/>
  <c r="JT201" i="3"/>
  <c r="JU201" i="3"/>
  <c r="JW201" i="3"/>
  <c r="JX201" i="3"/>
  <c r="JZ201" i="3"/>
  <c r="KA201" i="3"/>
  <c r="KC201" i="3"/>
  <c r="KD201" i="3"/>
  <c r="KF201" i="3"/>
  <c r="KG201" i="3"/>
  <c r="KI201" i="3"/>
  <c r="KJ201" i="3"/>
  <c r="KL201" i="3"/>
  <c r="KM201" i="3"/>
  <c r="KO201" i="3"/>
  <c r="KP201" i="3"/>
  <c r="KR201" i="3"/>
  <c r="KS201" i="3"/>
  <c r="KU201" i="3"/>
  <c r="KV201" i="3"/>
  <c r="KX201" i="3"/>
  <c r="KY201" i="3"/>
  <c r="LA201" i="3"/>
  <c r="LB201" i="3"/>
  <c r="LD201" i="3"/>
  <c r="LE201" i="3"/>
  <c r="LG201" i="3"/>
  <c r="LH201" i="3"/>
  <c r="LJ201" i="3"/>
  <c r="LK201" i="3"/>
  <c r="LM201" i="3"/>
  <c r="LN201" i="3"/>
  <c r="LP201" i="3"/>
  <c r="LQ201" i="3"/>
  <c r="LX201" i="3"/>
  <c r="LZ201" i="3"/>
  <c r="MA201" i="3"/>
  <c r="MB201" i="3"/>
  <c r="MC201" i="3"/>
  <c r="MD201" i="3"/>
  <c r="MF201" i="3"/>
  <c r="MI201" i="3"/>
  <c r="D202" i="3"/>
  <c r="E202" i="3"/>
  <c r="G202" i="3"/>
  <c r="H202" i="3"/>
  <c r="J202" i="3"/>
  <c r="K202" i="3"/>
  <c r="M202" i="3"/>
  <c r="N202" i="3"/>
  <c r="P202" i="3"/>
  <c r="Q202" i="3"/>
  <c r="S202" i="3"/>
  <c r="T202" i="3"/>
  <c r="V202" i="3"/>
  <c r="W202" i="3"/>
  <c r="Y202" i="3"/>
  <c r="Z202" i="3"/>
  <c r="AB202" i="3"/>
  <c r="AC202" i="3"/>
  <c r="AE202" i="3"/>
  <c r="AF202" i="3"/>
  <c r="AH202" i="3"/>
  <c r="AJ202" i="3" s="1"/>
  <c r="AK202" i="3"/>
  <c r="AL202" i="3"/>
  <c r="AN202" i="3"/>
  <c r="AO202" i="3"/>
  <c r="AQ202" i="3"/>
  <c r="AR202" i="3"/>
  <c r="AT202" i="3"/>
  <c r="AU202" i="3"/>
  <c r="AW202" i="3"/>
  <c r="AX202" i="3"/>
  <c r="AZ202" i="3"/>
  <c r="BA202" i="3"/>
  <c r="BC202" i="3"/>
  <c r="BD202" i="3"/>
  <c r="BF202" i="3"/>
  <c r="BG202" i="3"/>
  <c r="BI202" i="3"/>
  <c r="BJ202" i="3"/>
  <c r="BL202" i="3"/>
  <c r="BM202" i="3"/>
  <c r="BO202" i="3"/>
  <c r="BP202" i="3"/>
  <c r="BR202" i="3"/>
  <c r="BS202" i="3"/>
  <c r="BU202" i="3"/>
  <c r="BV202" i="3"/>
  <c r="BX202" i="3"/>
  <c r="BY202" i="3"/>
  <c r="CA202" i="3"/>
  <c r="CB202" i="3"/>
  <c r="CD202" i="3"/>
  <c r="CE202" i="3"/>
  <c r="CG202" i="3"/>
  <c r="CH202" i="3"/>
  <c r="CJ202" i="3"/>
  <c r="CK202" i="3"/>
  <c r="CM202" i="3"/>
  <c r="CN202" i="3"/>
  <c r="CP202" i="3"/>
  <c r="CQ202" i="3"/>
  <c r="CS202" i="3"/>
  <c r="CT202" i="3"/>
  <c r="CV202" i="3"/>
  <c r="CW202" i="3"/>
  <c r="CY202" i="3"/>
  <c r="CZ202" i="3"/>
  <c r="DB202" i="3"/>
  <c r="DC202" i="3"/>
  <c r="DE202" i="3"/>
  <c r="DF202" i="3"/>
  <c r="DH202" i="3"/>
  <c r="DI202" i="3"/>
  <c r="DK202" i="3"/>
  <c r="DL202" i="3"/>
  <c r="DN202" i="3"/>
  <c r="DO202" i="3"/>
  <c r="DQ202" i="3"/>
  <c r="DR202" i="3"/>
  <c r="DT202" i="3"/>
  <c r="DU202" i="3"/>
  <c r="DW202" i="3"/>
  <c r="DX202" i="3"/>
  <c r="DZ202" i="3"/>
  <c r="EA202" i="3"/>
  <c r="EC202" i="3"/>
  <c r="ED202" i="3"/>
  <c r="EF202" i="3"/>
  <c r="EG202" i="3"/>
  <c r="EI202" i="3"/>
  <c r="EJ202" i="3"/>
  <c r="EL202" i="3"/>
  <c r="EM202" i="3"/>
  <c r="EO202" i="3"/>
  <c r="EP202" i="3"/>
  <c r="ER202" i="3"/>
  <c r="ES202" i="3"/>
  <c r="EU202" i="3"/>
  <c r="EV202" i="3"/>
  <c r="EX202" i="3"/>
  <c r="EY202" i="3"/>
  <c r="FA202" i="3"/>
  <c r="FB202" i="3"/>
  <c r="FD202" i="3"/>
  <c r="FE202" i="3"/>
  <c r="FG202" i="3"/>
  <c r="FH202" i="3"/>
  <c r="FJ202" i="3"/>
  <c r="FK202" i="3"/>
  <c r="FM202" i="3"/>
  <c r="FN202" i="3"/>
  <c r="FP202" i="3"/>
  <c r="FQ202" i="3"/>
  <c r="FS202" i="3"/>
  <c r="FT202" i="3"/>
  <c r="FV202" i="3"/>
  <c r="FW202" i="3"/>
  <c r="FY202" i="3"/>
  <c r="FZ202" i="3"/>
  <c r="GB202" i="3"/>
  <c r="GC202" i="3"/>
  <c r="GE202" i="3"/>
  <c r="GF202" i="3"/>
  <c r="GH202" i="3"/>
  <c r="GI202" i="3"/>
  <c r="GK202" i="3"/>
  <c r="GL202" i="3"/>
  <c r="GN202" i="3"/>
  <c r="GO202" i="3"/>
  <c r="GQ202" i="3"/>
  <c r="GR202" i="3"/>
  <c r="GT202" i="3"/>
  <c r="GU202" i="3"/>
  <c r="GW202" i="3"/>
  <c r="GX202" i="3"/>
  <c r="GZ202" i="3"/>
  <c r="HA202" i="3"/>
  <c r="HC202" i="3"/>
  <c r="HD202" i="3"/>
  <c r="HF202" i="3"/>
  <c r="HG202" i="3"/>
  <c r="HI202" i="3"/>
  <c r="HJ202" i="3"/>
  <c r="HL202" i="3"/>
  <c r="HM202" i="3"/>
  <c r="HO202" i="3"/>
  <c r="HP202" i="3"/>
  <c r="HR202" i="3"/>
  <c r="HS202" i="3"/>
  <c r="HU202" i="3"/>
  <c r="HV202" i="3"/>
  <c r="HX202" i="3"/>
  <c r="HY202" i="3"/>
  <c r="IA202" i="3"/>
  <c r="IB202" i="3"/>
  <c r="ID202" i="3"/>
  <c r="IE202" i="3"/>
  <c r="IG202" i="3"/>
  <c r="IH202" i="3"/>
  <c r="IJ202" i="3"/>
  <c r="IK202" i="3"/>
  <c r="IM202" i="3"/>
  <c r="IN202" i="3"/>
  <c r="IP202" i="3"/>
  <c r="IQ202" i="3"/>
  <c r="IS202" i="3"/>
  <c r="IT202" i="3"/>
  <c r="IV202" i="3"/>
  <c r="IW202" i="3"/>
  <c r="IY202" i="3"/>
  <c r="IZ202" i="3"/>
  <c r="JB202" i="3"/>
  <c r="JC202" i="3"/>
  <c r="JE202" i="3"/>
  <c r="JF202" i="3"/>
  <c r="JH202" i="3"/>
  <c r="JI202" i="3"/>
  <c r="JK202" i="3"/>
  <c r="JL202" i="3"/>
  <c r="JN202" i="3"/>
  <c r="JO202" i="3"/>
  <c r="JQ202" i="3"/>
  <c r="JR202" i="3"/>
  <c r="JT202" i="3"/>
  <c r="JU202" i="3"/>
  <c r="JW202" i="3"/>
  <c r="JX202" i="3"/>
  <c r="JZ202" i="3"/>
  <c r="KA202" i="3"/>
  <c r="KC202" i="3"/>
  <c r="KD202" i="3"/>
  <c r="KF202" i="3"/>
  <c r="KG202" i="3"/>
  <c r="KI202" i="3"/>
  <c r="KJ202" i="3"/>
  <c r="KL202" i="3"/>
  <c r="KM202" i="3"/>
  <c r="KO202" i="3"/>
  <c r="KP202" i="3"/>
  <c r="KR202" i="3"/>
  <c r="KS202" i="3"/>
  <c r="KU202" i="3"/>
  <c r="KV202" i="3"/>
  <c r="KX202" i="3"/>
  <c r="KY202" i="3"/>
  <c r="LA202" i="3"/>
  <c r="LB202" i="3"/>
  <c r="LD202" i="3"/>
  <c r="LE202" i="3"/>
  <c r="LG202" i="3"/>
  <c r="LH202" i="3"/>
  <c r="LJ202" i="3"/>
  <c r="LK202" i="3"/>
  <c r="LM202" i="3"/>
  <c r="LN202" i="3"/>
  <c r="LP202" i="3"/>
  <c r="LQ202" i="3"/>
  <c r="LX202" i="3"/>
  <c r="LZ202" i="3"/>
  <c r="MA202" i="3"/>
  <c r="MB202" i="3"/>
  <c r="MC202" i="3"/>
  <c r="MD202" i="3"/>
  <c r="MF202" i="3"/>
  <c r="MI202" i="3"/>
  <c r="D203" i="3"/>
  <c r="E203" i="3"/>
  <c r="G203" i="3"/>
  <c r="H203" i="3"/>
  <c r="J203" i="3"/>
  <c r="K203" i="3"/>
  <c r="M203" i="3"/>
  <c r="N203" i="3"/>
  <c r="P203" i="3"/>
  <c r="Q203" i="3"/>
  <c r="S203" i="3"/>
  <c r="T203" i="3"/>
  <c r="V203" i="3"/>
  <c r="W203" i="3"/>
  <c r="Y203" i="3"/>
  <c r="Z203" i="3"/>
  <c r="AB203" i="3"/>
  <c r="AC203" i="3"/>
  <c r="AE203" i="3"/>
  <c r="AF203" i="3"/>
  <c r="AH203" i="3"/>
  <c r="AJ203" i="3" s="1"/>
  <c r="AK203" i="3"/>
  <c r="AL203" i="3"/>
  <c r="AN203" i="3"/>
  <c r="AO203" i="3"/>
  <c r="AQ203" i="3"/>
  <c r="AR203" i="3"/>
  <c r="AT203" i="3"/>
  <c r="AU203" i="3"/>
  <c r="AW203" i="3"/>
  <c r="AX203" i="3"/>
  <c r="AZ203" i="3"/>
  <c r="BA203" i="3"/>
  <c r="BC203" i="3"/>
  <c r="BD203" i="3"/>
  <c r="BF203" i="3"/>
  <c r="BG203" i="3"/>
  <c r="BI203" i="3"/>
  <c r="BJ203" i="3"/>
  <c r="BL203" i="3"/>
  <c r="BM203" i="3"/>
  <c r="BO203" i="3"/>
  <c r="BP203" i="3"/>
  <c r="BR203" i="3"/>
  <c r="BS203" i="3"/>
  <c r="BU203" i="3"/>
  <c r="BV203" i="3"/>
  <c r="BX203" i="3"/>
  <c r="BY203" i="3"/>
  <c r="CA203" i="3"/>
  <c r="CB203" i="3"/>
  <c r="CD203" i="3"/>
  <c r="CE203" i="3"/>
  <c r="CG203" i="3"/>
  <c r="CH203" i="3"/>
  <c r="CJ203" i="3"/>
  <c r="CK203" i="3"/>
  <c r="CM203" i="3"/>
  <c r="CN203" i="3"/>
  <c r="CP203" i="3"/>
  <c r="CQ203" i="3"/>
  <c r="CS203" i="3"/>
  <c r="CT203" i="3"/>
  <c r="CV203" i="3"/>
  <c r="CW203" i="3"/>
  <c r="CY203" i="3"/>
  <c r="CZ203" i="3"/>
  <c r="DB203" i="3"/>
  <c r="DC203" i="3"/>
  <c r="DE203" i="3"/>
  <c r="DF203" i="3"/>
  <c r="DH203" i="3"/>
  <c r="DI203" i="3"/>
  <c r="DK203" i="3"/>
  <c r="DL203" i="3"/>
  <c r="DN203" i="3"/>
  <c r="DO203" i="3"/>
  <c r="DQ203" i="3"/>
  <c r="DR203" i="3"/>
  <c r="DT203" i="3"/>
  <c r="DU203" i="3"/>
  <c r="DW203" i="3"/>
  <c r="DX203" i="3"/>
  <c r="DZ203" i="3"/>
  <c r="EA203" i="3"/>
  <c r="EC203" i="3"/>
  <c r="ED203" i="3"/>
  <c r="EF203" i="3"/>
  <c r="EG203" i="3"/>
  <c r="EI203" i="3"/>
  <c r="EJ203" i="3"/>
  <c r="EL203" i="3"/>
  <c r="EM203" i="3"/>
  <c r="EO203" i="3"/>
  <c r="EP203" i="3"/>
  <c r="ER203" i="3"/>
  <c r="ES203" i="3"/>
  <c r="EU203" i="3"/>
  <c r="EV203" i="3"/>
  <c r="EX203" i="3"/>
  <c r="EY203" i="3"/>
  <c r="FA203" i="3"/>
  <c r="FB203" i="3"/>
  <c r="FD203" i="3"/>
  <c r="FE203" i="3"/>
  <c r="FG203" i="3"/>
  <c r="FH203" i="3"/>
  <c r="FJ203" i="3"/>
  <c r="FK203" i="3"/>
  <c r="FM203" i="3"/>
  <c r="FN203" i="3"/>
  <c r="FP203" i="3"/>
  <c r="FQ203" i="3"/>
  <c r="FS203" i="3"/>
  <c r="FT203" i="3"/>
  <c r="FV203" i="3"/>
  <c r="FW203" i="3"/>
  <c r="FY203" i="3"/>
  <c r="FZ203" i="3"/>
  <c r="GB203" i="3"/>
  <c r="GC203" i="3"/>
  <c r="GE203" i="3"/>
  <c r="GF203" i="3"/>
  <c r="GH203" i="3"/>
  <c r="GI203" i="3"/>
  <c r="GK203" i="3"/>
  <c r="GL203" i="3"/>
  <c r="GN203" i="3"/>
  <c r="GO203" i="3"/>
  <c r="GQ203" i="3"/>
  <c r="GR203" i="3"/>
  <c r="GT203" i="3"/>
  <c r="GU203" i="3"/>
  <c r="GW203" i="3"/>
  <c r="GX203" i="3"/>
  <c r="GZ203" i="3"/>
  <c r="HA203" i="3"/>
  <c r="HC203" i="3"/>
  <c r="HD203" i="3"/>
  <c r="HF203" i="3"/>
  <c r="HG203" i="3"/>
  <c r="HI203" i="3"/>
  <c r="HJ203" i="3"/>
  <c r="HL203" i="3"/>
  <c r="HM203" i="3"/>
  <c r="HO203" i="3"/>
  <c r="HP203" i="3"/>
  <c r="HR203" i="3"/>
  <c r="HS203" i="3"/>
  <c r="HU203" i="3"/>
  <c r="HV203" i="3"/>
  <c r="HX203" i="3"/>
  <c r="HY203" i="3"/>
  <c r="IA203" i="3"/>
  <c r="IB203" i="3"/>
  <c r="ID203" i="3"/>
  <c r="IE203" i="3"/>
  <c r="IG203" i="3"/>
  <c r="IH203" i="3"/>
  <c r="IJ203" i="3"/>
  <c r="IK203" i="3"/>
  <c r="IM203" i="3"/>
  <c r="IN203" i="3"/>
  <c r="IP203" i="3"/>
  <c r="IQ203" i="3"/>
  <c r="IS203" i="3"/>
  <c r="IT203" i="3"/>
  <c r="IV203" i="3"/>
  <c r="IW203" i="3"/>
  <c r="IY203" i="3"/>
  <c r="IZ203" i="3"/>
  <c r="JB203" i="3"/>
  <c r="JC203" i="3"/>
  <c r="JE203" i="3"/>
  <c r="JF203" i="3"/>
  <c r="JH203" i="3"/>
  <c r="JI203" i="3"/>
  <c r="JK203" i="3"/>
  <c r="JL203" i="3"/>
  <c r="JN203" i="3"/>
  <c r="JO203" i="3"/>
  <c r="JQ203" i="3"/>
  <c r="JR203" i="3"/>
  <c r="JT203" i="3"/>
  <c r="JU203" i="3"/>
  <c r="JW203" i="3"/>
  <c r="JX203" i="3"/>
  <c r="JZ203" i="3"/>
  <c r="KA203" i="3"/>
  <c r="KC203" i="3"/>
  <c r="KD203" i="3"/>
  <c r="KF203" i="3"/>
  <c r="KG203" i="3"/>
  <c r="KI203" i="3"/>
  <c r="KJ203" i="3"/>
  <c r="KL203" i="3"/>
  <c r="KM203" i="3"/>
  <c r="KO203" i="3"/>
  <c r="KP203" i="3"/>
  <c r="KR203" i="3"/>
  <c r="KS203" i="3"/>
  <c r="KU203" i="3"/>
  <c r="KV203" i="3"/>
  <c r="KX203" i="3"/>
  <c r="KY203" i="3"/>
  <c r="LA203" i="3"/>
  <c r="LB203" i="3"/>
  <c r="LD203" i="3"/>
  <c r="LE203" i="3"/>
  <c r="LG203" i="3"/>
  <c r="LH203" i="3"/>
  <c r="LJ203" i="3"/>
  <c r="LK203" i="3"/>
  <c r="LM203" i="3"/>
  <c r="LN203" i="3"/>
  <c r="LP203" i="3"/>
  <c r="LQ203" i="3"/>
  <c r="LX203" i="3"/>
  <c r="LZ203" i="3"/>
  <c r="MA203" i="3"/>
  <c r="MB203" i="3"/>
  <c r="MC203" i="3"/>
  <c r="MD203" i="3"/>
  <c r="MF203" i="3"/>
  <c r="MI203" i="3"/>
  <c r="D204" i="3"/>
  <c r="E204" i="3"/>
  <c r="G204" i="3"/>
  <c r="H204" i="3"/>
  <c r="J204" i="3"/>
  <c r="K204" i="3"/>
  <c r="M204" i="3"/>
  <c r="N204" i="3"/>
  <c r="P204" i="3"/>
  <c r="Q204" i="3"/>
  <c r="S204" i="3"/>
  <c r="T204" i="3"/>
  <c r="V204" i="3"/>
  <c r="W204" i="3"/>
  <c r="Y204" i="3"/>
  <c r="Z204" i="3"/>
  <c r="AB204" i="3"/>
  <c r="AC204" i="3"/>
  <c r="AE204" i="3"/>
  <c r="AF204" i="3"/>
  <c r="AH204" i="3"/>
  <c r="AJ204" i="3" s="1"/>
  <c r="AK204" i="3"/>
  <c r="AL204" i="3"/>
  <c r="AN204" i="3"/>
  <c r="AO204" i="3"/>
  <c r="AQ204" i="3"/>
  <c r="AR204" i="3"/>
  <c r="AT204" i="3"/>
  <c r="AU204" i="3"/>
  <c r="AW204" i="3"/>
  <c r="AX204" i="3"/>
  <c r="AZ204" i="3"/>
  <c r="BA204" i="3"/>
  <c r="BC204" i="3"/>
  <c r="BD204" i="3"/>
  <c r="BF204" i="3"/>
  <c r="BG204" i="3"/>
  <c r="BI204" i="3"/>
  <c r="BJ204" i="3"/>
  <c r="BL204" i="3"/>
  <c r="BM204" i="3"/>
  <c r="BO204" i="3"/>
  <c r="BP204" i="3"/>
  <c r="BR204" i="3"/>
  <c r="BS204" i="3"/>
  <c r="BU204" i="3"/>
  <c r="BV204" i="3"/>
  <c r="BX204" i="3"/>
  <c r="BY204" i="3"/>
  <c r="CA204" i="3"/>
  <c r="CB204" i="3"/>
  <c r="CD204" i="3"/>
  <c r="CE204" i="3"/>
  <c r="CG204" i="3"/>
  <c r="CH204" i="3"/>
  <c r="CJ204" i="3"/>
  <c r="CK204" i="3"/>
  <c r="CM204" i="3"/>
  <c r="CN204" i="3"/>
  <c r="CP204" i="3"/>
  <c r="CQ204" i="3"/>
  <c r="CS204" i="3"/>
  <c r="CT204" i="3"/>
  <c r="CV204" i="3"/>
  <c r="CW204" i="3"/>
  <c r="CY204" i="3"/>
  <c r="CZ204" i="3"/>
  <c r="DB204" i="3"/>
  <c r="DC204" i="3"/>
  <c r="DE204" i="3"/>
  <c r="DF204" i="3"/>
  <c r="DH204" i="3"/>
  <c r="DI204" i="3"/>
  <c r="DK204" i="3"/>
  <c r="DL204" i="3"/>
  <c r="DN204" i="3"/>
  <c r="DO204" i="3"/>
  <c r="DQ204" i="3"/>
  <c r="DR204" i="3"/>
  <c r="DT204" i="3"/>
  <c r="DU204" i="3"/>
  <c r="DW204" i="3"/>
  <c r="DX204" i="3"/>
  <c r="DZ204" i="3"/>
  <c r="EA204" i="3"/>
  <c r="EC204" i="3"/>
  <c r="ED204" i="3"/>
  <c r="EF204" i="3"/>
  <c r="EG204" i="3"/>
  <c r="EI204" i="3"/>
  <c r="EJ204" i="3"/>
  <c r="EL204" i="3"/>
  <c r="EM204" i="3"/>
  <c r="EO204" i="3"/>
  <c r="EP204" i="3"/>
  <c r="ER204" i="3"/>
  <c r="ES204" i="3"/>
  <c r="EU204" i="3"/>
  <c r="EV204" i="3"/>
  <c r="EX204" i="3"/>
  <c r="EY204" i="3"/>
  <c r="FA204" i="3"/>
  <c r="FB204" i="3"/>
  <c r="FD204" i="3"/>
  <c r="FE204" i="3"/>
  <c r="FG204" i="3"/>
  <c r="FH204" i="3"/>
  <c r="FJ204" i="3"/>
  <c r="FK204" i="3"/>
  <c r="FM204" i="3"/>
  <c r="FN204" i="3"/>
  <c r="FP204" i="3"/>
  <c r="FQ204" i="3"/>
  <c r="FS204" i="3"/>
  <c r="FT204" i="3"/>
  <c r="FV204" i="3"/>
  <c r="FW204" i="3"/>
  <c r="FY204" i="3"/>
  <c r="FZ204" i="3"/>
  <c r="GB204" i="3"/>
  <c r="GC204" i="3"/>
  <c r="GE204" i="3"/>
  <c r="GF204" i="3"/>
  <c r="GH204" i="3"/>
  <c r="GI204" i="3"/>
  <c r="GK204" i="3"/>
  <c r="GL204" i="3"/>
  <c r="GN204" i="3"/>
  <c r="GO204" i="3"/>
  <c r="GQ204" i="3"/>
  <c r="GR204" i="3"/>
  <c r="GT204" i="3"/>
  <c r="GU204" i="3"/>
  <c r="GW204" i="3"/>
  <c r="GX204" i="3"/>
  <c r="GZ204" i="3"/>
  <c r="HA204" i="3"/>
  <c r="HC204" i="3"/>
  <c r="HD204" i="3"/>
  <c r="HF204" i="3"/>
  <c r="HG204" i="3"/>
  <c r="HI204" i="3"/>
  <c r="HJ204" i="3"/>
  <c r="HL204" i="3"/>
  <c r="HM204" i="3"/>
  <c r="HO204" i="3"/>
  <c r="HP204" i="3"/>
  <c r="HR204" i="3"/>
  <c r="HS204" i="3"/>
  <c r="HU204" i="3"/>
  <c r="HV204" i="3"/>
  <c r="HX204" i="3"/>
  <c r="HY204" i="3"/>
  <c r="IA204" i="3"/>
  <c r="IB204" i="3"/>
  <c r="ID204" i="3"/>
  <c r="IE204" i="3"/>
  <c r="IG204" i="3"/>
  <c r="IH204" i="3"/>
  <c r="IJ204" i="3"/>
  <c r="IK204" i="3"/>
  <c r="IM204" i="3"/>
  <c r="IN204" i="3"/>
  <c r="IP204" i="3"/>
  <c r="IQ204" i="3"/>
  <c r="IS204" i="3"/>
  <c r="IT204" i="3"/>
  <c r="IV204" i="3"/>
  <c r="IW204" i="3"/>
  <c r="IY204" i="3"/>
  <c r="IZ204" i="3"/>
  <c r="JB204" i="3"/>
  <c r="JC204" i="3"/>
  <c r="JE204" i="3"/>
  <c r="JF204" i="3"/>
  <c r="JH204" i="3"/>
  <c r="JI204" i="3"/>
  <c r="JK204" i="3"/>
  <c r="JL204" i="3"/>
  <c r="JN204" i="3"/>
  <c r="JO204" i="3"/>
  <c r="JQ204" i="3"/>
  <c r="JR204" i="3"/>
  <c r="JT204" i="3"/>
  <c r="JU204" i="3"/>
  <c r="JW204" i="3"/>
  <c r="JX204" i="3"/>
  <c r="JZ204" i="3"/>
  <c r="KA204" i="3"/>
  <c r="KC204" i="3"/>
  <c r="KD204" i="3"/>
  <c r="KF204" i="3"/>
  <c r="KG204" i="3"/>
  <c r="KI204" i="3"/>
  <c r="KJ204" i="3"/>
  <c r="KL204" i="3"/>
  <c r="KM204" i="3"/>
  <c r="KO204" i="3"/>
  <c r="KP204" i="3"/>
  <c r="KR204" i="3"/>
  <c r="KS204" i="3"/>
  <c r="KU204" i="3"/>
  <c r="KV204" i="3"/>
  <c r="KX204" i="3"/>
  <c r="KY204" i="3"/>
  <c r="LA204" i="3"/>
  <c r="LB204" i="3"/>
  <c r="LD204" i="3"/>
  <c r="LE204" i="3"/>
  <c r="LG204" i="3"/>
  <c r="LH204" i="3"/>
  <c r="LJ204" i="3"/>
  <c r="LK204" i="3"/>
  <c r="LM204" i="3"/>
  <c r="LN204" i="3"/>
  <c r="LP204" i="3"/>
  <c r="LQ204" i="3"/>
  <c r="LX204" i="3"/>
  <c r="LZ204" i="3"/>
  <c r="MA204" i="3"/>
  <c r="MB204" i="3"/>
  <c r="MC204" i="3"/>
  <c r="MD204" i="3"/>
  <c r="MF204" i="3"/>
  <c r="MI204" i="3"/>
  <c r="D205" i="3"/>
  <c r="E205" i="3"/>
  <c r="G205" i="3"/>
  <c r="H205" i="3"/>
  <c r="J205" i="3"/>
  <c r="K205" i="3"/>
  <c r="M205" i="3"/>
  <c r="N205" i="3"/>
  <c r="P205" i="3"/>
  <c r="Q205" i="3"/>
  <c r="S205" i="3"/>
  <c r="T205" i="3"/>
  <c r="V205" i="3"/>
  <c r="W205" i="3"/>
  <c r="Y205" i="3"/>
  <c r="Z205" i="3"/>
  <c r="AB205" i="3"/>
  <c r="AC205" i="3"/>
  <c r="AE205" i="3"/>
  <c r="AF205" i="3"/>
  <c r="AH205" i="3"/>
  <c r="AJ205" i="3" s="1"/>
  <c r="AK205" i="3"/>
  <c r="AL205" i="3"/>
  <c r="AN205" i="3"/>
  <c r="AO205" i="3"/>
  <c r="AQ205" i="3"/>
  <c r="AR205" i="3"/>
  <c r="AT205" i="3"/>
  <c r="AU205" i="3"/>
  <c r="AW205" i="3"/>
  <c r="AX205" i="3"/>
  <c r="AZ205" i="3"/>
  <c r="BA205" i="3"/>
  <c r="BC205" i="3"/>
  <c r="BD205" i="3"/>
  <c r="BF205" i="3"/>
  <c r="BG205" i="3"/>
  <c r="BI205" i="3"/>
  <c r="BJ205" i="3"/>
  <c r="BL205" i="3"/>
  <c r="BM205" i="3"/>
  <c r="BO205" i="3"/>
  <c r="BP205" i="3"/>
  <c r="BR205" i="3"/>
  <c r="BS205" i="3"/>
  <c r="BU205" i="3"/>
  <c r="BV205" i="3"/>
  <c r="BX205" i="3"/>
  <c r="BY205" i="3"/>
  <c r="CA205" i="3"/>
  <c r="CB205" i="3"/>
  <c r="CD205" i="3"/>
  <c r="CE205" i="3"/>
  <c r="CG205" i="3"/>
  <c r="CH205" i="3"/>
  <c r="CJ205" i="3"/>
  <c r="CK205" i="3"/>
  <c r="CM205" i="3"/>
  <c r="CN205" i="3"/>
  <c r="CP205" i="3"/>
  <c r="CQ205" i="3"/>
  <c r="CS205" i="3"/>
  <c r="CT205" i="3"/>
  <c r="CV205" i="3"/>
  <c r="CW205" i="3"/>
  <c r="CY205" i="3"/>
  <c r="CZ205" i="3"/>
  <c r="DB205" i="3"/>
  <c r="DC205" i="3"/>
  <c r="DE205" i="3"/>
  <c r="DF205" i="3"/>
  <c r="DH205" i="3"/>
  <c r="DI205" i="3"/>
  <c r="DK205" i="3"/>
  <c r="DL205" i="3"/>
  <c r="DN205" i="3"/>
  <c r="DO205" i="3"/>
  <c r="DQ205" i="3"/>
  <c r="DR205" i="3"/>
  <c r="DT205" i="3"/>
  <c r="DU205" i="3"/>
  <c r="DW205" i="3"/>
  <c r="DX205" i="3"/>
  <c r="DZ205" i="3"/>
  <c r="EA205" i="3"/>
  <c r="EC205" i="3"/>
  <c r="ED205" i="3"/>
  <c r="EF205" i="3"/>
  <c r="EG205" i="3"/>
  <c r="EI205" i="3"/>
  <c r="EJ205" i="3"/>
  <c r="EL205" i="3"/>
  <c r="EM205" i="3"/>
  <c r="EO205" i="3"/>
  <c r="EP205" i="3"/>
  <c r="ER205" i="3"/>
  <c r="ES205" i="3"/>
  <c r="EU205" i="3"/>
  <c r="EV205" i="3"/>
  <c r="EX205" i="3"/>
  <c r="EY205" i="3"/>
  <c r="FA205" i="3"/>
  <c r="FB205" i="3"/>
  <c r="FD205" i="3"/>
  <c r="FE205" i="3"/>
  <c r="FG205" i="3"/>
  <c r="FH205" i="3"/>
  <c r="FJ205" i="3"/>
  <c r="FK205" i="3"/>
  <c r="FM205" i="3"/>
  <c r="FN205" i="3"/>
  <c r="FP205" i="3"/>
  <c r="FQ205" i="3"/>
  <c r="FS205" i="3"/>
  <c r="FT205" i="3"/>
  <c r="FV205" i="3"/>
  <c r="FW205" i="3"/>
  <c r="FY205" i="3"/>
  <c r="FZ205" i="3"/>
  <c r="GB205" i="3"/>
  <c r="GC205" i="3"/>
  <c r="GE205" i="3"/>
  <c r="GF205" i="3"/>
  <c r="GH205" i="3"/>
  <c r="GI205" i="3"/>
  <c r="GK205" i="3"/>
  <c r="GL205" i="3"/>
  <c r="GN205" i="3"/>
  <c r="GO205" i="3"/>
  <c r="GQ205" i="3"/>
  <c r="GR205" i="3"/>
  <c r="GT205" i="3"/>
  <c r="GU205" i="3"/>
  <c r="GW205" i="3"/>
  <c r="GX205" i="3"/>
  <c r="GZ205" i="3"/>
  <c r="HA205" i="3"/>
  <c r="HC205" i="3"/>
  <c r="HD205" i="3"/>
  <c r="HF205" i="3"/>
  <c r="HG205" i="3"/>
  <c r="HI205" i="3"/>
  <c r="HJ205" i="3"/>
  <c r="HL205" i="3"/>
  <c r="HM205" i="3"/>
  <c r="HO205" i="3"/>
  <c r="HP205" i="3"/>
  <c r="HR205" i="3"/>
  <c r="HS205" i="3"/>
  <c r="HU205" i="3"/>
  <c r="HV205" i="3"/>
  <c r="HX205" i="3"/>
  <c r="HY205" i="3"/>
  <c r="IA205" i="3"/>
  <c r="IB205" i="3"/>
  <c r="ID205" i="3"/>
  <c r="IE205" i="3"/>
  <c r="IG205" i="3"/>
  <c r="IH205" i="3"/>
  <c r="IJ205" i="3"/>
  <c r="IK205" i="3"/>
  <c r="IM205" i="3"/>
  <c r="IN205" i="3"/>
  <c r="IP205" i="3"/>
  <c r="IQ205" i="3"/>
  <c r="IS205" i="3"/>
  <c r="IT205" i="3"/>
  <c r="IV205" i="3"/>
  <c r="IW205" i="3"/>
  <c r="IY205" i="3"/>
  <c r="IZ205" i="3"/>
  <c r="JB205" i="3"/>
  <c r="JC205" i="3"/>
  <c r="JE205" i="3"/>
  <c r="JF205" i="3"/>
  <c r="JH205" i="3"/>
  <c r="JI205" i="3"/>
  <c r="JK205" i="3"/>
  <c r="JL205" i="3"/>
  <c r="JN205" i="3"/>
  <c r="JO205" i="3"/>
  <c r="JQ205" i="3"/>
  <c r="JR205" i="3"/>
  <c r="JT205" i="3"/>
  <c r="JU205" i="3"/>
  <c r="JW205" i="3"/>
  <c r="JX205" i="3"/>
  <c r="JZ205" i="3"/>
  <c r="KA205" i="3"/>
  <c r="KC205" i="3"/>
  <c r="KD205" i="3"/>
  <c r="KF205" i="3"/>
  <c r="KG205" i="3"/>
  <c r="KI205" i="3"/>
  <c r="KJ205" i="3"/>
  <c r="KL205" i="3"/>
  <c r="KM205" i="3"/>
  <c r="KO205" i="3"/>
  <c r="KP205" i="3"/>
  <c r="KR205" i="3"/>
  <c r="KS205" i="3"/>
  <c r="KU205" i="3"/>
  <c r="KV205" i="3"/>
  <c r="KX205" i="3"/>
  <c r="KY205" i="3"/>
  <c r="LA205" i="3"/>
  <c r="LB205" i="3"/>
  <c r="LD205" i="3"/>
  <c r="LE205" i="3"/>
  <c r="LG205" i="3"/>
  <c r="LH205" i="3"/>
  <c r="LJ205" i="3"/>
  <c r="LK205" i="3"/>
  <c r="LM205" i="3"/>
  <c r="LN205" i="3"/>
  <c r="LP205" i="3"/>
  <c r="LQ205" i="3"/>
  <c r="LX205" i="3"/>
  <c r="LZ205" i="3"/>
  <c r="MA205" i="3"/>
  <c r="MB205" i="3"/>
  <c r="MC205" i="3"/>
  <c r="MD205" i="3"/>
  <c r="MF205" i="3"/>
  <c r="MI205" i="3"/>
  <c r="D206" i="3"/>
  <c r="E206" i="3"/>
  <c r="G206" i="3"/>
  <c r="H206" i="3"/>
  <c r="J206" i="3"/>
  <c r="K206" i="3"/>
  <c r="M206" i="3"/>
  <c r="N206" i="3"/>
  <c r="P206" i="3"/>
  <c r="Q206" i="3"/>
  <c r="S206" i="3"/>
  <c r="T206" i="3"/>
  <c r="V206" i="3"/>
  <c r="W206" i="3"/>
  <c r="Y206" i="3"/>
  <c r="Z206" i="3"/>
  <c r="AB206" i="3"/>
  <c r="AC206" i="3"/>
  <c r="AE206" i="3"/>
  <c r="AF206" i="3"/>
  <c r="AH206" i="3"/>
  <c r="AJ206" i="3" s="1"/>
  <c r="AK206" i="3"/>
  <c r="AL206" i="3"/>
  <c r="AN206" i="3"/>
  <c r="AO206" i="3"/>
  <c r="AQ206" i="3"/>
  <c r="AR206" i="3"/>
  <c r="AT206" i="3"/>
  <c r="AU206" i="3"/>
  <c r="AW206" i="3"/>
  <c r="AX206" i="3"/>
  <c r="AZ206" i="3"/>
  <c r="BA206" i="3"/>
  <c r="BC206" i="3"/>
  <c r="BD206" i="3"/>
  <c r="BF206" i="3"/>
  <c r="BG206" i="3"/>
  <c r="BI206" i="3"/>
  <c r="BJ206" i="3"/>
  <c r="BL206" i="3"/>
  <c r="BM206" i="3"/>
  <c r="BO206" i="3"/>
  <c r="BP206" i="3"/>
  <c r="BR206" i="3"/>
  <c r="BS206" i="3"/>
  <c r="BU206" i="3"/>
  <c r="BV206" i="3"/>
  <c r="BX206" i="3"/>
  <c r="BY206" i="3"/>
  <c r="CA206" i="3"/>
  <c r="CB206" i="3"/>
  <c r="CD206" i="3"/>
  <c r="CE206" i="3"/>
  <c r="CG206" i="3"/>
  <c r="CH206" i="3"/>
  <c r="CJ206" i="3"/>
  <c r="CK206" i="3"/>
  <c r="CM206" i="3"/>
  <c r="CN206" i="3"/>
  <c r="CP206" i="3"/>
  <c r="CQ206" i="3"/>
  <c r="CS206" i="3"/>
  <c r="CT206" i="3"/>
  <c r="CV206" i="3"/>
  <c r="CW206" i="3"/>
  <c r="CY206" i="3"/>
  <c r="CZ206" i="3"/>
  <c r="DB206" i="3"/>
  <c r="DC206" i="3"/>
  <c r="DE206" i="3"/>
  <c r="DF206" i="3"/>
  <c r="DH206" i="3"/>
  <c r="DI206" i="3"/>
  <c r="DK206" i="3"/>
  <c r="DL206" i="3"/>
  <c r="DN206" i="3"/>
  <c r="DO206" i="3"/>
  <c r="DQ206" i="3"/>
  <c r="DR206" i="3"/>
  <c r="DT206" i="3"/>
  <c r="DU206" i="3"/>
  <c r="DW206" i="3"/>
  <c r="DX206" i="3"/>
  <c r="DZ206" i="3"/>
  <c r="EA206" i="3"/>
  <c r="EC206" i="3"/>
  <c r="ED206" i="3"/>
  <c r="EF206" i="3"/>
  <c r="EG206" i="3"/>
  <c r="EI206" i="3"/>
  <c r="EJ206" i="3"/>
  <c r="EL206" i="3"/>
  <c r="EM206" i="3"/>
  <c r="EO206" i="3"/>
  <c r="EP206" i="3"/>
  <c r="ER206" i="3"/>
  <c r="ES206" i="3"/>
  <c r="EU206" i="3"/>
  <c r="EV206" i="3"/>
  <c r="EX206" i="3"/>
  <c r="EY206" i="3"/>
  <c r="FA206" i="3"/>
  <c r="FB206" i="3"/>
  <c r="FD206" i="3"/>
  <c r="FE206" i="3"/>
  <c r="FG206" i="3"/>
  <c r="FH206" i="3"/>
  <c r="FJ206" i="3"/>
  <c r="FK206" i="3"/>
  <c r="FM206" i="3"/>
  <c r="FN206" i="3"/>
  <c r="FP206" i="3"/>
  <c r="FQ206" i="3"/>
  <c r="FS206" i="3"/>
  <c r="FT206" i="3"/>
  <c r="FV206" i="3"/>
  <c r="FW206" i="3"/>
  <c r="FY206" i="3"/>
  <c r="FZ206" i="3"/>
  <c r="GB206" i="3"/>
  <c r="GC206" i="3"/>
  <c r="GE206" i="3"/>
  <c r="GF206" i="3"/>
  <c r="GH206" i="3"/>
  <c r="GI206" i="3"/>
  <c r="GK206" i="3"/>
  <c r="GL206" i="3"/>
  <c r="GN206" i="3"/>
  <c r="GO206" i="3"/>
  <c r="GQ206" i="3"/>
  <c r="GR206" i="3"/>
  <c r="GT206" i="3"/>
  <c r="GU206" i="3"/>
  <c r="GW206" i="3"/>
  <c r="GX206" i="3"/>
  <c r="GZ206" i="3"/>
  <c r="HA206" i="3"/>
  <c r="HC206" i="3"/>
  <c r="HD206" i="3"/>
  <c r="HF206" i="3"/>
  <c r="HG206" i="3"/>
  <c r="HI206" i="3"/>
  <c r="HJ206" i="3"/>
  <c r="HL206" i="3"/>
  <c r="HM206" i="3"/>
  <c r="HO206" i="3"/>
  <c r="HP206" i="3"/>
  <c r="HR206" i="3"/>
  <c r="HS206" i="3"/>
  <c r="HU206" i="3"/>
  <c r="HV206" i="3"/>
  <c r="HX206" i="3"/>
  <c r="HY206" i="3"/>
  <c r="IA206" i="3"/>
  <c r="IB206" i="3"/>
  <c r="ID206" i="3"/>
  <c r="IE206" i="3"/>
  <c r="IG206" i="3"/>
  <c r="IH206" i="3"/>
  <c r="IJ206" i="3"/>
  <c r="IK206" i="3"/>
  <c r="IM206" i="3"/>
  <c r="IN206" i="3"/>
  <c r="IP206" i="3"/>
  <c r="IQ206" i="3"/>
  <c r="IS206" i="3"/>
  <c r="IT206" i="3"/>
  <c r="IV206" i="3"/>
  <c r="IW206" i="3"/>
  <c r="IY206" i="3"/>
  <c r="IZ206" i="3"/>
  <c r="JB206" i="3"/>
  <c r="JC206" i="3"/>
  <c r="JE206" i="3"/>
  <c r="JF206" i="3"/>
  <c r="JH206" i="3"/>
  <c r="JI206" i="3"/>
  <c r="JK206" i="3"/>
  <c r="JL206" i="3"/>
  <c r="JN206" i="3"/>
  <c r="JO206" i="3"/>
  <c r="JQ206" i="3"/>
  <c r="JR206" i="3"/>
  <c r="JT206" i="3"/>
  <c r="JU206" i="3"/>
  <c r="JW206" i="3"/>
  <c r="JX206" i="3"/>
  <c r="JZ206" i="3"/>
  <c r="KA206" i="3"/>
  <c r="KC206" i="3"/>
  <c r="KD206" i="3"/>
  <c r="KF206" i="3"/>
  <c r="KG206" i="3"/>
  <c r="KI206" i="3"/>
  <c r="KJ206" i="3"/>
  <c r="KL206" i="3"/>
  <c r="KM206" i="3"/>
  <c r="KO206" i="3"/>
  <c r="KP206" i="3"/>
  <c r="KR206" i="3"/>
  <c r="KS206" i="3"/>
  <c r="KU206" i="3"/>
  <c r="KV206" i="3"/>
  <c r="KX206" i="3"/>
  <c r="KY206" i="3"/>
  <c r="LA206" i="3"/>
  <c r="LB206" i="3"/>
  <c r="LD206" i="3"/>
  <c r="LE206" i="3"/>
  <c r="LG206" i="3"/>
  <c r="LH206" i="3"/>
  <c r="LJ206" i="3"/>
  <c r="LK206" i="3"/>
  <c r="LM206" i="3"/>
  <c r="LN206" i="3"/>
  <c r="LP206" i="3"/>
  <c r="LQ206" i="3"/>
  <c r="LX206" i="3"/>
  <c r="LZ206" i="3"/>
  <c r="MA206" i="3"/>
  <c r="MB206" i="3"/>
  <c r="MC206" i="3"/>
  <c r="MD206" i="3"/>
  <c r="MF206" i="3"/>
  <c r="MI206" i="3"/>
  <c r="D207" i="3"/>
  <c r="E207" i="3"/>
  <c r="G207" i="3"/>
  <c r="H207" i="3"/>
  <c r="J207" i="3"/>
  <c r="K207" i="3"/>
  <c r="M207" i="3"/>
  <c r="N207" i="3"/>
  <c r="P207" i="3"/>
  <c r="Q207" i="3"/>
  <c r="S207" i="3"/>
  <c r="T207" i="3"/>
  <c r="V207" i="3"/>
  <c r="W207" i="3"/>
  <c r="Y207" i="3"/>
  <c r="Z207" i="3"/>
  <c r="AB207" i="3"/>
  <c r="AC207" i="3"/>
  <c r="AE207" i="3"/>
  <c r="AF207" i="3"/>
  <c r="AH207" i="3"/>
  <c r="AJ207" i="3" s="1"/>
  <c r="AK207" i="3"/>
  <c r="AL207" i="3"/>
  <c r="AN207" i="3"/>
  <c r="AO207" i="3"/>
  <c r="AQ207" i="3"/>
  <c r="AR207" i="3"/>
  <c r="AT207" i="3"/>
  <c r="AU207" i="3"/>
  <c r="AW207" i="3"/>
  <c r="AX207" i="3"/>
  <c r="AZ207" i="3"/>
  <c r="BA207" i="3"/>
  <c r="BC207" i="3"/>
  <c r="BD207" i="3"/>
  <c r="BF207" i="3"/>
  <c r="BG207" i="3"/>
  <c r="BI207" i="3"/>
  <c r="BJ207" i="3"/>
  <c r="BL207" i="3"/>
  <c r="BM207" i="3"/>
  <c r="BO207" i="3"/>
  <c r="BP207" i="3"/>
  <c r="BR207" i="3"/>
  <c r="BS207" i="3"/>
  <c r="BU207" i="3"/>
  <c r="BV207" i="3"/>
  <c r="BX207" i="3"/>
  <c r="BY207" i="3"/>
  <c r="CA207" i="3"/>
  <c r="CB207" i="3"/>
  <c r="CD207" i="3"/>
  <c r="CE207" i="3"/>
  <c r="CG207" i="3"/>
  <c r="CH207" i="3"/>
  <c r="CJ207" i="3"/>
  <c r="CK207" i="3"/>
  <c r="CM207" i="3"/>
  <c r="CN207" i="3"/>
  <c r="CP207" i="3"/>
  <c r="CQ207" i="3"/>
  <c r="CS207" i="3"/>
  <c r="CT207" i="3"/>
  <c r="CV207" i="3"/>
  <c r="CW207" i="3"/>
  <c r="CY207" i="3"/>
  <c r="CZ207" i="3"/>
  <c r="DB207" i="3"/>
  <c r="DC207" i="3"/>
  <c r="DE207" i="3"/>
  <c r="DF207" i="3"/>
  <c r="DH207" i="3"/>
  <c r="DI207" i="3"/>
  <c r="DK207" i="3"/>
  <c r="DL207" i="3"/>
  <c r="DN207" i="3"/>
  <c r="DO207" i="3"/>
  <c r="DQ207" i="3"/>
  <c r="DR207" i="3"/>
  <c r="DT207" i="3"/>
  <c r="DU207" i="3"/>
  <c r="DW207" i="3"/>
  <c r="DX207" i="3"/>
  <c r="DZ207" i="3"/>
  <c r="EA207" i="3"/>
  <c r="EC207" i="3"/>
  <c r="ED207" i="3"/>
  <c r="EF207" i="3"/>
  <c r="EG207" i="3"/>
  <c r="EI207" i="3"/>
  <c r="EJ207" i="3"/>
  <c r="EL207" i="3"/>
  <c r="EM207" i="3"/>
  <c r="EO207" i="3"/>
  <c r="EP207" i="3"/>
  <c r="ER207" i="3"/>
  <c r="ES207" i="3"/>
  <c r="EU207" i="3"/>
  <c r="EV207" i="3"/>
  <c r="EX207" i="3"/>
  <c r="EY207" i="3"/>
  <c r="FA207" i="3"/>
  <c r="FB207" i="3"/>
  <c r="FD207" i="3"/>
  <c r="FE207" i="3"/>
  <c r="FG207" i="3"/>
  <c r="FH207" i="3"/>
  <c r="FJ207" i="3"/>
  <c r="FK207" i="3"/>
  <c r="FM207" i="3"/>
  <c r="FN207" i="3"/>
  <c r="FP207" i="3"/>
  <c r="FQ207" i="3"/>
  <c r="FS207" i="3"/>
  <c r="FT207" i="3"/>
  <c r="FV207" i="3"/>
  <c r="FW207" i="3"/>
  <c r="FY207" i="3"/>
  <c r="FZ207" i="3"/>
  <c r="GB207" i="3"/>
  <c r="GC207" i="3"/>
  <c r="GE207" i="3"/>
  <c r="GF207" i="3"/>
  <c r="GH207" i="3"/>
  <c r="GI207" i="3"/>
  <c r="GK207" i="3"/>
  <c r="GL207" i="3"/>
  <c r="GN207" i="3"/>
  <c r="GO207" i="3"/>
  <c r="GQ207" i="3"/>
  <c r="GR207" i="3"/>
  <c r="GT207" i="3"/>
  <c r="GU207" i="3"/>
  <c r="GW207" i="3"/>
  <c r="GX207" i="3"/>
  <c r="GZ207" i="3"/>
  <c r="HA207" i="3"/>
  <c r="HC207" i="3"/>
  <c r="HD207" i="3"/>
  <c r="HF207" i="3"/>
  <c r="HG207" i="3"/>
  <c r="HI207" i="3"/>
  <c r="HJ207" i="3"/>
  <c r="HL207" i="3"/>
  <c r="HM207" i="3"/>
  <c r="HO207" i="3"/>
  <c r="HP207" i="3"/>
  <c r="HR207" i="3"/>
  <c r="HS207" i="3"/>
  <c r="HU207" i="3"/>
  <c r="HV207" i="3"/>
  <c r="HX207" i="3"/>
  <c r="HY207" i="3"/>
  <c r="IA207" i="3"/>
  <c r="IB207" i="3"/>
  <c r="ID207" i="3"/>
  <c r="IE207" i="3"/>
  <c r="IG207" i="3"/>
  <c r="IH207" i="3"/>
  <c r="IJ207" i="3"/>
  <c r="IK207" i="3"/>
  <c r="IM207" i="3"/>
  <c r="IN207" i="3"/>
  <c r="IP207" i="3"/>
  <c r="IQ207" i="3"/>
  <c r="IS207" i="3"/>
  <c r="IT207" i="3"/>
  <c r="IV207" i="3"/>
  <c r="IW207" i="3"/>
  <c r="IY207" i="3"/>
  <c r="IZ207" i="3"/>
  <c r="JB207" i="3"/>
  <c r="JC207" i="3"/>
  <c r="JE207" i="3"/>
  <c r="JF207" i="3"/>
  <c r="JH207" i="3"/>
  <c r="JI207" i="3"/>
  <c r="JK207" i="3"/>
  <c r="JL207" i="3"/>
  <c r="JN207" i="3"/>
  <c r="JO207" i="3"/>
  <c r="JQ207" i="3"/>
  <c r="JR207" i="3"/>
  <c r="JT207" i="3"/>
  <c r="JU207" i="3"/>
  <c r="JW207" i="3"/>
  <c r="JX207" i="3"/>
  <c r="JZ207" i="3"/>
  <c r="KA207" i="3"/>
  <c r="KC207" i="3"/>
  <c r="KD207" i="3"/>
  <c r="KF207" i="3"/>
  <c r="KG207" i="3"/>
  <c r="KI207" i="3"/>
  <c r="KJ207" i="3"/>
  <c r="KL207" i="3"/>
  <c r="KM207" i="3"/>
  <c r="KO207" i="3"/>
  <c r="KP207" i="3"/>
  <c r="KR207" i="3"/>
  <c r="KS207" i="3"/>
  <c r="KU207" i="3"/>
  <c r="KV207" i="3"/>
  <c r="KX207" i="3"/>
  <c r="KY207" i="3"/>
  <c r="LA207" i="3"/>
  <c r="LB207" i="3"/>
  <c r="LD207" i="3"/>
  <c r="LE207" i="3"/>
  <c r="LG207" i="3"/>
  <c r="LH207" i="3"/>
  <c r="LJ207" i="3"/>
  <c r="LK207" i="3"/>
  <c r="LM207" i="3"/>
  <c r="LN207" i="3"/>
  <c r="LP207" i="3"/>
  <c r="LQ207" i="3"/>
  <c r="LX207" i="3"/>
  <c r="LZ207" i="3"/>
  <c r="MA207" i="3"/>
  <c r="MB207" i="3"/>
  <c r="MC207" i="3"/>
  <c r="MD207" i="3"/>
  <c r="MF207" i="3"/>
  <c r="MI207" i="3"/>
  <c r="D208" i="3"/>
  <c r="E208" i="3"/>
  <c r="G208" i="3"/>
  <c r="H208" i="3"/>
  <c r="J208" i="3"/>
  <c r="K208" i="3"/>
  <c r="M208" i="3"/>
  <c r="N208" i="3"/>
  <c r="P208" i="3"/>
  <c r="Q208" i="3"/>
  <c r="S208" i="3"/>
  <c r="T208" i="3"/>
  <c r="V208" i="3"/>
  <c r="W208" i="3"/>
  <c r="Y208" i="3"/>
  <c r="Z208" i="3"/>
  <c r="AB208" i="3"/>
  <c r="AC208" i="3"/>
  <c r="AE208" i="3"/>
  <c r="AF208" i="3"/>
  <c r="AH208" i="3"/>
  <c r="AJ208" i="3" s="1"/>
  <c r="AK208" i="3"/>
  <c r="AL208" i="3"/>
  <c r="AN208" i="3"/>
  <c r="AO208" i="3"/>
  <c r="AQ208" i="3"/>
  <c r="AR208" i="3"/>
  <c r="AT208" i="3"/>
  <c r="AU208" i="3"/>
  <c r="AW208" i="3"/>
  <c r="AX208" i="3"/>
  <c r="AZ208" i="3"/>
  <c r="BA208" i="3"/>
  <c r="BC208" i="3"/>
  <c r="BD208" i="3"/>
  <c r="BF208" i="3"/>
  <c r="BG208" i="3"/>
  <c r="BI208" i="3"/>
  <c r="BJ208" i="3"/>
  <c r="BL208" i="3"/>
  <c r="BM208" i="3"/>
  <c r="BO208" i="3"/>
  <c r="BP208" i="3"/>
  <c r="BR208" i="3"/>
  <c r="BS208" i="3"/>
  <c r="BU208" i="3"/>
  <c r="BV208" i="3"/>
  <c r="BX208" i="3"/>
  <c r="BY208" i="3"/>
  <c r="CA208" i="3"/>
  <c r="CB208" i="3"/>
  <c r="CD208" i="3"/>
  <c r="CE208" i="3"/>
  <c r="CG208" i="3"/>
  <c r="CH208" i="3"/>
  <c r="CJ208" i="3"/>
  <c r="CK208" i="3"/>
  <c r="CM208" i="3"/>
  <c r="CN208" i="3"/>
  <c r="CP208" i="3"/>
  <c r="CQ208" i="3"/>
  <c r="CS208" i="3"/>
  <c r="CT208" i="3"/>
  <c r="CV208" i="3"/>
  <c r="CW208" i="3"/>
  <c r="CY208" i="3"/>
  <c r="CZ208" i="3"/>
  <c r="DB208" i="3"/>
  <c r="DC208" i="3"/>
  <c r="DE208" i="3"/>
  <c r="DF208" i="3"/>
  <c r="DH208" i="3"/>
  <c r="DI208" i="3"/>
  <c r="DK208" i="3"/>
  <c r="DL208" i="3"/>
  <c r="DN208" i="3"/>
  <c r="DO208" i="3"/>
  <c r="DQ208" i="3"/>
  <c r="DR208" i="3"/>
  <c r="DT208" i="3"/>
  <c r="DU208" i="3"/>
  <c r="DW208" i="3"/>
  <c r="DX208" i="3"/>
  <c r="DZ208" i="3"/>
  <c r="EA208" i="3"/>
  <c r="EC208" i="3"/>
  <c r="ED208" i="3"/>
  <c r="EF208" i="3"/>
  <c r="EG208" i="3"/>
  <c r="EI208" i="3"/>
  <c r="EJ208" i="3"/>
  <c r="EL208" i="3"/>
  <c r="EM208" i="3"/>
  <c r="EO208" i="3"/>
  <c r="EP208" i="3"/>
  <c r="ER208" i="3"/>
  <c r="ES208" i="3"/>
  <c r="EU208" i="3"/>
  <c r="EV208" i="3"/>
  <c r="EX208" i="3"/>
  <c r="EY208" i="3"/>
  <c r="FA208" i="3"/>
  <c r="FB208" i="3"/>
  <c r="FD208" i="3"/>
  <c r="FE208" i="3"/>
  <c r="FG208" i="3"/>
  <c r="FH208" i="3"/>
  <c r="FJ208" i="3"/>
  <c r="FK208" i="3"/>
  <c r="FM208" i="3"/>
  <c r="FN208" i="3"/>
  <c r="FP208" i="3"/>
  <c r="FQ208" i="3"/>
  <c r="FS208" i="3"/>
  <c r="FT208" i="3"/>
  <c r="FV208" i="3"/>
  <c r="FW208" i="3"/>
  <c r="FY208" i="3"/>
  <c r="FZ208" i="3"/>
  <c r="GB208" i="3"/>
  <c r="GC208" i="3"/>
  <c r="GE208" i="3"/>
  <c r="GF208" i="3"/>
  <c r="GH208" i="3"/>
  <c r="GI208" i="3"/>
  <c r="GK208" i="3"/>
  <c r="GL208" i="3"/>
  <c r="GN208" i="3"/>
  <c r="GO208" i="3"/>
  <c r="GQ208" i="3"/>
  <c r="GR208" i="3"/>
  <c r="GT208" i="3"/>
  <c r="GU208" i="3"/>
  <c r="GW208" i="3"/>
  <c r="GX208" i="3"/>
  <c r="GZ208" i="3"/>
  <c r="HA208" i="3"/>
  <c r="HC208" i="3"/>
  <c r="HD208" i="3"/>
  <c r="HF208" i="3"/>
  <c r="HG208" i="3"/>
  <c r="HI208" i="3"/>
  <c r="HJ208" i="3"/>
  <c r="HL208" i="3"/>
  <c r="HM208" i="3"/>
  <c r="HO208" i="3"/>
  <c r="HP208" i="3"/>
  <c r="HR208" i="3"/>
  <c r="HS208" i="3"/>
  <c r="HU208" i="3"/>
  <c r="HV208" i="3"/>
  <c r="HX208" i="3"/>
  <c r="HY208" i="3"/>
  <c r="IA208" i="3"/>
  <c r="IB208" i="3"/>
  <c r="ID208" i="3"/>
  <c r="IE208" i="3"/>
  <c r="IG208" i="3"/>
  <c r="IH208" i="3"/>
  <c r="IJ208" i="3"/>
  <c r="IK208" i="3"/>
  <c r="IM208" i="3"/>
  <c r="IN208" i="3"/>
  <c r="IP208" i="3"/>
  <c r="IQ208" i="3"/>
  <c r="IS208" i="3"/>
  <c r="IT208" i="3"/>
  <c r="IV208" i="3"/>
  <c r="IW208" i="3"/>
  <c r="IY208" i="3"/>
  <c r="IZ208" i="3"/>
  <c r="JB208" i="3"/>
  <c r="JC208" i="3"/>
  <c r="JE208" i="3"/>
  <c r="JF208" i="3"/>
  <c r="JH208" i="3"/>
  <c r="JI208" i="3"/>
  <c r="JK208" i="3"/>
  <c r="JL208" i="3"/>
  <c r="JN208" i="3"/>
  <c r="JO208" i="3"/>
  <c r="JQ208" i="3"/>
  <c r="JR208" i="3"/>
  <c r="JT208" i="3"/>
  <c r="JU208" i="3"/>
  <c r="JW208" i="3"/>
  <c r="JX208" i="3"/>
  <c r="JZ208" i="3"/>
  <c r="KA208" i="3"/>
  <c r="KC208" i="3"/>
  <c r="KD208" i="3"/>
  <c r="KF208" i="3"/>
  <c r="KG208" i="3"/>
  <c r="KI208" i="3"/>
  <c r="KJ208" i="3"/>
  <c r="KL208" i="3"/>
  <c r="KM208" i="3"/>
  <c r="KO208" i="3"/>
  <c r="KP208" i="3"/>
  <c r="KR208" i="3"/>
  <c r="KS208" i="3"/>
  <c r="KU208" i="3"/>
  <c r="KV208" i="3"/>
  <c r="KX208" i="3"/>
  <c r="KY208" i="3"/>
  <c r="LA208" i="3"/>
  <c r="LB208" i="3"/>
  <c r="LD208" i="3"/>
  <c r="LE208" i="3"/>
  <c r="LG208" i="3"/>
  <c r="LH208" i="3"/>
  <c r="LJ208" i="3"/>
  <c r="LK208" i="3"/>
  <c r="LM208" i="3"/>
  <c r="LN208" i="3"/>
  <c r="LP208" i="3"/>
  <c r="LQ208" i="3"/>
  <c r="LX208" i="3"/>
  <c r="LZ208" i="3"/>
  <c r="MA208" i="3"/>
  <c r="MB208" i="3"/>
  <c r="MC208" i="3"/>
  <c r="MD208" i="3"/>
  <c r="MF208" i="3"/>
  <c r="MI208" i="3"/>
  <c r="D209" i="3"/>
  <c r="E209" i="3"/>
  <c r="G209" i="3"/>
  <c r="H209" i="3"/>
  <c r="J209" i="3"/>
  <c r="K209" i="3"/>
  <c r="M209" i="3"/>
  <c r="N209" i="3"/>
  <c r="P209" i="3"/>
  <c r="Q209" i="3"/>
  <c r="S209" i="3"/>
  <c r="T209" i="3"/>
  <c r="V209" i="3"/>
  <c r="W209" i="3"/>
  <c r="Y209" i="3"/>
  <c r="Z209" i="3"/>
  <c r="AB209" i="3"/>
  <c r="AC209" i="3"/>
  <c r="AE209" i="3"/>
  <c r="AF209" i="3"/>
  <c r="AH209" i="3"/>
  <c r="AJ209" i="3" s="1"/>
  <c r="AK209" i="3"/>
  <c r="AL209" i="3"/>
  <c r="AN209" i="3"/>
  <c r="AO209" i="3"/>
  <c r="AQ209" i="3"/>
  <c r="AR209" i="3"/>
  <c r="AT209" i="3"/>
  <c r="AU209" i="3"/>
  <c r="AW209" i="3"/>
  <c r="AX209" i="3"/>
  <c r="AZ209" i="3"/>
  <c r="BA209" i="3"/>
  <c r="BC209" i="3"/>
  <c r="BD209" i="3"/>
  <c r="BF209" i="3"/>
  <c r="BG209" i="3"/>
  <c r="BI209" i="3"/>
  <c r="BJ209" i="3"/>
  <c r="BL209" i="3"/>
  <c r="BM209" i="3"/>
  <c r="BO209" i="3"/>
  <c r="BP209" i="3"/>
  <c r="BR209" i="3"/>
  <c r="BS209" i="3"/>
  <c r="BU209" i="3"/>
  <c r="BV209" i="3"/>
  <c r="BX209" i="3"/>
  <c r="BY209" i="3"/>
  <c r="CA209" i="3"/>
  <c r="CB209" i="3"/>
  <c r="CD209" i="3"/>
  <c r="CE209" i="3"/>
  <c r="CG209" i="3"/>
  <c r="CH209" i="3"/>
  <c r="CJ209" i="3"/>
  <c r="CK209" i="3"/>
  <c r="CM209" i="3"/>
  <c r="CN209" i="3"/>
  <c r="CP209" i="3"/>
  <c r="CQ209" i="3"/>
  <c r="CS209" i="3"/>
  <c r="CT209" i="3"/>
  <c r="CV209" i="3"/>
  <c r="CW209" i="3"/>
  <c r="CY209" i="3"/>
  <c r="CZ209" i="3"/>
  <c r="DB209" i="3"/>
  <c r="DC209" i="3"/>
  <c r="DE209" i="3"/>
  <c r="DF209" i="3"/>
  <c r="DH209" i="3"/>
  <c r="DI209" i="3"/>
  <c r="DK209" i="3"/>
  <c r="DL209" i="3"/>
  <c r="DN209" i="3"/>
  <c r="DO209" i="3"/>
  <c r="DQ209" i="3"/>
  <c r="DR209" i="3"/>
  <c r="DT209" i="3"/>
  <c r="DU209" i="3"/>
  <c r="DW209" i="3"/>
  <c r="DX209" i="3"/>
  <c r="DZ209" i="3"/>
  <c r="EA209" i="3"/>
  <c r="EC209" i="3"/>
  <c r="ED209" i="3"/>
  <c r="EF209" i="3"/>
  <c r="EG209" i="3"/>
  <c r="EI209" i="3"/>
  <c r="EJ209" i="3"/>
  <c r="EL209" i="3"/>
  <c r="EM209" i="3"/>
  <c r="EO209" i="3"/>
  <c r="EP209" i="3"/>
  <c r="ER209" i="3"/>
  <c r="ES209" i="3"/>
  <c r="EU209" i="3"/>
  <c r="EV209" i="3"/>
  <c r="EX209" i="3"/>
  <c r="EY209" i="3"/>
  <c r="FA209" i="3"/>
  <c r="FB209" i="3"/>
  <c r="FD209" i="3"/>
  <c r="FE209" i="3"/>
  <c r="FG209" i="3"/>
  <c r="FH209" i="3"/>
  <c r="FJ209" i="3"/>
  <c r="FK209" i="3"/>
  <c r="FM209" i="3"/>
  <c r="FN209" i="3"/>
  <c r="FP209" i="3"/>
  <c r="FQ209" i="3"/>
  <c r="FS209" i="3"/>
  <c r="FT209" i="3"/>
  <c r="FV209" i="3"/>
  <c r="FW209" i="3"/>
  <c r="FY209" i="3"/>
  <c r="FZ209" i="3"/>
  <c r="GB209" i="3"/>
  <c r="GC209" i="3"/>
  <c r="GE209" i="3"/>
  <c r="GF209" i="3"/>
  <c r="GH209" i="3"/>
  <c r="GI209" i="3"/>
  <c r="GK209" i="3"/>
  <c r="GL209" i="3"/>
  <c r="GN209" i="3"/>
  <c r="GO209" i="3"/>
  <c r="GQ209" i="3"/>
  <c r="GR209" i="3"/>
  <c r="GT209" i="3"/>
  <c r="GU209" i="3"/>
  <c r="GW209" i="3"/>
  <c r="GX209" i="3"/>
  <c r="GZ209" i="3"/>
  <c r="HA209" i="3"/>
  <c r="HC209" i="3"/>
  <c r="HD209" i="3"/>
  <c r="HF209" i="3"/>
  <c r="HG209" i="3"/>
  <c r="HI209" i="3"/>
  <c r="HJ209" i="3"/>
  <c r="HL209" i="3"/>
  <c r="HM209" i="3"/>
  <c r="HO209" i="3"/>
  <c r="HP209" i="3"/>
  <c r="HR209" i="3"/>
  <c r="HS209" i="3"/>
  <c r="HU209" i="3"/>
  <c r="HV209" i="3"/>
  <c r="HX209" i="3"/>
  <c r="HY209" i="3"/>
  <c r="IA209" i="3"/>
  <c r="IB209" i="3"/>
  <c r="ID209" i="3"/>
  <c r="IE209" i="3"/>
  <c r="IG209" i="3"/>
  <c r="IH209" i="3"/>
  <c r="IJ209" i="3"/>
  <c r="IK209" i="3"/>
  <c r="IM209" i="3"/>
  <c r="IN209" i="3"/>
  <c r="IP209" i="3"/>
  <c r="IQ209" i="3"/>
  <c r="IS209" i="3"/>
  <c r="IT209" i="3"/>
  <c r="IV209" i="3"/>
  <c r="IW209" i="3"/>
  <c r="IY209" i="3"/>
  <c r="IZ209" i="3"/>
  <c r="JB209" i="3"/>
  <c r="JC209" i="3"/>
  <c r="JE209" i="3"/>
  <c r="JF209" i="3"/>
  <c r="JH209" i="3"/>
  <c r="JI209" i="3"/>
  <c r="JK209" i="3"/>
  <c r="JL209" i="3"/>
  <c r="JN209" i="3"/>
  <c r="JO209" i="3"/>
  <c r="JQ209" i="3"/>
  <c r="JR209" i="3"/>
  <c r="JT209" i="3"/>
  <c r="JU209" i="3"/>
  <c r="JW209" i="3"/>
  <c r="JX209" i="3"/>
  <c r="JZ209" i="3"/>
  <c r="KA209" i="3"/>
  <c r="KC209" i="3"/>
  <c r="KD209" i="3"/>
  <c r="KF209" i="3"/>
  <c r="KG209" i="3"/>
  <c r="KI209" i="3"/>
  <c r="KJ209" i="3"/>
  <c r="KL209" i="3"/>
  <c r="KM209" i="3"/>
  <c r="KO209" i="3"/>
  <c r="KP209" i="3"/>
  <c r="KR209" i="3"/>
  <c r="KS209" i="3"/>
  <c r="KU209" i="3"/>
  <c r="KV209" i="3"/>
  <c r="KX209" i="3"/>
  <c r="KY209" i="3"/>
  <c r="LA209" i="3"/>
  <c r="LB209" i="3"/>
  <c r="LD209" i="3"/>
  <c r="LE209" i="3"/>
  <c r="LG209" i="3"/>
  <c r="LH209" i="3"/>
  <c r="LJ209" i="3"/>
  <c r="LK209" i="3"/>
  <c r="LM209" i="3"/>
  <c r="LN209" i="3"/>
  <c r="LP209" i="3"/>
  <c r="LQ209" i="3"/>
  <c r="LX209" i="3"/>
  <c r="LZ209" i="3"/>
  <c r="MA209" i="3"/>
  <c r="MB209" i="3"/>
  <c r="MC209" i="3"/>
  <c r="MD209" i="3"/>
  <c r="MF209" i="3"/>
  <c r="MI209" i="3"/>
  <c r="D210" i="3"/>
  <c r="E210" i="3"/>
  <c r="G210" i="3"/>
  <c r="H210" i="3"/>
  <c r="J210" i="3"/>
  <c r="K210" i="3"/>
  <c r="M210" i="3"/>
  <c r="N210" i="3"/>
  <c r="P210" i="3"/>
  <c r="Q210" i="3"/>
  <c r="S210" i="3"/>
  <c r="T210" i="3"/>
  <c r="V210" i="3"/>
  <c r="W210" i="3"/>
  <c r="Y210" i="3"/>
  <c r="Z210" i="3"/>
  <c r="AB210" i="3"/>
  <c r="AC210" i="3"/>
  <c r="AE210" i="3"/>
  <c r="AF210" i="3"/>
  <c r="AH210" i="3"/>
  <c r="AJ210" i="3" s="1"/>
  <c r="AK210" i="3"/>
  <c r="AL210" i="3"/>
  <c r="AN210" i="3"/>
  <c r="AO210" i="3"/>
  <c r="AQ210" i="3"/>
  <c r="AR210" i="3"/>
  <c r="AT210" i="3"/>
  <c r="AU210" i="3"/>
  <c r="AW210" i="3"/>
  <c r="AX210" i="3"/>
  <c r="AZ210" i="3"/>
  <c r="BA210" i="3"/>
  <c r="BC210" i="3"/>
  <c r="BD210" i="3"/>
  <c r="BF210" i="3"/>
  <c r="BG210" i="3"/>
  <c r="BI210" i="3"/>
  <c r="BJ210" i="3"/>
  <c r="BL210" i="3"/>
  <c r="BM210" i="3"/>
  <c r="BO210" i="3"/>
  <c r="BP210" i="3"/>
  <c r="BR210" i="3"/>
  <c r="BS210" i="3"/>
  <c r="BU210" i="3"/>
  <c r="BV210" i="3"/>
  <c r="BX210" i="3"/>
  <c r="BY210" i="3"/>
  <c r="CA210" i="3"/>
  <c r="CB210" i="3"/>
  <c r="CD210" i="3"/>
  <c r="CE210" i="3"/>
  <c r="CG210" i="3"/>
  <c r="CH210" i="3"/>
  <c r="CJ210" i="3"/>
  <c r="CK210" i="3"/>
  <c r="CM210" i="3"/>
  <c r="CN210" i="3"/>
  <c r="CP210" i="3"/>
  <c r="CQ210" i="3"/>
  <c r="CS210" i="3"/>
  <c r="CT210" i="3"/>
  <c r="CV210" i="3"/>
  <c r="CW210" i="3"/>
  <c r="CY210" i="3"/>
  <c r="CZ210" i="3"/>
  <c r="DB210" i="3"/>
  <c r="DC210" i="3"/>
  <c r="DE210" i="3"/>
  <c r="DF210" i="3"/>
  <c r="DH210" i="3"/>
  <c r="DI210" i="3"/>
  <c r="DK210" i="3"/>
  <c r="DL210" i="3"/>
  <c r="DN210" i="3"/>
  <c r="DO210" i="3"/>
  <c r="DQ210" i="3"/>
  <c r="DR210" i="3"/>
  <c r="DT210" i="3"/>
  <c r="DU210" i="3"/>
  <c r="DW210" i="3"/>
  <c r="DX210" i="3"/>
  <c r="DZ210" i="3"/>
  <c r="EA210" i="3"/>
  <c r="EC210" i="3"/>
  <c r="ED210" i="3"/>
  <c r="EF210" i="3"/>
  <c r="EG210" i="3"/>
  <c r="EI210" i="3"/>
  <c r="EJ210" i="3"/>
  <c r="EL210" i="3"/>
  <c r="EM210" i="3"/>
  <c r="EO210" i="3"/>
  <c r="EP210" i="3"/>
  <c r="ER210" i="3"/>
  <c r="ES210" i="3"/>
  <c r="EU210" i="3"/>
  <c r="EV210" i="3"/>
  <c r="EX210" i="3"/>
  <c r="EY210" i="3"/>
  <c r="FA210" i="3"/>
  <c r="FB210" i="3"/>
  <c r="FD210" i="3"/>
  <c r="FE210" i="3"/>
  <c r="FG210" i="3"/>
  <c r="FH210" i="3"/>
  <c r="FJ210" i="3"/>
  <c r="FK210" i="3"/>
  <c r="FM210" i="3"/>
  <c r="FN210" i="3"/>
  <c r="FP210" i="3"/>
  <c r="FQ210" i="3"/>
  <c r="FS210" i="3"/>
  <c r="FT210" i="3"/>
  <c r="FV210" i="3"/>
  <c r="FW210" i="3"/>
  <c r="FY210" i="3"/>
  <c r="FZ210" i="3"/>
  <c r="GB210" i="3"/>
  <c r="GC210" i="3"/>
  <c r="GE210" i="3"/>
  <c r="GF210" i="3"/>
  <c r="GH210" i="3"/>
  <c r="GI210" i="3"/>
  <c r="GK210" i="3"/>
  <c r="GL210" i="3"/>
  <c r="GN210" i="3"/>
  <c r="GO210" i="3"/>
  <c r="GQ210" i="3"/>
  <c r="GR210" i="3"/>
  <c r="GT210" i="3"/>
  <c r="GU210" i="3"/>
  <c r="GW210" i="3"/>
  <c r="GX210" i="3"/>
  <c r="GZ210" i="3"/>
  <c r="HA210" i="3"/>
  <c r="HC210" i="3"/>
  <c r="HD210" i="3"/>
  <c r="HF210" i="3"/>
  <c r="HG210" i="3"/>
  <c r="HI210" i="3"/>
  <c r="HJ210" i="3"/>
  <c r="HL210" i="3"/>
  <c r="HM210" i="3"/>
  <c r="HO210" i="3"/>
  <c r="HP210" i="3"/>
  <c r="HR210" i="3"/>
  <c r="HS210" i="3"/>
  <c r="HU210" i="3"/>
  <c r="HV210" i="3"/>
  <c r="HX210" i="3"/>
  <c r="HY210" i="3"/>
  <c r="IA210" i="3"/>
  <c r="IB210" i="3"/>
  <c r="ID210" i="3"/>
  <c r="IE210" i="3"/>
  <c r="IG210" i="3"/>
  <c r="IH210" i="3"/>
  <c r="IJ210" i="3"/>
  <c r="IK210" i="3"/>
  <c r="IM210" i="3"/>
  <c r="IN210" i="3"/>
  <c r="IP210" i="3"/>
  <c r="IQ210" i="3"/>
  <c r="IS210" i="3"/>
  <c r="IT210" i="3"/>
  <c r="IV210" i="3"/>
  <c r="IW210" i="3"/>
  <c r="IY210" i="3"/>
  <c r="IZ210" i="3"/>
  <c r="JB210" i="3"/>
  <c r="JC210" i="3"/>
  <c r="JE210" i="3"/>
  <c r="JF210" i="3"/>
  <c r="JH210" i="3"/>
  <c r="JI210" i="3"/>
  <c r="JK210" i="3"/>
  <c r="JL210" i="3"/>
  <c r="JN210" i="3"/>
  <c r="JO210" i="3"/>
  <c r="JQ210" i="3"/>
  <c r="JR210" i="3"/>
  <c r="JT210" i="3"/>
  <c r="JU210" i="3"/>
  <c r="JW210" i="3"/>
  <c r="JX210" i="3"/>
  <c r="JZ210" i="3"/>
  <c r="KA210" i="3"/>
  <c r="KC210" i="3"/>
  <c r="KD210" i="3"/>
  <c r="KF210" i="3"/>
  <c r="KG210" i="3"/>
  <c r="KI210" i="3"/>
  <c r="KJ210" i="3"/>
  <c r="KL210" i="3"/>
  <c r="KM210" i="3"/>
  <c r="KO210" i="3"/>
  <c r="KP210" i="3"/>
  <c r="KR210" i="3"/>
  <c r="KS210" i="3"/>
  <c r="KU210" i="3"/>
  <c r="KV210" i="3"/>
  <c r="KX210" i="3"/>
  <c r="KY210" i="3"/>
  <c r="LA210" i="3"/>
  <c r="LB210" i="3"/>
  <c r="LD210" i="3"/>
  <c r="LE210" i="3"/>
  <c r="LG210" i="3"/>
  <c r="LH210" i="3"/>
  <c r="LJ210" i="3"/>
  <c r="LK210" i="3"/>
  <c r="LM210" i="3"/>
  <c r="LN210" i="3"/>
  <c r="LP210" i="3"/>
  <c r="LQ210" i="3"/>
  <c r="LX210" i="3"/>
  <c r="LZ210" i="3"/>
  <c r="MA210" i="3"/>
  <c r="MB210" i="3"/>
  <c r="MC210" i="3"/>
  <c r="MD210" i="3"/>
  <c r="MF210" i="3"/>
  <c r="MI210" i="3"/>
  <c r="D211" i="3"/>
  <c r="E211" i="3"/>
  <c r="G211" i="3"/>
  <c r="H211" i="3"/>
  <c r="J211" i="3"/>
  <c r="K211" i="3"/>
  <c r="M211" i="3"/>
  <c r="N211" i="3"/>
  <c r="P211" i="3"/>
  <c r="Q211" i="3"/>
  <c r="S211" i="3"/>
  <c r="T211" i="3"/>
  <c r="V211" i="3"/>
  <c r="W211" i="3"/>
  <c r="Y211" i="3"/>
  <c r="Z211" i="3"/>
  <c r="AB211" i="3"/>
  <c r="AC211" i="3"/>
  <c r="AE211" i="3"/>
  <c r="AF211" i="3"/>
  <c r="AH211" i="3"/>
  <c r="AJ211" i="3" s="1"/>
  <c r="AK211" i="3"/>
  <c r="AL211" i="3"/>
  <c r="AN211" i="3"/>
  <c r="AO211" i="3"/>
  <c r="AQ211" i="3"/>
  <c r="AR211" i="3"/>
  <c r="AT211" i="3"/>
  <c r="AU211" i="3"/>
  <c r="AW211" i="3"/>
  <c r="AX211" i="3"/>
  <c r="AZ211" i="3"/>
  <c r="BA211" i="3"/>
  <c r="BC211" i="3"/>
  <c r="BD211" i="3"/>
  <c r="BF211" i="3"/>
  <c r="BG211" i="3"/>
  <c r="BI211" i="3"/>
  <c r="BJ211" i="3"/>
  <c r="BL211" i="3"/>
  <c r="BM211" i="3"/>
  <c r="BO211" i="3"/>
  <c r="BP211" i="3"/>
  <c r="BR211" i="3"/>
  <c r="BS211" i="3"/>
  <c r="BU211" i="3"/>
  <c r="BV211" i="3"/>
  <c r="BX211" i="3"/>
  <c r="BY211" i="3"/>
  <c r="CA211" i="3"/>
  <c r="CB211" i="3"/>
  <c r="CD211" i="3"/>
  <c r="CE211" i="3"/>
  <c r="CG211" i="3"/>
  <c r="CH211" i="3"/>
  <c r="CJ211" i="3"/>
  <c r="CK211" i="3"/>
  <c r="CM211" i="3"/>
  <c r="CN211" i="3"/>
  <c r="CP211" i="3"/>
  <c r="CQ211" i="3"/>
  <c r="CS211" i="3"/>
  <c r="CT211" i="3"/>
  <c r="CV211" i="3"/>
  <c r="CW211" i="3"/>
  <c r="CY211" i="3"/>
  <c r="CZ211" i="3"/>
  <c r="DB211" i="3"/>
  <c r="DC211" i="3"/>
  <c r="DE211" i="3"/>
  <c r="DF211" i="3"/>
  <c r="DH211" i="3"/>
  <c r="DI211" i="3"/>
  <c r="DK211" i="3"/>
  <c r="DL211" i="3"/>
  <c r="DN211" i="3"/>
  <c r="DO211" i="3"/>
  <c r="DQ211" i="3"/>
  <c r="DR211" i="3"/>
  <c r="DT211" i="3"/>
  <c r="DU211" i="3"/>
  <c r="DW211" i="3"/>
  <c r="DX211" i="3"/>
  <c r="DZ211" i="3"/>
  <c r="EA211" i="3"/>
  <c r="EC211" i="3"/>
  <c r="ED211" i="3"/>
  <c r="EF211" i="3"/>
  <c r="EG211" i="3"/>
  <c r="EI211" i="3"/>
  <c r="EJ211" i="3"/>
  <c r="EL211" i="3"/>
  <c r="EM211" i="3"/>
  <c r="EO211" i="3"/>
  <c r="EP211" i="3"/>
  <c r="ER211" i="3"/>
  <c r="ES211" i="3"/>
  <c r="EU211" i="3"/>
  <c r="EV211" i="3"/>
  <c r="EX211" i="3"/>
  <c r="EY211" i="3"/>
  <c r="FA211" i="3"/>
  <c r="FB211" i="3"/>
  <c r="FD211" i="3"/>
  <c r="FE211" i="3"/>
  <c r="FG211" i="3"/>
  <c r="FH211" i="3"/>
  <c r="FJ211" i="3"/>
  <c r="FK211" i="3"/>
  <c r="FM211" i="3"/>
  <c r="FN211" i="3"/>
  <c r="FP211" i="3"/>
  <c r="FQ211" i="3"/>
  <c r="FS211" i="3"/>
  <c r="FT211" i="3"/>
  <c r="FV211" i="3"/>
  <c r="FW211" i="3"/>
  <c r="FY211" i="3"/>
  <c r="FZ211" i="3"/>
  <c r="GB211" i="3"/>
  <c r="GC211" i="3"/>
  <c r="GE211" i="3"/>
  <c r="GF211" i="3"/>
  <c r="GH211" i="3"/>
  <c r="GI211" i="3"/>
  <c r="GK211" i="3"/>
  <c r="GL211" i="3"/>
  <c r="GN211" i="3"/>
  <c r="GO211" i="3"/>
  <c r="GQ211" i="3"/>
  <c r="GR211" i="3"/>
  <c r="GT211" i="3"/>
  <c r="GU211" i="3"/>
  <c r="GW211" i="3"/>
  <c r="GX211" i="3"/>
  <c r="GZ211" i="3"/>
  <c r="HA211" i="3"/>
  <c r="HC211" i="3"/>
  <c r="HD211" i="3"/>
  <c r="HF211" i="3"/>
  <c r="HG211" i="3"/>
  <c r="HI211" i="3"/>
  <c r="HJ211" i="3"/>
  <c r="HL211" i="3"/>
  <c r="HM211" i="3"/>
  <c r="HO211" i="3"/>
  <c r="HP211" i="3"/>
  <c r="HR211" i="3"/>
  <c r="HS211" i="3"/>
  <c r="HU211" i="3"/>
  <c r="HV211" i="3"/>
  <c r="HX211" i="3"/>
  <c r="HY211" i="3"/>
  <c r="IA211" i="3"/>
  <c r="IB211" i="3"/>
  <c r="ID211" i="3"/>
  <c r="IE211" i="3"/>
  <c r="IG211" i="3"/>
  <c r="IH211" i="3"/>
  <c r="IJ211" i="3"/>
  <c r="IK211" i="3"/>
  <c r="IM211" i="3"/>
  <c r="IN211" i="3"/>
  <c r="IP211" i="3"/>
  <c r="IQ211" i="3"/>
  <c r="IS211" i="3"/>
  <c r="IT211" i="3"/>
  <c r="IV211" i="3"/>
  <c r="IW211" i="3"/>
  <c r="IY211" i="3"/>
  <c r="IZ211" i="3"/>
  <c r="JB211" i="3"/>
  <c r="JC211" i="3"/>
  <c r="JE211" i="3"/>
  <c r="JF211" i="3"/>
  <c r="JH211" i="3"/>
  <c r="JI211" i="3"/>
  <c r="JK211" i="3"/>
  <c r="JL211" i="3"/>
  <c r="JN211" i="3"/>
  <c r="JO211" i="3"/>
  <c r="JQ211" i="3"/>
  <c r="JR211" i="3"/>
  <c r="JT211" i="3"/>
  <c r="JU211" i="3"/>
  <c r="JW211" i="3"/>
  <c r="JX211" i="3"/>
  <c r="JZ211" i="3"/>
  <c r="KA211" i="3"/>
  <c r="KC211" i="3"/>
  <c r="KD211" i="3"/>
  <c r="KF211" i="3"/>
  <c r="KG211" i="3"/>
  <c r="KI211" i="3"/>
  <c r="KJ211" i="3"/>
  <c r="KL211" i="3"/>
  <c r="KM211" i="3"/>
  <c r="KO211" i="3"/>
  <c r="KP211" i="3"/>
  <c r="KR211" i="3"/>
  <c r="KS211" i="3"/>
  <c r="KU211" i="3"/>
  <c r="KV211" i="3"/>
  <c r="KX211" i="3"/>
  <c r="KY211" i="3"/>
  <c r="LA211" i="3"/>
  <c r="LB211" i="3"/>
  <c r="LD211" i="3"/>
  <c r="LE211" i="3"/>
  <c r="LG211" i="3"/>
  <c r="LH211" i="3"/>
  <c r="LJ211" i="3"/>
  <c r="LK211" i="3"/>
  <c r="LM211" i="3"/>
  <c r="LN211" i="3"/>
  <c r="LP211" i="3"/>
  <c r="LQ211" i="3"/>
  <c r="LX211" i="3"/>
  <c r="LZ211" i="3"/>
  <c r="MA211" i="3"/>
  <c r="MB211" i="3"/>
  <c r="MC211" i="3"/>
  <c r="MD211" i="3"/>
  <c r="MF211" i="3"/>
  <c r="MI211" i="3"/>
  <c r="D212" i="3"/>
  <c r="E212" i="3"/>
  <c r="G212" i="3"/>
  <c r="H212" i="3"/>
  <c r="J212" i="3"/>
  <c r="K212" i="3"/>
  <c r="M212" i="3"/>
  <c r="N212" i="3"/>
  <c r="P212" i="3"/>
  <c r="Q212" i="3"/>
  <c r="S212" i="3"/>
  <c r="T212" i="3"/>
  <c r="V212" i="3"/>
  <c r="W212" i="3"/>
  <c r="Y212" i="3"/>
  <c r="Z212" i="3"/>
  <c r="AB212" i="3"/>
  <c r="AC212" i="3"/>
  <c r="AE212" i="3"/>
  <c r="AF212" i="3"/>
  <c r="AH212" i="3"/>
  <c r="AJ212" i="3" s="1"/>
  <c r="AK212" i="3"/>
  <c r="AL212" i="3"/>
  <c r="AN212" i="3"/>
  <c r="AO212" i="3"/>
  <c r="AQ212" i="3"/>
  <c r="AR212" i="3"/>
  <c r="AT212" i="3"/>
  <c r="AU212" i="3"/>
  <c r="AW212" i="3"/>
  <c r="AX212" i="3"/>
  <c r="AZ212" i="3"/>
  <c r="BA212" i="3"/>
  <c r="BC212" i="3"/>
  <c r="BD212" i="3"/>
  <c r="BF212" i="3"/>
  <c r="BG212" i="3"/>
  <c r="BI212" i="3"/>
  <c r="BJ212" i="3"/>
  <c r="BL212" i="3"/>
  <c r="BM212" i="3"/>
  <c r="BO212" i="3"/>
  <c r="BP212" i="3"/>
  <c r="BR212" i="3"/>
  <c r="BS212" i="3"/>
  <c r="BU212" i="3"/>
  <c r="BV212" i="3"/>
  <c r="BX212" i="3"/>
  <c r="BY212" i="3"/>
  <c r="CA212" i="3"/>
  <c r="CB212" i="3"/>
  <c r="CD212" i="3"/>
  <c r="CE212" i="3"/>
  <c r="CG212" i="3"/>
  <c r="CH212" i="3"/>
  <c r="CJ212" i="3"/>
  <c r="CK212" i="3"/>
  <c r="CM212" i="3"/>
  <c r="CN212" i="3"/>
  <c r="CP212" i="3"/>
  <c r="CQ212" i="3"/>
  <c r="CS212" i="3"/>
  <c r="CT212" i="3"/>
  <c r="CV212" i="3"/>
  <c r="CW212" i="3"/>
  <c r="CY212" i="3"/>
  <c r="CZ212" i="3"/>
  <c r="DB212" i="3"/>
  <c r="DC212" i="3"/>
  <c r="DE212" i="3"/>
  <c r="DF212" i="3"/>
  <c r="DH212" i="3"/>
  <c r="DI212" i="3"/>
  <c r="DK212" i="3"/>
  <c r="DL212" i="3"/>
  <c r="DN212" i="3"/>
  <c r="DO212" i="3"/>
  <c r="DQ212" i="3"/>
  <c r="DR212" i="3"/>
  <c r="DT212" i="3"/>
  <c r="DU212" i="3"/>
  <c r="DW212" i="3"/>
  <c r="DX212" i="3"/>
  <c r="DZ212" i="3"/>
  <c r="EA212" i="3"/>
  <c r="EC212" i="3"/>
  <c r="ED212" i="3"/>
  <c r="EF212" i="3"/>
  <c r="EG212" i="3"/>
  <c r="EI212" i="3"/>
  <c r="EJ212" i="3"/>
  <c r="EL212" i="3"/>
  <c r="EM212" i="3"/>
  <c r="EO212" i="3"/>
  <c r="EP212" i="3"/>
  <c r="ER212" i="3"/>
  <c r="ES212" i="3"/>
  <c r="EU212" i="3"/>
  <c r="EV212" i="3"/>
  <c r="EX212" i="3"/>
  <c r="EY212" i="3"/>
  <c r="FA212" i="3"/>
  <c r="FB212" i="3"/>
  <c r="FD212" i="3"/>
  <c r="FE212" i="3"/>
  <c r="FG212" i="3"/>
  <c r="FH212" i="3"/>
  <c r="FJ212" i="3"/>
  <c r="FK212" i="3"/>
  <c r="FM212" i="3"/>
  <c r="FN212" i="3"/>
  <c r="FP212" i="3"/>
  <c r="FQ212" i="3"/>
  <c r="FS212" i="3"/>
  <c r="FT212" i="3"/>
  <c r="FV212" i="3"/>
  <c r="FW212" i="3"/>
  <c r="FY212" i="3"/>
  <c r="FZ212" i="3"/>
  <c r="GB212" i="3"/>
  <c r="GC212" i="3"/>
  <c r="GE212" i="3"/>
  <c r="GF212" i="3"/>
  <c r="GH212" i="3"/>
  <c r="GI212" i="3"/>
  <c r="GK212" i="3"/>
  <c r="GL212" i="3"/>
  <c r="GN212" i="3"/>
  <c r="GO212" i="3"/>
  <c r="GQ212" i="3"/>
  <c r="GR212" i="3"/>
  <c r="GT212" i="3"/>
  <c r="GU212" i="3"/>
  <c r="GW212" i="3"/>
  <c r="GX212" i="3"/>
  <c r="GZ212" i="3"/>
  <c r="HA212" i="3"/>
  <c r="HC212" i="3"/>
  <c r="HD212" i="3"/>
  <c r="HF212" i="3"/>
  <c r="HG212" i="3"/>
  <c r="HI212" i="3"/>
  <c r="HJ212" i="3"/>
  <c r="HL212" i="3"/>
  <c r="HM212" i="3"/>
  <c r="HO212" i="3"/>
  <c r="HP212" i="3"/>
  <c r="HR212" i="3"/>
  <c r="HS212" i="3"/>
  <c r="HU212" i="3"/>
  <c r="HV212" i="3"/>
  <c r="HX212" i="3"/>
  <c r="HY212" i="3"/>
  <c r="IA212" i="3"/>
  <c r="IB212" i="3"/>
  <c r="ID212" i="3"/>
  <c r="IE212" i="3"/>
  <c r="IG212" i="3"/>
  <c r="IH212" i="3"/>
  <c r="IJ212" i="3"/>
  <c r="IK212" i="3"/>
  <c r="IM212" i="3"/>
  <c r="IN212" i="3"/>
  <c r="IP212" i="3"/>
  <c r="IQ212" i="3"/>
  <c r="IS212" i="3"/>
  <c r="IT212" i="3"/>
  <c r="IV212" i="3"/>
  <c r="IW212" i="3"/>
  <c r="IY212" i="3"/>
  <c r="IZ212" i="3"/>
  <c r="JB212" i="3"/>
  <c r="JC212" i="3"/>
  <c r="JE212" i="3"/>
  <c r="JF212" i="3"/>
  <c r="JH212" i="3"/>
  <c r="JI212" i="3"/>
  <c r="JK212" i="3"/>
  <c r="JL212" i="3"/>
  <c r="JN212" i="3"/>
  <c r="JO212" i="3"/>
  <c r="JQ212" i="3"/>
  <c r="JR212" i="3"/>
  <c r="JT212" i="3"/>
  <c r="JU212" i="3"/>
  <c r="JW212" i="3"/>
  <c r="JX212" i="3"/>
  <c r="JZ212" i="3"/>
  <c r="KA212" i="3"/>
  <c r="KC212" i="3"/>
  <c r="KD212" i="3"/>
  <c r="KF212" i="3"/>
  <c r="KG212" i="3"/>
  <c r="KI212" i="3"/>
  <c r="KJ212" i="3"/>
  <c r="KL212" i="3"/>
  <c r="KM212" i="3"/>
  <c r="KO212" i="3"/>
  <c r="KP212" i="3"/>
  <c r="KR212" i="3"/>
  <c r="KS212" i="3"/>
  <c r="KU212" i="3"/>
  <c r="KV212" i="3"/>
  <c r="KX212" i="3"/>
  <c r="KY212" i="3"/>
  <c r="LA212" i="3"/>
  <c r="LB212" i="3"/>
  <c r="LD212" i="3"/>
  <c r="LE212" i="3"/>
  <c r="LG212" i="3"/>
  <c r="LH212" i="3"/>
  <c r="LJ212" i="3"/>
  <c r="LK212" i="3"/>
  <c r="LM212" i="3"/>
  <c r="LN212" i="3"/>
  <c r="LP212" i="3"/>
  <c r="LQ212" i="3"/>
  <c r="LX212" i="3"/>
  <c r="LZ212" i="3"/>
  <c r="MA212" i="3"/>
  <c r="MB212" i="3"/>
  <c r="MC212" i="3"/>
  <c r="MD212" i="3"/>
  <c r="MF212" i="3"/>
  <c r="MI212" i="3"/>
  <c r="D213" i="3"/>
  <c r="E213" i="3"/>
  <c r="G213" i="3"/>
  <c r="H213" i="3"/>
  <c r="J213" i="3"/>
  <c r="K213" i="3"/>
  <c r="M213" i="3"/>
  <c r="N213" i="3"/>
  <c r="P213" i="3"/>
  <c r="Q213" i="3"/>
  <c r="S213" i="3"/>
  <c r="T213" i="3"/>
  <c r="V213" i="3"/>
  <c r="W213" i="3"/>
  <c r="Y213" i="3"/>
  <c r="Z213" i="3"/>
  <c r="AB213" i="3"/>
  <c r="AC213" i="3"/>
  <c r="AE213" i="3"/>
  <c r="AF213" i="3"/>
  <c r="AH213" i="3"/>
  <c r="AJ213" i="3" s="1"/>
  <c r="AK213" i="3"/>
  <c r="AL213" i="3"/>
  <c r="AN213" i="3"/>
  <c r="AO213" i="3"/>
  <c r="AQ213" i="3"/>
  <c r="AR213" i="3"/>
  <c r="AT213" i="3"/>
  <c r="AU213" i="3"/>
  <c r="AW213" i="3"/>
  <c r="AX213" i="3"/>
  <c r="AZ213" i="3"/>
  <c r="BA213" i="3"/>
  <c r="BC213" i="3"/>
  <c r="BD213" i="3"/>
  <c r="BF213" i="3"/>
  <c r="BG213" i="3"/>
  <c r="BI213" i="3"/>
  <c r="BJ213" i="3"/>
  <c r="BL213" i="3"/>
  <c r="BM213" i="3"/>
  <c r="BO213" i="3"/>
  <c r="BP213" i="3"/>
  <c r="BR213" i="3"/>
  <c r="BS213" i="3"/>
  <c r="BU213" i="3"/>
  <c r="BV213" i="3"/>
  <c r="BX213" i="3"/>
  <c r="BY213" i="3"/>
  <c r="CA213" i="3"/>
  <c r="CB213" i="3"/>
  <c r="CD213" i="3"/>
  <c r="CE213" i="3"/>
  <c r="CG213" i="3"/>
  <c r="CH213" i="3"/>
  <c r="CJ213" i="3"/>
  <c r="CK213" i="3"/>
  <c r="CM213" i="3"/>
  <c r="CN213" i="3"/>
  <c r="CP213" i="3"/>
  <c r="CQ213" i="3"/>
  <c r="CS213" i="3"/>
  <c r="CT213" i="3"/>
  <c r="CV213" i="3"/>
  <c r="CW213" i="3"/>
  <c r="CY213" i="3"/>
  <c r="CZ213" i="3"/>
  <c r="DB213" i="3"/>
  <c r="DC213" i="3"/>
  <c r="DE213" i="3"/>
  <c r="DF213" i="3"/>
  <c r="DH213" i="3"/>
  <c r="DI213" i="3"/>
  <c r="DK213" i="3"/>
  <c r="DL213" i="3"/>
  <c r="DN213" i="3"/>
  <c r="DO213" i="3"/>
  <c r="DQ213" i="3"/>
  <c r="DR213" i="3"/>
  <c r="DT213" i="3"/>
  <c r="DU213" i="3"/>
  <c r="DW213" i="3"/>
  <c r="DX213" i="3"/>
  <c r="DZ213" i="3"/>
  <c r="EA213" i="3"/>
  <c r="EC213" i="3"/>
  <c r="ED213" i="3"/>
  <c r="EF213" i="3"/>
  <c r="EG213" i="3"/>
  <c r="EI213" i="3"/>
  <c r="EJ213" i="3"/>
  <c r="EL213" i="3"/>
  <c r="EM213" i="3"/>
  <c r="EO213" i="3"/>
  <c r="EP213" i="3"/>
  <c r="ER213" i="3"/>
  <c r="ES213" i="3"/>
  <c r="EU213" i="3"/>
  <c r="EV213" i="3"/>
  <c r="EX213" i="3"/>
  <c r="EY213" i="3"/>
  <c r="FA213" i="3"/>
  <c r="FB213" i="3"/>
  <c r="FD213" i="3"/>
  <c r="FE213" i="3"/>
  <c r="FG213" i="3"/>
  <c r="FH213" i="3"/>
  <c r="FJ213" i="3"/>
  <c r="FK213" i="3"/>
  <c r="FM213" i="3"/>
  <c r="FN213" i="3"/>
  <c r="FP213" i="3"/>
  <c r="FQ213" i="3"/>
  <c r="FS213" i="3"/>
  <c r="FT213" i="3"/>
  <c r="FV213" i="3"/>
  <c r="FW213" i="3"/>
  <c r="FY213" i="3"/>
  <c r="FZ213" i="3"/>
  <c r="GB213" i="3"/>
  <c r="GC213" i="3"/>
  <c r="GE213" i="3"/>
  <c r="GF213" i="3"/>
  <c r="GH213" i="3"/>
  <c r="GI213" i="3"/>
  <c r="GK213" i="3"/>
  <c r="GL213" i="3"/>
  <c r="GN213" i="3"/>
  <c r="GO213" i="3"/>
  <c r="GQ213" i="3"/>
  <c r="GR213" i="3"/>
  <c r="GT213" i="3"/>
  <c r="GU213" i="3"/>
  <c r="GW213" i="3"/>
  <c r="GX213" i="3"/>
  <c r="GZ213" i="3"/>
  <c r="HA213" i="3"/>
  <c r="HC213" i="3"/>
  <c r="HD213" i="3"/>
  <c r="HF213" i="3"/>
  <c r="HG213" i="3"/>
  <c r="HI213" i="3"/>
  <c r="HJ213" i="3"/>
  <c r="HL213" i="3"/>
  <c r="HM213" i="3"/>
  <c r="HO213" i="3"/>
  <c r="HP213" i="3"/>
  <c r="HR213" i="3"/>
  <c r="HS213" i="3"/>
  <c r="HU213" i="3"/>
  <c r="HV213" i="3"/>
  <c r="HX213" i="3"/>
  <c r="HY213" i="3"/>
  <c r="IA213" i="3"/>
  <c r="IB213" i="3"/>
  <c r="ID213" i="3"/>
  <c r="IE213" i="3"/>
  <c r="IG213" i="3"/>
  <c r="IH213" i="3"/>
  <c r="IJ213" i="3"/>
  <c r="IK213" i="3"/>
  <c r="IM213" i="3"/>
  <c r="IN213" i="3"/>
  <c r="IP213" i="3"/>
  <c r="IQ213" i="3"/>
  <c r="IS213" i="3"/>
  <c r="IT213" i="3"/>
  <c r="IV213" i="3"/>
  <c r="IW213" i="3"/>
  <c r="IY213" i="3"/>
  <c r="IZ213" i="3"/>
  <c r="JB213" i="3"/>
  <c r="JC213" i="3"/>
  <c r="JE213" i="3"/>
  <c r="JF213" i="3"/>
  <c r="JH213" i="3"/>
  <c r="JI213" i="3"/>
  <c r="JK213" i="3"/>
  <c r="JL213" i="3"/>
  <c r="JN213" i="3"/>
  <c r="JO213" i="3"/>
  <c r="JQ213" i="3"/>
  <c r="JR213" i="3"/>
  <c r="JT213" i="3"/>
  <c r="JU213" i="3"/>
  <c r="JW213" i="3"/>
  <c r="JX213" i="3"/>
  <c r="JZ213" i="3"/>
  <c r="KA213" i="3"/>
  <c r="KC213" i="3"/>
  <c r="KD213" i="3"/>
  <c r="KF213" i="3"/>
  <c r="KG213" i="3"/>
  <c r="KI213" i="3"/>
  <c r="KJ213" i="3"/>
  <c r="KL213" i="3"/>
  <c r="KM213" i="3"/>
  <c r="KO213" i="3"/>
  <c r="KP213" i="3"/>
  <c r="KR213" i="3"/>
  <c r="KS213" i="3"/>
  <c r="KU213" i="3"/>
  <c r="KV213" i="3"/>
  <c r="KX213" i="3"/>
  <c r="KY213" i="3"/>
  <c r="LA213" i="3"/>
  <c r="LB213" i="3"/>
  <c r="LD213" i="3"/>
  <c r="LE213" i="3"/>
  <c r="LG213" i="3"/>
  <c r="LH213" i="3"/>
  <c r="LJ213" i="3"/>
  <c r="LK213" i="3"/>
  <c r="LM213" i="3"/>
  <c r="LN213" i="3"/>
  <c r="LP213" i="3"/>
  <c r="LQ213" i="3"/>
  <c r="LX213" i="3"/>
  <c r="LZ213" i="3"/>
  <c r="MA213" i="3"/>
  <c r="MB213" i="3"/>
  <c r="MC213" i="3"/>
  <c r="MD213" i="3"/>
  <c r="MF213" i="3"/>
  <c r="MI213" i="3"/>
  <c r="D214" i="3"/>
  <c r="E214" i="3"/>
  <c r="G214" i="3"/>
  <c r="H214" i="3"/>
  <c r="J214" i="3"/>
  <c r="K214" i="3"/>
  <c r="M214" i="3"/>
  <c r="N214" i="3"/>
  <c r="P214" i="3"/>
  <c r="Q214" i="3"/>
  <c r="S214" i="3"/>
  <c r="T214" i="3"/>
  <c r="V214" i="3"/>
  <c r="W214" i="3"/>
  <c r="Y214" i="3"/>
  <c r="Z214" i="3"/>
  <c r="AB214" i="3"/>
  <c r="AC214" i="3"/>
  <c r="AE214" i="3"/>
  <c r="AF214" i="3"/>
  <c r="AH214" i="3"/>
  <c r="AJ214" i="3" s="1"/>
  <c r="AK214" i="3"/>
  <c r="AL214" i="3"/>
  <c r="AN214" i="3"/>
  <c r="AO214" i="3"/>
  <c r="AQ214" i="3"/>
  <c r="AR214" i="3"/>
  <c r="AT214" i="3"/>
  <c r="AU214" i="3"/>
  <c r="AW214" i="3"/>
  <c r="AX214" i="3"/>
  <c r="AZ214" i="3"/>
  <c r="BA214" i="3"/>
  <c r="BC214" i="3"/>
  <c r="BD214" i="3"/>
  <c r="BF214" i="3"/>
  <c r="BG214" i="3"/>
  <c r="BI214" i="3"/>
  <c r="BJ214" i="3"/>
  <c r="BL214" i="3"/>
  <c r="BM214" i="3"/>
  <c r="BO214" i="3"/>
  <c r="BP214" i="3"/>
  <c r="BR214" i="3"/>
  <c r="BS214" i="3"/>
  <c r="BU214" i="3"/>
  <c r="BV214" i="3"/>
  <c r="BX214" i="3"/>
  <c r="BY214" i="3"/>
  <c r="CA214" i="3"/>
  <c r="CB214" i="3"/>
  <c r="CD214" i="3"/>
  <c r="CE214" i="3"/>
  <c r="CG214" i="3"/>
  <c r="CH214" i="3"/>
  <c r="CJ214" i="3"/>
  <c r="CK214" i="3"/>
  <c r="CM214" i="3"/>
  <c r="CN214" i="3"/>
  <c r="CP214" i="3"/>
  <c r="CQ214" i="3"/>
  <c r="CS214" i="3"/>
  <c r="CT214" i="3"/>
  <c r="CV214" i="3"/>
  <c r="CW214" i="3"/>
  <c r="CY214" i="3"/>
  <c r="CZ214" i="3"/>
  <c r="DB214" i="3"/>
  <c r="DC214" i="3"/>
  <c r="DE214" i="3"/>
  <c r="DF214" i="3"/>
  <c r="DH214" i="3"/>
  <c r="DI214" i="3"/>
  <c r="DK214" i="3"/>
  <c r="DL214" i="3"/>
  <c r="DN214" i="3"/>
  <c r="DO214" i="3"/>
  <c r="DQ214" i="3"/>
  <c r="DR214" i="3"/>
  <c r="DT214" i="3"/>
  <c r="DU214" i="3"/>
  <c r="DW214" i="3"/>
  <c r="DX214" i="3"/>
  <c r="DZ214" i="3"/>
  <c r="EA214" i="3"/>
  <c r="EC214" i="3"/>
  <c r="ED214" i="3"/>
  <c r="EF214" i="3"/>
  <c r="EG214" i="3"/>
  <c r="EI214" i="3"/>
  <c r="EJ214" i="3"/>
  <c r="EL214" i="3"/>
  <c r="EM214" i="3"/>
  <c r="EO214" i="3"/>
  <c r="EP214" i="3"/>
  <c r="ER214" i="3"/>
  <c r="ES214" i="3"/>
  <c r="EU214" i="3"/>
  <c r="EV214" i="3"/>
  <c r="EX214" i="3"/>
  <c r="EY214" i="3"/>
  <c r="FA214" i="3"/>
  <c r="FB214" i="3"/>
  <c r="FD214" i="3"/>
  <c r="FE214" i="3"/>
  <c r="FG214" i="3"/>
  <c r="FH214" i="3"/>
  <c r="FJ214" i="3"/>
  <c r="FK214" i="3"/>
  <c r="FM214" i="3"/>
  <c r="FN214" i="3"/>
  <c r="FP214" i="3"/>
  <c r="FQ214" i="3"/>
  <c r="FS214" i="3"/>
  <c r="FT214" i="3"/>
  <c r="FV214" i="3"/>
  <c r="FW214" i="3"/>
  <c r="FY214" i="3"/>
  <c r="FZ214" i="3"/>
  <c r="GB214" i="3"/>
  <c r="GC214" i="3"/>
  <c r="GE214" i="3"/>
  <c r="GF214" i="3"/>
  <c r="GH214" i="3"/>
  <c r="GI214" i="3"/>
  <c r="GK214" i="3"/>
  <c r="GL214" i="3"/>
  <c r="GN214" i="3"/>
  <c r="GO214" i="3"/>
  <c r="GQ214" i="3"/>
  <c r="GR214" i="3"/>
  <c r="GT214" i="3"/>
  <c r="GU214" i="3"/>
  <c r="GW214" i="3"/>
  <c r="GX214" i="3"/>
  <c r="GZ214" i="3"/>
  <c r="HA214" i="3"/>
  <c r="HC214" i="3"/>
  <c r="HD214" i="3"/>
  <c r="HF214" i="3"/>
  <c r="HG214" i="3"/>
  <c r="HI214" i="3"/>
  <c r="HJ214" i="3"/>
  <c r="HL214" i="3"/>
  <c r="HM214" i="3"/>
  <c r="HO214" i="3"/>
  <c r="HP214" i="3"/>
  <c r="HR214" i="3"/>
  <c r="HS214" i="3"/>
  <c r="HU214" i="3"/>
  <c r="HV214" i="3"/>
  <c r="HX214" i="3"/>
  <c r="HY214" i="3"/>
  <c r="IA214" i="3"/>
  <c r="IB214" i="3"/>
  <c r="ID214" i="3"/>
  <c r="IE214" i="3"/>
  <c r="IG214" i="3"/>
  <c r="IH214" i="3"/>
  <c r="IJ214" i="3"/>
  <c r="IK214" i="3"/>
  <c r="IM214" i="3"/>
  <c r="IN214" i="3"/>
  <c r="IP214" i="3"/>
  <c r="IQ214" i="3"/>
  <c r="IS214" i="3"/>
  <c r="IT214" i="3"/>
  <c r="IV214" i="3"/>
  <c r="IW214" i="3"/>
  <c r="IY214" i="3"/>
  <c r="IZ214" i="3"/>
  <c r="JB214" i="3"/>
  <c r="JC214" i="3"/>
  <c r="JE214" i="3"/>
  <c r="JF214" i="3"/>
  <c r="JH214" i="3"/>
  <c r="JI214" i="3"/>
  <c r="JK214" i="3"/>
  <c r="JL214" i="3"/>
  <c r="JN214" i="3"/>
  <c r="JO214" i="3"/>
  <c r="JQ214" i="3"/>
  <c r="JR214" i="3"/>
  <c r="JT214" i="3"/>
  <c r="JU214" i="3"/>
  <c r="JW214" i="3"/>
  <c r="JX214" i="3"/>
  <c r="JZ214" i="3"/>
  <c r="KA214" i="3"/>
  <c r="KC214" i="3"/>
  <c r="KD214" i="3"/>
  <c r="KF214" i="3"/>
  <c r="KG214" i="3"/>
  <c r="KI214" i="3"/>
  <c r="KJ214" i="3"/>
  <c r="KL214" i="3"/>
  <c r="KM214" i="3"/>
  <c r="KO214" i="3"/>
  <c r="KP214" i="3"/>
  <c r="KR214" i="3"/>
  <c r="KS214" i="3"/>
  <c r="KU214" i="3"/>
  <c r="KV214" i="3"/>
  <c r="KX214" i="3"/>
  <c r="KY214" i="3"/>
  <c r="LA214" i="3"/>
  <c r="LB214" i="3"/>
  <c r="LD214" i="3"/>
  <c r="LE214" i="3"/>
  <c r="LG214" i="3"/>
  <c r="LH214" i="3"/>
  <c r="LJ214" i="3"/>
  <c r="LK214" i="3"/>
  <c r="LM214" i="3"/>
  <c r="LN214" i="3"/>
  <c r="LP214" i="3"/>
  <c r="LQ214" i="3"/>
  <c r="LX214" i="3"/>
  <c r="LZ214" i="3"/>
  <c r="MA214" i="3"/>
  <c r="MB214" i="3"/>
  <c r="MC214" i="3"/>
  <c r="MD214" i="3"/>
  <c r="MF214" i="3"/>
  <c r="MI214" i="3"/>
  <c r="D215" i="3"/>
  <c r="E215" i="3"/>
  <c r="G215" i="3"/>
  <c r="H215" i="3"/>
  <c r="J215" i="3"/>
  <c r="K215" i="3"/>
  <c r="M215" i="3"/>
  <c r="N215" i="3"/>
  <c r="P215" i="3"/>
  <c r="Q215" i="3"/>
  <c r="S215" i="3"/>
  <c r="T215" i="3"/>
  <c r="V215" i="3"/>
  <c r="W215" i="3"/>
  <c r="Y215" i="3"/>
  <c r="Z215" i="3"/>
  <c r="AB215" i="3"/>
  <c r="AC215" i="3"/>
  <c r="AE215" i="3"/>
  <c r="AF215" i="3"/>
  <c r="AH215" i="3"/>
  <c r="AJ215" i="3" s="1"/>
  <c r="AK215" i="3"/>
  <c r="AL215" i="3"/>
  <c r="AN215" i="3"/>
  <c r="AO215" i="3"/>
  <c r="AQ215" i="3"/>
  <c r="AR215" i="3"/>
  <c r="AT215" i="3"/>
  <c r="AU215" i="3"/>
  <c r="AW215" i="3"/>
  <c r="AX215" i="3"/>
  <c r="AZ215" i="3"/>
  <c r="BA215" i="3"/>
  <c r="BC215" i="3"/>
  <c r="BD215" i="3"/>
  <c r="BF215" i="3"/>
  <c r="BG215" i="3"/>
  <c r="BI215" i="3"/>
  <c r="BJ215" i="3"/>
  <c r="BL215" i="3"/>
  <c r="BM215" i="3"/>
  <c r="BO215" i="3"/>
  <c r="BP215" i="3"/>
  <c r="BR215" i="3"/>
  <c r="BS215" i="3"/>
  <c r="BU215" i="3"/>
  <c r="BV215" i="3"/>
  <c r="BX215" i="3"/>
  <c r="BY215" i="3"/>
  <c r="CA215" i="3"/>
  <c r="CB215" i="3"/>
  <c r="CD215" i="3"/>
  <c r="CE215" i="3"/>
  <c r="CG215" i="3"/>
  <c r="CH215" i="3"/>
  <c r="CJ215" i="3"/>
  <c r="CK215" i="3"/>
  <c r="CM215" i="3"/>
  <c r="CN215" i="3"/>
  <c r="CP215" i="3"/>
  <c r="CQ215" i="3"/>
  <c r="CS215" i="3"/>
  <c r="CT215" i="3"/>
  <c r="CV215" i="3"/>
  <c r="CW215" i="3"/>
  <c r="CY215" i="3"/>
  <c r="CZ215" i="3"/>
  <c r="DB215" i="3"/>
  <c r="DC215" i="3"/>
  <c r="DE215" i="3"/>
  <c r="DF215" i="3"/>
  <c r="DH215" i="3"/>
  <c r="DI215" i="3"/>
  <c r="DK215" i="3"/>
  <c r="DL215" i="3"/>
  <c r="DN215" i="3"/>
  <c r="DO215" i="3"/>
  <c r="DQ215" i="3"/>
  <c r="DR215" i="3"/>
  <c r="DT215" i="3"/>
  <c r="DU215" i="3"/>
  <c r="DW215" i="3"/>
  <c r="DX215" i="3"/>
  <c r="DZ215" i="3"/>
  <c r="EA215" i="3"/>
  <c r="EC215" i="3"/>
  <c r="ED215" i="3"/>
  <c r="EF215" i="3"/>
  <c r="EG215" i="3"/>
  <c r="EI215" i="3"/>
  <c r="EJ215" i="3"/>
  <c r="EL215" i="3"/>
  <c r="EM215" i="3"/>
  <c r="EO215" i="3"/>
  <c r="EP215" i="3"/>
  <c r="ER215" i="3"/>
  <c r="ES215" i="3"/>
  <c r="EU215" i="3"/>
  <c r="EV215" i="3"/>
  <c r="EX215" i="3"/>
  <c r="EY215" i="3"/>
  <c r="FA215" i="3"/>
  <c r="FB215" i="3"/>
  <c r="FD215" i="3"/>
  <c r="FE215" i="3"/>
  <c r="FG215" i="3"/>
  <c r="FH215" i="3"/>
  <c r="FJ215" i="3"/>
  <c r="FK215" i="3"/>
  <c r="FM215" i="3"/>
  <c r="FN215" i="3"/>
  <c r="FP215" i="3"/>
  <c r="FQ215" i="3"/>
  <c r="FS215" i="3"/>
  <c r="FT215" i="3"/>
  <c r="FV215" i="3"/>
  <c r="FW215" i="3"/>
  <c r="FY215" i="3"/>
  <c r="FZ215" i="3"/>
  <c r="GB215" i="3"/>
  <c r="GC215" i="3"/>
  <c r="GE215" i="3"/>
  <c r="GF215" i="3"/>
  <c r="GH215" i="3"/>
  <c r="GI215" i="3"/>
  <c r="GK215" i="3"/>
  <c r="GL215" i="3"/>
  <c r="GN215" i="3"/>
  <c r="GO215" i="3"/>
  <c r="GQ215" i="3"/>
  <c r="GR215" i="3"/>
  <c r="GT215" i="3"/>
  <c r="GU215" i="3"/>
  <c r="GW215" i="3"/>
  <c r="GX215" i="3"/>
  <c r="GZ215" i="3"/>
  <c r="HA215" i="3"/>
  <c r="HC215" i="3"/>
  <c r="HD215" i="3"/>
  <c r="HF215" i="3"/>
  <c r="HG215" i="3"/>
  <c r="HI215" i="3"/>
  <c r="HJ215" i="3"/>
  <c r="HL215" i="3"/>
  <c r="HM215" i="3"/>
  <c r="HO215" i="3"/>
  <c r="HP215" i="3"/>
  <c r="HR215" i="3"/>
  <c r="HS215" i="3"/>
  <c r="HU215" i="3"/>
  <c r="HV215" i="3"/>
  <c r="HX215" i="3"/>
  <c r="HY215" i="3"/>
  <c r="IA215" i="3"/>
  <c r="IB215" i="3"/>
  <c r="ID215" i="3"/>
  <c r="IE215" i="3"/>
  <c r="IG215" i="3"/>
  <c r="IH215" i="3"/>
  <c r="IJ215" i="3"/>
  <c r="IK215" i="3"/>
  <c r="IM215" i="3"/>
  <c r="IN215" i="3"/>
  <c r="IP215" i="3"/>
  <c r="IQ215" i="3"/>
  <c r="IS215" i="3"/>
  <c r="IT215" i="3"/>
  <c r="IV215" i="3"/>
  <c r="IW215" i="3"/>
  <c r="IY215" i="3"/>
  <c r="IZ215" i="3"/>
  <c r="JB215" i="3"/>
  <c r="JC215" i="3"/>
  <c r="JE215" i="3"/>
  <c r="JF215" i="3"/>
  <c r="JH215" i="3"/>
  <c r="JI215" i="3"/>
  <c r="JK215" i="3"/>
  <c r="JL215" i="3"/>
  <c r="JN215" i="3"/>
  <c r="JO215" i="3"/>
  <c r="JQ215" i="3"/>
  <c r="JR215" i="3"/>
  <c r="JT215" i="3"/>
  <c r="JU215" i="3"/>
  <c r="JW215" i="3"/>
  <c r="JX215" i="3"/>
  <c r="JZ215" i="3"/>
  <c r="KA215" i="3"/>
  <c r="KC215" i="3"/>
  <c r="KD215" i="3"/>
  <c r="KF215" i="3"/>
  <c r="KG215" i="3"/>
  <c r="KI215" i="3"/>
  <c r="KJ215" i="3"/>
  <c r="KL215" i="3"/>
  <c r="KM215" i="3"/>
  <c r="KO215" i="3"/>
  <c r="KP215" i="3"/>
  <c r="KR215" i="3"/>
  <c r="KS215" i="3"/>
  <c r="KU215" i="3"/>
  <c r="KV215" i="3"/>
  <c r="KX215" i="3"/>
  <c r="KY215" i="3"/>
  <c r="LA215" i="3"/>
  <c r="LB215" i="3"/>
  <c r="LD215" i="3"/>
  <c r="LE215" i="3"/>
  <c r="LG215" i="3"/>
  <c r="LH215" i="3"/>
  <c r="LJ215" i="3"/>
  <c r="LK215" i="3"/>
  <c r="LM215" i="3"/>
  <c r="LN215" i="3"/>
  <c r="LP215" i="3"/>
  <c r="LQ215" i="3"/>
  <c r="LX215" i="3"/>
  <c r="LZ215" i="3"/>
  <c r="MA215" i="3"/>
  <c r="MB215" i="3"/>
  <c r="MC215" i="3"/>
  <c r="MD215" i="3"/>
  <c r="MF215" i="3"/>
  <c r="MI215" i="3"/>
  <c r="D216" i="3"/>
  <c r="E216" i="3"/>
  <c r="G216" i="3"/>
  <c r="H216" i="3"/>
  <c r="J216" i="3"/>
  <c r="K216" i="3"/>
  <c r="M216" i="3"/>
  <c r="N216" i="3"/>
  <c r="P216" i="3"/>
  <c r="Q216" i="3"/>
  <c r="S216" i="3"/>
  <c r="T216" i="3"/>
  <c r="V216" i="3"/>
  <c r="W216" i="3"/>
  <c r="Y216" i="3"/>
  <c r="Z216" i="3"/>
  <c r="AB216" i="3"/>
  <c r="AC216" i="3"/>
  <c r="AE216" i="3"/>
  <c r="AF216" i="3"/>
  <c r="AH216" i="3"/>
  <c r="AJ216" i="3" s="1"/>
  <c r="AK216" i="3"/>
  <c r="AL216" i="3"/>
  <c r="AN216" i="3"/>
  <c r="AO216" i="3"/>
  <c r="AQ216" i="3"/>
  <c r="AR216" i="3"/>
  <c r="AT216" i="3"/>
  <c r="AU216" i="3"/>
  <c r="AW216" i="3"/>
  <c r="AX216" i="3"/>
  <c r="AZ216" i="3"/>
  <c r="BA216" i="3"/>
  <c r="BC216" i="3"/>
  <c r="BD216" i="3"/>
  <c r="BF216" i="3"/>
  <c r="BG216" i="3"/>
  <c r="BI216" i="3"/>
  <c r="BJ216" i="3"/>
  <c r="BL216" i="3"/>
  <c r="BM216" i="3"/>
  <c r="BO216" i="3"/>
  <c r="BP216" i="3"/>
  <c r="BR216" i="3"/>
  <c r="BS216" i="3"/>
  <c r="BU216" i="3"/>
  <c r="BV216" i="3"/>
  <c r="BX216" i="3"/>
  <c r="BY216" i="3"/>
  <c r="CA216" i="3"/>
  <c r="CB216" i="3"/>
  <c r="CD216" i="3"/>
  <c r="CE216" i="3"/>
  <c r="CG216" i="3"/>
  <c r="CH216" i="3"/>
  <c r="CJ216" i="3"/>
  <c r="CK216" i="3"/>
  <c r="CM216" i="3"/>
  <c r="CN216" i="3"/>
  <c r="CP216" i="3"/>
  <c r="CQ216" i="3"/>
  <c r="CS216" i="3"/>
  <c r="CT216" i="3"/>
  <c r="CV216" i="3"/>
  <c r="CW216" i="3"/>
  <c r="CY216" i="3"/>
  <c r="CZ216" i="3"/>
  <c r="DB216" i="3"/>
  <c r="DC216" i="3"/>
  <c r="DE216" i="3"/>
  <c r="DF216" i="3"/>
  <c r="DH216" i="3"/>
  <c r="DI216" i="3"/>
  <c r="DK216" i="3"/>
  <c r="DL216" i="3"/>
  <c r="DN216" i="3"/>
  <c r="DO216" i="3"/>
  <c r="DQ216" i="3"/>
  <c r="DR216" i="3"/>
  <c r="DT216" i="3"/>
  <c r="DU216" i="3"/>
  <c r="DW216" i="3"/>
  <c r="DX216" i="3"/>
  <c r="DZ216" i="3"/>
  <c r="EA216" i="3"/>
  <c r="EC216" i="3"/>
  <c r="ED216" i="3"/>
  <c r="EF216" i="3"/>
  <c r="EG216" i="3"/>
  <c r="EI216" i="3"/>
  <c r="EJ216" i="3"/>
  <c r="EL216" i="3"/>
  <c r="EM216" i="3"/>
  <c r="EO216" i="3"/>
  <c r="EP216" i="3"/>
  <c r="ER216" i="3"/>
  <c r="ES216" i="3"/>
  <c r="EU216" i="3"/>
  <c r="EV216" i="3"/>
  <c r="EX216" i="3"/>
  <c r="EY216" i="3"/>
  <c r="FA216" i="3"/>
  <c r="FB216" i="3"/>
  <c r="FD216" i="3"/>
  <c r="FE216" i="3"/>
  <c r="FG216" i="3"/>
  <c r="FH216" i="3"/>
  <c r="FJ216" i="3"/>
  <c r="FK216" i="3"/>
  <c r="FM216" i="3"/>
  <c r="FN216" i="3"/>
  <c r="FP216" i="3"/>
  <c r="FQ216" i="3"/>
  <c r="FS216" i="3"/>
  <c r="FT216" i="3"/>
  <c r="FV216" i="3"/>
  <c r="FW216" i="3"/>
  <c r="FY216" i="3"/>
  <c r="FZ216" i="3"/>
  <c r="GB216" i="3"/>
  <c r="GC216" i="3"/>
  <c r="GE216" i="3"/>
  <c r="GF216" i="3"/>
  <c r="GH216" i="3"/>
  <c r="GI216" i="3"/>
  <c r="GK216" i="3"/>
  <c r="GL216" i="3"/>
  <c r="GN216" i="3"/>
  <c r="GO216" i="3"/>
  <c r="GQ216" i="3"/>
  <c r="GR216" i="3"/>
  <c r="GT216" i="3"/>
  <c r="GU216" i="3"/>
  <c r="GW216" i="3"/>
  <c r="GX216" i="3"/>
  <c r="GZ216" i="3"/>
  <c r="HA216" i="3"/>
  <c r="HC216" i="3"/>
  <c r="HD216" i="3"/>
  <c r="HF216" i="3"/>
  <c r="HG216" i="3"/>
  <c r="HI216" i="3"/>
  <c r="HJ216" i="3"/>
  <c r="HL216" i="3"/>
  <c r="HM216" i="3"/>
  <c r="HO216" i="3"/>
  <c r="HP216" i="3"/>
  <c r="HR216" i="3"/>
  <c r="HS216" i="3"/>
  <c r="HU216" i="3"/>
  <c r="HV216" i="3"/>
  <c r="HX216" i="3"/>
  <c r="HY216" i="3"/>
  <c r="IA216" i="3"/>
  <c r="IB216" i="3"/>
  <c r="ID216" i="3"/>
  <c r="IE216" i="3"/>
  <c r="IG216" i="3"/>
  <c r="IH216" i="3"/>
  <c r="IJ216" i="3"/>
  <c r="IK216" i="3"/>
  <c r="IM216" i="3"/>
  <c r="IN216" i="3"/>
  <c r="IP216" i="3"/>
  <c r="IQ216" i="3"/>
  <c r="IS216" i="3"/>
  <c r="IT216" i="3"/>
  <c r="IV216" i="3"/>
  <c r="IW216" i="3"/>
  <c r="IY216" i="3"/>
  <c r="IZ216" i="3"/>
  <c r="JB216" i="3"/>
  <c r="JC216" i="3"/>
  <c r="JE216" i="3"/>
  <c r="JF216" i="3"/>
  <c r="JH216" i="3"/>
  <c r="JI216" i="3"/>
  <c r="JK216" i="3"/>
  <c r="JL216" i="3"/>
  <c r="JN216" i="3"/>
  <c r="JO216" i="3"/>
  <c r="JQ216" i="3"/>
  <c r="JR216" i="3"/>
  <c r="JT216" i="3"/>
  <c r="JU216" i="3"/>
  <c r="JW216" i="3"/>
  <c r="JX216" i="3"/>
  <c r="JZ216" i="3"/>
  <c r="KA216" i="3"/>
  <c r="KC216" i="3"/>
  <c r="KD216" i="3"/>
  <c r="KF216" i="3"/>
  <c r="KG216" i="3"/>
  <c r="KI216" i="3"/>
  <c r="KJ216" i="3"/>
  <c r="KL216" i="3"/>
  <c r="KM216" i="3"/>
  <c r="KO216" i="3"/>
  <c r="KP216" i="3"/>
  <c r="KR216" i="3"/>
  <c r="KS216" i="3"/>
  <c r="KU216" i="3"/>
  <c r="KV216" i="3"/>
  <c r="KX216" i="3"/>
  <c r="KY216" i="3"/>
  <c r="LA216" i="3"/>
  <c r="LB216" i="3"/>
  <c r="LD216" i="3"/>
  <c r="LE216" i="3"/>
  <c r="LG216" i="3"/>
  <c r="LH216" i="3"/>
  <c r="LJ216" i="3"/>
  <c r="LK216" i="3"/>
  <c r="LM216" i="3"/>
  <c r="LN216" i="3"/>
  <c r="LP216" i="3"/>
  <c r="LQ216" i="3"/>
  <c r="LX216" i="3"/>
  <c r="LZ216" i="3"/>
  <c r="MA216" i="3"/>
  <c r="MB216" i="3"/>
  <c r="MC216" i="3"/>
  <c r="MD216" i="3"/>
  <c r="MF216" i="3"/>
  <c r="MI216" i="3"/>
  <c r="D217" i="3"/>
  <c r="E217" i="3"/>
  <c r="G217" i="3"/>
  <c r="H217" i="3"/>
  <c r="J217" i="3"/>
  <c r="K217" i="3"/>
  <c r="M217" i="3"/>
  <c r="N217" i="3"/>
  <c r="P217" i="3"/>
  <c r="Q217" i="3"/>
  <c r="S217" i="3"/>
  <c r="T217" i="3"/>
  <c r="V217" i="3"/>
  <c r="W217" i="3"/>
  <c r="Y217" i="3"/>
  <c r="Z217" i="3"/>
  <c r="AB217" i="3"/>
  <c r="AC217" i="3"/>
  <c r="AE217" i="3"/>
  <c r="AF217" i="3"/>
  <c r="AH217" i="3"/>
  <c r="AJ217" i="3" s="1"/>
  <c r="AK217" i="3"/>
  <c r="AL217" i="3"/>
  <c r="AN217" i="3"/>
  <c r="AO217" i="3"/>
  <c r="AQ217" i="3"/>
  <c r="AR217" i="3"/>
  <c r="AT217" i="3"/>
  <c r="AU217" i="3"/>
  <c r="AW217" i="3"/>
  <c r="AX217" i="3"/>
  <c r="AZ217" i="3"/>
  <c r="BA217" i="3"/>
  <c r="BC217" i="3"/>
  <c r="BD217" i="3"/>
  <c r="BF217" i="3"/>
  <c r="BG217" i="3"/>
  <c r="BI217" i="3"/>
  <c r="BJ217" i="3"/>
  <c r="BL217" i="3"/>
  <c r="BM217" i="3"/>
  <c r="BO217" i="3"/>
  <c r="BP217" i="3"/>
  <c r="BR217" i="3"/>
  <c r="BS217" i="3"/>
  <c r="BU217" i="3"/>
  <c r="BV217" i="3"/>
  <c r="BX217" i="3"/>
  <c r="BY217" i="3"/>
  <c r="CA217" i="3"/>
  <c r="CB217" i="3"/>
  <c r="CD217" i="3"/>
  <c r="CE217" i="3"/>
  <c r="CG217" i="3"/>
  <c r="CH217" i="3"/>
  <c r="CJ217" i="3"/>
  <c r="CK217" i="3"/>
  <c r="CM217" i="3"/>
  <c r="CN217" i="3"/>
  <c r="CP217" i="3"/>
  <c r="CQ217" i="3"/>
  <c r="CS217" i="3"/>
  <c r="CT217" i="3"/>
  <c r="CV217" i="3"/>
  <c r="CW217" i="3"/>
  <c r="CY217" i="3"/>
  <c r="CZ217" i="3"/>
  <c r="DB217" i="3"/>
  <c r="DC217" i="3"/>
  <c r="DE217" i="3"/>
  <c r="DF217" i="3"/>
  <c r="DH217" i="3"/>
  <c r="DI217" i="3"/>
  <c r="DK217" i="3"/>
  <c r="DL217" i="3"/>
  <c r="DN217" i="3"/>
  <c r="DO217" i="3"/>
  <c r="DQ217" i="3"/>
  <c r="DR217" i="3"/>
  <c r="DT217" i="3"/>
  <c r="DU217" i="3"/>
  <c r="DW217" i="3"/>
  <c r="DX217" i="3"/>
  <c r="DZ217" i="3"/>
  <c r="EA217" i="3"/>
  <c r="EC217" i="3"/>
  <c r="ED217" i="3"/>
  <c r="EF217" i="3"/>
  <c r="EG217" i="3"/>
  <c r="EI217" i="3"/>
  <c r="EJ217" i="3"/>
  <c r="EL217" i="3"/>
  <c r="EM217" i="3"/>
  <c r="EO217" i="3"/>
  <c r="EP217" i="3"/>
  <c r="ER217" i="3"/>
  <c r="ES217" i="3"/>
  <c r="EU217" i="3"/>
  <c r="EV217" i="3"/>
  <c r="EX217" i="3"/>
  <c r="EY217" i="3"/>
  <c r="FA217" i="3"/>
  <c r="FB217" i="3"/>
  <c r="FD217" i="3"/>
  <c r="FE217" i="3"/>
  <c r="FG217" i="3"/>
  <c r="FH217" i="3"/>
  <c r="FJ217" i="3"/>
  <c r="FK217" i="3"/>
  <c r="FM217" i="3"/>
  <c r="FN217" i="3"/>
  <c r="FP217" i="3"/>
  <c r="FQ217" i="3"/>
  <c r="FS217" i="3"/>
  <c r="FT217" i="3"/>
  <c r="FV217" i="3"/>
  <c r="FW217" i="3"/>
  <c r="FY217" i="3"/>
  <c r="FZ217" i="3"/>
  <c r="GB217" i="3"/>
  <c r="GC217" i="3"/>
  <c r="GE217" i="3"/>
  <c r="GF217" i="3"/>
  <c r="GH217" i="3"/>
  <c r="GI217" i="3"/>
  <c r="GK217" i="3"/>
  <c r="GL217" i="3"/>
  <c r="GN217" i="3"/>
  <c r="GO217" i="3"/>
  <c r="GQ217" i="3"/>
  <c r="GR217" i="3"/>
  <c r="GT217" i="3"/>
  <c r="GU217" i="3"/>
  <c r="GW217" i="3"/>
  <c r="GX217" i="3"/>
  <c r="GZ217" i="3"/>
  <c r="HA217" i="3"/>
  <c r="HC217" i="3"/>
  <c r="HD217" i="3"/>
  <c r="HF217" i="3"/>
  <c r="HG217" i="3"/>
  <c r="HI217" i="3"/>
  <c r="HJ217" i="3"/>
  <c r="HL217" i="3"/>
  <c r="HM217" i="3"/>
  <c r="HO217" i="3"/>
  <c r="HP217" i="3"/>
  <c r="HR217" i="3"/>
  <c r="HS217" i="3"/>
  <c r="HU217" i="3"/>
  <c r="HV217" i="3"/>
  <c r="HX217" i="3"/>
  <c r="HY217" i="3"/>
  <c r="IA217" i="3"/>
  <c r="IB217" i="3"/>
  <c r="ID217" i="3"/>
  <c r="IE217" i="3"/>
  <c r="IG217" i="3"/>
  <c r="IH217" i="3"/>
  <c r="IJ217" i="3"/>
  <c r="IK217" i="3"/>
  <c r="IM217" i="3"/>
  <c r="IN217" i="3"/>
  <c r="IP217" i="3"/>
  <c r="IQ217" i="3"/>
  <c r="IS217" i="3"/>
  <c r="IT217" i="3"/>
  <c r="IV217" i="3"/>
  <c r="IW217" i="3"/>
  <c r="IY217" i="3"/>
  <c r="IZ217" i="3"/>
  <c r="JB217" i="3"/>
  <c r="JC217" i="3"/>
  <c r="JE217" i="3"/>
  <c r="JF217" i="3"/>
  <c r="JH217" i="3"/>
  <c r="JI217" i="3"/>
  <c r="JK217" i="3"/>
  <c r="JL217" i="3"/>
  <c r="JN217" i="3"/>
  <c r="JO217" i="3"/>
  <c r="JQ217" i="3"/>
  <c r="JR217" i="3"/>
  <c r="JT217" i="3"/>
  <c r="JU217" i="3"/>
  <c r="JW217" i="3"/>
  <c r="JX217" i="3"/>
  <c r="JZ217" i="3"/>
  <c r="KA217" i="3"/>
  <c r="KC217" i="3"/>
  <c r="KD217" i="3"/>
  <c r="KF217" i="3"/>
  <c r="KG217" i="3"/>
  <c r="KI217" i="3"/>
  <c r="KJ217" i="3"/>
  <c r="KL217" i="3"/>
  <c r="KM217" i="3"/>
  <c r="KO217" i="3"/>
  <c r="KP217" i="3"/>
  <c r="KR217" i="3"/>
  <c r="KS217" i="3"/>
  <c r="KU217" i="3"/>
  <c r="KV217" i="3"/>
  <c r="KX217" i="3"/>
  <c r="KY217" i="3"/>
  <c r="LA217" i="3"/>
  <c r="LB217" i="3"/>
  <c r="LD217" i="3"/>
  <c r="LE217" i="3"/>
  <c r="LG217" i="3"/>
  <c r="LH217" i="3"/>
  <c r="LJ217" i="3"/>
  <c r="LK217" i="3"/>
  <c r="LM217" i="3"/>
  <c r="LN217" i="3"/>
  <c r="LP217" i="3"/>
  <c r="LQ217" i="3"/>
  <c r="LX217" i="3"/>
  <c r="LZ217" i="3"/>
  <c r="MA217" i="3"/>
  <c r="MB217" i="3"/>
  <c r="MC217" i="3"/>
  <c r="MD217" i="3"/>
  <c r="MF217" i="3"/>
  <c r="MI217" i="3"/>
  <c r="D218" i="3"/>
  <c r="E218" i="3"/>
  <c r="G218" i="3"/>
  <c r="H218" i="3"/>
  <c r="J218" i="3"/>
  <c r="K218" i="3"/>
  <c r="M218" i="3"/>
  <c r="N218" i="3"/>
  <c r="P218" i="3"/>
  <c r="Q218" i="3"/>
  <c r="S218" i="3"/>
  <c r="T218" i="3"/>
  <c r="V218" i="3"/>
  <c r="W218" i="3"/>
  <c r="Y218" i="3"/>
  <c r="Z218" i="3"/>
  <c r="AB218" i="3"/>
  <c r="AC218" i="3"/>
  <c r="AE218" i="3"/>
  <c r="AF218" i="3"/>
  <c r="AH218" i="3"/>
  <c r="AJ218" i="3" s="1"/>
  <c r="AK218" i="3"/>
  <c r="AL218" i="3"/>
  <c r="AN218" i="3"/>
  <c r="AO218" i="3"/>
  <c r="AQ218" i="3"/>
  <c r="AR218" i="3"/>
  <c r="AT218" i="3"/>
  <c r="AU218" i="3"/>
  <c r="AW218" i="3"/>
  <c r="AX218" i="3"/>
  <c r="AZ218" i="3"/>
  <c r="BA218" i="3"/>
  <c r="BC218" i="3"/>
  <c r="BD218" i="3"/>
  <c r="BF218" i="3"/>
  <c r="BG218" i="3"/>
  <c r="BI218" i="3"/>
  <c r="BJ218" i="3"/>
  <c r="BL218" i="3"/>
  <c r="BM218" i="3"/>
  <c r="BO218" i="3"/>
  <c r="BP218" i="3"/>
  <c r="BR218" i="3"/>
  <c r="BS218" i="3"/>
  <c r="BU218" i="3"/>
  <c r="BV218" i="3"/>
  <c r="BX218" i="3"/>
  <c r="BY218" i="3"/>
  <c r="CA218" i="3"/>
  <c r="CB218" i="3"/>
  <c r="CD218" i="3"/>
  <c r="CE218" i="3"/>
  <c r="CG218" i="3"/>
  <c r="CH218" i="3"/>
  <c r="CJ218" i="3"/>
  <c r="CK218" i="3"/>
  <c r="CM218" i="3"/>
  <c r="CN218" i="3"/>
  <c r="CP218" i="3"/>
  <c r="CQ218" i="3"/>
  <c r="CS218" i="3"/>
  <c r="CT218" i="3"/>
  <c r="CV218" i="3"/>
  <c r="CW218" i="3"/>
  <c r="CY218" i="3"/>
  <c r="CZ218" i="3"/>
  <c r="DB218" i="3"/>
  <c r="DC218" i="3"/>
  <c r="DE218" i="3"/>
  <c r="DF218" i="3"/>
  <c r="DH218" i="3"/>
  <c r="DI218" i="3"/>
  <c r="DK218" i="3"/>
  <c r="DL218" i="3"/>
  <c r="DN218" i="3"/>
  <c r="DO218" i="3"/>
  <c r="DQ218" i="3"/>
  <c r="DR218" i="3"/>
  <c r="DT218" i="3"/>
  <c r="DU218" i="3"/>
  <c r="DW218" i="3"/>
  <c r="DX218" i="3"/>
  <c r="DZ218" i="3"/>
  <c r="EA218" i="3"/>
  <c r="EC218" i="3"/>
  <c r="ED218" i="3"/>
  <c r="EF218" i="3"/>
  <c r="EG218" i="3"/>
  <c r="EI218" i="3"/>
  <c r="EJ218" i="3"/>
  <c r="EL218" i="3"/>
  <c r="EM218" i="3"/>
  <c r="EO218" i="3"/>
  <c r="EP218" i="3"/>
  <c r="ER218" i="3"/>
  <c r="ES218" i="3"/>
  <c r="EU218" i="3"/>
  <c r="EV218" i="3"/>
  <c r="EX218" i="3"/>
  <c r="EY218" i="3"/>
  <c r="FA218" i="3"/>
  <c r="FB218" i="3"/>
  <c r="FD218" i="3"/>
  <c r="FE218" i="3"/>
  <c r="FG218" i="3"/>
  <c r="FH218" i="3"/>
  <c r="FJ218" i="3"/>
  <c r="FK218" i="3"/>
  <c r="FM218" i="3"/>
  <c r="FN218" i="3"/>
  <c r="FP218" i="3"/>
  <c r="FQ218" i="3"/>
  <c r="FS218" i="3"/>
  <c r="FT218" i="3"/>
  <c r="FV218" i="3"/>
  <c r="FW218" i="3"/>
  <c r="FY218" i="3"/>
  <c r="FZ218" i="3"/>
  <c r="GB218" i="3"/>
  <c r="GC218" i="3"/>
  <c r="GE218" i="3"/>
  <c r="GF218" i="3"/>
  <c r="GH218" i="3"/>
  <c r="GI218" i="3"/>
  <c r="GK218" i="3"/>
  <c r="GL218" i="3"/>
  <c r="GN218" i="3"/>
  <c r="GO218" i="3"/>
  <c r="GQ218" i="3"/>
  <c r="GR218" i="3"/>
  <c r="GT218" i="3"/>
  <c r="GU218" i="3"/>
  <c r="GW218" i="3"/>
  <c r="GX218" i="3"/>
  <c r="GZ218" i="3"/>
  <c r="HA218" i="3"/>
  <c r="HC218" i="3"/>
  <c r="HD218" i="3"/>
  <c r="HF218" i="3"/>
  <c r="HG218" i="3"/>
  <c r="HI218" i="3"/>
  <c r="HJ218" i="3"/>
  <c r="HL218" i="3"/>
  <c r="HM218" i="3"/>
  <c r="HO218" i="3"/>
  <c r="HP218" i="3"/>
  <c r="HR218" i="3"/>
  <c r="HS218" i="3"/>
  <c r="HU218" i="3"/>
  <c r="HV218" i="3"/>
  <c r="HX218" i="3"/>
  <c r="HY218" i="3"/>
  <c r="IA218" i="3"/>
  <c r="IB218" i="3"/>
  <c r="ID218" i="3"/>
  <c r="IE218" i="3"/>
  <c r="IG218" i="3"/>
  <c r="IH218" i="3"/>
  <c r="IJ218" i="3"/>
  <c r="IK218" i="3"/>
  <c r="IM218" i="3"/>
  <c r="IN218" i="3"/>
  <c r="IP218" i="3"/>
  <c r="IQ218" i="3"/>
  <c r="IS218" i="3"/>
  <c r="IT218" i="3"/>
  <c r="IV218" i="3"/>
  <c r="IW218" i="3"/>
  <c r="IY218" i="3"/>
  <c r="IZ218" i="3"/>
  <c r="JB218" i="3"/>
  <c r="JC218" i="3"/>
  <c r="JE218" i="3"/>
  <c r="JF218" i="3"/>
  <c r="JH218" i="3"/>
  <c r="JI218" i="3"/>
  <c r="JK218" i="3"/>
  <c r="JL218" i="3"/>
  <c r="JN218" i="3"/>
  <c r="JO218" i="3"/>
  <c r="JQ218" i="3"/>
  <c r="JR218" i="3"/>
  <c r="JT218" i="3"/>
  <c r="JU218" i="3"/>
  <c r="JW218" i="3"/>
  <c r="JX218" i="3"/>
  <c r="JZ218" i="3"/>
  <c r="KA218" i="3"/>
  <c r="KC218" i="3"/>
  <c r="KD218" i="3"/>
  <c r="KF218" i="3"/>
  <c r="KG218" i="3"/>
  <c r="KI218" i="3"/>
  <c r="KJ218" i="3"/>
  <c r="KL218" i="3"/>
  <c r="KM218" i="3"/>
  <c r="KO218" i="3"/>
  <c r="KP218" i="3"/>
  <c r="KR218" i="3"/>
  <c r="KS218" i="3"/>
  <c r="KU218" i="3"/>
  <c r="KV218" i="3"/>
  <c r="KX218" i="3"/>
  <c r="KY218" i="3"/>
  <c r="LA218" i="3"/>
  <c r="LB218" i="3"/>
  <c r="LD218" i="3"/>
  <c r="LE218" i="3"/>
  <c r="LG218" i="3"/>
  <c r="LH218" i="3"/>
  <c r="LJ218" i="3"/>
  <c r="LK218" i="3"/>
  <c r="LM218" i="3"/>
  <c r="LN218" i="3"/>
  <c r="LP218" i="3"/>
  <c r="LQ218" i="3"/>
  <c r="LX218" i="3"/>
  <c r="LZ218" i="3"/>
  <c r="MA218" i="3"/>
  <c r="MB218" i="3"/>
  <c r="MC218" i="3"/>
  <c r="MD218" i="3"/>
  <c r="MF218" i="3"/>
  <c r="MI218" i="3"/>
  <c r="D219" i="3"/>
  <c r="E219" i="3"/>
  <c r="G219" i="3"/>
  <c r="H219" i="3"/>
  <c r="J219" i="3"/>
  <c r="K219" i="3"/>
  <c r="M219" i="3"/>
  <c r="N219" i="3"/>
  <c r="P219" i="3"/>
  <c r="Q219" i="3"/>
  <c r="S219" i="3"/>
  <c r="T219" i="3"/>
  <c r="V219" i="3"/>
  <c r="W219" i="3"/>
  <c r="Y219" i="3"/>
  <c r="Z219" i="3"/>
  <c r="AB219" i="3"/>
  <c r="AC219" i="3"/>
  <c r="AE219" i="3"/>
  <c r="AF219" i="3"/>
  <c r="AH219" i="3"/>
  <c r="AJ219" i="3" s="1"/>
  <c r="AK219" i="3"/>
  <c r="AL219" i="3"/>
  <c r="AN219" i="3"/>
  <c r="AO219" i="3"/>
  <c r="AQ219" i="3"/>
  <c r="AR219" i="3"/>
  <c r="AT219" i="3"/>
  <c r="AU219" i="3"/>
  <c r="AW219" i="3"/>
  <c r="AX219" i="3"/>
  <c r="AZ219" i="3"/>
  <c r="BA219" i="3"/>
  <c r="BC219" i="3"/>
  <c r="BD219" i="3"/>
  <c r="BF219" i="3"/>
  <c r="BG219" i="3"/>
  <c r="BI219" i="3"/>
  <c r="BJ219" i="3"/>
  <c r="BL219" i="3"/>
  <c r="BM219" i="3"/>
  <c r="BO219" i="3"/>
  <c r="BP219" i="3"/>
  <c r="BR219" i="3"/>
  <c r="BS219" i="3"/>
  <c r="BU219" i="3"/>
  <c r="BV219" i="3"/>
  <c r="BX219" i="3"/>
  <c r="BY219" i="3"/>
  <c r="CA219" i="3"/>
  <c r="CB219" i="3"/>
  <c r="CD219" i="3"/>
  <c r="CE219" i="3"/>
  <c r="CG219" i="3"/>
  <c r="CH219" i="3"/>
  <c r="CJ219" i="3"/>
  <c r="CK219" i="3"/>
  <c r="CM219" i="3"/>
  <c r="CN219" i="3"/>
  <c r="CP219" i="3"/>
  <c r="CQ219" i="3"/>
  <c r="CS219" i="3"/>
  <c r="CT219" i="3"/>
  <c r="CV219" i="3"/>
  <c r="CW219" i="3"/>
  <c r="CY219" i="3"/>
  <c r="CZ219" i="3"/>
  <c r="DB219" i="3"/>
  <c r="DC219" i="3"/>
  <c r="DE219" i="3"/>
  <c r="DF219" i="3"/>
  <c r="DH219" i="3"/>
  <c r="DI219" i="3"/>
  <c r="DK219" i="3"/>
  <c r="DL219" i="3"/>
  <c r="DN219" i="3"/>
  <c r="DO219" i="3"/>
  <c r="DQ219" i="3"/>
  <c r="DR219" i="3"/>
  <c r="DT219" i="3"/>
  <c r="DU219" i="3"/>
  <c r="DW219" i="3"/>
  <c r="DX219" i="3"/>
  <c r="DZ219" i="3"/>
  <c r="EA219" i="3"/>
  <c r="EC219" i="3"/>
  <c r="ED219" i="3"/>
  <c r="EF219" i="3"/>
  <c r="EG219" i="3"/>
  <c r="EI219" i="3"/>
  <c r="EJ219" i="3"/>
  <c r="EL219" i="3"/>
  <c r="EM219" i="3"/>
  <c r="EO219" i="3"/>
  <c r="EP219" i="3"/>
  <c r="ER219" i="3"/>
  <c r="ES219" i="3"/>
  <c r="EU219" i="3"/>
  <c r="EV219" i="3"/>
  <c r="EX219" i="3"/>
  <c r="EY219" i="3"/>
  <c r="FA219" i="3"/>
  <c r="FB219" i="3"/>
  <c r="FD219" i="3"/>
  <c r="FE219" i="3"/>
  <c r="FG219" i="3"/>
  <c r="FH219" i="3"/>
  <c r="FJ219" i="3"/>
  <c r="FK219" i="3"/>
  <c r="FM219" i="3"/>
  <c r="FN219" i="3"/>
  <c r="FP219" i="3"/>
  <c r="FQ219" i="3"/>
  <c r="FS219" i="3"/>
  <c r="FT219" i="3"/>
  <c r="FV219" i="3"/>
  <c r="FW219" i="3"/>
  <c r="FY219" i="3"/>
  <c r="FZ219" i="3"/>
  <c r="GB219" i="3"/>
  <c r="GC219" i="3"/>
  <c r="GE219" i="3"/>
  <c r="GF219" i="3"/>
  <c r="GH219" i="3"/>
  <c r="GI219" i="3"/>
  <c r="GK219" i="3"/>
  <c r="GL219" i="3"/>
  <c r="GN219" i="3"/>
  <c r="GO219" i="3"/>
  <c r="GQ219" i="3"/>
  <c r="GR219" i="3"/>
  <c r="GT219" i="3"/>
  <c r="GU219" i="3"/>
  <c r="GW219" i="3"/>
  <c r="GX219" i="3"/>
  <c r="GZ219" i="3"/>
  <c r="HA219" i="3"/>
  <c r="HC219" i="3"/>
  <c r="HD219" i="3"/>
  <c r="HF219" i="3"/>
  <c r="HG219" i="3"/>
  <c r="HI219" i="3"/>
  <c r="HJ219" i="3"/>
  <c r="HL219" i="3"/>
  <c r="HM219" i="3"/>
  <c r="HO219" i="3"/>
  <c r="HP219" i="3"/>
  <c r="HR219" i="3"/>
  <c r="HS219" i="3"/>
  <c r="HU219" i="3"/>
  <c r="HV219" i="3"/>
  <c r="HX219" i="3"/>
  <c r="HY219" i="3"/>
  <c r="IA219" i="3"/>
  <c r="IB219" i="3"/>
  <c r="ID219" i="3"/>
  <c r="IE219" i="3"/>
  <c r="IG219" i="3"/>
  <c r="IH219" i="3"/>
  <c r="IJ219" i="3"/>
  <c r="IK219" i="3"/>
  <c r="IM219" i="3"/>
  <c r="IN219" i="3"/>
  <c r="IP219" i="3"/>
  <c r="IQ219" i="3"/>
  <c r="IS219" i="3"/>
  <c r="IT219" i="3"/>
  <c r="IV219" i="3"/>
  <c r="IW219" i="3"/>
  <c r="IY219" i="3"/>
  <c r="IZ219" i="3"/>
  <c r="JB219" i="3"/>
  <c r="JC219" i="3"/>
  <c r="JE219" i="3"/>
  <c r="JF219" i="3"/>
  <c r="JH219" i="3"/>
  <c r="JI219" i="3"/>
  <c r="JK219" i="3"/>
  <c r="JL219" i="3"/>
  <c r="JN219" i="3"/>
  <c r="JO219" i="3"/>
  <c r="JQ219" i="3"/>
  <c r="JR219" i="3"/>
  <c r="JT219" i="3"/>
  <c r="JU219" i="3"/>
  <c r="JW219" i="3"/>
  <c r="JX219" i="3"/>
  <c r="JZ219" i="3"/>
  <c r="KA219" i="3"/>
  <c r="KC219" i="3"/>
  <c r="KD219" i="3"/>
  <c r="KF219" i="3"/>
  <c r="KG219" i="3"/>
  <c r="KI219" i="3"/>
  <c r="KJ219" i="3"/>
  <c r="KL219" i="3"/>
  <c r="KM219" i="3"/>
  <c r="KO219" i="3"/>
  <c r="KP219" i="3"/>
  <c r="KR219" i="3"/>
  <c r="KS219" i="3"/>
  <c r="KU219" i="3"/>
  <c r="KV219" i="3"/>
  <c r="KX219" i="3"/>
  <c r="KY219" i="3"/>
  <c r="LA219" i="3"/>
  <c r="LB219" i="3"/>
  <c r="LD219" i="3"/>
  <c r="LE219" i="3"/>
  <c r="LG219" i="3"/>
  <c r="LH219" i="3"/>
  <c r="LJ219" i="3"/>
  <c r="LK219" i="3"/>
  <c r="LM219" i="3"/>
  <c r="LN219" i="3"/>
  <c r="LP219" i="3"/>
  <c r="LQ219" i="3"/>
  <c r="LX219" i="3"/>
  <c r="LZ219" i="3"/>
  <c r="MA219" i="3"/>
  <c r="MB219" i="3"/>
  <c r="MC219" i="3"/>
  <c r="MD219" i="3"/>
  <c r="MF219" i="3"/>
  <c r="MI219" i="3"/>
  <c r="D220" i="3"/>
  <c r="E220" i="3"/>
  <c r="G220" i="3"/>
  <c r="H220" i="3"/>
  <c r="J220" i="3"/>
  <c r="K220" i="3"/>
  <c r="M220" i="3"/>
  <c r="N220" i="3"/>
  <c r="P220" i="3"/>
  <c r="Q220" i="3"/>
  <c r="S220" i="3"/>
  <c r="T220" i="3"/>
  <c r="V220" i="3"/>
  <c r="W220" i="3"/>
  <c r="Y220" i="3"/>
  <c r="Z220" i="3"/>
  <c r="AB220" i="3"/>
  <c r="AC220" i="3"/>
  <c r="AE220" i="3"/>
  <c r="AF220" i="3"/>
  <c r="AH220" i="3"/>
  <c r="AJ220" i="3" s="1"/>
  <c r="AK220" i="3"/>
  <c r="AL220" i="3"/>
  <c r="AN220" i="3"/>
  <c r="AO220" i="3"/>
  <c r="AQ220" i="3"/>
  <c r="AR220" i="3"/>
  <c r="AT220" i="3"/>
  <c r="AU220" i="3"/>
  <c r="AW220" i="3"/>
  <c r="AX220" i="3"/>
  <c r="AZ220" i="3"/>
  <c r="BA220" i="3"/>
  <c r="BC220" i="3"/>
  <c r="BD220" i="3"/>
  <c r="BF220" i="3"/>
  <c r="BG220" i="3"/>
  <c r="BI220" i="3"/>
  <c r="BJ220" i="3"/>
  <c r="BL220" i="3"/>
  <c r="BM220" i="3"/>
  <c r="BO220" i="3"/>
  <c r="BP220" i="3"/>
  <c r="BR220" i="3"/>
  <c r="BS220" i="3"/>
  <c r="BU220" i="3"/>
  <c r="BV220" i="3"/>
  <c r="BX220" i="3"/>
  <c r="BY220" i="3"/>
  <c r="CA220" i="3"/>
  <c r="CB220" i="3"/>
  <c r="CD220" i="3"/>
  <c r="CE220" i="3"/>
  <c r="CG220" i="3"/>
  <c r="CH220" i="3"/>
  <c r="CJ220" i="3"/>
  <c r="CK220" i="3"/>
  <c r="CM220" i="3"/>
  <c r="CN220" i="3"/>
  <c r="CP220" i="3"/>
  <c r="CQ220" i="3"/>
  <c r="CS220" i="3"/>
  <c r="CT220" i="3"/>
  <c r="CV220" i="3"/>
  <c r="CW220" i="3"/>
  <c r="CY220" i="3"/>
  <c r="CZ220" i="3"/>
  <c r="DB220" i="3"/>
  <c r="DC220" i="3"/>
  <c r="DE220" i="3"/>
  <c r="DF220" i="3"/>
  <c r="DH220" i="3"/>
  <c r="DI220" i="3"/>
  <c r="DK220" i="3"/>
  <c r="DL220" i="3"/>
  <c r="DN220" i="3"/>
  <c r="DO220" i="3"/>
  <c r="DQ220" i="3"/>
  <c r="DR220" i="3"/>
  <c r="DT220" i="3"/>
  <c r="DU220" i="3"/>
  <c r="DW220" i="3"/>
  <c r="DX220" i="3"/>
  <c r="DZ220" i="3"/>
  <c r="EA220" i="3"/>
  <c r="EC220" i="3"/>
  <c r="ED220" i="3"/>
  <c r="EF220" i="3"/>
  <c r="EG220" i="3"/>
  <c r="EI220" i="3"/>
  <c r="EJ220" i="3"/>
  <c r="EL220" i="3"/>
  <c r="EM220" i="3"/>
  <c r="EO220" i="3"/>
  <c r="EP220" i="3"/>
  <c r="ER220" i="3"/>
  <c r="ES220" i="3"/>
  <c r="EU220" i="3"/>
  <c r="EV220" i="3"/>
  <c r="EX220" i="3"/>
  <c r="EY220" i="3"/>
  <c r="FA220" i="3"/>
  <c r="FB220" i="3"/>
  <c r="FD220" i="3"/>
  <c r="FE220" i="3"/>
  <c r="FG220" i="3"/>
  <c r="FH220" i="3"/>
  <c r="FJ220" i="3"/>
  <c r="FK220" i="3"/>
  <c r="FM220" i="3"/>
  <c r="FN220" i="3"/>
  <c r="FP220" i="3"/>
  <c r="FQ220" i="3"/>
  <c r="FS220" i="3"/>
  <c r="FT220" i="3"/>
  <c r="FV220" i="3"/>
  <c r="FW220" i="3"/>
  <c r="FY220" i="3"/>
  <c r="FZ220" i="3"/>
  <c r="GB220" i="3"/>
  <c r="GC220" i="3"/>
  <c r="GE220" i="3"/>
  <c r="GF220" i="3"/>
  <c r="GH220" i="3"/>
  <c r="GI220" i="3"/>
  <c r="GK220" i="3"/>
  <c r="GL220" i="3"/>
  <c r="GN220" i="3"/>
  <c r="GO220" i="3"/>
  <c r="GQ220" i="3"/>
  <c r="GR220" i="3"/>
  <c r="GT220" i="3"/>
  <c r="GU220" i="3"/>
  <c r="GW220" i="3"/>
  <c r="GX220" i="3"/>
  <c r="GZ220" i="3"/>
  <c r="HA220" i="3"/>
  <c r="HC220" i="3"/>
  <c r="HD220" i="3"/>
  <c r="HF220" i="3"/>
  <c r="HG220" i="3"/>
  <c r="HI220" i="3"/>
  <c r="HJ220" i="3"/>
  <c r="HL220" i="3"/>
  <c r="HM220" i="3"/>
  <c r="HO220" i="3"/>
  <c r="HP220" i="3"/>
  <c r="HR220" i="3"/>
  <c r="HS220" i="3"/>
  <c r="HU220" i="3"/>
  <c r="HV220" i="3"/>
  <c r="HX220" i="3"/>
  <c r="HY220" i="3"/>
  <c r="IA220" i="3"/>
  <c r="IB220" i="3"/>
  <c r="ID220" i="3"/>
  <c r="IE220" i="3"/>
  <c r="IG220" i="3"/>
  <c r="IH220" i="3"/>
  <c r="IJ220" i="3"/>
  <c r="IK220" i="3"/>
  <c r="IM220" i="3"/>
  <c r="IN220" i="3"/>
  <c r="IP220" i="3"/>
  <c r="IQ220" i="3"/>
  <c r="IS220" i="3"/>
  <c r="IT220" i="3"/>
  <c r="IV220" i="3"/>
  <c r="IW220" i="3"/>
  <c r="IY220" i="3"/>
  <c r="IZ220" i="3"/>
  <c r="JB220" i="3"/>
  <c r="JC220" i="3"/>
  <c r="JE220" i="3"/>
  <c r="JF220" i="3"/>
  <c r="JH220" i="3"/>
  <c r="JI220" i="3"/>
  <c r="JK220" i="3"/>
  <c r="JL220" i="3"/>
  <c r="JN220" i="3"/>
  <c r="JO220" i="3"/>
  <c r="JQ220" i="3"/>
  <c r="JR220" i="3"/>
  <c r="JT220" i="3"/>
  <c r="JU220" i="3"/>
  <c r="JW220" i="3"/>
  <c r="JX220" i="3"/>
  <c r="JZ220" i="3"/>
  <c r="KA220" i="3"/>
  <c r="KC220" i="3"/>
  <c r="KD220" i="3"/>
  <c r="KF220" i="3"/>
  <c r="KG220" i="3"/>
  <c r="KI220" i="3"/>
  <c r="KJ220" i="3"/>
  <c r="KL220" i="3"/>
  <c r="KM220" i="3"/>
  <c r="KO220" i="3"/>
  <c r="KP220" i="3"/>
  <c r="KR220" i="3"/>
  <c r="KS220" i="3"/>
  <c r="KU220" i="3"/>
  <c r="KV220" i="3"/>
  <c r="KX220" i="3"/>
  <c r="KY220" i="3"/>
  <c r="LA220" i="3"/>
  <c r="LB220" i="3"/>
  <c r="LD220" i="3"/>
  <c r="LE220" i="3"/>
  <c r="LG220" i="3"/>
  <c r="LH220" i="3"/>
  <c r="LJ220" i="3"/>
  <c r="LK220" i="3"/>
  <c r="LM220" i="3"/>
  <c r="LN220" i="3"/>
  <c r="LP220" i="3"/>
  <c r="LQ220" i="3"/>
  <c r="LX220" i="3"/>
  <c r="LZ220" i="3"/>
  <c r="MA220" i="3"/>
  <c r="MB220" i="3"/>
  <c r="MC220" i="3"/>
  <c r="MD220" i="3"/>
  <c r="MF220" i="3"/>
  <c r="MI220" i="3"/>
  <c r="D221" i="3"/>
  <c r="E221" i="3"/>
  <c r="G221" i="3"/>
  <c r="H221" i="3"/>
  <c r="J221" i="3"/>
  <c r="K221" i="3"/>
  <c r="M221" i="3"/>
  <c r="N221" i="3"/>
  <c r="P221" i="3"/>
  <c r="Q221" i="3"/>
  <c r="S221" i="3"/>
  <c r="T221" i="3"/>
  <c r="V221" i="3"/>
  <c r="W221" i="3"/>
  <c r="Y221" i="3"/>
  <c r="Z221" i="3"/>
  <c r="AB221" i="3"/>
  <c r="AC221" i="3"/>
  <c r="AE221" i="3"/>
  <c r="AF221" i="3"/>
  <c r="AH221" i="3"/>
  <c r="AJ221" i="3" s="1"/>
  <c r="AK221" i="3"/>
  <c r="AL221" i="3"/>
  <c r="AN221" i="3"/>
  <c r="AO221" i="3"/>
  <c r="AQ221" i="3"/>
  <c r="AR221" i="3"/>
  <c r="AT221" i="3"/>
  <c r="AU221" i="3"/>
  <c r="AW221" i="3"/>
  <c r="AX221" i="3"/>
  <c r="AZ221" i="3"/>
  <c r="BA221" i="3"/>
  <c r="BC221" i="3"/>
  <c r="BD221" i="3"/>
  <c r="BF221" i="3"/>
  <c r="BG221" i="3"/>
  <c r="BI221" i="3"/>
  <c r="BJ221" i="3"/>
  <c r="BL221" i="3"/>
  <c r="BM221" i="3"/>
  <c r="BO221" i="3"/>
  <c r="BP221" i="3"/>
  <c r="BR221" i="3"/>
  <c r="BS221" i="3"/>
  <c r="BU221" i="3"/>
  <c r="BV221" i="3"/>
  <c r="BX221" i="3"/>
  <c r="BY221" i="3"/>
  <c r="CA221" i="3"/>
  <c r="CB221" i="3"/>
  <c r="CD221" i="3"/>
  <c r="CE221" i="3"/>
  <c r="CG221" i="3"/>
  <c r="CH221" i="3"/>
  <c r="CJ221" i="3"/>
  <c r="CK221" i="3"/>
  <c r="CM221" i="3"/>
  <c r="CN221" i="3"/>
  <c r="CP221" i="3"/>
  <c r="CQ221" i="3"/>
  <c r="CS221" i="3"/>
  <c r="CT221" i="3"/>
  <c r="CV221" i="3"/>
  <c r="CW221" i="3"/>
  <c r="CY221" i="3"/>
  <c r="CZ221" i="3"/>
  <c r="DB221" i="3"/>
  <c r="DC221" i="3"/>
  <c r="DE221" i="3"/>
  <c r="DF221" i="3"/>
  <c r="DH221" i="3"/>
  <c r="DI221" i="3"/>
  <c r="DK221" i="3"/>
  <c r="DL221" i="3"/>
  <c r="DN221" i="3"/>
  <c r="DO221" i="3"/>
  <c r="DQ221" i="3"/>
  <c r="DR221" i="3"/>
  <c r="DT221" i="3"/>
  <c r="DU221" i="3"/>
  <c r="DW221" i="3"/>
  <c r="DX221" i="3"/>
  <c r="DZ221" i="3"/>
  <c r="EA221" i="3"/>
  <c r="EC221" i="3"/>
  <c r="ED221" i="3"/>
  <c r="EF221" i="3"/>
  <c r="EG221" i="3"/>
  <c r="EI221" i="3"/>
  <c r="EJ221" i="3"/>
  <c r="EL221" i="3"/>
  <c r="EM221" i="3"/>
  <c r="EO221" i="3"/>
  <c r="EP221" i="3"/>
  <c r="ER221" i="3"/>
  <c r="ES221" i="3"/>
  <c r="EU221" i="3"/>
  <c r="EV221" i="3"/>
  <c r="EX221" i="3"/>
  <c r="EY221" i="3"/>
  <c r="FA221" i="3"/>
  <c r="FB221" i="3"/>
  <c r="FD221" i="3"/>
  <c r="FE221" i="3"/>
  <c r="FG221" i="3"/>
  <c r="FH221" i="3"/>
  <c r="FJ221" i="3"/>
  <c r="FK221" i="3"/>
  <c r="FM221" i="3"/>
  <c r="FN221" i="3"/>
  <c r="FP221" i="3"/>
  <c r="FQ221" i="3"/>
  <c r="FS221" i="3"/>
  <c r="FT221" i="3"/>
  <c r="FV221" i="3"/>
  <c r="FW221" i="3"/>
  <c r="FY221" i="3"/>
  <c r="FZ221" i="3"/>
  <c r="GB221" i="3"/>
  <c r="GC221" i="3"/>
  <c r="GE221" i="3"/>
  <c r="GF221" i="3"/>
  <c r="GH221" i="3"/>
  <c r="GI221" i="3"/>
  <c r="GK221" i="3"/>
  <c r="GL221" i="3"/>
  <c r="GN221" i="3"/>
  <c r="GO221" i="3"/>
  <c r="GQ221" i="3"/>
  <c r="GR221" i="3"/>
  <c r="GT221" i="3"/>
  <c r="GU221" i="3"/>
  <c r="GW221" i="3"/>
  <c r="GX221" i="3"/>
  <c r="GZ221" i="3"/>
  <c r="HA221" i="3"/>
  <c r="HC221" i="3"/>
  <c r="HD221" i="3"/>
  <c r="HF221" i="3"/>
  <c r="HG221" i="3"/>
  <c r="HI221" i="3"/>
  <c r="HJ221" i="3"/>
  <c r="HL221" i="3"/>
  <c r="HM221" i="3"/>
  <c r="HO221" i="3"/>
  <c r="HP221" i="3"/>
  <c r="HR221" i="3"/>
  <c r="HS221" i="3"/>
  <c r="HU221" i="3"/>
  <c r="HV221" i="3"/>
  <c r="HX221" i="3"/>
  <c r="HY221" i="3"/>
  <c r="IA221" i="3"/>
  <c r="IB221" i="3"/>
  <c r="ID221" i="3"/>
  <c r="IE221" i="3"/>
  <c r="IG221" i="3"/>
  <c r="IH221" i="3"/>
  <c r="IJ221" i="3"/>
  <c r="IK221" i="3"/>
  <c r="IM221" i="3"/>
  <c r="IN221" i="3"/>
  <c r="IP221" i="3"/>
  <c r="IQ221" i="3"/>
  <c r="IS221" i="3"/>
  <c r="IT221" i="3"/>
  <c r="IV221" i="3"/>
  <c r="IW221" i="3"/>
  <c r="IY221" i="3"/>
  <c r="IZ221" i="3"/>
  <c r="JB221" i="3"/>
  <c r="JC221" i="3"/>
  <c r="JE221" i="3"/>
  <c r="JF221" i="3"/>
  <c r="JH221" i="3"/>
  <c r="JI221" i="3"/>
  <c r="JK221" i="3"/>
  <c r="JL221" i="3"/>
  <c r="JN221" i="3"/>
  <c r="JO221" i="3"/>
  <c r="JQ221" i="3"/>
  <c r="JR221" i="3"/>
  <c r="JT221" i="3"/>
  <c r="JU221" i="3"/>
  <c r="JW221" i="3"/>
  <c r="JX221" i="3"/>
  <c r="JZ221" i="3"/>
  <c r="KA221" i="3"/>
  <c r="KC221" i="3"/>
  <c r="KD221" i="3"/>
  <c r="KF221" i="3"/>
  <c r="KG221" i="3"/>
  <c r="KI221" i="3"/>
  <c r="KJ221" i="3"/>
  <c r="KL221" i="3"/>
  <c r="KM221" i="3"/>
  <c r="KO221" i="3"/>
  <c r="KP221" i="3"/>
  <c r="KR221" i="3"/>
  <c r="KS221" i="3"/>
  <c r="KU221" i="3"/>
  <c r="KV221" i="3"/>
  <c r="KX221" i="3"/>
  <c r="KY221" i="3"/>
  <c r="LA221" i="3"/>
  <c r="LB221" i="3"/>
  <c r="LD221" i="3"/>
  <c r="LE221" i="3"/>
  <c r="LG221" i="3"/>
  <c r="LH221" i="3"/>
  <c r="LJ221" i="3"/>
  <c r="LK221" i="3"/>
  <c r="LM221" i="3"/>
  <c r="LN221" i="3"/>
  <c r="LP221" i="3"/>
  <c r="LQ221" i="3"/>
  <c r="LX221" i="3"/>
  <c r="LZ221" i="3"/>
  <c r="MA221" i="3"/>
  <c r="MB221" i="3"/>
  <c r="MC221" i="3"/>
  <c r="MD221" i="3"/>
  <c r="MF221" i="3"/>
  <c r="MI221" i="3"/>
  <c r="D222" i="3"/>
  <c r="E222" i="3"/>
  <c r="G222" i="3"/>
  <c r="H222" i="3"/>
  <c r="J222" i="3"/>
  <c r="K222" i="3"/>
  <c r="M222" i="3"/>
  <c r="N222" i="3"/>
  <c r="P222" i="3"/>
  <c r="Q222" i="3"/>
  <c r="S222" i="3"/>
  <c r="T222" i="3"/>
  <c r="V222" i="3"/>
  <c r="W222" i="3"/>
  <c r="Y222" i="3"/>
  <c r="Z222" i="3"/>
  <c r="AB222" i="3"/>
  <c r="AC222" i="3"/>
  <c r="AE222" i="3"/>
  <c r="AF222" i="3"/>
  <c r="AH222" i="3"/>
  <c r="AJ222" i="3" s="1"/>
  <c r="AK222" i="3"/>
  <c r="AL222" i="3"/>
  <c r="AN222" i="3"/>
  <c r="AO222" i="3"/>
  <c r="AQ222" i="3"/>
  <c r="AR222" i="3"/>
  <c r="AT222" i="3"/>
  <c r="AU222" i="3"/>
  <c r="AW222" i="3"/>
  <c r="AX222" i="3"/>
  <c r="AZ222" i="3"/>
  <c r="BA222" i="3"/>
  <c r="BC222" i="3"/>
  <c r="BD222" i="3"/>
  <c r="BF222" i="3"/>
  <c r="BG222" i="3"/>
  <c r="BI222" i="3"/>
  <c r="BJ222" i="3"/>
  <c r="BL222" i="3"/>
  <c r="BM222" i="3"/>
  <c r="BO222" i="3"/>
  <c r="BP222" i="3"/>
  <c r="BR222" i="3"/>
  <c r="BS222" i="3"/>
  <c r="BU222" i="3"/>
  <c r="BV222" i="3"/>
  <c r="BX222" i="3"/>
  <c r="BY222" i="3"/>
  <c r="CA222" i="3"/>
  <c r="CB222" i="3"/>
  <c r="CD222" i="3"/>
  <c r="CE222" i="3"/>
  <c r="CG222" i="3"/>
  <c r="CH222" i="3"/>
  <c r="CJ222" i="3"/>
  <c r="CK222" i="3"/>
  <c r="CM222" i="3"/>
  <c r="CN222" i="3"/>
  <c r="CP222" i="3"/>
  <c r="CQ222" i="3"/>
  <c r="CS222" i="3"/>
  <c r="CT222" i="3"/>
  <c r="CV222" i="3"/>
  <c r="CW222" i="3"/>
  <c r="CY222" i="3"/>
  <c r="CZ222" i="3"/>
  <c r="DB222" i="3"/>
  <c r="DC222" i="3"/>
  <c r="DE222" i="3"/>
  <c r="DF222" i="3"/>
  <c r="DH222" i="3"/>
  <c r="DI222" i="3"/>
  <c r="DK222" i="3"/>
  <c r="DL222" i="3"/>
  <c r="DN222" i="3"/>
  <c r="DO222" i="3"/>
  <c r="DQ222" i="3"/>
  <c r="DR222" i="3"/>
  <c r="DT222" i="3"/>
  <c r="DU222" i="3"/>
  <c r="DW222" i="3"/>
  <c r="DX222" i="3"/>
  <c r="DZ222" i="3"/>
  <c r="EA222" i="3"/>
  <c r="EC222" i="3"/>
  <c r="ED222" i="3"/>
  <c r="EF222" i="3"/>
  <c r="EG222" i="3"/>
  <c r="EI222" i="3"/>
  <c r="EJ222" i="3"/>
  <c r="EL222" i="3"/>
  <c r="EM222" i="3"/>
  <c r="EO222" i="3"/>
  <c r="EP222" i="3"/>
  <c r="ER222" i="3"/>
  <c r="ES222" i="3"/>
  <c r="EU222" i="3"/>
  <c r="EV222" i="3"/>
  <c r="EX222" i="3"/>
  <c r="EY222" i="3"/>
  <c r="FA222" i="3"/>
  <c r="FB222" i="3"/>
  <c r="FD222" i="3"/>
  <c r="FE222" i="3"/>
  <c r="FG222" i="3"/>
  <c r="FH222" i="3"/>
  <c r="FJ222" i="3"/>
  <c r="FK222" i="3"/>
  <c r="FM222" i="3"/>
  <c r="FN222" i="3"/>
  <c r="FP222" i="3"/>
  <c r="FQ222" i="3"/>
  <c r="FS222" i="3"/>
  <c r="FT222" i="3"/>
  <c r="FV222" i="3"/>
  <c r="FW222" i="3"/>
  <c r="FY222" i="3"/>
  <c r="FZ222" i="3"/>
  <c r="GB222" i="3"/>
  <c r="GC222" i="3"/>
  <c r="GE222" i="3"/>
  <c r="GF222" i="3"/>
  <c r="GH222" i="3"/>
  <c r="GI222" i="3"/>
  <c r="GK222" i="3"/>
  <c r="GL222" i="3"/>
  <c r="GN222" i="3"/>
  <c r="GO222" i="3"/>
  <c r="GQ222" i="3"/>
  <c r="GR222" i="3"/>
  <c r="GT222" i="3"/>
  <c r="GU222" i="3"/>
  <c r="GW222" i="3"/>
  <c r="GX222" i="3"/>
  <c r="GZ222" i="3"/>
  <c r="HA222" i="3"/>
  <c r="HC222" i="3"/>
  <c r="HD222" i="3"/>
  <c r="HF222" i="3"/>
  <c r="HG222" i="3"/>
  <c r="HI222" i="3"/>
  <c r="HJ222" i="3"/>
  <c r="HL222" i="3"/>
  <c r="HM222" i="3"/>
  <c r="HO222" i="3"/>
  <c r="HP222" i="3"/>
  <c r="HR222" i="3"/>
  <c r="HS222" i="3"/>
  <c r="HU222" i="3"/>
  <c r="HV222" i="3"/>
  <c r="HX222" i="3"/>
  <c r="HY222" i="3"/>
  <c r="IA222" i="3"/>
  <c r="IB222" i="3"/>
  <c r="ID222" i="3"/>
  <c r="IE222" i="3"/>
  <c r="IG222" i="3"/>
  <c r="IH222" i="3"/>
  <c r="IJ222" i="3"/>
  <c r="IK222" i="3"/>
  <c r="IM222" i="3"/>
  <c r="IN222" i="3"/>
  <c r="IP222" i="3"/>
  <c r="IQ222" i="3"/>
  <c r="IS222" i="3"/>
  <c r="IT222" i="3"/>
  <c r="IV222" i="3"/>
  <c r="IW222" i="3"/>
  <c r="IY222" i="3"/>
  <c r="IZ222" i="3"/>
  <c r="JB222" i="3"/>
  <c r="JC222" i="3"/>
  <c r="JE222" i="3"/>
  <c r="JF222" i="3"/>
  <c r="JH222" i="3"/>
  <c r="JI222" i="3"/>
  <c r="JK222" i="3"/>
  <c r="JL222" i="3"/>
  <c r="JN222" i="3"/>
  <c r="JO222" i="3"/>
  <c r="JQ222" i="3"/>
  <c r="JR222" i="3"/>
  <c r="JT222" i="3"/>
  <c r="JU222" i="3"/>
  <c r="JW222" i="3"/>
  <c r="JX222" i="3"/>
  <c r="JZ222" i="3"/>
  <c r="KA222" i="3"/>
  <c r="KC222" i="3"/>
  <c r="KD222" i="3"/>
  <c r="KF222" i="3"/>
  <c r="KG222" i="3"/>
  <c r="KI222" i="3"/>
  <c r="KJ222" i="3"/>
  <c r="KL222" i="3"/>
  <c r="KM222" i="3"/>
  <c r="KO222" i="3"/>
  <c r="KP222" i="3"/>
  <c r="KR222" i="3"/>
  <c r="KS222" i="3"/>
  <c r="KU222" i="3"/>
  <c r="KV222" i="3"/>
  <c r="KX222" i="3"/>
  <c r="KY222" i="3"/>
  <c r="LA222" i="3"/>
  <c r="LB222" i="3"/>
  <c r="LD222" i="3"/>
  <c r="LE222" i="3"/>
  <c r="LG222" i="3"/>
  <c r="LH222" i="3"/>
  <c r="LJ222" i="3"/>
  <c r="LK222" i="3"/>
  <c r="LM222" i="3"/>
  <c r="LN222" i="3"/>
  <c r="LP222" i="3"/>
  <c r="LQ222" i="3"/>
  <c r="LX222" i="3"/>
  <c r="LZ222" i="3"/>
  <c r="MA222" i="3"/>
  <c r="MB222" i="3"/>
  <c r="MC222" i="3"/>
  <c r="MD222" i="3"/>
  <c r="MF222" i="3"/>
  <c r="MI222" i="3"/>
  <c r="D223" i="3"/>
  <c r="E223" i="3"/>
  <c r="G223" i="3"/>
  <c r="H223" i="3"/>
  <c r="J223" i="3"/>
  <c r="K223" i="3"/>
  <c r="M223" i="3"/>
  <c r="N223" i="3"/>
  <c r="P223" i="3"/>
  <c r="Q223" i="3"/>
  <c r="S223" i="3"/>
  <c r="T223" i="3"/>
  <c r="V223" i="3"/>
  <c r="W223" i="3"/>
  <c r="Y223" i="3"/>
  <c r="Z223" i="3"/>
  <c r="AB223" i="3"/>
  <c r="AC223" i="3"/>
  <c r="AE223" i="3"/>
  <c r="AF223" i="3"/>
  <c r="AH223" i="3"/>
  <c r="AJ223" i="3" s="1"/>
  <c r="AK223" i="3"/>
  <c r="AL223" i="3"/>
  <c r="AN223" i="3"/>
  <c r="AO223" i="3"/>
  <c r="AQ223" i="3"/>
  <c r="AR223" i="3"/>
  <c r="AT223" i="3"/>
  <c r="AU223" i="3"/>
  <c r="AW223" i="3"/>
  <c r="AX223" i="3"/>
  <c r="AZ223" i="3"/>
  <c r="BA223" i="3"/>
  <c r="BC223" i="3"/>
  <c r="BD223" i="3"/>
  <c r="BF223" i="3"/>
  <c r="BG223" i="3"/>
  <c r="BI223" i="3"/>
  <c r="BJ223" i="3"/>
  <c r="BL223" i="3"/>
  <c r="BM223" i="3"/>
  <c r="BO223" i="3"/>
  <c r="BP223" i="3"/>
  <c r="BR223" i="3"/>
  <c r="BS223" i="3"/>
  <c r="BU223" i="3"/>
  <c r="BV223" i="3"/>
  <c r="BX223" i="3"/>
  <c r="BY223" i="3"/>
  <c r="CA223" i="3"/>
  <c r="CB223" i="3"/>
  <c r="CD223" i="3"/>
  <c r="CE223" i="3"/>
  <c r="CG223" i="3"/>
  <c r="CH223" i="3"/>
  <c r="CJ223" i="3"/>
  <c r="CK223" i="3"/>
  <c r="CM223" i="3"/>
  <c r="CN223" i="3"/>
  <c r="CP223" i="3"/>
  <c r="CQ223" i="3"/>
  <c r="CS223" i="3"/>
  <c r="CT223" i="3"/>
  <c r="CV223" i="3"/>
  <c r="CW223" i="3"/>
  <c r="CY223" i="3"/>
  <c r="CZ223" i="3"/>
  <c r="DB223" i="3"/>
  <c r="DC223" i="3"/>
  <c r="DE223" i="3"/>
  <c r="DF223" i="3"/>
  <c r="DH223" i="3"/>
  <c r="DI223" i="3"/>
  <c r="DK223" i="3"/>
  <c r="DL223" i="3"/>
  <c r="DN223" i="3"/>
  <c r="DO223" i="3"/>
  <c r="DQ223" i="3"/>
  <c r="DR223" i="3"/>
  <c r="DT223" i="3"/>
  <c r="DU223" i="3"/>
  <c r="DW223" i="3"/>
  <c r="DX223" i="3"/>
  <c r="DZ223" i="3"/>
  <c r="EA223" i="3"/>
  <c r="EC223" i="3"/>
  <c r="ED223" i="3"/>
  <c r="EF223" i="3"/>
  <c r="EG223" i="3"/>
  <c r="EI223" i="3"/>
  <c r="EJ223" i="3"/>
  <c r="EL223" i="3"/>
  <c r="EM223" i="3"/>
  <c r="EO223" i="3"/>
  <c r="EP223" i="3"/>
  <c r="ER223" i="3"/>
  <c r="ES223" i="3"/>
  <c r="EU223" i="3"/>
  <c r="EV223" i="3"/>
  <c r="EX223" i="3"/>
  <c r="EY223" i="3"/>
  <c r="FA223" i="3"/>
  <c r="FB223" i="3"/>
  <c r="FD223" i="3"/>
  <c r="FE223" i="3"/>
  <c r="FG223" i="3"/>
  <c r="FH223" i="3"/>
  <c r="FJ223" i="3"/>
  <c r="FK223" i="3"/>
  <c r="FM223" i="3"/>
  <c r="FN223" i="3"/>
  <c r="FP223" i="3"/>
  <c r="FQ223" i="3"/>
  <c r="FS223" i="3"/>
  <c r="FT223" i="3"/>
  <c r="FV223" i="3"/>
  <c r="FW223" i="3"/>
  <c r="FY223" i="3"/>
  <c r="FZ223" i="3"/>
  <c r="GB223" i="3"/>
  <c r="GC223" i="3"/>
  <c r="GE223" i="3"/>
  <c r="GF223" i="3"/>
  <c r="GH223" i="3"/>
  <c r="GI223" i="3"/>
  <c r="GK223" i="3"/>
  <c r="GL223" i="3"/>
  <c r="GN223" i="3"/>
  <c r="GO223" i="3"/>
  <c r="GQ223" i="3"/>
  <c r="GR223" i="3"/>
  <c r="GT223" i="3"/>
  <c r="GU223" i="3"/>
  <c r="GW223" i="3"/>
  <c r="GX223" i="3"/>
  <c r="GZ223" i="3"/>
  <c r="HA223" i="3"/>
  <c r="HC223" i="3"/>
  <c r="HD223" i="3"/>
  <c r="HF223" i="3"/>
  <c r="HG223" i="3"/>
  <c r="HI223" i="3"/>
  <c r="HJ223" i="3"/>
  <c r="HL223" i="3"/>
  <c r="HM223" i="3"/>
  <c r="HO223" i="3"/>
  <c r="HP223" i="3"/>
  <c r="HR223" i="3"/>
  <c r="HS223" i="3"/>
  <c r="HU223" i="3"/>
  <c r="HV223" i="3"/>
  <c r="HX223" i="3"/>
  <c r="HY223" i="3"/>
  <c r="IA223" i="3"/>
  <c r="IB223" i="3"/>
  <c r="ID223" i="3"/>
  <c r="IE223" i="3"/>
  <c r="IG223" i="3"/>
  <c r="IH223" i="3"/>
  <c r="IJ223" i="3"/>
  <c r="IK223" i="3"/>
  <c r="IM223" i="3"/>
  <c r="IN223" i="3"/>
  <c r="IP223" i="3"/>
  <c r="IQ223" i="3"/>
  <c r="IS223" i="3"/>
  <c r="IT223" i="3"/>
  <c r="IV223" i="3"/>
  <c r="IW223" i="3"/>
  <c r="IY223" i="3"/>
  <c r="IZ223" i="3"/>
  <c r="JB223" i="3"/>
  <c r="JC223" i="3"/>
  <c r="JE223" i="3"/>
  <c r="JF223" i="3"/>
  <c r="JH223" i="3"/>
  <c r="JI223" i="3"/>
  <c r="JK223" i="3"/>
  <c r="JL223" i="3"/>
  <c r="JN223" i="3"/>
  <c r="JO223" i="3"/>
  <c r="JQ223" i="3"/>
  <c r="JR223" i="3"/>
  <c r="JT223" i="3"/>
  <c r="JU223" i="3"/>
  <c r="JW223" i="3"/>
  <c r="JX223" i="3"/>
  <c r="JZ223" i="3"/>
  <c r="KA223" i="3"/>
  <c r="KC223" i="3"/>
  <c r="KD223" i="3"/>
  <c r="KF223" i="3"/>
  <c r="KG223" i="3"/>
  <c r="KI223" i="3"/>
  <c r="KJ223" i="3"/>
  <c r="KL223" i="3"/>
  <c r="KM223" i="3"/>
  <c r="KO223" i="3"/>
  <c r="KP223" i="3"/>
  <c r="KR223" i="3"/>
  <c r="KS223" i="3"/>
  <c r="KU223" i="3"/>
  <c r="KV223" i="3"/>
  <c r="KX223" i="3"/>
  <c r="KY223" i="3"/>
  <c r="LA223" i="3"/>
  <c r="LB223" i="3"/>
  <c r="LD223" i="3"/>
  <c r="LE223" i="3"/>
  <c r="LG223" i="3"/>
  <c r="LH223" i="3"/>
  <c r="LJ223" i="3"/>
  <c r="LK223" i="3"/>
  <c r="LM223" i="3"/>
  <c r="LN223" i="3"/>
  <c r="LP223" i="3"/>
  <c r="LQ223" i="3"/>
  <c r="LX223" i="3"/>
  <c r="LZ223" i="3"/>
  <c r="MA223" i="3"/>
  <c r="MB223" i="3"/>
  <c r="MC223" i="3"/>
  <c r="MD223" i="3"/>
  <c r="MF223" i="3"/>
  <c r="MI223" i="3"/>
  <c r="D224" i="3"/>
  <c r="E224" i="3"/>
  <c r="G224" i="3"/>
  <c r="H224" i="3"/>
  <c r="J224" i="3"/>
  <c r="K224" i="3"/>
  <c r="M224" i="3"/>
  <c r="N224" i="3"/>
  <c r="P224" i="3"/>
  <c r="Q224" i="3"/>
  <c r="S224" i="3"/>
  <c r="T224" i="3"/>
  <c r="V224" i="3"/>
  <c r="W224" i="3"/>
  <c r="Y224" i="3"/>
  <c r="Z224" i="3"/>
  <c r="AB224" i="3"/>
  <c r="AC224" i="3"/>
  <c r="AE224" i="3"/>
  <c r="AF224" i="3"/>
  <c r="AH224" i="3"/>
  <c r="AJ224" i="3" s="1"/>
  <c r="AK224" i="3"/>
  <c r="AL224" i="3"/>
  <c r="AN224" i="3"/>
  <c r="AO224" i="3"/>
  <c r="AQ224" i="3"/>
  <c r="AR224" i="3"/>
  <c r="AT224" i="3"/>
  <c r="AU224" i="3"/>
  <c r="AW224" i="3"/>
  <c r="AX224" i="3"/>
  <c r="AZ224" i="3"/>
  <c r="BA224" i="3"/>
  <c r="BC224" i="3"/>
  <c r="BD224" i="3"/>
  <c r="BF224" i="3"/>
  <c r="BG224" i="3"/>
  <c r="BI224" i="3"/>
  <c r="BJ224" i="3"/>
  <c r="BL224" i="3"/>
  <c r="BM224" i="3"/>
  <c r="BO224" i="3"/>
  <c r="BP224" i="3"/>
  <c r="BR224" i="3"/>
  <c r="BS224" i="3"/>
  <c r="BU224" i="3"/>
  <c r="BV224" i="3"/>
  <c r="BX224" i="3"/>
  <c r="BY224" i="3"/>
  <c r="CA224" i="3"/>
  <c r="CB224" i="3"/>
  <c r="CD224" i="3"/>
  <c r="CE224" i="3"/>
  <c r="CG224" i="3"/>
  <c r="CH224" i="3"/>
  <c r="CJ224" i="3"/>
  <c r="CK224" i="3"/>
  <c r="CM224" i="3"/>
  <c r="CN224" i="3"/>
  <c r="CP224" i="3"/>
  <c r="CQ224" i="3"/>
  <c r="CS224" i="3"/>
  <c r="CT224" i="3"/>
  <c r="CV224" i="3"/>
  <c r="CW224" i="3"/>
  <c r="CY224" i="3"/>
  <c r="CZ224" i="3"/>
  <c r="DB224" i="3"/>
  <c r="DC224" i="3"/>
  <c r="DE224" i="3"/>
  <c r="DF224" i="3"/>
  <c r="DH224" i="3"/>
  <c r="DI224" i="3"/>
  <c r="DK224" i="3"/>
  <c r="DL224" i="3"/>
  <c r="DN224" i="3"/>
  <c r="DO224" i="3"/>
  <c r="DQ224" i="3"/>
  <c r="DR224" i="3"/>
  <c r="DT224" i="3"/>
  <c r="DU224" i="3"/>
  <c r="DW224" i="3"/>
  <c r="DX224" i="3"/>
  <c r="DZ224" i="3"/>
  <c r="EA224" i="3"/>
  <c r="EC224" i="3"/>
  <c r="ED224" i="3"/>
  <c r="EF224" i="3"/>
  <c r="EG224" i="3"/>
  <c r="EI224" i="3"/>
  <c r="EJ224" i="3"/>
  <c r="EL224" i="3"/>
  <c r="EM224" i="3"/>
  <c r="EO224" i="3"/>
  <c r="EP224" i="3"/>
  <c r="ER224" i="3"/>
  <c r="ES224" i="3"/>
  <c r="EU224" i="3"/>
  <c r="EV224" i="3"/>
  <c r="EX224" i="3"/>
  <c r="EY224" i="3"/>
  <c r="FA224" i="3"/>
  <c r="FB224" i="3"/>
  <c r="FD224" i="3"/>
  <c r="FE224" i="3"/>
  <c r="FG224" i="3"/>
  <c r="FH224" i="3"/>
  <c r="FJ224" i="3"/>
  <c r="FK224" i="3"/>
  <c r="FM224" i="3"/>
  <c r="FN224" i="3"/>
  <c r="FP224" i="3"/>
  <c r="FQ224" i="3"/>
  <c r="FS224" i="3"/>
  <c r="FT224" i="3"/>
  <c r="FV224" i="3"/>
  <c r="FW224" i="3"/>
  <c r="FY224" i="3"/>
  <c r="FZ224" i="3"/>
  <c r="GB224" i="3"/>
  <c r="GC224" i="3"/>
  <c r="GE224" i="3"/>
  <c r="GF224" i="3"/>
  <c r="GH224" i="3"/>
  <c r="GI224" i="3"/>
  <c r="GK224" i="3"/>
  <c r="GL224" i="3"/>
  <c r="GN224" i="3"/>
  <c r="GO224" i="3"/>
  <c r="GQ224" i="3"/>
  <c r="GR224" i="3"/>
  <c r="GT224" i="3"/>
  <c r="GU224" i="3"/>
  <c r="GW224" i="3"/>
  <c r="GX224" i="3"/>
  <c r="GZ224" i="3"/>
  <c r="HA224" i="3"/>
  <c r="HC224" i="3"/>
  <c r="HD224" i="3"/>
  <c r="HF224" i="3"/>
  <c r="HG224" i="3"/>
  <c r="HI224" i="3"/>
  <c r="HJ224" i="3"/>
  <c r="HL224" i="3"/>
  <c r="HM224" i="3"/>
  <c r="HO224" i="3"/>
  <c r="HP224" i="3"/>
  <c r="HR224" i="3"/>
  <c r="HS224" i="3"/>
  <c r="HU224" i="3"/>
  <c r="HV224" i="3"/>
  <c r="HX224" i="3"/>
  <c r="HY224" i="3"/>
  <c r="IA224" i="3"/>
  <c r="IB224" i="3"/>
  <c r="ID224" i="3"/>
  <c r="IE224" i="3"/>
  <c r="IG224" i="3"/>
  <c r="IH224" i="3"/>
  <c r="IJ224" i="3"/>
  <c r="IK224" i="3"/>
  <c r="IM224" i="3"/>
  <c r="IN224" i="3"/>
  <c r="IP224" i="3"/>
  <c r="IQ224" i="3"/>
  <c r="IS224" i="3"/>
  <c r="IT224" i="3"/>
  <c r="IV224" i="3"/>
  <c r="IW224" i="3"/>
  <c r="IY224" i="3"/>
  <c r="IZ224" i="3"/>
  <c r="JB224" i="3"/>
  <c r="JC224" i="3"/>
  <c r="JE224" i="3"/>
  <c r="JF224" i="3"/>
  <c r="JH224" i="3"/>
  <c r="JI224" i="3"/>
  <c r="JK224" i="3"/>
  <c r="JL224" i="3"/>
  <c r="JN224" i="3"/>
  <c r="JO224" i="3"/>
  <c r="JQ224" i="3"/>
  <c r="JR224" i="3"/>
  <c r="JT224" i="3"/>
  <c r="JU224" i="3"/>
  <c r="JW224" i="3"/>
  <c r="JX224" i="3"/>
  <c r="JZ224" i="3"/>
  <c r="KA224" i="3"/>
  <c r="KC224" i="3"/>
  <c r="KD224" i="3"/>
  <c r="KF224" i="3"/>
  <c r="KG224" i="3"/>
  <c r="KI224" i="3"/>
  <c r="KJ224" i="3"/>
  <c r="KL224" i="3"/>
  <c r="KM224" i="3"/>
  <c r="KO224" i="3"/>
  <c r="KP224" i="3"/>
  <c r="KR224" i="3"/>
  <c r="KS224" i="3"/>
  <c r="KU224" i="3"/>
  <c r="KV224" i="3"/>
  <c r="KX224" i="3"/>
  <c r="KY224" i="3"/>
  <c r="LA224" i="3"/>
  <c r="LB224" i="3"/>
  <c r="LD224" i="3"/>
  <c r="LE224" i="3"/>
  <c r="LG224" i="3"/>
  <c r="LH224" i="3"/>
  <c r="LJ224" i="3"/>
  <c r="LK224" i="3"/>
  <c r="LM224" i="3"/>
  <c r="LN224" i="3"/>
  <c r="LP224" i="3"/>
  <c r="LQ224" i="3"/>
  <c r="LX224" i="3"/>
  <c r="LZ224" i="3"/>
  <c r="MA224" i="3"/>
  <c r="MB224" i="3"/>
  <c r="MC224" i="3"/>
  <c r="MD224" i="3"/>
  <c r="MF224" i="3"/>
  <c r="MI224" i="3"/>
  <c r="D225" i="3"/>
  <c r="E225" i="3"/>
  <c r="G225" i="3"/>
  <c r="H225" i="3"/>
  <c r="J225" i="3"/>
  <c r="K225" i="3"/>
  <c r="M225" i="3"/>
  <c r="N225" i="3"/>
  <c r="P225" i="3"/>
  <c r="Q225" i="3"/>
  <c r="S225" i="3"/>
  <c r="T225" i="3"/>
  <c r="V225" i="3"/>
  <c r="W225" i="3"/>
  <c r="Y225" i="3"/>
  <c r="Z225" i="3"/>
  <c r="AB225" i="3"/>
  <c r="AC225" i="3"/>
  <c r="AE225" i="3"/>
  <c r="AF225" i="3"/>
  <c r="AH225" i="3"/>
  <c r="AJ225" i="3" s="1"/>
  <c r="AK225" i="3"/>
  <c r="AL225" i="3"/>
  <c r="AN225" i="3"/>
  <c r="AO225" i="3"/>
  <c r="AQ225" i="3"/>
  <c r="AR225" i="3"/>
  <c r="AT225" i="3"/>
  <c r="AU225" i="3"/>
  <c r="AW225" i="3"/>
  <c r="AX225" i="3"/>
  <c r="AZ225" i="3"/>
  <c r="BA225" i="3"/>
  <c r="BC225" i="3"/>
  <c r="BD225" i="3"/>
  <c r="BF225" i="3"/>
  <c r="BG225" i="3"/>
  <c r="BI225" i="3"/>
  <c r="BJ225" i="3"/>
  <c r="BL225" i="3"/>
  <c r="BM225" i="3"/>
  <c r="BO225" i="3"/>
  <c r="BP225" i="3"/>
  <c r="BR225" i="3"/>
  <c r="BS225" i="3"/>
  <c r="BU225" i="3"/>
  <c r="BV225" i="3"/>
  <c r="BX225" i="3"/>
  <c r="BY225" i="3"/>
  <c r="CA225" i="3"/>
  <c r="CB225" i="3"/>
  <c r="CD225" i="3"/>
  <c r="CE225" i="3"/>
  <c r="CG225" i="3"/>
  <c r="CH225" i="3"/>
  <c r="CJ225" i="3"/>
  <c r="CK225" i="3"/>
  <c r="CM225" i="3"/>
  <c r="CN225" i="3"/>
  <c r="CP225" i="3"/>
  <c r="CQ225" i="3"/>
  <c r="CS225" i="3"/>
  <c r="CT225" i="3"/>
  <c r="CV225" i="3"/>
  <c r="CW225" i="3"/>
  <c r="CY225" i="3"/>
  <c r="CZ225" i="3"/>
  <c r="DB225" i="3"/>
  <c r="DC225" i="3"/>
  <c r="DE225" i="3"/>
  <c r="DF225" i="3"/>
  <c r="DH225" i="3"/>
  <c r="DI225" i="3"/>
  <c r="DK225" i="3"/>
  <c r="DL225" i="3"/>
  <c r="DN225" i="3"/>
  <c r="DO225" i="3"/>
  <c r="DQ225" i="3"/>
  <c r="DR225" i="3"/>
  <c r="DT225" i="3"/>
  <c r="DU225" i="3"/>
  <c r="DW225" i="3"/>
  <c r="DX225" i="3"/>
  <c r="DZ225" i="3"/>
  <c r="EA225" i="3"/>
  <c r="EC225" i="3"/>
  <c r="ED225" i="3"/>
  <c r="EF225" i="3"/>
  <c r="EG225" i="3"/>
  <c r="EI225" i="3"/>
  <c r="EJ225" i="3"/>
  <c r="EL225" i="3"/>
  <c r="EM225" i="3"/>
  <c r="EO225" i="3"/>
  <c r="EP225" i="3"/>
  <c r="ER225" i="3"/>
  <c r="ES225" i="3"/>
  <c r="EU225" i="3"/>
  <c r="EV225" i="3"/>
  <c r="EX225" i="3"/>
  <c r="EY225" i="3"/>
  <c r="FA225" i="3"/>
  <c r="FB225" i="3"/>
  <c r="FD225" i="3"/>
  <c r="FE225" i="3"/>
  <c r="FG225" i="3"/>
  <c r="FH225" i="3"/>
  <c r="FJ225" i="3"/>
  <c r="FK225" i="3"/>
  <c r="FM225" i="3"/>
  <c r="FN225" i="3"/>
  <c r="FP225" i="3"/>
  <c r="FQ225" i="3"/>
  <c r="FS225" i="3"/>
  <c r="FT225" i="3"/>
  <c r="FV225" i="3"/>
  <c r="FW225" i="3"/>
  <c r="FY225" i="3"/>
  <c r="FZ225" i="3"/>
  <c r="GB225" i="3"/>
  <c r="GC225" i="3"/>
  <c r="GE225" i="3"/>
  <c r="GF225" i="3"/>
  <c r="GH225" i="3"/>
  <c r="GI225" i="3"/>
  <c r="GK225" i="3"/>
  <c r="GL225" i="3"/>
  <c r="GN225" i="3"/>
  <c r="GO225" i="3"/>
  <c r="GQ225" i="3"/>
  <c r="GR225" i="3"/>
  <c r="GT225" i="3"/>
  <c r="GU225" i="3"/>
  <c r="GW225" i="3"/>
  <c r="GX225" i="3"/>
  <c r="GZ225" i="3"/>
  <c r="HA225" i="3"/>
  <c r="HC225" i="3"/>
  <c r="HD225" i="3"/>
  <c r="HF225" i="3"/>
  <c r="HG225" i="3"/>
  <c r="HI225" i="3"/>
  <c r="HJ225" i="3"/>
  <c r="HL225" i="3"/>
  <c r="HM225" i="3"/>
  <c r="HO225" i="3"/>
  <c r="HP225" i="3"/>
  <c r="HR225" i="3"/>
  <c r="HS225" i="3"/>
  <c r="HU225" i="3"/>
  <c r="HV225" i="3"/>
  <c r="HX225" i="3"/>
  <c r="HY225" i="3"/>
  <c r="IA225" i="3"/>
  <c r="IB225" i="3"/>
  <c r="ID225" i="3"/>
  <c r="IE225" i="3"/>
  <c r="IG225" i="3"/>
  <c r="IH225" i="3"/>
  <c r="IJ225" i="3"/>
  <c r="IK225" i="3"/>
  <c r="IM225" i="3"/>
  <c r="IN225" i="3"/>
  <c r="IP225" i="3"/>
  <c r="IQ225" i="3"/>
  <c r="IS225" i="3"/>
  <c r="IT225" i="3"/>
  <c r="IV225" i="3"/>
  <c r="IW225" i="3"/>
  <c r="IY225" i="3"/>
  <c r="IZ225" i="3"/>
  <c r="JB225" i="3"/>
  <c r="JC225" i="3"/>
  <c r="JE225" i="3"/>
  <c r="JF225" i="3"/>
  <c r="JH225" i="3"/>
  <c r="JI225" i="3"/>
  <c r="JK225" i="3"/>
  <c r="JL225" i="3"/>
  <c r="JN225" i="3"/>
  <c r="JO225" i="3"/>
  <c r="JQ225" i="3"/>
  <c r="JR225" i="3"/>
  <c r="JT225" i="3"/>
  <c r="JU225" i="3"/>
  <c r="JW225" i="3"/>
  <c r="JX225" i="3"/>
  <c r="JZ225" i="3"/>
  <c r="KA225" i="3"/>
  <c r="KC225" i="3"/>
  <c r="KD225" i="3"/>
  <c r="KF225" i="3"/>
  <c r="KG225" i="3"/>
  <c r="KI225" i="3"/>
  <c r="KJ225" i="3"/>
  <c r="KL225" i="3"/>
  <c r="KM225" i="3"/>
  <c r="KO225" i="3"/>
  <c r="KP225" i="3"/>
  <c r="KR225" i="3"/>
  <c r="KS225" i="3"/>
  <c r="KU225" i="3"/>
  <c r="KV225" i="3"/>
  <c r="KX225" i="3"/>
  <c r="KY225" i="3"/>
  <c r="LA225" i="3"/>
  <c r="LB225" i="3"/>
  <c r="LD225" i="3"/>
  <c r="LE225" i="3"/>
  <c r="LG225" i="3"/>
  <c r="LH225" i="3"/>
  <c r="LJ225" i="3"/>
  <c r="LK225" i="3"/>
  <c r="LM225" i="3"/>
  <c r="LN225" i="3"/>
  <c r="LP225" i="3"/>
  <c r="LQ225" i="3"/>
  <c r="LX225" i="3"/>
  <c r="LZ225" i="3"/>
  <c r="MA225" i="3"/>
  <c r="MB225" i="3"/>
  <c r="MC225" i="3"/>
  <c r="MD225" i="3"/>
  <c r="MF225" i="3"/>
  <c r="MI225" i="3"/>
  <c r="D226" i="3"/>
  <c r="E226" i="3"/>
  <c r="G226" i="3"/>
  <c r="H226" i="3"/>
  <c r="J226" i="3"/>
  <c r="K226" i="3"/>
  <c r="M226" i="3"/>
  <c r="N226" i="3"/>
  <c r="P226" i="3"/>
  <c r="Q226" i="3"/>
  <c r="S226" i="3"/>
  <c r="T226" i="3"/>
  <c r="V226" i="3"/>
  <c r="W226" i="3"/>
  <c r="Y226" i="3"/>
  <c r="Z226" i="3"/>
  <c r="AB226" i="3"/>
  <c r="AC226" i="3"/>
  <c r="AE226" i="3"/>
  <c r="AF226" i="3"/>
  <c r="AH226" i="3"/>
  <c r="AJ226" i="3" s="1"/>
  <c r="AK226" i="3"/>
  <c r="AL226" i="3"/>
  <c r="AN226" i="3"/>
  <c r="AO226" i="3"/>
  <c r="AQ226" i="3"/>
  <c r="AR226" i="3"/>
  <c r="AT226" i="3"/>
  <c r="AU226" i="3"/>
  <c r="AW226" i="3"/>
  <c r="AX226" i="3"/>
  <c r="AZ226" i="3"/>
  <c r="BA226" i="3"/>
  <c r="BC226" i="3"/>
  <c r="BD226" i="3"/>
  <c r="BF226" i="3"/>
  <c r="BG226" i="3"/>
  <c r="BI226" i="3"/>
  <c r="BJ226" i="3"/>
  <c r="BL226" i="3"/>
  <c r="BM226" i="3"/>
  <c r="BO226" i="3"/>
  <c r="BP226" i="3"/>
  <c r="BR226" i="3"/>
  <c r="BS226" i="3"/>
  <c r="BU226" i="3"/>
  <c r="BV226" i="3"/>
  <c r="BX226" i="3"/>
  <c r="BY226" i="3"/>
  <c r="CA226" i="3"/>
  <c r="CB226" i="3"/>
  <c r="CD226" i="3"/>
  <c r="CE226" i="3"/>
  <c r="CG226" i="3"/>
  <c r="CH226" i="3"/>
  <c r="CJ226" i="3"/>
  <c r="CK226" i="3"/>
  <c r="CM226" i="3"/>
  <c r="CN226" i="3"/>
  <c r="CP226" i="3"/>
  <c r="CQ226" i="3"/>
  <c r="CS226" i="3"/>
  <c r="CT226" i="3"/>
  <c r="CV226" i="3"/>
  <c r="CW226" i="3"/>
  <c r="CY226" i="3"/>
  <c r="CZ226" i="3"/>
  <c r="DB226" i="3"/>
  <c r="DC226" i="3"/>
  <c r="DE226" i="3"/>
  <c r="DF226" i="3"/>
  <c r="DH226" i="3"/>
  <c r="DI226" i="3"/>
  <c r="DK226" i="3"/>
  <c r="DL226" i="3"/>
  <c r="DN226" i="3"/>
  <c r="DO226" i="3"/>
  <c r="DQ226" i="3"/>
  <c r="DR226" i="3"/>
  <c r="DT226" i="3"/>
  <c r="DU226" i="3"/>
  <c r="DW226" i="3"/>
  <c r="DX226" i="3"/>
  <c r="DZ226" i="3"/>
  <c r="EA226" i="3"/>
  <c r="EC226" i="3"/>
  <c r="ED226" i="3"/>
  <c r="EF226" i="3"/>
  <c r="EG226" i="3"/>
  <c r="EI226" i="3"/>
  <c r="EJ226" i="3"/>
  <c r="EL226" i="3"/>
  <c r="EM226" i="3"/>
  <c r="EO226" i="3"/>
  <c r="EP226" i="3"/>
  <c r="ER226" i="3"/>
  <c r="ES226" i="3"/>
  <c r="EU226" i="3"/>
  <c r="EV226" i="3"/>
  <c r="EX226" i="3"/>
  <c r="EY226" i="3"/>
  <c r="FA226" i="3"/>
  <c r="FB226" i="3"/>
  <c r="FD226" i="3"/>
  <c r="FE226" i="3"/>
  <c r="FG226" i="3"/>
  <c r="FH226" i="3"/>
  <c r="FJ226" i="3"/>
  <c r="FK226" i="3"/>
  <c r="FM226" i="3"/>
  <c r="FN226" i="3"/>
  <c r="FP226" i="3"/>
  <c r="FQ226" i="3"/>
  <c r="FS226" i="3"/>
  <c r="FT226" i="3"/>
  <c r="FV226" i="3"/>
  <c r="FW226" i="3"/>
  <c r="FY226" i="3"/>
  <c r="FZ226" i="3"/>
  <c r="GB226" i="3"/>
  <c r="GC226" i="3"/>
  <c r="GE226" i="3"/>
  <c r="GF226" i="3"/>
  <c r="GH226" i="3"/>
  <c r="GI226" i="3"/>
  <c r="GK226" i="3"/>
  <c r="GL226" i="3"/>
  <c r="GN226" i="3"/>
  <c r="GO226" i="3"/>
  <c r="GQ226" i="3"/>
  <c r="GR226" i="3"/>
  <c r="GT226" i="3"/>
  <c r="GU226" i="3"/>
  <c r="GW226" i="3"/>
  <c r="GX226" i="3"/>
  <c r="GZ226" i="3"/>
  <c r="HA226" i="3"/>
  <c r="HC226" i="3"/>
  <c r="HD226" i="3"/>
  <c r="HF226" i="3"/>
  <c r="HG226" i="3"/>
  <c r="HI226" i="3"/>
  <c r="HJ226" i="3"/>
  <c r="HL226" i="3"/>
  <c r="HM226" i="3"/>
  <c r="HO226" i="3"/>
  <c r="HP226" i="3"/>
  <c r="HR226" i="3"/>
  <c r="HS226" i="3"/>
  <c r="HU226" i="3"/>
  <c r="HV226" i="3"/>
  <c r="HX226" i="3"/>
  <c r="HY226" i="3"/>
  <c r="IA226" i="3"/>
  <c r="IB226" i="3"/>
  <c r="ID226" i="3"/>
  <c r="IE226" i="3"/>
  <c r="IG226" i="3"/>
  <c r="IH226" i="3"/>
  <c r="IJ226" i="3"/>
  <c r="IK226" i="3"/>
  <c r="IM226" i="3"/>
  <c r="IN226" i="3"/>
  <c r="IP226" i="3"/>
  <c r="IQ226" i="3"/>
  <c r="IS226" i="3"/>
  <c r="IT226" i="3"/>
  <c r="IV226" i="3"/>
  <c r="IW226" i="3"/>
  <c r="IY226" i="3"/>
  <c r="IZ226" i="3"/>
  <c r="JB226" i="3"/>
  <c r="JC226" i="3"/>
  <c r="JE226" i="3"/>
  <c r="JF226" i="3"/>
  <c r="JH226" i="3"/>
  <c r="JI226" i="3"/>
  <c r="JK226" i="3"/>
  <c r="JL226" i="3"/>
  <c r="JN226" i="3"/>
  <c r="JO226" i="3"/>
  <c r="JQ226" i="3"/>
  <c r="JR226" i="3"/>
  <c r="JT226" i="3"/>
  <c r="JU226" i="3"/>
  <c r="JW226" i="3"/>
  <c r="JX226" i="3"/>
  <c r="JZ226" i="3"/>
  <c r="KA226" i="3"/>
  <c r="KC226" i="3"/>
  <c r="KD226" i="3"/>
  <c r="KF226" i="3"/>
  <c r="KG226" i="3"/>
  <c r="KI226" i="3"/>
  <c r="KJ226" i="3"/>
  <c r="KL226" i="3"/>
  <c r="KM226" i="3"/>
  <c r="KO226" i="3"/>
  <c r="KP226" i="3"/>
  <c r="KR226" i="3"/>
  <c r="KS226" i="3"/>
  <c r="KU226" i="3"/>
  <c r="KV226" i="3"/>
  <c r="KX226" i="3"/>
  <c r="KY226" i="3"/>
  <c r="LA226" i="3"/>
  <c r="LB226" i="3"/>
  <c r="LD226" i="3"/>
  <c r="LE226" i="3"/>
  <c r="LG226" i="3"/>
  <c r="LH226" i="3"/>
  <c r="LJ226" i="3"/>
  <c r="LK226" i="3"/>
  <c r="LM226" i="3"/>
  <c r="LN226" i="3"/>
  <c r="LP226" i="3"/>
  <c r="LQ226" i="3"/>
  <c r="LX226" i="3"/>
  <c r="LZ226" i="3"/>
  <c r="MA226" i="3"/>
  <c r="MB226" i="3"/>
  <c r="MC226" i="3"/>
  <c r="MD226" i="3"/>
  <c r="MF226" i="3"/>
  <c r="MI226" i="3"/>
  <c r="D227" i="3"/>
  <c r="E227" i="3"/>
  <c r="G227" i="3"/>
  <c r="H227" i="3"/>
  <c r="J227" i="3"/>
  <c r="K227" i="3"/>
  <c r="M227" i="3"/>
  <c r="N227" i="3"/>
  <c r="P227" i="3"/>
  <c r="Q227" i="3"/>
  <c r="S227" i="3"/>
  <c r="T227" i="3"/>
  <c r="V227" i="3"/>
  <c r="W227" i="3"/>
  <c r="Y227" i="3"/>
  <c r="Z227" i="3"/>
  <c r="AB227" i="3"/>
  <c r="AC227" i="3"/>
  <c r="AE227" i="3"/>
  <c r="AF227" i="3"/>
  <c r="AH227" i="3"/>
  <c r="AJ227" i="3" s="1"/>
  <c r="AK227" i="3"/>
  <c r="AL227" i="3"/>
  <c r="AN227" i="3"/>
  <c r="AO227" i="3"/>
  <c r="AQ227" i="3"/>
  <c r="AR227" i="3"/>
  <c r="AT227" i="3"/>
  <c r="AU227" i="3"/>
  <c r="AW227" i="3"/>
  <c r="AX227" i="3"/>
  <c r="AZ227" i="3"/>
  <c r="BA227" i="3"/>
  <c r="BC227" i="3"/>
  <c r="BD227" i="3"/>
  <c r="BF227" i="3"/>
  <c r="BG227" i="3"/>
  <c r="BI227" i="3"/>
  <c r="BJ227" i="3"/>
  <c r="BL227" i="3"/>
  <c r="BM227" i="3"/>
  <c r="BO227" i="3"/>
  <c r="BP227" i="3"/>
  <c r="BR227" i="3"/>
  <c r="BS227" i="3"/>
  <c r="BU227" i="3"/>
  <c r="BV227" i="3"/>
  <c r="BX227" i="3"/>
  <c r="BY227" i="3"/>
  <c r="CA227" i="3"/>
  <c r="CB227" i="3"/>
  <c r="CD227" i="3"/>
  <c r="CE227" i="3"/>
  <c r="CG227" i="3"/>
  <c r="CH227" i="3"/>
  <c r="CJ227" i="3"/>
  <c r="CK227" i="3"/>
  <c r="CM227" i="3"/>
  <c r="CN227" i="3"/>
  <c r="CP227" i="3"/>
  <c r="CQ227" i="3"/>
  <c r="CS227" i="3"/>
  <c r="CT227" i="3"/>
  <c r="CV227" i="3"/>
  <c r="CW227" i="3"/>
  <c r="CY227" i="3"/>
  <c r="CZ227" i="3"/>
  <c r="DB227" i="3"/>
  <c r="DC227" i="3"/>
  <c r="DE227" i="3"/>
  <c r="DF227" i="3"/>
  <c r="DH227" i="3"/>
  <c r="DI227" i="3"/>
  <c r="DK227" i="3"/>
  <c r="DL227" i="3"/>
  <c r="DN227" i="3"/>
  <c r="DO227" i="3"/>
  <c r="DQ227" i="3"/>
  <c r="DR227" i="3"/>
  <c r="DT227" i="3"/>
  <c r="DU227" i="3"/>
  <c r="DW227" i="3"/>
  <c r="DX227" i="3"/>
  <c r="DZ227" i="3"/>
  <c r="EA227" i="3"/>
  <c r="EC227" i="3"/>
  <c r="ED227" i="3"/>
  <c r="EF227" i="3"/>
  <c r="EG227" i="3"/>
  <c r="EI227" i="3"/>
  <c r="EJ227" i="3"/>
  <c r="EL227" i="3"/>
  <c r="EM227" i="3"/>
  <c r="EO227" i="3"/>
  <c r="EP227" i="3"/>
  <c r="ER227" i="3"/>
  <c r="ES227" i="3"/>
  <c r="EU227" i="3"/>
  <c r="EV227" i="3"/>
  <c r="EX227" i="3"/>
  <c r="EY227" i="3"/>
  <c r="FA227" i="3"/>
  <c r="FB227" i="3"/>
  <c r="FD227" i="3"/>
  <c r="FE227" i="3"/>
  <c r="FG227" i="3"/>
  <c r="FH227" i="3"/>
  <c r="FJ227" i="3"/>
  <c r="FK227" i="3"/>
  <c r="FM227" i="3"/>
  <c r="FN227" i="3"/>
  <c r="FP227" i="3"/>
  <c r="FQ227" i="3"/>
  <c r="FS227" i="3"/>
  <c r="FT227" i="3"/>
  <c r="FV227" i="3"/>
  <c r="FW227" i="3"/>
  <c r="FY227" i="3"/>
  <c r="FZ227" i="3"/>
  <c r="GB227" i="3"/>
  <c r="GC227" i="3"/>
  <c r="GE227" i="3"/>
  <c r="GF227" i="3"/>
  <c r="GH227" i="3"/>
  <c r="GI227" i="3"/>
  <c r="GK227" i="3"/>
  <c r="GL227" i="3"/>
  <c r="GN227" i="3"/>
  <c r="GO227" i="3"/>
  <c r="GQ227" i="3"/>
  <c r="GR227" i="3"/>
  <c r="GT227" i="3"/>
  <c r="GU227" i="3"/>
  <c r="GW227" i="3"/>
  <c r="GX227" i="3"/>
  <c r="GZ227" i="3"/>
  <c r="HA227" i="3"/>
  <c r="HC227" i="3"/>
  <c r="HD227" i="3"/>
  <c r="HF227" i="3"/>
  <c r="HG227" i="3"/>
  <c r="HI227" i="3"/>
  <c r="HJ227" i="3"/>
  <c r="HL227" i="3"/>
  <c r="HM227" i="3"/>
  <c r="HO227" i="3"/>
  <c r="HP227" i="3"/>
  <c r="HR227" i="3"/>
  <c r="HS227" i="3"/>
  <c r="HU227" i="3"/>
  <c r="HV227" i="3"/>
  <c r="HX227" i="3"/>
  <c r="HY227" i="3"/>
  <c r="IA227" i="3"/>
  <c r="IB227" i="3"/>
  <c r="ID227" i="3"/>
  <c r="IE227" i="3"/>
  <c r="IG227" i="3"/>
  <c r="IH227" i="3"/>
  <c r="IJ227" i="3"/>
  <c r="IK227" i="3"/>
  <c r="IM227" i="3"/>
  <c r="IN227" i="3"/>
  <c r="IP227" i="3"/>
  <c r="IQ227" i="3"/>
  <c r="IS227" i="3"/>
  <c r="IT227" i="3"/>
  <c r="IV227" i="3"/>
  <c r="IW227" i="3"/>
  <c r="IY227" i="3"/>
  <c r="IZ227" i="3"/>
  <c r="JB227" i="3"/>
  <c r="JC227" i="3"/>
  <c r="JE227" i="3"/>
  <c r="JF227" i="3"/>
  <c r="JH227" i="3"/>
  <c r="JI227" i="3"/>
  <c r="JK227" i="3"/>
  <c r="JL227" i="3"/>
  <c r="JN227" i="3"/>
  <c r="JO227" i="3"/>
  <c r="JQ227" i="3"/>
  <c r="JR227" i="3"/>
  <c r="JT227" i="3"/>
  <c r="JU227" i="3"/>
  <c r="JW227" i="3"/>
  <c r="JX227" i="3"/>
  <c r="JZ227" i="3"/>
  <c r="KA227" i="3"/>
  <c r="KC227" i="3"/>
  <c r="KD227" i="3"/>
  <c r="KF227" i="3"/>
  <c r="KG227" i="3"/>
  <c r="KI227" i="3"/>
  <c r="KJ227" i="3"/>
  <c r="KL227" i="3"/>
  <c r="KM227" i="3"/>
  <c r="KO227" i="3"/>
  <c r="KP227" i="3"/>
  <c r="KR227" i="3"/>
  <c r="KS227" i="3"/>
  <c r="KU227" i="3"/>
  <c r="KV227" i="3"/>
  <c r="KX227" i="3"/>
  <c r="KY227" i="3"/>
  <c r="LA227" i="3"/>
  <c r="LB227" i="3"/>
  <c r="LD227" i="3"/>
  <c r="LE227" i="3"/>
  <c r="LG227" i="3"/>
  <c r="LH227" i="3"/>
  <c r="LJ227" i="3"/>
  <c r="LK227" i="3"/>
  <c r="LM227" i="3"/>
  <c r="LN227" i="3"/>
  <c r="LP227" i="3"/>
  <c r="LQ227" i="3"/>
  <c r="LX227" i="3"/>
  <c r="LZ227" i="3"/>
  <c r="MA227" i="3"/>
  <c r="MB227" i="3"/>
  <c r="MC227" i="3"/>
  <c r="MD227" i="3"/>
  <c r="MF227" i="3"/>
  <c r="MI227" i="3"/>
  <c r="D228" i="3"/>
  <c r="E228" i="3"/>
  <c r="G228" i="3"/>
  <c r="H228" i="3"/>
  <c r="J228" i="3"/>
  <c r="K228" i="3"/>
  <c r="M228" i="3"/>
  <c r="N228" i="3"/>
  <c r="P228" i="3"/>
  <c r="Q228" i="3"/>
  <c r="S228" i="3"/>
  <c r="T228" i="3"/>
  <c r="V228" i="3"/>
  <c r="W228" i="3"/>
  <c r="Y228" i="3"/>
  <c r="Z228" i="3"/>
  <c r="AB228" i="3"/>
  <c r="AC228" i="3"/>
  <c r="AE228" i="3"/>
  <c r="AF228" i="3"/>
  <c r="AH228" i="3"/>
  <c r="AJ228" i="3" s="1"/>
  <c r="AK228" i="3"/>
  <c r="AL228" i="3"/>
  <c r="AN228" i="3"/>
  <c r="AO228" i="3"/>
  <c r="AQ228" i="3"/>
  <c r="AR228" i="3"/>
  <c r="AT228" i="3"/>
  <c r="AU228" i="3"/>
  <c r="AW228" i="3"/>
  <c r="AX228" i="3"/>
  <c r="AZ228" i="3"/>
  <c r="BA228" i="3"/>
  <c r="BC228" i="3"/>
  <c r="BD228" i="3"/>
  <c r="BF228" i="3"/>
  <c r="BG228" i="3"/>
  <c r="BI228" i="3"/>
  <c r="BJ228" i="3"/>
  <c r="BL228" i="3"/>
  <c r="BM228" i="3"/>
  <c r="BO228" i="3"/>
  <c r="BP228" i="3"/>
  <c r="BR228" i="3"/>
  <c r="BS228" i="3"/>
  <c r="BU228" i="3"/>
  <c r="BV228" i="3"/>
  <c r="BX228" i="3"/>
  <c r="BY228" i="3"/>
  <c r="CA228" i="3"/>
  <c r="CB228" i="3"/>
  <c r="CD228" i="3"/>
  <c r="CE228" i="3"/>
  <c r="CG228" i="3"/>
  <c r="CH228" i="3"/>
  <c r="CJ228" i="3"/>
  <c r="CK228" i="3"/>
  <c r="CM228" i="3"/>
  <c r="CN228" i="3"/>
  <c r="CP228" i="3"/>
  <c r="CQ228" i="3"/>
  <c r="CS228" i="3"/>
  <c r="CT228" i="3"/>
  <c r="CV228" i="3"/>
  <c r="CW228" i="3"/>
  <c r="CY228" i="3"/>
  <c r="CZ228" i="3"/>
  <c r="DB228" i="3"/>
  <c r="DC228" i="3"/>
  <c r="DE228" i="3"/>
  <c r="DF228" i="3"/>
  <c r="DH228" i="3"/>
  <c r="DI228" i="3"/>
  <c r="DK228" i="3"/>
  <c r="DL228" i="3"/>
  <c r="DN228" i="3"/>
  <c r="DO228" i="3"/>
  <c r="DQ228" i="3"/>
  <c r="DR228" i="3"/>
  <c r="DT228" i="3"/>
  <c r="DU228" i="3"/>
  <c r="DW228" i="3"/>
  <c r="DX228" i="3"/>
  <c r="DZ228" i="3"/>
  <c r="EA228" i="3"/>
  <c r="EC228" i="3"/>
  <c r="ED228" i="3"/>
  <c r="EF228" i="3"/>
  <c r="EG228" i="3"/>
  <c r="EI228" i="3"/>
  <c r="EJ228" i="3"/>
  <c r="EL228" i="3"/>
  <c r="EM228" i="3"/>
  <c r="EO228" i="3"/>
  <c r="EP228" i="3"/>
  <c r="ER228" i="3"/>
  <c r="ES228" i="3"/>
  <c r="EU228" i="3"/>
  <c r="EV228" i="3"/>
  <c r="EX228" i="3"/>
  <c r="EY228" i="3"/>
  <c r="FA228" i="3"/>
  <c r="FB228" i="3"/>
  <c r="FD228" i="3"/>
  <c r="FE228" i="3"/>
  <c r="FG228" i="3"/>
  <c r="FH228" i="3"/>
  <c r="FJ228" i="3"/>
  <c r="FK228" i="3"/>
  <c r="FM228" i="3"/>
  <c r="FN228" i="3"/>
  <c r="FP228" i="3"/>
  <c r="FQ228" i="3"/>
  <c r="FS228" i="3"/>
  <c r="FT228" i="3"/>
  <c r="FV228" i="3"/>
  <c r="FW228" i="3"/>
  <c r="FY228" i="3"/>
  <c r="FZ228" i="3"/>
  <c r="GB228" i="3"/>
  <c r="GC228" i="3"/>
  <c r="GE228" i="3"/>
  <c r="GF228" i="3"/>
  <c r="GH228" i="3"/>
  <c r="GI228" i="3"/>
  <c r="GK228" i="3"/>
  <c r="GL228" i="3"/>
  <c r="GN228" i="3"/>
  <c r="GO228" i="3"/>
  <c r="GQ228" i="3"/>
  <c r="GR228" i="3"/>
  <c r="GT228" i="3"/>
  <c r="GU228" i="3"/>
  <c r="GW228" i="3"/>
  <c r="GX228" i="3"/>
  <c r="GZ228" i="3"/>
  <c r="HA228" i="3"/>
  <c r="HC228" i="3"/>
  <c r="HD228" i="3"/>
  <c r="HF228" i="3"/>
  <c r="HG228" i="3"/>
  <c r="HI228" i="3"/>
  <c r="HJ228" i="3"/>
  <c r="HL228" i="3"/>
  <c r="HM228" i="3"/>
  <c r="HO228" i="3"/>
  <c r="HP228" i="3"/>
  <c r="HR228" i="3"/>
  <c r="HS228" i="3"/>
  <c r="HU228" i="3"/>
  <c r="HV228" i="3"/>
  <c r="HX228" i="3"/>
  <c r="HY228" i="3"/>
  <c r="IA228" i="3"/>
  <c r="IB228" i="3"/>
  <c r="ID228" i="3"/>
  <c r="IE228" i="3"/>
  <c r="IG228" i="3"/>
  <c r="IH228" i="3"/>
  <c r="IJ228" i="3"/>
  <c r="IK228" i="3"/>
  <c r="IM228" i="3"/>
  <c r="IN228" i="3"/>
  <c r="IP228" i="3"/>
  <c r="IQ228" i="3"/>
  <c r="IS228" i="3"/>
  <c r="IT228" i="3"/>
  <c r="IV228" i="3"/>
  <c r="IW228" i="3"/>
  <c r="IY228" i="3"/>
  <c r="IZ228" i="3"/>
  <c r="JB228" i="3"/>
  <c r="JC228" i="3"/>
  <c r="JE228" i="3"/>
  <c r="JF228" i="3"/>
  <c r="JH228" i="3"/>
  <c r="JI228" i="3"/>
  <c r="JK228" i="3"/>
  <c r="JL228" i="3"/>
  <c r="JN228" i="3"/>
  <c r="JO228" i="3"/>
  <c r="JQ228" i="3"/>
  <c r="JR228" i="3"/>
  <c r="JT228" i="3"/>
  <c r="JU228" i="3"/>
  <c r="JW228" i="3"/>
  <c r="JX228" i="3"/>
  <c r="JZ228" i="3"/>
  <c r="KA228" i="3"/>
  <c r="KC228" i="3"/>
  <c r="KD228" i="3"/>
  <c r="KF228" i="3"/>
  <c r="KG228" i="3"/>
  <c r="KI228" i="3"/>
  <c r="KJ228" i="3"/>
  <c r="KL228" i="3"/>
  <c r="KM228" i="3"/>
  <c r="KO228" i="3"/>
  <c r="KP228" i="3"/>
  <c r="KR228" i="3"/>
  <c r="KS228" i="3"/>
  <c r="KU228" i="3"/>
  <c r="KV228" i="3"/>
  <c r="KX228" i="3"/>
  <c r="KY228" i="3"/>
  <c r="LA228" i="3"/>
  <c r="LB228" i="3"/>
  <c r="LD228" i="3"/>
  <c r="LE228" i="3"/>
  <c r="LG228" i="3"/>
  <c r="LH228" i="3"/>
  <c r="LJ228" i="3"/>
  <c r="LK228" i="3"/>
  <c r="LM228" i="3"/>
  <c r="LN228" i="3"/>
  <c r="LP228" i="3"/>
  <c r="LQ228" i="3"/>
  <c r="LX228" i="3"/>
  <c r="LZ228" i="3"/>
  <c r="MA228" i="3"/>
  <c r="MB228" i="3"/>
  <c r="MC228" i="3"/>
  <c r="MD228" i="3"/>
  <c r="MF228" i="3"/>
  <c r="MI228" i="3"/>
  <c r="D229" i="3"/>
  <c r="E229" i="3"/>
  <c r="G229" i="3"/>
  <c r="H229" i="3"/>
  <c r="J229" i="3"/>
  <c r="K229" i="3"/>
  <c r="M229" i="3"/>
  <c r="N229" i="3"/>
  <c r="P229" i="3"/>
  <c r="Q229" i="3"/>
  <c r="S229" i="3"/>
  <c r="T229" i="3"/>
  <c r="V229" i="3"/>
  <c r="W229" i="3"/>
  <c r="Y229" i="3"/>
  <c r="Z229" i="3"/>
  <c r="AB229" i="3"/>
  <c r="AC229" i="3"/>
  <c r="AE229" i="3"/>
  <c r="AF229" i="3"/>
  <c r="AH229" i="3"/>
  <c r="AJ229" i="3" s="1"/>
  <c r="AK229" i="3"/>
  <c r="AL229" i="3"/>
  <c r="AN229" i="3"/>
  <c r="AO229" i="3"/>
  <c r="AQ229" i="3"/>
  <c r="AR229" i="3"/>
  <c r="AT229" i="3"/>
  <c r="AU229" i="3"/>
  <c r="AW229" i="3"/>
  <c r="AX229" i="3"/>
  <c r="AZ229" i="3"/>
  <c r="BA229" i="3"/>
  <c r="BC229" i="3"/>
  <c r="BD229" i="3"/>
  <c r="BF229" i="3"/>
  <c r="BG229" i="3"/>
  <c r="BI229" i="3"/>
  <c r="BJ229" i="3"/>
  <c r="BL229" i="3"/>
  <c r="BM229" i="3"/>
  <c r="BO229" i="3"/>
  <c r="BP229" i="3"/>
  <c r="BR229" i="3"/>
  <c r="BS229" i="3"/>
  <c r="BU229" i="3"/>
  <c r="BV229" i="3"/>
  <c r="BX229" i="3"/>
  <c r="BY229" i="3"/>
  <c r="CA229" i="3"/>
  <c r="CB229" i="3"/>
  <c r="CD229" i="3"/>
  <c r="CE229" i="3"/>
  <c r="CG229" i="3"/>
  <c r="CH229" i="3"/>
  <c r="CJ229" i="3"/>
  <c r="CK229" i="3"/>
  <c r="CM229" i="3"/>
  <c r="CN229" i="3"/>
  <c r="CP229" i="3"/>
  <c r="CQ229" i="3"/>
  <c r="CS229" i="3"/>
  <c r="CT229" i="3"/>
  <c r="CV229" i="3"/>
  <c r="CW229" i="3"/>
  <c r="CY229" i="3"/>
  <c r="CZ229" i="3"/>
  <c r="DB229" i="3"/>
  <c r="DC229" i="3"/>
  <c r="DE229" i="3"/>
  <c r="DF229" i="3"/>
  <c r="DH229" i="3"/>
  <c r="DI229" i="3"/>
  <c r="DK229" i="3"/>
  <c r="DL229" i="3"/>
  <c r="DN229" i="3"/>
  <c r="DO229" i="3"/>
  <c r="DQ229" i="3"/>
  <c r="DR229" i="3"/>
  <c r="DT229" i="3"/>
  <c r="DU229" i="3"/>
  <c r="DW229" i="3"/>
  <c r="DX229" i="3"/>
  <c r="DZ229" i="3"/>
  <c r="EA229" i="3"/>
  <c r="EC229" i="3"/>
  <c r="ED229" i="3"/>
  <c r="EF229" i="3"/>
  <c r="EG229" i="3"/>
  <c r="EI229" i="3"/>
  <c r="EJ229" i="3"/>
  <c r="EL229" i="3"/>
  <c r="EM229" i="3"/>
  <c r="EO229" i="3"/>
  <c r="EP229" i="3"/>
  <c r="ER229" i="3"/>
  <c r="ES229" i="3"/>
  <c r="EU229" i="3"/>
  <c r="EV229" i="3"/>
  <c r="EX229" i="3"/>
  <c r="EY229" i="3"/>
  <c r="FA229" i="3"/>
  <c r="FB229" i="3"/>
  <c r="FD229" i="3"/>
  <c r="FE229" i="3"/>
  <c r="FG229" i="3"/>
  <c r="FH229" i="3"/>
  <c r="FJ229" i="3"/>
  <c r="FK229" i="3"/>
  <c r="FM229" i="3"/>
  <c r="FN229" i="3"/>
  <c r="FP229" i="3"/>
  <c r="FQ229" i="3"/>
  <c r="FS229" i="3"/>
  <c r="FT229" i="3"/>
  <c r="FV229" i="3"/>
  <c r="FW229" i="3"/>
  <c r="FY229" i="3"/>
  <c r="FZ229" i="3"/>
  <c r="GB229" i="3"/>
  <c r="GC229" i="3"/>
  <c r="GE229" i="3"/>
  <c r="GF229" i="3"/>
  <c r="GH229" i="3"/>
  <c r="GI229" i="3"/>
  <c r="GK229" i="3"/>
  <c r="GL229" i="3"/>
  <c r="GN229" i="3"/>
  <c r="GO229" i="3"/>
  <c r="GQ229" i="3"/>
  <c r="GR229" i="3"/>
  <c r="GT229" i="3"/>
  <c r="GU229" i="3"/>
  <c r="GW229" i="3"/>
  <c r="GX229" i="3"/>
  <c r="GZ229" i="3"/>
  <c r="HA229" i="3"/>
  <c r="HC229" i="3"/>
  <c r="HD229" i="3"/>
  <c r="HF229" i="3"/>
  <c r="HG229" i="3"/>
  <c r="HI229" i="3"/>
  <c r="HJ229" i="3"/>
  <c r="HL229" i="3"/>
  <c r="HM229" i="3"/>
  <c r="HO229" i="3"/>
  <c r="HP229" i="3"/>
  <c r="HR229" i="3"/>
  <c r="HS229" i="3"/>
  <c r="HU229" i="3"/>
  <c r="HV229" i="3"/>
  <c r="HX229" i="3"/>
  <c r="HY229" i="3"/>
  <c r="IA229" i="3"/>
  <c r="IB229" i="3"/>
  <c r="ID229" i="3"/>
  <c r="IE229" i="3"/>
  <c r="IG229" i="3"/>
  <c r="IH229" i="3"/>
  <c r="IJ229" i="3"/>
  <c r="IK229" i="3"/>
  <c r="IM229" i="3"/>
  <c r="IN229" i="3"/>
  <c r="IP229" i="3"/>
  <c r="IQ229" i="3"/>
  <c r="IS229" i="3"/>
  <c r="IT229" i="3"/>
  <c r="IV229" i="3"/>
  <c r="IW229" i="3"/>
  <c r="IY229" i="3"/>
  <c r="IZ229" i="3"/>
  <c r="JB229" i="3"/>
  <c r="JC229" i="3"/>
  <c r="JE229" i="3"/>
  <c r="JF229" i="3"/>
  <c r="JH229" i="3"/>
  <c r="JI229" i="3"/>
  <c r="JK229" i="3"/>
  <c r="JL229" i="3"/>
  <c r="JN229" i="3"/>
  <c r="JO229" i="3"/>
  <c r="JQ229" i="3"/>
  <c r="JR229" i="3"/>
  <c r="JT229" i="3"/>
  <c r="JU229" i="3"/>
  <c r="JW229" i="3"/>
  <c r="JX229" i="3"/>
  <c r="JZ229" i="3"/>
  <c r="KA229" i="3"/>
  <c r="KC229" i="3"/>
  <c r="KD229" i="3"/>
  <c r="KF229" i="3"/>
  <c r="KG229" i="3"/>
  <c r="KI229" i="3"/>
  <c r="KJ229" i="3"/>
  <c r="KL229" i="3"/>
  <c r="KM229" i="3"/>
  <c r="KO229" i="3"/>
  <c r="KP229" i="3"/>
  <c r="KR229" i="3"/>
  <c r="KS229" i="3"/>
  <c r="KU229" i="3"/>
  <c r="KV229" i="3"/>
  <c r="KX229" i="3"/>
  <c r="KY229" i="3"/>
  <c r="LA229" i="3"/>
  <c r="LB229" i="3"/>
  <c r="LD229" i="3"/>
  <c r="LE229" i="3"/>
  <c r="LG229" i="3"/>
  <c r="LH229" i="3"/>
  <c r="LJ229" i="3"/>
  <c r="LK229" i="3"/>
  <c r="LM229" i="3"/>
  <c r="LN229" i="3"/>
  <c r="LP229" i="3"/>
  <c r="LQ229" i="3"/>
  <c r="LX229" i="3"/>
  <c r="LZ229" i="3"/>
  <c r="MA229" i="3"/>
  <c r="MB229" i="3"/>
  <c r="MC229" i="3"/>
  <c r="MD229" i="3"/>
  <c r="MF229" i="3"/>
  <c r="MI229" i="3"/>
  <c r="D230" i="3"/>
  <c r="E230" i="3"/>
  <c r="G230" i="3"/>
  <c r="H230" i="3"/>
  <c r="J230" i="3"/>
  <c r="K230" i="3"/>
  <c r="M230" i="3"/>
  <c r="N230" i="3"/>
  <c r="P230" i="3"/>
  <c r="Q230" i="3"/>
  <c r="S230" i="3"/>
  <c r="T230" i="3"/>
  <c r="V230" i="3"/>
  <c r="W230" i="3"/>
  <c r="Y230" i="3"/>
  <c r="Z230" i="3"/>
  <c r="AB230" i="3"/>
  <c r="AC230" i="3"/>
  <c r="AE230" i="3"/>
  <c r="AF230" i="3"/>
  <c r="AH230" i="3"/>
  <c r="AJ230" i="3" s="1"/>
  <c r="AK230" i="3"/>
  <c r="AL230" i="3"/>
  <c r="AN230" i="3"/>
  <c r="AO230" i="3"/>
  <c r="AQ230" i="3"/>
  <c r="AR230" i="3"/>
  <c r="AT230" i="3"/>
  <c r="AU230" i="3"/>
  <c r="AW230" i="3"/>
  <c r="AX230" i="3"/>
  <c r="AZ230" i="3"/>
  <c r="BA230" i="3"/>
  <c r="BC230" i="3"/>
  <c r="BD230" i="3"/>
  <c r="BF230" i="3"/>
  <c r="BG230" i="3"/>
  <c r="BI230" i="3"/>
  <c r="BJ230" i="3"/>
  <c r="BL230" i="3"/>
  <c r="BM230" i="3"/>
  <c r="BO230" i="3"/>
  <c r="BP230" i="3"/>
  <c r="BR230" i="3"/>
  <c r="BS230" i="3"/>
  <c r="BU230" i="3"/>
  <c r="BV230" i="3"/>
  <c r="BX230" i="3"/>
  <c r="BY230" i="3"/>
  <c r="CA230" i="3"/>
  <c r="CB230" i="3"/>
  <c r="CD230" i="3"/>
  <c r="CE230" i="3"/>
  <c r="CG230" i="3"/>
  <c r="CH230" i="3"/>
  <c r="CJ230" i="3"/>
  <c r="CK230" i="3"/>
  <c r="CM230" i="3"/>
  <c r="CN230" i="3"/>
  <c r="CP230" i="3"/>
  <c r="CQ230" i="3"/>
  <c r="CS230" i="3"/>
  <c r="CT230" i="3"/>
  <c r="CV230" i="3"/>
  <c r="CW230" i="3"/>
  <c r="CY230" i="3"/>
  <c r="CZ230" i="3"/>
  <c r="DB230" i="3"/>
  <c r="DC230" i="3"/>
  <c r="DE230" i="3"/>
  <c r="DF230" i="3"/>
  <c r="DH230" i="3"/>
  <c r="DI230" i="3"/>
  <c r="DK230" i="3"/>
  <c r="DL230" i="3"/>
  <c r="DN230" i="3"/>
  <c r="DO230" i="3"/>
  <c r="DQ230" i="3"/>
  <c r="DR230" i="3"/>
  <c r="DT230" i="3"/>
  <c r="DU230" i="3"/>
  <c r="DW230" i="3"/>
  <c r="DX230" i="3"/>
  <c r="DZ230" i="3"/>
  <c r="EA230" i="3"/>
  <c r="EC230" i="3"/>
  <c r="ED230" i="3"/>
  <c r="EF230" i="3"/>
  <c r="EG230" i="3"/>
  <c r="EI230" i="3"/>
  <c r="EJ230" i="3"/>
  <c r="EL230" i="3"/>
  <c r="EM230" i="3"/>
  <c r="EO230" i="3"/>
  <c r="EP230" i="3"/>
  <c r="ER230" i="3"/>
  <c r="ES230" i="3"/>
  <c r="EU230" i="3"/>
  <c r="EV230" i="3"/>
  <c r="EX230" i="3"/>
  <c r="EY230" i="3"/>
  <c r="FA230" i="3"/>
  <c r="FB230" i="3"/>
  <c r="FD230" i="3"/>
  <c r="FE230" i="3"/>
  <c r="FG230" i="3"/>
  <c r="FH230" i="3"/>
  <c r="FJ230" i="3"/>
  <c r="FK230" i="3"/>
  <c r="FM230" i="3"/>
  <c r="FN230" i="3"/>
  <c r="FP230" i="3"/>
  <c r="FQ230" i="3"/>
  <c r="FS230" i="3"/>
  <c r="FT230" i="3"/>
  <c r="FV230" i="3"/>
  <c r="FW230" i="3"/>
  <c r="FY230" i="3"/>
  <c r="FZ230" i="3"/>
  <c r="GB230" i="3"/>
  <c r="GC230" i="3"/>
  <c r="GE230" i="3"/>
  <c r="GF230" i="3"/>
  <c r="GH230" i="3"/>
  <c r="GI230" i="3"/>
  <c r="GK230" i="3"/>
  <c r="GL230" i="3"/>
  <c r="GN230" i="3"/>
  <c r="GO230" i="3"/>
  <c r="GQ230" i="3"/>
  <c r="GR230" i="3"/>
  <c r="GT230" i="3"/>
  <c r="GU230" i="3"/>
  <c r="GW230" i="3"/>
  <c r="GX230" i="3"/>
  <c r="GZ230" i="3"/>
  <c r="HA230" i="3"/>
  <c r="HC230" i="3"/>
  <c r="HD230" i="3"/>
  <c r="HF230" i="3"/>
  <c r="HG230" i="3"/>
  <c r="HI230" i="3"/>
  <c r="HJ230" i="3"/>
  <c r="HL230" i="3"/>
  <c r="HM230" i="3"/>
  <c r="HO230" i="3"/>
  <c r="HP230" i="3"/>
  <c r="HR230" i="3"/>
  <c r="HS230" i="3"/>
  <c r="HU230" i="3"/>
  <c r="HV230" i="3"/>
  <c r="HX230" i="3"/>
  <c r="HY230" i="3"/>
  <c r="IA230" i="3"/>
  <c r="IB230" i="3"/>
  <c r="ID230" i="3"/>
  <c r="IE230" i="3"/>
  <c r="IG230" i="3"/>
  <c r="IH230" i="3"/>
  <c r="IJ230" i="3"/>
  <c r="IK230" i="3"/>
  <c r="IM230" i="3"/>
  <c r="IN230" i="3"/>
  <c r="IP230" i="3"/>
  <c r="IQ230" i="3"/>
  <c r="IS230" i="3"/>
  <c r="IT230" i="3"/>
  <c r="IV230" i="3"/>
  <c r="IW230" i="3"/>
  <c r="IY230" i="3"/>
  <c r="IZ230" i="3"/>
  <c r="JB230" i="3"/>
  <c r="JC230" i="3"/>
  <c r="JE230" i="3"/>
  <c r="JF230" i="3"/>
  <c r="JH230" i="3"/>
  <c r="JI230" i="3"/>
  <c r="JK230" i="3"/>
  <c r="JL230" i="3"/>
  <c r="JN230" i="3"/>
  <c r="JO230" i="3"/>
  <c r="JQ230" i="3"/>
  <c r="JR230" i="3"/>
  <c r="JT230" i="3"/>
  <c r="JU230" i="3"/>
  <c r="JW230" i="3"/>
  <c r="JX230" i="3"/>
  <c r="JZ230" i="3"/>
  <c r="KA230" i="3"/>
  <c r="KC230" i="3"/>
  <c r="KD230" i="3"/>
  <c r="KF230" i="3"/>
  <c r="KG230" i="3"/>
  <c r="KI230" i="3"/>
  <c r="KJ230" i="3"/>
  <c r="KL230" i="3"/>
  <c r="KM230" i="3"/>
  <c r="KO230" i="3"/>
  <c r="KP230" i="3"/>
  <c r="KR230" i="3"/>
  <c r="KS230" i="3"/>
  <c r="KU230" i="3"/>
  <c r="KV230" i="3"/>
  <c r="KX230" i="3"/>
  <c r="KY230" i="3"/>
  <c r="LA230" i="3"/>
  <c r="LB230" i="3"/>
  <c r="LD230" i="3"/>
  <c r="LE230" i="3"/>
  <c r="LG230" i="3"/>
  <c r="LH230" i="3"/>
  <c r="LJ230" i="3"/>
  <c r="LK230" i="3"/>
  <c r="LM230" i="3"/>
  <c r="LN230" i="3"/>
  <c r="LP230" i="3"/>
  <c r="LQ230" i="3"/>
  <c r="LX230" i="3"/>
  <c r="LZ230" i="3"/>
  <c r="MA230" i="3"/>
  <c r="MB230" i="3"/>
  <c r="MC230" i="3"/>
  <c r="MD230" i="3"/>
  <c r="MF230" i="3"/>
  <c r="MI230" i="3"/>
  <c r="D231" i="3"/>
  <c r="E231" i="3"/>
  <c r="G231" i="3"/>
  <c r="H231" i="3"/>
  <c r="J231" i="3"/>
  <c r="K231" i="3"/>
  <c r="M231" i="3"/>
  <c r="N231" i="3"/>
  <c r="P231" i="3"/>
  <c r="Q231" i="3"/>
  <c r="S231" i="3"/>
  <c r="T231" i="3"/>
  <c r="V231" i="3"/>
  <c r="W231" i="3"/>
  <c r="Y231" i="3"/>
  <c r="Z231" i="3"/>
  <c r="AB231" i="3"/>
  <c r="AC231" i="3"/>
  <c r="AE231" i="3"/>
  <c r="AF231" i="3"/>
  <c r="AH231" i="3"/>
  <c r="AJ231" i="3" s="1"/>
  <c r="AK231" i="3"/>
  <c r="AL231" i="3"/>
  <c r="AN231" i="3"/>
  <c r="AO231" i="3"/>
  <c r="AQ231" i="3"/>
  <c r="AR231" i="3"/>
  <c r="AT231" i="3"/>
  <c r="AU231" i="3"/>
  <c r="AW231" i="3"/>
  <c r="AX231" i="3"/>
  <c r="AZ231" i="3"/>
  <c r="BA231" i="3"/>
  <c r="BC231" i="3"/>
  <c r="BD231" i="3"/>
  <c r="BF231" i="3"/>
  <c r="BG231" i="3"/>
  <c r="BI231" i="3"/>
  <c r="BJ231" i="3"/>
  <c r="BL231" i="3"/>
  <c r="BM231" i="3"/>
  <c r="BO231" i="3"/>
  <c r="BP231" i="3"/>
  <c r="BR231" i="3"/>
  <c r="BS231" i="3"/>
  <c r="BU231" i="3"/>
  <c r="BV231" i="3"/>
  <c r="BX231" i="3"/>
  <c r="BY231" i="3"/>
  <c r="CA231" i="3"/>
  <c r="CB231" i="3"/>
  <c r="CD231" i="3"/>
  <c r="CE231" i="3"/>
  <c r="CG231" i="3"/>
  <c r="CH231" i="3"/>
  <c r="CJ231" i="3"/>
  <c r="CK231" i="3"/>
  <c r="CM231" i="3"/>
  <c r="CN231" i="3"/>
  <c r="CP231" i="3"/>
  <c r="CQ231" i="3"/>
  <c r="CS231" i="3"/>
  <c r="CT231" i="3"/>
  <c r="CV231" i="3"/>
  <c r="CW231" i="3"/>
  <c r="CY231" i="3"/>
  <c r="CZ231" i="3"/>
  <c r="DB231" i="3"/>
  <c r="DC231" i="3"/>
  <c r="DE231" i="3"/>
  <c r="DF231" i="3"/>
  <c r="DH231" i="3"/>
  <c r="DI231" i="3"/>
  <c r="DK231" i="3"/>
  <c r="DL231" i="3"/>
  <c r="DN231" i="3"/>
  <c r="DO231" i="3"/>
  <c r="DQ231" i="3"/>
  <c r="DR231" i="3"/>
  <c r="DT231" i="3"/>
  <c r="DU231" i="3"/>
  <c r="DW231" i="3"/>
  <c r="DX231" i="3"/>
  <c r="DZ231" i="3"/>
  <c r="EA231" i="3"/>
  <c r="EC231" i="3"/>
  <c r="ED231" i="3"/>
  <c r="EF231" i="3"/>
  <c r="EG231" i="3"/>
  <c r="EI231" i="3"/>
  <c r="EJ231" i="3"/>
  <c r="EL231" i="3"/>
  <c r="EM231" i="3"/>
  <c r="EO231" i="3"/>
  <c r="EP231" i="3"/>
  <c r="ER231" i="3"/>
  <c r="ES231" i="3"/>
  <c r="EU231" i="3"/>
  <c r="EV231" i="3"/>
  <c r="EX231" i="3"/>
  <c r="EY231" i="3"/>
  <c r="FA231" i="3"/>
  <c r="FB231" i="3"/>
  <c r="FD231" i="3"/>
  <c r="FE231" i="3"/>
  <c r="FG231" i="3"/>
  <c r="FH231" i="3"/>
  <c r="FJ231" i="3"/>
  <c r="FK231" i="3"/>
  <c r="FM231" i="3"/>
  <c r="FN231" i="3"/>
  <c r="FP231" i="3"/>
  <c r="FQ231" i="3"/>
  <c r="FS231" i="3"/>
  <c r="FT231" i="3"/>
  <c r="FV231" i="3"/>
  <c r="FW231" i="3"/>
  <c r="FY231" i="3"/>
  <c r="FZ231" i="3"/>
  <c r="GB231" i="3"/>
  <c r="GC231" i="3"/>
  <c r="GE231" i="3"/>
  <c r="GF231" i="3"/>
  <c r="GH231" i="3"/>
  <c r="GI231" i="3"/>
  <c r="GK231" i="3"/>
  <c r="GL231" i="3"/>
  <c r="GN231" i="3"/>
  <c r="GO231" i="3"/>
  <c r="GQ231" i="3"/>
  <c r="GR231" i="3"/>
  <c r="GT231" i="3"/>
  <c r="GU231" i="3"/>
  <c r="GW231" i="3"/>
  <c r="GX231" i="3"/>
  <c r="GZ231" i="3"/>
  <c r="HA231" i="3"/>
  <c r="HC231" i="3"/>
  <c r="HD231" i="3"/>
  <c r="HF231" i="3"/>
  <c r="HG231" i="3"/>
  <c r="HI231" i="3"/>
  <c r="HJ231" i="3"/>
  <c r="HL231" i="3"/>
  <c r="HM231" i="3"/>
  <c r="HO231" i="3"/>
  <c r="HP231" i="3"/>
  <c r="HR231" i="3"/>
  <c r="HS231" i="3"/>
  <c r="HU231" i="3"/>
  <c r="HV231" i="3"/>
  <c r="HX231" i="3"/>
  <c r="HY231" i="3"/>
  <c r="IA231" i="3"/>
  <c r="IB231" i="3"/>
  <c r="ID231" i="3"/>
  <c r="IE231" i="3"/>
  <c r="IG231" i="3"/>
  <c r="IH231" i="3"/>
  <c r="IJ231" i="3"/>
  <c r="IK231" i="3"/>
  <c r="IM231" i="3"/>
  <c r="IN231" i="3"/>
  <c r="IP231" i="3"/>
  <c r="IQ231" i="3"/>
  <c r="IS231" i="3"/>
  <c r="IT231" i="3"/>
  <c r="IV231" i="3"/>
  <c r="IW231" i="3"/>
  <c r="IY231" i="3"/>
  <c r="IZ231" i="3"/>
  <c r="JB231" i="3"/>
  <c r="JC231" i="3"/>
  <c r="JE231" i="3"/>
  <c r="JF231" i="3"/>
  <c r="JH231" i="3"/>
  <c r="JI231" i="3"/>
  <c r="JK231" i="3"/>
  <c r="JL231" i="3"/>
  <c r="JN231" i="3"/>
  <c r="JO231" i="3"/>
  <c r="JQ231" i="3"/>
  <c r="JR231" i="3"/>
  <c r="JT231" i="3"/>
  <c r="JU231" i="3"/>
  <c r="JW231" i="3"/>
  <c r="JX231" i="3"/>
  <c r="JZ231" i="3"/>
  <c r="KA231" i="3"/>
  <c r="KC231" i="3"/>
  <c r="KD231" i="3"/>
  <c r="KF231" i="3"/>
  <c r="KG231" i="3"/>
  <c r="KI231" i="3"/>
  <c r="KJ231" i="3"/>
  <c r="KL231" i="3"/>
  <c r="KM231" i="3"/>
  <c r="KO231" i="3"/>
  <c r="KP231" i="3"/>
  <c r="KR231" i="3"/>
  <c r="KS231" i="3"/>
  <c r="KU231" i="3"/>
  <c r="KV231" i="3"/>
  <c r="KX231" i="3"/>
  <c r="KY231" i="3"/>
  <c r="LA231" i="3"/>
  <c r="LB231" i="3"/>
  <c r="LD231" i="3"/>
  <c r="LE231" i="3"/>
  <c r="LG231" i="3"/>
  <c r="LH231" i="3"/>
  <c r="LJ231" i="3"/>
  <c r="LK231" i="3"/>
  <c r="LM231" i="3"/>
  <c r="LN231" i="3"/>
  <c r="LP231" i="3"/>
  <c r="LQ231" i="3"/>
  <c r="LX231" i="3"/>
  <c r="LZ231" i="3"/>
  <c r="MA231" i="3"/>
  <c r="MB231" i="3"/>
  <c r="MC231" i="3"/>
  <c r="MD231" i="3"/>
  <c r="MF231" i="3"/>
  <c r="MI231" i="3"/>
  <c r="D232" i="3"/>
  <c r="E232" i="3"/>
  <c r="G232" i="3"/>
  <c r="H232" i="3"/>
  <c r="J232" i="3"/>
  <c r="K232" i="3"/>
  <c r="M232" i="3"/>
  <c r="N232" i="3"/>
  <c r="P232" i="3"/>
  <c r="Q232" i="3"/>
  <c r="S232" i="3"/>
  <c r="T232" i="3"/>
  <c r="V232" i="3"/>
  <c r="W232" i="3"/>
  <c r="Y232" i="3"/>
  <c r="Z232" i="3"/>
  <c r="AB232" i="3"/>
  <c r="AC232" i="3"/>
  <c r="AE232" i="3"/>
  <c r="AF232" i="3"/>
  <c r="AH232" i="3"/>
  <c r="AJ232" i="3" s="1"/>
  <c r="AK232" i="3"/>
  <c r="AL232" i="3"/>
  <c r="AN232" i="3"/>
  <c r="AO232" i="3"/>
  <c r="AQ232" i="3"/>
  <c r="AR232" i="3"/>
  <c r="AT232" i="3"/>
  <c r="AU232" i="3"/>
  <c r="AW232" i="3"/>
  <c r="AX232" i="3"/>
  <c r="AZ232" i="3"/>
  <c r="BA232" i="3"/>
  <c r="BC232" i="3"/>
  <c r="BD232" i="3"/>
  <c r="BF232" i="3"/>
  <c r="BG232" i="3"/>
  <c r="BI232" i="3"/>
  <c r="BJ232" i="3"/>
  <c r="BL232" i="3"/>
  <c r="BM232" i="3"/>
  <c r="BO232" i="3"/>
  <c r="BP232" i="3"/>
  <c r="BR232" i="3"/>
  <c r="BS232" i="3"/>
  <c r="BU232" i="3"/>
  <c r="BV232" i="3"/>
  <c r="BX232" i="3"/>
  <c r="BY232" i="3"/>
  <c r="CA232" i="3"/>
  <c r="CB232" i="3"/>
  <c r="CD232" i="3"/>
  <c r="CE232" i="3"/>
  <c r="CG232" i="3"/>
  <c r="CH232" i="3"/>
  <c r="CJ232" i="3"/>
  <c r="CK232" i="3"/>
  <c r="CM232" i="3"/>
  <c r="CN232" i="3"/>
  <c r="CP232" i="3"/>
  <c r="CQ232" i="3"/>
  <c r="CS232" i="3"/>
  <c r="CT232" i="3"/>
  <c r="CV232" i="3"/>
  <c r="CW232" i="3"/>
  <c r="CY232" i="3"/>
  <c r="CZ232" i="3"/>
  <c r="DB232" i="3"/>
  <c r="DC232" i="3"/>
  <c r="DE232" i="3"/>
  <c r="DF232" i="3"/>
  <c r="DH232" i="3"/>
  <c r="DI232" i="3"/>
  <c r="DK232" i="3"/>
  <c r="DL232" i="3"/>
  <c r="DN232" i="3"/>
  <c r="DO232" i="3"/>
  <c r="DQ232" i="3"/>
  <c r="DR232" i="3"/>
  <c r="DT232" i="3"/>
  <c r="DU232" i="3"/>
  <c r="DW232" i="3"/>
  <c r="DX232" i="3"/>
  <c r="DZ232" i="3"/>
  <c r="EA232" i="3"/>
  <c r="EC232" i="3"/>
  <c r="ED232" i="3"/>
  <c r="EF232" i="3"/>
  <c r="EG232" i="3"/>
  <c r="EI232" i="3"/>
  <c r="EJ232" i="3"/>
  <c r="EL232" i="3"/>
  <c r="EM232" i="3"/>
  <c r="EO232" i="3"/>
  <c r="EP232" i="3"/>
  <c r="ER232" i="3"/>
  <c r="ES232" i="3"/>
  <c r="EU232" i="3"/>
  <c r="EV232" i="3"/>
  <c r="EX232" i="3"/>
  <c r="EY232" i="3"/>
  <c r="FA232" i="3"/>
  <c r="FB232" i="3"/>
  <c r="FD232" i="3"/>
  <c r="FE232" i="3"/>
  <c r="FG232" i="3"/>
  <c r="FH232" i="3"/>
  <c r="FJ232" i="3"/>
  <c r="FK232" i="3"/>
  <c r="FM232" i="3"/>
  <c r="FN232" i="3"/>
  <c r="FP232" i="3"/>
  <c r="FQ232" i="3"/>
  <c r="FS232" i="3"/>
  <c r="FT232" i="3"/>
  <c r="FV232" i="3"/>
  <c r="FW232" i="3"/>
  <c r="FY232" i="3"/>
  <c r="FZ232" i="3"/>
  <c r="GB232" i="3"/>
  <c r="GC232" i="3"/>
  <c r="GE232" i="3"/>
  <c r="GF232" i="3"/>
  <c r="GH232" i="3"/>
  <c r="GI232" i="3"/>
  <c r="GK232" i="3"/>
  <c r="GL232" i="3"/>
  <c r="GN232" i="3"/>
  <c r="GO232" i="3"/>
  <c r="GQ232" i="3"/>
  <c r="GR232" i="3"/>
  <c r="GT232" i="3"/>
  <c r="GU232" i="3"/>
  <c r="GW232" i="3"/>
  <c r="GX232" i="3"/>
  <c r="GZ232" i="3"/>
  <c r="HA232" i="3"/>
  <c r="HC232" i="3"/>
  <c r="HD232" i="3"/>
  <c r="HF232" i="3"/>
  <c r="HG232" i="3"/>
  <c r="HI232" i="3"/>
  <c r="HJ232" i="3"/>
  <c r="HL232" i="3"/>
  <c r="HM232" i="3"/>
  <c r="HO232" i="3"/>
  <c r="HP232" i="3"/>
  <c r="HR232" i="3"/>
  <c r="HS232" i="3"/>
  <c r="HU232" i="3"/>
  <c r="HV232" i="3"/>
  <c r="HX232" i="3"/>
  <c r="HY232" i="3"/>
  <c r="IA232" i="3"/>
  <c r="IB232" i="3"/>
  <c r="ID232" i="3"/>
  <c r="IE232" i="3"/>
  <c r="IG232" i="3"/>
  <c r="IH232" i="3"/>
  <c r="IJ232" i="3"/>
  <c r="IK232" i="3"/>
  <c r="IM232" i="3"/>
  <c r="IN232" i="3"/>
  <c r="IP232" i="3"/>
  <c r="IQ232" i="3"/>
  <c r="IS232" i="3"/>
  <c r="IT232" i="3"/>
  <c r="IV232" i="3"/>
  <c r="IW232" i="3"/>
  <c r="IY232" i="3"/>
  <c r="IZ232" i="3"/>
  <c r="JB232" i="3"/>
  <c r="JC232" i="3"/>
  <c r="JE232" i="3"/>
  <c r="JF232" i="3"/>
  <c r="JH232" i="3"/>
  <c r="JI232" i="3"/>
  <c r="JK232" i="3"/>
  <c r="JL232" i="3"/>
  <c r="JN232" i="3"/>
  <c r="JO232" i="3"/>
  <c r="JQ232" i="3"/>
  <c r="JR232" i="3"/>
  <c r="JT232" i="3"/>
  <c r="JU232" i="3"/>
  <c r="JW232" i="3"/>
  <c r="JX232" i="3"/>
  <c r="JZ232" i="3"/>
  <c r="KA232" i="3"/>
  <c r="KC232" i="3"/>
  <c r="KD232" i="3"/>
  <c r="KF232" i="3"/>
  <c r="KG232" i="3"/>
  <c r="KI232" i="3"/>
  <c r="KJ232" i="3"/>
  <c r="KL232" i="3"/>
  <c r="KM232" i="3"/>
  <c r="KO232" i="3"/>
  <c r="KP232" i="3"/>
  <c r="KR232" i="3"/>
  <c r="KS232" i="3"/>
  <c r="KU232" i="3"/>
  <c r="KV232" i="3"/>
  <c r="KX232" i="3"/>
  <c r="KY232" i="3"/>
  <c r="LA232" i="3"/>
  <c r="LB232" i="3"/>
  <c r="LD232" i="3"/>
  <c r="LE232" i="3"/>
  <c r="LG232" i="3"/>
  <c r="LH232" i="3"/>
  <c r="LJ232" i="3"/>
  <c r="LK232" i="3"/>
  <c r="LM232" i="3"/>
  <c r="LN232" i="3"/>
  <c r="LP232" i="3"/>
  <c r="LQ232" i="3"/>
  <c r="LX232" i="3"/>
  <c r="LZ232" i="3"/>
  <c r="MA232" i="3"/>
  <c r="MB232" i="3"/>
  <c r="MC232" i="3"/>
  <c r="MD232" i="3"/>
  <c r="MF232" i="3"/>
  <c r="MI232" i="3"/>
  <c r="D233" i="3"/>
  <c r="E233" i="3"/>
  <c r="G233" i="3"/>
  <c r="H233" i="3"/>
  <c r="J233" i="3"/>
  <c r="K233" i="3"/>
  <c r="M233" i="3"/>
  <c r="N233" i="3"/>
  <c r="P233" i="3"/>
  <c r="Q233" i="3"/>
  <c r="S233" i="3"/>
  <c r="T233" i="3"/>
  <c r="V233" i="3"/>
  <c r="W233" i="3"/>
  <c r="Y233" i="3"/>
  <c r="Z233" i="3"/>
  <c r="AB233" i="3"/>
  <c r="AC233" i="3"/>
  <c r="AE233" i="3"/>
  <c r="AF233" i="3"/>
  <c r="AH233" i="3"/>
  <c r="AJ233" i="3" s="1"/>
  <c r="AK233" i="3"/>
  <c r="AL233" i="3"/>
  <c r="AN233" i="3"/>
  <c r="AO233" i="3"/>
  <c r="AQ233" i="3"/>
  <c r="AR233" i="3"/>
  <c r="AT233" i="3"/>
  <c r="AU233" i="3"/>
  <c r="AW233" i="3"/>
  <c r="AX233" i="3"/>
  <c r="AZ233" i="3"/>
  <c r="BA233" i="3"/>
  <c r="BC233" i="3"/>
  <c r="BD233" i="3"/>
  <c r="BF233" i="3"/>
  <c r="BG233" i="3"/>
  <c r="BI233" i="3"/>
  <c r="BJ233" i="3"/>
  <c r="BL233" i="3"/>
  <c r="BM233" i="3"/>
  <c r="BO233" i="3"/>
  <c r="BP233" i="3"/>
  <c r="BR233" i="3"/>
  <c r="BS233" i="3"/>
  <c r="BU233" i="3"/>
  <c r="BV233" i="3"/>
  <c r="BX233" i="3"/>
  <c r="BY233" i="3"/>
  <c r="CA233" i="3"/>
  <c r="CB233" i="3"/>
  <c r="CD233" i="3"/>
  <c r="CE233" i="3"/>
  <c r="CG233" i="3"/>
  <c r="CH233" i="3"/>
  <c r="CJ233" i="3"/>
  <c r="CK233" i="3"/>
  <c r="CM233" i="3"/>
  <c r="CN233" i="3"/>
  <c r="CP233" i="3"/>
  <c r="CQ233" i="3"/>
  <c r="CS233" i="3"/>
  <c r="CT233" i="3"/>
  <c r="CV233" i="3"/>
  <c r="CW233" i="3"/>
  <c r="CY233" i="3"/>
  <c r="CZ233" i="3"/>
  <c r="DB233" i="3"/>
  <c r="DC233" i="3"/>
  <c r="DE233" i="3"/>
  <c r="DF233" i="3"/>
  <c r="DH233" i="3"/>
  <c r="DI233" i="3"/>
  <c r="DK233" i="3"/>
  <c r="DL233" i="3"/>
  <c r="DN233" i="3"/>
  <c r="DO233" i="3"/>
  <c r="DQ233" i="3"/>
  <c r="DR233" i="3"/>
  <c r="DT233" i="3"/>
  <c r="DU233" i="3"/>
  <c r="DW233" i="3"/>
  <c r="DX233" i="3"/>
  <c r="DZ233" i="3"/>
  <c r="EA233" i="3"/>
  <c r="EC233" i="3"/>
  <c r="ED233" i="3"/>
  <c r="EF233" i="3"/>
  <c r="EG233" i="3"/>
  <c r="EI233" i="3"/>
  <c r="EJ233" i="3"/>
  <c r="EL233" i="3"/>
  <c r="EM233" i="3"/>
  <c r="EO233" i="3"/>
  <c r="EP233" i="3"/>
  <c r="ER233" i="3"/>
  <c r="ES233" i="3"/>
  <c r="EU233" i="3"/>
  <c r="EV233" i="3"/>
  <c r="EX233" i="3"/>
  <c r="EY233" i="3"/>
  <c r="FA233" i="3"/>
  <c r="FB233" i="3"/>
  <c r="FD233" i="3"/>
  <c r="FE233" i="3"/>
  <c r="FG233" i="3"/>
  <c r="FH233" i="3"/>
  <c r="FJ233" i="3"/>
  <c r="FK233" i="3"/>
  <c r="FM233" i="3"/>
  <c r="FN233" i="3"/>
  <c r="FP233" i="3"/>
  <c r="FQ233" i="3"/>
  <c r="FS233" i="3"/>
  <c r="FT233" i="3"/>
  <c r="FV233" i="3"/>
  <c r="FW233" i="3"/>
  <c r="FY233" i="3"/>
  <c r="FZ233" i="3"/>
  <c r="GB233" i="3"/>
  <c r="GC233" i="3"/>
  <c r="GE233" i="3"/>
  <c r="GF233" i="3"/>
  <c r="GH233" i="3"/>
  <c r="GI233" i="3"/>
  <c r="GK233" i="3"/>
  <c r="GL233" i="3"/>
  <c r="GN233" i="3"/>
  <c r="GO233" i="3"/>
  <c r="GQ233" i="3"/>
  <c r="GR233" i="3"/>
  <c r="GT233" i="3"/>
  <c r="GU233" i="3"/>
  <c r="GW233" i="3"/>
  <c r="GX233" i="3"/>
  <c r="GZ233" i="3"/>
  <c r="HA233" i="3"/>
  <c r="HC233" i="3"/>
  <c r="HD233" i="3"/>
  <c r="HF233" i="3"/>
  <c r="HG233" i="3"/>
  <c r="HI233" i="3"/>
  <c r="HJ233" i="3"/>
  <c r="HL233" i="3"/>
  <c r="HM233" i="3"/>
  <c r="HO233" i="3"/>
  <c r="HP233" i="3"/>
  <c r="HR233" i="3"/>
  <c r="HS233" i="3"/>
  <c r="HU233" i="3"/>
  <c r="HV233" i="3"/>
  <c r="HX233" i="3"/>
  <c r="HY233" i="3"/>
  <c r="IA233" i="3"/>
  <c r="IB233" i="3"/>
  <c r="ID233" i="3"/>
  <c r="IE233" i="3"/>
  <c r="IG233" i="3"/>
  <c r="IH233" i="3"/>
  <c r="IJ233" i="3"/>
  <c r="IK233" i="3"/>
  <c r="IM233" i="3"/>
  <c r="IN233" i="3"/>
  <c r="IP233" i="3"/>
  <c r="IQ233" i="3"/>
  <c r="IS233" i="3"/>
  <c r="IT233" i="3"/>
  <c r="IV233" i="3"/>
  <c r="IW233" i="3"/>
  <c r="IY233" i="3"/>
  <c r="IZ233" i="3"/>
  <c r="JB233" i="3"/>
  <c r="JC233" i="3"/>
  <c r="JE233" i="3"/>
  <c r="JF233" i="3"/>
  <c r="JH233" i="3"/>
  <c r="JI233" i="3"/>
  <c r="JK233" i="3"/>
  <c r="JL233" i="3"/>
  <c r="JN233" i="3"/>
  <c r="JO233" i="3"/>
  <c r="JQ233" i="3"/>
  <c r="JR233" i="3"/>
  <c r="JT233" i="3"/>
  <c r="JU233" i="3"/>
  <c r="JW233" i="3"/>
  <c r="JX233" i="3"/>
  <c r="JZ233" i="3"/>
  <c r="KA233" i="3"/>
  <c r="KC233" i="3"/>
  <c r="KD233" i="3"/>
  <c r="KF233" i="3"/>
  <c r="KG233" i="3"/>
  <c r="KI233" i="3"/>
  <c r="KJ233" i="3"/>
  <c r="KL233" i="3"/>
  <c r="KM233" i="3"/>
  <c r="KO233" i="3"/>
  <c r="KP233" i="3"/>
  <c r="KR233" i="3"/>
  <c r="KS233" i="3"/>
  <c r="KU233" i="3"/>
  <c r="KV233" i="3"/>
  <c r="KX233" i="3"/>
  <c r="KY233" i="3"/>
  <c r="LA233" i="3"/>
  <c r="LB233" i="3"/>
  <c r="LD233" i="3"/>
  <c r="LE233" i="3"/>
  <c r="LG233" i="3"/>
  <c r="LH233" i="3"/>
  <c r="LJ233" i="3"/>
  <c r="LK233" i="3"/>
  <c r="LM233" i="3"/>
  <c r="LN233" i="3"/>
  <c r="LP233" i="3"/>
  <c r="LQ233" i="3"/>
  <c r="LX233" i="3"/>
  <c r="LZ233" i="3"/>
  <c r="MA233" i="3"/>
  <c r="MB233" i="3"/>
  <c r="MC233" i="3"/>
  <c r="MD233" i="3"/>
  <c r="MF233" i="3"/>
  <c r="MI233" i="3"/>
  <c r="D234" i="3"/>
  <c r="E234" i="3"/>
  <c r="G234" i="3"/>
  <c r="H234" i="3"/>
  <c r="J234" i="3"/>
  <c r="K234" i="3"/>
  <c r="M234" i="3"/>
  <c r="N234" i="3"/>
  <c r="P234" i="3"/>
  <c r="Q234" i="3"/>
  <c r="S234" i="3"/>
  <c r="T234" i="3"/>
  <c r="V234" i="3"/>
  <c r="W234" i="3"/>
  <c r="Y234" i="3"/>
  <c r="Z234" i="3"/>
  <c r="AB234" i="3"/>
  <c r="AC234" i="3"/>
  <c r="AE234" i="3"/>
  <c r="AF234" i="3"/>
  <c r="AH234" i="3"/>
  <c r="AJ234" i="3" s="1"/>
  <c r="AK234" i="3"/>
  <c r="AL234" i="3"/>
  <c r="AN234" i="3"/>
  <c r="AO234" i="3"/>
  <c r="AQ234" i="3"/>
  <c r="AR234" i="3"/>
  <c r="AT234" i="3"/>
  <c r="AU234" i="3"/>
  <c r="AW234" i="3"/>
  <c r="AX234" i="3"/>
  <c r="AZ234" i="3"/>
  <c r="BA234" i="3"/>
  <c r="BC234" i="3"/>
  <c r="BD234" i="3"/>
  <c r="BF234" i="3"/>
  <c r="BG234" i="3"/>
  <c r="BI234" i="3"/>
  <c r="BJ234" i="3"/>
  <c r="BL234" i="3"/>
  <c r="BM234" i="3"/>
  <c r="BO234" i="3"/>
  <c r="BP234" i="3"/>
  <c r="BR234" i="3"/>
  <c r="BS234" i="3"/>
  <c r="BU234" i="3"/>
  <c r="BV234" i="3"/>
  <c r="BX234" i="3"/>
  <c r="BY234" i="3"/>
  <c r="CA234" i="3"/>
  <c r="CB234" i="3"/>
  <c r="CD234" i="3"/>
  <c r="CE234" i="3"/>
  <c r="CG234" i="3"/>
  <c r="CH234" i="3"/>
  <c r="CJ234" i="3"/>
  <c r="CK234" i="3"/>
  <c r="CM234" i="3"/>
  <c r="CN234" i="3"/>
  <c r="CP234" i="3"/>
  <c r="CQ234" i="3"/>
  <c r="CS234" i="3"/>
  <c r="CT234" i="3"/>
  <c r="CV234" i="3"/>
  <c r="CW234" i="3"/>
  <c r="CY234" i="3"/>
  <c r="CZ234" i="3"/>
  <c r="DB234" i="3"/>
  <c r="DC234" i="3"/>
  <c r="DE234" i="3"/>
  <c r="DF234" i="3"/>
  <c r="DH234" i="3"/>
  <c r="DI234" i="3"/>
  <c r="DK234" i="3"/>
  <c r="DL234" i="3"/>
  <c r="DN234" i="3"/>
  <c r="DO234" i="3"/>
  <c r="DQ234" i="3"/>
  <c r="DR234" i="3"/>
  <c r="DT234" i="3"/>
  <c r="DU234" i="3"/>
  <c r="DW234" i="3"/>
  <c r="DX234" i="3"/>
  <c r="DZ234" i="3"/>
  <c r="EA234" i="3"/>
  <c r="EC234" i="3"/>
  <c r="ED234" i="3"/>
  <c r="EF234" i="3"/>
  <c r="EG234" i="3"/>
  <c r="EI234" i="3"/>
  <c r="EJ234" i="3"/>
  <c r="EL234" i="3"/>
  <c r="EM234" i="3"/>
  <c r="EO234" i="3"/>
  <c r="EP234" i="3"/>
  <c r="ER234" i="3"/>
  <c r="ES234" i="3"/>
  <c r="EU234" i="3"/>
  <c r="EV234" i="3"/>
  <c r="EX234" i="3"/>
  <c r="EY234" i="3"/>
  <c r="FA234" i="3"/>
  <c r="FB234" i="3"/>
  <c r="FD234" i="3"/>
  <c r="FE234" i="3"/>
  <c r="FG234" i="3"/>
  <c r="FH234" i="3"/>
  <c r="FJ234" i="3"/>
  <c r="FK234" i="3"/>
  <c r="FM234" i="3"/>
  <c r="FN234" i="3"/>
  <c r="FP234" i="3"/>
  <c r="FQ234" i="3"/>
  <c r="FS234" i="3"/>
  <c r="FT234" i="3"/>
  <c r="FV234" i="3"/>
  <c r="FW234" i="3"/>
  <c r="FY234" i="3"/>
  <c r="FZ234" i="3"/>
  <c r="GB234" i="3"/>
  <c r="GC234" i="3"/>
  <c r="GE234" i="3"/>
  <c r="GF234" i="3"/>
  <c r="GH234" i="3"/>
  <c r="GI234" i="3"/>
  <c r="GK234" i="3"/>
  <c r="GL234" i="3"/>
  <c r="GN234" i="3"/>
  <c r="GO234" i="3"/>
  <c r="GQ234" i="3"/>
  <c r="GR234" i="3"/>
  <c r="GT234" i="3"/>
  <c r="GU234" i="3"/>
  <c r="GW234" i="3"/>
  <c r="GX234" i="3"/>
  <c r="GZ234" i="3"/>
  <c r="HA234" i="3"/>
  <c r="HC234" i="3"/>
  <c r="HD234" i="3"/>
  <c r="HF234" i="3"/>
  <c r="HG234" i="3"/>
  <c r="HI234" i="3"/>
  <c r="HJ234" i="3"/>
  <c r="HL234" i="3"/>
  <c r="HM234" i="3"/>
  <c r="HO234" i="3"/>
  <c r="HP234" i="3"/>
  <c r="HR234" i="3"/>
  <c r="HS234" i="3"/>
  <c r="HU234" i="3"/>
  <c r="HV234" i="3"/>
  <c r="HX234" i="3"/>
  <c r="HY234" i="3"/>
  <c r="IA234" i="3"/>
  <c r="IB234" i="3"/>
  <c r="ID234" i="3"/>
  <c r="IE234" i="3"/>
  <c r="IG234" i="3"/>
  <c r="IH234" i="3"/>
  <c r="IJ234" i="3"/>
  <c r="IK234" i="3"/>
  <c r="IM234" i="3"/>
  <c r="IN234" i="3"/>
  <c r="IP234" i="3"/>
  <c r="IQ234" i="3"/>
  <c r="IS234" i="3"/>
  <c r="IT234" i="3"/>
  <c r="IV234" i="3"/>
  <c r="IW234" i="3"/>
  <c r="IY234" i="3"/>
  <c r="IZ234" i="3"/>
  <c r="JB234" i="3"/>
  <c r="JC234" i="3"/>
  <c r="JE234" i="3"/>
  <c r="JF234" i="3"/>
  <c r="JH234" i="3"/>
  <c r="JI234" i="3"/>
  <c r="JK234" i="3"/>
  <c r="JL234" i="3"/>
  <c r="JN234" i="3"/>
  <c r="JO234" i="3"/>
  <c r="JQ234" i="3"/>
  <c r="JR234" i="3"/>
  <c r="JT234" i="3"/>
  <c r="JU234" i="3"/>
  <c r="JW234" i="3"/>
  <c r="JX234" i="3"/>
  <c r="JZ234" i="3"/>
  <c r="KA234" i="3"/>
  <c r="KC234" i="3"/>
  <c r="KD234" i="3"/>
  <c r="KF234" i="3"/>
  <c r="KG234" i="3"/>
  <c r="KI234" i="3"/>
  <c r="KJ234" i="3"/>
  <c r="KL234" i="3"/>
  <c r="KM234" i="3"/>
  <c r="KO234" i="3"/>
  <c r="KP234" i="3"/>
  <c r="KR234" i="3"/>
  <c r="KS234" i="3"/>
  <c r="KU234" i="3"/>
  <c r="KV234" i="3"/>
  <c r="KX234" i="3"/>
  <c r="KY234" i="3"/>
  <c r="LA234" i="3"/>
  <c r="LB234" i="3"/>
  <c r="LD234" i="3"/>
  <c r="LE234" i="3"/>
  <c r="LG234" i="3"/>
  <c r="LH234" i="3"/>
  <c r="LJ234" i="3"/>
  <c r="LK234" i="3"/>
  <c r="LM234" i="3"/>
  <c r="LN234" i="3"/>
  <c r="LP234" i="3"/>
  <c r="LQ234" i="3"/>
  <c r="LX234" i="3"/>
  <c r="LZ234" i="3"/>
  <c r="MA234" i="3"/>
  <c r="MB234" i="3"/>
  <c r="MC234" i="3"/>
  <c r="MD234" i="3"/>
  <c r="MF234" i="3"/>
  <c r="MI234" i="3"/>
  <c r="D235" i="3"/>
  <c r="E235" i="3"/>
  <c r="G235" i="3"/>
  <c r="H235" i="3"/>
  <c r="J235" i="3"/>
  <c r="K235" i="3"/>
  <c r="M235" i="3"/>
  <c r="N235" i="3"/>
  <c r="P235" i="3"/>
  <c r="Q235" i="3"/>
  <c r="S235" i="3"/>
  <c r="T235" i="3"/>
  <c r="V235" i="3"/>
  <c r="W235" i="3"/>
  <c r="Y235" i="3"/>
  <c r="Z235" i="3"/>
  <c r="AB235" i="3"/>
  <c r="AC235" i="3"/>
  <c r="AE235" i="3"/>
  <c r="AF235" i="3"/>
  <c r="AH235" i="3"/>
  <c r="AJ235" i="3" s="1"/>
  <c r="AK235" i="3"/>
  <c r="AL235" i="3"/>
  <c r="AN235" i="3"/>
  <c r="AO235" i="3"/>
  <c r="AQ235" i="3"/>
  <c r="AR235" i="3"/>
  <c r="AT235" i="3"/>
  <c r="AU235" i="3"/>
  <c r="AW235" i="3"/>
  <c r="AX235" i="3"/>
  <c r="AZ235" i="3"/>
  <c r="BA235" i="3"/>
  <c r="BC235" i="3"/>
  <c r="BD235" i="3"/>
  <c r="BF235" i="3"/>
  <c r="BG235" i="3"/>
  <c r="BI235" i="3"/>
  <c r="BJ235" i="3"/>
  <c r="BL235" i="3"/>
  <c r="BM235" i="3"/>
  <c r="BO235" i="3"/>
  <c r="BP235" i="3"/>
  <c r="BR235" i="3"/>
  <c r="BS235" i="3"/>
  <c r="BU235" i="3"/>
  <c r="BV235" i="3"/>
  <c r="BX235" i="3"/>
  <c r="BY235" i="3"/>
  <c r="CA235" i="3"/>
  <c r="CB235" i="3"/>
  <c r="CD235" i="3"/>
  <c r="CE235" i="3"/>
  <c r="CG235" i="3"/>
  <c r="CH235" i="3"/>
  <c r="CJ235" i="3"/>
  <c r="CK235" i="3"/>
  <c r="CM235" i="3"/>
  <c r="CN235" i="3"/>
  <c r="CP235" i="3"/>
  <c r="CQ235" i="3"/>
  <c r="CS235" i="3"/>
  <c r="CT235" i="3"/>
  <c r="CV235" i="3"/>
  <c r="CW235" i="3"/>
  <c r="CY235" i="3"/>
  <c r="CZ235" i="3"/>
  <c r="DB235" i="3"/>
  <c r="DC235" i="3"/>
  <c r="DE235" i="3"/>
  <c r="DF235" i="3"/>
  <c r="DH235" i="3"/>
  <c r="DI235" i="3"/>
  <c r="DK235" i="3"/>
  <c r="DL235" i="3"/>
  <c r="DN235" i="3"/>
  <c r="DO235" i="3"/>
  <c r="DQ235" i="3"/>
  <c r="DR235" i="3"/>
  <c r="DT235" i="3"/>
  <c r="DU235" i="3"/>
  <c r="DW235" i="3"/>
  <c r="DX235" i="3"/>
  <c r="DZ235" i="3"/>
  <c r="EA235" i="3"/>
  <c r="EC235" i="3"/>
  <c r="ED235" i="3"/>
  <c r="EF235" i="3"/>
  <c r="EG235" i="3"/>
  <c r="EI235" i="3"/>
  <c r="EJ235" i="3"/>
  <c r="EL235" i="3"/>
  <c r="EM235" i="3"/>
  <c r="EO235" i="3"/>
  <c r="EP235" i="3"/>
  <c r="ER235" i="3"/>
  <c r="ES235" i="3"/>
  <c r="EU235" i="3"/>
  <c r="EV235" i="3"/>
  <c r="EX235" i="3"/>
  <c r="EY235" i="3"/>
  <c r="FA235" i="3"/>
  <c r="FB235" i="3"/>
  <c r="FD235" i="3"/>
  <c r="FE235" i="3"/>
  <c r="FG235" i="3"/>
  <c r="FH235" i="3"/>
  <c r="FJ235" i="3"/>
  <c r="FK235" i="3"/>
  <c r="FM235" i="3"/>
  <c r="FN235" i="3"/>
  <c r="FP235" i="3"/>
  <c r="FQ235" i="3"/>
  <c r="FS235" i="3"/>
  <c r="FT235" i="3"/>
  <c r="FV235" i="3"/>
  <c r="FW235" i="3"/>
  <c r="FY235" i="3"/>
  <c r="FZ235" i="3"/>
  <c r="GB235" i="3"/>
  <c r="GC235" i="3"/>
  <c r="GE235" i="3"/>
  <c r="GF235" i="3"/>
  <c r="GH235" i="3"/>
  <c r="GI235" i="3"/>
  <c r="GK235" i="3"/>
  <c r="GL235" i="3"/>
  <c r="GN235" i="3"/>
  <c r="GO235" i="3"/>
  <c r="GQ235" i="3"/>
  <c r="GR235" i="3"/>
  <c r="GT235" i="3"/>
  <c r="GU235" i="3"/>
  <c r="GW235" i="3"/>
  <c r="GX235" i="3"/>
  <c r="GZ235" i="3"/>
  <c r="HA235" i="3"/>
  <c r="HC235" i="3"/>
  <c r="HD235" i="3"/>
  <c r="HF235" i="3"/>
  <c r="HG235" i="3"/>
  <c r="HI235" i="3"/>
  <c r="HJ235" i="3"/>
  <c r="HL235" i="3"/>
  <c r="HM235" i="3"/>
  <c r="HO235" i="3"/>
  <c r="HP235" i="3"/>
  <c r="HR235" i="3"/>
  <c r="HS235" i="3"/>
  <c r="HU235" i="3"/>
  <c r="HV235" i="3"/>
  <c r="HX235" i="3"/>
  <c r="HY235" i="3"/>
  <c r="IA235" i="3"/>
  <c r="IB235" i="3"/>
  <c r="ID235" i="3"/>
  <c r="IE235" i="3"/>
  <c r="IG235" i="3"/>
  <c r="IH235" i="3"/>
  <c r="IJ235" i="3"/>
  <c r="IK235" i="3"/>
  <c r="IM235" i="3"/>
  <c r="IN235" i="3"/>
  <c r="IP235" i="3"/>
  <c r="IQ235" i="3"/>
  <c r="IS235" i="3"/>
  <c r="IT235" i="3"/>
  <c r="IV235" i="3"/>
  <c r="IW235" i="3"/>
  <c r="IY235" i="3"/>
  <c r="IZ235" i="3"/>
  <c r="JB235" i="3"/>
  <c r="JC235" i="3"/>
  <c r="JE235" i="3"/>
  <c r="JF235" i="3"/>
  <c r="JH235" i="3"/>
  <c r="JI235" i="3"/>
  <c r="JK235" i="3"/>
  <c r="JL235" i="3"/>
  <c r="JN235" i="3"/>
  <c r="JO235" i="3"/>
  <c r="JQ235" i="3"/>
  <c r="JR235" i="3"/>
  <c r="JT235" i="3"/>
  <c r="JU235" i="3"/>
  <c r="JW235" i="3"/>
  <c r="JX235" i="3"/>
  <c r="JZ235" i="3"/>
  <c r="KA235" i="3"/>
  <c r="KC235" i="3"/>
  <c r="KD235" i="3"/>
  <c r="KF235" i="3"/>
  <c r="KG235" i="3"/>
  <c r="KI235" i="3"/>
  <c r="KJ235" i="3"/>
  <c r="KL235" i="3"/>
  <c r="KM235" i="3"/>
  <c r="KO235" i="3"/>
  <c r="KP235" i="3"/>
  <c r="KR235" i="3"/>
  <c r="KS235" i="3"/>
  <c r="KU235" i="3"/>
  <c r="KV235" i="3"/>
  <c r="KX235" i="3"/>
  <c r="KY235" i="3"/>
  <c r="LA235" i="3"/>
  <c r="LB235" i="3"/>
  <c r="LD235" i="3"/>
  <c r="LE235" i="3"/>
  <c r="LG235" i="3"/>
  <c r="LH235" i="3"/>
  <c r="LJ235" i="3"/>
  <c r="LK235" i="3"/>
  <c r="LM235" i="3"/>
  <c r="LN235" i="3"/>
  <c r="LP235" i="3"/>
  <c r="LQ235" i="3"/>
  <c r="LX235" i="3"/>
  <c r="LZ235" i="3"/>
  <c r="MA235" i="3"/>
  <c r="MB235" i="3"/>
  <c r="MC235" i="3"/>
  <c r="MD235" i="3"/>
  <c r="MF235" i="3"/>
  <c r="MI235" i="3"/>
  <c r="D236" i="3"/>
  <c r="E236" i="3"/>
  <c r="G236" i="3"/>
  <c r="H236" i="3"/>
  <c r="J236" i="3"/>
  <c r="K236" i="3"/>
  <c r="M236" i="3"/>
  <c r="N236" i="3"/>
  <c r="P236" i="3"/>
  <c r="Q236" i="3"/>
  <c r="S236" i="3"/>
  <c r="T236" i="3"/>
  <c r="V236" i="3"/>
  <c r="W236" i="3"/>
  <c r="Y236" i="3"/>
  <c r="Z236" i="3"/>
  <c r="AB236" i="3"/>
  <c r="AC236" i="3"/>
  <c r="AE236" i="3"/>
  <c r="AF236" i="3"/>
  <c r="AH236" i="3"/>
  <c r="AJ236" i="3" s="1"/>
  <c r="AK236" i="3"/>
  <c r="AL236" i="3"/>
  <c r="AN236" i="3"/>
  <c r="AO236" i="3"/>
  <c r="AQ236" i="3"/>
  <c r="AR236" i="3"/>
  <c r="AT236" i="3"/>
  <c r="AU236" i="3"/>
  <c r="AW236" i="3"/>
  <c r="AX236" i="3"/>
  <c r="AZ236" i="3"/>
  <c r="BA236" i="3"/>
  <c r="BC236" i="3"/>
  <c r="BD236" i="3"/>
  <c r="BF236" i="3"/>
  <c r="BG236" i="3"/>
  <c r="BI236" i="3"/>
  <c r="BJ236" i="3"/>
  <c r="BL236" i="3"/>
  <c r="BM236" i="3"/>
  <c r="BO236" i="3"/>
  <c r="BP236" i="3"/>
  <c r="BR236" i="3"/>
  <c r="BS236" i="3"/>
  <c r="BU236" i="3"/>
  <c r="BV236" i="3"/>
  <c r="BX236" i="3"/>
  <c r="BY236" i="3"/>
  <c r="CA236" i="3"/>
  <c r="CB236" i="3"/>
  <c r="CD236" i="3"/>
  <c r="CE236" i="3"/>
  <c r="CG236" i="3"/>
  <c r="CH236" i="3"/>
  <c r="CJ236" i="3"/>
  <c r="CK236" i="3"/>
  <c r="CM236" i="3"/>
  <c r="CN236" i="3"/>
  <c r="CP236" i="3"/>
  <c r="CQ236" i="3"/>
  <c r="CS236" i="3"/>
  <c r="CT236" i="3"/>
  <c r="CV236" i="3"/>
  <c r="CW236" i="3"/>
  <c r="CY236" i="3"/>
  <c r="CZ236" i="3"/>
  <c r="DB236" i="3"/>
  <c r="DC236" i="3"/>
  <c r="DE236" i="3"/>
  <c r="DF236" i="3"/>
  <c r="DH236" i="3"/>
  <c r="DI236" i="3"/>
  <c r="DK236" i="3"/>
  <c r="DL236" i="3"/>
  <c r="DN236" i="3"/>
  <c r="DO236" i="3"/>
  <c r="DQ236" i="3"/>
  <c r="DR236" i="3"/>
  <c r="DT236" i="3"/>
  <c r="DU236" i="3"/>
  <c r="DW236" i="3"/>
  <c r="DX236" i="3"/>
  <c r="DZ236" i="3"/>
  <c r="EA236" i="3"/>
  <c r="EC236" i="3"/>
  <c r="ED236" i="3"/>
  <c r="EF236" i="3"/>
  <c r="EG236" i="3"/>
  <c r="EI236" i="3"/>
  <c r="EJ236" i="3"/>
  <c r="EL236" i="3"/>
  <c r="EM236" i="3"/>
  <c r="EO236" i="3"/>
  <c r="EP236" i="3"/>
  <c r="ER236" i="3"/>
  <c r="ES236" i="3"/>
  <c r="EU236" i="3"/>
  <c r="EV236" i="3"/>
  <c r="EX236" i="3"/>
  <c r="EY236" i="3"/>
  <c r="FA236" i="3"/>
  <c r="FB236" i="3"/>
  <c r="FD236" i="3"/>
  <c r="FE236" i="3"/>
  <c r="FG236" i="3"/>
  <c r="FH236" i="3"/>
  <c r="FJ236" i="3"/>
  <c r="FK236" i="3"/>
  <c r="FM236" i="3"/>
  <c r="FN236" i="3"/>
  <c r="FP236" i="3"/>
  <c r="FQ236" i="3"/>
  <c r="FS236" i="3"/>
  <c r="FT236" i="3"/>
  <c r="FV236" i="3"/>
  <c r="FW236" i="3"/>
  <c r="FY236" i="3"/>
  <c r="FZ236" i="3"/>
  <c r="GB236" i="3"/>
  <c r="GC236" i="3"/>
  <c r="GE236" i="3"/>
  <c r="GF236" i="3"/>
  <c r="GH236" i="3"/>
  <c r="GI236" i="3"/>
  <c r="GK236" i="3"/>
  <c r="GL236" i="3"/>
  <c r="GN236" i="3"/>
  <c r="GO236" i="3"/>
  <c r="GQ236" i="3"/>
  <c r="GR236" i="3"/>
  <c r="GT236" i="3"/>
  <c r="GU236" i="3"/>
  <c r="GW236" i="3"/>
  <c r="GX236" i="3"/>
  <c r="GZ236" i="3"/>
  <c r="HA236" i="3"/>
  <c r="HC236" i="3"/>
  <c r="HD236" i="3"/>
  <c r="HF236" i="3"/>
  <c r="HG236" i="3"/>
  <c r="HI236" i="3"/>
  <c r="HJ236" i="3"/>
  <c r="HL236" i="3"/>
  <c r="HM236" i="3"/>
  <c r="HO236" i="3"/>
  <c r="HP236" i="3"/>
  <c r="HR236" i="3"/>
  <c r="HS236" i="3"/>
  <c r="HU236" i="3"/>
  <c r="HV236" i="3"/>
  <c r="HX236" i="3"/>
  <c r="HY236" i="3"/>
  <c r="IA236" i="3"/>
  <c r="IB236" i="3"/>
  <c r="ID236" i="3"/>
  <c r="IE236" i="3"/>
  <c r="IG236" i="3"/>
  <c r="IH236" i="3"/>
  <c r="IJ236" i="3"/>
  <c r="IK236" i="3"/>
  <c r="IM236" i="3"/>
  <c r="IN236" i="3"/>
  <c r="IP236" i="3"/>
  <c r="IQ236" i="3"/>
  <c r="IS236" i="3"/>
  <c r="IT236" i="3"/>
  <c r="IV236" i="3"/>
  <c r="IW236" i="3"/>
  <c r="IY236" i="3"/>
  <c r="IZ236" i="3"/>
  <c r="JB236" i="3"/>
  <c r="JC236" i="3"/>
  <c r="JE236" i="3"/>
  <c r="JF236" i="3"/>
  <c r="JH236" i="3"/>
  <c r="JI236" i="3"/>
  <c r="JK236" i="3"/>
  <c r="JL236" i="3"/>
  <c r="JN236" i="3"/>
  <c r="JO236" i="3"/>
  <c r="JQ236" i="3"/>
  <c r="JR236" i="3"/>
  <c r="JT236" i="3"/>
  <c r="JU236" i="3"/>
  <c r="JW236" i="3"/>
  <c r="JX236" i="3"/>
  <c r="JZ236" i="3"/>
  <c r="KA236" i="3"/>
  <c r="KC236" i="3"/>
  <c r="KD236" i="3"/>
  <c r="KF236" i="3"/>
  <c r="KG236" i="3"/>
  <c r="KI236" i="3"/>
  <c r="KJ236" i="3"/>
  <c r="KL236" i="3"/>
  <c r="KM236" i="3"/>
  <c r="KO236" i="3"/>
  <c r="KP236" i="3"/>
  <c r="KR236" i="3"/>
  <c r="KS236" i="3"/>
  <c r="KU236" i="3"/>
  <c r="KV236" i="3"/>
  <c r="KX236" i="3"/>
  <c r="KY236" i="3"/>
  <c r="LA236" i="3"/>
  <c r="LB236" i="3"/>
  <c r="LD236" i="3"/>
  <c r="LE236" i="3"/>
  <c r="LG236" i="3"/>
  <c r="LH236" i="3"/>
  <c r="LJ236" i="3"/>
  <c r="LK236" i="3"/>
  <c r="LM236" i="3"/>
  <c r="LN236" i="3"/>
  <c r="LP236" i="3"/>
  <c r="LQ236" i="3"/>
  <c r="LX236" i="3"/>
  <c r="LZ236" i="3"/>
  <c r="MA236" i="3"/>
  <c r="MB236" i="3"/>
  <c r="MC236" i="3"/>
  <c r="MD236" i="3"/>
  <c r="MI236" i="3"/>
  <c r="D237" i="3"/>
  <c r="E237" i="3"/>
  <c r="G237" i="3"/>
  <c r="H237" i="3"/>
  <c r="J237" i="3"/>
  <c r="K237" i="3"/>
  <c r="M237" i="3"/>
  <c r="N237" i="3"/>
  <c r="P237" i="3"/>
  <c r="Q237" i="3"/>
  <c r="S237" i="3"/>
  <c r="T237" i="3"/>
  <c r="V237" i="3"/>
  <c r="W237" i="3"/>
  <c r="Y237" i="3"/>
  <c r="Z237" i="3"/>
  <c r="AB237" i="3"/>
  <c r="AC237" i="3"/>
  <c r="AE237" i="3"/>
  <c r="AF237" i="3"/>
  <c r="AH237" i="3"/>
  <c r="AJ237" i="3" s="1"/>
  <c r="AK237" i="3"/>
  <c r="AL237" i="3"/>
  <c r="AN237" i="3"/>
  <c r="AO237" i="3"/>
  <c r="AQ237" i="3"/>
  <c r="AR237" i="3"/>
  <c r="AT237" i="3"/>
  <c r="AU237" i="3"/>
  <c r="AW237" i="3"/>
  <c r="AX237" i="3"/>
  <c r="AZ237" i="3"/>
  <c r="BA237" i="3"/>
  <c r="BC237" i="3"/>
  <c r="BD237" i="3"/>
  <c r="BF237" i="3"/>
  <c r="BG237" i="3"/>
  <c r="BI237" i="3"/>
  <c r="BJ237" i="3"/>
  <c r="BL237" i="3"/>
  <c r="BM237" i="3"/>
  <c r="BO237" i="3"/>
  <c r="BP237" i="3"/>
  <c r="BR237" i="3"/>
  <c r="BS237" i="3"/>
  <c r="BU237" i="3"/>
  <c r="BV237" i="3"/>
  <c r="BX237" i="3"/>
  <c r="BY237" i="3"/>
  <c r="CA237" i="3"/>
  <c r="CB237" i="3"/>
  <c r="CD237" i="3"/>
  <c r="CE237" i="3"/>
  <c r="CG237" i="3"/>
  <c r="CH237" i="3"/>
  <c r="CJ237" i="3"/>
  <c r="CK237" i="3"/>
  <c r="CM237" i="3"/>
  <c r="CN237" i="3"/>
  <c r="CP237" i="3"/>
  <c r="CQ237" i="3"/>
  <c r="CS237" i="3"/>
  <c r="CT237" i="3"/>
  <c r="CV237" i="3"/>
  <c r="CW237" i="3"/>
  <c r="CY237" i="3"/>
  <c r="CZ237" i="3"/>
  <c r="DB237" i="3"/>
  <c r="DC237" i="3"/>
  <c r="DE237" i="3"/>
  <c r="DF237" i="3"/>
  <c r="DH237" i="3"/>
  <c r="DI237" i="3"/>
  <c r="DK237" i="3"/>
  <c r="DL237" i="3"/>
  <c r="DN237" i="3"/>
  <c r="DO237" i="3"/>
  <c r="DQ237" i="3"/>
  <c r="DR237" i="3"/>
  <c r="DT237" i="3"/>
  <c r="DU237" i="3"/>
  <c r="DW237" i="3"/>
  <c r="DX237" i="3"/>
  <c r="DZ237" i="3"/>
  <c r="EA237" i="3"/>
  <c r="EC237" i="3"/>
  <c r="ED237" i="3"/>
  <c r="EF237" i="3"/>
  <c r="EG237" i="3"/>
  <c r="EI237" i="3"/>
  <c r="EJ237" i="3"/>
  <c r="EL237" i="3"/>
  <c r="EM237" i="3"/>
  <c r="EO237" i="3"/>
  <c r="EP237" i="3"/>
  <c r="ER237" i="3"/>
  <c r="ES237" i="3"/>
  <c r="EU237" i="3"/>
  <c r="EV237" i="3"/>
  <c r="EX237" i="3"/>
  <c r="EY237" i="3"/>
  <c r="FA237" i="3"/>
  <c r="FB237" i="3"/>
  <c r="FD237" i="3"/>
  <c r="FE237" i="3"/>
  <c r="FG237" i="3"/>
  <c r="FH237" i="3"/>
  <c r="FJ237" i="3"/>
  <c r="FK237" i="3"/>
  <c r="FM237" i="3"/>
  <c r="FN237" i="3"/>
  <c r="FP237" i="3"/>
  <c r="FQ237" i="3"/>
  <c r="FS237" i="3"/>
  <c r="FT237" i="3"/>
  <c r="FV237" i="3"/>
  <c r="FW237" i="3"/>
  <c r="FY237" i="3"/>
  <c r="FZ237" i="3"/>
  <c r="GB237" i="3"/>
  <c r="GC237" i="3"/>
  <c r="GE237" i="3"/>
  <c r="GF237" i="3"/>
  <c r="GH237" i="3"/>
  <c r="GI237" i="3"/>
  <c r="GK237" i="3"/>
  <c r="GL237" i="3"/>
  <c r="GN237" i="3"/>
  <c r="GO237" i="3"/>
  <c r="GQ237" i="3"/>
  <c r="GR237" i="3"/>
  <c r="GT237" i="3"/>
  <c r="GU237" i="3"/>
  <c r="GW237" i="3"/>
  <c r="GX237" i="3"/>
  <c r="GZ237" i="3"/>
  <c r="HA237" i="3"/>
  <c r="HC237" i="3"/>
  <c r="HD237" i="3"/>
  <c r="HF237" i="3"/>
  <c r="HG237" i="3"/>
  <c r="HI237" i="3"/>
  <c r="HJ237" i="3"/>
  <c r="HL237" i="3"/>
  <c r="HM237" i="3"/>
  <c r="HO237" i="3"/>
  <c r="HP237" i="3"/>
  <c r="HR237" i="3"/>
  <c r="HS237" i="3"/>
  <c r="HU237" i="3"/>
  <c r="HV237" i="3"/>
  <c r="HX237" i="3"/>
  <c r="HY237" i="3"/>
  <c r="IA237" i="3"/>
  <c r="IB237" i="3"/>
  <c r="ID237" i="3"/>
  <c r="IE237" i="3"/>
  <c r="IG237" i="3"/>
  <c r="IH237" i="3"/>
  <c r="IJ237" i="3"/>
  <c r="IK237" i="3"/>
  <c r="IM237" i="3"/>
  <c r="IN237" i="3"/>
  <c r="IP237" i="3"/>
  <c r="IQ237" i="3"/>
  <c r="IS237" i="3"/>
  <c r="IT237" i="3"/>
  <c r="IV237" i="3"/>
  <c r="IW237" i="3"/>
  <c r="IY237" i="3"/>
  <c r="IZ237" i="3"/>
  <c r="JB237" i="3"/>
  <c r="JC237" i="3"/>
  <c r="JE237" i="3"/>
  <c r="JF237" i="3"/>
  <c r="JH237" i="3"/>
  <c r="JI237" i="3"/>
  <c r="JK237" i="3"/>
  <c r="JL237" i="3"/>
  <c r="JN237" i="3"/>
  <c r="JO237" i="3"/>
  <c r="JQ237" i="3"/>
  <c r="JR237" i="3"/>
  <c r="JT237" i="3"/>
  <c r="JU237" i="3"/>
  <c r="JW237" i="3"/>
  <c r="JX237" i="3"/>
  <c r="JZ237" i="3"/>
  <c r="KA237" i="3"/>
  <c r="KC237" i="3"/>
  <c r="KD237" i="3"/>
  <c r="KF237" i="3"/>
  <c r="KG237" i="3"/>
  <c r="KI237" i="3"/>
  <c r="KJ237" i="3"/>
  <c r="KL237" i="3"/>
  <c r="KM237" i="3"/>
  <c r="KO237" i="3"/>
  <c r="KP237" i="3"/>
  <c r="KR237" i="3"/>
  <c r="KS237" i="3"/>
  <c r="KU237" i="3"/>
  <c r="KV237" i="3"/>
  <c r="KX237" i="3"/>
  <c r="KY237" i="3"/>
  <c r="LA237" i="3"/>
  <c r="LB237" i="3"/>
  <c r="LD237" i="3"/>
  <c r="LE237" i="3"/>
  <c r="LG237" i="3"/>
  <c r="LH237" i="3"/>
  <c r="LJ237" i="3"/>
  <c r="LK237" i="3"/>
  <c r="LM237" i="3"/>
  <c r="LN237" i="3"/>
  <c r="LP237" i="3"/>
  <c r="LQ237" i="3"/>
  <c r="LX237" i="3"/>
  <c r="LZ237" i="3"/>
  <c r="MA237" i="3"/>
  <c r="MB237" i="3"/>
  <c r="MC237" i="3"/>
  <c r="MD237" i="3"/>
  <c r="MI237" i="3"/>
  <c r="D238" i="3"/>
  <c r="E238" i="3"/>
  <c r="G238" i="3"/>
  <c r="H238" i="3"/>
  <c r="J238" i="3"/>
  <c r="K238" i="3"/>
  <c r="M238" i="3"/>
  <c r="N238" i="3"/>
  <c r="P238" i="3"/>
  <c r="Q238" i="3"/>
  <c r="S238" i="3"/>
  <c r="T238" i="3"/>
  <c r="V238" i="3"/>
  <c r="W238" i="3"/>
  <c r="Y238" i="3"/>
  <c r="Z238" i="3"/>
  <c r="AB238" i="3"/>
  <c r="AC238" i="3"/>
  <c r="AE238" i="3"/>
  <c r="AF238" i="3"/>
  <c r="AH238" i="3"/>
  <c r="AJ238" i="3" s="1"/>
  <c r="AK238" i="3"/>
  <c r="AL238" i="3"/>
  <c r="AN238" i="3"/>
  <c r="AO238" i="3"/>
  <c r="AQ238" i="3"/>
  <c r="AR238" i="3"/>
  <c r="AT238" i="3"/>
  <c r="AU238" i="3"/>
  <c r="AW238" i="3"/>
  <c r="AX238" i="3"/>
  <c r="AZ238" i="3"/>
  <c r="BA238" i="3"/>
  <c r="BC238" i="3"/>
  <c r="BD238" i="3"/>
  <c r="BF238" i="3"/>
  <c r="BG238" i="3"/>
  <c r="BI238" i="3"/>
  <c r="BJ238" i="3"/>
  <c r="BL238" i="3"/>
  <c r="BM238" i="3"/>
  <c r="BO238" i="3"/>
  <c r="BP238" i="3"/>
  <c r="BR238" i="3"/>
  <c r="BS238" i="3"/>
  <c r="BU238" i="3"/>
  <c r="BV238" i="3"/>
  <c r="BX238" i="3"/>
  <c r="BY238" i="3"/>
  <c r="CA238" i="3"/>
  <c r="CB238" i="3"/>
  <c r="CD238" i="3"/>
  <c r="CE238" i="3"/>
  <c r="CG238" i="3"/>
  <c r="CH238" i="3"/>
  <c r="CJ238" i="3"/>
  <c r="CK238" i="3"/>
  <c r="CM238" i="3"/>
  <c r="CN238" i="3"/>
  <c r="CP238" i="3"/>
  <c r="CQ238" i="3"/>
  <c r="CS238" i="3"/>
  <c r="CT238" i="3"/>
  <c r="CV238" i="3"/>
  <c r="CW238" i="3"/>
  <c r="CY238" i="3"/>
  <c r="CZ238" i="3"/>
  <c r="DB238" i="3"/>
  <c r="DC238" i="3"/>
  <c r="DE238" i="3"/>
  <c r="DF238" i="3"/>
  <c r="DH238" i="3"/>
  <c r="DI238" i="3"/>
  <c r="DK238" i="3"/>
  <c r="DL238" i="3"/>
  <c r="DN238" i="3"/>
  <c r="DO238" i="3"/>
  <c r="DQ238" i="3"/>
  <c r="DR238" i="3"/>
  <c r="DT238" i="3"/>
  <c r="DU238" i="3"/>
  <c r="DW238" i="3"/>
  <c r="DX238" i="3"/>
  <c r="DZ238" i="3"/>
  <c r="EA238" i="3"/>
  <c r="EC238" i="3"/>
  <c r="ED238" i="3"/>
  <c r="EF238" i="3"/>
  <c r="EG238" i="3"/>
  <c r="EI238" i="3"/>
  <c r="EJ238" i="3"/>
  <c r="EL238" i="3"/>
  <c r="EM238" i="3"/>
  <c r="EO238" i="3"/>
  <c r="EP238" i="3"/>
  <c r="ER238" i="3"/>
  <c r="ES238" i="3"/>
  <c r="EU238" i="3"/>
  <c r="EV238" i="3"/>
  <c r="EX238" i="3"/>
  <c r="EY238" i="3"/>
  <c r="FA238" i="3"/>
  <c r="FB238" i="3"/>
  <c r="FD238" i="3"/>
  <c r="FE238" i="3"/>
  <c r="FG238" i="3"/>
  <c r="FH238" i="3"/>
  <c r="FJ238" i="3"/>
  <c r="FK238" i="3"/>
  <c r="FM238" i="3"/>
  <c r="FN238" i="3"/>
  <c r="FP238" i="3"/>
  <c r="FQ238" i="3"/>
  <c r="FS238" i="3"/>
  <c r="FT238" i="3"/>
  <c r="FV238" i="3"/>
  <c r="FW238" i="3"/>
  <c r="FY238" i="3"/>
  <c r="FZ238" i="3"/>
  <c r="GB238" i="3"/>
  <c r="GC238" i="3"/>
  <c r="GE238" i="3"/>
  <c r="GF238" i="3"/>
  <c r="GH238" i="3"/>
  <c r="GI238" i="3"/>
  <c r="GK238" i="3"/>
  <c r="GL238" i="3"/>
  <c r="GN238" i="3"/>
  <c r="GO238" i="3"/>
  <c r="GQ238" i="3"/>
  <c r="GR238" i="3"/>
  <c r="GT238" i="3"/>
  <c r="GU238" i="3"/>
  <c r="GW238" i="3"/>
  <c r="GX238" i="3"/>
  <c r="GZ238" i="3"/>
  <c r="HA238" i="3"/>
  <c r="HC238" i="3"/>
  <c r="HD238" i="3"/>
  <c r="HF238" i="3"/>
  <c r="HG238" i="3"/>
  <c r="HI238" i="3"/>
  <c r="HJ238" i="3"/>
  <c r="HL238" i="3"/>
  <c r="HM238" i="3"/>
  <c r="HO238" i="3"/>
  <c r="HP238" i="3"/>
  <c r="HR238" i="3"/>
  <c r="HS238" i="3"/>
  <c r="HU238" i="3"/>
  <c r="HV238" i="3"/>
  <c r="HX238" i="3"/>
  <c r="HY238" i="3"/>
  <c r="IA238" i="3"/>
  <c r="IB238" i="3"/>
  <c r="ID238" i="3"/>
  <c r="IE238" i="3"/>
  <c r="IG238" i="3"/>
  <c r="IH238" i="3"/>
  <c r="IJ238" i="3"/>
  <c r="IK238" i="3"/>
  <c r="IM238" i="3"/>
  <c r="IN238" i="3"/>
  <c r="IP238" i="3"/>
  <c r="IQ238" i="3"/>
  <c r="IS238" i="3"/>
  <c r="IT238" i="3"/>
  <c r="IV238" i="3"/>
  <c r="IW238" i="3"/>
  <c r="IY238" i="3"/>
  <c r="IZ238" i="3"/>
  <c r="JB238" i="3"/>
  <c r="JC238" i="3"/>
  <c r="JE238" i="3"/>
  <c r="JF238" i="3"/>
  <c r="JH238" i="3"/>
  <c r="JI238" i="3"/>
  <c r="JK238" i="3"/>
  <c r="JL238" i="3"/>
  <c r="JN238" i="3"/>
  <c r="JO238" i="3"/>
  <c r="JQ238" i="3"/>
  <c r="JR238" i="3"/>
  <c r="JT238" i="3"/>
  <c r="JU238" i="3"/>
  <c r="JW238" i="3"/>
  <c r="JX238" i="3"/>
  <c r="JZ238" i="3"/>
  <c r="KA238" i="3"/>
  <c r="KC238" i="3"/>
  <c r="KD238" i="3"/>
  <c r="KF238" i="3"/>
  <c r="KG238" i="3"/>
  <c r="KI238" i="3"/>
  <c r="KJ238" i="3"/>
  <c r="KL238" i="3"/>
  <c r="KM238" i="3"/>
  <c r="KO238" i="3"/>
  <c r="KP238" i="3"/>
  <c r="KR238" i="3"/>
  <c r="KS238" i="3"/>
  <c r="KU238" i="3"/>
  <c r="KV238" i="3"/>
  <c r="KX238" i="3"/>
  <c r="KY238" i="3"/>
  <c r="LA238" i="3"/>
  <c r="LB238" i="3"/>
  <c r="LD238" i="3"/>
  <c r="LE238" i="3"/>
  <c r="LG238" i="3"/>
  <c r="LH238" i="3"/>
  <c r="LJ238" i="3"/>
  <c r="LK238" i="3"/>
  <c r="LM238" i="3"/>
  <c r="LN238" i="3"/>
  <c r="LP238" i="3"/>
  <c r="LQ238" i="3"/>
  <c r="LX238" i="3"/>
  <c r="LZ238" i="3"/>
  <c r="MA238" i="3"/>
  <c r="MB238" i="3"/>
  <c r="MC238" i="3"/>
  <c r="MD238" i="3"/>
  <c r="MF238" i="3"/>
  <c r="MI238" i="3"/>
  <c r="D239" i="3"/>
  <c r="E239" i="3"/>
  <c r="G239" i="3"/>
  <c r="H239" i="3"/>
  <c r="J239" i="3"/>
  <c r="K239" i="3"/>
  <c r="M239" i="3"/>
  <c r="N239" i="3"/>
  <c r="P239" i="3"/>
  <c r="Q239" i="3"/>
  <c r="S239" i="3"/>
  <c r="T239" i="3"/>
  <c r="V239" i="3"/>
  <c r="W239" i="3"/>
  <c r="Y239" i="3"/>
  <c r="Z239" i="3"/>
  <c r="AB239" i="3"/>
  <c r="AC239" i="3"/>
  <c r="AE239" i="3"/>
  <c r="AF239" i="3"/>
  <c r="AH239" i="3"/>
  <c r="AJ239" i="3" s="1"/>
  <c r="AK239" i="3"/>
  <c r="AL239" i="3"/>
  <c r="AN239" i="3"/>
  <c r="AO239" i="3"/>
  <c r="AQ239" i="3"/>
  <c r="AR239" i="3"/>
  <c r="AT239" i="3"/>
  <c r="AU239" i="3"/>
  <c r="AW239" i="3"/>
  <c r="AX239" i="3"/>
  <c r="AZ239" i="3"/>
  <c r="BA239" i="3"/>
  <c r="BC239" i="3"/>
  <c r="BD239" i="3"/>
  <c r="BF239" i="3"/>
  <c r="BG239" i="3"/>
  <c r="BI239" i="3"/>
  <c r="BJ239" i="3"/>
  <c r="BL239" i="3"/>
  <c r="BM239" i="3"/>
  <c r="BO239" i="3"/>
  <c r="BP239" i="3"/>
  <c r="BR239" i="3"/>
  <c r="BS239" i="3"/>
  <c r="BU239" i="3"/>
  <c r="BV239" i="3"/>
  <c r="BX239" i="3"/>
  <c r="BY239" i="3"/>
  <c r="CA239" i="3"/>
  <c r="CB239" i="3"/>
  <c r="CD239" i="3"/>
  <c r="CE239" i="3"/>
  <c r="CG239" i="3"/>
  <c r="CH239" i="3"/>
  <c r="CJ239" i="3"/>
  <c r="CK239" i="3"/>
  <c r="CM239" i="3"/>
  <c r="CN239" i="3"/>
  <c r="CP239" i="3"/>
  <c r="CQ239" i="3"/>
  <c r="CS239" i="3"/>
  <c r="CT239" i="3"/>
  <c r="CV239" i="3"/>
  <c r="CW239" i="3"/>
  <c r="CY239" i="3"/>
  <c r="CZ239" i="3"/>
  <c r="DB239" i="3"/>
  <c r="DC239" i="3"/>
  <c r="DE239" i="3"/>
  <c r="DF239" i="3"/>
  <c r="DH239" i="3"/>
  <c r="DI239" i="3"/>
  <c r="DK239" i="3"/>
  <c r="DL239" i="3"/>
  <c r="DN239" i="3"/>
  <c r="DO239" i="3"/>
  <c r="DQ239" i="3"/>
  <c r="DR239" i="3"/>
  <c r="DT239" i="3"/>
  <c r="DU239" i="3"/>
  <c r="DW239" i="3"/>
  <c r="DX239" i="3"/>
  <c r="DZ239" i="3"/>
  <c r="EA239" i="3"/>
  <c r="EC239" i="3"/>
  <c r="ED239" i="3"/>
  <c r="EF239" i="3"/>
  <c r="EG239" i="3"/>
  <c r="EI239" i="3"/>
  <c r="EJ239" i="3"/>
  <c r="EL239" i="3"/>
  <c r="EM239" i="3"/>
  <c r="EO239" i="3"/>
  <c r="EP239" i="3"/>
  <c r="ER239" i="3"/>
  <c r="ES239" i="3"/>
  <c r="EU239" i="3"/>
  <c r="EV239" i="3"/>
  <c r="EX239" i="3"/>
  <c r="EY239" i="3"/>
  <c r="FA239" i="3"/>
  <c r="FB239" i="3"/>
  <c r="FD239" i="3"/>
  <c r="FE239" i="3"/>
  <c r="FG239" i="3"/>
  <c r="FH239" i="3"/>
  <c r="FJ239" i="3"/>
  <c r="FK239" i="3"/>
  <c r="FM239" i="3"/>
  <c r="FN239" i="3"/>
  <c r="FP239" i="3"/>
  <c r="FQ239" i="3"/>
  <c r="FS239" i="3"/>
  <c r="FT239" i="3"/>
  <c r="FV239" i="3"/>
  <c r="FW239" i="3"/>
  <c r="FY239" i="3"/>
  <c r="FZ239" i="3"/>
  <c r="GB239" i="3"/>
  <c r="GC239" i="3"/>
  <c r="GE239" i="3"/>
  <c r="GF239" i="3"/>
  <c r="GH239" i="3"/>
  <c r="GI239" i="3"/>
  <c r="GK239" i="3"/>
  <c r="GL239" i="3"/>
  <c r="GN239" i="3"/>
  <c r="GO239" i="3"/>
  <c r="GQ239" i="3"/>
  <c r="GR239" i="3"/>
  <c r="GT239" i="3"/>
  <c r="GU239" i="3"/>
  <c r="GW239" i="3"/>
  <c r="GX239" i="3"/>
  <c r="GZ239" i="3"/>
  <c r="HA239" i="3"/>
  <c r="HC239" i="3"/>
  <c r="HD239" i="3"/>
  <c r="HF239" i="3"/>
  <c r="HG239" i="3"/>
  <c r="HI239" i="3"/>
  <c r="HJ239" i="3"/>
  <c r="HL239" i="3"/>
  <c r="HM239" i="3"/>
  <c r="HO239" i="3"/>
  <c r="HP239" i="3"/>
  <c r="HR239" i="3"/>
  <c r="HS239" i="3"/>
  <c r="HU239" i="3"/>
  <c r="HV239" i="3"/>
  <c r="HX239" i="3"/>
  <c r="HY239" i="3"/>
  <c r="IA239" i="3"/>
  <c r="IB239" i="3"/>
  <c r="ID239" i="3"/>
  <c r="IE239" i="3"/>
  <c r="IG239" i="3"/>
  <c r="IH239" i="3"/>
  <c r="IJ239" i="3"/>
  <c r="IK239" i="3"/>
  <c r="IM239" i="3"/>
  <c r="IN239" i="3"/>
  <c r="IP239" i="3"/>
  <c r="IQ239" i="3"/>
  <c r="IS239" i="3"/>
  <c r="IT239" i="3"/>
  <c r="IV239" i="3"/>
  <c r="IW239" i="3"/>
  <c r="IY239" i="3"/>
  <c r="IZ239" i="3"/>
  <c r="JB239" i="3"/>
  <c r="JC239" i="3"/>
  <c r="JE239" i="3"/>
  <c r="JF239" i="3"/>
  <c r="JH239" i="3"/>
  <c r="JI239" i="3"/>
  <c r="JK239" i="3"/>
  <c r="JL239" i="3"/>
  <c r="JN239" i="3"/>
  <c r="JO239" i="3"/>
  <c r="JQ239" i="3"/>
  <c r="JR239" i="3"/>
  <c r="JT239" i="3"/>
  <c r="JU239" i="3"/>
  <c r="JW239" i="3"/>
  <c r="JX239" i="3"/>
  <c r="JZ239" i="3"/>
  <c r="KA239" i="3"/>
  <c r="KC239" i="3"/>
  <c r="KD239" i="3"/>
  <c r="KF239" i="3"/>
  <c r="KG239" i="3"/>
  <c r="KI239" i="3"/>
  <c r="KJ239" i="3"/>
  <c r="KL239" i="3"/>
  <c r="KM239" i="3"/>
  <c r="KO239" i="3"/>
  <c r="KP239" i="3"/>
  <c r="KR239" i="3"/>
  <c r="KS239" i="3"/>
  <c r="KU239" i="3"/>
  <c r="KV239" i="3"/>
  <c r="KX239" i="3"/>
  <c r="KY239" i="3"/>
  <c r="LA239" i="3"/>
  <c r="LB239" i="3"/>
  <c r="LD239" i="3"/>
  <c r="LE239" i="3"/>
  <c r="LG239" i="3"/>
  <c r="LH239" i="3"/>
  <c r="LJ239" i="3"/>
  <c r="LK239" i="3"/>
  <c r="LM239" i="3"/>
  <c r="LN239" i="3"/>
  <c r="LP239" i="3"/>
  <c r="LQ239" i="3"/>
  <c r="LX239" i="3"/>
  <c r="LZ239" i="3"/>
  <c r="MA239" i="3"/>
  <c r="MB239" i="3"/>
  <c r="MC239" i="3"/>
  <c r="MD239" i="3"/>
  <c r="MF239" i="3"/>
  <c r="MI239" i="3"/>
  <c r="D240" i="3"/>
  <c r="E240" i="3"/>
  <c r="G240" i="3"/>
  <c r="H240" i="3"/>
  <c r="J240" i="3"/>
  <c r="K240" i="3"/>
  <c r="M240" i="3"/>
  <c r="N240" i="3"/>
  <c r="P240" i="3"/>
  <c r="Q240" i="3"/>
  <c r="S240" i="3"/>
  <c r="T240" i="3"/>
  <c r="V240" i="3"/>
  <c r="W240" i="3"/>
  <c r="Y240" i="3"/>
  <c r="Z240" i="3"/>
  <c r="AB240" i="3"/>
  <c r="AC240" i="3"/>
  <c r="AE240" i="3"/>
  <c r="AF240" i="3"/>
  <c r="AH240" i="3"/>
  <c r="AJ240" i="3" s="1"/>
  <c r="AK240" i="3"/>
  <c r="AL240" i="3"/>
  <c r="AN240" i="3"/>
  <c r="AO240" i="3"/>
  <c r="AQ240" i="3"/>
  <c r="AR240" i="3"/>
  <c r="AT240" i="3"/>
  <c r="AU240" i="3"/>
  <c r="AW240" i="3"/>
  <c r="AX240" i="3"/>
  <c r="AZ240" i="3"/>
  <c r="BA240" i="3"/>
  <c r="BC240" i="3"/>
  <c r="BD240" i="3"/>
  <c r="BF240" i="3"/>
  <c r="BG240" i="3"/>
  <c r="BI240" i="3"/>
  <c r="BJ240" i="3"/>
  <c r="BL240" i="3"/>
  <c r="BM240" i="3"/>
  <c r="BO240" i="3"/>
  <c r="BP240" i="3"/>
  <c r="BR240" i="3"/>
  <c r="BS240" i="3"/>
  <c r="BU240" i="3"/>
  <c r="BV240" i="3"/>
  <c r="BX240" i="3"/>
  <c r="BY240" i="3"/>
  <c r="CA240" i="3"/>
  <c r="CB240" i="3"/>
  <c r="CD240" i="3"/>
  <c r="CE240" i="3"/>
  <c r="CG240" i="3"/>
  <c r="CH240" i="3"/>
  <c r="CJ240" i="3"/>
  <c r="CK240" i="3"/>
  <c r="CM240" i="3"/>
  <c r="CN240" i="3"/>
  <c r="CP240" i="3"/>
  <c r="CQ240" i="3"/>
  <c r="CS240" i="3"/>
  <c r="CT240" i="3"/>
  <c r="CV240" i="3"/>
  <c r="CW240" i="3"/>
  <c r="CY240" i="3"/>
  <c r="CZ240" i="3"/>
  <c r="DB240" i="3"/>
  <c r="DC240" i="3"/>
  <c r="DE240" i="3"/>
  <c r="DF240" i="3"/>
  <c r="DH240" i="3"/>
  <c r="DI240" i="3"/>
  <c r="DK240" i="3"/>
  <c r="DL240" i="3"/>
  <c r="DN240" i="3"/>
  <c r="DO240" i="3"/>
  <c r="DQ240" i="3"/>
  <c r="DR240" i="3"/>
  <c r="DT240" i="3"/>
  <c r="DU240" i="3"/>
  <c r="DW240" i="3"/>
  <c r="DX240" i="3"/>
  <c r="DZ240" i="3"/>
  <c r="EA240" i="3"/>
  <c r="EC240" i="3"/>
  <c r="ED240" i="3"/>
  <c r="EF240" i="3"/>
  <c r="EG240" i="3"/>
  <c r="EI240" i="3"/>
  <c r="EJ240" i="3"/>
  <c r="EL240" i="3"/>
  <c r="EM240" i="3"/>
  <c r="EO240" i="3"/>
  <c r="EP240" i="3"/>
  <c r="ER240" i="3"/>
  <c r="ES240" i="3"/>
  <c r="EU240" i="3"/>
  <c r="EV240" i="3"/>
  <c r="EX240" i="3"/>
  <c r="EY240" i="3"/>
  <c r="FA240" i="3"/>
  <c r="FB240" i="3"/>
  <c r="FD240" i="3"/>
  <c r="FE240" i="3"/>
  <c r="FG240" i="3"/>
  <c r="FH240" i="3"/>
  <c r="FJ240" i="3"/>
  <c r="FK240" i="3"/>
  <c r="FM240" i="3"/>
  <c r="FN240" i="3"/>
  <c r="FP240" i="3"/>
  <c r="FQ240" i="3"/>
  <c r="FS240" i="3"/>
  <c r="FT240" i="3"/>
  <c r="FV240" i="3"/>
  <c r="FW240" i="3"/>
  <c r="FY240" i="3"/>
  <c r="FZ240" i="3"/>
  <c r="GB240" i="3"/>
  <c r="GC240" i="3"/>
  <c r="GE240" i="3"/>
  <c r="GF240" i="3"/>
  <c r="GH240" i="3"/>
  <c r="GI240" i="3"/>
  <c r="GK240" i="3"/>
  <c r="GL240" i="3"/>
  <c r="GN240" i="3"/>
  <c r="GO240" i="3"/>
  <c r="GQ240" i="3"/>
  <c r="GR240" i="3"/>
  <c r="GT240" i="3"/>
  <c r="GU240" i="3"/>
  <c r="GW240" i="3"/>
  <c r="GX240" i="3"/>
  <c r="GZ240" i="3"/>
  <c r="HA240" i="3"/>
  <c r="HC240" i="3"/>
  <c r="HD240" i="3"/>
  <c r="HF240" i="3"/>
  <c r="HG240" i="3"/>
  <c r="HI240" i="3"/>
  <c r="HJ240" i="3"/>
  <c r="HL240" i="3"/>
  <c r="HM240" i="3"/>
  <c r="HO240" i="3"/>
  <c r="HP240" i="3"/>
  <c r="HR240" i="3"/>
  <c r="HS240" i="3"/>
  <c r="HU240" i="3"/>
  <c r="HV240" i="3"/>
  <c r="HX240" i="3"/>
  <c r="HY240" i="3"/>
  <c r="IA240" i="3"/>
  <c r="IB240" i="3"/>
  <c r="ID240" i="3"/>
  <c r="IE240" i="3"/>
  <c r="IG240" i="3"/>
  <c r="IH240" i="3"/>
  <c r="IJ240" i="3"/>
  <c r="IK240" i="3"/>
  <c r="IM240" i="3"/>
  <c r="IN240" i="3"/>
  <c r="IP240" i="3"/>
  <c r="IQ240" i="3"/>
  <c r="IS240" i="3"/>
  <c r="IT240" i="3"/>
  <c r="IV240" i="3"/>
  <c r="IW240" i="3"/>
  <c r="IY240" i="3"/>
  <c r="IZ240" i="3"/>
  <c r="JB240" i="3"/>
  <c r="JC240" i="3"/>
  <c r="JE240" i="3"/>
  <c r="JF240" i="3"/>
  <c r="JH240" i="3"/>
  <c r="JI240" i="3"/>
  <c r="JK240" i="3"/>
  <c r="JL240" i="3"/>
  <c r="JN240" i="3"/>
  <c r="JO240" i="3"/>
  <c r="JQ240" i="3"/>
  <c r="JR240" i="3"/>
  <c r="JT240" i="3"/>
  <c r="JU240" i="3"/>
  <c r="JW240" i="3"/>
  <c r="JX240" i="3"/>
  <c r="JZ240" i="3"/>
  <c r="KA240" i="3"/>
  <c r="KC240" i="3"/>
  <c r="KD240" i="3"/>
  <c r="KF240" i="3"/>
  <c r="KG240" i="3"/>
  <c r="KI240" i="3"/>
  <c r="KJ240" i="3"/>
  <c r="KL240" i="3"/>
  <c r="KM240" i="3"/>
  <c r="KO240" i="3"/>
  <c r="KP240" i="3"/>
  <c r="KR240" i="3"/>
  <c r="KS240" i="3"/>
  <c r="KU240" i="3"/>
  <c r="KV240" i="3"/>
  <c r="KX240" i="3"/>
  <c r="KY240" i="3"/>
  <c r="LA240" i="3"/>
  <c r="LB240" i="3"/>
  <c r="LD240" i="3"/>
  <c r="LE240" i="3"/>
  <c r="LG240" i="3"/>
  <c r="LH240" i="3"/>
  <c r="LJ240" i="3"/>
  <c r="LK240" i="3"/>
  <c r="LM240" i="3"/>
  <c r="LN240" i="3"/>
  <c r="LP240" i="3"/>
  <c r="LQ240" i="3"/>
  <c r="LX240" i="3"/>
  <c r="LZ240" i="3"/>
  <c r="MA240" i="3"/>
  <c r="MB240" i="3"/>
  <c r="MC240" i="3"/>
  <c r="MD240" i="3"/>
  <c r="MF240" i="3"/>
  <c r="MI240" i="3"/>
  <c r="D241" i="3"/>
  <c r="E241" i="3"/>
  <c r="G241" i="3"/>
  <c r="H241" i="3"/>
  <c r="J241" i="3"/>
  <c r="K241" i="3"/>
  <c r="M241" i="3"/>
  <c r="N241" i="3"/>
  <c r="P241" i="3"/>
  <c r="Q241" i="3"/>
  <c r="S241" i="3"/>
  <c r="T241" i="3"/>
  <c r="V241" i="3"/>
  <c r="W241" i="3"/>
  <c r="Y241" i="3"/>
  <c r="Z241" i="3"/>
  <c r="AB241" i="3"/>
  <c r="AC241" i="3"/>
  <c r="AE241" i="3"/>
  <c r="AF241" i="3"/>
  <c r="AH241" i="3"/>
  <c r="AJ241" i="3" s="1"/>
  <c r="AK241" i="3"/>
  <c r="AL241" i="3"/>
  <c r="AN241" i="3"/>
  <c r="AO241" i="3"/>
  <c r="AQ241" i="3"/>
  <c r="AR241" i="3"/>
  <c r="AT241" i="3"/>
  <c r="AU241" i="3"/>
  <c r="AW241" i="3"/>
  <c r="AX241" i="3"/>
  <c r="AZ241" i="3"/>
  <c r="BA241" i="3"/>
  <c r="BC241" i="3"/>
  <c r="BD241" i="3"/>
  <c r="BF241" i="3"/>
  <c r="BG241" i="3"/>
  <c r="BI241" i="3"/>
  <c r="BJ241" i="3"/>
  <c r="BL241" i="3"/>
  <c r="BM241" i="3"/>
  <c r="BO241" i="3"/>
  <c r="BP241" i="3"/>
  <c r="BR241" i="3"/>
  <c r="BS241" i="3"/>
  <c r="BU241" i="3"/>
  <c r="BV241" i="3"/>
  <c r="BX241" i="3"/>
  <c r="BY241" i="3"/>
  <c r="CA241" i="3"/>
  <c r="CB241" i="3"/>
  <c r="CD241" i="3"/>
  <c r="CE241" i="3"/>
  <c r="CG241" i="3"/>
  <c r="CH241" i="3"/>
  <c r="CJ241" i="3"/>
  <c r="CK241" i="3"/>
  <c r="CM241" i="3"/>
  <c r="CN241" i="3"/>
  <c r="CP241" i="3"/>
  <c r="CQ241" i="3"/>
  <c r="CS241" i="3"/>
  <c r="CT241" i="3"/>
  <c r="CV241" i="3"/>
  <c r="CW241" i="3"/>
  <c r="CY241" i="3"/>
  <c r="CZ241" i="3"/>
  <c r="DB241" i="3"/>
  <c r="DC241" i="3"/>
  <c r="DE241" i="3"/>
  <c r="DF241" i="3"/>
  <c r="DH241" i="3"/>
  <c r="DI241" i="3"/>
  <c r="DK241" i="3"/>
  <c r="DL241" i="3"/>
  <c r="DN241" i="3"/>
  <c r="DO241" i="3"/>
  <c r="DQ241" i="3"/>
  <c r="DR241" i="3"/>
  <c r="DT241" i="3"/>
  <c r="DU241" i="3"/>
  <c r="DW241" i="3"/>
  <c r="DX241" i="3"/>
  <c r="DZ241" i="3"/>
  <c r="EA241" i="3"/>
  <c r="EC241" i="3"/>
  <c r="ED241" i="3"/>
  <c r="EF241" i="3"/>
  <c r="EG241" i="3"/>
  <c r="EI241" i="3"/>
  <c r="EJ241" i="3"/>
  <c r="EL241" i="3"/>
  <c r="EM241" i="3"/>
  <c r="EO241" i="3"/>
  <c r="EP241" i="3"/>
  <c r="ER241" i="3"/>
  <c r="ES241" i="3"/>
  <c r="EU241" i="3"/>
  <c r="EV241" i="3"/>
  <c r="EX241" i="3"/>
  <c r="EY241" i="3"/>
  <c r="FA241" i="3"/>
  <c r="FB241" i="3"/>
  <c r="FD241" i="3"/>
  <c r="FE241" i="3"/>
  <c r="FG241" i="3"/>
  <c r="FH241" i="3"/>
  <c r="FJ241" i="3"/>
  <c r="FK241" i="3"/>
  <c r="FM241" i="3"/>
  <c r="FN241" i="3"/>
  <c r="FP241" i="3"/>
  <c r="FQ241" i="3"/>
  <c r="FS241" i="3"/>
  <c r="FT241" i="3"/>
  <c r="FV241" i="3"/>
  <c r="FW241" i="3"/>
  <c r="FY241" i="3"/>
  <c r="FZ241" i="3"/>
  <c r="GB241" i="3"/>
  <c r="GC241" i="3"/>
  <c r="GE241" i="3"/>
  <c r="GF241" i="3"/>
  <c r="GH241" i="3"/>
  <c r="GI241" i="3"/>
  <c r="GK241" i="3"/>
  <c r="GL241" i="3"/>
  <c r="GN241" i="3"/>
  <c r="GO241" i="3"/>
  <c r="GQ241" i="3"/>
  <c r="GR241" i="3"/>
  <c r="GT241" i="3"/>
  <c r="GU241" i="3"/>
  <c r="GW241" i="3"/>
  <c r="GX241" i="3"/>
  <c r="GZ241" i="3"/>
  <c r="HA241" i="3"/>
  <c r="HC241" i="3"/>
  <c r="HD241" i="3"/>
  <c r="HF241" i="3"/>
  <c r="HG241" i="3"/>
  <c r="HI241" i="3"/>
  <c r="HJ241" i="3"/>
  <c r="HL241" i="3"/>
  <c r="HM241" i="3"/>
  <c r="HO241" i="3"/>
  <c r="HP241" i="3"/>
  <c r="HR241" i="3"/>
  <c r="HS241" i="3"/>
  <c r="HU241" i="3"/>
  <c r="HV241" i="3"/>
  <c r="HX241" i="3"/>
  <c r="HY241" i="3"/>
  <c r="IA241" i="3"/>
  <c r="IB241" i="3"/>
  <c r="ID241" i="3"/>
  <c r="IE241" i="3"/>
  <c r="IG241" i="3"/>
  <c r="IH241" i="3"/>
  <c r="IJ241" i="3"/>
  <c r="IK241" i="3"/>
  <c r="IM241" i="3"/>
  <c r="IN241" i="3"/>
  <c r="IP241" i="3"/>
  <c r="IQ241" i="3"/>
  <c r="IS241" i="3"/>
  <c r="IT241" i="3"/>
  <c r="IV241" i="3"/>
  <c r="IW241" i="3"/>
  <c r="IY241" i="3"/>
  <c r="IZ241" i="3"/>
  <c r="JB241" i="3"/>
  <c r="JC241" i="3"/>
  <c r="JE241" i="3"/>
  <c r="JF241" i="3"/>
  <c r="JH241" i="3"/>
  <c r="JI241" i="3"/>
  <c r="JK241" i="3"/>
  <c r="JL241" i="3"/>
  <c r="JN241" i="3"/>
  <c r="JO241" i="3"/>
  <c r="JQ241" i="3"/>
  <c r="JR241" i="3"/>
  <c r="JT241" i="3"/>
  <c r="JU241" i="3"/>
  <c r="JW241" i="3"/>
  <c r="JX241" i="3"/>
  <c r="JZ241" i="3"/>
  <c r="KA241" i="3"/>
  <c r="KC241" i="3"/>
  <c r="KD241" i="3"/>
  <c r="KF241" i="3"/>
  <c r="KG241" i="3"/>
  <c r="KI241" i="3"/>
  <c r="KJ241" i="3"/>
  <c r="KL241" i="3"/>
  <c r="KM241" i="3"/>
  <c r="KO241" i="3"/>
  <c r="KP241" i="3"/>
  <c r="KR241" i="3"/>
  <c r="KS241" i="3"/>
  <c r="KU241" i="3"/>
  <c r="KV241" i="3"/>
  <c r="KX241" i="3"/>
  <c r="KY241" i="3"/>
  <c r="LA241" i="3"/>
  <c r="LB241" i="3"/>
  <c r="LD241" i="3"/>
  <c r="LE241" i="3"/>
  <c r="LG241" i="3"/>
  <c r="LH241" i="3"/>
  <c r="LJ241" i="3"/>
  <c r="LK241" i="3"/>
  <c r="LM241" i="3"/>
  <c r="LN241" i="3"/>
  <c r="LP241" i="3"/>
  <c r="LQ241" i="3"/>
  <c r="LX241" i="3"/>
  <c r="LZ241" i="3"/>
  <c r="MA241" i="3"/>
  <c r="MB241" i="3"/>
  <c r="MC241" i="3"/>
  <c r="MD241" i="3"/>
  <c r="MF241" i="3"/>
  <c r="MI241" i="3"/>
  <c r="D242" i="3"/>
  <c r="E242" i="3"/>
  <c r="G242" i="3"/>
  <c r="H242" i="3"/>
  <c r="J242" i="3"/>
  <c r="K242" i="3"/>
  <c r="M242" i="3"/>
  <c r="N242" i="3"/>
  <c r="P242" i="3"/>
  <c r="Q242" i="3"/>
  <c r="S242" i="3"/>
  <c r="T242" i="3"/>
  <c r="V242" i="3"/>
  <c r="W242" i="3"/>
  <c r="Y242" i="3"/>
  <c r="Z242" i="3"/>
  <c r="AB242" i="3"/>
  <c r="AC242" i="3"/>
  <c r="AE242" i="3"/>
  <c r="AF242" i="3"/>
  <c r="AH242" i="3"/>
  <c r="AJ242" i="3" s="1"/>
  <c r="AK242" i="3"/>
  <c r="AL242" i="3"/>
  <c r="AN242" i="3"/>
  <c r="AO242" i="3"/>
  <c r="AQ242" i="3"/>
  <c r="AR242" i="3"/>
  <c r="AT242" i="3"/>
  <c r="AU242" i="3"/>
  <c r="AW242" i="3"/>
  <c r="AX242" i="3"/>
  <c r="AZ242" i="3"/>
  <c r="BA242" i="3"/>
  <c r="BC242" i="3"/>
  <c r="BD242" i="3"/>
  <c r="BF242" i="3"/>
  <c r="BG242" i="3"/>
  <c r="BI242" i="3"/>
  <c r="BJ242" i="3"/>
  <c r="BL242" i="3"/>
  <c r="BM242" i="3"/>
  <c r="BO242" i="3"/>
  <c r="BP242" i="3"/>
  <c r="BR242" i="3"/>
  <c r="BS242" i="3"/>
  <c r="BU242" i="3"/>
  <c r="BV242" i="3"/>
  <c r="BX242" i="3"/>
  <c r="BY242" i="3"/>
  <c r="CA242" i="3"/>
  <c r="CB242" i="3"/>
  <c r="CD242" i="3"/>
  <c r="CE242" i="3"/>
  <c r="CG242" i="3"/>
  <c r="CH242" i="3"/>
  <c r="CJ242" i="3"/>
  <c r="CK242" i="3"/>
  <c r="CM242" i="3"/>
  <c r="CN242" i="3"/>
  <c r="CP242" i="3"/>
  <c r="CQ242" i="3"/>
  <c r="CS242" i="3"/>
  <c r="CT242" i="3"/>
  <c r="CV242" i="3"/>
  <c r="CW242" i="3"/>
  <c r="CY242" i="3"/>
  <c r="CZ242" i="3"/>
  <c r="DB242" i="3"/>
  <c r="DC242" i="3"/>
  <c r="DE242" i="3"/>
  <c r="DF242" i="3"/>
  <c r="DH242" i="3"/>
  <c r="DI242" i="3"/>
  <c r="DK242" i="3"/>
  <c r="DL242" i="3"/>
  <c r="DN242" i="3"/>
  <c r="DO242" i="3"/>
  <c r="DQ242" i="3"/>
  <c r="DR242" i="3"/>
  <c r="DT242" i="3"/>
  <c r="DU242" i="3"/>
  <c r="DW242" i="3"/>
  <c r="DX242" i="3"/>
  <c r="DZ242" i="3"/>
  <c r="EA242" i="3"/>
  <c r="EC242" i="3"/>
  <c r="ED242" i="3"/>
  <c r="EF242" i="3"/>
  <c r="EG242" i="3"/>
  <c r="EI242" i="3"/>
  <c r="EJ242" i="3"/>
  <c r="EL242" i="3"/>
  <c r="EM242" i="3"/>
  <c r="EO242" i="3"/>
  <c r="EP242" i="3"/>
  <c r="ER242" i="3"/>
  <c r="ES242" i="3"/>
  <c r="EU242" i="3"/>
  <c r="EV242" i="3"/>
  <c r="EX242" i="3"/>
  <c r="EY242" i="3"/>
  <c r="FA242" i="3"/>
  <c r="FB242" i="3"/>
  <c r="FD242" i="3"/>
  <c r="FE242" i="3"/>
  <c r="FG242" i="3"/>
  <c r="FH242" i="3"/>
  <c r="FJ242" i="3"/>
  <c r="FK242" i="3"/>
  <c r="FM242" i="3"/>
  <c r="FN242" i="3"/>
  <c r="FP242" i="3"/>
  <c r="FQ242" i="3"/>
  <c r="FS242" i="3"/>
  <c r="FT242" i="3"/>
  <c r="FV242" i="3"/>
  <c r="FW242" i="3"/>
  <c r="FY242" i="3"/>
  <c r="FZ242" i="3"/>
  <c r="GB242" i="3"/>
  <c r="GC242" i="3"/>
  <c r="GE242" i="3"/>
  <c r="GF242" i="3"/>
  <c r="GH242" i="3"/>
  <c r="GI242" i="3"/>
  <c r="GK242" i="3"/>
  <c r="GL242" i="3"/>
  <c r="GN242" i="3"/>
  <c r="GO242" i="3"/>
  <c r="GQ242" i="3"/>
  <c r="GR242" i="3"/>
  <c r="GT242" i="3"/>
  <c r="GU242" i="3"/>
  <c r="GW242" i="3"/>
  <c r="GX242" i="3"/>
  <c r="GZ242" i="3"/>
  <c r="HA242" i="3"/>
  <c r="HC242" i="3"/>
  <c r="HD242" i="3"/>
  <c r="HF242" i="3"/>
  <c r="HG242" i="3"/>
  <c r="HI242" i="3"/>
  <c r="HJ242" i="3"/>
  <c r="HL242" i="3"/>
  <c r="HM242" i="3"/>
  <c r="HO242" i="3"/>
  <c r="HP242" i="3"/>
  <c r="HR242" i="3"/>
  <c r="HS242" i="3"/>
  <c r="HU242" i="3"/>
  <c r="HV242" i="3"/>
  <c r="HX242" i="3"/>
  <c r="HY242" i="3"/>
  <c r="IA242" i="3"/>
  <c r="IB242" i="3"/>
  <c r="ID242" i="3"/>
  <c r="IE242" i="3"/>
  <c r="IG242" i="3"/>
  <c r="IH242" i="3"/>
  <c r="IJ242" i="3"/>
  <c r="IK242" i="3"/>
  <c r="IM242" i="3"/>
  <c r="IN242" i="3"/>
  <c r="IP242" i="3"/>
  <c r="IQ242" i="3"/>
  <c r="IS242" i="3"/>
  <c r="IT242" i="3"/>
  <c r="IV242" i="3"/>
  <c r="IW242" i="3"/>
  <c r="IY242" i="3"/>
  <c r="IZ242" i="3"/>
  <c r="JB242" i="3"/>
  <c r="JC242" i="3"/>
  <c r="JE242" i="3"/>
  <c r="JF242" i="3"/>
  <c r="JH242" i="3"/>
  <c r="JI242" i="3"/>
  <c r="JK242" i="3"/>
  <c r="JL242" i="3"/>
  <c r="JN242" i="3"/>
  <c r="JO242" i="3"/>
  <c r="JQ242" i="3"/>
  <c r="JR242" i="3"/>
  <c r="JT242" i="3"/>
  <c r="JU242" i="3"/>
  <c r="JW242" i="3"/>
  <c r="JX242" i="3"/>
  <c r="JZ242" i="3"/>
  <c r="KA242" i="3"/>
  <c r="KC242" i="3"/>
  <c r="KD242" i="3"/>
  <c r="KF242" i="3"/>
  <c r="KG242" i="3"/>
  <c r="KI242" i="3"/>
  <c r="KJ242" i="3"/>
  <c r="KL242" i="3"/>
  <c r="KM242" i="3"/>
  <c r="KO242" i="3"/>
  <c r="KP242" i="3"/>
  <c r="KR242" i="3"/>
  <c r="KS242" i="3"/>
  <c r="KU242" i="3"/>
  <c r="KV242" i="3"/>
  <c r="KX242" i="3"/>
  <c r="KY242" i="3"/>
  <c r="LA242" i="3"/>
  <c r="LB242" i="3"/>
  <c r="LD242" i="3"/>
  <c r="LE242" i="3"/>
  <c r="LG242" i="3"/>
  <c r="LH242" i="3"/>
  <c r="LJ242" i="3"/>
  <c r="LK242" i="3"/>
  <c r="LM242" i="3"/>
  <c r="LN242" i="3"/>
  <c r="LP242" i="3"/>
  <c r="LQ242" i="3"/>
  <c r="LX242" i="3"/>
  <c r="LZ242" i="3"/>
  <c r="MA242" i="3"/>
  <c r="MB242" i="3"/>
  <c r="MC242" i="3"/>
  <c r="MD242" i="3"/>
  <c r="MF242" i="3"/>
  <c r="MI242" i="3"/>
  <c r="D243" i="3"/>
  <c r="E243" i="3"/>
  <c r="G243" i="3"/>
  <c r="H243" i="3"/>
  <c r="J243" i="3"/>
  <c r="K243" i="3"/>
  <c r="M243" i="3"/>
  <c r="N243" i="3"/>
  <c r="P243" i="3"/>
  <c r="Q243" i="3"/>
  <c r="S243" i="3"/>
  <c r="T243" i="3"/>
  <c r="V243" i="3"/>
  <c r="W243" i="3"/>
  <c r="Y243" i="3"/>
  <c r="Z243" i="3"/>
  <c r="AB243" i="3"/>
  <c r="AC243" i="3"/>
  <c r="AE243" i="3"/>
  <c r="AF243" i="3"/>
  <c r="AH243" i="3"/>
  <c r="AJ243" i="3" s="1"/>
  <c r="AK243" i="3"/>
  <c r="AL243" i="3"/>
  <c r="AN243" i="3"/>
  <c r="AO243" i="3"/>
  <c r="AQ243" i="3"/>
  <c r="AR243" i="3"/>
  <c r="AT243" i="3"/>
  <c r="AU243" i="3"/>
  <c r="AW243" i="3"/>
  <c r="AX243" i="3"/>
  <c r="AZ243" i="3"/>
  <c r="BA243" i="3"/>
  <c r="BC243" i="3"/>
  <c r="BD243" i="3"/>
  <c r="BF243" i="3"/>
  <c r="BG243" i="3"/>
  <c r="BI243" i="3"/>
  <c r="BJ243" i="3"/>
  <c r="BL243" i="3"/>
  <c r="BM243" i="3"/>
  <c r="BO243" i="3"/>
  <c r="BP243" i="3"/>
  <c r="BR243" i="3"/>
  <c r="BS243" i="3"/>
  <c r="BU243" i="3"/>
  <c r="BV243" i="3"/>
  <c r="BX243" i="3"/>
  <c r="BY243" i="3"/>
  <c r="CA243" i="3"/>
  <c r="CB243" i="3"/>
  <c r="CD243" i="3"/>
  <c r="CE243" i="3"/>
  <c r="CG243" i="3"/>
  <c r="CH243" i="3"/>
  <c r="CJ243" i="3"/>
  <c r="CK243" i="3"/>
  <c r="CM243" i="3"/>
  <c r="CN243" i="3"/>
  <c r="CP243" i="3"/>
  <c r="CQ243" i="3"/>
  <c r="CS243" i="3"/>
  <c r="CT243" i="3"/>
  <c r="CV243" i="3"/>
  <c r="CW243" i="3"/>
  <c r="CY243" i="3"/>
  <c r="CZ243" i="3"/>
  <c r="DB243" i="3"/>
  <c r="DC243" i="3"/>
  <c r="DE243" i="3"/>
  <c r="DF243" i="3"/>
  <c r="DH243" i="3"/>
  <c r="DI243" i="3"/>
  <c r="DK243" i="3"/>
  <c r="DL243" i="3"/>
  <c r="DN243" i="3"/>
  <c r="DO243" i="3"/>
  <c r="DQ243" i="3"/>
  <c r="DR243" i="3"/>
  <c r="DT243" i="3"/>
  <c r="DU243" i="3"/>
  <c r="DW243" i="3"/>
  <c r="DX243" i="3"/>
  <c r="DZ243" i="3"/>
  <c r="EA243" i="3"/>
  <c r="EC243" i="3"/>
  <c r="ED243" i="3"/>
  <c r="EF243" i="3"/>
  <c r="EG243" i="3"/>
  <c r="EI243" i="3"/>
  <c r="EJ243" i="3"/>
  <c r="EL243" i="3"/>
  <c r="EM243" i="3"/>
  <c r="EO243" i="3"/>
  <c r="EP243" i="3"/>
  <c r="ER243" i="3"/>
  <c r="ES243" i="3"/>
  <c r="EU243" i="3"/>
  <c r="EV243" i="3"/>
  <c r="EX243" i="3"/>
  <c r="EY243" i="3"/>
  <c r="FA243" i="3"/>
  <c r="FB243" i="3"/>
  <c r="FD243" i="3"/>
  <c r="FE243" i="3"/>
  <c r="FG243" i="3"/>
  <c r="FH243" i="3"/>
  <c r="FJ243" i="3"/>
  <c r="FK243" i="3"/>
  <c r="FM243" i="3"/>
  <c r="FN243" i="3"/>
  <c r="FP243" i="3"/>
  <c r="FQ243" i="3"/>
  <c r="FS243" i="3"/>
  <c r="FT243" i="3"/>
  <c r="FV243" i="3"/>
  <c r="FW243" i="3"/>
  <c r="FY243" i="3"/>
  <c r="FZ243" i="3"/>
  <c r="GB243" i="3"/>
  <c r="GC243" i="3"/>
  <c r="GE243" i="3"/>
  <c r="GF243" i="3"/>
  <c r="GH243" i="3"/>
  <c r="GI243" i="3"/>
  <c r="GK243" i="3"/>
  <c r="GL243" i="3"/>
  <c r="GN243" i="3"/>
  <c r="GO243" i="3"/>
  <c r="GQ243" i="3"/>
  <c r="GR243" i="3"/>
  <c r="GT243" i="3"/>
  <c r="GU243" i="3"/>
  <c r="GW243" i="3"/>
  <c r="GX243" i="3"/>
  <c r="GZ243" i="3"/>
  <c r="HA243" i="3"/>
  <c r="HC243" i="3"/>
  <c r="HD243" i="3"/>
  <c r="HF243" i="3"/>
  <c r="HG243" i="3"/>
  <c r="HI243" i="3"/>
  <c r="HJ243" i="3"/>
  <c r="HL243" i="3"/>
  <c r="HM243" i="3"/>
  <c r="HO243" i="3"/>
  <c r="HP243" i="3"/>
  <c r="HR243" i="3"/>
  <c r="HS243" i="3"/>
  <c r="HU243" i="3"/>
  <c r="HV243" i="3"/>
  <c r="HX243" i="3"/>
  <c r="HY243" i="3"/>
  <c r="IA243" i="3"/>
  <c r="IB243" i="3"/>
  <c r="ID243" i="3"/>
  <c r="IE243" i="3"/>
  <c r="IG243" i="3"/>
  <c r="IH243" i="3"/>
  <c r="IJ243" i="3"/>
  <c r="IK243" i="3"/>
  <c r="IM243" i="3"/>
  <c r="IN243" i="3"/>
  <c r="IP243" i="3"/>
  <c r="IQ243" i="3"/>
  <c r="IS243" i="3"/>
  <c r="IT243" i="3"/>
  <c r="IV243" i="3"/>
  <c r="IW243" i="3"/>
  <c r="IY243" i="3"/>
  <c r="IZ243" i="3"/>
  <c r="JB243" i="3"/>
  <c r="JC243" i="3"/>
  <c r="JE243" i="3"/>
  <c r="JF243" i="3"/>
  <c r="JH243" i="3"/>
  <c r="JI243" i="3"/>
  <c r="JK243" i="3"/>
  <c r="JL243" i="3"/>
  <c r="JN243" i="3"/>
  <c r="JO243" i="3"/>
  <c r="JQ243" i="3"/>
  <c r="JR243" i="3"/>
  <c r="JT243" i="3"/>
  <c r="JU243" i="3"/>
  <c r="JW243" i="3"/>
  <c r="JX243" i="3"/>
  <c r="JZ243" i="3"/>
  <c r="KA243" i="3"/>
  <c r="KC243" i="3"/>
  <c r="KD243" i="3"/>
  <c r="KF243" i="3"/>
  <c r="KG243" i="3"/>
  <c r="KI243" i="3"/>
  <c r="KJ243" i="3"/>
  <c r="KL243" i="3"/>
  <c r="KM243" i="3"/>
  <c r="KO243" i="3"/>
  <c r="KP243" i="3"/>
  <c r="KR243" i="3"/>
  <c r="KS243" i="3"/>
  <c r="KU243" i="3"/>
  <c r="KV243" i="3"/>
  <c r="KX243" i="3"/>
  <c r="KY243" i="3"/>
  <c r="LA243" i="3"/>
  <c r="LB243" i="3"/>
  <c r="LD243" i="3"/>
  <c r="LE243" i="3"/>
  <c r="LG243" i="3"/>
  <c r="LH243" i="3"/>
  <c r="LJ243" i="3"/>
  <c r="LK243" i="3"/>
  <c r="LM243" i="3"/>
  <c r="LN243" i="3"/>
  <c r="LP243" i="3"/>
  <c r="LQ243" i="3"/>
  <c r="LX243" i="3"/>
  <c r="LZ243" i="3"/>
  <c r="MA243" i="3"/>
  <c r="MB243" i="3"/>
  <c r="MC243" i="3"/>
  <c r="MD243" i="3"/>
  <c r="MF243" i="3"/>
  <c r="MI243" i="3"/>
  <c r="D244" i="3"/>
  <c r="E244" i="3"/>
  <c r="G244" i="3"/>
  <c r="H244" i="3"/>
  <c r="J244" i="3"/>
  <c r="K244" i="3"/>
  <c r="M244" i="3"/>
  <c r="N244" i="3"/>
  <c r="P244" i="3"/>
  <c r="Q244" i="3"/>
  <c r="S244" i="3"/>
  <c r="T244" i="3"/>
  <c r="V244" i="3"/>
  <c r="W244" i="3"/>
  <c r="Y244" i="3"/>
  <c r="Z244" i="3"/>
  <c r="AB244" i="3"/>
  <c r="AC244" i="3"/>
  <c r="AE244" i="3"/>
  <c r="AF244" i="3"/>
  <c r="AH244" i="3"/>
  <c r="AJ244" i="3" s="1"/>
  <c r="AK244" i="3"/>
  <c r="AL244" i="3"/>
  <c r="AN244" i="3"/>
  <c r="AO244" i="3"/>
  <c r="AQ244" i="3"/>
  <c r="AR244" i="3"/>
  <c r="AT244" i="3"/>
  <c r="AU244" i="3"/>
  <c r="AW244" i="3"/>
  <c r="AX244" i="3"/>
  <c r="AZ244" i="3"/>
  <c r="BA244" i="3"/>
  <c r="BC244" i="3"/>
  <c r="BD244" i="3"/>
  <c r="BF244" i="3"/>
  <c r="BG244" i="3"/>
  <c r="BI244" i="3"/>
  <c r="BJ244" i="3"/>
  <c r="BL244" i="3"/>
  <c r="BM244" i="3"/>
  <c r="BO244" i="3"/>
  <c r="BP244" i="3"/>
  <c r="BR244" i="3"/>
  <c r="BS244" i="3"/>
  <c r="BU244" i="3"/>
  <c r="BV244" i="3"/>
  <c r="BX244" i="3"/>
  <c r="BY244" i="3"/>
  <c r="CA244" i="3"/>
  <c r="CB244" i="3"/>
  <c r="CD244" i="3"/>
  <c r="CE244" i="3"/>
  <c r="CG244" i="3"/>
  <c r="CH244" i="3"/>
  <c r="CJ244" i="3"/>
  <c r="CK244" i="3"/>
  <c r="CM244" i="3"/>
  <c r="CN244" i="3"/>
  <c r="CP244" i="3"/>
  <c r="CQ244" i="3"/>
  <c r="CS244" i="3"/>
  <c r="CT244" i="3"/>
  <c r="CV244" i="3"/>
  <c r="CW244" i="3"/>
  <c r="CY244" i="3"/>
  <c r="CZ244" i="3"/>
  <c r="DB244" i="3"/>
  <c r="DC244" i="3"/>
  <c r="DE244" i="3"/>
  <c r="DF244" i="3"/>
  <c r="DH244" i="3"/>
  <c r="DI244" i="3"/>
  <c r="DK244" i="3"/>
  <c r="DL244" i="3"/>
  <c r="DN244" i="3"/>
  <c r="DO244" i="3"/>
  <c r="DQ244" i="3"/>
  <c r="DR244" i="3"/>
  <c r="DT244" i="3"/>
  <c r="DU244" i="3"/>
  <c r="DW244" i="3"/>
  <c r="DX244" i="3"/>
  <c r="DZ244" i="3"/>
  <c r="EA244" i="3"/>
  <c r="EC244" i="3"/>
  <c r="ED244" i="3"/>
  <c r="EF244" i="3"/>
  <c r="EG244" i="3"/>
  <c r="EI244" i="3"/>
  <c r="EJ244" i="3"/>
  <c r="EL244" i="3"/>
  <c r="EM244" i="3"/>
  <c r="EO244" i="3"/>
  <c r="EP244" i="3"/>
  <c r="ER244" i="3"/>
  <c r="ES244" i="3"/>
  <c r="EU244" i="3"/>
  <c r="EV244" i="3"/>
  <c r="EX244" i="3"/>
  <c r="EY244" i="3"/>
  <c r="FA244" i="3"/>
  <c r="FB244" i="3"/>
  <c r="FD244" i="3"/>
  <c r="FE244" i="3"/>
  <c r="FG244" i="3"/>
  <c r="FH244" i="3"/>
  <c r="FJ244" i="3"/>
  <c r="FK244" i="3"/>
  <c r="FM244" i="3"/>
  <c r="FN244" i="3"/>
  <c r="FP244" i="3"/>
  <c r="FQ244" i="3"/>
  <c r="FS244" i="3"/>
  <c r="FT244" i="3"/>
  <c r="FV244" i="3"/>
  <c r="FW244" i="3"/>
  <c r="FY244" i="3"/>
  <c r="FZ244" i="3"/>
  <c r="GB244" i="3"/>
  <c r="GC244" i="3"/>
  <c r="GE244" i="3"/>
  <c r="GF244" i="3"/>
  <c r="GH244" i="3"/>
  <c r="GI244" i="3"/>
  <c r="GK244" i="3"/>
  <c r="GL244" i="3"/>
  <c r="GN244" i="3"/>
  <c r="GO244" i="3"/>
  <c r="GQ244" i="3"/>
  <c r="GR244" i="3"/>
  <c r="GT244" i="3"/>
  <c r="GU244" i="3"/>
  <c r="GW244" i="3"/>
  <c r="GX244" i="3"/>
  <c r="GZ244" i="3"/>
  <c r="HA244" i="3"/>
  <c r="HC244" i="3"/>
  <c r="HD244" i="3"/>
  <c r="HF244" i="3"/>
  <c r="HG244" i="3"/>
  <c r="HI244" i="3"/>
  <c r="HJ244" i="3"/>
  <c r="HL244" i="3"/>
  <c r="HM244" i="3"/>
  <c r="HO244" i="3"/>
  <c r="HP244" i="3"/>
  <c r="HR244" i="3"/>
  <c r="HS244" i="3"/>
  <c r="HU244" i="3"/>
  <c r="HV244" i="3"/>
  <c r="HX244" i="3"/>
  <c r="HY244" i="3"/>
  <c r="IA244" i="3"/>
  <c r="IB244" i="3"/>
  <c r="ID244" i="3"/>
  <c r="IE244" i="3"/>
  <c r="IG244" i="3"/>
  <c r="IH244" i="3"/>
  <c r="IJ244" i="3"/>
  <c r="IK244" i="3"/>
  <c r="IM244" i="3"/>
  <c r="IN244" i="3"/>
  <c r="IP244" i="3"/>
  <c r="IQ244" i="3"/>
  <c r="IS244" i="3"/>
  <c r="IT244" i="3"/>
  <c r="IV244" i="3"/>
  <c r="IW244" i="3"/>
  <c r="IY244" i="3"/>
  <c r="IZ244" i="3"/>
  <c r="JB244" i="3"/>
  <c r="JC244" i="3"/>
  <c r="JE244" i="3"/>
  <c r="JF244" i="3"/>
  <c r="JH244" i="3"/>
  <c r="JI244" i="3"/>
  <c r="JK244" i="3"/>
  <c r="JL244" i="3"/>
  <c r="JN244" i="3"/>
  <c r="JO244" i="3"/>
  <c r="JQ244" i="3"/>
  <c r="JR244" i="3"/>
  <c r="JT244" i="3"/>
  <c r="JU244" i="3"/>
  <c r="JW244" i="3"/>
  <c r="JX244" i="3"/>
  <c r="JZ244" i="3"/>
  <c r="KA244" i="3"/>
  <c r="KC244" i="3"/>
  <c r="KD244" i="3"/>
  <c r="KF244" i="3"/>
  <c r="KG244" i="3"/>
  <c r="KI244" i="3"/>
  <c r="KJ244" i="3"/>
  <c r="KL244" i="3"/>
  <c r="KM244" i="3"/>
  <c r="KO244" i="3"/>
  <c r="KP244" i="3"/>
  <c r="KR244" i="3"/>
  <c r="KS244" i="3"/>
  <c r="KU244" i="3"/>
  <c r="KV244" i="3"/>
  <c r="KX244" i="3"/>
  <c r="KY244" i="3"/>
  <c r="LA244" i="3"/>
  <c r="LB244" i="3"/>
  <c r="LD244" i="3"/>
  <c r="LE244" i="3"/>
  <c r="LG244" i="3"/>
  <c r="LH244" i="3"/>
  <c r="LJ244" i="3"/>
  <c r="LK244" i="3"/>
  <c r="LM244" i="3"/>
  <c r="LN244" i="3"/>
  <c r="LP244" i="3"/>
  <c r="LQ244" i="3"/>
  <c r="LX244" i="3"/>
  <c r="LZ244" i="3"/>
  <c r="MA244" i="3"/>
  <c r="MB244" i="3"/>
  <c r="MC244" i="3"/>
  <c r="MD244" i="3"/>
  <c r="MF244" i="3"/>
  <c r="MI244" i="3"/>
  <c r="D245" i="3"/>
  <c r="E245" i="3"/>
  <c r="G245" i="3"/>
  <c r="H245" i="3"/>
  <c r="J245" i="3"/>
  <c r="K245" i="3"/>
  <c r="M245" i="3"/>
  <c r="N245" i="3"/>
  <c r="P245" i="3"/>
  <c r="Q245" i="3"/>
  <c r="S245" i="3"/>
  <c r="T245" i="3"/>
  <c r="V245" i="3"/>
  <c r="W245" i="3"/>
  <c r="Y245" i="3"/>
  <c r="Z245" i="3"/>
  <c r="AB245" i="3"/>
  <c r="AC245" i="3"/>
  <c r="AE245" i="3"/>
  <c r="AF245" i="3"/>
  <c r="AH245" i="3"/>
  <c r="AJ245" i="3" s="1"/>
  <c r="AK245" i="3"/>
  <c r="AL245" i="3"/>
  <c r="AN245" i="3"/>
  <c r="AO245" i="3"/>
  <c r="AQ245" i="3"/>
  <c r="AR245" i="3"/>
  <c r="AT245" i="3"/>
  <c r="AU245" i="3"/>
  <c r="AW245" i="3"/>
  <c r="AX245" i="3"/>
  <c r="AZ245" i="3"/>
  <c r="BA245" i="3"/>
  <c r="BC245" i="3"/>
  <c r="BD245" i="3"/>
  <c r="BF245" i="3"/>
  <c r="BG245" i="3"/>
  <c r="BI245" i="3"/>
  <c r="BJ245" i="3"/>
  <c r="BL245" i="3"/>
  <c r="BM245" i="3"/>
  <c r="BO245" i="3"/>
  <c r="BP245" i="3"/>
  <c r="BR245" i="3"/>
  <c r="BS245" i="3"/>
  <c r="BU245" i="3"/>
  <c r="BV245" i="3"/>
  <c r="BX245" i="3"/>
  <c r="BY245" i="3"/>
  <c r="CA245" i="3"/>
  <c r="CB245" i="3"/>
  <c r="CD245" i="3"/>
  <c r="CE245" i="3"/>
  <c r="CG245" i="3"/>
  <c r="CH245" i="3"/>
  <c r="CJ245" i="3"/>
  <c r="CK245" i="3"/>
  <c r="CM245" i="3"/>
  <c r="CN245" i="3"/>
  <c r="CP245" i="3"/>
  <c r="CQ245" i="3"/>
  <c r="CS245" i="3"/>
  <c r="CT245" i="3"/>
  <c r="CV245" i="3"/>
  <c r="CW245" i="3"/>
  <c r="CY245" i="3"/>
  <c r="CZ245" i="3"/>
  <c r="DB245" i="3"/>
  <c r="DC245" i="3"/>
  <c r="DE245" i="3"/>
  <c r="DF245" i="3"/>
  <c r="DH245" i="3"/>
  <c r="DI245" i="3"/>
  <c r="DK245" i="3"/>
  <c r="DL245" i="3"/>
  <c r="DN245" i="3"/>
  <c r="DO245" i="3"/>
  <c r="DQ245" i="3"/>
  <c r="DR245" i="3"/>
  <c r="DT245" i="3"/>
  <c r="DU245" i="3"/>
  <c r="DW245" i="3"/>
  <c r="DX245" i="3"/>
  <c r="DZ245" i="3"/>
  <c r="EA245" i="3"/>
  <c r="EC245" i="3"/>
  <c r="ED245" i="3"/>
  <c r="EF245" i="3"/>
  <c r="EG245" i="3"/>
  <c r="EI245" i="3"/>
  <c r="EJ245" i="3"/>
  <c r="EL245" i="3"/>
  <c r="EM245" i="3"/>
  <c r="EO245" i="3"/>
  <c r="EP245" i="3"/>
  <c r="ER245" i="3"/>
  <c r="ES245" i="3"/>
  <c r="EU245" i="3"/>
  <c r="EV245" i="3"/>
  <c r="EX245" i="3"/>
  <c r="EY245" i="3"/>
  <c r="FA245" i="3"/>
  <c r="FB245" i="3"/>
  <c r="FD245" i="3"/>
  <c r="FE245" i="3"/>
  <c r="FG245" i="3"/>
  <c r="FH245" i="3"/>
  <c r="FJ245" i="3"/>
  <c r="FK245" i="3"/>
  <c r="FM245" i="3"/>
  <c r="FN245" i="3"/>
  <c r="FP245" i="3"/>
  <c r="FQ245" i="3"/>
  <c r="FS245" i="3"/>
  <c r="FT245" i="3"/>
  <c r="FV245" i="3"/>
  <c r="FW245" i="3"/>
  <c r="FY245" i="3"/>
  <c r="FZ245" i="3"/>
  <c r="GB245" i="3"/>
  <c r="GC245" i="3"/>
  <c r="GE245" i="3"/>
  <c r="GF245" i="3"/>
  <c r="GH245" i="3"/>
  <c r="GI245" i="3"/>
  <c r="GK245" i="3"/>
  <c r="GL245" i="3"/>
  <c r="GN245" i="3"/>
  <c r="GO245" i="3"/>
  <c r="GQ245" i="3"/>
  <c r="GR245" i="3"/>
  <c r="GT245" i="3"/>
  <c r="GU245" i="3"/>
  <c r="GW245" i="3"/>
  <c r="GX245" i="3"/>
  <c r="GZ245" i="3"/>
  <c r="HA245" i="3"/>
  <c r="HC245" i="3"/>
  <c r="HD245" i="3"/>
  <c r="HF245" i="3"/>
  <c r="HG245" i="3"/>
  <c r="HI245" i="3"/>
  <c r="HJ245" i="3"/>
  <c r="HL245" i="3"/>
  <c r="HM245" i="3"/>
  <c r="HO245" i="3"/>
  <c r="HP245" i="3"/>
  <c r="HR245" i="3"/>
  <c r="HS245" i="3"/>
  <c r="HU245" i="3"/>
  <c r="HV245" i="3"/>
  <c r="HX245" i="3"/>
  <c r="HY245" i="3"/>
  <c r="IA245" i="3"/>
  <c r="IB245" i="3"/>
  <c r="ID245" i="3"/>
  <c r="IE245" i="3"/>
  <c r="IG245" i="3"/>
  <c r="IH245" i="3"/>
  <c r="IJ245" i="3"/>
  <c r="IK245" i="3"/>
  <c r="IM245" i="3"/>
  <c r="IN245" i="3"/>
  <c r="IP245" i="3"/>
  <c r="IQ245" i="3"/>
  <c r="IS245" i="3"/>
  <c r="IT245" i="3"/>
  <c r="IV245" i="3"/>
  <c r="IW245" i="3"/>
  <c r="IY245" i="3"/>
  <c r="IZ245" i="3"/>
  <c r="JB245" i="3"/>
  <c r="JC245" i="3"/>
  <c r="JE245" i="3"/>
  <c r="JF245" i="3"/>
  <c r="JH245" i="3"/>
  <c r="JI245" i="3"/>
  <c r="JK245" i="3"/>
  <c r="JL245" i="3"/>
  <c r="JN245" i="3"/>
  <c r="JO245" i="3"/>
  <c r="JQ245" i="3"/>
  <c r="JR245" i="3"/>
  <c r="JT245" i="3"/>
  <c r="JU245" i="3"/>
  <c r="JW245" i="3"/>
  <c r="JX245" i="3"/>
  <c r="JZ245" i="3"/>
  <c r="KA245" i="3"/>
  <c r="KC245" i="3"/>
  <c r="KD245" i="3"/>
  <c r="KF245" i="3"/>
  <c r="KG245" i="3"/>
  <c r="KI245" i="3"/>
  <c r="KJ245" i="3"/>
  <c r="KL245" i="3"/>
  <c r="KM245" i="3"/>
  <c r="KO245" i="3"/>
  <c r="KP245" i="3"/>
  <c r="KR245" i="3"/>
  <c r="KS245" i="3"/>
  <c r="KU245" i="3"/>
  <c r="KV245" i="3"/>
  <c r="KX245" i="3"/>
  <c r="KY245" i="3"/>
  <c r="LA245" i="3"/>
  <c r="LB245" i="3"/>
  <c r="LD245" i="3"/>
  <c r="LE245" i="3"/>
  <c r="LG245" i="3"/>
  <c r="LH245" i="3"/>
  <c r="LJ245" i="3"/>
  <c r="LK245" i="3"/>
  <c r="LM245" i="3"/>
  <c r="LN245" i="3"/>
  <c r="LP245" i="3"/>
  <c r="LQ245" i="3"/>
  <c r="LX245" i="3"/>
  <c r="LZ245" i="3"/>
  <c r="MA245" i="3"/>
  <c r="MB245" i="3"/>
  <c r="MC245" i="3"/>
  <c r="MD245" i="3"/>
  <c r="MF245" i="3"/>
  <c r="MI245" i="3"/>
  <c r="D246" i="3"/>
  <c r="E246" i="3"/>
  <c r="G246" i="3"/>
  <c r="H246" i="3"/>
  <c r="J246" i="3"/>
  <c r="K246" i="3"/>
  <c r="M246" i="3"/>
  <c r="N246" i="3"/>
  <c r="P246" i="3"/>
  <c r="Q246" i="3"/>
  <c r="S246" i="3"/>
  <c r="T246" i="3"/>
  <c r="V246" i="3"/>
  <c r="W246" i="3"/>
  <c r="Y246" i="3"/>
  <c r="Z246" i="3"/>
  <c r="AB246" i="3"/>
  <c r="AC246" i="3"/>
  <c r="AE246" i="3"/>
  <c r="AF246" i="3"/>
  <c r="AH246" i="3"/>
  <c r="AJ246" i="3" s="1"/>
  <c r="AK246" i="3"/>
  <c r="AL246" i="3"/>
  <c r="AN246" i="3"/>
  <c r="AO246" i="3"/>
  <c r="AQ246" i="3"/>
  <c r="AR246" i="3"/>
  <c r="AT246" i="3"/>
  <c r="AU246" i="3"/>
  <c r="AW246" i="3"/>
  <c r="AX246" i="3"/>
  <c r="AZ246" i="3"/>
  <c r="BA246" i="3"/>
  <c r="BC246" i="3"/>
  <c r="BD246" i="3"/>
  <c r="BF246" i="3"/>
  <c r="BG246" i="3"/>
  <c r="BI246" i="3"/>
  <c r="BJ246" i="3"/>
  <c r="BL246" i="3"/>
  <c r="BM246" i="3"/>
  <c r="BO246" i="3"/>
  <c r="BP246" i="3"/>
  <c r="BR246" i="3"/>
  <c r="BS246" i="3"/>
  <c r="BU246" i="3"/>
  <c r="BV246" i="3"/>
  <c r="BX246" i="3"/>
  <c r="BY246" i="3"/>
  <c r="CA246" i="3"/>
  <c r="CB246" i="3"/>
  <c r="CD246" i="3"/>
  <c r="CE246" i="3"/>
  <c r="CG246" i="3"/>
  <c r="CH246" i="3"/>
  <c r="CJ246" i="3"/>
  <c r="CK246" i="3"/>
  <c r="CM246" i="3"/>
  <c r="CN246" i="3"/>
  <c r="CP246" i="3"/>
  <c r="CQ246" i="3"/>
  <c r="CS246" i="3"/>
  <c r="CT246" i="3"/>
  <c r="CV246" i="3"/>
  <c r="CW246" i="3"/>
  <c r="CY246" i="3"/>
  <c r="CZ246" i="3"/>
  <c r="DB246" i="3"/>
  <c r="DC246" i="3"/>
  <c r="DE246" i="3"/>
  <c r="DF246" i="3"/>
  <c r="DH246" i="3"/>
  <c r="DI246" i="3"/>
  <c r="DK246" i="3"/>
  <c r="DL246" i="3"/>
  <c r="DN246" i="3"/>
  <c r="DO246" i="3"/>
  <c r="DQ246" i="3"/>
  <c r="DR246" i="3"/>
  <c r="DT246" i="3"/>
  <c r="DU246" i="3"/>
  <c r="DW246" i="3"/>
  <c r="DX246" i="3"/>
  <c r="DZ246" i="3"/>
  <c r="EA246" i="3"/>
  <c r="EC246" i="3"/>
  <c r="ED246" i="3"/>
  <c r="EF246" i="3"/>
  <c r="EG246" i="3"/>
  <c r="EI246" i="3"/>
  <c r="EJ246" i="3"/>
  <c r="EL246" i="3"/>
  <c r="EM246" i="3"/>
  <c r="EO246" i="3"/>
  <c r="EP246" i="3"/>
  <c r="ER246" i="3"/>
  <c r="ES246" i="3"/>
  <c r="EU246" i="3"/>
  <c r="EV246" i="3"/>
  <c r="EX246" i="3"/>
  <c r="EY246" i="3"/>
  <c r="FA246" i="3"/>
  <c r="FB246" i="3"/>
  <c r="FD246" i="3"/>
  <c r="FE246" i="3"/>
  <c r="FG246" i="3"/>
  <c r="FH246" i="3"/>
  <c r="FJ246" i="3"/>
  <c r="FK246" i="3"/>
  <c r="FM246" i="3"/>
  <c r="FN246" i="3"/>
  <c r="FP246" i="3"/>
  <c r="FQ246" i="3"/>
  <c r="FS246" i="3"/>
  <c r="FT246" i="3"/>
  <c r="FV246" i="3"/>
  <c r="FW246" i="3"/>
  <c r="FY246" i="3"/>
  <c r="FZ246" i="3"/>
  <c r="GB246" i="3"/>
  <c r="GC246" i="3"/>
  <c r="GE246" i="3"/>
  <c r="GF246" i="3"/>
  <c r="GH246" i="3"/>
  <c r="GI246" i="3"/>
  <c r="GK246" i="3"/>
  <c r="GL246" i="3"/>
  <c r="GN246" i="3"/>
  <c r="GO246" i="3"/>
  <c r="GQ246" i="3"/>
  <c r="GR246" i="3"/>
  <c r="GT246" i="3"/>
  <c r="GU246" i="3"/>
  <c r="GW246" i="3"/>
  <c r="GX246" i="3"/>
  <c r="GZ246" i="3"/>
  <c r="HA246" i="3"/>
  <c r="HC246" i="3"/>
  <c r="HD246" i="3"/>
  <c r="HF246" i="3"/>
  <c r="HG246" i="3"/>
  <c r="HI246" i="3"/>
  <c r="HJ246" i="3"/>
  <c r="HL246" i="3"/>
  <c r="HM246" i="3"/>
  <c r="HO246" i="3"/>
  <c r="HP246" i="3"/>
  <c r="HR246" i="3"/>
  <c r="HS246" i="3"/>
  <c r="HU246" i="3"/>
  <c r="HV246" i="3"/>
  <c r="HX246" i="3"/>
  <c r="HY246" i="3"/>
  <c r="IA246" i="3"/>
  <c r="IB246" i="3"/>
  <c r="ID246" i="3"/>
  <c r="IE246" i="3"/>
  <c r="IG246" i="3"/>
  <c r="IH246" i="3"/>
  <c r="IJ246" i="3"/>
  <c r="IK246" i="3"/>
  <c r="IM246" i="3"/>
  <c r="IN246" i="3"/>
  <c r="IP246" i="3"/>
  <c r="IQ246" i="3"/>
  <c r="IS246" i="3"/>
  <c r="IT246" i="3"/>
  <c r="IV246" i="3"/>
  <c r="IW246" i="3"/>
  <c r="IY246" i="3"/>
  <c r="IZ246" i="3"/>
  <c r="JB246" i="3"/>
  <c r="JC246" i="3"/>
  <c r="JE246" i="3"/>
  <c r="JF246" i="3"/>
  <c r="JH246" i="3"/>
  <c r="JI246" i="3"/>
  <c r="JK246" i="3"/>
  <c r="JL246" i="3"/>
  <c r="JN246" i="3"/>
  <c r="JO246" i="3"/>
  <c r="JQ246" i="3"/>
  <c r="JR246" i="3"/>
  <c r="JT246" i="3"/>
  <c r="JU246" i="3"/>
  <c r="JW246" i="3"/>
  <c r="JX246" i="3"/>
  <c r="JZ246" i="3"/>
  <c r="KA246" i="3"/>
  <c r="KC246" i="3"/>
  <c r="KD246" i="3"/>
  <c r="KF246" i="3"/>
  <c r="KG246" i="3"/>
  <c r="KI246" i="3"/>
  <c r="KJ246" i="3"/>
  <c r="KL246" i="3"/>
  <c r="KM246" i="3"/>
  <c r="KO246" i="3"/>
  <c r="KP246" i="3"/>
  <c r="KR246" i="3"/>
  <c r="KS246" i="3"/>
  <c r="KU246" i="3"/>
  <c r="KV246" i="3"/>
  <c r="KX246" i="3"/>
  <c r="KY246" i="3"/>
  <c r="LA246" i="3"/>
  <c r="LB246" i="3"/>
  <c r="LD246" i="3"/>
  <c r="LE246" i="3"/>
  <c r="LG246" i="3"/>
  <c r="LH246" i="3"/>
  <c r="LJ246" i="3"/>
  <c r="LK246" i="3"/>
  <c r="LM246" i="3"/>
  <c r="LN246" i="3"/>
  <c r="LP246" i="3"/>
  <c r="LQ246" i="3"/>
  <c r="LX246" i="3"/>
  <c r="LZ246" i="3"/>
  <c r="MA246" i="3"/>
  <c r="MB246" i="3"/>
  <c r="MC246" i="3"/>
  <c r="MD246" i="3"/>
  <c r="MF246" i="3"/>
  <c r="MI246" i="3"/>
  <c r="D247" i="3"/>
  <c r="E247" i="3"/>
  <c r="G247" i="3"/>
  <c r="H247" i="3"/>
  <c r="J247" i="3"/>
  <c r="K247" i="3"/>
  <c r="M247" i="3"/>
  <c r="N247" i="3"/>
  <c r="P247" i="3"/>
  <c r="Q247" i="3"/>
  <c r="S247" i="3"/>
  <c r="T247" i="3"/>
  <c r="V247" i="3"/>
  <c r="W247" i="3"/>
  <c r="Y247" i="3"/>
  <c r="Z247" i="3"/>
  <c r="AB247" i="3"/>
  <c r="AC247" i="3"/>
  <c r="AE247" i="3"/>
  <c r="AF247" i="3"/>
  <c r="AJ247" i="3"/>
  <c r="AK247" i="3"/>
  <c r="AL247" i="3"/>
  <c r="AN247" i="3"/>
  <c r="AO247" i="3"/>
  <c r="AQ247" i="3"/>
  <c r="AR247" i="3"/>
  <c r="AT247" i="3"/>
  <c r="AU247" i="3"/>
  <c r="AW247" i="3"/>
  <c r="AX247" i="3"/>
  <c r="AZ247" i="3"/>
  <c r="BA247" i="3"/>
  <c r="BC247" i="3"/>
  <c r="BD247" i="3"/>
  <c r="BF247" i="3"/>
  <c r="BG247" i="3"/>
  <c r="BI247" i="3"/>
  <c r="BJ247" i="3"/>
  <c r="BL247" i="3"/>
  <c r="BM247" i="3"/>
  <c r="BO247" i="3"/>
  <c r="BP247" i="3"/>
  <c r="BR247" i="3"/>
  <c r="BS247" i="3"/>
  <c r="BU247" i="3"/>
  <c r="BV247" i="3"/>
  <c r="BX247" i="3"/>
  <c r="BY247" i="3"/>
  <c r="CA247" i="3"/>
  <c r="CB247" i="3"/>
  <c r="CD247" i="3"/>
  <c r="CE247" i="3"/>
  <c r="CG247" i="3"/>
  <c r="CH247" i="3"/>
  <c r="CJ247" i="3"/>
  <c r="CK247" i="3"/>
  <c r="CM247" i="3"/>
  <c r="CN247" i="3"/>
  <c r="CP247" i="3"/>
  <c r="CQ247" i="3"/>
  <c r="CS247" i="3"/>
  <c r="CT247" i="3"/>
  <c r="CV247" i="3"/>
  <c r="CW247" i="3"/>
  <c r="CY247" i="3"/>
  <c r="CZ247" i="3"/>
  <c r="DB247" i="3"/>
  <c r="DC247" i="3"/>
  <c r="DE247" i="3"/>
  <c r="DF247" i="3"/>
  <c r="DH247" i="3"/>
  <c r="DI247" i="3"/>
  <c r="DK247" i="3"/>
  <c r="DL247" i="3"/>
  <c r="DN247" i="3"/>
  <c r="DO247" i="3"/>
  <c r="DQ247" i="3"/>
  <c r="DR247" i="3"/>
  <c r="DT247" i="3"/>
  <c r="DU247" i="3"/>
  <c r="DW247" i="3"/>
  <c r="DX247" i="3"/>
  <c r="DZ247" i="3"/>
  <c r="EA247" i="3"/>
  <c r="EC247" i="3"/>
  <c r="ED247" i="3"/>
  <c r="EF247" i="3"/>
  <c r="EG247" i="3"/>
  <c r="EI247" i="3"/>
  <c r="EJ247" i="3"/>
  <c r="EL247" i="3"/>
  <c r="EM247" i="3"/>
  <c r="EO247" i="3"/>
  <c r="EP247" i="3"/>
  <c r="ER247" i="3"/>
  <c r="ES247" i="3"/>
  <c r="EU247" i="3"/>
  <c r="EV247" i="3"/>
  <c r="EX247" i="3"/>
  <c r="EY247" i="3"/>
  <c r="FA247" i="3"/>
  <c r="FB247" i="3"/>
  <c r="FD247" i="3"/>
  <c r="FE247" i="3"/>
  <c r="FG247" i="3"/>
  <c r="FH247" i="3"/>
  <c r="FJ247" i="3"/>
  <c r="FK247" i="3"/>
  <c r="FM247" i="3"/>
  <c r="FN247" i="3"/>
  <c r="FP247" i="3"/>
  <c r="FQ247" i="3"/>
  <c r="FS247" i="3"/>
  <c r="FT247" i="3"/>
  <c r="FV247" i="3"/>
  <c r="FW247" i="3"/>
  <c r="FY247" i="3"/>
  <c r="FZ247" i="3"/>
  <c r="GB247" i="3"/>
  <c r="GC247" i="3"/>
  <c r="GE247" i="3"/>
  <c r="GF247" i="3"/>
  <c r="GH247" i="3"/>
  <c r="GI247" i="3"/>
  <c r="GK247" i="3"/>
  <c r="GL247" i="3"/>
  <c r="GN247" i="3"/>
  <c r="GO247" i="3"/>
  <c r="GQ247" i="3"/>
  <c r="GR247" i="3"/>
  <c r="GT247" i="3"/>
  <c r="GU247" i="3"/>
  <c r="GW247" i="3"/>
  <c r="GX247" i="3"/>
  <c r="GZ247" i="3"/>
  <c r="HA247" i="3"/>
  <c r="HC247" i="3"/>
  <c r="HD247" i="3"/>
  <c r="HF247" i="3"/>
  <c r="HG247" i="3"/>
  <c r="HI247" i="3"/>
  <c r="HJ247" i="3"/>
  <c r="HL247" i="3"/>
  <c r="HM247" i="3"/>
  <c r="HO247" i="3"/>
  <c r="HP247" i="3"/>
  <c r="HR247" i="3"/>
  <c r="HS247" i="3"/>
  <c r="HU247" i="3"/>
  <c r="HV247" i="3"/>
  <c r="HX247" i="3"/>
  <c r="HY247" i="3"/>
  <c r="IA247" i="3"/>
  <c r="IB247" i="3"/>
  <c r="ID247" i="3"/>
  <c r="IE247" i="3"/>
  <c r="IG247" i="3"/>
  <c r="IH247" i="3"/>
  <c r="IJ247" i="3"/>
  <c r="IK247" i="3"/>
  <c r="IM247" i="3"/>
  <c r="IN247" i="3"/>
  <c r="IP247" i="3"/>
  <c r="IQ247" i="3"/>
  <c r="IS247" i="3"/>
  <c r="IT247" i="3"/>
  <c r="IV247" i="3"/>
  <c r="IW247" i="3"/>
  <c r="IY247" i="3"/>
  <c r="IZ247" i="3"/>
  <c r="JB247" i="3"/>
  <c r="JC247" i="3"/>
  <c r="JE247" i="3"/>
  <c r="JF247" i="3"/>
  <c r="JH247" i="3"/>
  <c r="JI247" i="3"/>
  <c r="JK247" i="3"/>
  <c r="JL247" i="3"/>
  <c r="JN247" i="3"/>
  <c r="JO247" i="3"/>
  <c r="JQ247" i="3"/>
  <c r="JR247" i="3"/>
  <c r="JT247" i="3"/>
  <c r="JU247" i="3"/>
  <c r="JW247" i="3"/>
  <c r="JX247" i="3"/>
  <c r="JZ247" i="3"/>
  <c r="KA247" i="3"/>
  <c r="KC247" i="3"/>
  <c r="KD247" i="3"/>
  <c r="KF247" i="3"/>
  <c r="KG247" i="3"/>
  <c r="KI247" i="3"/>
  <c r="KJ247" i="3"/>
  <c r="KL247" i="3"/>
  <c r="KM247" i="3"/>
  <c r="KO247" i="3"/>
  <c r="KP247" i="3"/>
  <c r="KR247" i="3"/>
  <c r="KS247" i="3"/>
  <c r="KU247" i="3"/>
  <c r="KV247" i="3"/>
  <c r="KX247" i="3"/>
  <c r="KY247" i="3"/>
  <c r="LA247" i="3"/>
  <c r="LB247" i="3"/>
  <c r="LD247" i="3"/>
  <c r="LE247" i="3"/>
  <c r="LG247" i="3"/>
  <c r="LH247" i="3"/>
  <c r="LJ247" i="3"/>
  <c r="LK247" i="3"/>
  <c r="LM247" i="3"/>
  <c r="LN247" i="3"/>
  <c r="LP247" i="3"/>
  <c r="LQ247" i="3"/>
  <c r="LX247" i="3"/>
  <c r="LZ247" i="3"/>
  <c r="MA247" i="3"/>
  <c r="MB247" i="3"/>
  <c r="MC247" i="3"/>
  <c r="MD247" i="3"/>
  <c r="MF247" i="3"/>
  <c r="MI247" i="3"/>
  <c r="D248" i="3"/>
  <c r="E248" i="3"/>
  <c r="G248" i="3"/>
  <c r="H248" i="3"/>
  <c r="J248" i="3"/>
  <c r="K248" i="3"/>
  <c r="M248" i="3"/>
  <c r="N248" i="3"/>
  <c r="P248" i="3"/>
  <c r="Q248" i="3"/>
  <c r="S248" i="3"/>
  <c r="T248" i="3"/>
  <c r="V248" i="3"/>
  <c r="W248" i="3"/>
  <c r="Y248" i="3"/>
  <c r="Z248" i="3"/>
  <c r="AB248" i="3"/>
  <c r="AC248" i="3"/>
  <c r="AE248" i="3"/>
  <c r="AF248" i="3"/>
  <c r="AH248" i="3"/>
  <c r="AJ248" i="3" s="1"/>
  <c r="AK248" i="3"/>
  <c r="AL248" i="3"/>
  <c r="AN248" i="3"/>
  <c r="AO248" i="3"/>
  <c r="AQ248" i="3"/>
  <c r="AR248" i="3"/>
  <c r="AT248" i="3"/>
  <c r="AU248" i="3"/>
  <c r="AW248" i="3"/>
  <c r="AX248" i="3"/>
  <c r="AZ248" i="3"/>
  <c r="BA248" i="3"/>
  <c r="BC248" i="3"/>
  <c r="BD248" i="3"/>
  <c r="BF248" i="3"/>
  <c r="BG248" i="3"/>
  <c r="BI248" i="3"/>
  <c r="BJ248" i="3"/>
  <c r="BL248" i="3"/>
  <c r="BM248" i="3"/>
  <c r="BO248" i="3"/>
  <c r="BP248" i="3"/>
  <c r="BR248" i="3"/>
  <c r="BS248" i="3"/>
  <c r="BU248" i="3"/>
  <c r="BV248" i="3"/>
  <c r="BX248" i="3"/>
  <c r="BY248" i="3"/>
  <c r="CA248" i="3"/>
  <c r="CB248" i="3"/>
  <c r="CD248" i="3"/>
  <c r="CE248" i="3"/>
  <c r="CG248" i="3"/>
  <c r="CH248" i="3"/>
  <c r="CJ248" i="3"/>
  <c r="CK248" i="3"/>
  <c r="CM248" i="3"/>
  <c r="CN248" i="3"/>
  <c r="CP248" i="3"/>
  <c r="CQ248" i="3"/>
  <c r="CS248" i="3"/>
  <c r="CT248" i="3"/>
  <c r="CV248" i="3"/>
  <c r="CW248" i="3"/>
  <c r="CY248" i="3"/>
  <c r="CZ248" i="3"/>
  <c r="DB248" i="3"/>
  <c r="DC248" i="3"/>
  <c r="DE248" i="3"/>
  <c r="DF248" i="3"/>
  <c r="DH248" i="3"/>
  <c r="DI248" i="3"/>
  <c r="DK248" i="3"/>
  <c r="DL248" i="3"/>
  <c r="DN248" i="3"/>
  <c r="DO248" i="3"/>
  <c r="DQ248" i="3"/>
  <c r="DR248" i="3"/>
  <c r="DT248" i="3"/>
  <c r="DU248" i="3"/>
  <c r="DW248" i="3"/>
  <c r="DX248" i="3"/>
  <c r="DZ248" i="3"/>
  <c r="EA248" i="3"/>
  <c r="EC248" i="3"/>
  <c r="ED248" i="3"/>
  <c r="EF248" i="3"/>
  <c r="EG248" i="3"/>
  <c r="EI248" i="3"/>
  <c r="EJ248" i="3"/>
  <c r="EL248" i="3"/>
  <c r="EM248" i="3"/>
  <c r="EO248" i="3"/>
  <c r="EP248" i="3"/>
  <c r="ER248" i="3"/>
  <c r="ES248" i="3"/>
  <c r="EU248" i="3"/>
  <c r="EV248" i="3"/>
  <c r="EX248" i="3"/>
  <c r="EY248" i="3"/>
  <c r="FA248" i="3"/>
  <c r="FB248" i="3"/>
  <c r="FD248" i="3"/>
  <c r="FE248" i="3"/>
  <c r="FG248" i="3"/>
  <c r="FH248" i="3"/>
  <c r="FJ248" i="3"/>
  <c r="FK248" i="3"/>
  <c r="FM248" i="3"/>
  <c r="FN248" i="3"/>
  <c r="FP248" i="3"/>
  <c r="FQ248" i="3"/>
  <c r="FS248" i="3"/>
  <c r="FT248" i="3"/>
  <c r="FV248" i="3"/>
  <c r="FW248" i="3"/>
  <c r="FY248" i="3"/>
  <c r="FZ248" i="3"/>
  <c r="GB248" i="3"/>
  <c r="GC248" i="3"/>
  <c r="GE248" i="3"/>
  <c r="GF248" i="3"/>
  <c r="GH248" i="3"/>
  <c r="GI248" i="3"/>
  <c r="GK248" i="3"/>
  <c r="GL248" i="3"/>
  <c r="GN248" i="3"/>
  <c r="GO248" i="3"/>
  <c r="GQ248" i="3"/>
  <c r="GR248" i="3"/>
  <c r="GT248" i="3"/>
  <c r="GU248" i="3"/>
  <c r="GW248" i="3"/>
  <c r="GX248" i="3"/>
  <c r="GZ248" i="3"/>
  <c r="HA248" i="3"/>
  <c r="HC248" i="3"/>
  <c r="HD248" i="3"/>
  <c r="HF248" i="3"/>
  <c r="HG248" i="3"/>
  <c r="HI248" i="3"/>
  <c r="HJ248" i="3"/>
  <c r="HL248" i="3"/>
  <c r="HM248" i="3"/>
  <c r="HO248" i="3"/>
  <c r="HP248" i="3"/>
  <c r="HR248" i="3"/>
  <c r="HS248" i="3"/>
  <c r="HU248" i="3"/>
  <c r="HV248" i="3"/>
  <c r="HX248" i="3"/>
  <c r="HY248" i="3"/>
  <c r="IA248" i="3"/>
  <c r="IB248" i="3"/>
  <c r="ID248" i="3"/>
  <c r="IE248" i="3"/>
  <c r="IG248" i="3"/>
  <c r="IH248" i="3"/>
  <c r="IJ248" i="3"/>
  <c r="IK248" i="3"/>
  <c r="IM248" i="3"/>
  <c r="IN248" i="3"/>
  <c r="IP248" i="3"/>
  <c r="IQ248" i="3"/>
  <c r="IS248" i="3"/>
  <c r="IT248" i="3"/>
  <c r="IV248" i="3"/>
  <c r="IW248" i="3"/>
  <c r="IY248" i="3"/>
  <c r="IZ248" i="3"/>
  <c r="JB248" i="3"/>
  <c r="JC248" i="3"/>
  <c r="JE248" i="3"/>
  <c r="JF248" i="3"/>
  <c r="JH248" i="3"/>
  <c r="JI248" i="3"/>
  <c r="JK248" i="3"/>
  <c r="JL248" i="3"/>
  <c r="JN248" i="3"/>
  <c r="JO248" i="3"/>
  <c r="JQ248" i="3"/>
  <c r="JR248" i="3"/>
  <c r="JT248" i="3"/>
  <c r="JU248" i="3"/>
  <c r="JW248" i="3"/>
  <c r="JX248" i="3"/>
  <c r="JZ248" i="3"/>
  <c r="KA248" i="3"/>
  <c r="KC248" i="3"/>
  <c r="KD248" i="3"/>
  <c r="KF248" i="3"/>
  <c r="KG248" i="3"/>
  <c r="KI248" i="3"/>
  <c r="KJ248" i="3"/>
  <c r="KL248" i="3"/>
  <c r="KM248" i="3"/>
  <c r="KO248" i="3"/>
  <c r="KP248" i="3"/>
  <c r="KR248" i="3"/>
  <c r="KS248" i="3"/>
  <c r="KU248" i="3"/>
  <c r="KV248" i="3"/>
  <c r="KX248" i="3"/>
  <c r="KY248" i="3"/>
  <c r="LA248" i="3"/>
  <c r="LB248" i="3"/>
  <c r="LD248" i="3"/>
  <c r="LE248" i="3"/>
  <c r="LG248" i="3"/>
  <c r="LH248" i="3"/>
  <c r="LJ248" i="3"/>
  <c r="LK248" i="3"/>
  <c r="LM248" i="3"/>
  <c r="LN248" i="3"/>
  <c r="LP248" i="3"/>
  <c r="LQ248" i="3"/>
  <c r="LX248" i="3"/>
  <c r="LZ248" i="3"/>
  <c r="MA248" i="3"/>
  <c r="MB248" i="3"/>
  <c r="MC248" i="3"/>
  <c r="MD248" i="3"/>
  <c r="MF248" i="3"/>
  <c r="MI248" i="3"/>
  <c r="D249" i="3"/>
  <c r="E249" i="3"/>
  <c r="G249" i="3"/>
  <c r="H249" i="3"/>
  <c r="J249" i="3"/>
  <c r="K249" i="3"/>
  <c r="M249" i="3"/>
  <c r="N249" i="3"/>
  <c r="P249" i="3"/>
  <c r="Q249" i="3"/>
  <c r="S249" i="3"/>
  <c r="T249" i="3"/>
  <c r="V249" i="3"/>
  <c r="W249" i="3"/>
  <c r="Y249" i="3"/>
  <c r="Z249" i="3"/>
  <c r="AB249" i="3"/>
  <c r="AC249" i="3"/>
  <c r="AE249" i="3"/>
  <c r="AF249" i="3"/>
  <c r="AH249" i="3"/>
  <c r="AJ249" i="3" s="1"/>
  <c r="AK249" i="3"/>
  <c r="AL249" i="3"/>
  <c r="AN249" i="3"/>
  <c r="AO249" i="3"/>
  <c r="AQ249" i="3"/>
  <c r="AR249" i="3"/>
  <c r="AT249" i="3"/>
  <c r="AU249" i="3"/>
  <c r="AW249" i="3"/>
  <c r="AX249" i="3"/>
  <c r="AZ249" i="3"/>
  <c r="BA249" i="3"/>
  <c r="BC249" i="3"/>
  <c r="BD249" i="3"/>
  <c r="BF249" i="3"/>
  <c r="BG249" i="3"/>
  <c r="BI249" i="3"/>
  <c r="BJ249" i="3"/>
  <c r="BL249" i="3"/>
  <c r="BM249" i="3"/>
  <c r="BO249" i="3"/>
  <c r="BP249" i="3"/>
  <c r="BR249" i="3"/>
  <c r="BS249" i="3"/>
  <c r="BU249" i="3"/>
  <c r="BV249" i="3"/>
  <c r="BX249" i="3"/>
  <c r="BY249" i="3"/>
  <c r="CA249" i="3"/>
  <c r="CB249" i="3"/>
  <c r="CD249" i="3"/>
  <c r="CE249" i="3"/>
  <c r="CG249" i="3"/>
  <c r="CH249" i="3"/>
  <c r="CJ249" i="3"/>
  <c r="CK249" i="3"/>
  <c r="CM249" i="3"/>
  <c r="CN249" i="3"/>
  <c r="CP249" i="3"/>
  <c r="CQ249" i="3"/>
  <c r="CS249" i="3"/>
  <c r="CT249" i="3"/>
  <c r="CV249" i="3"/>
  <c r="CW249" i="3"/>
  <c r="CY249" i="3"/>
  <c r="CZ249" i="3"/>
  <c r="DB249" i="3"/>
  <c r="DC249" i="3"/>
  <c r="DE249" i="3"/>
  <c r="DF249" i="3"/>
  <c r="DH249" i="3"/>
  <c r="DI249" i="3"/>
  <c r="DK249" i="3"/>
  <c r="DL249" i="3"/>
  <c r="DN249" i="3"/>
  <c r="DO249" i="3"/>
  <c r="DQ249" i="3"/>
  <c r="DR249" i="3"/>
  <c r="DT249" i="3"/>
  <c r="DU249" i="3"/>
  <c r="DW249" i="3"/>
  <c r="DX249" i="3"/>
  <c r="DZ249" i="3"/>
  <c r="EA249" i="3"/>
  <c r="EC249" i="3"/>
  <c r="ED249" i="3"/>
  <c r="EF249" i="3"/>
  <c r="EG249" i="3"/>
  <c r="EI249" i="3"/>
  <c r="EJ249" i="3"/>
  <c r="EL249" i="3"/>
  <c r="EM249" i="3"/>
  <c r="EO249" i="3"/>
  <c r="EP249" i="3"/>
  <c r="ER249" i="3"/>
  <c r="ES249" i="3"/>
  <c r="EU249" i="3"/>
  <c r="EV249" i="3"/>
  <c r="EX249" i="3"/>
  <c r="EY249" i="3"/>
  <c r="FA249" i="3"/>
  <c r="FB249" i="3"/>
  <c r="FD249" i="3"/>
  <c r="FE249" i="3"/>
  <c r="FG249" i="3"/>
  <c r="FH249" i="3"/>
  <c r="FJ249" i="3"/>
  <c r="FK249" i="3"/>
  <c r="FM249" i="3"/>
  <c r="FN249" i="3"/>
  <c r="FP249" i="3"/>
  <c r="FQ249" i="3"/>
  <c r="FS249" i="3"/>
  <c r="FT249" i="3"/>
  <c r="FV249" i="3"/>
  <c r="FW249" i="3"/>
  <c r="FY249" i="3"/>
  <c r="FZ249" i="3"/>
  <c r="GB249" i="3"/>
  <c r="GC249" i="3"/>
  <c r="GE249" i="3"/>
  <c r="GF249" i="3"/>
  <c r="GH249" i="3"/>
  <c r="GI249" i="3"/>
  <c r="GK249" i="3"/>
  <c r="GL249" i="3"/>
  <c r="GN249" i="3"/>
  <c r="GO249" i="3"/>
  <c r="GQ249" i="3"/>
  <c r="GR249" i="3"/>
  <c r="GT249" i="3"/>
  <c r="GU249" i="3"/>
  <c r="GW249" i="3"/>
  <c r="GX249" i="3"/>
  <c r="GZ249" i="3"/>
  <c r="HA249" i="3"/>
  <c r="HC249" i="3"/>
  <c r="HD249" i="3"/>
  <c r="HF249" i="3"/>
  <c r="HG249" i="3"/>
  <c r="HI249" i="3"/>
  <c r="HJ249" i="3"/>
  <c r="HL249" i="3"/>
  <c r="HM249" i="3"/>
  <c r="HO249" i="3"/>
  <c r="HP249" i="3"/>
  <c r="HR249" i="3"/>
  <c r="HS249" i="3"/>
  <c r="HU249" i="3"/>
  <c r="HV249" i="3"/>
  <c r="HX249" i="3"/>
  <c r="HY249" i="3"/>
  <c r="IA249" i="3"/>
  <c r="IB249" i="3"/>
  <c r="ID249" i="3"/>
  <c r="IE249" i="3"/>
  <c r="IG249" i="3"/>
  <c r="IH249" i="3"/>
  <c r="IJ249" i="3"/>
  <c r="IK249" i="3"/>
  <c r="IM249" i="3"/>
  <c r="IN249" i="3"/>
  <c r="IP249" i="3"/>
  <c r="IQ249" i="3"/>
  <c r="IS249" i="3"/>
  <c r="IT249" i="3"/>
  <c r="IV249" i="3"/>
  <c r="IW249" i="3"/>
  <c r="IY249" i="3"/>
  <c r="IZ249" i="3"/>
  <c r="JB249" i="3"/>
  <c r="JC249" i="3"/>
  <c r="JE249" i="3"/>
  <c r="JF249" i="3"/>
  <c r="JH249" i="3"/>
  <c r="JI249" i="3"/>
  <c r="JK249" i="3"/>
  <c r="JL249" i="3"/>
  <c r="JN249" i="3"/>
  <c r="JO249" i="3"/>
  <c r="JQ249" i="3"/>
  <c r="JR249" i="3"/>
  <c r="JT249" i="3"/>
  <c r="JU249" i="3"/>
  <c r="JW249" i="3"/>
  <c r="JX249" i="3"/>
  <c r="JZ249" i="3"/>
  <c r="KA249" i="3"/>
  <c r="KC249" i="3"/>
  <c r="KD249" i="3"/>
  <c r="KF249" i="3"/>
  <c r="KG249" i="3"/>
  <c r="KI249" i="3"/>
  <c r="KJ249" i="3"/>
  <c r="KL249" i="3"/>
  <c r="KM249" i="3"/>
  <c r="KO249" i="3"/>
  <c r="KP249" i="3"/>
  <c r="KR249" i="3"/>
  <c r="KS249" i="3"/>
  <c r="KU249" i="3"/>
  <c r="KV249" i="3"/>
  <c r="KX249" i="3"/>
  <c r="KY249" i="3"/>
  <c r="LA249" i="3"/>
  <c r="LB249" i="3"/>
  <c r="LD249" i="3"/>
  <c r="LE249" i="3"/>
  <c r="LG249" i="3"/>
  <c r="LH249" i="3"/>
  <c r="LJ249" i="3"/>
  <c r="LK249" i="3"/>
  <c r="LM249" i="3"/>
  <c r="LN249" i="3"/>
  <c r="LP249" i="3"/>
  <c r="LQ249" i="3"/>
  <c r="LX249" i="3"/>
  <c r="LZ249" i="3"/>
  <c r="MA249" i="3"/>
  <c r="MB249" i="3"/>
  <c r="MC249" i="3"/>
  <c r="MD249" i="3"/>
  <c r="MF249" i="3"/>
  <c r="MI249" i="3"/>
  <c r="D250" i="3"/>
  <c r="E250" i="3"/>
  <c r="G250" i="3"/>
  <c r="H250" i="3"/>
  <c r="J250" i="3"/>
  <c r="K250" i="3"/>
  <c r="M250" i="3"/>
  <c r="N250" i="3"/>
  <c r="P250" i="3"/>
  <c r="Q250" i="3"/>
  <c r="S250" i="3"/>
  <c r="T250" i="3"/>
  <c r="V250" i="3"/>
  <c r="W250" i="3"/>
  <c r="Y250" i="3"/>
  <c r="Z250" i="3"/>
  <c r="AB250" i="3"/>
  <c r="AC250" i="3"/>
  <c r="AE250" i="3"/>
  <c r="AF250" i="3"/>
  <c r="AH250" i="3"/>
  <c r="AJ250" i="3" s="1"/>
  <c r="AK250" i="3"/>
  <c r="AL250" i="3"/>
  <c r="AN250" i="3"/>
  <c r="AO250" i="3"/>
  <c r="AQ250" i="3"/>
  <c r="AR250" i="3"/>
  <c r="AT250" i="3"/>
  <c r="AU250" i="3"/>
  <c r="AW250" i="3"/>
  <c r="AX250" i="3"/>
  <c r="AZ250" i="3"/>
  <c r="BA250" i="3"/>
  <c r="BC250" i="3"/>
  <c r="BD250" i="3"/>
  <c r="BF250" i="3"/>
  <c r="BG250" i="3"/>
  <c r="BI250" i="3"/>
  <c r="BJ250" i="3"/>
  <c r="BL250" i="3"/>
  <c r="BM250" i="3"/>
  <c r="BO250" i="3"/>
  <c r="BP250" i="3"/>
  <c r="BR250" i="3"/>
  <c r="BS250" i="3"/>
  <c r="BU250" i="3"/>
  <c r="BV250" i="3"/>
  <c r="BX250" i="3"/>
  <c r="BY250" i="3"/>
  <c r="CA250" i="3"/>
  <c r="CB250" i="3"/>
  <c r="CD250" i="3"/>
  <c r="CE250" i="3"/>
  <c r="CG250" i="3"/>
  <c r="CH250" i="3"/>
  <c r="CJ250" i="3"/>
  <c r="CK250" i="3"/>
  <c r="CM250" i="3"/>
  <c r="CN250" i="3"/>
  <c r="CP250" i="3"/>
  <c r="CQ250" i="3"/>
  <c r="CS250" i="3"/>
  <c r="CT250" i="3"/>
  <c r="CV250" i="3"/>
  <c r="CW250" i="3"/>
  <c r="CY250" i="3"/>
  <c r="CZ250" i="3"/>
  <c r="DB250" i="3"/>
  <c r="DC250" i="3"/>
  <c r="DE250" i="3"/>
  <c r="DF250" i="3"/>
  <c r="DH250" i="3"/>
  <c r="DI250" i="3"/>
  <c r="DK250" i="3"/>
  <c r="DL250" i="3"/>
  <c r="DN250" i="3"/>
  <c r="DO250" i="3"/>
  <c r="DQ250" i="3"/>
  <c r="DR250" i="3"/>
  <c r="DT250" i="3"/>
  <c r="DU250" i="3"/>
  <c r="DW250" i="3"/>
  <c r="DX250" i="3"/>
  <c r="DZ250" i="3"/>
  <c r="EA250" i="3"/>
  <c r="EC250" i="3"/>
  <c r="ED250" i="3"/>
  <c r="EF250" i="3"/>
  <c r="EG250" i="3"/>
  <c r="EI250" i="3"/>
  <c r="EJ250" i="3"/>
  <c r="EL250" i="3"/>
  <c r="EM250" i="3"/>
  <c r="EO250" i="3"/>
  <c r="EP250" i="3"/>
  <c r="ER250" i="3"/>
  <c r="ES250" i="3"/>
  <c r="EU250" i="3"/>
  <c r="EV250" i="3"/>
  <c r="EX250" i="3"/>
  <c r="EY250" i="3"/>
  <c r="FA250" i="3"/>
  <c r="FB250" i="3"/>
  <c r="FD250" i="3"/>
  <c r="FE250" i="3"/>
  <c r="FG250" i="3"/>
  <c r="FH250" i="3"/>
  <c r="FJ250" i="3"/>
  <c r="FK250" i="3"/>
  <c r="FM250" i="3"/>
  <c r="FN250" i="3"/>
  <c r="FP250" i="3"/>
  <c r="FQ250" i="3"/>
  <c r="FS250" i="3"/>
  <c r="FT250" i="3"/>
  <c r="FV250" i="3"/>
  <c r="FW250" i="3"/>
  <c r="FY250" i="3"/>
  <c r="FZ250" i="3"/>
  <c r="GB250" i="3"/>
  <c r="GC250" i="3"/>
  <c r="GE250" i="3"/>
  <c r="GF250" i="3"/>
  <c r="GH250" i="3"/>
  <c r="GI250" i="3"/>
  <c r="GK250" i="3"/>
  <c r="GL250" i="3"/>
  <c r="GN250" i="3"/>
  <c r="GO250" i="3"/>
  <c r="GQ250" i="3"/>
  <c r="GR250" i="3"/>
  <c r="GT250" i="3"/>
  <c r="GU250" i="3"/>
  <c r="GW250" i="3"/>
  <c r="GX250" i="3"/>
  <c r="GZ250" i="3"/>
  <c r="HA250" i="3"/>
  <c r="HC250" i="3"/>
  <c r="HD250" i="3"/>
  <c r="HF250" i="3"/>
  <c r="HG250" i="3"/>
  <c r="HI250" i="3"/>
  <c r="HJ250" i="3"/>
  <c r="HL250" i="3"/>
  <c r="HM250" i="3"/>
  <c r="HO250" i="3"/>
  <c r="HP250" i="3"/>
  <c r="HR250" i="3"/>
  <c r="HS250" i="3"/>
  <c r="HU250" i="3"/>
  <c r="HV250" i="3"/>
  <c r="HX250" i="3"/>
  <c r="HY250" i="3"/>
  <c r="IA250" i="3"/>
  <c r="IB250" i="3"/>
  <c r="ID250" i="3"/>
  <c r="IE250" i="3"/>
  <c r="IG250" i="3"/>
  <c r="IH250" i="3"/>
  <c r="IJ250" i="3"/>
  <c r="IK250" i="3"/>
  <c r="IM250" i="3"/>
  <c r="IN250" i="3"/>
  <c r="IP250" i="3"/>
  <c r="IQ250" i="3"/>
  <c r="IS250" i="3"/>
  <c r="IT250" i="3"/>
  <c r="IV250" i="3"/>
  <c r="IW250" i="3"/>
  <c r="IY250" i="3"/>
  <c r="IZ250" i="3"/>
  <c r="JB250" i="3"/>
  <c r="JC250" i="3"/>
  <c r="JE250" i="3"/>
  <c r="JF250" i="3"/>
  <c r="JH250" i="3"/>
  <c r="JI250" i="3"/>
  <c r="JK250" i="3"/>
  <c r="JL250" i="3"/>
  <c r="JN250" i="3"/>
  <c r="JO250" i="3"/>
  <c r="JQ250" i="3"/>
  <c r="JR250" i="3"/>
  <c r="JT250" i="3"/>
  <c r="JU250" i="3"/>
  <c r="JW250" i="3"/>
  <c r="JX250" i="3"/>
  <c r="JZ250" i="3"/>
  <c r="KA250" i="3"/>
  <c r="KC250" i="3"/>
  <c r="KD250" i="3"/>
  <c r="KF250" i="3"/>
  <c r="KG250" i="3"/>
  <c r="KI250" i="3"/>
  <c r="KJ250" i="3"/>
  <c r="KL250" i="3"/>
  <c r="KM250" i="3"/>
  <c r="KO250" i="3"/>
  <c r="KP250" i="3"/>
  <c r="KR250" i="3"/>
  <c r="KS250" i="3"/>
  <c r="KU250" i="3"/>
  <c r="KV250" i="3"/>
  <c r="KX250" i="3"/>
  <c r="KY250" i="3"/>
  <c r="LA250" i="3"/>
  <c r="LB250" i="3"/>
  <c r="LD250" i="3"/>
  <c r="LE250" i="3"/>
  <c r="LG250" i="3"/>
  <c r="LH250" i="3"/>
  <c r="LJ250" i="3"/>
  <c r="LK250" i="3"/>
  <c r="LM250" i="3"/>
  <c r="LN250" i="3"/>
  <c r="LP250" i="3"/>
  <c r="LQ250" i="3"/>
  <c r="LX250" i="3"/>
  <c r="LZ250" i="3"/>
  <c r="MA250" i="3"/>
  <c r="MB250" i="3"/>
  <c r="MC250" i="3"/>
  <c r="MD250" i="3"/>
  <c r="MF250" i="3"/>
  <c r="MI250" i="3"/>
  <c r="D251" i="3"/>
  <c r="E251" i="3"/>
  <c r="G251" i="3"/>
  <c r="H251" i="3"/>
  <c r="J251" i="3"/>
  <c r="K251" i="3"/>
  <c r="M251" i="3"/>
  <c r="N251" i="3"/>
  <c r="P251" i="3"/>
  <c r="Q251" i="3"/>
  <c r="S251" i="3"/>
  <c r="T251" i="3"/>
  <c r="V251" i="3"/>
  <c r="W251" i="3"/>
  <c r="Y251" i="3"/>
  <c r="Z251" i="3"/>
  <c r="AB251" i="3"/>
  <c r="AC251" i="3"/>
  <c r="AE251" i="3"/>
  <c r="AF251" i="3"/>
  <c r="AH251" i="3"/>
  <c r="AJ251" i="3" s="1"/>
  <c r="AK251" i="3"/>
  <c r="AL251" i="3"/>
  <c r="AN251" i="3"/>
  <c r="AO251" i="3"/>
  <c r="AQ251" i="3"/>
  <c r="AR251" i="3"/>
  <c r="AT251" i="3"/>
  <c r="AU251" i="3"/>
  <c r="AW251" i="3"/>
  <c r="AX251" i="3"/>
  <c r="AZ251" i="3"/>
  <c r="BA251" i="3"/>
  <c r="BC251" i="3"/>
  <c r="BD251" i="3"/>
  <c r="BF251" i="3"/>
  <c r="BG251" i="3"/>
  <c r="BI251" i="3"/>
  <c r="BJ251" i="3"/>
  <c r="BL251" i="3"/>
  <c r="BM251" i="3"/>
  <c r="BO251" i="3"/>
  <c r="BP251" i="3"/>
  <c r="BR251" i="3"/>
  <c r="BS251" i="3"/>
  <c r="BU251" i="3"/>
  <c r="BV251" i="3"/>
  <c r="BX251" i="3"/>
  <c r="BY251" i="3"/>
  <c r="CA251" i="3"/>
  <c r="CB251" i="3"/>
  <c r="CD251" i="3"/>
  <c r="CE251" i="3"/>
  <c r="CG251" i="3"/>
  <c r="CH251" i="3"/>
  <c r="CJ251" i="3"/>
  <c r="CK251" i="3"/>
  <c r="CM251" i="3"/>
  <c r="CN251" i="3"/>
  <c r="CP251" i="3"/>
  <c r="CQ251" i="3"/>
  <c r="CS251" i="3"/>
  <c r="CT251" i="3"/>
  <c r="CV251" i="3"/>
  <c r="CW251" i="3"/>
  <c r="CY251" i="3"/>
  <c r="CZ251" i="3"/>
  <c r="DB251" i="3"/>
  <c r="DC251" i="3"/>
  <c r="DE251" i="3"/>
  <c r="DF251" i="3"/>
  <c r="DH251" i="3"/>
  <c r="DI251" i="3"/>
  <c r="DK251" i="3"/>
  <c r="DL251" i="3"/>
  <c r="DN251" i="3"/>
  <c r="DO251" i="3"/>
  <c r="DQ251" i="3"/>
  <c r="DR251" i="3"/>
  <c r="DT251" i="3"/>
  <c r="DU251" i="3"/>
  <c r="DW251" i="3"/>
  <c r="DX251" i="3"/>
  <c r="DZ251" i="3"/>
  <c r="EA251" i="3"/>
  <c r="EC251" i="3"/>
  <c r="ED251" i="3"/>
  <c r="EF251" i="3"/>
  <c r="EG251" i="3"/>
  <c r="EI251" i="3"/>
  <c r="EJ251" i="3"/>
  <c r="EL251" i="3"/>
  <c r="EM251" i="3"/>
  <c r="EO251" i="3"/>
  <c r="EP251" i="3"/>
  <c r="ER251" i="3"/>
  <c r="ES251" i="3"/>
  <c r="EU251" i="3"/>
  <c r="EV251" i="3"/>
  <c r="EX251" i="3"/>
  <c r="EY251" i="3"/>
  <c r="FA251" i="3"/>
  <c r="FB251" i="3"/>
  <c r="FD251" i="3"/>
  <c r="FE251" i="3"/>
  <c r="FG251" i="3"/>
  <c r="FH251" i="3"/>
  <c r="FJ251" i="3"/>
  <c r="FK251" i="3"/>
  <c r="FM251" i="3"/>
  <c r="FN251" i="3"/>
  <c r="FP251" i="3"/>
  <c r="FQ251" i="3"/>
  <c r="FS251" i="3"/>
  <c r="FT251" i="3"/>
  <c r="FV251" i="3"/>
  <c r="FW251" i="3"/>
  <c r="FY251" i="3"/>
  <c r="FZ251" i="3"/>
  <c r="GB251" i="3"/>
  <c r="GC251" i="3"/>
  <c r="GE251" i="3"/>
  <c r="GF251" i="3"/>
  <c r="GH251" i="3"/>
  <c r="GI251" i="3"/>
  <c r="GK251" i="3"/>
  <c r="GL251" i="3"/>
  <c r="GN251" i="3"/>
  <c r="GO251" i="3"/>
  <c r="GQ251" i="3"/>
  <c r="GR251" i="3"/>
  <c r="GT251" i="3"/>
  <c r="GU251" i="3"/>
  <c r="GW251" i="3"/>
  <c r="GX251" i="3"/>
  <c r="GZ251" i="3"/>
  <c r="HA251" i="3"/>
  <c r="HC251" i="3"/>
  <c r="HD251" i="3"/>
  <c r="HF251" i="3"/>
  <c r="HG251" i="3"/>
  <c r="HI251" i="3"/>
  <c r="HJ251" i="3"/>
  <c r="HL251" i="3"/>
  <c r="HM251" i="3"/>
  <c r="HO251" i="3"/>
  <c r="HP251" i="3"/>
  <c r="HR251" i="3"/>
  <c r="HS251" i="3"/>
  <c r="HU251" i="3"/>
  <c r="HV251" i="3"/>
  <c r="HX251" i="3"/>
  <c r="HY251" i="3"/>
  <c r="IA251" i="3"/>
  <c r="IB251" i="3"/>
  <c r="ID251" i="3"/>
  <c r="IE251" i="3"/>
  <c r="IG251" i="3"/>
  <c r="IH251" i="3"/>
  <c r="IJ251" i="3"/>
  <c r="IK251" i="3"/>
  <c r="IM251" i="3"/>
  <c r="IN251" i="3"/>
  <c r="IP251" i="3"/>
  <c r="IQ251" i="3"/>
  <c r="IS251" i="3"/>
  <c r="IT251" i="3"/>
  <c r="IV251" i="3"/>
  <c r="IW251" i="3"/>
  <c r="IY251" i="3"/>
  <c r="IZ251" i="3"/>
  <c r="JB251" i="3"/>
  <c r="JC251" i="3"/>
  <c r="JE251" i="3"/>
  <c r="JF251" i="3"/>
  <c r="JH251" i="3"/>
  <c r="JI251" i="3"/>
  <c r="JK251" i="3"/>
  <c r="JL251" i="3"/>
  <c r="JN251" i="3"/>
  <c r="JO251" i="3"/>
  <c r="JQ251" i="3"/>
  <c r="JR251" i="3"/>
  <c r="JT251" i="3"/>
  <c r="JU251" i="3"/>
  <c r="JW251" i="3"/>
  <c r="JX251" i="3"/>
  <c r="JZ251" i="3"/>
  <c r="KA251" i="3"/>
  <c r="KC251" i="3"/>
  <c r="KD251" i="3"/>
  <c r="KF251" i="3"/>
  <c r="KG251" i="3"/>
  <c r="KI251" i="3"/>
  <c r="KJ251" i="3"/>
  <c r="KL251" i="3"/>
  <c r="KM251" i="3"/>
  <c r="KO251" i="3"/>
  <c r="KP251" i="3"/>
  <c r="KR251" i="3"/>
  <c r="KS251" i="3"/>
  <c r="KU251" i="3"/>
  <c r="KV251" i="3"/>
  <c r="KX251" i="3"/>
  <c r="KY251" i="3"/>
  <c r="LA251" i="3"/>
  <c r="LB251" i="3"/>
  <c r="LD251" i="3"/>
  <c r="LE251" i="3"/>
  <c r="LG251" i="3"/>
  <c r="LH251" i="3"/>
  <c r="LJ251" i="3"/>
  <c r="LK251" i="3"/>
  <c r="LM251" i="3"/>
  <c r="LN251" i="3"/>
  <c r="LP251" i="3"/>
  <c r="LQ251" i="3"/>
  <c r="LX251" i="3"/>
  <c r="LZ251" i="3"/>
  <c r="MA251" i="3"/>
  <c r="MB251" i="3"/>
  <c r="MC251" i="3"/>
  <c r="MD251" i="3"/>
  <c r="MF251" i="3"/>
  <c r="MI251" i="3"/>
  <c r="D252" i="3"/>
  <c r="E252" i="3"/>
  <c r="G252" i="3"/>
  <c r="H252" i="3"/>
  <c r="J252" i="3"/>
  <c r="K252" i="3"/>
  <c r="M252" i="3"/>
  <c r="N252" i="3"/>
  <c r="P252" i="3"/>
  <c r="Q252" i="3"/>
  <c r="S252" i="3"/>
  <c r="T252" i="3"/>
  <c r="V252" i="3"/>
  <c r="W252" i="3"/>
  <c r="Y252" i="3"/>
  <c r="Z252" i="3"/>
  <c r="AB252" i="3"/>
  <c r="AC252" i="3"/>
  <c r="AE252" i="3"/>
  <c r="AF252" i="3"/>
  <c r="AH252" i="3"/>
  <c r="AJ252" i="3" s="1"/>
  <c r="AK252" i="3"/>
  <c r="AL252" i="3"/>
  <c r="AN252" i="3"/>
  <c r="AO252" i="3"/>
  <c r="AQ252" i="3"/>
  <c r="AR252" i="3"/>
  <c r="AT252" i="3"/>
  <c r="AU252" i="3"/>
  <c r="AW252" i="3"/>
  <c r="AX252" i="3"/>
  <c r="AZ252" i="3"/>
  <c r="BA252" i="3"/>
  <c r="BC252" i="3"/>
  <c r="BD252" i="3"/>
  <c r="BF252" i="3"/>
  <c r="BG252" i="3"/>
  <c r="BI252" i="3"/>
  <c r="BJ252" i="3"/>
  <c r="BL252" i="3"/>
  <c r="BM252" i="3"/>
  <c r="BO252" i="3"/>
  <c r="BP252" i="3"/>
  <c r="BR252" i="3"/>
  <c r="BS252" i="3"/>
  <c r="BU252" i="3"/>
  <c r="BV252" i="3"/>
  <c r="BX252" i="3"/>
  <c r="BY252" i="3"/>
  <c r="CA252" i="3"/>
  <c r="CB252" i="3"/>
  <c r="CD252" i="3"/>
  <c r="CE252" i="3"/>
  <c r="CG252" i="3"/>
  <c r="CH252" i="3"/>
  <c r="CJ252" i="3"/>
  <c r="CK252" i="3"/>
  <c r="CM252" i="3"/>
  <c r="CN252" i="3"/>
  <c r="CP252" i="3"/>
  <c r="CQ252" i="3"/>
  <c r="CS252" i="3"/>
  <c r="CT252" i="3"/>
  <c r="CV252" i="3"/>
  <c r="CW252" i="3"/>
  <c r="CY252" i="3"/>
  <c r="CZ252" i="3"/>
  <c r="DB252" i="3"/>
  <c r="DC252" i="3"/>
  <c r="DE252" i="3"/>
  <c r="DF252" i="3"/>
  <c r="DH252" i="3"/>
  <c r="DI252" i="3"/>
  <c r="DK252" i="3"/>
  <c r="DL252" i="3"/>
  <c r="DN252" i="3"/>
  <c r="DO252" i="3"/>
  <c r="DQ252" i="3"/>
  <c r="DR252" i="3"/>
  <c r="DT252" i="3"/>
  <c r="DU252" i="3"/>
  <c r="DW252" i="3"/>
  <c r="DX252" i="3"/>
  <c r="DZ252" i="3"/>
  <c r="EA252" i="3"/>
  <c r="EC252" i="3"/>
  <c r="ED252" i="3"/>
  <c r="EF252" i="3"/>
  <c r="EG252" i="3"/>
  <c r="EI252" i="3"/>
  <c r="EJ252" i="3"/>
  <c r="EL252" i="3"/>
  <c r="EM252" i="3"/>
  <c r="EO252" i="3"/>
  <c r="EP252" i="3"/>
  <c r="ER252" i="3"/>
  <c r="ES252" i="3"/>
  <c r="EU252" i="3"/>
  <c r="EV252" i="3"/>
  <c r="EX252" i="3"/>
  <c r="EY252" i="3"/>
  <c r="FA252" i="3"/>
  <c r="FB252" i="3"/>
  <c r="FD252" i="3"/>
  <c r="FE252" i="3"/>
  <c r="FG252" i="3"/>
  <c r="FH252" i="3"/>
  <c r="FJ252" i="3"/>
  <c r="FK252" i="3"/>
  <c r="FM252" i="3"/>
  <c r="FN252" i="3"/>
  <c r="FP252" i="3"/>
  <c r="FQ252" i="3"/>
  <c r="FS252" i="3"/>
  <c r="FT252" i="3"/>
  <c r="FV252" i="3"/>
  <c r="FW252" i="3"/>
  <c r="FY252" i="3"/>
  <c r="FZ252" i="3"/>
  <c r="GB252" i="3"/>
  <c r="GC252" i="3"/>
  <c r="GE252" i="3"/>
  <c r="GF252" i="3"/>
  <c r="GH252" i="3"/>
  <c r="GI252" i="3"/>
  <c r="GK252" i="3"/>
  <c r="GL252" i="3"/>
  <c r="GN252" i="3"/>
  <c r="GO252" i="3"/>
  <c r="GQ252" i="3"/>
  <c r="GR252" i="3"/>
  <c r="GT252" i="3"/>
  <c r="GU252" i="3"/>
  <c r="GW252" i="3"/>
  <c r="GX252" i="3"/>
  <c r="GZ252" i="3"/>
  <c r="HA252" i="3"/>
  <c r="HC252" i="3"/>
  <c r="HD252" i="3"/>
  <c r="HF252" i="3"/>
  <c r="HG252" i="3"/>
  <c r="HI252" i="3"/>
  <c r="HJ252" i="3"/>
  <c r="HL252" i="3"/>
  <c r="HM252" i="3"/>
  <c r="HO252" i="3"/>
  <c r="HP252" i="3"/>
  <c r="HR252" i="3"/>
  <c r="HS252" i="3"/>
  <c r="HU252" i="3"/>
  <c r="HV252" i="3"/>
  <c r="HX252" i="3"/>
  <c r="HY252" i="3"/>
  <c r="IA252" i="3"/>
  <c r="IB252" i="3"/>
  <c r="ID252" i="3"/>
  <c r="IE252" i="3"/>
  <c r="IG252" i="3"/>
  <c r="IH252" i="3"/>
  <c r="IJ252" i="3"/>
  <c r="IK252" i="3"/>
  <c r="IM252" i="3"/>
  <c r="IN252" i="3"/>
  <c r="IP252" i="3"/>
  <c r="IQ252" i="3"/>
  <c r="IS252" i="3"/>
  <c r="IT252" i="3"/>
  <c r="IV252" i="3"/>
  <c r="IW252" i="3"/>
  <c r="IY252" i="3"/>
  <c r="IZ252" i="3"/>
  <c r="JB252" i="3"/>
  <c r="JC252" i="3"/>
  <c r="JE252" i="3"/>
  <c r="JF252" i="3"/>
  <c r="JH252" i="3"/>
  <c r="JI252" i="3"/>
  <c r="JK252" i="3"/>
  <c r="JL252" i="3"/>
  <c r="JN252" i="3"/>
  <c r="JO252" i="3"/>
  <c r="JQ252" i="3"/>
  <c r="JR252" i="3"/>
  <c r="JT252" i="3"/>
  <c r="JU252" i="3"/>
  <c r="JW252" i="3"/>
  <c r="JX252" i="3"/>
  <c r="JZ252" i="3"/>
  <c r="KA252" i="3"/>
  <c r="KC252" i="3"/>
  <c r="KD252" i="3"/>
  <c r="KF252" i="3"/>
  <c r="KG252" i="3"/>
  <c r="KI252" i="3"/>
  <c r="KJ252" i="3"/>
  <c r="KL252" i="3"/>
  <c r="KM252" i="3"/>
  <c r="KO252" i="3"/>
  <c r="KP252" i="3"/>
  <c r="KR252" i="3"/>
  <c r="KS252" i="3"/>
  <c r="KU252" i="3"/>
  <c r="KV252" i="3"/>
  <c r="KX252" i="3"/>
  <c r="KY252" i="3"/>
  <c r="LA252" i="3"/>
  <c r="LB252" i="3"/>
  <c r="LD252" i="3"/>
  <c r="LE252" i="3"/>
  <c r="LG252" i="3"/>
  <c r="LH252" i="3"/>
  <c r="LJ252" i="3"/>
  <c r="LK252" i="3"/>
  <c r="LM252" i="3"/>
  <c r="LN252" i="3"/>
  <c r="LP252" i="3"/>
  <c r="LQ252" i="3"/>
  <c r="LX252" i="3"/>
  <c r="LZ252" i="3"/>
  <c r="MA252" i="3"/>
  <c r="MB252" i="3"/>
  <c r="MC252" i="3"/>
  <c r="MD252" i="3"/>
  <c r="MF252" i="3"/>
  <c r="MI252" i="3"/>
  <c r="D253" i="3"/>
  <c r="E253" i="3"/>
  <c r="G253" i="3"/>
  <c r="H253" i="3"/>
  <c r="J253" i="3"/>
  <c r="K253" i="3"/>
  <c r="M253" i="3"/>
  <c r="N253" i="3"/>
  <c r="P253" i="3"/>
  <c r="Q253" i="3"/>
  <c r="S253" i="3"/>
  <c r="T253" i="3"/>
  <c r="V253" i="3"/>
  <c r="W253" i="3"/>
  <c r="Y253" i="3"/>
  <c r="Z253" i="3"/>
  <c r="AB253" i="3"/>
  <c r="AC253" i="3"/>
  <c r="AE253" i="3"/>
  <c r="AF253" i="3"/>
  <c r="AJ253" i="3"/>
  <c r="AK253" i="3"/>
  <c r="AL253" i="3"/>
  <c r="AN253" i="3"/>
  <c r="AO253" i="3"/>
  <c r="AQ253" i="3"/>
  <c r="AR253" i="3"/>
  <c r="AT253" i="3"/>
  <c r="AU253" i="3"/>
  <c r="AW253" i="3"/>
  <c r="AX253" i="3"/>
  <c r="AZ253" i="3"/>
  <c r="BA253" i="3"/>
  <c r="BC253" i="3"/>
  <c r="BD253" i="3"/>
  <c r="BF253" i="3"/>
  <c r="BG253" i="3"/>
  <c r="BI253" i="3"/>
  <c r="BJ253" i="3"/>
  <c r="BL253" i="3"/>
  <c r="BM253" i="3"/>
  <c r="BO253" i="3"/>
  <c r="BP253" i="3"/>
  <c r="BR253" i="3"/>
  <c r="BS253" i="3"/>
  <c r="BU253" i="3"/>
  <c r="BV253" i="3"/>
  <c r="BX253" i="3"/>
  <c r="BY253" i="3"/>
  <c r="CA253" i="3"/>
  <c r="CB253" i="3"/>
  <c r="CD253" i="3"/>
  <c r="CE253" i="3"/>
  <c r="CG253" i="3"/>
  <c r="CH253" i="3"/>
  <c r="CJ253" i="3"/>
  <c r="CK253" i="3"/>
  <c r="CM253" i="3"/>
  <c r="CN253" i="3"/>
  <c r="CP253" i="3"/>
  <c r="CQ253" i="3"/>
  <c r="CS253" i="3"/>
  <c r="CT253" i="3"/>
  <c r="CV253" i="3"/>
  <c r="CW253" i="3"/>
  <c r="CY253" i="3"/>
  <c r="CZ253" i="3"/>
  <c r="DB253" i="3"/>
  <c r="DC253" i="3"/>
  <c r="DE253" i="3"/>
  <c r="DF253" i="3"/>
  <c r="DH253" i="3"/>
  <c r="DI253" i="3"/>
  <c r="DK253" i="3"/>
  <c r="DL253" i="3"/>
  <c r="DN253" i="3"/>
  <c r="DO253" i="3"/>
  <c r="DQ253" i="3"/>
  <c r="DR253" i="3"/>
  <c r="DT253" i="3"/>
  <c r="DU253" i="3"/>
  <c r="DW253" i="3"/>
  <c r="DX253" i="3"/>
  <c r="DZ253" i="3"/>
  <c r="EA253" i="3"/>
  <c r="EC253" i="3"/>
  <c r="ED253" i="3"/>
  <c r="EF253" i="3"/>
  <c r="EG253" i="3"/>
  <c r="EI253" i="3"/>
  <c r="EJ253" i="3"/>
  <c r="EL253" i="3"/>
  <c r="EM253" i="3"/>
  <c r="EO253" i="3"/>
  <c r="EP253" i="3"/>
  <c r="ER253" i="3"/>
  <c r="ES253" i="3"/>
  <c r="EU253" i="3"/>
  <c r="EV253" i="3"/>
  <c r="EX253" i="3"/>
  <c r="EY253" i="3"/>
  <c r="FA253" i="3"/>
  <c r="FB253" i="3"/>
  <c r="FD253" i="3"/>
  <c r="FE253" i="3"/>
  <c r="FG253" i="3"/>
  <c r="FH253" i="3"/>
  <c r="FJ253" i="3"/>
  <c r="FK253" i="3"/>
  <c r="FM253" i="3"/>
  <c r="FN253" i="3"/>
  <c r="FP253" i="3"/>
  <c r="FQ253" i="3"/>
  <c r="FS253" i="3"/>
  <c r="FT253" i="3"/>
  <c r="FV253" i="3"/>
  <c r="FW253" i="3"/>
  <c r="FY253" i="3"/>
  <c r="FZ253" i="3"/>
  <c r="GB253" i="3"/>
  <c r="GC253" i="3"/>
  <c r="GE253" i="3"/>
  <c r="GF253" i="3"/>
  <c r="GH253" i="3"/>
  <c r="GI253" i="3"/>
  <c r="GK253" i="3"/>
  <c r="GL253" i="3"/>
  <c r="GN253" i="3"/>
  <c r="GO253" i="3"/>
  <c r="GQ253" i="3"/>
  <c r="GR253" i="3"/>
  <c r="GT253" i="3"/>
  <c r="GU253" i="3"/>
  <c r="GW253" i="3"/>
  <c r="GX253" i="3"/>
  <c r="GZ253" i="3"/>
  <c r="HA253" i="3"/>
  <c r="HC253" i="3"/>
  <c r="HD253" i="3"/>
  <c r="HF253" i="3"/>
  <c r="HG253" i="3"/>
  <c r="HI253" i="3"/>
  <c r="HJ253" i="3"/>
  <c r="HL253" i="3"/>
  <c r="HM253" i="3"/>
  <c r="HO253" i="3"/>
  <c r="HP253" i="3"/>
  <c r="HR253" i="3"/>
  <c r="HS253" i="3"/>
  <c r="HU253" i="3"/>
  <c r="HV253" i="3"/>
  <c r="HX253" i="3"/>
  <c r="HY253" i="3"/>
  <c r="IA253" i="3"/>
  <c r="IB253" i="3"/>
  <c r="ID253" i="3"/>
  <c r="IE253" i="3"/>
  <c r="IG253" i="3"/>
  <c r="IH253" i="3"/>
  <c r="IJ253" i="3"/>
  <c r="IK253" i="3"/>
  <c r="IM253" i="3"/>
  <c r="IN253" i="3"/>
  <c r="IP253" i="3"/>
  <c r="IQ253" i="3"/>
  <c r="IS253" i="3"/>
  <c r="IT253" i="3"/>
  <c r="IV253" i="3"/>
  <c r="IW253" i="3"/>
  <c r="IY253" i="3"/>
  <c r="IZ253" i="3"/>
  <c r="JB253" i="3"/>
  <c r="JC253" i="3"/>
  <c r="JE253" i="3"/>
  <c r="JF253" i="3"/>
  <c r="JH253" i="3"/>
  <c r="JI253" i="3"/>
  <c r="JK253" i="3"/>
  <c r="JL253" i="3"/>
  <c r="JN253" i="3"/>
  <c r="JO253" i="3"/>
  <c r="JQ253" i="3"/>
  <c r="JR253" i="3"/>
  <c r="JT253" i="3"/>
  <c r="JU253" i="3"/>
  <c r="JW253" i="3"/>
  <c r="JX253" i="3"/>
  <c r="JZ253" i="3"/>
  <c r="KA253" i="3"/>
  <c r="KC253" i="3"/>
  <c r="KD253" i="3"/>
  <c r="KF253" i="3"/>
  <c r="KG253" i="3"/>
  <c r="KI253" i="3"/>
  <c r="KJ253" i="3"/>
  <c r="KL253" i="3"/>
  <c r="KM253" i="3"/>
  <c r="KO253" i="3"/>
  <c r="KP253" i="3"/>
  <c r="KR253" i="3"/>
  <c r="KS253" i="3"/>
  <c r="KU253" i="3"/>
  <c r="KV253" i="3"/>
  <c r="KX253" i="3"/>
  <c r="KY253" i="3"/>
  <c r="LA253" i="3"/>
  <c r="LB253" i="3"/>
  <c r="LD253" i="3"/>
  <c r="LE253" i="3"/>
  <c r="LG253" i="3"/>
  <c r="LH253" i="3"/>
  <c r="LJ253" i="3"/>
  <c r="LK253" i="3"/>
  <c r="LM253" i="3"/>
  <c r="LN253" i="3"/>
  <c r="LP253" i="3"/>
  <c r="LQ253" i="3"/>
  <c r="LX253" i="3"/>
  <c r="LZ253" i="3"/>
  <c r="MA253" i="3"/>
  <c r="MB253" i="3"/>
  <c r="MC253" i="3"/>
  <c r="MD253" i="3"/>
  <c r="MF253" i="3"/>
  <c r="MI253" i="3"/>
  <c r="D254" i="3"/>
  <c r="E254" i="3"/>
  <c r="G254" i="3"/>
  <c r="H254" i="3"/>
  <c r="J254" i="3"/>
  <c r="K254" i="3"/>
  <c r="M254" i="3"/>
  <c r="N254" i="3"/>
  <c r="P254" i="3"/>
  <c r="Q254" i="3"/>
  <c r="S254" i="3"/>
  <c r="T254" i="3"/>
  <c r="V254" i="3"/>
  <c r="W254" i="3"/>
  <c r="Y254" i="3"/>
  <c r="Z254" i="3"/>
  <c r="AB254" i="3"/>
  <c r="AC254" i="3"/>
  <c r="AE254" i="3"/>
  <c r="AF254" i="3"/>
  <c r="AH254" i="3"/>
  <c r="AJ254" i="3" s="1"/>
  <c r="AK254" i="3"/>
  <c r="AL254" i="3"/>
  <c r="AN254" i="3"/>
  <c r="AO254" i="3"/>
  <c r="AQ254" i="3"/>
  <c r="AR254" i="3"/>
  <c r="AT254" i="3"/>
  <c r="AU254" i="3"/>
  <c r="AW254" i="3"/>
  <c r="AX254" i="3"/>
  <c r="AZ254" i="3"/>
  <c r="BA254" i="3"/>
  <c r="BC254" i="3"/>
  <c r="BD254" i="3"/>
  <c r="BF254" i="3"/>
  <c r="BG254" i="3"/>
  <c r="BI254" i="3"/>
  <c r="BJ254" i="3"/>
  <c r="BL254" i="3"/>
  <c r="BM254" i="3"/>
  <c r="BO254" i="3"/>
  <c r="BP254" i="3"/>
  <c r="BR254" i="3"/>
  <c r="BS254" i="3"/>
  <c r="BU254" i="3"/>
  <c r="BV254" i="3"/>
  <c r="BX254" i="3"/>
  <c r="BY254" i="3"/>
  <c r="CA254" i="3"/>
  <c r="CB254" i="3"/>
  <c r="CD254" i="3"/>
  <c r="CE254" i="3"/>
  <c r="CG254" i="3"/>
  <c r="CH254" i="3"/>
  <c r="CJ254" i="3"/>
  <c r="CK254" i="3"/>
  <c r="CM254" i="3"/>
  <c r="CN254" i="3"/>
  <c r="CP254" i="3"/>
  <c r="CQ254" i="3"/>
  <c r="CS254" i="3"/>
  <c r="CT254" i="3"/>
  <c r="CV254" i="3"/>
  <c r="CW254" i="3"/>
  <c r="CY254" i="3"/>
  <c r="CZ254" i="3"/>
  <c r="DB254" i="3"/>
  <c r="DC254" i="3"/>
  <c r="DE254" i="3"/>
  <c r="DF254" i="3"/>
  <c r="DH254" i="3"/>
  <c r="DI254" i="3"/>
  <c r="DK254" i="3"/>
  <c r="DL254" i="3"/>
  <c r="DN254" i="3"/>
  <c r="DO254" i="3"/>
  <c r="DQ254" i="3"/>
  <c r="DR254" i="3"/>
  <c r="DT254" i="3"/>
  <c r="DU254" i="3"/>
  <c r="DW254" i="3"/>
  <c r="DX254" i="3"/>
  <c r="DZ254" i="3"/>
  <c r="EA254" i="3"/>
  <c r="EC254" i="3"/>
  <c r="ED254" i="3"/>
  <c r="EF254" i="3"/>
  <c r="EG254" i="3"/>
  <c r="EI254" i="3"/>
  <c r="EJ254" i="3"/>
  <c r="EL254" i="3"/>
  <c r="EM254" i="3"/>
  <c r="EO254" i="3"/>
  <c r="EP254" i="3"/>
  <c r="ER254" i="3"/>
  <c r="ES254" i="3"/>
  <c r="EU254" i="3"/>
  <c r="EV254" i="3"/>
  <c r="EX254" i="3"/>
  <c r="EY254" i="3"/>
  <c r="FA254" i="3"/>
  <c r="FB254" i="3"/>
  <c r="FD254" i="3"/>
  <c r="FE254" i="3"/>
  <c r="FG254" i="3"/>
  <c r="FH254" i="3"/>
  <c r="FJ254" i="3"/>
  <c r="FK254" i="3"/>
  <c r="FM254" i="3"/>
  <c r="FN254" i="3"/>
  <c r="FP254" i="3"/>
  <c r="FQ254" i="3"/>
  <c r="FS254" i="3"/>
  <c r="FT254" i="3"/>
  <c r="FV254" i="3"/>
  <c r="FW254" i="3"/>
  <c r="FY254" i="3"/>
  <c r="FZ254" i="3"/>
  <c r="GB254" i="3"/>
  <c r="GC254" i="3"/>
  <c r="GE254" i="3"/>
  <c r="GF254" i="3"/>
  <c r="GH254" i="3"/>
  <c r="GI254" i="3"/>
  <c r="GK254" i="3"/>
  <c r="GL254" i="3"/>
  <c r="GN254" i="3"/>
  <c r="GO254" i="3"/>
  <c r="GQ254" i="3"/>
  <c r="GR254" i="3"/>
  <c r="GT254" i="3"/>
  <c r="GU254" i="3"/>
  <c r="GW254" i="3"/>
  <c r="GX254" i="3"/>
  <c r="GZ254" i="3"/>
  <c r="HA254" i="3"/>
  <c r="HC254" i="3"/>
  <c r="HD254" i="3"/>
  <c r="HF254" i="3"/>
  <c r="HG254" i="3"/>
  <c r="HI254" i="3"/>
  <c r="HJ254" i="3"/>
  <c r="HL254" i="3"/>
  <c r="HM254" i="3"/>
  <c r="HO254" i="3"/>
  <c r="HP254" i="3"/>
  <c r="HR254" i="3"/>
  <c r="HS254" i="3"/>
  <c r="HU254" i="3"/>
  <c r="HV254" i="3"/>
  <c r="HX254" i="3"/>
  <c r="HY254" i="3"/>
  <c r="IA254" i="3"/>
  <c r="IB254" i="3"/>
  <c r="ID254" i="3"/>
  <c r="IE254" i="3"/>
  <c r="IG254" i="3"/>
  <c r="IH254" i="3"/>
  <c r="IJ254" i="3"/>
  <c r="IK254" i="3"/>
  <c r="IM254" i="3"/>
  <c r="IN254" i="3"/>
  <c r="IP254" i="3"/>
  <c r="IQ254" i="3"/>
  <c r="IS254" i="3"/>
  <c r="IT254" i="3"/>
  <c r="IV254" i="3"/>
  <c r="IW254" i="3"/>
  <c r="IY254" i="3"/>
  <c r="IZ254" i="3"/>
  <c r="JB254" i="3"/>
  <c r="JC254" i="3"/>
  <c r="JE254" i="3"/>
  <c r="JF254" i="3"/>
  <c r="JH254" i="3"/>
  <c r="JI254" i="3"/>
  <c r="JK254" i="3"/>
  <c r="JL254" i="3"/>
  <c r="JN254" i="3"/>
  <c r="JO254" i="3"/>
  <c r="JQ254" i="3"/>
  <c r="JR254" i="3"/>
  <c r="JT254" i="3"/>
  <c r="JU254" i="3"/>
  <c r="JW254" i="3"/>
  <c r="JX254" i="3"/>
  <c r="JZ254" i="3"/>
  <c r="KA254" i="3"/>
  <c r="KC254" i="3"/>
  <c r="KD254" i="3"/>
  <c r="KF254" i="3"/>
  <c r="KG254" i="3"/>
  <c r="KI254" i="3"/>
  <c r="KJ254" i="3"/>
  <c r="KL254" i="3"/>
  <c r="KM254" i="3"/>
  <c r="KO254" i="3"/>
  <c r="KP254" i="3"/>
  <c r="KR254" i="3"/>
  <c r="KS254" i="3"/>
  <c r="KU254" i="3"/>
  <c r="KV254" i="3"/>
  <c r="KX254" i="3"/>
  <c r="KY254" i="3"/>
  <c r="LA254" i="3"/>
  <c r="LB254" i="3"/>
  <c r="LD254" i="3"/>
  <c r="LE254" i="3"/>
  <c r="LG254" i="3"/>
  <c r="LH254" i="3"/>
  <c r="LJ254" i="3"/>
  <c r="LK254" i="3"/>
  <c r="LM254" i="3"/>
  <c r="LN254" i="3"/>
  <c r="LP254" i="3"/>
  <c r="LQ254" i="3"/>
  <c r="LX254" i="3"/>
  <c r="LZ254" i="3"/>
  <c r="MA254" i="3"/>
  <c r="MB254" i="3"/>
  <c r="MC254" i="3"/>
  <c r="MD254" i="3"/>
  <c r="MF254" i="3"/>
  <c r="MI254" i="3"/>
  <c r="D255" i="3"/>
  <c r="E255" i="3"/>
  <c r="G255" i="3"/>
  <c r="H255" i="3"/>
  <c r="J255" i="3"/>
  <c r="K255" i="3"/>
  <c r="M255" i="3"/>
  <c r="N255" i="3"/>
  <c r="P255" i="3"/>
  <c r="Q255" i="3"/>
  <c r="S255" i="3"/>
  <c r="T255" i="3"/>
  <c r="V255" i="3"/>
  <c r="W255" i="3"/>
  <c r="Y255" i="3"/>
  <c r="Z255" i="3"/>
  <c r="AB255" i="3"/>
  <c r="AC255" i="3"/>
  <c r="AE255" i="3"/>
  <c r="AF255" i="3"/>
  <c r="AJ255" i="3"/>
  <c r="AK255" i="3"/>
  <c r="AL255" i="3"/>
  <c r="AN255" i="3"/>
  <c r="AO255" i="3"/>
  <c r="AQ255" i="3"/>
  <c r="AR255" i="3"/>
  <c r="AT255" i="3"/>
  <c r="AU255" i="3"/>
  <c r="AW255" i="3"/>
  <c r="AX255" i="3"/>
  <c r="AZ255" i="3"/>
  <c r="BA255" i="3"/>
  <c r="BC255" i="3"/>
  <c r="BD255" i="3"/>
  <c r="BF255" i="3"/>
  <c r="BG255" i="3"/>
  <c r="BI255" i="3"/>
  <c r="BJ255" i="3"/>
  <c r="BL255" i="3"/>
  <c r="BM255" i="3"/>
  <c r="BO255" i="3"/>
  <c r="BP255" i="3"/>
  <c r="BR255" i="3"/>
  <c r="BS255" i="3"/>
  <c r="BU255" i="3"/>
  <c r="BV255" i="3"/>
  <c r="BX255" i="3"/>
  <c r="BY255" i="3"/>
  <c r="CA255" i="3"/>
  <c r="CB255" i="3"/>
  <c r="CD255" i="3"/>
  <c r="CE255" i="3"/>
  <c r="CG255" i="3"/>
  <c r="CH255" i="3"/>
  <c r="CJ255" i="3"/>
  <c r="CK255" i="3"/>
  <c r="CM255" i="3"/>
  <c r="CN255" i="3"/>
  <c r="CP255" i="3"/>
  <c r="CQ255" i="3"/>
  <c r="CS255" i="3"/>
  <c r="CT255" i="3"/>
  <c r="CV255" i="3"/>
  <c r="CW255" i="3"/>
  <c r="CY255" i="3"/>
  <c r="CZ255" i="3"/>
  <c r="DB255" i="3"/>
  <c r="DC255" i="3"/>
  <c r="DE255" i="3"/>
  <c r="DF255" i="3"/>
  <c r="DH255" i="3"/>
  <c r="DI255" i="3"/>
  <c r="DK255" i="3"/>
  <c r="DL255" i="3"/>
  <c r="DN255" i="3"/>
  <c r="DO255" i="3"/>
  <c r="DQ255" i="3"/>
  <c r="DR255" i="3"/>
  <c r="DT255" i="3"/>
  <c r="DU255" i="3"/>
  <c r="DW255" i="3"/>
  <c r="DX255" i="3"/>
  <c r="DZ255" i="3"/>
  <c r="EA255" i="3"/>
  <c r="EC255" i="3"/>
  <c r="ED255" i="3"/>
  <c r="EF255" i="3"/>
  <c r="EG255" i="3"/>
  <c r="EI255" i="3"/>
  <c r="EJ255" i="3"/>
  <c r="EL255" i="3"/>
  <c r="EM255" i="3"/>
  <c r="EO255" i="3"/>
  <c r="EP255" i="3"/>
  <c r="ER255" i="3"/>
  <c r="ES255" i="3"/>
  <c r="EU255" i="3"/>
  <c r="EV255" i="3"/>
  <c r="EX255" i="3"/>
  <c r="EY255" i="3"/>
  <c r="FA255" i="3"/>
  <c r="FB255" i="3"/>
  <c r="FD255" i="3"/>
  <c r="FE255" i="3"/>
  <c r="FG255" i="3"/>
  <c r="FH255" i="3"/>
  <c r="FJ255" i="3"/>
  <c r="FK255" i="3"/>
  <c r="FM255" i="3"/>
  <c r="FN255" i="3"/>
  <c r="FP255" i="3"/>
  <c r="FQ255" i="3"/>
  <c r="FS255" i="3"/>
  <c r="FT255" i="3"/>
  <c r="FV255" i="3"/>
  <c r="FW255" i="3"/>
  <c r="FY255" i="3"/>
  <c r="FZ255" i="3"/>
  <c r="GB255" i="3"/>
  <c r="GC255" i="3"/>
  <c r="GE255" i="3"/>
  <c r="GF255" i="3"/>
  <c r="GH255" i="3"/>
  <c r="GI255" i="3"/>
  <c r="GK255" i="3"/>
  <c r="GL255" i="3"/>
  <c r="GN255" i="3"/>
  <c r="GO255" i="3"/>
  <c r="GQ255" i="3"/>
  <c r="GR255" i="3"/>
  <c r="GT255" i="3"/>
  <c r="GU255" i="3"/>
  <c r="GW255" i="3"/>
  <c r="GX255" i="3"/>
  <c r="GZ255" i="3"/>
  <c r="HA255" i="3"/>
  <c r="HC255" i="3"/>
  <c r="HD255" i="3"/>
  <c r="HF255" i="3"/>
  <c r="HG255" i="3"/>
  <c r="HI255" i="3"/>
  <c r="HJ255" i="3"/>
  <c r="HL255" i="3"/>
  <c r="HM255" i="3"/>
  <c r="HO255" i="3"/>
  <c r="HP255" i="3"/>
  <c r="HR255" i="3"/>
  <c r="HS255" i="3"/>
  <c r="HU255" i="3"/>
  <c r="HV255" i="3"/>
  <c r="HX255" i="3"/>
  <c r="HY255" i="3"/>
  <c r="IA255" i="3"/>
  <c r="IB255" i="3"/>
  <c r="ID255" i="3"/>
  <c r="IE255" i="3"/>
  <c r="IG255" i="3"/>
  <c r="IH255" i="3"/>
  <c r="IJ255" i="3"/>
  <c r="IK255" i="3"/>
  <c r="IM255" i="3"/>
  <c r="IN255" i="3"/>
  <c r="IP255" i="3"/>
  <c r="IQ255" i="3"/>
  <c r="IS255" i="3"/>
  <c r="IT255" i="3"/>
  <c r="IV255" i="3"/>
  <c r="IW255" i="3"/>
  <c r="IY255" i="3"/>
  <c r="IZ255" i="3"/>
  <c r="JB255" i="3"/>
  <c r="JC255" i="3"/>
  <c r="JE255" i="3"/>
  <c r="JF255" i="3"/>
  <c r="JH255" i="3"/>
  <c r="JI255" i="3"/>
  <c r="JK255" i="3"/>
  <c r="JL255" i="3"/>
  <c r="JN255" i="3"/>
  <c r="JO255" i="3"/>
  <c r="JQ255" i="3"/>
  <c r="JR255" i="3"/>
  <c r="JT255" i="3"/>
  <c r="JU255" i="3"/>
  <c r="JW255" i="3"/>
  <c r="JX255" i="3"/>
  <c r="JZ255" i="3"/>
  <c r="KA255" i="3"/>
  <c r="KC255" i="3"/>
  <c r="KD255" i="3"/>
  <c r="KF255" i="3"/>
  <c r="KG255" i="3"/>
  <c r="KI255" i="3"/>
  <c r="KJ255" i="3"/>
  <c r="KL255" i="3"/>
  <c r="KM255" i="3"/>
  <c r="KO255" i="3"/>
  <c r="KP255" i="3"/>
  <c r="KR255" i="3"/>
  <c r="KS255" i="3"/>
  <c r="KU255" i="3"/>
  <c r="KV255" i="3"/>
  <c r="KX255" i="3"/>
  <c r="KY255" i="3"/>
  <c r="LA255" i="3"/>
  <c r="LB255" i="3"/>
  <c r="LD255" i="3"/>
  <c r="LE255" i="3"/>
  <c r="LG255" i="3"/>
  <c r="LH255" i="3"/>
  <c r="LJ255" i="3"/>
  <c r="LK255" i="3"/>
  <c r="LM255" i="3"/>
  <c r="LN255" i="3"/>
  <c r="LP255" i="3"/>
  <c r="LQ255" i="3"/>
  <c r="LX255" i="3"/>
  <c r="LZ255" i="3"/>
  <c r="MA255" i="3"/>
  <c r="MB255" i="3"/>
  <c r="MC255" i="3"/>
  <c r="MD255" i="3"/>
  <c r="MF255" i="3"/>
  <c r="MI255" i="3"/>
  <c r="D256" i="3"/>
  <c r="E256" i="3"/>
  <c r="G256" i="3"/>
  <c r="H256" i="3"/>
  <c r="J256" i="3"/>
  <c r="K256" i="3"/>
  <c r="M256" i="3"/>
  <c r="N256" i="3"/>
  <c r="P256" i="3"/>
  <c r="Q256" i="3"/>
  <c r="S256" i="3"/>
  <c r="T256" i="3"/>
  <c r="V256" i="3"/>
  <c r="W256" i="3"/>
  <c r="Y256" i="3"/>
  <c r="Z256" i="3"/>
  <c r="AB256" i="3"/>
  <c r="AC256" i="3"/>
  <c r="AE256" i="3"/>
  <c r="AF256" i="3"/>
  <c r="AH256" i="3"/>
  <c r="AJ256" i="3" s="1"/>
  <c r="AK256" i="3"/>
  <c r="AL256" i="3"/>
  <c r="AN256" i="3"/>
  <c r="AO256" i="3"/>
  <c r="AQ256" i="3"/>
  <c r="AR256" i="3"/>
  <c r="AT256" i="3"/>
  <c r="AU256" i="3"/>
  <c r="AW256" i="3"/>
  <c r="AX256" i="3"/>
  <c r="AZ256" i="3"/>
  <c r="BA256" i="3"/>
  <c r="BC256" i="3"/>
  <c r="BD256" i="3"/>
  <c r="BF256" i="3"/>
  <c r="BG256" i="3"/>
  <c r="BI256" i="3"/>
  <c r="BJ256" i="3"/>
  <c r="BL256" i="3"/>
  <c r="BM256" i="3"/>
  <c r="BO256" i="3"/>
  <c r="BP256" i="3"/>
  <c r="BR256" i="3"/>
  <c r="BS256" i="3"/>
  <c r="BU256" i="3"/>
  <c r="BV256" i="3"/>
  <c r="BX256" i="3"/>
  <c r="BY256" i="3"/>
  <c r="CA256" i="3"/>
  <c r="CB256" i="3"/>
  <c r="CD256" i="3"/>
  <c r="CE256" i="3"/>
  <c r="CG256" i="3"/>
  <c r="CH256" i="3"/>
  <c r="CJ256" i="3"/>
  <c r="CK256" i="3"/>
  <c r="CM256" i="3"/>
  <c r="CN256" i="3"/>
  <c r="CP256" i="3"/>
  <c r="CQ256" i="3"/>
  <c r="CS256" i="3"/>
  <c r="CT256" i="3"/>
  <c r="CV256" i="3"/>
  <c r="CW256" i="3"/>
  <c r="CY256" i="3"/>
  <c r="CZ256" i="3"/>
  <c r="DB256" i="3"/>
  <c r="DC256" i="3"/>
  <c r="DE256" i="3"/>
  <c r="DF256" i="3"/>
  <c r="DH256" i="3"/>
  <c r="DI256" i="3"/>
  <c r="DK256" i="3"/>
  <c r="DL256" i="3"/>
  <c r="DN256" i="3"/>
  <c r="DO256" i="3"/>
  <c r="DQ256" i="3"/>
  <c r="DR256" i="3"/>
  <c r="DT256" i="3"/>
  <c r="DU256" i="3"/>
  <c r="DW256" i="3"/>
  <c r="DX256" i="3"/>
  <c r="DZ256" i="3"/>
  <c r="EA256" i="3"/>
  <c r="EC256" i="3"/>
  <c r="ED256" i="3"/>
  <c r="EF256" i="3"/>
  <c r="EG256" i="3"/>
  <c r="EI256" i="3"/>
  <c r="EJ256" i="3"/>
  <c r="EL256" i="3"/>
  <c r="EM256" i="3"/>
  <c r="EO256" i="3"/>
  <c r="EP256" i="3"/>
  <c r="ER256" i="3"/>
  <c r="ES256" i="3"/>
  <c r="EU256" i="3"/>
  <c r="EV256" i="3"/>
  <c r="EX256" i="3"/>
  <c r="EY256" i="3"/>
  <c r="FA256" i="3"/>
  <c r="FB256" i="3"/>
  <c r="FD256" i="3"/>
  <c r="FE256" i="3"/>
  <c r="FG256" i="3"/>
  <c r="FH256" i="3"/>
  <c r="FJ256" i="3"/>
  <c r="FK256" i="3"/>
  <c r="FM256" i="3"/>
  <c r="FN256" i="3"/>
  <c r="FP256" i="3"/>
  <c r="FQ256" i="3"/>
  <c r="FS256" i="3"/>
  <c r="FT256" i="3"/>
  <c r="FV256" i="3"/>
  <c r="FW256" i="3"/>
  <c r="FY256" i="3"/>
  <c r="FZ256" i="3"/>
  <c r="GB256" i="3"/>
  <c r="GC256" i="3"/>
  <c r="GE256" i="3"/>
  <c r="GF256" i="3"/>
  <c r="GH256" i="3"/>
  <c r="GI256" i="3"/>
  <c r="GK256" i="3"/>
  <c r="GL256" i="3"/>
  <c r="GN256" i="3"/>
  <c r="GO256" i="3"/>
  <c r="GQ256" i="3"/>
  <c r="GR256" i="3"/>
  <c r="GT256" i="3"/>
  <c r="GU256" i="3"/>
  <c r="GW256" i="3"/>
  <c r="GX256" i="3"/>
  <c r="GZ256" i="3"/>
  <c r="HA256" i="3"/>
  <c r="HC256" i="3"/>
  <c r="HD256" i="3"/>
  <c r="HF256" i="3"/>
  <c r="HG256" i="3"/>
  <c r="HI256" i="3"/>
  <c r="HJ256" i="3"/>
  <c r="HL256" i="3"/>
  <c r="HM256" i="3"/>
  <c r="HO256" i="3"/>
  <c r="HP256" i="3"/>
  <c r="HR256" i="3"/>
  <c r="HS256" i="3"/>
  <c r="HU256" i="3"/>
  <c r="HV256" i="3"/>
  <c r="HX256" i="3"/>
  <c r="HY256" i="3"/>
  <c r="IA256" i="3"/>
  <c r="IB256" i="3"/>
  <c r="ID256" i="3"/>
  <c r="IE256" i="3"/>
  <c r="IG256" i="3"/>
  <c r="IH256" i="3"/>
  <c r="IJ256" i="3"/>
  <c r="IK256" i="3"/>
  <c r="IM256" i="3"/>
  <c r="IN256" i="3"/>
  <c r="IP256" i="3"/>
  <c r="IQ256" i="3"/>
  <c r="IS256" i="3"/>
  <c r="IT256" i="3"/>
  <c r="IV256" i="3"/>
  <c r="IW256" i="3"/>
  <c r="IY256" i="3"/>
  <c r="IZ256" i="3"/>
  <c r="JB256" i="3"/>
  <c r="JC256" i="3"/>
  <c r="JE256" i="3"/>
  <c r="JF256" i="3"/>
  <c r="JH256" i="3"/>
  <c r="JI256" i="3"/>
  <c r="JK256" i="3"/>
  <c r="JL256" i="3"/>
  <c r="JN256" i="3"/>
  <c r="JO256" i="3"/>
  <c r="JQ256" i="3"/>
  <c r="JR256" i="3"/>
  <c r="JT256" i="3"/>
  <c r="JU256" i="3"/>
  <c r="JW256" i="3"/>
  <c r="JX256" i="3"/>
  <c r="JZ256" i="3"/>
  <c r="KA256" i="3"/>
  <c r="KC256" i="3"/>
  <c r="KD256" i="3"/>
  <c r="KF256" i="3"/>
  <c r="KG256" i="3"/>
  <c r="KI256" i="3"/>
  <c r="KJ256" i="3"/>
  <c r="KL256" i="3"/>
  <c r="KM256" i="3"/>
  <c r="KO256" i="3"/>
  <c r="KP256" i="3"/>
  <c r="KR256" i="3"/>
  <c r="KS256" i="3"/>
  <c r="KU256" i="3"/>
  <c r="KV256" i="3"/>
  <c r="KX256" i="3"/>
  <c r="KY256" i="3"/>
  <c r="LA256" i="3"/>
  <c r="LB256" i="3"/>
  <c r="LD256" i="3"/>
  <c r="LE256" i="3"/>
  <c r="LG256" i="3"/>
  <c r="LH256" i="3"/>
  <c r="LJ256" i="3"/>
  <c r="LK256" i="3"/>
  <c r="LM256" i="3"/>
  <c r="LN256" i="3"/>
  <c r="LP256" i="3"/>
  <c r="LQ256" i="3"/>
  <c r="LX256" i="3"/>
  <c r="LZ256" i="3"/>
  <c r="MA256" i="3"/>
  <c r="MB256" i="3"/>
  <c r="MC256" i="3"/>
  <c r="MD256" i="3"/>
  <c r="MF256" i="3"/>
  <c r="MI256" i="3"/>
  <c r="D257" i="3"/>
  <c r="E257" i="3"/>
  <c r="G257" i="3"/>
  <c r="H257" i="3"/>
  <c r="J257" i="3"/>
  <c r="K257" i="3"/>
  <c r="M257" i="3"/>
  <c r="N257" i="3"/>
  <c r="P257" i="3"/>
  <c r="Q257" i="3"/>
  <c r="S257" i="3"/>
  <c r="T257" i="3"/>
  <c r="V257" i="3"/>
  <c r="W257" i="3"/>
  <c r="Y257" i="3"/>
  <c r="Z257" i="3"/>
  <c r="AB257" i="3"/>
  <c r="AC257" i="3"/>
  <c r="AE257" i="3"/>
  <c r="AF257" i="3"/>
  <c r="AJ257" i="3"/>
  <c r="AK257" i="3"/>
  <c r="AL257" i="3"/>
  <c r="AN257" i="3"/>
  <c r="AO257" i="3"/>
  <c r="AQ257" i="3"/>
  <c r="AR257" i="3"/>
  <c r="AT257" i="3"/>
  <c r="AU257" i="3"/>
  <c r="AW257" i="3"/>
  <c r="AX257" i="3"/>
  <c r="AZ257" i="3"/>
  <c r="BA257" i="3"/>
  <c r="BC257" i="3"/>
  <c r="BD257" i="3"/>
  <c r="BF257" i="3"/>
  <c r="BG257" i="3"/>
  <c r="BI257" i="3"/>
  <c r="BJ257" i="3"/>
  <c r="BL257" i="3"/>
  <c r="BM257" i="3"/>
  <c r="BO257" i="3"/>
  <c r="BP257" i="3"/>
  <c r="BR257" i="3"/>
  <c r="BS257" i="3"/>
  <c r="BU257" i="3"/>
  <c r="BV257" i="3"/>
  <c r="BX257" i="3"/>
  <c r="BY257" i="3"/>
  <c r="CA257" i="3"/>
  <c r="CB257" i="3"/>
  <c r="CD257" i="3"/>
  <c r="CE257" i="3"/>
  <c r="CG257" i="3"/>
  <c r="CH257" i="3"/>
  <c r="CJ257" i="3"/>
  <c r="CK257" i="3"/>
  <c r="CM257" i="3"/>
  <c r="CN257" i="3"/>
  <c r="CP257" i="3"/>
  <c r="CQ257" i="3"/>
  <c r="CS257" i="3"/>
  <c r="CT257" i="3"/>
  <c r="CV257" i="3"/>
  <c r="CW257" i="3"/>
  <c r="CY257" i="3"/>
  <c r="CZ257" i="3"/>
  <c r="DB257" i="3"/>
  <c r="DC257" i="3"/>
  <c r="DE257" i="3"/>
  <c r="DF257" i="3"/>
  <c r="DH257" i="3"/>
  <c r="DI257" i="3"/>
  <c r="DK257" i="3"/>
  <c r="DL257" i="3"/>
  <c r="DN257" i="3"/>
  <c r="DO257" i="3"/>
  <c r="DQ257" i="3"/>
  <c r="DR257" i="3"/>
  <c r="DT257" i="3"/>
  <c r="DU257" i="3"/>
  <c r="DW257" i="3"/>
  <c r="DX257" i="3"/>
  <c r="DZ257" i="3"/>
  <c r="EA257" i="3"/>
  <c r="EC257" i="3"/>
  <c r="ED257" i="3"/>
  <c r="EF257" i="3"/>
  <c r="EG257" i="3"/>
  <c r="EI257" i="3"/>
  <c r="EJ257" i="3"/>
  <c r="EL257" i="3"/>
  <c r="EM257" i="3"/>
  <c r="EO257" i="3"/>
  <c r="EP257" i="3"/>
  <c r="ER257" i="3"/>
  <c r="ES257" i="3"/>
  <c r="EU257" i="3"/>
  <c r="EV257" i="3"/>
  <c r="EX257" i="3"/>
  <c r="EY257" i="3"/>
  <c r="FA257" i="3"/>
  <c r="FB257" i="3"/>
  <c r="FD257" i="3"/>
  <c r="FE257" i="3"/>
  <c r="FG257" i="3"/>
  <c r="FH257" i="3"/>
  <c r="FJ257" i="3"/>
  <c r="FK257" i="3"/>
  <c r="FM257" i="3"/>
  <c r="FN257" i="3"/>
  <c r="FP257" i="3"/>
  <c r="FQ257" i="3"/>
  <c r="FS257" i="3"/>
  <c r="FT257" i="3"/>
  <c r="FV257" i="3"/>
  <c r="FW257" i="3"/>
  <c r="FY257" i="3"/>
  <c r="FZ257" i="3"/>
  <c r="GB257" i="3"/>
  <c r="GC257" i="3"/>
  <c r="GE257" i="3"/>
  <c r="GF257" i="3"/>
  <c r="GH257" i="3"/>
  <c r="GI257" i="3"/>
  <c r="GK257" i="3"/>
  <c r="GL257" i="3"/>
  <c r="GN257" i="3"/>
  <c r="GO257" i="3"/>
  <c r="GQ257" i="3"/>
  <c r="GR257" i="3"/>
  <c r="GT257" i="3"/>
  <c r="GU257" i="3"/>
  <c r="GW257" i="3"/>
  <c r="GX257" i="3"/>
  <c r="GZ257" i="3"/>
  <c r="HA257" i="3"/>
  <c r="HC257" i="3"/>
  <c r="HD257" i="3"/>
  <c r="HF257" i="3"/>
  <c r="HG257" i="3"/>
  <c r="HI257" i="3"/>
  <c r="HJ257" i="3"/>
  <c r="HL257" i="3"/>
  <c r="HM257" i="3"/>
  <c r="HO257" i="3"/>
  <c r="HP257" i="3"/>
  <c r="HR257" i="3"/>
  <c r="HS257" i="3"/>
  <c r="HU257" i="3"/>
  <c r="HV257" i="3"/>
  <c r="HX257" i="3"/>
  <c r="HY257" i="3"/>
  <c r="IA257" i="3"/>
  <c r="IB257" i="3"/>
  <c r="ID257" i="3"/>
  <c r="IE257" i="3"/>
  <c r="IG257" i="3"/>
  <c r="IH257" i="3"/>
  <c r="IJ257" i="3"/>
  <c r="IK257" i="3"/>
  <c r="IM257" i="3"/>
  <c r="IN257" i="3"/>
  <c r="IP257" i="3"/>
  <c r="IQ257" i="3"/>
  <c r="IS257" i="3"/>
  <c r="IT257" i="3"/>
  <c r="IV257" i="3"/>
  <c r="IW257" i="3"/>
  <c r="IY257" i="3"/>
  <c r="IZ257" i="3"/>
  <c r="JB257" i="3"/>
  <c r="JC257" i="3"/>
  <c r="JE257" i="3"/>
  <c r="JF257" i="3"/>
  <c r="JH257" i="3"/>
  <c r="JI257" i="3"/>
  <c r="JK257" i="3"/>
  <c r="JL257" i="3"/>
  <c r="JN257" i="3"/>
  <c r="JO257" i="3"/>
  <c r="JQ257" i="3"/>
  <c r="JR257" i="3"/>
  <c r="JT257" i="3"/>
  <c r="JU257" i="3"/>
  <c r="JW257" i="3"/>
  <c r="JX257" i="3"/>
  <c r="JZ257" i="3"/>
  <c r="KA257" i="3"/>
  <c r="KC257" i="3"/>
  <c r="KD257" i="3"/>
  <c r="KF257" i="3"/>
  <c r="KG257" i="3"/>
  <c r="KI257" i="3"/>
  <c r="KJ257" i="3"/>
  <c r="KL257" i="3"/>
  <c r="KM257" i="3"/>
  <c r="KO257" i="3"/>
  <c r="KP257" i="3"/>
  <c r="KR257" i="3"/>
  <c r="KS257" i="3"/>
  <c r="KU257" i="3"/>
  <c r="KV257" i="3"/>
  <c r="KX257" i="3"/>
  <c r="KY257" i="3"/>
  <c r="LA257" i="3"/>
  <c r="LB257" i="3"/>
  <c r="LD257" i="3"/>
  <c r="LE257" i="3"/>
  <c r="LG257" i="3"/>
  <c r="LH257" i="3"/>
  <c r="LJ257" i="3"/>
  <c r="LK257" i="3"/>
  <c r="LM257" i="3"/>
  <c r="LN257" i="3"/>
  <c r="LP257" i="3"/>
  <c r="LQ257" i="3"/>
  <c r="LX257" i="3"/>
  <c r="LZ257" i="3"/>
  <c r="MA257" i="3"/>
  <c r="MB257" i="3"/>
  <c r="MC257" i="3"/>
  <c r="MD257" i="3"/>
  <c r="MF257" i="3"/>
  <c r="MI257" i="3"/>
  <c r="D258" i="3"/>
  <c r="E258" i="3"/>
  <c r="G258" i="3"/>
  <c r="H258" i="3"/>
  <c r="J258" i="3"/>
  <c r="K258" i="3"/>
  <c r="M258" i="3"/>
  <c r="N258" i="3"/>
  <c r="P258" i="3"/>
  <c r="Q258" i="3"/>
  <c r="S258" i="3"/>
  <c r="T258" i="3"/>
  <c r="V258" i="3"/>
  <c r="W258" i="3"/>
  <c r="Y258" i="3"/>
  <c r="Z258" i="3"/>
  <c r="AB258" i="3"/>
  <c r="AC258" i="3"/>
  <c r="AE258" i="3"/>
  <c r="AF258" i="3"/>
  <c r="AH258" i="3"/>
  <c r="AI258" i="3"/>
  <c r="AK258" i="3"/>
  <c r="AL258" i="3"/>
  <c r="AN258" i="3"/>
  <c r="AO258" i="3"/>
  <c r="AQ258" i="3"/>
  <c r="AR258" i="3"/>
  <c r="AT258" i="3"/>
  <c r="AU258" i="3"/>
  <c r="AW258" i="3"/>
  <c r="AX258" i="3"/>
  <c r="AZ258" i="3"/>
  <c r="BA258" i="3"/>
  <c r="BC258" i="3"/>
  <c r="BD258" i="3"/>
  <c r="BF258" i="3"/>
  <c r="BG258" i="3"/>
  <c r="BI258" i="3"/>
  <c r="BJ258" i="3"/>
  <c r="BL258" i="3"/>
  <c r="BM258" i="3"/>
  <c r="BO258" i="3"/>
  <c r="BP258" i="3"/>
  <c r="BR258" i="3"/>
  <c r="BS258" i="3"/>
  <c r="BU258" i="3"/>
  <c r="BV258" i="3"/>
  <c r="BX258" i="3"/>
  <c r="BY258" i="3"/>
  <c r="CA258" i="3"/>
  <c r="CB258" i="3"/>
  <c r="CD258" i="3"/>
  <c r="CE258" i="3"/>
  <c r="CG258" i="3"/>
  <c r="CH258" i="3"/>
  <c r="CJ258" i="3"/>
  <c r="CK258" i="3"/>
  <c r="CM258" i="3"/>
  <c r="CN258" i="3"/>
  <c r="CP258" i="3"/>
  <c r="CQ258" i="3"/>
  <c r="CS258" i="3"/>
  <c r="CT258" i="3"/>
  <c r="CV258" i="3"/>
  <c r="CW258" i="3"/>
  <c r="CY258" i="3"/>
  <c r="CZ258" i="3"/>
  <c r="DB258" i="3"/>
  <c r="DC258" i="3"/>
  <c r="DE258" i="3"/>
  <c r="DF258" i="3"/>
  <c r="DH258" i="3"/>
  <c r="DI258" i="3"/>
  <c r="DK258" i="3"/>
  <c r="DL258" i="3"/>
  <c r="DN258" i="3"/>
  <c r="DO258" i="3"/>
  <c r="DQ258" i="3"/>
  <c r="DR258" i="3"/>
  <c r="DT258" i="3"/>
  <c r="DU258" i="3"/>
  <c r="DW258" i="3"/>
  <c r="DX258" i="3"/>
  <c r="DZ258" i="3"/>
  <c r="EA258" i="3"/>
  <c r="EC258" i="3"/>
  <c r="ED258" i="3"/>
  <c r="EF258" i="3"/>
  <c r="EG258" i="3"/>
  <c r="EI258" i="3"/>
  <c r="EJ258" i="3"/>
  <c r="EL258" i="3"/>
  <c r="EM258" i="3"/>
  <c r="EO258" i="3"/>
  <c r="EP258" i="3"/>
  <c r="ER258" i="3"/>
  <c r="ES258" i="3"/>
  <c r="EU258" i="3"/>
  <c r="EV258" i="3"/>
  <c r="EX258" i="3"/>
  <c r="EY258" i="3"/>
  <c r="FA258" i="3"/>
  <c r="FB258" i="3"/>
  <c r="FD258" i="3"/>
  <c r="FE258" i="3"/>
  <c r="FG258" i="3"/>
  <c r="FH258" i="3"/>
  <c r="FJ258" i="3"/>
  <c r="FK258" i="3"/>
  <c r="FM258" i="3"/>
  <c r="FN258" i="3"/>
  <c r="FP258" i="3"/>
  <c r="FQ258" i="3"/>
  <c r="FS258" i="3"/>
  <c r="FT258" i="3"/>
  <c r="FV258" i="3"/>
  <c r="FW258" i="3"/>
  <c r="FY258" i="3"/>
  <c r="FZ258" i="3"/>
  <c r="GB258" i="3"/>
  <c r="GC258" i="3"/>
  <c r="GE258" i="3"/>
  <c r="GF258" i="3"/>
  <c r="GH258" i="3"/>
  <c r="GI258" i="3"/>
  <c r="GK258" i="3"/>
  <c r="GL258" i="3"/>
  <c r="GN258" i="3"/>
  <c r="GO258" i="3"/>
  <c r="GQ258" i="3"/>
  <c r="GR258" i="3"/>
  <c r="GT258" i="3"/>
  <c r="GU258" i="3"/>
  <c r="GW258" i="3"/>
  <c r="GX258" i="3"/>
  <c r="GZ258" i="3"/>
  <c r="HA258" i="3"/>
  <c r="HC258" i="3"/>
  <c r="HD258" i="3"/>
  <c r="HF258" i="3"/>
  <c r="HG258" i="3"/>
  <c r="HI258" i="3"/>
  <c r="HJ258" i="3"/>
  <c r="HL258" i="3"/>
  <c r="HM258" i="3"/>
  <c r="HO258" i="3"/>
  <c r="HP258" i="3"/>
  <c r="HR258" i="3"/>
  <c r="HS258" i="3"/>
  <c r="HU258" i="3"/>
  <c r="HV258" i="3"/>
  <c r="HX258" i="3"/>
  <c r="HY258" i="3"/>
  <c r="IA258" i="3"/>
  <c r="IB258" i="3"/>
  <c r="ID258" i="3"/>
  <c r="IE258" i="3"/>
  <c r="IG258" i="3"/>
  <c r="IH258" i="3"/>
  <c r="IJ258" i="3"/>
  <c r="IK258" i="3"/>
  <c r="IM258" i="3"/>
  <c r="IN258" i="3"/>
  <c r="IP258" i="3"/>
  <c r="IQ258" i="3"/>
  <c r="IS258" i="3"/>
  <c r="IT258" i="3"/>
  <c r="IV258" i="3"/>
  <c r="IW258" i="3"/>
  <c r="IY258" i="3"/>
  <c r="IZ258" i="3"/>
  <c r="JB258" i="3"/>
  <c r="JC258" i="3"/>
  <c r="JE258" i="3"/>
  <c r="JF258" i="3"/>
  <c r="JH258" i="3"/>
  <c r="JI258" i="3"/>
  <c r="JK258" i="3"/>
  <c r="JL258" i="3"/>
  <c r="JN258" i="3"/>
  <c r="JO258" i="3"/>
  <c r="JQ258" i="3"/>
  <c r="JR258" i="3"/>
  <c r="JT258" i="3"/>
  <c r="JU258" i="3"/>
  <c r="JW258" i="3"/>
  <c r="JX258" i="3"/>
  <c r="JZ258" i="3"/>
  <c r="KA258" i="3"/>
  <c r="KC258" i="3"/>
  <c r="KD258" i="3"/>
  <c r="KF258" i="3"/>
  <c r="KG258" i="3"/>
  <c r="KI258" i="3"/>
  <c r="KJ258" i="3"/>
  <c r="KL258" i="3"/>
  <c r="KM258" i="3"/>
  <c r="KO258" i="3"/>
  <c r="KP258" i="3"/>
  <c r="KR258" i="3"/>
  <c r="KS258" i="3"/>
  <c r="KU258" i="3"/>
  <c r="KV258" i="3"/>
  <c r="KX258" i="3"/>
  <c r="KY258" i="3"/>
  <c r="LA258" i="3"/>
  <c r="LB258" i="3"/>
  <c r="LD258" i="3"/>
  <c r="LE258" i="3"/>
  <c r="LG258" i="3"/>
  <c r="LH258" i="3"/>
  <c r="LJ258" i="3"/>
  <c r="LK258" i="3"/>
  <c r="LM258" i="3"/>
  <c r="LN258" i="3"/>
  <c r="LP258" i="3"/>
  <c r="LQ258" i="3"/>
  <c r="LX258" i="3"/>
  <c r="LZ258" i="3"/>
  <c r="MA258" i="3"/>
  <c r="MB258" i="3"/>
  <c r="MC258" i="3"/>
  <c r="MD258" i="3"/>
  <c r="MF258" i="3"/>
  <c r="MI258" i="3"/>
  <c r="D259" i="3"/>
  <c r="E259" i="3"/>
  <c r="G259" i="3"/>
  <c r="H259" i="3"/>
  <c r="J259" i="3"/>
  <c r="K259" i="3"/>
  <c r="M259" i="3"/>
  <c r="N259" i="3"/>
  <c r="P259" i="3"/>
  <c r="Q259" i="3"/>
  <c r="S259" i="3"/>
  <c r="T259" i="3"/>
  <c r="V259" i="3"/>
  <c r="W259" i="3"/>
  <c r="Y259" i="3"/>
  <c r="Z259" i="3"/>
  <c r="AB259" i="3"/>
  <c r="AC259" i="3"/>
  <c r="AE259" i="3"/>
  <c r="AF259" i="3"/>
  <c r="AH259" i="3"/>
  <c r="AJ259" i="3" s="1"/>
  <c r="AK259" i="3"/>
  <c r="AL259" i="3"/>
  <c r="AN259" i="3"/>
  <c r="AO259" i="3"/>
  <c r="AQ259" i="3"/>
  <c r="AR259" i="3"/>
  <c r="AT259" i="3"/>
  <c r="AU259" i="3"/>
  <c r="AW259" i="3"/>
  <c r="AX259" i="3"/>
  <c r="AZ259" i="3"/>
  <c r="BA259" i="3"/>
  <c r="BC259" i="3"/>
  <c r="BD259" i="3"/>
  <c r="BF259" i="3"/>
  <c r="BG259" i="3"/>
  <c r="BI259" i="3"/>
  <c r="BJ259" i="3"/>
  <c r="BL259" i="3"/>
  <c r="BM259" i="3"/>
  <c r="BO259" i="3"/>
  <c r="BP259" i="3"/>
  <c r="BR259" i="3"/>
  <c r="BS259" i="3"/>
  <c r="BU259" i="3"/>
  <c r="BV259" i="3"/>
  <c r="BX259" i="3"/>
  <c r="BY259" i="3"/>
  <c r="CA259" i="3"/>
  <c r="CB259" i="3"/>
  <c r="CD259" i="3"/>
  <c r="CE259" i="3"/>
  <c r="CG259" i="3"/>
  <c r="CH259" i="3"/>
  <c r="CJ259" i="3"/>
  <c r="CK259" i="3"/>
  <c r="CM259" i="3"/>
  <c r="CN259" i="3"/>
  <c r="CP259" i="3"/>
  <c r="CQ259" i="3"/>
  <c r="CS259" i="3"/>
  <c r="CT259" i="3"/>
  <c r="CV259" i="3"/>
  <c r="CW259" i="3"/>
  <c r="CY259" i="3"/>
  <c r="CZ259" i="3"/>
  <c r="DB259" i="3"/>
  <c r="DC259" i="3"/>
  <c r="DE259" i="3"/>
  <c r="DF259" i="3"/>
  <c r="DH259" i="3"/>
  <c r="DI259" i="3"/>
  <c r="DK259" i="3"/>
  <c r="DL259" i="3"/>
  <c r="DN259" i="3"/>
  <c r="DO259" i="3"/>
  <c r="DQ259" i="3"/>
  <c r="DR259" i="3"/>
  <c r="DT259" i="3"/>
  <c r="DU259" i="3"/>
  <c r="DW259" i="3"/>
  <c r="DX259" i="3"/>
  <c r="DZ259" i="3"/>
  <c r="EA259" i="3"/>
  <c r="EC259" i="3"/>
  <c r="ED259" i="3"/>
  <c r="EF259" i="3"/>
  <c r="EG259" i="3"/>
  <c r="EI259" i="3"/>
  <c r="EJ259" i="3"/>
  <c r="EL259" i="3"/>
  <c r="EM259" i="3"/>
  <c r="EO259" i="3"/>
  <c r="EP259" i="3"/>
  <c r="ER259" i="3"/>
  <c r="ES259" i="3"/>
  <c r="EU259" i="3"/>
  <c r="EV259" i="3"/>
  <c r="EX259" i="3"/>
  <c r="EY259" i="3"/>
  <c r="FA259" i="3"/>
  <c r="FB259" i="3"/>
  <c r="FD259" i="3"/>
  <c r="FE259" i="3"/>
  <c r="FG259" i="3"/>
  <c r="FH259" i="3"/>
  <c r="FJ259" i="3"/>
  <c r="FK259" i="3"/>
  <c r="FM259" i="3"/>
  <c r="FN259" i="3"/>
  <c r="FP259" i="3"/>
  <c r="FQ259" i="3"/>
  <c r="FS259" i="3"/>
  <c r="FT259" i="3"/>
  <c r="FV259" i="3"/>
  <c r="FW259" i="3"/>
  <c r="FY259" i="3"/>
  <c r="FZ259" i="3"/>
  <c r="GB259" i="3"/>
  <c r="GC259" i="3"/>
  <c r="GE259" i="3"/>
  <c r="GF259" i="3"/>
  <c r="GH259" i="3"/>
  <c r="GI259" i="3"/>
  <c r="GK259" i="3"/>
  <c r="GL259" i="3"/>
  <c r="GN259" i="3"/>
  <c r="GO259" i="3"/>
  <c r="GQ259" i="3"/>
  <c r="GR259" i="3"/>
  <c r="GT259" i="3"/>
  <c r="GU259" i="3"/>
  <c r="GW259" i="3"/>
  <c r="GX259" i="3"/>
  <c r="GZ259" i="3"/>
  <c r="HA259" i="3"/>
  <c r="HC259" i="3"/>
  <c r="HD259" i="3"/>
  <c r="HF259" i="3"/>
  <c r="HG259" i="3"/>
  <c r="HI259" i="3"/>
  <c r="HJ259" i="3"/>
  <c r="HL259" i="3"/>
  <c r="HM259" i="3"/>
  <c r="HO259" i="3"/>
  <c r="HP259" i="3"/>
  <c r="HR259" i="3"/>
  <c r="HS259" i="3"/>
  <c r="HU259" i="3"/>
  <c r="HV259" i="3"/>
  <c r="HX259" i="3"/>
  <c r="HY259" i="3"/>
  <c r="IA259" i="3"/>
  <c r="IB259" i="3"/>
  <c r="ID259" i="3"/>
  <c r="IE259" i="3"/>
  <c r="IG259" i="3"/>
  <c r="IH259" i="3"/>
  <c r="IJ259" i="3"/>
  <c r="IK259" i="3"/>
  <c r="IM259" i="3"/>
  <c r="IN259" i="3"/>
  <c r="IP259" i="3"/>
  <c r="IQ259" i="3"/>
  <c r="IS259" i="3"/>
  <c r="IT259" i="3"/>
  <c r="IV259" i="3"/>
  <c r="IW259" i="3"/>
  <c r="IY259" i="3"/>
  <c r="IZ259" i="3"/>
  <c r="JB259" i="3"/>
  <c r="JC259" i="3"/>
  <c r="JE259" i="3"/>
  <c r="JF259" i="3"/>
  <c r="JH259" i="3"/>
  <c r="JI259" i="3"/>
  <c r="JK259" i="3"/>
  <c r="JL259" i="3"/>
  <c r="JN259" i="3"/>
  <c r="JO259" i="3"/>
  <c r="JQ259" i="3"/>
  <c r="JR259" i="3"/>
  <c r="JT259" i="3"/>
  <c r="JU259" i="3"/>
  <c r="JW259" i="3"/>
  <c r="JX259" i="3"/>
  <c r="JZ259" i="3"/>
  <c r="KA259" i="3"/>
  <c r="KC259" i="3"/>
  <c r="KD259" i="3"/>
  <c r="KF259" i="3"/>
  <c r="KG259" i="3"/>
  <c r="KI259" i="3"/>
  <c r="KJ259" i="3"/>
  <c r="KL259" i="3"/>
  <c r="KM259" i="3"/>
  <c r="KO259" i="3"/>
  <c r="KP259" i="3"/>
  <c r="KR259" i="3"/>
  <c r="KS259" i="3"/>
  <c r="KU259" i="3"/>
  <c r="KV259" i="3"/>
  <c r="KX259" i="3"/>
  <c r="KY259" i="3"/>
  <c r="LA259" i="3"/>
  <c r="LB259" i="3"/>
  <c r="LD259" i="3"/>
  <c r="LE259" i="3"/>
  <c r="LG259" i="3"/>
  <c r="LH259" i="3"/>
  <c r="LJ259" i="3"/>
  <c r="LK259" i="3"/>
  <c r="LM259" i="3"/>
  <c r="LN259" i="3"/>
  <c r="LP259" i="3"/>
  <c r="LQ259" i="3"/>
  <c r="LX259" i="3"/>
  <c r="LZ259" i="3"/>
  <c r="MA259" i="3"/>
  <c r="MB259" i="3"/>
  <c r="MC259" i="3"/>
  <c r="MD259" i="3"/>
  <c r="MF259" i="3"/>
  <c r="MI259" i="3"/>
  <c r="D260" i="3"/>
  <c r="E260" i="3"/>
  <c r="G260" i="3"/>
  <c r="H260" i="3"/>
  <c r="J260" i="3"/>
  <c r="K260" i="3"/>
  <c r="M260" i="3"/>
  <c r="N260" i="3"/>
  <c r="P260" i="3"/>
  <c r="Q260" i="3"/>
  <c r="S260" i="3"/>
  <c r="T260" i="3"/>
  <c r="V260" i="3"/>
  <c r="W260" i="3"/>
  <c r="Y260" i="3"/>
  <c r="Z260" i="3"/>
  <c r="AB260" i="3"/>
  <c r="AC260" i="3"/>
  <c r="AE260" i="3"/>
  <c r="AF260" i="3"/>
  <c r="AH260" i="3"/>
  <c r="AJ260" i="3" s="1"/>
  <c r="AK260" i="3"/>
  <c r="AL260" i="3"/>
  <c r="AN260" i="3"/>
  <c r="AO260" i="3"/>
  <c r="AQ260" i="3"/>
  <c r="AR260" i="3"/>
  <c r="AT260" i="3"/>
  <c r="AU260" i="3"/>
  <c r="AW260" i="3"/>
  <c r="AX260" i="3"/>
  <c r="AZ260" i="3"/>
  <c r="BA260" i="3"/>
  <c r="BC260" i="3"/>
  <c r="BD260" i="3"/>
  <c r="BF260" i="3"/>
  <c r="BG260" i="3"/>
  <c r="BI260" i="3"/>
  <c r="BJ260" i="3"/>
  <c r="BL260" i="3"/>
  <c r="BM260" i="3"/>
  <c r="BO260" i="3"/>
  <c r="BP260" i="3"/>
  <c r="BR260" i="3"/>
  <c r="BS260" i="3"/>
  <c r="BU260" i="3"/>
  <c r="BV260" i="3"/>
  <c r="BX260" i="3"/>
  <c r="BY260" i="3"/>
  <c r="CA260" i="3"/>
  <c r="CB260" i="3"/>
  <c r="CD260" i="3"/>
  <c r="CE260" i="3"/>
  <c r="CG260" i="3"/>
  <c r="CH260" i="3"/>
  <c r="CJ260" i="3"/>
  <c r="CK260" i="3"/>
  <c r="CM260" i="3"/>
  <c r="CN260" i="3"/>
  <c r="CP260" i="3"/>
  <c r="CQ260" i="3"/>
  <c r="CS260" i="3"/>
  <c r="CT260" i="3"/>
  <c r="CV260" i="3"/>
  <c r="CW260" i="3"/>
  <c r="CY260" i="3"/>
  <c r="CZ260" i="3"/>
  <c r="DB260" i="3"/>
  <c r="DC260" i="3"/>
  <c r="DE260" i="3"/>
  <c r="DF260" i="3"/>
  <c r="DH260" i="3"/>
  <c r="DI260" i="3"/>
  <c r="DK260" i="3"/>
  <c r="DL260" i="3"/>
  <c r="DN260" i="3"/>
  <c r="DO260" i="3"/>
  <c r="DQ260" i="3"/>
  <c r="DR260" i="3"/>
  <c r="DT260" i="3"/>
  <c r="DU260" i="3"/>
  <c r="DW260" i="3"/>
  <c r="DX260" i="3"/>
  <c r="DZ260" i="3"/>
  <c r="EA260" i="3"/>
  <c r="EC260" i="3"/>
  <c r="ED260" i="3"/>
  <c r="EF260" i="3"/>
  <c r="EG260" i="3"/>
  <c r="EI260" i="3"/>
  <c r="EJ260" i="3"/>
  <c r="EL260" i="3"/>
  <c r="EM260" i="3"/>
  <c r="EO260" i="3"/>
  <c r="EP260" i="3"/>
  <c r="ER260" i="3"/>
  <c r="ES260" i="3"/>
  <c r="EU260" i="3"/>
  <c r="EV260" i="3"/>
  <c r="EX260" i="3"/>
  <c r="EY260" i="3"/>
  <c r="FA260" i="3"/>
  <c r="FB260" i="3"/>
  <c r="FD260" i="3"/>
  <c r="FE260" i="3"/>
  <c r="FG260" i="3"/>
  <c r="FH260" i="3"/>
  <c r="FJ260" i="3"/>
  <c r="FK260" i="3"/>
  <c r="FM260" i="3"/>
  <c r="FN260" i="3"/>
  <c r="FP260" i="3"/>
  <c r="FQ260" i="3"/>
  <c r="FS260" i="3"/>
  <c r="FT260" i="3"/>
  <c r="FV260" i="3"/>
  <c r="FW260" i="3"/>
  <c r="FY260" i="3"/>
  <c r="FZ260" i="3"/>
  <c r="GB260" i="3"/>
  <c r="GC260" i="3"/>
  <c r="GE260" i="3"/>
  <c r="GF260" i="3"/>
  <c r="GH260" i="3"/>
  <c r="GI260" i="3"/>
  <c r="GK260" i="3"/>
  <c r="GL260" i="3"/>
  <c r="GN260" i="3"/>
  <c r="GO260" i="3"/>
  <c r="GQ260" i="3"/>
  <c r="GR260" i="3"/>
  <c r="GT260" i="3"/>
  <c r="GU260" i="3"/>
  <c r="GW260" i="3"/>
  <c r="GX260" i="3"/>
  <c r="GZ260" i="3"/>
  <c r="HA260" i="3"/>
  <c r="HC260" i="3"/>
  <c r="HD260" i="3"/>
  <c r="HF260" i="3"/>
  <c r="HG260" i="3"/>
  <c r="HI260" i="3"/>
  <c r="HJ260" i="3"/>
  <c r="HL260" i="3"/>
  <c r="HM260" i="3"/>
  <c r="HO260" i="3"/>
  <c r="HP260" i="3"/>
  <c r="HR260" i="3"/>
  <c r="HS260" i="3"/>
  <c r="HU260" i="3"/>
  <c r="HV260" i="3"/>
  <c r="HX260" i="3"/>
  <c r="HY260" i="3"/>
  <c r="IA260" i="3"/>
  <c r="IB260" i="3"/>
  <c r="ID260" i="3"/>
  <c r="IE260" i="3"/>
  <c r="IG260" i="3"/>
  <c r="IH260" i="3"/>
  <c r="IJ260" i="3"/>
  <c r="IK260" i="3"/>
  <c r="IM260" i="3"/>
  <c r="IN260" i="3"/>
  <c r="IP260" i="3"/>
  <c r="IQ260" i="3"/>
  <c r="IS260" i="3"/>
  <c r="IT260" i="3"/>
  <c r="IV260" i="3"/>
  <c r="IW260" i="3"/>
  <c r="IY260" i="3"/>
  <c r="IZ260" i="3"/>
  <c r="JB260" i="3"/>
  <c r="JC260" i="3"/>
  <c r="JE260" i="3"/>
  <c r="JF260" i="3"/>
  <c r="JH260" i="3"/>
  <c r="JI260" i="3"/>
  <c r="JK260" i="3"/>
  <c r="JL260" i="3"/>
  <c r="JN260" i="3"/>
  <c r="JO260" i="3"/>
  <c r="JQ260" i="3"/>
  <c r="JR260" i="3"/>
  <c r="JT260" i="3"/>
  <c r="JU260" i="3"/>
  <c r="JW260" i="3"/>
  <c r="JX260" i="3"/>
  <c r="JZ260" i="3"/>
  <c r="KA260" i="3"/>
  <c r="KC260" i="3"/>
  <c r="KD260" i="3"/>
  <c r="KF260" i="3"/>
  <c r="KG260" i="3"/>
  <c r="KI260" i="3"/>
  <c r="KJ260" i="3"/>
  <c r="KL260" i="3"/>
  <c r="KM260" i="3"/>
  <c r="KO260" i="3"/>
  <c r="KP260" i="3"/>
  <c r="KR260" i="3"/>
  <c r="KS260" i="3"/>
  <c r="KU260" i="3"/>
  <c r="KV260" i="3"/>
  <c r="KX260" i="3"/>
  <c r="KY260" i="3"/>
  <c r="LA260" i="3"/>
  <c r="LB260" i="3"/>
  <c r="LD260" i="3"/>
  <c r="LE260" i="3"/>
  <c r="LG260" i="3"/>
  <c r="LH260" i="3"/>
  <c r="LJ260" i="3"/>
  <c r="LK260" i="3"/>
  <c r="LM260" i="3"/>
  <c r="LN260" i="3"/>
  <c r="LP260" i="3"/>
  <c r="LQ260" i="3"/>
  <c r="LX260" i="3"/>
  <c r="LZ260" i="3"/>
  <c r="MA260" i="3"/>
  <c r="MB260" i="3"/>
  <c r="MC260" i="3"/>
  <c r="MD260" i="3"/>
  <c r="MF260" i="3"/>
  <c r="MI260" i="3"/>
  <c r="D261" i="3"/>
  <c r="E261" i="3"/>
  <c r="G261" i="3"/>
  <c r="H261" i="3"/>
  <c r="J261" i="3"/>
  <c r="K261" i="3"/>
  <c r="M261" i="3"/>
  <c r="N261" i="3"/>
  <c r="P261" i="3"/>
  <c r="Q261" i="3"/>
  <c r="S261" i="3"/>
  <c r="T261" i="3"/>
  <c r="V261" i="3"/>
  <c r="W261" i="3"/>
  <c r="Y261" i="3"/>
  <c r="Z261" i="3"/>
  <c r="AB261" i="3"/>
  <c r="AC261" i="3"/>
  <c r="AE261" i="3"/>
  <c r="AF261" i="3"/>
  <c r="AJ261" i="3"/>
  <c r="AK261" i="3"/>
  <c r="AL261" i="3"/>
  <c r="AN261" i="3"/>
  <c r="AO261" i="3"/>
  <c r="AQ261" i="3"/>
  <c r="AR261" i="3"/>
  <c r="AT261" i="3"/>
  <c r="AU261" i="3"/>
  <c r="AW261" i="3"/>
  <c r="AX261" i="3"/>
  <c r="AZ261" i="3"/>
  <c r="BA261" i="3"/>
  <c r="BC261" i="3"/>
  <c r="BD261" i="3"/>
  <c r="BF261" i="3"/>
  <c r="BG261" i="3"/>
  <c r="BI261" i="3"/>
  <c r="BJ261" i="3"/>
  <c r="BL261" i="3"/>
  <c r="BM261" i="3"/>
  <c r="BO261" i="3"/>
  <c r="BP261" i="3"/>
  <c r="BR261" i="3"/>
  <c r="BS261" i="3"/>
  <c r="BU261" i="3"/>
  <c r="BV261" i="3"/>
  <c r="BX261" i="3"/>
  <c r="BY261" i="3"/>
  <c r="CA261" i="3"/>
  <c r="CB261" i="3"/>
  <c r="CD261" i="3"/>
  <c r="CE261" i="3"/>
  <c r="CG261" i="3"/>
  <c r="CH261" i="3"/>
  <c r="CJ261" i="3"/>
  <c r="CK261" i="3"/>
  <c r="CM261" i="3"/>
  <c r="CN261" i="3"/>
  <c r="CP261" i="3"/>
  <c r="CQ261" i="3"/>
  <c r="CS261" i="3"/>
  <c r="CT261" i="3"/>
  <c r="CV261" i="3"/>
  <c r="CW261" i="3"/>
  <c r="CY261" i="3"/>
  <c r="CZ261" i="3"/>
  <c r="DB261" i="3"/>
  <c r="DC261" i="3"/>
  <c r="DE261" i="3"/>
  <c r="DF261" i="3"/>
  <c r="DH261" i="3"/>
  <c r="DI261" i="3"/>
  <c r="DK261" i="3"/>
  <c r="DL261" i="3"/>
  <c r="DN261" i="3"/>
  <c r="DO261" i="3"/>
  <c r="DQ261" i="3"/>
  <c r="DR261" i="3"/>
  <c r="DT261" i="3"/>
  <c r="DU261" i="3"/>
  <c r="DW261" i="3"/>
  <c r="DX261" i="3"/>
  <c r="DZ261" i="3"/>
  <c r="EA261" i="3"/>
  <c r="EC261" i="3"/>
  <c r="ED261" i="3"/>
  <c r="EF261" i="3"/>
  <c r="EG261" i="3"/>
  <c r="EI261" i="3"/>
  <c r="EJ261" i="3"/>
  <c r="EL261" i="3"/>
  <c r="EM261" i="3"/>
  <c r="EO261" i="3"/>
  <c r="EP261" i="3"/>
  <c r="ER261" i="3"/>
  <c r="ES261" i="3"/>
  <c r="EU261" i="3"/>
  <c r="EV261" i="3"/>
  <c r="EX261" i="3"/>
  <c r="EY261" i="3"/>
  <c r="FA261" i="3"/>
  <c r="FB261" i="3"/>
  <c r="FD261" i="3"/>
  <c r="FE261" i="3"/>
  <c r="FG261" i="3"/>
  <c r="FH261" i="3"/>
  <c r="FJ261" i="3"/>
  <c r="FK261" i="3"/>
  <c r="FM261" i="3"/>
  <c r="FN261" i="3"/>
  <c r="FP261" i="3"/>
  <c r="FQ261" i="3"/>
  <c r="FS261" i="3"/>
  <c r="FT261" i="3"/>
  <c r="FV261" i="3"/>
  <c r="FW261" i="3"/>
  <c r="FY261" i="3"/>
  <c r="FZ261" i="3"/>
  <c r="GB261" i="3"/>
  <c r="GC261" i="3"/>
  <c r="GE261" i="3"/>
  <c r="GF261" i="3"/>
  <c r="GH261" i="3"/>
  <c r="GI261" i="3"/>
  <c r="GK261" i="3"/>
  <c r="GL261" i="3"/>
  <c r="GN261" i="3"/>
  <c r="GO261" i="3"/>
  <c r="GQ261" i="3"/>
  <c r="GR261" i="3"/>
  <c r="GT261" i="3"/>
  <c r="GU261" i="3"/>
  <c r="GW261" i="3"/>
  <c r="GX261" i="3"/>
  <c r="GZ261" i="3"/>
  <c r="HA261" i="3"/>
  <c r="HC261" i="3"/>
  <c r="HD261" i="3"/>
  <c r="HF261" i="3"/>
  <c r="HG261" i="3"/>
  <c r="HI261" i="3"/>
  <c r="HJ261" i="3"/>
  <c r="HL261" i="3"/>
  <c r="HM261" i="3"/>
  <c r="HO261" i="3"/>
  <c r="HP261" i="3"/>
  <c r="HR261" i="3"/>
  <c r="HS261" i="3"/>
  <c r="HU261" i="3"/>
  <c r="HV261" i="3"/>
  <c r="HX261" i="3"/>
  <c r="HY261" i="3"/>
  <c r="IA261" i="3"/>
  <c r="IB261" i="3"/>
  <c r="ID261" i="3"/>
  <c r="IE261" i="3"/>
  <c r="IG261" i="3"/>
  <c r="IH261" i="3"/>
  <c r="IJ261" i="3"/>
  <c r="IK261" i="3"/>
  <c r="IM261" i="3"/>
  <c r="IN261" i="3"/>
  <c r="IP261" i="3"/>
  <c r="IQ261" i="3"/>
  <c r="IS261" i="3"/>
  <c r="IT261" i="3"/>
  <c r="IV261" i="3"/>
  <c r="IW261" i="3"/>
  <c r="IY261" i="3"/>
  <c r="IZ261" i="3"/>
  <c r="JB261" i="3"/>
  <c r="JC261" i="3"/>
  <c r="JE261" i="3"/>
  <c r="JF261" i="3"/>
  <c r="JH261" i="3"/>
  <c r="JI261" i="3"/>
  <c r="JK261" i="3"/>
  <c r="JL261" i="3"/>
  <c r="JN261" i="3"/>
  <c r="JO261" i="3"/>
  <c r="JQ261" i="3"/>
  <c r="JR261" i="3"/>
  <c r="JT261" i="3"/>
  <c r="JU261" i="3"/>
  <c r="JW261" i="3"/>
  <c r="JX261" i="3"/>
  <c r="JZ261" i="3"/>
  <c r="KA261" i="3"/>
  <c r="KC261" i="3"/>
  <c r="KD261" i="3"/>
  <c r="KF261" i="3"/>
  <c r="KG261" i="3"/>
  <c r="KI261" i="3"/>
  <c r="KJ261" i="3"/>
  <c r="KL261" i="3"/>
  <c r="KM261" i="3"/>
  <c r="KO261" i="3"/>
  <c r="KP261" i="3"/>
  <c r="KR261" i="3"/>
  <c r="KS261" i="3"/>
  <c r="KU261" i="3"/>
  <c r="KV261" i="3"/>
  <c r="KX261" i="3"/>
  <c r="KY261" i="3"/>
  <c r="LA261" i="3"/>
  <c r="LB261" i="3"/>
  <c r="LD261" i="3"/>
  <c r="LE261" i="3"/>
  <c r="LG261" i="3"/>
  <c r="LH261" i="3"/>
  <c r="LJ261" i="3"/>
  <c r="LK261" i="3"/>
  <c r="LM261" i="3"/>
  <c r="LN261" i="3"/>
  <c r="LP261" i="3"/>
  <c r="LQ261" i="3"/>
  <c r="LX261" i="3"/>
  <c r="LZ261" i="3"/>
  <c r="MA261" i="3"/>
  <c r="MB261" i="3"/>
  <c r="MC261" i="3"/>
  <c r="MD261" i="3"/>
  <c r="MF261" i="3"/>
  <c r="MI261" i="3"/>
  <c r="D262" i="3"/>
  <c r="E262" i="3"/>
  <c r="G262" i="3"/>
  <c r="H262" i="3"/>
  <c r="J262" i="3"/>
  <c r="K262" i="3"/>
  <c r="M262" i="3"/>
  <c r="N262" i="3"/>
  <c r="P262" i="3"/>
  <c r="Q262" i="3"/>
  <c r="S262" i="3"/>
  <c r="T262" i="3"/>
  <c r="V262" i="3"/>
  <c r="W262" i="3"/>
  <c r="Y262" i="3"/>
  <c r="Z262" i="3"/>
  <c r="AB262" i="3"/>
  <c r="AC262" i="3"/>
  <c r="AE262" i="3"/>
  <c r="AF262" i="3"/>
  <c r="AH262" i="3"/>
  <c r="AJ262" i="3" s="1"/>
  <c r="AK262" i="3"/>
  <c r="AL262" i="3"/>
  <c r="AN262" i="3"/>
  <c r="AO262" i="3"/>
  <c r="AQ262" i="3"/>
  <c r="AR262" i="3"/>
  <c r="AT262" i="3"/>
  <c r="AU262" i="3"/>
  <c r="AW262" i="3"/>
  <c r="AX262" i="3"/>
  <c r="AZ262" i="3"/>
  <c r="BA262" i="3"/>
  <c r="BC262" i="3"/>
  <c r="BD262" i="3"/>
  <c r="BF262" i="3"/>
  <c r="BG262" i="3"/>
  <c r="BI262" i="3"/>
  <c r="BJ262" i="3"/>
  <c r="BL262" i="3"/>
  <c r="BM262" i="3"/>
  <c r="BO262" i="3"/>
  <c r="BP262" i="3"/>
  <c r="BR262" i="3"/>
  <c r="BS262" i="3"/>
  <c r="BU262" i="3"/>
  <c r="BV262" i="3"/>
  <c r="BX262" i="3"/>
  <c r="BY262" i="3"/>
  <c r="CA262" i="3"/>
  <c r="CB262" i="3"/>
  <c r="CD262" i="3"/>
  <c r="CE262" i="3"/>
  <c r="CG262" i="3"/>
  <c r="CH262" i="3"/>
  <c r="CJ262" i="3"/>
  <c r="CK262" i="3"/>
  <c r="CM262" i="3"/>
  <c r="CN262" i="3"/>
  <c r="CP262" i="3"/>
  <c r="CQ262" i="3"/>
  <c r="CS262" i="3"/>
  <c r="CT262" i="3"/>
  <c r="CV262" i="3"/>
  <c r="CW262" i="3"/>
  <c r="CY262" i="3"/>
  <c r="CZ262" i="3"/>
  <c r="DB262" i="3"/>
  <c r="DC262" i="3"/>
  <c r="DE262" i="3"/>
  <c r="DF262" i="3"/>
  <c r="DH262" i="3"/>
  <c r="DI262" i="3"/>
  <c r="DK262" i="3"/>
  <c r="DL262" i="3"/>
  <c r="DN262" i="3"/>
  <c r="DO262" i="3"/>
  <c r="DQ262" i="3"/>
  <c r="DR262" i="3"/>
  <c r="DT262" i="3"/>
  <c r="DU262" i="3"/>
  <c r="DW262" i="3"/>
  <c r="DX262" i="3"/>
  <c r="DZ262" i="3"/>
  <c r="EA262" i="3"/>
  <c r="EC262" i="3"/>
  <c r="ED262" i="3"/>
  <c r="EF262" i="3"/>
  <c r="EG262" i="3"/>
  <c r="EI262" i="3"/>
  <c r="EJ262" i="3"/>
  <c r="EL262" i="3"/>
  <c r="EM262" i="3"/>
  <c r="EO262" i="3"/>
  <c r="EP262" i="3"/>
  <c r="ER262" i="3"/>
  <c r="ES262" i="3"/>
  <c r="EU262" i="3"/>
  <c r="EV262" i="3"/>
  <c r="EX262" i="3"/>
  <c r="EY262" i="3"/>
  <c r="FA262" i="3"/>
  <c r="FB262" i="3"/>
  <c r="FD262" i="3"/>
  <c r="FE262" i="3"/>
  <c r="FG262" i="3"/>
  <c r="FH262" i="3"/>
  <c r="FJ262" i="3"/>
  <c r="FK262" i="3"/>
  <c r="FM262" i="3"/>
  <c r="FN262" i="3"/>
  <c r="FP262" i="3"/>
  <c r="FQ262" i="3"/>
  <c r="FS262" i="3"/>
  <c r="FT262" i="3"/>
  <c r="FV262" i="3"/>
  <c r="FW262" i="3"/>
  <c r="FY262" i="3"/>
  <c r="FZ262" i="3"/>
  <c r="GB262" i="3"/>
  <c r="GC262" i="3"/>
  <c r="GE262" i="3"/>
  <c r="GF262" i="3"/>
  <c r="GH262" i="3"/>
  <c r="GI262" i="3"/>
  <c r="GK262" i="3"/>
  <c r="GL262" i="3"/>
  <c r="GN262" i="3"/>
  <c r="GO262" i="3"/>
  <c r="GQ262" i="3"/>
  <c r="GR262" i="3"/>
  <c r="GT262" i="3"/>
  <c r="GU262" i="3"/>
  <c r="GW262" i="3"/>
  <c r="GX262" i="3"/>
  <c r="GZ262" i="3"/>
  <c r="HA262" i="3"/>
  <c r="HC262" i="3"/>
  <c r="HD262" i="3"/>
  <c r="HF262" i="3"/>
  <c r="HG262" i="3"/>
  <c r="HI262" i="3"/>
  <c r="HJ262" i="3"/>
  <c r="HL262" i="3"/>
  <c r="HM262" i="3"/>
  <c r="HO262" i="3"/>
  <c r="HP262" i="3"/>
  <c r="HR262" i="3"/>
  <c r="HS262" i="3"/>
  <c r="HU262" i="3"/>
  <c r="HV262" i="3"/>
  <c r="HX262" i="3"/>
  <c r="HY262" i="3"/>
  <c r="IA262" i="3"/>
  <c r="IB262" i="3"/>
  <c r="ID262" i="3"/>
  <c r="IE262" i="3"/>
  <c r="IG262" i="3"/>
  <c r="IH262" i="3"/>
  <c r="IJ262" i="3"/>
  <c r="IK262" i="3"/>
  <c r="IM262" i="3"/>
  <c r="IN262" i="3"/>
  <c r="IP262" i="3"/>
  <c r="IQ262" i="3"/>
  <c r="IS262" i="3"/>
  <c r="IT262" i="3"/>
  <c r="IV262" i="3"/>
  <c r="IW262" i="3"/>
  <c r="IY262" i="3"/>
  <c r="IZ262" i="3"/>
  <c r="JB262" i="3"/>
  <c r="JC262" i="3"/>
  <c r="JE262" i="3"/>
  <c r="JF262" i="3"/>
  <c r="JH262" i="3"/>
  <c r="JI262" i="3"/>
  <c r="JK262" i="3"/>
  <c r="JL262" i="3"/>
  <c r="JN262" i="3"/>
  <c r="JO262" i="3"/>
  <c r="JQ262" i="3"/>
  <c r="JR262" i="3"/>
  <c r="JT262" i="3"/>
  <c r="JU262" i="3"/>
  <c r="JW262" i="3"/>
  <c r="JX262" i="3"/>
  <c r="JZ262" i="3"/>
  <c r="KA262" i="3"/>
  <c r="KC262" i="3"/>
  <c r="KD262" i="3"/>
  <c r="KF262" i="3"/>
  <c r="KG262" i="3"/>
  <c r="KI262" i="3"/>
  <c r="KJ262" i="3"/>
  <c r="KL262" i="3"/>
  <c r="KM262" i="3"/>
  <c r="KO262" i="3"/>
  <c r="KP262" i="3"/>
  <c r="KR262" i="3"/>
  <c r="KS262" i="3"/>
  <c r="KU262" i="3"/>
  <c r="KV262" i="3"/>
  <c r="KX262" i="3"/>
  <c r="KY262" i="3"/>
  <c r="LA262" i="3"/>
  <c r="LB262" i="3"/>
  <c r="LD262" i="3"/>
  <c r="LE262" i="3"/>
  <c r="LG262" i="3"/>
  <c r="LH262" i="3"/>
  <c r="LJ262" i="3"/>
  <c r="LK262" i="3"/>
  <c r="LM262" i="3"/>
  <c r="LN262" i="3"/>
  <c r="LP262" i="3"/>
  <c r="LQ262" i="3"/>
  <c r="LX262" i="3"/>
  <c r="LZ262" i="3"/>
  <c r="MA262" i="3"/>
  <c r="MB262" i="3"/>
  <c r="MC262" i="3"/>
  <c r="MD262" i="3"/>
  <c r="MF262" i="3"/>
  <c r="MI262" i="3"/>
  <c r="D263" i="3"/>
  <c r="E263" i="3"/>
  <c r="G263" i="3"/>
  <c r="H263" i="3"/>
  <c r="J263" i="3"/>
  <c r="K263" i="3"/>
  <c r="M263" i="3"/>
  <c r="N263" i="3"/>
  <c r="P263" i="3"/>
  <c r="Q263" i="3"/>
  <c r="S263" i="3"/>
  <c r="T263" i="3"/>
  <c r="V263" i="3"/>
  <c r="W263" i="3"/>
  <c r="Y263" i="3"/>
  <c r="Z263" i="3"/>
  <c r="AB263" i="3"/>
  <c r="AC263" i="3"/>
  <c r="AE263" i="3"/>
  <c r="AF263" i="3"/>
  <c r="AH263" i="3"/>
  <c r="AJ263" i="3" s="1"/>
  <c r="AK263" i="3"/>
  <c r="AL263" i="3"/>
  <c r="AN263" i="3"/>
  <c r="AO263" i="3"/>
  <c r="AQ263" i="3"/>
  <c r="AR263" i="3"/>
  <c r="AT263" i="3"/>
  <c r="AU263" i="3"/>
  <c r="AW263" i="3"/>
  <c r="AX263" i="3"/>
  <c r="AZ263" i="3"/>
  <c r="BA263" i="3"/>
  <c r="BC263" i="3"/>
  <c r="BD263" i="3"/>
  <c r="BF263" i="3"/>
  <c r="BG263" i="3"/>
  <c r="BI263" i="3"/>
  <c r="BJ263" i="3"/>
  <c r="BL263" i="3"/>
  <c r="BM263" i="3"/>
  <c r="BO263" i="3"/>
  <c r="BP263" i="3"/>
  <c r="BR263" i="3"/>
  <c r="BS263" i="3"/>
  <c r="BU263" i="3"/>
  <c r="BV263" i="3"/>
  <c r="BX263" i="3"/>
  <c r="BY263" i="3"/>
  <c r="CA263" i="3"/>
  <c r="CB263" i="3"/>
  <c r="CD263" i="3"/>
  <c r="CE263" i="3"/>
  <c r="CG263" i="3"/>
  <c r="CH263" i="3"/>
  <c r="CJ263" i="3"/>
  <c r="CK263" i="3"/>
  <c r="CM263" i="3"/>
  <c r="CN263" i="3"/>
  <c r="CP263" i="3"/>
  <c r="CQ263" i="3"/>
  <c r="CS263" i="3"/>
  <c r="CT263" i="3"/>
  <c r="CV263" i="3"/>
  <c r="CW263" i="3"/>
  <c r="CY263" i="3"/>
  <c r="CZ263" i="3"/>
  <c r="DB263" i="3"/>
  <c r="DC263" i="3"/>
  <c r="DE263" i="3"/>
  <c r="DF263" i="3"/>
  <c r="DH263" i="3"/>
  <c r="DI263" i="3"/>
  <c r="DK263" i="3"/>
  <c r="DL263" i="3"/>
  <c r="DN263" i="3"/>
  <c r="DO263" i="3"/>
  <c r="DQ263" i="3"/>
  <c r="DR263" i="3"/>
  <c r="DT263" i="3"/>
  <c r="DU263" i="3"/>
  <c r="DW263" i="3"/>
  <c r="DX263" i="3"/>
  <c r="DZ263" i="3"/>
  <c r="EA263" i="3"/>
  <c r="EC263" i="3"/>
  <c r="ED263" i="3"/>
  <c r="EF263" i="3"/>
  <c r="EG263" i="3"/>
  <c r="EI263" i="3"/>
  <c r="EJ263" i="3"/>
  <c r="EL263" i="3"/>
  <c r="EM263" i="3"/>
  <c r="EO263" i="3"/>
  <c r="EP263" i="3"/>
  <c r="ER263" i="3"/>
  <c r="ES263" i="3"/>
  <c r="EU263" i="3"/>
  <c r="EV263" i="3"/>
  <c r="EX263" i="3"/>
  <c r="EY263" i="3"/>
  <c r="FA263" i="3"/>
  <c r="FB263" i="3"/>
  <c r="FD263" i="3"/>
  <c r="FE263" i="3"/>
  <c r="FG263" i="3"/>
  <c r="FH263" i="3"/>
  <c r="FJ263" i="3"/>
  <c r="FK263" i="3"/>
  <c r="FM263" i="3"/>
  <c r="FN263" i="3"/>
  <c r="FP263" i="3"/>
  <c r="FQ263" i="3"/>
  <c r="FS263" i="3"/>
  <c r="FT263" i="3"/>
  <c r="FV263" i="3"/>
  <c r="FW263" i="3"/>
  <c r="FY263" i="3"/>
  <c r="FZ263" i="3"/>
  <c r="GB263" i="3"/>
  <c r="GC263" i="3"/>
  <c r="GE263" i="3"/>
  <c r="GF263" i="3"/>
  <c r="GH263" i="3"/>
  <c r="GI263" i="3"/>
  <c r="GK263" i="3"/>
  <c r="GL263" i="3"/>
  <c r="GN263" i="3"/>
  <c r="GO263" i="3"/>
  <c r="GQ263" i="3"/>
  <c r="GR263" i="3"/>
  <c r="GT263" i="3"/>
  <c r="GU263" i="3"/>
  <c r="GW263" i="3"/>
  <c r="GX263" i="3"/>
  <c r="GZ263" i="3"/>
  <c r="HA263" i="3"/>
  <c r="HC263" i="3"/>
  <c r="HD263" i="3"/>
  <c r="HF263" i="3"/>
  <c r="HG263" i="3"/>
  <c r="HI263" i="3"/>
  <c r="HJ263" i="3"/>
  <c r="HL263" i="3"/>
  <c r="HM263" i="3"/>
  <c r="HO263" i="3"/>
  <c r="HP263" i="3"/>
  <c r="HR263" i="3"/>
  <c r="HS263" i="3"/>
  <c r="HU263" i="3"/>
  <c r="HV263" i="3"/>
  <c r="HX263" i="3"/>
  <c r="HY263" i="3"/>
  <c r="IA263" i="3"/>
  <c r="IB263" i="3"/>
  <c r="ID263" i="3"/>
  <c r="IE263" i="3"/>
  <c r="IG263" i="3"/>
  <c r="IH263" i="3"/>
  <c r="IJ263" i="3"/>
  <c r="IK263" i="3"/>
  <c r="IM263" i="3"/>
  <c r="IN263" i="3"/>
  <c r="IP263" i="3"/>
  <c r="IQ263" i="3"/>
  <c r="IS263" i="3"/>
  <c r="IT263" i="3"/>
  <c r="IV263" i="3"/>
  <c r="IW263" i="3"/>
  <c r="IY263" i="3"/>
  <c r="IZ263" i="3"/>
  <c r="JB263" i="3"/>
  <c r="JC263" i="3"/>
  <c r="JE263" i="3"/>
  <c r="JF263" i="3"/>
  <c r="JH263" i="3"/>
  <c r="JI263" i="3"/>
  <c r="JK263" i="3"/>
  <c r="JL263" i="3"/>
  <c r="JN263" i="3"/>
  <c r="JO263" i="3"/>
  <c r="JQ263" i="3"/>
  <c r="JR263" i="3"/>
  <c r="JT263" i="3"/>
  <c r="JU263" i="3"/>
  <c r="JW263" i="3"/>
  <c r="JX263" i="3"/>
  <c r="JZ263" i="3"/>
  <c r="KA263" i="3"/>
  <c r="KC263" i="3"/>
  <c r="KD263" i="3"/>
  <c r="KF263" i="3"/>
  <c r="KG263" i="3"/>
  <c r="KI263" i="3"/>
  <c r="KJ263" i="3"/>
  <c r="KL263" i="3"/>
  <c r="KM263" i="3"/>
  <c r="KO263" i="3"/>
  <c r="KP263" i="3"/>
  <c r="KR263" i="3"/>
  <c r="KS263" i="3"/>
  <c r="KU263" i="3"/>
  <c r="KV263" i="3"/>
  <c r="KX263" i="3"/>
  <c r="KY263" i="3"/>
  <c r="LA263" i="3"/>
  <c r="LB263" i="3"/>
  <c r="LD263" i="3"/>
  <c r="LE263" i="3"/>
  <c r="LG263" i="3"/>
  <c r="LH263" i="3"/>
  <c r="LJ263" i="3"/>
  <c r="LK263" i="3"/>
  <c r="LM263" i="3"/>
  <c r="LN263" i="3"/>
  <c r="LP263" i="3"/>
  <c r="LQ263" i="3"/>
  <c r="LX263" i="3"/>
  <c r="LZ263" i="3"/>
  <c r="MA263" i="3"/>
  <c r="MB263" i="3"/>
  <c r="MC263" i="3"/>
  <c r="MD263" i="3"/>
  <c r="MF263" i="3"/>
  <c r="MI263" i="3"/>
  <c r="D264" i="3"/>
  <c r="E264" i="3"/>
  <c r="G264" i="3"/>
  <c r="H264" i="3"/>
  <c r="J264" i="3"/>
  <c r="K264" i="3"/>
  <c r="M264" i="3"/>
  <c r="N264" i="3"/>
  <c r="P264" i="3"/>
  <c r="Q264" i="3"/>
  <c r="S264" i="3"/>
  <c r="T264" i="3"/>
  <c r="V264" i="3"/>
  <c r="W264" i="3"/>
  <c r="Y264" i="3"/>
  <c r="Z264" i="3"/>
  <c r="AB264" i="3"/>
  <c r="AC264" i="3"/>
  <c r="AE264" i="3"/>
  <c r="AF264" i="3"/>
  <c r="AH264" i="3"/>
  <c r="AJ264" i="3" s="1"/>
  <c r="AK264" i="3"/>
  <c r="AL264" i="3"/>
  <c r="AN264" i="3"/>
  <c r="AO264" i="3"/>
  <c r="AQ264" i="3"/>
  <c r="AR264" i="3"/>
  <c r="AT264" i="3"/>
  <c r="AU264" i="3"/>
  <c r="AW264" i="3"/>
  <c r="AX264" i="3"/>
  <c r="AZ264" i="3"/>
  <c r="BA264" i="3"/>
  <c r="BC264" i="3"/>
  <c r="BD264" i="3"/>
  <c r="BF264" i="3"/>
  <c r="BG264" i="3"/>
  <c r="BI264" i="3"/>
  <c r="BJ264" i="3"/>
  <c r="BL264" i="3"/>
  <c r="BM264" i="3"/>
  <c r="BO264" i="3"/>
  <c r="BP264" i="3"/>
  <c r="BR264" i="3"/>
  <c r="BS264" i="3"/>
  <c r="BU264" i="3"/>
  <c r="BV264" i="3"/>
  <c r="BX264" i="3"/>
  <c r="BY264" i="3"/>
  <c r="CA264" i="3"/>
  <c r="CB264" i="3"/>
  <c r="CD264" i="3"/>
  <c r="CE264" i="3"/>
  <c r="CG264" i="3"/>
  <c r="CH264" i="3"/>
  <c r="CJ264" i="3"/>
  <c r="CK264" i="3"/>
  <c r="CM264" i="3"/>
  <c r="CN264" i="3"/>
  <c r="CP264" i="3"/>
  <c r="CQ264" i="3"/>
  <c r="CS264" i="3"/>
  <c r="CT264" i="3"/>
  <c r="CV264" i="3"/>
  <c r="CW264" i="3"/>
  <c r="CY264" i="3"/>
  <c r="CZ264" i="3"/>
  <c r="DB264" i="3"/>
  <c r="DC264" i="3"/>
  <c r="DE264" i="3"/>
  <c r="DF264" i="3"/>
  <c r="DH264" i="3"/>
  <c r="DI264" i="3"/>
  <c r="DK264" i="3"/>
  <c r="DL264" i="3"/>
  <c r="DN264" i="3"/>
  <c r="DO264" i="3"/>
  <c r="DQ264" i="3"/>
  <c r="DR264" i="3"/>
  <c r="DT264" i="3"/>
  <c r="DU264" i="3"/>
  <c r="DW264" i="3"/>
  <c r="DX264" i="3"/>
  <c r="DZ264" i="3"/>
  <c r="EA264" i="3"/>
  <c r="EC264" i="3"/>
  <c r="ED264" i="3"/>
  <c r="EF264" i="3"/>
  <c r="EG264" i="3"/>
  <c r="EI264" i="3"/>
  <c r="EJ264" i="3"/>
  <c r="EL264" i="3"/>
  <c r="EM264" i="3"/>
  <c r="EO264" i="3"/>
  <c r="EP264" i="3"/>
  <c r="ER264" i="3"/>
  <c r="ES264" i="3"/>
  <c r="EU264" i="3"/>
  <c r="EV264" i="3"/>
  <c r="EX264" i="3"/>
  <c r="EY264" i="3"/>
  <c r="FA264" i="3"/>
  <c r="FB264" i="3"/>
  <c r="FD264" i="3"/>
  <c r="FE264" i="3"/>
  <c r="FG264" i="3"/>
  <c r="FH264" i="3"/>
  <c r="FJ264" i="3"/>
  <c r="FK264" i="3"/>
  <c r="FM264" i="3"/>
  <c r="FN264" i="3"/>
  <c r="FP264" i="3"/>
  <c r="FQ264" i="3"/>
  <c r="FS264" i="3"/>
  <c r="FT264" i="3"/>
  <c r="FV264" i="3"/>
  <c r="FW264" i="3"/>
  <c r="FY264" i="3"/>
  <c r="FZ264" i="3"/>
  <c r="GB264" i="3"/>
  <c r="GC264" i="3"/>
  <c r="GE264" i="3"/>
  <c r="GF264" i="3"/>
  <c r="GH264" i="3"/>
  <c r="GI264" i="3"/>
  <c r="GK264" i="3"/>
  <c r="GL264" i="3"/>
  <c r="GN264" i="3"/>
  <c r="GO264" i="3"/>
  <c r="GQ264" i="3"/>
  <c r="GR264" i="3"/>
  <c r="GT264" i="3"/>
  <c r="GU264" i="3"/>
  <c r="GW264" i="3"/>
  <c r="GX264" i="3"/>
  <c r="GZ264" i="3"/>
  <c r="HA264" i="3"/>
  <c r="HC264" i="3"/>
  <c r="HD264" i="3"/>
  <c r="HF264" i="3"/>
  <c r="HG264" i="3"/>
  <c r="HI264" i="3"/>
  <c r="HJ264" i="3"/>
  <c r="HL264" i="3"/>
  <c r="HM264" i="3"/>
  <c r="HO264" i="3"/>
  <c r="HP264" i="3"/>
  <c r="HR264" i="3"/>
  <c r="HS264" i="3"/>
  <c r="HU264" i="3"/>
  <c r="HV264" i="3"/>
  <c r="HX264" i="3"/>
  <c r="HY264" i="3"/>
  <c r="IA264" i="3"/>
  <c r="IB264" i="3"/>
  <c r="ID264" i="3"/>
  <c r="IE264" i="3"/>
  <c r="IG264" i="3"/>
  <c r="IH264" i="3"/>
  <c r="IJ264" i="3"/>
  <c r="IK264" i="3"/>
  <c r="IM264" i="3"/>
  <c r="IN264" i="3"/>
  <c r="IP264" i="3"/>
  <c r="IQ264" i="3"/>
  <c r="IS264" i="3"/>
  <c r="IT264" i="3"/>
  <c r="IV264" i="3"/>
  <c r="IW264" i="3"/>
  <c r="IY264" i="3"/>
  <c r="IZ264" i="3"/>
  <c r="JB264" i="3"/>
  <c r="JC264" i="3"/>
  <c r="JE264" i="3"/>
  <c r="JF264" i="3"/>
  <c r="JH264" i="3"/>
  <c r="JI264" i="3"/>
  <c r="JK264" i="3"/>
  <c r="JL264" i="3"/>
  <c r="JN264" i="3"/>
  <c r="JO264" i="3"/>
  <c r="JQ264" i="3"/>
  <c r="JR264" i="3"/>
  <c r="JT264" i="3"/>
  <c r="JU264" i="3"/>
  <c r="JW264" i="3"/>
  <c r="JX264" i="3"/>
  <c r="JZ264" i="3"/>
  <c r="KA264" i="3"/>
  <c r="KC264" i="3"/>
  <c r="KD264" i="3"/>
  <c r="KF264" i="3"/>
  <c r="KG264" i="3"/>
  <c r="KI264" i="3"/>
  <c r="KJ264" i="3"/>
  <c r="KL264" i="3"/>
  <c r="KM264" i="3"/>
  <c r="KO264" i="3"/>
  <c r="KP264" i="3"/>
  <c r="KR264" i="3"/>
  <c r="KS264" i="3"/>
  <c r="KU264" i="3"/>
  <c r="KV264" i="3"/>
  <c r="KX264" i="3"/>
  <c r="KY264" i="3"/>
  <c r="LA264" i="3"/>
  <c r="LB264" i="3"/>
  <c r="LD264" i="3"/>
  <c r="LE264" i="3"/>
  <c r="LG264" i="3"/>
  <c r="LH264" i="3"/>
  <c r="LJ264" i="3"/>
  <c r="LK264" i="3"/>
  <c r="LM264" i="3"/>
  <c r="LN264" i="3"/>
  <c r="LP264" i="3"/>
  <c r="LQ264" i="3"/>
  <c r="LX264" i="3"/>
  <c r="LZ264" i="3"/>
  <c r="MA264" i="3"/>
  <c r="MB264" i="3"/>
  <c r="MC264" i="3"/>
  <c r="MD264" i="3"/>
  <c r="MF264" i="3"/>
  <c r="MI264" i="3"/>
  <c r="D265" i="3"/>
  <c r="E265" i="3"/>
  <c r="G265" i="3"/>
  <c r="H265" i="3"/>
  <c r="J265" i="3"/>
  <c r="K265" i="3"/>
  <c r="M265" i="3"/>
  <c r="N265" i="3"/>
  <c r="P265" i="3"/>
  <c r="Q265" i="3"/>
  <c r="S265" i="3"/>
  <c r="T265" i="3"/>
  <c r="V265" i="3"/>
  <c r="W265" i="3"/>
  <c r="Y265" i="3"/>
  <c r="Z265" i="3"/>
  <c r="AB265" i="3"/>
  <c r="AC265" i="3"/>
  <c r="AE265" i="3"/>
  <c r="AF265" i="3"/>
  <c r="AH265" i="3"/>
  <c r="AJ265" i="3" s="1"/>
  <c r="AK265" i="3"/>
  <c r="AL265" i="3"/>
  <c r="AN265" i="3"/>
  <c r="AO265" i="3"/>
  <c r="AQ265" i="3"/>
  <c r="AR265" i="3"/>
  <c r="AT265" i="3"/>
  <c r="AU265" i="3"/>
  <c r="AW265" i="3"/>
  <c r="AX265" i="3"/>
  <c r="AZ265" i="3"/>
  <c r="BA265" i="3"/>
  <c r="BC265" i="3"/>
  <c r="BD265" i="3"/>
  <c r="BF265" i="3"/>
  <c r="BG265" i="3"/>
  <c r="BI265" i="3"/>
  <c r="BJ265" i="3"/>
  <c r="BL265" i="3"/>
  <c r="BM265" i="3"/>
  <c r="BO265" i="3"/>
  <c r="BP265" i="3"/>
  <c r="BR265" i="3"/>
  <c r="BS265" i="3"/>
  <c r="BU265" i="3"/>
  <c r="BV265" i="3"/>
  <c r="BX265" i="3"/>
  <c r="BY265" i="3"/>
  <c r="CA265" i="3"/>
  <c r="CB265" i="3"/>
  <c r="CD265" i="3"/>
  <c r="CE265" i="3"/>
  <c r="CG265" i="3"/>
  <c r="CH265" i="3"/>
  <c r="CJ265" i="3"/>
  <c r="CK265" i="3"/>
  <c r="CM265" i="3"/>
  <c r="CN265" i="3"/>
  <c r="CP265" i="3"/>
  <c r="CQ265" i="3"/>
  <c r="CS265" i="3"/>
  <c r="CT265" i="3"/>
  <c r="CV265" i="3"/>
  <c r="CW265" i="3"/>
  <c r="CY265" i="3"/>
  <c r="CZ265" i="3"/>
  <c r="DB265" i="3"/>
  <c r="DC265" i="3"/>
  <c r="DE265" i="3"/>
  <c r="DF265" i="3"/>
  <c r="DH265" i="3"/>
  <c r="DI265" i="3"/>
  <c r="DK265" i="3"/>
  <c r="DL265" i="3"/>
  <c r="DN265" i="3"/>
  <c r="DO265" i="3"/>
  <c r="DQ265" i="3"/>
  <c r="DR265" i="3"/>
  <c r="DT265" i="3"/>
  <c r="DU265" i="3"/>
  <c r="DW265" i="3"/>
  <c r="DX265" i="3"/>
  <c r="DZ265" i="3"/>
  <c r="EA265" i="3"/>
  <c r="EC265" i="3"/>
  <c r="ED265" i="3"/>
  <c r="EF265" i="3"/>
  <c r="EG265" i="3"/>
  <c r="EI265" i="3"/>
  <c r="EJ265" i="3"/>
  <c r="EL265" i="3"/>
  <c r="EM265" i="3"/>
  <c r="EO265" i="3"/>
  <c r="EP265" i="3"/>
  <c r="ER265" i="3"/>
  <c r="ES265" i="3"/>
  <c r="EU265" i="3"/>
  <c r="EV265" i="3"/>
  <c r="EX265" i="3"/>
  <c r="EY265" i="3"/>
  <c r="FA265" i="3"/>
  <c r="FB265" i="3"/>
  <c r="FD265" i="3"/>
  <c r="FE265" i="3"/>
  <c r="FG265" i="3"/>
  <c r="FH265" i="3"/>
  <c r="FJ265" i="3"/>
  <c r="FK265" i="3"/>
  <c r="FM265" i="3"/>
  <c r="FN265" i="3"/>
  <c r="FP265" i="3"/>
  <c r="FQ265" i="3"/>
  <c r="FS265" i="3"/>
  <c r="FT265" i="3"/>
  <c r="FV265" i="3"/>
  <c r="FW265" i="3"/>
  <c r="FY265" i="3"/>
  <c r="FZ265" i="3"/>
  <c r="GB265" i="3"/>
  <c r="GC265" i="3"/>
  <c r="GE265" i="3"/>
  <c r="GF265" i="3"/>
  <c r="GH265" i="3"/>
  <c r="GI265" i="3"/>
  <c r="GK265" i="3"/>
  <c r="GL265" i="3"/>
  <c r="GN265" i="3"/>
  <c r="GO265" i="3"/>
  <c r="GQ265" i="3"/>
  <c r="GR265" i="3"/>
  <c r="GT265" i="3"/>
  <c r="GU265" i="3"/>
  <c r="GW265" i="3"/>
  <c r="GX265" i="3"/>
  <c r="GZ265" i="3"/>
  <c r="HA265" i="3"/>
  <c r="HC265" i="3"/>
  <c r="HD265" i="3"/>
  <c r="HF265" i="3"/>
  <c r="HG265" i="3"/>
  <c r="HI265" i="3"/>
  <c r="HJ265" i="3"/>
  <c r="HL265" i="3"/>
  <c r="HM265" i="3"/>
  <c r="HO265" i="3"/>
  <c r="HP265" i="3"/>
  <c r="HR265" i="3"/>
  <c r="HS265" i="3"/>
  <c r="HU265" i="3"/>
  <c r="HV265" i="3"/>
  <c r="HX265" i="3"/>
  <c r="HY265" i="3"/>
  <c r="IA265" i="3"/>
  <c r="IB265" i="3"/>
  <c r="ID265" i="3"/>
  <c r="IE265" i="3"/>
  <c r="IG265" i="3"/>
  <c r="IH265" i="3"/>
  <c r="IJ265" i="3"/>
  <c r="IK265" i="3"/>
  <c r="IM265" i="3"/>
  <c r="IN265" i="3"/>
  <c r="IP265" i="3"/>
  <c r="IQ265" i="3"/>
  <c r="IS265" i="3"/>
  <c r="IT265" i="3"/>
  <c r="IV265" i="3"/>
  <c r="IW265" i="3"/>
  <c r="IY265" i="3"/>
  <c r="IZ265" i="3"/>
  <c r="JB265" i="3"/>
  <c r="JC265" i="3"/>
  <c r="JE265" i="3"/>
  <c r="JF265" i="3"/>
  <c r="JH265" i="3"/>
  <c r="JI265" i="3"/>
  <c r="JK265" i="3"/>
  <c r="JL265" i="3"/>
  <c r="JN265" i="3"/>
  <c r="JO265" i="3"/>
  <c r="JQ265" i="3"/>
  <c r="JR265" i="3"/>
  <c r="JT265" i="3"/>
  <c r="JU265" i="3"/>
  <c r="JW265" i="3"/>
  <c r="JX265" i="3"/>
  <c r="JZ265" i="3"/>
  <c r="KA265" i="3"/>
  <c r="KC265" i="3"/>
  <c r="KD265" i="3"/>
  <c r="KF265" i="3"/>
  <c r="KG265" i="3"/>
  <c r="KI265" i="3"/>
  <c r="KJ265" i="3"/>
  <c r="KL265" i="3"/>
  <c r="KM265" i="3"/>
  <c r="KO265" i="3"/>
  <c r="KP265" i="3"/>
  <c r="KR265" i="3"/>
  <c r="KS265" i="3"/>
  <c r="KU265" i="3"/>
  <c r="KV265" i="3"/>
  <c r="KX265" i="3"/>
  <c r="KY265" i="3"/>
  <c r="LA265" i="3"/>
  <c r="LB265" i="3"/>
  <c r="LD265" i="3"/>
  <c r="LE265" i="3"/>
  <c r="LG265" i="3"/>
  <c r="LH265" i="3"/>
  <c r="LJ265" i="3"/>
  <c r="LK265" i="3"/>
  <c r="LM265" i="3"/>
  <c r="LN265" i="3"/>
  <c r="LP265" i="3"/>
  <c r="LQ265" i="3"/>
  <c r="LX265" i="3"/>
  <c r="LZ265" i="3"/>
  <c r="MA265" i="3"/>
  <c r="MB265" i="3"/>
  <c r="MC265" i="3"/>
  <c r="MD265" i="3"/>
  <c r="MF265" i="3"/>
  <c r="MI265" i="3"/>
  <c r="D266" i="3"/>
  <c r="E266" i="3"/>
  <c r="G266" i="3"/>
  <c r="H266" i="3"/>
  <c r="J266" i="3"/>
  <c r="K266" i="3"/>
  <c r="M266" i="3"/>
  <c r="N266" i="3"/>
  <c r="P266" i="3"/>
  <c r="Q266" i="3"/>
  <c r="S266" i="3"/>
  <c r="T266" i="3"/>
  <c r="V266" i="3"/>
  <c r="W266" i="3"/>
  <c r="Y266" i="3"/>
  <c r="Z266" i="3"/>
  <c r="AB266" i="3"/>
  <c r="AC266" i="3"/>
  <c r="AE266" i="3"/>
  <c r="AF266" i="3"/>
  <c r="AH266" i="3"/>
  <c r="AJ266" i="3" s="1"/>
  <c r="AK266" i="3"/>
  <c r="AL266" i="3"/>
  <c r="AN266" i="3"/>
  <c r="AO266" i="3"/>
  <c r="AQ266" i="3"/>
  <c r="AR266" i="3"/>
  <c r="AT266" i="3"/>
  <c r="AU266" i="3"/>
  <c r="AW266" i="3"/>
  <c r="AX266" i="3"/>
  <c r="AZ266" i="3"/>
  <c r="BA266" i="3"/>
  <c r="BC266" i="3"/>
  <c r="BD266" i="3"/>
  <c r="BF266" i="3"/>
  <c r="BG266" i="3"/>
  <c r="BI266" i="3"/>
  <c r="BJ266" i="3"/>
  <c r="BL266" i="3"/>
  <c r="BM266" i="3"/>
  <c r="BO266" i="3"/>
  <c r="BP266" i="3"/>
  <c r="BR266" i="3"/>
  <c r="BS266" i="3"/>
  <c r="BU266" i="3"/>
  <c r="BV266" i="3"/>
  <c r="BX266" i="3"/>
  <c r="BY266" i="3"/>
  <c r="CA266" i="3"/>
  <c r="CB266" i="3"/>
  <c r="CD266" i="3"/>
  <c r="CE266" i="3"/>
  <c r="CG266" i="3"/>
  <c r="CH266" i="3"/>
  <c r="CJ266" i="3"/>
  <c r="CK266" i="3"/>
  <c r="CM266" i="3"/>
  <c r="CN266" i="3"/>
  <c r="CP266" i="3"/>
  <c r="CQ266" i="3"/>
  <c r="CS266" i="3"/>
  <c r="CT266" i="3"/>
  <c r="CV266" i="3"/>
  <c r="CW266" i="3"/>
  <c r="CY266" i="3"/>
  <c r="CZ266" i="3"/>
  <c r="DB266" i="3"/>
  <c r="DC266" i="3"/>
  <c r="DE266" i="3"/>
  <c r="DF266" i="3"/>
  <c r="DH266" i="3"/>
  <c r="DI266" i="3"/>
  <c r="DK266" i="3"/>
  <c r="DL266" i="3"/>
  <c r="DN266" i="3"/>
  <c r="DO266" i="3"/>
  <c r="DQ266" i="3"/>
  <c r="DR266" i="3"/>
  <c r="DT266" i="3"/>
  <c r="DU266" i="3"/>
  <c r="DW266" i="3"/>
  <c r="DX266" i="3"/>
  <c r="DZ266" i="3"/>
  <c r="EA266" i="3"/>
  <c r="EC266" i="3"/>
  <c r="ED266" i="3"/>
  <c r="EF266" i="3"/>
  <c r="EG266" i="3"/>
  <c r="EI266" i="3"/>
  <c r="EJ266" i="3"/>
  <c r="EL266" i="3"/>
  <c r="EM266" i="3"/>
  <c r="EO266" i="3"/>
  <c r="EP266" i="3"/>
  <c r="ER266" i="3"/>
  <c r="ES266" i="3"/>
  <c r="EU266" i="3"/>
  <c r="EV266" i="3"/>
  <c r="EX266" i="3"/>
  <c r="EY266" i="3"/>
  <c r="FA266" i="3"/>
  <c r="FB266" i="3"/>
  <c r="FD266" i="3"/>
  <c r="FE266" i="3"/>
  <c r="FG266" i="3"/>
  <c r="FH266" i="3"/>
  <c r="FJ266" i="3"/>
  <c r="FK266" i="3"/>
  <c r="FM266" i="3"/>
  <c r="FN266" i="3"/>
  <c r="FP266" i="3"/>
  <c r="FQ266" i="3"/>
  <c r="FS266" i="3"/>
  <c r="FT266" i="3"/>
  <c r="FV266" i="3"/>
  <c r="FW266" i="3"/>
  <c r="FY266" i="3"/>
  <c r="FZ266" i="3"/>
  <c r="GB266" i="3"/>
  <c r="GC266" i="3"/>
  <c r="GE266" i="3"/>
  <c r="GF266" i="3"/>
  <c r="GH266" i="3"/>
  <c r="GI266" i="3"/>
  <c r="GK266" i="3"/>
  <c r="GL266" i="3"/>
  <c r="GN266" i="3"/>
  <c r="GO266" i="3"/>
  <c r="GQ266" i="3"/>
  <c r="GR266" i="3"/>
  <c r="GT266" i="3"/>
  <c r="GU266" i="3"/>
  <c r="GW266" i="3"/>
  <c r="GX266" i="3"/>
  <c r="GZ266" i="3"/>
  <c r="HA266" i="3"/>
  <c r="HC266" i="3"/>
  <c r="HD266" i="3"/>
  <c r="HF266" i="3"/>
  <c r="HG266" i="3"/>
  <c r="HI266" i="3"/>
  <c r="HJ266" i="3"/>
  <c r="HL266" i="3"/>
  <c r="HM266" i="3"/>
  <c r="HO266" i="3"/>
  <c r="HP266" i="3"/>
  <c r="HR266" i="3"/>
  <c r="HS266" i="3"/>
  <c r="HU266" i="3"/>
  <c r="HV266" i="3"/>
  <c r="HX266" i="3"/>
  <c r="HY266" i="3"/>
  <c r="IA266" i="3"/>
  <c r="IB266" i="3"/>
  <c r="ID266" i="3"/>
  <c r="IE266" i="3"/>
  <c r="IG266" i="3"/>
  <c r="IH266" i="3"/>
  <c r="IJ266" i="3"/>
  <c r="IK266" i="3"/>
  <c r="IM266" i="3"/>
  <c r="IN266" i="3"/>
  <c r="IP266" i="3"/>
  <c r="IQ266" i="3"/>
  <c r="IS266" i="3"/>
  <c r="IT266" i="3"/>
  <c r="IV266" i="3"/>
  <c r="IW266" i="3"/>
  <c r="IY266" i="3"/>
  <c r="IZ266" i="3"/>
  <c r="JB266" i="3"/>
  <c r="JC266" i="3"/>
  <c r="JE266" i="3"/>
  <c r="JF266" i="3"/>
  <c r="JH266" i="3"/>
  <c r="JI266" i="3"/>
  <c r="JK266" i="3"/>
  <c r="JL266" i="3"/>
  <c r="JN266" i="3"/>
  <c r="JO266" i="3"/>
  <c r="JQ266" i="3"/>
  <c r="JR266" i="3"/>
  <c r="JT266" i="3"/>
  <c r="JU266" i="3"/>
  <c r="JW266" i="3"/>
  <c r="JX266" i="3"/>
  <c r="JZ266" i="3"/>
  <c r="KA266" i="3"/>
  <c r="KC266" i="3"/>
  <c r="KD266" i="3"/>
  <c r="KF266" i="3"/>
  <c r="KG266" i="3"/>
  <c r="KI266" i="3"/>
  <c r="KJ266" i="3"/>
  <c r="KL266" i="3"/>
  <c r="KM266" i="3"/>
  <c r="KO266" i="3"/>
  <c r="KP266" i="3"/>
  <c r="KR266" i="3"/>
  <c r="KS266" i="3"/>
  <c r="KU266" i="3"/>
  <c r="KV266" i="3"/>
  <c r="KX266" i="3"/>
  <c r="KY266" i="3"/>
  <c r="LA266" i="3"/>
  <c r="LB266" i="3"/>
  <c r="LD266" i="3"/>
  <c r="LE266" i="3"/>
  <c r="LG266" i="3"/>
  <c r="LH266" i="3"/>
  <c r="LJ266" i="3"/>
  <c r="LK266" i="3"/>
  <c r="LM266" i="3"/>
  <c r="LN266" i="3"/>
  <c r="LP266" i="3"/>
  <c r="LQ266" i="3"/>
  <c r="LX266" i="3"/>
  <c r="LZ266" i="3"/>
  <c r="MA266" i="3"/>
  <c r="MB266" i="3"/>
  <c r="MC266" i="3"/>
  <c r="MD266" i="3"/>
  <c r="MF266" i="3"/>
  <c r="MI266" i="3"/>
  <c r="D267" i="3"/>
  <c r="E267" i="3"/>
  <c r="G267" i="3"/>
  <c r="H267" i="3"/>
  <c r="J267" i="3"/>
  <c r="K267" i="3"/>
  <c r="M267" i="3"/>
  <c r="N267" i="3"/>
  <c r="P267" i="3"/>
  <c r="Q267" i="3"/>
  <c r="S267" i="3"/>
  <c r="T267" i="3"/>
  <c r="V267" i="3"/>
  <c r="W267" i="3"/>
  <c r="Y267" i="3"/>
  <c r="Z267" i="3"/>
  <c r="AB267" i="3"/>
  <c r="AC267" i="3"/>
  <c r="AE267" i="3"/>
  <c r="AF267" i="3"/>
  <c r="AH267" i="3"/>
  <c r="AJ267" i="3" s="1"/>
  <c r="AK267" i="3"/>
  <c r="AL267" i="3"/>
  <c r="AN267" i="3"/>
  <c r="AO267" i="3"/>
  <c r="AQ267" i="3"/>
  <c r="AR267" i="3"/>
  <c r="AT267" i="3"/>
  <c r="AU267" i="3"/>
  <c r="AW267" i="3"/>
  <c r="AX267" i="3"/>
  <c r="AZ267" i="3"/>
  <c r="BA267" i="3"/>
  <c r="BC267" i="3"/>
  <c r="BD267" i="3"/>
  <c r="BF267" i="3"/>
  <c r="BG267" i="3"/>
  <c r="BI267" i="3"/>
  <c r="BJ267" i="3"/>
  <c r="BL267" i="3"/>
  <c r="BM267" i="3"/>
  <c r="BO267" i="3"/>
  <c r="BP267" i="3"/>
  <c r="BR267" i="3"/>
  <c r="BS267" i="3"/>
  <c r="BU267" i="3"/>
  <c r="BV267" i="3"/>
  <c r="BX267" i="3"/>
  <c r="BY267" i="3"/>
  <c r="CA267" i="3"/>
  <c r="CB267" i="3"/>
  <c r="CD267" i="3"/>
  <c r="CE267" i="3"/>
  <c r="CG267" i="3"/>
  <c r="CH267" i="3"/>
  <c r="CJ267" i="3"/>
  <c r="CK267" i="3"/>
  <c r="CM267" i="3"/>
  <c r="CN267" i="3"/>
  <c r="CP267" i="3"/>
  <c r="CQ267" i="3"/>
  <c r="CS267" i="3"/>
  <c r="CT267" i="3"/>
  <c r="CV267" i="3"/>
  <c r="CW267" i="3"/>
  <c r="CY267" i="3"/>
  <c r="CZ267" i="3"/>
  <c r="DB267" i="3"/>
  <c r="DC267" i="3"/>
  <c r="DE267" i="3"/>
  <c r="DF267" i="3"/>
  <c r="DH267" i="3"/>
  <c r="DI267" i="3"/>
  <c r="DK267" i="3"/>
  <c r="DL267" i="3"/>
  <c r="DN267" i="3"/>
  <c r="DO267" i="3"/>
  <c r="DQ267" i="3"/>
  <c r="DR267" i="3"/>
  <c r="DT267" i="3"/>
  <c r="DU267" i="3"/>
  <c r="DW267" i="3"/>
  <c r="DX267" i="3"/>
  <c r="DZ267" i="3"/>
  <c r="EA267" i="3"/>
  <c r="EC267" i="3"/>
  <c r="ED267" i="3"/>
  <c r="EF267" i="3"/>
  <c r="EG267" i="3"/>
  <c r="EI267" i="3"/>
  <c r="EJ267" i="3"/>
  <c r="EL267" i="3"/>
  <c r="EM267" i="3"/>
  <c r="EO267" i="3"/>
  <c r="EP267" i="3"/>
  <c r="ER267" i="3"/>
  <c r="ES267" i="3"/>
  <c r="EU267" i="3"/>
  <c r="EV267" i="3"/>
  <c r="EX267" i="3"/>
  <c r="EY267" i="3"/>
  <c r="FA267" i="3"/>
  <c r="FB267" i="3"/>
  <c r="FD267" i="3"/>
  <c r="FE267" i="3"/>
  <c r="FG267" i="3"/>
  <c r="FH267" i="3"/>
  <c r="FJ267" i="3"/>
  <c r="FK267" i="3"/>
  <c r="FM267" i="3"/>
  <c r="FN267" i="3"/>
  <c r="FP267" i="3"/>
  <c r="FQ267" i="3"/>
  <c r="FS267" i="3"/>
  <c r="FT267" i="3"/>
  <c r="FV267" i="3"/>
  <c r="FW267" i="3"/>
  <c r="FY267" i="3"/>
  <c r="FZ267" i="3"/>
  <c r="GB267" i="3"/>
  <c r="GC267" i="3"/>
  <c r="GE267" i="3"/>
  <c r="GF267" i="3"/>
  <c r="GH267" i="3"/>
  <c r="GI267" i="3"/>
  <c r="GK267" i="3"/>
  <c r="GL267" i="3"/>
  <c r="GN267" i="3"/>
  <c r="GO267" i="3"/>
  <c r="GQ267" i="3"/>
  <c r="GR267" i="3"/>
  <c r="GT267" i="3"/>
  <c r="GU267" i="3"/>
  <c r="GW267" i="3"/>
  <c r="GX267" i="3"/>
  <c r="GZ267" i="3"/>
  <c r="HA267" i="3"/>
  <c r="HC267" i="3"/>
  <c r="HD267" i="3"/>
  <c r="HF267" i="3"/>
  <c r="HG267" i="3"/>
  <c r="HI267" i="3"/>
  <c r="HJ267" i="3"/>
  <c r="HL267" i="3"/>
  <c r="HM267" i="3"/>
  <c r="HO267" i="3"/>
  <c r="HP267" i="3"/>
  <c r="HR267" i="3"/>
  <c r="HS267" i="3"/>
  <c r="HU267" i="3"/>
  <c r="HV267" i="3"/>
  <c r="HX267" i="3"/>
  <c r="HY267" i="3"/>
  <c r="IA267" i="3"/>
  <c r="IB267" i="3"/>
  <c r="ID267" i="3"/>
  <c r="IE267" i="3"/>
  <c r="IG267" i="3"/>
  <c r="IH267" i="3"/>
  <c r="IJ267" i="3"/>
  <c r="IK267" i="3"/>
  <c r="IM267" i="3"/>
  <c r="IN267" i="3"/>
  <c r="IP267" i="3"/>
  <c r="IQ267" i="3"/>
  <c r="IS267" i="3"/>
  <c r="IT267" i="3"/>
  <c r="IV267" i="3"/>
  <c r="IW267" i="3"/>
  <c r="IY267" i="3"/>
  <c r="IZ267" i="3"/>
  <c r="JB267" i="3"/>
  <c r="JC267" i="3"/>
  <c r="JE267" i="3"/>
  <c r="JF267" i="3"/>
  <c r="JH267" i="3"/>
  <c r="JI267" i="3"/>
  <c r="JK267" i="3"/>
  <c r="JL267" i="3"/>
  <c r="JN267" i="3"/>
  <c r="JO267" i="3"/>
  <c r="JQ267" i="3"/>
  <c r="JR267" i="3"/>
  <c r="JT267" i="3"/>
  <c r="JU267" i="3"/>
  <c r="JW267" i="3"/>
  <c r="JX267" i="3"/>
  <c r="JZ267" i="3"/>
  <c r="KA267" i="3"/>
  <c r="KC267" i="3"/>
  <c r="KD267" i="3"/>
  <c r="KF267" i="3"/>
  <c r="KG267" i="3"/>
  <c r="KI267" i="3"/>
  <c r="KJ267" i="3"/>
  <c r="KL267" i="3"/>
  <c r="KM267" i="3"/>
  <c r="KO267" i="3"/>
  <c r="KP267" i="3"/>
  <c r="KR267" i="3"/>
  <c r="KS267" i="3"/>
  <c r="KU267" i="3"/>
  <c r="KV267" i="3"/>
  <c r="KX267" i="3"/>
  <c r="KY267" i="3"/>
  <c r="LA267" i="3"/>
  <c r="LB267" i="3"/>
  <c r="LD267" i="3"/>
  <c r="LE267" i="3"/>
  <c r="LG267" i="3"/>
  <c r="LH267" i="3"/>
  <c r="LJ267" i="3"/>
  <c r="LK267" i="3"/>
  <c r="LM267" i="3"/>
  <c r="LN267" i="3"/>
  <c r="LP267" i="3"/>
  <c r="LQ267" i="3"/>
  <c r="LX267" i="3"/>
  <c r="LZ267" i="3"/>
  <c r="MA267" i="3"/>
  <c r="MB267" i="3"/>
  <c r="MC267" i="3"/>
  <c r="MD267" i="3"/>
  <c r="MF267" i="3"/>
  <c r="MI267" i="3"/>
  <c r="D268" i="3"/>
  <c r="E268" i="3"/>
  <c r="G268" i="3"/>
  <c r="H268" i="3"/>
  <c r="J268" i="3"/>
  <c r="K268" i="3"/>
  <c r="M268" i="3"/>
  <c r="N268" i="3"/>
  <c r="P268" i="3"/>
  <c r="Q268" i="3"/>
  <c r="S268" i="3"/>
  <c r="T268" i="3"/>
  <c r="V268" i="3"/>
  <c r="W268" i="3"/>
  <c r="Y268" i="3"/>
  <c r="Z268" i="3"/>
  <c r="AB268" i="3"/>
  <c r="AC268" i="3"/>
  <c r="AE268" i="3"/>
  <c r="AF268" i="3"/>
  <c r="AH268" i="3"/>
  <c r="AJ268" i="3" s="1"/>
  <c r="AK268" i="3"/>
  <c r="AL268" i="3"/>
  <c r="AN268" i="3"/>
  <c r="AO268" i="3"/>
  <c r="AQ268" i="3"/>
  <c r="AR268" i="3"/>
  <c r="AT268" i="3"/>
  <c r="AU268" i="3"/>
  <c r="AW268" i="3"/>
  <c r="AX268" i="3"/>
  <c r="AZ268" i="3"/>
  <c r="BA268" i="3"/>
  <c r="BC268" i="3"/>
  <c r="BD268" i="3"/>
  <c r="BF268" i="3"/>
  <c r="BG268" i="3"/>
  <c r="BI268" i="3"/>
  <c r="BJ268" i="3"/>
  <c r="BL268" i="3"/>
  <c r="BM268" i="3"/>
  <c r="BO268" i="3"/>
  <c r="BP268" i="3"/>
  <c r="BR268" i="3"/>
  <c r="BS268" i="3"/>
  <c r="BU268" i="3"/>
  <c r="BV268" i="3"/>
  <c r="BX268" i="3"/>
  <c r="BY268" i="3"/>
  <c r="CA268" i="3"/>
  <c r="CB268" i="3"/>
  <c r="CD268" i="3"/>
  <c r="CE268" i="3"/>
  <c r="CG268" i="3"/>
  <c r="CH268" i="3"/>
  <c r="CJ268" i="3"/>
  <c r="CK268" i="3"/>
  <c r="CM268" i="3"/>
  <c r="CN268" i="3"/>
  <c r="CP268" i="3"/>
  <c r="CQ268" i="3"/>
  <c r="CS268" i="3"/>
  <c r="CT268" i="3"/>
  <c r="CV268" i="3"/>
  <c r="CW268" i="3"/>
  <c r="CY268" i="3"/>
  <c r="CZ268" i="3"/>
  <c r="DB268" i="3"/>
  <c r="DC268" i="3"/>
  <c r="DE268" i="3"/>
  <c r="DF268" i="3"/>
  <c r="DH268" i="3"/>
  <c r="DI268" i="3"/>
  <c r="DK268" i="3"/>
  <c r="DL268" i="3"/>
  <c r="DN268" i="3"/>
  <c r="DO268" i="3"/>
  <c r="DQ268" i="3"/>
  <c r="DR268" i="3"/>
  <c r="DT268" i="3"/>
  <c r="DU268" i="3"/>
  <c r="DW268" i="3"/>
  <c r="DX268" i="3"/>
  <c r="DZ268" i="3"/>
  <c r="EA268" i="3"/>
  <c r="EC268" i="3"/>
  <c r="ED268" i="3"/>
  <c r="EF268" i="3"/>
  <c r="EG268" i="3"/>
  <c r="EI268" i="3"/>
  <c r="EJ268" i="3"/>
  <c r="EL268" i="3"/>
  <c r="EM268" i="3"/>
  <c r="EO268" i="3"/>
  <c r="EP268" i="3"/>
  <c r="ER268" i="3"/>
  <c r="ES268" i="3"/>
  <c r="EU268" i="3"/>
  <c r="EV268" i="3"/>
  <c r="EX268" i="3"/>
  <c r="EY268" i="3"/>
  <c r="FA268" i="3"/>
  <c r="FB268" i="3"/>
  <c r="FD268" i="3"/>
  <c r="FE268" i="3"/>
  <c r="FG268" i="3"/>
  <c r="FH268" i="3"/>
  <c r="FJ268" i="3"/>
  <c r="FK268" i="3"/>
  <c r="FM268" i="3"/>
  <c r="FN268" i="3"/>
  <c r="FP268" i="3"/>
  <c r="FQ268" i="3"/>
  <c r="FS268" i="3"/>
  <c r="FT268" i="3"/>
  <c r="FV268" i="3"/>
  <c r="FW268" i="3"/>
  <c r="FY268" i="3"/>
  <c r="FZ268" i="3"/>
  <c r="GB268" i="3"/>
  <c r="GC268" i="3"/>
  <c r="GE268" i="3"/>
  <c r="GF268" i="3"/>
  <c r="GH268" i="3"/>
  <c r="GI268" i="3"/>
  <c r="GK268" i="3"/>
  <c r="GL268" i="3"/>
  <c r="GN268" i="3"/>
  <c r="GO268" i="3"/>
  <c r="GQ268" i="3"/>
  <c r="GR268" i="3"/>
  <c r="GT268" i="3"/>
  <c r="GU268" i="3"/>
  <c r="GW268" i="3"/>
  <c r="GX268" i="3"/>
  <c r="GZ268" i="3"/>
  <c r="HA268" i="3"/>
  <c r="HC268" i="3"/>
  <c r="HD268" i="3"/>
  <c r="HF268" i="3"/>
  <c r="HG268" i="3"/>
  <c r="HI268" i="3"/>
  <c r="HJ268" i="3"/>
  <c r="HL268" i="3"/>
  <c r="HM268" i="3"/>
  <c r="HO268" i="3"/>
  <c r="HP268" i="3"/>
  <c r="HR268" i="3"/>
  <c r="HS268" i="3"/>
  <c r="HU268" i="3"/>
  <c r="HV268" i="3"/>
  <c r="HX268" i="3"/>
  <c r="HY268" i="3"/>
  <c r="IA268" i="3"/>
  <c r="IB268" i="3"/>
  <c r="ID268" i="3"/>
  <c r="IE268" i="3"/>
  <c r="IG268" i="3"/>
  <c r="IH268" i="3"/>
  <c r="IJ268" i="3"/>
  <c r="IK268" i="3"/>
  <c r="IM268" i="3"/>
  <c r="IN268" i="3"/>
  <c r="IP268" i="3"/>
  <c r="IQ268" i="3"/>
  <c r="IS268" i="3"/>
  <c r="IT268" i="3"/>
  <c r="IV268" i="3"/>
  <c r="IW268" i="3"/>
  <c r="IY268" i="3"/>
  <c r="IZ268" i="3"/>
  <c r="JB268" i="3"/>
  <c r="JC268" i="3"/>
  <c r="JE268" i="3"/>
  <c r="JF268" i="3"/>
  <c r="JH268" i="3"/>
  <c r="JI268" i="3"/>
  <c r="JK268" i="3"/>
  <c r="JL268" i="3"/>
  <c r="JN268" i="3"/>
  <c r="JO268" i="3"/>
  <c r="JQ268" i="3"/>
  <c r="JR268" i="3"/>
  <c r="JT268" i="3"/>
  <c r="JU268" i="3"/>
  <c r="JW268" i="3"/>
  <c r="JX268" i="3"/>
  <c r="JZ268" i="3"/>
  <c r="KA268" i="3"/>
  <c r="KC268" i="3"/>
  <c r="KD268" i="3"/>
  <c r="KF268" i="3"/>
  <c r="KG268" i="3"/>
  <c r="KI268" i="3"/>
  <c r="KJ268" i="3"/>
  <c r="KL268" i="3"/>
  <c r="KM268" i="3"/>
  <c r="KO268" i="3"/>
  <c r="KP268" i="3"/>
  <c r="KR268" i="3"/>
  <c r="KS268" i="3"/>
  <c r="KU268" i="3"/>
  <c r="KV268" i="3"/>
  <c r="KX268" i="3"/>
  <c r="KY268" i="3"/>
  <c r="LA268" i="3"/>
  <c r="LB268" i="3"/>
  <c r="LD268" i="3"/>
  <c r="LE268" i="3"/>
  <c r="LG268" i="3"/>
  <c r="LH268" i="3"/>
  <c r="LJ268" i="3"/>
  <c r="LK268" i="3"/>
  <c r="LM268" i="3"/>
  <c r="LN268" i="3"/>
  <c r="LP268" i="3"/>
  <c r="LQ268" i="3"/>
  <c r="LX268" i="3"/>
  <c r="LZ268" i="3"/>
  <c r="MA268" i="3"/>
  <c r="MB268" i="3"/>
  <c r="MC268" i="3"/>
  <c r="MD268" i="3"/>
  <c r="MF268" i="3"/>
  <c r="MI268" i="3"/>
  <c r="D269" i="3"/>
  <c r="E269" i="3"/>
  <c r="G269" i="3"/>
  <c r="H269" i="3"/>
  <c r="J269" i="3"/>
  <c r="K269" i="3"/>
  <c r="M269" i="3"/>
  <c r="N269" i="3"/>
  <c r="P269" i="3"/>
  <c r="Q269" i="3"/>
  <c r="S269" i="3"/>
  <c r="T269" i="3"/>
  <c r="V269" i="3"/>
  <c r="W269" i="3"/>
  <c r="Y269" i="3"/>
  <c r="Z269" i="3"/>
  <c r="AB269" i="3"/>
  <c r="AC269" i="3"/>
  <c r="AE269" i="3"/>
  <c r="AF269" i="3"/>
  <c r="AH269" i="3"/>
  <c r="AJ269" i="3" s="1"/>
  <c r="AK269" i="3"/>
  <c r="AL269" i="3"/>
  <c r="AN269" i="3"/>
  <c r="AO269" i="3"/>
  <c r="AQ269" i="3"/>
  <c r="AR269" i="3"/>
  <c r="AT269" i="3"/>
  <c r="AU269" i="3"/>
  <c r="AW269" i="3"/>
  <c r="AX269" i="3"/>
  <c r="AZ269" i="3"/>
  <c r="BA269" i="3"/>
  <c r="BC269" i="3"/>
  <c r="BD269" i="3"/>
  <c r="BF269" i="3"/>
  <c r="BG269" i="3"/>
  <c r="BI269" i="3"/>
  <c r="BJ269" i="3"/>
  <c r="BL269" i="3"/>
  <c r="BM269" i="3"/>
  <c r="BO269" i="3"/>
  <c r="BP269" i="3"/>
  <c r="BR269" i="3"/>
  <c r="BS269" i="3"/>
  <c r="BU269" i="3"/>
  <c r="BV269" i="3"/>
  <c r="BX269" i="3"/>
  <c r="BY269" i="3"/>
  <c r="CA269" i="3"/>
  <c r="CB269" i="3"/>
  <c r="CD269" i="3"/>
  <c r="CE269" i="3"/>
  <c r="CG269" i="3"/>
  <c r="CH269" i="3"/>
  <c r="CJ269" i="3"/>
  <c r="CK269" i="3"/>
  <c r="CM269" i="3"/>
  <c r="CN269" i="3"/>
  <c r="CP269" i="3"/>
  <c r="CQ269" i="3"/>
  <c r="CS269" i="3"/>
  <c r="CT269" i="3"/>
  <c r="CV269" i="3"/>
  <c r="CW269" i="3"/>
  <c r="CY269" i="3"/>
  <c r="CZ269" i="3"/>
  <c r="DB269" i="3"/>
  <c r="DC269" i="3"/>
  <c r="DE269" i="3"/>
  <c r="DF269" i="3"/>
  <c r="DH269" i="3"/>
  <c r="DI269" i="3"/>
  <c r="DK269" i="3"/>
  <c r="DL269" i="3"/>
  <c r="DN269" i="3"/>
  <c r="DO269" i="3"/>
  <c r="DQ269" i="3"/>
  <c r="DR269" i="3"/>
  <c r="DT269" i="3"/>
  <c r="DU269" i="3"/>
  <c r="DW269" i="3"/>
  <c r="DX269" i="3"/>
  <c r="DZ269" i="3"/>
  <c r="EA269" i="3"/>
  <c r="EC269" i="3"/>
  <c r="ED269" i="3"/>
  <c r="EF269" i="3"/>
  <c r="EG269" i="3"/>
  <c r="EI269" i="3"/>
  <c r="EJ269" i="3"/>
  <c r="EL269" i="3"/>
  <c r="EM269" i="3"/>
  <c r="EO269" i="3"/>
  <c r="EP269" i="3"/>
  <c r="ER269" i="3"/>
  <c r="ES269" i="3"/>
  <c r="EU269" i="3"/>
  <c r="EV269" i="3"/>
  <c r="EX269" i="3"/>
  <c r="EY269" i="3"/>
  <c r="FA269" i="3"/>
  <c r="FB269" i="3"/>
  <c r="FD269" i="3"/>
  <c r="FE269" i="3"/>
  <c r="FG269" i="3"/>
  <c r="FH269" i="3"/>
  <c r="FJ269" i="3"/>
  <c r="FK269" i="3"/>
  <c r="FM269" i="3"/>
  <c r="FN269" i="3"/>
  <c r="FP269" i="3"/>
  <c r="FQ269" i="3"/>
  <c r="FS269" i="3"/>
  <c r="FT269" i="3"/>
  <c r="FV269" i="3"/>
  <c r="FW269" i="3"/>
  <c r="FY269" i="3"/>
  <c r="FZ269" i="3"/>
  <c r="GB269" i="3"/>
  <c r="GC269" i="3"/>
  <c r="GE269" i="3"/>
  <c r="GF269" i="3"/>
  <c r="GH269" i="3"/>
  <c r="GI269" i="3"/>
  <c r="GK269" i="3"/>
  <c r="GL269" i="3"/>
  <c r="GN269" i="3"/>
  <c r="GO269" i="3"/>
  <c r="GQ269" i="3"/>
  <c r="GR269" i="3"/>
  <c r="GT269" i="3"/>
  <c r="GU269" i="3"/>
  <c r="GW269" i="3"/>
  <c r="GX269" i="3"/>
  <c r="GZ269" i="3"/>
  <c r="HA269" i="3"/>
  <c r="HC269" i="3"/>
  <c r="HD269" i="3"/>
  <c r="HF269" i="3"/>
  <c r="HG269" i="3"/>
  <c r="HI269" i="3"/>
  <c r="HJ269" i="3"/>
  <c r="HL269" i="3"/>
  <c r="HM269" i="3"/>
  <c r="HO269" i="3"/>
  <c r="HP269" i="3"/>
  <c r="HR269" i="3"/>
  <c r="HS269" i="3"/>
  <c r="HU269" i="3"/>
  <c r="HV269" i="3"/>
  <c r="HX269" i="3"/>
  <c r="HY269" i="3"/>
  <c r="IA269" i="3"/>
  <c r="IB269" i="3"/>
  <c r="ID269" i="3"/>
  <c r="IE269" i="3"/>
  <c r="IG269" i="3"/>
  <c r="IH269" i="3"/>
  <c r="IJ269" i="3"/>
  <c r="IK269" i="3"/>
  <c r="IM269" i="3"/>
  <c r="IN269" i="3"/>
  <c r="IP269" i="3"/>
  <c r="IQ269" i="3"/>
  <c r="IS269" i="3"/>
  <c r="IT269" i="3"/>
  <c r="IV269" i="3"/>
  <c r="IW269" i="3"/>
  <c r="IY269" i="3"/>
  <c r="IZ269" i="3"/>
  <c r="JB269" i="3"/>
  <c r="JC269" i="3"/>
  <c r="JE269" i="3"/>
  <c r="JF269" i="3"/>
  <c r="JH269" i="3"/>
  <c r="JI269" i="3"/>
  <c r="JK269" i="3"/>
  <c r="JL269" i="3"/>
  <c r="JN269" i="3"/>
  <c r="JO269" i="3"/>
  <c r="JQ269" i="3"/>
  <c r="JR269" i="3"/>
  <c r="JT269" i="3"/>
  <c r="JU269" i="3"/>
  <c r="JW269" i="3"/>
  <c r="JX269" i="3"/>
  <c r="JZ269" i="3"/>
  <c r="KA269" i="3"/>
  <c r="KC269" i="3"/>
  <c r="KD269" i="3"/>
  <c r="KF269" i="3"/>
  <c r="KG269" i="3"/>
  <c r="KI269" i="3"/>
  <c r="KJ269" i="3"/>
  <c r="KL269" i="3"/>
  <c r="KM269" i="3"/>
  <c r="KO269" i="3"/>
  <c r="KP269" i="3"/>
  <c r="KR269" i="3"/>
  <c r="KS269" i="3"/>
  <c r="KU269" i="3"/>
  <c r="KV269" i="3"/>
  <c r="KX269" i="3"/>
  <c r="KY269" i="3"/>
  <c r="LA269" i="3"/>
  <c r="LB269" i="3"/>
  <c r="LD269" i="3"/>
  <c r="LE269" i="3"/>
  <c r="LG269" i="3"/>
  <c r="LH269" i="3"/>
  <c r="LJ269" i="3"/>
  <c r="LK269" i="3"/>
  <c r="LM269" i="3"/>
  <c r="LN269" i="3"/>
  <c r="LP269" i="3"/>
  <c r="LQ269" i="3"/>
  <c r="LX269" i="3"/>
  <c r="LZ269" i="3"/>
  <c r="MA269" i="3"/>
  <c r="MB269" i="3"/>
  <c r="MC269" i="3"/>
  <c r="MD269" i="3"/>
  <c r="MF269" i="3"/>
  <c r="MI269" i="3"/>
  <c r="D270" i="3"/>
  <c r="E270" i="3"/>
  <c r="G270" i="3"/>
  <c r="H270" i="3"/>
  <c r="J270" i="3"/>
  <c r="K270" i="3"/>
  <c r="M270" i="3"/>
  <c r="N270" i="3"/>
  <c r="P270" i="3"/>
  <c r="Q270" i="3"/>
  <c r="S270" i="3"/>
  <c r="T270" i="3"/>
  <c r="V270" i="3"/>
  <c r="W270" i="3"/>
  <c r="Y270" i="3"/>
  <c r="Z270" i="3"/>
  <c r="AB270" i="3"/>
  <c r="AC270" i="3"/>
  <c r="AE270" i="3"/>
  <c r="AF270" i="3"/>
  <c r="AH270" i="3"/>
  <c r="AJ270" i="3" s="1"/>
  <c r="AK270" i="3"/>
  <c r="AL270" i="3"/>
  <c r="AN270" i="3"/>
  <c r="AO270" i="3"/>
  <c r="AQ270" i="3"/>
  <c r="AR270" i="3"/>
  <c r="AT270" i="3"/>
  <c r="AU270" i="3"/>
  <c r="AW270" i="3"/>
  <c r="AX270" i="3"/>
  <c r="AZ270" i="3"/>
  <c r="BA270" i="3"/>
  <c r="BC270" i="3"/>
  <c r="BD270" i="3"/>
  <c r="BF270" i="3"/>
  <c r="BG270" i="3"/>
  <c r="BI270" i="3"/>
  <c r="BJ270" i="3"/>
  <c r="BL270" i="3"/>
  <c r="BM270" i="3"/>
  <c r="BO270" i="3"/>
  <c r="BP270" i="3"/>
  <c r="BR270" i="3"/>
  <c r="BS270" i="3"/>
  <c r="BU270" i="3"/>
  <c r="BV270" i="3"/>
  <c r="BX270" i="3"/>
  <c r="BY270" i="3"/>
  <c r="CA270" i="3"/>
  <c r="CB270" i="3"/>
  <c r="CD270" i="3"/>
  <c r="CE270" i="3"/>
  <c r="CG270" i="3"/>
  <c r="CH270" i="3"/>
  <c r="CJ270" i="3"/>
  <c r="CK270" i="3"/>
  <c r="CM270" i="3"/>
  <c r="CN270" i="3"/>
  <c r="CP270" i="3"/>
  <c r="CQ270" i="3"/>
  <c r="CS270" i="3"/>
  <c r="CT270" i="3"/>
  <c r="CV270" i="3"/>
  <c r="CW270" i="3"/>
  <c r="CY270" i="3"/>
  <c r="CZ270" i="3"/>
  <c r="DB270" i="3"/>
  <c r="DC270" i="3"/>
  <c r="DE270" i="3"/>
  <c r="DF270" i="3"/>
  <c r="DH270" i="3"/>
  <c r="DI270" i="3"/>
  <c r="DK270" i="3"/>
  <c r="DL270" i="3"/>
  <c r="DN270" i="3"/>
  <c r="DO270" i="3"/>
  <c r="DQ270" i="3"/>
  <c r="DR270" i="3"/>
  <c r="DT270" i="3"/>
  <c r="DU270" i="3"/>
  <c r="DW270" i="3"/>
  <c r="DX270" i="3"/>
  <c r="DZ270" i="3"/>
  <c r="EA270" i="3"/>
  <c r="EC270" i="3"/>
  <c r="ED270" i="3"/>
  <c r="EF270" i="3"/>
  <c r="EG270" i="3"/>
  <c r="EI270" i="3"/>
  <c r="EJ270" i="3"/>
  <c r="EL270" i="3"/>
  <c r="EM270" i="3"/>
  <c r="EO270" i="3"/>
  <c r="EP270" i="3"/>
  <c r="ER270" i="3"/>
  <c r="ES270" i="3"/>
  <c r="EU270" i="3"/>
  <c r="EV270" i="3"/>
  <c r="EX270" i="3"/>
  <c r="EY270" i="3"/>
  <c r="FA270" i="3"/>
  <c r="FB270" i="3"/>
  <c r="FD270" i="3"/>
  <c r="FE270" i="3"/>
  <c r="FG270" i="3"/>
  <c r="FH270" i="3"/>
  <c r="FJ270" i="3"/>
  <c r="FK270" i="3"/>
  <c r="FM270" i="3"/>
  <c r="FN270" i="3"/>
  <c r="FP270" i="3"/>
  <c r="FQ270" i="3"/>
  <c r="FS270" i="3"/>
  <c r="FT270" i="3"/>
  <c r="FV270" i="3"/>
  <c r="FW270" i="3"/>
  <c r="FY270" i="3"/>
  <c r="FZ270" i="3"/>
  <c r="GB270" i="3"/>
  <c r="GC270" i="3"/>
  <c r="GE270" i="3"/>
  <c r="GF270" i="3"/>
  <c r="GH270" i="3"/>
  <c r="GI270" i="3"/>
  <c r="GK270" i="3"/>
  <c r="GL270" i="3"/>
  <c r="GN270" i="3"/>
  <c r="GO270" i="3"/>
  <c r="GQ270" i="3"/>
  <c r="GR270" i="3"/>
  <c r="GT270" i="3"/>
  <c r="GU270" i="3"/>
  <c r="GW270" i="3"/>
  <c r="GX270" i="3"/>
  <c r="GZ270" i="3"/>
  <c r="HA270" i="3"/>
  <c r="HC270" i="3"/>
  <c r="HD270" i="3"/>
  <c r="HF270" i="3"/>
  <c r="HG270" i="3"/>
  <c r="HI270" i="3"/>
  <c r="HJ270" i="3"/>
  <c r="HL270" i="3"/>
  <c r="HM270" i="3"/>
  <c r="HO270" i="3"/>
  <c r="HP270" i="3"/>
  <c r="HR270" i="3"/>
  <c r="HS270" i="3"/>
  <c r="HU270" i="3"/>
  <c r="HV270" i="3"/>
  <c r="HX270" i="3"/>
  <c r="HY270" i="3"/>
  <c r="IA270" i="3"/>
  <c r="IB270" i="3"/>
  <c r="ID270" i="3"/>
  <c r="IE270" i="3"/>
  <c r="IG270" i="3"/>
  <c r="IH270" i="3"/>
  <c r="IJ270" i="3"/>
  <c r="IK270" i="3"/>
  <c r="IM270" i="3"/>
  <c r="IN270" i="3"/>
  <c r="IP270" i="3"/>
  <c r="IQ270" i="3"/>
  <c r="IS270" i="3"/>
  <c r="IT270" i="3"/>
  <c r="IV270" i="3"/>
  <c r="IW270" i="3"/>
  <c r="IY270" i="3"/>
  <c r="IZ270" i="3"/>
  <c r="JB270" i="3"/>
  <c r="JC270" i="3"/>
  <c r="JE270" i="3"/>
  <c r="JF270" i="3"/>
  <c r="JH270" i="3"/>
  <c r="JI270" i="3"/>
  <c r="JK270" i="3"/>
  <c r="JL270" i="3"/>
  <c r="JN270" i="3"/>
  <c r="JO270" i="3"/>
  <c r="JQ270" i="3"/>
  <c r="JR270" i="3"/>
  <c r="JT270" i="3"/>
  <c r="JU270" i="3"/>
  <c r="JW270" i="3"/>
  <c r="JX270" i="3"/>
  <c r="JZ270" i="3"/>
  <c r="KA270" i="3"/>
  <c r="KC270" i="3"/>
  <c r="KD270" i="3"/>
  <c r="KF270" i="3"/>
  <c r="KG270" i="3"/>
  <c r="KI270" i="3"/>
  <c r="KJ270" i="3"/>
  <c r="KL270" i="3"/>
  <c r="KM270" i="3"/>
  <c r="KO270" i="3"/>
  <c r="KP270" i="3"/>
  <c r="KR270" i="3"/>
  <c r="KS270" i="3"/>
  <c r="KU270" i="3"/>
  <c r="KV270" i="3"/>
  <c r="KX270" i="3"/>
  <c r="KY270" i="3"/>
  <c r="LA270" i="3"/>
  <c r="LB270" i="3"/>
  <c r="LD270" i="3"/>
  <c r="LE270" i="3"/>
  <c r="LG270" i="3"/>
  <c r="LH270" i="3"/>
  <c r="LJ270" i="3"/>
  <c r="LK270" i="3"/>
  <c r="LM270" i="3"/>
  <c r="LN270" i="3"/>
  <c r="LP270" i="3"/>
  <c r="LQ270" i="3"/>
  <c r="LX270" i="3"/>
  <c r="LZ270" i="3"/>
  <c r="MA270" i="3"/>
  <c r="MB270" i="3"/>
  <c r="MC270" i="3"/>
  <c r="MD270" i="3"/>
  <c r="MF270" i="3"/>
  <c r="MI270" i="3"/>
  <c r="D271" i="3"/>
  <c r="E271" i="3"/>
  <c r="G271" i="3"/>
  <c r="H271" i="3"/>
  <c r="J271" i="3"/>
  <c r="K271" i="3"/>
  <c r="M271" i="3"/>
  <c r="N271" i="3"/>
  <c r="P271" i="3"/>
  <c r="Q271" i="3"/>
  <c r="S271" i="3"/>
  <c r="T271" i="3"/>
  <c r="V271" i="3"/>
  <c r="W271" i="3"/>
  <c r="Y271" i="3"/>
  <c r="Z271" i="3"/>
  <c r="AB271" i="3"/>
  <c r="AC271" i="3"/>
  <c r="AE271" i="3"/>
  <c r="AF271" i="3"/>
  <c r="AH271" i="3"/>
  <c r="AJ271" i="3" s="1"/>
  <c r="AK271" i="3"/>
  <c r="AL271" i="3"/>
  <c r="AN271" i="3"/>
  <c r="AO271" i="3"/>
  <c r="AQ271" i="3"/>
  <c r="AR271" i="3"/>
  <c r="AT271" i="3"/>
  <c r="AU271" i="3"/>
  <c r="AW271" i="3"/>
  <c r="AX271" i="3"/>
  <c r="AZ271" i="3"/>
  <c r="BA271" i="3"/>
  <c r="BC271" i="3"/>
  <c r="BD271" i="3"/>
  <c r="BF271" i="3"/>
  <c r="BG271" i="3"/>
  <c r="BI271" i="3"/>
  <c r="BJ271" i="3"/>
  <c r="BL271" i="3"/>
  <c r="BM271" i="3"/>
  <c r="BO271" i="3"/>
  <c r="BP271" i="3"/>
  <c r="BR271" i="3"/>
  <c r="BS271" i="3"/>
  <c r="BU271" i="3"/>
  <c r="BV271" i="3"/>
  <c r="BX271" i="3"/>
  <c r="BY271" i="3"/>
  <c r="CA271" i="3"/>
  <c r="CB271" i="3"/>
  <c r="CD271" i="3"/>
  <c r="CE271" i="3"/>
  <c r="CG271" i="3"/>
  <c r="CH271" i="3"/>
  <c r="CJ271" i="3"/>
  <c r="CK271" i="3"/>
  <c r="CM271" i="3"/>
  <c r="CN271" i="3"/>
  <c r="CP271" i="3"/>
  <c r="CQ271" i="3"/>
  <c r="CS271" i="3"/>
  <c r="CT271" i="3"/>
  <c r="CV271" i="3"/>
  <c r="CW271" i="3"/>
  <c r="CY271" i="3"/>
  <c r="CZ271" i="3"/>
  <c r="DB271" i="3"/>
  <c r="DC271" i="3"/>
  <c r="DE271" i="3"/>
  <c r="DF271" i="3"/>
  <c r="DH271" i="3"/>
  <c r="DI271" i="3"/>
  <c r="DK271" i="3"/>
  <c r="DL271" i="3"/>
  <c r="DN271" i="3"/>
  <c r="DO271" i="3"/>
  <c r="DQ271" i="3"/>
  <c r="DR271" i="3"/>
  <c r="DT271" i="3"/>
  <c r="DU271" i="3"/>
  <c r="DW271" i="3"/>
  <c r="DX271" i="3"/>
  <c r="DZ271" i="3"/>
  <c r="EA271" i="3"/>
  <c r="EC271" i="3"/>
  <c r="ED271" i="3"/>
  <c r="EF271" i="3"/>
  <c r="EG271" i="3"/>
  <c r="EI271" i="3"/>
  <c r="EJ271" i="3"/>
  <c r="EL271" i="3"/>
  <c r="EM271" i="3"/>
  <c r="EO271" i="3"/>
  <c r="EP271" i="3"/>
  <c r="ER271" i="3"/>
  <c r="ES271" i="3"/>
  <c r="EU271" i="3"/>
  <c r="EV271" i="3"/>
  <c r="EX271" i="3"/>
  <c r="EY271" i="3"/>
  <c r="FA271" i="3"/>
  <c r="FB271" i="3"/>
  <c r="FD271" i="3"/>
  <c r="FE271" i="3"/>
  <c r="FG271" i="3"/>
  <c r="FH271" i="3"/>
  <c r="FJ271" i="3"/>
  <c r="FK271" i="3"/>
  <c r="FM271" i="3"/>
  <c r="FN271" i="3"/>
  <c r="FP271" i="3"/>
  <c r="FQ271" i="3"/>
  <c r="FS271" i="3"/>
  <c r="FT271" i="3"/>
  <c r="FV271" i="3"/>
  <c r="FW271" i="3"/>
  <c r="FY271" i="3"/>
  <c r="FZ271" i="3"/>
  <c r="GB271" i="3"/>
  <c r="GC271" i="3"/>
  <c r="GE271" i="3"/>
  <c r="GF271" i="3"/>
  <c r="GH271" i="3"/>
  <c r="GI271" i="3"/>
  <c r="GK271" i="3"/>
  <c r="GL271" i="3"/>
  <c r="GN271" i="3"/>
  <c r="GO271" i="3"/>
  <c r="GQ271" i="3"/>
  <c r="GR271" i="3"/>
  <c r="GT271" i="3"/>
  <c r="GU271" i="3"/>
  <c r="GW271" i="3"/>
  <c r="GX271" i="3"/>
  <c r="GZ271" i="3"/>
  <c r="HA271" i="3"/>
  <c r="HC271" i="3"/>
  <c r="HD271" i="3"/>
  <c r="HF271" i="3"/>
  <c r="HG271" i="3"/>
  <c r="HI271" i="3"/>
  <c r="HJ271" i="3"/>
  <c r="HL271" i="3"/>
  <c r="HM271" i="3"/>
  <c r="HO271" i="3"/>
  <c r="HP271" i="3"/>
  <c r="HR271" i="3"/>
  <c r="HS271" i="3"/>
  <c r="HU271" i="3"/>
  <c r="HV271" i="3"/>
  <c r="HX271" i="3"/>
  <c r="HY271" i="3"/>
  <c r="IA271" i="3"/>
  <c r="IB271" i="3"/>
  <c r="ID271" i="3"/>
  <c r="IE271" i="3"/>
  <c r="IG271" i="3"/>
  <c r="IH271" i="3"/>
  <c r="IJ271" i="3"/>
  <c r="IK271" i="3"/>
  <c r="IM271" i="3"/>
  <c r="IN271" i="3"/>
  <c r="IP271" i="3"/>
  <c r="IQ271" i="3"/>
  <c r="IS271" i="3"/>
  <c r="IT271" i="3"/>
  <c r="IV271" i="3"/>
  <c r="IW271" i="3"/>
  <c r="IY271" i="3"/>
  <c r="IZ271" i="3"/>
  <c r="JB271" i="3"/>
  <c r="JC271" i="3"/>
  <c r="JE271" i="3"/>
  <c r="JF271" i="3"/>
  <c r="JH271" i="3"/>
  <c r="JI271" i="3"/>
  <c r="JK271" i="3"/>
  <c r="JL271" i="3"/>
  <c r="JN271" i="3"/>
  <c r="JO271" i="3"/>
  <c r="JQ271" i="3"/>
  <c r="JR271" i="3"/>
  <c r="JT271" i="3"/>
  <c r="JU271" i="3"/>
  <c r="JW271" i="3"/>
  <c r="JX271" i="3"/>
  <c r="JZ271" i="3"/>
  <c r="KA271" i="3"/>
  <c r="KC271" i="3"/>
  <c r="KD271" i="3"/>
  <c r="KF271" i="3"/>
  <c r="KG271" i="3"/>
  <c r="KI271" i="3"/>
  <c r="KJ271" i="3"/>
  <c r="KL271" i="3"/>
  <c r="KM271" i="3"/>
  <c r="KO271" i="3"/>
  <c r="KP271" i="3"/>
  <c r="KR271" i="3"/>
  <c r="KS271" i="3"/>
  <c r="KU271" i="3"/>
  <c r="KV271" i="3"/>
  <c r="KX271" i="3"/>
  <c r="KY271" i="3"/>
  <c r="LA271" i="3"/>
  <c r="LB271" i="3"/>
  <c r="LD271" i="3"/>
  <c r="LE271" i="3"/>
  <c r="LG271" i="3"/>
  <c r="LH271" i="3"/>
  <c r="LJ271" i="3"/>
  <c r="LK271" i="3"/>
  <c r="LM271" i="3"/>
  <c r="LN271" i="3"/>
  <c r="LP271" i="3"/>
  <c r="LQ271" i="3"/>
  <c r="LX271" i="3"/>
  <c r="LZ271" i="3"/>
  <c r="MA271" i="3"/>
  <c r="MB271" i="3"/>
  <c r="MC271" i="3"/>
  <c r="MD271" i="3"/>
  <c r="MF271" i="3"/>
  <c r="MI271" i="3"/>
  <c r="D272" i="3"/>
  <c r="E272" i="3"/>
  <c r="G272" i="3"/>
  <c r="H272" i="3"/>
  <c r="J272" i="3"/>
  <c r="K272" i="3"/>
  <c r="M272" i="3"/>
  <c r="N272" i="3"/>
  <c r="P272" i="3"/>
  <c r="Q272" i="3"/>
  <c r="S272" i="3"/>
  <c r="T272" i="3"/>
  <c r="V272" i="3"/>
  <c r="W272" i="3"/>
  <c r="Y272" i="3"/>
  <c r="Z272" i="3"/>
  <c r="AB272" i="3"/>
  <c r="AC272" i="3"/>
  <c r="AE272" i="3"/>
  <c r="AF272" i="3"/>
  <c r="AJ272" i="3"/>
  <c r="AK272" i="3"/>
  <c r="AL272" i="3"/>
  <c r="AN272" i="3"/>
  <c r="AO272" i="3"/>
  <c r="AQ272" i="3"/>
  <c r="AR272" i="3"/>
  <c r="AT272" i="3"/>
  <c r="AU272" i="3"/>
  <c r="AW272" i="3"/>
  <c r="AX272" i="3"/>
  <c r="AZ272" i="3"/>
  <c r="BA272" i="3"/>
  <c r="BC272" i="3"/>
  <c r="BD272" i="3"/>
  <c r="BF272" i="3"/>
  <c r="BG272" i="3"/>
  <c r="BI272" i="3"/>
  <c r="BJ272" i="3"/>
  <c r="BL272" i="3"/>
  <c r="BM272" i="3"/>
  <c r="BO272" i="3"/>
  <c r="BP272" i="3"/>
  <c r="BR272" i="3"/>
  <c r="BS272" i="3"/>
  <c r="BU272" i="3"/>
  <c r="BV272" i="3"/>
  <c r="BX272" i="3"/>
  <c r="BY272" i="3"/>
  <c r="CA272" i="3"/>
  <c r="CB272" i="3"/>
  <c r="CD272" i="3"/>
  <c r="CE272" i="3"/>
  <c r="CG272" i="3"/>
  <c r="CH272" i="3"/>
  <c r="CJ272" i="3"/>
  <c r="CK272" i="3"/>
  <c r="CM272" i="3"/>
  <c r="CN272" i="3"/>
  <c r="CP272" i="3"/>
  <c r="CQ272" i="3"/>
  <c r="CS272" i="3"/>
  <c r="CT272" i="3"/>
  <c r="CV272" i="3"/>
  <c r="CW272" i="3"/>
  <c r="CY272" i="3"/>
  <c r="CZ272" i="3"/>
  <c r="DB272" i="3"/>
  <c r="DC272" i="3"/>
  <c r="DE272" i="3"/>
  <c r="DF272" i="3"/>
  <c r="DH272" i="3"/>
  <c r="DI272" i="3"/>
  <c r="DK272" i="3"/>
  <c r="DL272" i="3"/>
  <c r="DN272" i="3"/>
  <c r="DO272" i="3"/>
  <c r="DQ272" i="3"/>
  <c r="DR272" i="3"/>
  <c r="DT272" i="3"/>
  <c r="DU272" i="3"/>
  <c r="DW272" i="3"/>
  <c r="DX272" i="3"/>
  <c r="DZ272" i="3"/>
  <c r="EA272" i="3"/>
  <c r="EC272" i="3"/>
  <c r="ED272" i="3"/>
  <c r="EF272" i="3"/>
  <c r="EG272" i="3"/>
  <c r="EI272" i="3"/>
  <c r="EJ272" i="3"/>
  <c r="EL272" i="3"/>
  <c r="EM272" i="3"/>
  <c r="EO272" i="3"/>
  <c r="EP272" i="3"/>
  <c r="ER272" i="3"/>
  <c r="ES272" i="3"/>
  <c r="EU272" i="3"/>
  <c r="EV272" i="3"/>
  <c r="EX272" i="3"/>
  <c r="EY272" i="3"/>
  <c r="FA272" i="3"/>
  <c r="FB272" i="3"/>
  <c r="FD272" i="3"/>
  <c r="FE272" i="3"/>
  <c r="FG272" i="3"/>
  <c r="FH272" i="3"/>
  <c r="FJ272" i="3"/>
  <c r="FK272" i="3"/>
  <c r="FM272" i="3"/>
  <c r="FN272" i="3"/>
  <c r="FP272" i="3"/>
  <c r="FQ272" i="3"/>
  <c r="FS272" i="3"/>
  <c r="FT272" i="3"/>
  <c r="FV272" i="3"/>
  <c r="FW272" i="3"/>
  <c r="FY272" i="3"/>
  <c r="FZ272" i="3"/>
  <c r="GB272" i="3"/>
  <c r="GC272" i="3"/>
  <c r="GE272" i="3"/>
  <c r="GF272" i="3"/>
  <c r="GH272" i="3"/>
  <c r="GI272" i="3"/>
  <c r="GK272" i="3"/>
  <c r="GL272" i="3"/>
  <c r="GN272" i="3"/>
  <c r="GO272" i="3"/>
  <c r="GQ272" i="3"/>
  <c r="GR272" i="3"/>
  <c r="GT272" i="3"/>
  <c r="GU272" i="3"/>
  <c r="GW272" i="3"/>
  <c r="GX272" i="3"/>
  <c r="GZ272" i="3"/>
  <c r="HA272" i="3"/>
  <c r="HC272" i="3"/>
  <c r="HD272" i="3"/>
  <c r="HF272" i="3"/>
  <c r="HG272" i="3"/>
  <c r="HI272" i="3"/>
  <c r="HJ272" i="3"/>
  <c r="HL272" i="3"/>
  <c r="HM272" i="3"/>
  <c r="HO272" i="3"/>
  <c r="HP272" i="3"/>
  <c r="HR272" i="3"/>
  <c r="HS272" i="3"/>
  <c r="HU272" i="3"/>
  <c r="HV272" i="3"/>
  <c r="HX272" i="3"/>
  <c r="HY272" i="3"/>
  <c r="IA272" i="3"/>
  <c r="IB272" i="3"/>
  <c r="ID272" i="3"/>
  <c r="IE272" i="3"/>
  <c r="IG272" i="3"/>
  <c r="IH272" i="3"/>
  <c r="IJ272" i="3"/>
  <c r="IK272" i="3"/>
  <c r="IM272" i="3"/>
  <c r="IN272" i="3"/>
  <c r="IP272" i="3"/>
  <c r="IQ272" i="3"/>
  <c r="IS272" i="3"/>
  <c r="IT272" i="3"/>
  <c r="IV272" i="3"/>
  <c r="IW272" i="3"/>
  <c r="IY272" i="3"/>
  <c r="IZ272" i="3"/>
  <c r="JB272" i="3"/>
  <c r="JC272" i="3"/>
  <c r="JE272" i="3"/>
  <c r="JF272" i="3"/>
  <c r="JH272" i="3"/>
  <c r="JI272" i="3"/>
  <c r="JK272" i="3"/>
  <c r="JL272" i="3"/>
  <c r="JN272" i="3"/>
  <c r="JO272" i="3"/>
  <c r="JQ272" i="3"/>
  <c r="JR272" i="3"/>
  <c r="JT272" i="3"/>
  <c r="JU272" i="3"/>
  <c r="JW272" i="3"/>
  <c r="JX272" i="3"/>
  <c r="JZ272" i="3"/>
  <c r="KA272" i="3"/>
  <c r="KC272" i="3"/>
  <c r="KD272" i="3"/>
  <c r="KF272" i="3"/>
  <c r="KG272" i="3"/>
  <c r="KI272" i="3"/>
  <c r="KJ272" i="3"/>
  <c r="KL272" i="3"/>
  <c r="KM272" i="3"/>
  <c r="KO272" i="3"/>
  <c r="KP272" i="3"/>
  <c r="KR272" i="3"/>
  <c r="KS272" i="3"/>
  <c r="KU272" i="3"/>
  <c r="KV272" i="3"/>
  <c r="KX272" i="3"/>
  <c r="KY272" i="3"/>
  <c r="LA272" i="3"/>
  <c r="LB272" i="3"/>
  <c r="LD272" i="3"/>
  <c r="LE272" i="3"/>
  <c r="LG272" i="3"/>
  <c r="LH272" i="3"/>
  <c r="LJ272" i="3"/>
  <c r="LK272" i="3"/>
  <c r="LM272" i="3"/>
  <c r="LN272" i="3"/>
  <c r="LP272" i="3"/>
  <c r="LQ272" i="3"/>
  <c r="LX272" i="3"/>
  <c r="LZ272" i="3"/>
  <c r="MA272" i="3"/>
  <c r="MB272" i="3"/>
  <c r="MC272" i="3"/>
  <c r="MD272" i="3"/>
  <c r="MF272" i="3"/>
  <c r="MI272" i="3"/>
  <c r="D273" i="3"/>
  <c r="E273" i="3"/>
  <c r="G273" i="3"/>
  <c r="H273" i="3"/>
  <c r="J273" i="3"/>
  <c r="K273" i="3"/>
  <c r="M273" i="3"/>
  <c r="N273" i="3"/>
  <c r="P273" i="3"/>
  <c r="Q273" i="3"/>
  <c r="S273" i="3"/>
  <c r="T273" i="3"/>
  <c r="V273" i="3"/>
  <c r="W273" i="3"/>
  <c r="Y273" i="3"/>
  <c r="Z273" i="3"/>
  <c r="AB273" i="3"/>
  <c r="AC273" i="3"/>
  <c r="AE273" i="3"/>
  <c r="AF273" i="3"/>
  <c r="AH273" i="3"/>
  <c r="AJ273" i="3" s="1"/>
  <c r="AK273" i="3"/>
  <c r="AL273" i="3"/>
  <c r="AN273" i="3"/>
  <c r="AO273" i="3"/>
  <c r="AQ273" i="3"/>
  <c r="AR273" i="3"/>
  <c r="AT273" i="3"/>
  <c r="AU273" i="3"/>
  <c r="AW273" i="3"/>
  <c r="AX273" i="3"/>
  <c r="AZ273" i="3"/>
  <c r="BA273" i="3"/>
  <c r="BC273" i="3"/>
  <c r="BD273" i="3"/>
  <c r="BF273" i="3"/>
  <c r="BG273" i="3"/>
  <c r="BI273" i="3"/>
  <c r="BJ273" i="3"/>
  <c r="BL273" i="3"/>
  <c r="BM273" i="3"/>
  <c r="BO273" i="3"/>
  <c r="BP273" i="3"/>
  <c r="BR273" i="3"/>
  <c r="BS273" i="3"/>
  <c r="BU273" i="3"/>
  <c r="BV273" i="3"/>
  <c r="BX273" i="3"/>
  <c r="BY273" i="3"/>
  <c r="CA273" i="3"/>
  <c r="CB273" i="3"/>
  <c r="CD273" i="3"/>
  <c r="CE273" i="3"/>
  <c r="CG273" i="3"/>
  <c r="CH273" i="3"/>
  <c r="CJ273" i="3"/>
  <c r="CK273" i="3"/>
  <c r="CM273" i="3"/>
  <c r="CN273" i="3"/>
  <c r="CP273" i="3"/>
  <c r="CQ273" i="3"/>
  <c r="CS273" i="3"/>
  <c r="CT273" i="3"/>
  <c r="CV273" i="3"/>
  <c r="CW273" i="3"/>
  <c r="CY273" i="3"/>
  <c r="CZ273" i="3"/>
  <c r="DB273" i="3"/>
  <c r="DC273" i="3"/>
  <c r="DE273" i="3"/>
  <c r="DF273" i="3"/>
  <c r="DH273" i="3"/>
  <c r="DI273" i="3"/>
  <c r="DK273" i="3"/>
  <c r="DL273" i="3"/>
  <c r="DN273" i="3"/>
  <c r="DO273" i="3"/>
  <c r="DQ273" i="3"/>
  <c r="DR273" i="3"/>
  <c r="DT273" i="3"/>
  <c r="DU273" i="3"/>
  <c r="DW273" i="3"/>
  <c r="DX273" i="3"/>
  <c r="DZ273" i="3"/>
  <c r="EA273" i="3"/>
  <c r="EC273" i="3"/>
  <c r="ED273" i="3"/>
  <c r="EF273" i="3"/>
  <c r="EG273" i="3"/>
  <c r="EI273" i="3"/>
  <c r="EJ273" i="3"/>
  <c r="EL273" i="3"/>
  <c r="EM273" i="3"/>
  <c r="EO273" i="3"/>
  <c r="EP273" i="3"/>
  <c r="ER273" i="3"/>
  <c r="ES273" i="3"/>
  <c r="EU273" i="3"/>
  <c r="EV273" i="3"/>
  <c r="EX273" i="3"/>
  <c r="EY273" i="3"/>
  <c r="FA273" i="3"/>
  <c r="FB273" i="3"/>
  <c r="FD273" i="3"/>
  <c r="FE273" i="3"/>
  <c r="FG273" i="3"/>
  <c r="FH273" i="3"/>
  <c r="FJ273" i="3"/>
  <c r="FK273" i="3"/>
  <c r="FM273" i="3"/>
  <c r="FN273" i="3"/>
  <c r="FP273" i="3"/>
  <c r="FQ273" i="3"/>
  <c r="FS273" i="3"/>
  <c r="FT273" i="3"/>
  <c r="FV273" i="3"/>
  <c r="FW273" i="3"/>
  <c r="FY273" i="3"/>
  <c r="FZ273" i="3"/>
  <c r="GB273" i="3"/>
  <c r="GC273" i="3"/>
  <c r="GE273" i="3"/>
  <c r="GF273" i="3"/>
  <c r="GH273" i="3"/>
  <c r="GI273" i="3"/>
  <c r="GK273" i="3"/>
  <c r="GL273" i="3"/>
  <c r="GN273" i="3"/>
  <c r="GO273" i="3"/>
  <c r="GQ273" i="3"/>
  <c r="GR273" i="3"/>
  <c r="GT273" i="3"/>
  <c r="GU273" i="3"/>
  <c r="GW273" i="3"/>
  <c r="GX273" i="3"/>
  <c r="GZ273" i="3"/>
  <c r="HA273" i="3"/>
  <c r="HC273" i="3"/>
  <c r="HD273" i="3"/>
  <c r="HF273" i="3"/>
  <c r="HG273" i="3"/>
  <c r="HI273" i="3"/>
  <c r="HJ273" i="3"/>
  <c r="HL273" i="3"/>
  <c r="HM273" i="3"/>
  <c r="HO273" i="3"/>
  <c r="HP273" i="3"/>
  <c r="HR273" i="3"/>
  <c r="HS273" i="3"/>
  <c r="HU273" i="3"/>
  <c r="HV273" i="3"/>
  <c r="HX273" i="3"/>
  <c r="HY273" i="3"/>
  <c r="IA273" i="3"/>
  <c r="IB273" i="3"/>
  <c r="ID273" i="3"/>
  <c r="IE273" i="3"/>
  <c r="IG273" i="3"/>
  <c r="IH273" i="3"/>
  <c r="IJ273" i="3"/>
  <c r="IK273" i="3"/>
  <c r="IM273" i="3"/>
  <c r="IN273" i="3"/>
  <c r="IP273" i="3"/>
  <c r="IQ273" i="3"/>
  <c r="IS273" i="3"/>
  <c r="IT273" i="3"/>
  <c r="IV273" i="3"/>
  <c r="IW273" i="3"/>
  <c r="IY273" i="3"/>
  <c r="IZ273" i="3"/>
  <c r="JB273" i="3"/>
  <c r="JC273" i="3"/>
  <c r="JE273" i="3"/>
  <c r="JF273" i="3"/>
  <c r="JH273" i="3"/>
  <c r="JI273" i="3"/>
  <c r="JK273" i="3"/>
  <c r="JL273" i="3"/>
  <c r="JN273" i="3"/>
  <c r="JO273" i="3"/>
  <c r="JQ273" i="3"/>
  <c r="JR273" i="3"/>
  <c r="JT273" i="3"/>
  <c r="JU273" i="3"/>
  <c r="JW273" i="3"/>
  <c r="JX273" i="3"/>
  <c r="JZ273" i="3"/>
  <c r="KA273" i="3"/>
  <c r="KC273" i="3"/>
  <c r="KD273" i="3"/>
  <c r="KF273" i="3"/>
  <c r="KG273" i="3"/>
  <c r="KI273" i="3"/>
  <c r="KJ273" i="3"/>
  <c r="KL273" i="3"/>
  <c r="KM273" i="3"/>
  <c r="KO273" i="3"/>
  <c r="KP273" i="3"/>
  <c r="KR273" i="3"/>
  <c r="KS273" i="3"/>
  <c r="KU273" i="3"/>
  <c r="KV273" i="3"/>
  <c r="KX273" i="3"/>
  <c r="KY273" i="3"/>
  <c r="LA273" i="3"/>
  <c r="LB273" i="3"/>
  <c r="LD273" i="3"/>
  <c r="LE273" i="3"/>
  <c r="LG273" i="3"/>
  <c r="LH273" i="3"/>
  <c r="LJ273" i="3"/>
  <c r="LK273" i="3"/>
  <c r="LM273" i="3"/>
  <c r="LN273" i="3"/>
  <c r="LP273" i="3"/>
  <c r="LQ273" i="3"/>
  <c r="LX273" i="3"/>
  <c r="LZ273" i="3"/>
  <c r="MA273" i="3"/>
  <c r="MB273" i="3"/>
  <c r="MC273" i="3"/>
  <c r="MD273" i="3"/>
  <c r="MF273" i="3"/>
  <c r="MI273" i="3"/>
  <c r="D274" i="3"/>
  <c r="E274" i="3"/>
  <c r="G274" i="3"/>
  <c r="H274" i="3"/>
  <c r="J274" i="3"/>
  <c r="K274" i="3"/>
  <c r="M274" i="3"/>
  <c r="N274" i="3"/>
  <c r="P274" i="3"/>
  <c r="Q274" i="3"/>
  <c r="S274" i="3"/>
  <c r="T274" i="3"/>
  <c r="V274" i="3"/>
  <c r="W274" i="3"/>
  <c r="Y274" i="3"/>
  <c r="Z274" i="3"/>
  <c r="AB274" i="3"/>
  <c r="AC274" i="3"/>
  <c r="AE274" i="3"/>
  <c r="AF274" i="3"/>
  <c r="AH274" i="3"/>
  <c r="AJ274" i="3" s="1"/>
  <c r="AK274" i="3"/>
  <c r="AL274" i="3"/>
  <c r="AN274" i="3"/>
  <c r="AO274" i="3"/>
  <c r="AQ274" i="3"/>
  <c r="AR274" i="3"/>
  <c r="AT274" i="3"/>
  <c r="AU274" i="3"/>
  <c r="AW274" i="3"/>
  <c r="AX274" i="3"/>
  <c r="AZ274" i="3"/>
  <c r="BA274" i="3"/>
  <c r="BC274" i="3"/>
  <c r="BD274" i="3"/>
  <c r="BF274" i="3"/>
  <c r="BG274" i="3"/>
  <c r="BI274" i="3"/>
  <c r="BJ274" i="3"/>
  <c r="BL274" i="3"/>
  <c r="BM274" i="3"/>
  <c r="BO274" i="3"/>
  <c r="BP274" i="3"/>
  <c r="BR274" i="3"/>
  <c r="BS274" i="3"/>
  <c r="BU274" i="3"/>
  <c r="BV274" i="3"/>
  <c r="BX274" i="3"/>
  <c r="BY274" i="3"/>
  <c r="CA274" i="3"/>
  <c r="CB274" i="3"/>
  <c r="CD274" i="3"/>
  <c r="CE274" i="3"/>
  <c r="CG274" i="3"/>
  <c r="CH274" i="3"/>
  <c r="CJ274" i="3"/>
  <c r="CK274" i="3"/>
  <c r="CM274" i="3"/>
  <c r="CN274" i="3"/>
  <c r="CP274" i="3"/>
  <c r="CQ274" i="3"/>
  <c r="CS274" i="3"/>
  <c r="CT274" i="3"/>
  <c r="CV274" i="3"/>
  <c r="CW274" i="3"/>
  <c r="CY274" i="3"/>
  <c r="CZ274" i="3"/>
  <c r="DB274" i="3"/>
  <c r="DC274" i="3"/>
  <c r="DE274" i="3"/>
  <c r="DF274" i="3"/>
  <c r="DH274" i="3"/>
  <c r="DI274" i="3"/>
  <c r="DK274" i="3"/>
  <c r="DL274" i="3"/>
  <c r="DN274" i="3"/>
  <c r="DO274" i="3"/>
  <c r="DQ274" i="3"/>
  <c r="DR274" i="3"/>
  <c r="DT274" i="3"/>
  <c r="DU274" i="3"/>
  <c r="DW274" i="3"/>
  <c r="DX274" i="3"/>
  <c r="DZ274" i="3"/>
  <c r="EA274" i="3"/>
  <c r="EC274" i="3"/>
  <c r="ED274" i="3"/>
  <c r="EF274" i="3"/>
  <c r="EG274" i="3"/>
  <c r="EI274" i="3"/>
  <c r="EJ274" i="3"/>
  <c r="EL274" i="3"/>
  <c r="EM274" i="3"/>
  <c r="EO274" i="3"/>
  <c r="EP274" i="3"/>
  <c r="ER274" i="3"/>
  <c r="ES274" i="3"/>
  <c r="EU274" i="3"/>
  <c r="EV274" i="3"/>
  <c r="EX274" i="3"/>
  <c r="EY274" i="3"/>
  <c r="FA274" i="3"/>
  <c r="FB274" i="3"/>
  <c r="FD274" i="3"/>
  <c r="FE274" i="3"/>
  <c r="FG274" i="3"/>
  <c r="FH274" i="3"/>
  <c r="FJ274" i="3"/>
  <c r="FK274" i="3"/>
  <c r="FM274" i="3"/>
  <c r="FN274" i="3"/>
  <c r="FP274" i="3"/>
  <c r="FQ274" i="3"/>
  <c r="FS274" i="3"/>
  <c r="FT274" i="3"/>
  <c r="FV274" i="3"/>
  <c r="FW274" i="3"/>
  <c r="FY274" i="3"/>
  <c r="FZ274" i="3"/>
  <c r="GB274" i="3"/>
  <c r="GC274" i="3"/>
  <c r="GE274" i="3"/>
  <c r="GF274" i="3"/>
  <c r="GH274" i="3"/>
  <c r="GI274" i="3"/>
  <c r="GK274" i="3"/>
  <c r="GL274" i="3"/>
  <c r="GN274" i="3"/>
  <c r="GO274" i="3"/>
  <c r="GQ274" i="3"/>
  <c r="GR274" i="3"/>
  <c r="GT274" i="3"/>
  <c r="GU274" i="3"/>
  <c r="GW274" i="3"/>
  <c r="GX274" i="3"/>
  <c r="GZ274" i="3"/>
  <c r="HA274" i="3"/>
  <c r="HC274" i="3"/>
  <c r="HD274" i="3"/>
  <c r="HF274" i="3"/>
  <c r="HG274" i="3"/>
  <c r="HI274" i="3"/>
  <c r="HJ274" i="3"/>
  <c r="HL274" i="3"/>
  <c r="HM274" i="3"/>
  <c r="HO274" i="3"/>
  <c r="HP274" i="3"/>
  <c r="HR274" i="3"/>
  <c r="HS274" i="3"/>
  <c r="HU274" i="3"/>
  <c r="HV274" i="3"/>
  <c r="HX274" i="3"/>
  <c r="HY274" i="3"/>
  <c r="IA274" i="3"/>
  <c r="IB274" i="3"/>
  <c r="ID274" i="3"/>
  <c r="IE274" i="3"/>
  <c r="IG274" i="3"/>
  <c r="IH274" i="3"/>
  <c r="IJ274" i="3"/>
  <c r="IK274" i="3"/>
  <c r="IM274" i="3"/>
  <c r="IN274" i="3"/>
  <c r="IP274" i="3"/>
  <c r="IQ274" i="3"/>
  <c r="IS274" i="3"/>
  <c r="IT274" i="3"/>
  <c r="IV274" i="3"/>
  <c r="IW274" i="3"/>
  <c r="IY274" i="3"/>
  <c r="IZ274" i="3"/>
  <c r="JB274" i="3"/>
  <c r="JC274" i="3"/>
  <c r="JE274" i="3"/>
  <c r="JF274" i="3"/>
  <c r="JH274" i="3"/>
  <c r="JI274" i="3"/>
  <c r="JK274" i="3"/>
  <c r="JL274" i="3"/>
  <c r="JN274" i="3"/>
  <c r="JO274" i="3"/>
  <c r="JQ274" i="3"/>
  <c r="JR274" i="3"/>
  <c r="JT274" i="3"/>
  <c r="JU274" i="3"/>
  <c r="JW274" i="3"/>
  <c r="JX274" i="3"/>
  <c r="JZ274" i="3"/>
  <c r="KA274" i="3"/>
  <c r="KC274" i="3"/>
  <c r="KD274" i="3"/>
  <c r="KF274" i="3"/>
  <c r="KG274" i="3"/>
  <c r="KI274" i="3"/>
  <c r="KJ274" i="3"/>
  <c r="KL274" i="3"/>
  <c r="KM274" i="3"/>
  <c r="KO274" i="3"/>
  <c r="KP274" i="3"/>
  <c r="KR274" i="3"/>
  <c r="KS274" i="3"/>
  <c r="KU274" i="3"/>
  <c r="KV274" i="3"/>
  <c r="KX274" i="3"/>
  <c r="KY274" i="3"/>
  <c r="LA274" i="3"/>
  <c r="LB274" i="3"/>
  <c r="LD274" i="3"/>
  <c r="LE274" i="3"/>
  <c r="LG274" i="3"/>
  <c r="LH274" i="3"/>
  <c r="LJ274" i="3"/>
  <c r="LK274" i="3"/>
  <c r="LM274" i="3"/>
  <c r="LN274" i="3"/>
  <c r="LP274" i="3"/>
  <c r="LQ274" i="3"/>
  <c r="LX274" i="3"/>
  <c r="LZ274" i="3"/>
  <c r="MA274" i="3"/>
  <c r="MB274" i="3"/>
  <c r="MC274" i="3"/>
  <c r="MD274" i="3"/>
  <c r="MF274" i="3"/>
  <c r="MI274" i="3"/>
  <c r="D275" i="3"/>
  <c r="E275" i="3"/>
  <c r="G275" i="3"/>
  <c r="H275" i="3"/>
  <c r="J275" i="3"/>
  <c r="K275" i="3"/>
  <c r="M275" i="3"/>
  <c r="N275" i="3"/>
  <c r="P275" i="3"/>
  <c r="Q275" i="3"/>
  <c r="S275" i="3"/>
  <c r="T275" i="3"/>
  <c r="V275" i="3"/>
  <c r="W275" i="3"/>
  <c r="Y275" i="3"/>
  <c r="Z275" i="3"/>
  <c r="AB275" i="3"/>
  <c r="AC275" i="3"/>
  <c r="AE275" i="3"/>
  <c r="AF275" i="3"/>
  <c r="AH275" i="3"/>
  <c r="AJ275" i="3" s="1"/>
  <c r="AK275" i="3"/>
  <c r="AL275" i="3"/>
  <c r="AN275" i="3"/>
  <c r="AO275" i="3"/>
  <c r="AQ275" i="3"/>
  <c r="AR275" i="3"/>
  <c r="AT275" i="3"/>
  <c r="AU275" i="3"/>
  <c r="AW275" i="3"/>
  <c r="AX275" i="3"/>
  <c r="AZ275" i="3"/>
  <c r="BA275" i="3"/>
  <c r="BC275" i="3"/>
  <c r="BD275" i="3"/>
  <c r="BF275" i="3"/>
  <c r="BG275" i="3"/>
  <c r="BI275" i="3"/>
  <c r="BJ275" i="3"/>
  <c r="BL275" i="3"/>
  <c r="BM275" i="3"/>
  <c r="BO275" i="3"/>
  <c r="BP275" i="3"/>
  <c r="BR275" i="3"/>
  <c r="BS275" i="3"/>
  <c r="BU275" i="3"/>
  <c r="BV275" i="3"/>
  <c r="BX275" i="3"/>
  <c r="BY275" i="3"/>
  <c r="CA275" i="3"/>
  <c r="CB275" i="3"/>
  <c r="CD275" i="3"/>
  <c r="CE275" i="3"/>
  <c r="CG275" i="3"/>
  <c r="CH275" i="3"/>
  <c r="CJ275" i="3"/>
  <c r="CK275" i="3"/>
  <c r="CM275" i="3"/>
  <c r="CN275" i="3"/>
  <c r="CP275" i="3"/>
  <c r="CQ275" i="3"/>
  <c r="CS275" i="3"/>
  <c r="CT275" i="3"/>
  <c r="CV275" i="3"/>
  <c r="CW275" i="3"/>
  <c r="CY275" i="3"/>
  <c r="CZ275" i="3"/>
  <c r="DB275" i="3"/>
  <c r="DC275" i="3"/>
  <c r="DE275" i="3"/>
  <c r="DF275" i="3"/>
  <c r="DH275" i="3"/>
  <c r="DI275" i="3"/>
  <c r="DK275" i="3"/>
  <c r="DL275" i="3"/>
  <c r="DN275" i="3"/>
  <c r="DO275" i="3"/>
  <c r="DQ275" i="3"/>
  <c r="DR275" i="3"/>
  <c r="DT275" i="3"/>
  <c r="DU275" i="3"/>
  <c r="DW275" i="3"/>
  <c r="DX275" i="3"/>
  <c r="DZ275" i="3"/>
  <c r="EA275" i="3"/>
  <c r="EC275" i="3"/>
  <c r="ED275" i="3"/>
  <c r="EF275" i="3"/>
  <c r="EG275" i="3"/>
  <c r="EI275" i="3"/>
  <c r="EJ275" i="3"/>
  <c r="EL275" i="3"/>
  <c r="EM275" i="3"/>
  <c r="EO275" i="3"/>
  <c r="EP275" i="3"/>
  <c r="ER275" i="3"/>
  <c r="ES275" i="3"/>
  <c r="EU275" i="3"/>
  <c r="EV275" i="3"/>
  <c r="EX275" i="3"/>
  <c r="EY275" i="3"/>
  <c r="FA275" i="3"/>
  <c r="FB275" i="3"/>
  <c r="FD275" i="3"/>
  <c r="FE275" i="3"/>
  <c r="FG275" i="3"/>
  <c r="FH275" i="3"/>
  <c r="FJ275" i="3"/>
  <c r="FK275" i="3"/>
  <c r="FM275" i="3"/>
  <c r="FN275" i="3"/>
  <c r="FP275" i="3"/>
  <c r="FQ275" i="3"/>
  <c r="FS275" i="3"/>
  <c r="FT275" i="3"/>
  <c r="FV275" i="3"/>
  <c r="FW275" i="3"/>
  <c r="FY275" i="3"/>
  <c r="FZ275" i="3"/>
  <c r="GB275" i="3"/>
  <c r="GC275" i="3"/>
  <c r="GE275" i="3"/>
  <c r="GF275" i="3"/>
  <c r="GH275" i="3"/>
  <c r="GI275" i="3"/>
  <c r="GK275" i="3"/>
  <c r="GL275" i="3"/>
  <c r="GN275" i="3"/>
  <c r="GO275" i="3"/>
  <c r="GQ275" i="3"/>
  <c r="GR275" i="3"/>
  <c r="GT275" i="3"/>
  <c r="GU275" i="3"/>
  <c r="GW275" i="3"/>
  <c r="GX275" i="3"/>
  <c r="GZ275" i="3"/>
  <c r="HA275" i="3"/>
  <c r="HC275" i="3"/>
  <c r="HD275" i="3"/>
  <c r="HF275" i="3"/>
  <c r="HG275" i="3"/>
  <c r="HI275" i="3"/>
  <c r="HJ275" i="3"/>
  <c r="HL275" i="3"/>
  <c r="HM275" i="3"/>
  <c r="HO275" i="3"/>
  <c r="HP275" i="3"/>
  <c r="HR275" i="3"/>
  <c r="HS275" i="3"/>
  <c r="HU275" i="3"/>
  <c r="HV275" i="3"/>
  <c r="HX275" i="3"/>
  <c r="HY275" i="3"/>
  <c r="IA275" i="3"/>
  <c r="IB275" i="3"/>
  <c r="ID275" i="3"/>
  <c r="IE275" i="3"/>
  <c r="IG275" i="3"/>
  <c r="IH275" i="3"/>
  <c r="IJ275" i="3"/>
  <c r="IK275" i="3"/>
  <c r="IM275" i="3"/>
  <c r="IN275" i="3"/>
  <c r="IP275" i="3"/>
  <c r="IQ275" i="3"/>
  <c r="IS275" i="3"/>
  <c r="IT275" i="3"/>
  <c r="IV275" i="3"/>
  <c r="IW275" i="3"/>
  <c r="IY275" i="3"/>
  <c r="IZ275" i="3"/>
  <c r="JB275" i="3"/>
  <c r="JC275" i="3"/>
  <c r="JE275" i="3"/>
  <c r="JF275" i="3"/>
  <c r="JH275" i="3"/>
  <c r="JI275" i="3"/>
  <c r="JK275" i="3"/>
  <c r="JL275" i="3"/>
  <c r="JN275" i="3"/>
  <c r="JO275" i="3"/>
  <c r="JQ275" i="3"/>
  <c r="JR275" i="3"/>
  <c r="JT275" i="3"/>
  <c r="JU275" i="3"/>
  <c r="JW275" i="3"/>
  <c r="JX275" i="3"/>
  <c r="JZ275" i="3"/>
  <c r="KA275" i="3"/>
  <c r="KC275" i="3"/>
  <c r="KD275" i="3"/>
  <c r="KF275" i="3"/>
  <c r="KG275" i="3"/>
  <c r="KI275" i="3"/>
  <c r="KJ275" i="3"/>
  <c r="KL275" i="3"/>
  <c r="KM275" i="3"/>
  <c r="KO275" i="3"/>
  <c r="KP275" i="3"/>
  <c r="KR275" i="3"/>
  <c r="KS275" i="3"/>
  <c r="KU275" i="3"/>
  <c r="KV275" i="3"/>
  <c r="KX275" i="3"/>
  <c r="KY275" i="3"/>
  <c r="LA275" i="3"/>
  <c r="LB275" i="3"/>
  <c r="LD275" i="3"/>
  <c r="LE275" i="3"/>
  <c r="LG275" i="3"/>
  <c r="LH275" i="3"/>
  <c r="LJ275" i="3"/>
  <c r="LK275" i="3"/>
  <c r="LM275" i="3"/>
  <c r="LN275" i="3"/>
  <c r="LP275" i="3"/>
  <c r="LQ275" i="3"/>
  <c r="LX275" i="3"/>
  <c r="LZ275" i="3"/>
  <c r="MA275" i="3"/>
  <c r="MB275" i="3"/>
  <c r="MC275" i="3"/>
  <c r="MD275" i="3"/>
  <c r="MF275" i="3"/>
  <c r="MI275" i="3"/>
  <c r="D276" i="3"/>
  <c r="E276" i="3"/>
  <c r="G276" i="3"/>
  <c r="H276" i="3"/>
  <c r="J276" i="3"/>
  <c r="K276" i="3"/>
  <c r="M276" i="3"/>
  <c r="N276" i="3"/>
  <c r="P276" i="3"/>
  <c r="Q276" i="3"/>
  <c r="S276" i="3"/>
  <c r="T276" i="3"/>
  <c r="V276" i="3"/>
  <c r="W276" i="3"/>
  <c r="Y276" i="3"/>
  <c r="Z276" i="3"/>
  <c r="AB276" i="3"/>
  <c r="AC276" i="3"/>
  <c r="AE276" i="3"/>
  <c r="AF276" i="3"/>
  <c r="AH276" i="3"/>
  <c r="AJ276" i="3" s="1"/>
  <c r="AK276" i="3"/>
  <c r="AL276" i="3"/>
  <c r="AN276" i="3"/>
  <c r="AO276" i="3"/>
  <c r="AQ276" i="3"/>
  <c r="AR276" i="3"/>
  <c r="AT276" i="3"/>
  <c r="AU276" i="3"/>
  <c r="AW276" i="3"/>
  <c r="AX276" i="3"/>
  <c r="AZ276" i="3"/>
  <c r="BA276" i="3"/>
  <c r="BC276" i="3"/>
  <c r="BD276" i="3"/>
  <c r="BF276" i="3"/>
  <c r="BG276" i="3"/>
  <c r="BI276" i="3"/>
  <c r="BJ276" i="3"/>
  <c r="BL276" i="3"/>
  <c r="BM276" i="3"/>
  <c r="BO276" i="3"/>
  <c r="BP276" i="3"/>
  <c r="BR276" i="3"/>
  <c r="BS276" i="3"/>
  <c r="BU276" i="3"/>
  <c r="BV276" i="3"/>
  <c r="BX276" i="3"/>
  <c r="BY276" i="3"/>
  <c r="CA276" i="3"/>
  <c r="CB276" i="3"/>
  <c r="CD276" i="3"/>
  <c r="CE276" i="3"/>
  <c r="CG276" i="3"/>
  <c r="CH276" i="3"/>
  <c r="CJ276" i="3"/>
  <c r="CK276" i="3"/>
  <c r="CM276" i="3"/>
  <c r="CN276" i="3"/>
  <c r="CP276" i="3"/>
  <c r="CQ276" i="3"/>
  <c r="CS276" i="3"/>
  <c r="CT276" i="3"/>
  <c r="CV276" i="3"/>
  <c r="CW276" i="3"/>
  <c r="CY276" i="3"/>
  <c r="CZ276" i="3"/>
  <c r="DB276" i="3"/>
  <c r="DC276" i="3"/>
  <c r="DE276" i="3"/>
  <c r="DF276" i="3"/>
  <c r="DH276" i="3"/>
  <c r="DI276" i="3"/>
  <c r="DK276" i="3"/>
  <c r="DL276" i="3"/>
  <c r="DN276" i="3"/>
  <c r="DO276" i="3"/>
  <c r="DQ276" i="3"/>
  <c r="DR276" i="3"/>
  <c r="DT276" i="3"/>
  <c r="DU276" i="3"/>
  <c r="DW276" i="3"/>
  <c r="DX276" i="3"/>
  <c r="DZ276" i="3"/>
  <c r="EA276" i="3"/>
  <c r="EC276" i="3"/>
  <c r="ED276" i="3"/>
  <c r="EF276" i="3"/>
  <c r="EG276" i="3"/>
  <c r="EI276" i="3"/>
  <c r="EJ276" i="3"/>
  <c r="EL276" i="3"/>
  <c r="EM276" i="3"/>
  <c r="EO276" i="3"/>
  <c r="EP276" i="3"/>
  <c r="ER276" i="3"/>
  <c r="ES276" i="3"/>
  <c r="EU276" i="3"/>
  <c r="EV276" i="3"/>
  <c r="EX276" i="3"/>
  <c r="EY276" i="3"/>
  <c r="FA276" i="3"/>
  <c r="FB276" i="3"/>
  <c r="FD276" i="3"/>
  <c r="FE276" i="3"/>
  <c r="FG276" i="3"/>
  <c r="FH276" i="3"/>
  <c r="FJ276" i="3"/>
  <c r="FK276" i="3"/>
  <c r="FM276" i="3"/>
  <c r="FN276" i="3"/>
  <c r="FP276" i="3"/>
  <c r="FQ276" i="3"/>
  <c r="FS276" i="3"/>
  <c r="FT276" i="3"/>
  <c r="FV276" i="3"/>
  <c r="FW276" i="3"/>
  <c r="FY276" i="3"/>
  <c r="FZ276" i="3"/>
  <c r="GB276" i="3"/>
  <c r="GC276" i="3"/>
  <c r="GE276" i="3"/>
  <c r="GF276" i="3"/>
  <c r="GH276" i="3"/>
  <c r="GI276" i="3"/>
  <c r="GK276" i="3"/>
  <c r="GL276" i="3"/>
  <c r="GN276" i="3"/>
  <c r="GO276" i="3"/>
  <c r="GQ276" i="3"/>
  <c r="GR276" i="3"/>
  <c r="GT276" i="3"/>
  <c r="GU276" i="3"/>
  <c r="GW276" i="3"/>
  <c r="GX276" i="3"/>
  <c r="GZ276" i="3"/>
  <c r="HA276" i="3"/>
  <c r="HC276" i="3"/>
  <c r="HD276" i="3"/>
  <c r="HF276" i="3"/>
  <c r="HG276" i="3"/>
  <c r="HI276" i="3"/>
  <c r="HJ276" i="3"/>
  <c r="HL276" i="3"/>
  <c r="HM276" i="3"/>
  <c r="HO276" i="3"/>
  <c r="HP276" i="3"/>
  <c r="HR276" i="3"/>
  <c r="HS276" i="3"/>
  <c r="HU276" i="3"/>
  <c r="HV276" i="3"/>
  <c r="HX276" i="3"/>
  <c r="HY276" i="3"/>
  <c r="IA276" i="3"/>
  <c r="IB276" i="3"/>
  <c r="ID276" i="3"/>
  <c r="IE276" i="3"/>
  <c r="IG276" i="3"/>
  <c r="IH276" i="3"/>
  <c r="IJ276" i="3"/>
  <c r="IK276" i="3"/>
  <c r="IM276" i="3"/>
  <c r="IN276" i="3"/>
  <c r="IP276" i="3"/>
  <c r="IQ276" i="3"/>
  <c r="IS276" i="3"/>
  <c r="IT276" i="3"/>
  <c r="IV276" i="3"/>
  <c r="IW276" i="3"/>
  <c r="IY276" i="3"/>
  <c r="IZ276" i="3"/>
  <c r="JB276" i="3"/>
  <c r="JC276" i="3"/>
  <c r="JE276" i="3"/>
  <c r="JF276" i="3"/>
  <c r="JH276" i="3"/>
  <c r="JI276" i="3"/>
  <c r="JK276" i="3"/>
  <c r="JL276" i="3"/>
  <c r="JN276" i="3"/>
  <c r="JO276" i="3"/>
  <c r="JQ276" i="3"/>
  <c r="JR276" i="3"/>
  <c r="JT276" i="3"/>
  <c r="JU276" i="3"/>
  <c r="JW276" i="3"/>
  <c r="JX276" i="3"/>
  <c r="JZ276" i="3"/>
  <c r="KA276" i="3"/>
  <c r="KC276" i="3"/>
  <c r="KD276" i="3"/>
  <c r="KF276" i="3"/>
  <c r="KG276" i="3"/>
  <c r="KI276" i="3"/>
  <c r="KJ276" i="3"/>
  <c r="KL276" i="3"/>
  <c r="KM276" i="3"/>
  <c r="KO276" i="3"/>
  <c r="KP276" i="3"/>
  <c r="KR276" i="3"/>
  <c r="KS276" i="3"/>
  <c r="KU276" i="3"/>
  <c r="KV276" i="3"/>
  <c r="KX276" i="3"/>
  <c r="KY276" i="3"/>
  <c r="LA276" i="3"/>
  <c r="LB276" i="3"/>
  <c r="LD276" i="3"/>
  <c r="LE276" i="3"/>
  <c r="LG276" i="3"/>
  <c r="LH276" i="3"/>
  <c r="LJ276" i="3"/>
  <c r="LK276" i="3"/>
  <c r="LM276" i="3"/>
  <c r="LN276" i="3"/>
  <c r="LP276" i="3"/>
  <c r="LQ276" i="3"/>
  <c r="LX276" i="3"/>
  <c r="LZ276" i="3"/>
  <c r="MA276" i="3"/>
  <c r="MB276" i="3"/>
  <c r="MC276" i="3"/>
  <c r="MD276" i="3"/>
  <c r="MF276" i="3"/>
  <c r="MI276" i="3"/>
  <c r="D277" i="3"/>
  <c r="E277" i="3"/>
  <c r="G277" i="3"/>
  <c r="H277" i="3"/>
  <c r="J277" i="3"/>
  <c r="K277" i="3"/>
  <c r="M277" i="3"/>
  <c r="N277" i="3"/>
  <c r="P277" i="3"/>
  <c r="Q277" i="3"/>
  <c r="S277" i="3"/>
  <c r="T277" i="3"/>
  <c r="V277" i="3"/>
  <c r="W277" i="3"/>
  <c r="Y277" i="3"/>
  <c r="Z277" i="3"/>
  <c r="AB277" i="3"/>
  <c r="AC277" i="3"/>
  <c r="AE277" i="3"/>
  <c r="AF277" i="3"/>
  <c r="AJ277" i="3"/>
  <c r="AK277" i="3"/>
  <c r="AL277" i="3"/>
  <c r="AN277" i="3"/>
  <c r="AO277" i="3"/>
  <c r="AQ277" i="3"/>
  <c r="AR277" i="3"/>
  <c r="AT277" i="3"/>
  <c r="AU277" i="3"/>
  <c r="AW277" i="3"/>
  <c r="AX277" i="3"/>
  <c r="AZ277" i="3"/>
  <c r="BA277" i="3"/>
  <c r="BC277" i="3"/>
  <c r="BD277" i="3"/>
  <c r="BF277" i="3"/>
  <c r="BG277" i="3"/>
  <c r="BI277" i="3"/>
  <c r="BJ277" i="3"/>
  <c r="BL277" i="3"/>
  <c r="BM277" i="3"/>
  <c r="BO277" i="3"/>
  <c r="BP277" i="3"/>
  <c r="BR277" i="3"/>
  <c r="BS277" i="3"/>
  <c r="BU277" i="3"/>
  <c r="BV277" i="3"/>
  <c r="BX277" i="3"/>
  <c r="BY277" i="3"/>
  <c r="CA277" i="3"/>
  <c r="CB277" i="3"/>
  <c r="CD277" i="3"/>
  <c r="CE277" i="3"/>
  <c r="CG277" i="3"/>
  <c r="CH277" i="3"/>
  <c r="CJ277" i="3"/>
  <c r="CK277" i="3"/>
  <c r="CM277" i="3"/>
  <c r="CN277" i="3"/>
  <c r="CP277" i="3"/>
  <c r="CQ277" i="3"/>
  <c r="CS277" i="3"/>
  <c r="CT277" i="3"/>
  <c r="CV277" i="3"/>
  <c r="CW277" i="3"/>
  <c r="CY277" i="3"/>
  <c r="CZ277" i="3"/>
  <c r="DB277" i="3"/>
  <c r="DC277" i="3"/>
  <c r="DE277" i="3"/>
  <c r="DF277" i="3"/>
  <c r="DH277" i="3"/>
  <c r="DI277" i="3"/>
  <c r="DK277" i="3"/>
  <c r="DL277" i="3"/>
  <c r="DN277" i="3"/>
  <c r="DO277" i="3"/>
  <c r="DQ277" i="3"/>
  <c r="DR277" i="3"/>
  <c r="DT277" i="3"/>
  <c r="DU277" i="3"/>
  <c r="DW277" i="3"/>
  <c r="DX277" i="3"/>
  <c r="DZ277" i="3"/>
  <c r="EA277" i="3"/>
  <c r="EC277" i="3"/>
  <c r="ED277" i="3"/>
  <c r="EF277" i="3"/>
  <c r="EG277" i="3"/>
  <c r="EI277" i="3"/>
  <c r="EJ277" i="3"/>
  <c r="EL277" i="3"/>
  <c r="EM277" i="3"/>
  <c r="EO277" i="3"/>
  <c r="EP277" i="3"/>
  <c r="ER277" i="3"/>
  <c r="ES277" i="3"/>
  <c r="EU277" i="3"/>
  <c r="EV277" i="3"/>
  <c r="EX277" i="3"/>
  <c r="EY277" i="3"/>
  <c r="FA277" i="3"/>
  <c r="FB277" i="3"/>
  <c r="FD277" i="3"/>
  <c r="FE277" i="3"/>
  <c r="FG277" i="3"/>
  <c r="FH277" i="3"/>
  <c r="FJ277" i="3"/>
  <c r="FK277" i="3"/>
  <c r="FM277" i="3"/>
  <c r="FN277" i="3"/>
  <c r="FP277" i="3"/>
  <c r="FQ277" i="3"/>
  <c r="FS277" i="3"/>
  <c r="FT277" i="3"/>
  <c r="FV277" i="3"/>
  <c r="FW277" i="3"/>
  <c r="FY277" i="3"/>
  <c r="FZ277" i="3"/>
  <c r="GB277" i="3"/>
  <c r="GC277" i="3"/>
  <c r="GE277" i="3"/>
  <c r="GF277" i="3"/>
  <c r="GH277" i="3"/>
  <c r="GI277" i="3"/>
  <c r="GK277" i="3"/>
  <c r="GL277" i="3"/>
  <c r="GN277" i="3"/>
  <c r="GO277" i="3"/>
  <c r="GQ277" i="3"/>
  <c r="GR277" i="3"/>
  <c r="GT277" i="3"/>
  <c r="GU277" i="3"/>
  <c r="GW277" i="3"/>
  <c r="GX277" i="3"/>
  <c r="GZ277" i="3"/>
  <c r="HA277" i="3"/>
  <c r="HC277" i="3"/>
  <c r="HD277" i="3"/>
  <c r="HF277" i="3"/>
  <c r="HG277" i="3"/>
  <c r="HI277" i="3"/>
  <c r="HJ277" i="3"/>
  <c r="HL277" i="3"/>
  <c r="HM277" i="3"/>
  <c r="HO277" i="3"/>
  <c r="HP277" i="3"/>
  <c r="HR277" i="3"/>
  <c r="HS277" i="3"/>
  <c r="HU277" i="3"/>
  <c r="HV277" i="3"/>
  <c r="HX277" i="3"/>
  <c r="HY277" i="3"/>
  <c r="IA277" i="3"/>
  <c r="IB277" i="3"/>
  <c r="ID277" i="3"/>
  <c r="IE277" i="3"/>
  <c r="IG277" i="3"/>
  <c r="IH277" i="3"/>
  <c r="IJ277" i="3"/>
  <c r="IK277" i="3"/>
  <c r="IM277" i="3"/>
  <c r="IN277" i="3"/>
  <c r="IP277" i="3"/>
  <c r="IQ277" i="3"/>
  <c r="IS277" i="3"/>
  <c r="IT277" i="3"/>
  <c r="IV277" i="3"/>
  <c r="IW277" i="3"/>
  <c r="IY277" i="3"/>
  <c r="IZ277" i="3"/>
  <c r="JB277" i="3"/>
  <c r="JC277" i="3"/>
  <c r="JE277" i="3"/>
  <c r="JF277" i="3"/>
  <c r="JH277" i="3"/>
  <c r="JI277" i="3"/>
  <c r="JK277" i="3"/>
  <c r="JL277" i="3"/>
  <c r="JN277" i="3"/>
  <c r="JO277" i="3"/>
  <c r="JQ277" i="3"/>
  <c r="JR277" i="3"/>
  <c r="JT277" i="3"/>
  <c r="JU277" i="3"/>
  <c r="JW277" i="3"/>
  <c r="JX277" i="3"/>
  <c r="JZ277" i="3"/>
  <c r="KA277" i="3"/>
  <c r="KC277" i="3"/>
  <c r="KD277" i="3"/>
  <c r="KF277" i="3"/>
  <c r="KG277" i="3"/>
  <c r="KI277" i="3"/>
  <c r="KJ277" i="3"/>
  <c r="KL277" i="3"/>
  <c r="KM277" i="3"/>
  <c r="KO277" i="3"/>
  <c r="KP277" i="3"/>
  <c r="KR277" i="3"/>
  <c r="KS277" i="3"/>
  <c r="KU277" i="3"/>
  <c r="KV277" i="3"/>
  <c r="KX277" i="3"/>
  <c r="KY277" i="3"/>
  <c r="LA277" i="3"/>
  <c r="LB277" i="3"/>
  <c r="LD277" i="3"/>
  <c r="LE277" i="3"/>
  <c r="LG277" i="3"/>
  <c r="LH277" i="3"/>
  <c r="LJ277" i="3"/>
  <c r="LK277" i="3"/>
  <c r="LM277" i="3"/>
  <c r="LN277" i="3"/>
  <c r="LP277" i="3"/>
  <c r="LQ277" i="3"/>
  <c r="LX277" i="3"/>
  <c r="LZ277" i="3"/>
  <c r="MA277" i="3"/>
  <c r="MB277" i="3"/>
  <c r="MC277" i="3"/>
  <c r="MD277" i="3"/>
  <c r="MF277" i="3"/>
  <c r="MI277" i="3"/>
  <c r="D278" i="3"/>
  <c r="E278" i="3"/>
  <c r="G278" i="3"/>
  <c r="H278" i="3"/>
  <c r="J278" i="3"/>
  <c r="K278" i="3"/>
  <c r="M278" i="3"/>
  <c r="N278" i="3"/>
  <c r="P278" i="3"/>
  <c r="Q278" i="3"/>
  <c r="S278" i="3"/>
  <c r="T278" i="3"/>
  <c r="V278" i="3"/>
  <c r="W278" i="3"/>
  <c r="Y278" i="3"/>
  <c r="Z278" i="3"/>
  <c r="AB278" i="3"/>
  <c r="AC278" i="3"/>
  <c r="AE278" i="3"/>
  <c r="AF278" i="3"/>
  <c r="AH278" i="3"/>
  <c r="AJ278" i="3" s="1"/>
  <c r="AK278" i="3"/>
  <c r="AL278" i="3"/>
  <c r="AN278" i="3"/>
  <c r="AO278" i="3"/>
  <c r="AQ278" i="3"/>
  <c r="AR278" i="3"/>
  <c r="AT278" i="3"/>
  <c r="AU278" i="3"/>
  <c r="AW278" i="3"/>
  <c r="AX278" i="3"/>
  <c r="AZ278" i="3"/>
  <c r="BA278" i="3"/>
  <c r="BC278" i="3"/>
  <c r="BD278" i="3"/>
  <c r="BF278" i="3"/>
  <c r="BG278" i="3"/>
  <c r="BI278" i="3"/>
  <c r="BJ278" i="3"/>
  <c r="BL278" i="3"/>
  <c r="BM278" i="3"/>
  <c r="BO278" i="3"/>
  <c r="BP278" i="3"/>
  <c r="BR278" i="3"/>
  <c r="BS278" i="3"/>
  <c r="BU278" i="3"/>
  <c r="BV278" i="3"/>
  <c r="BX278" i="3"/>
  <c r="BY278" i="3"/>
  <c r="CA278" i="3"/>
  <c r="CB278" i="3"/>
  <c r="CD278" i="3"/>
  <c r="CE278" i="3"/>
  <c r="CG278" i="3"/>
  <c r="CH278" i="3"/>
  <c r="CJ278" i="3"/>
  <c r="CK278" i="3"/>
  <c r="CM278" i="3"/>
  <c r="CN278" i="3"/>
  <c r="CP278" i="3"/>
  <c r="CQ278" i="3"/>
  <c r="CS278" i="3"/>
  <c r="CT278" i="3"/>
  <c r="CV278" i="3"/>
  <c r="CW278" i="3"/>
  <c r="CY278" i="3"/>
  <c r="CZ278" i="3"/>
  <c r="DB278" i="3"/>
  <c r="DC278" i="3"/>
  <c r="DE278" i="3"/>
  <c r="DF278" i="3"/>
  <c r="DH278" i="3"/>
  <c r="DI278" i="3"/>
  <c r="DK278" i="3"/>
  <c r="DL278" i="3"/>
  <c r="DN278" i="3"/>
  <c r="DO278" i="3"/>
  <c r="DQ278" i="3"/>
  <c r="DR278" i="3"/>
  <c r="DT278" i="3"/>
  <c r="DU278" i="3"/>
  <c r="DW278" i="3"/>
  <c r="DX278" i="3"/>
  <c r="DZ278" i="3"/>
  <c r="EA278" i="3"/>
  <c r="EC278" i="3"/>
  <c r="ED278" i="3"/>
  <c r="EF278" i="3"/>
  <c r="EG278" i="3"/>
  <c r="EI278" i="3"/>
  <c r="EJ278" i="3"/>
  <c r="EL278" i="3"/>
  <c r="EM278" i="3"/>
  <c r="EO278" i="3"/>
  <c r="EP278" i="3"/>
  <c r="ER278" i="3"/>
  <c r="ES278" i="3"/>
  <c r="EU278" i="3"/>
  <c r="EV278" i="3"/>
  <c r="EX278" i="3"/>
  <c r="EY278" i="3"/>
  <c r="FA278" i="3"/>
  <c r="FB278" i="3"/>
  <c r="FD278" i="3"/>
  <c r="FE278" i="3"/>
  <c r="FG278" i="3"/>
  <c r="FH278" i="3"/>
  <c r="FJ278" i="3"/>
  <c r="FK278" i="3"/>
  <c r="FM278" i="3"/>
  <c r="FN278" i="3"/>
  <c r="FP278" i="3"/>
  <c r="FQ278" i="3"/>
  <c r="FS278" i="3"/>
  <c r="FT278" i="3"/>
  <c r="FV278" i="3"/>
  <c r="FW278" i="3"/>
  <c r="FY278" i="3"/>
  <c r="FZ278" i="3"/>
  <c r="GB278" i="3"/>
  <c r="GC278" i="3"/>
  <c r="GE278" i="3"/>
  <c r="GF278" i="3"/>
  <c r="GH278" i="3"/>
  <c r="GI278" i="3"/>
  <c r="GK278" i="3"/>
  <c r="GL278" i="3"/>
  <c r="GN278" i="3"/>
  <c r="GO278" i="3"/>
  <c r="GQ278" i="3"/>
  <c r="GR278" i="3"/>
  <c r="GT278" i="3"/>
  <c r="GU278" i="3"/>
  <c r="GW278" i="3"/>
  <c r="GX278" i="3"/>
  <c r="GZ278" i="3"/>
  <c r="HA278" i="3"/>
  <c r="HC278" i="3"/>
  <c r="HD278" i="3"/>
  <c r="HF278" i="3"/>
  <c r="HG278" i="3"/>
  <c r="HI278" i="3"/>
  <c r="HJ278" i="3"/>
  <c r="HL278" i="3"/>
  <c r="HM278" i="3"/>
  <c r="HO278" i="3"/>
  <c r="HP278" i="3"/>
  <c r="HR278" i="3"/>
  <c r="HS278" i="3"/>
  <c r="HU278" i="3"/>
  <c r="HV278" i="3"/>
  <c r="HX278" i="3"/>
  <c r="HY278" i="3"/>
  <c r="IA278" i="3"/>
  <c r="IB278" i="3"/>
  <c r="ID278" i="3"/>
  <c r="IE278" i="3"/>
  <c r="IG278" i="3"/>
  <c r="IH278" i="3"/>
  <c r="IJ278" i="3"/>
  <c r="IK278" i="3"/>
  <c r="IM278" i="3"/>
  <c r="IN278" i="3"/>
  <c r="IP278" i="3"/>
  <c r="IQ278" i="3"/>
  <c r="IS278" i="3"/>
  <c r="IT278" i="3"/>
  <c r="IV278" i="3"/>
  <c r="IW278" i="3"/>
  <c r="IY278" i="3"/>
  <c r="IZ278" i="3"/>
  <c r="JB278" i="3"/>
  <c r="JC278" i="3"/>
  <c r="JE278" i="3"/>
  <c r="JF278" i="3"/>
  <c r="JH278" i="3"/>
  <c r="JI278" i="3"/>
  <c r="JK278" i="3"/>
  <c r="JL278" i="3"/>
  <c r="JN278" i="3"/>
  <c r="JO278" i="3"/>
  <c r="JQ278" i="3"/>
  <c r="JR278" i="3"/>
  <c r="JT278" i="3"/>
  <c r="JU278" i="3"/>
  <c r="JW278" i="3"/>
  <c r="JX278" i="3"/>
  <c r="JZ278" i="3"/>
  <c r="KA278" i="3"/>
  <c r="KC278" i="3"/>
  <c r="KD278" i="3"/>
  <c r="KF278" i="3"/>
  <c r="KG278" i="3"/>
  <c r="KI278" i="3"/>
  <c r="KJ278" i="3"/>
  <c r="KL278" i="3"/>
  <c r="KM278" i="3"/>
  <c r="KO278" i="3"/>
  <c r="KP278" i="3"/>
  <c r="KR278" i="3"/>
  <c r="KS278" i="3"/>
  <c r="KU278" i="3"/>
  <c r="KV278" i="3"/>
  <c r="KX278" i="3"/>
  <c r="KY278" i="3"/>
  <c r="LA278" i="3"/>
  <c r="LB278" i="3"/>
  <c r="LD278" i="3"/>
  <c r="LE278" i="3"/>
  <c r="LG278" i="3"/>
  <c r="LH278" i="3"/>
  <c r="LJ278" i="3"/>
  <c r="LK278" i="3"/>
  <c r="LM278" i="3"/>
  <c r="LN278" i="3"/>
  <c r="LP278" i="3"/>
  <c r="LQ278" i="3"/>
  <c r="LX278" i="3"/>
  <c r="LZ278" i="3"/>
  <c r="MA278" i="3"/>
  <c r="MB278" i="3"/>
  <c r="MC278" i="3"/>
  <c r="MD278" i="3"/>
  <c r="MF278" i="3"/>
  <c r="MI278" i="3"/>
  <c r="D279" i="3"/>
  <c r="E279" i="3"/>
  <c r="G279" i="3"/>
  <c r="H279" i="3"/>
  <c r="J279" i="3"/>
  <c r="K279" i="3"/>
  <c r="M279" i="3"/>
  <c r="N279" i="3"/>
  <c r="P279" i="3"/>
  <c r="Q279" i="3"/>
  <c r="S279" i="3"/>
  <c r="T279" i="3"/>
  <c r="V279" i="3"/>
  <c r="W279" i="3"/>
  <c r="Y279" i="3"/>
  <c r="Z279" i="3"/>
  <c r="AB279" i="3"/>
  <c r="AC279" i="3"/>
  <c r="AE279" i="3"/>
  <c r="AF279" i="3"/>
  <c r="AH279" i="3"/>
  <c r="AJ279" i="3" s="1"/>
  <c r="AK279" i="3"/>
  <c r="AL279" i="3"/>
  <c r="AN279" i="3"/>
  <c r="AO279" i="3"/>
  <c r="AQ279" i="3"/>
  <c r="AR279" i="3"/>
  <c r="AT279" i="3"/>
  <c r="AU279" i="3"/>
  <c r="AW279" i="3"/>
  <c r="AX279" i="3"/>
  <c r="AZ279" i="3"/>
  <c r="BA279" i="3"/>
  <c r="BC279" i="3"/>
  <c r="BD279" i="3"/>
  <c r="BF279" i="3"/>
  <c r="BG279" i="3"/>
  <c r="BI279" i="3"/>
  <c r="BJ279" i="3"/>
  <c r="BL279" i="3"/>
  <c r="BM279" i="3"/>
  <c r="BO279" i="3"/>
  <c r="BP279" i="3"/>
  <c r="BR279" i="3"/>
  <c r="BS279" i="3"/>
  <c r="BU279" i="3"/>
  <c r="BV279" i="3"/>
  <c r="BX279" i="3"/>
  <c r="BY279" i="3"/>
  <c r="CA279" i="3"/>
  <c r="CB279" i="3"/>
  <c r="CD279" i="3"/>
  <c r="CE279" i="3"/>
  <c r="CG279" i="3"/>
  <c r="CH279" i="3"/>
  <c r="CJ279" i="3"/>
  <c r="CK279" i="3"/>
  <c r="CM279" i="3"/>
  <c r="CN279" i="3"/>
  <c r="CP279" i="3"/>
  <c r="CQ279" i="3"/>
  <c r="CS279" i="3"/>
  <c r="CT279" i="3"/>
  <c r="CV279" i="3"/>
  <c r="CW279" i="3"/>
  <c r="CY279" i="3"/>
  <c r="CZ279" i="3"/>
  <c r="DB279" i="3"/>
  <c r="DC279" i="3"/>
  <c r="DE279" i="3"/>
  <c r="DF279" i="3"/>
  <c r="DH279" i="3"/>
  <c r="DI279" i="3"/>
  <c r="DK279" i="3"/>
  <c r="DL279" i="3"/>
  <c r="DN279" i="3"/>
  <c r="DO279" i="3"/>
  <c r="DQ279" i="3"/>
  <c r="DR279" i="3"/>
  <c r="DT279" i="3"/>
  <c r="DU279" i="3"/>
  <c r="DW279" i="3"/>
  <c r="DX279" i="3"/>
  <c r="DZ279" i="3"/>
  <c r="EA279" i="3"/>
  <c r="EC279" i="3"/>
  <c r="ED279" i="3"/>
  <c r="EF279" i="3"/>
  <c r="EG279" i="3"/>
  <c r="EI279" i="3"/>
  <c r="EJ279" i="3"/>
  <c r="EL279" i="3"/>
  <c r="EM279" i="3"/>
  <c r="EO279" i="3"/>
  <c r="EP279" i="3"/>
  <c r="ER279" i="3"/>
  <c r="ES279" i="3"/>
  <c r="EU279" i="3"/>
  <c r="EV279" i="3"/>
  <c r="EX279" i="3"/>
  <c r="EY279" i="3"/>
  <c r="FA279" i="3"/>
  <c r="FB279" i="3"/>
  <c r="FD279" i="3"/>
  <c r="FE279" i="3"/>
  <c r="FG279" i="3"/>
  <c r="FH279" i="3"/>
  <c r="FJ279" i="3"/>
  <c r="FK279" i="3"/>
  <c r="FM279" i="3"/>
  <c r="FN279" i="3"/>
  <c r="FP279" i="3"/>
  <c r="FQ279" i="3"/>
  <c r="FS279" i="3"/>
  <c r="FT279" i="3"/>
  <c r="FV279" i="3"/>
  <c r="FW279" i="3"/>
  <c r="FY279" i="3"/>
  <c r="FZ279" i="3"/>
  <c r="GB279" i="3"/>
  <c r="GC279" i="3"/>
  <c r="GE279" i="3"/>
  <c r="GF279" i="3"/>
  <c r="GH279" i="3"/>
  <c r="GI279" i="3"/>
  <c r="GK279" i="3"/>
  <c r="GL279" i="3"/>
  <c r="GN279" i="3"/>
  <c r="GO279" i="3"/>
  <c r="GQ279" i="3"/>
  <c r="GR279" i="3"/>
  <c r="GT279" i="3"/>
  <c r="GU279" i="3"/>
  <c r="GW279" i="3"/>
  <c r="GX279" i="3"/>
  <c r="GZ279" i="3"/>
  <c r="HA279" i="3"/>
  <c r="HC279" i="3"/>
  <c r="HD279" i="3"/>
  <c r="HF279" i="3"/>
  <c r="HG279" i="3"/>
  <c r="HI279" i="3"/>
  <c r="HJ279" i="3"/>
  <c r="HL279" i="3"/>
  <c r="HM279" i="3"/>
  <c r="HO279" i="3"/>
  <c r="HP279" i="3"/>
  <c r="HR279" i="3"/>
  <c r="HS279" i="3"/>
  <c r="HU279" i="3"/>
  <c r="HV279" i="3"/>
  <c r="HX279" i="3"/>
  <c r="HY279" i="3"/>
  <c r="IA279" i="3"/>
  <c r="IB279" i="3"/>
  <c r="ID279" i="3"/>
  <c r="IE279" i="3"/>
  <c r="IG279" i="3"/>
  <c r="IH279" i="3"/>
  <c r="IJ279" i="3"/>
  <c r="IK279" i="3"/>
  <c r="IM279" i="3"/>
  <c r="IN279" i="3"/>
  <c r="IP279" i="3"/>
  <c r="IQ279" i="3"/>
  <c r="IS279" i="3"/>
  <c r="IT279" i="3"/>
  <c r="IV279" i="3"/>
  <c r="IW279" i="3"/>
  <c r="IY279" i="3"/>
  <c r="IZ279" i="3"/>
  <c r="JB279" i="3"/>
  <c r="JC279" i="3"/>
  <c r="JE279" i="3"/>
  <c r="JF279" i="3"/>
  <c r="JH279" i="3"/>
  <c r="JI279" i="3"/>
  <c r="JK279" i="3"/>
  <c r="JL279" i="3"/>
  <c r="JN279" i="3"/>
  <c r="JO279" i="3"/>
  <c r="JQ279" i="3"/>
  <c r="JR279" i="3"/>
  <c r="JT279" i="3"/>
  <c r="JU279" i="3"/>
  <c r="JW279" i="3"/>
  <c r="JX279" i="3"/>
  <c r="JZ279" i="3"/>
  <c r="KA279" i="3"/>
  <c r="KC279" i="3"/>
  <c r="KD279" i="3"/>
  <c r="KF279" i="3"/>
  <c r="KG279" i="3"/>
  <c r="KI279" i="3"/>
  <c r="KJ279" i="3"/>
  <c r="KL279" i="3"/>
  <c r="KM279" i="3"/>
  <c r="KO279" i="3"/>
  <c r="KP279" i="3"/>
  <c r="KR279" i="3"/>
  <c r="KS279" i="3"/>
  <c r="KU279" i="3"/>
  <c r="KV279" i="3"/>
  <c r="KX279" i="3"/>
  <c r="KY279" i="3"/>
  <c r="LA279" i="3"/>
  <c r="LB279" i="3"/>
  <c r="LD279" i="3"/>
  <c r="LE279" i="3"/>
  <c r="LG279" i="3"/>
  <c r="LH279" i="3"/>
  <c r="LJ279" i="3"/>
  <c r="LK279" i="3"/>
  <c r="LM279" i="3"/>
  <c r="LN279" i="3"/>
  <c r="LP279" i="3"/>
  <c r="LQ279" i="3"/>
  <c r="LX279" i="3"/>
  <c r="LZ279" i="3"/>
  <c r="MA279" i="3"/>
  <c r="MB279" i="3"/>
  <c r="MC279" i="3"/>
  <c r="MD279" i="3"/>
  <c r="MF279" i="3"/>
  <c r="MI279" i="3"/>
  <c r="D280" i="3"/>
  <c r="E280" i="3"/>
  <c r="G280" i="3"/>
  <c r="H280" i="3"/>
  <c r="J280" i="3"/>
  <c r="K280" i="3"/>
  <c r="M280" i="3"/>
  <c r="N280" i="3"/>
  <c r="P280" i="3"/>
  <c r="Q280" i="3"/>
  <c r="S280" i="3"/>
  <c r="T280" i="3"/>
  <c r="V280" i="3"/>
  <c r="W280" i="3"/>
  <c r="Y280" i="3"/>
  <c r="Z280" i="3"/>
  <c r="AB280" i="3"/>
  <c r="AC280" i="3"/>
  <c r="AE280" i="3"/>
  <c r="AF280" i="3"/>
  <c r="AH280" i="3"/>
  <c r="AJ280" i="3" s="1"/>
  <c r="AK280" i="3"/>
  <c r="AL280" i="3"/>
  <c r="AN280" i="3"/>
  <c r="AO280" i="3"/>
  <c r="AQ280" i="3"/>
  <c r="AR280" i="3"/>
  <c r="AT280" i="3"/>
  <c r="AU280" i="3"/>
  <c r="AW280" i="3"/>
  <c r="AX280" i="3"/>
  <c r="AZ280" i="3"/>
  <c r="BA280" i="3"/>
  <c r="BC280" i="3"/>
  <c r="BD280" i="3"/>
  <c r="BF280" i="3"/>
  <c r="BG280" i="3"/>
  <c r="BI280" i="3"/>
  <c r="BJ280" i="3"/>
  <c r="BL280" i="3"/>
  <c r="BM280" i="3"/>
  <c r="BO280" i="3"/>
  <c r="BP280" i="3"/>
  <c r="BR280" i="3"/>
  <c r="BS280" i="3"/>
  <c r="BU280" i="3"/>
  <c r="BV280" i="3"/>
  <c r="BX280" i="3"/>
  <c r="BY280" i="3"/>
  <c r="CA280" i="3"/>
  <c r="CB280" i="3"/>
  <c r="CD280" i="3"/>
  <c r="CE280" i="3"/>
  <c r="CG280" i="3"/>
  <c r="CH280" i="3"/>
  <c r="CJ280" i="3"/>
  <c r="CK280" i="3"/>
  <c r="CM280" i="3"/>
  <c r="CN280" i="3"/>
  <c r="CP280" i="3"/>
  <c r="CQ280" i="3"/>
  <c r="CS280" i="3"/>
  <c r="CT280" i="3"/>
  <c r="CV280" i="3"/>
  <c r="CW280" i="3"/>
  <c r="CY280" i="3"/>
  <c r="CZ280" i="3"/>
  <c r="DB280" i="3"/>
  <c r="DC280" i="3"/>
  <c r="DE280" i="3"/>
  <c r="DF280" i="3"/>
  <c r="DH280" i="3"/>
  <c r="DI280" i="3"/>
  <c r="DK280" i="3"/>
  <c r="DL280" i="3"/>
  <c r="DN280" i="3"/>
  <c r="DO280" i="3"/>
  <c r="DQ280" i="3"/>
  <c r="DR280" i="3"/>
  <c r="DT280" i="3"/>
  <c r="DU280" i="3"/>
  <c r="DW280" i="3"/>
  <c r="DX280" i="3"/>
  <c r="DZ280" i="3"/>
  <c r="EA280" i="3"/>
  <c r="EC280" i="3"/>
  <c r="ED280" i="3"/>
  <c r="EF280" i="3"/>
  <c r="EG280" i="3"/>
  <c r="EI280" i="3"/>
  <c r="EJ280" i="3"/>
  <c r="EL280" i="3"/>
  <c r="EM280" i="3"/>
  <c r="EO280" i="3"/>
  <c r="EP280" i="3"/>
  <c r="ER280" i="3"/>
  <c r="ES280" i="3"/>
  <c r="EU280" i="3"/>
  <c r="EV280" i="3"/>
  <c r="EX280" i="3"/>
  <c r="EY280" i="3"/>
  <c r="FA280" i="3"/>
  <c r="FB280" i="3"/>
  <c r="FD280" i="3"/>
  <c r="FE280" i="3"/>
  <c r="FG280" i="3"/>
  <c r="FH280" i="3"/>
  <c r="FJ280" i="3"/>
  <c r="FK280" i="3"/>
  <c r="FM280" i="3"/>
  <c r="FN280" i="3"/>
  <c r="FP280" i="3"/>
  <c r="FQ280" i="3"/>
  <c r="FS280" i="3"/>
  <c r="FT280" i="3"/>
  <c r="FV280" i="3"/>
  <c r="FW280" i="3"/>
  <c r="FY280" i="3"/>
  <c r="FZ280" i="3"/>
  <c r="GB280" i="3"/>
  <c r="GC280" i="3"/>
  <c r="GE280" i="3"/>
  <c r="GF280" i="3"/>
  <c r="GH280" i="3"/>
  <c r="GI280" i="3"/>
  <c r="GK280" i="3"/>
  <c r="GL280" i="3"/>
  <c r="GN280" i="3"/>
  <c r="GO280" i="3"/>
  <c r="GQ280" i="3"/>
  <c r="GR280" i="3"/>
  <c r="GT280" i="3"/>
  <c r="GU280" i="3"/>
  <c r="GW280" i="3"/>
  <c r="GX280" i="3"/>
  <c r="GZ280" i="3"/>
  <c r="HA280" i="3"/>
  <c r="HC280" i="3"/>
  <c r="HD280" i="3"/>
  <c r="HF280" i="3"/>
  <c r="HG280" i="3"/>
  <c r="HI280" i="3"/>
  <c r="HJ280" i="3"/>
  <c r="HL280" i="3"/>
  <c r="HM280" i="3"/>
  <c r="HO280" i="3"/>
  <c r="HP280" i="3"/>
  <c r="HR280" i="3"/>
  <c r="HS280" i="3"/>
  <c r="HU280" i="3"/>
  <c r="HV280" i="3"/>
  <c r="HX280" i="3"/>
  <c r="HY280" i="3"/>
  <c r="IA280" i="3"/>
  <c r="IB280" i="3"/>
  <c r="ID280" i="3"/>
  <c r="IE280" i="3"/>
  <c r="IG280" i="3"/>
  <c r="IH280" i="3"/>
  <c r="IJ280" i="3"/>
  <c r="IK280" i="3"/>
  <c r="IM280" i="3"/>
  <c r="IN280" i="3"/>
  <c r="IP280" i="3"/>
  <c r="IQ280" i="3"/>
  <c r="IS280" i="3"/>
  <c r="IT280" i="3"/>
  <c r="IV280" i="3"/>
  <c r="IW280" i="3"/>
  <c r="IY280" i="3"/>
  <c r="IZ280" i="3"/>
  <c r="JB280" i="3"/>
  <c r="JC280" i="3"/>
  <c r="JE280" i="3"/>
  <c r="JF280" i="3"/>
  <c r="JH280" i="3"/>
  <c r="JI280" i="3"/>
  <c r="JK280" i="3"/>
  <c r="JL280" i="3"/>
  <c r="JN280" i="3"/>
  <c r="JO280" i="3"/>
  <c r="JQ280" i="3"/>
  <c r="JR280" i="3"/>
  <c r="JT280" i="3"/>
  <c r="JU280" i="3"/>
  <c r="JW280" i="3"/>
  <c r="JX280" i="3"/>
  <c r="JZ280" i="3"/>
  <c r="KA280" i="3"/>
  <c r="KC280" i="3"/>
  <c r="KD280" i="3"/>
  <c r="KF280" i="3"/>
  <c r="KG280" i="3"/>
  <c r="KI280" i="3"/>
  <c r="KJ280" i="3"/>
  <c r="KL280" i="3"/>
  <c r="KM280" i="3"/>
  <c r="KO280" i="3"/>
  <c r="KP280" i="3"/>
  <c r="KR280" i="3"/>
  <c r="KS280" i="3"/>
  <c r="KU280" i="3"/>
  <c r="KV280" i="3"/>
  <c r="KX280" i="3"/>
  <c r="KY280" i="3"/>
  <c r="LA280" i="3"/>
  <c r="LB280" i="3"/>
  <c r="LD280" i="3"/>
  <c r="LE280" i="3"/>
  <c r="LG280" i="3"/>
  <c r="LH280" i="3"/>
  <c r="LJ280" i="3"/>
  <c r="LK280" i="3"/>
  <c r="LM280" i="3"/>
  <c r="LN280" i="3"/>
  <c r="LP280" i="3"/>
  <c r="LQ280" i="3"/>
  <c r="LX280" i="3"/>
  <c r="LZ280" i="3"/>
  <c r="MA280" i="3"/>
  <c r="MB280" i="3"/>
  <c r="MC280" i="3"/>
  <c r="MD280" i="3"/>
  <c r="MF280" i="3"/>
  <c r="MI280" i="3"/>
  <c r="D281" i="3"/>
  <c r="E281" i="3"/>
  <c r="G281" i="3"/>
  <c r="H281" i="3"/>
  <c r="J281" i="3"/>
  <c r="K281" i="3"/>
  <c r="M281" i="3"/>
  <c r="N281" i="3"/>
  <c r="P281" i="3"/>
  <c r="Q281" i="3"/>
  <c r="S281" i="3"/>
  <c r="T281" i="3"/>
  <c r="V281" i="3"/>
  <c r="W281" i="3"/>
  <c r="Y281" i="3"/>
  <c r="Z281" i="3"/>
  <c r="AB281" i="3"/>
  <c r="AC281" i="3"/>
  <c r="AE281" i="3"/>
  <c r="AF281" i="3"/>
  <c r="AH281" i="3"/>
  <c r="AJ281" i="3" s="1"/>
  <c r="AK281" i="3"/>
  <c r="AL281" i="3"/>
  <c r="AN281" i="3"/>
  <c r="AO281" i="3"/>
  <c r="AQ281" i="3"/>
  <c r="AR281" i="3"/>
  <c r="AT281" i="3"/>
  <c r="AU281" i="3"/>
  <c r="AW281" i="3"/>
  <c r="AX281" i="3"/>
  <c r="AZ281" i="3"/>
  <c r="BA281" i="3"/>
  <c r="BC281" i="3"/>
  <c r="BD281" i="3"/>
  <c r="BF281" i="3"/>
  <c r="BG281" i="3"/>
  <c r="BI281" i="3"/>
  <c r="BJ281" i="3"/>
  <c r="BL281" i="3"/>
  <c r="BM281" i="3"/>
  <c r="BO281" i="3"/>
  <c r="BP281" i="3"/>
  <c r="BR281" i="3"/>
  <c r="BS281" i="3"/>
  <c r="BU281" i="3"/>
  <c r="BV281" i="3"/>
  <c r="BX281" i="3"/>
  <c r="BY281" i="3"/>
  <c r="CA281" i="3"/>
  <c r="CB281" i="3"/>
  <c r="CD281" i="3"/>
  <c r="CE281" i="3"/>
  <c r="CG281" i="3"/>
  <c r="CH281" i="3"/>
  <c r="CJ281" i="3"/>
  <c r="CK281" i="3"/>
  <c r="CM281" i="3"/>
  <c r="CN281" i="3"/>
  <c r="CP281" i="3"/>
  <c r="CQ281" i="3"/>
  <c r="CS281" i="3"/>
  <c r="CT281" i="3"/>
  <c r="CV281" i="3"/>
  <c r="CW281" i="3"/>
  <c r="CY281" i="3"/>
  <c r="CZ281" i="3"/>
  <c r="DB281" i="3"/>
  <c r="DC281" i="3"/>
  <c r="DE281" i="3"/>
  <c r="DF281" i="3"/>
  <c r="DH281" i="3"/>
  <c r="DI281" i="3"/>
  <c r="DK281" i="3"/>
  <c r="DL281" i="3"/>
  <c r="DN281" i="3"/>
  <c r="DO281" i="3"/>
  <c r="DQ281" i="3"/>
  <c r="DR281" i="3"/>
  <c r="DT281" i="3"/>
  <c r="DU281" i="3"/>
  <c r="DW281" i="3"/>
  <c r="DX281" i="3"/>
  <c r="DZ281" i="3"/>
  <c r="EA281" i="3"/>
  <c r="EC281" i="3"/>
  <c r="ED281" i="3"/>
  <c r="EF281" i="3"/>
  <c r="EG281" i="3"/>
  <c r="EI281" i="3"/>
  <c r="EJ281" i="3"/>
  <c r="EL281" i="3"/>
  <c r="EM281" i="3"/>
  <c r="EO281" i="3"/>
  <c r="EP281" i="3"/>
  <c r="ER281" i="3"/>
  <c r="ES281" i="3"/>
  <c r="EU281" i="3"/>
  <c r="EV281" i="3"/>
  <c r="EX281" i="3"/>
  <c r="EY281" i="3"/>
  <c r="FA281" i="3"/>
  <c r="FB281" i="3"/>
  <c r="FD281" i="3"/>
  <c r="FE281" i="3"/>
  <c r="FG281" i="3"/>
  <c r="FH281" i="3"/>
  <c r="FJ281" i="3"/>
  <c r="FK281" i="3"/>
  <c r="FM281" i="3"/>
  <c r="FN281" i="3"/>
  <c r="FP281" i="3"/>
  <c r="FQ281" i="3"/>
  <c r="FS281" i="3"/>
  <c r="FT281" i="3"/>
  <c r="FV281" i="3"/>
  <c r="FW281" i="3"/>
  <c r="FY281" i="3"/>
  <c r="FZ281" i="3"/>
  <c r="GB281" i="3"/>
  <c r="GC281" i="3"/>
  <c r="GE281" i="3"/>
  <c r="GF281" i="3"/>
  <c r="GH281" i="3"/>
  <c r="GI281" i="3"/>
  <c r="GK281" i="3"/>
  <c r="GL281" i="3"/>
  <c r="GN281" i="3"/>
  <c r="GO281" i="3"/>
  <c r="GQ281" i="3"/>
  <c r="GR281" i="3"/>
  <c r="GT281" i="3"/>
  <c r="GU281" i="3"/>
  <c r="GW281" i="3"/>
  <c r="GX281" i="3"/>
  <c r="GZ281" i="3"/>
  <c r="HA281" i="3"/>
  <c r="HC281" i="3"/>
  <c r="HD281" i="3"/>
  <c r="HF281" i="3"/>
  <c r="HG281" i="3"/>
  <c r="HI281" i="3"/>
  <c r="HJ281" i="3"/>
  <c r="HL281" i="3"/>
  <c r="HM281" i="3"/>
  <c r="HO281" i="3"/>
  <c r="HP281" i="3"/>
  <c r="HR281" i="3"/>
  <c r="HS281" i="3"/>
  <c r="HU281" i="3"/>
  <c r="HV281" i="3"/>
  <c r="HX281" i="3"/>
  <c r="HY281" i="3"/>
  <c r="IA281" i="3"/>
  <c r="IB281" i="3"/>
  <c r="ID281" i="3"/>
  <c r="IE281" i="3"/>
  <c r="IG281" i="3"/>
  <c r="IH281" i="3"/>
  <c r="IJ281" i="3"/>
  <c r="IK281" i="3"/>
  <c r="IM281" i="3"/>
  <c r="IN281" i="3"/>
  <c r="IP281" i="3"/>
  <c r="IQ281" i="3"/>
  <c r="IS281" i="3"/>
  <c r="IT281" i="3"/>
  <c r="IV281" i="3"/>
  <c r="IW281" i="3"/>
  <c r="IY281" i="3"/>
  <c r="IZ281" i="3"/>
  <c r="JB281" i="3"/>
  <c r="JC281" i="3"/>
  <c r="JE281" i="3"/>
  <c r="JF281" i="3"/>
  <c r="JH281" i="3"/>
  <c r="JI281" i="3"/>
  <c r="JK281" i="3"/>
  <c r="JL281" i="3"/>
  <c r="JN281" i="3"/>
  <c r="JO281" i="3"/>
  <c r="JQ281" i="3"/>
  <c r="JR281" i="3"/>
  <c r="JT281" i="3"/>
  <c r="JU281" i="3"/>
  <c r="JW281" i="3"/>
  <c r="JX281" i="3"/>
  <c r="JZ281" i="3"/>
  <c r="KA281" i="3"/>
  <c r="KC281" i="3"/>
  <c r="KD281" i="3"/>
  <c r="KF281" i="3"/>
  <c r="KG281" i="3"/>
  <c r="KI281" i="3"/>
  <c r="KJ281" i="3"/>
  <c r="KL281" i="3"/>
  <c r="KM281" i="3"/>
  <c r="KO281" i="3"/>
  <c r="KP281" i="3"/>
  <c r="KR281" i="3"/>
  <c r="KS281" i="3"/>
  <c r="KU281" i="3"/>
  <c r="KV281" i="3"/>
  <c r="KX281" i="3"/>
  <c r="KY281" i="3"/>
  <c r="LA281" i="3"/>
  <c r="LB281" i="3"/>
  <c r="LD281" i="3"/>
  <c r="LE281" i="3"/>
  <c r="LG281" i="3"/>
  <c r="LH281" i="3"/>
  <c r="LJ281" i="3"/>
  <c r="LK281" i="3"/>
  <c r="LM281" i="3"/>
  <c r="LN281" i="3"/>
  <c r="LP281" i="3"/>
  <c r="LQ281" i="3"/>
  <c r="LX281" i="3"/>
  <c r="LZ281" i="3"/>
  <c r="MA281" i="3"/>
  <c r="MB281" i="3"/>
  <c r="MC281" i="3"/>
  <c r="MD281" i="3"/>
  <c r="MF281" i="3"/>
  <c r="MI281" i="3"/>
  <c r="D282" i="3"/>
  <c r="E282" i="3"/>
  <c r="G282" i="3"/>
  <c r="H282" i="3"/>
  <c r="J282" i="3"/>
  <c r="K282" i="3"/>
  <c r="M282" i="3"/>
  <c r="N282" i="3"/>
  <c r="P282" i="3"/>
  <c r="Q282" i="3"/>
  <c r="S282" i="3"/>
  <c r="T282" i="3"/>
  <c r="V282" i="3"/>
  <c r="W282" i="3"/>
  <c r="Y282" i="3"/>
  <c r="Z282" i="3"/>
  <c r="AB282" i="3"/>
  <c r="AC282" i="3"/>
  <c r="AE282" i="3"/>
  <c r="AF282" i="3"/>
  <c r="AH282" i="3"/>
  <c r="AJ282" i="3" s="1"/>
  <c r="AK282" i="3"/>
  <c r="AL282" i="3"/>
  <c r="AN282" i="3"/>
  <c r="AO282" i="3"/>
  <c r="AQ282" i="3"/>
  <c r="AR282" i="3"/>
  <c r="AT282" i="3"/>
  <c r="AU282" i="3"/>
  <c r="AW282" i="3"/>
  <c r="AX282" i="3"/>
  <c r="AZ282" i="3"/>
  <c r="BA282" i="3"/>
  <c r="BC282" i="3"/>
  <c r="BD282" i="3"/>
  <c r="BF282" i="3"/>
  <c r="BG282" i="3"/>
  <c r="BI282" i="3"/>
  <c r="BJ282" i="3"/>
  <c r="BL282" i="3"/>
  <c r="BM282" i="3"/>
  <c r="BO282" i="3"/>
  <c r="BP282" i="3"/>
  <c r="BR282" i="3"/>
  <c r="BS282" i="3"/>
  <c r="BU282" i="3"/>
  <c r="BV282" i="3"/>
  <c r="BX282" i="3"/>
  <c r="BY282" i="3"/>
  <c r="CA282" i="3"/>
  <c r="CB282" i="3"/>
  <c r="CD282" i="3"/>
  <c r="CE282" i="3"/>
  <c r="CG282" i="3"/>
  <c r="CH282" i="3"/>
  <c r="CJ282" i="3"/>
  <c r="CK282" i="3"/>
  <c r="CM282" i="3"/>
  <c r="CN282" i="3"/>
  <c r="CP282" i="3"/>
  <c r="CQ282" i="3"/>
  <c r="CS282" i="3"/>
  <c r="CT282" i="3"/>
  <c r="CV282" i="3"/>
  <c r="CW282" i="3"/>
  <c r="CY282" i="3"/>
  <c r="CZ282" i="3"/>
  <c r="DB282" i="3"/>
  <c r="DC282" i="3"/>
  <c r="DE282" i="3"/>
  <c r="DF282" i="3"/>
  <c r="DH282" i="3"/>
  <c r="DI282" i="3"/>
  <c r="DK282" i="3"/>
  <c r="DL282" i="3"/>
  <c r="DN282" i="3"/>
  <c r="DO282" i="3"/>
  <c r="DQ282" i="3"/>
  <c r="DR282" i="3"/>
  <c r="DT282" i="3"/>
  <c r="DU282" i="3"/>
  <c r="DW282" i="3"/>
  <c r="DX282" i="3"/>
  <c r="DZ282" i="3"/>
  <c r="EA282" i="3"/>
  <c r="EC282" i="3"/>
  <c r="ED282" i="3"/>
  <c r="EF282" i="3"/>
  <c r="EG282" i="3"/>
  <c r="EI282" i="3"/>
  <c r="EJ282" i="3"/>
  <c r="EL282" i="3"/>
  <c r="EM282" i="3"/>
  <c r="EO282" i="3"/>
  <c r="EP282" i="3"/>
  <c r="ER282" i="3"/>
  <c r="ES282" i="3"/>
  <c r="EU282" i="3"/>
  <c r="EV282" i="3"/>
  <c r="EX282" i="3"/>
  <c r="EY282" i="3"/>
  <c r="FA282" i="3"/>
  <c r="FB282" i="3"/>
  <c r="FD282" i="3"/>
  <c r="FE282" i="3"/>
  <c r="FG282" i="3"/>
  <c r="FH282" i="3"/>
  <c r="FJ282" i="3"/>
  <c r="FK282" i="3"/>
  <c r="FM282" i="3"/>
  <c r="FN282" i="3"/>
  <c r="FP282" i="3"/>
  <c r="FQ282" i="3"/>
  <c r="FS282" i="3"/>
  <c r="FT282" i="3"/>
  <c r="FV282" i="3"/>
  <c r="FW282" i="3"/>
  <c r="FY282" i="3"/>
  <c r="FZ282" i="3"/>
  <c r="GB282" i="3"/>
  <c r="GC282" i="3"/>
  <c r="GE282" i="3"/>
  <c r="GF282" i="3"/>
  <c r="GH282" i="3"/>
  <c r="GI282" i="3"/>
  <c r="GK282" i="3"/>
  <c r="GL282" i="3"/>
  <c r="GN282" i="3"/>
  <c r="GO282" i="3"/>
  <c r="GQ282" i="3"/>
  <c r="GR282" i="3"/>
  <c r="GT282" i="3"/>
  <c r="GU282" i="3"/>
  <c r="GW282" i="3"/>
  <c r="GX282" i="3"/>
  <c r="GZ282" i="3"/>
  <c r="HA282" i="3"/>
  <c r="HC282" i="3"/>
  <c r="HD282" i="3"/>
  <c r="HF282" i="3"/>
  <c r="HG282" i="3"/>
  <c r="HI282" i="3"/>
  <c r="HJ282" i="3"/>
  <c r="HL282" i="3"/>
  <c r="HM282" i="3"/>
  <c r="HO282" i="3"/>
  <c r="HP282" i="3"/>
  <c r="HR282" i="3"/>
  <c r="HS282" i="3"/>
  <c r="HU282" i="3"/>
  <c r="HV282" i="3"/>
  <c r="HX282" i="3"/>
  <c r="HY282" i="3"/>
  <c r="IA282" i="3"/>
  <c r="IB282" i="3"/>
  <c r="ID282" i="3"/>
  <c r="IE282" i="3"/>
  <c r="IG282" i="3"/>
  <c r="IH282" i="3"/>
  <c r="IJ282" i="3"/>
  <c r="IK282" i="3"/>
  <c r="IM282" i="3"/>
  <c r="IN282" i="3"/>
  <c r="IP282" i="3"/>
  <c r="IQ282" i="3"/>
  <c r="IS282" i="3"/>
  <c r="IT282" i="3"/>
  <c r="IV282" i="3"/>
  <c r="IW282" i="3"/>
  <c r="IY282" i="3"/>
  <c r="IZ282" i="3"/>
  <c r="JB282" i="3"/>
  <c r="JC282" i="3"/>
  <c r="JE282" i="3"/>
  <c r="JF282" i="3"/>
  <c r="JH282" i="3"/>
  <c r="JI282" i="3"/>
  <c r="JK282" i="3"/>
  <c r="JL282" i="3"/>
  <c r="JN282" i="3"/>
  <c r="JO282" i="3"/>
  <c r="JQ282" i="3"/>
  <c r="JR282" i="3"/>
  <c r="JT282" i="3"/>
  <c r="JU282" i="3"/>
  <c r="JW282" i="3"/>
  <c r="JX282" i="3"/>
  <c r="JZ282" i="3"/>
  <c r="KA282" i="3"/>
  <c r="KC282" i="3"/>
  <c r="KD282" i="3"/>
  <c r="KF282" i="3"/>
  <c r="KG282" i="3"/>
  <c r="KI282" i="3"/>
  <c r="KJ282" i="3"/>
  <c r="KL282" i="3"/>
  <c r="KM282" i="3"/>
  <c r="KO282" i="3"/>
  <c r="KP282" i="3"/>
  <c r="KR282" i="3"/>
  <c r="KS282" i="3"/>
  <c r="KU282" i="3"/>
  <c r="KV282" i="3"/>
  <c r="KX282" i="3"/>
  <c r="KY282" i="3"/>
  <c r="LA282" i="3"/>
  <c r="LB282" i="3"/>
  <c r="LD282" i="3"/>
  <c r="LE282" i="3"/>
  <c r="LG282" i="3"/>
  <c r="LH282" i="3"/>
  <c r="LJ282" i="3"/>
  <c r="LK282" i="3"/>
  <c r="LM282" i="3"/>
  <c r="LN282" i="3"/>
  <c r="LP282" i="3"/>
  <c r="LQ282" i="3"/>
  <c r="LX282" i="3"/>
  <c r="LZ282" i="3"/>
  <c r="MA282" i="3"/>
  <c r="MB282" i="3"/>
  <c r="MC282" i="3"/>
  <c r="MD282" i="3"/>
  <c r="MF282" i="3"/>
  <c r="MI282" i="3"/>
  <c r="D283" i="3"/>
  <c r="E283" i="3"/>
  <c r="G283" i="3"/>
  <c r="H283" i="3"/>
  <c r="J283" i="3"/>
  <c r="K283" i="3"/>
  <c r="M283" i="3"/>
  <c r="N283" i="3"/>
  <c r="P283" i="3"/>
  <c r="Q283" i="3"/>
  <c r="S283" i="3"/>
  <c r="T283" i="3"/>
  <c r="V283" i="3"/>
  <c r="W283" i="3"/>
  <c r="Y283" i="3"/>
  <c r="Z283" i="3"/>
  <c r="AB283" i="3"/>
  <c r="AC283" i="3"/>
  <c r="AE283" i="3"/>
  <c r="AF283" i="3"/>
  <c r="AH283" i="3"/>
  <c r="AJ283" i="3" s="1"/>
  <c r="AK283" i="3"/>
  <c r="AL283" i="3"/>
  <c r="AN283" i="3"/>
  <c r="AO283" i="3"/>
  <c r="AQ283" i="3"/>
  <c r="AR283" i="3"/>
  <c r="AT283" i="3"/>
  <c r="AU283" i="3"/>
  <c r="AW283" i="3"/>
  <c r="AX283" i="3"/>
  <c r="AZ283" i="3"/>
  <c r="BA283" i="3"/>
  <c r="BC283" i="3"/>
  <c r="BD283" i="3"/>
  <c r="BF283" i="3"/>
  <c r="BG283" i="3"/>
  <c r="BI283" i="3"/>
  <c r="BJ283" i="3"/>
  <c r="BL283" i="3"/>
  <c r="BM283" i="3"/>
  <c r="BO283" i="3"/>
  <c r="BP283" i="3"/>
  <c r="BR283" i="3"/>
  <c r="BS283" i="3"/>
  <c r="BU283" i="3"/>
  <c r="BV283" i="3"/>
  <c r="BX283" i="3"/>
  <c r="BY283" i="3"/>
  <c r="CA283" i="3"/>
  <c r="CB283" i="3"/>
  <c r="CD283" i="3"/>
  <c r="CE283" i="3"/>
  <c r="CG283" i="3"/>
  <c r="CH283" i="3"/>
  <c r="CJ283" i="3"/>
  <c r="CK283" i="3"/>
  <c r="CM283" i="3"/>
  <c r="CN283" i="3"/>
  <c r="CP283" i="3"/>
  <c r="CQ283" i="3"/>
  <c r="CS283" i="3"/>
  <c r="CT283" i="3"/>
  <c r="CV283" i="3"/>
  <c r="CW283" i="3"/>
  <c r="CY283" i="3"/>
  <c r="CZ283" i="3"/>
  <c r="DB283" i="3"/>
  <c r="DC283" i="3"/>
  <c r="DE283" i="3"/>
  <c r="DF283" i="3"/>
  <c r="DH283" i="3"/>
  <c r="DI283" i="3"/>
  <c r="DK283" i="3"/>
  <c r="DL283" i="3"/>
  <c r="DN283" i="3"/>
  <c r="DO283" i="3"/>
  <c r="DQ283" i="3"/>
  <c r="DR283" i="3"/>
  <c r="DT283" i="3"/>
  <c r="DU283" i="3"/>
  <c r="DW283" i="3"/>
  <c r="DX283" i="3"/>
  <c r="DZ283" i="3"/>
  <c r="EA283" i="3"/>
  <c r="EC283" i="3"/>
  <c r="ED283" i="3"/>
  <c r="EF283" i="3"/>
  <c r="EG283" i="3"/>
  <c r="EI283" i="3"/>
  <c r="EJ283" i="3"/>
  <c r="EL283" i="3"/>
  <c r="EM283" i="3"/>
  <c r="EO283" i="3"/>
  <c r="EP283" i="3"/>
  <c r="ER283" i="3"/>
  <c r="ES283" i="3"/>
  <c r="EU283" i="3"/>
  <c r="EV283" i="3"/>
  <c r="EX283" i="3"/>
  <c r="EY283" i="3"/>
  <c r="FA283" i="3"/>
  <c r="FB283" i="3"/>
  <c r="FD283" i="3"/>
  <c r="FE283" i="3"/>
  <c r="FG283" i="3"/>
  <c r="FH283" i="3"/>
  <c r="FJ283" i="3"/>
  <c r="FK283" i="3"/>
  <c r="FM283" i="3"/>
  <c r="FN283" i="3"/>
  <c r="FP283" i="3"/>
  <c r="FQ283" i="3"/>
  <c r="FS283" i="3"/>
  <c r="FT283" i="3"/>
  <c r="FV283" i="3"/>
  <c r="FW283" i="3"/>
  <c r="FY283" i="3"/>
  <c r="FZ283" i="3"/>
  <c r="GB283" i="3"/>
  <c r="GC283" i="3"/>
  <c r="GE283" i="3"/>
  <c r="GF283" i="3"/>
  <c r="GH283" i="3"/>
  <c r="GI283" i="3"/>
  <c r="GK283" i="3"/>
  <c r="GL283" i="3"/>
  <c r="GN283" i="3"/>
  <c r="GO283" i="3"/>
  <c r="GQ283" i="3"/>
  <c r="GR283" i="3"/>
  <c r="GT283" i="3"/>
  <c r="GU283" i="3"/>
  <c r="GW283" i="3"/>
  <c r="GX283" i="3"/>
  <c r="GZ283" i="3"/>
  <c r="HA283" i="3"/>
  <c r="HC283" i="3"/>
  <c r="HD283" i="3"/>
  <c r="HF283" i="3"/>
  <c r="HG283" i="3"/>
  <c r="HI283" i="3"/>
  <c r="HJ283" i="3"/>
  <c r="HL283" i="3"/>
  <c r="HM283" i="3"/>
  <c r="HO283" i="3"/>
  <c r="HP283" i="3"/>
  <c r="HR283" i="3"/>
  <c r="HS283" i="3"/>
  <c r="HU283" i="3"/>
  <c r="HV283" i="3"/>
  <c r="HX283" i="3"/>
  <c r="HY283" i="3"/>
  <c r="IA283" i="3"/>
  <c r="IB283" i="3"/>
  <c r="ID283" i="3"/>
  <c r="IE283" i="3"/>
  <c r="IG283" i="3"/>
  <c r="IH283" i="3"/>
  <c r="IJ283" i="3"/>
  <c r="IK283" i="3"/>
  <c r="IM283" i="3"/>
  <c r="IN283" i="3"/>
  <c r="IP283" i="3"/>
  <c r="IQ283" i="3"/>
  <c r="IS283" i="3"/>
  <c r="IT283" i="3"/>
  <c r="IV283" i="3"/>
  <c r="IW283" i="3"/>
  <c r="IY283" i="3"/>
  <c r="IZ283" i="3"/>
  <c r="JB283" i="3"/>
  <c r="JC283" i="3"/>
  <c r="JE283" i="3"/>
  <c r="JF283" i="3"/>
  <c r="JH283" i="3"/>
  <c r="JI283" i="3"/>
  <c r="JK283" i="3"/>
  <c r="JL283" i="3"/>
  <c r="JN283" i="3"/>
  <c r="JO283" i="3"/>
  <c r="JQ283" i="3"/>
  <c r="JR283" i="3"/>
  <c r="JT283" i="3"/>
  <c r="JU283" i="3"/>
  <c r="JW283" i="3"/>
  <c r="JX283" i="3"/>
  <c r="JZ283" i="3"/>
  <c r="KA283" i="3"/>
  <c r="KC283" i="3"/>
  <c r="KD283" i="3"/>
  <c r="KF283" i="3"/>
  <c r="KG283" i="3"/>
  <c r="KI283" i="3"/>
  <c r="KJ283" i="3"/>
  <c r="KL283" i="3"/>
  <c r="KM283" i="3"/>
  <c r="KO283" i="3"/>
  <c r="KP283" i="3"/>
  <c r="KR283" i="3"/>
  <c r="KS283" i="3"/>
  <c r="KU283" i="3"/>
  <c r="KV283" i="3"/>
  <c r="KX283" i="3"/>
  <c r="KY283" i="3"/>
  <c r="LA283" i="3"/>
  <c r="LB283" i="3"/>
  <c r="LD283" i="3"/>
  <c r="LE283" i="3"/>
  <c r="LG283" i="3"/>
  <c r="LH283" i="3"/>
  <c r="LJ283" i="3"/>
  <c r="LK283" i="3"/>
  <c r="LM283" i="3"/>
  <c r="LN283" i="3"/>
  <c r="LP283" i="3"/>
  <c r="LQ283" i="3"/>
  <c r="LX283" i="3"/>
  <c r="LZ283" i="3"/>
  <c r="MA283" i="3"/>
  <c r="MB283" i="3"/>
  <c r="MC283" i="3"/>
  <c r="MD283" i="3"/>
  <c r="MF283" i="3"/>
  <c r="MI283" i="3"/>
  <c r="D284" i="3"/>
  <c r="E284" i="3"/>
  <c r="G284" i="3"/>
  <c r="H284" i="3"/>
  <c r="J284" i="3"/>
  <c r="K284" i="3"/>
  <c r="M284" i="3"/>
  <c r="N284" i="3"/>
  <c r="P284" i="3"/>
  <c r="Q284" i="3"/>
  <c r="S284" i="3"/>
  <c r="T284" i="3"/>
  <c r="V284" i="3"/>
  <c r="W284" i="3"/>
  <c r="Y284" i="3"/>
  <c r="Z284" i="3"/>
  <c r="AB284" i="3"/>
  <c r="AC284" i="3"/>
  <c r="AE284" i="3"/>
  <c r="AF284" i="3"/>
  <c r="AH284" i="3"/>
  <c r="AI284" i="3"/>
  <c r="AK284" i="3"/>
  <c r="AL284" i="3"/>
  <c r="AN284" i="3"/>
  <c r="AO284" i="3"/>
  <c r="AQ284" i="3"/>
  <c r="AR284" i="3"/>
  <c r="AT284" i="3"/>
  <c r="AU284" i="3"/>
  <c r="AW284" i="3"/>
  <c r="AX284" i="3"/>
  <c r="AZ284" i="3"/>
  <c r="BA284" i="3"/>
  <c r="BC284" i="3"/>
  <c r="BD284" i="3"/>
  <c r="BF284" i="3"/>
  <c r="BG284" i="3"/>
  <c r="BI284" i="3"/>
  <c r="BJ284" i="3"/>
  <c r="BL284" i="3"/>
  <c r="BM284" i="3"/>
  <c r="BO284" i="3"/>
  <c r="BP284" i="3"/>
  <c r="BR284" i="3"/>
  <c r="BS284" i="3"/>
  <c r="BU284" i="3"/>
  <c r="BV284" i="3"/>
  <c r="BX284" i="3"/>
  <c r="BY284" i="3"/>
  <c r="CA284" i="3"/>
  <c r="CB284" i="3"/>
  <c r="CD284" i="3"/>
  <c r="CE284" i="3"/>
  <c r="CG284" i="3"/>
  <c r="CH284" i="3"/>
  <c r="CJ284" i="3"/>
  <c r="CK284" i="3"/>
  <c r="CM284" i="3"/>
  <c r="CN284" i="3"/>
  <c r="CP284" i="3"/>
  <c r="CQ284" i="3"/>
  <c r="CS284" i="3"/>
  <c r="CT284" i="3"/>
  <c r="CV284" i="3"/>
  <c r="CW284" i="3"/>
  <c r="CY284" i="3"/>
  <c r="CZ284" i="3"/>
  <c r="DB284" i="3"/>
  <c r="DC284" i="3"/>
  <c r="DE284" i="3"/>
  <c r="DF284" i="3"/>
  <c r="DH284" i="3"/>
  <c r="DI284" i="3"/>
  <c r="DK284" i="3"/>
  <c r="DL284" i="3"/>
  <c r="DN284" i="3"/>
  <c r="DO284" i="3"/>
  <c r="DQ284" i="3"/>
  <c r="DR284" i="3"/>
  <c r="DT284" i="3"/>
  <c r="DU284" i="3"/>
  <c r="DW284" i="3"/>
  <c r="DX284" i="3"/>
  <c r="DZ284" i="3"/>
  <c r="EA284" i="3"/>
  <c r="EC284" i="3"/>
  <c r="ED284" i="3"/>
  <c r="EF284" i="3"/>
  <c r="EG284" i="3"/>
  <c r="EI284" i="3"/>
  <c r="EJ284" i="3"/>
  <c r="EL284" i="3"/>
  <c r="EM284" i="3"/>
  <c r="EO284" i="3"/>
  <c r="EP284" i="3"/>
  <c r="ER284" i="3"/>
  <c r="ES284" i="3"/>
  <c r="EU284" i="3"/>
  <c r="EV284" i="3"/>
  <c r="EX284" i="3"/>
  <c r="EY284" i="3"/>
  <c r="FA284" i="3"/>
  <c r="FB284" i="3"/>
  <c r="FD284" i="3"/>
  <c r="FE284" i="3"/>
  <c r="FG284" i="3"/>
  <c r="FH284" i="3"/>
  <c r="FJ284" i="3"/>
  <c r="FK284" i="3"/>
  <c r="FM284" i="3"/>
  <c r="FN284" i="3"/>
  <c r="FP284" i="3"/>
  <c r="FQ284" i="3"/>
  <c r="FS284" i="3"/>
  <c r="FT284" i="3"/>
  <c r="FV284" i="3"/>
  <c r="FW284" i="3"/>
  <c r="FY284" i="3"/>
  <c r="FZ284" i="3"/>
  <c r="GB284" i="3"/>
  <c r="GC284" i="3"/>
  <c r="GE284" i="3"/>
  <c r="GF284" i="3"/>
  <c r="GH284" i="3"/>
  <c r="GI284" i="3"/>
  <c r="GK284" i="3"/>
  <c r="GL284" i="3"/>
  <c r="GN284" i="3"/>
  <c r="GO284" i="3"/>
  <c r="GQ284" i="3"/>
  <c r="GR284" i="3"/>
  <c r="GT284" i="3"/>
  <c r="GU284" i="3"/>
  <c r="GW284" i="3"/>
  <c r="GX284" i="3"/>
  <c r="GZ284" i="3"/>
  <c r="HA284" i="3"/>
  <c r="HC284" i="3"/>
  <c r="HD284" i="3"/>
  <c r="HF284" i="3"/>
  <c r="HG284" i="3"/>
  <c r="HI284" i="3"/>
  <c r="HJ284" i="3"/>
  <c r="HL284" i="3"/>
  <c r="HM284" i="3"/>
  <c r="HO284" i="3"/>
  <c r="HP284" i="3"/>
  <c r="HR284" i="3"/>
  <c r="HS284" i="3"/>
  <c r="HU284" i="3"/>
  <c r="HV284" i="3"/>
  <c r="HX284" i="3"/>
  <c r="HY284" i="3"/>
  <c r="IA284" i="3"/>
  <c r="IB284" i="3"/>
  <c r="ID284" i="3"/>
  <c r="IE284" i="3"/>
  <c r="IG284" i="3"/>
  <c r="IH284" i="3"/>
  <c r="IJ284" i="3"/>
  <c r="IK284" i="3"/>
  <c r="IM284" i="3"/>
  <c r="IN284" i="3"/>
  <c r="IP284" i="3"/>
  <c r="IQ284" i="3"/>
  <c r="IS284" i="3"/>
  <c r="IT284" i="3"/>
  <c r="IV284" i="3"/>
  <c r="IW284" i="3"/>
  <c r="IY284" i="3"/>
  <c r="IZ284" i="3"/>
  <c r="JB284" i="3"/>
  <c r="JC284" i="3"/>
  <c r="JE284" i="3"/>
  <c r="JF284" i="3"/>
  <c r="JH284" i="3"/>
  <c r="JI284" i="3"/>
  <c r="JK284" i="3"/>
  <c r="JL284" i="3"/>
  <c r="JN284" i="3"/>
  <c r="JO284" i="3"/>
  <c r="JQ284" i="3"/>
  <c r="JR284" i="3"/>
  <c r="JT284" i="3"/>
  <c r="JU284" i="3"/>
  <c r="JW284" i="3"/>
  <c r="JX284" i="3"/>
  <c r="JZ284" i="3"/>
  <c r="KA284" i="3"/>
  <c r="KC284" i="3"/>
  <c r="KD284" i="3"/>
  <c r="KF284" i="3"/>
  <c r="KG284" i="3"/>
  <c r="KI284" i="3"/>
  <c r="KJ284" i="3"/>
  <c r="KL284" i="3"/>
  <c r="KM284" i="3"/>
  <c r="KO284" i="3"/>
  <c r="KP284" i="3"/>
  <c r="KR284" i="3"/>
  <c r="KS284" i="3"/>
  <c r="KU284" i="3"/>
  <c r="KV284" i="3"/>
  <c r="KX284" i="3"/>
  <c r="KY284" i="3"/>
  <c r="LA284" i="3"/>
  <c r="LB284" i="3"/>
  <c r="LD284" i="3"/>
  <c r="LE284" i="3"/>
  <c r="LG284" i="3"/>
  <c r="LH284" i="3"/>
  <c r="LJ284" i="3"/>
  <c r="LK284" i="3"/>
  <c r="LM284" i="3"/>
  <c r="LN284" i="3"/>
  <c r="LP284" i="3"/>
  <c r="LQ284" i="3"/>
  <c r="LX284" i="3"/>
  <c r="LZ284" i="3"/>
  <c r="MA284" i="3"/>
  <c r="MB284" i="3"/>
  <c r="MC284" i="3"/>
  <c r="MD284" i="3"/>
  <c r="MF284" i="3"/>
  <c r="MI284" i="3"/>
  <c r="D285" i="3"/>
  <c r="E285" i="3"/>
  <c r="G285" i="3"/>
  <c r="H285" i="3"/>
  <c r="J285" i="3"/>
  <c r="K285" i="3"/>
  <c r="M285" i="3"/>
  <c r="N285" i="3"/>
  <c r="P285" i="3"/>
  <c r="Q285" i="3"/>
  <c r="S285" i="3"/>
  <c r="T285" i="3"/>
  <c r="V285" i="3"/>
  <c r="W285" i="3"/>
  <c r="Y285" i="3"/>
  <c r="Z285" i="3"/>
  <c r="AB285" i="3"/>
  <c r="AC285" i="3"/>
  <c r="AE285" i="3"/>
  <c r="AF285" i="3"/>
  <c r="AH285" i="3"/>
  <c r="AJ285" i="3" s="1"/>
  <c r="AK285" i="3"/>
  <c r="AL285" i="3"/>
  <c r="AN285" i="3"/>
  <c r="AO285" i="3"/>
  <c r="AQ285" i="3"/>
  <c r="AR285" i="3"/>
  <c r="AT285" i="3"/>
  <c r="AU285" i="3"/>
  <c r="AW285" i="3"/>
  <c r="AX285" i="3"/>
  <c r="AZ285" i="3"/>
  <c r="BA285" i="3"/>
  <c r="BC285" i="3"/>
  <c r="BD285" i="3"/>
  <c r="BF285" i="3"/>
  <c r="BG285" i="3"/>
  <c r="BI285" i="3"/>
  <c r="BJ285" i="3"/>
  <c r="BL285" i="3"/>
  <c r="BM285" i="3"/>
  <c r="BO285" i="3"/>
  <c r="BP285" i="3"/>
  <c r="BR285" i="3"/>
  <c r="BS285" i="3"/>
  <c r="BU285" i="3"/>
  <c r="BV285" i="3"/>
  <c r="BX285" i="3"/>
  <c r="BY285" i="3"/>
  <c r="CA285" i="3"/>
  <c r="CB285" i="3"/>
  <c r="CD285" i="3"/>
  <c r="CE285" i="3"/>
  <c r="CG285" i="3"/>
  <c r="CH285" i="3"/>
  <c r="CJ285" i="3"/>
  <c r="CK285" i="3"/>
  <c r="CM285" i="3"/>
  <c r="CN285" i="3"/>
  <c r="CP285" i="3"/>
  <c r="CQ285" i="3"/>
  <c r="CS285" i="3"/>
  <c r="CT285" i="3"/>
  <c r="CV285" i="3"/>
  <c r="CW285" i="3"/>
  <c r="CY285" i="3"/>
  <c r="CZ285" i="3"/>
  <c r="DB285" i="3"/>
  <c r="DC285" i="3"/>
  <c r="DE285" i="3"/>
  <c r="DF285" i="3"/>
  <c r="DH285" i="3"/>
  <c r="DI285" i="3"/>
  <c r="DK285" i="3"/>
  <c r="DL285" i="3"/>
  <c r="DN285" i="3"/>
  <c r="DO285" i="3"/>
  <c r="DQ285" i="3"/>
  <c r="DR285" i="3"/>
  <c r="DT285" i="3"/>
  <c r="DU285" i="3"/>
  <c r="DW285" i="3"/>
  <c r="DX285" i="3"/>
  <c r="DZ285" i="3"/>
  <c r="EA285" i="3"/>
  <c r="EC285" i="3"/>
  <c r="ED285" i="3"/>
  <c r="EF285" i="3"/>
  <c r="EG285" i="3"/>
  <c r="EI285" i="3"/>
  <c r="EJ285" i="3"/>
  <c r="EL285" i="3"/>
  <c r="EM285" i="3"/>
  <c r="EO285" i="3"/>
  <c r="EP285" i="3"/>
  <c r="ER285" i="3"/>
  <c r="ES285" i="3"/>
  <c r="EU285" i="3"/>
  <c r="EV285" i="3"/>
  <c r="EX285" i="3"/>
  <c r="EY285" i="3"/>
  <c r="FA285" i="3"/>
  <c r="FB285" i="3"/>
  <c r="FD285" i="3"/>
  <c r="FE285" i="3"/>
  <c r="FG285" i="3"/>
  <c r="FH285" i="3"/>
  <c r="FJ285" i="3"/>
  <c r="FK285" i="3"/>
  <c r="FM285" i="3"/>
  <c r="FN285" i="3"/>
  <c r="FP285" i="3"/>
  <c r="FQ285" i="3"/>
  <c r="FS285" i="3"/>
  <c r="FT285" i="3"/>
  <c r="FV285" i="3"/>
  <c r="FW285" i="3"/>
  <c r="FY285" i="3"/>
  <c r="FZ285" i="3"/>
  <c r="GB285" i="3"/>
  <c r="GC285" i="3"/>
  <c r="GE285" i="3"/>
  <c r="GF285" i="3"/>
  <c r="GH285" i="3"/>
  <c r="GI285" i="3"/>
  <c r="GK285" i="3"/>
  <c r="GL285" i="3"/>
  <c r="GN285" i="3"/>
  <c r="GO285" i="3"/>
  <c r="GQ285" i="3"/>
  <c r="GR285" i="3"/>
  <c r="GT285" i="3"/>
  <c r="GU285" i="3"/>
  <c r="GW285" i="3"/>
  <c r="GX285" i="3"/>
  <c r="GZ285" i="3"/>
  <c r="HA285" i="3"/>
  <c r="HC285" i="3"/>
  <c r="HD285" i="3"/>
  <c r="HF285" i="3"/>
  <c r="HG285" i="3"/>
  <c r="HI285" i="3"/>
  <c r="HJ285" i="3"/>
  <c r="HL285" i="3"/>
  <c r="HM285" i="3"/>
  <c r="HO285" i="3"/>
  <c r="HP285" i="3"/>
  <c r="HR285" i="3"/>
  <c r="HS285" i="3"/>
  <c r="HU285" i="3"/>
  <c r="HV285" i="3"/>
  <c r="HX285" i="3"/>
  <c r="HY285" i="3"/>
  <c r="IA285" i="3"/>
  <c r="IB285" i="3"/>
  <c r="ID285" i="3"/>
  <c r="IE285" i="3"/>
  <c r="IG285" i="3"/>
  <c r="IH285" i="3"/>
  <c r="IJ285" i="3"/>
  <c r="IK285" i="3"/>
  <c r="IM285" i="3"/>
  <c r="IN285" i="3"/>
  <c r="IP285" i="3"/>
  <c r="IQ285" i="3"/>
  <c r="IS285" i="3"/>
  <c r="IT285" i="3"/>
  <c r="IV285" i="3"/>
  <c r="IW285" i="3"/>
  <c r="IY285" i="3"/>
  <c r="IZ285" i="3"/>
  <c r="JB285" i="3"/>
  <c r="JC285" i="3"/>
  <c r="JE285" i="3"/>
  <c r="JF285" i="3"/>
  <c r="JH285" i="3"/>
  <c r="JI285" i="3"/>
  <c r="JK285" i="3"/>
  <c r="JL285" i="3"/>
  <c r="JN285" i="3"/>
  <c r="JO285" i="3"/>
  <c r="JQ285" i="3"/>
  <c r="JR285" i="3"/>
  <c r="JT285" i="3"/>
  <c r="JU285" i="3"/>
  <c r="JW285" i="3"/>
  <c r="JX285" i="3"/>
  <c r="JZ285" i="3"/>
  <c r="KA285" i="3"/>
  <c r="KC285" i="3"/>
  <c r="KD285" i="3"/>
  <c r="KF285" i="3"/>
  <c r="KG285" i="3"/>
  <c r="KI285" i="3"/>
  <c r="KJ285" i="3"/>
  <c r="KL285" i="3"/>
  <c r="KM285" i="3"/>
  <c r="KO285" i="3"/>
  <c r="KP285" i="3"/>
  <c r="KR285" i="3"/>
  <c r="KS285" i="3"/>
  <c r="KU285" i="3"/>
  <c r="KV285" i="3"/>
  <c r="KX285" i="3"/>
  <c r="KY285" i="3"/>
  <c r="LA285" i="3"/>
  <c r="LB285" i="3"/>
  <c r="LD285" i="3"/>
  <c r="LE285" i="3"/>
  <c r="LG285" i="3"/>
  <c r="LH285" i="3"/>
  <c r="LJ285" i="3"/>
  <c r="LK285" i="3"/>
  <c r="LM285" i="3"/>
  <c r="LN285" i="3"/>
  <c r="LP285" i="3"/>
  <c r="LQ285" i="3"/>
  <c r="LX285" i="3"/>
  <c r="LZ285" i="3"/>
  <c r="MA285" i="3"/>
  <c r="MB285" i="3"/>
  <c r="MC285" i="3"/>
  <c r="MD285" i="3"/>
  <c r="MF285" i="3"/>
  <c r="MI285" i="3"/>
  <c r="D286" i="3"/>
  <c r="E286" i="3"/>
  <c r="G286" i="3"/>
  <c r="H286" i="3"/>
  <c r="J286" i="3"/>
  <c r="K286" i="3"/>
  <c r="M286" i="3"/>
  <c r="N286" i="3"/>
  <c r="P286" i="3"/>
  <c r="Q286" i="3"/>
  <c r="S286" i="3"/>
  <c r="T286" i="3"/>
  <c r="V286" i="3"/>
  <c r="W286" i="3"/>
  <c r="Y286" i="3"/>
  <c r="Z286" i="3"/>
  <c r="AB286" i="3"/>
  <c r="AC286" i="3"/>
  <c r="AE286" i="3"/>
  <c r="AF286" i="3"/>
  <c r="AH286" i="3"/>
  <c r="AJ286" i="3" s="1"/>
  <c r="AK286" i="3"/>
  <c r="AL286" i="3"/>
  <c r="AN286" i="3"/>
  <c r="AO286" i="3"/>
  <c r="AQ286" i="3"/>
  <c r="AR286" i="3"/>
  <c r="AT286" i="3"/>
  <c r="AU286" i="3"/>
  <c r="AW286" i="3"/>
  <c r="AX286" i="3"/>
  <c r="AZ286" i="3"/>
  <c r="BA286" i="3"/>
  <c r="BC286" i="3"/>
  <c r="BD286" i="3"/>
  <c r="BF286" i="3"/>
  <c r="BG286" i="3"/>
  <c r="BI286" i="3"/>
  <c r="BJ286" i="3"/>
  <c r="BL286" i="3"/>
  <c r="BM286" i="3"/>
  <c r="BO286" i="3"/>
  <c r="BP286" i="3"/>
  <c r="BR286" i="3"/>
  <c r="BS286" i="3"/>
  <c r="BU286" i="3"/>
  <c r="BV286" i="3"/>
  <c r="BX286" i="3"/>
  <c r="BY286" i="3"/>
  <c r="CA286" i="3"/>
  <c r="CB286" i="3"/>
  <c r="CD286" i="3"/>
  <c r="CE286" i="3"/>
  <c r="CG286" i="3"/>
  <c r="CH286" i="3"/>
  <c r="CJ286" i="3"/>
  <c r="CK286" i="3"/>
  <c r="CM286" i="3"/>
  <c r="CN286" i="3"/>
  <c r="CP286" i="3"/>
  <c r="CQ286" i="3"/>
  <c r="CS286" i="3"/>
  <c r="CT286" i="3"/>
  <c r="CV286" i="3"/>
  <c r="CW286" i="3"/>
  <c r="CY286" i="3"/>
  <c r="CZ286" i="3"/>
  <c r="DB286" i="3"/>
  <c r="DC286" i="3"/>
  <c r="DE286" i="3"/>
  <c r="DF286" i="3"/>
  <c r="DH286" i="3"/>
  <c r="DI286" i="3"/>
  <c r="DK286" i="3"/>
  <c r="DL286" i="3"/>
  <c r="DN286" i="3"/>
  <c r="DO286" i="3"/>
  <c r="DQ286" i="3"/>
  <c r="DR286" i="3"/>
  <c r="DT286" i="3"/>
  <c r="DU286" i="3"/>
  <c r="DW286" i="3"/>
  <c r="DX286" i="3"/>
  <c r="DZ286" i="3"/>
  <c r="EA286" i="3"/>
  <c r="EC286" i="3"/>
  <c r="ED286" i="3"/>
  <c r="EF286" i="3"/>
  <c r="EG286" i="3"/>
  <c r="EI286" i="3"/>
  <c r="EJ286" i="3"/>
  <c r="EL286" i="3"/>
  <c r="EM286" i="3"/>
  <c r="EO286" i="3"/>
  <c r="EP286" i="3"/>
  <c r="ER286" i="3"/>
  <c r="ES286" i="3"/>
  <c r="EU286" i="3"/>
  <c r="EV286" i="3"/>
  <c r="EX286" i="3"/>
  <c r="EY286" i="3"/>
  <c r="FA286" i="3"/>
  <c r="FB286" i="3"/>
  <c r="FD286" i="3"/>
  <c r="FE286" i="3"/>
  <c r="FG286" i="3"/>
  <c r="FH286" i="3"/>
  <c r="FJ286" i="3"/>
  <c r="FK286" i="3"/>
  <c r="FM286" i="3"/>
  <c r="FN286" i="3"/>
  <c r="FP286" i="3"/>
  <c r="FQ286" i="3"/>
  <c r="FS286" i="3"/>
  <c r="FT286" i="3"/>
  <c r="FV286" i="3"/>
  <c r="FW286" i="3"/>
  <c r="FY286" i="3"/>
  <c r="FZ286" i="3"/>
  <c r="GB286" i="3"/>
  <c r="GC286" i="3"/>
  <c r="GE286" i="3"/>
  <c r="GF286" i="3"/>
  <c r="GH286" i="3"/>
  <c r="GI286" i="3"/>
  <c r="GK286" i="3"/>
  <c r="GL286" i="3"/>
  <c r="GN286" i="3"/>
  <c r="GO286" i="3"/>
  <c r="GQ286" i="3"/>
  <c r="GR286" i="3"/>
  <c r="GT286" i="3"/>
  <c r="GU286" i="3"/>
  <c r="GW286" i="3"/>
  <c r="GX286" i="3"/>
  <c r="GZ286" i="3"/>
  <c r="HA286" i="3"/>
  <c r="HC286" i="3"/>
  <c r="HD286" i="3"/>
  <c r="HF286" i="3"/>
  <c r="HG286" i="3"/>
  <c r="HI286" i="3"/>
  <c r="HJ286" i="3"/>
  <c r="HL286" i="3"/>
  <c r="HM286" i="3"/>
  <c r="HO286" i="3"/>
  <c r="HP286" i="3"/>
  <c r="HR286" i="3"/>
  <c r="HS286" i="3"/>
  <c r="HU286" i="3"/>
  <c r="HV286" i="3"/>
  <c r="HX286" i="3"/>
  <c r="HY286" i="3"/>
  <c r="IA286" i="3"/>
  <c r="IB286" i="3"/>
  <c r="ID286" i="3"/>
  <c r="IE286" i="3"/>
  <c r="IG286" i="3"/>
  <c r="IH286" i="3"/>
  <c r="IJ286" i="3"/>
  <c r="IK286" i="3"/>
  <c r="IM286" i="3"/>
  <c r="IN286" i="3"/>
  <c r="IP286" i="3"/>
  <c r="IQ286" i="3"/>
  <c r="IS286" i="3"/>
  <c r="IT286" i="3"/>
  <c r="IV286" i="3"/>
  <c r="IW286" i="3"/>
  <c r="IY286" i="3"/>
  <c r="IZ286" i="3"/>
  <c r="JB286" i="3"/>
  <c r="JC286" i="3"/>
  <c r="JE286" i="3"/>
  <c r="JF286" i="3"/>
  <c r="JH286" i="3"/>
  <c r="JI286" i="3"/>
  <c r="JK286" i="3"/>
  <c r="JL286" i="3"/>
  <c r="JN286" i="3"/>
  <c r="JO286" i="3"/>
  <c r="JQ286" i="3"/>
  <c r="JR286" i="3"/>
  <c r="JT286" i="3"/>
  <c r="JU286" i="3"/>
  <c r="JW286" i="3"/>
  <c r="JX286" i="3"/>
  <c r="JZ286" i="3"/>
  <c r="KA286" i="3"/>
  <c r="KC286" i="3"/>
  <c r="KD286" i="3"/>
  <c r="KF286" i="3"/>
  <c r="KG286" i="3"/>
  <c r="KI286" i="3"/>
  <c r="KJ286" i="3"/>
  <c r="KL286" i="3"/>
  <c r="KM286" i="3"/>
  <c r="KO286" i="3"/>
  <c r="KP286" i="3"/>
  <c r="KR286" i="3"/>
  <c r="KS286" i="3"/>
  <c r="KU286" i="3"/>
  <c r="KV286" i="3"/>
  <c r="KX286" i="3"/>
  <c r="KY286" i="3"/>
  <c r="LA286" i="3"/>
  <c r="LB286" i="3"/>
  <c r="LD286" i="3"/>
  <c r="LE286" i="3"/>
  <c r="LG286" i="3"/>
  <c r="LH286" i="3"/>
  <c r="LJ286" i="3"/>
  <c r="LK286" i="3"/>
  <c r="LM286" i="3"/>
  <c r="LN286" i="3"/>
  <c r="LP286" i="3"/>
  <c r="LQ286" i="3"/>
  <c r="LX286" i="3"/>
  <c r="LZ286" i="3"/>
  <c r="MA286" i="3"/>
  <c r="MB286" i="3"/>
  <c r="MC286" i="3"/>
  <c r="MD286" i="3"/>
  <c r="MF286" i="3"/>
  <c r="MI286" i="3"/>
  <c r="D287" i="3"/>
  <c r="E287" i="3"/>
  <c r="G287" i="3"/>
  <c r="H287" i="3"/>
  <c r="J287" i="3"/>
  <c r="K287" i="3"/>
  <c r="M287" i="3"/>
  <c r="N287" i="3"/>
  <c r="P287" i="3"/>
  <c r="Q287" i="3"/>
  <c r="S287" i="3"/>
  <c r="T287" i="3"/>
  <c r="V287" i="3"/>
  <c r="W287" i="3"/>
  <c r="Y287" i="3"/>
  <c r="Z287" i="3"/>
  <c r="AB287" i="3"/>
  <c r="AC287" i="3"/>
  <c r="AE287" i="3"/>
  <c r="AF287" i="3"/>
  <c r="AH287" i="3"/>
  <c r="AJ287" i="3" s="1"/>
  <c r="AK287" i="3"/>
  <c r="AL287" i="3"/>
  <c r="AN287" i="3"/>
  <c r="AO287" i="3"/>
  <c r="AQ287" i="3"/>
  <c r="AR287" i="3"/>
  <c r="AT287" i="3"/>
  <c r="AU287" i="3"/>
  <c r="AW287" i="3"/>
  <c r="AX287" i="3"/>
  <c r="AZ287" i="3"/>
  <c r="BA287" i="3"/>
  <c r="BC287" i="3"/>
  <c r="BD287" i="3"/>
  <c r="BF287" i="3"/>
  <c r="BG287" i="3"/>
  <c r="BI287" i="3"/>
  <c r="BJ287" i="3"/>
  <c r="BL287" i="3"/>
  <c r="BM287" i="3"/>
  <c r="BO287" i="3"/>
  <c r="BP287" i="3"/>
  <c r="BR287" i="3"/>
  <c r="BS287" i="3"/>
  <c r="BU287" i="3"/>
  <c r="BV287" i="3"/>
  <c r="BX287" i="3"/>
  <c r="BY287" i="3"/>
  <c r="CA287" i="3"/>
  <c r="CB287" i="3"/>
  <c r="CD287" i="3"/>
  <c r="CE287" i="3"/>
  <c r="CG287" i="3"/>
  <c r="CH287" i="3"/>
  <c r="CJ287" i="3"/>
  <c r="CK287" i="3"/>
  <c r="CM287" i="3"/>
  <c r="CN287" i="3"/>
  <c r="CP287" i="3"/>
  <c r="CQ287" i="3"/>
  <c r="CS287" i="3"/>
  <c r="CT287" i="3"/>
  <c r="CV287" i="3"/>
  <c r="CW287" i="3"/>
  <c r="CY287" i="3"/>
  <c r="CZ287" i="3"/>
  <c r="DB287" i="3"/>
  <c r="DC287" i="3"/>
  <c r="DE287" i="3"/>
  <c r="DF287" i="3"/>
  <c r="DH287" i="3"/>
  <c r="DI287" i="3"/>
  <c r="DK287" i="3"/>
  <c r="DL287" i="3"/>
  <c r="DN287" i="3"/>
  <c r="DO287" i="3"/>
  <c r="DQ287" i="3"/>
  <c r="DR287" i="3"/>
  <c r="DT287" i="3"/>
  <c r="DU287" i="3"/>
  <c r="DW287" i="3"/>
  <c r="DX287" i="3"/>
  <c r="DZ287" i="3"/>
  <c r="EA287" i="3"/>
  <c r="EC287" i="3"/>
  <c r="ED287" i="3"/>
  <c r="EF287" i="3"/>
  <c r="EG287" i="3"/>
  <c r="EI287" i="3"/>
  <c r="EJ287" i="3"/>
  <c r="EL287" i="3"/>
  <c r="EM287" i="3"/>
  <c r="EO287" i="3"/>
  <c r="EP287" i="3"/>
  <c r="ER287" i="3"/>
  <c r="ES287" i="3"/>
  <c r="EU287" i="3"/>
  <c r="EV287" i="3"/>
  <c r="EX287" i="3"/>
  <c r="EY287" i="3"/>
  <c r="FA287" i="3"/>
  <c r="FB287" i="3"/>
  <c r="FD287" i="3"/>
  <c r="FE287" i="3"/>
  <c r="FG287" i="3"/>
  <c r="FH287" i="3"/>
  <c r="FJ287" i="3"/>
  <c r="FK287" i="3"/>
  <c r="FM287" i="3"/>
  <c r="FN287" i="3"/>
  <c r="FP287" i="3"/>
  <c r="FQ287" i="3"/>
  <c r="FS287" i="3"/>
  <c r="FT287" i="3"/>
  <c r="FV287" i="3"/>
  <c r="FW287" i="3"/>
  <c r="FY287" i="3"/>
  <c r="FZ287" i="3"/>
  <c r="GB287" i="3"/>
  <c r="GC287" i="3"/>
  <c r="GE287" i="3"/>
  <c r="GF287" i="3"/>
  <c r="GH287" i="3"/>
  <c r="GI287" i="3"/>
  <c r="GK287" i="3"/>
  <c r="GL287" i="3"/>
  <c r="GN287" i="3"/>
  <c r="GO287" i="3"/>
  <c r="GQ287" i="3"/>
  <c r="GR287" i="3"/>
  <c r="GT287" i="3"/>
  <c r="GU287" i="3"/>
  <c r="GW287" i="3"/>
  <c r="GX287" i="3"/>
  <c r="GZ287" i="3"/>
  <c r="HA287" i="3"/>
  <c r="HC287" i="3"/>
  <c r="HD287" i="3"/>
  <c r="HF287" i="3"/>
  <c r="HG287" i="3"/>
  <c r="HI287" i="3"/>
  <c r="HJ287" i="3"/>
  <c r="HL287" i="3"/>
  <c r="HM287" i="3"/>
  <c r="HO287" i="3"/>
  <c r="HP287" i="3"/>
  <c r="HR287" i="3"/>
  <c r="HS287" i="3"/>
  <c r="HU287" i="3"/>
  <c r="HV287" i="3"/>
  <c r="HX287" i="3"/>
  <c r="HY287" i="3"/>
  <c r="IA287" i="3"/>
  <c r="IB287" i="3"/>
  <c r="ID287" i="3"/>
  <c r="IE287" i="3"/>
  <c r="IG287" i="3"/>
  <c r="IH287" i="3"/>
  <c r="IJ287" i="3"/>
  <c r="IK287" i="3"/>
  <c r="IM287" i="3"/>
  <c r="IN287" i="3"/>
  <c r="IP287" i="3"/>
  <c r="IQ287" i="3"/>
  <c r="IS287" i="3"/>
  <c r="IT287" i="3"/>
  <c r="IV287" i="3"/>
  <c r="IW287" i="3"/>
  <c r="IY287" i="3"/>
  <c r="IZ287" i="3"/>
  <c r="JB287" i="3"/>
  <c r="JC287" i="3"/>
  <c r="JE287" i="3"/>
  <c r="JF287" i="3"/>
  <c r="JH287" i="3"/>
  <c r="JI287" i="3"/>
  <c r="JK287" i="3"/>
  <c r="JL287" i="3"/>
  <c r="JN287" i="3"/>
  <c r="JO287" i="3"/>
  <c r="JQ287" i="3"/>
  <c r="JR287" i="3"/>
  <c r="JT287" i="3"/>
  <c r="JU287" i="3"/>
  <c r="JW287" i="3"/>
  <c r="JX287" i="3"/>
  <c r="JZ287" i="3"/>
  <c r="KA287" i="3"/>
  <c r="KC287" i="3"/>
  <c r="KD287" i="3"/>
  <c r="KF287" i="3"/>
  <c r="KG287" i="3"/>
  <c r="KI287" i="3"/>
  <c r="KJ287" i="3"/>
  <c r="KL287" i="3"/>
  <c r="KM287" i="3"/>
  <c r="KO287" i="3"/>
  <c r="KP287" i="3"/>
  <c r="KR287" i="3"/>
  <c r="KS287" i="3"/>
  <c r="KU287" i="3"/>
  <c r="KV287" i="3"/>
  <c r="KX287" i="3"/>
  <c r="KY287" i="3"/>
  <c r="LA287" i="3"/>
  <c r="LB287" i="3"/>
  <c r="LD287" i="3"/>
  <c r="LE287" i="3"/>
  <c r="LG287" i="3"/>
  <c r="LH287" i="3"/>
  <c r="LJ287" i="3"/>
  <c r="LK287" i="3"/>
  <c r="LM287" i="3"/>
  <c r="LN287" i="3"/>
  <c r="LP287" i="3"/>
  <c r="LQ287" i="3"/>
  <c r="LX287" i="3"/>
  <c r="LZ287" i="3"/>
  <c r="MA287" i="3"/>
  <c r="MB287" i="3"/>
  <c r="MC287" i="3"/>
  <c r="MD287" i="3"/>
  <c r="MF287" i="3"/>
  <c r="MI287" i="3"/>
  <c r="D288" i="3"/>
  <c r="E288" i="3"/>
  <c r="G288" i="3"/>
  <c r="H288" i="3"/>
  <c r="J288" i="3"/>
  <c r="K288" i="3"/>
  <c r="M288" i="3"/>
  <c r="N288" i="3"/>
  <c r="P288" i="3"/>
  <c r="Q288" i="3"/>
  <c r="S288" i="3"/>
  <c r="T288" i="3"/>
  <c r="V288" i="3"/>
  <c r="W288" i="3"/>
  <c r="Y288" i="3"/>
  <c r="Z288" i="3"/>
  <c r="AB288" i="3"/>
  <c r="AC288" i="3"/>
  <c r="AE288" i="3"/>
  <c r="AF288" i="3"/>
  <c r="AH288" i="3"/>
  <c r="AJ288" i="3" s="1"/>
  <c r="AK288" i="3"/>
  <c r="AL288" i="3"/>
  <c r="AN288" i="3"/>
  <c r="AO288" i="3"/>
  <c r="AQ288" i="3"/>
  <c r="AR288" i="3"/>
  <c r="AT288" i="3"/>
  <c r="AU288" i="3"/>
  <c r="AW288" i="3"/>
  <c r="AX288" i="3"/>
  <c r="AZ288" i="3"/>
  <c r="BA288" i="3"/>
  <c r="BC288" i="3"/>
  <c r="BD288" i="3"/>
  <c r="BF288" i="3"/>
  <c r="BG288" i="3"/>
  <c r="BI288" i="3"/>
  <c r="BJ288" i="3"/>
  <c r="BL288" i="3"/>
  <c r="BM288" i="3"/>
  <c r="BO288" i="3"/>
  <c r="BP288" i="3"/>
  <c r="BR288" i="3"/>
  <c r="BS288" i="3"/>
  <c r="BU288" i="3"/>
  <c r="BV288" i="3"/>
  <c r="BX288" i="3"/>
  <c r="BY288" i="3"/>
  <c r="CA288" i="3"/>
  <c r="CB288" i="3"/>
  <c r="CD288" i="3"/>
  <c r="CE288" i="3"/>
  <c r="CG288" i="3"/>
  <c r="CH288" i="3"/>
  <c r="CJ288" i="3"/>
  <c r="CK288" i="3"/>
  <c r="CM288" i="3"/>
  <c r="CN288" i="3"/>
  <c r="CP288" i="3"/>
  <c r="CQ288" i="3"/>
  <c r="CS288" i="3"/>
  <c r="CT288" i="3"/>
  <c r="CV288" i="3"/>
  <c r="CW288" i="3"/>
  <c r="CY288" i="3"/>
  <c r="CZ288" i="3"/>
  <c r="DB288" i="3"/>
  <c r="DC288" i="3"/>
  <c r="DE288" i="3"/>
  <c r="DF288" i="3"/>
  <c r="DH288" i="3"/>
  <c r="DI288" i="3"/>
  <c r="DK288" i="3"/>
  <c r="DL288" i="3"/>
  <c r="DN288" i="3"/>
  <c r="DO288" i="3"/>
  <c r="DQ288" i="3"/>
  <c r="DR288" i="3"/>
  <c r="DT288" i="3"/>
  <c r="DU288" i="3"/>
  <c r="DW288" i="3"/>
  <c r="DX288" i="3"/>
  <c r="DZ288" i="3"/>
  <c r="EA288" i="3"/>
  <c r="EC288" i="3"/>
  <c r="ED288" i="3"/>
  <c r="EF288" i="3"/>
  <c r="EG288" i="3"/>
  <c r="EI288" i="3"/>
  <c r="EJ288" i="3"/>
  <c r="EL288" i="3"/>
  <c r="EM288" i="3"/>
  <c r="EO288" i="3"/>
  <c r="EP288" i="3"/>
  <c r="ER288" i="3"/>
  <c r="ES288" i="3"/>
  <c r="EU288" i="3"/>
  <c r="EV288" i="3"/>
  <c r="EX288" i="3"/>
  <c r="EY288" i="3"/>
  <c r="FA288" i="3"/>
  <c r="FB288" i="3"/>
  <c r="FD288" i="3"/>
  <c r="FE288" i="3"/>
  <c r="FG288" i="3"/>
  <c r="FH288" i="3"/>
  <c r="FJ288" i="3"/>
  <c r="FK288" i="3"/>
  <c r="FM288" i="3"/>
  <c r="FN288" i="3"/>
  <c r="FP288" i="3"/>
  <c r="FQ288" i="3"/>
  <c r="FS288" i="3"/>
  <c r="FT288" i="3"/>
  <c r="FV288" i="3"/>
  <c r="FW288" i="3"/>
  <c r="FY288" i="3"/>
  <c r="FZ288" i="3"/>
  <c r="GB288" i="3"/>
  <c r="GC288" i="3"/>
  <c r="GE288" i="3"/>
  <c r="GF288" i="3"/>
  <c r="GH288" i="3"/>
  <c r="GI288" i="3"/>
  <c r="GK288" i="3"/>
  <c r="GL288" i="3"/>
  <c r="GN288" i="3"/>
  <c r="GO288" i="3"/>
  <c r="GQ288" i="3"/>
  <c r="GR288" i="3"/>
  <c r="GT288" i="3"/>
  <c r="GU288" i="3"/>
  <c r="GW288" i="3"/>
  <c r="GX288" i="3"/>
  <c r="GZ288" i="3"/>
  <c r="HA288" i="3"/>
  <c r="HC288" i="3"/>
  <c r="HD288" i="3"/>
  <c r="HF288" i="3"/>
  <c r="HG288" i="3"/>
  <c r="HI288" i="3"/>
  <c r="HJ288" i="3"/>
  <c r="HL288" i="3"/>
  <c r="HM288" i="3"/>
  <c r="HO288" i="3"/>
  <c r="HP288" i="3"/>
  <c r="HR288" i="3"/>
  <c r="HS288" i="3"/>
  <c r="HU288" i="3"/>
  <c r="HV288" i="3"/>
  <c r="HX288" i="3"/>
  <c r="HY288" i="3"/>
  <c r="IA288" i="3"/>
  <c r="IB288" i="3"/>
  <c r="ID288" i="3"/>
  <c r="IE288" i="3"/>
  <c r="IG288" i="3"/>
  <c r="IH288" i="3"/>
  <c r="IJ288" i="3"/>
  <c r="IK288" i="3"/>
  <c r="IM288" i="3"/>
  <c r="IN288" i="3"/>
  <c r="IP288" i="3"/>
  <c r="IQ288" i="3"/>
  <c r="IS288" i="3"/>
  <c r="IT288" i="3"/>
  <c r="IV288" i="3"/>
  <c r="IW288" i="3"/>
  <c r="IY288" i="3"/>
  <c r="IZ288" i="3"/>
  <c r="JB288" i="3"/>
  <c r="JC288" i="3"/>
  <c r="JE288" i="3"/>
  <c r="JF288" i="3"/>
  <c r="JH288" i="3"/>
  <c r="JI288" i="3"/>
  <c r="JK288" i="3"/>
  <c r="JL288" i="3"/>
  <c r="JN288" i="3"/>
  <c r="JO288" i="3"/>
  <c r="JQ288" i="3"/>
  <c r="JR288" i="3"/>
  <c r="JT288" i="3"/>
  <c r="JU288" i="3"/>
  <c r="JW288" i="3"/>
  <c r="JX288" i="3"/>
  <c r="JZ288" i="3"/>
  <c r="KA288" i="3"/>
  <c r="KC288" i="3"/>
  <c r="KD288" i="3"/>
  <c r="KF288" i="3"/>
  <c r="KG288" i="3"/>
  <c r="KI288" i="3"/>
  <c r="KJ288" i="3"/>
  <c r="KL288" i="3"/>
  <c r="KM288" i="3"/>
  <c r="KO288" i="3"/>
  <c r="KP288" i="3"/>
  <c r="KR288" i="3"/>
  <c r="KS288" i="3"/>
  <c r="KU288" i="3"/>
  <c r="KV288" i="3"/>
  <c r="KX288" i="3"/>
  <c r="KY288" i="3"/>
  <c r="LA288" i="3"/>
  <c r="LB288" i="3"/>
  <c r="LD288" i="3"/>
  <c r="LE288" i="3"/>
  <c r="LG288" i="3"/>
  <c r="LH288" i="3"/>
  <c r="LJ288" i="3"/>
  <c r="LK288" i="3"/>
  <c r="LM288" i="3"/>
  <c r="LN288" i="3"/>
  <c r="LP288" i="3"/>
  <c r="LQ288" i="3"/>
  <c r="LX288" i="3"/>
  <c r="LZ288" i="3"/>
  <c r="MA288" i="3"/>
  <c r="MB288" i="3"/>
  <c r="MC288" i="3"/>
  <c r="MD288" i="3"/>
  <c r="MF288" i="3"/>
  <c r="MI288" i="3"/>
  <c r="D289" i="3"/>
  <c r="E289" i="3"/>
  <c r="G289" i="3"/>
  <c r="H289" i="3"/>
  <c r="J289" i="3"/>
  <c r="K289" i="3"/>
  <c r="M289" i="3"/>
  <c r="N289" i="3"/>
  <c r="P289" i="3"/>
  <c r="Q289" i="3"/>
  <c r="S289" i="3"/>
  <c r="T289" i="3"/>
  <c r="V289" i="3"/>
  <c r="W289" i="3"/>
  <c r="Y289" i="3"/>
  <c r="Z289" i="3"/>
  <c r="AB289" i="3"/>
  <c r="AC289" i="3"/>
  <c r="AE289" i="3"/>
  <c r="AF289" i="3"/>
  <c r="AH289" i="3"/>
  <c r="AJ289" i="3" s="1"/>
  <c r="AK289" i="3"/>
  <c r="AL289" i="3"/>
  <c r="AN289" i="3"/>
  <c r="AO289" i="3"/>
  <c r="AQ289" i="3"/>
  <c r="AR289" i="3"/>
  <c r="AT289" i="3"/>
  <c r="AU289" i="3"/>
  <c r="AW289" i="3"/>
  <c r="AX289" i="3"/>
  <c r="AZ289" i="3"/>
  <c r="BA289" i="3"/>
  <c r="BC289" i="3"/>
  <c r="BD289" i="3"/>
  <c r="BF289" i="3"/>
  <c r="BG289" i="3"/>
  <c r="BI289" i="3"/>
  <c r="BJ289" i="3"/>
  <c r="BL289" i="3"/>
  <c r="BM289" i="3"/>
  <c r="BO289" i="3"/>
  <c r="BP289" i="3"/>
  <c r="BR289" i="3"/>
  <c r="BS289" i="3"/>
  <c r="BU289" i="3"/>
  <c r="BV289" i="3"/>
  <c r="BX289" i="3"/>
  <c r="BY289" i="3"/>
  <c r="CA289" i="3"/>
  <c r="CB289" i="3"/>
  <c r="CD289" i="3"/>
  <c r="CE289" i="3"/>
  <c r="CG289" i="3"/>
  <c r="CH289" i="3"/>
  <c r="CJ289" i="3"/>
  <c r="CK289" i="3"/>
  <c r="CM289" i="3"/>
  <c r="CN289" i="3"/>
  <c r="CP289" i="3"/>
  <c r="CQ289" i="3"/>
  <c r="CS289" i="3"/>
  <c r="CT289" i="3"/>
  <c r="CV289" i="3"/>
  <c r="CW289" i="3"/>
  <c r="CY289" i="3"/>
  <c r="CZ289" i="3"/>
  <c r="DB289" i="3"/>
  <c r="DC289" i="3"/>
  <c r="DE289" i="3"/>
  <c r="DF289" i="3"/>
  <c r="DH289" i="3"/>
  <c r="DI289" i="3"/>
  <c r="DK289" i="3"/>
  <c r="DL289" i="3"/>
  <c r="DN289" i="3"/>
  <c r="DO289" i="3"/>
  <c r="DQ289" i="3"/>
  <c r="DR289" i="3"/>
  <c r="DT289" i="3"/>
  <c r="DU289" i="3"/>
  <c r="DW289" i="3"/>
  <c r="DX289" i="3"/>
  <c r="DZ289" i="3"/>
  <c r="EA289" i="3"/>
  <c r="EC289" i="3"/>
  <c r="ED289" i="3"/>
  <c r="EF289" i="3"/>
  <c r="EG289" i="3"/>
  <c r="EI289" i="3"/>
  <c r="EJ289" i="3"/>
  <c r="EL289" i="3"/>
  <c r="EM289" i="3"/>
  <c r="EO289" i="3"/>
  <c r="EP289" i="3"/>
  <c r="ER289" i="3"/>
  <c r="ES289" i="3"/>
  <c r="EU289" i="3"/>
  <c r="EV289" i="3"/>
  <c r="EX289" i="3"/>
  <c r="EY289" i="3"/>
  <c r="FA289" i="3"/>
  <c r="FB289" i="3"/>
  <c r="FD289" i="3"/>
  <c r="FE289" i="3"/>
  <c r="FG289" i="3"/>
  <c r="FH289" i="3"/>
  <c r="FJ289" i="3"/>
  <c r="FK289" i="3"/>
  <c r="FM289" i="3"/>
  <c r="FN289" i="3"/>
  <c r="FP289" i="3"/>
  <c r="FQ289" i="3"/>
  <c r="FS289" i="3"/>
  <c r="FT289" i="3"/>
  <c r="FV289" i="3"/>
  <c r="FW289" i="3"/>
  <c r="FY289" i="3"/>
  <c r="FZ289" i="3"/>
  <c r="GB289" i="3"/>
  <c r="GC289" i="3"/>
  <c r="GE289" i="3"/>
  <c r="GF289" i="3"/>
  <c r="GH289" i="3"/>
  <c r="GI289" i="3"/>
  <c r="GK289" i="3"/>
  <c r="GL289" i="3"/>
  <c r="GN289" i="3"/>
  <c r="GO289" i="3"/>
  <c r="GQ289" i="3"/>
  <c r="GR289" i="3"/>
  <c r="GT289" i="3"/>
  <c r="GU289" i="3"/>
  <c r="GW289" i="3"/>
  <c r="GX289" i="3"/>
  <c r="GZ289" i="3"/>
  <c r="HA289" i="3"/>
  <c r="HC289" i="3"/>
  <c r="HD289" i="3"/>
  <c r="HF289" i="3"/>
  <c r="HG289" i="3"/>
  <c r="HI289" i="3"/>
  <c r="HJ289" i="3"/>
  <c r="HL289" i="3"/>
  <c r="HM289" i="3"/>
  <c r="HO289" i="3"/>
  <c r="HP289" i="3"/>
  <c r="HR289" i="3"/>
  <c r="HS289" i="3"/>
  <c r="HU289" i="3"/>
  <c r="HV289" i="3"/>
  <c r="HX289" i="3"/>
  <c r="HY289" i="3"/>
  <c r="IA289" i="3"/>
  <c r="IB289" i="3"/>
  <c r="ID289" i="3"/>
  <c r="IE289" i="3"/>
  <c r="IG289" i="3"/>
  <c r="IH289" i="3"/>
  <c r="IJ289" i="3"/>
  <c r="IK289" i="3"/>
  <c r="IM289" i="3"/>
  <c r="IN289" i="3"/>
  <c r="IP289" i="3"/>
  <c r="IQ289" i="3"/>
  <c r="IS289" i="3"/>
  <c r="IT289" i="3"/>
  <c r="IV289" i="3"/>
  <c r="IW289" i="3"/>
  <c r="IY289" i="3"/>
  <c r="IZ289" i="3"/>
  <c r="JB289" i="3"/>
  <c r="JC289" i="3"/>
  <c r="JE289" i="3"/>
  <c r="JF289" i="3"/>
  <c r="JH289" i="3"/>
  <c r="JI289" i="3"/>
  <c r="JK289" i="3"/>
  <c r="JL289" i="3"/>
  <c r="JN289" i="3"/>
  <c r="JO289" i="3"/>
  <c r="JQ289" i="3"/>
  <c r="JR289" i="3"/>
  <c r="JT289" i="3"/>
  <c r="JU289" i="3"/>
  <c r="JW289" i="3"/>
  <c r="JX289" i="3"/>
  <c r="JZ289" i="3"/>
  <c r="KA289" i="3"/>
  <c r="KC289" i="3"/>
  <c r="KD289" i="3"/>
  <c r="KF289" i="3"/>
  <c r="KG289" i="3"/>
  <c r="KI289" i="3"/>
  <c r="KJ289" i="3"/>
  <c r="KL289" i="3"/>
  <c r="KM289" i="3"/>
  <c r="KO289" i="3"/>
  <c r="KP289" i="3"/>
  <c r="KR289" i="3"/>
  <c r="KS289" i="3"/>
  <c r="KU289" i="3"/>
  <c r="KV289" i="3"/>
  <c r="KX289" i="3"/>
  <c r="KY289" i="3"/>
  <c r="LA289" i="3"/>
  <c r="LB289" i="3"/>
  <c r="LD289" i="3"/>
  <c r="LE289" i="3"/>
  <c r="LG289" i="3"/>
  <c r="LH289" i="3"/>
  <c r="LJ289" i="3"/>
  <c r="LK289" i="3"/>
  <c r="LM289" i="3"/>
  <c r="LN289" i="3"/>
  <c r="LP289" i="3"/>
  <c r="LQ289" i="3"/>
  <c r="LX289" i="3"/>
  <c r="LZ289" i="3"/>
  <c r="MA289" i="3"/>
  <c r="MB289" i="3"/>
  <c r="MC289" i="3"/>
  <c r="MD289" i="3"/>
  <c r="MF289" i="3"/>
  <c r="MI289" i="3"/>
  <c r="D290" i="3"/>
  <c r="E290" i="3"/>
  <c r="G290" i="3"/>
  <c r="H290" i="3"/>
  <c r="J290" i="3"/>
  <c r="K290" i="3"/>
  <c r="M290" i="3"/>
  <c r="N290" i="3"/>
  <c r="P290" i="3"/>
  <c r="Q290" i="3"/>
  <c r="S290" i="3"/>
  <c r="T290" i="3"/>
  <c r="V290" i="3"/>
  <c r="W290" i="3"/>
  <c r="Y290" i="3"/>
  <c r="Z290" i="3"/>
  <c r="AB290" i="3"/>
  <c r="AC290" i="3"/>
  <c r="AE290" i="3"/>
  <c r="AF290" i="3"/>
  <c r="AH290" i="3"/>
  <c r="AJ290" i="3" s="1"/>
  <c r="AK290" i="3"/>
  <c r="AL290" i="3"/>
  <c r="AN290" i="3"/>
  <c r="AO290" i="3"/>
  <c r="AQ290" i="3"/>
  <c r="AR290" i="3"/>
  <c r="AT290" i="3"/>
  <c r="AU290" i="3"/>
  <c r="AW290" i="3"/>
  <c r="AX290" i="3"/>
  <c r="AZ290" i="3"/>
  <c r="BA290" i="3"/>
  <c r="BC290" i="3"/>
  <c r="BD290" i="3"/>
  <c r="BF290" i="3"/>
  <c r="BG290" i="3"/>
  <c r="BI290" i="3"/>
  <c r="BJ290" i="3"/>
  <c r="BL290" i="3"/>
  <c r="BM290" i="3"/>
  <c r="BO290" i="3"/>
  <c r="BP290" i="3"/>
  <c r="BR290" i="3"/>
  <c r="BS290" i="3"/>
  <c r="BU290" i="3"/>
  <c r="BV290" i="3"/>
  <c r="BX290" i="3"/>
  <c r="BY290" i="3"/>
  <c r="CA290" i="3"/>
  <c r="CB290" i="3"/>
  <c r="CD290" i="3"/>
  <c r="CE290" i="3"/>
  <c r="CG290" i="3"/>
  <c r="CH290" i="3"/>
  <c r="CJ290" i="3"/>
  <c r="CK290" i="3"/>
  <c r="CM290" i="3"/>
  <c r="CN290" i="3"/>
  <c r="CP290" i="3"/>
  <c r="CQ290" i="3"/>
  <c r="CS290" i="3"/>
  <c r="CT290" i="3"/>
  <c r="CV290" i="3"/>
  <c r="CW290" i="3"/>
  <c r="CY290" i="3"/>
  <c r="CZ290" i="3"/>
  <c r="DB290" i="3"/>
  <c r="DC290" i="3"/>
  <c r="DE290" i="3"/>
  <c r="DF290" i="3"/>
  <c r="DH290" i="3"/>
  <c r="DI290" i="3"/>
  <c r="DK290" i="3"/>
  <c r="DL290" i="3"/>
  <c r="DN290" i="3"/>
  <c r="DO290" i="3"/>
  <c r="DQ290" i="3"/>
  <c r="DR290" i="3"/>
  <c r="DT290" i="3"/>
  <c r="DU290" i="3"/>
  <c r="DW290" i="3"/>
  <c r="DX290" i="3"/>
  <c r="DZ290" i="3"/>
  <c r="EA290" i="3"/>
  <c r="EC290" i="3"/>
  <c r="ED290" i="3"/>
  <c r="EF290" i="3"/>
  <c r="EG290" i="3"/>
  <c r="EI290" i="3"/>
  <c r="EJ290" i="3"/>
  <c r="EL290" i="3"/>
  <c r="EM290" i="3"/>
  <c r="EO290" i="3"/>
  <c r="EP290" i="3"/>
  <c r="ER290" i="3"/>
  <c r="ES290" i="3"/>
  <c r="EU290" i="3"/>
  <c r="EV290" i="3"/>
  <c r="EX290" i="3"/>
  <c r="EY290" i="3"/>
  <c r="FA290" i="3"/>
  <c r="FB290" i="3"/>
  <c r="FD290" i="3"/>
  <c r="FE290" i="3"/>
  <c r="FG290" i="3"/>
  <c r="FH290" i="3"/>
  <c r="FJ290" i="3"/>
  <c r="FK290" i="3"/>
  <c r="FM290" i="3"/>
  <c r="FN290" i="3"/>
  <c r="FP290" i="3"/>
  <c r="FQ290" i="3"/>
  <c r="FS290" i="3"/>
  <c r="FT290" i="3"/>
  <c r="FV290" i="3"/>
  <c r="FW290" i="3"/>
  <c r="FY290" i="3"/>
  <c r="FZ290" i="3"/>
  <c r="GB290" i="3"/>
  <c r="GC290" i="3"/>
  <c r="GE290" i="3"/>
  <c r="GF290" i="3"/>
  <c r="GH290" i="3"/>
  <c r="GI290" i="3"/>
  <c r="GK290" i="3"/>
  <c r="GL290" i="3"/>
  <c r="GN290" i="3"/>
  <c r="GO290" i="3"/>
  <c r="GQ290" i="3"/>
  <c r="GR290" i="3"/>
  <c r="GT290" i="3"/>
  <c r="GU290" i="3"/>
  <c r="GW290" i="3"/>
  <c r="GX290" i="3"/>
  <c r="GZ290" i="3"/>
  <c r="HA290" i="3"/>
  <c r="HC290" i="3"/>
  <c r="HD290" i="3"/>
  <c r="HF290" i="3"/>
  <c r="HG290" i="3"/>
  <c r="HI290" i="3"/>
  <c r="HJ290" i="3"/>
  <c r="HL290" i="3"/>
  <c r="HM290" i="3"/>
  <c r="HO290" i="3"/>
  <c r="HP290" i="3"/>
  <c r="HR290" i="3"/>
  <c r="HS290" i="3"/>
  <c r="HU290" i="3"/>
  <c r="HV290" i="3"/>
  <c r="HX290" i="3"/>
  <c r="HY290" i="3"/>
  <c r="IA290" i="3"/>
  <c r="IB290" i="3"/>
  <c r="ID290" i="3"/>
  <c r="IE290" i="3"/>
  <c r="IG290" i="3"/>
  <c r="IH290" i="3"/>
  <c r="IJ290" i="3"/>
  <c r="IK290" i="3"/>
  <c r="IM290" i="3"/>
  <c r="IN290" i="3"/>
  <c r="IP290" i="3"/>
  <c r="IQ290" i="3"/>
  <c r="IS290" i="3"/>
  <c r="IT290" i="3"/>
  <c r="IV290" i="3"/>
  <c r="IW290" i="3"/>
  <c r="IY290" i="3"/>
  <c r="IZ290" i="3"/>
  <c r="JB290" i="3"/>
  <c r="JC290" i="3"/>
  <c r="JE290" i="3"/>
  <c r="JF290" i="3"/>
  <c r="JH290" i="3"/>
  <c r="JI290" i="3"/>
  <c r="JK290" i="3"/>
  <c r="JL290" i="3"/>
  <c r="JN290" i="3"/>
  <c r="JO290" i="3"/>
  <c r="JQ290" i="3"/>
  <c r="JR290" i="3"/>
  <c r="JT290" i="3"/>
  <c r="JU290" i="3"/>
  <c r="JW290" i="3"/>
  <c r="JX290" i="3"/>
  <c r="JZ290" i="3"/>
  <c r="KA290" i="3"/>
  <c r="KC290" i="3"/>
  <c r="KD290" i="3"/>
  <c r="KF290" i="3"/>
  <c r="KG290" i="3"/>
  <c r="KI290" i="3"/>
  <c r="KJ290" i="3"/>
  <c r="KL290" i="3"/>
  <c r="KM290" i="3"/>
  <c r="KO290" i="3"/>
  <c r="KP290" i="3"/>
  <c r="KR290" i="3"/>
  <c r="KS290" i="3"/>
  <c r="KU290" i="3"/>
  <c r="KV290" i="3"/>
  <c r="KX290" i="3"/>
  <c r="KY290" i="3"/>
  <c r="LA290" i="3"/>
  <c r="LB290" i="3"/>
  <c r="LD290" i="3"/>
  <c r="LE290" i="3"/>
  <c r="LG290" i="3"/>
  <c r="LH290" i="3"/>
  <c r="LJ290" i="3"/>
  <c r="LK290" i="3"/>
  <c r="LM290" i="3"/>
  <c r="LN290" i="3"/>
  <c r="LP290" i="3"/>
  <c r="LQ290" i="3"/>
  <c r="LX290" i="3"/>
  <c r="LZ290" i="3"/>
  <c r="MA290" i="3"/>
  <c r="MB290" i="3"/>
  <c r="MC290" i="3"/>
  <c r="MD290" i="3"/>
  <c r="MF290" i="3"/>
  <c r="MI290" i="3"/>
  <c r="D291" i="3"/>
  <c r="E291" i="3"/>
  <c r="G291" i="3"/>
  <c r="H291" i="3"/>
  <c r="J291" i="3"/>
  <c r="K291" i="3"/>
  <c r="M291" i="3"/>
  <c r="N291" i="3"/>
  <c r="P291" i="3"/>
  <c r="Q291" i="3"/>
  <c r="S291" i="3"/>
  <c r="T291" i="3"/>
  <c r="V291" i="3"/>
  <c r="W291" i="3"/>
  <c r="Y291" i="3"/>
  <c r="Z291" i="3"/>
  <c r="AB291" i="3"/>
  <c r="AC291" i="3"/>
  <c r="AE291" i="3"/>
  <c r="AF291" i="3"/>
  <c r="AH291" i="3"/>
  <c r="AJ291" i="3" s="1"/>
  <c r="AK291" i="3"/>
  <c r="AL291" i="3"/>
  <c r="AN291" i="3"/>
  <c r="AO291" i="3"/>
  <c r="AQ291" i="3"/>
  <c r="AR291" i="3"/>
  <c r="AT291" i="3"/>
  <c r="AU291" i="3"/>
  <c r="AW291" i="3"/>
  <c r="AX291" i="3"/>
  <c r="AZ291" i="3"/>
  <c r="BA291" i="3"/>
  <c r="BC291" i="3"/>
  <c r="BD291" i="3"/>
  <c r="BF291" i="3"/>
  <c r="BG291" i="3"/>
  <c r="BI291" i="3"/>
  <c r="BJ291" i="3"/>
  <c r="BL291" i="3"/>
  <c r="BM291" i="3"/>
  <c r="BO291" i="3"/>
  <c r="BP291" i="3"/>
  <c r="BR291" i="3"/>
  <c r="BS291" i="3"/>
  <c r="BU291" i="3"/>
  <c r="BV291" i="3"/>
  <c r="BX291" i="3"/>
  <c r="BY291" i="3"/>
  <c r="CA291" i="3"/>
  <c r="CB291" i="3"/>
  <c r="CD291" i="3"/>
  <c r="CE291" i="3"/>
  <c r="CG291" i="3"/>
  <c r="CH291" i="3"/>
  <c r="CJ291" i="3"/>
  <c r="CK291" i="3"/>
  <c r="CM291" i="3"/>
  <c r="CN291" i="3"/>
  <c r="CP291" i="3"/>
  <c r="CQ291" i="3"/>
  <c r="CS291" i="3"/>
  <c r="CT291" i="3"/>
  <c r="CV291" i="3"/>
  <c r="CW291" i="3"/>
  <c r="CY291" i="3"/>
  <c r="CZ291" i="3"/>
  <c r="DB291" i="3"/>
  <c r="DC291" i="3"/>
  <c r="DE291" i="3"/>
  <c r="DF291" i="3"/>
  <c r="DH291" i="3"/>
  <c r="DI291" i="3"/>
  <c r="DK291" i="3"/>
  <c r="DL291" i="3"/>
  <c r="DN291" i="3"/>
  <c r="DO291" i="3"/>
  <c r="DQ291" i="3"/>
  <c r="DR291" i="3"/>
  <c r="DT291" i="3"/>
  <c r="DU291" i="3"/>
  <c r="DW291" i="3"/>
  <c r="DX291" i="3"/>
  <c r="DZ291" i="3"/>
  <c r="EA291" i="3"/>
  <c r="EC291" i="3"/>
  <c r="ED291" i="3"/>
  <c r="EF291" i="3"/>
  <c r="EG291" i="3"/>
  <c r="EI291" i="3"/>
  <c r="EJ291" i="3"/>
  <c r="EL291" i="3"/>
  <c r="EM291" i="3"/>
  <c r="EO291" i="3"/>
  <c r="EP291" i="3"/>
  <c r="ER291" i="3"/>
  <c r="ES291" i="3"/>
  <c r="EU291" i="3"/>
  <c r="EV291" i="3"/>
  <c r="EX291" i="3"/>
  <c r="EY291" i="3"/>
  <c r="FA291" i="3"/>
  <c r="FB291" i="3"/>
  <c r="FD291" i="3"/>
  <c r="FE291" i="3"/>
  <c r="FG291" i="3"/>
  <c r="FH291" i="3"/>
  <c r="FJ291" i="3"/>
  <c r="FK291" i="3"/>
  <c r="FM291" i="3"/>
  <c r="FN291" i="3"/>
  <c r="FP291" i="3"/>
  <c r="FQ291" i="3"/>
  <c r="FS291" i="3"/>
  <c r="FT291" i="3"/>
  <c r="FV291" i="3"/>
  <c r="FW291" i="3"/>
  <c r="FY291" i="3"/>
  <c r="FZ291" i="3"/>
  <c r="GB291" i="3"/>
  <c r="GC291" i="3"/>
  <c r="GE291" i="3"/>
  <c r="GF291" i="3"/>
  <c r="GH291" i="3"/>
  <c r="GI291" i="3"/>
  <c r="GK291" i="3"/>
  <c r="GL291" i="3"/>
  <c r="GN291" i="3"/>
  <c r="GO291" i="3"/>
  <c r="GQ291" i="3"/>
  <c r="GR291" i="3"/>
  <c r="GT291" i="3"/>
  <c r="GU291" i="3"/>
  <c r="GW291" i="3"/>
  <c r="GX291" i="3"/>
  <c r="GZ291" i="3"/>
  <c r="HA291" i="3"/>
  <c r="HC291" i="3"/>
  <c r="HD291" i="3"/>
  <c r="HF291" i="3"/>
  <c r="HG291" i="3"/>
  <c r="HI291" i="3"/>
  <c r="HJ291" i="3"/>
  <c r="HL291" i="3"/>
  <c r="HM291" i="3"/>
  <c r="HO291" i="3"/>
  <c r="HP291" i="3"/>
  <c r="HR291" i="3"/>
  <c r="HS291" i="3"/>
  <c r="HU291" i="3"/>
  <c r="HV291" i="3"/>
  <c r="HX291" i="3"/>
  <c r="HY291" i="3"/>
  <c r="IA291" i="3"/>
  <c r="IB291" i="3"/>
  <c r="ID291" i="3"/>
  <c r="IE291" i="3"/>
  <c r="IG291" i="3"/>
  <c r="IH291" i="3"/>
  <c r="IJ291" i="3"/>
  <c r="IK291" i="3"/>
  <c r="IM291" i="3"/>
  <c r="IN291" i="3"/>
  <c r="IP291" i="3"/>
  <c r="IQ291" i="3"/>
  <c r="IS291" i="3"/>
  <c r="IT291" i="3"/>
  <c r="IV291" i="3"/>
  <c r="IW291" i="3"/>
  <c r="IY291" i="3"/>
  <c r="IZ291" i="3"/>
  <c r="JB291" i="3"/>
  <c r="JC291" i="3"/>
  <c r="JE291" i="3"/>
  <c r="JF291" i="3"/>
  <c r="JH291" i="3"/>
  <c r="JI291" i="3"/>
  <c r="JK291" i="3"/>
  <c r="JL291" i="3"/>
  <c r="JN291" i="3"/>
  <c r="JO291" i="3"/>
  <c r="JQ291" i="3"/>
  <c r="JR291" i="3"/>
  <c r="JT291" i="3"/>
  <c r="JU291" i="3"/>
  <c r="JW291" i="3"/>
  <c r="JX291" i="3"/>
  <c r="JZ291" i="3"/>
  <c r="KA291" i="3"/>
  <c r="KC291" i="3"/>
  <c r="KD291" i="3"/>
  <c r="KF291" i="3"/>
  <c r="KG291" i="3"/>
  <c r="KI291" i="3"/>
  <c r="KJ291" i="3"/>
  <c r="KL291" i="3"/>
  <c r="KM291" i="3"/>
  <c r="KO291" i="3"/>
  <c r="KP291" i="3"/>
  <c r="KR291" i="3"/>
  <c r="KS291" i="3"/>
  <c r="KU291" i="3"/>
  <c r="KV291" i="3"/>
  <c r="KX291" i="3"/>
  <c r="KY291" i="3"/>
  <c r="LA291" i="3"/>
  <c r="LB291" i="3"/>
  <c r="LD291" i="3"/>
  <c r="LE291" i="3"/>
  <c r="LG291" i="3"/>
  <c r="LH291" i="3"/>
  <c r="LJ291" i="3"/>
  <c r="LK291" i="3"/>
  <c r="LM291" i="3"/>
  <c r="LN291" i="3"/>
  <c r="LP291" i="3"/>
  <c r="LQ291" i="3"/>
  <c r="LX291" i="3"/>
  <c r="LZ291" i="3"/>
  <c r="MA291" i="3"/>
  <c r="MB291" i="3"/>
  <c r="MC291" i="3"/>
  <c r="MD291" i="3"/>
  <c r="MF291" i="3"/>
  <c r="MI291" i="3"/>
  <c r="D292" i="3"/>
  <c r="E292" i="3"/>
  <c r="G292" i="3"/>
  <c r="H292" i="3"/>
  <c r="J292" i="3"/>
  <c r="K292" i="3"/>
  <c r="M292" i="3"/>
  <c r="N292" i="3"/>
  <c r="P292" i="3"/>
  <c r="Q292" i="3"/>
  <c r="S292" i="3"/>
  <c r="T292" i="3"/>
  <c r="V292" i="3"/>
  <c r="W292" i="3"/>
  <c r="Y292" i="3"/>
  <c r="Z292" i="3"/>
  <c r="AB292" i="3"/>
  <c r="AC292" i="3"/>
  <c r="AE292" i="3"/>
  <c r="AF292" i="3"/>
  <c r="AH292" i="3"/>
  <c r="AJ292" i="3" s="1"/>
  <c r="AK292" i="3"/>
  <c r="AL292" i="3"/>
  <c r="AN292" i="3"/>
  <c r="AO292" i="3"/>
  <c r="AQ292" i="3"/>
  <c r="AR292" i="3"/>
  <c r="AT292" i="3"/>
  <c r="AU292" i="3"/>
  <c r="AW292" i="3"/>
  <c r="AX292" i="3"/>
  <c r="AZ292" i="3"/>
  <c r="BA292" i="3"/>
  <c r="BC292" i="3"/>
  <c r="BD292" i="3"/>
  <c r="BF292" i="3"/>
  <c r="BG292" i="3"/>
  <c r="BI292" i="3"/>
  <c r="BJ292" i="3"/>
  <c r="BL292" i="3"/>
  <c r="BM292" i="3"/>
  <c r="BO292" i="3"/>
  <c r="BP292" i="3"/>
  <c r="BR292" i="3"/>
  <c r="BS292" i="3"/>
  <c r="BU292" i="3"/>
  <c r="BV292" i="3"/>
  <c r="BX292" i="3"/>
  <c r="BY292" i="3"/>
  <c r="CA292" i="3"/>
  <c r="CB292" i="3"/>
  <c r="CD292" i="3"/>
  <c r="CE292" i="3"/>
  <c r="CG292" i="3"/>
  <c r="CH292" i="3"/>
  <c r="CJ292" i="3"/>
  <c r="CK292" i="3"/>
  <c r="CM292" i="3"/>
  <c r="CN292" i="3"/>
  <c r="CP292" i="3"/>
  <c r="CQ292" i="3"/>
  <c r="CS292" i="3"/>
  <c r="CT292" i="3"/>
  <c r="CV292" i="3"/>
  <c r="CW292" i="3"/>
  <c r="CY292" i="3"/>
  <c r="CZ292" i="3"/>
  <c r="DB292" i="3"/>
  <c r="DC292" i="3"/>
  <c r="DE292" i="3"/>
  <c r="DF292" i="3"/>
  <c r="DH292" i="3"/>
  <c r="DI292" i="3"/>
  <c r="DK292" i="3"/>
  <c r="DL292" i="3"/>
  <c r="DN292" i="3"/>
  <c r="DO292" i="3"/>
  <c r="DQ292" i="3"/>
  <c r="DR292" i="3"/>
  <c r="DT292" i="3"/>
  <c r="DU292" i="3"/>
  <c r="DW292" i="3"/>
  <c r="DX292" i="3"/>
  <c r="DZ292" i="3"/>
  <c r="EA292" i="3"/>
  <c r="EC292" i="3"/>
  <c r="ED292" i="3"/>
  <c r="EF292" i="3"/>
  <c r="EG292" i="3"/>
  <c r="EI292" i="3"/>
  <c r="EJ292" i="3"/>
  <c r="EL292" i="3"/>
  <c r="EM292" i="3"/>
  <c r="EO292" i="3"/>
  <c r="EP292" i="3"/>
  <c r="ER292" i="3"/>
  <c r="ES292" i="3"/>
  <c r="EU292" i="3"/>
  <c r="EV292" i="3"/>
  <c r="EX292" i="3"/>
  <c r="EY292" i="3"/>
  <c r="FA292" i="3"/>
  <c r="FB292" i="3"/>
  <c r="FD292" i="3"/>
  <c r="FE292" i="3"/>
  <c r="FG292" i="3"/>
  <c r="FH292" i="3"/>
  <c r="FJ292" i="3"/>
  <c r="FK292" i="3"/>
  <c r="FM292" i="3"/>
  <c r="FN292" i="3"/>
  <c r="FP292" i="3"/>
  <c r="FQ292" i="3"/>
  <c r="FS292" i="3"/>
  <c r="FT292" i="3"/>
  <c r="FV292" i="3"/>
  <c r="FW292" i="3"/>
  <c r="FY292" i="3"/>
  <c r="FZ292" i="3"/>
  <c r="GB292" i="3"/>
  <c r="GC292" i="3"/>
  <c r="GE292" i="3"/>
  <c r="GF292" i="3"/>
  <c r="GH292" i="3"/>
  <c r="GI292" i="3"/>
  <c r="GK292" i="3"/>
  <c r="GL292" i="3"/>
  <c r="GN292" i="3"/>
  <c r="GO292" i="3"/>
  <c r="GQ292" i="3"/>
  <c r="GR292" i="3"/>
  <c r="GT292" i="3"/>
  <c r="GU292" i="3"/>
  <c r="GW292" i="3"/>
  <c r="GX292" i="3"/>
  <c r="GZ292" i="3"/>
  <c r="HA292" i="3"/>
  <c r="HC292" i="3"/>
  <c r="HD292" i="3"/>
  <c r="HF292" i="3"/>
  <c r="HG292" i="3"/>
  <c r="HI292" i="3"/>
  <c r="HJ292" i="3"/>
  <c r="HL292" i="3"/>
  <c r="HM292" i="3"/>
  <c r="HO292" i="3"/>
  <c r="HP292" i="3"/>
  <c r="HR292" i="3"/>
  <c r="HS292" i="3"/>
  <c r="HU292" i="3"/>
  <c r="HV292" i="3"/>
  <c r="HX292" i="3"/>
  <c r="HY292" i="3"/>
  <c r="IA292" i="3"/>
  <c r="IB292" i="3"/>
  <c r="ID292" i="3"/>
  <c r="IE292" i="3"/>
  <c r="IG292" i="3"/>
  <c r="IH292" i="3"/>
  <c r="IJ292" i="3"/>
  <c r="IK292" i="3"/>
  <c r="IM292" i="3"/>
  <c r="IN292" i="3"/>
  <c r="IP292" i="3"/>
  <c r="IQ292" i="3"/>
  <c r="IS292" i="3"/>
  <c r="IT292" i="3"/>
  <c r="IV292" i="3"/>
  <c r="IW292" i="3"/>
  <c r="IY292" i="3"/>
  <c r="IZ292" i="3"/>
  <c r="JB292" i="3"/>
  <c r="JC292" i="3"/>
  <c r="JE292" i="3"/>
  <c r="JF292" i="3"/>
  <c r="JH292" i="3"/>
  <c r="JI292" i="3"/>
  <c r="JK292" i="3"/>
  <c r="JL292" i="3"/>
  <c r="JN292" i="3"/>
  <c r="JO292" i="3"/>
  <c r="JQ292" i="3"/>
  <c r="JR292" i="3"/>
  <c r="JT292" i="3"/>
  <c r="JU292" i="3"/>
  <c r="JW292" i="3"/>
  <c r="JX292" i="3"/>
  <c r="JZ292" i="3"/>
  <c r="KA292" i="3"/>
  <c r="KC292" i="3"/>
  <c r="KD292" i="3"/>
  <c r="KF292" i="3"/>
  <c r="KG292" i="3"/>
  <c r="KI292" i="3"/>
  <c r="KJ292" i="3"/>
  <c r="KL292" i="3"/>
  <c r="KM292" i="3"/>
  <c r="KO292" i="3"/>
  <c r="KP292" i="3"/>
  <c r="KR292" i="3"/>
  <c r="KS292" i="3"/>
  <c r="KU292" i="3"/>
  <c r="KV292" i="3"/>
  <c r="KX292" i="3"/>
  <c r="KY292" i="3"/>
  <c r="LA292" i="3"/>
  <c r="LB292" i="3"/>
  <c r="LD292" i="3"/>
  <c r="LE292" i="3"/>
  <c r="LG292" i="3"/>
  <c r="LH292" i="3"/>
  <c r="LJ292" i="3"/>
  <c r="LK292" i="3"/>
  <c r="LM292" i="3"/>
  <c r="LN292" i="3"/>
  <c r="LP292" i="3"/>
  <c r="LQ292" i="3"/>
  <c r="LX292" i="3"/>
  <c r="LZ292" i="3"/>
  <c r="MA292" i="3"/>
  <c r="MB292" i="3"/>
  <c r="MC292" i="3"/>
  <c r="MD292" i="3"/>
  <c r="MF292" i="3"/>
  <c r="MI292" i="3"/>
  <c r="D293" i="3"/>
  <c r="E293" i="3"/>
  <c r="G293" i="3"/>
  <c r="H293" i="3"/>
  <c r="J293" i="3"/>
  <c r="K293" i="3"/>
  <c r="M293" i="3"/>
  <c r="N293" i="3"/>
  <c r="P293" i="3"/>
  <c r="Q293" i="3"/>
  <c r="S293" i="3"/>
  <c r="T293" i="3"/>
  <c r="V293" i="3"/>
  <c r="W293" i="3"/>
  <c r="Y293" i="3"/>
  <c r="Z293" i="3"/>
  <c r="AB293" i="3"/>
  <c r="AC293" i="3"/>
  <c r="AE293" i="3"/>
  <c r="AF293" i="3"/>
  <c r="AH293" i="3"/>
  <c r="AJ293" i="3" s="1"/>
  <c r="AK293" i="3"/>
  <c r="AL293" i="3"/>
  <c r="AN293" i="3"/>
  <c r="AO293" i="3"/>
  <c r="AQ293" i="3"/>
  <c r="AR293" i="3"/>
  <c r="AT293" i="3"/>
  <c r="AU293" i="3"/>
  <c r="AW293" i="3"/>
  <c r="AX293" i="3"/>
  <c r="AZ293" i="3"/>
  <c r="BA293" i="3"/>
  <c r="BC293" i="3"/>
  <c r="BD293" i="3"/>
  <c r="BF293" i="3"/>
  <c r="BG293" i="3"/>
  <c r="BI293" i="3"/>
  <c r="BJ293" i="3"/>
  <c r="BL293" i="3"/>
  <c r="BM293" i="3"/>
  <c r="BO293" i="3"/>
  <c r="BP293" i="3"/>
  <c r="BR293" i="3"/>
  <c r="BS293" i="3"/>
  <c r="BU293" i="3"/>
  <c r="BV293" i="3"/>
  <c r="BX293" i="3"/>
  <c r="BY293" i="3"/>
  <c r="CA293" i="3"/>
  <c r="CB293" i="3"/>
  <c r="CD293" i="3"/>
  <c r="CE293" i="3"/>
  <c r="CG293" i="3"/>
  <c r="CH293" i="3"/>
  <c r="CJ293" i="3"/>
  <c r="CK293" i="3"/>
  <c r="CM293" i="3"/>
  <c r="CN293" i="3"/>
  <c r="CP293" i="3"/>
  <c r="CQ293" i="3"/>
  <c r="CS293" i="3"/>
  <c r="CT293" i="3"/>
  <c r="CV293" i="3"/>
  <c r="CW293" i="3"/>
  <c r="CY293" i="3"/>
  <c r="CZ293" i="3"/>
  <c r="DB293" i="3"/>
  <c r="DC293" i="3"/>
  <c r="DE293" i="3"/>
  <c r="DF293" i="3"/>
  <c r="DH293" i="3"/>
  <c r="DI293" i="3"/>
  <c r="DK293" i="3"/>
  <c r="DL293" i="3"/>
  <c r="DN293" i="3"/>
  <c r="DO293" i="3"/>
  <c r="DQ293" i="3"/>
  <c r="DR293" i="3"/>
  <c r="DT293" i="3"/>
  <c r="DU293" i="3"/>
  <c r="DW293" i="3"/>
  <c r="DX293" i="3"/>
  <c r="DZ293" i="3"/>
  <c r="EA293" i="3"/>
  <c r="EC293" i="3"/>
  <c r="ED293" i="3"/>
  <c r="EF293" i="3"/>
  <c r="EG293" i="3"/>
  <c r="EI293" i="3"/>
  <c r="EJ293" i="3"/>
  <c r="EL293" i="3"/>
  <c r="EM293" i="3"/>
  <c r="EO293" i="3"/>
  <c r="EP293" i="3"/>
  <c r="ER293" i="3"/>
  <c r="ES293" i="3"/>
  <c r="EU293" i="3"/>
  <c r="EV293" i="3"/>
  <c r="EX293" i="3"/>
  <c r="EY293" i="3"/>
  <c r="FA293" i="3"/>
  <c r="FB293" i="3"/>
  <c r="FD293" i="3"/>
  <c r="FE293" i="3"/>
  <c r="FG293" i="3"/>
  <c r="FH293" i="3"/>
  <c r="FJ293" i="3"/>
  <c r="FK293" i="3"/>
  <c r="FM293" i="3"/>
  <c r="FN293" i="3"/>
  <c r="FP293" i="3"/>
  <c r="FQ293" i="3"/>
  <c r="FS293" i="3"/>
  <c r="FT293" i="3"/>
  <c r="FV293" i="3"/>
  <c r="FW293" i="3"/>
  <c r="FY293" i="3"/>
  <c r="FZ293" i="3"/>
  <c r="GB293" i="3"/>
  <c r="GC293" i="3"/>
  <c r="GE293" i="3"/>
  <c r="GF293" i="3"/>
  <c r="GH293" i="3"/>
  <c r="GI293" i="3"/>
  <c r="GK293" i="3"/>
  <c r="GL293" i="3"/>
  <c r="GN293" i="3"/>
  <c r="GO293" i="3"/>
  <c r="GQ293" i="3"/>
  <c r="GR293" i="3"/>
  <c r="GT293" i="3"/>
  <c r="GU293" i="3"/>
  <c r="GW293" i="3"/>
  <c r="GX293" i="3"/>
  <c r="GZ293" i="3"/>
  <c r="HA293" i="3"/>
  <c r="HC293" i="3"/>
  <c r="HD293" i="3"/>
  <c r="HF293" i="3"/>
  <c r="HG293" i="3"/>
  <c r="HI293" i="3"/>
  <c r="HJ293" i="3"/>
  <c r="HL293" i="3"/>
  <c r="HM293" i="3"/>
  <c r="HO293" i="3"/>
  <c r="HP293" i="3"/>
  <c r="HR293" i="3"/>
  <c r="HS293" i="3"/>
  <c r="HU293" i="3"/>
  <c r="HV293" i="3"/>
  <c r="HX293" i="3"/>
  <c r="HY293" i="3"/>
  <c r="IA293" i="3"/>
  <c r="IB293" i="3"/>
  <c r="ID293" i="3"/>
  <c r="IE293" i="3"/>
  <c r="IG293" i="3"/>
  <c r="IH293" i="3"/>
  <c r="IJ293" i="3"/>
  <c r="IK293" i="3"/>
  <c r="IM293" i="3"/>
  <c r="IN293" i="3"/>
  <c r="IP293" i="3"/>
  <c r="IQ293" i="3"/>
  <c r="IS293" i="3"/>
  <c r="IT293" i="3"/>
  <c r="IV293" i="3"/>
  <c r="IW293" i="3"/>
  <c r="IY293" i="3"/>
  <c r="IZ293" i="3"/>
  <c r="JB293" i="3"/>
  <c r="JC293" i="3"/>
  <c r="JE293" i="3"/>
  <c r="JF293" i="3"/>
  <c r="JH293" i="3"/>
  <c r="JI293" i="3"/>
  <c r="JK293" i="3"/>
  <c r="JL293" i="3"/>
  <c r="JN293" i="3"/>
  <c r="JO293" i="3"/>
  <c r="JQ293" i="3"/>
  <c r="JR293" i="3"/>
  <c r="JT293" i="3"/>
  <c r="JU293" i="3"/>
  <c r="JW293" i="3"/>
  <c r="JX293" i="3"/>
  <c r="JZ293" i="3"/>
  <c r="KA293" i="3"/>
  <c r="KC293" i="3"/>
  <c r="KD293" i="3"/>
  <c r="KF293" i="3"/>
  <c r="KG293" i="3"/>
  <c r="KI293" i="3"/>
  <c r="KJ293" i="3"/>
  <c r="KL293" i="3"/>
  <c r="KM293" i="3"/>
  <c r="KO293" i="3"/>
  <c r="KP293" i="3"/>
  <c r="KR293" i="3"/>
  <c r="KS293" i="3"/>
  <c r="KU293" i="3"/>
  <c r="KV293" i="3"/>
  <c r="KX293" i="3"/>
  <c r="KY293" i="3"/>
  <c r="LA293" i="3"/>
  <c r="LB293" i="3"/>
  <c r="LD293" i="3"/>
  <c r="LE293" i="3"/>
  <c r="LG293" i="3"/>
  <c r="LH293" i="3"/>
  <c r="LJ293" i="3"/>
  <c r="LK293" i="3"/>
  <c r="LM293" i="3"/>
  <c r="LN293" i="3"/>
  <c r="LP293" i="3"/>
  <c r="LQ293" i="3"/>
  <c r="LX293" i="3"/>
  <c r="LZ293" i="3"/>
  <c r="MA293" i="3"/>
  <c r="MB293" i="3"/>
  <c r="MC293" i="3"/>
  <c r="MD293" i="3"/>
  <c r="MF293" i="3"/>
  <c r="MI293" i="3"/>
  <c r="D294" i="3"/>
  <c r="E294" i="3"/>
  <c r="G294" i="3"/>
  <c r="H294" i="3"/>
  <c r="J294" i="3"/>
  <c r="K294" i="3"/>
  <c r="M294" i="3"/>
  <c r="N294" i="3"/>
  <c r="P294" i="3"/>
  <c r="Q294" i="3"/>
  <c r="S294" i="3"/>
  <c r="T294" i="3"/>
  <c r="V294" i="3"/>
  <c r="W294" i="3"/>
  <c r="Y294" i="3"/>
  <c r="Z294" i="3"/>
  <c r="AB294" i="3"/>
  <c r="AC294" i="3"/>
  <c r="AE294" i="3"/>
  <c r="AF294" i="3"/>
  <c r="AH294" i="3"/>
  <c r="AJ294" i="3" s="1"/>
  <c r="AK294" i="3"/>
  <c r="AL294" i="3"/>
  <c r="AN294" i="3"/>
  <c r="AO294" i="3"/>
  <c r="AQ294" i="3"/>
  <c r="AR294" i="3"/>
  <c r="AT294" i="3"/>
  <c r="AU294" i="3"/>
  <c r="AW294" i="3"/>
  <c r="AX294" i="3"/>
  <c r="AZ294" i="3"/>
  <c r="BA294" i="3"/>
  <c r="BC294" i="3"/>
  <c r="BD294" i="3"/>
  <c r="BF294" i="3"/>
  <c r="BG294" i="3"/>
  <c r="BI294" i="3"/>
  <c r="BJ294" i="3"/>
  <c r="BL294" i="3"/>
  <c r="BM294" i="3"/>
  <c r="BO294" i="3"/>
  <c r="BP294" i="3"/>
  <c r="BR294" i="3"/>
  <c r="BS294" i="3"/>
  <c r="BU294" i="3"/>
  <c r="BV294" i="3"/>
  <c r="BX294" i="3"/>
  <c r="BY294" i="3"/>
  <c r="CA294" i="3"/>
  <c r="CB294" i="3"/>
  <c r="CD294" i="3"/>
  <c r="CE294" i="3"/>
  <c r="CG294" i="3"/>
  <c r="CH294" i="3"/>
  <c r="CJ294" i="3"/>
  <c r="CK294" i="3"/>
  <c r="CM294" i="3"/>
  <c r="CN294" i="3"/>
  <c r="CP294" i="3"/>
  <c r="CQ294" i="3"/>
  <c r="CS294" i="3"/>
  <c r="CT294" i="3"/>
  <c r="CV294" i="3"/>
  <c r="CW294" i="3"/>
  <c r="CY294" i="3"/>
  <c r="CZ294" i="3"/>
  <c r="DB294" i="3"/>
  <c r="DC294" i="3"/>
  <c r="DE294" i="3"/>
  <c r="DF294" i="3"/>
  <c r="DH294" i="3"/>
  <c r="DI294" i="3"/>
  <c r="DK294" i="3"/>
  <c r="DL294" i="3"/>
  <c r="DN294" i="3"/>
  <c r="DO294" i="3"/>
  <c r="DQ294" i="3"/>
  <c r="DR294" i="3"/>
  <c r="DT294" i="3"/>
  <c r="DU294" i="3"/>
  <c r="DW294" i="3"/>
  <c r="DX294" i="3"/>
  <c r="DZ294" i="3"/>
  <c r="EA294" i="3"/>
  <c r="EC294" i="3"/>
  <c r="ED294" i="3"/>
  <c r="EF294" i="3"/>
  <c r="EG294" i="3"/>
  <c r="EI294" i="3"/>
  <c r="EJ294" i="3"/>
  <c r="EL294" i="3"/>
  <c r="EM294" i="3"/>
  <c r="EO294" i="3"/>
  <c r="EP294" i="3"/>
  <c r="ER294" i="3"/>
  <c r="ES294" i="3"/>
  <c r="EU294" i="3"/>
  <c r="EV294" i="3"/>
  <c r="EX294" i="3"/>
  <c r="EY294" i="3"/>
  <c r="FA294" i="3"/>
  <c r="FB294" i="3"/>
  <c r="FD294" i="3"/>
  <c r="FE294" i="3"/>
  <c r="FG294" i="3"/>
  <c r="FH294" i="3"/>
  <c r="FJ294" i="3"/>
  <c r="FK294" i="3"/>
  <c r="FM294" i="3"/>
  <c r="FN294" i="3"/>
  <c r="FP294" i="3"/>
  <c r="FQ294" i="3"/>
  <c r="FS294" i="3"/>
  <c r="FT294" i="3"/>
  <c r="FV294" i="3"/>
  <c r="FW294" i="3"/>
  <c r="FY294" i="3"/>
  <c r="FZ294" i="3"/>
  <c r="GB294" i="3"/>
  <c r="GC294" i="3"/>
  <c r="GE294" i="3"/>
  <c r="GF294" i="3"/>
  <c r="GH294" i="3"/>
  <c r="GI294" i="3"/>
  <c r="GK294" i="3"/>
  <c r="GL294" i="3"/>
  <c r="GN294" i="3"/>
  <c r="GO294" i="3"/>
  <c r="GQ294" i="3"/>
  <c r="GR294" i="3"/>
  <c r="GT294" i="3"/>
  <c r="GU294" i="3"/>
  <c r="GW294" i="3"/>
  <c r="GX294" i="3"/>
  <c r="GZ294" i="3"/>
  <c r="HA294" i="3"/>
  <c r="HC294" i="3"/>
  <c r="HD294" i="3"/>
  <c r="HF294" i="3"/>
  <c r="HG294" i="3"/>
  <c r="HI294" i="3"/>
  <c r="HJ294" i="3"/>
  <c r="HL294" i="3"/>
  <c r="HM294" i="3"/>
  <c r="HO294" i="3"/>
  <c r="HP294" i="3"/>
  <c r="HR294" i="3"/>
  <c r="HS294" i="3"/>
  <c r="HU294" i="3"/>
  <c r="HV294" i="3"/>
  <c r="HX294" i="3"/>
  <c r="HY294" i="3"/>
  <c r="IA294" i="3"/>
  <c r="IB294" i="3"/>
  <c r="ID294" i="3"/>
  <c r="IE294" i="3"/>
  <c r="IG294" i="3"/>
  <c r="IH294" i="3"/>
  <c r="IJ294" i="3"/>
  <c r="IK294" i="3"/>
  <c r="IM294" i="3"/>
  <c r="IN294" i="3"/>
  <c r="IP294" i="3"/>
  <c r="IQ294" i="3"/>
  <c r="IS294" i="3"/>
  <c r="IT294" i="3"/>
  <c r="IV294" i="3"/>
  <c r="IW294" i="3"/>
  <c r="IY294" i="3"/>
  <c r="IZ294" i="3"/>
  <c r="JB294" i="3"/>
  <c r="JC294" i="3"/>
  <c r="JE294" i="3"/>
  <c r="JF294" i="3"/>
  <c r="JH294" i="3"/>
  <c r="JI294" i="3"/>
  <c r="JK294" i="3"/>
  <c r="JL294" i="3"/>
  <c r="JN294" i="3"/>
  <c r="JO294" i="3"/>
  <c r="JQ294" i="3"/>
  <c r="JR294" i="3"/>
  <c r="JT294" i="3"/>
  <c r="JU294" i="3"/>
  <c r="JW294" i="3"/>
  <c r="JX294" i="3"/>
  <c r="JZ294" i="3"/>
  <c r="KA294" i="3"/>
  <c r="KC294" i="3"/>
  <c r="KD294" i="3"/>
  <c r="KF294" i="3"/>
  <c r="KG294" i="3"/>
  <c r="KI294" i="3"/>
  <c r="KJ294" i="3"/>
  <c r="KL294" i="3"/>
  <c r="KM294" i="3"/>
  <c r="KO294" i="3"/>
  <c r="KP294" i="3"/>
  <c r="KR294" i="3"/>
  <c r="KS294" i="3"/>
  <c r="KU294" i="3"/>
  <c r="KV294" i="3"/>
  <c r="KX294" i="3"/>
  <c r="KY294" i="3"/>
  <c r="LA294" i="3"/>
  <c r="LB294" i="3"/>
  <c r="LD294" i="3"/>
  <c r="LE294" i="3"/>
  <c r="LG294" i="3"/>
  <c r="LH294" i="3"/>
  <c r="LJ294" i="3"/>
  <c r="LK294" i="3"/>
  <c r="LM294" i="3"/>
  <c r="LN294" i="3"/>
  <c r="LP294" i="3"/>
  <c r="LQ294" i="3"/>
  <c r="LX294" i="3"/>
  <c r="LZ294" i="3"/>
  <c r="MA294" i="3"/>
  <c r="MB294" i="3"/>
  <c r="MC294" i="3"/>
  <c r="MD294" i="3"/>
  <c r="MF294" i="3"/>
  <c r="MI294" i="3"/>
  <c r="D295" i="3"/>
  <c r="E295" i="3"/>
  <c r="G295" i="3"/>
  <c r="H295" i="3"/>
  <c r="J295" i="3"/>
  <c r="K295" i="3"/>
  <c r="M295" i="3"/>
  <c r="N295" i="3"/>
  <c r="P295" i="3"/>
  <c r="Q295" i="3"/>
  <c r="S295" i="3"/>
  <c r="T295" i="3"/>
  <c r="V295" i="3"/>
  <c r="W295" i="3"/>
  <c r="Y295" i="3"/>
  <c r="Z295" i="3"/>
  <c r="AB295" i="3"/>
  <c r="AC295" i="3"/>
  <c r="AE295" i="3"/>
  <c r="AF295" i="3"/>
  <c r="AJ295" i="3"/>
  <c r="AK295" i="3"/>
  <c r="AL295" i="3"/>
  <c r="AN295" i="3"/>
  <c r="AO295" i="3"/>
  <c r="AQ295" i="3"/>
  <c r="AR295" i="3"/>
  <c r="AT295" i="3"/>
  <c r="AU295" i="3"/>
  <c r="AW295" i="3"/>
  <c r="AX295" i="3"/>
  <c r="AZ295" i="3"/>
  <c r="BA295" i="3"/>
  <c r="BC295" i="3"/>
  <c r="BD295" i="3"/>
  <c r="BF295" i="3"/>
  <c r="BG295" i="3"/>
  <c r="BI295" i="3"/>
  <c r="BJ295" i="3"/>
  <c r="BL295" i="3"/>
  <c r="BM295" i="3"/>
  <c r="BO295" i="3"/>
  <c r="BP295" i="3"/>
  <c r="BR295" i="3"/>
  <c r="BS295" i="3"/>
  <c r="BU295" i="3"/>
  <c r="BV295" i="3"/>
  <c r="BX295" i="3"/>
  <c r="BY295" i="3"/>
  <c r="CA295" i="3"/>
  <c r="CB295" i="3"/>
  <c r="CD295" i="3"/>
  <c r="CE295" i="3"/>
  <c r="CG295" i="3"/>
  <c r="CH295" i="3"/>
  <c r="CJ295" i="3"/>
  <c r="CK295" i="3"/>
  <c r="CM295" i="3"/>
  <c r="CN295" i="3"/>
  <c r="CP295" i="3"/>
  <c r="CQ295" i="3"/>
  <c r="CS295" i="3"/>
  <c r="CT295" i="3"/>
  <c r="CV295" i="3"/>
  <c r="CW295" i="3"/>
  <c r="CY295" i="3"/>
  <c r="CZ295" i="3"/>
  <c r="DB295" i="3"/>
  <c r="DC295" i="3"/>
  <c r="DE295" i="3"/>
  <c r="DF295" i="3"/>
  <c r="DH295" i="3"/>
  <c r="DI295" i="3"/>
  <c r="DK295" i="3"/>
  <c r="DL295" i="3"/>
  <c r="DN295" i="3"/>
  <c r="DO295" i="3"/>
  <c r="DQ295" i="3"/>
  <c r="DR295" i="3"/>
  <c r="DT295" i="3"/>
  <c r="DU295" i="3"/>
  <c r="DW295" i="3"/>
  <c r="DX295" i="3"/>
  <c r="DZ295" i="3"/>
  <c r="EA295" i="3"/>
  <c r="EC295" i="3"/>
  <c r="ED295" i="3"/>
  <c r="EF295" i="3"/>
  <c r="EG295" i="3"/>
  <c r="EI295" i="3"/>
  <c r="EJ295" i="3"/>
  <c r="EL295" i="3"/>
  <c r="EM295" i="3"/>
  <c r="EO295" i="3"/>
  <c r="EP295" i="3"/>
  <c r="ER295" i="3"/>
  <c r="ES295" i="3"/>
  <c r="EU295" i="3"/>
  <c r="EV295" i="3"/>
  <c r="EX295" i="3"/>
  <c r="EY295" i="3"/>
  <c r="FA295" i="3"/>
  <c r="FB295" i="3"/>
  <c r="FD295" i="3"/>
  <c r="FE295" i="3"/>
  <c r="FG295" i="3"/>
  <c r="FH295" i="3"/>
  <c r="FJ295" i="3"/>
  <c r="FK295" i="3"/>
  <c r="FM295" i="3"/>
  <c r="FN295" i="3"/>
  <c r="FP295" i="3"/>
  <c r="FQ295" i="3"/>
  <c r="FS295" i="3"/>
  <c r="FT295" i="3"/>
  <c r="FV295" i="3"/>
  <c r="FW295" i="3"/>
  <c r="FY295" i="3"/>
  <c r="FZ295" i="3"/>
  <c r="GB295" i="3"/>
  <c r="GC295" i="3"/>
  <c r="GE295" i="3"/>
  <c r="GF295" i="3"/>
  <c r="GH295" i="3"/>
  <c r="GI295" i="3"/>
  <c r="GK295" i="3"/>
  <c r="GL295" i="3"/>
  <c r="GN295" i="3"/>
  <c r="GO295" i="3"/>
  <c r="GQ295" i="3"/>
  <c r="GR295" i="3"/>
  <c r="GT295" i="3"/>
  <c r="GU295" i="3"/>
  <c r="GW295" i="3"/>
  <c r="GX295" i="3"/>
  <c r="GZ295" i="3"/>
  <c r="HA295" i="3"/>
  <c r="HC295" i="3"/>
  <c r="HD295" i="3"/>
  <c r="HF295" i="3"/>
  <c r="HG295" i="3"/>
  <c r="HI295" i="3"/>
  <c r="HJ295" i="3"/>
  <c r="HL295" i="3"/>
  <c r="HM295" i="3"/>
  <c r="HO295" i="3"/>
  <c r="HP295" i="3"/>
  <c r="HR295" i="3"/>
  <c r="HS295" i="3"/>
  <c r="HU295" i="3"/>
  <c r="HV295" i="3"/>
  <c r="HX295" i="3"/>
  <c r="HY295" i="3"/>
  <c r="IA295" i="3"/>
  <c r="IB295" i="3"/>
  <c r="ID295" i="3"/>
  <c r="IE295" i="3"/>
  <c r="IG295" i="3"/>
  <c r="IH295" i="3"/>
  <c r="IJ295" i="3"/>
  <c r="IK295" i="3"/>
  <c r="IM295" i="3"/>
  <c r="IN295" i="3"/>
  <c r="IP295" i="3"/>
  <c r="IQ295" i="3"/>
  <c r="IS295" i="3"/>
  <c r="IT295" i="3"/>
  <c r="IV295" i="3"/>
  <c r="IW295" i="3"/>
  <c r="IY295" i="3"/>
  <c r="IZ295" i="3"/>
  <c r="JB295" i="3"/>
  <c r="JC295" i="3"/>
  <c r="JE295" i="3"/>
  <c r="JF295" i="3"/>
  <c r="JH295" i="3"/>
  <c r="JI295" i="3"/>
  <c r="JK295" i="3"/>
  <c r="JL295" i="3"/>
  <c r="JN295" i="3"/>
  <c r="JO295" i="3"/>
  <c r="JQ295" i="3"/>
  <c r="JR295" i="3"/>
  <c r="JT295" i="3"/>
  <c r="JU295" i="3"/>
  <c r="JW295" i="3"/>
  <c r="JX295" i="3"/>
  <c r="JZ295" i="3"/>
  <c r="KA295" i="3"/>
  <c r="KC295" i="3"/>
  <c r="KD295" i="3"/>
  <c r="KF295" i="3"/>
  <c r="KG295" i="3"/>
  <c r="KI295" i="3"/>
  <c r="KJ295" i="3"/>
  <c r="KL295" i="3"/>
  <c r="KM295" i="3"/>
  <c r="KO295" i="3"/>
  <c r="KP295" i="3"/>
  <c r="KR295" i="3"/>
  <c r="KS295" i="3"/>
  <c r="KU295" i="3"/>
  <c r="KV295" i="3"/>
  <c r="KX295" i="3"/>
  <c r="KY295" i="3"/>
  <c r="LA295" i="3"/>
  <c r="LB295" i="3"/>
  <c r="LD295" i="3"/>
  <c r="LE295" i="3"/>
  <c r="LG295" i="3"/>
  <c r="LH295" i="3"/>
  <c r="LJ295" i="3"/>
  <c r="LK295" i="3"/>
  <c r="LM295" i="3"/>
  <c r="LN295" i="3"/>
  <c r="LP295" i="3"/>
  <c r="LQ295" i="3"/>
  <c r="LX295" i="3"/>
  <c r="LZ295" i="3"/>
  <c r="MA295" i="3"/>
  <c r="MB295" i="3"/>
  <c r="MC295" i="3"/>
  <c r="MD295" i="3"/>
  <c r="MF295" i="3"/>
  <c r="MI295" i="3"/>
  <c r="D296" i="3"/>
  <c r="E296" i="3"/>
  <c r="G296" i="3"/>
  <c r="H296" i="3"/>
  <c r="J296" i="3"/>
  <c r="K296" i="3"/>
  <c r="M296" i="3"/>
  <c r="N296" i="3"/>
  <c r="P296" i="3"/>
  <c r="Q296" i="3"/>
  <c r="S296" i="3"/>
  <c r="T296" i="3"/>
  <c r="V296" i="3"/>
  <c r="W296" i="3"/>
  <c r="Y296" i="3"/>
  <c r="Z296" i="3"/>
  <c r="AB296" i="3"/>
  <c r="AC296" i="3"/>
  <c r="AE296" i="3"/>
  <c r="AF296" i="3"/>
  <c r="AH296" i="3"/>
  <c r="AJ296" i="3" s="1"/>
  <c r="AK296" i="3"/>
  <c r="AL296" i="3"/>
  <c r="AN296" i="3"/>
  <c r="AO296" i="3"/>
  <c r="AQ296" i="3"/>
  <c r="AR296" i="3"/>
  <c r="AT296" i="3"/>
  <c r="AU296" i="3"/>
  <c r="AW296" i="3"/>
  <c r="AX296" i="3"/>
  <c r="AZ296" i="3"/>
  <c r="BA296" i="3"/>
  <c r="BC296" i="3"/>
  <c r="BD296" i="3"/>
  <c r="BF296" i="3"/>
  <c r="BG296" i="3"/>
  <c r="BI296" i="3"/>
  <c r="BJ296" i="3"/>
  <c r="BL296" i="3"/>
  <c r="BM296" i="3"/>
  <c r="BO296" i="3"/>
  <c r="BP296" i="3"/>
  <c r="BR296" i="3"/>
  <c r="BS296" i="3"/>
  <c r="BU296" i="3"/>
  <c r="BV296" i="3"/>
  <c r="BX296" i="3"/>
  <c r="BY296" i="3"/>
  <c r="CA296" i="3"/>
  <c r="CB296" i="3"/>
  <c r="CD296" i="3"/>
  <c r="CE296" i="3"/>
  <c r="CG296" i="3"/>
  <c r="CH296" i="3"/>
  <c r="CJ296" i="3"/>
  <c r="CK296" i="3"/>
  <c r="CM296" i="3"/>
  <c r="CN296" i="3"/>
  <c r="CP296" i="3"/>
  <c r="CQ296" i="3"/>
  <c r="CS296" i="3"/>
  <c r="CT296" i="3"/>
  <c r="CV296" i="3"/>
  <c r="CW296" i="3"/>
  <c r="CY296" i="3"/>
  <c r="CZ296" i="3"/>
  <c r="DB296" i="3"/>
  <c r="DC296" i="3"/>
  <c r="DE296" i="3"/>
  <c r="DF296" i="3"/>
  <c r="DH296" i="3"/>
  <c r="DI296" i="3"/>
  <c r="DK296" i="3"/>
  <c r="DL296" i="3"/>
  <c r="DN296" i="3"/>
  <c r="DO296" i="3"/>
  <c r="DQ296" i="3"/>
  <c r="DR296" i="3"/>
  <c r="DT296" i="3"/>
  <c r="DU296" i="3"/>
  <c r="DW296" i="3"/>
  <c r="DX296" i="3"/>
  <c r="DZ296" i="3"/>
  <c r="EA296" i="3"/>
  <c r="EC296" i="3"/>
  <c r="ED296" i="3"/>
  <c r="EF296" i="3"/>
  <c r="EG296" i="3"/>
  <c r="EI296" i="3"/>
  <c r="EJ296" i="3"/>
  <c r="EL296" i="3"/>
  <c r="EM296" i="3"/>
  <c r="EO296" i="3"/>
  <c r="EP296" i="3"/>
  <c r="ER296" i="3"/>
  <c r="ES296" i="3"/>
  <c r="EU296" i="3"/>
  <c r="EV296" i="3"/>
  <c r="EX296" i="3"/>
  <c r="EY296" i="3"/>
  <c r="FA296" i="3"/>
  <c r="FB296" i="3"/>
  <c r="FD296" i="3"/>
  <c r="FE296" i="3"/>
  <c r="FG296" i="3"/>
  <c r="FH296" i="3"/>
  <c r="FJ296" i="3"/>
  <c r="FK296" i="3"/>
  <c r="FM296" i="3"/>
  <c r="FN296" i="3"/>
  <c r="FP296" i="3"/>
  <c r="FQ296" i="3"/>
  <c r="FS296" i="3"/>
  <c r="FT296" i="3"/>
  <c r="FV296" i="3"/>
  <c r="FW296" i="3"/>
  <c r="FY296" i="3"/>
  <c r="FZ296" i="3"/>
  <c r="GB296" i="3"/>
  <c r="GC296" i="3"/>
  <c r="GE296" i="3"/>
  <c r="GF296" i="3"/>
  <c r="GH296" i="3"/>
  <c r="GI296" i="3"/>
  <c r="GK296" i="3"/>
  <c r="GL296" i="3"/>
  <c r="GN296" i="3"/>
  <c r="GO296" i="3"/>
  <c r="GQ296" i="3"/>
  <c r="GR296" i="3"/>
  <c r="GT296" i="3"/>
  <c r="GU296" i="3"/>
  <c r="GW296" i="3"/>
  <c r="GX296" i="3"/>
  <c r="GZ296" i="3"/>
  <c r="HA296" i="3"/>
  <c r="HC296" i="3"/>
  <c r="HD296" i="3"/>
  <c r="HF296" i="3"/>
  <c r="HG296" i="3"/>
  <c r="HI296" i="3"/>
  <c r="HJ296" i="3"/>
  <c r="HL296" i="3"/>
  <c r="HM296" i="3"/>
  <c r="HO296" i="3"/>
  <c r="HP296" i="3"/>
  <c r="HR296" i="3"/>
  <c r="HS296" i="3"/>
  <c r="HU296" i="3"/>
  <c r="HV296" i="3"/>
  <c r="HX296" i="3"/>
  <c r="HY296" i="3"/>
  <c r="IA296" i="3"/>
  <c r="IB296" i="3"/>
  <c r="ID296" i="3"/>
  <c r="IE296" i="3"/>
  <c r="IG296" i="3"/>
  <c r="IH296" i="3"/>
  <c r="IJ296" i="3"/>
  <c r="IK296" i="3"/>
  <c r="IM296" i="3"/>
  <c r="IN296" i="3"/>
  <c r="IP296" i="3"/>
  <c r="IQ296" i="3"/>
  <c r="IS296" i="3"/>
  <c r="IT296" i="3"/>
  <c r="IV296" i="3"/>
  <c r="IW296" i="3"/>
  <c r="IY296" i="3"/>
  <c r="IZ296" i="3"/>
  <c r="JB296" i="3"/>
  <c r="JC296" i="3"/>
  <c r="JE296" i="3"/>
  <c r="JF296" i="3"/>
  <c r="JH296" i="3"/>
  <c r="JI296" i="3"/>
  <c r="JK296" i="3"/>
  <c r="JL296" i="3"/>
  <c r="JN296" i="3"/>
  <c r="JO296" i="3"/>
  <c r="JQ296" i="3"/>
  <c r="JR296" i="3"/>
  <c r="JT296" i="3"/>
  <c r="JU296" i="3"/>
  <c r="JW296" i="3"/>
  <c r="JX296" i="3"/>
  <c r="JZ296" i="3"/>
  <c r="KA296" i="3"/>
  <c r="KC296" i="3"/>
  <c r="KD296" i="3"/>
  <c r="KF296" i="3"/>
  <c r="KG296" i="3"/>
  <c r="KI296" i="3"/>
  <c r="KJ296" i="3"/>
  <c r="KL296" i="3"/>
  <c r="KM296" i="3"/>
  <c r="KO296" i="3"/>
  <c r="KP296" i="3"/>
  <c r="KR296" i="3"/>
  <c r="KS296" i="3"/>
  <c r="KU296" i="3"/>
  <c r="KV296" i="3"/>
  <c r="KX296" i="3"/>
  <c r="KY296" i="3"/>
  <c r="LA296" i="3"/>
  <c r="LB296" i="3"/>
  <c r="LD296" i="3"/>
  <c r="LE296" i="3"/>
  <c r="LG296" i="3"/>
  <c r="LH296" i="3"/>
  <c r="LJ296" i="3"/>
  <c r="LK296" i="3"/>
  <c r="LM296" i="3"/>
  <c r="LN296" i="3"/>
  <c r="LP296" i="3"/>
  <c r="LQ296" i="3"/>
  <c r="LX296" i="3"/>
  <c r="LZ296" i="3"/>
  <c r="MA296" i="3"/>
  <c r="MB296" i="3"/>
  <c r="MC296" i="3"/>
  <c r="MD296" i="3"/>
  <c r="MF296" i="3"/>
  <c r="MI296" i="3"/>
  <c r="D297" i="3"/>
  <c r="E297" i="3"/>
  <c r="G297" i="3"/>
  <c r="H297" i="3"/>
  <c r="J297" i="3"/>
  <c r="K297" i="3"/>
  <c r="M297" i="3"/>
  <c r="N297" i="3"/>
  <c r="P297" i="3"/>
  <c r="Q297" i="3"/>
  <c r="S297" i="3"/>
  <c r="T297" i="3"/>
  <c r="V297" i="3"/>
  <c r="W297" i="3"/>
  <c r="Y297" i="3"/>
  <c r="Z297" i="3"/>
  <c r="AB297" i="3"/>
  <c r="AC297" i="3"/>
  <c r="AE297" i="3"/>
  <c r="AF297" i="3"/>
  <c r="AH297" i="3"/>
  <c r="AJ297" i="3" s="1"/>
  <c r="AK297" i="3"/>
  <c r="AL297" i="3"/>
  <c r="AN297" i="3"/>
  <c r="AO297" i="3"/>
  <c r="AQ297" i="3"/>
  <c r="AR297" i="3"/>
  <c r="AT297" i="3"/>
  <c r="AU297" i="3"/>
  <c r="AW297" i="3"/>
  <c r="AX297" i="3"/>
  <c r="AZ297" i="3"/>
  <c r="BA297" i="3"/>
  <c r="BC297" i="3"/>
  <c r="BD297" i="3"/>
  <c r="BF297" i="3"/>
  <c r="BG297" i="3"/>
  <c r="BI297" i="3"/>
  <c r="BJ297" i="3"/>
  <c r="BL297" i="3"/>
  <c r="BM297" i="3"/>
  <c r="BO297" i="3"/>
  <c r="BP297" i="3"/>
  <c r="BR297" i="3"/>
  <c r="BS297" i="3"/>
  <c r="BU297" i="3"/>
  <c r="BV297" i="3"/>
  <c r="BX297" i="3"/>
  <c r="BY297" i="3"/>
  <c r="CA297" i="3"/>
  <c r="CB297" i="3"/>
  <c r="CD297" i="3"/>
  <c r="CE297" i="3"/>
  <c r="CG297" i="3"/>
  <c r="CH297" i="3"/>
  <c r="CJ297" i="3"/>
  <c r="CK297" i="3"/>
  <c r="CM297" i="3"/>
  <c r="CN297" i="3"/>
  <c r="CP297" i="3"/>
  <c r="CQ297" i="3"/>
  <c r="CS297" i="3"/>
  <c r="CT297" i="3"/>
  <c r="CV297" i="3"/>
  <c r="CW297" i="3"/>
  <c r="CY297" i="3"/>
  <c r="CZ297" i="3"/>
  <c r="DB297" i="3"/>
  <c r="DC297" i="3"/>
  <c r="DE297" i="3"/>
  <c r="DF297" i="3"/>
  <c r="DH297" i="3"/>
  <c r="DI297" i="3"/>
  <c r="DK297" i="3"/>
  <c r="DL297" i="3"/>
  <c r="DN297" i="3"/>
  <c r="DO297" i="3"/>
  <c r="DQ297" i="3"/>
  <c r="DR297" i="3"/>
  <c r="DT297" i="3"/>
  <c r="DU297" i="3"/>
  <c r="DW297" i="3"/>
  <c r="DX297" i="3"/>
  <c r="DZ297" i="3"/>
  <c r="EA297" i="3"/>
  <c r="EC297" i="3"/>
  <c r="ED297" i="3"/>
  <c r="EF297" i="3"/>
  <c r="EG297" i="3"/>
  <c r="EI297" i="3"/>
  <c r="EJ297" i="3"/>
  <c r="EL297" i="3"/>
  <c r="EM297" i="3"/>
  <c r="EO297" i="3"/>
  <c r="EP297" i="3"/>
  <c r="ER297" i="3"/>
  <c r="ES297" i="3"/>
  <c r="EU297" i="3"/>
  <c r="EV297" i="3"/>
  <c r="EX297" i="3"/>
  <c r="EY297" i="3"/>
  <c r="FA297" i="3"/>
  <c r="FB297" i="3"/>
  <c r="FD297" i="3"/>
  <c r="FE297" i="3"/>
  <c r="FG297" i="3"/>
  <c r="FH297" i="3"/>
  <c r="FJ297" i="3"/>
  <c r="FK297" i="3"/>
  <c r="FM297" i="3"/>
  <c r="FN297" i="3"/>
  <c r="FP297" i="3"/>
  <c r="FQ297" i="3"/>
  <c r="FS297" i="3"/>
  <c r="FT297" i="3"/>
  <c r="FV297" i="3"/>
  <c r="FW297" i="3"/>
  <c r="FY297" i="3"/>
  <c r="FZ297" i="3"/>
  <c r="GB297" i="3"/>
  <c r="GC297" i="3"/>
  <c r="GE297" i="3"/>
  <c r="GF297" i="3"/>
  <c r="GH297" i="3"/>
  <c r="GI297" i="3"/>
  <c r="GK297" i="3"/>
  <c r="GL297" i="3"/>
  <c r="GN297" i="3"/>
  <c r="GO297" i="3"/>
  <c r="GQ297" i="3"/>
  <c r="GR297" i="3"/>
  <c r="GT297" i="3"/>
  <c r="GU297" i="3"/>
  <c r="GW297" i="3"/>
  <c r="GX297" i="3"/>
  <c r="GZ297" i="3"/>
  <c r="HA297" i="3"/>
  <c r="HC297" i="3"/>
  <c r="HD297" i="3"/>
  <c r="HF297" i="3"/>
  <c r="HG297" i="3"/>
  <c r="HI297" i="3"/>
  <c r="HJ297" i="3"/>
  <c r="HL297" i="3"/>
  <c r="HM297" i="3"/>
  <c r="HO297" i="3"/>
  <c r="HP297" i="3"/>
  <c r="HR297" i="3"/>
  <c r="HS297" i="3"/>
  <c r="HU297" i="3"/>
  <c r="HV297" i="3"/>
  <c r="HX297" i="3"/>
  <c r="HY297" i="3"/>
  <c r="IA297" i="3"/>
  <c r="IB297" i="3"/>
  <c r="ID297" i="3"/>
  <c r="IE297" i="3"/>
  <c r="IG297" i="3"/>
  <c r="IH297" i="3"/>
  <c r="IJ297" i="3"/>
  <c r="IK297" i="3"/>
  <c r="IM297" i="3"/>
  <c r="IN297" i="3"/>
  <c r="IP297" i="3"/>
  <c r="IQ297" i="3"/>
  <c r="IS297" i="3"/>
  <c r="IT297" i="3"/>
  <c r="IV297" i="3"/>
  <c r="IW297" i="3"/>
  <c r="IY297" i="3"/>
  <c r="IZ297" i="3"/>
  <c r="JB297" i="3"/>
  <c r="JC297" i="3"/>
  <c r="JE297" i="3"/>
  <c r="JF297" i="3"/>
  <c r="JH297" i="3"/>
  <c r="JI297" i="3"/>
  <c r="JK297" i="3"/>
  <c r="JL297" i="3"/>
  <c r="JN297" i="3"/>
  <c r="JO297" i="3"/>
  <c r="JQ297" i="3"/>
  <c r="JR297" i="3"/>
  <c r="JT297" i="3"/>
  <c r="JU297" i="3"/>
  <c r="JW297" i="3"/>
  <c r="JX297" i="3"/>
  <c r="JZ297" i="3"/>
  <c r="KA297" i="3"/>
  <c r="KC297" i="3"/>
  <c r="KD297" i="3"/>
  <c r="KF297" i="3"/>
  <c r="KG297" i="3"/>
  <c r="KI297" i="3"/>
  <c r="KJ297" i="3"/>
  <c r="KL297" i="3"/>
  <c r="KM297" i="3"/>
  <c r="KO297" i="3"/>
  <c r="KP297" i="3"/>
  <c r="KR297" i="3"/>
  <c r="KS297" i="3"/>
  <c r="KU297" i="3"/>
  <c r="KV297" i="3"/>
  <c r="KX297" i="3"/>
  <c r="KY297" i="3"/>
  <c r="LA297" i="3"/>
  <c r="LB297" i="3"/>
  <c r="LD297" i="3"/>
  <c r="LE297" i="3"/>
  <c r="LG297" i="3"/>
  <c r="LH297" i="3"/>
  <c r="LJ297" i="3"/>
  <c r="LK297" i="3"/>
  <c r="LM297" i="3"/>
  <c r="LN297" i="3"/>
  <c r="LP297" i="3"/>
  <c r="LQ297" i="3"/>
  <c r="LX297" i="3"/>
  <c r="LZ297" i="3"/>
  <c r="MA297" i="3"/>
  <c r="MB297" i="3"/>
  <c r="MC297" i="3"/>
  <c r="MD297" i="3"/>
  <c r="MF297" i="3"/>
  <c r="MI297" i="3"/>
  <c r="D298" i="3"/>
  <c r="E298" i="3"/>
  <c r="G298" i="3"/>
  <c r="H298" i="3"/>
  <c r="J298" i="3"/>
  <c r="K298" i="3"/>
  <c r="M298" i="3"/>
  <c r="N298" i="3"/>
  <c r="P298" i="3"/>
  <c r="Q298" i="3"/>
  <c r="S298" i="3"/>
  <c r="T298" i="3"/>
  <c r="V298" i="3"/>
  <c r="W298" i="3"/>
  <c r="Y298" i="3"/>
  <c r="Z298" i="3"/>
  <c r="AB298" i="3"/>
  <c r="AC298" i="3"/>
  <c r="AE298" i="3"/>
  <c r="AF298" i="3"/>
  <c r="AH298" i="3"/>
  <c r="AJ298" i="3" s="1"/>
  <c r="AK298" i="3"/>
  <c r="AL298" i="3"/>
  <c r="AN298" i="3"/>
  <c r="AO298" i="3"/>
  <c r="AQ298" i="3"/>
  <c r="AR298" i="3"/>
  <c r="AT298" i="3"/>
  <c r="AU298" i="3"/>
  <c r="AW298" i="3"/>
  <c r="AX298" i="3"/>
  <c r="AZ298" i="3"/>
  <c r="BA298" i="3"/>
  <c r="BC298" i="3"/>
  <c r="BD298" i="3"/>
  <c r="BF298" i="3"/>
  <c r="BG298" i="3"/>
  <c r="BI298" i="3"/>
  <c r="BJ298" i="3"/>
  <c r="BL298" i="3"/>
  <c r="BM298" i="3"/>
  <c r="BO298" i="3"/>
  <c r="BP298" i="3"/>
  <c r="BR298" i="3"/>
  <c r="BS298" i="3"/>
  <c r="BU298" i="3"/>
  <c r="BV298" i="3"/>
  <c r="BX298" i="3"/>
  <c r="BY298" i="3"/>
  <c r="CA298" i="3"/>
  <c r="CB298" i="3"/>
  <c r="CD298" i="3"/>
  <c r="CE298" i="3"/>
  <c r="CG298" i="3"/>
  <c r="CH298" i="3"/>
  <c r="CJ298" i="3"/>
  <c r="CK298" i="3"/>
  <c r="CM298" i="3"/>
  <c r="CN298" i="3"/>
  <c r="CP298" i="3"/>
  <c r="CQ298" i="3"/>
  <c r="CS298" i="3"/>
  <c r="CT298" i="3"/>
  <c r="CV298" i="3"/>
  <c r="CW298" i="3"/>
  <c r="CY298" i="3"/>
  <c r="CZ298" i="3"/>
  <c r="DB298" i="3"/>
  <c r="DC298" i="3"/>
  <c r="DE298" i="3"/>
  <c r="DF298" i="3"/>
  <c r="DH298" i="3"/>
  <c r="DI298" i="3"/>
  <c r="DK298" i="3"/>
  <c r="DL298" i="3"/>
  <c r="DN298" i="3"/>
  <c r="DO298" i="3"/>
  <c r="DQ298" i="3"/>
  <c r="DR298" i="3"/>
  <c r="DT298" i="3"/>
  <c r="DU298" i="3"/>
  <c r="DW298" i="3"/>
  <c r="DX298" i="3"/>
  <c r="DZ298" i="3"/>
  <c r="EA298" i="3"/>
  <c r="EC298" i="3"/>
  <c r="ED298" i="3"/>
  <c r="EF298" i="3"/>
  <c r="EG298" i="3"/>
  <c r="EI298" i="3"/>
  <c r="EJ298" i="3"/>
  <c r="EL298" i="3"/>
  <c r="EM298" i="3"/>
  <c r="EO298" i="3"/>
  <c r="EP298" i="3"/>
  <c r="ER298" i="3"/>
  <c r="ES298" i="3"/>
  <c r="EU298" i="3"/>
  <c r="EV298" i="3"/>
  <c r="EX298" i="3"/>
  <c r="EY298" i="3"/>
  <c r="FA298" i="3"/>
  <c r="FB298" i="3"/>
  <c r="FD298" i="3"/>
  <c r="FE298" i="3"/>
  <c r="FG298" i="3"/>
  <c r="FH298" i="3"/>
  <c r="FJ298" i="3"/>
  <c r="FK298" i="3"/>
  <c r="FM298" i="3"/>
  <c r="FN298" i="3"/>
  <c r="FP298" i="3"/>
  <c r="FQ298" i="3"/>
  <c r="FS298" i="3"/>
  <c r="FT298" i="3"/>
  <c r="FV298" i="3"/>
  <c r="FW298" i="3"/>
  <c r="FY298" i="3"/>
  <c r="FZ298" i="3"/>
  <c r="GB298" i="3"/>
  <c r="GC298" i="3"/>
  <c r="GE298" i="3"/>
  <c r="GF298" i="3"/>
  <c r="GH298" i="3"/>
  <c r="GI298" i="3"/>
  <c r="GK298" i="3"/>
  <c r="GL298" i="3"/>
  <c r="GN298" i="3"/>
  <c r="GO298" i="3"/>
  <c r="GQ298" i="3"/>
  <c r="GR298" i="3"/>
  <c r="GT298" i="3"/>
  <c r="GU298" i="3"/>
  <c r="GW298" i="3"/>
  <c r="GX298" i="3"/>
  <c r="GZ298" i="3"/>
  <c r="HA298" i="3"/>
  <c r="HC298" i="3"/>
  <c r="HD298" i="3"/>
  <c r="HF298" i="3"/>
  <c r="HG298" i="3"/>
  <c r="HI298" i="3"/>
  <c r="HJ298" i="3"/>
  <c r="HL298" i="3"/>
  <c r="HM298" i="3"/>
  <c r="HO298" i="3"/>
  <c r="HP298" i="3"/>
  <c r="HR298" i="3"/>
  <c r="HS298" i="3"/>
  <c r="HU298" i="3"/>
  <c r="HV298" i="3"/>
  <c r="HX298" i="3"/>
  <c r="HY298" i="3"/>
  <c r="IA298" i="3"/>
  <c r="IB298" i="3"/>
  <c r="ID298" i="3"/>
  <c r="IE298" i="3"/>
  <c r="IG298" i="3"/>
  <c r="IH298" i="3"/>
  <c r="IJ298" i="3"/>
  <c r="IK298" i="3"/>
  <c r="IM298" i="3"/>
  <c r="IN298" i="3"/>
  <c r="IP298" i="3"/>
  <c r="IQ298" i="3"/>
  <c r="IS298" i="3"/>
  <c r="IT298" i="3"/>
  <c r="IV298" i="3"/>
  <c r="IW298" i="3"/>
  <c r="IY298" i="3"/>
  <c r="IZ298" i="3"/>
  <c r="JB298" i="3"/>
  <c r="JC298" i="3"/>
  <c r="JE298" i="3"/>
  <c r="JF298" i="3"/>
  <c r="JH298" i="3"/>
  <c r="JI298" i="3"/>
  <c r="JK298" i="3"/>
  <c r="JL298" i="3"/>
  <c r="JN298" i="3"/>
  <c r="JO298" i="3"/>
  <c r="JQ298" i="3"/>
  <c r="JR298" i="3"/>
  <c r="JT298" i="3"/>
  <c r="JU298" i="3"/>
  <c r="JW298" i="3"/>
  <c r="JX298" i="3"/>
  <c r="JZ298" i="3"/>
  <c r="KA298" i="3"/>
  <c r="KC298" i="3"/>
  <c r="KD298" i="3"/>
  <c r="KF298" i="3"/>
  <c r="KG298" i="3"/>
  <c r="KI298" i="3"/>
  <c r="KJ298" i="3"/>
  <c r="KL298" i="3"/>
  <c r="KM298" i="3"/>
  <c r="KO298" i="3"/>
  <c r="KP298" i="3"/>
  <c r="KR298" i="3"/>
  <c r="KS298" i="3"/>
  <c r="KU298" i="3"/>
  <c r="KV298" i="3"/>
  <c r="KX298" i="3"/>
  <c r="KY298" i="3"/>
  <c r="LA298" i="3"/>
  <c r="LB298" i="3"/>
  <c r="LD298" i="3"/>
  <c r="LE298" i="3"/>
  <c r="LG298" i="3"/>
  <c r="LH298" i="3"/>
  <c r="LJ298" i="3"/>
  <c r="LK298" i="3"/>
  <c r="LM298" i="3"/>
  <c r="LN298" i="3"/>
  <c r="LP298" i="3"/>
  <c r="LQ298" i="3"/>
  <c r="LX298" i="3"/>
  <c r="LZ298" i="3"/>
  <c r="MA298" i="3"/>
  <c r="MB298" i="3"/>
  <c r="MC298" i="3"/>
  <c r="MD298" i="3"/>
  <c r="MF298" i="3"/>
  <c r="MI298" i="3"/>
  <c r="D299" i="3"/>
  <c r="E299" i="3"/>
  <c r="G299" i="3"/>
  <c r="H299" i="3"/>
  <c r="J299" i="3"/>
  <c r="K299" i="3"/>
  <c r="M299" i="3"/>
  <c r="N299" i="3"/>
  <c r="P299" i="3"/>
  <c r="Q299" i="3"/>
  <c r="S299" i="3"/>
  <c r="T299" i="3"/>
  <c r="V299" i="3"/>
  <c r="W299" i="3"/>
  <c r="Y299" i="3"/>
  <c r="Z299" i="3"/>
  <c r="AB299" i="3"/>
  <c r="AC299" i="3"/>
  <c r="AE299" i="3"/>
  <c r="AF299" i="3"/>
  <c r="AH299" i="3"/>
  <c r="AJ299" i="3" s="1"/>
  <c r="AK299" i="3"/>
  <c r="AL299" i="3"/>
  <c r="AN299" i="3"/>
  <c r="AO299" i="3"/>
  <c r="AQ299" i="3"/>
  <c r="AR299" i="3"/>
  <c r="AT299" i="3"/>
  <c r="AU299" i="3"/>
  <c r="AW299" i="3"/>
  <c r="AX299" i="3"/>
  <c r="AZ299" i="3"/>
  <c r="BA299" i="3"/>
  <c r="BC299" i="3"/>
  <c r="BD299" i="3"/>
  <c r="BF299" i="3"/>
  <c r="BG299" i="3"/>
  <c r="BI299" i="3"/>
  <c r="BJ299" i="3"/>
  <c r="BL299" i="3"/>
  <c r="BM299" i="3"/>
  <c r="BO299" i="3"/>
  <c r="BP299" i="3"/>
  <c r="BR299" i="3"/>
  <c r="BS299" i="3"/>
  <c r="BU299" i="3"/>
  <c r="BV299" i="3"/>
  <c r="BX299" i="3"/>
  <c r="BY299" i="3"/>
  <c r="CA299" i="3"/>
  <c r="CB299" i="3"/>
  <c r="CD299" i="3"/>
  <c r="CE299" i="3"/>
  <c r="CG299" i="3"/>
  <c r="CH299" i="3"/>
  <c r="CJ299" i="3"/>
  <c r="CK299" i="3"/>
  <c r="CM299" i="3"/>
  <c r="CN299" i="3"/>
  <c r="CP299" i="3"/>
  <c r="CQ299" i="3"/>
  <c r="CS299" i="3"/>
  <c r="CT299" i="3"/>
  <c r="CV299" i="3"/>
  <c r="CW299" i="3"/>
  <c r="CY299" i="3"/>
  <c r="CZ299" i="3"/>
  <c r="DB299" i="3"/>
  <c r="DC299" i="3"/>
  <c r="DE299" i="3"/>
  <c r="DF299" i="3"/>
  <c r="DH299" i="3"/>
  <c r="DI299" i="3"/>
  <c r="DK299" i="3"/>
  <c r="DL299" i="3"/>
  <c r="DN299" i="3"/>
  <c r="DO299" i="3"/>
  <c r="DQ299" i="3"/>
  <c r="DR299" i="3"/>
  <c r="DT299" i="3"/>
  <c r="DU299" i="3"/>
  <c r="DW299" i="3"/>
  <c r="DX299" i="3"/>
  <c r="DZ299" i="3"/>
  <c r="EA299" i="3"/>
  <c r="EC299" i="3"/>
  <c r="ED299" i="3"/>
  <c r="EF299" i="3"/>
  <c r="EG299" i="3"/>
  <c r="EI299" i="3"/>
  <c r="EJ299" i="3"/>
  <c r="EL299" i="3"/>
  <c r="EM299" i="3"/>
  <c r="EO299" i="3"/>
  <c r="EP299" i="3"/>
  <c r="ER299" i="3"/>
  <c r="ES299" i="3"/>
  <c r="EU299" i="3"/>
  <c r="EV299" i="3"/>
  <c r="EX299" i="3"/>
  <c r="EY299" i="3"/>
  <c r="FA299" i="3"/>
  <c r="FB299" i="3"/>
  <c r="FD299" i="3"/>
  <c r="FE299" i="3"/>
  <c r="FG299" i="3"/>
  <c r="FH299" i="3"/>
  <c r="FJ299" i="3"/>
  <c r="FK299" i="3"/>
  <c r="FM299" i="3"/>
  <c r="FN299" i="3"/>
  <c r="FP299" i="3"/>
  <c r="FQ299" i="3"/>
  <c r="FS299" i="3"/>
  <c r="FT299" i="3"/>
  <c r="FV299" i="3"/>
  <c r="FW299" i="3"/>
  <c r="FY299" i="3"/>
  <c r="FZ299" i="3"/>
  <c r="GB299" i="3"/>
  <c r="GC299" i="3"/>
  <c r="GE299" i="3"/>
  <c r="GF299" i="3"/>
  <c r="GH299" i="3"/>
  <c r="GI299" i="3"/>
  <c r="GK299" i="3"/>
  <c r="GL299" i="3"/>
  <c r="GN299" i="3"/>
  <c r="GO299" i="3"/>
  <c r="GQ299" i="3"/>
  <c r="GR299" i="3"/>
  <c r="GT299" i="3"/>
  <c r="GU299" i="3"/>
  <c r="GW299" i="3"/>
  <c r="GX299" i="3"/>
  <c r="GZ299" i="3"/>
  <c r="HA299" i="3"/>
  <c r="HC299" i="3"/>
  <c r="HD299" i="3"/>
  <c r="HF299" i="3"/>
  <c r="HG299" i="3"/>
  <c r="HI299" i="3"/>
  <c r="HJ299" i="3"/>
  <c r="HL299" i="3"/>
  <c r="HM299" i="3"/>
  <c r="HO299" i="3"/>
  <c r="HP299" i="3"/>
  <c r="HR299" i="3"/>
  <c r="HS299" i="3"/>
  <c r="HU299" i="3"/>
  <c r="HV299" i="3"/>
  <c r="HX299" i="3"/>
  <c r="HY299" i="3"/>
  <c r="IA299" i="3"/>
  <c r="IB299" i="3"/>
  <c r="ID299" i="3"/>
  <c r="IE299" i="3"/>
  <c r="IG299" i="3"/>
  <c r="IH299" i="3"/>
  <c r="IJ299" i="3"/>
  <c r="IK299" i="3"/>
  <c r="IM299" i="3"/>
  <c r="IN299" i="3"/>
  <c r="IP299" i="3"/>
  <c r="IQ299" i="3"/>
  <c r="IS299" i="3"/>
  <c r="IT299" i="3"/>
  <c r="IV299" i="3"/>
  <c r="IW299" i="3"/>
  <c r="IY299" i="3"/>
  <c r="IZ299" i="3"/>
  <c r="JB299" i="3"/>
  <c r="JC299" i="3"/>
  <c r="JE299" i="3"/>
  <c r="JF299" i="3"/>
  <c r="JH299" i="3"/>
  <c r="JI299" i="3"/>
  <c r="JK299" i="3"/>
  <c r="JL299" i="3"/>
  <c r="JN299" i="3"/>
  <c r="JO299" i="3"/>
  <c r="JQ299" i="3"/>
  <c r="JR299" i="3"/>
  <c r="JT299" i="3"/>
  <c r="JU299" i="3"/>
  <c r="JW299" i="3"/>
  <c r="JX299" i="3"/>
  <c r="JZ299" i="3"/>
  <c r="KA299" i="3"/>
  <c r="KC299" i="3"/>
  <c r="KD299" i="3"/>
  <c r="KF299" i="3"/>
  <c r="KG299" i="3"/>
  <c r="KI299" i="3"/>
  <c r="KJ299" i="3"/>
  <c r="KL299" i="3"/>
  <c r="KM299" i="3"/>
  <c r="KO299" i="3"/>
  <c r="KP299" i="3"/>
  <c r="KR299" i="3"/>
  <c r="KS299" i="3"/>
  <c r="KU299" i="3"/>
  <c r="KV299" i="3"/>
  <c r="KX299" i="3"/>
  <c r="KY299" i="3"/>
  <c r="LA299" i="3"/>
  <c r="LB299" i="3"/>
  <c r="LD299" i="3"/>
  <c r="LE299" i="3"/>
  <c r="LG299" i="3"/>
  <c r="LH299" i="3"/>
  <c r="LJ299" i="3"/>
  <c r="LK299" i="3"/>
  <c r="LM299" i="3"/>
  <c r="LN299" i="3"/>
  <c r="LP299" i="3"/>
  <c r="LQ299" i="3"/>
  <c r="LX299" i="3"/>
  <c r="LZ299" i="3"/>
  <c r="MA299" i="3"/>
  <c r="MB299" i="3"/>
  <c r="MC299" i="3"/>
  <c r="MD299" i="3"/>
  <c r="MF299" i="3"/>
  <c r="MI299" i="3"/>
  <c r="D300" i="3"/>
  <c r="E300" i="3"/>
  <c r="G300" i="3"/>
  <c r="H300" i="3"/>
  <c r="J300" i="3"/>
  <c r="K300" i="3"/>
  <c r="M300" i="3"/>
  <c r="N300" i="3"/>
  <c r="P300" i="3"/>
  <c r="Q300" i="3"/>
  <c r="S300" i="3"/>
  <c r="T300" i="3"/>
  <c r="V300" i="3"/>
  <c r="W300" i="3"/>
  <c r="Y300" i="3"/>
  <c r="Z300" i="3"/>
  <c r="AB300" i="3"/>
  <c r="AC300" i="3"/>
  <c r="AE300" i="3"/>
  <c r="AF300" i="3"/>
  <c r="AH300" i="3"/>
  <c r="AJ300" i="3" s="1"/>
  <c r="AK300" i="3"/>
  <c r="AL300" i="3"/>
  <c r="AN300" i="3"/>
  <c r="AO300" i="3"/>
  <c r="AQ300" i="3"/>
  <c r="AR300" i="3"/>
  <c r="AT300" i="3"/>
  <c r="AU300" i="3"/>
  <c r="AW300" i="3"/>
  <c r="AX300" i="3"/>
  <c r="AZ300" i="3"/>
  <c r="BA300" i="3"/>
  <c r="BC300" i="3"/>
  <c r="BD300" i="3"/>
  <c r="BF300" i="3"/>
  <c r="BG300" i="3"/>
  <c r="BI300" i="3"/>
  <c r="BJ300" i="3"/>
  <c r="BL300" i="3"/>
  <c r="BM300" i="3"/>
  <c r="BO300" i="3"/>
  <c r="BP300" i="3"/>
  <c r="BR300" i="3"/>
  <c r="BS300" i="3"/>
  <c r="BU300" i="3"/>
  <c r="BV300" i="3"/>
  <c r="BX300" i="3"/>
  <c r="BY300" i="3"/>
  <c r="CA300" i="3"/>
  <c r="CB300" i="3"/>
  <c r="CD300" i="3"/>
  <c r="CE300" i="3"/>
  <c r="CG300" i="3"/>
  <c r="CH300" i="3"/>
  <c r="CJ300" i="3"/>
  <c r="CK300" i="3"/>
  <c r="CM300" i="3"/>
  <c r="CN300" i="3"/>
  <c r="CP300" i="3"/>
  <c r="CQ300" i="3"/>
  <c r="CS300" i="3"/>
  <c r="CT300" i="3"/>
  <c r="CV300" i="3"/>
  <c r="CW300" i="3"/>
  <c r="CY300" i="3"/>
  <c r="CZ300" i="3"/>
  <c r="DB300" i="3"/>
  <c r="DC300" i="3"/>
  <c r="DE300" i="3"/>
  <c r="DF300" i="3"/>
  <c r="DH300" i="3"/>
  <c r="DI300" i="3"/>
  <c r="DK300" i="3"/>
  <c r="DL300" i="3"/>
  <c r="DN300" i="3"/>
  <c r="DO300" i="3"/>
  <c r="DQ300" i="3"/>
  <c r="DR300" i="3"/>
  <c r="DT300" i="3"/>
  <c r="DU300" i="3"/>
  <c r="DW300" i="3"/>
  <c r="DX300" i="3"/>
  <c r="DZ300" i="3"/>
  <c r="EA300" i="3"/>
  <c r="EC300" i="3"/>
  <c r="ED300" i="3"/>
  <c r="EF300" i="3"/>
  <c r="EG300" i="3"/>
  <c r="EI300" i="3"/>
  <c r="EJ300" i="3"/>
  <c r="EL300" i="3"/>
  <c r="EM300" i="3"/>
  <c r="EO300" i="3"/>
  <c r="EP300" i="3"/>
  <c r="ER300" i="3"/>
  <c r="ES300" i="3"/>
  <c r="EU300" i="3"/>
  <c r="EV300" i="3"/>
  <c r="EX300" i="3"/>
  <c r="EY300" i="3"/>
  <c r="FA300" i="3"/>
  <c r="FB300" i="3"/>
  <c r="FD300" i="3"/>
  <c r="FE300" i="3"/>
  <c r="FG300" i="3"/>
  <c r="FH300" i="3"/>
  <c r="FJ300" i="3"/>
  <c r="FK300" i="3"/>
  <c r="FM300" i="3"/>
  <c r="FN300" i="3"/>
  <c r="FP300" i="3"/>
  <c r="FQ300" i="3"/>
  <c r="FS300" i="3"/>
  <c r="FT300" i="3"/>
  <c r="FV300" i="3"/>
  <c r="FW300" i="3"/>
  <c r="FY300" i="3"/>
  <c r="FZ300" i="3"/>
  <c r="GB300" i="3"/>
  <c r="GC300" i="3"/>
  <c r="GE300" i="3"/>
  <c r="GF300" i="3"/>
  <c r="GH300" i="3"/>
  <c r="GI300" i="3"/>
  <c r="GK300" i="3"/>
  <c r="GL300" i="3"/>
  <c r="GN300" i="3"/>
  <c r="GO300" i="3"/>
  <c r="GQ300" i="3"/>
  <c r="GR300" i="3"/>
  <c r="GT300" i="3"/>
  <c r="GU300" i="3"/>
  <c r="GW300" i="3"/>
  <c r="GX300" i="3"/>
  <c r="GZ300" i="3"/>
  <c r="HA300" i="3"/>
  <c r="HC300" i="3"/>
  <c r="HD300" i="3"/>
  <c r="HF300" i="3"/>
  <c r="HG300" i="3"/>
  <c r="HI300" i="3"/>
  <c r="HJ300" i="3"/>
  <c r="HL300" i="3"/>
  <c r="HM300" i="3"/>
  <c r="HO300" i="3"/>
  <c r="HP300" i="3"/>
  <c r="HR300" i="3"/>
  <c r="HS300" i="3"/>
  <c r="HU300" i="3"/>
  <c r="HV300" i="3"/>
  <c r="HX300" i="3"/>
  <c r="HY300" i="3"/>
  <c r="IA300" i="3"/>
  <c r="IB300" i="3"/>
  <c r="ID300" i="3"/>
  <c r="IE300" i="3"/>
  <c r="IG300" i="3"/>
  <c r="IH300" i="3"/>
  <c r="IJ300" i="3"/>
  <c r="IK300" i="3"/>
  <c r="IM300" i="3"/>
  <c r="IN300" i="3"/>
  <c r="IP300" i="3"/>
  <c r="IQ300" i="3"/>
  <c r="IS300" i="3"/>
  <c r="IT300" i="3"/>
  <c r="IV300" i="3"/>
  <c r="IW300" i="3"/>
  <c r="IY300" i="3"/>
  <c r="IZ300" i="3"/>
  <c r="JB300" i="3"/>
  <c r="JC300" i="3"/>
  <c r="JE300" i="3"/>
  <c r="JF300" i="3"/>
  <c r="JH300" i="3"/>
  <c r="JI300" i="3"/>
  <c r="JK300" i="3"/>
  <c r="JL300" i="3"/>
  <c r="JN300" i="3"/>
  <c r="JO300" i="3"/>
  <c r="JQ300" i="3"/>
  <c r="JR300" i="3"/>
  <c r="JT300" i="3"/>
  <c r="JU300" i="3"/>
  <c r="JW300" i="3"/>
  <c r="JX300" i="3"/>
  <c r="JZ300" i="3"/>
  <c r="KA300" i="3"/>
  <c r="KC300" i="3"/>
  <c r="KD300" i="3"/>
  <c r="KF300" i="3"/>
  <c r="KG300" i="3"/>
  <c r="KI300" i="3"/>
  <c r="KJ300" i="3"/>
  <c r="KL300" i="3"/>
  <c r="KM300" i="3"/>
  <c r="KO300" i="3"/>
  <c r="KP300" i="3"/>
  <c r="KR300" i="3"/>
  <c r="KS300" i="3"/>
  <c r="KU300" i="3"/>
  <c r="KV300" i="3"/>
  <c r="KX300" i="3"/>
  <c r="KY300" i="3"/>
  <c r="LA300" i="3"/>
  <c r="LB300" i="3"/>
  <c r="LD300" i="3"/>
  <c r="LE300" i="3"/>
  <c r="LG300" i="3"/>
  <c r="LH300" i="3"/>
  <c r="LJ300" i="3"/>
  <c r="LK300" i="3"/>
  <c r="LM300" i="3"/>
  <c r="LN300" i="3"/>
  <c r="LP300" i="3"/>
  <c r="LQ300" i="3"/>
  <c r="LX300" i="3"/>
  <c r="LZ300" i="3"/>
  <c r="MA300" i="3"/>
  <c r="MB300" i="3"/>
  <c r="MC300" i="3"/>
  <c r="MD300" i="3"/>
  <c r="MF300" i="3"/>
  <c r="MI300" i="3"/>
  <c r="D301" i="3"/>
  <c r="E301" i="3"/>
  <c r="G301" i="3"/>
  <c r="H301" i="3"/>
  <c r="J301" i="3"/>
  <c r="K301" i="3"/>
  <c r="M301" i="3"/>
  <c r="N301" i="3"/>
  <c r="P301" i="3"/>
  <c r="Q301" i="3"/>
  <c r="S301" i="3"/>
  <c r="T301" i="3"/>
  <c r="V301" i="3"/>
  <c r="W301" i="3"/>
  <c r="Y301" i="3"/>
  <c r="Z301" i="3"/>
  <c r="AB301" i="3"/>
  <c r="AC301" i="3"/>
  <c r="AE301" i="3"/>
  <c r="AF301" i="3"/>
  <c r="AH301" i="3"/>
  <c r="AJ301" i="3" s="1"/>
  <c r="AK301" i="3"/>
  <c r="AL301" i="3"/>
  <c r="AN301" i="3"/>
  <c r="AO301" i="3"/>
  <c r="AQ301" i="3"/>
  <c r="AR301" i="3"/>
  <c r="AT301" i="3"/>
  <c r="AU301" i="3"/>
  <c r="AW301" i="3"/>
  <c r="AX301" i="3"/>
  <c r="AZ301" i="3"/>
  <c r="BA301" i="3"/>
  <c r="BC301" i="3"/>
  <c r="BD301" i="3"/>
  <c r="BF301" i="3"/>
  <c r="BG301" i="3"/>
  <c r="BI301" i="3"/>
  <c r="BJ301" i="3"/>
  <c r="BL301" i="3"/>
  <c r="BM301" i="3"/>
  <c r="BO301" i="3"/>
  <c r="BP301" i="3"/>
  <c r="BR301" i="3"/>
  <c r="BS301" i="3"/>
  <c r="BU301" i="3"/>
  <c r="BV301" i="3"/>
  <c r="BX301" i="3"/>
  <c r="BY301" i="3"/>
  <c r="CA301" i="3"/>
  <c r="CB301" i="3"/>
  <c r="CD301" i="3"/>
  <c r="CE301" i="3"/>
  <c r="CG301" i="3"/>
  <c r="CH301" i="3"/>
  <c r="CJ301" i="3"/>
  <c r="CK301" i="3"/>
  <c r="CM301" i="3"/>
  <c r="CN301" i="3"/>
  <c r="CP301" i="3"/>
  <c r="CQ301" i="3"/>
  <c r="CS301" i="3"/>
  <c r="CT301" i="3"/>
  <c r="CV301" i="3"/>
  <c r="CW301" i="3"/>
  <c r="CY301" i="3"/>
  <c r="CZ301" i="3"/>
  <c r="DB301" i="3"/>
  <c r="DC301" i="3"/>
  <c r="DE301" i="3"/>
  <c r="DF301" i="3"/>
  <c r="DH301" i="3"/>
  <c r="DI301" i="3"/>
  <c r="DK301" i="3"/>
  <c r="DL301" i="3"/>
  <c r="DN301" i="3"/>
  <c r="DO301" i="3"/>
  <c r="DQ301" i="3"/>
  <c r="DR301" i="3"/>
  <c r="DT301" i="3"/>
  <c r="DU301" i="3"/>
  <c r="DW301" i="3"/>
  <c r="DX301" i="3"/>
  <c r="DZ301" i="3"/>
  <c r="EA301" i="3"/>
  <c r="EC301" i="3"/>
  <c r="ED301" i="3"/>
  <c r="EF301" i="3"/>
  <c r="EG301" i="3"/>
  <c r="EI301" i="3"/>
  <c r="EJ301" i="3"/>
  <c r="EL301" i="3"/>
  <c r="EM301" i="3"/>
  <c r="EO301" i="3"/>
  <c r="EP301" i="3"/>
  <c r="ER301" i="3"/>
  <c r="ES301" i="3"/>
  <c r="EU301" i="3"/>
  <c r="EV301" i="3"/>
  <c r="EX301" i="3"/>
  <c r="EY301" i="3"/>
  <c r="FA301" i="3"/>
  <c r="FB301" i="3"/>
  <c r="FD301" i="3"/>
  <c r="FE301" i="3"/>
  <c r="FG301" i="3"/>
  <c r="FH301" i="3"/>
  <c r="FJ301" i="3"/>
  <c r="FK301" i="3"/>
  <c r="FM301" i="3"/>
  <c r="FN301" i="3"/>
  <c r="FP301" i="3"/>
  <c r="FQ301" i="3"/>
  <c r="FS301" i="3"/>
  <c r="FT301" i="3"/>
  <c r="FV301" i="3"/>
  <c r="FW301" i="3"/>
  <c r="FY301" i="3"/>
  <c r="FZ301" i="3"/>
  <c r="GB301" i="3"/>
  <c r="GC301" i="3"/>
  <c r="GE301" i="3"/>
  <c r="GF301" i="3"/>
  <c r="GH301" i="3"/>
  <c r="GI301" i="3"/>
  <c r="GK301" i="3"/>
  <c r="GL301" i="3"/>
  <c r="GN301" i="3"/>
  <c r="GO301" i="3"/>
  <c r="GQ301" i="3"/>
  <c r="GR301" i="3"/>
  <c r="GT301" i="3"/>
  <c r="GU301" i="3"/>
  <c r="GW301" i="3"/>
  <c r="GX301" i="3"/>
  <c r="GZ301" i="3"/>
  <c r="HA301" i="3"/>
  <c r="HC301" i="3"/>
  <c r="HD301" i="3"/>
  <c r="HF301" i="3"/>
  <c r="HG301" i="3"/>
  <c r="HI301" i="3"/>
  <c r="HJ301" i="3"/>
  <c r="HL301" i="3"/>
  <c r="HM301" i="3"/>
  <c r="HO301" i="3"/>
  <c r="HP301" i="3"/>
  <c r="HR301" i="3"/>
  <c r="HS301" i="3"/>
  <c r="HU301" i="3"/>
  <c r="HV301" i="3"/>
  <c r="HX301" i="3"/>
  <c r="HY301" i="3"/>
  <c r="IA301" i="3"/>
  <c r="IB301" i="3"/>
  <c r="ID301" i="3"/>
  <c r="IE301" i="3"/>
  <c r="IG301" i="3"/>
  <c r="IH301" i="3"/>
  <c r="IJ301" i="3"/>
  <c r="IK301" i="3"/>
  <c r="IM301" i="3"/>
  <c r="IN301" i="3"/>
  <c r="IP301" i="3"/>
  <c r="IQ301" i="3"/>
  <c r="IS301" i="3"/>
  <c r="IT301" i="3"/>
  <c r="IV301" i="3"/>
  <c r="IW301" i="3"/>
  <c r="IY301" i="3"/>
  <c r="IZ301" i="3"/>
  <c r="JB301" i="3"/>
  <c r="JC301" i="3"/>
  <c r="JE301" i="3"/>
  <c r="JF301" i="3"/>
  <c r="JH301" i="3"/>
  <c r="JI301" i="3"/>
  <c r="JK301" i="3"/>
  <c r="JL301" i="3"/>
  <c r="JN301" i="3"/>
  <c r="JO301" i="3"/>
  <c r="JQ301" i="3"/>
  <c r="JR301" i="3"/>
  <c r="JT301" i="3"/>
  <c r="JU301" i="3"/>
  <c r="JW301" i="3"/>
  <c r="JX301" i="3"/>
  <c r="JZ301" i="3"/>
  <c r="KA301" i="3"/>
  <c r="KC301" i="3"/>
  <c r="KD301" i="3"/>
  <c r="KF301" i="3"/>
  <c r="KG301" i="3"/>
  <c r="KI301" i="3"/>
  <c r="KJ301" i="3"/>
  <c r="KL301" i="3"/>
  <c r="KM301" i="3"/>
  <c r="KO301" i="3"/>
  <c r="KP301" i="3"/>
  <c r="KR301" i="3"/>
  <c r="KS301" i="3"/>
  <c r="KU301" i="3"/>
  <c r="KV301" i="3"/>
  <c r="KX301" i="3"/>
  <c r="KY301" i="3"/>
  <c r="LA301" i="3"/>
  <c r="LB301" i="3"/>
  <c r="LD301" i="3"/>
  <c r="LE301" i="3"/>
  <c r="LG301" i="3"/>
  <c r="LH301" i="3"/>
  <c r="LJ301" i="3"/>
  <c r="LK301" i="3"/>
  <c r="LM301" i="3"/>
  <c r="LN301" i="3"/>
  <c r="LP301" i="3"/>
  <c r="LQ301" i="3"/>
  <c r="LX301" i="3"/>
  <c r="LZ301" i="3"/>
  <c r="MA301" i="3"/>
  <c r="MB301" i="3"/>
  <c r="MC301" i="3"/>
  <c r="MD301" i="3"/>
  <c r="MF301" i="3"/>
  <c r="MI301" i="3"/>
  <c r="D302" i="3"/>
  <c r="E302" i="3"/>
  <c r="G302" i="3"/>
  <c r="H302" i="3"/>
  <c r="J302" i="3"/>
  <c r="K302" i="3"/>
  <c r="M302" i="3"/>
  <c r="N302" i="3"/>
  <c r="P302" i="3"/>
  <c r="Q302" i="3"/>
  <c r="S302" i="3"/>
  <c r="T302" i="3"/>
  <c r="V302" i="3"/>
  <c r="W302" i="3"/>
  <c r="Y302" i="3"/>
  <c r="Z302" i="3"/>
  <c r="AB302" i="3"/>
  <c r="AC302" i="3"/>
  <c r="AE302" i="3"/>
  <c r="AF302" i="3"/>
  <c r="AH302" i="3"/>
  <c r="AJ302" i="3" s="1"/>
  <c r="AK302" i="3"/>
  <c r="AL302" i="3"/>
  <c r="AN302" i="3"/>
  <c r="AO302" i="3"/>
  <c r="AQ302" i="3"/>
  <c r="AR302" i="3"/>
  <c r="AT302" i="3"/>
  <c r="AU302" i="3"/>
  <c r="AW302" i="3"/>
  <c r="AX302" i="3"/>
  <c r="AZ302" i="3"/>
  <c r="BA302" i="3"/>
  <c r="BC302" i="3"/>
  <c r="BD302" i="3"/>
  <c r="BF302" i="3"/>
  <c r="BG302" i="3"/>
  <c r="BI302" i="3"/>
  <c r="BJ302" i="3"/>
  <c r="BL302" i="3"/>
  <c r="BM302" i="3"/>
  <c r="BO302" i="3"/>
  <c r="BP302" i="3"/>
  <c r="BR302" i="3"/>
  <c r="BS302" i="3"/>
  <c r="BU302" i="3"/>
  <c r="BV302" i="3"/>
  <c r="BX302" i="3"/>
  <c r="BY302" i="3"/>
  <c r="CA302" i="3"/>
  <c r="CB302" i="3"/>
  <c r="CD302" i="3"/>
  <c r="CE302" i="3"/>
  <c r="CG302" i="3"/>
  <c r="CH302" i="3"/>
  <c r="CJ302" i="3"/>
  <c r="CK302" i="3"/>
  <c r="CM302" i="3"/>
  <c r="CN302" i="3"/>
  <c r="CP302" i="3"/>
  <c r="CQ302" i="3"/>
  <c r="CS302" i="3"/>
  <c r="CT302" i="3"/>
  <c r="CV302" i="3"/>
  <c r="CW302" i="3"/>
  <c r="CY302" i="3"/>
  <c r="CZ302" i="3"/>
  <c r="DB302" i="3"/>
  <c r="DC302" i="3"/>
  <c r="DE302" i="3"/>
  <c r="DF302" i="3"/>
  <c r="DH302" i="3"/>
  <c r="DI302" i="3"/>
  <c r="DK302" i="3"/>
  <c r="DL302" i="3"/>
  <c r="DN302" i="3"/>
  <c r="DO302" i="3"/>
  <c r="DQ302" i="3"/>
  <c r="DR302" i="3"/>
  <c r="DT302" i="3"/>
  <c r="DU302" i="3"/>
  <c r="DW302" i="3"/>
  <c r="DX302" i="3"/>
  <c r="DZ302" i="3"/>
  <c r="EA302" i="3"/>
  <c r="EC302" i="3"/>
  <c r="ED302" i="3"/>
  <c r="EF302" i="3"/>
  <c r="EG302" i="3"/>
  <c r="EI302" i="3"/>
  <c r="EJ302" i="3"/>
  <c r="EL302" i="3"/>
  <c r="EM302" i="3"/>
  <c r="EO302" i="3"/>
  <c r="EP302" i="3"/>
  <c r="ER302" i="3"/>
  <c r="ES302" i="3"/>
  <c r="EU302" i="3"/>
  <c r="EV302" i="3"/>
  <c r="EX302" i="3"/>
  <c r="EY302" i="3"/>
  <c r="FA302" i="3"/>
  <c r="FB302" i="3"/>
  <c r="FD302" i="3"/>
  <c r="FE302" i="3"/>
  <c r="FG302" i="3"/>
  <c r="FH302" i="3"/>
  <c r="FJ302" i="3"/>
  <c r="FK302" i="3"/>
  <c r="FM302" i="3"/>
  <c r="FN302" i="3"/>
  <c r="FP302" i="3"/>
  <c r="FQ302" i="3"/>
  <c r="FS302" i="3"/>
  <c r="FT302" i="3"/>
  <c r="FV302" i="3"/>
  <c r="FW302" i="3"/>
  <c r="FY302" i="3"/>
  <c r="FZ302" i="3"/>
  <c r="GB302" i="3"/>
  <c r="GC302" i="3"/>
  <c r="GE302" i="3"/>
  <c r="GF302" i="3"/>
  <c r="GH302" i="3"/>
  <c r="GI302" i="3"/>
  <c r="GK302" i="3"/>
  <c r="GL302" i="3"/>
  <c r="GN302" i="3"/>
  <c r="GO302" i="3"/>
  <c r="GQ302" i="3"/>
  <c r="GR302" i="3"/>
  <c r="GT302" i="3"/>
  <c r="GU302" i="3"/>
  <c r="GW302" i="3"/>
  <c r="GX302" i="3"/>
  <c r="GZ302" i="3"/>
  <c r="HA302" i="3"/>
  <c r="HC302" i="3"/>
  <c r="HD302" i="3"/>
  <c r="HF302" i="3"/>
  <c r="HG302" i="3"/>
  <c r="HI302" i="3"/>
  <c r="HJ302" i="3"/>
  <c r="HL302" i="3"/>
  <c r="HM302" i="3"/>
  <c r="HO302" i="3"/>
  <c r="HP302" i="3"/>
  <c r="HR302" i="3"/>
  <c r="HS302" i="3"/>
  <c r="HU302" i="3"/>
  <c r="HV302" i="3"/>
  <c r="HX302" i="3"/>
  <c r="HY302" i="3"/>
  <c r="IA302" i="3"/>
  <c r="IB302" i="3"/>
  <c r="ID302" i="3"/>
  <c r="IE302" i="3"/>
  <c r="IG302" i="3"/>
  <c r="IH302" i="3"/>
  <c r="IJ302" i="3"/>
  <c r="IK302" i="3"/>
  <c r="IM302" i="3"/>
  <c r="IN302" i="3"/>
  <c r="IP302" i="3"/>
  <c r="IQ302" i="3"/>
  <c r="IS302" i="3"/>
  <c r="IT302" i="3"/>
  <c r="IV302" i="3"/>
  <c r="IW302" i="3"/>
  <c r="IY302" i="3"/>
  <c r="IZ302" i="3"/>
  <c r="JB302" i="3"/>
  <c r="JC302" i="3"/>
  <c r="JE302" i="3"/>
  <c r="JF302" i="3"/>
  <c r="JH302" i="3"/>
  <c r="JI302" i="3"/>
  <c r="JK302" i="3"/>
  <c r="JL302" i="3"/>
  <c r="JN302" i="3"/>
  <c r="JO302" i="3"/>
  <c r="JQ302" i="3"/>
  <c r="JR302" i="3"/>
  <c r="JT302" i="3"/>
  <c r="JU302" i="3"/>
  <c r="JW302" i="3"/>
  <c r="JX302" i="3"/>
  <c r="JZ302" i="3"/>
  <c r="KA302" i="3"/>
  <c r="KC302" i="3"/>
  <c r="KD302" i="3"/>
  <c r="KF302" i="3"/>
  <c r="KG302" i="3"/>
  <c r="KI302" i="3"/>
  <c r="KJ302" i="3"/>
  <c r="KL302" i="3"/>
  <c r="KM302" i="3"/>
  <c r="KO302" i="3"/>
  <c r="KP302" i="3"/>
  <c r="KR302" i="3"/>
  <c r="KS302" i="3"/>
  <c r="KU302" i="3"/>
  <c r="KV302" i="3"/>
  <c r="KX302" i="3"/>
  <c r="KY302" i="3"/>
  <c r="LA302" i="3"/>
  <c r="LB302" i="3"/>
  <c r="LD302" i="3"/>
  <c r="LE302" i="3"/>
  <c r="LG302" i="3"/>
  <c r="LH302" i="3"/>
  <c r="LJ302" i="3"/>
  <c r="LK302" i="3"/>
  <c r="LM302" i="3"/>
  <c r="LN302" i="3"/>
  <c r="LP302" i="3"/>
  <c r="LQ302" i="3"/>
  <c r="LX302" i="3"/>
  <c r="LZ302" i="3"/>
  <c r="MA302" i="3"/>
  <c r="MB302" i="3"/>
  <c r="MC302" i="3"/>
  <c r="MD302" i="3"/>
  <c r="MF302" i="3"/>
  <c r="MI302" i="3"/>
  <c r="D303" i="3"/>
  <c r="E303" i="3"/>
  <c r="G303" i="3"/>
  <c r="H303" i="3"/>
  <c r="J303" i="3"/>
  <c r="K303" i="3"/>
  <c r="M303" i="3"/>
  <c r="N303" i="3"/>
  <c r="P303" i="3"/>
  <c r="Q303" i="3"/>
  <c r="S303" i="3"/>
  <c r="T303" i="3"/>
  <c r="V303" i="3"/>
  <c r="W303" i="3"/>
  <c r="Y303" i="3"/>
  <c r="Z303" i="3"/>
  <c r="AB303" i="3"/>
  <c r="AC303" i="3"/>
  <c r="AE303" i="3"/>
  <c r="AF303" i="3"/>
  <c r="AH303" i="3"/>
  <c r="AJ303" i="3" s="1"/>
  <c r="AK303" i="3"/>
  <c r="AL303" i="3"/>
  <c r="AN303" i="3"/>
  <c r="AO303" i="3"/>
  <c r="AQ303" i="3"/>
  <c r="AR303" i="3"/>
  <c r="AT303" i="3"/>
  <c r="AU303" i="3"/>
  <c r="AW303" i="3"/>
  <c r="AX303" i="3"/>
  <c r="AZ303" i="3"/>
  <c r="BA303" i="3"/>
  <c r="BC303" i="3"/>
  <c r="BD303" i="3"/>
  <c r="BF303" i="3"/>
  <c r="BG303" i="3"/>
  <c r="BI303" i="3"/>
  <c r="BJ303" i="3"/>
  <c r="BL303" i="3"/>
  <c r="BM303" i="3"/>
  <c r="BO303" i="3"/>
  <c r="BP303" i="3"/>
  <c r="BR303" i="3"/>
  <c r="BS303" i="3"/>
  <c r="BU303" i="3"/>
  <c r="BV303" i="3"/>
  <c r="BX303" i="3"/>
  <c r="BY303" i="3"/>
  <c r="CA303" i="3"/>
  <c r="CB303" i="3"/>
  <c r="CD303" i="3"/>
  <c r="CE303" i="3"/>
  <c r="CG303" i="3"/>
  <c r="CH303" i="3"/>
  <c r="CJ303" i="3"/>
  <c r="CK303" i="3"/>
  <c r="CM303" i="3"/>
  <c r="CN303" i="3"/>
  <c r="CP303" i="3"/>
  <c r="CQ303" i="3"/>
  <c r="CS303" i="3"/>
  <c r="CT303" i="3"/>
  <c r="CV303" i="3"/>
  <c r="CW303" i="3"/>
  <c r="CY303" i="3"/>
  <c r="CZ303" i="3"/>
  <c r="DB303" i="3"/>
  <c r="DC303" i="3"/>
  <c r="DE303" i="3"/>
  <c r="DF303" i="3"/>
  <c r="DH303" i="3"/>
  <c r="DI303" i="3"/>
  <c r="DK303" i="3"/>
  <c r="DL303" i="3"/>
  <c r="DN303" i="3"/>
  <c r="DO303" i="3"/>
  <c r="DQ303" i="3"/>
  <c r="DR303" i="3"/>
  <c r="DT303" i="3"/>
  <c r="DU303" i="3"/>
  <c r="DW303" i="3"/>
  <c r="DX303" i="3"/>
  <c r="DZ303" i="3"/>
  <c r="EA303" i="3"/>
  <c r="EC303" i="3"/>
  <c r="ED303" i="3"/>
  <c r="EF303" i="3"/>
  <c r="EG303" i="3"/>
  <c r="EI303" i="3"/>
  <c r="EJ303" i="3"/>
  <c r="EL303" i="3"/>
  <c r="EM303" i="3"/>
  <c r="EO303" i="3"/>
  <c r="EP303" i="3"/>
  <c r="ER303" i="3"/>
  <c r="ES303" i="3"/>
  <c r="EU303" i="3"/>
  <c r="EV303" i="3"/>
  <c r="EX303" i="3"/>
  <c r="EY303" i="3"/>
  <c r="FA303" i="3"/>
  <c r="FB303" i="3"/>
  <c r="FD303" i="3"/>
  <c r="FE303" i="3"/>
  <c r="FG303" i="3"/>
  <c r="FH303" i="3"/>
  <c r="FJ303" i="3"/>
  <c r="FK303" i="3"/>
  <c r="FM303" i="3"/>
  <c r="FN303" i="3"/>
  <c r="FP303" i="3"/>
  <c r="FQ303" i="3"/>
  <c r="FS303" i="3"/>
  <c r="FT303" i="3"/>
  <c r="FV303" i="3"/>
  <c r="FW303" i="3"/>
  <c r="FY303" i="3"/>
  <c r="FZ303" i="3"/>
  <c r="GB303" i="3"/>
  <c r="GC303" i="3"/>
  <c r="GE303" i="3"/>
  <c r="GF303" i="3"/>
  <c r="GH303" i="3"/>
  <c r="GI303" i="3"/>
  <c r="GK303" i="3"/>
  <c r="GL303" i="3"/>
  <c r="GN303" i="3"/>
  <c r="GO303" i="3"/>
  <c r="GQ303" i="3"/>
  <c r="GR303" i="3"/>
  <c r="GT303" i="3"/>
  <c r="GU303" i="3"/>
  <c r="GW303" i="3"/>
  <c r="GX303" i="3"/>
  <c r="GZ303" i="3"/>
  <c r="HA303" i="3"/>
  <c r="HC303" i="3"/>
  <c r="HD303" i="3"/>
  <c r="HF303" i="3"/>
  <c r="HG303" i="3"/>
  <c r="HI303" i="3"/>
  <c r="HJ303" i="3"/>
  <c r="HL303" i="3"/>
  <c r="HM303" i="3"/>
  <c r="HO303" i="3"/>
  <c r="HP303" i="3"/>
  <c r="HR303" i="3"/>
  <c r="HS303" i="3"/>
  <c r="HU303" i="3"/>
  <c r="HV303" i="3"/>
  <c r="HX303" i="3"/>
  <c r="HY303" i="3"/>
  <c r="IA303" i="3"/>
  <c r="IB303" i="3"/>
  <c r="ID303" i="3"/>
  <c r="IE303" i="3"/>
  <c r="IG303" i="3"/>
  <c r="IH303" i="3"/>
  <c r="IJ303" i="3"/>
  <c r="IK303" i="3"/>
  <c r="IM303" i="3"/>
  <c r="IN303" i="3"/>
  <c r="IP303" i="3"/>
  <c r="IQ303" i="3"/>
  <c r="IS303" i="3"/>
  <c r="IT303" i="3"/>
  <c r="IV303" i="3"/>
  <c r="IW303" i="3"/>
  <c r="IY303" i="3"/>
  <c r="IZ303" i="3"/>
  <c r="JB303" i="3"/>
  <c r="JC303" i="3"/>
  <c r="JE303" i="3"/>
  <c r="JF303" i="3"/>
  <c r="JH303" i="3"/>
  <c r="JI303" i="3"/>
  <c r="JK303" i="3"/>
  <c r="JL303" i="3"/>
  <c r="JN303" i="3"/>
  <c r="JO303" i="3"/>
  <c r="JQ303" i="3"/>
  <c r="JR303" i="3"/>
  <c r="JT303" i="3"/>
  <c r="JU303" i="3"/>
  <c r="JW303" i="3"/>
  <c r="JX303" i="3"/>
  <c r="JZ303" i="3"/>
  <c r="KA303" i="3"/>
  <c r="KC303" i="3"/>
  <c r="KD303" i="3"/>
  <c r="KF303" i="3"/>
  <c r="KG303" i="3"/>
  <c r="KI303" i="3"/>
  <c r="KJ303" i="3"/>
  <c r="KL303" i="3"/>
  <c r="KM303" i="3"/>
  <c r="KO303" i="3"/>
  <c r="KP303" i="3"/>
  <c r="KR303" i="3"/>
  <c r="KS303" i="3"/>
  <c r="KU303" i="3"/>
  <c r="KV303" i="3"/>
  <c r="KX303" i="3"/>
  <c r="KY303" i="3"/>
  <c r="LA303" i="3"/>
  <c r="LB303" i="3"/>
  <c r="LD303" i="3"/>
  <c r="LE303" i="3"/>
  <c r="LG303" i="3"/>
  <c r="LH303" i="3"/>
  <c r="LJ303" i="3"/>
  <c r="LK303" i="3"/>
  <c r="LM303" i="3"/>
  <c r="LN303" i="3"/>
  <c r="LP303" i="3"/>
  <c r="LQ303" i="3"/>
  <c r="LX303" i="3"/>
  <c r="LZ303" i="3"/>
  <c r="MA303" i="3"/>
  <c r="MB303" i="3"/>
  <c r="MC303" i="3"/>
  <c r="MD303" i="3"/>
  <c r="MF303" i="3"/>
  <c r="MI303" i="3"/>
  <c r="D304" i="3"/>
  <c r="E304" i="3"/>
  <c r="G304" i="3"/>
  <c r="H304" i="3"/>
  <c r="J304" i="3"/>
  <c r="K304" i="3"/>
  <c r="M304" i="3"/>
  <c r="N304" i="3"/>
  <c r="P304" i="3"/>
  <c r="Q304" i="3"/>
  <c r="S304" i="3"/>
  <c r="T304" i="3"/>
  <c r="V304" i="3"/>
  <c r="W304" i="3"/>
  <c r="Y304" i="3"/>
  <c r="Z304" i="3"/>
  <c r="AB304" i="3"/>
  <c r="AC304" i="3"/>
  <c r="AE304" i="3"/>
  <c r="AF304" i="3"/>
  <c r="AH304" i="3"/>
  <c r="AJ304" i="3" s="1"/>
  <c r="AK304" i="3"/>
  <c r="AL304" i="3"/>
  <c r="AN304" i="3"/>
  <c r="AO304" i="3"/>
  <c r="AQ304" i="3"/>
  <c r="AR304" i="3"/>
  <c r="AT304" i="3"/>
  <c r="AU304" i="3"/>
  <c r="AW304" i="3"/>
  <c r="AX304" i="3"/>
  <c r="AZ304" i="3"/>
  <c r="BA304" i="3"/>
  <c r="BC304" i="3"/>
  <c r="BD304" i="3"/>
  <c r="BF304" i="3"/>
  <c r="BG304" i="3"/>
  <c r="BI304" i="3"/>
  <c r="BJ304" i="3"/>
  <c r="BL304" i="3"/>
  <c r="BM304" i="3"/>
  <c r="BO304" i="3"/>
  <c r="BP304" i="3"/>
  <c r="BR304" i="3"/>
  <c r="BS304" i="3"/>
  <c r="BU304" i="3"/>
  <c r="BV304" i="3"/>
  <c r="BX304" i="3"/>
  <c r="BY304" i="3"/>
  <c r="CA304" i="3"/>
  <c r="CB304" i="3"/>
  <c r="CD304" i="3"/>
  <c r="CE304" i="3"/>
  <c r="CG304" i="3"/>
  <c r="CH304" i="3"/>
  <c r="CJ304" i="3"/>
  <c r="CK304" i="3"/>
  <c r="CM304" i="3"/>
  <c r="CN304" i="3"/>
  <c r="CP304" i="3"/>
  <c r="CQ304" i="3"/>
  <c r="CS304" i="3"/>
  <c r="CT304" i="3"/>
  <c r="CV304" i="3"/>
  <c r="CW304" i="3"/>
  <c r="CY304" i="3"/>
  <c r="CZ304" i="3"/>
  <c r="DB304" i="3"/>
  <c r="DC304" i="3"/>
  <c r="DE304" i="3"/>
  <c r="DF304" i="3"/>
  <c r="DH304" i="3"/>
  <c r="DI304" i="3"/>
  <c r="DK304" i="3"/>
  <c r="DL304" i="3"/>
  <c r="DN304" i="3"/>
  <c r="DO304" i="3"/>
  <c r="DQ304" i="3"/>
  <c r="DR304" i="3"/>
  <c r="DT304" i="3"/>
  <c r="DU304" i="3"/>
  <c r="DW304" i="3"/>
  <c r="DX304" i="3"/>
  <c r="DZ304" i="3"/>
  <c r="EA304" i="3"/>
  <c r="EC304" i="3"/>
  <c r="ED304" i="3"/>
  <c r="EF304" i="3"/>
  <c r="EG304" i="3"/>
  <c r="EI304" i="3"/>
  <c r="EJ304" i="3"/>
  <c r="EL304" i="3"/>
  <c r="EM304" i="3"/>
  <c r="EO304" i="3"/>
  <c r="EP304" i="3"/>
  <c r="ER304" i="3"/>
  <c r="ES304" i="3"/>
  <c r="EU304" i="3"/>
  <c r="EV304" i="3"/>
  <c r="EX304" i="3"/>
  <c r="EY304" i="3"/>
  <c r="FA304" i="3"/>
  <c r="FB304" i="3"/>
  <c r="FD304" i="3"/>
  <c r="FE304" i="3"/>
  <c r="FG304" i="3"/>
  <c r="FH304" i="3"/>
  <c r="FJ304" i="3"/>
  <c r="FK304" i="3"/>
  <c r="FM304" i="3"/>
  <c r="FN304" i="3"/>
  <c r="FP304" i="3"/>
  <c r="FQ304" i="3"/>
  <c r="FS304" i="3"/>
  <c r="FT304" i="3"/>
  <c r="FV304" i="3"/>
  <c r="FW304" i="3"/>
  <c r="FY304" i="3"/>
  <c r="FZ304" i="3"/>
  <c r="GB304" i="3"/>
  <c r="GC304" i="3"/>
  <c r="GE304" i="3"/>
  <c r="GF304" i="3"/>
  <c r="GH304" i="3"/>
  <c r="GI304" i="3"/>
  <c r="GK304" i="3"/>
  <c r="GL304" i="3"/>
  <c r="GN304" i="3"/>
  <c r="GO304" i="3"/>
  <c r="GQ304" i="3"/>
  <c r="GR304" i="3"/>
  <c r="GT304" i="3"/>
  <c r="GU304" i="3"/>
  <c r="GW304" i="3"/>
  <c r="GX304" i="3"/>
  <c r="GZ304" i="3"/>
  <c r="HA304" i="3"/>
  <c r="HC304" i="3"/>
  <c r="HD304" i="3"/>
  <c r="HF304" i="3"/>
  <c r="HG304" i="3"/>
  <c r="HI304" i="3"/>
  <c r="HJ304" i="3"/>
  <c r="HL304" i="3"/>
  <c r="HM304" i="3"/>
  <c r="HO304" i="3"/>
  <c r="HP304" i="3"/>
  <c r="HR304" i="3"/>
  <c r="HS304" i="3"/>
  <c r="HU304" i="3"/>
  <c r="HV304" i="3"/>
  <c r="HX304" i="3"/>
  <c r="HY304" i="3"/>
  <c r="IA304" i="3"/>
  <c r="IB304" i="3"/>
  <c r="ID304" i="3"/>
  <c r="IE304" i="3"/>
  <c r="IG304" i="3"/>
  <c r="IH304" i="3"/>
  <c r="IJ304" i="3"/>
  <c r="IK304" i="3"/>
  <c r="IM304" i="3"/>
  <c r="IN304" i="3"/>
  <c r="IP304" i="3"/>
  <c r="IQ304" i="3"/>
  <c r="IS304" i="3"/>
  <c r="IT304" i="3"/>
  <c r="IV304" i="3"/>
  <c r="IW304" i="3"/>
  <c r="IY304" i="3"/>
  <c r="IZ304" i="3"/>
  <c r="JB304" i="3"/>
  <c r="JC304" i="3"/>
  <c r="JE304" i="3"/>
  <c r="JF304" i="3"/>
  <c r="JH304" i="3"/>
  <c r="JI304" i="3"/>
  <c r="JK304" i="3"/>
  <c r="JL304" i="3"/>
  <c r="JN304" i="3"/>
  <c r="JO304" i="3"/>
  <c r="JQ304" i="3"/>
  <c r="JR304" i="3"/>
  <c r="JT304" i="3"/>
  <c r="JU304" i="3"/>
  <c r="JW304" i="3"/>
  <c r="JX304" i="3"/>
  <c r="JZ304" i="3"/>
  <c r="KA304" i="3"/>
  <c r="KC304" i="3"/>
  <c r="KD304" i="3"/>
  <c r="KF304" i="3"/>
  <c r="KG304" i="3"/>
  <c r="KI304" i="3"/>
  <c r="KJ304" i="3"/>
  <c r="KL304" i="3"/>
  <c r="KM304" i="3"/>
  <c r="KO304" i="3"/>
  <c r="KP304" i="3"/>
  <c r="KR304" i="3"/>
  <c r="KS304" i="3"/>
  <c r="KU304" i="3"/>
  <c r="KV304" i="3"/>
  <c r="KX304" i="3"/>
  <c r="KY304" i="3"/>
  <c r="LA304" i="3"/>
  <c r="LB304" i="3"/>
  <c r="LD304" i="3"/>
  <c r="LE304" i="3"/>
  <c r="LG304" i="3"/>
  <c r="LH304" i="3"/>
  <c r="LJ304" i="3"/>
  <c r="LK304" i="3"/>
  <c r="LM304" i="3"/>
  <c r="LN304" i="3"/>
  <c r="LP304" i="3"/>
  <c r="LQ304" i="3"/>
  <c r="LX304" i="3"/>
  <c r="LZ304" i="3"/>
  <c r="MA304" i="3"/>
  <c r="MB304" i="3"/>
  <c r="MC304" i="3"/>
  <c r="MD304" i="3"/>
  <c r="MF304" i="3"/>
  <c r="MI304" i="3"/>
  <c r="D305" i="3"/>
  <c r="E305" i="3"/>
  <c r="G305" i="3"/>
  <c r="H305" i="3"/>
  <c r="J305" i="3"/>
  <c r="K305" i="3"/>
  <c r="M305" i="3"/>
  <c r="N305" i="3"/>
  <c r="P305" i="3"/>
  <c r="Q305" i="3"/>
  <c r="S305" i="3"/>
  <c r="T305" i="3"/>
  <c r="V305" i="3"/>
  <c r="W305" i="3"/>
  <c r="Y305" i="3"/>
  <c r="Z305" i="3"/>
  <c r="AB305" i="3"/>
  <c r="AC305" i="3"/>
  <c r="AE305" i="3"/>
  <c r="AF305" i="3"/>
  <c r="AH305" i="3"/>
  <c r="AJ305" i="3" s="1"/>
  <c r="AK305" i="3"/>
  <c r="AL305" i="3"/>
  <c r="AN305" i="3"/>
  <c r="AO305" i="3"/>
  <c r="AQ305" i="3"/>
  <c r="AR305" i="3"/>
  <c r="AT305" i="3"/>
  <c r="AU305" i="3"/>
  <c r="AW305" i="3"/>
  <c r="AX305" i="3"/>
  <c r="AZ305" i="3"/>
  <c r="BA305" i="3"/>
  <c r="BC305" i="3"/>
  <c r="BD305" i="3"/>
  <c r="BF305" i="3"/>
  <c r="BG305" i="3"/>
  <c r="BI305" i="3"/>
  <c r="BJ305" i="3"/>
  <c r="BL305" i="3"/>
  <c r="BM305" i="3"/>
  <c r="BO305" i="3"/>
  <c r="BP305" i="3"/>
  <c r="BR305" i="3"/>
  <c r="BS305" i="3"/>
  <c r="BU305" i="3"/>
  <c r="BV305" i="3"/>
  <c r="BX305" i="3"/>
  <c r="BY305" i="3"/>
  <c r="CA305" i="3"/>
  <c r="CB305" i="3"/>
  <c r="CD305" i="3"/>
  <c r="CE305" i="3"/>
  <c r="CG305" i="3"/>
  <c r="CH305" i="3"/>
  <c r="CJ305" i="3"/>
  <c r="CK305" i="3"/>
  <c r="CM305" i="3"/>
  <c r="CN305" i="3"/>
  <c r="CP305" i="3"/>
  <c r="CQ305" i="3"/>
  <c r="CS305" i="3"/>
  <c r="CT305" i="3"/>
  <c r="CV305" i="3"/>
  <c r="CW305" i="3"/>
  <c r="CY305" i="3"/>
  <c r="CZ305" i="3"/>
  <c r="DB305" i="3"/>
  <c r="DC305" i="3"/>
  <c r="DE305" i="3"/>
  <c r="DF305" i="3"/>
  <c r="DH305" i="3"/>
  <c r="DI305" i="3"/>
  <c r="DK305" i="3"/>
  <c r="DL305" i="3"/>
  <c r="DN305" i="3"/>
  <c r="DO305" i="3"/>
  <c r="DQ305" i="3"/>
  <c r="DR305" i="3"/>
  <c r="DT305" i="3"/>
  <c r="DU305" i="3"/>
  <c r="DW305" i="3"/>
  <c r="DX305" i="3"/>
  <c r="DZ305" i="3"/>
  <c r="EA305" i="3"/>
  <c r="EC305" i="3"/>
  <c r="ED305" i="3"/>
  <c r="EF305" i="3"/>
  <c r="EG305" i="3"/>
  <c r="EI305" i="3"/>
  <c r="EJ305" i="3"/>
  <c r="EL305" i="3"/>
  <c r="EM305" i="3"/>
  <c r="EO305" i="3"/>
  <c r="EP305" i="3"/>
  <c r="ER305" i="3"/>
  <c r="ES305" i="3"/>
  <c r="EU305" i="3"/>
  <c r="EV305" i="3"/>
  <c r="EX305" i="3"/>
  <c r="EY305" i="3"/>
  <c r="FA305" i="3"/>
  <c r="FB305" i="3"/>
  <c r="FD305" i="3"/>
  <c r="FE305" i="3"/>
  <c r="FG305" i="3"/>
  <c r="FH305" i="3"/>
  <c r="FJ305" i="3"/>
  <c r="FK305" i="3"/>
  <c r="FM305" i="3"/>
  <c r="FN305" i="3"/>
  <c r="FP305" i="3"/>
  <c r="FQ305" i="3"/>
  <c r="FS305" i="3"/>
  <c r="FT305" i="3"/>
  <c r="FV305" i="3"/>
  <c r="FW305" i="3"/>
  <c r="FY305" i="3"/>
  <c r="FZ305" i="3"/>
  <c r="GB305" i="3"/>
  <c r="GC305" i="3"/>
  <c r="GE305" i="3"/>
  <c r="GF305" i="3"/>
  <c r="GH305" i="3"/>
  <c r="GI305" i="3"/>
  <c r="GK305" i="3"/>
  <c r="GL305" i="3"/>
  <c r="GN305" i="3"/>
  <c r="GO305" i="3"/>
  <c r="GQ305" i="3"/>
  <c r="GR305" i="3"/>
  <c r="GT305" i="3"/>
  <c r="GU305" i="3"/>
  <c r="GW305" i="3"/>
  <c r="GX305" i="3"/>
  <c r="GZ305" i="3"/>
  <c r="HA305" i="3"/>
  <c r="HC305" i="3"/>
  <c r="HD305" i="3"/>
  <c r="HF305" i="3"/>
  <c r="HG305" i="3"/>
  <c r="HI305" i="3"/>
  <c r="HJ305" i="3"/>
  <c r="HL305" i="3"/>
  <c r="HM305" i="3"/>
  <c r="HO305" i="3"/>
  <c r="HP305" i="3"/>
  <c r="HR305" i="3"/>
  <c r="HS305" i="3"/>
  <c r="HU305" i="3"/>
  <c r="HV305" i="3"/>
  <c r="HX305" i="3"/>
  <c r="HY305" i="3"/>
  <c r="IA305" i="3"/>
  <c r="IB305" i="3"/>
  <c r="ID305" i="3"/>
  <c r="IE305" i="3"/>
  <c r="IG305" i="3"/>
  <c r="IH305" i="3"/>
  <c r="IJ305" i="3"/>
  <c r="IK305" i="3"/>
  <c r="IM305" i="3"/>
  <c r="IN305" i="3"/>
  <c r="IP305" i="3"/>
  <c r="IQ305" i="3"/>
  <c r="IS305" i="3"/>
  <c r="IT305" i="3"/>
  <c r="IV305" i="3"/>
  <c r="IW305" i="3"/>
  <c r="IY305" i="3"/>
  <c r="IZ305" i="3"/>
  <c r="JB305" i="3"/>
  <c r="JC305" i="3"/>
  <c r="JE305" i="3"/>
  <c r="JF305" i="3"/>
  <c r="JH305" i="3"/>
  <c r="JI305" i="3"/>
  <c r="JK305" i="3"/>
  <c r="JL305" i="3"/>
  <c r="JN305" i="3"/>
  <c r="JO305" i="3"/>
  <c r="JQ305" i="3"/>
  <c r="JR305" i="3"/>
  <c r="JT305" i="3"/>
  <c r="JU305" i="3"/>
  <c r="JW305" i="3"/>
  <c r="JX305" i="3"/>
  <c r="JZ305" i="3"/>
  <c r="KA305" i="3"/>
  <c r="KC305" i="3"/>
  <c r="KD305" i="3"/>
  <c r="KF305" i="3"/>
  <c r="KG305" i="3"/>
  <c r="KI305" i="3"/>
  <c r="KJ305" i="3"/>
  <c r="KL305" i="3"/>
  <c r="KM305" i="3"/>
  <c r="KO305" i="3"/>
  <c r="KP305" i="3"/>
  <c r="KR305" i="3"/>
  <c r="KS305" i="3"/>
  <c r="KU305" i="3"/>
  <c r="KV305" i="3"/>
  <c r="KX305" i="3"/>
  <c r="KY305" i="3"/>
  <c r="LA305" i="3"/>
  <c r="LB305" i="3"/>
  <c r="LD305" i="3"/>
  <c r="LE305" i="3"/>
  <c r="LG305" i="3"/>
  <c r="LH305" i="3"/>
  <c r="LJ305" i="3"/>
  <c r="LK305" i="3"/>
  <c r="LM305" i="3"/>
  <c r="LN305" i="3"/>
  <c r="LP305" i="3"/>
  <c r="LQ305" i="3"/>
  <c r="LX305" i="3"/>
  <c r="LZ305" i="3"/>
  <c r="MA305" i="3"/>
  <c r="MB305" i="3"/>
  <c r="MC305" i="3"/>
  <c r="MD305" i="3"/>
  <c r="MF305" i="3"/>
  <c r="MI305" i="3"/>
  <c r="D306" i="3"/>
  <c r="E306" i="3"/>
  <c r="G306" i="3"/>
  <c r="H306" i="3"/>
  <c r="J306" i="3"/>
  <c r="K306" i="3"/>
  <c r="M306" i="3"/>
  <c r="N306" i="3"/>
  <c r="P306" i="3"/>
  <c r="Q306" i="3"/>
  <c r="S306" i="3"/>
  <c r="T306" i="3"/>
  <c r="V306" i="3"/>
  <c r="W306" i="3"/>
  <c r="Y306" i="3"/>
  <c r="Z306" i="3"/>
  <c r="AB306" i="3"/>
  <c r="AC306" i="3"/>
  <c r="AE306" i="3"/>
  <c r="AF306" i="3"/>
  <c r="AH306" i="3"/>
  <c r="AJ306" i="3" s="1"/>
  <c r="AK306" i="3"/>
  <c r="AL306" i="3"/>
  <c r="AN306" i="3"/>
  <c r="AO306" i="3"/>
  <c r="AQ306" i="3"/>
  <c r="AR306" i="3"/>
  <c r="AT306" i="3"/>
  <c r="AU306" i="3"/>
  <c r="AW306" i="3"/>
  <c r="AX306" i="3"/>
  <c r="AZ306" i="3"/>
  <c r="BA306" i="3"/>
  <c r="BC306" i="3"/>
  <c r="BD306" i="3"/>
  <c r="BF306" i="3"/>
  <c r="BG306" i="3"/>
  <c r="BI306" i="3"/>
  <c r="BJ306" i="3"/>
  <c r="BL306" i="3"/>
  <c r="BM306" i="3"/>
  <c r="BO306" i="3"/>
  <c r="BP306" i="3"/>
  <c r="BR306" i="3"/>
  <c r="BS306" i="3"/>
  <c r="BU306" i="3"/>
  <c r="BV306" i="3"/>
  <c r="BX306" i="3"/>
  <c r="BY306" i="3"/>
  <c r="CA306" i="3"/>
  <c r="CB306" i="3"/>
  <c r="CD306" i="3"/>
  <c r="CE306" i="3"/>
  <c r="CG306" i="3"/>
  <c r="CH306" i="3"/>
  <c r="CJ306" i="3"/>
  <c r="CK306" i="3"/>
  <c r="CM306" i="3"/>
  <c r="CN306" i="3"/>
  <c r="CP306" i="3"/>
  <c r="CQ306" i="3"/>
  <c r="CS306" i="3"/>
  <c r="CT306" i="3"/>
  <c r="CV306" i="3"/>
  <c r="CW306" i="3"/>
  <c r="CY306" i="3"/>
  <c r="CZ306" i="3"/>
  <c r="DB306" i="3"/>
  <c r="DC306" i="3"/>
  <c r="DE306" i="3"/>
  <c r="DF306" i="3"/>
  <c r="DH306" i="3"/>
  <c r="DI306" i="3"/>
  <c r="DK306" i="3"/>
  <c r="DL306" i="3"/>
  <c r="DN306" i="3"/>
  <c r="DO306" i="3"/>
  <c r="DQ306" i="3"/>
  <c r="DR306" i="3"/>
  <c r="DT306" i="3"/>
  <c r="DU306" i="3"/>
  <c r="DW306" i="3"/>
  <c r="DX306" i="3"/>
  <c r="DZ306" i="3"/>
  <c r="EA306" i="3"/>
  <c r="EC306" i="3"/>
  <c r="ED306" i="3"/>
  <c r="EF306" i="3"/>
  <c r="EG306" i="3"/>
  <c r="EI306" i="3"/>
  <c r="EJ306" i="3"/>
  <c r="EL306" i="3"/>
  <c r="EM306" i="3"/>
  <c r="EO306" i="3"/>
  <c r="EP306" i="3"/>
  <c r="ER306" i="3"/>
  <c r="ES306" i="3"/>
  <c r="EU306" i="3"/>
  <c r="EV306" i="3"/>
  <c r="EX306" i="3"/>
  <c r="EY306" i="3"/>
  <c r="FA306" i="3"/>
  <c r="FB306" i="3"/>
  <c r="FD306" i="3"/>
  <c r="FE306" i="3"/>
  <c r="FG306" i="3"/>
  <c r="FH306" i="3"/>
  <c r="FJ306" i="3"/>
  <c r="FK306" i="3"/>
  <c r="FM306" i="3"/>
  <c r="FN306" i="3"/>
  <c r="FP306" i="3"/>
  <c r="FQ306" i="3"/>
  <c r="FS306" i="3"/>
  <c r="FT306" i="3"/>
  <c r="FV306" i="3"/>
  <c r="FW306" i="3"/>
  <c r="FY306" i="3"/>
  <c r="FZ306" i="3"/>
  <c r="GB306" i="3"/>
  <c r="GC306" i="3"/>
  <c r="GE306" i="3"/>
  <c r="GF306" i="3"/>
  <c r="GH306" i="3"/>
  <c r="GI306" i="3"/>
  <c r="GK306" i="3"/>
  <c r="GL306" i="3"/>
  <c r="GN306" i="3"/>
  <c r="GO306" i="3"/>
  <c r="GQ306" i="3"/>
  <c r="GR306" i="3"/>
  <c r="GT306" i="3"/>
  <c r="GU306" i="3"/>
  <c r="GW306" i="3"/>
  <c r="GX306" i="3"/>
  <c r="GZ306" i="3"/>
  <c r="HA306" i="3"/>
  <c r="HC306" i="3"/>
  <c r="HD306" i="3"/>
  <c r="HF306" i="3"/>
  <c r="HG306" i="3"/>
  <c r="HI306" i="3"/>
  <c r="HJ306" i="3"/>
  <c r="HL306" i="3"/>
  <c r="HM306" i="3"/>
  <c r="HO306" i="3"/>
  <c r="HP306" i="3"/>
  <c r="HR306" i="3"/>
  <c r="HS306" i="3"/>
  <c r="HU306" i="3"/>
  <c r="HV306" i="3"/>
  <c r="HX306" i="3"/>
  <c r="HY306" i="3"/>
  <c r="IA306" i="3"/>
  <c r="IB306" i="3"/>
  <c r="ID306" i="3"/>
  <c r="IE306" i="3"/>
  <c r="IG306" i="3"/>
  <c r="IH306" i="3"/>
  <c r="IJ306" i="3"/>
  <c r="IK306" i="3"/>
  <c r="IM306" i="3"/>
  <c r="IN306" i="3"/>
  <c r="IP306" i="3"/>
  <c r="IQ306" i="3"/>
  <c r="IS306" i="3"/>
  <c r="IT306" i="3"/>
  <c r="IV306" i="3"/>
  <c r="IW306" i="3"/>
  <c r="IY306" i="3"/>
  <c r="IZ306" i="3"/>
  <c r="JB306" i="3"/>
  <c r="JC306" i="3"/>
  <c r="JE306" i="3"/>
  <c r="JF306" i="3"/>
  <c r="JH306" i="3"/>
  <c r="JI306" i="3"/>
  <c r="JK306" i="3"/>
  <c r="JL306" i="3"/>
  <c r="JN306" i="3"/>
  <c r="JO306" i="3"/>
  <c r="JQ306" i="3"/>
  <c r="JR306" i="3"/>
  <c r="JT306" i="3"/>
  <c r="JU306" i="3"/>
  <c r="JW306" i="3"/>
  <c r="JX306" i="3"/>
  <c r="JZ306" i="3"/>
  <c r="KA306" i="3"/>
  <c r="KC306" i="3"/>
  <c r="KD306" i="3"/>
  <c r="KF306" i="3"/>
  <c r="KG306" i="3"/>
  <c r="KI306" i="3"/>
  <c r="KJ306" i="3"/>
  <c r="KL306" i="3"/>
  <c r="KM306" i="3"/>
  <c r="KO306" i="3"/>
  <c r="KP306" i="3"/>
  <c r="KR306" i="3"/>
  <c r="KS306" i="3"/>
  <c r="KU306" i="3"/>
  <c r="KV306" i="3"/>
  <c r="KX306" i="3"/>
  <c r="KY306" i="3"/>
  <c r="LA306" i="3"/>
  <c r="LB306" i="3"/>
  <c r="LD306" i="3"/>
  <c r="LE306" i="3"/>
  <c r="LG306" i="3"/>
  <c r="LH306" i="3"/>
  <c r="LJ306" i="3"/>
  <c r="LK306" i="3"/>
  <c r="LM306" i="3"/>
  <c r="LN306" i="3"/>
  <c r="LP306" i="3"/>
  <c r="LQ306" i="3"/>
  <c r="LX306" i="3"/>
  <c r="LZ306" i="3"/>
  <c r="MA306" i="3"/>
  <c r="MB306" i="3"/>
  <c r="MC306" i="3"/>
  <c r="MD306" i="3"/>
  <c r="MF306" i="3"/>
  <c r="MI306" i="3"/>
  <c r="D307" i="3"/>
  <c r="E307" i="3"/>
  <c r="G307" i="3"/>
  <c r="H307" i="3"/>
  <c r="J307" i="3"/>
  <c r="K307" i="3"/>
  <c r="M307" i="3"/>
  <c r="N307" i="3"/>
  <c r="P307" i="3"/>
  <c r="Q307" i="3"/>
  <c r="S307" i="3"/>
  <c r="T307" i="3"/>
  <c r="V307" i="3"/>
  <c r="W307" i="3"/>
  <c r="Y307" i="3"/>
  <c r="Z307" i="3"/>
  <c r="AB307" i="3"/>
  <c r="AC307" i="3"/>
  <c r="AE307" i="3"/>
  <c r="AF307" i="3"/>
  <c r="AH307" i="3"/>
  <c r="AJ307" i="3" s="1"/>
  <c r="AK307" i="3"/>
  <c r="AL307" i="3"/>
  <c r="AN307" i="3"/>
  <c r="AO307" i="3"/>
  <c r="AQ307" i="3"/>
  <c r="AR307" i="3"/>
  <c r="AT307" i="3"/>
  <c r="AU307" i="3"/>
  <c r="AW307" i="3"/>
  <c r="AX307" i="3"/>
  <c r="AZ307" i="3"/>
  <c r="BA307" i="3"/>
  <c r="BC307" i="3"/>
  <c r="BD307" i="3"/>
  <c r="BF307" i="3"/>
  <c r="BG307" i="3"/>
  <c r="BI307" i="3"/>
  <c r="BJ307" i="3"/>
  <c r="BL307" i="3"/>
  <c r="BM307" i="3"/>
  <c r="BO307" i="3"/>
  <c r="BP307" i="3"/>
  <c r="BR307" i="3"/>
  <c r="BS307" i="3"/>
  <c r="BU307" i="3"/>
  <c r="BV307" i="3"/>
  <c r="BX307" i="3"/>
  <c r="BY307" i="3"/>
  <c r="CA307" i="3"/>
  <c r="CB307" i="3"/>
  <c r="CD307" i="3"/>
  <c r="CE307" i="3"/>
  <c r="CG307" i="3"/>
  <c r="CH307" i="3"/>
  <c r="CJ307" i="3"/>
  <c r="CK307" i="3"/>
  <c r="CM307" i="3"/>
  <c r="CN307" i="3"/>
  <c r="CP307" i="3"/>
  <c r="CQ307" i="3"/>
  <c r="CS307" i="3"/>
  <c r="CT307" i="3"/>
  <c r="CV307" i="3"/>
  <c r="CW307" i="3"/>
  <c r="CY307" i="3"/>
  <c r="CZ307" i="3"/>
  <c r="DB307" i="3"/>
  <c r="DC307" i="3"/>
  <c r="DE307" i="3"/>
  <c r="DF307" i="3"/>
  <c r="DH307" i="3"/>
  <c r="DI307" i="3"/>
  <c r="DK307" i="3"/>
  <c r="DL307" i="3"/>
  <c r="DN307" i="3"/>
  <c r="DO307" i="3"/>
  <c r="DQ307" i="3"/>
  <c r="DR307" i="3"/>
  <c r="DT307" i="3"/>
  <c r="DU307" i="3"/>
  <c r="DW307" i="3"/>
  <c r="DX307" i="3"/>
  <c r="DZ307" i="3"/>
  <c r="EA307" i="3"/>
  <c r="EC307" i="3"/>
  <c r="ED307" i="3"/>
  <c r="EF307" i="3"/>
  <c r="EG307" i="3"/>
  <c r="EI307" i="3"/>
  <c r="EJ307" i="3"/>
  <c r="EL307" i="3"/>
  <c r="EM307" i="3"/>
  <c r="EO307" i="3"/>
  <c r="EP307" i="3"/>
  <c r="ER307" i="3"/>
  <c r="ES307" i="3"/>
  <c r="EU307" i="3"/>
  <c r="EV307" i="3"/>
  <c r="EX307" i="3"/>
  <c r="EY307" i="3"/>
  <c r="FA307" i="3"/>
  <c r="FB307" i="3"/>
  <c r="FD307" i="3"/>
  <c r="FE307" i="3"/>
  <c r="FG307" i="3"/>
  <c r="FH307" i="3"/>
  <c r="FJ307" i="3"/>
  <c r="FK307" i="3"/>
  <c r="FM307" i="3"/>
  <c r="FN307" i="3"/>
  <c r="FP307" i="3"/>
  <c r="FQ307" i="3"/>
  <c r="FS307" i="3"/>
  <c r="FT307" i="3"/>
  <c r="FV307" i="3"/>
  <c r="FW307" i="3"/>
  <c r="FY307" i="3"/>
  <c r="FZ307" i="3"/>
  <c r="GB307" i="3"/>
  <c r="GC307" i="3"/>
  <c r="GE307" i="3"/>
  <c r="GF307" i="3"/>
  <c r="GH307" i="3"/>
  <c r="GI307" i="3"/>
  <c r="GK307" i="3"/>
  <c r="GL307" i="3"/>
  <c r="GN307" i="3"/>
  <c r="GO307" i="3"/>
  <c r="GQ307" i="3"/>
  <c r="GR307" i="3"/>
  <c r="GT307" i="3"/>
  <c r="GU307" i="3"/>
  <c r="GW307" i="3"/>
  <c r="GX307" i="3"/>
  <c r="GZ307" i="3"/>
  <c r="HA307" i="3"/>
  <c r="HC307" i="3"/>
  <c r="HD307" i="3"/>
  <c r="HF307" i="3"/>
  <c r="HG307" i="3"/>
  <c r="HI307" i="3"/>
  <c r="HJ307" i="3"/>
  <c r="HL307" i="3"/>
  <c r="HM307" i="3"/>
  <c r="HO307" i="3"/>
  <c r="HP307" i="3"/>
  <c r="HR307" i="3"/>
  <c r="HS307" i="3"/>
  <c r="HU307" i="3"/>
  <c r="HV307" i="3"/>
  <c r="HX307" i="3"/>
  <c r="HY307" i="3"/>
  <c r="IA307" i="3"/>
  <c r="IB307" i="3"/>
  <c r="ID307" i="3"/>
  <c r="IE307" i="3"/>
  <c r="IG307" i="3"/>
  <c r="IH307" i="3"/>
  <c r="IJ307" i="3"/>
  <c r="IK307" i="3"/>
  <c r="IM307" i="3"/>
  <c r="IN307" i="3"/>
  <c r="IP307" i="3"/>
  <c r="IQ307" i="3"/>
  <c r="IS307" i="3"/>
  <c r="IT307" i="3"/>
  <c r="IV307" i="3"/>
  <c r="IW307" i="3"/>
  <c r="IY307" i="3"/>
  <c r="IZ307" i="3"/>
  <c r="JB307" i="3"/>
  <c r="JC307" i="3"/>
  <c r="JE307" i="3"/>
  <c r="JF307" i="3"/>
  <c r="JH307" i="3"/>
  <c r="JI307" i="3"/>
  <c r="JK307" i="3"/>
  <c r="JL307" i="3"/>
  <c r="JN307" i="3"/>
  <c r="JO307" i="3"/>
  <c r="JQ307" i="3"/>
  <c r="JR307" i="3"/>
  <c r="JT307" i="3"/>
  <c r="JU307" i="3"/>
  <c r="JW307" i="3"/>
  <c r="JX307" i="3"/>
  <c r="JZ307" i="3"/>
  <c r="KA307" i="3"/>
  <c r="KC307" i="3"/>
  <c r="KD307" i="3"/>
  <c r="KF307" i="3"/>
  <c r="KG307" i="3"/>
  <c r="KI307" i="3"/>
  <c r="KJ307" i="3"/>
  <c r="KL307" i="3"/>
  <c r="KM307" i="3"/>
  <c r="KO307" i="3"/>
  <c r="KP307" i="3"/>
  <c r="KR307" i="3"/>
  <c r="KS307" i="3"/>
  <c r="KU307" i="3"/>
  <c r="KV307" i="3"/>
  <c r="KX307" i="3"/>
  <c r="KY307" i="3"/>
  <c r="LA307" i="3"/>
  <c r="LB307" i="3"/>
  <c r="LD307" i="3"/>
  <c r="LE307" i="3"/>
  <c r="LG307" i="3"/>
  <c r="LH307" i="3"/>
  <c r="LJ307" i="3"/>
  <c r="LK307" i="3"/>
  <c r="LM307" i="3"/>
  <c r="LN307" i="3"/>
  <c r="LP307" i="3"/>
  <c r="LQ307" i="3"/>
  <c r="LX307" i="3"/>
  <c r="LZ307" i="3"/>
  <c r="MA307" i="3"/>
  <c r="MB307" i="3"/>
  <c r="MC307" i="3"/>
  <c r="MD307" i="3"/>
  <c r="MF307" i="3"/>
  <c r="MI307" i="3"/>
  <c r="D308" i="3"/>
  <c r="E308" i="3"/>
  <c r="G308" i="3"/>
  <c r="H308" i="3"/>
  <c r="J308" i="3"/>
  <c r="K308" i="3"/>
  <c r="M308" i="3"/>
  <c r="N308" i="3"/>
  <c r="P308" i="3"/>
  <c r="Q308" i="3"/>
  <c r="S308" i="3"/>
  <c r="T308" i="3"/>
  <c r="V308" i="3"/>
  <c r="W308" i="3"/>
  <c r="Y308" i="3"/>
  <c r="Z308" i="3"/>
  <c r="AB308" i="3"/>
  <c r="AC308" i="3"/>
  <c r="AE308" i="3"/>
  <c r="AF308" i="3"/>
  <c r="AH308" i="3"/>
  <c r="AJ308" i="3" s="1"/>
  <c r="AK308" i="3"/>
  <c r="AL308" i="3"/>
  <c r="AN308" i="3"/>
  <c r="AO308" i="3"/>
  <c r="AQ308" i="3"/>
  <c r="AR308" i="3"/>
  <c r="AT308" i="3"/>
  <c r="AU308" i="3"/>
  <c r="AW308" i="3"/>
  <c r="AX308" i="3"/>
  <c r="AZ308" i="3"/>
  <c r="BA308" i="3"/>
  <c r="BC308" i="3"/>
  <c r="BD308" i="3"/>
  <c r="BF308" i="3"/>
  <c r="BG308" i="3"/>
  <c r="BI308" i="3"/>
  <c r="BJ308" i="3"/>
  <c r="BL308" i="3"/>
  <c r="BM308" i="3"/>
  <c r="BO308" i="3"/>
  <c r="BP308" i="3"/>
  <c r="BR308" i="3"/>
  <c r="BS308" i="3"/>
  <c r="BU308" i="3"/>
  <c r="BV308" i="3"/>
  <c r="BX308" i="3"/>
  <c r="BY308" i="3"/>
  <c r="CA308" i="3"/>
  <c r="CB308" i="3"/>
  <c r="CD308" i="3"/>
  <c r="CE308" i="3"/>
  <c r="CG308" i="3"/>
  <c r="CH308" i="3"/>
  <c r="CJ308" i="3"/>
  <c r="CK308" i="3"/>
  <c r="CM308" i="3"/>
  <c r="CN308" i="3"/>
  <c r="CP308" i="3"/>
  <c r="CQ308" i="3"/>
  <c r="CS308" i="3"/>
  <c r="CT308" i="3"/>
  <c r="CV308" i="3"/>
  <c r="CW308" i="3"/>
  <c r="CY308" i="3"/>
  <c r="CZ308" i="3"/>
  <c r="DB308" i="3"/>
  <c r="DC308" i="3"/>
  <c r="DE308" i="3"/>
  <c r="DF308" i="3"/>
  <c r="DH308" i="3"/>
  <c r="DI308" i="3"/>
  <c r="DK308" i="3"/>
  <c r="DL308" i="3"/>
  <c r="DN308" i="3"/>
  <c r="DO308" i="3"/>
  <c r="DQ308" i="3"/>
  <c r="DR308" i="3"/>
  <c r="DT308" i="3"/>
  <c r="DU308" i="3"/>
  <c r="DW308" i="3"/>
  <c r="DX308" i="3"/>
  <c r="DZ308" i="3"/>
  <c r="EA308" i="3"/>
  <c r="EC308" i="3"/>
  <c r="ED308" i="3"/>
  <c r="EF308" i="3"/>
  <c r="EG308" i="3"/>
  <c r="EI308" i="3"/>
  <c r="EJ308" i="3"/>
  <c r="EL308" i="3"/>
  <c r="EM308" i="3"/>
  <c r="EO308" i="3"/>
  <c r="EP308" i="3"/>
  <c r="ER308" i="3"/>
  <c r="ES308" i="3"/>
  <c r="EU308" i="3"/>
  <c r="EV308" i="3"/>
  <c r="EX308" i="3"/>
  <c r="EY308" i="3"/>
  <c r="FA308" i="3"/>
  <c r="FB308" i="3"/>
  <c r="FD308" i="3"/>
  <c r="FE308" i="3"/>
  <c r="FG308" i="3"/>
  <c r="FH308" i="3"/>
  <c r="FJ308" i="3"/>
  <c r="FK308" i="3"/>
  <c r="FM308" i="3"/>
  <c r="FN308" i="3"/>
  <c r="FP308" i="3"/>
  <c r="FQ308" i="3"/>
  <c r="FS308" i="3"/>
  <c r="FT308" i="3"/>
  <c r="FV308" i="3"/>
  <c r="FW308" i="3"/>
  <c r="FY308" i="3"/>
  <c r="FZ308" i="3"/>
  <c r="GB308" i="3"/>
  <c r="GC308" i="3"/>
  <c r="GE308" i="3"/>
  <c r="GF308" i="3"/>
  <c r="GH308" i="3"/>
  <c r="GI308" i="3"/>
  <c r="GK308" i="3"/>
  <c r="GL308" i="3"/>
  <c r="GN308" i="3"/>
  <c r="GO308" i="3"/>
  <c r="GQ308" i="3"/>
  <c r="GR308" i="3"/>
  <c r="GT308" i="3"/>
  <c r="GU308" i="3"/>
  <c r="GW308" i="3"/>
  <c r="GX308" i="3"/>
  <c r="GZ308" i="3"/>
  <c r="HA308" i="3"/>
  <c r="HC308" i="3"/>
  <c r="HD308" i="3"/>
  <c r="HF308" i="3"/>
  <c r="HG308" i="3"/>
  <c r="HI308" i="3"/>
  <c r="HJ308" i="3"/>
  <c r="HL308" i="3"/>
  <c r="HM308" i="3"/>
  <c r="HO308" i="3"/>
  <c r="HP308" i="3"/>
  <c r="HR308" i="3"/>
  <c r="HS308" i="3"/>
  <c r="HU308" i="3"/>
  <c r="HV308" i="3"/>
  <c r="HX308" i="3"/>
  <c r="HY308" i="3"/>
  <c r="IA308" i="3"/>
  <c r="IB308" i="3"/>
  <c r="ID308" i="3"/>
  <c r="IE308" i="3"/>
  <c r="IG308" i="3"/>
  <c r="IH308" i="3"/>
  <c r="IJ308" i="3"/>
  <c r="IK308" i="3"/>
  <c r="IM308" i="3"/>
  <c r="IN308" i="3"/>
  <c r="IP308" i="3"/>
  <c r="IQ308" i="3"/>
  <c r="IS308" i="3"/>
  <c r="IT308" i="3"/>
  <c r="IV308" i="3"/>
  <c r="IW308" i="3"/>
  <c r="IY308" i="3"/>
  <c r="IZ308" i="3"/>
  <c r="JB308" i="3"/>
  <c r="JC308" i="3"/>
  <c r="JE308" i="3"/>
  <c r="JF308" i="3"/>
  <c r="JH308" i="3"/>
  <c r="JI308" i="3"/>
  <c r="JK308" i="3"/>
  <c r="JL308" i="3"/>
  <c r="JN308" i="3"/>
  <c r="JO308" i="3"/>
  <c r="JQ308" i="3"/>
  <c r="JR308" i="3"/>
  <c r="JT308" i="3"/>
  <c r="JU308" i="3"/>
  <c r="JW308" i="3"/>
  <c r="JX308" i="3"/>
  <c r="JZ308" i="3"/>
  <c r="KA308" i="3"/>
  <c r="KC308" i="3"/>
  <c r="KD308" i="3"/>
  <c r="KF308" i="3"/>
  <c r="KG308" i="3"/>
  <c r="KI308" i="3"/>
  <c r="KJ308" i="3"/>
  <c r="KL308" i="3"/>
  <c r="KM308" i="3"/>
  <c r="KO308" i="3"/>
  <c r="KP308" i="3"/>
  <c r="KR308" i="3"/>
  <c r="KS308" i="3"/>
  <c r="KU308" i="3"/>
  <c r="KV308" i="3"/>
  <c r="KX308" i="3"/>
  <c r="KY308" i="3"/>
  <c r="LA308" i="3"/>
  <c r="LB308" i="3"/>
  <c r="LD308" i="3"/>
  <c r="LE308" i="3"/>
  <c r="LG308" i="3"/>
  <c r="LH308" i="3"/>
  <c r="LJ308" i="3"/>
  <c r="LK308" i="3"/>
  <c r="LM308" i="3"/>
  <c r="LN308" i="3"/>
  <c r="LP308" i="3"/>
  <c r="LQ308" i="3"/>
  <c r="LX308" i="3"/>
  <c r="LZ308" i="3"/>
  <c r="MA308" i="3"/>
  <c r="MB308" i="3"/>
  <c r="MC308" i="3"/>
  <c r="MD308" i="3"/>
  <c r="MF308" i="3"/>
  <c r="MI308" i="3"/>
  <c r="D309" i="3"/>
  <c r="E309" i="3"/>
  <c r="G309" i="3"/>
  <c r="H309" i="3"/>
  <c r="J309" i="3"/>
  <c r="K309" i="3"/>
  <c r="M309" i="3"/>
  <c r="N309" i="3"/>
  <c r="P309" i="3"/>
  <c r="Q309" i="3"/>
  <c r="S309" i="3"/>
  <c r="T309" i="3"/>
  <c r="V309" i="3"/>
  <c r="W309" i="3"/>
  <c r="Y309" i="3"/>
  <c r="Z309" i="3"/>
  <c r="AB309" i="3"/>
  <c r="AC309" i="3"/>
  <c r="AE309" i="3"/>
  <c r="AF309" i="3"/>
  <c r="AH309" i="3"/>
  <c r="AJ309" i="3" s="1"/>
  <c r="AK309" i="3"/>
  <c r="AL309" i="3"/>
  <c r="AN309" i="3"/>
  <c r="AO309" i="3"/>
  <c r="AQ309" i="3"/>
  <c r="AR309" i="3"/>
  <c r="AT309" i="3"/>
  <c r="AU309" i="3"/>
  <c r="AW309" i="3"/>
  <c r="AX309" i="3"/>
  <c r="AZ309" i="3"/>
  <c r="BA309" i="3"/>
  <c r="BC309" i="3"/>
  <c r="BD309" i="3"/>
  <c r="BF309" i="3"/>
  <c r="BG309" i="3"/>
  <c r="BI309" i="3"/>
  <c r="BJ309" i="3"/>
  <c r="BL309" i="3"/>
  <c r="BM309" i="3"/>
  <c r="BO309" i="3"/>
  <c r="BP309" i="3"/>
  <c r="BR309" i="3"/>
  <c r="BS309" i="3"/>
  <c r="BU309" i="3"/>
  <c r="BV309" i="3"/>
  <c r="BX309" i="3"/>
  <c r="BY309" i="3"/>
  <c r="CA309" i="3"/>
  <c r="CB309" i="3"/>
  <c r="CD309" i="3"/>
  <c r="CE309" i="3"/>
  <c r="CG309" i="3"/>
  <c r="CH309" i="3"/>
  <c r="CJ309" i="3"/>
  <c r="CK309" i="3"/>
  <c r="CM309" i="3"/>
  <c r="CN309" i="3"/>
  <c r="CP309" i="3"/>
  <c r="CQ309" i="3"/>
  <c r="CS309" i="3"/>
  <c r="CT309" i="3"/>
  <c r="CV309" i="3"/>
  <c r="CW309" i="3"/>
  <c r="CY309" i="3"/>
  <c r="CZ309" i="3"/>
  <c r="DB309" i="3"/>
  <c r="DC309" i="3"/>
  <c r="DE309" i="3"/>
  <c r="DF309" i="3"/>
  <c r="DH309" i="3"/>
  <c r="DI309" i="3"/>
  <c r="DK309" i="3"/>
  <c r="DL309" i="3"/>
  <c r="DN309" i="3"/>
  <c r="DO309" i="3"/>
  <c r="DQ309" i="3"/>
  <c r="DR309" i="3"/>
  <c r="DT309" i="3"/>
  <c r="DU309" i="3"/>
  <c r="DW309" i="3"/>
  <c r="DX309" i="3"/>
  <c r="DZ309" i="3"/>
  <c r="EA309" i="3"/>
  <c r="EC309" i="3"/>
  <c r="ED309" i="3"/>
  <c r="EF309" i="3"/>
  <c r="EG309" i="3"/>
  <c r="EI309" i="3"/>
  <c r="EJ309" i="3"/>
  <c r="EL309" i="3"/>
  <c r="EM309" i="3"/>
  <c r="EO309" i="3"/>
  <c r="EP309" i="3"/>
  <c r="ER309" i="3"/>
  <c r="ES309" i="3"/>
  <c r="EU309" i="3"/>
  <c r="EV309" i="3"/>
  <c r="EX309" i="3"/>
  <c r="EY309" i="3"/>
  <c r="FA309" i="3"/>
  <c r="FB309" i="3"/>
  <c r="FD309" i="3"/>
  <c r="FE309" i="3"/>
  <c r="FG309" i="3"/>
  <c r="FH309" i="3"/>
  <c r="FJ309" i="3"/>
  <c r="FK309" i="3"/>
  <c r="FM309" i="3"/>
  <c r="FN309" i="3"/>
  <c r="FP309" i="3"/>
  <c r="FQ309" i="3"/>
  <c r="FS309" i="3"/>
  <c r="FT309" i="3"/>
  <c r="FV309" i="3"/>
  <c r="FW309" i="3"/>
  <c r="FY309" i="3"/>
  <c r="FZ309" i="3"/>
  <c r="GB309" i="3"/>
  <c r="GC309" i="3"/>
  <c r="GE309" i="3"/>
  <c r="GF309" i="3"/>
  <c r="GH309" i="3"/>
  <c r="GI309" i="3"/>
  <c r="GK309" i="3"/>
  <c r="GL309" i="3"/>
  <c r="GN309" i="3"/>
  <c r="GO309" i="3"/>
  <c r="GQ309" i="3"/>
  <c r="GR309" i="3"/>
  <c r="GT309" i="3"/>
  <c r="GU309" i="3"/>
  <c r="GW309" i="3"/>
  <c r="GX309" i="3"/>
  <c r="GZ309" i="3"/>
  <c r="HA309" i="3"/>
  <c r="HC309" i="3"/>
  <c r="HD309" i="3"/>
  <c r="HF309" i="3"/>
  <c r="HG309" i="3"/>
  <c r="HI309" i="3"/>
  <c r="HJ309" i="3"/>
  <c r="HL309" i="3"/>
  <c r="HM309" i="3"/>
  <c r="HO309" i="3"/>
  <c r="HP309" i="3"/>
  <c r="HR309" i="3"/>
  <c r="HS309" i="3"/>
  <c r="HU309" i="3"/>
  <c r="HV309" i="3"/>
  <c r="HX309" i="3"/>
  <c r="HY309" i="3"/>
  <c r="IA309" i="3"/>
  <c r="IB309" i="3"/>
  <c r="ID309" i="3"/>
  <c r="IE309" i="3"/>
  <c r="IG309" i="3"/>
  <c r="IH309" i="3"/>
  <c r="IJ309" i="3"/>
  <c r="IK309" i="3"/>
  <c r="IM309" i="3"/>
  <c r="IN309" i="3"/>
  <c r="IP309" i="3"/>
  <c r="IQ309" i="3"/>
  <c r="IS309" i="3"/>
  <c r="IT309" i="3"/>
  <c r="IV309" i="3"/>
  <c r="IW309" i="3"/>
  <c r="IY309" i="3"/>
  <c r="IZ309" i="3"/>
  <c r="JB309" i="3"/>
  <c r="JC309" i="3"/>
  <c r="JE309" i="3"/>
  <c r="JF309" i="3"/>
  <c r="JH309" i="3"/>
  <c r="JI309" i="3"/>
  <c r="JK309" i="3"/>
  <c r="JL309" i="3"/>
  <c r="JN309" i="3"/>
  <c r="JO309" i="3"/>
  <c r="JQ309" i="3"/>
  <c r="JR309" i="3"/>
  <c r="JT309" i="3"/>
  <c r="JU309" i="3"/>
  <c r="JW309" i="3"/>
  <c r="JX309" i="3"/>
  <c r="JZ309" i="3"/>
  <c r="KA309" i="3"/>
  <c r="KC309" i="3"/>
  <c r="KD309" i="3"/>
  <c r="KF309" i="3"/>
  <c r="KG309" i="3"/>
  <c r="KI309" i="3"/>
  <c r="KJ309" i="3"/>
  <c r="KL309" i="3"/>
  <c r="KM309" i="3"/>
  <c r="KO309" i="3"/>
  <c r="KP309" i="3"/>
  <c r="KR309" i="3"/>
  <c r="KS309" i="3"/>
  <c r="KU309" i="3"/>
  <c r="KV309" i="3"/>
  <c r="KX309" i="3"/>
  <c r="KY309" i="3"/>
  <c r="LA309" i="3"/>
  <c r="LB309" i="3"/>
  <c r="LD309" i="3"/>
  <c r="LE309" i="3"/>
  <c r="LG309" i="3"/>
  <c r="LH309" i="3"/>
  <c r="LJ309" i="3"/>
  <c r="LK309" i="3"/>
  <c r="LM309" i="3"/>
  <c r="LN309" i="3"/>
  <c r="LP309" i="3"/>
  <c r="LQ309" i="3"/>
  <c r="LX309" i="3"/>
  <c r="LZ309" i="3"/>
  <c r="MA309" i="3"/>
  <c r="MB309" i="3"/>
  <c r="MC309" i="3"/>
  <c r="MD309" i="3"/>
  <c r="MF309" i="3"/>
  <c r="MI309" i="3"/>
  <c r="D310" i="3"/>
  <c r="E310" i="3"/>
  <c r="G310" i="3"/>
  <c r="H310" i="3"/>
  <c r="J310" i="3"/>
  <c r="K310" i="3"/>
  <c r="M310" i="3"/>
  <c r="N310" i="3"/>
  <c r="P310" i="3"/>
  <c r="Q310" i="3"/>
  <c r="S310" i="3"/>
  <c r="T310" i="3"/>
  <c r="V310" i="3"/>
  <c r="W310" i="3"/>
  <c r="Y310" i="3"/>
  <c r="Z310" i="3"/>
  <c r="AB310" i="3"/>
  <c r="AC310" i="3"/>
  <c r="AE310" i="3"/>
  <c r="AF310" i="3"/>
  <c r="AH310" i="3"/>
  <c r="AJ310" i="3" s="1"/>
  <c r="AK310" i="3"/>
  <c r="AL310" i="3"/>
  <c r="AN310" i="3"/>
  <c r="AO310" i="3"/>
  <c r="AQ310" i="3"/>
  <c r="AR310" i="3"/>
  <c r="AT310" i="3"/>
  <c r="AU310" i="3"/>
  <c r="AW310" i="3"/>
  <c r="AX310" i="3"/>
  <c r="AZ310" i="3"/>
  <c r="BA310" i="3"/>
  <c r="BC310" i="3"/>
  <c r="BD310" i="3"/>
  <c r="BF310" i="3"/>
  <c r="BG310" i="3"/>
  <c r="BI310" i="3"/>
  <c r="BJ310" i="3"/>
  <c r="BL310" i="3"/>
  <c r="BM310" i="3"/>
  <c r="BO310" i="3"/>
  <c r="BP310" i="3"/>
  <c r="BR310" i="3"/>
  <c r="BS310" i="3"/>
  <c r="BU310" i="3"/>
  <c r="BV310" i="3"/>
  <c r="BX310" i="3"/>
  <c r="BY310" i="3"/>
  <c r="CA310" i="3"/>
  <c r="CB310" i="3"/>
  <c r="CD310" i="3"/>
  <c r="CE310" i="3"/>
  <c r="CG310" i="3"/>
  <c r="CH310" i="3"/>
  <c r="CJ310" i="3"/>
  <c r="CK310" i="3"/>
  <c r="CM310" i="3"/>
  <c r="CN310" i="3"/>
  <c r="CP310" i="3"/>
  <c r="CQ310" i="3"/>
  <c r="CS310" i="3"/>
  <c r="CT310" i="3"/>
  <c r="CV310" i="3"/>
  <c r="CW310" i="3"/>
  <c r="CY310" i="3"/>
  <c r="CZ310" i="3"/>
  <c r="DB310" i="3"/>
  <c r="DC310" i="3"/>
  <c r="DE310" i="3"/>
  <c r="DF310" i="3"/>
  <c r="DH310" i="3"/>
  <c r="DI310" i="3"/>
  <c r="DK310" i="3"/>
  <c r="DL310" i="3"/>
  <c r="DN310" i="3"/>
  <c r="DO310" i="3"/>
  <c r="DQ310" i="3"/>
  <c r="DR310" i="3"/>
  <c r="DT310" i="3"/>
  <c r="DU310" i="3"/>
  <c r="DW310" i="3"/>
  <c r="DX310" i="3"/>
  <c r="DZ310" i="3"/>
  <c r="EA310" i="3"/>
  <c r="EC310" i="3"/>
  <c r="ED310" i="3"/>
  <c r="EF310" i="3"/>
  <c r="EG310" i="3"/>
  <c r="EI310" i="3"/>
  <c r="EJ310" i="3"/>
  <c r="EL310" i="3"/>
  <c r="EM310" i="3"/>
  <c r="EO310" i="3"/>
  <c r="EP310" i="3"/>
  <c r="ER310" i="3"/>
  <c r="ES310" i="3"/>
  <c r="EU310" i="3"/>
  <c r="EV310" i="3"/>
  <c r="EX310" i="3"/>
  <c r="EY310" i="3"/>
  <c r="FA310" i="3"/>
  <c r="FB310" i="3"/>
  <c r="FD310" i="3"/>
  <c r="FE310" i="3"/>
  <c r="FG310" i="3"/>
  <c r="FH310" i="3"/>
  <c r="FJ310" i="3"/>
  <c r="FK310" i="3"/>
  <c r="FM310" i="3"/>
  <c r="FN310" i="3"/>
  <c r="FP310" i="3"/>
  <c r="FQ310" i="3"/>
  <c r="FS310" i="3"/>
  <c r="FT310" i="3"/>
  <c r="FV310" i="3"/>
  <c r="FW310" i="3"/>
  <c r="FY310" i="3"/>
  <c r="FZ310" i="3"/>
  <c r="GB310" i="3"/>
  <c r="GC310" i="3"/>
  <c r="GE310" i="3"/>
  <c r="GF310" i="3"/>
  <c r="GH310" i="3"/>
  <c r="GI310" i="3"/>
  <c r="GK310" i="3"/>
  <c r="GL310" i="3"/>
  <c r="GN310" i="3"/>
  <c r="GO310" i="3"/>
  <c r="GQ310" i="3"/>
  <c r="GR310" i="3"/>
  <c r="GT310" i="3"/>
  <c r="GU310" i="3"/>
  <c r="GW310" i="3"/>
  <c r="GX310" i="3"/>
  <c r="GZ310" i="3"/>
  <c r="HA310" i="3"/>
  <c r="HC310" i="3"/>
  <c r="HD310" i="3"/>
  <c r="HF310" i="3"/>
  <c r="HG310" i="3"/>
  <c r="HI310" i="3"/>
  <c r="HJ310" i="3"/>
  <c r="HL310" i="3"/>
  <c r="HM310" i="3"/>
  <c r="HO310" i="3"/>
  <c r="HP310" i="3"/>
  <c r="HR310" i="3"/>
  <c r="HS310" i="3"/>
  <c r="HU310" i="3"/>
  <c r="HV310" i="3"/>
  <c r="HX310" i="3"/>
  <c r="HY310" i="3"/>
  <c r="IA310" i="3"/>
  <c r="IB310" i="3"/>
  <c r="ID310" i="3"/>
  <c r="IE310" i="3"/>
  <c r="IG310" i="3"/>
  <c r="IH310" i="3"/>
  <c r="IJ310" i="3"/>
  <c r="IK310" i="3"/>
  <c r="IM310" i="3"/>
  <c r="IN310" i="3"/>
  <c r="IP310" i="3"/>
  <c r="IQ310" i="3"/>
  <c r="IS310" i="3"/>
  <c r="IT310" i="3"/>
  <c r="IV310" i="3"/>
  <c r="IW310" i="3"/>
  <c r="IY310" i="3"/>
  <c r="IZ310" i="3"/>
  <c r="JB310" i="3"/>
  <c r="JC310" i="3"/>
  <c r="JE310" i="3"/>
  <c r="JF310" i="3"/>
  <c r="JH310" i="3"/>
  <c r="JI310" i="3"/>
  <c r="JK310" i="3"/>
  <c r="JL310" i="3"/>
  <c r="JN310" i="3"/>
  <c r="JO310" i="3"/>
  <c r="JQ310" i="3"/>
  <c r="JR310" i="3"/>
  <c r="JT310" i="3"/>
  <c r="JU310" i="3"/>
  <c r="JW310" i="3"/>
  <c r="JX310" i="3"/>
  <c r="JZ310" i="3"/>
  <c r="KA310" i="3"/>
  <c r="KC310" i="3"/>
  <c r="KD310" i="3"/>
  <c r="KF310" i="3"/>
  <c r="KG310" i="3"/>
  <c r="KI310" i="3"/>
  <c r="KJ310" i="3"/>
  <c r="KL310" i="3"/>
  <c r="KM310" i="3"/>
  <c r="KO310" i="3"/>
  <c r="KP310" i="3"/>
  <c r="KR310" i="3"/>
  <c r="KS310" i="3"/>
  <c r="KU310" i="3"/>
  <c r="KV310" i="3"/>
  <c r="KX310" i="3"/>
  <c r="KY310" i="3"/>
  <c r="LA310" i="3"/>
  <c r="LB310" i="3"/>
  <c r="LD310" i="3"/>
  <c r="LE310" i="3"/>
  <c r="LG310" i="3"/>
  <c r="LH310" i="3"/>
  <c r="LJ310" i="3"/>
  <c r="LK310" i="3"/>
  <c r="LM310" i="3"/>
  <c r="LN310" i="3"/>
  <c r="LP310" i="3"/>
  <c r="LQ310" i="3"/>
  <c r="LX310" i="3"/>
  <c r="LZ310" i="3"/>
  <c r="MA310" i="3"/>
  <c r="MB310" i="3"/>
  <c r="MC310" i="3"/>
  <c r="MD310" i="3"/>
  <c r="MF310" i="3"/>
  <c r="MI310" i="3"/>
  <c r="D311" i="3"/>
  <c r="E311" i="3"/>
  <c r="G311" i="3"/>
  <c r="H311" i="3"/>
  <c r="J311" i="3"/>
  <c r="K311" i="3"/>
  <c r="M311" i="3"/>
  <c r="N311" i="3"/>
  <c r="P311" i="3"/>
  <c r="Q311" i="3"/>
  <c r="S311" i="3"/>
  <c r="T311" i="3"/>
  <c r="V311" i="3"/>
  <c r="W311" i="3"/>
  <c r="Y311" i="3"/>
  <c r="Z311" i="3"/>
  <c r="AB311" i="3"/>
  <c r="AC311" i="3"/>
  <c r="AE311" i="3"/>
  <c r="AF311" i="3"/>
  <c r="AH311" i="3"/>
  <c r="AJ311" i="3" s="1"/>
  <c r="AK311" i="3"/>
  <c r="AL311" i="3"/>
  <c r="AN311" i="3"/>
  <c r="AO311" i="3"/>
  <c r="AQ311" i="3"/>
  <c r="AR311" i="3"/>
  <c r="AT311" i="3"/>
  <c r="AU311" i="3"/>
  <c r="AW311" i="3"/>
  <c r="AX311" i="3"/>
  <c r="AZ311" i="3"/>
  <c r="BA311" i="3"/>
  <c r="BC311" i="3"/>
  <c r="BD311" i="3"/>
  <c r="BF311" i="3"/>
  <c r="BG311" i="3"/>
  <c r="BI311" i="3"/>
  <c r="BJ311" i="3"/>
  <c r="BL311" i="3"/>
  <c r="BM311" i="3"/>
  <c r="BO311" i="3"/>
  <c r="BP311" i="3"/>
  <c r="BR311" i="3"/>
  <c r="BS311" i="3"/>
  <c r="BU311" i="3"/>
  <c r="BV311" i="3"/>
  <c r="BX311" i="3"/>
  <c r="BY311" i="3"/>
  <c r="CA311" i="3"/>
  <c r="CB311" i="3"/>
  <c r="CD311" i="3"/>
  <c r="CE311" i="3"/>
  <c r="CG311" i="3"/>
  <c r="CH311" i="3"/>
  <c r="CJ311" i="3"/>
  <c r="CK311" i="3"/>
  <c r="CM311" i="3"/>
  <c r="CN311" i="3"/>
  <c r="CP311" i="3"/>
  <c r="CQ311" i="3"/>
  <c r="CS311" i="3"/>
  <c r="CT311" i="3"/>
  <c r="CV311" i="3"/>
  <c r="CW311" i="3"/>
  <c r="CY311" i="3"/>
  <c r="CZ311" i="3"/>
  <c r="DB311" i="3"/>
  <c r="DC311" i="3"/>
  <c r="DE311" i="3"/>
  <c r="DF311" i="3"/>
  <c r="DH311" i="3"/>
  <c r="DI311" i="3"/>
  <c r="DK311" i="3"/>
  <c r="DL311" i="3"/>
  <c r="DN311" i="3"/>
  <c r="DO311" i="3"/>
  <c r="DQ311" i="3"/>
  <c r="DR311" i="3"/>
  <c r="DT311" i="3"/>
  <c r="DU311" i="3"/>
  <c r="DW311" i="3"/>
  <c r="DX311" i="3"/>
  <c r="DZ311" i="3"/>
  <c r="EA311" i="3"/>
  <c r="EC311" i="3"/>
  <c r="ED311" i="3"/>
  <c r="EF311" i="3"/>
  <c r="EG311" i="3"/>
  <c r="EI311" i="3"/>
  <c r="EJ311" i="3"/>
  <c r="EL311" i="3"/>
  <c r="EM311" i="3"/>
  <c r="EO311" i="3"/>
  <c r="EP311" i="3"/>
  <c r="ER311" i="3"/>
  <c r="ES311" i="3"/>
  <c r="EU311" i="3"/>
  <c r="EV311" i="3"/>
  <c r="EX311" i="3"/>
  <c r="EY311" i="3"/>
  <c r="FA311" i="3"/>
  <c r="FB311" i="3"/>
  <c r="FD311" i="3"/>
  <c r="FE311" i="3"/>
  <c r="FG311" i="3"/>
  <c r="FH311" i="3"/>
  <c r="FJ311" i="3"/>
  <c r="FK311" i="3"/>
  <c r="FM311" i="3"/>
  <c r="FN311" i="3"/>
  <c r="FP311" i="3"/>
  <c r="FQ311" i="3"/>
  <c r="FS311" i="3"/>
  <c r="FT311" i="3"/>
  <c r="FV311" i="3"/>
  <c r="FW311" i="3"/>
  <c r="FY311" i="3"/>
  <c r="FZ311" i="3"/>
  <c r="GB311" i="3"/>
  <c r="GC311" i="3"/>
  <c r="GE311" i="3"/>
  <c r="GF311" i="3"/>
  <c r="GH311" i="3"/>
  <c r="GI311" i="3"/>
  <c r="GK311" i="3"/>
  <c r="GL311" i="3"/>
  <c r="GN311" i="3"/>
  <c r="GO311" i="3"/>
  <c r="GQ311" i="3"/>
  <c r="GR311" i="3"/>
  <c r="GT311" i="3"/>
  <c r="GU311" i="3"/>
  <c r="GW311" i="3"/>
  <c r="GX311" i="3"/>
  <c r="GZ311" i="3"/>
  <c r="HA311" i="3"/>
  <c r="HC311" i="3"/>
  <c r="HD311" i="3"/>
  <c r="HF311" i="3"/>
  <c r="HG311" i="3"/>
  <c r="HI311" i="3"/>
  <c r="HJ311" i="3"/>
  <c r="HL311" i="3"/>
  <c r="HM311" i="3"/>
  <c r="HO311" i="3"/>
  <c r="HP311" i="3"/>
  <c r="HR311" i="3"/>
  <c r="HS311" i="3"/>
  <c r="HU311" i="3"/>
  <c r="HV311" i="3"/>
  <c r="HX311" i="3"/>
  <c r="HY311" i="3"/>
  <c r="IA311" i="3"/>
  <c r="IB311" i="3"/>
  <c r="ID311" i="3"/>
  <c r="IE311" i="3"/>
  <c r="IG311" i="3"/>
  <c r="IH311" i="3"/>
  <c r="IJ311" i="3"/>
  <c r="IK311" i="3"/>
  <c r="IM311" i="3"/>
  <c r="IN311" i="3"/>
  <c r="IP311" i="3"/>
  <c r="IQ311" i="3"/>
  <c r="IS311" i="3"/>
  <c r="IT311" i="3"/>
  <c r="IV311" i="3"/>
  <c r="IW311" i="3"/>
  <c r="IY311" i="3"/>
  <c r="IZ311" i="3"/>
  <c r="JB311" i="3"/>
  <c r="JC311" i="3"/>
  <c r="JE311" i="3"/>
  <c r="JF311" i="3"/>
  <c r="JH311" i="3"/>
  <c r="JI311" i="3"/>
  <c r="JK311" i="3"/>
  <c r="JL311" i="3"/>
  <c r="JN311" i="3"/>
  <c r="JO311" i="3"/>
  <c r="JQ311" i="3"/>
  <c r="JR311" i="3"/>
  <c r="JT311" i="3"/>
  <c r="JU311" i="3"/>
  <c r="JW311" i="3"/>
  <c r="JX311" i="3"/>
  <c r="JZ311" i="3"/>
  <c r="KA311" i="3"/>
  <c r="KC311" i="3"/>
  <c r="KD311" i="3"/>
  <c r="KF311" i="3"/>
  <c r="KG311" i="3"/>
  <c r="KI311" i="3"/>
  <c r="KJ311" i="3"/>
  <c r="KL311" i="3"/>
  <c r="KM311" i="3"/>
  <c r="KO311" i="3"/>
  <c r="KP311" i="3"/>
  <c r="KR311" i="3"/>
  <c r="KS311" i="3"/>
  <c r="KU311" i="3"/>
  <c r="KV311" i="3"/>
  <c r="KX311" i="3"/>
  <c r="KY311" i="3"/>
  <c r="LA311" i="3"/>
  <c r="LB311" i="3"/>
  <c r="LD311" i="3"/>
  <c r="LE311" i="3"/>
  <c r="LG311" i="3"/>
  <c r="LH311" i="3"/>
  <c r="LJ311" i="3"/>
  <c r="LK311" i="3"/>
  <c r="LM311" i="3"/>
  <c r="LN311" i="3"/>
  <c r="LP311" i="3"/>
  <c r="LQ311" i="3"/>
  <c r="LX311" i="3"/>
  <c r="LZ311" i="3"/>
  <c r="MA311" i="3"/>
  <c r="MB311" i="3"/>
  <c r="MC311" i="3"/>
  <c r="MD311" i="3"/>
  <c r="MF311" i="3"/>
  <c r="MI311" i="3"/>
  <c r="D312" i="3"/>
  <c r="E312" i="3"/>
  <c r="G312" i="3"/>
  <c r="H312" i="3"/>
  <c r="J312" i="3"/>
  <c r="K312" i="3"/>
  <c r="M312" i="3"/>
  <c r="N312" i="3"/>
  <c r="P312" i="3"/>
  <c r="Q312" i="3"/>
  <c r="S312" i="3"/>
  <c r="T312" i="3"/>
  <c r="V312" i="3"/>
  <c r="W312" i="3"/>
  <c r="Y312" i="3"/>
  <c r="Z312" i="3"/>
  <c r="AB312" i="3"/>
  <c r="AC312" i="3"/>
  <c r="AE312" i="3"/>
  <c r="AF312" i="3"/>
  <c r="AH312" i="3"/>
  <c r="AJ312" i="3" s="1"/>
  <c r="AK312" i="3"/>
  <c r="AL312" i="3"/>
  <c r="AN312" i="3"/>
  <c r="AO312" i="3"/>
  <c r="AQ312" i="3"/>
  <c r="AR312" i="3"/>
  <c r="AT312" i="3"/>
  <c r="AU312" i="3"/>
  <c r="AW312" i="3"/>
  <c r="AX312" i="3"/>
  <c r="AZ312" i="3"/>
  <c r="BA312" i="3"/>
  <c r="BC312" i="3"/>
  <c r="BD312" i="3"/>
  <c r="BF312" i="3"/>
  <c r="BG312" i="3"/>
  <c r="BI312" i="3"/>
  <c r="BJ312" i="3"/>
  <c r="BL312" i="3"/>
  <c r="BM312" i="3"/>
  <c r="BO312" i="3"/>
  <c r="BP312" i="3"/>
  <c r="BR312" i="3"/>
  <c r="BS312" i="3"/>
  <c r="BU312" i="3"/>
  <c r="BV312" i="3"/>
  <c r="BX312" i="3"/>
  <c r="BY312" i="3"/>
  <c r="CA312" i="3"/>
  <c r="CB312" i="3"/>
  <c r="CD312" i="3"/>
  <c r="CE312" i="3"/>
  <c r="CG312" i="3"/>
  <c r="CH312" i="3"/>
  <c r="CJ312" i="3"/>
  <c r="CK312" i="3"/>
  <c r="CM312" i="3"/>
  <c r="CN312" i="3"/>
  <c r="CP312" i="3"/>
  <c r="CQ312" i="3"/>
  <c r="CS312" i="3"/>
  <c r="CT312" i="3"/>
  <c r="CV312" i="3"/>
  <c r="CW312" i="3"/>
  <c r="CY312" i="3"/>
  <c r="CZ312" i="3"/>
  <c r="DB312" i="3"/>
  <c r="DC312" i="3"/>
  <c r="DE312" i="3"/>
  <c r="DF312" i="3"/>
  <c r="DH312" i="3"/>
  <c r="DI312" i="3"/>
  <c r="DK312" i="3"/>
  <c r="DL312" i="3"/>
  <c r="DN312" i="3"/>
  <c r="DO312" i="3"/>
  <c r="DQ312" i="3"/>
  <c r="DR312" i="3"/>
  <c r="DT312" i="3"/>
  <c r="DU312" i="3"/>
  <c r="DW312" i="3"/>
  <c r="DX312" i="3"/>
  <c r="DZ312" i="3"/>
  <c r="EA312" i="3"/>
  <c r="EC312" i="3"/>
  <c r="ED312" i="3"/>
  <c r="EF312" i="3"/>
  <c r="EG312" i="3"/>
  <c r="EI312" i="3"/>
  <c r="EJ312" i="3"/>
  <c r="EL312" i="3"/>
  <c r="EM312" i="3"/>
  <c r="EO312" i="3"/>
  <c r="EP312" i="3"/>
  <c r="ER312" i="3"/>
  <c r="ES312" i="3"/>
  <c r="EU312" i="3"/>
  <c r="EV312" i="3"/>
  <c r="EX312" i="3"/>
  <c r="EY312" i="3"/>
  <c r="FA312" i="3"/>
  <c r="FB312" i="3"/>
  <c r="FD312" i="3"/>
  <c r="FE312" i="3"/>
  <c r="FG312" i="3"/>
  <c r="FH312" i="3"/>
  <c r="FJ312" i="3"/>
  <c r="FK312" i="3"/>
  <c r="FM312" i="3"/>
  <c r="FN312" i="3"/>
  <c r="FP312" i="3"/>
  <c r="FQ312" i="3"/>
  <c r="FS312" i="3"/>
  <c r="FT312" i="3"/>
  <c r="FV312" i="3"/>
  <c r="FW312" i="3"/>
  <c r="FY312" i="3"/>
  <c r="FZ312" i="3"/>
  <c r="GB312" i="3"/>
  <c r="GC312" i="3"/>
  <c r="GE312" i="3"/>
  <c r="GF312" i="3"/>
  <c r="GH312" i="3"/>
  <c r="GI312" i="3"/>
  <c r="GK312" i="3"/>
  <c r="GL312" i="3"/>
  <c r="GN312" i="3"/>
  <c r="GO312" i="3"/>
  <c r="GQ312" i="3"/>
  <c r="GR312" i="3"/>
  <c r="GT312" i="3"/>
  <c r="GU312" i="3"/>
  <c r="GW312" i="3"/>
  <c r="GX312" i="3"/>
  <c r="GZ312" i="3"/>
  <c r="HA312" i="3"/>
  <c r="HC312" i="3"/>
  <c r="HD312" i="3"/>
  <c r="HF312" i="3"/>
  <c r="HG312" i="3"/>
  <c r="HI312" i="3"/>
  <c r="HJ312" i="3"/>
  <c r="HL312" i="3"/>
  <c r="HM312" i="3"/>
  <c r="HO312" i="3"/>
  <c r="HP312" i="3"/>
  <c r="HR312" i="3"/>
  <c r="HS312" i="3"/>
  <c r="HU312" i="3"/>
  <c r="HV312" i="3"/>
  <c r="HX312" i="3"/>
  <c r="HY312" i="3"/>
  <c r="IA312" i="3"/>
  <c r="IB312" i="3"/>
  <c r="ID312" i="3"/>
  <c r="IE312" i="3"/>
  <c r="IG312" i="3"/>
  <c r="IH312" i="3"/>
  <c r="IJ312" i="3"/>
  <c r="IK312" i="3"/>
  <c r="IM312" i="3"/>
  <c r="IN312" i="3"/>
  <c r="IP312" i="3"/>
  <c r="IQ312" i="3"/>
  <c r="IS312" i="3"/>
  <c r="IT312" i="3"/>
  <c r="IV312" i="3"/>
  <c r="IW312" i="3"/>
  <c r="IY312" i="3"/>
  <c r="IZ312" i="3"/>
  <c r="JB312" i="3"/>
  <c r="JC312" i="3"/>
  <c r="JE312" i="3"/>
  <c r="JF312" i="3"/>
  <c r="JH312" i="3"/>
  <c r="JI312" i="3"/>
  <c r="JK312" i="3"/>
  <c r="JL312" i="3"/>
  <c r="JN312" i="3"/>
  <c r="JO312" i="3"/>
  <c r="JQ312" i="3"/>
  <c r="JR312" i="3"/>
  <c r="JT312" i="3"/>
  <c r="JU312" i="3"/>
  <c r="JW312" i="3"/>
  <c r="JX312" i="3"/>
  <c r="JZ312" i="3"/>
  <c r="KA312" i="3"/>
  <c r="KC312" i="3"/>
  <c r="KD312" i="3"/>
  <c r="KF312" i="3"/>
  <c r="KG312" i="3"/>
  <c r="KI312" i="3"/>
  <c r="KJ312" i="3"/>
  <c r="KL312" i="3"/>
  <c r="KM312" i="3"/>
  <c r="KO312" i="3"/>
  <c r="KP312" i="3"/>
  <c r="KR312" i="3"/>
  <c r="KS312" i="3"/>
  <c r="KU312" i="3"/>
  <c r="KV312" i="3"/>
  <c r="KX312" i="3"/>
  <c r="KY312" i="3"/>
  <c r="LA312" i="3"/>
  <c r="LB312" i="3"/>
  <c r="LD312" i="3"/>
  <c r="LE312" i="3"/>
  <c r="LG312" i="3"/>
  <c r="LH312" i="3"/>
  <c r="LJ312" i="3"/>
  <c r="LK312" i="3"/>
  <c r="LM312" i="3"/>
  <c r="LN312" i="3"/>
  <c r="LP312" i="3"/>
  <c r="LQ312" i="3"/>
  <c r="LX312" i="3"/>
  <c r="LZ312" i="3"/>
  <c r="MA312" i="3"/>
  <c r="MB312" i="3"/>
  <c r="MC312" i="3"/>
  <c r="MD312" i="3"/>
  <c r="MF312" i="3"/>
  <c r="MI312" i="3"/>
  <c r="D313" i="3"/>
  <c r="E313" i="3"/>
  <c r="G313" i="3"/>
  <c r="H313" i="3"/>
  <c r="J313" i="3"/>
  <c r="K313" i="3"/>
  <c r="M313" i="3"/>
  <c r="N313" i="3"/>
  <c r="P313" i="3"/>
  <c r="Q313" i="3"/>
  <c r="S313" i="3"/>
  <c r="T313" i="3"/>
  <c r="V313" i="3"/>
  <c r="W313" i="3"/>
  <c r="Y313" i="3"/>
  <c r="Z313" i="3"/>
  <c r="AB313" i="3"/>
  <c r="AC313" i="3"/>
  <c r="AE313" i="3"/>
  <c r="AF313" i="3"/>
  <c r="AH313" i="3"/>
  <c r="AJ313" i="3" s="1"/>
  <c r="AK313" i="3"/>
  <c r="AL313" i="3"/>
  <c r="AN313" i="3"/>
  <c r="AO313" i="3"/>
  <c r="AQ313" i="3"/>
  <c r="AR313" i="3"/>
  <c r="AT313" i="3"/>
  <c r="AU313" i="3"/>
  <c r="AW313" i="3"/>
  <c r="AX313" i="3"/>
  <c r="AZ313" i="3"/>
  <c r="BA313" i="3"/>
  <c r="BC313" i="3"/>
  <c r="BD313" i="3"/>
  <c r="BF313" i="3"/>
  <c r="BG313" i="3"/>
  <c r="BI313" i="3"/>
  <c r="BJ313" i="3"/>
  <c r="BL313" i="3"/>
  <c r="BM313" i="3"/>
  <c r="BO313" i="3"/>
  <c r="BP313" i="3"/>
  <c r="BR313" i="3"/>
  <c r="BS313" i="3"/>
  <c r="BU313" i="3"/>
  <c r="BV313" i="3"/>
  <c r="BX313" i="3"/>
  <c r="BY313" i="3"/>
  <c r="CA313" i="3"/>
  <c r="CB313" i="3"/>
  <c r="CD313" i="3"/>
  <c r="CE313" i="3"/>
  <c r="CG313" i="3"/>
  <c r="CH313" i="3"/>
  <c r="CJ313" i="3"/>
  <c r="CK313" i="3"/>
  <c r="CM313" i="3"/>
  <c r="CN313" i="3"/>
  <c r="CP313" i="3"/>
  <c r="CQ313" i="3"/>
  <c r="CS313" i="3"/>
  <c r="CT313" i="3"/>
  <c r="CV313" i="3"/>
  <c r="CW313" i="3"/>
  <c r="CY313" i="3"/>
  <c r="CZ313" i="3"/>
  <c r="DB313" i="3"/>
  <c r="DC313" i="3"/>
  <c r="DE313" i="3"/>
  <c r="DF313" i="3"/>
  <c r="DH313" i="3"/>
  <c r="DI313" i="3"/>
  <c r="DK313" i="3"/>
  <c r="DL313" i="3"/>
  <c r="DN313" i="3"/>
  <c r="DO313" i="3"/>
  <c r="DQ313" i="3"/>
  <c r="DR313" i="3"/>
  <c r="DT313" i="3"/>
  <c r="DU313" i="3"/>
  <c r="DW313" i="3"/>
  <c r="DX313" i="3"/>
  <c r="DZ313" i="3"/>
  <c r="EA313" i="3"/>
  <c r="EC313" i="3"/>
  <c r="ED313" i="3"/>
  <c r="EF313" i="3"/>
  <c r="EG313" i="3"/>
  <c r="EI313" i="3"/>
  <c r="EJ313" i="3"/>
  <c r="EL313" i="3"/>
  <c r="EM313" i="3"/>
  <c r="EO313" i="3"/>
  <c r="EP313" i="3"/>
  <c r="ER313" i="3"/>
  <c r="ES313" i="3"/>
  <c r="EU313" i="3"/>
  <c r="EV313" i="3"/>
  <c r="EX313" i="3"/>
  <c r="EY313" i="3"/>
  <c r="FA313" i="3"/>
  <c r="FB313" i="3"/>
  <c r="FD313" i="3"/>
  <c r="FE313" i="3"/>
  <c r="FG313" i="3"/>
  <c r="FH313" i="3"/>
  <c r="FJ313" i="3"/>
  <c r="FK313" i="3"/>
  <c r="FM313" i="3"/>
  <c r="FN313" i="3"/>
  <c r="FP313" i="3"/>
  <c r="FQ313" i="3"/>
  <c r="FS313" i="3"/>
  <c r="FT313" i="3"/>
  <c r="FV313" i="3"/>
  <c r="FW313" i="3"/>
  <c r="FY313" i="3"/>
  <c r="FZ313" i="3"/>
  <c r="GB313" i="3"/>
  <c r="GC313" i="3"/>
  <c r="GE313" i="3"/>
  <c r="GF313" i="3"/>
  <c r="GH313" i="3"/>
  <c r="GI313" i="3"/>
  <c r="GK313" i="3"/>
  <c r="GL313" i="3"/>
  <c r="GN313" i="3"/>
  <c r="GO313" i="3"/>
  <c r="GQ313" i="3"/>
  <c r="GR313" i="3"/>
  <c r="GT313" i="3"/>
  <c r="GU313" i="3"/>
  <c r="GW313" i="3"/>
  <c r="GX313" i="3"/>
  <c r="GZ313" i="3"/>
  <c r="HA313" i="3"/>
  <c r="HC313" i="3"/>
  <c r="HD313" i="3"/>
  <c r="HF313" i="3"/>
  <c r="HG313" i="3"/>
  <c r="HI313" i="3"/>
  <c r="HJ313" i="3"/>
  <c r="HL313" i="3"/>
  <c r="HM313" i="3"/>
  <c r="HO313" i="3"/>
  <c r="HP313" i="3"/>
  <c r="HR313" i="3"/>
  <c r="HS313" i="3"/>
  <c r="HU313" i="3"/>
  <c r="HV313" i="3"/>
  <c r="HX313" i="3"/>
  <c r="HY313" i="3"/>
  <c r="IA313" i="3"/>
  <c r="IB313" i="3"/>
  <c r="ID313" i="3"/>
  <c r="IE313" i="3"/>
  <c r="IG313" i="3"/>
  <c r="IH313" i="3"/>
  <c r="IJ313" i="3"/>
  <c r="IK313" i="3"/>
  <c r="IM313" i="3"/>
  <c r="IN313" i="3"/>
  <c r="IP313" i="3"/>
  <c r="IQ313" i="3"/>
  <c r="IS313" i="3"/>
  <c r="IT313" i="3"/>
  <c r="IV313" i="3"/>
  <c r="IW313" i="3"/>
  <c r="IY313" i="3"/>
  <c r="IZ313" i="3"/>
  <c r="JB313" i="3"/>
  <c r="JC313" i="3"/>
  <c r="JE313" i="3"/>
  <c r="JF313" i="3"/>
  <c r="JH313" i="3"/>
  <c r="JI313" i="3"/>
  <c r="JK313" i="3"/>
  <c r="JL313" i="3"/>
  <c r="JN313" i="3"/>
  <c r="JO313" i="3"/>
  <c r="JQ313" i="3"/>
  <c r="JR313" i="3"/>
  <c r="JT313" i="3"/>
  <c r="JU313" i="3"/>
  <c r="JW313" i="3"/>
  <c r="JX313" i="3"/>
  <c r="JZ313" i="3"/>
  <c r="KA313" i="3"/>
  <c r="KC313" i="3"/>
  <c r="KD313" i="3"/>
  <c r="KF313" i="3"/>
  <c r="KG313" i="3"/>
  <c r="KI313" i="3"/>
  <c r="KJ313" i="3"/>
  <c r="KL313" i="3"/>
  <c r="KM313" i="3"/>
  <c r="KO313" i="3"/>
  <c r="KP313" i="3"/>
  <c r="KR313" i="3"/>
  <c r="KS313" i="3"/>
  <c r="KU313" i="3"/>
  <c r="KV313" i="3"/>
  <c r="KX313" i="3"/>
  <c r="KY313" i="3"/>
  <c r="LA313" i="3"/>
  <c r="LB313" i="3"/>
  <c r="LD313" i="3"/>
  <c r="LE313" i="3"/>
  <c r="LG313" i="3"/>
  <c r="LH313" i="3"/>
  <c r="LJ313" i="3"/>
  <c r="LK313" i="3"/>
  <c r="LM313" i="3"/>
  <c r="LN313" i="3"/>
  <c r="LP313" i="3"/>
  <c r="LQ313" i="3"/>
  <c r="LX313" i="3"/>
  <c r="LZ313" i="3"/>
  <c r="MA313" i="3"/>
  <c r="MB313" i="3"/>
  <c r="MC313" i="3"/>
  <c r="MD313" i="3"/>
  <c r="MF313" i="3"/>
  <c r="MI313" i="3"/>
  <c r="D314" i="3"/>
  <c r="E314" i="3"/>
  <c r="G314" i="3"/>
  <c r="H314" i="3"/>
  <c r="J314" i="3"/>
  <c r="K314" i="3"/>
  <c r="M314" i="3"/>
  <c r="N314" i="3"/>
  <c r="P314" i="3"/>
  <c r="Q314" i="3"/>
  <c r="S314" i="3"/>
  <c r="T314" i="3"/>
  <c r="V314" i="3"/>
  <c r="W314" i="3"/>
  <c r="Y314" i="3"/>
  <c r="Z314" i="3"/>
  <c r="AB314" i="3"/>
  <c r="AC314" i="3"/>
  <c r="AE314" i="3"/>
  <c r="AF314" i="3"/>
  <c r="AH314" i="3"/>
  <c r="AJ314" i="3" s="1"/>
  <c r="AK314" i="3"/>
  <c r="AL314" i="3"/>
  <c r="AN314" i="3"/>
  <c r="AO314" i="3"/>
  <c r="AQ314" i="3"/>
  <c r="AR314" i="3"/>
  <c r="AT314" i="3"/>
  <c r="AU314" i="3"/>
  <c r="AW314" i="3"/>
  <c r="AX314" i="3"/>
  <c r="AZ314" i="3"/>
  <c r="BA314" i="3"/>
  <c r="BC314" i="3"/>
  <c r="BD314" i="3"/>
  <c r="BF314" i="3"/>
  <c r="BG314" i="3"/>
  <c r="BI314" i="3"/>
  <c r="BJ314" i="3"/>
  <c r="BL314" i="3"/>
  <c r="BM314" i="3"/>
  <c r="BO314" i="3"/>
  <c r="BP314" i="3"/>
  <c r="BR314" i="3"/>
  <c r="BS314" i="3"/>
  <c r="BU314" i="3"/>
  <c r="BV314" i="3"/>
  <c r="BX314" i="3"/>
  <c r="BY314" i="3"/>
  <c r="CA314" i="3"/>
  <c r="CB314" i="3"/>
  <c r="CD314" i="3"/>
  <c r="CE314" i="3"/>
  <c r="CG314" i="3"/>
  <c r="CH314" i="3"/>
  <c r="CJ314" i="3"/>
  <c r="CK314" i="3"/>
  <c r="CM314" i="3"/>
  <c r="CN314" i="3"/>
  <c r="CP314" i="3"/>
  <c r="CQ314" i="3"/>
  <c r="CS314" i="3"/>
  <c r="CT314" i="3"/>
  <c r="CV314" i="3"/>
  <c r="CW314" i="3"/>
  <c r="CY314" i="3"/>
  <c r="CZ314" i="3"/>
  <c r="DB314" i="3"/>
  <c r="DC314" i="3"/>
  <c r="DE314" i="3"/>
  <c r="DF314" i="3"/>
  <c r="DH314" i="3"/>
  <c r="DI314" i="3"/>
  <c r="DK314" i="3"/>
  <c r="DL314" i="3"/>
  <c r="DN314" i="3"/>
  <c r="DO314" i="3"/>
  <c r="DQ314" i="3"/>
  <c r="DR314" i="3"/>
  <c r="DT314" i="3"/>
  <c r="DU314" i="3"/>
  <c r="DW314" i="3"/>
  <c r="DX314" i="3"/>
  <c r="DZ314" i="3"/>
  <c r="EA314" i="3"/>
  <c r="EC314" i="3"/>
  <c r="ED314" i="3"/>
  <c r="EF314" i="3"/>
  <c r="EG314" i="3"/>
  <c r="EI314" i="3"/>
  <c r="EJ314" i="3"/>
  <c r="EL314" i="3"/>
  <c r="EM314" i="3"/>
  <c r="EO314" i="3"/>
  <c r="EP314" i="3"/>
  <c r="ER314" i="3"/>
  <c r="ES314" i="3"/>
  <c r="EU314" i="3"/>
  <c r="EV314" i="3"/>
  <c r="EX314" i="3"/>
  <c r="EY314" i="3"/>
  <c r="FA314" i="3"/>
  <c r="FB314" i="3"/>
  <c r="FD314" i="3"/>
  <c r="FE314" i="3"/>
  <c r="FG314" i="3"/>
  <c r="FH314" i="3"/>
  <c r="FJ314" i="3"/>
  <c r="FK314" i="3"/>
  <c r="FM314" i="3"/>
  <c r="FN314" i="3"/>
  <c r="FP314" i="3"/>
  <c r="FQ314" i="3"/>
  <c r="FS314" i="3"/>
  <c r="FT314" i="3"/>
  <c r="FV314" i="3"/>
  <c r="FW314" i="3"/>
  <c r="FY314" i="3"/>
  <c r="FZ314" i="3"/>
  <c r="GB314" i="3"/>
  <c r="GC314" i="3"/>
  <c r="GE314" i="3"/>
  <c r="GF314" i="3"/>
  <c r="GH314" i="3"/>
  <c r="GI314" i="3"/>
  <c r="GK314" i="3"/>
  <c r="GL314" i="3"/>
  <c r="GN314" i="3"/>
  <c r="GO314" i="3"/>
  <c r="GQ314" i="3"/>
  <c r="GR314" i="3"/>
  <c r="GT314" i="3"/>
  <c r="GU314" i="3"/>
  <c r="GW314" i="3"/>
  <c r="GX314" i="3"/>
  <c r="GZ314" i="3"/>
  <c r="HA314" i="3"/>
  <c r="HC314" i="3"/>
  <c r="HD314" i="3"/>
  <c r="HF314" i="3"/>
  <c r="HG314" i="3"/>
  <c r="HI314" i="3"/>
  <c r="HJ314" i="3"/>
  <c r="HL314" i="3"/>
  <c r="HM314" i="3"/>
  <c r="HO314" i="3"/>
  <c r="HP314" i="3"/>
  <c r="HR314" i="3"/>
  <c r="HS314" i="3"/>
  <c r="HU314" i="3"/>
  <c r="HV314" i="3"/>
  <c r="HX314" i="3"/>
  <c r="HY314" i="3"/>
  <c r="IA314" i="3"/>
  <c r="IB314" i="3"/>
  <c r="ID314" i="3"/>
  <c r="IE314" i="3"/>
  <c r="IG314" i="3"/>
  <c r="IH314" i="3"/>
  <c r="IJ314" i="3"/>
  <c r="IK314" i="3"/>
  <c r="IM314" i="3"/>
  <c r="IN314" i="3"/>
  <c r="IP314" i="3"/>
  <c r="IQ314" i="3"/>
  <c r="IS314" i="3"/>
  <c r="IT314" i="3"/>
  <c r="IV314" i="3"/>
  <c r="IW314" i="3"/>
  <c r="IY314" i="3"/>
  <c r="IZ314" i="3"/>
  <c r="JB314" i="3"/>
  <c r="JC314" i="3"/>
  <c r="JE314" i="3"/>
  <c r="JF314" i="3"/>
  <c r="JH314" i="3"/>
  <c r="JI314" i="3"/>
  <c r="JK314" i="3"/>
  <c r="JL314" i="3"/>
  <c r="JN314" i="3"/>
  <c r="JO314" i="3"/>
  <c r="JQ314" i="3"/>
  <c r="JR314" i="3"/>
  <c r="JT314" i="3"/>
  <c r="JU314" i="3"/>
  <c r="JW314" i="3"/>
  <c r="JX314" i="3"/>
  <c r="JZ314" i="3"/>
  <c r="KA314" i="3"/>
  <c r="KC314" i="3"/>
  <c r="KD314" i="3"/>
  <c r="KF314" i="3"/>
  <c r="KG314" i="3"/>
  <c r="KI314" i="3"/>
  <c r="KJ314" i="3"/>
  <c r="KL314" i="3"/>
  <c r="KM314" i="3"/>
  <c r="KO314" i="3"/>
  <c r="KP314" i="3"/>
  <c r="KR314" i="3"/>
  <c r="KS314" i="3"/>
  <c r="KU314" i="3"/>
  <c r="KV314" i="3"/>
  <c r="KX314" i="3"/>
  <c r="KY314" i="3"/>
  <c r="LA314" i="3"/>
  <c r="LB314" i="3"/>
  <c r="LD314" i="3"/>
  <c r="LE314" i="3"/>
  <c r="LG314" i="3"/>
  <c r="LH314" i="3"/>
  <c r="LJ314" i="3"/>
  <c r="LK314" i="3"/>
  <c r="LM314" i="3"/>
  <c r="LN314" i="3"/>
  <c r="LP314" i="3"/>
  <c r="LQ314" i="3"/>
  <c r="LX314" i="3"/>
  <c r="LZ314" i="3"/>
  <c r="MA314" i="3"/>
  <c r="MB314" i="3"/>
  <c r="MC314" i="3"/>
  <c r="MD314" i="3"/>
  <c r="MF314" i="3"/>
  <c r="MI314" i="3"/>
  <c r="D315" i="3"/>
  <c r="E315" i="3"/>
  <c r="G315" i="3"/>
  <c r="H315" i="3"/>
  <c r="J315" i="3"/>
  <c r="K315" i="3"/>
  <c r="M315" i="3"/>
  <c r="N315" i="3"/>
  <c r="P315" i="3"/>
  <c r="Q315" i="3"/>
  <c r="S315" i="3"/>
  <c r="T315" i="3"/>
  <c r="V315" i="3"/>
  <c r="W315" i="3"/>
  <c r="Y315" i="3"/>
  <c r="Z315" i="3"/>
  <c r="AB315" i="3"/>
  <c r="AC315" i="3"/>
  <c r="AE315" i="3"/>
  <c r="AF315" i="3"/>
  <c r="AH315" i="3"/>
  <c r="AJ315" i="3" s="1"/>
  <c r="AK315" i="3"/>
  <c r="AL315" i="3"/>
  <c r="AN315" i="3"/>
  <c r="AO315" i="3"/>
  <c r="AQ315" i="3"/>
  <c r="AR315" i="3"/>
  <c r="AT315" i="3"/>
  <c r="AU315" i="3"/>
  <c r="AW315" i="3"/>
  <c r="AX315" i="3"/>
  <c r="AZ315" i="3"/>
  <c r="BA315" i="3"/>
  <c r="BC315" i="3"/>
  <c r="BD315" i="3"/>
  <c r="BF315" i="3"/>
  <c r="BG315" i="3"/>
  <c r="BI315" i="3"/>
  <c r="BJ315" i="3"/>
  <c r="BL315" i="3"/>
  <c r="BM315" i="3"/>
  <c r="BO315" i="3"/>
  <c r="BP315" i="3"/>
  <c r="BR315" i="3"/>
  <c r="BS315" i="3"/>
  <c r="BU315" i="3"/>
  <c r="BV315" i="3"/>
  <c r="BX315" i="3"/>
  <c r="BY315" i="3"/>
  <c r="CA315" i="3"/>
  <c r="CB315" i="3"/>
  <c r="CD315" i="3"/>
  <c r="CE315" i="3"/>
  <c r="CG315" i="3"/>
  <c r="CH315" i="3"/>
  <c r="CJ315" i="3"/>
  <c r="CK315" i="3"/>
  <c r="CM315" i="3"/>
  <c r="CN315" i="3"/>
  <c r="CP315" i="3"/>
  <c r="CQ315" i="3"/>
  <c r="CS315" i="3"/>
  <c r="CT315" i="3"/>
  <c r="CV315" i="3"/>
  <c r="CW315" i="3"/>
  <c r="CY315" i="3"/>
  <c r="CZ315" i="3"/>
  <c r="DB315" i="3"/>
  <c r="DC315" i="3"/>
  <c r="DE315" i="3"/>
  <c r="DF315" i="3"/>
  <c r="DH315" i="3"/>
  <c r="DI315" i="3"/>
  <c r="DK315" i="3"/>
  <c r="DL315" i="3"/>
  <c r="DN315" i="3"/>
  <c r="DO315" i="3"/>
  <c r="DQ315" i="3"/>
  <c r="DR315" i="3"/>
  <c r="DT315" i="3"/>
  <c r="DU315" i="3"/>
  <c r="DW315" i="3"/>
  <c r="DX315" i="3"/>
  <c r="DZ315" i="3"/>
  <c r="EA315" i="3"/>
  <c r="EC315" i="3"/>
  <c r="ED315" i="3"/>
  <c r="EF315" i="3"/>
  <c r="EG315" i="3"/>
  <c r="EI315" i="3"/>
  <c r="EJ315" i="3"/>
  <c r="EL315" i="3"/>
  <c r="EM315" i="3"/>
  <c r="EO315" i="3"/>
  <c r="EP315" i="3"/>
  <c r="ER315" i="3"/>
  <c r="ES315" i="3"/>
  <c r="EU315" i="3"/>
  <c r="EV315" i="3"/>
  <c r="EX315" i="3"/>
  <c r="EY315" i="3"/>
  <c r="FA315" i="3"/>
  <c r="FB315" i="3"/>
  <c r="FD315" i="3"/>
  <c r="FE315" i="3"/>
  <c r="FG315" i="3"/>
  <c r="FH315" i="3"/>
  <c r="FJ315" i="3"/>
  <c r="FK315" i="3"/>
  <c r="FM315" i="3"/>
  <c r="FN315" i="3"/>
  <c r="FP315" i="3"/>
  <c r="FQ315" i="3"/>
  <c r="FS315" i="3"/>
  <c r="FT315" i="3"/>
  <c r="FV315" i="3"/>
  <c r="FW315" i="3"/>
  <c r="FY315" i="3"/>
  <c r="FZ315" i="3"/>
  <c r="GB315" i="3"/>
  <c r="GC315" i="3"/>
  <c r="GE315" i="3"/>
  <c r="GF315" i="3"/>
  <c r="GH315" i="3"/>
  <c r="GI315" i="3"/>
  <c r="GK315" i="3"/>
  <c r="GL315" i="3"/>
  <c r="GN315" i="3"/>
  <c r="GO315" i="3"/>
  <c r="GQ315" i="3"/>
  <c r="GR315" i="3"/>
  <c r="GT315" i="3"/>
  <c r="GU315" i="3"/>
  <c r="GW315" i="3"/>
  <c r="GX315" i="3"/>
  <c r="GZ315" i="3"/>
  <c r="HA315" i="3"/>
  <c r="HC315" i="3"/>
  <c r="HD315" i="3"/>
  <c r="HF315" i="3"/>
  <c r="HG315" i="3"/>
  <c r="HI315" i="3"/>
  <c r="HJ315" i="3"/>
  <c r="HL315" i="3"/>
  <c r="HM315" i="3"/>
  <c r="HO315" i="3"/>
  <c r="HP315" i="3"/>
  <c r="HR315" i="3"/>
  <c r="HS315" i="3"/>
  <c r="HU315" i="3"/>
  <c r="HV315" i="3"/>
  <c r="HX315" i="3"/>
  <c r="HY315" i="3"/>
  <c r="IA315" i="3"/>
  <c r="IB315" i="3"/>
  <c r="ID315" i="3"/>
  <c r="IE315" i="3"/>
  <c r="IG315" i="3"/>
  <c r="IH315" i="3"/>
  <c r="IJ315" i="3"/>
  <c r="IK315" i="3"/>
  <c r="IM315" i="3"/>
  <c r="IN315" i="3"/>
  <c r="IP315" i="3"/>
  <c r="IQ315" i="3"/>
  <c r="IS315" i="3"/>
  <c r="IT315" i="3"/>
  <c r="IV315" i="3"/>
  <c r="IW315" i="3"/>
  <c r="IY315" i="3"/>
  <c r="IZ315" i="3"/>
  <c r="JB315" i="3"/>
  <c r="JC315" i="3"/>
  <c r="JE315" i="3"/>
  <c r="JF315" i="3"/>
  <c r="JH315" i="3"/>
  <c r="JI315" i="3"/>
  <c r="JK315" i="3"/>
  <c r="JL315" i="3"/>
  <c r="JN315" i="3"/>
  <c r="JO315" i="3"/>
  <c r="JQ315" i="3"/>
  <c r="JR315" i="3"/>
  <c r="JT315" i="3"/>
  <c r="JU315" i="3"/>
  <c r="JW315" i="3"/>
  <c r="JX315" i="3"/>
  <c r="JZ315" i="3"/>
  <c r="KA315" i="3"/>
  <c r="KC315" i="3"/>
  <c r="KD315" i="3"/>
  <c r="KF315" i="3"/>
  <c r="KG315" i="3"/>
  <c r="KI315" i="3"/>
  <c r="KJ315" i="3"/>
  <c r="KL315" i="3"/>
  <c r="KM315" i="3"/>
  <c r="KO315" i="3"/>
  <c r="KP315" i="3"/>
  <c r="KR315" i="3"/>
  <c r="KS315" i="3"/>
  <c r="KU315" i="3"/>
  <c r="KV315" i="3"/>
  <c r="KX315" i="3"/>
  <c r="KY315" i="3"/>
  <c r="LA315" i="3"/>
  <c r="LB315" i="3"/>
  <c r="LD315" i="3"/>
  <c r="LE315" i="3"/>
  <c r="LG315" i="3"/>
  <c r="LH315" i="3"/>
  <c r="LJ315" i="3"/>
  <c r="LK315" i="3"/>
  <c r="LM315" i="3"/>
  <c r="LN315" i="3"/>
  <c r="LP315" i="3"/>
  <c r="LQ315" i="3"/>
  <c r="LX315" i="3"/>
  <c r="LZ315" i="3"/>
  <c r="MA315" i="3"/>
  <c r="MB315" i="3"/>
  <c r="MC315" i="3"/>
  <c r="MD315" i="3"/>
  <c r="MF315" i="3"/>
  <c r="MI315" i="3"/>
  <c r="D316" i="3"/>
  <c r="E316" i="3"/>
  <c r="G316" i="3"/>
  <c r="H316" i="3"/>
  <c r="J316" i="3"/>
  <c r="K316" i="3"/>
  <c r="M316" i="3"/>
  <c r="N316" i="3"/>
  <c r="P316" i="3"/>
  <c r="Q316" i="3"/>
  <c r="S316" i="3"/>
  <c r="T316" i="3"/>
  <c r="V316" i="3"/>
  <c r="W316" i="3"/>
  <c r="Y316" i="3"/>
  <c r="Z316" i="3"/>
  <c r="AB316" i="3"/>
  <c r="AC316" i="3"/>
  <c r="AE316" i="3"/>
  <c r="AF316" i="3"/>
  <c r="AH316" i="3"/>
  <c r="AJ316" i="3" s="1"/>
  <c r="AK316" i="3"/>
  <c r="AL316" i="3"/>
  <c r="AN316" i="3"/>
  <c r="AO316" i="3"/>
  <c r="AQ316" i="3"/>
  <c r="AR316" i="3"/>
  <c r="AT316" i="3"/>
  <c r="AU316" i="3"/>
  <c r="AW316" i="3"/>
  <c r="AX316" i="3"/>
  <c r="AZ316" i="3"/>
  <c r="BA316" i="3"/>
  <c r="BC316" i="3"/>
  <c r="BD316" i="3"/>
  <c r="BF316" i="3"/>
  <c r="BG316" i="3"/>
  <c r="BI316" i="3"/>
  <c r="BJ316" i="3"/>
  <c r="BL316" i="3"/>
  <c r="BM316" i="3"/>
  <c r="BO316" i="3"/>
  <c r="BP316" i="3"/>
  <c r="BR316" i="3"/>
  <c r="BS316" i="3"/>
  <c r="BU316" i="3"/>
  <c r="BV316" i="3"/>
  <c r="BX316" i="3"/>
  <c r="BY316" i="3"/>
  <c r="CA316" i="3"/>
  <c r="CB316" i="3"/>
  <c r="CD316" i="3"/>
  <c r="CE316" i="3"/>
  <c r="CG316" i="3"/>
  <c r="CH316" i="3"/>
  <c r="CJ316" i="3"/>
  <c r="CK316" i="3"/>
  <c r="CM316" i="3"/>
  <c r="CN316" i="3"/>
  <c r="CP316" i="3"/>
  <c r="CQ316" i="3"/>
  <c r="CS316" i="3"/>
  <c r="CT316" i="3"/>
  <c r="CV316" i="3"/>
  <c r="CW316" i="3"/>
  <c r="CY316" i="3"/>
  <c r="CZ316" i="3"/>
  <c r="DB316" i="3"/>
  <c r="DC316" i="3"/>
  <c r="DE316" i="3"/>
  <c r="DF316" i="3"/>
  <c r="DH316" i="3"/>
  <c r="DI316" i="3"/>
  <c r="DK316" i="3"/>
  <c r="DL316" i="3"/>
  <c r="DN316" i="3"/>
  <c r="DO316" i="3"/>
  <c r="DQ316" i="3"/>
  <c r="DR316" i="3"/>
  <c r="DT316" i="3"/>
  <c r="DU316" i="3"/>
  <c r="DW316" i="3"/>
  <c r="DX316" i="3"/>
  <c r="DZ316" i="3"/>
  <c r="EA316" i="3"/>
  <c r="EC316" i="3"/>
  <c r="ED316" i="3"/>
  <c r="EF316" i="3"/>
  <c r="EG316" i="3"/>
  <c r="EI316" i="3"/>
  <c r="EJ316" i="3"/>
  <c r="EL316" i="3"/>
  <c r="EM316" i="3"/>
  <c r="EO316" i="3"/>
  <c r="EP316" i="3"/>
  <c r="ER316" i="3"/>
  <c r="ES316" i="3"/>
  <c r="EU316" i="3"/>
  <c r="EV316" i="3"/>
  <c r="EX316" i="3"/>
  <c r="EY316" i="3"/>
  <c r="FA316" i="3"/>
  <c r="FB316" i="3"/>
  <c r="FD316" i="3"/>
  <c r="FE316" i="3"/>
  <c r="FG316" i="3"/>
  <c r="FH316" i="3"/>
  <c r="FJ316" i="3"/>
  <c r="FK316" i="3"/>
  <c r="FM316" i="3"/>
  <c r="FN316" i="3"/>
  <c r="FP316" i="3"/>
  <c r="FQ316" i="3"/>
  <c r="FS316" i="3"/>
  <c r="FT316" i="3"/>
  <c r="FV316" i="3"/>
  <c r="FW316" i="3"/>
  <c r="FY316" i="3"/>
  <c r="FZ316" i="3"/>
  <c r="GB316" i="3"/>
  <c r="GC316" i="3"/>
  <c r="GE316" i="3"/>
  <c r="GF316" i="3"/>
  <c r="GH316" i="3"/>
  <c r="GI316" i="3"/>
  <c r="GK316" i="3"/>
  <c r="GL316" i="3"/>
  <c r="GN316" i="3"/>
  <c r="GO316" i="3"/>
  <c r="GQ316" i="3"/>
  <c r="GR316" i="3"/>
  <c r="GT316" i="3"/>
  <c r="GU316" i="3"/>
  <c r="GW316" i="3"/>
  <c r="GX316" i="3"/>
  <c r="GZ316" i="3"/>
  <c r="HA316" i="3"/>
  <c r="HC316" i="3"/>
  <c r="HD316" i="3"/>
  <c r="HF316" i="3"/>
  <c r="HG316" i="3"/>
  <c r="HI316" i="3"/>
  <c r="HJ316" i="3"/>
  <c r="HL316" i="3"/>
  <c r="HM316" i="3"/>
  <c r="HO316" i="3"/>
  <c r="HP316" i="3"/>
  <c r="HR316" i="3"/>
  <c r="HS316" i="3"/>
  <c r="HU316" i="3"/>
  <c r="HV316" i="3"/>
  <c r="HX316" i="3"/>
  <c r="HY316" i="3"/>
  <c r="IA316" i="3"/>
  <c r="IB316" i="3"/>
  <c r="ID316" i="3"/>
  <c r="IE316" i="3"/>
  <c r="IG316" i="3"/>
  <c r="IH316" i="3"/>
  <c r="IJ316" i="3"/>
  <c r="IK316" i="3"/>
  <c r="IM316" i="3"/>
  <c r="IN316" i="3"/>
  <c r="IP316" i="3"/>
  <c r="IQ316" i="3"/>
  <c r="IS316" i="3"/>
  <c r="IT316" i="3"/>
  <c r="IV316" i="3"/>
  <c r="IW316" i="3"/>
  <c r="IY316" i="3"/>
  <c r="IZ316" i="3"/>
  <c r="JB316" i="3"/>
  <c r="JC316" i="3"/>
  <c r="JE316" i="3"/>
  <c r="JF316" i="3"/>
  <c r="JH316" i="3"/>
  <c r="JI316" i="3"/>
  <c r="JK316" i="3"/>
  <c r="JL316" i="3"/>
  <c r="JN316" i="3"/>
  <c r="JO316" i="3"/>
  <c r="JQ316" i="3"/>
  <c r="JR316" i="3"/>
  <c r="JT316" i="3"/>
  <c r="JU316" i="3"/>
  <c r="JW316" i="3"/>
  <c r="JX316" i="3"/>
  <c r="JZ316" i="3"/>
  <c r="KA316" i="3"/>
  <c r="KC316" i="3"/>
  <c r="KD316" i="3"/>
  <c r="KF316" i="3"/>
  <c r="KG316" i="3"/>
  <c r="KI316" i="3"/>
  <c r="KJ316" i="3"/>
  <c r="KL316" i="3"/>
  <c r="KM316" i="3"/>
  <c r="KO316" i="3"/>
  <c r="KP316" i="3"/>
  <c r="KR316" i="3"/>
  <c r="KS316" i="3"/>
  <c r="KU316" i="3"/>
  <c r="KV316" i="3"/>
  <c r="KX316" i="3"/>
  <c r="KY316" i="3"/>
  <c r="LA316" i="3"/>
  <c r="LB316" i="3"/>
  <c r="LD316" i="3"/>
  <c r="LE316" i="3"/>
  <c r="LG316" i="3"/>
  <c r="LH316" i="3"/>
  <c r="LJ316" i="3"/>
  <c r="LK316" i="3"/>
  <c r="LM316" i="3"/>
  <c r="LN316" i="3"/>
  <c r="LP316" i="3"/>
  <c r="LQ316" i="3"/>
  <c r="LX316" i="3"/>
  <c r="LZ316" i="3"/>
  <c r="MA316" i="3"/>
  <c r="MB316" i="3"/>
  <c r="MC316" i="3"/>
  <c r="MD316" i="3"/>
  <c r="MF316" i="3"/>
  <c r="MI316" i="3"/>
  <c r="D317" i="3"/>
  <c r="E317" i="3"/>
  <c r="G317" i="3"/>
  <c r="H317" i="3"/>
  <c r="J317" i="3"/>
  <c r="K317" i="3"/>
  <c r="M317" i="3"/>
  <c r="N317" i="3"/>
  <c r="P317" i="3"/>
  <c r="Q317" i="3"/>
  <c r="S317" i="3"/>
  <c r="T317" i="3"/>
  <c r="V317" i="3"/>
  <c r="W317" i="3"/>
  <c r="Y317" i="3"/>
  <c r="Z317" i="3"/>
  <c r="AB317" i="3"/>
  <c r="AC317" i="3"/>
  <c r="AE317" i="3"/>
  <c r="AF317" i="3"/>
  <c r="AH317" i="3"/>
  <c r="AJ317" i="3" s="1"/>
  <c r="AK317" i="3"/>
  <c r="AL317" i="3"/>
  <c r="AN317" i="3"/>
  <c r="AO317" i="3"/>
  <c r="AQ317" i="3"/>
  <c r="AR317" i="3"/>
  <c r="AT317" i="3"/>
  <c r="AU317" i="3"/>
  <c r="AW317" i="3"/>
  <c r="AX317" i="3"/>
  <c r="AZ317" i="3"/>
  <c r="BA317" i="3"/>
  <c r="BC317" i="3"/>
  <c r="BD317" i="3"/>
  <c r="BF317" i="3"/>
  <c r="BG317" i="3"/>
  <c r="BI317" i="3"/>
  <c r="BJ317" i="3"/>
  <c r="BL317" i="3"/>
  <c r="BM317" i="3"/>
  <c r="BO317" i="3"/>
  <c r="BP317" i="3"/>
  <c r="BR317" i="3"/>
  <c r="BS317" i="3"/>
  <c r="BU317" i="3"/>
  <c r="BV317" i="3"/>
  <c r="BX317" i="3"/>
  <c r="BY317" i="3"/>
  <c r="CA317" i="3"/>
  <c r="CB317" i="3"/>
  <c r="CD317" i="3"/>
  <c r="CE317" i="3"/>
  <c r="CG317" i="3"/>
  <c r="CH317" i="3"/>
  <c r="CJ317" i="3"/>
  <c r="CK317" i="3"/>
  <c r="CM317" i="3"/>
  <c r="CN317" i="3"/>
  <c r="CP317" i="3"/>
  <c r="CQ317" i="3"/>
  <c r="CS317" i="3"/>
  <c r="CT317" i="3"/>
  <c r="CV317" i="3"/>
  <c r="CW317" i="3"/>
  <c r="CY317" i="3"/>
  <c r="CZ317" i="3"/>
  <c r="DB317" i="3"/>
  <c r="DC317" i="3"/>
  <c r="DE317" i="3"/>
  <c r="DF317" i="3"/>
  <c r="DH317" i="3"/>
  <c r="DI317" i="3"/>
  <c r="DK317" i="3"/>
  <c r="DL317" i="3"/>
  <c r="DN317" i="3"/>
  <c r="DO317" i="3"/>
  <c r="DQ317" i="3"/>
  <c r="DR317" i="3"/>
  <c r="DT317" i="3"/>
  <c r="DU317" i="3"/>
  <c r="DW317" i="3"/>
  <c r="DX317" i="3"/>
  <c r="DZ317" i="3"/>
  <c r="EA317" i="3"/>
  <c r="EC317" i="3"/>
  <c r="ED317" i="3"/>
  <c r="EF317" i="3"/>
  <c r="EG317" i="3"/>
  <c r="EI317" i="3"/>
  <c r="EJ317" i="3"/>
  <c r="EL317" i="3"/>
  <c r="EM317" i="3"/>
  <c r="EO317" i="3"/>
  <c r="EP317" i="3"/>
  <c r="ER317" i="3"/>
  <c r="ES317" i="3"/>
  <c r="EU317" i="3"/>
  <c r="EV317" i="3"/>
  <c r="EX317" i="3"/>
  <c r="EY317" i="3"/>
  <c r="FA317" i="3"/>
  <c r="FB317" i="3"/>
  <c r="FD317" i="3"/>
  <c r="FE317" i="3"/>
  <c r="FG317" i="3"/>
  <c r="FH317" i="3"/>
  <c r="FJ317" i="3"/>
  <c r="FK317" i="3"/>
  <c r="FM317" i="3"/>
  <c r="FN317" i="3"/>
  <c r="FP317" i="3"/>
  <c r="FQ317" i="3"/>
  <c r="FS317" i="3"/>
  <c r="FT317" i="3"/>
  <c r="FV317" i="3"/>
  <c r="FW317" i="3"/>
  <c r="FY317" i="3"/>
  <c r="FZ317" i="3"/>
  <c r="GB317" i="3"/>
  <c r="GC317" i="3"/>
  <c r="GE317" i="3"/>
  <c r="GF317" i="3"/>
  <c r="GH317" i="3"/>
  <c r="GI317" i="3"/>
  <c r="GK317" i="3"/>
  <c r="GL317" i="3"/>
  <c r="GN317" i="3"/>
  <c r="GO317" i="3"/>
  <c r="GQ317" i="3"/>
  <c r="GR317" i="3"/>
  <c r="GT317" i="3"/>
  <c r="GU317" i="3"/>
  <c r="GW317" i="3"/>
  <c r="GX317" i="3"/>
  <c r="GZ317" i="3"/>
  <c r="HA317" i="3"/>
  <c r="HC317" i="3"/>
  <c r="HD317" i="3"/>
  <c r="HF317" i="3"/>
  <c r="HG317" i="3"/>
  <c r="HI317" i="3"/>
  <c r="HJ317" i="3"/>
  <c r="HL317" i="3"/>
  <c r="HM317" i="3"/>
  <c r="HO317" i="3"/>
  <c r="HP317" i="3"/>
  <c r="HR317" i="3"/>
  <c r="HS317" i="3"/>
  <c r="HU317" i="3"/>
  <c r="HV317" i="3"/>
  <c r="HX317" i="3"/>
  <c r="HY317" i="3"/>
  <c r="IA317" i="3"/>
  <c r="IB317" i="3"/>
  <c r="ID317" i="3"/>
  <c r="IE317" i="3"/>
  <c r="IG317" i="3"/>
  <c r="IH317" i="3"/>
  <c r="IJ317" i="3"/>
  <c r="IK317" i="3"/>
  <c r="IM317" i="3"/>
  <c r="IN317" i="3"/>
  <c r="IP317" i="3"/>
  <c r="IQ317" i="3"/>
  <c r="IS317" i="3"/>
  <c r="IT317" i="3"/>
  <c r="IV317" i="3"/>
  <c r="IW317" i="3"/>
  <c r="IY317" i="3"/>
  <c r="IZ317" i="3"/>
  <c r="JB317" i="3"/>
  <c r="JC317" i="3"/>
  <c r="JE317" i="3"/>
  <c r="JF317" i="3"/>
  <c r="JH317" i="3"/>
  <c r="JI317" i="3"/>
  <c r="JK317" i="3"/>
  <c r="JL317" i="3"/>
  <c r="JN317" i="3"/>
  <c r="JO317" i="3"/>
  <c r="JQ317" i="3"/>
  <c r="JR317" i="3"/>
  <c r="JT317" i="3"/>
  <c r="JU317" i="3"/>
  <c r="JW317" i="3"/>
  <c r="JX317" i="3"/>
  <c r="JZ317" i="3"/>
  <c r="KA317" i="3"/>
  <c r="KC317" i="3"/>
  <c r="KD317" i="3"/>
  <c r="KF317" i="3"/>
  <c r="KG317" i="3"/>
  <c r="KI317" i="3"/>
  <c r="KJ317" i="3"/>
  <c r="KL317" i="3"/>
  <c r="KM317" i="3"/>
  <c r="KO317" i="3"/>
  <c r="KP317" i="3"/>
  <c r="KR317" i="3"/>
  <c r="KS317" i="3"/>
  <c r="KU317" i="3"/>
  <c r="KV317" i="3"/>
  <c r="KX317" i="3"/>
  <c r="KY317" i="3"/>
  <c r="LA317" i="3"/>
  <c r="LB317" i="3"/>
  <c r="LD317" i="3"/>
  <c r="LE317" i="3"/>
  <c r="LG317" i="3"/>
  <c r="LH317" i="3"/>
  <c r="LJ317" i="3"/>
  <c r="LK317" i="3"/>
  <c r="LM317" i="3"/>
  <c r="LN317" i="3"/>
  <c r="LP317" i="3"/>
  <c r="LQ317" i="3"/>
  <c r="LX317" i="3"/>
  <c r="LZ317" i="3"/>
  <c r="MA317" i="3"/>
  <c r="MB317" i="3"/>
  <c r="MC317" i="3"/>
  <c r="MD317" i="3"/>
  <c r="MF317" i="3"/>
  <c r="MI317" i="3"/>
  <c r="D318" i="3"/>
  <c r="E318" i="3"/>
  <c r="G318" i="3"/>
  <c r="H318" i="3"/>
  <c r="J318" i="3"/>
  <c r="K318" i="3"/>
  <c r="M318" i="3"/>
  <c r="N318" i="3"/>
  <c r="P318" i="3"/>
  <c r="Q318" i="3"/>
  <c r="S318" i="3"/>
  <c r="T318" i="3"/>
  <c r="V318" i="3"/>
  <c r="W318" i="3"/>
  <c r="Y318" i="3"/>
  <c r="Z318" i="3"/>
  <c r="AB318" i="3"/>
  <c r="AC318" i="3"/>
  <c r="AE318" i="3"/>
  <c r="AF318" i="3"/>
  <c r="AH318" i="3"/>
  <c r="AJ318" i="3" s="1"/>
  <c r="AK318" i="3"/>
  <c r="AL318" i="3"/>
  <c r="AN318" i="3"/>
  <c r="AO318" i="3"/>
  <c r="AQ318" i="3"/>
  <c r="AR318" i="3"/>
  <c r="AT318" i="3"/>
  <c r="AU318" i="3"/>
  <c r="AW318" i="3"/>
  <c r="AX318" i="3"/>
  <c r="AZ318" i="3"/>
  <c r="BA318" i="3"/>
  <c r="BC318" i="3"/>
  <c r="BD318" i="3"/>
  <c r="BF318" i="3"/>
  <c r="BG318" i="3"/>
  <c r="BI318" i="3"/>
  <c r="BJ318" i="3"/>
  <c r="BL318" i="3"/>
  <c r="BM318" i="3"/>
  <c r="BO318" i="3"/>
  <c r="BP318" i="3"/>
  <c r="BR318" i="3"/>
  <c r="BS318" i="3"/>
  <c r="BU318" i="3"/>
  <c r="BV318" i="3"/>
  <c r="BX318" i="3"/>
  <c r="BY318" i="3"/>
  <c r="CA318" i="3"/>
  <c r="CB318" i="3"/>
  <c r="CD318" i="3"/>
  <c r="CE318" i="3"/>
  <c r="CG318" i="3"/>
  <c r="CH318" i="3"/>
  <c r="CJ318" i="3"/>
  <c r="CK318" i="3"/>
  <c r="CM318" i="3"/>
  <c r="CN318" i="3"/>
  <c r="CP318" i="3"/>
  <c r="CQ318" i="3"/>
  <c r="CS318" i="3"/>
  <c r="CT318" i="3"/>
  <c r="CV318" i="3"/>
  <c r="CW318" i="3"/>
  <c r="CY318" i="3"/>
  <c r="CZ318" i="3"/>
  <c r="DB318" i="3"/>
  <c r="DC318" i="3"/>
  <c r="DE318" i="3"/>
  <c r="DF318" i="3"/>
  <c r="DH318" i="3"/>
  <c r="DI318" i="3"/>
  <c r="DK318" i="3"/>
  <c r="DL318" i="3"/>
  <c r="DN318" i="3"/>
  <c r="DO318" i="3"/>
  <c r="DQ318" i="3"/>
  <c r="DR318" i="3"/>
  <c r="DT318" i="3"/>
  <c r="DU318" i="3"/>
  <c r="DW318" i="3"/>
  <c r="DX318" i="3"/>
  <c r="DZ318" i="3"/>
  <c r="EA318" i="3"/>
  <c r="EC318" i="3"/>
  <c r="ED318" i="3"/>
  <c r="EF318" i="3"/>
  <c r="EG318" i="3"/>
  <c r="EI318" i="3"/>
  <c r="EJ318" i="3"/>
  <c r="EL318" i="3"/>
  <c r="EM318" i="3"/>
  <c r="EO318" i="3"/>
  <c r="EP318" i="3"/>
  <c r="ER318" i="3"/>
  <c r="ES318" i="3"/>
  <c r="EU318" i="3"/>
  <c r="EV318" i="3"/>
  <c r="EX318" i="3"/>
  <c r="EY318" i="3"/>
  <c r="FA318" i="3"/>
  <c r="FB318" i="3"/>
  <c r="FD318" i="3"/>
  <c r="FE318" i="3"/>
  <c r="FG318" i="3"/>
  <c r="FH318" i="3"/>
  <c r="FJ318" i="3"/>
  <c r="FK318" i="3"/>
  <c r="FM318" i="3"/>
  <c r="FN318" i="3"/>
  <c r="FP318" i="3"/>
  <c r="FQ318" i="3"/>
  <c r="FS318" i="3"/>
  <c r="FT318" i="3"/>
  <c r="FV318" i="3"/>
  <c r="FW318" i="3"/>
  <c r="FY318" i="3"/>
  <c r="FZ318" i="3"/>
  <c r="GB318" i="3"/>
  <c r="GC318" i="3"/>
  <c r="GE318" i="3"/>
  <c r="GF318" i="3"/>
  <c r="GH318" i="3"/>
  <c r="GI318" i="3"/>
  <c r="GK318" i="3"/>
  <c r="GL318" i="3"/>
  <c r="GN318" i="3"/>
  <c r="GO318" i="3"/>
  <c r="GQ318" i="3"/>
  <c r="GR318" i="3"/>
  <c r="GT318" i="3"/>
  <c r="GU318" i="3"/>
  <c r="GW318" i="3"/>
  <c r="GX318" i="3"/>
  <c r="GZ318" i="3"/>
  <c r="HA318" i="3"/>
  <c r="HC318" i="3"/>
  <c r="HD318" i="3"/>
  <c r="HF318" i="3"/>
  <c r="HG318" i="3"/>
  <c r="HI318" i="3"/>
  <c r="HJ318" i="3"/>
  <c r="HL318" i="3"/>
  <c r="HM318" i="3"/>
  <c r="HO318" i="3"/>
  <c r="HP318" i="3"/>
  <c r="HR318" i="3"/>
  <c r="HS318" i="3"/>
  <c r="HU318" i="3"/>
  <c r="HV318" i="3"/>
  <c r="HX318" i="3"/>
  <c r="HY318" i="3"/>
  <c r="IA318" i="3"/>
  <c r="IB318" i="3"/>
  <c r="ID318" i="3"/>
  <c r="IE318" i="3"/>
  <c r="IG318" i="3"/>
  <c r="IH318" i="3"/>
  <c r="IJ318" i="3"/>
  <c r="IK318" i="3"/>
  <c r="IM318" i="3"/>
  <c r="IN318" i="3"/>
  <c r="IP318" i="3"/>
  <c r="IQ318" i="3"/>
  <c r="IS318" i="3"/>
  <c r="IT318" i="3"/>
  <c r="IV318" i="3"/>
  <c r="IW318" i="3"/>
  <c r="IY318" i="3"/>
  <c r="IZ318" i="3"/>
  <c r="JB318" i="3"/>
  <c r="JC318" i="3"/>
  <c r="JE318" i="3"/>
  <c r="JF318" i="3"/>
  <c r="JH318" i="3"/>
  <c r="JI318" i="3"/>
  <c r="JK318" i="3"/>
  <c r="JL318" i="3"/>
  <c r="JN318" i="3"/>
  <c r="JO318" i="3"/>
  <c r="JQ318" i="3"/>
  <c r="JR318" i="3"/>
  <c r="JT318" i="3"/>
  <c r="JU318" i="3"/>
  <c r="JW318" i="3"/>
  <c r="JX318" i="3"/>
  <c r="JZ318" i="3"/>
  <c r="KA318" i="3"/>
  <c r="KC318" i="3"/>
  <c r="KD318" i="3"/>
  <c r="KF318" i="3"/>
  <c r="KG318" i="3"/>
  <c r="KI318" i="3"/>
  <c r="KJ318" i="3"/>
  <c r="KL318" i="3"/>
  <c r="KM318" i="3"/>
  <c r="KO318" i="3"/>
  <c r="KP318" i="3"/>
  <c r="KR318" i="3"/>
  <c r="KS318" i="3"/>
  <c r="KU318" i="3"/>
  <c r="KV318" i="3"/>
  <c r="KX318" i="3"/>
  <c r="KY318" i="3"/>
  <c r="LA318" i="3"/>
  <c r="LB318" i="3"/>
  <c r="LD318" i="3"/>
  <c r="LE318" i="3"/>
  <c r="LG318" i="3"/>
  <c r="LH318" i="3"/>
  <c r="LJ318" i="3"/>
  <c r="LK318" i="3"/>
  <c r="LM318" i="3"/>
  <c r="LN318" i="3"/>
  <c r="LP318" i="3"/>
  <c r="LQ318" i="3"/>
  <c r="LX318" i="3"/>
  <c r="LZ318" i="3"/>
  <c r="MA318" i="3"/>
  <c r="MB318" i="3"/>
  <c r="MC318" i="3"/>
  <c r="MD318" i="3"/>
  <c r="MF318" i="3"/>
  <c r="MI318" i="3"/>
  <c r="D319" i="3"/>
  <c r="E319" i="3"/>
  <c r="G319" i="3"/>
  <c r="H319" i="3"/>
  <c r="J319" i="3"/>
  <c r="K319" i="3"/>
  <c r="M319" i="3"/>
  <c r="N319" i="3"/>
  <c r="P319" i="3"/>
  <c r="Q319" i="3"/>
  <c r="S319" i="3"/>
  <c r="T319" i="3"/>
  <c r="V319" i="3"/>
  <c r="W319" i="3"/>
  <c r="Y319" i="3"/>
  <c r="Z319" i="3"/>
  <c r="AB319" i="3"/>
  <c r="AC319" i="3"/>
  <c r="AE319" i="3"/>
  <c r="AF319" i="3"/>
  <c r="AH319" i="3"/>
  <c r="AJ319" i="3" s="1"/>
  <c r="AK319" i="3"/>
  <c r="AL319" i="3"/>
  <c r="AN319" i="3"/>
  <c r="AO319" i="3"/>
  <c r="AQ319" i="3"/>
  <c r="AR319" i="3"/>
  <c r="AT319" i="3"/>
  <c r="AU319" i="3"/>
  <c r="AW319" i="3"/>
  <c r="AX319" i="3"/>
  <c r="AZ319" i="3"/>
  <c r="BA319" i="3"/>
  <c r="BC319" i="3"/>
  <c r="BD319" i="3"/>
  <c r="BF319" i="3"/>
  <c r="BG319" i="3"/>
  <c r="BI319" i="3"/>
  <c r="BJ319" i="3"/>
  <c r="BL319" i="3"/>
  <c r="BM319" i="3"/>
  <c r="BO319" i="3"/>
  <c r="BP319" i="3"/>
  <c r="BR319" i="3"/>
  <c r="BS319" i="3"/>
  <c r="BU319" i="3"/>
  <c r="BV319" i="3"/>
  <c r="BX319" i="3"/>
  <c r="BY319" i="3"/>
  <c r="CA319" i="3"/>
  <c r="CB319" i="3"/>
  <c r="CD319" i="3"/>
  <c r="CE319" i="3"/>
  <c r="CG319" i="3"/>
  <c r="CH319" i="3"/>
  <c r="CJ319" i="3"/>
  <c r="CK319" i="3"/>
  <c r="CM319" i="3"/>
  <c r="CN319" i="3"/>
  <c r="CP319" i="3"/>
  <c r="CQ319" i="3"/>
  <c r="CS319" i="3"/>
  <c r="CT319" i="3"/>
  <c r="CV319" i="3"/>
  <c r="CW319" i="3"/>
  <c r="CY319" i="3"/>
  <c r="CZ319" i="3"/>
  <c r="DB319" i="3"/>
  <c r="DC319" i="3"/>
  <c r="DE319" i="3"/>
  <c r="DF319" i="3"/>
  <c r="DH319" i="3"/>
  <c r="DI319" i="3"/>
  <c r="DK319" i="3"/>
  <c r="DL319" i="3"/>
  <c r="DN319" i="3"/>
  <c r="DO319" i="3"/>
  <c r="DQ319" i="3"/>
  <c r="DR319" i="3"/>
  <c r="DT319" i="3"/>
  <c r="DU319" i="3"/>
  <c r="DW319" i="3"/>
  <c r="DX319" i="3"/>
  <c r="DZ319" i="3"/>
  <c r="EA319" i="3"/>
  <c r="EC319" i="3"/>
  <c r="ED319" i="3"/>
  <c r="EF319" i="3"/>
  <c r="EG319" i="3"/>
  <c r="EI319" i="3"/>
  <c r="EJ319" i="3"/>
  <c r="EL319" i="3"/>
  <c r="EM319" i="3"/>
  <c r="EO319" i="3"/>
  <c r="EP319" i="3"/>
  <c r="ER319" i="3"/>
  <c r="ES319" i="3"/>
  <c r="EU319" i="3"/>
  <c r="EV319" i="3"/>
  <c r="EX319" i="3"/>
  <c r="EY319" i="3"/>
  <c r="FA319" i="3"/>
  <c r="FB319" i="3"/>
  <c r="FD319" i="3"/>
  <c r="FE319" i="3"/>
  <c r="FG319" i="3"/>
  <c r="FH319" i="3"/>
  <c r="FJ319" i="3"/>
  <c r="FK319" i="3"/>
  <c r="FM319" i="3"/>
  <c r="FN319" i="3"/>
  <c r="FP319" i="3"/>
  <c r="FQ319" i="3"/>
  <c r="FS319" i="3"/>
  <c r="FT319" i="3"/>
  <c r="FV319" i="3"/>
  <c r="FW319" i="3"/>
  <c r="FY319" i="3"/>
  <c r="FZ319" i="3"/>
  <c r="GB319" i="3"/>
  <c r="GC319" i="3"/>
  <c r="GE319" i="3"/>
  <c r="GF319" i="3"/>
  <c r="GH319" i="3"/>
  <c r="GI319" i="3"/>
  <c r="GK319" i="3"/>
  <c r="GL319" i="3"/>
  <c r="GN319" i="3"/>
  <c r="GO319" i="3"/>
  <c r="GQ319" i="3"/>
  <c r="GR319" i="3"/>
  <c r="GT319" i="3"/>
  <c r="GU319" i="3"/>
  <c r="GW319" i="3"/>
  <c r="GX319" i="3"/>
  <c r="GZ319" i="3"/>
  <c r="HA319" i="3"/>
  <c r="HC319" i="3"/>
  <c r="HD319" i="3"/>
  <c r="HF319" i="3"/>
  <c r="HG319" i="3"/>
  <c r="HI319" i="3"/>
  <c r="HJ319" i="3"/>
  <c r="HL319" i="3"/>
  <c r="HM319" i="3"/>
  <c r="HO319" i="3"/>
  <c r="HP319" i="3"/>
  <c r="HR319" i="3"/>
  <c r="HS319" i="3"/>
  <c r="HU319" i="3"/>
  <c r="HV319" i="3"/>
  <c r="HX319" i="3"/>
  <c r="HY319" i="3"/>
  <c r="IA319" i="3"/>
  <c r="IB319" i="3"/>
  <c r="ID319" i="3"/>
  <c r="IE319" i="3"/>
  <c r="IG319" i="3"/>
  <c r="IH319" i="3"/>
  <c r="IJ319" i="3"/>
  <c r="IK319" i="3"/>
  <c r="IM319" i="3"/>
  <c r="IN319" i="3"/>
  <c r="IP319" i="3"/>
  <c r="IQ319" i="3"/>
  <c r="IS319" i="3"/>
  <c r="IT319" i="3"/>
  <c r="IV319" i="3"/>
  <c r="IW319" i="3"/>
  <c r="IY319" i="3"/>
  <c r="IZ319" i="3"/>
  <c r="JB319" i="3"/>
  <c r="JC319" i="3"/>
  <c r="JE319" i="3"/>
  <c r="JF319" i="3"/>
  <c r="JH319" i="3"/>
  <c r="JI319" i="3"/>
  <c r="JK319" i="3"/>
  <c r="JL319" i="3"/>
  <c r="JN319" i="3"/>
  <c r="JO319" i="3"/>
  <c r="JQ319" i="3"/>
  <c r="JR319" i="3"/>
  <c r="JT319" i="3"/>
  <c r="JU319" i="3"/>
  <c r="JW319" i="3"/>
  <c r="JX319" i="3"/>
  <c r="JZ319" i="3"/>
  <c r="KA319" i="3"/>
  <c r="KC319" i="3"/>
  <c r="KD319" i="3"/>
  <c r="KF319" i="3"/>
  <c r="KG319" i="3"/>
  <c r="KI319" i="3"/>
  <c r="KJ319" i="3"/>
  <c r="KL319" i="3"/>
  <c r="KM319" i="3"/>
  <c r="KO319" i="3"/>
  <c r="KP319" i="3"/>
  <c r="KR319" i="3"/>
  <c r="KS319" i="3"/>
  <c r="KU319" i="3"/>
  <c r="KV319" i="3"/>
  <c r="KX319" i="3"/>
  <c r="KY319" i="3"/>
  <c r="LA319" i="3"/>
  <c r="LB319" i="3"/>
  <c r="LD319" i="3"/>
  <c r="LE319" i="3"/>
  <c r="LG319" i="3"/>
  <c r="LH319" i="3"/>
  <c r="LJ319" i="3"/>
  <c r="LK319" i="3"/>
  <c r="LM319" i="3"/>
  <c r="LN319" i="3"/>
  <c r="LP319" i="3"/>
  <c r="LQ319" i="3"/>
  <c r="LX319" i="3"/>
  <c r="LZ319" i="3"/>
  <c r="MA319" i="3"/>
  <c r="MB319" i="3"/>
  <c r="MC319" i="3"/>
  <c r="MD319" i="3"/>
  <c r="MF319" i="3"/>
  <c r="MI319" i="3"/>
  <c r="D320" i="3"/>
  <c r="E320" i="3"/>
  <c r="G320" i="3"/>
  <c r="H320" i="3"/>
  <c r="J320" i="3"/>
  <c r="K320" i="3"/>
  <c r="M320" i="3"/>
  <c r="N320" i="3"/>
  <c r="P320" i="3"/>
  <c r="Q320" i="3"/>
  <c r="S320" i="3"/>
  <c r="T320" i="3"/>
  <c r="V320" i="3"/>
  <c r="W320" i="3"/>
  <c r="Y320" i="3"/>
  <c r="Z320" i="3"/>
  <c r="AB320" i="3"/>
  <c r="AC320" i="3"/>
  <c r="AE320" i="3"/>
  <c r="AF320" i="3"/>
  <c r="AH320" i="3"/>
  <c r="AJ320" i="3" s="1"/>
  <c r="AK320" i="3"/>
  <c r="AL320" i="3"/>
  <c r="AN320" i="3"/>
  <c r="AO320" i="3"/>
  <c r="AQ320" i="3"/>
  <c r="AR320" i="3"/>
  <c r="AT320" i="3"/>
  <c r="AU320" i="3"/>
  <c r="AW320" i="3"/>
  <c r="AX320" i="3"/>
  <c r="AZ320" i="3"/>
  <c r="BA320" i="3"/>
  <c r="BC320" i="3"/>
  <c r="BD320" i="3"/>
  <c r="BF320" i="3"/>
  <c r="BG320" i="3"/>
  <c r="BI320" i="3"/>
  <c r="BJ320" i="3"/>
  <c r="BL320" i="3"/>
  <c r="BM320" i="3"/>
  <c r="BO320" i="3"/>
  <c r="BP320" i="3"/>
  <c r="BR320" i="3"/>
  <c r="BS320" i="3"/>
  <c r="BU320" i="3"/>
  <c r="BV320" i="3"/>
  <c r="BX320" i="3"/>
  <c r="BY320" i="3"/>
  <c r="CA320" i="3"/>
  <c r="CB320" i="3"/>
  <c r="CD320" i="3"/>
  <c r="CE320" i="3"/>
  <c r="CG320" i="3"/>
  <c r="CH320" i="3"/>
  <c r="CJ320" i="3"/>
  <c r="CK320" i="3"/>
  <c r="CM320" i="3"/>
  <c r="CN320" i="3"/>
  <c r="CP320" i="3"/>
  <c r="CQ320" i="3"/>
  <c r="CS320" i="3"/>
  <c r="CT320" i="3"/>
  <c r="CV320" i="3"/>
  <c r="CW320" i="3"/>
  <c r="CY320" i="3"/>
  <c r="CZ320" i="3"/>
  <c r="DB320" i="3"/>
  <c r="DC320" i="3"/>
  <c r="DE320" i="3"/>
  <c r="DF320" i="3"/>
  <c r="DH320" i="3"/>
  <c r="DI320" i="3"/>
  <c r="DK320" i="3"/>
  <c r="DL320" i="3"/>
  <c r="DN320" i="3"/>
  <c r="DO320" i="3"/>
  <c r="DQ320" i="3"/>
  <c r="DR320" i="3"/>
  <c r="DT320" i="3"/>
  <c r="DU320" i="3"/>
  <c r="DW320" i="3"/>
  <c r="DX320" i="3"/>
  <c r="DZ320" i="3"/>
  <c r="EA320" i="3"/>
  <c r="EC320" i="3"/>
  <c r="ED320" i="3"/>
  <c r="EF320" i="3"/>
  <c r="EG320" i="3"/>
  <c r="EI320" i="3"/>
  <c r="EJ320" i="3"/>
  <c r="EL320" i="3"/>
  <c r="EM320" i="3"/>
  <c r="EO320" i="3"/>
  <c r="EP320" i="3"/>
  <c r="ER320" i="3"/>
  <c r="ES320" i="3"/>
  <c r="EU320" i="3"/>
  <c r="EV320" i="3"/>
  <c r="EX320" i="3"/>
  <c r="EY320" i="3"/>
  <c r="FA320" i="3"/>
  <c r="FB320" i="3"/>
  <c r="FD320" i="3"/>
  <c r="FE320" i="3"/>
  <c r="FG320" i="3"/>
  <c r="FH320" i="3"/>
  <c r="FJ320" i="3"/>
  <c r="FK320" i="3"/>
  <c r="FM320" i="3"/>
  <c r="FN320" i="3"/>
  <c r="FP320" i="3"/>
  <c r="FQ320" i="3"/>
  <c r="FS320" i="3"/>
  <c r="FT320" i="3"/>
  <c r="FV320" i="3"/>
  <c r="FW320" i="3"/>
  <c r="FY320" i="3"/>
  <c r="FZ320" i="3"/>
  <c r="GB320" i="3"/>
  <c r="GC320" i="3"/>
  <c r="GE320" i="3"/>
  <c r="GF320" i="3"/>
  <c r="GH320" i="3"/>
  <c r="GI320" i="3"/>
  <c r="GK320" i="3"/>
  <c r="GL320" i="3"/>
  <c r="GN320" i="3"/>
  <c r="GO320" i="3"/>
  <c r="GQ320" i="3"/>
  <c r="GR320" i="3"/>
  <c r="GT320" i="3"/>
  <c r="GU320" i="3"/>
  <c r="GW320" i="3"/>
  <c r="GX320" i="3"/>
  <c r="GZ320" i="3"/>
  <c r="HA320" i="3"/>
  <c r="HC320" i="3"/>
  <c r="HD320" i="3"/>
  <c r="HF320" i="3"/>
  <c r="HG320" i="3"/>
  <c r="HI320" i="3"/>
  <c r="HJ320" i="3"/>
  <c r="HL320" i="3"/>
  <c r="HM320" i="3"/>
  <c r="HO320" i="3"/>
  <c r="HP320" i="3"/>
  <c r="HR320" i="3"/>
  <c r="HS320" i="3"/>
  <c r="HU320" i="3"/>
  <c r="HV320" i="3"/>
  <c r="HX320" i="3"/>
  <c r="HY320" i="3"/>
  <c r="IA320" i="3"/>
  <c r="IB320" i="3"/>
  <c r="ID320" i="3"/>
  <c r="IE320" i="3"/>
  <c r="IG320" i="3"/>
  <c r="IH320" i="3"/>
  <c r="IJ320" i="3"/>
  <c r="IK320" i="3"/>
  <c r="IM320" i="3"/>
  <c r="IN320" i="3"/>
  <c r="IP320" i="3"/>
  <c r="IQ320" i="3"/>
  <c r="IS320" i="3"/>
  <c r="IT320" i="3"/>
  <c r="IV320" i="3"/>
  <c r="IW320" i="3"/>
  <c r="IY320" i="3"/>
  <c r="IZ320" i="3"/>
  <c r="JB320" i="3"/>
  <c r="JC320" i="3"/>
  <c r="JE320" i="3"/>
  <c r="JF320" i="3"/>
  <c r="JH320" i="3"/>
  <c r="JI320" i="3"/>
  <c r="JK320" i="3"/>
  <c r="JL320" i="3"/>
  <c r="JN320" i="3"/>
  <c r="JO320" i="3"/>
  <c r="JQ320" i="3"/>
  <c r="JR320" i="3"/>
  <c r="JT320" i="3"/>
  <c r="JU320" i="3"/>
  <c r="JW320" i="3"/>
  <c r="JX320" i="3"/>
  <c r="JZ320" i="3"/>
  <c r="KA320" i="3"/>
  <c r="KC320" i="3"/>
  <c r="KD320" i="3"/>
  <c r="KF320" i="3"/>
  <c r="KG320" i="3"/>
  <c r="KI320" i="3"/>
  <c r="KJ320" i="3"/>
  <c r="KL320" i="3"/>
  <c r="KM320" i="3"/>
  <c r="KO320" i="3"/>
  <c r="KP320" i="3"/>
  <c r="KR320" i="3"/>
  <c r="KS320" i="3"/>
  <c r="KU320" i="3"/>
  <c r="KV320" i="3"/>
  <c r="KX320" i="3"/>
  <c r="KY320" i="3"/>
  <c r="LA320" i="3"/>
  <c r="LB320" i="3"/>
  <c r="LD320" i="3"/>
  <c r="LE320" i="3"/>
  <c r="LG320" i="3"/>
  <c r="LH320" i="3"/>
  <c r="LJ320" i="3"/>
  <c r="LK320" i="3"/>
  <c r="LM320" i="3"/>
  <c r="LN320" i="3"/>
  <c r="LP320" i="3"/>
  <c r="LQ320" i="3"/>
  <c r="LX320" i="3"/>
  <c r="LZ320" i="3"/>
  <c r="MA320" i="3"/>
  <c r="MB320" i="3"/>
  <c r="MC320" i="3"/>
  <c r="MD320" i="3"/>
  <c r="MF320" i="3"/>
  <c r="MI320" i="3"/>
  <c r="D321" i="3"/>
  <c r="E321" i="3"/>
  <c r="G321" i="3"/>
  <c r="H321" i="3"/>
  <c r="J321" i="3"/>
  <c r="K321" i="3"/>
  <c r="M321" i="3"/>
  <c r="N321" i="3"/>
  <c r="P321" i="3"/>
  <c r="Q321" i="3"/>
  <c r="S321" i="3"/>
  <c r="T321" i="3"/>
  <c r="V321" i="3"/>
  <c r="W321" i="3"/>
  <c r="Y321" i="3"/>
  <c r="Z321" i="3"/>
  <c r="AB321" i="3"/>
  <c r="AC321" i="3"/>
  <c r="AE321" i="3"/>
  <c r="AF321" i="3"/>
  <c r="AH321" i="3"/>
  <c r="AJ321" i="3" s="1"/>
  <c r="AK321" i="3"/>
  <c r="AL321" i="3"/>
  <c r="AN321" i="3"/>
  <c r="AO321" i="3"/>
  <c r="AQ321" i="3"/>
  <c r="AR321" i="3"/>
  <c r="AT321" i="3"/>
  <c r="AU321" i="3"/>
  <c r="AW321" i="3"/>
  <c r="AX321" i="3"/>
  <c r="AZ321" i="3"/>
  <c r="BA321" i="3"/>
  <c r="BC321" i="3"/>
  <c r="BD321" i="3"/>
  <c r="BF321" i="3"/>
  <c r="BG321" i="3"/>
  <c r="BI321" i="3"/>
  <c r="BJ321" i="3"/>
  <c r="BL321" i="3"/>
  <c r="BM321" i="3"/>
  <c r="BO321" i="3"/>
  <c r="BP321" i="3"/>
  <c r="BR321" i="3"/>
  <c r="BS321" i="3"/>
  <c r="BU321" i="3"/>
  <c r="BV321" i="3"/>
  <c r="BX321" i="3"/>
  <c r="BY321" i="3"/>
  <c r="CA321" i="3"/>
  <c r="CB321" i="3"/>
  <c r="CD321" i="3"/>
  <c r="CE321" i="3"/>
  <c r="CG321" i="3"/>
  <c r="CH321" i="3"/>
  <c r="CJ321" i="3"/>
  <c r="CK321" i="3"/>
  <c r="CM321" i="3"/>
  <c r="CN321" i="3"/>
  <c r="CP321" i="3"/>
  <c r="CQ321" i="3"/>
  <c r="CS321" i="3"/>
  <c r="CT321" i="3"/>
  <c r="CV321" i="3"/>
  <c r="CW321" i="3"/>
  <c r="CY321" i="3"/>
  <c r="CZ321" i="3"/>
  <c r="DB321" i="3"/>
  <c r="DC321" i="3"/>
  <c r="DE321" i="3"/>
  <c r="DF321" i="3"/>
  <c r="DH321" i="3"/>
  <c r="DI321" i="3"/>
  <c r="DK321" i="3"/>
  <c r="DL321" i="3"/>
  <c r="DN321" i="3"/>
  <c r="DO321" i="3"/>
  <c r="DQ321" i="3"/>
  <c r="DR321" i="3"/>
  <c r="DT321" i="3"/>
  <c r="DU321" i="3"/>
  <c r="DW321" i="3"/>
  <c r="DX321" i="3"/>
  <c r="DZ321" i="3"/>
  <c r="EA321" i="3"/>
  <c r="EC321" i="3"/>
  <c r="ED321" i="3"/>
  <c r="EF321" i="3"/>
  <c r="EG321" i="3"/>
  <c r="EI321" i="3"/>
  <c r="EJ321" i="3"/>
  <c r="EL321" i="3"/>
  <c r="EM321" i="3"/>
  <c r="EO321" i="3"/>
  <c r="EP321" i="3"/>
  <c r="ER321" i="3"/>
  <c r="ES321" i="3"/>
  <c r="EU321" i="3"/>
  <c r="EV321" i="3"/>
  <c r="EX321" i="3"/>
  <c r="EY321" i="3"/>
  <c r="FA321" i="3"/>
  <c r="FB321" i="3"/>
  <c r="FD321" i="3"/>
  <c r="FE321" i="3"/>
  <c r="FG321" i="3"/>
  <c r="FH321" i="3"/>
  <c r="FJ321" i="3"/>
  <c r="FK321" i="3"/>
  <c r="FM321" i="3"/>
  <c r="FN321" i="3"/>
  <c r="FP321" i="3"/>
  <c r="FQ321" i="3"/>
  <c r="FS321" i="3"/>
  <c r="FT321" i="3"/>
  <c r="FV321" i="3"/>
  <c r="FW321" i="3"/>
  <c r="FY321" i="3"/>
  <c r="FZ321" i="3"/>
  <c r="GB321" i="3"/>
  <c r="GC321" i="3"/>
  <c r="GE321" i="3"/>
  <c r="GF321" i="3"/>
  <c r="GH321" i="3"/>
  <c r="GI321" i="3"/>
  <c r="GK321" i="3"/>
  <c r="GL321" i="3"/>
  <c r="GN321" i="3"/>
  <c r="GO321" i="3"/>
  <c r="GQ321" i="3"/>
  <c r="GR321" i="3"/>
  <c r="GT321" i="3"/>
  <c r="GU321" i="3"/>
  <c r="GW321" i="3"/>
  <c r="GX321" i="3"/>
  <c r="GZ321" i="3"/>
  <c r="HA321" i="3"/>
  <c r="HC321" i="3"/>
  <c r="HD321" i="3"/>
  <c r="HF321" i="3"/>
  <c r="HG321" i="3"/>
  <c r="HI321" i="3"/>
  <c r="HJ321" i="3"/>
  <c r="HL321" i="3"/>
  <c r="HM321" i="3"/>
  <c r="HO321" i="3"/>
  <c r="HP321" i="3"/>
  <c r="HR321" i="3"/>
  <c r="HS321" i="3"/>
  <c r="HU321" i="3"/>
  <c r="HV321" i="3"/>
  <c r="HX321" i="3"/>
  <c r="HY321" i="3"/>
  <c r="IA321" i="3"/>
  <c r="IB321" i="3"/>
  <c r="ID321" i="3"/>
  <c r="IE321" i="3"/>
  <c r="IG321" i="3"/>
  <c r="IH321" i="3"/>
  <c r="IJ321" i="3"/>
  <c r="IK321" i="3"/>
  <c r="IM321" i="3"/>
  <c r="IN321" i="3"/>
  <c r="IP321" i="3"/>
  <c r="IQ321" i="3"/>
  <c r="IS321" i="3"/>
  <c r="IT321" i="3"/>
  <c r="IV321" i="3"/>
  <c r="IW321" i="3"/>
  <c r="IY321" i="3"/>
  <c r="IZ321" i="3"/>
  <c r="JB321" i="3"/>
  <c r="JC321" i="3"/>
  <c r="JE321" i="3"/>
  <c r="JF321" i="3"/>
  <c r="JH321" i="3"/>
  <c r="JI321" i="3"/>
  <c r="JK321" i="3"/>
  <c r="JL321" i="3"/>
  <c r="JN321" i="3"/>
  <c r="JO321" i="3"/>
  <c r="JQ321" i="3"/>
  <c r="JR321" i="3"/>
  <c r="JT321" i="3"/>
  <c r="JU321" i="3"/>
  <c r="JW321" i="3"/>
  <c r="JX321" i="3"/>
  <c r="JZ321" i="3"/>
  <c r="KA321" i="3"/>
  <c r="KC321" i="3"/>
  <c r="KD321" i="3"/>
  <c r="KF321" i="3"/>
  <c r="KG321" i="3"/>
  <c r="KI321" i="3"/>
  <c r="KJ321" i="3"/>
  <c r="KL321" i="3"/>
  <c r="KM321" i="3"/>
  <c r="KO321" i="3"/>
  <c r="KP321" i="3"/>
  <c r="KR321" i="3"/>
  <c r="KS321" i="3"/>
  <c r="KU321" i="3"/>
  <c r="KV321" i="3"/>
  <c r="KX321" i="3"/>
  <c r="KY321" i="3"/>
  <c r="LA321" i="3"/>
  <c r="LB321" i="3"/>
  <c r="LD321" i="3"/>
  <c r="LE321" i="3"/>
  <c r="LG321" i="3"/>
  <c r="LH321" i="3"/>
  <c r="LJ321" i="3"/>
  <c r="LK321" i="3"/>
  <c r="LM321" i="3"/>
  <c r="LN321" i="3"/>
  <c r="LP321" i="3"/>
  <c r="LQ321" i="3"/>
  <c r="LX321" i="3"/>
  <c r="LZ321" i="3"/>
  <c r="MA321" i="3"/>
  <c r="MB321" i="3"/>
  <c r="MC321" i="3"/>
  <c r="MD321" i="3"/>
  <c r="MF321" i="3"/>
  <c r="MI321" i="3"/>
  <c r="D322" i="3"/>
  <c r="E322" i="3"/>
  <c r="G322" i="3"/>
  <c r="H322" i="3"/>
  <c r="J322" i="3"/>
  <c r="K322" i="3"/>
  <c r="M322" i="3"/>
  <c r="N322" i="3"/>
  <c r="P322" i="3"/>
  <c r="Q322" i="3"/>
  <c r="S322" i="3"/>
  <c r="T322" i="3"/>
  <c r="V322" i="3"/>
  <c r="W322" i="3"/>
  <c r="Y322" i="3"/>
  <c r="Z322" i="3"/>
  <c r="AB322" i="3"/>
  <c r="AC322" i="3"/>
  <c r="AE322" i="3"/>
  <c r="AF322" i="3"/>
  <c r="AH322" i="3"/>
  <c r="AJ322" i="3" s="1"/>
  <c r="AK322" i="3"/>
  <c r="AL322" i="3"/>
  <c r="AN322" i="3"/>
  <c r="AO322" i="3"/>
  <c r="AQ322" i="3"/>
  <c r="AR322" i="3"/>
  <c r="AT322" i="3"/>
  <c r="AU322" i="3"/>
  <c r="AW322" i="3"/>
  <c r="AX322" i="3"/>
  <c r="AZ322" i="3"/>
  <c r="BA322" i="3"/>
  <c r="BC322" i="3"/>
  <c r="BD322" i="3"/>
  <c r="BF322" i="3"/>
  <c r="BG322" i="3"/>
  <c r="BI322" i="3"/>
  <c r="BJ322" i="3"/>
  <c r="BL322" i="3"/>
  <c r="BM322" i="3"/>
  <c r="BO322" i="3"/>
  <c r="BP322" i="3"/>
  <c r="BR322" i="3"/>
  <c r="BS322" i="3"/>
  <c r="BU322" i="3"/>
  <c r="BV322" i="3"/>
  <c r="BX322" i="3"/>
  <c r="BY322" i="3"/>
  <c r="CA322" i="3"/>
  <c r="CB322" i="3"/>
  <c r="CD322" i="3"/>
  <c r="CE322" i="3"/>
  <c r="CG322" i="3"/>
  <c r="CH322" i="3"/>
  <c r="CJ322" i="3"/>
  <c r="CK322" i="3"/>
  <c r="CM322" i="3"/>
  <c r="CN322" i="3"/>
  <c r="CP322" i="3"/>
  <c r="CQ322" i="3"/>
  <c r="CS322" i="3"/>
  <c r="CT322" i="3"/>
  <c r="CV322" i="3"/>
  <c r="CW322" i="3"/>
  <c r="CY322" i="3"/>
  <c r="CZ322" i="3"/>
  <c r="DB322" i="3"/>
  <c r="DC322" i="3"/>
  <c r="DE322" i="3"/>
  <c r="DF322" i="3"/>
  <c r="DH322" i="3"/>
  <c r="DI322" i="3"/>
  <c r="DK322" i="3"/>
  <c r="DL322" i="3"/>
  <c r="DN322" i="3"/>
  <c r="DO322" i="3"/>
  <c r="DQ322" i="3"/>
  <c r="DR322" i="3"/>
  <c r="DT322" i="3"/>
  <c r="DU322" i="3"/>
  <c r="DW322" i="3"/>
  <c r="DX322" i="3"/>
  <c r="DZ322" i="3"/>
  <c r="EA322" i="3"/>
  <c r="EC322" i="3"/>
  <c r="ED322" i="3"/>
  <c r="EF322" i="3"/>
  <c r="EG322" i="3"/>
  <c r="EI322" i="3"/>
  <c r="EJ322" i="3"/>
  <c r="EL322" i="3"/>
  <c r="EM322" i="3"/>
  <c r="EO322" i="3"/>
  <c r="EP322" i="3"/>
  <c r="ER322" i="3"/>
  <c r="ES322" i="3"/>
  <c r="EU322" i="3"/>
  <c r="EV322" i="3"/>
  <c r="EX322" i="3"/>
  <c r="EY322" i="3"/>
  <c r="FA322" i="3"/>
  <c r="FB322" i="3"/>
  <c r="FD322" i="3"/>
  <c r="FE322" i="3"/>
  <c r="FG322" i="3"/>
  <c r="FH322" i="3"/>
  <c r="FJ322" i="3"/>
  <c r="FK322" i="3"/>
  <c r="FM322" i="3"/>
  <c r="FN322" i="3"/>
  <c r="FP322" i="3"/>
  <c r="FQ322" i="3"/>
  <c r="FS322" i="3"/>
  <c r="FT322" i="3"/>
  <c r="FV322" i="3"/>
  <c r="FW322" i="3"/>
  <c r="FY322" i="3"/>
  <c r="FZ322" i="3"/>
  <c r="GB322" i="3"/>
  <c r="GC322" i="3"/>
  <c r="GE322" i="3"/>
  <c r="GF322" i="3"/>
  <c r="GH322" i="3"/>
  <c r="GI322" i="3"/>
  <c r="GK322" i="3"/>
  <c r="GL322" i="3"/>
  <c r="GN322" i="3"/>
  <c r="GO322" i="3"/>
  <c r="GQ322" i="3"/>
  <c r="GR322" i="3"/>
  <c r="GT322" i="3"/>
  <c r="GU322" i="3"/>
  <c r="GW322" i="3"/>
  <c r="GX322" i="3"/>
  <c r="GZ322" i="3"/>
  <c r="HA322" i="3"/>
  <c r="HC322" i="3"/>
  <c r="HD322" i="3"/>
  <c r="HF322" i="3"/>
  <c r="HG322" i="3"/>
  <c r="HI322" i="3"/>
  <c r="HJ322" i="3"/>
  <c r="HL322" i="3"/>
  <c r="HM322" i="3"/>
  <c r="HO322" i="3"/>
  <c r="HP322" i="3"/>
  <c r="HR322" i="3"/>
  <c r="HS322" i="3"/>
  <c r="HU322" i="3"/>
  <c r="HV322" i="3"/>
  <c r="HX322" i="3"/>
  <c r="HY322" i="3"/>
  <c r="IA322" i="3"/>
  <c r="IB322" i="3"/>
  <c r="ID322" i="3"/>
  <c r="IE322" i="3"/>
  <c r="IG322" i="3"/>
  <c r="IH322" i="3"/>
  <c r="IJ322" i="3"/>
  <c r="IK322" i="3"/>
  <c r="IM322" i="3"/>
  <c r="IN322" i="3"/>
  <c r="IP322" i="3"/>
  <c r="IQ322" i="3"/>
  <c r="IS322" i="3"/>
  <c r="IT322" i="3"/>
  <c r="IV322" i="3"/>
  <c r="IW322" i="3"/>
  <c r="IY322" i="3"/>
  <c r="IZ322" i="3"/>
  <c r="JB322" i="3"/>
  <c r="JC322" i="3"/>
  <c r="JE322" i="3"/>
  <c r="JF322" i="3"/>
  <c r="JH322" i="3"/>
  <c r="JI322" i="3"/>
  <c r="JK322" i="3"/>
  <c r="JL322" i="3"/>
  <c r="JN322" i="3"/>
  <c r="JO322" i="3"/>
  <c r="JQ322" i="3"/>
  <c r="JR322" i="3"/>
  <c r="JT322" i="3"/>
  <c r="JU322" i="3"/>
  <c r="JW322" i="3"/>
  <c r="JX322" i="3"/>
  <c r="JZ322" i="3"/>
  <c r="KA322" i="3"/>
  <c r="KC322" i="3"/>
  <c r="KD322" i="3"/>
  <c r="KF322" i="3"/>
  <c r="KG322" i="3"/>
  <c r="KI322" i="3"/>
  <c r="KJ322" i="3"/>
  <c r="KL322" i="3"/>
  <c r="KM322" i="3"/>
  <c r="KO322" i="3"/>
  <c r="KP322" i="3"/>
  <c r="KR322" i="3"/>
  <c r="KS322" i="3"/>
  <c r="KU322" i="3"/>
  <c r="KV322" i="3"/>
  <c r="KX322" i="3"/>
  <c r="KY322" i="3"/>
  <c r="LA322" i="3"/>
  <c r="LB322" i="3"/>
  <c r="LD322" i="3"/>
  <c r="LE322" i="3"/>
  <c r="LG322" i="3"/>
  <c r="LH322" i="3"/>
  <c r="LJ322" i="3"/>
  <c r="LK322" i="3"/>
  <c r="LM322" i="3"/>
  <c r="LN322" i="3"/>
  <c r="LP322" i="3"/>
  <c r="LQ322" i="3"/>
  <c r="LX322" i="3"/>
  <c r="LZ322" i="3"/>
  <c r="MA322" i="3"/>
  <c r="MB322" i="3"/>
  <c r="MC322" i="3"/>
  <c r="MD322" i="3"/>
  <c r="MF322" i="3"/>
  <c r="MI322" i="3"/>
  <c r="D323" i="3"/>
  <c r="E323" i="3"/>
  <c r="G323" i="3"/>
  <c r="H323" i="3"/>
  <c r="J323" i="3"/>
  <c r="K323" i="3"/>
  <c r="M323" i="3"/>
  <c r="N323" i="3"/>
  <c r="P323" i="3"/>
  <c r="Q323" i="3"/>
  <c r="S323" i="3"/>
  <c r="T323" i="3"/>
  <c r="V323" i="3"/>
  <c r="W323" i="3"/>
  <c r="Y323" i="3"/>
  <c r="Z323" i="3"/>
  <c r="AB323" i="3"/>
  <c r="AC323" i="3"/>
  <c r="AE323" i="3"/>
  <c r="AF323" i="3"/>
  <c r="AH323" i="3"/>
  <c r="AJ323" i="3" s="1"/>
  <c r="AK323" i="3"/>
  <c r="AL323" i="3"/>
  <c r="AN323" i="3"/>
  <c r="AO323" i="3"/>
  <c r="AQ323" i="3"/>
  <c r="AR323" i="3"/>
  <c r="AT323" i="3"/>
  <c r="AU323" i="3"/>
  <c r="AW323" i="3"/>
  <c r="AX323" i="3"/>
  <c r="AZ323" i="3"/>
  <c r="BA323" i="3"/>
  <c r="BC323" i="3"/>
  <c r="BD323" i="3"/>
  <c r="BF323" i="3"/>
  <c r="BG323" i="3"/>
  <c r="BI323" i="3"/>
  <c r="BJ323" i="3"/>
  <c r="BL323" i="3"/>
  <c r="BM323" i="3"/>
  <c r="BO323" i="3"/>
  <c r="BP323" i="3"/>
  <c r="BR323" i="3"/>
  <c r="BS323" i="3"/>
  <c r="BU323" i="3"/>
  <c r="BV323" i="3"/>
  <c r="BX323" i="3"/>
  <c r="BY323" i="3"/>
  <c r="CA323" i="3"/>
  <c r="CB323" i="3"/>
  <c r="CD323" i="3"/>
  <c r="CE323" i="3"/>
  <c r="CG323" i="3"/>
  <c r="CH323" i="3"/>
  <c r="CJ323" i="3"/>
  <c r="CK323" i="3"/>
  <c r="CM323" i="3"/>
  <c r="CN323" i="3"/>
  <c r="CP323" i="3"/>
  <c r="CQ323" i="3"/>
  <c r="CS323" i="3"/>
  <c r="CT323" i="3"/>
  <c r="CV323" i="3"/>
  <c r="CW323" i="3"/>
  <c r="CY323" i="3"/>
  <c r="CZ323" i="3"/>
  <c r="DB323" i="3"/>
  <c r="DC323" i="3"/>
  <c r="DE323" i="3"/>
  <c r="DF323" i="3"/>
  <c r="DH323" i="3"/>
  <c r="DI323" i="3"/>
  <c r="DK323" i="3"/>
  <c r="DL323" i="3"/>
  <c r="DN323" i="3"/>
  <c r="DO323" i="3"/>
  <c r="DQ323" i="3"/>
  <c r="DR323" i="3"/>
  <c r="DT323" i="3"/>
  <c r="DU323" i="3"/>
  <c r="DW323" i="3"/>
  <c r="DX323" i="3"/>
  <c r="DZ323" i="3"/>
  <c r="EA323" i="3"/>
  <c r="EC323" i="3"/>
  <c r="ED323" i="3"/>
  <c r="EF323" i="3"/>
  <c r="EG323" i="3"/>
  <c r="EI323" i="3"/>
  <c r="EJ323" i="3"/>
  <c r="EL323" i="3"/>
  <c r="EM323" i="3"/>
  <c r="EO323" i="3"/>
  <c r="EP323" i="3"/>
  <c r="ER323" i="3"/>
  <c r="ES323" i="3"/>
  <c r="EU323" i="3"/>
  <c r="EV323" i="3"/>
  <c r="EX323" i="3"/>
  <c r="EY323" i="3"/>
  <c r="FA323" i="3"/>
  <c r="FB323" i="3"/>
  <c r="FD323" i="3"/>
  <c r="FE323" i="3"/>
  <c r="FG323" i="3"/>
  <c r="FH323" i="3"/>
  <c r="FJ323" i="3"/>
  <c r="FK323" i="3"/>
  <c r="FM323" i="3"/>
  <c r="FN323" i="3"/>
  <c r="FP323" i="3"/>
  <c r="FQ323" i="3"/>
  <c r="FS323" i="3"/>
  <c r="FT323" i="3"/>
  <c r="FV323" i="3"/>
  <c r="FW323" i="3"/>
  <c r="FY323" i="3"/>
  <c r="FZ323" i="3"/>
  <c r="GB323" i="3"/>
  <c r="GC323" i="3"/>
  <c r="GE323" i="3"/>
  <c r="GF323" i="3"/>
  <c r="GH323" i="3"/>
  <c r="GI323" i="3"/>
  <c r="GK323" i="3"/>
  <c r="GL323" i="3"/>
  <c r="GN323" i="3"/>
  <c r="GO323" i="3"/>
  <c r="GQ323" i="3"/>
  <c r="GR323" i="3"/>
  <c r="GT323" i="3"/>
  <c r="GU323" i="3"/>
  <c r="GW323" i="3"/>
  <c r="GX323" i="3"/>
  <c r="GZ323" i="3"/>
  <c r="HA323" i="3"/>
  <c r="HC323" i="3"/>
  <c r="HD323" i="3"/>
  <c r="HF323" i="3"/>
  <c r="HG323" i="3"/>
  <c r="HI323" i="3"/>
  <c r="HJ323" i="3"/>
  <c r="HL323" i="3"/>
  <c r="HM323" i="3"/>
  <c r="HO323" i="3"/>
  <c r="HP323" i="3"/>
  <c r="HR323" i="3"/>
  <c r="HS323" i="3"/>
  <c r="HU323" i="3"/>
  <c r="HV323" i="3"/>
  <c r="HX323" i="3"/>
  <c r="HY323" i="3"/>
  <c r="IA323" i="3"/>
  <c r="IB323" i="3"/>
  <c r="ID323" i="3"/>
  <c r="IE323" i="3"/>
  <c r="IG323" i="3"/>
  <c r="IH323" i="3"/>
  <c r="IJ323" i="3"/>
  <c r="IK323" i="3"/>
  <c r="IM323" i="3"/>
  <c r="IN323" i="3"/>
  <c r="IP323" i="3"/>
  <c r="IQ323" i="3"/>
  <c r="IS323" i="3"/>
  <c r="IT323" i="3"/>
  <c r="IV323" i="3"/>
  <c r="IW323" i="3"/>
  <c r="IY323" i="3"/>
  <c r="IZ323" i="3"/>
  <c r="JB323" i="3"/>
  <c r="JC323" i="3"/>
  <c r="JE323" i="3"/>
  <c r="JF323" i="3"/>
  <c r="JH323" i="3"/>
  <c r="JI323" i="3"/>
  <c r="JK323" i="3"/>
  <c r="JL323" i="3"/>
  <c r="JN323" i="3"/>
  <c r="JO323" i="3"/>
  <c r="JQ323" i="3"/>
  <c r="JR323" i="3"/>
  <c r="JT323" i="3"/>
  <c r="JU323" i="3"/>
  <c r="JW323" i="3"/>
  <c r="JX323" i="3"/>
  <c r="JZ323" i="3"/>
  <c r="KA323" i="3"/>
  <c r="KC323" i="3"/>
  <c r="KD323" i="3"/>
  <c r="KF323" i="3"/>
  <c r="KG323" i="3"/>
  <c r="KI323" i="3"/>
  <c r="KJ323" i="3"/>
  <c r="KL323" i="3"/>
  <c r="KM323" i="3"/>
  <c r="KO323" i="3"/>
  <c r="KP323" i="3"/>
  <c r="KR323" i="3"/>
  <c r="KS323" i="3"/>
  <c r="KU323" i="3"/>
  <c r="KV323" i="3"/>
  <c r="KX323" i="3"/>
  <c r="KY323" i="3"/>
  <c r="LA323" i="3"/>
  <c r="LB323" i="3"/>
  <c r="LD323" i="3"/>
  <c r="LE323" i="3"/>
  <c r="LG323" i="3"/>
  <c r="LH323" i="3"/>
  <c r="LJ323" i="3"/>
  <c r="LK323" i="3"/>
  <c r="LM323" i="3"/>
  <c r="LN323" i="3"/>
  <c r="LP323" i="3"/>
  <c r="LQ323" i="3"/>
  <c r="LX323" i="3"/>
  <c r="LZ323" i="3"/>
  <c r="MA323" i="3"/>
  <c r="MB323" i="3"/>
  <c r="MC323" i="3"/>
  <c r="MD323" i="3"/>
  <c r="MF323" i="3"/>
  <c r="MI323" i="3"/>
  <c r="D324" i="3"/>
  <c r="E324" i="3"/>
  <c r="G324" i="3"/>
  <c r="H324" i="3"/>
  <c r="J324" i="3"/>
  <c r="K324" i="3"/>
  <c r="M324" i="3"/>
  <c r="N324" i="3"/>
  <c r="P324" i="3"/>
  <c r="Q324" i="3"/>
  <c r="S324" i="3"/>
  <c r="T324" i="3"/>
  <c r="V324" i="3"/>
  <c r="W324" i="3"/>
  <c r="Y324" i="3"/>
  <c r="Z324" i="3"/>
  <c r="AB324" i="3"/>
  <c r="AC324" i="3"/>
  <c r="AE324" i="3"/>
  <c r="AF324" i="3"/>
  <c r="AH324" i="3"/>
  <c r="AI324" i="3"/>
  <c r="AK324" i="3"/>
  <c r="AL324" i="3"/>
  <c r="AN324" i="3"/>
  <c r="AO324" i="3"/>
  <c r="AQ324" i="3"/>
  <c r="AR324" i="3"/>
  <c r="AT324" i="3"/>
  <c r="AU324" i="3"/>
  <c r="AW324" i="3"/>
  <c r="AX324" i="3"/>
  <c r="AZ324" i="3"/>
  <c r="BA324" i="3"/>
  <c r="BC324" i="3"/>
  <c r="BD324" i="3"/>
  <c r="BF324" i="3"/>
  <c r="BG324" i="3"/>
  <c r="BI324" i="3"/>
  <c r="BJ324" i="3"/>
  <c r="BL324" i="3"/>
  <c r="BM324" i="3"/>
  <c r="BO324" i="3"/>
  <c r="BP324" i="3"/>
  <c r="BR324" i="3"/>
  <c r="BS324" i="3"/>
  <c r="BU324" i="3"/>
  <c r="BV324" i="3"/>
  <c r="BX324" i="3"/>
  <c r="BY324" i="3"/>
  <c r="CA324" i="3"/>
  <c r="CB324" i="3"/>
  <c r="CD324" i="3"/>
  <c r="CE324" i="3"/>
  <c r="CG324" i="3"/>
  <c r="CH324" i="3"/>
  <c r="CJ324" i="3"/>
  <c r="CK324" i="3"/>
  <c r="CM324" i="3"/>
  <c r="CN324" i="3"/>
  <c r="CP324" i="3"/>
  <c r="CQ324" i="3"/>
  <c r="CS324" i="3"/>
  <c r="CT324" i="3"/>
  <c r="CV324" i="3"/>
  <c r="CW324" i="3"/>
  <c r="CY324" i="3"/>
  <c r="CZ324" i="3"/>
  <c r="DB324" i="3"/>
  <c r="DC324" i="3"/>
  <c r="DE324" i="3"/>
  <c r="DF324" i="3"/>
  <c r="DH324" i="3"/>
  <c r="DI324" i="3"/>
  <c r="DK324" i="3"/>
  <c r="DL324" i="3"/>
  <c r="DN324" i="3"/>
  <c r="DO324" i="3"/>
  <c r="DQ324" i="3"/>
  <c r="DR324" i="3"/>
  <c r="DT324" i="3"/>
  <c r="DU324" i="3"/>
  <c r="DW324" i="3"/>
  <c r="DX324" i="3"/>
  <c r="DZ324" i="3"/>
  <c r="EA324" i="3"/>
  <c r="EC324" i="3"/>
  <c r="ED324" i="3"/>
  <c r="EF324" i="3"/>
  <c r="EG324" i="3"/>
  <c r="EI324" i="3"/>
  <c r="EJ324" i="3"/>
  <c r="EL324" i="3"/>
  <c r="EM324" i="3"/>
  <c r="EO324" i="3"/>
  <c r="EP324" i="3"/>
  <c r="ER324" i="3"/>
  <c r="ES324" i="3"/>
  <c r="EU324" i="3"/>
  <c r="EV324" i="3"/>
  <c r="EX324" i="3"/>
  <c r="EY324" i="3"/>
  <c r="FA324" i="3"/>
  <c r="FB324" i="3"/>
  <c r="FD324" i="3"/>
  <c r="FE324" i="3"/>
  <c r="FG324" i="3"/>
  <c r="FH324" i="3"/>
  <c r="FJ324" i="3"/>
  <c r="FK324" i="3"/>
  <c r="FM324" i="3"/>
  <c r="FN324" i="3"/>
  <c r="FP324" i="3"/>
  <c r="FQ324" i="3"/>
  <c r="FS324" i="3"/>
  <c r="FT324" i="3"/>
  <c r="FV324" i="3"/>
  <c r="FW324" i="3"/>
  <c r="FY324" i="3"/>
  <c r="FZ324" i="3"/>
  <c r="GB324" i="3"/>
  <c r="GC324" i="3"/>
  <c r="GE324" i="3"/>
  <c r="GF324" i="3"/>
  <c r="GH324" i="3"/>
  <c r="GI324" i="3"/>
  <c r="GK324" i="3"/>
  <c r="GL324" i="3"/>
  <c r="GN324" i="3"/>
  <c r="GO324" i="3"/>
  <c r="GQ324" i="3"/>
  <c r="GR324" i="3"/>
  <c r="GT324" i="3"/>
  <c r="GU324" i="3"/>
  <c r="GW324" i="3"/>
  <c r="GX324" i="3"/>
  <c r="GZ324" i="3"/>
  <c r="HA324" i="3"/>
  <c r="HC324" i="3"/>
  <c r="HD324" i="3"/>
  <c r="HF324" i="3"/>
  <c r="HG324" i="3"/>
  <c r="HI324" i="3"/>
  <c r="HJ324" i="3"/>
  <c r="HL324" i="3"/>
  <c r="HM324" i="3"/>
  <c r="HO324" i="3"/>
  <c r="HP324" i="3"/>
  <c r="HR324" i="3"/>
  <c r="HS324" i="3"/>
  <c r="HU324" i="3"/>
  <c r="HV324" i="3"/>
  <c r="HX324" i="3"/>
  <c r="HY324" i="3"/>
  <c r="IA324" i="3"/>
  <c r="IB324" i="3"/>
  <c r="ID324" i="3"/>
  <c r="IE324" i="3"/>
  <c r="IG324" i="3"/>
  <c r="IH324" i="3"/>
  <c r="IJ324" i="3"/>
  <c r="IK324" i="3"/>
  <c r="IM324" i="3"/>
  <c r="IN324" i="3"/>
  <c r="IP324" i="3"/>
  <c r="IQ324" i="3"/>
  <c r="IS324" i="3"/>
  <c r="IT324" i="3"/>
  <c r="IV324" i="3"/>
  <c r="IW324" i="3"/>
  <c r="IY324" i="3"/>
  <c r="IZ324" i="3"/>
  <c r="JB324" i="3"/>
  <c r="JC324" i="3"/>
  <c r="JE324" i="3"/>
  <c r="JF324" i="3"/>
  <c r="JH324" i="3"/>
  <c r="JI324" i="3"/>
  <c r="JK324" i="3"/>
  <c r="JL324" i="3"/>
  <c r="JN324" i="3"/>
  <c r="JO324" i="3"/>
  <c r="JQ324" i="3"/>
  <c r="JR324" i="3"/>
  <c r="JT324" i="3"/>
  <c r="JU324" i="3"/>
  <c r="JW324" i="3"/>
  <c r="JX324" i="3"/>
  <c r="JZ324" i="3"/>
  <c r="KA324" i="3"/>
  <c r="KC324" i="3"/>
  <c r="KD324" i="3"/>
  <c r="KF324" i="3"/>
  <c r="KG324" i="3"/>
  <c r="KI324" i="3"/>
  <c r="KJ324" i="3"/>
  <c r="KL324" i="3"/>
  <c r="KM324" i="3"/>
  <c r="KO324" i="3"/>
  <c r="KP324" i="3"/>
  <c r="KR324" i="3"/>
  <c r="KS324" i="3"/>
  <c r="KU324" i="3"/>
  <c r="KV324" i="3"/>
  <c r="KX324" i="3"/>
  <c r="KY324" i="3"/>
  <c r="LA324" i="3"/>
  <c r="LB324" i="3"/>
  <c r="LD324" i="3"/>
  <c r="LE324" i="3"/>
  <c r="LG324" i="3"/>
  <c r="LH324" i="3"/>
  <c r="LJ324" i="3"/>
  <c r="LK324" i="3"/>
  <c r="LM324" i="3"/>
  <c r="LN324" i="3"/>
  <c r="LP324" i="3"/>
  <c r="LQ324" i="3"/>
  <c r="LX324" i="3"/>
  <c r="LZ324" i="3"/>
  <c r="MA324" i="3"/>
  <c r="MB324" i="3"/>
  <c r="MC324" i="3"/>
  <c r="MD324" i="3"/>
  <c r="MF324" i="3"/>
  <c r="MI324" i="3"/>
  <c r="D325" i="3"/>
  <c r="E325" i="3"/>
  <c r="G325" i="3"/>
  <c r="H325" i="3"/>
  <c r="J325" i="3"/>
  <c r="K325" i="3"/>
  <c r="M325" i="3"/>
  <c r="N325" i="3"/>
  <c r="P325" i="3"/>
  <c r="Q325" i="3"/>
  <c r="S325" i="3"/>
  <c r="T325" i="3"/>
  <c r="V325" i="3"/>
  <c r="W325" i="3"/>
  <c r="Y325" i="3"/>
  <c r="Z325" i="3"/>
  <c r="AB325" i="3"/>
  <c r="AC325" i="3"/>
  <c r="AE325" i="3"/>
  <c r="AF325" i="3"/>
  <c r="AH325" i="3"/>
  <c r="AJ325" i="3" s="1"/>
  <c r="AK325" i="3"/>
  <c r="AL325" i="3"/>
  <c r="AN325" i="3"/>
  <c r="AO325" i="3"/>
  <c r="AQ325" i="3"/>
  <c r="AR325" i="3"/>
  <c r="AT325" i="3"/>
  <c r="AU325" i="3"/>
  <c r="AW325" i="3"/>
  <c r="AX325" i="3"/>
  <c r="AZ325" i="3"/>
  <c r="BA325" i="3"/>
  <c r="BC325" i="3"/>
  <c r="BD325" i="3"/>
  <c r="BF325" i="3"/>
  <c r="BG325" i="3"/>
  <c r="BI325" i="3"/>
  <c r="BJ325" i="3"/>
  <c r="BL325" i="3"/>
  <c r="BM325" i="3"/>
  <c r="BO325" i="3"/>
  <c r="BP325" i="3"/>
  <c r="BR325" i="3"/>
  <c r="BS325" i="3"/>
  <c r="BU325" i="3"/>
  <c r="BV325" i="3"/>
  <c r="BX325" i="3"/>
  <c r="BY325" i="3"/>
  <c r="CA325" i="3"/>
  <c r="CB325" i="3"/>
  <c r="CD325" i="3"/>
  <c r="CE325" i="3"/>
  <c r="CG325" i="3"/>
  <c r="CH325" i="3"/>
  <c r="CJ325" i="3"/>
  <c r="CK325" i="3"/>
  <c r="CM325" i="3"/>
  <c r="CN325" i="3"/>
  <c r="CP325" i="3"/>
  <c r="CQ325" i="3"/>
  <c r="CS325" i="3"/>
  <c r="CT325" i="3"/>
  <c r="CV325" i="3"/>
  <c r="CW325" i="3"/>
  <c r="CY325" i="3"/>
  <c r="CZ325" i="3"/>
  <c r="DB325" i="3"/>
  <c r="DC325" i="3"/>
  <c r="DE325" i="3"/>
  <c r="DF325" i="3"/>
  <c r="DH325" i="3"/>
  <c r="DI325" i="3"/>
  <c r="DK325" i="3"/>
  <c r="DL325" i="3"/>
  <c r="DN325" i="3"/>
  <c r="DO325" i="3"/>
  <c r="DQ325" i="3"/>
  <c r="DR325" i="3"/>
  <c r="DT325" i="3"/>
  <c r="DU325" i="3"/>
  <c r="DW325" i="3"/>
  <c r="DX325" i="3"/>
  <c r="DZ325" i="3"/>
  <c r="EA325" i="3"/>
  <c r="EC325" i="3"/>
  <c r="ED325" i="3"/>
  <c r="EF325" i="3"/>
  <c r="EG325" i="3"/>
  <c r="EI325" i="3"/>
  <c r="EJ325" i="3"/>
  <c r="EL325" i="3"/>
  <c r="EM325" i="3"/>
  <c r="EO325" i="3"/>
  <c r="EP325" i="3"/>
  <c r="ER325" i="3"/>
  <c r="ES325" i="3"/>
  <c r="EU325" i="3"/>
  <c r="EV325" i="3"/>
  <c r="EX325" i="3"/>
  <c r="EY325" i="3"/>
  <c r="FA325" i="3"/>
  <c r="FB325" i="3"/>
  <c r="FD325" i="3"/>
  <c r="FE325" i="3"/>
  <c r="FG325" i="3"/>
  <c r="FH325" i="3"/>
  <c r="FJ325" i="3"/>
  <c r="FK325" i="3"/>
  <c r="FM325" i="3"/>
  <c r="FN325" i="3"/>
  <c r="FP325" i="3"/>
  <c r="FQ325" i="3"/>
  <c r="FS325" i="3"/>
  <c r="FT325" i="3"/>
  <c r="FV325" i="3"/>
  <c r="FW325" i="3"/>
  <c r="FY325" i="3"/>
  <c r="FZ325" i="3"/>
  <c r="GB325" i="3"/>
  <c r="GC325" i="3"/>
  <c r="GE325" i="3"/>
  <c r="GF325" i="3"/>
  <c r="GH325" i="3"/>
  <c r="GI325" i="3"/>
  <c r="GK325" i="3"/>
  <c r="GL325" i="3"/>
  <c r="GN325" i="3"/>
  <c r="GO325" i="3"/>
  <c r="GQ325" i="3"/>
  <c r="GR325" i="3"/>
  <c r="GT325" i="3"/>
  <c r="GU325" i="3"/>
  <c r="GW325" i="3"/>
  <c r="GX325" i="3"/>
  <c r="GZ325" i="3"/>
  <c r="HA325" i="3"/>
  <c r="HC325" i="3"/>
  <c r="HD325" i="3"/>
  <c r="HF325" i="3"/>
  <c r="HG325" i="3"/>
  <c r="HI325" i="3"/>
  <c r="HJ325" i="3"/>
  <c r="HL325" i="3"/>
  <c r="HM325" i="3"/>
  <c r="HO325" i="3"/>
  <c r="HP325" i="3"/>
  <c r="HR325" i="3"/>
  <c r="HS325" i="3"/>
  <c r="HU325" i="3"/>
  <c r="HV325" i="3"/>
  <c r="HX325" i="3"/>
  <c r="HY325" i="3"/>
  <c r="IA325" i="3"/>
  <c r="IB325" i="3"/>
  <c r="ID325" i="3"/>
  <c r="IE325" i="3"/>
  <c r="IG325" i="3"/>
  <c r="IH325" i="3"/>
  <c r="IJ325" i="3"/>
  <c r="IK325" i="3"/>
  <c r="IM325" i="3"/>
  <c r="IN325" i="3"/>
  <c r="IP325" i="3"/>
  <c r="IQ325" i="3"/>
  <c r="IS325" i="3"/>
  <c r="IT325" i="3"/>
  <c r="IV325" i="3"/>
  <c r="IW325" i="3"/>
  <c r="IY325" i="3"/>
  <c r="IZ325" i="3"/>
  <c r="JB325" i="3"/>
  <c r="JC325" i="3"/>
  <c r="JE325" i="3"/>
  <c r="JF325" i="3"/>
  <c r="JH325" i="3"/>
  <c r="JI325" i="3"/>
  <c r="JK325" i="3"/>
  <c r="JL325" i="3"/>
  <c r="JN325" i="3"/>
  <c r="JO325" i="3"/>
  <c r="JQ325" i="3"/>
  <c r="JR325" i="3"/>
  <c r="JT325" i="3"/>
  <c r="JU325" i="3"/>
  <c r="JW325" i="3"/>
  <c r="JX325" i="3"/>
  <c r="JZ325" i="3"/>
  <c r="KA325" i="3"/>
  <c r="KC325" i="3"/>
  <c r="KD325" i="3"/>
  <c r="KF325" i="3"/>
  <c r="KG325" i="3"/>
  <c r="KI325" i="3"/>
  <c r="KJ325" i="3"/>
  <c r="KL325" i="3"/>
  <c r="KM325" i="3"/>
  <c r="KO325" i="3"/>
  <c r="KP325" i="3"/>
  <c r="KR325" i="3"/>
  <c r="KS325" i="3"/>
  <c r="KU325" i="3"/>
  <c r="KV325" i="3"/>
  <c r="KX325" i="3"/>
  <c r="KY325" i="3"/>
  <c r="LA325" i="3"/>
  <c r="LB325" i="3"/>
  <c r="LD325" i="3"/>
  <c r="LE325" i="3"/>
  <c r="LG325" i="3"/>
  <c r="LH325" i="3"/>
  <c r="LJ325" i="3"/>
  <c r="LK325" i="3"/>
  <c r="LM325" i="3"/>
  <c r="LN325" i="3"/>
  <c r="LP325" i="3"/>
  <c r="LQ325" i="3"/>
  <c r="LX325" i="3"/>
  <c r="LZ325" i="3"/>
  <c r="MA325" i="3"/>
  <c r="MB325" i="3"/>
  <c r="MC325" i="3"/>
  <c r="MD325" i="3"/>
  <c r="MF325" i="3"/>
  <c r="MI325" i="3"/>
  <c r="D326" i="3"/>
  <c r="E326" i="3"/>
  <c r="G326" i="3"/>
  <c r="H326" i="3"/>
  <c r="J326" i="3"/>
  <c r="K326" i="3"/>
  <c r="M326" i="3"/>
  <c r="N326" i="3"/>
  <c r="P326" i="3"/>
  <c r="Q326" i="3"/>
  <c r="S326" i="3"/>
  <c r="T326" i="3"/>
  <c r="V326" i="3"/>
  <c r="W326" i="3"/>
  <c r="Y326" i="3"/>
  <c r="Z326" i="3"/>
  <c r="AB326" i="3"/>
  <c r="AC326" i="3"/>
  <c r="AE326" i="3"/>
  <c r="AF326" i="3"/>
  <c r="AH326" i="3"/>
  <c r="AJ326" i="3" s="1"/>
  <c r="AK326" i="3"/>
  <c r="AL326" i="3"/>
  <c r="AN326" i="3"/>
  <c r="AO326" i="3"/>
  <c r="AQ326" i="3"/>
  <c r="AR326" i="3"/>
  <c r="AT326" i="3"/>
  <c r="AU326" i="3"/>
  <c r="AW326" i="3"/>
  <c r="AX326" i="3"/>
  <c r="AZ326" i="3"/>
  <c r="BA326" i="3"/>
  <c r="BC326" i="3"/>
  <c r="BD326" i="3"/>
  <c r="BF326" i="3"/>
  <c r="BG326" i="3"/>
  <c r="BI326" i="3"/>
  <c r="BJ326" i="3"/>
  <c r="BL326" i="3"/>
  <c r="BM326" i="3"/>
  <c r="BO326" i="3"/>
  <c r="BP326" i="3"/>
  <c r="BR326" i="3"/>
  <c r="BS326" i="3"/>
  <c r="BU326" i="3"/>
  <c r="BV326" i="3"/>
  <c r="BX326" i="3"/>
  <c r="BY326" i="3"/>
  <c r="CA326" i="3"/>
  <c r="CB326" i="3"/>
  <c r="CD326" i="3"/>
  <c r="CE326" i="3"/>
  <c r="CG326" i="3"/>
  <c r="CH326" i="3"/>
  <c r="CJ326" i="3"/>
  <c r="CK326" i="3"/>
  <c r="CM326" i="3"/>
  <c r="CN326" i="3"/>
  <c r="CP326" i="3"/>
  <c r="CQ326" i="3"/>
  <c r="CS326" i="3"/>
  <c r="CT326" i="3"/>
  <c r="CV326" i="3"/>
  <c r="CW326" i="3"/>
  <c r="CY326" i="3"/>
  <c r="CZ326" i="3"/>
  <c r="DB326" i="3"/>
  <c r="DC326" i="3"/>
  <c r="DE326" i="3"/>
  <c r="DF326" i="3"/>
  <c r="DH326" i="3"/>
  <c r="DI326" i="3"/>
  <c r="DK326" i="3"/>
  <c r="DL326" i="3"/>
  <c r="DN326" i="3"/>
  <c r="DO326" i="3"/>
  <c r="DQ326" i="3"/>
  <c r="DR326" i="3"/>
  <c r="DT326" i="3"/>
  <c r="DU326" i="3"/>
  <c r="DW326" i="3"/>
  <c r="DX326" i="3"/>
  <c r="DZ326" i="3"/>
  <c r="EA326" i="3"/>
  <c r="EC326" i="3"/>
  <c r="ED326" i="3"/>
  <c r="EF326" i="3"/>
  <c r="EG326" i="3"/>
  <c r="EI326" i="3"/>
  <c r="EJ326" i="3"/>
  <c r="EL326" i="3"/>
  <c r="EM326" i="3"/>
  <c r="EO326" i="3"/>
  <c r="EP326" i="3"/>
  <c r="ER326" i="3"/>
  <c r="ES326" i="3"/>
  <c r="EU326" i="3"/>
  <c r="EV326" i="3"/>
  <c r="EX326" i="3"/>
  <c r="EY326" i="3"/>
  <c r="FA326" i="3"/>
  <c r="FB326" i="3"/>
  <c r="FD326" i="3"/>
  <c r="FE326" i="3"/>
  <c r="FG326" i="3"/>
  <c r="FH326" i="3"/>
  <c r="FJ326" i="3"/>
  <c r="FK326" i="3"/>
  <c r="FM326" i="3"/>
  <c r="FN326" i="3"/>
  <c r="FP326" i="3"/>
  <c r="FQ326" i="3"/>
  <c r="FS326" i="3"/>
  <c r="FT326" i="3"/>
  <c r="FV326" i="3"/>
  <c r="FW326" i="3"/>
  <c r="FY326" i="3"/>
  <c r="FZ326" i="3"/>
  <c r="GB326" i="3"/>
  <c r="GC326" i="3"/>
  <c r="GE326" i="3"/>
  <c r="GF326" i="3"/>
  <c r="GH326" i="3"/>
  <c r="GI326" i="3"/>
  <c r="GK326" i="3"/>
  <c r="GL326" i="3"/>
  <c r="GN326" i="3"/>
  <c r="GO326" i="3"/>
  <c r="GQ326" i="3"/>
  <c r="GR326" i="3"/>
  <c r="GT326" i="3"/>
  <c r="GU326" i="3"/>
  <c r="GW326" i="3"/>
  <c r="GX326" i="3"/>
  <c r="GZ326" i="3"/>
  <c r="HA326" i="3"/>
  <c r="HC326" i="3"/>
  <c r="HD326" i="3"/>
  <c r="HF326" i="3"/>
  <c r="HG326" i="3"/>
  <c r="HI326" i="3"/>
  <c r="HJ326" i="3"/>
  <c r="HL326" i="3"/>
  <c r="HM326" i="3"/>
  <c r="HO326" i="3"/>
  <c r="HP326" i="3"/>
  <c r="HR326" i="3"/>
  <c r="HS326" i="3"/>
  <c r="HU326" i="3"/>
  <c r="HV326" i="3"/>
  <c r="HX326" i="3"/>
  <c r="HY326" i="3"/>
  <c r="IA326" i="3"/>
  <c r="IB326" i="3"/>
  <c r="ID326" i="3"/>
  <c r="IE326" i="3"/>
  <c r="IG326" i="3"/>
  <c r="IH326" i="3"/>
  <c r="IJ326" i="3"/>
  <c r="IK326" i="3"/>
  <c r="IM326" i="3"/>
  <c r="IN326" i="3"/>
  <c r="IP326" i="3"/>
  <c r="IQ326" i="3"/>
  <c r="IS326" i="3"/>
  <c r="IT326" i="3"/>
  <c r="IV326" i="3"/>
  <c r="IW326" i="3"/>
  <c r="IY326" i="3"/>
  <c r="IZ326" i="3"/>
  <c r="JB326" i="3"/>
  <c r="JC326" i="3"/>
  <c r="JE326" i="3"/>
  <c r="JF326" i="3"/>
  <c r="JH326" i="3"/>
  <c r="JI326" i="3"/>
  <c r="JK326" i="3"/>
  <c r="JL326" i="3"/>
  <c r="JN326" i="3"/>
  <c r="JO326" i="3"/>
  <c r="JQ326" i="3"/>
  <c r="JR326" i="3"/>
  <c r="JT326" i="3"/>
  <c r="JU326" i="3"/>
  <c r="JW326" i="3"/>
  <c r="JX326" i="3"/>
  <c r="JZ326" i="3"/>
  <c r="KA326" i="3"/>
  <c r="KC326" i="3"/>
  <c r="KD326" i="3"/>
  <c r="KF326" i="3"/>
  <c r="KG326" i="3"/>
  <c r="KI326" i="3"/>
  <c r="KJ326" i="3"/>
  <c r="KL326" i="3"/>
  <c r="KM326" i="3"/>
  <c r="KO326" i="3"/>
  <c r="KP326" i="3"/>
  <c r="KR326" i="3"/>
  <c r="KS326" i="3"/>
  <c r="KU326" i="3"/>
  <c r="KV326" i="3"/>
  <c r="KX326" i="3"/>
  <c r="KY326" i="3"/>
  <c r="LA326" i="3"/>
  <c r="LB326" i="3"/>
  <c r="LD326" i="3"/>
  <c r="LE326" i="3"/>
  <c r="LG326" i="3"/>
  <c r="LH326" i="3"/>
  <c r="LJ326" i="3"/>
  <c r="LK326" i="3"/>
  <c r="LM326" i="3"/>
  <c r="LN326" i="3"/>
  <c r="LP326" i="3"/>
  <c r="LQ326" i="3"/>
  <c r="LX326" i="3"/>
  <c r="LZ326" i="3"/>
  <c r="MA326" i="3"/>
  <c r="MB326" i="3"/>
  <c r="MC326" i="3"/>
  <c r="MD326" i="3"/>
  <c r="MF326" i="3"/>
  <c r="MI326" i="3"/>
  <c r="D327" i="3"/>
  <c r="E327" i="3"/>
  <c r="G327" i="3"/>
  <c r="H327" i="3"/>
  <c r="J327" i="3"/>
  <c r="K327" i="3"/>
  <c r="M327" i="3"/>
  <c r="N327" i="3"/>
  <c r="P327" i="3"/>
  <c r="Q327" i="3"/>
  <c r="S327" i="3"/>
  <c r="T327" i="3"/>
  <c r="V327" i="3"/>
  <c r="W327" i="3"/>
  <c r="Y327" i="3"/>
  <c r="Z327" i="3"/>
  <c r="AB327" i="3"/>
  <c r="AC327" i="3"/>
  <c r="AE327" i="3"/>
  <c r="AF327" i="3"/>
  <c r="AH327" i="3"/>
  <c r="AJ327" i="3" s="1"/>
  <c r="AK327" i="3"/>
  <c r="AL327" i="3"/>
  <c r="AN327" i="3"/>
  <c r="AO327" i="3"/>
  <c r="AQ327" i="3"/>
  <c r="AR327" i="3"/>
  <c r="AT327" i="3"/>
  <c r="AU327" i="3"/>
  <c r="AW327" i="3"/>
  <c r="AX327" i="3"/>
  <c r="AZ327" i="3"/>
  <c r="BA327" i="3"/>
  <c r="BC327" i="3"/>
  <c r="BD327" i="3"/>
  <c r="BF327" i="3"/>
  <c r="BG327" i="3"/>
  <c r="BI327" i="3"/>
  <c r="BJ327" i="3"/>
  <c r="BL327" i="3"/>
  <c r="BM327" i="3"/>
  <c r="BO327" i="3"/>
  <c r="BP327" i="3"/>
  <c r="BR327" i="3"/>
  <c r="BS327" i="3"/>
  <c r="BU327" i="3"/>
  <c r="BV327" i="3"/>
  <c r="BX327" i="3"/>
  <c r="BY327" i="3"/>
  <c r="CA327" i="3"/>
  <c r="CB327" i="3"/>
  <c r="CD327" i="3"/>
  <c r="CE327" i="3"/>
  <c r="CG327" i="3"/>
  <c r="CH327" i="3"/>
  <c r="CJ327" i="3"/>
  <c r="CK327" i="3"/>
  <c r="CM327" i="3"/>
  <c r="CN327" i="3"/>
  <c r="CP327" i="3"/>
  <c r="CQ327" i="3"/>
  <c r="CS327" i="3"/>
  <c r="CT327" i="3"/>
  <c r="CV327" i="3"/>
  <c r="CW327" i="3"/>
  <c r="CY327" i="3"/>
  <c r="CZ327" i="3"/>
  <c r="DB327" i="3"/>
  <c r="DC327" i="3"/>
  <c r="DE327" i="3"/>
  <c r="DF327" i="3"/>
  <c r="DH327" i="3"/>
  <c r="DI327" i="3"/>
  <c r="DK327" i="3"/>
  <c r="DL327" i="3"/>
  <c r="DN327" i="3"/>
  <c r="DO327" i="3"/>
  <c r="DQ327" i="3"/>
  <c r="DR327" i="3"/>
  <c r="DT327" i="3"/>
  <c r="DU327" i="3"/>
  <c r="DW327" i="3"/>
  <c r="DX327" i="3"/>
  <c r="DZ327" i="3"/>
  <c r="EA327" i="3"/>
  <c r="EC327" i="3"/>
  <c r="ED327" i="3"/>
  <c r="EF327" i="3"/>
  <c r="EG327" i="3"/>
  <c r="EI327" i="3"/>
  <c r="EJ327" i="3"/>
  <c r="EL327" i="3"/>
  <c r="EM327" i="3"/>
  <c r="EO327" i="3"/>
  <c r="EP327" i="3"/>
  <c r="ER327" i="3"/>
  <c r="ES327" i="3"/>
  <c r="EU327" i="3"/>
  <c r="EV327" i="3"/>
  <c r="EX327" i="3"/>
  <c r="EY327" i="3"/>
  <c r="FA327" i="3"/>
  <c r="FB327" i="3"/>
  <c r="FD327" i="3"/>
  <c r="FE327" i="3"/>
  <c r="FG327" i="3"/>
  <c r="FH327" i="3"/>
  <c r="FJ327" i="3"/>
  <c r="FK327" i="3"/>
  <c r="FM327" i="3"/>
  <c r="FN327" i="3"/>
  <c r="FP327" i="3"/>
  <c r="FQ327" i="3"/>
  <c r="FS327" i="3"/>
  <c r="FT327" i="3"/>
  <c r="FV327" i="3"/>
  <c r="FW327" i="3"/>
  <c r="FY327" i="3"/>
  <c r="FZ327" i="3"/>
  <c r="GB327" i="3"/>
  <c r="GC327" i="3"/>
  <c r="GE327" i="3"/>
  <c r="GF327" i="3"/>
  <c r="GH327" i="3"/>
  <c r="GI327" i="3"/>
  <c r="GK327" i="3"/>
  <c r="GL327" i="3"/>
  <c r="GN327" i="3"/>
  <c r="GO327" i="3"/>
  <c r="GQ327" i="3"/>
  <c r="GR327" i="3"/>
  <c r="GT327" i="3"/>
  <c r="GU327" i="3"/>
  <c r="GW327" i="3"/>
  <c r="GX327" i="3"/>
  <c r="GZ327" i="3"/>
  <c r="HA327" i="3"/>
  <c r="HC327" i="3"/>
  <c r="HD327" i="3"/>
  <c r="HF327" i="3"/>
  <c r="HG327" i="3"/>
  <c r="HI327" i="3"/>
  <c r="HJ327" i="3"/>
  <c r="HL327" i="3"/>
  <c r="HM327" i="3"/>
  <c r="HO327" i="3"/>
  <c r="HP327" i="3"/>
  <c r="HR327" i="3"/>
  <c r="HS327" i="3"/>
  <c r="HU327" i="3"/>
  <c r="HV327" i="3"/>
  <c r="HX327" i="3"/>
  <c r="HY327" i="3"/>
  <c r="IA327" i="3"/>
  <c r="IB327" i="3"/>
  <c r="ID327" i="3"/>
  <c r="IE327" i="3"/>
  <c r="IG327" i="3"/>
  <c r="IH327" i="3"/>
  <c r="IJ327" i="3"/>
  <c r="IK327" i="3"/>
  <c r="IM327" i="3"/>
  <c r="IN327" i="3"/>
  <c r="IP327" i="3"/>
  <c r="IQ327" i="3"/>
  <c r="IS327" i="3"/>
  <c r="IT327" i="3"/>
  <c r="IV327" i="3"/>
  <c r="IW327" i="3"/>
  <c r="IY327" i="3"/>
  <c r="IZ327" i="3"/>
  <c r="JB327" i="3"/>
  <c r="JC327" i="3"/>
  <c r="JE327" i="3"/>
  <c r="JF327" i="3"/>
  <c r="JH327" i="3"/>
  <c r="JI327" i="3"/>
  <c r="JK327" i="3"/>
  <c r="JL327" i="3"/>
  <c r="JN327" i="3"/>
  <c r="JO327" i="3"/>
  <c r="JQ327" i="3"/>
  <c r="JR327" i="3"/>
  <c r="JT327" i="3"/>
  <c r="JU327" i="3"/>
  <c r="JW327" i="3"/>
  <c r="JX327" i="3"/>
  <c r="JZ327" i="3"/>
  <c r="KA327" i="3"/>
  <c r="KC327" i="3"/>
  <c r="KD327" i="3"/>
  <c r="KF327" i="3"/>
  <c r="KG327" i="3"/>
  <c r="KI327" i="3"/>
  <c r="KJ327" i="3"/>
  <c r="KL327" i="3"/>
  <c r="KM327" i="3"/>
  <c r="KO327" i="3"/>
  <c r="KP327" i="3"/>
  <c r="KR327" i="3"/>
  <c r="KS327" i="3"/>
  <c r="KU327" i="3"/>
  <c r="KV327" i="3"/>
  <c r="KX327" i="3"/>
  <c r="KY327" i="3"/>
  <c r="LA327" i="3"/>
  <c r="LB327" i="3"/>
  <c r="LD327" i="3"/>
  <c r="LE327" i="3"/>
  <c r="LG327" i="3"/>
  <c r="LH327" i="3"/>
  <c r="LJ327" i="3"/>
  <c r="LK327" i="3"/>
  <c r="LM327" i="3"/>
  <c r="LN327" i="3"/>
  <c r="LP327" i="3"/>
  <c r="LQ327" i="3"/>
  <c r="LX327" i="3"/>
  <c r="LZ327" i="3"/>
  <c r="MA327" i="3"/>
  <c r="MB327" i="3"/>
  <c r="MC327" i="3"/>
  <c r="MD327" i="3"/>
  <c r="MF327" i="3"/>
  <c r="MI327" i="3"/>
  <c r="D328" i="3"/>
  <c r="E328" i="3"/>
  <c r="G328" i="3"/>
  <c r="H328" i="3"/>
  <c r="J328" i="3"/>
  <c r="K328" i="3"/>
  <c r="M328" i="3"/>
  <c r="N328" i="3"/>
  <c r="P328" i="3"/>
  <c r="Q328" i="3"/>
  <c r="S328" i="3"/>
  <c r="T328" i="3"/>
  <c r="V328" i="3"/>
  <c r="W328" i="3"/>
  <c r="Y328" i="3"/>
  <c r="Z328" i="3"/>
  <c r="AB328" i="3"/>
  <c r="AC328" i="3"/>
  <c r="AE328" i="3"/>
  <c r="AF328" i="3"/>
  <c r="AH328" i="3"/>
  <c r="AJ328" i="3" s="1"/>
  <c r="AK328" i="3"/>
  <c r="AL328" i="3"/>
  <c r="AN328" i="3"/>
  <c r="AO328" i="3"/>
  <c r="AQ328" i="3"/>
  <c r="AR328" i="3"/>
  <c r="AT328" i="3"/>
  <c r="AU328" i="3"/>
  <c r="AW328" i="3"/>
  <c r="AX328" i="3"/>
  <c r="AZ328" i="3"/>
  <c r="BA328" i="3"/>
  <c r="BC328" i="3"/>
  <c r="BD328" i="3"/>
  <c r="BF328" i="3"/>
  <c r="BG328" i="3"/>
  <c r="BI328" i="3"/>
  <c r="BJ328" i="3"/>
  <c r="BL328" i="3"/>
  <c r="BM328" i="3"/>
  <c r="BO328" i="3"/>
  <c r="BP328" i="3"/>
  <c r="BR328" i="3"/>
  <c r="BS328" i="3"/>
  <c r="BU328" i="3"/>
  <c r="BV328" i="3"/>
  <c r="BX328" i="3"/>
  <c r="BY328" i="3"/>
  <c r="CA328" i="3"/>
  <c r="CB328" i="3"/>
  <c r="CD328" i="3"/>
  <c r="CE328" i="3"/>
  <c r="CG328" i="3"/>
  <c r="CH328" i="3"/>
  <c r="CJ328" i="3"/>
  <c r="CK328" i="3"/>
  <c r="CM328" i="3"/>
  <c r="CN328" i="3"/>
  <c r="CP328" i="3"/>
  <c r="CQ328" i="3"/>
  <c r="CS328" i="3"/>
  <c r="CT328" i="3"/>
  <c r="CV328" i="3"/>
  <c r="CW328" i="3"/>
  <c r="CY328" i="3"/>
  <c r="CZ328" i="3"/>
  <c r="DB328" i="3"/>
  <c r="DC328" i="3"/>
  <c r="DE328" i="3"/>
  <c r="DF328" i="3"/>
  <c r="DH328" i="3"/>
  <c r="DI328" i="3"/>
  <c r="DK328" i="3"/>
  <c r="DL328" i="3"/>
  <c r="DN328" i="3"/>
  <c r="DO328" i="3"/>
  <c r="DQ328" i="3"/>
  <c r="DR328" i="3"/>
  <c r="DT328" i="3"/>
  <c r="DU328" i="3"/>
  <c r="DW328" i="3"/>
  <c r="DX328" i="3"/>
  <c r="DZ328" i="3"/>
  <c r="EA328" i="3"/>
  <c r="EC328" i="3"/>
  <c r="ED328" i="3"/>
  <c r="EF328" i="3"/>
  <c r="EG328" i="3"/>
  <c r="EI328" i="3"/>
  <c r="EJ328" i="3"/>
  <c r="EL328" i="3"/>
  <c r="EM328" i="3"/>
  <c r="EO328" i="3"/>
  <c r="EP328" i="3"/>
  <c r="ER328" i="3"/>
  <c r="ES328" i="3"/>
  <c r="EU328" i="3"/>
  <c r="EV328" i="3"/>
  <c r="EX328" i="3"/>
  <c r="EY328" i="3"/>
  <c r="FA328" i="3"/>
  <c r="FB328" i="3"/>
  <c r="FD328" i="3"/>
  <c r="FE328" i="3"/>
  <c r="FG328" i="3"/>
  <c r="FH328" i="3"/>
  <c r="FJ328" i="3"/>
  <c r="FK328" i="3"/>
  <c r="FM328" i="3"/>
  <c r="FN328" i="3"/>
  <c r="FP328" i="3"/>
  <c r="FQ328" i="3"/>
  <c r="FS328" i="3"/>
  <c r="FT328" i="3"/>
  <c r="FV328" i="3"/>
  <c r="FW328" i="3"/>
  <c r="FY328" i="3"/>
  <c r="FZ328" i="3"/>
  <c r="GB328" i="3"/>
  <c r="GC328" i="3"/>
  <c r="GE328" i="3"/>
  <c r="GF328" i="3"/>
  <c r="GH328" i="3"/>
  <c r="GI328" i="3"/>
  <c r="GK328" i="3"/>
  <c r="GL328" i="3"/>
  <c r="GN328" i="3"/>
  <c r="GO328" i="3"/>
  <c r="GQ328" i="3"/>
  <c r="GR328" i="3"/>
  <c r="GT328" i="3"/>
  <c r="GU328" i="3"/>
  <c r="GW328" i="3"/>
  <c r="GX328" i="3"/>
  <c r="GZ328" i="3"/>
  <c r="HA328" i="3"/>
  <c r="HC328" i="3"/>
  <c r="HD328" i="3"/>
  <c r="HF328" i="3"/>
  <c r="HG328" i="3"/>
  <c r="HI328" i="3"/>
  <c r="HJ328" i="3"/>
  <c r="HL328" i="3"/>
  <c r="HM328" i="3"/>
  <c r="HO328" i="3"/>
  <c r="HP328" i="3"/>
  <c r="HR328" i="3"/>
  <c r="HS328" i="3"/>
  <c r="HU328" i="3"/>
  <c r="HV328" i="3"/>
  <c r="HX328" i="3"/>
  <c r="HY328" i="3"/>
  <c r="IA328" i="3"/>
  <c r="IB328" i="3"/>
  <c r="ID328" i="3"/>
  <c r="IE328" i="3"/>
  <c r="IG328" i="3"/>
  <c r="IH328" i="3"/>
  <c r="IJ328" i="3"/>
  <c r="IK328" i="3"/>
  <c r="IM328" i="3"/>
  <c r="IN328" i="3"/>
  <c r="IP328" i="3"/>
  <c r="IQ328" i="3"/>
  <c r="IS328" i="3"/>
  <c r="IT328" i="3"/>
  <c r="IV328" i="3"/>
  <c r="IW328" i="3"/>
  <c r="IY328" i="3"/>
  <c r="IZ328" i="3"/>
  <c r="JB328" i="3"/>
  <c r="JC328" i="3"/>
  <c r="JE328" i="3"/>
  <c r="JF328" i="3"/>
  <c r="JH328" i="3"/>
  <c r="JI328" i="3"/>
  <c r="JK328" i="3"/>
  <c r="JL328" i="3"/>
  <c r="JN328" i="3"/>
  <c r="JO328" i="3"/>
  <c r="JQ328" i="3"/>
  <c r="JR328" i="3"/>
  <c r="JT328" i="3"/>
  <c r="JU328" i="3"/>
  <c r="JW328" i="3"/>
  <c r="JX328" i="3"/>
  <c r="JZ328" i="3"/>
  <c r="KA328" i="3"/>
  <c r="KC328" i="3"/>
  <c r="KD328" i="3"/>
  <c r="KF328" i="3"/>
  <c r="KG328" i="3"/>
  <c r="KI328" i="3"/>
  <c r="KJ328" i="3"/>
  <c r="KL328" i="3"/>
  <c r="KM328" i="3"/>
  <c r="KO328" i="3"/>
  <c r="KP328" i="3"/>
  <c r="KR328" i="3"/>
  <c r="KS328" i="3"/>
  <c r="KU328" i="3"/>
  <c r="KV328" i="3"/>
  <c r="KX328" i="3"/>
  <c r="KY328" i="3"/>
  <c r="LA328" i="3"/>
  <c r="LB328" i="3"/>
  <c r="LD328" i="3"/>
  <c r="LE328" i="3"/>
  <c r="LG328" i="3"/>
  <c r="LH328" i="3"/>
  <c r="LJ328" i="3"/>
  <c r="LK328" i="3"/>
  <c r="LM328" i="3"/>
  <c r="LN328" i="3"/>
  <c r="LP328" i="3"/>
  <c r="LQ328" i="3"/>
  <c r="LX328" i="3"/>
  <c r="LZ328" i="3"/>
  <c r="MA328" i="3"/>
  <c r="MB328" i="3"/>
  <c r="MC328" i="3"/>
  <c r="MD328" i="3"/>
  <c r="MF328" i="3"/>
  <c r="MI328" i="3"/>
  <c r="D329" i="3"/>
  <c r="E329" i="3"/>
  <c r="G329" i="3"/>
  <c r="H329" i="3"/>
  <c r="J329" i="3"/>
  <c r="K329" i="3"/>
  <c r="M329" i="3"/>
  <c r="N329" i="3"/>
  <c r="P329" i="3"/>
  <c r="Q329" i="3"/>
  <c r="S329" i="3"/>
  <c r="T329" i="3"/>
  <c r="V329" i="3"/>
  <c r="W329" i="3"/>
  <c r="Y329" i="3"/>
  <c r="Z329" i="3"/>
  <c r="AB329" i="3"/>
  <c r="AC329" i="3"/>
  <c r="AE329" i="3"/>
  <c r="AF329" i="3"/>
  <c r="AH329" i="3"/>
  <c r="AJ329" i="3" s="1"/>
  <c r="AK329" i="3"/>
  <c r="AL329" i="3"/>
  <c r="AN329" i="3"/>
  <c r="AO329" i="3"/>
  <c r="AQ329" i="3"/>
  <c r="AR329" i="3"/>
  <c r="AT329" i="3"/>
  <c r="AU329" i="3"/>
  <c r="AW329" i="3"/>
  <c r="AX329" i="3"/>
  <c r="AZ329" i="3"/>
  <c r="BA329" i="3"/>
  <c r="BC329" i="3"/>
  <c r="BD329" i="3"/>
  <c r="BF329" i="3"/>
  <c r="BG329" i="3"/>
  <c r="BI329" i="3"/>
  <c r="BJ329" i="3"/>
  <c r="BL329" i="3"/>
  <c r="BM329" i="3"/>
  <c r="BO329" i="3"/>
  <c r="BP329" i="3"/>
  <c r="BR329" i="3"/>
  <c r="BS329" i="3"/>
  <c r="BU329" i="3"/>
  <c r="BV329" i="3"/>
  <c r="BX329" i="3"/>
  <c r="BY329" i="3"/>
  <c r="CA329" i="3"/>
  <c r="CB329" i="3"/>
  <c r="CD329" i="3"/>
  <c r="CE329" i="3"/>
  <c r="CG329" i="3"/>
  <c r="CH329" i="3"/>
  <c r="CJ329" i="3"/>
  <c r="CK329" i="3"/>
  <c r="CM329" i="3"/>
  <c r="CN329" i="3"/>
  <c r="CP329" i="3"/>
  <c r="CQ329" i="3"/>
  <c r="CS329" i="3"/>
  <c r="CT329" i="3"/>
  <c r="CV329" i="3"/>
  <c r="CW329" i="3"/>
  <c r="CY329" i="3"/>
  <c r="CZ329" i="3"/>
  <c r="DB329" i="3"/>
  <c r="DC329" i="3"/>
  <c r="DE329" i="3"/>
  <c r="DF329" i="3"/>
  <c r="DH329" i="3"/>
  <c r="DI329" i="3"/>
  <c r="DK329" i="3"/>
  <c r="DL329" i="3"/>
  <c r="DN329" i="3"/>
  <c r="DO329" i="3"/>
  <c r="DQ329" i="3"/>
  <c r="DR329" i="3"/>
  <c r="DT329" i="3"/>
  <c r="DU329" i="3"/>
  <c r="DW329" i="3"/>
  <c r="DX329" i="3"/>
  <c r="DZ329" i="3"/>
  <c r="EA329" i="3"/>
  <c r="EC329" i="3"/>
  <c r="ED329" i="3"/>
  <c r="EF329" i="3"/>
  <c r="EG329" i="3"/>
  <c r="EI329" i="3"/>
  <c r="EJ329" i="3"/>
  <c r="EL329" i="3"/>
  <c r="EM329" i="3"/>
  <c r="EO329" i="3"/>
  <c r="EP329" i="3"/>
  <c r="ER329" i="3"/>
  <c r="ES329" i="3"/>
  <c r="EU329" i="3"/>
  <c r="EV329" i="3"/>
  <c r="EX329" i="3"/>
  <c r="EY329" i="3"/>
  <c r="FA329" i="3"/>
  <c r="FB329" i="3"/>
  <c r="FD329" i="3"/>
  <c r="FE329" i="3"/>
  <c r="FG329" i="3"/>
  <c r="FH329" i="3"/>
  <c r="FJ329" i="3"/>
  <c r="FK329" i="3"/>
  <c r="FM329" i="3"/>
  <c r="FN329" i="3"/>
  <c r="FP329" i="3"/>
  <c r="FQ329" i="3"/>
  <c r="FS329" i="3"/>
  <c r="FT329" i="3"/>
  <c r="FV329" i="3"/>
  <c r="FW329" i="3"/>
  <c r="FY329" i="3"/>
  <c r="FZ329" i="3"/>
  <c r="GB329" i="3"/>
  <c r="GC329" i="3"/>
  <c r="GE329" i="3"/>
  <c r="GF329" i="3"/>
  <c r="GH329" i="3"/>
  <c r="GI329" i="3"/>
  <c r="GK329" i="3"/>
  <c r="GL329" i="3"/>
  <c r="GN329" i="3"/>
  <c r="GO329" i="3"/>
  <c r="GQ329" i="3"/>
  <c r="GR329" i="3"/>
  <c r="GT329" i="3"/>
  <c r="GU329" i="3"/>
  <c r="GW329" i="3"/>
  <c r="GX329" i="3"/>
  <c r="GZ329" i="3"/>
  <c r="HA329" i="3"/>
  <c r="HC329" i="3"/>
  <c r="HD329" i="3"/>
  <c r="HF329" i="3"/>
  <c r="HG329" i="3"/>
  <c r="HI329" i="3"/>
  <c r="HJ329" i="3"/>
  <c r="HL329" i="3"/>
  <c r="HM329" i="3"/>
  <c r="HO329" i="3"/>
  <c r="HP329" i="3"/>
  <c r="HR329" i="3"/>
  <c r="HS329" i="3"/>
  <c r="HU329" i="3"/>
  <c r="HV329" i="3"/>
  <c r="HX329" i="3"/>
  <c r="HY329" i="3"/>
  <c r="IA329" i="3"/>
  <c r="IB329" i="3"/>
  <c r="ID329" i="3"/>
  <c r="IE329" i="3"/>
  <c r="IG329" i="3"/>
  <c r="IH329" i="3"/>
  <c r="IJ329" i="3"/>
  <c r="IK329" i="3"/>
  <c r="IM329" i="3"/>
  <c r="IN329" i="3"/>
  <c r="IP329" i="3"/>
  <c r="IQ329" i="3"/>
  <c r="IS329" i="3"/>
  <c r="IT329" i="3"/>
  <c r="IV329" i="3"/>
  <c r="IW329" i="3"/>
  <c r="IY329" i="3"/>
  <c r="IZ329" i="3"/>
  <c r="JB329" i="3"/>
  <c r="JC329" i="3"/>
  <c r="JE329" i="3"/>
  <c r="JF329" i="3"/>
  <c r="JH329" i="3"/>
  <c r="JI329" i="3"/>
  <c r="JK329" i="3"/>
  <c r="JL329" i="3"/>
  <c r="JN329" i="3"/>
  <c r="JO329" i="3"/>
  <c r="JQ329" i="3"/>
  <c r="JR329" i="3"/>
  <c r="JT329" i="3"/>
  <c r="JU329" i="3"/>
  <c r="JW329" i="3"/>
  <c r="JX329" i="3"/>
  <c r="JZ329" i="3"/>
  <c r="KA329" i="3"/>
  <c r="KC329" i="3"/>
  <c r="KD329" i="3"/>
  <c r="KF329" i="3"/>
  <c r="KG329" i="3"/>
  <c r="KI329" i="3"/>
  <c r="KJ329" i="3"/>
  <c r="KL329" i="3"/>
  <c r="KM329" i="3"/>
  <c r="KO329" i="3"/>
  <c r="KP329" i="3"/>
  <c r="KR329" i="3"/>
  <c r="KS329" i="3"/>
  <c r="KU329" i="3"/>
  <c r="KV329" i="3"/>
  <c r="KX329" i="3"/>
  <c r="KY329" i="3"/>
  <c r="LA329" i="3"/>
  <c r="LB329" i="3"/>
  <c r="LD329" i="3"/>
  <c r="LE329" i="3"/>
  <c r="LG329" i="3"/>
  <c r="LH329" i="3"/>
  <c r="LJ329" i="3"/>
  <c r="LK329" i="3"/>
  <c r="LM329" i="3"/>
  <c r="LN329" i="3"/>
  <c r="LP329" i="3"/>
  <c r="LQ329" i="3"/>
  <c r="LX329" i="3"/>
  <c r="LZ329" i="3"/>
  <c r="MA329" i="3"/>
  <c r="MB329" i="3"/>
  <c r="MC329" i="3"/>
  <c r="MD329" i="3"/>
  <c r="MF329" i="3"/>
  <c r="MI329" i="3"/>
  <c r="D330" i="3"/>
  <c r="E330" i="3"/>
  <c r="G330" i="3"/>
  <c r="H330" i="3"/>
  <c r="J330" i="3"/>
  <c r="K330" i="3"/>
  <c r="M330" i="3"/>
  <c r="N330" i="3"/>
  <c r="P330" i="3"/>
  <c r="Q330" i="3"/>
  <c r="S330" i="3"/>
  <c r="T330" i="3"/>
  <c r="V330" i="3"/>
  <c r="W330" i="3"/>
  <c r="Y330" i="3"/>
  <c r="Z330" i="3"/>
  <c r="AB330" i="3"/>
  <c r="AC330" i="3"/>
  <c r="AE330" i="3"/>
  <c r="AF330" i="3"/>
  <c r="AH330" i="3"/>
  <c r="AJ330" i="3" s="1"/>
  <c r="AK330" i="3"/>
  <c r="AL330" i="3"/>
  <c r="AN330" i="3"/>
  <c r="AO330" i="3"/>
  <c r="AQ330" i="3"/>
  <c r="AR330" i="3"/>
  <c r="AT330" i="3"/>
  <c r="AU330" i="3"/>
  <c r="AW330" i="3"/>
  <c r="AX330" i="3"/>
  <c r="AZ330" i="3"/>
  <c r="BA330" i="3"/>
  <c r="BC330" i="3"/>
  <c r="BD330" i="3"/>
  <c r="BF330" i="3"/>
  <c r="BG330" i="3"/>
  <c r="BI330" i="3"/>
  <c r="BJ330" i="3"/>
  <c r="BL330" i="3"/>
  <c r="BM330" i="3"/>
  <c r="BO330" i="3"/>
  <c r="BP330" i="3"/>
  <c r="BR330" i="3"/>
  <c r="BS330" i="3"/>
  <c r="BU330" i="3"/>
  <c r="BV330" i="3"/>
  <c r="BX330" i="3"/>
  <c r="BY330" i="3"/>
  <c r="CA330" i="3"/>
  <c r="CB330" i="3"/>
  <c r="CD330" i="3"/>
  <c r="CE330" i="3"/>
  <c r="CG330" i="3"/>
  <c r="CH330" i="3"/>
  <c r="CJ330" i="3"/>
  <c r="CK330" i="3"/>
  <c r="CM330" i="3"/>
  <c r="CN330" i="3"/>
  <c r="CP330" i="3"/>
  <c r="CQ330" i="3"/>
  <c r="CS330" i="3"/>
  <c r="CT330" i="3"/>
  <c r="CV330" i="3"/>
  <c r="CW330" i="3"/>
  <c r="CY330" i="3"/>
  <c r="CZ330" i="3"/>
  <c r="DB330" i="3"/>
  <c r="DC330" i="3"/>
  <c r="DE330" i="3"/>
  <c r="DF330" i="3"/>
  <c r="DH330" i="3"/>
  <c r="DI330" i="3"/>
  <c r="DK330" i="3"/>
  <c r="DL330" i="3"/>
  <c r="DN330" i="3"/>
  <c r="DO330" i="3"/>
  <c r="DQ330" i="3"/>
  <c r="DR330" i="3"/>
  <c r="DT330" i="3"/>
  <c r="DU330" i="3"/>
  <c r="DW330" i="3"/>
  <c r="DX330" i="3"/>
  <c r="DZ330" i="3"/>
  <c r="EA330" i="3"/>
  <c r="EC330" i="3"/>
  <c r="ED330" i="3"/>
  <c r="EF330" i="3"/>
  <c r="EG330" i="3"/>
  <c r="EI330" i="3"/>
  <c r="EJ330" i="3"/>
  <c r="EL330" i="3"/>
  <c r="EM330" i="3"/>
  <c r="EO330" i="3"/>
  <c r="EP330" i="3"/>
  <c r="ER330" i="3"/>
  <c r="ES330" i="3"/>
  <c r="EU330" i="3"/>
  <c r="EV330" i="3"/>
  <c r="EX330" i="3"/>
  <c r="EY330" i="3"/>
  <c r="FA330" i="3"/>
  <c r="FB330" i="3"/>
  <c r="FD330" i="3"/>
  <c r="FE330" i="3"/>
  <c r="FG330" i="3"/>
  <c r="FH330" i="3"/>
  <c r="FJ330" i="3"/>
  <c r="FK330" i="3"/>
  <c r="FM330" i="3"/>
  <c r="FN330" i="3"/>
  <c r="FP330" i="3"/>
  <c r="FQ330" i="3"/>
  <c r="FS330" i="3"/>
  <c r="FT330" i="3"/>
  <c r="FV330" i="3"/>
  <c r="FW330" i="3"/>
  <c r="FY330" i="3"/>
  <c r="FZ330" i="3"/>
  <c r="GB330" i="3"/>
  <c r="GC330" i="3"/>
  <c r="GE330" i="3"/>
  <c r="GF330" i="3"/>
  <c r="GH330" i="3"/>
  <c r="GI330" i="3"/>
  <c r="GK330" i="3"/>
  <c r="GL330" i="3"/>
  <c r="GN330" i="3"/>
  <c r="GO330" i="3"/>
  <c r="GQ330" i="3"/>
  <c r="GR330" i="3"/>
  <c r="GT330" i="3"/>
  <c r="GU330" i="3"/>
  <c r="GW330" i="3"/>
  <c r="GX330" i="3"/>
  <c r="GZ330" i="3"/>
  <c r="HA330" i="3"/>
  <c r="HC330" i="3"/>
  <c r="HD330" i="3"/>
  <c r="HF330" i="3"/>
  <c r="HG330" i="3"/>
  <c r="HI330" i="3"/>
  <c r="HJ330" i="3"/>
  <c r="HL330" i="3"/>
  <c r="HM330" i="3"/>
  <c r="HO330" i="3"/>
  <c r="HP330" i="3"/>
  <c r="HR330" i="3"/>
  <c r="HS330" i="3"/>
  <c r="HU330" i="3"/>
  <c r="HV330" i="3"/>
  <c r="HX330" i="3"/>
  <c r="HY330" i="3"/>
  <c r="IA330" i="3"/>
  <c r="IB330" i="3"/>
  <c r="ID330" i="3"/>
  <c r="IE330" i="3"/>
  <c r="IG330" i="3"/>
  <c r="IH330" i="3"/>
  <c r="IJ330" i="3"/>
  <c r="IK330" i="3"/>
  <c r="IM330" i="3"/>
  <c r="IN330" i="3"/>
  <c r="IP330" i="3"/>
  <c r="IQ330" i="3"/>
  <c r="IS330" i="3"/>
  <c r="IT330" i="3"/>
  <c r="IV330" i="3"/>
  <c r="IW330" i="3"/>
  <c r="IY330" i="3"/>
  <c r="IZ330" i="3"/>
  <c r="JB330" i="3"/>
  <c r="JC330" i="3"/>
  <c r="JE330" i="3"/>
  <c r="JF330" i="3"/>
  <c r="JH330" i="3"/>
  <c r="JI330" i="3"/>
  <c r="JK330" i="3"/>
  <c r="JL330" i="3"/>
  <c r="JN330" i="3"/>
  <c r="JO330" i="3"/>
  <c r="JQ330" i="3"/>
  <c r="JR330" i="3"/>
  <c r="JT330" i="3"/>
  <c r="JU330" i="3"/>
  <c r="JW330" i="3"/>
  <c r="JX330" i="3"/>
  <c r="JZ330" i="3"/>
  <c r="KA330" i="3"/>
  <c r="KC330" i="3"/>
  <c r="KD330" i="3"/>
  <c r="KF330" i="3"/>
  <c r="KG330" i="3"/>
  <c r="KI330" i="3"/>
  <c r="KJ330" i="3"/>
  <c r="KL330" i="3"/>
  <c r="KM330" i="3"/>
  <c r="KO330" i="3"/>
  <c r="KP330" i="3"/>
  <c r="KR330" i="3"/>
  <c r="KS330" i="3"/>
  <c r="KU330" i="3"/>
  <c r="KV330" i="3"/>
  <c r="KX330" i="3"/>
  <c r="KY330" i="3"/>
  <c r="LA330" i="3"/>
  <c r="LB330" i="3"/>
  <c r="LD330" i="3"/>
  <c r="LE330" i="3"/>
  <c r="LG330" i="3"/>
  <c r="LH330" i="3"/>
  <c r="LJ330" i="3"/>
  <c r="LK330" i="3"/>
  <c r="LM330" i="3"/>
  <c r="LN330" i="3"/>
  <c r="LP330" i="3"/>
  <c r="LQ330" i="3"/>
  <c r="LX330" i="3"/>
  <c r="LZ330" i="3"/>
  <c r="MA330" i="3"/>
  <c r="MB330" i="3"/>
  <c r="MC330" i="3"/>
  <c r="MD330" i="3"/>
  <c r="MF330" i="3"/>
  <c r="MI330" i="3"/>
  <c r="D331" i="3"/>
  <c r="E331" i="3"/>
  <c r="G331" i="3"/>
  <c r="H331" i="3"/>
  <c r="J331" i="3"/>
  <c r="K331" i="3"/>
  <c r="M331" i="3"/>
  <c r="N331" i="3"/>
  <c r="P331" i="3"/>
  <c r="Q331" i="3"/>
  <c r="S331" i="3"/>
  <c r="T331" i="3"/>
  <c r="V331" i="3"/>
  <c r="W331" i="3"/>
  <c r="Y331" i="3"/>
  <c r="Z331" i="3"/>
  <c r="AB331" i="3"/>
  <c r="AC331" i="3"/>
  <c r="AE331" i="3"/>
  <c r="AF331" i="3"/>
  <c r="AH331" i="3"/>
  <c r="AJ331" i="3" s="1"/>
  <c r="AK331" i="3"/>
  <c r="AL331" i="3"/>
  <c r="AN331" i="3"/>
  <c r="AO331" i="3"/>
  <c r="AQ331" i="3"/>
  <c r="AR331" i="3"/>
  <c r="AT331" i="3"/>
  <c r="AU331" i="3"/>
  <c r="AW331" i="3"/>
  <c r="AX331" i="3"/>
  <c r="AZ331" i="3"/>
  <c r="BA331" i="3"/>
  <c r="BC331" i="3"/>
  <c r="BD331" i="3"/>
  <c r="BF331" i="3"/>
  <c r="BG331" i="3"/>
  <c r="BI331" i="3"/>
  <c r="BJ331" i="3"/>
  <c r="BL331" i="3"/>
  <c r="BM331" i="3"/>
  <c r="BO331" i="3"/>
  <c r="BP331" i="3"/>
  <c r="BR331" i="3"/>
  <c r="BS331" i="3"/>
  <c r="BU331" i="3"/>
  <c r="BV331" i="3"/>
  <c r="BX331" i="3"/>
  <c r="BY331" i="3"/>
  <c r="CA331" i="3"/>
  <c r="CB331" i="3"/>
  <c r="CD331" i="3"/>
  <c r="CE331" i="3"/>
  <c r="CG331" i="3"/>
  <c r="CH331" i="3"/>
  <c r="CJ331" i="3"/>
  <c r="CK331" i="3"/>
  <c r="CM331" i="3"/>
  <c r="CN331" i="3"/>
  <c r="CP331" i="3"/>
  <c r="CQ331" i="3"/>
  <c r="CS331" i="3"/>
  <c r="CT331" i="3"/>
  <c r="CV331" i="3"/>
  <c r="CW331" i="3"/>
  <c r="CY331" i="3"/>
  <c r="CZ331" i="3"/>
  <c r="DB331" i="3"/>
  <c r="DC331" i="3"/>
  <c r="DE331" i="3"/>
  <c r="DF331" i="3"/>
  <c r="DH331" i="3"/>
  <c r="DI331" i="3"/>
  <c r="DK331" i="3"/>
  <c r="DL331" i="3"/>
  <c r="DN331" i="3"/>
  <c r="DO331" i="3"/>
  <c r="DQ331" i="3"/>
  <c r="DR331" i="3"/>
  <c r="DT331" i="3"/>
  <c r="DU331" i="3"/>
  <c r="DW331" i="3"/>
  <c r="DX331" i="3"/>
  <c r="DZ331" i="3"/>
  <c r="EA331" i="3"/>
  <c r="EC331" i="3"/>
  <c r="ED331" i="3"/>
  <c r="EF331" i="3"/>
  <c r="EG331" i="3"/>
  <c r="EI331" i="3"/>
  <c r="EJ331" i="3"/>
  <c r="EL331" i="3"/>
  <c r="EM331" i="3"/>
  <c r="EO331" i="3"/>
  <c r="EP331" i="3"/>
  <c r="ER331" i="3"/>
  <c r="ES331" i="3"/>
  <c r="EU331" i="3"/>
  <c r="EV331" i="3"/>
  <c r="EX331" i="3"/>
  <c r="EY331" i="3"/>
  <c r="FA331" i="3"/>
  <c r="FB331" i="3"/>
  <c r="FD331" i="3"/>
  <c r="FE331" i="3"/>
  <c r="FG331" i="3"/>
  <c r="FH331" i="3"/>
  <c r="FJ331" i="3"/>
  <c r="FK331" i="3"/>
  <c r="FM331" i="3"/>
  <c r="FN331" i="3"/>
  <c r="FP331" i="3"/>
  <c r="FQ331" i="3"/>
  <c r="FS331" i="3"/>
  <c r="FT331" i="3"/>
  <c r="FV331" i="3"/>
  <c r="FW331" i="3"/>
  <c r="FY331" i="3"/>
  <c r="FZ331" i="3"/>
  <c r="GB331" i="3"/>
  <c r="GC331" i="3"/>
  <c r="GE331" i="3"/>
  <c r="GF331" i="3"/>
  <c r="GH331" i="3"/>
  <c r="GI331" i="3"/>
  <c r="GK331" i="3"/>
  <c r="GL331" i="3"/>
  <c r="GN331" i="3"/>
  <c r="GO331" i="3"/>
  <c r="GQ331" i="3"/>
  <c r="GR331" i="3"/>
  <c r="GT331" i="3"/>
  <c r="GU331" i="3"/>
  <c r="GW331" i="3"/>
  <c r="GX331" i="3"/>
  <c r="GZ331" i="3"/>
  <c r="HA331" i="3"/>
  <c r="HC331" i="3"/>
  <c r="HD331" i="3"/>
  <c r="HF331" i="3"/>
  <c r="HG331" i="3"/>
  <c r="HI331" i="3"/>
  <c r="HJ331" i="3"/>
  <c r="HL331" i="3"/>
  <c r="HM331" i="3"/>
  <c r="HO331" i="3"/>
  <c r="HP331" i="3"/>
  <c r="HR331" i="3"/>
  <c r="HS331" i="3"/>
  <c r="HU331" i="3"/>
  <c r="HV331" i="3"/>
  <c r="HX331" i="3"/>
  <c r="HY331" i="3"/>
  <c r="IA331" i="3"/>
  <c r="IB331" i="3"/>
  <c r="ID331" i="3"/>
  <c r="IE331" i="3"/>
  <c r="IG331" i="3"/>
  <c r="IH331" i="3"/>
  <c r="IJ331" i="3"/>
  <c r="IK331" i="3"/>
  <c r="IM331" i="3"/>
  <c r="IN331" i="3"/>
  <c r="IP331" i="3"/>
  <c r="IQ331" i="3"/>
  <c r="IS331" i="3"/>
  <c r="IT331" i="3"/>
  <c r="IV331" i="3"/>
  <c r="IW331" i="3"/>
  <c r="IY331" i="3"/>
  <c r="IZ331" i="3"/>
  <c r="JB331" i="3"/>
  <c r="JC331" i="3"/>
  <c r="JE331" i="3"/>
  <c r="JF331" i="3"/>
  <c r="JH331" i="3"/>
  <c r="JI331" i="3"/>
  <c r="JK331" i="3"/>
  <c r="JL331" i="3"/>
  <c r="JN331" i="3"/>
  <c r="JO331" i="3"/>
  <c r="JQ331" i="3"/>
  <c r="JR331" i="3"/>
  <c r="JT331" i="3"/>
  <c r="JU331" i="3"/>
  <c r="JW331" i="3"/>
  <c r="JX331" i="3"/>
  <c r="JZ331" i="3"/>
  <c r="KA331" i="3"/>
  <c r="KC331" i="3"/>
  <c r="KD331" i="3"/>
  <c r="KF331" i="3"/>
  <c r="KG331" i="3"/>
  <c r="KI331" i="3"/>
  <c r="KJ331" i="3"/>
  <c r="KL331" i="3"/>
  <c r="KM331" i="3"/>
  <c r="KO331" i="3"/>
  <c r="KP331" i="3"/>
  <c r="KR331" i="3"/>
  <c r="KS331" i="3"/>
  <c r="KU331" i="3"/>
  <c r="KV331" i="3"/>
  <c r="KX331" i="3"/>
  <c r="KY331" i="3"/>
  <c r="LA331" i="3"/>
  <c r="LB331" i="3"/>
  <c r="LD331" i="3"/>
  <c r="LE331" i="3"/>
  <c r="LG331" i="3"/>
  <c r="LH331" i="3"/>
  <c r="LJ331" i="3"/>
  <c r="LK331" i="3"/>
  <c r="LM331" i="3"/>
  <c r="LN331" i="3"/>
  <c r="LP331" i="3"/>
  <c r="LQ331" i="3"/>
  <c r="LX331" i="3"/>
  <c r="LZ331" i="3"/>
  <c r="MA331" i="3"/>
  <c r="MB331" i="3"/>
  <c r="MC331" i="3"/>
  <c r="MD331" i="3"/>
  <c r="MF331" i="3"/>
  <c r="MI331" i="3"/>
  <c r="D332" i="3"/>
  <c r="E332" i="3"/>
  <c r="G332" i="3"/>
  <c r="H332" i="3"/>
  <c r="J332" i="3"/>
  <c r="K332" i="3"/>
  <c r="M332" i="3"/>
  <c r="N332" i="3"/>
  <c r="P332" i="3"/>
  <c r="Q332" i="3"/>
  <c r="S332" i="3"/>
  <c r="T332" i="3"/>
  <c r="V332" i="3"/>
  <c r="W332" i="3"/>
  <c r="Y332" i="3"/>
  <c r="Z332" i="3"/>
  <c r="AB332" i="3"/>
  <c r="AC332" i="3"/>
  <c r="AE332" i="3"/>
  <c r="AF332" i="3"/>
  <c r="AH332" i="3"/>
  <c r="AJ332" i="3" s="1"/>
  <c r="AK332" i="3"/>
  <c r="AL332" i="3"/>
  <c r="AN332" i="3"/>
  <c r="AO332" i="3"/>
  <c r="AQ332" i="3"/>
  <c r="AR332" i="3"/>
  <c r="AT332" i="3"/>
  <c r="AU332" i="3"/>
  <c r="AW332" i="3"/>
  <c r="AX332" i="3"/>
  <c r="AZ332" i="3"/>
  <c r="BA332" i="3"/>
  <c r="BC332" i="3"/>
  <c r="BD332" i="3"/>
  <c r="BF332" i="3"/>
  <c r="BG332" i="3"/>
  <c r="BI332" i="3"/>
  <c r="BJ332" i="3"/>
  <c r="BL332" i="3"/>
  <c r="BM332" i="3"/>
  <c r="BO332" i="3"/>
  <c r="BP332" i="3"/>
  <c r="BR332" i="3"/>
  <c r="BS332" i="3"/>
  <c r="BU332" i="3"/>
  <c r="BV332" i="3"/>
  <c r="BX332" i="3"/>
  <c r="BY332" i="3"/>
  <c r="CA332" i="3"/>
  <c r="CB332" i="3"/>
  <c r="CD332" i="3"/>
  <c r="CE332" i="3"/>
  <c r="CG332" i="3"/>
  <c r="CH332" i="3"/>
  <c r="CJ332" i="3"/>
  <c r="CK332" i="3"/>
  <c r="CM332" i="3"/>
  <c r="CN332" i="3"/>
  <c r="CP332" i="3"/>
  <c r="CQ332" i="3"/>
  <c r="CS332" i="3"/>
  <c r="CT332" i="3"/>
  <c r="CV332" i="3"/>
  <c r="CW332" i="3"/>
  <c r="CY332" i="3"/>
  <c r="CZ332" i="3"/>
  <c r="DB332" i="3"/>
  <c r="DC332" i="3"/>
  <c r="DE332" i="3"/>
  <c r="DF332" i="3"/>
  <c r="DH332" i="3"/>
  <c r="DI332" i="3"/>
  <c r="DK332" i="3"/>
  <c r="DL332" i="3"/>
  <c r="DN332" i="3"/>
  <c r="DO332" i="3"/>
  <c r="DQ332" i="3"/>
  <c r="DR332" i="3"/>
  <c r="DT332" i="3"/>
  <c r="DU332" i="3"/>
  <c r="DW332" i="3"/>
  <c r="DX332" i="3"/>
  <c r="DZ332" i="3"/>
  <c r="EA332" i="3"/>
  <c r="EC332" i="3"/>
  <c r="ED332" i="3"/>
  <c r="EF332" i="3"/>
  <c r="EG332" i="3"/>
  <c r="EI332" i="3"/>
  <c r="EJ332" i="3"/>
  <c r="EL332" i="3"/>
  <c r="EM332" i="3"/>
  <c r="EO332" i="3"/>
  <c r="EP332" i="3"/>
  <c r="ER332" i="3"/>
  <c r="ES332" i="3"/>
  <c r="EU332" i="3"/>
  <c r="EV332" i="3"/>
  <c r="EX332" i="3"/>
  <c r="EY332" i="3"/>
  <c r="FA332" i="3"/>
  <c r="FB332" i="3"/>
  <c r="FD332" i="3"/>
  <c r="FE332" i="3"/>
  <c r="FG332" i="3"/>
  <c r="FH332" i="3"/>
  <c r="FJ332" i="3"/>
  <c r="FK332" i="3"/>
  <c r="FM332" i="3"/>
  <c r="FN332" i="3"/>
  <c r="FP332" i="3"/>
  <c r="FQ332" i="3"/>
  <c r="FS332" i="3"/>
  <c r="FT332" i="3"/>
  <c r="FV332" i="3"/>
  <c r="FW332" i="3"/>
  <c r="FY332" i="3"/>
  <c r="FZ332" i="3"/>
  <c r="GB332" i="3"/>
  <c r="GC332" i="3"/>
  <c r="GE332" i="3"/>
  <c r="GF332" i="3"/>
  <c r="GH332" i="3"/>
  <c r="GI332" i="3"/>
  <c r="GK332" i="3"/>
  <c r="GL332" i="3"/>
  <c r="GN332" i="3"/>
  <c r="GO332" i="3"/>
  <c r="GQ332" i="3"/>
  <c r="GR332" i="3"/>
  <c r="GT332" i="3"/>
  <c r="GU332" i="3"/>
  <c r="GW332" i="3"/>
  <c r="GX332" i="3"/>
  <c r="GZ332" i="3"/>
  <c r="HA332" i="3"/>
  <c r="HC332" i="3"/>
  <c r="HD332" i="3"/>
  <c r="HF332" i="3"/>
  <c r="HG332" i="3"/>
  <c r="HI332" i="3"/>
  <c r="HJ332" i="3"/>
  <c r="HL332" i="3"/>
  <c r="HM332" i="3"/>
  <c r="HO332" i="3"/>
  <c r="HP332" i="3"/>
  <c r="HR332" i="3"/>
  <c r="HS332" i="3"/>
  <c r="HU332" i="3"/>
  <c r="HV332" i="3"/>
  <c r="HX332" i="3"/>
  <c r="HY332" i="3"/>
  <c r="IA332" i="3"/>
  <c r="IB332" i="3"/>
  <c r="ID332" i="3"/>
  <c r="IE332" i="3"/>
  <c r="IG332" i="3"/>
  <c r="IH332" i="3"/>
  <c r="IJ332" i="3"/>
  <c r="IK332" i="3"/>
  <c r="IM332" i="3"/>
  <c r="IN332" i="3"/>
  <c r="IP332" i="3"/>
  <c r="IQ332" i="3"/>
  <c r="IS332" i="3"/>
  <c r="IT332" i="3"/>
  <c r="IV332" i="3"/>
  <c r="IW332" i="3"/>
  <c r="IY332" i="3"/>
  <c r="IZ332" i="3"/>
  <c r="JB332" i="3"/>
  <c r="JC332" i="3"/>
  <c r="JE332" i="3"/>
  <c r="JF332" i="3"/>
  <c r="JH332" i="3"/>
  <c r="JI332" i="3"/>
  <c r="JK332" i="3"/>
  <c r="JL332" i="3"/>
  <c r="JN332" i="3"/>
  <c r="JO332" i="3"/>
  <c r="JQ332" i="3"/>
  <c r="JR332" i="3"/>
  <c r="JT332" i="3"/>
  <c r="JU332" i="3"/>
  <c r="JW332" i="3"/>
  <c r="JX332" i="3"/>
  <c r="JZ332" i="3"/>
  <c r="KA332" i="3"/>
  <c r="KC332" i="3"/>
  <c r="KD332" i="3"/>
  <c r="KF332" i="3"/>
  <c r="KG332" i="3"/>
  <c r="KI332" i="3"/>
  <c r="KJ332" i="3"/>
  <c r="KL332" i="3"/>
  <c r="KM332" i="3"/>
  <c r="KO332" i="3"/>
  <c r="KP332" i="3"/>
  <c r="KR332" i="3"/>
  <c r="KS332" i="3"/>
  <c r="KU332" i="3"/>
  <c r="KV332" i="3"/>
  <c r="KX332" i="3"/>
  <c r="KY332" i="3"/>
  <c r="LA332" i="3"/>
  <c r="LB332" i="3"/>
  <c r="LD332" i="3"/>
  <c r="LE332" i="3"/>
  <c r="LG332" i="3"/>
  <c r="LH332" i="3"/>
  <c r="LJ332" i="3"/>
  <c r="LK332" i="3"/>
  <c r="LM332" i="3"/>
  <c r="LN332" i="3"/>
  <c r="LP332" i="3"/>
  <c r="LQ332" i="3"/>
  <c r="LX332" i="3"/>
  <c r="LZ332" i="3"/>
  <c r="MA332" i="3"/>
  <c r="MB332" i="3"/>
  <c r="MC332" i="3"/>
  <c r="MD332" i="3"/>
  <c r="MF332" i="3"/>
  <c r="MI332" i="3"/>
  <c r="D333" i="3"/>
  <c r="E333" i="3"/>
  <c r="G333" i="3"/>
  <c r="H333" i="3"/>
  <c r="J333" i="3"/>
  <c r="K333" i="3"/>
  <c r="M333" i="3"/>
  <c r="N333" i="3"/>
  <c r="P333" i="3"/>
  <c r="Q333" i="3"/>
  <c r="S333" i="3"/>
  <c r="T333" i="3"/>
  <c r="V333" i="3"/>
  <c r="W333" i="3"/>
  <c r="Y333" i="3"/>
  <c r="Z333" i="3"/>
  <c r="AB333" i="3"/>
  <c r="AC333" i="3"/>
  <c r="AE333" i="3"/>
  <c r="AF333" i="3"/>
  <c r="AH333" i="3"/>
  <c r="AJ333" i="3" s="1"/>
  <c r="AK333" i="3"/>
  <c r="AL333" i="3"/>
  <c r="AN333" i="3"/>
  <c r="AO333" i="3"/>
  <c r="AQ333" i="3"/>
  <c r="AR333" i="3"/>
  <c r="AT333" i="3"/>
  <c r="AU333" i="3"/>
  <c r="AW333" i="3"/>
  <c r="AX333" i="3"/>
  <c r="AZ333" i="3"/>
  <c r="BA333" i="3"/>
  <c r="BC333" i="3"/>
  <c r="BD333" i="3"/>
  <c r="BF333" i="3"/>
  <c r="BG333" i="3"/>
  <c r="BI333" i="3"/>
  <c r="BJ333" i="3"/>
  <c r="BL333" i="3"/>
  <c r="BM333" i="3"/>
  <c r="BO333" i="3"/>
  <c r="BP333" i="3"/>
  <c r="BR333" i="3"/>
  <c r="BS333" i="3"/>
  <c r="BU333" i="3"/>
  <c r="BV333" i="3"/>
  <c r="BX333" i="3"/>
  <c r="BY333" i="3"/>
  <c r="CA333" i="3"/>
  <c r="CB333" i="3"/>
  <c r="CD333" i="3"/>
  <c r="CE333" i="3"/>
  <c r="CG333" i="3"/>
  <c r="CH333" i="3"/>
  <c r="CJ333" i="3"/>
  <c r="CK333" i="3"/>
  <c r="CM333" i="3"/>
  <c r="CN333" i="3"/>
  <c r="CP333" i="3"/>
  <c r="CQ333" i="3"/>
  <c r="CS333" i="3"/>
  <c r="CT333" i="3"/>
  <c r="CV333" i="3"/>
  <c r="CW333" i="3"/>
  <c r="CY333" i="3"/>
  <c r="CZ333" i="3"/>
  <c r="DB333" i="3"/>
  <c r="DC333" i="3"/>
  <c r="DE333" i="3"/>
  <c r="DF333" i="3"/>
  <c r="DH333" i="3"/>
  <c r="DI333" i="3"/>
  <c r="DK333" i="3"/>
  <c r="DL333" i="3"/>
  <c r="DN333" i="3"/>
  <c r="DO333" i="3"/>
  <c r="DQ333" i="3"/>
  <c r="DR333" i="3"/>
  <c r="DT333" i="3"/>
  <c r="DU333" i="3"/>
  <c r="DW333" i="3"/>
  <c r="DX333" i="3"/>
  <c r="DZ333" i="3"/>
  <c r="EA333" i="3"/>
  <c r="EC333" i="3"/>
  <c r="ED333" i="3"/>
  <c r="EF333" i="3"/>
  <c r="EG333" i="3"/>
  <c r="EI333" i="3"/>
  <c r="EJ333" i="3"/>
  <c r="EL333" i="3"/>
  <c r="EM333" i="3"/>
  <c r="EO333" i="3"/>
  <c r="EP333" i="3"/>
  <c r="ER333" i="3"/>
  <c r="ES333" i="3"/>
  <c r="EU333" i="3"/>
  <c r="EV333" i="3"/>
  <c r="EX333" i="3"/>
  <c r="EY333" i="3"/>
  <c r="FA333" i="3"/>
  <c r="FB333" i="3"/>
  <c r="FD333" i="3"/>
  <c r="FE333" i="3"/>
  <c r="FG333" i="3"/>
  <c r="FH333" i="3"/>
  <c r="FJ333" i="3"/>
  <c r="FK333" i="3"/>
  <c r="FM333" i="3"/>
  <c r="FN333" i="3"/>
  <c r="FP333" i="3"/>
  <c r="FQ333" i="3"/>
  <c r="FS333" i="3"/>
  <c r="FT333" i="3"/>
  <c r="FV333" i="3"/>
  <c r="FW333" i="3"/>
  <c r="FY333" i="3"/>
  <c r="FZ333" i="3"/>
  <c r="GB333" i="3"/>
  <c r="GC333" i="3"/>
  <c r="GE333" i="3"/>
  <c r="GF333" i="3"/>
  <c r="GH333" i="3"/>
  <c r="GI333" i="3"/>
  <c r="GK333" i="3"/>
  <c r="GL333" i="3"/>
  <c r="GN333" i="3"/>
  <c r="GO333" i="3"/>
  <c r="GQ333" i="3"/>
  <c r="GR333" i="3"/>
  <c r="GT333" i="3"/>
  <c r="GU333" i="3"/>
  <c r="GW333" i="3"/>
  <c r="GX333" i="3"/>
  <c r="GZ333" i="3"/>
  <c r="HA333" i="3"/>
  <c r="HC333" i="3"/>
  <c r="HD333" i="3"/>
  <c r="HF333" i="3"/>
  <c r="HG333" i="3"/>
  <c r="HI333" i="3"/>
  <c r="HJ333" i="3"/>
  <c r="HL333" i="3"/>
  <c r="HM333" i="3"/>
  <c r="HO333" i="3"/>
  <c r="HP333" i="3"/>
  <c r="HR333" i="3"/>
  <c r="HS333" i="3"/>
  <c r="HU333" i="3"/>
  <c r="HV333" i="3"/>
  <c r="HX333" i="3"/>
  <c r="HY333" i="3"/>
  <c r="IA333" i="3"/>
  <c r="IB333" i="3"/>
  <c r="ID333" i="3"/>
  <c r="IE333" i="3"/>
  <c r="IG333" i="3"/>
  <c r="IH333" i="3"/>
  <c r="IJ333" i="3"/>
  <c r="IK333" i="3"/>
  <c r="IM333" i="3"/>
  <c r="IN333" i="3"/>
  <c r="IP333" i="3"/>
  <c r="IQ333" i="3"/>
  <c r="IS333" i="3"/>
  <c r="IT333" i="3"/>
  <c r="IV333" i="3"/>
  <c r="IW333" i="3"/>
  <c r="IY333" i="3"/>
  <c r="IZ333" i="3"/>
  <c r="JB333" i="3"/>
  <c r="JC333" i="3"/>
  <c r="JE333" i="3"/>
  <c r="JF333" i="3"/>
  <c r="JH333" i="3"/>
  <c r="JI333" i="3"/>
  <c r="JK333" i="3"/>
  <c r="JL333" i="3"/>
  <c r="JN333" i="3"/>
  <c r="JO333" i="3"/>
  <c r="JQ333" i="3"/>
  <c r="JR333" i="3"/>
  <c r="JT333" i="3"/>
  <c r="JU333" i="3"/>
  <c r="JW333" i="3"/>
  <c r="JX333" i="3"/>
  <c r="JZ333" i="3"/>
  <c r="KA333" i="3"/>
  <c r="KC333" i="3"/>
  <c r="KD333" i="3"/>
  <c r="KF333" i="3"/>
  <c r="KG333" i="3"/>
  <c r="KI333" i="3"/>
  <c r="KJ333" i="3"/>
  <c r="KL333" i="3"/>
  <c r="KM333" i="3"/>
  <c r="KO333" i="3"/>
  <c r="KP333" i="3"/>
  <c r="KR333" i="3"/>
  <c r="KS333" i="3"/>
  <c r="KU333" i="3"/>
  <c r="KV333" i="3"/>
  <c r="KX333" i="3"/>
  <c r="KY333" i="3"/>
  <c r="LA333" i="3"/>
  <c r="LB333" i="3"/>
  <c r="LD333" i="3"/>
  <c r="LE333" i="3"/>
  <c r="LG333" i="3"/>
  <c r="LH333" i="3"/>
  <c r="LJ333" i="3"/>
  <c r="LK333" i="3"/>
  <c r="LM333" i="3"/>
  <c r="LN333" i="3"/>
  <c r="LP333" i="3"/>
  <c r="LQ333" i="3"/>
  <c r="LX333" i="3"/>
  <c r="LZ333" i="3"/>
  <c r="MA333" i="3"/>
  <c r="MB333" i="3"/>
  <c r="MC333" i="3"/>
  <c r="MD333" i="3"/>
  <c r="MF333" i="3"/>
  <c r="MI333" i="3"/>
  <c r="D334" i="3"/>
  <c r="E334" i="3"/>
  <c r="G334" i="3"/>
  <c r="H334" i="3"/>
  <c r="J334" i="3"/>
  <c r="K334" i="3"/>
  <c r="M334" i="3"/>
  <c r="N334" i="3"/>
  <c r="P334" i="3"/>
  <c r="Q334" i="3"/>
  <c r="S334" i="3"/>
  <c r="T334" i="3"/>
  <c r="V334" i="3"/>
  <c r="W334" i="3"/>
  <c r="Y334" i="3"/>
  <c r="Z334" i="3"/>
  <c r="AB334" i="3"/>
  <c r="AC334" i="3"/>
  <c r="AE334" i="3"/>
  <c r="AF334" i="3"/>
  <c r="AH334" i="3"/>
  <c r="AJ334" i="3" s="1"/>
  <c r="AK334" i="3"/>
  <c r="AL334" i="3"/>
  <c r="AN334" i="3"/>
  <c r="AO334" i="3"/>
  <c r="AQ334" i="3"/>
  <c r="AR334" i="3"/>
  <c r="AT334" i="3"/>
  <c r="AU334" i="3"/>
  <c r="AW334" i="3"/>
  <c r="AX334" i="3"/>
  <c r="AZ334" i="3"/>
  <c r="BA334" i="3"/>
  <c r="BC334" i="3"/>
  <c r="BD334" i="3"/>
  <c r="BF334" i="3"/>
  <c r="BG334" i="3"/>
  <c r="BI334" i="3"/>
  <c r="BJ334" i="3"/>
  <c r="BL334" i="3"/>
  <c r="BM334" i="3"/>
  <c r="BO334" i="3"/>
  <c r="BP334" i="3"/>
  <c r="BR334" i="3"/>
  <c r="BS334" i="3"/>
  <c r="BU334" i="3"/>
  <c r="BV334" i="3"/>
  <c r="BX334" i="3"/>
  <c r="BY334" i="3"/>
  <c r="CA334" i="3"/>
  <c r="CB334" i="3"/>
  <c r="CD334" i="3"/>
  <c r="CE334" i="3"/>
  <c r="CG334" i="3"/>
  <c r="CH334" i="3"/>
  <c r="CJ334" i="3"/>
  <c r="CK334" i="3"/>
  <c r="CM334" i="3"/>
  <c r="CN334" i="3"/>
  <c r="CP334" i="3"/>
  <c r="CQ334" i="3"/>
  <c r="CS334" i="3"/>
  <c r="CT334" i="3"/>
  <c r="CV334" i="3"/>
  <c r="CW334" i="3"/>
  <c r="CY334" i="3"/>
  <c r="CZ334" i="3"/>
  <c r="DB334" i="3"/>
  <c r="DC334" i="3"/>
  <c r="DE334" i="3"/>
  <c r="DF334" i="3"/>
  <c r="DH334" i="3"/>
  <c r="DI334" i="3"/>
  <c r="DK334" i="3"/>
  <c r="DL334" i="3"/>
  <c r="DN334" i="3"/>
  <c r="DO334" i="3"/>
  <c r="DQ334" i="3"/>
  <c r="DR334" i="3"/>
  <c r="DT334" i="3"/>
  <c r="DU334" i="3"/>
  <c r="DW334" i="3"/>
  <c r="DX334" i="3"/>
  <c r="DZ334" i="3"/>
  <c r="EA334" i="3"/>
  <c r="EC334" i="3"/>
  <c r="ED334" i="3"/>
  <c r="EF334" i="3"/>
  <c r="EG334" i="3"/>
  <c r="EI334" i="3"/>
  <c r="EJ334" i="3"/>
  <c r="EL334" i="3"/>
  <c r="EM334" i="3"/>
  <c r="EO334" i="3"/>
  <c r="EP334" i="3"/>
  <c r="ER334" i="3"/>
  <c r="ES334" i="3"/>
  <c r="EU334" i="3"/>
  <c r="EV334" i="3"/>
  <c r="EX334" i="3"/>
  <c r="EY334" i="3"/>
  <c r="FA334" i="3"/>
  <c r="FB334" i="3"/>
  <c r="FD334" i="3"/>
  <c r="FE334" i="3"/>
  <c r="FG334" i="3"/>
  <c r="FH334" i="3"/>
  <c r="FJ334" i="3"/>
  <c r="FK334" i="3"/>
  <c r="FM334" i="3"/>
  <c r="FN334" i="3"/>
  <c r="FP334" i="3"/>
  <c r="FQ334" i="3"/>
  <c r="FS334" i="3"/>
  <c r="FT334" i="3"/>
  <c r="FV334" i="3"/>
  <c r="FW334" i="3"/>
  <c r="FY334" i="3"/>
  <c r="FZ334" i="3"/>
  <c r="GB334" i="3"/>
  <c r="GC334" i="3"/>
  <c r="GE334" i="3"/>
  <c r="GF334" i="3"/>
  <c r="GH334" i="3"/>
  <c r="GI334" i="3"/>
  <c r="GK334" i="3"/>
  <c r="GL334" i="3"/>
  <c r="GN334" i="3"/>
  <c r="GO334" i="3"/>
  <c r="GQ334" i="3"/>
  <c r="GR334" i="3"/>
  <c r="GT334" i="3"/>
  <c r="GU334" i="3"/>
  <c r="GW334" i="3"/>
  <c r="GX334" i="3"/>
  <c r="GZ334" i="3"/>
  <c r="HA334" i="3"/>
  <c r="HC334" i="3"/>
  <c r="HD334" i="3"/>
  <c r="HF334" i="3"/>
  <c r="HG334" i="3"/>
  <c r="HI334" i="3"/>
  <c r="HJ334" i="3"/>
  <c r="HL334" i="3"/>
  <c r="HM334" i="3"/>
  <c r="HO334" i="3"/>
  <c r="HP334" i="3"/>
  <c r="HR334" i="3"/>
  <c r="HS334" i="3"/>
  <c r="HU334" i="3"/>
  <c r="HV334" i="3"/>
  <c r="HX334" i="3"/>
  <c r="HY334" i="3"/>
  <c r="IA334" i="3"/>
  <c r="IB334" i="3"/>
  <c r="ID334" i="3"/>
  <c r="IE334" i="3"/>
  <c r="IG334" i="3"/>
  <c r="IH334" i="3"/>
  <c r="IJ334" i="3"/>
  <c r="IK334" i="3"/>
  <c r="IM334" i="3"/>
  <c r="IN334" i="3"/>
  <c r="IP334" i="3"/>
  <c r="IQ334" i="3"/>
  <c r="IS334" i="3"/>
  <c r="IT334" i="3"/>
  <c r="IV334" i="3"/>
  <c r="IW334" i="3"/>
  <c r="IY334" i="3"/>
  <c r="IZ334" i="3"/>
  <c r="JB334" i="3"/>
  <c r="JC334" i="3"/>
  <c r="JE334" i="3"/>
  <c r="JF334" i="3"/>
  <c r="JH334" i="3"/>
  <c r="JI334" i="3"/>
  <c r="JK334" i="3"/>
  <c r="JL334" i="3"/>
  <c r="JN334" i="3"/>
  <c r="JO334" i="3"/>
  <c r="JQ334" i="3"/>
  <c r="JR334" i="3"/>
  <c r="JT334" i="3"/>
  <c r="JU334" i="3"/>
  <c r="JW334" i="3"/>
  <c r="JX334" i="3"/>
  <c r="JZ334" i="3"/>
  <c r="KA334" i="3"/>
  <c r="KC334" i="3"/>
  <c r="KD334" i="3"/>
  <c r="KF334" i="3"/>
  <c r="KG334" i="3"/>
  <c r="KI334" i="3"/>
  <c r="KJ334" i="3"/>
  <c r="KL334" i="3"/>
  <c r="KM334" i="3"/>
  <c r="KO334" i="3"/>
  <c r="KP334" i="3"/>
  <c r="KR334" i="3"/>
  <c r="KS334" i="3"/>
  <c r="KU334" i="3"/>
  <c r="KV334" i="3"/>
  <c r="KX334" i="3"/>
  <c r="KY334" i="3"/>
  <c r="LA334" i="3"/>
  <c r="LB334" i="3"/>
  <c r="LD334" i="3"/>
  <c r="LE334" i="3"/>
  <c r="LG334" i="3"/>
  <c r="LH334" i="3"/>
  <c r="LJ334" i="3"/>
  <c r="LK334" i="3"/>
  <c r="LM334" i="3"/>
  <c r="LN334" i="3"/>
  <c r="LP334" i="3"/>
  <c r="LQ334" i="3"/>
  <c r="LX334" i="3"/>
  <c r="LZ334" i="3"/>
  <c r="MA334" i="3"/>
  <c r="MB334" i="3"/>
  <c r="MC334" i="3"/>
  <c r="MD334" i="3"/>
  <c r="MF334" i="3"/>
  <c r="MI334" i="3"/>
  <c r="D335" i="3"/>
  <c r="E335" i="3"/>
  <c r="G335" i="3"/>
  <c r="H335" i="3"/>
  <c r="J335" i="3"/>
  <c r="K335" i="3"/>
  <c r="M335" i="3"/>
  <c r="N335" i="3"/>
  <c r="P335" i="3"/>
  <c r="Q335" i="3"/>
  <c r="S335" i="3"/>
  <c r="T335" i="3"/>
  <c r="V335" i="3"/>
  <c r="W335" i="3"/>
  <c r="Y335" i="3"/>
  <c r="Z335" i="3"/>
  <c r="AB335" i="3"/>
  <c r="AC335" i="3"/>
  <c r="AE335" i="3"/>
  <c r="AF335" i="3"/>
  <c r="AH335" i="3"/>
  <c r="AJ335" i="3" s="1"/>
  <c r="AK335" i="3"/>
  <c r="AL335" i="3"/>
  <c r="AN335" i="3"/>
  <c r="AO335" i="3"/>
  <c r="AQ335" i="3"/>
  <c r="AR335" i="3"/>
  <c r="AT335" i="3"/>
  <c r="AU335" i="3"/>
  <c r="AW335" i="3"/>
  <c r="AX335" i="3"/>
  <c r="AZ335" i="3"/>
  <c r="BA335" i="3"/>
  <c r="BC335" i="3"/>
  <c r="BD335" i="3"/>
  <c r="BF335" i="3"/>
  <c r="BG335" i="3"/>
  <c r="BI335" i="3"/>
  <c r="BJ335" i="3"/>
  <c r="BL335" i="3"/>
  <c r="BM335" i="3"/>
  <c r="BO335" i="3"/>
  <c r="BP335" i="3"/>
  <c r="BR335" i="3"/>
  <c r="BS335" i="3"/>
  <c r="BU335" i="3"/>
  <c r="BV335" i="3"/>
  <c r="BX335" i="3"/>
  <c r="BY335" i="3"/>
  <c r="CA335" i="3"/>
  <c r="CB335" i="3"/>
  <c r="CD335" i="3"/>
  <c r="CE335" i="3"/>
  <c r="CG335" i="3"/>
  <c r="CH335" i="3"/>
  <c r="CJ335" i="3"/>
  <c r="CK335" i="3"/>
  <c r="CM335" i="3"/>
  <c r="CN335" i="3"/>
  <c r="CP335" i="3"/>
  <c r="CQ335" i="3"/>
  <c r="CS335" i="3"/>
  <c r="CT335" i="3"/>
  <c r="CV335" i="3"/>
  <c r="CW335" i="3"/>
  <c r="CY335" i="3"/>
  <c r="CZ335" i="3"/>
  <c r="DB335" i="3"/>
  <c r="DC335" i="3"/>
  <c r="DE335" i="3"/>
  <c r="DF335" i="3"/>
  <c r="DH335" i="3"/>
  <c r="DI335" i="3"/>
  <c r="DK335" i="3"/>
  <c r="DL335" i="3"/>
  <c r="DN335" i="3"/>
  <c r="DO335" i="3"/>
  <c r="DQ335" i="3"/>
  <c r="DR335" i="3"/>
  <c r="DT335" i="3"/>
  <c r="DU335" i="3"/>
  <c r="DW335" i="3"/>
  <c r="DX335" i="3"/>
  <c r="DZ335" i="3"/>
  <c r="EA335" i="3"/>
  <c r="EC335" i="3"/>
  <c r="ED335" i="3"/>
  <c r="EF335" i="3"/>
  <c r="EG335" i="3"/>
  <c r="EI335" i="3"/>
  <c r="EJ335" i="3"/>
  <c r="EL335" i="3"/>
  <c r="EM335" i="3"/>
  <c r="EO335" i="3"/>
  <c r="EP335" i="3"/>
  <c r="ER335" i="3"/>
  <c r="ES335" i="3"/>
  <c r="EU335" i="3"/>
  <c r="EV335" i="3"/>
  <c r="EX335" i="3"/>
  <c r="EY335" i="3"/>
  <c r="FA335" i="3"/>
  <c r="FB335" i="3"/>
  <c r="FD335" i="3"/>
  <c r="FE335" i="3"/>
  <c r="FG335" i="3"/>
  <c r="FH335" i="3"/>
  <c r="FJ335" i="3"/>
  <c r="FK335" i="3"/>
  <c r="FM335" i="3"/>
  <c r="FN335" i="3"/>
  <c r="FP335" i="3"/>
  <c r="FQ335" i="3"/>
  <c r="FS335" i="3"/>
  <c r="FT335" i="3"/>
  <c r="FV335" i="3"/>
  <c r="FW335" i="3"/>
  <c r="FY335" i="3"/>
  <c r="FZ335" i="3"/>
  <c r="GB335" i="3"/>
  <c r="GC335" i="3"/>
  <c r="GE335" i="3"/>
  <c r="GF335" i="3"/>
  <c r="GH335" i="3"/>
  <c r="GI335" i="3"/>
  <c r="GK335" i="3"/>
  <c r="GL335" i="3"/>
  <c r="GN335" i="3"/>
  <c r="GO335" i="3"/>
  <c r="GQ335" i="3"/>
  <c r="GR335" i="3"/>
  <c r="GT335" i="3"/>
  <c r="GU335" i="3"/>
  <c r="GW335" i="3"/>
  <c r="GX335" i="3"/>
  <c r="GZ335" i="3"/>
  <c r="HA335" i="3"/>
  <c r="HC335" i="3"/>
  <c r="HD335" i="3"/>
  <c r="HF335" i="3"/>
  <c r="HG335" i="3"/>
  <c r="HI335" i="3"/>
  <c r="HJ335" i="3"/>
  <c r="HL335" i="3"/>
  <c r="HM335" i="3"/>
  <c r="HO335" i="3"/>
  <c r="HP335" i="3"/>
  <c r="HR335" i="3"/>
  <c r="HS335" i="3"/>
  <c r="HU335" i="3"/>
  <c r="HV335" i="3"/>
  <c r="HX335" i="3"/>
  <c r="HY335" i="3"/>
  <c r="IA335" i="3"/>
  <c r="IB335" i="3"/>
  <c r="ID335" i="3"/>
  <c r="IE335" i="3"/>
  <c r="IG335" i="3"/>
  <c r="IH335" i="3"/>
  <c r="IJ335" i="3"/>
  <c r="IK335" i="3"/>
  <c r="IM335" i="3"/>
  <c r="IN335" i="3"/>
  <c r="IP335" i="3"/>
  <c r="IQ335" i="3"/>
  <c r="IS335" i="3"/>
  <c r="IT335" i="3"/>
  <c r="IV335" i="3"/>
  <c r="IW335" i="3"/>
  <c r="IY335" i="3"/>
  <c r="IZ335" i="3"/>
  <c r="JB335" i="3"/>
  <c r="JC335" i="3"/>
  <c r="JE335" i="3"/>
  <c r="JF335" i="3"/>
  <c r="JH335" i="3"/>
  <c r="JI335" i="3"/>
  <c r="JK335" i="3"/>
  <c r="JL335" i="3"/>
  <c r="JN335" i="3"/>
  <c r="JO335" i="3"/>
  <c r="JQ335" i="3"/>
  <c r="JR335" i="3"/>
  <c r="JT335" i="3"/>
  <c r="JU335" i="3"/>
  <c r="JW335" i="3"/>
  <c r="JX335" i="3"/>
  <c r="JZ335" i="3"/>
  <c r="KA335" i="3"/>
  <c r="KC335" i="3"/>
  <c r="KD335" i="3"/>
  <c r="KF335" i="3"/>
  <c r="KG335" i="3"/>
  <c r="KI335" i="3"/>
  <c r="KJ335" i="3"/>
  <c r="KL335" i="3"/>
  <c r="KM335" i="3"/>
  <c r="KO335" i="3"/>
  <c r="KP335" i="3"/>
  <c r="KR335" i="3"/>
  <c r="KS335" i="3"/>
  <c r="KU335" i="3"/>
  <c r="KV335" i="3"/>
  <c r="KX335" i="3"/>
  <c r="KY335" i="3"/>
  <c r="LA335" i="3"/>
  <c r="LB335" i="3"/>
  <c r="LD335" i="3"/>
  <c r="LE335" i="3"/>
  <c r="LG335" i="3"/>
  <c r="LH335" i="3"/>
  <c r="LJ335" i="3"/>
  <c r="LK335" i="3"/>
  <c r="LM335" i="3"/>
  <c r="LN335" i="3"/>
  <c r="LP335" i="3"/>
  <c r="LQ335" i="3"/>
  <c r="LX335" i="3"/>
  <c r="LZ335" i="3"/>
  <c r="MA335" i="3"/>
  <c r="MB335" i="3"/>
  <c r="MC335" i="3"/>
  <c r="MD335" i="3"/>
  <c r="MF335" i="3"/>
  <c r="MI335" i="3"/>
  <c r="D336" i="3"/>
  <c r="E336" i="3"/>
  <c r="G336" i="3"/>
  <c r="H336" i="3"/>
  <c r="J336" i="3"/>
  <c r="K336" i="3"/>
  <c r="M336" i="3"/>
  <c r="N336" i="3"/>
  <c r="P336" i="3"/>
  <c r="Q336" i="3"/>
  <c r="S336" i="3"/>
  <c r="T336" i="3"/>
  <c r="V336" i="3"/>
  <c r="W336" i="3"/>
  <c r="Y336" i="3"/>
  <c r="Z336" i="3"/>
  <c r="AB336" i="3"/>
  <c r="AC336" i="3"/>
  <c r="AE336" i="3"/>
  <c r="AF336" i="3"/>
  <c r="AH336" i="3"/>
  <c r="AJ336" i="3" s="1"/>
  <c r="AK336" i="3"/>
  <c r="AL336" i="3"/>
  <c r="AN336" i="3"/>
  <c r="AO336" i="3"/>
  <c r="AQ336" i="3"/>
  <c r="AR336" i="3"/>
  <c r="AT336" i="3"/>
  <c r="AU336" i="3"/>
  <c r="AW336" i="3"/>
  <c r="AX336" i="3"/>
  <c r="AZ336" i="3"/>
  <c r="BA336" i="3"/>
  <c r="BC336" i="3"/>
  <c r="BD336" i="3"/>
  <c r="BF336" i="3"/>
  <c r="BG336" i="3"/>
  <c r="BI336" i="3"/>
  <c r="BJ336" i="3"/>
  <c r="BL336" i="3"/>
  <c r="BM336" i="3"/>
  <c r="BO336" i="3"/>
  <c r="BP336" i="3"/>
  <c r="BR336" i="3"/>
  <c r="BS336" i="3"/>
  <c r="BU336" i="3"/>
  <c r="BV336" i="3"/>
  <c r="BX336" i="3"/>
  <c r="BY336" i="3"/>
  <c r="CA336" i="3"/>
  <c r="CB336" i="3"/>
  <c r="CD336" i="3"/>
  <c r="CE336" i="3"/>
  <c r="CG336" i="3"/>
  <c r="CH336" i="3"/>
  <c r="CJ336" i="3"/>
  <c r="CK336" i="3"/>
  <c r="CM336" i="3"/>
  <c r="CN336" i="3"/>
  <c r="CP336" i="3"/>
  <c r="CQ336" i="3"/>
  <c r="CS336" i="3"/>
  <c r="CT336" i="3"/>
  <c r="CV336" i="3"/>
  <c r="CW336" i="3"/>
  <c r="CY336" i="3"/>
  <c r="CZ336" i="3"/>
  <c r="DB336" i="3"/>
  <c r="DC336" i="3"/>
  <c r="DE336" i="3"/>
  <c r="DF336" i="3"/>
  <c r="DH336" i="3"/>
  <c r="DI336" i="3"/>
  <c r="DK336" i="3"/>
  <c r="DL336" i="3"/>
  <c r="DN336" i="3"/>
  <c r="DO336" i="3"/>
  <c r="DQ336" i="3"/>
  <c r="DR336" i="3"/>
  <c r="DT336" i="3"/>
  <c r="DU336" i="3"/>
  <c r="DW336" i="3"/>
  <c r="DX336" i="3"/>
  <c r="DZ336" i="3"/>
  <c r="EA336" i="3"/>
  <c r="EC336" i="3"/>
  <c r="ED336" i="3"/>
  <c r="EF336" i="3"/>
  <c r="EG336" i="3"/>
  <c r="EI336" i="3"/>
  <c r="EJ336" i="3"/>
  <c r="EL336" i="3"/>
  <c r="EM336" i="3"/>
  <c r="EO336" i="3"/>
  <c r="EP336" i="3"/>
  <c r="ER336" i="3"/>
  <c r="ES336" i="3"/>
  <c r="EU336" i="3"/>
  <c r="EV336" i="3"/>
  <c r="EX336" i="3"/>
  <c r="EY336" i="3"/>
  <c r="FA336" i="3"/>
  <c r="FB336" i="3"/>
  <c r="FD336" i="3"/>
  <c r="FE336" i="3"/>
  <c r="FG336" i="3"/>
  <c r="FH336" i="3"/>
  <c r="FJ336" i="3"/>
  <c r="FK336" i="3"/>
  <c r="FM336" i="3"/>
  <c r="FN336" i="3"/>
  <c r="FP336" i="3"/>
  <c r="FQ336" i="3"/>
  <c r="FS336" i="3"/>
  <c r="FT336" i="3"/>
  <c r="FV336" i="3"/>
  <c r="FW336" i="3"/>
  <c r="FY336" i="3"/>
  <c r="FZ336" i="3"/>
  <c r="GB336" i="3"/>
  <c r="GC336" i="3"/>
  <c r="GE336" i="3"/>
  <c r="GF336" i="3"/>
  <c r="GH336" i="3"/>
  <c r="GI336" i="3"/>
  <c r="GK336" i="3"/>
  <c r="GL336" i="3"/>
  <c r="GN336" i="3"/>
  <c r="GO336" i="3"/>
  <c r="GQ336" i="3"/>
  <c r="GR336" i="3"/>
  <c r="GT336" i="3"/>
  <c r="GU336" i="3"/>
  <c r="GW336" i="3"/>
  <c r="GX336" i="3"/>
  <c r="GZ336" i="3"/>
  <c r="HA336" i="3"/>
  <c r="HC336" i="3"/>
  <c r="HD336" i="3"/>
  <c r="HF336" i="3"/>
  <c r="HG336" i="3"/>
  <c r="HI336" i="3"/>
  <c r="HJ336" i="3"/>
  <c r="HL336" i="3"/>
  <c r="HM336" i="3"/>
  <c r="HO336" i="3"/>
  <c r="HP336" i="3"/>
  <c r="HR336" i="3"/>
  <c r="HS336" i="3"/>
  <c r="HU336" i="3"/>
  <c r="HV336" i="3"/>
  <c r="HX336" i="3"/>
  <c r="HY336" i="3"/>
  <c r="IA336" i="3"/>
  <c r="IB336" i="3"/>
  <c r="ID336" i="3"/>
  <c r="IE336" i="3"/>
  <c r="IG336" i="3"/>
  <c r="IH336" i="3"/>
  <c r="IJ336" i="3"/>
  <c r="IK336" i="3"/>
  <c r="IM336" i="3"/>
  <c r="IN336" i="3"/>
  <c r="IP336" i="3"/>
  <c r="IQ336" i="3"/>
  <c r="IS336" i="3"/>
  <c r="IT336" i="3"/>
  <c r="IV336" i="3"/>
  <c r="IW336" i="3"/>
  <c r="IY336" i="3"/>
  <c r="IZ336" i="3"/>
  <c r="JB336" i="3"/>
  <c r="JC336" i="3"/>
  <c r="JE336" i="3"/>
  <c r="JF336" i="3"/>
  <c r="JH336" i="3"/>
  <c r="JI336" i="3"/>
  <c r="JK336" i="3"/>
  <c r="JL336" i="3"/>
  <c r="JN336" i="3"/>
  <c r="JO336" i="3"/>
  <c r="JQ336" i="3"/>
  <c r="JR336" i="3"/>
  <c r="JT336" i="3"/>
  <c r="JU336" i="3"/>
  <c r="JW336" i="3"/>
  <c r="JX336" i="3"/>
  <c r="JZ336" i="3"/>
  <c r="KA336" i="3"/>
  <c r="KC336" i="3"/>
  <c r="KD336" i="3"/>
  <c r="KF336" i="3"/>
  <c r="KG336" i="3"/>
  <c r="KI336" i="3"/>
  <c r="KJ336" i="3"/>
  <c r="KL336" i="3"/>
  <c r="KM336" i="3"/>
  <c r="KO336" i="3"/>
  <c r="KP336" i="3"/>
  <c r="KR336" i="3"/>
  <c r="KS336" i="3"/>
  <c r="KU336" i="3"/>
  <c r="KV336" i="3"/>
  <c r="KX336" i="3"/>
  <c r="KY336" i="3"/>
  <c r="LA336" i="3"/>
  <c r="LB336" i="3"/>
  <c r="LD336" i="3"/>
  <c r="LE336" i="3"/>
  <c r="LG336" i="3"/>
  <c r="LH336" i="3"/>
  <c r="LJ336" i="3"/>
  <c r="LK336" i="3"/>
  <c r="LM336" i="3"/>
  <c r="LN336" i="3"/>
  <c r="LP336" i="3"/>
  <c r="LQ336" i="3"/>
  <c r="LX336" i="3"/>
  <c r="LZ336" i="3"/>
  <c r="MA336" i="3"/>
  <c r="MB336" i="3"/>
  <c r="MC336" i="3"/>
  <c r="MD336" i="3"/>
  <c r="MF336" i="3"/>
  <c r="MI336" i="3"/>
  <c r="D337" i="3"/>
  <c r="E337" i="3"/>
  <c r="G337" i="3"/>
  <c r="H337" i="3"/>
  <c r="J337" i="3"/>
  <c r="K337" i="3"/>
  <c r="M337" i="3"/>
  <c r="N337" i="3"/>
  <c r="P337" i="3"/>
  <c r="Q337" i="3"/>
  <c r="S337" i="3"/>
  <c r="T337" i="3"/>
  <c r="V337" i="3"/>
  <c r="W337" i="3"/>
  <c r="Y337" i="3"/>
  <c r="Z337" i="3"/>
  <c r="AB337" i="3"/>
  <c r="AC337" i="3"/>
  <c r="AE337" i="3"/>
  <c r="AF337" i="3"/>
  <c r="AH337" i="3"/>
  <c r="AJ337" i="3" s="1"/>
  <c r="AK337" i="3"/>
  <c r="AL337" i="3"/>
  <c r="AN337" i="3"/>
  <c r="AO337" i="3"/>
  <c r="AQ337" i="3"/>
  <c r="AR337" i="3"/>
  <c r="AT337" i="3"/>
  <c r="AU337" i="3"/>
  <c r="AW337" i="3"/>
  <c r="AX337" i="3"/>
  <c r="AZ337" i="3"/>
  <c r="BA337" i="3"/>
  <c r="BC337" i="3"/>
  <c r="BD337" i="3"/>
  <c r="BF337" i="3"/>
  <c r="BG337" i="3"/>
  <c r="BI337" i="3"/>
  <c r="BJ337" i="3"/>
  <c r="BL337" i="3"/>
  <c r="BM337" i="3"/>
  <c r="BO337" i="3"/>
  <c r="BP337" i="3"/>
  <c r="BR337" i="3"/>
  <c r="BS337" i="3"/>
  <c r="BU337" i="3"/>
  <c r="BV337" i="3"/>
  <c r="BX337" i="3"/>
  <c r="BY337" i="3"/>
  <c r="CA337" i="3"/>
  <c r="CB337" i="3"/>
  <c r="CD337" i="3"/>
  <c r="CE337" i="3"/>
  <c r="CG337" i="3"/>
  <c r="CH337" i="3"/>
  <c r="CJ337" i="3"/>
  <c r="CK337" i="3"/>
  <c r="CM337" i="3"/>
  <c r="CN337" i="3"/>
  <c r="CP337" i="3"/>
  <c r="CQ337" i="3"/>
  <c r="CS337" i="3"/>
  <c r="CT337" i="3"/>
  <c r="CV337" i="3"/>
  <c r="CW337" i="3"/>
  <c r="CY337" i="3"/>
  <c r="CZ337" i="3"/>
  <c r="DB337" i="3"/>
  <c r="DC337" i="3"/>
  <c r="DE337" i="3"/>
  <c r="DF337" i="3"/>
  <c r="DH337" i="3"/>
  <c r="DI337" i="3"/>
  <c r="DK337" i="3"/>
  <c r="DL337" i="3"/>
  <c r="DN337" i="3"/>
  <c r="DO337" i="3"/>
  <c r="DQ337" i="3"/>
  <c r="DR337" i="3"/>
  <c r="DT337" i="3"/>
  <c r="DU337" i="3"/>
  <c r="DW337" i="3"/>
  <c r="DX337" i="3"/>
  <c r="DZ337" i="3"/>
  <c r="EA337" i="3"/>
  <c r="EC337" i="3"/>
  <c r="ED337" i="3"/>
  <c r="EF337" i="3"/>
  <c r="EG337" i="3"/>
  <c r="EI337" i="3"/>
  <c r="EJ337" i="3"/>
  <c r="EL337" i="3"/>
  <c r="EM337" i="3"/>
  <c r="EO337" i="3"/>
  <c r="EP337" i="3"/>
  <c r="ER337" i="3"/>
  <c r="ES337" i="3"/>
  <c r="EU337" i="3"/>
  <c r="EV337" i="3"/>
  <c r="EX337" i="3"/>
  <c r="EY337" i="3"/>
  <c r="FA337" i="3"/>
  <c r="FB337" i="3"/>
  <c r="FD337" i="3"/>
  <c r="FE337" i="3"/>
  <c r="FG337" i="3"/>
  <c r="FH337" i="3"/>
  <c r="FJ337" i="3"/>
  <c r="FK337" i="3"/>
  <c r="FM337" i="3"/>
  <c r="FN337" i="3"/>
  <c r="FP337" i="3"/>
  <c r="FQ337" i="3"/>
  <c r="FS337" i="3"/>
  <c r="FT337" i="3"/>
  <c r="FV337" i="3"/>
  <c r="FW337" i="3"/>
  <c r="FY337" i="3"/>
  <c r="FZ337" i="3"/>
  <c r="GB337" i="3"/>
  <c r="GC337" i="3"/>
  <c r="GE337" i="3"/>
  <c r="GF337" i="3"/>
  <c r="GH337" i="3"/>
  <c r="GI337" i="3"/>
  <c r="GK337" i="3"/>
  <c r="GL337" i="3"/>
  <c r="GN337" i="3"/>
  <c r="GO337" i="3"/>
  <c r="GQ337" i="3"/>
  <c r="GR337" i="3"/>
  <c r="GT337" i="3"/>
  <c r="GU337" i="3"/>
  <c r="GW337" i="3"/>
  <c r="GX337" i="3"/>
  <c r="GZ337" i="3"/>
  <c r="HA337" i="3"/>
  <c r="HC337" i="3"/>
  <c r="HD337" i="3"/>
  <c r="HF337" i="3"/>
  <c r="HG337" i="3"/>
  <c r="HI337" i="3"/>
  <c r="HJ337" i="3"/>
  <c r="HL337" i="3"/>
  <c r="HM337" i="3"/>
  <c r="HO337" i="3"/>
  <c r="HP337" i="3"/>
  <c r="HR337" i="3"/>
  <c r="HS337" i="3"/>
  <c r="HU337" i="3"/>
  <c r="HV337" i="3"/>
  <c r="HX337" i="3"/>
  <c r="HY337" i="3"/>
  <c r="IA337" i="3"/>
  <c r="IB337" i="3"/>
  <c r="ID337" i="3"/>
  <c r="IE337" i="3"/>
  <c r="IG337" i="3"/>
  <c r="IH337" i="3"/>
  <c r="IJ337" i="3"/>
  <c r="IK337" i="3"/>
  <c r="IM337" i="3"/>
  <c r="IN337" i="3"/>
  <c r="IP337" i="3"/>
  <c r="IQ337" i="3"/>
  <c r="IS337" i="3"/>
  <c r="IT337" i="3"/>
  <c r="IV337" i="3"/>
  <c r="IW337" i="3"/>
  <c r="IY337" i="3"/>
  <c r="IZ337" i="3"/>
  <c r="JB337" i="3"/>
  <c r="JC337" i="3"/>
  <c r="JE337" i="3"/>
  <c r="JF337" i="3"/>
  <c r="JH337" i="3"/>
  <c r="JI337" i="3"/>
  <c r="JK337" i="3"/>
  <c r="JL337" i="3"/>
  <c r="JN337" i="3"/>
  <c r="JO337" i="3"/>
  <c r="JQ337" i="3"/>
  <c r="JR337" i="3"/>
  <c r="JT337" i="3"/>
  <c r="JU337" i="3"/>
  <c r="JW337" i="3"/>
  <c r="JX337" i="3"/>
  <c r="JZ337" i="3"/>
  <c r="KA337" i="3"/>
  <c r="KC337" i="3"/>
  <c r="KD337" i="3"/>
  <c r="KF337" i="3"/>
  <c r="KG337" i="3"/>
  <c r="KI337" i="3"/>
  <c r="KJ337" i="3"/>
  <c r="KL337" i="3"/>
  <c r="KM337" i="3"/>
  <c r="KO337" i="3"/>
  <c r="KP337" i="3"/>
  <c r="KR337" i="3"/>
  <c r="KS337" i="3"/>
  <c r="KU337" i="3"/>
  <c r="KV337" i="3"/>
  <c r="KX337" i="3"/>
  <c r="KY337" i="3"/>
  <c r="LA337" i="3"/>
  <c r="LB337" i="3"/>
  <c r="LD337" i="3"/>
  <c r="LE337" i="3"/>
  <c r="LG337" i="3"/>
  <c r="LH337" i="3"/>
  <c r="LJ337" i="3"/>
  <c r="LK337" i="3"/>
  <c r="LM337" i="3"/>
  <c r="LN337" i="3"/>
  <c r="LP337" i="3"/>
  <c r="LQ337" i="3"/>
  <c r="LX337" i="3"/>
  <c r="LZ337" i="3"/>
  <c r="MA337" i="3"/>
  <c r="MB337" i="3"/>
  <c r="MC337" i="3"/>
  <c r="MD337" i="3"/>
  <c r="MF337" i="3"/>
  <c r="MI337" i="3"/>
  <c r="D338" i="3"/>
  <c r="E338" i="3"/>
  <c r="G338" i="3"/>
  <c r="H338" i="3"/>
  <c r="J338" i="3"/>
  <c r="K338" i="3"/>
  <c r="M338" i="3"/>
  <c r="N338" i="3"/>
  <c r="P338" i="3"/>
  <c r="Q338" i="3"/>
  <c r="S338" i="3"/>
  <c r="T338" i="3"/>
  <c r="V338" i="3"/>
  <c r="W338" i="3"/>
  <c r="Y338" i="3"/>
  <c r="Z338" i="3"/>
  <c r="AB338" i="3"/>
  <c r="AC338" i="3"/>
  <c r="AE338" i="3"/>
  <c r="AF338" i="3"/>
  <c r="AH338" i="3"/>
  <c r="AJ338" i="3" s="1"/>
  <c r="AK338" i="3"/>
  <c r="AL338" i="3"/>
  <c r="AN338" i="3"/>
  <c r="AO338" i="3"/>
  <c r="AQ338" i="3"/>
  <c r="AR338" i="3"/>
  <c r="AT338" i="3"/>
  <c r="AU338" i="3"/>
  <c r="AW338" i="3"/>
  <c r="AX338" i="3"/>
  <c r="AZ338" i="3"/>
  <c r="BA338" i="3"/>
  <c r="BC338" i="3"/>
  <c r="BD338" i="3"/>
  <c r="BF338" i="3"/>
  <c r="BG338" i="3"/>
  <c r="BI338" i="3"/>
  <c r="BJ338" i="3"/>
  <c r="BL338" i="3"/>
  <c r="BM338" i="3"/>
  <c r="BO338" i="3"/>
  <c r="BP338" i="3"/>
  <c r="BR338" i="3"/>
  <c r="BS338" i="3"/>
  <c r="BU338" i="3"/>
  <c r="BV338" i="3"/>
  <c r="BX338" i="3"/>
  <c r="BY338" i="3"/>
  <c r="CA338" i="3"/>
  <c r="CB338" i="3"/>
  <c r="CD338" i="3"/>
  <c r="CE338" i="3"/>
  <c r="CG338" i="3"/>
  <c r="CH338" i="3"/>
  <c r="CJ338" i="3"/>
  <c r="CK338" i="3"/>
  <c r="CM338" i="3"/>
  <c r="CN338" i="3"/>
  <c r="CP338" i="3"/>
  <c r="CQ338" i="3"/>
  <c r="CS338" i="3"/>
  <c r="CT338" i="3"/>
  <c r="CV338" i="3"/>
  <c r="CW338" i="3"/>
  <c r="CY338" i="3"/>
  <c r="CZ338" i="3"/>
  <c r="DB338" i="3"/>
  <c r="DC338" i="3"/>
  <c r="DE338" i="3"/>
  <c r="DF338" i="3"/>
  <c r="DH338" i="3"/>
  <c r="DI338" i="3"/>
  <c r="DK338" i="3"/>
  <c r="DL338" i="3"/>
  <c r="DN338" i="3"/>
  <c r="DO338" i="3"/>
  <c r="DQ338" i="3"/>
  <c r="DR338" i="3"/>
  <c r="DT338" i="3"/>
  <c r="DU338" i="3"/>
  <c r="DW338" i="3"/>
  <c r="DX338" i="3"/>
  <c r="DZ338" i="3"/>
  <c r="EA338" i="3"/>
  <c r="EC338" i="3"/>
  <c r="ED338" i="3"/>
  <c r="EF338" i="3"/>
  <c r="EG338" i="3"/>
  <c r="EI338" i="3"/>
  <c r="EJ338" i="3"/>
  <c r="EL338" i="3"/>
  <c r="EM338" i="3"/>
  <c r="EO338" i="3"/>
  <c r="EP338" i="3"/>
  <c r="ER338" i="3"/>
  <c r="ES338" i="3"/>
  <c r="EU338" i="3"/>
  <c r="EV338" i="3"/>
  <c r="EX338" i="3"/>
  <c r="EY338" i="3"/>
  <c r="FA338" i="3"/>
  <c r="FB338" i="3"/>
  <c r="FD338" i="3"/>
  <c r="FE338" i="3"/>
  <c r="FG338" i="3"/>
  <c r="FH338" i="3"/>
  <c r="FJ338" i="3"/>
  <c r="FK338" i="3"/>
  <c r="FM338" i="3"/>
  <c r="FN338" i="3"/>
  <c r="FP338" i="3"/>
  <c r="FQ338" i="3"/>
  <c r="FS338" i="3"/>
  <c r="FT338" i="3"/>
  <c r="FV338" i="3"/>
  <c r="FW338" i="3"/>
  <c r="FY338" i="3"/>
  <c r="FZ338" i="3"/>
  <c r="GB338" i="3"/>
  <c r="GC338" i="3"/>
  <c r="GE338" i="3"/>
  <c r="GF338" i="3"/>
  <c r="GH338" i="3"/>
  <c r="GI338" i="3"/>
  <c r="GK338" i="3"/>
  <c r="GL338" i="3"/>
  <c r="GN338" i="3"/>
  <c r="GO338" i="3"/>
  <c r="GQ338" i="3"/>
  <c r="GR338" i="3"/>
  <c r="GT338" i="3"/>
  <c r="GU338" i="3"/>
  <c r="GW338" i="3"/>
  <c r="GX338" i="3"/>
  <c r="GZ338" i="3"/>
  <c r="HA338" i="3"/>
  <c r="HC338" i="3"/>
  <c r="HD338" i="3"/>
  <c r="HF338" i="3"/>
  <c r="HG338" i="3"/>
  <c r="HI338" i="3"/>
  <c r="HJ338" i="3"/>
  <c r="HL338" i="3"/>
  <c r="HM338" i="3"/>
  <c r="HO338" i="3"/>
  <c r="HP338" i="3"/>
  <c r="HR338" i="3"/>
  <c r="HS338" i="3"/>
  <c r="HU338" i="3"/>
  <c r="HV338" i="3"/>
  <c r="HX338" i="3"/>
  <c r="HY338" i="3"/>
  <c r="IA338" i="3"/>
  <c r="IB338" i="3"/>
  <c r="ID338" i="3"/>
  <c r="IE338" i="3"/>
  <c r="IG338" i="3"/>
  <c r="IH338" i="3"/>
  <c r="IJ338" i="3"/>
  <c r="IK338" i="3"/>
  <c r="IM338" i="3"/>
  <c r="IN338" i="3"/>
  <c r="IP338" i="3"/>
  <c r="IQ338" i="3"/>
  <c r="IS338" i="3"/>
  <c r="IT338" i="3"/>
  <c r="IV338" i="3"/>
  <c r="IW338" i="3"/>
  <c r="IY338" i="3"/>
  <c r="IZ338" i="3"/>
  <c r="JB338" i="3"/>
  <c r="JC338" i="3"/>
  <c r="JE338" i="3"/>
  <c r="JF338" i="3"/>
  <c r="JH338" i="3"/>
  <c r="JI338" i="3"/>
  <c r="JK338" i="3"/>
  <c r="JL338" i="3"/>
  <c r="JN338" i="3"/>
  <c r="JO338" i="3"/>
  <c r="JQ338" i="3"/>
  <c r="JR338" i="3"/>
  <c r="JT338" i="3"/>
  <c r="JU338" i="3"/>
  <c r="JW338" i="3"/>
  <c r="JX338" i="3"/>
  <c r="JZ338" i="3"/>
  <c r="KA338" i="3"/>
  <c r="KC338" i="3"/>
  <c r="KD338" i="3"/>
  <c r="KF338" i="3"/>
  <c r="KG338" i="3"/>
  <c r="KI338" i="3"/>
  <c r="KJ338" i="3"/>
  <c r="KL338" i="3"/>
  <c r="KM338" i="3"/>
  <c r="KO338" i="3"/>
  <c r="KP338" i="3"/>
  <c r="KR338" i="3"/>
  <c r="KS338" i="3"/>
  <c r="KU338" i="3"/>
  <c r="KV338" i="3"/>
  <c r="KX338" i="3"/>
  <c r="KY338" i="3"/>
  <c r="LA338" i="3"/>
  <c r="LB338" i="3"/>
  <c r="LD338" i="3"/>
  <c r="LE338" i="3"/>
  <c r="LG338" i="3"/>
  <c r="LH338" i="3"/>
  <c r="LJ338" i="3"/>
  <c r="LK338" i="3"/>
  <c r="LM338" i="3"/>
  <c r="LN338" i="3"/>
  <c r="LP338" i="3"/>
  <c r="LQ338" i="3"/>
  <c r="LX338" i="3"/>
  <c r="LZ338" i="3"/>
  <c r="MA338" i="3"/>
  <c r="MB338" i="3"/>
  <c r="MC338" i="3"/>
  <c r="MD338" i="3"/>
  <c r="MF338" i="3"/>
  <c r="MI338" i="3"/>
  <c r="D339" i="3"/>
  <c r="E339" i="3"/>
  <c r="G339" i="3"/>
  <c r="H339" i="3"/>
  <c r="J339" i="3"/>
  <c r="K339" i="3"/>
  <c r="M339" i="3"/>
  <c r="N339" i="3"/>
  <c r="P339" i="3"/>
  <c r="Q339" i="3"/>
  <c r="S339" i="3"/>
  <c r="T339" i="3"/>
  <c r="V339" i="3"/>
  <c r="W339" i="3"/>
  <c r="Y339" i="3"/>
  <c r="Z339" i="3"/>
  <c r="AB339" i="3"/>
  <c r="AC339" i="3"/>
  <c r="AE339" i="3"/>
  <c r="AF339" i="3"/>
  <c r="AH339" i="3"/>
  <c r="AJ339" i="3" s="1"/>
  <c r="AK339" i="3"/>
  <c r="AL339" i="3"/>
  <c r="AN339" i="3"/>
  <c r="AO339" i="3"/>
  <c r="AQ339" i="3"/>
  <c r="AR339" i="3"/>
  <c r="AT339" i="3"/>
  <c r="AU339" i="3"/>
  <c r="AW339" i="3"/>
  <c r="AX339" i="3"/>
  <c r="AZ339" i="3"/>
  <c r="BA339" i="3"/>
  <c r="BC339" i="3"/>
  <c r="BD339" i="3"/>
  <c r="BF339" i="3"/>
  <c r="BG339" i="3"/>
  <c r="BI339" i="3"/>
  <c r="BJ339" i="3"/>
  <c r="BL339" i="3"/>
  <c r="BM339" i="3"/>
  <c r="BO339" i="3"/>
  <c r="BP339" i="3"/>
  <c r="BR339" i="3"/>
  <c r="BS339" i="3"/>
  <c r="BU339" i="3"/>
  <c r="BV339" i="3"/>
  <c r="BX339" i="3"/>
  <c r="BY339" i="3"/>
  <c r="CA339" i="3"/>
  <c r="CB339" i="3"/>
  <c r="CD339" i="3"/>
  <c r="CE339" i="3"/>
  <c r="CG339" i="3"/>
  <c r="CH339" i="3"/>
  <c r="CJ339" i="3"/>
  <c r="CK339" i="3"/>
  <c r="CM339" i="3"/>
  <c r="CN339" i="3"/>
  <c r="CP339" i="3"/>
  <c r="CQ339" i="3"/>
  <c r="CS339" i="3"/>
  <c r="CT339" i="3"/>
  <c r="CV339" i="3"/>
  <c r="CW339" i="3"/>
  <c r="CY339" i="3"/>
  <c r="CZ339" i="3"/>
  <c r="DB339" i="3"/>
  <c r="DC339" i="3"/>
  <c r="DE339" i="3"/>
  <c r="DF339" i="3"/>
  <c r="DH339" i="3"/>
  <c r="DI339" i="3"/>
  <c r="DK339" i="3"/>
  <c r="DL339" i="3"/>
  <c r="DN339" i="3"/>
  <c r="DO339" i="3"/>
  <c r="DQ339" i="3"/>
  <c r="DR339" i="3"/>
  <c r="DT339" i="3"/>
  <c r="DU339" i="3"/>
  <c r="DW339" i="3"/>
  <c r="DX339" i="3"/>
  <c r="DZ339" i="3"/>
  <c r="EA339" i="3"/>
  <c r="EC339" i="3"/>
  <c r="ED339" i="3"/>
  <c r="EF339" i="3"/>
  <c r="EG339" i="3"/>
  <c r="EI339" i="3"/>
  <c r="EJ339" i="3"/>
  <c r="EL339" i="3"/>
  <c r="EM339" i="3"/>
  <c r="EO339" i="3"/>
  <c r="EP339" i="3"/>
  <c r="ER339" i="3"/>
  <c r="ES339" i="3"/>
  <c r="EU339" i="3"/>
  <c r="EV339" i="3"/>
  <c r="EX339" i="3"/>
  <c r="EY339" i="3"/>
  <c r="FA339" i="3"/>
  <c r="FB339" i="3"/>
  <c r="FD339" i="3"/>
  <c r="FE339" i="3"/>
  <c r="FG339" i="3"/>
  <c r="FH339" i="3"/>
  <c r="FJ339" i="3"/>
  <c r="FK339" i="3"/>
  <c r="FM339" i="3"/>
  <c r="FN339" i="3"/>
  <c r="FP339" i="3"/>
  <c r="FQ339" i="3"/>
  <c r="FS339" i="3"/>
  <c r="FT339" i="3"/>
  <c r="FV339" i="3"/>
  <c r="FW339" i="3"/>
  <c r="FY339" i="3"/>
  <c r="FZ339" i="3"/>
  <c r="GB339" i="3"/>
  <c r="GC339" i="3"/>
  <c r="GE339" i="3"/>
  <c r="GF339" i="3"/>
  <c r="GH339" i="3"/>
  <c r="GI339" i="3"/>
  <c r="GK339" i="3"/>
  <c r="GL339" i="3"/>
  <c r="GN339" i="3"/>
  <c r="GO339" i="3"/>
  <c r="GQ339" i="3"/>
  <c r="GR339" i="3"/>
  <c r="GT339" i="3"/>
  <c r="GU339" i="3"/>
  <c r="GW339" i="3"/>
  <c r="GX339" i="3"/>
  <c r="GZ339" i="3"/>
  <c r="HA339" i="3"/>
  <c r="HC339" i="3"/>
  <c r="HD339" i="3"/>
  <c r="HF339" i="3"/>
  <c r="HG339" i="3"/>
  <c r="HI339" i="3"/>
  <c r="HJ339" i="3"/>
  <c r="HL339" i="3"/>
  <c r="HM339" i="3"/>
  <c r="HO339" i="3"/>
  <c r="HP339" i="3"/>
  <c r="HR339" i="3"/>
  <c r="HS339" i="3"/>
  <c r="HU339" i="3"/>
  <c r="HV339" i="3"/>
  <c r="HX339" i="3"/>
  <c r="HY339" i="3"/>
  <c r="IA339" i="3"/>
  <c r="IB339" i="3"/>
  <c r="ID339" i="3"/>
  <c r="IE339" i="3"/>
  <c r="IG339" i="3"/>
  <c r="IH339" i="3"/>
  <c r="IJ339" i="3"/>
  <c r="IK339" i="3"/>
  <c r="IM339" i="3"/>
  <c r="IN339" i="3"/>
  <c r="IP339" i="3"/>
  <c r="IQ339" i="3"/>
  <c r="IS339" i="3"/>
  <c r="IT339" i="3"/>
  <c r="IV339" i="3"/>
  <c r="IW339" i="3"/>
  <c r="IY339" i="3"/>
  <c r="IZ339" i="3"/>
  <c r="JB339" i="3"/>
  <c r="JC339" i="3"/>
  <c r="JE339" i="3"/>
  <c r="JF339" i="3"/>
  <c r="JH339" i="3"/>
  <c r="JI339" i="3"/>
  <c r="JK339" i="3"/>
  <c r="JL339" i="3"/>
  <c r="JN339" i="3"/>
  <c r="JO339" i="3"/>
  <c r="JQ339" i="3"/>
  <c r="JR339" i="3"/>
  <c r="JT339" i="3"/>
  <c r="JU339" i="3"/>
  <c r="JW339" i="3"/>
  <c r="JX339" i="3"/>
  <c r="JZ339" i="3"/>
  <c r="KA339" i="3"/>
  <c r="KC339" i="3"/>
  <c r="KD339" i="3"/>
  <c r="KF339" i="3"/>
  <c r="KG339" i="3"/>
  <c r="KI339" i="3"/>
  <c r="KJ339" i="3"/>
  <c r="KL339" i="3"/>
  <c r="KM339" i="3"/>
  <c r="KO339" i="3"/>
  <c r="KP339" i="3"/>
  <c r="KR339" i="3"/>
  <c r="KS339" i="3"/>
  <c r="KU339" i="3"/>
  <c r="KV339" i="3"/>
  <c r="KX339" i="3"/>
  <c r="KY339" i="3"/>
  <c r="LA339" i="3"/>
  <c r="LB339" i="3"/>
  <c r="LD339" i="3"/>
  <c r="LE339" i="3"/>
  <c r="LG339" i="3"/>
  <c r="LH339" i="3"/>
  <c r="LJ339" i="3"/>
  <c r="LK339" i="3"/>
  <c r="LM339" i="3"/>
  <c r="LN339" i="3"/>
  <c r="LP339" i="3"/>
  <c r="LQ339" i="3"/>
  <c r="LX339" i="3"/>
  <c r="LZ339" i="3"/>
  <c r="MA339" i="3"/>
  <c r="MB339" i="3"/>
  <c r="MC339" i="3"/>
  <c r="MD339" i="3"/>
  <c r="MF339" i="3"/>
  <c r="MI339" i="3"/>
  <c r="D340" i="3"/>
  <c r="E340" i="3"/>
  <c r="G340" i="3"/>
  <c r="H340" i="3"/>
  <c r="J340" i="3"/>
  <c r="K340" i="3"/>
  <c r="M340" i="3"/>
  <c r="N340" i="3"/>
  <c r="P340" i="3"/>
  <c r="Q340" i="3"/>
  <c r="S340" i="3"/>
  <c r="T340" i="3"/>
  <c r="V340" i="3"/>
  <c r="W340" i="3"/>
  <c r="Y340" i="3"/>
  <c r="Z340" i="3"/>
  <c r="AB340" i="3"/>
  <c r="AC340" i="3"/>
  <c r="AE340" i="3"/>
  <c r="AF340" i="3"/>
  <c r="AH340" i="3"/>
  <c r="AJ340" i="3" s="1"/>
  <c r="AK340" i="3"/>
  <c r="AL340" i="3"/>
  <c r="AN340" i="3"/>
  <c r="AO340" i="3"/>
  <c r="AQ340" i="3"/>
  <c r="AR340" i="3"/>
  <c r="AT340" i="3"/>
  <c r="AU340" i="3"/>
  <c r="AW340" i="3"/>
  <c r="AX340" i="3"/>
  <c r="AZ340" i="3"/>
  <c r="BA340" i="3"/>
  <c r="BC340" i="3"/>
  <c r="BD340" i="3"/>
  <c r="BF340" i="3"/>
  <c r="BG340" i="3"/>
  <c r="BI340" i="3"/>
  <c r="BJ340" i="3"/>
  <c r="BL340" i="3"/>
  <c r="BM340" i="3"/>
  <c r="BO340" i="3"/>
  <c r="BP340" i="3"/>
  <c r="BR340" i="3"/>
  <c r="BS340" i="3"/>
  <c r="BU340" i="3"/>
  <c r="BV340" i="3"/>
  <c r="BX340" i="3"/>
  <c r="BY340" i="3"/>
  <c r="CA340" i="3"/>
  <c r="CB340" i="3"/>
  <c r="CD340" i="3"/>
  <c r="CE340" i="3"/>
  <c r="CG340" i="3"/>
  <c r="CH340" i="3"/>
  <c r="CJ340" i="3"/>
  <c r="CK340" i="3"/>
  <c r="CM340" i="3"/>
  <c r="CN340" i="3"/>
  <c r="CP340" i="3"/>
  <c r="CQ340" i="3"/>
  <c r="CS340" i="3"/>
  <c r="CT340" i="3"/>
  <c r="CV340" i="3"/>
  <c r="CW340" i="3"/>
  <c r="CY340" i="3"/>
  <c r="CZ340" i="3"/>
  <c r="DB340" i="3"/>
  <c r="DC340" i="3"/>
  <c r="DE340" i="3"/>
  <c r="DF340" i="3"/>
  <c r="DH340" i="3"/>
  <c r="DI340" i="3"/>
  <c r="DK340" i="3"/>
  <c r="DL340" i="3"/>
  <c r="DN340" i="3"/>
  <c r="DO340" i="3"/>
  <c r="DQ340" i="3"/>
  <c r="DR340" i="3"/>
  <c r="DT340" i="3"/>
  <c r="DU340" i="3"/>
  <c r="DW340" i="3"/>
  <c r="DX340" i="3"/>
  <c r="DZ340" i="3"/>
  <c r="EA340" i="3"/>
  <c r="EC340" i="3"/>
  <c r="ED340" i="3"/>
  <c r="EF340" i="3"/>
  <c r="EG340" i="3"/>
  <c r="EI340" i="3"/>
  <c r="EJ340" i="3"/>
  <c r="EL340" i="3"/>
  <c r="EM340" i="3"/>
  <c r="EO340" i="3"/>
  <c r="EP340" i="3"/>
  <c r="ER340" i="3"/>
  <c r="ES340" i="3"/>
  <c r="EU340" i="3"/>
  <c r="EV340" i="3"/>
  <c r="EX340" i="3"/>
  <c r="EY340" i="3"/>
  <c r="FA340" i="3"/>
  <c r="FB340" i="3"/>
  <c r="FD340" i="3"/>
  <c r="FE340" i="3"/>
  <c r="FG340" i="3"/>
  <c r="FH340" i="3"/>
  <c r="FJ340" i="3"/>
  <c r="FK340" i="3"/>
  <c r="FM340" i="3"/>
  <c r="FN340" i="3"/>
  <c r="FP340" i="3"/>
  <c r="FQ340" i="3"/>
  <c r="FS340" i="3"/>
  <c r="FT340" i="3"/>
  <c r="FV340" i="3"/>
  <c r="FW340" i="3"/>
  <c r="FY340" i="3"/>
  <c r="FZ340" i="3"/>
  <c r="GB340" i="3"/>
  <c r="GC340" i="3"/>
  <c r="GE340" i="3"/>
  <c r="GF340" i="3"/>
  <c r="GH340" i="3"/>
  <c r="GI340" i="3"/>
  <c r="GK340" i="3"/>
  <c r="GL340" i="3"/>
  <c r="GN340" i="3"/>
  <c r="GO340" i="3"/>
  <c r="GQ340" i="3"/>
  <c r="GR340" i="3"/>
  <c r="GT340" i="3"/>
  <c r="GU340" i="3"/>
  <c r="GW340" i="3"/>
  <c r="GX340" i="3"/>
  <c r="GZ340" i="3"/>
  <c r="HA340" i="3"/>
  <c r="HC340" i="3"/>
  <c r="HD340" i="3"/>
  <c r="HF340" i="3"/>
  <c r="HG340" i="3"/>
  <c r="HI340" i="3"/>
  <c r="HJ340" i="3"/>
  <c r="HL340" i="3"/>
  <c r="HM340" i="3"/>
  <c r="HO340" i="3"/>
  <c r="HP340" i="3"/>
  <c r="HR340" i="3"/>
  <c r="HS340" i="3"/>
  <c r="HU340" i="3"/>
  <c r="HV340" i="3"/>
  <c r="HX340" i="3"/>
  <c r="HY340" i="3"/>
  <c r="IA340" i="3"/>
  <c r="IB340" i="3"/>
  <c r="ID340" i="3"/>
  <c r="IE340" i="3"/>
  <c r="IG340" i="3"/>
  <c r="IH340" i="3"/>
  <c r="IJ340" i="3"/>
  <c r="IK340" i="3"/>
  <c r="IM340" i="3"/>
  <c r="IN340" i="3"/>
  <c r="IP340" i="3"/>
  <c r="IQ340" i="3"/>
  <c r="IS340" i="3"/>
  <c r="IT340" i="3"/>
  <c r="IV340" i="3"/>
  <c r="IW340" i="3"/>
  <c r="IY340" i="3"/>
  <c r="IZ340" i="3"/>
  <c r="JB340" i="3"/>
  <c r="JC340" i="3"/>
  <c r="JE340" i="3"/>
  <c r="JF340" i="3"/>
  <c r="JH340" i="3"/>
  <c r="JI340" i="3"/>
  <c r="JK340" i="3"/>
  <c r="JL340" i="3"/>
  <c r="JN340" i="3"/>
  <c r="JO340" i="3"/>
  <c r="JQ340" i="3"/>
  <c r="JR340" i="3"/>
  <c r="JT340" i="3"/>
  <c r="JU340" i="3"/>
  <c r="JW340" i="3"/>
  <c r="JX340" i="3"/>
  <c r="JZ340" i="3"/>
  <c r="KA340" i="3"/>
  <c r="KC340" i="3"/>
  <c r="KD340" i="3"/>
  <c r="KF340" i="3"/>
  <c r="KG340" i="3"/>
  <c r="KI340" i="3"/>
  <c r="KJ340" i="3"/>
  <c r="KL340" i="3"/>
  <c r="KM340" i="3"/>
  <c r="KO340" i="3"/>
  <c r="KP340" i="3"/>
  <c r="KR340" i="3"/>
  <c r="KS340" i="3"/>
  <c r="KU340" i="3"/>
  <c r="KV340" i="3"/>
  <c r="KX340" i="3"/>
  <c r="KY340" i="3"/>
  <c r="LA340" i="3"/>
  <c r="LB340" i="3"/>
  <c r="LD340" i="3"/>
  <c r="LE340" i="3"/>
  <c r="LG340" i="3"/>
  <c r="LH340" i="3"/>
  <c r="LJ340" i="3"/>
  <c r="LK340" i="3"/>
  <c r="LM340" i="3"/>
  <c r="LN340" i="3"/>
  <c r="LP340" i="3"/>
  <c r="LQ340" i="3"/>
  <c r="LX340" i="3"/>
  <c r="LZ340" i="3"/>
  <c r="MA340" i="3"/>
  <c r="MB340" i="3"/>
  <c r="MC340" i="3"/>
  <c r="MD340" i="3"/>
  <c r="MF340" i="3"/>
  <c r="MI340" i="3"/>
  <c r="D341" i="3"/>
  <c r="E341" i="3"/>
  <c r="G341" i="3"/>
  <c r="H341" i="3"/>
  <c r="J341" i="3"/>
  <c r="K341" i="3"/>
  <c r="M341" i="3"/>
  <c r="N341" i="3"/>
  <c r="P341" i="3"/>
  <c r="Q341" i="3"/>
  <c r="S341" i="3"/>
  <c r="T341" i="3"/>
  <c r="V341" i="3"/>
  <c r="W341" i="3"/>
  <c r="Y341" i="3"/>
  <c r="Z341" i="3"/>
  <c r="AB341" i="3"/>
  <c r="AC341" i="3"/>
  <c r="AE341" i="3"/>
  <c r="AF341" i="3"/>
  <c r="AH341" i="3"/>
  <c r="AJ341" i="3" s="1"/>
  <c r="AK341" i="3"/>
  <c r="AL341" i="3"/>
  <c r="AN341" i="3"/>
  <c r="AO341" i="3"/>
  <c r="AQ341" i="3"/>
  <c r="AR341" i="3"/>
  <c r="AT341" i="3"/>
  <c r="AU341" i="3"/>
  <c r="AW341" i="3"/>
  <c r="AX341" i="3"/>
  <c r="AZ341" i="3"/>
  <c r="BA341" i="3"/>
  <c r="BC341" i="3"/>
  <c r="BD341" i="3"/>
  <c r="BF341" i="3"/>
  <c r="BG341" i="3"/>
  <c r="BI341" i="3"/>
  <c r="BJ341" i="3"/>
  <c r="BL341" i="3"/>
  <c r="BM341" i="3"/>
  <c r="BO341" i="3"/>
  <c r="BP341" i="3"/>
  <c r="BR341" i="3"/>
  <c r="BS341" i="3"/>
  <c r="BU341" i="3"/>
  <c r="BV341" i="3"/>
  <c r="BX341" i="3"/>
  <c r="BY341" i="3"/>
  <c r="CA341" i="3"/>
  <c r="CB341" i="3"/>
  <c r="CD341" i="3"/>
  <c r="CE341" i="3"/>
  <c r="CG341" i="3"/>
  <c r="CH341" i="3"/>
  <c r="CJ341" i="3"/>
  <c r="CK341" i="3"/>
  <c r="CM341" i="3"/>
  <c r="CN341" i="3"/>
  <c r="CP341" i="3"/>
  <c r="CQ341" i="3"/>
  <c r="CS341" i="3"/>
  <c r="CT341" i="3"/>
  <c r="CV341" i="3"/>
  <c r="CW341" i="3"/>
  <c r="CY341" i="3"/>
  <c r="CZ341" i="3"/>
  <c r="DB341" i="3"/>
  <c r="DC341" i="3"/>
  <c r="DE341" i="3"/>
  <c r="DF341" i="3"/>
  <c r="DH341" i="3"/>
  <c r="DI341" i="3"/>
  <c r="DK341" i="3"/>
  <c r="DL341" i="3"/>
  <c r="DN341" i="3"/>
  <c r="DO341" i="3"/>
  <c r="DQ341" i="3"/>
  <c r="DR341" i="3"/>
  <c r="DT341" i="3"/>
  <c r="DU341" i="3"/>
  <c r="DW341" i="3"/>
  <c r="DX341" i="3"/>
  <c r="DZ341" i="3"/>
  <c r="EA341" i="3"/>
  <c r="EC341" i="3"/>
  <c r="ED341" i="3"/>
  <c r="EF341" i="3"/>
  <c r="EG341" i="3"/>
  <c r="EI341" i="3"/>
  <c r="EJ341" i="3"/>
  <c r="EL341" i="3"/>
  <c r="EM341" i="3"/>
  <c r="EO341" i="3"/>
  <c r="EP341" i="3"/>
  <c r="ER341" i="3"/>
  <c r="ES341" i="3"/>
  <c r="EU341" i="3"/>
  <c r="EV341" i="3"/>
  <c r="EX341" i="3"/>
  <c r="EY341" i="3"/>
  <c r="FA341" i="3"/>
  <c r="FB341" i="3"/>
  <c r="FD341" i="3"/>
  <c r="FE341" i="3"/>
  <c r="FG341" i="3"/>
  <c r="FH341" i="3"/>
  <c r="FJ341" i="3"/>
  <c r="FK341" i="3"/>
  <c r="FM341" i="3"/>
  <c r="FN341" i="3"/>
  <c r="FP341" i="3"/>
  <c r="FQ341" i="3"/>
  <c r="FS341" i="3"/>
  <c r="FT341" i="3"/>
  <c r="FV341" i="3"/>
  <c r="FW341" i="3"/>
  <c r="FY341" i="3"/>
  <c r="FZ341" i="3"/>
  <c r="GB341" i="3"/>
  <c r="GC341" i="3"/>
  <c r="GE341" i="3"/>
  <c r="GF341" i="3"/>
  <c r="GH341" i="3"/>
  <c r="GI341" i="3"/>
  <c r="GK341" i="3"/>
  <c r="GL341" i="3"/>
  <c r="GN341" i="3"/>
  <c r="GO341" i="3"/>
  <c r="GQ341" i="3"/>
  <c r="GR341" i="3"/>
  <c r="GT341" i="3"/>
  <c r="GU341" i="3"/>
  <c r="GW341" i="3"/>
  <c r="GX341" i="3"/>
  <c r="GZ341" i="3"/>
  <c r="HA341" i="3"/>
  <c r="HC341" i="3"/>
  <c r="HD341" i="3"/>
  <c r="HF341" i="3"/>
  <c r="HG341" i="3"/>
  <c r="HI341" i="3"/>
  <c r="HJ341" i="3"/>
  <c r="HL341" i="3"/>
  <c r="HM341" i="3"/>
  <c r="HO341" i="3"/>
  <c r="HP341" i="3"/>
  <c r="HR341" i="3"/>
  <c r="HS341" i="3"/>
  <c r="HU341" i="3"/>
  <c r="HV341" i="3"/>
  <c r="HX341" i="3"/>
  <c r="HY341" i="3"/>
  <c r="IA341" i="3"/>
  <c r="IB341" i="3"/>
  <c r="ID341" i="3"/>
  <c r="IE341" i="3"/>
  <c r="IG341" i="3"/>
  <c r="IH341" i="3"/>
  <c r="IJ341" i="3"/>
  <c r="IK341" i="3"/>
  <c r="IM341" i="3"/>
  <c r="IN341" i="3"/>
  <c r="IP341" i="3"/>
  <c r="IQ341" i="3"/>
  <c r="IS341" i="3"/>
  <c r="IT341" i="3"/>
  <c r="IV341" i="3"/>
  <c r="IW341" i="3"/>
  <c r="IY341" i="3"/>
  <c r="IZ341" i="3"/>
  <c r="JB341" i="3"/>
  <c r="JC341" i="3"/>
  <c r="JE341" i="3"/>
  <c r="JF341" i="3"/>
  <c r="JH341" i="3"/>
  <c r="JI341" i="3"/>
  <c r="JK341" i="3"/>
  <c r="JL341" i="3"/>
  <c r="JN341" i="3"/>
  <c r="JO341" i="3"/>
  <c r="JQ341" i="3"/>
  <c r="JR341" i="3"/>
  <c r="JT341" i="3"/>
  <c r="JU341" i="3"/>
  <c r="JW341" i="3"/>
  <c r="JX341" i="3"/>
  <c r="JZ341" i="3"/>
  <c r="KA341" i="3"/>
  <c r="KC341" i="3"/>
  <c r="KD341" i="3"/>
  <c r="KF341" i="3"/>
  <c r="KG341" i="3"/>
  <c r="KI341" i="3"/>
  <c r="KJ341" i="3"/>
  <c r="KL341" i="3"/>
  <c r="KM341" i="3"/>
  <c r="KO341" i="3"/>
  <c r="KP341" i="3"/>
  <c r="KR341" i="3"/>
  <c r="KS341" i="3"/>
  <c r="KU341" i="3"/>
  <c r="KV341" i="3"/>
  <c r="KX341" i="3"/>
  <c r="KY341" i="3"/>
  <c r="LA341" i="3"/>
  <c r="LB341" i="3"/>
  <c r="LD341" i="3"/>
  <c r="LE341" i="3"/>
  <c r="LG341" i="3"/>
  <c r="LH341" i="3"/>
  <c r="LJ341" i="3"/>
  <c r="LK341" i="3"/>
  <c r="LM341" i="3"/>
  <c r="LN341" i="3"/>
  <c r="LP341" i="3"/>
  <c r="LQ341" i="3"/>
  <c r="LX341" i="3"/>
  <c r="LZ341" i="3"/>
  <c r="MA341" i="3"/>
  <c r="MB341" i="3"/>
  <c r="MC341" i="3"/>
  <c r="MD341" i="3"/>
  <c r="MF341" i="3"/>
  <c r="MI341" i="3"/>
  <c r="D342" i="3"/>
  <c r="E342" i="3"/>
  <c r="G342" i="3"/>
  <c r="H342" i="3"/>
  <c r="J342" i="3"/>
  <c r="K342" i="3"/>
  <c r="M342" i="3"/>
  <c r="N342" i="3"/>
  <c r="P342" i="3"/>
  <c r="Q342" i="3"/>
  <c r="S342" i="3"/>
  <c r="T342" i="3"/>
  <c r="V342" i="3"/>
  <c r="W342" i="3"/>
  <c r="Y342" i="3"/>
  <c r="Z342" i="3"/>
  <c r="AB342" i="3"/>
  <c r="AC342" i="3"/>
  <c r="AE342" i="3"/>
  <c r="AF342" i="3"/>
  <c r="AH342" i="3"/>
  <c r="AJ342" i="3" s="1"/>
  <c r="AK342" i="3"/>
  <c r="AL342" i="3"/>
  <c r="AN342" i="3"/>
  <c r="AO342" i="3"/>
  <c r="AQ342" i="3"/>
  <c r="AR342" i="3"/>
  <c r="AT342" i="3"/>
  <c r="AU342" i="3"/>
  <c r="AW342" i="3"/>
  <c r="AX342" i="3"/>
  <c r="AZ342" i="3"/>
  <c r="BA342" i="3"/>
  <c r="BC342" i="3"/>
  <c r="BD342" i="3"/>
  <c r="BF342" i="3"/>
  <c r="BG342" i="3"/>
  <c r="BI342" i="3"/>
  <c r="BJ342" i="3"/>
  <c r="BL342" i="3"/>
  <c r="BM342" i="3"/>
  <c r="BO342" i="3"/>
  <c r="BP342" i="3"/>
  <c r="BR342" i="3"/>
  <c r="BS342" i="3"/>
  <c r="BU342" i="3"/>
  <c r="BV342" i="3"/>
  <c r="BX342" i="3"/>
  <c r="BY342" i="3"/>
  <c r="CA342" i="3"/>
  <c r="CB342" i="3"/>
  <c r="CD342" i="3"/>
  <c r="CE342" i="3"/>
  <c r="CG342" i="3"/>
  <c r="CH342" i="3"/>
  <c r="CJ342" i="3"/>
  <c r="CK342" i="3"/>
  <c r="CM342" i="3"/>
  <c r="CN342" i="3"/>
  <c r="CP342" i="3"/>
  <c r="CQ342" i="3"/>
  <c r="CS342" i="3"/>
  <c r="CT342" i="3"/>
  <c r="CV342" i="3"/>
  <c r="CW342" i="3"/>
  <c r="CY342" i="3"/>
  <c r="CZ342" i="3"/>
  <c r="DB342" i="3"/>
  <c r="DC342" i="3"/>
  <c r="DE342" i="3"/>
  <c r="DF342" i="3"/>
  <c r="DH342" i="3"/>
  <c r="DI342" i="3"/>
  <c r="DK342" i="3"/>
  <c r="DL342" i="3"/>
  <c r="DN342" i="3"/>
  <c r="DO342" i="3"/>
  <c r="DQ342" i="3"/>
  <c r="DR342" i="3"/>
  <c r="DT342" i="3"/>
  <c r="DU342" i="3"/>
  <c r="DW342" i="3"/>
  <c r="DX342" i="3"/>
  <c r="DZ342" i="3"/>
  <c r="EA342" i="3"/>
  <c r="EC342" i="3"/>
  <c r="ED342" i="3"/>
  <c r="EF342" i="3"/>
  <c r="EG342" i="3"/>
  <c r="EI342" i="3"/>
  <c r="EJ342" i="3"/>
  <c r="EL342" i="3"/>
  <c r="EM342" i="3"/>
  <c r="EO342" i="3"/>
  <c r="EP342" i="3"/>
  <c r="ER342" i="3"/>
  <c r="ES342" i="3"/>
  <c r="EU342" i="3"/>
  <c r="EV342" i="3"/>
  <c r="EX342" i="3"/>
  <c r="EY342" i="3"/>
  <c r="FA342" i="3"/>
  <c r="FB342" i="3"/>
  <c r="FD342" i="3"/>
  <c r="FE342" i="3"/>
  <c r="FG342" i="3"/>
  <c r="FH342" i="3"/>
  <c r="FJ342" i="3"/>
  <c r="FK342" i="3"/>
  <c r="FM342" i="3"/>
  <c r="FN342" i="3"/>
  <c r="FP342" i="3"/>
  <c r="FQ342" i="3"/>
  <c r="FS342" i="3"/>
  <c r="FT342" i="3"/>
  <c r="FV342" i="3"/>
  <c r="FW342" i="3"/>
  <c r="FY342" i="3"/>
  <c r="FZ342" i="3"/>
  <c r="GB342" i="3"/>
  <c r="GC342" i="3"/>
  <c r="GE342" i="3"/>
  <c r="GF342" i="3"/>
  <c r="GH342" i="3"/>
  <c r="GI342" i="3"/>
  <c r="GK342" i="3"/>
  <c r="GL342" i="3"/>
  <c r="GN342" i="3"/>
  <c r="GO342" i="3"/>
  <c r="GQ342" i="3"/>
  <c r="GR342" i="3"/>
  <c r="GT342" i="3"/>
  <c r="GU342" i="3"/>
  <c r="GW342" i="3"/>
  <c r="GX342" i="3"/>
  <c r="GZ342" i="3"/>
  <c r="HA342" i="3"/>
  <c r="HC342" i="3"/>
  <c r="HD342" i="3"/>
  <c r="HF342" i="3"/>
  <c r="HG342" i="3"/>
  <c r="HI342" i="3"/>
  <c r="HJ342" i="3"/>
  <c r="HL342" i="3"/>
  <c r="HM342" i="3"/>
  <c r="HO342" i="3"/>
  <c r="HP342" i="3"/>
  <c r="HR342" i="3"/>
  <c r="HS342" i="3"/>
  <c r="HU342" i="3"/>
  <c r="HV342" i="3"/>
  <c r="HX342" i="3"/>
  <c r="HY342" i="3"/>
  <c r="IA342" i="3"/>
  <c r="IB342" i="3"/>
  <c r="ID342" i="3"/>
  <c r="IE342" i="3"/>
  <c r="IG342" i="3"/>
  <c r="IH342" i="3"/>
  <c r="IJ342" i="3"/>
  <c r="IK342" i="3"/>
  <c r="IM342" i="3"/>
  <c r="IN342" i="3"/>
  <c r="IP342" i="3"/>
  <c r="IQ342" i="3"/>
  <c r="IS342" i="3"/>
  <c r="IT342" i="3"/>
  <c r="IV342" i="3"/>
  <c r="IW342" i="3"/>
  <c r="IY342" i="3"/>
  <c r="IZ342" i="3"/>
  <c r="JB342" i="3"/>
  <c r="JC342" i="3"/>
  <c r="JE342" i="3"/>
  <c r="JF342" i="3"/>
  <c r="JH342" i="3"/>
  <c r="JI342" i="3"/>
  <c r="JK342" i="3"/>
  <c r="JL342" i="3"/>
  <c r="JN342" i="3"/>
  <c r="JO342" i="3"/>
  <c r="JQ342" i="3"/>
  <c r="JR342" i="3"/>
  <c r="JT342" i="3"/>
  <c r="JU342" i="3"/>
  <c r="JW342" i="3"/>
  <c r="JX342" i="3"/>
  <c r="JZ342" i="3"/>
  <c r="KA342" i="3"/>
  <c r="KC342" i="3"/>
  <c r="KD342" i="3"/>
  <c r="KF342" i="3"/>
  <c r="KG342" i="3"/>
  <c r="KI342" i="3"/>
  <c r="KJ342" i="3"/>
  <c r="KL342" i="3"/>
  <c r="KM342" i="3"/>
  <c r="KO342" i="3"/>
  <c r="KP342" i="3"/>
  <c r="KR342" i="3"/>
  <c r="KS342" i="3"/>
  <c r="KU342" i="3"/>
  <c r="KV342" i="3"/>
  <c r="KX342" i="3"/>
  <c r="KY342" i="3"/>
  <c r="LA342" i="3"/>
  <c r="LB342" i="3"/>
  <c r="LD342" i="3"/>
  <c r="LE342" i="3"/>
  <c r="LG342" i="3"/>
  <c r="LH342" i="3"/>
  <c r="LJ342" i="3"/>
  <c r="LK342" i="3"/>
  <c r="LM342" i="3"/>
  <c r="LN342" i="3"/>
  <c r="LP342" i="3"/>
  <c r="LQ342" i="3"/>
  <c r="LX342" i="3"/>
  <c r="LZ342" i="3"/>
  <c r="MA342" i="3"/>
  <c r="MB342" i="3"/>
  <c r="MC342" i="3"/>
  <c r="MD342" i="3"/>
  <c r="MF342" i="3"/>
  <c r="MI342" i="3"/>
  <c r="D343" i="3"/>
  <c r="E343" i="3"/>
  <c r="G343" i="3"/>
  <c r="H343" i="3"/>
  <c r="J343" i="3"/>
  <c r="K343" i="3"/>
  <c r="M343" i="3"/>
  <c r="N343" i="3"/>
  <c r="P343" i="3"/>
  <c r="Q343" i="3"/>
  <c r="S343" i="3"/>
  <c r="T343" i="3"/>
  <c r="V343" i="3"/>
  <c r="W343" i="3"/>
  <c r="Y343" i="3"/>
  <c r="Z343" i="3"/>
  <c r="AB343" i="3"/>
  <c r="AC343" i="3"/>
  <c r="AE343" i="3"/>
  <c r="AF343" i="3"/>
  <c r="AH343" i="3"/>
  <c r="AJ343" i="3" s="1"/>
  <c r="AK343" i="3"/>
  <c r="AL343" i="3"/>
  <c r="AN343" i="3"/>
  <c r="AO343" i="3"/>
  <c r="AQ343" i="3"/>
  <c r="AR343" i="3"/>
  <c r="AT343" i="3"/>
  <c r="AU343" i="3"/>
  <c r="AW343" i="3"/>
  <c r="AX343" i="3"/>
  <c r="AZ343" i="3"/>
  <c r="BA343" i="3"/>
  <c r="BC343" i="3"/>
  <c r="BD343" i="3"/>
  <c r="BF343" i="3"/>
  <c r="BG343" i="3"/>
  <c r="BI343" i="3"/>
  <c r="BJ343" i="3"/>
  <c r="BL343" i="3"/>
  <c r="BM343" i="3"/>
  <c r="BO343" i="3"/>
  <c r="BP343" i="3"/>
  <c r="BR343" i="3"/>
  <c r="BS343" i="3"/>
  <c r="BU343" i="3"/>
  <c r="BV343" i="3"/>
  <c r="BX343" i="3"/>
  <c r="BY343" i="3"/>
  <c r="CA343" i="3"/>
  <c r="CB343" i="3"/>
  <c r="CD343" i="3"/>
  <c r="CE343" i="3"/>
  <c r="CG343" i="3"/>
  <c r="CH343" i="3"/>
  <c r="CJ343" i="3"/>
  <c r="CK343" i="3"/>
  <c r="CM343" i="3"/>
  <c r="CN343" i="3"/>
  <c r="CP343" i="3"/>
  <c r="CQ343" i="3"/>
  <c r="CS343" i="3"/>
  <c r="CT343" i="3"/>
  <c r="CV343" i="3"/>
  <c r="CW343" i="3"/>
  <c r="CY343" i="3"/>
  <c r="CZ343" i="3"/>
  <c r="DB343" i="3"/>
  <c r="DC343" i="3"/>
  <c r="DE343" i="3"/>
  <c r="DF343" i="3"/>
  <c r="DH343" i="3"/>
  <c r="DI343" i="3"/>
  <c r="DK343" i="3"/>
  <c r="DL343" i="3"/>
  <c r="DN343" i="3"/>
  <c r="DO343" i="3"/>
  <c r="DQ343" i="3"/>
  <c r="DR343" i="3"/>
  <c r="DT343" i="3"/>
  <c r="DU343" i="3"/>
  <c r="DW343" i="3"/>
  <c r="DX343" i="3"/>
  <c r="DZ343" i="3"/>
  <c r="EA343" i="3"/>
  <c r="EC343" i="3"/>
  <c r="ED343" i="3"/>
  <c r="EF343" i="3"/>
  <c r="EG343" i="3"/>
  <c r="EI343" i="3"/>
  <c r="EJ343" i="3"/>
  <c r="EL343" i="3"/>
  <c r="EM343" i="3"/>
  <c r="EO343" i="3"/>
  <c r="EP343" i="3"/>
  <c r="ER343" i="3"/>
  <c r="ES343" i="3"/>
  <c r="EU343" i="3"/>
  <c r="EV343" i="3"/>
  <c r="EX343" i="3"/>
  <c r="EY343" i="3"/>
  <c r="FA343" i="3"/>
  <c r="FB343" i="3"/>
  <c r="FD343" i="3"/>
  <c r="FE343" i="3"/>
  <c r="FG343" i="3"/>
  <c r="FH343" i="3"/>
  <c r="FJ343" i="3"/>
  <c r="FK343" i="3"/>
  <c r="FM343" i="3"/>
  <c r="FN343" i="3"/>
  <c r="FP343" i="3"/>
  <c r="FQ343" i="3"/>
  <c r="FS343" i="3"/>
  <c r="FT343" i="3"/>
  <c r="FV343" i="3"/>
  <c r="FW343" i="3"/>
  <c r="FY343" i="3"/>
  <c r="FZ343" i="3"/>
  <c r="GB343" i="3"/>
  <c r="GC343" i="3"/>
  <c r="GE343" i="3"/>
  <c r="GF343" i="3"/>
  <c r="GH343" i="3"/>
  <c r="GI343" i="3"/>
  <c r="GK343" i="3"/>
  <c r="GL343" i="3"/>
  <c r="GN343" i="3"/>
  <c r="GO343" i="3"/>
  <c r="GQ343" i="3"/>
  <c r="GR343" i="3"/>
  <c r="GT343" i="3"/>
  <c r="GU343" i="3"/>
  <c r="GW343" i="3"/>
  <c r="GX343" i="3"/>
  <c r="GZ343" i="3"/>
  <c r="HA343" i="3"/>
  <c r="HC343" i="3"/>
  <c r="HD343" i="3"/>
  <c r="HF343" i="3"/>
  <c r="HG343" i="3"/>
  <c r="HI343" i="3"/>
  <c r="HJ343" i="3"/>
  <c r="HL343" i="3"/>
  <c r="HM343" i="3"/>
  <c r="HO343" i="3"/>
  <c r="HP343" i="3"/>
  <c r="HR343" i="3"/>
  <c r="HS343" i="3"/>
  <c r="HU343" i="3"/>
  <c r="HV343" i="3"/>
  <c r="HX343" i="3"/>
  <c r="HY343" i="3"/>
  <c r="IA343" i="3"/>
  <c r="IB343" i="3"/>
  <c r="ID343" i="3"/>
  <c r="IE343" i="3"/>
  <c r="IG343" i="3"/>
  <c r="IH343" i="3"/>
  <c r="IJ343" i="3"/>
  <c r="IK343" i="3"/>
  <c r="IM343" i="3"/>
  <c r="IN343" i="3"/>
  <c r="IP343" i="3"/>
  <c r="IQ343" i="3"/>
  <c r="IS343" i="3"/>
  <c r="IT343" i="3"/>
  <c r="IV343" i="3"/>
  <c r="IW343" i="3"/>
  <c r="IY343" i="3"/>
  <c r="IZ343" i="3"/>
  <c r="JB343" i="3"/>
  <c r="JC343" i="3"/>
  <c r="JE343" i="3"/>
  <c r="JF343" i="3"/>
  <c r="JH343" i="3"/>
  <c r="JI343" i="3"/>
  <c r="JK343" i="3"/>
  <c r="JL343" i="3"/>
  <c r="JN343" i="3"/>
  <c r="JO343" i="3"/>
  <c r="JQ343" i="3"/>
  <c r="JR343" i="3"/>
  <c r="JT343" i="3"/>
  <c r="JU343" i="3"/>
  <c r="JW343" i="3"/>
  <c r="JX343" i="3"/>
  <c r="JZ343" i="3"/>
  <c r="KA343" i="3"/>
  <c r="KC343" i="3"/>
  <c r="KD343" i="3"/>
  <c r="KF343" i="3"/>
  <c r="KG343" i="3"/>
  <c r="KI343" i="3"/>
  <c r="KJ343" i="3"/>
  <c r="KL343" i="3"/>
  <c r="KM343" i="3"/>
  <c r="KO343" i="3"/>
  <c r="KP343" i="3"/>
  <c r="KR343" i="3"/>
  <c r="KS343" i="3"/>
  <c r="KU343" i="3"/>
  <c r="KV343" i="3"/>
  <c r="KX343" i="3"/>
  <c r="KY343" i="3"/>
  <c r="LA343" i="3"/>
  <c r="LB343" i="3"/>
  <c r="LD343" i="3"/>
  <c r="LE343" i="3"/>
  <c r="LG343" i="3"/>
  <c r="LH343" i="3"/>
  <c r="LJ343" i="3"/>
  <c r="LK343" i="3"/>
  <c r="LM343" i="3"/>
  <c r="LN343" i="3"/>
  <c r="LP343" i="3"/>
  <c r="LQ343" i="3"/>
  <c r="LX343" i="3"/>
  <c r="LZ343" i="3"/>
  <c r="MA343" i="3"/>
  <c r="MB343" i="3"/>
  <c r="MC343" i="3"/>
  <c r="MD343" i="3"/>
  <c r="MF343" i="3"/>
  <c r="MI343" i="3"/>
  <c r="D344" i="3"/>
  <c r="E344" i="3"/>
  <c r="G344" i="3"/>
  <c r="H344" i="3"/>
  <c r="J344" i="3"/>
  <c r="K344" i="3"/>
  <c r="M344" i="3"/>
  <c r="N344" i="3"/>
  <c r="P344" i="3"/>
  <c r="Q344" i="3"/>
  <c r="S344" i="3"/>
  <c r="T344" i="3"/>
  <c r="V344" i="3"/>
  <c r="W344" i="3"/>
  <c r="Y344" i="3"/>
  <c r="Z344" i="3"/>
  <c r="AB344" i="3"/>
  <c r="AC344" i="3"/>
  <c r="AE344" i="3"/>
  <c r="AF344" i="3"/>
  <c r="AH344" i="3"/>
  <c r="AJ344" i="3" s="1"/>
  <c r="AK344" i="3"/>
  <c r="AL344" i="3"/>
  <c r="AN344" i="3"/>
  <c r="AO344" i="3"/>
  <c r="AQ344" i="3"/>
  <c r="AR344" i="3"/>
  <c r="AT344" i="3"/>
  <c r="AU344" i="3"/>
  <c r="AW344" i="3"/>
  <c r="AX344" i="3"/>
  <c r="AZ344" i="3"/>
  <c r="BA344" i="3"/>
  <c r="BC344" i="3"/>
  <c r="BD344" i="3"/>
  <c r="BF344" i="3"/>
  <c r="BG344" i="3"/>
  <c r="BI344" i="3"/>
  <c r="BJ344" i="3"/>
  <c r="BL344" i="3"/>
  <c r="BM344" i="3"/>
  <c r="BO344" i="3"/>
  <c r="BP344" i="3"/>
  <c r="BR344" i="3"/>
  <c r="BS344" i="3"/>
  <c r="BU344" i="3"/>
  <c r="BV344" i="3"/>
  <c r="BX344" i="3"/>
  <c r="BY344" i="3"/>
  <c r="CA344" i="3"/>
  <c r="CB344" i="3"/>
  <c r="CD344" i="3"/>
  <c r="CE344" i="3"/>
  <c r="CG344" i="3"/>
  <c r="CH344" i="3"/>
  <c r="CJ344" i="3"/>
  <c r="CK344" i="3"/>
  <c r="CM344" i="3"/>
  <c r="CN344" i="3"/>
  <c r="CP344" i="3"/>
  <c r="CQ344" i="3"/>
  <c r="CS344" i="3"/>
  <c r="CT344" i="3"/>
  <c r="CV344" i="3"/>
  <c r="CW344" i="3"/>
  <c r="CY344" i="3"/>
  <c r="CZ344" i="3"/>
  <c r="DB344" i="3"/>
  <c r="DC344" i="3"/>
  <c r="DE344" i="3"/>
  <c r="DF344" i="3"/>
  <c r="DH344" i="3"/>
  <c r="DI344" i="3"/>
  <c r="DK344" i="3"/>
  <c r="DL344" i="3"/>
  <c r="DN344" i="3"/>
  <c r="DO344" i="3"/>
  <c r="DQ344" i="3"/>
  <c r="DR344" i="3"/>
  <c r="DT344" i="3"/>
  <c r="DU344" i="3"/>
  <c r="DW344" i="3"/>
  <c r="DX344" i="3"/>
  <c r="DZ344" i="3"/>
  <c r="EA344" i="3"/>
  <c r="EC344" i="3"/>
  <c r="ED344" i="3"/>
  <c r="EF344" i="3"/>
  <c r="EG344" i="3"/>
  <c r="EI344" i="3"/>
  <c r="EJ344" i="3"/>
  <c r="EL344" i="3"/>
  <c r="EM344" i="3"/>
  <c r="EO344" i="3"/>
  <c r="EP344" i="3"/>
  <c r="ER344" i="3"/>
  <c r="ES344" i="3"/>
  <c r="EU344" i="3"/>
  <c r="EV344" i="3"/>
  <c r="EX344" i="3"/>
  <c r="EY344" i="3"/>
  <c r="FA344" i="3"/>
  <c r="FB344" i="3"/>
  <c r="FD344" i="3"/>
  <c r="FE344" i="3"/>
  <c r="FG344" i="3"/>
  <c r="FH344" i="3"/>
  <c r="FJ344" i="3"/>
  <c r="FK344" i="3"/>
  <c r="FM344" i="3"/>
  <c r="FN344" i="3"/>
  <c r="FP344" i="3"/>
  <c r="FQ344" i="3"/>
  <c r="FS344" i="3"/>
  <c r="FT344" i="3"/>
  <c r="FV344" i="3"/>
  <c r="FW344" i="3"/>
  <c r="FY344" i="3"/>
  <c r="FZ344" i="3"/>
  <c r="GB344" i="3"/>
  <c r="GC344" i="3"/>
  <c r="GE344" i="3"/>
  <c r="GF344" i="3"/>
  <c r="GH344" i="3"/>
  <c r="GI344" i="3"/>
  <c r="GK344" i="3"/>
  <c r="GL344" i="3"/>
  <c r="GN344" i="3"/>
  <c r="GO344" i="3"/>
  <c r="GQ344" i="3"/>
  <c r="GR344" i="3"/>
  <c r="GT344" i="3"/>
  <c r="GU344" i="3"/>
  <c r="GW344" i="3"/>
  <c r="GX344" i="3"/>
  <c r="GZ344" i="3"/>
  <c r="HA344" i="3"/>
  <c r="HC344" i="3"/>
  <c r="HD344" i="3"/>
  <c r="HF344" i="3"/>
  <c r="HG344" i="3"/>
  <c r="HI344" i="3"/>
  <c r="HJ344" i="3"/>
  <c r="HL344" i="3"/>
  <c r="HM344" i="3"/>
  <c r="HO344" i="3"/>
  <c r="HP344" i="3"/>
  <c r="HR344" i="3"/>
  <c r="HS344" i="3"/>
  <c r="HU344" i="3"/>
  <c r="HV344" i="3"/>
  <c r="HX344" i="3"/>
  <c r="HY344" i="3"/>
  <c r="IA344" i="3"/>
  <c r="IB344" i="3"/>
  <c r="ID344" i="3"/>
  <c r="IE344" i="3"/>
  <c r="IG344" i="3"/>
  <c r="IH344" i="3"/>
  <c r="IJ344" i="3"/>
  <c r="IK344" i="3"/>
  <c r="IM344" i="3"/>
  <c r="IN344" i="3"/>
  <c r="IP344" i="3"/>
  <c r="IQ344" i="3"/>
  <c r="IS344" i="3"/>
  <c r="IT344" i="3"/>
  <c r="IV344" i="3"/>
  <c r="IW344" i="3"/>
  <c r="IY344" i="3"/>
  <c r="IZ344" i="3"/>
  <c r="JB344" i="3"/>
  <c r="JC344" i="3"/>
  <c r="JE344" i="3"/>
  <c r="JF344" i="3"/>
  <c r="JH344" i="3"/>
  <c r="JI344" i="3"/>
  <c r="JK344" i="3"/>
  <c r="JL344" i="3"/>
  <c r="JN344" i="3"/>
  <c r="JO344" i="3"/>
  <c r="JQ344" i="3"/>
  <c r="JR344" i="3"/>
  <c r="JT344" i="3"/>
  <c r="JU344" i="3"/>
  <c r="JW344" i="3"/>
  <c r="JX344" i="3"/>
  <c r="JZ344" i="3"/>
  <c r="KA344" i="3"/>
  <c r="KC344" i="3"/>
  <c r="KD344" i="3"/>
  <c r="KF344" i="3"/>
  <c r="KG344" i="3"/>
  <c r="KI344" i="3"/>
  <c r="KJ344" i="3"/>
  <c r="KL344" i="3"/>
  <c r="KM344" i="3"/>
  <c r="KO344" i="3"/>
  <c r="KP344" i="3"/>
  <c r="KR344" i="3"/>
  <c r="KS344" i="3"/>
  <c r="KU344" i="3"/>
  <c r="KV344" i="3"/>
  <c r="KX344" i="3"/>
  <c r="KY344" i="3"/>
  <c r="LA344" i="3"/>
  <c r="LB344" i="3"/>
  <c r="LD344" i="3"/>
  <c r="LE344" i="3"/>
  <c r="LG344" i="3"/>
  <c r="LH344" i="3"/>
  <c r="LJ344" i="3"/>
  <c r="LK344" i="3"/>
  <c r="LM344" i="3"/>
  <c r="LN344" i="3"/>
  <c r="LP344" i="3"/>
  <c r="LQ344" i="3"/>
  <c r="LX344" i="3"/>
  <c r="LZ344" i="3"/>
  <c r="MA344" i="3"/>
  <c r="MB344" i="3"/>
  <c r="MC344" i="3"/>
  <c r="MD344" i="3"/>
  <c r="MF344" i="3"/>
  <c r="MI344" i="3"/>
  <c r="D345" i="3"/>
  <c r="E345" i="3"/>
  <c r="G345" i="3"/>
  <c r="H345" i="3"/>
  <c r="J345" i="3"/>
  <c r="K345" i="3"/>
  <c r="M345" i="3"/>
  <c r="N345" i="3"/>
  <c r="P345" i="3"/>
  <c r="Q345" i="3"/>
  <c r="S345" i="3"/>
  <c r="T345" i="3"/>
  <c r="V345" i="3"/>
  <c r="W345" i="3"/>
  <c r="Y345" i="3"/>
  <c r="Z345" i="3"/>
  <c r="AB345" i="3"/>
  <c r="AC345" i="3"/>
  <c r="AE345" i="3"/>
  <c r="AF345" i="3"/>
  <c r="AH345" i="3"/>
  <c r="AJ345" i="3" s="1"/>
  <c r="AK345" i="3"/>
  <c r="AL345" i="3"/>
  <c r="AN345" i="3"/>
  <c r="AO345" i="3"/>
  <c r="AQ345" i="3"/>
  <c r="AR345" i="3"/>
  <c r="AT345" i="3"/>
  <c r="AU345" i="3"/>
  <c r="AW345" i="3"/>
  <c r="AX345" i="3"/>
  <c r="AZ345" i="3"/>
  <c r="BA345" i="3"/>
  <c r="BC345" i="3"/>
  <c r="BD345" i="3"/>
  <c r="BF345" i="3"/>
  <c r="BG345" i="3"/>
  <c r="BI345" i="3"/>
  <c r="BJ345" i="3"/>
  <c r="BL345" i="3"/>
  <c r="BM345" i="3"/>
  <c r="BO345" i="3"/>
  <c r="BP345" i="3"/>
  <c r="BR345" i="3"/>
  <c r="BS345" i="3"/>
  <c r="BU345" i="3"/>
  <c r="BV345" i="3"/>
  <c r="BX345" i="3"/>
  <c r="BY345" i="3"/>
  <c r="CA345" i="3"/>
  <c r="CB345" i="3"/>
  <c r="CD345" i="3"/>
  <c r="CE345" i="3"/>
  <c r="CG345" i="3"/>
  <c r="CH345" i="3"/>
  <c r="CJ345" i="3"/>
  <c r="CK345" i="3"/>
  <c r="CM345" i="3"/>
  <c r="CN345" i="3"/>
  <c r="CP345" i="3"/>
  <c r="CQ345" i="3"/>
  <c r="CS345" i="3"/>
  <c r="CT345" i="3"/>
  <c r="CV345" i="3"/>
  <c r="CW345" i="3"/>
  <c r="CY345" i="3"/>
  <c r="CZ345" i="3"/>
  <c r="DB345" i="3"/>
  <c r="DC345" i="3"/>
  <c r="DE345" i="3"/>
  <c r="DF345" i="3"/>
  <c r="DH345" i="3"/>
  <c r="DI345" i="3"/>
  <c r="DK345" i="3"/>
  <c r="DL345" i="3"/>
  <c r="DN345" i="3"/>
  <c r="DO345" i="3"/>
  <c r="DQ345" i="3"/>
  <c r="DR345" i="3"/>
  <c r="DT345" i="3"/>
  <c r="DU345" i="3"/>
  <c r="DW345" i="3"/>
  <c r="DX345" i="3"/>
  <c r="DZ345" i="3"/>
  <c r="EA345" i="3"/>
  <c r="EC345" i="3"/>
  <c r="ED345" i="3"/>
  <c r="EF345" i="3"/>
  <c r="EG345" i="3"/>
  <c r="EI345" i="3"/>
  <c r="EJ345" i="3"/>
  <c r="EL345" i="3"/>
  <c r="EM345" i="3"/>
  <c r="EO345" i="3"/>
  <c r="EP345" i="3"/>
  <c r="ER345" i="3"/>
  <c r="ES345" i="3"/>
  <c r="EU345" i="3"/>
  <c r="EV345" i="3"/>
  <c r="EX345" i="3"/>
  <c r="EY345" i="3"/>
  <c r="FA345" i="3"/>
  <c r="FB345" i="3"/>
  <c r="FD345" i="3"/>
  <c r="FE345" i="3"/>
  <c r="FG345" i="3"/>
  <c r="FH345" i="3"/>
  <c r="FJ345" i="3"/>
  <c r="FK345" i="3"/>
  <c r="FM345" i="3"/>
  <c r="FN345" i="3"/>
  <c r="FP345" i="3"/>
  <c r="FQ345" i="3"/>
  <c r="FS345" i="3"/>
  <c r="FT345" i="3"/>
  <c r="FV345" i="3"/>
  <c r="FW345" i="3"/>
  <c r="FY345" i="3"/>
  <c r="FZ345" i="3"/>
  <c r="GB345" i="3"/>
  <c r="GC345" i="3"/>
  <c r="GE345" i="3"/>
  <c r="GF345" i="3"/>
  <c r="GH345" i="3"/>
  <c r="GI345" i="3"/>
  <c r="GK345" i="3"/>
  <c r="GL345" i="3"/>
  <c r="GN345" i="3"/>
  <c r="GO345" i="3"/>
  <c r="GQ345" i="3"/>
  <c r="GR345" i="3"/>
  <c r="GT345" i="3"/>
  <c r="GU345" i="3"/>
  <c r="GW345" i="3"/>
  <c r="GX345" i="3"/>
  <c r="GZ345" i="3"/>
  <c r="HA345" i="3"/>
  <c r="HC345" i="3"/>
  <c r="HD345" i="3"/>
  <c r="HF345" i="3"/>
  <c r="HG345" i="3"/>
  <c r="HI345" i="3"/>
  <c r="HJ345" i="3"/>
  <c r="HL345" i="3"/>
  <c r="HM345" i="3"/>
  <c r="HO345" i="3"/>
  <c r="HP345" i="3"/>
  <c r="HR345" i="3"/>
  <c r="HS345" i="3"/>
  <c r="HU345" i="3"/>
  <c r="HV345" i="3"/>
  <c r="HX345" i="3"/>
  <c r="HY345" i="3"/>
  <c r="IA345" i="3"/>
  <c r="IB345" i="3"/>
  <c r="ID345" i="3"/>
  <c r="IE345" i="3"/>
  <c r="IG345" i="3"/>
  <c r="IH345" i="3"/>
  <c r="IJ345" i="3"/>
  <c r="IK345" i="3"/>
  <c r="IM345" i="3"/>
  <c r="IN345" i="3"/>
  <c r="IP345" i="3"/>
  <c r="IQ345" i="3"/>
  <c r="IS345" i="3"/>
  <c r="IT345" i="3"/>
  <c r="IV345" i="3"/>
  <c r="IW345" i="3"/>
  <c r="IY345" i="3"/>
  <c r="IZ345" i="3"/>
  <c r="JB345" i="3"/>
  <c r="JC345" i="3"/>
  <c r="JE345" i="3"/>
  <c r="JF345" i="3"/>
  <c r="JH345" i="3"/>
  <c r="JI345" i="3"/>
  <c r="JK345" i="3"/>
  <c r="JL345" i="3"/>
  <c r="JN345" i="3"/>
  <c r="JO345" i="3"/>
  <c r="JQ345" i="3"/>
  <c r="JR345" i="3"/>
  <c r="JT345" i="3"/>
  <c r="JU345" i="3"/>
  <c r="JW345" i="3"/>
  <c r="JX345" i="3"/>
  <c r="JZ345" i="3"/>
  <c r="KA345" i="3"/>
  <c r="KC345" i="3"/>
  <c r="KD345" i="3"/>
  <c r="KF345" i="3"/>
  <c r="KG345" i="3"/>
  <c r="KI345" i="3"/>
  <c r="KJ345" i="3"/>
  <c r="KL345" i="3"/>
  <c r="KM345" i="3"/>
  <c r="KO345" i="3"/>
  <c r="KP345" i="3"/>
  <c r="KR345" i="3"/>
  <c r="KS345" i="3"/>
  <c r="KU345" i="3"/>
  <c r="KV345" i="3"/>
  <c r="KX345" i="3"/>
  <c r="KY345" i="3"/>
  <c r="LA345" i="3"/>
  <c r="LB345" i="3"/>
  <c r="LD345" i="3"/>
  <c r="LE345" i="3"/>
  <c r="LG345" i="3"/>
  <c r="LH345" i="3"/>
  <c r="LJ345" i="3"/>
  <c r="LK345" i="3"/>
  <c r="LM345" i="3"/>
  <c r="LN345" i="3"/>
  <c r="LP345" i="3"/>
  <c r="LQ345" i="3"/>
  <c r="LX345" i="3"/>
  <c r="LZ345" i="3"/>
  <c r="MA345" i="3"/>
  <c r="MB345" i="3"/>
  <c r="MC345" i="3"/>
  <c r="MD345" i="3"/>
  <c r="MF345" i="3"/>
  <c r="MI345" i="3"/>
  <c r="D346" i="3"/>
  <c r="E346" i="3"/>
  <c r="G346" i="3"/>
  <c r="H346" i="3"/>
  <c r="J346" i="3"/>
  <c r="K346" i="3"/>
  <c r="M346" i="3"/>
  <c r="N346" i="3"/>
  <c r="P346" i="3"/>
  <c r="Q346" i="3"/>
  <c r="S346" i="3"/>
  <c r="T346" i="3"/>
  <c r="V346" i="3"/>
  <c r="W346" i="3"/>
  <c r="Y346" i="3"/>
  <c r="Z346" i="3"/>
  <c r="AB346" i="3"/>
  <c r="AC346" i="3"/>
  <c r="AE346" i="3"/>
  <c r="AF346" i="3"/>
  <c r="AH346" i="3"/>
  <c r="AJ346" i="3" s="1"/>
  <c r="AK346" i="3"/>
  <c r="AL346" i="3"/>
  <c r="AN346" i="3"/>
  <c r="AO346" i="3"/>
  <c r="AQ346" i="3"/>
  <c r="AR346" i="3"/>
  <c r="AT346" i="3"/>
  <c r="AU346" i="3"/>
  <c r="AW346" i="3"/>
  <c r="AX346" i="3"/>
  <c r="AZ346" i="3"/>
  <c r="BA346" i="3"/>
  <c r="BC346" i="3"/>
  <c r="BD346" i="3"/>
  <c r="BF346" i="3"/>
  <c r="BG346" i="3"/>
  <c r="BI346" i="3"/>
  <c r="BJ346" i="3"/>
  <c r="BL346" i="3"/>
  <c r="BM346" i="3"/>
  <c r="BO346" i="3"/>
  <c r="BP346" i="3"/>
  <c r="BR346" i="3"/>
  <c r="BS346" i="3"/>
  <c r="BU346" i="3"/>
  <c r="BV346" i="3"/>
  <c r="BX346" i="3"/>
  <c r="BY346" i="3"/>
  <c r="CA346" i="3"/>
  <c r="CB346" i="3"/>
  <c r="CD346" i="3"/>
  <c r="CE346" i="3"/>
  <c r="CG346" i="3"/>
  <c r="CH346" i="3"/>
  <c r="CJ346" i="3"/>
  <c r="CK346" i="3"/>
  <c r="CM346" i="3"/>
  <c r="CN346" i="3"/>
  <c r="CP346" i="3"/>
  <c r="CQ346" i="3"/>
  <c r="CS346" i="3"/>
  <c r="CT346" i="3"/>
  <c r="CV346" i="3"/>
  <c r="CW346" i="3"/>
  <c r="CY346" i="3"/>
  <c r="CZ346" i="3"/>
  <c r="DB346" i="3"/>
  <c r="DC346" i="3"/>
  <c r="DE346" i="3"/>
  <c r="DF346" i="3"/>
  <c r="DH346" i="3"/>
  <c r="DI346" i="3"/>
  <c r="DK346" i="3"/>
  <c r="DL346" i="3"/>
  <c r="DN346" i="3"/>
  <c r="DO346" i="3"/>
  <c r="DQ346" i="3"/>
  <c r="DR346" i="3"/>
  <c r="DT346" i="3"/>
  <c r="DU346" i="3"/>
  <c r="DW346" i="3"/>
  <c r="DX346" i="3"/>
  <c r="DZ346" i="3"/>
  <c r="EA346" i="3"/>
  <c r="EC346" i="3"/>
  <c r="ED346" i="3"/>
  <c r="EF346" i="3"/>
  <c r="EG346" i="3"/>
  <c r="EI346" i="3"/>
  <c r="EJ346" i="3"/>
  <c r="EL346" i="3"/>
  <c r="EM346" i="3"/>
  <c r="EO346" i="3"/>
  <c r="EP346" i="3"/>
  <c r="ER346" i="3"/>
  <c r="ES346" i="3"/>
  <c r="EU346" i="3"/>
  <c r="EV346" i="3"/>
  <c r="EX346" i="3"/>
  <c r="EY346" i="3"/>
  <c r="FA346" i="3"/>
  <c r="FB346" i="3"/>
  <c r="FD346" i="3"/>
  <c r="FE346" i="3"/>
  <c r="FG346" i="3"/>
  <c r="FH346" i="3"/>
  <c r="FJ346" i="3"/>
  <c r="FK346" i="3"/>
  <c r="FM346" i="3"/>
  <c r="FN346" i="3"/>
  <c r="FP346" i="3"/>
  <c r="FQ346" i="3"/>
  <c r="FS346" i="3"/>
  <c r="FT346" i="3"/>
  <c r="FV346" i="3"/>
  <c r="FW346" i="3"/>
  <c r="FY346" i="3"/>
  <c r="FZ346" i="3"/>
  <c r="GB346" i="3"/>
  <c r="GC346" i="3"/>
  <c r="GE346" i="3"/>
  <c r="GF346" i="3"/>
  <c r="GH346" i="3"/>
  <c r="GI346" i="3"/>
  <c r="GK346" i="3"/>
  <c r="GL346" i="3"/>
  <c r="GN346" i="3"/>
  <c r="GO346" i="3"/>
  <c r="GQ346" i="3"/>
  <c r="GR346" i="3"/>
  <c r="GT346" i="3"/>
  <c r="GU346" i="3"/>
  <c r="GW346" i="3"/>
  <c r="GX346" i="3"/>
  <c r="GZ346" i="3"/>
  <c r="HA346" i="3"/>
  <c r="HC346" i="3"/>
  <c r="HD346" i="3"/>
  <c r="HF346" i="3"/>
  <c r="HG346" i="3"/>
  <c r="HI346" i="3"/>
  <c r="HJ346" i="3"/>
  <c r="HL346" i="3"/>
  <c r="HM346" i="3"/>
  <c r="HO346" i="3"/>
  <c r="HP346" i="3"/>
  <c r="HR346" i="3"/>
  <c r="HS346" i="3"/>
  <c r="HU346" i="3"/>
  <c r="HV346" i="3"/>
  <c r="HX346" i="3"/>
  <c r="HY346" i="3"/>
  <c r="IA346" i="3"/>
  <c r="IB346" i="3"/>
  <c r="ID346" i="3"/>
  <c r="IE346" i="3"/>
  <c r="IG346" i="3"/>
  <c r="IH346" i="3"/>
  <c r="IJ346" i="3"/>
  <c r="IK346" i="3"/>
  <c r="IM346" i="3"/>
  <c r="IN346" i="3"/>
  <c r="IP346" i="3"/>
  <c r="IQ346" i="3"/>
  <c r="IS346" i="3"/>
  <c r="IT346" i="3"/>
  <c r="IV346" i="3"/>
  <c r="IW346" i="3"/>
  <c r="IY346" i="3"/>
  <c r="IZ346" i="3"/>
  <c r="JB346" i="3"/>
  <c r="JC346" i="3"/>
  <c r="JE346" i="3"/>
  <c r="JF346" i="3"/>
  <c r="JH346" i="3"/>
  <c r="JI346" i="3"/>
  <c r="JK346" i="3"/>
  <c r="JL346" i="3"/>
  <c r="JN346" i="3"/>
  <c r="JO346" i="3"/>
  <c r="JQ346" i="3"/>
  <c r="JR346" i="3"/>
  <c r="JT346" i="3"/>
  <c r="JU346" i="3"/>
  <c r="JW346" i="3"/>
  <c r="JX346" i="3"/>
  <c r="JZ346" i="3"/>
  <c r="KA346" i="3"/>
  <c r="KC346" i="3"/>
  <c r="KD346" i="3"/>
  <c r="KF346" i="3"/>
  <c r="KG346" i="3"/>
  <c r="KI346" i="3"/>
  <c r="KJ346" i="3"/>
  <c r="KL346" i="3"/>
  <c r="KM346" i="3"/>
  <c r="KO346" i="3"/>
  <c r="KP346" i="3"/>
  <c r="KR346" i="3"/>
  <c r="KS346" i="3"/>
  <c r="KU346" i="3"/>
  <c r="KV346" i="3"/>
  <c r="KX346" i="3"/>
  <c r="KY346" i="3"/>
  <c r="LA346" i="3"/>
  <c r="LB346" i="3"/>
  <c r="LD346" i="3"/>
  <c r="LE346" i="3"/>
  <c r="LG346" i="3"/>
  <c r="LH346" i="3"/>
  <c r="LJ346" i="3"/>
  <c r="LK346" i="3"/>
  <c r="LM346" i="3"/>
  <c r="LN346" i="3"/>
  <c r="LP346" i="3"/>
  <c r="LQ346" i="3"/>
  <c r="LX346" i="3"/>
  <c r="LZ346" i="3"/>
  <c r="MA346" i="3"/>
  <c r="MB346" i="3"/>
  <c r="MC346" i="3"/>
  <c r="MD346" i="3"/>
  <c r="MF346" i="3"/>
  <c r="MI346" i="3"/>
  <c r="D347" i="3"/>
  <c r="E347" i="3"/>
  <c r="G347" i="3"/>
  <c r="H347" i="3"/>
  <c r="J347" i="3"/>
  <c r="K347" i="3"/>
  <c r="M347" i="3"/>
  <c r="N347" i="3"/>
  <c r="P347" i="3"/>
  <c r="Q347" i="3"/>
  <c r="S347" i="3"/>
  <c r="T347" i="3"/>
  <c r="V347" i="3"/>
  <c r="W347" i="3"/>
  <c r="Y347" i="3"/>
  <c r="Z347" i="3"/>
  <c r="AB347" i="3"/>
  <c r="AC347" i="3"/>
  <c r="AE347" i="3"/>
  <c r="AF347" i="3"/>
  <c r="AH347" i="3"/>
  <c r="AJ347" i="3" s="1"/>
  <c r="AK347" i="3"/>
  <c r="AL347" i="3"/>
  <c r="AN347" i="3"/>
  <c r="AO347" i="3"/>
  <c r="AQ347" i="3"/>
  <c r="AR347" i="3"/>
  <c r="AT347" i="3"/>
  <c r="AU347" i="3"/>
  <c r="AW347" i="3"/>
  <c r="AX347" i="3"/>
  <c r="AZ347" i="3"/>
  <c r="BA347" i="3"/>
  <c r="BC347" i="3"/>
  <c r="BD347" i="3"/>
  <c r="BF347" i="3"/>
  <c r="BG347" i="3"/>
  <c r="BI347" i="3"/>
  <c r="BJ347" i="3"/>
  <c r="BL347" i="3"/>
  <c r="BM347" i="3"/>
  <c r="BO347" i="3"/>
  <c r="BP347" i="3"/>
  <c r="BR347" i="3"/>
  <c r="BS347" i="3"/>
  <c r="BU347" i="3"/>
  <c r="BV347" i="3"/>
  <c r="BX347" i="3"/>
  <c r="BY347" i="3"/>
  <c r="CA347" i="3"/>
  <c r="CB347" i="3"/>
  <c r="CD347" i="3"/>
  <c r="CE347" i="3"/>
  <c r="CG347" i="3"/>
  <c r="CH347" i="3"/>
  <c r="CJ347" i="3"/>
  <c r="CK347" i="3"/>
  <c r="CM347" i="3"/>
  <c r="CN347" i="3"/>
  <c r="CP347" i="3"/>
  <c r="CQ347" i="3"/>
  <c r="CS347" i="3"/>
  <c r="CT347" i="3"/>
  <c r="CV347" i="3"/>
  <c r="CW347" i="3"/>
  <c r="CY347" i="3"/>
  <c r="CZ347" i="3"/>
  <c r="DB347" i="3"/>
  <c r="DC347" i="3"/>
  <c r="DE347" i="3"/>
  <c r="DF347" i="3"/>
  <c r="DH347" i="3"/>
  <c r="DI347" i="3"/>
  <c r="DK347" i="3"/>
  <c r="DL347" i="3"/>
  <c r="DN347" i="3"/>
  <c r="DO347" i="3"/>
  <c r="DQ347" i="3"/>
  <c r="DR347" i="3"/>
  <c r="DT347" i="3"/>
  <c r="DU347" i="3"/>
  <c r="DW347" i="3"/>
  <c r="DX347" i="3"/>
  <c r="DZ347" i="3"/>
  <c r="EA347" i="3"/>
  <c r="EC347" i="3"/>
  <c r="ED347" i="3"/>
  <c r="EF347" i="3"/>
  <c r="EG347" i="3"/>
  <c r="EI347" i="3"/>
  <c r="EJ347" i="3"/>
  <c r="EL347" i="3"/>
  <c r="EM347" i="3"/>
  <c r="EO347" i="3"/>
  <c r="EP347" i="3"/>
  <c r="ER347" i="3"/>
  <c r="ES347" i="3"/>
  <c r="EU347" i="3"/>
  <c r="EV347" i="3"/>
  <c r="EX347" i="3"/>
  <c r="EY347" i="3"/>
  <c r="FA347" i="3"/>
  <c r="FB347" i="3"/>
  <c r="FD347" i="3"/>
  <c r="FE347" i="3"/>
  <c r="FG347" i="3"/>
  <c r="FH347" i="3"/>
  <c r="FJ347" i="3"/>
  <c r="FK347" i="3"/>
  <c r="FM347" i="3"/>
  <c r="FN347" i="3"/>
  <c r="FP347" i="3"/>
  <c r="FQ347" i="3"/>
  <c r="FS347" i="3"/>
  <c r="FT347" i="3"/>
  <c r="FV347" i="3"/>
  <c r="FW347" i="3"/>
  <c r="FY347" i="3"/>
  <c r="FZ347" i="3"/>
  <c r="GB347" i="3"/>
  <c r="GC347" i="3"/>
  <c r="GE347" i="3"/>
  <c r="GF347" i="3"/>
  <c r="GH347" i="3"/>
  <c r="GI347" i="3"/>
  <c r="GK347" i="3"/>
  <c r="GL347" i="3"/>
  <c r="GN347" i="3"/>
  <c r="GO347" i="3"/>
  <c r="GQ347" i="3"/>
  <c r="GR347" i="3"/>
  <c r="GT347" i="3"/>
  <c r="GU347" i="3"/>
  <c r="GW347" i="3"/>
  <c r="GX347" i="3"/>
  <c r="GZ347" i="3"/>
  <c r="HA347" i="3"/>
  <c r="HC347" i="3"/>
  <c r="HD347" i="3"/>
  <c r="HF347" i="3"/>
  <c r="HG347" i="3"/>
  <c r="HI347" i="3"/>
  <c r="HJ347" i="3"/>
  <c r="HL347" i="3"/>
  <c r="HM347" i="3"/>
  <c r="HO347" i="3"/>
  <c r="HP347" i="3"/>
  <c r="HR347" i="3"/>
  <c r="HS347" i="3"/>
  <c r="HU347" i="3"/>
  <c r="HV347" i="3"/>
  <c r="HX347" i="3"/>
  <c r="HY347" i="3"/>
  <c r="IA347" i="3"/>
  <c r="IB347" i="3"/>
  <c r="ID347" i="3"/>
  <c r="IE347" i="3"/>
  <c r="IG347" i="3"/>
  <c r="IH347" i="3"/>
  <c r="IJ347" i="3"/>
  <c r="IK347" i="3"/>
  <c r="IM347" i="3"/>
  <c r="IN347" i="3"/>
  <c r="IP347" i="3"/>
  <c r="IQ347" i="3"/>
  <c r="IS347" i="3"/>
  <c r="IT347" i="3"/>
  <c r="IV347" i="3"/>
  <c r="IW347" i="3"/>
  <c r="IY347" i="3"/>
  <c r="IZ347" i="3"/>
  <c r="JB347" i="3"/>
  <c r="JC347" i="3"/>
  <c r="JE347" i="3"/>
  <c r="JF347" i="3"/>
  <c r="JH347" i="3"/>
  <c r="JI347" i="3"/>
  <c r="JK347" i="3"/>
  <c r="JL347" i="3"/>
  <c r="JN347" i="3"/>
  <c r="JO347" i="3"/>
  <c r="JQ347" i="3"/>
  <c r="JR347" i="3"/>
  <c r="JT347" i="3"/>
  <c r="JU347" i="3"/>
  <c r="JW347" i="3"/>
  <c r="JX347" i="3"/>
  <c r="JZ347" i="3"/>
  <c r="KA347" i="3"/>
  <c r="KC347" i="3"/>
  <c r="KD347" i="3"/>
  <c r="KF347" i="3"/>
  <c r="KG347" i="3"/>
  <c r="KI347" i="3"/>
  <c r="KJ347" i="3"/>
  <c r="KL347" i="3"/>
  <c r="KM347" i="3"/>
  <c r="KO347" i="3"/>
  <c r="KP347" i="3"/>
  <c r="KR347" i="3"/>
  <c r="KS347" i="3"/>
  <c r="KU347" i="3"/>
  <c r="KV347" i="3"/>
  <c r="KX347" i="3"/>
  <c r="KY347" i="3"/>
  <c r="LA347" i="3"/>
  <c r="LB347" i="3"/>
  <c r="LD347" i="3"/>
  <c r="LE347" i="3"/>
  <c r="LG347" i="3"/>
  <c r="LH347" i="3"/>
  <c r="LJ347" i="3"/>
  <c r="LK347" i="3"/>
  <c r="LM347" i="3"/>
  <c r="LN347" i="3"/>
  <c r="LP347" i="3"/>
  <c r="LQ347" i="3"/>
  <c r="LX347" i="3"/>
  <c r="LZ347" i="3"/>
  <c r="MA347" i="3"/>
  <c r="MB347" i="3"/>
  <c r="MC347" i="3"/>
  <c r="MD347" i="3"/>
  <c r="MF347" i="3"/>
  <c r="MI347" i="3"/>
  <c r="D348" i="3"/>
  <c r="E348" i="3"/>
  <c r="G348" i="3"/>
  <c r="H348" i="3"/>
  <c r="J348" i="3"/>
  <c r="K348" i="3"/>
  <c r="M348" i="3"/>
  <c r="N348" i="3"/>
  <c r="P348" i="3"/>
  <c r="Q348" i="3"/>
  <c r="S348" i="3"/>
  <c r="T348" i="3"/>
  <c r="V348" i="3"/>
  <c r="W348" i="3"/>
  <c r="Y348" i="3"/>
  <c r="Z348" i="3"/>
  <c r="AB348" i="3"/>
  <c r="AC348" i="3"/>
  <c r="AE348" i="3"/>
  <c r="AF348" i="3"/>
  <c r="AH348" i="3"/>
  <c r="AJ348" i="3" s="1"/>
  <c r="AK348" i="3"/>
  <c r="AL348" i="3"/>
  <c r="AN348" i="3"/>
  <c r="AO348" i="3"/>
  <c r="AQ348" i="3"/>
  <c r="AR348" i="3"/>
  <c r="AT348" i="3"/>
  <c r="AU348" i="3"/>
  <c r="AW348" i="3"/>
  <c r="AX348" i="3"/>
  <c r="AZ348" i="3"/>
  <c r="BA348" i="3"/>
  <c r="BC348" i="3"/>
  <c r="BD348" i="3"/>
  <c r="BF348" i="3"/>
  <c r="BG348" i="3"/>
  <c r="BI348" i="3"/>
  <c r="BJ348" i="3"/>
  <c r="BL348" i="3"/>
  <c r="BM348" i="3"/>
  <c r="BO348" i="3"/>
  <c r="BP348" i="3"/>
  <c r="BR348" i="3"/>
  <c r="BS348" i="3"/>
  <c r="BU348" i="3"/>
  <c r="BV348" i="3"/>
  <c r="BX348" i="3"/>
  <c r="BY348" i="3"/>
  <c r="CA348" i="3"/>
  <c r="CB348" i="3"/>
  <c r="CD348" i="3"/>
  <c r="CE348" i="3"/>
  <c r="CG348" i="3"/>
  <c r="CH348" i="3"/>
  <c r="CJ348" i="3"/>
  <c r="CK348" i="3"/>
  <c r="CM348" i="3"/>
  <c r="CN348" i="3"/>
  <c r="CP348" i="3"/>
  <c r="CQ348" i="3"/>
  <c r="CS348" i="3"/>
  <c r="CT348" i="3"/>
  <c r="CV348" i="3"/>
  <c r="CW348" i="3"/>
  <c r="CY348" i="3"/>
  <c r="CZ348" i="3"/>
  <c r="DB348" i="3"/>
  <c r="DC348" i="3"/>
  <c r="DE348" i="3"/>
  <c r="DF348" i="3"/>
  <c r="DH348" i="3"/>
  <c r="DI348" i="3"/>
  <c r="DK348" i="3"/>
  <c r="DL348" i="3"/>
  <c r="DN348" i="3"/>
  <c r="DO348" i="3"/>
  <c r="DQ348" i="3"/>
  <c r="DR348" i="3"/>
  <c r="DT348" i="3"/>
  <c r="DU348" i="3"/>
  <c r="DW348" i="3"/>
  <c r="DX348" i="3"/>
  <c r="DZ348" i="3"/>
  <c r="EA348" i="3"/>
  <c r="EC348" i="3"/>
  <c r="ED348" i="3"/>
  <c r="EF348" i="3"/>
  <c r="EG348" i="3"/>
  <c r="EI348" i="3"/>
  <c r="EJ348" i="3"/>
  <c r="EL348" i="3"/>
  <c r="EM348" i="3"/>
  <c r="EO348" i="3"/>
  <c r="EP348" i="3"/>
  <c r="ER348" i="3"/>
  <c r="ES348" i="3"/>
  <c r="EU348" i="3"/>
  <c r="EV348" i="3"/>
  <c r="EX348" i="3"/>
  <c r="EY348" i="3"/>
  <c r="FA348" i="3"/>
  <c r="FB348" i="3"/>
  <c r="FD348" i="3"/>
  <c r="FE348" i="3"/>
  <c r="FG348" i="3"/>
  <c r="FH348" i="3"/>
  <c r="FJ348" i="3"/>
  <c r="FK348" i="3"/>
  <c r="FM348" i="3"/>
  <c r="FN348" i="3"/>
  <c r="FP348" i="3"/>
  <c r="FQ348" i="3"/>
  <c r="FS348" i="3"/>
  <c r="FT348" i="3"/>
  <c r="FV348" i="3"/>
  <c r="FW348" i="3"/>
  <c r="FY348" i="3"/>
  <c r="FZ348" i="3"/>
  <c r="GB348" i="3"/>
  <c r="GC348" i="3"/>
  <c r="GE348" i="3"/>
  <c r="GF348" i="3"/>
  <c r="GH348" i="3"/>
  <c r="GI348" i="3"/>
  <c r="GK348" i="3"/>
  <c r="GL348" i="3"/>
  <c r="GN348" i="3"/>
  <c r="GO348" i="3"/>
  <c r="GQ348" i="3"/>
  <c r="GR348" i="3"/>
  <c r="GT348" i="3"/>
  <c r="GU348" i="3"/>
  <c r="GW348" i="3"/>
  <c r="GX348" i="3"/>
  <c r="GZ348" i="3"/>
  <c r="HA348" i="3"/>
  <c r="HC348" i="3"/>
  <c r="HD348" i="3"/>
  <c r="HF348" i="3"/>
  <c r="HG348" i="3"/>
  <c r="HI348" i="3"/>
  <c r="HJ348" i="3"/>
  <c r="HL348" i="3"/>
  <c r="HM348" i="3"/>
  <c r="HO348" i="3"/>
  <c r="HP348" i="3"/>
  <c r="HR348" i="3"/>
  <c r="HS348" i="3"/>
  <c r="HU348" i="3"/>
  <c r="HV348" i="3"/>
  <c r="HX348" i="3"/>
  <c r="HY348" i="3"/>
  <c r="IA348" i="3"/>
  <c r="IB348" i="3"/>
  <c r="ID348" i="3"/>
  <c r="IE348" i="3"/>
  <c r="IG348" i="3"/>
  <c r="IH348" i="3"/>
  <c r="IJ348" i="3"/>
  <c r="IK348" i="3"/>
  <c r="IM348" i="3"/>
  <c r="IN348" i="3"/>
  <c r="IP348" i="3"/>
  <c r="IQ348" i="3"/>
  <c r="IS348" i="3"/>
  <c r="IT348" i="3"/>
  <c r="IV348" i="3"/>
  <c r="IW348" i="3"/>
  <c r="IY348" i="3"/>
  <c r="IZ348" i="3"/>
  <c r="JB348" i="3"/>
  <c r="JC348" i="3"/>
  <c r="JE348" i="3"/>
  <c r="JF348" i="3"/>
  <c r="JH348" i="3"/>
  <c r="JI348" i="3"/>
  <c r="JK348" i="3"/>
  <c r="JL348" i="3"/>
  <c r="JN348" i="3"/>
  <c r="JO348" i="3"/>
  <c r="JQ348" i="3"/>
  <c r="JR348" i="3"/>
  <c r="JT348" i="3"/>
  <c r="JU348" i="3"/>
  <c r="JW348" i="3"/>
  <c r="JX348" i="3"/>
  <c r="JZ348" i="3"/>
  <c r="KA348" i="3"/>
  <c r="KC348" i="3"/>
  <c r="KD348" i="3"/>
  <c r="KF348" i="3"/>
  <c r="KG348" i="3"/>
  <c r="KI348" i="3"/>
  <c r="KJ348" i="3"/>
  <c r="KL348" i="3"/>
  <c r="KM348" i="3"/>
  <c r="KO348" i="3"/>
  <c r="KP348" i="3"/>
  <c r="KR348" i="3"/>
  <c r="KS348" i="3"/>
  <c r="KU348" i="3"/>
  <c r="KV348" i="3"/>
  <c r="KX348" i="3"/>
  <c r="KY348" i="3"/>
  <c r="LA348" i="3"/>
  <c r="LB348" i="3"/>
  <c r="LD348" i="3"/>
  <c r="LE348" i="3"/>
  <c r="LG348" i="3"/>
  <c r="LH348" i="3"/>
  <c r="LJ348" i="3"/>
  <c r="LK348" i="3"/>
  <c r="LM348" i="3"/>
  <c r="LN348" i="3"/>
  <c r="LP348" i="3"/>
  <c r="LQ348" i="3"/>
  <c r="LX348" i="3"/>
  <c r="LZ348" i="3"/>
  <c r="MA348" i="3"/>
  <c r="MB348" i="3"/>
  <c r="MC348" i="3"/>
  <c r="MD348" i="3"/>
  <c r="MF348" i="3"/>
  <c r="MI348" i="3"/>
  <c r="D349" i="3"/>
  <c r="E349" i="3"/>
  <c r="G349" i="3"/>
  <c r="H349" i="3"/>
  <c r="J349" i="3"/>
  <c r="K349" i="3"/>
  <c r="M349" i="3"/>
  <c r="N349" i="3"/>
  <c r="P349" i="3"/>
  <c r="Q349" i="3"/>
  <c r="S349" i="3"/>
  <c r="T349" i="3"/>
  <c r="V349" i="3"/>
  <c r="W349" i="3"/>
  <c r="Y349" i="3"/>
  <c r="Z349" i="3"/>
  <c r="AB349" i="3"/>
  <c r="AC349" i="3"/>
  <c r="AE349" i="3"/>
  <c r="AF349" i="3"/>
  <c r="AH349" i="3"/>
  <c r="AJ349" i="3" s="1"/>
  <c r="AK349" i="3"/>
  <c r="AL349" i="3"/>
  <c r="AN349" i="3"/>
  <c r="AO349" i="3"/>
  <c r="AQ349" i="3"/>
  <c r="AR349" i="3"/>
  <c r="AT349" i="3"/>
  <c r="AU349" i="3"/>
  <c r="AW349" i="3"/>
  <c r="AX349" i="3"/>
  <c r="AZ349" i="3"/>
  <c r="BA349" i="3"/>
  <c r="BC349" i="3"/>
  <c r="BD349" i="3"/>
  <c r="BF349" i="3"/>
  <c r="BG349" i="3"/>
  <c r="BI349" i="3"/>
  <c r="BJ349" i="3"/>
  <c r="BL349" i="3"/>
  <c r="BM349" i="3"/>
  <c r="BO349" i="3"/>
  <c r="BP349" i="3"/>
  <c r="BR349" i="3"/>
  <c r="BS349" i="3"/>
  <c r="BU349" i="3"/>
  <c r="BV349" i="3"/>
  <c r="BX349" i="3"/>
  <c r="BY349" i="3"/>
  <c r="CA349" i="3"/>
  <c r="CB349" i="3"/>
  <c r="CD349" i="3"/>
  <c r="CE349" i="3"/>
  <c r="CG349" i="3"/>
  <c r="CH349" i="3"/>
  <c r="CJ349" i="3"/>
  <c r="CK349" i="3"/>
  <c r="CM349" i="3"/>
  <c r="CN349" i="3"/>
  <c r="CP349" i="3"/>
  <c r="CQ349" i="3"/>
  <c r="CS349" i="3"/>
  <c r="CT349" i="3"/>
  <c r="CV349" i="3"/>
  <c r="CW349" i="3"/>
  <c r="CY349" i="3"/>
  <c r="CZ349" i="3"/>
  <c r="DB349" i="3"/>
  <c r="DC349" i="3"/>
  <c r="DE349" i="3"/>
  <c r="DF349" i="3"/>
  <c r="DH349" i="3"/>
  <c r="DI349" i="3"/>
  <c r="DK349" i="3"/>
  <c r="DL349" i="3"/>
  <c r="DN349" i="3"/>
  <c r="DO349" i="3"/>
  <c r="DQ349" i="3"/>
  <c r="DR349" i="3"/>
  <c r="DT349" i="3"/>
  <c r="DU349" i="3"/>
  <c r="DW349" i="3"/>
  <c r="DX349" i="3"/>
  <c r="DZ349" i="3"/>
  <c r="EA349" i="3"/>
  <c r="EC349" i="3"/>
  <c r="ED349" i="3"/>
  <c r="EF349" i="3"/>
  <c r="EG349" i="3"/>
  <c r="EI349" i="3"/>
  <c r="EJ349" i="3"/>
  <c r="EL349" i="3"/>
  <c r="EM349" i="3"/>
  <c r="EO349" i="3"/>
  <c r="EP349" i="3"/>
  <c r="ER349" i="3"/>
  <c r="ES349" i="3"/>
  <c r="EU349" i="3"/>
  <c r="EV349" i="3"/>
  <c r="EX349" i="3"/>
  <c r="EY349" i="3"/>
  <c r="FA349" i="3"/>
  <c r="FB349" i="3"/>
  <c r="FD349" i="3"/>
  <c r="FE349" i="3"/>
  <c r="FG349" i="3"/>
  <c r="FH349" i="3"/>
  <c r="FJ349" i="3"/>
  <c r="FK349" i="3"/>
  <c r="FM349" i="3"/>
  <c r="FN349" i="3"/>
  <c r="FP349" i="3"/>
  <c r="FQ349" i="3"/>
  <c r="FS349" i="3"/>
  <c r="FT349" i="3"/>
  <c r="FV349" i="3"/>
  <c r="FW349" i="3"/>
  <c r="FY349" i="3"/>
  <c r="FZ349" i="3"/>
  <c r="GB349" i="3"/>
  <c r="GC349" i="3"/>
  <c r="GE349" i="3"/>
  <c r="GF349" i="3"/>
  <c r="GH349" i="3"/>
  <c r="GI349" i="3"/>
  <c r="GK349" i="3"/>
  <c r="GL349" i="3"/>
  <c r="GN349" i="3"/>
  <c r="GO349" i="3"/>
  <c r="GQ349" i="3"/>
  <c r="GR349" i="3"/>
  <c r="GT349" i="3"/>
  <c r="GU349" i="3"/>
  <c r="GW349" i="3"/>
  <c r="GX349" i="3"/>
  <c r="GZ349" i="3"/>
  <c r="HA349" i="3"/>
  <c r="HC349" i="3"/>
  <c r="HD349" i="3"/>
  <c r="HF349" i="3"/>
  <c r="HG349" i="3"/>
  <c r="HI349" i="3"/>
  <c r="HJ349" i="3"/>
  <c r="HL349" i="3"/>
  <c r="HM349" i="3"/>
  <c r="HO349" i="3"/>
  <c r="HP349" i="3"/>
  <c r="HR349" i="3"/>
  <c r="HS349" i="3"/>
  <c r="HU349" i="3"/>
  <c r="HV349" i="3"/>
  <c r="HX349" i="3"/>
  <c r="HY349" i="3"/>
  <c r="IA349" i="3"/>
  <c r="IB349" i="3"/>
  <c r="ID349" i="3"/>
  <c r="IE349" i="3"/>
  <c r="IG349" i="3"/>
  <c r="IH349" i="3"/>
  <c r="IJ349" i="3"/>
  <c r="IK349" i="3"/>
  <c r="IM349" i="3"/>
  <c r="IN349" i="3"/>
  <c r="IP349" i="3"/>
  <c r="IQ349" i="3"/>
  <c r="IS349" i="3"/>
  <c r="IT349" i="3"/>
  <c r="IV349" i="3"/>
  <c r="IW349" i="3"/>
  <c r="IY349" i="3"/>
  <c r="IZ349" i="3"/>
  <c r="JB349" i="3"/>
  <c r="JC349" i="3"/>
  <c r="JE349" i="3"/>
  <c r="JF349" i="3"/>
  <c r="JH349" i="3"/>
  <c r="JI349" i="3"/>
  <c r="JK349" i="3"/>
  <c r="JL349" i="3"/>
  <c r="JN349" i="3"/>
  <c r="JO349" i="3"/>
  <c r="JQ349" i="3"/>
  <c r="JR349" i="3"/>
  <c r="JT349" i="3"/>
  <c r="JU349" i="3"/>
  <c r="JW349" i="3"/>
  <c r="JX349" i="3"/>
  <c r="JZ349" i="3"/>
  <c r="KA349" i="3"/>
  <c r="KC349" i="3"/>
  <c r="KD349" i="3"/>
  <c r="KF349" i="3"/>
  <c r="KG349" i="3"/>
  <c r="KI349" i="3"/>
  <c r="KJ349" i="3"/>
  <c r="KL349" i="3"/>
  <c r="KM349" i="3"/>
  <c r="KO349" i="3"/>
  <c r="KP349" i="3"/>
  <c r="KR349" i="3"/>
  <c r="KS349" i="3"/>
  <c r="KU349" i="3"/>
  <c r="KV349" i="3"/>
  <c r="KX349" i="3"/>
  <c r="KY349" i="3"/>
  <c r="LA349" i="3"/>
  <c r="LB349" i="3"/>
  <c r="LD349" i="3"/>
  <c r="LE349" i="3"/>
  <c r="LG349" i="3"/>
  <c r="LH349" i="3"/>
  <c r="LJ349" i="3"/>
  <c r="LK349" i="3"/>
  <c r="LM349" i="3"/>
  <c r="LN349" i="3"/>
  <c r="LP349" i="3"/>
  <c r="LQ349" i="3"/>
  <c r="LX349" i="3"/>
  <c r="LZ349" i="3"/>
  <c r="MA349" i="3"/>
  <c r="MB349" i="3"/>
  <c r="MC349" i="3"/>
  <c r="MD349" i="3"/>
  <c r="MF349" i="3"/>
  <c r="MI349" i="3"/>
  <c r="D350" i="3"/>
  <c r="E350" i="3"/>
  <c r="G350" i="3"/>
  <c r="H350" i="3"/>
  <c r="J350" i="3"/>
  <c r="K350" i="3"/>
  <c r="M350" i="3"/>
  <c r="N350" i="3"/>
  <c r="P350" i="3"/>
  <c r="Q350" i="3"/>
  <c r="S350" i="3"/>
  <c r="T350" i="3"/>
  <c r="V350" i="3"/>
  <c r="W350" i="3"/>
  <c r="Y350" i="3"/>
  <c r="Z350" i="3"/>
  <c r="AB350" i="3"/>
  <c r="AC350" i="3"/>
  <c r="AE350" i="3"/>
  <c r="AF350" i="3"/>
  <c r="AH350" i="3"/>
  <c r="AJ350" i="3" s="1"/>
  <c r="AK350" i="3"/>
  <c r="AL350" i="3"/>
  <c r="AN350" i="3"/>
  <c r="AO350" i="3"/>
  <c r="AQ350" i="3"/>
  <c r="AR350" i="3"/>
  <c r="AT350" i="3"/>
  <c r="AU350" i="3"/>
  <c r="AW350" i="3"/>
  <c r="AX350" i="3"/>
  <c r="AZ350" i="3"/>
  <c r="BA350" i="3"/>
  <c r="BC350" i="3"/>
  <c r="BD350" i="3"/>
  <c r="BF350" i="3"/>
  <c r="BG350" i="3"/>
  <c r="BI350" i="3"/>
  <c r="BJ350" i="3"/>
  <c r="BL350" i="3"/>
  <c r="BM350" i="3"/>
  <c r="BO350" i="3"/>
  <c r="BP350" i="3"/>
  <c r="BR350" i="3"/>
  <c r="BS350" i="3"/>
  <c r="BU350" i="3"/>
  <c r="BV350" i="3"/>
  <c r="BX350" i="3"/>
  <c r="BY350" i="3"/>
  <c r="CA350" i="3"/>
  <c r="CB350" i="3"/>
  <c r="CD350" i="3"/>
  <c r="CE350" i="3"/>
  <c r="CG350" i="3"/>
  <c r="CH350" i="3"/>
  <c r="CJ350" i="3"/>
  <c r="CK350" i="3"/>
  <c r="CM350" i="3"/>
  <c r="CN350" i="3"/>
  <c r="CP350" i="3"/>
  <c r="CQ350" i="3"/>
  <c r="CS350" i="3"/>
  <c r="CT350" i="3"/>
  <c r="CV350" i="3"/>
  <c r="CW350" i="3"/>
  <c r="CY350" i="3"/>
  <c r="CZ350" i="3"/>
  <c r="DB350" i="3"/>
  <c r="DC350" i="3"/>
  <c r="DE350" i="3"/>
  <c r="DF350" i="3"/>
  <c r="DH350" i="3"/>
  <c r="DI350" i="3"/>
  <c r="DK350" i="3"/>
  <c r="DL350" i="3"/>
  <c r="DN350" i="3"/>
  <c r="DO350" i="3"/>
  <c r="DQ350" i="3"/>
  <c r="DR350" i="3"/>
  <c r="DT350" i="3"/>
  <c r="DU350" i="3"/>
  <c r="DW350" i="3"/>
  <c r="DX350" i="3"/>
  <c r="DZ350" i="3"/>
  <c r="EA350" i="3"/>
  <c r="EC350" i="3"/>
  <c r="ED350" i="3"/>
  <c r="EF350" i="3"/>
  <c r="EG350" i="3"/>
  <c r="EI350" i="3"/>
  <c r="EJ350" i="3"/>
  <c r="EL350" i="3"/>
  <c r="EM350" i="3"/>
  <c r="EO350" i="3"/>
  <c r="EP350" i="3"/>
  <c r="ER350" i="3"/>
  <c r="ES350" i="3"/>
  <c r="EU350" i="3"/>
  <c r="EV350" i="3"/>
  <c r="EX350" i="3"/>
  <c r="EY350" i="3"/>
  <c r="FA350" i="3"/>
  <c r="FB350" i="3"/>
  <c r="FD350" i="3"/>
  <c r="FE350" i="3"/>
  <c r="FG350" i="3"/>
  <c r="FH350" i="3"/>
  <c r="FJ350" i="3"/>
  <c r="FK350" i="3"/>
  <c r="FM350" i="3"/>
  <c r="FN350" i="3"/>
  <c r="FP350" i="3"/>
  <c r="FQ350" i="3"/>
  <c r="FS350" i="3"/>
  <c r="FT350" i="3"/>
  <c r="FV350" i="3"/>
  <c r="FW350" i="3"/>
  <c r="FY350" i="3"/>
  <c r="FZ350" i="3"/>
  <c r="GB350" i="3"/>
  <c r="GC350" i="3"/>
  <c r="GE350" i="3"/>
  <c r="GF350" i="3"/>
  <c r="GH350" i="3"/>
  <c r="GI350" i="3"/>
  <c r="GK350" i="3"/>
  <c r="GL350" i="3"/>
  <c r="GN350" i="3"/>
  <c r="GO350" i="3"/>
  <c r="GQ350" i="3"/>
  <c r="GR350" i="3"/>
  <c r="GT350" i="3"/>
  <c r="GU350" i="3"/>
  <c r="GW350" i="3"/>
  <c r="GX350" i="3"/>
  <c r="GZ350" i="3"/>
  <c r="HA350" i="3"/>
  <c r="HC350" i="3"/>
  <c r="HD350" i="3"/>
  <c r="HF350" i="3"/>
  <c r="HG350" i="3"/>
  <c r="HI350" i="3"/>
  <c r="HJ350" i="3"/>
  <c r="HL350" i="3"/>
  <c r="HM350" i="3"/>
  <c r="HO350" i="3"/>
  <c r="HP350" i="3"/>
  <c r="HR350" i="3"/>
  <c r="HS350" i="3"/>
  <c r="HU350" i="3"/>
  <c r="HV350" i="3"/>
  <c r="HX350" i="3"/>
  <c r="HY350" i="3"/>
  <c r="IA350" i="3"/>
  <c r="IB350" i="3"/>
  <c r="ID350" i="3"/>
  <c r="IE350" i="3"/>
  <c r="IG350" i="3"/>
  <c r="IH350" i="3"/>
  <c r="IJ350" i="3"/>
  <c r="IK350" i="3"/>
  <c r="IM350" i="3"/>
  <c r="IN350" i="3"/>
  <c r="IP350" i="3"/>
  <c r="IQ350" i="3"/>
  <c r="IS350" i="3"/>
  <c r="IT350" i="3"/>
  <c r="IV350" i="3"/>
  <c r="IW350" i="3"/>
  <c r="IY350" i="3"/>
  <c r="IZ350" i="3"/>
  <c r="JB350" i="3"/>
  <c r="JC350" i="3"/>
  <c r="JE350" i="3"/>
  <c r="JF350" i="3"/>
  <c r="JH350" i="3"/>
  <c r="JI350" i="3"/>
  <c r="JK350" i="3"/>
  <c r="JL350" i="3"/>
  <c r="JN350" i="3"/>
  <c r="JO350" i="3"/>
  <c r="JQ350" i="3"/>
  <c r="JR350" i="3"/>
  <c r="JT350" i="3"/>
  <c r="JU350" i="3"/>
  <c r="JW350" i="3"/>
  <c r="JX350" i="3"/>
  <c r="JZ350" i="3"/>
  <c r="KA350" i="3"/>
  <c r="KC350" i="3"/>
  <c r="KD350" i="3"/>
  <c r="KF350" i="3"/>
  <c r="KG350" i="3"/>
  <c r="KI350" i="3"/>
  <c r="KJ350" i="3"/>
  <c r="KL350" i="3"/>
  <c r="KM350" i="3"/>
  <c r="KO350" i="3"/>
  <c r="KP350" i="3"/>
  <c r="KR350" i="3"/>
  <c r="KS350" i="3"/>
  <c r="KU350" i="3"/>
  <c r="KV350" i="3"/>
  <c r="KX350" i="3"/>
  <c r="KY350" i="3"/>
  <c r="LA350" i="3"/>
  <c r="LB350" i="3"/>
  <c r="LD350" i="3"/>
  <c r="LE350" i="3"/>
  <c r="LG350" i="3"/>
  <c r="LH350" i="3"/>
  <c r="LJ350" i="3"/>
  <c r="LK350" i="3"/>
  <c r="LM350" i="3"/>
  <c r="LN350" i="3"/>
  <c r="LP350" i="3"/>
  <c r="LQ350" i="3"/>
  <c r="LX350" i="3"/>
  <c r="LZ350" i="3"/>
  <c r="MA350" i="3"/>
  <c r="MB350" i="3"/>
  <c r="MC350" i="3"/>
  <c r="MD350" i="3"/>
  <c r="MF350" i="3"/>
  <c r="MI350" i="3"/>
  <c r="D351" i="3"/>
  <c r="E351" i="3"/>
  <c r="G351" i="3"/>
  <c r="H351" i="3"/>
  <c r="J351" i="3"/>
  <c r="K351" i="3"/>
  <c r="M351" i="3"/>
  <c r="N351" i="3"/>
  <c r="P351" i="3"/>
  <c r="Q351" i="3"/>
  <c r="S351" i="3"/>
  <c r="T351" i="3"/>
  <c r="V351" i="3"/>
  <c r="W351" i="3"/>
  <c r="Y351" i="3"/>
  <c r="Z351" i="3"/>
  <c r="AB351" i="3"/>
  <c r="AC351" i="3"/>
  <c r="AE351" i="3"/>
  <c r="AF351" i="3"/>
  <c r="AH351" i="3"/>
  <c r="AJ351" i="3" s="1"/>
  <c r="AK351" i="3"/>
  <c r="AL351" i="3"/>
  <c r="AN351" i="3"/>
  <c r="AO351" i="3"/>
  <c r="AQ351" i="3"/>
  <c r="AR351" i="3"/>
  <c r="AT351" i="3"/>
  <c r="AU351" i="3"/>
  <c r="AW351" i="3"/>
  <c r="AX351" i="3"/>
  <c r="AZ351" i="3"/>
  <c r="BA351" i="3"/>
  <c r="BC351" i="3"/>
  <c r="BD351" i="3"/>
  <c r="BF351" i="3"/>
  <c r="BG351" i="3"/>
  <c r="BI351" i="3"/>
  <c r="BJ351" i="3"/>
  <c r="BL351" i="3"/>
  <c r="BM351" i="3"/>
  <c r="BO351" i="3"/>
  <c r="BP351" i="3"/>
  <c r="BR351" i="3"/>
  <c r="BS351" i="3"/>
  <c r="BU351" i="3"/>
  <c r="BV351" i="3"/>
  <c r="BX351" i="3"/>
  <c r="BY351" i="3"/>
  <c r="CA351" i="3"/>
  <c r="CB351" i="3"/>
  <c r="CD351" i="3"/>
  <c r="CE351" i="3"/>
  <c r="CG351" i="3"/>
  <c r="CH351" i="3"/>
  <c r="CJ351" i="3"/>
  <c r="CK351" i="3"/>
  <c r="CM351" i="3"/>
  <c r="CN351" i="3"/>
  <c r="CP351" i="3"/>
  <c r="CQ351" i="3"/>
  <c r="CS351" i="3"/>
  <c r="CT351" i="3"/>
  <c r="CV351" i="3"/>
  <c r="CW351" i="3"/>
  <c r="CY351" i="3"/>
  <c r="CZ351" i="3"/>
  <c r="DB351" i="3"/>
  <c r="DC351" i="3"/>
  <c r="DE351" i="3"/>
  <c r="DF351" i="3"/>
  <c r="DH351" i="3"/>
  <c r="DI351" i="3"/>
  <c r="DK351" i="3"/>
  <c r="DL351" i="3"/>
  <c r="DN351" i="3"/>
  <c r="DO351" i="3"/>
  <c r="DQ351" i="3"/>
  <c r="DR351" i="3"/>
  <c r="DT351" i="3"/>
  <c r="DU351" i="3"/>
  <c r="DW351" i="3"/>
  <c r="DX351" i="3"/>
  <c r="DZ351" i="3"/>
  <c r="EA351" i="3"/>
  <c r="EC351" i="3"/>
  <c r="ED351" i="3"/>
  <c r="EF351" i="3"/>
  <c r="EG351" i="3"/>
  <c r="EI351" i="3"/>
  <c r="EJ351" i="3"/>
  <c r="EL351" i="3"/>
  <c r="EM351" i="3"/>
  <c r="EO351" i="3"/>
  <c r="EP351" i="3"/>
  <c r="ER351" i="3"/>
  <c r="ES351" i="3"/>
  <c r="EU351" i="3"/>
  <c r="EV351" i="3"/>
  <c r="EX351" i="3"/>
  <c r="EY351" i="3"/>
  <c r="FA351" i="3"/>
  <c r="FB351" i="3"/>
  <c r="FD351" i="3"/>
  <c r="FE351" i="3"/>
  <c r="FG351" i="3"/>
  <c r="FH351" i="3"/>
  <c r="FJ351" i="3"/>
  <c r="FK351" i="3"/>
  <c r="FM351" i="3"/>
  <c r="FN351" i="3"/>
  <c r="FP351" i="3"/>
  <c r="FQ351" i="3"/>
  <c r="FS351" i="3"/>
  <c r="FT351" i="3"/>
  <c r="FV351" i="3"/>
  <c r="FW351" i="3"/>
  <c r="FY351" i="3"/>
  <c r="FZ351" i="3"/>
  <c r="GB351" i="3"/>
  <c r="GC351" i="3"/>
  <c r="GE351" i="3"/>
  <c r="GF351" i="3"/>
  <c r="GH351" i="3"/>
  <c r="GI351" i="3"/>
  <c r="GK351" i="3"/>
  <c r="GL351" i="3"/>
  <c r="GN351" i="3"/>
  <c r="GO351" i="3"/>
  <c r="GQ351" i="3"/>
  <c r="GR351" i="3"/>
  <c r="GT351" i="3"/>
  <c r="GU351" i="3"/>
  <c r="GW351" i="3"/>
  <c r="GX351" i="3"/>
  <c r="GZ351" i="3"/>
  <c r="HA351" i="3"/>
  <c r="HC351" i="3"/>
  <c r="HD351" i="3"/>
  <c r="HF351" i="3"/>
  <c r="HG351" i="3"/>
  <c r="HI351" i="3"/>
  <c r="HJ351" i="3"/>
  <c r="HL351" i="3"/>
  <c r="HM351" i="3"/>
  <c r="HO351" i="3"/>
  <c r="HP351" i="3"/>
  <c r="HR351" i="3"/>
  <c r="HS351" i="3"/>
  <c r="HU351" i="3"/>
  <c r="HV351" i="3"/>
  <c r="HX351" i="3"/>
  <c r="HY351" i="3"/>
  <c r="IA351" i="3"/>
  <c r="IB351" i="3"/>
  <c r="ID351" i="3"/>
  <c r="IE351" i="3"/>
  <c r="IG351" i="3"/>
  <c r="IH351" i="3"/>
  <c r="IJ351" i="3"/>
  <c r="IK351" i="3"/>
  <c r="IM351" i="3"/>
  <c r="IN351" i="3"/>
  <c r="IP351" i="3"/>
  <c r="IQ351" i="3"/>
  <c r="IS351" i="3"/>
  <c r="IT351" i="3"/>
  <c r="IV351" i="3"/>
  <c r="IW351" i="3"/>
  <c r="IY351" i="3"/>
  <c r="IZ351" i="3"/>
  <c r="JB351" i="3"/>
  <c r="JC351" i="3"/>
  <c r="JE351" i="3"/>
  <c r="JF351" i="3"/>
  <c r="JH351" i="3"/>
  <c r="JI351" i="3"/>
  <c r="JK351" i="3"/>
  <c r="JL351" i="3"/>
  <c r="JN351" i="3"/>
  <c r="JO351" i="3"/>
  <c r="JQ351" i="3"/>
  <c r="JR351" i="3"/>
  <c r="JT351" i="3"/>
  <c r="JU351" i="3"/>
  <c r="JW351" i="3"/>
  <c r="JX351" i="3"/>
  <c r="JZ351" i="3"/>
  <c r="KA351" i="3"/>
  <c r="KC351" i="3"/>
  <c r="KD351" i="3"/>
  <c r="KF351" i="3"/>
  <c r="KG351" i="3"/>
  <c r="KI351" i="3"/>
  <c r="KJ351" i="3"/>
  <c r="KL351" i="3"/>
  <c r="KM351" i="3"/>
  <c r="KO351" i="3"/>
  <c r="KP351" i="3"/>
  <c r="KR351" i="3"/>
  <c r="KS351" i="3"/>
  <c r="KU351" i="3"/>
  <c r="KV351" i="3"/>
  <c r="KX351" i="3"/>
  <c r="KY351" i="3"/>
  <c r="LA351" i="3"/>
  <c r="LB351" i="3"/>
  <c r="LD351" i="3"/>
  <c r="LE351" i="3"/>
  <c r="LG351" i="3"/>
  <c r="LH351" i="3"/>
  <c r="LJ351" i="3"/>
  <c r="LK351" i="3"/>
  <c r="LM351" i="3"/>
  <c r="LN351" i="3"/>
  <c r="LP351" i="3"/>
  <c r="LQ351" i="3"/>
  <c r="LX351" i="3"/>
  <c r="LZ351" i="3"/>
  <c r="MA351" i="3"/>
  <c r="MB351" i="3"/>
  <c r="MC351" i="3"/>
  <c r="MD351" i="3"/>
  <c r="MF351" i="3"/>
  <c r="MI351" i="3"/>
  <c r="D352" i="3"/>
  <c r="E352" i="3"/>
  <c r="G352" i="3"/>
  <c r="H352" i="3"/>
  <c r="J352" i="3"/>
  <c r="K352" i="3"/>
  <c r="M352" i="3"/>
  <c r="N352" i="3"/>
  <c r="P352" i="3"/>
  <c r="Q352" i="3"/>
  <c r="S352" i="3"/>
  <c r="T352" i="3"/>
  <c r="V352" i="3"/>
  <c r="W352" i="3"/>
  <c r="Y352" i="3"/>
  <c r="Z352" i="3"/>
  <c r="AB352" i="3"/>
  <c r="AC352" i="3"/>
  <c r="AE352" i="3"/>
  <c r="AF352" i="3"/>
  <c r="AH352" i="3"/>
  <c r="AJ352" i="3" s="1"/>
  <c r="AK352" i="3"/>
  <c r="AL352" i="3"/>
  <c r="AN352" i="3"/>
  <c r="AO352" i="3"/>
  <c r="AQ352" i="3"/>
  <c r="AR352" i="3"/>
  <c r="AT352" i="3"/>
  <c r="AU352" i="3"/>
  <c r="AW352" i="3"/>
  <c r="AX352" i="3"/>
  <c r="AZ352" i="3"/>
  <c r="BA352" i="3"/>
  <c r="BC352" i="3"/>
  <c r="BD352" i="3"/>
  <c r="BF352" i="3"/>
  <c r="BG352" i="3"/>
  <c r="BI352" i="3"/>
  <c r="BJ352" i="3"/>
  <c r="BL352" i="3"/>
  <c r="BM352" i="3"/>
  <c r="BO352" i="3"/>
  <c r="BP352" i="3"/>
  <c r="BR352" i="3"/>
  <c r="BS352" i="3"/>
  <c r="BU352" i="3"/>
  <c r="BV352" i="3"/>
  <c r="BX352" i="3"/>
  <c r="BY352" i="3"/>
  <c r="CA352" i="3"/>
  <c r="CB352" i="3"/>
  <c r="CD352" i="3"/>
  <c r="CE352" i="3"/>
  <c r="CG352" i="3"/>
  <c r="CH352" i="3"/>
  <c r="CJ352" i="3"/>
  <c r="CK352" i="3"/>
  <c r="CM352" i="3"/>
  <c r="CN352" i="3"/>
  <c r="CP352" i="3"/>
  <c r="CQ352" i="3"/>
  <c r="CS352" i="3"/>
  <c r="CT352" i="3"/>
  <c r="CV352" i="3"/>
  <c r="CW352" i="3"/>
  <c r="CY352" i="3"/>
  <c r="CZ352" i="3"/>
  <c r="DB352" i="3"/>
  <c r="DC352" i="3"/>
  <c r="DE352" i="3"/>
  <c r="DF352" i="3"/>
  <c r="DH352" i="3"/>
  <c r="DI352" i="3"/>
  <c r="DK352" i="3"/>
  <c r="DL352" i="3"/>
  <c r="DN352" i="3"/>
  <c r="DO352" i="3"/>
  <c r="DQ352" i="3"/>
  <c r="DR352" i="3"/>
  <c r="DT352" i="3"/>
  <c r="DU352" i="3"/>
  <c r="DW352" i="3"/>
  <c r="DX352" i="3"/>
  <c r="DZ352" i="3"/>
  <c r="EA352" i="3"/>
  <c r="EC352" i="3"/>
  <c r="ED352" i="3"/>
  <c r="EF352" i="3"/>
  <c r="EG352" i="3"/>
  <c r="EI352" i="3"/>
  <c r="EJ352" i="3"/>
  <c r="EL352" i="3"/>
  <c r="EM352" i="3"/>
  <c r="EO352" i="3"/>
  <c r="EP352" i="3"/>
  <c r="ER352" i="3"/>
  <c r="ES352" i="3"/>
  <c r="EU352" i="3"/>
  <c r="EV352" i="3"/>
  <c r="EX352" i="3"/>
  <c r="EY352" i="3"/>
  <c r="FA352" i="3"/>
  <c r="FB352" i="3"/>
  <c r="FD352" i="3"/>
  <c r="FE352" i="3"/>
  <c r="FG352" i="3"/>
  <c r="FH352" i="3"/>
  <c r="FJ352" i="3"/>
  <c r="FK352" i="3"/>
  <c r="FM352" i="3"/>
  <c r="FN352" i="3"/>
  <c r="FP352" i="3"/>
  <c r="FQ352" i="3"/>
  <c r="FS352" i="3"/>
  <c r="FT352" i="3"/>
  <c r="FV352" i="3"/>
  <c r="FW352" i="3"/>
  <c r="FY352" i="3"/>
  <c r="FZ352" i="3"/>
  <c r="GB352" i="3"/>
  <c r="GC352" i="3"/>
  <c r="GE352" i="3"/>
  <c r="GF352" i="3"/>
  <c r="GH352" i="3"/>
  <c r="GI352" i="3"/>
  <c r="GK352" i="3"/>
  <c r="GL352" i="3"/>
  <c r="GN352" i="3"/>
  <c r="GO352" i="3"/>
  <c r="GQ352" i="3"/>
  <c r="GR352" i="3"/>
  <c r="GT352" i="3"/>
  <c r="GU352" i="3"/>
  <c r="GW352" i="3"/>
  <c r="GX352" i="3"/>
  <c r="GZ352" i="3"/>
  <c r="HA352" i="3"/>
  <c r="HC352" i="3"/>
  <c r="HD352" i="3"/>
  <c r="HF352" i="3"/>
  <c r="HG352" i="3"/>
  <c r="HI352" i="3"/>
  <c r="HJ352" i="3"/>
  <c r="HL352" i="3"/>
  <c r="HM352" i="3"/>
  <c r="HO352" i="3"/>
  <c r="HP352" i="3"/>
  <c r="HR352" i="3"/>
  <c r="HS352" i="3"/>
  <c r="HU352" i="3"/>
  <c r="HV352" i="3"/>
  <c r="HX352" i="3"/>
  <c r="HY352" i="3"/>
  <c r="IA352" i="3"/>
  <c r="IB352" i="3"/>
  <c r="ID352" i="3"/>
  <c r="IE352" i="3"/>
  <c r="IG352" i="3"/>
  <c r="IH352" i="3"/>
  <c r="IJ352" i="3"/>
  <c r="IK352" i="3"/>
  <c r="IM352" i="3"/>
  <c r="IN352" i="3"/>
  <c r="IP352" i="3"/>
  <c r="IQ352" i="3"/>
  <c r="IS352" i="3"/>
  <c r="IT352" i="3"/>
  <c r="IV352" i="3"/>
  <c r="IW352" i="3"/>
  <c r="IY352" i="3"/>
  <c r="IZ352" i="3"/>
  <c r="JB352" i="3"/>
  <c r="JC352" i="3"/>
  <c r="JE352" i="3"/>
  <c r="JF352" i="3"/>
  <c r="JH352" i="3"/>
  <c r="JI352" i="3"/>
  <c r="JK352" i="3"/>
  <c r="JL352" i="3"/>
  <c r="JN352" i="3"/>
  <c r="JO352" i="3"/>
  <c r="JQ352" i="3"/>
  <c r="JR352" i="3"/>
  <c r="JT352" i="3"/>
  <c r="JU352" i="3"/>
  <c r="JW352" i="3"/>
  <c r="JX352" i="3"/>
  <c r="JZ352" i="3"/>
  <c r="KA352" i="3"/>
  <c r="KC352" i="3"/>
  <c r="KD352" i="3"/>
  <c r="KF352" i="3"/>
  <c r="KG352" i="3"/>
  <c r="KI352" i="3"/>
  <c r="KJ352" i="3"/>
  <c r="KL352" i="3"/>
  <c r="KM352" i="3"/>
  <c r="KO352" i="3"/>
  <c r="KP352" i="3"/>
  <c r="KR352" i="3"/>
  <c r="KS352" i="3"/>
  <c r="KU352" i="3"/>
  <c r="KV352" i="3"/>
  <c r="KX352" i="3"/>
  <c r="KY352" i="3"/>
  <c r="LA352" i="3"/>
  <c r="LB352" i="3"/>
  <c r="LD352" i="3"/>
  <c r="LE352" i="3"/>
  <c r="LG352" i="3"/>
  <c r="LH352" i="3"/>
  <c r="LJ352" i="3"/>
  <c r="LK352" i="3"/>
  <c r="LM352" i="3"/>
  <c r="LN352" i="3"/>
  <c r="LP352" i="3"/>
  <c r="LQ352" i="3"/>
  <c r="LX352" i="3"/>
  <c r="LZ352" i="3"/>
  <c r="MA352" i="3"/>
  <c r="MB352" i="3"/>
  <c r="MC352" i="3"/>
  <c r="MD352" i="3"/>
  <c r="MF352" i="3"/>
  <c r="MI352" i="3"/>
  <c r="D353" i="3"/>
  <c r="E353" i="3"/>
  <c r="G353" i="3"/>
  <c r="H353" i="3"/>
  <c r="J353" i="3"/>
  <c r="K353" i="3"/>
  <c r="M353" i="3"/>
  <c r="N353" i="3"/>
  <c r="P353" i="3"/>
  <c r="Q353" i="3"/>
  <c r="S353" i="3"/>
  <c r="T353" i="3"/>
  <c r="V353" i="3"/>
  <c r="W353" i="3"/>
  <c r="Y353" i="3"/>
  <c r="Z353" i="3"/>
  <c r="AB353" i="3"/>
  <c r="AC353" i="3"/>
  <c r="AE353" i="3"/>
  <c r="AF353" i="3"/>
  <c r="AH353" i="3"/>
  <c r="AJ353" i="3" s="1"/>
  <c r="AK353" i="3"/>
  <c r="AL353" i="3"/>
  <c r="AN353" i="3"/>
  <c r="AO353" i="3"/>
  <c r="AQ353" i="3"/>
  <c r="AR353" i="3"/>
  <c r="AT353" i="3"/>
  <c r="AU353" i="3"/>
  <c r="AW353" i="3"/>
  <c r="AX353" i="3"/>
  <c r="AZ353" i="3"/>
  <c r="BA353" i="3"/>
  <c r="BC353" i="3"/>
  <c r="BD353" i="3"/>
  <c r="BF353" i="3"/>
  <c r="BG353" i="3"/>
  <c r="BI353" i="3"/>
  <c r="BJ353" i="3"/>
  <c r="BL353" i="3"/>
  <c r="BM353" i="3"/>
  <c r="BO353" i="3"/>
  <c r="BP353" i="3"/>
  <c r="BR353" i="3"/>
  <c r="BS353" i="3"/>
  <c r="BU353" i="3"/>
  <c r="BV353" i="3"/>
  <c r="BX353" i="3"/>
  <c r="BY353" i="3"/>
  <c r="CA353" i="3"/>
  <c r="CB353" i="3"/>
  <c r="CD353" i="3"/>
  <c r="CE353" i="3"/>
  <c r="CG353" i="3"/>
  <c r="CH353" i="3"/>
  <c r="CJ353" i="3"/>
  <c r="CK353" i="3"/>
  <c r="CM353" i="3"/>
  <c r="CN353" i="3"/>
  <c r="CP353" i="3"/>
  <c r="CQ353" i="3"/>
  <c r="CS353" i="3"/>
  <c r="CT353" i="3"/>
  <c r="CV353" i="3"/>
  <c r="CW353" i="3"/>
  <c r="CY353" i="3"/>
  <c r="CZ353" i="3"/>
  <c r="DB353" i="3"/>
  <c r="DC353" i="3"/>
  <c r="DE353" i="3"/>
  <c r="DF353" i="3"/>
  <c r="DH353" i="3"/>
  <c r="DI353" i="3"/>
  <c r="DK353" i="3"/>
  <c r="DL353" i="3"/>
  <c r="DN353" i="3"/>
  <c r="DO353" i="3"/>
  <c r="DQ353" i="3"/>
  <c r="DR353" i="3"/>
  <c r="DT353" i="3"/>
  <c r="DU353" i="3"/>
  <c r="DW353" i="3"/>
  <c r="DX353" i="3"/>
  <c r="DZ353" i="3"/>
  <c r="EA353" i="3"/>
  <c r="EC353" i="3"/>
  <c r="ED353" i="3"/>
  <c r="EF353" i="3"/>
  <c r="EG353" i="3"/>
  <c r="EI353" i="3"/>
  <c r="EJ353" i="3"/>
  <c r="EL353" i="3"/>
  <c r="EM353" i="3"/>
  <c r="EO353" i="3"/>
  <c r="EP353" i="3"/>
  <c r="ER353" i="3"/>
  <c r="ES353" i="3"/>
  <c r="EU353" i="3"/>
  <c r="EV353" i="3"/>
  <c r="EX353" i="3"/>
  <c r="EY353" i="3"/>
  <c r="FA353" i="3"/>
  <c r="FB353" i="3"/>
  <c r="FD353" i="3"/>
  <c r="FE353" i="3"/>
  <c r="FG353" i="3"/>
  <c r="FH353" i="3"/>
  <c r="FJ353" i="3"/>
  <c r="FK353" i="3"/>
  <c r="FM353" i="3"/>
  <c r="FN353" i="3"/>
  <c r="FP353" i="3"/>
  <c r="FQ353" i="3"/>
  <c r="FS353" i="3"/>
  <c r="FT353" i="3"/>
  <c r="FV353" i="3"/>
  <c r="FW353" i="3"/>
  <c r="FY353" i="3"/>
  <c r="FZ353" i="3"/>
  <c r="GB353" i="3"/>
  <c r="GC353" i="3"/>
  <c r="GE353" i="3"/>
  <c r="GF353" i="3"/>
  <c r="GH353" i="3"/>
  <c r="GI353" i="3"/>
  <c r="GK353" i="3"/>
  <c r="GL353" i="3"/>
  <c r="GN353" i="3"/>
  <c r="GO353" i="3"/>
  <c r="GQ353" i="3"/>
  <c r="GR353" i="3"/>
  <c r="GT353" i="3"/>
  <c r="GU353" i="3"/>
  <c r="GW353" i="3"/>
  <c r="GX353" i="3"/>
  <c r="GZ353" i="3"/>
  <c r="HA353" i="3"/>
  <c r="HC353" i="3"/>
  <c r="HD353" i="3"/>
  <c r="HF353" i="3"/>
  <c r="HG353" i="3"/>
  <c r="HI353" i="3"/>
  <c r="HJ353" i="3"/>
  <c r="HL353" i="3"/>
  <c r="HM353" i="3"/>
  <c r="HO353" i="3"/>
  <c r="HP353" i="3"/>
  <c r="HR353" i="3"/>
  <c r="HS353" i="3"/>
  <c r="HU353" i="3"/>
  <c r="HV353" i="3"/>
  <c r="HX353" i="3"/>
  <c r="HY353" i="3"/>
  <c r="IA353" i="3"/>
  <c r="IB353" i="3"/>
  <c r="ID353" i="3"/>
  <c r="IE353" i="3"/>
  <c r="IG353" i="3"/>
  <c r="IH353" i="3"/>
  <c r="IJ353" i="3"/>
  <c r="IK353" i="3"/>
  <c r="IM353" i="3"/>
  <c r="IN353" i="3"/>
  <c r="IP353" i="3"/>
  <c r="IQ353" i="3"/>
  <c r="IS353" i="3"/>
  <c r="IT353" i="3"/>
  <c r="IV353" i="3"/>
  <c r="IW353" i="3"/>
  <c r="IY353" i="3"/>
  <c r="IZ353" i="3"/>
  <c r="JB353" i="3"/>
  <c r="JC353" i="3"/>
  <c r="JE353" i="3"/>
  <c r="JF353" i="3"/>
  <c r="JH353" i="3"/>
  <c r="JI353" i="3"/>
  <c r="JK353" i="3"/>
  <c r="JL353" i="3"/>
  <c r="JN353" i="3"/>
  <c r="JO353" i="3"/>
  <c r="JQ353" i="3"/>
  <c r="JR353" i="3"/>
  <c r="JT353" i="3"/>
  <c r="JU353" i="3"/>
  <c r="JW353" i="3"/>
  <c r="JX353" i="3"/>
  <c r="JZ353" i="3"/>
  <c r="KA353" i="3"/>
  <c r="KC353" i="3"/>
  <c r="KD353" i="3"/>
  <c r="KF353" i="3"/>
  <c r="KG353" i="3"/>
  <c r="KI353" i="3"/>
  <c r="KJ353" i="3"/>
  <c r="KL353" i="3"/>
  <c r="KM353" i="3"/>
  <c r="KO353" i="3"/>
  <c r="KP353" i="3"/>
  <c r="KR353" i="3"/>
  <c r="KS353" i="3"/>
  <c r="KU353" i="3"/>
  <c r="KV353" i="3"/>
  <c r="KX353" i="3"/>
  <c r="KY353" i="3"/>
  <c r="LA353" i="3"/>
  <c r="LB353" i="3"/>
  <c r="LD353" i="3"/>
  <c r="LE353" i="3"/>
  <c r="LG353" i="3"/>
  <c r="LH353" i="3"/>
  <c r="LJ353" i="3"/>
  <c r="LK353" i="3"/>
  <c r="LM353" i="3"/>
  <c r="LN353" i="3"/>
  <c r="LP353" i="3"/>
  <c r="LQ353" i="3"/>
  <c r="LX353" i="3"/>
  <c r="LZ353" i="3"/>
  <c r="MA353" i="3"/>
  <c r="MB353" i="3"/>
  <c r="MC353" i="3"/>
  <c r="MD353" i="3"/>
  <c r="MF353" i="3"/>
  <c r="MI353" i="3"/>
  <c r="D354" i="3"/>
  <c r="E354" i="3"/>
  <c r="G354" i="3"/>
  <c r="H354" i="3"/>
  <c r="J354" i="3"/>
  <c r="K354" i="3"/>
  <c r="M354" i="3"/>
  <c r="N354" i="3"/>
  <c r="P354" i="3"/>
  <c r="Q354" i="3"/>
  <c r="S354" i="3"/>
  <c r="T354" i="3"/>
  <c r="V354" i="3"/>
  <c r="W354" i="3"/>
  <c r="Y354" i="3"/>
  <c r="Z354" i="3"/>
  <c r="AB354" i="3"/>
  <c r="AC354" i="3"/>
  <c r="AE354" i="3"/>
  <c r="AF354" i="3"/>
  <c r="AH354" i="3"/>
  <c r="AJ354" i="3" s="1"/>
  <c r="AK354" i="3"/>
  <c r="AL354" i="3"/>
  <c r="AN354" i="3"/>
  <c r="AO354" i="3"/>
  <c r="AQ354" i="3"/>
  <c r="AR354" i="3"/>
  <c r="AT354" i="3"/>
  <c r="AU354" i="3"/>
  <c r="AW354" i="3"/>
  <c r="AX354" i="3"/>
  <c r="AZ354" i="3"/>
  <c r="BA354" i="3"/>
  <c r="BC354" i="3"/>
  <c r="BD354" i="3"/>
  <c r="BF354" i="3"/>
  <c r="BG354" i="3"/>
  <c r="BI354" i="3"/>
  <c r="BJ354" i="3"/>
  <c r="BL354" i="3"/>
  <c r="BM354" i="3"/>
  <c r="BO354" i="3"/>
  <c r="BP354" i="3"/>
  <c r="BR354" i="3"/>
  <c r="BS354" i="3"/>
  <c r="BU354" i="3"/>
  <c r="BV354" i="3"/>
  <c r="BX354" i="3"/>
  <c r="BY354" i="3"/>
  <c r="CA354" i="3"/>
  <c r="CB354" i="3"/>
  <c r="CD354" i="3"/>
  <c r="CE354" i="3"/>
  <c r="CG354" i="3"/>
  <c r="CH354" i="3"/>
  <c r="CJ354" i="3"/>
  <c r="CK354" i="3"/>
  <c r="CM354" i="3"/>
  <c r="CN354" i="3"/>
  <c r="CP354" i="3"/>
  <c r="CQ354" i="3"/>
  <c r="CS354" i="3"/>
  <c r="CT354" i="3"/>
  <c r="CV354" i="3"/>
  <c r="CW354" i="3"/>
  <c r="CY354" i="3"/>
  <c r="CZ354" i="3"/>
  <c r="DB354" i="3"/>
  <c r="DC354" i="3"/>
  <c r="DE354" i="3"/>
  <c r="DF354" i="3"/>
  <c r="DH354" i="3"/>
  <c r="DI354" i="3"/>
  <c r="DK354" i="3"/>
  <c r="DL354" i="3"/>
  <c r="DN354" i="3"/>
  <c r="DO354" i="3"/>
  <c r="DQ354" i="3"/>
  <c r="DR354" i="3"/>
  <c r="DT354" i="3"/>
  <c r="DU354" i="3"/>
  <c r="DW354" i="3"/>
  <c r="DX354" i="3"/>
  <c r="DZ354" i="3"/>
  <c r="EA354" i="3"/>
  <c r="EC354" i="3"/>
  <c r="ED354" i="3"/>
  <c r="EF354" i="3"/>
  <c r="EG354" i="3"/>
  <c r="EI354" i="3"/>
  <c r="EJ354" i="3"/>
  <c r="EL354" i="3"/>
  <c r="EM354" i="3"/>
  <c r="EO354" i="3"/>
  <c r="EP354" i="3"/>
  <c r="ER354" i="3"/>
  <c r="ES354" i="3"/>
  <c r="EU354" i="3"/>
  <c r="EV354" i="3"/>
  <c r="EX354" i="3"/>
  <c r="EY354" i="3"/>
  <c r="FA354" i="3"/>
  <c r="FB354" i="3"/>
  <c r="FD354" i="3"/>
  <c r="FE354" i="3"/>
  <c r="FG354" i="3"/>
  <c r="FH354" i="3"/>
  <c r="FJ354" i="3"/>
  <c r="FK354" i="3"/>
  <c r="FM354" i="3"/>
  <c r="FN354" i="3"/>
  <c r="FP354" i="3"/>
  <c r="FQ354" i="3"/>
  <c r="FS354" i="3"/>
  <c r="FT354" i="3"/>
  <c r="FV354" i="3"/>
  <c r="FW354" i="3"/>
  <c r="FY354" i="3"/>
  <c r="FZ354" i="3"/>
  <c r="GB354" i="3"/>
  <c r="GC354" i="3"/>
  <c r="GE354" i="3"/>
  <c r="GF354" i="3"/>
  <c r="GH354" i="3"/>
  <c r="GI354" i="3"/>
  <c r="GK354" i="3"/>
  <c r="GL354" i="3"/>
  <c r="GN354" i="3"/>
  <c r="GO354" i="3"/>
  <c r="GQ354" i="3"/>
  <c r="GR354" i="3"/>
  <c r="GT354" i="3"/>
  <c r="GU354" i="3"/>
  <c r="GW354" i="3"/>
  <c r="GX354" i="3"/>
  <c r="GZ354" i="3"/>
  <c r="HA354" i="3"/>
  <c r="HC354" i="3"/>
  <c r="HD354" i="3"/>
  <c r="HF354" i="3"/>
  <c r="HG354" i="3"/>
  <c r="HI354" i="3"/>
  <c r="HJ354" i="3"/>
  <c r="HL354" i="3"/>
  <c r="HM354" i="3"/>
  <c r="HO354" i="3"/>
  <c r="HP354" i="3"/>
  <c r="HR354" i="3"/>
  <c r="HS354" i="3"/>
  <c r="HU354" i="3"/>
  <c r="HV354" i="3"/>
  <c r="HX354" i="3"/>
  <c r="HY354" i="3"/>
  <c r="IA354" i="3"/>
  <c r="IB354" i="3"/>
  <c r="ID354" i="3"/>
  <c r="IE354" i="3"/>
  <c r="IG354" i="3"/>
  <c r="IH354" i="3"/>
  <c r="IJ354" i="3"/>
  <c r="IK354" i="3"/>
  <c r="IM354" i="3"/>
  <c r="IN354" i="3"/>
  <c r="IP354" i="3"/>
  <c r="IQ354" i="3"/>
  <c r="IS354" i="3"/>
  <c r="IT354" i="3"/>
  <c r="IV354" i="3"/>
  <c r="IW354" i="3"/>
  <c r="IY354" i="3"/>
  <c r="IZ354" i="3"/>
  <c r="JB354" i="3"/>
  <c r="JC354" i="3"/>
  <c r="JE354" i="3"/>
  <c r="JF354" i="3"/>
  <c r="JH354" i="3"/>
  <c r="JI354" i="3"/>
  <c r="JK354" i="3"/>
  <c r="JL354" i="3"/>
  <c r="JN354" i="3"/>
  <c r="JO354" i="3"/>
  <c r="JQ354" i="3"/>
  <c r="JR354" i="3"/>
  <c r="JT354" i="3"/>
  <c r="JU354" i="3"/>
  <c r="JW354" i="3"/>
  <c r="JX354" i="3"/>
  <c r="JZ354" i="3"/>
  <c r="KA354" i="3"/>
  <c r="KC354" i="3"/>
  <c r="KD354" i="3"/>
  <c r="KF354" i="3"/>
  <c r="KG354" i="3"/>
  <c r="KI354" i="3"/>
  <c r="KJ354" i="3"/>
  <c r="KL354" i="3"/>
  <c r="KM354" i="3"/>
  <c r="KO354" i="3"/>
  <c r="KP354" i="3"/>
  <c r="KR354" i="3"/>
  <c r="KS354" i="3"/>
  <c r="KU354" i="3"/>
  <c r="KV354" i="3"/>
  <c r="KX354" i="3"/>
  <c r="KY354" i="3"/>
  <c r="LA354" i="3"/>
  <c r="LB354" i="3"/>
  <c r="LD354" i="3"/>
  <c r="LE354" i="3"/>
  <c r="LG354" i="3"/>
  <c r="LH354" i="3"/>
  <c r="LJ354" i="3"/>
  <c r="LK354" i="3"/>
  <c r="LM354" i="3"/>
  <c r="LN354" i="3"/>
  <c r="LP354" i="3"/>
  <c r="LQ354" i="3"/>
  <c r="LX354" i="3"/>
  <c r="LZ354" i="3"/>
  <c r="MA354" i="3"/>
  <c r="MB354" i="3"/>
  <c r="MC354" i="3"/>
  <c r="MD354" i="3"/>
  <c r="MF354" i="3"/>
  <c r="MI354" i="3"/>
  <c r="D355" i="3"/>
  <c r="E355" i="3"/>
  <c r="G355" i="3"/>
  <c r="H355" i="3"/>
  <c r="J355" i="3"/>
  <c r="K355" i="3"/>
  <c r="M355" i="3"/>
  <c r="N355" i="3"/>
  <c r="P355" i="3"/>
  <c r="Q355" i="3"/>
  <c r="S355" i="3"/>
  <c r="T355" i="3"/>
  <c r="V355" i="3"/>
  <c r="W355" i="3"/>
  <c r="Y355" i="3"/>
  <c r="Z355" i="3"/>
  <c r="AB355" i="3"/>
  <c r="AC355" i="3"/>
  <c r="AE355" i="3"/>
  <c r="AF355" i="3"/>
  <c r="AH355" i="3"/>
  <c r="AJ355" i="3" s="1"/>
  <c r="AK355" i="3"/>
  <c r="AL355" i="3"/>
  <c r="AN355" i="3"/>
  <c r="AO355" i="3"/>
  <c r="AQ355" i="3"/>
  <c r="AR355" i="3"/>
  <c r="AT355" i="3"/>
  <c r="AU355" i="3"/>
  <c r="AW355" i="3"/>
  <c r="AX355" i="3"/>
  <c r="AZ355" i="3"/>
  <c r="BA355" i="3"/>
  <c r="BC355" i="3"/>
  <c r="BD355" i="3"/>
  <c r="BF355" i="3"/>
  <c r="BG355" i="3"/>
  <c r="BI355" i="3"/>
  <c r="BJ355" i="3"/>
  <c r="BL355" i="3"/>
  <c r="BM355" i="3"/>
  <c r="BO355" i="3"/>
  <c r="BP355" i="3"/>
  <c r="BR355" i="3"/>
  <c r="BS355" i="3"/>
  <c r="BU355" i="3"/>
  <c r="BV355" i="3"/>
  <c r="BX355" i="3"/>
  <c r="BY355" i="3"/>
  <c r="CA355" i="3"/>
  <c r="CB355" i="3"/>
  <c r="CD355" i="3"/>
  <c r="CE355" i="3"/>
  <c r="CG355" i="3"/>
  <c r="CH355" i="3"/>
  <c r="CJ355" i="3"/>
  <c r="CK355" i="3"/>
  <c r="CM355" i="3"/>
  <c r="CN355" i="3"/>
  <c r="CP355" i="3"/>
  <c r="CQ355" i="3"/>
  <c r="CS355" i="3"/>
  <c r="CT355" i="3"/>
  <c r="CV355" i="3"/>
  <c r="CW355" i="3"/>
  <c r="CY355" i="3"/>
  <c r="CZ355" i="3"/>
  <c r="DB355" i="3"/>
  <c r="DC355" i="3"/>
  <c r="DE355" i="3"/>
  <c r="DF355" i="3"/>
  <c r="DH355" i="3"/>
  <c r="DI355" i="3"/>
  <c r="DK355" i="3"/>
  <c r="DL355" i="3"/>
  <c r="DN355" i="3"/>
  <c r="DO355" i="3"/>
  <c r="DQ355" i="3"/>
  <c r="DR355" i="3"/>
  <c r="DT355" i="3"/>
  <c r="DU355" i="3"/>
  <c r="DW355" i="3"/>
  <c r="DX355" i="3"/>
  <c r="DZ355" i="3"/>
  <c r="EA355" i="3"/>
  <c r="EC355" i="3"/>
  <c r="ED355" i="3"/>
  <c r="EF355" i="3"/>
  <c r="EG355" i="3"/>
  <c r="EI355" i="3"/>
  <c r="EJ355" i="3"/>
  <c r="EL355" i="3"/>
  <c r="EM355" i="3"/>
  <c r="EO355" i="3"/>
  <c r="EP355" i="3"/>
  <c r="ER355" i="3"/>
  <c r="ES355" i="3"/>
  <c r="EU355" i="3"/>
  <c r="EV355" i="3"/>
  <c r="EX355" i="3"/>
  <c r="EY355" i="3"/>
  <c r="FA355" i="3"/>
  <c r="FB355" i="3"/>
  <c r="FD355" i="3"/>
  <c r="FE355" i="3"/>
  <c r="FG355" i="3"/>
  <c r="FH355" i="3"/>
  <c r="FJ355" i="3"/>
  <c r="FK355" i="3"/>
  <c r="FM355" i="3"/>
  <c r="FN355" i="3"/>
  <c r="FP355" i="3"/>
  <c r="FQ355" i="3"/>
  <c r="FS355" i="3"/>
  <c r="FT355" i="3"/>
  <c r="FV355" i="3"/>
  <c r="FW355" i="3"/>
  <c r="FY355" i="3"/>
  <c r="FZ355" i="3"/>
  <c r="GB355" i="3"/>
  <c r="GC355" i="3"/>
  <c r="GE355" i="3"/>
  <c r="GF355" i="3"/>
  <c r="GH355" i="3"/>
  <c r="GI355" i="3"/>
  <c r="GK355" i="3"/>
  <c r="GL355" i="3"/>
  <c r="GN355" i="3"/>
  <c r="GO355" i="3"/>
  <c r="GQ355" i="3"/>
  <c r="GR355" i="3"/>
  <c r="GT355" i="3"/>
  <c r="GU355" i="3"/>
  <c r="GW355" i="3"/>
  <c r="GX355" i="3"/>
  <c r="GZ355" i="3"/>
  <c r="HA355" i="3"/>
  <c r="HC355" i="3"/>
  <c r="HD355" i="3"/>
  <c r="HF355" i="3"/>
  <c r="HG355" i="3"/>
  <c r="HI355" i="3"/>
  <c r="HJ355" i="3"/>
  <c r="HL355" i="3"/>
  <c r="HM355" i="3"/>
  <c r="HO355" i="3"/>
  <c r="HP355" i="3"/>
  <c r="HR355" i="3"/>
  <c r="HS355" i="3"/>
  <c r="HU355" i="3"/>
  <c r="HV355" i="3"/>
  <c r="HX355" i="3"/>
  <c r="HY355" i="3"/>
  <c r="IA355" i="3"/>
  <c r="IB355" i="3"/>
  <c r="ID355" i="3"/>
  <c r="IE355" i="3"/>
  <c r="IG355" i="3"/>
  <c r="IH355" i="3"/>
  <c r="IJ355" i="3"/>
  <c r="IK355" i="3"/>
  <c r="IM355" i="3"/>
  <c r="IN355" i="3"/>
  <c r="IP355" i="3"/>
  <c r="IQ355" i="3"/>
  <c r="IS355" i="3"/>
  <c r="IT355" i="3"/>
  <c r="IV355" i="3"/>
  <c r="IW355" i="3"/>
  <c r="IY355" i="3"/>
  <c r="IZ355" i="3"/>
  <c r="JB355" i="3"/>
  <c r="JC355" i="3"/>
  <c r="JE355" i="3"/>
  <c r="JF355" i="3"/>
  <c r="JH355" i="3"/>
  <c r="JI355" i="3"/>
  <c r="JK355" i="3"/>
  <c r="JL355" i="3"/>
  <c r="JN355" i="3"/>
  <c r="JO355" i="3"/>
  <c r="JQ355" i="3"/>
  <c r="JR355" i="3"/>
  <c r="JT355" i="3"/>
  <c r="JU355" i="3"/>
  <c r="JW355" i="3"/>
  <c r="JX355" i="3"/>
  <c r="JZ355" i="3"/>
  <c r="KA355" i="3"/>
  <c r="KC355" i="3"/>
  <c r="KD355" i="3"/>
  <c r="KF355" i="3"/>
  <c r="KG355" i="3"/>
  <c r="KI355" i="3"/>
  <c r="KJ355" i="3"/>
  <c r="KL355" i="3"/>
  <c r="KM355" i="3"/>
  <c r="KO355" i="3"/>
  <c r="KP355" i="3"/>
  <c r="KR355" i="3"/>
  <c r="KS355" i="3"/>
  <c r="KU355" i="3"/>
  <c r="KV355" i="3"/>
  <c r="KX355" i="3"/>
  <c r="KY355" i="3"/>
  <c r="LA355" i="3"/>
  <c r="LB355" i="3"/>
  <c r="LD355" i="3"/>
  <c r="LE355" i="3"/>
  <c r="LG355" i="3"/>
  <c r="LH355" i="3"/>
  <c r="LJ355" i="3"/>
  <c r="LK355" i="3"/>
  <c r="LM355" i="3"/>
  <c r="LN355" i="3"/>
  <c r="LP355" i="3"/>
  <c r="LQ355" i="3"/>
  <c r="LX355" i="3"/>
  <c r="LZ355" i="3"/>
  <c r="MA355" i="3"/>
  <c r="MB355" i="3"/>
  <c r="MC355" i="3"/>
  <c r="MD355" i="3"/>
  <c r="MF355" i="3"/>
  <c r="MI355" i="3"/>
  <c r="D356" i="3"/>
  <c r="E356" i="3"/>
  <c r="G356" i="3"/>
  <c r="H356" i="3"/>
  <c r="J356" i="3"/>
  <c r="K356" i="3"/>
  <c r="M356" i="3"/>
  <c r="N356" i="3"/>
  <c r="P356" i="3"/>
  <c r="Q356" i="3"/>
  <c r="S356" i="3"/>
  <c r="T356" i="3"/>
  <c r="V356" i="3"/>
  <c r="W356" i="3"/>
  <c r="Y356" i="3"/>
  <c r="Z356" i="3"/>
  <c r="AB356" i="3"/>
  <c r="AC356" i="3"/>
  <c r="AE356" i="3"/>
  <c r="AF356" i="3"/>
  <c r="AH356" i="3"/>
  <c r="AJ356" i="3" s="1"/>
  <c r="AK356" i="3"/>
  <c r="AL356" i="3"/>
  <c r="AN356" i="3"/>
  <c r="AO356" i="3"/>
  <c r="AQ356" i="3"/>
  <c r="AR356" i="3"/>
  <c r="AT356" i="3"/>
  <c r="AU356" i="3"/>
  <c r="AW356" i="3"/>
  <c r="AX356" i="3"/>
  <c r="AZ356" i="3"/>
  <c r="BA356" i="3"/>
  <c r="BC356" i="3"/>
  <c r="BD356" i="3"/>
  <c r="BF356" i="3"/>
  <c r="BG356" i="3"/>
  <c r="BI356" i="3"/>
  <c r="BJ356" i="3"/>
  <c r="BL356" i="3"/>
  <c r="BM356" i="3"/>
  <c r="BO356" i="3"/>
  <c r="BP356" i="3"/>
  <c r="BR356" i="3"/>
  <c r="BS356" i="3"/>
  <c r="BU356" i="3"/>
  <c r="BV356" i="3"/>
  <c r="BX356" i="3"/>
  <c r="BY356" i="3"/>
  <c r="CA356" i="3"/>
  <c r="CB356" i="3"/>
  <c r="CD356" i="3"/>
  <c r="CE356" i="3"/>
  <c r="CG356" i="3"/>
  <c r="CH356" i="3"/>
  <c r="CJ356" i="3"/>
  <c r="CK356" i="3"/>
  <c r="CM356" i="3"/>
  <c r="CN356" i="3"/>
  <c r="CP356" i="3"/>
  <c r="CQ356" i="3"/>
  <c r="CS356" i="3"/>
  <c r="CT356" i="3"/>
  <c r="CV356" i="3"/>
  <c r="CW356" i="3"/>
  <c r="CY356" i="3"/>
  <c r="CZ356" i="3"/>
  <c r="DB356" i="3"/>
  <c r="DC356" i="3"/>
  <c r="DE356" i="3"/>
  <c r="DF356" i="3"/>
  <c r="DH356" i="3"/>
  <c r="DI356" i="3"/>
  <c r="DK356" i="3"/>
  <c r="DL356" i="3"/>
  <c r="DN356" i="3"/>
  <c r="DO356" i="3"/>
  <c r="DQ356" i="3"/>
  <c r="DR356" i="3"/>
  <c r="DT356" i="3"/>
  <c r="DU356" i="3"/>
  <c r="DW356" i="3"/>
  <c r="DX356" i="3"/>
  <c r="DZ356" i="3"/>
  <c r="EA356" i="3"/>
  <c r="EC356" i="3"/>
  <c r="ED356" i="3"/>
  <c r="EF356" i="3"/>
  <c r="EG356" i="3"/>
  <c r="EI356" i="3"/>
  <c r="EJ356" i="3"/>
  <c r="EL356" i="3"/>
  <c r="EM356" i="3"/>
  <c r="EO356" i="3"/>
  <c r="EP356" i="3"/>
  <c r="ER356" i="3"/>
  <c r="ES356" i="3"/>
  <c r="EU356" i="3"/>
  <c r="EV356" i="3"/>
  <c r="EX356" i="3"/>
  <c r="EY356" i="3"/>
  <c r="FA356" i="3"/>
  <c r="FB356" i="3"/>
  <c r="FD356" i="3"/>
  <c r="FE356" i="3"/>
  <c r="FG356" i="3"/>
  <c r="FH356" i="3"/>
  <c r="FJ356" i="3"/>
  <c r="FK356" i="3"/>
  <c r="FM356" i="3"/>
  <c r="FN356" i="3"/>
  <c r="FP356" i="3"/>
  <c r="FQ356" i="3"/>
  <c r="FS356" i="3"/>
  <c r="FT356" i="3"/>
  <c r="FV356" i="3"/>
  <c r="FW356" i="3"/>
  <c r="FY356" i="3"/>
  <c r="FZ356" i="3"/>
  <c r="GB356" i="3"/>
  <c r="GC356" i="3"/>
  <c r="GE356" i="3"/>
  <c r="GF356" i="3"/>
  <c r="GH356" i="3"/>
  <c r="GI356" i="3"/>
  <c r="GK356" i="3"/>
  <c r="GL356" i="3"/>
  <c r="GN356" i="3"/>
  <c r="GO356" i="3"/>
  <c r="GQ356" i="3"/>
  <c r="GR356" i="3"/>
  <c r="GT356" i="3"/>
  <c r="GU356" i="3"/>
  <c r="GW356" i="3"/>
  <c r="GX356" i="3"/>
  <c r="GZ356" i="3"/>
  <c r="HA356" i="3"/>
  <c r="HC356" i="3"/>
  <c r="HD356" i="3"/>
  <c r="HF356" i="3"/>
  <c r="HG356" i="3"/>
  <c r="HI356" i="3"/>
  <c r="HJ356" i="3"/>
  <c r="HL356" i="3"/>
  <c r="HM356" i="3"/>
  <c r="HO356" i="3"/>
  <c r="HP356" i="3"/>
  <c r="HR356" i="3"/>
  <c r="HS356" i="3"/>
  <c r="HU356" i="3"/>
  <c r="HV356" i="3"/>
  <c r="HX356" i="3"/>
  <c r="HY356" i="3"/>
  <c r="IA356" i="3"/>
  <c r="IB356" i="3"/>
  <c r="ID356" i="3"/>
  <c r="IE356" i="3"/>
  <c r="IG356" i="3"/>
  <c r="IH356" i="3"/>
  <c r="IJ356" i="3"/>
  <c r="IK356" i="3"/>
  <c r="IM356" i="3"/>
  <c r="IN356" i="3"/>
  <c r="IP356" i="3"/>
  <c r="IQ356" i="3"/>
  <c r="IS356" i="3"/>
  <c r="IT356" i="3"/>
  <c r="IV356" i="3"/>
  <c r="IW356" i="3"/>
  <c r="IY356" i="3"/>
  <c r="IZ356" i="3"/>
  <c r="JB356" i="3"/>
  <c r="JC356" i="3"/>
  <c r="JE356" i="3"/>
  <c r="JF356" i="3"/>
  <c r="JH356" i="3"/>
  <c r="JI356" i="3"/>
  <c r="JK356" i="3"/>
  <c r="JL356" i="3"/>
  <c r="JN356" i="3"/>
  <c r="JO356" i="3"/>
  <c r="JQ356" i="3"/>
  <c r="JR356" i="3"/>
  <c r="JT356" i="3"/>
  <c r="JU356" i="3"/>
  <c r="JW356" i="3"/>
  <c r="JX356" i="3"/>
  <c r="JZ356" i="3"/>
  <c r="KA356" i="3"/>
  <c r="KC356" i="3"/>
  <c r="KD356" i="3"/>
  <c r="KF356" i="3"/>
  <c r="KG356" i="3"/>
  <c r="KI356" i="3"/>
  <c r="KJ356" i="3"/>
  <c r="KL356" i="3"/>
  <c r="KM356" i="3"/>
  <c r="KO356" i="3"/>
  <c r="KP356" i="3"/>
  <c r="KR356" i="3"/>
  <c r="KS356" i="3"/>
  <c r="KU356" i="3"/>
  <c r="KV356" i="3"/>
  <c r="KX356" i="3"/>
  <c r="KY356" i="3"/>
  <c r="LA356" i="3"/>
  <c r="LB356" i="3"/>
  <c r="LD356" i="3"/>
  <c r="LE356" i="3"/>
  <c r="LG356" i="3"/>
  <c r="LH356" i="3"/>
  <c r="LJ356" i="3"/>
  <c r="LK356" i="3"/>
  <c r="LM356" i="3"/>
  <c r="LN356" i="3"/>
  <c r="LP356" i="3"/>
  <c r="LQ356" i="3"/>
  <c r="LX356" i="3"/>
  <c r="LZ356" i="3"/>
  <c r="MA356" i="3"/>
  <c r="MB356" i="3"/>
  <c r="MC356" i="3"/>
  <c r="MD356" i="3"/>
  <c r="MF356" i="3"/>
  <c r="MI356" i="3"/>
  <c r="D357" i="3"/>
  <c r="E357" i="3"/>
  <c r="G357" i="3"/>
  <c r="H357" i="3"/>
  <c r="J357" i="3"/>
  <c r="K357" i="3"/>
  <c r="M357" i="3"/>
  <c r="N357" i="3"/>
  <c r="P357" i="3"/>
  <c r="Q357" i="3"/>
  <c r="S357" i="3"/>
  <c r="T357" i="3"/>
  <c r="V357" i="3"/>
  <c r="W357" i="3"/>
  <c r="Y357" i="3"/>
  <c r="Z357" i="3"/>
  <c r="AB357" i="3"/>
  <c r="AC357" i="3"/>
  <c r="AE357" i="3"/>
  <c r="AF357" i="3"/>
  <c r="AH357" i="3"/>
  <c r="AJ357" i="3" s="1"/>
  <c r="AK357" i="3"/>
  <c r="AL357" i="3"/>
  <c r="AN357" i="3"/>
  <c r="AO357" i="3"/>
  <c r="AQ357" i="3"/>
  <c r="AR357" i="3"/>
  <c r="AT357" i="3"/>
  <c r="AU357" i="3"/>
  <c r="AW357" i="3"/>
  <c r="AX357" i="3"/>
  <c r="AZ357" i="3"/>
  <c r="BA357" i="3"/>
  <c r="BC357" i="3"/>
  <c r="BD357" i="3"/>
  <c r="BF357" i="3"/>
  <c r="BG357" i="3"/>
  <c r="BI357" i="3"/>
  <c r="BJ357" i="3"/>
  <c r="BL357" i="3"/>
  <c r="BM357" i="3"/>
  <c r="BO357" i="3"/>
  <c r="BP357" i="3"/>
  <c r="BR357" i="3"/>
  <c r="BS357" i="3"/>
  <c r="BU357" i="3"/>
  <c r="BV357" i="3"/>
  <c r="BX357" i="3"/>
  <c r="BY357" i="3"/>
  <c r="CA357" i="3"/>
  <c r="CB357" i="3"/>
  <c r="CD357" i="3"/>
  <c r="CE357" i="3"/>
  <c r="CG357" i="3"/>
  <c r="CH357" i="3"/>
  <c r="CJ357" i="3"/>
  <c r="CK357" i="3"/>
  <c r="CM357" i="3"/>
  <c r="CN357" i="3"/>
  <c r="CP357" i="3"/>
  <c r="CQ357" i="3"/>
  <c r="CS357" i="3"/>
  <c r="CT357" i="3"/>
  <c r="CV357" i="3"/>
  <c r="CW357" i="3"/>
  <c r="CY357" i="3"/>
  <c r="CZ357" i="3"/>
  <c r="DB357" i="3"/>
  <c r="DC357" i="3"/>
  <c r="DE357" i="3"/>
  <c r="DF357" i="3"/>
  <c r="DH357" i="3"/>
  <c r="DI357" i="3"/>
  <c r="DK357" i="3"/>
  <c r="DL357" i="3"/>
  <c r="DN357" i="3"/>
  <c r="DO357" i="3"/>
  <c r="DQ357" i="3"/>
  <c r="DR357" i="3"/>
  <c r="DT357" i="3"/>
  <c r="DU357" i="3"/>
  <c r="DW357" i="3"/>
  <c r="DX357" i="3"/>
  <c r="DZ357" i="3"/>
  <c r="EA357" i="3"/>
  <c r="EC357" i="3"/>
  <c r="ED357" i="3"/>
  <c r="EF357" i="3"/>
  <c r="EG357" i="3"/>
  <c r="EI357" i="3"/>
  <c r="EJ357" i="3"/>
  <c r="EL357" i="3"/>
  <c r="EM357" i="3"/>
  <c r="EO357" i="3"/>
  <c r="EP357" i="3"/>
  <c r="ER357" i="3"/>
  <c r="ES357" i="3"/>
  <c r="EU357" i="3"/>
  <c r="EV357" i="3"/>
  <c r="EX357" i="3"/>
  <c r="EY357" i="3"/>
  <c r="FA357" i="3"/>
  <c r="FB357" i="3"/>
  <c r="FD357" i="3"/>
  <c r="FE357" i="3"/>
  <c r="FG357" i="3"/>
  <c r="FH357" i="3"/>
  <c r="FJ357" i="3"/>
  <c r="FK357" i="3"/>
  <c r="FM357" i="3"/>
  <c r="FN357" i="3"/>
  <c r="FP357" i="3"/>
  <c r="FQ357" i="3"/>
  <c r="FS357" i="3"/>
  <c r="FT357" i="3"/>
  <c r="FV357" i="3"/>
  <c r="FW357" i="3"/>
  <c r="FY357" i="3"/>
  <c r="FZ357" i="3"/>
  <c r="GB357" i="3"/>
  <c r="GC357" i="3"/>
  <c r="GE357" i="3"/>
  <c r="GF357" i="3"/>
  <c r="GH357" i="3"/>
  <c r="GI357" i="3"/>
  <c r="GK357" i="3"/>
  <c r="GL357" i="3"/>
  <c r="GN357" i="3"/>
  <c r="GO357" i="3"/>
  <c r="GQ357" i="3"/>
  <c r="GR357" i="3"/>
  <c r="GT357" i="3"/>
  <c r="GU357" i="3"/>
  <c r="GW357" i="3"/>
  <c r="GX357" i="3"/>
  <c r="GZ357" i="3"/>
  <c r="HA357" i="3"/>
  <c r="HC357" i="3"/>
  <c r="HD357" i="3"/>
  <c r="HF357" i="3"/>
  <c r="HG357" i="3"/>
  <c r="HI357" i="3"/>
  <c r="HJ357" i="3"/>
  <c r="HL357" i="3"/>
  <c r="HM357" i="3"/>
  <c r="HO357" i="3"/>
  <c r="HP357" i="3"/>
  <c r="HR357" i="3"/>
  <c r="HS357" i="3"/>
  <c r="HU357" i="3"/>
  <c r="HV357" i="3"/>
  <c r="HX357" i="3"/>
  <c r="HY357" i="3"/>
  <c r="IA357" i="3"/>
  <c r="IB357" i="3"/>
  <c r="ID357" i="3"/>
  <c r="IE357" i="3"/>
  <c r="IG357" i="3"/>
  <c r="IH357" i="3"/>
  <c r="IJ357" i="3"/>
  <c r="IK357" i="3"/>
  <c r="IM357" i="3"/>
  <c r="IN357" i="3"/>
  <c r="IP357" i="3"/>
  <c r="IQ357" i="3"/>
  <c r="IS357" i="3"/>
  <c r="IT357" i="3"/>
  <c r="IV357" i="3"/>
  <c r="IW357" i="3"/>
  <c r="IY357" i="3"/>
  <c r="IZ357" i="3"/>
  <c r="JB357" i="3"/>
  <c r="JC357" i="3"/>
  <c r="JE357" i="3"/>
  <c r="JF357" i="3"/>
  <c r="JH357" i="3"/>
  <c r="JI357" i="3"/>
  <c r="JK357" i="3"/>
  <c r="JL357" i="3"/>
  <c r="JN357" i="3"/>
  <c r="JO357" i="3"/>
  <c r="JQ357" i="3"/>
  <c r="JR357" i="3"/>
  <c r="JT357" i="3"/>
  <c r="JU357" i="3"/>
  <c r="JW357" i="3"/>
  <c r="JX357" i="3"/>
  <c r="JZ357" i="3"/>
  <c r="KA357" i="3"/>
  <c r="KC357" i="3"/>
  <c r="KD357" i="3"/>
  <c r="KF357" i="3"/>
  <c r="KG357" i="3"/>
  <c r="KI357" i="3"/>
  <c r="KJ357" i="3"/>
  <c r="KL357" i="3"/>
  <c r="KM357" i="3"/>
  <c r="KO357" i="3"/>
  <c r="KP357" i="3"/>
  <c r="KR357" i="3"/>
  <c r="KS357" i="3"/>
  <c r="KU357" i="3"/>
  <c r="KV357" i="3"/>
  <c r="KX357" i="3"/>
  <c r="KY357" i="3"/>
  <c r="LA357" i="3"/>
  <c r="LB357" i="3"/>
  <c r="LD357" i="3"/>
  <c r="LE357" i="3"/>
  <c r="LG357" i="3"/>
  <c r="LH357" i="3"/>
  <c r="LJ357" i="3"/>
  <c r="LK357" i="3"/>
  <c r="LM357" i="3"/>
  <c r="LN357" i="3"/>
  <c r="LP357" i="3"/>
  <c r="LQ357" i="3"/>
  <c r="LX357" i="3"/>
  <c r="LZ357" i="3"/>
  <c r="MA357" i="3"/>
  <c r="MB357" i="3"/>
  <c r="MC357" i="3"/>
  <c r="MD357" i="3"/>
  <c r="MF357" i="3"/>
  <c r="MI357" i="3"/>
  <c r="D358" i="3"/>
  <c r="E358" i="3"/>
  <c r="G358" i="3"/>
  <c r="H358" i="3"/>
  <c r="J358" i="3"/>
  <c r="K358" i="3"/>
  <c r="M358" i="3"/>
  <c r="N358" i="3"/>
  <c r="P358" i="3"/>
  <c r="Q358" i="3"/>
  <c r="S358" i="3"/>
  <c r="T358" i="3"/>
  <c r="V358" i="3"/>
  <c r="W358" i="3"/>
  <c r="Y358" i="3"/>
  <c r="Z358" i="3"/>
  <c r="AB358" i="3"/>
  <c r="AC358" i="3"/>
  <c r="AE358" i="3"/>
  <c r="AF358" i="3"/>
  <c r="AH358" i="3"/>
  <c r="AJ358" i="3" s="1"/>
  <c r="AK358" i="3"/>
  <c r="AL358" i="3"/>
  <c r="AN358" i="3"/>
  <c r="AO358" i="3"/>
  <c r="AQ358" i="3"/>
  <c r="AR358" i="3"/>
  <c r="AT358" i="3"/>
  <c r="AU358" i="3"/>
  <c r="AW358" i="3"/>
  <c r="AX358" i="3"/>
  <c r="AZ358" i="3"/>
  <c r="BA358" i="3"/>
  <c r="BC358" i="3"/>
  <c r="BD358" i="3"/>
  <c r="BF358" i="3"/>
  <c r="BG358" i="3"/>
  <c r="BI358" i="3"/>
  <c r="BJ358" i="3"/>
  <c r="BL358" i="3"/>
  <c r="BM358" i="3"/>
  <c r="BO358" i="3"/>
  <c r="BP358" i="3"/>
  <c r="BR358" i="3"/>
  <c r="BS358" i="3"/>
  <c r="BU358" i="3"/>
  <c r="BV358" i="3"/>
  <c r="BX358" i="3"/>
  <c r="BY358" i="3"/>
  <c r="CA358" i="3"/>
  <c r="CB358" i="3"/>
  <c r="CD358" i="3"/>
  <c r="CE358" i="3"/>
  <c r="CG358" i="3"/>
  <c r="CH358" i="3"/>
  <c r="CJ358" i="3"/>
  <c r="CK358" i="3"/>
  <c r="CM358" i="3"/>
  <c r="CN358" i="3"/>
  <c r="CP358" i="3"/>
  <c r="CQ358" i="3"/>
  <c r="CS358" i="3"/>
  <c r="CT358" i="3"/>
  <c r="CV358" i="3"/>
  <c r="CW358" i="3"/>
  <c r="CY358" i="3"/>
  <c r="CZ358" i="3"/>
  <c r="DB358" i="3"/>
  <c r="DC358" i="3"/>
  <c r="DE358" i="3"/>
  <c r="DF358" i="3"/>
  <c r="DH358" i="3"/>
  <c r="DI358" i="3"/>
  <c r="DK358" i="3"/>
  <c r="DL358" i="3"/>
  <c r="DN358" i="3"/>
  <c r="DO358" i="3"/>
  <c r="DQ358" i="3"/>
  <c r="DR358" i="3"/>
  <c r="DT358" i="3"/>
  <c r="DU358" i="3"/>
  <c r="DW358" i="3"/>
  <c r="DX358" i="3"/>
  <c r="DZ358" i="3"/>
  <c r="EA358" i="3"/>
  <c r="EC358" i="3"/>
  <c r="ED358" i="3"/>
  <c r="EF358" i="3"/>
  <c r="EG358" i="3"/>
  <c r="EI358" i="3"/>
  <c r="EJ358" i="3"/>
  <c r="EL358" i="3"/>
  <c r="EM358" i="3"/>
  <c r="EO358" i="3"/>
  <c r="EP358" i="3"/>
  <c r="ER358" i="3"/>
  <c r="ES358" i="3"/>
  <c r="EU358" i="3"/>
  <c r="EV358" i="3"/>
  <c r="EX358" i="3"/>
  <c r="EY358" i="3"/>
  <c r="FA358" i="3"/>
  <c r="FB358" i="3"/>
  <c r="FD358" i="3"/>
  <c r="FE358" i="3"/>
  <c r="FG358" i="3"/>
  <c r="FH358" i="3"/>
  <c r="FJ358" i="3"/>
  <c r="FK358" i="3"/>
  <c r="FM358" i="3"/>
  <c r="FN358" i="3"/>
  <c r="FP358" i="3"/>
  <c r="FQ358" i="3"/>
  <c r="FS358" i="3"/>
  <c r="FT358" i="3"/>
  <c r="FV358" i="3"/>
  <c r="FW358" i="3"/>
  <c r="FY358" i="3"/>
  <c r="FZ358" i="3"/>
  <c r="GB358" i="3"/>
  <c r="GC358" i="3"/>
  <c r="GE358" i="3"/>
  <c r="GF358" i="3"/>
  <c r="GH358" i="3"/>
  <c r="GI358" i="3"/>
  <c r="GK358" i="3"/>
  <c r="GL358" i="3"/>
  <c r="GN358" i="3"/>
  <c r="GO358" i="3"/>
  <c r="GQ358" i="3"/>
  <c r="GR358" i="3"/>
  <c r="GT358" i="3"/>
  <c r="GU358" i="3"/>
  <c r="GW358" i="3"/>
  <c r="GX358" i="3"/>
  <c r="GZ358" i="3"/>
  <c r="HA358" i="3"/>
  <c r="HC358" i="3"/>
  <c r="HD358" i="3"/>
  <c r="HF358" i="3"/>
  <c r="HG358" i="3"/>
  <c r="HI358" i="3"/>
  <c r="HJ358" i="3"/>
  <c r="HL358" i="3"/>
  <c r="HM358" i="3"/>
  <c r="HO358" i="3"/>
  <c r="HP358" i="3"/>
  <c r="HR358" i="3"/>
  <c r="HS358" i="3"/>
  <c r="HU358" i="3"/>
  <c r="HV358" i="3"/>
  <c r="HX358" i="3"/>
  <c r="HY358" i="3"/>
  <c r="IA358" i="3"/>
  <c r="IB358" i="3"/>
  <c r="ID358" i="3"/>
  <c r="IE358" i="3"/>
  <c r="IG358" i="3"/>
  <c r="IH358" i="3"/>
  <c r="IJ358" i="3"/>
  <c r="IK358" i="3"/>
  <c r="IM358" i="3"/>
  <c r="IN358" i="3"/>
  <c r="IP358" i="3"/>
  <c r="IQ358" i="3"/>
  <c r="IS358" i="3"/>
  <c r="IT358" i="3"/>
  <c r="IV358" i="3"/>
  <c r="IW358" i="3"/>
  <c r="IY358" i="3"/>
  <c r="IZ358" i="3"/>
  <c r="JB358" i="3"/>
  <c r="JC358" i="3"/>
  <c r="JE358" i="3"/>
  <c r="JF358" i="3"/>
  <c r="JH358" i="3"/>
  <c r="JI358" i="3"/>
  <c r="JK358" i="3"/>
  <c r="JL358" i="3"/>
  <c r="JN358" i="3"/>
  <c r="JO358" i="3"/>
  <c r="JQ358" i="3"/>
  <c r="JR358" i="3"/>
  <c r="JT358" i="3"/>
  <c r="JU358" i="3"/>
  <c r="JW358" i="3"/>
  <c r="JX358" i="3"/>
  <c r="JZ358" i="3"/>
  <c r="KA358" i="3"/>
  <c r="KC358" i="3"/>
  <c r="KD358" i="3"/>
  <c r="KF358" i="3"/>
  <c r="KG358" i="3"/>
  <c r="KI358" i="3"/>
  <c r="KJ358" i="3"/>
  <c r="KL358" i="3"/>
  <c r="KM358" i="3"/>
  <c r="KO358" i="3"/>
  <c r="KP358" i="3"/>
  <c r="KR358" i="3"/>
  <c r="KS358" i="3"/>
  <c r="KU358" i="3"/>
  <c r="KV358" i="3"/>
  <c r="KX358" i="3"/>
  <c r="KY358" i="3"/>
  <c r="LA358" i="3"/>
  <c r="LB358" i="3"/>
  <c r="LD358" i="3"/>
  <c r="LE358" i="3"/>
  <c r="LG358" i="3"/>
  <c r="LH358" i="3"/>
  <c r="LJ358" i="3"/>
  <c r="LK358" i="3"/>
  <c r="LM358" i="3"/>
  <c r="LN358" i="3"/>
  <c r="LP358" i="3"/>
  <c r="LQ358" i="3"/>
  <c r="LX358" i="3"/>
  <c r="LZ358" i="3"/>
  <c r="MA358" i="3"/>
  <c r="MB358" i="3"/>
  <c r="MC358" i="3"/>
  <c r="MD358" i="3"/>
  <c r="MF358" i="3"/>
  <c r="MI358" i="3"/>
  <c r="D359" i="3"/>
  <c r="E359" i="3"/>
  <c r="G359" i="3"/>
  <c r="H359" i="3"/>
  <c r="J359" i="3"/>
  <c r="K359" i="3"/>
  <c r="M359" i="3"/>
  <c r="N359" i="3"/>
  <c r="P359" i="3"/>
  <c r="Q359" i="3"/>
  <c r="S359" i="3"/>
  <c r="T359" i="3"/>
  <c r="V359" i="3"/>
  <c r="W359" i="3"/>
  <c r="Y359" i="3"/>
  <c r="Z359" i="3"/>
  <c r="AB359" i="3"/>
  <c r="AC359" i="3"/>
  <c r="AE359" i="3"/>
  <c r="AF359" i="3"/>
  <c r="AH359" i="3"/>
  <c r="AJ359" i="3" s="1"/>
  <c r="AK359" i="3"/>
  <c r="AL359" i="3"/>
  <c r="AN359" i="3"/>
  <c r="AO359" i="3"/>
  <c r="AQ359" i="3"/>
  <c r="AR359" i="3"/>
  <c r="AT359" i="3"/>
  <c r="AU359" i="3"/>
  <c r="AW359" i="3"/>
  <c r="AX359" i="3"/>
  <c r="AZ359" i="3"/>
  <c r="BA359" i="3"/>
  <c r="BC359" i="3"/>
  <c r="BD359" i="3"/>
  <c r="BF359" i="3"/>
  <c r="BG359" i="3"/>
  <c r="BI359" i="3"/>
  <c r="BJ359" i="3"/>
  <c r="BL359" i="3"/>
  <c r="BM359" i="3"/>
  <c r="BO359" i="3"/>
  <c r="BP359" i="3"/>
  <c r="BR359" i="3"/>
  <c r="BS359" i="3"/>
  <c r="BU359" i="3"/>
  <c r="BV359" i="3"/>
  <c r="BX359" i="3"/>
  <c r="BY359" i="3"/>
  <c r="CA359" i="3"/>
  <c r="CB359" i="3"/>
  <c r="CD359" i="3"/>
  <c r="CE359" i="3"/>
  <c r="CG359" i="3"/>
  <c r="CH359" i="3"/>
  <c r="CJ359" i="3"/>
  <c r="CK359" i="3"/>
  <c r="CM359" i="3"/>
  <c r="CN359" i="3"/>
  <c r="CP359" i="3"/>
  <c r="CQ359" i="3"/>
  <c r="CS359" i="3"/>
  <c r="CT359" i="3"/>
  <c r="CV359" i="3"/>
  <c r="CW359" i="3"/>
  <c r="CY359" i="3"/>
  <c r="CZ359" i="3"/>
  <c r="DB359" i="3"/>
  <c r="DC359" i="3"/>
  <c r="DE359" i="3"/>
  <c r="DF359" i="3"/>
  <c r="DH359" i="3"/>
  <c r="DI359" i="3"/>
  <c r="DK359" i="3"/>
  <c r="DL359" i="3"/>
  <c r="DN359" i="3"/>
  <c r="DO359" i="3"/>
  <c r="DQ359" i="3"/>
  <c r="DR359" i="3"/>
  <c r="DT359" i="3"/>
  <c r="DU359" i="3"/>
  <c r="DW359" i="3"/>
  <c r="DX359" i="3"/>
  <c r="DZ359" i="3"/>
  <c r="EA359" i="3"/>
  <c r="EC359" i="3"/>
  <c r="ED359" i="3"/>
  <c r="EF359" i="3"/>
  <c r="EG359" i="3"/>
  <c r="EI359" i="3"/>
  <c r="EJ359" i="3"/>
  <c r="EL359" i="3"/>
  <c r="EM359" i="3"/>
  <c r="EO359" i="3"/>
  <c r="EP359" i="3"/>
  <c r="ER359" i="3"/>
  <c r="ES359" i="3"/>
  <c r="EU359" i="3"/>
  <c r="EV359" i="3"/>
  <c r="EX359" i="3"/>
  <c r="EY359" i="3"/>
  <c r="FA359" i="3"/>
  <c r="FB359" i="3"/>
  <c r="FD359" i="3"/>
  <c r="FE359" i="3"/>
  <c r="FG359" i="3"/>
  <c r="FH359" i="3"/>
  <c r="FJ359" i="3"/>
  <c r="FK359" i="3"/>
  <c r="FM359" i="3"/>
  <c r="FN359" i="3"/>
  <c r="FP359" i="3"/>
  <c r="FQ359" i="3"/>
  <c r="FS359" i="3"/>
  <c r="FT359" i="3"/>
  <c r="FV359" i="3"/>
  <c r="FW359" i="3"/>
  <c r="FY359" i="3"/>
  <c r="FZ359" i="3"/>
  <c r="GB359" i="3"/>
  <c r="GC359" i="3"/>
  <c r="GE359" i="3"/>
  <c r="GF359" i="3"/>
  <c r="GH359" i="3"/>
  <c r="GI359" i="3"/>
  <c r="GK359" i="3"/>
  <c r="GL359" i="3"/>
  <c r="GN359" i="3"/>
  <c r="GO359" i="3"/>
  <c r="GQ359" i="3"/>
  <c r="GR359" i="3"/>
  <c r="GT359" i="3"/>
  <c r="GU359" i="3"/>
  <c r="GW359" i="3"/>
  <c r="GX359" i="3"/>
  <c r="GZ359" i="3"/>
  <c r="HA359" i="3"/>
  <c r="HC359" i="3"/>
  <c r="HD359" i="3"/>
  <c r="HF359" i="3"/>
  <c r="HG359" i="3"/>
  <c r="HI359" i="3"/>
  <c r="HJ359" i="3"/>
  <c r="HL359" i="3"/>
  <c r="HM359" i="3"/>
  <c r="HO359" i="3"/>
  <c r="HP359" i="3"/>
  <c r="HR359" i="3"/>
  <c r="HS359" i="3"/>
  <c r="HU359" i="3"/>
  <c r="HV359" i="3"/>
  <c r="HX359" i="3"/>
  <c r="HY359" i="3"/>
  <c r="IA359" i="3"/>
  <c r="IB359" i="3"/>
  <c r="ID359" i="3"/>
  <c r="IE359" i="3"/>
  <c r="IG359" i="3"/>
  <c r="IH359" i="3"/>
  <c r="IJ359" i="3"/>
  <c r="IK359" i="3"/>
  <c r="IM359" i="3"/>
  <c r="IN359" i="3"/>
  <c r="IP359" i="3"/>
  <c r="IQ359" i="3"/>
  <c r="IS359" i="3"/>
  <c r="IT359" i="3"/>
  <c r="IV359" i="3"/>
  <c r="IW359" i="3"/>
  <c r="IY359" i="3"/>
  <c r="IZ359" i="3"/>
  <c r="JB359" i="3"/>
  <c r="JC359" i="3"/>
  <c r="JE359" i="3"/>
  <c r="JF359" i="3"/>
  <c r="JH359" i="3"/>
  <c r="JI359" i="3"/>
  <c r="JK359" i="3"/>
  <c r="JL359" i="3"/>
  <c r="JN359" i="3"/>
  <c r="JO359" i="3"/>
  <c r="JQ359" i="3"/>
  <c r="JR359" i="3"/>
  <c r="JT359" i="3"/>
  <c r="JU359" i="3"/>
  <c r="JW359" i="3"/>
  <c r="JX359" i="3"/>
  <c r="JZ359" i="3"/>
  <c r="KA359" i="3"/>
  <c r="KC359" i="3"/>
  <c r="KD359" i="3"/>
  <c r="KF359" i="3"/>
  <c r="KG359" i="3"/>
  <c r="KI359" i="3"/>
  <c r="KJ359" i="3"/>
  <c r="KL359" i="3"/>
  <c r="KM359" i="3"/>
  <c r="KO359" i="3"/>
  <c r="KP359" i="3"/>
  <c r="KR359" i="3"/>
  <c r="KS359" i="3"/>
  <c r="KU359" i="3"/>
  <c r="KV359" i="3"/>
  <c r="KX359" i="3"/>
  <c r="KY359" i="3"/>
  <c r="LA359" i="3"/>
  <c r="LB359" i="3"/>
  <c r="LD359" i="3"/>
  <c r="LE359" i="3"/>
  <c r="LG359" i="3"/>
  <c r="LH359" i="3"/>
  <c r="LJ359" i="3"/>
  <c r="LK359" i="3"/>
  <c r="LM359" i="3"/>
  <c r="LN359" i="3"/>
  <c r="LP359" i="3"/>
  <c r="LQ359" i="3"/>
  <c r="LX359" i="3"/>
  <c r="LZ359" i="3"/>
  <c r="MA359" i="3"/>
  <c r="MB359" i="3"/>
  <c r="MC359" i="3"/>
  <c r="MD359" i="3"/>
  <c r="MF359" i="3"/>
  <c r="MI359" i="3"/>
  <c r="D360" i="3"/>
  <c r="E360" i="3"/>
  <c r="G360" i="3"/>
  <c r="H360" i="3"/>
  <c r="J360" i="3"/>
  <c r="K360" i="3"/>
  <c r="M360" i="3"/>
  <c r="N360" i="3"/>
  <c r="P360" i="3"/>
  <c r="Q360" i="3"/>
  <c r="S360" i="3"/>
  <c r="T360" i="3"/>
  <c r="V360" i="3"/>
  <c r="W360" i="3"/>
  <c r="Y360" i="3"/>
  <c r="Z360" i="3"/>
  <c r="AB360" i="3"/>
  <c r="AC360" i="3"/>
  <c r="AE360" i="3"/>
  <c r="AF360" i="3"/>
  <c r="AH360" i="3"/>
  <c r="AJ360" i="3" s="1"/>
  <c r="AK360" i="3"/>
  <c r="AL360" i="3"/>
  <c r="AN360" i="3"/>
  <c r="AO360" i="3"/>
  <c r="AQ360" i="3"/>
  <c r="AR360" i="3"/>
  <c r="AT360" i="3"/>
  <c r="AU360" i="3"/>
  <c r="AW360" i="3"/>
  <c r="AX360" i="3"/>
  <c r="AZ360" i="3"/>
  <c r="BA360" i="3"/>
  <c r="BC360" i="3"/>
  <c r="BD360" i="3"/>
  <c r="BF360" i="3"/>
  <c r="BG360" i="3"/>
  <c r="BI360" i="3"/>
  <c r="BJ360" i="3"/>
  <c r="BL360" i="3"/>
  <c r="BM360" i="3"/>
  <c r="BO360" i="3"/>
  <c r="BP360" i="3"/>
  <c r="BR360" i="3"/>
  <c r="BS360" i="3"/>
  <c r="BU360" i="3"/>
  <c r="BV360" i="3"/>
  <c r="BX360" i="3"/>
  <c r="BY360" i="3"/>
  <c r="CA360" i="3"/>
  <c r="CB360" i="3"/>
  <c r="CD360" i="3"/>
  <c r="CE360" i="3"/>
  <c r="CG360" i="3"/>
  <c r="CH360" i="3"/>
  <c r="CJ360" i="3"/>
  <c r="CK360" i="3"/>
  <c r="CM360" i="3"/>
  <c r="CN360" i="3"/>
  <c r="CP360" i="3"/>
  <c r="CQ360" i="3"/>
  <c r="CS360" i="3"/>
  <c r="CT360" i="3"/>
  <c r="CV360" i="3"/>
  <c r="CW360" i="3"/>
  <c r="CY360" i="3"/>
  <c r="CZ360" i="3"/>
  <c r="DB360" i="3"/>
  <c r="DC360" i="3"/>
  <c r="DE360" i="3"/>
  <c r="DF360" i="3"/>
  <c r="DH360" i="3"/>
  <c r="DI360" i="3"/>
  <c r="DK360" i="3"/>
  <c r="DL360" i="3"/>
  <c r="DN360" i="3"/>
  <c r="DO360" i="3"/>
  <c r="DQ360" i="3"/>
  <c r="DR360" i="3"/>
  <c r="DT360" i="3"/>
  <c r="DU360" i="3"/>
  <c r="DW360" i="3"/>
  <c r="DX360" i="3"/>
  <c r="DZ360" i="3"/>
  <c r="EA360" i="3"/>
  <c r="EC360" i="3"/>
  <c r="ED360" i="3"/>
  <c r="EF360" i="3"/>
  <c r="EG360" i="3"/>
  <c r="EI360" i="3"/>
  <c r="EJ360" i="3"/>
  <c r="EL360" i="3"/>
  <c r="EM360" i="3"/>
  <c r="EO360" i="3"/>
  <c r="EP360" i="3"/>
  <c r="ER360" i="3"/>
  <c r="ES360" i="3"/>
  <c r="EU360" i="3"/>
  <c r="EV360" i="3"/>
  <c r="EX360" i="3"/>
  <c r="EY360" i="3"/>
  <c r="FA360" i="3"/>
  <c r="FB360" i="3"/>
  <c r="FD360" i="3"/>
  <c r="FE360" i="3"/>
  <c r="FG360" i="3"/>
  <c r="FH360" i="3"/>
  <c r="FJ360" i="3"/>
  <c r="FK360" i="3"/>
  <c r="FM360" i="3"/>
  <c r="FN360" i="3"/>
  <c r="FP360" i="3"/>
  <c r="FQ360" i="3"/>
  <c r="FS360" i="3"/>
  <c r="FT360" i="3"/>
  <c r="FV360" i="3"/>
  <c r="FW360" i="3"/>
  <c r="FY360" i="3"/>
  <c r="FZ360" i="3"/>
  <c r="GB360" i="3"/>
  <c r="GC360" i="3"/>
  <c r="GE360" i="3"/>
  <c r="GF360" i="3"/>
  <c r="GH360" i="3"/>
  <c r="GI360" i="3"/>
  <c r="GK360" i="3"/>
  <c r="GL360" i="3"/>
  <c r="GN360" i="3"/>
  <c r="GO360" i="3"/>
  <c r="GQ360" i="3"/>
  <c r="GR360" i="3"/>
  <c r="GT360" i="3"/>
  <c r="GU360" i="3"/>
  <c r="GW360" i="3"/>
  <c r="GX360" i="3"/>
  <c r="GZ360" i="3"/>
  <c r="HA360" i="3"/>
  <c r="HC360" i="3"/>
  <c r="HD360" i="3"/>
  <c r="HF360" i="3"/>
  <c r="HG360" i="3"/>
  <c r="HI360" i="3"/>
  <c r="HJ360" i="3"/>
  <c r="HL360" i="3"/>
  <c r="HM360" i="3"/>
  <c r="HO360" i="3"/>
  <c r="HP360" i="3"/>
  <c r="HR360" i="3"/>
  <c r="HS360" i="3"/>
  <c r="HU360" i="3"/>
  <c r="HV360" i="3"/>
  <c r="HX360" i="3"/>
  <c r="HY360" i="3"/>
  <c r="IA360" i="3"/>
  <c r="IB360" i="3"/>
  <c r="ID360" i="3"/>
  <c r="IE360" i="3"/>
  <c r="IG360" i="3"/>
  <c r="IH360" i="3"/>
  <c r="IJ360" i="3"/>
  <c r="IK360" i="3"/>
  <c r="IM360" i="3"/>
  <c r="IN360" i="3"/>
  <c r="IP360" i="3"/>
  <c r="IQ360" i="3"/>
  <c r="IS360" i="3"/>
  <c r="IT360" i="3"/>
  <c r="IV360" i="3"/>
  <c r="IW360" i="3"/>
  <c r="IY360" i="3"/>
  <c r="IZ360" i="3"/>
  <c r="JB360" i="3"/>
  <c r="JC360" i="3"/>
  <c r="JE360" i="3"/>
  <c r="JF360" i="3"/>
  <c r="JH360" i="3"/>
  <c r="JI360" i="3"/>
  <c r="JK360" i="3"/>
  <c r="JL360" i="3"/>
  <c r="JN360" i="3"/>
  <c r="JO360" i="3"/>
  <c r="JQ360" i="3"/>
  <c r="JR360" i="3"/>
  <c r="JT360" i="3"/>
  <c r="JU360" i="3"/>
  <c r="JW360" i="3"/>
  <c r="JX360" i="3"/>
  <c r="JZ360" i="3"/>
  <c r="KA360" i="3"/>
  <c r="KC360" i="3"/>
  <c r="KD360" i="3"/>
  <c r="KF360" i="3"/>
  <c r="KG360" i="3"/>
  <c r="KI360" i="3"/>
  <c r="KJ360" i="3"/>
  <c r="KL360" i="3"/>
  <c r="KM360" i="3"/>
  <c r="KO360" i="3"/>
  <c r="KP360" i="3"/>
  <c r="KR360" i="3"/>
  <c r="KS360" i="3"/>
  <c r="KU360" i="3"/>
  <c r="KV360" i="3"/>
  <c r="KX360" i="3"/>
  <c r="KY360" i="3"/>
  <c r="LA360" i="3"/>
  <c r="LB360" i="3"/>
  <c r="LD360" i="3"/>
  <c r="LE360" i="3"/>
  <c r="LG360" i="3"/>
  <c r="LH360" i="3"/>
  <c r="LJ360" i="3"/>
  <c r="LK360" i="3"/>
  <c r="LM360" i="3"/>
  <c r="LN360" i="3"/>
  <c r="LP360" i="3"/>
  <c r="LQ360" i="3"/>
  <c r="LX360" i="3"/>
  <c r="LZ360" i="3"/>
  <c r="MA360" i="3"/>
  <c r="MB360" i="3"/>
  <c r="MC360" i="3"/>
  <c r="MD360" i="3"/>
  <c r="MF360" i="3"/>
  <c r="MI360" i="3"/>
  <c r="D361" i="3"/>
  <c r="E361" i="3"/>
  <c r="G361" i="3"/>
  <c r="H361" i="3"/>
  <c r="J361" i="3"/>
  <c r="K361" i="3"/>
  <c r="M361" i="3"/>
  <c r="N361" i="3"/>
  <c r="P361" i="3"/>
  <c r="Q361" i="3"/>
  <c r="S361" i="3"/>
  <c r="T361" i="3"/>
  <c r="V361" i="3"/>
  <c r="W361" i="3"/>
  <c r="Y361" i="3"/>
  <c r="Z361" i="3"/>
  <c r="AB361" i="3"/>
  <c r="AC361" i="3"/>
  <c r="AE361" i="3"/>
  <c r="AF361" i="3"/>
  <c r="AH361" i="3"/>
  <c r="AJ361" i="3" s="1"/>
  <c r="AK361" i="3"/>
  <c r="AL361" i="3"/>
  <c r="AN361" i="3"/>
  <c r="AO361" i="3"/>
  <c r="AQ361" i="3"/>
  <c r="AR361" i="3"/>
  <c r="AT361" i="3"/>
  <c r="AU361" i="3"/>
  <c r="AW361" i="3"/>
  <c r="AX361" i="3"/>
  <c r="AZ361" i="3"/>
  <c r="BA361" i="3"/>
  <c r="BC361" i="3"/>
  <c r="BD361" i="3"/>
  <c r="BF361" i="3"/>
  <c r="BG361" i="3"/>
  <c r="BI361" i="3"/>
  <c r="BJ361" i="3"/>
  <c r="BL361" i="3"/>
  <c r="BM361" i="3"/>
  <c r="BO361" i="3"/>
  <c r="BP361" i="3"/>
  <c r="BR361" i="3"/>
  <c r="BS361" i="3"/>
  <c r="BU361" i="3"/>
  <c r="BV361" i="3"/>
  <c r="BX361" i="3"/>
  <c r="BY361" i="3"/>
  <c r="CA361" i="3"/>
  <c r="CB361" i="3"/>
  <c r="CD361" i="3"/>
  <c r="CE361" i="3"/>
  <c r="CG361" i="3"/>
  <c r="CH361" i="3"/>
  <c r="CJ361" i="3"/>
  <c r="CK361" i="3"/>
  <c r="CM361" i="3"/>
  <c r="CN361" i="3"/>
  <c r="CP361" i="3"/>
  <c r="CQ361" i="3"/>
  <c r="CS361" i="3"/>
  <c r="CT361" i="3"/>
  <c r="CV361" i="3"/>
  <c r="CW361" i="3"/>
  <c r="CY361" i="3"/>
  <c r="CZ361" i="3"/>
  <c r="DB361" i="3"/>
  <c r="DC361" i="3"/>
  <c r="DE361" i="3"/>
  <c r="DF361" i="3"/>
  <c r="DH361" i="3"/>
  <c r="DI361" i="3"/>
  <c r="DK361" i="3"/>
  <c r="DL361" i="3"/>
  <c r="DN361" i="3"/>
  <c r="DO361" i="3"/>
  <c r="DQ361" i="3"/>
  <c r="DR361" i="3"/>
  <c r="DT361" i="3"/>
  <c r="DU361" i="3"/>
  <c r="DW361" i="3"/>
  <c r="DX361" i="3"/>
  <c r="DZ361" i="3"/>
  <c r="EA361" i="3"/>
  <c r="EC361" i="3"/>
  <c r="ED361" i="3"/>
  <c r="EF361" i="3"/>
  <c r="EG361" i="3"/>
  <c r="EI361" i="3"/>
  <c r="EJ361" i="3"/>
  <c r="EL361" i="3"/>
  <c r="EM361" i="3"/>
  <c r="EO361" i="3"/>
  <c r="EP361" i="3"/>
  <c r="ER361" i="3"/>
  <c r="ES361" i="3"/>
  <c r="EU361" i="3"/>
  <c r="EV361" i="3"/>
  <c r="EX361" i="3"/>
  <c r="EY361" i="3"/>
  <c r="FA361" i="3"/>
  <c r="FB361" i="3"/>
  <c r="FD361" i="3"/>
  <c r="FE361" i="3"/>
  <c r="FG361" i="3"/>
  <c r="FH361" i="3"/>
  <c r="FJ361" i="3"/>
  <c r="FK361" i="3"/>
  <c r="FM361" i="3"/>
  <c r="FN361" i="3"/>
  <c r="FP361" i="3"/>
  <c r="FQ361" i="3"/>
  <c r="FS361" i="3"/>
  <c r="FT361" i="3"/>
  <c r="FV361" i="3"/>
  <c r="FW361" i="3"/>
  <c r="FY361" i="3"/>
  <c r="FZ361" i="3"/>
  <c r="GB361" i="3"/>
  <c r="GC361" i="3"/>
  <c r="GE361" i="3"/>
  <c r="GF361" i="3"/>
  <c r="GH361" i="3"/>
  <c r="GI361" i="3"/>
  <c r="GK361" i="3"/>
  <c r="GL361" i="3"/>
  <c r="GN361" i="3"/>
  <c r="GO361" i="3"/>
  <c r="GQ361" i="3"/>
  <c r="GR361" i="3"/>
  <c r="GT361" i="3"/>
  <c r="GU361" i="3"/>
  <c r="GW361" i="3"/>
  <c r="GX361" i="3"/>
  <c r="GZ361" i="3"/>
  <c r="HA361" i="3"/>
  <c r="HC361" i="3"/>
  <c r="HD361" i="3"/>
  <c r="HF361" i="3"/>
  <c r="HG361" i="3"/>
  <c r="HI361" i="3"/>
  <c r="HJ361" i="3"/>
  <c r="HL361" i="3"/>
  <c r="HM361" i="3"/>
  <c r="HO361" i="3"/>
  <c r="HP361" i="3"/>
  <c r="HR361" i="3"/>
  <c r="HS361" i="3"/>
  <c r="HU361" i="3"/>
  <c r="HV361" i="3"/>
  <c r="HX361" i="3"/>
  <c r="HY361" i="3"/>
  <c r="IA361" i="3"/>
  <c r="IB361" i="3"/>
  <c r="ID361" i="3"/>
  <c r="IE361" i="3"/>
  <c r="IG361" i="3"/>
  <c r="IH361" i="3"/>
  <c r="IJ361" i="3"/>
  <c r="IK361" i="3"/>
  <c r="IM361" i="3"/>
  <c r="IN361" i="3"/>
  <c r="IP361" i="3"/>
  <c r="IQ361" i="3"/>
  <c r="IS361" i="3"/>
  <c r="IT361" i="3"/>
  <c r="IV361" i="3"/>
  <c r="IW361" i="3"/>
  <c r="IY361" i="3"/>
  <c r="IZ361" i="3"/>
  <c r="JB361" i="3"/>
  <c r="JC361" i="3"/>
  <c r="JE361" i="3"/>
  <c r="JF361" i="3"/>
  <c r="JH361" i="3"/>
  <c r="JI361" i="3"/>
  <c r="JK361" i="3"/>
  <c r="JL361" i="3"/>
  <c r="JN361" i="3"/>
  <c r="JO361" i="3"/>
  <c r="JQ361" i="3"/>
  <c r="JR361" i="3"/>
  <c r="JT361" i="3"/>
  <c r="JU361" i="3"/>
  <c r="JW361" i="3"/>
  <c r="JX361" i="3"/>
  <c r="JZ361" i="3"/>
  <c r="KA361" i="3"/>
  <c r="KC361" i="3"/>
  <c r="KD361" i="3"/>
  <c r="KF361" i="3"/>
  <c r="KG361" i="3"/>
  <c r="KI361" i="3"/>
  <c r="KJ361" i="3"/>
  <c r="KL361" i="3"/>
  <c r="KM361" i="3"/>
  <c r="KO361" i="3"/>
  <c r="KP361" i="3"/>
  <c r="KR361" i="3"/>
  <c r="KS361" i="3"/>
  <c r="KU361" i="3"/>
  <c r="KV361" i="3"/>
  <c r="KX361" i="3"/>
  <c r="KY361" i="3"/>
  <c r="LA361" i="3"/>
  <c r="LB361" i="3"/>
  <c r="LD361" i="3"/>
  <c r="LE361" i="3"/>
  <c r="LG361" i="3"/>
  <c r="LH361" i="3"/>
  <c r="LJ361" i="3"/>
  <c r="LK361" i="3"/>
  <c r="LM361" i="3"/>
  <c r="LN361" i="3"/>
  <c r="LP361" i="3"/>
  <c r="LQ361" i="3"/>
  <c r="LX361" i="3"/>
  <c r="LZ361" i="3"/>
  <c r="MA361" i="3"/>
  <c r="MB361" i="3"/>
  <c r="MC361" i="3"/>
  <c r="MD361" i="3"/>
  <c r="MF361" i="3"/>
  <c r="MI361" i="3"/>
  <c r="D362" i="3"/>
  <c r="E362" i="3"/>
  <c r="G362" i="3"/>
  <c r="H362" i="3"/>
  <c r="J362" i="3"/>
  <c r="K362" i="3"/>
  <c r="M362" i="3"/>
  <c r="N362" i="3"/>
  <c r="P362" i="3"/>
  <c r="Q362" i="3"/>
  <c r="S362" i="3"/>
  <c r="T362" i="3"/>
  <c r="V362" i="3"/>
  <c r="W362" i="3"/>
  <c r="Y362" i="3"/>
  <c r="Z362" i="3"/>
  <c r="AB362" i="3"/>
  <c r="AC362" i="3"/>
  <c r="AE362" i="3"/>
  <c r="AF362" i="3"/>
  <c r="AH362" i="3"/>
  <c r="AJ362" i="3" s="1"/>
  <c r="AK362" i="3"/>
  <c r="AL362" i="3"/>
  <c r="AN362" i="3"/>
  <c r="AO362" i="3"/>
  <c r="AQ362" i="3"/>
  <c r="AR362" i="3"/>
  <c r="AT362" i="3"/>
  <c r="AU362" i="3"/>
  <c r="AW362" i="3"/>
  <c r="AX362" i="3"/>
  <c r="AZ362" i="3"/>
  <c r="BA362" i="3"/>
  <c r="BC362" i="3"/>
  <c r="BD362" i="3"/>
  <c r="BF362" i="3"/>
  <c r="BG362" i="3"/>
  <c r="BI362" i="3"/>
  <c r="BJ362" i="3"/>
  <c r="BL362" i="3"/>
  <c r="BM362" i="3"/>
  <c r="BO362" i="3"/>
  <c r="BP362" i="3"/>
  <c r="BR362" i="3"/>
  <c r="BS362" i="3"/>
  <c r="BU362" i="3"/>
  <c r="BV362" i="3"/>
  <c r="BX362" i="3"/>
  <c r="BY362" i="3"/>
  <c r="CA362" i="3"/>
  <c r="CB362" i="3"/>
  <c r="CD362" i="3"/>
  <c r="CE362" i="3"/>
  <c r="CG362" i="3"/>
  <c r="CH362" i="3"/>
  <c r="CJ362" i="3"/>
  <c r="CK362" i="3"/>
  <c r="CM362" i="3"/>
  <c r="CN362" i="3"/>
  <c r="CP362" i="3"/>
  <c r="CQ362" i="3"/>
  <c r="CS362" i="3"/>
  <c r="CT362" i="3"/>
  <c r="CV362" i="3"/>
  <c r="CW362" i="3"/>
  <c r="CY362" i="3"/>
  <c r="CZ362" i="3"/>
  <c r="DB362" i="3"/>
  <c r="DC362" i="3"/>
  <c r="DE362" i="3"/>
  <c r="DF362" i="3"/>
  <c r="DH362" i="3"/>
  <c r="DI362" i="3"/>
  <c r="DK362" i="3"/>
  <c r="DL362" i="3"/>
  <c r="DN362" i="3"/>
  <c r="DO362" i="3"/>
  <c r="DQ362" i="3"/>
  <c r="DR362" i="3"/>
  <c r="DT362" i="3"/>
  <c r="DU362" i="3"/>
  <c r="DW362" i="3"/>
  <c r="DX362" i="3"/>
  <c r="DZ362" i="3"/>
  <c r="EA362" i="3"/>
  <c r="EC362" i="3"/>
  <c r="ED362" i="3"/>
  <c r="EF362" i="3"/>
  <c r="EG362" i="3"/>
  <c r="EI362" i="3"/>
  <c r="EJ362" i="3"/>
  <c r="EL362" i="3"/>
  <c r="EM362" i="3"/>
  <c r="EO362" i="3"/>
  <c r="EP362" i="3"/>
  <c r="ER362" i="3"/>
  <c r="ES362" i="3"/>
  <c r="EU362" i="3"/>
  <c r="EV362" i="3"/>
  <c r="EX362" i="3"/>
  <c r="EY362" i="3"/>
  <c r="FA362" i="3"/>
  <c r="FB362" i="3"/>
  <c r="FD362" i="3"/>
  <c r="FE362" i="3"/>
  <c r="FG362" i="3"/>
  <c r="FH362" i="3"/>
  <c r="FJ362" i="3"/>
  <c r="FK362" i="3"/>
  <c r="FM362" i="3"/>
  <c r="FN362" i="3"/>
  <c r="FP362" i="3"/>
  <c r="FQ362" i="3"/>
  <c r="FS362" i="3"/>
  <c r="FT362" i="3"/>
  <c r="FV362" i="3"/>
  <c r="FW362" i="3"/>
  <c r="FY362" i="3"/>
  <c r="FZ362" i="3"/>
  <c r="GB362" i="3"/>
  <c r="GC362" i="3"/>
  <c r="GE362" i="3"/>
  <c r="GF362" i="3"/>
  <c r="GH362" i="3"/>
  <c r="GI362" i="3"/>
  <c r="GK362" i="3"/>
  <c r="GL362" i="3"/>
  <c r="GN362" i="3"/>
  <c r="GO362" i="3"/>
  <c r="GQ362" i="3"/>
  <c r="GR362" i="3"/>
  <c r="GT362" i="3"/>
  <c r="GU362" i="3"/>
  <c r="GW362" i="3"/>
  <c r="GX362" i="3"/>
  <c r="GZ362" i="3"/>
  <c r="HA362" i="3"/>
  <c r="HC362" i="3"/>
  <c r="HD362" i="3"/>
  <c r="HF362" i="3"/>
  <c r="HG362" i="3"/>
  <c r="HI362" i="3"/>
  <c r="HJ362" i="3"/>
  <c r="HL362" i="3"/>
  <c r="HM362" i="3"/>
  <c r="HO362" i="3"/>
  <c r="HP362" i="3"/>
  <c r="HR362" i="3"/>
  <c r="HS362" i="3"/>
  <c r="HU362" i="3"/>
  <c r="HV362" i="3"/>
  <c r="HX362" i="3"/>
  <c r="HY362" i="3"/>
  <c r="IA362" i="3"/>
  <c r="IB362" i="3"/>
  <c r="ID362" i="3"/>
  <c r="IE362" i="3"/>
  <c r="IG362" i="3"/>
  <c r="IH362" i="3"/>
  <c r="IJ362" i="3"/>
  <c r="IK362" i="3"/>
  <c r="IM362" i="3"/>
  <c r="IN362" i="3"/>
  <c r="IP362" i="3"/>
  <c r="IQ362" i="3"/>
  <c r="IS362" i="3"/>
  <c r="IT362" i="3"/>
  <c r="IV362" i="3"/>
  <c r="IW362" i="3"/>
  <c r="IY362" i="3"/>
  <c r="IZ362" i="3"/>
  <c r="JB362" i="3"/>
  <c r="JC362" i="3"/>
  <c r="JE362" i="3"/>
  <c r="JF362" i="3"/>
  <c r="JH362" i="3"/>
  <c r="JI362" i="3"/>
  <c r="JK362" i="3"/>
  <c r="JL362" i="3"/>
  <c r="JN362" i="3"/>
  <c r="JO362" i="3"/>
  <c r="JQ362" i="3"/>
  <c r="JR362" i="3"/>
  <c r="JT362" i="3"/>
  <c r="JU362" i="3"/>
  <c r="JW362" i="3"/>
  <c r="JX362" i="3"/>
  <c r="JZ362" i="3"/>
  <c r="KA362" i="3"/>
  <c r="KC362" i="3"/>
  <c r="KD362" i="3"/>
  <c r="KF362" i="3"/>
  <c r="KG362" i="3"/>
  <c r="KI362" i="3"/>
  <c r="KJ362" i="3"/>
  <c r="KL362" i="3"/>
  <c r="KM362" i="3"/>
  <c r="KO362" i="3"/>
  <c r="KP362" i="3"/>
  <c r="KR362" i="3"/>
  <c r="KS362" i="3"/>
  <c r="KU362" i="3"/>
  <c r="KV362" i="3"/>
  <c r="KX362" i="3"/>
  <c r="KY362" i="3"/>
  <c r="LA362" i="3"/>
  <c r="LB362" i="3"/>
  <c r="LD362" i="3"/>
  <c r="LE362" i="3"/>
  <c r="LG362" i="3"/>
  <c r="LH362" i="3"/>
  <c r="LJ362" i="3"/>
  <c r="LK362" i="3"/>
  <c r="LM362" i="3"/>
  <c r="LN362" i="3"/>
  <c r="LP362" i="3"/>
  <c r="LQ362" i="3"/>
  <c r="LX362" i="3"/>
  <c r="LZ362" i="3"/>
  <c r="MA362" i="3"/>
  <c r="MB362" i="3"/>
  <c r="MC362" i="3"/>
  <c r="MD362" i="3"/>
  <c r="MF362" i="3"/>
  <c r="MI362" i="3"/>
  <c r="D363" i="3"/>
  <c r="E363" i="3"/>
  <c r="G363" i="3"/>
  <c r="H363" i="3"/>
  <c r="J363" i="3"/>
  <c r="K363" i="3"/>
  <c r="M363" i="3"/>
  <c r="N363" i="3"/>
  <c r="P363" i="3"/>
  <c r="Q363" i="3"/>
  <c r="S363" i="3"/>
  <c r="T363" i="3"/>
  <c r="V363" i="3"/>
  <c r="W363" i="3"/>
  <c r="Y363" i="3"/>
  <c r="Z363" i="3"/>
  <c r="AB363" i="3"/>
  <c r="AC363" i="3"/>
  <c r="AE363" i="3"/>
  <c r="AF363" i="3"/>
  <c r="AH363" i="3"/>
  <c r="AJ363" i="3" s="1"/>
  <c r="AK363" i="3"/>
  <c r="AL363" i="3"/>
  <c r="AN363" i="3"/>
  <c r="AO363" i="3"/>
  <c r="AQ363" i="3"/>
  <c r="AR363" i="3"/>
  <c r="AT363" i="3"/>
  <c r="AU363" i="3"/>
  <c r="AW363" i="3"/>
  <c r="AX363" i="3"/>
  <c r="AZ363" i="3"/>
  <c r="BA363" i="3"/>
  <c r="BC363" i="3"/>
  <c r="BD363" i="3"/>
  <c r="BF363" i="3"/>
  <c r="BG363" i="3"/>
  <c r="BI363" i="3"/>
  <c r="BJ363" i="3"/>
  <c r="BL363" i="3"/>
  <c r="BM363" i="3"/>
  <c r="BO363" i="3"/>
  <c r="BP363" i="3"/>
  <c r="BR363" i="3"/>
  <c r="BS363" i="3"/>
  <c r="BU363" i="3"/>
  <c r="BV363" i="3"/>
  <c r="BX363" i="3"/>
  <c r="BY363" i="3"/>
  <c r="CA363" i="3"/>
  <c r="CB363" i="3"/>
  <c r="CD363" i="3"/>
  <c r="CE363" i="3"/>
  <c r="CG363" i="3"/>
  <c r="CH363" i="3"/>
  <c r="CJ363" i="3"/>
  <c r="CK363" i="3"/>
  <c r="CM363" i="3"/>
  <c r="CN363" i="3"/>
  <c r="CP363" i="3"/>
  <c r="CQ363" i="3"/>
  <c r="CS363" i="3"/>
  <c r="CT363" i="3"/>
  <c r="CV363" i="3"/>
  <c r="CW363" i="3"/>
  <c r="CY363" i="3"/>
  <c r="CZ363" i="3"/>
  <c r="DB363" i="3"/>
  <c r="DC363" i="3"/>
  <c r="DE363" i="3"/>
  <c r="DF363" i="3"/>
  <c r="DH363" i="3"/>
  <c r="DI363" i="3"/>
  <c r="DK363" i="3"/>
  <c r="DL363" i="3"/>
  <c r="DN363" i="3"/>
  <c r="DO363" i="3"/>
  <c r="DQ363" i="3"/>
  <c r="DR363" i="3"/>
  <c r="DT363" i="3"/>
  <c r="DU363" i="3"/>
  <c r="DW363" i="3"/>
  <c r="DX363" i="3"/>
  <c r="DZ363" i="3"/>
  <c r="EA363" i="3"/>
  <c r="EC363" i="3"/>
  <c r="ED363" i="3"/>
  <c r="EF363" i="3"/>
  <c r="EG363" i="3"/>
  <c r="EI363" i="3"/>
  <c r="EJ363" i="3"/>
  <c r="EL363" i="3"/>
  <c r="EM363" i="3"/>
  <c r="EO363" i="3"/>
  <c r="EP363" i="3"/>
  <c r="ER363" i="3"/>
  <c r="ES363" i="3"/>
  <c r="EU363" i="3"/>
  <c r="EV363" i="3"/>
  <c r="EX363" i="3"/>
  <c r="EY363" i="3"/>
  <c r="FA363" i="3"/>
  <c r="FB363" i="3"/>
  <c r="FD363" i="3"/>
  <c r="FE363" i="3"/>
  <c r="FG363" i="3"/>
  <c r="FH363" i="3"/>
  <c r="FJ363" i="3"/>
  <c r="FK363" i="3"/>
  <c r="FM363" i="3"/>
  <c r="FN363" i="3"/>
  <c r="FP363" i="3"/>
  <c r="FQ363" i="3"/>
  <c r="FS363" i="3"/>
  <c r="FT363" i="3"/>
  <c r="FV363" i="3"/>
  <c r="FW363" i="3"/>
  <c r="FY363" i="3"/>
  <c r="FZ363" i="3"/>
  <c r="GB363" i="3"/>
  <c r="GC363" i="3"/>
  <c r="GE363" i="3"/>
  <c r="GF363" i="3"/>
  <c r="GH363" i="3"/>
  <c r="GI363" i="3"/>
  <c r="GK363" i="3"/>
  <c r="GL363" i="3"/>
  <c r="GN363" i="3"/>
  <c r="GO363" i="3"/>
  <c r="GQ363" i="3"/>
  <c r="GR363" i="3"/>
  <c r="GT363" i="3"/>
  <c r="GU363" i="3"/>
  <c r="GW363" i="3"/>
  <c r="GX363" i="3"/>
  <c r="GZ363" i="3"/>
  <c r="HA363" i="3"/>
  <c r="HC363" i="3"/>
  <c r="HD363" i="3"/>
  <c r="HF363" i="3"/>
  <c r="HG363" i="3"/>
  <c r="HI363" i="3"/>
  <c r="HJ363" i="3"/>
  <c r="HL363" i="3"/>
  <c r="HM363" i="3"/>
  <c r="HO363" i="3"/>
  <c r="HP363" i="3"/>
  <c r="HR363" i="3"/>
  <c r="HS363" i="3"/>
  <c r="HU363" i="3"/>
  <c r="HV363" i="3"/>
  <c r="HX363" i="3"/>
  <c r="HY363" i="3"/>
  <c r="IA363" i="3"/>
  <c r="IB363" i="3"/>
  <c r="ID363" i="3"/>
  <c r="IE363" i="3"/>
  <c r="IG363" i="3"/>
  <c r="IH363" i="3"/>
  <c r="IJ363" i="3"/>
  <c r="IK363" i="3"/>
  <c r="IM363" i="3"/>
  <c r="IN363" i="3"/>
  <c r="IP363" i="3"/>
  <c r="IQ363" i="3"/>
  <c r="IS363" i="3"/>
  <c r="IT363" i="3"/>
  <c r="IV363" i="3"/>
  <c r="IW363" i="3"/>
  <c r="IY363" i="3"/>
  <c r="IZ363" i="3"/>
  <c r="JB363" i="3"/>
  <c r="JC363" i="3"/>
  <c r="JE363" i="3"/>
  <c r="JF363" i="3"/>
  <c r="JH363" i="3"/>
  <c r="JI363" i="3"/>
  <c r="JK363" i="3"/>
  <c r="JL363" i="3"/>
  <c r="JN363" i="3"/>
  <c r="JO363" i="3"/>
  <c r="JQ363" i="3"/>
  <c r="JR363" i="3"/>
  <c r="JT363" i="3"/>
  <c r="JU363" i="3"/>
  <c r="JW363" i="3"/>
  <c r="JX363" i="3"/>
  <c r="JZ363" i="3"/>
  <c r="KA363" i="3"/>
  <c r="KC363" i="3"/>
  <c r="KD363" i="3"/>
  <c r="KF363" i="3"/>
  <c r="KG363" i="3"/>
  <c r="KI363" i="3"/>
  <c r="KJ363" i="3"/>
  <c r="KL363" i="3"/>
  <c r="KM363" i="3"/>
  <c r="KO363" i="3"/>
  <c r="KP363" i="3"/>
  <c r="KR363" i="3"/>
  <c r="KS363" i="3"/>
  <c r="KU363" i="3"/>
  <c r="KV363" i="3"/>
  <c r="KX363" i="3"/>
  <c r="KY363" i="3"/>
  <c r="LA363" i="3"/>
  <c r="LB363" i="3"/>
  <c r="LD363" i="3"/>
  <c r="LE363" i="3"/>
  <c r="LG363" i="3"/>
  <c r="LH363" i="3"/>
  <c r="LJ363" i="3"/>
  <c r="LK363" i="3"/>
  <c r="LM363" i="3"/>
  <c r="LN363" i="3"/>
  <c r="LP363" i="3"/>
  <c r="LQ363" i="3"/>
  <c r="LX363" i="3"/>
  <c r="LZ363" i="3"/>
  <c r="MA363" i="3"/>
  <c r="MB363" i="3"/>
  <c r="MC363" i="3"/>
  <c r="MD363" i="3"/>
  <c r="MF363" i="3"/>
  <c r="MI363" i="3"/>
  <c r="D364" i="3"/>
  <c r="E364" i="3"/>
  <c r="G364" i="3"/>
  <c r="H364" i="3"/>
  <c r="J364" i="3"/>
  <c r="K364" i="3"/>
  <c r="M364" i="3"/>
  <c r="N364" i="3"/>
  <c r="P364" i="3"/>
  <c r="Q364" i="3"/>
  <c r="S364" i="3"/>
  <c r="T364" i="3"/>
  <c r="V364" i="3"/>
  <c r="W364" i="3"/>
  <c r="Y364" i="3"/>
  <c r="Z364" i="3"/>
  <c r="AB364" i="3"/>
  <c r="AC364" i="3"/>
  <c r="AE364" i="3"/>
  <c r="AF364" i="3"/>
  <c r="AH364" i="3"/>
  <c r="AJ364" i="3" s="1"/>
  <c r="AK364" i="3"/>
  <c r="AL364" i="3"/>
  <c r="AN364" i="3"/>
  <c r="AO364" i="3"/>
  <c r="AQ364" i="3"/>
  <c r="AR364" i="3"/>
  <c r="AT364" i="3"/>
  <c r="AU364" i="3"/>
  <c r="AW364" i="3"/>
  <c r="AX364" i="3"/>
  <c r="AZ364" i="3"/>
  <c r="BA364" i="3"/>
  <c r="BC364" i="3"/>
  <c r="BD364" i="3"/>
  <c r="BF364" i="3"/>
  <c r="BG364" i="3"/>
  <c r="BI364" i="3"/>
  <c r="BJ364" i="3"/>
  <c r="BL364" i="3"/>
  <c r="BM364" i="3"/>
  <c r="BO364" i="3"/>
  <c r="BP364" i="3"/>
  <c r="BR364" i="3"/>
  <c r="BS364" i="3"/>
  <c r="BU364" i="3"/>
  <c r="BV364" i="3"/>
  <c r="BX364" i="3"/>
  <c r="BY364" i="3"/>
  <c r="CA364" i="3"/>
  <c r="CB364" i="3"/>
  <c r="CD364" i="3"/>
  <c r="CE364" i="3"/>
  <c r="CG364" i="3"/>
  <c r="CH364" i="3"/>
  <c r="CJ364" i="3"/>
  <c r="CK364" i="3"/>
  <c r="CM364" i="3"/>
  <c r="CN364" i="3"/>
  <c r="CP364" i="3"/>
  <c r="CQ364" i="3"/>
  <c r="CS364" i="3"/>
  <c r="CT364" i="3"/>
  <c r="CV364" i="3"/>
  <c r="CW364" i="3"/>
  <c r="CY364" i="3"/>
  <c r="CZ364" i="3"/>
  <c r="DB364" i="3"/>
  <c r="DC364" i="3"/>
  <c r="DE364" i="3"/>
  <c r="DF364" i="3"/>
  <c r="DH364" i="3"/>
  <c r="DI364" i="3"/>
  <c r="DK364" i="3"/>
  <c r="DL364" i="3"/>
  <c r="DN364" i="3"/>
  <c r="DO364" i="3"/>
  <c r="DQ364" i="3"/>
  <c r="DR364" i="3"/>
  <c r="DT364" i="3"/>
  <c r="DU364" i="3"/>
  <c r="DW364" i="3"/>
  <c r="DX364" i="3"/>
  <c r="DZ364" i="3"/>
  <c r="EA364" i="3"/>
  <c r="EC364" i="3"/>
  <c r="ED364" i="3"/>
  <c r="EF364" i="3"/>
  <c r="EG364" i="3"/>
  <c r="EI364" i="3"/>
  <c r="EJ364" i="3"/>
  <c r="EL364" i="3"/>
  <c r="EM364" i="3"/>
  <c r="EO364" i="3"/>
  <c r="EP364" i="3"/>
  <c r="ER364" i="3"/>
  <c r="ES364" i="3"/>
  <c r="EU364" i="3"/>
  <c r="EV364" i="3"/>
  <c r="EX364" i="3"/>
  <c r="EY364" i="3"/>
  <c r="FA364" i="3"/>
  <c r="FB364" i="3"/>
  <c r="FD364" i="3"/>
  <c r="FE364" i="3"/>
  <c r="FG364" i="3"/>
  <c r="FH364" i="3"/>
  <c r="FJ364" i="3"/>
  <c r="FK364" i="3"/>
  <c r="FM364" i="3"/>
  <c r="FN364" i="3"/>
  <c r="FP364" i="3"/>
  <c r="FQ364" i="3"/>
  <c r="FS364" i="3"/>
  <c r="FT364" i="3"/>
  <c r="FV364" i="3"/>
  <c r="FW364" i="3"/>
  <c r="FY364" i="3"/>
  <c r="FZ364" i="3"/>
  <c r="GB364" i="3"/>
  <c r="GC364" i="3"/>
  <c r="GE364" i="3"/>
  <c r="GF364" i="3"/>
  <c r="GH364" i="3"/>
  <c r="GI364" i="3"/>
  <c r="GK364" i="3"/>
  <c r="GL364" i="3"/>
  <c r="GN364" i="3"/>
  <c r="GO364" i="3"/>
  <c r="GQ364" i="3"/>
  <c r="GR364" i="3"/>
  <c r="GT364" i="3"/>
  <c r="GU364" i="3"/>
  <c r="GW364" i="3"/>
  <c r="GX364" i="3"/>
  <c r="GZ364" i="3"/>
  <c r="HA364" i="3"/>
  <c r="HC364" i="3"/>
  <c r="HD364" i="3"/>
  <c r="HF364" i="3"/>
  <c r="HG364" i="3"/>
  <c r="HI364" i="3"/>
  <c r="HJ364" i="3"/>
  <c r="HL364" i="3"/>
  <c r="HM364" i="3"/>
  <c r="HO364" i="3"/>
  <c r="HP364" i="3"/>
  <c r="HR364" i="3"/>
  <c r="HS364" i="3"/>
  <c r="HU364" i="3"/>
  <c r="HV364" i="3"/>
  <c r="HX364" i="3"/>
  <c r="HY364" i="3"/>
  <c r="IA364" i="3"/>
  <c r="IB364" i="3"/>
  <c r="ID364" i="3"/>
  <c r="IE364" i="3"/>
  <c r="IG364" i="3"/>
  <c r="IH364" i="3"/>
  <c r="IJ364" i="3"/>
  <c r="IK364" i="3"/>
  <c r="IM364" i="3"/>
  <c r="IN364" i="3"/>
  <c r="IP364" i="3"/>
  <c r="IQ364" i="3"/>
  <c r="IS364" i="3"/>
  <c r="IT364" i="3"/>
  <c r="IV364" i="3"/>
  <c r="IW364" i="3"/>
  <c r="IY364" i="3"/>
  <c r="IZ364" i="3"/>
  <c r="JB364" i="3"/>
  <c r="JC364" i="3"/>
  <c r="JE364" i="3"/>
  <c r="JF364" i="3"/>
  <c r="JH364" i="3"/>
  <c r="JI364" i="3"/>
  <c r="JK364" i="3"/>
  <c r="JL364" i="3"/>
  <c r="JN364" i="3"/>
  <c r="JO364" i="3"/>
  <c r="JQ364" i="3"/>
  <c r="JR364" i="3"/>
  <c r="JT364" i="3"/>
  <c r="JU364" i="3"/>
  <c r="JW364" i="3"/>
  <c r="JX364" i="3"/>
  <c r="JZ364" i="3"/>
  <c r="KA364" i="3"/>
  <c r="KC364" i="3"/>
  <c r="KD364" i="3"/>
  <c r="KF364" i="3"/>
  <c r="KG364" i="3"/>
  <c r="KI364" i="3"/>
  <c r="KJ364" i="3"/>
  <c r="KL364" i="3"/>
  <c r="KM364" i="3"/>
  <c r="KO364" i="3"/>
  <c r="KP364" i="3"/>
  <c r="KR364" i="3"/>
  <c r="KS364" i="3"/>
  <c r="KU364" i="3"/>
  <c r="KV364" i="3"/>
  <c r="KX364" i="3"/>
  <c r="KY364" i="3"/>
  <c r="LA364" i="3"/>
  <c r="LB364" i="3"/>
  <c r="LD364" i="3"/>
  <c r="LE364" i="3"/>
  <c r="LG364" i="3"/>
  <c r="LH364" i="3"/>
  <c r="LJ364" i="3"/>
  <c r="LK364" i="3"/>
  <c r="LM364" i="3"/>
  <c r="LN364" i="3"/>
  <c r="LP364" i="3"/>
  <c r="LQ364" i="3"/>
  <c r="LX364" i="3"/>
  <c r="LZ364" i="3"/>
  <c r="MA364" i="3"/>
  <c r="MB364" i="3"/>
  <c r="MC364" i="3"/>
  <c r="MD364" i="3"/>
  <c r="MF364" i="3"/>
  <c r="MI364" i="3"/>
  <c r="D365" i="3"/>
  <c r="E365" i="3"/>
  <c r="G365" i="3"/>
  <c r="H365" i="3"/>
  <c r="J365" i="3"/>
  <c r="K365" i="3"/>
  <c r="M365" i="3"/>
  <c r="N365" i="3"/>
  <c r="P365" i="3"/>
  <c r="Q365" i="3"/>
  <c r="S365" i="3"/>
  <c r="T365" i="3"/>
  <c r="V365" i="3"/>
  <c r="W365" i="3"/>
  <c r="Y365" i="3"/>
  <c r="Z365" i="3"/>
  <c r="AB365" i="3"/>
  <c r="AC365" i="3"/>
  <c r="AE365" i="3"/>
  <c r="AF365" i="3"/>
  <c r="AH365" i="3"/>
  <c r="AJ365" i="3" s="1"/>
  <c r="AK365" i="3"/>
  <c r="AL365" i="3"/>
  <c r="AN365" i="3"/>
  <c r="AO365" i="3"/>
  <c r="AQ365" i="3"/>
  <c r="AR365" i="3"/>
  <c r="AT365" i="3"/>
  <c r="AU365" i="3"/>
  <c r="AW365" i="3"/>
  <c r="AX365" i="3"/>
  <c r="AZ365" i="3"/>
  <c r="BA365" i="3"/>
  <c r="BC365" i="3"/>
  <c r="BD365" i="3"/>
  <c r="BF365" i="3"/>
  <c r="BG365" i="3"/>
  <c r="BI365" i="3"/>
  <c r="BJ365" i="3"/>
  <c r="BL365" i="3"/>
  <c r="BM365" i="3"/>
  <c r="BO365" i="3"/>
  <c r="BP365" i="3"/>
  <c r="BR365" i="3"/>
  <c r="BS365" i="3"/>
  <c r="BU365" i="3"/>
  <c r="BV365" i="3"/>
  <c r="BX365" i="3"/>
  <c r="BY365" i="3"/>
  <c r="CA365" i="3"/>
  <c r="CB365" i="3"/>
  <c r="CD365" i="3"/>
  <c r="CE365" i="3"/>
  <c r="CG365" i="3"/>
  <c r="CH365" i="3"/>
  <c r="CJ365" i="3"/>
  <c r="CK365" i="3"/>
  <c r="CM365" i="3"/>
  <c r="CN365" i="3"/>
  <c r="CP365" i="3"/>
  <c r="CQ365" i="3"/>
  <c r="CS365" i="3"/>
  <c r="CT365" i="3"/>
  <c r="CV365" i="3"/>
  <c r="CW365" i="3"/>
  <c r="CY365" i="3"/>
  <c r="CZ365" i="3"/>
  <c r="DB365" i="3"/>
  <c r="DC365" i="3"/>
  <c r="DE365" i="3"/>
  <c r="DF365" i="3"/>
  <c r="DH365" i="3"/>
  <c r="DI365" i="3"/>
  <c r="DK365" i="3"/>
  <c r="DL365" i="3"/>
  <c r="DN365" i="3"/>
  <c r="DO365" i="3"/>
  <c r="DQ365" i="3"/>
  <c r="DR365" i="3"/>
  <c r="DT365" i="3"/>
  <c r="DU365" i="3"/>
  <c r="DW365" i="3"/>
  <c r="DX365" i="3"/>
  <c r="DZ365" i="3"/>
  <c r="EA365" i="3"/>
  <c r="EC365" i="3"/>
  <c r="ED365" i="3"/>
  <c r="EF365" i="3"/>
  <c r="EG365" i="3"/>
  <c r="EI365" i="3"/>
  <c r="EJ365" i="3"/>
  <c r="EL365" i="3"/>
  <c r="EM365" i="3"/>
  <c r="EO365" i="3"/>
  <c r="EP365" i="3"/>
  <c r="ER365" i="3"/>
  <c r="ES365" i="3"/>
  <c r="EU365" i="3"/>
  <c r="EV365" i="3"/>
  <c r="EX365" i="3"/>
  <c r="EY365" i="3"/>
  <c r="FA365" i="3"/>
  <c r="FB365" i="3"/>
  <c r="FD365" i="3"/>
  <c r="FE365" i="3"/>
  <c r="FG365" i="3"/>
  <c r="FH365" i="3"/>
  <c r="FJ365" i="3"/>
  <c r="FK365" i="3"/>
  <c r="FM365" i="3"/>
  <c r="FN365" i="3"/>
  <c r="FP365" i="3"/>
  <c r="FQ365" i="3"/>
  <c r="FS365" i="3"/>
  <c r="FT365" i="3"/>
  <c r="FV365" i="3"/>
  <c r="FW365" i="3"/>
  <c r="FY365" i="3"/>
  <c r="FZ365" i="3"/>
  <c r="GB365" i="3"/>
  <c r="GC365" i="3"/>
  <c r="GE365" i="3"/>
  <c r="GF365" i="3"/>
  <c r="GH365" i="3"/>
  <c r="GI365" i="3"/>
  <c r="GK365" i="3"/>
  <c r="GL365" i="3"/>
  <c r="GN365" i="3"/>
  <c r="GO365" i="3"/>
  <c r="GQ365" i="3"/>
  <c r="GR365" i="3"/>
  <c r="GT365" i="3"/>
  <c r="GU365" i="3"/>
  <c r="GW365" i="3"/>
  <c r="GX365" i="3"/>
  <c r="GZ365" i="3"/>
  <c r="HA365" i="3"/>
  <c r="HC365" i="3"/>
  <c r="HD365" i="3"/>
  <c r="HF365" i="3"/>
  <c r="HG365" i="3"/>
  <c r="HI365" i="3"/>
  <c r="HJ365" i="3"/>
  <c r="HL365" i="3"/>
  <c r="HM365" i="3"/>
  <c r="HO365" i="3"/>
  <c r="HP365" i="3"/>
  <c r="HR365" i="3"/>
  <c r="HS365" i="3"/>
  <c r="HU365" i="3"/>
  <c r="HV365" i="3"/>
  <c r="HX365" i="3"/>
  <c r="HY365" i="3"/>
  <c r="IA365" i="3"/>
  <c r="IB365" i="3"/>
  <c r="ID365" i="3"/>
  <c r="IE365" i="3"/>
  <c r="IG365" i="3"/>
  <c r="IH365" i="3"/>
  <c r="IJ365" i="3"/>
  <c r="IK365" i="3"/>
  <c r="IM365" i="3"/>
  <c r="IN365" i="3"/>
  <c r="IP365" i="3"/>
  <c r="IQ365" i="3"/>
  <c r="IS365" i="3"/>
  <c r="IT365" i="3"/>
  <c r="IV365" i="3"/>
  <c r="IW365" i="3"/>
  <c r="IY365" i="3"/>
  <c r="IZ365" i="3"/>
  <c r="JB365" i="3"/>
  <c r="JC365" i="3"/>
  <c r="JE365" i="3"/>
  <c r="JF365" i="3"/>
  <c r="JH365" i="3"/>
  <c r="JI365" i="3"/>
  <c r="JK365" i="3"/>
  <c r="JL365" i="3"/>
  <c r="JN365" i="3"/>
  <c r="JO365" i="3"/>
  <c r="JQ365" i="3"/>
  <c r="JR365" i="3"/>
  <c r="JT365" i="3"/>
  <c r="JU365" i="3"/>
  <c r="JW365" i="3"/>
  <c r="JX365" i="3"/>
  <c r="JZ365" i="3"/>
  <c r="KA365" i="3"/>
  <c r="KC365" i="3"/>
  <c r="KD365" i="3"/>
  <c r="KF365" i="3"/>
  <c r="KG365" i="3"/>
  <c r="KI365" i="3"/>
  <c r="KJ365" i="3"/>
  <c r="KL365" i="3"/>
  <c r="KM365" i="3"/>
  <c r="KO365" i="3"/>
  <c r="KP365" i="3"/>
  <c r="KR365" i="3"/>
  <c r="KS365" i="3"/>
  <c r="KU365" i="3"/>
  <c r="KV365" i="3"/>
  <c r="KX365" i="3"/>
  <c r="KY365" i="3"/>
  <c r="LA365" i="3"/>
  <c r="LB365" i="3"/>
  <c r="LD365" i="3"/>
  <c r="LE365" i="3"/>
  <c r="LG365" i="3"/>
  <c r="LH365" i="3"/>
  <c r="LJ365" i="3"/>
  <c r="LK365" i="3"/>
  <c r="LM365" i="3"/>
  <c r="LN365" i="3"/>
  <c r="LP365" i="3"/>
  <c r="LQ365" i="3"/>
  <c r="LX365" i="3"/>
  <c r="LZ365" i="3"/>
  <c r="MA365" i="3"/>
  <c r="MB365" i="3"/>
  <c r="MC365" i="3"/>
  <c r="MD365" i="3"/>
  <c r="MF365" i="3"/>
  <c r="MI365" i="3"/>
  <c r="D366" i="3"/>
  <c r="E366" i="3"/>
  <c r="G366" i="3"/>
  <c r="H366" i="3"/>
  <c r="J366" i="3"/>
  <c r="K366" i="3"/>
  <c r="M366" i="3"/>
  <c r="N366" i="3"/>
  <c r="P366" i="3"/>
  <c r="Q366" i="3"/>
  <c r="S366" i="3"/>
  <c r="T366" i="3"/>
  <c r="V366" i="3"/>
  <c r="W366" i="3"/>
  <c r="Y366" i="3"/>
  <c r="Z366" i="3"/>
  <c r="AB366" i="3"/>
  <c r="AC366" i="3"/>
  <c r="AE366" i="3"/>
  <c r="AF366" i="3"/>
  <c r="AH366" i="3"/>
  <c r="AJ366" i="3" s="1"/>
  <c r="AK366" i="3"/>
  <c r="AL366" i="3"/>
  <c r="AN366" i="3"/>
  <c r="AO366" i="3"/>
  <c r="AQ366" i="3"/>
  <c r="AR366" i="3"/>
  <c r="AT366" i="3"/>
  <c r="AU366" i="3"/>
  <c r="AW366" i="3"/>
  <c r="AX366" i="3"/>
  <c r="AZ366" i="3"/>
  <c r="BA366" i="3"/>
  <c r="BC366" i="3"/>
  <c r="BD366" i="3"/>
  <c r="BF366" i="3"/>
  <c r="BG366" i="3"/>
  <c r="BI366" i="3"/>
  <c r="BJ366" i="3"/>
  <c r="BL366" i="3"/>
  <c r="BM366" i="3"/>
  <c r="BO366" i="3"/>
  <c r="BP366" i="3"/>
  <c r="BR366" i="3"/>
  <c r="BS366" i="3"/>
  <c r="BU366" i="3"/>
  <c r="BV366" i="3"/>
  <c r="BX366" i="3"/>
  <c r="BY366" i="3"/>
  <c r="CA366" i="3"/>
  <c r="CB366" i="3"/>
  <c r="CD366" i="3"/>
  <c r="CE366" i="3"/>
  <c r="CG366" i="3"/>
  <c r="CH366" i="3"/>
  <c r="CJ366" i="3"/>
  <c r="CK366" i="3"/>
  <c r="CM366" i="3"/>
  <c r="CN366" i="3"/>
  <c r="CP366" i="3"/>
  <c r="CQ366" i="3"/>
  <c r="CS366" i="3"/>
  <c r="CT366" i="3"/>
  <c r="CV366" i="3"/>
  <c r="CW366" i="3"/>
  <c r="CY366" i="3"/>
  <c r="CZ366" i="3"/>
  <c r="DB366" i="3"/>
  <c r="DC366" i="3"/>
  <c r="DE366" i="3"/>
  <c r="DF366" i="3"/>
  <c r="DH366" i="3"/>
  <c r="DI366" i="3"/>
  <c r="DK366" i="3"/>
  <c r="DL366" i="3"/>
  <c r="DN366" i="3"/>
  <c r="DO366" i="3"/>
  <c r="DQ366" i="3"/>
  <c r="DR366" i="3"/>
  <c r="DT366" i="3"/>
  <c r="DU366" i="3"/>
  <c r="DW366" i="3"/>
  <c r="DX366" i="3"/>
  <c r="DZ366" i="3"/>
  <c r="EA366" i="3"/>
  <c r="EC366" i="3"/>
  <c r="ED366" i="3"/>
  <c r="EF366" i="3"/>
  <c r="EG366" i="3"/>
  <c r="EI366" i="3"/>
  <c r="EJ366" i="3"/>
  <c r="EL366" i="3"/>
  <c r="EM366" i="3"/>
  <c r="EO366" i="3"/>
  <c r="EP366" i="3"/>
  <c r="ER366" i="3"/>
  <c r="ES366" i="3"/>
  <c r="EU366" i="3"/>
  <c r="EV366" i="3"/>
  <c r="EX366" i="3"/>
  <c r="EY366" i="3"/>
  <c r="FA366" i="3"/>
  <c r="FB366" i="3"/>
  <c r="FD366" i="3"/>
  <c r="FE366" i="3"/>
  <c r="FG366" i="3"/>
  <c r="FH366" i="3"/>
  <c r="FJ366" i="3"/>
  <c r="FK366" i="3"/>
  <c r="FM366" i="3"/>
  <c r="FN366" i="3"/>
  <c r="FP366" i="3"/>
  <c r="FQ366" i="3"/>
  <c r="FS366" i="3"/>
  <c r="FT366" i="3"/>
  <c r="FV366" i="3"/>
  <c r="FW366" i="3"/>
  <c r="FY366" i="3"/>
  <c r="FZ366" i="3"/>
  <c r="GB366" i="3"/>
  <c r="GC366" i="3"/>
  <c r="GE366" i="3"/>
  <c r="GF366" i="3"/>
  <c r="GH366" i="3"/>
  <c r="GI366" i="3"/>
  <c r="GK366" i="3"/>
  <c r="GL366" i="3"/>
  <c r="GN366" i="3"/>
  <c r="GO366" i="3"/>
  <c r="GQ366" i="3"/>
  <c r="GR366" i="3"/>
  <c r="GT366" i="3"/>
  <c r="GU366" i="3"/>
  <c r="GW366" i="3"/>
  <c r="GX366" i="3"/>
  <c r="GZ366" i="3"/>
  <c r="HA366" i="3"/>
  <c r="HC366" i="3"/>
  <c r="HD366" i="3"/>
  <c r="HF366" i="3"/>
  <c r="HG366" i="3"/>
  <c r="HI366" i="3"/>
  <c r="HJ366" i="3"/>
  <c r="HL366" i="3"/>
  <c r="HM366" i="3"/>
  <c r="HO366" i="3"/>
  <c r="HP366" i="3"/>
  <c r="HR366" i="3"/>
  <c r="HS366" i="3"/>
  <c r="HU366" i="3"/>
  <c r="HV366" i="3"/>
  <c r="HX366" i="3"/>
  <c r="HY366" i="3"/>
  <c r="IA366" i="3"/>
  <c r="IB366" i="3"/>
  <c r="ID366" i="3"/>
  <c r="IE366" i="3"/>
  <c r="IG366" i="3"/>
  <c r="IH366" i="3"/>
  <c r="IJ366" i="3"/>
  <c r="IK366" i="3"/>
  <c r="IM366" i="3"/>
  <c r="IN366" i="3"/>
  <c r="IP366" i="3"/>
  <c r="IQ366" i="3"/>
  <c r="IS366" i="3"/>
  <c r="IT366" i="3"/>
  <c r="IV366" i="3"/>
  <c r="IW366" i="3"/>
  <c r="IY366" i="3"/>
  <c r="IZ366" i="3"/>
  <c r="JB366" i="3"/>
  <c r="JC366" i="3"/>
  <c r="JE366" i="3"/>
  <c r="JF366" i="3"/>
  <c r="JH366" i="3"/>
  <c r="JI366" i="3"/>
  <c r="JK366" i="3"/>
  <c r="JL366" i="3"/>
  <c r="JN366" i="3"/>
  <c r="JO366" i="3"/>
  <c r="JQ366" i="3"/>
  <c r="JR366" i="3"/>
  <c r="JT366" i="3"/>
  <c r="JU366" i="3"/>
  <c r="JW366" i="3"/>
  <c r="JX366" i="3"/>
  <c r="JZ366" i="3"/>
  <c r="KA366" i="3"/>
  <c r="KC366" i="3"/>
  <c r="KD366" i="3"/>
  <c r="KF366" i="3"/>
  <c r="KG366" i="3"/>
  <c r="KI366" i="3"/>
  <c r="KJ366" i="3"/>
  <c r="KL366" i="3"/>
  <c r="KM366" i="3"/>
  <c r="KO366" i="3"/>
  <c r="KP366" i="3"/>
  <c r="KR366" i="3"/>
  <c r="KS366" i="3"/>
  <c r="KU366" i="3"/>
  <c r="KV366" i="3"/>
  <c r="KX366" i="3"/>
  <c r="KY366" i="3"/>
  <c r="LA366" i="3"/>
  <c r="LB366" i="3"/>
  <c r="LD366" i="3"/>
  <c r="LE366" i="3"/>
  <c r="LG366" i="3"/>
  <c r="LH366" i="3"/>
  <c r="LJ366" i="3"/>
  <c r="LK366" i="3"/>
  <c r="LM366" i="3"/>
  <c r="LN366" i="3"/>
  <c r="LP366" i="3"/>
  <c r="LQ366" i="3"/>
  <c r="LX366" i="3"/>
  <c r="LZ366" i="3"/>
  <c r="MA366" i="3"/>
  <c r="MB366" i="3"/>
  <c r="MC366" i="3"/>
  <c r="MD366" i="3"/>
  <c r="MF366" i="3"/>
  <c r="MI366" i="3"/>
  <c r="D367" i="3"/>
  <c r="E367" i="3"/>
  <c r="G367" i="3"/>
  <c r="H367" i="3"/>
  <c r="J367" i="3"/>
  <c r="K367" i="3"/>
  <c r="M367" i="3"/>
  <c r="N367" i="3"/>
  <c r="P367" i="3"/>
  <c r="Q367" i="3"/>
  <c r="S367" i="3"/>
  <c r="T367" i="3"/>
  <c r="V367" i="3"/>
  <c r="W367" i="3"/>
  <c r="Y367" i="3"/>
  <c r="Z367" i="3"/>
  <c r="AB367" i="3"/>
  <c r="AC367" i="3"/>
  <c r="AE367" i="3"/>
  <c r="AF367" i="3"/>
  <c r="AH367" i="3"/>
  <c r="AJ367" i="3" s="1"/>
  <c r="AK367" i="3"/>
  <c r="AL367" i="3"/>
  <c r="AN367" i="3"/>
  <c r="AO367" i="3"/>
  <c r="AQ367" i="3"/>
  <c r="AR367" i="3"/>
  <c r="AT367" i="3"/>
  <c r="AU367" i="3"/>
  <c r="AW367" i="3"/>
  <c r="AX367" i="3"/>
  <c r="AZ367" i="3"/>
  <c r="BA367" i="3"/>
  <c r="BC367" i="3"/>
  <c r="BD367" i="3"/>
  <c r="BF367" i="3"/>
  <c r="BG367" i="3"/>
  <c r="BI367" i="3"/>
  <c r="BJ367" i="3"/>
  <c r="BL367" i="3"/>
  <c r="BM367" i="3"/>
  <c r="BO367" i="3"/>
  <c r="BP367" i="3"/>
  <c r="BR367" i="3"/>
  <c r="BS367" i="3"/>
  <c r="BU367" i="3"/>
  <c r="BV367" i="3"/>
  <c r="BX367" i="3"/>
  <c r="BY367" i="3"/>
  <c r="CA367" i="3"/>
  <c r="CB367" i="3"/>
  <c r="CD367" i="3"/>
  <c r="CE367" i="3"/>
  <c r="CG367" i="3"/>
  <c r="CH367" i="3"/>
  <c r="CJ367" i="3"/>
  <c r="CK367" i="3"/>
  <c r="CM367" i="3"/>
  <c r="CN367" i="3"/>
  <c r="CP367" i="3"/>
  <c r="CQ367" i="3"/>
  <c r="CS367" i="3"/>
  <c r="CT367" i="3"/>
  <c r="CV367" i="3"/>
  <c r="CW367" i="3"/>
  <c r="CY367" i="3"/>
  <c r="CZ367" i="3"/>
  <c r="DB367" i="3"/>
  <c r="DC367" i="3"/>
  <c r="DE367" i="3"/>
  <c r="DF367" i="3"/>
  <c r="DH367" i="3"/>
  <c r="DI367" i="3"/>
  <c r="DK367" i="3"/>
  <c r="DL367" i="3"/>
  <c r="DN367" i="3"/>
  <c r="DO367" i="3"/>
  <c r="DQ367" i="3"/>
  <c r="DR367" i="3"/>
  <c r="DT367" i="3"/>
  <c r="DU367" i="3"/>
  <c r="DW367" i="3"/>
  <c r="DX367" i="3"/>
  <c r="DZ367" i="3"/>
  <c r="EA367" i="3"/>
  <c r="EC367" i="3"/>
  <c r="ED367" i="3"/>
  <c r="EF367" i="3"/>
  <c r="EG367" i="3"/>
  <c r="EI367" i="3"/>
  <c r="EJ367" i="3"/>
  <c r="EL367" i="3"/>
  <c r="EM367" i="3"/>
  <c r="EO367" i="3"/>
  <c r="EP367" i="3"/>
  <c r="ER367" i="3"/>
  <c r="ES367" i="3"/>
  <c r="EU367" i="3"/>
  <c r="EV367" i="3"/>
  <c r="EX367" i="3"/>
  <c r="EY367" i="3"/>
  <c r="FA367" i="3"/>
  <c r="FB367" i="3"/>
  <c r="FD367" i="3"/>
  <c r="FE367" i="3"/>
  <c r="FG367" i="3"/>
  <c r="FH367" i="3"/>
  <c r="FJ367" i="3"/>
  <c r="FK367" i="3"/>
  <c r="FM367" i="3"/>
  <c r="FN367" i="3"/>
  <c r="FP367" i="3"/>
  <c r="FQ367" i="3"/>
  <c r="FS367" i="3"/>
  <c r="FT367" i="3"/>
  <c r="FV367" i="3"/>
  <c r="FW367" i="3"/>
  <c r="FY367" i="3"/>
  <c r="FZ367" i="3"/>
  <c r="GB367" i="3"/>
  <c r="GC367" i="3"/>
  <c r="GE367" i="3"/>
  <c r="GF367" i="3"/>
  <c r="GH367" i="3"/>
  <c r="GI367" i="3"/>
  <c r="GK367" i="3"/>
  <c r="GL367" i="3"/>
  <c r="GN367" i="3"/>
  <c r="GO367" i="3"/>
  <c r="GQ367" i="3"/>
  <c r="GR367" i="3"/>
  <c r="GT367" i="3"/>
  <c r="GU367" i="3"/>
  <c r="GW367" i="3"/>
  <c r="GX367" i="3"/>
  <c r="GZ367" i="3"/>
  <c r="HA367" i="3"/>
  <c r="HC367" i="3"/>
  <c r="HD367" i="3"/>
  <c r="HF367" i="3"/>
  <c r="HG367" i="3"/>
  <c r="HI367" i="3"/>
  <c r="HJ367" i="3"/>
  <c r="HL367" i="3"/>
  <c r="HM367" i="3"/>
  <c r="HO367" i="3"/>
  <c r="HP367" i="3"/>
  <c r="HR367" i="3"/>
  <c r="HS367" i="3"/>
  <c r="HU367" i="3"/>
  <c r="HV367" i="3"/>
  <c r="HX367" i="3"/>
  <c r="HY367" i="3"/>
  <c r="IA367" i="3"/>
  <c r="IB367" i="3"/>
  <c r="ID367" i="3"/>
  <c r="IE367" i="3"/>
  <c r="IG367" i="3"/>
  <c r="IH367" i="3"/>
  <c r="IJ367" i="3"/>
  <c r="IK367" i="3"/>
  <c r="IM367" i="3"/>
  <c r="IN367" i="3"/>
  <c r="IP367" i="3"/>
  <c r="IQ367" i="3"/>
  <c r="IS367" i="3"/>
  <c r="IT367" i="3"/>
  <c r="IV367" i="3"/>
  <c r="IW367" i="3"/>
  <c r="IY367" i="3"/>
  <c r="IZ367" i="3"/>
  <c r="JB367" i="3"/>
  <c r="JC367" i="3"/>
  <c r="JE367" i="3"/>
  <c r="JF367" i="3"/>
  <c r="JH367" i="3"/>
  <c r="JI367" i="3"/>
  <c r="JK367" i="3"/>
  <c r="JL367" i="3"/>
  <c r="JN367" i="3"/>
  <c r="JO367" i="3"/>
  <c r="JQ367" i="3"/>
  <c r="JR367" i="3"/>
  <c r="JT367" i="3"/>
  <c r="JU367" i="3"/>
  <c r="JW367" i="3"/>
  <c r="JX367" i="3"/>
  <c r="JZ367" i="3"/>
  <c r="KA367" i="3"/>
  <c r="KC367" i="3"/>
  <c r="KD367" i="3"/>
  <c r="KF367" i="3"/>
  <c r="KG367" i="3"/>
  <c r="KI367" i="3"/>
  <c r="KJ367" i="3"/>
  <c r="KL367" i="3"/>
  <c r="KM367" i="3"/>
  <c r="KO367" i="3"/>
  <c r="KP367" i="3"/>
  <c r="KR367" i="3"/>
  <c r="KS367" i="3"/>
  <c r="KU367" i="3"/>
  <c r="KV367" i="3"/>
  <c r="KX367" i="3"/>
  <c r="KY367" i="3"/>
  <c r="LA367" i="3"/>
  <c r="LB367" i="3"/>
  <c r="LD367" i="3"/>
  <c r="LE367" i="3"/>
  <c r="LG367" i="3"/>
  <c r="LH367" i="3"/>
  <c r="LJ367" i="3"/>
  <c r="LK367" i="3"/>
  <c r="LM367" i="3"/>
  <c r="LN367" i="3"/>
  <c r="LP367" i="3"/>
  <c r="LQ367" i="3"/>
  <c r="LX367" i="3"/>
  <c r="LZ367" i="3"/>
  <c r="MA367" i="3"/>
  <c r="MB367" i="3"/>
  <c r="MC367" i="3"/>
  <c r="MD367" i="3"/>
  <c r="MF367" i="3"/>
  <c r="MI367" i="3"/>
  <c r="D368" i="3"/>
  <c r="E368" i="3"/>
  <c r="G368" i="3"/>
  <c r="H368" i="3"/>
  <c r="J368" i="3"/>
  <c r="K368" i="3"/>
  <c r="M368" i="3"/>
  <c r="N368" i="3"/>
  <c r="P368" i="3"/>
  <c r="Q368" i="3"/>
  <c r="S368" i="3"/>
  <c r="T368" i="3"/>
  <c r="V368" i="3"/>
  <c r="W368" i="3"/>
  <c r="Y368" i="3"/>
  <c r="Z368" i="3"/>
  <c r="AB368" i="3"/>
  <c r="AC368" i="3"/>
  <c r="AE368" i="3"/>
  <c r="AF368" i="3"/>
  <c r="AH368" i="3"/>
  <c r="AJ368" i="3" s="1"/>
  <c r="AK368" i="3"/>
  <c r="AL368" i="3"/>
  <c r="AN368" i="3"/>
  <c r="AO368" i="3"/>
  <c r="AQ368" i="3"/>
  <c r="AR368" i="3"/>
  <c r="AT368" i="3"/>
  <c r="AU368" i="3"/>
  <c r="AW368" i="3"/>
  <c r="AX368" i="3"/>
  <c r="AZ368" i="3"/>
  <c r="BA368" i="3"/>
  <c r="BC368" i="3"/>
  <c r="BD368" i="3"/>
  <c r="BF368" i="3"/>
  <c r="BG368" i="3"/>
  <c r="BI368" i="3"/>
  <c r="BJ368" i="3"/>
  <c r="BL368" i="3"/>
  <c r="BM368" i="3"/>
  <c r="BO368" i="3"/>
  <c r="BP368" i="3"/>
  <c r="BR368" i="3"/>
  <c r="BS368" i="3"/>
  <c r="BU368" i="3"/>
  <c r="BV368" i="3"/>
  <c r="BX368" i="3"/>
  <c r="BY368" i="3"/>
  <c r="CA368" i="3"/>
  <c r="CB368" i="3"/>
  <c r="CD368" i="3"/>
  <c r="CE368" i="3"/>
  <c r="CG368" i="3"/>
  <c r="CH368" i="3"/>
  <c r="CJ368" i="3"/>
  <c r="CK368" i="3"/>
  <c r="CM368" i="3"/>
  <c r="CN368" i="3"/>
  <c r="CP368" i="3"/>
  <c r="CQ368" i="3"/>
  <c r="CS368" i="3"/>
  <c r="CT368" i="3"/>
  <c r="CV368" i="3"/>
  <c r="CW368" i="3"/>
  <c r="CY368" i="3"/>
  <c r="CZ368" i="3"/>
  <c r="DB368" i="3"/>
  <c r="DC368" i="3"/>
  <c r="DE368" i="3"/>
  <c r="DF368" i="3"/>
  <c r="DH368" i="3"/>
  <c r="DI368" i="3"/>
  <c r="DK368" i="3"/>
  <c r="DL368" i="3"/>
  <c r="DN368" i="3"/>
  <c r="DO368" i="3"/>
  <c r="DQ368" i="3"/>
  <c r="DR368" i="3"/>
  <c r="DT368" i="3"/>
  <c r="DU368" i="3"/>
  <c r="DW368" i="3"/>
  <c r="DX368" i="3"/>
  <c r="DZ368" i="3"/>
  <c r="EA368" i="3"/>
  <c r="EC368" i="3"/>
  <c r="ED368" i="3"/>
  <c r="EF368" i="3"/>
  <c r="EG368" i="3"/>
  <c r="EI368" i="3"/>
  <c r="EJ368" i="3"/>
  <c r="EL368" i="3"/>
  <c r="EM368" i="3"/>
  <c r="EO368" i="3"/>
  <c r="EP368" i="3"/>
  <c r="ER368" i="3"/>
  <c r="ES368" i="3"/>
  <c r="EU368" i="3"/>
  <c r="EV368" i="3"/>
  <c r="EX368" i="3"/>
  <c r="EY368" i="3"/>
  <c r="FA368" i="3"/>
  <c r="FB368" i="3"/>
  <c r="FD368" i="3"/>
  <c r="FE368" i="3"/>
  <c r="FG368" i="3"/>
  <c r="FH368" i="3"/>
  <c r="FJ368" i="3"/>
  <c r="FK368" i="3"/>
  <c r="FM368" i="3"/>
  <c r="FN368" i="3"/>
  <c r="FP368" i="3"/>
  <c r="FQ368" i="3"/>
  <c r="FS368" i="3"/>
  <c r="FT368" i="3"/>
  <c r="FV368" i="3"/>
  <c r="FW368" i="3"/>
  <c r="FY368" i="3"/>
  <c r="FZ368" i="3"/>
  <c r="GB368" i="3"/>
  <c r="GC368" i="3"/>
  <c r="GE368" i="3"/>
  <c r="GF368" i="3"/>
  <c r="GH368" i="3"/>
  <c r="GI368" i="3"/>
  <c r="GK368" i="3"/>
  <c r="GL368" i="3"/>
  <c r="GN368" i="3"/>
  <c r="GO368" i="3"/>
  <c r="GQ368" i="3"/>
  <c r="GR368" i="3"/>
  <c r="GT368" i="3"/>
  <c r="GU368" i="3"/>
  <c r="GW368" i="3"/>
  <c r="GX368" i="3"/>
  <c r="GZ368" i="3"/>
  <c r="HA368" i="3"/>
  <c r="HC368" i="3"/>
  <c r="HD368" i="3"/>
  <c r="HF368" i="3"/>
  <c r="HG368" i="3"/>
  <c r="HI368" i="3"/>
  <c r="HJ368" i="3"/>
  <c r="HL368" i="3"/>
  <c r="HM368" i="3"/>
  <c r="HO368" i="3"/>
  <c r="HP368" i="3"/>
  <c r="HR368" i="3"/>
  <c r="HS368" i="3"/>
  <c r="HU368" i="3"/>
  <c r="HV368" i="3"/>
  <c r="HX368" i="3"/>
  <c r="HY368" i="3"/>
  <c r="IA368" i="3"/>
  <c r="IB368" i="3"/>
  <c r="ID368" i="3"/>
  <c r="IE368" i="3"/>
  <c r="IG368" i="3"/>
  <c r="IH368" i="3"/>
  <c r="IJ368" i="3"/>
  <c r="IK368" i="3"/>
  <c r="IM368" i="3"/>
  <c r="IN368" i="3"/>
  <c r="IP368" i="3"/>
  <c r="IQ368" i="3"/>
  <c r="IS368" i="3"/>
  <c r="IT368" i="3"/>
  <c r="IV368" i="3"/>
  <c r="IW368" i="3"/>
  <c r="IY368" i="3"/>
  <c r="IZ368" i="3"/>
  <c r="JB368" i="3"/>
  <c r="JC368" i="3"/>
  <c r="JE368" i="3"/>
  <c r="JF368" i="3"/>
  <c r="JH368" i="3"/>
  <c r="JI368" i="3"/>
  <c r="JK368" i="3"/>
  <c r="JL368" i="3"/>
  <c r="JN368" i="3"/>
  <c r="JO368" i="3"/>
  <c r="JQ368" i="3"/>
  <c r="JR368" i="3"/>
  <c r="JT368" i="3"/>
  <c r="JU368" i="3"/>
  <c r="JW368" i="3"/>
  <c r="JX368" i="3"/>
  <c r="JZ368" i="3"/>
  <c r="KA368" i="3"/>
  <c r="KC368" i="3"/>
  <c r="KD368" i="3"/>
  <c r="KF368" i="3"/>
  <c r="KG368" i="3"/>
  <c r="KI368" i="3"/>
  <c r="KJ368" i="3"/>
  <c r="KL368" i="3"/>
  <c r="KM368" i="3"/>
  <c r="KO368" i="3"/>
  <c r="KP368" i="3"/>
  <c r="KR368" i="3"/>
  <c r="KS368" i="3"/>
  <c r="KU368" i="3"/>
  <c r="KV368" i="3"/>
  <c r="KX368" i="3"/>
  <c r="KY368" i="3"/>
  <c r="LA368" i="3"/>
  <c r="LB368" i="3"/>
  <c r="LD368" i="3"/>
  <c r="LE368" i="3"/>
  <c r="LG368" i="3"/>
  <c r="LH368" i="3"/>
  <c r="LJ368" i="3"/>
  <c r="LK368" i="3"/>
  <c r="LM368" i="3"/>
  <c r="LN368" i="3"/>
  <c r="LP368" i="3"/>
  <c r="LQ368" i="3"/>
  <c r="LX368" i="3"/>
  <c r="LZ368" i="3"/>
  <c r="MA368" i="3"/>
  <c r="MB368" i="3"/>
  <c r="MC368" i="3"/>
  <c r="MD368" i="3"/>
  <c r="MF368" i="3"/>
  <c r="MI368" i="3"/>
  <c r="D369" i="3"/>
  <c r="E369" i="3"/>
  <c r="G369" i="3"/>
  <c r="H369" i="3"/>
  <c r="J369" i="3"/>
  <c r="K369" i="3"/>
  <c r="M369" i="3"/>
  <c r="N369" i="3"/>
  <c r="P369" i="3"/>
  <c r="Q369" i="3"/>
  <c r="S369" i="3"/>
  <c r="T369" i="3"/>
  <c r="V369" i="3"/>
  <c r="W369" i="3"/>
  <c r="Y369" i="3"/>
  <c r="Z369" i="3"/>
  <c r="AB369" i="3"/>
  <c r="AC369" i="3"/>
  <c r="AE369" i="3"/>
  <c r="AF369" i="3"/>
  <c r="AH369" i="3"/>
  <c r="AJ369" i="3" s="1"/>
  <c r="AK369" i="3"/>
  <c r="AL369" i="3"/>
  <c r="AN369" i="3"/>
  <c r="AO369" i="3"/>
  <c r="AQ369" i="3"/>
  <c r="AR369" i="3"/>
  <c r="AT369" i="3"/>
  <c r="AU369" i="3"/>
  <c r="AW369" i="3"/>
  <c r="AX369" i="3"/>
  <c r="AZ369" i="3"/>
  <c r="BA369" i="3"/>
  <c r="BC369" i="3"/>
  <c r="BD369" i="3"/>
  <c r="BF369" i="3"/>
  <c r="BG369" i="3"/>
  <c r="BI369" i="3"/>
  <c r="BJ369" i="3"/>
  <c r="BL369" i="3"/>
  <c r="BM369" i="3"/>
  <c r="BO369" i="3"/>
  <c r="BP369" i="3"/>
  <c r="BR369" i="3"/>
  <c r="BS369" i="3"/>
  <c r="BU369" i="3"/>
  <c r="BV369" i="3"/>
  <c r="BX369" i="3"/>
  <c r="BY369" i="3"/>
  <c r="CA369" i="3"/>
  <c r="CB369" i="3"/>
  <c r="CD369" i="3"/>
  <c r="CE369" i="3"/>
  <c r="CG369" i="3"/>
  <c r="CH369" i="3"/>
  <c r="CJ369" i="3"/>
  <c r="CK369" i="3"/>
  <c r="CM369" i="3"/>
  <c r="CN369" i="3"/>
  <c r="CP369" i="3"/>
  <c r="CQ369" i="3"/>
  <c r="CS369" i="3"/>
  <c r="CT369" i="3"/>
  <c r="CV369" i="3"/>
  <c r="CW369" i="3"/>
  <c r="CY369" i="3"/>
  <c r="CZ369" i="3"/>
  <c r="DB369" i="3"/>
  <c r="DC369" i="3"/>
  <c r="DE369" i="3"/>
  <c r="DF369" i="3"/>
  <c r="DH369" i="3"/>
  <c r="DI369" i="3"/>
  <c r="DK369" i="3"/>
  <c r="DL369" i="3"/>
  <c r="DN369" i="3"/>
  <c r="DO369" i="3"/>
  <c r="DQ369" i="3"/>
  <c r="DR369" i="3"/>
  <c r="DT369" i="3"/>
  <c r="DU369" i="3"/>
  <c r="DW369" i="3"/>
  <c r="DX369" i="3"/>
  <c r="DZ369" i="3"/>
  <c r="EA369" i="3"/>
  <c r="EC369" i="3"/>
  <c r="ED369" i="3"/>
  <c r="EF369" i="3"/>
  <c r="EG369" i="3"/>
  <c r="EI369" i="3"/>
  <c r="EJ369" i="3"/>
  <c r="EL369" i="3"/>
  <c r="EM369" i="3"/>
  <c r="EO369" i="3"/>
  <c r="EP369" i="3"/>
  <c r="ER369" i="3"/>
  <c r="ES369" i="3"/>
  <c r="EU369" i="3"/>
  <c r="EV369" i="3"/>
  <c r="EX369" i="3"/>
  <c r="EY369" i="3"/>
  <c r="FA369" i="3"/>
  <c r="FB369" i="3"/>
  <c r="FD369" i="3"/>
  <c r="FE369" i="3"/>
  <c r="FG369" i="3"/>
  <c r="FH369" i="3"/>
  <c r="FJ369" i="3"/>
  <c r="FK369" i="3"/>
  <c r="FM369" i="3"/>
  <c r="FN369" i="3"/>
  <c r="FP369" i="3"/>
  <c r="FQ369" i="3"/>
  <c r="FS369" i="3"/>
  <c r="FT369" i="3"/>
  <c r="FV369" i="3"/>
  <c r="FW369" i="3"/>
  <c r="FY369" i="3"/>
  <c r="FZ369" i="3"/>
  <c r="GB369" i="3"/>
  <c r="GC369" i="3"/>
  <c r="GE369" i="3"/>
  <c r="GF369" i="3"/>
  <c r="GH369" i="3"/>
  <c r="GI369" i="3"/>
  <c r="GK369" i="3"/>
  <c r="GL369" i="3"/>
  <c r="GN369" i="3"/>
  <c r="GO369" i="3"/>
  <c r="GQ369" i="3"/>
  <c r="GR369" i="3"/>
  <c r="GT369" i="3"/>
  <c r="GU369" i="3"/>
  <c r="GW369" i="3"/>
  <c r="GX369" i="3"/>
  <c r="GZ369" i="3"/>
  <c r="HA369" i="3"/>
  <c r="HC369" i="3"/>
  <c r="HD369" i="3"/>
  <c r="HF369" i="3"/>
  <c r="HG369" i="3"/>
  <c r="HI369" i="3"/>
  <c r="HJ369" i="3"/>
  <c r="HL369" i="3"/>
  <c r="HM369" i="3"/>
  <c r="HO369" i="3"/>
  <c r="HP369" i="3"/>
  <c r="HR369" i="3"/>
  <c r="HS369" i="3"/>
  <c r="HU369" i="3"/>
  <c r="HV369" i="3"/>
  <c r="HX369" i="3"/>
  <c r="HY369" i="3"/>
  <c r="IA369" i="3"/>
  <c r="IB369" i="3"/>
  <c r="ID369" i="3"/>
  <c r="IE369" i="3"/>
  <c r="IG369" i="3"/>
  <c r="IH369" i="3"/>
  <c r="IJ369" i="3"/>
  <c r="IK369" i="3"/>
  <c r="IM369" i="3"/>
  <c r="IN369" i="3"/>
  <c r="IP369" i="3"/>
  <c r="IQ369" i="3"/>
  <c r="IS369" i="3"/>
  <c r="IT369" i="3"/>
  <c r="IV369" i="3"/>
  <c r="IW369" i="3"/>
  <c r="IY369" i="3"/>
  <c r="IZ369" i="3"/>
  <c r="JB369" i="3"/>
  <c r="JC369" i="3"/>
  <c r="JE369" i="3"/>
  <c r="JF369" i="3"/>
  <c r="JH369" i="3"/>
  <c r="JI369" i="3"/>
  <c r="JK369" i="3"/>
  <c r="JL369" i="3"/>
  <c r="JN369" i="3"/>
  <c r="JO369" i="3"/>
  <c r="JQ369" i="3"/>
  <c r="JR369" i="3"/>
  <c r="JT369" i="3"/>
  <c r="JU369" i="3"/>
  <c r="JW369" i="3"/>
  <c r="JX369" i="3"/>
  <c r="JZ369" i="3"/>
  <c r="KA369" i="3"/>
  <c r="KC369" i="3"/>
  <c r="KD369" i="3"/>
  <c r="KF369" i="3"/>
  <c r="KG369" i="3"/>
  <c r="KI369" i="3"/>
  <c r="KJ369" i="3"/>
  <c r="KL369" i="3"/>
  <c r="KM369" i="3"/>
  <c r="KO369" i="3"/>
  <c r="KP369" i="3"/>
  <c r="KR369" i="3"/>
  <c r="KS369" i="3"/>
  <c r="KU369" i="3"/>
  <c r="KV369" i="3"/>
  <c r="KX369" i="3"/>
  <c r="KY369" i="3"/>
  <c r="LA369" i="3"/>
  <c r="LB369" i="3"/>
  <c r="LD369" i="3"/>
  <c r="LE369" i="3"/>
  <c r="LG369" i="3"/>
  <c r="LH369" i="3"/>
  <c r="LJ369" i="3"/>
  <c r="LK369" i="3"/>
  <c r="LM369" i="3"/>
  <c r="LN369" i="3"/>
  <c r="LP369" i="3"/>
  <c r="LQ369" i="3"/>
  <c r="LX369" i="3"/>
  <c r="LZ369" i="3"/>
  <c r="MA369" i="3"/>
  <c r="MB369" i="3"/>
  <c r="MC369" i="3"/>
  <c r="MD369" i="3"/>
  <c r="MF369" i="3"/>
  <c r="MI369" i="3"/>
  <c r="D370" i="3"/>
  <c r="E370" i="3"/>
  <c r="G370" i="3"/>
  <c r="H370" i="3"/>
  <c r="J370" i="3"/>
  <c r="K370" i="3"/>
  <c r="M370" i="3"/>
  <c r="N370" i="3"/>
  <c r="P370" i="3"/>
  <c r="Q370" i="3"/>
  <c r="S370" i="3"/>
  <c r="T370" i="3"/>
  <c r="V370" i="3"/>
  <c r="W370" i="3"/>
  <c r="Y370" i="3"/>
  <c r="Z370" i="3"/>
  <c r="AB370" i="3"/>
  <c r="AC370" i="3"/>
  <c r="AE370" i="3"/>
  <c r="AF370" i="3"/>
  <c r="AH370" i="3"/>
  <c r="AJ370" i="3" s="1"/>
  <c r="AK370" i="3"/>
  <c r="AL370" i="3"/>
  <c r="AN370" i="3"/>
  <c r="AO370" i="3"/>
  <c r="AQ370" i="3"/>
  <c r="AR370" i="3"/>
  <c r="AT370" i="3"/>
  <c r="AU370" i="3"/>
  <c r="AW370" i="3"/>
  <c r="AX370" i="3"/>
  <c r="AZ370" i="3"/>
  <c r="BA370" i="3"/>
  <c r="BC370" i="3"/>
  <c r="BD370" i="3"/>
  <c r="BF370" i="3"/>
  <c r="BG370" i="3"/>
  <c r="BI370" i="3"/>
  <c r="BJ370" i="3"/>
  <c r="BL370" i="3"/>
  <c r="BM370" i="3"/>
  <c r="BO370" i="3"/>
  <c r="BP370" i="3"/>
  <c r="BR370" i="3"/>
  <c r="BS370" i="3"/>
  <c r="BU370" i="3"/>
  <c r="BV370" i="3"/>
  <c r="BX370" i="3"/>
  <c r="BY370" i="3"/>
  <c r="CA370" i="3"/>
  <c r="CB370" i="3"/>
  <c r="CD370" i="3"/>
  <c r="CE370" i="3"/>
  <c r="CG370" i="3"/>
  <c r="CH370" i="3"/>
  <c r="CJ370" i="3"/>
  <c r="CK370" i="3"/>
  <c r="CM370" i="3"/>
  <c r="CN370" i="3"/>
  <c r="CP370" i="3"/>
  <c r="CQ370" i="3"/>
  <c r="CS370" i="3"/>
  <c r="CT370" i="3"/>
  <c r="CV370" i="3"/>
  <c r="CW370" i="3"/>
  <c r="CY370" i="3"/>
  <c r="CZ370" i="3"/>
  <c r="DB370" i="3"/>
  <c r="DC370" i="3"/>
  <c r="DE370" i="3"/>
  <c r="DF370" i="3"/>
  <c r="DH370" i="3"/>
  <c r="DI370" i="3"/>
  <c r="DK370" i="3"/>
  <c r="DL370" i="3"/>
  <c r="DN370" i="3"/>
  <c r="DO370" i="3"/>
  <c r="DQ370" i="3"/>
  <c r="DR370" i="3"/>
  <c r="DT370" i="3"/>
  <c r="DU370" i="3"/>
  <c r="DW370" i="3"/>
  <c r="DX370" i="3"/>
  <c r="DZ370" i="3"/>
  <c r="EA370" i="3"/>
  <c r="EC370" i="3"/>
  <c r="ED370" i="3"/>
  <c r="EF370" i="3"/>
  <c r="EG370" i="3"/>
  <c r="EI370" i="3"/>
  <c r="EJ370" i="3"/>
  <c r="EL370" i="3"/>
  <c r="EM370" i="3"/>
  <c r="EO370" i="3"/>
  <c r="EP370" i="3"/>
  <c r="ER370" i="3"/>
  <c r="ES370" i="3"/>
  <c r="EU370" i="3"/>
  <c r="EV370" i="3"/>
  <c r="EX370" i="3"/>
  <c r="EY370" i="3"/>
  <c r="FA370" i="3"/>
  <c r="FB370" i="3"/>
  <c r="FD370" i="3"/>
  <c r="FE370" i="3"/>
  <c r="FG370" i="3"/>
  <c r="FH370" i="3"/>
  <c r="FJ370" i="3"/>
  <c r="FK370" i="3"/>
  <c r="FM370" i="3"/>
  <c r="FN370" i="3"/>
  <c r="FP370" i="3"/>
  <c r="FQ370" i="3"/>
  <c r="FS370" i="3"/>
  <c r="FT370" i="3"/>
  <c r="FV370" i="3"/>
  <c r="FW370" i="3"/>
  <c r="FY370" i="3"/>
  <c r="FZ370" i="3"/>
  <c r="GB370" i="3"/>
  <c r="GC370" i="3"/>
  <c r="GE370" i="3"/>
  <c r="GF370" i="3"/>
  <c r="GH370" i="3"/>
  <c r="GI370" i="3"/>
  <c r="GK370" i="3"/>
  <c r="GL370" i="3"/>
  <c r="GN370" i="3"/>
  <c r="GO370" i="3"/>
  <c r="GQ370" i="3"/>
  <c r="GR370" i="3"/>
  <c r="GT370" i="3"/>
  <c r="GU370" i="3"/>
  <c r="GW370" i="3"/>
  <c r="GX370" i="3"/>
  <c r="GZ370" i="3"/>
  <c r="HA370" i="3"/>
  <c r="HC370" i="3"/>
  <c r="HD370" i="3"/>
  <c r="HF370" i="3"/>
  <c r="HG370" i="3"/>
  <c r="HI370" i="3"/>
  <c r="HJ370" i="3"/>
  <c r="HL370" i="3"/>
  <c r="HM370" i="3"/>
  <c r="HO370" i="3"/>
  <c r="HP370" i="3"/>
  <c r="HR370" i="3"/>
  <c r="HS370" i="3"/>
  <c r="HU370" i="3"/>
  <c r="HV370" i="3"/>
  <c r="HX370" i="3"/>
  <c r="HY370" i="3"/>
  <c r="IA370" i="3"/>
  <c r="IB370" i="3"/>
  <c r="ID370" i="3"/>
  <c r="IE370" i="3"/>
  <c r="IG370" i="3"/>
  <c r="IH370" i="3"/>
  <c r="IJ370" i="3"/>
  <c r="IK370" i="3"/>
  <c r="IM370" i="3"/>
  <c r="IN370" i="3"/>
  <c r="IP370" i="3"/>
  <c r="IQ370" i="3"/>
  <c r="IS370" i="3"/>
  <c r="IT370" i="3"/>
  <c r="IV370" i="3"/>
  <c r="IW370" i="3"/>
  <c r="IY370" i="3"/>
  <c r="IZ370" i="3"/>
  <c r="JB370" i="3"/>
  <c r="JC370" i="3"/>
  <c r="JE370" i="3"/>
  <c r="JF370" i="3"/>
  <c r="JH370" i="3"/>
  <c r="JI370" i="3"/>
  <c r="JK370" i="3"/>
  <c r="JL370" i="3"/>
  <c r="JN370" i="3"/>
  <c r="JO370" i="3"/>
  <c r="JQ370" i="3"/>
  <c r="JR370" i="3"/>
  <c r="JT370" i="3"/>
  <c r="JU370" i="3"/>
  <c r="JW370" i="3"/>
  <c r="JX370" i="3"/>
  <c r="JZ370" i="3"/>
  <c r="KA370" i="3"/>
  <c r="KC370" i="3"/>
  <c r="KD370" i="3"/>
  <c r="KF370" i="3"/>
  <c r="KG370" i="3"/>
  <c r="KI370" i="3"/>
  <c r="KJ370" i="3"/>
  <c r="KL370" i="3"/>
  <c r="KM370" i="3"/>
  <c r="KO370" i="3"/>
  <c r="KP370" i="3"/>
  <c r="KR370" i="3"/>
  <c r="KS370" i="3"/>
  <c r="KU370" i="3"/>
  <c r="KV370" i="3"/>
  <c r="KX370" i="3"/>
  <c r="KY370" i="3"/>
  <c r="LA370" i="3"/>
  <c r="LB370" i="3"/>
  <c r="LD370" i="3"/>
  <c r="LE370" i="3"/>
  <c r="LG370" i="3"/>
  <c r="LH370" i="3"/>
  <c r="LJ370" i="3"/>
  <c r="LK370" i="3"/>
  <c r="LM370" i="3"/>
  <c r="LN370" i="3"/>
  <c r="LP370" i="3"/>
  <c r="LQ370" i="3"/>
  <c r="LX370" i="3"/>
  <c r="LZ370" i="3"/>
  <c r="MA370" i="3"/>
  <c r="MB370" i="3"/>
  <c r="MC370" i="3"/>
  <c r="MD370" i="3"/>
  <c r="MF370" i="3"/>
  <c r="MI370" i="3"/>
  <c r="D371" i="3"/>
  <c r="E371" i="3"/>
  <c r="G371" i="3"/>
  <c r="H371" i="3"/>
  <c r="J371" i="3"/>
  <c r="K371" i="3"/>
  <c r="M371" i="3"/>
  <c r="N371" i="3"/>
  <c r="P371" i="3"/>
  <c r="Q371" i="3"/>
  <c r="S371" i="3"/>
  <c r="T371" i="3"/>
  <c r="V371" i="3"/>
  <c r="W371" i="3"/>
  <c r="Y371" i="3"/>
  <c r="Z371" i="3"/>
  <c r="AB371" i="3"/>
  <c r="AC371" i="3"/>
  <c r="AE371" i="3"/>
  <c r="AF371" i="3"/>
  <c r="AH371" i="3"/>
  <c r="AJ371" i="3" s="1"/>
  <c r="AK371" i="3"/>
  <c r="AL371" i="3"/>
  <c r="AN371" i="3"/>
  <c r="AO371" i="3"/>
  <c r="AQ371" i="3"/>
  <c r="AR371" i="3"/>
  <c r="AT371" i="3"/>
  <c r="AU371" i="3"/>
  <c r="AW371" i="3"/>
  <c r="AX371" i="3"/>
  <c r="AZ371" i="3"/>
  <c r="BA371" i="3"/>
  <c r="BC371" i="3"/>
  <c r="BD371" i="3"/>
  <c r="BF371" i="3"/>
  <c r="BG371" i="3"/>
  <c r="BI371" i="3"/>
  <c r="BJ371" i="3"/>
  <c r="BL371" i="3"/>
  <c r="BM371" i="3"/>
  <c r="BO371" i="3"/>
  <c r="BP371" i="3"/>
  <c r="BR371" i="3"/>
  <c r="BS371" i="3"/>
  <c r="BU371" i="3"/>
  <c r="BV371" i="3"/>
  <c r="BX371" i="3"/>
  <c r="BY371" i="3"/>
  <c r="CA371" i="3"/>
  <c r="CB371" i="3"/>
  <c r="CD371" i="3"/>
  <c r="CE371" i="3"/>
  <c r="CG371" i="3"/>
  <c r="CH371" i="3"/>
  <c r="CJ371" i="3"/>
  <c r="CK371" i="3"/>
  <c r="CM371" i="3"/>
  <c r="CN371" i="3"/>
  <c r="CP371" i="3"/>
  <c r="CQ371" i="3"/>
  <c r="CS371" i="3"/>
  <c r="CT371" i="3"/>
  <c r="CV371" i="3"/>
  <c r="CW371" i="3"/>
  <c r="CY371" i="3"/>
  <c r="CZ371" i="3"/>
  <c r="DB371" i="3"/>
  <c r="DC371" i="3"/>
  <c r="DE371" i="3"/>
  <c r="DF371" i="3"/>
  <c r="DH371" i="3"/>
  <c r="DI371" i="3"/>
  <c r="DK371" i="3"/>
  <c r="DL371" i="3"/>
  <c r="DN371" i="3"/>
  <c r="DO371" i="3"/>
  <c r="DQ371" i="3"/>
  <c r="DR371" i="3"/>
  <c r="DT371" i="3"/>
  <c r="DU371" i="3"/>
  <c r="DW371" i="3"/>
  <c r="DX371" i="3"/>
  <c r="DZ371" i="3"/>
  <c r="EA371" i="3"/>
  <c r="EC371" i="3"/>
  <c r="ED371" i="3"/>
  <c r="EF371" i="3"/>
  <c r="EG371" i="3"/>
  <c r="EI371" i="3"/>
  <c r="EJ371" i="3"/>
  <c r="EL371" i="3"/>
  <c r="EM371" i="3"/>
  <c r="EO371" i="3"/>
  <c r="EP371" i="3"/>
  <c r="ER371" i="3"/>
  <c r="ES371" i="3"/>
  <c r="EU371" i="3"/>
  <c r="EV371" i="3"/>
  <c r="EX371" i="3"/>
  <c r="EY371" i="3"/>
  <c r="FA371" i="3"/>
  <c r="FB371" i="3"/>
  <c r="FD371" i="3"/>
  <c r="FE371" i="3"/>
  <c r="FG371" i="3"/>
  <c r="FH371" i="3"/>
  <c r="FJ371" i="3"/>
  <c r="FK371" i="3"/>
  <c r="FM371" i="3"/>
  <c r="FN371" i="3"/>
  <c r="FP371" i="3"/>
  <c r="FQ371" i="3"/>
  <c r="FS371" i="3"/>
  <c r="FT371" i="3"/>
  <c r="FV371" i="3"/>
  <c r="FW371" i="3"/>
  <c r="FY371" i="3"/>
  <c r="FZ371" i="3"/>
  <c r="GB371" i="3"/>
  <c r="GC371" i="3"/>
  <c r="GE371" i="3"/>
  <c r="GF371" i="3"/>
  <c r="GH371" i="3"/>
  <c r="GI371" i="3"/>
  <c r="GK371" i="3"/>
  <c r="GL371" i="3"/>
  <c r="GN371" i="3"/>
  <c r="GO371" i="3"/>
  <c r="GQ371" i="3"/>
  <c r="GR371" i="3"/>
  <c r="GT371" i="3"/>
  <c r="GU371" i="3"/>
  <c r="GW371" i="3"/>
  <c r="GX371" i="3"/>
  <c r="GZ371" i="3"/>
  <c r="HA371" i="3"/>
  <c r="HC371" i="3"/>
  <c r="HD371" i="3"/>
  <c r="HF371" i="3"/>
  <c r="HG371" i="3"/>
  <c r="HI371" i="3"/>
  <c r="HJ371" i="3"/>
  <c r="HL371" i="3"/>
  <c r="HM371" i="3"/>
  <c r="HO371" i="3"/>
  <c r="HP371" i="3"/>
  <c r="HR371" i="3"/>
  <c r="HS371" i="3"/>
  <c r="HU371" i="3"/>
  <c r="HV371" i="3"/>
  <c r="HX371" i="3"/>
  <c r="HY371" i="3"/>
  <c r="IA371" i="3"/>
  <c r="IB371" i="3"/>
  <c r="ID371" i="3"/>
  <c r="IE371" i="3"/>
  <c r="IG371" i="3"/>
  <c r="IH371" i="3"/>
  <c r="IJ371" i="3"/>
  <c r="IK371" i="3"/>
  <c r="IM371" i="3"/>
  <c r="IN371" i="3"/>
  <c r="IP371" i="3"/>
  <c r="IQ371" i="3"/>
  <c r="IS371" i="3"/>
  <c r="IT371" i="3"/>
  <c r="IV371" i="3"/>
  <c r="IW371" i="3"/>
  <c r="IY371" i="3"/>
  <c r="IZ371" i="3"/>
  <c r="JB371" i="3"/>
  <c r="JC371" i="3"/>
  <c r="JE371" i="3"/>
  <c r="JF371" i="3"/>
  <c r="JH371" i="3"/>
  <c r="JI371" i="3"/>
  <c r="JK371" i="3"/>
  <c r="JL371" i="3"/>
  <c r="JN371" i="3"/>
  <c r="JO371" i="3"/>
  <c r="JQ371" i="3"/>
  <c r="JR371" i="3"/>
  <c r="JT371" i="3"/>
  <c r="JU371" i="3"/>
  <c r="JW371" i="3"/>
  <c r="JX371" i="3"/>
  <c r="JZ371" i="3"/>
  <c r="KA371" i="3"/>
  <c r="KC371" i="3"/>
  <c r="KD371" i="3"/>
  <c r="KF371" i="3"/>
  <c r="KG371" i="3"/>
  <c r="KI371" i="3"/>
  <c r="KJ371" i="3"/>
  <c r="KL371" i="3"/>
  <c r="KM371" i="3"/>
  <c r="KO371" i="3"/>
  <c r="KP371" i="3"/>
  <c r="KR371" i="3"/>
  <c r="KS371" i="3"/>
  <c r="KU371" i="3"/>
  <c r="KV371" i="3"/>
  <c r="KX371" i="3"/>
  <c r="KY371" i="3"/>
  <c r="LA371" i="3"/>
  <c r="LB371" i="3"/>
  <c r="LD371" i="3"/>
  <c r="LE371" i="3"/>
  <c r="LG371" i="3"/>
  <c r="LH371" i="3"/>
  <c r="LJ371" i="3"/>
  <c r="LK371" i="3"/>
  <c r="LM371" i="3"/>
  <c r="LN371" i="3"/>
  <c r="LP371" i="3"/>
  <c r="LQ371" i="3"/>
  <c r="LX371" i="3"/>
  <c r="LZ371" i="3"/>
  <c r="MA371" i="3"/>
  <c r="MB371" i="3"/>
  <c r="MC371" i="3"/>
  <c r="MD371" i="3"/>
  <c r="MF371" i="3"/>
  <c r="MI371" i="3"/>
  <c r="D372" i="3"/>
  <c r="E372" i="3"/>
  <c r="G372" i="3"/>
  <c r="H372" i="3"/>
  <c r="J372" i="3"/>
  <c r="K372" i="3"/>
  <c r="M372" i="3"/>
  <c r="N372" i="3"/>
  <c r="P372" i="3"/>
  <c r="Q372" i="3"/>
  <c r="S372" i="3"/>
  <c r="T372" i="3"/>
  <c r="V372" i="3"/>
  <c r="W372" i="3"/>
  <c r="Y372" i="3"/>
  <c r="Z372" i="3"/>
  <c r="AB372" i="3"/>
  <c r="AC372" i="3"/>
  <c r="AE372" i="3"/>
  <c r="AF372" i="3"/>
  <c r="AH372" i="3"/>
  <c r="AJ372" i="3" s="1"/>
  <c r="AK372" i="3"/>
  <c r="AL372" i="3"/>
  <c r="AN372" i="3"/>
  <c r="AO372" i="3"/>
  <c r="AQ372" i="3"/>
  <c r="AR372" i="3"/>
  <c r="AT372" i="3"/>
  <c r="AU372" i="3"/>
  <c r="AW372" i="3"/>
  <c r="AX372" i="3"/>
  <c r="AZ372" i="3"/>
  <c r="BA372" i="3"/>
  <c r="BC372" i="3"/>
  <c r="BD372" i="3"/>
  <c r="BF372" i="3"/>
  <c r="BG372" i="3"/>
  <c r="BI372" i="3"/>
  <c r="BJ372" i="3"/>
  <c r="BL372" i="3"/>
  <c r="BM372" i="3"/>
  <c r="BO372" i="3"/>
  <c r="BP372" i="3"/>
  <c r="BR372" i="3"/>
  <c r="BS372" i="3"/>
  <c r="BU372" i="3"/>
  <c r="BV372" i="3"/>
  <c r="BX372" i="3"/>
  <c r="BY372" i="3"/>
  <c r="CA372" i="3"/>
  <c r="CB372" i="3"/>
  <c r="CD372" i="3"/>
  <c r="CE372" i="3"/>
  <c r="CG372" i="3"/>
  <c r="CH372" i="3"/>
  <c r="CJ372" i="3"/>
  <c r="CK372" i="3"/>
  <c r="CM372" i="3"/>
  <c r="CN372" i="3"/>
  <c r="CP372" i="3"/>
  <c r="CQ372" i="3"/>
  <c r="CS372" i="3"/>
  <c r="CT372" i="3"/>
  <c r="CV372" i="3"/>
  <c r="CW372" i="3"/>
  <c r="CY372" i="3"/>
  <c r="CZ372" i="3"/>
  <c r="DB372" i="3"/>
  <c r="DC372" i="3"/>
  <c r="DE372" i="3"/>
  <c r="DF372" i="3"/>
  <c r="DH372" i="3"/>
  <c r="DI372" i="3"/>
  <c r="DK372" i="3"/>
  <c r="DL372" i="3"/>
  <c r="DN372" i="3"/>
  <c r="DO372" i="3"/>
  <c r="DQ372" i="3"/>
  <c r="DR372" i="3"/>
  <c r="DT372" i="3"/>
  <c r="DU372" i="3"/>
  <c r="DW372" i="3"/>
  <c r="DX372" i="3"/>
  <c r="DZ372" i="3"/>
  <c r="EA372" i="3"/>
  <c r="EC372" i="3"/>
  <c r="ED372" i="3"/>
  <c r="EF372" i="3"/>
  <c r="EG372" i="3"/>
  <c r="EI372" i="3"/>
  <c r="EJ372" i="3"/>
  <c r="EL372" i="3"/>
  <c r="EM372" i="3"/>
  <c r="EO372" i="3"/>
  <c r="EP372" i="3"/>
  <c r="ER372" i="3"/>
  <c r="ES372" i="3"/>
  <c r="EU372" i="3"/>
  <c r="EV372" i="3"/>
  <c r="EX372" i="3"/>
  <c r="EY372" i="3"/>
  <c r="FA372" i="3"/>
  <c r="FB372" i="3"/>
  <c r="FD372" i="3"/>
  <c r="FE372" i="3"/>
  <c r="FG372" i="3"/>
  <c r="FH372" i="3"/>
  <c r="FJ372" i="3"/>
  <c r="FK372" i="3"/>
  <c r="FM372" i="3"/>
  <c r="FN372" i="3"/>
  <c r="FP372" i="3"/>
  <c r="FQ372" i="3"/>
  <c r="FS372" i="3"/>
  <c r="FT372" i="3"/>
  <c r="FV372" i="3"/>
  <c r="FW372" i="3"/>
  <c r="FY372" i="3"/>
  <c r="FZ372" i="3"/>
  <c r="GB372" i="3"/>
  <c r="GC372" i="3"/>
  <c r="GE372" i="3"/>
  <c r="GF372" i="3"/>
  <c r="GH372" i="3"/>
  <c r="GI372" i="3"/>
  <c r="GK372" i="3"/>
  <c r="GL372" i="3"/>
  <c r="GN372" i="3"/>
  <c r="GO372" i="3"/>
  <c r="GQ372" i="3"/>
  <c r="GR372" i="3"/>
  <c r="GT372" i="3"/>
  <c r="GU372" i="3"/>
  <c r="GW372" i="3"/>
  <c r="GX372" i="3"/>
  <c r="GZ372" i="3"/>
  <c r="HA372" i="3"/>
  <c r="HC372" i="3"/>
  <c r="HD372" i="3"/>
  <c r="HF372" i="3"/>
  <c r="HG372" i="3"/>
  <c r="HI372" i="3"/>
  <c r="HJ372" i="3"/>
  <c r="HL372" i="3"/>
  <c r="HM372" i="3"/>
  <c r="HO372" i="3"/>
  <c r="HP372" i="3"/>
  <c r="HR372" i="3"/>
  <c r="HS372" i="3"/>
  <c r="HU372" i="3"/>
  <c r="HV372" i="3"/>
  <c r="HX372" i="3"/>
  <c r="HY372" i="3"/>
  <c r="IA372" i="3"/>
  <c r="IB372" i="3"/>
  <c r="ID372" i="3"/>
  <c r="IE372" i="3"/>
  <c r="IG372" i="3"/>
  <c r="IH372" i="3"/>
  <c r="IJ372" i="3"/>
  <c r="IK372" i="3"/>
  <c r="IM372" i="3"/>
  <c r="IN372" i="3"/>
  <c r="IP372" i="3"/>
  <c r="IQ372" i="3"/>
  <c r="IS372" i="3"/>
  <c r="IT372" i="3"/>
  <c r="IV372" i="3"/>
  <c r="IW372" i="3"/>
  <c r="IY372" i="3"/>
  <c r="IZ372" i="3"/>
  <c r="JB372" i="3"/>
  <c r="JC372" i="3"/>
  <c r="JE372" i="3"/>
  <c r="JF372" i="3"/>
  <c r="JH372" i="3"/>
  <c r="JI372" i="3"/>
  <c r="JK372" i="3"/>
  <c r="JL372" i="3"/>
  <c r="JN372" i="3"/>
  <c r="JO372" i="3"/>
  <c r="JQ372" i="3"/>
  <c r="JR372" i="3"/>
  <c r="JT372" i="3"/>
  <c r="JU372" i="3"/>
  <c r="JW372" i="3"/>
  <c r="JX372" i="3"/>
  <c r="JZ372" i="3"/>
  <c r="KA372" i="3"/>
  <c r="KC372" i="3"/>
  <c r="KD372" i="3"/>
  <c r="KF372" i="3"/>
  <c r="KG372" i="3"/>
  <c r="KI372" i="3"/>
  <c r="KJ372" i="3"/>
  <c r="KL372" i="3"/>
  <c r="KM372" i="3"/>
  <c r="KO372" i="3"/>
  <c r="KP372" i="3"/>
  <c r="KR372" i="3"/>
  <c r="KS372" i="3"/>
  <c r="KU372" i="3"/>
  <c r="KV372" i="3"/>
  <c r="KX372" i="3"/>
  <c r="KY372" i="3"/>
  <c r="LA372" i="3"/>
  <c r="LB372" i="3"/>
  <c r="LD372" i="3"/>
  <c r="LE372" i="3"/>
  <c r="LG372" i="3"/>
  <c r="LH372" i="3"/>
  <c r="LJ372" i="3"/>
  <c r="LK372" i="3"/>
  <c r="LM372" i="3"/>
  <c r="LN372" i="3"/>
  <c r="LP372" i="3"/>
  <c r="LQ372" i="3"/>
  <c r="LX372" i="3"/>
  <c r="LZ372" i="3"/>
  <c r="MA372" i="3"/>
  <c r="MB372" i="3"/>
  <c r="MC372" i="3"/>
  <c r="MD372" i="3"/>
  <c r="MF372" i="3"/>
  <c r="MI372" i="3"/>
  <c r="D373" i="3"/>
  <c r="E373" i="3"/>
  <c r="G373" i="3"/>
  <c r="H373" i="3"/>
  <c r="J373" i="3"/>
  <c r="K373" i="3"/>
  <c r="M373" i="3"/>
  <c r="N373" i="3"/>
  <c r="P373" i="3"/>
  <c r="Q373" i="3"/>
  <c r="S373" i="3"/>
  <c r="T373" i="3"/>
  <c r="V373" i="3"/>
  <c r="W373" i="3"/>
  <c r="Y373" i="3"/>
  <c r="Z373" i="3"/>
  <c r="AB373" i="3"/>
  <c r="AC373" i="3"/>
  <c r="AE373" i="3"/>
  <c r="AF373" i="3"/>
  <c r="AH373" i="3"/>
  <c r="AJ373" i="3" s="1"/>
  <c r="AK373" i="3"/>
  <c r="AL373" i="3"/>
  <c r="AN373" i="3"/>
  <c r="AO373" i="3"/>
  <c r="AQ373" i="3"/>
  <c r="AR373" i="3"/>
  <c r="AT373" i="3"/>
  <c r="AU373" i="3"/>
  <c r="AW373" i="3"/>
  <c r="AX373" i="3"/>
  <c r="AZ373" i="3"/>
  <c r="BA373" i="3"/>
  <c r="BC373" i="3"/>
  <c r="BD373" i="3"/>
  <c r="BF373" i="3"/>
  <c r="BG373" i="3"/>
  <c r="BI373" i="3"/>
  <c r="BJ373" i="3"/>
  <c r="BL373" i="3"/>
  <c r="BM373" i="3"/>
  <c r="BO373" i="3"/>
  <c r="BP373" i="3"/>
  <c r="BR373" i="3"/>
  <c r="BS373" i="3"/>
  <c r="BU373" i="3"/>
  <c r="BV373" i="3"/>
  <c r="BX373" i="3"/>
  <c r="BY373" i="3"/>
  <c r="CA373" i="3"/>
  <c r="CB373" i="3"/>
  <c r="CD373" i="3"/>
  <c r="CE373" i="3"/>
  <c r="CG373" i="3"/>
  <c r="CH373" i="3"/>
  <c r="CJ373" i="3"/>
  <c r="CK373" i="3"/>
  <c r="CM373" i="3"/>
  <c r="CN373" i="3"/>
  <c r="CP373" i="3"/>
  <c r="CQ373" i="3"/>
  <c r="CS373" i="3"/>
  <c r="CT373" i="3"/>
  <c r="CV373" i="3"/>
  <c r="CW373" i="3"/>
  <c r="CY373" i="3"/>
  <c r="CZ373" i="3"/>
  <c r="DB373" i="3"/>
  <c r="DC373" i="3"/>
  <c r="DE373" i="3"/>
  <c r="DF373" i="3"/>
  <c r="DH373" i="3"/>
  <c r="DI373" i="3"/>
  <c r="DK373" i="3"/>
  <c r="DL373" i="3"/>
  <c r="DN373" i="3"/>
  <c r="DO373" i="3"/>
  <c r="DQ373" i="3"/>
  <c r="DR373" i="3"/>
  <c r="DT373" i="3"/>
  <c r="DU373" i="3"/>
  <c r="DW373" i="3"/>
  <c r="DX373" i="3"/>
  <c r="DZ373" i="3"/>
  <c r="EA373" i="3"/>
  <c r="EC373" i="3"/>
  <c r="ED373" i="3"/>
  <c r="EF373" i="3"/>
  <c r="EG373" i="3"/>
  <c r="EI373" i="3"/>
  <c r="EJ373" i="3"/>
  <c r="EL373" i="3"/>
  <c r="EM373" i="3"/>
  <c r="EO373" i="3"/>
  <c r="EP373" i="3"/>
  <c r="ER373" i="3"/>
  <c r="ES373" i="3"/>
  <c r="EU373" i="3"/>
  <c r="EV373" i="3"/>
  <c r="EX373" i="3"/>
  <c r="EY373" i="3"/>
  <c r="FA373" i="3"/>
  <c r="FB373" i="3"/>
  <c r="FD373" i="3"/>
  <c r="FE373" i="3"/>
  <c r="FG373" i="3"/>
  <c r="FH373" i="3"/>
  <c r="FJ373" i="3"/>
  <c r="FK373" i="3"/>
  <c r="FM373" i="3"/>
  <c r="FN373" i="3"/>
  <c r="FP373" i="3"/>
  <c r="FQ373" i="3"/>
  <c r="FS373" i="3"/>
  <c r="FT373" i="3"/>
  <c r="FV373" i="3"/>
  <c r="FW373" i="3"/>
  <c r="FY373" i="3"/>
  <c r="FZ373" i="3"/>
  <c r="GB373" i="3"/>
  <c r="GC373" i="3"/>
  <c r="GE373" i="3"/>
  <c r="GF373" i="3"/>
  <c r="GH373" i="3"/>
  <c r="GI373" i="3"/>
  <c r="GK373" i="3"/>
  <c r="GL373" i="3"/>
  <c r="GN373" i="3"/>
  <c r="GO373" i="3"/>
  <c r="GQ373" i="3"/>
  <c r="GR373" i="3"/>
  <c r="GT373" i="3"/>
  <c r="GU373" i="3"/>
  <c r="GW373" i="3"/>
  <c r="GX373" i="3"/>
  <c r="GZ373" i="3"/>
  <c r="HA373" i="3"/>
  <c r="HC373" i="3"/>
  <c r="HD373" i="3"/>
  <c r="HF373" i="3"/>
  <c r="HG373" i="3"/>
  <c r="HI373" i="3"/>
  <c r="HJ373" i="3"/>
  <c r="HL373" i="3"/>
  <c r="HM373" i="3"/>
  <c r="HO373" i="3"/>
  <c r="HP373" i="3"/>
  <c r="HR373" i="3"/>
  <c r="HS373" i="3"/>
  <c r="HU373" i="3"/>
  <c r="HV373" i="3"/>
  <c r="HX373" i="3"/>
  <c r="HY373" i="3"/>
  <c r="IA373" i="3"/>
  <c r="IB373" i="3"/>
  <c r="ID373" i="3"/>
  <c r="IE373" i="3"/>
  <c r="IG373" i="3"/>
  <c r="IH373" i="3"/>
  <c r="IJ373" i="3"/>
  <c r="IK373" i="3"/>
  <c r="IM373" i="3"/>
  <c r="IN373" i="3"/>
  <c r="IP373" i="3"/>
  <c r="IQ373" i="3"/>
  <c r="IS373" i="3"/>
  <c r="IT373" i="3"/>
  <c r="IV373" i="3"/>
  <c r="IW373" i="3"/>
  <c r="IY373" i="3"/>
  <c r="IZ373" i="3"/>
  <c r="JB373" i="3"/>
  <c r="JC373" i="3"/>
  <c r="JE373" i="3"/>
  <c r="JF373" i="3"/>
  <c r="JH373" i="3"/>
  <c r="JI373" i="3"/>
  <c r="JK373" i="3"/>
  <c r="JL373" i="3"/>
  <c r="JN373" i="3"/>
  <c r="JO373" i="3"/>
  <c r="JQ373" i="3"/>
  <c r="JR373" i="3"/>
  <c r="JT373" i="3"/>
  <c r="JU373" i="3"/>
  <c r="JW373" i="3"/>
  <c r="JX373" i="3"/>
  <c r="JZ373" i="3"/>
  <c r="KA373" i="3"/>
  <c r="KC373" i="3"/>
  <c r="KD373" i="3"/>
  <c r="KF373" i="3"/>
  <c r="KG373" i="3"/>
  <c r="KI373" i="3"/>
  <c r="KJ373" i="3"/>
  <c r="KL373" i="3"/>
  <c r="KM373" i="3"/>
  <c r="KO373" i="3"/>
  <c r="KP373" i="3"/>
  <c r="KR373" i="3"/>
  <c r="KS373" i="3"/>
  <c r="KU373" i="3"/>
  <c r="KV373" i="3"/>
  <c r="KX373" i="3"/>
  <c r="KY373" i="3"/>
  <c r="LA373" i="3"/>
  <c r="LB373" i="3"/>
  <c r="LD373" i="3"/>
  <c r="LE373" i="3"/>
  <c r="LG373" i="3"/>
  <c r="LH373" i="3"/>
  <c r="LJ373" i="3"/>
  <c r="LK373" i="3"/>
  <c r="LM373" i="3"/>
  <c r="LN373" i="3"/>
  <c r="LP373" i="3"/>
  <c r="LQ373" i="3"/>
  <c r="LX373" i="3"/>
  <c r="LZ373" i="3"/>
  <c r="MA373" i="3"/>
  <c r="MB373" i="3"/>
  <c r="MC373" i="3"/>
  <c r="MD373" i="3"/>
  <c r="MF373" i="3"/>
  <c r="MI373" i="3"/>
  <c r="D374" i="3"/>
  <c r="E374" i="3"/>
  <c r="G374" i="3"/>
  <c r="H374" i="3"/>
  <c r="J374" i="3"/>
  <c r="K374" i="3"/>
  <c r="M374" i="3"/>
  <c r="N374" i="3"/>
  <c r="P374" i="3"/>
  <c r="Q374" i="3"/>
  <c r="S374" i="3"/>
  <c r="T374" i="3"/>
  <c r="V374" i="3"/>
  <c r="W374" i="3"/>
  <c r="Y374" i="3"/>
  <c r="Z374" i="3"/>
  <c r="AB374" i="3"/>
  <c r="AC374" i="3"/>
  <c r="AE374" i="3"/>
  <c r="AF374" i="3"/>
  <c r="AH374" i="3"/>
  <c r="AJ374" i="3" s="1"/>
  <c r="AK374" i="3"/>
  <c r="AL374" i="3"/>
  <c r="AN374" i="3"/>
  <c r="AO374" i="3"/>
  <c r="AQ374" i="3"/>
  <c r="AR374" i="3"/>
  <c r="AT374" i="3"/>
  <c r="AU374" i="3"/>
  <c r="AW374" i="3"/>
  <c r="AX374" i="3"/>
  <c r="AZ374" i="3"/>
  <c r="BA374" i="3"/>
  <c r="BC374" i="3"/>
  <c r="BD374" i="3"/>
  <c r="BF374" i="3"/>
  <c r="BG374" i="3"/>
  <c r="BI374" i="3"/>
  <c r="BJ374" i="3"/>
  <c r="BL374" i="3"/>
  <c r="BM374" i="3"/>
  <c r="BO374" i="3"/>
  <c r="BP374" i="3"/>
  <c r="BR374" i="3"/>
  <c r="BS374" i="3"/>
  <c r="BU374" i="3"/>
  <c r="BV374" i="3"/>
  <c r="BX374" i="3"/>
  <c r="BY374" i="3"/>
  <c r="CA374" i="3"/>
  <c r="CB374" i="3"/>
  <c r="CD374" i="3"/>
  <c r="CE374" i="3"/>
  <c r="CG374" i="3"/>
  <c r="CH374" i="3"/>
  <c r="CJ374" i="3"/>
  <c r="CK374" i="3"/>
  <c r="CM374" i="3"/>
  <c r="CN374" i="3"/>
  <c r="CP374" i="3"/>
  <c r="CQ374" i="3"/>
  <c r="CS374" i="3"/>
  <c r="CT374" i="3"/>
  <c r="CV374" i="3"/>
  <c r="CW374" i="3"/>
  <c r="CY374" i="3"/>
  <c r="CZ374" i="3"/>
  <c r="DB374" i="3"/>
  <c r="DC374" i="3"/>
  <c r="DE374" i="3"/>
  <c r="DF374" i="3"/>
  <c r="DH374" i="3"/>
  <c r="DI374" i="3"/>
  <c r="DK374" i="3"/>
  <c r="DL374" i="3"/>
  <c r="DN374" i="3"/>
  <c r="DO374" i="3"/>
  <c r="DQ374" i="3"/>
  <c r="DR374" i="3"/>
  <c r="DT374" i="3"/>
  <c r="DU374" i="3"/>
  <c r="DW374" i="3"/>
  <c r="DX374" i="3"/>
  <c r="DZ374" i="3"/>
  <c r="EA374" i="3"/>
  <c r="EC374" i="3"/>
  <c r="ED374" i="3"/>
  <c r="EF374" i="3"/>
  <c r="EG374" i="3"/>
  <c r="EI374" i="3"/>
  <c r="EJ374" i="3"/>
  <c r="EL374" i="3"/>
  <c r="EM374" i="3"/>
  <c r="EO374" i="3"/>
  <c r="EP374" i="3"/>
  <c r="ER374" i="3"/>
  <c r="ES374" i="3"/>
  <c r="EU374" i="3"/>
  <c r="EV374" i="3"/>
  <c r="EX374" i="3"/>
  <c r="EY374" i="3"/>
  <c r="FA374" i="3"/>
  <c r="FB374" i="3"/>
  <c r="FD374" i="3"/>
  <c r="FE374" i="3"/>
  <c r="FG374" i="3"/>
  <c r="FH374" i="3"/>
  <c r="FJ374" i="3"/>
  <c r="FK374" i="3"/>
  <c r="FM374" i="3"/>
  <c r="FN374" i="3"/>
  <c r="FP374" i="3"/>
  <c r="FQ374" i="3"/>
  <c r="FS374" i="3"/>
  <c r="FT374" i="3"/>
  <c r="FV374" i="3"/>
  <c r="FW374" i="3"/>
  <c r="FY374" i="3"/>
  <c r="FZ374" i="3"/>
  <c r="GB374" i="3"/>
  <c r="GC374" i="3"/>
  <c r="GE374" i="3"/>
  <c r="GF374" i="3"/>
  <c r="GH374" i="3"/>
  <c r="GI374" i="3"/>
  <c r="GK374" i="3"/>
  <c r="GL374" i="3"/>
  <c r="GN374" i="3"/>
  <c r="GO374" i="3"/>
  <c r="GQ374" i="3"/>
  <c r="GR374" i="3"/>
  <c r="GT374" i="3"/>
  <c r="GU374" i="3"/>
  <c r="GW374" i="3"/>
  <c r="GX374" i="3"/>
  <c r="GZ374" i="3"/>
  <c r="HA374" i="3"/>
  <c r="HC374" i="3"/>
  <c r="HD374" i="3"/>
  <c r="HF374" i="3"/>
  <c r="HG374" i="3"/>
  <c r="HI374" i="3"/>
  <c r="HJ374" i="3"/>
  <c r="HL374" i="3"/>
  <c r="HM374" i="3"/>
  <c r="HO374" i="3"/>
  <c r="HP374" i="3"/>
  <c r="HR374" i="3"/>
  <c r="HS374" i="3"/>
  <c r="HU374" i="3"/>
  <c r="HV374" i="3"/>
  <c r="HX374" i="3"/>
  <c r="HY374" i="3"/>
  <c r="IA374" i="3"/>
  <c r="IB374" i="3"/>
  <c r="ID374" i="3"/>
  <c r="IE374" i="3"/>
  <c r="IG374" i="3"/>
  <c r="IH374" i="3"/>
  <c r="IJ374" i="3"/>
  <c r="IK374" i="3"/>
  <c r="IM374" i="3"/>
  <c r="IN374" i="3"/>
  <c r="IP374" i="3"/>
  <c r="IQ374" i="3"/>
  <c r="IS374" i="3"/>
  <c r="IT374" i="3"/>
  <c r="IV374" i="3"/>
  <c r="IW374" i="3"/>
  <c r="IY374" i="3"/>
  <c r="IZ374" i="3"/>
  <c r="JB374" i="3"/>
  <c r="JC374" i="3"/>
  <c r="JE374" i="3"/>
  <c r="JF374" i="3"/>
  <c r="JH374" i="3"/>
  <c r="JI374" i="3"/>
  <c r="JK374" i="3"/>
  <c r="JL374" i="3"/>
  <c r="JN374" i="3"/>
  <c r="JO374" i="3"/>
  <c r="JQ374" i="3"/>
  <c r="JR374" i="3"/>
  <c r="JT374" i="3"/>
  <c r="JU374" i="3"/>
  <c r="JW374" i="3"/>
  <c r="JX374" i="3"/>
  <c r="JZ374" i="3"/>
  <c r="KA374" i="3"/>
  <c r="KC374" i="3"/>
  <c r="KD374" i="3"/>
  <c r="KF374" i="3"/>
  <c r="KG374" i="3"/>
  <c r="KI374" i="3"/>
  <c r="KJ374" i="3"/>
  <c r="KL374" i="3"/>
  <c r="KM374" i="3"/>
  <c r="KO374" i="3"/>
  <c r="KP374" i="3"/>
  <c r="KR374" i="3"/>
  <c r="KS374" i="3"/>
  <c r="KU374" i="3"/>
  <c r="KV374" i="3"/>
  <c r="KX374" i="3"/>
  <c r="KY374" i="3"/>
  <c r="LA374" i="3"/>
  <c r="LB374" i="3"/>
  <c r="LD374" i="3"/>
  <c r="LE374" i="3"/>
  <c r="LG374" i="3"/>
  <c r="LH374" i="3"/>
  <c r="LJ374" i="3"/>
  <c r="LK374" i="3"/>
  <c r="LM374" i="3"/>
  <c r="LN374" i="3"/>
  <c r="LP374" i="3"/>
  <c r="LQ374" i="3"/>
  <c r="LX374" i="3"/>
  <c r="LZ374" i="3"/>
  <c r="MA374" i="3"/>
  <c r="MB374" i="3"/>
  <c r="MC374" i="3"/>
  <c r="MD374" i="3"/>
  <c r="MF374" i="3"/>
  <c r="MI374" i="3"/>
  <c r="D375" i="3"/>
  <c r="E375" i="3"/>
  <c r="G375" i="3"/>
  <c r="H375" i="3"/>
  <c r="J375" i="3"/>
  <c r="K375" i="3"/>
  <c r="M375" i="3"/>
  <c r="N375" i="3"/>
  <c r="P375" i="3"/>
  <c r="Q375" i="3"/>
  <c r="S375" i="3"/>
  <c r="T375" i="3"/>
  <c r="V375" i="3"/>
  <c r="W375" i="3"/>
  <c r="Y375" i="3"/>
  <c r="Z375" i="3"/>
  <c r="AB375" i="3"/>
  <c r="AC375" i="3"/>
  <c r="AE375" i="3"/>
  <c r="AF375" i="3"/>
  <c r="AH375" i="3"/>
  <c r="AJ375" i="3" s="1"/>
  <c r="AK375" i="3"/>
  <c r="AL375" i="3"/>
  <c r="AN375" i="3"/>
  <c r="AO375" i="3"/>
  <c r="AQ375" i="3"/>
  <c r="AR375" i="3"/>
  <c r="AT375" i="3"/>
  <c r="AU375" i="3"/>
  <c r="AW375" i="3"/>
  <c r="AX375" i="3"/>
  <c r="AZ375" i="3"/>
  <c r="BA375" i="3"/>
  <c r="BC375" i="3"/>
  <c r="BD375" i="3"/>
  <c r="BF375" i="3"/>
  <c r="BG375" i="3"/>
  <c r="BI375" i="3"/>
  <c r="BJ375" i="3"/>
  <c r="BL375" i="3"/>
  <c r="BM375" i="3"/>
  <c r="BO375" i="3"/>
  <c r="BP375" i="3"/>
  <c r="BR375" i="3"/>
  <c r="BS375" i="3"/>
  <c r="BU375" i="3"/>
  <c r="BV375" i="3"/>
  <c r="BX375" i="3"/>
  <c r="BY375" i="3"/>
  <c r="CA375" i="3"/>
  <c r="CB375" i="3"/>
  <c r="CD375" i="3"/>
  <c r="CE375" i="3"/>
  <c r="CG375" i="3"/>
  <c r="CH375" i="3"/>
  <c r="CJ375" i="3"/>
  <c r="CK375" i="3"/>
  <c r="CM375" i="3"/>
  <c r="CN375" i="3"/>
  <c r="CP375" i="3"/>
  <c r="CQ375" i="3"/>
  <c r="CS375" i="3"/>
  <c r="CT375" i="3"/>
  <c r="CV375" i="3"/>
  <c r="CW375" i="3"/>
  <c r="CY375" i="3"/>
  <c r="CZ375" i="3"/>
  <c r="DB375" i="3"/>
  <c r="DC375" i="3"/>
  <c r="DE375" i="3"/>
  <c r="DF375" i="3"/>
  <c r="DH375" i="3"/>
  <c r="DI375" i="3"/>
  <c r="DK375" i="3"/>
  <c r="DL375" i="3"/>
  <c r="DN375" i="3"/>
  <c r="DO375" i="3"/>
  <c r="DQ375" i="3"/>
  <c r="DR375" i="3"/>
  <c r="DT375" i="3"/>
  <c r="DU375" i="3"/>
  <c r="DW375" i="3"/>
  <c r="DX375" i="3"/>
  <c r="DZ375" i="3"/>
  <c r="EA375" i="3"/>
  <c r="EC375" i="3"/>
  <c r="ED375" i="3"/>
  <c r="EF375" i="3"/>
  <c r="EG375" i="3"/>
  <c r="EI375" i="3"/>
  <c r="EJ375" i="3"/>
  <c r="EL375" i="3"/>
  <c r="EM375" i="3"/>
  <c r="EO375" i="3"/>
  <c r="EP375" i="3"/>
  <c r="ER375" i="3"/>
  <c r="ES375" i="3"/>
  <c r="EU375" i="3"/>
  <c r="EV375" i="3"/>
  <c r="EX375" i="3"/>
  <c r="EY375" i="3"/>
  <c r="FA375" i="3"/>
  <c r="FB375" i="3"/>
  <c r="FD375" i="3"/>
  <c r="FE375" i="3"/>
  <c r="FG375" i="3"/>
  <c r="FH375" i="3"/>
  <c r="FJ375" i="3"/>
  <c r="FK375" i="3"/>
  <c r="FM375" i="3"/>
  <c r="FN375" i="3"/>
  <c r="FP375" i="3"/>
  <c r="FQ375" i="3"/>
  <c r="FS375" i="3"/>
  <c r="FT375" i="3"/>
  <c r="FV375" i="3"/>
  <c r="FW375" i="3"/>
  <c r="FY375" i="3"/>
  <c r="FZ375" i="3"/>
  <c r="GB375" i="3"/>
  <c r="GC375" i="3"/>
  <c r="GE375" i="3"/>
  <c r="GF375" i="3"/>
  <c r="GH375" i="3"/>
  <c r="GI375" i="3"/>
  <c r="GK375" i="3"/>
  <c r="GL375" i="3"/>
  <c r="GN375" i="3"/>
  <c r="GO375" i="3"/>
  <c r="GQ375" i="3"/>
  <c r="GR375" i="3"/>
  <c r="GT375" i="3"/>
  <c r="GU375" i="3"/>
  <c r="GW375" i="3"/>
  <c r="GX375" i="3"/>
  <c r="GZ375" i="3"/>
  <c r="HA375" i="3"/>
  <c r="HC375" i="3"/>
  <c r="HD375" i="3"/>
  <c r="HF375" i="3"/>
  <c r="HG375" i="3"/>
  <c r="HI375" i="3"/>
  <c r="HJ375" i="3"/>
  <c r="HL375" i="3"/>
  <c r="HM375" i="3"/>
  <c r="HO375" i="3"/>
  <c r="HP375" i="3"/>
  <c r="HR375" i="3"/>
  <c r="HS375" i="3"/>
  <c r="HU375" i="3"/>
  <c r="HV375" i="3"/>
  <c r="HX375" i="3"/>
  <c r="HY375" i="3"/>
  <c r="IA375" i="3"/>
  <c r="IB375" i="3"/>
  <c r="ID375" i="3"/>
  <c r="IE375" i="3"/>
  <c r="IG375" i="3"/>
  <c r="IH375" i="3"/>
  <c r="IJ375" i="3"/>
  <c r="IK375" i="3"/>
  <c r="IM375" i="3"/>
  <c r="IN375" i="3"/>
  <c r="IP375" i="3"/>
  <c r="IQ375" i="3"/>
  <c r="IS375" i="3"/>
  <c r="IT375" i="3"/>
  <c r="IV375" i="3"/>
  <c r="IW375" i="3"/>
  <c r="IY375" i="3"/>
  <c r="IZ375" i="3"/>
  <c r="JB375" i="3"/>
  <c r="JC375" i="3"/>
  <c r="JE375" i="3"/>
  <c r="JF375" i="3"/>
  <c r="JH375" i="3"/>
  <c r="JI375" i="3"/>
  <c r="JK375" i="3"/>
  <c r="JL375" i="3"/>
  <c r="JN375" i="3"/>
  <c r="JO375" i="3"/>
  <c r="JQ375" i="3"/>
  <c r="JR375" i="3"/>
  <c r="JT375" i="3"/>
  <c r="JU375" i="3"/>
  <c r="JW375" i="3"/>
  <c r="JX375" i="3"/>
  <c r="JZ375" i="3"/>
  <c r="KA375" i="3"/>
  <c r="KC375" i="3"/>
  <c r="KD375" i="3"/>
  <c r="KF375" i="3"/>
  <c r="KG375" i="3"/>
  <c r="KI375" i="3"/>
  <c r="KJ375" i="3"/>
  <c r="KL375" i="3"/>
  <c r="KM375" i="3"/>
  <c r="KO375" i="3"/>
  <c r="KP375" i="3"/>
  <c r="KR375" i="3"/>
  <c r="KS375" i="3"/>
  <c r="KU375" i="3"/>
  <c r="KV375" i="3"/>
  <c r="KX375" i="3"/>
  <c r="KY375" i="3"/>
  <c r="LA375" i="3"/>
  <c r="LB375" i="3"/>
  <c r="LD375" i="3"/>
  <c r="LE375" i="3"/>
  <c r="LG375" i="3"/>
  <c r="LH375" i="3"/>
  <c r="LJ375" i="3"/>
  <c r="LK375" i="3"/>
  <c r="LM375" i="3"/>
  <c r="LN375" i="3"/>
  <c r="LP375" i="3"/>
  <c r="LQ375" i="3"/>
  <c r="LX375" i="3"/>
  <c r="LZ375" i="3"/>
  <c r="MA375" i="3"/>
  <c r="MB375" i="3"/>
  <c r="MC375" i="3"/>
  <c r="MD375" i="3"/>
  <c r="MF375" i="3"/>
  <c r="MI375" i="3"/>
  <c r="D376" i="3"/>
  <c r="E376" i="3"/>
  <c r="G376" i="3"/>
  <c r="H376" i="3"/>
  <c r="J376" i="3"/>
  <c r="K376" i="3"/>
  <c r="M376" i="3"/>
  <c r="N376" i="3"/>
  <c r="P376" i="3"/>
  <c r="Q376" i="3"/>
  <c r="S376" i="3"/>
  <c r="T376" i="3"/>
  <c r="V376" i="3"/>
  <c r="W376" i="3"/>
  <c r="Y376" i="3"/>
  <c r="Z376" i="3"/>
  <c r="AB376" i="3"/>
  <c r="AC376" i="3"/>
  <c r="AE376" i="3"/>
  <c r="AF376" i="3"/>
  <c r="AH376" i="3"/>
  <c r="AJ376" i="3" s="1"/>
  <c r="AK376" i="3"/>
  <c r="AL376" i="3"/>
  <c r="AN376" i="3"/>
  <c r="AO376" i="3"/>
  <c r="AQ376" i="3"/>
  <c r="AR376" i="3"/>
  <c r="AT376" i="3"/>
  <c r="AU376" i="3"/>
  <c r="AW376" i="3"/>
  <c r="AX376" i="3"/>
  <c r="AZ376" i="3"/>
  <c r="BA376" i="3"/>
  <c r="BC376" i="3"/>
  <c r="BD376" i="3"/>
  <c r="BF376" i="3"/>
  <c r="BG376" i="3"/>
  <c r="BI376" i="3"/>
  <c r="BJ376" i="3"/>
  <c r="BL376" i="3"/>
  <c r="BM376" i="3"/>
  <c r="BO376" i="3"/>
  <c r="BP376" i="3"/>
  <c r="BR376" i="3"/>
  <c r="BS376" i="3"/>
  <c r="BU376" i="3"/>
  <c r="BV376" i="3"/>
  <c r="BX376" i="3"/>
  <c r="BY376" i="3"/>
  <c r="CA376" i="3"/>
  <c r="CB376" i="3"/>
  <c r="CD376" i="3"/>
  <c r="CE376" i="3"/>
  <c r="CG376" i="3"/>
  <c r="CH376" i="3"/>
  <c r="CJ376" i="3"/>
  <c r="CK376" i="3"/>
  <c r="CM376" i="3"/>
  <c r="CN376" i="3"/>
  <c r="CP376" i="3"/>
  <c r="CQ376" i="3"/>
  <c r="CS376" i="3"/>
  <c r="CT376" i="3"/>
  <c r="CV376" i="3"/>
  <c r="CW376" i="3"/>
  <c r="CY376" i="3"/>
  <c r="CZ376" i="3"/>
  <c r="DB376" i="3"/>
  <c r="DC376" i="3"/>
  <c r="DE376" i="3"/>
  <c r="DF376" i="3"/>
  <c r="DH376" i="3"/>
  <c r="DI376" i="3"/>
  <c r="DK376" i="3"/>
  <c r="DL376" i="3"/>
  <c r="DN376" i="3"/>
  <c r="DO376" i="3"/>
  <c r="DQ376" i="3"/>
  <c r="DR376" i="3"/>
  <c r="DT376" i="3"/>
  <c r="DU376" i="3"/>
  <c r="DW376" i="3"/>
  <c r="DX376" i="3"/>
  <c r="DZ376" i="3"/>
  <c r="EA376" i="3"/>
  <c r="EC376" i="3"/>
  <c r="ED376" i="3"/>
  <c r="EF376" i="3"/>
  <c r="EG376" i="3"/>
  <c r="EI376" i="3"/>
  <c r="EJ376" i="3"/>
  <c r="EL376" i="3"/>
  <c r="EM376" i="3"/>
  <c r="EO376" i="3"/>
  <c r="EP376" i="3"/>
  <c r="ER376" i="3"/>
  <c r="ES376" i="3"/>
  <c r="EU376" i="3"/>
  <c r="EV376" i="3"/>
  <c r="EX376" i="3"/>
  <c r="EY376" i="3"/>
  <c r="FA376" i="3"/>
  <c r="FB376" i="3"/>
  <c r="FD376" i="3"/>
  <c r="FE376" i="3"/>
  <c r="FG376" i="3"/>
  <c r="FH376" i="3"/>
  <c r="FJ376" i="3"/>
  <c r="FK376" i="3"/>
  <c r="FM376" i="3"/>
  <c r="FN376" i="3"/>
  <c r="FP376" i="3"/>
  <c r="FQ376" i="3"/>
  <c r="FS376" i="3"/>
  <c r="FT376" i="3"/>
  <c r="FV376" i="3"/>
  <c r="FW376" i="3"/>
  <c r="FY376" i="3"/>
  <c r="FZ376" i="3"/>
  <c r="GB376" i="3"/>
  <c r="GC376" i="3"/>
  <c r="GE376" i="3"/>
  <c r="GF376" i="3"/>
  <c r="GH376" i="3"/>
  <c r="GI376" i="3"/>
  <c r="GK376" i="3"/>
  <c r="GL376" i="3"/>
  <c r="GN376" i="3"/>
  <c r="GO376" i="3"/>
  <c r="GQ376" i="3"/>
  <c r="GR376" i="3"/>
  <c r="GT376" i="3"/>
  <c r="GU376" i="3"/>
  <c r="GW376" i="3"/>
  <c r="GX376" i="3"/>
  <c r="GZ376" i="3"/>
  <c r="HA376" i="3"/>
  <c r="HC376" i="3"/>
  <c r="HD376" i="3"/>
  <c r="HF376" i="3"/>
  <c r="HG376" i="3"/>
  <c r="HI376" i="3"/>
  <c r="HJ376" i="3"/>
  <c r="HL376" i="3"/>
  <c r="HM376" i="3"/>
  <c r="HO376" i="3"/>
  <c r="HP376" i="3"/>
  <c r="HR376" i="3"/>
  <c r="HS376" i="3"/>
  <c r="HU376" i="3"/>
  <c r="HV376" i="3"/>
  <c r="HX376" i="3"/>
  <c r="HY376" i="3"/>
  <c r="IA376" i="3"/>
  <c r="IB376" i="3"/>
  <c r="ID376" i="3"/>
  <c r="IE376" i="3"/>
  <c r="IG376" i="3"/>
  <c r="IH376" i="3"/>
  <c r="IJ376" i="3"/>
  <c r="IK376" i="3"/>
  <c r="IM376" i="3"/>
  <c r="IN376" i="3"/>
  <c r="IP376" i="3"/>
  <c r="IQ376" i="3"/>
  <c r="IS376" i="3"/>
  <c r="IT376" i="3"/>
  <c r="IV376" i="3"/>
  <c r="IW376" i="3"/>
  <c r="IY376" i="3"/>
  <c r="IZ376" i="3"/>
  <c r="JB376" i="3"/>
  <c r="JC376" i="3"/>
  <c r="JE376" i="3"/>
  <c r="JF376" i="3"/>
  <c r="JH376" i="3"/>
  <c r="JI376" i="3"/>
  <c r="JK376" i="3"/>
  <c r="JL376" i="3"/>
  <c r="JN376" i="3"/>
  <c r="JO376" i="3"/>
  <c r="JQ376" i="3"/>
  <c r="JR376" i="3"/>
  <c r="JT376" i="3"/>
  <c r="JU376" i="3"/>
  <c r="JW376" i="3"/>
  <c r="JX376" i="3"/>
  <c r="JZ376" i="3"/>
  <c r="KA376" i="3"/>
  <c r="KC376" i="3"/>
  <c r="KD376" i="3"/>
  <c r="KF376" i="3"/>
  <c r="KG376" i="3"/>
  <c r="KI376" i="3"/>
  <c r="KJ376" i="3"/>
  <c r="KL376" i="3"/>
  <c r="KM376" i="3"/>
  <c r="KO376" i="3"/>
  <c r="KP376" i="3"/>
  <c r="KR376" i="3"/>
  <c r="KS376" i="3"/>
  <c r="KU376" i="3"/>
  <c r="KV376" i="3"/>
  <c r="KX376" i="3"/>
  <c r="KY376" i="3"/>
  <c r="LA376" i="3"/>
  <c r="LB376" i="3"/>
  <c r="LD376" i="3"/>
  <c r="LE376" i="3"/>
  <c r="LG376" i="3"/>
  <c r="LH376" i="3"/>
  <c r="LJ376" i="3"/>
  <c r="LK376" i="3"/>
  <c r="LM376" i="3"/>
  <c r="LN376" i="3"/>
  <c r="LP376" i="3"/>
  <c r="LQ376" i="3"/>
  <c r="LX376" i="3"/>
  <c r="LZ376" i="3"/>
  <c r="MA376" i="3"/>
  <c r="MB376" i="3"/>
  <c r="MC376" i="3"/>
  <c r="MD376" i="3"/>
  <c r="MF376" i="3"/>
  <c r="MI376" i="3"/>
  <c r="D377" i="3"/>
  <c r="E377" i="3"/>
  <c r="G377" i="3"/>
  <c r="H377" i="3"/>
  <c r="J377" i="3"/>
  <c r="K377" i="3"/>
  <c r="M377" i="3"/>
  <c r="N377" i="3"/>
  <c r="P377" i="3"/>
  <c r="Q377" i="3"/>
  <c r="S377" i="3"/>
  <c r="T377" i="3"/>
  <c r="V377" i="3"/>
  <c r="W377" i="3"/>
  <c r="Y377" i="3"/>
  <c r="Z377" i="3"/>
  <c r="AB377" i="3"/>
  <c r="AC377" i="3"/>
  <c r="AE377" i="3"/>
  <c r="AF377" i="3"/>
  <c r="AH377" i="3"/>
  <c r="AJ377" i="3" s="1"/>
  <c r="AK377" i="3"/>
  <c r="AL377" i="3"/>
  <c r="AN377" i="3"/>
  <c r="AO377" i="3"/>
  <c r="AQ377" i="3"/>
  <c r="AR377" i="3"/>
  <c r="AT377" i="3"/>
  <c r="AU377" i="3"/>
  <c r="AW377" i="3"/>
  <c r="AX377" i="3"/>
  <c r="AZ377" i="3"/>
  <c r="BA377" i="3"/>
  <c r="BC377" i="3"/>
  <c r="BD377" i="3"/>
  <c r="BF377" i="3"/>
  <c r="BG377" i="3"/>
  <c r="BI377" i="3"/>
  <c r="BJ377" i="3"/>
  <c r="BL377" i="3"/>
  <c r="BM377" i="3"/>
  <c r="BO377" i="3"/>
  <c r="BP377" i="3"/>
  <c r="BR377" i="3"/>
  <c r="BS377" i="3"/>
  <c r="BU377" i="3"/>
  <c r="BV377" i="3"/>
  <c r="BX377" i="3"/>
  <c r="BY377" i="3"/>
  <c r="CA377" i="3"/>
  <c r="CB377" i="3"/>
  <c r="CD377" i="3"/>
  <c r="CE377" i="3"/>
  <c r="CG377" i="3"/>
  <c r="CH377" i="3"/>
  <c r="CJ377" i="3"/>
  <c r="CK377" i="3"/>
  <c r="CM377" i="3"/>
  <c r="CN377" i="3"/>
  <c r="CP377" i="3"/>
  <c r="CQ377" i="3"/>
  <c r="CS377" i="3"/>
  <c r="CT377" i="3"/>
  <c r="CV377" i="3"/>
  <c r="CW377" i="3"/>
  <c r="CY377" i="3"/>
  <c r="CZ377" i="3"/>
  <c r="DB377" i="3"/>
  <c r="DC377" i="3"/>
  <c r="DE377" i="3"/>
  <c r="DF377" i="3"/>
  <c r="DH377" i="3"/>
  <c r="DI377" i="3"/>
  <c r="DK377" i="3"/>
  <c r="DL377" i="3"/>
  <c r="DN377" i="3"/>
  <c r="DO377" i="3"/>
  <c r="DQ377" i="3"/>
  <c r="DR377" i="3"/>
  <c r="DT377" i="3"/>
  <c r="DU377" i="3"/>
  <c r="DW377" i="3"/>
  <c r="DX377" i="3"/>
  <c r="DZ377" i="3"/>
  <c r="EA377" i="3"/>
  <c r="EC377" i="3"/>
  <c r="ED377" i="3"/>
  <c r="EF377" i="3"/>
  <c r="EG377" i="3"/>
  <c r="EI377" i="3"/>
  <c r="EJ377" i="3"/>
  <c r="EL377" i="3"/>
  <c r="EM377" i="3"/>
  <c r="EO377" i="3"/>
  <c r="EP377" i="3"/>
  <c r="ER377" i="3"/>
  <c r="ES377" i="3"/>
  <c r="EU377" i="3"/>
  <c r="EV377" i="3"/>
  <c r="EX377" i="3"/>
  <c r="EY377" i="3"/>
  <c r="FA377" i="3"/>
  <c r="FB377" i="3"/>
  <c r="FD377" i="3"/>
  <c r="FE377" i="3"/>
  <c r="FG377" i="3"/>
  <c r="FH377" i="3"/>
  <c r="FJ377" i="3"/>
  <c r="FK377" i="3"/>
  <c r="FM377" i="3"/>
  <c r="FN377" i="3"/>
  <c r="FP377" i="3"/>
  <c r="FQ377" i="3"/>
  <c r="FS377" i="3"/>
  <c r="FT377" i="3"/>
  <c r="FV377" i="3"/>
  <c r="FW377" i="3"/>
  <c r="FY377" i="3"/>
  <c r="FZ377" i="3"/>
  <c r="GB377" i="3"/>
  <c r="GC377" i="3"/>
  <c r="GE377" i="3"/>
  <c r="GF377" i="3"/>
  <c r="GH377" i="3"/>
  <c r="GI377" i="3"/>
  <c r="GK377" i="3"/>
  <c r="GL377" i="3"/>
  <c r="GN377" i="3"/>
  <c r="GO377" i="3"/>
  <c r="GQ377" i="3"/>
  <c r="GR377" i="3"/>
  <c r="GT377" i="3"/>
  <c r="GU377" i="3"/>
  <c r="GW377" i="3"/>
  <c r="GX377" i="3"/>
  <c r="GZ377" i="3"/>
  <c r="HA377" i="3"/>
  <c r="HC377" i="3"/>
  <c r="HD377" i="3"/>
  <c r="HF377" i="3"/>
  <c r="HG377" i="3"/>
  <c r="HI377" i="3"/>
  <c r="HJ377" i="3"/>
  <c r="HL377" i="3"/>
  <c r="HM377" i="3"/>
  <c r="HO377" i="3"/>
  <c r="HP377" i="3"/>
  <c r="HR377" i="3"/>
  <c r="HS377" i="3"/>
  <c r="HU377" i="3"/>
  <c r="HV377" i="3"/>
  <c r="HX377" i="3"/>
  <c r="HY377" i="3"/>
  <c r="IA377" i="3"/>
  <c r="IB377" i="3"/>
  <c r="ID377" i="3"/>
  <c r="IE377" i="3"/>
  <c r="IG377" i="3"/>
  <c r="IH377" i="3"/>
  <c r="IJ377" i="3"/>
  <c r="IK377" i="3"/>
  <c r="IM377" i="3"/>
  <c r="IN377" i="3"/>
  <c r="IP377" i="3"/>
  <c r="IQ377" i="3"/>
  <c r="IS377" i="3"/>
  <c r="IT377" i="3"/>
  <c r="IV377" i="3"/>
  <c r="IW377" i="3"/>
  <c r="IY377" i="3"/>
  <c r="IZ377" i="3"/>
  <c r="JB377" i="3"/>
  <c r="JC377" i="3"/>
  <c r="JE377" i="3"/>
  <c r="JF377" i="3"/>
  <c r="JH377" i="3"/>
  <c r="JI377" i="3"/>
  <c r="JK377" i="3"/>
  <c r="JL377" i="3"/>
  <c r="JN377" i="3"/>
  <c r="JO377" i="3"/>
  <c r="JQ377" i="3"/>
  <c r="JR377" i="3"/>
  <c r="JT377" i="3"/>
  <c r="JU377" i="3"/>
  <c r="JW377" i="3"/>
  <c r="JX377" i="3"/>
  <c r="JZ377" i="3"/>
  <c r="KA377" i="3"/>
  <c r="KC377" i="3"/>
  <c r="KD377" i="3"/>
  <c r="KF377" i="3"/>
  <c r="KG377" i="3"/>
  <c r="KI377" i="3"/>
  <c r="KJ377" i="3"/>
  <c r="KL377" i="3"/>
  <c r="KM377" i="3"/>
  <c r="KO377" i="3"/>
  <c r="KP377" i="3"/>
  <c r="KR377" i="3"/>
  <c r="KS377" i="3"/>
  <c r="KU377" i="3"/>
  <c r="KV377" i="3"/>
  <c r="KX377" i="3"/>
  <c r="KY377" i="3"/>
  <c r="LA377" i="3"/>
  <c r="LB377" i="3"/>
  <c r="LD377" i="3"/>
  <c r="LE377" i="3"/>
  <c r="LG377" i="3"/>
  <c r="LH377" i="3"/>
  <c r="LJ377" i="3"/>
  <c r="LK377" i="3"/>
  <c r="LM377" i="3"/>
  <c r="LN377" i="3"/>
  <c r="LP377" i="3"/>
  <c r="LQ377" i="3"/>
  <c r="LX377" i="3"/>
  <c r="LZ377" i="3"/>
  <c r="MA377" i="3"/>
  <c r="MB377" i="3"/>
  <c r="MC377" i="3"/>
  <c r="MD377" i="3"/>
  <c r="MF377" i="3"/>
  <c r="MI377" i="3"/>
  <c r="D378" i="3"/>
  <c r="E378" i="3"/>
  <c r="G378" i="3"/>
  <c r="H378" i="3"/>
  <c r="J378" i="3"/>
  <c r="K378" i="3"/>
  <c r="M378" i="3"/>
  <c r="N378" i="3"/>
  <c r="P378" i="3"/>
  <c r="Q378" i="3"/>
  <c r="S378" i="3"/>
  <c r="T378" i="3"/>
  <c r="V378" i="3"/>
  <c r="W378" i="3"/>
  <c r="Y378" i="3"/>
  <c r="Z378" i="3"/>
  <c r="AB378" i="3"/>
  <c r="AC378" i="3"/>
  <c r="AE378" i="3"/>
  <c r="AF378" i="3"/>
  <c r="AH378" i="3"/>
  <c r="AJ378" i="3" s="1"/>
  <c r="AK378" i="3"/>
  <c r="AL378" i="3"/>
  <c r="AN378" i="3"/>
  <c r="AO378" i="3"/>
  <c r="AQ378" i="3"/>
  <c r="AR378" i="3"/>
  <c r="AT378" i="3"/>
  <c r="AU378" i="3"/>
  <c r="AW378" i="3"/>
  <c r="AX378" i="3"/>
  <c r="AZ378" i="3"/>
  <c r="BA378" i="3"/>
  <c r="BC378" i="3"/>
  <c r="BD378" i="3"/>
  <c r="BF378" i="3"/>
  <c r="BG378" i="3"/>
  <c r="BI378" i="3"/>
  <c r="BJ378" i="3"/>
  <c r="BL378" i="3"/>
  <c r="BM378" i="3"/>
  <c r="BO378" i="3"/>
  <c r="BP378" i="3"/>
  <c r="BR378" i="3"/>
  <c r="BS378" i="3"/>
  <c r="BU378" i="3"/>
  <c r="BV378" i="3"/>
  <c r="BX378" i="3"/>
  <c r="BY378" i="3"/>
  <c r="CA378" i="3"/>
  <c r="CB378" i="3"/>
  <c r="CD378" i="3"/>
  <c r="CE378" i="3"/>
  <c r="CG378" i="3"/>
  <c r="CH378" i="3"/>
  <c r="CJ378" i="3"/>
  <c r="CK378" i="3"/>
  <c r="CM378" i="3"/>
  <c r="CN378" i="3"/>
  <c r="CP378" i="3"/>
  <c r="CQ378" i="3"/>
  <c r="CS378" i="3"/>
  <c r="CT378" i="3"/>
  <c r="CV378" i="3"/>
  <c r="CW378" i="3"/>
  <c r="CY378" i="3"/>
  <c r="CZ378" i="3"/>
  <c r="DB378" i="3"/>
  <c r="DC378" i="3"/>
  <c r="DE378" i="3"/>
  <c r="DF378" i="3"/>
  <c r="DH378" i="3"/>
  <c r="DI378" i="3"/>
  <c r="DK378" i="3"/>
  <c r="DL378" i="3"/>
  <c r="DN378" i="3"/>
  <c r="DO378" i="3"/>
  <c r="DQ378" i="3"/>
  <c r="DR378" i="3"/>
  <c r="DT378" i="3"/>
  <c r="DU378" i="3"/>
  <c r="DW378" i="3"/>
  <c r="DX378" i="3"/>
  <c r="DZ378" i="3"/>
  <c r="EA378" i="3"/>
  <c r="EC378" i="3"/>
  <c r="ED378" i="3"/>
  <c r="EF378" i="3"/>
  <c r="EG378" i="3"/>
  <c r="EI378" i="3"/>
  <c r="EJ378" i="3"/>
  <c r="EL378" i="3"/>
  <c r="EM378" i="3"/>
  <c r="EO378" i="3"/>
  <c r="EP378" i="3"/>
  <c r="ER378" i="3"/>
  <c r="ES378" i="3"/>
  <c r="EU378" i="3"/>
  <c r="EV378" i="3"/>
  <c r="EX378" i="3"/>
  <c r="EY378" i="3"/>
  <c r="FA378" i="3"/>
  <c r="FB378" i="3"/>
  <c r="FD378" i="3"/>
  <c r="FE378" i="3"/>
  <c r="FG378" i="3"/>
  <c r="FH378" i="3"/>
  <c r="FJ378" i="3"/>
  <c r="FK378" i="3"/>
  <c r="FM378" i="3"/>
  <c r="FN378" i="3"/>
  <c r="FP378" i="3"/>
  <c r="FQ378" i="3"/>
  <c r="FS378" i="3"/>
  <c r="FT378" i="3"/>
  <c r="FV378" i="3"/>
  <c r="FW378" i="3"/>
  <c r="FY378" i="3"/>
  <c r="FZ378" i="3"/>
  <c r="GB378" i="3"/>
  <c r="GC378" i="3"/>
  <c r="GE378" i="3"/>
  <c r="GF378" i="3"/>
  <c r="GH378" i="3"/>
  <c r="GI378" i="3"/>
  <c r="GK378" i="3"/>
  <c r="GL378" i="3"/>
  <c r="GN378" i="3"/>
  <c r="GO378" i="3"/>
  <c r="GQ378" i="3"/>
  <c r="GR378" i="3"/>
  <c r="GT378" i="3"/>
  <c r="GU378" i="3"/>
  <c r="GW378" i="3"/>
  <c r="GX378" i="3"/>
  <c r="GZ378" i="3"/>
  <c r="HA378" i="3"/>
  <c r="HC378" i="3"/>
  <c r="HD378" i="3"/>
  <c r="HF378" i="3"/>
  <c r="HG378" i="3"/>
  <c r="HI378" i="3"/>
  <c r="HJ378" i="3"/>
  <c r="HL378" i="3"/>
  <c r="HM378" i="3"/>
  <c r="HO378" i="3"/>
  <c r="HP378" i="3"/>
  <c r="HR378" i="3"/>
  <c r="HS378" i="3"/>
  <c r="HU378" i="3"/>
  <c r="HV378" i="3"/>
  <c r="HX378" i="3"/>
  <c r="HY378" i="3"/>
  <c r="IA378" i="3"/>
  <c r="IB378" i="3"/>
  <c r="ID378" i="3"/>
  <c r="IE378" i="3"/>
  <c r="IG378" i="3"/>
  <c r="IH378" i="3"/>
  <c r="IJ378" i="3"/>
  <c r="IK378" i="3"/>
  <c r="IM378" i="3"/>
  <c r="IN378" i="3"/>
  <c r="IP378" i="3"/>
  <c r="IQ378" i="3"/>
  <c r="IS378" i="3"/>
  <c r="IT378" i="3"/>
  <c r="IV378" i="3"/>
  <c r="IW378" i="3"/>
  <c r="IY378" i="3"/>
  <c r="IZ378" i="3"/>
  <c r="JB378" i="3"/>
  <c r="JC378" i="3"/>
  <c r="JE378" i="3"/>
  <c r="JF378" i="3"/>
  <c r="JH378" i="3"/>
  <c r="JI378" i="3"/>
  <c r="JK378" i="3"/>
  <c r="JL378" i="3"/>
  <c r="JN378" i="3"/>
  <c r="JO378" i="3"/>
  <c r="JQ378" i="3"/>
  <c r="JR378" i="3"/>
  <c r="JT378" i="3"/>
  <c r="JU378" i="3"/>
  <c r="JW378" i="3"/>
  <c r="JX378" i="3"/>
  <c r="JZ378" i="3"/>
  <c r="KA378" i="3"/>
  <c r="KC378" i="3"/>
  <c r="KD378" i="3"/>
  <c r="KF378" i="3"/>
  <c r="KG378" i="3"/>
  <c r="KI378" i="3"/>
  <c r="KJ378" i="3"/>
  <c r="KL378" i="3"/>
  <c r="KM378" i="3"/>
  <c r="KO378" i="3"/>
  <c r="KP378" i="3"/>
  <c r="KR378" i="3"/>
  <c r="KS378" i="3"/>
  <c r="KU378" i="3"/>
  <c r="KV378" i="3"/>
  <c r="KX378" i="3"/>
  <c r="KY378" i="3"/>
  <c r="LA378" i="3"/>
  <c r="LB378" i="3"/>
  <c r="LD378" i="3"/>
  <c r="LE378" i="3"/>
  <c r="LG378" i="3"/>
  <c r="LH378" i="3"/>
  <c r="LJ378" i="3"/>
  <c r="LK378" i="3"/>
  <c r="LM378" i="3"/>
  <c r="LN378" i="3"/>
  <c r="LP378" i="3"/>
  <c r="LQ378" i="3"/>
  <c r="LX378" i="3"/>
  <c r="LZ378" i="3"/>
  <c r="MA378" i="3"/>
  <c r="MB378" i="3"/>
  <c r="MC378" i="3"/>
  <c r="MD378" i="3"/>
  <c r="MF378" i="3"/>
  <c r="MI378" i="3"/>
  <c r="D379" i="3"/>
  <c r="E379" i="3"/>
  <c r="G379" i="3"/>
  <c r="H379" i="3"/>
  <c r="J379" i="3"/>
  <c r="K379" i="3"/>
  <c r="M379" i="3"/>
  <c r="N379" i="3"/>
  <c r="P379" i="3"/>
  <c r="Q379" i="3"/>
  <c r="S379" i="3"/>
  <c r="T379" i="3"/>
  <c r="V379" i="3"/>
  <c r="W379" i="3"/>
  <c r="Y379" i="3"/>
  <c r="Z379" i="3"/>
  <c r="AB379" i="3"/>
  <c r="AC379" i="3"/>
  <c r="AE379" i="3"/>
  <c r="AF379" i="3"/>
  <c r="AH379" i="3"/>
  <c r="AJ379" i="3" s="1"/>
  <c r="AK379" i="3"/>
  <c r="AL379" i="3"/>
  <c r="AN379" i="3"/>
  <c r="AO379" i="3"/>
  <c r="AQ379" i="3"/>
  <c r="AR379" i="3"/>
  <c r="AT379" i="3"/>
  <c r="AU379" i="3"/>
  <c r="AW379" i="3"/>
  <c r="AX379" i="3"/>
  <c r="AZ379" i="3"/>
  <c r="BA379" i="3"/>
  <c r="BC379" i="3"/>
  <c r="BD379" i="3"/>
  <c r="BF379" i="3"/>
  <c r="BG379" i="3"/>
  <c r="BI379" i="3"/>
  <c r="BJ379" i="3"/>
  <c r="BL379" i="3"/>
  <c r="BM379" i="3"/>
  <c r="BO379" i="3"/>
  <c r="BP379" i="3"/>
  <c r="BR379" i="3"/>
  <c r="BS379" i="3"/>
  <c r="BU379" i="3"/>
  <c r="BV379" i="3"/>
  <c r="BX379" i="3"/>
  <c r="BY379" i="3"/>
  <c r="CA379" i="3"/>
  <c r="CB379" i="3"/>
  <c r="CD379" i="3"/>
  <c r="CE379" i="3"/>
  <c r="CG379" i="3"/>
  <c r="CH379" i="3"/>
  <c r="CJ379" i="3"/>
  <c r="CK379" i="3"/>
  <c r="CM379" i="3"/>
  <c r="CN379" i="3"/>
  <c r="CP379" i="3"/>
  <c r="CQ379" i="3"/>
  <c r="CS379" i="3"/>
  <c r="CT379" i="3"/>
  <c r="CV379" i="3"/>
  <c r="CW379" i="3"/>
  <c r="CY379" i="3"/>
  <c r="CZ379" i="3"/>
  <c r="DB379" i="3"/>
  <c r="DC379" i="3"/>
  <c r="DE379" i="3"/>
  <c r="DF379" i="3"/>
  <c r="DH379" i="3"/>
  <c r="DI379" i="3"/>
  <c r="DK379" i="3"/>
  <c r="DL379" i="3"/>
  <c r="DN379" i="3"/>
  <c r="DO379" i="3"/>
  <c r="DQ379" i="3"/>
  <c r="DR379" i="3"/>
  <c r="DT379" i="3"/>
  <c r="DU379" i="3"/>
  <c r="DW379" i="3"/>
  <c r="DX379" i="3"/>
  <c r="DZ379" i="3"/>
  <c r="EA379" i="3"/>
  <c r="EC379" i="3"/>
  <c r="ED379" i="3"/>
  <c r="EF379" i="3"/>
  <c r="EG379" i="3"/>
  <c r="EI379" i="3"/>
  <c r="EJ379" i="3"/>
  <c r="EL379" i="3"/>
  <c r="EM379" i="3"/>
  <c r="EO379" i="3"/>
  <c r="EP379" i="3"/>
  <c r="ER379" i="3"/>
  <c r="ES379" i="3"/>
  <c r="EU379" i="3"/>
  <c r="EV379" i="3"/>
  <c r="EX379" i="3"/>
  <c r="EY379" i="3"/>
  <c r="FA379" i="3"/>
  <c r="FB379" i="3"/>
  <c r="FD379" i="3"/>
  <c r="FE379" i="3"/>
  <c r="FG379" i="3"/>
  <c r="FH379" i="3"/>
  <c r="FJ379" i="3"/>
  <c r="FK379" i="3"/>
  <c r="FM379" i="3"/>
  <c r="FN379" i="3"/>
  <c r="FP379" i="3"/>
  <c r="FQ379" i="3"/>
  <c r="FS379" i="3"/>
  <c r="FT379" i="3"/>
  <c r="FV379" i="3"/>
  <c r="FW379" i="3"/>
  <c r="FY379" i="3"/>
  <c r="FZ379" i="3"/>
  <c r="GB379" i="3"/>
  <c r="GC379" i="3"/>
  <c r="GE379" i="3"/>
  <c r="GF379" i="3"/>
  <c r="GH379" i="3"/>
  <c r="GI379" i="3"/>
  <c r="GK379" i="3"/>
  <c r="GL379" i="3"/>
  <c r="GN379" i="3"/>
  <c r="GO379" i="3"/>
  <c r="GQ379" i="3"/>
  <c r="GR379" i="3"/>
  <c r="GT379" i="3"/>
  <c r="GU379" i="3"/>
  <c r="GW379" i="3"/>
  <c r="GX379" i="3"/>
  <c r="GZ379" i="3"/>
  <c r="HA379" i="3"/>
  <c r="HC379" i="3"/>
  <c r="HD379" i="3"/>
  <c r="HF379" i="3"/>
  <c r="HG379" i="3"/>
  <c r="HI379" i="3"/>
  <c r="HJ379" i="3"/>
  <c r="HL379" i="3"/>
  <c r="HM379" i="3"/>
  <c r="HO379" i="3"/>
  <c r="HP379" i="3"/>
  <c r="HR379" i="3"/>
  <c r="HS379" i="3"/>
  <c r="HU379" i="3"/>
  <c r="HV379" i="3"/>
  <c r="HX379" i="3"/>
  <c r="HY379" i="3"/>
  <c r="IA379" i="3"/>
  <c r="IB379" i="3"/>
  <c r="ID379" i="3"/>
  <c r="IE379" i="3"/>
  <c r="IG379" i="3"/>
  <c r="IH379" i="3"/>
  <c r="IJ379" i="3"/>
  <c r="IK379" i="3"/>
  <c r="IM379" i="3"/>
  <c r="IN379" i="3"/>
  <c r="IP379" i="3"/>
  <c r="IQ379" i="3"/>
  <c r="IS379" i="3"/>
  <c r="IT379" i="3"/>
  <c r="IV379" i="3"/>
  <c r="IW379" i="3"/>
  <c r="IY379" i="3"/>
  <c r="IZ379" i="3"/>
  <c r="JB379" i="3"/>
  <c r="JC379" i="3"/>
  <c r="JE379" i="3"/>
  <c r="JF379" i="3"/>
  <c r="JH379" i="3"/>
  <c r="JI379" i="3"/>
  <c r="JK379" i="3"/>
  <c r="JL379" i="3"/>
  <c r="JN379" i="3"/>
  <c r="JO379" i="3"/>
  <c r="JQ379" i="3"/>
  <c r="JR379" i="3"/>
  <c r="JT379" i="3"/>
  <c r="JU379" i="3"/>
  <c r="JW379" i="3"/>
  <c r="JX379" i="3"/>
  <c r="JZ379" i="3"/>
  <c r="KA379" i="3"/>
  <c r="KC379" i="3"/>
  <c r="KD379" i="3"/>
  <c r="KF379" i="3"/>
  <c r="KG379" i="3"/>
  <c r="KI379" i="3"/>
  <c r="KJ379" i="3"/>
  <c r="KL379" i="3"/>
  <c r="KM379" i="3"/>
  <c r="KO379" i="3"/>
  <c r="KP379" i="3"/>
  <c r="KR379" i="3"/>
  <c r="KS379" i="3"/>
  <c r="KU379" i="3"/>
  <c r="KV379" i="3"/>
  <c r="KX379" i="3"/>
  <c r="KY379" i="3"/>
  <c r="LA379" i="3"/>
  <c r="LB379" i="3"/>
  <c r="LD379" i="3"/>
  <c r="LE379" i="3"/>
  <c r="LG379" i="3"/>
  <c r="LH379" i="3"/>
  <c r="LJ379" i="3"/>
  <c r="LK379" i="3"/>
  <c r="LM379" i="3"/>
  <c r="LN379" i="3"/>
  <c r="LP379" i="3"/>
  <c r="LQ379" i="3"/>
  <c r="LX379" i="3"/>
  <c r="LZ379" i="3"/>
  <c r="MA379" i="3"/>
  <c r="MB379" i="3"/>
  <c r="MC379" i="3"/>
  <c r="MD379" i="3"/>
  <c r="MF379" i="3"/>
  <c r="MI379" i="3"/>
  <c r="D380" i="3"/>
  <c r="E380" i="3"/>
  <c r="G380" i="3"/>
  <c r="H380" i="3"/>
  <c r="J380" i="3"/>
  <c r="K380" i="3"/>
  <c r="M380" i="3"/>
  <c r="N380" i="3"/>
  <c r="P380" i="3"/>
  <c r="Q380" i="3"/>
  <c r="S380" i="3"/>
  <c r="T380" i="3"/>
  <c r="V380" i="3"/>
  <c r="W380" i="3"/>
  <c r="Y380" i="3"/>
  <c r="Z380" i="3"/>
  <c r="AB380" i="3"/>
  <c r="AC380" i="3"/>
  <c r="AE380" i="3"/>
  <c r="AF380" i="3"/>
  <c r="AH380" i="3"/>
  <c r="AJ380" i="3" s="1"/>
  <c r="AK380" i="3"/>
  <c r="AL380" i="3"/>
  <c r="AN380" i="3"/>
  <c r="AO380" i="3"/>
  <c r="AQ380" i="3"/>
  <c r="AR380" i="3"/>
  <c r="AT380" i="3"/>
  <c r="AU380" i="3"/>
  <c r="AW380" i="3"/>
  <c r="AX380" i="3"/>
  <c r="AZ380" i="3"/>
  <c r="BA380" i="3"/>
  <c r="BC380" i="3"/>
  <c r="BD380" i="3"/>
  <c r="BF380" i="3"/>
  <c r="BG380" i="3"/>
  <c r="BI380" i="3"/>
  <c r="BJ380" i="3"/>
  <c r="BL380" i="3"/>
  <c r="BM380" i="3"/>
  <c r="BO380" i="3"/>
  <c r="BP380" i="3"/>
  <c r="BR380" i="3"/>
  <c r="BS380" i="3"/>
  <c r="BU380" i="3"/>
  <c r="BV380" i="3"/>
  <c r="BX380" i="3"/>
  <c r="BY380" i="3"/>
  <c r="CA380" i="3"/>
  <c r="CB380" i="3"/>
  <c r="CD380" i="3"/>
  <c r="CE380" i="3"/>
  <c r="CG380" i="3"/>
  <c r="CH380" i="3"/>
  <c r="CJ380" i="3"/>
  <c r="CK380" i="3"/>
  <c r="CM380" i="3"/>
  <c r="CN380" i="3"/>
  <c r="CP380" i="3"/>
  <c r="CQ380" i="3"/>
  <c r="CS380" i="3"/>
  <c r="CT380" i="3"/>
  <c r="CV380" i="3"/>
  <c r="CW380" i="3"/>
  <c r="CY380" i="3"/>
  <c r="CZ380" i="3"/>
  <c r="DB380" i="3"/>
  <c r="DC380" i="3"/>
  <c r="DE380" i="3"/>
  <c r="DF380" i="3"/>
  <c r="DH380" i="3"/>
  <c r="DI380" i="3"/>
  <c r="DK380" i="3"/>
  <c r="DL380" i="3"/>
  <c r="DN380" i="3"/>
  <c r="DO380" i="3"/>
  <c r="DQ380" i="3"/>
  <c r="DR380" i="3"/>
  <c r="DT380" i="3"/>
  <c r="DU380" i="3"/>
  <c r="DW380" i="3"/>
  <c r="DX380" i="3"/>
  <c r="DZ380" i="3"/>
  <c r="EA380" i="3"/>
  <c r="EC380" i="3"/>
  <c r="ED380" i="3"/>
  <c r="EF380" i="3"/>
  <c r="EG380" i="3"/>
  <c r="EI380" i="3"/>
  <c r="EJ380" i="3"/>
  <c r="EL380" i="3"/>
  <c r="EM380" i="3"/>
  <c r="EO380" i="3"/>
  <c r="EP380" i="3"/>
  <c r="ER380" i="3"/>
  <c r="ES380" i="3"/>
  <c r="EU380" i="3"/>
  <c r="EV380" i="3"/>
  <c r="EX380" i="3"/>
  <c r="EY380" i="3"/>
  <c r="FA380" i="3"/>
  <c r="FB380" i="3"/>
  <c r="FD380" i="3"/>
  <c r="FE380" i="3"/>
  <c r="FG380" i="3"/>
  <c r="FH380" i="3"/>
  <c r="FJ380" i="3"/>
  <c r="FK380" i="3"/>
  <c r="FM380" i="3"/>
  <c r="FN380" i="3"/>
  <c r="FP380" i="3"/>
  <c r="FQ380" i="3"/>
  <c r="FS380" i="3"/>
  <c r="FT380" i="3"/>
  <c r="FV380" i="3"/>
  <c r="FW380" i="3"/>
  <c r="FY380" i="3"/>
  <c r="FZ380" i="3"/>
  <c r="GB380" i="3"/>
  <c r="GC380" i="3"/>
  <c r="GE380" i="3"/>
  <c r="GF380" i="3"/>
  <c r="GH380" i="3"/>
  <c r="GI380" i="3"/>
  <c r="GK380" i="3"/>
  <c r="GL380" i="3"/>
  <c r="GN380" i="3"/>
  <c r="GO380" i="3"/>
  <c r="GQ380" i="3"/>
  <c r="GR380" i="3"/>
  <c r="GT380" i="3"/>
  <c r="GU380" i="3"/>
  <c r="GW380" i="3"/>
  <c r="GX380" i="3"/>
  <c r="GZ380" i="3"/>
  <c r="HA380" i="3"/>
  <c r="HC380" i="3"/>
  <c r="HD380" i="3"/>
  <c r="HF380" i="3"/>
  <c r="HG380" i="3"/>
  <c r="HI380" i="3"/>
  <c r="HJ380" i="3"/>
  <c r="HL380" i="3"/>
  <c r="HM380" i="3"/>
  <c r="HO380" i="3"/>
  <c r="HP380" i="3"/>
  <c r="HR380" i="3"/>
  <c r="HS380" i="3"/>
  <c r="HU380" i="3"/>
  <c r="HV380" i="3"/>
  <c r="HX380" i="3"/>
  <c r="HY380" i="3"/>
  <c r="IA380" i="3"/>
  <c r="IB380" i="3"/>
  <c r="ID380" i="3"/>
  <c r="IE380" i="3"/>
  <c r="IG380" i="3"/>
  <c r="IH380" i="3"/>
  <c r="IJ380" i="3"/>
  <c r="IK380" i="3"/>
  <c r="IM380" i="3"/>
  <c r="IN380" i="3"/>
  <c r="IP380" i="3"/>
  <c r="IQ380" i="3"/>
  <c r="IS380" i="3"/>
  <c r="IT380" i="3"/>
  <c r="IV380" i="3"/>
  <c r="IW380" i="3"/>
  <c r="IY380" i="3"/>
  <c r="IZ380" i="3"/>
  <c r="JB380" i="3"/>
  <c r="JC380" i="3"/>
  <c r="JE380" i="3"/>
  <c r="JF380" i="3"/>
  <c r="JH380" i="3"/>
  <c r="JI380" i="3"/>
  <c r="JK380" i="3"/>
  <c r="JL380" i="3"/>
  <c r="JN380" i="3"/>
  <c r="JO380" i="3"/>
  <c r="JQ380" i="3"/>
  <c r="JR380" i="3"/>
  <c r="JT380" i="3"/>
  <c r="JU380" i="3"/>
  <c r="JW380" i="3"/>
  <c r="JX380" i="3"/>
  <c r="JZ380" i="3"/>
  <c r="KA380" i="3"/>
  <c r="KC380" i="3"/>
  <c r="KD380" i="3"/>
  <c r="KF380" i="3"/>
  <c r="KG380" i="3"/>
  <c r="KI380" i="3"/>
  <c r="KJ380" i="3"/>
  <c r="KL380" i="3"/>
  <c r="KM380" i="3"/>
  <c r="KO380" i="3"/>
  <c r="KP380" i="3"/>
  <c r="KR380" i="3"/>
  <c r="KS380" i="3"/>
  <c r="KU380" i="3"/>
  <c r="KV380" i="3"/>
  <c r="KX380" i="3"/>
  <c r="KY380" i="3"/>
  <c r="LA380" i="3"/>
  <c r="LB380" i="3"/>
  <c r="LD380" i="3"/>
  <c r="LE380" i="3"/>
  <c r="LG380" i="3"/>
  <c r="LH380" i="3"/>
  <c r="LJ380" i="3"/>
  <c r="LK380" i="3"/>
  <c r="LM380" i="3"/>
  <c r="LN380" i="3"/>
  <c r="LP380" i="3"/>
  <c r="LQ380" i="3"/>
  <c r="LX380" i="3"/>
  <c r="LZ380" i="3"/>
  <c r="MA380" i="3"/>
  <c r="MB380" i="3"/>
  <c r="MC380" i="3"/>
  <c r="MD380" i="3"/>
  <c r="MF380" i="3"/>
  <c r="MI380" i="3"/>
  <c r="D381" i="3"/>
  <c r="E381" i="3"/>
  <c r="G381" i="3"/>
  <c r="H381" i="3"/>
  <c r="J381" i="3"/>
  <c r="K381" i="3"/>
  <c r="M381" i="3"/>
  <c r="N381" i="3"/>
  <c r="P381" i="3"/>
  <c r="Q381" i="3"/>
  <c r="S381" i="3"/>
  <c r="T381" i="3"/>
  <c r="V381" i="3"/>
  <c r="W381" i="3"/>
  <c r="Y381" i="3"/>
  <c r="Z381" i="3"/>
  <c r="AB381" i="3"/>
  <c r="AC381" i="3"/>
  <c r="AE381" i="3"/>
  <c r="AF381" i="3"/>
  <c r="AH381" i="3"/>
  <c r="AJ381" i="3" s="1"/>
  <c r="AK381" i="3"/>
  <c r="AL381" i="3"/>
  <c r="AN381" i="3"/>
  <c r="AO381" i="3"/>
  <c r="AQ381" i="3"/>
  <c r="AR381" i="3"/>
  <c r="AT381" i="3"/>
  <c r="AU381" i="3"/>
  <c r="AW381" i="3"/>
  <c r="AX381" i="3"/>
  <c r="AZ381" i="3"/>
  <c r="BA381" i="3"/>
  <c r="BC381" i="3"/>
  <c r="BD381" i="3"/>
  <c r="BF381" i="3"/>
  <c r="BG381" i="3"/>
  <c r="BI381" i="3"/>
  <c r="BJ381" i="3"/>
  <c r="BL381" i="3"/>
  <c r="BM381" i="3"/>
  <c r="BO381" i="3"/>
  <c r="BP381" i="3"/>
  <c r="BR381" i="3"/>
  <c r="BS381" i="3"/>
  <c r="BU381" i="3"/>
  <c r="BV381" i="3"/>
  <c r="BX381" i="3"/>
  <c r="BY381" i="3"/>
  <c r="CA381" i="3"/>
  <c r="CB381" i="3"/>
  <c r="CD381" i="3"/>
  <c r="CE381" i="3"/>
  <c r="CG381" i="3"/>
  <c r="CH381" i="3"/>
  <c r="CJ381" i="3"/>
  <c r="CK381" i="3"/>
  <c r="CM381" i="3"/>
  <c r="CN381" i="3"/>
  <c r="CP381" i="3"/>
  <c r="CQ381" i="3"/>
  <c r="CS381" i="3"/>
  <c r="CT381" i="3"/>
  <c r="CV381" i="3"/>
  <c r="CW381" i="3"/>
  <c r="CY381" i="3"/>
  <c r="CZ381" i="3"/>
  <c r="DB381" i="3"/>
  <c r="DC381" i="3"/>
  <c r="DE381" i="3"/>
  <c r="DF381" i="3"/>
  <c r="DH381" i="3"/>
  <c r="DI381" i="3"/>
  <c r="DK381" i="3"/>
  <c r="DL381" i="3"/>
  <c r="DN381" i="3"/>
  <c r="DO381" i="3"/>
  <c r="DQ381" i="3"/>
  <c r="DR381" i="3"/>
  <c r="DT381" i="3"/>
  <c r="DU381" i="3"/>
  <c r="DW381" i="3"/>
  <c r="DX381" i="3"/>
  <c r="DZ381" i="3"/>
  <c r="EA381" i="3"/>
  <c r="EC381" i="3"/>
  <c r="ED381" i="3"/>
  <c r="EF381" i="3"/>
  <c r="EG381" i="3"/>
  <c r="EI381" i="3"/>
  <c r="EJ381" i="3"/>
  <c r="EL381" i="3"/>
  <c r="EM381" i="3"/>
  <c r="EO381" i="3"/>
  <c r="EP381" i="3"/>
  <c r="ER381" i="3"/>
  <c r="ES381" i="3"/>
  <c r="EU381" i="3"/>
  <c r="EV381" i="3"/>
  <c r="EX381" i="3"/>
  <c r="EY381" i="3"/>
  <c r="FA381" i="3"/>
  <c r="FB381" i="3"/>
  <c r="FD381" i="3"/>
  <c r="FE381" i="3"/>
  <c r="FG381" i="3"/>
  <c r="FH381" i="3"/>
  <c r="FJ381" i="3"/>
  <c r="FK381" i="3"/>
  <c r="FM381" i="3"/>
  <c r="FN381" i="3"/>
  <c r="FP381" i="3"/>
  <c r="FQ381" i="3"/>
  <c r="FS381" i="3"/>
  <c r="FT381" i="3"/>
  <c r="FV381" i="3"/>
  <c r="FW381" i="3"/>
  <c r="FY381" i="3"/>
  <c r="FZ381" i="3"/>
  <c r="GB381" i="3"/>
  <c r="GC381" i="3"/>
  <c r="GE381" i="3"/>
  <c r="GF381" i="3"/>
  <c r="GH381" i="3"/>
  <c r="GI381" i="3"/>
  <c r="GK381" i="3"/>
  <c r="GL381" i="3"/>
  <c r="GN381" i="3"/>
  <c r="GO381" i="3"/>
  <c r="GQ381" i="3"/>
  <c r="GR381" i="3"/>
  <c r="GT381" i="3"/>
  <c r="GU381" i="3"/>
  <c r="GW381" i="3"/>
  <c r="GX381" i="3"/>
  <c r="GZ381" i="3"/>
  <c r="HA381" i="3"/>
  <c r="HC381" i="3"/>
  <c r="HD381" i="3"/>
  <c r="HF381" i="3"/>
  <c r="HG381" i="3"/>
  <c r="HI381" i="3"/>
  <c r="HJ381" i="3"/>
  <c r="HL381" i="3"/>
  <c r="HM381" i="3"/>
  <c r="HO381" i="3"/>
  <c r="HP381" i="3"/>
  <c r="HR381" i="3"/>
  <c r="HS381" i="3"/>
  <c r="HU381" i="3"/>
  <c r="HV381" i="3"/>
  <c r="HX381" i="3"/>
  <c r="HY381" i="3"/>
  <c r="IA381" i="3"/>
  <c r="IB381" i="3"/>
  <c r="ID381" i="3"/>
  <c r="IE381" i="3"/>
  <c r="IG381" i="3"/>
  <c r="IH381" i="3"/>
  <c r="IJ381" i="3"/>
  <c r="IK381" i="3"/>
  <c r="IM381" i="3"/>
  <c r="IN381" i="3"/>
  <c r="IP381" i="3"/>
  <c r="IQ381" i="3"/>
  <c r="IS381" i="3"/>
  <c r="IT381" i="3"/>
  <c r="IV381" i="3"/>
  <c r="IW381" i="3"/>
  <c r="IY381" i="3"/>
  <c r="IZ381" i="3"/>
  <c r="JB381" i="3"/>
  <c r="JC381" i="3"/>
  <c r="JE381" i="3"/>
  <c r="JF381" i="3"/>
  <c r="JH381" i="3"/>
  <c r="JI381" i="3"/>
  <c r="JK381" i="3"/>
  <c r="JL381" i="3"/>
  <c r="JN381" i="3"/>
  <c r="JO381" i="3"/>
  <c r="JQ381" i="3"/>
  <c r="JR381" i="3"/>
  <c r="JT381" i="3"/>
  <c r="JU381" i="3"/>
  <c r="JW381" i="3"/>
  <c r="JX381" i="3"/>
  <c r="JZ381" i="3"/>
  <c r="KA381" i="3"/>
  <c r="KC381" i="3"/>
  <c r="KD381" i="3"/>
  <c r="KF381" i="3"/>
  <c r="KG381" i="3"/>
  <c r="KI381" i="3"/>
  <c r="KJ381" i="3"/>
  <c r="KL381" i="3"/>
  <c r="KM381" i="3"/>
  <c r="KO381" i="3"/>
  <c r="KP381" i="3"/>
  <c r="KR381" i="3"/>
  <c r="KS381" i="3"/>
  <c r="KU381" i="3"/>
  <c r="KV381" i="3"/>
  <c r="KX381" i="3"/>
  <c r="KY381" i="3"/>
  <c r="LA381" i="3"/>
  <c r="LB381" i="3"/>
  <c r="LD381" i="3"/>
  <c r="LE381" i="3"/>
  <c r="LG381" i="3"/>
  <c r="LH381" i="3"/>
  <c r="LJ381" i="3"/>
  <c r="LK381" i="3"/>
  <c r="LM381" i="3"/>
  <c r="LN381" i="3"/>
  <c r="LP381" i="3"/>
  <c r="LQ381" i="3"/>
  <c r="LX381" i="3"/>
  <c r="LZ381" i="3"/>
  <c r="MA381" i="3"/>
  <c r="MB381" i="3"/>
  <c r="MC381" i="3"/>
  <c r="MD381" i="3"/>
  <c r="MF381" i="3"/>
  <c r="MI381" i="3"/>
  <c r="D382" i="3"/>
  <c r="E382" i="3"/>
  <c r="G382" i="3"/>
  <c r="H382" i="3"/>
  <c r="J382" i="3"/>
  <c r="K382" i="3"/>
  <c r="M382" i="3"/>
  <c r="N382" i="3"/>
  <c r="P382" i="3"/>
  <c r="Q382" i="3"/>
  <c r="S382" i="3"/>
  <c r="T382" i="3"/>
  <c r="V382" i="3"/>
  <c r="W382" i="3"/>
  <c r="Y382" i="3"/>
  <c r="Z382" i="3"/>
  <c r="AB382" i="3"/>
  <c r="AC382" i="3"/>
  <c r="AE382" i="3"/>
  <c r="AF382" i="3"/>
  <c r="AH382" i="3"/>
  <c r="AJ382" i="3" s="1"/>
  <c r="AK382" i="3"/>
  <c r="AL382" i="3"/>
  <c r="AN382" i="3"/>
  <c r="AO382" i="3"/>
  <c r="AQ382" i="3"/>
  <c r="AR382" i="3"/>
  <c r="AT382" i="3"/>
  <c r="AU382" i="3"/>
  <c r="AW382" i="3"/>
  <c r="AX382" i="3"/>
  <c r="AZ382" i="3"/>
  <c r="BA382" i="3"/>
  <c r="BC382" i="3"/>
  <c r="BD382" i="3"/>
  <c r="BF382" i="3"/>
  <c r="BG382" i="3"/>
  <c r="BI382" i="3"/>
  <c r="BJ382" i="3"/>
  <c r="BL382" i="3"/>
  <c r="BM382" i="3"/>
  <c r="BO382" i="3"/>
  <c r="BP382" i="3"/>
  <c r="BR382" i="3"/>
  <c r="BS382" i="3"/>
  <c r="BU382" i="3"/>
  <c r="BV382" i="3"/>
  <c r="BX382" i="3"/>
  <c r="BY382" i="3"/>
  <c r="CA382" i="3"/>
  <c r="CB382" i="3"/>
  <c r="CD382" i="3"/>
  <c r="CE382" i="3"/>
  <c r="CG382" i="3"/>
  <c r="CH382" i="3"/>
  <c r="CJ382" i="3"/>
  <c r="CK382" i="3"/>
  <c r="CM382" i="3"/>
  <c r="CN382" i="3"/>
  <c r="CP382" i="3"/>
  <c r="CQ382" i="3"/>
  <c r="CS382" i="3"/>
  <c r="CT382" i="3"/>
  <c r="CV382" i="3"/>
  <c r="CW382" i="3"/>
  <c r="CY382" i="3"/>
  <c r="CZ382" i="3"/>
  <c r="DB382" i="3"/>
  <c r="DC382" i="3"/>
  <c r="DE382" i="3"/>
  <c r="DF382" i="3"/>
  <c r="DH382" i="3"/>
  <c r="DI382" i="3"/>
  <c r="DK382" i="3"/>
  <c r="DL382" i="3"/>
  <c r="DN382" i="3"/>
  <c r="DO382" i="3"/>
  <c r="DQ382" i="3"/>
  <c r="DR382" i="3"/>
  <c r="DT382" i="3"/>
  <c r="DU382" i="3"/>
  <c r="DW382" i="3"/>
  <c r="DX382" i="3"/>
  <c r="DZ382" i="3"/>
  <c r="EA382" i="3"/>
  <c r="EC382" i="3"/>
  <c r="ED382" i="3"/>
  <c r="EF382" i="3"/>
  <c r="EG382" i="3"/>
  <c r="EI382" i="3"/>
  <c r="EJ382" i="3"/>
  <c r="EL382" i="3"/>
  <c r="EM382" i="3"/>
  <c r="EO382" i="3"/>
  <c r="EP382" i="3"/>
  <c r="ER382" i="3"/>
  <c r="ES382" i="3"/>
  <c r="EU382" i="3"/>
  <c r="EV382" i="3"/>
  <c r="EX382" i="3"/>
  <c r="EY382" i="3"/>
  <c r="FA382" i="3"/>
  <c r="FB382" i="3"/>
  <c r="FD382" i="3"/>
  <c r="FE382" i="3"/>
  <c r="FG382" i="3"/>
  <c r="FH382" i="3"/>
  <c r="FJ382" i="3"/>
  <c r="FK382" i="3"/>
  <c r="FM382" i="3"/>
  <c r="FN382" i="3"/>
  <c r="FP382" i="3"/>
  <c r="FQ382" i="3"/>
  <c r="FS382" i="3"/>
  <c r="FT382" i="3"/>
  <c r="FV382" i="3"/>
  <c r="FW382" i="3"/>
  <c r="FY382" i="3"/>
  <c r="FZ382" i="3"/>
  <c r="GB382" i="3"/>
  <c r="GC382" i="3"/>
  <c r="GE382" i="3"/>
  <c r="GF382" i="3"/>
  <c r="GH382" i="3"/>
  <c r="GI382" i="3"/>
  <c r="GK382" i="3"/>
  <c r="GL382" i="3"/>
  <c r="GN382" i="3"/>
  <c r="GO382" i="3"/>
  <c r="GQ382" i="3"/>
  <c r="GR382" i="3"/>
  <c r="GT382" i="3"/>
  <c r="GU382" i="3"/>
  <c r="GW382" i="3"/>
  <c r="GX382" i="3"/>
  <c r="GZ382" i="3"/>
  <c r="HA382" i="3"/>
  <c r="HC382" i="3"/>
  <c r="HD382" i="3"/>
  <c r="HF382" i="3"/>
  <c r="HG382" i="3"/>
  <c r="HI382" i="3"/>
  <c r="HJ382" i="3"/>
  <c r="HL382" i="3"/>
  <c r="HM382" i="3"/>
  <c r="HO382" i="3"/>
  <c r="HP382" i="3"/>
  <c r="HR382" i="3"/>
  <c r="HS382" i="3"/>
  <c r="HU382" i="3"/>
  <c r="HV382" i="3"/>
  <c r="HX382" i="3"/>
  <c r="HY382" i="3"/>
  <c r="IA382" i="3"/>
  <c r="IB382" i="3"/>
  <c r="ID382" i="3"/>
  <c r="IE382" i="3"/>
  <c r="IG382" i="3"/>
  <c r="IH382" i="3"/>
  <c r="IJ382" i="3"/>
  <c r="IK382" i="3"/>
  <c r="IM382" i="3"/>
  <c r="IN382" i="3"/>
  <c r="IP382" i="3"/>
  <c r="IQ382" i="3"/>
  <c r="IS382" i="3"/>
  <c r="IT382" i="3"/>
  <c r="IV382" i="3"/>
  <c r="IW382" i="3"/>
  <c r="IY382" i="3"/>
  <c r="IZ382" i="3"/>
  <c r="JB382" i="3"/>
  <c r="JC382" i="3"/>
  <c r="JE382" i="3"/>
  <c r="JF382" i="3"/>
  <c r="JH382" i="3"/>
  <c r="JI382" i="3"/>
  <c r="JK382" i="3"/>
  <c r="JL382" i="3"/>
  <c r="JN382" i="3"/>
  <c r="JO382" i="3"/>
  <c r="JQ382" i="3"/>
  <c r="JR382" i="3"/>
  <c r="JT382" i="3"/>
  <c r="JU382" i="3"/>
  <c r="JW382" i="3"/>
  <c r="JX382" i="3"/>
  <c r="JZ382" i="3"/>
  <c r="KA382" i="3"/>
  <c r="KC382" i="3"/>
  <c r="KD382" i="3"/>
  <c r="KF382" i="3"/>
  <c r="KG382" i="3"/>
  <c r="KI382" i="3"/>
  <c r="KJ382" i="3"/>
  <c r="KL382" i="3"/>
  <c r="KM382" i="3"/>
  <c r="KO382" i="3"/>
  <c r="KP382" i="3"/>
  <c r="KR382" i="3"/>
  <c r="KS382" i="3"/>
  <c r="KU382" i="3"/>
  <c r="KV382" i="3"/>
  <c r="KX382" i="3"/>
  <c r="KY382" i="3"/>
  <c r="LA382" i="3"/>
  <c r="LB382" i="3"/>
  <c r="LD382" i="3"/>
  <c r="LE382" i="3"/>
  <c r="LG382" i="3"/>
  <c r="LH382" i="3"/>
  <c r="LJ382" i="3"/>
  <c r="LK382" i="3"/>
  <c r="LM382" i="3"/>
  <c r="LN382" i="3"/>
  <c r="LP382" i="3"/>
  <c r="LQ382" i="3"/>
  <c r="LX382" i="3"/>
  <c r="LZ382" i="3"/>
  <c r="MA382" i="3"/>
  <c r="MB382" i="3"/>
  <c r="MC382" i="3"/>
  <c r="MD382" i="3"/>
  <c r="MF382" i="3"/>
  <c r="MI382" i="3"/>
  <c r="D383" i="3"/>
  <c r="E383" i="3"/>
  <c r="G383" i="3"/>
  <c r="H383" i="3"/>
  <c r="J383" i="3"/>
  <c r="K383" i="3"/>
  <c r="M383" i="3"/>
  <c r="N383" i="3"/>
  <c r="P383" i="3"/>
  <c r="Q383" i="3"/>
  <c r="S383" i="3"/>
  <c r="T383" i="3"/>
  <c r="V383" i="3"/>
  <c r="W383" i="3"/>
  <c r="Y383" i="3"/>
  <c r="Z383" i="3"/>
  <c r="AB383" i="3"/>
  <c r="AC383" i="3"/>
  <c r="AE383" i="3"/>
  <c r="AF383" i="3"/>
  <c r="AH383" i="3"/>
  <c r="AJ383" i="3" s="1"/>
  <c r="AK383" i="3"/>
  <c r="AL383" i="3"/>
  <c r="AN383" i="3"/>
  <c r="AO383" i="3"/>
  <c r="AQ383" i="3"/>
  <c r="AR383" i="3"/>
  <c r="AT383" i="3"/>
  <c r="AU383" i="3"/>
  <c r="AW383" i="3"/>
  <c r="AX383" i="3"/>
  <c r="AZ383" i="3"/>
  <c r="BA383" i="3"/>
  <c r="BC383" i="3"/>
  <c r="BD383" i="3"/>
  <c r="BF383" i="3"/>
  <c r="BG383" i="3"/>
  <c r="BI383" i="3"/>
  <c r="BJ383" i="3"/>
  <c r="BL383" i="3"/>
  <c r="BM383" i="3"/>
  <c r="BO383" i="3"/>
  <c r="BP383" i="3"/>
  <c r="BR383" i="3"/>
  <c r="BS383" i="3"/>
  <c r="BU383" i="3"/>
  <c r="BV383" i="3"/>
  <c r="BX383" i="3"/>
  <c r="BY383" i="3"/>
  <c r="CA383" i="3"/>
  <c r="CB383" i="3"/>
  <c r="CD383" i="3"/>
  <c r="CE383" i="3"/>
  <c r="CG383" i="3"/>
  <c r="CH383" i="3"/>
  <c r="CJ383" i="3"/>
  <c r="CK383" i="3"/>
  <c r="CM383" i="3"/>
  <c r="CN383" i="3"/>
  <c r="CP383" i="3"/>
  <c r="CQ383" i="3"/>
  <c r="CS383" i="3"/>
  <c r="CT383" i="3"/>
  <c r="CV383" i="3"/>
  <c r="CW383" i="3"/>
  <c r="CY383" i="3"/>
  <c r="CZ383" i="3"/>
  <c r="DB383" i="3"/>
  <c r="DC383" i="3"/>
  <c r="DE383" i="3"/>
  <c r="DF383" i="3"/>
  <c r="DH383" i="3"/>
  <c r="DI383" i="3"/>
  <c r="DK383" i="3"/>
  <c r="DL383" i="3"/>
  <c r="DN383" i="3"/>
  <c r="DO383" i="3"/>
  <c r="DQ383" i="3"/>
  <c r="DR383" i="3"/>
  <c r="DT383" i="3"/>
  <c r="DU383" i="3"/>
  <c r="DW383" i="3"/>
  <c r="DX383" i="3"/>
  <c r="DZ383" i="3"/>
  <c r="EA383" i="3"/>
  <c r="EC383" i="3"/>
  <c r="ED383" i="3"/>
  <c r="EF383" i="3"/>
  <c r="EG383" i="3"/>
  <c r="EI383" i="3"/>
  <c r="EJ383" i="3"/>
  <c r="EL383" i="3"/>
  <c r="EM383" i="3"/>
  <c r="EO383" i="3"/>
  <c r="EP383" i="3"/>
  <c r="ER383" i="3"/>
  <c r="ES383" i="3"/>
  <c r="EU383" i="3"/>
  <c r="EV383" i="3"/>
  <c r="EX383" i="3"/>
  <c r="EY383" i="3"/>
  <c r="FA383" i="3"/>
  <c r="FB383" i="3"/>
  <c r="FD383" i="3"/>
  <c r="FE383" i="3"/>
  <c r="FG383" i="3"/>
  <c r="FH383" i="3"/>
  <c r="FJ383" i="3"/>
  <c r="FK383" i="3"/>
  <c r="FM383" i="3"/>
  <c r="FN383" i="3"/>
  <c r="FP383" i="3"/>
  <c r="FQ383" i="3"/>
  <c r="FS383" i="3"/>
  <c r="FT383" i="3"/>
  <c r="FV383" i="3"/>
  <c r="FW383" i="3"/>
  <c r="FY383" i="3"/>
  <c r="FZ383" i="3"/>
  <c r="GB383" i="3"/>
  <c r="GC383" i="3"/>
  <c r="GE383" i="3"/>
  <c r="GF383" i="3"/>
  <c r="GH383" i="3"/>
  <c r="GI383" i="3"/>
  <c r="GK383" i="3"/>
  <c r="GL383" i="3"/>
  <c r="GN383" i="3"/>
  <c r="GO383" i="3"/>
  <c r="GQ383" i="3"/>
  <c r="GR383" i="3"/>
  <c r="GT383" i="3"/>
  <c r="GU383" i="3"/>
  <c r="GW383" i="3"/>
  <c r="GX383" i="3"/>
  <c r="GZ383" i="3"/>
  <c r="HA383" i="3"/>
  <c r="HC383" i="3"/>
  <c r="HD383" i="3"/>
  <c r="HF383" i="3"/>
  <c r="HG383" i="3"/>
  <c r="HI383" i="3"/>
  <c r="HJ383" i="3"/>
  <c r="HL383" i="3"/>
  <c r="HM383" i="3"/>
  <c r="HO383" i="3"/>
  <c r="HP383" i="3"/>
  <c r="HR383" i="3"/>
  <c r="HS383" i="3"/>
  <c r="HU383" i="3"/>
  <c r="HV383" i="3"/>
  <c r="HX383" i="3"/>
  <c r="HY383" i="3"/>
  <c r="IA383" i="3"/>
  <c r="IB383" i="3"/>
  <c r="ID383" i="3"/>
  <c r="IE383" i="3"/>
  <c r="IG383" i="3"/>
  <c r="IH383" i="3"/>
  <c r="IJ383" i="3"/>
  <c r="IK383" i="3"/>
  <c r="IM383" i="3"/>
  <c r="IN383" i="3"/>
  <c r="IP383" i="3"/>
  <c r="IQ383" i="3"/>
  <c r="IS383" i="3"/>
  <c r="IT383" i="3"/>
  <c r="IV383" i="3"/>
  <c r="IW383" i="3"/>
  <c r="IY383" i="3"/>
  <c r="IZ383" i="3"/>
  <c r="JB383" i="3"/>
  <c r="JC383" i="3"/>
  <c r="JE383" i="3"/>
  <c r="JF383" i="3"/>
  <c r="JH383" i="3"/>
  <c r="JI383" i="3"/>
  <c r="JK383" i="3"/>
  <c r="JL383" i="3"/>
  <c r="JN383" i="3"/>
  <c r="JO383" i="3"/>
  <c r="JQ383" i="3"/>
  <c r="JR383" i="3"/>
  <c r="JT383" i="3"/>
  <c r="JU383" i="3"/>
  <c r="JW383" i="3"/>
  <c r="JX383" i="3"/>
  <c r="JZ383" i="3"/>
  <c r="KA383" i="3"/>
  <c r="KC383" i="3"/>
  <c r="KD383" i="3"/>
  <c r="KF383" i="3"/>
  <c r="KG383" i="3"/>
  <c r="KI383" i="3"/>
  <c r="KJ383" i="3"/>
  <c r="KL383" i="3"/>
  <c r="KM383" i="3"/>
  <c r="KO383" i="3"/>
  <c r="KP383" i="3"/>
  <c r="KR383" i="3"/>
  <c r="KS383" i="3"/>
  <c r="KU383" i="3"/>
  <c r="KV383" i="3"/>
  <c r="KX383" i="3"/>
  <c r="KY383" i="3"/>
  <c r="LA383" i="3"/>
  <c r="LB383" i="3"/>
  <c r="LD383" i="3"/>
  <c r="LE383" i="3"/>
  <c r="LG383" i="3"/>
  <c r="LH383" i="3"/>
  <c r="LJ383" i="3"/>
  <c r="LK383" i="3"/>
  <c r="LM383" i="3"/>
  <c r="LN383" i="3"/>
  <c r="LP383" i="3"/>
  <c r="LQ383" i="3"/>
  <c r="LX383" i="3"/>
  <c r="LZ383" i="3"/>
  <c r="MA383" i="3"/>
  <c r="MB383" i="3"/>
  <c r="MC383" i="3"/>
  <c r="MD383" i="3"/>
  <c r="MF383" i="3"/>
  <c r="MI383" i="3"/>
  <c r="D384" i="3"/>
  <c r="E384" i="3"/>
  <c r="G384" i="3"/>
  <c r="H384" i="3"/>
  <c r="J384" i="3"/>
  <c r="K384" i="3"/>
  <c r="M384" i="3"/>
  <c r="N384" i="3"/>
  <c r="P384" i="3"/>
  <c r="Q384" i="3"/>
  <c r="S384" i="3"/>
  <c r="T384" i="3"/>
  <c r="V384" i="3"/>
  <c r="W384" i="3"/>
  <c r="Y384" i="3"/>
  <c r="Z384" i="3"/>
  <c r="AB384" i="3"/>
  <c r="AC384" i="3"/>
  <c r="AE384" i="3"/>
  <c r="AF384" i="3"/>
  <c r="AH384" i="3"/>
  <c r="AJ384" i="3" s="1"/>
  <c r="AK384" i="3"/>
  <c r="AL384" i="3"/>
  <c r="AN384" i="3"/>
  <c r="AO384" i="3"/>
  <c r="AQ384" i="3"/>
  <c r="AR384" i="3"/>
  <c r="AT384" i="3"/>
  <c r="AU384" i="3"/>
  <c r="AW384" i="3"/>
  <c r="AX384" i="3"/>
  <c r="AZ384" i="3"/>
  <c r="BA384" i="3"/>
  <c r="BC384" i="3"/>
  <c r="BD384" i="3"/>
  <c r="BF384" i="3"/>
  <c r="BG384" i="3"/>
  <c r="BI384" i="3"/>
  <c r="BJ384" i="3"/>
  <c r="BL384" i="3"/>
  <c r="BM384" i="3"/>
  <c r="BO384" i="3"/>
  <c r="BP384" i="3"/>
  <c r="BR384" i="3"/>
  <c r="BS384" i="3"/>
  <c r="BU384" i="3"/>
  <c r="BV384" i="3"/>
  <c r="BX384" i="3"/>
  <c r="BY384" i="3"/>
  <c r="CA384" i="3"/>
  <c r="CB384" i="3"/>
  <c r="CD384" i="3"/>
  <c r="CE384" i="3"/>
  <c r="CG384" i="3"/>
  <c r="CH384" i="3"/>
  <c r="CJ384" i="3"/>
  <c r="CK384" i="3"/>
  <c r="CM384" i="3"/>
  <c r="CN384" i="3"/>
  <c r="CP384" i="3"/>
  <c r="CQ384" i="3"/>
  <c r="CS384" i="3"/>
  <c r="CT384" i="3"/>
  <c r="CV384" i="3"/>
  <c r="CW384" i="3"/>
  <c r="CY384" i="3"/>
  <c r="CZ384" i="3"/>
  <c r="DB384" i="3"/>
  <c r="DC384" i="3"/>
  <c r="DE384" i="3"/>
  <c r="DF384" i="3"/>
  <c r="DH384" i="3"/>
  <c r="DI384" i="3"/>
  <c r="DK384" i="3"/>
  <c r="DL384" i="3"/>
  <c r="DN384" i="3"/>
  <c r="DO384" i="3"/>
  <c r="DQ384" i="3"/>
  <c r="DR384" i="3"/>
  <c r="DT384" i="3"/>
  <c r="DU384" i="3"/>
  <c r="DW384" i="3"/>
  <c r="DX384" i="3"/>
  <c r="DZ384" i="3"/>
  <c r="EA384" i="3"/>
  <c r="EC384" i="3"/>
  <c r="ED384" i="3"/>
  <c r="EF384" i="3"/>
  <c r="EG384" i="3"/>
  <c r="EI384" i="3"/>
  <c r="EJ384" i="3"/>
  <c r="EL384" i="3"/>
  <c r="EM384" i="3"/>
  <c r="EO384" i="3"/>
  <c r="EP384" i="3"/>
  <c r="ER384" i="3"/>
  <c r="ES384" i="3"/>
  <c r="EU384" i="3"/>
  <c r="EV384" i="3"/>
  <c r="EX384" i="3"/>
  <c r="EY384" i="3"/>
  <c r="FA384" i="3"/>
  <c r="FB384" i="3"/>
  <c r="FD384" i="3"/>
  <c r="FE384" i="3"/>
  <c r="FG384" i="3"/>
  <c r="FH384" i="3"/>
  <c r="FJ384" i="3"/>
  <c r="FK384" i="3"/>
  <c r="FM384" i="3"/>
  <c r="FN384" i="3"/>
  <c r="FP384" i="3"/>
  <c r="FQ384" i="3"/>
  <c r="FS384" i="3"/>
  <c r="FT384" i="3"/>
  <c r="FV384" i="3"/>
  <c r="FW384" i="3"/>
  <c r="FY384" i="3"/>
  <c r="FZ384" i="3"/>
  <c r="GB384" i="3"/>
  <c r="GC384" i="3"/>
  <c r="GE384" i="3"/>
  <c r="GF384" i="3"/>
  <c r="GH384" i="3"/>
  <c r="GI384" i="3"/>
  <c r="GK384" i="3"/>
  <c r="GL384" i="3"/>
  <c r="GN384" i="3"/>
  <c r="GO384" i="3"/>
  <c r="GQ384" i="3"/>
  <c r="GR384" i="3"/>
  <c r="GT384" i="3"/>
  <c r="GU384" i="3"/>
  <c r="GW384" i="3"/>
  <c r="GX384" i="3"/>
  <c r="GZ384" i="3"/>
  <c r="HA384" i="3"/>
  <c r="HC384" i="3"/>
  <c r="HD384" i="3"/>
  <c r="HF384" i="3"/>
  <c r="HG384" i="3"/>
  <c r="HI384" i="3"/>
  <c r="HJ384" i="3"/>
  <c r="HL384" i="3"/>
  <c r="HM384" i="3"/>
  <c r="HO384" i="3"/>
  <c r="HP384" i="3"/>
  <c r="HR384" i="3"/>
  <c r="HS384" i="3"/>
  <c r="HU384" i="3"/>
  <c r="HV384" i="3"/>
  <c r="HX384" i="3"/>
  <c r="HY384" i="3"/>
  <c r="IA384" i="3"/>
  <c r="IB384" i="3"/>
  <c r="ID384" i="3"/>
  <c r="IE384" i="3"/>
  <c r="IG384" i="3"/>
  <c r="IH384" i="3"/>
  <c r="IJ384" i="3"/>
  <c r="IK384" i="3"/>
  <c r="IM384" i="3"/>
  <c r="IN384" i="3"/>
  <c r="IP384" i="3"/>
  <c r="IQ384" i="3"/>
  <c r="IS384" i="3"/>
  <c r="IT384" i="3"/>
  <c r="IV384" i="3"/>
  <c r="IW384" i="3"/>
  <c r="IY384" i="3"/>
  <c r="IZ384" i="3"/>
  <c r="JB384" i="3"/>
  <c r="JC384" i="3"/>
  <c r="JE384" i="3"/>
  <c r="JF384" i="3"/>
  <c r="JH384" i="3"/>
  <c r="JI384" i="3"/>
  <c r="JK384" i="3"/>
  <c r="JL384" i="3"/>
  <c r="JN384" i="3"/>
  <c r="JO384" i="3"/>
  <c r="JQ384" i="3"/>
  <c r="JR384" i="3"/>
  <c r="JT384" i="3"/>
  <c r="JU384" i="3"/>
  <c r="JW384" i="3"/>
  <c r="JX384" i="3"/>
  <c r="JZ384" i="3"/>
  <c r="KA384" i="3"/>
  <c r="KC384" i="3"/>
  <c r="KD384" i="3"/>
  <c r="KF384" i="3"/>
  <c r="KG384" i="3"/>
  <c r="KI384" i="3"/>
  <c r="KJ384" i="3"/>
  <c r="KL384" i="3"/>
  <c r="KM384" i="3"/>
  <c r="KO384" i="3"/>
  <c r="KP384" i="3"/>
  <c r="KR384" i="3"/>
  <c r="KS384" i="3"/>
  <c r="KU384" i="3"/>
  <c r="KV384" i="3"/>
  <c r="KX384" i="3"/>
  <c r="KY384" i="3"/>
  <c r="LA384" i="3"/>
  <c r="LB384" i="3"/>
  <c r="LD384" i="3"/>
  <c r="LE384" i="3"/>
  <c r="LG384" i="3"/>
  <c r="LH384" i="3"/>
  <c r="LJ384" i="3"/>
  <c r="LK384" i="3"/>
  <c r="LM384" i="3"/>
  <c r="LN384" i="3"/>
  <c r="LP384" i="3"/>
  <c r="LQ384" i="3"/>
  <c r="LX384" i="3"/>
  <c r="LZ384" i="3"/>
  <c r="MA384" i="3"/>
  <c r="MB384" i="3"/>
  <c r="MC384" i="3"/>
  <c r="MD384" i="3"/>
  <c r="MF384" i="3"/>
  <c r="MI384" i="3"/>
  <c r="D385" i="3"/>
  <c r="E385" i="3"/>
  <c r="G385" i="3"/>
  <c r="H385" i="3"/>
  <c r="J385" i="3"/>
  <c r="K385" i="3"/>
  <c r="M385" i="3"/>
  <c r="N385" i="3"/>
  <c r="P385" i="3"/>
  <c r="Q385" i="3"/>
  <c r="S385" i="3"/>
  <c r="T385" i="3"/>
  <c r="V385" i="3"/>
  <c r="W385" i="3"/>
  <c r="Y385" i="3"/>
  <c r="Z385" i="3"/>
  <c r="AB385" i="3"/>
  <c r="AC385" i="3"/>
  <c r="AE385" i="3"/>
  <c r="AF385" i="3"/>
  <c r="AH385" i="3"/>
  <c r="AJ385" i="3" s="1"/>
  <c r="AK385" i="3"/>
  <c r="AL385" i="3"/>
  <c r="AN385" i="3"/>
  <c r="AO385" i="3"/>
  <c r="AQ385" i="3"/>
  <c r="AR385" i="3"/>
  <c r="AT385" i="3"/>
  <c r="AU385" i="3"/>
  <c r="AW385" i="3"/>
  <c r="AX385" i="3"/>
  <c r="AZ385" i="3"/>
  <c r="BA385" i="3"/>
  <c r="BC385" i="3"/>
  <c r="BD385" i="3"/>
  <c r="BF385" i="3"/>
  <c r="BG385" i="3"/>
  <c r="BI385" i="3"/>
  <c r="BJ385" i="3"/>
  <c r="BL385" i="3"/>
  <c r="BM385" i="3"/>
  <c r="BO385" i="3"/>
  <c r="BP385" i="3"/>
  <c r="BR385" i="3"/>
  <c r="BS385" i="3"/>
  <c r="BU385" i="3"/>
  <c r="BV385" i="3"/>
  <c r="BX385" i="3"/>
  <c r="BY385" i="3"/>
  <c r="CA385" i="3"/>
  <c r="CB385" i="3"/>
  <c r="CD385" i="3"/>
  <c r="CE385" i="3"/>
  <c r="CG385" i="3"/>
  <c r="CH385" i="3"/>
  <c r="CJ385" i="3"/>
  <c r="CK385" i="3"/>
  <c r="CM385" i="3"/>
  <c r="CN385" i="3"/>
  <c r="CP385" i="3"/>
  <c r="CQ385" i="3"/>
  <c r="CS385" i="3"/>
  <c r="CT385" i="3"/>
  <c r="CV385" i="3"/>
  <c r="CW385" i="3"/>
  <c r="CY385" i="3"/>
  <c r="CZ385" i="3"/>
  <c r="DB385" i="3"/>
  <c r="DC385" i="3"/>
  <c r="DE385" i="3"/>
  <c r="DF385" i="3"/>
  <c r="DH385" i="3"/>
  <c r="DI385" i="3"/>
  <c r="DK385" i="3"/>
  <c r="DL385" i="3"/>
  <c r="DN385" i="3"/>
  <c r="DO385" i="3"/>
  <c r="DQ385" i="3"/>
  <c r="DR385" i="3"/>
  <c r="DT385" i="3"/>
  <c r="DU385" i="3"/>
  <c r="DW385" i="3"/>
  <c r="DX385" i="3"/>
  <c r="DZ385" i="3"/>
  <c r="EA385" i="3"/>
  <c r="EC385" i="3"/>
  <c r="ED385" i="3"/>
  <c r="EF385" i="3"/>
  <c r="EG385" i="3"/>
  <c r="EI385" i="3"/>
  <c r="EJ385" i="3"/>
  <c r="EL385" i="3"/>
  <c r="EM385" i="3"/>
  <c r="EO385" i="3"/>
  <c r="EP385" i="3"/>
  <c r="ER385" i="3"/>
  <c r="ES385" i="3"/>
  <c r="EU385" i="3"/>
  <c r="EV385" i="3"/>
  <c r="EX385" i="3"/>
  <c r="EY385" i="3"/>
  <c r="FA385" i="3"/>
  <c r="FB385" i="3"/>
  <c r="FD385" i="3"/>
  <c r="FE385" i="3"/>
  <c r="FG385" i="3"/>
  <c r="FH385" i="3"/>
  <c r="FJ385" i="3"/>
  <c r="FK385" i="3"/>
  <c r="FM385" i="3"/>
  <c r="FN385" i="3"/>
  <c r="FP385" i="3"/>
  <c r="FQ385" i="3"/>
  <c r="FS385" i="3"/>
  <c r="FT385" i="3"/>
  <c r="FV385" i="3"/>
  <c r="FW385" i="3"/>
  <c r="FY385" i="3"/>
  <c r="FZ385" i="3"/>
  <c r="GB385" i="3"/>
  <c r="GC385" i="3"/>
  <c r="GE385" i="3"/>
  <c r="GF385" i="3"/>
  <c r="GH385" i="3"/>
  <c r="GI385" i="3"/>
  <c r="GK385" i="3"/>
  <c r="GL385" i="3"/>
  <c r="GN385" i="3"/>
  <c r="GO385" i="3"/>
  <c r="GQ385" i="3"/>
  <c r="GR385" i="3"/>
  <c r="GT385" i="3"/>
  <c r="GU385" i="3"/>
  <c r="GW385" i="3"/>
  <c r="GX385" i="3"/>
  <c r="GZ385" i="3"/>
  <c r="HA385" i="3"/>
  <c r="HC385" i="3"/>
  <c r="HD385" i="3"/>
  <c r="HF385" i="3"/>
  <c r="HG385" i="3"/>
  <c r="HI385" i="3"/>
  <c r="HJ385" i="3"/>
  <c r="HL385" i="3"/>
  <c r="HM385" i="3"/>
  <c r="HO385" i="3"/>
  <c r="HP385" i="3"/>
  <c r="HR385" i="3"/>
  <c r="HS385" i="3"/>
  <c r="HU385" i="3"/>
  <c r="HV385" i="3"/>
  <c r="HX385" i="3"/>
  <c r="HY385" i="3"/>
  <c r="IA385" i="3"/>
  <c r="IB385" i="3"/>
  <c r="ID385" i="3"/>
  <c r="IE385" i="3"/>
  <c r="IG385" i="3"/>
  <c r="IH385" i="3"/>
  <c r="IJ385" i="3"/>
  <c r="IK385" i="3"/>
  <c r="IM385" i="3"/>
  <c r="IN385" i="3"/>
  <c r="IP385" i="3"/>
  <c r="IQ385" i="3"/>
  <c r="IS385" i="3"/>
  <c r="IT385" i="3"/>
  <c r="IV385" i="3"/>
  <c r="IW385" i="3"/>
  <c r="IY385" i="3"/>
  <c r="IZ385" i="3"/>
  <c r="JB385" i="3"/>
  <c r="JC385" i="3"/>
  <c r="JE385" i="3"/>
  <c r="JF385" i="3"/>
  <c r="JH385" i="3"/>
  <c r="JI385" i="3"/>
  <c r="JK385" i="3"/>
  <c r="JL385" i="3"/>
  <c r="JN385" i="3"/>
  <c r="JO385" i="3"/>
  <c r="JQ385" i="3"/>
  <c r="JR385" i="3"/>
  <c r="JT385" i="3"/>
  <c r="JU385" i="3"/>
  <c r="JW385" i="3"/>
  <c r="JX385" i="3"/>
  <c r="JZ385" i="3"/>
  <c r="KA385" i="3"/>
  <c r="KC385" i="3"/>
  <c r="KD385" i="3"/>
  <c r="KF385" i="3"/>
  <c r="KG385" i="3"/>
  <c r="KI385" i="3"/>
  <c r="KJ385" i="3"/>
  <c r="KL385" i="3"/>
  <c r="KM385" i="3"/>
  <c r="KO385" i="3"/>
  <c r="KP385" i="3"/>
  <c r="KR385" i="3"/>
  <c r="KS385" i="3"/>
  <c r="KU385" i="3"/>
  <c r="KV385" i="3"/>
  <c r="KX385" i="3"/>
  <c r="KY385" i="3"/>
  <c r="LA385" i="3"/>
  <c r="LB385" i="3"/>
  <c r="LD385" i="3"/>
  <c r="LE385" i="3"/>
  <c r="LG385" i="3"/>
  <c r="LH385" i="3"/>
  <c r="LJ385" i="3"/>
  <c r="LK385" i="3"/>
  <c r="LM385" i="3"/>
  <c r="LN385" i="3"/>
  <c r="LP385" i="3"/>
  <c r="LQ385" i="3"/>
  <c r="LX385" i="3"/>
  <c r="LZ385" i="3"/>
  <c r="MA385" i="3"/>
  <c r="MB385" i="3"/>
  <c r="MC385" i="3"/>
  <c r="MD385" i="3"/>
  <c r="MI385" i="3"/>
  <c r="D386" i="3"/>
  <c r="E386" i="3"/>
  <c r="G386" i="3"/>
  <c r="H386" i="3"/>
  <c r="J386" i="3"/>
  <c r="K386" i="3"/>
  <c r="M386" i="3"/>
  <c r="N386" i="3"/>
  <c r="P386" i="3"/>
  <c r="Q386" i="3"/>
  <c r="S386" i="3"/>
  <c r="T386" i="3"/>
  <c r="V386" i="3"/>
  <c r="W386" i="3"/>
  <c r="Y386" i="3"/>
  <c r="Z386" i="3"/>
  <c r="AB386" i="3"/>
  <c r="AC386" i="3"/>
  <c r="AE386" i="3"/>
  <c r="AF386" i="3"/>
  <c r="AH386" i="3"/>
  <c r="AJ386" i="3" s="1"/>
  <c r="AK386" i="3"/>
  <c r="AL386" i="3"/>
  <c r="AN386" i="3"/>
  <c r="AO386" i="3"/>
  <c r="AQ386" i="3"/>
  <c r="AR386" i="3"/>
  <c r="AT386" i="3"/>
  <c r="AU386" i="3"/>
  <c r="AW386" i="3"/>
  <c r="AX386" i="3"/>
  <c r="AZ386" i="3"/>
  <c r="BA386" i="3"/>
  <c r="BC386" i="3"/>
  <c r="BD386" i="3"/>
  <c r="BF386" i="3"/>
  <c r="BG386" i="3"/>
  <c r="BI386" i="3"/>
  <c r="BJ386" i="3"/>
  <c r="BL386" i="3"/>
  <c r="BM386" i="3"/>
  <c r="BO386" i="3"/>
  <c r="BP386" i="3"/>
  <c r="BR386" i="3"/>
  <c r="BS386" i="3"/>
  <c r="BU386" i="3"/>
  <c r="BV386" i="3"/>
  <c r="BX386" i="3"/>
  <c r="BY386" i="3"/>
  <c r="CA386" i="3"/>
  <c r="CB386" i="3"/>
  <c r="CD386" i="3"/>
  <c r="CE386" i="3"/>
  <c r="CG386" i="3"/>
  <c r="CH386" i="3"/>
  <c r="CJ386" i="3"/>
  <c r="CK386" i="3"/>
  <c r="CM386" i="3"/>
  <c r="CN386" i="3"/>
  <c r="CP386" i="3"/>
  <c r="CQ386" i="3"/>
  <c r="CS386" i="3"/>
  <c r="CT386" i="3"/>
  <c r="CV386" i="3"/>
  <c r="CW386" i="3"/>
  <c r="CY386" i="3"/>
  <c r="CZ386" i="3"/>
  <c r="DB386" i="3"/>
  <c r="DC386" i="3"/>
  <c r="DE386" i="3"/>
  <c r="DF386" i="3"/>
  <c r="DH386" i="3"/>
  <c r="DI386" i="3"/>
  <c r="DK386" i="3"/>
  <c r="DL386" i="3"/>
  <c r="DN386" i="3"/>
  <c r="DO386" i="3"/>
  <c r="DQ386" i="3"/>
  <c r="DR386" i="3"/>
  <c r="DT386" i="3"/>
  <c r="DU386" i="3"/>
  <c r="DW386" i="3"/>
  <c r="DX386" i="3"/>
  <c r="DZ386" i="3"/>
  <c r="EA386" i="3"/>
  <c r="EC386" i="3"/>
  <c r="ED386" i="3"/>
  <c r="EF386" i="3"/>
  <c r="EG386" i="3"/>
  <c r="EI386" i="3"/>
  <c r="EJ386" i="3"/>
  <c r="EL386" i="3"/>
  <c r="EM386" i="3"/>
  <c r="EO386" i="3"/>
  <c r="EP386" i="3"/>
  <c r="ER386" i="3"/>
  <c r="ES386" i="3"/>
  <c r="EU386" i="3"/>
  <c r="EV386" i="3"/>
  <c r="EX386" i="3"/>
  <c r="EY386" i="3"/>
  <c r="FA386" i="3"/>
  <c r="FB386" i="3"/>
  <c r="FD386" i="3"/>
  <c r="FE386" i="3"/>
  <c r="FG386" i="3"/>
  <c r="FH386" i="3"/>
  <c r="FJ386" i="3"/>
  <c r="FK386" i="3"/>
  <c r="FM386" i="3"/>
  <c r="FN386" i="3"/>
  <c r="FP386" i="3"/>
  <c r="FQ386" i="3"/>
  <c r="FS386" i="3"/>
  <c r="FT386" i="3"/>
  <c r="FV386" i="3"/>
  <c r="FW386" i="3"/>
  <c r="FY386" i="3"/>
  <c r="FZ386" i="3"/>
  <c r="GB386" i="3"/>
  <c r="GC386" i="3"/>
  <c r="GE386" i="3"/>
  <c r="GF386" i="3"/>
  <c r="GH386" i="3"/>
  <c r="GI386" i="3"/>
  <c r="GK386" i="3"/>
  <c r="GL386" i="3"/>
  <c r="GN386" i="3"/>
  <c r="GO386" i="3"/>
  <c r="GQ386" i="3"/>
  <c r="GR386" i="3"/>
  <c r="GT386" i="3"/>
  <c r="GU386" i="3"/>
  <c r="GW386" i="3"/>
  <c r="GX386" i="3"/>
  <c r="GZ386" i="3"/>
  <c r="HA386" i="3"/>
  <c r="HC386" i="3"/>
  <c r="HD386" i="3"/>
  <c r="HF386" i="3"/>
  <c r="HG386" i="3"/>
  <c r="HI386" i="3"/>
  <c r="HJ386" i="3"/>
  <c r="HL386" i="3"/>
  <c r="HM386" i="3"/>
  <c r="HO386" i="3"/>
  <c r="HP386" i="3"/>
  <c r="HR386" i="3"/>
  <c r="HS386" i="3"/>
  <c r="HU386" i="3"/>
  <c r="HV386" i="3"/>
  <c r="HX386" i="3"/>
  <c r="HY386" i="3"/>
  <c r="IA386" i="3"/>
  <c r="IB386" i="3"/>
  <c r="ID386" i="3"/>
  <c r="IE386" i="3"/>
  <c r="IG386" i="3"/>
  <c r="IH386" i="3"/>
  <c r="IJ386" i="3"/>
  <c r="IK386" i="3"/>
  <c r="IM386" i="3"/>
  <c r="IN386" i="3"/>
  <c r="IP386" i="3"/>
  <c r="IQ386" i="3"/>
  <c r="IS386" i="3"/>
  <c r="IT386" i="3"/>
  <c r="IV386" i="3"/>
  <c r="IW386" i="3"/>
  <c r="IY386" i="3"/>
  <c r="IZ386" i="3"/>
  <c r="JB386" i="3"/>
  <c r="JC386" i="3"/>
  <c r="JE386" i="3"/>
  <c r="JF386" i="3"/>
  <c r="JH386" i="3"/>
  <c r="JI386" i="3"/>
  <c r="JK386" i="3"/>
  <c r="JL386" i="3"/>
  <c r="JN386" i="3"/>
  <c r="JO386" i="3"/>
  <c r="JQ386" i="3"/>
  <c r="JR386" i="3"/>
  <c r="JT386" i="3"/>
  <c r="JU386" i="3"/>
  <c r="JW386" i="3"/>
  <c r="JX386" i="3"/>
  <c r="JZ386" i="3"/>
  <c r="KA386" i="3"/>
  <c r="KC386" i="3"/>
  <c r="KD386" i="3"/>
  <c r="KF386" i="3"/>
  <c r="KG386" i="3"/>
  <c r="KI386" i="3"/>
  <c r="KJ386" i="3"/>
  <c r="KL386" i="3"/>
  <c r="KM386" i="3"/>
  <c r="KO386" i="3"/>
  <c r="KP386" i="3"/>
  <c r="KR386" i="3"/>
  <c r="KS386" i="3"/>
  <c r="KU386" i="3"/>
  <c r="KV386" i="3"/>
  <c r="KX386" i="3"/>
  <c r="KY386" i="3"/>
  <c r="LA386" i="3"/>
  <c r="LB386" i="3"/>
  <c r="LD386" i="3"/>
  <c r="LE386" i="3"/>
  <c r="LG386" i="3"/>
  <c r="LH386" i="3"/>
  <c r="LJ386" i="3"/>
  <c r="LK386" i="3"/>
  <c r="LM386" i="3"/>
  <c r="LN386" i="3"/>
  <c r="LP386" i="3"/>
  <c r="LQ386" i="3"/>
  <c r="LX386" i="3"/>
  <c r="LZ386" i="3"/>
  <c r="MA386" i="3"/>
  <c r="MB386" i="3"/>
  <c r="MC386" i="3"/>
  <c r="MD386" i="3"/>
  <c r="MI386" i="3"/>
  <c r="D387" i="3"/>
  <c r="E387" i="3"/>
  <c r="G387" i="3"/>
  <c r="H387" i="3"/>
  <c r="J387" i="3"/>
  <c r="K387" i="3"/>
  <c r="M387" i="3"/>
  <c r="N387" i="3"/>
  <c r="P387" i="3"/>
  <c r="Q387" i="3"/>
  <c r="S387" i="3"/>
  <c r="T387" i="3"/>
  <c r="V387" i="3"/>
  <c r="W387" i="3"/>
  <c r="Y387" i="3"/>
  <c r="Z387" i="3"/>
  <c r="AB387" i="3"/>
  <c r="AC387" i="3"/>
  <c r="AE387" i="3"/>
  <c r="AF387" i="3"/>
  <c r="AH387" i="3"/>
  <c r="AJ387" i="3" s="1"/>
  <c r="AK387" i="3"/>
  <c r="AL387" i="3"/>
  <c r="AN387" i="3"/>
  <c r="AO387" i="3"/>
  <c r="AQ387" i="3"/>
  <c r="AR387" i="3"/>
  <c r="AT387" i="3"/>
  <c r="AU387" i="3"/>
  <c r="AW387" i="3"/>
  <c r="AX387" i="3"/>
  <c r="AZ387" i="3"/>
  <c r="BA387" i="3"/>
  <c r="BC387" i="3"/>
  <c r="BD387" i="3"/>
  <c r="BF387" i="3"/>
  <c r="BG387" i="3"/>
  <c r="BI387" i="3"/>
  <c r="BJ387" i="3"/>
  <c r="BL387" i="3"/>
  <c r="BM387" i="3"/>
  <c r="BO387" i="3"/>
  <c r="BP387" i="3"/>
  <c r="BR387" i="3"/>
  <c r="BS387" i="3"/>
  <c r="BU387" i="3"/>
  <c r="BV387" i="3"/>
  <c r="BX387" i="3"/>
  <c r="BY387" i="3"/>
  <c r="CA387" i="3"/>
  <c r="CB387" i="3"/>
  <c r="CD387" i="3"/>
  <c r="CE387" i="3"/>
  <c r="CG387" i="3"/>
  <c r="CH387" i="3"/>
  <c r="CJ387" i="3"/>
  <c r="CK387" i="3"/>
  <c r="CM387" i="3"/>
  <c r="CN387" i="3"/>
  <c r="CP387" i="3"/>
  <c r="CQ387" i="3"/>
  <c r="CS387" i="3"/>
  <c r="CT387" i="3"/>
  <c r="CV387" i="3"/>
  <c r="CW387" i="3"/>
  <c r="CY387" i="3"/>
  <c r="CZ387" i="3"/>
  <c r="DB387" i="3"/>
  <c r="DC387" i="3"/>
  <c r="DE387" i="3"/>
  <c r="DF387" i="3"/>
  <c r="DH387" i="3"/>
  <c r="DI387" i="3"/>
  <c r="DK387" i="3"/>
  <c r="DL387" i="3"/>
  <c r="DN387" i="3"/>
  <c r="DO387" i="3"/>
  <c r="DQ387" i="3"/>
  <c r="DR387" i="3"/>
  <c r="DT387" i="3"/>
  <c r="DU387" i="3"/>
  <c r="DW387" i="3"/>
  <c r="DX387" i="3"/>
  <c r="DZ387" i="3"/>
  <c r="EA387" i="3"/>
  <c r="EC387" i="3"/>
  <c r="ED387" i="3"/>
  <c r="EF387" i="3"/>
  <c r="EG387" i="3"/>
  <c r="EI387" i="3"/>
  <c r="EJ387" i="3"/>
  <c r="EL387" i="3"/>
  <c r="EM387" i="3"/>
  <c r="EO387" i="3"/>
  <c r="EP387" i="3"/>
  <c r="ER387" i="3"/>
  <c r="ES387" i="3"/>
  <c r="EU387" i="3"/>
  <c r="EV387" i="3"/>
  <c r="EX387" i="3"/>
  <c r="EY387" i="3"/>
  <c r="FA387" i="3"/>
  <c r="FB387" i="3"/>
  <c r="FD387" i="3"/>
  <c r="FE387" i="3"/>
  <c r="FG387" i="3"/>
  <c r="FH387" i="3"/>
  <c r="FJ387" i="3"/>
  <c r="FK387" i="3"/>
  <c r="FM387" i="3"/>
  <c r="FN387" i="3"/>
  <c r="FP387" i="3"/>
  <c r="FQ387" i="3"/>
  <c r="FS387" i="3"/>
  <c r="FT387" i="3"/>
  <c r="FV387" i="3"/>
  <c r="FW387" i="3"/>
  <c r="FY387" i="3"/>
  <c r="FZ387" i="3"/>
  <c r="GB387" i="3"/>
  <c r="GC387" i="3"/>
  <c r="GE387" i="3"/>
  <c r="GF387" i="3"/>
  <c r="GH387" i="3"/>
  <c r="GI387" i="3"/>
  <c r="GK387" i="3"/>
  <c r="GL387" i="3"/>
  <c r="GN387" i="3"/>
  <c r="GO387" i="3"/>
  <c r="GQ387" i="3"/>
  <c r="GR387" i="3"/>
  <c r="GT387" i="3"/>
  <c r="GU387" i="3"/>
  <c r="GW387" i="3"/>
  <c r="GX387" i="3"/>
  <c r="GZ387" i="3"/>
  <c r="HA387" i="3"/>
  <c r="HC387" i="3"/>
  <c r="HD387" i="3"/>
  <c r="HF387" i="3"/>
  <c r="HG387" i="3"/>
  <c r="HI387" i="3"/>
  <c r="HJ387" i="3"/>
  <c r="HL387" i="3"/>
  <c r="HM387" i="3"/>
  <c r="HO387" i="3"/>
  <c r="HP387" i="3"/>
  <c r="HR387" i="3"/>
  <c r="HS387" i="3"/>
  <c r="HU387" i="3"/>
  <c r="HV387" i="3"/>
  <c r="HX387" i="3"/>
  <c r="HY387" i="3"/>
  <c r="IA387" i="3"/>
  <c r="IB387" i="3"/>
  <c r="ID387" i="3"/>
  <c r="IE387" i="3"/>
  <c r="IG387" i="3"/>
  <c r="IH387" i="3"/>
  <c r="IJ387" i="3"/>
  <c r="IK387" i="3"/>
  <c r="IM387" i="3"/>
  <c r="IN387" i="3"/>
  <c r="IP387" i="3"/>
  <c r="IQ387" i="3"/>
  <c r="IS387" i="3"/>
  <c r="IT387" i="3"/>
  <c r="IV387" i="3"/>
  <c r="IW387" i="3"/>
  <c r="IY387" i="3"/>
  <c r="IZ387" i="3"/>
  <c r="JB387" i="3"/>
  <c r="JC387" i="3"/>
  <c r="JE387" i="3"/>
  <c r="JF387" i="3"/>
  <c r="JH387" i="3"/>
  <c r="JI387" i="3"/>
  <c r="JK387" i="3"/>
  <c r="JL387" i="3"/>
  <c r="JN387" i="3"/>
  <c r="JO387" i="3"/>
  <c r="JQ387" i="3"/>
  <c r="JR387" i="3"/>
  <c r="JT387" i="3"/>
  <c r="JU387" i="3"/>
  <c r="JW387" i="3"/>
  <c r="JX387" i="3"/>
  <c r="JZ387" i="3"/>
  <c r="KA387" i="3"/>
  <c r="KC387" i="3"/>
  <c r="KD387" i="3"/>
  <c r="KF387" i="3"/>
  <c r="KG387" i="3"/>
  <c r="KI387" i="3"/>
  <c r="KJ387" i="3"/>
  <c r="KL387" i="3"/>
  <c r="KM387" i="3"/>
  <c r="KO387" i="3"/>
  <c r="KP387" i="3"/>
  <c r="KR387" i="3"/>
  <c r="KS387" i="3"/>
  <c r="KU387" i="3"/>
  <c r="KV387" i="3"/>
  <c r="KX387" i="3"/>
  <c r="KY387" i="3"/>
  <c r="LA387" i="3"/>
  <c r="LB387" i="3"/>
  <c r="LD387" i="3"/>
  <c r="LE387" i="3"/>
  <c r="LG387" i="3"/>
  <c r="LH387" i="3"/>
  <c r="LJ387" i="3"/>
  <c r="LK387" i="3"/>
  <c r="LM387" i="3"/>
  <c r="LN387" i="3"/>
  <c r="LP387" i="3"/>
  <c r="LQ387" i="3"/>
  <c r="LX387" i="3"/>
  <c r="LZ387" i="3"/>
  <c r="MA387" i="3"/>
  <c r="MB387" i="3"/>
  <c r="MC387" i="3"/>
  <c r="MD387" i="3"/>
  <c r="MI387" i="3"/>
  <c r="D388" i="3"/>
  <c r="E388" i="3"/>
  <c r="G388" i="3"/>
  <c r="H388" i="3"/>
  <c r="J388" i="3"/>
  <c r="K388" i="3"/>
  <c r="M388" i="3"/>
  <c r="N388" i="3"/>
  <c r="P388" i="3"/>
  <c r="Q388" i="3"/>
  <c r="S388" i="3"/>
  <c r="T388" i="3"/>
  <c r="V388" i="3"/>
  <c r="W388" i="3"/>
  <c r="Y388" i="3"/>
  <c r="Z388" i="3"/>
  <c r="AB388" i="3"/>
  <c r="AC388" i="3"/>
  <c r="AE388" i="3"/>
  <c r="AF388" i="3"/>
  <c r="AH388" i="3"/>
  <c r="AJ388" i="3" s="1"/>
  <c r="AK388" i="3"/>
  <c r="AL388" i="3"/>
  <c r="AN388" i="3"/>
  <c r="AO388" i="3"/>
  <c r="AQ388" i="3"/>
  <c r="AR388" i="3"/>
  <c r="AT388" i="3"/>
  <c r="AU388" i="3"/>
  <c r="AW388" i="3"/>
  <c r="AX388" i="3"/>
  <c r="AZ388" i="3"/>
  <c r="BA388" i="3"/>
  <c r="BC388" i="3"/>
  <c r="BD388" i="3"/>
  <c r="BF388" i="3"/>
  <c r="BG388" i="3"/>
  <c r="BI388" i="3"/>
  <c r="BJ388" i="3"/>
  <c r="BL388" i="3"/>
  <c r="BM388" i="3"/>
  <c r="BO388" i="3"/>
  <c r="BP388" i="3"/>
  <c r="BR388" i="3"/>
  <c r="BS388" i="3"/>
  <c r="BU388" i="3"/>
  <c r="BV388" i="3"/>
  <c r="BX388" i="3"/>
  <c r="BY388" i="3"/>
  <c r="CA388" i="3"/>
  <c r="CB388" i="3"/>
  <c r="CD388" i="3"/>
  <c r="CE388" i="3"/>
  <c r="CG388" i="3"/>
  <c r="CH388" i="3"/>
  <c r="CJ388" i="3"/>
  <c r="CK388" i="3"/>
  <c r="CM388" i="3"/>
  <c r="CN388" i="3"/>
  <c r="CP388" i="3"/>
  <c r="CQ388" i="3"/>
  <c r="CS388" i="3"/>
  <c r="CT388" i="3"/>
  <c r="CV388" i="3"/>
  <c r="CW388" i="3"/>
  <c r="CY388" i="3"/>
  <c r="CZ388" i="3"/>
  <c r="DB388" i="3"/>
  <c r="DC388" i="3"/>
  <c r="DE388" i="3"/>
  <c r="DF388" i="3"/>
  <c r="DH388" i="3"/>
  <c r="DI388" i="3"/>
  <c r="DK388" i="3"/>
  <c r="DL388" i="3"/>
  <c r="DN388" i="3"/>
  <c r="DO388" i="3"/>
  <c r="DQ388" i="3"/>
  <c r="DR388" i="3"/>
  <c r="DT388" i="3"/>
  <c r="DU388" i="3"/>
  <c r="DW388" i="3"/>
  <c r="DX388" i="3"/>
  <c r="DZ388" i="3"/>
  <c r="EA388" i="3"/>
  <c r="EC388" i="3"/>
  <c r="ED388" i="3"/>
  <c r="EF388" i="3"/>
  <c r="EG388" i="3"/>
  <c r="EI388" i="3"/>
  <c r="EJ388" i="3"/>
  <c r="EL388" i="3"/>
  <c r="EM388" i="3"/>
  <c r="EO388" i="3"/>
  <c r="EP388" i="3"/>
  <c r="ER388" i="3"/>
  <c r="ES388" i="3"/>
  <c r="EU388" i="3"/>
  <c r="EV388" i="3"/>
  <c r="EX388" i="3"/>
  <c r="EY388" i="3"/>
  <c r="FA388" i="3"/>
  <c r="FB388" i="3"/>
  <c r="FD388" i="3"/>
  <c r="FE388" i="3"/>
  <c r="FG388" i="3"/>
  <c r="FH388" i="3"/>
  <c r="FJ388" i="3"/>
  <c r="FK388" i="3"/>
  <c r="FM388" i="3"/>
  <c r="FN388" i="3"/>
  <c r="FP388" i="3"/>
  <c r="FQ388" i="3"/>
  <c r="FS388" i="3"/>
  <c r="FT388" i="3"/>
  <c r="FV388" i="3"/>
  <c r="FW388" i="3"/>
  <c r="FY388" i="3"/>
  <c r="FZ388" i="3"/>
  <c r="GB388" i="3"/>
  <c r="GC388" i="3"/>
  <c r="GE388" i="3"/>
  <c r="GF388" i="3"/>
  <c r="GH388" i="3"/>
  <c r="GI388" i="3"/>
  <c r="GK388" i="3"/>
  <c r="GL388" i="3"/>
  <c r="GN388" i="3"/>
  <c r="GO388" i="3"/>
  <c r="GQ388" i="3"/>
  <c r="GR388" i="3"/>
  <c r="GT388" i="3"/>
  <c r="GU388" i="3"/>
  <c r="GW388" i="3"/>
  <c r="GX388" i="3"/>
  <c r="GZ388" i="3"/>
  <c r="HA388" i="3"/>
  <c r="HC388" i="3"/>
  <c r="HD388" i="3"/>
  <c r="HF388" i="3"/>
  <c r="HG388" i="3"/>
  <c r="HI388" i="3"/>
  <c r="HJ388" i="3"/>
  <c r="HL388" i="3"/>
  <c r="HM388" i="3"/>
  <c r="HO388" i="3"/>
  <c r="HP388" i="3"/>
  <c r="HR388" i="3"/>
  <c r="HS388" i="3"/>
  <c r="HU388" i="3"/>
  <c r="HV388" i="3"/>
  <c r="HX388" i="3"/>
  <c r="HY388" i="3"/>
  <c r="IA388" i="3"/>
  <c r="IB388" i="3"/>
  <c r="ID388" i="3"/>
  <c r="IE388" i="3"/>
  <c r="IG388" i="3"/>
  <c r="IH388" i="3"/>
  <c r="IJ388" i="3"/>
  <c r="IK388" i="3"/>
  <c r="IM388" i="3"/>
  <c r="IN388" i="3"/>
  <c r="IP388" i="3"/>
  <c r="IQ388" i="3"/>
  <c r="IS388" i="3"/>
  <c r="IT388" i="3"/>
  <c r="IV388" i="3"/>
  <c r="IW388" i="3"/>
  <c r="IY388" i="3"/>
  <c r="IZ388" i="3"/>
  <c r="JB388" i="3"/>
  <c r="JC388" i="3"/>
  <c r="JE388" i="3"/>
  <c r="JF388" i="3"/>
  <c r="JH388" i="3"/>
  <c r="JI388" i="3"/>
  <c r="JK388" i="3"/>
  <c r="JL388" i="3"/>
  <c r="JN388" i="3"/>
  <c r="JO388" i="3"/>
  <c r="JQ388" i="3"/>
  <c r="JR388" i="3"/>
  <c r="JT388" i="3"/>
  <c r="JU388" i="3"/>
  <c r="JW388" i="3"/>
  <c r="JX388" i="3"/>
  <c r="JZ388" i="3"/>
  <c r="KA388" i="3"/>
  <c r="KC388" i="3"/>
  <c r="KD388" i="3"/>
  <c r="KF388" i="3"/>
  <c r="KG388" i="3"/>
  <c r="KI388" i="3"/>
  <c r="KJ388" i="3"/>
  <c r="KL388" i="3"/>
  <c r="KM388" i="3"/>
  <c r="KO388" i="3"/>
  <c r="KP388" i="3"/>
  <c r="KR388" i="3"/>
  <c r="KS388" i="3"/>
  <c r="KU388" i="3"/>
  <c r="KV388" i="3"/>
  <c r="KX388" i="3"/>
  <c r="KY388" i="3"/>
  <c r="LA388" i="3"/>
  <c r="LB388" i="3"/>
  <c r="LD388" i="3"/>
  <c r="LE388" i="3"/>
  <c r="LG388" i="3"/>
  <c r="LH388" i="3"/>
  <c r="LJ388" i="3"/>
  <c r="LK388" i="3"/>
  <c r="LM388" i="3"/>
  <c r="LN388" i="3"/>
  <c r="LP388" i="3"/>
  <c r="LQ388" i="3"/>
  <c r="LX388" i="3"/>
  <c r="LZ388" i="3"/>
  <c r="MA388" i="3"/>
  <c r="MB388" i="3"/>
  <c r="MC388" i="3"/>
  <c r="MD388" i="3"/>
  <c r="MI388" i="3"/>
  <c r="D389" i="3"/>
  <c r="E389" i="3"/>
  <c r="G389" i="3"/>
  <c r="H389" i="3"/>
  <c r="J389" i="3"/>
  <c r="K389" i="3"/>
  <c r="M389" i="3"/>
  <c r="N389" i="3"/>
  <c r="P389" i="3"/>
  <c r="Q389" i="3"/>
  <c r="S389" i="3"/>
  <c r="T389" i="3"/>
  <c r="V389" i="3"/>
  <c r="W389" i="3"/>
  <c r="Y389" i="3"/>
  <c r="Z389" i="3"/>
  <c r="AB389" i="3"/>
  <c r="AC389" i="3"/>
  <c r="AE389" i="3"/>
  <c r="AF389" i="3"/>
  <c r="AH389" i="3"/>
  <c r="AJ389" i="3" s="1"/>
  <c r="AK389" i="3"/>
  <c r="AL389" i="3"/>
  <c r="AN389" i="3"/>
  <c r="AO389" i="3"/>
  <c r="AQ389" i="3"/>
  <c r="AR389" i="3"/>
  <c r="AT389" i="3"/>
  <c r="AU389" i="3"/>
  <c r="AW389" i="3"/>
  <c r="AX389" i="3"/>
  <c r="AZ389" i="3"/>
  <c r="BA389" i="3"/>
  <c r="BC389" i="3"/>
  <c r="BD389" i="3"/>
  <c r="BF389" i="3"/>
  <c r="BG389" i="3"/>
  <c r="BI389" i="3"/>
  <c r="BJ389" i="3"/>
  <c r="BL389" i="3"/>
  <c r="BM389" i="3"/>
  <c r="BO389" i="3"/>
  <c r="BP389" i="3"/>
  <c r="BR389" i="3"/>
  <c r="BS389" i="3"/>
  <c r="BU389" i="3"/>
  <c r="BV389" i="3"/>
  <c r="BX389" i="3"/>
  <c r="BY389" i="3"/>
  <c r="CA389" i="3"/>
  <c r="CB389" i="3"/>
  <c r="CD389" i="3"/>
  <c r="CE389" i="3"/>
  <c r="CG389" i="3"/>
  <c r="CH389" i="3"/>
  <c r="CJ389" i="3"/>
  <c r="CK389" i="3"/>
  <c r="CM389" i="3"/>
  <c r="CN389" i="3"/>
  <c r="CP389" i="3"/>
  <c r="CQ389" i="3"/>
  <c r="CS389" i="3"/>
  <c r="CT389" i="3"/>
  <c r="CV389" i="3"/>
  <c r="CW389" i="3"/>
  <c r="CY389" i="3"/>
  <c r="CZ389" i="3"/>
  <c r="DB389" i="3"/>
  <c r="DC389" i="3"/>
  <c r="DE389" i="3"/>
  <c r="DF389" i="3"/>
  <c r="DH389" i="3"/>
  <c r="DI389" i="3"/>
  <c r="DK389" i="3"/>
  <c r="DL389" i="3"/>
  <c r="DN389" i="3"/>
  <c r="DO389" i="3"/>
  <c r="DQ389" i="3"/>
  <c r="DR389" i="3"/>
  <c r="DT389" i="3"/>
  <c r="DU389" i="3"/>
  <c r="DW389" i="3"/>
  <c r="DX389" i="3"/>
  <c r="DZ389" i="3"/>
  <c r="EA389" i="3"/>
  <c r="EC389" i="3"/>
  <c r="ED389" i="3"/>
  <c r="EF389" i="3"/>
  <c r="EG389" i="3"/>
  <c r="EI389" i="3"/>
  <c r="EJ389" i="3"/>
  <c r="EL389" i="3"/>
  <c r="EM389" i="3"/>
  <c r="EO389" i="3"/>
  <c r="EP389" i="3"/>
  <c r="ER389" i="3"/>
  <c r="ES389" i="3"/>
  <c r="EU389" i="3"/>
  <c r="EV389" i="3"/>
  <c r="EX389" i="3"/>
  <c r="EY389" i="3"/>
  <c r="FA389" i="3"/>
  <c r="FB389" i="3"/>
  <c r="FD389" i="3"/>
  <c r="FE389" i="3"/>
  <c r="FG389" i="3"/>
  <c r="FH389" i="3"/>
  <c r="FJ389" i="3"/>
  <c r="FK389" i="3"/>
  <c r="FM389" i="3"/>
  <c r="FN389" i="3"/>
  <c r="FP389" i="3"/>
  <c r="FQ389" i="3"/>
  <c r="FS389" i="3"/>
  <c r="FT389" i="3"/>
  <c r="FV389" i="3"/>
  <c r="FW389" i="3"/>
  <c r="FY389" i="3"/>
  <c r="FZ389" i="3"/>
  <c r="GB389" i="3"/>
  <c r="GC389" i="3"/>
  <c r="GE389" i="3"/>
  <c r="GF389" i="3"/>
  <c r="GH389" i="3"/>
  <c r="GI389" i="3"/>
  <c r="GK389" i="3"/>
  <c r="GL389" i="3"/>
  <c r="GN389" i="3"/>
  <c r="GO389" i="3"/>
  <c r="GQ389" i="3"/>
  <c r="GR389" i="3"/>
  <c r="GT389" i="3"/>
  <c r="GU389" i="3"/>
  <c r="GW389" i="3"/>
  <c r="GX389" i="3"/>
  <c r="GZ389" i="3"/>
  <c r="HA389" i="3"/>
  <c r="HC389" i="3"/>
  <c r="HD389" i="3"/>
  <c r="HF389" i="3"/>
  <c r="HG389" i="3"/>
  <c r="HI389" i="3"/>
  <c r="HJ389" i="3"/>
  <c r="HL389" i="3"/>
  <c r="HM389" i="3"/>
  <c r="HO389" i="3"/>
  <c r="HP389" i="3"/>
  <c r="HR389" i="3"/>
  <c r="HS389" i="3"/>
  <c r="HU389" i="3"/>
  <c r="HV389" i="3"/>
  <c r="HX389" i="3"/>
  <c r="HY389" i="3"/>
  <c r="IA389" i="3"/>
  <c r="IB389" i="3"/>
  <c r="ID389" i="3"/>
  <c r="IE389" i="3"/>
  <c r="IG389" i="3"/>
  <c r="IH389" i="3"/>
  <c r="IJ389" i="3"/>
  <c r="IK389" i="3"/>
  <c r="IM389" i="3"/>
  <c r="IN389" i="3"/>
  <c r="IP389" i="3"/>
  <c r="IQ389" i="3"/>
  <c r="IS389" i="3"/>
  <c r="IT389" i="3"/>
  <c r="IV389" i="3"/>
  <c r="IW389" i="3"/>
  <c r="IY389" i="3"/>
  <c r="IZ389" i="3"/>
  <c r="JB389" i="3"/>
  <c r="JC389" i="3"/>
  <c r="JE389" i="3"/>
  <c r="JF389" i="3"/>
  <c r="JH389" i="3"/>
  <c r="JI389" i="3"/>
  <c r="JK389" i="3"/>
  <c r="JL389" i="3"/>
  <c r="JN389" i="3"/>
  <c r="JO389" i="3"/>
  <c r="JQ389" i="3"/>
  <c r="JR389" i="3"/>
  <c r="JT389" i="3"/>
  <c r="JU389" i="3"/>
  <c r="JW389" i="3"/>
  <c r="JX389" i="3"/>
  <c r="JZ389" i="3"/>
  <c r="KA389" i="3"/>
  <c r="KC389" i="3"/>
  <c r="KD389" i="3"/>
  <c r="KF389" i="3"/>
  <c r="KG389" i="3"/>
  <c r="KI389" i="3"/>
  <c r="KJ389" i="3"/>
  <c r="KL389" i="3"/>
  <c r="KM389" i="3"/>
  <c r="KO389" i="3"/>
  <c r="KP389" i="3"/>
  <c r="KR389" i="3"/>
  <c r="KS389" i="3"/>
  <c r="KU389" i="3"/>
  <c r="KV389" i="3"/>
  <c r="KX389" i="3"/>
  <c r="KY389" i="3"/>
  <c r="LA389" i="3"/>
  <c r="LB389" i="3"/>
  <c r="LD389" i="3"/>
  <c r="LE389" i="3"/>
  <c r="LG389" i="3"/>
  <c r="LH389" i="3"/>
  <c r="LJ389" i="3"/>
  <c r="LK389" i="3"/>
  <c r="LM389" i="3"/>
  <c r="LN389" i="3"/>
  <c r="LP389" i="3"/>
  <c r="LQ389" i="3"/>
  <c r="LX389" i="3"/>
  <c r="LZ389" i="3"/>
  <c r="MA389" i="3"/>
  <c r="MB389" i="3"/>
  <c r="MC389" i="3"/>
  <c r="MD389" i="3"/>
  <c r="MI389" i="3"/>
  <c r="D390" i="3"/>
  <c r="E390" i="3"/>
  <c r="G390" i="3"/>
  <c r="H390" i="3"/>
  <c r="J390" i="3"/>
  <c r="K390" i="3"/>
  <c r="M390" i="3"/>
  <c r="N390" i="3"/>
  <c r="P390" i="3"/>
  <c r="Q390" i="3"/>
  <c r="S390" i="3"/>
  <c r="T390" i="3"/>
  <c r="V390" i="3"/>
  <c r="W390" i="3"/>
  <c r="Y390" i="3"/>
  <c r="Z390" i="3"/>
  <c r="AB390" i="3"/>
  <c r="AC390" i="3"/>
  <c r="AE390" i="3"/>
  <c r="AF390" i="3"/>
  <c r="AH390" i="3"/>
  <c r="AJ390" i="3" s="1"/>
  <c r="AK390" i="3"/>
  <c r="AL390" i="3"/>
  <c r="AN390" i="3"/>
  <c r="AO390" i="3"/>
  <c r="AQ390" i="3"/>
  <c r="AR390" i="3"/>
  <c r="AT390" i="3"/>
  <c r="AU390" i="3"/>
  <c r="AW390" i="3"/>
  <c r="AX390" i="3"/>
  <c r="AZ390" i="3"/>
  <c r="BA390" i="3"/>
  <c r="BC390" i="3"/>
  <c r="BD390" i="3"/>
  <c r="BF390" i="3"/>
  <c r="BG390" i="3"/>
  <c r="BI390" i="3"/>
  <c r="BJ390" i="3"/>
  <c r="BL390" i="3"/>
  <c r="BM390" i="3"/>
  <c r="BO390" i="3"/>
  <c r="BP390" i="3"/>
  <c r="BR390" i="3"/>
  <c r="BS390" i="3"/>
  <c r="BU390" i="3"/>
  <c r="BV390" i="3"/>
  <c r="BX390" i="3"/>
  <c r="BY390" i="3"/>
  <c r="CA390" i="3"/>
  <c r="CB390" i="3"/>
  <c r="CD390" i="3"/>
  <c r="CE390" i="3"/>
  <c r="CG390" i="3"/>
  <c r="CH390" i="3"/>
  <c r="CJ390" i="3"/>
  <c r="CK390" i="3"/>
  <c r="CM390" i="3"/>
  <c r="CN390" i="3"/>
  <c r="CP390" i="3"/>
  <c r="CQ390" i="3"/>
  <c r="CS390" i="3"/>
  <c r="CT390" i="3"/>
  <c r="CV390" i="3"/>
  <c r="CW390" i="3"/>
  <c r="CY390" i="3"/>
  <c r="CZ390" i="3"/>
  <c r="DB390" i="3"/>
  <c r="DC390" i="3"/>
  <c r="DE390" i="3"/>
  <c r="DF390" i="3"/>
  <c r="DH390" i="3"/>
  <c r="DI390" i="3"/>
  <c r="DK390" i="3"/>
  <c r="DL390" i="3"/>
  <c r="DN390" i="3"/>
  <c r="DO390" i="3"/>
  <c r="DQ390" i="3"/>
  <c r="DR390" i="3"/>
  <c r="DT390" i="3"/>
  <c r="DU390" i="3"/>
  <c r="DW390" i="3"/>
  <c r="DX390" i="3"/>
  <c r="DZ390" i="3"/>
  <c r="EA390" i="3"/>
  <c r="EC390" i="3"/>
  <c r="ED390" i="3"/>
  <c r="EF390" i="3"/>
  <c r="EG390" i="3"/>
  <c r="EI390" i="3"/>
  <c r="EJ390" i="3"/>
  <c r="EL390" i="3"/>
  <c r="EM390" i="3"/>
  <c r="EO390" i="3"/>
  <c r="EP390" i="3"/>
  <c r="ER390" i="3"/>
  <c r="ES390" i="3"/>
  <c r="EU390" i="3"/>
  <c r="EV390" i="3"/>
  <c r="EX390" i="3"/>
  <c r="EY390" i="3"/>
  <c r="FA390" i="3"/>
  <c r="FB390" i="3"/>
  <c r="FD390" i="3"/>
  <c r="FE390" i="3"/>
  <c r="FG390" i="3"/>
  <c r="FH390" i="3"/>
  <c r="FJ390" i="3"/>
  <c r="FK390" i="3"/>
  <c r="FM390" i="3"/>
  <c r="FN390" i="3"/>
  <c r="FP390" i="3"/>
  <c r="FQ390" i="3"/>
  <c r="FS390" i="3"/>
  <c r="FT390" i="3"/>
  <c r="FV390" i="3"/>
  <c r="FW390" i="3"/>
  <c r="FY390" i="3"/>
  <c r="FZ390" i="3"/>
  <c r="GB390" i="3"/>
  <c r="GC390" i="3"/>
  <c r="GE390" i="3"/>
  <c r="GF390" i="3"/>
  <c r="GH390" i="3"/>
  <c r="GI390" i="3"/>
  <c r="GK390" i="3"/>
  <c r="GL390" i="3"/>
  <c r="GN390" i="3"/>
  <c r="GO390" i="3"/>
  <c r="GQ390" i="3"/>
  <c r="GR390" i="3"/>
  <c r="GT390" i="3"/>
  <c r="GU390" i="3"/>
  <c r="GW390" i="3"/>
  <c r="GX390" i="3"/>
  <c r="GZ390" i="3"/>
  <c r="HA390" i="3"/>
  <c r="HC390" i="3"/>
  <c r="HD390" i="3"/>
  <c r="HF390" i="3"/>
  <c r="HG390" i="3"/>
  <c r="HI390" i="3"/>
  <c r="HJ390" i="3"/>
  <c r="HL390" i="3"/>
  <c r="HM390" i="3"/>
  <c r="HO390" i="3"/>
  <c r="HP390" i="3"/>
  <c r="HR390" i="3"/>
  <c r="HS390" i="3"/>
  <c r="HU390" i="3"/>
  <c r="HV390" i="3"/>
  <c r="HX390" i="3"/>
  <c r="HY390" i="3"/>
  <c r="IA390" i="3"/>
  <c r="IB390" i="3"/>
  <c r="ID390" i="3"/>
  <c r="IE390" i="3"/>
  <c r="IG390" i="3"/>
  <c r="IH390" i="3"/>
  <c r="IJ390" i="3"/>
  <c r="IK390" i="3"/>
  <c r="IM390" i="3"/>
  <c r="IN390" i="3"/>
  <c r="IP390" i="3"/>
  <c r="IQ390" i="3"/>
  <c r="IS390" i="3"/>
  <c r="IT390" i="3"/>
  <c r="IV390" i="3"/>
  <c r="IW390" i="3"/>
  <c r="IY390" i="3"/>
  <c r="IZ390" i="3"/>
  <c r="JB390" i="3"/>
  <c r="JC390" i="3"/>
  <c r="JE390" i="3"/>
  <c r="JF390" i="3"/>
  <c r="JH390" i="3"/>
  <c r="JI390" i="3"/>
  <c r="JK390" i="3"/>
  <c r="JL390" i="3"/>
  <c r="JN390" i="3"/>
  <c r="JO390" i="3"/>
  <c r="JQ390" i="3"/>
  <c r="JR390" i="3"/>
  <c r="JT390" i="3"/>
  <c r="JU390" i="3"/>
  <c r="JW390" i="3"/>
  <c r="JX390" i="3"/>
  <c r="JZ390" i="3"/>
  <c r="KA390" i="3"/>
  <c r="KC390" i="3"/>
  <c r="KD390" i="3"/>
  <c r="KF390" i="3"/>
  <c r="KG390" i="3"/>
  <c r="KI390" i="3"/>
  <c r="KJ390" i="3"/>
  <c r="KL390" i="3"/>
  <c r="KM390" i="3"/>
  <c r="KO390" i="3"/>
  <c r="KP390" i="3"/>
  <c r="KR390" i="3"/>
  <c r="KS390" i="3"/>
  <c r="KU390" i="3"/>
  <c r="KV390" i="3"/>
  <c r="KX390" i="3"/>
  <c r="KY390" i="3"/>
  <c r="LA390" i="3"/>
  <c r="LB390" i="3"/>
  <c r="LD390" i="3"/>
  <c r="LE390" i="3"/>
  <c r="LG390" i="3"/>
  <c r="LH390" i="3"/>
  <c r="LJ390" i="3"/>
  <c r="LK390" i="3"/>
  <c r="LM390" i="3"/>
  <c r="LN390" i="3"/>
  <c r="LP390" i="3"/>
  <c r="LQ390" i="3"/>
  <c r="LX390" i="3"/>
  <c r="LZ390" i="3"/>
  <c r="MA390" i="3"/>
  <c r="MB390" i="3"/>
  <c r="MC390" i="3"/>
  <c r="MD390" i="3"/>
  <c r="MI390" i="3"/>
  <c r="D391" i="3"/>
  <c r="E391" i="3"/>
  <c r="G391" i="3"/>
  <c r="H391" i="3"/>
  <c r="J391" i="3"/>
  <c r="K391" i="3"/>
  <c r="M391" i="3"/>
  <c r="N391" i="3"/>
  <c r="P391" i="3"/>
  <c r="Q391" i="3"/>
  <c r="S391" i="3"/>
  <c r="T391" i="3"/>
  <c r="V391" i="3"/>
  <c r="W391" i="3"/>
  <c r="Y391" i="3"/>
  <c r="Z391" i="3"/>
  <c r="AB391" i="3"/>
  <c r="AC391" i="3"/>
  <c r="AE391" i="3"/>
  <c r="AF391" i="3"/>
  <c r="AH391" i="3"/>
  <c r="AJ391" i="3" s="1"/>
  <c r="AK391" i="3"/>
  <c r="AL391" i="3"/>
  <c r="AN391" i="3"/>
  <c r="AO391" i="3"/>
  <c r="AQ391" i="3"/>
  <c r="AR391" i="3"/>
  <c r="AT391" i="3"/>
  <c r="AU391" i="3"/>
  <c r="AW391" i="3"/>
  <c r="AX391" i="3"/>
  <c r="AZ391" i="3"/>
  <c r="BA391" i="3"/>
  <c r="BC391" i="3"/>
  <c r="BD391" i="3"/>
  <c r="BF391" i="3"/>
  <c r="BG391" i="3"/>
  <c r="BI391" i="3"/>
  <c r="BJ391" i="3"/>
  <c r="BL391" i="3"/>
  <c r="BM391" i="3"/>
  <c r="BO391" i="3"/>
  <c r="BP391" i="3"/>
  <c r="BR391" i="3"/>
  <c r="BS391" i="3"/>
  <c r="BU391" i="3"/>
  <c r="BV391" i="3"/>
  <c r="BX391" i="3"/>
  <c r="BY391" i="3"/>
  <c r="CA391" i="3"/>
  <c r="CB391" i="3"/>
  <c r="CD391" i="3"/>
  <c r="CE391" i="3"/>
  <c r="CG391" i="3"/>
  <c r="CH391" i="3"/>
  <c r="CJ391" i="3"/>
  <c r="CK391" i="3"/>
  <c r="CM391" i="3"/>
  <c r="CN391" i="3"/>
  <c r="CP391" i="3"/>
  <c r="CQ391" i="3"/>
  <c r="CS391" i="3"/>
  <c r="CT391" i="3"/>
  <c r="CV391" i="3"/>
  <c r="CW391" i="3"/>
  <c r="CY391" i="3"/>
  <c r="CZ391" i="3"/>
  <c r="DB391" i="3"/>
  <c r="DC391" i="3"/>
  <c r="DE391" i="3"/>
  <c r="DF391" i="3"/>
  <c r="DH391" i="3"/>
  <c r="DI391" i="3"/>
  <c r="DK391" i="3"/>
  <c r="DL391" i="3"/>
  <c r="DN391" i="3"/>
  <c r="DO391" i="3"/>
  <c r="DQ391" i="3"/>
  <c r="DR391" i="3"/>
  <c r="DT391" i="3"/>
  <c r="DU391" i="3"/>
  <c r="DW391" i="3"/>
  <c r="DX391" i="3"/>
  <c r="DZ391" i="3"/>
  <c r="EA391" i="3"/>
  <c r="EC391" i="3"/>
  <c r="ED391" i="3"/>
  <c r="EF391" i="3"/>
  <c r="EG391" i="3"/>
  <c r="EI391" i="3"/>
  <c r="EJ391" i="3"/>
  <c r="EL391" i="3"/>
  <c r="EM391" i="3"/>
  <c r="EO391" i="3"/>
  <c r="EP391" i="3"/>
  <c r="ER391" i="3"/>
  <c r="ES391" i="3"/>
  <c r="EU391" i="3"/>
  <c r="EV391" i="3"/>
  <c r="EX391" i="3"/>
  <c r="EY391" i="3"/>
  <c r="FA391" i="3"/>
  <c r="FB391" i="3"/>
  <c r="FD391" i="3"/>
  <c r="FE391" i="3"/>
  <c r="FG391" i="3"/>
  <c r="FH391" i="3"/>
  <c r="FJ391" i="3"/>
  <c r="FK391" i="3"/>
  <c r="FM391" i="3"/>
  <c r="FN391" i="3"/>
  <c r="FP391" i="3"/>
  <c r="FQ391" i="3"/>
  <c r="FS391" i="3"/>
  <c r="FT391" i="3"/>
  <c r="FV391" i="3"/>
  <c r="FW391" i="3"/>
  <c r="FY391" i="3"/>
  <c r="FZ391" i="3"/>
  <c r="GB391" i="3"/>
  <c r="GC391" i="3"/>
  <c r="GE391" i="3"/>
  <c r="GF391" i="3"/>
  <c r="GH391" i="3"/>
  <c r="GI391" i="3"/>
  <c r="GK391" i="3"/>
  <c r="GL391" i="3"/>
  <c r="GN391" i="3"/>
  <c r="GO391" i="3"/>
  <c r="GQ391" i="3"/>
  <c r="GR391" i="3"/>
  <c r="GT391" i="3"/>
  <c r="GU391" i="3"/>
  <c r="GW391" i="3"/>
  <c r="GX391" i="3"/>
  <c r="GZ391" i="3"/>
  <c r="HA391" i="3"/>
  <c r="HC391" i="3"/>
  <c r="HD391" i="3"/>
  <c r="HF391" i="3"/>
  <c r="HG391" i="3"/>
  <c r="HI391" i="3"/>
  <c r="HJ391" i="3"/>
  <c r="HL391" i="3"/>
  <c r="HM391" i="3"/>
  <c r="HO391" i="3"/>
  <c r="HP391" i="3"/>
  <c r="HR391" i="3"/>
  <c r="HS391" i="3"/>
  <c r="HU391" i="3"/>
  <c r="HV391" i="3"/>
  <c r="HX391" i="3"/>
  <c r="HY391" i="3"/>
  <c r="IA391" i="3"/>
  <c r="IB391" i="3"/>
  <c r="ID391" i="3"/>
  <c r="IE391" i="3"/>
  <c r="IG391" i="3"/>
  <c r="IH391" i="3"/>
  <c r="IJ391" i="3"/>
  <c r="IK391" i="3"/>
  <c r="IM391" i="3"/>
  <c r="IN391" i="3"/>
  <c r="IP391" i="3"/>
  <c r="IQ391" i="3"/>
  <c r="IS391" i="3"/>
  <c r="IT391" i="3"/>
  <c r="IV391" i="3"/>
  <c r="IW391" i="3"/>
  <c r="IY391" i="3"/>
  <c r="IZ391" i="3"/>
  <c r="JB391" i="3"/>
  <c r="JC391" i="3"/>
  <c r="JE391" i="3"/>
  <c r="JF391" i="3"/>
  <c r="JH391" i="3"/>
  <c r="JI391" i="3"/>
  <c r="JK391" i="3"/>
  <c r="JL391" i="3"/>
  <c r="JN391" i="3"/>
  <c r="JO391" i="3"/>
  <c r="JQ391" i="3"/>
  <c r="JR391" i="3"/>
  <c r="JT391" i="3"/>
  <c r="JU391" i="3"/>
  <c r="JW391" i="3"/>
  <c r="JX391" i="3"/>
  <c r="JZ391" i="3"/>
  <c r="KA391" i="3"/>
  <c r="KC391" i="3"/>
  <c r="KD391" i="3"/>
  <c r="KF391" i="3"/>
  <c r="KG391" i="3"/>
  <c r="KI391" i="3"/>
  <c r="KJ391" i="3"/>
  <c r="KL391" i="3"/>
  <c r="KM391" i="3"/>
  <c r="KO391" i="3"/>
  <c r="KP391" i="3"/>
  <c r="KR391" i="3"/>
  <c r="KS391" i="3"/>
  <c r="KU391" i="3"/>
  <c r="KV391" i="3"/>
  <c r="KX391" i="3"/>
  <c r="KY391" i="3"/>
  <c r="LA391" i="3"/>
  <c r="LB391" i="3"/>
  <c r="LD391" i="3"/>
  <c r="LE391" i="3"/>
  <c r="LG391" i="3"/>
  <c r="LH391" i="3"/>
  <c r="LJ391" i="3"/>
  <c r="LK391" i="3"/>
  <c r="LM391" i="3"/>
  <c r="LN391" i="3"/>
  <c r="LP391" i="3"/>
  <c r="LQ391" i="3"/>
  <c r="LX391" i="3"/>
  <c r="LZ391" i="3"/>
  <c r="MA391" i="3"/>
  <c r="MB391" i="3"/>
  <c r="MC391" i="3"/>
  <c r="MD391" i="3"/>
  <c r="MI391" i="3"/>
  <c r="D392" i="3"/>
  <c r="E392" i="3"/>
  <c r="G392" i="3"/>
  <c r="H392" i="3"/>
  <c r="J392" i="3"/>
  <c r="K392" i="3"/>
  <c r="M392" i="3"/>
  <c r="N392" i="3"/>
  <c r="P392" i="3"/>
  <c r="Q392" i="3"/>
  <c r="S392" i="3"/>
  <c r="T392" i="3"/>
  <c r="V392" i="3"/>
  <c r="W392" i="3"/>
  <c r="Y392" i="3"/>
  <c r="Z392" i="3"/>
  <c r="AB392" i="3"/>
  <c r="AC392" i="3"/>
  <c r="AE392" i="3"/>
  <c r="AF392" i="3"/>
  <c r="AH392" i="3"/>
  <c r="AJ392" i="3" s="1"/>
  <c r="AK392" i="3"/>
  <c r="AL392" i="3"/>
  <c r="AN392" i="3"/>
  <c r="AO392" i="3"/>
  <c r="AQ392" i="3"/>
  <c r="AR392" i="3"/>
  <c r="AT392" i="3"/>
  <c r="AU392" i="3"/>
  <c r="AW392" i="3"/>
  <c r="AX392" i="3"/>
  <c r="AZ392" i="3"/>
  <c r="BA392" i="3"/>
  <c r="BC392" i="3"/>
  <c r="BD392" i="3"/>
  <c r="BF392" i="3"/>
  <c r="BG392" i="3"/>
  <c r="BI392" i="3"/>
  <c r="BJ392" i="3"/>
  <c r="BL392" i="3"/>
  <c r="BM392" i="3"/>
  <c r="BO392" i="3"/>
  <c r="BP392" i="3"/>
  <c r="BR392" i="3"/>
  <c r="BS392" i="3"/>
  <c r="BU392" i="3"/>
  <c r="BV392" i="3"/>
  <c r="BX392" i="3"/>
  <c r="BY392" i="3"/>
  <c r="CA392" i="3"/>
  <c r="CB392" i="3"/>
  <c r="CD392" i="3"/>
  <c r="CE392" i="3"/>
  <c r="CG392" i="3"/>
  <c r="CH392" i="3"/>
  <c r="CJ392" i="3"/>
  <c r="CK392" i="3"/>
  <c r="CM392" i="3"/>
  <c r="CN392" i="3"/>
  <c r="CP392" i="3"/>
  <c r="CQ392" i="3"/>
  <c r="CS392" i="3"/>
  <c r="CT392" i="3"/>
  <c r="CV392" i="3"/>
  <c r="CW392" i="3"/>
  <c r="CY392" i="3"/>
  <c r="CZ392" i="3"/>
  <c r="DB392" i="3"/>
  <c r="DC392" i="3"/>
  <c r="DE392" i="3"/>
  <c r="DF392" i="3"/>
  <c r="DH392" i="3"/>
  <c r="DI392" i="3"/>
  <c r="DK392" i="3"/>
  <c r="DL392" i="3"/>
  <c r="DN392" i="3"/>
  <c r="DO392" i="3"/>
  <c r="DQ392" i="3"/>
  <c r="DR392" i="3"/>
  <c r="DT392" i="3"/>
  <c r="DU392" i="3"/>
  <c r="DW392" i="3"/>
  <c r="DX392" i="3"/>
  <c r="DZ392" i="3"/>
  <c r="EA392" i="3"/>
  <c r="EC392" i="3"/>
  <c r="ED392" i="3"/>
  <c r="EF392" i="3"/>
  <c r="EG392" i="3"/>
  <c r="EI392" i="3"/>
  <c r="EJ392" i="3"/>
  <c r="EL392" i="3"/>
  <c r="EM392" i="3"/>
  <c r="EO392" i="3"/>
  <c r="EP392" i="3"/>
  <c r="ER392" i="3"/>
  <c r="ES392" i="3"/>
  <c r="EU392" i="3"/>
  <c r="EV392" i="3"/>
  <c r="EX392" i="3"/>
  <c r="EY392" i="3"/>
  <c r="FA392" i="3"/>
  <c r="FB392" i="3"/>
  <c r="FD392" i="3"/>
  <c r="FE392" i="3"/>
  <c r="FG392" i="3"/>
  <c r="FH392" i="3"/>
  <c r="FJ392" i="3"/>
  <c r="FK392" i="3"/>
  <c r="FM392" i="3"/>
  <c r="FN392" i="3"/>
  <c r="FP392" i="3"/>
  <c r="FQ392" i="3"/>
  <c r="FS392" i="3"/>
  <c r="FT392" i="3"/>
  <c r="FV392" i="3"/>
  <c r="FW392" i="3"/>
  <c r="FY392" i="3"/>
  <c r="FZ392" i="3"/>
  <c r="GB392" i="3"/>
  <c r="GC392" i="3"/>
  <c r="GE392" i="3"/>
  <c r="GF392" i="3"/>
  <c r="GH392" i="3"/>
  <c r="GI392" i="3"/>
  <c r="GK392" i="3"/>
  <c r="GL392" i="3"/>
  <c r="GN392" i="3"/>
  <c r="GO392" i="3"/>
  <c r="GQ392" i="3"/>
  <c r="GR392" i="3"/>
  <c r="GT392" i="3"/>
  <c r="GU392" i="3"/>
  <c r="GW392" i="3"/>
  <c r="GX392" i="3"/>
  <c r="GZ392" i="3"/>
  <c r="HA392" i="3"/>
  <c r="HC392" i="3"/>
  <c r="HD392" i="3"/>
  <c r="HF392" i="3"/>
  <c r="HG392" i="3"/>
  <c r="HI392" i="3"/>
  <c r="HJ392" i="3"/>
  <c r="HL392" i="3"/>
  <c r="HM392" i="3"/>
  <c r="HO392" i="3"/>
  <c r="HP392" i="3"/>
  <c r="HR392" i="3"/>
  <c r="HS392" i="3"/>
  <c r="HU392" i="3"/>
  <c r="HV392" i="3"/>
  <c r="HX392" i="3"/>
  <c r="HY392" i="3"/>
  <c r="IA392" i="3"/>
  <c r="IB392" i="3"/>
  <c r="ID392" i="3"/>
  <c r="IE392" i="3"/>
  <c r="IG392" i="3"/>
  <c r="IH392" i="3"/>
  <c r="IJ392" i="3"/>
  <c r="IK392" i="3"/>
  <c r="IM392" i="3"/>
  <c r="IN392" i="3"/>
  <c r="IP392" i="3"/>
  <c r="IQ392" i="3"/>
  <c r="IS392" i="3"/>
  <c r="IT392" i="3"/>
  <c r="IV392" i="3"/>
  <c r="IW392" i="3"/>
  <c r="IY392" i="3"/>
  <c r="IZ392" i="3"/>
  <c r="JB392" i="3"/>
  <c r="JC392" i="3"/>
  <c r="JE392" i="3"/>
  <c r="JF392" i="3"/>
  <c r="JH392" i="3"/>
  <c r="JI392" i="3"/>
  <c r="JK392" i="3"/>
  <c r="JL392" i="3"/>
  <c r="JN392" i="3"/>
  <c r="JO392" i="3"/>
  <c r="JQ392" i="3"/>
  <c r="JR392" i="3"/>
  <c r="JT392" i="3"/>
  <c r="JU392" i="3"/>
  <c r="JW392" i="3"/>
  <c r="JX392" i="3"/>
  <c r="JZ392" i="3"/>
  <c r="KA392" i="3"/>
  <c r="KC392" i="3"/>
  <c r="KD392" i="3"/>
  <c r="KF392" i="3"/>
  <c r="KG392" i="3"/>
  <c r="KI392" i="3"/>
  <c r="KJ392" i="3"/>
  <c r="KL392" i="3"/>
  <c r="KM392" i="3"/>
  <c r="KO392" i="3"/>
  <c r="KP392" i="3"/>
  <c r="KR392" i="3"/>
  <c r="KS392" i="3"/>
  <c r="KU392" i="3"/>
  <c r="KV392" i="3"/>
  <c r="KX392" i="3"/>
  <c r="KY392" i="3"/>
  <c r="LA392" i="3"/>
  <c r="LB392" i="3"/>
  <c r="LD392" i="3"/>
  <c r="LE392" i="3"/>
  <c r="LG392" i="3"/>
  <c r="LH392" i="3"/>
  <c r="LJ392" i="3"/>
  <c r="LK392" i="3"/>
  <c r="LM392" i="3"/>
  <c r="LN392" i="3"/>
  <c r="LP392" i="3"/>
  <c r="LQ392" i="3"/>
  <c r="LX392" i="3"/>
  <c r="LZ392" i="3"/>
  <c r="MA392" i="3"/>
  <c r="MB392" i="3"/>
  <c r="MC392" i="3"/>
  <c r="MD392" i="3"/>
  <c r="MI392" i="3"/>
  <c r="D393" i="3"/>
  <c r="E393" i="3"/>
  <c r="G393" i="3"/>
  <c r="H393" i="3"/>
  <c r="J393" i="3"/>
  <c r="K393" i="3"/>
  <c r="M393" i="3"/>
  <c r="N393" i="3"/>
  <c r="P393" i="3"/>
  <c r="Q393" i="3"/>
  <c r="S393" i="3"/>
  <c r="T393" i="3"/>
  <c r="V393" i="3"/>
  <c r="W393" i="3"/>
  <c r="Y393" i="3"/>
  <c r="Z393" i="3"/>
  <c r="AB393" i="3"/>
  <c r="AC393" i="3"/>
  <c r="AE393" i="3"/>
  <c r="AF393" i="3"/>
  <c r="AH393" i="3"/>
  <c r="AJ393" i="3" s="1"/>
  <c r="AK393" i="3"/>
  <c r="AL393" i="3"/>
  <c r="AN393" i="3"/>
  <c r="AO393" i="3"/>
  <c r="AQ393" i="3"/>
  <c r="AR393" i="3"/>
  <c r="AT393" i="3"/>
  <c r="AU393" i="3"/>
  <c r="AW393" i="3"/>
  <c r="AX393" i="3"/>
  <c r="AZ393" i="3"/>
  <c r="BA393" i="3"/>
  <c r="BC393" i="3"/>
  <c r="BD393" i="3"/>
  <c r="BF393" i="3"/>
  <c r="BG393" i="3"/>
  <c r="BI393" i="3"/>
  <c r="BJ393" i="3"/>
  <c r="BL393" i="3"/>
  <c r="BM393" i="3"/>
  <c r="BO393" i="3"/>
  <c r="BP393" i="3"/>
  <c r="BR393" i="3"/>
  <c r="BS393" i="3"/>
  <c r="BU393" i="3"/>
  <c r="BV393" i="3"/>
  <c r="BX393" i="3"/>
  <c r="BY393" i="3"/>
  <c r="CA393" i="3"/>
  <c r="CB393" i="3"/>
  <c r="CD393" i="3"/>
  <c r="CE393" i="3"/>
  <c r="CG393" i="3"/>
  <c r="CH393" i="3"/>
  <c r="CJ393" i="3"/>
  <c r="CK393" i="3"/>
  <c r="CM393" i="3"/>
  <c r="CN393" i="3"/>
  <c r="CP393" i="3"/>
  <c r="CQ393" i="3"/>
  <c r="CS393" i="3"/>
  <c r="CT393" i="3"/>
  <c r="CV393" i="3"/>
  <c r="CW393" i="3"/>
  <c r="CY393" i="3"/>
  <c r="CZ393" i="3"/>
  <c r="DB393" i="3"/>
  <c r="DC393" i="3"/>
  <c r="DE393" i="3"/>
  <c r="DF393" i="3"/>
  <c r="DH393" i="3"/>
  <c r="DI393" i="3"/>
  <c r="DK393" i="3"/>
  <c r="DL393" i="3"/>
  <c r="DN393" i="3"/>
  <c r="DO393" i="3"/>
  <c r="DQ393" i="3"/>
  <c r="DR393" i="3"/>
  <c r="DT393" i="3"/>
  <c r="DU393" i="3"/>
  <c r="DW393" i="3"/>
  <c r="DX393" i="3"/>
  <c r="DZ393" i="3"/>
  <c r="EA393" i="3"/>
  <c r="EC393" i="3"/>
  <c r="ED393" i="3"/>
  <c r="EF393" i="3"/>
  <c r="EG393" i="3"/>
  <c r="EI393" i="3"/>
  <c r="EJ393" i="3"/>
  <c r="EL393" i="3"/>
  <c r="EM393" i="3"/>
  <c r="EO393" i="3"/>
  <c r="EP393" i="3"/>
  <c r="ER393" i="3"/>
  <c r="ES393" i="3"/>
  <c r="EU393" i="3"/>
  <c r="EV393" i="3"/>
  <c r="EX393" i="3"/>
  <c r="EY393" i="3"/>
  <c r="FA393" i="3"/>
  <c r="FB393" i="3"/>
  <c r="FD393" i="3"/>
  <c r="FE393" i="3"/>
  <c r="FG393" i="3"/>
  <c r="FH393" i="3"/>
  <c r="FJ393" i="3"/>
  <c r="FK393" i="3"/>
  <c r="FM393" i="3"/>
  <c r="FN393" i="3"/>
  <c r="FP393" i="3"/>
  <c r="FQ393" i="3"/>
  <c r="FS393" i="3"/>
  <c r="FT393" i="3"/>
  <c r="FV393" i="3"/>
  <c r="FW393" i="3"/>
  <c r="FY393" i="3"/>
  <c r="FZ393" i="3"/>
  <c r="GB393" i="3"/>
  <c r="GC393" i="3"/>
  <c r="GE393" i="3"/>
  <c r="GF393" i="3"/>
  <c r="GH393" i="3"/>
  <c r="GI393" i="3"/>
  <c r="GK393" i="3"/>
  <c r="GL393" i="3"/>
  <c r="GN393" i="3"/>
  <c r="GO393" i="3"/>
  <c r="GQ393" i="3"/>
  <c r="GR393" i="3"/>
  <c r="GT393" i="3"/>
  <c r="GU393" i="3"/>
  <c r="GW393" i="3"/>
  <c r="GX393" i="3"/>
  <c r="GZ393" i="3"/>
  <c r="HA393" i="3"/>
  <c r="HC393" i="3"/>
  <c r="HD393" i="3"/>
  <c r="HF393" i="3"/>
  <c r="HG393" i="3"/>
  <c r="HI393" i="3"/>
  <c r="HJ393" i="3"/>
  <c r="HL393" i="3"/>
  <c r="HM393" i="3"/>
  <c r="HO393" i="3"/>
  <c r="HP393" i="3"/>
  <c r="HR393" i="3"/>
  <c r="HS393" i="3"/>
  <c r="HU393" i="3"/>
  <c r="HV393" i="3"/>
  <c r="HX393" i="3"/>
  <c r="HY393" i="3"/>
  <c r="IA393" i="3"/>
  <c r="IB393" i="3"/>
  <c r="ID393" i="3"/>
  <c r="IE393" i="3"/>
  <c r="IG393" i="3"/>
  <c r="IH393" i="3"/>
  <c r="IJ393" i="3"/>
  <c r="IK393" i="3"/>
  <c r="IM393" i="3"/>
  <c r="IN393" i="3"/>
  <c r="IP393" i="3"/>
  <c r="IQ393" i="3"/>
  <c r="IS393" i="3"/>
  <c r="IT393" i="3"/>
  <c r="IV393" i="3"/>
  <c r="IW393" i="3"/>
  <c r="IY393" i="3"/>
  <c r="IZ393" i="3"/>
  <c r="JB393" i="3"/>
  <c r="JC393" i="3"/>
  <c r="JE393" i="3"/>
  <c r="JF393" i="3"/>
  <c r="JH393" i="3"/>
  <c r="JI393" i="3"/>
  <c r="JK393" i="3"/>
  <c r="JL393" i="3"/>
  <c r="JN393" i="3"/>
  <c r="JO393" i="3"/>
  <c r="JQ393" i="3"/>
  <c r="JR393" i="3"/>
  <c r="JT393" i="3"/>
  <c r="JU393" i="3"/>
  <c r="JW393" i="3"/>
  <c r="JX393" i="3"/>
  <c r="JZ393" i="3"/>
  <c r="KA393" i="3"/>
  <c r="KC393" i="3"/>
  <c r="KD393" i="3"/>
  <c r="KF393" i="3"/>
  <c r="KG393" i="3"/>
  <c r="KI393" i="3"/>
  <c r="KJ393" i="3"/>
  <c r="KL393" i="3"/>
  <c r="KM393" i="3"/>
  <c r="KO393" i="3"/>
  <c r="KP393" i="3"/>
  <c r="KR393" i="3"/>
  <c r="KS393" i="3"/>
  <c r="KU393" i="3"/>
  <c r="KV393" i="3"/>
  <c r="KX393" i="3"/>
  <c r="KY393" i="3"/>
  <c r="LA393" i="3"/>
  <c r="LB393" i="3"/>
  <c r="LD393" i="3"/>
  <c r="LE393" i="3"/>
  <c r="LG393" i="3"/>
  <c r="LH393" i="3"/>
  <c r="LJ393" i="3"/>
  <c r="LK393" i="3"/>
  <c r="LM393" i="3"/>
  <c r="LN393" i="3"/>
  <c r="LP393" i="3"/>
  <c r="LQ393" i="3"/>
  <c r="LX393" i="3"/>
  <c r="LZ393" i="3"/>
  <c r="MA393" i="3"/>
  <c r="MB393" i="3"/>
  <c r="MC393" i="3"/>
  <c r="MD393" i="3"/>
  <c r="MI393" i="3"/>
  <c r="D394" i="3"/>
  <c r="E394" i="3"/>
  <c r="G394" i="3"/>
  <c r="H394" i="3"/>
  <c r="J394" i="3"/>
  <c r="K394" i="3"/>
  <c r="M394" i="3"/>
  <c r="N394" i="3"/>
  <c r="P394" i="3"/>
  <c r="Q394" i="3"/>
  <c r="S394" i="3"/>
  <c r="T394" i="3"/>
  <c r="V394" i="3"/>
  <c r="W394" i="3"/>
  <c r="Y394" i="3"/>
  <c r="Z394" i="3"/>
  <c r="AB394" i="3"/>
  <c r="AC394" i="3"/>
  <c r="AE394" i="3"/>
  <c r="AF394" i="3"/>
  <c r="AH394" i="3"/>
  <c r="AJ394" i="3" s="1"/>
  <c r="AK394" i="3"/>
  <c r="AL394" i="3"/>
  <c r="AN394" i="3"/>
  <c r="AO394" i="3"/>
  <c r="AQ394" i="3"/>
  <c r="AR394" i="3"/>
  <c r="AT394" i="3"/>
  <c r="AU394" i="3"/>
  <c r="AW394" i="3"/>
  <c r="AX394" i="3"/>
  <c r="AZ394" i="3"/>
  <c r="BA394" i="3"/>
  <c r="BC394" i="3"/>
  <c r="BD394" i="3"/>
  <c r="BF394" i="3"/>
  <c r="BG394" i="3"/>
  <c r="BI394" i="3"/>
  <c r="BJ394" i="3"/>
  <c r="BL394" i="3"/>
  <c r="BM394" i="3"/>
  <c r="BO394" i="3"/>
  <c r="BP394" i="3"/>
  <c r="BR394" i="3"/>
  <c r="BS394" i="3"/>
  <c r="BU394" i="3"/>
  <c r="BV394" i="3"/>
  <c r="BX394" i="3"/>
  <c r="BY394" i="3"/>
  <c r="CA394" i="3"/>
  <c r="CB394" i="3"/>
  <c r="CD394" i="3"/>
  <c r="CE394" i="3"/>
  <c r="CG394" i="3"/>
  <c r="CH394" i="3"/>
  <c r="CJ394" i="3"/>
  <c r="CK394" i="3"/>
  <c r="CM394" i="3"/>
  <c r="CN394" i="3"/>
  <c r="CP394" i="3"/>
  <c r="CQ394" i="3"/>
  <c r="CS394" i="3"/>
  <c r="CT394" i="3"/>
  <c r="CV394" i="3"/>
  <c r="CW394" i="3"/>
  <c r="CY394" i="3"/>
  <c r="CZ394" i="3"/>
  <c r="DB394" i="3"/>
  <c r="DC394" i="3"/>
  <c r="DE394" i="3"/>
  <c r="DF394" i="3"/>
  <c r="DH394" i="3"/>
  <c r="DI394" i="3"/>
  <c r="DK394" i="3"/>
  <c r="DL394" i="3"/>
  <c r="DN394" i="3"/>
  <c r="DO394" i="3"/>
  <c r="DQ394" i="3"/>
  <c r="DR394" i="3"/>
  <c r="DT394" i="3"/>
  <c r="DU394" i="3"/>
  <c r="DW394" i="3"/>
  <c r="DX394" i="3"/>
  <c r="DZ394" i="3"/>
  <c r="EA394" i="3"/>
  <c r="EC394" i="3"/>
  <c r="ED394" i="3"/>
  <c r="EF394" i="3"/>
  <c r="EG394" i="3"/>
  <c r="EI394" i="3"/>
  <c r="EJ394" i="3"/>
  <c r="EL394" i="3"/>
  <c r="EM394" i="3"/>
  <c r="EO394" i="3"/>
  <c r="EP394" i="3"/>
  <c r="ER394" i="3"/>
  <c r="ES394" i="3"/>
  <c r="EU394" i="3"/>
  <c r="EV394" i="3"/>
  <c r="EX394" i="3"/>
  <c r="EY394" i="3"/>
  <c r="FA394" i="3"/>
  <c r="FB394" i="3"/>
  <c r="FD394" i="3"/>
  <c r="FE394" i="3"/>
  <c r="FG394" i="3"/>
  <c r="FH394" i="3"/>
  <c r="FJ394" i="3"/>
  <c r="FK394" i="3"/>
  <c r="FM394" i="3"/>
  <c r="FN394" i="3"/>
  <c r="FP394" i="3"/>
  <c r="FQ394" i="3"/>
  <c r="FS394" i="3"/>
  <c r="FT394" i="3"/>
  <c r="FV394" i="3"/>
  <c r="FW394" i="3"/>
  <c r="FY394" i="3"/>
  <c r="FZ394" i="3"/>
  <c r="GB394" i="3"/>
  <c r="GC394" i="3"/>
  <c r="GE394" i="3"/>
  <c r="GF394" i="3"/>
  <c r="GH394" i="3"/>
  <c r="GI394" i="3"/>
  <c r="GK394" i="3"/>
  <c r="GL394" i="3"/>
  <c r="GN394" i="3"/>
  <c r="GO394" i="3"/>
  <c r="GQ394" i="3"/>
  <c r="GR394" i="3"/>
  <c r="GT394" i="3"/>
  <c r="GU394" i="3"/>
  <c r="GW394" i="3"/>
  <c r="GX394" i="3"/>
  <c r="GZ394" i="3"/>
  <c r="HA394" i="3"/>
  <c r="HC394" i="3"/>
  <c r="HD394" i="3"/>
  <c r="HF394" i="3"/>
  <c r="HG394" i="3"/>
  <c r="HI394" i="3"/>
  <c r="HJ394" i="3"/>
  <c r="HL394" i="3"/>
  <c r="HM394" i="3"/>
  <c r="HO394" i="3"/>
  <c r="HP394" i="3"/>
  <c r="HR394" i="3"/>
  <c r="HS394" i="3"/>
  <c r="HU394" i="3"/>
  <c r="HV394" i="3"/>
  <c r="HX394" i="3"/>
  <c r="HY394" i="3"/>
  <c r="IA394" i="3"/>
  <c r="IB394" i="3"/>
  <c r="ID394" i="3"/>
  <c r="IE394" i="3"/>
  <c r="IG394" i="3"/>
  <c r="IH394" i="3"/>
  <c r="IJ394" i="3"/>
  <c r="IK394" i="3"/>
  <c r="IM394" i="3"/>
  <c r="IN394" i="3"/>
  <c r="IP394" i="3"/>
  <c r="IQ394" i="3"/>
  <c r="IS394" i="3"/>
  <c r="IT394" i="3"/>
  <c r="IV394" i="3"/>
  <c r="IW394" i="3"/>
  <c r="IY394" i="3"/>
  <c r="IZ394" i="3"/>
  <c r="JB394" i="3"/>
  <c r="JC394" i="3"/>
  <c r="JE394" i="3"/>
  <c r="JF394" i="3"/>
  <c r="JH394" i="3"/>
  <c r="JI394" i="3"/>
  <c r="JK394" i="3"/>
  <c r="JL394" i="3"/>
  <c r="JN394" i="3"/>
  <c r="JO394" i="3"/>
  <c r="JQ394" i="3"/>
  <c r="JR394" i="3"/>
  <c r="JT394" i="3"/>
  <c r="JU394" i="3"/>
  <c r="JW394" i="3"/>
  <c r="JX394" i="3"/>
  <c r="JZ394" i="3"/>
  <c r="KA394" i="3"/>
  <c r="KC394" i="3"/>
  <c r="KD394" i="3"/>
  <c r="KF394" i="3"/>
  <c r="KG394" i="3"/>
  <c r="KI394" i="3"/>
  <c r="KJ394" i="3"/>
  <c r="KL394" i="3"/>
  <c r="KM394" i="3"/>
  <c r="KO394" i="3"/>
  <c r="KP394" i="3"/>
  <c r="KR394" i="3"/>
  <c r="KS394" i="3"/>
  <c r="KU394" i="3"/>
  <c r="KV394" i="3"/>
  <c r="KX394" i="3"/>
  <c r="KY394" i="3"/>
  <c r="LA394" i="3"/>
  <c r="LB394" i="3"/>
  <c r="LD394" i="3"/>
  <c r="LE394" i="3"/>
  <c r="LG394" i="3"/>
  <c r="LH394" i="3"/>
  <c r="LJ394" i="3"/>
  <c r="LK394" i="3"/>
  <c r="LM394" i="3"/>
  <c r="LN394" i="3"/>
  <c r="LP394" i="3"/>
  <c r="LQ394" i="3"/>
  <c r="LX394" i="3"/>
  <c r="LZ394" i="3"/>
  <c r="MA394" i="3"/>
  <c r="MB394" i="3"/>
  <c r="MC394" i="3"/>
  <c r="MD394" i="3"/>
  <c r="MI394" i="3"/>
  <c r="D395" i="3"/>
  <c r="E395" i="3"/>
  <c r="G395" i="3"/>
  <c r="H395" i="3"/>
  <c r="J395" i="3"/>
  <c r="K395" i="3"/>
  <c r="M395" i="3"/>
  <c r="N395" i="3"/>
  <c r="P395" i="3"/>
  <c r="Q395" i="3"/>
  <c r="S395" i="3"/>
  <c r="T395" i="3"/>
  <c r="V395" i="3"/>
  <c r="W395" i="3"/>
  <c r="Y395" i="3"/>
  <c r="Z395" i="3"/>
  <c r="AB395" i="3"/>
  <c r="AC395" i="3"/>
  <c r="AE395" i="3"/>
  <c r="AF395" i="3"/>
  <c r="AH395" i="3"/>
  <c r="AJ395" i="3" s="1"/>
  <c r="AK395" i="3"/>
  <c r="AL395" i="3"/>
  <c r="AN395" i="3"/>
  <c r="AO395" i="3"/>
  <c r="AQ395" i="3"/>
  <c r="AR395" i="3"/>
  <c r="AT395" i="3"/>
  <c r="AU395" i="3"/>
  <c r="AW395" i="3"/>
  <c r="AX395" i="3"/>
  <c r="AZ395" i="3"/>
  <c r="BA395" i="3"/>
  <c r="BC395" i="3"/>
  <c r="BD395" i="3"/>
  <c r="BF395" i="3"/>
  <c r="BG395" i="3"/>
  <c r="BI395" i="3"/>
  <c r="BJ395" i="3"/>
  <c r="BL395" i="3"/>
  <c r="BM395" i="3"/>
  <c r="BO395" i="3"/>
  <c r="BP395" i="3"/>
  <c r="BR395" i="3"/>
  <c r="BS395" i="3"/>
  <c r="BU395" i="3"/>
  <c r="BV395" i="3"/>
  <c r="BX395" i="3"/>
  <c r="BY395" i="3"/>
  <c r="CA395" i="3"/>
  <c r="CB395" i="3"/>
  <c r="CD395" i="3"/>
  <c r="CE395" i="3"/>
  <c r="CG395" i="3"/>
  <c r="CH395" i="3"/>
  <c r="CJ395" i="3"/>
  <c r="CK395" i="3"/>
  <c r="CM395" i="3"/>
  <c r="CN395" i="3"/>
  <c r="CP395" i="3"/>
  <c r="CQ395" i="3"/>
  <c r="CS395" i="3"/>
  <c r="CT395" i="3"/>
  <c r="CV395" i="3"/>
  <c r="CW395" i="3"/>
  <c r="CY395" i="3"/>
  <c r="CZ395" i="3"/>
  <c r="DB395" i="3"/>
  <c r="DC395" i="3"/>
  <c r="DE395" i="3"/>
  <c r="DF395" i="3"/>
  <c r="DH395" i="3"/>
  <c r="DI395" i="3"/>
  <c r="DK395" i="3"/>
  <c r="DL395" i="3"/>
  <c r="DN395" i="3"/>
  <c r="DO395" i="3"/>
  <c r="DQ395" i="3"/>
  <c r="DR395" i="3"/>
  <c r="DT395" i="3"/>
  <c r="DU395" i="3"/>
  <c r="DW395" i="3"/>
  <c r="DX395" i="3"/>
  <c r="DZ395" i="3"/>
  <c r="EA395" i="3"/>
  <c r="EC395" i="3"/>
  <c r="ED395" i="3"/>
  <c r="EF395" i="3"/>
  <c r="EG395" i="3"/>
  <c r="EI395" i="3"/>
  <c r="EJ395" i="3"/>
  <c r="EL395" i="3"/>
  <c r="EM395" i="3"/>
  <c r="EO395" i="3"/>
  <c r="EP395" i="3"/>
  <c r="ER395" i="3"/>
  <c r="ES395" i="3"/>
  <c r="EU395" i="3"/>
  <c r="EV395" i="3"/>
  <c r="EX395" i="3"/>
  <c r="EY395" i="3"/>
  <c r="FA395" i="3"/>
  <c r="FB395" i="3"/>
  <c r="FD395" i="3"/>
  <c r="FE395" i="3"/>
  <c r="FG395" i="3"/>
  <c r="FH395" i="3"/>
  <c r="FJ395" i="3"/>
  <c r="FK395" i="3"/>
  <c r="FM395" i="3"/>
  <c r="FN395" i="3"/>
  <c r="FP395" i="3"/>
  <c r="FQ395" i="3"/>
  <c r="FS395" i="3"/>
  <c r="FT395" i="3"/>
  <c r="FV395" i="3"/>
  <c r="FW395" i="3"/>
  <c r="FY395" i="3"/>
  <c r="FZ395" i="3"/>
  <c r="GB395" i="3"/>
  <c r="GC395" i="3"/>
  <c r="GE395" i="3"/>
  <c r="GF395" i="3"/>
  <c r="GH395" i="3"/>
  <c r="GI395" i="3"/>
  <c r="GK395" i="3"/>
  <c r="GL395" i="3"/>
  <c r="GN395" i="3"/>
  <c r="GO395" i="3"/>
  <c r="GQ395" i="3"/>
  <c r="GR395" i="3"/>
  <c r="GT395" i="3"/>
  <c r="GU395" i="3"/>
  <c r="GW395" i="3"/>
  <c r="GX395" i="3"/>
  <c r="GZ395" i="3"/>
  <c r="HA395" i="3"/>
  <c r="HC395" i="3"/>
  <c r="HD395" i="3"/>
  <c r="HF395" i="3"/>
  <c r="HG395" i="3"/>
  <c r="HI395" i="3"/>
  <c r="HJ395" i="3"/>
  <c r="HL395" i="3"/>
  <c r="HM395" i="3"/>
  <c r="HO395" i="3"/>
  <c r="HP395" i="3"/>
  <c r="HR395" i="3"/>
  <c r="HS395" i="3"/>
  <c r="HU395" i="3"/>
  <c r="HV395" i="3"/>
  <c r="HX395" i="3"/>
  <c r="HY395" i="3"/>
  <c r="IA395" i="3"/>
  <c r="IB395" i="3"/>
  <c r="ID395" i="3"/>
  <c r="IE395" i="3"/>
  <c r="IG395" i="3"/>
  <c r="IH395" i="3"/>
  <c r="IJ395" i="3"/>
  <c r="IK395" i="3"/>
  <c r="IM395" i="3"/>
  <c r="IN395" i="3"/>
  <c r="IP395" i="3"/>
  <c r="IQ395" i="3"/>
  <c r="IS395" i="3"/>
  <c r="IT395" i="3"/>
  <c r="IV395" i="3"/>
  <c r="IW395" i="3"/>
  <c r="IY395" i="3"/>
  <c r="IZ395" i="3"/>
  <c r="JB395" i="3"/>
  <c r="JC395" i="3"/>
  <c r="JE395" i="3"/>
  <c r="JF395" i="3"/>
  <c r="JH395" i="3"/>
  <c r="JI395" i="3"/>
  <c r="JK395" i="3"/>
  <c r="JL395" i="3"/>
  <c r="JN395" i="3"/>
  <c r="JO395" i="3"/>
  <c r="JQ395" i="3"/>
  <c r="JR395" i="3"/>
  <c r="JT395" i="3"/>
  <c r="JU395" i="3"/>
  <c r="JW395" i="3"/>
  <c r="JX395" i="3"/>
  <c r="JZ395" i="3"/>
  <c r="KA395" i="3"/>
  <c r="KC395" i="3"/>
  <c r="KD395" i="3"/>
  <c r="KF395" i="3"/>
  <c r="KG395" i="3"/>
  <c r="KI395" i="3"/>
  <c r="KJ395" i="3"/>
  <c r="KL395" i="3"/>
  <c r="KM395" i="3"/>
  <c r="KO395" i="3"/>
  <c r="KP395" i="3"/>
  <c r="KR395" i="3"/>
  <c r="KS395" i="3"/>
  <c r="KU395" i="3"/>
  <c r="KV395" i="3"/>
  <c r="KX395" i="3"/>
  <c r="KY395" i="3"/>
  <c r="LA395" i="3"/>
  <c r="LB395" i="3"/>
  <c r="LD395" i="3"/>
  <c r="LE395" i="3"/>
  <c r="LG395" i="3"/>
  <c r="LH395" i="3"/>
  <c r="LJ395" i="3"/>
  <c r="LK395" i="3"/>
  <c r="LM395" i="3"/>
  <c r="LN395" i="3"/>
  <c r="LP395" i="3"/>
  <c r="LQ395" i="3"/>
  <c r="LX395" i="3"/>
  <c r="LZ395" i="3"/>
  <c r="MA395" i="3"/>
  <c r="MB395" i="3"/>
  <c r="MC395" i="3"/>
  <c r="MD395" i="3"/>
  <c r="MF395" i="3"/>
  <c r="MI395" i="3"/>
  <c r="D396" i="3"/>
  <c r="E396" i="3"/>
  <c r="G396" i="3"/>
  <c r="H396" i="3"/>
  <c r="J396" i="3"/>
  <c r="K396" i="3"/>
  <c r="M396" i="3"/>
  <c r="N396" i="3"/>
  <c r="P396" i="3"/>
  <c r="Q396" i="3"/>
  <c r="S396" i="3"/>
  <c r="T396" i="3"/>
  <c r="V396" i="3"/>
  <c r="W396" i="3"/>
  <c r="Y396" i="3"/>
  <c r="Z396" i="3"/>
  <c r="AB396" i="3"/>
  <c r="AC396" i="3"/>
  <c r="AE396" i="3"/>
  <c r="AF396" i="3"/>
  <c r="AH396" i="3"/>
  <c r="AJ396" i="3" s="1"/>
  <c r="AK396" i="3"/>
  <c r="AL396" i="3"/>
  <c r="AN396" i="3"/>
  <c r="AO396" i="3"/>
  <c r="AQ396" i="3"/>
  <c r="AR396" i="3"/>
  <c r="AT396" i="3"/>
  <c r="AU396" i="3"/>
  <c r="AW396" i="3"/>
  <c r="AX396" i="3"/>
  <c r="AZ396" i="3"/>
  <c r="BA396" i="3"/>
  <c r="BC396" i="3"/>
  <c r="BD396" i="3"/>
  <c r="BF396" i="3"/>
  <c r="BG396" i="3"/>
  <c r="BI396" i="3"/>
  <c r="BJ396" i="3"/>
  <c r="BL396" i="3"/>
  <c r="BM396" i="3"/>
  <c r="BO396" i="3"/>
  <c r="BP396" i="3"/>
  <c r="BR396" i="3"/>
  <c r="BS396" i="3"/>
  <c r="BU396" i="3"/>
  <c r="BV396" i="3"/>
  <c r="BX396" i="3"/>
  <c r="BY396" i="3"/>
  <c r="CA396" i="3"/>
  <c r="CB396" i="3"/>
  <c r="CD396" i="3"/>
  <c r="CE396" i="3"/>
  <c r="CG396" i="3"/>
  <c r="CH396" i="3"/>
  <c r="CJ396" i="3"/>
  <c r="CK396" i="3"/>
  <c r="CM396" i="3"/>
  <c r="CN396" i="3"/>
  <c r="CP396" i="3"/>
  <c r="CQ396" i="3"/>
  <c r="CS396" i="3"/>
  <c r="CT396" i="3"/>
  <c r="CV396" i="3"/>
  <c r="CW396" i="3"/>
  <c r="CY396" i="3"/>
  <c r="CZ396" i="3"/>
  <c r="DB396" i="3"/>
  <c r="DC396" i="3"/>
  <c r="DE396" i="3"/>
  <c r="DF396" i="3"/>
  <c r="DH396" i="3"/>
  <c r="DI396" i="3"/>
  <c r="DK396" i="3"/>
  <c r="DL396" i="3"/>
  <c r="DN396" i="3"/>
  <c r="DO396" i="3"/>
  <c r="DQ396" i="3"/>
  <c r="DR396" i="3"/>
  <c r="DT396" i="3"/>
  <c r="DU396" i="3"/>
  <c r="DW396" i="3"/>
  <c r="DX396" i="3"/>
  <c r="DZ396" i="3"/>
  <c r="EA396" i="3"/>
  <c r="EC396" i="3"/>
  <c r="ED396" i="3"/>
  <c r="EF396" i="3"/>
  <c r="EG396" i="3"/>
  <c r="EI396" i="3"/>
  <c r="EJ396" i="3"/>
  <c r="EL396" i="3"/>
  <c r="EM396" i="3"/>
  <c r="EO396" i="3"/>
  <c r="EP396" i="3"/>
  <c r="ER396" i="3"/>
  <c r="ES396" i="3"/>
  <c r="EU396" i="3"/>
  <c r="EV396" i="3"/>
  <c r="EX396" i="3"/>
  <c r="EY396" i="3"/>
  <c r="FA396" i="3"/>
  <c r="FB396" i="3"/>
  <c r="FD396" i="3"/>
  <c r="FE396" i="3"/>
  <c r="FG396" i="3"/>
  <c r="FH396" i="3"/>
  <c r="FJ396" i="3"/>
  <c r="FK396" i="3"/>
  <c r="FM396" i="3"/>
  <c r="FN396" i="3"/>
  <c r="FP396" i="3"/>
  <c r="FQ396" i="3"/>
  <c r="FS396" i="3"/>
  <c r="FT396" i="3"/>
  <c r="FV396" i="3"/>
  <c r="FW396" i="3"/>
  <c r="FY396" i="3"/>
  <c r="FZ396" i="3"/>
  <c r="GB396" i="3"/>
  <c r="GC396" i="3"/>
  <c r="GE396" i="3"/>
  <c r="GF396" i="3"/>
  <c r="GH396" i="3"/>
  <c r="GI396" i="3"/>
  <c r="GK396" i="3"/>
  <c r="GL396" i="3"/>
  <c r="GN396" i="3"/>
  <c r="GO396" i="3"/>
  <c r="GQ396" i="3"/>
  <c r="GR396" i="3"/>
  <c r="GT396" i="3"/>
  <c r="GU396" i="3"/>
  <c r="GW396" i="3"/>
  <c r="GX396" i="3"/>
  <c r="GZ396" i="3"/>
  <c r="HA396" i="3"/>
  <c r="HC396" i="3"/>
  <c r="HD396" i="3"/>
  <c r="HF396" i="3"/>
  <c r="HG396" i="3"/>
  <c r="HI396" i="3"/>
  <c r="HJ396" i="3"/>
  <c r="HL396" i="3"/>
  <c r="HM396" i="3"/>
  <c r="HO396" i="3"/>
  <c r="HP396" i="3"/>
  <c r="HR396" i="3"/>
  <c r="HS396" i="3"/>
  <c r="HU396" i="3"/>
  <c r="HV396" i="3"/>
  <c r="HX396" i="3"/>
  <c r="HY396" i="3"/>
  <c r="IA396" i="3"/>
  <c r="IB396" i="3"/>
  <c r="ID396" i="3"/>
  <c r="IE396" i="3"/>
  <c r="IG396" i="3"/>
  <c r="IH396" i="3"/>
  <c r="IJ396" i="3"/>
  <c r="IK396" i="3"/>
  <c r="IM396" i="3"/>
  <c r="IN396" i="3"/>
  <c r="IP396" i="3"/>
  <c r="IQ396" i="3"/>
  <c r="IS396" i="3"/>
  <c r="IT396" i="3"/>
  <c r="IV396" i="3"/>
  <c r="IW396" i="3"/>
  <c r="IY396" i="3"/>
  <c r="IZ396" i="3"/>
  <c r="JB396" i="3"/>
  <c r="JC396" i="3"/>
  <c r="JE396" i="3"/>
  <c r="JF396" i="3"/>
  <c r="JH396" i="3"/>
  <c r="JI396" i="3"/>
  <c r="JK396" i="3"/>
  <c r="JL396" i="3"/>
  <c r="JN396" i="3"/>
  <c r="JO396" i="3"/>
  <c r="JQ396" i="3"/>
  <c r="JR396" i="3"/>
  <c r="JT396" i="3"/>
  <c r="JU396" i="3"/>
  <c r="JW396" i="3"/>
  <c r="JX396" i="3"/>
  <c r="JZ396" i="3"/>
  <c r="KA396" i="3"/>
  <c r="KC396" i="3"/>
  <c r="KD396" i="3"/>
  <c r="KF396" i="3"/>
  <c r="KG396" i="3"/>
  <c r="KI396" i="3"/>
  <c r="KJ396" i="3"/>
  <c r="KL396" i="3"/>
  <c r="KM396" i="3"/>
  <c r="KO396" i="3"/>
  <c r="KP396" i="3"/>
  <c r="KR396" i="3"/>
  <c r="KS396" i="3"/>
  <c r="KU396" i="3"/>
  <c r="KV396" i="3"/>
  <c r="KX396" i="3"/>
  <c r="KY396" i="3"/>
  <c r="LA396" i="3"/>
  <c r="LB396" i="3"/>
  <c r="LD396" i="3"/>
  <c r="LE396" i="3"/>
  <c r="LG396" i="3"/>
  <c r="LH396" i="3"/>
  <c r="LJ396" i="3"/>
  <c r="LK396" i="3"/>
  <c r="LM396" i="3"/>
  <c r="LN396" i="3"/>
  <c r="LP396" i="3"/>
  <c r="LQ396" i="3"/>
  <c r="LX396" i="3"/>
  <c r="LZ396" i="3"/>
  <c r="MA396" i="3"/>
  <c r="MB396" i="3"/>
  <c r="MC396" i="3"/>
  <c r="MD396" i="3"/>
  <c r="MF396" i="3"/>
  <c r="MI396" i="3"/>
  <c r="D397" i="3"/>
  <c r="E397" i="3"/>
  <c r="G397" i="3"/>
  <c r="H397" i="3"/>
  <c r="J397" i="3"/>
  <c r="K397" i="3"/>
  <c r="M397" i="3"/>
  <c r="N397" i="3"/>
  <c r="P397" i="3"/>
  <c r="Q397" i="3"/>
  <c r="S397" i="3"/>
  <c r="T397" i="3"/>
  <c r="V397" i="3"/>
  <c r="W397" i="3"/>
  <c r="Y397" i="3"/>
  <c r="Z397" i="3"/>
  <c r="AB397" i="3"/>
  <c r="AC397" i="3"/>
  <c r="AE397" i="3"/>
  <c r="AF397" i="3"/>
  <c r="AH397" i="3"/>
  <c r="AJ397" i="3" s="1"/>
  <c r="AK397" i="3"/>
  <c r="AL397" i="3"/>
  <c r="AN397" i="3"/>
  <c r="AO397" i="3"/>
  <c r="AQ397" i="3"/>
  <c r="AR397" i="3"/>
  <c r="AT397" i="3"/>
  <c r="AU397" i="3"/>
  <c r="AW397" i="3"/>
  <c r="AX397" i="3"/>
  <c r="AZ397" i="3"/>
  <c r="BA397" i="3"/>
  <c r="BC397" i="3"/>
  <c r="BD397" i="3"/>
  <c r="BF397" i="3"/>
  <c r="BG397" i="3"/>
  <c r="BI397" i="3"/>
  <c r="BJ397" i="3"/>
  <c r="BL397" i="3"/>
  <c r="BM397" i="3"/>
  <c r="BO397" i="3"/>
  <c r="BP397" i="3"/>
  <c r="BR397" i="3"/>
  <c r="BS397" i="3"/>
  <c r="BU397" i="3"/>
  <c r="BV397" i="3"/>
  <c r="BX397" i="3"/>
  <c r="BY397" i="3"/>
  <c r="CA397" i="3"/>
  <c r="CB397" i="3"/>
  <c r="CD397" i="3"/>
  <c r="CE397" i="3"/>
  <c r="CG397" i="3"/>
  <c r="CH397" i="3"/>
  <c r="CJ397" i="3"/>
  <c r="CK397" i="3"/>
  <c r="CM397" i="3"/>
  <c r="CN397" i="3"/>
  <c r="CP397" i="3"/>
  <c r="CQ397" i="3"/>
  <c r="CS397" i="3"/>
  <c r="CT397" i="3"/>
  <c r="CV397" i="3"/>
  <c r="CW397" i="3"/>
  <c r="CY397" i="3"/>
  <c r="CZ397" i="3"/>
  <c r="DB397" i="3"/>
  <c r="DC397" i="3"/>
  <c r="DE397" i="3"/>
  <c r="DF397" i="3"/>
  <c r="DH397" i="3"/>
  <c r="DI397" i="3"/>
  <c r="DK397" i="3"/>
  <c r="DL397" i="3"/>
  <c r="DN397" i="3"/>
  <c r="DO397" i="3"/>
  <c r="DQ397" i="3"/>
  <c r="DR397" i="3"/>
  <c r="DT397" i="3"/>
  <c r="DU397" i="3"/>
  <c r="DW397" i="3"/>
  <c r="DX397" i="3"/>
  <c r="DZ397" i="3"/>
  <c r="EA397" i="3"/>
  <c r="EC397" i="3"/>
  <c r="ED397" i="3"/>
  <c r="EF397" i="3"/>
  <c r="EG397" i="3"/>
  <c r="EI397" i="3"/>
  <c r="EJ397" i="3"/>
  <c r="EL397" i="3"/>
  <c r="EM397" i="3"/>
  <c r="EO397" i="3"/>
  <c r="EP397" i="3"/>
  <c r="ER397" i="3"/>
  <c r="ES397" i="3"/>
  <c r="EU397" i="3"/>
  <c r="EV397" i="3"/>
  <c r="EX397" i="3"/>
  <c r="EY397" i="3"/>
  <c r="FA397" i="3"/>
  <c r="FB397" i="3"/>
  <c r="FD397" i="3"/>
  <c r="FE397" i="3"/>
  <c r="FG397" i="3"/>
  <c r="FH397" i="3"/>
  <c r="FJ397" i="3"/>
  <c r="FK397" i="3"/>
  <c r="FM397" i="3"/>
  <c r="FN397" i="3"/>
  <c r="FP397" i="3"/>
  <c r="FQ397" i="3"/>
  <c r="FS397" i="3"/>
  <c r="FT397" i="3"/>
  <c r="FV397" i="3"/>
  <c r="FW397" i="3"/>
  <c r="FY397" i="3"/>
  <c r="FZ397" i="3"/>
  <c r="GB397" i="3"/>
  <c r="GC397" i="3"/>
  <c r="GE397" i="3"/>
  <c r="GF397" i="3"/>
  <c r="GH397" i="3"/>
  <c r="GI397" i="3"/>
  <c r="GK397" i="3"/>
  <c r="GL397" i="3"/>
  <c r="GN397" i="3"/>
  <c r="GO397" i="3"/>
  <c r="GQ397" i="3"/>
  <c r="GR397" i="3"/>
  <c r="GT397" i="3"/>
  <c r="GU397" i="3"/>
  <c r="GW397" i="3"/>
  <c r="GX397" i="3"/>
  <c r="GZ397" i="3"/>
  <c r="HA397" i="3"/>
  <c r="HC397" i="3"/>
  <c r="HD397" i="3"/>
  <c r="HF397" i="3"/>
  <c r="HG397" i="3"/>
  <c r="HI397" i="3"/>
  <c r="HJ397" i="3"/>
  <c r="HL397" i="3"/>
  <c r="HM397" i="3"/>
  <c r="HO397" i="3"/>
  <c r="HP397" i="3"/>
  <c r="HR397" i="3"/>
  <c r="HS397" i="3"/>
  <c r="HU397" i="3"/>
  <c r="HV397" i="3"/>
  <c r="HX397" i="3"/>
  <c r="HY397" i="3"/>
  <c r="IA397" i="3"/>
  <c r="IB397" i="3"/>
  <c r="ID397" i="3"/>
  <c r="IE397" i="3"/>
  <c r="IG397" i="3"/>
  <c r="IH397" i="3"/>
  <c r="IJ397" i="3"/>
  <c r="IK397" i="3"/>
  <c r="IM397" i="3"/>
  <c r="IN397" i="3"/>
  <c r="IP397" i="3"/>
  <c r="IQ397" i="3"/>
  <c r="IS397" i="3"/>
  <c r="IT397" i="3"/>
  <c r="IV397" i="3"/>
  <c r="IW397" i="3"/>
  <c r="IY397" i="3"/>
  <c r="IZ397" i="3"/>
  <c r="JB397" i="3"/>
  <c r="JC397" i="3"/>
  <c r="JE397" i="3"/>
  <c r="JF397" i="3"/>
  <c r="JH397" i="3"/>
  <c r="JI397" i="3"/>
  <c r="JK397" i="3"/>
  <c r="JL397" i="3"/>
  <c r="JN397" i="3"/>
  <c r="JO397" i="3"/>
  <c r="JQ397" i="3"/>
  <c r="JR397" i="3"/>
  <c r="JT397" i="3"/>
  <c r="JU397" i="3"/>
  <c r="JW397" i="3"/>
  <c r="JX397" i="3"/>
  <c r="JZ397" i="3"/>
  <c r="KA397" i="3"/>
  <c r="KC397" i="3"/>
  <c r="KD397" i="3"/>
  <c r="KF397" i="3"/>
  <c r="KG397" i="3"/>
  <c r="KI397" i="3"/>
  <c r="KJ397" i="3"/>
  <c r="KL397" i="3"/>
  <c r="KM397" i="3"/>
  <c r="KO397" i="3"/>
  <c r="KP397" i="3"/>
  <c r="KR397" i="3"/>
  <c r="KS397" i="3"/>
  <c r="KU397" i="3"/>
  <c r="KV397" i="3"/>
  <c r="KX397" i="3"/>
  <c r="KY397" i="3"/>
  <c r="LA397" i="3"/>
  <c r="LB397" i="3"/>
  <c r="LD397" i="3"/>
  <c r="LE397" i="3"/>
  <c r="LG397" i="3"/>
  <c r="LH397" i="3"/>
  <c r="LJ397" i="3"/>
  <c r="LK397" i="3"/>
  <c r="LM397" i="3"/>
  <c r="LN397" i="3"/>
  <c r="LP397" i="3"/>
  <c r="LQ397" i="3"/>
  <c r="LX397" i="3"/>
  <c r="LZ397" i="3"/>
  <c r="MA397" i="3"/>
  <c r="MB397" i="3"/>
  <c r="MC397" i="3"/>
  <c r="MD397" i="3"/>
  <c r="MF397" i="3"/>
  <c r="MI397" i="3"/>
  <c r="D398" i="3"/>
  <c r="E398" i="3"/>
  <c r="G398" i="3"/>
  <c r="H398" i="3"/>
  <c r="J398" i="3"/>
  <c r="K398" i="3"/>
  <c r="M398" i="3"/>
  <c r="N398" i="3"/>
  <c r="P398" i="3"/>
  <c r="Q398" i="3"/>
  <c r="S398" i="3"/>
  <c r="T398" i="3"/>
  <c r="V398" i="3"/>
  <c r="W398" i="3"/>
  <c r="Y398" i="3"/>
  <c r="Z398" i="3"/>
  <c r="AB398" i="3"/>
  <c r="AC398" i="3"/>
  <c r="AE398" i="3"/>
  <c r="AF398" i="3"/>
  <c r="AH398" i="3"/>
  <c r="AJ398" i="3" s="1"/>
  <c r="AK398" i="3"/>
  <c r="AL398" i="3"/>
  <c r="AN398" i="3"/>
  <c r="AO398" i="3"/>
  <c r="AQ398" i="3"/>
  <c r="AR398" i="3"/>
  <c r="AT398" i="3"/>
  <c r="AU398" i="3"/>
  <c r="AW398" i="3"/>
  <c r="AX398" i="3"/>
  <c r="AZ398" i="3"/>
  <c r="BA398" i="3"/>
  <c r="BC398" i="3"/>
  <c r="BD398" i="3"/>
  <c r="BF398" i="3"/>
  <c r="BG398" i="3"/>
  <c r="BI398" i="3"/>
  <c r="BJ398" i="3"/>
  <c r="BL398" i="3"/>
  <c r="BM398" i="3"/>
  <c r="BO398" i="3"/>
  <c r="BP398" i="3"/>
  <c r="BR398" i="3"/>
  <c r="BS398" i="3"/>
  <c r="BU398" i="3"/>
  <c r="BV398" i="3"/>
  <c r="BX398" i="3"/>
  <c r="BY398" i="3"/>
  <c r="CA398" i="3"/>
  <c r="CB398" i="3"/>
  <c r="CD398" i="3"/>
  <c r="CE398" i="3"/>
  <c r="CG398" i="3"/>
  <c r="CH398" i="3"/>
  <c r="CJ398" i="3"/>
  <c r="CK398" i="3"/>
  <c r="CM398" i="3"/>
  <c r="CN398" i="3"/>
  <c r="CP398" i="3"/>
  <c r="CQ398" i="3"/>
  <c r="CS398" i="3"/>
  <c r="CT398" i="3"/>
  <c r="CV398" i="3"/>
  <c r="CW398" i="3"/>
  <c r="CY398" i="3"/>
  <c r="CZ398" i="3"/>
  <c r="DB398" i="3"/>
  <c r="DC398" i="3"/>
  <c r="DE398" i="3"/>
  <c r="DF398" i="3"/>
  <c r="DH398" i="3"/>
  <c r="DI398" i="3"/>
  <c r="DK398" i="3"/>
  <c r="DL398" i="3"/>
  <c r="DN398" i="3"/>
  <c r="DO398" i="3"/>
  <c r="DQ398" i="3"/>
  <c r="DR398" i="3"/>
  <c r="DT398" i="3"/>
  <c r="DU398" i="3"/>
  <c r="DW398" i="3"/>
  <c r="DX398" i="3"/>
  <c r="DZ398" i="3"/>
  <c r="EA398" i="3"/>
  <c r="EC398" i="3"/>
  <c r="ED398" i="3"/>
  <c r="EF398" i="3"/>
  <c r="EG398" i="3"/>
  <c r="EI398" i="3"/>
  <c r="EJ398" i="3"/>
  <c r="EL398" i="3"/>
  <c r="EM398" i="3"/>
  <c r="EO398" i="3"/>
  <c r="EP398" i="3"/>
  <c r="ER398" i="3"/>
  <c r="ES398" i="3"/>
  <c r="EU398" i="3"/>
  <c r="EV398" i="3"/>
  <c r="EX398" i="3"/>
  <c r="EY398" i="3"/>
  <c r="FA398" i="3"/>
  <c r="FB398" i="3"/>
  <c r="FD398" i="3"/>
  <c r="FE398" i="3"/>
  <c r="FG398" i="3"/>
  <c r="FH398" i="3"/>
  <c r="FJ398" i="3"/>
  <c r="FK398" i="3"/>
  <c r="FM398" i="3"/>
  <c r="FN398" i="3"/>
  <c r="FP398" i="3"/>
  <c r="FQ398" i="3"/>
  <c r="FS398" i="3"/>
  <c r="FT398" i="3"/>
  <c r="FV398" i="3"/>
  <c r="FW398" i="3"/>
  <c r="FY398" i="3"/>
  <c r="FZ398" i="3"/>
  <c r="GB398" i="3"/>
  <c r="GC398" i="3"/>
  <c r="GE398" i="3"/>
  <c r="GF398" i="3"/>
  <c r="GH398" i="3"/>
  <c r="GI398" i="3"/>
  <c r="GK398" i="3"/>
  <c r="GL398" i="3"/>
  <c r="GN398" i="3"/>
  <c r="GO398" i="3"/>
  <c r="GQ398" i="3"/>
  <c r="GR398" i="3"/>
  <c r="GT398" i="3"/>
  <c r="GU398" i="3"/>
  <c r="GW398" i="3"/>
  <c r="GX398" i="3"/>
  <c r="GZ398" i="3"/>
  <c r="HA398" i="3"/>
  <c r="HC398" i="3"/>
  <c r="HD398" i="3"/>
  <c r="HF398" i="3"/>
  <c r="HG398" i="3"/>
  <c r="HI398" i="3"/>
  <c r="HJ398" i="3"/>
  <c r="HL398" i="3"/>
  <c r="HM398" i="3"/>
  <c r="HO398" i="3"/>
  <c r="HP398" i="3"/>
  <c r="HR398" i="3"/>
  <c r="HS398" i="3"/>
  <c r="HU398" i="3"/>
  <c r="HV398" i="3"/>
  <c r="HX398" i="3"/>
  <c r="HY398" i="3"/>
  <c r="IA398" i="3"/>
  <c r="IB398" i="3"/>
  <c r="ID398" i="3"/>
  <c r="IE398" i="3"/>
  <c r="IG398" i="3"/>
  <c r="IH398" i="3"/>
  <c r="IJ398" i="3"/>
  <c r="IK398" i="3"/>
  <c r="IM398" i="3"/>
  <c r="IN398" i="3"/>
  <c r="IP398" i="3"/>
  <c r="IQ398" i="3"/>
  <c r="IS398" i="3"/>
  <c r="IT398" i="3"/>
  <c r="IV398" i="3"/>
  <c r="IW398" i="3"/>
  <c r="IY398" i="3"/>
  <c r="IZ398" i="3"/>
  <c r="JB398" i="3"/>
  <c r="JC398" i="3"/>
  <c r="JE398" i="3"/>
  <c r="JF398" i="3"/>
  <c r="JH398" i="3"/>
  <c r="JI398" i="3"/>
  <c r="JK398" i="3"/>
  <c r="JL398" i="3"/>
  <c r="JN398" i="3"/>
  <c r="JO398" i="3"/>
  <c r="JQ398" i="3"/>
  <c r="JR398" i="3"/>
  <c r="JT398" i="3"/>
  <c r="JU398" i="3"/>
  <c r="JW398" i="3"/>
  <c r="JX398" i="3"/>
  <c r="JZ398" i="3"/>
  <c r="KA398" i="3"/>
  <c r="KC398" i="3"/>
  <c r="KD398" i="3"/>
  <c r="KF398" i="3"/>
  <c r="KG398" i="3"/>
  <c r="KI398" i="3"/>
  <c r="KJ398" i="3"/>
  <c r="KL398" i="3"/>
  <c r="KM398" i="3"/>
  <c r="KO398" i="3"/>
  <c r="KP398" i="3"/>
  <c r="KR398" i="3"/>
  <c r="KS398" i="3"/>
  <c r="KU398" i="3"/>
  <c r="KV398" i="3"/>
  <c r="KX398" i="3"/>
  <c r="KY398" i="3"/>
  <c r="LA398" i="3"/>
  <c r="LB398" i="3"/>
  <c r="LD398" i="3"/>
  <c r="LE398" i="3"/>
  <c r="LG398" i="3"/>
  <c r="LH398" i="3"/>
  <c r="LJ398" i="3"/>
  <c r="LK398" i="3"/>
  <c r="LM398" i="3"/>
  <c r="LN398" i="3"/>
  <c r="LP398" i="3"/>
  <c r="LQ398" i="3"/>
  <c r="LX398" i="3"/>
  <c r="LZ398" i="3"/>
  <c r="MA398" i="3"/>
  <c r="MB398" i="3"/>
  <c r="MC398" i="3"/>
  <c r="MD398" i="3"/>
  <c r="MF398" i="3"/>
  <c r="MI398" i="3"/>
  <c r="D399" i="3"/>
  <c r="E399" i="3"/>
  <c r="G399" i="3"/>
  <c r="H399" i="3"/>
  <c r="J399" i="3"/>
  <c r="K399" i="3"/>
  <c r="M399" i="3"/>
  <c r="N399" i="3"/>
  <c r="P399" i="3"/>
  <c r="Q399" i="3"/>
  <c r="S399" i="3"/>
  <c r="T399" i="3"/>
  <c r="V399" i="3"/>
  <c r="W399" i="3"/>
  <c r="Y399" i="3"/>
  <c r="Z399" i="3"/>
  <c r="AB399" i="3"/>
  <c r="AC399" i="3"/>
  <c r="AE399" i="3"/>
  <c r="AF399" i="3"/>
  <c r="AH399" i="3"/>
  <c r="AJ399" i="3" s="1"/>
  <c r="AK399" i="3"/>
  <c r="AL399" i="3"/>
  <c r="AN399" i="3"/>
  <c r="AO399" i="3"/>
  <c r="AQ399" i="3"/>
  <c r="AR399" i="3"/>
  <c r="AT399" i="3"/>
  <c r="AU399" i="3"/>
  <c r="AW399" i="3"/>
  <c r="AX399" i="3"/>
  <c r="AZ399" i="3"/>
  <c r="BA399" i="3"/>
  <c r="BC399" i="3"/>
  <c r="BD399" i="3"/>
  <c r="BF399" i="3"/>
  <c r="BG399" i="3"/>
  <c r="BI399" i="3"/>
  <c r="BJ399" i="3"/>
  <c r="BL399" i="3"/>
  <c r="BM399" i="3"/>
  <c r="BO399" i="3"/>
  <c r="BP399" i="3"/>
  <c r="BR399" i="3"/>
  <c r="BS399" i="3"/>
  <c r="BU399" i="3"/>
  <c r="BV399" i="3"/>
  <c r="BX399" i="3"/>
  <c r="BY399" i="3"/>
  <c r="CA399" i="3"/>
  <c r="CB399" i="3"/>
  <c r="CD399" i="3"/>
  <c r="CE399" i="3"/>
  <c r="CG399" i="3"/>
  <c r="CH399" i="3"/>
  <c r="CJ399" i="3"/>
  <c r="CK399" i="3"/>
  <c r="CM399" i="3"/>
  <c r="CN399" i="3"/>
  <c r="CP399" i="3"/>
  <c r="CQ399" i="3"/>
  <c r="CS399" i="3"/>
  <c r="CT399" i="3"/>
  <c r="CV399" i="3"/>
  <c r="CW399" i="3"/>
  <c r="CY399" i="3"/>
  <c r="CZ399" i="3"/>
  <c r="DB399" i="3"/>
  <c r="DC399" i="3"/>
  <c r="DE399" i="3"/>
  <c r="DF399" i="3"/>
  <c r="DH399" i="3"/>
  <c r="DI399" i="3"/>
  <c r="DK399" i="3"/>
  <c r="DL399" i="3"/>
  <c r="DN399" i="3"/>
  <c r="DO399" i="3"/>
  <c r="DQ399" i="3"/>
  <c r="DR399" i="3"/>
  <c r="DT399" i="3"/>
  <c r="DU399" i="3"/>
  <c r="DW399" i="3"/>
  <c r="DX399" i="3"/>
  <c r="DZ399" i="3"/>
  <c r="EA399" i="3"/>
  <c r="EC399" i="3"/>
  <c r="ED399" i="3"/>
  <c r="EF399" i="3"/>
  <c r="EG399" i="3"/>
  <c r="EI399" i="3"/>
  <c r="EJ399" i="3"/>
  <c r="EL399" i="3"/>
  <c r="EM399" i="3"/>
  <c r="EO399" i="3"/>
  <c r="EP399" i="3"/>
  <c r="ER399" i="3"/>
  <c r="ES399" i="3"/>
  <c r="EU399" i="3"/>
  <c r="EV399" i="3"/>
  <c r="EX399" i="3"/>
  <c r="EY399" i="3"/>
  <c r="FA399" i="3"/>
  <c r="FB399" i="3"/>
  <c r="FD399" i="3"/>
  <c r="FE399" i="3"/>
  <c r="FG399" i="3"/>
  <c r="FH399" i="3"/>
  <c r="FJ399" i="3"/>
  <c r="FK399" i="3"/>
  <c r="FM399" i="3"/>
  <c r="FN399" i="3"/>
  <c r="FP399" i="3"/>
  <c r="FQ399" i="3"/>
  <c r="FS399" i="3"/>
  <c r="FT399" i="3"/>
  <c r="FV399" i="3"/>
  <c r="FW399" i="3"/>
  <c r="FY399" i="3"/>
  <c r="FZ399" i="3"/>
  <c r="GB399" i="3"/>
  <c r="GC399" i="3"/>
  <c r="GE399" i="3"/>
  <c r="GF399" i="3"/>
  <c r="GH399" i="3"/>
  <c r="GI399" i="3"/>
  <c r="GK399" i="3"/>
  <c r="GL399" i="3"/>
  <c r="GN399" i="3"/>
  <c r="GO399" i="3"/>
  <c r="GQ399" i="3"/>
  <c r="GR399" i="3"/>
  <c r="GT399" i="3"/>
  <c r="GU399" i="3"/>
  <c r="GW399" i="3"/>
  <c r="GX399" i="3"/>
  <c r="GZ399" i="3"/>
  <c r="HA399" i="3"/>
  <c r="HC399" i="3"/>
  <c r="HD399" i="3"/>
  <c r="HF399" i="3"/>
  <c r="HG399" i="3"/>
  <c r="HI399" i="3"/>
  <c r="HJ399" i="3"/>
  <c r="HL399" i="3"/>
  <c r="HM399" i="3"/>
  <c r="HO399" i="3"/>
  <c r="HP399" i="3"/>
  <c r="HR399" i="3"/>
  <c r="HS399" i="3"/>
  <c r="HU399" i="3"/>
  <c r="HV399" i="3"/>
  <c r="HX399" i="3"/>
  <c r="HY399" i="3"/>
  <c r="IA399" i="3"/>
  <c r="IB399" i="3"/>
  <c r="ID399" i="3"/>
  <c r="IE399" i="3"/>
  <c r="IG399" i="3"/>
  <c r="IH399" i="3"/>
  <c r="IJ399" i="3"/>
  <c r="IK399" i="3"/>
  <c r="IM399" i="3"/>
  <c r="IN399" i="3"/>
  <c r="IP399" i="3"/>
  <c r="IQ399" i="3"/>
  <c r="IS399" i="3"/>
  <c r="IT399" i="3"/>
  <c r="IV399" i="3"/>
  <c r="IW399" i="3"/>
  <c r="IY399" i="3"/>
  <c r="IZ399" i="3"/>
  <c r="JB399" i="3"/>
  <c r="JC399" i="3"/>
  <c r="JE399" i="3"/>
  <c r="JF399" i="3"/>
  <c r="JH399" i="3"/>
  <c r="JI399" i="3"/>
  <c r="JK399" i="3"/>
  <c r="JL399" i="3"/>
  <c r="JN399" i="3"/>
  <c r="JO399" i="3"/>
  <c r="JQ399" i="3"/>
  <c r="JR399" i="3"/>
  <c r="JT399" i="3"/>
  <c r="JU399" i="3"/>
  <c r="JW399" i="3"/>
  <c r="JX399" i="3"/>
  <c r="JZ399" i="3"/>
  <c r="KA399" i="3"/>
  <c r="KC399" i="3"/>
  <c r="KD399" i="3"/>
  <c r="KF399" i="3"/>
  <c r="KG399" i="3"/>
  <c r="KI399" i="3"/>
  <c r="KJ399" i="3"/>
  <c r="KL399" i="3"/>
  <c r="KM399" i="3"/>
  <c r="KO399" i="3"/>
  <c r="KP399" i="3"/>
  <c r="KR399" i="3"/>
  <c r="KS399" i="3"/>
  <c r="KU399" i="3"/>
  <c r="KV399" i="3"/>
  <c r="KX399" i="3"/>
  <c r="KY399" i="3"/>
  <c r="LA399" i="3"/>
  <c r="LB399" i="3"/>
  <c r="LD399" i="3"/>
  <c r="LE399" i="3"/>
  <c r="LG399" i="3"/>
  <c r="LH399" i="3"/>
  <c r="LJ399" i="3"/>
  <c r="LK399" i="3"/>
  <c r="LM399" i="3"/>
  <c r="LN399" i="3"/>
  <c r="LP399" i="3"/>
  <c r="LQ399" i="3"/>
  <c r="LX399" i="3"/>
  <c r="LZ399" i="3"/>
  <c r="MA399" i="3"/>
  <c r="MB399" i="3"/>
  <c r="MC399" i="3"/>
  <c r="MD399" i="3"/>
  <c r="MI399" i="3"/>
  <c r="D400" i="3"/>
  <c r="E400" i="3"/>
  <c r="G400" i="3"/>
  <c r="H400" i="3"/>
  <c r="J400" i="3"/>
  <c r="K400" i="3"/>
  <c r="M400" i="3"/>
  <c r="N400" i="3"/>
  <c r="P400" i="3"/>
  <c r="Q400" i="3"/>
  <c r="S400" i="3"/>
  <c r="T400" i="3"/>
  <c r="V400" i="3"/>
  <c r="W400" i="3"/>
  <c r="Y400" i="3"/>
  <c r="Z400" i="3"/>
  <c r="AB400" i="3"/>
  <c r="AC400" i="3"/>
  <c r="AE400" i="3"/>
  <c r="AF400" i="3"/>
  <c r="AH400" i="3"/>
  <c r="AJ400" i="3" s="1"/>
  <c r="AK400" i="3"/>
  <c r="AL400" i="3"/>
  <c r="AN400" i="3"/>
  <c r="AO400" i="3"/>
  <c r="AQ400" i="3"/>
  <c r="AR400" i="3"/>
  <c r="AT400" i="3"/>
  <c r="AU400" i="3"/>
  <c r="AW400" i="3"/>
  <c r="AX400" i="3"/>
  <c r="AZ400" i="3"/>
  <c r="BA400" i="3"/>
  <c r="BC400" i="3"/>
  <c r="BD400" i="3"/>
  <c r="BF400" i="3"/>
  <c r="BG400" i="3"/>
  <c r="BI400" i="3"/>
  <c r="BJ400" i="3"/>
  <c r="BL400" i="3"/>
  <c r="BM400" i="3"/>
  <c r="BO400" i="3"/>
  <c r="BP400" i="3"/>
  <c r="BR400" i="3"/>
  <c r="BS400" i="3"/>
  <c r="BU400" i="3"/>
  <c r="BV400" i="3"/>
  <c r="BX400" i="3"/>
  <c r="BY400" i="3"/>
  <c r="CA400" i="3"/>
  <c r="CB400" i="3"/>
  <c r="CD400" i="3"/>
  <c r="CE400" i="3"/>
  <c r="CG400" i="3"/>
  <c r="CH400" i="3"/>
  <c r="CJ400" i="3"/>
  <c r="CK400" i="3"/>
  <c r="CM400" i="3"/>
  <c r="CN400" i="3"/>
  <c r="CP400" i="3"/>
  <c r="CQ400" i="3"/>
  <c r="CS400" i="3"/>
  <c r="CT400" i="3"/>
  <c r="CV400" i="3"/>
  <c r="CW400" i="3"/>
  <c r="CY400" i="3"/>
  <c r="CZ400" i="3"/>
  <c r="DB400" i="3"/>
  <c r="DC400" i="3"/>
  <c r="DE400" i="3"/>
  <c r="DF400" i="3"/>
  <c r="DH400" i="3"/>
  <c r="DI400" i="3"/>
  <c r="DK400" i="3"/>
  <c r="DL400" i="3"/>
  <c r="DN400" i="3"/>
  <c r="DO400" i="3"/>
  <c r="DQ400" i="3"/>
  <c r="DR400" i="3"/>
  <c r="DT400" i="3"/>
  <c r="DU400" i="3"/>
  <c r="DW400" i="3"/>
  <c r="DX400" i="3"/>
  <c r="DZ400" i="3"/>
  <c r="EA400" i="3"/>
  <c r="EC400" i="3"/>
  <c r="ED400" i="3"/>
  <c r="EF400" i="3"/>
  <c r="EG400" i="3"/>
  <c r="EI400" i="3"/>
  <c r="EJ400" i="3"/>
  <c r="EL400" i="3"/>
  <c r="EM400" i="3"/>
  <c r="EO400" i="3"/>
  <c r="EP400" i="3"/>
  <c r="ER400" i="3"/>
  <c r="ES400" i="3"/>
  <c r="EU400" i="3"/>
  <c r="EV400" i="3"/>
  <c r="EX400" i="3"/>
  <c r="EY400" i="3"/>
  <c r="FA400" i="3"/>
  <c r="FB400" i="3"/>
  <c r="FD400" i="3"/>
  <c r="FE400" i="3"/>
  <c r="FG400" i="3"/>
  <c r="FH400" i="3"/>
  <c r="FJ400" i="3"/>
  <c r="FK400" i="3"/>
  <c r="FM400" i="3"/>
  <c r="FN400" i="3"/>
  <c r="FP400" i="3"/>
  <c r="FQ400" i="3"/>
  <c r="FS400" i="3"/>
  <c r="FT400" i="3"/>
  <c r="FV400" i="3"/>
  <c r="FW400" i="3"/>
  <c r="FY400" i="3"/>
  <c r="FZ400" i="3"/>
  <c r="GB400" i="3"/>
  <c r="GC400" i="3"/>
  <c r="GE400" i="3"/>
  <c r="GF400" i="3"/>
  <c r="GH400" i="3"/>
  <c r="GI400" i="3"/>
  <c r="GK400" i="3"/>
  <c r="GL400" i="3"/>
  <c r="GN400" i="3"/>
  <c r="GO400" i="3"/>
  <c r="GQ400" i="3"/>
  <c r="GR400" i="3"/>
  <c r="GT400" i="3"/>
  <c r="GU400" i="3"/>
  <c r="GW400" i="3"/>
  <c r="GX400" i="3"/>
  <c r="GZ400" i="3"/>
  <c r="HA400" i="3"/>
  <c r="HC400" i="3"/>
  <c r="HD400" i="3"/>
  <c r="HF400" i="3"/>
  <c r="HG400" i="3"/>
  <c r="HI400" i="3"/>
  <c r="HJ400" i="3"/>
  <c r="HL400" i="3"/>
  <c r="HM400" i="3"/>
  <c r="HO400" i="3"/>
  <c r="HP400" i="3"/>
  <c r="HR400" i="3"/>
  <c r="HS400" i="3"/>
  <c r="HU400" i="3"/>
  <c r="HV400" i="3"/>
  <c r="HX400" i="3"/>
  <c r="HY400" i="3"/>
  <c r="IA400" i="3"/>
  <c r="IB400" i="3"/>
  <c r="ID400" i="3"/>
  <c r="IE400" i="3"/>
  <c r="IG400" i="3"/>
  <c r="IH400" i="3"/>
  <c r="IJ400" i="3"/>
  <c r="IK400" i="3"/>
  <c r="IM400" i="3"/>
  <c r="IN400" i="3"/>
  <c r="IP400" i="3"/>
  <c r="IQ400" i="3"/>
  <c r="IS400" i="3"/>
  <c r="IT400" i="3"/>
  <c r="IV400" i="3"/>
  <c r="IW400" i="3"/>
  <c r="IY400" i="3"/>
  <c r="IZ400" i="3"/>
  <c r="JB400" i="3"/>
  <c r="JC400" i="3"/>
  <c r="JE400" i="3"/>
  <c r="JF400" i="3"/>
  <c r="JH400" i="3"/>
  <c r="JI400" i="3"/>
  <c r="JK400" i="3"/>
  <c r="JL400" i="3"/>
  <c r="JN400" i="3"/>
  <c r="JO400" i="3"/>
  <c r="JQ400" i="3"/>
  <c r="JR400" i="3"/>
  <c r="JT400" i="3"/>
  <c r="JU400" i="3"/>
  <c r="JW400" i="3"/>
  <c r="JX400" i="3"/>
  <c r="JZ400" i="3"/>
  <c r="KA400" i="3"/>
  <c r="KC400" i="3"/>
  <c r="KD400" i="3"/>
  <c r="KF400" i="3"/>
  <c r="KG400" i="3"/>
  <c r="KI400" i="3"/>
  <c r="KJ400" i="3"/>
  <c r="KL400" i="3"/>
  <c r="KM400" i="3"/>
  <c r="KO400" i="3"/>
  <c r="KP400" i="3"/>
  <c r="KR400" i="3"/>
  <c r="KS400" i="3"/>
  <c r="KU400" i="3"/>
  <c r="KV400" i="3"/>
  <c r="KX400" i="3"/>
  <c r="KY400" i="3"/>
  <c r="LA400" i="3"/>
  <c r="LB400" i="3"/>
  <c r="LD400" i="3"/>
  <c r="LE400" i="3"/>
  <c r="LG400" i="3"/>
  <c r="LH400" i="3"/>
  <c r="LJ400" i="3"/>
  <c r="LK400" i="3"/>
  <c r="LM400" i="3"/>
  <c r="LN400" i="3"/>
  <c r="LP400" i="3"/>
  <c r="LQ400" i="3"/>
  <c r="LX400" i="3"/>
  <c r="LZ400" i="3"/>
  <c r="MA400" i="3"/>
  <c r="MB400" i="3"/>
  <c r="MC400" i="3"/>
  <c r="MD400" i="3"/>
  <c r="MI400" i="3"/>
  <c r="D401" i="3"/>
  <c r="E401" i="3"/>
  <c r="G401" i="3"/>
  <c r="H401" i="3"/>
  <c r="J401" i="3"/>
  <c r="K401" i="3"/>
  <c r="M401" i="3"/>
  <c r="N401" i="3"/>
  <c r="P401" i="3"/>
  <c r="Q401" i="3"/>
  <c r="S401" i="3"/>
  <c r="T401" i="3"/>
  <c r="V401" i="3"/>
  <c r="W401" i="3"/>
  <c r="Y401" i="3"/>
  <c r="Z401" i="3"/>
  <c r="AB401" i="3"/>
  <c r="AC401" i="3"/>
  <c r="AE401" i="3"/>
  <c r="AF401" i="3"/>
  <c r="AH401" i="3"/>
  <c r="AJ401" i="3" s="1"/>
  <c r="AK401" i="3"/>
  <c r="AL401" i="3"/>
  <c r="AN401" i="3"/>
  <c r="AO401" i="3"/>
  <c r="AQ401" i="3"/>
  <c r="AR401" i="3"/>
  <c r="AT401" i="3"/>
  <c r="AU401" i="3"/>
  <c r="AW401" i="3"/>
  <c r="AX401" i="3"/>
  <c r="AZ401" i="3"/>
  <c r="BA401" i="3"/>
  <c r="BC401" i="3"/>
  <c r="BD401" i="3"/>
  <c r="BF401" i="3"/>
  <c r="BG401" i="3"/>
  <c r="BI401" i="3"/>
  <c r="BJ401" i="3"/>
  <c r="BL401" i="3"/>
  <c r="BM401" i="3"/>
  <c r="BO401" i="3"/>
  <c r="BP401" i="3"/>
  <c r="BR401" i="3"/>
  <c r="BS401" i="3"/>
  <c r="BU401" i="3"/>
  <c r="BV401" i="3"/>
  <c r="BX401" i="3"/>
  <c r="BY401" i="3"/>
  <c r="CA401" i="3"/>
  <c r="CB401" i="3"/>
  <c r="CD401" i="3"/>
  <c r="CE401" i="3"/>
  <c r="CG401" i="3"/>
  <c r="CH401" i="3"/>
  <c r="CJ401" i="3"/>
  <c r="CK401" i="3"/>
  <c r="CM401" i="3"/>
  <c r="CN401" i="3"/>
  <c r="CP401" i="3"/>
  <c r="CQ401" i="3"/>
  <c r="CS401" i="3"/>
  <c r="CT401" i="3"/>
  <c r="CV401" i="3"/>
  <c r="CW401" i="3"/>
  <c r="CY401" i="3"/>
  <c r="CZ401" i="3"/>
  <c r="DB401" i="3"/>
  <c r="DC401" i="3"/>
  <c r="DE401" i="3"/>
  <c r="DF401" i="3"/>
  <c r="DH401" i="3"/>
  <c r="DI401" i="3"/>
  <c r="DK401" i="3"/>
  <c r="DL401" i="3"/>
  <c r="DN401" i="3"/>
  <c r="DO401" i="3"/>
  <c r="DQ401" i="3"/>
  <c r="DR401" i="3"/>
  <c r="DT401" i="3"/>
  <c r="DU401" i="3"/>
  <c r="DW401" i="3"/>
  <c r="DX401" i="3"/>
  <c r="DZ401" i="3"/>
  <c r="EA401" i="3"/>
  <c r="EC401" i="3"/>
  <c r="ED401" i="3"/>
  <c r="EF401" i="3"/>
  <c r="EG401" i="3"/>
  <c r="EI401" i="3"/>
  <c r="EJ401" i="3"/>
  <c r="EL401" i="3"/>
  <c r="EM401" i="3"/>
  <c r="EO401" i="3"/>
  <c r="EP401" i="3"/>
  <c r="ER401" i="3"/>
  <c r="ES401" i="3"/>
  <c r="EU401" i="3"/>
  <c r="EV401" i="3"/>
  <c r="EX401" i="3"/>
  <c r="EY401" i="3"/>
  <c r="FA401" i="3"/>
  <c r="FB401" i="3"/>
  <c r="FD401" i="3"/>
  <c r="FE401" i="3"/>
  <c r="FG401" i="3"/>
  <c r="FH401" i="3"/>
  <c r="FJ401" i="3"/>
  <c r="FK401" i="3"/>
  <c r="FM401" i="3"/>
  <c r="FN401" i="3"/>
  <c r="FP401" i="3"/>
  <c r="FQ401" i="3"/>
  <c r="FS401" i="3"/>
  <c r="FT401" i="3"/>
  <c r="FV401" i="3"/>
  <c r="FW401" i="3"/>
  <c r="FY401" i="3"/>
  <c r="FZ401" i="3"/>
  <c r="GB401" i="3"/>
  <c r="GC401" i="3"/>
  <c r="GE401" i="3"/>
  <c r="GF401" i="3"/>
  <c r="GH401" i="3"/>
  <c r="GI401" i="3"/>
  <c r="GK401" i="3"/>
  <c r="GL401" i="3"/>
  <c r="GN401" i="3"/>
  <c r="GO401" i="3"/>
  <c r="GQ401" i="3"/>
  <c r="GR401" i="3"/>
  <c r="GT401" i="3"/>
  <c r="GU401" i="3"/>
  <c r="GW401" i="3"/>
  <c r="GX401" i="3"/>
  <c r="GZ401" i="3"/>
  <c r="HA401" i="3"/>
  <c r="HC401" i="3"/>
  <c r="HD401" i="3"/>
  <c r="HF401" i="3"/>
  <c r="HG401" i="3"/>
  <c r="HI401" i="3"/>
  <c r="HJ401" i="3"/>
  <c r="HL401" i="3"/>
  <c r="HM401" i="3"/>
  <c r="HO401" i="3"/>
  <c r="HP401" i="3"/>
  <c r="HR401" i="3"/>
  <c r="HS401" i="3"/>
  <c r="HU401" i="3"/>
  <c r="HV401" i="3"/>
  <c r="HX401" i="3"/>
  <c r="HY401" i="3"/>
  <c r="IA401" i="3"/>
  <c r="IB401" i="3"/>
  <c r="ID401" i="3"/>
  <c r="IE401" i="3"/>
  <c r="IG401" i="3"/>
  <c r="IH401" i="3"/>
  <c r="IJ401" i="3"/>
  <c r="IK401" i="3"/>
  <c r="IM401" i="3"/>
  <c r="IN401" i="3"/>
  <c r="IP401" i="3"/>
  <c r="IQ401" i="3"/>
  <c r="IS401" i="3"/>
  <c r="IT401" i="3"/>
  <c r="IV401" i="3"/>
  <c r="IW401" i="3"/>
  <c r="IY401" i="3"/>
  <c r="IZ401" i="3"/>
  <c r="JB401" i="3"/>
  <c r="JC401" i="3"/>
  <c r="JE401" i="3"/>
  <c r="JF401" i="3"/>
  <c r="JH401" i="3"/>
  <c r="JI401" i="3"/>
  <c r="JK401" i="3"/>
  <c r="JL401" i="3"/>
  <c r="JN401" i="3"/>
  <c r="JO401" i="3"/>
  <c r="JQ401" i="3"/>
  <c r="JR401" i="3"/>
  <c r="JT401" i="3"/>
  <c r="JU401" i="3"/>
  <c r="JW401" i="3"/>
  <c r="JX401" i="3"/>
  <c r="JZ401" i="3"/>
  <c r="KA401" i="3"/>
  <c r="KC401" i="3"/>
  <c r="KD401" i="3"/>
  <c r="KF401" i="3"/>
  <c r="KG401" i="3"/>
  <c r="KI401" i="3"/>
  <c r="KJ401" i="3"/>
  <c r="KL401" i="3"/>
  <c r="KM401" i="3"/>
  <c r="KO401" i="3"/>
  <c r="KP401" i="3"/>
  <c r="KR401" i="3"/>
  <c r="KS401" i="3"/>
  <c r="KU401" i="3"/>
  <c r="KV401" i="3"/>
  <c r="KX401" i="3"/>
  <c r="KY401" i="3"/>
  <c r="LA401" i="3"/>
  <c r="LB401" i="3"/>
  <c r="LD401" i="3"/>
  <c r="LE401" i="3"/>
  <c r="LG401" i="3"/>
  <c r="LH401" i="3"/>
  <c r="LJ401" i="3"/>
  <c r="LK401" i="3"/>
  <c r="LM401" i="3"/>
  <c r="LN401" i="3"/>
  <c r="LP401" i="3"/>
  <c r="LQ401" i="3"/>
  <c r="LX401" i="3"/>
  <c r="LZ401" i="3"/>
  <c r="MA401" i="3"/>
  <c r="MB401" i="3"/>
  <c r="MC401" i="3"/>
  <c r="MD401" i="3"/>
  <c r="MF401" i="3"/>
  <c r="MI401" i="3"/>
  <c r="D402" i="3"/>
  <c r="E402" i="3"/>
  <c r="G402" i="3"/>
  <c r="H402" i="3"/>
  <c r="J402" i="3"/>
  <c r="K402" i="3"/>
  <c r="M402" i="3"/>
  <c r="N402" i="3"/>
  <c r="P402" i="3"/>
  <c r="Q402" i="3"/>
  <c r="S402" i="3"/>
  <c r="T402" i="3"/>
  <c r="V402" i="3"/>
  <c r="W402" i="3"/>
  <c r="Y402" i="3"/>
  <c r="Z402" i="3"/>
  <c r="AB402" i="3"/>
  <c r="AC402" i="3"/>
  <c r="AE402" i="3"/>
  <c r="AF402" i="3"/>
  <c r="AH402" i="3"/>
  <c r="AJ402" i="3" s="1"/>
  <c r="AK402" i="3"/>
  <c r="AL402" i="3"/>
  <c r="AN402" i="3"/>
  <c r="AO402" i="3"/>
  <c r="AQ402" i="3"/>
  <c r="AR402" i="3"/>
  <c r="AT402" i="3"/>
  <c r="AU402" i="3"/>
  <c r="AW402" i="3"/>
  <c r="AX402" i="3"/>
  <c r="AZ402" i="3"/>
  <c r="BA402" i="3"/>
  <c r="BC402" i="3"/>
  <c r="BD402" i="3"/>
  <c r="BF402" i="3"/>
  <c r="BG402" i="3"/>
  <c r="BI402" i="3"/>
  <c r="BJ402" i="3"/>
  <c r="BL402" i="3"/>
  <c r="BM402" i="3"/>
  <c r="BO402" i="3"/>
  <c r="BP402" i="3"/>
  <c r="BR402" i="3"/>
  <c r="BS402" i="3"/>
  <c r="BU402" i="3"/>
  <c r="BV402" i="3"/>
  <c r="BX402" i="3"/>
  <c r="BY402" i="3"/>
  <c r="CA402" i="3"/>
  <c r="CB402" i="3"/>
  <c r="CD402" i="3"/>
  <c r="CE402" i="3"/>
  <c r="CG402" i="3"/>
  <c r="CH402" i="3"/>
  <c r="CJ402" i="3"/>
  <c r="CK402" i="3"/>
  <c r="CM402" i="3"/>
  <c r="CN402" i="3"/>
  <c r="CP402" i="3"/>
  <c r="CQ402" i="3"/>
  <c r="CS402" i="3"/>
  <c r="CT402" i="3"/>
  <c r="CV402" i="3"/>
  <c r="CW402" i="3"/>
  <c r="CY402" i="3"/>
  <c r="CZ402" i="3"/>
  <c r="DB402" i="3"/>
  <c r="DC402" i="3"/>
  <c r="DE402" i="3"/>
  <c r="DF402" i="3"/>
  <c r="DH402" i="3"/>
  <c r="DI402" i="3"/>
  <c r="DK402" i="3"/>
  <c r="DL402" i="3"/>
  <c r="DN402" i="3"/>
  <c r="DO402" i="3"/>
  <c r="DQ402" i="3"/>
  <c r="DR402" i="3"/>
  <c r="DT402" i="3"/>
  <c r="DU402" i="3"/>
  <c r="DW402" i="3"/>
  <c r="DX402" i="3"/>
  <c r="DZ402" i="3"/>
  <c r="EA402" i="3"/>
  <c r="EC402" i="3"/>
  <c r="ED402" i="3"/>
  <c r="EF402" i="3"/>
  <c r="EG402" i="3"/>
  <c r="EI402" i="3"/>
  <c r="EJ402" i="3"/>
  <c r="EL402" i="3"/>
  <c r="EM402" i="3"/>
  <c r="EO402" i="3"/>
  <c r="EP402" i="3"/>
  <c r="ER402" i="3"/>
  <c r="ES402" i="3"/>
  <c r="EU402" i="3"/>
  <c r="EV402" i="3"/>
  <c r="EX402" i="3"/>
  <c r="EY402" i="3"/>
  <c r="FA402" i="3"/>
  <c r="FB402" i="3"/>
  <c r="FD402" i="3"/>
  <c r="FE402" i="3"/>
  <c r="FG402" i="3"/>
  <c r="FH402" i="3"/>
  <c r="FJ402" i="3"/>
  <c r="FK402" i="3"/>
  <c r="FM402" i="3"/>
  <c r="FN402" i="3"/>
  <c r="FP402" i="3"/>
  <c r="FQ402" i="3"/>
  <c r="FS402" i="3"/>
  <c r="FT402" i="3"/>
  <c r="FV402" i="3"/>
  <c r="FW402" i="3"/>
  <c r="FY402" i="3"/>
  <c r="FZ402" i="3"/>
  <c r="GB402" i="3"/>
  <c r="GC402" i="3"/>
  <c r="GE402" i="3"/>
  <c r="GF402" i="3"/>
  <c r="GH402" i="3"/>
  <c r="GI402" i="3"/>
  <c r="GK402" i="3"/>
  <c r="GL402" i="3"/>
  <c r="GN402" i="3"/>
  <c r="GO402" i="3"/>
  <c r="GQ402" i="3"/>
  <c r="GR402" i="3"/>
  <c r="GT402" i="3"/>
  <c r="GU402" i="3"/>
  <c r="GW402" i="3"/>
  <c r="GX402" i="3"/>
  <c r="GZ402" i="3"/>
  <c r="HA402" i="3"/>
  <c r="HC402" i="3"/>
  <c r="HD402" i="3"/>
  <c r="HF402" i="3"/>
  <c r="HG402" i="3"/>
  <c r="HI402" i="3"/>
  <c r="HJ402" i="3"/>
  <c r="HL402" i="3"/>
  <c r="HM402" i="3"/>
  <c r="HO402" i="3"/>
  <c r="HP402" i="3"/>
  <c r="HR402" i="3"/>
  <c r="HS402" i="3"/>
  <c r="HU402" i="3"/>
  <c r="HV402" i="3"/>
  <c r="HX402" i="3"/>
  <c r="HY402" i="3"/>
  <c r="IA402" i="3"/>
  <c r="IB402" i="3"/>
  <c r="ID402" i="3"/>
  <c r="IE402" i="3"/>
  <c r="IG402" i="3"/>
  <c r="IH402" i="3"/>
  <c r="IJ402" i="3"/>
  <c r="IK402" i="3"/>
  <c r="IM402" i="3"/>
  <c r="IN402" i="3"/>
  <c r="IP402" i="3"/>
  <c r="IQ402" i="3"/>
  <c r="IS402" i="3"/>
  <c r="IT402" i="3"/>
  <c r="IV402" i="3"/>
  <c r="IW402" i="3"/>
  <c r="IY402" i="3"/>
  <c r="IZ402" i="3"/>
  <c r="JB402" i="3"/>
  <c r="JC402" i="3"/>
  <c r="JE402" i="3"/>
  <c r="JF402" i="3"/>
  <c r="JH402" i="3"/>
  <c r="JI402" i="3"/>
  <c r="JK402" i="3"/>
  <c r="JL402" i="3"/>
  <c r="JN402" i="3"/>
  <c r="JO402" i="3"/>
  <c r="JQ402" i="3"/>
  <c r="JR402" i="3"/>
  <c r="JT402" i="3"/>
  <c r="JU402" i="3"/>
  <c r="JW402" i="3"/>
  <c r="JX402" i="3"/>
  <c r="JZ402" i="3"/>
  <c r="KA402" i="3"/>
  <c r="KC402" i="3"/>
  <c r="KD402" i="3"/>
  <c r="KF402" i="3"/>
  <c r="KG402" i="3"/>
  <c r="KI402" i="3"/>
  <c r="KJ402" i="3"/>
  <c r="KL402" i="3"/>
  <c r="KM402" i="3"/>
  <c r="KO402" i="3"/>
  <c r="KP402" i="3"/>
  <c r="KR402" i="3"/>
  <c r="KS402" i="3"/>
  <c r="KU402" i="3"/>
  <c r="KV402" i="3"/>
  <c r="KX402" i="3"/>
  <c r="KY402" i="3"/>
  <c r="LA402" i="3"/>
  <c r="LB402" i="3"/>
  <c r="LD402" i="3"/>
  <c r="LE402" i="3"/>
  <c r="LG402" i="3"/>
  <c r="LH402" i="3"/>
  <c r="LJ402" i="3"/>
  <c r="LK402" i="3"/>
  <c r="LM402" i="3"/>
  <c r="LN402" i="3"/>
  <c r="LP402" i="3"/>
  <c r="LQ402" i="3"/>
  <c r="LX402" i="3"/>
  <c r="LZ402" i="3"/>
  <c r="MA402" i="3"/>
  <c r="MB402" i="3"/>
  <c r="MC402" i="3"/>
  <c r="MD402" i="3"/>
  <c r="MF402" i="3"/>
  <c r="MI402" i="3"/>
  <c r="D403" i="3"/>
  <c r="E403" i="3"/>
  <c r="G403" i="3"/>
  <c r="H403" i="3"/>
  <c r="J403" i="3"/>
  <c r="K403" i="3"/>
  <c r="M403" i="3"/>
  <c r="N403" i="3"/>
  <c r="P403" i="3"/>
  <c r="Q403" i="3"/>
  <c r="S403" i="3"/>
  <c r="T403" i="3"/>
  <c r="V403" i="3"/>
  <c r="W403" i="3"/>
  <c r="Y403" i="3"/>
  <c r="Z403" i="3"/>
  <c r="AB403" i="3"/>
  <c r="AC403" i="3"/>
  <c r="AE403" i="3"/>
  <c r="AF403" i="3"/>
  <c r="AH403" i="3"/>
  <c r="AJ403" i="3" s="1"/>
  <c r="AK403" i="3"/>
  <c r="AL403" i="3"/>
  <c r="AN403" i="3"/>
  <c r="AO403" i="3"/>
  <c r="AQ403" i="3"/>
  <c r="AR403" i="3"/>
  <c r="AT403" i="3"/>
  <c r="AU403" i="3"/>
  <c r="AW403" i="3"/>
  <c r="AX403" i="3"/>
  <c r="AZ403" i="3"/>
  <c r="BA403" i="3"/>
  <c r="BC403" i="3"/>
  <c r="BD403" i="3"/>
  <c r="BF403" i="3"/>
  <c r="BG403" i="3"/>
  <c r="BI403" i="3"/>
  <c r="BJ403" i="3"/>
  <c r="BL403" i="3"/>
  <c r="BM403" i="3"/>
  <c r="BO403" i="3"/>
  <c r="BP403" i="3"/>
  <c r="BR403" i="3"/>
  <c r="BS403" i="3"/>
  <c r="BU403" i="3"/>
  <c r="BV403" i="3"/>
  <c r="BX403" i="3"/>
  <c r="BY403" i="3"/>
  <c r="CA403" i="3"/>
  <c r="CB403" i="3"/>
  <c r="CD403" i="3"/>
  <c r="CE403" i="3"/>
  <c r="CG403" i="3"/>
  <c r="CH403" i="3"/>
  <c r="CJ403" i="3"/>
  <c r="CK403" i="3"/>
  <c r="CM403" i="3"/>
  <c r="CN403" i="3"/>
  <c r="CP403" i="3"/>
  <c r="CQ403" i="3"/>
  <c r="CS403" i="3"/>
  <c r="CT403" i="3"/>
  <c r="CV403" i="3"/>
  <c r="CW403" i="3"/>
  <c r="CY403" i="3"/>
  <c r="CZ403" i="3"/>
  <c r="DB403" i="3"/>
  <c r="DC403" i="3"/>
  <c r="DE403" i="3"/>
  <c r="DF403" i="3"/>
  <c r="DH403" i="3"/>
  <c r="DI403" i="3"/>
  <c r="DK403" i="3"/>
  <c r="DL403" i="3"/>
  <c r="DN403" i="3"/>
  <c r="DO403" i="3"/>
  <c r="DQ403" i="3"/>
  <c r="DR403" i="3"/>
  <c r="DT403" i="3"/>
  <c r="DU403" i="3"/>
  <c r="DW403" i="3"/>
  <c r="DX403" i="3"/>
  <c r="DZ403" i="3"/>
  <c r="EA403" i="3"/>
  <c r="EC403" i="3"/>
  <c r="ED403" i="3"/>
  <c r="EF403" i="3"/>
  <c r="EG403" i="3"/>
  <c r="EI403" i="3"/>
  <c r="EJ403" i="3"/>
  <c r="EL403" i="3"/>
  <c r="EM403" i="3"/>
  <c r="EO403" i="3"/>
  <c r="EP403" i="3"/>
  <c r="ER403" i="3"/>
  <c r="ES403" i="3"/>
  <c r="EU403" i="3"/>
  <c r="EV403" i="3"/>
  <c r="EX403" i="3"/>
  <c r="EY403" i="3"/>
  <c r="FA403" i="3"/>
  <c r="FB403" i="3"/>
  <c r="FD403" i="3"/>
  <c r="FE403" i="3"/>
  <c r="FG403" i="3"/>
  <c r="FH403" i="3"/>
  <c r="FJ403" i="3"/>
  <c r="FK403" i="3"/>
  <c r="FM403" i="3"/>
  <c r="FN403" i="3"/>
  <c r="FP403" i="3"/>
  <c r="FQ403" i="3"/>
  <c r="FS403" i="3"/>
  <c r="FT403" i="3"/>
  <c r="FV403" i="3"/>
  <c r="FW403" i="3"/>
  <c r="FY403" i="3"/>
  <c r="FZ403" i="3"/>
  <c r="GB403" i="3"/>
  <c r="GC403" i="3"/>
  <c r="GE403" i="3"/>
  <c r="GF403" i="3"/>
  <c r="GH403" i="3"/>
  <c r="GI403" i="3"/>
  <c r="GK403" i="3"/>
  <c r="GL403" i="3"/>
  <c r="GN403" i="3"/>
  <c r="GO403" i="3"/>
  <c r="GQ403" i="3"/>
  <c r="GR403" i="3"/>
  <c r="GT403" i="3"/>
  <c r="GU403" i="3"/>
  <c r="GW403" i="3"/>
  <c r="GX403" i="3"/>
  <c r="GZ403" i="3"/>
  <c r="HA403" i="3"/>
  <c r="HC403" i="3"/>
  <c r="HD403" i="3"/>
  <c r="HF403" i="3"/>
  <c r="HG403" i="3"/>
  <c r="HI403" i="3"/>
  <c r="HJ403" i="3"/>
  <c r="HL403" i="3"/>
  <c r="HM403" i="3"/>
  <c r="HO403" i="3"/>
  <c r="HP403" i="3"/>
  <c r="HR403" i="3"/>
  <c r="HS403" i="3"/>
  <c r="HU403" i="3"/>
  <c r="HV403" i="3"/>
  <c r="HX403" i="3"/>
  <c r="HY403" i="3"/>
  <c r="IA403" i="3"/>
  <c r="IB403" i="3"/>
  <c r="ID403" i="3"/>
  <c r="IE403" i="3"/>
  <c r="IG403" i="3"/>
  <c r="IH403" i="3"/>
  <c r="IJ403" i="3"/>
  <c r="IK403" i="3"/>
  <c r="IM403" i="3"/>
  <c r="IN403" i="3"/>
  <c r="IP403" i="3"/>
  <c r="IQ403" i="3"/>
  <c r="IS403" i="3"/>
  <c r="IT403" i="3"/>
  <c r="IV403" i="3"/>
  <c r="IW403" i="3"/>
  <c r="IY403" i="3"/>
  <c r="IZ403" i="3"/>
  <c r="JB403" i="3"/>
  <c r="JC403" i="3"/>
  <c r="JE403" i="3"/>
  <c r="JF403" i="3"/>
  <c r="JH403" i="3"/>
  <c r="JI403" i="3"/>
  <c r="JK403" i="3"/>
  <c r="JL403" i="3"/>
  <c r="JN403" i="3"/>
  <c r="JO403" i="3"/>
  <c r="JQ403" i="3"/>
  <c r="JR403" i="3"/>
  <c r="JT403" i="3"/>
  <c r="JU403" i="3"/>
  <c r="JW403" i="3"/>
  <c r="JX403" i="3"/>
  <c r="JZ403" i="3"/>
  <c r="KA403" i="3"/>
  <c r="KC403" i="3"/>
  <c r="KD403" i="3"/>
  <c r="KF403" i="3"/>
  <c r="KG403" i="3"/>
  <c r="KI403" i="3"/>
  <c r="KJ403" i="3"/>
  <c r="KL403" i="3"/>
  <c r="KM403" i="3"/>
  <c r="KO403" i="3"/>
  <c r="KP403" i="3"/>
  <c r="KR403" i="3"/>
  <c r="KS403" i="3"/>
  <c r="KU403" i="3"/>
  <c r="KV403" i="3"/>
  <c r="KX403" i="3"/>
  <c r="KY403" i="3"/>
  <c r="LA403" i="3"/>
  <c r="LB403" i="3"/>
  <c r="LD403" i="3"/>
  <c r="LE403" i="3"/>
  <c r="LG403" i="3"/>
  <c r="LH403" i="3"/>
  <c r="LJ403" i="3"/>
  <c r="LK403" i="3"/>
  <c r="LM403" i="3"/>
  <c r="LN403" i="3"/>
  <c r="LP403" i="3"/>
  <c r="LQ403" i="3"/>
  <c r="LX403" i="3"/>
  <c r="LZ403" i="3"/>
  <c r="MA403" i="3"/>
  <c r="MB403" i="3"/>
  <c r="MC403" i="3"/>
  <c r="MD403" i="3"/>
  <c r="MF403" i="3"/>
  <c r="MI403" i="3"/>
  <c r="D404" i="3"/>
  <c r="E404" i="3"/>
  <c r="G404" i="3"/>
  <c r="H404" i="3"/>
  <c r="J404" i="3"/>
  <c r="K404" i="3"/>
  <c r="M404" i="3"/>
  <c r="N404" i="3"/>
  <c r="P404" i="3"/>
  <c r="Q404" i="3"/>
  <c r="S404" i="3"/>
  <c r="T404" i="3"/>
  <c r="V404" i="3"/>
  <c r="W404" i="3"/>
  <c r="Y404" i="3"/>
  <c r="Z404" i="3"/>
  <c r="AB404" i="3"/>
  <c r="AC404" i="3"/>
  <c r="AE404" i="3"/>
  <c r="AF404" i="3"/>
  <c r="AH404" i="3"/>
  <c r="AJ404" i="3" s="1"/>
  <c r="AK404" i="3"/>
  <c r="AL404" i="3"/>
  <c r="AN404" i="3"/>
  <c r="AO404" i="3"/>
  <c r="AQ404" i="3"/>
  <c r="AR404" i="3"/>
  <c r="AT404" i="3"/>
  <c r="AU404" i="3"/>
  <c r="AW404" i="3"/>
  <c r="AX404" i="3"/>
  <c r="AZ404" i="3"/>
  <c r="BA404" i="3"/>
  <c r="BC404" i="3"/>
  <c r="BD404" i="3"/>
  <c r="BF404" i="3"/>
  <c r="BG404" i="3"/>
  <c r="BI404" i="3"/>
  <c r="BJ404" i="3"/>
  <c r="BL404" i="3"/>
  <c r="BM404" i="3"/>
  <c r="BO404" i="3"/>
  <c r="BP404" i="3"/>
  <c r="BR404" i="3"/>
  <c r="BS404" i="3"/>
  <c r="BU404" i="3"/>
  <c r="BV404" i="3"/>
  <c r="BX404" i="3"/>
  <c r="BY404" i="3"/>
  <c r="CA404" i="3"/>
  <c r="CB404" i="3"/>
  <c r="CD404" i="3"/>
  <c r="CE404" i="3"/>
  <c r="CG404" i="3"/>
  <c r="CH404" i="3"/>
  <c r="CJ404" i="3"/>
  <c r="CK404" i="3"/>
  <c r="CM404" i="3"/>
  <c r="CN404" i="3"/>
  <c r="CP404" i="3"/>
  <c r="CQ404" i="3"/>
  <c r="CS404" i="3"/>
  <c r="CT404" i="3"/>
  <c r="CV404" i="3"/>
  <c r="CW404" i="3"/>
  <c r="CY404" i="3"/>
  <c r="CZ404" i="3"/>
  <c r="DB404" i="3"/>
  <c r="DC404" i="3"/>
  <c r="DE404" i="3"/>
  <c r="DF404" i="3"/>
  <c r="DH404" i="3"/>
  <c r="DI404" i="3"/>
  <c r="DK404" i="3"/>
  <c r="DL404" i="3"/>
  <c r="DN404" i="3"/>
  <c r="DO404" i="3"/>
  <c r="DQ404" i="3"/>
  <c r="DR404" i="3"/>
  <c r="DT404" i="3"/>
  <c r="DU404" i="3"/>
  <c r="DW404" i="3"/>
  <c r="DX404" i="3"/>
  <c r="DZ404" i="3"/>
  <c r="EA404" i="3"/>
  <c r="EC404" i="3"/>
  <c r="ED404" i="3"/>
  <c r="EF404" i="3"/>
  <c r="EG404" i="3"/>
  <c r="EI404" i="3"/>
  <c r="EJ404" i="3"/>
  <c r="EL404" i="3"/>
  <c r="EM404" i="3"/>
  <c r="EO404" i="3"/>
  <c r="EP404" i="3"/>
  <c r="ER404" i="3"/>
  <c r="ES404" i="3"/>
  <c r="EU404" i="3"/>
  <c r="EV404" i="3"/>
  <c r="EX404" i="3"/>
  <c r="EY404" i="3"/>
  <c r="FA404" i="3"/>
  <c r="FB404" i="3"/>
  <c r="FD404" i="3"/>
  <c r="FE404" i="3"/>
  <c r="FG404" i="3"/>
  <c r="FH404" i="3"/>
  <c r="FJ404" i="3"/>
  <c r="FK404" i="3"/>
  <c r="FM404" i="3"/>
  <c r="FN404" i="3"/>
  <c r="FP404" i="3"/>
  <c r="FQ404" i="3"/>
  <c r="FS404" i="3"/>
  <c r="FT404" i="3"/>
  <c r="FV404" i="3"/>
  <c r="FW404" i="3"/>
  <c r="FY404" i="3"/>
  <c r="FZ404" i="3"/>
  <c r="GB404" i="3"/>
  <c r="GC404" i="3"/>
  <c r="GE404" i="3"/>
  <c r="GF404" i="3"/>
  <c r="GH404" i="3"/>
  <c r="GI404" i="3"/>
  <c r="GK404" i="3"/>
  <c r="GL404" i="3"/>
  <c r="GN404" i="3"/>
  <c r="GO404" i="3"/>
  <c r="GQ404" i="3"/>
  <c r="GR404" i="3"/>
  <c r="GT404" i="3"/>
  <c r="GU404" i="3"/>
  <c r="GW404" i="3"/>
  <c r="GX404" i="3"/>
  <c r="GZ404" i="3"/>
  <c r="HA404" i="3"/>
  <c r="HC404" i="3"/>
  <c r="HD404" i="3"/>
  <c r="HF404" i="3"/>
  <c r="HG404" i="3"/>
  <c r="HI404" i="3"/>
  <c r="HJ404" i="3"/>
  <c r="HL404" i="3"/>
  <c r="HM404" i="3"/>
  <c r="HO404" i="3"/>
  <c r="HP404" i="3"/>
  <c r="HR404" i="3"/>
  <c r="HS404" i="3"/>
  <c r="HU404" i="3"/>
  <c r="HV404" i="3"/>
  <c r="HX404" i="3"/>
  <c r="HY404" i="3"/>
  <c r="IA404" i="3"/>
  <c r="IB404" i="3"/>
  <c r="ID404" i="3"/>
  <c r="IE404" i="3"/>
  <c r="IG404" i="3"/>
  <c r="IH404" i="3"/>
  <c r="IJ404" i="3"/>
  <c r="IK404" i="3"/>
  <c r="IM404" i="3"/>
  <c r="IN404" i="3"/>
  <c r="IP404" i="3"/>
  <c r="IQ404" i="3"/>
  <c r="IS404" i="3"/>
  <c r="IT404" i="3"/>
  <c r="IV404" i="3"/>
  <c r="IW404" i="3"/>
  <c r="IY404" i="3"/>
  <c r="IZ404" i="3"/>
  <c r="JB404" i="3"/>
  <c r="JC404" i="3"/>
  <c r="JE404" i="3"/>
  <c r="JF404" i="3"/>
  <c r="JH404" i="3"/>
  <c r="JI404" i="3"/>
  <c r="JK404" i="3"/>
  <c r="JL404" i="3"/>
  <c r="JN404" i="3"/>
  <c r="JO404" i="3"/>
  <c r="JQ404" i="3"/>
  <c r="JR404" i="3"/>
  <c r="JT404" i="3"/>
  <c r="JU404" i="3"/>
  <c r="JW404" i="3"/>
  <c r="JX404" i="3"/>
  <c r="JZ404" i="3"/>
  <c r="KA404" i="3"/>
  <c r="KC404" i="3"/>
  <c r="KD404" i="3"/>
  <c r="KF404" i="3"/>
  <c r="KG404" i="3"/>
  <c r="KI404" i="3"/>
  <c r="KJ404" i="3"/>
  <c r="KL404" i="3"/>
  <c r="KM404" i="3"/>
  <c r="KO404" i="3"/>
  <c r="KP404" i="3"/>
  <c r="KR404" i="3"/>
  <c r="KS404" i="3"/>
  <c r="KU404" i="3"/>
  <c r="KV404" i="3"/>
  <c r="KX404" i="3"/>
  <c r="KY404" i="3"/>
  <c r="LA404" i="3"/>
  <c r="LB404" i="3"/>
  <c r="LD404" i="3"/>
  <c r="LE404" i="3"/>
  <c r="LG404" i="3"/>
  <c r="LH404" i="3"/>
  <c r="LJ404" i="3"/>
  <c r="LK404" i="3"/>
  <c r="LM404" i="3"/>
  <c r="LN404" i="3"/>
  <c r="LP404" i="3"/>
  <c r="LQ404" i="3"/>
  <c r="LX404" i="3"/>
  <c r="LZ404" i="3"/>
  <c r="MA404" i="3"/>
  <c r="MB404" i="3"/>
  <c r="MC404" i="3"/>
  <c r="MD404" i="3"/>
  <c r="MF404" i="3"/>
  <c r="MI404" i="3"/>
  <c r="D405" i="3"/>
  <c r="E405" i="3"/>
  <c r="G405" i="3"/>
  <c r="H405" i="3"/>
  <c r="J405" i="3"/>
  <c r="K405" i="3"/>
  <c r="M405" i="3"/>
  <c r="N405" i="3"/>
  <c r="P405" i="3"/>
  <c r="Q405" i="3"/>
  <c r="S405" i="3"/>
  <c r="T405" i="3"/>
  <c r="V405" i="3"/>
  <c r="W405" i="3"/>
  <c r="Y405" i="3"/>
  <c r="Z405" i="3"/>
  <c r="AB405" i="3"/>
  <c r="AC405" i="3"/>
  <c r="AE405" i="3"/>
  <c r="AF405" i="3"/>
  <c r="AH405" i="3"/>
  <c r="AJ405" i="3" s="1"/>
  <c r="AK405" i="3"/>
  <c r="AL405" i="3"/>
  <c r="AN405" i="3"/>
  <c r="AO405" i="3"/>
  <c r="AQ405" i="3"/>
  <c r="AR405" i="3"/>
  <c r="AT405" i="3"/>
  <c r="AU405" i="3"/>
  <c r="AW405" i="3"/>
  <c r="AX405" i="3"/>
  <c r="AZ405" i="3"/>
  <c r="BA405" i="3"/>
  <c r="BC405" i="3"/>
  <c r="BD405" i="3"/>
  <c r="BF405" i="3"/>
  <c r="BG405" i="3"/>
  <c r="BI405" i="3"/>
  <c r="BJ405" i="3"/>
  <c r="BL405" i="3"/>
  <c r="BM405" i="3"/>
  <c r="BO405" i="3"/>
  <c r="BP405" i="3"/>
  <c r="BR405" i="3"/>
  <c r="BS405" i="3"/>
  <c r="BU405" i="3"/>
  <c r="BV405" i="3"/>
  <c r="BX405" i="3"/>
  <c r="BY405" i="3"/>
  <c r="CA405" i="3"/>
  <c r="CB405" i="3"/>
  <c r="CD405" i="3"/>
  <c r="CE405" i="3"/>
  <c r="CG405" i="3"/>
  <c r="CH405" i="3"/>
  <c r="CJ405" i="3"/>
  <c r="CK405" i="3"/>
  <c r="CM405" i="3"/>
  <c r="CN405" i="3"/>
  <c r="CP405" i="3"/>
  <c r="CQ405" i="3"/>
  <c r="CS405" i="3"/>
  <c r="CT405" i="3"/>
  <c r="CV405" i="3"/>
  <c r="CW405" i="3"/>
  <c r="CY405" i="3"/>
  <c r="CZ405" i="3"/>
  <c r="DB405" i="3"/>
  <c r="DC405" i="3"/>
  <c r="DE405" i="3"/>
  <c r="DF405" i="3"/>
  <c r="DH405" i="3"/>
  <c r="DI405" i="3"/>
  <c r="DK405" i="3"/>
  <c r="DL405" i="3"/>
  <c r="DN405" i="3"/>
  <c r="DO405" i="3"/>
  <c r="DQ405" i="3"/>
  <c r="DR405" i="3"/>
  <c r="DT405" i="3"/>
  <c r="DU405" i="3"/>
  <c r="DW405" i="3"/>
  <c r="DX405" i="3"/>
  <c r="DZ405" i="3"/>
  <c r="EA405" i="3"/>
  <c r="EC405" i="3"/>
  <c r="ED405" i="3"/>
  <c r="EF405" i="3"/>
  <c r="EG405" i="3"/>
  <c r="EI405" i="3"/>
  <c r="EJ405" i="3"/>
  <c r="EL405" i="3"/>
  <c r="EM405" i="3"/>
  <c r="EO405" i="3"/>
  <c r="EP405" i="3"/>
  <c r="ER405" i="3"/>
  <c r="ES405" i="3"/>
  <c r="EU405" i="3"/>
  <c r="EV405" i="3"/>
  <c r="EX405" i="3"/>
  <c r="EY405" i="3"/>
  <c r="FA405" i="3"/>
  <c r="FB405" i="3"/>
  <c r="FD405" i="3"/>
  <c r="FE405" i="3"/>
  <c r="FG405" i="3"/>
  <c r="FH405" i="3"/>
  <c r="FJ405" i="3"/>
  <c r="FK405" i="3"/>
  <c r="FM405" i="3"/>
  <c r="FN405" i="3"/>
  <c r="FP405" i="3"/>
  <c r="FQ405" i="3"/>
  <c r="FS405" i="3"/>
  <c r="FT405" i="3"/>
  <c r="FV405" i="3"/>
  <c r="FW405" i="3"/>
  <c r="FY405" i="3"/>
  <c r="FZ405" i="3"/>
  <c r="GB405" i="3"/>
  <c r="GC405" i="3"/>
  <c r="GE405" i="3"/>
  <c r="GF405" i="3"/>
  <c r="GH405" i="3"/>
  <c r="GI405" i="3"/>
  <c r="GK405" i="3"/>
  <c r="GL405" i="3"/>
  <c r="GN405" i="3"/>
  <c r="GO405" i="3"/>
  <c r="GQ405" i="3"/>
  <c r="GR405" i="3"/>
  <c r="GT405" i="3"/>
  <c r="GU405" i="3"/>
  <c r="GW405" i="3"/>
  <c r="GX405" i="3"/>
  <c r="GZ405" i="3"/>
  <c r="HA405" i="3"/>
  <c r="HC405" i="3"/>
  <c r="HD405" i="3"/>
  <c r="HF405" i="3"/>
  <c r="HG405" i="3"/>
  <c r="HI405" i="3"/>
  <c r="HJ405" i="3"/>
  <c r="HL405" i="3"/>
  <c r="HM405" i="3"/>
  <c r="HO405" i="3"/>
  <c r="HP405" i="3"/>
  <c r="HR405" i="3"/>
  <c r="HS405" i="3"/>
  <c r="HU405" i="3"/>
  <c r="HV405" i="3"/>
  <c r="HX405" i="3"/>
  <c r="HY405" i="3"/>
  <c r="IA405" i="3"/>
  <c r="IB405" i="3"/>
  <c r="ID405" i="3"/>
  <c r="IE405" i="3"/>
  <c r="IG405" i="3"/>
  <c r="IH405" i="3"/>
  <c r="IJ405" i="3"/>
  <c r="IK405" i="3"/>
  <c r="IM405" i="3"/>
  <c r="IN405" i="3"/>
  <c r="IP405" i="3"/>
  <c r="IQ405" i="3"/>
  <c r="IS405" i="3"/>
  <c r="IT405" i="3"/>
  <c r="IV405" i="3"/>
  <c r="IW405" i="3"/>
  <c r="IY405" i="3"/>
  <c r="IZ405" i="3"/>
  <c r="JB405" i="3"/>
  <c r="JC405" i="3"/>
  <c r="JE405" i="3"/>
  <c r="JF405" i="3"/>
  <c r="JH405" i="3"/>
  <c r="JI405" i="3"/>
  <c r="JK405" i="3"/>
  <c r="JL405" i="3"/>
  <c r="JN405" i="3"/>
  <c r="JO405" i="3"/>
  <c r="JQ405" i="3"/>
  <c r="JR405" i="3"/>
  <c r="JT405" i="3"/>
  <c r="JU405" i="3"/>
  <c r="JW405" i="3"/>
  <c r="JX405" i="3"/>
  <c r="JZ405" i="3"/>
  <c r="KA405" i="3"/>
  <c r="KC405" i="3"/>
  <c r="KD405" i="3"/>
  <c r="KF405" i="3"/>
  <c r="KG405" i="3"/>
  <c r="KI405" i="3"/>
  <c r="KJ405" i="3"/>
  <c r="KL405" i="3"/>
  <c r="KM405" i="3"/>
  <c r="KO405" i="3"/>
  <c r="KP405" i="3"/>
  <c r="KR405" i="3"/>
  <c r="KS405" i="3"/>
  <c r="KU405" i="3"/>
  <c r="KV405" i="3"/>
  <c r="KX405" i="3"/>
  <c r="KY405" i="3"/>
  <c r="LA405" i="3"/>
  <c r="LB405" i="3"/>
  <c r="LD405" i="3"/>
  <c r="LE405" i="3"/>
  <c r="LG405" i="3"/>
  <c r="LH405" i="3"/>
  <c r="LJ405" i="3"/>
  <c r="LK405" i="3"/>
  <c r="LM405" i="3"/>
  <c r="LN405" i="3"/>
  <c r="LP405" i="3"/>
  <c r="LQ405" i="3"/>
  <c r="LX405" i="3"/>
  <c r="LZ405" i="3"/>
  <c r="MA405" i="3"/>
  <c r="MB405" i="3"/>
  <c r="MC405" i="3"/>
  <c r="MD405" i="3"/>
  <c r="MF405" i="3"/>
  <c r="MI405" i="3"/>
  <c r="D406" i="3"/>
  <c r="E406" i="3"/>
  <c r="G406" i="3"/>
  <c r="H406" i="3"/>
  <c r="J406" i="3"/>
  <c r="K406" i="3"/>
  <c r="M406" i="3"/>
  <c r="N406" i="3"/>
  <c r="P406" i="3"/>
  <c r="Q406" i="3"/>
  <c r="S406" i="3"/>
  <c r="T406" i="3"/>
  <c r="V406" i="3"/>
  <c r="W406" i="3"/>
  <c r="Y406" i="3"/>
  <c r="Z406" i="3"/>
  <c r="AB406" i="3"/>
  <c r="AC406" i="3"/>
  <c r="AE406" i="3"/>
  <c r="AF406" i="3"/>
  <c r="AH406" i="3"/>
  <c r="AJ406" i="3" s="1"/>
  <c r="AK406" i="3"/>
  <c r="AL406" i="3"/>
  <c r="AN406" i="3"/>
  <c r="AO406" i="3"/>
  <c r="AQ406" i="3"/>
  <c r="AR406" i="3"/>
  <c r="AT406" i="3"/>
  <c r="AU406" i="3"/>
  <c r="AW406" i="3"/>
  <c r="AX406" i="3"/>
  <c r="AZ406" i="3"/>
  <c r="BA406" i="3"/>
  <c r="BC406" i="3"/>
  <c r="BD406" i="3"/>
  <c r="BF406" i="3"/>
  <c r="BG406" i="3"/>
  <c r="BI406" i="3"/>
  <c r="BJ406" i="3"/>
  <c r="BL406" i="3"/>
  <c r="BM406" i="3"/>
  <c r="BO406" i="3"/>
  <c r="BP406" i="3"/>
  <c r="BR406" i="3"/>
  <c r="BS406" i="3"/>
  <c r="BU406" i="3"/>
  <c r="BV406" i="3"/>
  <c r="BX406" i="3"/>
  <c r="BY406" i="3"/>
  <c r="CA406" i="3"/>
  <c r="CB406" i="3"/>
  <c r="CD406" i="3"/>
  <c r="CE406" i="3"/>
  <c r="CG406" i="3"/>
  <c r="CH406" i="3"/>
  <c r="CJ406" i="3"/>
  <c r="CK406" i="3"/>
  <c r="CM406" i="3"/>
  <c r="CN406" i="3"/>
  <c r="CP406" i="3"/>
  <c r="CQ406" i="3"/>
  <c r="CS406" i="3"/>
  <c r="CT406" i="3"/>
  <c r="CV406" i="3"/>
  <c r="CW406" i="3"/>
  <c r="CY406" i="3"/>
  <c r="CZ406" i="3"/>
  <c r="DB406" i="3"/>
  <c r="DC406" i="3"/>
  <c r="DE406" i="3"/>
  <c r="DF406" i="3"/>
  <c r="DH406" i="3"/>
  <c r="DI406" i="3"/>
  <c r="DK406" i="3"/>
  <c r="DL406" i="3"/>
  <c r="DN406" i="3"/>
  <c r="DO406" i="3"/>
  <c r="DQ406" i="3"/>
  <c r="DR406" i="3"/>
  <c r="DT406" i="3"/>
  <c r="DU406" i="3"/>
  <c r="DW406" i="3"/>
  <c r="DX406" i="3"/>
  <c r="DZ406" i="3"/>
  <c r="EA406" i="3"/>
  <c r="EC406" i="3"/>
  <c r="ED406" i="3"/>
  <c r="EF406" i="3"/>
  <c r="EG406" i="3"/>
  <c r="EI406" i="3"/>
  <c r="EJ406" i="3"/>
  <c r="EL406" i="3"/>
  <c r="EM406" i="3"/>
  <c r="EO406" i="3"/>
  <c r="EP406" i="3"/>
  <c r="ER406" i="3"/>
  <c r="ES406" i="3"/>
  <c r="EU406" i="3"/>
  <c r="EV406" i="3"/>
  <c r="EX406" i="3"/>
  <c r="EY406" i="3"/>
  <c r="FA406" i="3"/>
  <c r="FB406" i="3"/>
  <c r="FD406" i="3"/>
  <c r="FE406" i="3"/>
  <c r="FG406" i="3"/>
  <c r="FH406" i="3"/>
  <c r="FJ406" i="3"/>
  <c r="FK406" i="3"/>
  <c r="FM406" i="3"/>
  <c r="FN406" i="3"/>
  <c r="FP406" i="3"/>
  <c r="FQ406" i="3"/>
  <c r="FS406" i="3"/>
  <c r="FT406" i="3"/>
  <c r="FV406" i="3"/>
  <c r="FW406" i="3"/>
  <c r="FY406" i="3"/>
  <c r="FZ406" i="3"/>
  <c r="GB406" i="3"/>
  <c r="GC406" i="3"/>
  <c r="GE406" i="3"/>
  <c r="GF406" i="3"/>
  <c r="GH406" i="3"/>
  <c r="GI406" i="3"/>
  <c r="GK406" i="3"/>
  <c r="GL406" i="3"/>
  <c r="GN406" i="3"/>
  <c r="GO406" i="3"/>
  <c r="GQ406" i="3"/>
  <c r="GR406" i="3"/>
  <c r="GT406" i="3"/>
  <c r="GU406" i="3"/>
  <c r="GW406" i="3"/>
  <c r="GX406" i="3"/>
  <c r="GZ406" i="3"/>
  <c r="HA406" i="3"/>
  <c r="HC406" i="3"/>
  <c r="HD406" i="3"/>
  <c r="HF406" i="3"/>
  <c r="HG406" i="3"/>
  <c r="HI406" i="3"/>
  <c r="HJ406" i="3"/>
  <c r="HL406" i="3"/>
  <c r="HM406" i="3"/>
  <c r="HO406" i="3"/>
  <c r="HP406" i="3"/>
  <c r="HR406" i="3"/>
  <c r="HS406" i="3"/>
  <c r="HU406" i="3"/>
  <c r="HV406" i="3"/>
  <c r="HX406" i="3"/>
  <c r="HY406" i="3"/>
  <c r="IA406" i="3"/>
  <c r="IB406" i="3"/>
  <c r="ID406" i="3"/>
  <c r="IE406" i="3"/>
  <c r="IG406" i="3"/>
  <c r="IH406" i="3"/>
  <c r="IJ406" i="3"/>
  <c r="IK406" i="3"/>
  <c r="IM406" i="3"/>
  <c r="IN406" i="3"/>
  <c r="IP406" i="3"/>
  <c r="IQ406" i="3"/>
  <c r="IS406" i="3"/>
  <c r="IT406" i="3"/>
  <c r="IV406" i="3"/>
  <c r="IW406" i="3"/>
  <c r="IY406" i="3"/>
  <c r="IZ406" i="3"/>
  <c r="JB406" i="3"/>
  <c r="JC406" i="3"/>
  <c r="JE406" i="3"/>
  <c r="JF406" i="3"/>
  <c r="JH406" i="3"/>
  <c r="JI406" i="3"/>
  <c r="JK406" i="3"/>
  <c r="JL406" i="3"/>
  <c r="JN406" i="3"/>
  <c r="JO406" i="3"/>
  <c r="JQ406" i="3"/>
  <c r="JR406" i="3"/>
  <c r="JT406" i="3"/>
  <c r="JU406" i="3"/>
  <c r="JW406" i="3"/>
  <c r="JX406" i="3"/>
  <c r="JZ406" i="3"/>
  <c r="KA406" i="3"/>
  <c r="KC406" i="3"/>
  <c r="KD406" i="3"/>
  <c r="KF406" i="3"/>
  <c r="KG406" i="3"/>
  <c r="KI406" i="3"/>
  <c r="KJ406" i="3"/>
  <c r="KL406" i="3"/>
  <c r="KM406" i="3"/>
  <c r="KO406" i="3"/>
  <c r="KP406" i="3"/>
  <c r="KR406" i="3"/>
  <c r="KS406" i="3"/>
  <c r="KU406" i="3"/>
  <c r="KV406" i="3"/>
  <c r="KX406" i="3"/>
  <c r="KY406" i="3"/>
  <c r="LA406" i="3"/>
  <c r="LB406" i="3"/>
  <c r="LD406" i="3"/>
  <c r="LE406" i="3"/>
  <c r="LG406" i="3"/>
  <c r="LH406" i="3"/>
  <c r="LJ406" i="3"/>
  <c r="LK406" i="3"/>
  <c r="LM406" i="3"/>
  <c r="LN406" i="3"/>
  <c r="LP406" i="3"/>
  <c r="LQ406" i="3"/>
  <c r="LX406" i="3"/>
  <c r="LZ406" i="3"/>
  <c r="MA406" i="3"/>
  <c r="MB406" i="3"/>
  <c r="MC406" i="3"/>
  <c r="MD406" i="3"/>
  <c r="MI406" i="3"/>
  <c r="D407" i="3"/>
  <c r="E407" i="3"/>
  <c r="G407" i="3"/>
  <c r="H407" i="3"/>
  <c r="J407" i="3"/>
  <c r="K407" i="3"/>
  <c r="M407" i="3"/>
  <c r="N407" i="3"/>
  <c r="P407" i="3"/>
  <c r="Q407" i="3"/>
  <c r="S407" i="3"/>
  <c r="T407" i="3"/>
  <c r="V407" i="3"/>
  <c r="W407" i="3"/>
  <c r="Y407" i="3"/>
  <c r="Z407" i="3"/>
  <c r="AB407" i="3"/>
  <c r="AC407" i="3"/>
  <c r="AE407" i="3"/>
  <c r="AF407" i="3"/>
  <c r="AH407" i="3"/>
  <c r="AJ407" i="3" s="1"/>
  <c r="AK407" i="3"/>
  <c r="AL407" i="3"/>
  <c r="AN407" i="3"/>
  <c r="AO407" i="3"/>
  <c r="AQ407" i="3"/>
  <c r="AR407" i="3"/>
  <c r="AT407" i="3"/>
  <c r="AU407" i="3"/>
  <c r="AW407" i="3"/>
  <c r="AX407" i="3"/>
  <c r="AZ407" i="3"/>
  <c r="BA407" i="3"/>
  <c r="BC407" i="3"/>
  <c r="BD407" i="3"/>
  <c r="BF407" i="3"/>
  <c r="BG407" i="3"/>
  <c r="BI407" i="3"/>
  <c r="BJ407" i="3"/>
  <c r="BL407" i="3"/>
  <c r="BM407" i="3"/>
  <c r="BO407" i="3"/>
  <c r="BP407" i="3"/>
  <c r="BR407" i="3"/>
  <c r="BS407" i="3"/>
  <c r="BU407" i="3"/>
  <c r="BV407" i="3"/>
  <c r="BX407" i="3"/>
  <c r="BY407" i="3"/>
  <c r="CA407" i="3"/>
  <c r="CB407" i="3"/>
  <c r="CD407" i="3"/>
  <c r="CE407" i="3"/>
  <c r="CG407" i="3"/>
  <c r="CH407" i="3"/>
  <c r="CJ407" i="3"/>
  <c r="CK407" i="3"/>
  <c r="CM407" i="3"/>
  <c r="CN407" i="3"/>
  <c r="CP407" i="3"/>
  <c r="CQ407" i="3"/>
  <c r="CS407" i="3"/>
  <c r="CT407" i="3"/>
  <c r="CV407" i="3"/>
  <c r="CW407" i="3"/>
  <c r="CY407" i="3"/>
  <c r="CZ407" i="3"/>
  <c r="DB407" i="3"/>
  <c r="DC407" i="3"/>
  <c r="DE407" i="3"/>
  <c r="DF407" i="3"/>
  <c r="DH407" i="3"/>
  <c r="DI407" i="3"/>
  <c r="DK407" i="3"/>
  <c r="DL407" i="3"/>
  <c r="DN407" i="3"/>
  <c r="DO407" i="3"/>
  <c r="DQ407" i="3"/>
  <c r="DR407" i="3"/>
  <c r="DT407" i="3"/>
  <c r="DU407" i="3"/>
  <c r="DW407" i="3"/>
  <c r="DX407" i="3"/>
  <c r="DZ407" i="3"/>
  <c r="EA407" i="3"/>
  <c r="EC407" i="3"/>
  <c r="ED407" i="3"/>
  <c r="EF407" i="3"/>
  <c r="EG407" i="3"/>
  <c r="EI407" i="3"/>
  <c r="EJ407" i="3"/>
  <c r="EL407" i="3"/>
  <c r="EM407" i="3"/>
  <c r="EO407" i="3"/>
  <c r="EP407" i="3"/>
  <c r="ER407" i="3"/>
  <c r="ES407" i="3"/>
  <c r="EU407" i="3"/>
  <c r="EV407" i="3"/>
  <c r="EX407" i="3"/>
  <c r="EY407" i="3"/>
  <c r="FA407" i="3"/>
  <c r="FB407" i="3"/>
  <c r="FD407" i="3"/>
  <c r="FE407" i="3"/>
  <c r="FG407" i="3"/>
  <c r="FH407" i="3"/>
  <c r="FJ407" i="3"/>
  <c r="FK407" i="3"/>
  <c r="FM407" i="3"/>
  <c r="FN407" i="3"/>
  <c r="FP407" i="3"/>
  <c r="FQ407" i="3"/>
  <c r="FS407" i="3"/>
  <c r="FT407" i="3"/>
  <c r="FV407" i="3"/>
  <c r="FW407" i="3"/>
  <c r="FY407" i="3"/>
  <c r="FZ407" i="3"/>
  <c r="GB407" i="3"/>
  <c r="GC407" i="3"/>
  <c r="GE407" i="3"/>
  <c r="GF407" i="3"/>
  <c r="GH407" i="3"/>
  <c r="GI407" i="3"/>
  <c r="GK407" i="3"/>
  <c r="GL407" i="3"/>
  <c r="GN407" i="3"/>
  <c r="GO407" i="3"/>
  <c r="GQ407" i="3"/>
  <c r="GR407" i="3"/>
  <c r="GT407" i="3"/>
  <c r="GU407" i="3"/>
  <c r="GW407" i="3"/>
  <c r="GX407" i="3"/>
  <c r="GZ407" i="3"/>
  <c r="HA407" i="3"/>
  <c r="HC407" i="3"/>
  <c r="HD407" i="3"/>
  <c r="HF407" i="3"/>
  <c r="HG407" i="3"/>
  <c r="HI407" i="3"/>
  <c r="HJ407" i="3"/>
  <c r="HL407" i="3"/>
  <c r="HM407" i="3"/>
  <c r="HO407" i="3"/>
  <c r="HP407" i="3"/>
  <c r="HR407" i="3"/>
  <c r="HS407" i="3"/>
  <c r="HU407" i="3"/>
  <c r="HV407" i="3"/>
  <c r="HX407" i="3"/>
  <c r="HY407" i="3"/>
  <c r="IA407" i="3"/>
  <c r="IB407" i="3"/>
  <c r="ID407" i="3"/>
  <c r="IE407" i="3"/>
  <c r="IG407" i="3"/>
  <c r="IH407" i="3"/>
  <c r="IJ407" i="3"/>
  <c r="IK407" i="3"/>
  <c r="IM407" i="3"/>
  <c r="IN407" i="3"/>
  <c r="IP407" i="3"/>
  <c r="IQ407" i="3"/>
  <c r="IS407" i="3"/>
  <c r="IT407" i="3"/>
  <c r="IV407" i="3"/>
  <c r="IW407" i="3"/>
  <c r="IY407" i="3"/>
  <c r="IZ407" i="3"/>
  <c r="JB407" i="3"/>
  <c r="JC407" i="3"/>
  <c r="JE407" i="3"/>
  <c r="JF407" i="3"/>
  <c r="JH407" i="3"/>
  <c r="JI407" i="3"/>
  <c r="JK407" i="3"/>
  <c r="JL407" i="3"/>
  <c r="JN407" i="3"/>
  <c r="JO407" i="3"/>
  <c r="JQ407" i="3"/>
  <c r="JR407" i="3"/>
  <c r="JT407" i="3"/>
  <c r="JU407" i="3"/>
  <c r="JW407" i="3"/>
  <c r="JX407" i="3"/>
  <c r="JZ407" i="3"/>
  <c r="KA407" i="3"/>
  <c r="KC407" i="3"/>
  <c r="KD407" i="3"/>
  <c r="KF407" i="3"/>
  <c r="KG407" i="3"/>
  <c r="KI407" i="3"/>
  <c r="KJ407" i="3"/>
  <c r="KL407" i="3"/>
  <c r="KM407" i="3"/>
  <c r="KO407" i="3"/>
  <c r="KP407" i="3"/>
  <c r="KR407" i="3"/>
  <c r="KS407" i="3"/>
  <c r="KU407" i="3"/>
  <c r="KV407" i="3"/>
  <c r="KX407" i="3"/>
  <c r="KY407" i="3"/>
  <c r="LA407" i="3"/>
  <c r="LB407" i="3"/>
  <c r="LD407" i="3"/>
  <c r="LE407" i="3"/>
  <c r="LG407" i="3"/>
  <c r="LH407" i="3"/>
  <c r="LJ407" i="3"/>
  <c r="LK407" i="3"/>
  <c r="LM407" i="3"/>
  <c r="LN407" i="3"/>
  <c r="LP407" i="3"/>
  <c r="LQ407" i="3"/>
  <c r="LX407" i="3"/>
  <c r="LZ407" i="3"/>
  <c r="MA407" i="3"/>
  <c r="MB407" i="3"/>
  <c r="MC407" i="3"/>
  <c r="MD407" i="3"/>
  <c r="MI407" i="3"/>
  <c r="D408" i="3"/>
  <c r="E408" i="3"/>
  <c r="G408" i="3"/>
  <c r="H408" i="3"/>
  <c r="J408" i="3"/>
  <c r="K408" i="3"/>
  <c r="M408" i="3"/>
  <c r="N408" i="3"/>
  <c r="P408" i="3"/>
  <c r="Q408" i="3"/>
  <c r="S408" i="3"/>
  <c r="T408" i="3"/>
  <c r="V408" i="3"/>
  <c r="W408" i="3"/>
  <c r="Y408" i="3"/>
  <c r="Z408" i="3"/>
  <c r="AB408" i="3"/>
  <c r="AC408" i="3"/>
  <c r="AE408" i="3"/>
  <c r="AF408" i="3"/>
  <c r="AH408" i="3"/>
  <c r="AJ408" i="3" s="1"/>
  <c r="AK408" i="3"/>
  <c r="AL408" i="3"/>
  <c r="AN408" i="3"/>
  <c r="AO408" i="3"/>
  <c r="AQ408" i="3"/>
  <c r="AR408" i="3"/>
  <c r="AT408" i="3"/>
  <c r="AU408" i="3"/>
  <c r="AW408" i="3"/>
  <c r="AX408" i="3"/>
  <c r="AZ408" i="3"/>
  <c r="BA408" i="3"/>
  <c r="BC408" i="3"/>
  <c r="BD408" i="3"/>
  <c r="BF408" i="3"/>
  <c r="BG408" i="3"/>
  <c r="BI408" i="3"/>
  <c r="BJ408" i="3"/>
  <c r="BL408" i="3"/>
  <c r="BM408" i="3"/>
  <c r="BO408" i="3"/>
  <c r="BP408" i="3"/>
  <c r="BR408" i="3"/>
  <c r="BS408" i="3"/>
  <c r="BU408" i="3"/>
  <c r="BV408" i="3"/>
  <c r="BX408" i="3"/>
  <c r="BY408" i="3"/>
  <c r="CA408" i="3"/>
  <c r="CB408" i="3"/>
  <c r="CD408" i="3"/>
  <c r="CE408" i="3"/>
  <c r="CG408" i="3"/>
  <c r="CH408" i="3"/>
  <c r="CJ408" i="3"/>
  <c r="CK408" i="3"/>
  <c r="CM408" i="3"/>
  <c r="CN408" i="3"/>
  <c r="CP408" i="3"/>
  <c r="CQ408" i="3"/>
  <c r="CS408" i="3"/>
  <c r="CT408" i="3"/>
  <c r="CV408" i="3"/>
  <c r="CW408" i="3"/>
  <c r="CY408" i="3"/>
  <c r="CZ408" i="3"/>
  <c r="DB408" i="3"/>
  <c r="DC408" i="3"/>
  <c r="DE408" i="3"/>
  <c r="DF408" i="3"/>
  <c r="DH408" i="3"/>
  <c r="DI408" i="3"/>
  <c r="DK408" i="3"/>
  <c r="DL408" i="3"/>
  <c r="DN408" i="3"/>
  <c r="DO408" i="3"/>
  <c r="DQ408" i="3"/>
  <c r="DR408" i="3"/>
  <c r="DT408" i="3"/>
  <c r="DU408" i="3"/>
  <c r="DW408" i="3"/>
  <c r="DX408" i="3"/>
  <c r="DZ408" i="3"/>
  <c r="EA408" i="3"/>
  <c r="EC408" i="3"/>
  <c r="ED408" i="3"/>
  <c r="EF408" i="3"/>
  <c r="EG408" i="3"/>
  <c r="EI408" i="3"/>
  <c r="EJ408" i="3"/>
  <c r="EL408" i="3"/>
  <c r="EM408" i="3"/>
  <c r="EO408" i="3"/>
  <c r="EP408" i="3"/>
  <c r="ER408" i="3"/>
  <c r="ES408" i="3"/>
  <c r="EU408" i="3"/>
  <c r="EV408" i="3"/>
  <c r="EX408" i="3"/>
  <c r="EY408" i="3"/>
  <c r="FA408" i="3"/>
  <c r="FB408" i="3"/>
  <c r="FD408" i="3"/>
  <c r="FE408" i="3"/>
  <c r="FG408" i="3"/>
  <c r="FH408" i="3"/>
  <c r="FJ408" i="3"/>
  <c r="FK408" i="3"/>
  <c r="FM408" i="3"/>
  <c r="FN408" i="3"/>
  <c r="FP408" i="3"/>
  <c r="FQ408" i="3"/>
  <c r="FS408" i="3"/>
  <c r="FT408" i="3"/>
  <c r="FV408" i="3"/>
  <c r="FW408" i="3"/>
  <c r="FY408" i="3"/>
  <c r="FZ408" i="3"/>
  <c r="GB408" i="3"/>
  <c r="GC408" i="3"/>
  <c r="GE408" i="3"/>
  <c r="GF408" i="3"/>
  <c r="GH408" i="3"/>
  <c r="GI408" i="3"/>
  <c r="GK408" i="3"/>
  <c r="GL408" i="3"/>
  <c r="GN408" i="3"/>
  <c r="GO408" i="3"/>
  <c r="GQ408" i="3"/>
  <c r="GR408" i="3"/>
  <c r="GT408" i="3"/>
  <c r="GU408" i="3"/>
  <c r="GW408" i="3"/>
  <c r="GX408" i="3"/>
  <c r="GZ408" i="3"/>
  <c r="HA408" i="3"/>
  <c r="HC408" i="3"/>
  <c r="HD408" i="3"/>
  <c r="HF408" i="3"/>
  <c r="HG408" i="3"/>
  <c r="HI408" i="3"/>
  <c r="HJ408" i="3"/>
  <c r="HL408" i="3"/>
  <c r="HM408" i="3"/>
  <c r="HO408" i="3"/>
  <c r="HP408" i="3"/>
  <c r="HR408" i="3"/>
  <c r="HS408" i="3"/>
  <c r="HU408" i="3"/>
  <c r="HV408" i="3"/>
  <c r="HX408" i="3"/>
  <c r="HY408" i="3"/>
  <c r="IA408" i="3"/>
  <c r="IB408" i="3"/>
  <c r="ID408" i="3"/>
  <c r="IE408" i="3"/>
  <c r="IG408" i="3"/>
  <c r="IH408" i="3"/>
  <c r="IJ408" i="3"/>
  <c r="IK408" i="3"/>
  <c r="IM408" i="3"/>
  <c r="IN408" i="3"/>
  <c r="IP408" i="3"/>
  <c r="IQ408" i="3"/>
  <c r="IS408" i="3"/>
  <c r="IT408" i="3"/>
  <c r="IV408" i="3"/>
  <c r="IW408" i="3"/>
  <c r="IY408" i="3"/>
  <c r="IZ408" i="3"/>
  <c r="JB408" i="3"/>
  <c r="JC408" i="3"/>
  <c r="JE408" i="3"/>
  <c r="JF408" i="3"/>
  <c r="JH408" i="3"/>
  <c r="JI408" i="3"/>
  <c r="JK408" i="3"/>
  <c r="JL408" i="3"/>
  <c r="JN408" i="3"/>
  <c r="JO408" i="3"/>
  <c r="JQ408" i="3"/>
  <c r="JR408" i="3"/>
  <c r="JT408" i="3"/>
  <c r="JU408" i="3"/>
  <c r="JW408" i="3"/>
  <c r="JX408" i="3"/>
  <c r="JZ408" i="3"/>
  <c r="KA408" i="3"/>
  <c r="KC408" i="3"/>
  <c r="KD408" i="3"/>
  <c r="KF408" i="3"/>
  <c r="KG408" i="3"/>
  <c r="KI408" i="3"/>
  <c r="KJ408" i="3"/>
  <c r="KL408" i="3"/>
  <c r="KM408" i="3"/>
  <c r="KO408" i="3"/>
  <c r="KP408" i="3"/>
  <c r="KR408" i="3"/>
  <c r="KS408" i="3"/>
  <c r="KU408" i="3"/>
  <c r="KV408" i="3"/>
  <c r="KX408" i="3"/>
  <c r="KY408" i="3"/>
  <c r="LA408" i="3"/>
  <c r="LB408" i="3"/>
  <c r="LD408" i="3"/>
  <c r="LE408" i="3"/>
  <c r="LG408" i="3"/>
  <c r="LH408" i="3"/>
  <c r="LJ408" i="3"/>
  <c r="LK408" i="3"/>
  <c r="LM408" i="3"/>
  <c r="LN408" i="3"/>
  <c r="LP408" i="3"/>
  <c r="LQ408" i="3"/>
  <c r="LX408" i="3"/>
  <c r="LZ408" i="3"/>
  <c r="MA408" i="3"/>
  <c r="MB408" i="3"/>
  <c r="MC408" i="3"/>
  <c r="MD408" i="3"/>
  <c r="MF408" i="3"/>
  <c r="MI408" i="3"/>
  <c r="D409" i="3"/>
  <c r="E409" i="3"/>
  <c r="G409" i="3"/>
  <c r="H409" i="3"/>
  <c r="J409" i="3"/>
  <c r="K409" i="3"/>
  <c r="M409" i="3"/>
  <c r="N409" i="3"/>
  <c r="P409" i="3"/>
  <c r="Q409" i="3"/>
  <c r="S409" i="3"/>
  <c r="T409" i="3"/>
  <c r="V409" i="3"/>
  <c r="W409" i="3"/>
  <c r="Y409" i="3"/>
  <c r="Z409" i="3"/>
  <c r="AB409" i="3"/>
  <c r="AC409" i="3"/>
  <c r="AE409" i="3"/>
  <c r="AF409" i="3"/>
  <c r="AH409" i="3"/>
  <c r="AJ409" i="3" s="1"/>
  <c r="AK409" i="3"/>
  <c r="AL409" i="3"/>
  <c r="AN409" i="3"/>
  <c r="AO409" i="3"/>
  <c r="AQ409" i="3"/>
  <c r="AR409" i="3"/>
  <c r="AT409" i="3"/>
  <c r="AU409" i="3"/>
  <c r="AW409" i="3"/>
  <c r="AX409" i="3"/>
  <c r="AZ409" i="3"/>
  <c r="BA409" i="3"/>
  <c r="BC409" i="3"/>
  <c r="BD409" i="3"/>
  <c r="BF409" i="3"/>
  <c r="BG409" i="3"/>
  <c r="BI409" i="3"/>
  <c r="BJ409" i="3"/>
  <c r="BL409" i="3"/>
  <c r="BM409" i="3"/>
  <c r="BO409" i="3"/>
  <c r="BP409" i="3"/>
  <c r="BR409" i="3"/>
  <c r="BS409" i="3"/>
  <c r="BU409" i="3"/>
  <c r="BV409" i="3"/>
  <c r="BX409" i="3"/>
  <c r="BY409" i="3"/>
  <c r="CA409" i="3"/>
  <c r="CB409" i="3"/>
  <c r="CD409" i="3"/>
  <c r="CE409" i="3"/>
  <c r="CG409" i="3"/>
  <c r="CH409" i="3"/>
  <c r="CJ409" i="3"/>
  <c r="CK409" i="3"/>
  <c r="CM409" i="3"/>
  <c r="CN409" i="3"/>
  <c r="CP409" i="3"/>
  <c r="CQ409" i="3"/>
  <c r="CS409" i="3"/>
  <c r="CT409" i="3"/>
  <c r="CV409" i="3"/>
  <c r="CW409" i="3"/>
  <c r="CY409" i="3"/>
  <c r="CZ409" i="3"/>
  <c r="DB409" i="3"/>
  <c r="DC409" i="3"/>
  <c r="DE409" i="3"/>
  <c r="DF409" i="3"/>
  <c r="DH409" i="3"/>
  <c r="DI409" i="3"/>
  <c r="DK409" i="3"/>
  <c r="DL409" i="3"/>
  <c r="DN409" i="3"/>
  <c r="DO409" i="3"/>
  <c r="DQ409" i="3"/>
  <c r="DR409" i="3"/>
  <c r="DT409" i="3"/>
  <c r="DU409" i="3"/>
  <c r="DW409" i="3"/>
  <c r="DX409" i="3"/>
  <c r="DZ409" i="3"/>
  <c r="EA409" i="3"/>
  <c r="EC409" i="3"/>
  <c r="ED409" i="3"/>
  <c r="EF409" i="3"/>
  <c r="EG409" i="3"/>
  <c r="EI409" i="3"/>
  <c r="EJ409" i="3"/>
  <c r="EL409" i="3"/>
  <c r="EM409" i="3"/>
  <c r="EO409" i="3"/>
  <c r="EP409" i="3"/>
  <c r="ER409" i="3"/>
  <c r="ES409" i="3"/>
  <c r="EU409" i="3"/>
  <c r="EV409" i="3"/>
  <c r="EX409" i="3"/>
  <c r="EY409" i="3"/>
  <c r="FA409" i="3"/>
  <c r="FB409" i="3"/>
  <c r="FD409" i="3"/>
  <c r="FE409" i="3"/>
  <c r="FG409" i="3"/>
  <c r="FH409" i="3"/>
  <c r="FJ409" i="3"/>
  <c r="FK409" i="3"/>
  <c r="FM409" i="3"/>
  <c r="FN409" i="3"/>
  <c r="FP409" i="3"/>
  <c r="FQ409" i="3"/>
  <c r="FS409" i="3"/>
  <c r="FT409" i="3"/>
  <c r="FV409" i="3"/>
  <c r="FW409" i="3"/>
  <c r="FY409" i="3"/>
  <c r="FZ409" i="3"/>
  <c r="GB409" i="3"/>
  <c r="GC409" i="3"/>
  <c r="GE409" i="3"/>
  <c r="GF409" i="3"/>
  <c r="GH409" i="3"/>
  <c r="GI409" i="3"/>
  <c r="GK409" i="3"/>
  <c r="GL409" i="3"/>
  <c r="GN409" i="3"/>
  <c r="GO409" i="3"/>
  <c r="GQ409" i="3"/>
  <c r="GR409" i="3"/>
  <c r="GT409" i="3"/>
  <c r="GU409" i="3"/>
  <c r="GW409" i="3"/>
  <c r="GX409" i="3"/>
  <c r="GZ409" i="3"/>
  <c r="HA409" i="3"/>
  <c r="HC409" i="3"/>
  <c r="HD409" i="3"/>
  <c r="HF409" i="3"/>
  <c r="HG409" i="3"/>
  <c r="HI409" i="3"/>
  <c r="HJ409" i="3"/>
  <c r="HL409" i="3"/>
  <c r="HM409" i="3"/>
  <c r="HO409" i="3"/>
  <c r="HP409" i="3"/>
  <c r="HR409" i="3"/>
  <c r="HS409" i="3"/>
  <c r="HU409" i="3"/>
  <c r="HV409" i="3"/>
  <c r="HX409" i="3"/>
  <c r="HY409" i="3"/>
  <c r="IA409" i="3"/>
  <c r="IB409" i="3"/>
  <c r="ID409" i="3"/>
  <c r="IE409" i="3"/>
  <c r="IG409" i="3"/>
  <c r="IH409" i="3"/>
  <c r="IJ409" i="3"/>
  <c r="IK409" i="3"/>
  <c r="IM409" i="3"/>
  <c r="IN409" i="3"/>
  <c r="IP409" i="3"/>
  <c r="IQ409" i="3"/>
  <c r="IS409" i="3"/>
  <c r="IT409" i="3"/>
  <c r="IV409" i="3"/>
  <c r="IW409" i="3"/>
  <c r="IY409" i="3"/>
  <c r="IZ409" i="3"/>
  <c r="JB409" i="3"/>
  <c r="JC409" i="3"/>
  <c r="JE409" i="3"/>
  <c r="JF409" i="3"/>
  <c r="JH409" i="3"/>
  <c r="JI409" i="3"/>
  <c r="JK409" i="3"/>
  <c r="JL409" i="3"/>
  <c r="JN409" i="3"/>
  <c r="JO409" i="3"/>
  <c r="JQ409" i="3"/>
  <c r="JR409" i="3"/>
  <c r="JT409" i="3"/>
  <c r="JU409" i="3"/>
  <c r="JW409" i="3"/>
  <c r="JX409" i="3"/>
  <c r="JZ409" i="3"/>
  <c r="KA409" i="3"/>
  <c r="KC409" i="3"/>
  <c r="KD409" i="3"/>
  <c r="KF409" i="3"/>
  <c r="KG409" i="3"/>
  <c r="KI409" i="3"/>
  <c r="KJ409" i="3"/>
  <c r="KL409" i="3"/>
  <c r="KM409" i="3"/>
  <c r="KO409" i="3"/>
  <c r="KP409" i="3"/>
  <c r="KR409" i="3"/>
  <c r="KS409" i="3"/>
  <c r="KU409" i="3"/>
  <c r="KV409" i="3"/>
  <c r="KX409" i="3"/>
  <c r="KY409" i="3"/>
  <c r="LA409" i="3"/>
  <c r="LB409" i="3"/>
  <c r="LD409" i="3"/>
  <c r="LE409" i="3"/>
  <c r="LG409" i="3"/>
  <c r="LH409" i="3"/>
  <c r="LJ409" i="3"/>
  <c r="LK409" i="3"/>
  <c r="LM409" i="3"/>
  <c r="LN409" i="3"/>
  <c r="LP409" i="3"/>
  <c r="LQ409" i="3"/>
  <c r="LX409" i="3"/>
  <c r="LZ409" i="3"/>
  <c r="MA409" i="3"/>
  <c r="MB409" i="3"/>
  <c r="MC409" i="3"/>
  <c r="MD409" i="3"/>
  <c r="MI409" i="3"/>
  <c r="D410" i="3"/>
  <c r="E410" i="3"/>
  <c r="G410" i="3"/>
  <c r="H410" i="3"/>
  <c r="J410" i="3"/>
  <c r="K410" i="3"/>
  <c r="M410" i="3"/>
  <c r="N410" i="3"/>
  <c r="P410" i="3"/>
  <c r="Q410" i="3"/>
  <c r="S410" i="3"/>
  <c r="T410" i="3"/>
  <c r="V410" i="3"/>
  <c r="W410" i="3"/>
  <c r="Y410" i="3"/>
  <c r="Z410" i="3"/>
  <c r="AB410" i="3"/>
  <c r="AC410" i="3"/>
  <c r="AE410" i="3"/>
  <c r="AF410" i="3"/>
  <c r="AH410" i="3"/>
  <c r="AJ410" i="3" s="1"/>
  <c r="AK410" i="3"/>
  <c r="AL410" i="3"/>
  <c r="AN410" i="3"/>
  <c r="AO410" i="3"/>
  <c r="AQ410" i="3"/>
  <c r="AR410" i="3"/>
  <c r="AT410" i="3"/>
  <c r="AU410" i="3"/>
  <c r="AW410" i="3"/>
  <c r="AX410" i="3"/>
  <c r="AZ410" i="3"/>
  <c r="BA410" i="3"/>
  <c r="BC410" i="3"/>
  <c r="BD410" i="3"/>
  <c r="BF410" i="3"/>
  <c r="BG410" i="3"/>
  <c r="BI410" i="3"/>
  <c r="BJ410" i="3"/>
  <c r="BL410" i="3"/>
  <c r="BM410" i="3"/>
  <c r="BO410" i="3"/>
  <c r="BP410" i="3"/>
  <c r="BR410" i="3"/>
  <c r="BS410" i="3"/>
  <c r="BU410" i="3"/>
  <c r="BV410" i="3"/>
  <c r="BX410" i="3"/>
  <c r="BY410" i="3"/>
  <c r="CA410" i="3"/>
  <c r="CB410" i="3"/>
  <c r="CD410" i="3"/>
  <c r="CE410" i="3"/>
  <c r="CG410" i="3"/>
  <c r="CH410" i="3"/>
  <c r="CJ410" i="3"/>
  <c r="CK410" i="3"/>
  <c r="CM410" i="3"/>
  <c r="CN410" i="3"/>
  <c r="CP410" i="3"/>
  <c r="CQ410" i="3"/>
  <c r="CS410" i="3"/>
  <c r="CT410" i="3"/>
  <c r="CV410" i="3"/>
  <c r="CW410" i="3"/>
  <c r="CY410" i="3"/>
  <c r="CZ410" i="3"/>
  <c r="DB410" i="3"/>
  <c r="DC410" i="3"/>
  <c r="DE410" i="3"/>
  <c r="DF410" i="3"/>
  <c r="DH410" i="3"/>
  <c r="DI410" i="3"/>
  <c r="DK410" i="3"/>
  <c r="DL410" i="3"/>
  <c r="DN410" i="3"/>
  <c r="DO410" i="3"/>
  <c r="DQ410" i="3"/>
  <c r="DR410" i="3"/>
  <c r="DT410" i="3"/>
  <c r="DU410" i="3"/>
  <c r="DW410" i="3"/>
  <c r="DX410" i="3"/>
  <c r="DZ410" i="3"/>
  <c r="EA410" i="3"/>
  <c r="EC410" i="3"/>
  <c r="ED410" i="3"/>
  <c r="EF410" i="3"/>
  <c r="EG410" i="3"/>
  <c r="EI410" i="3"/>
  <c r="EJ410" i="3"/>
  <c r="EL410" i="3"/>
  <c r="EM410" i="3"/>
  <c r="EO410" i="3"/>
  <c r="EP410" i="3"/>
  <c r="ER410" i="3"/>
  <c r="ES410" i="3"/>
  <c r="EU410" i="3"/>
  <c r="EV410" i="3"/>
  <c r="EX410" i="3"/>
  <c r="EY410" i="3"/>
  <c r="FA410" i="3"/>
  <c r="FB410" i="3"/>
  <c r="FD410" i="3"/>
  <c r="FE410" i="3"/>
  <c r="FG410" i="3"/>
  <c r="FH410" i="3"/>
  <c r="FJ410" i="3"/>
  <c r="FK410" i="3"/>
  <c r="FM410" i="3"/>
  <c r="FN410" i="3"/>
  <c r="FP410" i="3"/>
  <c r="FQ410" i="3"/>
  <c r="FS410" i="3"/>
  <c r="FT410" i="3"/>
  <c r="FV410" i="3"/>
  <c r="FW410" i="3"/>
  <c r="FY410" i="3"/>
  <c r="FZ410" i="3"/>
  <c r="GB410" i="3"/>
  <c r="GC410" i="3"/>
  <c r="GE410" i="3"/>
  <c r="GF410" i="3"/>
  <c r="GH410" i="3"/>
  <c r="GI410" i="3"/>
  <c r="GK410" i="3"/>
  <c r="GL410" i="3"/>
  <c r="GN410" i="3"/>
  <c r="GO410" i="3"/>
  <c r="GQ410" i="3"/>
  <c r="GR410" i="3"/>
  <c r="GT410" i="3"/>
  <c r="GU410" i="3"/>
  <c r="GW410" i="3"/>
  <c r="GX410" i="3"/>
  <c r="GZ410" i="3"/>
  <c r="HA410" i="3"/>
  <c r="HC410" i="3"/>
  <c r="HD410" i="3"/>
  <c r="HF410" i="3"/>
  <c r="HG410" i="3"/>
  <c r="HI410" i="3"/>
  <c r="HJ410" i="3"/>
  <c r="HL410" i="3"/>
  <c r="HM410" i="3"/>
  <c r="HO410" i="3"/>
  <c r="HP410" i="3"/>
  <c r="HR410" i="3"/>
  <c r="HS410" i="3"/>
  <c r="HU410" i="3"/>
  <c r="HV410" i="3"/>
  <c r="HX410" i="3"/>
  <c r="HY410" i="3"/>
  <c r="IA410" i="3"/>
  <c r="IB410" i="3"/>
  <c r="ID410" i="3"/>
  <c r="IE410" i="3"/>
  <c r="IG410" i="3"/>
  <c r="IH410" i="3"/>
  <c r="IJ410" i="3"/>
  <c r="IK410" i="3"/>
  <c r="IM410" i="3"/>
  <c r="IN410" i="3"/>
  <c r="IP410" i="3"/>
  <c r="IQ410" i="3"/>
  <c r="IS410" i="3"/>
  <c r="IT410" i="3"/>
  <c r="IV410" i="3"/>
  <c r="IW410" i="3"/>
  <c r="IY410" i="3"/>
  <c r="IZ410" i="3"/>
  <c r="JB410" i="3"/>
  <c r="JC410" i="3"/>
  <c r="JE410" i="3"/>
  <c r="JF410" i="3"/>
  <c r="JH410" i="3"/>
  <c r="JI410" i="3"/>
  <c r="JK410" i="3"/>
  <c r="JL410" i="3"/>
  <c r="JN410" i="3"/>
  <c r="JO410" i="3"/>
  <c r="JQ410" i="3"/>
  <c r="JR410" i="3"/>
  <c r="JT410" i="3"/>
  <c r="JU410" i="3"/>
  <c r="JW410" i="3"/>
  <c r="JX410" i="3"/>
  <c r="JZ410" i="3"/>
  <c r="KA410" i="3"/>
  <c r="KC410" i="3"/>
  <c r="KD410" i="3"/>
  <c r="KF410" i="3"/>
  <c r="KG410" i="3"/>
  <c r="KI410" i="3"/>
  <c r="KJ410" i="3"/>
  <c r="KL410" i="3"/>
  <c r="KM410" i="3"/>
  <c r="KO410" i="3"/>
  <c r="KP410" i="3"/>
  <c r="KR410" i="3"/>
  <c r="KS410" i="3"/>
  <c r="KU410" i="3"/>
  <c r="KV410" i="3"/>
  <c r="KX410" i="3"/>
  <c r="KY410" i="3"/>
  <c r="LA410" i="3"/>
  <c r="LB410" i="3"/>
  <c r="LD410" i="3"/>
  <c r="LE410" i="3"/>
  <c r="LG410" i="3"/>
  <c r="LH410" i="3"/>
  <c r="LJ410" i="3"/>
  <c r="LK410" i="3"/>
  <c r="LM410" i="3"/>
  <c r="LN410" i="3"/>
  <c r="LP410" i="3"/>
  <c r="LQ410" i="3"/>
  <c r="LX410" i="3"/>
  <c r="LZ410" i="3"/>
  <c r="MA410" i="3"/>
  <c r="MB410" i="3"/>
  <c r="MC410" i="3"/>
  <c r="MD410" i="3"/>
  <c r="MI410" i="3"/>
  <c r="D411" i="3"/>
  <c r="E411" i="3"/>
  <c r="G411" i="3"/>
  <c r="H411" i="3"/>
  <c r="J411" i="3"/>
  <c r="K411" i="3"/>
  <c r="M411" i="3"/>
  <c r="N411" i="3"/>
  <c r="P411" i="3"/>
  <c r="Q411" i="3"/>
  <c r="S411" i="3"/>
  <c r="T411" i="3"/>
  <c r="V411" i="3"/>
  <c r="W411" i="3"/>
  <c r="Y411" i="3"/>
  <c r="Z411" i="3"/>
  <c r="AB411" i="3"/>
  <c r="AC411" i="3"/>
  <c r="AE411" i="3"/>
  <c r="AF411" i="3"/>
  <c r="AH411" i="3"/>
  <c r="AJ411" i="3" s="1"/>
  <c r="AK411" i="3"/>
  <c r="AL411" i="3"/>
  <c r="AN411" i="3"/>
  <c r="AO411" i="3"/>
  <c r="AQ411" i="3"/>
  <c r="AR411" i="3"/>
  <c r="AT411" i="3"/>
  <c r="AU411" i="3"/>
  <c r="AW411" i="3"/>
  <c r="AX411" i="3"/>
  <c r="AZ411" i="3"/>
  <c r="BA411" i="3"/>
  <c r="BC411" i="3"/>
  <c r="BD411" i="3"/>
  <c r="BF411" i="3"/>
  <c r="BG411" i="3"/>
  <c r="BI411" i="3"/>
  <c r="BJ411" i="3"/>
  <c r="BL411" i="3"/>
  <c r="BM411" i="3"/>
  <c r="BO411" i="3"/>
  <c r="BP411" i="3"/>
  <c r="BR411" i="3"/>
  <c r="BS411" i="3"/>
  <c r="BU411" i="3"/>
  <c r="BV411" i="3"/>
  <c r="BX411" i="3"/>
  <c r="BY411" i="3"/>
  <c r="CA411" i="3"/>
  <c r="CB411" i="3"/>
  <c r="CD411" i="3"/>
  <c r="CE411" i="3"/>
  <c r="CG411" i="3"/>
  <c r="CH411" i="3"/>
  <c r="CJ411" i="3"/>
  <c r="CK411" i="3"/>
  <c r="CM411" i="3"/>
  <c r="CN411" i="3"/>
  <c r="CP411" i="3"/>
  <c r="CQ411" i="3"/>
  <c r="CS411" i="3"/>
  <c r="CT411" i="3"/>
  <c r="CV411" i="3"/>
  <c r="CW411" i="3"/>
  <c r="CY411" i="3"/>
  <c r="CZ411" i="3"/>
  <c r="DB411" i="3"/>
  <c r="DC411" i="3"/>
  <c r="DE411" i="3"/>
  <c r="DF411" i="3"/>
  <c r="DH411" i="3"/>
  <c r="DI411" i="3"/>
  <c r="DK411" i="3"/>
  <c r="DL411" i="3"/>
  <c r="DN411" i="3"/>
  <c r="DO411" i="3"/>
  <c r="DQ411" i="3"/>
  <c r="DR411" i="3"/>
  <c r="DT411" i="3"/>
  <c r="DU411" i="3"/>
  <c r="DW411" i="3"/>
  <c r="DX411" i="3"/>
  <c r="DZ411" i="3"/>
  <c r="EA411" i="3"/>
  <c r="EC411" i="3"/>
  <c r="ED411" i="3"/>
  <c r="EF411" i="3"/>
  <c r="EG411" i="3"/>
  <c r="EI411" i="3"/>
  <c r="EJ411" i="3"/>
  <c r="EL411" i="3"/>
  <c r="EM411" i="3"/>
  <c r="EO411" i="3"/>
  <c r="EP411" i="3"/>
  <c r="ER411" i="3"/>
  <c r="ES411" i="3"/>
  <c r="EU411" i="3"/>
  <c r="EV411" i="3"/>
  <c r="EX411" i="3"/>
  <c r="EY411" i="3"/>
  <c r="FA411" i="3"/>
  <c r="FB411" i="3"/>
  <c r="FD411" i="3"/>
  <c r="FE411" i="3"/>
  <c r="FG411" i="3"/>
  <c r="FH411" i="3"/>
  <c r="FJ411" i="3"/>
  <c r="FK411" i="3"/>
  <c r="FM411" i="3"/>
  <c r="FN411" i="3"/>
  <c r="FP411" i="3"/>
  <c r="FQ411" i="3"/>
  <c r="FS411" i="3"/>
  <c r="FT411" i="3"/>
  <c r="FV411" i="3"/>
  <c r="FW411" i="3"/>
  <c r="FY411" i="3"/>
  <c r="FZ411" i="3"/>
  <c r="GB411" i="3"/>
  <c r="GC411" i="3"/>
  <c r="GE411" i="3"/>
  <c r="GF411" i="3"/>
  <c r="GH411" i="3"/>
  <c r="GI411" i="3"/>
  <c r="GK411" i="3"/>
  <c r="GL411" i="3"/>
  <c r="GN411" i="3"/>
  <c r="GO411" i="3"/>
  <c r="GQ411" i="3"/>
  <c r="GR411" i="3"/>
  <c r="GT411" i="3"/>
  <c r="GU411" i="3"/>
  <c r="GW411" i="3"/>
  <c r="GX411" i="3"/>
  <c r="GZ411" i="3"/>
  <c r="HA411" i="3"/>
  <c r="HC411" i="3"/>
  <c r="HD411" i="3"/>
  <c r="HF411" i="3"/>
  <c r="HG411" i="3"/>
  <c r="HI411" i="3"/>
  <c r="HJ411" i="3"/>
  <c r="HL411" i="3"/>
  <c r="HM411" i="3"/>
  <c r="HO411" i="3"/>
  <c r="HP411" i="3"/>
  <c r="HR411" i="3"/>
  <c r="HS411" i="3"/>
  <c r="HU411" i="3"/>
  <c r="HV411" i="3"/>
  <c r="HX411" i="3"/>
  <c r="HY411" i="3"/>
  <c r="IA411" i="3"/>
  <c r="IB411" i="3"/>
  <c r="ID411" i="3"/>
  <c r="IE411" i="3"/>
  <c r="IG411" i="3"/>
  <c r="IH411" i="3"/>
  <c r="IJ411" i="3"/>
  <c r="IK411" i="3"/>
  <c r="IM411" i="3"/>
  <c r="IN411" i="3"/>
  <c r="IP411" i="3"/>
  <c r="IQ411" i="3"/>
  <c r="IS411" i="3"/>
  <c r="IT411" i="3"/>
  <c r="IV411" i="3"/>
  <c r="IW411" i="3"/>
  <c r="IY411" i="3"/>
  <c r="IZ411" i="3"/>
  <c r="JB411" i="3"/>
  <c r="JC411" i="3"/>
  <c r="JE411" i="3"/>
  <c r="JF411" i="3"/>
  <c r="JH411" i="3"/>
  <c r="JI411" i="3"/>
  <c r="JK411" i="3"/>
  <c r="JL411" i="3"/>
  <c r="JN411" i="3"/>
  <c r="JO411" i="3"/>
  <c r="JQ411" i="3"/>
  <c r="JR411" i="3"/>
  <c r="JT411" i="3"/>
  <c r="JU411" i="3"/>
  <c r="JW411" i="3"/>
  <c r="JX411" i="3"/>
  <c r="JZ411" i="3"/>
  <c r="KA411" i="3"/>
  <c r="KC411" i="3"/>
  <c r="KD411" i="3"/>
  <c r="KF411" i="3"/>
  <c r="KG411" i="3"/>
  <c r="KI411" i="3"/>
  <c r="KJ411" i="3"/>
  <c r="KL411" i="3"/>
  <c r="KM411" i="3"/>
  <c r="KO411" i="3"/>
  <c r="KP411" i="3"/>
  <c r="KR411" i="3"/>
  <c r="KS411" i="3"/>
  <c r="KU411" i="3"/>
  <c r="KV411" i="3"/>
  <c r="KX411" i="3"/>
  <c r="KY411" i="3"/>
  <c r="LA411" i="3"/>
  <c r="LB411" i="3"/>
  <c r="LD411" i="3"/>
  <c r="LE411" i="3"/>
  <c r="LG411" i="3"/>
  <c r="LH411" i="3"/>
  <c r="LJ411" i="3"/>
  <c r="LK411" i="3"/>
  <c r="LM411" i="3"/>
  <c r="LN411" i="3"/>
  <c r="LP411" i="3"/>
  <c r="LQ411" i="3"/>
  <c r="LX411" i="3"/>
  <c r="LZ411" i="3"/>
  <c r="MA411" i="3"/>
  <c r="MB411" i="3"/>
  <c r="MC411" i="3"/>
  <c r="MD411" i="3"/>
  <c r="MI411" i="3"/>
  <c r="D412" i="3"/>
  <c r="E412" i="3"/>
  <c r="G412" i="3"/>
  <c r="H412" i="3"/>
  <c r="J412" i="3"/>
  <c r="K412" i="3"/>
  <c r="M412" i="3"/>
  <c r="N412" i="3"/>
  <c r="P412" i="3"/>
  <c r="Q412" i="3"/>
  <c r="S412" i="3"/>
  <c r="T412" i="3"/>
  <c r="V412" i="3"/>
  <c r="W412" i="3"/>
  <c r="Y412" i="3"/>
  <c r="Z412" i="3"/>
  <c r="AB412" i="3"/>
  <c r="AC412" i="3"/>
  <c r="AE412" i="3"/>
  <c r="AF412" i="3"/>
  <c r="AH412" i="3"/>
  <c r="AJ412" i="3" s="1"/>
  <c r="AK412" i="3"/>
  <c r="AL412" i="3"/>
  <c r="AN412" i="3"/>
  <c r="AO412" i="3"/>
  <c r="AQ412" i="3"/>
  <c r="AR412" i="3"/>
  <c r="AT412" i="3"/>
  <c r="AU412" i="3"/>
  <c r="AW412" i="3"/>
  <c r="AX412" i="3"/>
  <c r="AZ412" i="3"/>
  <c r="BA412" i="3"/>
  <c r="BC412" i="3"/>
  <c r="BD412" i="3"/>
  <c r="BF412" i="3"/>
  <c r="BG412" i="3"/>
  <c r="BI412" i="3"/>
  <c r="BJ412" i="3"/>
  <c r="BL412" i="3"/>
  <c r="BM412" i="3"/>
  <c r="BO412" i="3"/>
  <c r="BP412" i="3"/>
  <c r="BR412" i="3"/>
  <c r="BS412" i="3"/>
  <c r="BU412" i="3"/>
  <c r="BV412" i="3"/>
  <c r="BX412" i="3"/>
  <c r="BY412" i="3"/>
  <c r="CA412" i="3"/>
  <c r="CB412" i="3"/>
  <c r="CD412" i="3"/>
  <c r="CE412" i="3"/>
  <c r="CG412" i="3"/>
  <c r="CH412" i="3"/>
  <c r="CJ412" i="3"/>
  <c r="CK412" i="3"/>
  <c r="CM412" i="3"/>
  <c r="CN412" i="3"/>
  <c r="CP412" i="3"/>
  <c r="CQ412" i="3"/>
  <c r="CS412" i="3"/>
  <c r="CT412" i="3"/>
  <c r="CV412" i="3"/>
  <c r="CW412" i="3"/>
  <c r="CY412" i="3"/>
  <c r="CZ412" i="3"/>
  <c r="DB412" i="3"/>
  <c r="DC412" i="3"/>
  <c r="DE412" i="3"/>
  <c r="DF412" i="3"/>
  <c r="DH412" i="3"/>
  <c r="DI412" i="3"/>
  <c r="DK412" i="3"/>
  <c r="DL412" i="3"/>
  <c r="DN412" i="3"/>
  <c r="DO412" i="3"/>
  <c r="DQ412" i="3"/>
  <c r="DR412" i="3"/>
  <c r="DT412" i="3"/>
  <c r="DU412" i="3"/>
  <c r="DW412" i="3"/>
  <c r="DX412" i="3"/>
  <c r="DZ412" i="3"/>
  <c r="EA412" i="3"/>
  <c r="EC412" i="3"/>
  <c r="ED412" i="3"/>
  <c r="EF412" i="3"/>
  <c r="EG412" i="3"/>
  <c r="EI412" i="3"/>
  <c r="EJ412" i="3"/>
  <c r="EL412" i="3"/>
  <c r="EM412" i="3"/>
  <c r="EO412" i="3"/>
  <c r="EP412" i="3"/>
  <c r="ER412" i="3"/>
  <c r="ES412" i="3"/>
  <c r="EU412" i="3"/>
  <c r="EV412" i="3"/>
  <c r="EX412" i="3"/>
  <c r="EY412" i="3"/>
  <c r="FA412" i="3"/>
  <c r="FB412" i="3"/>
  <c r="FD412" i="3"/>
  <c r="FE412" i="3"/>
  <c r="FG412" i="3"/>
  <c r="FH412" i="3"/>
  <c r="FJ412" i="3"/>
  <c r="FK412" i="3"/>
  <c r="FM412" i="3"/>
  <c r="FN412" i="3"/>
  <c r="FP412" i="3"/>
  <c r="FQ412" i="3"/>
  <c r="FS412" i="3"/>
  <c r="FT412" i="3"/>
  <c r="FV412" i="3"/>
  <c r="FW412" i="3"/>
  <c r="FY412" i="3"/>
  <c r="FZ412" i="3"/>
  <c r="GB412" i="3"/>
  <c r="GC412" i="3"/>
  <c r="GE412" i="3"/>
  <c r="GF412" i="3"/>
  <c r="GH412" i="3"/>
  <c r="GI412" i="3"/>
  <c r="GK412" i="3"/>
  <c r="GL412" i="3"/>
  <c r="GN412" i="3"/>
  <c r="GO412" i="3"/>
  <c r="GQ412" i="3"/>
  <c r="GR412" i="3"/>
  <c r="GT412" i="3"/>
  <c r="GU412" i="3"/>
  <c r="GW412" i="3"/>
  <c r="GX412" i="3"/>
  <c r="GZ412" i="3"/>
  <c r="HA412" i="3"/>
  <c r="HC412" i="3"/>
  <c r="HD412" i="3"/>
  <c r="HF412" i="3"/>
  <c r="HG412" i="3"/>
  <c r="HI412" i="3"/>
  <c r="HJ412" i="3"/>
  <c r="HL412" i="3"/>
  <c r="HM412" i="3"/>
  <c r="HO412" i="3"/>
  <c r="HP412" i="3"/>
  <c r="HR412" i="3"/>
  <c r="HS412" i="3"/>
  <c r="HU412" i="3"/>
  <c r="HV412" i="3"/>
  <c r="HX412" i="3"/>
  <c r="HY412" i="3"/>
  <c r="IA412" i="3"/>
  <c r="IB412" i="3"/>
  <c r="ID412" i="3"/>
  <c r="IE412" i="3"/>
  <c r="IG412" i="3"/>
  <c r="IH412" i="3"/>
  <c r="IJ412" i="3"/>
  <c r="IK412" i="3"/>
  <c r="IM412" i="3"/>
  <c r="IN412" i="3"/>
  <c r="IP412" i="3"/>
  <c r="IQ412" i="3"/>
  <c r="IS412" i="3"/>
  <c r="IT412" i="3"/>
  <c r="IV412" i="3"/>
  <c r="IW412" i="3"/>
  <c r="IY412" i="3"/>
  <c r="IZ412" i="3"/>
  <c r="JB412" i="3"/>
  <c r="JC412" i="3"/>
  <c r="JE412" i="3"/>
  <c r="JF412" i="3"/>
  <c r="JH412" i="3"/>
  <c r="JI412" i="3"/>
  <c r="JK412" i="3"/>
  <c r="JL412" i="3"/>
  <c r="JN412" i="3"/>
  <c r="JO412" i="3"/>
  <c r="JQ412" i="3"/>
  <c r="JR412" i="3"/>
  <c r="JT412" i="3"/>
  <c r="JU412" i="3"/>
  <c r="JW412" i="3"/>
  <c r="JX412" i="3"/>
  <c r="JZ412" i="3"/>
  <c r="KA412" i="3"/>
  <c r="KC412" i="3"/>
  <c r="KD412" i="3"/>
  <c r="KF412" i="3"/>
  <c r="KG412" i="3"/>
  <c r="KI412" i="3"/>
  <c r="KJ412" i="3"/>
  <c r="KL412" i="3"/>
  <c r="KM412" i="3"/>
  <c r="KO412" i="3"/>
  <c r="KP412" i="3"/>
  <c r="KR412" i="3"/>
  <c r="KS412" i="3"/>
  <c r="KU412" i="3"/>
  <c r="KV412" i="3"/>
  <c r="KX412" i="3"/>
  <c r="KY412" i="3"/>
  <c r="LA412" i="3"/>
  <c r="LB412" i="3"/>
  <c r="LD412" i="3"/>
  <c r="LE412" i="3"/>
  <c r="LG412" i="3"/>
  <c r="LH412" i="3"/>
  <c r="LJ412" i="3"/>
  <c r="LK412" i="3"/>
  <c r="LM412" i="3"/>
  <c r="LN412" i="3"/>
  <c r="LP412" i="3"/>
  <c r="LQ412" i="3"/>
  <c r="LX412" i="3"/>
  <c r="LZ412" i="3"/>
  <c r="MA412" i="3"/>
  <c r="MB412" i="3"/>
  <c r="MC412" i="3"/>
  <c r="MD412" i="3"/>
  <c r="MI412" i="3"/>
  <c r="D413" i="3"/>
  <c r="E413" i="3"/>
  <c r="G413" i="3"/>
  <c r="H413" i="3"/>
  <c r="J413" i="3"/>
  <c r="K413" i="3"/>
  <c r="M413" i="3"/>
  <c r="N413" i="3"/>
  <c r="P413" i="3"/>
  <c r="Q413" i="3"/>
  <c r="S413" i="3"/>
  <c r="T413" i="3"/>
  <c r="V413" i="3"/>
  <c r="W413" i="3"/>
  <c r="Y413" i="3"/>
  <c r="Z413" i="3"/>
  <c r="AB413" i="3"/>
  <c r="AC413" i="3"/>
  <c r="AE413" i="3"/>
  <c r="AF413" i="3"/>
  <c r="AH413" i="3"/>
  <c r="AJ413" i="3" s="1"/>
  <c r="AK413" i="3"/>
  <c r="AL413" i="3"/>
  <c r="AN413" i="3"/>
  <c r="AO413" i="3"/>
  <c r="AQ413" i="3"/>
  <c r="AR413" i="3"/>
  <c r="AT413" i="3"/>
  <c r="AU413" i="3"/>
  <c r="AW413" i="3"/>
  <c r="AX413" i="3"/>
  <c r="AZ413" i="3"/>
  <c r="BA413" i="3"/>
  <c r="BC413" i="3"/>
  <c r="BD413" i="3"/>
  <c r="BF413" i="3"/>
  <c r="BG413" i="3"/>
  <c r="BI413" i="3"/>
  <c r="BJ413" i="3"/>
  <c r="BL413" i="3"/>
  <c r="BM413" i="3"/>
  <c r="BO413" i="3"/>
  <c r="BP413" i="3"/>
  <c r="BR413" i="3"/>
  <c r="BS413" i="3"/>
  <c r="BU413" i="3"/>
  <c r="BV413" i="3"/>
  <c r="BX413" i="3"/>
  <c r="BY413" i="3"/>
  <c r="CA413" i="3"/>
  <c r="CB413" i="3"/>
  <c r="CD413" i="3"/>
  <c r="CE413" i="3"/>
  <c r="CG413" i="3"/>
  <c r="CH413" i="3"/>
  <c r="CJ413" i="3"/>
  <c r="CK413" i="3"/>
  <c r="CM413" i="3"/>
  <c r="CN413" i="3"/>
  <c r="CP413" i="3"/>
  <c r="CQ413" i="3"/>
  <c r="CS413" i="3"/>
  <c r="CT413" i="3"/>
  <c r="CV413" i="3"/>
  <c r="CW413" i="3"/>
  <c r="CY413" i="3"/>
  <c r="CZ413" i="3"/>
  <c r="DB413" i="3"/>
  <c r="DC413" i="3"/>
  <c r="DE413" i="3"/>
  <c r="DF413" i="3"/>
  <c r="DH413" i="3"/>
  <c r="DI413" i="3"/>
  <c r="DK413" i="3"/>
  <c r="DL413" i="3"/>
  <c r="DN413" i="3"/>
  <c r="DO413" i="3"/>
  <c r="DQ413" i="3"/>
  <c r="DR413" i="3"/>
  <c r="DT413" i="3"/>
  <c r="DU413" i="3"/>
  <c r="DW413" i="3"/>
  <c r="DX413" i="3"/>
  <c r="DZ413" i="3"/>
  <c r="EA413" i="3"/>
  <c r="EC413" i="3"/>
  <c r="ED413" i="3"/>
  <c r="EF413" i="3"/>
  <c r="EG413" i="3"/>
  <c r="EI413" i="3"/>
  <c r="EJ413" i="3"/>
  <c r="EL413" i="3"/>
  <c r="EM413" i="3"/>
  <c r="EO413" i="3"/>
  <c r="EP413" i="3"/>
  <c r="ER413" i="3"/>
  <c r="ES413" i="3"/>
  <c r="EU413" i="3"/>
  <c r="EV413" i="3"/>
  <c r="EX413" i="3"/>
  <c r="EY413" i="3"/>
  <c r="FA413" i="3"/>
  <c r="FB413" i="3"/>
  <c r="FD413" i="3"/>
  <c r="FE413" i="3"/>
  <c r="FG413" i="3"/>
  <c r="FH413" i="3"/>
  <c r="FJ413" i="3"/>
  <c r="FK413" i="3"/>
  <c r="FM413" i="3"/>
  <c r="FN413" i="3"/>
  <c r="FP413" i="3"/>
  <c r="FQ413" i="3"/>
  <c r="FS413" i="3"/>
  <c r="FT413" i="3"/>
  <c r="FV413" i="3"/>
  <c r="FW413" i="3"/>
  <c r="FY413" i="3"/>
  <c r="FZ413" i="3"/>
  <c r="GB413" i="3"/>
  <c r="GC413" i="3"/>
  <c r="GE413" i="3"/>
  <c r="GF413" i="3"/>
  <c r="GH413" i="3"/>
  <c r="GI413" i="3"/>
  <c r="GK413" i="3"/>
  <c r="GL413" i="3"/>
  <c r="GN413" i="3"/>
  <c r="GO413" i="3"/>
  <c r="GQ413" i="3"/>
  <c r="GR413" i="3"/>
  <c r="GT413" i="3"/>
  <c r="GU413" i="3"/>
  <c r="GW413" i="3"/>
  <c r="GX413" i="3"/>
  <c r="GZ413" i="3"/>
  <c r="HA413" i="3"/>
  <c r="HC413" i="3"/>
  <c r="HD413" i="3"/>
  <c r="HF413" i="3"/>
  <c r="HG413" i="3"/>
  <c r="HI413" i="3"/>
  <c r="HJ413" i="3"/>
  <c r="HL413" i="3"/>
  <c r="HM413" i="3"/>
  <c r="HO413" i="3"/>
  <c r="HP413" i="3"/>
  <c r="HR413" i="3"/>
  <c r="HS413" i="3"/>
  <c r="HU413" i="3"/>
  <c r="HV413" i="3"/>
  <c r="HX413" i="3"/>
  <c r="HY413" i="3"/>
  <c r="IA413" i="3"/>
  <c r="IB413" i="3"/>
  <c r="ID413" i="3"/>
  <c r="IE413" i="3"/>
  <c r="IG413" i="3"/>
  <c r="IH413" i="3"/>
  <c r="IJ413" i="3"/>
  <c r="IK413" i="3"/>
  <c r="IM413" i="3"/>
  <c r="IN413" i="3"/>
  <c r="IP413" i="3"/>
  <c r="IQ413" i="3"/>
  <c r="IS413" i="3"/>
  <c r="IT413" i="3"/>
  <c r="IV413" i="3"/>
  <c r="IW413" i="3"/>
  <c r="IY413" i="3"/>
  <c r="IZ413" i="3"/>
  <c r="JB413" i="3"/>
  <c r="JC413" i="3"/>
  <c r="JE413" i="3"/>
  <c r="JF413" i="3"/>
  <c r="JH413" i="3"/>
  <c r="JI413" i="3"/>
  <c r="JK413" i="3"/>
  <c r="JL413" i="3"/>
  <c r="JN413" i="3"/>
  <c r="JO413" i="3"/>
  <c r="JQ413" i="3"/>
  <c r="JR413" i="3"/>
  <c r="JT413" i="3"/>
  <c r="JU413" i="3"/>
  <c r="JW413" i="3"/>
  <c r="JX413" i="3"/>
  <c r="JZ413" i="3"/>
  <c r="KA413" i="3"/>
  <c r="KC413" i="3"/>
  <c r="KD413" i="3"/>
  <c r="KF413" i="3"/>
  <c r="KG413" i="3"/>
  <c r="KI413" i="3"/>
  <c r="KJ413" i="3"/>
  <c r="KL413" i="3"/>
  <c r="KM413" i="3"/>
  <c r="KO413" i="3"/>
  <c r="KP413" i="3"/>
  <c r="KR413" i="3"/>
  <c r="KS413" i="3"/>
  <c r="KU413" i="3"/>
  <c r="KV413" i="3"/>
  <c r="KX413" i="3"/>
  <c r="KY413" i="3"/>
  <c r="LA413" i="3"/>
  <c r="LB413" i="3"/>
  <c r="LD413" i="3"/>
  <c r="LE413" i="3"/>
  <c r="LG413" i="3"/>
  <c r="LH413" i="3"/>
  <c r="LJ413" i="3"/>
  <c r="LK413" i="3"/>
  <c r="LM413" i="3"/>
  <c r="LN413" i="3"/>
  <c r="LP413" i="3"/>
  <c r="LQ413" i="3"/>
  <c r="LX413" i="3"/>
  <c r="LZ413" i="3"/>
  <c r="MA413" i="3"/>
  <c r="MB413" i="3"/>
  <c r="MC413" i="3"/>
  <c r="MD413" i="3"/>
  <c r="MF413" i="3"/>
  <c r="MI413" i="3"/>
  <c r="D414" i="3"/>
  <c r="E414" i="3"/>
  <c r="G414" i="3"/>
  <c r="H414" i="3"/>
  <c r="J414" i="3"/>
  <c r="K414" i="3"/>
  <c r="M414" i="3"/>
  <c r="N414" i="3"/>
  <c r="P414" i="3"/>
  <c r="Q414" i="3"/>
  <c r="S414" i="3"/>
  <c r="T414" i="3"/>
  <c r="V414" i="3"/>
  <c r="W414" i="3"/>
  <c r="Y414" i="3"/>
  <c r="Z414" i="3"/>
  <c r="AB414" i="3"/>
  <c r="AC414" i="3"/>
  <c r="AE414" i="3"/>
  <c r="AF414" i="3"/>
  <c r="AH414" i="3"/>
  <c r="AJ414" i="3" s="1"/>
  <c r="AK414" i="3"/>
  <c r="AL414" i="3"/>
  <c r="AN414" i="3"/>
  <c r="AO414" i="3"/>
  <c r="AQ414" i="3"/>
  <c r="AR414" i="3"/>
  <c r="AT414" i="3"/>
  <c r="AU414" i="3"/>
  <c r="AW414" i="3"/>
  <c r="AX414" i="3"/>
  <c r="AZ414" i="3"/>
  <c r="BA414" i="3"/>
  <c r="BC414" i="3"/>
  <c r="BD414" i="3"/>
  <c r="BF414" i="3"/>
  <c r="BG414" i="3"/>
  <c r="BI414" i="3"/>
  <c r="BJ414" i="3"/>
  <c r="BL414" i="3"/>
  <c r="BM414" i="3"/>
  <c r="BO414" i="3"/>
  <c r="BP414" i="3"/>
  <c r="BR414" i="3"/>
  <c r="BS414" i="3"/>
  <c r="BU414" i="3"/>
  <c r="BV414" i="3"/>
  <c r="BX414" i="3"/>
  <c r="BY414" i="3"/>
  <c r="CA414" i="3"/>
  <c r="CB414" i="3"/>
  <c r="CD414" i="3"/>
  <c r="CE414" i="3"/>
  <c r="CG414" i="3"/>
  <c r="CH414" i="3"/>
  <c r="CJ414" i="3"/>
  <c r="CK414" i="3"/>
  <c r="CM414" i="3"/>
  <c r="CN414" i="3"/>
  <c r="CP414" i="3"/>
  <c r="CQ414" i="3"/>
  <c r="CS414" i="3"/>
  <c r="CT414" i="3"/>
  <c r="CV414" i="3"/>
  <c r="CW414" i="3"/>
  <c r="CY414" i="3"/>
  <c r="CZ414" i="3"/>
  <c r="DB414" i="3"/>
  <c r="DC414" i="3"/>
  <c r="DE414" i="3"/>
  <c r="DF414" i="3"/>
  <c r="DH414" i="3"/>
  <c r="DI414" i="3"/>
  <c r="DK414" i="3"/>
  <c r="DL414" i="3"/>
  <c r="DN414" i="3"/>
  <c r="DO414" i="3"/>
  <c r="DQ414" i="3"/>
  <c r="DR414" i="3"/>
  <c r="DT414" i="3"/>
  <c r="DU414" i="3"/>
  <c r="DW414" i="3"/>
  <c r="DX414" i="3"/>
  <c r="DZ414" i="3"/>
  <c r="EA414" i="3"/>
  <c r="EC414" i="3"/>
  <c r="ED414" i="3"/>
  <c r="EF414" i="3"/>
  <c r="EG414" i="3"/>
  <c r="EI414" i="3"/>
  <c r="EJ414" i="3"/>
  <c r="EL414" i="3"/>
  <c r="EM414" i="3"/>
  <c r="EO414" i="3"/>
  <c r="EP414" i="3"/>
  <c r="ER414" i="3"/>
  <c r="ES414" i="3"/>
  <c r="EU414" i="3"/>
  <c r="EV414" i="3"/>
  <c r="EX414" i="3"/>
  <c r="EY414" i="3"/>
  <c r="FA414" i="3"/>
  <c r="FB414" i="3"/>
  <c r="FD414" i="3"/>
  <c r="FE414" i="3"/>
  <c r="FG414" i="3"/>
  <c r="FH414" i="3"/>
  <c r="FJ414" i="3"/>
  <c r="FK414" i="3"/>
  <c r="FM414" i="3"/>
  <c r="FN414" i="3"/>
  <c r="FP414" i="3"/>
  <c r="FQ414" i="3"/>
  <c r="FS414" i="3"/>
  <c r="FT414" i="3"/>
  <c r="FV414" i="3"/>
  <c r="FW414" i="3"/>
  <c r="FY414" i="3"/>
  <c r="FZ414" i="3"/>
  <c r="GB414" i="3"/>
  <c r="GC414" i="3"/>
  <c r="GE414" i="3"/>
  <c r="GF414" i="3"/>
  <c r="GH414" i="3"/>
  <c r="GI414" i="3"/>
  <c r="GK414" i="3"/>
  <c r="GL414" i="3"/>
  <c r="GN414" i="3"/>
  <c r="GO414" i="3"/>
  <c r="GQ414" i="3"/>
  <c r="GR414" i="3"/>
  <c r="GT414" i="3"/>
  <c r="GU414" i="3"/>
  <c r="GW414" i="3"/>
  <c r="GX414" i="3"/>
  <c r="GZ414" i="3"/>
  <c r="HA414" i="3"/>
  <c r="HC414" i="3"/>
  <c r="HD414" i="3"/>
  <c r="HF414" i="3"/>
  <c r="HG414" i="3"/>
  <c r="HI414" i="3"/>
  <c r="HJ414" i="3"/>
  <c r="HL414" i="3"/>
  <c r="HM414" i="3"/>
  <c r="HO414" i="3"/>
  <c r="HP414" i="3"/>
  <c r="HR414" i="3"/>
  <c r="HS414" i="3"/>
  <c r="HU414" i="3"/>
  <c r="HV414" i="3"/>
  <c r="HX414" i="3"/>
  <c r="HY414" i="3"/>
  <c r="IA414" i="3"/>
  <c r="IB414" i="3"/>
  <c r="ID414" i="3"/>
  <c r="IE414" i="3"/>
  <c r="IG414" i="3"/>
  <c r="IH414" i="3"/>
  <c r="IJ414" i="3"/>
  <c r="IK414" i="3"/>
  <c r="IM414" i="3"/>
  <c r="IN414" i="3"/>
  <c r="IP414" i="3"/>
  <c r="IQ414" i="3"/>
  <c r="IS414" i="3"/>
  <c r="IT414" i="3"/>
  <c r="IV414" i="3"/>
  <c r="IW414" i="3"/>
  <c r="IY414" i="3"/>
  <c r="IZ414" i="3"/>
  <c r="JB414" i="3"/>
  <c r="JC414" i="3"/>
  <c r="JE414" i="3"/>
  <c r="JF414" i="3"/>
  <c r="JH414" i="3"/>
  <c r="JI414" i="3"/>
  <c r="JK414" i="3"/>
  <c r="JL414" i="3"/>
  <c r="JN414" i="3"/>
  <c r="JO414" i="3"/>
  <c r="JQ414" i="3"/>
  <c r="JR414" i="3"/>
  <c r="JT414" i="3"/>
  <c r="JU414" i="3"/>
  <c r="JW414" i="3"/>
  <c r="JX414" i="3"/>
  <c r="JZ414" i="3"/>
  <c r="KA414" i="3"/>
  <c r="KC414" i="3"/>
  <c r="KD414" i="3"/>
  <c r="KF414" i="3"/>
  <c r="KG414" i="3"/>
  <c r="KI414" i="3"/>
  <c r="KJ414" i="3"/>
  <c r="KL414" i="3"/>
  <c r="KM414" i="3"/>
  <c r="KO414" i="3"/>
  <c r="KP414" i="3"/>
  <c r="KR414" i="3"/>
  <c r="KS414" i="3"/>
  <c r="KU414" i="3"/>
  <c r="KV414" i="3"/>
  <c r="KX414" i="3"/>
  <c r="KY414" i="3"/>
  <c r="LA414" i="3"/>
  <c r="LB414" i="3"/>
  <c r="LD414" i="3"/>
  <c r="LE414" i="3"/>
  <c r="LG414" i="3"/>
  <c r="LH414" i="3"/>
  <c r="LJ414" i="3"/>
  <c r="LK414" i="3"/>
  <c r="LM414" i="3"/>
  <c r="LN414" i="3"/>
  <c r="LP414" i="3"/>
  <c r="LQ414" i="3"/>
  <c r="LX414" i="3"/>
  <c r="LZ414" i="3"/>
  <c r="MA414" i="3"/>
  <c r="MB414" i="3"/>
  <c r="MC414" i="3"/>
  <c r="MD414" i="3"/>
  <c r="MF414" i="3"/>
  <c r="MI414" i="3"/>
  <c r="D415" i="3"/>
  <c r="E415" i="3"/>
  <c r="G415" i="3"/>
  <c r="H415" i="3"/>
  <c r="J415" i="3"/>
  <c r="K415" i="3"/>
  <c r="M415" i="3"/>
  <c r="N415" i="3"/>
  <c r="P415" i="3"/>
  <c r="Q415" i="3"/>
  <c r="S415" i="3"/>
  <c r="T415" i="3"/>
  <c r="V415" i="3"/>
  <c r="W415" i="3"/>
  <c r="Y415" i="3"/>
  <c r="Z415" i="3"/>
  <c r="AB415" i="3"/>
  <c r="AC415" i="3"/>
  <c r="AE415" i="3"/>
  <c r="AF415" i="3"/>
  <c r="AH415" i="3"/>
  <c r="AJ415" i="3" s="1"/>
  <c r="AK415" i="3"/>
  <c r="AL415" i="3"/>
  <c r="AN415" i="3"/>
  <c r="AO415" i="3"/>
  <c r="AQ415" i="3"/>
  <c r="AR415" i="3"/>
  <c r="AT415" i="3"/>
  <c r="AU415" i="3"/>
  <c r="AW415" i="3"/>
  <c r="AX415" i="3"/>
  <c r="AZ415" i="3"/>
  <c r="BA415" i="3"/>
  <c r="BC415" i="3"/>
  <c r="BD415" i="3"/>
  <c r="BF415" i="3"/>
  <c r="BG415" i="3"/>
  <c r="BI415" i="3"/>
  <c r="BJ415" i="3"/>
  <c r="BL415" i="3"/>
  <c r="BM415" i="3"/>
  <c r="BO415" i="3"/>
  <c r="BP415" i="3"/>
  <c r="BR415" i="3"/>
  <c r="BS415" i="3"/>
  <c r="BU415" i="3"/>
  <c r="BV415" i="3"/>
  <c r="BX415" i="3"/>
  <c r="BY415" i="3"/>
  <c r="CA415" i="3"/>
  <c r="CB415" i="3"/>
  <c r="CD415" i="3"/>
  <c r="CE415" i="3"/>
  <c r="CG415" i="3"/>
  <c r="CH415" i="3"/>
  <c r="CJ415" i="3"/>
  <c r="CK415" i="3"/>
  <c r="CM415" i="3"/>
  <c r="CN415" i="3"/>
  <c r="CP415" i="3"/>
  <c r="CQ415" i="3"/>
  <c r="CS415" i="3"/>
  <c r="CT415" i="3"/>
  <c r="CV415" i="3"/>
  <c r="CW415" i="3"/>
  <c r="CY415" i="3"/>
  <c r="CZ415" i="3"/>
  <c r="DB415" i="3"/>
  <c r="DC415" i="3"/>
  <c r="DE415" i="3"/>
  <c r="DF415" i="3"/>
  <c r="DH415" i="3"/>
  <c r="DI415" i="3"/>
  <c r="DK415" i="3"/>
  <c r="DL415" i="3"/>
  <c r="DN415" i="3"/>
  <c r="DO415" i="3"/>
  <c r="DQ415" i="3"/>
  <c r="DR415" i="3"/>
  <c r="DT415" i="3"/>
  <c r="DU415" i="3"/>
  <c r="DW415" i="3"/>
  <c r="DX415" i="3"/>
  <c r="DZ415" i="3"/>
  <c r="EA415" i="3"/>
  <c r="EC415" i="3"/>
  <c r="ED415" i="3"/>
  <c r="EF415" i="3"/>
  <c r="EG415" i="3"/>
  <c r="EI415" i="3"/>
  <c r="EJ415" i="3"/>
  <c r="EL415" i="3"/>
  <c r="EM415" i="3"/>
  <c r="EO415" i="3"/>
  <c r="EP415" i="3"/>
  <c r="ER415" i="3"/>
  <c r="ES415" i="3"/>
  <c r="EU415" i="3"/>
  <c r="EV415" i="3"/>
  <c r="EX415" i="3"/>
  <c r="EY415" i="3"/>
  <c r="FA415" i="3"/>
  <c r="FB415" i="3"/>
  <c r="FD415" i="3"/>
  <c r="FE415" i="3"/>
  <c r="FG415" i="3"/>
  <c r="FH415" i="3"/>
  <c r="FJ415" i="3"/>
  <c r="FK415" i="3"/>
  <c r="FM415" i="3"/>
  <c r="FN415" i="3"/>
  <c r="FP415" i="3"/>
  <c r="FQ415" i="3"/>
  <c r="FS415" i="3"/>
  <c r="FT415" i="3"/>
  <c r="FV415" i="3"/>
  <c r="FW415" i="3"/>
  <c r="FY415" i="3"/>
  <c r="FZ415" i="3"/>
  <c r="GB415" i="3"/>
  <c r="GC415" i="3"/>
  <c r="GE415" i="3"/>
  <c r="GF415" i="3"/>
  <c r="GH415" i="3"/>
  <c r="GI415" i="3"/>
  <c r="GK415" i="3"/>
  <c r="GL415" i="3"/>
  <c r="GN415" i="3"/>
  <c r="GO415" i="3"/>
  <c r="GQ415" i="3"/>
  <c r="GR415" i="3"/>
  <c r="GT415" i="3"/>
  <c r="GU415" i="3"/>
  <c r="GW415" i="3"/>
  <c r="GX415" i="3"/>
  <c r="GZ415" i="3"/>
  <c r="HA415" i="3"/>
  <c r="HC415" i="3"/>
  <c r="HD415" i="3"/>
  <c r="HF415" i="3"/>
  <c r="HG415" i="3"/>
  <c r="HI415" i="3"/>
  <c r="HJ415" i="3"/>
  <c r="HL415" i="3"/>
  <c r="HM415" i="3"/>
  <c r="HO415" i="3"/>
  <c r="HP415" i="3"/>
  <c r="HR415" i="3"/>
  <c r="HS415" i="3"/>
  <c r="HU415" i="3"/>
  <c r="HV415" i="3"/>
  <c r="HX415" i="3"/>
  <c r="HY415" i="3"/>
  <c r="IA415" i="3"/>
  <c r="IB415" i="3"/>
  <c r="ID415" i="3"/>
  <c r="IE415" i="3"/>
  <c r="IG415" i="3"/>
  <c r="IH415" i="3"/>
  <c r="IJ415" i="3"/>
  <c r="IK415" i="3"/>
  <c r="IM415" i="3"/>
  <c r="IN415" i="3"/>
  <c r="IP415" i="3"/>
  <c r="IQ415" i="3"/>
  <c r="IS415" i="3"/>
  <c r="IT415" i="3"/>
  <c r="IV415" i="3"/>
  <c r="IW415" i="3"/>
  <c r="IY415" i="3"/>
  <c r="IZ415" i="3"/>
  <c r="JB415" i="3"/>
  <c r="JC415" i="3"/>
  <c r="JE415" i="3"/>
  <c r="JF415" i="3"/>
  <c r="JH415" i="3"/>
  <c r="JI415" i="3"/>
  <c r="JK415" i="3"/>
  <c r="JL415" i="3"/>
  <c r="JN415" i="3"/>
  <c r="JO415" i="3"/>
  <c r="JQ415" i="3"/>
  <c r="JR415" i="3"/>
  <c r="JT415" i="3"/>
  <c r="JU415" i="3"/>
  <c r="JW415" i="3"/>
  <c r="JX415" i="3"/>
  <c r="JZ415" i="3"/>
  <c r="KA415" i="3"/>
  <c r="KC415" i="3"/>
  <c r="KD415" i="3"/>
  <c r="KF415" i="3"/>
  <c r="KG415" i="3"/>
  <c r="KI415" i="3"/>
  <c r="KJ415" i="3"/>
  <c r="KL415" i="3"/>
  <c r="KM415" i="3"/>
  <c r="KO415" i="3"/>
  <c r="KP415" i="3"/>
  <c r="KR415" i="3"/>
  <c r="KS415" i="3"/>
  <c r="KU415" i="3"/>
  <c r="KV415" i="3"/>
  <c r="KX415" i="3"/>
  <c r="KY415" i="3"/>
  <c r="LA415" i="3"/>
  <c r="LB415" i="3"/>
  <c r="LD415" i="3"/>
  <c r="LE415" i="3"/>
  <c r="LG415" i="3"/>
  <c r="LH415" i="3"/>
  <c r="LJ415" i="3"/>
  <c r="LK415" i="3"/>
  <c r="LM415" i="3"/>
  <c r="LN415" i="3"/>
  <c r="LP415" i="3"/>
  <c r="LQ415" i="3"/>
  <c r="LX415" i="3"/>
  <c r="LZ415" i="3"/>
  <c r="MA415" i="3"/>
  <c r="MB415" i="3"/>
  <c r="MC415" i="3"/>
  <c r="MD415" i="3"/>
  <c r="MI415" i="3"/>
  <c r="D416" i="3"/>
  <c r="E416" i="3"/>
  <c r="G416" i="3"/>
  <c r="H416" i="3"/>
  <c r="J416" i="3"/>
  <c r="K416" i="3"/>
  <c r="M416" i="3"/>
  <c r="N416" i="3"/>
  <c r="P416" i="3"/>
  <c r="Q416" i="3"/>
  <c r="S416" i="3"/>
  <c r="T416" i="3"/>
  <c r="V416" i="3"/>
  <c r="W416" i="3"/>
  <c r="Y416" i="3"/>
  <c r="Z416" i="3"/>
  <c r="AB416" i="3"/>
  <c r="AC416" i="3"/>
  <c r="AE416" i="3"/>
  <c r="AF416" i="3"/>
  <c r="AH416" i="3"/>
  <c r="AJ416" i="3" s="1"/>
  <c r="AK416" i="3"/>
  <c r="AL416" i="3"/>
  <c r="AN416" i="3"/>
  <c r="AO416" i="3"/>
  <c r="AQ416" i="3"/>
  <c r="AR416" i="3"/>
  <c r="AT416" i="3"/>
  <c r="AU416" i="3"/>
  <c r="AW416" i="3"/>
  <c r="AX416" i="3"/>
  <c r="AZ416" i="3"/>
  <c r="BA416" i="3"/>
  <c r="BC416" i="3"/>
  <c r="BD416" i="3"/>
  <c r="BF416" i="3"/>
  <c r="BG416" i="3"/>
  <c r="BI416" i="3"/>
  <c r="BJ416" i="3"/>
  <c r="BL416" i="3"/>
  <c r="BM416" i="3"/>
  <c r="BO416" i="3"/>
  <c r="BP416" i="3"/>
  <c r="BR416" i="3"/>
  <c r="BS416" i="3"/>
  <c r="BU416" i="3"/>
  <c r="BV416" i="3"/>
  <c r="BX416" i="3"/>
  <c r="BY416" i="3"/>
  <c r="CA416" i="3"/>
  <c r="CB416" i="3"/>
  <c r="CD416" i="3"/>
  <c r="CE416" i="3"/>
  <c r="CG416" i="3"/>
  <c r="CH416" i="3"/>
  <c r="CJ416" i="3"/>
  <c r="CK416" i="3"/>
  <c r="CM416" i="3"/>
  <c r="CN416" i="3"/>
  <c r="CP416" i="3"/>
  <c r="CQ416" i="3"/>
  <c r="CS416" i="3"/>
  <c r="CT416" i="3"/>
  <c r="CV416" i="3"/>
  <c r="CW416" i="3"/>
  <c r="CY416" i="3"/>
  <c r="CZ416" i="3"/>
  <c r="DB416" i="3"/>
  <c r="DC416" i="3"/>
  <c r="DE416" i="3"/>
  <c r="DF416" i="3"/>
  <c r="DH416" i="3"/>
  <c r="DI416" i="3"/>
  <c r="DK416" i="3"/>
  <c r="DL416" i="3"/>
  <c r="DN416" i="3"/>
  <c r="DO416" i="3"/>
  <c r="DQ416" i="3"/>
  <c r="DR416" i="3"/>
  <c r="DT416" i="3"/>
  <c r="DU416" i="3"/>
  <c r="DW416" i="3"/>
  <c r="DX416" i="3"/>
  <c r="DZ416" i="3"/>
  <c r="EA416" i="3"/>
  <c r="EC416" i="3"/>
  <c r="ED416" i="3"/>
  <c r="EF416" i="3"/>
  <c r="EG416" i="3"/>
  <c r="EI416" i="3"/>
  <c r="EJ416" i="3"/>
  <c r="EL416" i="3"/>
  <c r="EM416" i="3"/>
  <c r="EO416" i="3"/>
  <c r="EP416" i="3"/>
  <c r="ER416" i="3"/>
  <c r="ES416" i="3"/>
  <c r="EU416" i="3"/>
  <c r="EV416" i="3"/>
  <c r="EX416" i="3"/>
  <c r="EY416" i="3"/>
  <c r="FA416" i="3"/>
  <c r="FB416" i="3"/>
  <c r="FD416" i="3"/>
  <c r="FE416" i="3"/>
  <c r="FG416" i="3"/>
  <c r="FH416" i="3"/>
  <c r="FJ416" i="3"/>
  <c r="FK416" i="3"/>
  <c r="FM416" i="3"/>
  <c r="FN416" i="3"/>
  <c r="FP416" i="3"/>
  <c r="FQ416" i="3"/>
  <c r="FS416" i="3"/>
  <c r="FT416" i="3"/>
  <c r="FV416" i="3"/>
  <c r="FW416" i="3"/>
  <c r="FY416" i="3"/>
  <c r="FZ416" i="3"/>
  <c r="GB416" i="3"/>
  <c r="GC416" i="3"/>
  <c r="GE416" i="3"/>
  <c r="GF416" i="3"/>
  <c r="GH416" i="3"/>
  <c r="GI416" i="3"/>
  <c r="GK416" i="3"/>
  <c r="GL416" i="3"/>
  <c r="GN416" i="3"/>
  <c r="GO416" i="3"/>
  <c r="GQ416" i="3"/>
  <c r="GR416" i="3"/>
  <c r="GT416" i="3"/>
  <c r="GU416" i="3"/>
  <c r="GW416" i="3"/>
  <c r="GX416" i="3"/>
  <c r="GZ416" i="3"/>
  <c r="HA416" i="3"/>
  <c r="HC416" i="3"/>
  <c r="HD416" i="3"/>
  <c r="HF416" i="3"/>
  <c r="HG416" i="3"/>
  <c r="HI416" i="3"/>
  <c r="HJ416" i="3"/>
  <c r="HL416" i="3"/>
  <c r="HM416" i="3"/>
  <c r="HO416" i="3"/>
  <c r="HP416" i="3"/>
  <c r="HR416" i="3"/>
  <c r="HS416" i="3"/>
  <c r="HU416" i="3"/>
  <c r="HV416" i="3"/>
  <c r="HX416" i="3"/>
  <c r="HY416" i="3"/>
  <c r="IA416" i="3"/>
  <c r="IB416" i="3"/>
  <c r="ID416" i="3"/>
  <c r="IE416" i="3"/>
  <c r="IG416" i="3"/>
  <c r="IH416" i="3"/>
  <c r="IJ416" i="3"/>
  <c r="IK416" i="3"/>
  <c r="IM416" i="3"/>
  <c r="IN416" i="3"/>
  <c r="IP416" i="3"/>
  <c r="IQ416" i="3"/>
  <c r="IS416" i="3"/>
  <c r="IT416" i="3"/>
  <c r="IV416" i="3"/>
  <c r="IW416" i="3"/>
  <c r="IY416" i="3"/>
  <c r="IZ416" i="3"/>
  <c r="JB416" i="3"/>
  <c r="JC416" i="3"/>
  <c r="JE416" i="3"/>
  <c r="JF416" i="3"/>
  <c r="JH416" i="3"/>
  <c r="JI416" i="3"/>
  <c r="JK416" i="3"/>
  <c r="JL416" i="3"/>
  <c r="JN416" i="3"/>
  <c r="JO416" i="3"/>
  <c r="JQ416" i="3"/>
  <c r="JR416" i="3"/>
  <c r="JT416" i="3"/>
  <c r="JU416" i="3"/>
  <c r="JW416" i="3"/>
  <c r="JX416" i="3"/>
  <c r="JZ416" i="3"/>
  <c r="KA416" i="3"/>
  <c r="KC416" i="3"/>
  <c r="KD416" i="3"/>
  <c r="KF416" i="3"/>
  <c r="KG416" i="3"/>
  <c r="KI416" i="3"/>
  <c r="KJ416" i="3"/>
  <c r="KL416" i="3"/>
  <c r="KM416" i="3"/>
  <c r="KO416" i="3"/>
  <c r="KP416" i="3"/>
  <c r="KR416" i="3"/>
  <c r="KS416" i="3"/>
  <c r="KU416" i="3"/>
  <c r="KV416" i="3"/>
  <c r="KX416" i="3"/>
  <c r="KY416" i="3"/>
  <c r="LA416" i="3"/>
  <c r="LB416" i="3"/>
  <c r="LD416" i="3"/>
  <c r="LE416" i="3"/>
  <c r="LG416" i="3"/>
  <c r="LH416" i="3"/>
  <c r="LJ416" i="3"/>
  <c r="LK416" i="3"/>
  <c r="LM416" i="3"/>
  <c r="LN416" i="3"/>
  <c r="LP416" i="3"/>
  <c r="LQ416" i="3"/>
  <c r="LX416" i="3"/>
  <c r="LZ416" i="3"/>
  <c r="MA416" i="3"/>
  <c r="MB416" i="3"/>
  <c r="MC416" i="3"/>
  <c r="MD416" i="3"/>
  <c r="MI416" i="3"/>
  <c r="D417" i="3"/>
  <c r="E417" i="3"/>
  <c r="G417" i="3"/>
  <c r="H417" i="3"/>
  <c r="J417" i="3"/>
  <c r="K417" i="3"/>
  <c r="M417" i="3"/>
  <c r="N417" i="3"/>
  <c r="P417" i="3"/>
  <c r="Q417" i="3"/>
  <c r="S417" i="3"/>
  <c r="T417" i="3"/>
  <c r="V417" i="3"/>
  <c r="W417" i="3"/>
  <c r="Y417" i="3"/>
  <c r="Z417" i="3"/>
  <c r="AB417" i="3"/>
  <c r="AC417" i="3"/>
  <c r="AE417" i="3"/>
  <c r="AF417" i="3"/>
  <c r="AH417" i="3"/>
  <c r="AJ417" i="3" s="1"/>
  <c r="AK417" i="3"/>
  <c r="AL417" i="3"/>
  <c r="AN417" i="3"/>
  <c r="AO417" i="3"/>
  <c r="AQ417" i="3"/>
  <c r="AR417" i="3"/>
  <c r="AT417" i="3"/>
  <c r="AU417" i="3"/>
  <c r="AW417" i="3"/>
  <c r="AX417" i="3"/>
  <c r="AZ417" i="3"/>
  <c r="BA417" i="3"/>
  <c r="BC417" i="3"/>
  <c r="BD417" i="3"/>
  <c r="BF417" i="3"/>
  <c r="BG417" i="3"/>
  <c r="BI417" i="3"/>
  <c r="BJ417" i="3"/>
  <c r="BL417" i="3"/>
  <c r="BM417" i="3"/>
  <c r="BO417" i="3"/>
  <c r="BP417" i="3"/>
  <c r="BR417" i="3"/>
  <c r="BS417" i="3"/>
  <c r="BU417" i="3"/>
  <c r="BV417" i="3"/>
  <c r="BX417" i="3"/>
  <c r="BY417" i="3"/>
  <c r="CA417" i="3"/>
  <c r="CB417" i="3"/>
  <c r="CD417" i="3"/>
  <c r="CE417" i="3"/>
  <c r="CG417" i="3"/>
  <c r="CH417" i="3"/>
  <c r="CJ417" i="3"/>
  <c r="CK417" i="3"/>
  <c r="CM417" i="3"/>
  <c r="CN417" i="3"/>
  <c r="CP417" i="3"/>
  <c r="CQ417" i="3"/>
  <c r="CS417" i="3"/>
  <c r="CT417" i="3"/>
  <c r="CV417" i="3"/>
  <c r="CW417" i="3"/>
  <c r="CY417" i="3"/>
  <c r="CZ417" i="3"/>
  <c r="DB417" i="3"/>
  <c r="DC417" i="3"/>
  <c r="DE417" i="3"/>
  <c r="DF417" i="3"/>
  <c r="DH417" i="3"/>
  <c r="DI417" i="3"/>
  <c r="DK417" i="3"/>
  <c r="DL417" i="3"/>
  <c r="DN417" i="3"/>
  <c r="DO417" i="3"/>
  <c r="DQ417" i="3"/>
  <c r="DR417" i="3"/>
  <c r="DT417" i="3"/>
  <c r="DU417" i="3"/>
  <c r="DW417" i="3"/>
  <c r="DX417" i="3"/>
  <c r="DZ417" i="3"/>
  <c r="EA417" i="3"/>
  <c r="EC417" i="3"/>
  <c r="ED417" i="3"/>
  <c r="EF417" i="3"/>
  <c r="EG417" i="3"/>
  <c r="EI417" i="3"/>
  <c r="EJ417" i="3"/>
  <c r="EL417" i="3"/>
  <c r="EM417" i="3"/>
  <c r="EO417" i="3"/>
  <c r="EP417" i="3"/>
  <c r="ER417" i="3"/>
  <c r="ES417" i="3"/>
  <c r="EU417" i="3"/>
  <c r="EV417" i="3"/>
  <c r="EX417" i="3"/>
  <c r="EY417" i="3"/>
  <c r="FA417" i="3"/>
  <c r="FB417" i="3"/>
  <c r="FD417" i="3"/>
  <c r="FE417" i="3"/>
  <c r="FG417" i="3"/>
  <c r="FH417" i="3"/>
  <c r="FJ417" i="3"/>
  <c r="FK417" i="3"/>
  <c r="FM417" i="3"/>
  <c r="FN417" i="3"/>
  <c r="FP417" i="3"/>
  <c r="FQ417" i="3"/>
  <c r="FS417" i="3"/>
  <c r="FT417" i="3"/>
  <c r="FV417" i="3"/>
  <c r="FW417" i="3"/>
  <c r="FY417" i="3"/>
  <c r="FZ417" i="3"/>
  <c r="GB417" i="3"/>
  <c r="GC417" i="3"/>
  <c r="GE417" i="3"/>
  <c r="GF417" i="3"/>
  <c r="GH417" i="3"/>
  <c r="GI417" i="3"/>
  <c r="GK417" i="3"/>
  <c r="GL417" i="3"/>
  <c r="GN417" i="3"/>
  <c r="GO417" i="3"/>
  <c r="GQ417" i="3"/>
  <c r="GR417" i="3"/>
  <c r="GT417" i="3"/>
  <c r="GU417" i="3"/>
  <c r="GW417" i="3"/>
  <c r="GX417" i="3"/>
  <c r="GZ417" i="3"/>
  <c r="HA417" i="3"/>
  <c r="HC417" i="3"/>
  <c r="HD417" i="3"/>
  <c r="HF417" i="3"/>
  <c r="HG417" i="3"/>
  <c r="HI417" i="3"/>
  <c r="HJ417" i="3"/>
  <c r="HL417" i="3"/>
  <c r="HM417" i="3"/>
  <c r="HO417" i="3"/>
  <c r="HP417" i="3"/>
  <c r="HR417" i="3"/>
  <c r="HS417" i="3"/>
  <c r="HU417" i="3"/>
  <c r="HV417" i="3"/>
  <c r="HX417" i="3"/>
  <c r="HY417" i="3"/>
  <c r="IA417" i="3"/>
  <c r="IB417" i="3"/>
  <c r="ID417" i="3"/>
  <c r="IE417" i="3"/>
  <c r="IG417" i="3"/>
  <c r="IH417" i="3"/>
  <c r="IJ417" i="3"/>
  <c r="IK417" i="3"/>
  <c r="IM417" i="3"/>
  <c r="IN417" i="3"/>
  <c r="IP417" i="3"/>
  <c r="IQ417" i="3"/>
  <c r="IS417" i="3"/>
  <c r="IT417" i="3"/>
  <c r="IV417" i="3"/>
  <c r="IW417" i="3"/>
  <c r="IY417" i="3"/>
  <c r="IZ417" i="3"/>
  <c r="JB417" i="3"/>
  <c r="JC417" i="3"/>
  <c r="JE417" i="3"/>
  <c r="JF417" i="3"/>
  <c r="JH417" i="3"/>
  <c r="JI417" i="3"/>
  <c r="JK417" i="3"/>
  <c r="JL417" i="3"/>
  <c r="JN417" i="3"/>
  <c r="JO417" i="3"/>
  <c r="JQ417" i="3"/>
  <c r="JR417" i="3"/>
  <c r="JT417" i="3"/>
  <c r="JU417" i="3"/>
  <c r="JW417" i="3"/>
  <c r="JX417" i="3"/>
  <c r="JZ417" i="3"/>
  <c r="KA417" i="3"/>
  <c r="KC417" i="3"/>
  <c r="KD417" i="3"/>
  <c r="KF417" i="3"/>
  <c r="KG417" i="3"/>
  <c r="KI417" i="3"/>
  <c r="KJ417" i="3"/>
  <c r="KL417" i="3"/>
  <c r="KM417" i="3"/>
  <c r="KO417" i="3"/>
  <c r="KP417" i="3"/>
  <c r="KR417" i="3"/>
  <c r="KS417" i="3"/>
  <c r="KU417" i="3"/>
  <c r="KV417" i="3"/>
  <c r="KX417" i="3"/>
  <c r="KY417" i="3"/>
  <c r="LA417" i="3"/>
  <c r="LB417" i="3"/>
  <c r="LD417" i="3"/>
  <c r="LE417" i="3"/>
  <c r="LG417" i="3"/>
  <c r="LH417" i="3"/>
  <c r="LJ417" i="3"/>
  <c r="LK417" i="3"/>
  <c r="LM417" i="3"/>
  <c r="LN417" i="3"/>
  <c r="LP417" i="3"/>
  <c r="LQ417" i="3"/>
  <c r="LX417" i="3"/>
  <c r="LZ417" i="3"/>
  <c r="MA417" i="3"/>
  <c r="MB417" i="3"/>
  <c r="MC417" i="3"/>
  <c r="MD417" i="3"/>
  <c r="MF417" i="3"/>
  <c r="MI417" i="3"/>
  <c r="D418" i="3"/>
  <c r="E418" i="3"/>
  <c r="G418" i="3"/>
  <c r="H418" i="3"/>
  <c r="J418" i="3"/>
  <c r="K418" i="3"/>
  <c r="M418" i="3"/>
  <c r="N418" i="3"/>
  <c r="P418" i="3"/>
  <c r="Q418" i="3"/>
  <c r="S418" i="3"/>
  <c r="T418" i="3"/>
  <c r="V418" i="3"/>
  <c r="W418" i="3"/>
  <c r="Y418" i="3"/>
  <c r="Z418" i="3"/>
  <c r="AB418" i="3"/>
  <c r="AC418" i="3"/>
  <c r="AE418" i="3"/>
  <c r="AF418" i="3"/>
  <c r="AH418" i="3"/>
  <c r="AJ418" i="3" s="1"/>
  <c r="AK418" i="3"/>
  <c r="AL418" i="3"/>
  <c r="AN418" i="3"/>
  <c r="AO418" i="3"/>
  <c r="AQ418" i="3"/>
  <c r="AR418" i="3"/>
  <c r="AT418" i="3"/>
  <c r="AU418" i="3"/>
  <c r="AW418" i="3"/>
  <c r="AX418" i="3"/>
  <c r="AZ418" i="3"/>
  <c r="BA418" i="3"/>
  <c r="BC418" i="3"/>
  <c r="BD418" i="3"/>
  <c r="BF418" i="3"/>
  <c r="BG418" i="3"/>
  <c r="BI418" i="3"/>
  <c r="BJ418" i="3"/>
  <c r="BL418" i="3"/>
  <c r="BM418" i="3"/>
  <c r="BO418" i="3"/>
  <c r="BP418" i="3"/>
  <c r="BR418" i="3"/>
  <c r="BS418" i="3"/>
  <c r="BU418" i="3"/>
  <c r="BV418" i="3"/>
  <c r="BX418" i="3"/>
  <c r="BY418" i="3"/>
  <c r="CA418" i="3"/>
  <c r="CB418" i="3"/>
  <c r="CD418" i="3"/>
  <c r="CE418" i="3"/>
  <c r="CG418" i="3"/>
  <c r="CH418" i="3"/>
  <c r="CJ418" i="3"/>
  <c r="CK418" i="3"/>
  <c r="CM418" i="3"/>
  <c r="CN418" i="3"/>
  <c r="CP418" i="3"/>
  <c r="CQ418" i="3"/>
  <c r="CS418" i="3"/>
  <c r="CT418" i="3"/>
  <c r="CV418" i="3"/>
  <c r="CW418" i="3"/>
  <c r="CY418" i="3"/>
  <c r="CZ418" i="3"/>
  <c r="DB418" i="3"/>
  <c r="DC418" i="3"/>
  <c r="DE418" i="3"/>
  <c r="DF418" i="3"/>
  <c r="DH418" i="3"/>
  <c r="DI418" i="3"/>
  <c r="DK418" i="3"/>
  <c r="DL418" i="3"/>
  <c r="DN418" i="3"/>
  <c r="DO418" i="3"/>
  <c r="DQ418" i="3"/>
  <c r="DR418" i="3"/>
  <c r="DT418" i="3"/>
  <c r="DU418" i="3"/>
  <c r="DW418" i="3"/>
  <c r="DX418" i="3"/>
  <c r="DZ418" i="3"/>
  <c r="EA418" i="3"/>
  <c r="EC418" i="3"/>
  <c r="ED418" i="3"/>
  <c r="EF418" i="3"/>
  <c r="EG418" i="3"/>
  <c r="EI418" i="3"/>
  <c r="EJ418" i="3"/>
  <c r="EL418" i="3"/>
  <c r="EM418" i="3"/>
  <c r="EO418" i="3"/>
  <c r="EP418" i="3"/>
  <c r="ER418" i="3"/>
  <c r="ES418" i="3"/>
  <c r="EU418" i="3"/>
  <c r="EV418" i="3"/>
  <c r="EX418" i="3"/>
  <c r="EY418" i="3"/>
  <c r="FA418" i="3"/>
  <c r="FB418" i="3"/>
  <c r="FD418" i="3"/>
  <c r="FE418" i="3"/>
  <c r="FG418" i="3"/>
  <c r="FH418" i="3"/>
  <c r="FJ418" i="3"/>
  <c r="FK418" i="3"/>
  <c r="FM418" i="3"/>
  <c r="FN418" i="3"/>
  <c r="FP418" i="3"/>
  <c r="FQ418" i="3"/>
  <c r="FS418" i="3"/>
  <c r="FT418" i="3"/>
  <c r="FV418" i="3"/>
  <c r="FW418" i="3"/>
  <c r="FY418" i="3"/>
  <c r="FZ418" i="3"/>
  <c r="GB418" i="3"/>
  <c r="GC418" i="3"/>
  <c r="GE418" i="3"/>
  <c r="GF418" i="3"/>
  <c r="GH418" i="3"/>
  <c r="GI418" i="3"/>
  <c r="GK418" i="3"/>
  <c r="GL418" i="3"/>
  <c r="GN418" i="3"/>
  <c r="GO418" i="3"/>
  <c r="GQ418" i="3"/>
  <c r="GR418" i="3"/>
  <c r="GT418" i="3"/>
  <c r="GU418" i="3"/>
  <c r="GW418" i="3"/>
  <c r="GX418" i="3"/>
  <c r="GZ418" i="3"/>
  <c r="HA418" i="3"/>
  <c r="HC418" i="3"/>
  <c r="HD418" i="3"/>
  <c r="HF418" i="3"/>
  <c r="HG418" i="3"/>
  <c r="HI418" i="3"/>
  <c r="HJ418" i="3"/>
  <c r="HL418" i="3"/>
  <c r="HM418" i="3"/>
  <c r="HO418" i="3"/>
  <c r="HP418" i="3"/>
  <c r="HR418" i="3"/>
  <c r="HS418" i="3"/>
  <c r="HU418" i="3"/>
  <c r="HV418" i="3"/>
  <c r="HX418" i="3"/>
  <c r="HY418" i="3"/>
  <c r="IA418" i="3"/>
  <c r="IB418" i="3"/>
  <c r="ID418" i="3"/>
  <c r="IE418" i="3"/>
  <c r="IG418" i="3"/>
  <c r="IH418" i="3"/>
  <c r="IJ418" i="3"/>
  <c r="IK418" i="3"/>
  <c r="IM418" i="3"/>
  <c r="IN418" i="3"/>
  <c r="IP418" i="3"/>
  <c r="IQ418" i="3"/>
  <c r="IS418" i="3"/>
  <c r="IT418" i="3"/>
  <c r="IV418" i="3"/>
  <c r="IW418" i="3"/>
  <c r="IY418" i="3"/>
  <c r="IZ418" i="3"/>
  <c r="JB418" i="3"/>
  <c r="JC418" i="3"/>
  <c r="JE418" i="3"/>
  <c r="JF418" i="3"/>
  <c r="JH418" i="3"/>
  <c r="JI418" i="3"/>
  <c r="JK418" i="3"/>
  <c r="JL418" i="3"/>
  <c r="JN418" i="3"/>
  <c r="JO418" i="3"/>
  <c r="JQ418" i="3"/>
  <c r="JR418" i="3"/>
  <c r="JT418" i="3"/>
  <c r="JU418" i="3"/>
  <c r="JW418" i="3"/>
  <c r="JX418" i="3"/>
  <c r="JZ418" i="3"/>
  <c r="KA418" i="3"/>
  <c r="KC418" i="3"/>
  <c r="KD418" i="3"/>
  <c r="KF418" i="3"/>
  <c r="KG418" i="3"/>
  <c r="KI418" i="3"/>
  <c r="KJ418" i="3"/>
  <c r="KL418" i="3"/>
  <c r="KM418" i="3"/>
  <c r="KO418" i="3"/>
  <c r="KP418" i="3"/>
  <c r="KR418" i="3"/>
  <c r="KS418" i="3"/>
  <c r="KU418" i="3"/>
  <c r="KV418" i="3"/>
  <c r="KX418" i="3"/>
  <c r="KY418" i="3"/>
  <c r="LA418" i="3"/>
  <c r="LB418" i="3"/>
  <c r="LD418" i="3"/>
  <c r="LE418" i="3"/>
  <c r="LG418" i="3"/>
  <c r="LH418" i="3"/>
  <c r="LJ418" i="3"/>
  <c r="LK418" i="3"/>
  <c r="LM418" i="3"/>
  <c r="LN418" i="3"/>
  <c r="LP418" i="3"/>
  <c r="LQ418" i="3"/>
  <c r="LX418" i="3"/>
  <c r="LZ418" i="3"/>
  <c r="MA418" i="3"/>
  <c r="MB418" i="3"/>
  <c r="MC418" i="3"/>
  <c r="MD418" i="3"/>
  <c r="MI418" i="3"/>
  <c r="D419" i="3"/>
  <c r="E419" i="3"/>
  <c r="G419" i="3"/>
  <c r="H419" i="3"/>
  <c r="J419" i="3"/>
  <c r="K419" i="3"/>
  <c r="M419" i="3"/>
  <c r="N419" i="3"/>
  <c r="P419" i="3"/>
  <c r="Q419" i="3"/>
  <c r="S419" i="3"/>
  <c r="T419" i="3"/>
  <c r="V419" i="3"/>
  <c r="W419" i="3"/>
  <c r="Y419" i="3"/>
  <c r="Z419" i="3"/>
  <c r="AB419" i="3"/>
  <c r="AC419" i="3"/>
  <c r="AE419" i="3"/>
  <c r="AF419" i="3"/>
  <c r="AH419" i="3"/>
  <c r="AJ419" i="3" s="1"/>
  <c r="AK419" i="3"/>
  <c r="AL419" i="3"/>
  <c r="AN419" i="3"/>
  <c r="AO419" i="3"/>
  <c r="AQ419" i="3"/>
  <c r="AR419" i="3"/>
  <c r="AT419" i="3"/>
  <c r="AU419" i="3"/>
  <c r="AW419" i="3"/>
  <c r="AX419" i="3"/>
  <c r="AZ419" i="3"/>
  <c r="BA419" i="3"/>
  <c r="BC419" i="3"/>
  <c r="BD419" i="3"/>
  <c r="BF419" i="3"/>
  <c r="BG419" i="3"/>
  <c r="BI419" i="3"/>
  <c r="BJ419" i="3"/>
  <c r="BL419" i="3"/>
  <c r="BM419" i="3"/>
  <c r="BO419" i="3"/>
  <c r="BP419" i="3"/>
  <c r="BR419" i="3"/>
  <c r="BS419" i="3"/>
  <c r="BU419" i="3"/>
  <c r="BV419" i="3"/>
  <c r="BX419" i="3"/>
  <c r="BY419" i="3"/>
  <c r="CA419" i="3"/>
  <c r="CB419" i="3"/>
  <c r="CD419" i="3"/>
  <c r="CE419" i="3"/>
  <c r="CG419" i="3"/>
  <c r="CH419" i="3"/>
  <c r="CJ419" i="3"/>
  <c r="CK419" i="3"/>
  <c r="CM419" i="3"/>
  <c r="CN419" i="3"/>
  <c r="CP419" i="3"/>
  <c r="CQ419" i="3"/>
  <c r="CS419" i="3"/>
  <c r="CT419" i="3"/>
  <c r="CV419" i="3"/>
  <c r="CW419" i="3"/>
  <c r="CY419" i="3"/>
  <c r="CZ419" i="3"/>
  <c r="DB419" i="3"/>
  <c r="DC419" i="3"/>
  <c r="DE419" i="3"/>
  <c r="DF419" i="3"/>
  <c r="DH419" i="3"/>
  <c r="DI419" i="3"/>
  <c r="DK419" i="3"/>
  <c r="DL419" i="3"/>
  <c r="DN419" i="3"/>
  <c r="DO419" i="3"/>
  <c r="DQ419" i="3"/>
  <c r="DR419" i="3"/>
  <c r="DT419" i="3"/>
  <c r="DU419" i="3"/>
  <c r="DW419" i="3"/>
  <c r="DX419" i="3"/>
  <c r="DZ419" i="3"/>
  <c r="EA419" i="3"/>
  <c r="EC419" i="3"/>
  <c r="ED419" i="3"/>
  <c r="EF419" i="3"/>
  <c r="EG419" i="3"/>
  <c r="EI419" i="3"/>
  <c r="EJ419" i="3"/>
  <c r="EL419" i="3"/>
  <c r="EM419" i="3"/>
  <c r="EO419" i="3"/>
  <c r="EP419" i="3"/>
  <c r="ER419" i="3"/>
  <c r="ES419" i="3"/>
  <c r="EU419" i="3"/>
  <c r="EV419" i="3"/>
  <c r="EX419" i="3"/>
  <c r="EY419" i="3"/>
  <c r="FA419" i="3"/>
  <c r="FB419" i="3"/>
  <c r="FD419" i="3"/>
  <c r="FE419" i="3"/>
  <c r="FG419" i="3"/>
  <c r="FH419" i="3"/>
  <c r="FJ419" i="3"/>
  <c r="FK419" i="3"/>
  <c r="FM419" i="3"/>
  <c r="FN419" i="3"/>
  <c r="FP419" i="3"/>
  <c r="FQ419" i="3"/>
  <c r="FS419" i="3"/>
  <c r="FT419" i="3"/>
  <c r="FV419" i="3"/>
  <c r="FW419" i="3"/>
  <c r="FY419" i="3"/>
  <c r="FZ419" i="3"/>
  <c r="GB419" i="3"/>
  <c r="GC419" i="3"/>
  <c r="GE419" i="3"/>
  <c r="GF419" i="3"/>
  <c r="GH419" i="3"/>
  <c r="GI419" i="3"/>
  <c r="GK419" i="3"/>
  <c r="GL419" i="3"/>
  <c r="GN419" i="3"/>
  <c r="GO419" i="3"/>
  <c r="GQ419" i="3"/>
  <c r="GR419" i="3"/>
  <c r="GT419" i="3"/>
  <c r="GU419" i="3"/>
  <c r="GW419" i="3"/>
  <c r="GX419" i="3"/>
  <c r="GZ419" i="3"/>
  <c r="HA419" i="3"/>
  <c r="HC419" i="3"/>
  <c r="HD419" i="3"/>
  <c r="HF419" i="3"/>
  <c r="HG419" i="3"/>
  <c r="HI419" i="3"/>
  <c r="HJ419" i="3"/>
  <c r="HL419" i="3"/>
  <c r="HM419" i="3"/>
  <c r="HO419" i="3"/>
  <c r="HP419" i="3"/>
  <c r="HR419" i="3"/>
  <c r="HS419" i="3"/>
  <c r="HU419" i="3"/>
  <c r="HV419" i="3"/>
  <c r="HX419" i="3"/>
  <c r="HY419" i="3"/>
  <c r="IA419" i="3"/>
  <c r="IB419" i="3"/>
  <c r="ID419" i="3"/>
  <c r="IE419" i="3"/>
  <c r="IG419" i="3"/>
  <c r="IH419" i="3"/>
  <c r="IJ419" i="3"/>
  <c r="IK419" i="3"/>
  <c r="IM419" i="3"/>
  <c r="IN419" i="3"/>
  <c r="IP419" i="3"/>
  <c r="IQ419" i="3"/>
  <c r="IS419" i="3"/>
  <c r="IT419" i="3"/>
  <c r="IV419" i="3"/>
  <c r="IW419" i="3"/>
  <c r="IY419" i="3"/>
  <c r="IZ419" i="3"/>
  <c r="JB419" i="3"/>
  <c r="JC419" i="3"/>
  <c r="JE419" i="3"/>
  <c r="JF419" i="3"/>
  <c r="JH419" i="3"/>
  <c r="JI419" i="3"/>
  <c r="JK419" i="3"/>
  <c r="JL419" i="3"/>
  <c r="JN419" i="3"/>
  <c r="JO419" i="3"/>
  <c r="JQ419" i="3"/>
  <c r="JR419" i="3"/>
  <c r="JT419" i="3"/>
  <c r="JU419" i="3"/>
  <c r="JW419" i="3"/>
  <c r="JX419" i="3"/>
  <c r="JZ419" i="3"/>
  <c r="KA419" i="3"/>
  <c r="KC419" i="3"/>
  <c r="KD419" i="3"/>
  <c r="KF419" i="3"/>
  <c r="KG419" i="3"/>
  <c r="KI419" i="3"/>
  <c r="KJ419" i="3"/>
  <c r="KL419" i="3"/>
  <c r="KM419" i="3"/>
  <c r="KO419" i="3"/>
  <c r="KP419" i="3"/>
  <c r="KR419" i="3"/>
  <c r="KS419" i="3"/>
  <c r="KU419" i="3"/>
  <c r="KV419" i="3"/>
  <c r="KX419" i="3"/>
  <c r="KY419" i="3"/>
  <c r="LA419" i="3"/>
  <c r="LB419" i="3"/>
  <c r="LD419" i="3"/>
  <c r="LE419" i="3"/>
  <c r="LG419" i="3"/>
  <c r="LH419" i="3"/>
  <c r="LJ419" i="3"/>
  <c r="LK419" i="3"/>
  <c r="LM419" i="3"/>
  <c r="LN419" i="3"/>
  <c r="LP419" i="3"/>
  <c r="LQ419" i="3"/>
  <c r="LX419" i="3"/>
  <c r="LZ419" i="3"/>
  <c r="MA419" i="3"/>
  <c r="MB419" i="3"/>
  <c r="MC419" i="3"/>
  <c r="MD419" i="3"/>
  <c r="MI419" i="3"/>
  <c r="D420" i="3"/>
  <c r="E420" i="3"/>
  <c r="G420" i="3"/>
  <c r="H420" i="3"/>
  <c r="J420" i="3"/>
  <c r="K420" i="3"/>
  <c r="M420" i="3"/>
  <c r="N420" i="3"/>
  <c r="P420" i="3"/>
  <c r="Q420" i="3"/>
  <c r="S420" i="3"/>
  <c r="T420" i="3"/>
  <c r="V420" i="3"/>
  <c r="W420" i="3"/>
  <c r="Y420" i="3"/>
  <c r="Z420" i="3"/>
  <c r="AB420" i="3"/>
  <c r="AC420" i="3"/>
  <c r="AE420" i="3"/>
  <c r="AF420" i="3"/>
  <c r="AH420" i="3"/>
  <c r="AJ420" i="3" s="1"/>
  <c r="AK420" i="3"/>
  <c r="AL420" i="3"/>
  <c r="AN420" i="3"/>
  <c r="AO420" i="3"/>
  <c r="AQ420" i="3"/>
  <c r="AR420" i="3"/>
  <c r="AT420" i="3"/>
  <c r="AU420" i="3"/>
  <c r="AW420" i="3"/>
  <c r="AX420" i="3"/>
  <c r="AZ420" i="3"/>
  <c r="BA420" i="3"/>
  <c r="BC420" i="3"/>
  <c r="BD420" i="3"/>
  <c r="BF420" i="3"/>
  <c r="BG420" i="3"/>
  <c r="BI420" i="3"/>
  <c r="BJ420" i="3"/>
  <c r="BL420" i="3"/>
  <c r="BM420" i="3"/>
  <c r="BO420" i="3"/>
  <c r="BP420" i="3"/>
  <c r="BR420" i="3"/>
  <c r="BS420" i="3"/>
  <c r="BU420" i="3"/>
  <c r="BV420" i="3"/>
  <c r="BX420" i="3"/>
  <c r="BY420" i="3"/>
  <c r="CA420" i="3"/>
  <c r="CB420" i="3"/>
  <c r="CD420" i="3"/>
  <c r="CE420" i="3"/>
  <c r="CG420" i="3"/>
  <c r="CH420" i="3"/>
  <c r="CJ420" i="3"/>
  <c r="CK420" i="3"/>
  <c r="CM420" i="3"/>
  <c r="CN420" i="3"/>
  <c r="CP420" i="3"/>
  <c r="CQ420" i="3"/>
  <c r="CS420" i="3"/>
  <c r="CT420" i="3"/>
  <c r="CV420" i="3"/>
  <c r="CW420" i="3"/>
  <c r="CY420" i="3"/>
  <c r="CZ420" i="3"/>
  <c r="DB420" i="3"/>
  <c r="DC420" i="3"/>
  <c r="DE420" i="3"/>
  <c r="DF420" i="3"/>
  <c r="DH420" i="3"/>
  <c r="DI420" i="3"/>
  <c r="DK420" i="3"/>
  <c r="DL420" i="3"/>
  <c r="DN420" i="3"/>
  <c r="DO420" i="3"/>
  <c r="DQ420" i="3"/>
  <c r="DR420" i="3"/>
  <c r="DT420" i="3"/>
  <c r="DU420" i="3"/>
  <c r="DW420" i="3"/>
  <c r="DX420" i="3"/>
  <c r="DZ420" i="3"/>
  <c r="EA420" i="3"/>
  <c r="EC420" i="3"/>
  <c r="ED420" i="3"/>
  <c r="EF420" i="3"/>
  <c r="EG420" i="3"/>
  <c r="EI420" i="3"/>
  <c r="EJ420" i="3"/>
  <c r="EL420" i="3"/>
  <c r="EM420" i="3"/>
  <c r="EO420" i="3"/>
  <c r="EP420" i="3"/>
  <c r="ER420" i="3"/>
  <c r="ES420" i="3"/>
  <c r="EU420" i="3"/>
  <c r="EV420" i="3"/>
  <c r="EX420" i="3"/>
  <c r="EY420" i="3"/>
  <c r="FA420" i="3"/>
  <c r="FB420" i="3"/>
  <c r="FD420" i="3"/>
  <c r="FE420" i="3"/>
  <c r="FG420" i="3"/>
  <c r="FH420" i="3"/>
  <c r="FJ420" i="3"/>
  <c r="FK420" i="3"/>
  <c r="FM420" i="3"/>
  <c r="FN420" i="3"/>
  <c r="FP420" i="3"/>
  <c r="FQ420" i="3"/>
  <c r="FS420" i="3"/>
  <c r="FT420" i="3"/>
  <c r="FV420" i="3"/>
  <c r="FW420" i="3"/>
  <c r="FY420" i="3"/>
  <c r="FZ420" i="3"/>
  <c r="GB420" i="3"/>
  <c r="GC420" i="3"/>
  <c r="GE420" i="3"/>
  <c r="GF420" i="3"/>
  <c r="GH420" i="3"/>
  <c r="GI420" i="3"/>
  <c r="GK420" i="3"/>
  <c r="GL420" i="3"/>
  <c r="GN420" i="3"/>
  <c r="GO420" i="3"/>
  <c r="GQ420" i="3"/>
  <c r="GR420" i="3"/>
  <c r="GT420" i="3"/>
  <c r="GU420" i="3"/>
  <c r="GW420" i="3"/>
  <c r="GX420" i="3"/>
  <c r="GZ420" i="3"/>
  <c r="HA420" i="3"/>
  <c r="HC420" i="3"/>
  <c r="HD420" i="3"/>
  <c r="HF420" i="3"/>
  <c r="HG420" i="3"/>
  <c r="HI420" i="3"/>
  <c r="HJ420" i="3"/>
  <c r="HL420" i="3"/>
  <c r="HM420" i="3"/>
  <c r="HO420" i="3"/>
  <c r="HP420" i="3"/>
  <c r="HR420" i="3"/>
  <c r="HS420" i="3"/>
  <c r="HU420" i="3"/>
  <c r="HV420" i="3"/>
  <c r="HX420" i="3"/>
  <c r="HY420" i="3"/>
  <c r="IA420" i="3"/>
  <c r="IB420" i="3"/>
  <c r="ID420" i="3"/>
  <c r="IE420" i="3"/>
  <c r="IG420" i="3"/>
  <c r="IH420" i="3"/>
  <c r="IJ420" i="3"/>
  <c r="IK420" i="3"/>
  <c r="IM420" i="3"/>
  <c r="IN420" i="3"/>
  <c r="IP420" i="3"/>
  <c r="IQ420" i="3"/>
  <c r="IS420" i="3"/>
  <c r="IT420" i="3"/>
  <c r="IV420" i="3"/>
  <c r="IW420" i="3"/>
  <c r="IY420" i="3"/>
  <c r="IZ420" i="3"/>
  <c r="JB420" i="3"/>
  <c r="JC420" i="3"/>
  <c r="JE420" i="3"/>
  <c r="JF420" i="3"/>
  <c r="JH420" i="3"/>
  <c r="JI420" i="3"/>
  <c r="JK420" i="3"/>
  <c r="JL420" i="3"/>
  <c r="JN420" i="3"/>
  <c r="JO420" i="3"/>
  <c r="JQ420" i="3"/>
  <c r="JR420" i="3"/>
  <c r="JT420" i="3"/>
  <c r="JU420" i="3"/>
  <c r="JW420" i="3"/>
  <c r="JX420" i="3"/>
  <c r="JZ420" i="3"/>
  <c r="KA420" i="3"/>
  <c r="KC420" i="3"/>
  <c r="KD420" i="3"/>
  <c r="KF420" i="3"/>
  <c r="KG420" i="3"/>
  <c r="KI420" i="3"/>
  <c r="KJ420" i="3"/>
  <c r="KL420" i="3"/>
  <c r="KM420" i="3"/>
  <c r="KO420" i="3"/>
  <c r="KP420" i="3"/>
  <c r="KR420" i="3"/>
  <c r="KS420" i="3"/>
  <c r="KU420" i="3"/>
  <c r="KV420" i="3"/>
  <c r="KX420" i="3"/>
  <c r="KY420" i="3"/>
  <c r="LA420" i="3"/>
  <c r="LB420" i="3"/>
  <c r="LD420" i="3"/>
  <c r="LE420" i="3"/>
  <c r="LG420" i="3"/>
  <c r="LH420" i="3"/>
  <c r="LJ420" i="3"/>
  <c r="LK420" i="3"/>
  <c r="LM420" i="3"/>
  <c r="LN420" i="3"/>
  <c r="LP420" i="3"/>
  <c r="LQ420" i="3"/>
  <c r="LX420" i="3"/>
  <c r="LZ420" i="3"/>
  <c r="MA420" i="3"/>
  <c r="MB420" i="3"/>
  <c r="MC420" i="3"/>
  <c r="MD420" i="3"/>
  <c r="MI420" i="3"/>
  <c r="D421" i="3"/>
  <c r="E421" i="3"/>
  <c r="G421" i="3"/>
  <c r="H421" i="3"/>
  <c r="J421" i="3"/>
  <c r="K421" i="3"/>
  <c r="M421" i="3"/>
  <c r="N421" i="3"/>
  <c r="P421" i="3"/>
  <c r="Q421" i="3"/>
  <c r="S421" i="3"/>
  <c r="T421" i="3"/>
  <c r="V421" i="3"/>
  <c r="W421" i="3"/>
  <c r="Y421" i="3"/>
  <c r="Z421" i="3"/>
  <c r="AB421" i="3"/>
  <c r="AC421" i="3"/>
  <c r="AE421" i="3"/>
  <c r="AF421" i="3"/>
  <c r="AH421" i="3"/>
  <c r="AJ421" i="3" s="1"/>
  <c r="AK421" i="3"/>
  <c r="AL421" i="3"/>
  <c r="AN421" i="3"/>
  <c r="AO421" i="3"/>
  <c r="AQ421" i="3"/>
  <c r="AR421" i="3"/>
  <c r="AT421" i="3"/>
  <c r="AU421" i="3"/>
  <c r="AW421" i="3"/>
  <c r="AX421" i="3"/>
  <c r="AZ421" i="3"/>
  <c r="BA421" i="3"/>
  <c r="BC421" i="3"/>
  <c r="BD421" i="3"/>
  <c r="BF421" i="3"/>
  <c r="BG421" i="3"/>
  <c r="BI421" i="3"/>
  <c r="BJ421" i="3"/>
  <c r="BL421" i="3"/>
  <c r="BM421" i="3"/>
  <c r="BO421" i="3"/>
  <c r="BP421" i="3"/>
  <c r="BR421" i="3"/>
  <c r="BS421" i="3"/>
  <c r="BU421" i="3"/>
  <c r="BV421" i="3"/>
  <c r="BX421" i="3"/>
  <c r="BY421" i="3"/>
  <c r="CA421" i="3"/>
  <c r="CB421" i="3"/>
  <c r="CD421" i="3"/>
  <c r="CE421" i="3"/>
  <c r="CG421" i="3"/>
  <c r="CH421" i="3"/>
  <c r="CJ421" i="3"/>
  <c r="CK421" i="3"/>
  <c r="CM421" i="3"/>
  <c r="CN421" i="3"/>
  <c r="CP421" i="3"/>
  <c r="CQ421" i="3"/>
  <c r="CS421" i="3"/>
  <c r="CT421" i="3"/>
  <c r="CV421" i="3"/>
  <c r="CW421" i="3"/>
  <c r="CY421" i="3"/>
  <c r="CZ421" i="3"/>
  <c r="DB421" i="3"/>
  <c r="DC421" i="3"/>
  <c r="DE421" i="3"/>
  <c r="DF421" i="3"/>
  <c r="DH421" i="3"/>
  <c r="DI421" i="3"/>
  <c r="DK421" i="3"/>
  <c r="DL421" i="3"/>
  <c r="DN421" i="3"/>
  <c r="DO421" i="3"/>
  <c r="DQ421" i="3"/>
  <c r="DR421" i="3"/>
  <c r="DT421" i="3"/>
  <c r="DU421" i="3"/>
  <c r="DW421" i="3"/>
  <c r="DX421" i="3"/>
  <c r="DZ421" i="3"/>
  <c r="EA421" i="3"/>
  <c r="EC421" i="3"/>
  <c r="ED421" i="3"/>
  <c r="EF421" i="3"/>
  <c r="EG421" i="3"/>
  <c r="EI421" i="3"/>
  <c r="EJ421" i="3"/>
  <c r="EL421" i="3"/>
  <c r="EM421" i="3"/>
  <c r="EO421" i="3"/>
  <c r="EP421" i="3"/>
  <c r="ER421" i="3"/>
  <c r="ES421" i="3"/>
  <c r="EU421" i="3"/>
  <c r="EV421" i="3"/>
  <c r="EX421" i="3"/>
  <c r="EY421" i="3"/>
  <c r="FA421" i="3"/>
  <c r="FB421" i="3"/>
  <c r="FD421" i="3"/>
  <c r="FE421" i="3"/>
  <c r="FG421" i="3"/>
  <c r="FH421" i="3"/>
  <c r="FJ421" i="3"/>
  <c r="FK421" i="3"/>
  <c r="FM421" i="3"/>
  <c r="FN421" i="3"/>
  <c r="FP421" i="3"/>
  <c r="FQ421" i="3"/>
  <c r="FS421" i="3"/>
  <c r="FT421" i="3"/>
  <c r="FV421" i="3"/>
  <c r="FW421" i="3"/>
  <c r="FY421" i="3"/>
  <c r="FZ421" i="3"/>
  <c r="GB421" i="3"/>
  <c r="GC421" i="3"/>
  <c r="GE421" i="3"/>
  <c r="GF421" i="3"/>
  <c r="GH421" i="3"/>
  <c r="GI421" i="3"/>
  <c r="GK421" i="3"/>
  <c r="GL421" i="3"/>
  <c r="GN421" i="3"/>
  <c r="GO421" i="3"/>
  <c r="GQ421" i="3"/>
  <c r="GR421" i="3"/>
  <c r="GT421" i="3"/>
  <c r="GU421" i="3"/>
  <c r="GW421" i="3"/>
  <c r="GX421" i="3"/>
  <c r="GZ421" i="3"/>
  <c r="HA421" i="3"/>
  <c r="HC421" i="3"/>
  <c r="HD421" i="3"/>
  <c r="HF421" i="3"/>
  <c r="HG421" i="3"/>
  <c r="HI421" i="3"/>
  <c r="HJ421" i="3"/>
  <c r="HL421" i="3"/>
  <c r="HM421" i="3"/>
  <c r="HO421" i="3"/>
  <c r="HP421" i="3"/>
  <c r="HR421" i="3"/>
  <c r="HS421" i="3"/>
  <c r="HU421" i="3"/>
  <c r="HV421" i="3"/>
  <c r="HX421" i="3"/>
  <c r="HY421" i="3"/>
  <c r="IA421" i="3"/>
  <c r="IB421" i="3"/>
  <c r="ID421" i="3"/>
  <c r="IE421" i="3"/>
  <c r="IG421" i="3"/>
  <c r="IH421" i="3"/>
  <c r="IJ421" i="3"/>
  <c r="IK421" i="3"/>
  <c r="IM421" i="3"/>
  <c r="IN421" i="3"/>
  <c r="IP421" i="3"/>
  <c r="IQ421" i="3"/>
  <c r="IS421" i="3"/>
  <c r="IT421" i="3"/>
  <c r="IV421" i="3"/>
  <c r="IW421" i="3"/>
  <c r="IY421" i="3"/>
  <c r="IZ421" i="3"/>
  <c r="JB421" i="3"/>
  <c r="JC421" i="3"/>
  <c r="JE421" i="3"/>
  <c r="JF421" i="3"/>
  <c r="JH421" i="3"/>
  <c r="JI421" i="3"/>
  <c r="JK421" i="3"/>
  <c r="JL421" i="3"/>
  <c r="JN421" i="3"/>
  <c r="JO421" i="3"/>
  <c r="JQ421" i="3"/>
  <c r="JR421" i="3"/>
  <c r="JT421" i="3"/>
  <c r="JU421" i="3"/>
  <c r="JW421" i="3"/>
  <c r="JX421" i="3"/>
  <c r="JZ421" i="3"/>
  <c r="KA421" i="3"/>
  <c r="KC421" i="3"/>
  <c r="KD421" i="3"/>
  <c r="KF421" i="3"/>
  <c r="KG421" i="3"/>
  <c r="KI421" i="3"/>
  <c r="KJ421" i="3"/>
  <c r="KL421" i="3"/>
  <c r="KM421" i="3"/>
  <c r="KO421" i="3"/>
  <c r="KP421" i="3"/>
  <c r="KR421" i="3"/>
  <c r="KS421" i="3"/>
  <c r="KU421" i="3"/>
  <c r="KV421" i="3"/>
  <c r="KX421" i="3"/>
  <c r="KY421" i="3"/>
  <c r="LA421" i="3"/>
  <c r="LB421" i="3"/>
  <c r="LD421" i="3"/>
  <c r="LE421" i="3"/>
  <c r="LG421" i="3"/>
  <c r="LH421" i="3"/>
  <c r="LJ421" i="3"/>
  <c r="LK421" i="3"/>
  <c r="LM421" i="3"/>
  <c r="LN421" i="3"/>
  <c r="LP421" i="3"/>
  <c r="LQ421" i="3"/>
  <c r="LX421" i="3"/>
  <c r="LZ421" i="3"/>
  <c r="MA421" i="3"/>
  <c r="MB421" i="3"/>
  <c r="MC421" i="3"/>
  <c r="MD421" i="3"/>
  <c r="MF421" i="3"/>
  <c r="MI421" i="3"/>
  <c r="D422" i="3"/>
  <c r="E422" i="3"/>
  <c r="G422" i="3"/>
  <c r="H422" i="3"/>
  <c r="J422" i="3"/>
  <c r="K422" i="3"/>
  <c r="M422" i="3"/>
  <c r="N422" i="3"/>
  <c r="P422" i="3"/>
  <c r="Q422" i="3"/>
  <c r="S422" i="3"/>
  <c r="T422" i="3"/>
  <c r="V422" i="3"/>
  <c r="W422" i="3"/>
  <c r="Y422" i="3"/>
  <c r="Z422" i="3"/>
  <c r="AB422" i="3"/>
  <c r="AC422" i="3"/>
  <c r="AE422" i="3"/>
  <c r="AF422" i="3"/>
  <c r="AH422" i="3"/>
  <c r="AJ422" i="3" s="1"/>
  <c r="AK422" i="3"/>
  <c r="AL422" i="3"/>
  <c r="AN422" i="3"/>
  <c r="AO422" i="3"/>
  <c r="AQ422" i="3"/>
  <c r="AR422" i="3"/>
  <c r="AT422" i="3"/>
  <c r="AU422" i="3"/>
  <c r="AW422" i="3"/>
  <c r="AX422" i="3"/>
  <c r="AZ422" i="3"/>
  <c r="BA422" i="3"/>
  <c r="BC422" i="3"/>
  <c r="BD422" i="3"/>
  <c r="BF422" i="3"/>
  <c r="BG422" i="3"/>
  <c r="BI422" i="3"/>
  <c r="BJ422" i="3"/>
  <c r="BL422" i="3"/>
  <c r="BM422" i="3"/>
  <c r="BO422" i="3"/>
  <c r="BP422" i="3"/>
  <c r="BR422" i="3"/>
  <c r="BS422" i="3"/>
  <c r="BU422" i="3"/>
  <c r="BV422" i="3"/>
  <c r="BX422" i="3"/>
  <c r="BY422" i="3"/>
  <c r="CA422" i="3"/>
  <c r="CB422" i="3"/>
  <c r="CD422" i="3"/>
  <c r="CE422" i="3"/>
  <c r="CG422" i="3"/>
  <c r="CH422" i="3"/>
  <c r="CJ422" i="3"/>
  <c r="CK422" i="3"/>
  <c r="CM422" i="3"/>
  <c r="CN422" i="3"/>
  <c r="CP422" i="3"/>
  <c r="CQ422" i="3"/>
  <c r="CS422" i="3"/>
  <c r="CT422" i="3"/>
  <c r="CV422" i="3"/>
  <c r="CW422" i="3"/>
  <c r="CY422" i="3"/>
  <c r="CZ422" i="3"/>
  <c r="DB422" i="3"/>
  <c r="DC422" i="3"/>
  <c r="DE422" i="3"/>
  <c r="DF422" i="3"/>
  <c r="DH422" i="3"/>
  <c r="DI422" i="3"/>
  <c r="DK422" i="3"/>
  <c r="DL422" i="3"/>
  <c r="DN422" i="3"/>
  <c r="DO422" i="3"/>
  <c r="DQ422" i="3"/>
  <c r="DR422" i="3"/>
  <c r="DT422" i="3"/>
  <c r="DU422" i="3"/>
  <c r="DW422" i="3"/>
  <c r="DX422" i="3"/>
  <c r="DZ422" i="3"/>
  <c r="EA422" i="3"/>
  <c r="EC422" i="3"/>
  <c r="ED422" i="3"/>
  <c r="EF422" i="3"/>
  <c r="EG422" i="3"/>
  <c r="EI422" i="3"/>
  <c r="EJ422" i="3"/>
  <c r="EL422" i="3"/>
  <c r="EM422" i="3"/>
  <c r="EO422" i="3"/>
  <c r="EP422" i="3"/>
  <c r="ER422" i="3"/>
  <c r="ES422" i="3"/>
  <c r="EU422" i="3"/>
  <c r="EV422" i="3"/>
  <c r="EX422" i="3"/>
  <c r="EY422" i="3"/>
  <c r="FA422" i="3"/>
  <c r="FB422" i="3"/>
  <c r="FD422" i="3"/>
  <c r="FE422" i="3"/>
  <c r="FG422" i="3"/>
  <c r="FH422" i="3"/>
  <c r="FJ422" i="3"/>
  <c r="FK422" i="3"/>
  <c r="FM422" i="3"/>
  <c r="FN422" i="3"/>
  <c r="FP422" i="3"/>
  <c r="FQ422" i="3"/>
  <c r="FS422" i="3"/>
  <c r="FT422" i="3"/>
  <c r="FV422" i="3"/>
  <c r="FW422" i="3"/>
  <c r="FY422" i="3"/>
  <c r="FZ422" i="3"/>
  <c r="GB422" i="3"/>
  <c r="GC422" i="3"/>
  <c r="GE422" i="3"/>
  <c r="GF422" i="3"/>
  <c r="GH422" i="3"/>
  <c r="GI422" i="3"/>
  <c r="GK422" i="3"/>
  <c r="GL422" i="3"/>
  <c r="GN422" i="3"/>
  <c r="GO422" i="3"/>
  <c r="GQ422" i="3"/>
  <c r="GR422" i="3"/>
  <c r="GT422" i="3"/>
  <c r="GU422" i="3"/>
  <c r="GW422" i="3"/>
  <c r="GX422" i="3"/>
  <c r="GZ422" i="3"/>
  <c r="HA422" i="3"/>
  <c r="HC422" i="3"/>
  <c r="HD422" i="3"/>
  <c r="HF422" i="3"/>
  <c r="HG422" i="3"/>
  <c r="HI422" i="3"/>
  <c r="HJ422" i="3"/>
  <c r="HL422" i="3"/>
  <c r="HM422" i="3"/>
  <c r="HO422" i="3"/>
  <c r="HP422" i="3"/>
  <c r="HR422" i="3"/>
  <c r="HS422" i="3"/>
  <c r="HU422" i="3"/>
  <c r="HV422" i="3"/>
  <c r="HX422" i="3"/>
  <c r="HY422" i="3"/>
  <c r="IA422" i="3"/>
  <c r="IB422" i="3"/>
  <c r="ID422" i="3"/>
  <c r="IE422" i="3"/>
  <c r="IG422" i="3"/>
  <c r="IH422" i="3"/>
  <c r="IJ422" i="3"/>
  <c r="IK422" i="3"/>
  <c r="IM422" i="3"/>
  <c r="IN422" i="3"/>
  <c r="IP422" i="3"/>
  <c r="IQ422" i="3"/>
  <c r="IS422" i="3"/>
  <c r="IT422" i="3"/>
  <c r="IV422" i="3"/>
  <c r="IW422" i="3"/>
  <c r="IY422" i="3"/>
  <c r="IZ422" i="3"/>
  <c r="JB422" i="3"/>
  <c r="JC422" i="3"/>
  <c r="JE422" i="3"/>
  <c r="JF422" i="3"/>
  <c r="JH422" i="3"/>
  <c r="JI422" i="3"/>
  <c r="JK422" i="3"/>
  <c r="JL422" i="3"/>
  <c r="JN422" i="3"/>
  <c r="JO422" i="3"/>
  <c r="JQ422" i="3"/>
  <c r="JR422" i="3"/>
  <c r="JT422" i="3"/>
  <c r="JU422" i="3"/>
  <c r="JW422" i="3"/>
  <c r="JX422" i="3"/>
  <c r="JZ422" i="3"/>
  <c r="KA422" i="3"/>
  <c r="KC422" i="3"/>
  <c r="KD422" i="3"/>
  <c r="KF422" i="3"/>
  <c r="KG422" i="3"/>
  <c r="KI422" i="3"/>
  <c r="KJ422" i="3"/>
  <c r="KL422" i="3"/>
  <c r="KM422" i="3"/>
  <c r="KO422" i="3"/>
  <c r="KP422" i="3"/>
  <c r="KR422" i="3"/>
  <c r="KS422" i="3"/>
  <c r="KU422" i="3"/>
  <c r="KV422" i="3"/>
  <c r="KX422" i="3"/>
  <c r="KY422" i="3"/>
  <c r="LA422" i="3"/>
  <c r="LB422" i="3"/>
  <c r="LD422" i="3"/>
  <c r="LE422" i="3"/>
  <c r="LG422" i="3"/>
  <c r="LH422" i="3"/>
  <c r="LJ422" i="3"/>
  <c r="LK422" i="3"/>
  <c r="LM422" i="3"/>
  <c r="LN422" i="3"/>
  <c r="LP422" i="3"/>
  <c r="LQ422" i="3"/>
  <c r="LX422" i="3"/>
  <c r="LZ422" i="3"/>
  <c r="MA422" i="3"/>
  <c r="MB422" i="3"/>
  <c r="MC422" i="3"/>
  <c r="MD422" i="3"/>
  <c r="MI422" i="3"/>
  <c r="D423" i="3"/>
  <c r="E423" i="3"/>
  <c r="G423" i="3"/>
  <c r="H423" i="3"/>
  <c r="J423" i="3"/>
  <c r="K423" i="3"/>
  <c r="M423" i="3"/>
  <c r="N423" i="3"/>
  <c r="P423" i="3"/>
  <c r="Q423" i="3"/>
  <c r="S423" i="3"/>
  <c r="T423" i="3"/>
  <c r="V423" i="3"/>
  <c r="W423" i="3"/>
  <c r="Y423" i="3"/>
  <c r="Z423" i="3"/>
  <c r="AB423" i="3"/>
  <c r="AC423" i="3"/>
  <c r="AE423" i="3"/>
  <c r="AF423" i="3"/>
  <c r="AH423" i="3"/>
  <c r="AJ423" i="3" s="1"/>
  <c r="AK423" i="3"/>
  <c r="AL423" i="3"/>
  <c r="AN423" i="3"/>
  <c r="AO423" i="3"/>
  <c r="AQ423" i="3"/>
  <c r="AR423" i="3"/>
  <c r="AT423" i="3"/>
  <c r="AU423" i="3"/>
  <c r="AW423" i="3"/>
  <c r="AX423" i="3"/>
  <c r="AZ423" i="3"/>
  <c r="BA423" i="3"/>
  <c r="BC423" i="3"/>
  <c r="BD423" i="3"/>
  <c r="BF423" i="3"/>
  <c r="BG423" i="3"/>
  <c r="BI423" i="3"/>
  <c r="BJ423" i="3"/>
  <c r="BL423" i="3"/>
  <c r="BM423" i="3"/>
  <c r="BO423" i="3"/>
  <c r="BP423" i="3"/>
  <c r="BR423" i="3"/>
  <c r="BS423" i="3"/>
  <c r="BU423" i="3"/>
  <c r="BV423" i="3"/>
  <c r="BX423" i="3"/>
  <c r="BY423" i="3"/>
  <c r="CA423" i="3"/>
  <c r="CB423" i="3"/>
  <c r="CD423" i="3"/>
  <c r="CE423" i="3"/>
  <c r="CG423" i="3"/>
  <c r="CH423" i="3"/>
  <c r="CJ423" i="3"/>
  <c r="CK423" i="3"/>
  <c r="CM423" i="3"/>
  <c r="CN423" i="3"/>
  <c r="CP423" i="3"/>
  <c r="CQ423" i="3"/>
  <c r="CS423" i="3"/>
  <c r="CT423" i="3"/>
  <c r="CV423" i="3"/>
  <c r="CW423" i="3"/>
  <c r="CY423" i="3"/>
  <c r="CZ423" i="3"/>
  <c r="DB423" i="3"/>
  <c r="DC423" i="3"/>
  <c r="DE423" i="3"/>
  <c r="DF423" i="3"/>
  <c r="DH423" i="3"/>
  <c r="DI423" i="3"/>
  <c r="DK423" i="3"/>
  <c r="DL423" i="3"/>
  <c r="DN423" i="3"/>
  <c r="DO423" i="3"/>
  <c r="DQ423" i="3"/>
  <c r="DR423" i="3"/>
  <c r="DT423" i="3"/>
  <c r="DU423" i="3"/>
  <c r="DW423" i="3"/>
  <c r="DX423" i="3"/>
  <c r="DZ423" i="3"/>
  <c r="EA423" i="3"/>
  <c r="EC423" i="3"/>
  <c r="ED423" i="3"/>
  <c r="EF423" i="3"/>
  <c r="EG423" i="3"/>
  <c r="EI423" i="3"/>
  <c r="EJ423" i="3"/>
  <c r="EL423" i="3"/>
  <c r="EM423" i="3"/>
  <c r="EO423" i="3"/>
  <c r="EP423" i="3"/>
  <c r="ER423" i="3"/>
  <c r="ES423" i="3"/>
  <c r="EU423" i="3"/>
  <c r="EV423" i="3"/>
  <c r="EX423" i="3"/>
  <c r="EY423" i="3"/>
  <c r="FA423" i="3"/>
  <c r="FB423" i="3"/>
  <c r="FD423" i="3"/>
  <c r="FE423" i="3"/>
  <c r="FG423" i="3"/>
  <c r="FH423" i="3"/>
  <c r="FJ423" i="3"/>
  <c r="FK423" i="3"/>
  <c r="FM423" i="3"/>
  <c r="FN423" i="3"/>
  <c r="FP423" i="3"/>
  <c r="FQ423" i="3"/>
  <c r="FS423" i="3"/>
  <c r="FT423" i="3"/>
  <c r="FV423" i="3"/>
  <c r="FW423" i="3"/>
  <c r="FY423" i="3"/>
  <c r="FZ423" i="3"/>
  <c r="GB423" i="3"/>
  <c r="GC423" i="3"/>
  <c r="GE423" i="3"/>
  <c r="GF423" i="3"/>
  <c r="GH423" i="3"/>
  <c r="GI423" i="3"/>
  <c r="GK423" i="3"/>
  <c r="GL423" i="3"/>
  <c r="GN423" i="3"/>
  <c r="GO423" i="3"/>
  <c r="GQ423" i="3"/>
  <c r="GR423" i="3"/>
  <c r="GT423" i="3"/>
  <c r="GU423" i="3"/>
  <c r="GW423" i="3"/>
  <c r="GX423" i="3"/>
  <c r="GZ423" i="3"/>
  <c r="HA423" i="3"/>
  <c r="HC423" i="3"/>
  <c r="HD423" i="3"/>
  <c r="HF423" i="3"/>
  <c r="HG423" i="3"/>
  <c r="HI423" i="3"/>
  <c r="HJ423" i="3"/>
  <c r="HL423" i="3"/>
  <c r="HM423" i="3"/>
  <c r="HO423" i="3"/>
  <c r="HP423" i="3"/>
  <c r="HR423" i="3"/>
  <c r="HS423" i="3"/>
  <c r="HU423" i="3"/>
  <c r="HV423" i="3"/>
  <c r="HX423" i="3"/>
  <c r="HY423" i="3"/>
  <c r="IA423" i="3"/>
  <c r="IB423" i="3"/>
  <c r="ID423" i="3"/>
  <c r="IE423" i="3"/>
  <c r="IG423" i="3"/>
  <c r="IH423" i="3"/>
  <c r="IJ423" i="3"/>
  <c r="IK423" i="3"/>
  <c r="IM423" i="3"/>
  <c r="IN423" i="3"/>
  <c r="IP423" i="3"/>
  <c r="IQ423" i="3"/>
  <c r="IS423" i="3"/>
  <c r="IT423" i="3"/>
  <c r="IV423" i="3"/>
  <c r="IW423" i="3"/>
  <c r="IY423" i="3"/>
  <c r="IZ423" i="3"/>
  <c r="JB423" i="3"/>
  <c r="JC423" i="3"/>
  <c r="JE423" i="3"/>
  <c r="JF423" i="3"/>
  <c r="JH423" i="3"/>
  <c r="JI423" i="3"/>
  <c r="JK423" i="3"/>
  <c r="JL423" i="3"/>
  <c r="JN423" i="3"/>
  <c r="JO423" i="3"/>
  <c r="JQ423" i="3"/>
  <c r="JR423" i="3"/>
  <c r="JT423" i="3"/>
  <c r="JU423" i="3"/>
  <c r="JW423" i="3"/>
  <c r="JX423" i="3"/>
  <c r="JZ423" i="3"/>
  <c r="KA423" i="3"/>
  <c r="KC423" i="3"/>
  <c r="KD423" i="3"/>
  <c r="KF423" i="3"/>
  <c r="KG423" i="3"/>
  <c r="KI423" i="3"/>
  <c r="KJ423" i="3"/>
  <c r="KL423" i="3"/>
  <c r="KM423" i="3"/>
  <c r="KO423" i="3"/>
  <c r="KP423" i="3"/>
  <c r="KR423" i="3"/>
  <c r="KS423" i="3"/>
  <c r="KU423" i="3"/>
  <c r="KV423" i="3"/>
  <c r="KX423" i="3"/>
  <c r="KY423" i="3"/>
  <c r="LA423" i="3"/>
  <c r="LB423" i="3"/>
  <c r="LD423" i="3"/>
  <c r="LE423" i="3"/>
  <c r="LG423" i="3"/>
  <c r="LH423" i="3"/>
  <c r="LJ423" i="3"/>
  <c r="LK423" i="3"/>
  <c r="LM423" i="3"/>
  <c r="LN423" i="3"/>
  <c r="LP423" i="3"/>
  <c r="LQ423" i="3"/>
  <c r="LX423" i="3"/>
  <c r="LZ423" i="3"/>
  <c r="MA423" i="3"/>
  <c r="MB423" i="3"/>
  <c r="MC423" i="3"/>
  <c r="MD423" i="3"/>
  <c r="MI423" i="3"/>
  <c r="D424" i="3"/>
  <c r="E424" i="3"/>
  <c r="G424" i="3"/>
  <c r="H424" i="3"/>
  <c r="J424" i="3"/>
  <c r="K424" i="3"/>
  <c r="M424" i="3"/>
  <c r="N424" i="3"/>
  <c r="P424" i="3"/>
  <c r="Q424" i="3"/>
  <c r="S424" i="3"/>
  <c r="T424" i="3"/>
  <c r="V424" i="3"/>
  <c r="W424" i="3"/>
  <c r="Y424" i="3"/>
  <c r="Z424" i="3"/>
  <c r="AB424" i="3"/>
  <c r="AC424" i="3"/>
  <c r="AE424" i="3"/>
  <c r="AF424" i="3"/>
  <c r="AH424" i="3"/>
  <c r="AJ424" i="3" s="1"/>
  <c r="AK424" i="3"/>
  <c r="AL424" i="3"/>
  <c r="AN424" i="3"/>
  <c r="AO424" i="3"/>
  <c r="AQ424" i="3"/>
  <c r="AR424" i="3"/>
  <c r="AT424" i="3"/>
  <c r="AU424" i="3"/>
  <c r="AW424" i="3"/>
  <c r="AX424" i="3"/>
  <c r="AZ424" i="3"/>
  <c r="BA424" i="3"/>
  <c r="BC424" i="3"/>
  <c r="BD424" i="3"/>
  <c r="BF424" i="3"/>
  <c r="BG424" i="3"/>
  <c r="BI424" i="3"/>
  <c r="BJ424" i="3"/>
  <c r="BL424" i="3"/>
  <c r="BM424" i="3"/>
  <c r="BO424" i="3"/>
  <c r="BP424" i="3"/>
  <c r="BR424" i="3"/>
  <c r="BS424" i="3"/>
  <c r="BU424" i="3"/>
  <c r="BV424" i="3"/>
  <c r="BX424" i="3"/>
  <c r="BY424" i="3"/>
  <c r="CA424" i="3"/>
  <c r="CB424" i="3"/>
  <c r="CD424" i="3"/>
  <c r="CE424" i="3"/>
  <c r="CG424" i="3"/>
  <c r="CH424" i="3"/>
  <c r="CJ424" i="3"/>
  <c r="CK424" i="3"/>
  <c r="CM424" i="3"/>
  <c r="CN424" i="3"/>
  <c r="CP424" i="3"/>
  <c r="CQ424" i="3"/>
  <c r="CS424" i="3"/>
  <c r="CT424" i="3"/>
  <c r="CV424" i="3"/>
  <c r="CW424" i="3"/>
  <c r="CY424" i="3"/>
  <c r="CZ424" i="3"/>
  <c r="DB424" i="3"/>
  <c r="DC424" i="3"/>
  <c r="DE424" i="3"/>
  <c r="DF424" i="3"/>
  <c r="DH424" i="3"/>
  <c r="DI424" i="3"/>
  <c r="DK424" i="3"/>
  <c r="DL424" i="3"/>
  <c r="DN424" i="3"/>
  <c r="DO424" i="3"/>
  <c r="DQ424" i="3"/>
  <c r="DR424" i="3"/>
  <c r="DT424" i="3"/>
  <c r="DU424" i="3"/>
  <c r="DW424" i="3"/>
  <c r="DX424" i="3"/>
  <c r="DZ424" i="3"/>
  <c r="EA424" i="3"/>
  <c r="EC424" i="3"/>
  <c r="ED424" i="3"/>
  <c r="EF424" i="3"/>
  <c r="EG424" i="3"/>
  <c r="EI424" i="3"/>
  <c r="EJ424" i="3"/>
  <c r="EL424" i="3"/>
  <c r="EM424" i="3"/>
  <c r="EO424" i="3"/>
  <c r="EP424" i="3"/>
  <c r="ER424" i="3"/>
  <c r="ES424" i="3"/>
  <c r="EU424" i="3"/>
  <c r="EV424" i="3"/>
  <c r="EX424" i="3"/>
  <c r="EY424" i="3"/>
  <c r="FA424" i="3"/>
  <c r="FB424" i="3"/>
  <c r="FD424" i="3"/>
  <c r="FE424" i="3"/>
  <c r="FG424" i="3"/>
  <c r="FH424" i="3"/>
  <c r="FJ424" i="3"/>
  <c r="FK424" i="3"/>
  <c r="FM424" i="3"/>
  <c r="FN424" i="3"/>
  <c r="FP424" i="3"/>
  <c r="FQ424" i="3"/>
  <c r="FS424" i="3"/>
  <c r="FT424" i="3"/>
  <c r="FV424" i="3"/>
  <c r="FW424" i="3"/>
  <c r="FY424" i="3"/>
  <c r="FZ424" i="3"/>
  <c r="GB424" i="3"/>
  <c r="GC424" i="3"/>
  <c r="GE424" i="3"/>
  <c r="GF424" i="3"/>
  <c r="GH424" i="3"/>
  <c r="GI424" i="3"/>
  <c r="GK424" i="3"/>
  <c r="GL424" i="3"/>
  <c r="GN424" i="3"/>
  <c r="GO424" i="3"/>
  <c r="GQ424" i="3"/>
  <c r="GR424" i="3"/>
  <c r="GT424" i="3"/>
  <c r="GU424" i="3"/>
  <c r="GW424" i="3"/>
  <c r="GX424" i="3"/>
  <c r="GZ424" i="3"/>
  <c r="HA424" i="3"/>
  <c r="HC424" i="3"/>
  <c r="HD424" i="3"/>
  <c r="HF424" i="3"/>
  <c r="HG424" i="3"/>
  <c r="HI424" i="3"/>
  <c r="HJ424" i="3"/>
  <c r="HL424" i="3"/>
  <c r="HM424" i="3"/>
  <c r="HO424" i="3"/>
  <c r="HP424" i="3"/>
  <c r="HR424" i="3"/>
  <c r="HS424" i="3"/>
  <c r="HU424" i="3"/>
  <c r="HV424" i="3"/>
  <c r="HX424" i="3"/>
  <c r="HY424" i="3"/>
  <c r="IA424" i="3"/>
  <c r="IB424" i="3"/>
  <c r="ID424" i="3"/>
  <c r="IE424" i="3"/>
  <c r="IG424" i="3"/>
  <c r="IH424" i="3"/>
  <c r="IJ424" i="3"/>
  <c r="IK424" i="3"/>
  <c r="IM424" i="3"/>
  <c r="IN424" i="3"/>
  <c r="IP424" i="3"/>
  <c r="IQ424" i="3"/>
  <c r="IS424" i="3"/>
  <c r="IT424" i="3"/>
  <c r="IV424" i="3"/>
  <c r="IW424" i="3"/>
  <c r="IY424" i="3"/>
  <c r="IZ424" i="3"/>
  <c r="JB424" i="3"/>
  <c r="JC424" i="3"/>
  <c r="JE424" i="3"/>
  <c r="JF424" i="3"/>
  <c r="JH424" i="3"/>
  <c r="JI424" i="3"/>
  <c r="JK424" i="3"/>
  <c r="JL424" i="3"/>
  <c r="JN424" i="3"/>
  <c r="JO424" i="3"/>
  <c r="JQ424" i="3"/>
  <c r="JR424" i="3"/>
  <c r="JT424" i="3"/>
  <c r="JU424" i="3"/>
  <c r="JW424" i="3"/>
  <c r="JX424" i="3"/>
  <c r="JZ424" i="3"/>
  <c r="KA424" i="3"/>
  <c r="KC424" i="3"/>
  <c r="KD424" i="3"/>
  <c r="KF424" i="3"/>
  <c r="KG424" i="3"/>
  <c r="KI424" i="3"/>
  <c r="KJ424" i="3"/>
  <c r="KL424" i="3"/>
  <c r="KM424" i="3"/>
  <c r="KO424" i="3"/>
  <c r="KP424" i="3"/>
  <c r="KR424" i="3"/>
  <c r="KS424" i="3"/>
  <c r="KU424" i="3"/>
  <c r="KV424" i="3"/>
  <c r="KX424" i="3"/>
  <c r="KY424" i="3"/>
  <c r="LA424" i="3"/>
  <c r="LB424" i="3"/>
  <c r="LD424" i="3"/>
  <c r="LE424" i="3"/>
  <c r="LG424" i="3"/>
  <c r="LH424" i="3"/>
  <c r="LJ424" i="3"/>
  <c r="LK424" i="3"/>
  <c r="LM424" i="3"/>
  <c r="LN424" i="3"/>
  <c r="LP424" i="3"/>
  <c r="LQ424" i="3"/>
  <c r="LX424" i="3"/>
  <c r="LZ424" i="3"/>
  <c r="MA424" i="3"/>
  <c r="MB424" i="3"/>
  <c r="MC424" i="3"/>
  <c r="MD424" i="3"/>
  <c r="MI424" i="3"/>
  <c r="D425" i="3"/>
  <c r="E425" i="3"/>
  <c r="G425" i="3"/>
  <c r="H425" i="3"/>
  <c r="J425" i="3"/>
  <c r="K425" i="3"/>
  <c r="M425" i="3"/>
  <c r="N425" i="3"/>
  <c r="P425" i="3"/>
  <c r="Q425" i="3"/>
  <c r="S425" i="3"/>
  <c r="T425" i="3"/>
  <c r="V425" i="3"/>
  <c r="W425" i="3"/>
  <c r="Y425" i="3"/>
  <c r="Z425" i="3"/>
  <c r="AB425" i="3"/>
  <c r="AC425" i="3"/>
  <c r="AE425" i="3"/>
  <c r="AF425" i="3"/>
  <c r="AH425" i="3"/>
  <c r="AJ425" i="3" s="1"/>
  <c r="AK425" i="3"/>
  <c r="AL425" i="3"/>
  <c r="AN425" i="3"/>
  <c r="AO425" i="3"/>
  <c r="AQ425" i="3"/>
  <c r="AR425" i="3"/>
  <c r="AT425" i="3"/>
  <c r="AU425" i="3"/>
  <c r="AW425" i="3"/>
  <c r="AX425" i="3"/>
  <c r="AZ425" i="3"/>
  <c r="BA425" i="3"/>
  <c r="BC425" i="3"/>
  <c r="BD425" i="3"/>
  <c r="BF425" i="3"/>
  <c r="BG425" i="3"/>
  <c r="BI425" i="3"/>
  <c r="BJ425" i="3"/>
  <c r="BL425" i="3"/>
  <c r="BM425" i="3"/>
  <c r="BO425" i="3"/>
  <c r="BP425" i="3"/>
  <c r="BR425" i="3"/>
  <c r="BS425" i="3"/>
  <c r="BU425" i="3"/>
  <c r="BV425" i="3"/>
  <c r="BX425" i="3"/>
  <c r="BY425" i="3"/>
  <c r="CA425" i="3"/>
  <c r="CB425" i="3"/>
  <c r="CD425" i="3"/>
  <c r="CE425" i="3"/>
  <c r="CG425" i="3"/>
  <c r="CH425" i="3"/>
  <c r="CJ425" i="3"/>
  <c r="CK425" i="3"/>
  <c r="CM425" i="3"/>
  <c r="CN425" i="3"/>
  <c r="CP425" i="3"/>
  <c r="CQ425" i="3"/>
  <c r="CS425" i="3"/>
  <c r="CT425" i="3"/>
  <c r="CV425" i="3"/>
  <c r="CW425" i="3"/>
  <c r="CY425" i="3"/>
  <c r="CZ425" i="3"/>
  <c r="DB425" i="3"/>
  <c r="DC425" i="3"/>
  <c r="DE425" i="3"/>
  <c r="DF425" i="3"/>
  <c r="DH425" i="3"/>
  <c r="DI425" i="3"/>
  <c r="DK425" i="3"/>
  <c r="DL425" i="3"/>
  <c r="DN425" i="3"/>
  <c r="DO425" i="3"/>
  <c r="DQ425" i="3"/>
  <c r="DR425" i="3"/>
  <c r="DT425" i="3"/>
  <c r="DU425" i="3"/>
  <c r="DW425" i="3"/>
  <c r="DX425" i="3"/>
  <c r="DZ425" i="3"/>
  <c r="EA425" i="3"/>
  <c r="EC425" i="3"/>
  <c r="ED425" i="3"/>
  <c r="EF425" i="3"/>
  <c r="EG425" i="3"/>
  <c r="EI425" i="3"/>
  <c r="EJ425" i="3"/>
  <c r="EL425" i="3"/>
  <c r="EM425" i="3"/>
  <c r="EO425" i="3"/>
  <c r="EP425" i="3"/>
  <c r="ER425" i="3"/>
  <c r="ES425" i="3"/>
  <c r="EU425" i="3"/>
  <c r="EV425" i="3"/>
  <c r="EX425" i="3"/>
  <c r="EY425" i="3"/>
  <c r="FA425" i="3"/>
  <c r="FB425" i="3"/>
  <c r="FD425" i="3"/>
  <c r="FE425" i="3"/>
  <c r="FG425" i="3"/>
  <c r="FH425" i="3"/>
  <c r="FJ425" i="3"/>
  <c r="FK425" i="3"/>
  <c r="FM425" i="3"/>
  <c r="FN425" i="3"/>
  <c r="FP425" i="3"/>
  <c r="FQ425" i="3"/>
  <c r="FS425" i="3"/>
  <c r="FT425" i="3"/>
  <c r="FV425" i="3"/>
  <c r="FW425" i="3"/>
  <c r="FY425" i="3"/>
  <c r="FZ425" i="3"/>
  <c r="GB425" i="3"/>
  <c r="GC425" i="3"/>
  <c r="GE425" i="3"/>
  <c r="GF425" i="3"/>
  <c r="GH425" i="3"/>
  <c r="GI425" i="3"/>
  <c r="GK425" i="3"/>
  <c r="GL425" i="3"/>
  <c r="GN425" i="3"/>
  <c r="GO425" i="3"/>
  <c r="GQ425" i="3"/>
  <c r="GR425" i="3"/>
  <c r="GT425" i="3"/>
  <c r="GU425" i="3"/>
  <c r="GW425" i="3"/>
  <c r="GX425" i="3"/>
  <c r="GZ425" i="3"/>
  <c r="HA425" i="3"/>
  <c r="HC425" i="3"/>
  <c r="HD425" i="3"/>
  <c r="HF425" i="3"/>
  <c r="HG425" i="3"/>
  <c r="HI425" i="3"/>
  <c r="HJ425" i="3"/>
  <c r="HL425" i="3"/>
  <c r="HM425" i="3"/>
  <c r="HO425" i="3"/>
  <c r="HP425" i="3"/>
  <c r="HR425" i="3"/>
  <c r="HS425" i="3"/>
  <c r="HU425" i="3"/>
  <c r="HV425" i="3"/>
  <c r="HX425" i="3"/>
  <c r="HY425" i="3"/>
  <c r="IA425" i="3"/>
  <c r="IB425" i="3"/>
  <c r="ID425" i="3"/>
  <c r="IE425" i="3"/>
  <c r="IG425" i="3"/>
  <c r="IH425" i="3"/>
  <c r="IJ425" i="3"/>
  <c r="IK425" i="3"/>
  <c r="IM425" i="3"/>
  <c r="IN425" i="3"/>
  <c r="IP425" i="3"/>
  <c r="IQ425" i="3"/>
  <c r="IS425" i="3"/>
  <c r="IT425" i="3"/>
  <c r="IV425" i="3"/>
  <c r="IW425" i="3"/>
  <c r="IY425" i="3"/>
  <c r="IZ425" i="3"/>
  <c r="JB425" i="3"/>
  <c r="JC425" i="3"/>
  <c r="JE425" i="3"/>
  <c r="JF425" i="3"/>
  <c r="JH425" i="3"/>
  <c r="JI425" i="3"/>
  <c r="JK425" i="3"/>
  <c r="JL425" i="3"/>
  <c r="JN425" i="3"/>
  <c r="JO425" i="3"/>
  <c r="JQ425" i="3"/>
  <c r="JR425" i="3"/>
  <c r="JT425" i="3"/>
  <c r="JU425" i="3"/>
  <c r="JW425" i="3"/>
  <c r="JX425" i="3"/>
  <c r="JZ425" i="3"/>
  <c r="KA425" i="3"/>
  <c r="KC425" i="3"/>
  <c r="KD425" i="3"/>
  <c r="KF425" i="3"/>
  <c r="KG425" i="3"/>
  <c r="KI425" i="3"/>
  <c r="KJ425" i="3"/>
  <c r="KL425" i="3"/>
  <c r="KM425" i="3"/>
  <c r="KO425" i="3"/>
  <c r="KP425" i="3"/>
  <c r="KR425" i="3"/>
  <c r="KS425" i="3"/>
  <c r="KU425" i="3"/>
  <c r="KV425" i="3"/>
  <c r="KX425" i="3"/>
  <c r="KY425" i="3"/>
  <c r="LA425" i="3"/>
  <c r="LB425" i="3"/>
  <c r="LD425" i="3"/>
  <c r="LE425" i="3"/>
  <c r="LG425" i="3"/>
  <c r="LH425" i="3"/>
  <c r="LJ425" i="3"/>
  <c r="LK425" i="3"/>
  <c r="LM425" i="3"/>
  <c r="LN425" i="3"/>
  <c r="LP425" i="3"/>
  <c r="LQ425" i="3"/>
  <c r="LX425" i="3"/>
  <c r="LZ425" i="3"/>
  <c r="MA425" i="3"/>
  <c r="MB425" i="3"/>
  <c r="MC425" i="3"/>
  <c r="MD425" i="3"/>
  <c r="MI425" i="3"/>
  <c r="D426" i="3"/>
  <c r="E426" i="3"/>
  <c r="G426" i="3"/>
  <c r="H426" i="3"/>
  <c r="J426" i="3"/>
  <c r="K426" i="3"/>
  <c r="M426" i="3"/>
  <c r="N426" i="3"/>
  <c r="P426" i="3"/>
  <c r="Q426" i="3"/>
  <c r="S426" i="3"/>
  <c r="T426" i="3"/>
  <c r="V426" i="3"/>
  <c r="W426" i="3"/>
  <c r="Y426" i="3"/>
  <c r="Z426" i="3"/>
  <c r="AB426" i="3"/>
  <c r="AC426" i="3"/>
  <c r="AE426" i="3"/>
  <c r="AF426" i="3"/>
  <c r="AH426" i="3"/>
  <c r="AJ426" i="3" s="1"/>
  <c r="AK426" i="3"/>
  <c r="AL426" i="3"/>
  <c r="AN426" i="3"/>
  <c r="AO426" i="3"/>
  <c r="AQ426" i="3"/>
  <c r="AR426" i="3"/>
  <c r="AT426" i="3"/>
  <c r="AU426" i="3"/>
  <c r="AW426" i="3"/>
  <c r="AX426" i="3"/>
  <c r="AZ426" i="3"/>
  <c r="BA426" i="3"/>
  <c r="BC426" i="3"/>
  <c r="BD426" i="3"/>
  <c r="BF426" i="3"/>
  <c r="BG426" i="3"/>
  <c r="BI426" i="3"/>
  <c r="BJ426" i="3"/>
  <c r="BL426" i="3"/>
  <c r="BM426" i="3"/>
  <c r="BO426" i="3"/>
  <c r="BP426" i="3"/>
  <c r="BR426" i="3"/>
  <c r="BS426" i="3"/>
  <c r="BU426" i="3"/>
  <c r="BV426" i="3"/>
  <c r="BX426" i="3"/>
  <c r="BY426" i="3"/>
  <c r="CA426" i="3"/>
  <c r="CB426" i="3"/>
  <c r="CD426" i="3"/>
  <c r="CE426" i="3"/>
  <c r="CG426" i="3"/>
  <c r="CH426" i="3"/>
  <c r="CJ426" i="3"/>
  <c r="CK426" i="3"/>
  <c r="CM426" i="3"/>
  <c r="CN426" i="3"/>
  <c r="CP426" i="3"/>
  <c r="CQ426" i="3"/>
  <c r="CS426" i="3"/>
  <c r="CT426" i="3"/>
  <c r="CV426" i="3"/>
  <c r="CW426" i="3"/>
  <c r="CY426" i="3"/>
  <c r="CZ426" i="3"/>
  <c r="DB426" i="3"/>
  <c r="DC426" i="3"/>
  <c r="DE426" i="3"/>
  <c r="DF426" i="3"/>
  <c r="DH426" i="3"/>
  <c r="DI426" i="3"/>
  <c r="DK426" i="3"/>
  <c r="DL426" i="3"/>
  <c r="DN426" i="3"/>
  <c r="DO426" i="3"/>
  <c r="DQ426" i="3"/>
  <c r="DR426" i="3"/>
  <c r="DT426" i="3"/>
  <c r="DU426" i="3"/>
  <c r="DW426" i="3"/>
  <c r="DX426" i="3"/>
  <c r="DZ426" i="3"/>
  <c r="EA426" i="3"/>
  <c r="EC426" i="3"/>
  <c r="ED426" i="3"/>
  <c r="EF426" i="3"/>
  <c r="EG426" i="3"/>
  <c r="EI426" i="3"/>
  <c r="EJ426" i="3"/>
  <c r="EL426" i="3"/>
  <c r="EM426" i="3"/>
  <c r="EO426" i="3"/>
  <c r="EP426" i="3"/>
  <c r="ER426" i="3"/>
  <c r="ES426" i="3"/>
  <c r="EU426" i="3"/>
  <c r="EV426" i="3"/>
  <c r="EX426" i="3"/>
  <c r="EY426" i="3"/>
  <c r="FA426" i="3"/>
  <c r="FB426" i="3"/>
  <c r="FD426" i="3"/>
  <c r="FE426" i="3"/>
  <c r="FG426" i="3"/>
  <c r="FH426" i="3"/>
  <c r="FJ426" i="3"/>
  <c r="FK426" i="3"/>
  <c r="FM426" i="3"/>
  <c r="FN426" i="3"/>
  <c r="FP426" i="3"/>
  <c r="FQ426" i="3"/>
  <c r="FS426" i="3"/>
  <c r="FT426" i="3"/>
  <c r="FV426" i="3"/>
  <c r="FW426" i="3"/>
  <c r="FY426" i="3"/>
  <c r="FZ426" i="3"/>
  <c r="GB426" i="3"/>
  <c r="GC426" i="3"/>
  <c r="GE426" i="3"/>
  <c r="GF426" i="3"/>
  <c r="GH426" i="3"/>
  <c r="GI426" i="3"/>
  <c r="GK426" i="3"/>
  <c r="GL426" i="3"/>
  <c r="GN426" i="3"/>
  <c r="GO426" i="3"/>
  <c r="GQ426" i="3"/>
  <c r="GR426" i="3"/>
  <c r="GT426" i="3"/>
  <c r="GU426" i="3"/>
  <c r="GW426" i="3"/>
  <c r="GX426" i="3"/>
  <c r="GZ426" i="3"/>
  <c r="HA426" i="3"/>
  <c r="HC426" i="3"/>
  <c r="HD426" i="3"/>
  <c r="HF426" i="3"/>
  <c r="HG426" i="3"/>
  <c r="HI426" i="3"/>
  <c r="HJ426" i="3"/>
  <c r="HL426" i="3"/>
  <c r="HM426" i="3"/>
  <c r="HO426" i="3"/>
  <c r="HP426" i="3"/>
  <c r="HR426" i="3"/>
  <c r="HS426" i="3"/>
  <c r="HU426" i="3"/>
  <c r="HV426" i="3"/>
  <c r="HX426" i="3"/>
  <c r="HY426" i="3"/>
  <c r="IA426" i="3"/>
  <c r="IB426" i="3"/>
  <c r="ID426" i="3"/>
  <c r="IE426" i="3"/>
  <c r="IG426" i="3"/>
  <c r="IH426" i="3"/>
  <c r="IJ426" i="3"/>
  <c r="IK426" i="3"/>
  <c r="IM426" i="3"/>
  <c r="IN426" i="3"/>
  <c r="IP426" i="3"/>
  <c r="IQ426" i="3"/>
  <c r="IS426" i="3"/>
  <c r="IT426" i="3"/>
  <c r="IV426" i="3"/>
  <c r="IW426" i="3"/>
  <c r="IY426" i="3"/>
  <c r="IZ426" i="3"/>
  <c r="JB426" i="3"/>
  <c r="JC426" i="3"/>
  <c r="JE426" i="3"/>
  <c r="JF426" i="3"/>
  <c r="JH426" i="3"/>
  <c r="JI426" i="3"/>
  <c r="JK426" i="3"/>
  <c r="JL426" i="3"/>
  <c r="JN426" i="3"/>
  <c r="JO426" i="3"/>
  <c r="JQ426" i="3"/>
  <c r="JR426" i="3"/>
  <c r="JT426" i="3"/>
  <c r="JU426" i="3"/>
  <c r="JW426" i="3"/>
  <c r="JX426" i="3"/>
  <c r="JZ426" i="3"/>
  <c r="KA426" i="3"/>
  <c r="KC426" i="3"/>
  <c r="KD426" i="3"/>
  <c r="KF426" i="3"/>
  <c r="KG426" i="3"/>
  <c r="KI426" i="3"/>
  <c r="KJ426" i="3"/>
  <c r="KL426" i="3"/>
  <c r="KM426" i="3"/>
  <c r="KO426" i="3"/>
  <c r="KP426" i="3"/>
  <c r="KR426" i="3"/>
  <c r="KS426" i="3"/>
  <c r="KU426" i="3"/>
  <c r="KV426" i="3"/>
  <c r="KX426" i="3"/>
  <c r="KY426" i="3"/>
  <c r="LA426" i="3"/>
  <c r="LB426" i="3"/>
  <c r="LD426" i="3"/>
  <c r="LE426" i="3"/>
  <c r="LG426" i="3"/>
  <c r="LH426" i="3"/>
  <c r="LJ426" i="3"/>
  <c r="LK426" i="3"/>
  <c r="LM426" i="3"/>
  <c r="LN426" i="3"/>
  <c r="LP426" i="3"/>
  <c r="LQ426" i="3"/>
  <c r="LX426" i="3"/>
  <c r="LZ426" i="3"/>
  <c r="MA426" i="3"/>
  <c r="MB426" i="3"/>
  <c r="MC426" i="3"/>
  <c r="MD426" i="3"/>
  <c r="MI426" i="3"/>
  <c r="D427" i="3"/>
  <c r="E427" i="3"/>
  <c r="G427" i="3"/>
  <c r="H427" i="3"/>
  <c r="J427" i="3"/>
  <c r="K427" i="3"/>
  <c r="M427" i="3"/>
  <c r="N427" i="3"/>
  <c r="P427" i="3"/>
  <c r="Q427" i="3"/>
  <c r="S427" i="3"/>
  <c r="T427" i="3"/>
  <c r="V427" i="3"/>
  <c r="W427" i="3"/>
  <c r="Y427" i="3"/>
  <c r="Z427" i="3"/>
  <c r="AB427" i="3"/>
  <c r="AC427" i="3"/>
  <c r="AE427" i="3"/>
  <c r="AF427" i="3"/>
  <c r="AH427" i="3"/>
  <c r="AJ427" i="3" s="1"/>
  <c r="AK427" i="3"/>
  <c r="AL427" i="3"/>
  <c r="AN427" i="3"/>
  <c r="AO427" i="3"/>
  <c r="AQ427" i="3"/>
  <c r="AR427" i="3"/>
  <c r="AT427" i="3"/>
  <c r="AU427" i="3"/>
  <c r="AW427" i="3"/>
  <c r="AX427" i="3"/>
  <c r="AZ427" i="3"/>
  <c r="BA427" i="3"/>
  <c r="BC427" i="3"/>
  <c r="BD427" i="3"/>
  <c r="BF427" i="3"/>
  <c r="BG427" i="3"/>
  <c r="BI427" i="3"/>
  <c r="BJ427" i="3"/>
  <c r="BL427" i="3"/>
  <c r="BM427" i="3"/>
  <c r="BO427" i="3"/>
  <c r="BP427" i="3"/>
  <c r="BR427" i="3"/>
  <c r="BS427" i="3"/>
  <c r="BU427" i="3"/>
  <c r="BV427" i="3"/>
  <c r="BX427" i="3"/>
  <c r="BY427" i="3"/>
  <c r="CA427" i="3"/>
  <c r="CB427" i="3"/>
  <c r="CD427" i="3"/>
  <c r="CE427" i="3"/>
  <c r="CG427" i="3"/>
  <c r="CH427" i="3"/>
  <c r="CJ427" i="3"/>
  <c r="CK427" i="3"/>
  <c r="CM427" i="3"/>
  <c r="CN427" i="3"/>
  <c r="CP427" i="3"/>
  <c r="CQ427" i="3"/>
  <c r="CS427" i="3"/>
  <c r="CT427" i="3"/>
  <c r="CV427" i="3"/>
  <c r="CW427" i="3"/>
  <c r="CY427" i="3"/>
  <c r="CZ427" i="3"/>
  <c r="DB427" i="3"/>
  <c r="DC427" i="3"/>
  <c r="DE427" i="3"/>
  <c r="DF427" i="3"/>
  <c r="DH427" i="3"/>
  <c r="DI427" i="3"/>
  <c r="DK427" i="3"/>
  <c r="DL427" i="3"/>
  <c r="DN427" i="3"/>
  <c r="DO427" i="3"/>
  <c r="DQ427" i="3"/>
  <c r="DR427" i="3"/>
  <c r="DT427" i="3"/>
  <c r="DU427" i="3"/>
  <c r="DW427" i="3"/>
  <c r="DX427" i="3"/>
  <c r="DZ427" i="3"/>
  <c r="EA427" i="3"/>
  <c r="EC427" i="3"/>
  <c r="ED427" i="3"/>
  <c r="EF427" i="3"/>
  <c r="EG427" i="3"/>
  <c r="EI427" i="3"/>
  <c r="EJ427" i="3"/>
  <c r="EL427" i="3"/>
  <c r="EM427" i="3"/>
  <c r="EO427" i="3"/>
  <c r="EP427" i="3"/>
  <c r="ER427" i="3"/>
  <c r="ES427" i="3"/>
  <c r="EU427" i="3"/>
  <c r="EV427" i="3"/>
  <c r="EX427" i="3"/>
  <c r="EY427" i="3"/>
  <c r="FA427" i="3"/>
  <c r="FB427" i="3"/>
  <c r="FD427" i="3"/>
  <c r="FE427" i="3"/>
  <c r="FG427" i="3"/>
  <c r="FH427" i="3"/>
  <c r="FJ427" i="3"/>
  <c r="FK427" i="3"/>
  <c r="FM427" i="3"/>
  <c r="FN427" i="3"/>
  <c r="FP427" i="3"/>
  <c r="FQ427" i="3"/>
  <c r="FS427" i="3"/>
  <c r="FT427" i="3"/>
  <c r="FV427" i="3"/>
  <c r="FW427" i="3"/>
  <c r="FY427" i="3"/>
  <c r="FZ427" i="3"/>
  <c r="GB427" i="3"/>
  <c r="GC427" i="3"/>
  <c r="GE427" i="3"/>
  <c r="GF427" i="3"/>
  <c r="GH427" i="3"/>
  <c r="GI427" i="3"/>
  <c r="GK427" i="3"/>
  <c r="GL427" i="3"/>
  <c r="GN427" i="3"/>
  <c r="GO427" i="3"/>
  <c r="GQ427" i="3"/>
  <c r="GR427" i="3"/>
  <c r="GT427" i="3"/>
  <c r="GU427" i="3"/>
  <c r="GW427" i="3"/>
  <c r="GX427" i="3"/>
  <c r="GZ427" i="3"/>
  <c r="HA427" i="3"/>
  <c r="HC427" i="3"/>
  <c r="HD427" i="3"/>
  <c r="HF427" i="3"/>
  <c r="HG427" i="3"/>
  <c r="HI427" i="3"/>
  <c r="HJ427" i="3"/>
  <c r="HL427" i="3"/>
  <c r="HM427" i="3"/>
  <c r="HO427" i="3"/>
  <c r="HP427" i="3"/>
  <c r="HR427" i="3"/>
  <c r="HS427" i="3"/>
  <c r="HU427" i="3"/>
  <c r="HV427" i="3"/>
  <c r="HX427" i="3"/>
  <c r="HY427" i="3"/>
  <c r="IA427" i="3"/>
  <c r="IB427" i="3"/>
  <c r="ID427" i="3"/>
  <c r="IE427" i="3"/>
  <c r="IG427" i="3"/>
  <c r="IH427" i="3"/>
  <c r="IJ427" i="3"/>
  <c r="IK427" i="3"/>
  <c r="IM427" i="3"/>
  <c r="IN427" i="3"/>
  <c r="IP427" i="3"/>
  <c r="IQ427" i="3"/>
  <c r="IS427" i="3"/>
  <c r="IT427" i="3"/>
  <c r="IV427" i="3"/>
  <c r="IW427" i="3"/>
  <c r="IY427" i="3"/>
  <c r="IZ427" i="3"/>
  <c r="JB427" i="3"/>
  <c r="JC427" i="3"/>
  <c r="JE427" i="3"/>
  <c r="JF427" i="3"/>
  <c r="JH427" i="3"/>
  <c r="JI427" i="3"/>
  <c r="JK427" i="3"/>
  <c r="JL427" i="3"/>
  <c r="JN427" i="3"/>
  <c r="JO427" i="3"/>
  <c r="JQ427" i="3"/>
  <c r="JR427" i="3"/>
  <c r="JT427" i="3"/>
  <c r="JU427" i="3"/>
  <c r="JW427" i="3"/>
  <c r="JX427" i="3"/>
  <c r="JZ427" i="3"/>
  <c r="KA427" i="3"/>
  <c r="KC427" i="3"/>
  <c r="KD427" i="3"/>
  <c r="KF427" i="3"/>
  <c r="KG427" i="3"/>
  <c r="KI427" i="3"/>
  <c r="KJ427" i="3"/>
  <c r="KL427" i="3"/>
  <c r="KM427" i="3"/>
  <c r="KO427" i="3"/>
  <c r="KP427" i="3"/>
  <c r="KR427" i="3"/>
  <c r="KS427" i="3"/>
  <c r="KU427" i="3"/>
  <c r="KV427" i="3"/>
  <c r="KX427" i="3"/>
  <c r="KY427" i="3"/>
  <c r="LA427" i="3"/>
  <c r="LB427" i="3"/>
  <c r="LD427" i="3"/>
  <c r="LE427" i="3"/>
  <c r="LG427" i="3"/>
  <c r="LH427" i="3"/>
  <c r="LJ427" i="3"/>
  <c r="LK427" i="3"/>
  <c r="LM427" i="3"/>
  <c r="LN427" i="3"/>
  <c r="LP427" i="3"/>
  <c r="LQ427" i="3"/>
  <c r="LX427" i="3"/>
  <c r="LZ427" i="3"/>
  <c r="MA427" i="3"/>
  <c r="MB427" i="3"/>
  <c r="MC427" i="3"/>
  <c r="MD427" i="3"/>
  <c r="MI427" i="3"/>
  <c r="D428" i="3"/>
  <c r="E428" i="3"/>
  <c r="G428" i="3"/>
  <c r="H428" i="3"/>
  <c r="J428" i="3"/>
  <c r="K428" i="3"/>
  <c r="M428" i="3"/>
  <c r="N428" i="3"/>
  <c r="P428" i="3"/>
  <c r="Q428" i="3"/>
  <c r="S428" i="3"/>
  <c r="T428" i="3"/>
  <c r="V428" i="3"/>
  <c r="W428" i="3"/>
  <c r="Y428" i="3"/>
  <c r="Z428" i="3"/>
  <c r="AB428" i="3"/>
  <c r="AC428" i="3"/>
  <c r="AE428" i="3"/>
  <c r="AF428" i="3"/>
  <c r="AH428" i="3"/>
  <c r="AJ428" i="3" s="1"/>
  <c r="AK428" i="3"/>
  <c r="AL428" i="3"/>
  <c r="AN428" i="3"/>
  <c r="AO428" i="3"/>
  <c r="AQ428" i="3"/>
  <c r="AR428" i="3"/>
  <c r="AT428" i="3"/>
  <c r="AU428" i="3"/>
  <c r="AW428" i="3"/>
  <c r="AX428" i="3"/>
  <c r="AZ428" i="3"/>
  <c r="BA428" i="3"/>
  <c r="BC428" i="3"/>
  <c r="BD428" i="3"/>
  <c r="BF428" i="3"/>
  <c r="BG428" i="3"/>
  <c r="BI428" i="3"/>
  <c r="BJ428" i="3"/>
  <c r="BL428" i="3"/>
  <c r="BM428" i="3"/>
  <c r="BO428" i="3"/>
  <c r="BP428" i="3"/>
  <c r="BR428" i="3"/>
  <c r="BS428" i="3"/>
  <c r="BU428" i="3"/>
  <c r="BV428" i="3"/>
  <c r="BX428" i="3"/>
  <c r="BY428" i="3"/>
  <c r="CA428" i="3"/>
  <c r="CB428" i="3"/>
  <c r="CD428" i="3"/>
  <c r="CE428" i="3"/>
  <c r="CG428" i="3"/>
  <c r="CH428" i="3"/>
  <c r="CJ428" i="3"/>
  <c r="CK428" i="3"/>
  <c r="CM428" i="3"/>
  <c r="CN428" i="3"/>
  <c r="CP428" i="3"/>
  <c r="CQ428" i="3"/>
  <c r="CS428" i="3"/>
  <c r="CT428" i="3"/>
  <c r="CV428" i="3"/>
  <c r="CW428" i="3"/>
  <c r="CY428" i="3"/>
  <c r="CZ428" i="3"/>
  <c r="DB428" i="3"/>
  <c r="DC428" i="3"/>
  <c r="DE428" i="3"/>
  <c r="DF428" i="3"/>
  <c r="DH428" i="3"/>
  <c r="DI428" i="3"/>
  <c r="DK428" i="3"/>
  <c r="DL428" i="3"/>
  <c r="DN428" i="3"/>
  <c r="DO428" i="3"/>
  <c r="DQ428" i="3"/>
  <c r="DR428" i="3"/>
  <c r="DT428" i="3"/>
  <c r="DU428" i="3"/>
  <c r="DW428" i="3"/>
  <c r="DX428" i="3"/>
  <c r="DZ428" i="3"/>
  <c r="EA428" i="3"/>
  <c r="EC428" i="3"/>
  <c r="ED428" i="3"/>
  <c r="EF428" i="3"/>
  <c r="EG428" i="3"/>
  <c r="EI428" i="3"/>
  <c r="EJ428" i="3"/>
  <c r="EL428" i="3"/>
  <c r="EM428" i="3"/>
  <c r="EO428" i="3"/>
  <c r="EP428" i="3"/>
  <c r="ER428" i="3"/>
  <c r="ES428" i="3"/>
  <c r="EU428" i="3"/>
  <c r="EV428" i="3"/>
  <c r="EX428" i="3"/>
  <c r="EY428" i="3"/>
  <c r="FA428" i="3"/>
  <c r="FB428" i="3"/>
  <c r="FD428" i="3"/>
  <c r="FE428" i="3"/>
  <c r="FG428" i="3"/>
  <c r="FH428" i="3"/>
  <c r="FJ428" i="3"/>
  <c r="FK428" i="3"/>
  <c r="FM428" i="3"/>
  <c r="FN428" i="3"/>
  <c r="FP428" i="3"/>
  <c r="FQ428" i="3"/>
  <c r="FS428" i="3"/>
  <c r="FT428" i="3"/>
  <c r="FV428" i="3"/>
  <c r="FW428" i="3"/>
  <c r="FY428" i="3"/>
  <c r="FZ428" i="3"/>
  <c r="GB428" i="3"/>
  <c r="GC428" i="3"/>
  <c r="GE428" i="3"/>
  <c r="GF428" i="3"/>
  <c r="GH428" i="3"/>
  <c r="GI428" i="3"/>
  <c r="GK428" i="3"/>
  <c r="GL428" i="3"/>
  <c r="GN428" i="3"/>
  <c r="GO428" i="3"/>
  <c r="GQ428" i="3"/>
  <c r="GR428" i="3"/>
  <c r="GT428" i="3"/>
  <c r="GU428" i="3"/>
  <c r="GW428" i="3"/>
  <c r="GX428" i="3"/>
  <c r="GZ428" i="3"/>
  <c r="HA428" i="3"/>
  <c r="HC428" i="3"/>
  <c r="HD428" i="3"/>
  <c r="HF428" i="3"/>
  <c r="HG428" i="3"/>
  <c r="HI428" i="3"/>
  <c r="HJ428" i="3"/>
  <c r="HL428" i="3"/>
  <c r="HM428" i="3"/>
  <c r="HO428" i="3"/>
  <c r="HP428" i="3"/>
  <c r="HR428" i="3"/>
  <c r="HS428" i="3"/>
  <c r="HU428" i="3"/>
  <c r="HV428" i="3"/>
  <c r="HX428" i="3"/>
  <c r="HY428" i="3"/>
  <c r="IA428" i="3"/>
  <c r="IB428" i="3"/>
  <c r="ID428" i="3"/>
  <c r="IE428" i="3"/>
  <c r="IG428" i="3"/>
  <c r="IH428" i="3"/>
  <c r="IJ428" i="3"/>
  <c r="IK428" i="3"/>
  <c r="IM428" i="3"/>
  <c r="IN428" i="3"/>
  <c r="IP428" i="3"/>
  <c r="IQ428" i="3"/>
  <c r="IS428" i="3"/>
  <c r="IT428" i="3"/>
  <c r="IV428" i="3"/>
  <c r="IW428" i="3"/>
  <c r="IY428" i="3"/>
  <c r="IZ428" i="3"/>
  <c r="JB428" i="3"/>
  <c r="JC428" i="3"/>
  <c r="JE428" i="3"/>
  <c r="JF428" i="3"/>
  <c r="JH428" i="3"/>
  <c r="JI428" i="3"/>
  <c r="JK428" i="3"/>
  <c r="JL428" i="3"/>
  <c r="JN428" i="3"/>
  <c r="JO428" i="3"/>
  <c r="JQ428" i="3"/>
  <c r="JR428" i="3"/>
  <c r="JT428" i="3"/>
  <c r="JU428" i="3"/>
  <c r="JW428" i="3"/>
  <c r="JX428" i="3"/>
  <c r="JZ428" i="3"/>
  <c r="KA428" i="3"/>
  <c r="KC428" i="3"/>
  <c r="KD428" i="3"/>
  <c r="KF428" i="3"/>
  <c r="KG428" i="3"/>
  <c r="KI428" i="3"/>
  <c r="KJ428" i="3"/>
  <c r="KL428" i="3"/>
  <c r="KM428" i="3"/>
  <c r="KO428" i="3"/>
  <c r="KP428" i="3"/>
  <c r="KR428" i="3"/>
  <c r="KS428" i="3"/>
  <c r="KU428" i="3"/>
  <c r="KV428" i="3"/>
  <c r="KX428" i="3"/>
  <c r="KY428" i="3"/>
  <c r="LA428" i="3"/>
  <c r="LB428" i="3"/>
  <c r="LD428" i="3"/>
  <c r="LE428" i="3"/>
  <c r="LG428" i="3"/>
  <c r="LH428" i="3"/>
  <c r="LJ428" i="3"/>
  <c r="LK428" i="3"/>
  <c r="LM428" i="3"/>
  <c r="LN428" i="3"/>
  <c r="LP428" i="3"/>
  <c r="LQ428" i="3"/>
  <c r="LX428" i="3"/>
  <c r="LZ428" i="3"/>
  <c r="MA428" i="3"/>
  <c r="MB428" i="3"/>
  <c r="MC428" i="3"/>
  <c r="MD428" i="3"/>
  <c r="MI428" i="3"/>
  <c r="D429" i="3"/>
  <c r="E429" i="3"/>
  <c r="G429" i="3"/>
  <c r="H429" i="3"/>
  <c r="J429" i="3"/>
  <c r="K429" i="3"/>
  <c r="M429" i="3"/>
  <c r="N429" i="3"/>
  <c r="P429" i="3"/>
  <c r="Q429" i="3"/>
  <c r="S429" i="3"/>
  <c r="T429" i="3"/>
  <c r="V429" i="3"/>
  <c r="W429" i="3"/>
  <c r="Y429" i="3"/>
  <c r="Z429" i="3"/>
  <c r="AB429" i="3"/>
  <c r="AC429" i="3"/>
  <c r="AE429" i="3"/>
  <c r="AF429" i="3"/>
  <c r="AH429" i="3"/>
  <c r="AJ429" i="3" s="1"/>
  <c r="AK429" i="3"/>
  <c r="AL429" i="3"/>
  <c r="AN429" i="3"/>
  <c r="AO429" i="3"/>
  <c r="AQ429" i="3"/>
  <c r="AR429" i="3"/>
  <c r="AT429" i="3"/>
  <c r="AU429" i="3"/>
  <c r="AW429" i="3"/>
  <c r="AX429" i="3"/>
  <c r="AZ429" i="3"/>
  <c r="BA429" i="3"/>
  <c r="BC429" i="3"/>
  <c r="BD429" i="3"/>
  <c r="BF429" i="3"/>
  <c r="BG429" i="3"/>
  <c r="BI429" i="3"/>
  <c r="BJ429" i="3"/>
  <c r="BL429" i="3"/>
  <c r="BM429" i="3"/>
  <c r="BO429" i="3"/>
  <c r="BP429" i="3"/>
  <c r="BR429" i="3"/>
  <c r="BS429" i="3"/>
  <c r="BU429" i="3"/>
  <c r="BV429" i="3"/>
  <c r="BX429" i="3"/>
  <c r="BY429" i="3"/>
  <c r="CA429" i="3"/>
  <c r="CB429" i="3"/>
  <c r="CD429" i="3"/>
  <c r="CE429" i="3"/>
  <c r="CG429" i="3"/>
  <c r="CH429" i="3"/>
  <c r="CJ429" i="3"/>
  <c r="CK429" i="3"/>
  <c r="CM429" i="3"/>
  <c r="CN429" i="3"/>
  <c r="CP429" i="3"/>
  <c r="CQ429" i="3"/>
  <c r="CS429" i="3"/>
  <c r="CT429" i="3"/>
  <c r="CV429" i="3"/>
  <c r="CW429" i="3"/>
  <c r="CY429" i="3"/>
  <c r="CZ429" i="3"/>
  <c r="DB429" i="3"/>
  <c r="DC429" i="3"/>
  <c r="DE429" i="3"/>
  <c r="DF429" i="3"/>
  <c r="DH429" i="3"/>
  <c r="DI429" i="3"/>
  <c r="DK429" i="3"/>
  <c r="DL429" i="3"/>
  <c r="DN429" i="3"/>
  <c r="DO429" i="3"/>
  <c r="DQ429" i="3"/>
  <c r="DR429" i="3"/>
  <c r="DT429" i="3"/>
  <c r="DU429" i="3"/>
  <c r="DW429" i="3"/>
  <c r="DX429" i="3"/>
  <c r="DZ429" i="3"/>
  <c r="EA429" i="3"/>
  <c r="EC429" i="3"/>
  <c r="ED429" i="3"/>
  <c r="EF429" i="3"/>
  <c r="EG429" i="3"/>
  <c r="EI429" i="3"/>
  <c r="EJ429" i="3"/>
  <c r="EL429" i="3"/>
  <c r="EM429" i="3"/>
  <c r="EO429" i="3"/>
  <c r="EP429" i="3"/>
  <c r="ER429" i="3"/>
  <c r="ES429" i="3"/>
  <c r="EU429" i="3"/>
  <c r="EV429" i="3"/>
  <c r="EX429" i="3"/>
  <c r="EY429" i="3"/>
  <c r="FA429" i="3"/>
  <c r="FB429" i="3"/>
  <c r="FD429" i="3"/>
  <c r="FE429" i="3"/>
  <c r="FG429" i="3"/>
  <c r="FH429" i="3"/>
  <c r="FJ429" i="3"/>
  <c r="FK429" i="3"/>
  <c r="FM429" i="3"/>
  <c r="FN429" i="3"/>
  <c r="FP429" i="3"/>
  <c r="FQ429" i="3"/>
  <c r="FS429" i="3"/>
  <c r="FT429" i="3"/>
  <c r="FV429" i="3"/>
  <c r="FW429" i="3"/>
  <c r="FY429" i="3"/>
  <c r="FZ429" i="3"/>
  <c r="GB429" i="3"/>
  <c r="GC429" i="3"/>
  <c r="GE429" i="3"/>
  <c r="GF429" i="3"/>
  <c r="GH429" i="3"/>
  <c r="GI429" i="3"/>
  <c r="GK429" i="3"/>
  <c r="GL429" i="3"/>
  <c r="GN429" i="3"/>
  <c r="GO429" i="3"/>
  <c r="GQ429" i="3"/>
  <c r="GR429" i="3"/>
  <c r="GT429" i="3"/>
  <c r="GU429" i="3"/>
  <c r="GW429" i="3"/>
  <c r="GX429" i="3"/>
  <c r="GZ429" i="3"/>
  <c r="HA429" i="3"/>
  <c r="HC429" i="3"/>
  <c r="HD429" i="3"/>
  <c r="HF429" i="3"/>
  <c r="HG429" i="3"/>
  <c r="HI429" i="3"/>
  <c r="HJ429" i="3"/>
  <c r="HL429" i="3"/>
  <c r="HM429" i="3"/>
  <c r="HO429" i="3"/>
  <c r="HP429" i="3"/>
  <c r="HR429" i="3"/>
  <c r="HS429" i="3"/>
  <c r="HU429" i="3"/>
  <c r="HV429" i="3"/>
  <c r="HX429" i="3"/>
  <c r="HY429" i="3"/>
  <c r="IA429" i="3"/>
  <c r="IB429" i="3"/>
  <c r="ID429" i="3"/>
  <c r="IE429" i="3"/>
  <c r="IG429" i="3"/>
  <c r="IH429" i="3"/>
  <c r="IJ429" i="3"/>
  <c r="IK429" i="3"/>
  <c r="IM429" i="3"/>
  <c r="IN429" i="3"/>
  <c r="IP429" i="3"/>
  <c r="IQ429" i="3"/>
  <c r="IS429" i="3"/>
  <c r="IT429" i="3"/>
  <c r="IV429" i="3"/>
  <c r="IW429" i="3"/>
  <c r="IY429" i="3"/>
  <c r="IZ429" i="3"/>
  <c r="JB429" i="3"/>
  <c r="JC429" i="3"/>
  <c r="JE429" i="3"/>
  <c r="JF429" i="3"/>
  <c r="JH429" i="3"/>
  <c r="JI429" i="3"/>
  <c r="JK429" i="3"/>
  <c r="JL429" i="3"/>
  <c r="JN429" i="3"/>
  <c r="JO429" i="3"/>
  <c r="JQ429" i="3"/>
  <c r="JR429" i="3"/>
  <c r="JT429" i="3"/>
  <c r="JU429" i="3"/>
  <c r="JW429" i="3"/>
  <c r="JX429" i="3"/>
  <c r="JZ429" i="3"/>
  <c r="KA429" i="3"/>
  <c r="KC429" i="3"/>
  <c r="KD429" i="3"/>
  <c r="KF429" i="3"/>
  <c r="KG429" i="3"/>
  <c r="KI429" i="3"/>
  <c r="KJ429" i="3"/>
  <c r="KL429" i="3"/>
  <c r="KM429" i="3"/>
  <c r="KO429" i="3"/>
  <c r="KP429" i="3"/>
  <c r="KR429" i="3"/>
  <c r="KS429" i="3"/>
  <c r="KU429" i="3"/>
  <c r="KV429" i="3"/>
  <c r="KX429" i="3"/>
  <c r="KY429" i="3"/>
  <c r="LA429" i="3"/>
  <c r="LB429" i="3"/>
  <c r="LD429" i="3"/>
  <c r="LE429" i="3"/>
  <c r="LG429" i="3"/>
  <c r="LH429" i="3"/>
  <c r="LJ429" i="3"/>
  <c r="LK429" i="3"/>
  <c r="LM429" i="3"/>
  <c r="LN429" i="3"/>
  <c r="LP429" i="3"/>
  <c r="LQ429" i="3"/>
  <c r="LX429" i="3"/>
  <c r="LZ429" i="3"/>
  <c r="MA429" i="3"/>
  <c r="MB429" i="3"/>
  <c r="MC429" i="3"/>
  <c r="MD429" i="3"/>
  <c r="MI429" i="3"/>
  <c r="F312" i="3" l="1"/>
  <c r="BH9" i="3"/>
  <c r="L413" i="3"/>
  <c r="I283" i="3"/>
  <c r="I275" i="3"/>
  <c r="IU178" i="3"/>
  <c r="R174" i="3"/>
  <c r="F174" i="3"/>
  <c r="KQ9" i="3"/>
  <c r="GY397" i="3"/>
  <c r="BK397" i="3"/>
  <c r="CU318" i="3"/>
  <c r="X317" i="3"/>
  <c r="R317" i="3"/>
  <c r="IX316" i="3"/>
  <c r="KQ314" i="3"/>
  <c r="KE314" i="3"/>
  <c r="JY314" i="3"/>
  <c r="JS314" i="3"/>
  <c r="GY314" i="3"/>
  <c r="GM314" i="3"/>
  <c r="GG314" i="3"/>
  <c r="GA314" i="3"/>
  <c r="DG314" i="3"/>
  <c r="CU314" i="3"/>
  <c r="CO314" i="3"/>
  <c r="CI314" i="3"/>
  <c r="BQ222" i="3"/>
  <c r="EH216" i="3"/>
  <c r="CL216" i="3"/>
  <c r="U215" i="3"/>
  <c r="KE214" i="3"/>
  <c r="JY214" i="3"/>
  <c r="JM214" i="3"/>
  <c r="JA214" i="3"/>
  <c r="II214" i="3"/>
  <c r="IC214" i="3"/>
  <c r="HK214" i="3"/>
  <c r="HE214" i="3"/>
  <c r="FO214" i="3"/>
  <c r="FI214" i="3"/>
  <c r="EQ214" i="3"/>
  <c r="EK214" i="3"/>
  <c r="DS214" i="3"/>
  <c r="DM214" i="3"/>
  <c r="HW210" i="3"/>
  <c r="HK210" i="3"/>
  <c r="HE210" i="3"/>
  <c r="GS210" i="3"/>
  <c r="GA210" i="3"/>
  <c r="EE210" i="3"/>
  <c r="DS210" i="3"/>
  <c r="DM210" i="3"/>
  <c r="DA210" i="3"/>
  <c r="CI210" i="3"/>
  <c r="AM210" i="3"/>
  <c r="X209" i="3"/>
  <c r="L209" i="3"/>
  <c r="KN208" i="3"/>
  <c r="AA174" i="3"/>
  <c r="JD39" i="3"/>
  <c r="FL39" i="3"/>
  <c r="GG228" i="3"/>
  <c r="F120" i="3"/>
  <c r="KQ13" i="3"/>
  <c r="KE13" i="3"/>
  <c r="JY13" i="3"/>
  <c r="JS13" i="3"/>
  <c r="IU13" i="3"/>
  <c r="BK13" i="3"/>
  <c r="KT10" i="3"/>
  <c r="KN10" i="3"/>
  <c r="KH10" i="3"/>
  <c r="KB10" i="3"/>
  <c r="IX10" i="3"/>
  <c r="IR10" i="3"/>
  <c r="IL10" i="3"/>
  <c r="IF10" i="3"/>
  <c r="GD10" i="3"/>
  <c r="FX10" i="3"/>
  <c r="FR10" i="3"/>
  <c r="FL10" i="3"/>
  <c r="FF10" i="3"/>
  <c r="DJ10" i="3"/>
  <c r="DD10" i="3"/>
  <c r="CX10" i="3"/>
  <c r="CR10" i="3"/>
  <c r="BN10" i="3"/>
  <c r="BH10" i="3"/>
  <c r="BB10" i="3"/>
  <c r="AV10" i="3"/>
  <c r="LO9" i="3"/>
  <c r="KN9" i="3"/>
  <c r="IR9" i="3"/>
  <c r="HT9" i="3"/>
  <c r="AY15" i="3"/>
  <c r="AG58" i="3"/>
  <c r="F57" i="3"/>
  <c r="O387" i="3"/>
  <c r="O333" i="3"/>
  <c r="I333" i="3"/>
  <c r="I289" i="3"/>
  <c r="AG55" i="3"/>
  <c r="I340" i="3"/>
  <c r="BH185" i="3"/>
  <c r="AV185" i="3"/>
  <c r="HQ184" i="3"/>
  <c r="HE184" i="3"/>
  <c r="GS184" i="3"/>
  <c r="GG184" i="3"/>
  <c r="FU184" i="3"/>
  <c r="FI184" i="3"/>
  <c r="GD253" i="3"/>
  <c r="IO149" i="3"/>
  <c r="IO429" i="3"/>
  <c r="HT415" i="3"/>
  <c r="EN415" i="3"/>
  <c r="AV415" i="3"/>
  <c r="JM421" i="3"/>
  <c r="JA421" i="3"/>
  <c r="IU421" i="3"/>
  <c r="IO421" i="3"/>
  <c r="II421" i="3"/>
  <c r="IC421" i="3"/>
  <c r="FI421" i="3"/>
  <c r="LF420" i="3"/>
  <c r="EB418" i="3"/>
  <c r="DM380" i="3"/>
  <c r="AS376" i="3"/>
  <c r="CO372" i="3"/>
  <c r="EQ364" i="3"/>
  <c r="LC360" i="3"/>
  <c r="BW340" i="3"/>
  <c r="GY336" i="3"/>
  <c r="FX334" i="3"/>
  <c r="AG333" i="3"/>
  <c r="AA333" i="3"/>
  <c r="U333" i="3"/>
  <c r="KW332" i="3"/>
  <c r="KK332" i="3"/>
  <c r="EK332" i="3"/>
  <c r="DA332" i="3"/>
  <c r="II416" i="3"/>
  <c r="AY416" i="3"/>
  <c r="IF415" i="3"/>
  <c r="KQ413" i="3"/>
  <c r="GY413" i="3"/>
  <c r="LL311" i="3"/>
  <c r="GG309" i="3"/>
  <c r="CO309" i="3"/>
  <c r="AS309" i="3"/>
  <c r="FR307" i="3"/>
  <c r="X413" i="3"/>
  <c r="HE338" i="3"/>
  <c r="FU338" i="3"/>
  <c r="LI415" i="3"/>
  <c r="KW415" i="3"/>
  <c r="JM415" i="3"/>
  <c r="JA415" i="3"/>
  <c r="HQ415" i="3"/>
  <c r="HE415" i="3"/>
  <c r="FU415" i="3"/>
  <c r="FI415" i="3"/>
  <c r="DY415" i="3"/>
  <c r="DM415" i="3"/>
  <c r="CC415" i="3"/>
  <c r="BQ415" i="3"/>
  <c r="JD413" i="3"/>
  <c r="IR413" i="3"/>
  <c r="GV413" i="3"/>
  <c r="FL413" i="3"/>
  <c r="EZ413" i="3"/>
  <c r="DP413" i="3"/>
  <c r="AA123" i="3"/>
  <c r="O123" i="3"/>
  <c r="R120" i="3"/>
  <c r="LR101" i="3"/>
  <c r="LL101" i="3"/>
  <c r="KT101" i="3"/>
  <c r="EH101" i="3"/>
  <c r="EB101" i="3"/>
  <c r="DJ101" i="3"/>
  <c r="AP101" i="3"/>
  <c r="GM100" i="3"/>
  <c r="GG100" i="3"/>
  <c r="GA100" i="3"/>
  <c r="FO100" i="3"/>
  <c r="FI100" i="3"/>
  <c r="CU100" i="3"/>
  <c r="GV99" i="3"/>
  <c r="GP99" i="3"/>
  <c r="GJ99" i="3"/>
  <c r="FX99" i="3"/>
  <c r="FR99" i="3"/>
  <c r="DD99" i="3"/>
  <c r="DA98" i="3"/>
  <c r="CU98" i="3"/>
  <c r="CO98" i="3"/>
  <c r="CC98" i="3"/>
  <c r="KK241" i="3"/>
  <c r="LC182" i="3"/>
  <c r="KW182" i="3"/>
  <c r="KE182" i="3"/>
  <c r="II182" i="3"/>
  <c r="AY182" i="3"/>
  <c r="GP179" i="3"/>
  <c r="GD179" i="3"/>
  <c r="ET179" i="3"/>
  <c r="EH179" i="3"/>
  <c r="CX179" i="3"/>
  <c r="CL179" i="3"/>
  <c r="BZ179" i="3"/>
  <c r="BT179" i="3"/>
  <c r="BH179" i="3"/>
  <c r="AP179" i="3"/>
  <c r="IC174" i="3"/>
  <c r="FU387" i="3"/>
  <c r="BE387" i="3"/>
  <c r="KZ383" i="3"/>
  <c r="KT383" i="3"/>
  <c r="KH383" i="3"/>
  <c r="KB383" i="3"/>
  <c r="DG373" i="3"/>
  <c r="R356" i="3"/>
  <c r="DM345" i="3"/>
  <c r="AS337" i="3"/>
  <c r="DS279" i="3"/>
  <c r="FR273" i="3"/>
  <c r="JM271" i="3"/>
  <c r="CC271" i="3"/>
  <c r="BW242" i="3"/>
  <c r="BQ224" i="3"/>
  <c r="JY220" i="3"/>
  <c r="DG204" i="3"/>
  <c r="CI204" i="3"/>
  <c r="CC204" i="3"/>
  <c r="BK204" i="3"/>
  <c r="BE204" i="3"/>
  <c r="JD202" i="3"/>
  <c r="GJ202" i="3"/>
  <c r="AG201" i="3"/>
  <c r="I201" i="3"/>
  <c r="LO200" i="3"/>
  <c r="LI200" i="3"/>
  <c r="JS200" i="3"/>
  <c r="JM200" i="3"/>
  <c r="IU200" i="3"/>
  <c r="IO200" i="3"/>
  <c r="HW200" i="3"/>
  <c r="HQ200" i="3"/>
  <c r="CI200" i="3"/>
  <c r="BK200" i="3"/>
  <c r="BE200" i="3"/>
  <c r="AM200" i="3"/>
  <c r="AA195" i="3"/>
  <c r="KW194" i="3"/>
  <c r="KQ194" i="3"/>
  <c r="JA194" i="3"/>
  <c r="IU194" i="3"/>
  <c r="IC194" i="3"/>
  <c r="HE194" i="3"/>
  <c r="GY194" i="3"/>
  <c r="BQ194" i="3"/>
  <c r="EZ180" i="3"/>
  <c r="GY56" i="3"/>
  <c r="DA56" i="3"/>
  <c r="BE56" i="3"/>
  <c r="AY56" i="3"/>
  <c r="AS56" i="3"/>
  <c r="AM56" i="3"/>
  <c r="GP55" i="3"/>
  <c r="CX55" i="3"/>
  <c r="CR55" i="3"/>
  <c r="BZ55" i="3"/>
  <c r="BT55" i="3"/>
  <c r="BN55" i="3"/>
  <c r="BH53" i="3"/>
  <c r="GV302" i="3"/>
  <c r="GJ302" i="3"/>
  <c r="EK374" i="3"/>
  <c r="DY374" i="3"/>
  <c r="CO374" i="3"/>
  <c r="JV385" i="3"/>
  <c r="O384" i="3"/>
  <c r="LO383" i="3"/>
  <c r="KQ383" i="3"/>
  <c r="JS383" i="3"/>
  <c r="IU383" i="3"/>
  <c r="HW383" i="3"/>
  <c r="JS379" i="3"/>
  <c r="II371" i="3"/>
  <c r="HW371" i="3"/>
  <c r="FO371" i="3"/>
  <c r="EQ371" i="3"/>
  <c r="EE371" i="3"/>
  <c r="DA367" i="3"/>
  <c r="HQ343" i="3"/>
  <c r="U340" i="3"/>
  <c r="CR302" i="3"/>
  <c r="LC300" i="3"/>
  <c r="KQ300" i="3"/>
  <c r="KE300" i="3"/>
  <c r="HK300" i="3"/>
  <c r="GY300" i="3"/>
  <c r="GM300" i="3"/>
  <c r="DS300" i="3"/>
  <c r="DG300" i="3"/>
  <c r="CU300" i="3"/>
  <c r="AM300" i="3"/>
  <c r="LL298" i="3"/>
  <c r="JP298" i="3"/>
  <c r="JD298" i="3"/>
  <c r="FL298" i="3"/>
  <c r="KK296" i="3"/>
  <c r="JY296" i="3"/>
  <c r="JM296" i="3"/>
  <c r="GS296" i="3"/>
  <c r="GG296" i="3"/>
  <c r="FU296" i="3"/>
  <c r="KZ290" i="3"/>
  <c r="KB290" i="3"/>
  <c r="FL290" i="3"/>
  <c r="EN290" i="3"/>
  <c r="DP290" i="3"/>
  <c r="CR290" i="3"/>
  <c r="AG289" i="3"/>
  <c r="AY288" i="3"/>
  <c r="AM288" i="3"/>
  <c r="X287" i="3"/>
  <c r="KZ286" i="3"/>
  <c r="GJ286" i="3"/>
  <c r="FL286" i="3"/>
  <c r="EN286" i="3"/>
  <c r="DP286" i="3"/>
  <c r="AP286" i="3"/>
  <c r="IR285" i="3"/>
  <c r="HN285" i="3"/>
  <c r="AG283" i="3"/>
  <c r="JA282" i="3"/>
  <c r="IO282" i="3"/>
  <c r="HE282" i="3"/>
  <c r="GS282" i="3"/>
  <c r="CO282" i="3"/>
  <c r="AS282" i="3"/>
  <c r="GV276" i="3"/>
  <c r="FX276" i="3"/>
  <c r="EZ276" i="3"/>
  <c r="EB276" i="3"/>
  <c r="BH276" i="3"/>
  <c r="LO274" i="3"/>
  <c r="KQ274" i="3"/>
  <c r="JS274" i="3"/>
  <c r="IU274" i="3"/>
  <c r="HW274" i="3"/>
  <c r="GY274" i="3"/>
  <c r="GA274" i="3"/>
  <c r="FC274" i="3"/>
  <c r="EE274" i="3"/>
  <c r="DG274" i="3"/>
  <c r="CI274" i="3"/>
  <c r="BK274" i="3"/>
  <c r="IR272" i="3"/>
  <c r="HH272" i="3"/>
  <c r="GV272" i="3"/>
  <c r="FL272" i="3"/>
  <c r="EZ272" i="3"/>
  <c r="DP272" i="3"/>
  <c r="DD272" i="3"/>
  <c r="AG228" i="3"/>
  <c r="LC211" i="3"/>
  <c r="KN209" i="3"/>
  <c r="KB209" i="3"/>
  <c r="JP209" i="3"/>
  <c r="JD209" i="3"/>
  <c r="GV209" i="3"/>
  <c r="GG207" i="3"/>
  <c r="FU207" i="3"/>
  <c r="DY207" i="3"/>
  <c r="AD206" i="3"/>
  <c r="JA172" i="3"/>
  <c r="HT13" i="3"/>
  <c r="EW10" i="3"/>
  <c r="EK10" i="3"/>
  <c r="DY10" i="3"/>
  <c r="DM10" i="3"/>
  <c r="BQ10" i="3"/>
  <c r="GA179" i="3"/>
  <c r="FO179" i="3"/>
  <c r="FC179" i="3"/>
  <c r="EQ179" i="3"/>
  <c r="EE179" i="3"/>
  <c r="DS179" i="3"/>
  <c r="DG179" i="3"/>
  <c r="AM23" i="3"/>
  <c r="LL22" i="3"/>
  <c r="KZ22" i="3"/>
  <c r="JP22" i="3"/>
  <c r="HZ22" i="3"/>
  <c r="CX22" i="3"/>
  <c r="LO21" i="3"/>
  <c r="CI21" i="3"/>
  <c r="JG19" i="3"/>
  <c r="IU19" i="3"/>
  <c r="HW19" i="3"/>
  <c r="FC19" i="3"/>
  <c r="EE19" i="3"/>
  <c r="CU19" i="3"/>
  <c r="KZ18" i="3"/>
  <c r="IF18" i="3"/>
  <c r="EZ18" i="3"/>
  <c r="EN18" i="3"/>
  <c r="LF423" i="3"/>
  <c r="BZ423" i="3"/>
  <c r="GD391" i="3"/>
  <c r="FU378" i="3"/>
  <c r="F377" i="3"/>
  <c r="KK374" i="3"/>
  <c r="JV372" i="3"/>
  <c r="IX372" i="3"/>
  <c r="KQ362" i="3"/>
  <c r="FI338" i="3"/>
  <c r="IO412" i="3"/>
  <c r="HE412" i="3"/>
  <c r="EW412" i="3"/>
  <c r="BE412" i="3"/>
  <c r="KT411" i="3"/>
  <c r="DJ411" i="3"/>
  <c r="HW410" i="3"/>
  <c r="LO401" i="3"/>
  <c r="LI401" i="3"/>
  <c r="KW401" i="3"/>
  <c r="KQ401" i="3"/>
  <c r="JS401" i="3"/>
  <c r="JM401" i="3"/>
  <c r="JA401" i="3"/>
  <c r="IU401" i="3"/>
  <c r="GG401" i="3"/>
  <c r="EK401" i="3"/>
  <c r="EE401" i="3"/>
  <c r="DY401" i="3"/>
  <c r="DM401" i="3"/>
  <c r="DG401" i="3"/>
  <c r="CI401" i="3"/>
  <c r="CC401" i="3"/>
  <c r="BQ401" i="3"/>
  <c r="BK401" i="3"/>
  <c r="R399" i="3"/>
  <c r="LC395" i="3"/>
  <c r="HK395" i="3"/>
  <c r="LL394" i="3"/>
  <c r="HT394" i="3"/>
  <c r="EB394" i="3"/>
  <c r="LI393" i="3"/>
  <c r="KK393" i="3"/>
  <c r="LF392" i="3"/>
  <c r="KH392" i="3"/>
  <c r="X392" i="3"/>
  <c r="BH388" i="3"/>
  <c r="AD388" i="3"/>
  <c r="BW375" i="3"/>
  <c r="KN373" i="3"/>
  <c r="LC371" i="3"/>
  <c r="AA345" i="3"/>
  <c r="LO344" i="3"/>
  <c r="LC344" i="3"/>
  <c r="AP342" i="3"/>
  <c r="HK340" i="3"/>
  <c r="GY340" i="3"/>
  <c r="DG340" i="3"/>
  <c r="KK339" i="3"/>
  <c r="AA337" i="3"/>
  <c r="O337" i="3"/>
  <c r="LC336" i="3"/>
  <c r="HK336" i="3"/>
  <c r="DV386" i="3"/>
  <c r="CX386" i="3"/>
  <c r="BZ386" i="3"/>
  <c r="BB386" i="3"/>
  <c r="O378" i="3"/>
  <c r="KQ377" i="3"/>
  <c r="KE377" i="3"/>
  <c r="EQ377" i="3"/>
  <c r="DG377" i="3"/>
  <c r="BK377" i="3"/>
  <c r="AY377" i="3"/>
  <c r="HE357" i="3"/>
  <c r="CC357" i="3"/>
  <c r="BQ357" i="3"/>
  <c r="AD356" i="3"/>
  <c r="U338" i="3"/>
  <c r="I338" i="3"/>
  <c r="LI337" i="3"/>
  <c r="CO337" i="3"/>
  <c r="CC337" i="3"/>
  <c r="EN331" i="3"/>
  <c r="EB331" i="3"/>
  <c r="LF330" i="3"/>
  <c r="JV330" i="3"/>
  <c r="GD330" i="3"/>
  <c r="F314" i="3"/>
  <c r="LR313" i="3"/>
  <c r="LF313" i="3"/>
  <c r="KT313" i="3"/>
  <c r="HZ313" i="3"/>
  <c r="HN313" i="3"/>
  <c r="HB313" i="3"/>
  <c r="EH313" i="3"/>
  <c r="DV313" i="3"/>
  <c r="DJ313" i="3"/>
  <c r="AP313" i="3"/>
  <c r="X313" i="3"/>
  <c r="JP312" i="3"/>
  <c r="CI320" i="3"/>
  <c r="EQ307" i="3"/>
  <c r="AY307" i="3"/>
  <c r="LR305" i="3"/>
  <c r="KT305" i="3"/>
  <c r="IX305" i="3"/>
  <c r="IR305" i="3"/>
  <c r="IL305" i="3"/>
  <c r="IF305" i="3"/>
  <c r="HZ305" i="3"/>
  <c r="FF305" i="3"/>
  <c r="EZ305" i="3"/>
  <c r="ET305" i="3"/>
  <c r="EN305" i="3"/>
  <c r="EH305" i="3"/>
  <c r="DJ305" i="3"/>
  <c r="KQ303" i="3"/>
  <c r="GY303" i="3"/>
  <c r="DG303" i="3"/>
  <c r="LR297" i="3"/>
  <c r="KT297" i="3"/>
  <c r="AD294" i="3"/>
  <c r="EW291" i="3"/>
  <c r="EQ291" i="3"/>
  <c r="DY291" i="3"/>
  <c r="DS291" i="3"/>
  <c r="DM291" i="3"/>
  <c r="KQ281" i="3"/>
  <c r="FO277" i="3"/>
  <c r="EN263" i="3"/>
  <c r="GG241" i="3"/>
  <c r="CO241" i="3"/>
  <c r="CI241" i="3"/>
  <c r="CC241" i="3"/>
  <c r="BW241" i="3"/>
  <c r="BK241" i="3"/>
  <c r="BE241" i="3"/>
  <c r="AY241" i="3"/>
  <c r="AM241" i="3"/>
  <c r="AM235" i="3"/>
  <c r="EW228" i="3"/>
  <c r="JD312" i="3"/>
  <c r="IR312" i="3"/>
  <c r="FX312" i="3"/>
  <c r="FL312" i="3"/>
  <c r="EZ312" i="3"/>
  <c r="GG280" i="3"/>
  <c r="EW280" i="3"/>
  <c r="EK280" i="3"/>
  <c r="DA280" i="3"/>
  <c r="IL270" i="3"/>
  <c r="HZ270" i="3"/>
  <c r="GP270" i="3"/>
  <c r="GD270" i="3"/>
  <c r="ET270" i="3"/>
  <c r="EH270" i="3"/>
  <c r="CX270" i="3"/>
  <c r="CL270" i="3"/>
  <c r="BB270" i="3"/>
  <c r="AP270" i="3"/>
  <c r="AA269" i="3"/>
  <c r="O269" i="3"/>
  <c r="LO268" i="3"/>
  <c r="HW268" i="3"/>
  <c r="HK268" i="3"/>
  <c r="GA268" i="3"/>
  <c r="FO268" i="3"/>
  <c r="X267" i="3"/>
  <c r="L267" i="3"/>
  <c r="KT266" i="3"/>
  <c r="KH266" i="3"/>
  <c r="IX266" i="3"/>
  <c r="IL266" i="3"/>
  <c r="HB266" i="3"/>
  <c r="GP266" i="3"/>
  <c r="L263" i="3"/>
  <c r="HN258" i="3"/>
  <c r="GD258" i="3"/>
  <c r="FR258" i="3"/>
  <c r="EH258" i="3"/>
  <c r="DV258" i="3"/>
  <c r="CL258" i="3"/>
  <c r="BZ258" i="3"/>
  <c r="JV253" i="3"/>
  <c r="IX253" i="3"/>
  <c r="HZ253" i="3"/>
  <c r="HB253" i="3"/>
  <c r="X253" i="3"/>
  <c r="EN252" i="3"/>
  <c r="DP252" i="3"/>
  <c r="CR252" i="3"/>
  <c r="BT252" i="3"/>
  <c r="AV252" i="3"/>
  <c r="O247" i="3"/>
  <c r="LC246" i="3"/>
  <c r="BW246" i="3"/>
  <c r="BK246" i="3"/>
  <c r="AM246" i="3"/>
  <c r="GD244" i="3"/>
  <c r="FF244" i="3"/>
  <c r="EH244" i="3"/>
  <c r="DJ244" i="3"/>
  <c r="CL244" i="3"/>
  <c r="BZ244" i="3"/>
  <c r="AP244" i="3"/>
  <c r="AA243" i="3"/>
  <c r="HW242" i="3"/>
  <c r="HK242" i="3"/>
  <c r="GA242" i="3"/>
  <c r="FO242" i="3"/>
  <c r="EE242" i="3"/>
  <c r="DS242" i="3"/>
  <c r="CI242" i="3"/>
  <c r="U242" i="3"/>
  <c r="KW241" i="3"/>
  <c r="KE233" i="3"/>
  <c r="FI233" i="3"/>
  <c r="CU233" i="3"/>
  <c r="AM233" i="3"/>
  <c r="DJ231" i="3"/>
  <c r="CL231" i="3"/>
  <c r="LO229" i="3"/>
  <c r="AD185" i="3"/>
  <c r="IL181" i="3"/>
  <c r="BB181" i="3"/>
  <c r="FR176" i="3"/>
  <c r="HK175" i="3"/>
  <c r="LO166" i="3"/>
  <c r="HZ135" i="3"/>
  <c r="EH135" i="3"/>
  <c r="DV135" i="3"/>
  <c r="DP135" i="3"/>
  <c r="DJ135" i="3"/>
  <c r="CL135" i="3"/>
  <c r="BZ135" i="3"/>
  <c r="BT135" i="3"/>
  <c r="AP135" i="3"/>
  <c r="GV133" i="3"/>
  <c r="DD133" i="3"/>
  <c r="CR133" i="3"/>
  <c r="CL133" i="3"/>
  <c r="BH133" i="3"/>
  <c r="AV133" i="3"/>
  <c r="AP133" i="3"/>
  <c r="FO128" i="3"/>
  <c r="BT127" i="3"/>
  <c r="KW126" i="3"/>
  <c r="KQ126" i="3"/>
  <c r="HE126" i="3"/>
  <c r="DM126" i="3"/>
  <c r="DJ125" i="3"/>
  <c r="AM124" i="3"/>
  <c r="IR123" i="3"/>
  <c r="IL123" i="3"/>
  <c r="HT123" i="3"/>
  <c r="HN123" i="3"/>
  <c r="HH123" i="3"/>
  <c r="ET123" i="3"/>
  <c r="EB123" i="3"/>
  <c r="DV123" i="3"/>
  <c r="BH123" i="3"/>
  <c r="IL121" i="3"/>
  <c r="BB121" i="3"/>
  <c r="GM120" i="3"/>
  <c r="GG120" i="3"/>
  <c r="FO120" i="3"/>
  <c r="FI120" i="3"/>
  <c r="FC120" i="3"/>
  <c r="DS120" i="3"/>
  <c r="DM120" i="3"/>
  <c r="DG120" i="3"/>
  <c r="LR119" i="3"/>
  <c r="KZ119" i="3"/>
  <c r="KT119" i="3"/>
  <c r="KN119" i="3"/>
  <c r="HH119" i="3"/>
  <c r="HB119" i="3"/>
  <c r="EN119" i="3"/>
  <c r="JJ40" i="3"/>
  <c r="HB36" i="3"/>
  <c r="EB33" i="3"/>
  <c r="LC27" i="3"/>
  <c r="JS27" i="3"/>
  <c r="JG27" i="3"/>
  <c r="AA21" i="3"/>
  <c r="EE18" i="3"/>
  <c r="IF17" i="3"/>
  <c r="KW16" i="3"/>
  <c r="FL205" i="3"/>
  <c r="EZ205" i="3"/>
  <c r="EN205" i="3"/>
  <c r="EB205" i="3"/>
  <c r="BT205" i="3"/>
  <c r="BH205" i="3"/>
  <c r="AV205" i="3"/>
  <c r="U204" i="3"/>
  <c r="I204" i="3"/>
  <c r="JA203" i="3"/>
  <c r="IO203" i="3"/>
  <c r="IF201" i="3"/>
  <c r="HT201" i="3"/>
  <c r="EN201" i="3"/>
  <c r="EB201" i="3"/>
  <c r="KZ197" i="3"/>
  <c r="KN197" i="3"/>
  <c r="JD177" i="3"/>
  <c r="HT177" i="3"/>
  <c r="HH177" i="3"/>
  <c r="GV177" i="3"/>
  <c r="GJ177" i="3"/>
  <c r="FX177" i="3"/>
  <c r="DP177" i="3"/>
  <c r="DD177" i="3"/>
  <c r="CR177" i="3"/>
  <c r="FU173" i="3"/>
  <c r="FO173" i="3"/>
  <c r="DY173" i="3"/>
  <c r="DS173" i="3"/>
  <c r="DA173" i="3"/>
  <c r="CU173" i="3"/>
  <c r="AD136" i="3"/>
  <c r="KQ133" i="3"/>
  <c r="FX132" i="3"/>
  <c r="LF130" i="3"/>
  <c r="GP130" i="3"/>
  <c r="GD130" i="3"/>
  <c r="AP130" i="3"/>
  <c r="LC129" i="3"/>
  <c r="JS129" i="3"/>
  <c r="BW129" i="3"/>
  <c r="AM129" i="3"/>
  <c r="LL128" i="3"/>
  <c r="KN128" i="3"/>
  <c r="JP128" i="3"/>
  <c r="I113" i="3"/>
  <c r="GV111" i="3"/>
  <c r="FL111" i="3"/>
  <c r="HQ103" i="3"/>
  <c r="HE103" i="3"/>
  <c r="GY103" i="3"/>
  <c r="GS103" i="3"/>
  <c r="DM103" i="3"/>
  <c r="AS103" i="3"/>
  <c r="IR102" i="3"/>
  <c r="HT102" i="3"/>
  <c r="AA102" i="3"/>
  <c r="O102" i="3"/>
  <c r="CL95" i="3"/>
  <c r="BZ95" i="3"/>
  <c r="BN95" i="3"/>
  <c r="BH95" i="3"/>
  <c r="LO94" i="3"/>
  <c r="LC94" i="3"/>
  <c r="KW94" i="3"/>
  <c r="EQ94" i="3"/>
  <c r="EK94" i="3"/>
  <c r="EE94" i="3"/>
  <c r="DS94" i="3"/>
  <c r="DM94" i="3"/>
  <c r="AY94" i="3"/>
  <c r="EQ88" i="3"/>
  <c r="BB85" i="3"/>
  <c r="AG85" i="3"/>
  <c r="U85" i="3"/>
  <c r="LO84" i="3"/>
  <c r="LI84" i="3"/>
  <c r="LC84" i="3"/>
  <c r="II84" i="3"/>
  <c r="AY84" i="3"/>
  <c r="AD84" i="3"/>
  <c r="AA83" i="3"/>
  <c r="X82" i="3"/>
  <c r="CX186" i="3"/>
  <c r="CL186" i="3"/>
  <c r="AP186" i="3"/>
  <c r="II185" i="3"/>
  <c r="GM185" i="3"/>
  <c r="EQ185" i="3"/>
  <c r="CU185" i="3"/>
  <c r="LI183" i="3"/>
  <c r="KW183" i="3"/>
  <c r="HE177" i="3"/>
  <c r="GS177" i="3"/>
  <c r="GG177" i="3"/>
  <c r="DM177" i="3"/>
  <c r="DA177" i="3"/>
  <c r="CO177" i="3"/>
  <c r="KW172" i="3"/>
  <c r="JY172" i="3"/>
  <c r="AA128" i="3"/>
  <c r="X127" i="3"/>
  <c r="LO93" i="3"/>
  <c r="JS93" i="3"/>
  <c r="EE93" i="3"/>
  <c r="CI93" i="3"/>
  <c r="JV90" i="3"/>
  <c r="JJ90" i="3"/>
  <c r="HZ90" i="3"/>
  <c r="HN90" i="3"/>
  <c r="EH90" i="3"/>
  <c r="DV90" i="3"/>
  <c r="CL90" i="3"/>
  <c r="BZ90" i="3"/>
  <c r="BN90" i="3"/>
  <c r="CL86" i="3"/>
  <c r="BZ86" i="3"/>
  <c r="BN86" i="3"/>
  <c r="AP86" i="3"/>
  <c r="CI85" i="3"/>
  <c r="BW85" i="3"/>
  <c r="BK85" i="3"/>
  <c r="HH64" i="3"/>
  <c r="X48" i="3"/>
  <c r="R48" i="3"/>
  <c r="IC47" i="3"/>
  <c r="HE47" i="3"/>
  <c r="GG47" i="3"/>
  <c r="FI47" i="3"/>
  <c r="AS47" i="3"/>
  <c r="LF46" i="3"/>
  <c r="KH46" i="3"/>
  <c r="JJ46" i="3"/>
  <c r="ET46" i="3"/>
  <c r="DV46" i="3"/>
  <c r="CX46" i="3"/>
  <c r="BZ46" i="3"/>
  <c r="LO45" i="3"/>
  <c r="AG22" i="3"/>
  <c r="I20" i="3"/>
  <c r="R19" i="3"/>
  <c r="F19" i="3"/>
  <c r="EK17" i="3"/>
  <c r="DM17" i="3"/>
  <c r="GJ429" i="3"/>
  <c r="BT429" i="3"/>
  <c r="L429" i="3"/>
  <c r="AM423" i="3"/>
  <c r="KZ422" i="3"/>
  <c r="HT422" i="3"/>
  <c r="HH422" i="3"/>
  <c r="EB422" i="3"/>
  <c r="DP422" i="3"/>
  <c r="HW400" i="3"/>
  <c r="GY400" i="3"/>
  <c r="X425" i="3"/>
  <c r="JJ420" i="3"/>
  <c r="HZ420" i="3"/>
  <c r="GD420" i="3"/>
  <c r="FR420" i="3"/>
  <c r="EH420" i="3"/>
  <c r="LO419" i="3"/>
  <c r="KE419" i="3"/>
  <c r="AM419" i="3"/>
  <c r="EN418" i="3"/>
  <c r="O409" i="3"/>
  <c r="LO408" i="3"/>
  <c r="KQ408" i="3"/>
  <c r="JS408" i="3"/>
  <c r="IU408" i="3"/>
  <c r="HW408" i="3"/>
  <c r="FC408" i="3"/>
  <c r="EE408" i="3"/>
  <c r="DG408" i="3"/>
  <c r="CI408" i="3"/>
  <c r="BK408" i="3"/>
  <c r="AM408" i="3"/>
  <c r="KZ407" i="3"/>
  <c r="KB407" i="3"/>
  <c r="JD407" i="3"/>
  <c r="IF407" i="3"/>
  <c r="HH407" i="3"/>
  <c r="GJ407" i="3"/>
  <c r="DP407" i="3"/>
  <c r="CR407" i="3"/>
  <c r="BT407" i="3"/>
  <c r="AV407" i="3"/>
  <c r="KW406" i="3"/>
  <c r="JY406" i="3"/>
  <c r="JA406" i="3"/>
  <c r="IC406" i="3"/>
  <c r="HE406" i="3"/>
  <c r="GG406" i="3"/>
  <c r="DM406" i="3"/>
  <c r="CO406" i="3"/>
  <c r="BQ406" i="3"/>
  <c r="AS406" i="3"/>
  <c r="L401" i="3"/>
  <c r="KZ396" i="3"/>
  <c r="KB396" i="3"/>
  <c r="JD396" i="3"/>
  <c r="IF396" i="3"/>
  <c r="AG395" i="3"/>
  <c r="I395" i="3"/>
  <c r="I420" i="3"/>
  <c r="JG414" i="3"/>
  <c r="IU414" i="3"/>
  <c r="GP412" i="3"/>
  <c r="GD412" i="3"/>
  <c r="CX412" i="3"/>
  <c r="CL412" i="3"/>
  <c r="AD399" i="3"/>
  <c r="HN383" i="3"/>
  <c r="FR383" i="3"/>
  <c r="HQ378" i="3"/>
  <c r="HE378" i="3"/>
  <c r="CC363" i="3"/>
  <c r="BE359" i="3"/>
  <c r="DS346" i="3"/>
  <c r="CU342" i="3"/>
  <c r="AY342" i="3"/>
  <c r="FX338" i="3"/>
  <c r="X338" i="3"/>
  <c r="CL337" i="3"/>
  <c r="BT335" i="3"/>
  <c r="AV335" i="3"/>
  <c r="AP335" i="3"/>
  <c r="GA334" i="3"/>
  <c r="EQ334" i="3"/>
  <c r="IL332" i="3"/>
  <c r="HH332" i="3"/>
  <c r="GP332" i="3"/>
  <c r="FL332" i="3"/>
  <c r="IF331" i="3"/>
  <c r="KW319" i="3"/>
  <c r="JA311" i="3"/>
  <c r="HE311" i="3"/>
  <c r="FU311" i="3"/>
  <c r="CC311" i="3"/>
  <c r="DV309" i="3"/>
  <c r="DJ309" i="3"/>
  <c r="GY281" i="3"/>
  <c r="FO281" i="3"/>
  <c r="FC281" i="3"/>
  <c r="DS281" i="3"/>
  <c r="JY280" i="3"/>
  <c r="U277" i="3"/>
  <c r="HN275" i="3"/>
  <c r="BH274" i="3"/>
  <c r="LI273" i="3"/>
  <c r="KK273" i="3"/>
  <c r="JM273" i="3"/>
  <c r="IO273" i="3"/>
  <c r="HQ273" i="3"/>
  <c r="U270" i="3"/>
  <c r="I270" i="3"/>
  <c r="IC269" i="3"/>
  <c r="HE269" i="3"/>
  <c r="GS269" i="3"/>
  <c r="AG262" i="3"/>
  <c r="JY261" i="3"/>
  <c r="JM261" i="3"/>
  <c r="IC261" i="3"/>
  <c r="CO261" i="3"/>
  <c r="CC261" i="3"/>
  <c r="AS261" i="3"/>
  <c r="JP233" i="3"/>
  <c r="IR233" i="3"/>
  <c r="HT233" i="3"/>
  <c r="GV233" i="3"/>
  <c r="FX233" i="3"/>
  <c r="EZ233" i="3"/>
  <c r="EB233" i="3"/>
  <c r="DD233" i="3"/>
  <c r="DG231" i="3"/>
  <c r="BW231" i="3"/>
  <c r="BK231" i="3"/>
  <c r="AM231" i="3"/>
  <c r="GJ228" i="3"/>
  <c r="AD228" i="3"/>
  <c r="X228" i="3"/>
  <c r="HZ227" i="3"/>
  <c r="CU225" i="3"/>
  <c r="GY221" i="3"/>
  <c r="BZ215" i="3"/>
  <c r="AP215" i="3"/>
  <c r="FU213" i="3"/>
  <c r="FO213" i="3"/>
  <c r="EW213" i="3"/>
  <c r="EQ213" i="3"/>
  <c r="DY213" i="3"/>
  <c r="KN390" i="3"/>
  <c r="DD390" i="3"/>
  <c r="CF388" i="3"/>
  <c r="HQ387" i="3"/>
  <c r="GS387" i="3"/>
  <c r="JY386" i="3"/>
  <c r="LR385" i="3"/>
  <c r="FI380" i="3"/>
  <c r="DY380" i="3"/>
  <c r="II379" i="3"/>
  <c r="HQ376" i="3"/>
  <c r="EK376" i="3"/>
  <c r="DY376" i="3"/>
  <c r="CO376" i="3"/>
  <c r="CC376" i="3"/>
  <c r="AA376" i="3"/>
  <c r="KQ375" i="3"/>
  <c r="FO375" i="3"/>
  <c r="FC375" i="3"/>
  <c r="DS375" i="3"/>
  <c r="DG375" i="3"/>
  <c r="U375" i="3"/>
  <c r="O374" i="3"/>
  <c r="LC373" i="3"/>
  <c r="GY373" i="3"/>
  <c r="FO373" i="3"/>
  <c r="FC373" i="3"/>
  <c r="DS373" i="3"/>
  <c r="I373" i="3"/>
  <c r="LI372" i="3"/>
  <c r="KK372" i="3"/>
  <c r="GG372" i="3"/>
  <c r="FU372" i="3"/>
  <c r="EK372" i="3"/>
  <c r="DY372" i="3"/>
  <c r="AA372" i="3"/>
  <c r="LO371" i="3"/>
  <c r="LI370" i="3"/>
  <c r="KW370" i="3"/>
  <c r="JM370" i="3"/>
  <c r="FC370" i="3"/>
  <c r="DS370" i="3"/>
  <c r="DG370" i="3"/>
  <c r="BW370" i="3"/>
  <c r="CO361" i="3"/>
  <c r="HW331" i="3"/>
  <c r="GM331" i="3"/>
  <c r="CI331" i="3"/>
  <c r="IC330" i="3"/>
  <c r="GS321" i="3"/>
  <c r="X311" i="3"/>
  <c r="R311" i="3"/>
  <c r="L311" i="3"/>
  <c r="IX310" i="3"/>
  <c r="DV307" i="3"/>
  <c r="CL307" i="3"/>
  <c r="KK305" i="3"/>
  <c r="JY305" i="3"/>
  <c r="HB303" i="3"/>
  <c r="FF303" i="3"/>
  <c r="ET303" i="3"/>
  <c r="BB303" i="3"/>
  <c r="IR302" i="3"/>
  <c r="KQ297" i="3"/>
  <c r="KE297" i="3"/>
  <c r="JS297" i="3"/>
  <c r="GY297" i="3"/>
  <c r="GM297" i="3"/>
  <c r="GA297" i="3"/>
  <c r="DG297" i="3"/>
  <c r="CU297" i="3"/>
  <c r="CI297" i="3"/>
  <c r="FF295" i="3"/>
  <c r="ET295" i="3"/>
  <c r="CO293" i="3"/>
  <c r="CC293" i="3"/>
  <c r="AS293" i="3"/>
  <c r="HZ291" i="3"/>
  <c r="HB291" i="3"/>
  <c r="GD291" i="3"/>
  <c r="FF291" i="3"/>
  <c r="AP291" i="3"/>
  <c r="O290" i="3"/>
  <c r="F288" i="3"/>
  <c r="LR287" i="3"/>
  <c r="KT287" i="3"/>
  <c r="JV287" i="3"/>
  <c r="FF287" i="3"/>
  <c r="EH287" i="3"/>
  <c r="DJ287" i="3"/>
  <c r="CL287" i="3"/>
  <c r="AA285" i="3"/>
  <c r="EE284" i="3"/>
  <c r="DG284" i="3"/>
  <c r="CI284" i="3"/>
  <c r="BK284" i="3"/>
  <c r="LO283" i="3"/>
  <c r="LC283" i="3"/>
  <c r="JS283" i="3"/>
  <c r="JG283" i="3"/>
  <c r="DS283" i="3"/>
  <c r="CI283" i="3"/>
  <c r="BW283" i="3"/>
  <c r="L278" i="3"/>
  <c r="JG270" i="3"/>
  <c r="JJ264" i="3"/>
  <c r="IO263" i="3"/>
  <c r="HQ263" i="3"/>
  <c r="GS263" i="3"/>
  <c r="FI263" i="3"/>
  <c r="AD262" i="3"/>
  <c r="KN261" i="3"/>
  <c r="JP261" i="3"/>
  <c r="IR261" i="3"/>
  <c r="HT261" i="3"/>
  <c r="DD261" i="3"/>
  <c r="CF261" i="3"/>
  <c r="BH261" i="3"/>
  <c r="FR260" i="3"/>
  <c r="GD251" i="3"/>
  <c r="FF251" i="3"/>
  <c r="EH251" i="3"/>
  <c r="DV251" i="3"/>
  <c r="JY245" i="3"/>
  <c r="BK244" i="3"/>
  <c r="AY244" i="3"/>
  <c r="AS244" i="3"/>
  <c r="FX241" i="3"/>
  <c r="EZ241" i="3"/>
  <c r="EB241" i="3"/>
  <c r="DD241" i="3"/>
  <c r="CF241" i="3"/>
  <c r="BH241" i="3"/>
  <c r="X241" i="3"/>
  <c r="GY223" i="3"/>
  <c r="X218" i="3"/>
  <c r="DS213" i="3"/>
  <c r="CC213" i="3"/>
  <c r="BW213" i="3"/>
  <c r="BE213" i="3"/>
  <c r="AY213" i="3"/>
  <c r="AD212" i="3"/>
  <c r="X212" i="3"/>
  <c r="F212" i="3"/>
  <c r="LR211" i="3"/>
  <c r="BE209" i="3"/>
  <c r="AD208" i="3"/>
  <c r="KK205" i="3"/>
  <c r="GS205" i="3"/>
  <c r="FU205" i="3"/>
  <c r="FO205" i="3"/>
  <c r="EW205" i="3"/>
  <c r="EQ205" i="3"/>
  <c r="L205" i="3"/>
  <c r="LR204" i="3"/>
  <c r="FR204" i="3"/>
  <c r="FF204" i="3"/>
  <c r="ET204" i="3"/>
  <c r="GM202" i="3"/>
  <c r="GA202" i="3"/>
  <c r="JM201" i="3"/>
  <c r="JG201" i="3"/>
  <c r="IO201" i="3"/>
  <c r="II201" i="3"/>
  <c r="HQ201" i="3"/>
  <c r="HK201" i="3"/>
  <c r="FU201" i="3"/>
  <c r="FO201" i="3"/>
  <c r="EW201" i="3"/>
  <c r="EQ201" i="3"/>
  <c r="DY201" i="3"/>
  <c r="DS201" i="3"/>
  <c r="L201" i="3"/>
  <c r="LR200" i="3"/>
  <c r="LI197" i="3"/>
  <c r="LC197" i="3"/>
  <c r="KK197" i="3"/>
  <c r="JM197" i="3"/>
  <c r="JG197" i="3"/>
  <c r="DA197" i="3"/>
  <c r="CC197" i="3"/>
  <c r="BW197" i="3"/>
  <c r="BE197" i="3"/>
  <c r="LR196" i="3"/>
  <c r="LL196" i="3"/>
  <c r="KT196" i="3"/>
  <c r="JV196" i="3"/>
  <c r="JP196" i="3"/>
  <c r="HZ196" i="3"/>
  <c r="HT196" i="3"/>
  <c r="HB196" i="3"/>
  <c r="GD196" i="3"/>
  <c r="FX196" i="3"/>
  <c r="EH196" i="3"/>
  <c r="EB196" i="3"/>
  <c r="DJ196" i="3"/>
  <c r="FX194" i="3"/>
  <c r="FL194" i="3"/>
  <c r="IO193" i="3"/>
  <c r="IC193" i="3"/>
  <c r="GS193" i="3"/>
  <c r="GG193" i="3"/>
  <c r="FR191" i="3"/>
  <c r="ET191" i="3"/>
  <c r="EH191" i="3"/>
  <c r="CL191" i="3"/>
  <c r="LO190" i="3"/>
  <c r="LC190" i="3"/>
  <c r="JG190" i="3"/>
  <c r="DD189" i="3"/>
  <c r="CR189" i="3"/>
  <c r="AV189" i="3"/>
  <c r="AD189" i="3"/>
  <c r="R189" i="3"/>
  <c r="F189" i="3"/>
  <c r="JG178" i="3"/>
  <c r="GJ173" i="3"/>
  <c r="HZ214" i="3"/>
  <c r="HN214" i="3"/>
  <c r="CI212" i="3"/>
  <c r="DJ210" i="3"/>
  <c r="CX210" i="3"/>
  <c r="CL210" i="3"/>
  <c r="BZ210" i="3"/>
  <c r="AA209" i="3"/>
  <c r="AS203" i="3"/>
  <c r="AM203" i="3"/>
  <c r="BQ199" i="3"/>
  <c r="BK199" i="3"/>
  <c r="AM196" i="3"/>
  <c r="L196" i="3"/>
  <c r="LL195" i="3"/>
  <c r="JP195" i="3"/>
  <c r="CF195" i="3"/>
  <c r="AG191" i="3"/>
  <c r="EB190" i="3"/>
  <c r="DP190" i="3"/>
  <c r="CF190" i="3"/>
  <c r="BT190" i="3"/>
  <c r="GS189" i="3"/>
  <c r="GG189" i="3"/>
  <c r="FU189" i="3"/>
  <c r="FI189" i="3"/>
  <c r="IO145" i="3"/>
  <c r="CR188" i="3"/>
  <c r="AV188" i="3"/>
  <c r="AA188" i="3"/>
  <c r="JY187" i="3"/>
  <c r="IC187" i="3"/>
  <c r="GG187" i="3"/>
  <c r="GA187" i="3"/>
  <c r="FI187" i="3"/>
  <c r="DM187" i="3"/>
  <c r="KH186" i="3"/>
  <c r="CI185" i="3"/>
  <c r="BK185" i="3"/>
  <c r="IR184" i="3"/>
  <c r="HT184" i="3"/>
  <c r="GV184" i="3"/>
  <c r="GP184" i="3"/>
  <c r="FX184" i="3"/>
  <c r="EZ184" i="3"/>
  <c r="BH184" i="3"/>
  <c r="JA181" i="3"/>
  <c r="AA180" i="3"/>
  <c r="O180" i="3"/>
  <c r="U178" i="3"/>
  <c r="AG176" i="3"/>
  <c r="FO175" i="3"/>
  <c r="DG175" i="3"/>
  <c r="BW175" i="3"/>
  <c r="BQ175" i="3"/>
  <c r="BK175" i="3"/>
  <c r="U159" i="3"/>
  <c r="O159" i="3"/>
  <c r="I159" i="3"/>
  <c r="EE156" i="3"/>
  <c r="IX155" i="3"/>
  <c r="IL155" i="3"/>
  <c r="IF155" i="3"/>
  <c r="HZ155" i="3"/>
  <c r="HT155" i="3"/>
  <c r="HN155" i="3"/>
  <c r="HH155" i="3"/>
  <c r="AY154" i="3"/>
  <c r="IF153" i="3"/>
  <c r="HZ153" i="3"/>
  <c r="EZ153" i="3"/>
  <c r="EN153" i="3"/>
  <c r="EH153" i="3"/>
  <c r="EB153" i="3"/>
  <c r="DV153" i="3"/>
  <c r="DP153" i="3"/>
  <c r="DJ153" i="3"/>
  <c r="AV153" i="3"/>
  <c r="DV151" i="3"/>
  <c r="CL151" i="3"/>
  <c r="IL144" i="3"/>
  <c r="HZ144" i="3"/>
  <c r="HT144" i="3"/>
  <c r="HN144" i="3"/>
  <c r="HH144" i="3"/>
  <c r="ET144" i="3"/>
  <c r="EH144" i="3"/>
  <c r="EB144" i="3"/>
  <c r="DV144" i="3"/>
  <c r="DP144" i="3"/>
  <c r="BZ138" i="3"/>
  <c r="BB138" i="3"/>
  <c r="AA115" i="3"/>
  <c r="U115" i="3"/>
  <c r="LO112" i="3"/>
  <c r="LC112" i="3"/>
  <c r="KW112" i="3"/>
  <c r="KQ112" i="3"/>
  <c r="KK112" i="3"/>
  <c r="EE112" i="3"/>
  <c r="DS112" i="3"/>
  <c r="DM112" i="3"/>
  <c r="DG112" i="3"/>
  <c r="DA112" i="3"/>
  <c r="EE109" i="3"/>
  <c r="DG109" i="3"/>
  <c r="CU109" i="3"/>
  <c r="GS107" i="3"/>
  <c r="FI107" i="3"/>
  <c r="BN182" i="3"/>
  <c r="JJ181" i="3"/>
  <c r="IX181" i="3"/>
  <c r="AD181" i="3"/>
  <c r="R181" i="3"/>
  <c r="F181" i="3"/>
  <c r="FL180" i="3"/>
  <c r="FO178" i="3"/>
  <c r="FC178" i="3"/>
  <c r="EQ178" i="3"/>
  <c r="EE178" i="3"/>
  <c r="DS178" i="3"/>
  <c r="BW178" i="3"/>
  <c r="BK178" i="3"/>
  <c r="AM176" i="3"/>
  <c r="LR175" i="3"/>
  <c r="KN175" i="3"/>
  <c r="KH175" i="3"/>
  <c r="JV175" i="3"/>
  <c r="HZ175" i="3"/>
  <c r="BN175" i="3"/>
  <c r="KZ174" i="3"/>
  <c r="KB174" i="3"/>
  <c r="IF174" i="3"/>
  <c r="FI172" i="3"/>
  <c r="BQ172" i="3"/>
  <c r="BK172" i="3"/>
  <c r="BE172" i="3"/>
  <c r="AM172" i="3"/>
  <c r="AG172" i="3"/>
  <c r="AA172" i="3"/>
  <c r="O172" i="3"/>
  <c r="I172" i="3"/>
  <c r="KQ171" i="3"/>
  <c r="GY171" i="3"/>
  <c r="DG171" i="3"/>
  <c r="DY169" i="3"/>
  <c r="JJ168" i="3"/>
  <c r="BK163" i="3"/>
  <c r="BE163" i="3"/>
  <c r="EH160" i="3"/>
  <c r="AP160" i="3"/>
  <c r="AP152" i="3"/>
  <c r="LO151" i="3"/>
  <c r="JS151" i="3"/>
  <c r="AM151" i="3"/>
  <c r="GV150" i="3"/>
  <c r="GJ150" i="3"/>
  <c r="R150" i="3"/>
  <c r="KK149" i="3"/>
  <c r="JY149" i="3"/>
  <c r="IF149" i="3"/>
  <c r="IL147" i="3"/>
  <c r="CX147" i="3"/>
  <c r="HN143" i="3"/>
  <c r="GD143" i="3"/>
  <c r="FR143" i="3"/>
  <c r="EH143" i="3"/>
  <c r="AD141" i="3"/>
  <c r="IF139" i="3"/>
  <c r="GV139" i="3"/>
  <c r="GJ139" i="3"/>
  <c r="EZ139" i="3"/>
  <c r="II138" i="3"/>
  <c r="HK138" i="3"/>
  <c r="IF137" i="3"/>
  <c r="JY136" i="3"/>
  <c r="IC136" i="3"/>
  <c r="GG136" i="3"/>
  <c r="EK136" i="3"/>
  <c r="LR135" i="3"/>
  <c r="IX135" i="3"/>
  <c r="EW189" i="3"/>
  <c r="EK189" i="3"/>
  <c r="BW182" i="3"/>
  <c r="BK182" i="3"/>
  <c r="AG179" i="3"/>
  <c r="U179" i="3"/>
  <c r="IR178" i="3"/>
  <c r="IF178" i="3"/>
  <c r="HT178" i="3"/>
  <c r="EZ178" i="3"/>
  <c r="EN178" i="3"/>
  <c r="EB178" i="3"/>
  <c r="KE175" i="3"/>
  <c r="JS175" i="3"/>
  <c r="II175" i="3"/>
  <c r="HW175" i="3"/>
  <c r="KB173" i="3"/>
  <c r="HH173" i="3"/>
  <c r="FF172" i="3"/>
  <c r="EH172" i="3"/>
  <c r="DJ172" i="3"/>
  <c r="CL172" i="3"/>
  <c r="BN172" i="3"/>
  <c r="AP172" i="3"/>
  <c r="L172" i="3"/>
  <c r="LF171" i="3"/>
  <c r="KH171" i="3"/>
  <c r="JJ171" i="3"/>
  <c r="IL171" i="3"/>
  <c r="HN171" i="3"/>
  <c r="IL159" i="3"/>
  <c r="GP159" i="3"/>
  <c r="ET159" i="3"/>
  <c r="CX159" i="3"/>
  <c r="KQ158" i="3"/>
  <c r="BT157" i="3"/>
  <c r="BH157" i="3"/>
  <c r="L157" i="3"/>
  <c r="AA154" i="3"/>
  <c r="JJ148" i="3"/>
  <c r="IL148" i="3"/>
  <c r="LO147" i="3"/>
  <c r="KE147" i="3"/>
  <c r="CI147" i="3"/>
  <c r="AY147" i="3"/>
  <c r="IR146" i="3"/>
  <c r="CR146" i="3"/>
  <c r="BT146" i="3"/>
  <c r="BH146" i="3"/>
  <c r="KW145" i="3"/>
  <c r="KK145" i="3"/>
  <c r="JA145" i="3"/>
  <c r="U143" i="3"/>
  <c r="II116" i="3"/>
  <c r="HK116" i="3"/>
  <c r="GM116" i="3"/>
  <c r="FO116" i="3"/>
  <c r="EQ116" i="3"/>
  <c r="DS116" i="3"/>
  <c r="CU116" i="3"/>
  <c r="BW116" i="3"/>
  <c r="LL115" i="3"/>
  <c r="KZ115" i="3"/>
  <c r="DV113" i="3"/>
  <c r="CL113" i="3"/>
  <c r="BZ113" i="3"/>
  <c r="AP113" i="3"/>
  <c r="AD113" i="3"/>
  <c r="JM111" i="3"/>
  <c r="JA111" i="3"/>
  <c r="HQ111" i="3"/>
  <c r="JD103" i="3"/>
  <c r="IR103" i="3"/>
  <c r="IF103" i="3"/>
  <c r="AA89" i="3"/>
  <c r="O41" i="3"/>
  <c r="AA53" i="3"/>
  <c r="O53" i="3"/>
  <c r="I53" i="3"/>
  <c r="JY16" i="3"/>
  <c r="JA16" i="3"/>
  <c r="IU16" i="3"/>
  <c r="IO16" i="3"/>
  <c r="HE16" i="3"/>
  <c r="GG16" i="3"/>
  <c r="CC16" i="3"/>
  <c r="LR15" i="3"/>
  <c r="LL15" i="3"/>
  <c r="EH15" i="3"/>
  <c r="EB15" i="3"/>
  <c r="BW98" i="3"/>
  <c r="CI95" i="3"/>
  <c r="BK95" i="3"/>
  <c r="X95" i="3"/>
  <c r="KZ94" i="3"/>
  <c r="EN94" i="3"/>
  <c r="DP94" i="3"/>
  <c r="KH80" i="3"/>
  <c r="GP72" i="3"/>
  <c r="GJ72" i="3"/>
  <c r="GD72" i="3"/>
  <c r="FR72" i="3"/>
  <c r="FR70" i="3"/>
  <c r="FL70" i="3"/>
  <c r="ET70" i="3"/>
  <c r="EN70" i="3"/>
  <c r="EH70" i="3"/>
  <c r="CR70" i="3"/>
  <c r="CL70" i="3"/>
  <c r="BT70" i="3"/>
  <c r="BB70" i="3"/>
  <c r="AV70" i="3"/>
  <c r="AP70" i="3"/>
  <c r="LO69" i="3"/>
  <c r="BW69" i="3"/>
  <c r="BQ69" i="3"/>
  <c r="AY69" i="3"/>
  <c r="AS69" i="3"/>
  <c r="LR68" i="3"/>
  <c r="LL68" i="3"/>
  <c r="KT68" i="3"/>
  <c r="KB68" i="3"/>
  <c r="JV68" i="3"/>
  <c r="JP68" i="3"/>
  <c r="IX68" i="3"/>
  <c r="IF68" i="3"/>
  <c r="HZ68" i="3"/>
  <c r="HT68" i="3"/>
  <c r="KW67" i="3"/>
  <c r="KK67" i="3"/>
  <c r="KE67" i="3"/>
  <c r="IU67" i="3"/>
  <c r="IO67" i="3"/>
  <c r="FI67" i="3"/>
  <c r="EW67" i="3"/>
  <c r="EQ67" i="3"/>
  <c r="DG67" i="3"/>
  <c r="DA67" i="3"/>
  <c r="EZ66" i="3"/>
  <c r="EN66" i="3"/>
  <c r="EB66" i="3"/>
  <c r="LI65" i="3"/>
  <c r="LC65" i="3"/>
  <c r="KW65" i="3"/>
  <c r="HQ65" i="3"/>
  <c r="HK65" i="3"/>
  <c r="DY65" i="3"/>
  <c r="DS65" i="3"/>
  <c r="DM65" i="3"/>
  <c r="KE63" i="3"/>
  <c r="JY63" i="3"/>
  <c r="IO63" i="3"/>
  <c r="GS63" i="3"/>
  <c r="IU61" i="3"/>
  <c r="GY61" i="3"/>
  <c r="GS61" i="3"/>
  <c r="GM61" i="3"/>
  <c r="GA61" i="3"/>
  <c r="FU61" i="3"/>
  <c r="EW61" i="3"/>
  <c r="EQ61" i="3"/>
  <c r="EE61" i="3"/>
  <c r="DY61" i="3"/>
  <c r="CI61" i="3"/>
  <c r="JP60" i="3"/>
  <c r="KN54" i="3"/>
  <c r="JP54" i="3"/>
  <c r="IC53" i="3"/>
  <c r="BQ32" i="3"/>
  <c r="AS32" i="3"/>
  <c r="HW25" i="3"/>
  <c r="JJ24" i="3"/>
  <c r="FR24" i="3"/>
  <c r="DA12" i="3"/>
  <c r="CC12" i="3"/>
  <c r="AD65" i="3"/>
  <c r="R65" i="3"/>
  <c r="HB51" i="3"/>
  <c r="FF51" i="3"/>
  <c r="ET51" i="3"/>
  <c r="BH49" i="3"/>
  <c r="KW48" i="3"/>
  <c r="KK48" i="3"/>
  <c r="LL45" i="3"/>
  <c r="HT45" i="3"/>
  <c r="HH45" i="3"/>
  <c r="FX45" i="3"/>
  <c r="FL45" i="3"/>
  <c r="LI44" i="3"/>
  <c r="KW44" i="3"/>
  <c r="JM44" i="3"/>
  <c r="JA44" i="3"/>
  <c r="DM44" i="3"/>
  <c r="DA44" i="3"/>
  <c r="BQ44" i="3"/>
  <c r="BE44" i="3"/>
  <c r="AM44" i="3"/>
  <c r="LL43" i="3"/>
  <c r="KB43" i="3"/>
  <c r="JP43" i="3"/>
  <c r="BH43" i="3"/>
  <c r="AV43" i="3"/>
  <c r="KK42" i="3"/>
  <c r="JY42" i="3"/>
  <c r="IO42" i="3"/>
  <c r="IC42" i="3"/>
  <c r="GS42" i="3"/>
  <c r="GG42" i="3"/>
  <c r="GJ41" i="3"/>
  <c r="FX41" i="3"/>
  <c r="DS33" i="3"/>
  <c r="CU33" i="3"/>
  <c r="BZ32" i="3"/>
  <c r="GP25" i="3"/>
  <c r="FR25" i="3"/>
  <c r="ET25" i="3"/>
  <c r="DV25" i="3"/>
  <c r="CX25" i="3"/>
  <c r="BZ25" i="3"/>
  <c r="BB25" i="3"/>
  <c r="LO24" i="3"/>
  <c r="KQ24" i="3"/>
  <c r="JS24" i="3"/>
  <c r="CR17" i="3"/>
  <c r="KE399" i="3"/>
  <c r="JY399" i="3"/>
  <c r="JS399" i="3"/>
  <c r="JG399" i="3"/>
  <c r="JA399" i="3"/>
  <c r="IC399" i="3"/>
  <c r="HW399" i="3"/>
  <c r="HK399" i="3"/>
  <c r="HE399" i="3"/>
  <c r="EQ399" i="3"/>
  <c r="CU399" i="3"/>
  <c r="JM398" i="3"/>
  <c r="HQ398" i="3"/>
  <c r="JJ392" i="3"/>
  <c r="IL392" i="3"/>
  <c r="IF392" i="3"/>
  <c r="HZ392" i="3"/>
  <c r="HT392" i="3"/>
  <c r="HH392" i="3"/>
  <c r="HB392" i="3"/>
  <c r="GV392" i="3"/>
  <c r="FR392" i="3"/>
  <c r="ET392" i="3"/>
  <c r="BZ392" i="3"/>
  <c r="BB392" i="3"/>
  <c r="F388" i="3"/>
  <c r="BZ387" i="3"/>
  <c r="BN387" i="3"/>
  <c r="BH387" i="3"/>
  <c r="AD387" i="3"/>
  <c r="LL386" i="3"/>
  <c r="KN386" i="3"/>
  <c r="KN381" i="3"/>
  <c r="JP381" i="3"/>
  <c r="JJ381" i="3"/>
  <c r="BK370" i="3"/>
  <c r="BE370" i="3"/>
  <c r="AY370" i="3"/>
  <c r="AS370" i="3"/>
  <c r="IX368" i="3"/>
  <c r="HZ368" i="3"/>
  <c r="BN368" i="3"/>
  <c r="AP368" i="3"/>
  <c r="X365" i="3"/>
  <c r="R365" i="3"/>
  <c r="L365" i="3"/>
  <c r="F365" i="3"/>
  <c r="LR364" i="3"/>
  <c r="KT364" i="3"/>
  <c r="KH364" i="3"/>
  <c r="JD363" i="3"/>
  <c r="IF363" i="3"/>
  <c r="HT363" i="3"/>
  <c r="JP361" i="3"/>
  <c r="IR361" i="3"/>
  <c r="IF361" i="3"/>
  <c r="IF359" i="3"/>
  <c r="HH359" i="3"/>
  <c r="L359" i="3"/>
  <c r="F359" i="3"/>
  <c r="LR358" i="3"/>
  <c r="FR358" i="3"/>
  <c r="ET358" i="3"/>
  <c r="II356" i="3"/>
  <c r="IC356" i="3"/>
  <c r="HW356" i="3"/>
  <c r="HK356" i="3"/>
  <c r="HE356" i="3"/>
  <c r="AY356" i="3"/>
  <c r="AS356" i="3"/>
  <c r="I356" i="3"/>
  <c r="JM355" i="3"/>
  <c r="O352" i="3"/>
  <c r="LI351" i="3"/>
  <c r="LC351" i="3"/>
  <c r="EW351" i="3"/>
  <c r="EQ351" i="3"/>
  <c r="EK351" i="3"/>
  <c r="DY351" i="3"/>
  <c r="DS351" i="3"/>
  <c r="BE351" i="3"/>
  <c r="KT349" i="3"/>
  <c r="JV349" i="3"/>
  <c r="IC347" i="3"/>
  <c r="EK347" i="3"/>
  <c r="DY347" i="3"/>
  <c r="DS347" i="3"/>
  <c r="DM347" i="3"/>
  <c r="DG347" i="3"/>
  <c r="AS347" i="3"/>
  <c r="HE343" i="3"/>
  <c r="FI343" i="3"/>
  <c r="DM343" i="3"/>
  <c r="DG343" i="3"/>
  <c r="DA343" i="3"/>
  <c r="CU343" i="3"/>
  <c r="CO343" i="3"/>
  <c r="BQ343" i="3"/>
  <c r="AD342" i="3"/>
  <c r="BT340" i="3"/>
  <c r="KH339" i="3"/>
  <c r="FX336" i="3"/>
  <c r="AA335" i="3"/>
  <c r="U335" i="3"/>
  <c r="O335" i="3"/>
  <c r="HB326" i="3"/>
  <c r="DJ326" i="3"/>
  <c r="CL326" i="3"/>
  <c r="AS323" i="3"/>
  <c r="AD321" i="3"/>
  <c r="JJ320" i="3"/>
  <c r="HZ320" i="3"/>
  <c r="GD318" i="3"/>
  <c r="FF318" i="3"/>
  <c r="AD318" i="3"/>
  <c r="F318" i="3"/>
  <c r="LL317" i="3"/>
  <c r="FX317" i="3"/>
  <c r="FO310" i="3"/>
  <c r="BW310" i="3"/>
  <c r="KB308" i="3"/>
  <c r="IF308" i="3"/>
  <c r="EB298" i="3"/>
  <c r="AY418" i="3"/>
  <c r="JV416" i="3"/>
  <c r="LR400" i="3"/>
  <c r="EW429" i="3"/>
  <c r="DY429" i="3"/>
  <c r="CC428" i="3"/>
  <c r="HZ427" i="3"/>
  <c r="GJ425" i="3"/>
  <c r="KW424" i="3"/>
  <c r="JY424" i="3"/>
  <c r="JS419" i="3"/>
  <c r="CI419" i="3"/>
  <c r="LF417" i="3"/>
  <c r="JS416" i="3"/>
  <c r="FR414" i="3"/>
  <c r="EH414" i="3"/>
  <c r="CL414" i="3"/>
  <c r="BZ414" i="3"/>
  <c r="AP414" i="3"/>
  <c r="BT413" i="3"/>
  <c r="BH413" i="3"/>
  <c r="KW412" i="3"/>
  <c r="KK412" i="3"/>
  <c r="JA412" i="3"/>
  <c r="JS410" i="3"/>
  <c r="II410" i="3"/>
  <c r="O410" i="3"/>
  <c r="L408" i="3"/>
  <c r="U407" i="3"/>
  <c r="LF405" i="3"/>
  <c r="JJ405" i="3"/>
  <c r="JD405" i="3"/>
  <c r="IX405" i="3"/>
  <c r="IL405" i="3"/>
  <c r="IF405" i="3"/>
  <c r="HH405" i="3"/>
  <c r="HB405" i="3"/>
  <c r="GP405" i="3"/>
  <c r="GJ405" i="3"/>
  <c r="BZ405" i="3"/>
  <c r="BT405" i="3"/>
  <c r="BN405" i="3"/>
  <c r="BB405" i="3"/>
  <c r="AV405" i="3"/>
  <c r="I405" i="3"/>
  <c r="KW404" i="3"/>
  <c r="EK404" i="3"/>
  <c r="DM404" i="3"/>
  <c r="GP399" i="3"/>
  <c r="FR399" i="3"/>
  <c r="ET399" i="3"/>
  <c r="DV399" i="3"/>
  <c r="CX399" i="3"/>
  <c r="IC392" i="3"/>
  <c r="HE392" i="3"/>
  <c r="GG392" i="3"/>
  <c r="FI392" i="3"/>
  <c r="HT390" i="3"/>
  <c r="R390" i="3"/>
  <c r="F390" i="3"/>
  <c r="DA388" i="3"/>
  <c r="CO388" i="3"/>
  <c r="CI388" i="3"/>
  <c r="AA387" i="3"/>
  <c r="KK386" i="3"/>
  <c r="KZ382" i="3"/>
  <c r="DY381" i="3"/>
  <c r="GA379" i="3"/>
  <c r="EQ379" i="3"/>
  <c r="EE379" i="3"/>
  <c r="AM379" i="3"/>
  <c r="FI378" i="3"/>
  <c r="AD377" i="3"/>
  <c r="R377" i="3"/>
  <c r="DS371" i="3"/>
  <c r="DM371" i="3"/>
  <c r="DG371" i="3"/>
  <c r="AY371" i="3"/>
  <c r="JG368" i="3"/>
  <c r="EE368" i="3"/>
  <c r="DS368" i="3"/>
  <c r="CI368" i="3"/>
  <c r="II364" i="3"/>
  <c r="GY364" i="3"/>
  <c r="GM364" i="3"/>
  <c r="FC364" i="3"/>
  <c r="LI363" i="3"/>
  <c r="JY363" i="3"/>
  <c r="FU363" i="3"/>
  <c r="EK363" i="3"/>
  <c r="DY363" i="3"/>
  <c r="CO363" i="3"/>
  <c r="U363" i="3"/>
  <c r="LC362" i="3"/>
  <c r="O362" i="3"/>
  <c r="KK361" i="3"/>
  <c r="GG361" i="3"/>
  <c r="EW361" i="3"/>
  <c r="EK361" i="3"/>
  <c r="DA361" i="3"/>
  <c r="AG361" i="3"/>
  <c r="LO360" i="3"/>
  <c r="AA360" i="3"/>
  <c r="KW359" i="3"/>
  <c r="KK359" i="3"/>
  <c r="JA359" i="3"/>
  <c r="EW359" i="3"/>
  <c r="DM359" i="3"/>
  <c r="DA359" i="3"/>
  <c r="BQ359" i="3"/>
  <c r="II358" i="3"/>
  <c r="HW358" i="3"/>
  <c r="GM358" i="3"/>
  <c r="CI358" i="3"/>
  <c r="AY358" i="3"/>
  <c r="AM358" i="3"/>
  <c r="LL356" i="3"/>
  <c r="KN356" i="3"/>
  <c r="JP356" i="3"/>
  <c r="IR356" i="3"/>
  <c r="EB356" i="3"/>
  <c r="DD356" i="3"/>
  <c r="CF356" i="3"/>
  <c r="BH356" i="3"/>
  <c r="IX355" i="3"/>
  <c r="HZ355" i="3"/>
  <c r="HB355" i="3"/>
  <c r="GD355" i="3"/>
  <c r="U353" i="3"/>
  <c r="LC352" i="3"/>
  <c r="HK352" i="3"/>
  <c r="HE352" i="3"/>
  <c r="GY352" i="3"/>
  <c r="GM352" i="3"/>
  <c r="GG352" i="3"/>
  <c r="HT351" i="3"/>
  <c r="GV351" i="3"/>
  <c r="FX351" i="3"/>
  <c r="EZ351" i="3"/>
  <c r="AG350" i="3"/>
  <c r="I350" i="3"/>
  <c r="LI349" i="3"/>
  <c r="FU349" i="3"/>
  <c r="FI349" i="3"/>
  <c r="DY349" i="3"/>
  <c r="BK348" i="3"/>
  <c r="AY348" i="3"/>
  <c r="AS348" i="3"/>
  <c r="HH347" i="3"/>
  <c r="GV347" i="3"/>
  <c r="FL347" i="3"/>
  <c r="EZ347" i="3"/>
  <c r="DP347" i="3"/>
  <c r="DD347" i="3"/>
  <c r="BT347" i="3"/>
  <c r="BH347" i="3"/>
  <c r="AG346" i="3"/>
  <c r="U346" i="3"/>
  <c r="I346" i="3"/>
  <c r="GS345" i="3"/>
  <c r="EW345" i="3"/>
  <c r="EK345" i="3"/>
  <c r="KE344" i="3"/>
  <c r="EZ343" i="3"/>
  <c r="EN343" i="3"/>
  <c r="DD343" i="3"/>
  <c r="CR343" i="3"/>
  <c r="BH343" i="3"/>
  <c r="AV343" i="3"/>
  <c r="I342" i="3"/>
  <c r="IC341" i="3"/>
  <c r="BK340" i="3"/>
  <c r="AM340" i="3"/>
  <c r="JY339" i="3"/>
  <c r="AY339" i="3"/>
  <c r="AM339" i="3"/>
  <c r="DY338" i="3"/>
  <c r="FO336" i="3"/>
  <c r="KT334" i="3"/>
  <c r="CF333" i="3"/>
  <c r="BZ333" i="3"/>
  <c r="BT333" i="3"/>
  <c r="BN333" i="3"/>
  <c r="BH333" i="3"/>
  <c r="IX328" i="3"/>
  <c r="HB328" i="3"/>
  <c r="FR328" i="3"/>
  <c r="BZ328" i="3"/>
  <c r="FL327" i="3"/>
  <c r="BT327" i="3"/>
  <c r="EQ326" i="3"/>
  <c r="EE326" i="3"/>
  <c r="DS326" i="3"/>
  <c r="CI326" i="3"/>
  <c r="BW326" i="3"/>
  <c r="BK326" i="3"/>
  <c r="AM326" i="3"/>
  <c r="LF322" i="3"/>
  <c r="FF322" i="3"/>
  <c r="DV322" i="3"/>
  <c r="JA321" i="3"/>
  <c r="IO321" i="3"/>
  <c r="HE321" i="3"/>
  <c r="GJ321" i="3"/>
  <c r="EZ321" i="3"/>
  <c r="LO320" i="3"/>
  <c r="KE320" i="3"/>
  <c r="EQ320" i="3"/>
  <c r="EE320" i="3"/>
  <c r="CU320" i="3"/>
  <c r="BZ320" i="3"/>
  <c r="AP320" i="3"/>
  <c r="AA320" i="3"/>
  <c r="LI319" i="3"/>
  <c r="KN319" i="3"/>
  <c r="JP319" i="3"/>
  <c r="JD319" i="3"/>
  <c r="DD319" i="3"/>
  <c r="I319" i="3"/>
  <c r="GM318" i="3"/>
  <c r="GA318" i="3"/>
  <c r="EQ318" i="3"/>
  <c r="EE318" i="3"/>
  <c r="CL318" i="3"/>
  <c r="BN318" i="3"/>
  <c r="AA318" i="3"/>
  <c r="LI317" i="3"/>
  <c r="HE317" i="3"/>
  <c r="FI317" i="3"/>
  <c r="DY317" i="3"/>
  <c r="II316" i="3"/>
  <c r="GM316" i="3"/>
  <c r="GG316" i="3"/>
  <c r="GA316" i="3"/>
  <c r="FU316" i="3"/>
  <c r="EQ316" i="3"/>
  <c r="EK316" i="3"/>
  <c r="EE316" i="3"/>
  <c r="DY316" i="3"/>
  <c r="DS316" i="3"/>
  <c r="AY316" i="3"/>
  <c r="JJ315" i="3"/>
  <c r="IX315" i="3"/>
  <c r="IL315" i="3"/>
  <c r="HN315" i="3"/>
  <c r="HB315" i="3"/>
  <c r="GP315" i="3"/>
  <c r="DV315" i="3"/>
  <c r="DJ315" i="3"/>
  <c r="CX315" i="3"/>
  <c r="EQ312" i="3"/>
  <c r="CU312" i="3"/>
  <c r="CI312" i="3"/>
  <c r="LC308" i="3"/>
  <c r="KQ308" i="3"/>
  <c r="HK308" i="3"/>
  <c r="GY308" i="3"/>
  <c r="IX428" i="3"/>
  <c r="HZ428" i="3"/>
  <c r="FF428" i="3"/>
  <c r="EH428" i="3"/>
  <c r="DJ428" i="3"/>
  <c r="CL428" i="3"/>
  <c r="FO427" i="3"/>
  <c r="EQ427" i="3"/>
  <c r="DS427" i="3"/>
  <c r="CU427" i="3"/>
  <c r="AM427" i="3"/>
  <c r="HT426" i="3"/>
  <c r="GV426" i="3"/>
  <c r="LR423" i="3"/>
  <c r="LO422" i="3"/>
  <c r="LR420" i="3"/>
  <c r="F420" i="3"/>
  <c r="LL419" i="3"/>
  <c r="KZ419" i="3"/>
  <c r="CI416" i="3"/>
  <c r="O406" i="3"/>
  <c r="KQ405" i="3"/>
  <c r="JS405" i="3"/>
  <c r="DG405" i="3"/>
  <c r="CI405" i="3"/>
  <c r="FO397" i="3"/>
  <c r="FC397" i="3"/>
  <c r="DS397" i="3"/>
  <c r="DG397" i="3"/>
  <c r="BW397" i="3"/>
  <c r="AA394" i="3"/>
  <c r="LR391" i="3"/>
  <c r="KT391" i="3"/>
  <c r="HZ391" i="3"/>
  <c r="HB391" i="3"/>
  <c r="KZ387" i="3"/>
  <c r="KB387" i="3"/>
  <c r="KH385" i="3"/>
  <c r="L380" i="3"/>
  <c r="O370" i="3"/>
  <c r="GS369" i="3"/>
  <c r="GG369" i="3"/>
  <c r="EW369" i="3"/>
  <c r="AS369" i="3"/>
  <c r="JA365" i="3"/>
  <c r="DY365" i="3"/>
  <c r="DM365" i="3"/>
  <c r="CC365" i="3"/>
  <c r="AM364" i="3"/>
  <c r="FO362" i="3"/>
  <c r="FC362" i="3"/>
  <c r="DS362" i="3"/>
  <c r="GA360" i="3"/>
  <c r="FO360" i="3"/>
  <c r="EE360" i="3"/>
  <c r="KH357" i="3"/>
  <c r="JJ357" i="3"/>
  <c r="IL357" i="3"/>
  <c r="HN357" i="3"/>
  <c r="AM354" i="3"/>
  <c r="KH352" i="3"/>
  <c r="JJ352" i="3"/>
  <c r="IL352" i="3"/>
  <c r="HN352" i="3"/>
  <c r="CX352" i="3"/>
  <c r="BZ352" i="3"/>
  <c r="BB352" i="3"/>
  <c r="LO350" i="3"/>
  <c r="KE350" i="3"/>
  <c r="GA346" i="3"/>
  <c r="FO346" i="3"/>
  <c r="EE346" i="3"/>
  <c r="II342" i="3"/>
  <c r="GY342" i="3"/>
  <c r="DG342" i="3"/>
  <c r="R332" i="3"/>
  <c r="F332" i="3"/>
  <c r="KN331" i="3"/>
  <c r="KB331" i="3"/>
  <c r="IR331" i="3"/>
  <c r="F330" i="3"/>
  <c r="DA327" i="3"/>
  <c r="CO327" i="3"/>
  <c r="CC327" i="3"/>
  <c r="AG323" i="3"/>
  <c r="JG322" i="3"/>
  <c r="HW322" i="3"/>
  <c r="HK322" i="3"/>
  <c r="GA322" i="3"/>
  <c r="AM322" i="3"/>
  <c r="DA321" i="3"/>
  <c r="BQ321" i="3"/>
  <c r="BE321" i="3"/>
  <c r="HE319" i="3"/>
  <c r="FU319" i="3"/>
  <c r="FI319" i="3"/>
  <c r="DY319" i="3"/>
  <c r="CI318" i="3"/>
  <c r="AY318" i="3"/>
  <c r="AM318" i="3"/>
  <c r="AA310" i="3"/>
  <c r="GD307" i="3"/>
  <c r="LL306" i="3"/>
  <c r="JP306" i="3"/>
  <c r="JD306" i="3"/>
  <c r="FL306" i="3"/>
  <c r="KB302" i="3"/>
  <c r="F302" i="3"/>
  <c r="IL301" i="3"/>
  <c r="O300" i="3"/>
  <c r="KW299" i="3"/>
  <c r="KK299" i="3"/>
  <c r="JY299" i="3"/>
  <c r="HE299" i="3"/>
  <c r="GS299" i="3"/>
  <c r="GG299" i="3"/>
  <c r="AA296" i="3"/>
  <c r="LO295" i="3"/>
  <c r="LC295" i="3"/>
  <c r="II295" i="3"/>
  <c r="HW295" i="3"/>
  <c r="HK295" i="3"/>
  <c r="KT284" i="3"/>
  <c r="KB284" i="3"/>
  <c r="LO281" i="3"/>
  <c r="LC281" i="3"/>
  <c r="I281" i="3"/>
  <c r="KK280" i="3"/>
  <c r="AA280" i="3"/>
  <c r="LO279" i="3"/>
  <c r="GA279" i="3"/>
  <c r="FO279" i="3"/>
  <c r="EE279" i="3"/>
  <c r="AG279" i="3"/>
  <c r="I279" i="3"/>
  <c r="IC278" i="3"/>
  <c r="GS278" i="3"/>
  <c r="GG278" i="3"/>
  <c r="EW278" i="3"/>
  <c r="EE277" i="3"/>
  <c r="DS277" i="3"/>
  <c r="CI277" i="3"/>
  <c r="BW277" i="3"/>
  <c r="AM277" i="3"/>
  <c r="LO276" i="3"/>
  <c r="KQ276" i="3"/>
  <c r="JS276" i="3"/>
  <c r="JG276" i="3"/>
  <c r="II276" i="3"/>
  <c r="EE276" i="3"/>
  <c r="II272" i="3"/>
  <c r="HK272" i="3"/>
  <c r="GM272" i="3"/>
  <c r="FO272" i="3"/>
  <c r="EQ272" i="3"/>
  <c r="DS272" i="3"/>
  <c r="CU272" i="3"/>
  <c r="BW272" i="3"/>
  <c r="AY272" i="3"/>
  <c r="AM272" i="3"/>
  <c r="IO271" i="3"/>
  <c r="IC271" i="3"/>
  <c r="HQ271" i="3"/>
  <c r="GS271" i="3"/>
  <c r="EK271" i="3"/>
  <c r="DY271" i="3"/>
  <c r="CO271" i="3"/>
  <c r="EB269" i="3"/>
  <c r="DP269" i="3"/>
  <c r="CF269" i="3"/>
  <c r="BT269" i="3"/>
  <c r="U268" i="3"/>
  <c r="I268" i="3"/>
  <c r="KW267" i="3"/>
  <c r="KK267" i="3"/>
  <c r="JA267" i="3"/>
  <c r="IO267" i="3"/>
  <c r="HE267" i="3"/>
  <c r="AD266" i="3"/>
  <c r="EB265" i="3"/>
  <c r="DP265" i="3"/>
  <c r="CF265" i="3"/>
  <c r="BT265" i="3"/>
  <c r="IL264" i="3"/>
  <c r="HN264" i="3"/>
  <c r="GP264" i="3"/>
  <c r="ET260" i="3"/>
  <c r="DV260" i="3"/>
  <c r="CX260" i="3"/>
  <c r="IO226" i="3"/>
  <c r="KK228" i="3"/>
  <c r="IX275" i="3"/>
  <c r="JM263" i="3"/>
  <c r="GS254" i="3"/>
  <c r="HB251" i="3"/>
  <c r="CI229" i="3"/>
  <c r="LI306" i="3"/>
  <c r="HQ306" i="3"/>
  <c r="R305" i="3"/>
  <c r="JD304" i="3"/>
  <c r="HH304" i="3"/>
  <c r="JJ299" i="3"/>
  <c r="IX299" i="3"/>
  <c r="IR299" i="3"/>
  <c r="IL299" i="3"/>
  <c r="HN299" i="3"/>
  <c r="U299" i="3"/>
  <c r="I299" i="3"/>
  <c r="LO298" i="3"/>
  <c r="DP296" i="3"/>
  <c r="DD296" i="3"/>
  <c r="I295" i="3"/>
  <c r="II294" i="3"/>
  <c r="HW294" i="3"/>
  <c r="KN292" i="3"/>
  <c r="JP292" i="3"/>
  <c r="IR292" i="3"/>
  <c r="HT292" i="3"/>
  <c r="DD292" i="3"/>
  <c r="CF292" i="3"/>
  <c r="BH292" i="3"/>
  <c r="LO290" i="3"/>
  <c r="LC290" i="3"/>
  <c r="FO290" i="3"/>
  <c r="EE290" i="3"/>
  <c r="DS290" i="3"/>
  <c r="X289" i="3"/>
  <c r="L289" i="3"/>
  <c r="AM283" i="3"/>
  <c r="KZ279" i="3"/>
  <c r="KB279" i="3"/>
  <c r="F279" i="3"/>
  <c r="LR278" i="3"/>
  <c r="KT278" i="3"/>
  <c r="EH278" i="3"/>
  <c r="LO277" i="3"/>
  <c r="LC277" i="3"/>
  <c r="JS277" i="3"/>
  <c r="JG277" i="3"/>
  <c r="HW277" i="3"/>
  <c r="HK277" i="3"/>
  <c r="GA277" i="3"/>
  <c r="AG277" i="3"/>
  <c r="GG275" i="3"/>
  <c r="FI275" i="3"/>
  <c r="EK275" i="3"/>
  <c r="DM275" i="3"/>
  <c r="CO275" i="3"/>
  <c r="BQ275" i="3"/>
  <c r="AS275" i="3"/>
  <c r="HB273" i="3"/>
  <c r="GP273" i="3"/>
  <c r="JD272" i="3"/>
  <c r="AA271" i="3"/>
  <c r="O271" i="3"/>
  <c r="LO270" i="3"/>
  <c r="LC270" i="3"/>
  <c r="JS270" i="3"/>
  <c r="GG269" i="3"/>
  <c r="EW269" i="3"/>
  <c r="LR268" i="3"/>
  <c r="KH268" i="3"/>
  <c r="JV268" i="3"/>
  <c r="IL268" i="3"/>
  <c r="HZ268" i="3"/>
  <c r="HB268" i="3"/>
  <c r="GP268" i="3"/>
  <c r="GD268" i="3"/>
  <c r="ET268" i="3"/>
  <c r="EH268" i="3"/>
  <c r="AA267" i="3"/>
  <c r="LO266" i="3"/>
  <c r="KE266" i="3"/>
  <c r="JS266" i="3"/>
  <c r="II266" i="3"/>
  <c r="HW266" i="3"/>
  <c r="GM266" i="3"/>
  <c r="I266" i="3"/>
  <c r="EW265" i="3"/>
  <c r="LF264" i="3"/>
  <c r="KH264" i="3"/>
  <c r="AM264" i="3"/>
  <c r="JD263" i="3"/>
  <c r="IF263" i="3"/>
  <c r="HH263" i="3"/>
  <c r="GJ263" i="3"/>
  <c r="FL263" i="3"/>
  <c r="ET247" i="3"/>
  <c r="DV235" i="3"/>
  <c r="CX235" i="3"/>
  <c r="BZ235" i="3"/>
  <c r="BB235" i="3"/>
  <c r="AD235" i="3"/>
  <c r="X235" i="3"/>
  <c r="R235" i="3"/>
  <c r="L235" i="3"/>
  <c r="X234" i="3"/>
  <c r="LR233" i="3"/>
  <c r="KT233" i="3"/>
  <c r="AG231" i="3"/>
  <c r="I231" i="3"/>
  <c r="LI230" i="3"/>
  <c r="LC230" i="3"/>
  <c r="IO230" i="3"/>
  <c r="GG230" i="3"/>
  <c r="EK230" i="3"/>
  <c r="II226" i="3"/>
  <c r="IC226" i="3"/>
  <c r="HW226" i="3"/>
  <c r="HQ226" i="3"/>
  <c r="HK226" i="3"/>
  <c r="FU226" i="3"/>
  <c r="EW226" i="3"/>
  <c r="DA226" i="3"/>
  <c r="BE226" i="3"/>
  <c r="AY226" i="3"/>
  <c r="AS226" i="3"/>
  <c r="AM226" i="3"/>
  <c r="AY225" i="3"/>
  <c r="AS225" i="3"/>
  <c r="BK224" i="3"/>
  <c r="BE224" i="3"/>
  <c r="AY224" i="3"/>
  <c r="DG223" i="3"/>
  <c r="DA223" i="3"/>
  <c r="CC223" i="3"/>
  <c r="BE223" i="3"/>
  <c r="AM223" i="3"/>
  <c r="FO221" i="3"/>
  <c r="FI221" i="3"/>
  <c r="DS221" i="3"/>
  <c r="DM221" i="3"/>
  <c r="DA221" i="3"/>
  <c r="CO221" i="3"/>
  <c r="IO220" i="3"/>
  <c r="II220" i="3"/>
  <c r="HQ220" i="3"/>
  <c r="HK220" i="3"/>
  <c r="EW220" i="3"/>
  <c r="CC220" i="3"/>
  <c r="BW220" i="3"/>
  <c r="AM220" i="3"/>
  <c r="FR218" i="3"/>
  <c r="BZ218" i="3"/>
  <c r="AP218" i="3"/>
  <c r="R218" i="3"/>
  <c r="JD217" i="3"/>
  <c r="IR217" i="3"/>
  <c r="GJ217" i="3"/>
  <c r="EZ217" i="3"/>
  <c r="BT217" i="3"/>
  <c r="BH217" i="3"/>
  <c r="U216" i="3"/>
  <c r="LO215" i="3"/>
  <c r="JM215" i="3"/>
  <c r="JA215" i="3"/>
  <c r="IU215" i="3"/>
  <c r="IC215" i="3"/>
  <c r="HW215" i="3"/>
  <c r="CC215" i="3"/>
  <c r="FL213" i="3"/>
  <c r="CX213" i="3"/>
  <c r="II206" i="3"/>
  <c r="IC206" i="3"/>
  <c r="GM206" i="3"/>
  <c r="FO206" i="3"/>
  <c r="FI206" i="3"/>
  <c r="EQ206" i="3"/>
  <c r="EK206" i="3"/>
  <c r="FO202" i="3"/>
  <c r="BW202" i="3"/>
  <c r="BQ202" i="3"/>
  <c r="AY202" i="3"/>
  <c r="AS202" i="3"/>
  <c r="II198" i="3"/>
  <c r="HK198" i="3"/>
  <c r="HE198" i="3"/>
  <c r="GM198" i="3"/>
  <c r="GG198" i="3"/>
  <c r="EQ198" i="3"/>
  <c r="DS198" i="3"/>
  <c r="DM198" i="3"/>
  <c r="CU198" i="3"/>
  <c r="CO198" i="3"/>
  <c r="AY198" i="3"/>
  <c r="IO196" i="3"/>
  <c r="IC196" i="3"/>
  <c r="DD192" i="3"/>
  <c r="JJ191" i="3"/>
  <c r="IU190" i="3"/>
  <c r="FC190" i="3"/>
  <c r="EW190" i="3"/>
  <c r="DG190" i="3"/>
  <c r="DA190" i="3"/>
  <c r="CI190" i="3"/>
  <c r="BK190" i="3"/>
  <c r="BE190" i="3"/>
  <c r="F190" i="3"/>
  <c r="HT189" i="3"/>
  <c r="AS188" i="3"/>
  <c r="LR187" i="3"/>
  <c r="LF187" i="3"/>
  <c r="KT187" i="3"/>
  <c r="KH187" i="3"/>
  <c r="HZ187" i="3"/>
  <c r="HN187" i="3"/>
  <c r="HB187" i="3"/>
  <c r="GP187" i="3"/>
  <c r="GD187" i="3"/>
  <c r="FR187" i="3"/>
  <c r="FF187" i="3"/>
  <c r="ET187" i="3"/>
  <c r="LO186" i="3"/>
  <c r="BZ185" i="3"/>
  <c r="IX176" i="3"/>
  <c r="GD175" i="3"/>
  <c r="EH175" i="3"/>
  <c r="IL260" i="3"/>
  <c r="HB260" i="3"/>
  <c r="GP260" i="3"/>
  <c r="X260" i="3"/>
  <c r="KZ259" i="3"/>
  <c r="GG256" i="3"/>
  <c r="FI256" i="3"/>
  <c r="EK256" i="3"/>
  <c r="DM256" i="3"/>
  <c r="CO256" i="3"/>
  <c r="BQ256" i="3"/>
  <c r="AS256" i="3"/>
  <c r="FF253" i="3"/>
  <c r="EH253" i="3"/>
  <c r="DJ253" i="3"/>
  <c r="GS251" i="3"/>
  <c r="FU251" i="3"/>
  <c r="EW251" i="3"/>
  <c r="DY251" i="3"/>
  <c r="DA251" i="3"/>
  <c r="CC251" i="3"/>
  <c r="BE251" i="3"/>
  <c r="DV249" i="3"/>
  <c r="DJ249" i="3"/>
  <c r="BZ249" i="3"/>
  <c r="BN249" i="3"/>
  <c r="AA248" i="3"/>
  <c r="LI247" i="3"/>
  <c r="KK247" i="3"/>
  <c r="JM247" i="3"/>
  <c r="IO247" i="3"/>
  <c r="HQ247" i="3"/>
  <c r="GS247" i="3"/>
  <c r="FU247" i="3"/>
  <c r="EW247" i="3"/>
  <c r="U241" i="3"/>
  <c r="I241" i="3"/>
  <c r="LO240" i="3"/>
  <c r="HW240" i="3"/>
  <c r="EE240" i="3"/>
  <c r="LR238" i="3"/>
  <c r="KZ238" i="3"/>
  <c r="KB238" i="3"/>
  <c r="JV238" i="3"/>
  <c r="JJ238" i="3"/>
  <c r="JD238" i="3"/>
  <c r="IL238" i="3"/>
  <c r="IF238" i="3"/>
  <c r="HZ238" i="3"/>
  <c r="GP238" i="3"/>
  <c r="KQ237" i="3"/>
  <c r="HB236" i="3"/>
  <c r="HK235" i="3"/>
  <c r="GA235" i="3"/>
  <c r="FO235" i="3"/>
  <c r="EE235" i="3"/>
  <c r="DS235" i="3"/>
  <c r="CI235" i="3"/>
  <c r="BW235" i="3"/>
  <c r="I234" i="3"/>
  <c r="KQ233" i="3"/>
  <c r="AD231" i="3"/>
  <c r="F231" i="3"/>
  <c r="LR230" i="3"/>
  <c r="KT230" i="3"/>
  <c r="JV230" i="3"/>
  <c r="IX230" i="3"/>
  <c r="CO228" i="3"/>
  <c r="CI228" i="3"/>
  <c r="CC228" i="3"/>
  <c r="BW228" i="3"/>
  <c r="BQ228" i="3"/>
  <c r="F227" i="3"/>
  <c r="KZ226" i="3"/>
  <c r="JD226" i="3"/>
  <c r="HZ225" i="3"/>
  <c r="DJ225" i="3"/>
  <c r="AV225" i="3"/>
  <c r="R225" i="3"/>
  <c r="JD224" i="3"/>
  <c r="EB224" i="3"/>
  <c r="CR224" i="3"/>
  <c r="CF224" i="3"/>
  <c r="AD224" i="3"/>
  <c r="IL223" i="3"/>
  <c r="DD223" i="3"/>
  <c r="CR223" i="3"/>
  <c r="CF223" i="3"/>
  <c r="BT223" i="3"/>
  <c r="AV223" i="3"/>
  <c r="HT222" i="3"/>
  <c r="GV222" i="3"/>
  <c r="GJ222" i="3"/>
  <c r="FX222" i="3"/>
  <c r="CF222" i="3"/>
  <c r="AD222" i="3"/>
  <c r="LR221" i="3"/>
  <c r="LF221" i="3"/>
  <c r="HZ221" i="3"/>
  <c r="HN221" i="3"/>
  <c r="R221" i="3"/>
  <c r="KZ220" i="3"/>
  <c r="KN220" i="3"/>
  <c r="BZ220" i="3"/>
  <c r="BN220" i="3"/>
  <c r="AP220" i="3"/>
  <c r="IL219" i="3"/>
  <c r="HZ219" i="3"/>
  <c r="BZ219" i="3"/>
  <c r="LC216" i="3"/>
  <c r="KW216" i="3"/>
  <c r="KE216" i="3"/>
  <c r="JY216" i="3"/>
  <c r="EQ216" i="3"/>
  <c r="BK216" i="3"/>
  <c r="BE216" i="3"/>
  <c r="AM216" i="3"/>
  <c r="F216" i="3"/>
  <c r="JM213" i="3"/>
  <c r="GS213" i="3"/>
  <c r="EW209" i="3"/>
  <c r="JS208" i="3"/>
  <c r="GA208" i="3"/>
  <c r="FU208" i="3"/>
  <c r="EE208" i="3"/>
  <c r="DY208" i="3"/>
  <c r="DG208" i="3"/>
  <c r="CI208" i="3"/>
  <c r="CC208" i="3"/>
  <c r="AM208" i="3"/>
  <c r="AA208" i="3"/>
  <c r="X207" i="3"/>
  <c r="L207" i="3"/>
  <c r="KT206" i="3"/>
  <c r="KH206" i="3"/>
  <c r="IX206" i="3"/>
  <c r="IL206" i="3"/>
  <c r="LO204" i="3"/>
  <c r="LC204" i="3"/>
  <c r="GY204" i="3"/>
  <c r="GM204" i="3"/>
  <c r="EE204" i="3"/>
  <c r="DS204" i="3"/>
  <c r="IC203" i="3"/>
  <c r="HW203" i="3"/>
  <c r="HE203" i="3"/>
  <c r="GY203" i="3"/>
  <c r="GG203" i="3"/>
  <c r="GA203" i="3"/>
  <c r="EK203" i="3"/>
  <c r="EE203" i="3"/>
  <c r="DM203" i="3"/>
  <c r="DG203" i="3"/>
  <c r="CO203" i="3"/>
  <c r="CI203" i="3"/>
  <c r="AP202" i="3"/>
  <c r="AA200" i="3"/>
  <c r="KW199" i="3"/>
  <c r="JY199" i="3"/>
  <c r="JS199" i="3"/>
  <c r="JA199" i="3"/>
  <c r="IU199" i="3"/>
  <c r="DM199" i="3"/>
  <c r="CO199" i="3"/>
  <c r="CI199" i="3"/>
  <c r="DJ198" i="3"/>
  <c r="CX198" i="3"/>
  <c r="CL198" i="3"/>
  <c r="CL193" i="3"/>
  <c r="BN193" i="3"/>
  <c r="BB193" i="3"/>
  <c r="HT192" i="3"/>
  <c r="LI191" i="3"/>
  <c r="JY191" i="3"/>
  <c r="JM191" i="3"/>
  <c r="AY185" i="3"/>
  <c r="LL184" i="3"/>
  <c r="KZ184" i="3"/>
  <c r="JD184" i="3"/>
  <c r="KH183" i="3"/>
  <c r="JV183" i="3"/>
  <c r="JJ183" i="3"/>
  <c r="IX183" i="3"/>
  <c r="IL183" i="3"/>
  <c r="HZ183" i="3"/>
  <c r="BQ174" i="3"/>
  <c r="AS174" i="3"/>
  <c r="EE166" i="3"/>
  <c r="O259" i="3"/>
  <c r="KW258" i="3"/>
  <c r="JY258" i="3"/>
  <c r="JA258" i="3"/>
  <c r="IC258" i="3"/>
  <c r="HE258" i="3"/>
  <c r="GG258" i="3"/>
  <c r="FI258" i="3"/>
  <c r="EK258" i="3"/>
  <c r="DM258" i="3"/>
  <c r="CO258" i="3"/>
  <c r="BQ258" i="3"/>
  <c r="AS258" i="3"/>
  <c r="IC257" i="3"/>
  <c r="GS257" i="3"/>
  <c r="GG257" i="3"/>
  <c r="EW257" i="3"/>
  <c r="EK257" i="3"/>
  <c r="BE257" i="3"/>
  <c r="AS257" i="3"/>
  <c r="X256" i="3"/>
  <c r="KN255" i="3"/>
  <c r="KB255" i="3"/>
  <c r="O254" i="3"/>
  <c r="HK252" i="3"/>
  <c r="GM252" i="3"/>
  <c r="FO252" i="3"/>
  <c r="LF240" i="3"/>
  <c r="KH240" i="3"/>
  <c r="JJ240" i="3"/>
  <c r="IL240" i="3"/>
  <c r="AA239" i="3"/>
  <c r="LI238" i="3"/>
  <c r="KK238" i="3"/>
  <c r="JM238" i="3"/>
  <c r="IO238" i="3"/>
  <c r="HQ238" i="3"/>
  <c r="GS238" i="3"/>
  <c r="FU238" i="3"/>
  <c r="EW238" i="3"/>
  <c r="DY238" i="3"/>
  <c r="DA238" i="3"/>
  <c r="CC238" i="3"/>
  <c r="BE238" i="3"/>
  <c r="DS229" i="3"/>
  <c r="AA229" i="3"/>
  <c r="O229" i="3"/>
  <c r="CL228" i="3"/>
  <c r="BZ228" i="3"/>
  <c r="AP228" i="3"/>
  <c r="KK226" i="3"/>
  <c r="JA226" i="3"/>
  <c r="GM225" i="3"/>
  <c r="DG225" i="3"/>
  <c r="DM224" i="3"/>
  <c r="CO224" i="3"/>
  <c r="CC224" i="3"/>
  <c r="AG224" i="3"/>
  <c r="U224" i="3"/>
  <c r="I224" i="3"/>
  <c r="II223" i="3"/>
  <c r="HK223" i="3"/>
  <c r="FU222" i="3"/>
  <c r="CC222" i="3"/>
  <c r="AG222" i="3"/>
  <c r="U222" i="3"/>
  <c r="I222" i="3"/>
  <c r="LO221" i="3"/>
  <c r="LC221" i="3"/>
  <c r="II221" i="3"/>
  <c r="HW221" i="3"/>
  <c r="HK221" i="3"/>
  <c r="O221" i="3"/>
  <c r="KW220" i="3"/>
  <c r="KK220" i="3"/>
  <c r="IR212" i="3"/>
  <c r="IF212" i="3"/>
  <c r="LO210" i="3"/>
  <c r="JG210" i="3"/>
  <c r="IU210" i="3"/>
  <c r="II210" i="3"/>
  <c r="ET208" i="3"/>
  <c r="EH208" i="3"/>
  <c r="CX208" i="3"/>
  <c r="CL208" i="3"/>
  <c r="BB208" i="3"/>
  <c r="AP208" i="3"/>
  <c r="F208" i="3"/>
  <c r="LL207" i="3"/>
  <c r="KZ207" i="3"/>
  <c r="FX207" i="3"/>
  <c r="FL207" i="3"/>
  <c r="EB207" i="3"/>
  <c r="DP207" i="3"/>
  <c r="LI205" i="3"/>
  <c r="KW205" i="3"/>
  <c r="KN203" i="3"/>
  <c r="KB203" i="3"/>
  <c r="DD203" i="3"/>
  <c r="CR203" i="3"/>
  <c r="R200" i="3"/>
  <c r="JP199" i="3"/>
  <c r="JD199" i="3"/>
  <c r="IR199" i="3"/>
  <c r="IF199" i="3"/>
  <c r="AP196" i="3"/>
  <c r="AM195" i="3"/>
  <c r="CU192" i="3"/>
  <c r="CI192" i="3"/>
  <c r="AY192" i="3"/>
  <c r="AM192" i="3"/>
  <c r="JV186" i="3"/>
  <c r="HZ186" i="3"/>
  <c r="DV186" i="3"/>
  <c r="DJ186" i="3"/>
  <c r="R186" i="3"/>
  <c r="F186" i="3"/>
  <c r="LL185" i="3"/>
  <c r="KZ185" i="3"/>
  <c r="KN185" i="3"/>
  <c r="KB185" i="3"/>
  <c r="EZ185" i="3"/>
  <c r="EN185" i="3"/>
  <c r="EB185" i="3"/>
  <c r="DP185" i="3"/>
  <c r="DD185" i="3"/>
  <c r="CR185" i="3"/>
  <c r="O184" i="3"/>
  <c r="EE182" i="3"/>
  <c r="CI182" i="3"/>
  <c r="AV182" i="3"/>
  <c r="AJ182" i="3"/>
  <c r="X182" i="3"/>
  <c r="L182" i="3"/>
  <c r="LR181" i="3"/>
  <c r="JV181" i="3"/>
  <c r="II181" i="3"/>
  <c r="HW181" i="3"/>
  <c r="HK181" i="3"/>
  <c r="GY181" i="3"/>
  <c r="GM181" i="3"/>
  <c r="GA181" i="3"/>
  <c r="EQ181" i="3"/>
  <c r="EE181" i="3"/>
  <c r="DS181" i="3"/>
  <c r="DG181" i="3"/>
  <c r="CU181" i="3"/>
  <c r="CI181" i="3"/>
  <c r="LF169" i="3"/>
  <c r="KT169" i="3"/>
  <c r="KN169" i="3"/>
  <c r="HN169" i="3"/>
  <c r="HB169" i="3"/>
  <c r="GV169" i="3"/>
  <c r="AD169" i="3"/>
  <c r="X169" i="3"/>
  <c r="R169" i="3"/>
  <c r="JD168" i="3"/>
  <c r="IX168" i="3"/>
  <c r="IR168" i="3"/>
  <c r="FR168" i="3"/>
  <c r="FL168" i="3"/>
  <c r="FF168" i="3"/>
  <c r="EZ168" i="3"/>
  <c r="DV168" i="3"/>
  <c r="BZ168" i="3"/>
  <c r="BT168" i="3"/>
  <c r="BN168" i="3"/>
  <c r="BH168" i="3"/>
  <c r="DS167" i="3"/>
  <c r="DM167" i="3"/>
  <c r="DY166" i="3"/>
  <c r="DS166" i="3"/>
  <c r="AM166" i="3"/>
  <c r="LL165" i="3"/>
  <c r="LF165" i="3"/>
  <c r="KZ165" i="3"/>
  <c r="HT165" i="3"/>
  <c r="HN165" i="3"/>
  <c r="HH165" i="3"/>
  <c r="FX165" i="3"/>
  <c r="EB165" i="3"/>
  <c r="DV165" i="3"/>
  <c r="DP165" i="3"/>
  <c r="IO164" i="3"/>
  <c r="II164" i="3"/>
  <c r="IC164" i="3"/>
  <c r="GS164" i="3"/>
  <c r="FL156" i="3"/>
  <c r="EN156" i="3"/>
  <c r="DP156" i="3"/>
  <c r="AV156" i="3"/>
  <c r="IO155" i="3"/>
  <c r="HE155" i="3"/>
  <c r="GS155" i="3"/>
  <c r="GA155" i="3"/>
  <c r="FU155" i="3"/>
  <c r="FI155" i="3"/>
  <c r="JG151" i="3"/>
  <c r="AD146" i="3"/>
  <c r="IF145" i="3"/>
  <c r="GV145" i="3"/>
  <c r="LO142" i="3"/>
  <c r="EN139" i="3"/>
  <c r="HW135" i="3"/>
  <c r="HQ135" i="3"/>
  <c r="GA135" i="3"/>
  <c r="FU135" i="3"/>
  <c r="LR134" i="3"/>
  <c r="KT134" i="3"/>
  <c r="IX134" i="3"/>
  <c r="HZ134" i="3"/>
  <c r="HB134" i="3"/>
  <c r="BN134" i="3"/>
  <c r="GS133" i="3"/>
  <c r="GM133" i="3"/>
  <c r="EW133" i="3"/>
  <c r="EQ133" i="3"/>
  <c r="KN132" i="3"/>
  <c r="JP132" i="3"/>
  <c r="IR132" i="3"/>
  <c r="JM131" i="3"/>
  <c r="IO131" i="3"/>
  <c r="HQ131" i="3"/>
  <c r="GS131" i="3"/>
  <c r="EW131" i="3"/>
  <c r="O119" i="3"/>
  <c r="LF112" i="3"/>
  <c r="JV112" i="3"/>
  <c r="DV112" i="3"/>
  <c r="CL112" i="3"/>
  <c r="EH109" i="3"/>
  <c r="EB109" i="3"/>
  <c r="DV109" i="3"/>
  <c r="DP109" i="3"/>
  <c r="DJ109" i="3"/>
  <c r="DD109" i="3"/>
  <c r="KE108" i="3"/>
  <c r="GV107" i="3"/>
  <c r="GJ107" i="3"/>
  <c r="GD107" i="3"/>
  <c r="FX107" i="3"/>
  <c r="FR107" i="3"/>
  <c r="DD107" i="3"/>
  <c r="IO106" i="3"/>
  <c r="CR192" i="3"/>
  <c r="AV192" i="3"/>
  <c r="AD192" i="3"/>
  <c r="LR191" i="3"/>
  <c r="JV191" i="3"/>
  <c r="JG191" i="3"/>
  <c r="HK191" i="3"/>
  <c r="BQ191" i="3"/>
  <c r="DA187" i="3"/>
  <c r="BE187" i="3"/>
  <c r="LF186" i="3"/>
  <c r="KT186" i="3"/>
  <c r="DM186" i="3"/>
  <c r="U186" i="3"/>
  <c r="LO185" i="3"/>
  <c r="LI185" i="3"/>
  <c r="KQ185" i="3"/>
  <c r="IU185" i="3"/>
  <c r="BW185" i="3"/>
  <c r="KK183" i="3"/>
  <c r="JM183" i="3"/>
  <c r="JG183" i="3"/>
  <c r="IO183" i="3"/>
  <c r="HQ183" i="3"/>
  <c r="GS183" i="3"/>
  <c r="FU183" i="3"/>
  <c r="FO183" i="3"/>
  <c r="EW183" i="3"/>
  <c r="DA183" i="3"/>
  <c r="HZ181" i="3"/>
  <c r="GD181" i="3"/>
  <c r="BZ181" i="3"/>
  <c r="BN181" i="3"/>
  <c r="KB180" i="3"/>
  <c r="JP180" i="3"/>
  <c r="IR180" i="3"/>
  <c r="IF180" i="3"/>
  <c r="GV180" i="3"/>
  <c r="CF180" i="3"/>
  <c r="BT180" i="3"/>
  <c r="X180" i="3"/>
  <c r="L180" i="3"/>
  <c r="JJ179" i="3"/>
  <c r="IX179" i="3"/>
  <c r="HN179" i="3"/>
  <c r="HB179" i="3"/>
  <c r="LL178" i="3"/>
  <c r="LL177" i="3"/>
  <c r="AA177" i="3"/>
  <c r="O177" i="3"/>
  <c r="FF176" i="3"/>
  <c r="ET176" i="3"/>
  <c r="EH176" i="3"/>
  <c r="DV176" i="3"/>
  <c r="DJ176" i="3"/>
  <c r="CX176" i="3"/>
  <c r="U175" i="3"/>
  <c r="I175" i="3"/>
  <c r="JY174" i="3"/>
  <c r="JA174" i="3"/>
  <c r="R170" i="3"/>
  <c r="JM169" i="3"/>
  <c r="IO169" i="3"/>
  <c r="EW169" i="3"/>
  <c r="DV169" i="3"/>
  <c r="DJ169" i="3"/>
  <c r="DD169" i="3"/>
  <c r="HE168" i="3"/>
  <c r="GG168" i="3"/>
  <c r="DM168" i="3"/>
  <c r="CO168" i="3"/>
  <c r="BN167" i="3"/>
  <c r="R167" i="3"/>
  <c r="L167" i="3"/>
  <c r="KZ166" i="3"/>
  <c r="KT166" i="3"/>
  <c r="HH166" i="3"/>
  <c r="HB166" i="3"/>
  <c r="CF166" i="3"/>
  <c r="BH166" i="3"/>
  <c r="L166" i="3"/>
  <c r="JM165" i="3"/>
  <c r="IO165" i="3"/>
  <c r="FU165" i="3"/>
  <c r="EW165" i="3"/>
  <c r="CX164" i="3"/>
  <c r="BZ164" i="3"/>
  <c r="KE163" i="3"/>
  <c r="LO162" i="3"/>
  <c r="LI162" i="3"/>
  <c r="LC162" i="3"/>
  <c r="JS162" i="3"/>
  <c r="HW162" i="3"/>
  <c r="HQ162" i="3"/>
  <c r="HK162" i="3"/>
  <c r="EE162" i="3"/>
  <c r="DY162" i="3"/>
  <c r="DS162" i="3"/>
  <c r="CI162" i="3"/>
  <c r="CC162" i="3"/>
  <c r="BW162" i="3"/>
  <c r="AM162" i="3"/>
  <c r="EB161" i="3"/>
  <c r="DV161" i="3"/>
  <c r="DP161" i="3"/>
  <c r="O161" i="3"/>
  <c r="EW152" i="3"/>
  <c r="R151" i="3"/>
  <c r="L151" i="3"/>
  <c r="KW150" i="3"/>
  <c r="JM150" i="3"/>
  <c r="JA150" i="3"/>
  <c r="IC150" i="3"/>
  <c r="CC150" i="3"/>
  <c r="BQ150" i="3"/>
  <c r="AS150" i="3"/>
  <c r="LR149" i="3"/>
  <c r="KT149" i="3"/>
  <c r="AS149" i="3"/>
  <c r="JS147" i="3"/>
  <c r="I143" i="3"/>
  <c r="HH142" i="3"/>
  <c r="GV142" i="3"/>
  <c r="FL142" i="3"/>
  <c r="F142" i="3"/>
  <c r="LI141" i="3"/>
  <c r="KW141" i="3"/>
  <c r="JM141" i="3"/>
  <c r="JA141" i="3"/>
  <c r="HQ141" i="3"/>
  <c r="HE141" i="3"/>
  <c r="FU141" i="3"/>
  <c r="FI141" i="3"/>
  <c r="JD140" i="3"/>
  <c r="F140" i="3"/>
  <c r="AD138" i="3"/>
  <c r="KZ137" i="3"/>
  <c r="KN133" i="3"/>
  <c r="JP133" i="3"/>
  <c r="CC132" i="3"/>
  <c r="BE132" i="3"/>
  <c r="O132" i="3"/>
  <c r="BB131" i="3"/>
  <c r="KE130" i="3"/>
  <c r="JG130" i="3"/>
  <c r="II130" i="3"/>
  <c r="EE130" i="3"/>
  <c r="DG130" i="3"/>
  <c r="GV129" i="3"/>
  <c r="FX129" i="3"/>
  <c r="EZ129" i="3"/>
  <c r="EB129" i="3"/>
  <c r="DD129" i="3"/>
  <c r="JG128" i="3"/>
  <c r="IU128" i="3"/>
  <c r="II128" i="3"/>
  <c r="GY128" i="3"/>
  <c r="JM180" i="3"/>
  <c r="JA180" i="3"/>
  <c r="IO180" i="3"/>
  <c r="IC180" i="3"/>
  <c r="X177" i="3"/>
  <c r="L177" i="3"/>
  <c r="JJ176" i="3"/>
  <c r="FC176" i="3"/>
  <c r="EQ176" i="3"/>
  <c r="EE176" i="3"/>
  <c r="F175" i="3"/>
  <c r="LL174" i="3"/>
  <c r="AA170" i="3"/>
  <c r="CC169" i="3"/>
  <c r="BE169" i="3"/>
  <c r="KH168" i="3"/>
  <c r="AG167" i="3"/>
  <c r="JS166" i="3"/>
  <c r="IU166" i="3"/>
  <c r="FC166" i="3"/>
  <c r="R163" i="3"/>
  <c r="F163" i="3"/>
  <c r="JP162" i="3"/>
  <c r="IR162" i="3"/>
  <c r="FX162" i="3"/>
  <c r="EZ162" i="3"/>
  <c r="GP160" i="3"/>
  <c r="GD160" i="3"/>
  <c r="ET160" i="3"/>
  <c r="EE159" i="3"/>
  <c r="DS159" i="3"/>
  <c r="CI159" i="3"/>
  <c r="LL158" i="3"/>
  <c r="KN158" i="3"/>
  <c r="FX158" i="3"/>
  <c r="EZ158" i="3"/>
  <c r="EB158" i="3"/>
  <c r="JY157" i="3"/>
  <c r="IC157" i="3"/>
  <c r="AA153" i="3"/>
  <c r="LC148" i="3"/>
  <c r="KQ148" i="3"/>
  <c r="JS148" i="3"/>
  <c r="GA148" i="3"/>
  <c r="FO148" i="3"/>
  <c r="FC148" i="3"/>
  <c r="DS148" i="3"/>
  <c r="DG148" i="3"/>
  <c r="CI148" i="3"/>
  <c r="BK148" i="3"/>
  <c r="IC146" i="3"/>
  <c r="HQ146" i="3"/>
  <c r="FU146" i="3"/>
  <c r="EK146" i="3"/>
  <c r="DY146" i="3"/>
  <c r="X145" i="3"/>
  <c r="LL138" i="3"/>
  <c r="KZ138" i="3"/>
  <c r="KH138" i="3"/>
  <c r="ET138" i="3"/>
  <c r="FO137" i="3"/>
  <c r="DS137" i="3"/>
  <c r="BW137" i="3"/>
  <c r="AM137" i="3"/>
  <c r="DP136" i="3"/>
  <c r="AV136" i="3"/>
  <c r="X126" i="3"/>
  <c r="L126" i="3"/>
  <c r="GP125" i="3"/>
  <c r="BN117" i="3"/>
  <c r="AP117" i="3"/>
  <c r="X117" i="3"/>
  <c r="L117" i="3"/>
  <c r="KT116" i="3"/>
  <c r="KH116" i="3"/>
  <c r="KE115" i="3"/>
  <c r="GY115" i="3"/>
  <c r="GM115" i="3"/>
  <c r="FC115" i="3"/>
  <c r="BK115" i="3"/>
  <c r="AM115" i="3"/>
  <c r="LL114" i="3"/>
  <c r="KB114" i="3"/>
  <c r="CX114" i="3"/>
  <c r="CL114" i="3"/>
  <c r="BB114" i="3"/>
  <c r="AP114" i="3"/>
  <c r="KQ113" i="3"/>
  <c r="KE113" i="3"/>
  <c r="IU113" i="3"/>
  <c r="II113" i="3"/>
  <c r="DG113" i="3"/>
  <c r="CU113" i="3"/>
  <c r="BK113" i="3"/>
  <c r="LO101" i="3"/>
  <c r="KQ101" i="3"/>
  <c r="EE101" i="3"/>
  <c r="DG101" i="3"/>
  <c r="FL100" i="3"/>
  <c r="BZ98" i="3"/>
  <c r="LO97" i="3"/>
  <c r="KE97" i="3"/>
  <c r="JS97" i="3"/>
  <c r="II97" i="3"/>
  <c r="CU97" i="3"/>
  <c r="CI97" i="3"/>
  <c r="AY97" i="3"/>
  <c r="EN96" i="3"/>
  <c r="AV96" i="3"/>
  <c r="L96" i="3"/>
  <c r="LR95" i="3"/>
  <c r="KH95" i="3"/>
  <c r="ET95" i="3"/>
  <c r="EH95" i="3"/>
  <c r="CX95" i="3"/>
  <c r="CX82" i="3"/>
  <c r="CL82" i="3"/>
  <c r="BZ82" i="3"/>
  <c r="CU81" i="3"/>
  <c r="CI81" i="3"/>
  <c r="AY81" i="3"/>
  <c r="AM81" i="3"/>
  <c r="GG77" i="3"/>
  <c r="FU77" i="3"/>
  <c r="EW77" i="3"/>
  <c r="JG75" i="3"/>
  <c r="IU75" i="3"/>
  <c r="HK75" i="3"/>
  <c r="GY75" i="3"/>
  <c r="FF125" i="3"/>
  <c r="ET125" i="3"/>
  <c r="DA125" i="3"/>
  <c r="CC125" i="3"/>
  <c r="R125" i="3"/>
  <c r="F125" i="3"/>
  <c r="JJ124" i="3"/>
  <c r="HN124" i="3"/>
  <c r="FR124" i="3"/>
  <c r="BZ124" i="3"/>
  <c r="KZ122" i="3"/>
  <c r="JD122" i="3"/>
  <c r="HE111" i="3"/>
  <c r="GS111" i="3"/>
  <c r="GM111" i="3"/>
  <c r="GG111" i="3"/>
  <c r="GA111" i="3"/>
  <c r="KB110" i="3"/>
  <c r="GJ110" i="3"/>
  <c r="DJ103" i="3"/>
  <c r="KQ102" i="3"/>
  <c r="IO102" i="3"/>
  <c r="HK102" i="3"/>
  <c r="HE102" i="3"/>
  <c r="GY102" i="3"/>
  <c r="GS102" i="3"/>
  <c r="GM102" i="3"/>
  <c r="AM102" i="3"/>
  <c r="R102" i="3"/>
  <c r="AG95" i="3"/>
  <c r="U95" i="3"/>
  <c r="R94" i="3"/>
  <c r="F94" i="3"/>
  <c r="KZ93" i="3"/>
  <c r="KN93" i="3"/>
  <c r="JD93" i="3"/>
  <c r="DP93" i="3"/>
  <c r="DD93" i="3"/>
  <c r="BT93" i="3"/>
  <c r="DA92" i="3"/>
  <c r="KE90" i="3"/>
  <c r="JG90" i="3"/>
  <c r="IU90" i="3"/>
  <c r="HK90" i="3"/>
  <c r="CU90" i="3"/>
  <c r="BK90" i="3"/>
  <c r="JD89" i="3"/>
  <c r="KK88" i="3"/>
  <c r="GM88" i="3"/>
  <c r="GA88" i="3"/>
  <c r="CO86" i="3"/>
  <c r="BE86" i="3"/>
  <c r="AS86" i="3"/>
  <c r="GD85" i="3"/>
  <c r="CL85" i="3"/>
  <c r="R85" i="3"/>
  <c r="F85" i="3"/>
  <c r="AY113" i="3"/>
  <c r="AM113" i="3"/>
  <c r="U113" i="3"/>
  <c r="KH111" i="3"/>
  <c r="JV111" i="3"/>
  <c r="IL111" i="3"/>
  <c r="HZ111" i="3"/>
  <c r="CR104" i="3"/>
  <c r="IC103" i="3"/>
  <c r="U101" i="3"/>
  <c r="KT97" i="3"/>
  <c r="JV97" i="3"/>
  <c r="IX97" i="3"/>
  <c r="HZ97" i="3"/>
  <c r="DJ97" i="3"/>
  <c r="CL97" i="3"/>
  <c r="BN97" i="3"/>
  <c r="AP97" i="3"/>
  <c r="AM96" i="3"/>
  <c r="AA96" i="3"/>
  <c r="KW95" i="3"/>
  <c r="JY95" i="3"/>
  <c r="FI95" i="3"/>
  <c r="EK95" i="3"/>
  <c r="DM95" i="3"/>
  <c r="CO95" i="3"/>
  <c r="F88" i="3"/>
  <c r="BQ82" i="3"/>
  <c r="FF81" i="3"/>
  <c r="EK80" i="3"/>
  <c r="BE80" i="3"/>
  <c r="AS80" i="3"/>
  <c r="KH79" i="3"/>
  <c r="HN79" i="3"/>
  <c r="HB79" i="3"/>
  <c r="GP79" i="3"/>
  <c r="GD79" i="3"/>
  <c r="BB79" i="3"/>
  <c r="AP79" i="3"/>
  <c r="KE78" i="3"/>
  <c r="JY76" i="3"/>
  <c r="JA76" i="3"/>
  <c r="IC76" i="3"/>
  <c r="HE76" i="3"/>
  <c r="GG76" i="3"/>
  <c r="FI76" i="3"/>
  <c r="IL75" i="3"/>
  <c r="HN75" i="3"/>
  <c r="GP75" i="3"/>
  <c r="FR75" i="3"/>
  <c r="ET75" i="3"/>
  <c r="DV75" i="3"/>
  <c r="CX75" i="3"/>
  <c r="BZ75" i="3"/>
  <c r="LL73" i="3"/>
  <c r="LR71" i="3"/>
  <c r="KT71" i="3"/>
  <c r="JV71" i="3"/>
  <c r="IX71" i="3"/>
  <c r="HZ71" i="3"/>
  <c r="HB71" i="3"/>
  <c r="LO70" i="3"/>
  <c r="KQ70" i="3"/>
  <c r="JS70" i="3"/>
  <c r="IU70" i="3"/>
  <c r="HW70" i="3"/>
  <c r="GY70" i="3"/>
  <c r="GA70" i="3"/>
  <c r="IR69" i="3"/>
  <c r="HT69" i="3"/>
  <c r="GV69" i="3"/>
  <c r="FX69" i="3"/>
  <c r="EZ69" i="3"/>
  <c r="EB69" i="3"/>
  <c r="DD69" i="3"/>
  <c r="CF69" i="3"/>
  <c r="EW68" i="3"/>
  <c r="DY68" i="3"/>
  <c r="DA68" i="3"/>
  <c r="CC68" i="3"/>
  <c r="BE68" i="3"/>
  <c r="AY68" i="3"/>
  <c r="AM68" i="3"/>
  <c r="LL67" i="3"/>
  <c r="JY34" i="3"/>
  <c r="JA34" i="3"/>
  <c r="CO34" i="3"/>
  <c r="BQ34" i="3"/>
  <c r="FO75" i="3"/>
  <c r="FC75" i="3"/>
  <c r="DS75" i="3"/>
  <c r="DG75" i="3"/>
  <c r="HT74" i="3"/>
  <c r="AD72" i="3"/>
  <c r="F72" i="3"/>
  <c r="AD68" i="3"/>
  <c r="X68" i="3"/>
  <c r="KK64" i="3"/>
  <c r="KE64" i="3"/>
  <c r="JY64" i="3"/>
  <c r="JS64" i="3"/>
  <c r="GS64" i="3"/>
  <c r="GM64" i="3"/>
  <c r="GG64" i="3"/>
  <c r="GA64" i="3"/>
  <c r="EW64" i="3"/>
  <c r="DA64" i="3"/>
  <c r="CU64" i="3"/>
  <c r="CO64" i="3"/>
  <c r="CI64" i="3"/>
  <c r="LF63" i="3"/>
  <c r="HZ63" i="3"/>
  <c r="HB63" i="3"/>
  <c r="EH63" i="3"/>
  <c r="DJ63" i="3"/>
  <c r="BZ63" i="3"/>
  <c r="BB63" i="3"/>
  <c r="AD63" i="3"/>
  <c r="F63" i="3"/>
  <c r="HW62" i="3"/>
  <c r="GY62" i="3"/>
  <c r="GA62" i="3"/>
  <c r="AM62" i="3"/>
  <c r="O62" i="3"/>
  <c r="I62" i="3"/>
  <c r="AD55" i="3"/>
  <c r="F55" i="3"/>
  <c r="KQ54" i="3"/>
  <c r="AA54" i="3"/>
  <c r="GV53" i="3"/>
  <c r="FL53" i="3"/>
  <c r="BT53" i="3"/>
  <c r="R53" i="3"/>
  <c r="F53" i="3"/>
  <c r="KK51" i="3"/>
  <c r="DA51" i="3"/>
  <c r="R51" i="3"/>
  <c r="F51" i="3"/>
  <c r="IL50" i="3"/>
  <c r="BN50" i="3"/>
  <c r="AP50" i="3"/>
  <c r="AA50" i="3"/>
  <c r="LO49" i="3"/>
  <c r="AA48" i="3"/>
  <c r="U46" i="3"/>
  <c r="LI45" i="3"/>
  <c r="KK45" i="3"/>
  <c r="DS45" i="3"/>
  <c r="CU45" i="3"/>
  <c r="GV44" i="3"/>
  <c r="EZ44" i="3"/>
  <c r="IU43" i="3"/>
  <c r="IO43" i="3"/>
  <c r="II43" i="3"/>
  <c r="FC43" i="3"/>
  <c r="EW43" i="3"/>
  <c r="EQ43" i="3"/>
  <c r="EK43" i="3"/>
  <c r="GV39" i="3"/>
  <c r="R39" i="3"/>
  <c r="F39" i="3"/>
  <c r="KT38" i="3"/>
  <c r="KH38" i="3"/>
  <c r="ET38" i="3"/>
  <c r="DP38" i="3"/>
  <c r="DD38" i="3"/>
  <c r="CL38" i="3"/>
  <c r="BT38" i="3"/>
  <c r="FL37" i="3"/>
  <c r="EN41" i="3"/>
  <c r="HZ40" i="3"/>
  <c r="BZ40" i="3"/>
  <c r="AP40" i="3"/>
  <c r="BW29" i="3"/>
  <c r="BW23" i="3"/>
  <c r="HT65" i="3"/>
  <c r="EZ65" i="3"/>
  <c r="CF65" i="3"/>
  <c r="BH65" i="3"/>
  <c r="HT60" i="3"/>
  <c r="L58" i="3"/>
  <c r="AG57" i="3"/>
  <c r="I57" i="3"/>
  <c r="GV56" i="3"/>
  <c r="GJ56" i="3"/>
  <c r="EZ56" i="3"/>
  <c r="JA48" i="3"/>
  <c r="JG46" i="3"/>
  <c r="JA46" i="3"/>
  <c r="II46" i="3"/>
  <c r="IC46" i="3"/>
  <c r="HW46" i="3"/>
  <c r="BW46" i="3"/>
  <c r="BQ46" i="3"/>
  <c r="AY46" i="3"/>
  <c r="AS46" i="3"/>
  <c r="I16" i="3"/>
  <c r="HN13" i="3"/>
  <c r="DD13" i="3"/>
  <c r="LF40" i="3"/>
  <c r="JV40" i="3"/>
  <c r="KZ39" i="3"/>
  <c r="KN39" i="3"/>
  <c r="CU39" i="3"/>
  <c r="CI39" i="3"/>
  <c r="BW39" i="3"/>
  <c r="IU38" i="3"/>
  <c r="HW38" i="3"/>
  <c r="EQ38" i="3"/>
  <c r="DS38" i="3"/>
  <c r="CU38" i="3"/>
  <c r="BW38" i="3"/>
  <c r="IL37" i="3"/>
  <c r="IF37" i="3"/>
  <c r="HB37" i="3"/>
  <c r="GP37" i="3"/>
  <c r="KT36" i="3"/>
  <c r="KH36" i="3"/>
  <c r="IX36" i="3"/>
  <c r="IL36" i="3"/>
  <c r="GS36" i="3"/>
  <c r="FU36" i="3"/>
  <c r="IF35" i="3"/>
  <c r="GV35" i="3"/>
  <c r="GJ35" i="3"/>
  <c r="BH35" i="3"/>
  <c r="AV35" i="3"/>
  <c r="L35" i="3"/>
  <c r="LR34" i="3"/>
  <c r="KH34" i="3"/>
  <c r="GD34" i="3"/>
  <c r="ET34" i="3"/>
  <c r="EH34" i="3"/>
  <c r="KE31" i="3"/>
  <c r="II31" i="3"/>
  <c r="IC31" i="3"/>
  <c r="HW31" i="3"/>
  <c r="CU31" i="3"/>
  <c r="CC31" i="3"/>
  <c r="AY31" i="3"/>
  <c r="AS31" i="3"/>
  <c r="AM31" i="3"/>
  <c r="AG31" i="3"/>
  <c r="AA31" i="3"/>
  <c r="KW30" i="3"/>
  <c r="KQ30" i="3"/>
  <c r="KK30" i="3"/>
  <c r="DS27" i="3"/>
  <c r="JP26" i="3"/>
  <c r="IF26" i="3"/>
  <c r="HT26" i="3"/>
  <c r="HH26" i="3"/>
  <c r="FL26" i="3"/>
  <c r="EZ26" i="3"/>
  <c r="U25" i="3"/>
  <c r="BW21" i="3"/>
  <c r="F21" i="3"/>
  <c r="BH20" i="3"/>
  <c r="GA13" i="3"/>
  <c r="FC13" i="3"/>
  <c r="EE13" i="3"/>
  <c r="BH13" i="3"/>
  <c r="O13" i="3"/>
  <c r="KK12" i="3"/>
  <c r="JM12" i="3"/>
  <c r="LL11" i="3"/>
  <c r="KZ11" i="3"/>
  <c r="KN11" i="3"/>
  <c r="KH11" i="3"/>
  <c r="JP11" i="3"/>
  <c r="BZ11" i="3"/>
  <c r="BT11" i="3"/>
  <c r="BB11" i="3"/>
  <c r="AV11" i="3"/>
  <c r="R9" i="3"/>
  <c r="F9" i="3"/>
  <c r="BT37" i="3"/>
  <c r="BH37" i="3"/>
  <c r="CX36" i="3"/>
  <c r="BN36" i="3"/>
  <c r="BB36" i="3"/>
  <c r="KN31" i="3"/>
  <c r="CR31" i="3"/>
  <c r="CF31" i="3"/>
  <c r="BH31" i="3"/>
  <c r="AV31" i="3"/>
  <c r="AD31" i="3"/>
  <c r="AS28" i="3"/>
  <c r="LC25" i="3"/>
  <c r="JS25" i="3"/>
  <c r="JG25" i="3"/>
  <c r="FF24" i="3"/>
  <c r="DV24" i="3"/>
  <c r="DJ24" i="3"/>
  <c r="FO23" i="3"/>
  <c r="EE23" i="3"/>
  <c r="DS23" i="3"/>
  <c r="CI23" i="3"/>
  <c r="AA23" i="3"/>
  <c r="R22" i="3"/>
  <c r="F22" i="3"/>
  <c r="LL21" i="3"/>
  <c r="KN21" i="3"/>
  <c r="JP21" i="3"/>
  <c r="IR21" i="3"/>
  <c r="HT21" i="3"/>
  <c r="GV21" i="3"/>
  <c r="FX21" i="3"/>
  <c r="EZ21" i="3"/>
  <c r="EB21" i="3"/>
  <c r="DD21" i="3"/>
  <c r="CF21" i="3"/>
  <c r="IO20" i="3"/>
  <c r="HQ20" i="3"/>
  <c r="GS20" i="3"/>
  <c r="EW20" i="3"/>
  <c r="DA20" i="3"/>
  <c r="CO20" i="3"/>
  <c r="HW18" i="3"/>
  <c r="FC18" i="3"/>
  <c r="HH17" i="3"/>
  <c r="DP17" i="3"/>
  <c r="AS17" i="3"/>
  <c r="JJ16" i="3"/>
  <c r="IX16" i="3"/>
  <c r="IL16" i="3"/>
  <c r="HN16" i="3"/>
  <c r="CL16" i="3"/>
  <c r="FO15" i="3"/>
  <c r="CU15" i="3"/>
  <c r="BW15" i="3"/>
  <c r="U15" i="3"/>
  <c r="LL13" i="3"/>
  <c r="KZ13" i="3"/>
  <c r="KB354" i="3"/>
  <c r="JD354" i="3"/>
  <c r="HZ354" i="3"/>
  <c r="HB354" i="3"/>
  <c r="CL354" i="3"/>
  <c r="BN354" i="3"/>
  <c r="AP354" i="3"/>
  <c r="FF350" i="3"/>
  <c r="EH350" i="3"/>
  <c r="DJ350" i="3"/>
  <c r="CL350" i="3"/>
  <c r="AA349" i="3"/>
  <c r="HK348" i="3"/>
  <c r="GY348" i="3"/>
  <c r="FO348" i="3"/>
  <c r="BW348" i="3"/>
  <c r="LR346" i="3"/>
  <c r="KH346" i="3"/>
  <c r="JV346" i="3"/>
  <c r="X343" i="3"/>
  <c r="LR342" i="3"/>
  <c r="LF342" i="3"/>
  <c r="FL341" i="3"/>
  <c r="EZ341" i="3"/>
  <c r="DP341" i="3"/>
  <c r="DD341" i="3"/>
  <c r="BT341" i="3"/>
  <c r="BH341" i="3"/>
  <c r="HT339" i="3"/>
  <c r="HH339" i="3"/>
  <c r="FX339" i="3"/>
  <c r="FL339" i="3"/>
  <c r="EB339" i="3"/>
  <c r="DP339" i="3"/>
  <c r="ET336" i="3"/>
  <c r="EH336" i="3"/>
  <c r="CX336" i="3"/>
  <c r="CL336" i="3"/>
  <c r="BB336" i="3"/>
  <c r="AP336" i="3"/>
  <c r="DS330" i="3"/>
  <c r="DG330" i="3"/>
  <c r="CU330" i="3"/>
  <c r="JJ328" i="3"/>
  <c r="KZ327" i="3"/>
  <c r="KN327" i="3"/>
  <c r="GV327" i="3"/>
  <c r="AG326" i="3"/>
  <c r="JA325" i="3"/>
  <c r="IO325" i="3"/>
  <c r="HE325" i="3"/>
  <c r="GS325" i="3"/>
  <c r="BQ325" i="3"/>
  <c r="BE325" i="3"/>
  <c r="DA429" i="3"/>
  <c r="IU422" i="3"/>
  <c r="FI422" i="3"/>
  <c r="GD416" i="3"/>
  <c r="CL416" i="3"/>
  <c r="R416" i="3"/>
  <c r="GG414" i="3"/>
  <c r="CO414" i="3"/>
  <c r="DG413" i="3"/>
  <c r="KZ412" i="3"/>
  <c r="HN408" i="3"/>
  <c r="LO407" i="3"/>
  <c r="GA407" i="3"/>
  <c r="LL406" i="3"/>
  <c r="FX406" i="3"/>
  <c r="BH402" i="3"/>
  <c r="U401" i="3"/>
  <c r="U400" i="3"/>
  <c r="O400" i="3"/>
  <c r="I400" i="3"/>
  <c r="LO396" i="3"/>
  <c r="LI396" i="3"/>
  <c r="KW396" i="3"/>
  <c r="KQ396" i="3"/>
  <c r="IC396" i="3"/>
  <c r="GG396" i="3"/>
  <c r="R395" i="3"/>
  <c r="L395" i="3"/>
  <c r="KE392" i="3"/>
  <c r="JS392" i="3"/>
  <c r="JM392" i="3"/>
  <c r="O388" i="3"/>
  <c r="LO387" i="3"/>
  <c r="LC387" i="3"/>
  <c r="KW387" i="3"/>
  <c r="KQ387" i="3"/>
  <c r="JM387" i="3"/>
  <c r="IO387" i="3"/>
  <c r="JP384" i="3"/>
  <c r="HT384" i="3"/>
  <c r="JV382" i="3"/>
  <c r="EZ382" i="3"/>
  <c r="CF382" i="3"/>
  <c r="KQ380" i="3"/>
  <c r="JA380" i="3"/>
  <c r="AP376" i="3"/>
  <c r="AV375" i="3"/>
  <c r="JJ374" i="3"/>
  <c r="BZ374" i="3"/>
  <c r="DD373" i="3"/>
  <c r="CF373" i="3"/>
  <c r="CL372" i="3"/>
  <c r="BN372" i="3"/>
  <c r="KZ371" i="3"/>
  <c r="HH371" i="3"/>
  <c r="IX370" i="3"/>
  <c r="F370" i="3"/>
  <c r="LL369" i="3"/>
  <c r="KN369" i="3"/>
  <c r="EB369" i="3"/>
  <c r="DD369" i="3"/>
  <c r="KK367" i="3"/>
  <c r="KE367" i="3"/>
  <c r="JY367" i="3"/>
  <c r="JM367" i="3"/>
  <c r="JG367" i="3"/>
  <c r="F366" i="3"/>
  <c r="IR365" i="3"/>
  <c r="HT365" i="3"/>
  <c r="HH365" i="3"/>
  <c r="BH365" i="3"/>
  <c r="EH364" i="3"/>
  <c r="DJ364" i="3"/>
  <c r="CX364" i="3"/>
  <c r="BT363" i="3"/>
  <c r="AV363" i="3"/>
  <c r="KH362" i="3"/>
  <c r="JJ362" i="3"/>
  <c r="IX362" i="3"/>
  <c r="CX362" i="3"/>
  <c r="BZ362" i="3"/>
  <c r="BN362" i="3"/>
  <c r="CF361" i="3"/>
  <c r="BH361" i="3"/>
  <c r="AV361" i="3"/>
  <c r="KT360" i="3"/>
  <c r="JV360" i="3"/>
  <c r="JJ360" i="3"/>
  <c r="DJ360" i="3"/>
  <c r="CL360" i="3"/>
  <c r="AV359" i="3"/>
  <c r="U358" i="3"/>
  <c r="FU317" i="3"/>
  <c r="EB317" i="3"/>
  <c r="KE316" i="3"/>
  <c r="IU316" i="3"/>
  <c r="JY315" i="3"/>
  <c r="GG315" i="3"/>
  <c r="CO315" i="3"/>
  <c r="LL314" i="3"/>
  <c r="IR314" i="3"/>
  <c r="IF314" i="3"/>
  <c r="HT314" i="3"/>
  <c r="EZ314" i="3"/>
  <c r="EN314" i="3"/>
  <c r="EB314" i="3"/>
  <c r="BH314" i="3"/>
  <c r="AV314" i="3"/>
  <c r="EH312" i="3"/>
  <c r="AP312" i="3"/>
  <c r="JM311" i="3"/>
  <c r="HT311" i="3"/>
  <c r="EB311" i="3"/>
  <c r="LC310" i="3"/>
  <c r="KQ310" i="3"/>
  <c r="GY310" i="3"/>
  <c r="GJ308" i="3"/>
  <c r="EN308" i="3"/>
  <c r="EB308" i="3"/>
  <c r="AD308" i="3"/>
  <c r="F308" i="3"/>
  <c r="LF307" i="3"/>
  <c r="JV307" i="3"/>
  <c r="BN305" i="3"/>
  <c r="HB295" i="3"/>
  <c r="JM422" i="3"/>
  <c r="JG422" i="3"/>
  <c r="HW422" i="3"/>
  <c r="FU422" i="3"/>
  <c r="FC422" i="3"/>
  <c r="CU422" i="3"/>
  <c r="LL418" i="3"/>
  <c r="JP429" i="3"/>
  <c r="JM424" i="3"/>
  <c r="JA424" i="3"/>
  <c r="HE424" i="3"/>
  <c r="GS424" i="3"/>
  <c r="DM424" i="3"/>
  <c r="BK424" i="3"/>
  <c r="AY424" i="3"/>
  <c r="EK423" i="3"/>
  <c r="AG423" i="3"/>
  <c r="U423" i="3"/>
  <c r="IL419" i="3"/>
  <c r="JV417" i="3"/>
  <c r="IX417" i="3"/>
  <c r="IL417" i="3"/>
  <c r="HN417" i="3"/>
  <c r="GD417" i="3"/>
  <c r="FL417" i="3"/>
  <c r="EZ417" i="3"/>
  <c r="AM415" i="3"/>
  <c r="AG411" i="3"/>
  <c r="U411" i="3"/>
  <c r="HK410" i="3"/>
  <c r="GS410" i="3"/>
  <c r="FU410" i="3"/>
  <c r="FC410" i="3"/>
  <c r="CI410" i="3"/>
  <c r="AM410" i="3"/>
  <c r="HN409" i="3"/>
  <c r="GP409" i="3"/>
  <c r="FR409" i="3"/>
  <c r="ET409" i="3"/>
  <c r="KH403" i="3"/>
  <c r="IL403" i="3"/>
  <c r="AM400" i="3"/>
  <c r="JJ398" i="3"/>
  <c r="IL398" i="3"/>
  <c r="AM397" i="3"/>
  <c r="DJ395" i="3"/>
  <c r="CL395" i="3"/>
  <c r="LR393" i="3"/>
  <c r="LL393" i="3"/>
  <c r="KE393" i="3"/>
  <c r="JY393" i="3"/>
  <c r="JS393" i="3"/>
  <c r="JG393" i="3"/>
  <c r="JA393" i="3"/>
  <c r="IU393" i="3"/>
  <c r="HQ393" i="3"/>
  <c r="GS393" i="3"/>
  <c r="DY393" i="3"/>
  <c r="DA393" i="3"/>
  <c r="BW392" i="3"/>
  <c r="BK392" i="3"/>
  <c r="BE392" i="3"/>
  <c r="AG392" i="3"/>
  <c r="CL391" i="3"/>
  <c r="BN391" i="3"/>
  <c r="LO390" i="3"/>
  <c r="JY389" i="3"/>
  <c r="JS389" i="3"/>
  <c r="JM389" i="3"/>
  <c r="JA389" i="3"/>
  <c r="IU389" i="3"/>
  <c r="HW389" i="3"/>
  <c r="HQ389" i="3"/>
  <c r="HE389" i="3"/>
  <c r="GY389" i="3"/>
  <c r="EK389" i="3"/>
  <c r="CO389" i="3"/>
  <c r="JD388" i="3"/>
  <c r="O386" i="3"/>
  <c r="JP385" i="3"/>
  <c r="JJ385" i="3"/>
  <c r="IX385" i="3"/>
  <c r="IR385" i="3"/>
  <c r="HT385" i="3"/>
  <c r="HN385" i="3"/>
  <c r="HB385" i="3"/>
  <c r="GV385" i="3"/>
  <c r="EH385" i="3"/>
  <c r="CL385" i="3"/>
  <c r="BQ383" i="3"/>
  <c r="AS383" i="3"/>
  <c r="AG383" i="3"/>
  <c r="AA383" i="3"/>
  <c r="LO382" i="3"/>
  <c r="KQ381" i="3"/>
  <c r="BQ380" i="3"/>
  <c r="BK380" i="3"/>
  <c r="AS380" i="3"/>
  <c r="AM380" i="3"/>
  <c r="BB370" i="3"/>
  <c r="LF366" i="3"/>
  <c r="KH366" i="3"/>
  <c r="JV366" i="3"/>
  <c r="DV366" i="3"/>
  <c r="CX366" i="3"/>
  <c r="CL366" i="3"/>
  <c r="FL355" i="3"/>
  <c r="EN355" i="3"/>
  <c r="AA354" i="3"/>
  <c r="GG353" i="3"/>
  <c r="GA353" i="3"/>
  <c r="FU353" i="3"/>
  <c r="FI353" i="3"/>
  <c r="FC353" i="3"/>
  <c r="CO353" i="3"/>
  <c r="DM349" i="3"/>
  <c r="DG349" i="3"/>
  <c r="DA349" i="3"/>
  <c r="CO349" i="3"/>
  <c r="CI349" i="3"/>
  <c r="AD348" i="3"/>
  <c r="R348" i="3"/>
  <c r="L348" i="3"/>
  <c r="LR347" i="3"/>
  <c r="KH347" i="3"/>
  <c r="DJ345" i="3"/>
  <c r="CL345" i="3"/>
  <c r="BN345" i="3"/>
  <c r="GD343" i="3"/>
  <c r="BT342" i="3"/>
  <c r="I341" i="3"/>
  <c r="LC340" i="3"/>
  <c r="JG340" i="3"/>
  <c r="KW338" i="3"/>
  <c r="KQ338" i="3"/>
  <c r="KK338" i="3"/>
  <c r="KE338" i="3"/>
  <c r="JY338" i="3"/>
  <c r="JA338" i="3"/>
  <c r="JY337" i="3"/>
  <c r="IC337" i="3"/>
  <c r="GG337" i="3"/>
  <c r="EK337" i="3"/>
  <c r="JY335" i="3"/>
  <c r="JS335" i="3"/>
  <c r="JM335" i="3"/>
  <c r="JG335" i="3"/>
  <c r="JA335" i="3"/>
  <c r="GS335" i="3"/>
  <c r="GA335" i="3"/>
  <c r="EW335" i="3"/>
  <c r="O334" i="3"/>
  <c r="LC333" i="3"/>
  <c r="LL329" i="3"/>
  <c r="HT329" i="3"/>
  <c r="FX329" i="3"/>
  <c r="EB329" i="3"/>
  <c r="BN328" i="3"/>
  <c r="BB328" i="3"/>
  <c r="AV328" i="3"/>
  <c r="AP328" i="3"/>
  <c r="KK326" i="3"/>
  <c r="LF324" i="3"/>
  <c r="KT324" i="3"/>
  <c r="KN324" i="3"/>
  <c r="KH324" i="3"/>
  <c r="KB324" i="3"/>
  <c r="DV324" i="3"/>
  <c r="DJ324" i="3"/>
  <c r="DD324" i="3"/>
  <c r="CX324" i="3"/>
  <c r="CR324" i="3"/>
  <c r="AD324" i="3"/>
  <c r="HT323" i="3"/>
  <c r="GJ323" i="3"/>
  <c r="IO302" i="3"/>
  <c r="EW302" i="3"/>
  <c r="KB300" i="3"/>
  <c r="IF300" i="3"/>
  <c r="GJ300" i="3"/>
  <c r="CR300" i="3"/>
  <c r="AV300" i="3"/>
  <c r="LI298" i="3"/>
  <c r="HQ298" i="3"/>
  <c r="FL296" i="3"/>
  <c r="KE422" i="3"/>
  <c r="JA422" i="3"/>
  <c r="GM422" i="3"/>
  <c r="FO422" i="3"/>
  <c r="KH429" i="3"/>
  <c r="JV429" i="3"/>
  <c r="IU424" i="3"/>
  <c r="HW424" i="3"/>
  <c r="GY424" i="3"/>
  <c r="GM424" i="3"/>
  <c r="CC424" i="3"/>
  <c r="BE424" i="3"/>
  <c r="KW423" i="3"/>
  <c r="JY423" i="3"/>
  <c r="JM423" i="3"/>
  <c r="FI423" i="3"/>
  <c r="AA423" i="3"/>
  <c r="DV420" i="3"/>
  <c r="CL420" i="3"/>
  <c r="ET419" i="3"/>
  <c r="F419" i="3"/>
  <c r="JD417" i="3"/>
  <c r="IR417" i="3"/>
  <c r="FF417" i="3"/>
  <c r="ET417" i="3"/>
  <c r="CL417" i="3"/>
  <c r="L414" i="3"/>
  <c r="KZ413" i="3"/>
  <c r="O411" i="3"/>
  <c r="HQ410" i="3"/>
  <c r="GY410" i="3"/>
  <c r="FO410" i="3"/>
  <c r="EW410" i="3"/>
  <c r="HT409" i="3"/>
  <c r="HH409" i="3"/>
  <c r="GV409" i="3"/>
  <c r="FL409" i="3"/>
  <c r="EZ409" i="3"/>
  <c r="CF409" i="3"/>
  <c r="JM429" i="3"/>
  <c r="JA428" i="3"/>
  <c r="FU428" i="3"/>
  <c r="FI428" i="3"/>
  <c r="DY428" i="3"/>
  <c r="DM428" i="3"/>
  <c r="EH427" i="3"/>
  <c r="DV427" i="3"/>
  <c r="AP427" i="3"/>
  <c r="AY426" i="3"/>
  <c r="AM426" i="3"/>
  <c r="LL425" i="3"/>
  <c r="KB425" i="3"/>
  <c r="JP425" i="3"/>
  <c r="IF425" i="3"/>
  <c r="HT425" i="3"/>
  <c r="GA425" i="3"/>
  <c r="FC425" i="3"/>
  <c r="KH424" i="3"/>
  <c r="CX424" i="3"/>
  <c r="GD423" i="3"/>
  <c r="EH423" i="3"/>
  <c r="DV423" i="3"/>
  <c r="CL423" i="3"/>
  <c r="JG420" i="3"/>
  <c r="IU420" i="3"/>
  <c r="FO420" i="3"/>
  <c r="FC420" i="3"/>
  <c r="BW420" i="3"/>
  <c r="BK420" i="3"/>
  <c r="AM420" i="3"/>
  <c r="HW419" i="3"/>
  <c r="GM419" i="3"/>
  <c r="EQ419" i="3"/>
  <c r="EE419" i="3"/>
  <c r="CU419" i="3"/>
  <c r="LC417" i="3"/>
  <c r="KQ417" i="3"/>
  <c r="HK417" i="3"/>
  <c r="GY417" i="3"/>
  <c r="DS417" i="3"/>
  <c r="DG417" i="3"/>
  <c r="F415" i="3"/>
  <c r="LF414" i="3"/>
  <c r="HN414" i="3"/>
  <c r="DV411" i="3"/>
  <c r="KH410" i="3"/>
  <c r="BT410" i="3"/>
  <c r="AV410" i="3"/>
  <c r="JA409" i="3"/>
  <c r="IC409" i="3"/>
  <c r="BQ409" i="3"/>
  <c r="AS409" i="3"/>
  <c r="KN404" i="3"/>
  <c r="KH404" i="3"/>
  <c r="KB404" i="3"/>
  <c r="JP404" i="3"/>
  <c r="JJ404" i="3"/>
  <c r="IL404" i="3"/>
  <c r="IF404" i="3"/>
  <c r="HT404" i="3"/>
  <c r="HN404" i="3"/>
  <c r="EZ404" i="3"/>
  <c r="DD404" i="3"/>
  <c r="CX404" i="3"/>
  <c r="CR404" i="3"/>
  <c r="CF404" i="3"/>
  <c r="BZ404" i="3"/>
  <c r="BB404" i="3"/>
  <c r="AV404" i="3"/>
  <c r="LO403" i="3"/>
  <c r="KQ403" i="3"/>
  <c r="HW403" i="3"/>
  <c r="GY403" i="3"/>
  <c r="GA403" i="3"/>
  <c r="FC403" i="3"/>
  <c r="EE403" i="3"/>
  <c r="CU403" i="3"/>
  <c r="CC403" i="3"/>
  <c r="AS403" i="3"/>
  <c r="AG403" i="3"/>
  <c r="I403" i="3"/>
  <c r="LO402" i="3"/>
  <c r="LI402" i="3"/>
  <c r="KK402" i="3"/>
  <c r="KE402" i="3"/>
  <c r="JS402" i="3"/>
  <c r="JM402" i="3"/>
  <c r="FC402" i="3"/>
  <c r="FL401" i="3"/>
  <c r="EN401" i="3"/>
  <c r="IC398" i="3"/>
  <c r="HK397" i="3"/>
  <c r="DD397" i="3"/>
  <c r="CF397" i="3"/>
  <c r="AP397" i="3"/>
  <c r="F397" i="3"/>
  <c r="AD394" i="3"/>
  <c r="R394" i="3"/>
  <c r="LF393" i="3"/>
  <c r="KT393" i="3"/>
  <c r="KN393" i="3"/>
  <c r="KB393" i="3"/>
  <c r="JD393" i="3"/>
  <c r="IF393" i="3"/>
  <c r="HH393" i="3"/>
  <c r="FC391" i="3"/>
  <c r="EE391" i="3"/>
  <c r="DG391" i="3"/>
  <c r="BK391" i="3"/>
  <c r="AM391" i="3"/>
  <c r="IO390" i="3"/>
  <c r="IC390" i="3"/>
  <c r="HW390" i="3"/>
  <c r="O390" i="3"/>
  <c r="I390" i="3"/>
  <c r="KZ389" i="3"/>
  <c r="KB389" i="3"/>
  <c r="JD389" i="3"/>
  <c r="IF389" i="3"/>
  <c r="HH389" i="3"/>
  <c r="GJ389" i="3"/>
  <c r="FL389" i="3"/>
  <c r="EN389" i="3"/>
  <c r="GP387" i="3"/>
  <c r="GD387" i="3"/>
  <c r="FX387" i="3"/>
  <c r="EK386" i="3"/>
  <c r="CO386" i="3"/>
  <c r="CI386" i="3"/>
  <c r="CC386" i="3"/>
  <c r="BQ386" i="3"/>
  <c r="BK386" i="3"/>
  <c r="AM386" i="3"/>
  <c r="L386" i="3"/>
  <c r="LI385" i="3"/>
  <c r="KK385" i="3"/>
  <c r="JG385" i="3"/>
  <c r="II385" i="3"/>
  <c r="HK385" i="3"/>
  <c r="GM385" i="3"/>
  <c r="FO385" i="3"/>
  <c r="EQ385" i="3"/>
  <c r="DS385" i="3"/>
  <c r="CU385" i="3"/>
  <c r="U385" i="3"/>
  <c r="EH383" i="3"/>
  <c r="DV383" i="3"/>
  <c r="CL383" i="3"/>
  <c r="BZ383" i="3"/>
  <c r="AP383" i="3"/>
  <c r="R383" i="3"/>
  <c r="F383" i="3"/>
  <c r="LL382" i="3"/>
  <c r="KE382" i="3"/>
  <c r="EE382" i="3"/>
  <c r="CU382" i="3"/>
  <c r="KB367" i="3"/>
  <c r="JD367" i="3"/>
  <c r="CR367" i="3"/>
  <c r="BT367" i="3"/>
  <c r="LO366" i="3"/>
  <c r="GM366" i="3"/>
  <c r="GA366" i="3"/>
  <c r="EQ366" i="3"/>
  <c r="AM366" i="3"/>
  <c r="GV357" i="3"/>
  <c r="FX357" i="3"/>
  <c r="FU355" i="3"/>
  <c r="CC355" i="3"/>
  <c r="AS355" i="3"/>
  <c r="GY354" i="3"/>
  <c r="GS354" i="3"/>
  <c r="GM354" i="3"/>
  <c r="GA354" i="3"/>
  <c r="FU354" i="3"/>
  <c r="DG354" i="3"/>
  <c r="JD353" i="3"/>
  <c r="IF353" i="3"/>
  <c r="HH353" i="3"/>
  <c r="GJ353" i="3"/>
  <c r="BT353" i="3"/>
  <c r="AV353" i="3"/>
  <c r="JS350" i="3"/>
  <c r="JM350" i="3"/>
  <c r="JG350" i="3"/>
  <c r="IU350" i="3"/>
  <c r="IO350" i="3"/>
  <c r="CI350" i="3"/>
  <c r="CC350" i="3"/>
  <c r="BW350" i="3"/>
  <c r="BK350" i="3"/>
  <c r="BE350" i="3"/>
  <c r="KZ348" i="3"/>
  <c r="U348" i="3"/>
  <c r="I348" i="3"/>
  <c r="KK347" i="3"/>
  <c r="JY347" i="3"/>
  <c r="IO347" i="3"/>
  <c r="JG346" i="3"/>
  <c r="CI346" i="3"/>
  <c r="DA345" i="3"/>
  <c r="BE345" i="3"/>
  <c r="AS345" i="3"/>
  <c r="JS344" i="3"/>
  <c r="II344" i="3"/>
  <c r="HW344" i="3"/>
  <c r="CI344" i="3"/>
  <c r="BW344" i="3"/>
  <c r="AM344" i="3"/>
  <c r="FU343" i="3"/>
  <c r="KE342" i="3"/>
  <c r="BK342" i="3"/>
  <c r="HQ341" i="3"/>
  <c r="FU341" i="3"/>
  <c r="DY341" i="3"/>
  <c r="DS341" i="3"/>
  <c r="DM341" i="3"/>
  <c r="DG341" i="3"/>
  <c r="DA341" i="3"/>
  <c r="CC341" i="3"/>
  <c r="LR340" i="3"/>
  <c r="KH340" i="3"/>
  <c r="JV340" i="3"/>
  <c r="IO339" i="3"/>
  <c r="GS339" i="3"/>
  <c r="EQ339" i="3"/>
  <c r="CU339" i="3"/>
  <c r="KT338" i="3"/>
  <c r="KH338" i="3"/>
  <c r="IX338" i="3"/>
  <c r="IL338" i="3"/>
  <c r="HH337" i="3"/>
  <c r="GV337" i="3"/>
  <c r="FL337" i="3"/>
  <c r="EZ337" i="3"/>
  <c r="DP337" i="3"/>
  <c r="DD337" i="3"/>
  <c r="FC336" i="3"/>
  <c r="DG336" i="3"/>
  <c r="DA336" i="3"/>
  <c r="CU336" i="3"/>
  <c r="CO336" i="3"/>
  <c r="CI336" i="3"/>
  <c r="BK336" i="3"/>
  <c r="AD336" i="3"/>
  <c r="F336" i="3"/>
  <c r="LL335" i="3"/>
  <c r="KZ335" i="3"/>
  <c r="HT335" i="3"/>
  <c r="HH335" i="3"/>
  <c r="ET335" i="3"/>
  <c r="EH335" i="3"/>
  <c r="HT334" i="3"/>
  <c r="DJ334" i="3"/>
  <c r="CF334" i="3"/>
  <c r="BB334" i="3"/>
  <c r="AD334" i="3"/>
  <c r="ET333" i="3"/>
  <c r="EB333" i="3"/>
  <c r="CX333" i="3"/>
  <c r="FR330" i="3"/>
  <c r="FF330" i="3"/>
  <c r="EZ330" i="3"/>
  <c r="ET330" i="3"/>
  <c r="BZ330" i="3"/>
  <c r="BN330" i="3"/>
  <c r="BH330" i="3"/>
  <c r="BB330" i="3"/>
  <c r="JA329" i="3"/>
  <c r="IO329" i="3"/>
  <c r="IC329" i="3"/>
  <c r="FI329" i="3"/>
  <c r="EW329" i="3"/>
  <c r="EK329" i="3"/>
  <c r="BQ329" i="3"/>
  <c r="BE329" i="3"/>
  <c r="AS329" i="3"/>
  <c r="AG328" i="3"/>
  <c r="AA328" i="3"/>
  <c r="U328" i="3"/>
  <c r="IU327" i="3"/>
  <c r="X327" i="3"/>
  <c r="L327" i="3"/>
  <c r="IL326" i="3"/>
  <c r="L326" i="3"/>
  <c r="FX325" i="3"/>
  <c r="FL325" i="3"/>
  <c r="FF325" i="3"/>
  <c r="EZ325" i="3"/>
  <c r="ET325" i="3"/>
  <c r="CF325" i="3"/>
  <c r="O325" i="3"/>
  <c r="GY324" i="3"/>
  <c r="GM324" i="3"/>
  <c r="FC324" i="3"/>
  <c r="EQ324" i="3"/>
  <c r="O324" i="3"/>
  <c r="KK323" i="3"/>
  <c r="JY323" i="3"/>
  <c r="IO323" i="3"/>
  <c r="DA323" i="3"/>
  <c r="CO323" i="3"/>
  <c r="BE323" i="3"/>
  <c r="GJ316" i="3"/>
  <c r="FX316" i="3"/>
  <c r="EN316" i="3"/>
  <c r="EB316" i="3"/>
  <c r="CR316" i="3"/>
  <c r="CF316" i="3"/>
  <c r="JY313" i="3"/>
  <c r="JM313" i="3"/>
  <c r="JG313" i="3"/>
  <c r="JA313" i="3"/>
  <c r="IC313" i="3"/>
  <c r="GG313" i="3"/>
  <c r="FU313" i="3"/>
  <c r="FO313" i="3"/>
  <c r="FI313" i="3"/>
  <c r="CO313" i="3"/>
  <c r="CC313" i="3"/>
  <c r="BW313" i="3"/>
  <c r="BQ313" i="3"/>
  <c r="II312" i="3"/>
  <c r="R312" i="3"/>
  <c r="BQ311" i="3"/>
  <c r="BE311" i="3"/>
  <c r="AY311" i="3"/>
  <c r="AS311" i="3"/>
  <c r="DD310" i="3"/>
  <c r="CR310" i="3"/>
  <c r="CF310" i="3"/>
  <c r="KB309" i="3"/>
  <c r="BN297" i="3"/>
  <c r="KW249" i="3"/>
  <c r="JY249" i="3"/>
  <c r="DJ247" i="3"/>
  <c r="CX247" i="3"/>
  <c r="BN247" i="3"/>
  <c r="BB247" i="3"/>
  <c r="I246" i="3"/>
  <c r="KK245" i="3"/>
  <c r="DG240" i="3"/>
  <c r="CI240" i="3"/>
  <c r="BK240" i="3"/>
  <c r="JS237" i="3"/>
  <c r="JG237" i="3"/>
  <c r="HK237" i="3"/>
  <c r="GY237" i="3"/>
  <c r="GA237" i="3"/>
  <c r="FO237" i="3"/>
  <c r="LR236" i="3"/>
  <c r="KT236" i="3"/>
  <c r="KH236" i="3"/>
  <c r="JV236" i="3"/>
  <c r="JJ236" i="3"/>
  <c r="IX236" i="3"/>
  <c r="HZ236" i="3"/>
  <c r="EW230" i="3"/>
  <c r="KZ225" i="3"/>
  <c r="KN225" i="3"/>
  <c r="F223" i="3"/>
  <c r="LF222" i="3"/>
  <c r="FL219" i="3"/>
  <c r="EZ219" i="3"/>
  <c r="EN219" i="3"/>
  <c r="II216" i="3"/>
  <c r="FO216" i="3"/>
  <c r="FC216" i="3"/>
  <c r="FU215" i="3"/>
  <c r="DM215" i="3"/>
  <c r="DA215" i="3"/>
  <c r="CO215" i="3"/>
  <c r="BW214" i="3"/>
  <c r="AG214" i="3"/>
  <c r="I214" i="3"/>
  <c r="LI213" i="3"/>
  <c r="LC213" i="3"/>
  <c r="AG213" i="3"/>
  <c r="LO212" i="3"/>
  <c r="LI212" i="3"/>
  <c r="O293" i="3"/>
  <c r="HK292" i="3"/>
  <c r="HE292" i="3"/>
  <c r="GM292" i="3"/>
  <c r="GG292" i="3"/>
  <c r="GA292" i="3"/>
  <c r="DS292" i="3"/>
  <c r="JM287" i="3"/>
  <c r="JG287" i="3"/>
  <c r="IO287" i="3"/>
  <c r="II287" i="3"/>
  <c r="IC287" i="3"/>
  <c r="FU287" i="3"/>
  <c r="CC287" i="3"/>
  <c r="IX284" i="3"/>
  <c r="IR284" i="3"/>
  <c r="IL284" i="3"/>
  <c r="HT284" i="3"/>
  <c r="HN284" i="3"/>
  <c r="HH284" i="3"/>
  <c r="BH284" i="3"/>
  <c r="BB284" i="3"/>
  <c r="AJ284" i="3"/>
  <c r="AD284" i="3"/>
  <c r="X284" i="3"/>
  <c r="HT283" i="3"/>
  <c r="F283" i="3"/>
  <c r="LR282" i="3"/>
  <c r="FF282" i="3"/>
  <c r="KN281" i="3"/>
  <c r="JP281" i="3"/>
  <c r="DD281" i="3"/>
  <c r="CF281" i="3"/>
  <c r="JV280" i="3"/>
  <c r="IX280" i="3"/>
  <c r="CL280" i="3"/>
  <c r="BN280" i="3"/>
  <c r="DP279" i="3"/>
  <c r="CR279" i="3"/>
  <c r="FL277" i="3"/>
  <c r="EN277" i="3"/>
  <c r="BT277" i="3"/>
  <c r="AV277" i="3"/>
  <c r="R277" i="3"/>
  <c r="JP276" i="3"/>
  <c r="HT276" i="3"/>
  <c r="HB275" i="3"/>
  <c r="DJ275" i="3"/>
  <c r="DD275" i="3"/>
  <c r="CX275" i="3"/>
  <c r="CL275" i="3"/>
  <c r="CF275" i="3"/>
  <c r="KZ270" i="3"/>
  <c r="JP270" i="3"/>
  <c r="GA266" i="3"/>
  <c r="HQ261" i="3"/>
  <c r="DY261" i="3"/>
  <c r="AP258" i="3"/>
  <c r="BB257" i="3"/>
  <c r="U256" i="3"/>
  <c r="O256" i="3"/>
  <c r="LI255" i="3"/>
  <c r="KK255" i="3"/>
  <c r="JM255" i="3"/>
  <c r="FU217" i="3"/>
  <c r="AS217" i="3"/>
  <c r="L211" i="3"/>
  <c r="IF210" i="3"/>
  <c r="DV209" i="3"/>
  <c r="BZ209" i="3"/>
  <c r="KN204" i="3"/>
  <c r="HT204" i="3"/>
  <c r="EB306" i="3"/>
  <c r="AG305" i="3"/>
  <c r="AA305" i="3"/>
  <c r="U305" i="3"/>
  <c r="JA304" i="3"/>
  <c r="FI304" i="3"/>
  <c r="BQ304" i="3"/>
  <c r="HZ301" i="3"/>
  <c r="HN301" i="3"/>
  <c r="HH301" i="3"/>
  <c r="HB301" i="3"/>
  <c r="EH301" i="3"/>
  <c r="DV301" i="3"/>
  <c r="DP301" i="3"/>
  <c r="DJ301" i="3"/>
  <c r="CL301" i="3"/>
  <c r="DY298" i="3"/>
  <c r="GY294" i="3"/>
  <c r="GS294" i="3"/>
  <c r="GA294" i="3"/>
  <c r="FU294" i="3"/>
  <c r="AM294" i="3"/>
  <c r="U294" i="3"/>
  <c r="JY293" i="3"/>
  <c r="KW289" i="3"/>
  <c r="KQ289" i="3"/>
  <c r="JY289" i="3"/>
  <c r="JS289" i="3"/>
  <c r="JM289" i="3"/>
  <c r="DM289" i="3"/>
  <c r="DG289" i="3"/>
  <c r="CO289" i="3"/>
  <c r="CI289" i="3"/>
  <c r="CC289" i="3"/>
  <c r="LC288" i="3"/>
  <c r="KW288" i="3"/>
  <c r="KQ288" i="3"/>
  <c r="II288" i="3"/>
  <c r="GV285" i="3"/>
  <c r="GP285" i="3"/>
  <c r="GJ285" i="3"/>
  <c r="GD285" i="3"/>
  <c r="FX285" i="3"/>
  <c r="BZ285" i="3"/>
  <c r="AP285" i="3"/>
  <c r="I273" i="3"/>
  <c r="KW272" i="3"/>
  <c r="JY272" i="3"/>
  <c r="JY271" i="3"/>
  <c r="GS267" i="3"/>
  <c r="FR264" i="3"/>
  <c r="BZ264" i="3"/>
  <c r="BT264" i="3"/>
  <c r="BN264" i="3"/>
  <c r="AV264" i="3"/>
  <c r="AP264" i="3"/>
  <c r="R264" i="3"/>
  <c r="L264" i="3"/>
  <c r="LF263" i="3"/>
  <c r="KN263" i="3"/>
  <c r="KH263" i="3"/>
  <c r="JP263" i="3"/>
  <c r="CC263" i="3"/>
  <c r="DS262" i="3"/>
  <c r="DM262" i="3"/>
  <c r="CU262" i="3"/>
  <c r="AY262" i="3"/>
  <c r="KB259" i="3"/>
  <c r="GJ259" i="3"/>
  <c r="GD259" i="3"/>
  <c r="FX259" i="3"/>
  <c r="FR259" i="3"/>
  <c r="FF259" i="3"/>
  <c r="EZ259" i="3"/>
  <c r="ET259" i="3"/>
  <c r="EH259" i="3"/>
  <c r="EB259" i="3"/>
  <c r="DV259" i="3"/>
  <c r="AG252" i="3"/>
  <c r="U252" i="3"/>
  <c r="O252" i="3"/>
  <c r="I252" i="3"/>
  <c r="LI251" i="3"/>
  <c r="JY251" i="3"/>
  <c r="JM251" i="3"/>
  <c r="IU251" i="3"/>
  <c r="IC251" i="3"/>
  <c r="R249" i="3"/>
  <c r="LL248" i="3"/>
  <c r="LF248" i="3"/>
  <c r="KH248" i="3"/>
  <c r="KB248" i="3"/>
  <c r="JP248" i="3"/>
  <c r="JJ248" i="3"/>
  <c r="GV248" i="3"/>
  <c r="DA245" i="3"/>
  <c r="HT240" i="3"/>
  <c r="HH240" i="3"/>
  <c r="HB240" i="3"/>
  <c r="FX240" i="3"/>
  <c r="FL240" i="3"/>
  <c r="FF240" i="3"/>
  <c r="EZ240" i="3"/>
  <c r="EN240" i="3"/>
  <c r="EH240" i="3"/>
  <c r="LL239" i="3"/>
  <c r="HT239" i="3"/>
  <c r="HH239" i="3"/>
  <c r="GJ239" i="3"/>
  <c r="FL239" i="3"/>
  <c r="ET239" i="3"/>
  <c r="EN239" i="3"/>
  <c r="EB239" i="3"/>
  <c r="DD239" i="3"/>
  <c r="CX239" i="3"/>
  <c r="CF239" i="3"/>
  <c r="BZ239" i="3"/>
  <c r="BB239" i="3"/>
  <c r="AV239" i="3"/>
  <c r="AP239" i="3"/>
  <c r="DJ236" i="3"/>
  <c r="LL234" i="3"/>
  <c r="KN234" i="3"/>
  <c r="HZ234" i="3"/>
  <c r="LC231" i="3"/>
  <c r="JS229" i="3"/>
  <c r="HW229" i="3"/>
  <c r="GA229" i="3"/>
  <c r="EE229" i="3"/>
  <c r="EN228" i="3"/>
  <c r="DP226" i="3"/>
  <c r="CL225" i="3"/>
  <c r="GP223" i="3"/>
  <c r="FR223" i="3"/>
  <c r="FF223" i="3"/>
  <c r="DV223" i="3"/>
  <c r="BH222" i="3"/>
  <c r="AV222" i="3"/>
  <c r="LO218" i="3"/>
  <c r="KK218" i="3"/>
  <c r="KE218" i="3"/>
  <c r="HE218" i="3"/>
  <c r="GY218" i="3"/>
  <c r="GG218" i="3"/>
  <c r="GA218" i="3"/>
  <c r="EW218" i="3"/>
  <c r="EQ218" i="3"/>
  <c r="EE218" i="3"/>
  <c r="DG218" i="3"/>
  <c r="CO218" i="3"/>
  <c r="BK218" i="3"/>
  <c r="AY218" i="3"/>
  <c r="AS218" i="3"/>
  <c r="AM218" i="3"/>
  <c r="U218" i="3"/>
  <c r="LC217" i="3"/>
  <c r="KW217" i="3"/>
  <c r="JY217" i="3"/>
  <c r="EK216" i="3"/>
  <c r="DS216" i="3"/>
  <c r="DM216" i="3"/>
  <c r="CU216" i="3"/>
  <c r="BQ215" i="3"/>
  <c r="BK215" i="3"/>
  <c r="AS215" i="3"/>
  <c r="AM215" i="3"/>
  <c r="HH213" i="3"/>
  <c r="GJ213" i="3"/>
  <c r="BB213" i="3"/>
  <c r="AV213" i="3"/>
  <c r="AP213" i="3"/>
  <c r="AD213" i="3"/>
  <c r="LF212" i="3"/>
  <c r="KH212" i="3"/>
  <c r="FR212" i="3"/>
  <c r="DV212" i="3"/>
  <c r="CX212" i="3"/>
  <c r="BZ212" i="3"/>
  <c r="LI211" i="3"/>
  <c r="KT211" i="3"/>
  <c r="IX211" i="3"/>
  <c r="HZ211" i="3"/>
  <c r="EN210" i="3"/>
  <c r="KW207" i="3"/>
  <c r="KQ207" i="3"/>
  <c r="JA207" i="3"/>
  <c r="IU207" i="3"/>
  <c r="IC207" i="3"/>
  <c r="HE207" i="3"/>
  <c r="DM207" i="3"/>
  <c r="DG207" i="3"/>
  <c r="BQ207" i="3"/>
  <c r="BK207" i="3"/>
  <c r="AS207" i="3"/>
  <c r="R206" i="3"/>
  <c r="LF205" i="3"/>
  <c r="O310" i="3"/>
  <c r="IC309" i="3"/>
  <c r="HQ309" i="3"/>
  <c r="GG308" i="3"/>
  <c r="CO308" i="3"/>
  <c r="II307" i="3"/>
  <c r="BK306" i="3"/>
  <c r="AY306" i="3"/>
  <c r="AM306" i="3"/>
  <c r="HW305" i="3"/>
  <c r="EE305" i="3"/>
  <c r="AM305" i="3"/>
  <c r="FL304" i="3"/>
  <c r="DP304" i="3"/>
  <c r="DD304" i="3"/>
  <c r="KT303" i="3"/>
  <c r="IX303" i="3"/>
  <c r="BH302" i="3"/>
  <c r="O302" i="3"/>
  <c r="JM301" i="3"/>
  <c r="JA301" i="3"/>
  <c r="IO301" i="3"/>
  <c r="FU301" i="3"/>
  <c r="FI301" i="3"/>
  <c r="EW301" i="3"/>
  <c r="CC301" i="3"/>
  <c r="BQ301" i="3"/>
  <c r="BE301" i="3"/>
  <c r="FR299" i="3"/>
  <c r="DV299" i="3"/>
  <c r="CL299" i="3"/>
  <c r="CF298" i="3"/>
  <c r="BT298" i="3"/>
  <c r="AD298" i="3"/>
  <c r="X298" i="3"/>
  <c r="L298" i="3"/>
  <c r="HB297" i="3"/>
  <c r="FR297" i="3"/>
  <c r="BZ297" i="3"/>
  <c r="KZ296" i="3"/>
  <c r="KN296" i="3"/>
  <c r="GV296" i="3"/>
  <c r="FC296" i="3"/>
  <c r="BK296" i="3"/>
  <c r="X296" i="3"/>
  <c r="L296" i="3"/>
  <c r="IL295" i="3"/>
  <c r="GS295" i="3"/>
  <c r="CO295" i="3"/>
  <c r="L295" i="3"/>
  <c r="IF294" i="3"/>
  <c r="HH294" i="3"/>
  <c r="CR294" i="3"/>
  <c r="BT294" i="3"/>
  <c r="AV294" i="3"/>
  <c r="JJ293" i="3"/>
  <c r="IL293" i="3"/>
  <c r="HN293" i="3"/>
  <c r="GP293" i="3"/>
  <c r="BZ293" i="3"/>
  <c r="BB293" i="3"/>
  <c r="IC291" i="3"/>
  <c r="GS291" i="3"/>
  <c r="GG291" i="3"/>
  <c r="CI290" i="3"/>
  <c r="CC290" i="3"/>
  <c r="BK290" i="3"/>
  <c r="BE290" i="3"/>
  <c r="AY290" i="3"/>
  <c r="F290" i="3"/>
  <c r="LF289" i="3"/>
  <c r="GP289" i="3"/>
  <c r="FR289" i="3"/>
  <c r="ET289" i="3"/>
  <c r="DV289" i="3"/>
  <c r="HT288" i="3"/>
  <c r="GV288" i="3"/>
  <c r="FX288" i="3"/>
  <c r="EZ288" i="3"/>
  <c r="GY286" i="3"/>
  <c r="GM286" i="3"/>
  <c r="FC286" i="3"/>
  <c r="EQ286" i="3"/>
  <c r="AM286" i="3"/>
  <c r="AG286" i="3"/>
  <c r="U286" i="3"/>
  <c r="IO285" i="3"/>
  <c r="IC285" i="3"/>
  <c r="HE285" i="3"/>
  <c r="EW285" i="3"/>
  <c r="EK285" i="3"/>
  <c r="DA285" i="3"/>
  <c r="CO285" i="3"/>
  <c r="CC285" i="3"/>
  <c r="HQ276" i="3"/>
  <c r="HE276" i="3"/>
  <c r="GS276" i="3"/>
  <c r="GM276" i="3"/>
  <c r="DG276" i="3"/>
  <c r="BK276" i="3"/>
  <c r="R276" i="3"/>
  <c r="F276" i="3"/>
  <c r="LF275" i="3"/>
  <c r="KT275" i="3"/>
  <c r="JJ275" i="3"/>
  <c r="X275" i="3"/>
  <c r="KZ274" i="3"/>
  <c r="KN274" i="3"/>
  <c r="JD274" i="3"/>
  <c r="BT274" i="3"/>
  <c r="KH273" i="3"/>
  <c r="JJ273" i="3"/>
  <c r="HN273" i="3"/>
  <c r="FF273" i="3"/>
  <c r="ET273" i="3"/>
  <c r="DV273" i="3"/>
  <c r="DJ273" i="3"/>
  <c r="BN273" i="3"/>
  <c r="BB273" i="3"/>
  <c r="L273" i="3"/>
  <c r="KZ272" i="3"/>
  <c r="KN272" i="3"/>
  <c r="F272" i="3"/>
  <c r="KZ271" i="3"/>
  <c r="KN271" i="3"/>
  <c r="AS271" i="3"/>
  <c r="HW270" i="3"/>
  <c r="FI269" i="3"/>
  <c r="EE268" i="3"/>
  <c r="F268" i="3"/>
  <c r="LL267" i="3"/>
  <c r="KZ267" i="3"/>
  <c r="JP267" i="3"/>
  <c r="JD267" i="3"/>
  <c r="HT267" i="3"/>
  <c r="HH267" i="3"/>
  <c r="AG266" i="3"/>
  <c r="DM265" i="3"/>
  <c r="DA265" i="3"/>
  <c r="BQ265" i="3"/>
  <c r="BE265" i="3"/>
  <c r="FO264" i="3"/>
  <c r="EQ264" i="3"/>
  <c r="DS264" i="3"/>
  <c r="CU264" i="3"/>
  <c r="BW264" i="3"/>
  <c r="AY264" i="3"/>
  <c r="U264" i="3"/>
  <c r="LI263" i="3"/>
  <c r="KK263" i="3"/>
  <c r="DD263" i="3"/>
  <c r="CF263" i="3"/>
  <c r="BH263" i="3"/>
  <c r="LF262" i="3"/>
  <c r="HN262" i="3"/>
  <c r="HB262" i="3"/>
  <c r="GD262" i="3"/>
  <c r="BZ260" i="3"/>
  <c r="FO259" i="3"/>
  <c r="EQ259" i="3"/>
  <c r="DS259" i="3"/>
  <c r="CU259" i="3"/>
  <c r="BW259" i="3"/>
  <c r="AY259" i="3"/>
  <c r="AM259" i="3"/>
  <c r="R257" i="3"/>
  <c r="F257" i="3"/>
  <c r="KT256" i="3"/>
  <c r="KH256" i="3"/>
  <c r="IX256" i="3"/>
  <c r="IL256" i="3"/>
  <c r="U255" i="3"/>
  <c r="KW254" i="3"/>
  <c r="KK254" i="3"/>
  <c r="JA254" i="3"/>
  <c r="IO254" i="3"/>
  <c r="HE254" i="3"/>
  <c r="LO253" i="3"/>
  <c r="JG253" i="3"/>
  <c r="HK253" i="3"/>
  <c r="GM253" i="3"/>
  <c r="CI253" i="3"/>
  <c r="BK253" i="3"/>
  <c r="AM253" i="3"/>
  <c r="II252" i="3"/>
  <c r="R252" i="3"/>
  <c r="F252" i="3"/>
  <c r="LR251" i="3"/>
  <c r="KT251" i="3"/>
  <c r="JV251" i="3"/>
  <c r="IL251" i="3"/>
  <c r="HN251" i="3"/>
  <c r="CF250" i="3"/>
  <c r="BT250" i="3"/>
  <c r="I249" i="3"/>
  <c r="LO248" i="3"/>
  <c r="GA248" i="3"/>
  <c r="FC248" i="3"/>
  <c r="EE248" i="3"/>
  <c r="DG248" i="3"/>
  <c r="CI248" i="3"/>
  <c r="BK248" i="3"/>
  <c r="AM248" i="3"/>
  <c r="EQ247" i="3"/>
  <c r="DS247" i="3"/>
  <c r="AY247" i="3"/>
  <c r="AD246" i="3"/>
  <c r="CF245" i="3"/>
  <c r="BH245" i="3"/>
  <c r="I244" i="3"/>
  <c r="KK243" i="3"/>
  <c r="JY243" i="3"/>
  <c r="IO243" i="3"/>
  <c r="IC243" i="3"/>
  <c r="GS243" i="3"/>
  <c r="GG243" i="3"/>
  <c r="EW243" i="3"/>
  <c r="GY240" i="3"/>
  <c r="GA240" i="3"/>
  <c r="FC240" i="3"/>
  <c r="LI239" i="3"/>
  <c r="KK239" i="3"/>
  <c r="JM239" i="3"/>
  <c r="IO239" i="3"/>
  <c r="HQ239" i="3"/>
  <c r="GS239" i="3"/>
  <c r="FU239" i="3"/>
  <c r="EW239" i="3"/>
  <c r="DY239" i="3"/>
  <c r="CU239" i="3"/>
  <c r="CI239" i="3"/>
  <c r="BK239" i="3"/>
  <c r="AM239" i="3"/>
  <c r="CO236" i="3"/>
  <c r="BQ236" i="3"/>
  <c r="AS236" i="3"/>
  <c r="LI234" i="3"/>
  <c r="JY234" i="3"/>
  <c r="JM234" i="3"/>
  <c r="IC234" i="3"/>
  <c r="CC234" i="3"/>
  <c r="BQ234" i="3"/>
  <c r="HE232" i="3"/>
  <c r="DM232" i="3"/>
  <c r="L230" i="3"/>
  <c r="JD229" i="3"/>
  <c r="IR229" i="3"/>
  <c r="IF229" i="3"/>
  <c r="HH229" i="3"/>
  <c r="GV229" i="3"/>
  <c r="GJ229" i="3"/>
  <c r="EK228" i="3"/>
  <c r="DA228" i="3"/>
  <c r="II227" i="3"/>
  <c r="GM227" i="3"/>
  <c r="EE227" i="3"/>
  <c r="BW227" i="3"/>
  <c r="BQ227" i="3"/>
  <c r="BK227" i="3"/>
  <c r="BE227" i="3"/>
  <c r="AM227" i="3"/>
  <c r="R227" i="3"/>
  <c r="LO225" i="3"/>
  <c r="LI225" i="3"/>
  <c r="LC225" i="3"/>
  <c r="KW225" i="3"/>
  <c r="KE225" i="3"/>
  <c r="II225" i="3"/>
  <c r="I225" i="3"/>
  <c r="LI224" i="3"/>
  <c r="LC224" i="3"/>
  <c r="JM224" i="3"/>
  <c r="IC224" i="3"/>
  <c r="HE224" i="3"/>
  <c r="GY224" i="3"/>
  <c r="GS224" i="3"/>
  <c r="GM224" i="3"/>
  <c r="FU224" i="3"/>
  <c r="FO224" i="3"/>
  <c r="EK224" i="3"/>
  <c r="U223" i="3"/>
  <c r="KW222" i="3"/>
  <c r="IC222" i="3"/>
  <c r="LO219" i="3"/>
  <c r="LI219" i="3"/>
  <c r="KW219" i="3"/>
  <c r="KK219" i="3"/>
  <c r="HK219" i="3"/>
  <c r="GA219" i="3"/>
  <c r="FU219" i="3"/>
  <c r="FC219" i="3"/>
  <c r="EW219" i="3"/>
  <c r="CI219" i="3"/>
  <c r="AM219" i="3"/>
  <c r="F219" i="3"/>
  <c r="LR218" i="3"/>
  <c r="LL218" i="3"/>
  <c r="LF218" i="3"/>
  <c r="KZ218" i="3"/>
  <c r="X217" i="3"/>
  <c r="LR216" i="3"/>
  <c r="JV216" i="3"/>
  <c r="IX216" i="3"/>
  <c r="HZ216" i="3"/>
  <c r="GD216" i="3"/>
  <c r="FF216" i="3"/>
  <c r="JD215" i="3"/>
  <c r="HT215" i="3"/>
  <c r="GD215" i="3"/>
  <c r="FR215" i="3"/>
  <c r="EH215" i="3"/>
  <c r="DJ215" i="3"/>
  <c r="CL215" i="3"/>
  <c r="X215" i="3"/>
  <c r="R215" i="3"/>
  <c r="F215" i="3"/>
  <c r="KZ214" i="3"/>
  <c r="GG213" i="3"/>
  <c r="U211" i="3"/>
  <c r="IF206" i="3"/>
  <c r="GJ206" i="3"/>
  <c r="CR206" i="3"/>
  <c r="KH205" i="3"/>
  <c r="HN205" i="3"/>
  <c r="DD204" i="3"/>
  <c r="HZ203" i="3"/>
  <c r="FF203" i="3"/>
  <c r="AP203" i="3"/>
  <c r="FL202" i="3"/>
  <c r="CR202" i="3"/>
  <c r="LF201" i="3"/>
  <c r="KH201" i="3"/>
  <c r="JP200" i="3"/>
  <c r="HT200" i="3"/>
  <c r="GV200" i="3"/>
  <c r="FX200" i="3"/>
  <c r="DD200" i="3"/>
  <c r="HB199" i="3"/>
  <c r="EH199" i="3"/>
  <c r="X199" i="3"/>
  <c r="R199" i="3"/>
  <c r="JD198" i="3"/>
  <c r="JJ197" i="3"/>
  <c r="HN197" i="3"/>
  <c r="DV197" i="3"/>
  <c r="AD197" i="3"/>
  <c r="LO195" i="3"/>
  <c r="LI195" i="3"/>
  <c r="KQ195" i="3"/>
  <c r="JS195" i="3"/>
  <c r="JM195" i="3"/>
  <c r="HW195" i="3"/>
  <c r="HQ195" i="3"/>
  <c r="GA195" i="3"/>
  <c r="FU195" i="3"/>
  <c r="EE195" i="3"/>
  <c r="DY195" i="3"/>
  <c r="DG195" i="3"/>
  <c r="CI195" i="3"/>
  <c r="CC195" i="3"/>
  <c r="LR193" i="3"/>
  <c r="LL193" i="3"/>
  <c r="KT193" i="3"/>
  <c r="JV193" i="3"/>
  <c r="JP193" i="3"/>
  <c r="HZ193" i="3"/>
  <c r="HT193" i="3"/>
  <c r="HB193" i="3"/>
  <c r="GD193" i="3"/>
  <c r="FX193" i="3"/>
  <c r="EH193" i="3"/>
  <c r="EB193" i="3"/>
  <c r="DJ193" i="3"/>
  <c r="HN192" i="3"/>
  <c r="FX192" i="3"/>
  <c r="FR192" i="3"/>
  <c r="EZ192" i="3"/>
  <c r="KH190" i="3"/>
  <c r="AD190" i="3"/>
  <c r="GV189" i="3"/>
  <c r="FX189" i="3"/>
  <c r="FR189" i="3"/>
  <c r="EZ189" i="3"/>
  <c r="EB189" i="3"/>
  <c r="O188" i="3"/>
  <c r="AS187" i="3"/>
  <c r="GA185" i="3"/>
  <c r="KZ183" i="3"/>
  <c r="CC183" i="3"/>
  <c r="BW183" i="3"/>
  <c r="BE183" i="3"/>
  <c r="AG183" i="3"/>
  <c r="HK182" i="3"/>
  <c r="HE182" i="3"/>
  <c r="GM182" i="3"/>
  <c r="FO182" i="3"/>
  <c r="BQ181" i="3"/>
  <c r="U181" i="3"/>
  <c r="GG179" i="3"/>
  <c r="LO178" i="3"/>
  <c r="LC178" i="3"/>
  <c r="KZ177" i="3"/>
  <c r="KN177" i="3"/>
  <c r="KB177" i="3"/>
  <c r="BB176" i="3"/>
  <c r="JS212" i="3"/>
  <c r="JM212" i="3"/>
  <c r="IU212" i="3"/>
  <c r="IO212" i="3"/>
  <c r="HW212" i="3"/>
  <c r="HQ212" i="3"/>
  <c r="GA212" i="3"/>
  <c r="FU212" i="3"/>
  <c r="FC212" i="3"/>
  <c r="EW212" i="3"/>
  <c r="EE212" i="3"/>
  <c r="DY212" i="3"/>
  <c r="KW211" i="3"/>
  <c r="JY211" i="3"/>
  <c r="JS211" i="3"/>
  <c r="JG211" i="3"/>
  <c r="JA211" i="3"/>
  <c r="GG211" i="3"/>
  <c r="FI211" i="3"/>
  <c r="EK211" i="3"/>
  <c r="EE211" i="3"/>
  <c r="DY211" i="3"/>
  <c r="DS211" i="3"/>
  <c r="CI211" i="3"/>
  <c r="CC211" i="3"/>
  <c r="BW211" i="3"/>
  <c r="BE211" i="3"/>
  <c r="AS211" i="3"/>
  <c r="AM211" i="3"/>
  <c r="X211" i="3"/>
  <c r="KW209" i="3"/>
  <c r="KK209" i="3"/>
  <c r="KE209" i="3"/>
  <c r="JS209" i="3"/>
  <c r="IO209" i="3"/>
  <c r="HW209" i="3"/>
  <c r="HE209" i="3"/>
  <c r="GS209" i="3"/>
  <c r="GM209" i="3"/>
  <c r="GA209" i="3"/>
  <c r="II208" i="3"/>
  <c r="GM208" i="3"/>
  <c r="LI207" i="3"/>
  <c r="O207" i="3"/>
  <c r="LC206" i="3"/>
  <c r="KQ206" i="3"/>
  <c r="IU206" i="3"/>
  <c r="CU206" i="3"/>
  <c r="CI206" i="3"/>
  <c r="JY205" i="3"/>
  <c r="HQ205" i="3"/>
  <c r="HE205" i="3"/>
  <c r="CO205" i="3"/>
  <c r="AG205" i="3"/>
  <c r="KQ204" i="3"/>
  <c r="JS204" i="3"/>
  <c r="JM204" i="3"/>
  <c r="IU204" i="3"/>
  <c r="IO204" i="3"/>
  <c r="U203" i="3"/>
  <c r="LC202" i="3"/>
  <c r="KW202" i="3"/>
  <c r="CU202" i="3"/>
  <c r="CI202" i="3"/>
  <c r="AG202" i="3"/>
  <c r="KK201" i="3"/>
  <c r="JY201" i="3"/>
  <c r="BZ201" i="3"/>
  <c r="GA200" i="3"/>
  <c r="DG200" i="3"/>
  <c r="CU200" i="3"/>
  <c r="CF200" i="3"/>
  <c r="GS199" i="3"/>
  <c r="EK199" i="3"/>
  <c r="DY199" i="3"/>
  <c r="DJ199" i="3"/>
  <c r="AP199" i="3"/>
  <c r="O199" i="3"/>
  <c r="LO198" i="3"/>
  <c r="JG198" i="3"/>
  <c r="IU198" i="3"/>
  <c r="IF198" i="3"/>
  <c r="FL198" i="3"/>
  <c r="AV198" i="3"/>
  <c r="HQ197" i="3"/>
  <c r="HE197" i="3"/>
  <c r="GS197" i="3"/>
  <c r="GG197" i="3"/>
  <c r="DY197" i="3"/>
  <c r="DM197" i="3"/>
  <c r="CX197" i="3"/>
  <c r="LO196" i="3"/>
  <c r="HW196" i="3"/>
  <c r="GA196" i="3"/>
  <c r="EE196" i="3"/>
  <c r="CI196" i="3"/>
  <c r="GP195" i="3"/>
  <c r="GD195" i="3"/>
  <c r="ET195" i="3"/>
  <c r="EH195" i="3"/>
  <c r="CX195" i="3"/>
  <c r="CL195" i="3"/>
  <c r="AD195" i="3"/>
  <c r="X195" i="3"/>
  <c r="KT194" i="3"/>
  <c r="IX194" i="3"/>
  <c r="FF194" i="3"/>
  <c r="DJ194" i="3"/>
  <c r="LI192" i="3"/>
  <c r="JM192" i="3"/>
  <c r="JD191" i="3"/>
  <c r="HN191" i="3"/>
  <c r="HH191" i="3"/>
  <c r="GP191" i="3"/>
  <c r="BZ191" i="3"/>
  <c r="BT191" i="3"/>
  <c r="X191" i="3"/>
  <c r="IL190" i="3"/>
  <c r="GP190" i="3"/>
  <c r="LC189" i="3"/>
  <c r="LI188" i="3"/>
  <c r="KK188" i="3"/>
  <c r="JG188" i="3"/>
  <c r="II188" i="3"/>
  <c r="HW188" i="3"/>
  <c r="GM188" i="3"/>
  <c r="GA188" i="3"/>
  <c r="FU188" i="3"/>
  <c r="FO188" i="3"/>
  <c r="EW188" i="3"/>
  <c r="EB187" i="3"/>
  <c r="AD187" i="3"/>
  <c r="L187" i="3"/>
  <c r="HN186" i="3"/>
  <c r="GP186" i="3"/>
  <c r="FR186" i="3"/>
  <c r="FL186" i="3"/>
  <c r="ET186" i="3"/>
  <c r="JJ185" i="3"/>
  <c r="II184" i="3"/>
  <c r="DP183" i="3"/>
  <c r="IX182" i="3"/>
  <c r="EN180" i="3"/>
  <c r="EB180" i="3"/>
  <c r="DV180" i="3"/>
  <c r="DD180" i="3"/>
  <c r="CR180" i="3"/>
  <c r="LR179" i="3"/>
  <c r="KH179" i="3"/>
  <c r="U176" i="3"/>
  <c r="BN174" i="3"/>
  <c r="FX170" i="3"/>
  <c r="LR202" i="3"/>
  <c r="LF202" i="3"/>
  <c r="DA199" i="3"/>
  <c r="CL196" i="3"/>
  <c r="BN196" i="3"/>
  <c r="BB196" i="3"/>
  <c r="FI194" i="3"/>
  <c r="DY194" i="3"/>
  <c r="CO194" i="3"/>
  <c r="CC194" i="3"/>
  <c r="BN194" i="3"/>
  <c r="O194" i="3"/>
  <c r="LO193" i="3"/>
  <c r="GA193" i="3"/>
  <c r="EE193" i="3"/>
  <c r="CI193" i="3"/>
  <c r="AM193" i="3"/>
  <c r="LL192" i="3"/>
  <c r="KN192" i="3"/>
  <c r="KB192" i="3"/>
  <c r="IF192" i="3"/>
  <c r="HQ192" i="3"/>
  <c r="FU192" i="3"/>
  <c r="EK191" i="3"/>
  <c r="DY191" i="3"/>
  <c r="CO191" i="3"/>
  <c r="CC191" i="3"/>
  <c r="I191" i="3"/>
  <c r="HW190" i="3"/>
  <c r="HK190" i="3"/>
  <c r="FO190" i="3"/>
  <c r="LL189" i="3"/>
  <c r="KN189" i="3"/>
  <c r="KB189" i="3"/>
  <c r="IF189" i="3"/>
  <c r="HK189" i="3"/>
  <c r="DS189" i="3"/>
  <c r="AA189" i="3"/>
  <c r="U189" i="3"/>
  <c r="JP188" i="3"/>
  <c r="JD188" i="3"/>
  <c r="IR188" i="3"/>
  <c r="IF188" i="3"/>
  <c r="HT188" i="3"/>
  <c r="GJ188" i="3"/>
  <c r="FX188" i="3"/>
  <c r="FL188" i="3"/>
  <c r="EZ188" i="3"/>
  <c r="DD188" i="3"/>
  <c r="LI187" i="3"/>
  <c r="KW187" i="3"/>
  <c r="KK187" i="3"/>
  <c r="EK187" i="3"/>
  <c r="DY187" i="3"/>
  <c r="AG187" i="3"/>
  <c r="U187" i="3"/>
  <c r="I187" i="3"/>
  <c r="KW186" i="3"/>
  <c r="GM186" i="3"/>
  <c r="GA186" i="3"/>
  <c r="FO186" i="3"/>
  <c r="FC186" i="3"/>
  <c r="EQ186" i="3"/>
  <c r="EE186" i="3"/>
  <c r="JS185" i="3"/>
  <c r="JG185" i="3"/>
  <c r="F185" i="3"/>
  <c r="IF184" i="3"/>
  <c r="EB184" i="3"/>
  <c r="DP184" i="3"/>
  <c r="BT184" i="3"/>
  <c r="AY184" i="3"/>
  <c r="DY183" i="3"/>
  <c r="DM183" i="3"/>
  <c r="JG182" i="3"/>
  <c r="IU182" i="3"/>
  <c r="AA182" i="3"/>
  <c r="U182" i="3"/>
  <c r="FR181" i="3"/>
  <c r="ET181" i="3"/>
  <c r="DV181" i="3"/>
  <c r="DP181" i="3"/>
  <c r="CX181" i="3"/>
  <c r="AP181" i="3"/>
  <c r="HH180" i="3"/>
  <c r="EK180" i="3"/>
  <c r="DY180" i="3"/>
  <c r="DM180" i="3"/>
  <c r="DA180" i="3"/>
  <c r="X179" i="3"/>
  <c r="BH178" i="3"/>
  <c r="AV178" i="3"/>
  <c r="F178" i="3"/>
  <c r="EB177" i="3"/>
  <c r="BT177" i="3"/>
  <c r="LR176" i="3"/>
  <c r="LF176" i="3"/>
  <c r="KT176" i="3"/>
  <c r="KH176" i="3"/>
  <c r="JV176" i="3"/>
  <c r="AD162" i="3"/>
  <c r="KQ159" i="3"/>
  <c r="JS159" i="3"/>
  <c r="BH174" i="3"/>
  <c r="KZ173" i="3"/>
  <c r="IL172" i="3"/>
  <c r="IF172" i="3"/>
  <c r="GP172" i="3"/>
  <c r="GJ172" i="3"/>
  <c r="FR172" i="3"/>
  <c r="FL172" i="3"/>
  <c r="CF170" i="3"/>
  <c r="BH170" i="3"/>
  <c r="BB170" i="3"/>
  <c r="AV170" i="3"/>
  <c r="AP170" i="3"/>
  <c r="LR167" i="3"/>
  <c r="LL167" i="3"/>
  <c r="LF167" i="3"/>
  <c r="JV167" i="3"/>
  <c r="HZ167" i="3"/>
  <c r="HT167" i="3"/>
  <c r="HN167" i="3"/>
  <c r="EH167" i="3"/>
  <c r="DM165" i="3"/>
  <c r="DG165" i="3"/>
  <c r="LR164" i="3"/>
  <c r="LL164" i="3"/>
  <c r="HZ164" i="3"/>
  <c r="HT164" i="3"/>
  <c r="JG163" i="3"/>
  <c r="JA163" i="3"/>
  <c r="IU163" i="3"/>
  <c r="IO163" i="3"/>
  <c r="FO163" i="3"/>
  <c r="FI163" i="3"/>
  <c r="FC163" i="3"/>
  <c r="EW163" i="3"/>
  <c r="DS163" i="3"/>
  <c r="BW163" i="3"/>
  <c r="BQ163" i="3"/>
  <c r="BW159" i="3"/>
  <c r="BQ159" i="3"/>
  <c r="BK159" i="3"/>
  <c r="BE159" i="3"/>
  <c r="AY159" i="3"/>
  <c r="AS159" i="3"/>
  <c r="AA158" i="3"/>
  <c r="O158" i="3"/>
  <c r="DS155" i="3"/>
  <c r="CU155" i="3"/>
  <c r="BW155" i="3"/>
  <c r="AY155" i="3"/>
  <c r="AA155" i="3"/>
  <c r="O155" i="3"/>
  <c r="I155" i="3"/>
  <c r="JD154" i="3"/>
  <c r="HT154" i="3"/>
  <c r="GV154" i="3"/>
  <c r="FX154" i="3"/>
  <c r="HQ153" i="3"/>
  <c r="GS153" i="3"/>
  <c r="FU153" i="3"/>
  <c r="EK153" i="3"/>
  <c r="DY153" i="3"/>
  <c r="CC153" i="3"/>
  <c r="EZ150" i="3"/>
  <c r="O150" i="3"/>
  <c r="IC149" i="3"/>
  <c r="CO149" i="3"/>
  <c r="BE149" i="3"/>
  <c r="AG149" i="3"/>
  <c r="U149" i="3"/>
  <c r="AA146" i="3"/>
  <c r="HE145" i="3"/>
  <c r="GS145" i="3"/>
  <c r="FI145" i="3"/>
  <c r="DV143" i="3"/>
  <c r="DJ143" i="3"/>
  <c r="DD143" i="3"/>
  <c r="CX143" i="3"/>
  <c r="CR143" i="3"/>
  <c r="LF142" i="3"/>
  <c r="JV142" i="3"/>
  <c r="II178" i="3"/>
  <c r="HW178" i="3"/>
  <c r="HK178" i="3"/>
  <c r="AY178" i="3"/>
  <c r="AM178" i="3"/>
  <c r="I178" i="3"/>
  <c r="KW177" i="3"/>
  <c r="KK177" i="3"/>
  <c r="JY177" i="3"/>
  <c r="FL177" i="3"/>
  <c r="LO176" i="3"/>
  <c r="IL176" i="3"/>
  <c r="HZ176" i="3"/>
  <c r="HN176" i="3"/>
  <c r="CI176" i="3"/>
  <c r="BW176" i="3"/>
  <c r="BQ176" i="3"/>
  <c r="AY176" i="3"/>
  <c r="AD176" i="3"/>
  <c r="LC175" i="3"/>
  <c r="EQ175" i="3"/>
  <c r="AG175" i="3"/>
  <c r="HE174" i="3"/>
  <c r="GS174" i="3"/>
  <c r="GM174" i="3"/>
  <c r="GG174" i="3"/>
  <c r="FI174" i="3"/>
  <c r="CR173" i="3"/>
  <c r="IC172" i="3"/>
  <c r="HE172" i="3"/>
  <c r="GG172" i="3"/>
  <c r="BW170" i="3"/>
  <c r="AY170" i="3"/>
  <c r="AM170" i="3"/>
  <c r="JS167" i="3"/>
  <c r="IU167" i="3"/>
  <c r="GA167" i="3"/>
  <c r="FC167" i="3"/>
  <c r="DA164" i="3"/>
  <c r="CC164" i="3"/>
  <c r="AG164" i="3"/>
  <c r="AA164" i="3"/>
  <c r="U164" i="3"/>
  <c r="O164" i="3"/>
  <c r="KT163" i="3"/>
  <c r="JV163" i="3"/>
  <c r="HB163" i="3"/>
  <c r="GD163" i="3"/>
  <c r="DJ163" i="3"/>
  <c r="CL163" i="3"/>
  <c r="DP162" i="3"/>
  <c r="DJ162" i="3"/>
  <c r="KW161" i="3"/>
  <c r="KQ161" i="3"/>
  <c r="HE161" i="3"/>
  <c r="GY161" i="3"/>
  <c r="BZ176" i="3"/>
  <c r="KT175" i="3"/>
  <c r="CO173" i="3"/>
  <c r="BQ173" i="3"/>
  <c r="AS173" i="3"/>
  <c r="CI171" i="3"/>
  <c r="BK171" i="3"/>
  <c r="AM171" i="3"/>
  <c r="IR170" i="3"/>
  <c r="HT170" i="3"/>
  <c r="GV170" i="3"/>
  <c r="U168" i="3"/>
  <c r="O162" i="3"/>
  <c r="I162" i="3"/>
  <c r="LL161" i="3"/>
  <c r="JP161" i="3"/>
  <c r="IR161" i="3"/>
  <c r="FX161" i="3"/>
  <c r="EZ161" i="3"/>
  <c r="DM161" i="3"/>
  <c r="DG161" i="3"/>
  <c r="LR160" i="3"/>
  <c r="LL160" i="3"/>
  <c r="BN160" i="3"/>
  <c r="L160" i="3"/>
  <c r="AG159" i="3"/>
  <c r="KE158" i="3"/>
  <c r="JY158" i="3"/>
  <c r="JS158" i="3"/>
  <c r="JG158" i="3"/>
  <c r="JA158" i="3"/>
  <c r="DG158" i="3"/>
  <c r="DA158" i="3"/>
  <c r="KN157" i="3"/>
  <c r="KH157" i="3"/>
  <c r="KB157" i="3"/>
  <c r="JV157" i="3"/>
  <c r="JP157" i="3"/>
  <c r="JJ157" i="3"/>
  <c r="DD157" i="3"/>
  <c r="EH155" i="3"/>
  <c r="AD155" i="3"/>
  <c r="X155" i="3"/>
  <c r="KQ154" i="3"/>
  <c r="FC154" i="3"/>
  <c r="DG154" i="3"/>
  <c r="CU154" i="3"/>
  <c r="BK154" i="3"/>
  <c r="HE152" i="3"/>
  <c r="GS152" i="3"/>
  <c r="FI152" i="3"/>
  <c r="BN152" i="3"/>
  <c r="CI151" i="3"/>
  <c r="BW151" i="3"/>
  <c r="AA151" i="3"/>
  <c r="HZ148" i="3"/>
  <c r="GD148" i="3"/>
  <c r="FR148" i="3"/>
  <c r="FL148" i="3"/>
  <c r="FF148" i="3"/>
  <c r="EZ148" i="3"/>
  <c r="ET148" i="3"/>
  <c r="DV148" i="3"/>
  <c r="DP148" i="3"/>
  <c r="CX148" i="3"/>
  <c r="CR148" i="3"/>
  <c r="I148" i="3"/>
  <c r="II147" i="3"/>
  <c r="EE147" i="3"/>
  <c r="CU147" i="3"/>
  <c r="L145" i="3"/>
  <c r="HW144" i="3"/>
  <c r="HK144" i="3"/>
  <c r="GA144" i="3"/>
  <c r="FO144" i="3"/>
  <c r="EE144" i="3"/>
  <c r="DS144" i="3"/>
  <c r="CI144" i="3"/>
  <c r="BW144" i="3"/>
  <c r="LF143" i="3"/>
  <c r="JV143" i="3"/>
  <c r="JJ143" i="3"/>
  <c r="HZ143" i="3"/>
  <c r="HW142" i="3"/>
  <c r="LL141" i="3"/>
  <c r="LF141" i="3"/>
  <c r="KZ141" i="3"/>
  <c r="KT141" i="3"/>
  <c r="IF141" i="3"/>
  <c r="HT141" i="3"/>
  <c r="HN141" i="3"/>
  <c r="HH141" i="3"/>
  <c r="HB141" i="3"/>
  <c r="EN141" i="3"/>
  <c r="AV141" i="3"/>
  <c r="BK140" i="3"/>
  <c r="IL138" i="3"/>
  <c r="HN138" i="3"/>
  <c r="GP138" i="3"/>
  <c r="FR138" i="3"/>
  <c r="HH137" i="3"/>
  <c r="GV137" i="3"/>
  <c r="GP137" i="3"/>
  <c r="GJ137" i="3"/>
  <c r="FL137" i="3"/>
  <c r="EZ137" i="3"/>
  <c r="ET137" i="3"/>
  <c r="DP137" i="3"/>
  <c r="DD137" i="3"/>
  <c r="CX137" i="3"/>
  <c r="CR137" i="3"/>
  <c r="BT137" i="3"/>
  <c r="BH137" i="3"/>
  <c r="BB137" i="3"/>
  <c r="FF135" i="3"/>
  <c r="X135" i="3"/>
  <c r="LO134" i="3"/>
  <c r="JS134" i="3"/>
  <c r="HW134" i="3"/>
  <c r="GA134" i="3"/>
  <c r="KK133" i="3"/>
  <c r="KE133" i="3"/>
  <c r="IO133" i="3"/>
  <c r="II133" i="3"/>
  <c r="BK133" i="3"/>
  <c r="GV132" i="3"/>
  <c r="IL131" i="3"/>
  <c r="HN131" i="3"/>
  <c r="GP131" i="3"/>
  <c r="CC131" i="3"/>
  <c r="BE131" i="3"/>
  <c r="GA130" i="3"/>
  <c r="AD130" i="3"/>
  <c r="R130" i="3"/>
  <c r="F130" i="3"/>
  <c r="U129" i="3"/>
  <c r="FC128" i="3"/>
  <c r="EQ128" i="3"/>
  <c r="DG128" i="3"/>
  <c r="BW128" i="3"/>
  <c r="BK128" i="3"/>
  <c r="AY128" i="3"/>
  <c r="AM128" i="3"/>
  <c r="KN127" i="3"/>
  <c r="EZ127" i="3"/>
  <c r="DD127" i="3"/>
  <c r="CR127" i="3"/>
  <c r="X124" i="3"/>
  <c r="KW123" i="3"/>
  <c r="JY123" i="3"/>
  <c r="JA123" i="3"/>
  <c r="IC123" i="3"/>
  <c r="HE123" i="3"/>
  <c r="GG123" i="3"/>
  <c r="FI123" i="3"/>
  <c r="EK123" i="3"/>
  <c r="DM123" i="3"/>
  <c r="CO123" i="3"/>
  <c r="BQ123" i="3"/>
  <c r="AS123" i="3"/>
  <c r="JY118" i="3"/>
  <c r="EK118" i="3"/>
  <c r="CO118" i="3"/>
  <c r="IX116" i="3"/>
  <c r="HB116" i="3"/>
  <c r="GV116" i="3"/>
  <c r="GD116" i="3"/>
  <c r="FX116" i="3"/>
  <c r="FR116" i="3"/>
  <c r="EZ116" i="3"/>
  <c r="EH116" i="3"/>
  <c r="U144" i="3"/>
  <c r="I144" i="3"/>
  <c r="KW143" i="3"/>
  <c r="JM143" i="3"/>
  <c r="DG143" i="3"/>
  <c r="CU143" i="3"/>
  <c r="BK143" i="3"/>
  <c r="AY143" i="3"/>
  <c r="AM143" i="3"/>
  <c r="KE142" i="3"/>
  <c r="JS142" i="3"/>
  <c r="II142" i="3"/>
  <c r="AA140" i="3"/>
  <c r="HW139" i="3"/>
  <c r="GM139" i="3"/>
  <c r="AA139" i="3"/>
  <c r="LO138" i="3"/>
  <c r="KQ138" i="3"/>
  <c r="AY138" i="3"/>
  <c r="U138" i="3"/>
  <c r="I138" i="3"/>
  <c r="KW137" i="3"/>
  <c r="KQ137" i="3"/>
  <c r="JA137" i="3"/>
  <c r="IU137" i="3"/>
  <c r="KZ136" i="3"/>
  <c r="KB136" i="3"/>
  <c r="JD136" i="3"/>
  <c r="HH136" i="3"/>
  <c r="GJ136" i="3"/>
  <c r="FL136" i="3"/>
  <c r="LO135" i="3"/>
  <c r="LI135" i="3"/>
  <c r="JS135" i="3"/>
  <c r="JM135" i="3"/>
  <c r="CO135" i="3"/>
  <c r="AS135" i="3"/>
  <c r="FF134" i="3"/>
  <c r="CL134" i="3"/>
  <c r="F134" i="3"/>
  <c r="LR133" i="3"/>
  <c r="LL133" i="3"/>
  <c r="FX133" i="3"/>
  <c r="F133" i="3"/>
  <c r="JM132" i="3"/>
  <c r="IO132" i="3"/>
  <c r="HQ132" i="3"/>
  <c r="DD132" i="3"/>
  <c r="CF132" i="3"/>
  <c r="BH132" i="3"/>
  <c r="FU131" i="3"/>
  <c r="KH130" i="3"/>
  <c r="JJ130" i="3"/>
  <c r="IL130" i="3"/>
  <c r="HN130" i="3"/>
  <c r="CL130" i="3"/>
  <c r="JG129" i="3"/>
  <c r="HK129" i="3"/>
  <c r="FO129" i="3"/>
  <c r="FC129" i="3"/>
  <c r="EQ129" i="3"/>
  <c r="DS129" i="3"/>
  <c r="IX128" i="3"/>
  <c r="R128" i="3"/>
  <c r="L128" i="3"/>
  <c r="O127" i="3"/>
  <c r="I127" i="3"/>
  <c r="LF126" i="3"/>
  <c r="KH126" i="3"/>
  <c r="JJ126" i="3"/>
  <c r="IL126" i="3"/>
  <c r="HN126" i="3"/>
  <c r="GP126" i="3"/>
  <c r="FR126" i="3"/>
  <c r="ET126" i="3"/>
  <c r="DV126" i="3"/>
  <c r="CX125" i="3"/>
  <c r="BN125" i="3"/>
  <c r="BB125" i="3"/>
  <c r="KQ124" i="3"/>
  <c r="KE124" i="3"/>
  <c r="IU124" i="3"/>
  <c r="II124" i="3"/>
  <c r="GY124" i="3"/>
  <c r="GM124" i="3"/>
  <c r="FC124" i="3"/>
  <c r="EQ124" i="3"/>
  <c r="DG124" i="3"/>
  <c r="CU124" i="3"/>
  <c r="BK124" i="3"/>
  <c r="AY124" i="3"/>
  <c r="IO122" i="3"/>
  <c r="IC122" i="3"/>
  <c r="GS122" i="3"/>
  <c r="GG122" i="3"/>
  <c r="EW122" i="3"/>
  <c r="EK122" i="3"/>
  <c r="DA122" i="3"/>
  <c r="CO122" i="3"/>
  <c r="LL118" i="3"/>
  <c r="KN118" i="3"/>
  <c r="EB116" i="3"/>
  <c r="DV116" i="3"/>
  <c r="BN116" i="3"/>
  <c r="AP116" i="3"/>
  <c r="CR110" i="3"/>
  <c r="BH110" i="3"/>
  <c r="AV110" i="3"/>
  <c r="L110" i="3"/>
  <c r="GP109" i="3"/>
  <c r="GD109" i="3"/>
  <c r="ET109" i="3"/>
  <c r="GM108" i="3"/>
  <c r="CU108" i="3"/>
  <c r="BK108" i="3"/>
  <c r="AY108" i="3"/>
  <c r="EW106" i="3"/>
  <c r="DM106" i="3"/>
  <c r="DA106" i="3"/>
  <c r="BQ106" i="3"/>
  <c r="JS105" i="3"/>
  <c r="JG105" i="3"/>
  <c r="JA105" i="3"/>
  <c r="IU105" i="3"/>
  <c r="IO105" i="3"/>
  <c r="GA105" i="3"/>
  <c r="CI105" i="3"/>
  <c r="KB104" i="3"/>
  <c r="JV104" i="3"/>
  <c r="JP104" i="3"/>
  <c r="JJ104" i="3"/>
  <c r="JD104" i="3"/>
  <c r="IX104" i="3"/>
  <c r="GJ104" i="3"/>
  <c r="KW98" i="3"/>
  <c r="FI98" i="3"/>
  <c r="EW98" i="3"/>
  <c r="DM98" i="3"/>
  <c r="AM97" i="3"/>
  <c r="R97" i="3"/>
  <c r="LR96" i="3"/>
  <c r="LL96" i="3"/>
  <c r="KZ96" i="3"/>
  <c r="KT96" i="3"/>
  <c r="IF96" i="3"/>
  <c r="BE93" i="3"/>
  <c r="KH92" i="3"/>
  <c r="IX92" i="3"/>
  <c r="KE91" i="3"/>
  <c r="IU91" i="3"/>
  <c r="I90" i="3"/>
  <c r="LO89" i="3"/>
  <c r="LC89" i="3"/>
  <c r="KE89" i="3"/>
  <c r="JS89" i="3"/>
  <c r="JG89" i="3"/>
  <c r="GV89" i="3"/>
  <c r="FL89" i="3"/>
  <c r="KW88" i="3"/>
  <c r="IF87" i="3"/>
  <c r="GV87" i="3"/>
  <c r="GJ87" i="3"/>
  <c r="EZ87" i="3"/>
  <c r="AV87" i="3"/>
  <c r="KB86" i="3"/>
  <c r="GJ86" i="3"/>
  <c r="GJ84" i="3"/>
  <c r="FX84" i="3"/>
  <c r="FL84" i="3"/>
  <c r="CR84" i="3"/>
  <c r="CF84" i="3"/>
  <c r="BT84" i="3"/>
  <c r="GS83" i="3"/>
  <c r="GG83" i="3"/>
  <c r="FU83" i="3"/>
  <c r="DA83" i="3"/>
  <c r="CO83" i="3"/>
  <c r="CC83" i="3"/>
  <c r="KK80" i="3"/>
  <c r="GS80" i="3"/>
  <c r="FU78" i="3"/>
  <c r="KW73" i="3"/>
  <c r="KK73" i="3"/>
  <c r="JY73" i="3"/>
  <c r="IO73" i="3"/>
  <c r="HE73" i="3"/>
  <c r="KQ71" i="3"/>
  <c r="KE71" i="3"/>
  <c r="IU71" i="3"/>
  <c r="II71" i="3"/>
  <c r="LI118" i="3"/>
  <c r="EW117" i="3"/>
  <c r="EQ117" i="3"/>
  <c r="DY117" i="3"/>
  <c r="DS117" i="3"/>
  <c r="DM117" i="3"/>
  <c r="CU117" i="3"/>
  <c r="CC117" i="3"/>
  <c r="BW117" i="3"/>
  <c r="BQ117" i="3"/>
  <c r="KK116" i="3"/>
  <c r="JM116" i="3"/>
  <c r="JV115" i="3"/>
  <c r="IL115" i="3"/>
  <c r="EH115" i="3"/>
  <c r="CX115" i="3"/>
  <c r="JG114" i="3"/>
  <c r="IU114" i="3"/>
  <c r="II114" i="3"/>
  <c r="HW114" i="3"/>
  <c r="HK114" i="3"/>
  <c r="GY114" i="3"/>
  <c r="GM114" i="3"/>
  <c r="BW110" i="3"/>
  <c r="AM110" i="3"/>
  <c r="AA110" i="3"/>
  <c r="HE109" i="3"/>
  <c r="FI109" i="3"/>
  <c r="BZ108" i="3"/>
  <c r="BN108" i="3"/>
  <c r="R108" i="3"/>
  <c r="EB106" i="3"/>
  <c r="DP106" i="3"/>
  <c r="CF106" i="3"/>
  <c r="BT106" i="3"/>
  <c r="JP105" i="3"/>
  <c r="IF105" i="3"/>
  <c r="JY104" i="3"/>
  <c r="JA104" i="3"/>
  <c r="IO104" i="3"/>
  <c r="AA99" i="3"/>
  <c r="U99" i="3"/>
  <c r="O99" i="3"/>
  <c r="LL98" i="3"/>
  <c r="KN98" i="3"/>
  <c r="FX98" i="3"/>
  <c r="EZ98" i="3"/>
  <c r="EB98" i="3"/>
  <c r="DD98" i="3"/>
  <c r="AG97" i="3"/>
  <c r="I97" i="3"/>
  <c r="KW96" i="3"/>
  <c r="BH93" i="3"/>
  <c r="BB93" i="3"/>
  <c r="AV93" i="3"/>
  <c r="AP93" i="3"/>
  <c r="KK92" i="3"/>
  <c r="JY92" i="3"/>
  <c r="JS92" i="3"/>
  <c r="JM92" i="3"/>
  <c r="JG92" i="3"/>
  <c r="GS92" i="3"/>
  <c r="KH91" i="3"/>
  <c r="JV91" i="3"/>
  <c r="JP91" i="3"/>
  <c r="JJ91" i="3"/>
  <c r="JD91" i="3"/>
  <c r="GP91" i="3"/>
  <c r="CX91" i="3"/>
  <c r="FC90" i="3"/>
  <c r="AD90" i="3"/>
  <c r="R90" i="3"/>
  <c r="F90" i="3"/>
  <c r="CX81" i="3"/>
  <c r="BH81" i="3"/>
  <c r="BB81" i="3"/>
  <c r="AD81" i="3"/>
  <c r="R81" i="3"/>
  <c r="EK77" i="3"/>
  <c r="EE77" i="3"/>
  <c r="BT83" i="3"/>
  <c r="LO82" i="3"/>
  <c r="LI82" i="3"/>
  <c r="KK82" i="3"/>
  <c r="IO82" i="3"/>
  <c r="IC82" i="3"/>
  <c r="HW82" i="3"/>
  <c r="HQ82" i="3"/>
  <c r="EW82" i="3"/>
  <c r="KT81" i="3"/>
  <c r="IX81" i="3"/>
  <c r="HN66" i="3"/>
  <c r="HB66" i="3"/>
  <c r="GD66" i="3"/>
  <c r="FF66" i="3"/>
  <c r="F61" i="3"/>
  <c r="JD60" i="3"/>
  <c r="BB52" i="3"/>
  <c r="AP52" i="3"/>
  <c r="EQ51" i="3"/>
  <c r="EE51" i="3"/>
  <c r="BE49" i="3"/>
  <c r="LF48" i="3"/>
  <c r="KH48" i="3"/>
  <c r="JJ48" i="3"/>
  <c r="AD46" i="3"/>
  <c r="F46" i="3"/>
  <c r="AA42" i="3"/>
  <c r="AD34" i="3"/>
  <c r="F34" i="3"/>
  <c r="HT33" i="3"/>
  <c r="HH33" i="3"/>
  <c r="FX33" i="3"/>
  <c r="FL33" i="3"/>
  <c r="LF32" i="3"/>
  <c r="KT32" i="3"/>
  <c r="FR32" i="3"/>
  <c r="FF32" i="3"/>
  <c r="DV32" i="3"/>
  <c r="DJ32" i="3"/>
  <c r="AD32" i="3"/>
  <c r="R32" i="3"/>
  <c r="F32" i="3"/>
  <c r="KN29" i="3"/>
  <c r="KB29" i="3"/>
  <c r="GA27" i="3"/>
  <c r="FO27" i="3"/>
  <c r="EE27" i="3"/>
  <c r="AA27" i="3"/>
  <c r="O27" i="3"/>
  <c r="AA72" i="3"/>
  <c r="I72" i="3"/>
  <c r="O68" i="3"/>
  <c r="I68" i="3"/>
  <c r="AG66" i="3"/>
  <c r="U66" i="3"/>
  <c r="I66" i="3"/>
  <c r="AA65" i="3"/>
  <c r="IL61" i="3"/>
  <c r="HN61" i="3"/>
  <c r="LC60" i="3"/>
  <c r="KE60" i="3"/>
  <c r="HN60" i="3"/>
  <c r="GV60" i="3"/>
  <c r="GP60" i="3"/>
  <c r="GJ60" i="3"/>
  <c r="FR60" i="3"/>
  <c r="EZ60" i="3"/>
  <c r="ET60" i="3"/>
  <c r="EN60" i="3"/>
  <c r="CF60" i="3"/>
  <c r="CC59" i="3"/>
  <c r="LR58" i="3"/>
  <c r="KZ58" i="3"/>
  <c r="KH58" i="3"/>
  <c r="KB58" i="3"/>
  <c r="JV58" i="3"/>
  <c r="HN58" i="3"/>
  <c r="FL58" i="3"/>
  <c r="ET58" i="3"/>
  <c r="EN58" i="3"/>
  <c r="EH58" i="3"/>
  <c r="JG57" i="3"/>
  <c r="HK57" i="3"/>
  <c r="HE57" i="3"/>
  <c r="GY57" i="3"/>
  <c r="GM57" i="3"/>
  <c r="GG57" i="3"/>
  <c r="DS57" i="3"/>
  <c r="DM57" i="3"/>
  <c r="DG57" i="3"/>
  <c r="CU57" i="3"/>
  <c r="CO57" i="3"/>
  <c r="GM55" i="3"/>
  <c r="FO55" i="3"/>
  <c r="GY54" i="3"/>
  <c r="GS54" i="3"/>
  <c r="GA54" i="3"/>
  <c r="FU54" i="3"/>
  <c r="FO54" i="3"/>
  <c r="DG54" i="3"/>
  <c r="DA54" i="3"/>
  <c r="CI54" i="3"/>
  <c r="CC54" i="3"/>
  <c r="BW54" i="3"/>
  <c r="AM54" i="3"/>
  <c r="IR53" i="3"/>
  <c r="IR48" i="3"/>
  <c r="HT48" i="3"/>
  <c r="BN48" i="3"/>
  <c r="AP48" i="3"/>
  <c r="FC42" i="3"/>
  <c r="DS42" i="3"/>
  <c r="BK42" i="3"/>
  <c r="DD89" i="3"/>
  <c r="BH89" i="3"/>
  <c r="AV89" i="3"/>
  <c r="AP89" i="3"/>
  <c r="KT88" i="3"/>
  <c r="EB88" i="3"/>
  <c r="DP88" i="3"/>
  <c r="DD88" i="3"/>
  <c r="CF88" i="3"/>
  <c r="BT88" i="3"/>
  <c r="BH88" i="3"/>
  <c r="GG87" i="3"/>
  <c r="FU87" i="3"/>
  <c r="FI87" i="3"/>
  <c r="AS87" i="3"/>
  <c r="AA87" i="3"/>
  <c r="KK86" i="3"/>
  <c r="GS86" i="3"/>
  <c r="DA86" i="3"/>
  <c r="JV85" i="3"/>
  <c r="FC84" i="3"/>
  <c r="CU84" i="3"/>
  <c r="BK84" i="3"/>
  <c r="JD83" i="3"/>
  <c r="GV83" i="3"/>
  <c r="DP83" i="3"/>
  <c r="DD83" i="3"/>
  <c r="BK83" i="3"/>
  <c r="X83" i="3"/>
  <c r="L83" i="3"/>
  <c r="IO81" i="3"/>
  <c r="EB80" i="3"/>
  <c r="DP80" i="3"/>
  <c r="DD80" i="3"/>
  <c r="AD80" i="3"/>
  <c r="X80" i="3"/>
  <c r="LI79" i="3"/>
  <c r="KW79" i="3"/>
  <c r="KK79" i="3"/>
  <c r="GA79" i="3"/>
  <c r="CC79" i="3"/>
  <c r="AM79" i="3"/>
  <c r="JP78" i="3"/>
  <c r="JJ78" i="3"/>
  <c r="HT78" i="3"/>
  <c r="CF78" i="3"/>
  <c r="BZ78" i="3"/>
  <c r="AV78" i="3"/>
  <c r="AD78" i="3"/>
  <c r="R78" i="3"/>
  <c r="F78" i="3"/>
  <c r="CX73" i="3"/>
  <c r="BZ73" i="3"/>
  <c r="BB73" i="3"/>
  <c r="KT67" i="3"/>
  <c r="JP67" i="3"/>
  <c r="JJ67" i="3"/>
  <c r="JD67" i="3"/>
  <c r="FF67" i="3"/>
  <c r="EB67" i="3"/>
  <c r="DV67" i="3"/>
  <c r="DP67" i="3"/>
  <c r="DJ67" i="3"/>
  <c r="DD67" i="3"/>
  <c r="LO66" i="3"/>
  <c r="FC66" i="3"/>
  <c r="EW66" i="3"/>
  <c r="EQ66" i="3"/>
  <c r="EE66" i="3"/>
  <c r="DY66" i="3"/>
  <c r="DS66" i="3"/>
  <c r="BK66" i="3"/>
  <c r="LL65" i="3"/>
  <c r="LF65" i="3"/>
  <c r="KZ65" i="3"/>
  <c r="KT65" i="3"/>
  <c r="GP64" i="3"/>
  <c r="GJ64" i="3"/>
  <c r="GD64" i="3"/>
  <c r="FX64" i="3"/>
  <c r="CX64" i="3"/>
  <c r="CR64" i="3"/>
  <c r="CL64" i="3"/>
  <c r="EW63" i="3"/>
  <c r="EK63" i="3"/>
  <c r="DA63" i="3"/>
  <c r="CO63" i="3"/>
  <c r="BE63" i="3"/>
  <c r="AA63" i="3"/>
  <c r="HB62" i="3"/>
  <c r="BB62" i="3"/>
  <c r="LC61" i="3"/>
  <c r="KQ61" i="3"/>
  <c r="JG61" i="3"/>
  <c r="LL60" i="3"/>
  <c r="KZ60" i="3"/>
  <c r="JG60" i="3"/>
  <c r="II60" i="3"/>
  <c r="HE60" i="3"/>
  <c r="GG60" i="3"/>
  <c r="FI60" i="3"/>
  <c r="EK60" i="3"/>
  <c r="DM60" i="3"/>
  <c r="CO60" i="3"/>
  <c r="BQ60" i="3"/>
  <c r="AS60" i="3"/>
  <c r="LO58" i="3"/>
  <c r="KQ58" i="3"/>
  <c r="JS58" i="3"/>
  <c r="IU58" i="3"/>
  <c r="HW58" i="3"/>
  <c r="GY58" i="3"/>
  <c r="GA58" i="3"/>
  <c r="FC58" i="3"/>
  <c r="EE58" i="3"/>
  <c r="GV57" i="3"/>
  <c r="FX57" i="3"/>
  <c r="EZ57" i="3"/>
  <c r="EB57" i="3"/>
  <c r="DD57" i="3"/>
  <c r="CF57" i="3"/>
  <c r="BH57" i="3"/>
  <c r="LI56" i="3"/>
  <c r="O56" i="3"/>
  <c r="I56" i="3"/>
  <c r="AD54" i="3"/>
  <c r="X54" i="3"/>
  <c r="KE53" i="3"/>
  <c r="JG53" i="3"/>
  <c r="KW52" i="3"/>
  <c r="KQ52" i="3"/>
  <c r="JY52" i="3"/>
  <c r="JS52" i="3"/>
  <c r="JM52" i="3"/>
  <c r="IO52" i="3"/>
  <c r="IC52" i="3"/>
  <c r="HW52" i="3"/>
  <c r="HQ52" i="3"/>
  <c r="GS52" i="3"/>
  <c r="FU52" i="3"/>
  <c r="KT51" i="3"/>
  <c r="IX51" i="3"/>
  <c r="DJ51" i="3"/>
  <c r="U51" i="3"/>
  <c r="IU50" i="3"/>
  <c r="FO50" i="3"/>
  <c r="BW50" i="3"/>
  <c r="BQ50" i="3"/>
  <c r="AY50" i="3"/>
  <c r="AS50" i="3"/>
  <c r="AD50" i="3"/>
  <c r="F50" i="3"/>
  <c r="LR49" i="3"/>
  <c r="LL49" i="3"/>
  <c r="FI48" i="3"/>
  <c r="EW48" i="3"/>
  <c r="DM48" i="3"/>
  <c r="DA48" i="3"/>
  <c r="IX47" i="3"/>
  <c r="IL47" i="3"/>
  <c r="HB47" i="3"/>
  <c r="GP47" i="3"/>
  <c r="BB47" i="3"/>
  <c r="LC46" i="3"/>
  <c r="KQ46" i="3"/>
  <c r="LR25" i="3"/>
  <c r="LL25" i="3"/>
  <c r="LF25" i="3"/>
  <c r="KH25" i="3"/>
  <c r="GJ17" i="3"/>
  <c r="GD17" i="3"/>
  <c r="FX17" i="3"/>
  <c r="FL17" i="3"/>
  <c r="FF17" i="3"/>
  <c r="EZ17" i="3"/>
  <c r="X17" i="3"/>
  <c r="KT16" i="3"/>
  <c r="AP15" i="3"/>
  <c r="LO14" i="3"/>
  <c r="LI14" i="3"/>
  <c r="GS14" i="3"/>
  <c r="GG14" i="3"/>
  <c r="FU14" i="3"/>
  <c r="FO14" i="3"/>
  <c r="EW14" i="3"/>
  <c r="AS14" i="3"/>
  <c r="F12" i="3"/>
  <c r="EN30" i="3"/>
  <c r="AV30" i="3"/>
  <c r="JY28" i="3"/>
  <c r="IC28" i="3"/>
  <c r="GY28" i="3"/>
  <c r="EB26" i="3"/>
  <c r="BZ22" i="3"/>
  <c r="BH18" i="3"/>
  <c r="BB18" i="3"/>
  <c r="AA18" i="3"/>
  <c r="CL17" i="3"/>
  <c r="CF17" i="3"/>
  <c r="AV17" i="3"/>
  <c r="AP17" i="3"/>
  <c r="ET16" i="3"/>
  <c r="KE15" i="3"/>
  <c r="JD14" i="3"/>
  <c r="IF14" i="3"/>
  <c r="HB14" i="3"/>
  <c r="DJ14" i="3"/>
  <c r="BN14" i="3"/>
  <c r="BB14" i="3"/>
  <c r="F14" i="3"/>
  <c r="AY13" i="3"/>
  <c r="KN12" i="3"/>
  <c r="KB12" i="3"/>
  <c r="IR12" i="3"/>
  <c r="HT12" i="3"/>
  <c r="FL12" i="3"/>
  <c r="BH12" i="3"/>
  <c r="AV12" i="3"/>
  <c r="AA12" i="3"/>
  <c r="O12" i="3"/>
  <c r="KQ11" i="3"/>
  <c r="KK11" i="3"/>
  <c r="KE11" i="3"/>
  <c r="IO11" i="3"/>
  <c r="II11" i="3"/>
  <c r="HQ11" i="3"/>
  <c r="GY11" i="3"/>
  <c r="GS11" i="3"/>
  <c r="GM11" i="3"/>
  <c r="EK11" i="3"/>
  <c r="EE11" i="3"/>
  <c r="DY11" i="3"/>
  <c r="DS11" i="3"/>
  <c r="CO11" i="3"/>
  <c r="CI11" i="3"/>
  <c r="CC11" i="3"/>
  <c r="BW11" i="3"/>
  <c r="LR10" i="3"/>
  <c r="KE10" i="3"/>
  <c r="II10" i="3"/>
  <c r="IC10" i="3"/>
  <c r="HK10" i="3"/>
  <c r="BE10" i="3"/>
  <c r="AY10" i="3"/>
  <c r="KE9" i="3"/>
  <c r="JS9" i="3"/>
  <c r="IU9" i="3"/>
  <c r="II9" i="3"/>
  <c r="GY9" i="3"/>
  <c r="GA9" i="3"/>
  <c r="FO9" i="3"/>
  <c r="DS9" i="3"/>
  <c r="DG9" i="3"/>
  <c r="BW9" i="3"/>
  <c r="BK9" i="3"/>
  <c r="LC41" i="3"/>
  <c r="DS41" i="3"/>
  <c r="CU41" i="3"/>
  <c r="CI41" i="3"/>
  <c r="AG40" i="3"/>
  <c r="AA40" i="3"/>
  <c r="U40" i="3"/>
  <c r="BT39" i="3"/>
  <c r="AG38" i="3"/>
  <c r="U38" i="3"/>
  <c r="U36" i="3"/>
  <c r="O36" i="3"/>
  <c r="I36" i="3"/>
  <c r="LC35" i="3"/>
  <c r="EQ35" i="3"/>
  <c r="DS35" i="3"/>
  <c r="LC33" i="3"/>
  <c r="KE33" i="3"/>
  <c r="JA32" i="3"/>
  <c r="FU30" i="3"/>
  <c r="LC29" i="3"/>
  <c r="JG29" i="3"/>
  <c r="II29" i="3"/>
  <c r="IC29" i="3"/>
  <c r="HW29" i="3"/>
  <c r="JJ28" i="3"/>
  <c r="DV27" i="3"/>
  <c r="BT27" i="3"/>
  <c r="BH27" i="3"/>
  <c r="AV27" i="3"/>
  <c r="AD27" i="3"/>
  <c r="X27" i="3"/>
  <c r="R27" i="3"/>
  <c r="LI26" i="3"/>
  <c r="KW26" i="3"/>
  <c r="KK26" i="3"/>
  <c r="HQ25" i="3"/>
  <c r="GG25" i="3"/>
  <c r="FU25" i="3"/>
  <c r="DY25" i="3"/>
  <c r="IX24" i="3"/>
  <c r="HN24" i="3"/>
  <c r="HB24" i="3"/>
  <c r="AD24" i="3"/>
  <c r="F24" i="3"/>
  <c r="FF23" i="3"/>
  <c r="EH23" i="3"/>
  <c r="GY22" i="3"/>
  <c r="GA22" i="3"/>
  <c r="FC22" i="3"/>
  <c r="EE22" i="3"/>
  <c r="DM22" i="3"/>
  <c r="CO22" i="3"/>
  <c r="HT20" i="3"/>
  <c r="HH20" i="3"/>
  <c r="FX20" i="3"/>
  <c r="BT20" i="3"/>
  <c r="AY20" i="3"/>
  <c r="R20" i="3"/>
  <c r="F20" i="3"/>
  <c r="LR19" i="3"/>
  <c r="LL19" i="3"/>
  <c r="LF19" i="3"/>
  <c r="KN19" i="3"/>
  <c r="KH19" i="3"/>
  <c r="GD19" i="3"/>
  <c r="CF19" i="3"/>
  <c r="BN19" i="3"/>
  <c r="AG19" i="3"/>
  <c r="CU18" i="3"/>
  <c r="BW18" i="3"/>
  <c r="JD17" i="3"/>
  <c r="HE12" i="3"/>
  <c r="GG12" i="3"/>
  <c r="EK12" i="3"/>
  <c r="FL11" i="3"/>
  <c r="EN11" i="3"/>
  <c r="DD11" i="3"/>
  <c r="EN9" i="3"/>
  <c r="CR9" i="3"/>
  <c r="AS423" i="3"/>
  <c r="LO429" i="3"/>
  <c r="CX429" i="3"/>
  <c r="BT428" i="3"/>
  <c r="AV428" i="3"/>
  <c r="AG427" i="3"/>
  <c r="U427" i="3"/>
  <c r="L426" i="3"/>
  <c r="EN425" i="3"/>
  <c r="EH425" i="3"/>
  <c r="DP425" i="3"/>
  <c r="DJ425" i="3"/>
  <c r="DD425" i="3"/>
  <c r="CL425" i="3"/>
  <c r="FL424" i="3"/>
  <c r="EB424" i="3"/>
  <c r="JJ423" i="3"/>
  <c r="JD423" i="3"/>
  <c r="IX423" i="3"/>
  <c r="IR423" i="3"/>
  <c r="FR423" i="3"/>
  <c r="HZ422" i="3"/>
  <c r="EH422" i="3"/>
  <c r="JP421" i="3"/>
  <c r="FX421" i="3"/>
  <c r="CO420" i="3"/>
  <c r="II419" i="3"/>
  <c r="GA419" i="3"/>
  <c r="U419" i="3"/>
  <c r="DV418" i="3"/>
  <c r="DP418" i="3"/>
  <c r="DJ418" i="3"/>
  <c r="DD418" i="3"/>
  <c r="AV418" i="3"/>
  <c r="HQ417" i="3"/>
  <c r="DY417" i="3"/>
  <c r="I417" i="3"/>
  <c r="JP416" i="3"/>
  <c r="JD416" i="3"/>
  <c r="HQ416" i="3"/>
  <c r="HK416" i="3"/>
  <c r="HE416" i="3"/>
  <c r="GY416" i="3"/>
  <c r="GA416" i="3"/>
  <c r="EQ416" i="3"/>
  <c r="DY416" i="3"/>
  <c r="DS416" i="3"/>
  <c r="DM416" i="3"/>
  <c r="DG416" i="3"/>
  <c r="I416" i="3"/>
  <c r="LL415" i="3"/>
  <c r="KB415" i="3"/>
  <c r="JP415" i="3"/>
  <c r="HW415" i="3"/>
  <c r="EE415" i="3"/>
  <c r="AG415" i="3"/>
  <c r="AA415" i="3"/>
  <c r="JY414" i="3"/>
  <c r="FO414" i="3"/>
  <c r="FC414" i="3"/>
  <c r="BW414" i="3"/>
  <c r="BK414" i="3"/>
  <c r="AM414" i="3"/>
  <c r="I414" i="3"/>
  <c r="KK413" i="3"/>
  <c r="JY413" i="3"/>
  <c r="IO413" i="3"/>
  <c r="IC413" i="3"/>
  <c r="GS413" i="3"/>
  <c r="GG413" i="3"/>
  <c r="EW413" i="3"/>
  <c r="EK413" i="3"/>
  <c r="DD413" i="3"/>
  <c r="AA413" i="3"/>
  <c r="GS412" i="3"/>
  <c r="FI412" i="3"/>
  <c r="DM412" i="3"/>
  <c r="DA412" i="3"/>
  <c r="BQ412" i="3"/>
  <c r="LI411" i="3"/>
  <c r="CX411" i="3"/>
  <c r="CR411" i="3"/>
  <c r="AY410" i="3"/>
  <c r="JP409" i="3"/>
  <c r="IF409" i="3"/>
  <c r="DS409" i="3"/>
  <c r="CU409" i="3"/>
  <c r="HE408" i="3"/>
  <c r="GG408" i="3"/>
  <c r="FR407" i="3"/>
  <c r="ET407" i="3"/>
  <c r="FO406" i="3"/>
  <c r="EQ406" i="3"/>
  <c r="FI405" i="3"/>
  <c r="EK405" i="3"/>
  <c r="AD405" i="3"/>
  <c r="F405" i="3"/>
  <c r="KZ404" i="3"/>
  <c r="DP404" i="3"/>
  <c r="L404" i="3"/>
  <c r="KT403" i="3"/>
  <c r="HB403" i="3"/>
  <c r="GP403" i="3"/>
  <c r="FF403" i="3"/>
  <c r="ET403" i="3"/>
  <c r="DP403" i="3"/>
  <c r="CR403" i="3"/>
  <c r="CF403" i="3"/>
  <c r="BH403" i="3"/>
  <c r="IR402" i="3"/>
  <c r="HT402" i="3"/>
  <c r="GV402" i="3"/>
  <c r="FX402" i="3"/>
  <c r="X402" i="3"/>
  <c r="R402" i="3"/>
  <c r="HZ401" i="3"/>
  <c r="HB401" i="3"/>
  <c r="AP401" i="3"/>
  <c r="LL400" i="3"/>
  <c r="LF400" i="3"/>
  <c r="KT400" i="3"/>
  <c r="KN400" i="3"/>
  <c r="JP400" i="3"/>
  <c r="JJ400" i="3"/>
  <c r="IX400" i="3"/>
  <c r="IR400" i="3"/>
  <c r="GD400" i="3"/>
  <c r="EH400" i="3"/>
  <c r="EB400" i="3"/>
  <c r="DV400" i="3"/>
  <c r="DJ400" i="3"/>
  <c r="DD400" i="3"/>
  <c r="CF400" i="3"/>
  <c r="BZ400" i="3"/>
  <c r="BN400" i="3"/>
  <c r="BH400" i="3"/>
  <c r="AG400" i="3"/>
  <c r="KQ399" i="3"/>
  <c r="LF398" i="3"/>
  <c r="KH398" i="3"/>
  <c r="HK398" i="3"/>
  <c r="HE398" i="3"/>
  <c r="GS398" i="3"/>
  <c r="GM398" i="3"/>
  <c r="FO398" i="3"/>
  <c r="FI398" i="3"/>
  <c r="EW398" i="3"/>
  <c r="EQ398" i="3"/>
  <c r="CC398" i="3"/>
  <c r="LR397" i="3"/>
  <c r="KT397" i="3"/>
  <c r="JV397" i="3"/>
  <c r="IX397" i="3"/>
  <c r="AA397" i="3"/>
  <c r="GS396" i="3"/>
  <c r="CL396" i="3"/>
  <c r="BN396" i="3"/>
  <c r="AA396" i="3"/>
  <c r="LO395" i="3"/>
  <c r="GP395" i="3"/>
  <c r="FF395" i="3"/>
  <c r="EH395" i="3"/>
  <c r="CU395" i="3"/>
  <c r="CI395" i="3"/>
  <c r="BK395" i="3"/>
  <c r="AM395" i="3"/>
  <c r="KN394" i="3"/>
  <c r="JP394" i="3"/>
  <c r="IR394" i="3"/>
  <c r="HQ394" i="3"/>
  <c r="HE394" i="3"/>
  <c r="GY394" i="3"/>
  <c r="FU394" i="3"/>
  <c r="FI394" i="3"/>
  <c r="FC394" i="3"/>
  <c r="EW394" i="3"/>
  <c r="EK394" i="3"/>
  <c r="EE394" i="3"/>
  <c r="DS394" i="3"/>
  <c r="CU394" i="3"/>
  <c r="BW394" i="3"/>
  <c r="AY394" i="3"/>
  <c r="AM394" i="3"/>
  <c r="FU393" i="3"/>
  <c r="EW393" i="3"/>
  <c r="DV393" i="3"/>
  <c r="DJ393" i="3"/>
  <c r="DD393" i="3"/>
  <c r="CR393" i="3"/>
  <c r="BT393" i="3"/>
  <c r="AV393" i="3"/>
  <c r="L393" i="3"/>
  <c r="CU392" i="3"/>
  <c r="AV392" i="3"/>
  <c r="JV391" i="3"/>
  <c r="IX391" i="3"/>
  <c r="FF391" i="3"/>
  <c r="EH391" i="3"/>
  <c r="DJ391" i="3"/>
  <c r="AP391" i="3"/>
  <c r="AD391" i="3"/>
  <c r="X391" i="3"/>
  <c r="L391" i="3"/>
  <c r="LC390" i="3"/>
  <c r="KH390" i="3"/>
  <c r="KB390" i="3"/>
  <c r="JV390" i="3"/>
  <c r="JJ390" i="3"/>
  <c r="JD390" i="3"/>
  <c r="IX390" i="3"/>
  <c r="GV390" i="3"/>
  <c r="GP390" i="3"/>
  <c r="GJ390" i="3"/>
  <c r="GD390" i="3"/>
  <c r="FR390" i="3"/>
  <c r="FL390" i="3"/>
  <c r="FF390" i="3"/>
  <c r="EB390" i="3"/>
  <c r="CF390" i="3"/>
  <c r="BH390" i="3"/>
  <c r="AV390" i="3"/>
  <c r="KK389" i="3"/>
  <c r="DA389" i="3"/>
  <c r="AA389" i="3"/>
  <c r="KQ388" i="3"/>
  <c r="JS388" i="3"/>
  <c r="IO388" i="3"/>
  <c r="HQ388" i="3"/>
  <c r="GS388" i="3"/>
  <c r="DS388" i="3"/>
  <c r="JJ387" i="3"/>
  <c r="IX387" i="3"/>
  <c r="IR387" i="3"/>
  <c r="EW387" i="3"/>
  <c r="EQ387" i="3"/>
  <c r="EK387" i="3"/>
  <c r="EE387" i="3"/>
  <c r="DS387" i="3"/>
  <c r="DM387" i="3"/>
  <c r="DG387" i="3"/>
  <c r="CC387" i="3"/>
  <c r="IO386" i="3"/>
  <c r="IC386" i="3"/>
  <c r="GS386" i="3"/>
  <c r="GG386" i="3"/>
  <c r="EW386" i="3"/>
  <c r="BB385" i="3"/>
  <c r="AP385" i="3"/>
  <c r="F385" i="3"/>
  <c r="LL384" i="3"/>
  <c r="KB384" i="3"/>
  <c r="JG384" i="3"/>
  <c r="II384" i="3"/>
  <c r="KE381" i="3"/>
  <c r="JM381" i="3"/>
  <c r="IC381" i="3"/>
  <c r="HQ381" i="3"/>
  <c r="GM381" i="3"/>
  <c r="FU381" i="3"/>
  <c r="EQ381" i="3"/>
  <c r="HQ380" i="3"/>
  <c r="HE380" i="3"/>
  <c r="FU380" i="3"/>
  <c r="CR380" i="3"/>
  <c r="BT380" i="3"/>
  <c r="AV380" i="3"/>
  <c r="X380" i="3"/>
  <c r="X428" i="3"/>
  <c r="L428" i="3"/>
  <c r="GD427" i="3"/>
  <c r="FF427" i="3"/>
  <c r="ET427" i="3"/>
  <c r="CL427" i="3"/>
  <c r="GG426" i="3"/>
  <c r="FI426" i="3"/>
  <c r="EK426" i="3"/>
  <c r="DM426" i="3"/>
  <c r="LL424" i="3"/>
  <c r="LR422" i="3"/>
  <c r="KK429" i="3"/>
  <c r="CR429" i="3"/>
  <c r="JM427" i="3"/>
  <c r="IO427" i="3"/>
  <c r="AA427" i="3"/>
  <c r="AD426" i="3"/>
  <c r="KZ429" i="3"/>
  <c r="II429" i="3"/>
  <c r="IC429" i="3"/>
  <c r="HW429" i="3"/>
  <c r="GS429" i="3"/>
  <c r="FU429" i="3"/>
  <c r="JM428" i="3"/>
  <c r="HQ428" i="3"/>
  <c r="JV427" i="3"/>
  <c r="JJ427" i="3"/>
  <c r="CC427" i="3"/>
  <c r="BE427" i="3"/>
  <c r="JV426" i="3"/>
  <c r="IX426" i="3"/>
  <c r="CL426" i="3"/>
  <c r="BN426" i="3"/>
  <c r="AP426" i="3"/>
  <c r="HW425" i="3"/>
  <c r="GY425" i="3"/>
  <c r="DY425" i="3"/>
  <c r="DA425" i="3"/>
  <c r="CC425" i="3"/>
  <c r="BE425" i="3"/>
  <c r="AA424" i="3"/>
  <c r="LI423" i="3"/>
  <c r="IU423" i="3"/>
  <c r="HK423" i="3"/>
  <c r="GY423" i="3"/>
  <c r="DS423" i="3"/>
  <c r="DG423" i="3"/>
  <c r="AP423" i="3"/>
  <c r="EE422" i="3"/>
  <c r="AP422" i="3"/>
  <c r="FU421" i="3"/>
  <c r="CF421" i="3"/>
  <c r="AG421" i="3"/>
  <c r="U421" i="3"/>
  <c r="JV420" i="3"/>
  <c r="HN420" i="3"/>
  <c r="BZ420" i="3"/>
  <c r="AP420" i="3"/>
  <c r="L420" i="3"/>
  <c r="HT419" i="3"/>
  <c r="HH419" i="3"/>
  <c r="EB419" i="3"/>
  <c r="DP419" i="3"/>
  <c r="AY419" i="3"/>
  <c r="R419" i="3"/>
  <c r="II418" i="3"/>
  <c r="EQ418" i="3"/>
  <c r="O418" i="3"/>
  <c r="DV417" i="3"/>
  <c r="AD417" i="3"/>
  <c r="FX416" i="3"/>
  <c r="FL416" i="3"/>
  <c r="CF416" i="3"/>
  <c r="BT416" i="3"/>
  <c r="F416" i="3"/>
  <c r="GJ415" i="3"/>
  <c r="FX415" i="3"/>
  <c r="EB415" i="3"/>
  <c r="CR415" i="3"/>
  <c r="CF415" i="3"/>
  <c r="LR414" i="3"/>
  <c r="JV414" i="3"/>
  <c r="JJ414" i="3"/>
  <c r="HZ414" i="3"/>
  <c r="F414" i="3"/>
  <c r="DA413" i="3"/>
  <c r="CO413" i="3"/>
  <c r="BE413" i="3"/>
  <c r="AS413" i="3"/>
  <c r="KH412" i="3"/>
  <c r="JV412" i="3"/>
  <c r="LF411" i="3"/>
  <c r="JD410" i="3"/>
  <c r="IF410" i="3"/>
  <c r="R410" i="3"/>
  <c r="F410" i="3"/>
  <c r="AV409" i="3"/>
  <c r="L409" i="3"/>
  <c r="LR408" i="3"/>
  <c r="LF408" i="3"/>
  <c r="JV408" i="3"/>
  <c r="JJ408" i="3"/>
  <c r="HZ408" i="3"/>
  <c r="FR408" i="3"/>
  <c r="EH408" i="3"/>
  <c r="DV408" i="3"/>
  <c r="CL408" i="3"/>
  <c r="BZ408" i="3"/>
  <c r="AP408" i="3"/>
  <c r="KE407" i="3"/>
  <c r="JS407" i="3"/>
  <c r="II407" i="3"/>
  <c r="HW407" i="3"/>
  <c r="GM407" i="3"/>
  <c r="EE407" i="3"/>
  <c r="CU407" i="3"/>
  <c r="CI407" i="3"/>
  <c r="AY407" i="3"/>
  <c r="AM407" i="3"/>
  <c r="KB406" i="3"/>
  <c r="JP406" i="3"/>
  <c r="IF406" i="3"/>
  <c r="HT406" i="3"/>
  <c r="GJ406" i="3"/>
  <c r="EB406" i="3"/>
  <c r="CR406" i="3"/>
  <c r="CF406" i="3"/>
  <c r="AV406" i="3"/>
  <c r="L406" i="3"/>
  <c r="JV405" i="3"/>
  <c r="DV405" i="3"/>
  <c r="CL405" i="3"/>
  <c r="GY402" i="3"/>
  <c r="FO402" i="3"/>
  <c r="FI400" i="3"/>
  <c r="EK400" i="3"/>
  <c r="BK399" i="3"/>
  <c r="AY399" i="3"/>
  <c r="AM399" i="3"/>
  <c r="LI398" i="3"/>
  <c r="JY398" i="3"/>
  <c r="GV398" i="3"/>
  <c r="FX398" i="3"/>
  <c r="EZ398" i="3"/>
  <c r="EB398" i="3"/>
  <c r="DD398" i="3"/>
  <c r="CF398" i="3"/>
  <c r="BH398" i="3"/>
  <c r="AD397" i="3"/>
  <c r="EW396" i="3"/>
  <c r="EK396" i="3"/>
  <c r="DA396" i="3"/>
  <c r="CO396" i="3"/>
  <c r="BE396" i="3"/>
  <c r="AS396" i="3"/>
  <c r="JS395" i="3"/>
  <c r="JG395" i="3"/>
  <c r="HW395" i="3"/>
  <c r="GV394" i="3"/>
  <c r="FX394" i="3"/>
  <c r="EZ394" i="3"/>
  <c r="AA393" i="3"/>
  <c r="DV392" i="3"/>
  <c r="CX392" i="3"/>
  <c r="AS392" i="3"/>
  <c r="U392" i="3"/>
  <c r="LO391" i="3"/>
  <c r="KQ391" i="3"/>
  <c r="IU391" i="3"/>
  <c r="HW391" i="3"/>
  <c r="GY391" i="3"/>
  <c r="HK390" i="3"/>
  <c r="EQ390" i="3"/>
  <c r="DS390" i="3"/>
  <c r="BE389" i="3"/>
  <c r="AS389" i="3"/>
  <c r="LL388" i="3"/>
  <c r="KZ388" i="3"/>
  <c r="JP388" i="3"/>
  <c r="FL387" i="3"/>
  <c r="EN387" i="3"/>
  <c r="DP387" i="3"/>
  <c r="CR387" i="3"/>
  <c r="AG385" i="3"/>
  <c r="IF384" i="3"/>
  <c r="GD383" i="3"/>
  <c r="JA382" i="3"/>
  <c r="HE382" i="3"/>
  <c r="GS382" i="3"/>
  <c r="GA382" i="3"/>
  <c r="BQ382" i="3"/>
  <c r="AM382" i="3"/>
  <c r="R428" i="3"/>
  <c r="FX427" i="3"/>
  <c r="EZ427" i="3"/>
  <c r="KQ426" i="3"/>
  <c r="II426" i="3"/>
  <c r="GM426" i="3"/>
  <c r="FO426" i="3"/>
  <c r="FC426" i="3"/>
  <c r="DS426" i="3"/>
  <c r="DG426" i="3"/>
  <c r="CC422" i="3"/>
  <c r="BW422" i="3"/>
  <c r="BQ422" i="3"/>
  <c r="BK422" i="3"/>
  <c r="AM422" i="3"/>
  <c r="FC421" i="3"/>
  <c r="EW421" i="3"/>
  <c r="EQ421" i="3"/>
  <c r="EK421" i="3"/>
  <c r="CC421" i="3"/>
  <c r="BQ421" i="3"/>
  <c r="BK421" i="3"/>
  <c r="BE421" i="3"/>
  <c r="AY421" i="3"/>
  <c r="AS421" i="3"/>
  <c r="JY420" i="3"/>
  <c r="GG420" i="3"/>
  <c r="BB419" i="3"/>
  <c r="LF418" i="3"/>
  <c r="KZ418" i="3"/>
  <c r="KT418" i="3"/>
  <c r="IF418" i="3"/>
  <c r="HT418" i="3"/>
  <c r="HN418" i="3"/>
  <c r="HH418" i="3"/>
  <c r="HB418" i="3"/>
  <c r="GV418" i="3"/>
  <c r="LI417" i="3"/>
  <c r="BT417" i="3"/>
  <c r="BN417" i="3"/>
  <c r="BH417" i="3"/>
  <c r="BB417" i="3"/>
  <c r="LI416" i="3"/>
  <c r="LC416" i="3"/>
  <c r="KW416" i="3"/>
  <c r="KQ416" i="3"/>
  <c r="LO415" i="3"/>
  <c r="GD414" i="3"/>
  <c r="DV414" i="3"/>
  <c r="KN413" i="3"/>
  <c r="HH413" i="3"/>
  <c r="AD413" i="3"/>
  <c r="HH412" i="3"/>
  <c r="DP412" i="3"/>
  <c r="KN411" i="3"/>
  <c r="KH411" i="3"/>
  <c r="KB411" i="3"/>
  <c r="HN411" i="3"/>
  <c r="HB411" i="3"/>
  <c r="GP411" i="3"/>
  <c r="GJ411" i="3"/>
  <c r="DV410" i="3"/>
  <c r="CX410" i="3"/>
  <c r="LC409" i="3"/>
  <c r="KE409" i="3"/>
  <c r="F407" i="3"/>
  <c r="GM404" i="3"/>
  <c r="FO404" i="3"/>
  <c r="AA404" i="3"/>
  <c r="JY403" i="3"/>
  <c r="JA403" i="3"/>
  <c r="EW402" i="3"/>
  <c r="EQ402" i="3"/>
  <c r="EE402" i="3"/>
  <c r="DY402" i="3"/>
  <c r="DA402" i="3"/>
  <c r="CU402" i="3"/>
  <c r="CI402" i="3"/>
  <c r="CC402" i="3"/>
  <c r="AM402" i="3"/>
  <c r="KZ399" i="3"/>
  <c r="KQ397" i="3"/>
  <c r="IU397" i="3"/>
  <c r="HZ396" i="3"/>
  <c r="HB396" i="3"/>
  <c r="X396" i="3"/>
  <c r="R396" i="3"/>
  <c r="DS395" i="3"/>
  <c r="BZ395" i="3"/>
  <c r="AP395" i="3"/>
  <c r="LI394" i="3"/>
  <c r="KW394" i="3"/>
  <c r="KQ394" i="3"/>
  <c r="JM394" i="3"/>
  <c r="JA394" i="3"/>
  <c r="IU394" i="3"/>
  <c r="IO394" i="3"/>
  <c r="IC394" i="3"/>
  <c r="HW394" i="3"/>
  <c r="DV394" i="3"/>
  <c r="DP394" i="3"/>
  <c r="DJ394" i="3"/>
  <c r="CX394" i="3"/>
  <c r="CR394" i="3"/>
  <c r="CL394" i="3"/>
  <c r="BZ394" i="3"/>
  <c r="BT394" i="3"/>
  <c r="BN394" i="3"/>
  <c r="ET393" i="3"/>
  <c r="EH393" i="3"/>
  <c r="EB393" i="3"/>
  <c r="CU393" i="3"/>
  <c r="CO393" i="3"/>
  <c r="CI393" i="3"/>
  <c r="BW393" i="3"/>
  <c r="BQ393" i="3"/>
  <c r="BK393" i="3"/>
  <c r="JG392" i="3"/>
  <c r="IU392" i="3"/>
  <c r="IO392" i="3"/>
  <c r="FO391" i="3"/>
  <c r="BW391" i="3"/>
  <c r="LL390" i="3"/>
  <c r="AS390" i="3"/>
  <c r="EH389" i="3"/>
  <c r="DJ389" i="3"/>
  <c r="HH388" i="3"/>
  <c r="HB388" i="3"/>
  <c r="GV388" i="3"/>
  <c r="GJ388" i="3"/>
  <c r="GD388" i="3"/>
  <c r="FF388" i="3"/>
  <c r="EZ388" i="3"/>
  <c r="EN388" i="3"/>
  <c r="EH388" i="3"/>
  <c r="DD388" i="3"/>
  <c r="FX386" i="3"/>
  <c r="EZ386" i="3"/>
  <c r="LC384" i="3"/>
  <c r="KE384" i="3"/>
  <c r="HN384" i="3"/>
  <c r="HH384" i="3"/>
  <c r="GV384" i="3"/>
  <c r="GP384" i="3"/>
  <c r="FR384" i="3"/>
  <c r="FL384" i="3"/>
  <c r="EZ384" i="3"/>
  <c r="ET384" i="3"/>
  <c r="CF384" i="3"/>
  <c r="KE379" i="3"/>
  <c r="LI378" i="3"/>
  <c r="LC378" i="3"/>
  <c r="KK378" i="3"/>
  <c r="KE378" i="3"/>
  <c r="JY378" i="3"/>
  <c r="IU377" i="3"/>
  <c r="GY377" i="3"/>
  <c r="FC377" i="3"/>
  <c r="AM377" i="3"/>
  <c r="LO376" i="3"/>
  <c r="KW376" i="3"/>
  <c r="KQ376" i="3"/>
  <c r="KK376" i="3"/>
  <c r="IC376" i="3"/>
  <c r="GG376" i="3"/>
  <c r="LC375" i="3"/>
  <c r="JG375" i="3"/>
  <c r="JA375" i="3"/>
  <c r="II375" i="3"/>
  <c r="IC375" i="3"/>
  <c r="HW375" i="3"/>
  <c r="KQ373" i="3"/>
  <c r="KK373" i="3"/>
  <c r="KE373" i="3"/>
  <c r="JS373" i="3"/>
  <c r="JM373" i="3"/>
  <c r="JY372" i="3"/>
  <c r="JS372" i="3"/>
  <c r="JA372" i="3"/>
  <c r="IU372" i="3"/>
  <c r="IO372" i="3"/>
  <c r="DP371" i="3"/>
  <c r="AP301" i="3"/>
  <c r="GG293" i="3"/>
  <c r="EQ288" i="3"/>
  <c r="HE384" i="3"/>
  <c r="GG384" i="3"/>
  <c r="FI384" i="3"/>
  <c r="EK384" i="3"/>
  <c r="DM384" i="3"/>
  <c r="CO384" i="3"/>
  <c r="BQ384" i="3"/>
  <c r="AS384" i="3"/>
  <c r="HE383" i="3"/>
  <c r="GG383" i="3"/>
  <c r="KT382" i="3"/>
  <c r="KN382" i="3"/>
  <c r="EN382" i="3"/>
  <c r="EB382" i="3"/>
  <c r="DP382" i="3"/>
  <c r="LF381" i="3"/>
  <c r="CC381" i="3"/>
  <c r="BW381" i="3"/>
  <c r="BE381" i="3"/>
  <c r="F381" i="3"/>
  <c r="KZ380" i="3"/>
  <c r="KB380" i="3"/>
  <c r="JD380" i="3"/>
  <c r="IL379" i="3"/>
  <c r="GM379" i="3"/>
  <c r="CU379" i="3"/>
  <c r="R379" i="3"/>
  <c r="F379" i="3"/>
  <c r="LL378" i="3"/>
  <c r="KN378" i="3"/>
  <c r="JP378" i="3"/>
  <c r="IR378" i="3"/>
  <c r="HT378" i="3"/>
  <c r="DY378" i="3"/>
  <c r="DS378" i="3"/>
  <c r="DA378" i="3"/>
  <c r="CU378" i="3"/>
  <c r="CO378" i="3"/>
  <c r="IX377" i="3"/>
  <c r="HZ377" i="3"/>
  <c r="HB377" i="3"/>
  <c r="GD377" i="3"/>
  <c r="FF377" i="3"/>
  <c r="AP377" i="3"/>
  <c r="HH376" i="3"/>
  <c r="GJ376" i="3"/>
  <c r="DP376" i="3"/>
  <c r="CR376" i="3"/>
  <c r="BT376" i="3"/>
  <c r="AV376" i="3"/>
  <c r="KH375" i="3"/>
  <c r="JJ375" i="3"/>
  <c r="ET375" i="3"/>
  <c r="DV375" i="3"/>
  <c r="CX375" i="3"/>
  <c r="BZ375" i="3"/>
  <c r="BQ375" i="3"/>
  <c r="AY375" i="3"/>
  <c r="AS375" i="3"/>
  <c r="AD375" i="3"/>
  <c r="F375" i="3"/>
  <c r="LL374" i="3"/>
  <c r="KN374" i="3"/>
  <c r="KE374" i="3"/>
  <c r="JM374" i="3"/>
  <c r="JG374" i="3"/>
  <c r="JA374" i="3"/>
  <c r="FU374" i="3"/>
  <c r="CC374" i="3"/>
  <c r="BW374" i="3"/>
  <c r="BQ374" i="3"/>
  <c r="BE374" i="3"/>
  <c r="AY374" i="3"/>
  <c r="LR373" i="3"/>
  <c r="KT373" i="3"/>
  <c r="GD373" i="3"/>
  <c r="FF373" i="3"/>
  <c r="EH373" i="3"/>
  <c r="DJ373" i="3"/>
  <c r="DA373" i="3"/>
  <c r="CU373" i="3"/>
  <c r="CI373" i="3"/>
  <c r="CC373" i="3"/>
  <c r="AM373" i="3"/>
  <c r="AD373" i="3"/>
  <c r="F373" i="3"/>
  <c r="KZ372" i="3"/>
  <c r="KB372" i="3"/>
  <c r="FL372" i="3"/>
  <c r="EN372" i="3"/>
  <c r="DP372" i="3"/>
  <c r="CR372" i="3"/>
  <c r="CI372" i="3"/>
  <c r="BQ372" i="3"/>
  <c r="BK372" i="3"/>
  <c r="BE372" i="3"/>
  <c r="L372" i="3"/>
  <c r="LF371" i="3"/>
  <c r="KW371" i="3"/>
  <c r="KQ371" i="3"/>
  <c r="JG371" i="3"/>
  <c r="HK371" i="3"/>
  <c r="HE371" i="3"/>
  <c r="GY371" i="3"/>
  <c r="AM371" i="3"/>
  <c r="JA370" i="3"/>
  <c r="IO370" i="3"/>
  <c r="LO369" i="3"/>
  <c r="LI369" i="3"/>
  <c r="KW369" i="3"/>
  <c r="KQ369" i="3"/>
  <c r="IC369" i="3"/>
  <c r="EK369" i="3"/>
  <c r="EE369" i="3"/>
  <c r="DY369" i="3"/>
  <c r="DM369" i="3"/>
  <c r="DG369" i="3"/>
  <c r="LL368" i="3"/>
  <c r="KN368" i="3"/>
  <c r="JP368" i="3"/>
  <c r="JA368" i="3"/>
  <c r="IU368" i="3"/>
  <c r="II368" i="3"/>
  <c r="IC368" i="3"/>
  <c r="FO368" i="3"/>
  <c r="BW368" i="3"/>
  <c r="BQ368" i="3"/>
  <c r="BK368" i="3"/>
  <c r="AY368" i="3"/>
  <c r="AS368" i="3"/>
  <c r="F368" i="3"/>
  <c r="LR367" i="3"/>
  <c r="KT367" i="3"/>
  <c r="GD367" i="3"/>
  <c r="EH367" i="3"/>
  <c r="DJ367" i="3"/>
  <c r="CU367" i="3"/>
  <c r="CO367" i="3"/>
  <c r="CC367" i="3"/>
  <c r="BW367" i="3"/>
  <c r="X367" i="3"/>
  <c r="L367" i="3"/>
  <c r="LI366" i="3"/>
  <c r="LC366" i="3"/>
  <c r="KW366" i="3"/>
  <c r="KQ366" i="3"/>
  <c r="KK366" i="3"/>
  <c r="HW366" i="3"/>
  <c r="EE366" i="3"/>
  <c r="DY366" i="3"/>
  <c r="DS366" i="3"/>
  <c r="DM366" i="3"/>
  <c r="DG366" i="3"/>
  <c r="DA366" i="3"/>
  <c r="KH365" i="3"/>
  <c r="IU365" i="3"/>
  <c r="IO365" i="3"/>
  <c r="II365" i="3"/>
  <c r="IC365" i="3"/>
  <c r="HW365" i="3"/>
  <c r="FI365" i="3"/>
  <c r="BQ365" i="3"/>
  <c r="BK365" i="3"/>
  <c r="BE365" i="3"/>
  <c r="AY365" i="3"/>
  <c r="AS365" i="3"/>
  <c r="AM365" i="3"/>
  <c r="O365" i="3"/>
  <c r="LO364" i="3"/>
  <c r="LI364" i="3"/>
  <c r="LC364" i="3"/>
  <c r="KW364" i="3"/>
  <c r="JM363" i="3"/>
  <c r="JG363" i="3"/>
  <c r="JA363" i="3"/>
  <c r="IU363" i="3"/>
  <c r="IO363" i="3"/>
  <c r="II363" i="3"/>
  <c r="JY361" i="3"/>
  <c r="JS361" i="3"/>
  <c r="JM361" i="3"/>
  <c r="JG361" i="3"/>
  <c r="JA361" i="3"/>
  <c r="IU361" i="3"/>
  <c r="IO359" i="3"/>
  <c r="II359" i="3"/>
  <c r="IC359" i="3"/>
  <c r="HQ359" i="3"/>
  <c r="HK359" i="3"/>
  <c r="JS358" i="3"/>
  <c r="GA358" i="3"/>
  <c r="FU358" i="3"/>
  <c r="FO358" i="3"/>
  <c r="FC358" i="3"/>
  <c r="EW358" i="3"/>
  <c r="GY357" i="3"/>
  <c r="GS357" i="3"/>
  <c r="GG357" i="3"/>
  <c r="GA357" i="3"/>
  <c r="DM357" i="3"/>
  <c r="FO355" i="3"/>
  <c r="FI355" i="3"/>
  <c r="EW355" i="3"/>
  <c r="EQ355" i="3"/>
  <c r="X353" i="3"/>
  <c r="R353" i="3"/>
  <c r="AD352" i="3"/>
  <c r="R352" i="3"/>
  <c r="L352" i="3"/>
  <c r="LF351" i="3"/>
  <c r="ET351" i="3"/>
  <c r="DV351" i="3"/>
  <c r="JP350" i="3"/>
  <c r="IR350" i="3"/>
  <c r="CF350" i="3"/>
  <c r="BH350" i="3"/>
  <c r="DJ349" i="3"/>
  <c r="CL349" i="3"/>
  <c r="KW345" i="3"/>
  <c r="KQ345" i="3"/>
  <c r="JY345" i="3"/>
  <c r="JS345" i="3"/>
  <c r="JM345" i="3"/>
  <c r="JA345" i="3"/>
  <c r="IU345" i="3"/>
  <c r="HE345" i="3"/>
  <c r="O344" i="3"/>
  <c r="LI343" i="3"/>
  <c r="LC343" i="3"/>
  <c r="IO343" i="3"/>
  <c r="GM342" i="3"/>
  <c r="GG342" i="3"/>
  <c r="GA342" i="3"/>
  <c r="FU342" i="3"/>
  <c r="FO342" i="3"/>
  <c r="EQ342" i="3"/>
  <c r="GP341" i="3"/>
  <c r="FO340" i="3"/>
  <c r="DS340" i="3"/>
  <c r="JV337" i="3"/>
  <c r="KQ336" i="3"/>
  <c r="KK336" i="3"/>
  <c r="KE336" i="3"/>
  <c r="JY336" i="3"/>
  <c r="JS336" i="3"/>
  <c r="IU336" i="3"/>
  <c r="BK335" i="3"/>
  <c r="BE335" i="3"/>
  <c r="HQ334" i="3"/>
  <c r="HK334" i="3"/>
  <c r="DD334" i="3"/>
  <c r="CX334" i="3"/>
  <c r="AY333" i="3"/>
  <c r="LC329" i="3"/>
  <c r="HK329" i="3"/>
  <c r="LR328" i="3"/>
  <c r="KT328" i="3"/>
  <c r="FC327" i="3"/>
  <c r="BK327" i="3"/>
  <c r="GS326" i="3"/>
  <c r="DA326" i="3"/>
  <c r="U326" i="3"/>
  <c r="I326" i="3"/>
  <c r="LO325" i="3"/>
  <c r="FO325" i="3"/>
  <c r="EE325" i="3"/>
  <c r="KK321" i="3"/>
  <c r="O321" i="3"/>
  <c r="JS320" i="3"/>
  <c r="JG320" i="3"/>
  <c r="JA320" i="3"/>
  <c r="IU320" i="3"/>
  <c r="IO320" i="3"/>
  <c r="GA320" i="3"/>
  <c r="KE318" i="3"/>
  <c r="JY318" i="3"/>
  <c r="JS318" i="3"/>
  <c r="JM318" i="3"/>
  <c r="JG318" i="3"/>
  <c r="JA318" i="3"/>
  <c r="KW317" i="3"/>
  <c r="KQ317" i="3"/>
  <c r="KK317" i="3"/>
  <c r="KE317" i="3"/>
  <c r="JY317" i="3"/>
  <c r="JA317" i="3"/>
  <c r="IU317" i="3"/>
  <c r="IO317" i="3"/>
  <c r="II317" i="3"/>
  <c r="IC317" i="3"/>
  <c r="HB316" i="3"/>
  <c r="AD316" i="3"/>
  <c r="F316" i="3"/>
  <c r="LL315" i="3"/>
  <c r="AY312" i="3"/>
  <c r="FF310" i="3"/>
  <c r="BN310" i="3"/>
  <c r="FX309" i="3"/>
  <c r="CF309" i="3"/>
  <c r="CR308" i="3"/>
  <c r="AV308" i="3"/>
  <c r="JJ307" i="3"/>
  <c r="JD307" i="3"/>
  <c r="IX307" i="3"/>
  <c r="IR307" i="3"/>
  <c r="IL307" i="3"/>
  <c r="HN307" i="3"/>
  <c r="DY306" i="3"/>
  <c r="KK382" i="3"/>
  <c r="O382" i="3"/>
  <c r="DJ381" i="3"/>
  <c r="CL381" i="3"/>
  <c r="BN381" i="3"/>
  <c r="AP381" i="3"/>
  <c r="LO379" i="3"/>
  <c r="FR379" i="3"/>
  <c r="ET379" i="3"/>
  <c r="DV379" i="3"/>
  <c r="CX379" i="3"/>
  <c r="DD378" i="3"/>
  <c r="CF378" i="3"/>
  <c r="BH378" i="3"/>
  <c r="AG377" i="3"/>
  <c r="I377" i="3"/>
  <c r="EZ374" i="3"/>
  <c r="EB374" i="3"/>
  <c r="DD374" i="3"/>
  <c r="CF374" i="3"/>
  <c r="IL371" i="3"/>
  <c r="HN371" i="3"/>
  <c r="ET371" i="3"/>
  <c r="DV371" i="3"/>
  <c r="R371" i="3"/>
  <c r="F371" i="3"/>
  <c r="LL370" i="3"/>
  <c r="KN370" i="3"/>
  <c r="JP370" i="3"/>
  <c r="EN370" i="3"/>
  <c r="CR370" i="3"/>
  <c r="AD370" i="3"/>
  <c r="HN369" i="3"/>
  <c r="GP369" i="3"/>
  <c r="FR369" i="3"/>
  <c r="ET369" i="3"/>
  <c r="EZ368" i="3"/>
  <c r="EB368" i="3"/>
  <c r="DD368" i="3"/>
  <c r="CF368" i="3"/>
  <c r="HH366" i="3"/>
  <c r="FL366" i="3"/>
  <c r="ET365" i="3"/>
  <c r="CX365" i="3"/>
  <c r="HT364" i="3"/>
  <c r="FX364" i="3"/>
  <c r="EK364" i="3"/>
  <c r="EE364" i="3"/>
  <c r="DY364" i="3"/>
  <c r="DS364" i="3"/>
  <c r="DM364" i="3"/>
  <c r="AY364" i="3"/>
  <c r="R364" i="3"/>
  <c r="F364" i="3"/>
  <c r="KT363" i="3"/>
  <c r="FF363" i="3"/>
  <c r="DJ363" i="3"/>
  <c r="BW363" i="3"/>
  <c r="BQ363" i="3"/>
  <c r="BK363" i="3"/>
  <c r="BE363" i="3"/>
  <c r="AY363" i="3"/>
  <c r="KK362" i="3"/>
  <c r="KE362" i="3"/>
  <c r="JY362" i="3"/>
  <c r="JS362" i="3"/>
  <c r="JM362" i="3"/>
  <c r="GY362" i="3"/>
  <c r="DG362" i="3"/>
  <c r="DA362" i="3"/>
  <c r="CU362" i="3"/>
  <c r="CO362" i="3"/>
  <c r="CI362" i="3"/>
  <c r="CC362" i="3"/>
  <c r="AD362" i="3"/>
  <c r="F362" i="3"/>
  <c r="LF361" i="3"/>
  <c r="FR361" i="3"/>
  <c r="DV361" i="3"/>
  <c r="CI361" i="3"/>
  <c r="CC361" i="3"/>
  <c r="BW361" i="3"/>
  <c r="BQ361" i="3"/>
  <c r="BK361" i="3"/>
  <c r="L361" i="3"/>
  <c r="KW360" i="3"/>
  <c r="KQ360" i="3"/>
  <c r="KK360" i="3"/>
  <c r="KE360" i="3"/>
  <c r="JY360" i="3"/>
  <c r="HK360" i="3"/>
  <c r="DS360" i="3"/>
  <c r="DM360" i="3"/>
  <c r="DG360" i="3"/>
  <c r="DA360" i="3"/>
  <c r="CU360" i="3"/>
  <c r="CO360" i="3"/>
  <c r="F360" i="3"/>
  <c r="LR359" i="3"/>
  <c r="KT359" i="3"/>
  <c r="JV359" i="3"/>
  <c r="IX359" i="3"/>
  <c r="EH359" i="3"/>
  <c r="DJ359" i="3"/>
  <c r="CL359" i="3"/>
  <c r="BN359" i="3"/>
  <c r="AY359" i="3"/>
  <c r="AS359" i="3"/>
  <c r="X359" i="3"/>
  <c r="JD358" i="3"/>
  <c r="HH358" i="3"/>
  <c r="GJ358" i="3"/>
  <c r="BT358" i="3"/>
  <c r="AV358" i="3"/>
  <c r="AD358" i="3"/>
  <c r="X358" i="3"/>
  <c r="CX357" i="3"/>
  <c r="BZ357" i="3"/>
  <c r="BB357" i="3"/>
  <c r="HZ356" i="3"/>
  <c r="HB356" i="3"/>
  <c r="AP356" i="3"/>
  <c r="AA356" i="3"/>
  <c r="L356" i="3"/>
  <c r="BN355" i="3"/>
  <c r="AP355" i="3"/>
  <c r="GV354" i="3"/>
  <c r="FX354" i="3"/>
  <c r="AD354" i="3"/>
  <c r="X354" i="3"/>
  <c r="R354" i="3"/>
  <c r="GD353" i="3"/>
  <c r="FF353" i="3"/>
  <c r="JS352" i="3"/>
  <c r="JG352" i="3"/>
  <c r="HW352" i="3"/>
  <c r="HH352" i="3"/>
  <c r="GJ352" i="3"/>
  <c r="IO351" i="3"/>
  <c r="HE351" i="3"/>
  <c r="GS351" i="3"/>
  <c r="FI351" i="3"/>
  <c r="GA350" i="3"/>
  <c r="EQ350" i="3"/>
  <c r="EE350" i="3"/>
  <c r="CU350" i="3"/>
  <c r="KW349" i="3"/>
  <c r="KQ349" i="3"/>
  <c r="KK349" i="3"/>
  <c r="JY349" i="3"/>
  <c r="JS349" i="3"/>
  <c r="HE349" i="3"/>
  <c r="LO348" i="3"/>
  <c r="LC348" i="3"/>
  <c r="KW348" i="3"/>
  <c r="FC348" i="3"/>
  <c r="EQ348" i="3"/>
  <c r="EK348" i="3"/>
  <c r="EE348" i="3"/>
  <c r="DG348" i="3"/>
  <c r="AM348" i="3"/>
  <c r="GS347" i="3"/>
  <c r="GG347" i="3"/>
  <c r="EW347" i="3"/>
  <c r="LO346" i="3"/>
  <c r="LC346" i="3"/>
  <c r="JS346" i="3"/>
  <c r="JD346" i="3"/>
  <c r="HT346" i="3"/>
  <c r="FF346" i="3"/>
  <c r="EH346" i="3"/>
  <c r="BW346" i="3"/>
  <c r="BK346" i="3"/>
  <c r="BE346" i="3"/>
  <c r="AY346" i="3"/>
  <c r="AS346" i="3"/>
  <c r="F346" i="3"/>
  <c r="KZ345" i="3"/>
  <c r="KB345" i="3"/>
  <c r="JD345" i="3"/>
  <c r="IF345" i="3"/>
  <c r="HH345" i="3"/>
  <c r="GJ345" i="3"/>
  <c r="FL345" i="3"/>
  <c r="EN345" i="3"/>
  <c r="DP345" i="3"/>
  <c r="X345" i="3"/>
  <c r="L345" i="3"/>
  <c r="HK344" i="3"/>
  <c r="HE344" i="3"/>
  <c r="GY344" i="3"/>
  <c r="GM344" i="3"/>
  <c r="GG344" i="3"/>
  <c r="DS344" i="3"/>
  <c r="F344" i="3"/>
  <c r="LL343" i="3"/>
  <c r="KN343" i="3"/>
  <c r="JP343" i="3"/>
  <c r="IR343" i="3"/>
  <c r="DY343" i="3"/>
  <c r="O343" i="3"/>
  <c r="KQ342" i="3"/>
  <c r="JD342" i="3"/>
  <c r="HZ342" i="3"/>
  <c r="HN342" i="3"/>
  <c r="GD342" i="3"/>
  <c r="FR342" i="3"/>
  <c r="EH342" i="3"/>
  <c r="DV342" i="3"/>
  <c r="AM342" i="3"/>
  <c r="LI341" i="3"/>
  <c r="LC341" i="3"/>
  <c r="KW341" i="3"/>
  <c r="KQ341" i="3"/>
  <c r="KK341" i="3"/>
  <c r="JM341" i="3"/>
  <c r="GG341" i="3"/>
  <c r="KQ340" i="3"/>
  <c r="JD340" i="3"/>
  <c r="GP340" i="3"/>
  <c r="GD340" i="3"/>
  <c r="ET340" i="3"/>
  <c r="EH340" i="3"/>
  <c r="CX340" i="3"/>
  <c r="CL340" i="3"/>
  <c r="AD340" i="3"/>
  <c r="F340" i="3"/>
  <c r="LL339" i="3"/>
  <c r="KZ339" i="3"/>
  <c r="IC339" i="3"/>
  <c r="EE339" i="3"/>
  <c r="CL339" i="3"/>
  <c r="AD339" i="3"/>
  <c r="F339" i="3"/>
  <c r="DM338" i="3"/>
  <c r="DG338" i="3"/>
  <c r="DA338" i="3"/>
  <c r="CU338" i="3"/>
  <c r="CO338" i="3"/>
  <c r="BQ338" i="3"/>
  <c r="JM337" i="3"/>
  <c r="LR336" i="3"/>
  <c r="KH336" i="3"/>
  <c r="JV336" i="3"/>
  <c r="IL336" i="3"/>
  <c r="HZ336" i="3"/>
  <c r="DS336" i="3"/>
  <c r="AM336" i="3"/>
  <c r="U336" i="3"/>
  <c r="I336" i="3"/>
  <c r="KK335" i="3"/>
  <c r="IX335" i="3"/>
  <c r="GJ335" i="3"/>
  <c r="GD335" i="3"/>
  <c r="EB335" i="3"/>
  <c r="CL335" i="3"/>
  <c r="JP334" i="3"/>
  <c r="JJ334" i="3"/>
  <c r="IX334" i="3"/>
  <c r="GJ334" i="3"/>
  <c r="FU334" i="3"/>
  <c r="BW334" i="3"/>
  <c r="BK334" i="3"/>
  <c r="AM334" i="3"/>
  <c r="LR333" i="3"/>
  <c r="LL333" i="3"/>
  <c r="HN333" i="3"/>
  <c r="LR332" i="3"/>
  <c r="LL332" i="3"/>
  <c r="LF332" i="3"/>
  <c r="ET332" i="3"/>
  <c r="EH332" i="3"/>
  <c r="EB332" i="3"/>
  <c r="DV332" i="3"/>
  <c r="DP332" i="3"/>
  <c r="BB332" i="3"/>
  <c r="AG332" i="3"/>
  <c r="LI331" i="3"/>
  <c r="KW331" i="3"/>
  <c r="JM331" i="3"/>
  <c r="JA331" i="3"/>
  <c r="HT331" i="3"/>
  <c r="HN331" i="3"/>
  <c r="HH331" i="3"/>
  <c r="HB331" i="3"/>
  <c r="CR331" i="3"/>
  <c r="AV331" i="3"/>
  <c r="JJ330" i="3"/>
  <c r="JD330" i="3"/>
  <c r="IX330" i="3"/>
  <c r="IR330" i="3"/>
  <c r="IL330" i="3"/>
  <c r="HN330" i="3"/>
  <c r="DV330" i="3"/>
  <c r="CL330" i="3"/>
  <c r="JP329" i="3"/>
  <c r="JD329" i="3"/>
  <c r="FL329" i="3"/>
  <c r="DS329" i="3"/>
  <c r="KQ328" i="3"/>
  <c r="KE328" i="3"/>
  <c r="JS328" i="3"/>
  <c r="IL328" i="3"/>
  <c r="IF328" i="3"/>
  <c r="HZ328" i="3"/>
  <c r="FF328" i="3"/>
  <c r="ET328" i="3"/>
  <c r="EN328" i="3"/>
  <c r="EH328" i="3"/>
  <c r="DJ328" i="3"/>
  <c r="JD327" i="3"/>
  <c r="HH327" i="3"/>
  <c r="DP327" i="3"/>
  <c r="DD327" i="3"/>
  <c r="KT326" i="3"/>
  <c r="IX326" i="3"/>
  <c r="FF326" i="3"/>
  <c r="ET326" i="3"/>
  <c r="BB326" i="3"/>
  <c r="AP326" i="3"/>
  <c r="JP325" i="3"/>
  <c r="IF325" i="3"/>
  <c r="HT325" i="3"/>
  <c r="GJ325" i="3"/>
  <c r="AV325" i="3"/>
  <c r="X325" i="3"/>
  <c r="LR324" i="3"/>
  <c r="KW324" i="3"/>
  <c r="JM324" i="3"/>
  <c r="DM324" i="3"/>
  <c r="CC324" i="3"/>
  <c r="IC323" i="3"/>
  <c r="HQ323" i="3"/>
  <c r="HK323" i="3"/>
  <c r="HE323" i="3"/>
  <c r="GY323" i="3"/>
  <c r="EK323" i="3"/>
  <c r="FO322" i="3"/>
  <c r="FC322" i="3"/>
  <c r="EW322" i="3"/>
  <c r="EQ322" i="3"/>
  <c r="EK322" i="3"/>
  <c r="BW322" i="3"/>
  <c r="JV321" i="3"/>
  <c r="JJ321" i="3"/>
  <c r="HZ321" i="3"/>
  <c r="HN321" i="3"/>
  <c r="GG321" i="3"/>
  <c r="GA321" i="3"/>
  <c r="FU321" i="3"/>
  <c r="FO321" i="3"/>
  <c r="KZ320" i="3"/>
  <c r="KN320" i="3"/>
  <c r="FL320" i="3"/>
  <c r="EZ320" i="3"/>
  <c r="DP320" i="3"/>
  <c r="DD320" i="3"/>
  <c r="BW320" i="3"/>
  <c r="BQ320" i="3"/>
  <c r="BK320" i="3"/>
  <c r="BE320" i="3"/>
  <c r="R320" i="3"/>
  <c r="F320" i="3"/>
  <c r="KQ319" i="3"/>
  <c r="KK319" i="3"/>
  <c r="KE319" i="3"/>
  <c r="JY319" i="3"/>
  <c r="JS319" i="3"/>
  <c r="DM319" i="3"/>
  <c r="DG319" i="3"/>
  <c r="DA319" i="3"/>
  <c r="CU319" i="3"/>
  <c r="CO319" i="3"/>
  <c r="CI319" i="3"/>
  <c r="X319" i="3"/>
  <c r="LL318" i="3"/>
  <c r="JP318" i="3"/>
  <c r="HT318" i="3"/>
  <c r="KT317" i="3"/>
  <c r="KH317" i="3"/>
  <c r="FC317" i="3"/>
  <c r="EW317" i="3"/>
  <c r="EQ317" i="3"/>
  <c r="DM317" i="3"/>
  <c r="DG317" i="3"/>
  <c r="DA317" i="3"/>
  <c r="CU317" i="3"/>
  <c r="CO317" i="3"/>
  <c r="BQ317" i="3"/>
  <c r="BK317" i="3"/>
  <c r="BE317" i="3"/>
  <c r="AY317" i="3"/>
  <c r="AS317" i="3"/>
  <c r="LO316" i="3"/>
  <c r="LI316" i="3"/>
  <c r="LC316" i="3"/>
  <c r="GY316" i="3"/>
  <c r="FC316" i="3"/>
  <c r="BK316" i="3"/>
  <c r="O316" i="3"/>
  <c r="LI315" i="3"/>
  <c r="HQ315" i="3"/>
  <c r="FX315" i="3"/>
  <c r="CF315" i="3"/>
  <c r="LC314" i="3"/>
  <c r="IU314" i="3"/>
  <c r="HK314" i="3"/>
  <c r="DS314" i="3"/>
  <c r="AA314" i="3"/>
  <c r="O314" i="3"/>
  <c r="KK313" i="3"/>
  <c r="GS313" i="3"/>
  <c r="L313" i="3"/>
  <c r="LR312" i="3"/>
  <c r="HZ312" i="3"/>
  <c r="CF312" i="3"/>
  <c r="BT312" i="3"/>
  <c r="BH312" i="3"/>
  <c r="KT311" i="3"/>
  <c r="KH311" i="3"/>
  <c r="IU311" i="3"/>
  <c r="IO311" i="3"/>
  <c r="II311" i="3"/>
  <c r="IC311" i="3"/>
  <c r="FI311" i="3"/>
  <c r="FC311" i="3"/>
  <c r="EW311" i="3"/>
  <c r="EQ311" i="3"/>
  <c r="EK311" i="3"/>
  <c r="JG310" i="3"/>
  <c r="DS310" i="3"/>
  <c r="DG310" i="3"/>
  <c r="KK309" i="3"/>
  <c r="JM309" i="3"/>
  <c r="EK309" i="3"/>
  <c r="DY309" i="3"/>
  <c r="U309" i="3"/>
  <c r="JY308" i="3"/>
  <c r="DS308" i="3"/>
  <c r="DG308" i="3"/>
  <c r="AM308" i="3"/>
  <c r="O308" i="3"/>
  <c r="KW307" i="3"/>
  <c r="KK307" i="3"/>
  <c r="HE307" i="3"/>
  <c r="GS307" i="3"/>
  <c r="FL307" i="3"/>
  <c r="FF307" i="3"/>
  <c r="EZ307" i="3"/>
  <c r="ET307" i="3"/>
  <c r="BZ307" i="3"/>
  <c r="BT307" i="3"/>
  <c r="BN307" i="3"/>
  <c r="JJ305" i="3"/>
  <c r="CU304" i="3"/>
  <c r="CI304" i="3"/>
  <c r="BW304" i="3"/>
  <c r="EK303" i="3"/>
  <c r="DY303" i="3"/>
  <c r="DM303" i="3"/>
  <c r="AS303" i="3"/>
  <c r="GA302" i="3"/>
  <c r="FO302" i="3"/>
  <c r="FC302" i="3"/>
  <c r="CI302" i="3"/>
  <c r="BW302" i="3"/>
  <c r="BK302" i="3"/>
  <c r="AA302" i="3"/>
  <c r="EN300" i="3"/>
  <c r="EB300" i="3"/>
  <c r="AD300" i="3"/>
  <c r="R300" i="3"/>
  <c r="F300" i="3"/>
  <c r="LF299" i="3"/>
  <c r="JV299" i="3"/>
  <c r="GD299" i="3"/>
  <c r="BK298" i="3"/>
  <c r="AY298" i="3"/>
  <c r="AM298" i="3"/>
  <c r="IX297" i="3"/>
  <c r="IL297" i="3"/>
  <c r="IF297" i="3"/>
  <c r="HZ297" i="3"/>
  <c r="KQ286" i="3"/>
  <c r="LO368" i="3"/>
  <c r="LC368" i="3"/>
  <c r="JS368" i="3"/>
  <c r="AA368" i="3"/>
  <c r="KW367" i="3"/>
  <c r="GS367" i="3"/>
  <c r="FI367" i="3"/>
  <c r="EW367" i="3"/>
  <c r="DM367" i="3"/>
  <c r="LI365" i="3"/>
  <c r="KW365" i="3"/>
  <c r="JM365" i="3"/>
  <c r="GJ362" i="3"/>
  <c r="EN362" i="3"/>
  <c r="GV360" i="3"/>
  <c r="EZ360" i="3"/>
  <c r="KW357" i="3"/>
  <c r="JM357" i="3"/>
  <c r="JA357" i="3"/>
  <c r="HQ357" i="3"/>
  <c r="KQ356" i="3"/>
  <c r="KE356" i="3"/>
  <c r="IU356" i="3"/>
  <c r="EQ356" i="3"/>
  <c r="DG356" i="3"/>
  <c r="CU356" i="3"/>
  <c r="BK356" i="3"/>
  <c r="IC355" i="3"/>
  <c r="HQ355" i="3"/>
  <c r="GG355" i="3"/>
  <c r="KQ354" i="3"/>
  <c r="JG354" i="3"/>
  <c r="IU354" i="3"/>
  <c r="HK354" i="3"/>
  <c r="BW354" i="3"/>
  <c r="BK354" i="3"/>
  <c r="AG354" i="3"/>
  <c r="JY353" i="3"/>
  <c r="IO353" i="3"/>
  <c r="IC353" i="3"/>
  <c r="GS353" i="3"/>
  <c r="BE353" i="3"/>
  <c r="AS353" i="3"/>
  <c r="DS352" i="3"/>
  <c r="CI352" i="3"/>
  <c r="BW352" i="3"/>
  <c r="AM352" i="3"/>
  <c r="L351" i="3"/>
  <c r="LR350" i="3"/>
  <c r="KT350" i="3"/>
  <c r="JV350" i="3"/>
  <c r="R350" i="3"/>
  <c r="F350" i="3"/>
  <c r="KZ349" i="3"/>
  <c r="GJ349" i="3"/>
  <c r="FL349" i="3"/>
  <c r="EN349" i="3"/>
  <c r="DP349" i="3"/>
  <c r="X349" i="3"/>
  <c r="GP348" i="3"/>
  <c r="GD348" i="3"/>
  <c r="FR348" i="3"/>
  <c r="CX348" i="3"/>
  <c r="CL348" i="3"/>
  <c r="BZ348" i="3"/>
  <c r="L347" i="3"/>
  <c r="HW346" i="3"/>
  <c r="HK346" i="3"/>
  <c r="DJ346" i="3"/>
  <c r="CX346" i="3"/>
  <c r="CL346" i="3"/>
  <c r="BN346" i="3"/>
  <c r="BB346" i="3"/>
  <c r="AP346" i="3"/>
  <c r="JJ344" i="3"/>
  <c r="IL344" i="3"/>
  <c r="HN344" i="3"/>
  <c r="GP344" i="3"/>
  <c r="FR344" i="3"/>
  <c r="ET344" i="3"/>
  <c r="DV344" i="3"/>
  <c r="CX344" i="3"/>
  <c r="BZ344" i="3"/>
  <c r="BB344" i="3"/>
  <c r="IU342" i="3"/>
  <c r="R342" i="3"/>
  <c r="F342" i="3"/>
  <c r="KZ341" i="3"/>
  <c r="KN341" i="3"/>
  <c r="JD341" i="3"/>
  <c r="IR341" i="3"/>
  <c r="EK341" i="3"/>
  <c r="AS341" i="3"/>
  <c r="IU340" i="3"/>
  <c r="CI339" i="3"/>
  <c r="LI338" i="3"/>
  <c r="HQ338" i="3"/>
  <c r="FF338" i="3"/>
  <c r="ET338" i="3"/>
  <c r="DJ338" i="3"/>
  <c r="CX338" i="3"/>
  <c r="BN338" i="3"/>
  <c r="BB338" i="3"/>
  <c r="KZ337" i="3"/>
  <c r="KN337" i="3"/>
  <c r="HQ337" i="3"/>
  <c r="DY337" i="3"/>
  <c r="IC335" i="3"/>
  <c r="HE335" i="3"/>
  <c r="CC335" i="3"/>
  <c r="KQ334" i="3"/>
  <c r="KE334" i="3"/>
  <c r="HW334" i="3"/>
  <c r="EN334" i="3"/>
  <c r="GG333" i="3"/>
  <c r="FU333" i="3"/>
  <c r="FI333" i="3"/>
  <c r="EW333" i="3"/>
  <c r="DM333" i="3"/>
  <c r="DA333" i="3"/>
  <c r="HW332" i="3"/>
  <c r="HK332" i="3"/>
  <c r="GA332" i="3"/>
  <c r="FO332" i="3"/>
  <c r="AM332" i="3"/>
  <c r="DY331" i="3"/>
  <c r="DM331" i="3"/>
  <c r="O331" i="3"/>
  <c r="LC330" i="3"/>
  <c r="KQ330" i="3"/>
  <c r="HK330" i="3"/>
  <c r="GY330" i="3"/>
  <c r="U330" i="3"/>
  <c r="I330" i="3"/>
  <c r="CF329" i="3"/>
  <c r="BT329" i="3"/>
  <c r="X329" i="3"/>
  <c r="L329" i="3"/>
  <c r="GY328" i="3"/>
  <c r="GM328" i="3"/>
  <c r="GA328" i="3"/>
  <c r="DG328" i="3"/>
  <c r="CU328" i="3"/>
  <c r="CI328" i="3"/>
  <c r="KK327" i="3"/>
  <c r="JY327" i="3"/>
  <c r="JM327" i="3"/>
  <c r="GS327" i="3"/>
  <c r="GG327" i="3"/>
  <c r="FU327" i="3"/>
  <c r="AA327" i="3"/>
  <c r="LO326" i="3"/>
  <c r="LC326" i="3"/>
  <c r="II326" i="3"/>
  <c r="HW326" i="3"/>
  <c r="HK326" i="3"/>
  <c r="HN324" i="3"/>
  <c r="GD324" i="3"/>
  <c r="FR324" i="3"/>
  <c r="EH324" i="3"/>
  <c r="F324" i="3"/>
  <c r="LF323" i="3"/>
  <c r="KT323" i="3"/>
  <c r="JJ323" i="3"/>
  <c r="IX323" i="3"/>
  <c r="DV323" i="3"/>
  <c r="DJ323" i="3"/>
  <c r="BZ323" i="3"/>
  <c r="BN323" i="3"/>
  <c r="L323" i="3"/>
  <c r="IR322" i="3"/>
  <c r="IF322" i="3"/>
  <c r="GV322" i="3"/>
  <c r="GJ322" i="3"/>
  <c r="BH322" i="3"/>
  <c r="CL321" i="3"/>
  <c r="BZ321" i="3"/>
  <c r="AP321" i="3"/>
  <c r="GP319" i="3"/>
  <c r="ET319" i="3"/>
  <c r="CX319" i="3"/>
  <c r="BB319" i="3"/>
  <c r="DJ317" i="3"/>
  <c r="CX317" i="3"/>
  <c r="LL316" i="3"/>
  <c r="AM316" i="3"/>
  <c r="EK315" i="3"/>
  <c r="DY315" i="3"/>
  <c r="BK314" i="3"/>
  <c r="AM314" i="3"/>
  <c r="EK313" i="3"/>
  <c r="DA313" i="3"/>
  <c r="AG313" i="3"/>
  <c r="KE312" i="3"/>
  <c r="JS312" i="3"/>
  <c r="GA312" i="3"/>
  <c r="HB311" i="3"/>
  <c r="GP311" i="3"/>
  <c r="DJ311" i="3"/>
  <c r="CX311" i="3"/>
  <c r="KN310" i="3"/>
  <c r="KB310" i="3"/>
  <c r="JP310" i="3"/>
  <c r="GV310" i="3"/>
  <c r="GJ310" i="3"/>
  <c r="FX310" i="3"/>
  <c r="AD310" i="3"/>
  <c r="F310" i="3"/>
  <c r="LR309" i="3"/>
  <c r="LF309" i="3"/>
  <c r="KT309" i="3"/>
  <c r="JJ309" i="3"/>
  <c r="IX309" i="3"/>
  <c r="HN309" i="3"/>
  <c r="HB309" i="3"/>
  <c r="L309" i="3"/>
  <c r="LL308" i="3"/>
  <c r="HT308" i="3"/>
  <c r="DM307" i="3"/>
  <c r="DA307" i="3"/>
  <c r="IU306" i="3"/>
  <c r="II306" i="3"/>
  <c r="FC306" i="3"/>
  <c r="EQ306" i="3"/>
  <c r="HB305" i="3"/>
  <c r="FR305" i="3"/>
  <c r="BZ305" i="3"/>
  <c r="KZ304" i="3"/>
  <c r="KN304" i="3"/>
  <c r="GV304" i="3"/>
  <c r="R304" i="3"/>
  <c r="F304" i="3"/>
  <c r="IL303" i="3"/>
  <c r="KZ227" i="3"/>
  <c r="KN227" i="3"/>
  <c r="JP227" i="3"/>
  <c r="IR227" i="3"/>
  <c r="LI226" i="3"/>
  <c r="KW226" i="3"/>
  <c r="IL226" i="3"/>
  <c r="HZ226" i="3"/>
  <c r="HN226" i="3"/>
  <c r="GD226" i="3"/>
  <c r="FR226" i="3"/>
  <c r="FF226" i="3"/>
  <c r="HW225" i="3"/>
  <c r="GY225" i="3"/>
  <c r="F225" i="3"/>
  <c r="LR224" i="3"/>
  <c r="LF224" i="3"/>
  <c r="KT224" i="3"/>
  <c r="KH224" i="3"/>
  <c r="JV224" i="3"/>
  <c r="DY224" i="3"/>
  <c r="BN224" i="3"/>
  <c r="BB224" i="3"/>
  <c r="AP224" i="3"/>
  <c r="AD223" i="3"/>
  <c r="R223" i="3"/>
  <c r="HQ222" i="3"/>
  <c r="HE222" i="3"/>
  <c r="GS222" i="3"/>
  <c r="GG222" i="3"/>
  <c r="EZ221" i="3"/>
  <c r="EN221" i="3"/>
  <c r="EB221" i="3"/>
  <c r="DD221" i="3"/>
  <c r="CR221" i="3"/>
  <c r="CF221" i="3"/>
  <c r="HZ220" i="3"/>
  <c r="HN220" i="3"/>
  <c r="HB220" i="3"/>
  <c r="L220" i="3"/>
  <c r="KZ219" i="3"/>
  <c r="KN219" i="3"/>
  <c r="KB219" i="3"/>
  <c r="BW219" i="3"/>
  <c r="AY219" i="3"/>
  <c r="IC217" i="3"/>
  <c r="HQ217" i="3"/>
  <c r="HE217" i="3"/>
  <c r="GS217" i="3"/>
  <c r="GG217" i="3"/>
  <c r="U217" i="3"/>
  <c r="I217" i="3"/>
  <c r="JG216" i="3"/>
  <c r="IU216" i="3"/>
  <c r="DP216" i="3"/>
  <c r="DD216" i="3"/>
  <c r="AD216" i="3"/>
  <c r="R216" i="3"/>
  <c r="HE215" i="3"/>
  <c r="GS215" i="3"/>
  <c r="GG215" i="3"/>
  <c r="BH215" i="3"/>
  <c r="AV215" i="3"/>
  <c r="CU214" i="3"/>
  <c r="CI214" i="3"/>
  <c r="KK213" i="3"/>
  <c r="JY213" i="3"/>
  <c r="ET213" i="3"/>
  <c r="EH213" i="3"/>
  <c r="L213" i="3"/>
  <c r="DG212" i="3"/>
  <c r="CU212" i="3"/>
  <c r="JP211" i="3"/>
  <c r="HB210" i="3"/>
  <c r="GP210" i="3"/>
  <c r="GD210" i="3"/>
  <c r="IC209" i="3"/>
  <c r="FI209" i="3"/>
  <c r="HZ208" i="3"/>
  <c r="GP208" i="3"/>
  <c r="GD208" i="3"/>
  <c r="BK208" i="3"/>
  <c r="AY208" i="3"/>
  <c r="FF297" i="3"/>
  <c r="ET297" i="3"/>
  <c r="EN297" i="3"/>
  <c r="EH297" i="3"/>
  <c r="DJ297" i="3"/>
  <c r="JD296" i="3"/>
  <c r="HH296" i="3"/>
  <c r="KT295" i="3"/>
  <c r="IX295" i="3"/>
  <c r="X295" i="3"/>
  <c r="LF294" i="3"/>
  <c r="GA293" i="3"/>
  <c r="FI293" i="3"/>
  <c r="FC293" i="3"/>
  <c r="EW293" i="3"/>
  <c r="R292" i="3"/>
  <c r="L292" i="3"/>
  <c r="KZ291" i="3"/>
  <c r="L291" i="3"/>
  <c r="JJ290" i="3"/>
  <c r="IL290" i="3"/>
  <c r="EK288" i="3"/>
  <c r="DS288" i="3"/>
  <c r="DM288" i="3"/>
  <c r="DG288" i="3"/>
  <c r="BW287" i="3"/>
  <c r="BE287" i="3"/>
  <c r="AY287" i="3"/>
  <c r="AS287" i="3"/>
  <c r="KK286" i="3"/>
  <c r="JS286" i="3"/>
  <c r="JM286" i="3"/>
  <c r="JG286" i="3"/>
  <c r="DG286" i="3"/>
  <c r="DA286" i="3"/>
  <c r="BW286" i="3"/>
  <c r="O286" i="3"/>
  <c r="I286" i="3"/>
  <c r="LC279" i="3"/>
  <c r="KW279" i="3"/>
  <c r="KQ279" i="3"/>
  <c r="KE279" i="3"/>
  <c r="JY279" i="3"/>
  <c r="HK279" i="3"/>
  <c r="LO278" i="3"/>
  <c r="LI278" i="3"/>
  <c r="KW278" i="3"/>
  <c r="KQ278" i="3"/>
  <c r="EK278" i="3"/>
  <c r="EE278" i="3"/>
  <c r="DY278" i="3"/>
  <c r="DM278" i="3"/>
  <c r="DG278" i="3"/>
  <c r="AS278" i="3"/>
  <c r="AM276" i="3"/>
  <c r="IU275" i="3"/>
  <c r="HW275" i="3"/>
  <c r="BB271" i="3"/>
  <c r="FF269" i="3"/>
  <c r="IU264" i="3"/>
  <c r="IO264" i="3"/>
  <c r="GY264" i="3"/>
  <c r="GS264" i="3"/>
  <c r="GA264" i="3"/>
  <c r="FU264" i="3"/>
  <c r="R262" i="3"/>
  <c r="L262" i="3"/>
  <c r="LR261" i="3"/>
  <c r="FO260" i="3"/>
  <c r="FC260" i="3"/>
  <c r="DS260" i="3"/>
  <c r="DM260" i="3"/>
  <c r="DG260" i="3"/>
  <c r="CU260" i="3"/>
  <c r="CO260" i="3"/>
  <c r="CI260" i="3"/>
  <c r="LO259" i="3"/>
  <c r="LI259" i="3"/>
  <c r="KW259" i="3"/>
  <c r="KQ259" i="3"/>
  <c r="KK259" i="3"/>
  <c r="KQ256" i="3"/>
  <c r="JS256" i="3"/>
  <c r="IU256" i="3"/>
  <c r="HW256" i="3"/>
  <c r="KH254" i="3"/>
  <c r="JJ254" i="3"/>
  <c r="IL254" i="3"/>
  <c r="HN254" i="3"/>
  <c r="AD254" i="3"/>
  <c r="F254" i="3"/>
  <c r="FO253" i="3"/>
  <c r="DS253" i="3"/>
  <c r="CU253" i="3"/>
  <c r="EQ252" i="3"/>
  <c r="EE252" i="3"/>
  <c r="DG252" i="3"/>
  <c r="CI252" i="3"/>
  <c r="AY252" i="3"/>
  <c r="L250" i="3"/>
  <c r="LR249" i="3"/>
  <c r="LL249" i="3"/>
  <c r="KN249" i="3"/>
  <c r="KH249" i="3"/>
  <c r="JV249" i="3"/>
  <c r="JP249" i="3"/>
  <c r="IR249" i="3"/>
  <c r="IL249" i="3"/>
  <c r="HZ249" i="3"/>
  <c r="HT249" i="3"/>
  <c r="FF249" i="3"/>
  <c r="JV245" i="3"/>
  <c r="IX245" i="3"/>
  <c r="FR245" i="3"/>
  <c r="ET245" i="3"/>
  <c r="EH245" i="3"/>
  <c r="DV245" i="3"/>
  <c r="AD245" i="3"/>
  <c r="KN244" i="3"/>
  <c r="JP244" i="3"/>
  <c r="IR244" i="3"/>
  <c r="HT244" i="3"/>
  <c r="BT242" i="3"/>
  <c r="AV242" i="3"/>
  <c r="KH241" i="3"/>
  <c r="JJ241" i="3"/>
  <c r="JD241" i="3"/>
  <c r="HZ241" i="3"/>
  <c r="HN241" i="3"/>
  <c r="HH241" i="3"/>
  <c r="HB241" i="3"/>
  <c r="GP241" i="3"/>
  <c r="GJ241" i="3"/>
  <c r="AG240" i="3"/>
  <c r="U240" i="3"/>
  <c r="EW237" i="3"/>
  <c r="DY237" i="3"/>
  <c r="CI237" i="3"/>
  <c r="CC237" i="3"/>
  <c r="BK237" i="3"/>
  <c r="BE237" i="3"/>
  <c r="U237" i="3"/>
  <c r="GY236" i="3"/>
  <c r="GM236" i="3"/>
  <c r="FC236" i="3"/>
  <c r="EQ236" i="3"/>
  <c r="EE236" i="3"/>
  <c r="DY236" i="3"/>
  <c r="DS236" i="3"/>
  <c r="AG236" i="3"/>
  <c r="AA236" i="3"/>
  <c r="O236" i="3"/>
  <c r="I236" i="3"/>
  <c r="KQ235" i="3"/>
  <c r="HW235" i="3"/>
  <c r="CL233" i="3"/>
  <c r="BB233" i="3"/>
  <c r="AD233" i="3"/>
  <c r="X233" i="3"/>
  <c r="JD232" i="3"/>
  <c r="DG232" i="3"/>
  <c r="CO232" i="3"/>
  <c r="CI232" i="3"/>
  <c r="BQ232" i="3"/>
  <c r="BK232" i="3"/>
  <c r="KW231" i="3"/>
  <c r="KE231" i="3"/>
  <c r="JY231" i="3"/>
  <c r="HK231" i="3"/>
  <c r="HE231" i="3"/>
  <c r="GM231" i="3"/>
  <c r="GG231" i="3"/>
  <c r="DS231" i="3"/>
  <c r="LF229" i="3"/>
  <c r="JY207" i="3"/>
  <c r="JM207" i="3"/>
  <c r="HQ207" i="3"/>
  <c r="CF207" i="3"/>
  <c r="BT207" i="3"/>
  <c r="KB206" i="3"/>
  <c r="HB206" i="3"/>
  <c r="GP206" i="3"/>
  <c r="FF206" i="3"/>
  <c r="ET206" i="3"/>
  <c r="EH206" i="3"/>
  <c r="DV206" i="3"/>
  <c r="BW206" i="3"/>
  <c r="BQ206" i="3"/>
  <c r="AY206" i="3"/>
  <c r="AS206" i="3"/>
  <c r="O206" i="3"/>
  <c r="GP205" i="3"/>
  <c r="DV205" i="3"/>
  <c r="JG202" i="3"/>
  <c r="II202" i="3"/>
  <c r="IC202" i="3"/>
  <c r="HK202" i="3"/>
  <c r="HE202" i="3"/>
  <c r="BT202" i="3"/>
  <c r="JJ201" i="3"/>
  <c r="HN201" i="3"/>
  <c r="GP201" i="3"/>
  <c r="GY200" i="3"/>
  <c r="GM200" i="3"/>
  <c r="BB200" i="3"/>
  <c r="AP200" i="3"/>
  <c r="AD200" i="3"/>
  <c r="KN302" i="3"/>
  <c r="BE302" i="3"/>
  <c r="U301" i="3"/>
  <c r="JY300" i="3"/>
  <c r="FF299" i="3"/>
  <c r="EZ299" i="3"/>
  <c r="ET299" i="3"/>
  <c r="BZ299" i="3"/>
  <c r="BN299" i="3"/>
  <c r="BH299" i="3"/>
  <c r="BB299" i="3"/>
  <c r="HT298" i="3"/>
  <c r="FX298" i="3"/>
  <c r="BB297" i="3"/>
  <c r="AV297" i="3"/>
  <c r="AP297" i="3"/>
  <c r="BT296" i="3"/>
  <c r="CX295" i="3"/>
  <c r="AP295" i="3"/>
  <c r="GP294" i="3"/>
  <c r="FR294" i="3"/>
  <c r="X294" i="3"/>
  <c r="X293" i="3"/>
  <c r="R293" i="3"/>
  <c r="L293" i="3"/>
  <c r="HB292" i="3"/>
  <c r="GD292" i="3"/>
  <c r="EN291" i="3"/>
  <c r="DP291" i="3"/>
  <c r="BZ290" i="3"/>
  <c r="BB290" i="3"/>
  <c r="KN289" i="3"/>
  <c r="JP289" i="3"/>
  <c r="DD289" i="3"/>
  <c r="CF289" i="3"/>
  <c r="LR288" i="3"/>
  <c r="KT288" i="3"/>
  <c r="R288" i="3"/>
  <c r="JD287" i="3"/>
  <c r="IF287" i="3"/>
  <c r="GG285" i="3"/>
  <c r="FI285" i="3"/>
  <c r="BW285" i="3"/>
  <c r="HW283" i="3"/>
  <c r="HQ283" i="3"/>
  <c r="GY283" i="3"/>
  <c r="GS283" i="3"/>
  <c r="GM283" i="3"/>
  <c r="EE283" i="3"/>
  <c r="LO282" i="3"/>
  <c r="LI282" i="3"/>
  <c r="FI282" i="3"/>
  <c r="FC282" i="3"/>
  <c r="DA282" i="3"/>
  <c r="L282" i="3"/>
  <c r="LR281" i="3"/>
  <c r="KT281" i="3"/>
  <c r="KK281" i="3"/>
  <c r="KE281" i="3"/>
  <c r="JS281" i="3"/>
  <c r="JM281" i="3"/>
  <c r="DG281" i="3"/>
  <c r="DA281" i="3"/>
  <c r="CU281" i="3"/>
  <c r="CI281" i="3"/>
  <c r="CC281" i="3"/>
  <c r="AM281" i="3"/>
  <c r="AD281" i="3"/>
  <c r="F281" i="3"/>
  <c r="KZ280" i="3"/>
  <c r="KB280" i="3"/>
  <c r="JS280" i="3"/>
  <c r="JM280" i="3"/>
  <c r="JA280" i="3"/>
  <c r="IU280" i="3"/>
  <c r="CO280" i="3"/>
  <c r="CI280" i="3"/>
  <c r="CC280" i="3"/>
  <c r="BQ280" i="3"/>
  <c r="BK280" i="3"/>
  <c r="L280" i="3"/>
  <c r="LF279" i="3"/>
  <c r="GP279" i="3"/>
  <c r="FR279" i="3"/>
  <c r="ET279" i="3"/>
  <c r="DV279" i="3"/>
  <c r="DM279" i="3"/>
  <c r="DG279" i="3"/>
  <c r="CU279" i="3"/>
  <c r="CO279" i="3"/>
  <c r="R279" i="3"/>
  <c r="HH278" i="3"/>
  <c r="GJ278" i="3"/>
  <c r="FL278" i="3"/>
  <c r="EN278" i="3"/>
  <c r="DP278" i="3"/>
  <c r="CR278" i="3"/>
  <c r="BT278" i="3"/>
  <c r="AV278" i="3"/>
  <c r="LF277" i="3"/>
  <c r="KH277" i="3"/>
  <c r="JJ277" i="3"/>
  <c r="IL277" i="3"/>
  <c r="HN277" i="3"/>
  <c r="GP277" i="3"/>
  <c r="FR277" i="3"/>
  <c r="X277" i="3"/>
  <c r="BT276" i="3"/>
  <c r="AA274" i="3"/>
  <c r="CX273" i="3"/>
  <c r="BZ273" i="3"/>
  <c r="GG271" i="3"/>
  <c r="FU271" i="3"/>
  <c r="KW269" i="3"/>
  <c r="JS269" i="3"/>
  <c r="JM269" i="3"/>
  <c r="JG269" i="3"/>
  <c r="IO269" i="3"/>
  <c r="EB268" i="3"/>
  <c r="BT268" i="3"/>
  <c r="GP267" i="3"/>
  <c r="FF267" i="3"/>
  <c r="CX267" i="3"/>
  <c r="BN267" i="3"/>
  <c r="BB267" i="3"/>
  <c r="FX266" i="3"/>
  <c r="EN266" i="3"/>
  <c r="CF266" i="3"/>
  <c r="AV266" i="3"/>
  <c r="KT265" i="3"/>
  <c r="IL265" i="3"/>
  <c r="HB265" i="3"/>
  <c r="GP265" i="3"/>
  <c r="FF265" i="3"/>
  <c r="L265" i="3"/>
  <c r="KN262" i="3"/>
  <c r="KH262" i="3"/>
  <c r="ET262" i="3"/>
  <c r="EH262" i="3"/>
  <c r="DD262" i="3"/>
  <c r="CX262" i="3"/>
  <c r="BN262" i="3"/>
  <c r="BB262" i="3"/>
  <c r="HN261" i="3"/>
  <c r="HB261" i="3"/>
  <c r="GP261" i="3"/>
  <c r="GJ261" i="3"/>
  <c r="FR261" i="3"/>
  <c r="FF261" i="3"/>
  <c r="ET261" i="3"/>
  <c r="EN261" i="3"/>
  <c r="EH261" i="3"/>
  <c r="AD261" i="3"/>
  <c r="R261" i="3"/>
  <c r="LR260" i="3"/>
  <c r="LL260" i="3"/>
  <c r="LF260" i="3"/>
  <c r="KZ260" i="3"/>
  <c r="KN260" i="3"/>
  <c r="BW260" i="3"/>
  <c r="BK260" i="3"/>
  <c r="JY259" i="3"/>
  <c r="JM259" i="3"/>
  <c r="IC259" i="3"/>
  <c r="HW259" i="3"/>
  <c r="HQ259" i="3"/>
  <c r="HE259" i="3"/>
  <c r="GY259" i="3"/>
  <c r="GS259" i="3"/>
  <c r="AM258" i="3"/>
  <c r="O258" i="3"/>
  <c r="LI257" i="3"/>
  <c r="LC257" i="3"/>
  <c r="DY257" i="3"/>
  <c r="DS257" i="3"/>
  <c r="IR255" i="3"/>
  <c r="IL255" i="3"/>
  <c r="HT255" i="3"/>
  <c r="HN255" i="3"/>
  <c r="GP255" i="3"/>
  <c r="FX255" i="3"/>
  <c r="FR255" i="3"/>
  <c r="FL255" i="3"/>
  <c r="ET255" i="3"/>
  <c r="EB255" i="3"/>
  <c r="DV255" i="3"/>
  <c r="BH255" i="3"/>
  <c r="BB255" i="3"/>
  <c r="AV255" i="3"/>
  <c r="GP254" i="3"/>
  <c r="FR254" i="3"/>
  <c r="CX254" i="3"/>
  <c r="BZ254" i="3"/>
  <c r="BB254" i="3"/>
  <c r="LL253" i="3"/>
  <c r="R253" i="3"/>
  <c r="LL252" i="3"/>
  <c r="JP252" i="3"/>
  <c r="IR252" i="3"/>
  <c r="AD251" i="3"/>
  <c r="F251" i="3"/>
  <c r="LR250" i="3"/>
  <c r="KZ250" i="3"/>
  <c r="KT250" i="3"/>
  <c r="KB250" i="3"/>
  <c r="JV250" i="3"/>
  <c r="IX250" i="3"/>
  <c r="IR250" i="3"/>
  <c r="IF250" i="3"/>
  <c r="HZ250" i="3"/>
  <c r="HB250" i="3"/>
  <c r="GV250" i="3"/>
  <c r="GJ250" i="3"/>
  <c r="GD250" i="3"/>
  <c r="DP250" i="3"/>
  <c r="JA249" i="3"/>
  <c r="IC249" i="3"/>
  <c r="HE249" i="3"/>
  <c r="GG249" i="3"/>
  <c r="EK249" i="3"/>
  <c r="DM249" i="3"/>
  <c r="CO249" i="3"/>
  <c r="BQ249" i="3"/>
  <c r="AS249" i="3"/>
  <c r="KK248" i="3"/>
  <c r="JM248" i="3"/>
  <c r="IO248" i="3"/>
  <c r="HQ248" i="3"/>
  <c r="KQ246" i="3"/>
  <c r="KK246" i="3"/>
  <c r="KE246" i="3"/>
  <c r="JS246" i="3"/>
  <c r="JM246" i="3"/>
  <c r="IO246" i="3"/>
  <c r="II246" i="3"/>
  <c r="HW246" i="3"/>
  <c r="HQ246" i="3"/>
  <c r="GS246" i="3"/>
  <c r="GM246" i="3"/>
  <c r="GA246" i="3"/>
  <c r="FU246" i="3"/>
  <c r="DG246" i="3"/>
  <c r="IO245" i="3"/>
  <c r="IC245" i="3"/>
  <c r="GG245" i="3"/>
  <c r="FU245" i="3"/>
  <c r="EW245" i="3"/>
  <c r="EK245" i="3"/>
  <c r="O245" i="3"/>
  <c r="LC244" i="3"/>
  <c r="KQ244" i="3"/>
  <c r="GY244" i="3"/>
  <c r="GA244" i="3"/>
  <c r="FO244" i="3"/>
  <c r="DS244" i="3"/>
  <c r="DG244" i="3"/>
  <c r="CI244" i="3"/>
  <c r="BW244" i="3"/>
  <c r="EK243" i="3"/>
  <c r="DY243" i="3"/>
  <c r="DS243" i="3"/>
  <c r="DM243" i="3"/>
  <c r="DG243" i="3"/>
  <c r="CC243" i="3"/>
  <c r="BW243" i="3"/>
  <c r="BQ243" i="3"/>
  <c r="BK243" i="3"/>
  <c r="L243" i="3"/>
  <c r="JG242" i="3"/>
  <c r="AM242" i="3"/>
  <c r="JA241" i="3"/>
  <c r="IC241" i="3"/>
  <c r="HE241" i="3"/>
  <c r="AM240" i="3"/>
  <c r="AD240" i="3"/>
  <c r="F240" i="3"/>
  <c r="FF238" i="3"/>
  <c r="DV238" i="3"/>
  <c r="DJ238" i="3"/>
  <c r="CX238" i="3"/>
  <c r="BN238" i="3"/>
  <c r="R238" i="3"/>
  <c r="F238" i="3"/>
  <c r="LF237" i="3"/>
  <c r="KB237" i="3"/>
  <c r="JD237" i="3"/>
  <c r="IF237" i="3"/>
  <c r="HH237" i="3"/>
  <c r="GJ237" i="3"/>
  <c r="FL237" i="3"/>
  <c r="EZ237" i="3"/>
  <c r="DP237" i="3"/>
  <c r="CL237" i="3"/>
  <c r="BZ237" i="3"/>
  <c r="AP237" i="3"/>
  <c r="L237" i="3"/>
  <c r="GD236" i="3"/>
  <c r="FF236" i="3"/>
  <c r="EH236" i="3"/>
  <c r="X236" i="3"/>
  <c r="KZ235" i="3"/>
  <c r="KB235" i="3"/>
  <c r="JD235" i="3"/>
  <c r="IF235" i="3"/>
  <c r="HH235" i="3"/>
  <c r="GJ235" i="3"/>
  <c r="FL235" i="3"/>
  <c r="FI234" i="3"/>
  <c r="DM234" i="3"/>
  <c r="AY233" i="3"/>
  <c r="O233" i="3"/>
  <c r="LI232" i="3"/>
  <c r="KW232" i="3"/>
  <c r="JY232" i="3"/>
  <c r="JM232" i="3"/>
  <c r="IC232" i="3"/>
  <c r="HQ232" i="3"/>
  <c r="GV232" i="3"/>
  <c r="FX232" i="3"/>
  <c r="EZ232" i="3"/>
  <c r="CX232" i="3"/>
  <c r="BZ232" i="3"/>
  <c r="BB232" i="3"/>
  <c r="X232" i="3"/>
  <c r="R232" i="3"/>
  <c r="KN231" i="3"/>
  <c r="JP231" i="3"/>
  <c r="IR231" i="3"/>
  <c r="HT231" i="3"/>
  <c r="GV231" i="3"/>
  <c r="FX231" i="3"/>
  <c r="EZ231" i="3"/>
  <c r="EB231" i="3"/>
  <c r="IF230" i="3"/>
  <c r="HH230" i="3"/>
  <c r="DY230" i="3"/>
  <c r="DS230" i="3"/>
  <c r="DM230" i="3"/>
  <c r="CO230" i="3"/>
  <c r="CC230" i="3"/>
  <c r="BW230" i="3"/>
  <c r="BQ230" i="3"/>
  <c r="AS230" i="3"/>
  <c r="LC229" i="3"/>
  <c r="FR229" i="3"/>
  <c r="IO228" i="3"/>
  <c r="GS228" i="3"/>
  <c r="HW227" i="3"/>
  <c r="GD227" i="3"/>
  <c r="DP227" i="3"/>
  <c r="DD227" i="3"/>
  <c r="CF227" i="3"/>
  <c r="BH227" i="3"/>
  <c r="AV227" i="3"/>
  <c r="DY226" i="3"/>
  <c r="DM226" i="3"/>
  <c r="BT226" i="3"/>
  <c r="BB226" i="3"/>
  <c r="AP226" i="3"/>
  <c r="L226" i="3"/>
  <c r="JV225" i="3"/>
  <c r="GG225" i="3"/>
  <c r="FC225" i="3"/>
  <c r="EE225" i="3"/>
  <c r="CI225" i="3"/>
  <c r="BK225" i="3"/>
  <c r="AA225" i="3"/>
  <c r="JA224" i="3"/>
  <c r="HT224" i="3"/>
  <c r="HB224" i="3"/>
  <c r="GP224" i="3"/>
  <c r="GD224" i="3"/>
  <c r="FR224" i="3"/>
  <c r="FF224" i="3"/>
  <c r="ET224" i="3"/>
  <c r="LO223" i="3"/>
  <c r="LI223" i="3"/>
  <c r="KQ223" i="3"/>
  <c r="KK223" i="3"/>
  <c r="IU223" i="3"/>
  <c r="GM223" i="3"/>
  <c r="FO223" i="3"/>
  <c r="FC223" i="3"/>
  <c r="EQ223" i="3"/>
  <c r="DS223" i="3"/>
  <c r="KN222" i="3"/>
  <c r="KB222" i="3"/>
  <c r="IR222" i="3"/>
  <c r="IF222" i="3"/>
  <c r="FO222" i="3"/>
  <c r="FI222" i="3"/>
  <c r="FC222" i="3"/>
  <c r="DY222" i="3"/>
  <c r="DS222" i="3"/>
  <c r="CO222" i="3"/>
  <c r="BE222" i="3"/>
  <c r="AS222" i="3"/>
  <c r="KQ221" i="3"/>
  <c r="KK221" i="3"/>
  <c r="JG221" i="3"/>
  <c r="JA221" i="3"/>
  <c r="GM221" i="3"/>
  <c r="GA221" i="3"/>
  <c r="BK221" i="3"/>
  <c r="AY221" i="3"/>
  <c r="AM221" i="3"/>
  <c r="AG221" i="3"/>
  <c r="JM220" i="3"/>
  <c r="JA220" i="3"/>
  <c r="GG220" i="3"/>
  <c r="FU220" i="3"/>
  <c r="FI220" i="3"/>
  <c r="EN220" i="3"/>
  <c r="CR220" i="3"/>
  <c r="AG220" i="3"/>
  <c r="U220" i="3"/>
  <c r="JG219" i="3"/>
  <c r="II219" i="3"/>
  <c r="HW219" i="3"/>
  <c r="IX218" i="3"/>
  <c r="EN218" i="3"/>
  <c r="EB218" i="3"/>
  <c r="DP218" i="3"/>
  <c r="CR218" i="3"/>
  <c r="FO217" i="3"/>
  <c r="EK217" i="3"/>
  <c r="EE217" i="3"/>
  <c r="DY217" i="3"/>
  <c r="DS217" i="3"/>
  <c r="CO217" i="3"/>
  <c r="CI217" i="3"/>
  <c r="CC217" i="3"/>
  <c r="BW217" i="3"/>
  <c r="KZ216" i="3"/>
  <c r="KN216" i="3"/>
  <c r="IC216" i="3"/>
  <c r="HK216" i="3"/>
  <c r="HE216" i="3"/>
  <c r="GM216" i="3"/>
  <c r="GG216" i="3"/>
  <c r="CI216" i="3"/>
  <c r="BW216" i="3"/>
  <c r="BB216" i="3"/>
  <c r="LL215" i="3"/>
  <c r="KN215" i="3"/>
  <c r="JP215" i="3"/>
  <c r="IX215" i="3"/>
  <c r="IL215" i="3"/>
  <c r="FI215" i="3"/>
  <c r="FC215" i="3"/>
  <c r="EK215" i="3"/>
  <c r="EE215" i="3"/>
  <c r="LC214" i="3"/>
  <c r="KQ214" i="3"/>
  <c r="KB214" i="3"/>
  <c r="JD214" i="3"/>
  <c r="HH214" i="3"/>
  <c r="GJ214" i="3"/>
  <c r="EN214" i="3"/>
  <c r="EH214" i="3"/>
  <c r="EB214" i="3"/>
  <c r="DV214" i="3"/>
  <c r="BQ214" i="3"/>
  <c r="AY214" i="3"/>
  <c r="AS214" i="3"/>
  <c r="R214" i="3"/>
  <c r="F214" i="3"/>
  <c r="LR213" i="3"/>
  <c r="LL213" i="3"/>
  <c r="JG213" i="3"/>
  <c r="IO213" i="3"/>
  <c r="II213" i="3"/>
  <c r="HQ213" i="3"/>
  <c r="HK213" i="3"/>
  <c r="DA213" i="3"/>
  <c r="CO213" i="3"/>
  <c r="KQ212" i="3"/>
  <c r="KE212" i="3"/>
  <c r="JJ212" i="3"/>
  <c r="HN212" i="3"/>
  <c r="GP212" i="3"/>
  <c r="EZ212" i="3"/>
  <c r="EN212" i="3"/>
  <c r="CC212" i="3"/>
  <c r="BK212" i="3"/>
  <c r="BE212" i="3"/>
  <c r="AM212" i="3"/>
  <c r="U212" i="3"/>
  <c r="IC211" i="3"/>
  <c r="HQ211" i="3"/>
  <c r="HK211" i="3"/>
  <c r="GY211" i="3"/>
  <c r="GD211" i="3"/>
  <c r="CL211" i="3"/>
  <c r="AV211" i="3"/>
  <c r="LC210" i="3"/>
  <c r="KW210" i="3"/>
  <c r="KK210" i="3"/>
  <c r="JS210" i="3"/>
  <c r="FO210" i="3"/>
  <c r="FC210" i="3"/>
  <c r="EQ210" i="3"/>
  <c r="AV210" i="3"/>
  <c r="X210" i="3"/>
  <c r="F210" i="3"/>
  <c r="LF209" i="3"/>
  <c r="EQ209" i="3"/>
  <c r="EE209" i="3"/>
  <c r="DM209" i="3"/>
  <c r="DA209" i="3"/>
  <c r="CU209" i="3"/>
  <c r="CI209" i="3"/>
  <c r="BQ209" i="3"/>
  <c r="LO208" i="3"/>
  <c r="LI208" i="3"/>
  <c r="KW208" i="3"/>
  <c r="KE208" i="3"/>
  <c r="BH307" i="3"/>
  <c r="BB307" i="3"/>
  <c r="U307" i="3"/>
  <c r="I307" i="3"/>
  <c r="HT306" i="3"/>
  <c r="FX306" i="3"/>
  <c r="CF306" i="3"/>
  <c r="BT306" i="3"/>
  <c r="AD306" i="3"/>
  <c r="R306" i="3"/>
  <c r="F306" i="3"/>
  <c r="LO305" i="3"/>
  <c r="GS305" i="3"/>
  <c r="GG305" i="3"/>
  <c r="DA305" i="3"/>
  <c r="CO305" i="3"/>
  <c r="BH305" i="3"/>
  <c r="BB305" i="3"/>
  <c r="AV305" i="3"/>
  <c r="AP305" i="3"/>
  <c r="KE304" i="3"/>
  <c r="JS304" i="3"/>
  <c r="GM304" i="3"/>
  <c r="GA304" i="3"/>
  <c r="BT304" i="3"/>
  <c r="AA304" i="3"/>
  <c r="LI303" i="3"/>
  <c r="KW303" i="3"/>
  <c r="IC303" i="3"/>
  <c r="HQ303" i="3"/>
  <c r="HE303" i="3"/>
  <c r="DJ303" i="3"/>
  <c r="BN303" i="3"/>
  <c r="JS302" i="3"/>
  <c r="JG302" i="3"/>
  <c r="IU302" i="3"/>
  <c r="EZ302" i="3"/>
  <c r="DD302" i="3"/>
  <c r="LR301" i="3"/>
  <c r="LF301" i="3"/>
  <c r="KZ301" i="3"/>
  <c r="KT301" i="3"/>
  <c r="JV301" i="3"/>
  <c r="GD301" i="3"/>
  <c r="ET301" i="3"/>
  <c r="BB301" i="3"/>
  <c r="L301" i="3"/>
  <c r="LL300" i="3"/>
  <c r="HT300" i="3"/>
  <c r="GG300" i="3"/>
  <c r="CO300" i="3"/>
  <c r="DM299" i="3"/>
  <c r="DA299" i="3"/>
  <c r="CO299" i="3"/>
  <c r="IU298" i="3"/>
  <c r="II298" i="3"/>
  <c r="HW298" i="3"/>
  <c r="FC298" i="3"/>
  <c r="EQ298" i="3"/>
  <c r="EE298" i="3"/>
  <c r="JJ297" i="3"/>
  <c r="AG297" i="3"/>
  <c r="AA297" i="3"/>
  <c r="U297" i="3"/>
  <c r="IU296" i="3"/>
  <c r="DA296" i="3"/>
  <c r="CO296" i="3"/>
  <c r="CC296" i="3"/>
  <c r="KK295" i="3"/>
  <c r="EQ295" i="3"/>
  <c r="EE295" i="3"/>
  <c r="DS295" i="3"/>
  <c r="DG295" i="3"/>
  <c r="AM295" i="3"/>
  <c r="LO294" i="3"/>
  <c r="LI294" i="3"/>
  <c r="LC294" i="3"/>
  <c r="IU294" i="3"/>
  <c r="DG294" i="3"/>
  <c r="CU294" i="3"/>
  <c r="BK294" i="3"/>
  <c r="AY294" i="3"/>
  <c r="JM293" i="3"/>
  <c r="IC293" i="3"/>
  <c r="HQ293" i="3"/>
  <c r="EZ293" i="3"/>
  <c r="LC292" i="3"/>
  <c r="KQ292" i="3"/>
  <c r="JG292" i="3"/>
  <c r="IU292" i="3"/>
  <c r="DG292" i="3"/>
  <c r="BW292" i="3"/>
  <c r="BK292" i="3"/>
  <c r="AM292" i="3"/>
  <c r="AG292" i="3"/>
  <c r="I292" i="3"/>
  <c r="LI291" i="3"/>
  <c r="LC291" i="3"/>
  <c r="KW291" i="3"/>
  <c r="IO291" i="3"/>
  <c r="BE291" i="3"/>
  <c r="AS291" i="3"/>
  <c r="JS290" i="3"/>
  <c r="JM290" i="3"/>
  <c r="IU290" i="3"/>
  <c r="IO290" i="3"/>
  <c r="II290" i="3"/>
  <c r="GA290" i="3"/>
  <c r="HE289" i="3"/>
  <c r="GS289" i="3"/>
  <c r="FI289" i="3"/>
  <c r="EW289" i="3"/>
  <c r="HW288" i="3"/>
  <c r="GM288" i="3"/>
  <c r="GA288" i="3"/>
  <c r="EH288" i="3"/>
  <c r="DJ288" i="3"/>
  <c r="LI287" i="3"/>
  <c r="KW287" i="3"/>
  <c r="FI287" i="3"/>
  <c r="DY287" i="3"/>
  <c r="DM287" i="3"/>
  <c r="BT287" i="3"/>
  <c r="AV287" i="3"/>
  <c r="U287" i="3"/>
  <c r="KH286" i="3"/>
  <c r="JJ286" i="3"/>
  <c r="CX286" i="3"/>
  <c r="R286" i="3"/>
  <c r="LR285" i="3"/>
  <c r="LL285" i="3"/>
  <c r="LF285" i="3"/>
  <c r="JV285" i="3"/>
  <c r="EH285" i="3"/>
  <c r="DD285" i="3"/>
  <c r="EZ284" i="3"/>
  <c r="EN284" i="3"/>
  <c r="DD284" i="3"/>
  <c r="CR284" i="3"/>
  <c r="KT283" i="3"/>
  <c r="JV283" i="3"/>
  <c r="IX283" i="3"/>
  <c r="HZ283" i="3"/>
  <c r="DJ283" i="3"/>
  <c r="CL283" i="3"/>
  <c r="BN283" i="3"/>
  <c r="AP283" i="3"/>
  <c r="IF282" i="3"/>
  <c r="HH282" i="3"/>
  <c r="GJ282" i="3"/>
  <c r="FL282" i="3"/>
  <c r="CF282" i="3"/>
  <c r="BH282" i="3"/>
  <c r="GD281" i="3"/>
  <c r="FF281" i="3"/>
  <c r="EH281" i="3"/>
  <c r="DJ281" i="3"/>
  <c r="FL280" i="3"/>
  <c r="EN280" i="3"/>
  <c r="DP280" i="3"/>
  <c r="CR280" i="3"/>
  <c r="IR276" i="3"/>
  <c r="FC276" i="3"/>
  <c r="CI276" i="3"/>
  <c r="KW275" i="3"/>
  <c r="JY275" i="3"/>
  <c r="JA275" i="3"/>
  <c r="FR275" i="3"/>
  <c r="FF275" i="3"/>
  <c r="DV275" i="3"/>
  <c r="IR274" i="3"/>
  <c r="IL274" i="3"/>
  <c r="IF274" i="3"/>
  <c r="HT274" i="3"/>
  <c r="HN274" i="3"/>
  <c r="GP274" i="3"/>
  <c r="GJ274" i="3"/>
  <c r="FX274" i="3"/>
  <c r="FR274" i="3"/>
  <c r="DD274" i="3"/>
  <c r="AD274" i="3"/>
  <c r="F274" i="3"/>
  <c r="LF273" i="3"/>
  <c r="KT273" i="3"/>
  <c r="IX273" i="3"/>
  <c r="IL273" i="3"/>
  <c r="HK273" i="3"/>
  <c r="EW273" i="3"/>
  <c r="DY273" i="3"/>
  <c r="DA273" i="3"/>
  <c r="CC273" i="3"/>
  <c r="BE273" i="3"/>
  <c r="BT272" i="3"/>
  <c r="BN272" i="3"/>
  <c r="AV272" i="3"/>
  <c r="AP272" i="3"/>
  <c r="AG272" i="3"/>
  <c r="I272" i="3"/>
  <c r="LI271" i="3"/>
  <c r="KK271" i="3"/>
  <c r="JV271" i="3"/>
  <c r="JD271" i="3"/>
  <c r="IR271" i="3"/>
  <c r="HH271" i="3"/>
  <c r="GV271" i="3"/>
  <c r="FL271" i="3"/>
  <c r="EZ271" i="3"/>
  <c r="DP271" i="3"/>
  <c r="DD271" i="3"/>
  <c r="L271" i="3"/>
  <c r="HK270" i="3"/>
  <c r="GY270" i="3"/>
  <c r="GS270" i="3"/>
  <c r="GM270" i="3"/>
  <c r="GG270" i="3"/>
  <c r="FC270" i="3"/>
  <c r="EW270" i="3"/>
  <c r="EQ270" i="3"/>
  <c r="EK270" i="3"/>
  <c r="DG270" i="3"/>
  <c r="DA270" i="3"/>
  <c r="CU270" i="3"/>
  <c r="CO270" i="3"/>
  <c r="AD270" i="3"/>
  <c r="F270" i="3"/>
  <c r="KZ269" i="3"/>
  <c r="JP269" i="3"/>
  <c r="JD269" i="3"/>
  <c r="HT269" i="3"/>
  <c r="HH269" i="3"/>
  <c r="EK269" i="3"/>
  <c r="DM269" i="3"/>
  <c r="DA269" i="3"/>
  <c r="BQ269" i="3"/>
  <c r="BE269" i="3"/>
  <c r="LC268" i="3"/>
  <c r="JG268" i="3"/>
  <c r="DS268" i="3"/>
  <c r="CI268" i="3"/>
  <c r="BW268" i="3"/>
  <c r="AM268" i="3"/>
  <c r="FI267" i="3"/>
  <c r="EW267" i="3"/>
  <c r="DM267" i="3"/>
  <c r="DA267" i="3"/>
  <c r="BQ267" i="3"/>
  <c r="BE267" i="3"/>
  <c r="EQ266" i="3"/>
  <c r="EE266" i="3"/>
  <c r="CU266" i="3"/>
  <c r="CI266" i="3"/>
  <c r="AY266" i="3"/>
  <c r="AM266" i="3"/>
  <c r="KW265" i="3"/>
  <c r="KK265" i="3"/>
  <c r="JA265" i="3"/>
  <c r="IO265" i="3"/>
  <c r="HE265" i="3"/>
  <c r="GS265" i="3"/>
  <c r="FI265" i="3"/>
  <c r="AA265" i="3"/>
  <c r="LC264" i="3"/>
  <c r="KE264" i="3"/>
  <c r="ET264" i="3"/>
  <c r="DV264" i="3"/>
  <c r="CX264" i="3"/>
  <c r="BE263" i="3"/>
  <c r="AS263" i="3"/>
  <c r="I263" i="3"/>
  <c r="LO262" i="3"/>
  <c r="KQ262" i="3"/>
  <c r="JS262" i="3"/>
  <c r="IU262" i="3"/>
  <c r="HW262" i="3"/>
  <c r="GY262" i="3"/>
  <c r="GA262" i="3"/>
  <c r="FC262" i="3"/>
  <c r="O262" i="3"/>
  <c r="GG261" i="3"/>
  <c r="FU261" i="3"/>
  <c r="EK261" i="3"/>
  <c r="O261" i="3"/>
  <c r="LI260" i="3"/>
  <c r="KK260" i="3"/>
  <c r="JM260" i="3"/>
  <c r="IO260" i="3"/>
  <c r="HQ260" i="3"/>
  <c r="GS260" i="3"/>
  <c r="FU260" i="3"/>
  <c r="BB260" i="3"/>
  <c r="JD259" i="3"/>
  <c r="IF259" i="3"/>
  <c r="HH259" i="3"/>
  <c r="CF259" i="3"/>
  <c r="AV259" i="3"/>
  <c r="L259" i="3"/>
  <c r="LL258" i="3"/>
  <c r="KT258" i="3"/>
  <c r="KN258" i="3"/>
  <c r="AD258" i="3"/>
  <c r="F258" i="3"/>
  <c r="LL257" i="3"/>
  <c r="KN257" i="3"/>
  <c r="JP257" i="3"/>
  <c r="IR257" i="3"/>
  <c r="HT257" i="3"/>
  <c r="GV257" i="3"/>
  <c r="FX257" i="3"/>
  <c r="EZ257" i="3"/>
  <c r="EB257" i="3"/>
  <c r="DD257" i="3"/>
  <c r="CF257" i="3"/>
  <c r="BH257" i="3"/>
  <c r="HB256" i="3"/>
  <c r="GV256" i="3"/>
  <c r="GD256" i="3"/>
  <c r="FX256" i="3"/>
  <c r="FR256" i="3"/>
  <c r="EZ256" i="3"/>
  <c r="EH256" i="3"/>
  <c r="EB256" i="3"/>
  <c r="DV256" i="3"/>
  <c r="DD256" i="3"/>
  <c r="CL256" i="3"/>
  <c r="CF256" i="3"/>
  <c r="HW255" i="3"/>
  <c r="GY255" i="3"/>
  <c r="GA255" i="3"/>
  <c r="FC255" i="3"/>
  <c r="EE255" i="3"/>
  <c r="DG255" i="3"/>
  <c r="CI255" i="3"/>
  <c r="BK255" i="3"/>
  <c r="AM255" i="3"/>
  <c r="FI254" i="3"/>
  <c r="EW254" i="3"/>
  <c r="DM254" i="3"/>
  <c r="DA254" i="3"/>
  <c r="BQ254" i="3"/>
  <c r="BE254" i="3"/>
  <c r="KQ253" i="3"/>
  <c r="CL253" i="3"/>
  <c r="BZ253" i="3"/>
  <c r="BB253" i="3"/>
  <c r="U253" i="3"/>
  <c r="LC252" i="3"/>
  <c r="KE252" i="3"/>
  <c r="JG252" i="3"/>
  <c r="HT252" i="3"/>
  <c r="FX252" i="3"/>
  <c r="EZ252" i="3"/>
  <c r="KW251" i="3"/>
  <c r="CX251" i="3"/>
  <c r="CR251" i="3"/>
  <c r="BZ251" i="3"/>
  <c r="BT251" i="3"/>
  <c r="BB251" i="3"/>
  <c r="AV251" i="3"/>
  <c r="U251" i="3"/>
  <c r="LC250" i="3"/>
  <c r="KE250" i="3"/>
  <c r="JG250" i="3"/>
  <c r="II250" i="3"/>
  <c r="HK250" i="3"/>
  <c r="GM250" i="3"/>
  <c r="FO250" i="3"/>
  <c r="EQ250" i="3"/>
  <c r="DS250" i="3"/>
  <c r="CU250" i="3"/>
  <c r="BW250" i="3"/>
  <c r="AY250" i="3"/>
  <c r="AM250" i="3"/>
  <c r="FL248" i="3"/>
  <c r="EZ248" i="3"/>
  <c r="DP248" i="3"/>
  <c r="DD248" i="3"/>
  <c r="BT248" i="3"/>
  <c r="BH248" i="3"/>
  <c r="AD248" i="3"/>
  <c r="F248" i="3"/>
  <c r="KT247" i="3"/>
  <c r="KH247" i="3"/>
  <c r="IX247" i="3"/>
  <c r="IL247" i="3"/>
  <c r="HB247" i="3"/>
  <c r="GP247" i="3"/>
  <c r="FF247" i="3"/>
  <c r="LR246" i="3"/>
  <c r="KT246" i="3"/>
  <c r="JV246" i="3"/>
  <c r="IX246" i="3"/>
  <c r="HZ246" i="3"/>
  <c r="HB246" i="3"/>
  <c r="GD246" i="3"/>
  <c r="FF246" i="3"/>
  <c r="EH246" i="3"/>
  <c r="DJ246" i="3"/>
  <c r="CL246" i="3"/>
  <c r="BN246" i="3"/>
  <c r="AP246" i="3"/>
  <c r="F246" i="3"/>
  <c r="KZ245" i="3"/>
  <c r="KB245" i="3"/>
  <c r="CO245" i="3"/>
  <c r="CC245" i="3"/>
  <c r="AS245" i="3"/>
  <c r="AD244" i="3"/>
  <c r="F244" i="3"/>
  <c r="KZ243" i="3"/>
  <c r="KN243" i="3"/>
  <c r="JD243" i="3"/>
  <c r="IR243" i="3"/>
  <c r="HH243" i="3"/>
  <c r="GV243" i="3"/>
  <c r="FL243" i="3"/>
  <c r="EZ243" i="3"/>
  <c r="DP243" i="3"/>
  <c r="DD243" i="3"/>
  <c r="BT243" i="3"/>
  <c r="BH243" i="3"/>
  <c r="KH242" i="3"/>
  <c r="IL242" i="3"/>
  <c r="GP242" i="3"/>
  <c r="ET242" i="3"/>
  <c r="CX242" i="3"/>
  <c r="F242" i="3"/>
  <c r="LL241" i="3"/>
  <c r="FI241" i="3"/>
  <c r="EK241" i="3"/>
  <c r="DM241" i="3"/>
  <c r="KQ240" i="3"/>
  <c r="JS240" i="3"/>
  <c r="IU240" i="3"/>
  <c r="DV240" i="3"/>
  <c r="CX240" i="3"/>
  <c r="BZ240" i="3"/>
  <c r="BB240" i="3"/>
  <c r="KN239" i="3"/>
  <c r="JP239" i="3"/>
  <c r="IR239" i="3"/>
  <c r="LC237" i="3"/>
  <c r="KW236" i="3"/>
  <c r="KE236" i="3"/>
  <c r="JS236" i="3"/>
  <c r="JM236" i="3"/>
  <c r="IO236" i="3"/>
  <c r="II236" i="3"/>
  <c r="HE236" i="3"/>
  <c r="CL236" i="3"/>
  <c r="BN236" i="3"/>
  <c r="AP236" i="3"/>
  <c r="HN234" i="3"/>
  <c r="GP234" i="3"/>
  <c r="FR234" i="3"/>
  <c r="ET234" i="3"/>
  <c r="DV234" i="3"/>
  <c r="II233" i="3"/>
  <c r="IC233" i="3"/>
  <c r="HW233" i="3"/>
  <c r="HK233" i="3"/>
  <c r="HE233" i="3"/>
  <c r="GG233" i="3"/>
  <c r="GA233" i="3"/>
  <c r="FO233" i="3"/>
  <c r="FU232" i="3"/>
  <c r="EK232" i="3"/>
  <c r="DY232" i="3"/>
  <c r="AG232" i="3"/>
  <c r="I232" i="3"/>
  <c r="IC230" i="3"/>
  <c r="GS230" i="3"/>
  <c r="EH230" i="3"/>
  <c r="DV230" i="3"/>
  <c r="DJ230" i="3"/>
  <c r="CL230" i="3"/>
  <c r="BZ230" i="3"/>
  <c r="BN230" i="3"/>
  <c r="FO229" i="3"/>
  <c r="DV229" i="3"/>
  <c r="BT229" i="3"/>
  <c r="BH229" i="3"/>
  <c r="AV229" i="3"/>
  <c r="JV228" i="3"/>
  <c r="JJ228" i="3"/>
  <c r="HZ228" i="3"/>
  <c r="HN228" i="3"/>
  <c r="LC227" i="3"/>
  <c r="KW227" i="3"/>
  <c r="KE227" i="3"/>
  <c r="JY227" i="3"/>
  <c r="GA227" i="3"/>
  <c r="BQ226" i="3"/>
  <c r="AG226" i="3"/>
  <c r="JS225" i="3"/>
  <c r="IU225" i="3"/>
  <c r="FX225" i="3"/>
  <c r="FL225" i="3"/>
  <c r="EZ225" i="3"/>
  <c r="EN225" i="3"/>
  <c r="HQ224" i="3"/>
  <c r="LL223" i="3"/>
  <c r="KZ223" i="3"/>
  <c r="KN223" i="3"/>
  <c r="KB223" i="3"/>
  <c r="JP223" i="3"/>
  <c r="JD223" i="3"/>
  <c r="KK222" i="3"/>
  <c r="JY222" i="3"/>
  <c r="JM222" i="3"/>
  <c r="JA222" i="3"/>
  <c r="IO222" i="3"/>
  <c r="FR222" i="3"/>
  <c r="FF222" i="3"/>
  <c r="ET222" i="3"/>
  <c r="DV222" i="3"/>
  <c r="DJ222" i="3"/>
  <c r="CX222" i="3"/>
  <c r="KN221" i="3"/>
  <c r="KB221" i="3"/>
  <c r="JP221" i="3"/>
  <c r="IR221" i="3"/>
  <c r="AD221" i="3"/>
  <c r="EK220" i="3"/>
  <c r="DM220" i="3"/>
  <c r="DA220" i="3"/>
  <c r="CO220" i="3"/>
  <c r="GY219" i="3"/>
  <c r="GM219" i="3"/>
  <c r="DS219" i="3"/>
  <c r="DG219" i="3"/>
  <c r="CU219" i="3"/>
  <c r="AA219" i="3"/>
  <c r="JA218" i="3"/>
  <c r="IO218" i="3"/>
  <c r="HQ218" i="3"/>
  <c r="EH217" i="3"/>
  <c r="DV217" i="3"/>
  <c r="DJ217" i="3"/>
  <c r="HH216" i="3"/>
  <c r="GV216" i="3"/>
  <c r="KW215" i="3"/>
  <c r="KK215" i="3"/>
  <c r="JY215" i="3"/>
  <c r="EZ215" i="3"/>
  <c r="EN215" i="3"/>
  <c r="GM214" i="3"/>
  <c r="GA214" i="3"/>
  <c r="AV214" i="3"/>
  <c r="AP214" i="3"/>
  <c r="IL213" i="3"/>
  <c r="HZ213" i="3"/>
  <c r="GY212" i="3"/>
  <c r="GM212" i="3"/>
  <c r="BH212" i="3"/>
  <c r="AV212" i="3"/>
  <c r="CO211" i="3"/>
  <c r="KT210" i="3"/>
  <c r="KH210" i="3"/>
  <c r="JV210" i="3"/>
  <c r="BW210" i="3"/>
  <c r="BK210" i="3"/>
  <c r="AY210" i="3"/>
  <c r="AG210" i="3"/>
  <c r="U210" i="3"/>
  <c r="I210" i="3"/>
  <c r="LI209" i="3"/>
  <c r="JA209" i="3"/>
  <c r="HN209" i="3"/>
  <c r="FR209" i="3"/>
  <c r="DD209" i="3"/>
  <c r="BH209" i="3"/>
  <c r="AY209" i="3"/>
  <c r="AM209" i="3"/>
  <c r="LR208" i="3"/>
  <c r="JV208" i="3"/>
  <c r="JM208" i="3"/>
  <c r="JA208" i="3"/>
  <c r="HW208" i="3"/>
  <c r="HQ208" i="3"/>
  <c r="GY208" i="3"/>
  <c r="FC208" i="3"/>
  <c r="EQ208" i="3"/>
  <c r="CU208" i="3"/>
  <c r="AG208" i="3"/>
  <c r="JP207" i="3"/>
  <c r="JD207" i="3"/>
  <c r="HT207" i="3"/>
  <c r="HH207" i="3"/>
  <c r="GY207" i="3"/>
  <c r="FI207" i="3"/>
  <c r="FC207" i="3"/>
  <c r="EK207" i="3"/>
  <c r="CO207" i="3"/>
  <c r="CC207" i="3"/>
  <c r="KE206" i="3"/>
  <c r="JY206" i="3"/>
  <c r="JG206" i="3"/>
  <c r="HK206" i="3"/>
  <c r="GY206" i="3"/>
  <c r="GA206" i="3"/>
  <c r="DS206" i="3"/>
  <c r="DG206" i="3"/>
  <c r="JD205" i="3"/>
  <c r="IR205" i="3"/>
  <c r="IF205" i="3"/>
  <c r="HT205" i="3"/>
  <c r="DA205" i="3"/>
  <c r="CC205" i="3"/>
  <c r="BW205" i="3"/>
  <c r="BE205" i="3"/>
  <c r="AY205" i="3"/>
  <c r="X205" i="3"/>
  <c r="I205" i="3"/>
  <c r="KE204" i="3"/>
  <c r="HW204" i="3"/>
  <c r="HK204" i="3"/>
  <c r="GV204" i="3"/>
  <c r="EB204" i="3"/>
  <c r="BZ204" i="3"/>
  <c r="BN204" i="3"/>
  <c r="BB204" i="3"/>
  <c r="AD204" i="3"/>
  <c r="X204" i="3"/>
  <c r="F204" i="3"/>
  <c r="LR203" i="3"/>
  <c r="IX203" i="3"/>
  <c r="GV203" i="3"/>
  <c r="GJ203" i="3"/>
  <c r="CC201" i="3"/>
  <c r="BW201" i="3"/>
  <c r="BE201" i="3"/>
  <c r="AY201" i="3"/>
  <c r="HE199" i="3"/>
  <c r="DP206" i="3"/>
  <c r="BN206" i="3"/>
  <c r="BB206" i="3"/>
  <c r="AP206" i="3"/>
  <c r="F206" i="3"/>
  <c r="LL205" i="3"/>
  <c r="JM205" i="3"/>
  <c r="JG205" i="3"/>
  <c r="IO205" i="3"/>
  <c r="II205" i="3"/>
  <c r="GG205" i="3"/>
  <c r="DY205" i="3"/>
  <c r="DM205" i="3"/>
  <c r="CX205" i="3"/>
  <c r="LL204" i="3"/>
  <c r="JJ204" i="3"/>
  <c r="IX204" i="3"/>
  <c r="IL204" i="3"/>
  <c r="HZ204" i="3"/>
  <c r="GA204" i="3"/>
  <c r="FU204" i="3"/>
  <c r="FC204" i="3"/>
  <c r="EW204" i="3"/>
  <c r="CU204" i="3"/>
  <c r="AM204" i="3"/>
  <c r="KW203" i="3"/>
  <c r="KQ203" i="3"/>
  <c r="JY203" i="3"/>
  <c r="JS203" i="3"/>
  <c r="FI203" i="3"/>
  <c r="EW203" i="3"/>
  <c r="EH203" i="3"/>
  <c r="CL203" i="3"/>
  <c r="BN203" i="3"/>
  <c r="X203" i="3"/>
  <c r="R203" i="3"/>
  <c r="KZ202" i="3"/>
  <c r="KB202" i="3"/>
  <c r="HZ202" i="3"/>
  <c r="HN202" i="3"/>
  <c r="HB202" i="3"/>
  <c r="EQ202" i="3"/>
  <c r="EK202" i="3"/>
  <c r="DS202" i="3"/>
  <c r="DM202" i="3"/>
  <c r="O202" i="3"/>
  <c r="LI201" i="3"/>
  <c r="LC201" i="3"/>
  <c r="GS201" i="3"/>
  <c r="GG201" i="3"/>
  <c r="FR201" i="3"/>
  <c r="DV201" i="3"/>
  <c r="CX201" i="3"/>
  <c r="AV201" i="3"/>
  <c r="AD201" i="3"/>
  <c r="LL200" i="3"/>
  <c r="KN200" i="3"/>
  <c r="IL200" i="3"/>
  <c r="HZ200" i="3"/>
  <c r="FU200" i="3"/>
  <c r="FC200" i="3"/>
  <c r="EW200" i="3"/>
  <c r="EE200" i="3"/>
  <c r="DY200" i="3"/>
  <c r="BW200" i="3"/>
  <c r="LI199" i="3"/>
  <c r="KT199" i="3"/>
  <c r="HZ199" i="3"/>
  <c r="FX199" i="3"/>
  <c r="FL199" i="3"/>
  <c r="EZ199" i="3"/>
  <c r="EN199" i="3"/>
  <c r="KT198" i="3"/>
  <c r="KH198" i="3"/>
  <c r="JV198" i="3"/>
  <c r="JJ198" i="3"/>
  <c r="EE198" i="3"/>
  <c r="BW198" i="3"/>
  <c r="BK198" i="3"/>
  <c r="AG198" i="3"/>
  <c r="U198" i="3"/>
  <c r="JY197" i="3"/>
  <c r="GJ197" i="3"/>
  <c r="FX197" i="3"/>
  <c r="FL197" i="3"/>
  <c r="EN197" i="3"/>
  <c r="EB197" i="3"/>
  <c r="IX196" i="3"/>
  <c r="IL196" i="3"/>
  <c r="BE196" i="3"/>
  <c r="AS196" i="3"/>
  <c r="U196" i="3"/>
  <c r="GM195" i="3"/>
  <c r="FC195" i="3"/>
  <c r="EQ195" i="3"/>
  <c r="CU195" i="3"/>
  <c r="FF193" i="3"/>
  <c r="ET193" i="3"/>
  <c r="CX193" i="3"/>
  <c r="L193" i="3"/>
  <c r="GM192" i="3"/>
  <c r="GA192" i="3"/>
  <c r="EQ192" i="3"/>
  <c r="EE192" i="3"/>
  <c r="AM190" i="3"/>
  <c r="KK189" i="3"/>
  <c r="JY189" i="3"/>
  <c r="JM189" i="3"/>
  <c r="JA189" i="3"/>
  <c r="HQ187" i="3"/>
  <c r="HE187" i="3"/>
  <c r="GS187" i="3"/>
  <c r="EW187" i="3"/>
  <c r="DJ187" i="3"/>
  <c r="CX187" i="3"/>
  <c r="CL187" i="3"/>
  <c r="BZ187" i="3"/>
  <c r="BN187" i="3"/>
  <c r="BB187" i="3"/>
  <c r="I186" i="3"/>
  <c r="KE185" i="3"/>
  <c r="IR185" i="3"/>
  <c r="IF185" i="3"/>
  <c r="HT185" i="3"/>
  <c r="HH185" i="3"/>
  <c r="GV185" i="3"/>
  <c r="GJ185" i="3"/>
  <c r="GG183" i="3"/>
  <c r="EK183" i="3"/>
  <c r="CX183" i="3"/>
  <c r="CL183" i="3"/>
  <c r="BZ183" i="3"/>
  <c r="BN183" i="3"/>
  <c r="BB183" i="3"/>
  <c r="AP183" i="3"/>
  <c r="EQ182" i="3"/>
  <c r="DS182" i="3"/>
  <c r="DM182" i="3"/>
  <c r="CU182" i="3"/>
  <c r="LF181" i="3"/>
  <c r="KZ181" i="3"/>
  <c r="KH181" i="3"/>
  <c r="HT180" i="3"/>
  <c r="EQ180" i="3"/>
  <c r="LO179" i="3"/>
  <c r="LC179" i="3"/>
  <c r="KQ179" i="3"/>
  <c r="L179" i="3"/>
  <c r="GY178" i="3"/>
  <c r="GM178" i="3"/>
  <c r="GA178" i="3"/>
  <c r="AA173" i="3"/>
  <c r="I171" i="3"/>
  <c r="BQ203" i="3"/>
  <c r="BE203" i="3"/>
  <c r="AA203" i="3"/>
  <c r="KE202" i="3"/>
  <c r="JS202" i="3"/>
  <c r="EH202" i="3"/>
  <c r="DV202" i="3"/>
  <c r="DJ202" i="3"/>
  <c r="R202" i="3"/>
  <c r="F202" i="3"/>
  <c r="LL201" i="3"/>
  <c r="DA201" i="3"/>
  <c r="CO201" i="3"/>
  <c r="KQ200" i="3"/>
  <c r="KE200" i="3"/>
  <c r="ET200" i="3"/>
  <c r="EH200" i="3"/>
  <c r="DV200" i="3"/>
  <c r="DJ200" i="3"/>
  <c r="KK199" i="3"/>
  <c r="IC199" i="3"/>
  <c r="HQ199" i="3"/>
  <c r="CF199" i="3"/>
  <c r="BT199" i="3"/>
  <c r="BH199" i="3"/>
  <c r="AV199" i="3"/>
  <c r="HB198" i="3"/>
  <c r="GP198" i="3"/>
  <c r="GD198" i="3"/>
  <c r="FR198" i="3"/>
  <c r="AM198" i="3"/>
  <c r="IC197" i="3"/>
  <c r="BT197" i="3"/>
  <c r="BH197" i="3"/>
  <c r="AV197" i="3"/>
  <c r="KK196" i="3"/>
  <c r="JY196" i="3"/>
  <c r="GP196" i="3"/>
  <c r="FF196" i="3"/>
  <c r="ET196" i="3"/>
  <c r="CX196" i="3"/>
  <c r="LR195" i="3"/>
  <c r="KH195" i="3"/>
  <c r="JV195" i="3"/>
  <c r="IL195" i="3"/>
  <c r="HZ195" i="3"/>
  <c r="BK195" i="3"/>
  <c r="AY195" i="3"/>
  <c r="AG195" i="3"/>
  <c r="LI194" i="3"/>
  <c r="GG194" i="3"/>
  <c r="FU194" i="3"/>
  <c r="KK193" i="3"/>
  <c r="JY193" i="3"/>
  <c r="F191" i="3"/>
  <c r="HT190" i="3"/>
  <c r="HH190" i="3"/>
  <c r="FX190" i="3"/>
  <c r="FL190" i="3"/>
  <c r="R190" i="3"/>
  <c r="GG188" i="3"/>
  <c r="EQ188" i="3"/>
  <c r="EK188" i="3"/>
  <c r="DY188" i="3"/>
  <c r="DM188" i="3"/>
  <c r="DA188" i="3"/>
  <c r="GD186" i="3"/>
  <c r="EH186" i="3"/>
  <c r="CU186" i="3"/>
  <c r="CI186" i="3"/>
  <c r="BW186" i="3"/>
  <c r="BK186" i="3"/>
  <c r="AY186" i="3"/>
  <c r="AM186" i="3"/>
  <c r="R185" i="3"/>
  <c r="LO182" i="3"/>
  <c r="JS182" i="3"/>
  <c r="IF182" i="3"/>
  <c r="HT182" i="3"/>
  <c r="HH182" i="3"/>
  <c r="GV182" i="3"/>
  <c r="GJ182" i="3"/>
  <c r="FX182" i="3"/>
  <c r="EH181" i="3"/>
  <c r="CL181" i="3"/>
  <c r="AY181" i="3"/>
  <c r="AM181" i="3"/>
  <c r="KQ178" i="3"/>
  <c r="KE178" i="3"/>
  <c r="JS178" i="3"/>
  <c r="DG178" i="3"/>
  <c r="CU178" i="3"/>
  <c r="CI178" i="3"/>
  <c r="HB176" i="3"/>
  <c r="GP176" i="3"/>
  <c r="GD176" i="3"/>
  <c r="KQ175" i="3"/>
  <c r="JG175" i="3"/>
  <c r="JA175" i="3"/>
  <c r="IU175" i="3"/>
  <c r="DD175" i="3"/>
  <c r="CX175" i="3"/>
  <c r="CL175" i="3"/>
  <c r="AP175" i="3"/>
  <c r="EK174" i="3"/>
  <c r="DM174" i="3"/>
  <c r="DA174" i="3"/>
  <c r="CU174" i="3"/>
  <c r="CO174" i="3"/>
  <c r="LI169" i="3"/>
  <c r="F200" i="3"/>
  <c r="LR199" i="3"/>
  <c r="GG199" i="3"/>
  <c r="GA199" i="3"/>
  <c r="FI199" i="3"/>
  <c r="FC199" i="3"/>
  <c r="AS199" i="3"/>
  <c r="LC198" i="3"/>
  <c r="KW198" i="3"/>
  <c r="KE198" i="3"/>
  <c r="JY198" i="3"/>
  <c r="HW198" i="3"/>
  <c r="FO198" i="3"/>
  <c r="FC198" i="3"/>
  <c r="EN198" i="3"/>
  <c r="BT198" i="3"/>
  <c r="R198" i="3"/>
  <c r="L198" i="3"/>
  <c r="KH197" i="3"/>
  <c r="IF197" i="3"/>
  <c r="HT197" i="3"/>
  <c r="FU197" i="3"/>
  <c r="FO197" i="3"/>
  <c r="EW197" i="3"/>
  <c r="EQ197" i="3"/>
  <c r="CO197" i="3"/>
  <c r="AS197" i="3"/>
  <c r="AG197" i="3"/>
  <c r="F197" i="3"/>
  <c r="KH196" i="3"/>
  <c r="JS196" i="3"/>
  <c r="GS196" i="3"/>
  <c r="GG196" i="3"/>
  <c r="EW196" i="3"/>
  <c r="EK196" i="3"/>
  <c r="DA196" i="3"/>
  <c r="CO196" i="3"/>
  <c r="CF196" i="3"/>
  <c r="KE195" i="3"/>
  <c r="IU195" i="3"/>
  <c r="II195" i="3"/>
  <c r="HT195" i="3"/>
  <c r="FX195" i="3"/>
  <c r="EB195" i="3"/>
  <c r="BB195" i="3"/>
  <c r="AP195" i="3"/>
  <c r="F195" i="3"/>
  <c r="LL194" i="3"/>
  <c r="KZ194" i="3"/>
  <c r="JP194" i="3"/>
  <c r="JD194" i="3"/>
  <c r="HT194" i="3"/>
  <c r="HH194" i="3"/>
  <c r="FC194" i="3"/>
  <c r="EK194" i="3"/>
  <c r="DM194" i="3"/>
  <c r="DG194" i="3"/>
  <c r="IX193" i="3"/>
  <c r="IL193" i="3"/>
  <c r="GP193" i="3"/>
  <c r="BE193" i="3"/>
  <c r="AS193" i="3"/>
  <c r="KE192" i="3"/>
  <c r="JS192" i="3"/>
  <c r="II192" i="3"/>
  <c r="HW192" i="3"/>
  <c r="EB192" i="3"/>
  <c r="DV192" i="3"/>
  <c r="CF192" i="3"/>
  <c r="BZ192" i="3"/>
  <c r="BH192" i="3"/>
  <c r="X192" i="3"/>
  <c r="LF191" i="3"/>
  <c r="KZ191" i="3"/>
  <c r="KH191" i="3"/>
  <c r="IL191" i="3"/>
  <c r="HZ191" i="3"/>
  <c r="GD191" i="3"/>
  <c r="FO191" i="3"/>
  <c r="DS191" i="3"/>
  <c r="AY191" i="3"/>
  <c r="AM191" i="3"/>
  <c r="KQ190" i="3"/>
  <c r="KK190" i="3"/>
  <c r="JS190" i="3"/>
  <c r="ET190" i="3"/>
  <c r="CX190" i="3"/>
  <c r="DP189" i="3"/>
  <c r="LL188" i="3"/>
  <c r="KZ188" i="3"/>
  <c r="KN188" i="3"/>
  <c r="X188" i="3"/>
  <c r="LR186" i="3"/>
  <c r="KE186" i="3"/>
  <c r="JS186" i="3"/>
  <c r="JG186" i="3"/>
  <c r="IU186" i="3"/>
  <c r="II186" i="3"/>
  <c r="HW186" i="3"/>
  <c r="FC185" i="3"/>
  <c r="EE185" i="3"/>
  <c r="DY185" i="3"/>
  <c r="DG185" i="3"/>
  <c r="EN184" i="3"/>
  <c r="AA184" i="3"/>
  <c r="I183" i="3"/>
  <c r="JV179" i="3"/>
  <c r="IL179" i="3"/>
  <c r="HZ179" i="3"/>
  <c r="JP177" i="3"/>
  <c r="CF177" i="3"/>
  <c r="IU176" i="3"/>
  <c r="II176" i="3"/>
  <c r="HW176" i="3"/>
  <c r="FC175" i="3"/>
  <c r="HH174" i="3"/>
  <c r="GJ174" i="3"/>
  <c r="FL174" i="3"/>
  <c r="FU170" i="3"/>
  <c r="FI170" i="3"/>
  <c r="FC170" i="3"/>
  <c r="DY170" i="3"/>
  <c r="DM170" i="3"/>
  <c r="DG170" i="3"/>
  <c r="CO170" i="3"/>
  <c r="CI170" i="3"/>
  <c r="KW169" i="3"/>
  <c r="KQ169" i="3"/>
  <c r="HQ169" i="3"/>
  <c r="HK169" i="3"/>
  <c r="HE169" i="3"/>
  <c r="GY169" i="3"/>
  <c r="FU169" i="3"/>
  <c r="AG169" i="3"/>
  <c r="U169" i="3"/>
  <c r="O169" i="3"/>
  <c r="JG168" i="3"/>
  <c r="IU168" i="3"/>
  <c r="IO168" i="3"/>
  <c r="FO168" i="3"/>
  <c r="FC168" i="3"/>
  <c r="EW168" i="3"/>
  <c r="EB167" i="3"/>
  <c r="DV167" i="3"/>
  <c r="CL167" i="3"/>
  <c r="AP167" i="3"/>
  <c r="DP166" i="3"/>
  <c r="DJ166" i="3"/>
  <c r="EW164" i="3"/>
  <c r="EQ164" i="3"/>
  <c r="EK164" i="3"/>
  <c r="BE164" i="3"/>
  <c r="AY164" i="3"/>
  <c r="AS164" i="3"/>
  <c r="HZ160" i="3"/>
  <c r="HT160" i="3"/>
  <c r="HN160" i="3"/>
  <c r="AM160" i="3"/>
  <c r="KT159" i="3"/>
  <c r="KN159" i="3"/>
  <c r="KH159" i="3"/>
  <c r="IC152" i="3"/>
  <c r="JY194" i="3"/>
  <c r="JM194" i="3"/>
  <c r="HQ194" i="3"/>
  <c r="HB194" i="3"/>
  <c r="EB194" i="3"/>
  <c r="DP194" i="3"/>
  <c r="CF194" i="3"/>
  <c r="BT194" i="3"/>
  <c r="BK194" i="3"/>
  <c r="AS194" i="3"/>
  <c r="X194" i="3"/>
  <c r="L194" i="3"/>
  <c r="KH193" i="3"/>
  <c r="JS193" i="3"/>
  <c r="HW193" i="3"/>
  <c r="EW193" i="3"/>
  <c r="EK193" i="3"/>
  <c r="DA193" i="3"/>
  <c r="CO193" i="3"/>
  <c r="CF193" i="3"/>
  <c r="AP193" i="3"/>
  <c r="U193" i="3"/>
  <c r="I193" i="3"/>
  <c r="LO192" i="3"/>
  <c r="LF192" i="3"/>
  <c r="JP192" i="3"/>
  <c r="JJ192" i="3"/>
  <c r="IR192" i="3"/>
  <c r="GV192" i="3"/>
  <c r="GJ192" i="3"/>
  <c r="EN192" i="3"/>
  <c r="DY192" i="3"/>
  <c r="CC192" i="3"/>
  <c r="AA192" i="3"/>
  <c r="U192" i="3"/>
  <c r="LC191" i="3"/>
  <c r="IC191" i="3"/>
  <c r="HQ191" i="3"/>
  <c r="GG191" i="3"/>
  <c r="FU191" i="3"/>
  <c r="FL191" i="3"/>
  <c r="DV191" i="3"/>
  <c r="DP191" i="3"/>
  <c r="CX191" i="3"/>
  <c r="BB191" i="3"/>
  <c r="AP191" i="3"/>
  <c r="AA191" i="3"/>
  <c r="LL190" i="3"/>
  <c r="KZ190" i="3"/>
  <c r="JP190" i="3"/>
  <c r="JD190" i="3"/>
  <c r="IO190" i="3"/>
  <c r="GY190" i="3"/>
  <c r="GS190" i="3"/>
  <c r="GA190" i="3"/>
  <c r="EE190" i="3"/>
  <c r="DS190" i="3"/>
  <c r="BW190" i="3"/>
  <c r="BB190" i="3"/>
  <c r="AA190" i="3"/>
  <c r="O190" i="3"/>
  <c r="LF189" i="3"/>
  <c r="JP189" i="3"/>
  <c r="JJ189" i="3"/>
  <c r="IR189" i="3"/>
  <c r="HH189" i="3"/>
  <c r="CF189" i="3"/>
  <c r="BZ189" i="3"/>
  <c r="BH189" i="3"/>
  <c r="KW188" i="3"/>
  <c r="KH188" i="3"/>
  <c r="KB188" i="3"/>
  <c r="HH188" i="3"/>
  <c r="CI188" i="3"/>
  <c r="BK188" i="3"/>
  <c r="AY188" i="3"/>
  <c r="F188" i="3"/>
  <c r="JP187" i="3"/>
  <c r="IR187" i="3"/>
  <c r="HE186" i="3"/>
  <c r="FR185" i="3"/>
  <c r="KN184" i="3"/>
  <c r="KH184" i="3"/>
  <c r="JP184" i="3"/>
  <c r="DD184" i="3"/>
  <c r="CX184" i="3"/>
  <c r="CF184" i="3"/>
  <c r="AV184" i="3"/>
  <c r="X184" i="3"/>
  <c r="L184" i="3"/>
  <c r="LR183" i="3"/>
  <c r="JY183" i="3"/>
  <c r="IC183" i="3"/>
  <c r="HH183" i="3"/>
  <c r="GP183" i="3"/>
  <c r="GD183" i="3"/>
  <c r="FR183" i="3"/>
  <c r="FF183" i="3"/>
  <c r="ET183" i="3"/>
  <c r="EH183" i="3"/>
  <c r="CO183" i="3"/>
  <c r="AS183" i="3"/>
  <c r="X183" i="3"/>
  <c r="F183" i="3"/>
  <c r="LL182" i="3"/>
  <c r="KZ182" i="3"/>
  <c r="KN182" i="3"/>
  <c r="KB182" i="3"/>
  <c r="JP182" i="3"/>
  <c r="HW182" i="3"/>
  <c r="GA182" i="3"/>
  <c r="FF182" i="3"/>
  <c r="EN182" i="3"/>
  <c r="EB182" i="3"/>
  <c r="DP182" i="3"/>
  <c r="DD182" i="3"/>
  <c r="CR182" i="3"/>
  <c r="CF182" i="3"/>
  <c r="AM182" i="3"/>
  <c r="LO181" i="3"/>
  <c r="LC181" i="3"/>
  <c r="KQ181" i="3"/>
  <c r="KE181" i="3"/>
  <c r="JS181" i="3"/>
  <c r="FI181" i="3"/>
  <c r="LL180" i="3"/>
  <c r="LF180" i="3"/>
  <c r="KN180" i="3"/>
  <c r="GJ180" i="3"/>
  <c r="FX180" i="3"/>
  <c r="BH180" i="3"/>
  <c r="AV180" i="3"/>
  <c r="LF179" i="3"/>
  <c r="KT179" i="3"/>
  <c r="JY179" i="3"/>
  <c r="JS179" i="3"/>
  <c r="JG179" i="3"/>
  <c r="IU179" i="3"/>
  <c r="II179" i="3"/>
  <c r="HW179" i="3"/>
  <c r="HK179" i="3"/>
  <c r="GY179" i="3"/>
  <c r="FR179" i="3"/>
  <c r="FF179" i="3"/>
  <c r="DV179" i="3"/>
  <c r="DJ179" i="3"/>
  <c r="CO179" i="3"/>
  <c r="CI179" i="3"/>
  <c r="BW179" i="3"/>
  <c r="BK179" i="3"/>
  <c r="AY179" i="3"/>
  <c r="AM179" i="3"/>
  <c r="KN178" i="3"/>
  <c r="KB178" i="3"/>
  <c r="JP178" i="3"/>
  <c r="GV178" i="3"/>
  <c r="GJ178" i="3"/>
  <c r="FX178" i="3"/>
  <c r="DD178" i="3"/>
  <c r="CR178" i="3"/>
  <c r="CF178" i="3"/>
  <c r="AG178" i="3"/>
  <c r="IR177" i="3"/>
  <c r="IF177" i="3"/>
  <c r="EZ177" i="3"/>
  <c r="EN177" i="3"/>
  <c r="BH177" i="3"/>
  <c r="AV177" i="3"/>
  <c r="KQ176" i="3"/>
  <c r="KE176" i="3"/>
  <c r="JS176" i="3"/>
  <c r="GY176" i="3"/>
  <c r="GM176" i="3"/>
  <c r="GA176" i="3"/>
  <c r="DG176" i="3"/>
  <c r="CU176" i="3"/>
  <c r="I176" i="3"/>
  <c r="IX175" i="3"/>
  <c r="GY175" i="3"/>
  <c r="GS175" i="3"/>
  <c r="GA175" i="3"/>
  <c r="FL175" i="3"/>
  <c r="DS175" i="3"/>
  <c r="CU175" i="3"/>
  <c r="CI175" i="3"/>
  <c r="AY175" i="3"/>
  <c r="AM175" i="3"/>
  <c r="FF174" i="3"/>
  <c r="EZ174" i="3"/>
  <c r="DP174" i="3"/>
  <c r="CR174" i="3"/>
  <c r="BT174" i="3"/>
  <c r="JD173" i="3"/>
  <c r="IF173" i="3"/>
  <c r="FL173" i="3"/>
  <c r="EN173" i="3"/>
  <c r="DP173" i="3"/>
  <c r="X173" i="3"/>
  <c r="LR172" i="3"/>
  <c r="KT172" i="3"/>
  <c r="JV172" i="3"/>
  <c r="EK172" i="3"/>
  <c r="DM172" i="3"/>
  <c r="CO172" i="3"/>
  <c r="JS171" i="3"/>
  <c r="IU171" i="3"/>
  <c r="HW171" i="3"/>
  <c r="GV171" i="3"/>
  <c r="GJ171" i="3"/>
  <c r="GD171" i="3"/>
  <c r="EN171" i="3"/>
  <c r="EH171" i="3"/>
  <c r="DP171" i="3"/>
  <c r="DJ171" i="3"/>
  <c r="CX171" i="3"/>
  <c r="BZ171" i="3"/>
  <c r="BB171" i="3"/>
  <c r="R171" i="3"/>
  <c r="L171" i="3"/>
  <c r="F171" i="3"/>
  <c r="LR170" i="3"/>
  <c r="LF170" i="3"/>
  <c r="KZ170" i="3"/>
  <c r="KT170" i="3"/>
  <c r="JP170" i="3"/>
  <c r="EZ170" i="3"/>
  <c r="EB170" i="3"/>
  <c r="DD170" i="3"/>
  <c r="JD169" i="3"/>
  <c r="IF169" i="3"/>
  <c r="FL169" i="3"/>
  <c r="EN169" i="3"/>
  <c r="DS169" i="3"/>
  <c r="DM169" i="3"/>
  <c r="DG169" i="3"/>
  <c r="LF168" i="3"/>
  <c r="HN168" i="3"/>
  <c r="GP168" i="3"/>
  <c r="CX168" i="3"/>
  <c r="BW168" i="3"/>
  <c r="BK168" i="3"/>
  <c r="BE168" i="3"/>
  <c r="X168" i="3"/>
  <c r="LC167" i="3"/>
  <c r="KW167" i="3"/>
  <c r="HK167" i="3"/>
  <c r="JP165" i="3"/>
  <c r="IR165" i="3"/>
  <c r="EZ165" i="3"/>
  <c r="O165" i="3"/>
  <c r="I165" i="3"/>
  <c r="KH164" i="3"/>
  <c r="JJ164" i="3"/>
  <c r="GP164" i="3"/>
  <c r="FR164" i="3"/>
  <c r="AD164" i="3"/>
  <c r="R164" i="3"/>
  <c r="L164" i="3"/>
  <c r="JD163" i="3"/>
  <c r="IR163" i="3"/>
  <c r="IL163" i="3"/>
  <c r="FL163" i="3"/>
  <c r="EZ163" i="3"/>
  <c r="ET163" i="3"/>
  <c r="IU162" i="3"/>
  <c r="GA162" i="3"/>
  <c r="FC162" i="3"/>
  <c r="JM161" i="3"/>
  <c r="IO161" i="3"/>
  <c r="FU161" i="3"/>
  <c r="EW161" i="3"/>
  <c r="KK160" i="3"/>
  <c r="JA160" i="3"/>
  <c r="EB160" i="3"/>
  <c r="DV160" i="3"/>
  <c r="DP160" i="3"/>
  <c r="BT159" i="3"/>
  <c r="BN159" i="3"/>
  <c r="AP159" i="3"/>
  <c r="L159" i="3"/>
  <c r="JV158" i="3"/>
  <c r="IX158" i="3"/>
  <c r="CF150" i="3"/>
  <c r="KB146" i="3"/>
  <c r="IO189" i="3"/>
  <c r="IC189" i="3"/>
  <c r="GJ189" i="3"/>
  <c r="EN189" i="3"/>
  <c r="DA189" i="3"/>
  <c r="CO189" i="3"/>
  <c r="CC189" i="3"/>
  <c r="BQ189" i="3"/>
  <c r="BE189" i="3"/>
  <c r="AS189" i="3"/>
  <c r="KE188" i="3"/>
  <c r="JY188" i="3"/>
  <c r="JS188" i="3"/>
  <c r="HK188" i="3"/>
  <c r="HE188" i="3"/>
  <c r="GS188" i="3"/>
  <c r="EN188" i="3"/>
  <c r="DP188" i="3"/>
  <c r="CF188" i="3"/>
  <c r="BT188" i="3"/>
  <c r="BH188" i="3"/>
  <c r="JM187" i="3"/>
  <c r="JA187" i="3"/>
  <c r="IO187" i="3"/>
  <c r="CO187" i="3"/>
  <c r="CI187" i="3"/>
  <c r="BQ187" i="3"/>
  <c r="JJ186" i="3"/>
  <c r="JD186" i="3"/>
  <c r="IL186" i="3"/>
  <c r="HB186" i="3"/>
  <c r="BZ186" i="3"/>
  <c r="BT186" i="3"/>
  <c r="BB186" i="3"/>
  <c r="AG186" i="3"/>
  <c r="HW185" i="3"/>
  <c r="HQ185" i="3"/>
  <c r="GY185" i="3"/>
  <c r="FO185" i="3"/>
  <c r="AM185" i="3"/>
  <c r="U185" i="3"/>
  <c r="LI184" i="3"/>
  <c r="KW184" i="3"/>
  <c r="KK184" i="3"/>
  <c r="JY184" i="3"/>
  <c r="JM184" i="3"/>
  <c r="JA184" i="3"/>
  <c r="HH184" i="3"/>
  <c r="FL184" i="3"/>
  <c r="EQ184" i="3"/>
  <c r="DY184" i="3"/>
  <c r="DM184" i="3"/>
  <c r="DA184" i="3"/>
  <c r="CO184" i="3"/>
  <c r="CC184" i="3"/>
  <c r="BQ184" i="3"/>
  <c r="HE183" i="3"/>
  <c r="U183" i="3"/>
  <c r="FC182" i="3"/>
  <c r="HN181" i="3"/>
  <c r="HH181" i="3"/>
  <c r="GP181" i="3"/>
  <c r="FF181" i="3"/>
  <c r="I181" i="3"/>
  <c r="LI180" i="3"/>
  <c r="KW180" i="3"/>
  <c r="KK180" i="3"/>
  <c r="JD180" i="3"/>
  <c r="GS180" i="3"/>
  <c r="GG180" i="3"/>
  <c r="FU180" i="3"/>
  <c r="FI180" i="3"/>
  <c r="CC180" i="3"/>
  <c r="BQ180" i="3"/>
  <c r="BE180" i="3"/>
  <c r="AS180" i="3"/>
  <c r="AD178" i="3"/>
  <c r="JA177" i="3"/>
  <c r="IO177" i="3"/>
  <c r="IC177" i="3"/>
  <c r="FI177" i="3"/>
  <c r="EW177" i="3"/>
  <c r="EK177" i="3"/>
  <c r="BQ177" i="3"/>
  <c r="BE177" i="3"/>
  <c r="AS177" i="3"/>
  <c r="HB175" i="3"/>
  <c r="DJ175" i="3"/>
  <c r="JD174" i="3"/>
  <c r="JY173" i="3"/>
  <c r="JA173" i="3"/>
  <c r="IC173" i="3"/>
  <c r="HE173" i="3"/>
  <c r="BT173" i="3"/>
  <c r="AV173" i="3"/>
  <c r="GA171" i="3"/>
  <c r="FC171" i="3"/>
  <c r="EE171" i="3"/>
  <c r="AG171" i="3"/>
  <c r="LC170" i="3"/>
  <c r="KE170" i="3"/>
  <c r="JG170" i="3"/>
  <c r="II170" i="3"/>
  <c r="HK170" i="3"/>
  <c r="GM170" i="3"/>
  <c r="BT169" i="3"/>
  <c r="AV169" i="3"/>
  <c r="KW168" i="3"/>
  <c r="JY168" i="3"/>
  <c r="IX167" i="3"/>
  <c r="GD167" i="3"/>
  <c r="FF167" i="3"/>
  <c r="JP166" i="3"/>
  <c r="IR166" i="3"/>
  <c r="FX166" i="3"/>
  <c r="EZ166" i="3"/>
  <c r="AD166" i="3"/>
  <c r="CF165" i="3"/>
  <c r="BH165" i="3"/>
  <c r="CC161" i="3"/>
  <c r="BE161" i="3"/>
  <c r="EZ142" i="3"/>
  <c r="DP142" i="3"/>
  <c r="DD142" i="3"/>
  <c r="BT142" i="3"/>
  <c r="BH142" i="3"/>
  <c r="F141" i="3"/>
  <c r="LL140" i="3"/>
  <c r="KZ140" i="3"/>
  <c r="JP140" i="3"/>
  <c r="KN139" i="3"/>
  <c r="KB139" i="3"/>
  <c r="IR139" i="3"/>
  <c r="DY139" i="3"/>
  <c r="CO139" i="3"/>
  <c r="CC139" i="3"/>
  <c r="JG137" i="3"/>
  <c r="HK137" i="3"/>
  <c r="AV137" i="3"/>
  <c r="EN136" i="3"/>
  <c r="X136" i="3"/>
  <c r="GG135" i="3"/>
  <c r="EK135" i="3"/>
  <c r="GD134" i="3"/>
  <c r="AM134" i="3"/>
  <c r="FC133" i="3"/>
  <c r="DG133" i="3"/>
  <c r="O133" i="3"/>
  <c r="LI132" i="3"/>
  <c r="FU132" i="3"/>
  <c r="EW132" i="3"/>
  <c r="DY132" i="3"/>
  <c r="L132" i="3"/>
  <c r="LF131" i="3"/>
  <c r="KH131" i="3"/>
  <c r="ET131" i="3"/>
  <c r="DV131" i="3"/>
  <c r="CX131" i="3"/>
  <c r="FC130" i="3"/>
  <c r="BZ130" i="3"/>
  <c r="LL129" i="3"/>
  <c r="KN129" i="3"/>
  <c r="JP129" i="3"/>
  <c r="CI129" i="3"/>
  <c r="AG129" i="3"/>
  <c r="KQ128" i="3"/>
  <c r="EZ128" i="3"/>
  <c r="EB128" i="3"/>
  <c r="DD128" i="3"/>
  <c r="CF128" i="3"/>
  <c r="BH128" i="3"/>
  <c r="LI127" i="3"/>
  <c r="KK127" i="3"/>
  <c r="JM127" i="3"/>
  <c r="IO127" i="3"/>
  <c r="HQ127" i="3"/>
  <c r="GS127" i="3"/>
  <c r="FU127" i="3"/>
  <c r="EW127" i="3"/>
  <c r="DY127" i="3"/>
  <c r="DA127" i="3"/>
  <c r="CC127" i="3"/>
  <c r="AA127" i="3"/>
  <c r="DA126" i="3"/>
  <c r="BQ126" i="3"/>
  <c r="BE126" i="3"/>
  <c r="KK122" i="3"/>
  <c r="JY122" i="3"/>
  <c r="U122" i="3"/>
  <c r="LO121" i="3"/>
  <c r="KQ121" i="3"/>
  <c r="JS121" i="3"/>
  <c r="IU121" i="3"/>
  <c r="AP121" i="3"/>
  <c r="LO120" i="3"/>
  <c r="KE120" i="3"/>
  <c r="JS120" i="3"/>
  <c r="II120" i="3"/>
  <c r="HW120" i="3"/>
  <c r="EB119" i="3"/>
  <c r="CR119" i="3"/>
  <c r="CF119" i="3"/>
  <c r="AV119" i="3"/>
  <c r="JJ118" i="3"/>
  <c r="IL118" i="3"/>
  <c r="HN118" i="3"/>
  <c r="GP118" i="3"/>
  <c r="FR118" i="3"/>
  <c r="ET118" i="3"/>
  <c r="DV118" i="3"/>
  <c r="CX118" i="3"/>
  <c r="BZ118" i="3"/>
  <c r="BB118" i="3"/>
  <c r="KK117" i="3"/>
  <c r="JY117" i="3"/>
  <c r="IO117" i="3"/>
  <c r="IC117" i="3"/>
  <c r="GS117" i="3"/>
  <c r="GG117" i="3"/>
  <c r="U116" i="3"/>
  <c r="I116" i="3"/>
  <c r="KQ115" i="3"/>
  <c r="HN113" i="3"/>
  <c r="HB113" i="3"/>
  <c r="GV113" i="3"/>
  <c r="GP113" i="3"/>
  <c r="GJ113" i="3"/>
  <c r="AD158" i="3"/>
  <c r="X158" i="3"/>
  <c r="R158" i="3"/>
  <c r="L158" i="3"/>
  <c r="BE156" i="3"/>
  <c r="FR155" i="3"/>
  <c r="FF155" i="3"/>
  <c r="ET154" i="3"/>
  <c r="DJ154" i="3"/>
  <c r="CX154" i="3"/>
  <c r="HK150" i="3"/>
  <c r="GM150" i="3"/>
  <c r="BZ150" i="3"/>
  <c r="BH150" i="3"/>
  <c r="BB150" i="3"/>
  <c r="JA148" i="3"/>
  <c r="BB147" i="3"/>
  <c r="IF146" i="3"/>
  <c r="HZ146" i="3"/>
  <c r="HT146" i="3"/>
  <c r="HN146" i="3"/>
  <c r="HH146" i="3"/>
  <c r="HB146" i="3"/>
  <c r="EZ146" i="3"/>
  <c r="HE143" i="3"/>
  <c r="FU143" i="3"/>
  <c r="HK157" i="3"/>
  <c r="GM157" i="3"/>
  <c r="FO157" i="3"/>
  <c r="LO156" i="3"/>
  <c r="IO156" i="3"/>
  <c r="II156" i="3"/>
  <c r="IC156" i="3"/>
  <c r="HW156" i="3"/>
  <c r="HQ156" i="3"/>
  <c r="HK156" i="3"/>
  <c r="FU156" i="3"/>
  <c r="FO156" i="3"/>
  <c r="EW156" i="3"/>
  <c r="EQ156" i="3"/>
  <c r="EK156" i="3"/>
  <c r="R155" i="3"/>
  <c r="L155" i="3"/>
  <c r="AP154" i="3"/>
  <c r="KQ153" i="3"/>
  <c r="KE153" i="3"/>
  <c r="AM153" i="3"/>
  <c r="KN152" i="3"/>
  <c r="KB152" i="3"/>
  <c r="EK152" i="3"/>
  <c r="EE152" i="3"/>
  <c r="DM152" i="3"/>
  <c r="DA152" i="3"/>
  <c r="CC152" i="3"/>
  <c r="AG152" i="3"/>
  <c r="AA152" i="3"/>
  <c r="JA151" i="3"/>
  <c r="IU151" i="3"/>
  <c r="IO151" i="3"/>
  <c r="II151" i="3"/>
  <c r="HK151" i="3"/>
  <c r="HE151" i="3"/>
  <c r="EE151" i="3"/>
  <c r="EQ150" i="3"/>
  <c r="DS150" i="3"/>
  <c r="CU150" i="3"/>
  <c r="GG149" i="3"/>
  <c r="DY149" i="3"/>
  <c r="DS149" i="3"/>
  <c r="AS148" i="3"/>
  <c r="AG148" i="3"/>
  <c r="HW147" i="3"/>
  <c r="HQ147" i="3"/>
  <c r="HK147" i="3"/>
  <c r="HE147" i="3"/>
  <c r="GA147" i="3"/>
  <c r="FU147" i="3"/>
  <c r="FO147" i="3"/>
  <c r="FI147" i="3"/>
  <c r="I147" i="3"/>
  <c r="EW145" i="3"/>
  <c r="EK145" i="3"/>
  <c r="EE145" i="3"/>
  <c r="DY145" i="3"/>
  <c r="DS145" i="3"/>
  <c r="BE145" i="3"/>
  <c r="AS145" i="3"/>
  <c r="AM145" i="3"/>
  <c r="KK144" i="3"/>
  <c r="AS144" i="3"/>
  <c r="EE141" i="3"/>
  <c r="CU141" i="3"/>
  <c r="IR140" i="3"/>
  <c r="IL140" i="3"/>
  <c r="IF140" i="3"/>
  <c r="HZ140" i="3"/>
  <c r="FL140" i="3"/>
  <c r="EZ140" i="3"/>
  <c r="ET140" i="3"/>
  <c r="EN140" i="3"/>
  <c r="EH140" i="3"/>
  <c r="BT140" i="3"/>
  <c r="DV138" i="3"/>
  <c r="CX138" i="3"/>
  <c r="HE137" i="3"/>
  <c r="GY137" i="3"/>
  <c r="FI137" i="3"/>
  <c r="FC137" i="3"/>
  <c r="AA137" i="3"/>
  <c r="CR136" i="3"/>
  <c r="BT136" i="3"/>
  <c r="LF135" i="3"/>
  <c r="KZ135" i="3"/>
  <c r="KT135" i="3"/>
  <c r="JV135" i="3"/>
  <c r="JJ135" i="3"/>
  <c r="JD135" i="3"/>
  <c r="EE135" i="3"/>
  <c r="DY135" i="3"/>
  <c r="CI135" i="3"/>
  <c r="CC135" i="3"/>
  <c r="EH134" i="3"/>
  <c r="DJ134" i="3"/>
  <c r="R134" i="3"/>
  <c r="KB133" i="3"/>
  <c r="JV133" i="3"/>
  <c r="IR133" i="3"/>
  <c r="IF133" i="3"/>
  <c r="HZ133" i="3"/>
  <c r="HT133" i="3"/>
  <c r="DA133" i="3"/>
  <c r="CU133" i="3"/>
  <c r="BE133" i="3"/>
  <c r="AY133" i="3"/>
  <c r="L131" i="3"/>
  <c r="BK127" i="3"/>
  <c r="AM127" i="3"/>
  <c r="KT125" i="3"/>
  <c r="JV125" i="3"/>
  <c r="JP125" i="3"/>
  <c r="JJ125" i="3"/>
  <c r="HB125" i="3"/>
  <c r="O124" i="3"/>
  <c r="BE122" i="3"/>
  <c r="AY122" i="3"/>
  <c r="L122" i="3"/>
  <c r="LR121" i="3"/>
  <c r="KH121" i="3"/>
  <c r="JV121" i="3"/>
  <c r="HE121" i="3"/>
  <c r="EK121" i="3"/>
  <c r="DM121" i="3"/>
  <c r="BQ121" i="3"/>
  <c r="AM121" i="3"/>
  <c r="LL120" i="3"/>
  <c r="KN120" i="3"/>
  <c r="JP120" i="3"/>
  <c r="IR120" i="3"/>
  <c r="HT120" i="3"/>
  <c r="GV120" i="3"/>
  <c r="FX120" i="3"/>
  <c r="EZ120" i="3"/>
  <c r="EB120" i="3"/>
  <c r="DD120" i="3"/>
  <c r="CF120" i="3"/>
  <c r="BH120" i="3"/>
  <c r="LI119" i="3"/>
  <c r="KK119" i="3"/>
  <c r="JM119" i="3"/>
  <c r="IO119" i="3"/>
  <c r="HQ119" i="3"/>
  <c r="GS119" i="3"/>
  <c r="FU119" i="3"/>
  <c r="EW119" i="3"/>
  <c r="DY119" i="3"/>
  <c r="DA119" i="3"/>
  <c r="CC119" i="3"/>
  <c r="BE119" i="3"/>
  <c r="JM118" i="3"/>
  <c r="IC118" i="3"/>
  <c r="HQ118" i="3"/>
  <c r="GG118" i="3"/>
  <c r="FU118" i="3"/>
  <c r="CC118" i="3"/>
  <c r="AS118" i="3"/>
  <c r="U118" i="3"/>
  <c r="LR117" i="3"/>
  <c r="KT117" i="3"/>
  <c r="JV117" i="3"/>
  <c r="IX117" i="3"/>
  <c r="HZ117" i="3"/>
  <c r="HB117" i="3"/>
  <c r="GD117" i="3"/>
  <c r="FF117" i="3"/>
  <c r="EH117" i="3"/>
  <c r="DJ117" i="3"/>
  <c r="CL117" i="3"/>
  <c r="F116" i="3"/>
  <c r="II115" i="3"/>
  <c r="EQ115" i="3"/>
  <c r="EE115" i="3"/>
  <c r="DY115" i="3"/>
  <c r="DS115" i="3"/>
  <c r="DM115" i="3"/>
  <c r="JP114" i="3"/>
  <c r="GD114" i="3"/>
  <c r="FR114" i="3"/>
  <c r="HE167" i="3"/>
  <c r="CI167" i="3"/>
  <c r="BK167" i="3"/>
  <c r="O167" i="3"/>
  <c r="LI166" i="3"/>
  <c r="LC166" i="3"/>
  <c r="HW166" i="3"/>
  <c r="HQ166" i="3"/>
  <c r="HK166" i="3"/>
  <c r="GA166" i="3"/>
  <c r="CI166" i="3"/>
  <c r="BK166" i="3"/>
  <c r="O166" i="3"/>
  <c r="I166" i="3"/>
  <c r="KW165" i="3"/>
  <c r="KQ165" i="3"/>
  <c r="HE165" i="3"/>
  <c r="GY165" i="3"/>
  <c r="CC165" i="3"/>
  <c r="BE165" i="3"/>
  <c r="KK164" i="3"/>
  <c r="JM164" i="3"/>
  <c r="FU164" i="3"/>
  <c r="EH164" i="3"/>
  <c r="EB164" i="3"/>
  <c r="AP164" i="3"/>
  <c r="LC163" i="3"/>
  <c r="HK163" i="3"/>
  <c r="GM163" i="3"/>
  <c r="CU163" i="3"/>
  <c r="BT163" i="3"/>
  <c r="BH163" i="3"/>
  <c r="BB163" i="3"/>
  <c r="U163" i="3"/>
  <c r="KZ162" i="3"/>
  <c r="KT162" i="3"/>
  <c r="HH162" i="3"/>
  <c r="HB162" i="3"/>
  <c r="CF162" i="3"/>
  <c r="BH162" i="3"/>
  <c r="L162" i="3"/>
  <c r="LF161" i="3"/>
  <c r="KZ161" i="3"/>
  <c r="HT161" i="3"/>
  <c r="HN161" i="3"/>
  <c r="HH161" i="3"/>
  <c r="CF161" i="3"/>
  <c r="BH161" i="3"/>
  <c r="I161" i="3"/>
  <c r="KH160" i="3"/>
  <c r="JV160" i="3"/>
  <c r="IL160" i="3"/>
  <c r="HW160" i="3"/>
  <c r="GY160" i="3"/>
  <c r="GM160" i="3"/>
  <c r="DY160" i="3"/>
  <c r="DA160" i="3"/>
  <c r="CC160" i="3"/>
  <c r="BE160" i="3"/>
  <c r="AG160" i="3"/>
  <c r="JG159" i="3"/>
  <c r="JA159" i="3"/>
  <c r="IU159" i="3"/>
  <c r="IO159" i="3"/>
  <c r="II159" i="3"/>
  <c r="IC159" i="3"/>
  <c r="GM158" i="3"/>
  <c r="FC158" i="3"/>
  <c r="EQ158" i="3"/>
  <c r="HH157" i="3"/>
  <c r="FX157" i="3"/>
  <c r="FL157" i="3"/>
  <c r="DP157" i="3"/>
  <c r="CU157" i="3"/>
  <c r="BW157" i="3"/>
  <c r="BK157" i="3"/>
  <c r="LR156" i="3"/>
  <c r="KH156" i="3"/>
  <c r="JV156" i="3"/>
  <c r="HZ156" i="3"/>
  <c r="GD156" i="3"/>
  <c r="L156" i="3"/>
  <c r="F156" i="3"/>
  <c r="LO155" i="3"/>
  <c r="KQ155" i="3"/>
  <c r="JS155" i="3"/>
  <c r="DV155" i="3"/>
  <c r="CX155" i="3"/>
  <c r="CR155" i="3"/>
  <c r="CL155" i="3"/>
  <c r="JY154" i="3"/>
  <c r="II154" i="3"/>
  <c r="IC154" i="3"/>
  <c r="AM154" i="3"/>
  <c r="KN153" i="3"/>
  <c r="KB153" i="3"/>
  <c r="IR153" i="3"/>
  <c r="KK152" i="3"/>
  <c r="JY152" i="3"/>
  <c r="IO152" i="3"/>
  <c r="HT152" i="3"/>
  <c r="EH152" i="3"/>
  <c r="DV152" i="3"/>
  <c r="BZ152" i="3"/>
  <c r="AD152" i="3"/>
  <c r="F152" i="3"/>
  <c r="LR151" i="3"/>
  <c r="IR151" i="3"/>
  <c r="HH151" i="3"/>
  <c r="GV151" i="3"/>
  <c r="FX151" i="3"/>
  <c r="EZ151" i="3"/>
  <c r="LL150" i="3"/>
  <c r="LF150" i="3"/>
  <c r="KZ150" i="3"/>
  <c r="KT150" i="3"/>
  <c r="HT150" i="3"/>
  <c r="EN150" i="3"/>
  <c r="CR150" i="3"/>
  <c r="KB149" i="3"/>
  <c r="FR149" i="3"/>
  <c r="FF149" i="3"/>
  <c r="EH149" i="3"/>
  <c r="DJ149" i="3"/>
  <c r="LR148" i="3"/>
  <c r="GP148" i="3"/>
  <c r="BB148" i="3"/>
  <c r="AP148" i="3"/>
  <c r="R148" i="3"/>
  <c r="KH147" i="3"/>
  <c r="HT147" i="3"/>
  <c r="HH147" i="3"/>
  <c r="FX147" i="3"/>
  <c r="FL147" i="3"/>
  <c r="AM147" i="3"/>
  <c r="R147" i="3"/>
  <c r="F147" i="3"/>
  <c r="KN146" i="3"/>
  <c r="JS146" i="3"/>
  <c r="IU146" i="3"/>
  <c r="BK146" i="3"/>
  <c r="KN145" i="3"/>
  <c r="EH145" i="3"/>
  <c r="DV145" i="3"/>
  <c r="CL145" i="3"/>
  <c r="BZ145" i="3"/>
  <c r="AP145" i="3"/>
  <c r="KT144" i="3"/>
  <c r="KH144" i="3"/>
  <c r="IX144" i="3"/>
  <c r="BB144" i="3"/>
  <c r="HK142" i="3"/>
  <c r="HE142" i="3"/>
  <c r="GY142" i="3"/>
  <c r="GS142" i="3"/>
  <c r="EE142" i="3"/>
  <c r="DS142" i="3"/>
  <c r="DM142" i="3"/>
  <c r="DG142" i="3"/>
  <c r="DA142" i="3"/>
  <c r="AM142" i="3"/>
  <c r="R142" i="3"/>
  <c r="DD141" i="3"/>
  <c r="CR141" i="3"/>
  <c r="BH141" i="3"/>
  <c r="AM141" i="3"/>
  <c r="U141" i="3"/>
  <c r="LC140" i="3"/>
  <c r="IO140" i="3"/>
  <c r="IC140" i="3"/>
  <c r="GS140" i="3"/>
  <c r="GG140" i="3"/>
  <c r="EW140" i="3"/>
  <c r="EK140" i="3"/>
  <c r="DA140" i="3"/>
  <c r="CO140" i="3"/>
  <c r="LO139" i="3"/>
  <c r="KE139" i="3"/>
  <c r="EB139" i="3"/>
  <c r="DV139" i="3"/>
  <c r="DP139" i="3"/>
  <c r="CR139" i="3"/>
  <c r="CL139" i="3"/>
  <c r="CF139" i="3"/>
  <c r="BZ139" i="3"/>
  <c r="BT139" i="3"/>
  <c r="AV139" i="3"/>
  <c r="EQ138" i="3"/>
  <c r="DS138" i="3"/>
  <c r="R138" i="3"/>
  <c r="LC137" i="3"/>
  <c r="KN137" i="3"/>
  <c r="KH137" i="3"/>
  <c r="KB137" i="3"/>
  <c r="JD137" i="3"/>
  <c r="IR137" i="3"/>
  <c r="IL137" i="3"/>
  <c r="EN137" i="3"/>
  <c r="DM137" i="3"/>
  <c r="DG137" i="3"/>
  <c r="BQ137" i="3"/>
  <c r="BK137" i="3"/>
  <c r="R137" i="3"/>
  <c r="F137" i="3"/>
  <c r="IF136" i="3"/>
  <c r="CO136" i="3"/>
  <c r="AS136" i="3"/>
  <c r="JY135" i="3"/>
  <c r="IC135" i="3"/>
  <c r="HN135" i="3"/>
  <c r="HH135" i="3"/>
  <c r="HB135" i="3"/>
  <c r="GD135" i="3"/>
  <c r="FR135" i="3"/>
  <c r="FL135" i="3"/>
  <c r="BN135" i="3"/>
  <c r="AM135" i="3"/>
  <c r="JV134" i="3"/>
  <c r="EE134" i="3"/>
  <c r="CI134" i="3"/>
  <c r="AP134" i="3"/>
  <c r="I134" i="3"/>
  <c r="IU133" i="3"/>
  <c r="GY133" i="3"/>
  <c r="GJ133" i="3"/>
  <c r="GD133" i="3"/>
  <c r="EZ133" i="3"/>
  <c r="EN133" i="3"/>
  <c r="EH133" i="3"/>
  <c r="EB133" i="3"/>
  <c r="CF133" i="3"/>
  <c r="AD133" i="3"/>
  <c r="EZ132" i="3"/>
  <c r="LI131" i="3"/>
  <c r="KK131" i="3"/>
  <c r="DY131" i="3"/>
  <c r="DA131" i="3"/>
  <c r="AG131" i="3"/>
  <c r="I131" i="3"/>
  <c r="FX130" i="3"/>
  <c r="FR130" i="3"/>
  <c r="DV130" i="3"/>
  <c r="AM130" i="3"/>
  <c r="I130" i="3"/>
  <c r="LO129" i="3"/>
  <c r="HW129" i="3"/>
  <c r="KB127" i="3"/>
  <c r="IX127" i="3"/>
  <c r="IF127" i="3"/>
  <c r="HZ127" i="3"/>
  <c r="HT127" i="3"/>
  <c r="HH127" i="3"/>
  <c r="HB127" i="3"/>
  <c r="FL127" i="3"/>
  <c r="BH127" i="3"/>
  <c r="GS126" i="3"/>
  <c r="FI126" i="3"/>
  <c r="EW126" i="3"/>
  <c r="DD126" i="3"/>
  <c r="CF126" i="3"/>
  <c r="AG126" i="3"/>
  <c r="I126" i="3"/>
  <c r="LC125" i="3"/>
  <c r="KE125" i="3"/>
  <c r="JG125" i="3"/>
  <c r="II125" i="3"/>
  <c r="HK125" i="3"/>
  <c r="GM125" i="3"/>
  <c r="FO125" i="3"/>
  <c r="EQ125" i="3"/>
  <c r="DS125" i="3"/>
  <c r="AG125" i="3"/>
  <c r="U125" i="3"/>
  <c r="KN123" i="3"/>
  <c r="KB123" i="3"/>
  <c r="AV123" i="3"/>
  <c r="L123" i="3"/>
  <c r="HZ122" i="3"/>
  <c r="HB122" i="3"/>
  <c r="GD122" i="3"/>
  <c r="FF122" i="3"/>
  <c r="EH122" i="3"/>
  <c r="DJ122" i="3"/>
  <c r="CL122" i="3"/>
  <c r="BN122" i="3"/>
  <c r="AP122" i="3"/>
  <c r="HZ121" i="3"/>
  <c r="GP121" i="3"/>
  <c r="GD121" i="3"/>
  <c r="ET121" i="3"/>
  <c r="EH121" i="3"/>
  <c r="CX121" i="3"/>
  <c r="CL121" i="3"/>
  <c r="AD121" i="3"/>
  <c r="F121" i="3"/>
  <c r="AA120" i="3"/>
  <c r="L118" i="3"/>
  <c r="IL116" i="3"/>
  <c r="HT115" i="3"/>
  <c r="HH115" i="3"/>
  <c r="FX115" i="3"/>
  <c r="FL115" i="3"/>
  <c r="BH115" i="3"/>
  <c r="R115" i="3"/>
  <c r="KW114" i="3"/>
  <c r="KK114" i="3"/>
  <c r="DS114" i="3"/>
  <c r="CC114" i="3"/>
  <c r="BW114" i="3"/>
  <c r="JV113" i="3"/>
  <c r="JJ113" i="3"/>
  <c r="HZ113" i="3"/>
  <c r="HE113" i="3"/>
  <c r="FU113" i="3"/>
  <c r="HW112" i="3"/>
  <c r="GM112" i="3"/>
  <c r="GA112" i="3"/>
  <c r="EQ112" i="3"/>
  <c r="DM111" i="3"/>
  <c r="CC111" i="3"/>
  <c r="BQ111" i="3"/>
  <c r="AA111" i="3"/>
  <c r="IR110" i="3"/>
  <c r="IF110" i="3"/>
  <c r="GV110" i="3"/>
  <c r="GG110" i="3"/>
  <c r="FI110" i="3"/>
  <c r="EW110" i="3"/>
  <c r="LO109" i="3"/>
  <c r="KQ109" i="3"/>
  <c r="KE109" i="3"/>
  <c r="U109" i="3"/>
  <c r="JJ108" i="3"/>
  <c r="IX108" i="3"/>
  <c r="HN108" i="3"/>
  <c r="HB108" i="3"/>
  <c r="GA108" i="3"/>
  <c r="FU108" i="3"/>
  <c r="FO108" i="3"/>
  <c r="FI108" i="3"/>
  <c r="AM108" i="3"/>
  <c r="AD108" i="3"/>
  <c r="O108" i="3"/>
  <c r="KN107" i="3"/>
  <c r="JD107" i="3"/>
  <c r="IR107" i="3"/>
  <c r="HH107" i="3"/>
  <c r="BT107" i="3"/>
  <c r="BH107" i="3"/>
  <c r="KW106" i="3"/>
  <c r="KK106" i="3"/>
  <c r="JA106" i="3"/>
  <c r="IL106" i="3"/>
  <c r="HB106" i="3"/>
  <c r="BB106" i="3"/>
  <c r="R106" i="3"/>
  <c r="LO105" i="3"/>
  <c r="KE105" i="3"/>
  <c r="EQ105" i="3"/>
  <c r="EE105" i="3"/>
  <c r="CU105" i="3"/>
  <c r="CF105" i="3"/>
  <c r="AV105" i="3"/>
  <c r="AG105" i="3"/>
  <c r="U105" i="3"/>
  <c r="LC104" i="3"/>
  <c r="FO104" i="3"/>
  <c r="DS104" i="3"/>
  <c r="CL104" i="3"/>
  <c r="CF104" i="3"/>
  <c r="BZ104" i="3"/>
  <c r="BT104" i="3"/>
  <c r="BN104" i="3"/>
  <c r="AA104" i="3"/>
  <c r="O104" i="3"/>
  <c r="LI103" i="3"/>
  <c r="KW103" i="3"/>
  <c r="KQ103" i="3"/>
  <c r="KK103" i="3"/>
  <c r="JM103" i="3"/>
  <c r="FU103" i="3"/>
  <c r="EK103" i="3"/>
  <c r="KN102" i="3"/>
  <c r="JD102" i="3"/>
  <c r="HZ101" i="3"/>
  <c r="GV101" i="3"/>
  <c r="GD101" i="3"/>
  <c r="EZ101" i="3"/>
  <c r="KE100" i="3"/>
  <c r="IU100" i="3"/>
  <c r="II100" i="3"/>
  <c r="GY100" i="3"/>
  <c r="BK100" i="3"/>
  <c r="AY100" i="3"/>
  <c r="AM100" i="3"/>
  <c r="KN99" i="3"/>
  <c r="JD99" i="3"/>
  <c r="IR99" i="3"/>
  <c r="HH99" i="3"/>
  <c r="BT99" i="3"/>
  <c r="BH99" i="3"/>
  <c r="AD99" i="3"/>
  <c r="JJ98" i="3"/>
  <c r="HT97" i="3"/>
  <c r="F97" i="3"/>
  <c r="HK96" i="3"/>
  <c r="GM96" i="3"/>
  <c r="FO96" i="3"/>
  <c r="EQ96" i="3"/>
  <c r="EH96" i="3"/>
  <c r="EB96" i="3"/>
  <c r="DP96" i="3"/>
  <c r="DJ96" i="3"/>
  <c r="JV95" i="3"/>
  <c r="JP95" i="3"/>
  <c r="JJ95" i="3"/>
  <c r="IX95" i="3"/>
  <c r="IR95" i="3"/>
  <c r="GD95" i="3"/>
  <c r="II94" i="3"/>
  <c r="GY94" i="3"/>
  <c r="GM94" i="3"/>
  <c r="FC94" i="3"/>
  <c r="AM94" i="3"/>
  <c r="IO93" i="3"/>
  <c r="HQ93" i="3"/>
  <c r="HE93" i="3"/>
  <c r="AA93" i="3"/>
  <c r="O93" i="3"/>
  <c r="I93" i="3"/>
  <c r="LL92" i="3"/>
  <c r="KZ92" i="3"/>
  <c r="FX92" i="3"/>
  <c r="FL92" i="3"/>
  <c r="EB92" i="3"/>
  <c r="DP92" i="3"/>
  <c r="CO92" i="3"/>
  <c r="CI92" i="3"/>
  <c r="CC92" i="3"/>
  <c r="BW92" i="3"/>
  <c r="X92" i="3"/>
  <c r="L92" i="3"/>
  <c r="KT91" i="3"/>
  <c r="FF91" i="3"/>
  <c r="ET91" i="3"/>
  <c r="DJ91" i="3"/>
  <c r="CU91" i="3"/>
  <c r="BK91" i="3"/>
  <c r="L91" i="3"/>
  <c r="KZ90" i="3"/>
  <c r="GV90" i="3"/>
  <c r="BT89" i="3"/>
  <c r="KB88" i="3"/>
  <c r="JP88" i="3"/>
  <c r="JD88" i="3"/>
  <c r="EE88" i="3"/>
  <c r="DS88" i="3"/>
  <c r="DM88" i="3"/>
  <c r="DG88" i="3"/>
  <c r="AM88" i="3"/>
  <c r="R88" i="3"/>
  <c r="HH112" i="3"/>
  <c r="GV112" i="3"/>
  <c r="FL112" i="3"/>
  <c r="EZ112" i="3"/>
  <c r="X112" i="3"/>
  <c r="L112" i="3"/>
  <c r="CX111" i="3"/>
  <c r="BB111" i="3"/>
  <c r="JG110" i="3"/>
  <c r="HK110" i="3"/>
  <c r="GD110" i="3"/>
  <c r="FX110" i="3"/>
  <c r="FR110" i="3"/>
  <c r="FL110" i="3"/>
  <c r="FF110" i="3"/>
  <c r="LR109" i="3"/>
  <c r="LL109" i="3"/>
  <c r="LF109" i="3"/>
  <c r="KZ109" i="3"/>
  <c r="KT109" i="3"/>
  <c r="KN109" i="3"/>
  <c r="HZ109" i="3"/>
  <c r="AP109" i="3"/>
  <c r="IU108" i="3"/>
  <c r="II108" i="3"/>
  <c r="GY108" i="3"/>
  <c r="GJ108" i="3"/>
  <c r="EZ108" i="3"/>
  <c r="AG108" i="3"/>
  <c r="JS107" i="3"/>
  <c r="JG107" i="3"/>
  <c r="HW107" i="3"/>
  <c r="HK107" i="3"/>
  <c r="CI107" i="3"/>
  <c r="BW107" i="3"/>
  <c r="AM107" i="3"/>
  <c r="LL106" i="3"/>
  <c r="KZ106" i="3"/>
  <c r="JP106" i="3"/>
  <c r="JD106" i="3"/>
  <c r="IC106" i="3"/>
  <c r="HW106" i="3"/>
  <c r="HQ106" i="3"/>
  <c r="HK106" i="3"/>
  <c r="BE106" i="3"/>
  <c r="AS106" i="3"/>
  <c r="AM106" i="3"/>
  <c r="AG106" i="3"/>
  <c r="AA106" i="3"/>
  <c r="KT105" i="3"/>
  <c r="KH105" i="3"/>
  <c r="FF105" i="3"/>
  <c r="ET105" i="3"/>
  <c r="DJ105" i="3"/>
  <c r="CX105" i="3"/>
  <c r="BW105" i="3"/>
  <c r="BQ105" i="3"/>
  <c r="BK105" i="3"/>
  <c r="BE105" i="3"/>
  <c r="R105" i="3"/>
  <c r="F105" i="3"/>
  <c r="KN104" i="3"/>
  <c r="EZ104" i="3"/>
  <c r="EN104" i="3"/>
  <c r="DD104" i="3"/>
  <c r="CO104" i="3"/>
  <c r="BQ104" i="3"/>
  <c r="BE104" i="3"/>
  <c r="AD104" i="3"/>
  <c r="R104" i="3"/>
  <c r="F104" i="3"/>
  <c r="FL103" i="3"/>
  <c r="EZ103" i="3"/>
  <c r="EN103" i="3"/>
  <c r="DP103" i="3"/>
  <c r="JM102" i="3"/>
  <c r="JA102" i="3"/>
  <c r="EE102" i="3"/>
  <c r="CO102" i="3"/>
  <c r="CI102" i="3"/>
  <c r="AS102" i="3"/>
  <c r="HQ101" i="3"/>
  <c r="HE101" i="3"/>
  <c r="GS101" i="3"/>
  <c r="GG101" i="3"/>
  <c r="FU101" i="3"/>
  <c r="FI101" i="3"/>
  <c r="EW101" i="3"/>
  <c r="EK101" i="3"/>
  <c r="JJ100" i="3"/>
  <c r="IL100" i="3"/>
  <c r="HN100" i="3"/>
  <c r="GP100" i="3"/>
  <c r="BZ100" i="3"/>
  <c r="BB100" i="3"/>
  <c r="JS99" i="3"/>
  <c r="IU99" i="3"/>
  <c r="HW99" i="3"/>
  <c r="GY99" i="3"/>
  <c r="CI99" i="3"/>
  <c r="BK99" i="3"/>
  <c r="AM99" i="3"/>
  <c r="KK98" i="3"/>
  <c r="KE98" i="3"/>
  <c r="JY98" i="3"/>
  <c r="JM98" i="3"/>
  <c r="JG98" i="3"/>
  <c r="GS98" i="3"/>
  <c r="I98" i="3"/>
  <c r="HW97" i="3"/>
  <c r="HQ97" i="3"/>
  <c r="HK97" i="3"/>
  <c r="GY97" i="3"/>
  <c r="GS97" i="3"/>
  <c r="EE97" i="3"/>
  <c r="GV96" i="3"/>
  <c r="GJ96" i="3"/>
  <c r="EZ96" i="3"/>
  <c r="EK96" i="3"/>
  <c r="DM96" i="3"/>
  <c r="JS95" i="3"/>
  <c r="IU95" i="3"/>
  <c r="HN94" i="3"/>
  <c r="GP94" i="3"/>
  <c r="FR94" i="3"/>
  <c r="ET94" i="3"/>
  <c r="IR93" i="3"/>
  <c r="IL93" i="3"/>
  <c r="IF93" i="3"/>
  <c r="HZ93" i="3"/>
  <c r="HT93" i="3"/>
  <c r="HN93" i="3"/>
  <c r="EZ93" i="3"/>
  <c r="X93" i="3"/>
  <c r="KW92" i="3"/>
  <c r="FI92" i="3"/>
  <c r="EW92" i="3"/>
  <c r="DM92" i="3"/>
  <c r="CX92" i="3"/>
  <c r="BN92" i="3"/>
  <c r="AA92" i="3"/>
  <c r="LI91" i="3"/>
  <c r="KW91" i="3"/>
  <c r="FU91" i="3"/>
  <c r="FI91" i="3"/>
  <c r="DY91" i="3"/>
  <c r="DM91" i="3"/>
  <c r="CL91" i="3"/>
  <c r="CF91" i="3"/>
  <c r="BZ91" i="3"/>
  <c r="BT91" i="3"/>
  <c r="AG91" i="3"/>
  <c r="LO90" i="3"/>
  <c r="LI90" i="3"/>
  <c r="GY90" i="3"/>
  <c r="DG90" i="3"/>
  <c r="AY90" i="3"/>
  <c r="KW89" i="3"/>
  <c r="EQ89" i="3"/>
  <c r="EE89" i="3"/>
  <c r="DS89" i="3"/>
  <c r="EH88" i="3"/>
  <c r="KB87" i="3"/>
  <c r="IR87" i="3"/>
  <c r="O87" i="3"/>
  <c r="LR86" i="3"/>
  <c r="LF86" i="3"/>
  <c r="KT86" i="3"/>
  <c r="HZ86" i="3"/>
  <c r="HN86" i="3"/>
  <c r="HB86" i="3"/>
  <c r="GD86" i="3"/>
  <c r="FR86" i="3"/>
  <c r="FF86" i="3"/>
  <c r="EH86" i="3"/>
  <c r="DV86" i="3"/>
  <c r="DJ86" i="3"/>
  <c r="LR85" i="3"/>
  <c r="KH85" i="3"/>
  <c r="IL85" i="3"/>
  <c r="HZ85" i="3"/>
  <c r="GP85" i="3"/>
  <c r="KB84" i="3"/>
  <c r="JP84" i="3"/>
  <c r="JD84" i="3"/>
  <c r="HW84" i="3"/>
  <c r="HQ84" i="3"/>
  <c r="HK84" i="3"/>
  <c r="GM84" i="3"/>
  <c r="EQ84" i="3"/>
  <c r="EE84" i="3"/>
  <c r="DY84" i="3"/>
  <c r="DS84" i="3"/>
  <c r="KZ83" i="3"/>
  <c r="KN83" i="3"/>
  <c r="IU83" i="3"/>
  <c r="FC83" i="3"/>
  <c r="KH82" i="3"/>
  <c r="JV82" i="3"/>
  <c r="JJ82" i="3"/>
  <c r="GP82" i="3"/>
  <c r="GD82" i="3"/>
  <c r="FR82" i="3"/>
  <c r="EK82" i="3"/>
  <c r="EE82" i="3"/>
  <c r="DY82" i="3"/>
  <c r="DA82" i="3"/>
  <c r="BE82" i="3"/>
  <c r="AS82" i="3"/>
  <c r="AM82" i="3"/>
  <c r="O82" i="3"/>
  <c r="KH81" i="3"/>
  <c r="HB81" i="3"/>
  <c r="GP81" i="3"/>
  <c r="EW81" i="3"/>
  <c r="CC81" i="3"/>
  <c r="I81" i="3"/>
  <c r="LL80" i="3"/>
  <c r="KZ80" i="3"/>
  <c r="KN80" i="3"/>
  <c r="HT80" i="3"/>
  <c r="HH80" i="3"/>
  <c r="GV80" i="3"/>
  <c r="EW80" i="3"/>
  <c r="DA80" i="3"/>
  <c r="LR79" i="3"/>
  <c r="JV79" i="3"/>
  <c r="EB79" i="3"/>
  <c r="GV77" i="3"/>
  <c r="GJ77" i="3"/>
  <c r="EN77" i="3"/>
  <c r="FF76" i="3"/>
  <c r="EZ76" i="3"/>
  <c r="EH76" i="3"/>
  <c r="EB76" i="3"/>
  <c r="DV76" i="3"/>
  <c r="CL76" i="3"/>
  <c r="CF76" i="3"/>
  <c r="BZ76" i="3"/>
  <c r="EQ90" i="3"/>
  <c r="DD90" i="3"/>
  <c r="AG90" i="3"/>
  <c r="KZ89" i="3"/>
  <c r="KN89" i="3"/>
  <c r="HH89" i="3"/>
  <c r="EZ89" i="3"/>
  <c r="DP89" i="3"/>
  <c r="LL88" i="3"/>
  <c r="KZ88" i="3"/>
  <c r="JA88" i="3"/>
  <c r="HK88" i="3"/>
  <c r="HE88" i="3"/>
  <c r="AA88" i="3"/>
  <c r="LI87" i="3"/>
  <c r="KW87" i="3"/>
  <c r="JY87" i="3"/>
  <c r="JM87" i="3"/>
  <c r="JA87" i="3"/>
  <c r="EN87" i="3"/>
  <c r="DD87" i="3"/>
  <c r="CR87" i="3"/>
  <c r="CF87" i="3"/>
  <c r="BZ87" i="3"/>
  <c r="BT87" i="3"/>
  <c r="IO86" i="3"/>
  <c r="IC86" i="3"/>
  <c r="EW86" i="3"/>
  <c r="EK86" i="3"/>
  <c r="CR86" i="3"/>
  <c r="LO85" i="3"/>
  <c r="LC85" i="3"/>
  <c r="KQ85" i="3"/>
  <c r="HW85" i="3"/>
  <c r="HK85" i="3"/>
  <c r="GY85" i="3"/>
  <c r="ET85" i="3"/>
  <c r="EH85" i="3"/>
  <c r="DV85" i="3"/>
  <c r="DP85" i="3"/>
  <c r="DJ85" i="3"/>
  <c r="KE84" i="3"/>
  <c r="IU84" i="3"/>
  <c r="R84" i="3"/>
  <c r="KK83" i="3"/>
  <c r="JY83" i="3"/>
  <c r="JM83" i="3"/>
  <c r="HH83" i="3"/>
  <c r="FL83" i="3"/>
  <c r="JA82" i="3"/>
  <c r="GS82" i="3"/>
  <c r="FI82" i="3"/>
  <c r="AG82" i="3"/>
  <c r="KE81" i="3"/>
  <c r="JS81" i="3"/>
  <c r="JG81" i="3"/>
  <c r="GM81" i="3"/>
  <c r="GA81" i="3"/>
  <c r="FO81" i="3"/>
  <c r="DJ81" i="3"/>
  <c r="CF81" i="3"/>
  <c r="LO80" i="3"/>
  <c r="IO80" i="3"/>
  <c r="IC80" i="3"/>
  <c r="GP80" i="3"/>
  <c r="CX80" i="3"/>
  <c r="HQ79" i="3"/>
  <c r="FU79" i="3"/>
  <c r="FC79" i="3"/>
  <c r="EW79" i="3"/>
  <c r="EQ79" i="3"/>
  <c r="EK79" i="3"/>
  <c r="LF78" i="3"/>
  <c r="HN78" i="3"/>
  <c r="GV78" i="3"/>
  <c r="GP78" i="3"/>
  <c r="GJ78" i="3"/>
  <c r="GD78" i="3"/>
  <c r="JS78" i="3"/>
  <c r="II78" i="3"/>
  <c r="HW78" i="3"/>
  <c r="CU78" i="3"/>
  <c r="CI78" i="3"/>
  <c r="AY78" i="3"/>
  <c r="AM78" i="3"/>
  <c r="O78" i="3"/>
  <c r="LI77" i="3"/>
  <c r="KW77" i="3"/>
  <c r="KQ77" i="3"/>
  <c r="KK77" i="3"/>
  <c r="KE77" i="3"/>
  <c r="AS77" i="3"/>
  <c r="KH76" i="3"/>
  <c r="JV76" i="3"/>
  <c r="IL76" i="3"/>
  <c r="GP76" i="3"/>
  <c r="FC76" i="3"/>
  <c r="BK76" i="3"/>
  <c r="X76" i="3"/>
  <c r="KZ75" i="3"/>
  <c r="U75" i="3"/>
  <c r="LO74" i="3"/>
  <c r="KQ74" i="3"/>
  <c r="JS74" i="3"/>
  <c r="IU74" i="3"/>
  <c r="HW74" i="3"/>
  <c r="HN74" i="3"/>
  <c r="GV74" i="3"/>
  <c r="GP74" i="3"/>
  <c r="GJ74" i="3"/>
  <c r="FR74" i="3"/>
  <c r="EZ74" i="3"/>
  <c r="ET74" i="3"/>
  <c r="EN74" i="3"/>
  <c r="DD74" i="3"/>
  <c r="CX74" i="3"/>
  <c r="CR74" i="3"/>
  <c r="GS73" i="3"/>
  <c r="GM73" i="3"/>
  <c r="GG73" i="3"/>
  <c r="FU73" i="3"/>
  <c r="FO73" i="3"/>
  <c r="EQ73" i="3"/>
  <c r="DY73" i="3"/>
  <c r="DS73" i="3"/>
  <c r="DM73" i="3"/>
  <c r="CC73" i="3"/>
  <c r="BW73" i="3"/>
  <c r="BQ73" i="3"/>
  <c r="X73" i="3"/>
  <c r="L73" i="3"/>
  <c r="KT72" i="3"/>
  <c r="KH72" i="3"/>
  <c r="IX72" i="3"/>
  <c r="IL72" i="3"/>
  <c r="HB72" i="3"/>
  <c r="FO72" i="3"/>
  <c r="CU72" i="3"/>
  <c r="BW72" i="3"/>
  <c r="AY72" i="3"/>
  <c r="GV71" i="3"/>
  <c r="FX71" i="3"/>
  <c r="DD71" i="3"/>
  <c r="CF71" i="3"/>
  <c r="U71" i="3"/>
  <c r="IU66" i="3"/>
  <c r="II66" i="3"/>
  <c r="GY66" i="3"/>
  <c r="GG66" i="3"/>
  <c r="FI66" i="3"/>
  <c r="FC65" i="3"/>
  <c r="EE65" i="3"/>
  <c r="BK65" i="3"/>
  <c r="AM65" i="3"/>
  <c r="LI64" i="3"/>
  <c r="IO64" i="3"/>
  <c r="HQ64" i="3"/>
  <c r="IC63" i="3"/>
  <c r="HH56" i="3"/>
  <c r="LL41" i="3"/>
  <c r="KN73" i="3"/>
  <c r="JP73" i="3"/>
  <c r="IR73" i="3"/>
  <c r="HT73" i="3"/>
  <c r="GV73" i="3"/>
  <c r="JG69" i="3"/>
  <c r="IU69" i="3"/>
  <c r="HK69" i="3"/>
  <c r="GY69" i="3"/>
  <c r="FO69" i="3"/>
  <c r="FC69" i="3"/>
  <c r="DS69" i="3"/>
  <c r="DG69" i="3"/>
  <c r="FL68" i="3"/>
  <c r="EZ68" i="3"/>
  <c r="DP68" i="3"/>
  <c r="DD68" i="3"/>
  <c r="BT68" i="3"/>
  <c r="BH68" i="3"/>
  <c r="LI67" i="3"/>
  <c r="U67" i="3"/>
  <c r="AM66" i="3"/>
  <c r="JP65" i="3"/>
  <c r="IR65" i="3"/>
  <c r="DY64" i="3"/>
  <c r="BE64" i="3"/>
  <c r="LR62" i="3"/>
  <c r="LF62" i="3"/>
  <c r="KZ62" i="3"/>
  <c r="KH62" i="3"/>
  <c r="KB62" i="3"/>
  <c r="JV62" i="3"/>
  <c r="IL62" i="3"/>
  <c r="FR62" i="3"/>
  <c r="FL62" i="3"/>
  <c r="EN62" i="3"/>
  <c r="EH62" i="3"/>
  <c r="DV62" i="3"/>
  <c r="DP62" i="3"/>
  <c r="CX62" i="3"/>
  <c r="CR62" i="3"/>
  <c r="CL62" i="3"/>
  <c r="HK61" i="3"/>
  <c r="F42" i="3"/>
  <c r="BH76" i="3"/>
  <c r="AP76" i="3"/>
  <c r="AG76" i="3"/>
  <c r="LO75" i="3"/>
  <c r="BW75" i="3"/>
  <c r="BQ75" i="3"/>
  <c r="AY75" i="3"/>
  <c r="AS75" i="3"/>
  <c r="AD75" i="3"/>
  <c r="F75" i="3"/>
  <c r="LL74" i="3"/>
  <c r="KZ74" i="3"/>
  <c r="JP74" i="3"/>
  <c r="JD74" i="3"/>
  <c r="O73" i="3"/>
  <c r="LI72" i="3"/>
  <c r="KK72" i="3"/>
  <c r="JM72" i="3"/>
  <c r="IO72" i="3"/>
  <c r="HQ72" i="3"/>
  <c r="GS72" i="3"/>
  <c r="AG70" i="3"/>
  <c r="AD69" i="3"/>
  <c r="F69" i="3"/>
  <c r="HQ67" i="3"/>
  <c r="HE67" i="3"/>
  <c r="FU67" i="3"/>
  <c r="BQ67" i="3"/>
  <c r="AS67" i="3"/>
  <c r="FL42" i="3"/>
  <c r="KB59" i="3"/>
  <c r="JD59" i="3"/>
  <c r="IF59" i="3"/>
  <c r="CR59" i="3"/>
  <c r="L59" i="3"/>
  <c r="F59" i="3"/>
  <c r="EN56" i="3"/>
  <c r="EH56" i="3"/>
  <c r="EB56" i="3"/>
  <c r="FL49" i="3"/>
  <c r="FF49" i="3"/>
  <c r="EN49" i="3"/>
  <c r="EH49" i="3"/>
  <c r="EB49" i="3"/>
  <c r="LO47" i="3"/>
  <c r="FC47" i="3"/>
  <c r="EE47" i="3"/>
  <c r="EZ42" i="3"/>
  <c r="ET42" i="3"/>
  <c r="EN42" i="3"/>
  <c r="EH42" i="3"/>
  <c r="DD42" i="3"/>
  <c r="CX42" i="3"/>
  <c r="CR42" i="3"/>
  <c r="CL42" i="3"/>
  <c r="BH42" i="3"/>
  <c r="BB42" i="3"/>
  <c r="AV42" i="3"/>
  <c r="AP42" i="3"/>
  <c r="LF41" i="3"/>
  <c r="KZ41" i="3"/>
  <c r="KT41" i="3"/>
  <c r="KN41" i="3"/>
  <c r="KH41" i="3"/>
  <c r="HT41" i="3"/>
  <c r="EB41" i="3"/>
  <c r="DV41" i="3"/>
  <c r="DP41" i="3"/>
  <c r="DJ41" i="3"/>
  <c r="DD41" i="3"/>
  <c r="CX41" i="3"/>
  <c r="FI39" i="3"/>
  <c r="BQ39" i="3"/>
  <c r="R38" i="3"/>
  <c r="LL37" i="3"/>
  <c r="LF37" i="3"/>
  <c r="KZ37" i="3"/>
  <c r="L36" i="3"/>
  <c r="LL35" i="3"/>
  <c r="LF35" i="3"/>
  <c r="KZ35" i="3"/>
  <c r="IR35" i="3"/>
  <c r="FL72" i="3"/>
  <c r="EN72" i="3"/>
  <c r="EH72" i="3"/>
  <c r="DV72" i="3"/>
  <c r="DP72" i="3"/>
  <c r="BZ72" i="3"/>
  <c r="BT72" i="3"/>
  <c r="GY71" i="3"/>
  <c r="GS71" i="3"/>
  <c r="GA71" i="3"/>
  <c r="FU71" i="3"/>
  <c r="FO71" i="3"/>
  <c r="EK71" i="3"/>
  <c r="EE71" i="3"/>
  <c r="DY71" i="3"/>
  <c r="DG71" i="3"/>
  <c r="CO71" i="3"/>
  <c r="CI71" i="3"/>
  <c r="CC71" i="3"/>
  <c r="X71" i="3"/>
  <c r="LF70" i="3"/>
  <c r="KT70" i="3"/>
  <c r="JJ70" i="3"/>
  <c r="IX70" i="3"/>
  <c r="HN70" i="3"/>
  <c r="HB70" i="3"/>
  <c r="FI70" i="3"/>
  <c r="EK70" i="3"/>
  <c r="BQ70" i="3"/>
  <c r="AS70" i="3"/>
  <c r="AD70" i="3"/>
  <c r="F70" i="3"/>
  <c r="LR69" i="3"/>
  <c r="KT69" i="3"/>
  <c r="JV69" i="3"/>
  <c r="BN69" i="3"/>
  <c r="AP69" i="3"/>
  <c r="AA69" i="3"/>
  <c r="LO68" i="3"/>
  <c r="IU68" i="3"/>
  <c r="HW68" i="3"/>
  <c r="GY68" i="3"/>
  <c r="GA68" i="3"/>
  <c r="IF67" i="3"/>
  <c r="GP67" i="3"/>
  <c r="GJ67" i="3"/>
  <c r="FX67" i="3"/>
  <c r="BN67" i="3"/>
  <c r="X67" i="3"/>
  <c r="AP66" i="3"/>
  <c r="R66" i="3"/>
  <c r="LO65" i="3"/>
  <c r="IU65" i="3"/>
  <c r="HW65" i="3"/>
  <c r="HN65" i="3"/>
  <c r="HH65" i="3"/>
  <c r="HB65" i="3"/>
  <c r="FX65" i="3"/>
  <c r="EB65" i="3"/>
  <c r="DV65" i="3"/>
  <c r="DP65" i="3"/>
  <c r="DJ65" i="3"/>
  <c r="KH64" i="3"/>
  <c r="KB64" i="3"/>
  <c r="JV64" i="3"/>
  <c r="JP64" i="3"/>
  <c r="EB64" i="3"/>
  <c r="DD64" i="3"/>
  <c r="L64" i="3"/>
  <c r="KH63" i="3"/>
  <c r="KB63" i="3"/>
  <c r="JA62" i="3"/>
  <c r="BQ62" i="3"/>
  <c r="KH61" i="3"/>
  <c r="JJ61" i="3"/>
  <c r="GJ61" i="3"/>
  <c r="FL61" i="3"/>
  <c r="EN61" i="3"/>
  <c r="DP61" i="3"/>
  <c r="CR61" i="3"/>
  <c r="BT61" i="3"/>
  <c r="AV61" i="3"/>
  <c r="LI59" i="3"/>
  <c r="JY59" i="3"/>
  <c r="JM59" i="3"/>
  <c r="IC59" i="3"/>
  <c r="HQ59" i="3"/>
  <c r="GG59" i="3"/>
  <c r="FU59" i="3"/>
  <c r="EK59" i="3"/>
  <c r="DY59" i="3"/>
  <c r="CO59" i="3"/>
  <c r="BT59" i="3"/>
  <c r="AV59" i="3"/>
  <c r="U59" i="3"/>
  <c r="KT57" i="3"/>
  <c r="JV57" i="3"/>
  <c r="CC56" i="3"/>
  <c r="KB55" i="3"/>
  <c r="JV55" i="3"/>
  <c r="IL55" i="3"/>
  <c r="HZ55" i="3"/>
  <c r="KN53" i="3"/>
  <c r="JD53" i="3"/>
  <c r="GM53" i="3"/>
  <c r="GA53" i="3"/>
  <c r="FO53" i="3"/>
  <c r="EQ53" i="3"/>
  <c r="EE53" i="3"/>
  <c r="DS53" i="3"/>
  <c r="CU53" i="3"/>
  <c r="CI53" i="3"/>
  <c r="BW53" i="3"/>
  <c r="DA52" i="3"/>
  <c r="CU52" i="3"/>
  <c r="CO52" i="3"/>
  <c r="CI52" i="3"/>
  <c r="CC52" i="3"/>
  <c r="X52" i="3"/>
  <c r="L52" i="3"/>
  <c r="IL51" i="3"/>
  <c r="GS51" i="3"/>
  <c r="AY51" i="3"/>
  <c r="AM51" i="3"/>
  <c r="KB50" i="3"/>
  <c r="JP50" i="3"/>
  <c r="EZ50" i="3"/>
  <c r="EB50" i="3"/>
  <c r="DD50" i="3"/>
  <c r="CF50" i="3"/>
  <c r="IO49" i="3"/>
  <c r="HQ49" i="3"/>
  <c r="GS49" i="3"/>
  <c r="FU49" i="3"/>
  <c r="IU48" i="3"/>
  <c r="IC48" i="3"/>
  <c r="HW48" i="3"/>
  <c r="HQ48" i="3"/>
  <c r="BQ48" i="3"/>
  <c r="BK48" i="3"/>
  <c r="AS48" i="3"/>
  <c r="AM48" i="3"/>
  <c r="U48" i="3"/>
  <c r="JD46" i="3"/>
  <c r="IF46" i="3"/>
  <c r="BT46" i="3"/>
  <c r="AV46" i="3"/>
  <c r="LF45" i="3"/>
  <c r="KN45" i="3"/>
  <c r="KH45" i="3"/>
  <c r="KB45" i="3"/>
  <c r="EB45" i="3"/>
  <c r="DV45" i="3"/>
  <c r="DD45" i="3"/>
  <c r="CX45" i="3"/>
  <c r="CR45" i="3"/>
  <c r="HE44" i="3"/>
  <c r="EW44" i="3"/>
  <c r="O60" i="3"/>
  <c r="AS59" i="3"/>
  <c r="DV58" i="3"/>
  <c r="DJ58" i="3"/>
  <c r="BZ58" i="3"/>
  <c r="BN58" i="3"/>
  <c r="LO57" i="3"/>
  <c r="LC57" i="3"/>
  <c r="HW57" i="3"/>
  <c r="KZ56" i="3"/>
  <c r="KN56" i="3"/>
  <c r="JD56" i="3"/>
  <c r="IR56" i="3"/>
  <c r="GD55" i="3"/>
  <c r="ET55" i="3"/>
  <c r="EH55" i="3"/>
  <c r="GD54" i="3"/>
  <c r="FF54" i="3"/>
  <c r="EH54" i="3"/>
  <c r="DJ54" i="3"/>
  <c r="CL54" i="3"/>
  <c r="BN54" i="3"/>
  <c r="AP54" i="3"/>
  <c r="HH53" i="3"/>
  <c r="KZ52" i="3"/>
  <c r="KB52" i="3"/>
  <c r="JD52" i="3"/>
  <c r="IF52" i="3"/>
  <c r="HT52" i="3"/>
  <c r="HH52" i="3"/>
  <c r="ET52" i="3"/>
  <c r="EH52" i="3"/>
  <c r="BW43" i="3"/>
  <c r="AM43" i="3"/>
  <c r="LL42" i="3"/>
  <c r="KZ42" i="3"/>
  <c r="JP42" i="3"/>
  <c r="JD42" i="3"/>
  <c r="HT42" i="3"/>
  <c r="HH42" i="3"/>
  <c r="FX42" i="3"/>
  <c r="R42" i="3"/>
  <c r="HK40" i="3"/>
  <c r="GY40" i="3"/>
  <c r="GM40" i="3"/>
  <c r="FO40" i="3"/>
  <c r="FC40" i="3"/>
  <c r="EQ40" i="3"/>
  <c r="GM39" i="3"/>
  <c r="GA39" i="3"/>
  <c r="FO39" i="3"/>
  <c r="AA39" i="3"/>
  <c r="KW38" i="3"/>
  <c r="JY38" i="3"/>
  <c r="JA38" i="3"/>
  <c r="AM38" i="3"/>
  <c r="BE37" i="3"/>
  <c r="CU36" i="3"/>
  <c r="BW36" i="3"/>
  <c r="AY36" i="3"/>
  <c r="AM36" i="3"/>
  <c r="GA34" i="3"/>
  <c r="JS57" i="3"/>
  <c r="IX57" i="3"/>
  <c r="HZ57" i="3"/>
  <c r="KQ56" i="3"/>
  <c r="JS56" i="3"/>
  <c r="DY56" i="3"/>
  <c r="CX56" i="3"/>
  <c r="CR56" i="3"/>
  <c r="CL56" i="3"/>
  <c r="CF56" i="3"/>
  <c r="AA56" i="3"/>
  <c r="CC55" i="3"/>
  <c r="BE55" i="3"/>
  <c r="U55" i="3"/>
  <c r="KE54" i="3"/>
  <c r="IU54" i="3"/>
  <c r="II54" i="3"/>
  <c r="EZ53" i="3"/>
  <c r="EN53" i="3"/>
  <c r="EH53" i="3"/>
  <c r="EB53" i="3"/>
  <c r="EW52" i="3"/>
  <c r="DM52" i="3"/>
  <c r="BT52" i="3"/>
  <c r="I52" i="3"/>
  <c r="LO51" i="3"/>
  <c r="II51" i="3"/>
  <c r="HW51" i="3"/>
  <c r="BB51" i="3"/>
  <c r="KQ50" i="3"/>
  <c r="KE50" i="3"/>
  <c r="FC50" i="3"/>
  <c r="DS50" i="3"/>
  <c r="DG50" i="3"/>
  <c r="JD49" i="3"/>
  <c r="IR49" i="3"/>
  <c r="HH49" i="3"/>
  <c r="GV49" i="3"/>
  <c r="FC49" i="3"/>
  <c r="EE49" i="3"/>
  <c r="EN48" i="3"/>
  <c r="DP48" i="3"/>
  <c r="CR48" i="3"/>
  <c r="BT48" i="3"/>
  <c r="LR47" i="3"/>
  <c r="LL47" i="3"/>
  <c r="LF47" i="3"/>
  <c r="FF47" i="3"/>
  <c r="EZ47" i="3"/>
  <c r="EH47" i="3"/>
  <c r="EB47" i="3"/>
  <c r="DV47" i="3"/>
  <c r="BN47" i="3"/>
  <c r="FO46" i="3"/>
  <c r="FC46" i="3"/>
  <c r="DS46" i="3"/>
  <c r="DG46" i="3"/>
  <c r="HE45" i="3"/>
  <c r="GG45" i="3"/>
  <c r="FI45" i="3"/>
  <c r="EK45" i="3"/>
  <c r="KT44" i="3"/>
  <c r="JV44" i="3"/>
  <c r="IX44" i="3"/>
  <c r="HZ44" i="3"/>
  <c r="HN44" i="3"/>
  <c r="EH44" i="3"/>
  <c r="DV44" i="3"/>
  <c r="CL44" i="3"/>
  <c r="BZ44" i="3"/>
  <c r="AP44" i="3"/>
  <c r="KQ43" i="3"/>
  <c r="KE43" i="3"/>
  <c r="HN43" i="3"/>
  <c r="FF43" i="3"/>
  <c r="DV43" i="3"/>
  <c r="BZ43" i="3"/>
  <c r="HE41" i="3"/>
  <c r="GY41" i="3"/>
  <c r="FC34" i="3"/>
  <c r="EE34" i="3"/>
  <c r="DG34" i="3"/>
  <c r="FU31" i="3"/>
  <c r="EQ31" i="3"/>
  <c r="JM30" i="3"/>
  <c r="IC30" i="3"/>
  <c r="HQ30" i="3"/>
  <c r="GG30" i="3"/>
  <c r="FO29" i="3"/>
  <c r="FC29" i="3"/>
  <c r="DS29" i="3"/>
  <c r="DG29" i="3"/>
  <c r="EW28" i="3"/>
  <c r="EK28" i="3"/>
  <c r="DA28" i="3"/>
  <c r="CO28" i="3"/>
  <c r="BE28" i="3"/>
  <c r="AG28" i="3"/>
  <c r="LO27" i="3"/>
  <c r="CL27" i="3"/>
  <c r="II26" i="3"/>
  <c r="HK26" i="3"/>
  <c r="GM26" i="3"/>
  <c r="FO26" i="3"/>
  <c r="BN23" i="3"/>
  <c r="AP23" i="3"/>
  <c r="LO22" i="3"/>
  <c r="LC21" i="3"/>
  <c r="KE21" i="3"/>
  <c r="JY21" i="3"/>
  <c r="HE21" i="3"/>
  <c r="GY21" i="3"/>
  <c r="KE18" i="3"/>
  <c r="JY18" i="3"/>
  <c r="JS18" i="3"/>
  <c r="JG18" i="3"/>
  <c r="HK18" i="3"/>
  <c r="GY18" i="3"/>
  <c r="CX16" i="3"/>
  <c r="II15" i="3"/>
  <c r="IC15" i="3"/>
  <c r="HW15" i="3"/>
  <c r="HQ15" i="3"/>
  <c r="EQ15" i="3"/>
  <c r="EK15" i="3"/>
  <c r="EE15" i="3"/>
  <c r="DY15" i="3"/>
  <c r="LR13" i="3"/>
  <c r="EZ35" i="3"/>
  <c r="ET35" i="3"/>
  <c r="EB35" i="3"/>
  <c r="DV35" i="3"/>
  <c r="DP35" i="3"/>
  <c r="LL33" i="3"/>
  <c r="LF33" i="3"/>
  <c r="KN33" i="3"/>
  <c r="KH33" i="3"/>
  <c r="KB33" i="3"/>
  <c r="JJ32" i="3"/>
  <c r="IL32" i="3"/>
  <c r="IF32" i="3"/>
  <c r="HZ32" i="3"/>
  <c r="FO30" i="3"/>
  <c r="FI30" i="3"/>
  <c r="FC30" i="3"/>
  <c r="EW30" i="3"/>
  <c r="DY30" i="3"/>
  <c r="DS30" i="3"/>
  <c r="DM30" i="3"/>
  <c r="DG30" i="3"/>
  <c r="DA30" i="3"/>
  <c r="CC30" i="3"/>
  <c r="BW30" i="3"/>
  <c r="BQ30" i="3"/>
  <c r="BK30" i="3"/>
  <c r="BE30" i="3"/>
  <c r="HW27" i="3"/>
  <c r="HK27" i="3"/>
  <c r="DS26" i="3"/>
  <c r="CU26" i="3"/>
  <c r="BW26" i="3"/>
  <c r="BZ24" i="3"/>
  <c r="BT24" i="3"/>
  <c r="BB24" i="3"/>
  <c r="AV24" i="3"/>
  <c r="AP24" i="3"/>
  <c r="JG23" i="3"/>
  <c r="JA23" i="3"/>
  <c r="IU23" i="3"/>
  <c r="II23" i="3"/>
  <c r="IC23" i="3"/>
  <c r="BE22" i="3"/>
  <c r="JD20" i="3"/>
  <c r="FL20" i="3"/>
  <c r="FF20" i="3"/>
  <c r="EZ20" i="3"/>
  <c r="ET20" i="3"/>
  <c r="EN20" i="3"/>
  <c r="EH20" i="3"/>
  <c r="KB17" i="3"/>
  <c r="CC17" i="3"/>
  <c r="BE17" i="3"/>
  <c r="AA17" i="3"/>
  <c r="U17" i="3"/>
  <c r="O17" i="3"/>
  <c r="FI16" i="3"/>
  <c r="DP12" i="3"/>
  <c r="GS41" i="3"/>
  <c r="FI41" i="3"/>
  <c r="FC41" i="3"/>
  <c r="EW41" i="3"/>
  <c r="HN40" i="3"/>
  <c r="HB40" i="3"/>
  <c r="GV40" i="3"/>
  <c r="GP40" i="3"/>
  <c r="DV40" i="3"/>
  <c r="DJ40" i="3"/>
  <c r="DD40" i="3"/>
  <c r="CX40" i="3"/>
  <c r="DP39" i="3"/>
  <c r="DD39" i="3"/>
  <c r="IX38" i="3"/>
  <c r="IR38" i="3"/>
  <c r="HZ38" i="3"/>
  <c r="HT38" i="3"/>
  <c r="HN38" i="3"/>
  <c r="AP38" i="3"/>
  <c r="JA37" i="3"/>
  <c r="IC37" i="3"/>
  <c r="HQ37" i="3"/>
  <c r="HE37" i="3"/>
  <c r="FF37" i="3"/>
  <c r="EZ37" i="3"/>
  <c r="EN37" i="3"/>
  <c r="EH37" i="3"/>
  <c r="EB37" i="3"/>
  <c r="KE36" i="3"/>
  <c r="JG36" i="3"/>
  <c r="II36" i="3"/>
  <c r="HK36" i="3"/>
  <c r="GV36" i="3"/>
  <c r="GD36" i="3"/>
  <c r="FX36" i="3"/>
  <c r="FR36" i="3"/>
  <c r="IC35" i="3"/>
  <c r="HE35" i="3"/>
  <c r="GG35" i="3"/>
  <c r="FI35" i="3"/>
  <c r="AS35" i="3"/>
  <c r="AA35" i="3"/>
  <c r="O35" i="3"/>
  <c r="LO34" i="3"/>
  <c r="KQ34" i="3"/>
  <c r="KB34" i="3"/>
  <c r="JJ34" i="3"/>
  <c r="JD34" i="3"/>
  <c r="IX34" i="3"/>
  <c r="GP34" i="3"/>
  <c r="CX34" i="3"/>
  <c r="CR34" i="3"/>
  <c r="BZ34" i="3"/>
  <c r="BT34" i="3"/>
  <c r="BN34" i="3"/>
  <c r="U34" i="3"/>
  <c r="I34" i="3"/>
  <c r="HE33" i="3"/>
  <c r="GS33" i="3"/>
  <c r="GG33" i="3"/>
  <c r="FI33" i="3"/>
  <c r="EW33" i="3"/>
  <c r="EK33" i="3"/>
  <c r="DV33" i="3"/>
  <c r="DD33" i="3"/>
  <c r="CX33" i="3"/>
  <c r="CR33" i="3"/>
  <c r="LO32" i="3"/>
  <c r="KQ32" i="3"/>
  <c r="KE32" i="3"/>
  <c r="JS32" i="3"/>
  <c r="FC32" i="3"/>
  <c r="EQ32" i="3"/>
  <c r="EE32" i="3"/>
  <c r="DG32" i="3"/>
  <c r="CU32" i="3"/>
  <c r="CI32" i="3"/>
  <c r="BT32" i="3"/>
  <c r="BB32" i="3"/>
  <c r="AV32" i="3"/>
  <c r="AP32" i="3"/>
  <c r="AG32" i="3"/>
  <c r="FX31" i="3"/>
  <c r="DP31" i="3"/>
  <c r="X31" i="3"/>
  <c r="R31" i="3"/>
  <c r="LF30" i="3"/>
  <c r="KB30" i="3"/>
  <c r="JP30" i="3"/>
  <c r="IF30" i="3"/>
  <c r="GJ30" i="3"/>
  <c r="DV30" i="3"/>
  <c r="DJ30" i="3"/>
  <c r="IX29" i="3"/>
  <c r="HB29" i="3"/>
  <c r="FR29" i="3"/>
  <c r="FF29" i="3"/>
  <c r="DJ29" i="3"/>
  <c r="BZ29" i="3"/>
  <c r="AD29" i="3"/>
  <c r="KN28" i="3"/>
  <c r="KB28" i="3"/>
  <c r="CF28" i="3"/>
  <c r="BH28" i="3"/>
  <c r="AV28" i="3"/>
  <c r="AD28" i="3"/>
  <c r="X28" i="3"/>
  <c r="R28" i="3"/>
  <c r="HH27" i="3"/>
  <c r="GV27" i="3"/>
  <c r="GJ27" i="3"/>
  <c r="CI27" i="3"/>
  <c r="BQ27" i="3"/>
  <c r="BK27" i="3"/>
  <c r="BE27" i="3"/>
  <c r="AY27" i="3"/>
  <c r="KZ26" i="3"/>
  <c r="KT26" i="3"/>
  <c r="KN26" i="3"/>
  <c r="DP26" i="3"/>
  <c r="BT26" i="3"/>
  <c r="BH26" i="3"/>
  <c r="DM25" i="3"/>
  <c r="DG25" i="3"/>
  <c r="DA25" i="3"/>
  <c r="CO25" i="3"/>
  <c r="CI25" i="3"/>
  <c r="X25" i="3"/>
  <c r="LF24" i="3"/>
  <c r="KT24" i="3"/>
  <c r="JA24" i="3"/>
  <c r="IC24" i="3"/>
  <c r="FC24" i="3"/>
  <c r="EE24" i="3"/>
  <c r="DG24" i="3"/>
  <c r="CI24" i="3"/>
  <c r="BK24" i="3"/>
  <c r="AM24" i="3"/>
  <c r="LL23" i="3"/>
  <c r="KN23" i="3"/>
  <c r="JP23" i="3"/>
  <c r="IR23" i="3"/>
  <c r="HT23" i="3"/>
  <c r="GV23" i="3"/>
  <c r="FX23" i="3"/>
  <c r="HN22" i="3"/>
  <c r="HH22" i="3"/>
  <c r="HB22" i="3"/>
  <c r="GP22" i="3"/>
  <c r="GJ22" i="3"/>
  <c r="BB22" i="3"/>
  <c r="LC19" i="3"/>
  <c r="KW19" i="3"/>
  <c r="KQ19" i="3"/>
  <c r="GM19" i="3"/>
  <c r="GG19" i="3"/>
  <c r="GA19" i="3"/>
  <c r="LR18" i="3"/>
  <c r="F18" i="3"/>
  <c r="LI17" i="3"/>
  <c r="KK17" i="3"/>
  <c r="L16" i="3"/>
  <c r="KW12" i="3"/>
  <c r="IC12" i="3"/>
  <c r="DV16" i="3"/>
  <c r="BE16" i="3"/>
  <c r="JG15" i="3"/>
  <c r="JG14" i="3"/>
  <c r="HK14" i="3"/>
  <c r="DA14" i="3"/>
  <c r="BQ14" i="3"/>
  <c r="II13" i="3"/>
  <c r="HW13" i="3"/>
  <c r="EN13" i="3"/>
  <c r="DP13" i="3"/>
  <c r="BT13" i="3"/>
  <c r="R13" i="3"/>
  <c r="F13" i="3"/>
  <c r="HH12" i="3"/>
  <c r="GV12" i="3"/>
  <c r="X12" i="3"/>
  <c r="R12" i="3"/>
  <c r="GG11" i="3"/>
  <c r="FI11" i="3"/>
  <c r="O11" i="3"/>
  <c r="LI10" i="3"/>
  <c r="KW10" i="3"/>
  <c r="EH10" i="3"/>
  <c r="CL10" i="3"/>
  <c r="X10" i="3"/>
  <c r="KZ9" i="3"/>
  <c r="FC9" i="3"/>
  <c r="EQ9" i="3"/>
  <c r="CU9" i="3"/>
  <c r="AA9" i="3"/>
  <c r="O9" i="3"/>
  <c r="BT12" i="3"/>
  <c r="JD11" i="3"/>
  <c r="IR11" i="3"/>
  <c r="AS11" i="3"/>
  <c r="JM10" i="3"/>
  <c r="JA10" i="3"/>
  <c r="GS10" i="3"/>
  <c r="GG10" i="3"/>
  <c r="JD9" i="3"/>
  <c r="GJ9" i="3"/>
  <c r="GM21" i="3"/>
  <c r="GG21" i="3"/>
  <c r="DS21" i="3"/>
  <c r="AM21" i="3"/>
  <c r="LL20" i="3"/>
  <c r="KZ20" i="3"/>
  <c r="JP20" i="3"/>
  <c r="JP19" i="3"/>
  <c r="IR19" i="3"/>
  <c r="HH19" i="3"/>
  <c r="EZ19" i="3"/>
  <c r="DP19" i="3"/>
  <c r="LC18" i="3"/>
  <c r="KB18" i="3"/>
  <c r="JD18" i="3"/>
  <c r="IX18" i="3"/>
  <c r="DP18" i="3"/>
  <c r="DD18" i="3"/>
  <c r="CF18" i="3"/>
  <c r="KZ17" i="3"/>
  <c r="JY17" i="3"/>
  <c r="JA17" i="3"/>
  <c r="II17" i="3"/>
  <c r="HQ17" i="3"/>
  <c r="GS17" i="3"/>
  <c r="FU17" i="3"/>
  <c r="EW17" i="3"/>
  <c r="LF16" i="3"/>
  <c r="GD16" i="3"/>
  <c r="FR16" i="3"/>
  <c r="EK16" i="3"/>
  <c r="AG16" i="3"/>
  <c r="LC15" i="3"/>
  <c r="JV15" i="3"/>
  <c r="JP15" i="3"/>
  <c r="HN15" i="3"/>
  <c r="GP15" i="3"/>
  <c r="FR15" i="3"/>
  <c r="ET15" i="3"/>
  <c r="BZ15" i="3"/>
  <c r="BB15" i="3"/>
  <c r="AS15" i="3"/>
  <c r="AD15" i="3"/>
  <c r="F15" i="3"/>
  <c r="LR14" i="3"/>
  <c r="LL14" i="3"/>
  <c r="LF14" i="3"/>
  <c r="GP14" i="3"/>
  <c r="FX14" i="3"/>
  <c r="FR14" i="3"/>
  <c r="FL14" i="3"/>
  <c r="AJ14" i="3"/>
  <c r="GJ13" i="3"/>
  <c r="FO13" i="3"/>
  <c r="DG13" i="3"/>
  <c r="CU13" i="3"/>
  <c r="LL12" i="3"/>
  <c r="BQ12" i="3"/>
  <c r="IL11" i="3"/>
  <c r="IF11" i="3"/>
  <c r="DV11" i="3"/>
  <c r="AD11" i="3"/>
  <c r="JV10" i="3"/>
  <c r="HB10" i="3"/>
  <c r="DA10" i="3"/>
  <c r="CU10" i="3"/>
  <c r="O10" i="3"/>
  <c r="DD9" i="3"/>
  <c r="LI429" i="3"/>
  <c r="JD429" i="3"/>
  <c r="EB429" i="3"/>
  <c r="DD429" i="3"/>
  <c r="BQ429" i="3"/>
  <c r="AS429" i="3"/>
  <c r="JG427" i="3"/>
  <c r="II427" i="3"/>
  <c r="FR427" i="3"/>
  <c r="HW426" i="3"/>
  <c r="LI425" i="3"/>
  <c r="KK425" i="3"/>
  <c r="JM425" i="3"/>
  <c r="IO425" i="3"/>
  <c r="HQ425" i="3"/>
  <c r="GS425" i="3"/>
  <c r="EB425" i="3"/>
  <c r="CR425" i="3"/>
  <c r="CF425" i="3"/>
  <c r="CO424" i="3"/>
  <c r="U424" i="3"/>
  <c r="HZ423" i="3"/>
  <c r="HN423" i="3"/>
  <c r="LL422" i="3"/>
  <c r="GD402" i="3"/>
  <c r="FF402" i="3"/>
  <c r="EW401" i="3"/>
  <c r="AA401" i="3"/>
  <c r="ET400" i="3"/>
  <c r="X400" i="3"/>
  <c r="LF399" i="3"/>
  <c r="KH399" i="3"/>
  <c r="DG399" i="3"/>
  <c r="U399" i="3"/>
  <c r="IR398" i="3"/>
  <c r="HT398" i="3"/>
  <c r="AS398" i="3"/>
  <c r="JG397" i="3"/>
  <c r="GD397" i="3"/>
  <c r="FF397" i="3"/>
  <c r="EH397" i="3"/>
  <c r="DJ397" i="3"/>
  <c r="CL397" i="3"/>
  <c r="BN397" i="3"/>
  <c r="KK396" i="3"/>
  <c r="JY396" i="3"/>
  <c r="IO396" i="3"/>
  <c r="FL396" i="3"/>
  <c r="EN396" i="3"/>
  <c r="DP396" i="3"/>
  <c r="CR396" i="3"/>
  <c r="BT396" i="3"/>
  <c r="AV396" i="3"/>
  <c r="KH395" i="3"/>
  <c r="JJ395" i="3"/>
  <c r="IL395" i="3"/>
  <c r="HN395" i="3"/>
  <c r="DG395" i="3"/>
  <c r="F395" i="3"/>
  <c r="HK394" i="3"/>
  <c r="GM394" i="3"/>
  <c r="FO394" i="3"/>
  <c r="EQ394" i="3"/>
  <c r="F394" i="3"/>
  <c r="KZ393" i="3"/>
  <c r="DP393" i="3"/>
  <c r="JA392" i="3"/>
  <c r="CI392" i="3"/>
  <c r="CC392" i="3"/>
  <c r="BQ392" i="3"/>
  <c r="AP392" i="3"/>
  <c r="L392" i="3"/>
  <c r="LF391" i="3"/>
  <c r="GM391" i="3"/>
  <c r="GA391" i="3"/>
  <c r="ET391" i="3"/>
  <c r="DV391" i="3"/>
  <c r="R391" i="3"/>
  <c r="F391" i="3"/>
  <c r="LI390" i="3"/>
  <c r="KW390" i="3"/>
  <c r="KQ390" i="3"/>
  <c r="KE390" i="3"/>
  <c r="JG390" i="3"/>
  <c r="II390" i="3"/>
  <c r="FX390" i="3"/>
  <c r="EZ390" i="3"/>
  <c r="DY390" i="3"/>
  <c r="DM390" i="3"/>
  <c r="DG390" i="3"/>
  <c r="CU390" i="3"/>
  <c r="BW390" i="3"/>
  <c r="AY390" i="3"/>
  <c r="AM390" i="3"/>
  <c r="IO389" i="3"/>
  <c r="IC389" i="3"/>
  <c r="GS389" i="3"/>
  <c r="GG389" i="3"/>
  <c r="EW389" i="3"/>
  <c r="BT389" i="3"/>
  <c r="AV389" i="3"/>
  <c r="LI388" i="3"/>
  <c r="KK388" i="3"/>
  <c r="JM388" i="3"/>
  <c r="FX388" i="3"/>
  <c r="FL388" i="3"/>
  <c r="EB388" i="3"/>
  <c r="BW388" i="3"/>
  <c r="AY388" i="3"/>
  <c r="AM388" i="3"/>
  <c r="AA388" i="3"/>
  <c r="LI387" i="3"/>
  <c r="KK387" i="3"/>
  <c r="IF387" i="3"/>
  <c r="HH387" i="3"/>
  <c r="GJ387" i="3"/>
  <c r="DY387" i="3"/>
  <c r="DA387" i="3"/>
  <c r="AV387" i="3"/>
  <c r="JJ386" i="3"/>
  <c r="IL386" i="3"/>
  <c r="HN386" i="3"/>
  <c r="GP386" i="3"/>
  <c r="FR386" i="3"/>
  <c r="ET386" i="3"/>
  <c r="BE386" i="3"/>
  <c r="AS386" i="3"/>
  <c r="LC385" i="3"/>
  <c r="KE385" i="3"/>
  <c r="CX385" i="3"/>
  <c r="AD385" i="3"/>
  <c r="JA384" i="3"/>
  <c r="IC384" i="3"/>
  <c r="AV384" i="3"/>
  <c r="L384" i="3"/>
  <c r="LR383" i="3"/>
  <c r="LF383" i="3"/>
  <c r="JV383" i="3"/>
  <c r="JJ383" i="3"/>
  <c r="HZ383" i="3"/>
  <c r="FC383" i="3"/>
  <c r="EE383" i="3"/>
  <c r="DG383" i="3"/>
  <c r="CI383" i="3"/>
  <c r="BK383" i="3"/>
  <c r="AM383" i="3"/>
  <c r="U383" i="3"/>
  <c r="I383" i="3"/>
  <c r="LI382" i="3"/>
  <c r="JP382" i="3"/>
  <c r="IF382" i="3"/>
  <c r="HH382" i="3"/>
  <c r="GV382" i="3"/>
  <c r="DA382" i="3"/>
  <c r="AV382" i="3"/>
  <c r="KH381" i="3"/>
  <c r="IL381" i="3"/>
  <c r="HZ381" i="3"/>
  <c r="HB381" i="3"/>
  <c r="GD381" i="3"/>
  <c r="FF381" i="3"/>
  <c r="EH381" i="3"/>
  <c r="AY381" i="3"/>
  <c r="JM380" i="3"/>
  <c r="EN380" i="3"/>
  <c r="DP380" i="3"/>
  <c r="BE380" i="3"/>
  <c r="JJ379" i="3"/>
  <c r="KW378" i="3"/>
  <c r="JM378" i="3"/>
  <c r="JA378" i="3"/>
  <c r="EZ378" i="3"/>
  <c r="EB378" i="3"/>
  <c r="X378" i="3"/>
  <c r="LR377" i="3"/>
  <c r="KT377" i="3"/>
  <c r="JV377" i="3"/>
  <c r="IF429" i="3"/>
  <c r="HH429" i="3"/>
  <c r="CF429" i="3"/>
  <c r="AA429" i="3"/>
  <c r="U429" i="3"/>
  <c r="O429" i="3"/>
  <c r="LR428" i="3"/>
  <c r="KT428" i="3"/>
  <c r="JV428" i="3"/>
  <c r="HE428" i="3"/>
  <c r="BN428" i="3"/>
  <c r="AP428" i="3"/>
  <c r="LR427" i="3"/>
  <c r="LF427" i="3"/>
  <c r="HK427" i="3"/>
  <c r="GM427" i="3"/>
  <c r="BZ427" i="3"/>
  <c r="R427" i="3"/>
  <c r="F427" i="3"/>
  <c r="LL426" i="3"/>
  <c r="KN426" i="3"/>
  <c r="JP426" i="3"/>
  <c r="IR426" i="3"/>
  <c r="GA426" i="3"/>
  <c r="EQ426" i="3"/>
  <c r="EE426" i="3"/>
  <c r="CU426" i="3"/>
  <c r="CI426" i="3"/>
  <c r="AA426" i="3"/>
  <c r="FU425" i="3"/>
  <c r="EW425" i="3"/>
  <c r="BT425" i="3"/>
  <c r="BN425" i="3"/>
  <c r="BH425" i="3"/>
  <c r="BB425" i="3"/>
  <c r="AV425" i="3"/>
  <c r="F425" i="3"/>
  <c r="LI424" i="3"/>
  <c r="KN424" i="3"/>
  <c r="JP424" i="3"/>
  <c r="IX424" i="3"/>
  <c r="IL424" i="3"/>
  <c r="HN424" i="3"/>
  <c r="GP424" i="3"/>
  <c r="FF424" i="3"/>
  <c r="ET424" i="3"/>
  <c r="DV424" i="3"/>
  <c r="BQ424" i="3"/>
  <c r="KQ423" i="3"/>
  <c r="CC423" i="3"/>
  <c r="BW423" i="3"/>
  <c r="BK423" i="3"/>
  <c r="I423" i="3"/>
  <c r="KH422" i="3"/>
  <c r="JP422" i="3"/>
  <c r="JD422" i="3"/>
  <c r="GA422" i="3"/>
  <c r="EQ422" i="3"/>
  <c r="CX422" i="3"/>
  <c r="CF422" i="3"/>
  <c r="BT422" i="3"/>
  <c r="R422" i="3"/>
  <c r="F422" i="3"/>
  <c r="KT421" i="3"/>
  <c r="KH421" i="3"/>
  <c r="HQ421" i="3"/>
  <c r="HE421" i="3"/>
  <c r="FL421" i="3"/>
  <c r="FF421" i="3"/>
  <c r="ET421" i="3"/>
  <c r="DJ421" i="3"/>
  <c r="CX421" i="3"/>
  <c r="LI420" i="3"/>
  <c r="LC420" i="3"/>
  <c r="KQ420" i="3"/>
  <c r="JD420" i="3"/>
  <c r="IX420" i="3"/>
  <c r="IR420" i="3"/>
  <c r="IL420" i="3"/>
  <c r="DY420" i="3"/>
  <c r="DS420" i="3"/>
  <c r="DG420" i="3"/>
  <c r="BT420" i="3"/>
  <c r="BN420" i="3"/>
  <c r="BH420" i="3"/>
  <c r="BB420" i="3"/>
  <c r="JV419" i="3"/>
  <c r="JP419" i="3"/>
  <c r="JD419" i="3"/>
  <c r="HQ419" i="3"/>
  <c r="HK419" i="3"/>
  <c r="HE419" i="3"/>
  <c r="GY419" i="3"/>
  <c r="CL419" i="3"/>
  <c r="CF419" i="3"/>
  <c r="BT419" i="3"/>
  <c r="I419" i="3"/>
  <c r="LO418" i="3"/>
  <c r="LI418" i="3"/>
  <c r="KW418" i="3"/>
  <c r="JM418" i="3"/>
  <c r="JA418" i="3"/>
  <c r="GJ418" i="3"/>
  <c r="FX418" i="3"/>
  <c r="EE418" i="3"/>
  <c r="DY418" i="3"/>
  <c r="DM418" i="3"/>
  <c r="CC418" i="3"/>
  <c r="BQ418" i="3"/>
  <c r="F418" i="3"/>
  <c r="LR417" i="3"/>
  <c r="JY417" i="3"/>
  <c r="JG417" i="3"/>
  <c r="IU417" i="3"/>
  <c r="FR417" i="3"/>
  <c r="EH417" i="3"/>
  <c r="CO417" i="3"/>
  <c r="BW417" i="3"/>
  <c r="BK417" i="3"/>
  <c r="AM417" i="3"/>
  <c r="LO416" i="3"/>
  <c r="KE416" i="3"/>
  <c r="IL416" i="3"/>
  <c r="HT416" i="3"/>
  <c r="HH416" i="3"/>
  <c r="EE416" i="3"/>
  <c r="CU416" i="3"/>
  <c r="BB416" i="3"/>
  <c r="II415" i="3"/>
  <c r="HN415" i="3"/>
  <c r="HH415" i="3"/>
  <c r="HB415" i="3"/>
  <c r="AY415" i="3"/>
  <c r="O415" i="3"/>
  <c r="HQ414" i="3"/>
  <c r="HK414" i="3"/>
  <c r="GY414" i="3"/>
  <c r="FL414" i="3"/>
  <c r="FF414" i="3"/>
  <c r="EZ414" i="3"/>
  <c r="ET414" i="3"/>
  <c r="AD414" i="3"/>
  <c r="LC413" i="3"/>
  <c r="KH413" i="3"/>
  <c r="KB413" i="3"/>
  <c r="JV413" i="3"/>
  <c r="DS413" i="3"/>
  <c r="CX413" i="3"/>
  <c r="CR413" i="3"/>
  <c r="CL413" i="3"/>
  <c r="IR412" i="3"/>
  <c r="IL412" i="3"/>
  <c r="HZ412" i="3"/>
  <c r="GM412" i="3"/>
  <c r="GG412" i="3"/>
  <c r="GA412" i="3"/>
  <c r="FU412" i="3"/>
  <c r="BH412" i="3"/>
  <c r="BB412" i="3"/>
  <c r="AP412" i="3"/>
  <c r="X412" i="3"/>
  <c r="KW411" i="3"/>
  <c r="KQ411" i="3"/>
  <c r="KE411" i="3"/>
  <c r="IU411" i="3"/>
  <c r="II411" i="3"/>
  <c r="FR411" i="3"/>
  <c r="FF411" i="3"/>
  <c r="DM411" i="3"/>
  <c r="DG411" i="3"/>
  <c r="CU411" i="3"/>
  <c r="CI411" i="3"/>
  <c r="BK411" i="3"/>
  <c r="AY411" i="3"/>
  <c r="AM411" i="3"/>
  <c r="LO410" i="3"/>
  <c r="LC410" i="3"/>
  <c r="KE410" i="3"/>
  <c r="JJ410" i="3"/>
  <c r="IL410" i="3"/>
  <c r="HH410" i="3"/>
  <c r="GJ410" i="3"/>
  <c r="FL410" i="3"/>
  <c r="EN410" i="3"/>
  <c r="DP410" i="3"/>
  <c r="CR410" i="3"/>
  <c r="LL409" i="3"/>
  <c r="KB409" i="3"/>
  <c r="JG409" i="3"/>
  <c r="II409" i="3"/>
  <c r="HE409" i="3"/>
  <c r="GG409" i="3"/>
  <c r="FI409" i="3"/>
  <c r="EK409" i="3"/>
  <c r="DM409" i="3"/>
  <c r="CO409" i="3"/>
  <c r="KZ408" i="3"/>
  <c r="KT408" i="3"/>
  <c r="KH408" i="3"/>
  <c r="KB408" i="3"/>
  <c r="GD408" i="3"/>
  <c r="BQ408" i="3"/>
  <c r="AS408" i="3"/>
  <c r="AD408" i="3"/>
  <c r="F408" i="3"/>
  <c r="LI407" i="3"/>
  <c r="LC407" i="3"/>
  <c r="KQ407" i="3"/>
  <c r="KK407" i="3"/>
  <c r="JM407" i="3"/>
  <c r="JG407" i="3"/>
  <c r="IU407" i="3"/>
  <c r="IO407" i="3"/>
  <c r="EQ407" i="3"/>
  <c r="O407" i="3"/>
  <c r="LF406" i="3"/>
  <c r="KZ406" i="3"/>
  <c r="KN406" i="3"/>
  <c r="KH406" i="3"/>
  <c r="JJ406" i="3"/>
  <c r="JD406" i="3"/>
  <c r="IR406" i="3"/>
  <c r="IL406" i="3"/>
  <c r="EN406" i="3"/>
  <c r="LO405" i="3"/>
  <c r="HZ405" i="3"/>
  <c r="HN405" i="3"/>
  <c r="GD405" i="3"/>
  <c r="FR405" i="3"/>
  <c r="EH405" i="3"/>
  <c r="DM405" i="3"/>
  <c r="CO405" i="3"/>
  <c r="BK405" i="3"/>
  <c r="AM405" i="3"/>
  <c r="AG405" i="3"/>
  <c r="U405" i="3"/>
  <c r="O405" i="3"/>
  <c r="LC404" i="3"/>
  <c r="JY404" i="3"/>
  <c r="JA404" i="3"/>
  <c r="IC404" i="3"/>
  <c r="HE404" i="3"/>
  <c r="GG404" i="3"/>
  <c r="FI404" i="3"/>
  <c r="BT404" i="3"/>
  <c r="BH404" i="3"/>
  <c r="U404" i="3"/>
  <c r="O404" i="3"/>
  <c r="KW403" i="3"/>
  <c r="JS403" i="3"/>
  <c r="IU403" i="3"/>
  <c r="IF403" i="3"/>
  <c r="HZ403" i="3"/>
  <c r="HN403" i="3"/>
  <c r="HH403" i="3"/>
  <c r="GJ403" i="3"/>
  <c r="GD403" i="3"/>
  <c r="FR403" i="3"/>
  <c r="FL403" i="3"/>
  <c r="O403" i="3"/>
  <c r="LC402" i="3"/>
  <c r="KQ402" i="3"/>
  <c r="JG402" i="3"/>
  <c r="IU402" i="3"/>
  <c r="HK402" i="3"/>
  <c r="EH402" i="3"/>
  <c r="DJ402" i="3"/>
  <c r="CL402" i="3"/>
  <c r="BN402" i="3"/>
  <c r="AP402" i="3"/>
  <c r="AD402" i="3"/>
  <c r="F402" i="3"/>
  <c r="KZ401" i="3"/>
  <c r="KB401" i="3"/>
  <c r="JD401" i="3"/>
  <c r="IF401" i="3"/>
  <c r="HH401" i="3"/>
  <c r="GJ401" i="3"/>
  <c r="DA401" i="3"/>
  <c r="CO401" i="3"/>
  <c r="BE401" i="3"/>
  <c r="AS401" i="3"/>
  <c r="KW400" i="3"/>
  <c r="JY400" i="3"/>
  <c r="JA400" i="3"/>
  <c r="IC400" i="3"/>
  <c r="HE400" i="3"/>
  <c r="GG400" i="3"/>
  <c r="CX400" i="3"/>
  <c r="CL400" i="3"/>
  <c r="BB400" i="3"/>
  <c r="AP400" i="3"/>
  <c r="JJ399" i="3"/>
  <c r="IL399" i="3"/>
  <c r="HN399" i="3"/>
  <c r="HN379" i="3"/>
  <c r="GP379" i="3"/>
  <c r="GG379" i="3"/>
  <c r="FO379" i="3"/>
  <c r="FI379" i="3"/>
  <c r="FC379" i="3"/>
  <c r="EW377" i="3"/>
  <c r="EE377" i="3"/>
  <c r="DY377" i="3"/>
  <c r="DS377" i="3"/>
  <c r="GJ399" i="3"/>
  <c r="FL399" i="3"/>
  <c r="CO399" i="3"/>
  <c r="CI399" i="3"/>
  <c r="BW399" i="3"/>
  <c r="BQ399" i="3"/>
  <c r="AS399" i="3"/>
  <c r="O399" i="3"/>
  <c r="DV398" i="3"/>
  <c r="CX398" i="3"/>
  <c r="AD398" i="3"/>
  <c r="X398" i="3"/>
  <c r="L398" i="3"/>
  <c r="F398" i="3"/>
  <c r="LL397" i="3"/>
  <c r="BH397" i="3"/>
  <c r="U396" i="3"/>
  <c r="HH395" i="3"/>
  <c r="GJ395" i="3"/>
  <c r="FR395" i="3"/>
  <c r="ET395" i="3"/>
  <c r="LF394" i="3"/>
  <c r="KZ394" i="3"/>
  <c r="KT394" i="3"/>
  <c r="KH394" i="3"/>
  <c r="KB394" i="3"/>
  <c r="JV394" i="3"/>
  <c r="JJ394" i="3"/>
  <c r="JD394" i="3"/>
  <c r="IX394" i="3"/>
  <c r="DY394" i="3"/>
  <c r="DM394" i="3"/>
  <c r="DG394" i="3"/>
  <c r="CC394" i="3"/>
  <c r="BQ394" i="3"/>
  <c r="BK394" i="3"/>
  <c r="BE394" i="3"/>
  <c r="AS394" i="3"/>
  <c r="IL393" i="3"/>
  <c r="HZ393" i="3"/>
  <c r="HT393" i="3"/>
  <c r="GM393" i="3"/>
  <c r="GG393" i="3"/>
  <c r="GA393" i="3"/>
  <c r="FO393" i="3"/>
  <c r="FI393" i="3"/>
  <c r="FC393" i="3"/>
  <c r="BB393" i="3"/>
  <c r="AP393" i="3"/>
  <c r="F393" i="3"/>
  <c r="LR392" i="3"/>
  <c r="LL392" i="3"/>
  <c r="KZ392" i="3"/>
  <c r="KT392" i="3"/>
  <c r="KN392" i="3"/>
  <c r="GM392" i="3"/>
  <c r="GA392" i="3"/>
  <c r="FU392" i="3"/>
  <c r="EN392" i="3"/>
  <c r="EH392" i="3"/>
  <c r="EB392" i="3"/>
  <c r="DP392" i="3"/>
  <c r="DJ392" i="3"/>
  <c r="DD392" i="3"/>
  <c r="KE391" i="3"/>
  <c r="JS391" i="3"/>
  <c r="IL391" i="3"/>
  <c r="HN391" i="3"/>
  <c r="CU391" i="3"/>
  <c r="CI391" i="3"/>
  <c r="BB391" i="3"/>
  <c r="AG391" i="3"/>
  <c r="I391" i="3"/>
  <c r="JP390" i="3"/>
  <c r="IR390" i="3"/>
  <c r="HQ390" i="3"/>
  <c r="HE390" i="3"/>
  <c r="GY390" i="3"/>
  <c r="GM390" i="3"/>
  <c r="FO390" i="3"/>
  <c r="LR389" i="3"/>
  <c r="KT389" i="3"/>
  <c r="I389" i="3"/>
  <c r="IU388" i="3"/>
  <c r="HW388" i="3"/>
  <c r="FR387" i="3"/>
  <c r="FF387" i="3"/>
  <c r="EZ387" i="3"/>
  <c r="EB386" i="3"/>
  <c r="DD386" i="3"/>
  <c r="FU385" i="3"/>
  <c r="EW385" i="3"/>
  <c r="CF385" i="3"/>
  <c r="BZ385" i="3"/>
  <c r="BN385" i="3"/>
  <c r="BH385" i="3"/>
  <c r="L385" i="3"/>
  <c r="DS384" i="3"/>
  <c r="CU384" i="3"/>
  <c r="CO382" i="3"/>
  <c r="CI382" i="3"/>
  <c r="AD381" i="3"/>
  <c r="L381" i="3"/>
  <c r="IU380" i="3"/>
  <c r="IO380" i="3"/>
  <c r="IC380" i="3"/>
  <c r="HW380" i="3"/>
  <c r="AY379" i="3"/>
  <c r="KB429" i="3"/>
  <c r="HQ429" i="3"/>
  <c r="GP429" i="3"/>
  <c r="GD429" i="3"/>
  <c r="FX429" i="3"/>
  <c r="EZ429" i="3"/>
  <c r="EQ429" i="3"/>
  <c r="EK429" i="3"/>
  <c r="EE429" i="3"/>
  <c r="CO429" i="3"/>
  <c r="LI428" i="3"/>
  <c r="KW428" i="3"/>
  <c r="JD428" i="3"/>
  <c r="IF428" i="3"/>
  <c r="HB428" i="3"/>
  <c r="GD428" i="3"/>
  <c r="FO428" i="3"/>
  <c r="EW428" i="3"/>
  <c r="EQ428" i="3"/>
  <c r="EK428" i="3"/>
  <c r="BQ428" i="3"/>
  <c r="AG428" i="3"/>
  <c r="I428" i="3"/>
  <c r="LC427" i="3"/>
  <c r="KE427" i="3"/>
  <c r="HN427" i="3"/>
  <c r="BW427" i="3"/>
  <c r="AY427" i="3"/>
  <c r="I427" i="3"/>
  <c r="LO426" i="3"/>
  <c r="KE426" i="3"/>
  <c r="JS426" i="3"/>
  <c r="HZ426" i="3"/>
  <c r="HB426" i="3"/>
  <c r="FX426" i="3"/>
  <c r="EZ426" i="3"/>
  <c r="EB426" i="3"/>
  <c r="DD426" i="3"/>
  <c r="CF426" i="3"/>
  <c r="BH426" i="3"/>
  <c r="R426" i="3"/>
  <c r="F426" i="3"/>
  <c r="LR425" i="3"/>
  <c r="KZ425" i="3"/>
  <c r="KT425" i="3"/>
  <c r="KN425" i="3"/>
  <c r="JV425" i="3"/>
  <c r="JD425" i="3"/>
  <c r="IX425" i="3"/>
  <c r="IR425" i="3"/>
  <c r="FX425" i="3"/>
  <c r="LF424" i="3"/>
  <c r="IC424" i="3"/>
  <c r="HQ424" i="3"/>
  <c r="GG424" i="3"/>
  <c r="FU424" i="3"/>
  <c r="DY424" i="3"/>
  <c r="DD424" i="3"/>
  <c r="CF424" i="3"/>
  <c r="BN424" i="3"/>
  <c r="BB424" i="3"/>
  <c r="JV423" i="3"/>
  <c r="GG423" i="3"/>
  <c r="FU423" i="3"/>
  <c r="FC423" i="3"/>
  <c r="DP423" i="3"/>
  <c r="DJ423" i="3"/>
  <c r="DD423" i="3"/>
  <c r="CX423" i="3"/>
  <c r="AD423" i="3"/>
  <c r="F423" i="3"/>
  <c r="JS422" i="3"/>
  <c r="II422" i="3"/>
  <c r="GP422" i="3"/>
  <c r="FX422" i="3"/>
  <c r="FL422" i="3"/>
  <c r="CI422" i="3"/>
  <c r="AY422" i="3"/>
  <c r="LI421" i="3"/>
  <c r="KW421" i="3"/>
  <c r="JD421" i="3"/>
  <c r="IX421" i="3"/>
  <c r="IL421" i="3"/>
  <c r="HB421" i="3"/>
  <c r="GP421" i="3"/>
  <c r="DY421" i="3"/>
  <c r="DM421" i="3"/>
  <c r="BN421" i="3"/>
  <c r="BB421" i="3"/>
  <c r="HQ420" i="3"/>
  <c r="HK420" i="3"/>
  <c r="GY420" i="3"/>
  <c r="FL420" i="3"/>
  <c r="FF420" i="3"/>
  <c r="EZ420" i="3"/>
  <c r="ET420" i="3"/>
  <c r="AD420" i="3"/>
  <c r="LI419" i="3"/>
  <c r="LC419" i="3"/>
  <c r="KW419" i="3"/>
  <c r="KQ419" i="3"/>
  <c r="GD419" i="3"/>
  <c r="FX419" i="3"/>
  <c r="FL419" i="3"/>
  <c r="DY419" i="3"/>
  <c r="DS419" i="3"/>
  <c r="DM419" i="3"/>
  <c r="DG419" i="3"/>
  <c r="KB418" i="3"/>
  <c r="JP418" i="3"/>
  <c r="HW418" i="3"/>
  <c r="HQ418" i="3"/>
  <c r="HE418" i="3"/>
  <c r="FU418" i="3"/>
  <c r="FI418" i="3"/>
  <c r="CR418" i="3"/>
  <c r="CF418" i="3"/>
  <c r="AM418" i="3"/>
  <c r="AG418" i="3"/>
  <c r="AA418" i="3"/>
  <c r="JJ417" i="3"/>
  <c r="HZ417" i="3"/>
  <c r="GG417" i="3"/>
  <c r="FO417" i="3"/>
  <c r="FC417" i="3"/>
  <c r="BZ417" i="3"/>
  <c r="AP417" i="3"/>
  <c r="L417" i="3"/>
  <c r="F417" i="3"/>
  <c r="LL416" i="3"/>
  <c r="KZ416" i="3"/>
  <c r="HW416" i="3"/>
  <c r="GM416" i="3"/>
  <c r="ET416" i="3"/>
  <c r="EB416" i="3"/>
  <c r="DP416" i="3"/>
  <c r="AM416" i="3"/>
  <c r="U416" i="3"/>
  <c r="LF415" i="3"/>
  <c r="KZ415" i="3"/>
  <c r="KT415" i="3"/>
  <c r="EQ415" i="3"/>
  <c r="DV415" i="3"/>
  <c r="DP415" i="3"/>
  <c r="DJ415" i="3"/>
  <c r="LI414" i="3"/>
  <c r="LC414" i="3"/>
  <c r="KQ414" i="3"/>
  <c r="JD414" i="3"/>
  <c r="IX414" i="3"/>
  <c r="IR414" i="3"/>
  <c r="IL414" i="3"/>
  <c r="DY414" i="3"/>
  <c r="DS414" i="3"/>
  <c r="DG414" i="3"/>
  <c r="BT414" i="3"/>
  <c r="BN414" i="3"/>
  <c r="BH414" i="3"/>
  <c r="BB414" i="3"/>
  <c r="HK413" i="3"/>
  <c r="GP413" i="3"/>
  <c r="GJ413" i="3"/>
  <c r="GD413" i="3"/>
  <c r="U413" i="3"/>
  <c r="O413" i="3"/>
  <c r="I413" i="3"/>
  <c r="LR412" i="3"/>
  <c r="KE412" i="3"/>
  <c r="JY412" i="3"/>
  <c r="JS412" i="3"/>
  <c r="JM412" i="3"/>
  <c r="EZ412" i="3"/>
  <c r="ET412" i="3"/>
  <c r="EH412" i="3"/>
  <c r="CU412" i="3"/>
  <c r="CO412" i="3"/>
  <c r="CI412" i="3"/>
  <c r="CC412" i="3"/>
  <c r="U412" i="3"/>
  <c r="I412" i="3"/>
  <c r="JJ411" i="3"/>
  <c r="IX411" i="3"/>
  <c r="HE411" i="3"/>
  <c r="GY411" i="3"/>
  <c r="GM411" i="3"/>
  <c r="GA411" i="3"/>
  <c r="FC411" i="3"/>
  <c r="EQ411" i="3"/>
  <c r="EE411" i="3"/>
  <c r="BZ411" i="3"/>
  <c r="BN411" i="3"/>
  <c r="AD411" i="3"/>
  <c r="R411" i="3"/>
  <c r="F411" i="3"/>
  <c r="KZ410" i="3"/>
  <c r="KB410" i="3"/>
  <c r="GM410" i="3"/>
  <c r="GA410" i="3"/>
  <c r="EQ410" i="3"/>
  <c r="EE410" i="3"/>
  <c r="CU410" i="3"/>
  <c r="BZ410" i="3"/>
  <c r="BB410" i="3"/>
  <c r="AD410" i="3"/>
  <c r="X410" i="3"/>
  <c r="KW409" i="3"/>
  <c r="JY409" i="3"/>
  <c r="GJ409" i="3"/>
  <c r="FX409" i="3"/>
  <c r="EN409" i="3"/>
  <c r="EB409" i="3"/>
  <c r="CR409" i="3"/>
  <c r="BW409" i="3"/>
  <c r="AY409" i="3"/>
  <c r="AA409" i="3"/>
  <c r="U409" i="3"/>
  <c r="JA408" i="3"/>
  <c r="IC408" i="3"/>
  <c r="GY408" i="3"/>
  <c r="GA408" i="3"/>
  <c r="FL408" i="3"/>
  <c r="FF408" i="3"/>
  <c r="ET408" i="3"/>
  <c r="EN408" i="3"/>
  <c r="DP408" i="3"/>
  <c r="DJ408" i="3"/>
  <c r="CX408" i="3"/>
  <c r="CR408" i="3"/>
  <c r="I408" i="3"/>
  <c r="HN407" i="3"/>
  <c r="GP407" i="3"/>
  <c r="FL407" i="3"/>
  <c r="EN407" i="3"/>
  <c r="DY407" i="3"/>
  <c r="DS407" i="3"/>
  <c r="DG407" i="3"/>
  <c r="DA407" i="3"/>
  <c r="CC407" i="3"/>
  <c r="BW407" i="3"/>
  <c r="BK407" i="3"/>
  <c r="BE407" i="3"/>
  <c r="R407" i="3"/>
  <c r="HK406" i="3"/>
  <c r="GM406" i="3"/>
  <c r="FI406" i="3"/>
  <c r="EK406" i="3"/>
  <c r="DV406" i="3"/>
  <c r="DP406" i="3"/>
  <c r="DD406" i="3"/>
  <c r="CX406" i="3"/>
  <c r="BZ406" i="3"/>
  <c r="BT406" i="3"/>
  <c r="BH406" i="3"/>
  <c r="BB406" i="3"/>
  <c r="R406" i="3"/>
  <c r="LR405" i="3"/>
  <c r="KW405" i="3"/>
  <c r="JY405" i="3"/>
  <c r="IU405" i="3"/>
  <c r="HW405" i="3"/>
  <c r="GY405" i="3"/>
  <c r="GA405" i="3"/>
  <c r="FC405" i="3"/>
  <c r="EE405" i="3"/>
  <c r="AP405" i="3"/>
  <c r="JD404" i="3"/>
  <c r="IR404" i="3"/>
  <c r="HH404" i="3"/>
  <c r="GV404" i="3"/>
  <c r="FL404" i="3"/>
  <c r="EQ404" i="3"/>
  <c r="DS404" i="3"/>
  <c r="CO404" i="3"/>
  <c r="BQ404" i="3"/>
  <c r="AS404" i="3"/>
  <c r="IX403" i="3"/>
  <c r="EK403" i="3"/>
  <c r="DS403" i="3"/>
  <c r="DG403" i="3"/>
  <c r="DA403" i="3"/>
  <c r="BW403" i="3"/>
  <c r="BQ403" i="3"/>
  <c r="BE403" i="3"/>
  <c r="AY403" i="3"/>
  <c r="LR402" i="3"/>
  <c r="KT402" i="3"/>
  <c r="JV402" i="3"/>
  <c r="IX402" i="3"/>
  <c r="HZ402" i="3"/>
  <c r="HB402" i="3"/>
  <c r="DS402" i="3"/>
  <c r="DG402" i="3"/>
  <c r="BW402" i="3"/>
  <c r="BK402" i="3"/>
  <c r="AG402" i="3"/>
  <c r="I402" i="3"/>
  <c r="KK401" i="3"/>
  <c r="JY401" i="3"/>
  <c r="IO401" i="3"/>
  <c r="IC401" i="3"/>
  <c r="GS401" i="3"/>
  <c r="GD401" i="3"/>
  <c r="FF401" i="3"/>
  <c r="DP401" i="3"/>
  <c r="CR401" i="3"/>
  <c r="BT401" i="3"/>
  <c r="AV401" i="3"/>
  <c r="KH400" i="3"/>
  <c r="JV400" i="3"/>
  <c r="IL400" i="3"/>
  <c r="HZ400" i="3"/>
  <c r="GP400" i="3"/>
  <c r="GA400" i="3"/>
  <c r="FC400" i="3"/>
  <c r="DM400" i="3"/>
  <c r="CO400" i="3"/>
  <c r="BQ400" i="3"/>
  <c r="AS400" i="3"/>
  <c r="IU399" i="3"/>
  <c r="II399" i="3"/>
  <c r="GY399" i="3"/>
  <c r="GM399" i="3"/>
  <c r="FC399" i="3"/>
  <c r="EN399" i="3"/>
  <c r="DP399" i="3"/>
  <c r="BZ399" i="3"/>
  <c r="BB399" i="3"/>
  <c r="F399" i="3"/>
  <c r="LL398" i="3"/>
  <c r="KN398" i="3"/>
  <c r="JP398" i="3"/>
  <c r="GG398" i="3"/>
  <c r="FU398" i="3"/>
  <c r="EK398" i="3"/>
  <c r="DY398" i="3"/>
  <c r="CO398" i="3"/>
  <c r="BZ398" i="3"/>
  <c r="BB398" i="3"/>
  <c r="O398" i="3"/>
  <c r="LC397" i="3"/>
  <c r="KN397" i="3"/>
  <c r="JP397" i="3"/>
  <c r="HZ397" i="3"/>
  <c r="HB397" i="3"/>
  <c r="GS397" i="3"/>
  <c r="GM397" i="3"/>
  <c r="GA397" i="3"/>
  <c r="FU397" i="3"/>
  <c r="EW397" i="3"/>
  <c r="EQ397" i="3"/>
  <c r="EE397" i="3"/>
  <c r="DY397" i="3"/>
  <c r="AG397" i="3"/>
  <c r="I397" i="3"/>
  <c r="JV396" i="3"/>
  <c r="IX396" i="3"/>
  <c r="HH396" i="3"/>
  <c r="GJ396" i="3"/>
  <c r="GA396" i="3"/>
  <c r="FU396" i="3"/>
  <c r="FI396" i="3"/>
  <c r="FC396" i="3"/>
  <c r="DG396" i="3"/>
  <c r="CI396" i="3"/>
  <c r="CC396" i="3"/>
  <c r="BQ396" i="3"/>
  <c r="BK396" i="3"/>
  <c r="L396" i="3"/>
  <c r="LF395" i="3"/>
  <c r="KW395" i="3"/>
  <c r="KQ395" i="3"/>
  <c r="KE395" i="3"/>
  <c r="JY395" i="3"/>
  <c r="GA395" i="3"/>
  <c r="FC395" i="3"/>
  <c r="EE395" i="3"/>
  <c r="BN395" i="3"/>
  <c r="O395" i="3"/>
  <c r="LO394" i="3"/>
  <c r="LC394" i="3"/>
  <c r="KE394" i="3"/>
  <c r="JG394" i="3"/>
  <c r="II394" i="3"/>
  <c r="HN394" i="3"/>
  <c r="HH394" i="3"/>
  <c r="HB394" i="3"/>
  <c r="GP394" i="3"/>
  <c r="GJ394" i="3"/>
  <c r="GD394" i="3"/>
  <c r="FR394" i="3"/>
  <c r="FL394" i="3"/>
  <c r="FF394" i="3"/>
  <c r="DD394" i="3"/>
  <c r="CF394" i="3"/>
  <c r="BH394" i="3"/>
  <c r="O394" i="3"/>
  <c r="JM393" i="3"/>
  <c r="IO393" i="3"/>
  <c r="HN393" i="3"/>
  <c r="HB393" i="3"/>
  <c r="GV393" i="3"/>
  <c r="GJ393" i="3"/>
  <c r="FL393" i="3"/>
  <c r="EN393" i="3"/>
  <c r="CC393" i="3"/>
  <c r="BE393" i="3"/>
  <c r="AG393" i="3"/>
  <c r="U393" i="3"/>
  <c r="O393" i="3"/>
  <c r="KW392" i="3"/>
  <c r="JY392" i="3"/>
  <c r="HN392" i="3"/>
  <c r="GP392" i="3"/>
  <c r="FO392" i="3"/>
  <c r="FC392" i="3"/>
  <c r="EW392" i="3"/>
  <c r="EK392" i="3"/>
  <c r="DM392" i="3"/>
  <c r="CO392" i="3"/>
  <c r="JG391" i="3"/>
  <c r="EW390" i="3"/>
  <c r="EK390" i="3"/>
  <c r="EE390" i="3"/>
  <c r="CX390" i="3"/>
  <c r="CR390" i="3"/>
  <c r="CL390" i="3"/>
  <c r="BZ390" i="3"/>
  <c r="BT390" i="3"/>
  <c r="BN390" i="3"/>
  <c r="AA390" i="3"/>
  <c r="GD389" i="3"/>
  <c r="FF389" i="3"/>
  <c r="DP389" i="3"/>
  <c r="CR389" i="3"/>
  <c r="CI389" i="3"/>
  <c r="CC389" i="3"/>
  <c r="BQ389" i="3"/>
  <c r="BK389" i="3"/>
  <c r="AM389" i="3"/>
  <c r="F389" i="3"/>
  <c r="LR388" i="3"/>
  <c r="HT388" i="3"/>
  <c r="DY388" i="3"/>
  <c r="DM388" i="3"/>
  <c r="DG388" i="3"/>
  <c r="CU388" i="3"/>
  <c r="BZ388" i="3"/>
  <c r="BT388" i="3"/>
  <c r="BN388" i="3"/>
  <c r="BB388" i="3"/>
  <c r="AV388" i="3"/>
  <c r="AP388" i="3"/>
  <c r="KH387" i="3"/>
  <c r="JV387" i="3"/>
  <c r="JP387" i="3"/>
  <c r="JD387" i="3"/>
  <c r="II387" i="3"/>
  <c r="IC387" i="3"/>
  <c r="HW387" i="3"/>
  <c r="HK387" i="3"/>
  <c r="HE387" i="3"/>
  <c r="GY387" i="3"/>
  <c r="CX387" i="3"/>
  <c r="CL387" i="3"/>
  <c r="CF387" i="3"/>
  <c r="BT387" i="3"/>
  <c r="AY387" i="3"/>
  <c r="AS387" i="3"/>
  <c r="AM387" i="3"/>
  <c r="X387" i="3"/>
  <c r="I387" i="3"/>
  <c r="LF386" i="3"/>
  <c r="KH386" i="3"/>
  <c r="JS386" i="3"/>
  <c r="JM386" i="3"/>
  <c r="JA386" i="3"/>
  <c r="IU386" i="3"/>
  <c r="HW386" i="3"/>
  <c r="HQ386" i="3"/>
  <c r="HE386" i="3"/>
  <c r="GY386" i="3"/>
  <c r="DA386" i="3"/>
  <c r="AG386" i="3"/>
  <c r="I386" i="3"/>
  <c r="IL385" i="3"/>
  <c r="HZ385" i="3"/>
  <c r="GP385" i="3"/>
  <c r="GD385" i="3"/>
  <c r="ET385" i="3"/>
  <c r="DY385" i="3"/>
  <c r="DA385" i="3"/>
  <c r="BW385" i="3"/>
  <c r="AY385" i="3"/>
  <c r="AM385" i="3"/>
  <c r="KW384" i="3"/>
  <c r="JY384" i="3"/>
  <c r="GJ384" i="3"/>
  <c r="FX384" i="3"/>
  <c r="EN384" i="3"/>
  <c r="EB384" i="3"/>
  <c r="CR384" i="3"/>
  <c r="BW384" i="3"/>
  <c r="AY384" i="3"/>
  <c r="AA384" i="3"/>
  <c r="U384" i="3"/>
  <c r="JA383" i="3"/>
  <c r="IC383" i="3"/>
  <c r="GY383" i="3"/>
  <c r="GA383" i="3"/>
  <c r="FL383" i="3"/>
  <c r="FF383" i="3"/>
  <c r="ET383" i="3"/>
  <c r="EN383" i="3"/>
  <c r="DP383" i="3"/>
  <c r="DJ383" i="3"/>
  <c r="CX383" i="3"/>
  <c r="CR383" i="3"/>
  <c r="JM382" i="3"/>
  <c r="JG382" i="3"/>
  <c r="II382" i="3"/>
  <c r="HW382" i="3"/>
  <c r="GY382" i="3"/>
  <c r="GM382" i="3"/>
  <c r="GG382" i="3"/>
  <c r="FU382" i="3"/>
  <c r="FO382" i="3"/>
  <c r="FI382" i="3"/>
  <c r="EQ382" i="3"/>
  <c r="DJ382" i="3"/>
  <c r="DD382" i="3"/>
  <c r="CC382" i="3"/>
  <c r="BW382" i="3"/>
  <c r="AY382" i="3"/>
  <c r="F382" i="3"/>
  <c r="LR381" i="3"/>
  <c r="KT381" i="3"/>
  <c r="HK381" i="3"/>
  <c r="GS381" i="3"/>
  <c r="CU381" i="3"/>
  <c r="U381" i="3"/>
  <c r="LI380" i="3"/>
  <c r="IF380" i="3"/>
  <c r="HH380" i="3"/>
  <c r="GJ380" i="3"/>
  <c r="FL380" i="3"/>
  <c r="DA380" i="3"/>
  <c r="AA380" i="3"/>
  <c r="LF379" i="3"/>
  <c r="KH379" i="3"/>
  <c r="HW379" i="3"/>
  <c r="BZ379" i="3"/>
  <c r="BB379" i="3"/>
  <c r="AD379" i="3"/>
  <c r="GM377" i="3"/>
  <c r="CU377" i="3"/>
  <c r="KZ376" i="3"/>
  <c r="KB376" i="3"/>
  <c r="JD376" i="3"/>
  <c r="IF376" i="3"/>
  <c r="FU376" i="3"/>
  <c r="LF375" i="3"/>
  <c r="IU375" i="3"/>
  <c r="HK375" i="3"/>
  <c r="GY375" i="3"/>
  <c r="FL375" i="3"/>
  <c r="EN375" i="3"/>
  <c r="BB375" i="3"/>
  <c r="JP374" i="3"/>
  <c r="IR374" i="3"/>
  <c r="HT374" i="3"/>
  <c r="GV374" i="3"/>
  <c r="FX374" i="3"/>
  <c r="FO374" i="3"/>
  <c r="FI374" i="3"/>
  <c r="EW374" i="3"/>
  <c r="EQ374" i="3"/>
  <c r="AS374" i="3"/>
  <c r="JG373" i="3"/>
  <c r="IU373" i="3"/>
  <c r="HK373" i="3"/>
  <c r="GV373" i="3"/>
  <c r="CL373" i="3"/>
  <c r="BN373" i="3"/>
  <c r="AP373" i="3"/>
  <c r="AA373" i="3"/>
  <c r="JM372" i="3"/>
  <c r="IC372" i="3"/>
  <c r="HQ372" i="3"/>
  <c r="GS372" i="3"/>
  <c r="GD372" i="3"/>
  <c r="FF372" i="3"/>
  <c r="BT372" i="3"/>
  <c r="AV372" i="3"/>
  <c r="X372" i="3"/>
  <c r="R372" i="3"/>
  <c r="KH371" i="3"/>
  <c r="JJ371" i="3"/>
  <c r="JA371" i="3"/>
  <c r="IU371" i="3"/>
  <c r="GM371" i="3"/>
  <c r="GA371" i="3"/>
  <c r="FL371" i="3"/>
  <c r="CX371" i="3"/>
  <c r="BZ371" i="3"/>
  <c r="BB371" i="3"/>
  <c r="AS371" i="3"/>
  <c r="O371" i="3"/>
  <c r="HW370" i="3"/>
  <c r="HK370" i="3"/>
  <c r="FO370" i="3"/>
  <c r="ET370" i="3"/>
  <c r="DV370" i="3"/>
  <c r="DJ370" i="3"/>
  <c r="AV370" i="3"/>
  <c r="LF369" i="3"/>
  <c r="KH369" i="3"/>
  <c r="JJ369" i="3"/>
  <c r="IL369" i="3"/>
  <c r="HW369" i="3"/>
  <c r="HQ369" i="3"/>
  <c r="HE369" i="3"/>
  <c r="GY369" i="3"/>
  <c r="DA369" i="3"/>
  <c r="CO369" i="3"/>
  <c r="BE369" i="3"/>
  <c r="AG369" i="3"/>
  <c r="I369" i="3"/>
  <c r="LR368" i="3"/>
  <c r="IR368" i="3"/>
  <c r="HT368" i="3"/>
  <c r="GV368" i="3"/>
  <c r="FX368" i="3"/>
  <c r="FI368" i="3"/>
  <c r="FC368" i="3"/>
  <c r="EQ368" i="3"/>
  <c r="EK368" i="3"/>
  <c r="AM368" i="3"/>
  <c r="JA367" i="3"/>
  <c r="IO367" i="3"/>
  <c r="HE367" i="3"/>
  <c r="GJ367" i="3"/>
  <c r="FL367" i="3"/>
  <c r="CL367" i="3"/>
  <c r="BN367" i="3"/>
  <c r="AP367" i="3"/>
  <c r="AD367" i="3"/>
  <c r="KZ366" i="3"/>
  <c r="JD366" i="3"/>
  <c r="HQ366" i="3"/>
  <c r="HK366" i="3"/>
  <c r="HE366" i="3"/>
  <c r="GY366" i="3"/>
  <c r="GS366" i="3"/>
  <c r="CU366" i="3"/>
  <c r="CI366" i="3"/>
  <c r="AY366" i="3"/>
  <c r="O366" i="3"/>
  <c r="LL365" i="3"/>
  <c r="KZ365" i="3"/>
  <c r="IL365" i="3"/>
  <c r="GP365" i="3"/>
  <c r="FC365" i="3"/>
  <c r="EW365" i="3"/>
  <c r="EQ365" i="3"/>
  <c r="EK365" i="3"/>
  <c r="EE365" i="3"/>
  <c r="I365" i="3"/>
  <c r="KQ364" i="3"/>
  <c r="KE364" i="3"/>
  <c r="IU364" i="3"/>
  <c r="HZ364" i="3"/>
  <c r="HB364" i="3"/>
  <c r="GP364" i="3"/>
  <c r="EB364" i="3"/>
  <c r="CF364" i="3"/>
  <c r="AS364" i="3"/>
  <c r="AD364" i="3"/>
  <c r="I364" i="3"/>
  <c r="IC363" i="3"/>
  <c r="HQ363" i="3"/>
  <c r="GG363" i="3"/>
  <c r="FL363" i="3"/>
  <c r="EN363" i="3"/>
  <c r="EB363" i="3"/>
  <c r="BN363" i="3"/>
  <c r="KB362" i="3"/>
  <c r="IF362" i="3"/>
  <c r="GS362" i="3"/>
  <c r="GM362" i="3"/>
  <c r="GG362" i="3"/>
  <c r="GA362" i="3"/>
  <c r="FU362" i="3"/>
  <c r="BW362" i="3"/>
  <c r="BK362" i="3"/>
  <c r="AM362" i="3"/>
  <c r="AG362" i="3"/>
  <c r="IO361" i="3"/>
  <c r="IC361" i="3"/>
  <c r="GS361" i="3"/>
  <c r="FX361" i="3"/>
  <c r="EZ361" i="3"/>
  <c r="EN361" i="3"/>
  <c r="BZ361" i="3"/>
  <c r="AD361" i="3"/>
  <c r="X361" i="3"/>
  <c r="R361" i="3"/>
  <c r="KN360" i="3"/>
  <c r="IR360" i="3"/>
  <c r="HE360" i="3"/>
  <c r="GY360" i="3"/>
  <c r="GS360" i="3"/>
  <c r="GM360" i="3"/>
  <c r="GG360" i="3"/>
  <c r="CI360" i="3"/>
  <c r="BW360" i="3"/>
  <c r="AM360" i="3"/>
  <c r="AG360" i="3"/>
  <c r="I360" i="3"/>
  <c r="LI359" i="3"/>
  <c r="LC359" i="3"/>
  <c r="HE359" i="3"/>
  <c r="GS359" i="3"/>
  <c r="FI359" i="3"/>
  <c r="EN359" i="3"/>
  <c r="DP359" i="3"/>
  <c r="AP359" i="3"/>
  <c r="KZ358" i="3"/>
  <c r="JM358" i="3"/>
  <c r="JG358" i="3"/>
  <c r="JA358" i="3"/>
  <c r="IU358" i="3"/>
  <c r="IO358" i="3"/>
  <c r="EQ358" i="3"/>
  <c r="EE358" i="3"/>
  <c r="CU358" i="3"/>
  <c r="BZ358" i="3"/>
  <c r="BB358" i="3"/>
  <c r="O358" i="3"/>
  <c r="LI357" i="3"/>
  <c r="KN357" i="3"/>
  <c r="JP357" i="3"/>
  <c r="GP357" i="3"/>
  <c r="FR357" i="3"/>
  <c r="ET357" i="3"/>
  <c r="DV357" i="3"/>
  <c r="DG357" i="3"/>
  <c r="DA357" i="3"/>
  <c r="CO357" i="3"/>
  <c r="CI357" i="3"/>
  <c r="X357" i="3"/>
  <c r="LO356" i="3"/>
  <c r="LC356" i="3"/>
  <c r="KW356" i="3"/>
  <c r="GY356" i="3"/>
  <c r="GM356" i="3"/>
  <c r="FC356" i="3"/>
  <c r="EH356" i="3"/>
  <c r="DJ356" i="3"/>
  <c r="F356" i="3"/>
  <c r="LR355" i="3"/>
  <c r="KT355" i="3"/>
  <c r="JV355" i="3"/>
  <c r="JG355" i="3"/>
  <c r="JA355" i="3"/>
  <c r="IO355" i="3"/>
  <c r="II355" i="3"/>
  <c r="EK355" i="3"/>
  <c r="DY355" i="3"/>
  <c r="CO355" i="3"/>
  <c r="BT355" i="3"/>
  <c r="AV355" i="3"/>
  <c r="U355" i="3"/>
  <c r="LC354" i="3"/>
  <c r="KH354" i="3"/>
  <c r="JJ354" i="3"/>
  <c r="GD354" i="3"/>
  <c r="FF354" i="3"/>
  <c r="EH354" i="3"/>
  <c r="DJ354" i="3"/>
  <c r="DA354" i="3"/>
  <c r="CU354" i="3"/>
  <c r="CI354" i="3"/>
  <c r="CC354" i="3"/>
  <c r="I354" i="3"/>
  <c r="KK353" i="3"/>
  <c r="JV353" i="3"/>
  <c r="IX353" i="3"/>
  <c r="FL353" i="3"/>
  <c r="EN353" i="3"/>
  <c r="DP353" i="3"/>
  <c r="CR353" i="3"/>
  <c r="CI353" i="3"/>
  <c r="CC353" i="3"/>
  <c r="BQ353" i="3"/>
  <c r="BK353" i="3"/>
  <c r="L353" i="3"/>
  <c r="LF352" i="3"/>
  <c r="KW352" i="3"/>
  <c r="KQ352" i="3"/>
  <c r="KE352" i="3"/>
  <c r="JY352" i="3"/>
  <c r="GA352" i="3"/>
  <c r="FO352" i="3"/>
  <c r="EE352" i="3"/>
  <c r="DP352" i="3"/>
  <c r="CR352" i="3"/>
  <c r="U352" i="3"/>
  <c r="KW351" i="3"/>
  <c r="KK351" i="3"/>
  <c r="JA351" i="3"/>
  <c r="IL351" i="3"/>
  <c r="HN351" i="3"/>
  <c r="EB351" i="3"/>
  <c r="DD351" i="3"/>
  <c r="CF351" i="3"/>
  <c r="BH351" i="3"/>
  <c r="AY351" i="3"/>
  <c r="AS351" i="3"/>
  <c r="X351" i="3"/>
  <c r="I351" i="3"/>
  <c r="II350" i="3"/>
  <c r="HW350" i="3"/>
  <c r="GM350" i="3"/>
  <c r="FX350" i="3"/>
  <c r="EZ350" i="3"/>
  <c r="BN350" i="3"/>
  <c r="AP350" i="3"/>
  <c r="AD350" i="3"/>
  <c r="X350" i="3"/>
  <c r="KB349" i="3"/>
  <c r="JD349" i="3"/>
  <c r="IF349" i="3"/>
  <c r="HH349" i="3"/>
  <c r="GY349" i="3"/>
  <c r="GS349" i="3"/>
  <c r="GG349" i="3"/>
  <c r="GA349" i="3"/>
  <c r="CC349" i="3"/>
  <c r="BQ349" i="3"/>
  <c r="KQ348" i="3"/>
  <c r="KE348" i="3"/>
  <c r="IU348" i="3"/>
  <c r="HH348" i="3"/>
  <c r="ET348" i="3"/>
  <c r="EH348" i="3"/>
  <c r="DV348" i="3"/>
  <c r="CU348" i="3"/>
  <c r="CO348" i="3"/>
  <c r="CI348" i="3"/>
  <c r="HZ347" i="3"/>
  <c r="GP347" i="3"/>
  <c r="FX346" i="3"/>
  <c r="EZ346" i="3"/>
  <c r="CU316" i="3"/>
  <c r="CO316" i="3"/>
  <c r="CI316" i="3"/>
  <c r="CC316" i="3"/>
  <c r="BW316" i="3"/>
  <c r="JP315" i="3"/>
  <c r="AS315" i="3"/>
  <c r="DM311" i="3"/>
  <c r="HK310" i="3"/>
  <c r="LI347" i="3"/>
  <c r="LC347" i="3"/>
  <c r="KW347" i="3"/>
  <c r="KQ347" i="3"/>
  <c r="EH347" i="3"/>
  <c r="CX347" i="3"/>
  <c r="IU346" i="3"/>
  <c r="IO346" i="3"/>
  <c r="II346" i="3"/>
  <c r="IC346" i="3"/>
  <c r="GY345" i="3"/>
  <c r="GG345" i="3"/>
  <c r="GA345" i="3"/>
  <c r="FU345" i="3"/>
  <c r="FI345" i="3"/>
  <c r="FC345" i="3"/>
  <c r="KB344" i="3"/>
  <c r="JD344" i="3"/>
  <c r="DM344" i="3"/>
  <c r="DG344" i="3"/>
  <c r="CU344" i="3"/>
  <c r="CO344" i="3"/>
  <c r="II343" i="3"/>
  <c r="IC343" i="3"/>
  <c r="EH343" i="3"/>
  <c r="BK343" i="3"/>
  <c r="BE343" i="3"/>
  <c r="AY343" i="3"/>
  <c r="AS343" i="3"/>
  <c r="LO342" i="3"/>
  <c r="LI342" i="3"/>
  <c r="LC342" i="3"/>
  <c r="HH342" i="3"/>
  <c r="EK342" i="3"/>
  <c r="EE342" i="3"/>
  <c r="DY342" i="3"/>
  <c r="DS342" i="3"/>
  <c r="JG341" i="3"/>
  <c r="JA341" i="3"/>
  <c r="IU341" i="3"/>
  <c r="IO341" i="3"/>
  <c r="ET341" i="3"/>
  <c r="BW341" i="3"/>
  <c r="BQ341" i="3"/>
  <c r="BK341" i="3"/>
  <c r="BE341" i="3"/>
  <c r="HH340" i="3"/>
  <c r="IL339" i="3"/>
  <c r="AP339" i="3"/>
  <c r="LL338" i="3"/>
  <c r="IU338" i="3"/>
  <c r="IO338" i="3"/>
  <c r="II338" i="3"/>
  <c r="IC338" i="3"/>
  <c r="EB338" i="3"/>
  <c r="BK338" i="3"/>
  <c r="BE338" i="3"/>
  <c r="AY338" i="3"/>
  <c r="AS338" i="3"/>
  <c r="HZ337" i="3"/>
  <c r="AP337" i="3"/>
  <c r="LL336" i="3"/>
  <c r="IO336" i="3"/>
  <c r="II336" i="3"/>
  <c r="IC336" i="3"/>
  <c r="HW336" i="3"/>
  <c r="EB336" i="3"/>
  <c r="BE336" i="3"/>
  <c r="AY336" i="3"/>
  <c r="AS336" i="3"/>
  <c r="LO335" i="3"/>
  <c r="LI335" i="3"/>
  <c r="LC335" i="3"/>
  <c r="KW335" i="3"/>
  <c r="IO335" i="3"/>
  <c r="FX335" i="3"/>
  <c r="DY335" i="3"/>
  <c r="CF335" i="3"/>
  <c r="X335" i="3"/>
  <c r="L335" i="3"/>
  <c r="JG334" i="3"/>
  <c r="IF334" i="3"/>
  <c r="HZ334" i="3"/>
  <c r="HN334" i="3"/>
  <c r="GM334" i="3"/>
  <c r="FC334" i="3"/>
  <c r="BE334" i="3"/>
  <c r="LI333" i="3"/>
  <c r="JY333" i="3"/>
  <c r="JM333" i="3"/>
  <c r="JA333" i="3"/>
  <c r="IO333" i="3"/>
  <c r="GP333" i="3"/>
  <c r="GJ333" i="3"/>
  <c r="GD333" i="3"/>
  <c r="FX333" i="3"/>
  <c r="FR333" i="3"/>
  <c r="FL333" i="3"/>
  <c r="FF333" i="3"/>
  <c r="EZ333" i="3"/>
  <c r="BB333" i="3"/>
  <c r="X333" i="3"/>
  <c r="L333" i="3"/>
  <c r="KZ332" i="3"/>
  <c r="KH332" i="3"/>
  <c r="JD332" i="3"/>
  <c r="HE332" i="3"/>
  <c r="GS332" i="3"/>
  <c r="EE332" i="3"/>
  <c r="DS332" i="3"/>
  <c r="CI332" i="3"/>
  <c r="BW332" i="3"/>
  <c r="AP332" i="3"/>
  <c r="X332" i="3"/>
  <c r="LL331" i="3"/>
  <c r="LF331" i="3"/>
  <c r="KZ331" i="3"/>
  <c r="KT331" i="3"/>
  <c r="GV331" i="3"/>
  <c r="GJ331" i="3"/>
  <c r="EE331" i="3"/>
  <c r="CC331" i="3"/>
  <c r="BQ331" i="3"/>
  <c r="R331" i="3"/>
  <c r="LR330" i="3"/>
  <c r="JY330" i="3"/>
  <c r="JG330" i="3"/>
  <c r="IU330" i="3"/>
  <c r="HH330" i="3"/>
  <c r="HB330" i="3"/>
  <c r="GV330" i="3"/>
  <c r="GP330" i="3"/>
  <c r="EH330" i="3"/>
  <c r="BW330" i="3"/>
  <c r="BK330" i="3"/>
  <c r="AY330" i="3"/>
  <c r="AM330" i="3"/>
  <c r="L330" i="3"/>
  <c r="KZ329" i="3"/>
  <c r="JG329" i="3"/>
  <c r="HE329" i="3"/>
  <c r="GS329" i="3"/>
  <c r="GG329" i="3"/>
  <c r="DP329" i="3"/>
  <c r="BW329" i="3"/>
  <c r="LO328" i="3"/>
  <c r="KH328" i="3"/>
  <c r="KB328" i="3"/>
  <c r="JV328" i="3"/>
  <c r="HN328" i="3"/>
  <c r="FC328" i="3"/>
  <c r="EQ328" i="3"/>
  <c r="EE328" i="3"/>
  <c r="CX328" i="3"/>
  <c r="CR328" i="3"/>
  <c r="CL328" i="3"/>
  <c r="AD328" i="3"/>
  <c r="R328" i="3"/>
  <c r="F328" i="3"/>
  <c r="KQ327" i="3"/>
  <c r="IO327" i="3"/>
  <c r="IC327" i="3"/>
  <c r="HQ327" i="3"/>
  <c r="EZ327" i="3"/>
  <c r="DG327" i="3"/>
  <c r="BE327" i="3"/>
  <c r="AS327" i="3"/>
  <c r="KE326" i="3"/>
  <c r="JS326" i="3"/>
  <c r="JG326" i="3"/>
  <c r="GP326" i="3"/>
  <c r="EW326" i="3"/>
  <c r="CU326" i="3"/>
  <c r="BZ326" i="3"/>
  <c r="BT326" i="3"/>
  <c r="BN326" i="3"/>
  <c r="F326" i="3"/>
  <c r="LL325" i="3"/>
  <c r="KB325" i="3"/>
  <c r="JG325" i="3"/>
  <c r="HW325" i="3"/>
  <c r="FI325" i="3"/>
  <c r="EW325" i="3"/>
  <c r="DM325" i="3"/>
  <c r="DA325" i="3"/>
  <c r="BT325" i="3"/>
  <c r="BN325" i="3"/>
  <c r="BH325" i="3"/>
  <c r="BB325" i="3"/>
  <c r="F325" i="3"/>
  <c r="JV324" i="3"/>
  <c r="JJ324" i="3"/>
  <c r="HZ324" i="3"/>
  <c r="HE324" i="3"/>
  <c r="FU324" i="3"/>
  <c r="DG324" i="3"/>
  <c r="CU324" i="3"/>
  <c r="BK324" i="3"/>
  <c r="AY324" i="3"/>
  <c r="AM324" i="3"/>
  <c r="R324" i="3"/>
  <c r="L324" i="3"/>
  <c r="LL323" i="3"/>
  <c r="KB323" i="3"/>
  <c r="HN323" i="3"/>
  <c r="HB323" i="3"/>
  <c r="FR323" i="3"/>
  <c r="FF323" i="3"/>
  <c r="DY323" i="3"/>
  <c r="DS323" i="3"/>
  <c r="DM323" i="3"/>
  <c r="DG323" i="3"/>
  <c r="LO322" i="3"/>
  <c r="LC322" i="3"/>
  <c r="JS322" i="3"/>
  <c r="IX322" i="3"/>
  <c r="HN322" i="3"/>
  <c r="EZ322" i="3"/>
  <c r="DD322" i="3"/>
  <c r="BK322" i="3"/>
  <c r="BE322" i="3"/>
  <c r="AY322" i="3"/>
  <c r="AS322" i="3"/>
  <c r="F322" i="3"/>
  <c r="LR321" i="3"/>
  <c r="LF321" i="3"/>
  <c r="JY321" i="3"/>
  <c r="JS321" i="3"/>
  <c r="JM321" i="3"/>
  <c r="JG321" i="3"/>
  <c r="FI321" i="3"/>
  <c r="EW321" i="3"/>
  <c r="DM321" i="3"/>
  <c r="CR321" i="3"/>
  <c r="BH321" i="3"/>
  <c r="AG321" i="3"/>
  <c r="LR320" i="3"/>
  <c r="JD320" i="3"/>
  <c r="IR320" i="3"/>
  <c r="HH320" i="3"/>
  <c r="GV320" i="3"/>
  <c r="FO320" i="3"/>
  <c r="FI320" i="3"/>
  <c r="FC320" i="3"/>
  <c r="EW320" i="3"/>
  <c r="AY320" i="3"/>
  <c r="AM320" i="3"/>
  <c r="I320" i="3"/>
  <c r="JM319" i="3"/>
  <c r="JA319" i="3"/>
  <c r="HQ319" i="3"/>
  <c r="GV319" i="3"/>
  <c r="FX319" i="3"/>
  <c r="FL319" i="3"/>
  <c r="GG318" i="3"/>
  <c r="FO318" i="3"/>
  <c r="FI318" i="3"/>
  <c r="FC318" i="3"/>
  <c r="JP317" i="3"/>
  <c r="IX317" i="3"/>
  <c r="IL317" i="3"/>
  <c r="GY317" i="3"/>
  <c r="GS317" i="3"/>
  <c r="GM317" i="3"/>
  <c r="GG317" i="3"/>
  <c r="CF317" i="3"/>
  <c r="BN317" i="3"/>
  <c r="BB317" i="3"/>
  <c r="JY316" i="3"/>
  <c r="JS316" i="3"/>
  <c r="JM316" i="3"/>
  <c r="JG316" i="3"/>
  <c r="FF316" i="3"/>
  <c r="AS316" i="3"/>
  <c r="U316" i="3"/>
  <c r="FC314" i="3"/>
  <c r="CI379" i="3"/>
  <c r="U379" i="3"/>
  <c r="GV378" i="3"/>
  <c r="FX378" i="3"/>
  <c r="DM378" i="3"/>
  <c r="CC378" i="3"/>
  <c r="BQ378" i="3"/>
  <c r="LO377" i="3"/>
  <c r="LI377" i="3"/>
  <c r="LC377" i="3"/>
  <c r="II377" i="3"/>
  <c r="EH377" i="3"/>
  <c r="DJ377" i="3"/>
  <c r="CL377" i="3"/>
  <c r="BN377" i="3"/>
  <c r="LI376" i="3"/>
  <c r="JY376" i="3"/>
  <c r="JM376" i="3"/>
  <c r="HZ376" i="3"/>
  <c r="HB376" i="3"/>
  <c r="FL376" i="3"/>
  <c r="EN376" i="3"/>
  <c r="EE376" i="3"/>
  <c r="DM376" i="3"/>
  <c r="DG376" i="3"/>
  <c r="DA376" i="3"/>
  <c r="IL375" i="3"/>
  <c r="HN375" i="3"/>
  <c r="GP375" i="3"/>
  <c r="FR375" i="3"/>
  <c r="EQ375" i="3"/>
  <c r="EK375" i="3"/>
  <c r="EE375" i="3"/>
  <c r="BK375" i="3"/>
  <c r="AM375" i="3"/>
  <c r="JY374" i="3"/>
  <c r="IO374" i="3"/>
  <c r="IC374" i="3"/>
  <c r="GG374" i="3"/>
  <c r="FR374" i="3"/>
  <c r="BH374" i="3"/>
  <c r="JV373" i="3"/>
  <c r="IX373" i="3"/>
  <c r="HZ373" i="3"/>
  <c r="HB373" i="3"/>
  <c r="GS373" i="3"/>
  <c r="GM373" i="3"/>
  <c r="GA373" i="3"/>
  <c r="FU373" i="3"/>
  <c r="BW373" i="3"/>
  <c r="BK373" i="3"/>
  <c r="AG373" i="3"/>
  <c r="X373" i="3"/>
  <c r="R373" i="3"/>
  <c r="JD372" i="3"/>
  <c r="IF372" i="3"/>
  <c r="HH372" i="3"/>
  <c r="GJ372" i="3"/>
  <c r="GA372" i="3"/>
  <c r="FI372" i="3"/>
  <c r="FC372" i="3"/>
  <c r="EW372" i="3"/>
  <c r="CC372" i="3"/>
  <c r="AS372" i="3"/>
  <c r="U372" i="3"/>
  <c r="KE371" i="3"/>
  <c r="JS371" i="3"/>
  <c r="JD371" i="3"/>
  <c r="GP371" i="3"/>
  <c r="FR371" i="3"/>
  <c r="FI371" i="3"/>
  <c r="FC371" i="3"/>
  <c r="CU371" i="3"/>
  <c r="CI371" i="3"/>
  <c r="AV371" i="3"/>
  <c r="U371" i="3"/>
  <c r="L371" i="3"/>
  <c r="IF370" i="3"/>
  <c r="HH370" i="3"/>
  <c r="GJ370" i="3"/>
  <c r="EW370" i="3"/>
  <c r="EQ370" i="3"/>
  <c r="EK370" i="3"/>
  <c r="EE370" i="3"/>
  <c r="DY370" i="3"/>
  <c r="AM370" i="3"/>
  <c r="KK369" i="3"/>
  <c r="JY369" i="3"/>
  <c r="IO369" i="3"/>
  <c r="HT369" i="3"/>
  <c r="GV369" i="3"/>
  <c r="DV369" i="3"/>
  <c r="CX369" i="3"/>
  <c r="BZ369" i="3"/>
  <c r="BB369" i="3"/>
  <c r="AM369" i="3"/>
  <c r="L369" i="3"/>
  <c r="HW368" i="3"/>
  <c r="HK368" i="3"/>
  <c r="GA368" i="3"/>
  <c r="FF368" i="3"/>
  <c r="EH368" i="3"/>
  <c r="BH368" i="3"/>
  <c r="JV367" i="3"/>
  <c r="IX367" i="3"/>
  <c r="HZ367" i="3"/>
  <c r="GM367" i="3"/>
  <c r="GG367" i="3"/>
  <c r="GA367" i="3"/>
  <c r="FU367" i="3"/>
  <c r="FO367" i="3"/>
  <c r="BQ367" i="3"/>
  <c r="BE367" i="3"/>
  <c r="AA367" i="3"/>
  <c r="O367" i="3"/>
  <c r="KE366" i="3"/>
  <c r="JS366" i="3"/>
  <c r="II366" i="3"/>
  <c r="HN366" i="3"/>
  <c r="GP366" i="3"/>
  <c r="GD366" i="3"/>
  <c r="DP366" i="3"/>
  <c r="BT366" i="3"/>
  <c r="R366" i="3"/>
  <c r="LO365" i="3"/>
  <c r="HQ365" i="3"/>
  <c r="HE365" i="3"/>
  <c r="FU365" i="3"/>
  <c r="EZ365" i="3"/>
  <c r="EB365" i="3"/>
  <c r="DP365" i="3"/>
  <c r="BB365" i="3"/>
  <c r="LL364" i="3"/>
  <c r="JP364" i="3"/>
  <c r="IC364" i="3"/>
  <c r="HW364" i="3"/>
  <c r="HQ364" i="3"/>
  <c r="HK364" i="3"/>
  <c r="HE364" i="3"/>
  <c r="DG364" i="3"/>
  <c r="CU364" i="3"/>
  <c r="BK364" i="3"/>
  <c r="AP364" i="3"/>
  <c r="L364" i="3"/>
  <c r="LL363" i="3"/>
  <c r="IX363" i="3"/>
  <c r="HB363" i="3"/>
  <c r="FO363" i="3"/>
  <c r="FI363" i="3"/>
  <c r="FC363" i="3"/>
  <c r="EW363" i="3"/>
  <c r="EQ363" i="3"/>
  <c r="AS363" i="3"/>
  <c r="JG362" i="3"/>
  <c r="IU362" i="3"/>
  <c r="HK362" i="3"/>
  <c r="GP362" i="3"/>
  <c r="FR362" i="3"/>
  <c r="FF362" i="3"/>
  <c r="CR362" i="3"/>
  <c r="AV362" i="3"/>
  <c r="JJ361" i="3"/>
  <c r="HN361" i="3"/>
  <c r="GA361" i="3"/>
  <c r="FU361" i="3"/>
  <c r="FO361" i="3"/>
  <c r="FI361" i="3"/>
  <c r="FC361" i="3"/>
  <c r="BE361" i="3"/>
  <c r="AS361" i="3"/>
  <c r="O361" i="3"/>
  <c r="JS360" i="3"/>
  <c r="JG360" i="3"/>
  <c r="HW360" i="3"/>
  <c r="HB360" i="3"/>
  <c r="GD360" i="3"/>
  <c r="FR360" i="3"/>
  <c r="DD360" i="3"/>
  <c r="BH360" i="3"/>
  <c r="AD360" i="3"/>
  <c r="R360" i="3"/>
  <c r="L360" i="3"/>
  <c r="KZ359" i="3"/>
  <c r="HZ359" i="3"/>
  <c r="HB359" i="3"/>
  <c r="GD359" i="3"/>
  <c r="FF359" i="3"/>
  <c r="EQ359" i="3"/>
  <c r="EK359" i="3"/>
  <c r="DY359" i="3"/>
  <c r="DS359" i="3"/>
  <c r="LO358" i="3"/>
  <c r="KE358" i="3"/>
  <c r="JJ358" i="3"/>
  <c r="IL358" i="3"/>
  <c r="HZ358" i="3"/>
  <c r="FL358" i="3"/>
  <c r="EN358" i="3"/>
  <c r="DP358" i="3"/>
  <c r="CR358" i="3"/>
  <c r="CC358" i="3"/>
  <c r="BW358" i="3"/>
  <c r="BK358" i="3"/>
  <c r="BE358" i="3"/>
  <c r="R358" i="3"/>
  <c r="F358" i="3"/>
  <c r="LF357" i="3"/>
  <c r="KQ357" i="3"/>
  <c r="KK357" i="3"/>
  <c r="JY357" i="3"/>
  <c r="JS357" i="3"/>
  <c r="FU357" i="3"/>
  <c r="FI357" i="3"/>
  <c r="DY357" i="3"/>
  <c r="DD357" i="3"/>
  <c r="CF357" i="3"/>
  <c r="AG357" i="3"/>
  <c r="I357" i="3"/>
  <c r="LR356" i="3"/>
  <c r="KT356" i="3"/>
  <c r="HT356" i="3"/>
  <c r="GV356" i="3"/>
  <c r="FX356" i="3"/>
  <c r="EZ356" i="3"/>
  <c r="EK356" i="3"/>
  <c r="EE356" i="3"/>
  <c r="DS356" i="3"/>
  <c r="DM356" i="3"/>
  <c r="AM356" i="3"/>
  <c r="LI355" i="3"/>
  <c r="JY355" i="3"/>
  <c r="JD355" i="3"/>
  <c r="IF355" i="3"/>
  <c r="FF355" i="3"/>
  <c r="EH355" i="3"/>
  <c r="DJ355" i="3"/>
  <c r="CL355" i="3"/>
  <c r="BW355" i="3"/>
  <c r="BQ355" i="3"/>
  <c r="BE355" i="3"/>
  <c r="AY355" i="3"/>
  <c r="KZ354" i="3"/>
  <c r="KK354" i="3"/>
  <c r="KE354" i="3"/>
  <c r="JS354" i="3"/>
  <c r="JM354" i="3"/>
  <c r="FO354" i="3"/>
  <c r="FC354" i="3"/>
  <c r="DS354" i="3"/>
  <c r="DD354" i="3"/>
  <c r="CF354" i="3"/>
  <c r="F354" i="3"/>
  <c r="KZ353" i="3"/>
  <c r="KB353" i="3"/>
  <c r="JS353" i="3"/>
  <c r="JM353" i="3"/>
  <c r="JA353" i="3"/>
  <c r="IU353" i="3"/>
  <c r="EW353" i="3"/>
  <c r="EK353" i="3"/>
  <c r="DA353" i="3"/>
  <c r="CL353" i="3"/>
  <c r="BN353" i="3"/>
  <c r="AA353" i="3"/>
  <c r="LO352" i="3"/>
  <c r="KZ352" i="3"/>
  <c r="KB352" i="3"/>
  <c r="GP352" i="3"/>
  <c r="FR352" i="3"/>
  <c r="ET352" i="3"/>
  <c r="DV352" i="3"/>
  <c r="DM352" i="3"/>
  <c r="DG352" i="3"/>
  <c r="CU352" i="3"/>
  <c r="CO352" i="3"/>
  <c r="F352" i="3"/>
  <c r="LL351" i="3"/>
  <c r="KN351" i="3"/>
  <c r="JP351" i="3"/>
  <c r="IR351" i="3"/>
  <c r="II351" i="3"/>
  <c r="IC351" i="3"/>
  <c r="HQ351" i="3"/>
  <c r="HK351" i="3"/>
  <c r="DM351" i="3"/>
  <c r="DA351" i="3"/>
  <c r="BQ351" i="3"/>
  <c r="BB351" i="3"/>
  <c r="O351" i="3"/>
  <c r="F351" i="3"/>
  <c r="IX350" i="3"/>
  <c r="HZ350" i="3"/>
  <c r="HB350" i="3"/>
  <c r="GD350" i="3"/>
  <c r="FU350" i="3"/>
  <c r="FO350" i="3"/>
  <c r="FC350" i="3"/>
  <c r="EW350" i="3"/>
  <c r="AY350" i="3"/>
  <c r="AM350" i="3"/>
  <c r="AA350" i="3"/>
  <c r="JM349" i="3"/>
  <c r="JA349" i="3"/>
  <c r="HQ349" i="3"/>
  <c r="HB349" i="3"/>
  <c r="GD349" i="3"/>
  <c r="CR349" i="3"/>
  <c r="BT349" i="3"/>
  <c r="AV349" i="3"/>
  <c r="LF348" i="3"/>
  <c r="KH348" i="3"/>
  <c r="JJ348" i="3"/>
  <c r="IL348" i="3"/>
  <c r="HN348" i="3"/>
  <c r="HE348" i="3"/>
  <c r="GM348" i="3"/>
  <c r="GG348" i="3"/>
  <c r="GA348" i="3"/>
  <c r="DS348" i="3"/>
  <c r="BB348" i="3"/>
  <c r="AP348" i="3"/>
  <c r="F348" i="3"/>
  <c r="KZ347" i="3"/>
  <c r="KN347" i="3"/>
  <c r="JD347" i="3"/>
  <c r="IR347" i="3"/>
  <c r="HQ347" i="3"/>
  <c r="HK347" i="3"/>
  <c r="HE347" i="3"/>
  <c r="GY347" i="3"/>
  <c r="DA347" i="3"/>
  <c r="CO347" i="3"/>
  <c r="BE347" i="3"/>
  <c r="AP347" i="3"/>
  <c r="AA347" i="3"/>
  <c r="O347" i="3"/>
  <c r="LL346" i="3"/>
  <c r="IL346" i="3"/>
  <c r="HZ346" i="3"/>
  <c r="GP346" i="3"/>
  <c r="GD346" i="3"/>
  <c r="FU346" i="3"/>
  <c r="FC346" i="3"/>
  <c r="EW346" i="3"/>
  <c r="KT345" i="3"/>
  <c r="JV345" i="3"/>
  <c r="IX345" i="3"/>
  <c r="DG345" i="3"/>
  <c r="CO345" i="3"/>
  <c r="CI345" i="3"/>
  <c r="CC345" i="3"/>
  <c r="BQ345" i="3"/>
  <c r="BK345" i="3"/>
  <c r="HH344" i="3"/>
  <c r="GJ344" i="3"/>
  <c r="AD344" i="3"/>
  <c r="R344" i="3"/>
  <c r="L344" i="3"/>
  <c r="LF343" i="3"/>
  <c r="GY343" i="3"/>
  <c r="GS343" i="3"/>
  <c r="GM343" i="3"/>
  <c r="GG343" i="3"/>
  <c r="CL343" i="3"/>
  <c r="JY342" i="3"/>
  <c r="JS342" i="3"/>
  <c r="JM342" i="3"/>
  <c r="JG342" i="3"/>
  <c r="FL342" i="3"/>
  <c r="CO342" i="3"/>
  <c r="CI342" i="3"/>
  <c r="CC342" i="3"/>
  <c r="BW342" i="3"/>
  <c r="KH341" i="3"/>
  <c r="HK341" i="3"/>
  <c r="HE341" i="3"/>
  <c r="GY341" i="3"/>
  <c r="GS341" i="3"/>
  <c r="CX341" i="3"/>
  <c r="AD341" i="3"/>
  <c r="X341" i="3"/>
  <c r="R341" i="3"/>
  <c r="L341" i="3"/>
  <c r="FL340" i="3"/>
  <c r="GP339" i="3"/>
  <c r="U339" i="3"/>
  <c r="JP338" i="3"/>
  <c r="GY338" i="3"/>
  <c r="GS338" i="3"/>
  <c r="GM338" i="3"/>
  <c r="GG338" i="3"/>
  <c r="CF338" i="3"/>
  <c r="GD337" i="3"/>
  <c r="JP336" i="3"/>
  <c r="GS336" i="3"/>
  <c r="GM336" i="3"/>
  <c r="GG336" i="3"/>
  <c r="GA336" i="3"/>
  <c r="CF336" i="3"/>
  <c r="CF319" i="3"/>
  <c r="BT319" i="3"/>
  <c r="KQ318" i="3"/>
  <c r="JV318" i="3"/>
  <c r="IX318" i="3"/>
  <c r="IL318" i="3"/>
  <c r="FX318" i="3"/>
  <c r="EZ318" i="3"/>
  <c r="EB318" i="3"/>
  <c r="DD318" i="3"/>
  <c r="CO318" i="3"/>
  <c r="BW318" i="3"/>
  <c r="BQ318" i="3"/>
  <c r="BK318" i="3"/>
  <c r="R318" i="3"/>
  <c r="JM317" i="3"/>
  <c r="HT317" i="3"/>
  <c r="HB317" i="3"/>
  <c r="GP317" i="3"/>
  <c r="EK317" i="3"/>
  <c r="CC317" i="3"/>
  <c r="L317" i="3"/>
  <c r="F317" i="3"/>
  <c r="KT316" i="3"/>
  <c r="KB316" i="3"/>
  <c r="JP316" i="3"/>
  <c r="IC316" i="3"/>
  <c r="HW316" i="3"/>
  <c r="HQ316" i="3"/>
  <c r="HK316" i="3"/>
  <c r="DJ316" i="3"/>
  <c r="LF315" i="3"/>
  <c r="KT315" i="3"/>
  <c r="KH315" i="3"/>
  <c r="IC315" i="3"/>
  <c r="AS313" i="3"/>
  <c r="GM312" i="3"/>
  <c r="DG346" i="3"/>
  <c r="DA346" i="3"/>
  <c r="AM346" i="3"/>
  <c r="KK345" i="3"/>
  <c r="IO345" i="3"/>
  <c r="IC345" i="3"/>
  <c r="HB345" i="3"/>
  <c r="GD345" i="3"/>
  <c r="FF345" i="3"/>
  <c r="CR345" i="3"/>
  <c r="BT345" i="3"/>
  <c r="AV345" i="3"/>
  <c r="LF344" i="3"/>
  <c r="KH344" i="3"/>
  <c r="JY344" i="3"/>
  <c r="JG344" i="3"/>
  <c r="JA344" i="3"/>
  <c r="GA344" i="3"/>
  <c r="FO344" i="3"/>
  <c r="EE344" i="3"/>
  <c r="DP344" i="3"/>
  <c r="CR344" i="3"/>
  <c r="U344" i="3"/>
  <c r="KW343" i="3"/>
  <c r="KK343" i="3"/>
  <c r="JA343" i="3"/>
  <c r="IL343" i="3"/>
  <c r="HZ343" i="3"/>
  <c r="GV343" i="3"/>
  <c r="GJ343" i="3"/>
  <c r="FC343" i="3"/>
  <c r="EW343" i="3"/>
  <c r="EQ343" i="3"/>
  <c r="EK343" i="3"/>
  <c r="CC343" i="3"/>
  <c r="AP343" i="3"/>
  <c r="R343" i="3"/>
  <c r="L343" i="3"/>
  <c r="F343" i="3"/>
  <c r="KZ342" i="3"/>
  <c r="JV342" i="3"/>
  <c r="JJ342" i="3"/>
  <c r="IC342" i="3"/>
  <c r="HW342" i="3"/>
  <c r="HQ342" i="3"/>
  <c r="HK342" i="3"/>
  <c r="FC342" i="3"/>
  <c r="DP342" i="3"/>
  <c r="CL342" i="3"/>
  <c r="BZ342" i="3"/>
  <c r="AS342" i="3"/>
  <c r="AA342" i="3"/>
  <c r="JY341" i="3"/>
  <c r="IL341" i="3"/>
  <c r="HH341" i="3"/>
  <c r="GV341" i="3"/>
  <c r="FO341" i="3"/>
  <c r="FI341" i="3"/>
  <c r="FC341" i="3"/>
  <c r="EW341" i="3"/>
  <c r="CO341" i="3"/>
  <c r="BB341" i="3"/>
  <c r="AA341" i="3"/>
  <c r="O341" i="3"/>
  <c r="KZ340" i="3"/>
  <c r="IL340" i="3"/>
  <c r="HZ340" i="3"/>
  <c r="FC340" i="3"/>
  <c r="DP340" i="3"/>
  <c r="BB340" i="3"/>
  <c r="AP340" i="3"/>
  <c r="JP339" i="3"/>
  <c r="JD339" i="3"/>
  <c r="GG339" i="3"/>
  <c r="EH339" i="3"/>
  <c r="CF339" i="3"/>
  <c r="BT339" i="3"/>
  <c r="R339" i="3"/>
  <c r="JM338" i="3"/>
  <c r="HT338" i="3"/>
  <c r="HB338" i="3"/>
  <c r="GP338" i="3"/>
  <c r="FC338" i="3"/>
  <c r="EW338" i="3"/>
  <c r="EQ338" i="3"/>
  <c r="EK338" i="3"/>
  <c r="CC338" i="3"/>
  <c r="R338" i="3"/>
  <c r="L338" i="3"/>
  <c r="F338" i="3"/>
  <c r="LR337" i="3"/>
  <c r="JD337" i="3"/>
  <c r="IR337" i="3"/>
  <c r="FU337" i="3"/>
  <c r="EH337" i="3"/>
  <c r="BT337" i="3"/>
  <c r="BH337" i="3"/>
  <c r="LO336" i="3"/>
  <c r="JG336" i="3"/>
  <c r="HT336" i="3"/>
  <c r="GP336" i="3"/>
  <c r="GD336" i="3"/>
  <c r="EW336" i="3"/>
  <c r="EQ336" i="3"/>
  <c r="EK336" i="3"/>
  <c r="EE336" i="3"/>
  <c r="BW336" i="3"/>
  <c r="X336" i="3"/>
  <c r="R336" i="3"/>
  <c r="L336" i="3"/>
  <c r="KT335" i="3"/>
  <c r="JP335" i="3"/>
  <c r="JD335" i="3"/>
  <c r="HW335" i="3"/>
  <c r="HQ335" i="3"/>
  <c r="GG335" i="3"/>
  <c r="FI335" i="3"/>
  <c r="CX335" i="3"/>
  <c r="AS335" i="3"/>
  <c r="KN334" i="3"/>
  <c r="KH334" i="3"/>
  <c r="II334" i="3"/>
  <c r="HH334" i="3"/>
  <c r="HB334" i="3"/>
  <c r="FR334" i="3"/>
  <c r="DG334" i="3"/>
  <c r="CU334" i="3"/>
  <c r="BZ334" i="3"/>
  <c r="BT334" i="3"/>
  <c r="BN334" i="3"/>
  <c r="BH334" i="3"/>
  <c r="F334" i="3"/>
  <c r="LF333" i="3"/>
  <c r="KZ333" i="3"/>
  <c r="IL333" i="3"/>
  <c r="HK333" i="3"/>
  <c r="EQ333" i="3"/>
  <c r="BQ333" i="3"/>
  <c r="BE333" i="3"/>
  <c r="LO332" i="3"/>
  <c r="LC332" i="3"/>
  <c r="JS332" i="3"/>
  <c r="JG332" i="3"/>
  <c r="IF332" i="3"/>
  <c r="HZ332" i="3"/>
  <c r="HT332" i="3"/>
  <c r="HN332" i="3"/>
  <c r="DJ332" i="3"/>
  <c r="CX332" i="3"/>
  <c r="BN332" i="3"/>
  <c r="AS332" i="3"/>
  <c r="U332" i="3"/>
  <c r="O332" i="3"/>
  <c r="I332" i="3"/>
  <c r="LO331" i="3"/>
  <c r="KE331" i="3"/>
  <c r="HQ331" i="3"/>
  <c r="HE331" i="3"/>
  <c r="FU331" i="3"/>
  <c r="FI331" i="3"/>
  <c r="CF331" i="3"/>
  <c r="AM331" i="3"/>
  <c r="AG331" i="3"/>
  <c r="AA331" i="3"/>
  <c r="KZ330" i="3"/>
  <c r="KT330" i="3"/>
  <c r="KN330" i="3"/>
  <c r="KH330" i="3"/>
  <c r="HZ330" i="3"/>
  <c r="FO330" i="3"/>
  <c r="FC330" i="3"/>
  <c r="EQ330" i="3"/>
  <c r="DJ330" i="3"/>
  <c r="DD330" i="3"/>
  <c r="CX330" i="3"/>
  <c r="AP330" i="3"/>
  <c r="AD330" i="3"/>
  <c r="KW329" i="3"/>
  <c r="KK329" i="3"/>
  <c r="JY329" i="3"/>
  <c r="HH329" i="3"/>
  <c r="FO329" i="3"/>
  <c r="DM329" i="3"/>
  <c r="DA329" i="3"/>
  <c r="CO329" i="3"/>
  <c r="LF328" i="3"/>
  <c r="IU328" i="3"/>
  <c r="II328" i="3"/>
  <c r="HW328" i="3"/>
  <c r="GP328" i="3"/>
  <c r="GJ328" i="3"/>
  <c r="GD328" i="3"/>
  <c r="DV328" i="3"/>
  <c r="BK328" i="3"/>
  <c r="AY328" i="3"/>
  <c r="AM328" i="3"/>
  <c r="I328" i="3"/>
  <c r="LI327" i="3"/>
  <c r="IR327" i="3"/>
  <c r="GY327" i="3"/>
  <c r="EW327" i="3"/>
  <c r="EK327" i="3"/>
  <c r="DY327" i="3"/>
  <c r="BH327" i="3"/>
  <c r="AD327" i="3"/>
  <c r="KH326" i="3"/>
  <c r="IO326" i="3"/>
  <c r="GM326" i="3"/>
  <c r="GA326" i="3"/>
  <c r="FO326" i="3"/>
  <c r="CX326" i="3"/>
  <c r="AS326" i="3"/>
  <c r="KW325" i="3"/>
  <c r="KK325" i="3"/>
  <c r="JD325" i="3"/>
  <c r="IX325" i="3"/>
  <c r="IR325" i="3"/>
  <c r="IL325" i="3"/>
  <c r="EN325" i="3"/>
  <c r="EB325" i="3"/>
  <c r="CR325" i="3"/>
  <c r="BW325" i="3"/>
  <c r="AM325" i="3"/>
  <c r="AG325" i="3"/>
  <c r="AA325" i="3"/>
  <c r="U325" i="3"/>
  <c r="KQ324" i="3"/>
  <c r="KE324" i="3"/>
  <c r="IU324" i="3"/>
  <c r="II324" i="3"/>
  <c r="HB324" i="3"/>
  <c r="GV324" i="3"/>
  <c r="GP324" i="3"/>
  <c r="GJ324" i="3"/>
  <c r="CL324" i="3"/>
  <c r="BZ324" i="3"/>
  <c r="AP324" i="3"/>
  <c r="U324" i="3"/>
  <c r="LI323" i="3"/>
  <c r="LC323" i="3"/>
  <c r="KW323" i="3"/>
  <c r="KQ323" i="3"/>
  <c r="GS323" i="3"/>
  <c r="GG323" i="3"/>
  <c r="EW323" i="3"/>
  <c r="EB323" i="3"/>
  <c r="CR323" i="3"/>
  <c r="KN322" i="3"/>
  <c r="IU322" i="3"/>
  <c r="IO322" i="3"/>
  <c r="II322" i="3"/>
  <c r="IC322" i="3"/>
  <c r="EE322" i="3"/>
  <c r="DS322" i="3"/>
  <c r="CI322" i="3"/>
  <c r="BN322" i="3"/>
  <c r="AA322" i="3"/>
  <c r="O322" i="3"/>
  <c r="KW321" i="3"/>
  <c r="KB321" i="3"/>
  <c r="IR321" i="3"/>
  <c r="GD321" i="3"/>
  <c r="FR321" i="3"/>
  <c r="EH321" i="3"/>
  <c r="DV321" i="3"/>
  <c r="CO321" i="3"/>
  <c r="CI321" i="3"/>
  <c r="CC321" i="3"/>
  <c r="BW321" i="3"/>
  <c r="X321" i="3"/>
  <c r="L321" i="3"/>
  <c r="II320" i="3"/>
  <c r="HW320" i="3"/>
  <c r="GM320" i="3"/>
  <c r="FR320" i="3"/>
  <c r="EH320" i="3"/>
  <c r="BT320" i="3"/>
  <c r="BH320" i="3"/>
  <c r="AD320" i="3"/>
  <c r="X320" i="3"/>
  <c r="KH319" i="3"/>
  <c r="IL319" i="3"/>
  <c r="GY319" i="3"/>
  <c r="GS319" i="3"/>
  <c r="GM319" i="3"/>
  <c r="GG319" i="3"/>
  <c r="GA319" i="3"/>
  <c r="CC319" i="3"/>
  <c r="BQ319" i="3"/>
  <c r="AA319" i="3"/>
  <c r="IU318" i="3"/>
  <c r="II318" i="3"/>
  <c r="GY318" i="3"/>
  <c r="CF318" i="3"/>
  <c r="BH318" i="3"/>
  <c r="HQ317" i="3"/>
  <c r="FF317" i="3"/>
  <c r="ET317" i="3"/>
  <c r="U317" i="3"/>
  <c r="I317" i="3"/>
  <c r="KQ316" i="3"/>
  <c r="IF316" i="3"/>
  <c r="HT316" i="3"/>
  <c r="AD314" i="3"/>
  <c r="KW311" i="3"/>
  <c r="DJ278" i="3"/>
  <c r="FI277" i="3"/>
  <c r="FC277" i="3"/>
  <c r="EQ277" i="3"/>
  <c r="EK277" i="3"/>
  <c r="BQ277" i="3"/>
  <c r="BK277" i="3"/>
  <c r="AY277" i="3"/>
  <c r="AS277" i="3"/>
  <c r="O277" i="3"/>
  <c r="I277" i="3"/>
  <c r="HN276" i="3"/>
  <c r="HH276" i="3"/>
  <c r="HB276" i="3"/>
  <c r="GJ276" i="3"/>
  <c r="CU276" i="3"/>
  <c r="DG275" i="3"/>
  <c r="CI275" i="3"/>
  <c r="IO274" i="3"/>
  <c r="HQ274" i="3"/>
  <c r="EW274" i="3"/>
  <c r="DY274" i="3"/>
  <c r="BB274" i="3"/>
  <c r="AV274" i="3"/>
  <c r="KE273" i="3"/>
  <c r="HH273" i="3"/>
  <c r="CU273" i="3"/>
  <c r="F273" i="3"/>
  <c r="LR272" i="3"/>
  <c r="LL272" i="3"/>
  <c r="BQ272" i="3"/>
  <c r="AS272" i="3"/>
  <c r="GD271" i="3"/>
  <c r="BW271" i="3"/>
  <c r="BQ271" i="3"/>
  <c r="BK271" i="3"/>
  <c r="BE271" i="3"/>
  <c r="DP270" i="3"/>
  <c r="CF270" i="3"/>
  <c r="BT270" i="3"/>
  <c r="JV269" i="3"/>
  <c r="IX269" i="3"/>
  <c r="I269" i="3"/>
  <c r="KZ268" i="3"/>
  <c r="JP268" i="3"/>
  <c r="DG268" i="3"/>
  <c r="DA268" i="3"/>
  <c r="CU268" i="3"/>
  <c r="CO268" i="3"/>
  <c r="AY268" i="3"/>
  <c r="AS268" i="3"/>
  <c r="GG267" i="3"/>
  <c r="GA267" i="3"/>
  <c r="FU267" i="3"/>
  <c r="FO267" i="3"/>
  <c r="EK267" i="3"/>
  <c r="EE267" i="3"/>
  <c r="DY267" i="3"/>
  <c r="DS267" i="3"/>
  <c r="CO267" i="3"/>
  <c r="CI267" i="3"/>
  <c r="CC267" i="3"/>
  <c r="BW267" i="3"/>
  <c r="FO266" i="3"/>
  <c r="FI266" i="3"/>
  <c r="FC266" i="3"/>
  <c r="EW266" i="3"/>
  <c r="DS266" i="3"/>
  <c r="DM266" i="3"/>
  <c r="DG266" i="3"/>
  <c r="DA266" i="3"/>
  <c r="BW266" i="3"/>
  <c r="BQ266" i="3"/>
  <c r="BK266" i="3"/>
  <c r="BE266" i="3"/>
  <c r="LO265" i="3"/>
  <c r="LI265" i="3"/>
  <c r="LC265" i="3"/>
  <c r="JY265" i="3"/>
  <c r="JS265" i="3"/>
  <c r="JM265" i="3"/>
  <c r="JG265" i="3"/>
  <c r="IC265" i="3"/>
  <c r="HW265" i="3"/>
  <c r="HQ265" i="3"/>
  <c r="HK265" i="3"/>
  <c r="U265" i="3"/>
  <c r="JD264" i="3"/>
  <c r="IX264" i="3"/>
  <c r="IF264" i="3"/>
  <c r="HZ264" i="3"/>
  <c r="HH264" i="3"/>
  <c r="HB264" i="3"/>
  <c r="BK264" i="3"/>
  <c r="BE264" i="3"/>
  <c r="AA264" i="3"/>
  <c r="I264" i="3"/>
  <c r="LO263" i="3"/>
  <c r="KW263" i="3"/>
  <c r="KQ263" i="3"/>
  <c r="EH263" i="3"/>
  <c r="EB263" i="3"/>
  <c r="DV263" i="3"/>
  <c r="CX263" i="3"/>
  <c r="LI261" i="3"/>
  <c r="LC261" i="3"/>
  <c r="KW261" i="3"/>
  <c r="KQ261" i="3"/>
  <c r="KK261" i="3"/>
  <c r="KE261" i="3"/>
  <c r="JS261" i="3"/>
  <c r="JG261" i="3"/>
  <c r="JA261" i="3"/>
  <c r="IU261" i="3"/>
  <c r="IO261" i="3"/>
  <c r="II261" i="3"/>
  <c r="DV261" i="3"/>
  <c r="DJ261" i="3"/>
  <c r="CX261" i="3"/>
  <c r="CR261" i="3"/>
  <c r="BZ261" i="3"/>
  <c r="BN261" i="3"/>
  <c r="BB261" i="3"/>
  <c r="AV261" i="3"/>
  <c r="AP261" i="3"/>
  <c r="HZ258" i="3"/>
  <c r="HT258" i="3"/>
  <c r="HB258" i="3"/>
  <c r="GV258" i="3"/>
  <c r="GP258" i="3"/>
  <c r="FX258" i="3"/>
  <c r="FF258" i="3"/>
  <c r="EZ258" i="3"/>
  <c r="ET258" i="3"/>
  <c r="EB258" i="3"/>
  <c r="DJ258" i="3"/>
  <c r="DD258" i="3"/>
  <c r="FO316" i="3"/>
  <c r="DG316" i="3"/>
  <c r="BN316" i="3"/>
  <c r="AV316" i="3"/>
  <c r="R316" i="3"/>
  <c r="JM315" i="3"/>
  <c r="HT315" i="3"/>
  <c r="FR315" i="3"/>
  <c r="FF315" i="3"/>
  <c r="ET315" i="3"/>
  <c r="CC315" i="3"/>
  <c r="AG315" i="3"/>
  <c r="U315" i="3"/>
  <c r="I315" i="3"/>
  <c r="KN314" i="3"/>
  <c r="KB314" i="3"/>
  <c r="JP314" i="3"/>
  <c r="II314" i="3"/>
  <c r="IC314" i="3"/>
  <c r="HW314" i="3"/>
  <c r="FO314" i="3"/>
  <c r="DD314" i="3"/>
  <c r="CR314" i="3"/>
  <c r="CF314" i="3"/>
  <c r="AY314" i="3"/>
  <c r="AS314" i="3"/>
  <c r="LI313" i="3"/>
  <c r="LC313" i="3"/>
  <c r="KW313" i="3"/>
  <c r="IO313" i="3"/>
  <c r="GD313" i="3"/>
  <c r="FR313" i="3"/>
  <c r="FF313" i="3"/>
  <c r="DY313" i="3"/>
  <c r="DS313" i="3"/>
  <c r="DM313" i="3"/>
  <c r="BE313" i="3"/>
  <c r="LL312" i="3"/>
  <c r="KZ312" i="3"/>
  <c r="KN312" i="3"/>
  <c r="HW312" i="3"/>
  <c r="GD312" i="3"/>
  <c r="EB312" i="3"/>
  <c r="DP312" i="3"/>
  <c r="DD312" i="3"/>
  <c r="AM312" i="3"/>
  <c r="LI311" i="3"/>
  <c r="JP311" i="3"/>
  <c r="IX311" i="3"/>
  <c r="IL311" i="3"/>
  <c r="GY311" i="3"/>
  <c r="GS311" i="3"/>
  <c r="GM311" i="3"/>
  <c r="GG311" i="3"/>
  <c r="DY311" i="3"/>
  <c r="CF311" i="3"/>
  <c r="BN311" i="3"/>
  <c r="BB311" i="3"/>
  <c r="AP311" i="3"/>
  <c r="LL310" i="3"/>
  <c r="IU310" i="3"/>
  <c r="HB310" i="3"/>
  <c r="EZ310" i="3"/>
  <c r="EN310" i="3"/>
  <c r="EB310" i="3"/>
  <c r="BK310" i="3"/>
  <c r="AM310" i="3"/>
  <c r="AG310" i="3"/>
  <c r="JY309" i="3"/>
  <c r="IF309" i="3"/>
  <c r="HT309" i="3"/>
  <c r="FR309" i="3"/>
  <c r="FF309" i="3"/>
  <c r="CC309" i="3"/>
  <c r="AG309" i="3"/>
  <c r="JP308" i="3"/>
  <c r="IC308" i="3"/>
  <c r="FO308" i="3"/>
  <c r="FC308" i="3"/>
  <c r="CF308" i="3"/>
  <c r="AS308" i="3"/>
  <c r="AG308" i="3"/>
  <c r="KZ307" i="3"/>
  <c r="KT307" i="3"/>
  <c r="KN307" i="3"/>
  <c r="KH307" i="3"/>
  <c r="HZ307" i="3"/>
  <c r="GM307" i="3"/>
  <c r="FI307" i="3"/>
  <c r="EW307" i="3"/>
  <c r="DP307" i="3"/>
  <c r="DJ307" i="3"/>
  <c r="DD307" i="3"/>
  <c r="CX307" i="3"/>
  <c r="AP307" i="3"/>
  <c r="KQ306" i="3"/>
  <c r="KE306" i="3"/>
  <c r="HH306" i="3"/>
  <c r="FU306" i="3"/>
  <c r="DG306" i="3"/>
  <c r="CU306" i="3"/>
  <c r="LF305" i="3"/>
  <c r="JS305" i="3"/>
  <c r="IO305" i="3"/>
  <c r="IC305" i="3"/>
  <c r="GV305" i="3"/>
  <c r="GP305" i="3"/>
  <c r="GJ305" i="3"/>
  <c r="GD305" i="3"/>
  <c r="DV305" i="3"/>
  <c r="CI305" i="3"/>
  <c r="BE305" i="3"/>
  <c r="AS305" i="3"/>
  <c r="I305" i="3"/>
  <c r="LO304" i="3"/>
  <c r="IR304" i="3"/>
  <c r="HE304" i="3"/>
  <c r="EQ304" i="3"/>
  <c r="EE304" i="3"/>
  <c r="DS304" i="3"/>
  <c r="BH304" i="3"/>
  <c r="KH303" i="3"/>
  <c r="IU303" i="3"/>
  <c r="GG303" i="3"/>
  <c r="FU303" i="3"/>
  <c r="FI303" i="3"/>
  <c r="CX303" i="3"/>
  <c r="BK303" i="3"/>
  <c r="X303" i="3"/>
  <c r="L303" i="3"/>
  <c r="KK302" i="3"/>
  <c r="HW302" i="3"/>
  <c r="HK302" i="3"/>
  <c r="GY302" i="3"/>
  <c r="EN302" i="3"/>
  <c r="DA302" i="3"/>
  <c r="AM302" i="3"/>
  <c r="X302" i="3"/>
  <c r="KH301" i="3"/>
  <c r="HQ301" i="3"/>
  <c r="HE301" i="3"/>
  <c r="GS301" i="3"/>
  <c r="FR301" i="3"/>
  <c r="FL301" i="3"/>
  <c r="FF301" i="3"/>
  <c r="CX301" i="3"/>
  <c r="AG301" i="3"/>
  <c r="JP300" i="3"/>
  <c r="IC300" i="3"/>
  <c r="FO300" i="3"/>
  <c r="FC300" i="3"/>
  <c r="EQ300" i="3"/>
  <c r="CF300" i="3"/>
  <c r="AS300" i="3"/>
  <c r="AG300" i="3"/>
  <c r="AA300" i="3"/>
  <c r="KT299" i="3"/>
  <c r="KN299" i="3"/>
  <c r="KH299" i="3"/>
  <c r="HZ299" i="3"/>
  <c r="FI299" i="3"/>
  <c r="EW299" i="3"/>
  <c r="EK299" i="3"/>
  <c r="DJ299" i="3"/>
  <c r="DD299" i="3"/>
  <c r="CX299" i="3"/>
  <c r="AP299" i="3"/>
  <c r="X299" i="3"/>
  <c r="KQ298" i="3"/>
  <c r="KE298" i="3"/>
  <c r="JS298" i="3"/>
  <c r="HH298" i="3"/>
  <c r="FU298" i="3"/>
  <c r="DG298" i="3"/>
  <c r="CU298" i="3"/>
  <c r="CI298" i="3"/>
  <c r="LF297" i="3"/>
  <c r="IU297" i="3"/>
  <c r="II297" i="3"/>
  <c r="HW297" i="3"/>
  <c r="GP297" i="3"/>
  <c r="GJ297" i="3"/>
  <c r="GD297" i="3"/>
  <c r="DV297" i="3"/>
  <c r="BK297" i="3"/>
  <c r="AY297" i="3"/>
  <c r="AM297" i="3"/>
  <c r="I297" i="3"/>
  <c r="LI296" i="3"/>
  <c r="IR296" i="3"/>
  <c r="GY296" i="3"/>
  <c r="EW296" i="3"/>
  <c r="EK296" i="3"/>
  <c r="DY296" i="3"/>
  <c r="BH296" i="3"/>
  <c r="AD296" i="3"/>
  <c r="KH295" i="3"/>
  <c r="IO295" i="3"/>
  <c r="GM295" i="3"/>
  <c r="GA295" i="3"/>
  <c r="FO295" i="3"/>
  <c r="CL295" i="3"/>
  <c r="O295" i="3"/>
  <c r="KQ294" i="3"/>
  <c r="KE294" i="3"/>
  <c r="IL294" i="3"/>
  <c r="GJ294" i="3"/>
  <c r="FL294" i="3"/>
  <c r="EN294" i="3"/>
  <c r="DP294" i="3"/>
  <c r="DA294" i="3"/>
  <c r="CI294" i="3"/>
  <c r="CC294" i="3"/>
  <c r="O294" i="3"/>
  <c r="LI293" i="3"/>
  <c r="JP293" i="3"/>
  <c r="IR293" i="3"/>
  <c r="FR293" i="3"/>
  <c r="ET293" i="3"/>
  <c r="DV293" i="3"/>
  <c r="CX293" i="3"/>
  <c r="BK293" i="3"/>
  <c r="BE293" i="3"/>
  <c r="LL292" i="3"/>
  <c r="KW292" i="3"/>
  <c r="KE292" i="3"/>
  <c r="JY292" i="3"/>
  <c r="JS292" i="3"/>
  <c r="GY292" i="3"/>
  <c r="FO292" i="3"/>
  <c r="FC292" i="3"/>
  <c r="DJ292" i="3"/>
  <c r="CL292" i="3"/>
  <c r="AA292" i="3"/>
  <c r="KK291" i="3"/>
  <c r="JY291" i="3"/>
  <c r="IF291" i="3"/>
  <c r="HH291" i="3"/>
  <c r="EH291" i="3"/>
  <c r="DJ291" i="3"/>
  <c r="CL291" i="3"/>
  <c r="BN291" i="3"/>
  <c r="AY291" i="3"/>
  <c r="JG290" i="3"/>
  <c r="HW290" i="3"/>
  <c r="HK290" i="3"/>
  <c r="FR290" i="3"/>
  <c r="ET290" i="3"/>
  <c r="BT290" i="3"/>
  <c r="AV290" i="3"/>
  <c r="AD290" i="3"/>
  <c r="X290" i="3"/>
  <c r="R290" i="3"/>
  <c r="KH289" i="3"/>
  <c r="JJ289" i="3"/>
  <c r="IL289" i="3"/>
  <c r="HN289" i="3"/>
  <c r="GY289" i="3"/>
  <c r="GG289" i="3"/>
  <c r="GA289" i="3"/>
  <c r="FU289" i="3"/>
  <c r="DA289" i="3"/>
  <c r="BQ289" i="3"/>
  <c r="BE289" i="3"/>
  <c r="LO288" i="3"/>
  <c r="KE288" i="3"/>
  <c r="JS288" i="3"/>
  <c r="HZ288" i="3"/>
  <c r="HB288" i="3"/>
  <c r="EB288" i="3"/>
  <c r="DD288" i="3"/>
  <c r="CF288" i="3"/>
  <c r="BH288" i="3"/>
  <c r="AS288" i="3"/>
  <c r="I288" i="3"/>
  <c r="JA287" i="3"/>
  <c r="HQ287" i="3"/>
  <c r="HE287" i="3"/>
  <c r="FL287" i="3"/>
  <c r="EN287" i="3"/>
  <c r="BN287" i="3"/>
  <c r="AP287" i="3"/>
  <c r="KB286" i="3"/>
  <c r="JD286" i="3"/>
  <c r="IF286" i="3"/>
  <c r="HH286" i="3"/>
  <c r="GS286" i="3"/>
  <c r="GA286" i="3"/>
  <c r="FU286" i="3"/>
  <c r="FO286" i="3"/>
  <c r="CU286" i="3"/>
  <c r="BT286" i="3"/>
  <c r="BN286" i="3"/>
  <c r="BH286" i="3"/>
  <c r="F286" i="3"/>
  <c r="KZ285" i="3"/>
  <c r="JM285" i="3"/>
  <c r="JG285" i="3"/>
  <c r="JA285" i="3"/>
  <c r="FU285" i="3"/>
  <c r="FF285" i="3"/>
  <c r="EZ285" i="3"/>
  <c r="BT285" i="3"/>
  <c r="O285" i="3"/>
  <c r="I285" i="3"/>
  <c r="HW284" i="3"/>
  <c r="GY284" i="3"/>
  <c r="GA284" i="3"/>
  <c r="FC284" i="3"/>
  <c r="ET284" i="3"/>
  <c r="EB284" i="3"/>
  <c r="DV284" i="3"/>
  <c r="DP284" i="3"/>
  <c r="AV284" i="3"/>
  <c r="L284" i="3"/>
  <c r="LR283" i="3"/>
  <c r="LI283" i="3"/>
  <c r="KQ283" i="3"/>
  <c r="KK283" i="3"/>
  <c r="KE283" i="3"/>
  <c r="HK283" i="3"/>
  <c r="GA283" i="3"/>
  <c r="FO283" i="3"/>
  <c r="EB283" i="3"/>
  <c r="DD283" i="3"/>
  <c r="KZ282" i="3"/>
  <c r="KB282" i="3"/>
  <c r="JD282" i="3"/>
  <c r="IU282" i="3"/>
  <c r="IC282" i="3"/>
  <c r="HW282" i="3"/>
  <c r="HQ282" i="3"/>
  <c r="EW282" i="3"/>
  <c r="EK282" i="3"/>
  <c r="CX282" i="3"/>
  <c r="BZ282" i="3"/>
  <c r="BB282" i="3"/>
  <c r="O282" i="3"/>
  <c r="F282" i="3"/>
  <c r="JV281" i="3"/>
  <c r="IX281" i="3"/>
  <c r="HZ281" i="3"/>
  <c r="HB281" i="3"/>
  <c r="GS281" i="3"/>
  <c r="GM281" i="3"/>
  <c r="GA281" i="3"/>
  <c r="FU281" i="3"/>
  <c r="BW281" i="3"/>
  <c r="BK281" i="3"/>
  <c r="AG281" i="3"/>
  <c r="X281" i="3"/>
  <c r="R281" i="3"/>
  <c r="JD280" i="3"/>
  <c r="IF280" i="3"/>
  <c r="HH280" i="3"/>
  <c r="GJ280" i="3"/>
  <c r="GA280" i="3"/>
  <c r="FU280" i="3"/>
  <c r="FI280" i="3"/>
  <c r="FC280" i="3"/>
  <c r="BE280" i="3"/>
  <c r="AS280" i="3"/>
  <c r="U280" i="3"/>
  <c r="JS279" i="3"/>
  <c r="JG279" i="3"/>
  <c r="HW279" i="3"/>
  <c r="HH279" i="3"/>
  <c r="GJ279" i="3"/>
  <c r="CX279" i="3"/>
  <c r="BZ279" i="3"/>
  <c r="BB279" i="3"/>
  <c r="AD279" i="3"/>
  <c r="X279" i="3"/>
  <c r="KZ278" i="3"/>
  <c r="KB278" i="3"/>
  <c r="JD278" i="3"/>
  <c r="IF278" i="3"/>
  <c r="HW278" i="3"/>
  <c r="HQ278" i="3"/>
  <c r="HE278" i="3"/>
  <c r="GY278" i="3"/>
  <c r="DA278" i="3"/>
  <c r="CO278" i="3"/>
  <c r="BE278" i="3"/>
  <c r="AP278" i="3"/>
  <c r="AA278" i="3"/>
  <c r="JD277" i="3"/>
  <c r="IF277" i="3"/>
  <c r="ET277" i="3"/>
  <c r="DV277" i="3"/>
  <c r="CX277" i="3"/>
  <c r="BZ277" i="3"/>
  <c r="BB277" i="3"/>
  <c r="LL276" i="3"/>
  <c r="KB276" i="3"/>
  <c r="JM276" i="3"/>
  <c r="JA276" i="3"/>
  <c r="IU276" i="3"/>
  <c r="HK276" i="3"/>
  <c r="GA276" i="3"/>
  <c r="EN276" i="3"/>
  <c r="DD276" i="3"/>
  <c r="CF276" i="3"/>
  <c r="KQ275" i="3"/>
  <c r="JS275" i="3"/>
  <c r="IC275" i="3"/>
  <c r="HE275" i="3"/>
  <c r="GV275" i="3"/>
  <c r="GP275" i="3"/>
  <c r="GD275" i="3"/>
  <c r="FX275" i="3"/>
  <c r="BZ275" i="3"/>
  <c r="BN275" i="3"/>
  <c r="R275" i="3"/>
  <c r="LL274" i="3"/>
  <c r="LF274" i="3"/>
  <c r="HH274" i="3"/>
  <c r="GV274" i="3"/>
  <c r="FL274" i="3"/>
  <c r="EZ274" i="3"/>
  <c r="DP274" i="3"/>
  <c r="DA274" i="3"/>
  <c r="CC274" i="3"/>
  <c r="AM274" i="3"/>
  <c r="X274" i="3"/>
  <c r="LR273" i="3"/>
  <c r="GS273" i="3"/>
  <c r="FU273" i="3"/>
  <c r="FL273" i="3"/>
  <c r="EN273" i="3"/>
  <c r="EH273" i="3"/>
  <c r="LC272" i="3"/>
  <c r="KE272" i="3"/>
  <c r="JG272" i="3"/>
  <c r="IX272" i="3"/>
  <c r="IF272" i="3"/>
  <c r="HZ272" i="3"/>
  <c r="HT272" i="3"/>
  <c r="HB272" i="3"/>
  <c r="GJ272" i="3"/>
  <c r="GD272" i="3"/>
  <c r="FX272" i="3"/>
  <c r="FF272" i="3"/>
  <c r="EN272" i="3"/>
  <c r="EH272" i="3"/>
  <c r="EB272" i="3"/>
  <c r="BH272" i="3"/>
  <c r="KH271" i="3"/>
  <c r="JG271" i="3"/>
  <c r="JA271" i="3"/>
  <c r="IU271" i="3"/>
  <c r="CX271" i="3"/>
  <c r="CL271" i="3"/>
  <c r="BT271" i="3"/>
  <c r="BH271" i="3"/>
  <c r="LR270" i="3"/>
  <c r="KH270" i="3"/>
  <c r="JV270" i="3"/>
  <c r="GA270" i="3"/>
  <c r="FO270" i="3"/>
  <c r="EE270" i="3"/>
  <c r="DS270" i="3"/>
  <c r="CI270" i="3"/>
  <c r="BW270" i="3"/>
  <c r="AM270" i="3"/>
  <c r="KK269" i="3"/>
  <c r="JY269" i="3"/>
  <c r="JA269" i="3"/>
  <c r="IL269" i="3"/>
  <c r="GP269" i="3"/>
  <c r="FX269" i="3"/>
  <c r="FL269" i="3"/>
  <c r="EE269" i="3"/>
  <c r="DY269" i="3"/>
  <c r="DS269" i="3"/>
  <c r="CO269" i="3"/>
  <c r="CI269" i="3"/>
  <c r="CC269" i="3"/>
  <c r="BW269" i="3"/>
  <c r="X269" i="3"/>
  <c r="L269" i="3"/>
  <c r="JS268" i="3"/>
  <c r="FX268" i="3"/>
  <c r="FL268" i="3"/>
  <c r="DJ268" i="3"/>
  <c r="CX268" i="3"/>
  <c r="CL268" i="3"/>
  <c r="BB268" i="3"/>
  <c r="AP268" i="3"/>
  <c r="KH267" i="3"/>
  <c r="IX267" i="3"/>
  <c r="IL267" i="3"/>
  <c r="HB267" i="3"/>
  <c r="FX267" i="3"/>
  <c r="FL267" i="3"/>
  <c r="EB267" i="3"/>
  <c r="DP267" i="3"/>
  <c r="CF267" i="3"/>
  <c r="BT267" i="3"/>
  <c r="AD267" i="3"/>
  <c r="JP266" i="3"/>
  <c r="IF266" i="3"/>
  <c r="HT266" i="3"/>
  <c r="GJ266" i="3"/>
  <c r="FF266" i="3"/>
  <c r="ET266" i="3"/>
  <c r="DJ266" i="3"/>
  <c r="CX266" i="3"/>
  <c r="BN266" i="3"/>
  <c r="BB266" i="3"/>
  <c r="R266" i="3"/>
  <c r="L266" i="3"/>
  <c r="F266" i="3"/>
  <c r="LL265" i="3"/>
  <c r="KZ265" i="3"/>
  <c r="JP265" i="3"/>
  <c r="JD265" i="3"/>
  <c r="HT265" i="3"/>
  <c r="HH265" i="3"/>
  <c r="FX265" i="3"/>
  <c r="FL265" i="3"/>
  <c r="EK265" i="3"/>
  <c r="EE265" i="3"/>
  <c r="DY265" i="3"/>
  <c r="DS265" i="3"/>
  <c r="CO265" i="3"/>
  <c r="CI265" i="3"/>
  <c r="CC265" i="3"/>
  <c r="BW265" i="3"/>
  <c r="AS265" i="3"/>
  <c r="AM265" i="3"/>
  <c r="X265" i="3"/>
  <c r="I265" i="3"/>
  <c r="KQ264" i="3"/>
  <c r="KK264" i="3"/>
  <c r="JS264" i="3"/>
  <c r="JM264" i="3"/>
  <c r="JG264" i="3"/>
  <c r="II264" i="3"/>
  <c r="HK264" i="3"/>
  <c r="GM264" i="3"/>
  <c r="FL264" i="3"/>
  <c r="FF264" i="3"/>
  <c r="EN264" i="3"/>
  <c r="EH264" i="3"/>
  <c r="DP264" i="3"/>
  <c r="DJ264" i="3"/>
  <c r="BB264" i="3"/>
  <c r="AD264" i="3"/>
  <c r="F264" i="3"/>
  <c r="KZ263" i="3"/>
  <c r="KB263" i="3"/>
  <c r="JA263" i="3"/>
  <c r="IU263" i="3"/>
  <c r="IC263" i="3"/>
  <c r="HW263" i="3"/>
  <c r="HE263" i="3"/>
  <c r="GY263" i="3"/>
  <c r="EW263" i="3"/>
  <c r="EQ263" i="3"/>
  <c r="EK263" i="3"/>
  <c r="DY263" i="3"/>
  <c r="CO263" i="3"/>
  <c r="BZ263" i="3"/>
  <c r="AA263" i="3"/>
  <c r="O263" i="3"/>
  <c r="LR262" i="3"/>
  <c r="LL262" i="3"/>
  <c r="IL262" i="3"/>
  <c r="HZ262" i="3"/>
  <c r="HT262" i="3"/>
  <c r="GV262" i="3"/>
  <c r="GP262" i="3"/>
  <c r="DV262" i="3"/>
  <c r="DJ262" i="3"/>
  <c r="CL262" i="3"/>
  <c r="BZ262" i="3"/>
  <c r="AP262" i="3"/>
  <c r="F262" i="3"/>
  <c r="LL261" i="3"/>
  <c r="HK261" i="3"/>
  <c r="HE261" i="3"/>
  <c r="GY261" i="3"/>
  <c r="GS261" i="3"/>
  <c r="GM261" i="3"/>
  <c r="GA261" i="3"/>
  <c r="FO261" i="3"/>
  <c r="FI261" i="3"/>
  <c r="FC261" i="3"/>
  <c r="EW261" i="3"/>
  <c r="EQ261" i="3"/>
  <c r="CR259" i="3"/>
  <c r="CL259" i="3"/>
  <c r="BT259" i="3"/>
  <c r="BN259" i="3"/>
  <c r="BH259" i="3"/>
  <c r="AP259" i="3"/>
  <c r="BE260" i="3"/>
  <c r="JG259" i="3"/>
  <c r="II259" i="3"/>
  <c r="HK259" i="3"/>
  <c r="GM259" i="3"/>
  <c r="FU315" i="3"/>
  <c r="EB315" i="3"/>
  <c r="BZ315" i="3"/>
  <c r="BN315" i="3"/>
  <c r="BB315" i="3"/>
  <c r="LO314" i="3"/>
  <c r="JG314" i="3"/>
  <c r="GV314" i="3"/>
  <c r="GJ314" i="3"/>
  <c r="FX314" i="3"/>
  <c r="EQ314" i="3"/>
  <c r="EK314" i="3"/>
  <c r="EE314" i="3"/>
  <c r="BW314" i="3"/>
  <c r="R314" i="3"/>
  <c r="L314" i="3"/>
  <c r="JV313" i="3"/>
  <c r="JJ313" i="3"/>
  <c r="IX313" i="3"/>
  <c r="HQ313" i="3"/>
  <c r="HK313" i="3"/>
  <c r="HE313" i="3"/>
  <c r="EW313" i="3"/>
  <c r="CL313" i="3"/>
  <c r="BZ313" i="3"/>
  <c r="BN313" i="3"/>
  <c r="I313" i="3"/>
  <c r="LO312" i="3"/>
  <c r="JV312" i="3"/>
  <c r="HT312" i="3"/>
  <c r="HH312" i="3"/>
  <c r="GV312" i="3"/>
  <c r="EE312" i="3"/>
  <c r="CL312" i="3"/>
  <c r="AD312" i="3"/>
  <c r="KQ311" i="3"/>
  <c r="KK311" i="3"/>
  <c r="KE311" i="3"/>
  <c r="JY311" i="3"/>
  <c r="HQ311" i="3"/>
  <c r="FX311" i="3"/>
  <c r="FF311" i="3"/>
  <c r="ET311" i="3"/>
  <c r="DG311" i="3"/>
  <c r="DA311" i="3"/>
  <c r="CU311" i="3"/>
  <c r="CO311" i="3"/>
  <c r="AG311" i="3"/>
  <c r="U311" i="3"/>
  <c r="I311" i="3"/>
  <c r="KT310" i="3"/>
  <c r="IR310" i="3"/>
  <c r="IF310" i="3"/>
  <c r="HT310" i="3"/>
  <c r="FC310" i="3"/>
  <c r="DJ310" i="3"/>
  <c r="BH310" i="3"/>
  <c r="AV310" i="3"/>
  <c r="JV309" i="3"/>
  <c r="JG309" i="3"/>
  <c r="JA309" i="3"/>
  <c r="IU309" i="3"/>
  <c r="IO309" i="3"/>
  <c r="II309" i="3"/>
  <c r="FU309" i="3"/>
  <c r="EB309" i="3"/>
  <c r="BZ309" i="3"/>
  <c r="BN309" i="3"/>
  <c r="O309" i="3"/>
  <c r="I309" i="3"/>
  <c r="JG308" i="3"/>
  <c r="IU308" i="3"/>
  <c r="FX308" i="3"/>
  <c r="EK308" i="3"/>
  <c r="BW308" i="3"/>
  <c r="BK308" i="3"/>
  <c r="X308" i="3"/>
  <c r="LR307" i="3"/>
  <c r="KE307" i="3"/>
  <c r="JA307" i="3"/>
  <c r="IO307" i="3"/>
  <c r="HH307" i="3"/>
  <c r="HB307" i="3"/>
  <c r="GV307" i="3"/>
  <c r="GP307" i="3"/>
  <c r="EH307" i="3"/>
  <c r="CU307" i="3"/>
  <c r="BQ307" i="3"/>
  <c r="BE307" i="3"/>
  <c r="R307" i="3"/>
  <c r="KZ306" i="3"/>
  <c r="JM306" i="3"/>
  <c r="GY306" i="3"/>
  <c r="GM306" i="3"/>
  <c r="DP306" i="3"/>
  <c r="CC306" i="3"/>
  <c r="KN305" i="3"/>
  <c r="KH305" i="3"/>
  <c r="KB305" i="3"/>
  <c r="JV305" i="3"/>
  <c r="HN305" i="3"/>
  <c r="GA305" i="3"/>
  <c r="EW305" i="3"/>
  <c r="EK305" i="3"/>
  <c r="DD305" i="3"/>
  <c r="CX305" i="3"/>
  <c r="CR305" i="3"/>
  <c r="CL305" i="3"/>
  <c r="X305" i="3"/>
  <c r="KW304" i="3"/>
  <c r="II304" i="3"/>
  <c r="HW304" i="3"/>
  <c r="EZ304" i="3"/>
  <c r="DM304" i="3"/>
  <c r="AY304" i="3"/>
  <c r="AM304" i="3"/>
  <c r="JY303" i="3"/>
  <c r="JM303" i="3"/>
  <c r="JA303" i="3"/>
  <c r="GP303" i="3"/>
  <c r="FC303" i="3"/>
  <c r="CO303" i="3"/>
  <c r="CC303" i="3"/>
  <c r="BQ303" i="3"/>
  <c r="AG303" i="3"/>
  <c r="LO302" i="3"/>
  <c r="LC302" i="3"/>
  <c r="KQ302" i="3"/>
  <c r="IF302" i="3"/>
  <c r="GS302" i="3"/>
  <c r="EE302" i="3"/>
  <c r="DS302" i="3"/>
  <c r="DG302" i="3"/>
  <c r="AV302" i="3"/>
  <c r="AD302" i="3"/>
  <c r="LI301" i="3"/>
  <c r="KW301" i="3"/>
  <c r="KK301" i="3"/>
  <c r="JJ301" i="3"/>
  <c r="JD301" i="3"/>
  <c r="IX301" i="3"/>
  <c r="GP301" i="3"/>
  <c r="DY301" i="3"/>
  <c r="DM301" i="3"/>
  <c r="DA301" i="3"/>
  <c r="BZ301" i="3"/>
  <c r="BT301" i="3"/>
  <c r="BN301" i="3"/>
  <c r="I301" i="3"/>
  <c r="JG300" i="3"/>
  <c r="IU300" i="3"/>
  <c r="II300" i="3"/>
  <c r="FX300" i="3"/>
  <c r="EK300" i="3"/>
  <c r="BW300" i="3"/>
  <c r="BK300" i="3"/>
  <c r="AY300" i="3"/>
  <c r="LR299" i="3"/>
  <c r="JA299" i="3"/>
  <c r="IO299" i="3"/>
  <c r="IC299" i="3"/>
  <c r="HB299" i="3"/>
  <c r="GV299" i="3"/>
  <c r="GP299" i="3"/>
  <c r="EH299" i="3"/>
  <c r="BQ299" i="3"/>
  <c r="BE299" i="3"/>
  <c r="AS299" i="3"/>
  <c r="R299" i="3"/>
  <c r="KZ298" i="3"/>
  <c r="JM298" i="3"/>
  <c r="GY298" i="3"/>
  <c r="GM298" i="3"/>
  <c r="GA298" i="3"/>
  <c r="DP298" i="3"/>
  <c r="CC298" i="3"/>
  <c r="LO297" i="3"/>
  <c r="KH297" i="3"/>
  <c r="KB297" i="3"/>
  <c r="JV297" i="3"/>
  <c r="HN297" i="3"/>
  <c r="FC297" i="3"/>
  <c r="EQ297" i="3"/>
  <c r="EE297" i="3"/>
  <c r="CX297" i="3"/>
  <c r="CR297" i="3"/>
  <c r="CL297" i="3"/>
  <c r="AD297" i="3"/>
  <c r="R297" i="3"/>
  <c r="F297" i="3"/>
  <c r="KQ296" i="3"/>
  <c r="IO296" i="3"/>
  <c r="IC296" i="3"/>
  <c r="HQ296" i="3"/>
  <c r="EZ296" i="3"/>
  <c r="DG296" i="3"/>
  <c r="BE296" i="3"/>
  <c r="AS296" i="3"/>
  <c r="KE295" i="3"/>
  <c r="JS295" i="3"/>
  <c r="JG295" i="3"/>
  <c r="GP295" i="3"/>
  <c r="EW295" i="3"/>
  <c r="CI295" i="3"/>
  <c r="BW295" i="3"/>
  <c r="BK295" i="3"/>
  <c r="KZ294" i="3"/>
  <c r="KB294" i="3"/>
  <c r="JD294" i="3"/>
  <c r="GM294" i="3"/>
  <c r="FC294" i="3"/>
  <c r="EQ294" i="3"/>
  <c r="CX294" i="3"/>
  <c r="BZ294" i="3"/>
  <c r="R294" i="3"/>
  <c r="F294" i="3"/>
  <c r="LF293" i="3"/>
  <c r="KH293" i="3"/>
  <c r="IU293" i="3"/>
  <c r="IO293" i="3"/>
  <c r="FU293" i="3"/>
  <c r="EK293" i="3"/>
  <c r="DY293" i="3"/>
  <c r="CF293" i="3"/>
  <c r="BH293" i="3"/>
  <c r="AG293" i="3"/>
  <c r="I293" i="3"/>
  <c r="KT292" i="3"/>
  <c r="JV292" i="3"/>
  <c r="GV292" i="3"/>
  <c r="FX292" i="3"/>
  <c r="EZ292" i="3"/>
  <c r="EB292" i="3"/>
  <c r="DM292" i="3"/>
  <c r="CU292" i="3"/>
  <c r="CO292" i="3"/>
  <c r="CI292" i="3"/>
  <c r="AD292" i="3"/>
  <c r="F292" i="3"/>
  <c r="LR291" i="3"/>
  <c r="KT291" i="3"/>
  <c r="JV291" i="3"/>
  <c r="IX291" i="3"/>
  <c r="II291" i="3"/>
  <c r="HQ291" i="3"/>
  <c r="HK291" i="3"/>
  <c r="HE291" i="3"/>
  <c r="EK291" i="3"/>
  <c r="DA291" i="3"/>
  <c r="CO291" i="3"/>
  <c r="AV291" i="3"/>
  <c r="U291" i="3"/>
  <c r="F291" i="3"/>
  <c r="JD290" i="3"/>
  <c r="IF290" i="3"/>
  <c r="HH290" i="3"/>
  <c r="GJ290" i="3"/>
  <c r="FU290" i="3"/>
  <c r="FC290" i="3"/>
  <c r="EW290" i="3"/>
  <c r="EQ290" i="3"/>
  <c r="BW290" i="3"/>
  <c r="AM290" i="3"/>
  <c r="U290" i="3"/>
  <c r="KK289" i="3"/>
  <c r="JA289" i="3"/>
  <c r="IO289" i="3"/>
  <c r="GV289" i="3"/>
  <c r="FX289" i="3"/>
  <c r="CX289" i="3"/>
  <c r="BZ289" i="3"/>
  <c r="BB289" i="3"/>
  <c r="LL288" i="3"/>
  <c r="KN288" i="3"/>
  <c r="JP288" i="3"/>
  <c r="IR288" i="3"/>
  <c r="IC288" i="3"/>
  <c r="HK288" i="3"/>
  <c r="HE288" i="3"/>
  <c r="GY288" i="3"/>
  <c r="EE288" i="3"/>
  <c r="CU288" i="3"/>
  <c r="CI288" i="3"/>
  <c r="AP288" i="3"/>
  <c r="AA288" i="3"/>
  <c r="L288" i="3"/>
  <c r="IX287" i="3"/>
  <c r="HZ287" i="3"/>
  <c r="HB287" i="3"/>
  <c r="GD287" i="3"/>
  <c r="FO287" i="3"/>
  <c r="EW287" i="3"/>
  <c r="EQ287" i="3"/>
  <c r="EK287" i="3"/>
  <c r="BQ287" i="3"/>
  <c r="KE286" i="3"/>
  <c r="IU286" i="3"/>
  <c r="II286" i="3"/>
  <c r="GP286" i="3"/>
  <c r="FR286" i="3"/>
  <c r="CR286" i="3"/>
  <c r="CL286" i="3"/>
  <c r="BZ286" i="3"/>
  <c r="AY286" i="3"/>
  <c r="JY285" i="3"/>
  <c r="JP285" i="3"/>
  <c r="JJ285" i="3"/>
  <c r="JD285" i="3"/>
  <c r="IX285" i="3"/>
  <c r="FR285" i="3"/>
  <c r="FL285" i="3"/>
  <c r="BQ285" i="3"/>
  <c r="BE285" i="3"/>
  <c r="AS285" i="3"/>
  <c r="X285" i="3"/>
  <c r="LR284" i="3"/>
  <c r="LL284" i="3"/>
  <c r="LF284" i="3"/>
  <c r="KZ284" i="3"/>
  <c r="IF284" i="3"/>
  <c r="GV284" i="3"/>
  <c r="GJ284" i="3"/>
  <c r="AM284" i="3"/>
  <c r="O284" i="3"/>
  <c r="HB283" i="3"/>
  <c r="GD283" i="3"/>
  <c r="FF283" i="3"/>
  <c r="EH283" i="3"/>
  <c r="DY283" i="3"/>
  <c r="DG283" i="3"/>
  <c r="DA283" i="3"/>
  <c r="CU283" i="3"/>
  <c r="KW282" i="3"/>
  <c r="KK282" i="3"/>
  <c r="IX282" i="3"/>
  <c r="HZ282" i="3"/>
  <c r="DP282" i="3"/>
  <c r="DD282" i="3"/>
  <c r="CU282" i="3"/>
  <c r="CC282" i="3"/>
  <c r="BW282" i="3"/>
  <c r="BQ282" i="3"/>
  <c r="BE282" i="3"/>
  <c r="AY282" i="3"/>
  <c r="I282" i="3"/>
  <c r="JG281" i="3"/>
  <c r="IU281" i="3"/>
  <c r="HK281" i="3"/>
  <c r="GV281" i="3"/>
  <c r="FX281" i="3"/>
  <c r="CL281" i="3"/>
  <c r="BN281" i="3"/>
  <c r="AP281" i="3"/>
  <c r="AA281" i="3"/>
  <c r="IO280" i="3"/>
  <c r="IC280" i="3"/>
  <c r="GS280" i="3"/>
  <c r="GD280" i="3"/>
  <c r="FF280" i="3"/>
  <c r="BT280" i="3"/>
  <c r="AV280" i="3"/>
  <c r="X280" i="3"/>
  <c r="R280" i="3"/>
  <c r="KH279" i="3"/>
  <c r="JJ279" i="3"/>
  <c r="IL279" i="3"/>
  <c r="HN279" i="3"/>
  <c r="HE279" i="3"/>
  <c r="GY279" i="3"/>
  <c r="GM279" i="3"/>
  <c r="GG279" i="3"/>
  <c r="CI279" i="3"/>
  <c r="BW279" i="3"/>
  <c r="AM279" i="3"/>
  <c r="AA279" i="3"/>
  <c r="U279" i="3"/>
  <c r="KK278" i="3"/>
  <c r="JY278" i="3"/>
  <c r="IO278" i="3"/>
  <c r="HZ278" i="3"/>
  <c r="HB278" i="3"/>
  <c r="AM278" i="3"/>
  <c r="JA277" i="3"/>
  <c r="IU277" i="3"/>
  <c r="II277" i="3"/>
  <c r="IC277" i="3"/>
  <c r="JJ276" i="3"/>
  <c r="JD276" i="3"/>
  <c r="IX276" i="3"/>
  <c r="EW276" i="3"/>
  <c r="EQ276" i="3"/>
  <c r="AV276" i="3"/>
  <c r="L276" i="3"/>
  <c r="LR275" i="3"/>
  <c r="LL275" i="3"/>
  <c r="AG275" i="3"/>
  <c r="U275" i="3"/>
  <c r="O275" i="3"/>
  <c r="LI274" i="3"/>
  <c r="LC273" i="3"/>
  <c r="JD273" i="3"/>
  <c r="FO273" i="3"/>
  <c r="DS273" i="3"/>
  <c r="BT273" i="3"/>
  <c r="AV273" i="3"/>
  <c r="AP273" i="3"/>
  <c r="AD273" i="3"/>
  <c r="JA272" i="3"/>
  <c r="IC272" i="3"/>
  <c r="FI272" i="3"/>
  <c r="EK272" i="3"/>
  <c r="DM272" i="3"/>
  <c r="CO272" i="3"/>
  <c r="AA272" i="3"/>
  <c r="GP271" i="3"/>
  <c r="FO271" i="3"/>
  <c r="FI271" i="3"/>
  <c r="FC271" i="3"/>
  <c r="EW271" i="3"/>
  <c r="DS271" i="3"/>
  <c r="DM271" i="3"/>
  <c r="DG271" i="3"/>
  <c r="DA271" i="3"/>
  <c r="I271" i="3"/>
  <c r="JD270" i="3"/>
  <c r="HT270" i="3"/>
  <c r="X270" i="3"/>
  <c r="R270" i="3"/>
  <c r="L270" i="3"/>
  <c r="LR269" i="3"/>
  <c r="HW269" i="3"/>
  <c r="HQ269" i="3"/>
  <c r="HK269" i="3"/>
  <c r="CX269" i="3"/>
  <c r="BN269" i="3"/>
  <c r="BB269" i="3"/>
  <c r="LL268" i="3"/>
  <c r="IU268" i="3"/>
  <c r="IO268" i="3"/>
  <c r="GY268" i="3"/>
  <c r="GS268" i="3"/>
  <c r="GM268" i="3"/>
  <c r="GG268" i="3"/>
  <c r="LO267" i="3"/>
  <c r="LI267" i="3"/>
  <c r="LC267" i="3"/>
  <c r="JY267" i="3"/>
  <c r="JS267" i="3"/>
  <c r="JM267" i="3"/>
  <c r="JG267" i="3"/>
  <c r="U267" i="3"/>
  <c r="LC266" i="3"/>
  <c r="KW266" i="3"/>
  <c r="KQ266" i="3"/>
  <c r="KK266" i="3"/>
  <c r="JG266" i="3"/>
  <c r="JA266" i="3"/>
  <c r="IU266" i="3"/>
  <c r="IO266" i="3"/>
  <c r="ET265" i="3"/>
  <c r="DJ265" i="3"/>
  <c r="BB265" i="3"/>
  <c r="LR264" i="3"/>
  <c r="KZ264" i="3"/>
  <c r="KT264" i="3"/>
  <c r="FC264" i="3"/>
  <c r="EW264" i="3"/>
  <c r="DG264" i="3"/>
  <c r="DA264" i="3"/>
  <c r="CI264" i="3"/>
  <c r="CC264" i="3"/>
  <c r="JJ263" i="3"/>
  <c r="IR263" i="3"/>
  <c r="HN263" i="3"/>
  <c r="GP263" i="3"/>
  <c r="GD263" i="3"/>
  <c r="BW263" i="3"/>
  <c r="KE262" i="3"/>
  <c r="JY262" i="3"/>
  <c r="IX260" i="3"/>
  <c r="IR260" i="3"/>
  <c r="IF260" i="3"/>
  <c r="HZ260" i="3"/>
  <c r="HT260" i="3"/>
  <c r="HN260" i="3"/>
  <c r="HH260" i="3"/>
  <c r="GV260" i="3"/>
  <c r="IO257" i="3"/>
  <c r="II257" i="3"/>
  <c r="HQ257" i="3"/>
  <c r="HK257" i="3"/>
  <c r="HE257" i="3"/>
  <c r="GM257" i="3"/>
  <c r="FU257" i="3"/>
  <c r="FO257" i="3"/>
  <c r="FI257" i="3"/>
  <c r="EQ257" i="3"/>
  <c r="KQ260" i="3"/>
  <c r="KE260" i="3"/>
  <c r="JY260" i="3"/>
  <c r="JS260" i="3"/>
  <c r="JG260" i="3"/>
  <c r="FL260" i="3"/>
  <c r="FF260" i="3"/>
  <c r="EZ260" i="3"/>
  <c r="EN260" i="3"/>
  <c r="EH260" i="3"/>
  <c r="EB260" i="3"/>
  <c r="DP260" i="3"/>
  <c r="DJ260" i="3"/>
  <c r="DD260" i="3"/>
  <c r="L260" i="3"/>
  <c r="LR259" i="3"/>
  <c r="LL259" i="3"/>
  <c r="LF259" i="3"/>
  <c r="GG259" i="3"/>
  <c r="FU259" i="3"/>
  <c r="EK259" i="3"/>
  <c r="EE259" i="3"/>
  <c r="DY259" i="3"/>
  <c r="DM259" i="3"/>
  <c r="DG259" i="3"/>
  <c r="DA259" i="3"/>
  <c r="AG259" i="3"/>
  <c r="LO258" i="3"/>
  <c r="KQ258" i="3"/>
  <c r="JS258" i="3"/>
  <c r="IU258" i="3"/>
  <c r="AJ258" i="3"/>
  <c r="R258" i="3"/>
  <c r="L258" i="3"/>
  <c r="LF257" i="3"/>
  <c r="KH257" i="3"/>
  <c r="JJ257" i="3"/>
  <c r="AY257" i="3"/>
  <c r="GY256" i="3"/>
  <c r="GA256" i="3"/>
  <c r="DG256" i="3"/>
  <c r="CI256" i="3"/>
  <c r="BK256" i="3"/>
  <c r="AM256" i="3"/>
  <c r="IO255" i="3"/>
  <c r="HQ255" i="3"/>
  <c r="EW255" i="3"/>
  <c r="DY255" i="3"/>
  <c r="DA255" i="3"/>
  <c r="CC255" i="3"/>
  <c r="O255" i="3"/>
  <c r="LI254" i="3"/>
  <c r="LC254" i="3"/>
  <c r="KE254" i="3"/>
  <c r="JY254" i="3"/>
  <c r="JM254" i="3"/>
  <c r="JG254" i="3"/>
  <c r="AG254" i="3"/>
  <c r="JJ253" i="3"/>
  <c r="IL253" i="3"/>
  <c r="HN253" i="3"/>
  <c r="BW253" i="3"/>
  <c r="O253" i="3"/>
  <c r="I253" i="3"/>
  <c r="LO252" i="3"/>
  <c r="KQ252" i="3"/>
  <c r="JS252" i="3"/>
  <c r="EB252" i="3"/>
  <c r="CF252" i="3"/>
  <c r="BH252" i="3"/>
  <c r="AD252" i="3"/>
  <c r="LF251" i="3"/>
  <c r="KH251" i="3"/>
  <c r="GY251" i="3"/>
  <c r="GM251" i="3"/>
  <c r="GG251" i="3"/>
  <c r="FC251" i="3"/>
  <c r="EQ251" i="3"/>
  <c r="DS251" i="3"/>
  <c r="DJ250" i="3"/>
  <c r="DD250" i="3"/>
  <c r="CR250" i="3"/>
  <c r="CL250" i="3"/>
  <c r="BN250" i="3"/>
  <c r="BH250" i="3"/>
  <c r="AV250" i="3"/>
  <c r="AP250" i="3"/>
  <c r="FI249" i="3"/>
  <c r="EZ249" i="3"/>
  <c r="ET249" i="3"/>
  <c r="EH249" i="3"/>
  <c r="EB249" i="3"/>
  <c r="DD249" i="3"/>
  <c r="CX249" i="3"/>
  <c r="CL249" i="3"/>
  <c r="CF249" i="3"/>
  <c r="BH249" i="3"/>
  <c r="BB249" i="3"/>
  <c r="AP249" i="3"/>
  <c r="KQ248" i="3"/>
  <c r="JS248" i="3"/>
  <c r="IU248" i="3"/>
  <c r="HW248" i="3"/>
  <c r="GY248" i="3"/>
  <c r="GP248" i="3"/>
  <c r="GJ248" i="3"/>
  <c r="FX248" i="3"/>
  <c r="FR248" i="3"/>
  <c r="ET248" i="3"/>
  <c r="EN248" i="3"/>
  <c r="EB248" i="3"/>
  <c r="DV248" i="3"/>
  <c r="CX248" i="3"/>
  <c r="CR248" i="3"/>
  <c r="CF248" i="3"/>
  <c r="BZ248" i="3"/>
  <c r="X248" i="3"/>
  <c r="LR247" i="3"/>
  <c r="LF247" i="3"/>
  <c r="KZ247" i="3"/>
  <c r="KB247" i="3"/>
  <c r="JV247" i="3"/>
  <c r="JJ247" i="3"/>
  <c r="JD247" i="3"/>
  <c r="IF247" i="3"/>
  <c r="HZ247" i="3"/>
  <c r="HN247" i="3"/>
  <c r="HH247" i="3"/>
  <c r="AD247" i="3"/>
  <c r="X247" i="3"/>
  <c r="L247" i="3"/>
  <c r="F247" i="3"/>
  <c r="LL246" i="3"/>
  <c r="DA246" i="3"/>
  <c r="CU246" i="3"/>
  <c r="CI246" i="3"/>
  <c r="CC246" i="3"/>
  <c r="BE246" i="3"/>
  <c r="AY246" i="3"/>
  <c r="AA246" i="3"/>
  <c r="CX245" i="3"/>
  <c r="JS244" i="3"/>
  <c r="JG244" i="3"/>
  <c r="HK244" i="3"/>
  <c r="GV244" i="3"/>
  <c r="DD244" i="3"/>
  <c r="CF244" i="3"/>
  <c r="BT244" i="3"/>
  <c r="R244" i="3"/>
  <c r="L244" i="3"/>
  <c r="LR243" i="3"/>
  <c r="KH243" i="3"/>
  <c r="HZ243" i="3"/>
  <c r="GP243" i="3"/>
  <c r="GD243" i="3"/>
  <c r="ET243" i="3"/>
  <c r="JA242" i="3"/>
  <c r="IU242" i="3"/>
  <c r="IO242" i="3"/>
  <c r="II242" i="3"/>
  <c r="IC242" i="3"/>
  <c r="HE242" i="3"/>
  <c r="GY242" i="3"/>
  <c r="GS242" i="3"/>
  <c r="GM242" i="3"/>
  <c r="GG242" i="3"/>
  <c r="FI242" i="3"/>
  <c r="FC242" i="3"/>
  <c r="EW242" i="3"/>
  <c r="EQ242" i="3"/>
  <c r="EK242" i="3"/>
  <c r="GD241" i="3"/>
  <c r="FR241" i="3"/>
  <c r="FL241" i="3"/>
  <c r="EH241" i="3"/>
  <c r="DV241" i="3"/>
  <c r="DP241" i="3"/>
  <c r="DJ241" i="3"/>
  <c r="CX241" i="3"/>
  <c r="CR241" i="3"/>
  <c r="LI240" i="3"/>
  <c r="LC240" i="3"/>
  <c r="KW240" i="3"/>
  <c r="KK240" i="3"/>
  <c r="KE240" i="3"/>
  <c r="JY240" i="3"/>
  <c r="JM240" i="3"/>
  <c r="JG240" i="3"/>
  <c r="JA240" i="3"/>
  <c r="EB240" i="3"/>
  <c r="DP240" i="3"/>
  <c r="DJ240" i="3"/>
  <c r="CF240" i="3"/>
  <c r="BT240" i="3"/>
  <c r="BN240" i="3"/>
  <c r="BH240" i="3"/>
  <c r="AV240" i="3"/>
  <c r="AP240" i="3"/>
  <c r="KW239" i="3"/>
  <c r="JA239" i="3"/>
  <c r="IC239" i="3"/>
  <c r="GJ238" i="3"/>
  <c r="GD238" i="3"/>
  <c r="FR238" i="3"/>
  <c r="FL238" i="3"/>
  <c r="ET238" i="3"/>
  <c r="EN238" i="3"/>
  <c r="EH238" i="3"/>
  <c r="DP238" i="3"/>
  <c r="CR238" i="3"/>
  <c r="CL238" i="3"/>
  <c r="BZ238" i="3"/>
  <c r="BT238" i="3"/>
  <c r="BB238" i="3"/>
  <c r="AV238" i="3"/>
  <c r="AP238" i="3"/>
  <c r="X238" i="3"/>
  <c r="KH237" i="3"/>
  <c r="GP237" i="3"/>
  <c r="FR237" i="3"/>
  <c r="LL236" i="3"/>
  <c r="LF236" i="3"/>
  <c r="JP236" i="3"/>
  <c r="DG236" i="3"/>
  <c r="CU236" i="3"/>
  <c r="BK236" i="3"/>
  <c r="AY236" i="3"/>
  <c r="AM236" i="3"/>
  <c r="GY235" i="3"/>
  <c r="FC235" i="3"/>
  <c r="EQ235" i="3"/>
  <c r="DG235" i="3"/>
  <c r="GV234" i="3"/>
  <c r="FX234" i="3"/>
  <c r="DG234" i="3"/>
  <c r="DA234" i="3"/>
  <c r="CO234" i="3"/>
  <c r="CI234" i="3"/>
  <c r="BK234" i="3"/>
  <c r="BE234" i="3"/>
  <c r="AS234" i="3"/>
  <c r="AM234" i="3"/>
  <c r="O234" i="3"/>
  <c r="JV233" i="3"/>
  <c r="IX233" i="3"/>
  <c r="LO232" i="3"/>
  <c r="KQ232" i="3"/>
  <c r="KK232" i="3"/>
  <c r="KE232" i="3"/>
  <c r="JA232" i="3"/>
  <c r="IU232" i="3"/>
  <c r="DD232" i="3"/>
  <c r="CF232" i="3"/>
  <c r="BH232" i="3"/>
  <c r="KT231" i="3"/>
  <c r="JV231" i="3"/>
  <c r="DM231" i="3"/>
  <c r="CU231" i="3"/>
  <c r="CO231" i="3"/>
  <c r="II230" i="3"/>
  <c r="HQ230" i="3"/>
  <c r="HK230" i="3"/>
  <c r="JJ229" i="3"/>
  <c r="BZ229" i="3"/>
  <c r="KB228" i="3"/>
  <c r="BH228" i="3"/>
  <c r="AV228" i="3"/>
  <c r="LR227" i="3"/>
  <c r="DV227" i="3"/>
  <c r="LO226" i="3"/>
  <c r="HH226" i="3"/>
  <c r="GV226" i="3"/>
  <c r="EQ226" i="3"/>
  <c r="EK226" i="3"/>
  <c r="EE226" i="3"/>
  <c r="F226" i="3"/>
  <c r="GD225" i="3"/>
  <c r="DY225" i="3"/>
  <c r="DS225" i="3"/>
  <c r="DM225" i="3"/>
  <c r="AP225" i="3"/>
  <c r="L225" i="3"/>
  <c r="JG224" i="3"/>
  <c r="GJ224" i="3"/>
  <c r="AV224" i="3"/>
  <c r="LF223" i="3"/>
  <c r="IO223" i="3"/>
  <c r="CX223" i="3"/>
  <c r="KQ222" i="3"/>
  <c r="JS222" i="3"/>
  <c r="JG222" i="3"/>
  <c r="EZ222" i="3"/>
  <c r="EN222" i="3"/>
  <c r="CI222" i="3"/>
  <c r="IC221" i="3"/>
  <c r="FF221" i="3"/>
  <c r="DV221" i="3"/>
  <c r="BE221" i="3"/>
  <c r="I221" i="3"/>
  <c r="LO220" i="3"/>
  <c r="LI220" i="3"/>
  <c r="LC220" i="3"/>
  <c r="IF220" i="3"/>
  <c r="GA220" i="3"/>
  <c r="BH220" i="3"/>
  <c r="F220" i="3"/>
  <c r="LR219" i="3"/>
  <c r="JA219" i="3"/>
  <c r="IU219" i="3"/>
  <c r="IO219" i="3"/>
  <c r="FR219" i="3"/>
  <c r="DM219" i="3"/>
  <c r="O219" i="3"/>
  <c r="KH218" i="3"/>
  <c r="KB218" i="3"/>
  <c r="JV218" i="3"/>
  <c r="JP218" i="3"/>
  <c r="JJ218" i="3"/>
  <c r="JD218" i="3"/>
  <c r="IU218" i="3"/>
  <c r="GS218" i="3"/>
  <c r="FU218" i="3"/>
  <c r="FI218" i="3"/>
  <c r="CF218" i="3"/>
  <c r="BT218" i="3"/>
  <c r="AV218" i="3"/>
  <c r="L218" i="3"/>
  <c r="LF217" i="3"/>
  <c r="KT217" i="3"/>
  <c r="KH217" i="3"/>
  <c r="JJ217" i="3"/>
  <c r="IX217" i="3"/>
  <c r="HW217" i="3"/>
  <c r="FI217" i="3"/>
  <c r="EW217" i="3"/>
  <c r="DP217" i="3"/>
  <c r="DD217" i="3"/>
  <c r="CL217" i="3"/>
  <c r="BZ217" i="3"/>
  <c r="BN217" i="3"/>
  <c r="BB217" i="3"/>
  <c r="AM217" i="3"/>
  <c r="O217" i="3"/>
  <c r="LO216" i="3"/>
  <c r="KT216" i="3"/>
  <c r="KB216" i="3"/>
  <c r="JP216" i="3"/>
  <c r="JA216" i="3"/>
  <c r="HW216" i="3"/>
  <c r="HB216" i="3"/>
  <c r="GJ216" i="3"/>
  <c r="FX216" i="3"/>
  <c r="FI216" i="3"/>
  <c r="EE216" i="3"/>
  <c r="DJ216" i="3"/>
  <c r="CR216" i="3"/>
  <c r="CC216" i="3"/>
  <c r="AY216" i="3"/>
  <c r="X216" i="3"/>
  <c r="LR215" i="3"/>
  <c r="LF215" i="3"/>
  <c r="KQ215" i="3"/>
  <c r="KE215" i="3"/>
  <c r="HZ215" i="3"/>
  <c r="HN215" i="3"/>
  <c r="GY215" i="3"/>
  <c r="GM215" i="3"/>
  <c r="EB215" i="3"/>
  <c r="DP215" i="3"/>
  <c r="DG215" i="3"/>
  <c r="CU215" i="3"/>
  <c r="L215" i="3"/>
  <c r="LR214" i="3"/>
  <c r="LF214" i="3"/>
  <c r="KW214" i="3"/>
  <c r="JS214" i="3"/>
  <c r="JG214" i="3"/>
  <c r="IU214" i="3"/>
  <c r="IF214" i="3"/>
  <c r="HB214" i="3"/>
  <c r="GP214" i="3"/>
  <c r="GG214" i="3"/>
  <c r="FC214" i="3"/>
  <c r="DP214" i="3"/>
  <c r="DJ214" i="3"/>
  <c r="DD214" i="3"/>
  <c r="CX214" i="3"/>
  <c r="CO214" i="3"/>
  <c r="BK214" i="3"/>
  <c r="AA214" i="3"/>
  <c r="L214" i="3"/>
  <c r="LF213" i="3"/>
  <c r="KZ213" i="3"/>
  <c r="KT213" i="3"/>
  <c r="KN213" i="3"/>
  <c r="KE213" i="3"/>
  <c r="JA213" i="3"/>
  <c r="IF213" i="3"/>
  <c r="HN213" i="3"/>
  <c r="HB213" i="3"/>
  <c r="GM213" i="3"/>
  <c r="FI213" i="3"/>
  <c r="EN213" i="3"/>
  <c r="DV213" i="3"/>
  <c r="DP213" i="3"/>
  <c r="DD213" i="3"/>
  <c r="CU213" i="3"/>
  <c r="BQ213" i="3"/>
  <c r="AA213" i="3"/>
  <c r="O213" i="3"/>
  <c r="F213" i="3"/>
  <c r="LL212" i="3"/>
  <c r="KZ212" i="3"/>
  <c r="KK212" i="3"/>
  <c r="JG212" i="3"/>
  <c r="IL212" i="3"/>
  <c r="HT212" i="3"/>
  <c r="HH212" i="3"/>
  <c r="GS212" i="3"/>
  <c r="FO212" i="3"/>
  <c r="ET212" i="3"/>
  <c r="EB212" i="3"/>
  <c r="DP212" i="3"/>
  <c r="DA212" i="3"/>
  <c r="BW212" i="3"/>
  <c r="BB212" i="3"/>
  <c r="R212" i="3"/>
  <c r="LO211" i="3"/>
  <c r="KQ211" i="3"/>
  <c r="JV211" i="3"/>
  <c r="JD211" i="3"/>
  <c r="IR211" i="3"/>
  <c r="IF211" i="3"/>
  <c r="HW211" i="3"/>
  <c r="HE211" i="3"/>
  <c r="FU211" i="3"/>
  <c r="FO211" i="3"/>
  <c r="FC211" i="3"/>
  <c r="EH211" i="3"/>
  <c r="EB211" i="3"/>
  <c r="DP211" i="3"/>
  <c r="DD211" i="3"/>
  <c r="CR211" i="3"/>
  <c r="BQ211" i="3"/>
  <c r="BK211" i="3"/>
  <c r="AD211" i="3"/>
  <c r="KB210" i="3"/>
  <c r="JJ210" i="3"/>
  <c r="JA210" i="3"/>
  <c r="IO210" i="3"/>
  <c r="GJ210" i="3"/>
  <c r="FR210" i="3"/>
  <c r="FI210" i="3"/>
  <c r="EW210" i="3"/>
  <c r="CR210" i="3"/>
  <c r="BQ210" i="3"/>
  <c r="BE210" i="3"/>
  <c r="O210" i="3"/>
  <c r="HQ209" i="3"/>
  <c r="GJ209" i="3"/>
  <c r="FX209" i="3"/>
  <c r="FL209" i="3"/>
  <c r="EK209" i="3"/>
  <c r="DY209" i="3"/>
  <c r="CR209" i="3"/>
  <c r="CF209" i="3"/>
  <c r="BT209" i="3"/>
  <c r="AS209" i="3"/>
  <c r="AG209" i="3"/>
  <c r="O209" i="3"/>
  <c r="F209" i="3"/>
  <c r="LF208" i="3"/>
  <c r="KT208" i="3"/>
  <c r="KH208" i="3"/>
  <c r="JG208" i="3"/>
  <c r="IU208" i="3"/>
  <c r="HN208" i="3"/>
  <c r="HB208" i="3"/>
  <c r="GS208" i="3"/>
  <c r="FO208" i="3"/>
  <c r="DV208" i="3"/>
  <c r="DJ208" i="3"/>
  <c r="DA208" i="3"/>
  <c r="BW208" i="3"/>
  <c r="R208" i="3"/>
  <c r="KK207" i="3"/>
  <c r="JV207" i="3"/>
  <c r="IR207" i="3"/>
  <c r="IF207" i="3"/>
  <c r="HW207" i="3"/>
  <c r="GS207" i="3"/>
  <c r="GD207" i="3"/>
  <c r="EZ207" i="3"/>
  <c r="EN207" i="3"/>
  <c r="EE207" i="3"/>
  <c r="DA207" i="3"/>
  <c r="CL207" i="3"/>
  <c r="BH207" i="3"/>
  <c r="AV207" i="3"/>
  <c r="AM207" i="3"/>
  <c r="U207" i="3"/>
  <c r="LO206" i="3"/>
  <c r="KZ206" i="3"/>
  <c r="JV206" i="3"/>
  <c r="JJ206" i="3"/>
  <c r="JA206" i="3"/>
  <c r="HW206" i="3"/>
  <c r="GD206" i="3"/>
  <c r="FR206" i="3"/>
  <c r="AM206" i="3"/>
  <c r="I206" i="3"/>
  <c r="KT262" i="3"/>
  <c r="JV262" i="3"/>
  <c r="II262" i="3"/>
  <c r="IC262" i="3"/>
  <c r="GM262" i="3"/>
  <c r="GG262" i="3"/>
  <c r="EE262" i="3"/>
  <c r="DG262" i="3"/>
  <c r="CI262" i="3"/>
  <c r="BK262" i="3"/>
  <c r="AM262" i="3"/>
  <c r="AA262" i="3"/>
  <c r="U262" i="3"/>
  <c r="I262" i="3"/>
  <c r="LF261" i="3"/>
  <c r="KT261" i="3"/>
  <c r="KH261" i="3"/>
  <c r="KB261" i="3"/>
  <c r="JJ261" i="3"/>
  <c r="IX261" i="3"/>
  <c r="IL261" i="3"/>
  <c r="IF261" i="3"/>
  <c r="HZ261" i="3"/>
  <c r="GV261" i="3"/>
  <c r="FX261" i="3"/>
  <c r="EZ261" i="3"/>
  <c r="EB261" i="3"/>
  <c r="DS261" i="3"/>
  <c r="DM261" i="3"/>
  <c r="DG261" i="3"/>
  <c r="DA261" i="3"/>
  <c r="CU261" i="3"/>
  <c r="CI261" i="3"/>
  <c r="BW261" i="3"/>
  <c r="BQ261" i="3"/>
  <c r="BK261" i="3"/>
  <c r="BE261" i="3"/>
  <c r="AY261" i="3"/>
  <c r="F261" i="3"/>
  <c r="KT260" i="3"/>
  <c r="KH260" i="3"/>
  <c r="IU260" i="3"/>
  <c r="GY260" i="3"/>
  <c r="GM260" i="3"/>
  <c r="GG260" i="3"/>
  <c r="GA260" i="3"/>
  <c r="EW260" i="3"/>
  <c r="DY260" i="3"/>
  <c r="DA260" i="3"/>
  <c r="CC260" i="3"/>
  <c r="BT260" i="3"/>
  <c r="BN260" i="3"/>
  <c r="BH260" i="3"/>
  <c r="AV260" i="3"/>
  <c r="AP260" i="3"/>
  <c r="AG260" i="3"/>
  <c r="I260" i="3"/>
  <c r="LC259" i="3"/>
  <c r="KE259" i="3"/>
  <c r="JV259" i="3"/>
  <c r="JP259" i="3"/>
  <c r="JJ259" i="3"/>
  <c r="IX259" i="3"/>
  <c r="IR259" i="3"/>
  <c r="IL259" i="3"/>
  <c r="HZ259" i="3"/>
  <c r="HT259" i="3"/>
  <c r="HN259" i="3"/>
  <c r="FL259" i="3"/>
  <c r="EN259" i="3"/>
  <c r="DP259" i="3"/>
  <c r="CO259" i="3"/>
  <c r="BQ259" i="3"/>
  <c r="R259" i="3"/>
  <c r="F259" i="3"/>
  <c r="LR258" i="3"/>
  <c r="LF258" i="3"/>
  <c r="JV258" i="3"/>
  <c r="JJ258" i="3"/>
  <c r="HW258" i="3"/>
  <c r="GY258" i="3"/>
  <c r="EE258" i="3"/>
  <c r="DG258" i="3"/>
  <c r="CI258" i="3"/>
  <c r="BK258" i="3"/>
  <c r="U258" i="3"/>
  <c r="KK257" i="3"/>
  <c r="JY257" i="3"/>
  <c r="IL257" i="3"/>
  <c r="HN257" i="3"/>
  <c r="ET257" i="3"/>
  <c r="DV257" i="3"/>
  <c r="CX257" i="3"/>
  <c r="BZ257" i="3"/>
  <c r="L257" i="3"/>
  <c r="LR256" i="3"/>
  <c r="LL256" i="3"/>
  <c r="LF256" i="3"/>
  <c r="KN256" i="3"/>
  <c r="JV256" i="3"/>
  <c r="JP256" i="3"/>
  <c r="GP256" i="3"/>
  <c r="FF256" i="3"/>
  <c r="ET256" i="3"/>
  <c r="DJ256" i="3"/>
  <c r="CX256" i="3"/>
  <c r="BN256" i="3"/>
  <c r="BB256" i="3"/>
  <c r="R256" i="3"/>
  <c r="LL255" i="3"/>
  <c r="LF255" i="3"/>
  <c r="IF255" i="3"/>
  <c r="GV255" i="3"/>
  <c r="GJ255" i="3"/>
  <c r="EZ255" i="3"/>
  <c r="EN255" i="3"/>
  <c r="DD255" i="3"/>
  <c r="BT255" i="3"/>
  <c r="BE255" i="3"/>
  <c r="F255" i="3"/>
  <c r="LL254" i="3"/>
  <c r="KN254" i="3"/>
  <c r="JP254" i="3"/>
  <c r="IR254" i="3"/>
  <c r="HT254" i="3"/>
  <c r="GV254" i="3"/>
  <c r="GM254" i="3"/>
  <c r="GG254" i="3"/>
  <c r="FU254" i="3"/>
  <c r="FO254" i="3"/>
  <c r="EQ254" i="3"/>
  <c r="EK254" i="3"/>
  <c r="DY254" i="3"/>
  <c r="DS254" i="3"/>
  <c r="CU254" i="3"/>
  <c r="CO254" i="3"/>
  <c r="CC254" i="3"/>
  <c r="BW254" i="3"/>
  <c r="X254" i="3"/>
  <c r="L254" i="3"/>
  <c r="LR253" i="3"/>
  <c r="LI253" i="3"/>
  <c r="LC253" i="3"/>
  <c r="KE253" i="3"/>
  <c r="JS253" i="3"/>
  <c r="IU253" i="3"/>
  <c r="HW253" i="3"/>
  <c r="GY253" i="3"/>
  <c r="FR253" i="3"/>
  <c r="ET253" i="3"/>
  <c r="DV253" i="3"/>
  <c r="BN253" i="3"/>
  <c r="AP253" i="3"/>
  <c r="KZ252" i="3"/>
  <c r="KB252" i="3"/>
  <c r="JD252" i="3"/>
  <c r="HW252" i="3"/>
  <c r="GY252" i="3"/>
  <c r="GA252" i="3"/>
  <c r="DS252" i="3"/>
  <c r="CU252" i="3"/>
  <c r="BW252" i="3"/>
  <c r="AA252" i="3"/>
  <c r="JJ251" i="3"/>
  <c r="IX251" i="3"/>
  <c r="IR251" i="3"/>
  <c r="HZ251" i="3"/>
  <c r="CU251" i="3"/>
  <c r="BW251" i="3"/>
  <c r="AY251" i="3"/>
  <c r="AG251" i="3"/>
  <c r="AA251" i="3"/>
  <c r="I251" i="3"/>
  <c r="KW250" i="3"/>
  <c r="JY250" i="3"/>
  <c r="HE250" i="3"/>
  <c r="GG250" i="3"/>
  <c r="FI250" i="3"/>
  <c r="EK250" i="3"/>
  <c r="AG250" i="3"/>
  <c r="AA250" i="3"/>
  <c r="O250" i="3"/>
  <c r="I250" i="3"/>
  <c r="LO249" i="3"/>
  <c r="IU249" i="3"/>
  <c r="HW249" i="3"/>
  <c r="GY249" i="3"/>
  <c r="GA249" i="3"/>
  <c r="EN247" i="3"/>
  <c r="EH247" i="3"/>
  <c r="DV247" i="3"/>
  <c r="DP247" i="3"/>
  <c r="CR247" i="3"/>
  <c r="CL247" i="3"/>
  <c r="BZ247" i="3"/>
  <c r="BT247" i="3"/>
  <c r="AV247" i="3"/>
  <c r="AP247" i="3"/>
  <c r="KN246" i="3"/>
  <c r="JP246" i="3"/>
  <c r="GV246" i="3"/>
  <c r="FX246" i="3"/>
  <c r="EZ246" i="3"/>
  <c r="EB246" i="3"/>
  <c r="JS245" i="3"/>
  <c r="JM245" i="3"/>
  <c r="JA245" i="3"/>
  <c r="IU245" i="3"/>
  <c r="HW245" i="3"/>
  <c r="HQ245" i="3"/>
  <c r="GS245" i="3"/>
  <c r="GM245" i="3"/>
  <c r="FO245" i="3"/>
  <c r="FI245" i="3"/>
  <c r="FC245" i="3"/>
  <c r="AG245" i="3"/>
  <c r="I245" i="3"/>
  <c r="LO244" i="3"/>
  <c r="LI244" i="3"/>
  <c r="KK244" i="3"/>
  <c r="KE244" i="3"/>
  <c r="BH244" i="3"/>
  <c r="EH243" i="3"/>
  <c r="CX243" i="3"/>
  <c r="AP243" i="3"/>
  <c r="LL242" i="3"/>
  <c r="KZ242" i="3"/>
  <c r="KB242" i="3"/>
  <c r="JP242" i="3"/>
  <c r="BQ242" i="3"/>
  <c r="BK242" i="3"/>
  <c r="BE242" i="3"/>
  <c r="AY242" i="3"/>
  <c r="AS242" i="3"/>
  <c r="KE241" i="3"/>
  <c r="JY241" i="3"/>
  <c r="JS241" i="3"/>
  <c r="JM241" i="3"/>
  <c r="JG241" i="3"/>
  <c r="IU241" i="3"/>
  <c r="IO241" i="3"/>
  <c r="II241" i="3"/>
  <c r="HW241" i="3"/>
  <c r="HQ241" i="3"/>
  <c r="HK241" i="3"/>
  <c r="CL241" i="3"/>
  <c r="BZ241" i="3"/>
  <c r="BT241" i="3"/>
  <c r="AP241" i="3"/>
  <c r="R241" i="3"/>
  <c r="L241" i="3"/>
  <c r="F241" i="3"/>
  <c r="LR240" i="3"/>
  <c r="HQ240" i="3"/>
  <c r="HK240" i="3"/>
  <c r="HE240" i="3"/>
  <c r="GS240" i="3"/>
  <c r="GM240" i="3"/>
  <c r="GG240" i="3"/>
  <c r="FU240" i="3"/>
  <c r="FO240" i="3"/>
  <c r="FI240" i="3"/>
  <c r="R240" i="3"/>
  <c r="HE239" i="3"/>
  <c r="FI239" i="3"/>
  <c r="FC239" i="3"/>
  <c r="U239" i="3"/>
  <c r="JG238" i="3"/>
  <c r="II238" i="3"/>
  <c r="HK238" i="3"/>
  <c r="ET237" i="3"/>
  <c r="EN237" i="3"/>
  <c r="DD237" i="3"/>
  <c r="R237" i="3"/>
  <c r="GV236" i="3"/>
  <c r="GP236" i="3"/>
  <c r="GJ236" i="3"/>
  <c r="FX236" i="3"/>
  <c r="FR236" i="3"/>
  <c r="FL236" i="3"/>
  <c r="EZ236" i="3"/>
  <c r="ET236" i="3"/>
  <c r="EN236" i="3"/>
  <c r="AD236" i="3"/>
  <c r="LF235" i="3"/>
  <c r="KH235" i="3"/>
  <c r="JJ235" i="3"/>
  <c r="IL235" i="3"/>
  <c r="EN235" i="3"/>
  <c r="DP235" i="3"/>
  <c r="CR235" i="3"/>
  <c r="BT235" i="3"/>
  <c r="AV235" i="3"/>
  <c r="F235" i="3"/>
  <c r="KW234" i="3"/>
  <c r="JA234" i="3"/>
  <c r="IO234" i="3"/>
  <c r="II234" i="3"/>
  <c r="HE234" i="3"/>
  <c r="GS234" i="3"/>
  <c r="EZ234" i="3"/>
  <c r="EB234" i="3"/>
  <c r="CX234" i="3"/>
  <c r="BZ234" i="3"/>
  <c r="BB234" i="3"/>
  <c r="IU233" i="3"/>
  <c r="EH233" i="3"/>
  <c r="DJ233" i="3"/>
  <c r="CF233" i="3"/>
  <c r="BT233" i="3"/>
  <c r="AV233" i="3"/>
  <c r="R233" i="3"/>
  <c r="F233" i="3"/>
  <c r="LF232" i="3"/>
  <c r="KH232" i="3"/>
  <c r="IX232" i="3"/>
  <c r="IL232" i="3"/>
  <c r="HN232" i="3"/>
  <c r="GY232" i="3"/>
  <c r="GG232" i="3"/>
  <c r="GA232" i="3"/>
  <c r="FI232" i="3"/>
  <c r="FC232" i="3"/>
  <c r="CC232" i="3"/>
  <c r="AS232" i="3"/>
  <c r="O232" i="3"/>
  <c r="KQ231" i="3"/>
  <c r="JG231" i="3"/>
  <c r="IU231" i="3"/>
  <c r="HB231" i="3"/>
  <c r="GD231" i="3"/>
  <c r="DD231" i="3"/>
  <c r="CF231" i="3"/>
  <c r="BH231" i="3"/>
  <c r="R231" i="3"/>
  <c r="L231" i="3"/>
  <c r="KZ230" i="3"/>
  <c r="HZ230" i="3"/>
  <c r="HB230" i="3"/>
  <c r="FU230" i="3"/>
  <c r="FO230" i="3"/>
  <c r="FI230" i="3"/>
  <c r="DA230" i="3"/>
  <c r="AP230" i="3"/>
  <c r="JG229" i="3"/>
  <c r="HN229" i="3"/>
  <c r="FL229" i="3"/>
  <c r="EZ229" i="3"/>
  <c r="EN229" i="3"/>
  <c r="BW229" i="3"/>
  <c r="AM229" i="3"/>
  <c r="AG229" i="3"/>
  <c r="JY228" i="3"/>
  <c r="IF228" i="3"/>
  <c r="GD228" i="3"/>
  <c r="FR228" i="3"/>
  <c r="BE228" i="3"/>
  <c r="AS228" i="3"/>
  <c r="O228" i="3"/>
  <c r="LO227" i="3"/>
  <c r="JV227" i="3"/>
  <c r="HT227" i="3"/>
  <c r="HH227" i="3"/>
  <c r="GV227" i="3"/>
  <c r="DS227" i="3"/>
  <c r="CI227" i="3"/>
  <c r="BN227" i="3"/>
  <c r="LR226" i="3"/>
  <c r="LF226" i="3"/>
  <c r="KT226" i="3"/>
  <c r="KE226" i="3"/>
  <c r="JY226" i="3"/>
  <c r="JS226" i="3"/>
  <c r="JM226" i="3"/>
  <c r="HE226" i="3"/>
  <c r="GS226" i="3"/>
  <c r="FL226" i="3"/>
  <c r="ET226" i="3"/>
  <c r="EH226" i="3"/>
  <c r="DV226" i="3"/>
  <c r="DJ226" i="3"/>
  <c r="CU226" i="3"/>
  <c r="CO226" i="3"/>
  <c r="CI226" i="3"/>
  <c r="CC226" i="3"/>
  <c r="LF225" i="3"/>
  <c r="KB225" i="3"/>
  <c r="JP225" i="3"/>
  <c r="JD225" i="3"/>
  <c r="IR225" i="3"/>
  <c r="GA225" i="3"/>
  <c r="ET225" i="3"/>
  <c r="EB225" i="3"/>
  <c r="DP225" i="3"/>
  <c r="DD225" i="3"/>
  <c r="CO225" i="3"/>
  <c r="AM225" i="3"/>
  <c r="AG225" i="3"/>
  <c r="O225" i="3"/>
  <c r="KZ224" i="3"/>
  <c r="IX224" i="3"/>
  <c r="IL224" i="3"/>
  <c r="GG224" i="3"/>
  <c r="FL224" i="3"/>
  <c r="EH224" i="3"/>
  <c r="DV224" i="3"/>
  <c r="DG224" i="3"/>
  <c r="DA224" i="3"/>
  <c r="CU224" i="3"/>
  <c r="AS224" i="3"/>
  <c r="AA224" i="3"/>
  <c r="LC223" i="3"/>
  <c r="KH223" i="3"/>
  <c r="IF223" i="3"/>
  <c r="HT223" i="3"/>
  <c r="HH223" i="3"/>
  <c r="EW223" i="3"/>
  <c r="EK223" i="3"/>
  <c r="EE223" i="3"/>
  <c r="DY223" i="3"/>
  <c r="CU223" i="3"/>
  <c r="BW223" i="3"/>
  <c r="BK223" i="3"/>
  <c r="AY223" i="3"/>
  <c r="O223" i="3"/>
  <c r="LL222" i="3"/>
  <c r="KT222" i="3"/>
  <c r="KH222" i="3"/>
  <c r="JJ222" i="3"/>
  <c r="IX222" i="3"/>
  <c r="IL222" i="3"/>
  <c r="HW222" i="3"/>
  <c r="HK222" i="3"/>
  <c r="GY222" i="3"/>
  <c r="EW222" i="3"/>
  <c r="EK222" i="3"/>
  <c r="BZ222" i="3"/>
  <c r="BK222" i="3"/>
  <c r="X222" i="3"/>
  <c r="L222" i="3"/>
  <c r="KE221" i="3"/>
  <c r="JS221" i="3"/>
  <c r="IX221" i="3"/>
  <c r="IF221" i="3"/>
  <c r="HT221" i="3"/>
  <c r="GS221" i="3"/>
  <c r="FC221" i="3"/>
  <c r="EE221" i="3"/>
  <c r="DJ221" i="3"/>
  <c r="CL221" i="3"/>
  <c r="BZ221" i="3"/>
  <c r="BH221" i="3"/>
  <c r="AV221" i="3"/>
  <c r="F221" i="3"/>
  <c r="LR220" i="3"/>
  <c r="LF220" i="3"/>
  <c r="KT220" i="3"/>
  <c r="JS220" i="3"/>
  <c r="IC220" i="3"/>
  <c r="HH220" i="3"/>
  <c r="GV220" i="3"/>
  <c r="GD220" i="3"/>
  <c r="FR220" i="3"/>
  <c r="FF220" i="3"/>
  <c r="EQ220" i="3"/>
  <c r="BQ220" i="3"/>
  <c r="BE220" i="3"/>
  <c r="AS220" i="3"/>
  <c r="O220" i="3"/>
  <c r="LF219" i="3"/>
  <c r="KH219" i="3"/>
  <c r="JV219" i="3"/>
  <c r="JD219" i="3"/>
  <c r="IR219" i="3"/>
  <c r="IF219" i="3"/>
  <c r="HE219" i="3"/>
  <c r="FO219" i="3"/>
  <c r="ET219" i="3"/>
  <c r="EH219" i="3"/>
  <c r="DP219" i="3"/>
  <c r="DD219" i="3"/>
  <c r="CR219" i="3"/>
  <c r="CC219" i="3"/>
  <c r="LI218" i="3"/>
  <c r="KW218" i="3"/>
  <c r="IF218" i="3"/>
  <c r="HT218" i="3"/>
  <c r="HH218" i="3"/>
  <c r="EK218" i="3"/>
  <c r="DY218" i="3"/>
  <c r="DM218" i="3"/>
  <c r="DA218" i="3"/>
  <c r="AA218" i="3"/>
  <c r="HZ217" i="3"/>
  <c r="HN217" i="3"/>
  <c r="HB217" i="3"/>
  <c r="GD217" i="3"/>
  <c r="DM217" i="3"/>
  <c r="DA217" i="3"/>
  <c r="AP217" i="3"/>
  <c r="L217" i="3"/>
  <c r="KQ216" i="3"/>
  <c r="JD216" i="3"/>
  <c r="IR216" i="3"/>
  <c r="GY216" i="3"/>
  <c r="FL216" i="3"/>
  <c r="EZ216" i="3"/>
  <c r="DG216" i="3"/>
  <c r="CF216" i="3"/>
  <c r="BT216" i="3"/>
  <c r="AA216" i="3"/>
  <c r="O216" i="3"/>
  <c r="KT215" i="3"/>
  <c r="KH215" i="3"/>
  <c r="JV215" i="3"/>
  <c r="IO215" i="3"/>
  <c r="HB215" i="3"/>
  <c r="GV215" i="3"/>
  <c r="GJ215" i="3"/>
  <c r="FX215" i="3"/>
  <c r="EW215" i="3"/>
  <c r="DD215" i="3"/>
  <c r="CR215" i="3"/>
  <c r="CF215" i="3"/>
  <c r="BE215" i="3"/>
  <c r="AA215" i="3"/>
  <c r="KT214" i="3"/>
  <c r="KH214" i="3"/>
  <c r="HW214" i="3"/>
  <c r="GD214" i="3"/>
  <c r="FX214" i="3"/>
  <c r="FR214" i="3"/>
  <c r="EE214" i="3"/>
  <c r="CR214" i="3"/>
  <c r="CL214" i="3"/>
  <c r="CF214" i="3"/>
  <c r="BZ214" i="3"/>
  <c r="AM214" i="3"/>
  <c r="O214" i="3"/>
  <c r="KH213" i="3"/>
  <c r="KB213" i="3"/>
  <c r="JV213" i="3"/>
  <c r="JP213" i="3"/>
  <c r="IC213" i="3"/>
  <c r="GP213" i="3"/>
  <c r="GD213" i="3"/>
  <c r="EK213" i="3"/>
  <c r="CR213" i="3"/>
  <c r="CL213" i="3"/>
  <c r="CF213" i="3"/>
  <c r="AS213" i="3"/>
  <c r="I213" i="3"/>
  <c r="KN212" i="3"/>
  <c r="KB212" i="3"/>
  <c r="II212" i="3"/>
  <c r="GV212" i="3"/>
  <c r="GJ212" i="3"/>
  <c r="EQ212" i="3"/>
  <c r="DD212" i="3"/>
  <c r="CR212" i="3"/>
  <c r="AY212" i="3"/>
  <c r="LL211" i="3"/>
  <c r="JM211" i="3"/>
  <c r="HT211" i="3"/>
  <c r="HH211" i="3"/>
  <c r="GV211" i="3"/>
  <c r="GJ211" i="3"/>
  <c r="AA211" i="3"/>
  <c r="O211" i="3"/>
  <c r="LR210" i="3"/>
  <c r="KQ210" i="3"/>
  <c r="KE210" i="3"/>
  <c r="IX210" i="3"/>
  <c r="IL210" i="3"/>
  <c r="HZ210" i="3"/>
  <c r="GY210" i="3"/>
  <c r="GM210" i="3"/>
  <c r="FF210" i="3"/>
  <c r="ET210" i="3"/>
  <c r="EH210" i="3"/>
  <c r="DG210" i="3"/>
  <c r="CU210" i="3"/>
  <c r="BN210" i="3"/>
  <c r="BB210" i="3"/>
  <c r="AP210" i="3"/>
  <c r="AD210" i="3"/>
  <c r="R210" i="3"/>
  <c r="LO209" i="3"/>
  <c r="JJ209" i="3"/>
  <c r="IR209" i="3"/>
  <c r="II209" i="3"/>
  <c r="EZ209" i="3"/>
  <c r="DA257" i="3"/>
  <c r="CO257" i="3"/>
  <c r="AA257" i="3"/>
  <c r="KW256" i="3"/>
  <c r="JY256" i="3"/>
  <c r="JA256" i="3"/>
  <c r="IC256" i="3"/>
  <c r="HE256" i="3"/>
  <c r="AG256" i="3"/>
  <c r="LO255" i="3"/>
  <c r="KQ255" i="3"/>
  <c r="JS255" i="3"/>
  <c r="IU255" i="3"/>
  <c r="FX254" i="3"/>
  <c r="EZ254" i="3"/>
  <c r="EB254" i="3"/>
  <c r="DD254" i="3"/>
  <c r="CF254" i="3"/>
  <c r="BH254" i="3"/>
  <c r="KT253" i="3"/>
  <c r="GA253" i="3"/>
  <c r="FC253" i="3"/>
  <c r="EE253" i="3"/>
  <c r="DG253" i="3"/>
  <c r="AG253" i="3"/>
  <c r="IF252" i="3"/>
  <c r="HH252" i="3"/>
  <c r="GJ252" i="3"/>
  <c r="FL252" i="3"/>
  <c r="AM252" i="3"/>
  <c r="JA251" i="3"/>
  <c r="HQ251" i="3"/>
  <c r="HE251" i="3"/>
  <c r="GV251" i="3"/>
  <c r="GP251" i="3"/>
  <c r="GJ251" i="3"/>
  <c r="FX251" i="3"/>
  <c r="FR251" i="3"/>
  <c r="FL251" i="3"/>
  <c r="EZ251" i="3"/>
  <c r="ET251" i="3"/>
  <c r="EN251" i="3"/>
  <c r="CL251" i="3"/>
  <c r="AP251" i="3"/>
  <c r="L251" i="3"/>
  <c r="LL250" i="3"/>
  <c r="JP250" i="3"/>
  <c r="JD250" i="3"/>
  <c r="HT250" i="3"/>
  <c r="HH250" i="3"/>
  <c r="FX250" i="3"/>
  <c r="FL250" i="3"/>
  <c r="EB250" i="3"/>
  <c r="DM250" i="3"/>
  <c r="CO250" i="3"/>
  <c r="R250" i="3"/>
  <c r="F250" i="3"/>
  <c r="LF249" i="3"/>
  <c r="KT249" i="3"/>
  <c r="JJ249" i="3"/>
  <c r="IX249" i="3"/>
  <c r="HN249" i="3"/>
  <c r="HB249" i="3"/>
  <c r="FR249" i="3"/>
  <c r="FC249" i="3"/>
  <c r="EE249" i="3"/>
  <c r="BK249" i="3"/>
  <c r="AM249" i="3"/>
  <c r="X249" i="3"/>
  <c r="KZ248" i="3"/>
  <c r="KN248" i="3"/>
  <c r="JD248" i="3"/>
  <c r="IR248" i="3"/>
  <c r="HH248" i="3"/>
  <c r="GS248" i="3"/>
  <c r="FU248" i="3"/>
  <c r="DA248" i="3"/>
  <c r="CC248" i="3"/>
  <c r="BE248" i="3"/>
  <c r="U248" i="3"/>
  <c r="O248" i="3"/>
  <c r="LC247" i="3"/>
  <c r="II247" i="3"/>
  <c r="HK247" i="3"/>
  <c r="GM247" i="3"/>
  <c r="FO247" i="3"/>
  <c r="DY247" i="3"/>
  <c r="DA247" i="3"/>
  <c r="CC247" i="3"/>
  <c r="BE247" i="3"/>
  <c r="JG246" i="3"/>
  <c r="IU246" i="3"/>
  <c r="HK246" i="3"/>
  <c r="GY246" i="3"/>
  <c r="FO246" i="3"/>
  <c r="FC246" i="3"/>
  <c r="DS246" i="3"/>
  <c r="DD246" i="3"/>
  <c r="CF246" i="3"/>
  <c r="AG246" i="3"/>
  <c r="X246" i="3"/>
  <c r="R246" i="3"/>
  <c r="LR245" i="3"/>
  <c r="KT245" i="3"/>
  <c r="JD245" i="3"/>
  <c r="IF245" i="3"/>
  <c r="HH245" i="3"/>
  <c r="GV245" i="3"/>
  <c r="FX245" i="3"/>
  <c r="EZ245" i="3"/>
  <c r="DD245" i="3"/>
  <c r="CU245" i="3"/>
  <c r="BW245" i="3"/>
  <c r="BE245" i="3"/>
  <c r="AY245" i="3"/>
  <c r="L245" i="3"/>
  <c r="LR244" i="3"/>
  <c r="KT244" i="3"/>
  <c r="JV244" i="3"/>
  <c r="IX244" i="3"/>
  <c r="HZ244" i="3"/>
  <c r="HB244" i="3"/>
  <c r="GS244" i="3"/>
  <c r="GM244" i="3"/>
  <c r="FU244" i="3"/>
  <c r="FC244" i="3"/>
  <c r="EW244" i="3"/>
  <c r="EQ244" i="3"/>
  <c r="EE244" i="3"/>
  <c r="DY244" i="3"/>
  <c r="DA244" i="3"/>
  <c r="CU244" i="3"/>
  <c r="AM244" i="3"/>
  <c r="AA244" i="3"/>
  <c r="LI243" i="3"/>
  <c r="LC243" i="3"/>
  <c r="KW243" i="3"/>
  <c r="KQ243" i="3"/>
  <c r="JM243" i="3"/>
  <c r="JG243" i="3"/>
  <c r="JA243" i="3"/>
  <c r="IU243" i="3"/>
  <c r="HQ243" i="3"/>
  <c r="HK243" i="3"/>
  <c r="HE243" i="3"/>
  <c r="GY243" i="3"/>
  <c r="DA243" i="3"/>
  <c r="CO243" i="3"/>
  <c r="BE243" i="3"/>
  <c r="AS243" i="3"/>
  <c r="I243" i="3"/>
  <c r="LO242" i="3"/>
  <c r="LC242" i="3"/>
  <c r="JS242" i="3"/>
  <c r="JD242" i="3"/>
  <c r="IF242" i="3"/>
  <c r="HT242" i="3"/>
  <c r="FL242" i="3"/>
  <c r="EN242" i="3"/>
  <c r="EB242" i="3"/>
  <c r="DP242" i="3"/>
  <c r="CR242" i="3"/>
  <c r="CF242" i="3"/>
  <c r="BB242" i="3"/>
  <c r="AD242" i="3"/>
  <c r="X242" i="3"/>
  <c r="R242" i="3"/>
  <c r="L242" i="3"/>
  <c r="LF241" i="3"/>
  <c r="KT241" i="3"/>
  <c r="JP241" i="3"/>
  <c r="IR241" i="3"/>
  <c r="HT241" i="3"/>
  <c r="GV241" i="3"/>
  <c r="GA241" i="3"/>
  <c r="FU241" i="3"/>
  <c r="FO241" i="3"/>
  <c r="FC241" i="3"/>
  <c r="EW241" i="3"/>
  <c r="EQ241" i="3"/>
  <c r="EE241" i="3"/>
  <c r="DY241" i="3"/>
  <c r="DS241" i="3"/>
  <c r="BQ241" i="3"/>
  <c r="AS241" i="3"/>
  <c r="AG241" i="3"/>
  <c r="AA241" i="3"/>
  <c r="O241" i="3"/>
  <c r="LL240" i="3"/>
  <c r="KZ240" i="3"/>
  <c r="KT240" i="3"/>
  <c r="JP240" i="3"/>
  <c r="JD240" i="3"/>
  <c r="IX240" i="3"/>
  <c r="IR240" i="3"/>
  <c r="IF240" i="3"/>
  <c r="HZ240" i="3"/>
  <c r="HN240" i="3"/>
  <c r="GP240" i="3"/>
  <c r="FR240" i="3"/>
  <c r="ET240" i="3"/>
  <c r="DY240" i="3"/>
  <c r="DS240" i="3"/>
  <c r="DM240" i="3"/>
  <c r="DA240" i="3"/>
  <c r="CU240" i="3"/>
  <c r="CO240" i="3"/>
  <c r="CC240" i="3"/>
  <c r="BW240" i="3"/>
  <c r="BQ240" i="3"/>
  <c r="I240" i="3"/>
  <c r="KZ239" i="3"/>
  <c r="KB239" i="3"/>
  <c r="JD239" i="3"/>
  <c r="GV239" i="3"/>
  <c r="FX239" i="3"/>
  <c r="EZ239" i="3"/>
  <c r="DP239" i="3"/>
  <c r="BT239" i="3"/>
  <c r="BH239" i="3"/>
  <c r="AD239" i="3"/>
  <c r="F239" i="3"/>
  <c r="LF238" i="3"/>
  <c r="KT238" i="3"/>
  <c r="KH238" i="3"/>
  <c r="IX238" i="3"/>
  <c r="HN238" i="3"/>
  <c r="HB238" i="3"/>
  <c r="GM238" i="3"/>
  <c r="FO238" i="3"/>
  <c r="EQ238" i="3"/>
  <c r="CU238" i="3"/>
  <c r="BW238" i="3"/>
  <c r="AY238" i="3"/>
  <c r="AG238" i="3"/>
  <c r="AA238" i="3"/>
  <c r="I238" i="3"/>
  <c r="KZ237" i="3"/>
  <c r="KK237" i="3"/>
  <c r="JM237" i="3"/>
  <c r="IU237" i="3"/>
  <c r="IO237" i="3"/>
  <c r="HW237" i="3"/>
  <c r="HQ237" i="3"/>
  <c r="GS237" i="3"/>
  <c r="DM237" i="3"/>
  <c r="DA237" i="3"/>
  <c r="CO237" i="3"/>
  <c r="AG237" i="3"/>
  <c r="AA237" i="3"/>
  <c r="O237" i="3"/>
  <c r="LO236" i="3"/>
  <c r="KK236" i="3"/>
  <c r="HW236" i="3"/>
  <c r="HQ236" i="3"/>
  <c r="HK236" i="3"/>
  <c r="GG236" i="3"/>
  <c r="FI236" i="3"/>
  <c r="EK236" i="3"/>
  <c r="DM236" i="3"/>
  <c r="DD236" i="3"/>
  <c r="CX236" i="3"/>
  <c r="CR236" i="3"/>
  <c r="CF236" i="3"/>
  <c r="BZ236" i="3"/>
  <c r="BT236" i="3"/>
  <c r="BH236" i="3"/>
  <c r="BB236" i="3"/>
  <c r="AV236" i="3"/>
  <c r="U236" i="3"/>
  <c r="LO235" i="3"/>
  <c r="LC235" i="3"/>
  <c r="JS235" i="3"/>
  <c r="JG235" i="3"/>
  <c r="HN235" i="3"/>
  <c r="GP235" i="3"/>
  <c r="LF234" i="3"/>
  <c r="KH234" i="3"/>
  <c r="JJ234" i="3"/>
  <c r="EW234" i="3"/>
  <c r="DY234" i="3"/>
  <c r="AG234" i="3"/>
  <c r="LL233" i="3"/>
  <c r="KN233" i="3"/>
  <c r="GY233" i="3"/>
  <c r="GM233" i="3"/>
  <c r="FC233" i="3"/>
  <c r="EQ233" i="3"/>
  <c r="DG233" i="3"/>
  <c r="GP232" i="3"/>
  <c r="FR232" i="3"/>
  <c r="ET232" i="3"/>
  <c r="DV232" i="3"/>
  <c r="LL231" i="3"/>
  <c r="GY231" i="3"/>
  <c r="FO231" i="3"/>
  <c r="FC231" i="3"/>
  <c r="AA231" i="3"/>
  <c r="KK230" i="3"/>
  <c r="JY230" i="3"/>
  <c r="GD230" i="3"/>
  <c r="FR230" i="3"/>
  <c r="FF230" i="3"/>
  <c r="BE230" i="3"/>
  <c r="AG230" i="3"/>
  <c r="U230" i="3"/>
  <c r="KZ229" i="3"/>
  <c r="KN229" i="3"/>
  <c r="KB229" i="3"/>
  <c r="HK229" i="3"/>
  <c r="DP229" i="3"/>
  <c r="DD229" i="3"/>
  <c r="CR229" i="3"/>
  <c r="AD229" i="3"/>
  <c r="F229" i="3"/>
  <c r="LR228" i="3"/>
  <c r="LF228" i="3"/>
  <c r="IC228" i="3"/>
  <c r="EH228" i="3"/>
  <c r="DV228" i="3"/>
  <c r="L228" i="3"/>
  <c r="JS227" i="3"/>
  <c r="JG227" i="3"/>
  <c r="FX227" i="3"/>
  <c r="FL227" i="3"/>
  <c r="EZ227" i="3"/>
  <c r="AY227" i="3"/>
  <c r="AA227" i="3"/>
  <c r="O227" i="3"/>
  <c r="KH226" i="3"/>
  <c r="JV226" i="3"/>
  <c r="JJ226" i="3"/>
  <c r="FI226" i="3"/>
  <c r="CX226" i="3"/>
  <c r="CL226" i="3"/>
  <c r="BZ226" i="3"/>
  <c r="X226" i="3"/>
  <c r="KQ225" i="3"/>
  <c r="IF225" i="3"/>
  <c r="HT225" i="3"/>
  <c r="HH225" i="3"/>
  <c r="GV225" i="3"/>
  <c r="EQ225" i="3"/>
  <c r="CR225" i="3"/>
  <c r="CF225" i="3"/>
  <c r="BT225" i="3"/>
  <c r="BH225" i="3"/>
  <c r="AD225" i="3"/>
  <c r="KW224" i="3"/>
  <c r="JY224" i="3"/>
  <c r="HZ224" i="3"/>
  <c r="HN224" i="3"/>
  <c r="FI224" i="3"/>
  <c r="DJ224" i="3"/>
  <c r="CX224" i="3"/>
  <c r="CL224" i="3"/>
  <c r="X224" i="3"/>
  <c r="KE223" i="3"/>
  <c r="JG223" i="3"/>
  <c r="GJ223" i="3"/>
  <c r="FX223" i="3"/>
  <c r="FL223" i="3"/>
  <c r="EN223" i="3"/>
  <c r="EB223" i="3"/>
  <c r="DP223" i="3"/>
  <c r="LI222" i="3"/>
  <c r="HN222" i="3"/>
  <c r="HB222" i="3"/>
  <c r="GP222" i="3"/>
  <c r="DM222" i="3"/>
  <c r="DA222" i="3"/>
  <c r="BN222" i="3"/>
  <c r="BB222" i="3"/>
  <c r="LL221" i="3"/>
  <c r="IU221" i="3"/>
  <c r="GV221" i="3"/>
  <c r="GJ221" i="3"/>
  <c r="FX221" i="3"/>
  <c r="DG221" i="3"/>
  <c r="CU221" i="3"/>
  <c r="CI221" i="3"/>
  <c r="BW221" i="3"/>
  <c r="AA221" i="3"/>
  <c r="JV220" i="3"/>
  <c r="JJ220" i="3"/>
  <c r="IX220" i="3"/>
  <c r="HE220" i="3"/>
  <c r="GS220" i="3"/>
  <c r="EH220" i="3"/>
  <c r="DV220" i="3"/>
  <c r="DJ220" i="3"/>
  <c r="CL220" i="3"/>
  <c r="X220" i="3"/>
  <c r="LC219" i="3"/>
  <c r="KQ219" i="3"/>
  <c r="KE219" i="3"/>
  <c r="JS219" i="3"/>
  <c r="HH219" i="3"/>
  <c r="GV219" i="3"/>
  <c r="GJ219" i="3"/>
  <c r="EQ219" i="3"/>
  <c r="EE219" i="3"/>
  <c r="BT219" i="3"/>
  <c r="BH219" i="3"/>
  <c r="AV219" i="3"/>
  <c r="R219" i="3"/>
  <c r="JY218" i="3"/>
  <c r="JM218" i="3"/>
  <c r="GJ218" i="3"/>
  <c r="FX218" i="3"/>
  <c r="FL218" i="3"/>
  <c r="CC218" i="3"/>
  <c r="BQ218" i="3"/>
  <c r="BE218" i="3"/>
  <c r="LO217" i="3"/>
  <c r="KQ217" i="3"/>
  <c r="KE217" i="3"/>
  <c r="JS217" i="3"/>
  <c r="JA217" i="3"/>
  <c r="IO217" i="3"/>
  <c r="FR217" i="3"/>
  <c r="FF217" i="3"/>
  <c r="BQ217" i="3"/>
  <c r="BE217" i="3"/>
  <c r="AG217" i="3"/>
  <c r="LL216" i="3"/>
  <c r="JS216" i="3"/>
  <c r="IF216" i="3"/>
  <c r="HT216" i="3"/>
  <c r="GA216" i="3"/>
  <c r="EN216" i="3"/>
  <c r="EB216" i="3"/>
  <c r="BH216" i="3"/>
  <c r="AV216" i="3"/>
  <c r="LI215" i="3"/>
  <c r="JJ215" i="3"/>
  <c r="HQ215" i="3"/>
  <c r="FL215" i="3"/>
  <c r="DY215" i="3"/>
  <c r="BT215" i="3"/>
  <c r="O215" i="3"/>
  <c r="LO214" i="3"/>
  <c r="JV214" i="3"/>
  <c r="JJ214" i="3"/>
  <c r="IX214" i="3"/>
  <c r="IL214" i="3"/>
  <c r="GY214" i="3"/>
  <c r="FL214" i="3"/>
  <c r="FF214" i="3"/>
  <c r="EZ214" i="3"/>
  <c r="ET214" i="3"/>
  <c r="DG214" i="3"/>
  <c r="BT214" i="3"/>
  <c r="BN214" i="3"/>
  <c r="BH214" i="3"/>
  <c r="BB214" i="3"/>
  <c r="AD214" i="3"/>
  <c r="KW213" i="3"/>
  <c r="JJ213" i="3"/>
  <c r="JD213" i="3"/>
  <c r="IX213" i="3"/>
  <c r="IR213" i="3"/>
  <c r="HE213" i="3"/>
  <c r="FR213" i="3"/>
  <c r="FF213" i="3"/>
  <c r="DM213" i="3"/>
  <c r="BZ213" i="3"/>
  <c r="BT213" i="3"/>
  <c r="BN213" i="3"/>
  <c r="BH213" i="3"/>
  <c r="X213" i="3"/>
  <c r="LC212" i="3"/>
  <c r="JP212" i="3"/>
  <c r="JD212" i="3"/>
  <c r="HK212" i="3"/>
  <c r="FX212" i="3"/>
  <c r="FL212" i="3"/>
  <c r="DS212" i="3"/>
  <c r="CF212" i="3"/>
  <c r="BT212" i="3"/>
  <c r="AA212" i="3"/>
  <c r="O212" i="3"/>
  <c r="KZ211" i="3"/>
  <c r="KN211" i="3"/>
  <c r="KB211" i="3"/>
  <c r="IU211" i="3"/>
  <c r="FX211" i="3"/>
  <c r="FL211" i="3"/>
  <c r="EZ211" i="3"/>
  <c r="EN211" i="3"/>
  <c r="DM211" i="3"/>
  <c r="DG211" i="3"/>
  <c r="CF211" i="3"/>
  <c r="BT211" i="3"/>
  <c r="BH211" i="3"/>
  <c r="LF210" i="3"/>
  <c r="HN210" i="3"/>
  <c r="DV210" i="3"/>
  <c r="LL209" i="3"/>
  <c r="KZ209" i="3"/>
  <c r="JY209" i="3"/>
  <c r="JM209" i="3"/>
  <c r="IF209" i="3"/>
  <c r="HT209" i="3"/>
  <c r="HH209" i="3"/>
  <c r="GG209" i="3"/>
  <c r="FU209" i="3"/>
  <c r="EN209" i="3"/>
  <c r="EB209" i="3"/>
  <c r="DP209" i="3"/>
  <c r="CO209" i="3"/>
  <c r="CC209" i="3"/>
  <c r="AV209" i="3"/>
  <c r="LC208" i="3"/>
  <c r="KQ208" i="3"/>
  <c r="JJ208" i="3"/>
  <c r="IX208" i="3"/>
  <c r="IL208" i="3"/>
  <c r="HK208" i="3"/>
  <c r="FR208" i="3"/>
  <c r="FF208" i="3"/>
  <c r="EW208" i="3"/>
  <c r="DS208" i="3"/>
  <c r="BZ208" i="3"/>
  <c r="BN208" i="3"/>
  <c r="BE208" i="3"/>
  <c r="U208" i="3"/>
  <c r="I208" i="3"/>
  <c r="LR207" i="3"/>
  <c r="KN207" i="3"/>
  <c r="KB207" i="3"/>
  <c r="JS207" i="3"/>
  <c r="IO207" i="3"/>
  <c r="HZ207" i="3"/>
  <c r="GV207" i="3"/>
  <c r="GJ207" i="3"/>
  <c r="GA207" i="3"/>
  <c r="EW207" i="3"/>
  <c r="EH207" i="3"/>
  <c r="DD207" i="3"/>
  <c r="CR207" i="3"/>
  <c r="CI207" i="3"/>
  <c r="BE207" i="3"/>
  <c r="AP207" i="3"/>
  <c r="AA207" i="3"/>
  <c r="R207" i="3"/>
  <c r="LR206" i="3"/>
  <c r="LF206" i="3"/>
  <c r="KW206" i="3"/>
  <c r="JS206" i="3"/>
  <c r="JD206" i="3"/>
  <c r="HZ206" i="3"/>
  <c r="HN206" i="3"/>
  <c r="HE206" i="3"/>
  <c r="EE206" i="3"/>
  <c r="CL206" i="3"/>
  <c r="BZ206" i="3"/>
  <c r="GG206" i="3"/>
  <c r="FC206" i="3"/>
  <c r="EN206" i="3"/>
  <c r="DJ206" i="3"/>
  <c r="CX206" i="3"/>
  <c r="CO206" i="3"/>
  <c r="BK206" i="3"/>
  <c r="AV206" i="3"/>
  <c r="AG206" i="3"/>
  <c r="U206" i="3"/>
  <c r="L206" i="3"/>
  <c r="KZ205" i="3"/>
  <c r="KN205" i="3"/>
  <c r="KE205" i="3"/>
  <c r="JA205" i="3"/>
  <c r="IL205" i="3"/>
  <c r="HH205" i="3"/>
  <c r="GV205" i="3"/>
  <c r="GM205" i="3"/>
  <c r="FI205" i="3"/>
  <c r="ET205" i="3"/>
  <c r="DP205" i="3"/>
  <c r="DD205" i="3"/>
  <c r="CU205" i="3"/>
  <c r="BQ205" i="3"/>
  <c r="BB205" i="3"/>
  <c r="AA205" i="3"/>
  <c r="O205" i="3"/>
  <c r="F205" i="3"/>
  <c r="LF204" i="3"/>
  <c r="KT204" i="3"/>
  <c r="KK204" i="3"/>
  <c r="JG204" i="3"/>
  <c r="IR204" i="3"/>
  <c r="HN204" i="3"/>
  <c r="HB204" i="3"/>
  <c r="GS204" i="3"/>
  <c r="FO204" i="3"/>
  <c r="EZ204" i="3"/>
  <c r="DV204" i="3"/>
  <c r="DJ204" i="3"/>
  <c r="DA204" i="3"/>
  <c r="BW204" i="3"/>
  <c r="BH204" i="3"/>
  <c r="R204" i="3"/>
  <c r="LO203" i="3"/>
  <c r="KK203" i="3"/>
  <c r="JV203" i="3"/>
  <c r="IR203" i="3"/>
  <c r="IF203" i="3"/>
  <c r="GS203" i="3"/>
  <c r="GD203" i="3"/>
  <c r="EZ203" i="3"/>
  <c r="EN203" i="3"/>
  <c r="DA203" i="3"/>
  <c r="BH203" i="3"/>
  <c r="AV203" i="3"/>
  <c r="LO202" i="3"/>
  <c r="JV202" i="3"/>
  <c r="JJ202" i="3"/>
  <c r="JA202" i="3"/>
  <c r="HW202" i="3"/>
  <c r="HH202" i="3"/>
  <c r="GD202" i="3"/>
  <c r="FR202" i="3"/>
  <c r="FI202" i="3"/>
  <c r="EE202" i="3"/>
  <c r="DP202" i="3"/>
  <c r="CL202" i="3"/>
  <c r="BZ202" i="3"/>
  <c r="AM202" i="3"/>
  <c r="I202" i="3"/>
  <c r="KB201" i="3"/>
  <c r="JP201" i="3"/>
  <c r="IC201" i="3"/>
  <c r="GJ201" i="3"/>
  <c r="FX201" i="3"/>
  <c r="EK201" i="3"/>
  <c r="CR201" i="3"/>
  <c r="CF201" i="3"/>
  <c r="AS201" i="3"/>
  <c r="KH200" i="3"/>
  <c r="JV200" i="3"/>
  <c r="II200" i="3"/>
  <c r="GP200" i="3"/>
  <c r="GD200" i="3"/>
  <c r="EQ200" i="3"/>
  <c r="EB200" i="3"/>
  <c r="CX200" i="3"/>
  <c r="CL200" i="3"/>
  <c r="CC200" i="3"/>
  <c r="AY200" i="3"/>
  <c r="AG200" i="3"/>
  <c r="X200" i="3"/>
  <c r="LL199" i="3"/>
  <c r="KZ199" i="3"/>
  <c r="KQ199" i="3"/>
  <c r="JM199" i="3"/>
  <c r="IX199" i="3"/>
  <c r="HT199" i="3"/>
  <c r="HH199" i="3"/>
  <c r="GY199" i="3"/>
  <c r="FU199" i="3"/>
  <c r="FF199" i="3"/>
  <c r="EB199" i="3"/>
  <c r="DP199" i="3"/>
  <c r="DG199" i="3"/>
  <c r="CC199" i="3"/>
  <c r="BN199" i="3"/>
  <c r="L199" i="3"/>
  <c r="KQ198" i="3"/>
  <c r="KB198" i="3"/>
  <c r="IX198" i="3"/>
  <c r="IL198" i="3"/>
  <c r="IC198" i="3"/>
  <c r="GY198" i="3"/>
  <c r="GJ198" i="3"/>
  <c r="FF198" i="3"/>
  <c r="ET198" i="3"/>
  <c r="EK198" i="3"/>
  <c r="DG198" i="3"/>
  <c r="CR198" i="3"/>
  <c r="BN198" i="3"/>
  <c r="BB198" i="3"/>
  <c r="AS198" i="3"/>
  <c r="AD198" i="3"/>
  <c r="O198" i="3"/>
  <c r="KW197" i="3"/>
  <c r="JD197" i="3"/>
  <c r="IR197" i="3"/>
  <c r="HK197" i="3"/>
  <c r="FR197" i="3"/>
  <c r="KB205" i="3"/>
  <c r="JP205" i="3"/>
  <c r="IC205" i="3"/>
  <c r="GJ205" i="3"/>
  <c r="FX205" i="3"/>
  <c r="EK205" i="3"/>
  <c r="CR205" i="3"/>
  <c r="CF205" i="3"/>
  <c r="AS205" i="3"/>
  <c r="KH204" i="3"/>
  <c r="JV204" i="3"/>
  <c r="II204" i="3"/>
  <c r="GP204" i="3"/>
  <c r="GD204" i="3"/>
  <c r="EQ204" i="3"/>
  <c r="CX204" i="3"/>
  <c r="CL204" i="3"/>
  <c r="AY204" i="3"/>
  <c r="AG204" i="3"/>
  <c r="LL203" i="3"/>
  <c r="KZ203" i="3"/>
  <c r="JM203" i="3"/>
  <c r="HT203" i="3"/>
  <c r="HH203" i="3"/>
  <c r="FU203" i="3"/>
  <c r="EB203" i="3"/>
  <c r="DP203" i="3"/>
  <c r="CC203" i="3"/>
  <c r="L203" i="3"/>
  <c r="KQ202" i="3"/>
  <c r="IX202" i="3"/>
  <c r="IL202" i="3"/>
  <c r="GY202" i="3"/>
  <c r="FF202" i="3"/>
  <c r="ET202" i="3"/>
  <c r="DG202" i="3"/>
  <c r="BN202" i="3"/>
  <c r="BB202" i="3"/>
  <c r="AD202" i="3"/>
  <c r="KW201" i="3"/>
  <c r="JD201" i="3"/>
  <c r="IR201" i="3"/>
  <c r="HE201" i="3"/>
  <c r="FL201" i="3"/>
  <c r="EZ201" i="3"/>
  <c r="DM201" i="3"/>
  <c r="BT201" i="3"/>
  <c r="BH201" i="3"/>
  <c r="X201" i="3"/>
  <c r="LC200" i="3"/>
  <c r="JJ200" i="3"/>
  <c r="IX200" i="3"/>
  <c r="HK200" i="3"/>
  <c r="FR200" i="3"/>
  <c r="FF200" i="3"/>
  <c r="DS200" i="3"/>
  <c r="BZ200" i="3"/>
  <c r="BN200" i="3"/>
  <c r="U200" i="3"/>
  <c r="I200" i="3"/>
  <c r="KN199" i="3"/>
  <c r="KB199" i="3"/>
  <c r="IO199" i="3"/>
  <c r="GV199" i="3"/>
  <c r="GJ199" i="3"/>
  <c r="EW199" i="3"/>
  <c r="DD199" i="3"/>
  <c r="CR199" i="3"/>
  <c r="BE199" i="3"/>
  <c r="AA199" i="3"/>
  <c r="LR198" i="3"/>
  <c r="LF198" i="3"/>
  <c r="JS198" i="3"/>
  <c r="HZ198" i="3"/>
  <c r="HN198" i="3"/>
  <c r="GA198" i="3"/>
  <c r="EH198" i="3"/>
  <c r="DV198" i="3"/>
  <c r="CI198" i="3"/>
  <c r="AP198" i="3"/>
  <c r="F198" i="3"/>
  <c r="LL197" i="3"/>
  <c r="EK197" i="3"/>
  <c r="CR197" i="3"/>
  <c r="CF197" i="3"/>
  <c r="FL206" i="3"/>
  <c r="DM206" i="3"/>
  <c r="BT206" i="3"/>
  <c r="LC205" i="3"/>
  <c r="JJ205" i="3"/>
  <c r="HK205" i="3"/>
  <c r="FR205" i="3"/>
  <c r="DS205" i="3"/>
  <c r="BZ205" i="3"/>
  <c r="AD205" i="3"/>
  <c r="LI204" i="3"/>
  <c r="JP204" i="3"/>
  <c r="HQ204" i="3"/>
  <c r="FX204" i="3"/>
  <c r="EH204" i="3"/>
  <c r="DY204" i="3"/>
  <c r="CF204" i="3"/>
  <c r="AP204" i="3"/>
  <c r="AA204" i="3"/>
  <c r="LI203" i="3"/>
  <c r="KT203" i="3"/>
  <c r="JP203" i="3"/>
  <c r="JD203" i="3"/>
  <c r="IU203" i="3"/>
  <c r="HQ203" i="3"/>
  <c r="HB203" i="3"/>
  <c r="FX203" i="3"/>
  <c r="FL203" i="3"/>
  <c r="FC203" i="3"/>
  <c r="DY203" i="3"/>
  <c r="DJ203" i="3"/>
  <c r="CF203" i="3"/>
  <c r="BT203" i="3"/>
  <c r="BK203" i="3"/>
  <c r="O203" i="3"/>
  <c r="KT202" i="3"/>
  <c r="KH202" i="3"/>
  <c r="JY202" i="3"/>
  <c r="IU202" i="3"/>
  <c r="IF202" i="3"/>
  <c r="GP202" i="3"/>
  <c r="GG202" i="3"/>
  <c r="FC202" i="3"/>
  <c r="EN202" i="3"/>
  <c r="CX202" i="3"/>
  <c r="CO202" i="3"/>
  <c r="BK202" i="3"/>
  <c r="AV202" i="3"/>
  <c r="U202" i="3"/>
  <c r="L202" i="3"/>
  <c r="KZ201" i="3"/>
  <c r="KN201" i="3"/>
  <c r="KE201" i="3"/>
  <c r="JA201" i="3"/>
  <c r="IL201" i="3"/>
  <c r="HH201" i="3"/>
  <c r="GV201" i="3"/>
  <c r="GM201" i="3"/>
  <c r="FI201" i="3"/>
  <c r="ET201" i="3"/>
  <c r="DP201" i="3"/>
  <c r="DD201" i="3"/>
  <c r="CU201" i="3"/>
  <c r="BQ201" i="3"/>
  <c r="BB201" i="3"/>
  <c r="AA201" i="3"/>
  <c r="O201" i="3"/>
  <c r="F201" i="3"/>
  <c r="LF200" i="3"/>
  <c r="KT200" i="3"/>
  <c r="KK200" i="3"/>
  <c r="JG200" i="3"/>
  <c r="IR200" i="3"/>
  <c r="HN200" i="3"/>
  <c r="HB200" i="3"/>
  <c r="GS200" i="3"/>
  <c r="FO200" i="3"/>
  <c r="EZ200" i="3"/>
  <c r="DA200" i="3"/>
  <c r="BH200" i="3"/>
  <c r="LO199" i="3"/>
  <c r="JV199" i="3"/>
  <c r="HW199" i="3"/>
  <c r="GD199" i="3"/>
  <c r="EE199" i="3"/>
  <c r="CL199" i="3"/>
  <c r="AM199" i="3"/>
  <c r="U199" i="3"/>
  <c r="KZ198" i="3"/>
  <c r="JA198" i="3"/>
  <c r="HH198" i="3"/>
  <c r="FI198" i="3"/>
  <c r="DP198" i="3"/>
  <c r="BZ198" i="3"/>
  <c r="BQ198" i="3"/>
  <c r="I198" i="3"/>
  <c r="LF197" i="3"/>
  <c r="KB197" i="3"/>
  <c r="JP197" i="3"/>
  <c r="IO197" i="3"/>
  <c r="II197" i="3"/>
  <c r="GP197" i="3"/>
  <c r="EZ197" i="3"/>
  <c r="DS197" i="3"/>
  <c r="BZ197" i="3"/>
  <c r="O197" i="3"/>
  <c r="GY195" i="3"/>
  <c r="HT157" i="3"/>
  <c r="HN157" i="3"/>
  <c r="GV157" i="3"/>
  <c r="GP157" i="3"/>
  <c r="GJ157" i="3"/>
  <c r="GD157" i="3"/>
  <c r="KZ156" i="3"/>
  <c r="AP155" i="3"/>
  <c r="AY197" i="3"/>
  <c r="X197" i="3"/>
  <c r="I197" i="3"/>
  <c r="LI196" i="3"/>
  <c r="KW196" i="3"/>
  <c r="KN196" i="3"/>
  <c r="JJ196" i="3"/>
  <c r="IU196" i="3"/>
  <c r="HQ196" i="3"/>
  <c r="HE196" i="3"/>
  <c r="GV196" i="3"/>
  <c r="FR196" i="3"/>
  <c r="FC196" i="3"/>
  <c r="DY196" i="3"/>
  <c r="DM196" i="3"/>
  <c r="DD196" i="3"/>
  <c r="BZ196" i="3"/>
  <c r="BK196" i="3"/>
  <c r="AG196" i="3"/>
  <c r="O196" i="3"/>
  <c r="F196" i="3"/>
  <c r="LF195" i="3"/>
  <c r="KT195" i="3"/>
  <c r="KK195" i="3"/>
  <c r="JG195" i="3"/>
  <c r="IR195" i="3"/>
  <c r="HN195" i="3"/>
  <c r="HB195" i="3"/>
  <c r="GS195" i="3"/>
  <c r="FO195" i="3"/>
  <c r="EZ195" i="3"/>
  <c r="DV195" i="3"/>
  <c r="DJ195" i="3"/>
  <c r="DA195" i="3"/>
  <c r="BW195" i="3"/>
  <c r="BH195" i="3"/>
  <c r="R195" i="3"/>
  <c r="LO194" i="3"/>
  <c r="KK194" i="3"/>
  <c r="JV194" i="3"/>
  <c r="IR194" i="3"/>
  <c r="IF194" i="3"/>
  <c r="HW194" i="3"/>
  <c r="GS194" i="3"/>
  <c r="GD194" i="3"/>
  <c r="EZ194" i="3"/>
  <c r="EN194" i="3"/>
  <c r="EE194" i="3"/>
  <c r="DA194" i="3"/>
  <c r="CL194" i="3"/>
  <c r="BH194" i="3"/>
  <c r="AV194" i="3"/>
  <c r="AM194" i="3"/>
  <c r="U194" i="3"/>
  <c r="LI193" i="3"/>
  <c r="KW193" i="3"/>
  <c r="KN193" i="3"/>
  <c r="JJ193" i="3"/>
  <c r="IU193" i="3"/>
  <c r="HQ193" i="3"/>
  <c r="HE193" i="3"/>
  <c r="GV193" i="3"/>
  <c r="FR193" i="3"/>
  <c r="FC193" i="3"/>
  <c r="DY193" i="3"/>
  <c r="DM193" i="3"/>
  <c r="DD193" i="3"/>
  <c r="BZ193" i="3"/>
  <c r="BK193" i="3"/>
  <c r="AG193" i="3"/>
  <c r="R193" i="3"/>
  <c r="KZ192" i="3"/>
  <c r="KK192" i="3"/>
  <c r="JG192" i="3"/>
  <c r="IU192" i="3"/>
  <c r="IL192" i="3"/>
  <c r="HH192" i="3"/>
  <c r="GS192" i="3"/>
  <c r="FO192" i="3"/>
  <c r="FC192" i="3"/>
  <c r="ET192" i="3"/>
  <c r="DP192" i="3"/>
  <c r="DA192" i="3"/>
  <c r="BW192" i="3"/>
  <c r="BK192" i="3"/>
  <c r="BB192" i="3"/>
  <c r="R192" i="3"/>
  <c r="F192" i="3"/>
  <c r="KW191" i="3"/>
  <c r="KK191" i="3"/>
  <c r="KB191" i="3"/>
  <c r="IX191" i="3"/>
  <c r="II191" i="3"/>
  <c r="HE191" i="3"/>
  <c r="GS191" i="3"/>
  <c r="GJ191" i="3"/>
  <c r="FF191" i="3"/>
  <c r="EQ191" i="3"/>
  <c r="DM191" i="3"/>
  <c r="DA191" i="3"/>
  <c r="CR191" i="3"/>
  <c r="BN191" i="3"/>
  <c r="AS191" i="3"/>
  <c r="U191" i="3"/>
  <c r="LF190" i="3"/>
  <c r="KN190" i="3"/>
  <c r="KB190" i="3"/>
  <c r="JM190" i="3"/>
  <c r="II190" i="3"/>
  <c r="HN190" i="3"/>
  <c r="GV190" i="3"/>
  <c r="GJ190" i="3"/>
  <c r="FU190" i="3"/>
  <c r="EQ190" i="3"/>
  <c r="DV190" i="3"/>
  <c r="DD190" i="3"/>
  <c r="CR190" i="3"/>
  <c r="CC190" i="3"/>
  <c r="AY190" i="3"/>
  <c r="X190" i="3"/>
  <c r="KZ189" i="3"/>
  <c r="KE189" i="3"/>
  <c r="IL189" i="3"/>
  <c r="GM189" i="3"/>
  <c r="ET189" i="3"/>
  <c r="CU189" i="3"/>
  <c r="BB189" i="3"/>
  <c r="LC188" i="3"/>
  <c r="HQ188" i="3"/>
  <c r="AM188" i="3"/>
  <c r="HT187" i="3"/>
  <c r="GV187" i="3"/>
  <c r="FC187" i="3"/>
  <c r="DD187" i="3"/>
  <c r="BK187" i="3"/>
  <c r="F187" i="3"/>
  <c r="JY186" i="3"/>
  <c r="IF186" i="3"/>
  <c r="GG186" i="3"/>
  <c r="EN186" i="3"/>
  <c r="CO186" i="3"/>
  <c r="AV186" i="3"/>
  <c r="L186" i="3"/>
  <c r="KK185" i="3"/>
  <c r="IL185" i="3"/>
  <c r="GS185" i="3"/>
  <c r="ET185" i="3"/>
  <c r="DA185" i="3"/>
  <c r="BB185" i="3"/>
  <c r="LC184" i="3"/>
  <c r="JJ184" i="3"/>
  <c r="HK184" i="3"/>
  <c r="FR184" i="3"/>
  <c r="DS184" i="3"/>
  <c r="BZ184" i="3"/>
  <c r="U184" i="3"/>
  <c r="KB183" i="3"/>
  <c r="II183" i="3"/>
  <c r="GJ183" i="3"/>
  <c r="EQ183" i="3"/>
  <c r="CR183" i="3"/>
  <c r="AY183" i="3"/>
  <c r="LR182" i="3"/>
  <c r="JY182" i="3"/>
  <c r="HZ182" i="3"/>
  <c r="GG182" i="3"/>
  <c r="EH182" i="3"/>
  <c r="CO182" i="3"/>
  <c r="AP182" i="3"/>
  <c r="KB181" i="3"/>
  <c r="IC181" i="3"/>
  <c r="GJ181" i="3"/>
  <c r="EK181" i="3"/>
  <c r="CR181" i="3"/>
  <c r="AS181" i="3"/>
  <c r="O181" i="3"/>
  <c r="GM180" i="3"/>
  <c r="FR180" i="3"/>
  <c r="KZ179" i="3"/>
  <c r="IO179" i="3"/>
  <c r="HT179" i="3"/>
  <c r="HH179" i="3"/>
  <c r="EW179" i="3"/>
  <c r="EB179" i="3"/>
  <c r="DP179" i="3"/>
  <c r="CF176" i="3"/>
  <c r="R176" i="3"/>
  <c r="L176" i="3"/>
  <c r="KW175" i="3"/>
  <c r="IO175" i="3"/>
  <c r="HH175" i="3"/>
  <c r="EZ175" i="3"/>
  <c r="ET175" i="3"/>
  <c r="DM175" i="3"/>
  <c r="BE175" i="3"/>
  <c r="LR174" i="3"/>
  <c r="IO174" i="3"/>
  <c r="II174" i="3"/>
  <c r="HZ174" i="3"/>
  <c r="HT174" i="3"/>
  <c r="FU174" i="3"/>
  <c r="FO174" i="3"/>
  <c r="EH174" i="3"/>
  <c r="EB174" i="3"/>
  <c r="CC174" i="3"/>
  <c r="BW174" i="3"/>
  <c r="AP174" i="3"/>
  <c r="X174" i="3"/>
  <c r="CC173" i="3"/>
  <c r="BW173" i="3"/>
  <c r="U173" i="3"/>
  <c r="O173" i="3"/>
  <c r="LI172" i="3"/>
  <c r="KQ172" i="3"/>
  <c r="KK172" i="3"/>
  <c r="ET172" i="3"/>
  <c r="EN172" i="3"/>
  <c r="CX172" i="3"/>
  <c r="CR172" i="3"/>
  <c r="BZ172" i="3"/>
  <c r="BT172" i="3"/>
  <c r="KK171" i="3"/>
  <c r="KE171" i="3"/>
  <c r="JY171" i="3"/>
  <c r="JM171" i="3"/>
  <c r="JG171" i="3"/>
  <c r="JA171" i="3"/>
  <c r="IO171" i="3"/>
  <c r="II171" i="3"/>
  <c r="IC171" i="3"/>
  <c r="DD171" i="3"/>
  <c r="CR171" i="3"/>
  <c r="CL171" i="3"/>
  <c r="AV171" i="3"/>
  <c r="AP171" i="3"/>
  <c r="JJ170" i="3"/>
  <c r="JD170" i="3"/>
  <c r="IX170" i="3"/>
  <c r="IL170" i="3"/>
  <c r="IF170" i="3"/>
  <c r="HZ170" i="3"/>
  <c r="HN170" i="3"/>
  <c r="HH170" i="3"/>
  <c r="HB170" i="3"/>
  <c r="CC170" i="3"/>
  <c r="BQ170" i="3"/>
  <c r="BK170" i="3"/>
  <c r="KK169" i="3"/>
  <c r="JJ169" i="3"/>
  <c r="IX169" i="3"/>
  <c r="IR169" i="3"/>
  <c r="HH169" i="3"/>
  <c r="GJ169" i="3"/>
  <c r="FO169" i="3"/>
  <c r="FI169" i="3"/>
  <c r="FC169" i="3"/>
  <c r="DA169" i="3"/>
  <c r="BZ169" i="3"/>
  <c r="BN169" i="3"/>
  <c r="BH169" i="3"/>
  <c r="AA169" i="3"/>
  <c r="KZ168" i="3"/>
  <c r="KT168" i="3"/>
  <c r="KN168" i="3"/>
  <c r="IL168" i="3"/>
  <c r="HK168" i="3"/>
  <c r="GY168" i="3"/>
  <c r="GS168" i="3"/>
  <c r="FI168" i="3"/>
  <c r="EK168" i="3"/>
  <c r="DP168" i="3"/>
  <c r="DJ168" i="3"/>
  <c r="DD168" i="3"/>
  <c r="BB168" i="3"/>
  <c r="KT167" i="3"/>
  <c r="JG167" i="3"/>
  <c r="JA167" i="3"/>
  <c r="HW167" i="3"/>
  <c r="GY167" i="3"/>
  <c r="FX167" i="3"/>
  <c r="FR167" i="3"/>
  <c r="DJ167" i="3"/>
  <c r="BW167" i="3"/>
  <c r="BQ167" i="3"/>
  <c r="AM167" i="3"/>
  <c r="I167" i="3"/>
  <c r="KQ166" i="3"/>
  <c r="JD166" i="3"/>
  <c r="IX166" i="3"/>
  <c r="HT166" i="3"/>
  <c r="GV166" i="3"/>
  <c r="FU166" i="3"/>
  <c r="FO166" i="3"/>
  <c r="DG166" i="3"/>
  <c r="BT166" i="3"/>
  <c r="BN166" i="3"/>
  <c r="F166" i="3"/>
  <c r="KN165" i="3"/>
  <c r="JA165" i="3"/>
  <c r="IU165" i="3"/>
  <c r="HQ165" i="3"/>
  <c r="GS165" i="3"/>
  <c r="FR165" i="3"/>
  <c r="FL165" i="3"/>
  <c r="DD165" i="3"/>
  <c r="BQ165" i="3"/>
  <c r="BK165" i="3"/>
  <c r="LI164" i="3"/>
  <c r="JV164" i="3"/>
  <c r="JP164" i="3"/>
  <c r="IL164" i="3"/>
  <c r="HN164" i="3"/>
  <c r="GM164" i="3"/>
  <c r="GG164" i="3"/>
  <c r="DY164" i="3"/>
  <c r="CL164" i="3"/>
  <c r="CF164" i="3"/>
  <c r="BB164" i="3"/>
  <c r="X164" i="3"/>
  <c r="LR163" i="3"/>
  <c r="KW163" i="3"/>
  <c r="KQ163" i="3"/>
  <c r="KK163" i="3"/>
  <c r="II163" i="3"/>
  <c r="HH163" i="3"/>
  <c r="GV163" i="3"/>
  <c r="GP163" i="3"/>
  <c r="FF163" i="3"/>
  <c r="EH163" i="3"/>
  <c r="DM163" i="3"/>
  <c r="DG163" i="3"/>
  <c r="DA163" i="3"/>
  <c r="AY163" i="3"/>
  <c r="AM163" i="3"/>
  <c r="AG163" i="3"/>
  <c r="KQ162" i="3"/>
  <c r="JD162" i="3"/>
  <c r="IX162" i="3"/>
  <c r="HT162" i="3"/>
  <c r="GV162" i="3"/>
  <c r="FU162" i="3"/>
  <c r="FO162" i="3"/>
  <c r="DG162" i="3"/>
  <c r="BT162" i="3"/>
  <c r="BN162" i="3"/>
  <c r="F162" i="3"/>
  <c r="KN161" i="3"/>
  <c r="JA161" i="3"/>
  <c r="IU161" i="3"/>
  <c r="HQ161" i="3"/>
  <c r="GS161" i="3"/>
  <c r="FR161" i="3"/>
  <c r="FL161" i="3"/>
  <c r="DD161" i="3"/>
  <c r="BQ161" i="3"/>
  <c r="BK161" i="3"/>
  <c r="LI160" i="3"/>
  <c r="EE160" i="3"/>
  <c r="DS160" i="3"/>
  <c r="DM160" i="3"/>
  <c r="JV159" i="3"/>
  <c r="FO159" i="3"/>
  <c r="FI159" i="3"/>
  <c r="FC159" i="3"/>
  <c r="EW159" i="3"/>
  <c r="EQ159" i="3"/>
  <c r="EK159" i="3"/>
  <c r="AM159" i="3"/>
  <c r="IU158" i="3"/>
  <c r="II158" i="3"/>
  <c r="GY158" i="3"/>
  <c r="GD158" i="3"/>
  <c r="FF158" i="3"/>
  <c r="DD158" i="3"/>
  <c r="CR158" i="3"/>
  <c r="BT158" i="3"/>
  <c r="AV158" i="3"/>
  <c r="FI156" i="3"/>
  <c r="DY156" i="3"/>
  <c r="DM156" i="3"/>
  <c r="BQ156" i="3"/>
  <c r="JG189" i="3"/>
  <c r="HN189" i="3"/>
  <c r="FO189" i="3"/>
  <c r="DV189" i="3"/>
  <c r="BW189" i="3"/>
  <c r="X189" i="3"/>
  <c r="IL188" i="3"/>
  <c r="GY188" i="3"/>
  <c r="FR188" i="3"/>
  <c r="EE188" i="3"/>
  <c r="FX187" i="3"/>
  <c r="EE187" i="3"/>
  <c r="CF187" i="3"/>
  <c r="AM187" i="3"/>
  <c r="AA187" i="3"/>
  <c r="KZ186" i="3"/>
  <c r="JA186" i="3"/>
  <c r="HH186" i="3"/>
  <c r="FI186" i="3"/>
  <c r="DP186" i="3"/>
  <c r="BQ186" i="3"/>
  <c r="LF185" i="3"/>
  <c r="JM185" i="3"/>
  <c r="HN185" i="3"/>
  <c r="FU185" i="3"/>
  <c r="DV185" i="3"/>
  <c r="CC185" i="3"/>
  <c r="X185" i="3"/>
  <c r="KE184" i="3"/>
  <c r="IL184" i="3"/>
  <c r="GM184" i="3"/>
  <c r="ET184" i="3"/>
  <c r="CU184" i="3"/>
  <c r="BB184" i="3"/>
  <c r="LC183" i="3"/>
  <c r="JD183" i="3"/>
  <c r="HK183" i="3"/>
  <c r="FL183" i="3"/>
  <c r="DS183" i="3"/>
  <c r="BT183" i="3"/>
  <c r="AA183" i="3"/>
  <c r="KT182" i="3"/>
  <c r="JA182" i="3"/>
  <c r="HB182" i="3"/>
  <c r="FI182" i="3"/>
  <c r="DJ182" i="3"/>
  <c r="BQ182" i="3"/>
  <c r="R182" i="3"/>
  <c r="KW181" i="3"/>
  <c r="JD181" i="3"/>
  <c r="HE181" i="3"/>
  <c r="FL181" i="3"/>
  <c r="DM181" i="3"/>
  <c r="BT181" i="3"/>
  <c r="II180" i="3"/>
  <c r="HN180" i="3"/>
  <c r="AY180" i="3"/>
  <c r="R180" i="3"/>
  <c r="IC179" i="3"/>
  <c r="EK179" i="3"/>
  <c r="AS179" i="3"/>
  <c r="AA179" i="3"/>
  <c r="F179" i="3"/>
  <c r="BT176" i="3"/>
  <c r="BN176" i="3"/>
  <c r="AA176" i="3"/>
  <c r="KK175" i="3"/>
  <c r="JD175" i="3"/>
  <c r="GV175" i="3"/>
  <c r="GP175" i="3"/>
  <c r="FI175" i="3"/>
  <c r="DA175" i="3"/>
  <c r="BT175" i="3"/>
  <c r="HB174" i="3"/>
  <c r="GV174" i="3"/>
  <c r="EW174" i="3"/>
  <c r="EQ174" i="3"/>
  <c r="DJ174" i="3"/>
  <c r="DD174" i="3"/>
  <c r="BE174" i="3"/>
  <c r="AY174" i="3"/>
  <c r="GD173" i="3"/>
  <c r="FX173" i="3"/>
  <c r="FF173" i="3"/>
  <c r="EZ173" i="3"/>
  <c r="EH173" i="3"/>
  <c r="EB173" i="3"/>
  <c r="AD173" i="3"/>
  <c r="IU172" i="3"/>
  <c r="IO172" i="3"/>
  <c r="HQ172" i="3"/>
  <c r="GY172" i="3"/>
  <c r="GS172" i="3"/>
  <c r="BB172" i="3"/>
  <c r="AV172" i="3"/>
  <c r="F172" i="3"/>
  <c r="LR171" i="3"/>
  <c r="LL171" i="3"/>
  <c r="KZ171" i="3"/>
  <c r="KT171" i="3"/>
  <c r="GS171" i="3"/>
  <c r="GM171" i="3"/>
  <c r="GG171" i="3"/>
  <c r="FU171" i="3"/>
  <c r="FO171" i="3"/>
  <c r="FI171" i="3"/>
  <c r="EW171" i="3"/>
  <c r="EQ171" i="3"/>
  <c r="EK171" i="3"/>
  <c r="LI170" i="3"/>
  <c r="KW170" i="3"/>
  <c r="KQ170" i="3"/>
  <c r="JY170" i="3"/>
  <c r="JS170" i="3"/>
  <c r="FR170" i="3"/>
  <c r="FL170" i="3"/>
  <c r="FF170" i="3"/>
  <c r="ET170" i="3"/>
  <c r="EN170" i="3"/>
  <c r="EH170" i="3"/>
  <c r="DV170" i="3"/>
  <c r="DP170" i="3"/>
  <c r="DJ170" i="3"/>
  <c r="LC169" i="3"/>
  <c r="BK162" i="3"/>
  <c r="HB155" i="3"/>
  <c r="GP155" i="3"/>
  <c r="EE155" i="3"/>
  <c r="DY155" i="3"/>
  <c r="F155" i="3"/>
  <c r="KB154" i="3"/>
  <c r="KE197" i="3"/>
  <c r="JA197" i="3"/>
  <c r="IL197" i="3"/>
  <c r="HH197" i="3"/>
  <c r="GV197" i="3"/>
  <c r="GM197" i="3"/>
  <c r="FI197" i="3"/>
  <c r="ET197" i="3"/>
  <c r="DP197" i="3"/>
  <c r="DD197" i="3"/>
  <c r="CU197" i="3"/>
  <c r="BQ197" i="3"/>
  <c r="BB197" i="3"/>
  <c r="AA197" i="3"/>
  <c r="L197" i="3"/>
  <c r="LF196" i="3"/>
  <c r="KQ196" i="3"/>
  <c r="JM196" i="3"/>
  <c r="JA196" i="3"/>
  <c r="IR196" i="3"/>
  <c r="HN196" i="3"/>
  <c r="GY196" i="3"/>
  <c r="FU196" i="3"/>
  <c r="FI196" i="3"/>
  <c r="EZ196" i="3"/>
  <c r="DV196" i="3"/>
  <c r="DG196" i="3"/>
  <c r="CC196" i="3"/>
  <c r="BQ196" i="3"/>
  <c r="BH196" i="3"/>
  <c r="X196" i="3"/>
  <c r="I196" i="3"/>
  <c r="LC195" i="3"/>
  <c r="KN195" i="3"/>
  <c r="JJ195" i="3"/>
  <c r="IX195" i="3"/>
  <c r="IO195" i="3"/>
  <c r="HK195" i="3"/>
  <c r="GV195" i="3"/>
  <c r="FR195" i="3"/>
  <c r="FF195" i="3"/>
  <c r="EW195" i="3"/>
  <c r="DS195" i="3"/>
  <c r="DD195" i="3"/>
  <c r="BZ195" i="3"/>
  <c r="BN195" i="3"/>
  <c r="BE195" i="3"/>
  <c r="U195" i="3"/>
  <c r="I195" i="3"/>
  <c r="LR194" i="3"/>
  <c r="KN194" i="3"/>
  <c r="KB194" i="3"/>
  <c r="JS194" i="3"/>
  <c r="IO194" i="3"/>
  <c r="HZ194" i="3"/>
  <c r="GV194" i="3"/>
  <c r="GJ194" i="3"/>
  <c r="GA194" i="3"/>
  <c r="EW194" i="3"/>
  <c r="EH194" i="3"/>
  <c r="DD194" i="3"/>
  <c r="CR194" i="3"/>
  <c r="CI194" i="3"/>
  <c r="BE194" i="3"/>
  <c r="AP194" i="3"/>
  <c r="AA194" i="3"/>
  <c r="R194" i="3"/>
  <c r="LF193" i="3"/>
  <c r="KQ193" i="3"/>
  <c r="JM193" i="3"/>
  <c r="JA193" i="3"/>
  <c r="IR193" i="3"/>
  <c r="HN193" i="3"/>
  <c r="GY193" i="3"/>
  <c r="FU193" i="3"/>
  <c r="FI193" i="3"/>
  <c r="EZ193" i="3"/>
  <c r="DV193" i="3"/>
  <c r="DG193" i="3"/>
  <c r="CC193" i="3"/>
  <c r="BQ193" i="3"/>
  <c r="BH193" i="3"/>
  <c r="X193" i="3"/>
  <c r="O193" i="3"/>
  <c r="LC192" i="3"/>
  <c r="KQ192" i="3"/>
  <c r="KH192" i="3"/>
  <c r="JD192" i="3"/>
  <c r="IO192" i="3"/>
  <c r="HK192" i="3"/>
  <c r="GY192" i="3"/>
  <c r="GP192" i="3"/>
  <c r="FL192" i="3"/>
  <c r="EW192" i="3"/>
  <c r="DS192" i="3"/>
  <c r="DG192" i="3"/>
  <c r="CX192" i="3"/>
  <c r="BT192" i="3"/>
  <c r="BE192" i="3"/>
  <c r="O192" i="3"/>
  <c r="KT191" i="3"/>
  <c r="KE191" i="3"/>
  <c r="JA191" i="3"/>
  <c r="IO191" i="3"/>
  <c r="IF191" i="3"/>
  <c r="HB191" i="3"/>
  <c r="GM191" i="3"/>
  <c r="FI191" i="3"/>
  <c r="EW191" i="3"/>
  <c r="EN191" i="3"/>
  <c r="DJ191" i="3"/>
  <c r="CU191" i="3"/>
  <c r="BW191" i="3"/>
  <c r="BK191" i="3"/>
  <c r="AV191" i="3"/>
  <c r="AD191" i="3"/>
  <c r="R191" i="3"/>
  <c r="LI190" i="3"/>
  <c r="KE190" i="3"/>
  <c r="JJ190" i="3"/>
  <c r="IR190" i="3"/>
  <c r="IF190" i="3"/>
  <c r="HQ190" i="3"/>
  <c r="GM190" i="3"/>
  <c r="FR190" i="3"/>
  <c r="EZ190" i="3"/>
  <c r="EN190" i="3"/>
  <c r="DY190" i="3"/>
  <c r="CU190" i="3"/>
  <c r="BZ190" i="3"/>
  <c r="BH190" i="3"/>
  <c r="AV190" i="3"/>
  <c r="U190" i="3"/>
  <c r="LI189" i="3"/>
  <c r="KW189" i="3"/>
  <c r="KH189" i="3"/>
  <c r="JD189" i="3"/>
  <c r="II189" i="3"/>
  <c r="HQ189" i="3"/>
  <c r="HE189" i="3"/>
  <c r="GP189" i="3"/>
  <c r="FL189" i="3"/>
  <c r="EQ189" i="3"/>
  <c r="DY189" i="3"/>
  <c r="DM189" i="3"/>
  <c r="CX189" i="3"/>
  <c r="BT189" i="3"/>
  <c r="AY189" i="3"/>
  <c r="O189" i="3"/>
  <c r="LF188" i="3"/>
  <c r="JA188" i="3"/>
  <c r="IO188" i="3"/>
  <c r="IC188" i="3"/>
  <c r="HN188" i="3"/>
  <c r="GV188" i="3"/>
  <c r="FI188" i="3"/>
  <c r="ET188" i="3"/>
  <c r="EB188" i="3"/>
  <c r="DG188" i="3"/>
  <c r="CU188" i="3"/>
  <c r="CO188" i="3"/>
  <c r="CC188" i="3"/>
  <c r="BQ188" i="3"/>
  <c r="BE188" i="3"/>
  <c r="AD188" i="3"/>
  <c r="R188" i="3"/>
  <c r="L188" i="3"/>
  <c r="LL187" i="3"/>
  <c r="KN187" i="3"/>
  <c r="JV187" i="3"/>
  <c r="JJ187" i="3"/>
  <c r="IX187" i="3"/>
  <c r="IL187" i="3"/>
  <c r="FU187" i="3"/>
  <c r="EZ187" i="3"/>
  <c r="EH187" i="3"/>
  <c r="DV187" i="3"/>
  <c r="DG187" i="3"/>
  <c r="CC187" i="3"/>
  <c r="BH187" i="3"/>
  <c r="AP187" i="3"/>
  <c r="X187" i="3"/>
  <c r="LC186" i="3"/>
  <c r="KQ186" i="3"/>
  <c r="KB186" i="3"/>
  <c r="IX186" i="3"/>
  <c r="IC186" i="3"/>
  <c r="HK186" i="3"/>
  <c r="GY186" i="3"/>
  <c r="GJ186" i="3"/>
  <c r="FF186" i="3"/>
  <c r="EK186" i="3"/>
  <c r="DS186" i="3"/>
  <c r="DG186" i="3"/>
  <c r="CR186" i="3"/>
  <c r="BN186" i="3"/>
  <c r="AS186" i="3"/>
  <c r="AD186" i="3"/>
  <c r="O186" i="3"/>
  <c r="LC185" i="3"/>
  <c r="KH185" i="3"/>
  <c r="JP185" i="3"/>
  <c r="JD185" i="3"/>
  <c r="IO185" i="3"/>
  <c r="HK185" i="3"/>
  <c r="GP185" i="3"/>
  <c r="FX185" i="3"/>
  <c r="FL185" i="3"/>
  <c r="EW185" i="3"/>
  <c r="DS185" i="3"/>
  <c r="CX185" i="3"/>
  <c r="CF185" i="3"/>
  <c r="BT185" i="3"/>
  <c r="BE185" i="3"/>
  <c r="AA185" i="3"/>
  <c r="O185" i="3"/>
  <c r="LF184" i="3"/>
  <c r="KB184" i="3"/>
  <c r="JG184" i="3"/>
  <c r="IO184" i="3"/>
  <c r="IC184" i="3"/>
  <c r="HN184" i="3"/>
  <c r="GJ184" i="3"/>
  <c r="FO184" i="3"/>
  <c r="EW184" i="3"/>
  <c r="EK184" i="3"/>
  <c r="DV184" i="3"/>
  <c r="CR184" i="3"/>
  <c r="BW184" i="3"/>
  <c r="BE184" i="3"/>
  <c r="AS184" i="3"/>
  <c r="R184" i="3"/>
  <c r="LF183" i="3"/>
  <c r="KT183" i="3"/>
  <c r="KE183" i="3"/>
  <c r="JA183" i="3"/>
  <c r="IF183" i="3"/>
  <c r="HN183" i="3"/>
  <c r="HB183" i="3"/>
  <c r="GM183" i="3"/>
  <c r="FI183" i="3"/>
  <c r="EN183" i="3"/>
  <c r="DV183" i="3"/>
  <c r="DJ183" i="3"/>
  <c r="CU183" i="3"/>
  <c r="BQ183" i="3"/>
  <c r="AV183" i="3"/>
  <c r="AD183" i="3"/>
  <c r="R183" i="3"/>
  <c r="KQ182" i="3"/>
  <c r="JV182" i="3"/>
  <c r="JD182" i="3"/>
  <c r="IR182" i="3"/>
  <c r="IC182" i="3"/>
  <c r="GY182" i="3"/>
  <c r="GD182" i="3"/>
  <c r="FL182" i="3"/>
  <c r="EZ182" i="3"/>
  <c r="EK182" i="3"/>
  <c r="DG182" i="3"/>
  <c r="CL182" i="3"/>
  <c r="BT182" i="3"/>
  <c r="BH182" i="3"/>
  <c r="AS182" i="3"/>
  <c r="O182" i="3"/>
  <c r="KT181" i="3"/>
  <c r="JY181" i="3"/>
  <c r="JG181" i="3"/>
  <c r="IU181" i="3"/>
  <c r="IF181" i="3"/>
  <c r="HB181" i="3"/>
  <c r="GG181" i="3"/>
  <c r="FO181" i="3"/>
  <c r="FC181" i="3"/>
  <c r="EN181" i="3"/>
  <c r="DJ181" i="3"/>
  <c r="CO181" i="3"/>
  <c r="BW181" i="3"/>
  <c r="BK181" i="3"/>
  <c r="AV181" i="3"/>
  <c r="AG181" i="3"/>
  <c r="L181" i="3"/>
  <c r="KZ180" i="3"/>
  <c r="KE180" i="3"/>
  <c r="JY180" i="3"/>
  <c r="JJ180" i="3"/>
  <c r="HQ180" i="3"/>
  <c r="HE180" i="3"/>
  <c r="EW180" i="3"/>
  <c r="DP180" i="3"/>
  <c r="CU180" i="3"/>
  <c r="CO180" i="3"/>
  <c r="BZ180" i="3"/>
  <c r="KE179" i="3"/>
  <c r="JP179" i="3"/>
  <c r="JD179" i="3"/>
  <c r="GS179" i="3"/>
  <c r="GM179" i="3"/>
  <c r="FX179" i="3"/>
  <c r="FL179" i="3"/>
  <c r="DA179" i="3"/>
  <c r="CU179" i="3"/>
  <c r="CF179" i="3"/>
  <c r="BN179" i="3"/>
  <c r="BB179" i="3"/>
  <c r="O179" i="3"/>
  <c r="I179" i="3"/>
  <c r="KZ178" i="3"/>
  <c r="JD178" i="3"/>
  <c r="HH178" i="3"/>
  <c r="FL178" i="3"/>
  <c r="DP178" i="3"/>
  <c r="BT178" i="3"/>
  <c r="R178" i="3"/>
  <c r="LI177" i="3"/>
  <c r="JM177" i="3"/>
  <c r="HQ177" i="3"/>
  <c r="FU177" i="3"/>
  <c r="DY177" i="3"/>
  <c r="CC177" i="3"/>
  <c r="LC176" i="3"/>
  <c r="JG176" i="3"/>
  <c r="HK176" i="3"/>
  <c r="FO176" i="3"/>
  <c r="DS176" i="3"/>
  <c r="CC176" i="3"/>
  <c r="BK176" i="3"/>
  <c r="X176" i="3"/>
  <c r="O176" i="3"/>
  <c r="LO175" i="3"/>
  <c r="KZ175" i="3"/>
  <c r="IR175" i="3"/>
  <c r="IL175" i="3"/>
  <c r="HE175" i="3"/>
  <c r="GM175" i="3"/>
  <c r="FF175" i="3"/>
  <c r="EW175" i="3"/>
  <c r="EE175" i="3"/>
  <c r="DP175" i="3"/>
  <c r="BH175" i="3"/>
  <c r="BB175" i="3"/>
  <c r="R175" i="3"/>
  <c r="KW174" i="3"/>
  <c r="HQ174" i="3"/>
  <c r="HK174" i="3"/>
  <c r="GD174" i="3"/>
  <c r="FX174" i="3"/>
  <c r="EN174" i="3"/>
  <c r="DY174" i="3"/>
  <c r="DS174" i="3"/>
  <c r="CL174" i="3"/>
  <c r="CF174" i="3"/>
  <c r="AV174" i="3"/>
  <c r="U174" i="3"/>
  <c r="KW173" i="3"/>
  <c r="GS173" i="3"/>
  <c r="GM173" i="3"/>
  <c r="GG173" i="3"/>
  <c r="FI173" i="3"/>
  <c r="EK173" i="3"/>
  <c r="DM173" i="3"/>
  <c r="CL173" i="3"/>
  <c r="CF173" i="3"/>
  <c r="BN173" i="3"/>
  <c r="BH173" i="3"/>
  <c r="AP173" i="3"/>
  <c r="L173" i="3"/>
  <c r="F173" i="3"/>
  <c r="KH172" i="3"/>
  <c r="KB172" i="3"/>
  <c r="JJ172" i="3"/>
  <c r="JD172" i="3"/>
  <c r="IX172" i="3"/>
  <c r="HZ172" i="3"/>
  <c r="HB172" i="3"/>
  <c r="GD172" i="3"/>
  <c r="FC172" i="3"/>
  <c r="EW172" i="3"/>
  <c r="DY172" i="3"/>
  <c r="DG172" i="3"/>
  <c r="DA172" i="3"/>
  <c r="AS172" i="3"/>
  <c r="U172" i="3"/>
  <c r="LO171" i="3"/>
  <c r="KN171" i="3"/>
  <c r="KB171" i="3"/>
  <c r="JV171" i="3"/>
  <c r="IF171" i="3"/>
  <c r="HZ171" i="3"/>
  <c r="HH171" i="3"/>
  <c r="HB171" i="3"/>
  <c r="GP171" i="3"/>
  <c r="FR171" i="3"/>
  <c r="ET171" i="3"/>
  <c r="DV171" i="3"/>
  <c r="DA171" i="3"/>
  <c r="CU171" i="3"/>
  <c r="CO171" i="3"/>
  <c r="CC171" i="3"/>
  <c r="BW171" i="3"/>
  <c r="BQ171" i="3"/>
  <c r="BE171" i="3"/>
  <c r="AY171" i="3"/>
  <c r="AS171" i="3"/>
  <c r="AD171" i="3"/>
  <c r="LL170" i="3"/>
  <c r="KN170" i="3"/>
  <c r="JM170" i="3"/>
  <c r="JA170" i="3"/>
  <c r="IU170" i="3"/>
  <c r="HQ170" i="3"/>
  <c r="HE170" i="3"/>
  <c r="GY170" i="3"/>
  <c r="GG170" i="3"/>
  <c r="GA170" i="3"/>
  <c r="FO170" i="3"/>
  <c r="EQ170" i="3"/>
  <c r="DS170" i="3"/>
  <c r="CU170" i="3"/>
  <c r="BZ170" i="3"/>
  <c r="AD170" i="3"/>
  <c r="F170" i="3"/>
  <c r="LR169" i="3"/>
  <c r="LL169" i="3"/>
  <c r="KZ169" i="3"/>
  <c r="KB169" i="3"/>
  <c r="JG169" i="3"/>
  <c r="JA169" i="3"/>
  <c r="IU169" i="3"/>
  <c r="GS169" i="3"/>
  <c r="FR169" i="3"/>
  <c r="FF169" i="3"/>
  <c r="EZ169" i="3"/>
  <c r="DP169" i="3"/>
  <c r="CR169" i="3"/>
  <c r="BW169" i="3"/>
  <c r="BQ169" i="3"/>
  <c r="BK169" i="3"/>
  <c r="L169" i="3"/>
  <c r="LC168" i="3"/>
  <c r="KQ168" i="3"/>
  <c r="KK168" i="3"/>
  <c r="JA168" i="3"/>
  <c r="IC168" i="3"/>
  <c r="HH168" i="3"/>
  <c r="HB168" i="3"/>
  <c r="GV168" i="3"/>
  <c r="ET168" i="3"/>
  <c r="DS168" i="3"/>
  <c r="DG168" i="3"/>
  <c r="DA168" i="3"/>
  <c r="BQ168" i="3"/>
  <c r="AS168" i="3"/>
  <c r="AG168" i="3"/>
  <c r="AA168" i="3"/>
  <c r="LO167" i="3"/>
  <c r="KQ167" i="3"/>
  <c r="JP167" i="3"/>
  <c r="JJ167" i="3"/>
  <c r="HB167" i="3"/>
  <c r="FO167" i="3"/>
  <c r="FI167" i="3"/>
  <c r="EE167" i="3"/>
  <c r="DG167" i="3"/>
  <c r="CF167" i="3"/>
  <c r="BZ167" i="3"/>
  <c r="F167" i="3"/>
  <c r="LL166" i="3"/>
  <c r="KN166" i="3"/>
  <c r="JM166" i="3"/>
  <c r="JG166" i="3"/>
  <c r="GY166" i="3"/>
  <c r="FL166" i="3"/>
  <c r="FF166" i="3"/>
  <c r="EB166" i="3"/>
  <c r="DD166" i="3"/>
  <c r="CC166" i="3"/>
  <c r="BW166" i="3"/>
  <c r="LI165" i="3"/>
  <c r="KK165" i="3"/>
  <c r="JJ165" i="3"/>
  <c r="JD165" i="3"/>
  <c r="GV165" i="3"/>
  <c r="FI165" i="3"/>
  <c r="FC165" i="3"/>
  <c r="DY165" i="3"/>
  <c r="DA165" i="3"/>
  <c r="BZ165" i="3"/>
  <c r="BT165" i="3"/>
  <c r="L165" i="3"/>
  <c r="LF164" i="3"/>
  <c r="KE164" i="3"/>
  <c r="JY164" i="3"/>
  <c r="HQ164" i="3"/>
  <c r="GD164" i="3"/>
  <c r="FX164" i="3"/>
  <c r="ET164" i="3"/>
  <c r="DV164" i="3"/>
  <c r="CU164" i="3"/>
  <c r="CO164" i="3"/>
  <c r="I164" i="3"/>
  <c r="KZ163" i="3"/>
  <c r="KN163" i="3"/>
  <c r="KH163" i="3"/>
  <c r="IX163" i="3"/>
  <c r="HZ163" i="3"/>
  <c r="HE163" i="3"/>
  <c r="GY163" i="3"/>
  <c r="GS163" i="3"/>
  <c r="EQ163" i="3"/>
  <c r="DP163" i="3"/>
  <c r="DD163" i="3"/>
  <c r="CX163" i="3"/>
  <c r="BN163" i="3"/>
  <c r="AP163" i="3"/>
  <c r="AD163" i="3"/>
  <c r="X163" i="3"/>
  <c r="LL162" i="3"/>
  <c r="KN162" i="3"/>
  <c r="JM162" i="3"/>
  <c r="JG162" i="3"/>
  <c r="GY162" i="3"/>
  <c r="FL162" i="3"/>
  <c r="FF162" i="3"/>
  <c r="EB162" i="3"/>
  <c r="DD162" i="3"/>
  <c r="LI161" i="3"/>
  <c r="KK161" i="3"/>
  <c r="JJ161" i="3"/>
  <c r="JD161" i="3"/>
  <c r="GV161" i="3"/>
  <c r="FI161" i="3"/>
  <c r="FC161" i="3"/>
  <c r="DY161" i="3"/>
  <c r="DA161" i="3"/>
  <c r="BZ161" i="3"/>
  <c r="BT161" i="3"/>
  <c r="L161" i="3"/>
  <c r="LF160" i="3"/>
  <c r="KE160" i="3"/>
  <c r="HE160" i="3"/>
  <c r="FI160" i="3"/>
  <c r="CL160" i="3"/>
  <c r="CF160" i="3"/>
  <c r="BZ160" i="3"/>
  <c r="BT160" i="3"/>
  <c r="LO159" i="3"/>
  <c r="JD159" i="3"/>
  <c r="IF159" i="3"/>
  <c r="HT159" i="3"/>
  <c r="AM138" i="3"/>
  <c r="AG138" i="3"/>
  <c r="LO137" i="3"/>
  <c r="KE137" i="3"/>
  <c r="JP137" i="3"/>
  <c r="JJ137" i="3"/>
  <c r="IC137" i="3"/>
  <c r="HW137" i="3"/>
  <c r="GM137" i="3"/>
  <c r="FX137" i="3"/>
  <c r="FR137" i="3"/>
  <c r="EK137" i="3"/>
  <c r="EE137" i="3"/>
  <c r="CU137" i="3"/>
  <c r="CF137" i="3"/>
  <c r="BZ137" i="3"/>
  <c r="AS137" i="3"/>
  <c r="U137" i="3"/>
  <c r="KW136" i="3"/>
  <c r="HE136" i="3"/>
  <c r="DM136" i="3"/>
  <c r="U136" i="3"/>
  <c r="O136" i="3"/>
  <c r="KW135" i="3"/>
  <c r="KH135" i="3"/>
  <c r="KB135" i="3"/>
  <c r="IU135" i="3"/>
  <c r="IO135" i="3"/>
  <c r="HE135" i="3"/>
  <c r="GP135" i="3"/>
  <c r="GJ135" i="3"/>
  <c r="FC135" i="3"/>
  <c r="EW135" i="3"/>
  <c r="DM135" i="3"/>
  <c r="CX135" i="3"/>
  <c r="CR135" i="3"/>
  <c r="BK135" i="3"/>
  <c r="BE135" i="3"/>
  <c r="U135" i="3"/>
  <c r="IU134" i="3"/>
  <c r="FC134" i="3"/>
  <c r="BK134" i="3"/>
  <c r="AG134" i="3"/>
  <c r="L134" i="3"/>
  <c r="LO133" i="3"/>
  <c r="KZ133" i="3"/>
  <c r="KT133" i="3"/>
  <c r="JM133" i="3"/>
  <c r="JG133" i="3"/>
  <c r="HW133" i="3"/>
  <c r="HH133" i="3"/>
  <c r="HB133" i="3"/>
  <c r="FU133" i="3"/>
  <c r="FO133" i="3"/>
  <c r="EE133" i="3"/>
  <c r="DP133" i="3"/>
  <c r="DJ133" i="3"/>
  <c r="CC133" i="3"/>
  <c r="BW133" i="3"/>
  <c r="AM133" i="3"/>
  <c r="X133" i="3"/>
  <c r="R133" i="3"/>
  <c r="LL132" i="3"/>
  <c r="EB132" i="3"/>
  <c r="JP154" i="3"/>
  <c r="JJ154" i="3"/>
  <c r="EQ154" i="3"/>
  <c r="EK154" i="3"/>
  <c r="EE154" i="3"/>
  <c r="DY154" i="3"/>
  <c r="DS154" i="3"/>
  <c r="DM154" i="3"/>
  <c r="HW153" i="3"/>
  <c r="AP153" i="3"/>
  <c r="LO152" i="3"/>
  <c r="LI152" i="3"/>
  <c r="LC152" i="3"/>
  <c r="KW152" i="3"/>
  <c r="KQ152" i="3"/>
  <c r="EN152" i="3"/>
  <c r="DD152" i="3"/>
  <c r="CX152" i="3"/>
  <c r="CR152" i="3"/>
  <c r="CL152" i="3"/>
  <c r="L152" i="3"/>
  <c r="IX151" i="3"/>
  <c r="HZ151" i="3"/>
  <c r="DS151" i="3"/>
  <c r="DM151" i="3"/>
  <c r="CU151" i="3"/>
  <c r="CO151" i="3"/>
  <c r="HN150" i="3"/>
  <c r="HH150" i="3"/>
  <c r="HB150" i="3"/>
  <c r="AY150" i="3"/>
  <c r="AA150" i="3"/>
  <c r="U150" i="3"/>
  <c r="FX149" i="3"/>
  <c r="CC149" i="3"/>
  <c r="BW149" i="3"/>
  <c r="JD148" i="3"/>
  <c r="EK148" i="3"/>
  <c r="LI147" i="3"/>
  <c r="LC147" i="3"/>
  <c r="KW147" i="3"/>
  <c r="GP147" i="3"/>
  <c r="DY147" i="3"/>
  <c r="DS147" i="3"/>
  <c r="DM147" i="3"/>
  <c r="GY146" i="3"/>
  <c r="GM146" i="3"/>
  <c r="CL146" i="3"/>
  <c r="CF146" i="3"/>
  <c r="BZ146" i="3"/>
  <c r="LO145" i="3"/>
  <c r="LI145" i="3"/>
  <c r="LC145" i="3"/>
  <c r="EN145" i="3"/>
  <c r="DD145" i="3"/>
  <c r="IC144" i="3"/>
  <c r="GS144" i="3"/>
  <c r="AP144" i="3"/>
  <c r="KT143" i="3"/>
  <c r="KN143" i="3"/>
  <c r="KH143" i="3"/>
  <c r="KB143" i="3"/>
  <c r="DM143" i="3"/>
  <c r="CC143" i="3"/>
  <c r="HN142" i="3"/>
  <c r="GD142" i="3"/>
  <c r="LO141" i="3"/>
  <c r="KE141" i="3"/>
  <c r="EB141" i="3"/>
  <c r="DV141" i="3"/>
  <c r="DP141" i="3"/>
  <c r="DJ141" i="3"/>
  <c r="IU140" i="3"/>
  <c r="HK140" i="3"/>
  <c r="BH140" i="3"/>
  <c r="BB140" i="3"/>
  <c r="AV140" i="3"/>
  <c r="AP140" i="3"/>
  <c r="LL139" i="3"/>
  <c r="LF139" i="3"/>
  <c r="KZ139" i="3"/>
  <c r="KT139" i="3"/>
  <c r="EE139" i="3"/>
  <c r="DG139" i="3"/>
  <c r="AP139" i="3"/>
  <c r="R139" i="3"/>
  <c r="L139" i="3"/>
  <c r="HH160" i="3"/>
  <c r="HB160" i="3"/>
  <c r="GV160" i="3"/>
  <c r="DJ160" i="3"/>
  <c r="CI160" i="3"/>
  <c r="BW160" i="3"/>
  <c r="BQ160" i="3"/>
  <c r="LR159" i="3"/>
  <c r="KE159" i="3"/>
  <c r="JY159" i="3"/>
  <c r="HW159" i="3"/>
  <c r="HK159" i="3"/>
  <c r="GA159" i="3"/>
  <c r="FL159" i="3"/>
  <c r="EN159" i="3"/>
  <c r="EB159" i="3"/>
  <c r="BH159" i="3"/>
  <c r="F159" i="3"/>
  <c r="JP158" i="3"/>
  <c r="IR158" i="3"/>
  <c r="HT158" i="3"/>
  <c r="GV158" i="3"/>
  <c r="GG158" i="3"/>
  <c r="GA158" i="3"/>
  <c r="FO158" i="3"/>
  <c r="FI158" i="3"/>
  <c r="CI158" i="3"/>
  <c r="BW158" i="3"/>
  <c r="AM158" i="3"/>
  <c r="AG158" i="3"/>
  <c r="KZ157" i="3"/>
  <c r="KE157" i="3"/>
  <c r="JG157" i="3"/>
  <c r="IU157" i="3"/>
  <c r="HE157" i="3"/>
  <c r="GG157" i="3"/>
  <c r="EW157" i="3"/>
  <c r="EK157" i="3"/>
  <c r="CX157" i="3"/>
  <c r="CR157" i="3"/>
  <c r="CL157" i="3"/>
  <c r="CF157" i="3"/>
  <c r="BZ157" i="3"/>
  <c r="LI156" i="3"/>
  <c r="KW156" i="3"/>
  <c r="JA156" i="3"/>
  <c r="IF156" i="3"/>
  <c r="HH156" i="3"/>
  <c r="GV156" i="3"/>
  <c r="FF156" i="3"/>
  <c r="EH156" i="3"/>
  <c r="CX156" i="3"/>
  <c r="CL156" i="3"/>
  <c r="AY156" i="3"/>
  <c r="AS156" i="3"/>
  <c r="AM156" i="3"/>
  <c r="X156" i="3"/>
  <c r="II155" i="3"/>
  <c r="HW155" i="3"/>
  <c r="FX155" i="3"/>
  <c r="DJ155" i="3"/>
  <c r="CI155" i="3"/>
  <c r="CC155" i="3"/>
  <c r="AM155" i="3"/>
  <c r="U155" i="3"/>
  <c r="LO154" i="3"/>
  <c r="LC154" i="3"/>
  <c r="JS154" i="3"/>
  <c r="JG154" i="3"/>
  <c r="HZ154" i="3"/>
  <c r="EN154" i="3"/>
  <c r="EB154" i="3"/>
  <c r="CF154" i="3"/>
  <c r="AS154" i="3"/>
  <c r="AD154" i="3"/>
  <c r="F154" i="3"/>
  <c r="LR153" i="3"/>
  <c r="LL153" i="3"/>
  <c r="LF153" i="3"/>
  <c r="KZ153" i="3"/>
  <c r="KT153" i="3"/>
  <c r="HH153" i="3"/>
  <c r="GV153" i="3"/>
  <c r="FL153" i="3"/>
  <c r="EQ153" i="3"/>
  <c r="DG153" i="3"/>
  <c r="CU153" i="3"/>
  <c r="LR152" i="3"/>
  <c r="LF152" i="3"/>
  <c r="JJ152" i="3"/>
  <c r="HW152" i="3"/>
  <c r="CU152" i="3"/>
  <c r="BH152" i="3"/>
  <c r="U152" i="3"/>
  <c r="I152" i="3"/>
  <c r="HW151" i="3"/>
  <c r="DP151" i="3"/>
  <c r="DD151" i="3"/>
  <c r="CF151" i="3"/>
  <c r="BH151" i="3"/>
  <c r="I151" i="3"/>
  <c r="LC150" i="3"/>
  <c r="KE150" i="3"/>
  <c r="HE150" i="3"/>
  <c r="FU150" i="3"/>
  <c r="FI150" i="3"/>
  <c r="ET150" i="3"/>
  <c r="EB150" i="3"/>
  <c r="DV150" i="3"/>
  <c r="DP150" i="3"/>
  <c r="DJ150" i="3"/>
  <c r="DD150" i="3"/>
  <c r="AV150" i="3"/>
  <c r="L150" i="3"/>
  <c r="JV149" i="3"/>
  <c r="JJ149" i="3"/>
  <c r="IX149" i="3"/>
  <c r="FU149" i="3"/>
  <c r="EK149" i="3"/>
  <c r="DP149" i="3"/>
  <c r="CL149" i="3"/>
  <c r="BZ149" i="3"/>
  <c r="BN149" i="3"/>
  <c r="LI148" i="3"/>
  <c r="IU148" i="3"/>
  <c r="HN148" i="3"/>
  <c r="HH148" i="3"/>
  <c r="EH148" i="3"/>
  <c r="CO148" i="3"/>
  <c r="AM148" i="3"/>
  <c r="X148" i="3"/>
  <c r="F148" i="3"/>
  <c r="LL147" i="3"/>
  <c r="KZ147" i="3"/>
  <c r="JM147" i="3"/>
  <c r="JG147" i="3"/>
  <c r="JA147" i="3"/>
  <c r="GM147" i="3"/>
  <c r="ET147" i="3"/>
  <c r="EB147" i="3"/>
  <c r="DP147" i="3"/>
  <c r="CC147" i="3"/>
  <c r="BW147" i="3"/>
  <c r="BQ147" i="3"/>
  <c r="LI146" i="3"/>
  <c r="JV146" i="3"/>
  <c r="JP146" i="3"/>
  <c r="JJ146" i="3"/>
  <c r="GV146" i="3"/>
  <c r="GJ146" i="3"/>
  <c r="EQ146" i="3"/>
  <c r="CO146" i="3"/>
  <c r="CC146" i="3"/>
  <c r="AS146" i="3"/>
  <c r="LR145" i="3"/>
  <c r="LF145" i="3"/>
  <c r="JV145" i="3"/>
  <c r="JJ145" i="3"/>
  <c r="IC145" i="3"/>
  <c r="HW145" i="3"/>
  <c r="HQ145" i="3"/>
  <c r="HK145" i="3"/>
  <c r="DM145" i="3"/>
  <c r="DA145" i="3"/>
  <c r="BQ145" i="3"/>
  <c r="AV145" i="3"/>
  <c r="AG145" i="3"/>
  <c r="LR144" i="3"/>
  <c r="LL144" i="3"/>
  <c r="LF144" i="3"/>
  <c r="KZ144" i="3"/>
  <c r="HB144" i="3"/>
  <c r="GP144" i="3"/>
  <c r="FF144" i="3"/>
  <c r="EK144" i="3"/>
  <c r="DA144" i="3"/>
  <c r="AM144" i="3"/>
  <c r="KQ143" i="3"/>
  <c r="KE143" i="3"/>
  <c r="IU143" i="3"/>
  <c r="II143" i="3"/>
  <c r="HB143" i="3"/>
  <c r="GV143" i="3"/>
  <c r="GP143" i="3"/>
  <c r="GJ143" i="3"/>
  <c r="CL143" i="3"/>
  <c r="BZ143" i="3"/>
  <c r="AP143" i="3"/>
  <c r="AD143" i="3"/>
  <c r="LC142" i="3"/>
  <c r="KW142" i="3"/>
  <c r="KQ142" i="3"/>
  <c r="KK142" i="3"/>
  <c r="GM142" i="3"/>
  <c r="GA142" i="3"/>
  <c r="EQ142" i="3"/>
  <c r="DV142" i="3"/>
  <c r="CL142" i="3"/>
  <c r="KN141" i="3"/>
  <c r="KB141" i="3"/>
  <c r="IR141" i="3"/>
  <c r="HW141" i="3"/>
  <c r="GM141" i="3"/>
  <c r="DY141" i="3"/>
  <c r="DM141" i="3"/>
  <c r="CC141" i="3"/>
  <c r="BQ141" i="3"/>
  <c r="R141" i="3"/>
  <c r="L141" i="3"/>
  <c r="LR140" i="3"/>
  <c r="HT140" i="3"/>
  <c r="HH140" i="3"/>
  <c r="FX140" i="3"/>
  <c r="FC140" i="3"/>
  <c r="DS140" i="3"/>
  <c r="BE140" i="3"/>
  <c r="AS140" i="3"/>
  <c r="LI139" i="3"/>
  <c r="KW139" i="3"/>
  <c r="JM139" i="3"/>
  <c r="JA139" i="3"/>
  <c r="HT139" i="3"/>
  <c r="HN139" i="3"/>
  <c r="HH139" i="3"/>
  <c r="HB139" i="3"/>
  <c r="DD139" i="3"/>
  <c r="BK139" i="3"/>
  <c r="AS139" i="3"/>
  <c r="GM138" i="3"/>
  <c r="CU138" i="3"/>
  <c r="F138" i="3"/>
  <c r="LL137" i="3"/>
  <c r="LF137" i="3"/>
  <c r="JY137" i="3"/>
  <c r="JS137" i="3"/>
  <c r="II137" i="3"/>
  <c r="HT137" i="3"/>
  <c r="HN137" i="3"/>
  <c r="GG137" i="3"/>
  <c r="GA137" i="3"/>
  <c r="EQ137" i="3"/>
  <c r="EB137" i="3"/>
  <c r="DV137" i="3"/>
  <c r="CO137" i="3"/>
  <c r="CI137" i="3"/>
  <c r="AY137" i="3"/>
  <c r="JA136" i="3"/>
  <c r="FI136" i="3"/>
  <c r="BQ136" i="3"/>
  <c r="AA136" i="3"/>
  <c r="L136" i="3"/>
  <c r="F136" i="3"/>
  <c r="KQ135" i="3"/>
  <c r="KK135" i="3"/>
  <c r="JA135" i="3"/>
  <c r="IL135" i="3"/>
  <c r="IF135" i="3"/>
  <c r="GY135" i="3"/>
  <c r="GS135" i="3"/>
  <c r="FI135" i="3"/>
  <c r="ET135" i="3"/>
  <c r="EN135" i="3"/>
  <c r="DG135" i="3"/>
  <c r="DA135" i="3"/>
  <c r="BQ135" i="3"/>
  <c r="BB135" i="3"/>
  <c r="AV135" i="3"/>
  <c r="KQ134" i="3"/>
  <c r="GY134" i="3"/>
  <c r="DG134" i="3"/>
  <c r="LI133" i="3"/>
  <c r="LC133" i="3"/>
  <c r="JS133" i="3"/>
  <c r="JD133" i="3"/>
  <c r="IX133" i="3"/>
  <c r="HQ133" i="3"/>
  <c r="HK133" i="3"/>
  <c r="GA133" i="3"/>
  <c r="FL133" i="3"/>
  <c r="FF133" i="3"/>
  <c r="DY133" i="3"/>
  <c r="DS133" i="3"/>
  <c r="CI133" i="3"/>
  <c r="BT133" i="3"/>
  <c r="BN133" i="3"/>
  <c r="AA133" i="3"/>
  <c r="HT132" i="3"/>
  <c r="F158" i="3"/>
  <c r="JD157" i="3"/>
  <c r="IR157" i="3"/>
  <c r="CO157" i="3"/>
  <c r="AS157" i="3"/>
  <c r="HE156" i="3"/>
  <c r="GS156" i="3"/>
  <c r="AP156" i="3"/>
  <c r="LF155" i="3"/>
  <c r="KT155" i="3"/>
  <c r="JJ155" i="3"/>
  <c r="EQ155" i="3"/>
  <c r="BZ155" i="3"/>
  <c r="KZ154" i="3"/>
  <c r="HK154" i="3"/>
  <c r="GY154" i="3"/>
  <c r="FO154" i="3"/>
  <c r="LI153" i="3"/>
  <c r="JM153" i="3"/>
  <c r="DD153" i="3"/>
  <c r="CR153" i="3"/>
  <c r="BH153" i="3"/>
  <c r="X153" i="3"/>
  <c r="HN152" i="3"/>
  <c r="GP152" i="3"/>
  <c r="FR152" i="3"/>
  <c r="BK152" i="3"/>
  <c r="AY152" i="3"/>
  <c r="AM152" i="3"/>
  <c r="KZ151" i="3"/>
  <c r="KN151" i="3"/>
  <c r="JP151" i="3"/>
  <c r="GM151" i="3"/>
  <c r="GA151" i="3"/>
  <c r="EQ151" i="3"/>
  <c r="F151" i="3"/>
  <c r="KN150" i="3"/>
  <c r="KB150" i="3"/>
  <c r="IF150" i="3"/>
  <c r="EK150" i="3"/>
  <c r="DM150" i="3"/>
  <c r="LI149" i="3"/>
  <c r="HZ149" i="3"/>
  <c r="HN149" i="3"/>
  <c r="HB149" i="3"/>
  <c r="DA149" i="3"/>
  <c r="AP149" i="3"/>
  <c r="LF148" i="3"/>
  <c r="JV148" i="3"/>
  <c r="HW148" i="3"/>
  <c r="HK148" i="3"/>
  <c r="GY148" i="3"/>
  <c r="CL148" i="3"/>
  <c r="BZ148" i="3"/>
  <c r="U148" i="3"/>
  <c r="JP147" i="3"/>
  <c r="JD147" i="3"/>
  <c r="EQ147" i="3"/>
  <c r="CF147" i="3"/>
  <c r="BT147" i="3"/>
  <c r="JM146" i="3"/>
  <c r="EN146" i="3"/>
  <c r="DD146" i="3"/>
  <c r="L146" i="3"/>
  <c r="HZ145" i="3"/>
  <c r="HN145" i="3"/>
  <c r="GD145" i="3"/>
  <c r="FR145" i="3"/>
  <c r="LO144" i="3"/>
  <c r="LC144" i="3"/>
  <c r="JS144" i="3"/>
  <c r="JG144" i="3"/>
  <c r="DJ144" i="3"/>
  <c r="CX144" i="3"/>
  <c r="BN144" i="3"/>
  <c r="LR143" i="3"/>
  <c r="GY143" i="3"/>
  <c r="GM143" i="3"/>
  <c r="FC143" i="3"/>
  <c r="EQ143" i="3"/>
  <c r="F143" i="3"/>
  <c r="KZ142" i="3"/>
  <c r="KN142" i="3"/>
  <c r="JD142" i="3"/>
  <c r="IR142" i="3"/>
  <c r="CU142" i="3"/>
  <c r="CI142" i="3"/>
  <c r="AY142" i="3"/>
  <c r="AA142" i="3"/>
  <c r="GV141" i="3"/>
  <c r="GJ141" i="3"/>
  <c r="EZ141" i="3"/>
  <c r="O141" i="3"/>
  <c r="KK140" i="3"/>
  <c r="JY140" i="3"/>
  <c r="EB140" i="3"/>
  <c r="DP140" i="3"/>
  <c r="CF140" i="3"/>
  <c r="R140" i="3"/>
  <c r="HQ139" i="3"/>
  <c r="HE139" i="3"/>
  <c r="FU139" i="3"/>
  <c r="FI139" i="3"/>
  <c r="BH139" i="3"/>
  <c r="JG138" i="3"/>
  <c r="FO138" i="3"/>
  <c r="BW138" i="3"/>
  <c r="GM130" i="3"/>
  <c r="GG130" i="3"/>
  <c r="KQ129" i="3"/>
  <c r="KE129" i="3"/>
  <c r="DG129" i="3"/>
  <c r="CU129" i="3"/>
  <c r="FF128" i="3"/>
  <c r="EN127" i="3"/>
  <c r="EH127" i="3"/>
  <c r="EB127" i="3"/>
  <c r="DP127" i="3"/>
  <c r="DJ127" i="3"/>
  <c r="GY126" i="3"/>
  <c r="GG126" i="3"/>
  <c r="GA126" i="3"/>
  <c r="GV125" i="3"/>
  <c r="GD125" i="3"/>
  <c r="FX125" i="3"/>
  <c r="LC123" i="3"/>
  <c r="BB123" i="3"/>
  <c r="HH122" i="3"/>
  <c r="EN122" i="3"/>
  <c r="DP122" i="3"/>
  <c r="BT122" i="3"/>
  <c r="AD122" i="3"/>
  <c r="KZ121" i="3"/>
  <c r="JV120" i="3"/>
  <c r="IX120" i="3"/>
  <c r="HB120" i="3"/>
  <c r="AD120" i="3"/>
  <c r="EH119" i="3"/>
  <c r="DP119" i="3"/>
  <c r="DJ119" i="3"/>
  <c r="DD119" i="3"/>
  <c r="FX118" i="3"/>
  <c r="EZ118" i="3"/>
  <c r="CI118" i="3"/>
  <c r="BQ118" i="3"/>
  <c r="BK118" i="3"/>
  <c r="BE118" i="3"/>
  <c r="AM118" i="3"/>
  <c r="IF117" i="3"/>
  <c r="HH117" i="3"/>
  <c r="GJ117" i="3"/>
  <c r="FL117" i="3"/>
  <c r="IO116" i="3"/>
  <c r="HQ116" i="3"/>
  <c r="KW111" i="3"/>
  <c r="HB130" i="3"/>
  <c r="GA129" i="3"/>
  <c r="CF129" i="3"/>
  <c r="BK129" i="3"/>
  <c r="AY129" i="3"/>
  <c r="AD129" i="3"/>
  <c r="I129" i="3"/>
  <c r="JA128" i="3"/>
  <c r="AG128" i="3"/>
  <c r="I128" i="3"/>
  <c r="JS127" i="3"/>
  <c r="BN127" i="3"/>
  <c r="AV127" i="3"/>
  <c r="AP127" i="3"/>
  <c r="F127" i="3"/>
  <c r="KN126" i="3"/>
  <c r="DG126" i="3"/>
  <c r="CO126" i="3"/>
  <c r="CI126" i="3"/>
  <c r="KK125" i="3"/>
  <c r="JM125" i="3"/>
  <c r="CL125" i="3"/>
  <c r="CF125" i="3"/>
  <c r="BZ125" i="3"/>
  <c r="LO124" i="3"/>
  <c r="LI124" i="3"/>
  <c r="JS124" i="3"/>
  <c r="JM124" i="3"/>
  <c r="GA124" i="3"/>
  <c r="FU124" i="3"/>
  <c r="FO124" i="3"/>
  <c r="EE124" i="3"/>
  <c r="DY124" i="3"/>
  <c r="CI124" i="3"/>
  <c r="CC124" i="3"/>
  <c r="U124" i="3"/>
  <c r="II123" i="3"/>
  <c r="HK123" i="3"/>
  <c r="EQ123" i="3"/>
  <c r="DS123" i="3"/>
  <c r="LI122" i="3"/>
  <c r="LC122" i="3"/>
  <c r="IF121" i="3"/>
  <c r="HN121" i="3"/>
  <c r="HH121" i="3"/>
  <c r="HB121" i="3"/>
  <c r="FR121" i="3"/>
  <c r="FL121" i="3"/>
  <c r="DP121" i="3"/>
  <c r="L121" i="3"/>
  <c r="CL120" i="3"/>
  <c r="BN120" i="3"/>
  <c r="KQ119" i="3"/>
  <c r="HW119" i="3"/>
  <c r="GY119" i="3"/>
  <c r="EB118" i="3"/>
  <c r="DD118" i="3"/>
  <c r="AV117" i="3"/>
  <c r="R117" i="3"/>
  <c r="LR116" i="3"/>
  <c r="LL116" i="3"/>
  <c r="LF116" i="3"/>
  <c r="DA116" i="3"/>
  <c r="CC116" i="3"/>
  <c r="LF113" i="3"/>
  <c r="AM112" i="3"/>
  <c r="KK132" i="3"/>
  <c r="GS132" i="3"/>
  <c r="DA132" i="3"/>
  <c r="JJ131" i="3"/>
  <c r="FR131" i="3"/>
  <c r="BZ131" i="3"/>
  <c r="LC130" i="3"/>
  <c r="GY130" i="3"/>
  <c r="FF130" i="3"/>
  <c r="CI130" i="3"/>
  <c r="BK130" i="3"/>
  <c r="AG130" i="3"/>
  <c r="X130" i="3"/>
  <c r="L130" i="3"/>
  <c r="IR129" i="3"/>
  <c r="HT129" i="3"/>
  <c r="GY129" i="3"/>
  <c r="GM129" i="3"/>
  <c r="EE129" i="3"/>
  <c r="BH129" i="3"/>
  <c r="F129" i="3"/>
  <c r="IR128" i="3"/>
  <c r="HT128" i="3"/>
  <c r="GV128" i="3"/>
  <c r="FX128" i="3"/>
  <c r="FI128" i="3"/>
  <c r="BQ128" i="3"/>
  <c r="AD128" i="3"/>
  <c r="F128" i="3"/>
  <c r="JD127" i="3"/>
  <c r="IR127" i="3"/>
  <c r="GV127" i="3"/>
  <c r="GJ127" i="3"/>
  <c r="FC127" i="3"/>
  <c r="EE127" i="3"/>
  <c r="DG127" i="3"/>
  <c r="BE127" i="3"/>
  <c r="KK126" i="3"/>
  <c r="JY126" i="3"/>
  <c r="IO126" i="3"/>
  <c r="GV126" i="3"/>
  <c r="FX126" i="3"/>
  <c r="CX126" i="3"/>
  <c r="BZ126" i="3"/>
  <c r="BB126" i="3"/>
  <c r="KH125" i="3"/>
  <c r="IX125" i="3"/>
  <c r="IL125" i="3"/>
  <c r="FU125" i="3"/>
  <c r="CU125" i="3"/>
  <c r="BW125" i="3"/>
  <c r="AY125" i="3"/>
  <c r="AM125" i="3"/>
  <c r="I125" i="3"/>
  <c r="KZ124" i="3"/>
  <c r="KB124" i="3"/>
  <c r="JD124" i="3"/>
  <c r="IF124" i="3"/>
  <c r="HH124" i="3"/>
  <c r="GJ124" i="3"/>
  <c r="FL124" i="3"/>
  <c r="EN124" i="3"/>
  <c r="DP124" i="3"/>
  <c r="CR124" i="3"/>
  <c r="BT124" i="3"/>
  <c r="AV124" i="3"/>
  <c r="AD124" i="3"/>
  <c r="R124" i="3"/>
  <c r="F124" i="3"/>
  <c r="LL123" i="3"/>
  <c r="LF123" i="3"/>
  <c r="IF123" i="3"/>
  <c r="GV123" i="3"/>
  <c r="GJ123" i="3"/>
  <c r="EZ123" i="3"/>
  <c r="EN123" i="3"/>
  <c r="DD123" i="3"/>
  <c r="CR123" i="3"/>
  <c r="AY123" i="3"/>
  <c r="LR122" i="3"/>
  <c r="KT122" i="3"/>
  <c r="JV122" i="3"/>
  <c r="IX122" i="3"/>
  <c r="II122" i="3"/>
  <c r="HQ122" i="3"/>
  <c r="HK122" i="3"/>
  <c r="HE122" i="3"/>
  <c r="FU122" i="3"/>
  <c r="FO122" i="3"/>
  <c r="FI122" i="3"/>
  <c r="DY122" i="3"/>
  <c r="DS122" i="3"/>
  <c r="AS122" i="3"/>
  <c r="KW121" i="3"/>
  <c r="JA121" i="3"/>
  <c r="HW121" i="3"/>
  <c r="GY121" i="3"/>
  <c r="GA121" i="3"/>
  <c r="FC121" i="3"/>
  <c r="EE121" i="3"/>
  <c r="DG121" i="3"/>
  <c r="CI121" i="3"/>
  <c r="BK121" i="3"/>
  <c r="AV121" i="3"/>
  <c r="U121" i="3"/>
  <c r="I121" i="3"/>
  <c r="LC120" i="3"/>
  <c r="KW120" i="3"/>
  <c r="KQ120" i="3"/>
  <c r="GA120" i="3"/>
  <c r="EQ120" i="3"/>
  <c r="EE120" i="3"/>
  <c r="CU120" i="3"/>
  <c r="CI120" i="3"/>
  <c r="AY120" i="3"/>
  <c r="AM120" i="3"/>
  <c r="LL119" i="3"/>
  <c r="KB119" i="3"/>
  <c r="JP119" i="3"/>
  <c r="IF119" i="3"/>
  <c r="HT119" i="3"/>
  <c r="GJ119" i="3"/>
  <c r="FX119" i="3"/>
  <c r="DG119" i="3"/>
  <c r="AM119" i="3"/>
  <c r="X119" i="3"/>
  <c r="I119" i="3"/>
  <c r="LF118" i="3"/>
  <c r="KH118" i="3"/>
  <c r="JS118" i="3"/>
  <c r="JA118" i="3"/>
  <c r="IU118" i="3"/>
  <c r="IO118" i="3"/>
  <c r="HW118" i="3"/>
  <c r="HE118" i="3"/>
  <c r="GY118" i="3"/>
  <c r="GS118" i="3"/>
  <c r="DY118" i="3"/>
  <c r="AA118" i="3"/>
  <c r="O118" i="3"/>
  <c r="LI117" i="3"/>
  <c r="LC117" i="3"/>
  <c r="KW117" i="3"/>
  <c r="KE117" i="3"/>
  <c r="JM117" i="3"/>
  <c r="JG117" i="3"/>
  <c r="JA117" i="3"/>
  <c r="EK117" i="3"/>
  <c r="BB116" i="3"/>
  <c r="AD116" i="3"/>
  <c r="LR115" i="3"/>
  <c r="KH115" i="3"/>
  <c r="JP115" i="3"/>
  <c r="JD115" i="3"/>
  <c r="HW115" i="3"/>
  <c r="HQ115" i="3"/>
  <c r="HK115" i="3"/>
  <c r="HE115" i="3"/>
  <c r="GA115" i="3"/>
  <c r="FU115" i="3"/>
  <c r="FO115" i="3"/>
  <c r="DG115" i="3"/>
  <c r="CU115" i="3"/>
  <c r="AV115" i="3"/>
  <c r="AP115" i="3"/>
  <c r="O115" i="3"/>
  <c r="LO114" i="3"/>
  <c r="GG114" i="3"/>
  <c r="FU114" i="3"/>
  <c r="FI114" i="3"/>
  <c r="DY114" i="3"/>
  <c r="DP114" i="3"/>
  <c r="DD114" i="3"/>
  <c r="U114" i="3"/>
  <c r="I114" i="3"/>
  <c r="KT113" i="3"/>
  <c r="KN113" i="3"/>
  <c r="KH113" i="3"/>
  <c r="KB113" i="3"/>
  <c r="GD113" i="3"/>
  <c r="FR113" i="3"/>
  <c r="EH113" i="3"/>
  <c r="DM113" i="3"/>
  <c r="CC113" i="3"/>
  <c r="KE112" i="3"/>
  <c r="JS112" i="3"/>
  <c r="II112" i="3"/>
  <c r="HN112" i="3"/>
  <c r="GD112" i="3"/>
  <c r="DP112" i="3"/>
  <c r="DD112" i="3"/>
  <c r="BT112" i="3"/>
  <c r="BH112" i="3"/>
  <c r="AA112" i="3"/>
  <c r="U112" i="3"/>
  <c r="O112" i="3"/>
  <c r="I112" i="3"/>
  <c r="LR111" i="3"/>
  <c r="KK111" i="3"/>
  <c r="KE111" i="3"/>
  <c r="JY111" i="3"/>
  <c r="JS111" i="3"/>
  <c r="FU111" i="3"/>
  <c r="FI111" i="3"/>
  <c r="DY111" i="3"/>
  <c r="DD111" i="3"/>
  <c r="BT111" i="3"/>
  <c r="I111" i="3"/>
  <c r="LO110" i="3"/>
  <c r="LC110" i="3"/>
  <c r="JV110" i="3"/>
  <c r="JP110" i="3"/>
  <c r="JJ110" i="3"/>
  <c r="JD110" i="3"/>
  <c r="IX110" i="3"/>
  <c r="EZ110" i="3"/>
  <c r="EN110" i="3"/>
  <c r="DD110" i="3"/>
  <c r="CO110" i="3"/>
  <c r="BQ110" i="3"/>
  <c r="BE110" i="3"/>
  <c r="KW109" i="3"/>
  <c r="JA109" i="3"/>
  <c r="HT109" i="3"/>
  <c r="HN109" i="3"/>
  <c r="HH109" i="3"/>
  <c r="HB109" i="3"/>
  <c r="GV109" i="3"/>
  <c r="CX109" i="3"/>
  <c r="CL109" i="3"/>
  <c r="BB109" i="3"/>
  <c r="AM109" i="3"/>
  <c r="I109" i="3"/>
  <c r="LF108" i="3"/>
  <c r="KT108" i="3"/>
  <c r="JS108" i="3"/>
  <c r="JM108" i="3"/>
  <c r="JG108" i="3"/>
  <c r="JA108" i="3"/>
  <c r="FC108" i="3"/>
  <c r="EQ108" i="3"/>
  <c r="DG108" i="3"/>
  <c r="CR108" i="3"/>
  <c r="BH108" i="3"/>
  <c r="F108" i="3"/>
  <c r="KZ107" i="3"/>
  <c r="KK107" i="3"/>
  <c r="JA107" i="3"/>
  <c r="GA107" i="3"/>
  <c r="FO107" i="3"/>
  <c r="EE107" i="3"/>
  <c r="DS107" i="3"/>
  <c r="CR107" i="3"/>
  <c r="CL107" i="3"/>
  <c r="CF107" i="3"/>
  <c r="BZ107" i="3"/>
  <c r="AA107" i="3"/>
  <c r="LO106" i="3"/>
  <c r="LI106" i="3"/>
  <c r="LC106" i="3"/>
  <c r="HE106" i="3"/>
  <c r="GS106" i="3"/>
  <c r="FI106" i="3"/>
  <c r="ET106" i="3"/>
  <c r="DJ106" i="3"/>
  <c r="AJ106" i="3"/>
  <c r="X106" i="3"/>
  <c r="IX105" i="3"/>
  <c r="IL105" i="3"/>
  <c r="HB105" i="3"/>
  <c r="GP105" i="3"/>
  <c r="FO105" i="3"/>
  <c r="FI105" i="3"/>
  <c r="FC105" i="3"/>
  <c r="EW105" i="3"/>
  <c r="AY105" i="3"/>
  <c r="AM105" i="3"/>
  <c r="AA105" i="3"/>
  <c r="O105" i="3"/>
  <c r="JG104" i="3"/>
  <c r="HK104" i="3"/>
  <c r="GD104" i="3"/>
  <c r="FX104" i="3"/>
  <c r="FR104" i="3"/>
  <c r="FL104" i="3"/>
  <c r="FF104" i="3"/>
  <c r="BH104" i="3"/>
  <c r="AV104" i="3"/>
  <c r="X104" i="3"/>
  <c r="KZ103" i="3"/>
  <c r="KN103" i="3"/>
  <c r="KB103" i="3"/>
  <c r="JA103" i="3"/>
  <c r="IU103" i="3"/>
  <c r="IO103" i="3"/>
  <c r="GG103" i="3"/>
  <c r="CR103" i="3"/>
  <c r="BT103" i="3"/>
  <c r="AV103" i="3"/>
  <c r="AM103" i="3"/>
  <c r="L103" i="3"/>
  <c r="KE102" i="3"/>
  <c r="JY102" i="3"/>
  <c r="JS102" i="3"/>
  <c r="II102" i="3"/>
  <c r="GG102" i="3"/>
  <c r="GA102" i="3"/>
  <c r="EK102" i="3"/>
  <c r="KN101" i="3"/>
  <c r="JV101" i="3"/>
  <c r="IR101" i="3"/>
  <c r="HW101" i="3"/>
  <c r="GY101" i="3"/>
  <c r="DY101" i="3"/>
  <c r="DM101" i="3"/>
  <c r="DA101" i="3"/>
  <c r="CO101" i="3"/>
  <c r="CC101" i="3"/>
  <c r="BQ101" i="3"/>
  <c r="BE101" i="3"/>
  <c r="AS101" i="3"/>
  <c r="AA101" i="3"/>
  <c r="KQ100" i="3"/>
  <c r="JD100" i="3"/>
  <c r="FR100" i="3"/>
  <c r="ET100" i="3"/>
  <c r="DV100" i="3"/>
  <c r="CX100" i="3"/>
  <c r="CO100" i="3"/>
  <c r="CI100" i="3"/>
  <c r="BW100" i="3"/>
  <c r="BQ100" i="3"/>
  <c r="AD100" i="3"/>
  <c r="R100" i="3"/>
  <c r="F100" i="3"/>
  <c r="KZ99" i="3"/>
  <c r="GA99" i="3"/>
  <c r="FC99" i="3"/>
  <c r="EE99" i="3"/>
  <c r="DG99" i="3"/>
  <c r="CX99" i="3"/>
  <c r="CR99" i="3"/>
  <c r="CF99" i="3"/>
  <c r="BZ99" i="3"/>
  <c r="F99" i="3"/>
  <c r="JP98" i="3"/>
  <c r="IR98" i="3"/>
  <c r="HT98" i="3"/>
  <c r="GV98" i="3"/>
  <c r="GM98" i="3"/>
  <c r="GG98" i="3"/>
  <c r="FU98" i="3"/>
  <c r="FO98" i="3"/>
  <c r="BQ98" i="3"/>
  <c r="BE98" i="3"/>
  <c r="U98" i="3"/>
  <c r="HB97" i="3"/>
  <c r="GD97" i="3"/>
  <c r="FF97" i="3"/>
  <c r="EH97" i="3"/>
  <c r="DY97" i="3"/>
  <c r="DS97" i="3"/>
  <c r="DG97" i="3"/>
  <c r="DA97" i="3"/>
  <c r="LC96" i="3"/>
  <c r="KE96" i="3"/>
  <c r="JG96" i="3"/>
  <c r="II96" i="3"/>
  <c r="HZ96" i="3"/>
  <c r="HT96" i="3"/>
  <c r="HH96" i="3"/>
  <c r="HB96" i="3"/>
  <c r="DD96" i="3"/>
  <c r="CR96" i="3"/>
  <c r="BH96" i="3"/>
  <c r="AS96" i="3"/>
  <c r="U96" i="3"/>
  <c r="JA95" i="3"/>
  <c r="IC95" i="3"/>
  <c r="HE95" i="3"/>
  <c r="GG95" i="3"/>
  <c r="FX95" i="3"/>
  <c r="FR95" i="3"/>
  <c r="FF95" i="3"/>
  <c r="EZ95" i="3"/>
  <c r="BB95" i="3"/>
  <c r="AP95" i="3"/>
  <c r="KQ94" i="3"/>
  <c r="KE94" i="3"/>
  <c r="IU94" i="3"/>
  <c r="IF94" i="3"/>
  <c r="HH94" i="3"/>
  <c r="DV94" i="3"/>
  <c r="CX94" i="3"/>
  <c r="BZ94" i="3"/>
  <c r="BB94" i="3"/>
  <c r="AS94" i="3"/>
  <c r="AD94" i="3"/>
  <c r="O94" i="3"/>
  <c r="LI93" i="3"/>
  <c r="KW93" i="3"/>
  <c r="HW93" i="3"/>
  <c r="GA93" i="3"/>
  <c r="ET93" i="3"/>
  <c r="EN93" i="3"/>
  <c r="EH93" i="3"/>
  <c r="EB93" i="3"/>
  <c r="DV93" i="3"/>
  <c r="F93" i="3"/>
  <c r="JP92" i="3"/>
  <c r="JD92" i="3"/>
  <c r="HT92" i="3"/>
  <c r="HH92" i="3"/>
  <c r="GG92" i="3"/>
  <c r="GA92" i="3"/>
  <c r="FU92" i="3"/>
  <c r="FO92" i="3"/>
  <c r="BQ92" i="3"/>
  <c r="BE92" i="3"/>
  <c r="U92" i="3"/>
  <c r="JM91" i="3"/>
  <c r="JA91" i="3"/>
  <c r="HQ91" i="3"/>
  <c r="HE91" i="3"/>
  <c r="GD91" i="3"/>
  <c r="FX91" i="3"/>
  <c r="FR91" i="3"/>
  <c r="FL91" i="3"/>
  <c r="BN91" i="3"/>
  <c r="BB91" i="3"/>
  <c r="LC90" i="3"/>
  <c r="KQ90" i="3"/>
  <c r="JD90" i="3"/>
  <c r="GD90" i="3"/>
  <c r="FR90" i="3"/>
  <c r="IR89" i="3"/>
  <c r="HE89" i="3"/>
  <c r="GM89" i="3"/>
  <c r="GA89" i="3"/>
  <c r="FO89" i="3"/>
  <c r="AY89" i="3"/>
  <c r="AM89" i="3"/>
  <c r="IF88" i="3"/>
  <c r="HT88" i="3"/>
  <c r="GY88" i="3"/>
  <c r="GS88" i="3"/>
  <c r="KN87" i="3"/>
  <c r="JP87" i="3"/>
  <c r="JJ87" i="3"/>
  <c r="JD87" i="3"/>
  <c r="EK87" i="3"/>
  <c r="DY87" i="3"/>
  <c r="DM87" i="3"/>
  <c r="GG86" i="3"/>
  <c r="DV78" i="3"/>
  <c r="HQ77" i="3"/>
  <c r="DA117" i="3"/>
  <c r="CO117" i="3"/>
  <c r="BE117" i="3"/>
  <c r="AS117" i="3"/>
  <c r="AG117" i="3"/>
  <c r="I117" i="3"/>
  <c r="LC116" i="3"/>
  <c r="KE116" i="3"/>
  <c r="JG116" i="3"/>
  <c r="GP116" i="3"/>
  <c r="FF116" i="3"/>
  <c r="ET116" i="3"/>
  <c r="DJ116" i="3"/>
  <c r="CX116" i="3"/>
  <c r="BE116" i="3"/>
  <c r="AS116" i="3"/>
  <c r="AM116" i="3"/>
  <c r="AG116" i="3"/>
  <c r="AA116" i="3"/>
  <c r="IU115" i="3"/>
  <c r="EB115" i="3"/>
  <c r="DP115" i="3"/>
  <c r="CF115" i="3"/>
  <c r="BE115" i="3"/>
  <c r="AY115" i="3"/>
  <c r="AD115" i="3"/>
  <c r="F115" i="3"/>
  <c r="JD114" i="3"/>
  <c r="IR114" i="3"/>
  <c r="IF114" i="3"/>
  <c r="HT114" i="3"/>
  <c r="HH114" i="3"/>
  <c r="GV114" i="3"/>
  <c r="GJ114" i="3"/>
  <c r="ET114" i="3"/>
  <c r="EH114" i="3"/>
  <c r="DA114" i="3"/>
  <c r="CU114" i="3"/>
  <c r="CO114" i="3"/>
  <c r="CI114" i="3"/>
  <c r="AD114" i="3"/>
  <c r="LR113" i="3"/>
  <c r="KW113" i="3"/>
  <c r="JM113" i="3"/>
  <c r="GY113" i="3"/>
  <c r="GM113" i="3"/>
  <c r="FC113" i="3"/>
  <c r="EQ113" i="3"/>
  <c r="DJ113" i="3"/>
  <c r="DD113" i="3"/>
  <c r="CX113" i="3"/>
  <c r="CR113" i="3"/>
  <c r="F113" i="3"/>
  <c r="KZ112" i="3"/>
  <c r="KN112" i="3"/>
  <c r="JD112" i="3"/>
  <c r="IR112" i="3"/>
  <c r="HK112" i="3"/>
  <c r="HE112" i="3"/>
  <c r="GY112" i="3"/>
  <c r="GS112" i="3"/>
  <c r="CU112" i="3"/>
  <c r="CI112" i="3"/>
  <c r="AY112" i="3"/>
  <c r="AD112" i="3"/>
  <c r="LI111" i="3"/>
  <c r="KN111" i="3"/>
  <c r="JD111" i="3"/>
  <c r="GP111" i="3"/>
  <c r="GD111" i="3"/>
  <c r="ET111" i="3"/>
  <c r="DA111" i="3"/>
  <c r="CU111" i="3"/>
  <c r="CO111" i="3"/>
  <c r="CI111" i="3"/>
  <c r="X111" i="3"/>
  <c r="KN110" i="3"/>
  <c r="JY110" i="3"/>
  <c r="JA110" i="3"/>
  <c r="IO110" i="3"/>
  <c r="FO110" i="3"/>
  <c r="DS110" i="3"/>
  <c r="CL110" i="3"/>
  <c r="CF110" i="3"/>
  <c r="BZ110" i="3"/>
  <c r="BT110" i="3"/>
  <c r="BN110" i="3"/>
  <c r="KH109" i="3"/>
  <c r="JV109" i="3"/>
  <c r="IL109" i="3"/>
  <c r="HW109" i="3"/>
  <c r="GY109" i="3"/>
  <c r="GM109" i="3"/>
  <c r="DM109" i="3"/>
  <c r="BQ109" i="3"/>
  <c r="AG109" i="3"/>
  <c r="R109" i="3"/>
  <c r="KQ108" i="3"/>
  <c r="KB108" i="3"/>
  <c r="IR108" i="3"/>
  <c r="FR108" i="3"/>
  <c r="FF108" i="3"/>
  <c r="DV108" i="3"/>
  <c r="DJ108" i="3"/>
  <c r="CI108" i="3"/>
  <c r="CC108" i="3"/>
  <c r="BW108" i="3"/>
  <c r="BQ108" i="3"/>
  <c r="LO107" i="3"/>
  <c r="LC107" i="3"/>
  <c r="KB107" i="3"/>
  <c r="JV107" i="3"/>
  <c r="JP107" i="3"/>
  <c r="JJ107" i="3"/>
  <c r="FL107" i="3"/>
  <c r="EZ107" i="3"/>
  <c r="DP107" i="3"/>
  <c r="DA107" i="3"/>
  <c r="BQ107" i="3"/>
  <c r="F107" i="3"/>
  <c r="KT106" i="3"/>
  <c r="HT106" i="3"/>
  <c r="HH106" i="3"/>
  <c r="FX106" i="3"/>
  <c r="FL106" i="3"/>
  <c r="EK106" i="3"/>
  <c r="EE106" i="3"/>
  <c r="DY106" i="3"/>
  <c r="DS106" i="3"/>
  <c r="U106" i="3"/>
  <c r="I106" i="3"/>
  <c r="II105" i="3"/>
  <c r="HW105" i="3"/>
  <c r="GM105" i="3"/>
  <c r="FX105" i="3"/>
  <c r="EN105" i="3"/>
  <c r="BN105" i="3"/>
  <c r="BB105" i="3"/>
  <c r="AD105" i="3"/>
  <c r="X105" i="3"/>
  <c r="IR104" i="3"/>
  <c r="IF104" i="3"/>
  <c r="GV104" i="3"/>
  <c r="GG104" i="3"/>
  <c r="FI104" i="3"/>
  <c r="EW104" i="3"/>
  <c r="BW104" i="3"/>
  <c r="AM104" i="3"/>
  <c r="AG104" i="3"/>
  <c r="JY103" i="3"/>
  <c r="HH103" i="3"/>
  <c r="GV103" i="3"/>
  <c r="GJ103" i="3"/>
  <c r="FI103" i="3"/>
  <c r="FC103" i="3"/>
  <c r="EW103" i="3"/>
  <c r="DA103" i="3"/>
  <c r="BE103" i="3"/>
  <c r="AP103" i="3"/>
  <c r="AA103" i="3"/>
  <c r="KW102" i="3"/>
  <c r="JV102" i="3"/>
  <c r="JP102" i="3"/>
  <c r="IF102" i="3"/>
  <c r="DY102" i="3"/>
  <c r="DS102" i="3"/>
  <c r="DM102" i="3"/>
  <c r="DG102" i="3"/>
  <c r="DA102" i="3"/>
  <c r="CU102" i="3"/>
  <c r="LI101" i="3"/>
  <c r="KW101" i="3"/>
  <c r="KK101" i="3"/>
  <c r="JY101" i="3"/>
  <c r="JM101" i="3"/>
  <c r="JA101" i="3"/>
  <c r="IO101" i="3"/>
  <c r="IC101" i="3"/>
  <c r="HT101" i="3"/>
  <c r="HB101" i="3"/>
  <c r="DD101" i="3"/>
  <c r="CL101" i="3"/>
  <c r="BH101" i="3"/>
  <c r="AM101" i="3"/>
  <c r="X101" i="3"/>
  <c r="O101" i="3"/>
  <c r="I101" i="3"/>
  <c r="LF100" i="3"/>
  <c r="KH100" i="3"/>
  <c r="JY100" i="3"/>
  <c r="JS100" i="3"/>
  <c r="JG100" i="3"/>
  <c r="JA100" i="3"/>
  <c r="FC100" i="3"/>
  <c r="EQ100" i="3"/>
  <c r="DG100" i="3"/>
  <c r="BT100" i="3"/>
  <c r="U100" i="3"/>
  <c r="LO99" i="3"/>
  <c r="KQ99" i="3"/>
  <c r="KH99" i="3"/>
  <c r="KB99" i="3"/>
  <c r="JP99" i="3"/>
  <c r="JJ99" i="3"/>
  <c r="FL99" i="3"/>
  <c r="EZ99" i="3"/>
  <c r="DP99" i="3"/>
  <c r="JA98" i="3"/>
  <c r="IO98" i="3"/>
  <c r="HE98" i="3"/>
  <c r="FR98" i="3"/>
  <c r="CF98" i="3"/>
  <c r="BH98" i="3"/>
  <c r="AJ98" i="3"/>
  <c r="L98" i="3"/>
  <c r="LR97" i="3"/>
  <c r="LI97" i="3"/>
  <c r="LC97" i="3"/>
  <c r="KQ97" i="3"/>
  <c r="KK97" i="3"/>
  <c r="GM97" i="3"/>
  <c r="GA97" i="3"/>
  <c r="EQ97" i="3"/>
  <c r="EB97" i="3"/>
  <c r="KN96" i="3"/>
  <c r="KB96" i="3"/>
  <c r="IR96" i="3"/>
  <c r="IC96" i="3"/>
  <c r="HE96" i="3"/>
  <c r="DS96" i="3"/>
  <c r="CU96" i="3"/>
  <c r="BW96" i="3"/>
  <c r="AY96" i="3"/>
  <c r="AP96" i="3"/>
  <c r="AJ96" i="3"/>
  <c r="X96" i="3"/>
  <c r="R96" i="3"/>
  <c r="IL95" i="3"/>
  <c r="HZ95" i="3"/>
  <c r="GP95" i="3"/>
  <c r="FC95" i="3"/>
  <c r="BQ95" i="3"/>
  <c r="AS95" i="3"/>
  <c r="LF94" i="3"/>
  <c r="KH94" i="3"/>
  <c r="JJ94" i="3"/>
  <c r="IL94" i="3"/>
  <c r="IC94" i="3"/>
  <c r="HW94" i="3"/>
  <c r="HK94" i="3"/>
  <c r="HE94" i="3"/>
  <c r="DG94" i="3"/>
  <c r="CU94" i="3"/>
  <c r="BK94" i="3"/>
  <c r="AV94" i="3"/>
  <c r="L94" i="3"/>
  <c r="LR93" i="3"/>
  <c r="LL93" i="3"/>
  <c r="LF93" i="3"/>
  <c r="HH93" i="3"/>
  <c r="GV93" i="3"/>
  <c r="FL93" i="3"/>
  <c r="EW93" i="3"/>
  <c r="DY93" i="3"/>
  <c r="DM93" i="3"/>
  <c r="AM93" i="3"/>
  <c r="JA92" i="3"/>
  <c r="IO92" i="3"/>
  <c r="HE92" i="3"/>
  <c r="GP92" i="3"/>
  <c r="FF92" i="3"/>
  <c r="CF92" i="3"/>
  <c r="BT92" i="3"/>
  <c r="AD92" i="3"/>
  <c r="IX91" i="3"/>
  <c r="IL91" i="3"/>
  <c r="HB91" i="3"/>
  <c r="GM91" i="3"/>
  <c r="FC91" i="3"/>
  <c r="CC91" i="3"/>
  <c r="BQ91" i="3"/>
  <c r="LR90" i="3"/>
  <c r="LF90" i="3"/>
  <c r="JY90" i="3"/>
  <c r="JS90" i="3"/>
  <c r="JM90" i="3"/>
  <c r="GM90" i="3"/>
  <c r="FO90" i="3"/>
  <c r="EZ90" i="3"/>
  <c r="AM90" i="3"/>
  <c r="II89" i="3"/>
  <c r="HW89" i="3"/>
  <c r="HK89" i="3"/>
  <c r="CI89" i="3"/>
  <c r="BW89" i="3"/>
  <c r="R89" i="3"/>
  <c r="F89" i="3"/>
  <c r="IO88" i="3"/>
  <c r="AY88" i="3"/>
  <c r="I88" i="3"/>
  <c r="L86" i="3"/>
  <c r="KT76" i="3"/>
  <c r="GV88" i="3"/>
  <c r="FX88" i="3"/>
  <c r="FL88" i="3"/>
  <c r="EZ88" i="3"/>
  <c r="CU88" i="3"/>
  <c r="CI88" i="3"/>
  <c r="AP88" i="3"/>
  <c r="AD88" i="3"/>
  <c r="II87" i="3"/>
  <c r="IC87" i="3"/>
  <c r="HQ87" i="3"/>
  <c r="HE87" i="3"/>
  <c r="FX87" i="3"/>
  <c r="FR87" i="3"/>
  <c r="FL87" i="3"/>
  <c r="CO87" i="3"/>
  <c r="CC87" i="3"/>
  <c r="BQ87" i="3"/>
  <c r="L87" i="3"/>
  <c r="JV86" i="3"/>
  <c r="JJ86" i="3"/>
  <c r="IX86" i="3"/>
  <c r="CC86" i="3"/>
  <c r="BW86" i="3"/>
  <c r="BQ86" i="3"/>
  <c r="JY85" i="3"/>
  <c r="JS85" i="3"/>
  <c r="JG85" i="3"/>
  <c r="IU85" i="3"/>
  <c r="HN85" i="3"/>
  <c r="HH85" i="3"/>
  <c r="HB85" i="3"/>
  <c r="EE85" i="3"/>
  <c r="DS85" i="3"/>
  <c r="DG85" i="3"/>
  <c r="BZ85" i="3"/>
  <c r="AP85" i="3"/>
  <c r="I85" i="3"/>
  <c r="LL84" i="3"/>
  <c r="KZ84" i="3"/>
  <c r="JS84" i="3"/>
  <c r="JM84" i="3"/>
  <c r="JG84" i="3"/>
  <c r="GY84" i="3"/>
  <c r="EN84" i="3"/>
  <c r="EB84" i="3"/>
  <c r="DP84" i="3"/>
  <c r="CI84" i="3"/>
  <c r="CC84" i="3"/>
  <c r="BW84" i="3"/>
  <c r="AM84" i="3"/>
  <c r="O84" i="3"/>
  <c r="LI83" i="3"/>
  <c r="IR83" i="3"/>
  <c r="GY83" i="3"/>
  <c r="EW83" i="3"/>
  <c r="EK83" i="3"/>
  <c r="DY83" i="3"/>
  <c r="BH83" i="3"/>
  <c r="AD83" i="3"/>
  <c r="KW82" i="3"/>
  <c r="IL82" i="3"/>
  <c r="HZ82" i="3"/>
  <c r="HN82" i="3"/>
  <c r="GG82" i="3"/>
  <c r="GA82" i="3"/>
  <c r="FU82" i="3"/>
  <c r="DM82" i="3"/>
  <c r="BB82" i="3"/>
  <c r="AP82" i="3"/>
  <c r="L82" i="3"/>
  <c r="KK81" i="3"/>
  <c r="II81" i="3"/>
  <c r="HW81" i="3"/>
  <c r="HK81" i="3"/>
  <c r="ET81" i="3"/>
  <c r="DA81" i="3"/>
  <c r="BW81" i="3"/>
  <c r="BK81" i="3"/>
  <c r="F81" i="3"/>
  <c r="LR80" i="3"/>
  <c r="JP80" i="3"/>
  <c r="JD80" i="3"/>
  <c r="IR80" i="3"/>
  <c r="GG80" i="3"/>
  <c r="ET80" i="3"/>
  <c r="CF80" i="3"/>
  <c r="BT80" i="3"/>
  <c r="BH80" i="3"/>
  <c r="L80" i="3"/>
  <c r="JM79" i="3"/>
  <c r="IU79" i="3"/>
  <c r="FR79" i="3"/>
  <c r="ET79" i="3"/>
  <c r="EH79" i="3"/>
  <c r="CX79" i="3"/>
  <c r="CL79" i="3"/>
  <c r="BK79" i="3"/>
  <c r="BE79" i="3"/>
  <c r="AY79" i="3"/>
  <c r="AS79" i="3"/>
  <c r="LL78" i="3"/>
  <c r="JM78" i="3"/>
  <c r="GM78" i="3"/>
  <c r="GA78" i="3"/>
  <c r="EQ78" i="3"/>
  <c r="EE78" i="3"/>
  <c r="DD78" i="3"/>
  <c r="CX78" i="3"/>
  <c r="CR78" i="3"/>
  <c r="CL78" i="3"/>
  <c r="KN77" i="3"/>
  <c r="KB77" i="3"/>
  <c r="IR77" i="3"/>
  <c r="IF77" i="3"/>
  <c r="HE77" i="3"/>
  <c r="GY77" i="3"/>
  <c r="GS77" i="3"/>
  <c r="GM77" i="3"/>
  <c r="DM77" i="3"/>
  <c r="DA77" i="3"/>
  <c r="BE77" i="3"/>
  <c r="AA77" i="3"/>
  <c r="KW76" i="3"/>
  <c r="KN76" i="3"/>
  <c r="ET76" i="3"/>
  <c r="DJ76" i="3"/>
  <c r="CX76" i="3"/>
  <c r="BN76" i="3"/>
  <c r="BB76" i="3"/>
  <c r="LC75" i="3"/>
  <c r="KQ75" i="3"/>
  <c r="FL75" i="3"/>
  <c r="DP75" i="3"/>
  <c r="BB75" i="3"/>
  <c r="R75" i="3"/>
  <c r="L75" i="3"/>
  <c r="KN74" i="3"/>
  <c r="KH74" i="3"/>
  <c r="KB74" i="3"/>
  <c r="HH74" i="3"/>
  <c r="FX74" i="3"/>
  <c r="FL74" i="3"/>
  <c r="EB74" i="3"/>
  <c r="DP74" i="3"/>
  <c r="CF74" i="3"/>
  <c r="BT74" i="3"/>
  <c r="AD74" i="3"/>
  <c r="F74" i="3"/>
  <c r="KH73" i="3"/>
  <c r="JJ73" i="3"/>
  <c r="IL73" i="3"/>
  <c r="HN73" i="3"/>
  <c r="FX73" i="3"/>
  <c r="EZ73" i="3"/>
  <c r="EB73" i="3"/>
  <c r="DD73" i="3"/>
  <c r="CF73" i="3"/>
  <c r="BH73" i="3"/>
  <c r="AD73" i="3"/>
  <c r="F73" i="3"/>
  <c r="LR72" i="3"/>
  <c r="LF72" i="3"/>
  <c r="KZ72" i="3"/>
  <c r="JJ72" i="3"/>
  <c r="JD72" i="3"/>
  <c r="FF72" i="3"/>
  <c r="ET72" i="3"/>
  <c r="DJ72" i="3"/>
  <c r="CX72" i="3"/>
  <c r="BN72" i="3"/>
  <c r="BB72" i="3"/>
  <c r="L72" i="3"/>
  <c r="KN71" i="3"/>
  <c r="JP71" i="3"/>
  <c r="HT71" i="3"/>
  <c r="GD71" i="3"/>
  <c r="FF71" i="3"/>
  <c r="DV71" i="3"/>
  <c r="CX71" i="3"/>
  <c r="BZ71" i="3"/>
  <c r="BB71" i="3"/>
  <c r="AD71" i="3"/>
  <c r="L71" i="3"/>
  <c r="F71" i="3"/>
  <c r="LR70" i="3"/>
  <c r="JV70" i="3"/>
  <c r="JD70" i="3"/>
  <c r="IL70" i="3"/>
  <c r="IF70" i="3"/>
  <c r="HZ70" i="3"/>
  <c r="FF70" i="3"/>
  <c r="DV70" i="3"/>
  <c r="DJ70" i="3"/>
  <c r="BZ70" i="3"/>
  <c r="BN70" i="3"/>
  <c r="LC69" i="3"/>
  <c r="KQ69" i="3"/>
  <c r="IX69" i="3"/>
  <c r="HZ69" i="3"/>
  <c r="FF69" i="3"/>
  <c r="EH69" i="3"/>
  <c r="DJ69" i="3"/>
  <c r="CL69" i="3"/>
  <c r="BH69" i="3"/>
  <c r="R69" i="3"/>
  <c r="L69" i="3"/>
  <c r="LI68" i="3"/>
  <c r="KK68" i="3"/>
  <c r="JM68" i="3"/>
  <c r="IO68" i="3"/>
  <c r="HQ68" i="3"/>
  <c r="GS68" i="3"/>
  <c r="FU68" i="3"/>
  <c r="FF68" i="3"/>
  <c r="EN68" i="3"/>
  <c r="EH68" i="3"/>
  <c r="EB68" i="3"/>
  <c r="DJ68" i="3"/>
  <c r="CR68" i="3"/>
  <c r="CL68" i="3"/>
  <c r="CF68" i="3"/>
  <c r="BN68" i="3"/>
  <c r="JY67" i="3"/>
  <c r="JA67" i="3"/>
  <c r="HZ67" i="3"/>
  <c r="HT67" i="3"/>
  <c r="HB67" i="3"/>
  <c r="GV67" i="3"/>
  <c r="EN67" i="3"/>
  <c r="CX67" i="3"/>
  <c r="CR67" i="3"/>
  <c r="BE67" i="3"/>
  <c r="AY67" i="3"/>
  <c r="LF66" i="3"/>
  <c r="KT66" i="3"/>
  <c r="JV66" i="3"/>
  <c r="IX66" i="3"/>
  <c r="IO66" i="3"/>
  <c r="IC66" i="3"/>
  <c r="HW66" i="3"/>
  <c r="HQ66" i="3"/>
  <c r="EK66" i="3"/>
  <c r="DM66" i="3"/>
  <c r="DG66" i="3"/>
  <c r="CO66" i="3"/>
  <c r="BQ66" i="3"/>
  <c r="BH66" i="3"/>
  <c r="KQ65" i="3"/>
  <c r="JS65" i="3"/>
  <c r="JJ65" i="3"/>
  <c r="JD65" i="3"/>
  <c r="IX65" i="3"/>
  <c r="GV65" i="3"/>
  <c r="FU65" i="3"/>
  <c r="FO65" i="3"/>
  <c r="DG65" i="3"/>
  <c r="CI65" i="3"/>
  <c r="BZ65" i="3"/>
  <c r="BT65" i="3"/>
  <c r="BN65" i="3"/>
  <c r="F65" i="3"/>
  <c r="LR64" i="3"/>
  <c r="LL64" i="3"/>
  <c r="IR64" i="3"/>
  <c r="II64" i="3"/>
  <c r="IC64" i="3"/>
  <c r="HW64" i="3"/>
  <c r="FU64" i="3"/>
  <c r="ET64" i="3"/>
  <c r="EN64" i="3"/>
  <c r="EH64" i="3"/>
  <c r="CF64" i="3"/>
  <c r="BH64" i="3"/>
  <c r="AY64" i="3"/>
  <c r="AS64" i="3"/>
  <c r="AM64" i="3"/>
  <c r="I64" i="3"/>
  <c r="LO63" i="3"/>
  <c r="LI63" i="3"/>
  <c r="JM63" i="3"/>
  <c r="GD63" i="3"/>
  <c r="FF63" i="3"/>
  <c r="X63" i="3"/>
  <c r="L63" i="3"/>
  <c r="KT62" i="3"/>
  <c r="JJ62" i="3"/>
  <c r="IX62" i="3"/>
  <c r="IC62" i="3"/>
  <c r="HE62" i="3"/>
  <c r="GG62" i="3"/>
  <c r="FC62" i="3"/>
  <c r="EE62" i="3"/>
  <c r="DG62" i="3"/>
  <c r="CI62" i="3"/>
  <c r="BK62" i="3"/>
  <c r="AG62" i="3"/>
  <c r="U62" i="3"/>
  <c r="LO61" i="3"/>
  <c r="LI61" i="3"/>
  <c r="CX61" i="3"/>
  <c r="BH87" i="3"/>
  <c r="JY86" i="3"/>
  <c r="FU86" i="3"/>
  <c r="FO86" i="3"/>
  <c r="FI86" i="3"/>
  <c r="AG86" i="3"/>
  <c r="U86" i="3"/>
  <c r="LF85" i="3"/>
  <c r="KZ85" i="3"/>
  <c r="KT85" i="3"/>
  <c r="GA85" i="3"/>
  <c r="FO85" i="3"/>
  <c r="FC85" i="3"/>
  <c r="CX85" i="3"/>
  <c r="AM85" i="3"/>
  <c r="X85" i="3"/>
  <c r="KQ84" i="3"/>
  <c r="IF84" i="3"/>
  <c r="HT84" i="3"/>
  <c r="HH84" i="3"/>
  <c r="GA84" i="3"/>
  <c r="FU84" i="3"/>
  <c r="FO84" i="3"/>
  <c r="DG84" i="3"/>
  <c r="AV84" i="3"/>
  <c r="F84" i="3"/>
  <c r="KQ83" i="3"/>
  <c r="IO83" i="3"/>
  <c r="IC83" i="3"/>
  <c r="HQ83" i="3"/>
  <c r="EZ83" i="3"/>
  <c r="DG83" i="3"/>
  <c r="BE83" i="3"/>
  <c r="AS83" i="3"/>
  <c r="LR82" i="3"/>
  <c r="LF82" i="3"/>
  <c r="JY82" i="3"/>
  <c r="JS82" i="3"/>
  <c r="JM82" i="3"/>
  <c r="HE82" i="3"/>
  <c r="ET82" i="3"/>
  <c r="EH82" i="3"/>
  <c r="DV82" i="3"/>
  <c r="CO82" i="3"/>
  <c r="CI82" i="3"/>
  <c r="CC82" i="3"/>
  <c r="I82" i="3"/>
  <c r="LO81" i="3"/>
  <c r="LC81" i="3"/>
  <c r="IL81" i="3"/>
  <c r="GS81" i="3"/>
  <c r="EQ81" i="3"/>
  <c r="EE81" i="3"/>
  <c r="DS81" i="3"/>
  <c r="BZ81" i="3"/>
  <c r="BE81" i="3"/>
  <c r="JY80" i="3"/>
  <c r="IL80" i="3"/>
  <c r="FX80" i="3"/>
  <c r="FL80" i="3"/>
  <c r="EZ80" i="3"/>
  <c r="CO80" i="3"/>
  <c r="BB80" i="3"/>
  <c r="AA80" i="3"/>
  <c r="O80" i="3"/>
  <c r="LF79" i="3"/>
  <c r="KZ79" i="3"/>
  <c r="KT79" i="3"/>
  <c r="IL79" i="3"/>
  <c r="GY79" i="3"/>
  <c r="GS79" i="3"/>
  <c r="EE79" i="3"/>
  <c r="DY79" i="3"/>
  <c r="CI79" i="3"/>
  <c r="BT79" i="3"/>
  <c r="I79" i="3"/>
  <c r="LO78" i="3"/>
  <c r="KN78" i="3"/>
  <c r="KH78" i="3"/>
  <c r="KB78" i="3"/>
  <c r="JV78" i="3"/>
  <c r="FX78" i="3"/>
  <c r="FR78" i="3"/>
  <c r="EB78" i="3"/>
  <c r="CC78" i="3"/>
  <c r="JY77" i="3"/>
  <c r="JM77" i="3"/>
  <c r="IC77" i="3"/>
  <c r="DP77" i="3"/>
  <c r="CR77" i="3"/>
  <c r="BT77" i="3"/>
  <c r="AV77" i="3"/>
  <c r="AM77" i="3"/>
  <c r="L77" i="3"/>
  <c r="KQ76" i="3"/>
  <c r="EK76" i="3"/>
  <c r="DM76" i="3"/>
  <c r="CO76" i="3"/>
  <c r="BQ76" i="3"/>
  <c r="AS76" i="3"/>
  <c r="LF75" i="3"/>
  <c r="KH75" i="3"/>
  <c r="JJ75" i="3"/>
  <c r="JA75" i="3"/>
  <c r="II75" i="3"/>
  <c r="IC75" i="3"/>
  <c r="HW75" i="3"/>
  <c r="HE75" i="3"/>
  <c r="GM75" i="3"/>
  <c r="GG75" i="3"/>
  <c r="GA75" i="3"/>
  <c r="EQ75" i="3"/>
  <c r="EK75" i="3"/>
  <c r="EE75" i="3"/>
  <c r="BK75" i="3"/>
  <c r="AM75" i="3"/>
  <c r="GY74" i="3"/>
  <c r="GA74" i="3"/>
  <c r="FC74" i="3"/>
  <c r="EE74" i="3"/>
  <c r="DG74" i="3"/>
  <c r="CI74" i="3"/>
  <c r="BK74" i="3"/>
  <c r="AM74" i="3"/>
  <c r="AA74" i="3"/>
  <c r="LI73" i="3"/>
  <c r="LC73" i="3"/>
  <c r="JG73" i="3"/>
  <c r="JA73" i="3"/>
  <c r="FI73" i="3"/>
  <c r="EW73" i="3"/>
  <c r="EK73" i="3"/>
  <c r="DA73" i="3"/>
  <c r="CO73" i="3"/>
  <c r="BE73" i="3"/>
  <c r="AS73" i="3"/>
  <c r="AG73" i="3"/>
  <c r="KE72" i="3"/>
  <c r="JG72" i="3"/>
  <c r="II72" i="3"/>
  <c r="HK72" i="3"/>
  <c r="FU72" i="3"/>
  <c r="EW72" i="3"/>
  <c r="DY72" i="3"/>
  <c r="DA72" i="3"/>
  <c r="CC72" i="3"/>
  <c r="BE72" i="3"/>
  <c r="AG72" i="3"/>
  <c r="U72" i="3"/>
  <c r="LO71" i="3"/>
  <c r="LI71" i="3"/>
  <c r="LC71" i="3"/>
  <c r="KK71" i="3"/>
  <c r="JS71" i="3"/>
  <c r="JM71" i="3"/>
  <c r="JG71" i="3"/>
  <c r="GM71" i="3"/>
  <c r="FC71" i="3"/>
  <c r="EQ71" i="3"/>
  <c r="DM71" i="3"/>
  <c r="DA71" i="3"/>
  <c r="BQ71" i="3"/>
  <c r="BE71" i="3"/>
  <c r="AA71" i="3"/>
  <c r="JA70" i="3"/>
  <c r="IC70" i="3"/>
  <c r="GG70" i="3"/>
  <c r="FC70" i="3"/>
  <c r="EE70" i="3"/>
  <c r="DG70" i="3"/>
  <c r="CI70" i="3"/>
  <c r="BK70" i="3"/>
  <c r="AM70" i="3"/>
  <c r="LL69" i="3"/>
  <c r="KN69" i="3"/>
  <c r="JP69" i="3"/>
  <c r="JA69" i="3"/>
  <c r="II69" i="3"/>
  <c r="IC69" i="3"/>
  <c r="HW69" i="3"/>
  <c r="HE69" i="3"/>
  <c r="GM69" i="3"/>
  <c r="GG69" i="3"/>
  <c r="GA69" i="3"/>
  <c r="FI69" i="3"/>
  <c r="EQ69" i="3"/>
  <c r="EK69" i="3"/>
  <c r="EE69" i="3"/>
  <c r="BK69" i="3"/>
  <c r="AM69" i="3"/>
  <c r="KZ68" i="3"/>
  <c r="KN68" i="3"/>
  <c r="JD68" i="3"/>
  <c r="IR68" i="3"/>
  <c r="HH68" i="3"/>
  <c r="GV68" i="3"/>
  <c r="FC68" i="3"/>
  <c r="EE68" i="3"/>
  <c r="BK68" i="3"/>
  <c r="AS68" i="3"/>
  <c r="F68" i="3"/>
  <c r="LR67" i="3"/>
  <c r="KB67" i="3"/>
  <c r="IX67" i="3"/>
  <c r="IL67" i="3"/>
  <c r="GY67" i="3"/>
  <c r="GS67" i="3"/>
  <c r="EK67" i="3"/>
  <c r="DM67" i="3"/>
  <c r="CC67" i="3"/>
  <c r="AV67" i="3"/>
  <c r="LI66" i="3"/>
  <c r="JY66" i="3"/>
  <c r="IR66" i="3"/>
  <c r="IL66" i="3"/>
  <c r="HT66" i="3"/>
  <c r="EH66" i="3"/>
  <c r="DJ66" i="3"/>
  <c r="CL66" i="3"/>
  <c r="BN66" i="3"/>
  <c r="BE66" i="3"/>
  <c r="AY66" i="3"/>
  <c r="AS66" i="3"/>
  <c r="AD66" i="3"/>
  <c r="F66" i="3"/>
  <c r="KN65" i="3"/>
  <c r="JM65" i="3"/>
  <c r="JG65" i="3"/>
  <c r="GY65" i="3"/>
  <c r="GA65" i="3"/>
  <c r="FR65" i="3"/>
  <c r="FL65" i="3"/>
  <c r="FF65" i="3"/>
  <c r="DD65" i="3"/>
  <c r="CC65" i="3"/>
  <c r="BW65" i="3"/>
  <c r="BQ65" i="3"/>
  <c r="O65" i="3"/>
  <c r="LO64" i="3"/>
  <c r="JM64" i="3"/>
  <c r="IL64" i="3"/>
  <c r="IF64" i="3"/>
  <c r="HZ64" i="3"/>
  <c r="HT64" i="3"/>
  <c r="EQ64" i="3"/>
  <c r="EK64" i="3"/>
  <c r="EE64" i="3"/>
  <c r="CC64" i="3"/>
  <c r="BB64" i="3"/>
  <c r="AV64" i="3"/>
  <c r="AP64" i="3"/>
  <c r="F64" i="3"/>
  <c r="LR63" i="3"/>
  <c r="LL63" i="3"/>
  <c r="JV63" i="3"/>
  <c r="IX63" i="3"/>
  <c r="GG63" i="3"/>
  <c r="CF63" i="3"/>
  <c r="BH63" i="3"/>
  <c r="U63" i="3"/>
  <c r="LO62" i="3"/>
  <c r="KQ62" i="3"/>
  <c r="JS62" i="3"/>
  <c r="IU62" i="3"/>
  <c r="FF62" i="3"/>
  <c r="ET62" i="3"/>
  <c r="DJ62" i="3"/>
  <c r="BZ62" i="3"/>
  <c r="BN62" i="3"/>
  <c r="AS62" i="3"/>
  <c r="AD62" i="3"/>
  <c r="F62" i="3"/>
  <c r="IF61" i="3"/>
  <c r="HH61" i="3"/>
  <c r="AM61" i="3"/>
  <c r="DS60" i="3"/>
  <c r="CU60" i="3"/>
  <c r="KZ61" i="3"/>
  <c r="KB61" i="3"/>
  <c r="JD61" i="3"/>
  <c r="FO61" i="3"/>
  <c r="FC61" i="3"/>
  <c r="DS61" i="3"/>
  <c r="DG61" i="3"/>
  <c r="BZ61" i="3"/>
  <c r="BB61" i="3"/>
  <c r="AD61" i="3"/>
  <c r="X61" i="3"/>
  <c r="R61" i="3"/>
  <c r="KW60" i="3"/>
  <c r="JY60" i="3"/>
  <c r="HH60" i="3"/>
  <c r="FX60" i="3"/>
  <c r="FL60" i="3"/>
  <c r="EB60" i="3"/>
  <c r="DP60" i="3"/>
  <c r="BW60" i="3"/>
  <c r="AY60" i="3"/>
  <c r="AA60" i="3"/>
  <c r="U60" i="3"/>
  <c r="LR59" i="3"/>
  <c r="KT59" i="3"/>
  <c r="JV59" i="3"/>
  <c r="GS59" i="3"/>
  <c r="GM59" i="3"/>
  <c r="FO59" i="3"/>
  <c r="FI59" i="3"/>
  <c r="EW59" i="3"/>
  <c r="EQ59" i="3"/>
  <c r="JA58" i="3"/>
  <c r="IC58" i="3"/>
  <c r="DP58" i="3"/>
  <c r="CX58" i="3"/>
  <c r="CR58" i="3"/>
  <c r="CL58" i="3"/>
  <c r="BT58" i="3"/>
  <c r="BB58" i="3"/>
  <c r="AV58" i="3"/>
  <c r="AP58" i="3"/>
  <c r="AD57" i="3"/>
  <c r="R57" i="3"/>
  <c r="L57" i="3"/>
  <c r="KT56" i="3"/>
  <c r="KB56" i="3"/>
  <c r="JV56" i="3"/>
  <c r="JP56" i="3"/>
  <c r="EE56" i="3"/>
  <c r="BB56" i="3"/>
  <c r="AV56" i="3"/>
  <c r="AP56" i="3"/>
  <c r="F56" i="3"/>
  <c r="JJ55" i="3"/>
  <c r="JD55" i="3"/>
  <c r="IX55" i="3"/>
  <c r="CU55" i="3"/>
  <c r="BW55" i="3"/>
  <c r="GV54" i="3"/>
  <c r="FX54" i="3"/>
  <c r="KZ53" i="3"/>
  <c r="KT53" i="3"/>
  <c r="KB53" i="3"/>
  <c r="JV53" i="3"/>
  <c r="JP53" i="3"/>
  <c r="AV53" i="3"/>
  <c r="AP53" i="3"/>
  <c r="KT52" i="3"/>
  <c r="JV52" i="3"/>
  <c r="BE52" i="3"/>
  <c r="BN51" i="3"/>
  <c r="BW61" i="3"/>
  <c r="O61" i="3"/>
  <c r="JA60" i="3"/>
  <c r="IC60" i="3"/>
  <c r="BT60" i="3"/>
  <c r="L60" i="3"/>
  <c r="IX59" i="3"/>
  <c r="HZ59" i="3"/>
  <c r="HB59" i="3"/>
  <c r="GD59" i="3"/>
  <c r="FF59" i="3"/>
  <c r="EH59" i="3"/>
  <c r="DJ59" i="3"/>
  <c r="CL59" i="3"/>
  <c r="X59" i="3"/>
  <c r="LF58" i="3"/>
  <c r="KT58" i="3"/>
  <c r="JJ58" i="3"/>
  <c r="IX58" i="3"/>
  <c r="HE58" i="3"/>
  <c r="GG58" i="3"/>
  <c r="DG58" i="3"/>
  <c r="CI58" i="3"/>
  <c r="BK58" i="3"/>
  <c r="AM58" i="3"/>
  <c r="LL57" i="3"/>
  <c r="KN57" i="3"/>
  <c r="JP57" i="3"/>
  <c r="GA57" i="3"/>
  <c r="FO57" i="3"/>
  <c r="EE57" i="3"/>
  <c r="DJ57" i="3"/>
  <c r="CL57" i="3"/>
  <c r="AA57" i="3"/>
  <c r="KK56" i="3"/>
  <c r="JM56" i="3"/>
  <c r="IO56" i="3"/>
  <c r="HQ56" i="3"/>
  <c r="HB56" i="3"/>
  <c r="DP56" i="3"/>
  <c r="CU56" i="3"/>
  <c r="CO56" i="3"/>
  <c r="CI56" i="3"/>
  <c r="JM55" i="3"/>
  <c r="IO55" i="3"/>
  <c r="HQ55" i="3"/>
  <c r="GS55" i="3"/>
  <c r="GJ55" i="3"/>
  <c r="FR55" i="3"/>
  <c r="FL55" i="3"/>
  <c r="FF55" i="3"/>
  <c r="CL55" i="3"/>
  <c r="BB55" i="3"/>
  <c r="AP55" i="3"/>
  <c r="AA55" i="3"/>
  <c r="I55" i="3"/>
  <c r="LR54" i="3"/>
  <c r="KT54" i="3"/>
  <c r="KK54" i="3"/>
  <c r="JS54" i="3"/>
  <c r="JM54" i="3"/>
  <c r="CU54" i="3"/>
  <c r="BK54" i="3"/>
  <c r="AY54" i="3"/>
  <c r="AG54" i="3"/>
  <c r="LC53" i="3"/>
  <c r="IF53" i="3"/>
  <c r="HZ53" i="3"/>
  <c r="HT53" i="3"/>
  <c r="HE52" i="3"/>
  <c r="BN59" i="3"/>
  <c r="AP59" i="3"/>
  <c r="HB58" i="3"/>
  <c r="FR58" i="3"/>
  <c r="FF58" i="3"/>
  <c r="AD58" i="3"/>
  <c r="F58" i="3"/>
  <c r="IR57" i="3"/>
  <c r="HT57" i="3"/>
  <c r="CI57" i="3"/>
  <c r="BW57" i="3"/>
  <c r="AM57" i="3"/>
  <c r="GS56" i="3"/>
  <c r="FU56" i="3"/>
  <c r="EW56" i="3"/>
  <c r="BH56" i="3"/>
  <c r="X56" i="3"/>
  <c r="LF55" i="3"/>
  <c r="FU55" i="3"/>
  <c r="EW55" i="3"/>
  <c r="DY55" i="3"/>
  <c r="DA55" i="3"/>
  <c r="L55" i="3"/>
  <c r="JV54" i="3"/>
  <c r="IX54" i="3"/>
  <c r="HZ54" i="3"/>
  <c r="HB54" i="3"/>
  <c r="I54" i="3"/>
  <c r="DD53" i="3"/>
  <c r="CR53" i="3"/>
  <c r="CL53" i="3"/>
  <c r="CF53" i="3"/>
  <c r="GG52" i="3"/>
  <c r="GA52" i="3"/>
  <c r="BT49" i="3"/>
  <c r="EH40" i="3"/>
  <c r="BW40" i="3"/>
  <c r="BK40" i="3"/>
  <c r="AY40" i="3"/>
  <c r="AM40" i="3"/>
  <c r="KK39" i="3"/>
  <c r="KE39" i="3"/>
  <c r="JY39" i="3"/>
  <c r="JS39" i="3"/>
  <c r="JM39" i="3"/>
  <c r="JG39" i="3"/>
  <c r="HH39" i="3"/>
  <c r="EZ39" i="3"/>
  <c r="DM39" i="3"/>
  <c r="AY39" i="3"/>
  <c r="AM39" i="3"/>
  <c r="O39" i="3"/>
  <c r="I39" i="3"/>
  <c r="LO38" i="3"/>
  <c r="IC38" i="3"/>
  <c r="HE38" i="3"/>
  <c r="GG38" i="3"/>
  <c r="FO38" i="3"/>
  <c r="FC38" i="3"/>
  <c r="EN38" i="3"/>
  <c r="EH38" i="3"/>
  <c r="FI52" i="3"/>
  <c r="DP52" i="3"/>
  <c r="CX52" i="3"/>
  <c r="CL52" i="3"/>
  <c r="AY52" i="3"/>
  <c r="AS52" i="3"/>
  <c r="AM52" i="3"/>
  <c r="O52" i="3"/>
  <c r="KE51" i="3"/>
  <c r="JS51" i="3"/>
  <c r="GP51" i="3"/>
  <c r="EW51" i="3"/>
  <c r="CU51" i="3"/>
  <c r="CI51" i="3"/>
  <c r="AG51" i="3"/>
  <c r="KH50" i="3"/>
  <c r="HT50" i="3"/>
  <c r="GV50" i="3"/>
  <c r="FX50" i="3"/>
  <c r="FI50" i="3"/>
  <c r="EQ50" i="3"/>
  <c r="EK50" i="3"/>
  <c r="BK50" i="3"/>
  <c r="AM50" i="3"/>
  <c r="KZ49" i="3"/>
  <c r="KN49" i="3"/>
  <c r="IU49" i="3"/>
  <c r="HW49" i="3"/>
  <c r="EW49" i="3"/>
  <c r="DY49" i="3"/>
  <c r="DA49" i="3"/>
  <c r="CC49" i="3"/>
  <c r="BN49" i="3"/>
  <c r="AV49" i="3"/>
  <c r="AP49" i="3"/>
  <c r="AA49" i="3"/>
  <c r="LO48" i="3"/>
  <c r="LI48" i="3"/>
  <c r="IO48" i="3"/>
  <c r="HE48" i="3"/>
  <c r="GS48" i="3"/>
  <c r="FF48" i="3"/>
  <c r="EH48" i="3"/>
  <c r="AV48" i="3"/>
  <c r="L48" i="3"/>
  <c r="KT47" i="3"/>
  <c r="KH47" i="3"/>
  <c r="IU47" i="3"/>
  <c r="HW47" i="3"/>
  <c r="EK47" i="3"/>
  <c r="DM47" i="3"/>
  <c r="CO47" i="3"/>
  <c r="BQ47" i="3"/>
  <c r="BH47" i="3"/>
  <c r="AP47" i="3"/>
  <c r="AG47" i="3"/>
  <c r="LO46" i="3"/>
  <c r="IU46" i="3"/>
  <c r="HK46" i="3"/>
  <c r="GY46" i="3"/>
  <c r="FL46" i="3"/>
  <c r="EN46" i="3"/>
  <c r="BB46" i="3"/>
  <c r="KZ45" i="3"/>
  <c r="JP45" i="3"/>
  <c r="JD45" i="3"/>
  <c r="HK45" i="3"/>
  <c r="GM45" i="3"/>
  <c r="DM45" i="3"/>
  <c r="CO45" i="3"/>
  <c r="BQ45" i="3"/>
  <c r="AS45" i="3"/>
  <c r="KZ44" i="3"/>
  <c r="KB44" i="3"/>
  <c r="GP44" i="3"/>
  <c r="GD44" i="3"/>
  <c r="FR44" i="3"/>
  <c r="EK44" i="3"/>
  <c r="EE44" i="3"/>
  <c r="DY44" i="3"/>
  <c r="DS44" i="3"/>
  <c r="AY44" i="3"/>
  <c r="AS44" i="3"/>
  <c r="F44" i="3"/>
  <c r="LI43" i="3"/>
  <c r="JY43" i="3"/>
  <c r="HW43" i="3"/>
  <c r="HK43" i="3"/>
  <c r="GA43" i="3"/>
  <c r="FO43" i="3"/>
  <c r="EE43" i="3"/>
  <c r="DS43" i="3"/>
  <c r="CI43" i="3"/>
  <c r="BN43" i="3"/>
  <c r="AA43" i="3"/>
  <c r="O43" i="3"/>
  <c r="LC42" i="3"/>
  <c r="IU42" i="3"/>
  <c r="HK42" i="3"/>
  <c r="FO42" i="3"/>
  <c r="EW42" i="3"/>
  <c r="EK42" i="3"/>
  <c r="DA42" i="3"/>
  <c r="CO42" i="3"/>
  <c r="BE42" i="3"/>
  <c r="AS42" i="3"/>
  <c r="KW41" i="3"/>
  <c r="KQ41" i="3"/>
  <c r="KK41" i="3"/>
  <c r="JA41" i="3"/>
  <c r="IU41" i="3"/>
  <c r="IO41" i="3"/>
  <c r="HN41" i="3"/>
  <c r="HH41" i="3"/>
  <c r="HB41" i="3"/>
  <c r="GV41" i="3"/>
  <c r="LR40" i="3"/>
  <c r="JG40" i="3"/>
  <c r="IU40" i="3"/>
  <c r="II40" i="3"/>
  <c r="FR40" i="3"/>
  <c r="FF40" i="3"/>
  <c r="EZ40" i="3"/>
  <c r="ET40" i="3"/>
  <c r="CL40" i="3"/>
  <c r="AD40" i="3"/>
  <c r="R40" i="3"/>
  <c r="F40" i="3"/>
  <c r="II39" i="3"/>
  <c r="HW39" i="3"/>
  <c r="HK39" i="3"/>
  <c r="BK38" i="3"/>
  <c r="AY38" i="3"/>
  <c r="O38" i="3"/>
  <c r="LI37" i="3"/>
  <c r="KW37" i="3"/>
  <c r="DJ36" i="3"/>
  <c r="JG54" i="3"/>
  <c r="GM54" i="3"/>
  <c r="FC54" i="3"/>
  <c r="EQ54" i="3"/>
  <c r="DD54" i="3"/>
  <c r="CF54" i="3"/>
  <c r="R54" i="3"/>
  <c r="F54" i="3"/>
  <c r="KW53" i="3"/>
  <c r="JY53" i="3"/>
  <c r="II53" i="3"/>
  <c r="HW53" i="3"/>
  <c r="HK53" i="3"/>
  <c r="GJ53" i="3"/>
  <c r="GD53" i="3"/>
  <c r="FX53" i="3"/>
  <c r="DP53" i="3"/>
  <c r="KK52" i="3"/>
  <c r="JA52" i="3"/>
  <c r="GP52" i="3"/>
  <c r="GD52" i="3"/>
  <c r="FR52" i="3"/>
  <c r="EK52" i="3"/>
  <c r="EE52" i="3"/>
  <c r="DY52" i="3"/>
  <c r="BQ52" i="3"/>
  <c r="AG52" i="3"/>
  <c r="KH51" i="3"/>
  <c r="IO51" i="3"/>
  <c r="GM51" i="3"/>
  <c r="GA51" i="3"/>
  <c r="CX51" i="3"/>
  <c r="BE51" i="3"/>
  <c r="O51" i="3"/>
  <c r="I51" i="3"/>
  <c r="LL50" i="3"/>
  <c r="II50" i="3"/>
  <c r="GY50" i="3"/>
  <c r="FF50" i="3"/>
  <c r="EH50" i="3"/>
  <c r="BH50" i="3"/>
  <c r="LI49" i="3"/>
  <c r="KK49" i="3"/>
  <c r="JM49" i="3"/>
  <c r="IX49" i="3"/>
  <c r="IF49" i="3"/>
  <c r="HZ49" i="3"/>
  <c r="HT49" i="3"/>
  <c r="EZ49" i="3"/>
  <c r="DP49" i="3"/>
  <c r="DD49" i="3"/>
  <c r="BK49" i="3"/>
  <c r="AM49" i="3"/>
  <c r="X49" i="3"/>
  <c r="LL48" i="3"/>
  <c r="IL48" i="3"/>
  <c r="HN48" i="3"/>
  <c r="GP48" i="3"/>
  <c r="GJ48" i="3"/>
  <c r="FL48" i="3"/>
  <c r="FC48" i="3"/>
  <c r="EK48" i="3"/>
  <c r="EE48" i="3"/>
  <c r="DY48" i="3"/>
  <c r="BE48" i="3"/>
  <c r="KW47" i="3"/>
  <c r="JY47" i="3"/>
  <c r="JA47" i="3"/>
  <c r="IR47" i="3"/>
  <c r="HZ47" i="3"/>
  <c r="HT47" i="3"/>
  <c r="HN47" i="3"/>
  <c r="ET47" i="3"/>
  <c r="DJ47" i="3"/>
  <c r="CX47" i="3"/>
  <c r="BK47" i="3"/>
  <c r="AM47" i="3"/>
  <c r="X47" i="3"/>
  <c r="IL46" i="3"/>
  <c r="HN46" i="3"/>
  <c r="GP46" i="3"/>
  <c r="FR46" i="3"/>
  <c r="FI46" i="3"/>
  <c r="EQ46" i="3"/>
  <c r="EK46" i="3"/>
  <c r="EE46" i="3"/>
  <c r="BK46" i="3"/>
  <c r="AM46" i="3"/>
  <c r="KQ45" i="3"/>
  <c r="JS45" i="3"/>
  <c r="JA45" i="3"/>
  <c r="IC45" i="3"/>
  <c r="HN45" i="3"/>
  <c r="GV45" i="3"/>
  <c r="GP45" i="3"/>
  <c r="GJ45" i="3"/>
  <c r="DP45" i="3"/>
  <c r="CF45" i="3"/>
  <c r="BT45" i="3"/>
  <c r="L45" i="3"/>
  <c r="LR44" i="3"/>
  <c r="LC44" i="3"/>
  <c r="KK44" i="3"/>
  <c r="KE44" i="3"/>
  <c r="JY44" i="3"/>
  <c r="GS44" i="3"/>
  <c r="FI44" i="3"/>
  <c r="EN44" i="3"/>
  <c r="DD44" i="3"/>
  <c r="U44" i="3"/>
  <c r="I44" i="3"/>
  <c r="KZ43" i="3"/>
  <c r="KT43" i="3"/>
  <c r="KN43" i="3"/>
  <c r="KH43" i="3"/>
  <c r="IR43" i="3"/>
  <c r="IF43" i="3"/>
  <c r="GV43" i="3"/>
  <c r="GJ43" i="3"/>
  <c r="EZ43" i="3"/>
  <c r="EN43" i="3"/>
  <c r="DD43" i="3"/>
  <c r="CR43" i="3"/>
  <c r="BK43" i="3"/>
  <c r="BE43" i="3"/>
  <c r="AY43" i="3"/>
  <c r="AS43" i="3"/>
  <c r="F43" i="3"/>
  <c r="LR42" i="3"/>
  <c r="KN42" i="3"/>
  <c r="KH42" i="3"/>
  <c r="KB42" i="3"/>
  <c r="JV42" i="3"/>
  <c r="IR42" i="3"/>
  <c r="IL42" i="3"/>
  <c r="IF42" i="3"/>
  <c r="HZ42" i="3"/>
  <c r="EB42" i="3"/>
  <c r="DP42" i="3"/>
  <c r="CF42" i="3"/>
  <c r="BT42" i="3"/>
  <c r="KB41" i="3"/>
  <c r="JP41" i="3"/>
  <c r="IF41" i="3"/>
  <c r="DM41" i="3"/>
  <c r="DA41" i="3"/>
  <c r="BQ41" i="3"/>
  <c r="BE41" i="3"/>
  <c r="KT40" i="3"/>
  <c r="KN40" i="3"/>
  <c r="KH40" i="3"/>
  <c r="EZ38" i="3"/>
  <c r="GP41" i="3"/>
  <c r="CR41" i="3"/>
  <c r="CF41" i="3"/>
  <c r="AV41" i="3"/>
  <c r="X41" i="3"/>
  <c r="LC40" i="3"/>
  <c r="KQ40" i="3"/>
  <c r="KE40" i="3"/>
  <c r="IX40" i="3"/>
  <c r="IR40" i="3"/>
  <c r="IL40" i="3"/>
  <c r="GD40" i="3"/>
  <c r="DS40" i="3"/>
  <c r="DG40" i="3"/>
  <c r="CU40" i="3"/>
  <c r="BN40" i="3"/>
  <c r="BH40" i="3"/>
  <c r="BB40" i="3"/>
  <c r="I40" i="3"/>
  <c r="LO39" i="3"/>
  <c r="LI39" i="3"/>
  <c r="LC39" i="3"/>
  <c r="IR39" i="3"/>
  <c r="HE39" i="3"/>
  <c r="EQ39" i="3"/>
  <c r="EE39" i="3"/>
  <c r="DS39" i="3"/>
  <c r="BH39" i="3"/>
  <c r="LR38" i="3"/>
  <c r="LL38" i="3"/>
  <c r="LF38" i="3"/>
  <c r="IL38" i="3"/>
  <c r="HB38" i="3"/>
  <c r="GP38" i="3"/>
  <c r="FL38" i="3"/>
  <c r="EW38" i="3"/>
  <c r="EE38" i="3"/>
  <c r="CR38" i="3"/>
  <c r="BH38" i="3"/>
  <c r="BB38" i="3"/>
  <c r="F38" i="3"/>
  <c r="KT37" i="3"/>
  <c r="KH37" i="3"/>
  <c r="JP37" i="3"/>
  <c r="IO37" i="3"/>
  <c r="II37" i="3"/>
  <c r="DY37" i="3"/>
  <c r="DA37" i="3"/>
  <c r="CC37" i="3"/>
  <c r="BN37" i="3"/>
  <c r="AV37" i="3"/>
  <c r="AP37" i="3"/>
  <c r="AA37" i="3"/>
  <c r="LC36" i="3"/>
  <c r="KN36" i="3"/>
  <c r="JV36" i="3"/>
  <c r="JP36" i="3"/>
  <c r="JJ36" i="3"/>
  <c r="GP36" i="3"/>
  <c r="FF36" i="3"/>
  <c r="ET36" i="3"/>
  <c r="DA36" i="3"/>
  <c r="CC36" i="3"/>
  <c r="AD36" i="3"/>
  <c r="F36" i="3"/>
  <c r="KN35" i="3"/>
  <c r="KB35" i="3"/>
  <c r="II35" i="3"/>
  <c r="HK35" i="3"/>
  <c r="EK35" i="3"/>
  <c r="DM35" i="3"/>
  <c r="CO35" i="3"/>
  <c r="BQ35" i="3"/>
  <c r="BB35" i="3"/>
  <c r="JV34" i="3"/>
  <c r="IL34" i="3"/>
  <c r="HZ34" i="3"/>
  <c r="GG34" i="3"/>
  <c r="FI34" i="3"/>
  <c r="CI34" i="3"/>
  <c r="BK34" i="3"/>
  <c r="AM34" i="3"/>
  <c r="AG34" i="3"/>
  <c r="KW33" i="3"/>
  <c r="KK33" i="3"/>
  <c r="JY33" i="3"/>
  <c r="JA33" i="3"/>
  <c r="IO33" i="3"/>
  <c r="IC33" i="3"/>
  <c r="HN33" i="3"/>
  <c r="GV33" i="3"/>
  <c r="GP33" i="3"/>
  <c r="GJ33" i="3"/>
  <c r="DP33" i="3"/>
  <c r="CF33" i="3"/>
  <c r="BT33" i="3"/>
  <c r="X33" i="3"/>
  <c r="L33" i="3"/>
  <c r="IU32" i="3"/>
  <c r="II32" i="3"/>
  <c r="HW32" i="3"/>
  <c r="GY32" i="3"/>
  <c r="GM32" i="3"/>
  <c r="GA32" i="3"/>
  <c r="FL32" i="3"/>
  <c r="ET32" i="3"/>
  <c r="EN32" i="3"/>
  <c r="EH32" i="3"/>
  <c r="BN32" i="3"/>
  <c r="KB31" i="3"/>
  <c r="IR31" i="3"/>
  <c r="IF31" i="3"/>
  <c r="HT31" i="3"/>
  <c r="GV31" i="3"/>
  <c r="GJ31" i="3"/>
  <c r="FC31" i="3"/>
  <c r="DY31" i="3"/>
  <c r="DS31" i="3"/>
  <c r="DM31" i="3"/>
  <c r="DG31" i="3"/>
  <c r="F31" i="3"/>
  <c r="LR30" i="3"/>
  <c r="KT30" i="3"/>
  <c r="JG30" i="3"/>
  <c r="JA30" i="3"/>
  <c r="IU30" i="3"/>
  <c r="IO30" i="3"/>
  <c r="HK30" i="3"/>
  <c r="HE30" i="3"/>
  <c r="GY30" i="3"/>
  <c r="GS30" i="3"/>
  <c r="EK30" i="3"/>
  <c r="CR30" i="3"/>
  <c r="BZ30" i="3"/>
  <c r="BN30" i="3"/>
  <c r="AD30" i="3"/>
  <c r="X30" i="3"/>
  <c r="R30" i="3"/>
  <c r="L30" i="3"/>
  <c r="IO28" i="3"/>
  <c r="KZ27" i="3"/>
  <c r="KN27" i="3"/>
  <c r="KB27" i="3"/>
  <c r="JD27" i="3"/>
  <c r="IR27" i="3"/>
  <c r="IF27" i="3"/>
  <c r="AD25" i="3"/>
  <c r="L25" i="3"/>
  <c r="F25" i="3"/>
  <c r="LR24" i="3"/>
  <c r="FI24" i="3"/>
  <c r="EK24" i="3"/>
  <c r="DV22" i="3"/>
  <c r="DP22" i="3"/>
  <c r="DJ22" i="3"/>
  <c r="DD22" i="3"/>
  <c r="DD20" i="3"/>
  <c r="LI31" i="3"/>
  <c r="KW31" i="3"/>
  <c r="FL31" i="3"/>
  <c r="EZ31" i="3"/>
  <c r="BQ31" i="3"/>
  <c r="BK31" i="3"/>
  <c r="JJ30" i="3"/>
  <c r="IX30" i="3"/>
  <c r="HN30" i="3"/>
  <c r="HB30" i="3"/>
  <c r="CO30" i="3"/>
  <c r="AG30" i="3"/>
  <c r="U30" i="3"/>
  <c r="I30" i="3"/>
  <c r="KQ29" i="3"/>
  <c r="EZ29" i="3"/>
  <c r="EN29" i="3"/>
  <c r="DD29" i="3"/>
  <c r="CR29" i="3"/>
  <c r="GS28" i="3"/>
  <c r="GG28" i="3"/>
  <c r="F27" i="3"/>
  <c r="LL26" i="3"/>
  <c r="KB26" i="3"/>
  <c r="DM26" i="3"/>
  <c r="CO26" i="3"/>
  <c r="BQ26" i="3"/>
  <c r="AS26" i="3"/>
  <c r="I26" i="3"/>
  <c r="GV25" i="3"/>
  <c r="HW23" i="3"/>
  <c r="HK23" i="3"/>
  <c r="GA23" i="3"/>
  <c r="BH23" i="3"/>
  <c r="LI22" i="3"/>
  <c r="KK22" i="3"/>
  <c r="IU22" i="3"/>
  <c r="HW22" i="3"/>
  <c r="EN17" i="3"/>
  <c r="JM37" i="3"/>
  <c r="HT37" i="3"/>
  <c r="HN37" i="3"/>
  <c r="HH37" i="3"/>
  <c r="ET37" i="3"/>
  <c r="DP37" i="3"/>
  <c r="DD37" i="3"/>
  <c r="BK37" i="3"/>
  <c r="AM37" i="3"/>
  <c r="X37" i="3"/>
  <c r="KK36" i="3"/>
  <c r="JM36" i="3"/>
  <c r="GM36" i="3"/>
  <c r="FO36" i="3"/>
  <c r="EQ36" i="3"/>
  <c r="DS36" i="3"/>
  <c r="DD36" i="3"/>
  <c r="CL36" i="3"/>
  <c r="CF36" i="3"/>
  <c r="BZ36" i="3"/>
  <c r="AG36" i="3"/>
  <c r="KW35" i="3"/>
  <c r="JY35" i="3"/>
  <c r="JA35" i="3"/>
  <c r="IL35" i="3"/>
  <c r="HT35" i="3"/>
  <c r="HN35" i="3"/>
  <c r="HH35" i="3"/>
  <c r="EN35" i="3"/>
  <c r="DD35" i="3"/>
  <c r="CR35" i="3"/>
  <c r="AY35" i="3"/>
  <c r="JS34" i="3"/>
  <c r="IU34" i="3"/>
  <c r="HW34" i="3"/>
  <c r="GY34" i="3"/>
  <c r="GJ34" i="3"/>
  <c r="FR34" i="3"/>
  <c r="FL34" i="3"/>
  <c r="FF34" i="3"/>
  <c r="CL34" i="3"/>
  <c r="BB34" i="3"/>
  <c r="AP34" i="3"/>
  <c r="KZ33" i="3"/>
  <c r="JP33" i="3"/>
  <c r="JD33" i="3"/>
  <c r="HK33" i="3"/>
  <c r="GM33" i="3"/>
  <c r="DM33" i="3"/>
  <c r="DA33" i="3"/>
  <c r="CO33" i="3"/>
  <c r="BQ33" i="3"/>
  <c r="BE33" i="3"/>
  <c r="AS33" i="3"/>
  <c r="LR32" i="3"/>
  <c r="IX32" i="3"/>
  <c r="HN32" i="3"/>
  <c r="HB32" i="3"/>
  <c r="FI32" i="3"/>
  <c r="EK32" i="3"/>
  <c r="BK32" i="3"/>
  <c r="AY32" i="3"/>
  <c r="AM32" i="3"/>
  <c r="JY31" i="3"/>
  <c r="JM31" i="3"/>
  <c r="JA31" i="3"/>
  <c r="IU31" i="3"/>
  <c r="HQ31" i="3"/>
  <c r="HE31" i="3"/>
  <c r="O31" i="3"/>
  <c r="LI30" i="3"/>
  <c r="JY30" i="3"/>
  <c r="FR30" i="3"/>
  <c r="FF30" i="3"/>
  <c r="AS30" i="3"/>
  <c r="IU29" i="3"/>
  <c r="HK29" i="3"/>
  <c r="GY29" i="3"/>
  <c r="BH29" i="3"/>
  <c r="AV29" i="3"/>
  <c r="F29" i="3"/>
  <c r="LF28" i="3"/>
  <c r="DP27" i="3"/>
  <c r="DD27" i="3"/>
  <c r="CR27" i="3"/>
  <c r="AG24" i="3"/>
  <c r="IU20" i="3"/>
  <c r="HW20" i="3"/>
  <c r="CX20" i="3"/>
  <c r="CR20" i="3"/>
  <c r="CL20" i="3"/>
  <c r="AD18" i="3"/>
  <c r="LR17" i="3"/>
  <c r="LL17" i="3"/>
  <c r="KT17" i="3"/>
  <c r="KN17" i="3"/>
  <c r="IC17" i="3"/>
  <c r="HE17" i="3"/>
  <c r="EH17" i="3"/>
  <c r="EB17" i="3"/>
  <c r="CO17" i="3"/>
  <c r="IC16" i="3"/>
  <c r="HW16" i="3"/>
  <c r="HQ16" i="3"/>
  <c r="CO16" i="3"/>
  <c r="LO15" i="3"/>
  <c r="LI15" i="3"/>
  <c r="HZ15" i="3"/>
  <c r="HT15" i="3"/>
  <c r="I14" i="3"/>
  <c r="EZ12" i="3"/>
  <c r="DM11" i="3"/>
  <c r="GA28" i="3"/>
  <c r="FU28" i="3"/>
  <c r="FO28" i="3"/>
  <c r="FI28" i="3"/>
  <c r="FC28" i="3"/>
  <c r="HN27" i="3"/>
  <c r="FI27" i="3"/>
  <c r="FC27" i="3"/>
  <c r="EW27" i="3"/>
  <c r="EQ27" i="3"/>
  <c r="AP27" i="3"/>
  <c r="JD26" i="3"/>
  <c r="IX26" i="3"/>
  <c r="IR26" i="3"/>
  <c r="HN26" i="3"/>
  <c r="GV26" i="3"/>
  <c r="GP26" i="3"/>
  <c r="GJ26" i="3"/>
  <c r="FX26" i="3"/>
  <c r="FR26" i="3"/>
  <c r="LI25" i="3"/>
  <c r="KQ25" i="3"/>
  <c r="KK25" i="3"/>
  <c r="DD25" i="3"/>
  <c r="CF25" i="3"/>
  <c r="JD24" i="3"/>
  <c r="IL24" i="3"/>
  <c r="IF24" i="3"/>
  <c r="HZ24" i="3"/>
  <c r="BQ24" i="3"/>
  <c r="AS24" i="3"/>
  <c r="LR23" i="3"/>
  <c r="FI23" i="3"/>
  <c r="FC23" i="3"/>
  <c r="EQ23" i="3"/>
  <c r="EK23" i="3"/>
  <c r="HE22" i="3"/>
  <c r="GG22" i="3"/>
  <c r="BT22" i="3"/>
  <c r="BN22" i="3"/>
  <c r="BH22" i="3"/>
  <c r="KT21" i="3"/>
  <c r="JV21" i="3"/>
  <c r="EH21" i="3"/>
  <c r="BQ21" i="3"/>
  <c r="BK21" i="3"/>
  <c r="AY21" i="3"/>
  <c r="AS21" i="3"/>
  <c r="LR20" i="3"/>
  <c r="FC20" i="3"/>
  <c r="DS20" i="3"/>
  <c r="JV17" i="3"/>
  <c r="JP17" i="3"/>
  <c r="IX17" i="3"/>
  <c r="IR17" i="3"/>
  <c r="GG17" i="3"/>
  <c r="LO16" i="3"/>
  <c r="LI16" i="3"/>
  <c r="JV16" i="3"/>
  <c r="GY16" i="3"/>
  <c r="GS16" i="3"/>
  <c r="EN16" i="3"/>
  <c r="EH16" i="3"/>
  <c r="EB16" i="3"/>
  <c r="KB14" i="3"/>
  <c r="JV14" i="3"/>
  <c r="JP14" i="3"/>
  <c r="JJ14" i="3"/>
  <c r="GY13" i="3"/>
  <c r="KT29" i="3"/>
  <c r="IR29" i="3"/>
  <c r="IF29" i="3"/>
  <c r="GV29" i="3"/>
  <c r="GJ29" i="3"/>
  <c r="EW29" i="3"/>
  <c r="EQ29" i="3"/>
  <c r="EK29" i="3"/>
  <c r="EE29" i="3"/>
  <c r="BK29" i="3"/>
  <c r="AM29" i="3"/>
  <c r="AG29" i="3"/>
  <c r="AA29" i="3"/>
  <c r="O29" i="3"/>
  <c r="KK28" i="3"/>
  <c r="JP28" i="3"/>
  <c r="IR28" i="3"/>
  <c r="IF28" i="3"/>
  <c r="HN28" i="3"/>
  <c r="FR28" i="3"/>
  <c r="DV28" i="3"/>
  <c r="BZ28" i="3"/>
  <c r="L28" i="3"/>
  <c r="KW27" i="3"/>
  <c r="KQ27" i="3"/>
  <c r="KK27" i="3"/>
  <c r="KE27" i="3"/>
  <c r="JY27" i="3"/>
  <c r="GD27" i="3"/>
  <c r="FL27" i="3"/>
  <c r="EZ27" i="3"/>
  <c r="EN27" i="3"/>
  <c r="BW27" i="3"/>
  <c r="AM27" i="3"/>
  <c r="I27" i="3"/>
  <c r="JS26" i="3"/>
  <c r="JM26" i="3"/>
  <c r="JA26" i="3"/>
  <c r="IO26" i="3"/>
  <c r="HE26" i="3"/>
  <c r="GG26" i="3"/>
  <c r="FI26" i="3"/>
  <c r="EK26" i="3"/>
  <c r="DV26" i="3"/>
  <c r="DD26" i="3"/>
  <c r="CX26" i="3"/>
  <c r="CR26" i="3"/>
  <c r="CF26" i="3"/>
  <c r="BZ26" i="3"/>
  <c r="KZ25" i="3"/>
  <c r="KB25" i="3"/>
  <c r="JD25" i="3"/>
  <c r="IF25" i="3"/>
  <c r="HE25" i="3"/>
  <c r="GS25" i="3"/>
  <c r="CC25" i="3"/>
  <c r="BQ25" i="3"/>
  <c r="AA25" i="3"/>
  <c r="IU24" i="3"/>
  <c r="HW24" i="3"/>
  <c r="GY24" i="3"/>
  <c r="GA24" i="3"/>
  <c r="FL24" i="3"/>
  <c r="ET24" i="3"/>
  <c r="EN24" i="3"/>
  <c r="EH24" i="3"/>
  <c r="BN24" i="3"/>
  <c r="LO23" i="3"/>
  <c r="LC23" i="3"/>
  <c r="JS23" i="3"/>
  <c r="IX23" i="3"/>
  <c r="HZ23" i="3"/>
  <c r="EZ23" i="3"/>
  <c r="EB23" i="3"/>
  <c r="DD23" i="3"/>
  <c r="CF23" i="3"/>
  <c r="BQ23" i="3"/>
  <c r="BK23" i="3"/>
  <c r="AY23" i="3"/>
  <c r="AS23" i="3"/>
  <c r="F23" i="3"/>
  <c r="LR22" i="3"/>
  <c r="GD22" i="3"/>
  <c r="FR22" i="3"/>
  <c r="EH22" i="3"/>
  <c r="DG22" i="3"/>
  <c r="DA22" i="3"/>
  <c r="BQ22" i="3"/>
  <c r="AS22" i="3"/>
  <c r="JS21" i="3"/>
  <c r="JG21" i="3"/>
  <c r="HW21" i="3"/>
  <c r="HK21" i="3"/>
  <c r="GA21" i="3"/>
  <c r="FO21" i="3"/>
  <c r="EE21" i="3"/>
  <c r="DJ21" i="3"/>
  <c r="CL21" i="3"/>
  <c r="BH21" i="3"/>
  <c r="AD21" i="3"/>
  <c r="R21" i="3"/>
  <c r="L21" i="3"/>
  <c r="LI20" i="3"/>
  <c r="KK20" i="3"/>
  <c r="JM20" i="3"/>
  <c r="IX20" i="3"/>
  <c r="IR20" i="3"/>
  <c r="IF20" i="3"/>
  <c r="HZ20" i="3"/>
  <c r="EB20" i="3"/>
  <c r="DP20" i="3"/>
  <c r="BW20" i="3"/>
  <c r="BE20" i="3"/>
  <c r="AS20" i="3"/>
  <c r="AA20" i="3"/>
  <c r="U20" i="3"/>
  <c r="KZ19" i="3"/>
  <c r="FO19" i="3"/>
  <c r="EH19" i="3"/>
  <c r="EB19" i="3"/>
  <c r="DD19" i="3"/>
  <c r="CX19" i="3"/>
  <c r="BH19" i="3"/>
  <c r="LO18" i="3"/>
  <c r="JP18" i="3"/>
  <c r="IR18" i="3"/>
  <c r="GM18" i="3"/>
  <c r="DG18" i="3"/>
  <c r="AY18" i="3"/>
  <c r="AM18" i="3"/>
  <c r="DA17" i="3"/>
  <c r="BT17" i="3"/>
  <c r="BN17" i="3"/>
  <c r="BH17" i="3"/>
  <c r="L17" i="3"/>
  <c r="KQ16" i="3"/>
  <c r="KK16" i="3"/>
  <c r="JJ15" i="3"/>
  <c r="IL15" i="3"/>
  <c r="GM15" i="3"/>
  <c r="GG15" i="3"/>
  <c r="GA15" i="3"/>
  <c r="FU15" i="3"/>
  <c r="DS15" i="3"/>
  <c r="CL15" i="3"/>
  <c r="CF15" i="3"/>
  <c r="LC14" i="3"/>
  <c r="KE14" i="3"/>
  <c r="DV14" i="3"/>
  <c r="BB20" i="3"/>
  <c r="AV20" i="3"/>
  <c r="AP20" i="3"/>
  <c r="X20" i="3"/>
  <c r="LO19" i="3"/>
  <c r="KE19" i="3"/>
  <c r="JJ19" i="3"/>
  <c r="IX19" i="3"/>
  <c r="FX19" i="3"/>
  <c r="EQ19" i="3"/>
  <c r="EK19" i="3"/>
  <c r="DS19" i="3"/>
  <c r="DM19" i="3"/>
  <c r="DG19" i="3"/>
  <c r="BW19" i="3"/>
  <c r="BK19" i="3"/>
  <c r="AM19" i="3"/>
  <c r="IU18" i="3"/>
  <c r="HZ18" i="3"/>
  <c r="HH18" i="3"/>
  <c r="FX18" i="3"/>
  <c r="DS18" i="3"/>
  <c r="CX18" i="3"/>
  <c r="CR18" i="3"/>
  <c r="BZ18" i="3"/>
  <c r="O18" i="3"/>
  <c r="I18" i="3"/>
  <c r="KW17" i="3"/>
  <c r="KE17" i="3"/>
  <c r="JM17" i="3"/>
  <c r="IO17" i="3"/>
  <c r="HZ17" i="3"/>
  <c r="HT17" i="3"/>
  <c r="HB17" i="3"/>
  <c r="GV17" i="3"/>
  <c r="FI17" i="3"/>
  <c r="DY17" i="3"/>
  <c r="DJ17" i="3"/>
  <c r="DD17" i="3"/>
  <c r="BQ17" i="3"/>
  <c r="LR16" i="3"/>
  <c r="KH16" i="3"/>
  <c r="JS16" i="3"/>
  <c r="JM16" i="3"/>
  <c r="HZ16" i="3"/>
  <c r="HB16" i="3"/>
  <c r="GP16" i="3"/>
  <c r="GA16" i="3"/>
  <c r="FU16" i="3"/>
  <c r="DY16" i="3"/>
  <c r="DA16" i="3"/>
  <c r="BZ16" i="3"/>
  <c r="BN16" i="3"/>
  <c r="LF15" i="3"/>
  <c r="KH15" i="3"/>
  <c r="JY15" i="3"/>
  <c r="JS15" i="3"/>
  <c r="JM15" i="3"/>
  <c r="HK15" i="3"/>
  <c r="GD15" i="3"/>
  <c r="FX15" i="3"/>
  <c r="DV15" i="3"/>
  <c r="CX15" i="3"/>
  <c r="CO15" i="3"/>
  <c r="CI15" i="3"/>
  <c r="CC15" i="3"/>
  <c r="AM15" i="3"/>
  <c r="AG15" i="3"/>
  <c r="KZ14" i="3"/>
  <c r="JS14" i="3"/>
  <c r="JM14" i="3"/>
  <c r="CI13" i="3"/>
  <c r="X11" i="3"/>
  <c r="HW14" i="3"/>
  <c r="HQ14" i="3"/>
  <c r="FI14" i="3"/>
  <c r="EK14" i="3"/>
  <c r="DY14" i="3"/>
  <c r="DP14" i="3"/>
  <c r="AD14" i="3"/>
  <c r="R14" i="3"/>
  <c r="LC13" i="3"/>
  <c r="JG13" i="3"/>
  <c r="HZ13" i="3"/>
  <c r="HH13" i="3"/>
  <c r="GM13" i="3"/>
  <c r="EZ13" i="3"/>
  <c r="EB13" i="3"/>
  <c r="CR13" i="3"/>
  <c r="BW13" i="3"/>
  <c r="AM13" i="3"/>
  <c r="AG13" i="3"/>
  <c r="AA13" i="3"/>
  <c r="U13" i="3"/>
  <c r="JY12" i="3"/>
  <c r="JA12" i="3"/>
  <c r="IF12" i="3"/>
  <c r="GS12" i="3"/>
  <c r="FU12" i="3"/>
  <c r="FI12" i="3"/>
  <c r="EN12" i="3"/>
  <c r="EB12" i="3"/>
  <c r="DD12" i="3"/>
  <c r="AS12" i="3"/>
  <c r="KB11" i="3"/>
  <c r="IC11" i="3"/>
  <c r="FX11" i="3"/>
  <c r="FR11" i="3"/>
  <c r="EZ11" i="3"/>
  <c r="ET11" i="3"/>
  <c r="EB11" i="3"/>
  <c r="DP11" i="3"/>
  <c r="DG11" i="3"/>
  <c r="DA11" i="3"/>
  <c r="CU11" i="3"/>
  <c r="BQ11" i="3"/>
  <c r="R11" i="3"/>
  <c r="L11" i="3"/>
  <c r="F11" i="3"/>
  <c r="IO10" i="3"/>
  <c r="HQ10" i="3"/>
  <c r="HE10" i="3"/>
  <c r="GV10" i="3"/>
  <c r="GP10" i="3"/>
  <c r="GJ10" i="3"/>
  <c r="EQ10" i="3"/>
  <c r="DS10" i="3"/>
  <c r="CO10" i="3"/>
  <c r="CF10" i="3"/>
  <c r="BZ10" i="3"/>
  <c r="BT10" i="3"/>
  <c r="AP10" i="3"/>
  <c r="IF9" i="3"/>
  <c r="HH9" i="3"/>
  <c r="GM9" i="3"/>
  <c r="EZ9" i="3"/>
  <c r="EB9" i="3"/>
  <c r="DP9" i="3"/>
  <c r="CI9" i="3"/>
  <c r="AY9" i="3"/>
  <c r="AM9" i="3"/>
  <c r="AG9" i="3"/>
  <c r="II14" i="3"/>
  <c r="HZ14" i="3"/>
  <c r="HT14" i="3"/>
  <c r="FF14" i="3"/>
  <c r="ET14" i="3"/>
  <c r="DS14" i="3"/>
  <c r="DM14" i="3"/>
  <c r="AG14" i="3"/>
  <c r="LO13" i="3"/>
  <c r="LF13" i="3"/>
  <c r="JD13" i="3"/>
  <c r="IR13" i="3"/>
  <c r="IC13" i="3"/>
  <c r="GV13" i="3"/>
  <c r="FL13" i="3"/>
  <c r="EQ13" i="3"/>
  <c r="AV13" i="3"/>
  <c r="AD13" i="3"/>
  <c r="X13" i="3"/>
  <c r="KZ12" i="3"/>
  <c r="JP12" i="3"/>
  <c r="IO12" i="3"/>
  <c r="DM12" i="3"/>
  <c r="CO12" i="3"/>
  <c r="JY11" i="3"/>
  <c r="JM11" i="3"/>
  <c r="HT11" i="3"/>
  <c r="GJ11" i="3"/>
  <c r="GA11" i="3"/>
  <c r="FU11" i="3"/>
  <c r="FO11" i="3"/>
  <c r="CF11" i="3"/>
  <c r="BH11" i="3"/>
  <c r="AM11" i="3"/>
  <c r="I11" i="3"/>
  <c r="LC10" i="3"/>
  <c r="KK10" i="3"/>
  <c r="JY10" i="3"/>
  <c r="JP10" i="3"/>
  <c r="JJ10" i="3"/>
  <c r="JD10" i="3"/>
  <c r="HZ10" i="3"/>
  <c r="GM10" i="3"/>
  <c r="FU10" i="3"/>
  <c r="FI10" i="3"/>
  <c r="EZ10" i="3"/>
  <c r="ET10" i="3"/>
  <c r="EN10" i="3"/>
  <c r="AS10" i="3"/>
  <c r="AA10" i="3"/>
  <c r="LL9" i="3"/>
  <c r="KB9" i="3"/>
  <c r="JG9" i="3"/>
  <c r="HW9" i="3"/>
  <c r="GV9" i="3"/>
  <c r="FL9" i="3"/>
  <c r="BT9" i="3"/>
  <c r="AV9" i="3"/>
  <c r="AD9" i="3"/>
  <c r="X9" i="3"/>
  <c r="JJ429" i="3"/>
  <c r="IX429" i="3"/>
  <c r="IR429" i="3"/>
  <c r="DS429" i="3"/>
  <c r="DG429" i="3"/>
  <c r="LC428" i="3"/>
  <c r="KK428" i="3"/>
  <c r="KE428" i="3"/>
  <c r="JY428" i="3"/>
  <c r="DA428" i="3"/>
  <c r="LL427" i="3"/>
  <c r="KT427" i="3"/>
  <c r="KN427" i="3"/>
  <c r="KH427" i="3"/>
  <c r="EB427" i="3"/>
  <c r="DD427" i="3"/>
  <c r="LL429" i="3"/>
  <c r="KE429" i="3"/>
  <c r="JS429" i="3"/>
  <c r="IL429" i="3"/>
  <c r="GG429" i="3"/>
  <c r="EN429" i="3"/>
  <c r="EH429" i="3"/>
  <c r="BH429" i="3"/>
  <c r="R429" i="3"/>
  <c r="IO428" i="3"/>
  <c r="II428" i="3"/>
  <c r="IC428" i="3"/>
  <c r="FL428" i="3"/>
  <c r="EN428" i="3"/>
  <c r="BW428" i="3"/>
  <c r="BE428" i="3"/>
  <c r="AY428" i="3"/>
  <c r="AS428" i="3"/>
  <c r="O428" i="3"/>
  <c r="JP427" i="3"/>
  <c r="IX427" i="3"/>
  <c r="IR427" i="3"/>
  <c r="IL427" i="3"/>
  <c r="FU427" i="3"/>
  <c r="EW427" i="3"/>
  <c r="CF427" i="3"/>
  <c r="BN427" i="3"/>
  <c r="BH427" i="3"/>
  <c r="BB427" i="3"/>
  <c r="AG426" i="3"/>
  <c r="FI424" i="3"/>
  <c r="FC424" i="3"/>
  <c r="EK424" i="3"/>
  <c r="EE424" i="3"/>
  <c r="BT424" i="3"/>
  <c r="AD424" i="3"/>
  <c r="X424" i="3"/>
  <c r="R424" i="3"/>
  <c r="L424" i="3"/>
  <c r="F424" i="3"/>
  <c r="JA423" i="3"/>
  <c r="IC423" i="3"/>
  <c r="HH423" i="3"/>
  <c r="HB423" i="3"/>
  <c r="GV423" i="3"/>
  <c r="GP423" i="3"/>
  <c r="GJ423" i="3"/>
  <c r="DY423" i="3"/>
  <c r="JV422" i="3"/>
  <c r="GD422" i="3"/>
  <c r="CL422" i="3"/>
  <c r="U422" i="3"/>
  <c r="LL421" i="3"/>
  <c r="KQ421" i="3"/>
  <c r="KK421" i="3"/>
  <c r="KE421" i="3"/>
  <c r="HT421" i="3"/>
  <c r="GY421" i="3"/>
  <c r="GS421" i="3"/>
  <c r="GM421" i="3"/>
  <c r="EB421" i="3"/>
  <c r="DG421" i="3"/>
  <c r="DA421" i="3"/>
  <c r="CU421" i="3"/>
  <c r="JM420" i="3"/>
  <c r="FU420" i="3"/>
  <c r="CC420" i="3"/>
  <c r="LR419" i="3"/>
  <c r="HZ419" i="3"/>
  <c r="EH419" i="3"/>
  <c r="AP419" i="3"/>
  <c r="KE418" i="3"/>
  <c r="JJ418" i="3"/>
  <c r="JD418" i="3"/>
  <c r="IX418" i="3"/>
  <c r="GM418" i="3"/>
  <c r="FR418" i="3"/>
  <c r="FL418" i="3"/>
  <c r="FF418" i="3"/>
  <c r="CU418" i="3"/>
  <c r="BZ418" i="3"/>
  <c r="BT418" i="3"/>
  <c r="BN418" i="3"/>
  <c r="JM417" i="3"/>
  <c r="FU417" i="3"/>
  <c r="CC417" i="3"/>
  <c r="LR416" i="3"/>
  <c r="HZ416" i="3"/>
  <c r="EH416" i="3"/>
  <c r="AP416" i="3"/>
  <c r="KE415" i="3"/>
  <c r="JJ415" i="3"/>
  <c r="JD415" i="3"/>
  <c r="IX415" i="3"/>
  <c r="GM415" i="3"/>
  <c r="FR415" i="3"/>
  <c r="FL415" i="3"/>
  <c r="FF415" i="3"/>
  <c r="CU415" i="3"/>
  <c r="BZ415" i="3"/>
  <c r="BT415" i="3"/>
  <c r="BN415" i="3"/>
  <c r="JM414" i="3"/>
  <c r="FU414" i="3"/>
  <c r="CC414" i="3"/>
  <c r="LR413" i="3"/>
  <c r="JG413" i="3"/>
  <c r="IL413" i="3"/>
  <c r="IF413" i="3"/>
  <c r="HZ413" i="3"/>
  <c r="FO413" i="3"/>
  <c r="ET413" i="3"/>
  <c r="EN413" i="3"/>
  <c r="EH413" i="3"/>
  <c r="BW413" i="3"/>
  <c r="BB413" i="3"/>
  <c r="AV413" i="3"/>
  <c r="AP413" i="3"/>
  <c r="KN412" i="3"/>
  <c r="GV412" i="3"/>
  <c r="DD412" i="3"/>
  <c r="R412" i="3"/>
  <c r="L412" i="3"/>
  <c r="F412" i="3"/>
  <c r="JM411" i="3"/>
  <c r="IR411" i="3"/>
  <c r="IL411" i="3"/>
  <c r="IF411" i="3"/>
  <c r="ET411" i="3"/>
  <c r="EN411" i="3"/>
  <c r="BB411" i="3"/>
  <c r="AV411" i="3"/>
  <c r="KQ410" i="3"/>
  <c r="KK410" i="3"/>
  <c r="HN410" i="3"/>
  <c r="GP410" i="3"/>
  <c r="DY410" i="3"/>
  <c r="DS410" i="3"/>
  <c r="DG410" i="3"/>
  <c r="DA410" i="3"/>
  <c r="LF409" i="3"/>
  <c r="KZ409" i="3"/>
  <c r="KN409" i="3"/>
  <c r="KH409" i="3"/>
  <c r="HK409" i="3"/>
  <c r="GM409" i="3"/>
  <c r="DV409" i="3"/>
  <c r="DP409" i="3"/>
  <c r="DD409" i="3"/>
  <c r="CX409" i="3"/>
  <c r="JD408" i="3"/>
  <c r="IX408" i="3"/>
  <c r="IL408" i="3"/>
  <c r="IF408" i="3"/>
  <c r="FI408" i="3"/>
  <c r="EK408" i="3"/>
  <c r="BT408" i="3"/>
  <c r="BN408" i="3"/>
  <c r="BB408" i="3"/>
  <c r="AV408" i="3"/>
  <c r="LF407" i="3"/>
  <c r="KH407" i="3"/>
  <c r="HQ407" i="3"/>
  <c r="HK407" i="3"/>
  <c r="GY407" i="3"/>
  <c r="GS407" i="3"/>
  <c r="DV407" i="3"/>
  <c r="CX407" i="3"/>
  <c r="LC406" i="3"/>
  <c r="KE406" i="3"/>
  <c r="HN406" i="3"/>
  <c r="HH406" i="3"/>
  <c r="GV406" i="3"/>
  <c r="GP406" i="3"/>
  <c r="DS406" i="3"/>
  <c r="CU406" i="3"/>
  <c r="JA405" i="3"/>
  <c r="IC405" i="3"/>
  <c r="FL405" i="3"/>
  <c r="FF405" i="3"/>
  <c r="ET405" i="3"/>
  <c r="EN405" i="3"/>
  <c r="BQ405" i="3"/>
  <c r="AS405" i="3"/>
  <c r="KE404" i="3"/>
  <c r="JG404" i="3"/>
  <c r="GP404" i="3"/>
  <c r="GJ404" i="3"/>
  <c r="FX404" i="3"/>
  <c r="FR404" i="3"/>
  <c r="CU404" i="3"/>
  <c r="BW404" i="3"/>
  <c r="R404" i="3"/>
  <c r="LR403" i="3"/>
  <c r="LF403" i="3"/>
  <c r="KZ403" i="3"/>
  <c r="IC403" i="3"/>
  <c r="HE403" i="3"/>
  <c r="EN403" i="3"/>
  <c r="EH403" i="3"/>
  <c r="DV403" i="3"/>
  <c r="CX403" i="3"/>
  <c r="AD403" i="3"/>
  <c r="X403" i="3"/>
  <c r="L403" i="3"/>
  <c r="F403" i="3"/>
  <c r="LL402" i="3"/>
  <c r="IO402" i="3"/>
  <c r="II402" i="3"/>
  <c r="HW402" i="3"/>
  <c r="HQ402" i="3"/>
  <c r="EZ402" i="3"/>
  <c r="EB402" i="3"/>
  <c r="BE402" i="3"/>
  <c r="AY402" i="3"/>
  <c r="LR401" i="3"/>
  <c r="KT401" i="3"/>
  <c r="HW401" i="3"/>
  <c r="HQ401" i="3"/>
  <c r="HE401" i="3"/>
  <c r="GY401" i="3"/>
  <c r="EH401" i="3"/>
  <c r="DJ401" i="3"/>
  <c r="AM401" i="3"/>
  <c r="LO400" i="3"/>
  <c r="KQ400" i="3"/>
  <c r="HT400" i="3"/>
  <c r="HN400" i="3"/>
  <c r="HB400" i="3"/>
  <c r="GV400" i="3"/>
  <c r="EE400" i="3"/>
  <c r="DG400" i="3"/>
  <c r="R400" i="3"/>
  <c r="KB399" i="3"/>
  <c r="JD399" i="3"/>
  <c r="GG399" i="3"/>
  <c r="GA399" i="3"/>
  <c r="FO399" i="3"/>
  <c r="FI399" i="3"/>
  <c r="CR399" i="3"/>
  <c r="BT399" i="3"/>
  <c r="LC398" i="3"/>
  <c r="KW398" i="3"/>
  <c r="KK398" i="3"/>
  <c r="KE398" i="3"/>
  <c r="HN398" i="3"/>
  <c r="GP398" i="3"/>
  <c r="DS398" i="3"/>
  <c r="DM398" i="3"/>
  <c r="DA398" i="3"/>
  <c r="CU398" i="3"/>
  <c r="AG398" i="3"/>
  <c r="I398" i="3"/>
  <c r="LO397" i="3"/>
  <c r="LI397" i="3"/>
  <c r="IR397" i="3"/>
  <c r="HT397" i="3"/>
  <c r="DA397" i="3"/>
  <c r="CU397" i="3"/>
  <c r="CI397" i="3"/>
  <c r="CC397" i="3"/>
  <c r="X397" i="3"/>
  <c r="R397" i="3"/>
  <c r="JS396" i="3"/>
  <c r="JM396" i="3"/>
  <c r="JA396" i="3"/>
  <c r="IU396" i="3"/>
  <c r="GD396" i="3"/>
  <c r="FF396" i="3"/>
  <c r="JA395" i="3"/>
  <c r="IU395" i="3"/>
  <c r="II395" i="3"/>
  <c r="IC395" i="3"/>
  <c r="DV395" i="3"/>
  <c r="BW395" i="3"/>
  <c r="LO393" i="3"/>
  <c r="KH393" i="3"/>
  <c r="JV393" i="3"/>
  <c r="JP393" i="3"/>
  <c r="EQ393" i="3"/>
  <c r="EK393" i="3"/>
  <c r="EE393" i="3"/>
  <c r="CX393" i="3"/>
  <c r="CL393" i="3"/>
  <c r="CF393" i="3"/>
  <c r="KB392" i="3"/>
  <c r="JV392" i="3"/>
  <c r="JP392" i="3"/>
  <c r="II392" i="3"/>
  <c r="HW392" i="3"/>
  <c r="HQ392" i="3"/>
  <c r="CR392" i="3"/>
  <c r="LC429" i="3"/>
  <c r="KW429" i="3"/>
  <c r="KQ429" i="3"/>
  <c r="FR429" i="3"/>
  <c r="FL429" i="3"/>
  <c r="FF429" i="3"/>
  <c r="DM429" i="3"/>
  <c r="DS428" i="3"/>
  <c r="CU428" i="3"/>
  <c r="CO428" i="3"/>
  <c r="DJ427" i="3"/>
  <c r="CX427" i="3"/>
  <c r="LC426" i="3"/>
  <c r="KW426" i="3"/>
  <c r="LR429" i="3"/>
  <c r="JY429" i="3"/>
  <c r="HZ429" i="3"/>
  <c r="HT429" i="3"/>
  <c r="GM429" i="3"/>
  <c r="GA429" i="3"/>
  <c r="ET429" i="3"/>
  <c r="BB429" i="3"/>
  <c r="AV429" i="3"/>
  <c r="JG428" i="3"/>
  <c r="X427" i="3"/>
  <c r="JY426" i="3"/>
  <c r="JG426" i="3"/>
  <c r="JA426" i="3"/>
  <c r="IU426" i="3"/>
  <c r="GD426" i="3"/>
  <c r="FF426" i="3"/>
  <c r="CO426" i="3"/>
  <c r="BW426" i="3"/>
  <c r="BQ426" i="3"/>
  <c r="BK426" i="3"/>
  <c r="LO425" i="3"/>
  <c r="KQ425" i="3"/>
  <c r="HZ425" i="3"/>
  <c r="HH425" i="3"/>
  <c r="HB425" i="3"/>
  <c r="GV425" i="3"/>
  <c r="EE425" i="3"/>
  <c r="DG425" i="3"/>
  <c r="LO424" i="3"/>
  <c r="JD424" i="3"/>
  <c r="LF429" i="3"/>
  <c r="KT429" i="3"/>
  <c r="KN429" i="3"/>
  <c r="JG429" i="3"/>
  <c r="JA429" i="3"/>
  <c r="IU429" i="3"/>
  <c r="HN429" i="3"/>
  <c r="HB429" i="3"/>
  <c r="GV429" i="3"/>
  <c r="FO429" i="3"/>
  <c r="FI429" i="3"/>
  <c r="FC429" i="3"/>
  <c r="DV429" i="3"/>
  <c r="DP429" i="3"/>
  <c r="DJ429" i="3"/>
  <c r="BW429" i="3"/>
  <c r="KZ428" i="3"/>
  <c r="KB428" i="3"/>
  <c r="HK428" i="3"/>
  <c r="GS428" i="3"/>
  <c r="GM428" i="3"/>
  <c r="GG428" i="3"/>
  <c r="DP428" i="3"/>
  <c r="CR428" i="3"/>
  <c r="LI427" i="3"/>
  <c r="KK427" i="3"/>
  <c r="HT427" i="3"/>
  <c r="HB427" i="3"/>
  <c r="GV427" i="3"/>
  <c r="GP427" i="3"/>
  <c r="DY427" i="3"/>
  <c r="DA427" i="3"/>
  <c r="LR426" i="3"/>
  <c r="KT426" i="3"/>
  <c r="IC426" i="3"/>
  <c r="HK426" i="3"/>
  <c r="HE426" i="3"/>
  <c r="GY426" i="3"/>
  <c r="EH426" i="3"/>
  <c r="DJ426" i="3"/>
  <c r="AS426" i="3"/>
  <c r="I426" i="3"/>
  <c r="JS425" i="3"/>
  <c r="IU425" i="3"/>
  <c r="GD425" i="3"/>
  <c r="FL425" i="3"/>
  <c r="FF425" i="3"/>
  <c r="EZ425" i="3"/>
  <c r="CI425" i="3"/>
  <c r="BK425" i="3"/>
  <c r="AM425" i="3"/>
  <c r="AG425" i="3"/>
  <c r="O425" i="3"/>
  <c r="I425" i="3"/>
  <c r="KQ424" i="3"/>
  <c r="KK424" i="3"/>
  <c r="KE424" i="3"/>
  <c r="HT424" i="3"/>
  <c r="GV424" i="3"/>
  <c r="FX424" i="3"/>
  <c r="DG424" i="3"/>
  <c r="DA424" i="3"/>
  <c r="CU424" i="3"/>
  <c r="KZ423" i="3"/>
  <c r="KT423" i="3"/>
  <c r="KN423" i="3"/>
  <c r="KH423" i="3"/>
  <c r="KB423" i="3"/>
  <c r="HQ423" i="3"/>
  <c r="FL423" i="3"/>
  <c r="FF423" i="3"/>
  <c r="EZ423" i="3"/>
  <c r="CO423" i="3"/>
  <c r="BT423" i="3"/>
  <c r="BN423" i="3"/>
  <c r="BH423" i="3"/>
  <c r="L423" i="3"/>
  <c r="LI422" i="3"/>
  <c r="LC422" i="3"/>
  <c r="KW422" i="3"/>
  <c r="IL422" i="3"/>
  <c r="HQ422" i="3"/>
  <c r="HK422" i="3"/>
  <c r="HE422" i="3"/>
  <c r="ET422" i="3"/>
  <c r="DY422" i="3"/>
  <c r="DS422" i="3"/>
  <c r="DM422" i="3"/>
  <c r="BB422" i="3"/>
  <c r="I422" i="3"/>
  <c r="KZ421" i="3"/>
  <c r="HH421" i="3"/>
  <c r="DP421" i="3"/>
  <c r="KZ420" i="3"/>
  <c r="KT420" i="3"/>
  <c r="KN420" i="3"/>
  <c r="IC420" i="3"/>
  <c r="HH420" i="3"/>
  <c r="HB420" i="3"/>
  <c r="GV420" i="3"/>
  <c r="EK420" i="3"/>
  <c r="DP420" i="3"/>
  <c r="DJ420" i="3"/>
  <c r="DD420" i="3"/>
  <c r="AS420" i="3"/>
  <c r="AG420" i="3"/>
  <c r="AA420" i="3"/>
  <c r="KH419" i="3"/>
  <c r="JM419" i="3"/>
  <c r="JG419" i="3"/>
  <c r="JA419" i="3"/>
  <c r="GP419" i="3"/>
  <c r="FU419" i="3"/>
  <c r="FO419" i="3"/>
  <c r="FI419" i="3"/>
  <c r="CX419" i="3"/>
  <c r="CC419" i="3"/>
  <c r="BW419" i="3"/>
  <c r="BQ419" i="3"/>
  <c r="JS418" i="3"/>
  <c r="GA418" i="3"/>
  <c r="CI418" i="3"/>
  <c r="R418" i="3"/>
  <c r="KZ417" i="3"/>
  <c r="KT417" i="3"/>
  <c r="KN417" i="3"/>
  <c r="IC417" i="3"/>
  <c r="HH417" i="3"/>
  <c r="HB417" i="3"/>
  <c r="GV417" i="3"/>
  <c r="EK417" i="3"/>
  <c r="DP417" i="3"/>
  <c r="DJ417" i="3"/>
  <c r="DD417" i="3"/>
  <c r="CX417" i="3"/>
  <c r="AS417" i="3"/>
  <c r="AG417" i="3"/>
  <c r="AA417" i="3"/>
  <c r="U417" i="3"/>
  <c r="KH416" i="3"/>
  <c r="JM416" i="3"/>
  <c r="JG416" i="3"/>
  <c r="JA416" i="3"/>
  <c r="IU416" i="3"/>
  <c r="GP416" i="3"/>
  <c r="FU416" i="3"/>
  <c r="FO416" i="3"/>
  <c r="FI416" i="3"/>
  <c r="FC416" i="3"/>
  <c r="CX416" i="3"/>
  <c r="CC416" i="3"/>
  <c r="BW416" i="3"/>
  <c r="BQ416" i="3"/>
  <c r="BK416" i="3"/>
  <c r="JS415" i="3"/>
  <c r="GA415" i="3"/>
  <c r="CI415" i="3"/>
  <c r="R415" i="3"/>
  <c r="KZ414" i="3"/>
  <c r="KT414" i="3"/>
  <c r="KN414" i="3"/>
  <c r="KH414" i="3"/>
  <c r="IC414" i="3"/>
  <c r="HH414" i="3"/>
  <c r="HB414" i="3"/>
  <c r="GV414" i="3"/>
  <c r="GP414" i="3"/>
  <c r="EK414" i="3"/>
  <c r="DP414" i="3"/>
  <c r="DJ414" i="3"/>
  <c r="DD414" i="3"/>
  <c r="CX414" i="3"/>
  <c r="AS414" i="3"/>
  <c r="AG414" i="3"/>
  <c r="AA414" i="3"/>
  <c r="U414" i="3"/>
  <c r="IU413" i="3"/>
  <c r="FC413" i="3"/>
  <c r="BK413" i="3"/>
  <c r="LO412" i="3"/>
  <c r="LI412" i="3"/>
  <c r="JD412" i="3"/>
  <c r="II412" i="3"/>
  <c r="IC412" i="3"/>
  <c r="HW412" i="3"/>
  <c r="HQ412" i="3"/>
  <c r="FL412" i="3"/>
  <c r="EQ412" i="3"/>
  <c r="EK412" i="3"/>
  <c r="EE412" i="3"/>
  <c r="DY412" i="3"/>
  <c r="BT412" i="3"/>
  <c r="AY412" i="3"/>
  <c r="AS412" i="3"/>
  <c r="AM412" i="3"/>
  <c r="AA412" i="3"/>
  <c r="JA411" i="3"/>
  <c r="FI411" i="3"/>
  <c r="BQ411" i="3"/>
  <c r="LF410" i="3"/>
  <c r="JM410" i="3"/>
  <c r="JG410" i="3"/>
  <c r="IU410" i="3"/>
  <c r="IO410" i="3"/>
  <c r="FR410" i="3"/>
  <c r="ET410" i="3"/>
  <c r="CC410" i="3"/>
  <c r="BW410" i="3"/>
  <c r="BK410" i="3"/>
  <c r="BE410" i="3"/>
  <c r="U410" i="3"/>
  <c r="JJ409" i="3"/>
  <c r="JD409" i="3"/>
  <c r="IR409" i="3"/>
  <c r="IL409" i="3"/>
  <c r="FO409" i="3"/>
  <c r="EQ409" i="3"/>
  <c r="BZ409" i="3"/>
  <c r="BT409" i="3"/>
  <c r="BH409" i="3"/>
  <c r="BB409" i="3"/>
  <c r="R409" i="3"/>
  <c r="KW408" i="3"/>
  <c r="JY408" i="3"/>
  <c r="HH408" i="3"/>
  <c r="HB408" i="3"/>
  <c r="GP408" i="3"/>
  <c r="GJ408" i="3"/>
  <c r="DM408" i="3"/>
  <c r="CO408" i="3"/>
  <c r="AG408" i="3"/>
  <c r="U408" i="3"/>
  <c r="O408" i="3"/>
  <c r="JJ407" i="3"/>
  <c r="IL407" i="3"/>
  <c r="FU407" i="3"/>
  <c r="FO407" i="3"/>
  <c r="FC407" i="3"/>
  <c r="EW407" i="3"/>
  <c r="BZ407" i="3"/>
  <c r="BB407" i="3"/>
  <c r="AD407" i="3"/>
  <c r="X407" i="3"/>
  <c r="JG406" i="3"/>
  <c r="II406" i="3"/>
  <c r="FR406" i="3"/>
  <c r="FL406" i="3"/>
  <c r="EZ406" i="3"/>
  <c r="ET406" i="3"/>
  <c r="BW406" i="3"/>
  <c r="AY406" i="3"/>
  <c r="AA406" i="3"/>
  <c r="U406" i="3"/>
  <c r="KZ405" i="3"/>
  <c r="KT405" i="3"/>
  <c r="KH405" i="3"/>
  <c r="KB405" i="3"/>
  <c r="HE405" i="3"/>
  <c r="GG405" i="3"/>
  <c r="DP405" i="3"/>
  <c r="DJ405" i="3"/>
  <c r="CX405" i="3"/>
  <c r="CR405" i="3"/>
  <c r="L405" i="3"/>
  <c r="LL404" i="3"/>
  <c r="LF404" i="3"/>
  <c r="II404" i="3"/>
  <c r="HK404" i="3"/>
  <c r="ET404" i="3"/>
  <c r="EN404" i="3"/>
  <c r="EB404" i="3"/>
  <c r="DV404" i="3"/>
  <c r="AY404" i="3"/>
  <c r="KB403" i="3"/>
  <c r="JV403" i="3"/>
  <c r="JJ403" i="3"/>
  <c r="JD403" i="3"/>
  <c r="GG403" i="3"/>
  <c r="FI403" i="3"/>
  <c r="BZ403" i="3"/>
  <c r="BB403" i="3"/>
  <c r="KN402" i="3"/>
  <c r="JP402" i="3"/>
  <c r="GS402" i="3"/>
  <c r="GM402" i="3"/>
  <c r="GA402" i="3"/>
  <c r="FU402" i="3"/>
  <c r="DD402" i="3"/>
  <c r="CF402" i="3"/>
  <c r="AA402" i="3"/>
  <c r="JV401" i="3"/>
  <c r="IX401" i="3"/>
  <c r="GA401" i="3"/>
  <c r="FU401" i="3"/>
  <c r="FI401" i="3"/>
  <c r="FC401" i="3"/>
  <c r="CL401" i="3"/>
  <c r="BN401" i="3"/>
  <c r="X401" i="3"/>
  <c r="R401" i="3"/>
  <c r="JS400" i="3"/>
  <c r="IU400" i="3"/>
  <c r="FX400" i="3"/>
  <c r="FR400" i="3"/>
  <c r="FF400" i="3"/>
  <c r="EZ400" i="3"/>
  <c r="CI400" i="3"/>
  <c r="BK400" i="3"/>
  <c r="LO399" i="3"/>
  <c r="LC399" i="3"/>
  <c r="KW399" i="3"/>
  <c r="IF399" i="3"/>
  <c r="HH399" i="3"/>
  <c r="EK399" i="3"/>
  <c r="EE399" i="3"/>
  <c r="DS399" i="3"/>
  <c r="DM399" i="3"/>
  <c r="AV399" i="3"/>
  <c r="L399" i="3"/>
  <c r="JG398" i="3"/>
  <c r="JA398" i="3"/>
  <c r="IO398" i="3"/>
  <c r="II398" i="3"/>
  <c r="FR398" i="3"/>
  <c r="ET398" i="3"/>
  <c r="BW398" i="3"/>
  <c r="BQ398" i="3"/>
  <c r="BE398" i="3"/>
  <c r="AY398" i="3"/>
  <c r="KK397" i="3"/>
  <c r="KE397" i="3"/>
  <c r="JS397" i="3"/>
  <c r="JM397" i="3"/>
  <c r="GV397" i="3"/>
  <c r="FX397" i="3"/>
  <c r="HE395" i="3"/>
  <c r="GY395" i="3"/>
  <c r="GM395" i="3"/>
  <c r="GG395" i="3"/>
  <c r="FO395" i="3"/>
  <c r="EE396" i="3"/>
  <c r="DY396" i="3"/>
  <c r="DM396" i="3"/>
  <c r="AP396" i="3"/>
  <c r="KZ395" i="3"/>
  <c r="KB395" i="3"/>
  <c r="BB395" i="3"/>
  <c r="AD395" i="3"/>
  <c r="X395" i="3"/>
  <c r="II393" i="3"/>
  <c r="IC393" i="3"/>
  <c r="HW393" i="3"/>
  <c r="GP393" i="3"/>
  <c r="GD393" i="3"/>
  <c r="FX393" i="3"/>
  <c r="AY393" i="3"/>
  <c r="AS393" i="3"/>
  <c r="AM393" i="3"/>
  <c r="I393" i="3"/>
  <c r="LO392" i="3"/>
  <c r="LI392" i="3"/>
  <c r="GJ392" i="3"/>
  <c r="GD392" i="3"/>
  <c r="FX392" i="3"/>
  <c r="EQ392" i="3"/>
  <c r="EE392" i="3"/>
  <c r="DY392" i="3"/>
  <c r="HK429" i="3"/>
  <c r="HE429" i="3"/>
  <c r="GY429" i="3"/>
  <c r="HH428" i="3"/>
  <c r="GJ428" i="3"/>
  <c r="HQ427" i="3"/>
  <c r="GS427" i="3"/>
  <c r="BT421" i="3"/>
  <c r="AD421" i="3"/>
  <c r="X421" i="3"/>
  <c r="R421" i="3"/>
  <c r="L421" i="3"/>
  <c r="AD271" i="3"/>
  <c r="X271" i="3"/>
  <c r="R271" i="3"/>
  <c r="KT269" i="3"/>
  <c r="ET269" i="3"/>
  <c r="CL392" i="3"/>
  <c r="CF392" i="3"/>
  <c r="AY392" i="3"/>
  <c r="AM392" i="3"/>
  <c r="I392" i="3"/>
  <c r="KH391" i="3"/>
  <c r="II391" i="3"/>
  <c r="GP391" i="3"/>
  <c r="EQ391" i="3"/>
  <c r="CX391" i="3"/>
  <c r="AY391" i="3"/>
  <c r="AA391" i="3"/>
  <c r="U391" i="3"/>
  <c r="LR390" i="3"/>
  <c r="KK390" i="3"/>
  <c r="JY390" i="3"/>
  <c r="JS390" i="3"/>
  <c r="IL390" i="3"/>
  <c r="IF390" i="3"/>
  <c r="HZ390" i="3"/>
  <c r="GS390" i="3"/>
  <c r="GG390" i="3"/>
  <c r="GA390" i="3"/>
  <c r="ET390" i="3"/>
  <c r="EN390" i="3"/>
  <c r="EH390" i="3"/>
  <c r="DA390" i="3"/>
  <c r="CO390" i="3"/>
  <c r="CI390" i="3"/>
  <c r="AP390" i="3"/>
  <c r="L390" i="3"/>
  <c r="JV389" i="3"/>
  <c r="IX389" i="3"/>
  <c r="GA389" i="3"/>
  <c r="FU389" i="3"/>
  <c r="FI389" i="3"/>
  <c r="FC389" i="3"/>
  <c r="CL389" i="3"/>
  <c r="BN389" i="3"/>
  <c r="R389" i="3"/>
  <c r="L389" i="3"/>
  <c r="KT388" i="3"/>
  <c r="KN388" i="3"/>
  <c r="KB388" i="3"/>
  <c r="JV388" i="3"/>
  <c r="GY388" i="3"/>
  <c r="GA388" i="3"/>
  <c r="DV388" i="3"/>
  <c r="DP388" i="3"/>
  <c r="DJ388" i="3"/>
  <c r="CC388" i="3"/>
  <c r="BQ388" i="3"/>
  <c r="BK388" i="3"/>
  <c r="R388" i="3"/>
  <c r="LR387" i="3"/>
  <c r="LL387" i="3"/>
  <c r="KE387" i="3"/>
  <c r="JY387" i="3"/>
  <c r="JS387" i="3"/>
  <c r="IL387" i="3"/>
  <c r="HZ387" i="3"/>
  <c r="HT387" i="3"/>
  <c r="GM387" i="3"/>
  <c r="GG387" i="3"/>
  <c r="GA387" i="3"/>
  <c r="ET387" i="3"/>
  <c r="EH387" i="3"/>
  <c r="EB387" i="3"/>
  <c r="CU387" i="3"/>
  <c r="CO387" i="3"/>
  <c r="CI387" i="3"/>
  <c r="BB387" i="3"/>
  <c r="AP387" i="3"/>
  <c r="F387" i="3"/>
  <c r="JP386" i="3"/>
  <c r="IR386" i="3"/>
  <c r="GA386" i="3"/>
  <c r="FU386" i="3"/>
  <c r="FI386" i="3"/>
  <c r="FC386" i="3"/>
  <c r="CF386" i="3"/>
  <c r="BH386" i="3"/>
  <c r="X386" i="3"/>
  <c r="R386" i="3"/>
  <c r="JM385" i="3"/>
  <c r="IO385" i="3"/>
  <c r="FX385" i="3"/>
  <c r="FR385" i="3"/>
  <c r="FF385" i="3"/>
  <c r="EZ385" i="3"/>
  <c r="CC385" i="3"/>
  <c r="BE385" i="3"/>
  <c r="LF384" i="3"/>
  <c r="KZ384" i="3"/>
  <c r="KN384" i="3"/>
  <c r="KH384" i="3"/>
  <c r="HK384" i="3"/>
  <c r="GM384" i="3"/>
  <c r="DV384" i="3"/>
  <c r="DP384" i="3"/>
  <c r="DD384" i="3"/>
  <c r="CX384" i="3"/>
  <c r="JD383" i="3"/>
  <c r="IX383" i="3"/>
  <c r="IL383" i="3"/>
  <c r="IF383" i="3"/>
  <c r="FI383" i="3"/>
  <c r="EK383" i="3"/>
  <c r="BT383" i="3"/>
  <c r="BN383" i="3"/>
  <c r="BB383" i="3"/>
  <c r="AV383" i="3"/>
  <c r="X383" i="3"/>
  <c r="KQ382" i="3"/>
  <c r="IR382" i="3"/>
  <c r="HT382" i="3"/>
  <c r="CL382" i="3"/>
  <c r="LI381" i="3"/>
  <c r="FO381" i="3"/>
  <c r="EW381" i="3"/>
  <c r="GY380" i="3"/>
  <c r="GS380" i="3"/>
  <c r="GG380" i="3"/>
  <c r="GA380" i="3"/>
  <c r="LC379" i="3"/>
  <c r="KW379" i="3"/>
  <c r="KQ379" i="3"/>
  <c r="EK379" i="3"/>
  <c r="DS379" i="3"/>
  <c r="DM379" i="3"/>
  <c r="DG379" i="3"/>
  <c r="L379" i="3"/>
  <c r="JG378" i="3"/>
  <c r="IO378" i="3"/>
  <c r="II378" i="3"/>
  <c r="IC378" i="3"/>
  <c r="BW378" i="3"/>
  <c r="BE378" i="3"/>
  <c r="AY378" i="3"/>
  <c r="AS378" i="3"/>
  <c r="KK377" i="3"/>
  <c r="JS377" i="3"/>
  <c r="JM377" i="3"/>
  <c r="JG377" i="3"/>
  <c r="DA377" i="3"/>
  <c r="CI377" i="3"/>
  <c r="CC377" i="3"/>
  <c r="BW377" i="3"/>
  <c r="X377" i="3"/>
  <c r="JS376" i="3"/>
  <c r="JA376" i="3"/>
  <c r="IU376" i="3"/>
  <c r="IO376" i="3"/>
  <c r="GD376" i="3"/>
  <c r="FF376" i="3"/>
  <c r="CI376" i="3"/>
  <c r="BQ376" i="3"/>
  <c r="BK376" i="3"/>
  <c r="BE376" i="3"/>
  <c r="KZ375" i="3"/>
  <c r="KB375" i="3"/>
  <c r="HE375" i="3"/>
  <c r="GM375" i="3"/>
  <c r="GG375" i="3"/>
  <c r="GA375" i="3"/>
  <c r="DP375" i="3"/>
  <c r="CR375" i="3"/>
  <c r="R375" i="3"/>
  <c r="L375" i="3"/>
  <c r="LF374" i="3"/>
  <c r="II374" i="3"/>
  <c r="HQ374" i="3"/>
  <c r="HK374" i="3"/>
  <c r="HE374" i="3"/>
  <c r="GS374" i="3"/>
  <c r="GM374" i="3"/>
  <c r="DV374" i="3"/>
  <c r="AD374" i="3"/>
  <c r="X374" i="3"/>
  <c r="L374" i="3"/>
  <c r="F374" i="3"/>
  <c r="IO373" i="3"/>
  <c r="II373" i="3"/>
  <c r="HW373" i="3"/>
  <c r="HQ373" i="3"/>
  <c r="EZ373" i="3"/>
  <c r="BE373" i="3"/>
  <c r="AY373" i="3"/>
  <c r="LR372" i="3"/>
  <c r="KT372" i="3"/>
  <c r="HW372" i="3"/>
  <c r="HE372" i="3"/>
  <c r="GY372" i="3"/>
  <c r="EH372" i="3"/>
  <c r="DJ372" i="3"/>
  <c r="AM372" i="3"/>
  <c r="KB371" i="3"/>
  <c r="IC371" i="3"/>
  <c r="GJ371" i="3"/>
  <c r="EK371" i="3"/>
  <c r="CR371" i="3"/>
  <c r="BT371" i="3"/>
  <c r="AD371" i="3"/>
  <c r="LC370" i="3"/>
  <c r="KK370" i="3"/>
  <c r="KE370" i="3"/>
  <c r="JY370" i="3"/>
  <c r="JS370" i="3"/>
  <c r="HN370" i="3"/>
  <c r="GP370" i="3"/>
  <c r="FR370" i="3"/>
  <c r="FF370" i="3"/>
  <c r="DA370" i="3"/>
  <c r="CU370" i="3"/>
  <c r="CO370" i="3"/>
  <c r="CI370" i="3"/>
  <c r="CC370" i="3"/>
  <c r="X370" i="3"/>
  <c r="R370" i="3"/>
  <c r="JS369" i="3"/>
  <c r="JM369" i="3"/>
  <c r="JA369" i="3"/>
  <c r="IU369" i="3"/>
  <c r="FX369" i="3"/>
  <c r="EZ369" i="3"/>
  <c r="CI369" i="3"/>
  <c r="CC369" i="3"/>
  <c r="BQ369" i="3"/>
  <c r="BK369" i="3"/>
  <c r="O369" i="3"/>
  <c r="KT368" i="3"/>
  <c r="JV368" i="3"/>
  <c r="HE368" i="3"/>
  <c r="GY368" i="3"/>
  <c r="GM368" i="3"/>
  <c r="GG368" i="3"/>
  <c r="DJ368" i="3"/>
  <c r="CL368" i="3"/>
  <c r="AD368" i="3"/>
  <c r="R368" i="3"/>
  <c r="L368" i="3"/>
  <c r="KZ367" i="3"/>
  <c r="II367" i="3"/>
  <c r="IC367" i="3"/>
  <c r="HW367" i="3"/>
  <c r="HQ367" i="3"/>
  <c r="HK367" i="3"/>
  <c r="EN367" i="3"/>
  <c r="DP367" i="3"/>
  <c r="AY367" i="3"/>
  <c r="AS367" i="3"/>
  <c r="JJ366" i="3"/>
  <c r="IL366" i="3"/>
  <c r="HZ366" i="3"/>
  <c r="FU366" i="3"/>
  <c r="FO366" i="3"/>
  <c r="FI366" i="3"/>
  <c r="FC366" i="3"/>
  <c r="EW366" i="3"/>
  <c r="BZ366" i="3"/>
  <c r="BB366" i="3"/>
  <c r="AP366" i="3"/>
  <c r="AD366" i="3"/>
  <c r="X366" i="3"/>
  <c r="KQ365" i="3"/>
  <c r="KK365" i="3"/>
  <c r="KE365" i="3"/>
  <c r="JY365" i="3"/>
  <c r="JS365" i="3"/>
  <c r="GV365" i="3"/>
  <c r="FX365" i="3"/>
  <c r="FL365" i="3"/>
  <c r="DG365" i="3"/>
  <c r="DA365" i="3"/>
  <c r="CU365" i="3"/>
  <c r="CO365" i="3"/>
  <c r="CI365" i="3"/>
  <c r="AA365" i="3"/>
  <c r="JV364" i="3"/>
  <c r="IX364" i="3"/>
  <c r="IL364" i="3"/>
  <c r="GG364" i="3"/>
  <c r="GA364" i="3"/>
  <c r="FU364" i="3"/>
  <c r="FO364" i="3"/>
  <c r="FI364" i="3"/>
  <c r="CL364" i="3"/>
  <c r="BN364" i="3"/>
  <c r="BB364" i="3"/>
  <c r="LC363" i="3"/>
  <c r="KW363" i="3"/>
  <c r="KQ363" i="3"/>
  <c r="KK363" i="3"/>
  <c r="KE363" i="3"/>
  <c r="HH363" i="3"/>
  <c r="GJ363" i="3"/>
  <c r="FX363" i="3"/>
  <c r="DS363" i="3"/>
  <c r="DM363" i="3"/>
  <c r="DG363" i="3"/>
  <c r="DA363" i="3"/>
  <c r="CU363" i="3"/>
  <c r="AA363" i="3"/>
  <c r="LO362" i="3"/>
  <c r="LI362" i="3"/>
  <c r="IL362" i="3"/>
  <c r="HN362" i="3"/>
  <c r="HB362" i="3"/>
  <c r="EW362" i="3"/>
  <c r="EQ362" i="3"/>
  <c r="EK362" i="3"/>
  <c r="EE362" i="3"/>
  <c r="DY362" i="3"/>
  <c r="BB362" i="3"/>
  <c r="X362" i="3"/>
  <c r="R362" i="3"/>
  <c r="L362" i="3"/>
  <c r="LL361" i="3"/>
  <c r="KN361" i="3"/>
  <c r="KB361" i="3"/>
  <c r="HW361" i="3"/>
  <c r="HQ361" i="3"/>
  <c r="HK361" i="3"/>
  <c r="HE361" i="3"/>
  <c r="GY361" i="3"/>
  <c r="EB361" i="3"/>
  <c r="DD361" i="3"/>
  <c r="CR361" i="3"/>
  <c r="AM361" i="3"/>
  <c r="IX360" i="3"/>
  <c r="HZ360" i="3"/>
  <c r="HN360" i="3"/>
  <c r="FI360" i="3"/>
  <c r="FC360" i="3"/>
  <c r="EW360" i="3"/>
  <c r="EQ360" i="3"/>
  <c r="EK360" i="3"/>
  <c r="BN360" i="3"/>
  <c r="AP360" i="3"/>
  <c r="KB359" i="3"/>
  <c r="JD359" i="3"/>
  <c r="GM359" i="3"/>
  <c r="GG359" i="3"/>
  <c r="FU359" i="3"/>
  <c r="FO359" i="3"/>
  <c r="CR359" i="3"/>
  <c r="BT359" i="3"/>
  <c r="AD359" i="3"/>
  <c r="LI358" i="3"/>
  <c r="LC358" i="3"/>
  <c r="KW358" i="3"/>
  <c r="KQ358" i="3"/>
  <c r="KK358" i="3"/>
  <c r="HN358" i="3"/>
  <c r="GP358" i="3"/>
  <c r="DY358" i="3"/>
  <c r="DS358" i="3"/>
  <c r="DG358" i="3"/>
  <c r="DA358" i="3"/>
  <c r="LL357" i="3"/>
  <c r="IU357" i="3"/>
  <c r="IO357" i="3"/>
  <c r="IC357" i="3"/>
  <c r="HW357" i="3"/>
  <c r="EZ357" i="3"/>
  <c r="EB357" i="3"/>
  <c r="BK357" i="3"/>
  <c r="BE357" i="3"/>
  <c r="AS357" i="3"/>
  <c r="AM357" i="3"/>
  <c r="O357" i="3"/>
  <c r="JV356" i="3"/>
  <c r="IX356" i="3"/>
  <c r="GG356" i="3"/>
  <c r="GA356" i="3"/>
  <c r="FO356" i="3"/>
  <c r="FI356" i="3"/>
  <c r="CL356" i="3"/>
  <c r="BN356" i="3"/>
  <c r="LC355" i="3"/>
  <c r="KW355" i="3"/>
  <c r="KK355" i="3"/>
  <c r="KE355" i="3"/>
  <c r="HH355" i="3"/>
  <c r="GJ355" i="3"/>
  <c r="DS355" i="3"/>
  <c r="DM355" i="3"/>
  <c r="DA355" i="3"/>
  <c r="CU355" i="3"/>
  <c r="AA355" i="3"/>
  <c r="LO354" i="3"/>
  <c r="LI354" i="3"/>
  <c r="IL354" i="3"/>
  <c r="HT354" i="3"/>
  <c r="EW354" i="3"/>
  <c r="EQ354" i="3"/>
  <c r="EE354" i="3"/>
  <c r="DY354" i="3"/>
  <c r="BH354" i="3"/>
  <c r="LO353" i="3"/>
  <c r="LI353" i="3"/>
  <c r="KW353" i="3"/>
  <c r="KQ353" i="3"/>
  <c r="HZ353" i="3"/>
  <c r="HB353" i="3"/>
  <c r="EE353" i="3"/>
  <c r="DY353" i="3"/>
  <c r="DM353" i="3"/>
  <c r="DG353" i="3"/>
  <c r="AP353" i="3"/>
  <c r="JA352" i="3"/>
  <c r="IU352" i="3"/>
  <c r="II352" i="3"/>
  <c r="IC352" i="3"/>
  <c r="FL352" i="3"/>
  <c r="EN352" i="3"/>
  <c r="BQ352" i="3"/>
  <c r="BK352" i="3"/>
  <c r="AY352" i="3"/>
  <c r="AS352" i="3"/>
  <c r="KE351" i="3"/>
  <c r="JY351" i="3"/>
  <c r="JM351" i="3"/>
  <c r="JG351" i="3"/>
  <c r="GP351" i="3"/>
  <c r="FR351" i="3"/>
  <c r="CU351" i="3"/>
  <c r="CO351" i="3"/>
  <c r="CC351" i="3"/>
  <c r="BW351" i="3"/>
  <c r="AG351" i="3"/>
  <c r="LL350" i="3"/>
  <c r="KN350" i="3"/>
  <c r="HQ350" i="3"/>
  <c r="HK350" i="3"/>
  <c r="GY350" i="3"/>
  <c r="GS350" i="3"/>
  <c r="EB350" i="3"/>
  <c r="DD350" i="3"/>
  <c r="LO349" i="3"/>
  <c r="IX349" i="3"/>
  <c r="HZ349" i="3"/>
  <c r="FC349" i="3"/>
  <c r="EW349" i="3"/>
  <c r="EK349" i="3"/>
  <c r="EE349" i="3"/>
  <c r="BN349" i="3"/>
  <c r="AP349" i="3"/>
  <c r="R349" i="3"/>
  <c r="L349" i="3"/>
  <c r="JY348" i="3"/>
  <c r="JS348" i="3"/>
  <c r="JG348" i="3"/>
  <c r="JA348" i="3"/>
  <c r="II348" i="3"/>
  <c r="IC348" i="3"/>
  <c r="HW348" i="3"/>
  <c r="FL348" i="3"/>
  <c r="BT348" i="3"/>
  <c r="JM347" i="3"/>
  <c r="JG347" i="3"/>
  <c r="JA347" i="3"/>
  <c r="IU347" i="3"/>
  <c r="GD347" i="3"/>
  <c r="ET347" i="3"/>
  <c r="CC347" i="3"/>
  <c r="BW347" i="3"/>
  <c r="BQ347" i="3"/>
  <c r="BK347" i="3"/>
  <c r="I347" i="3"/>
  <c r="KZ346" i="3"/>
  <c r="JP346" i="3"/>
  <c r="GY346" i="3"/>
  <c r="GS346" i="3"/>
  <c r="EB346" i="3"/>
  <c r="LO345" i="3"/>
  <c r="HZ345" i="3"/>
  <c r="EE345" i="3"/>
  <c r="AP345" i="3"/>
  <c r="R345" i="3"/>
  <c r="KW344" i="3"/>
  <c r="IF344" i="3"/>
  <c r="FI344" i="3"/>
  <c r="FC344" i="3"/>
  <c r="EQ344" i="3"/>
  <c r="EK344" i="3"/>
  <c r="BT344" i="3"/>
  <c r="AV344" i="3"/>
  <c r="KH343" i="3"/>
  <c r="JJ343" i="3"/>
  <c r="FR343" i="3"/>
  <c r="BZ343" i="3"/>
  <c r="IR342" i="3"/>
  <c r="EZ342" i="3"/>
  <c r="BH342" i="3"/>
  <c r="JV341" i="3"/>
  <c r="GD341" i="3"/>
  <c r="CL341" i="3"/>
  <c r="LO340" i="3"/>
  <c r="JP340" i="3"/>
  <c r="IO340" i="3"/>
  <c r="II340" i="3"/>
  <c r="IC340" i="3"/>
  <c r="HW340" i="3"/>
  <c r="FX340" i="3"/>
  <c r="EW340" i="3"/>
  <c r="EQ340" i="3"/>
  <c r="EK340" i="3"/>
  <c r="EE340" i="3"/>
  <c r="CF340" i="3"/>
  <c r="BE340" i="3"/>
  <c r="AY340" i="3"/>
  <c r="AS340" i="3"/>
  <c r="LO339" i="3"/>
  <c r="LI339" i="3"/>
  <c r="LC339" i="3"/>
  <c r="KW339" i="3"/>
  <c r="IX339" i="3"/>
  <c r="HW339" i="3"/>
  <c r="HQ339" i="3"/>
  <c r="HK339" i="3"/>
  <c r="HE339" i="3"/>
  <c r="ET339" i="3"/>
  <c r="DY339" i="3"/>
  <c r="DS339" i="3"/>
  <c r="DM339" i="3"/>
  <c r="DG339" i="3"/>
  <c r="BB339" i="3"/>
  <c r="I339" i="3"/>
  <c r="KZ338" i="3"/>
  <c r="HH338" i="3"/>
  <c r="DP338" i="3"/>
  <c r="AA338" i="3"/>
  <c r="KH337" i="3"/>
  <c r="JG337" i="3"/>
  <c r="JA337" i="3"/>
  <c r="IU337" i="3"/>
  <c r="IO337" i="3"/>
  <c r="GP337" i="3"/>
  <c r="FO337" i="3"/>
  <c r="FI337" i="3"/>
  <c r="FC337" i="3"/>
  <c r="EW337" i="3"/>
  <c r="CX337" i="3"/>
  <c r="BW337" i="3"/>
  <c r="BQ337" i="3"/>
  <c r="BK337" i="3"/>
  <c r="BE337" i="3"/>
  <c r="I337" i="3"/>
  <c r="KZ336" i="3"/>
  <c r="HH336" i="3"/>
  <c r="DP336" i="3"/>
  <c r="KH335" i="3"/>
  <c r="HB335" i="3"/>
  <c r="GV335" i="3"/>
  <c r="FU335" i="3"/>
  <c r="DG335" i="3"/>
  <c r="DA335" i="3"/>
  <c r="LO334" i="3"/>
  <c r="LC334" i="3"/>
  <c r="KB334" i="3"/>
  <c r="GD334" i="3"/>
  <c r="FO334" i="3"/>
  <c r="EB334" i="3"/>
  <c r="DV334" i="3"/>
  <c r="CI334" i="3"/>
  <c r="II333" i="3"/>
  <c r="DV333" i="3"/>
  <c r="DP333" i="3"/>
  <c r="DJ333" i="3"/>
  <c r="DD333" i="3"/>
  <c r="JA332" i="3"/>
  <c r="GJ332" i="3"/>
  <c r="GD332" i="3"/>
  <c r="FX332" i="3"/>
  <c r="FR332" i="3"/>
  <c r="CO332" i="3"/>
  <c r="BE332" i="3"/>
  <c r="JP331" i="3"/>
  <c r="JJ331" i="3"/>
  <c r="JD331" i="3"/>
  <c r="IX331" i="3"/>
  <c r="GA331" i="3"/>
  <c r="EQ331" i="3"/>
  <c r="DV331" i="3"/>
  <c r="DP331" i="3"/>
  <c r="DJ331" i="3"/>
  <c r="DD331" i="3"/>
  <c r="AY331" i="3"/>
  <c r="F331" i="3"/>
  <c r="LI330" i="3"/>
  <c r="HQ330" i="3"/>
  <c r="DY330" i="3"/>
  <c r="AG330" i="3"/>
  <c r="IR329" i="3"/>
  <c r="IL329" i="3"/>
  <c r="IF329" i="3"/>
  <c r="EZ329" i="3"/>
  <c r="ET329" i="3"/>
  <c r="EN329" i="3"/>
  <c r="BH329" i="3"/>
  <c r="BB329" i="3"/>
  <c r="AV329" i="3"/>
  <c r="KW328" i="3"/>
  <c r="HE328" i="3"/>
  <c r="DM328" i="3"/>
  <c r="KB327" i="3"/>
  <c r="JV327" i="3"/>
  <c r="JP327" i="3"/>
  <c r="GJ327" i="3"/>
  <c r="GD327" i="3"/>
  <c r="FX327" i="3"/>
  <c r="CR327" i="3"/>
  <c r="CL327" i="3"/>
  <c r="CF327" i="3"/>
  <c r="O327" i="3"/>
  <c r="I327" i="3"/>
  <c r="JV326" i="3"/>
  <c r="JP326" i="3"/>
  <c r="JJ326" i="3"/>
  <c r="GD326" i="3"/>
  <c r="FX326" i="3"/>
  <c r="FR326" i="3"/>
  <c r="KZ325" i="3"/>
  <c r="KT325" i="3"/>
  <c r="KN325" i="3"/>
  <c r="KH325" i="3"/>
  <c r="HK325" i="3"/>
  <c r="GA325" i="3"/>
  <c r="DP325" i="3"/>
  <c r="DJ325" i="3"/>
  <c r="DD325" i="3"/>
  <c r="CX325" i="3"/>
  <c r="LI324" i="3"/>
  <c r="IX324" i="3"/>
  <c r="IR324" i="3"/>
  <c r="IL324" i="3"/>
  <c r="IF324" i="3"/>
  <c r="FI324" i="3"/>
  <c r="DY324" i="3"/>
  <c r="BN324" i="3"/>
  <c r="BH324" i="3"/>
  <c r="BB324" i="3"/>
  <c r="AV324" i="3"/>
  <c r="JM323" i="3"/>
  <c r="JG323" i="3"/>
  <c r="JA323" i="3"/>
  <c r="IU323" i="3"/>
  <c r="FX323" i="3"/>
  <c r="EN323" i="3"/>
  <c r="CC323" i="3"/>
  <c r="BW323" i="3"/>
  <c r="BQ323" i="3"/>
  <c r="BK323" i="3"/>
  <c r="KT322" i="3"/>
  <c r="JJ322" i="3"/>
  <c r="GY322" i="3"/>
  <c r="GS322" i="3"/>
  <c r="GM322" i="3"/>
  <c r="GG322" i="3"/>
  <c r="DJ322" i="3"/>
  <c r="BZ322" i="3"/>
  <c r="AD322" i="3"/>
  <c r="X322" i="3"/>
  <c r="R322" i="3"/>
  <c r="L322" i="3"/>
  <c r="KN321" i="3"/>
  <c r="IC321" i="3"/>
  <c r="HW321" i="3"/>
  <c r="HQ321" i="3"/>
  <c r="HK321" i="3"/>
  <c r="EN321" i="3"/>
  <c r="DD321" i="3"/>
  <c r="AS321" i="3"/>
  <c r="AM321" i="3"/>
  <c r="LF320" i="3"/>
  <c r="JV320" i="3"/>
  <c r="HK320" i="3"/>
  <c r="HE320" i="3"/>
  <c r="GY320" i="3"/>
  <c r="GS320" i="3"/>
  <c r="DV320" i="3"/>
  <c r="CL320" i="3"/>
  <c r="LO319" i="3"/>
  <c r="IR319" i="3"/>
  <c r="HT319" i="3"/>
  <c r="HH319" i="3"/>
  <c r="FC319" i="3"/>
  <c r="EW319" i="3"/>
  <c r="EQ319" i="3"/>
  <c r="EK319" i="3"/>
  <c r="EE319" i="3"/>
  <c r="BH319" i="3"/>
  <c r="R319" i="3"/>
  <c r="L319" i="3"/>
  <c r="F319" i="3"/>
  <c r="LR318" i="3"/>
  <c r="KT318" i="3"/>
  <c r="KH318" i="3"/>
  <c r="IC318" i="3"/>
  <c r="HW318" i="3"/>
  <c r="HQ318" i="3"/>
  <c r="HK318" i="3"/>
  <c r="HE318" i="3"/>
  <c r="EH318" i="3"/>
  <c r="DJ318" i="3"/>
  <c r="AS318" i="3"/>
  <c r="I318" i="3"/>
  <c r="KZ317" i="3"/>
  <c r="HH317" i="3"/>
  <c r="DP317" i="3"/>
  <c r="AA317" i="3"/>
  <c r="KH316" i="3"/>
  <c r="GP316" i="3"/>
  <c r="CX316" i="3"/>
  <c r="KW315" i="3"/>
  <c r="KQ315" i="3"/>
  <c r="KK315" i="3"/>
  <c r="HE315" i="3"/>
  <c r="GY315" i="3"/>
  <c r="GS315" i="3"/>
  <c r="DM315" i="3"/>
  <c r="DG315" i="3"/>
  <c r="DA315" i="3"/>
  <c r="X315" i="3"/>
  <c r="R315" i="3"/>
  <c r="L315" i="3"/>
  <c r="IX314" i="3"/>
  <c r="FF314" i="3"/>
  <c r="BN314" i="3"/>
  <c r="IF313" i="3"/>
  <c r="EN313" i="3"/>
  <c r="AV313" i="3"/>
  <c r="O313" i="3"/>
  <c r="JG312" i="3"/>
  <c r="JA312" i="3"/>
  <c r="IU312" i="3"/>
  <c r="FO312" i="3"/>
  <c r="FI312" i="3"/>
  <c r="FC312" i="3"/>
  <c r="BW312" i="3"/>
  <c r="BQ312" i="3"/>
  <c r="BK312" i="3"/>
  <c r="JD311" i="3"/>
  <c r="FL311" i="3"/>
  <c r="BT311" i="3"/>
  <c r="LO310" i="3"/>
  <c r="II310" i="3"/>
  <c r="IC310" i="3"/>
  <c r="HW310" i="3"/>
  <c r="EQ310" i="3"/>
  <c r="EK310" i="3"/>
  <c r="EE310" i="3"/>
  <c r="AY310" i="3"/>
  <c r="AS310" i="3"/>
  <c r="LI309" i="3"/>
  <c r="LC309" i="3"/>
  <c r="KW309" i="3"/>
  <c r="HK309" i="3"/>
  <c r="HE309" i="3"/>
  <c r="GY309" i="3"/>
  <c r="EN309" i="3"/>
  <c r="DS309" i="3"/>
  <c r="DM309" i="3"/>
  <c r="DG309" i="3"/>
  <c r="DA309" i="3"/>
  <c r="AV309" i="3"/>
  <c r="AD309" i="3"/>
  <c r="KK308" i="3"/>
  <c r="JJ308" i="3"/>
  <c r="JD308" i="3"/>
  <c r="IX308" i="3"/>
  <c r="IR308" i="3"/>
  <c r="GS308" i="3"/>
  <c r="FR308" i="3"/>
  <c r="FL308" i="3"/>
  <c r="FF308" i="3"/>
  <c r="EZ308" i="3"/>
  <c r="DA308" i="3"/>
  <c r="BZ308" i="3"/>
  <c r="BT308" i="3"/>
  <c r="BN308" i="3"/>
  <c r="BH308" i="3"/>
  <c r="JS307" i="3"/>
  <c r="GA307" i="3"/>
  <c r="CI307" i="3"/>
  <c r="AD307" i="3"/>
  <c r="KT306" i="3"/>
  <c r="KN306" i="3"/>
  <c r="KH306" i="3"/>
  <c r="KB306" i="3"/>
  <c r="IC306" i="3"/>
  <c r="HB306" i="3"/>
  <c r="GV306" i="3"/>
  <c r="GP306" i="3"/>
  <c r="GJ306" i="3"/>
  <c r="EK306" i="3"/>
  <c r="DJ306" i="3"/>
  <c r="DD306" i="3"/>
  <c r="CX306" i="3"/>
  <c r="CR306" i="3"/>
  <c r="AS306" i="3"/>
  <c r="AG306" i="3"/>
  <c r="AA306" i="3"/>
  <c r="U306" i="3"/>
  <c r="O306" i="3"/>
  <c r="JG305" i="3"/>
  <c r="FO305" i="3"/>
  <c r="BW305" i="3"/>
  <c r="F305" i="3"/>
  <c r="LR304" i="3"/>
  <c r="LL304" i="3"/>
  <c r="JM304" i="3"/>
  <c r="IL304" i="3"/>
  <c r="IF304" i="3"/>
  <c r="HZ304" i="3"/>
  <c r="HT304" i="3"/>
  <c r="FU304" i="3"/>
  <c r="ET304" i="3"/>
  <c r="EN304" i="3"/>
  <c r="EH304" i="3"/>
  <c r="EB304" i="3"/>
  <c r="AV304" i="3"/>
  <c r="AP304" i="3"/>
  <c r="LR303" i="3"/>
  <c r="LL303" i="3"/>
  <c r="LF303" i="3"/>
  <c r="HZ303" i="3"/>
  <c r="HT303" i="3"/>
  <c r="HN303" i="3"/>
  <c r="EH303" i="3"/>
  <c r="EB303" i="3"/>
  <c r="DV303" i="3"/>
  <c r="AP303" i="3"/>
  <c r="LL302" i="3"/>
  <c r="LF302" i="3"/>
  <c r="KZ302" i="3"/>
  <c r="HT302" i="3"/>
  <c r="HN302" i="3"/>
  <c r="HH302" i="3"/>
  <c r="EB302" i="3"/>
  <c r="DV302" i="3"/>
  <c r="DP302" i="3"/>
  <c r="II301" i="3"/>
  <c r="EQ301" i="3"/>
  <c r="AY301" i="3"/>
  <c r="AD301" i="3"/>
  <c r="JD300" i="3"/>
  <c r="IX300" i="3"/>
  <c r="IR300" i="3"/>
  <c r="FL300" i="3"/>
  <c r="FF300" i="3"/>
  <c r="EZ300" i="3"/>
  <c r="BT300" i="3"/>
  <c r="BN300" i="3"/>
  <c r="BH300" i="3"/>
  <c r="JS299" i="3"/>
  <c r="GA299" i="3"/>
  <c r="CI299" i="3"/>
  <c r="KN298" i="3"/>
  <c r="KH298" i="3"/>
  <c r="KB298" i="3"/>
  <c r="GV298" i="3"/>
  <c r="GP298" i="3"/>
  <c r="GJ298" i="3"/>
  <c r="DD298" i="3"/>
  <c r="CX298" i="3"/>
  <c r="CR298" i="3"/>
  <c r="AA298" i="3"/>
  <c r="U298" i="3"/>
  <c r="O298" i="3"/>
  <c r="JA297" i="3"/>
  <c r="FI297" i="3"/>
  <c r="BQ297" i="3"/>
  <c r="LR296" i="3"/>
  <c r="LL296" i="3"/>
  <c r="IF296" i="3"/>
  <c r="HZ296" i="3"/>
  <c r="HT296" i="3"/>
  <c r="EN296" i="3"/>
  <c r="EH296" i="3"/>
  <c r="EB296" i="3"/>
  <c r="AV296" i="3"/>
  <c r="AP296" i="3"/>
  <c r="LR295" i="3"/>
  <c r="LL295" i="3"/>
  <c r="LF295" i="3"/>
  <c r="HZ295" i="3"/>
  <c r="HT295" i="3"/>
  <c r="HN295" i="3"/>
  <c r="EH295" i="3"/>
  <c r="EB295" i="3"/>
  <c r="DV295" i="3"/>
  <c r="AS295" i="3"/>
  <c r="AA295" i="3"/>
  <c r="F295" i="3"/>
  <c r="KK294" i="3"/>
  <c r="JS294" i="3"/>
  <c r="JM294" i="3"/>
  <c r="JG294" i="3"/>
  <c r="HN294" i="3"/>
  <c r="EW294" i="3"/>
  <c r="EE294" i="3"/>
  <c r="DY294" i="3"/>
  <c r="DS294" i="3"/>
  <c r="BB294" i="3"/>
  <c r="LO293" i="3"/>
  <c r="KW293" i="3"/>
  <c r="KQ293" i="3"/>
  <c r="KK293" i="3"/>
  <c r="HT293" i="3"/>
  <c r="GV293" i="3"/>
  <c r="EE293" i="3"/>
  <c r="DM293" i="3"/>
  <c r="DG293" i="3"/>
  <c r="DA293" i="3"/>
  <c r="LR292" i="3"/>
  <c r="JA292" i="3"/>
  <c r="II292" i="3"/>
  <c r="IC292" i="3"/>
  <c r="HW292" i="3"/>
  <c r="FF292" i="3"/>
  <c r="EH292" i="3"/>
  <c r="BQ292" i="3"/>
  <c r="AY292" i="3"/>
  <c r="AS292" i="3"/>
  <c r="KE291" i="3"/>
  <c r="JM291" i="3"/>
  <c r="JG291" i="3"/>
  <c r="JA291" i="3"/>
  <c r="GJ291" i="3"/>
  <c r="FL291" i="3"/>
  <c r="CU291" i="3"/>
  <c r="CC291" i="3"/>
  <c r="BW291" i="3"/>
  <c r="BQ291" i="3"/>
  <c r="AA291" i="3"/>
  <c r="LF290" i="3"/>
  <c r="KH290" i="3"/>
  <c r="HQ290" i="3"/>
  <c r="GY290" i="3"/>
  <c r="GS290" i="3"/>
  <c r="GM290" i="3"/>
  <c r="DV290" i="3"/>
  <c r="CX290" i="3"/>
  <c r="LO289" i="3"/>
  <c r="LI289" i="3"/>
  <c r="IR289" i="3"/>
  <c r="HT289" i="3"/>
  <c r="FC289" i="3"/>
  <c r="EK289" i="3"/>
  <c r="EE289" i="3"/>
  <c r="DY289" i="3"/>
  <c r="BH289" i="3"/>
  <c r="R289" i="3"/>
  <c r="JY288" i="3"/>
  <c r="JG288" i="3"/>
  <c r="JA288" i="3"/>
  <c r="IU288" i="3"/>
  <c r="GD288" i="3"/>
  <c r="FF288" i="3"/>
  <c r="CO288" i="3"/>
  <c r="BW288" i="3"/>
  <c r="BQ288" i="3"/>
  <c r="BK288" i="3"/>
  <c r="AG288" i="3"/>
  <c r="KZ287" i="3"/>
  <c r="KB287" i="3"/>
  <c r="HK287" i="3"/>
  <c r="GS287" i="3"/>
  <c r="GM287" i="3"/>
  <c r="GG287" i="3"/>
  <c r="DP287" i="3"/>
  <c r="CR287" i="3"/>
  <c r="AD287" i="3"/>
  <c r="L287" i="3"/>
  <c r="F287" i="3"/>
  <c r="LF286" i="3"/>
  <c r="IO286" i="3"/>
  <c r="HW286" i="3"/>
  <c r="HQ286" i="3"/>
  <c r="HK286" i="3"/>
  <c r="ET286" i="3"/>
  <c r="DV286" i="3"/>
  <c r="CC286" i="3"/>
  <c r="X286" i="3"/>
  <c r="KW285" i="3"/>
  <c r="HZ285" i="3"/>
  <c r="HH285" i="3"/>
  <c r="FO285" i="3"/>
  <c r="EB285" i="3"/>
  <c r="DV285" i="3"/>
  <c r="DP285" i="3"/>
  <c r="DJ285" i="3"/>
  <c r="CL285" i="3"/>
  <c r="CF285" i="3"/>
  <c r="AG285" i="3"/>
  <c r="KN284" i="3"/>
  <c r="KH284" i="3"/>
  <c r="JV284" i="3"/>
  <c r="JP284" i="3"/>
  <c r="JJ284" i="3"/>
  <c r="JD284" i="3"/>
  <c r="CX284" i="3"/>
  <c r="CF284" i="3"/>
  <c r="BZ284" i="3"/>
  <c r="BT284" i="3"/>
  <c r="FU283" i="3"/>
  <c r="FC283" i="3"/>
  <c r="EW283" i="3"/>
  <c r="EQ283" i="3"/>
  <c r="CF283" i="3"/>
  <c r="BH283" i="3"/>
  <c r="AD283" i="3"/>
  <c r="X283" i="3"/>
  <c r="R283" i="3"/>
  <c r="KQ282" i="3"/>
  <c r="JY282" i="3"/>
  <c r="JS282" i="3"/>
  <c r="JM282" i="3"/>
  <c r="HB282" i="3"/>
  <c r="GD282" i="3"/>
  <c r="DY282" i="3"/>
  <c r="DS282" i="3"/>
  <c r="AG282" i="3"/>
  <c r="LL281" i="3"/>
  <c r="IO281" i="3"/>
  <c r="II281" i="3"/>
  <c r="HW281" i="3"/>
  <c r="HQ281" i="3"/>
  <c r="EZ281" i="3"/>
  <c r="EB281" i="3"/>
  <c r="BE281" i="3"/>
  <c r="AY281" i="3"/>
  <c r="LR280" i="3"/>
  <c r="KT280" i="3"/>
  <c r="HW280" i="3"/>
  <c r="HQ280" i="3"/>
  <c r="HE280" i="3"/>
  <c r="GY280" i="3"/>
  <c r="EH280" i="3"/>
  <c r="DJ280" i="3"/>
  <c r="AM280" i="3"/>
  <c r="JD279" i="3"/>
  <c r="IF279" i="3"/>
  <c r="FI279" i="3"/>
  <c r="FC279" i="3"/>
  <c r="EQ279" i="3"/>
  <c r="EK279" i="3"/>
  <c r="BT279" i="3"/>
  <c r="AV279" i="3"/>
  <c r="L279" i="3"/>
  <c r="JS278" i="3"/>
  <c r="JM278" i="3"/>
  <c r="JA278" i="3"/>
  <c r="IU278" i="3"/>
  <c r="GD278" i="3"/>
  <c r="FF278" i="3"/>
  <c r="CI278" i="3"/>
  <c r="CC278" i="3"/>
  <c r="BQ278" i="3"/>
  <c r="BK278" i="3"/>
  <c r="U278" i="3"/>
  <c r="KZ277" i="3"/>
  <c r="KB277" i="3"/>
  <c r="HE277" i="3"/>
  <c r="GY277" i="3"/>
  <c r="GM277" i="3"/>
  <c r="GG277" i="3"/>
  <c r="DP277" i="3"/>
  <c r="CR277" i="3"/>
  <c r="LI276" i="3"/>
  <c r="KK276" i="3"/>
  <c r="IL276" i="3"/>
  <c r="IF276" i="3"/>
  <c r="HZ276" i="3"/>
  <c r="FU276" i="3"/>
  <c r="FO276" i="3"/>
  <c r="DP276" i="3"/>
  <c r="BW276" i="3"/>
  <c r="KN275" i="3"/>
  <c r="KH275" i="3"/>
  <c r="JV275" i="3"/>
  <c r="JP275" i="3"/>
  <c r="GY275" i="3"/>
  <c r="GA275" i="3"/>
  <c r="IF273" i="3"/>
  <c r="HZ273" i="3"/>
  <c r="GM273" i="3"/>
  <c r="DP273" i="3"/>
  <c r="BW273" i="3"/>
  <c r="LC271" i="3"/>
  <c r="KW271" i="3"/>
  <c r="KQ271" i="3"/>
  <c r="IL271" i="3"/>
  <c r="IO397" i="3"/>
  <c r="II397" i="3"/>
  <c r="HW397" i="3"/>
  <c r="HQ397" i="3"/>
  <c r="EZ397" i="3"/>
  <c r="EB397" i="3"/>
  <c r="BE397" i="3"/>
  <c r="AY397" i="3"/>
  <c r="LR396" i="3"/>
  <c r="KT396" i="3"/>
  <c r="HW396" i="3"/>
  <c r="HQ396" i="3"/>
  <c r="HE396" i="3"/>
  <c r="GY396" i="3"/>
  <c r="EH396" i="3"/>
  <c r="DJ396" i="3"/>
  <c r="AM396" i="3"/>
  <c r="JD395" i="3"/>
  <c r="IF395" i="3"/>
  <c r="EQ395" i="3"/>
  <c r="CX395" i="3"/>
  <c r="AY395" i="3"/>
  <c r="AA395" i="3"/>
  <c r="U395" i="3"/>
  <c r="LR394" i="3"/>
  <c r="KK394" i="3"/>
  <c r="JY394" i="3"/>
  <c r="JS394" i="3"/>
  <c r="IL394" i="3"/>
  <c r="IF394" i="3"/>
  <c r="HZ394" i="3"/>
  <c r="GS394" i="3"/>
  <c r="GG394" i="3"/>
  <c r="GA394" i="3"/>
  <c r="ET394" i="3"/>
  <c r="EN394" i="3"/>
  <c r="EH394" i="3"/>
  <c r="DA394" i="3"/>
  <c r="CO394" i="3"/>
  <c r="CI394" i="3"/>
  <c r="BB394" i="3"/>
  <c r="AV394" i="3"/>
  <c r="AP394" i="3"/>
  <c r="LC393" i="3"/>
  <c r="KW393" i="3"/>
  <c r="KQ393" i="3"/>
  <c r="JJ393" i="3"/>
  <c r="IX393" i="3"/>
  <c r="IR393" i="3"/>
  <c r="HK393" i="3"/>
  <c r="HE393" i="3"/>
  <c r="GY393" i="3"/>
  <c r="FR393" i="3"/>
  <c r="FF393" i="3"/>
  <c r="EZ393" i="3"/>
  <c r="DS393" i="3"/>
  <c r="DM393" i="3"/>
  <c r="DG393" i="3"/>
  <c r="BZ393" i="3"/>
  <c r="BN393" i="3"/>
  <c r="BH393" i="3"/>
  <c r="AD393" i="3"/>
  <c r="X393" i="3"/>
  <c r="R393" i="3"/>
  <c r="LC392" i="3"/>
  <c r="KQ392" i="3"/>
  <c r="KK392" i="3"/>
  <c r="JD392" i="3"/>
  <c r="IX392" i="3"/>
  <c r="IR392" i="3"/>
  <c r="HK392" i="3"/>
  <c r="GY392" i="3"/>
  <c r="GS392" i="3"/>
  <c r="FL392" i="3"/>
  <c r="FF392" i="3"/>
  <c r="EZ392" i="3"/>
  <c r="DS392" i="3"/>
  <c r="DG392" i="3"/>
  <c r="DA392" i="3"/>
  <c r="BT392" i="3"/>
  <c r="BN392" i="3"/>
  <c r="BH392" i="3"/>
  <c r="LC391" i="3"/>
  <c r="JJ391" i="3"/>
  <c r="HK391" i="3"/>
  <c r="FR391" i="3"/>
  <c r="DS391" i="3"/>
  <c r="BZ391" i="3"/>
  <c r="O391" i="3"/>
  <c r="LF390" i="3"/>
  <c r="KZ390" i="3"/>
  <c r="KT390" i="3"/>
  <c r="JM390" i="3"/>
  <c r="JA390" i="3"/>
  <c r="IU390" i="3"/>
  <c r="HN390" i="3"/>
  <c r="HH390" i="3"/>
  <c r="HB390" i="3"/>
  <c r="FU390" i="3"/>
  <c r="FI390" i="3"/>
  <c r="FC390" i="3"/>
  <c r="DV390" i="3"/>
  <c r="DP390" i="3"/>
  <c r="DJ390" i="3"/>
  <c r="CC390" i="3"/>
  <c r="BQ390" i="3"/>
  <c r="AG390" i="3"/>
  <c r="LO389" i="3"/>
  <c r="LI389" i="3"/>
  <c r="KW389" i="3"/>
  <c r="KQ389" i="3"/>
  <c r="HZ389" i="3"/>
  <c r="HB389" i="3"/>
  <c r="EE389" i="3"/>
  <c r="DY389" i="3"/>
  <c r="DM389" i="3"/>
  <c r="DG389" i="3"/>
  <c r="AP389" i="3"/>
  <c r="LO388" i="3"/>
  <c r="IX388" i="3"/>
  <c r="IR388" i="3"/>
  <c r="IF388" i="3"/>
  <c r="HZ388" i="3"/>
  <c r="FI388" i="3"/>
  <c r="FC388" i="3"/>
  <c r="EK388" i="3"/>
  <c r="EE388" i="3"/>
  <c r="CX388" i="3"/>
  <c r="CR388" i="3"/>
  <c r="CL388" i="3"/>
  <c r="BE388" i="3"/>
  <c r="AS388" i="3"/>
  <c r="LF387" i="3"/>
  <c r="KT387" i="3"/>
  <c r="KN387" i="3"/>
  <c r="JG387" i="3"/>
  <c r="JA387" i="3"/>
  <c r="IU387" i="3"/>
  <c r="HN387" i="3"/>
  <c r="HB387" i="3"/>
  <c r="GV387" i="3"/>
  <c r="FO387" i="3"/>
  <c r="FI387" i="3"/>
  <c r="FC387" i="3"/>
  <c r="DV387" i="3"/>
  <c r="DJ387" i="3"/>
  <c r="DD387" i="3"/>
  <c r="BW387" i="3"/>
  <c r="BQ387" i="3"/>
  <c r="BK387" i="3"/>
  <c r="AG387" i="3"/>
  <c r="LO386" i="3"/>
  <c r="LI386" i="3"/>
  <c r="KW386" i="3"/>
  <c r="KQ386" i="3"/>
  <c r="HT386" i="3"/>
  <c r="GV386" i="3"/>
  <c r="EE386" i="3"/>
  <c r="DY386" i="3"/>
  <c r="DM386" i="3"/>
  <c r="DG386" i="3"/>
  <c r="LL385" i="3"/>
  <c r="LF385" i="3"/>
  <c r="KT385" i="3"/>
  <c r="KN385" i="3"/>
  <c r="HQ385" i="3"/>
  <c r="GS385" i="3"/>
  <c r="EB385" i="3"/>
  <c r="DV385" i="3"/>
  <c r="DJ385" i="3"/>
  <c r="DD385" i="3"/>
  <c r="O385" i="3"/>
  <c r="I385" i="3"/>
  <c r="JJ384" i="3"/>
  <c r="JD384" i="3"/>
  <c r="IR384" i="3"/>
  <c r="IL384" i="3"/>
  <c r="FO384" i="3"/>
  <c r="EQ384" i="3"/>
  <c r="BZ384" i="3"/>
  <c r="BT384" i="3"/>
  <c r="BH384" i="3"/>
  <c r="BB384" i="3"/>
  <c r="R384" i="3"/>
  <c r="KW383" i="3"/>
  <c r="JY383" i="3"/>
  <c r="HH383" i="3"/>
  <c r="HB383" i="3"/>
  <c r="GP383" i="3"/>
  <c r="GJ383" i="3"/>
  <c r="DM383" i="3"/>
  <c r="CO383" i="3"/>
  <c r="LR382" i="3"/>
  <c r="JY382" i="3"/>
  <c r="JS382" i="3"/>
  <c r="HB382" i="3"/>
  <c r="GD382" i="3"/>
  <c r="FX382" i="3"/>
  <c r="DM382" i="3"/>
  <c r="DG382" i="3"/>
  <c r="BH382" i="3"/>
  <c r="AD382" i="3"/>
  <c r="X382" i="3"/>
  <c r="KK381" i="3"/>
  <c r="JY381" i="3"/>
  <c r="JS381" i="3"/>
  <c r="JG381" i="3"/>
  <c r="JA381" i="3"/>
  <c r="IU381" i="3"/>
  <c r="DS381" i="3"/>
  <c r="DA381" i="3"/>
  <c r="LO380" i="3"/>
  <c r="FC380" i="3"/>
  <c r="EW380" i="3"/>
  <c r="EK380" i="3"/>
  <c r="EE380" i="3"/>
  <c r="R380" i="3"/>
  <c r="JY379" i="3"/>
  <c r="JG379" i="3"/>
  <c r="JA379" i="3"/>
  <c r="IU379" i="3"/>
  <c r="CO379" i="3"/>
  <c r="BW379" i="3"/>
  <c r="BQ379" i="3"/>
  <c r="BK379" i="3"/>
  <c r="HK378" i="3"/>
  <c r="GS378" i="3"/>
  <c r="GM378" i="3"/>
  <c r="GG378" i="3"/>
  <c r="AD378" i="3"/>
  <c r="L378" i="3"/>
  <c r="F378" i="3"/>
  <c r="IO377" i="3"/>
  <c r="HW377" i="3"/>
  <c r="HQ377" i="3"/>
  <c r="HK377" i="3"/>
  <c r="EB377" i="3"/>
  <c r="BE377" i="3"/>
  <c r="KT376" i="3"/>
  <c r="HW376" i="3"/>
  <c r="HE376" i="3"/>
  <c r="GY376" i="3"/>
  <c r="GS376" i="3"/>
  <c r="EH376" i="3"/>
  <c r="DJ376" i="3"/>
  <c r="AM376" i="3"/>
  <c r="LO375" i="3"/>
  <c r="JD375" i="3"/>
  <c r="IF375" i="3"/>
  <c r="FI375" i="3"/>
  <c r="IO294" i="3"/>
  <c r="JS293" i="3"/>
  <c r="JA293" i="3"/>
  <c r="FX293" i="3"/>
  <c r="CI293" i="3"/>
  <c r="BQ293" i="3"/>
  <c r="KK380" i="3"/>
  <c r="JY380" i="3"/>
  <c r="JS380" i="3"/>
  <c r="DG380" i="3"/>
  <c r="CO380" i="3"/>
  <c r="CI380" i="3"/>
  <c r="CC380" i="3"/>
  <c r="IC379" i="3"/>
  <c r="HK379" i="3"/>
  <c r="HE379" i="3"/>
  <c r="GY379" i="3"/>
  <c r="AS379" i="3"/>
  <c r="FO378" i="3"/>
  <c r="EW378" i="3"/>
  <c r="EQ378" i="3"/>
  <c r="EK378" i="3"/>
  <c r="GS377" i="3"/>
  <c r="GA377" i="3"/>
  <c r="FU377" i="3"/>
  <c r="FO377" i="3"/>
  <c r="CF377" i="3"/>
  <c r="AA377" i="3"/>
  <c r="JV376" i="3"/>
  <c r="IX376" i="3"/>
  <c r="GA376" i="3"/>
  <c r="FI376" i="3"/>
  <c r="FC376" i="3"/>
  <c r="EW376" i="3"/>
  <c r="CL376" i="3"/>
  <c r="X376" i="3"/>
  <c r="R376" i="3"/>
  <c r="L376" i="3"/>
  <c r="KW375" i="3"/>
  <c r="KE375" i="3"/>
  <c r="JY375" i="3"/>
  <c r="JS375" i="3"/>
  <c r="DM375" i="3"/>
  <c r="CU375" i="3"/>
  <c r="CO375" i="3"/>
  <c r="CI375" i="3"/>
  <c r="LI374" i="3"/>
  <c r="LC374" i="3"/>
  <c r="KW374" i="3"/>
  <c r="HN374" i="3"/>
  <c r="DS374" i="3"/>
  <c r="DM374" i="3"/>
  <c r="DA374" i="3"/>
  <c r="CU374" i="3"/>
  <c r="AG374" i="3"/>
  <c r="LO373" i="3"/>
  <c r="LI373" i="3"/>
  <c r="EW373" i="3"/>
  <c r="EQ373" i="3"/>
  <c r="EE373" i="3"/>
  <c r="DY373" i="3"/>
  <c r="BH373" i="3"/>
  <c r="LO372" i="3"/>
  <c r="KW372" i="3"/>
  <c r="KQ372" i="3"/>
  <c r="HZ372" i="3"/>
  <c r="HB372" i="3"/>
  <c r="EE372" i="3"/>
  <c r="DM372" i="3"/>
  <c r="DG372" i="3"/>
  <c r="DA372" i="3"/>
  <c r="AP372" i="3"/>
  <c r="JY371" i="3"/>
  <c r="IF371" i="3"/>
  <c r="GG371" i="3"/>
  <c r="EN371" i="3"/>
  <c r="CO371" i="3"/>
  <c r="BW371" i="3"/>
  <c r="BQ371" i="3"/>
  <c r="BK371" i="3"/>
  <c r="LF370" i="3"/>
  <c r="KH370" i="3"/>
  <c r="JJ370" i="3"/>
  <c r="HQ370" i="3"/>
  <c r="GY370" i="3"/>
  <c r="GS370" i="3"/>
  <c r="GM370" i="3"/>
  <c r="GG370" i="3"/>
  <c r="GA370" i="3"/>
  <c r="FU370" i="3"/>
  <c r="CX370" i="3"/>
  <c r="BZ370" i="3"/>
  <c r="BN370" i="3"/>
  <c r="U370" i="3"/>
  <c r="JP369" i="3"/>
  <c r="IR369" i="3"/>
  <c r="GA369" i="3"/>
  <c r="FU369" i="3"/>
  <c r="FI369" i="3"/>
  <c r="FC369" i="3"/>
  <c r="CF369" i="3"/>
  <c r="BH369" i="3"/>
  <c r="X369" i="3"/>
  <c r="R369" i="3"/>
  <c r="KW368" i="3"/>
  <c r="KQ368" i="3"/>
  <c r="KE368" i="3"/>
  <c r="JY368" i="3"/>
  <c r="HB368" i="3"/>
  <c r="GD368" i="3"/>
  <c r="DM368" i="3"/>
  <c r="DG368" i="3"/>
  <c r="CU368" i="3"/>
  <c r="CO368" i="3"/>
  <c r="AG368" i="3"/>
  <c r="I368" i="3"/>
  <c r="LI367" i="3"/>
  <c r="LC367" i="3"/>
  <c r="IF367" i="3"/>
  <c r="HH367" i="3"/>
  <c r="GV367" i="3"/>
  <c r="EQ367" i="3"/>
  <c r="EK367" i="3"/>
  <c r="DY367" i="3"/>
  <c r="DS367" i="3"/>
  <c r="AV367" i="3"/>
  <c r="F367" i="3"/>
  <c r="LR366" i="3"/>
  <c r="JM366" i="3"/>
  <c r="JG366" i="3"/>
  <c r="JA366" i="3"/>
  <c r="IU366" i="3"/>
  <c r="IO366" i="3"/>
  <c r="FR366" i="3"/>
  <c r="ET366" i="3"/>
  <c r="EH366" i="3"/>
  <c r="CC366" i="3"/>
  <c r="BW366" i="3"/>
  <c r="BQ366" i="3"/>
  <c r="BK366" i="3"/>
  <c r="BE366" i="3"/>
  <c r="U366" i="3"/>
  <c r="KN365" i="3"/>
  <c r="JP365" i="3"/>
  <c r="JD365" i="3"/>
  <c r="GY365" i="3"/>
  <c r="GS365" i="3"/>
  <c r="GM365" i="3"/>
  <c r="GG365" i="3"/>
  <c r="GA365" i="3"/>
  <c r="DD365" i="3"/>
  <c r="CF365" i="3"/>
  <c r="BT365" i="3"/>
  <c r="JY364" i="3"/>
  <c r="JS364" i="3"/>
  <c r="JM364" i="3"/>
  <c r="JG364" i="3"/>
  <c r="JA364" i="3"/>
  <c r="GD364" i="3"/>
  <c r="FF364" i="3"/>
  <c r="ET364" i="3"/>
  <c r="CO364" i="3"/>
  <c r="CI364" i="3"/>
  <c r="CC364" i="3"/>
  <c r="BW364" i="3"/>
  <c r="BQ364" i="3"/>
  <c r="AG364" i="3"/>
  <c r="U364" i="3"/>
  <c r="KZ363" i="3"/>
  <c r="KB363" i="3"/>
  <c r="JP363" i="3"/>
  <c r="HK363" i="3"/>
  <c r="HE363" i="3"/>
  <c r="GY363" i="3"/>
  <c r="GS363" i="3"/>
  <c r="GM363" i="3"/>
  <c r="DP363" i="3"/>
  <c r="CR363" i="3"/>
  <c r="CF363" i="3"/>
  <c r="AD363" i="3"/>
  <c r="X363" i="3"/>
  <c r="R363" i="3"/>
  <c r="L363" i="3"/>
  <c r="F363" i="3"/>
  <c r="LF362" i="3"/>
  <c r="KT362" i="3"/>
  <c r="IO362" i="3"/>
  <c r="II362" i="3"/>
  <c r="IC362" i="3"/>
  <c r="HW362" i="3"/>
  <c r="HQ362" i="3"/>
  <c r="ET362" i="3"/>
  <c r="DV362" i="3"/>
  <c r="DJ362" i="3"/>
  <c r="BE362" i="3"/>
  <c r="AY362" i="3"/>
  <c r="AS362" i="3"/>
  <c r="U362" i="3"/>
  <c r="LO361" i="3"/>
  <c r="LI361" i="3"/>
  <c r="LC361" i="3"/>
  <c r="KW361" i="3"/>
  <c r="KQ361" i="3"/>
  <c r="HT361" i="3"/>
  <c r="GV361" i="3"/>
  <c r="GJ361" i="3"/>
  <c r="EE361" i="3"/>
  <c r="DY361" i="3"/>
  <c r="DS361" i="3"/>
  <c r="DM361" i="3"/>
  <c r="DG361" i="3"/>
  <c r="LR360" i="3"/>
  <c r="LF360" i="3"/>
  <c r="JA360" i="3"/>
  <c r="IU360" i="3"/>
  <c r="IO360" i="3"/>
  <c r="II360" i="3"/>
  <c r="IC360" i="3"/>
  <c r="FF360" i="3"/>
  <c r="EH360" i="3"/>
  <c r="DV360" i="3"/>
  <c r="BQ360" i="3"/>
  <c r="BK360" i="3"/>
  <c r="AY360" i="3"/>
  <c r="AS360" i="3"/>
  <c r="KE359" i="3"/>
  <c r="JY359" i="3"/>
  <c r="JM359" i="3"/>
  <c r="JG359" i="3"/>
  <c r="GJ359" i="3"/>
  <c r="FL359" i="3"/>
  <c r="CU359" i="3"/>
  <c r="CO359" i="3"/>
  <c r="CC359" i="3"/>
  <c r="BW359" i="3"/>
  <c r="AA359" i="3"/>
  <c r="O359" i="3"/>
  <c r="LF358" i="3"/>
  <c r="KH358" i="3"/>
  <c r="JV358" i="3"/>
  <c r="HQ358" i="3"/>
  <c r="HK358" i="3"/>
  <c r="GY358" i="3"/>
  <c r="GS358" i="3"/>
  <c r="DV358" i="3"/>
  <c r="CX358" i="3"/>
  <c r="LO357" i="3"/>
  <c r="IR357" i="3"/>
  <c r="HT357" i="3"/>
  <c r="FC357" i="3"/>
  <c r="EW357" i="3"/>
  <c r="EK357" i="3"/>
  <c r="EE357" i="3"/>
  <c r="BH357" i="3"/>
  <c r="R357" i="3"/>
  <c r="L357" i="3"/>
  <c r="JY356" i="3"/>
  <c r="JS356" i="3"/>
  <c r="JG356" i="3"/>
  <c r="JA356" i="3"/>
  <c r="GD356" i="3"/>
  <c r="FF356" i="3"/>
  <c r="CO356" i="3"/>
  <c r="CI356" i="3"/>
  <c r="BW356" i="3"/>
  <c r="BQ356" i="3"/>
  <c r="AG356" i="3"/>
  <c r="KZ355" i="3"/>
  <c r="KB355" i="3"/>
  <c r="HK355" i="3"/>
  <c r="HE355" i="3"/>
  <c r="GS355" i="3"/>
  <c r="GM355" i="3"/>
  <c r="DP355" i="3"/>
  <c r="CR355" i="3"/>
  <c r="AD355" i="3"/>
  <c r="X355" i="3"/>
  <c r="L355" i="3"/>
  <c r="F355" i="3"/>
  <c r="LF354" i="3"/>
  <c r="IO354" i="3"/>
  <c r="II354" i="3"/>
  <c r="HW354" i="3"/>
  <c r="HQ354" i="3"/>
  <c r="EZ354" i="3"/>
  <c r="EB354" i="3"/>
  <c r="BE354" i="3"/>
  <c r="AY354" i="3"/>
  <c r="LR353" i="3"/>
  <c r="KT353" i="3"/>
  <c r="HW353" i="3"/>
  <c r="HQ353" i="3"/>
  <c r="HE353" i="3"/>
  <c r="GY353" i="3"/>
  <c r="EH353" i="3"/>
  <c r="DJ353" i="3"/>
  <c r="AM353" i="3"/>
  <c r="JD352" i="3"/>
  <c r="IF352" i="3"/>
  <c r="FI352" i="3"/>
  <c r="FC352" i="3"/>
  <c r="EQ352" i="3"/>
  <c r="EK352" i="3"/>
  <c r="BT352" i="3"/>
  <c r="AV352" i="3"/>
  <c r="KH351" i="3"/>
  <c r="JJ351" i="3"/>
  <c r="GM351" i="3"/>
  <c r="GG351" i="3"/>
  <c r="FU351" i="3"/>
  <c r="FO351" i="3"/>
  <c r="CX351" i="3"/>
  <c r="BZ351" i="3"/>
  <c r="AD351" i="3"/>
  <c r="LI350" i="3"/>
  <c r="LC350" i="3"/>
  <c r="KQ350" i="3"/>
  <c r="KK350" i="3"/>
  <c r="HT350" i="3"/>
  <c r="GV350" i="3"/>
  <c r="DY350" i="3"/>
  <c r="DS350" i="3"/>
  <c r="DG350" i="3"/>
  <c r="DA350" i="3"/>
  <c r="LR349" i="3"/>
  <c r="IU349" i="3"/>
  <c r="IO349" i="3"/>
  <c r="IC349" i="3"/>
  <c r="HW349" i="3"/>
  <c r="FF349" i="3"/>
  <c r="EH349" i="3"/>
  <c r="BK349" i="3"/>
  <c r="BE349" i="3"/>
  <c r="AS349" i="3"/>
  <c r="AM349" i="3"/>
  <c r="U349" i="3"/>
  <c r="KB348" i="3"/>
  <c r="JD348" i="3"/>
  <c r="IF348" i="3"/>
  <c r="DP348" i="3"/>
  <c r="JV347" i="3"/>
  <c r="IL347" i="3"/>
  <c r="FU347" i="3"/>
  <c r="FO347" i="3"/>
  <c r="FI347" i="3"/>
  <c r="FC347" i="3"/>
  <c r="CL347" i="3"/>
  <c r="BB347" i="3"/>
  <c r="AD347" i="3"/>
  <c r="X347" i="3"/>
  <c r="R347" i="3"/>
  <c r="KQ346" i="3"/>
  <c r="KK346" i="3"/>
  <c r="KE346" i="3"/>
  <c r="JY346" i="3"/>
  <c r="HH346" i="3"/>
  <c r="CF346" i="3"/>
  <c r="AD346" i="3"/>
  <c r="X346" i="3"/>
  <c r="R346" i="3"/>
  <c r="L346" i="3"/>
  <c r="LR345" i="3"/>
  <c r="HW345" i="3"/>
  <c r="EH345" i="3"/>
  <c r="AM345" i="3"/>
  <c r="U345" i="3"/>
  <c r="KZ344" i="3"/>
  <c r="IC344" i="3"/>
  <c r="FL344" i="3"/>
  <c r="EN344" i="3"/>
  <c r="BQ344" i="3"/>
  <c r="BK344" i="3"/>
  <c r="AY344" i="3"/>
  <c r="AS344" i="3"/>
  <c r="KE343" i="3"/>
  <c r="JY343" i="3"/>
  <c r="JM343" i="3"/>
  <c r="JG343" i="3"/>
  <c r="HN343" i="3"/>
  <c r="DV343" i="3"/>
  <c r="AG343" i="3"/>
  <c r="KN342" i="3"/>
  <c r="GV342" i="3"/>
  <c r="DD342" i="3"/>
  <c r="L342" i="3"/>
  <c r="LR341" i="3"/>
  <c r="HZ341" i="3"/>
  <c r="EH341" i="3"/>
  <c r="AP341" i="3"/>
  <c r="LL340" i="3"/>
  <c r="KK340" i="3"/>
  <c r="KE340" i="3"/>
  <c r="JY340" i="3"/>
  <c r="JS340" i="3"/>
  <c r="HT340" i="3"/>
  <c r="GS340" i="3"/>
  <c r="GM340" i="3"/>
  <c r="GG340" i="3"/>
  <c r="GA340" i="3"/>
  <c r="EB340" i="3"/>
  <c r="DA340" i="3"/>
  <c r="CU340" i="3"/>
  <c r="CO340" i="3"/>
  <c r="CI340" i="3"/>
  <c r="X340" i="3"/>
  <c r="R340" i="3"/>
  <c r="L340" i="3"/>
  <c r="KT339" i="3"/>
  <c r="JS339" i="3"/>
  <c r="JM339" i="3"/>
  <c r="JG339" i="3"/>
  <c r="JA339" i="3"/>
  <c r="HB339" i="3"/>
  <c r="GA339" i="3"/>
  <c r="FU339" i="3"/>
  <c r="FO339" i="3"/>
  <c r="FI339" i="3"/>
  <c r="FC339" i="3"/>
  <c r="CX339" i="3"/>
  <c r="CC339" i="3"/>
  <c r="BW339" i="3"/>
  <c r="BQ339" i="3"/>
  <c r="BK339" i="3"/>
  <c r="JD338" i="3"/>
  <c r="FL338" i="3"/>
  <c r="BT338" i="3"/>
  <c r="LC337" i="3"/>
  <c r="KW337" i="3"/>
  <c r="KQ337" i="3"/>
  <c r="KK337" i="3"/>
  <c r="IL337" i="3"/>
  <c r="HK337" i="3"/>
  <c r="HE337" i="3"/>
  <c r="GY337" i="3"/>
  <c r="GS337" i="3"/>
  <c r="ET337" i="3"/>
  <c r="DS337" i="3"/>
  <c r="DM337" i="3"/>
  <c r="DG337" i="3"/>
  <c r="DA337" i="3"/>
  <c r="BB337" i="3"/>
  <c r="AD337" i="3"/>
  <c r="X337" i="3"/>
  <c r="R337" i="3"/>
  <c r="L337" i="3"/>
  <c r="JD336" i="3"/>
  <c r="FL336" i="3"/>
  <c r="BT336" i="3"/>
  <c r="IL335" i="3"/>
  <c r="FR335" i="3"/>
  <c r="FL335" i="3"/>
  <c r="FF335" i="3"/>
  <c r="EZ335" i="3"/>
  <c r="EE335" i="3"/>
  <c r="DV335" i="3"/>
  <c r="DP335" i="3"/>
  <c r="LL334" i="3"/>
  <c r="LF334" i="3"/>
  <c r="JS334" i="3"/>
  <c r="FL334" i="3"/>
  <c r="FF334" i="3"/>
  <c r="EZ334" i="3"/>
  <c r="ET334" i="3"/>
  <c r="EE334" i="3"/>
  <c r="DS334" i="3"/>
  <c r="CR334" i="3"/>
  <c r="AG334" i="3"/>
  <c r="AA334" i="3"/>
  <c r="U334" i="3"/>
  <c r="KH333" i="3"/>
  <c r="KB333" i="3"/>
  <c r="JV333" i="3"/>
  <c r="JP333" i="3"/>
  <c r="JJ333" i="3"/>
  <c r="JD333" i="3"/>
  <c r="IX333" i="3"/>
  <c r="IR333" i="3"/>
  <c r="CU333" i="3"/>
  <c r="KB332" i="3"/>
  <c r="JV332" i="3"/>
  <c r="JP332" i="3"/>
  <c r="JJ332" i="3"/>
  <c r="FI332" i="3"/>
  <c r="EW332" i="3"/>
  <c r="CL332" i="3"/>
  <c r="CF332" i="3"/>
  <c r="BZ332" i="3"/>
  <c r="BT332" i="3"/>
  <c r="JS331" i="3"/>
  <c r="II331" i="3"/>
  <c r="FX331" i="3"/>
  <c r="FR331" i="3"/>
  <c r="FL331" i="3"/>
  <c r="FF331" i="3"/>
  <c r="EZ331" i="3"/>
  <c r="CU331" i="3"/>
  <c r="BZ331" i="3"/>
  <c r="BT331" i="3"/>
  <c r="BN331" i="3"/>
  <c r="BH331" i="3"/>
  <c r="JM330" i="3"/>
  <c r="FU330" i="3"/>
  <c r="CC330" i="3"/>
  <c r="KN329" i="3"/>
  <c r="KH329" i="3"/>
  <c r="KB329" i="3"/>
  <c r="GV329" i="3"/>
  <c r="GP329" i="3"/>
  <c r="GJ329" i="3"/>
  <c r="DD329" i="3"/>
  <c r="CX329" i="3"/>
  <c r="CR329" i="3"/>
  <c r="AA329" i="3"/>
  <c r="U329" i="3"/>
  <c r="O329" i="3"/>
  <c r="JA328" i="3"/>
  <c r="FI328" i="3"/>
  <c r="BQ328" i="3"/>
  <c r="LR327" i="3"/>
  <c r="LL327" i="3"/>
  <c r="IF327" i="3"/>
  <c r="HZ327" i="3"/>
  <c r="HT327" i="3"/>
  <c r="EN327" i="3"/>
  <c r="EH327" i="3"/>
  <c r="EB327" i="3"/>
  <c r="AV327" i="3"/>
  <c r="AP327" i="3"/>
  <c r="LR326" i="3"/>
  <c r="LL326" i="3"/>
  <c r="LF326" i="3"/>
  <c r="HZ326" i="3"/>
  <c r="HT326" i="3"/>
  <c r="HN326" i="3"/>
  <c r="EH326" i="3"/>
  <c r="EB326" i="3"/>
  <c r="DV326" i="3"/>
  <c r="CO326" i="3"/>
  <c r="X326" i="3"/>
  <c r="LC325" i="3"/>
  <c r="JS325" i="3"/>
  <c r="HH325" i="3"/>
  <c r="HB325" i="3"/>
  <c r="GV325" i="3"/>
  <c r="GP325" i="3"/>
  <c r="DS325" i="3"/>
  <c r="CI325" i="3"/>
  <c r="JA324" i="3"/>
  <c r="HQ324" i="3"/>
  <c r="FF324" i="3"/>
  <c r="EZ324" i="3"/>
  <c r="ET324" i="3"/>
  <c r="EN324" i="3"/>
  <c r="BQ324" i="3"/>
  <c r="AG324" i="3"/>
  <c r="JP323" i="3"/>
  <c r="IF323" i="3"/>
  <c r="FU323" i="3"/>
  <c r="FO323" i="3"/>
  <c r="FI323" i="3"/>
  <c r="FC323" i="3"/>
  <c r="CF323" i="3"/>
  <c r="AV323" i="3"/>
  <c r="AD323" i="3"/>
  <c r="X323" i="3"/>
  <c r="R323" i="3"/>
  <c r="KQ322" i="3"/>
  <c r="KK322" i="3"/>
  <c r="KE322" i="3"/>
  <c r="JY322" i="3"/>
  <c r="HB322" i="3"/>
  <c r="FR322" i="3"/>
  <c r="DG322" i="3"/>
  <c r="DA322" i="3"/>
  <c r="CU322" i="3"/>
  <c r="CO322" i="3"/>
  <c r="AG322" i="3"/>
  <c r="LO321" i="3"/>
  <c r="LI321" i="3"/>
  <c r="LC321" i="3"/>
  <c r="IF321" i="3"/>
  <c r="GV321" i="3"/>
  <c r="EK321" i="3"/>
  <c r="EE321" i="3"/>
  <c r="DY321" i="3"/>
  <c r="DS321" i="3"/>
  <c r="AV321" i="3"/>
  <c r="LC320" i="3"/>
  <c r="KW320" i="3"/>
  <c r="KQ320" i="3"/>
  <c r="KK320" i="3"/>
  <c r="HN320" i="3"/>
  <c r="GD320" i="3"/>
  <c r="DS320" i="3"/>
  <c r="DM320" i="3"/>
  <c r="DG320" i="3"/>
  <c r="DA320" i="3"/>
  <c r="LL319" i="3"/>
  <c r="KZ319" i="3"/>
  <c r="IU319" i="3"/>
  <c r="IO319" i="3"/>
  <c r="II319" i="3"/>
  <c r="IC319" i="3"/>
  <c r="HW319" i="3"/>
  <c r="EZ319" i="3"/>
  <c r="EB319" i="3"/>
  <c r="DP319" i="3"/>
  <c r="BK319" i="3"/>
  <c r="BE319" i="3"/>
  <c r="AY319" i="3"/>
  <c r="AS319" i="3"/>
  <c r="AM319" i="3"/>
  <c r="O319" i="3"/>
  <c r="LO318" i="3"/>
  <c r="LI318" i="3"/>
  <c r="LC318" i="3"/>
  <c r="KW318" i="3"/>
  <c r="HZ318" i="3"/>
  <c r="HB318" i="3"/>
  <c r="EK318" i="3"/>
  <c r="DS318" i="3"/>
  <c r="DM318" i="3"/>
  <c r="DG318" i="3"/>
  <c r="AP318" i="3"/>
  <c r="JD317" i="3"/>
  <c r="FL317" i="3"/>
  <c r="BT317" i="3"/>
  <c r="IL316" i="3"/>
  <c r="ET316" i="3"/>
  <c r="BB316" i="3"/>
  <c r="JA315" i="3"/>
  <c r="IU315" i="3"/>
  <c r="IO315" i="3"/>
  <c r="FI315" i="3"/>
  <c r="FC315" i="3"/>
  <c r="EW315" i="3"/>
  <c r="BQ315" i="3"/>
  <c r="BK315" i="3"/>
  <c r="BE315" i="3"/>
  <c r="KT314" i="3"/>
  <c r="HB314" i="3"/>
  <c r="DJ314" i="3"/>
  <c r="AG314" i="3"/>
  <c r="KB313" i="3"/>
  <c r="GJ313" i="3"/>
  <c r="CR313" i="3"/>
  <c r="LC312" i="3"/>
  <c r="KW312" i="3"/>
  <c r="KQ312" i="3"/>
  <c r="HK312" i="3"/>
  <c r="HE312" i="3"/>
  <c r="GY312" i="3"/>
  <c r="DS312" i="3"/>
  <c r="DM312" i="3"/>
  <c r="DG312" i="3"/>
  <c r="I312" i="3"/>
  <c r="KZ311" i="3"/>
  <c r="HH311" i="3"/>
  <c r="DP311" i="3"/>
  <c r="KE310" i="3"/>
  <c r="JY310" i="3"/>
  <c r="JS310" i="3"/>
  <c r="GM310" i="3"/>
  <c r="GG310" i="3"/>
  <c r="GA310" i="3"/>
  <c r="CU310" i="3"/>
  <c r="CO310" i="3"/>
  <c r="CI310" i="3"/>
  <c r="R310" i="3"/>
  <c r="L310" i="3"/>
  <c r="GJ309" i="3"/>
  <c r="FO309" i="3"/>
  <c r="FI309" i="3"/>
  <c r="FC309" i="3"/>
  <c r="EW309" i="3"/>
  <c r="CR309" i="3"/>
  <c r="BW309" i="3"/>
  <c r="BQ309" i="3"/>
  <c r="BK309" i="3"/>
  <c r="BE309" i="3"/>
  <c r="LF308" i="3"/>
  <c r="KZ308" i="3"/>
  <c r="KT308" i="3"/>
  <c r="KN308" i="3"/>
  <c r="IO308" i="3"/>
  <c r="HN308" i="3"/>
  <c r="HH308" i="3"/>
  <c r="HB308" i="3"/>
  <c r="GV308" i="3"/>
  <c r="EW308" i="3"/>
  <c r="DV308" i="3"/>
  <c r="DP308" i="3"/>
  <c r="DJ308" i="3"/>
  <c r="DD308" i="3"/>
  <c r="BE308" i="3"/>
  <c r="L308" i="3"/>
  <c r="LO307" i="3"/>
  <c r="HW307" i="3"/>
  <c r="EE307" i="3"/>
  <c r="AM307" i="3"/>
  <c r="AG307" i="3"/>
  <c r="JY306" i="3"/>
  <c r="IX306" i="3"/>
  <c r="IR306" i="3"/>
  <c r="IL306" i="3"/>
  <c r="IF306" i="3"/>
  <c r="GG306" i="3"/>
  <c r="FF306" i="3"/>
  <c r="EZ306" i="3"/>
  <c r="ET306" i="3"/>
  <c r="EN306" i="3"/>
  <c r="CO306" i="3"/>
  <c r="BN306" i="3"/>
  <c r="BH306" i="3"/>
  <c r="BB306" i="3"/>
  <c r="AV306" i="3"/>
  <c r="L306" i="3"/>
  <c r="LC305" i="3"/>
  <c r="HK305" i="3"/>
  <c r="DS305" i="3"/>
  <c r="LI304" i="3"/>
  <c r="KH304" i="3"/>
  <c r="KB304" i="3"/>
  <c r="JV304" i="3"/>
  <c r="JP304" i="3"/>
  <c r="HQ304" i="3"/>
  <c r="GP304" i="3"/>
  <c r="GJ304" i="3"/>
  <c r="GD304" i="3"/>
  <c r="FX304" i="3"/>
  <c r="CR304" i="3"/>
  <c r="CL304" i="3"/>
  <c r="CF304" i="3"/>
  <c r="O304" i="3"/>
  <c r="I304" i="3"/>
  <c r="JV303" i="3"/>
  <c r="JP303" i="3"/>
  <c r="JJ303" i="3"/>
  <c r="GD303" i="3"/>
  <c r="FX303" i="3"/>
  <c r="FR303" i="3"/>
  <c r="CL303" i="3"/>
  <c r="CF303" i="3"/>
  <c r="BZ303" i="3"/>
  <c r="U303" i="3"/>
  <c r="O303" i="3"/>
  <c r="I303" i="3"/>
  <c r="JP302" i="3"/>
  <c r="JJ302" i="3"/>
  <c r="JD302" i="3"/>
  <c r="FX302" i="3"/>
  <c r="FR302" i="3"/>
  <c r="FL302" i="3"/>
  <c r="CF302" i="3"/>
  <c r="BZ302" i="3"/>
  <c r="BT302" i="3"/>
  <c r="KE301" i="3"/>
  <c r="GM301" i="3"/>
  <c r="CU301" i="3"/>
  <c r="KZ300" i="3"/>
  <c r="KT300" i="3"/>
  <c r="KN300" i="3"/>
  <c r="HH300" i="3"/>
  <c r="HB300" i="3"/>
  <c r="GV300" i="3"/>
  <c r="DP300" i="3"/>
  <c r="DJ300" i="3"/>
  <c r="DD300" i="3"/>
  <c r="L300" i="3"/>
  <c r="LO299" i="3"/>
  <c r="HW299" i="3"/>
  <c r="EE299" i="3"/>
  <c r="AM299" i="3"/>
  <c r="AG299" i="3"/>
  <c r="IR298" i="3"/>
  <c r="IL298" i="3"/>
  <c r="IF298" i="3"/>
  <c r="EZ298" i="3"/>
  <c r="ET298" i="3"/>
  <c r="EN298" i="3"/>
  <c r="BH298" i="3"/>
  <c r="BB298" i="3"/>
  <c r="AV298" i="3"/>
  <c r="KW297" i="3"/>
  <c r="HE297" i="3"/>
  <c r="DM297" i="3"/>
  <c r="KB296" i="3"/>
  <c r="JV296" i="3"/>
  <c r="JP296" i="3"/>
  <c r="GJ296" i="3"/>
  <c r="GD296" i="3"/>
  <c r="FX296" i="3"/>
  <c r="CR296" i="3"/>
  <c r="CL296" i="3"/>
  <c r="CF296" i="3"/>
  <c r="O296" i="3"/>
  <c r="I296" i="3"/>
  <c r="JV295" i="3"/>
  <c r="JP295" i="3"/>
  <c r="JJ295" i="3"/>
  <c r="GD295" i="3"/>
  <c r="FX295" i="3"/>
  <c r="FR295" i="3"/>
  <c r="BZ295" i="3"/>
  <c r="BT295" i="3"/>
  <c r="BN295" i="3"/>
  <c r="BH295" i="3"/>
  <c r="BB295" i="3"/>
  <c r="KH294" i="3"/>
  <c r="JJ294" i="3"/>
  <c r="HQ294" i="3"/>
  <c r="HK294" i="3"/>
  <c r="ET294" i="3"/>
  <c r="DV294" i="3"/>
  <c r="BE294" i="3"/>
  <c r="LL293" i="3"/>
  <c r="KN293" i="3"/>
  <c r="HW293" i="3"/>
  <c r="HE293" i="3"/>
  <c r="GY293" i="3"/>
  <c r="GS293" i="3"/>
  <c r="EB293" i="3"/>
  <c r="DD293" i="3"/>
  <c r="AM293" i="3"/>
  <c r="LO292" i="3"/>
  <c r="IX292" i="3"/>
  <c r="HZ292" i="3"/>
  <c r="FI292" i="3"/>
  <c r="EQ292" i="3"/>
  <c r="EK292" i="3"/>
  <c r="EE292" i="3"/>
  <c r="BN292" i="3"/>
  <c r="AP292" i="3"/>
  <c r="KB291" i="3"/>
  <c r="JD291" i="3"/>
  <c r="GM291" i="3"/>
  <c r="FU291" i="3"/>
  <c r="FO291" i="3"/>
  <c r="FI291" i="3"/>
  <c r="CR291" i="3"/>
  <c r="BT291" i="3"/>
  <c r="AD291" i="3"/>
  <c r="X291" i="3"/>
  <c r="LI290" i="3"/>
  <c r="KQ290" i="3"/>
  <c r="KK290" i="3"/>
  <c r="KE290" i="3"/>
  <c r="HN290" i="3"/>
  <c r="GP290" i="3"/>
  <c r="DY290" i="3"/>
  <c r="DG290" i="3"/>
  <c r="DA290" i="3"/>
  <c r="CU290" i="3"/>
  <c r="LL289" i="3"/>
  <c r="IU289" i="3"/>
  <c r="IC289" i="3"/>
  <c r="HW289" i="3"/>
  <c r="HQ289" i="3"/>
  <c r="EZ289" i="3"/>
  <c r="EB289" i="3"/>
  <c r="BK289" i="3"/>
  <c r="AS289" i="3"/>
  <c r="AM289" i="3"/>
  <c r="O289" i="3"/>
  <c r="JV288" i="3"/>
  <c r="IX288" i="3"/>
  <c r="GG288" i="3"/>
  <c r="FO288" i="3"/>
  <c r="FI288" i="3"/>
  <c r="FC288" i="3"/>
  <c r="CL288" i="3"/>
  <c r="BN288" i="3"/>
  <c r="AD288" i="3"/>
  <c r="LC287" i="3"/>
  <c r="KK287" i="3"/>
  <c r="KE287" i="3"/>
  <c r="JY287" i="3"/>
  <c r="HH287" i="3"/>
  <c r="GJ287" i="3"/>
  <c r="DS287" i="3"/>
  <c r="DA287" i="3"/>
  <c r="CU287" i="3"/>
  <c r="CO287" i="3"/>
  <c r="AA287" i="3"/>
  <c r="LO286" i="3"/>
  <c r="LI286" i="3"/>
  <c r="LC286" i="3"/>
  <c r="IL286" i="3"/>
  <c r="HN286" i="3"/>
  <c r="EW286" i="3"/>
  <c r="EE286" i="3"/>
  <c r="DY286" i="3"/>
  <c r="DS286" i="3"/>
  <c r="CF286" i="3"/>
  <c r="AA286" i="3"/>
  <c r="KN285" i="3"/>
  <c r="KH285" i="3"/>
  <c r="KB285" i="3"/>
  <c r="HQ285" i="3"/>
  <c r="DY285" i="3"/>
  <c r="DS285" i="3"/>
  <c r="DM285" i="3"/>
  <c r="BN285" i="3"/>
  <c r="BH285" i="3"/>
  <c r="GP284" i="3"/>
  <c r="FX284" i="3"/>
  <c r="FR284" i="3"/>
  <c r="FL284" i="3"/>
  <c r="F284" i="3"/>
  <c r="JM283" i="3"/>
  <c r="IU283" i="3"/>
  <c r="IO283" i="3"/>
  <c r="II283" i="3"/>
  <c r="FX283" i="3"/>
  <c r="CC283" i="3"/>
  <c r="BK283" i="3"/>
  <c r="BE283" i="3"/>
  <c r="AY283" i="3"/>
  <c r="AA283" i="3"/>
  <c r="KT282" i="3"/>
  <c r="JV282" i="3"/>
  <c r="GY282" i="3"/>
  <c r="GG282" i="3"/>
  <c r="GA282" i="3"/>
  <c r="FU282" i="3"/>
  <c r="EH282" i="3"/>
  <c r="AD282" i="3"/>
  <c r="X282" i="3"/>
  <c r="LI281" i="3"/>
  <c r="IR281" i="3"/>
  <c r="HT281" i="3"/>
  <c r="EW281" i="3"/>
  <c r="EQ281" i="3"/>
  <c r="EE281" i="3"/>
  <c r="DY281" i="3"/>
  <c r="BH281" i="3"/>
  <c r="LO280" i="3"/>
  <c r="LI280" i="3"/>
  <c r="KW280" i="3"/>
  <c r="KQ280" i="3"/>
  <c r="HZ280" i="3"/>
  <c r="HB280" i="3"/>
  <c r="EE280" i="3"/>
  <c r="DY280" i="3"/>
  <c r="DM280" i="3"/>
  <c r="DG280" i="3"/>
  <c r="AP280" i="3"/>
  <c r="JA279" i="3"/>
  <c r="IU279" i="3"/>
  <c r="II279" i="3"/>
  <c r="IC279" i="3"/>
  <c r="FL279" i="3"/>
  <c r="EN279" i="3"/>
  <c r="BQ279" i="3"/>
  <c r="BK279" i="3"/>
  <c r="AY279" i="3"/>
  <c r="AS279" i="3"/>
  <c r="O279" i="3"/>
  <c r="JV278" i="3"/>
  <c r="IX278" i="3"/>
  <c r="GA278" i="3"/>
  <c r="FU278" i="3"/>
  <c r="FI278" i="3"/>
  <c r="FC278" i="3"/>
  <c r="CL278" i="3"/>
  <c r="BN278" i="3"/>
  <c r="X278" i="3"/>
  <c r="R278" i="3"/>
  <c r="KW277" i="3"/>
  <c r="KQ277" i="3"/>
  <c r="KE277" i="3"/>
  <c r="JY277" i="3"/>
  <c r="HH277" i="3"/>
  <c r="GJ277" i="3"/>
  <c r="DM277" i="3"/>
  <c r="DG277" i="3"/>
  <c r="CU277" i="3"/>
  <c r="CO277" i="3"/>
  <c r="LF276" i="3"/>
  <c r="KZ276" i="3"/>
  <c r="KN276" i="3"/>
  <c r="KH276" i="3"/>
  <c r="IO276" i="3"/>
  <c r="IC276" i="3"/>
  <c r="HW276" i="3"/>
  <c r="FL276" i="3"/>
  <c r="DS276" i="3"/>
  <c r="EZ275" i="3"/>
  <c r="ET275" i="3"/>
  <c r="EH275" i="3"/>
  <c r="EB275" i="3"/>
  <c r="BK275" i="3"/>
  <c r="AM275" i="3"/>
  <c r="KK274" i="3"/>
  <c r="JM274" i="3"/>
  <c r="ET274" i="3"/>
  <c r="EN274" i="3"/>
  <c r="EB274" i="3"/>
  <c r="DV274" i="3"/>
  <c r="BE274" i="3"/>
  <c r="KZ273" i="3"/>
  <c r="JG273" i="3"/>
  <c r="HK271" i="3"/>
  <c r="HE271" i="3"/>
  <c r="GY271" i="3"/>
  <c r="ET271" i="3"/>
  <c r="KQ270" i="3"/>
  <c r="KK270" i="3"/>
  <c r="KE270" i="3"/>
  <c r="JY270" i="3"/>
  <c r="HH270" i="3"/>
  <c r="FX270" i="3"/>
  <c r="JD268" i="3"/>
  <c r="BK268" i="3"/>
  <c r="BE268" i="3"/>
  <c r="HT232" i="3"/>
  <c r="EE232" i="3"/>
  <c r="LR231" i="3"/>
  <c r="JA231" i="3"/>
  <c r="II231" i="3"/>
  <c r="IC231" i="3"/>
  <c r="HW231" i="3"/>
  <c r="FF231" i="3"/>
  <c r="EH231" i="3"/>
  <c r="BQ231" i="3"/>
  <c r="AY231" i="3"/>
  <c r="AS231" i="3"/>
  <c r="KE230" i="3"/>
  <c r="JM230" i="3"/>
  <c r="JG230" i="3"/>
  <c r="JA230" i="3"/>
  <c r="GJ230" i="3"/>
  <c r="CR230" i="3"/>
  <c r="KQ229" i="3"/>
  <c r="KK229" i="3"/>
  <c r="KE229" i="3"/>
  <c r="GY229" i="3"/>
  <c r="GS229" i="3"/>
  <c r="GM229" i="3"/>
  <c r="DG229" i="3"/>
  <c r="DA229" i="3"/>
  <c r="CU229" i="3"/>
  <c r="X229" i="3"/>
  <c r="R229" i="3"/>
  <c r="L229" i="3"/>
  <c r="KN228" i="3"/>
  <c r="JS228" i="3"/>
  <c r="JM228" i="3"/>
  <c r="JG228" i="3"/>
  <c r="JA228" i="3"/>
  <c r="GV228" i="3"/>
  <c r="GA228" i="3"/>
  <c r="FU228" i="3"/>
  <c r="FO228" i="3"/>
  <c r="FI228" i="3"/>
  <c r="DD228" i="3"/>
  <c r="CR228" i="3"/>
  <c r="AM228" i="3"/>
  <c r="LF227" i="3"/>
  <c r="JA227" i="3"/>
  <c r="FO227" i="3"/>
  <c r="FI227" i="3"/>
  <c r="FC227" i="3"/>
  <c r="EW227" i="3"/>
  <c r="EQ227" i="3"/>
  <c r="CL227" i="3"/>
  <c r="I227" i="3"/>
  <c r="KN226" i="3"/>
  <c r="GJ226" i="3"/>
  <c r="DD226" i="3"/>
  <c r="AA226" i="3"/>
  <c r="O226" i="3"/>
  <c r="LR225" i="3"/>
  <c r="IL225" i="3"/>
  <c r="HQ225" i="3"/>
  <c r="HK225" i="3"/>
  <c r="HE225" i="3"/>
  <c r="FF225" i="3"/>
  <c r="EK225" i="3"/>
  <c r="CX225" i="3"/>
  <c r="CC225" i="3"/>
  <c r="BW225" i="3"/>
  <c r="BQ225" i="3"/>
  <c r="KB224" i="3"/>
  <c r="JP224" i="3"/>
  <c r="IU224" i="3"/>
  <c r="IO224" i="3"/>
  <c r="II224" i="3"/>
  <c r="HH224" i="3"/>
  <c r="EN224" i="3"/>
  <c r="DS224" i="3"/>
  <c r="BT224" i="3"/>
  <c r="KT223" i="3"/>
  <c r="JY223" i="3"/>
  <c r="JS223" i="3"/>
  <c r="JM223" i="3"/>
  <c r="HN223" i="3"/>
  <c r="HB223" i="3"/>
  <c r="GG223" i="3"/>
  <c r="GA223" i="3"/>
  <c r="FU223" i="3"/>
  <c r="BB223" i="3"/>
  <c r="L221" i="3"/>
  <c r="HB218" i="3"/>
  <c r="FC218" i="3"/>
  <c r="EH218" i="3"/>
  <c r="DV218" i="3"/>
  <c r="CU218" i="3"/>
  <c r="BN218" i="3"/>
  <c r="KZ217" i="3"/>
  <c r="KN217" i="3"/>
  <c r="JM217" i="3"/>
  <c r="JG217" i="3"/>
  <c r="GM217" i="3"/>
  <c r="FL217" i="3"/>
  <c r="CR276" i="3"/>
  <c r="AY276" i="3"/>
  <c r="AG276" i="3"/>
  <c r="AA276" i="3"/>
  <c r="O276" i="3"/>
  <c r="I276" i="3"/>
  <c r="LO275" i="3"/>
  <c r="IR275" i="3"/>
  <c r="IL275" i="3"/>
  <c r="HZ275" i="3"/>
  <c r="HT275" i="3"/>
  <c r="FC275" i="3"/>
  <c r="EE275" i="3"/>
  <c r="BH275" i="3"/>
  <c r="BB275" i="3"/>
  <c r="AP275" i="3"/>
  <c r="KH274" i="3"/>
  <c r="KB274" i="3"/>
  <c r="JP274" i="3"/>
  <c r="JJ274" i="3"/>
  <c r="GS274" i="3"/>
  <c r="FU274" i="3"/>
  <c r="CX274" i="3"/>
  <c r="CR274" i="3"/>
  <c r="CF274" i="3"/>
  <c r="BZ274" i="3"/>
  <c r="U274" i="3"/>
  <c r="O274" i="3"/>
  <c r="KB273" i="3"/>
  <c r="JV273" i="3"/>
  <c r="II273" i="3"/>
  <c r="GJ273" i="3"/>
  <c r="GD273" i="3"/>
  <c r="EQ273" i="3"/>
  <c r="CR273" i="3"/>
  <c r="CL273" i="3"/>
  <c r="AY273" i="3"/>
  <c r="AG273" i="3"/>
  <c r="AA273" i="3"/>
  <c r="U273" i="3"/>
  <c r="KT272" i="3"/>
  <c r="KB272" i="3"/>
  <c r="JV272" i="3"/>
  <c r="JP272" i="3"/>
  <c r="HE272" i="3"/>
  <c r="GG272" i="3"/>
  <c r="DJ272" i="3"/>
  <c r="CR272" i="3"/>
  <c r="CL272" i="3"/>
  <c r="CF272" i="3"/>
  <c r="AD272" i="3"/>
  <c r="X272" i="3"/>
  <c r="R272" i="3"/>
  <c r="L272" i="3"/>
  <c r="LR271" i="3"/>
  <c r="HZ271" i="3"/>
  <c r="EH271" i="3"/>
  <c r="AP271" i="3"/>
  <c r="LL270" i="3"/>
  <c r="IU270" i="3"/>
  <c r="IO270" i="3"/>
  <c r="II270" i="3"/>
  <c r="IC270" i="3"/>
  <c r="FL270" i="3"/>
  <c r="EB270" i="3"/>
  <c r="BK270" i="3"/>
  <c r="BE270" i="3"/>
  <c r="AY270" i="3"/>
  <c r="AS270" i="3"/>
  <c r="LO269" i="3"/>
  <c r="LI269" i="3"/>
  <c r="KH269" i="3"/>
  <c r="HB269" i="3"/>
  <c r="GA269" i="3"/>
  <c r="FU269" i="3"/>
  <c r="FO269" i="3"/>
  <c r="DJ269" i="3"/>
  <c r="AS269" i="3"/>
  <c r="AM269" i="3"/>
  <c r="KQ268" i="3"/>
  <c r="KK268" i="3"/>
  <c r="KE268" i="3"/>
  <c r="JY268" i="3"/>
  <c r="HT268" i="3"/>
  <c r="FC268" i="3"/>
  <c r="EW268" i="3"/>
  <c r="CF268" i="3"/>
  <c r="AD268" i="3"/>
  <c r="X268" i="3"/>
  <c r="R268" i="3"/>
  <c r="L268" i="3"/>
  <c r="KT267" i="3"/>
  <c r="IC267" i="3"/>
  <c r="HW267" i="3"/>
  <c r="HQ267" i="3"/>
  <c r="HK267" i="3"/>
  <c r="ET267" i="3"/>
  <c r="DJ267" i="3"/>
  <c r="AS267" i="3"/>
  <c r="AM267" i="3"/>
  <c r="I267" i="3"/>
  <c r="LL266" i="3"/>
  <c r="KB266" i="3"/>
  <c r="HK266" i="3"/>
  <c r="HE266" i="3"/>
  <c r="GY266" i="3"/>
  <c r="GS266" i="3"/>
  <c r="EB266" i="3"/>
  <c r="CR266" i="3"/>
  <c r="AA266" i="3"/>
  <c r="U266" i="3"/>
  <c r="KH265" i="3"/>
  <c r="IX265" i="3"/>
  <c r="GG265" i="3"/>
  <c r="GA265" i="3"/>
  <c r="FU265" i="3"/>
  <c r="FO265" i="3"/>
  <c r="CX265" i="3"/>
  <c r="BN265" i="3"/>
  <c r="AD265" i="3"/>
  <c r="LO264" i="3"/>
  <c r="LI264" i="3"/>
  <c r="KB264" i="3"/>
  <c r="JV264" i="3"/>
  <c r="HW264" i="3"/>
  <c r="HQ264" i="3"/>
  <c r="GJ264" i="3"/>
  <c r="GD264" i="3"/>
  <c r="EE264" i="3"/>
  <c r="DY264" i="3"/>
  <c r="CR264" i="3"/>
  <c r="CL264" i="3"/>
  <c r="AG264" i="3"/>
  <c r="LL263" i="3"/>
  <c r="JY263" i="3"/>
  <c r="JS263" i="3"/>
  <c r="IL263" i="3"/>
  <c r="HT263" i="3"/>
  <c r="GM263" i="3"/>
  <c r="GG263" i="3"/>
  <c r="GA263" i="3"/>
  <c r="FU263" i="3"/>
  <c r="FO263" i="3"/>
  <c r="FF263" i="3"/>
  <c r="EZ263" i="3"/>
  <c r="DS263" i="3"/>
  <c r="DA263" i="3"/>
  <c r="CU263" i="3"/>
  <c r="BB263" i="3"/>
  <c r="AD263" i="3"/>
  <c r="X263" i="3"/>
  <c r="R263" i="3"/>
  <c r="LC262" i="3"/>
  <c r="KW262" i="3"/>
  <c r="JP262" i="3"/>
  <c r="JJ262" i="3"/>
  <c r="IX262" i="3"/>
  <c r="HK262" i="3"/>
  <c r="HE262" i="3"/>
  <c r="FX262" i="3"/>
  <c r="FR262" i="3"/>
  <c r="FF262" i="3"/>
  <c r="X262" i="3"/>
  <c r="LO261" i="3"/>
  <c r="JV261" i="3"/>
  <c r="HW261" i="3"/>
  <c r="GD261" i="3"/>
  <c r="EE261" i="3"/>
  <c r="CL261" i="3"/>
  <c r="AM261" i="3"/>
  <c r="LO260" i="3"/>
  <c r="LC260" i="3"/>
  <c r="KB260" i="3"/>
  <c r="JV260" i="3"/>
  <c r="JP260" i="3"/>
  <c r="JJ260" i="3"/>
  <c r="JD260" i="3"/>
  <c r="II260" i="3"/>
  <c r="IC260" i="3"/>
  <c r="HW260" i="3"/>
  <c r="HK260" i="3"/>
  <c r="GJ260" i="3"/>
  <c r="GD260" i="3"/>
  <c r="FX260" i="3"/>
  <c r="EQ260" i="3"/>
  <c r="EE260" i="3"/>
  <c r="CR260" i="3"/>
  <c r="CL260" i="3"/>
  <c r="CF260" i="3"/>
  <c r="AY260" i="3"/>
  <c r="AM260" i="3"/>
  <c r="KT259" i="3"/>
  <c r="KN259" i="3"/>
  <c r="KH259" i="3"/>
  <c r="JA259" i="3"/>
  <c r="IO259" i="3"/>
  <c r="HB259" i="3"/>
  <c r="GV259" i="3"/>
  <c r="GP259" i="3"/>
  <c r="FI259" i="3"/>
  <c r="EW259" i="3"/>
  <c r="DJ259" i="3"/>
  <c r="DD259" i="3"/>
  <c r="CX259" i="3"/>
  <c r="AS259" i="3"/>
  <c r="I259" i="3"/>
  <c r="JP258" i="3"/>
  <c r="IX258" i="3"/>
  <c r="IR258" i="3"/>
  <c r="GA258" i="3"/>
  <c r="FC258" i="3"/>
  <c r="CF258" i="3"/>
  <c r="BN258" i="3"/>
  <c r="BH258" i="3"/>
  <c r="KE257" i="3"/>
  <c r="JM257" i="3"/>
  <c r="JG257" i="3"/>
  <c r="GP257" i="3"/>
  <c r="FR257" i="3"/>
  <c r="CU257" i="3"/>
  <c r="CC257" i="3"/>
  <c r="BW257" i="3"/>
  <c r="AG257" i="3"/>
  <c r="O257" i="3"/>
  <c r="I257" i="3"/>
  <c r="LO256" i="3"/>
  <c r="IR256" i="3"/>
  <c r="HZ256" i="3"/>
  <c r="HT256" i="3"/>
  <c r="FC256" i="3"/>
  <c r="EE256" i="3"/>
  <c r="BH256" i="3"/>
  <c r="AP256" i="3"/>
  <c r="KH255" i="3"/>
  <c r="JP255" i="3"/>
  <c r="JJ255" i="3"/>
  <c r="GS255" i="3"/>
  <c r="FU255" i="3"/>
  <c r="CX255" i="3"/>
  <c r="CR255" i="3"/>
  <c r="CF255" i="3"/>
  <c r="BZ255" i="3"/>
  <c r="AD255" i="3"/>
  <c r="R255" i="3"/>
  <c r="L255" i="3"/>
  <c r="LF254" i="3"/>
  <c r="II254" i="3"/>
  <c r="IC254" i="3"/>
  <c r="HQ254" i="3"/>
  <c r="HK254" i="3"/>
  <c r="ET254" i="3"/>
  <c r="DV254" i="3"/>
  <c r="AY254" i="3"/>
  <c r="AS254" i="3"/>
  <c r="I254" i="3"/>
  <c r="KH253" i="3"/>
  <c r="II253" i="3"/>
  <c r="GP253" i="3"/>
  <c r="EQ253" i="3"/>
  <c r="CX253" i="3"/>
  <c r="AY253" i="3"/>
  <c r="KN252" i="3"/>
  <c r="IU252" i="3"/>
  <c r="GV252" i="3"/>
  <c r="FC252" i="3"/>
  <c r="DD252" i="3"/>
  <c r="BK252" i="3"/>
  <c r="X252" i="3"/>
  <c r="L252" i="3"/>
  <c r="KK251" i="3"/>
  <c r="GA251" i="3"/>
  <c r="FO251" i="3"/>
  <c r="FI251" i="3"/>
  <c r="DP251" i="3"/>
  <c r="JA250" i="3"/>
  <c r="IC250" i="3"/>
  <c r="FF250" i="3"/>
  <c r="EZ250" i="3"/>
  <c r="EN250" i="3"/>
  <c r="EH250" i="3"/>
  <c r="BQ250" i="3"/>
  <c r="AS250" i="3"/>
  <c r="KQ249" i="3"/>
  <c r="JS249" i="3"/>
  <c r="GV249" i="3"/>
  <c r="GP249" i="3"/>
  <c r="GD249" i="3"/>
  <c r="FX249" i="3"/>
  <c r="DG249" i="3"/>
  <c r="CI249" i="3"/>
  <c r="AG249" i="3"/>
  <c r="U249" i="3"/>
  <c r="O249" i="3"/>
  <c r="LI248" i="3"/>
  <c r="IL248" i="3"/>
  <c r="IF248" i="3"/>
  <c r="HT248" i="3"/>
  <c r="HN248" i="3"/>
  <c r="EW248" i="3"/>
  <c r="DY248" i="3"/>
  <c r="BB248" i="3"/>
  <c r="AV248" i="3"/>
  <c r="KE247" i="3"/>
  <c r="JG247" i="3"/>
  <c r="GJ247" i="3"/>
  <c r="GD247" i="3"/>
  <c r="FR247" i="3"/>
  <c r="FL247" i="3"/>
  <c r="CU247" i="3"/>
  <c r="BW247" i="3"/>
  <c r="AG247" i="3"/>
  <c r="I247" i="3"/>
  <c r="LO246" i="3"/>
  <c r="LI246" i="3"/>
  <c r="IR246" i="3"/>
  <c r="HT246" i="3"/>
  <c r="EW246" i="3"/>
  <c r="EQ246" i="3"/>
  <c r="EE246" i="3"/>
  <c r="DY246" i="3"/>
  <c r="BH246" i="3"/>
  <c r="LO245" i="3"/>
  <c r="LI245" i="3"/>
  <c r="KW245" i="3"/>
  <c r="KQ245" i="3"/>
  <c r="HZ245" i="3"/>
  <c r="GP245" i="3"/>
  <c r="DY245" i="3"/>
  <c r="DS245" i="3"/>
  <c r="BZ245" i="3"/>
  <c r="BB245" i="3"/>
  <c r="F245" i="3"/>
  <c r="LL244" i="3"/>
  <c r="JM244" i="3"/>
  <c r="IU244" i="3"/>
  <c r="IO244" i="3"/>
  <c r="II244" i="3"/>
  <c r="HW244" i="3"/>
  <c r="HQ244" i="3"/>
  <c r="FX244" i="3"/>
  <c r="EZ244" i="3"/>
  <c r="EB244" i="3"/>
  <c r="CC244" i="3"/>
  <c r="JV243" i="3"/>
  <c r="IL243" i="3"/>
  <c r="FU243" i="3"/>
  <c r="FO243" i="3"/>
  <c r="FI243" i="3"/>
  <c r="FC243" i="3"/>
  <c r="CL243" i="3"/>
  <c r="BB243" i="3"/>
  <c r="AD243" i="3"/>
  <c r="X243" i="3"/>
  <c r="R243" i="3"/>
  <c r="KW242" i="3"/>
  <c r="KQ242" i="3"/>
  <c r="KK242" i="3"/>
  <c r="KE242" i="3"/>
  <c r="JY242" i="3"/>
  <c r="HH242" i="3"/>
  <c r="FX242" i="3"/>
  <c r="DM242" i="3"/>
  <c r="DG242" i="3"/>
  <c r="DA242" i="3"/>
  <c r="CU242" i="3"/>
  <c r="CO242" i="3"/>
  <c r="O242" i="3"/>
  <c r="LO241" i="3"/>
  <c r="LI241" i="3"/>
  <c r="LC241" i="3"/>
  <c r="IX241" i="3"/>
  <c r="IL241" i="3"/>
  <c r="IF241" i="3"/>
  <c r="GY241" i="3"/>
  <c r="GS241" i="3"/>
  <c r="GM241" i="3"/>
  <c r="FF241" i="3"/>
  <c r="ET241" i="3"/>
  <c r="EN241" i="3"/>
  <c r="DG241" i="3"/>
  <c r="DA241" i="3"/>
  <c r="CU241" i="3"/>
  <c r="BN241" i="3"/>
  <c r="BB241" i="3"/>
  <c r="AV241" i="3"/>
  <c r="AD241" i="3"/>
  <c r="KN240" i="3"/>
  <c r="KB240" i="3"/>
  <c r="JV240" i="3"/>
  <c r="IO240" i="3"/>
  <c r="II240" i="3"/>
  <c r="IC240" i="3"/>
  <c r="GV240" i="3"/>
  <c r="GJ240" i="3"/>
  <c r="GD240" i="3"/>
  <c r="EW240" i="3"/>
  <c r="EQ240" i="3"/>
  <c r="EK240" i="3"/>
  <c r="DD240" i="3"/>
  <c r="CR240" i="3"/>
  <c r="CL240" i="3"/>
  <c r="BE240" i="3"/>
  <c r="AY240" i="3"/>
  <c r="AS240" i="3"/>
  <c r="JY239" i="3"/>
  <c r="IF239" i="3"/>
  <c r="GG239" i="3"/>
  <c r="DM239" i="3"/>
  <c r="DG239" i="3"/>
  <c r="CC239" i="3"/>
  <c r="X239" i="3"/>
  <c r="LC238" i="3"/>
  <c r="HH238" i="3"/>
  <c r="DS238" i="3"/>
  <c r="LO237" i="3"/>
  <c r="LI237" i="3"/>
  <c r="JJ237" i="3"/>
  <c r="IL237" i="3"/>
  <c r="HN237" i="3"/>
  <c r="FU237" i="3"/>
  <c r="FC237" i="3"/>
  <c r="CF237" i="3"/>
  <c r="BT237" i="3"/>
  <c r="BN237" i="3"/>
  <c r="BB237" i="3"/>
  <c r="AV237" i="3"/>
  <c r="HT236" i="3"/>
  <c r="HN236" i="3"/>
  <c r="HH236" i="3"/>
  <c r="GA236" i="3"/>
  <c r="FO236" i="3"/>
  <c r="EB236" i="3"/>
  <c r="DV236" i="3"/>
  <c r="DP236" i="3"/>
  <c r="CI236" i="3"/>
  <c r="BW236" i="3"/>
  <c r="R236" i="3"/>
  <c r="F236" i="3"/>
  <c r="IU235" i="3"/>
  <c r="FR235" i="3"/>
  <c r="ET235" i="3"/>
  <c r="BK235" i="3"/>
  <c r="U235" i="3"/>
  <c r="O235" i="3"/>
  <c r="I235" i="3"/>
  <c r="JP234" i="3"/>
  <c r="IR234" i="3"/>
  <c r="IL234" i="3"/>
  <c r="IF234" i="3"/>
  <c r="GY234" i="3"/>
  <c r="GG234" i="3"/>
  <c r="GA234" i="3"/>
  <c r="DD234" i="3"/>
  <c r="CF234" i="3"/>
  <c r="LO233" i="3"/>
  <c r="LC233" i="3"/>
  <c r="KW233" i="3"/>
  <c r="HZ233" i="3"/>
  <c r="HB233" i="3"/>
  <c r="EK233" i="3"/>
  <c r="EE233" i="3"/>
  <c r="DS233" i="3"/>
  <c r="DM233" i="3"/>
  <c r="LL232" i="3"/>
  <c r="DJ223" i="3"/>
  <c r="CO223" i="3"/>
  <c r="CI223" i="3"/>
  <c r="EE222" i="3"/>
  <c r="DD222" i="3"/>
  <c r="CR222" i="3"/>
  <c r="BW222" i="3"/>
  <c r="R222" i="3"/>
  <c r="KW221" i="3"/>
  <c r="JV221" i="3"/>
  <c r="JJ221" i="3"/>
  <c r="IO221" i="3"/>
  <c r="HB221" i="3"/>
  <c r="GG221" i="3"/>
  <c r="EH221" i="3"/>
  <c r="BN221" i="3"/>
  <c r="AS221" i="3"/>
  <c r="KB220" i="3"/>
  <c r="JG220" i="3"/>
  <c r="GM220" i="3"/>
  <c r="FL220" i="3"/>
  <c r="EZ220" i="3"/>
  <c r="EE220" i="3"/>
  <c r="DY220" i="3"/>
  <c r="DS220" i="3"/>
  <c r="AY220" i="3"/>
  <c r="AA220" i="3"/>
  <c r="JJ219" i="3"/>
  <c r="HQ219" i="3"/>
  <c r="GP219" i="3"/>
  <c r="GD219" i="3"/>
  <c r="FI219" i="3"/>
  <c r="DV219" i="3"/>
  <c r="DA219" i="3"/>
  <c r="BB219" i="3"/>
  <c r="AP219" i="3"/>
  <c r="AD219" i="3"/>
  <c r="X219" i="3"/>
  <c r="KQ218" i="3"/>
  <c r="II218" i="3"/>
  <c r="IC218" i="3"/>
  <c r="HW218" i="3"/>
  <c r="GD218" i="3"/>
  <c r="DJ218" i="3"/>
  <c r="CI218" i="3"/>
  <c r="KB217" i="3"/>
  <c r="II217" i="3"/>
  <c r="HH217" i="3"/>
  <c r="GV217" i="3"/>
  <c r="GA217" i="3"/>
  <c r="EN217" i="3"/>
  <c r="CU217" i="3"/>
  <c r="AV217" i="3"/>
  <c r="AD217" i="3"/>
  <c r="LF216" i="3"/>
  <c r="KK216" i="3"/>
  <c r="JJ216" i="3"/>
  <c r="IO216" i="3"/>
  <c r="HN216" i="3"/>
  <c r="GS216" i="3"/>
  <c r="FR216" i="3"/>
  <c r="EW216" i="3"/>
  <c r="DV216" i="3"/>
  <c r="DA216" i="3"/>
  <c r="BZ216" i="3"/>
  <c r="II215" i="3"/>
  <c r="HH215" i="3"/>
  <c r="GA215" i="3"/>
  <c r="FF215" i="3"/>
  <c r="AY215" i="3"/>
  <c r="AG215" i="3"/>
  <c r="BE239" i="3"/>
  <c r="KE238" i="3"/>
  <c r="HT234" i="3"/>
  <c r="FC234" i="3"/>
  <c r="EK234" i="3"/>
  <c r="EE234" i="3"/>
  <c r="BH234" i="3"/>
  <c r="R234" i="3"/>
  <c r="L234" i="3"/>
  <c r="JY233" i="3"/>
  <c r="JS233" i="3"/>
  <c r="JG233" i="3"/>
  <c r="JA233" i="3"/>
  <c r="GD233" i="3"/>
  <c r="FF233" i="3"/>
  <c r="CO233" i="3"/>
  <c r="CI233" i="3"/>
  <c r="CC233" i="3"/>
  <c r="BK233" i="3"/>
  <c r="BE233" i="3"/>
  <c r="U233" i="3"/>
  <c r="KN232" i="3"/>
  <c r="JP232" i="3"/>
  <c r="HW232" i="3"/>
  <c r="EB232" i="3"/>
  <c r="AM232" i="3"/>
  <c r="LO231" i="3"/>
  <c r="IX231" i="3"/>
  <c r="HZ231" i="3"/>
  <c r="FI231" i="3"/>
  <c r="EQ231" i="3"/>
  <c r="EK231" i="3"/>
  <c r="EE231" i="3"/>
  <c r="BN231" i="3"/>
  <c r="AP231" i="3"/>
  <c r="KB230" i="3"/>
  <c r="JD230" i="3"/>
  <c r="EN230" i="3"/>
  <c r="AV230" i="3"/>
  <c r="AD230" i="3"/>
  <c r="X230" i="3"/>
  <c r="IU229" i="3"/>
  <c r="IO229" i="3"/>
  <c r="II229" i="3"/>
  <c r="FC229" i="3"/>
  <c r="EW229" i="3"/>
  <c r="EQ229" i="3"/>
  <c r="BK229" i="3"/>
  <c r="BE229" i="3"/>
  <c r="AY229" i="3"/>
  <c r="LO228" i="3"/>
  <c r="LI228" i="3"/>
  <c r="LC228" i="3"/>
  <c r="KW228" i="3"/>
  <c r="IR228" i="3"/>
  <c r="HW228" i="3"/>
  <c r="HQ228" i="3"/>
  <c r="HK228" i="3"/>
  <c r="HE228" i="3"/>
  <c r="EZ228" i="3"/>
  <c r="EE228" i="3"/>
  <c r="DY228" i="3"/>
  <c r="DS228" i="3"/>
  <c r="DM228" i="3"/>
  <c r="IX227" i="3"/>
  <c r="HK227" i="3"/>
  <c r="HE227" i="3"/>
  <c r="EH227" i="3"/>
  <c r="DM227" i="3"/>
  <c r="CU227" i="3"/>
  <c r="CO227" i="3"/>
  <c r="AP227" i="3"/>
  <c r="AD227" i="3"/>
  <c r="X227" i="3"/>
  <c r="IR226" i="3"/>
  <c r="GM226" i="3"/>
  <c r="GG226" i="3"/>
  <c r="GA226" i="3"/>
  <c r="EZ226" i="3"/>
  <c r="BH226" i="3"/>
  <c r="AD226" i="3"/>
  <c r="KH225" i="3"/>
  <c r="JM225" i="3"/>
  <c r="JG225" i="3"/>
  <c r="JA225" i="3"/>
  <c r="GP225" i="3"/>
  <c r="FU225" i="3"/>
  <c r="FO225" i="3"/>
  <c r="FI225" i="3"/>
  <c r="EH225" i="3"/>
  <c r="BN225" i="3"/>
  <c r="BB225" i="3"/>
  <c r="U225" i="3"/>
  <c r="LL224" i="3"/>
  <c r="KQ224" i="3"/>
  <c r="KK224" i="3"/>
  <c r="KE224" i="3"/>
  <c r="IF224" i="3"/>
  <c r="HK224" i="3"/>
  <c r="FX224" i="3"/>
  <c r="FC224" i="3"/>
  <c r="EW224" i="3"/>
  <c r="EQ224" i="3"/>
  <c r="DP224" i="3"/>
  <c r="BW224" i="3"/>
  <c r="R224" i="3"/>
  <c r="L224" i="3"/>
  <c r="F224" i="3"/>
  <c r="JJ223" i="3"/>
  <c r="IX223" i="3"/>
  <c r="IC223" i="3"/>
  <c r="HW223" i="3"/>
  <c r="HQ223" i="3"/>
  <c r="X223" i="3"/>
  <c r="LO222" i="3"/>
  <c r="CU220" i="3"/>
  <c r="BT220" i="3"/>
  <c r="FF218" i="3"/>
  <c r="AG218" i="3"/>
  <c r="F218" i="3"/>
  <c r="LI217" i="3"/>
  <c r="GS223" i="3"/>
  <c r="ET223" i="3"/>
  <c r="BZ223" i="3"/>
  <c r="BN223" i="3"/>
  <c r="AS223" i="3"/>
  <c r="AG223" i="3"/>
  <c r="L223" i="3"/>
  <c r="LC222" i="3"/>
  <c r="JP222" i="3"/>
  <c r="IU222" i="3"/>
  <c r="GA222" i="3"/>
  <c r="EB222" i="3"/>
  <c r="DG222" i="3"/>
  <c r="AM222" i="3"/>
  <c r="O222" i="3"/>
  <c r="KT221" i="3"/>
  <c r="JY221" i="3"/>
  <c r="HE221" i="3"/>
  <c r="GD221" i="3"/>
  <c r="FR221" i="3"/>
  <c r="EW221" i="3"/>
  <c r="EQ221" i="3"/>
  <c r="EK221" i="3"/>
  <c r="BQ221" i="3"/>
  <c r="AP221" i="3"/>
  <c r="X221" i="3"/>
  <c r="KE220" i="3"/>
  <c r="JD220" i="3"/>
  <c r="IR220" i="3"/>
  <c r="HW220" i="3"/>
  <c r="GJ220" i="3"/>
  <c r="FO220" i="3"/>
  <c r="DP220" i="3"/>
  <c r="DD220" i="3"/>
  <c r="CI220" i="3"/>
  <c r="AV220" i="3"/>
  <c r="AD220" i="3"/>
  <c r="JM219" i="3"/>
  <c r="HN219" i="3"/>
  <c r="GS219" i="3"/>
  <c r="DY219" i="3"/>
  <c r="CX219" i="3"/>
  <c r="CL219" i="3"/>
  <c r="BQ219" i="3"/>
  <c r="BK219" i="3"/>
  <c r="BE219" i="3"/>
  <c r="U219" i="3"/>
  <c r="I219" i="3"/>
  <c r="JS218" i="3"/>
  <c r="HZ218" i="3"/>
  <c r="HN218" i="3"/>
  <c r="GM218" i="3"/>
  <c r="CL218" i="3"/>
  <c r="IF217" i="3"/>
  <c r="HK217" i="3"/>
  <c r="EQ217" i="3"/>
  <c r="CR217" i="3"/>
  <c r="AY217" i="3"/>
  <c r="AA217" i="3"/>
  <c r="F217" i="3"/>
  <c r="LI216" i="3"/>
  <c r="KH216" i="3"/>
  <c r="JM216" i="3"/>
  <c r="IL216" i="3"/>
  <c r="HQ216" i="3"/>
  <c r="GP216" i="3"/>
  <c r="FU216" i="3"/>
  <c r="ET216" i="3"/>
  <c r="DY216" i="3"/>
  <c r="CX216" i="3"/>
  <c r="BQ216" i="3"/>
  <c r="AP216" i="3"/>
  <c r="I216" i="3"/>
  <c r="KZ215" i="3"/>
  <c r="JS215" i="3"/>
  <c r="IR215" i="3"/>
  <c r="EQ215" i="3"/>
  <c r="DV215" i="3"/>
  <c r="CI215" i="3"/>
  <c r="BN215" i="3"/>
  <c r="LI214" i="3"/>
  <c r="KN214" i="3"/>
  <c r="CO216" i="3"/>
  <c r="BN216" i="3"/>
  <c r="AS216" i="3"/>
  <c r="AG216" i="3"/>
  <c r="L216" i="3"/>
  <c r="LC215" i="3"/>
  <c r="KB215" i="3"/>
  <c r="JG215" i="3"/>
  <c r="IF215" i="3"/>
  <c r="HK215" i="3"/>
  <c r="GP215" i="3"/>
  <c r="FO215" i="3"/>
  <c r="ET215" i="3"/>
  <c r="DS215" i="3"/>
  <c r="CX215" i="3"/>
  <c r="BW215" i="3"/>
  <c r="BB215" i="3"/>
  <c r="AD215" i="3"/>
  <c r="I215" i="3"/>
  <c r="LL214" i="3"/>
  <c r="KK214" i="3"/>
  <c r="JP214" i="3"/>
  <c r="IO214" i="3"/>
  <c r="HT214" i="3"/>
  <c r="GS214" i="3"/>
  <c r="EW214" i="3"/>
  <c r="DA214" i="3"/>
  <c r="BE214" i="3"/>
  <c r="X214" i="3"/>
  <c r="LO213" i="3"/>
  <c r="JS213" i="3"/>
  <c r="HW213" i="3"/>
  <c r="GV213" i="3"/>
  <c r="GA213" i="3"/>
  <c r="EZ213" i="3"/>
  <c r="EE213" i="3"/>
  <c r="DJ213" i="3"/>
  <c r="CI213" i="3"/>
  <c r="AM213" i="3"/>
  <c r="U213" i="3"/>
  <c r="LR212" i="3"/>
  <c r="KW212" i="3"/>
  <c r="JV212" i="3"/>
  <c r="JA212" i="3"/>
  <c r="HZ212" i="3"/>
  <c r="HE212" i="3"/>
  <c r="GD212" i="3"/>
  <c r="FI212" i="3"/>
  <c r="EH212" i="3"/>
  <c r="DM212" i="3"/>
  <c r="CL212" i="3"/>
  <c r="BQ212" i="3"/>
  <c r="AP212" i="3"/>
  <c r="I212" i="3"/>
  <c r="LF211" i="3"/>
  <c r="KK211" i="3"/>
  <c r="KE211" i="3"/>
  <c r="JJ211" i="3"/>
  <c r="IO211" i="3"/>
  <c r="II211" i="3"/>
  <c r="HN211" i="3"/>
  <c r="GS211" i="3"/>
  <c r="GM211" i="3"/>
  <c r="FR211" i="3"/>
  <c r="EW211" i="3"/>
  <c r="EQ211" i="3"/>
  <c r="DA211" i="3"/>
  <c r="CU211" i="3"/>
  <c r="AP211" i="3"/>
  <c r="R211" i="3"/>
  <c r="KZ210" i="3"/>
  <c r="JY210" i="3"/>
  <c r="JD210" i="3"/>
  <c r="IC210" i="3"/>
  <c r="HH210" i="3"/>
  <c r="GG210" i="3"/>
  <c r="FL210" i="3"/>
  <c r="EK210" i="3"/>
  <c r="DP210" i="3"/>
  <c r="CO210" i="3"/>
  <c r="BT210" i="3"/>
  <c r="AS210" i="3"/>
  <c r="L210" i="3"/>
  <c r="LC209" i="3"/>
  <c r="JG209" i="3"/>
  <c r="HK209" i="3"/>
  <c r="FO209" i="3"/>
  <c r="DS209" i="3"/>
  <c r="BW209" i="3"/>
  <c r="AD209" i="3"/>
  <c r="KK208" i="3"/>
  <c r="JP208" i="3"/>
  <c r="IO208" i="3"/>
  <c r="HT208" i="3"/>
  <c r="FX208" i="3"/>
  <c r="EB208" i="3"/>
  <c r="CF208" i="3"/>
  <c r="X208" i="3"/>
  <c r="LO207" i="3"/>
  <c r="KT207" i="3"/>
  <c r="IX207" i="3"/>
  <c r="HB207" i="3"/>
  <c r="FF207" i="3"/>
  <c r="DJ207" i="3"/>
  <c r="BN207" i="3"/>
  <c r="LC180" i="3"/>
  <c r="KH180" i="3"/>
  <c r="JG180" i="3"/>
  <c r="IL180" i="3"/>
  <c r="HK180" i="3"/>
  <c r="GP180" i="3"/>
  <c r="FO180" i="3"/>
  <c r="ET180" i="3"/>
  <c r="DS180" i="3"/>
  <c r="CX180" i="3"/>
  <c r="BW180" i="3"/>
  <c r="BB180" i="3"/>
  <c r="U180" i="3"/>
  <c r="KW179" i="3"/>
  <c r="KB179" i="3"/>
  <c r="JA179" i="3"/>
  <c r="IF179" i="3"/>
  <c r="HE179" i="3"/>
  <c r="GJ179" i="3"/>
  <c r="FI179" i="3"/>
  <c r="EN179" i="3"/>
  <c r="DM179" i="3"/>
  <c r="CR179" i="3"/>
  <c r="BQ179" i="3"/>
  <c r="HB211" i="3"/>
  <c r="GA211" i="3"/>
  <c r="FF211" i="3"/>
  <c r="DJ211" i="3"/>
  <c r="BN211" i="3"/>
  <c r="AY211" i="3"/>
  <c r="AG211" i="3"/>
  <c r="F211" i="3"/>
  <c r="LI210" i="3"/>
  <c r="KN210" i="3"/>
  <c r="JM210" i="3"/>
  <c r="IR210" i="3"/>
  <c r="HQ210" i="3"/>
  <c r="GV210" i="3"/>
  <c r="FU210" i="3"/>
  <c r="EZ210" i="3"/>
  <c r="DY210" i="3"/>
  <c r="DD210" i="3"/>
  <c r="CC210" i="3"/>
  <c r="BH210" i="3"/>
  <c r="AA210" i="3"/>
  <c r="LR209" i="3"/>
  <c r="KQ209" i="3"/>
  <c r="JV209" i="3"/>
  <c r="IU209" i="3"/>
  <c r="HZ209" i="3"/>
  <c r="GY209" i="3"/>
  <c r="GD209" i="3"/>
  <c r="FC209" i="3"/>
  <c r="EH209" i="3"/>
  <c r="DG209" i="3"/>
  <c r="CL209" i="3"/>
  <c r="BK209" i="3"/>
  <c r="AP209" i="3"/>
  <c r="R209" i="3"/>
  <c r="JY208" i="3"/>
  <c r="IC208" i="3"/>
  <c r="GG208" i="3"/>
  <c r="EK208" i="3"/>
  <c r="CO208" i="3"/>
  <c r="AS208" i="3"/>
  <c r="L208" i="3"/>
  <c r="LC207" i="3"/>
  <c r="JG207" i="3"/>
  <c r="HK207" i="3"/>
  <c r="FO207" i="3"/>
  <c r="DS207" i="3"/>
  <c r="BW207" i="3"/>
  <c r="AD207" i="3"/>
  <c r="KK206" i="3"/>
  <c r="IO206" i="3"/>
  <c r="GS206" i="3"/>
  <c r="FX206" i="3"/>
  <c r="EW206" i="3"/>
  <c r="EB206" i="3"/>
  <c r="DA206" i="3"/>
  <c r="CF206" i="3"/>
  <c r="BE206" i="3"/>
  <c r="X206" i="3"/>
  <c r="LO205" i="3"/>
  <c r="KT205" i="3"/>
  <c r="JS205" i="3"/>
  <c r="IX205" i="3"/>
  <c r="HW205" i="3"/>
  <c r="HB205" i="3"/>
  <c r="GA205" i="3"/>
  <c r="FF205" i="3"/>
  <c r="EE205" i="3"/>
  <c r="DJ205" i="3"/>
  <c r="CI205" i="3"/>
  <c r="BN205" i="3"/>
  <c r="AM205" i="3"/>
  <c r="U205" i="3"/>
  <c r="KW204" i="3"/>
  <c r="KB204" i="3"/>
  <c r="JA204" i="3"/>
  <c r="IF204" i="3"/>
  <c r="HE204" i="3"/>
  <c r="GJ204" i="3"/>
  <c r="FI204" i="3"/>
  <c r="EN204" i="3"/>
  <c r="DM204" i="3"/>
  <c r="CR204" i="3"/>
  <c r="BQ204" i="3"/>
  <c r="AV204" i="3"/>
  <c r="O204" i="3"/>
  <c r="LF203" i="3"/>
  <c r="KE203" i="3"/>
  <c r="JJ203" i="3"/>
  <c r="II203" i="3"/>
  <c r="HN203" i="3"/>
  <c r="GM203" i="3"/>
  <c r="FR203" i="3"/>
  <c r="EQ203" i="3"/>
  <c r="DV203" i="3"/>
  <c r="CU203" i="3"/>
  <c r="BZ203" i="3"/>
  <c r="AY203" i="3"/>
  <c r="AG203" i="3"/>
  <c r="F203" i="3"/>
  <c r="LI202" i="3"/>
  <c r="KN202" i="3"/>
  <c r="JM202" i="3"/>
  <c r="IR202" i="3"/>
  <c r="HQ202" i="3"/>
  <c r="GV202" i="3"/>
  <c r="FU202" i="3"/>
  <c r="EZ202" i="3"/>
  <c r="DY202" i="3"/>
  <c r="DD202" i="3"/>
  <c r="CC202" i="3"/>
  <c r="BH202" i="3"/>
  <c r="AA202" i="3"/>
  <c r="LR201" i="3"/>
  <c r="KQ201" i="3"/>
  <c r="JV201" i="3"/>
  <c r="IU201" i="3"/>
  <c r="HZ201" i="3"/>
  <c r="GY201" i="3"/>
  <c r="GD201" i="3"/>
  <c r="FC201" i="3"/>
  <c r="EH201" i="3"/>
  <c r="DG201" i="3"/>
  <c r="CL201" i="3"/>
  <c r="BK201" i="3"/>
  <c r="AP201" i="3"/>
  <c r="R201" i="3"/>
  <c r="KZ200" i="3"/>
  <c r="JY200" i="3"/>
  <c r="JD200" i="3"/>
  <c r="IC200" i="3"/>
  <c r="HH200" i="3"/>
  <c r="GG200" i="3"/>
  <c r="FL200" i="3"/>
  <c r="EK200" i="3"/>
  <c r="DP200" i="3"/>
  <c r="CO200" i="3"/>
  <c r="BT200" i="3"/>
  <c r="AS200" i="3"/>
  <c r="L200" i="3"/>
  <c r="LC199" i="3"/>
  <c r="KH199" i="3"/>
  <c r="JG199" i="3"/>
  <c r="IL199" i="3"/>
  <c r="HK199" i="3"/>
  <c r="GP199" i="3"/>
  <c r="FO199" i="3"/>
  <c r="ET199" i="3"/>
  <c r="DS199" i="3"/>
  <c r="CX199" i="3"/>
  <c r="BW199" i="3"/>
  <c r="BB199" i="3"/>
  <c r="AD199" i="3"/>
  <c r="I199" i="3"/>
  <c r="LL198" i="3"/>
  <c r="KK198" i="3"/>
  <c r="JP198" i="3"/>
  <c r="IO198" i="3"/>
  <c r="HT198" i="3"/>
  <c r="GS198" i="3"/>
  <c r="FX198" i="3"/>
  <c r="EW198" i="3"/>
  <c r="EB198" i="3"/>
  <c r="DA198" i="3"/>
  <c r="CF198" i="3"/>
  <c r="BE198" i="3"/>
  <c r="X198" i="3"/>
  <c r="LO197" i="3"/>
  <c r="KT197" i="3"/>
  <c r="JS197" i="3"/>
  <c r="IX197" i="3"/>
  <c r="HW197" i="3"/>
  <c r="HB197" i="3"/>
  <c r="GA197" i="3"/>
  <c r="FF197" i="3"/>
  <c r="EE197" i="3"/>
  <c r="DJ197" i="3"/>
  <c r="CI197" i="3"/>
  <c r="BN197" i="3"/>
  <c r="AM197" i="3"/>
  <c r="U197" i="3"/>
  <c r="LC196" i="3"/>
  <c r="KB196" i="3"/>
  <c r="JG196" i="3"/>
  <c r="IF196" i="3"/>
  <c r="HK196" i="3"/>
  <c r="GJ196" i="3"/>
  <c r="FO196" i="3"/>
  <c r="EN196" i="3"/>
  <c r="DS196" i="3"/>
  <c r="CR196" i="3"/>
  <c r="BW196" i="3"/>
  <c r="AV196" i="3"/>
  <c r="AA196" i="3"/>
  <c r="KW195" i="3"/>
  <c r="KB195" i="3"/>
  <c r="JA195" i="3"/>
  <c r="IF195" i="3"/>
  <c r="HE195" i="3"/>
  <c r="GJ195" i="3"/>
  <c r="FI195" i="3"/>
  <c r="EN195" i="3"/>
  <c r="DM195" i="3"/>
  <c r="CR195" i="3"/>
  <c r="BQ195" i="3"/>
  <c r="AV195" i="3"/>
  <c r="O195" i="3"/>
  <c r="LF194" i="3"/>
  <c r="KE194" i="3"/>
  <c r="JJ194" i="3"/>
  <c r="II194" i="3"/>
  <c r="HN194" i="3"/>
  <c r="GM194" i="3"/>
  <c r="FR194" i="3"/>
  <c r="EQ194" i="3"/>
  <c r="DV194" i="3"/>
  <c r="CU194" i="3"/>
  <c r="BZ194" i="3"/>
  <c r="AY194" i="3"/>
  <c r="AG194" i="3"/>
  <c r="F194" i="3"/>
  <c r="LC193" i="3"/>
  <c r="KB193" i="3"/>
  <c r="JG193" i="3"/>
  <c r="IF193" i="3"/>
  <c r="HK193" i="3"/>
  <c r="GJ193" i="3"/>
  <c r="FO193" i="3"/>
  <c r="EN193" i="3"/>
  <c r="DS193" i="3"/>
  <c r="CR193" i="3"/>
  <c r="BW193" i="3"/>
  <c r="AV193" i="3"/>
  <c r="AA193" i="3"/>
  <c r="F193" i="3"/>
  <c r="LR192" i="3"/>
  <c r="KW192" i="3"/>
  <c r="JV192" i="3"/>
  <c r="JA192" i="3"/>
  <c r="HZ192" i="3"/>
  <c r="HE192" i="3"/>
  <c r="GD192" i="3"/>
  <c r="FI192" i="3"/>
  <c r="EH192" i="3"/>
  <c r="DM192" i="3"/>
  <c r="CL192" i="3"/>
  <c r="BQ192" i="3"/>
  <c r="AP192" i="3"/>
  <c r="I192" i="3"/>
  <c r="LL191" i="3"/>
  <c r="KQ191" i="3"/>
  <c r="JP191" i="3"/>
  <c r="IU191" i="3"/>
  <c r="HT191" i="3"/>
  <c r="GY191" i="3"/>
  <c r="FX191" i="3"/>
  <c r="FC191" i="3"/>
  <c r="EB191" i="3"/>
  <c r="DG191" i="3"/>
  <c r="CF191" i="3"/>
  <c r="BE191" i="3"/>
  <c r="O191" i="3"/>
  <c r="KT190" i="3"/>
  <c r="JY190" i="3"/>
  <c r="IX190" i="3"/>
  <c r="IC190" i="3"/>
  <c r="HB190" i="3"/>
  <c r="GG190" i="3"/>
  <c r="FF190" i="3"/>
  <c r="EK190" i="3"/>
  <c r="DJ190" i="3"/>
  <c r="CO190" i="3"/>
  <c r="BN190" i="3"/>
  <c r="AS190" i="3"/>
  <c r="AG190" i="3"/>
  <c r="L190" i="3"/>
  <c r="LR189" i="3"/>
  <c r="KQ189" i="3"/>
  <c r="JV189" i="3"/>
  <c r="IU189" i="3"/>
  <c r="HZ189" i="3"/>
  <c r="GY189" i="3"/>
  <c r="GD189" i="3"/>
  <c r="FC189" i="3"/>
  <c r="EH189" i="3"/>
  <c r="DG189" i="3"/>
  <c r="CL189" i="3"/>
  <c r="BK189" i="3"/>
  <c r="AP189" i="3"/>
  <c r="I189" i="3"/>
  <c r="LO188" i="3"/>
  <c r="KT188" i="3"/>
  <c r="JJ188" i="3"/>
  <c r="IU188" i="3"/>
  <c r="GP188" i="3"/>
  <c r="KB187" i="3"/>
  <c r="IF187" i="3"/>
  <c r="GJ187" i="3"/>
  <c r="FO187" i="3"/>
  <c r="EN187" i="3"/>
  <c r="DS187" i="3"/>
  <c r="CR187" i="3"/>
  <c r="BW187" i="3"/>
  <c r="AV187" i="3"/>
  <c r="O187" i="3"/>
  <c r="LL186" i="3"/>
  <c r="KK186" i="3"/>
  <c r="JP186" i="3"/>
  <c r="IO186" i="3"/>
  <c r="HT186" i="3"/>
  <c r="GS186" i="3"/>
  <c r="FX186" i="3"/>
  <c r="EW186" i="3"/>
  <c r="EB186" i="3"/>
  <c r="DA186" i="3"/>
  <c r="CF186" i="3"/>
  <c r="BE186" i="3"/>
  <c r="X186" i="3"/>
  <c r="KT185" i="3"/>
  <c r="JY185" i="3"/>
  <c r="IX185" i="3"/>
  <c r="IC185" i="3"/>
  <c r="HB185" i="3"/>
  <c r="GG185" i="3"/>
  <c r="FF185" i="3"/>
  <c r="EK185" i="3"/>
  <c r="DJ185" i="3"/>
  <c r="CO185" i="3"/>
  <c r="BN185" i="3"/>
  <c r="AS185" i="3"/>
  <c r="AG185" i="3"/>
  <c r="L185" i="3"/>
  <c r="LR184" i="3"/>
  <c r="KQ184" i="3"/>
  <c r="JV184" i="3"/>
  <c r="IU184" i="3"/>
  <c r="HZ184" i="3"/>
  <c r="GY184" i="3"/>
  <c r="GD184" i="3"/>
  <c r="FC184" i="3"/>
  <c r="EH184" i="3"/>
  <c r="DG184" i="3"/>
  <c r="CL184" i="3"/>
  <c r="BK184" i="3"/>
  <c r="AP184" i="3"/>
  <c r="AD184" i="3"/>
  <c r="I184" i="3"/>
  <c r="LO183" i="3"/>
  <c r="KN183" i="3"/>
  <c r="JS183" i="3"/>
  <c r="IR183" i="3"/>
  <c r="HW183" i="3"/>
  <c r="GV183" i="3"/>
  <c r="GA183" i="3"/>
  <c r="EZ183" i="3"/>
  <c r="EE183" i="3"/>
  <c r="DD183" i="3"/>
  <c r="CI183" i="3"/>
  <c r="BH183" i="3"/>
  <c r="AM183" i="3"/>
  <c r="L183" i="3"/>
  <c r="LI182" i="3"/>
  <c r="KH182" i="3"/>
  <c r="JM182" i="3"/>
  <c r="IL182" i="3"/>
  <c r="HQ182" i="3"/>
  <c r="GP182" i="3"/>
  <c r="FU182" i="3"/>
  <c r="ET182" i="3"/>
  <c r="DY182" i="3"/>
  <c r="CX182" i="3"/>
  <c r="CC182" i="3"/>
  <c r="BB182" i="3"/>
  <c r="AG182" i="3"/>
  <c r="F182" i="3"/>
  <c r="LI181" i="3"/>
  <c r="KN181" i="3"/>
  <c r="JM181" i="3"/>
  <c r="IR181" i="3"/>
  <c r="HQ181" i="3"/>
  <c r="GV181" i="3"/>
  <c r="FU181" i="3"/>
  <c r="EZ181" i="3"/>
  <c r="DY181" i="3"/>
  <c r="DD181" i="3"/>
  <c r="CC181" i="3"/>
  <c r="BH181" i="3"/>
  <c r="AA181" i="3"/>
  <c r="LR180" i="3"/>
  <c r="KQ180" i="3"/>
  <c r="JV180" i="3"/>
  <c r="IU180" i="3"/>
  <c r="HZ180" i="3"/>
  <c r="GY180" i="3"/>
  <c r="GD180" i="3"/>
  <c r="FC180" i="3"/>
  <c r="EH180" i="3"/>
  <c r="DG180" i="3"/>
  <c r="CL180" i="3"/>
  <c r="BK180" i="3"/>
  <c r="AP180" i="3"/>
  <c r="AD180" i="3"/>
  <c r="I180" i="3"/>
  <c r="LL179" i="3"/>
  <c r="KK179" i="3"/>
  <c r="LR178" i="3"/>
  <c r="IR214" i="3"/>
  <c r="HQ214" i="3"/>
  <c r="GV214" i="3"/>
  <c r="FU214" i="3"/>
  <c r="DY214" i="3"/>
  <c r="CC214" i="3"/>
  <c r="U214" i="3"/>
  <c r="KQ213" i="3"/>
  <c r="IU213" i="3"/>
  <c r="HT213" i="3"/>
  <c r="GY213" i="3"/>
  <c r="FX213" i="3"/>
  <c r="FC213" i="3"/>
  <c r="EB213" i="3"/>
  <c r="DG213" i="3"/>
  <c r="BK213" i="3"/>
  <c r="R213" i="3"/>
  <c r="KT212" i="3"/>
  <c r="JY212" i="3"/>
  <c r="IX212" i="3"/>
  <c r="IC212" i="3"/>
  <c r="HB212" i="3"/>
  <c r="GG212" i="3"/>
  <c r="FF212" i="3"/>
  <c r="EK212" i="3"/>
  <c r="DJ212" i="3"/>
  <c r="CO212" i="3"/>
  <c r="BN212" i="3"/>
  <c r="AS212" i="3"/>
  <c r="AG212" i="3"/>
  <c r="L212" i="3"/>
  <c r="HE208" i="3"/>
  <c r="FI208" i="3"/>
  <c r="DM208" i="3"/>
  <c r="BQ208" i="3"/>
  <c r="LF207" i="3"/>
  <c r="KE207" i="3"/>
  <c r="JJ207" i="3"/>
  <c r="II207" i="3"/>
  <c r="HN207" i="3"/>
  <c r="GM207" i="3"/>
  <c r="FR207" i="3"/>
  <c r="EQ207" i="3"/>
  <c r="DV207" i="3"/>
  <c r="CU207" i="3"/>
  <c r="BZ207" i="3"/>
  <c r="AY207" i="3"/>
  <c r="AG207" i="3"/>
  <c r="F207" i="3"/>
  <c r="LI206" i="3"/>
  <c r="JM206" i="3"/>
  <c r="HQ206" i="3"/>
  <c r="FU206" i="3"/>
  <c r="EZ206" i="3"/>
  <c r="DY206" i="3"/>
  <c r="DD206" i="3"/>
  <c r="CC206" i="3"/>
  <c r="BH206" i="3"/>
  <c r="AA206" i="3"/>
  <c r="LR205" i="3"/>
  <c r="KQ205" i="3"/>
  <c r="JV205" i="3"/>
  <c r="IU205" i="3"/>
  <c r="HZ205" i="3"/>
  <c r="GY205" i="3"/>
  <c r="GD205" i="3"/>
  <c r="FC205" i="3"/>
  <c r="EH205" i="3"/>
  <c r="DG205" i="3"/>
  <c r="CL205" i="3"/>
  <c r="BK205" i="3"/>
  <c r="AP205" i="3"/>
  <c r="R205" i="3"/>
  <c r="KZ204" i="3"/>
  <c r="JY204" i="3"/>
  <c r="JD204" i="3"/>
  <c r="IC204" i="3"/>
  <c r="HH204" i="3"/>
  <c r="GG204" i="3"/>
  <c r="FL204" i="3"/>
  <c r="EK204" i="3"/>
  <c r="DP204" i="3"/>
  <c r="CO204" i="3"/>
  <c r="BT204" i="3"/>
  <c r="AS204" i="3"/>
  <c r="L204" i="3"/>
  <c r="LC203" i="3"/>
  <c r="KH203" i="3"/>
  <c r="JG203" i="3"/>
  <c r="IL203" i="3"/>
  <c r="HK203" i="3"/>
  <c r="GP203" i="3"/>
  <c r="FO203" i="3"/>
  <c r="ET203" i="3"/>
  <c r="DS203" i="3"/>
  <c r="CX203" i="3"/>
  <c r="BW203" i="3"/>
  <c r="BB203" i="3"/>
  <c r="AD203" i="3"/>
  <c r="I203" i="3"/>
  <c r="LL202" i="3"/>
  <c r="KK202" i="3"/>
  <c r="JP202" i="3"/>
  <c r="IO202" i="3"/>
  <c r="HT202" i="3"/>
  <c r="GS202" i="3"/>
  <c r="FX202" i="3"/>
  <c r="EW202" i="3"/>
  <c r="EB202" i="3"/>
  <c r="DA202" i="3"/>
  <c r="CF202" i="3"/>
  <c r="BE202" i="3"/>
  <c r="X202" i="3"/>
  <c r="LO201" i="3"/>
  <c r="KT201" i="3"/>
  <c r="JS201" i="3"/>
  <c r="IX201" i="3"/>
  <c r="HW201" i="3"/>
  <c r="HB201" i="3"/>
  <c r="GA201" i="3"/>
  <c r="FF201" i="3"/>
  <c r="EE201" i="3"/>
  <c r="DJ201" i="3"/>
  <c r="CI201" i="3"/>
  <c r="BN201" i="3"/>
  <c r="AM201" i="3"/>
  <c r="U201" i="3"/>
  <c r="KW200" i="3"/>
  <c r="KB200" i="3"/>
  <c r="JA200" i="3"/>
  <c r="IF200" i="3"/>
  <c r="HE200" i="3"/>
  <c r="GJ200" i="3"/>
  <c r="FI200" i="3"/>
  <c r="EN200" i="3"/>
  <c r="DM200" i="3"/>
  <c r="CR200" i="3"/>
  <c r="BQ200" i="3"/>
  <c r="AV200" i="3"/>
  <c r="O200" i="3"/>
  <c r="LF199" i="3"/>
  <c r="KE199" i="3"/>
  <c r="JJ199" i="3"/>
  <c r="II199" i="3"/>
  <c r="HN199" i="3"/>
  <c r="GM199" i="3"/>
  <c r="FR199" i="3"/>
  <c r="EQ199" i="3"/>
  <c r="DV199" i="3"/>
  <c r="CU199" i="3"/>
  <c r="BZ199" i="3"/>
  <c r="AY199" i="3"/>
  <c r="AG199" i="3"/>
  <c r="F199" i="3"/>
  <c r="LI198" i="3"/>
  <c r="KN198" i="3"/>
  <c r="JM198" i="3"/>
  <c r="IR198" i="3"/>
  <c r="HQ198" i="3"/>
  <c r="GV198" i="3"/>
  <c r="FU198" i="3"/>
  <c r="EZ198" i="3"/>
  <c r="DY198" i="3"/>
  <c r="DD198" i="3"/>
  <c r="CC198" i="3"/>
  <c r="BH198" i="3"/>
  <c r="AA198" i="3"/>
  <c r="LR197" i="3"/>
  <c r="KQ197" i="3"/>
  <c r="JV197" i="3"/>
  <c r="IU197" i="3"/>
  <c r="HZ197" i="3"/>
  <c r="GY197" i="3"/>
  <c r="GD197" i="3"/>
  <c r="FC197" i="3"/>
  <c r="EH197" i="3"/>
  <c r="DG197" i="3"/>
  <c r="CL197" i="3"/>
  <c r="BK197" i="3"/>
  <c r="AP197" i="3"/>
  <c r="KZ196" i="3"/>
  <c r="KE196" i="3"/>
  <c r="JD196" i="3"/>
  <c r="II196" i="3"/>
  <c r="HH196" i="3"/>
  <c r="GM196" i="3"/>
  <c r="FL196" i="3"/>
  <c r="EQ196" i="3"/>
  <c r="DP196" i="3"/>
  <c r="CU196" i="3"/>
  <c r="BT196" i="3"/>
  <c r="AY196" i="3"/>
  <c r="AD196" i="3"/>
  <c r="KZ195" i="3"/>
  <c r="JY195" i="3"/>
  <c r="JD195" i="3"/>
  <c r="IC195" i="3"/>
  <c r="HH195" i="3"/>
  <c r="GG195" i="3"/>
  <c r="FL195" i="3"/>
  <c r="EK195" i="3"/>
  <c r="DP195" i="3"/>
  <c r="CO195" i="3"/>
  <c r="BT195" i="3"/>
  <c r="AS195" i="3"/>
  <c r="L195" i="3"/>
  <c r="LC194" i="3"/>
  <c r="KH194" i="3"/>
  <c r="JG194" i="3"/>
  <c r="IL194" i="3"/>
  <c r="HK194" i="3"/>
  <c r="GP194" i="3"/>
  <c r="FO194" i="3"/>
  <c r="ET194" i="3"/>
  <c r="DS194" i="3"/>
  <c r="CX194" i="3"/>
  <c r="BW194" i="3"/>
  <c r="BB194" i="3"/>
  <c r="AD194" i="3"/>
  <c r="I194" i="3"/>
  <c r="KZ193" i="3"/>
  <c r="KE193" i="3"/>
  <c r="JD193" i="3"/>
  <c r="II193" i="3"/>
  <c r="HH193" i="3"/>
  <c r="GM193" i="3"/>
  <c r="FL193" i="3"/>
  <c r="EQ193" i="3"/>
  <c r="DP193" i="3"/>
  <c r="CU193" i="3"/>
  <c r="BT193" i="3"/>
  <c r="AY193" i="3"/>
  <c r="AD193" i="3"/>
  <c r="KT192" i="3"/>
  <c r="JY192" i="3"/>
  <c r="IX192" i="3"/>
  <c r="IC192" i="3"/>
  <c r="HB192" i="3"/>
  <c r="GG192" i="3"/>
  <c r="FF192" i="3"/>
  <c r="EK192" i="3"/>
  <c r="DJ192" i="3"/>
  <c r="CO192" i="3"/>
  <c r="BN192" i="3"/>
  <c r="AS192" i="3"/>
  <c r="AG192" i="3"/>
  <c r="L192" i="3"/>
  <c r="LO191" i="3"/>
  <c r="KN191" i="3"/>
  <c r="JS191" i="3"/>
  <c r="IR191" i="3"/>
  <c r="HW191" i="3"/>
  <c r="GV191" i="3"/>
  <c r="GA191" i="3"/>
  <c r="EZ191" i="3"/>
  <c r="EE191" i="3"/>
  <c r="DD191" i="3"/>
  <c r="CI191" i="3"/>
  <c r="BH191" i="3"/>
  <c r="L191" i="3"/>
  <c r="LR190" i="3"/>
  <c r="KW190" i="3"/>
  <c r="JV190" i="3"/>
  <c r="JA190" i="3"/>
  <c r="HZ190" i="3"/>
  <c r="HE190" i="3"/>
  <c r="GD190" i="3"/>
  <c r="FI190" i="3"/>
  <c r="EH190" i="3"/>
  <c r="DM190" i="3"/>
  <c r="CL190" i="3"/>
  <c r="BQ190" i="3"/>
  <c r="AP190" i="3"/>
  <c r="I190" i="3"/>
  <c r="LO189" i="3"/>
  <c r="KT189" i="3"/>
  <c r="JS189" i="3"/>
  <c r="IX189" i="3"/>
  <c r="HW189" i="3"/>
  <c r="HB189" i="3"/>
  <c r="GA189" i="3"/>
  <c r="FF189" i="3"/>
  <c r="EE189" i="3"/>
  <c r="DJ189" i="3"/>
  <c r="CI189" i="3"/>
  <c r="BN189" i="3"/>
  <c r="AM189" i="3"/>
  <c r="AG189" i="3"/>
  <c r="L189" i="3"/>
  <c r="LR188" i="3"/>
  <c r="KQ188" i="3"/>
  <c r="JM188" i="3"/>
  <c r="FC188" i="3"/>
  <c r="DS188" i="3"/>
  <c r="BW188" i="3"/>
  <c r="KZ187" i="3"/>
  <c r="JD187" i="3"/>
  <c r="HH187" i="3"/>
  <c r="FL187" i="3"/>
  <c r="EQ187" i="3"/>
  <c r="DP187" i="3"/>
  <c r="CU187" i="3"/>
  <c r="BT187" i="3"/>
  <c r="AY187" i="3"/>
  <c r="R187" i="3"/>
  <c r="LI186" i="3"/>
  <c r="KN186" i="3"/>
  <c r="JM186" i="3"/>
  <c r="IR186" i="3"/>
  <c r="HQ186" i="3"/>
  <c r="GV186" i="3"/>
  <c r="FU186" i="3"/>
  <c r="EZ186" i="3"/>
  <c r="DY186" i="3"/>
  <c r="DD186" i="3"/>
  <c r="CC186" i="3"/>
  <c r="BH186" i="3"/>
  <c r="AA186" i="3"/>
  <c r="LR185" i="3"/>
  <c r="KW185" i="3"/>
  <c r="JV185" i="3"/>
  <c r="JA185" i="3"/>
  <c r="HZ185" i="3"/>
  <c r="HE185" i="3"/>
  <c r="GD185" i="3"/>
  <c r="FI185" i="3"/>
  <c r="EH185" i="3"/>
  <c r="DM185" i="3"/>
  <c r="CL185" i="3"/>
  <c r="BQ185" i="3"/>
  <c r="AP185" i="3"/>
  <c r="I185" i="3"/>
  <c r="LO184" i="3"/>
  <c r="KT184" i="3"/>
  <c r="JS184" i="3"/>
  <c r="IX184" i="3"/>
  <c r="HW184" i="3"/>
  <c r="HB184" i="3"/>
  <c r="GA184" i="3"/>
  <c r="FF184" i="3"/>
  <c r="EE184" i="3"/>
  <c r="DJ184" i="3"/>
  <c r="CI184" i="3"/>
  <c r="BN184" i="3"/>
  <c r="AM184" i="3"/>
  <c r="AG184" i="3"/>
  <c r="F184" i="3"/>
  <c r="LL183" i="3"/>
  <c r="KQ183" i="3"/>
  <c r="JP183" i="3"/>
  <c r="IU183" i="3"/>
  <c r="HT183" i="3"/>
  <c r="GY183" i="3"/>
  <c r="FX183" i="3"/>
  <c r="FC183" i="3"/>
  <c r="EB183" i="3"/>
  <c r="DG183" i="3"/>
  <c r="CF183" i="3"/>
  <c r="BK183" i="3"/>
  <c r="AJ183" i="3"/>
  <c r="O183" i="3"/>
  <c r="LF182" i="3"/>
  <c r="KK182" i="3"/>
  <c r="JJ182" i="3"/>
  <c r="IO182" i="3"/>
  <c r="HN182" i="3"/>
  <c r="GS182" i="3"/>
  <c r="FR182" i="3"/>
  <c r="EW182" i="3"/>
  <c r="DV182" i="3"/>
  <c r="DA182" i="3"/>
  <c r="BZ182" i="3"/>
  <c r="BE182" i="3"/>
  <c r="AD182" i="3"/>
  <c r="I182" i="3"/>
  <c r="LL181" i="3"/>
  <c r="KK181" i="3"/>
  <c r="JP181" i="3"/>
  <c r="IO181" i="3"/>
  <c r="HT181" i="3"/>
  <c r="GS181" i="3"/>
  <c r="FX181" i="3"/>
  <c r="EW181" i="3"/>
  <c r="EB181" i="3"/>
  <c r="DA181" i="3"/>
  <c r="CF181" i="3"/>
  <c r="BE181" i="3"/>
  <c r="X181" i="3"/>
  <c r="LO180" i="3"/>
  <c r="KT180" i="3"/>
  <c r="JS180" i="3"/>
  <c r="IX180" i="3"/>
  <c r="HW180" i="3"/>
  <c r="HB180" i="3"/>
  <c r="GA180" i="3"/>
  <c r="FF180" i="3"/>
  <c r="EE180" i="3"/>
  <c r="DJ180" i="3"/>
  <c r="CI180" i="3"/>
  <c r="BN180" i="3"/>
  <c r="AM180" i="3"/>
  <c r="AG180" i="3"/>
  <c r="F180" i="3"/>
  <c r="LI179" i="3"/>
  <c r="KN179" i="3"/>
  <c r="JM179" i="3"/>
  <c r="IR179" i="3"/>
  <c r="HQ179" i="3"/>
  <c r="GV179" i="3"/>
  <c r="FU179" i="3"/>
  <c r="EZ179" i="3"/>
  <c r="DY179" i="3"/>
  <c r="DD179" i="3"/>
  <c r="CC179" i="3"/>
  <c r="AV179" i="3"/>
  <c r="AD179" i="3"/>
  <c r="BE179" i="3"/>
  <c r="R179" i="3"/>
  <c r="LF178" i="3"/>
  <c r="KW178" i="3"/>
  <c r="KH178" i="3"/>
  <c r="JY178" i="3"/>
  <c r="JJ178" i="3"/>
  <c r="JA178" i="3"/>
  <c r="IL178" i="3"/>
  <c r="IC178" i="3"/>
  <c r="HN178" i="3"/>
  <c r="HE178" i="3"/>
  <c r="GP178" i="3"/>
  <c r="GG178" i="3"/>
  <c r="FR178" i="3"/>
  <c r="FI178" i="3"/>
  <c r="ET178" i="3"/>
  <c r="EK178" i="3"/>
  <c r="DV178" i="3"/>
  <c r="DM178" i="3"/>
  <c r="CX178" i="3"/>
  <c r="CO178" i="3"/>
  <c r="BZ178" i="3"/>
  <c r="BQ178" i="3"/>
  <c r="BB178" i="3"/>
  <c r="AS178" i="3"/>
  <c r="X178" i="3"/>
  <c r="O178" i="3"/>
  <c r="LR177" i="3"/>
  <c r="LC177" i="3"/>
  <c r="KT177" i="3"/>
  <c r="KE177" i="3"/>
  <c r="JV177" i="3"/>
  <c r="JG177" i="3"/>
  <c r="IX177" i="3"/>
  <c r="II177" i="3"/>
  <c r="HZ177" i="3"/>
  <c r="HK177" i="3"/>
  <c r="HB177" i="3"/>
  <c r="GM177" i="3"/>
  <c r="GD177" i="3"/>
  <c r="FO177" i="3"/>
  <c r="FF177" i="3"/>
  <c r="EQ177" i="3"/>
  <c r="EH177" i="3"/>
  <c r="DS177" i="3"/>
  <c r="DJ177" i="3"/>
  <c r="CU177" i="3"/>
  <c r="CL177" i="3"/>
  <c r="BW177" i="3"/>
  <c r="BN177" i="3"/>
  <c r="AY177" i="3"/>
  <c r="AP177" i="3"/>
  <c r="AD177" i="3"/>
  <c r="U177" i="3"/>
  <c r="F177" i="3"/>
  <c r="LL176" i="3"/>
  <c r="KW176" i="3"/>
  <c r="KN176" i="3"/>
  <c r="JY176" i="3"/>
  <c r="JP176" i="3"/>
  <c r="JA176" i="3"/>
  <c r="IR176" i="3"/>
  <c r="IC176" i="3"/>
  <c r="HT176" i="3"/>
  <c r="HE176" i="3"/>
  <c r="GV176" i="3"/>
  <c r="GG176" i="3"/>
  <c r="FX176" i="3"/>
  <c r="FI176" i="3"/>
  <c r="EZ176" i="3"/>
  <c r="EK176" i="3"/>
  <c r="EB176" i="3"/>
  <c r="DM176" i="3"/>
  <c r="DD176" i="3"/>
  <c r="CO176" i="3"/>
  <c r="BE176" i="3"/>
  <c r="AV176" i="3"/>
  <c r="AP176" i="3"/>
  <c r="F176" i="3"/>
  <c r="LI175" i="3"/>
  <c r="JY175" i="3"/>
  <c r="JP175" i="3"/>
  <c r="JJ175" i="3"/>
  <c r="IF175" i="3"/>
  <c r="HQ175" i="3"/>
  <c r="GG175" i="3"/>
  <c r="FX175" i="3"/>
  <c r="FR175" i="3"/>
  <c r="EN175" i="3"/>
  <c r="DY175" i="3"/>
  <c r="CO175" i="3"/>
  <c r="CF175" i="3"/>
  <c r="BZ175" i="3"/>
  <c r="AV175" i="3"/>
  <c r="LI174" i="3"/>
  <c r="LC174" i="3"/>
  <c r="KT174" i="3"/>
  <c r="KN174" i="3"/>
  <c r="JM174" i="3"/>
  <c r="JG174" i="3"/>
  <c r="IX174" i="3"/>
  <c r="IR174" i="3"/>
  <c r="AD174" i="3"/>
  <c r="O174" i="3"/>
  <c r="I174" i="3"/>
  <c r="LI173" i="3"/>
  <c r="LC173" i="3"/>
  <c r="KT173" i="3"/>
  <c r="KN173" i="3"/>
  <c r="JM173" i="3"/>
  <c r="JG173" i="3"/>
  <c r="IX173" i="3"/>
  <c r="IR173" i="3"/>
  <c r="HQ173" i="3"/>
  <c r="HK173" i="3"/>
  <c r="HB173" i="3"/>
  <c r="GV173" i="3"/>
  <c r="EW173" i="3"/>
  <c r="EQ173" i="3"/>
  <c r="DJ173" i="3"/>
  <c r="DD173" i="3"/>
  <c r="BE173" i="3"/>
  <c r="AY173" i="3"/>
  <c r="LF172" i="3"/>
  <c r="KZ172" i="3"/>
  <c r="JS172" i="3"/>
  <c r="JM172" i="3"/>
  <c r="HN172" i="3"/>
  <c r="HH172" i="3"/>
  <c r="GA172" i="3"/>
  <c r="FU172" i="3"/>
  <c r="DV172" i="3"/>
  <c r="DP172" i="3"/>
  <c r="CI172" i="3"/>
  <c r="CC172" i="3"/>
  <c r="AD172" i="3"/>
  <c r="X172" i="3"/>
  <c r="LI171" i="3"/>
  <c r="LC171" i="3"/>
  <c r="KW171" i="3"/>
  <c r="JP171" i="3"/>
  <c r="JD171" i="3"/>
  <c r="IX171" i="3"/>
  <c r="HQ171" i="3"/>
  <c r="HK171" i="3"/>
  <c r="HE171" i="3"/>
  <c r="FX171" i="3"/>
  <c r="FL171" i="3"/>
  <c r="FF171" i="3"/>
  <c r="DY171" i="3"/>
  <c r="DS171" i="3"/>
  <c r="DM171" i="3"/>
  <c r="CF171" i="3"/>
  <c r="BT171" i="3"/>
  <c r="BN171" i="3"/>
  <c r="AA171" i="3"/>
  <c r="U171" i="3"/>
  <c r="LO170" i="3"/>
  <c r="KH170" i="3"/>
  <c r="KB170" i="3"/>
  <c r="JV170" i="3"/>
  <c r="IO170" i="3"/>
  <c r="IC170" i="3"/>
  <c r="HW170" i="3"/>
  <c r="GP170" i="3"/>
  <c r="GJ170" i="3"/>
  <c r="GD170" i="3"/>
  <c r="EW170" i="3"/>
  <c r="EK170" i="3"/>
  <c r="EE170" i="3"/>
  <c r="CX170" i="3"/>
  <c r="CR170" i="3"/>
  <c r="CL170" i="3"/>
  <c r="BE170" i="3"/>
  <c r="AS170" i="3"/>
  <c r="AG170" i="3"/>
  <c r="LI178" i="3"/>
  <c r="KT178" i="3"/>
  <c r="KK178" i="3"/>
  <c r="JV178" i="3"/>
  <c r="JM178" i="3"/>
  <c r="IX178" i="3"/>
  <c r="IO178" i="3"/>
  <c r="HZ178" i="3"/>
  <c r="HQ178" i="3"/>
  <c r="HB178" i="3"/>
  <c r="GS178" i="3"/>
  <c r="GD178" i="3"/>
  <c r="FU178" i="3"/>
  <c r="FF178" i="3"/>
  <c r="EW178" i="3"/>
  <c r="EH178" i="3"/>
  <c r="DY178" i="3"/>
  <c r="DJ178" i="3"/>
  <c r="DA178" i="3"/>
  <c r="CL178" i="3"/>
  <c r="CC178" i="3"/>
  <c r="BN178" i="3"/>
  <c r="BE178" i="3"/>
  <c r="AP178" i="3"/>
  <c r="AA178" i="3"/>
  <c r="L178" i="3"/>
  <c r="LO177" i="3"/>
  <c r="LF177" i="3"/>
  <c r="KQ177" i="3"/>
  <c r="KH177" i="3"/>
  <c r="JS177" i="3"/>
  <c r="JJ177" i="3"/>
  <c r="IU177" i="3"/>
  <c r="IL177" i="3"/>
  <c r="HW177" i="3"/>
  <c r="HN177" i="3"/>
  <c r="GY177" i="3"/>
  <c r="GP177" i="3"/>
  <c r="GA177" i="3"/>
  <c r="FR177" i="3"/>
  <c r="FC177" i="3"/>
  <c r="ET177" i="3"/>
  <c r="EE177" i="3"/>
  <c r="DV177" i="3"/>
  <c r="DG177" i="3"/>
  <c r="CX177" i="3"/>
  <c r="CI177" i="3"/>
  <c r="BZ177" i="3"/>
  <c r="BK177" i="3"/>
  <c r="BB177" i="3"/>
  <c r="AM177" i="3"/>
  <c r="AG177" i="3"/>
  <c r="R177" i="3"/>
  <c r="I177" i="3"/>
  <c r="LI176" i="3"/>
  <c r="KZ176" i="3"/>
  <c r="KK176" i="3"/>
  <c r="KB176" i="3"/>
  <c r="JM176" i="3"/>
  <c r="JD176" i="3"/>
  <c r="IO176" i="3"/>
  <c r="IF176" i="3"/>
  <c r="HQ176" i="3"/>
  <c r="HH176" i="3"/>
  <c r="GS176" i="3"/>
  <c r="GJ176" i="3"/>
  <c r="FU176" i="3"/>
  <c r="FL176" i="3"/>
  <c r="EW176" i="3"/>
  <c r="EN176" i="3"/>
  <c r="DY176" i="3"/>
  <c r="DP176" i="3"/>
  <c r="DA176" i="3"/>
  <c r="CR176" i="3"/>
  <c r="CL176" i="3"/>
  <c r="BH176" i="3"/>
  <c r="AS176" i="3"/>
  <c r="LL175" i="3"/>
  <c r="LF175" i="3"/>
  <c r="KB175" i="3"/>
  <c r="JM175" i="3"/>
  <c r="IC175" i="3"/>
  <c r="HT175" i="3"/>
  <c r="HN175" i="3"/>
  <c r="GJ175" i="3"/>
  <c r="FU175" i="3"/>
  <c r="EK175" i="3"/>
  <c r="EB175" i="3"/>
  <c r="DV175" i="3"/>
  <c r="CR175" i="3"/>
  <c r="CC175" i="3"/>
  <c r="AS175" i="3"/>
  <c r="AD175" i="3"/>
  <c r="X175" i="3"/>
  <c r="O175" i="3"/>
  <c r="KK174" i="3"/>
  <c r="KE174" i="3"/>
  <c r="JV174" i="3"/>
  <c r="JP174" i="3"/>
  <c r="R172" i="3"/>
  <c r="IR171" i="3"/>
  <c r="EZ171" i="3"/>
  <c r="BH171" i="3"/>
  <c r="AG174" i="3"/>
  <c r="L174" i="3"/>
  <c r="LR173" i="3"/>
  <c r="LL173" i="3"/>
  <c r="KK173" i="3"/>
  <c r="KE173" i="3"/>
  <c r="JV173" i="3"/>
  <c r="JP173" i="3"/>
  <c r="IO173" i="3"/>
  <c r="II173" i="3"/>
  <c r="HZ173" i="3"/>
  <c r="HT173" i="3"/>
  <c r="LO172" i="3"/>
  <c r="HW172" i="3"/>
  <c r="EE172" i="3"/>
  <c r="HT171" i="3"/>
  <c r="EB171" i="3"/>
  <c r="KK170" i="3"/>
  <c r="GS170" i="3"/>
  <c r="DA170" i="3"/>
  <c r="X170" i="3"/>
  <c r="LC128" i="3"/>
  <c r="KW128" i="3"/>
  <c r="KE128" i="3"/>
  <c r="JY128" i="3"/>
  <c r="HZ128" i="3"/>
  <c r="HB128" i="3"/>
  <c r="GD128" i="3"/>
  <c r="EK128" i="3"/>
  <c r="DS128" i="3"/>
  <c r="DM128" i="3"/>
  <c r="CU128" i="3"/>
  <c r="CO128" i="3"/>
  <c r="AP128" i="3"/>
  <c r="LO127" i="3"/>
  <c r="KQ127" i="3"/>
  <c r="KE169" i="3"/>
  <c r="JY169" i="3"/>
  <c r="JS169" i="3"/>
  <c r="IL169" i="3"/>
  <c r="HZ169" i="3"/>
  <c r="HT169" i="3"/>
  <c r="GM169" i="3"/>
  <c r="GG169" i="3"/>
  <c r="GA169" i="3"/>
  <c r="ET169" i="3"/>
  <c r="EH169" i="3"/>
  <c r="EB169" i="3"/>
  <c r="CU169" i="3"/>
  <c r="CO169" i="3"/>
  <c r="CI169" i="3"/>
  <c r="BB169" i="3"/>
  <c r="AP169" i="3"/>
  <c r="F169" i="3"/>
  <c r="LR168" i="3"/>
  <c r="LL168" i="3"/>
  <c r="KE168" i="3"/>
  <c r="JS168" i="3"/>
  <c r="JM168" i="3"/>
  <c r="IF168" i="3"/>
  <c r="HZ168" i="3"/>
  <c r="HT168" i="3"/>
  <c r="GM168" i="3"/>
  <c r="GA168" i="3"/>
  <c r="FU168" i="3"/>
  <c r="EN168" i="3"/>
  <c r="EH168" i="3"/>
  <c r="EB168" i="3"/>
  <c r="CU168" i="3"/>
  <c r="CI168" i="3"/>
  <c r="CC168" i="3"/>
  <c r="AV168" i="3"/>
  <c r="AP168" i="3"/>
  <c r="R168" i="3"/>
  <c r="L168" i="3"/>
  <c r="KE167" i="3"/>
  <c r="JY167" i="3"/>
  <c r="IR167" i="3"/>
  <c r="IL167" i="3"/>
  <c r="GM167" i="3"/>
  <c r="GG167" i="3"/>
  <c r="EZ167" i="3"/>
  <c r="ET167" i="3"/>
  <c r="CU167" i="3"/>
  <c r="CO167" i="3"/>
  <c r="BH167" i="3"/>
  <c r="BB167" i="3"/>
  <c r="AD167" i="3"/>
  <c r="X167" i="3"/>
  <c r="LR166" i="3"/>
  <c r="KK166" i="3"/>
  <c r="KE166" i="3"/>
  <c r="IF166" i="3"/>
  <c r="HZ166" i="3"/>
  <c r="GS166" i="3"/>
  <c r="GM166" i="3"/>
  <c r="EN166" i="3"/>
  <c r="EH166" i="3"/>
  <c r="DA166" i="3"/>
  <c r="CU166" i="3"/>
  <c r="AV166" i="3"/>
  <c r="AP166" i="3"/>
  <c r="X166" i="3"/>
  <c r="R166" i="3"/>
  <c r="JY165" i="3"/>
  <c r="JS165" i="3"/>
  <c r="IL165" i="3"/>
  <c r="IF165" i="3"/>
  <c r="GG165" i="3"/>
  <c r="GA165" i="3"/>
  <c r="ET165" i="3"/>
  <c r="EN165" i="3"/>
  <c r="CO165" i="3"/>
  <c r="CI165" i="3"/>
  <c r="BB165" i="3"/>
  <c r="AV165" i="3"/>
  <c r="X165" i="3"/>
  <c r="R165" i="3"/>
  <c r="LC164" i="3"/>
  <c r="KW164" i="3"/>
  <c r="IX164" i="3"/>
  <c r="IR164" i="3"/>
  <c r="HK164" i="3"/>
  <c r="HE164" i="3"/>
  <c r="FF164" i="3"/>
  <c r="EZ164" i="3"/>
  <c r="DS164" i="3"/>
  <c r="DM164" i="3"/>
  <c r="BN164" i="3"/>
  <c r="BH164" i="3"/>
  <c r="LO163" i="3"/>
  <c r="LI163" i="3"/>
  <c r="KB163" i="3"/>
  <c r="JP163" i="3"/>
  <c r="JJ163" i="3"/>
  <c r="IC163" i="3"/>
  <c r="HW163" i="3"/>
  <c r="HQ163" i="3"/>
  <c r="GJ163" i="3"/>
  <c r="FX163" i="3"/>
  <c r="FR163" i="3"/>
  <c r="EK163" i="3"/>
  <c r="EE163" i="3"/>
  <c r="DY163" i="3"/>
  <c r="CR163" i="3"/>
  <c r="CF163" i="3"/>
  <c r="BZ163" i="3"/>
  <c r="AS163" i="3"/>
  <c r="O163" i="3"/>
  <c r="I163" i="3"/>
  <c r="KB162" i="3"/>
  <c r="JV162" i="3"/>
  <c r="IO162" i="3"/>
  <c r="II162" i="3"/>
  <c r="GJ162" i="3"/>
  <c r="GD162" i="3"/>
  <c r="EW162" i="3"/>
  <c r="EQ162" i="3"/>
  <c r="CR162" i="3"/>
  <c r="CL162" i="3"/>
  <c r="BE162" i="3"/>
  <c r="AY162" i="3"/>
  <c r="AG162" i="3"/>
  <c r="AA162" i="3"/>
  <c r="U162" i="3"/>
  <c r="LO161" i="3"/>
  <c r="KH161" i="3"/>
  <c r="KB161" i="3"/>
  <c r="IC161" i="3"/>
  <c r="HW161" i="3"/>
  <c r="GP161" i="3"/>
  <c r="GJ161" i="3"/>
  <c r="EK161" i="3"/>
  <c r="EE161" i="3"/>
  <c r="CX161" i="3"/>
  <c r="CR161" i="3"/>
  <c r="AS161" i="3"/>
  <c r="AM161" i="3"/>
  <c r="AG161" i="3"/>
  <c r="AA161" i="3"/>
  <c r="KT160" i="3"/>
  <c r="KN160" i="3"/>
  <c r="JS160" i="3"/>
  <c r="IU160" i="3"/>
  <c r="II160" i="3"/>
  <c r="FX160" i="3"/>
  <c r="FR160" i="3"/>
  <c r="FL160" i="3"/>
  <c r="FF160" i="3"/>
  <c r="EZ160" i="3"/>
  <c r="DG160" i="3"/>
  <c r="CU160" i="3"/>
  <c r="CO160" i="3"/>
  <c r="BH160" i="3"/>
  <c r="BB160" i="3"/>
  <c r="AV160" i="3"/>
  <c r="AD160" i="3"/>
  <c r="X160" i="3"/>
  <c r="F160" i="3"/>
  <c r="LL159" i="3"/>
  <c r="LF159" i="3"/>
  <c r="HH159" i="3"/>
  <c r="GJ159" i="3"/>
  <c r="FX159" i="3"/>
  <c r="DM159" i="3"/>
  <c r="DG159" i="3"/>
  <c r="DA159" i="3"/>
  <c r="CU159" i="3"/>
  <c r="CO159" i="3"/>
  <c r="LO158" i="3"/>
  <c r="LC158" i="3"/>
  <c r="KW158" i="3"/>
  <c r="HZ158" i="3"/>
  <c r="HB158" i="3"/>
  <c r="EK158" i="3"/>
  <c r="EE158" i="3"/>
  <c r="DS158" i="3"/>
  <c r="BZ158" i="3"/>
  <c r="BB158" i="3"/>
  <c r="LC157" i="3"/>
  <c r="KQ157" i="3"/>
  <c r="IL157" i="3"/>
  <c r="FC157" i="3"/>
  <c r="DS157" i="3"/>
  <c r="DG157" i="3"/>
  <c r="BB157" i="3"/>
  <c r="R157" i="3"/>
  <c r="KN156" i="3"/>
  <c r="JD156" i="3"/>
  <c r="IR156" i="3"/>
  <c r="GM156" i="3"/>
  <c r="DD156" i="3"/>
  <c r="BT156" i="3"/>
  <c r="BH156" i="3"/>
  <c r="AD156" i="3"/>
  <c r="KW155" i="3"/>
  <c r="JY155" i="3"/>
  <c r="JA155" i="3"/>
  <c r="GJ155" i="3"/>
  <c r="GD155" i="3"/>
  <c r="EW155" i="3"/>
  <c r="DP155" i="3"/>
  <c r="AG155" i="3"/>
  <c r="KN154" i="3"/>
  <c r="KH154" i="3"/>
  <c r="JA154" i="3"/>
  <c r="IU154" i="3"/>
  <c r="HB154" i="3"/>
  <c r="GD154" i="3"/>
  <c r="FF154" i="3"/>
  <c r="CO154" i="3"/>
  <c r="CI154" i="3"/>
  <c r="CC154" i="3"/>
  <c r="BW154" i="3"/>
  <c r="BQ154" i="3"/>
  <c r="AG154" i="3"/>
  <c r="I154" i="3"/>
  <c r="JS153" i="3"/>
  <c r="IU153" i="3"/>
  <c r="II153" i="3"/>
  <c r="HB153" i="3"/>
  <c r="GJ153" i="3"/>
  <c r="GD153" i="3"/>
  <c r="FX153" i="3"/>
  <c r="FR153" i="3"/>
  <c r="CI153" i="3"/>
  <c r="BK153" i="3"/>
  <c r="AY153" i="3"/>
  <c r="AG153" i="3"/>
  <c r="O153" i="3"/>
  <c r="I153" i="3"/>
  <c r="JS152" i="3"/>
  <c r="JM152" i="3"/>
  <c r="JG152" i="3"/>
  <c r="JA152" i="3"/>
  <c r="IU152" i="3"/>
  <c r="GV152" i="3"/>
  <c r="FX152" i="3"/>
  <c r="EZ152" i="3"/>
  <c r="BQ152" i="3"/>
  <c r="LF151" i="3"/>
  <c r="JV151" i="3"/>
  <c r="GD151" i="3"/>
  <c r="FF151" i="3"/>
  <c r="EH151" i="3"/>
  <c r="BQ151" i="3"/>
  <c r="BK151" i="3"/>
  <c r="BE151" i="3"/>
  <c r="AY151" i="3"/>
  <c r="JP150" i="3"/>
  <c r="JJ150" i="3"/>
  <c r="IR150" i="3"/>
  <c r="IL150" i="3"/>
  <c r="GA150" i="3"/>
  <c r="LC149" i="3"/>
  <c r="HQ149" i="3"/>
  <c r="HK149" i="3"/>
  <c r="HE149" i="3"/>
  <c r="GY149" i="3"/>
  <c r="GS149" i="3"/>
  <c r="EN149" i="3"/>
  <c r="AV149" i="3"/>
  <c r="AD149" i="3"/>
  <c r="X149" i="3"/>
  <c r="R149" i="3"/>
  <c r="L149" i="3"/>
  <c r="JY148" i="3"/>
  <c r="GG148" i="3"/>
  <c r="BQ148" i="3"/>
  <c r="JV147" i="3"/>
  <c r="GD147" i="3"/>
  <c r="CL147" i="3"/>
  <c r="U147" i="3"/>
  <c r="LR146" i="3"/>
  <c r="LL146" i="3"/>
  <c r="LF146" i="3"/>
  <c r="KZ146" i="3"/>
  <c r="KT146" i="3"/>
  <c r="II146" i="3"/>
  <c r="GD146" i="3"/>
  <c r="FX146" i="3"/>
  <c r="FR146" i="3"/>
  <c r="DG146" i="3"/>
  <c r="CU146" i="3"/>
  <c r="AV146" i="3"/>
  <c r="AP146" i="3"/>
  <c r="R146" i="3"/>
  <c r="KB145" i="3"/>
  <c r="IR145" i="3"/>
  <c r="GG145" i="3"/>
  <c r="GA145" i="3"/>
  <c r="FU145" i="3"/>
  <c r="FO145" i="3"/>
  <c r="CR145" i="3"/>
  <c r="BH145" i="3"/>
  <c r="AD145" i="3"/>
  <c r="JY144" i="3"/>
  <c r="IO144" i="3"/>
  <c r="GD144" i="3"/>
  <c r="FX144" i="3"/>
  <c r="FR144" i="3"/>
  <c r="FL144" i="3"/>
  <c r="CO144" i="3"/>
  <c r="BE144" i="3"/>
  <c r="AA144" i="3"/>
  <c r="LI143" i="3"/>
  <c r="IX143" i="3"/>
  <c r="IR143" i="3"/>
  <c r="IL143" i="3"/>
  <c r="IF143" i="3"/>
  <c r="FI143" i="3"/>
  <c r="DY143" i="3"/>
  <c r="BN143" i="3"/>
  <c r="BH143" i="3"/>
  <c r="BB143" i="3"/>
  <c r="AV143" i="3"/>
  <c r="L143" i="3"/>
  <c r="LR142" i="3"/>
  <c r="JG142" i="3"/>
  <c r="JA142" i="3"/>
  <c r="IU142" i="3"/>
  <c r="IO142" i="3"/>
  <c r="FR142" i="3"/>
  <c r="EH142" i="3"/>
  <c r="BW142" i="3"/>
  <c r="BQ142" i="3"/>
  <c r="BK142" i="3"/>
  <c r="BE142" i="3"/>
  <c r="I142" i="3"/>
  <c r="JP141" i="3"/>
  <c r="JJ141" i="3"/>
  <c r="JD141" i="3"/>
  <c r="IX141" i="3"/>
  <c r="GA141" i="3"/>
  <c r="EQ141" i="3"/>
  <c r="CF141" i="3"/>
  <c r="BZ141" i="3"/>
  <c r="BT141" i="3"/>
  <c r="BN141" i="3"/>
  <c r="KQ140" i="3"/>
  <c r="JG140" i="3"/>
  <c r="GV140" i="3"/>
  <c r="GP140" i="3"/>
  <c r="GJ140" i="3"/>
  <c r="GD140" i="3"/>
  <c r="DG140" i="3"/>
  <c r="BW140" i="3"/>
  <c r="I140" i="3"/>
  <c r="JP139" i="3"/>
  <c r="JJ139" i="3"/>
  <c r="JD139" i="3"/>
  <c r="IX139" i="3"/>
  <c r="GA139" i="3"/>
  <c r="EQ139" i="3"/>
  <c r="AY139" i="3"/>
  <c r="KT138" i="3"/>
  <c r="JY138" i="3"/>
  <c r="JS138" i="3"/>
  <c r="IU138" i="3"/>
  <c r="IO138" i="3"/>
  <c r="IF138" i="3"/>
  <c r="HZ138" i="3"/>
  <c r="GY138" i="3"/>
  <c r="GS138" i="3"/>
  <c r="GJ138" i="3"/>
  <c r="GD138" i="3"/>
  <c r="FC138" i="3"/>
  <c r="EW138" i="3"/>
  <c r="EN138" i="3"/>
  <c r="EH138" i="3"/>
  <c r="DG138" i="3"/>
  <c r="DA138" i="3"/>
  <c r="CR138" i="3"/>
  <c r="CL138" i="3"/>
  <c r="BK138" i="3"/>
  <c r="BE138" i="3"/>
  <c r="AV138" i="3"/>
  <c r="AP138" i="3"/>
  <c r="X138" i="3"/>
  <c r="AD137" i="3"/>
  <c r="O137" i="3"/>
  <c r="LI136" i="3"/>
  <c r="LC136" i="3"/>
  <c r="KT136" i="3"/>
  <c r="KN136" i="3"/>
  <c r="JM136" i="3"/>
  <c r="JG136" i="3"/>
  <c r="IX136" i="3"/>
  <c r="IR136" i="3"/>
  <c r="HQ136" i="3"/>
  <c r="HK136" i="3"/>
  <c r="HB136" i="3"/>
  <c r="GV136" i="3"/>
  <c r="FU136" i="3"/>
  <c r="FO136" i="3"/>
  <c r="FF136" i="3"/>
  <c r="EZ136" i="3"/>
  <c r="DY136" i="3"/>
  <c r="DS136" i="3"/>
  <c r="DJ136" i="3"/>
  <c r="DD136" i="3"/>
  <c r="CC136" i="3"/>
  <c r="BW136" i="3"/>
  <c r="BN136" i="3"/>
  <c r="BH136" i="3"/>
  <c r="I135" i="3"/>
  <c r="LL134" i="3"/>
  <c r="LF134" i="3"/>
  <c r="KE134" i="3"/>
  <c r="JY134" i="3"/>
  <c r="JP134" i="3"/>
  <c r="JJ134" i="3"/>
  <c r="II134" i="3"/>
  <c r="IC134" i="3"/>
  <c r="HT134" i="3"/>
  <c r="HN134" i="3"/>
  <c r="GM134" i="3"/>
  <c r="GG134" i="3"/>
  <c r="FX134" i="3"/>
  <c r="FR134" i="3"/>
  <c r="EQ134" i="3"/>
  <c r="EK134" i="3"/>
  <c r="EB134" i="3"/>
  <c r="DV134" i="3"/>
  <c r="CU134" i="3"/>
  <c r="CO134" i="3"/>
  <c r="CF134" i="3"/>
  <c r="BZ134" i="3"/>
  <c r="AY134" i="3"/>
  <c r="AS134" i="3"/>
  <c r="AD134" i="3"/>
  <c r="AG133" i="3"/>
  <c r="KW132" i="3"/>
  <c r="KQ132" i="3"/>
  <c r="KH132" i="3"/>
  <c r="KB132" i="3"/>
  <c r="JA132" i="3"/>
  <c r="IU132" i="3"/>
  <c r="IL132" i="3"/>
  <c r="IF132" i="3"/>
  <c r="HE132" i="3"/>
  <c r="GY132" i="3"/>
  <c r="GP132" i="3"/>
  <c r="GJ132" i="3"/>
  <c r="FI132" i="3"/>
  <c r="FC132" i="3"/>
  <c r="ET132" i="3"/>
  <c r="EN132" i="3"/>
  <c r="DM132" i="3"/>
  <c r="DG132" i="3"/>
  <c r="CX132" i="3"/>
  <c r="CR132" i="3"/>
  <c r="BQ132" i="3"/>
  <c r="BK132" i="3"/>
  <c r="BB132" i="3"/>
  <c r="AV132" i="3"/>
  <c r="X132" i="3"/>
  <c r="R132" i="3"/>
  <c r="I132" i="3"/>
  <c r="KT131" i="3"/>
  <c r="KN131" i="3"/>
  <c r="KE131" i="3"/>
  <c r="JY131" i="3"/>
  <c r="IX131" i="3"/>
  <c r="IR131" i="3"/>
  <c r="II131" i="3"/>
  <c r="IC131" i="3"/>
  <c r="HB131" i="3"/>
  <c r="GV131" i="3"/>
  <c r="GM131" i="3"/>
  <c r="GG131" i="3"/>
  <c r="FF131" i="3"/>
  <c r="EZ131" i="3"/>
  <c r="EQ131" i="3"/>
  <c r="EK131" i="3"/>
  <c r="DJ131" i="3"/>
  <c r="DD131" i="3"/>
  <c r="CU131" i="3"/>
  <c r="CO131" i="3"/>
  <c r="BN131" i="3"/>
  <c r="BH131" i="3"/>
  <c r="AY131" i="3"/>
  <c r="AS131" i="3"/>
  <c r="U131" i="3"/>
  <c r="O131" i="3"/>
  <c r="F131" i="3"/>
  <c r="LR130" i="3"/>
  <c r="KQ130" i="3"/>
  <c r="KK130" i="3"/>
  <c r="KB130" i="3"/>
  <c r="JV130" i="3"/>
  <c r="IU130" i="3"/>
  <c r="IO130" i="3"/>
  <c r="IF130" i="3"/>
  <c r="HZ130" i="3"/>
  <c r="DJ130" i="3"/>
  <c r="CX130" i="3"/>
  <c r="AA130" i="3"/>
  <c r="U130" i="3"/>
  <c r="LR128" i="3"/>
  <c r="KT128" i="3"/>
  <c r="JV128" i="3"/>
  <c r="IC128" i="3"/>
  <c r="HK128" i="3"/>
  <c r="HE128" i="3"/>
  <c r="GM128" i="3"/>
  <c r="GG128" i="3"/>
  <c r="EH128" i="3"/>
  <c r="DJ128" i="3"/>
  <c r="CL128" i="3"/>
  <c r="AS128" i="3"/>
  <c r="LR127" i="3"/>
  <c r="LL127" i="3"/>
  <c r="KZ127" i="3"/>
  <c r="KT127" i="3"/>
  <c r="IU127" i="3"/>
  <c r="HW127" i="3"/>
  <c r="GY127" i="3"/>
  <c r="BT170" i="3"/>
  <c r="BN170" i="3"/>
  <c r="O170" i="3"/>
  <c r="I170" i="3"/>
  <c r="LO169" i="3"/>
  <c r="KH169" i="3"/>
  <c r="JV169" i="3"/>
  <c r="JP169" i="3"/>
  <c r="II169" i="3"/>
  <c r="IC169" i="3"/>
  <c r="HW169" i="3"/>
  <c r="GP169" i="3"/>
  <c r="GD169" i="3"/>
  <c r="FX169" i="3"/>
  <c r="EQ169" i="3"/>
  <c r="EK169" i="3"/>
  <c r="EE169" i="3"/>
  <c r="CX169" i="3"/>
  <c r="CL169" i="3"/>
  <c r="CF169" i="3"/>
  <c r="AY169" i="3"/>
  <c r="AS169" i="3"/>
  <c r="AM169" i="3"/>
  <c r="I169" i="3"/>
  <c r="LO168" i="3"/>
  <c r="LI168" i="3"/>
  <c r="KB168" i="3"/>
  <c r="JV168" i="3"/>
  <c r="JP168" i="3"/>
  <c r="II168" i="3"/>
  <c r="HW168" i="3"/>
  <c r="HQ168" i="3"/>
  <c r="GJ168" i="3"/>
  <c r="GD168" i="3"/>
  <c r="FX168" i="3"/>
  <c r="EQ168" i="3"/>
  <c r="EE168" i="3"/>
  <c r="DY168" i="3"/>
  <c r="CR168" i="3"/>
  <c r="CL168" i="3"/>
  <c r="CF168" i="3"/>
  <c r="AY168" i="3"/>
  <c r="AM168" i="3"/>
  <c r="I168" i="3"/>
  <c r="KN167" i="3"/>
  <c r="KH167" i="3"/>
  <c r="II167" i="3"/>
  <c r="IC167" i="3"/>
  <c r="GV167" i="3"/>
  <c r="GP167" i="3"/>
  <c r="EQ167" i="3"/>
  <c r="EK167" i="3"/>
  <c r="DD167" i="3"/>
  <c r="CX167" i="3"/>
  <c r="AY167" i="3"/>
  <c r="AS167" i="3"/>
  <c r="AA167" i="3"/>
  <c r="U167" i="3"/>
  <c r="KB166" i="3"/>
  <c r="JV166" i="3"/>
  <c r="IO166" i="3"/>
  <c r="II166" i="3"/>
  <c r="GJ166" i="3"/>
  <c r="GD166" i="3"/>
  <c r="EW166" i="3"/>
  <c r="EQ166" i="3"/>
  <c r="CR166" i="3"/>
  <c r="CL166" i="3"/>
  <c r="BE166" i="3"/>
  <c r="AY166" i="3"/>
  <c r="AG166" i="3"/>
  <c r="AA166" i="3"/>
  <c r="U166" i="3"/>
  <c r="LO165" i="3"/>
  <c r="KH165" i="3"/>
  <c r="KB165" i="3"/>
  <c r="IC165" i="3"/>
  <c r="HW165" i="3"/>
  <c r="GP165" i="3"/>
  <c r="GJ165" i="3"/>
  <c r="EK165" i="3"/>
  <c r="EE165" i="3"/>
  <c r="CX165" i="3"/>
  <c r="CR165" i="3"/>
  <c r="AS165" i="3"/>
  <c r="AM165" i="3"/>
  <c r="AG165" i="3"/>
  <c r="AA165" i="3"/>
  <c r="KT164" i="3"/>
  <c r="KN164" i="3"/>
  <c r="JG164" i="3"/>
  <c r="JA164" i="3"/>
  <c r="HB164" i="3"/>
  <c r="GV164" i="3"/>
  <c r="FO164" i="3"/>
  <c r="FI164" i="3"/>
  <c r="DJ164" i="3"/>
  <c r="DD164" i="3"/>
  <c r="BW164" i="3"/>
  <c r="BQ164" i="3"/>
  <c r="F164" i="3"/>
  <c r="LL163" i="3"/>
  <c r="LF163" i="3"/>
  <c r="JY163" i="3"/>
  <c r="JS163" i="3"/>
  <c r="JM163" i="3"/>
  <c r="IF163" i="3"/>
  <c r="HT163" i="3"/>
  <c r="HN163" i="3"/>
  <c r="GG163" i="3"/>
  <c r="GA163" i="3"/>
  <c r="FU163" i="3"/>
  <c r="EN163" i="3"/>
  <c r="EB163" i="3"/>
  <c r="DV163" i="3"/>
  <c r="CO163" i="3"/>
  <c r="CI163" i="3"/>
  <c r="CC163" i="3"/>
  <c r="AV163" i="3"/>
  <c r="LR162" i="3"/>
  <c r="KK162" i="3"/>
  <c r="KE162" i="3"/>
  <c r="IF162" i="3"/>
  <c r="HZ162" i="3"/>
  <c r="GS162" i="3"/>
  <c r="GM162" i="3"/>
  <c r="EN162" i="3"/>
  <c r="EH162" i="3"/>
  <c r="DA162" i="3"/>
  <c r="CU162" i="3"/>
  <c r="AV162" i="3"/>
  <c r="AP162" i="3"/>
  <c r="X162" i="3"/>
  <c r="R162" i="3"/>
  <c r="JY161" i="3"/>
  <c r="JS161" i="3"/>
  <c r="IL161" i="3"/>
  <c r="IF161" i="3"/>
  <c r="GG161" i="3"/>
  <c r="GA161" i="3"/>
  <c r="ET161" i="3"/>
  <c r="EN161" i="3"/>
  <c r="CO161" i="3"/>
  <c r="CI161" i="3"/>
  <c r="BB161" i="3"/>
  <c r="AV161" i="3"/>
  <c r="X161" i="3"/>
  <c r="R161" i="3"/>
  <c r="LC160" i="3"/>
  <c r="KW160" i="3"/>
  <c r="JP160" i="3"/>
  <c r="JJ160" i="3"/>
  <c r="JD160" i="3"/>
  <c r="IX160" i="3"/>
  <c r="IR160" i="3"/>
  <c r="GA160" i="3"/>
  <c r="FC160" i="3"/>
  <c r="EQ160" i="3"/>
  <c r="DD160" i="3"/>
  <c r="CX160" i="3"/>
  <c r="CR160" i="3"/>
  <c r="BK160" i="3"/>
  <c r="AY160" i="3"/>
  <c r="AS160" i="3"/>
  <c r="U160" i="3"/>
  <c r="O160" i="3"/>
  <c r="I160" i="3"/>
  <c r="LC159" i="3"/>
  <c r="KW159" i="3"/>
  <c r="JP159" i="3"/>
  <c r="HE159" i="3"/>
  <c r="GY159" i="3"/>
  <c r="GS159" i="3"/>
  <c r="GM159" i="3"/>
  <c r="GG159" i="3"/>
  <c r="DP159" i="3"/>
  <c r="CR159" i="3"/>
  <c r="CF159" i="3"/>
  <c r="BZ159" i="3"/>
  <c r="X159" i="3"/>
  <c r="LR158" i="3"/>
  <c r="KT158" i="3"/>
  <c r="IC158" i="3"/>
  <c r="HW158" i="3"/>
  <c r="HK158" i="3"/>
  <c r="HE158" i="3"/>
  <c r="EH158" i="3"/>
  <c r="DJ158" i="3"/>
  <c r="CC158" i="3"/>
  <c r="BK158" i="3"/>
  <c r="BE158" i="3"/>
  <c r="AY158" i="3"/>
  <c r="AS158" i="3"/>
  <c r="LR157" i="3"/>
  <c r="LL157" i="3"/>
  <c r="LF157" i="3"/>
  <c r="II157" i="3"/>
  <c r="EZ157" i="3"/>
  <c r="ET157" i="3"/>
  <c r="EN157" i="3"/>
  <c r="EH157" i="3"/>
  <c r="EB157" i="3"/>
  <c r="DV157" i="3"/>
  <c r="AY157" i="3"/>
  <c r="AA157" i="3"/>
  <c r="U157" i="3"/>
  <c r="O157" i="3"/>
  <c r="I157" i="3"/>
  <c r="KK156" i="3"/>
  <c r="KE156" i="3"/>
  <c r="JY156" i="3"/>
  <c r="JS156" i="3"/>
  <c r="JM156" i="3"/>
  <c r="JG156" i="3"/>
  <c r="GJ156" i="3"/>
  <c r="DA156" i="3"/>
  <c r="CU156" i="3"/>
  <c r="CO156" i="3"/>
  <c r="CI156" i="3"/>
  <c r="CC156" i="3"/>
  <c r="BW156" i="3"/>
  <c r="AA156" i="3"/>
  <c r="O156" i="3"/>
  <c r="KZ155" i="3"/>
  <c r="KH155" i="3"/>
  <c r="KB155" i="3"/>
  <c r="JV155" i="3"/>
  <c r="JP155" i="3"/>
  <c r="GG155" i="3"/>
  <c r="EZ155" i="3"/>
  <c r="DG155" i="3"/>
  <c r="DA155" i="3"/>
  <c r="BT155" i="3"/>
  <c r="BN155" i="3"/>
  <c r="BB155" i="3"/>
  <c r="KE154" i="3"/>
  <c r="IR154" i="3"/>
  <c r="IL154" i="3"/>
  <c r="HE154" i="3"/>
  <c r="GM154" i="3"/>
  <c r="GG154" i="3"/>
  <c r="GA154" i="3"/>
  <c r="FU154" i="3"/>
  <c r="CL154" i="3"/>
  <c r="BN154" i="3"/>
  <c r="BB154" i="3"/>
  <c r="R154" i="3"/>
  <c r="L154" i="3"/>
  <c r="JV153" i="3"/>
  <c r="JP153" i="3"/>
  <c r="JJ153" i="3"/>
  <c r="JD153" i="3"/>
  <c r="IX153" i="3"/>
  <c r="GY153" i="3"/>
  <c r="GA153" i="3"/>
  <c r="FC153" i="3"/>
  <c r="CL153" i="3"/>
  <c r="CF153" i="3"/>
  <c r="BZ153" i="3"/>
  <c r="BT153" i="3"/>
  <c r="BN153" i="3"/>
  <c r="AD153" i="3"/>
  <c r="F153" i="3"/>
  <c r="JP152" i="3"/>
  <c r="IR152" i="3"/>
  <c r="IF152" i="3"/>
  <c r="GY152" i="3"/>
  <c r="GG152" i="3"/>
  <c r="GA152" i="3"/>
  <c r="FU152" i="3"/>
  <c r="FO152" i="3"/>
  <c r="LC151" i="3"/>
  <c r="KW151" i="3"/>
  <c r="KE151" i="3"/>
  <c r="JY151" i="3"/>
  <c r="HN151" i="3"/>
  <c r="GG151" i="3"/>
  <c r="FO151" i="3"/>
  <c r="FI151" i="3"/>
  <c r="FC151" i="3"/>
  <c r="EW151" i="3"/>
  <c r="BN151" i="3"/>
  <c r="AP151" i="3"/>
  <c r="JS150" i="3"/>
  <c r="II150" i="3"/>
  <c r="FX150" i="3"/>
  <c r="FR150" i="3"/>
  <c r="CI150" i="3"/>
  <c r="KZ149" i="3"/>
  <c r="JM149" i="3"/>
  <c r="JG149" i="3"/>
  <c r="GJ149" i="3"/>
  <c r="FO149" i="3"/>
  <c r="EW149" i="3"/>
  <c r="EQ149" i="3"/>
  <c r="CR149" i="3"/>
  <c r="KZ148" i="3"/>
  <c r="KH148" i="3"/>
  <c r="KB148" i="3"/>
  <c r="IC148" i="3"/>
  <c r="DY148" i="3"/>
  <c r="BT148" i="3"/>
  <c r="L148" i="3"/>
  <c r="LR147" i="3"/>
  <c r="HZ147" i="3"/>
  <c r="EH147" i="3"/>
  <c r="AP147" i="3"/>
  <c r="KQ146" i="3"/>
  <c r="KE146" i="3"/>
  <c r="GA146" i="3"/>
  <c r="FC146" i="3"/>
  <c r="EH146" i="3"/>
  <c r="EB146" i="3"/>
  <c r="DV146" i="3"/>
  <c r="DP146" i="3"/>
  <c r="DJ146" i="3"/>
  <c r="AY146" i="3"/>
  <c r="O146" i="3"/>
  <c r="I146" i="3"/>
  <c r="JY145" i="3"/>
  <c r="JS145" i="3"/>
  <c r="JM145" i="3"/>
  <c r="JG145" i="3"/>
  <c r="GJ145" i="3"/>
  <c r="EZ145" i="3"/>
  <c r="CO145" i="3"/>
  <c r="CI145" i="3"/>
  <c r="CC145" i="3"/>
  <c r="BW145" i="3"/>
  <c r="O145" i="3"/>
  <c r="JV144" i="3"/>
  <c r="JP144" i="3"/>
  <c r="JJ144" i="3"/>
  <c r="JD144" i="3"/>
  <c r="GG144" i="3"/>
  <c r="EW144" i="3"/>
  <c r="CL144" i="3"/>
  <c r="CF144" i="3"/>
  <c r="BZ144" i="3"/>
  <c r="BT144" i="3"/>
  <c r="X144" i="3"/>
  <c r="R144" i="3"/>
  <c r="L144" i="3"/>
  <c r="F144" i="3"/>
  <c r="JA143" i="3"/>
  <c r="HQ143" i="3"/>
  <c r="FF143" i="3"/>
  <c r="EZ143" i="3"/>
  <c r="ET143" i="3"/>
  <c r="EN143" i="3"/>
  <c r="BQ143" i="3"/>
  <c r="AG143" i="3"/>
  <c r="AA143" i="3"/>
  <c r="JJ142" i="3"/>
  <c r="HZ142" i="3"/>
  <c r="FO142" i="3"/>
  <c r="FI142" i="3"/>
  <c r="FC142" i="3"/>
  <c r="EW142" i="3"/>
  <c r="BZ142" i="3"/>
  <c r="AP142" i="3"/>
  <c r="AD142" i="3"/>
  <c r="X142" i="3"/>
  <c r="JS141" i="3"/>
  <c r="II141" i="3"/>
  <c r="FX141" i="3"/>
  <c r="FR141" i="3"/>
  <c r="FL141" i="3"/>
  <c r="FF141" i="3"/>
  <c r="CI141" i="3"/>
  <c r="AY141" i="3"/>
  <c r="AG141" i="3"/>
  <c r="KN140" i="3"/>
  <c r="KH140" i="3"/>
  <c r="KB140" i="3"/>
  <c r="JV140" i="3"/>
  <c r="GY140" i="3"/>
  <c r="FO140" i="3"/>
  <c r="DD140" i="3"/>
  <c r="CX140" i="3"/>
  <c r="CR140" i="3"/>
  <c r="CL140" i="3"/>
  <c r="AD140" i="3"/>
  <c r="X140" i="3"/>
  <c r="JS139" i="3"/>
  <c r="II139" i="3"/>
  <c r="FX139" i="3"/>
  <c r="FR139" i="3"/>
  <c r="FL139" i="3"/>
  <c r="FF139" i="3"/>
  <c r="CU139" i="3"/>
  <c r="AD139" i="3"/>
  <c r="JJ138" i="3"/>
  <c r="JD138" i="3"/>
  <c r="IX138" i="3"/>
  <c r="HW138" i="3"/>
  <c r="HQ138" i="3"/>
  <c r="HH138" i="3"/>
  <c r="HB138" i="3"/>
  <c r="GA138" i="3"/>
  <c r="FU138" i="3"/>
  <c r="FL138" i="3"/>
  <c r="FF138" i="3"/>
  <c r="EE138" i="3"/>
  <c r="DY138" i="3"/>
  <c r="DP138" i="3"/>
  <c r="DJ138" i="3"/>
  <c r="CI138" i="3"/>
  <c r="CC138" i="3"/>
  <c r="BT138" i="3"/>
  <c r="BN138" i="3"/>
  <c r="L137" i="3"/>
  <c r="LR136" i="3"/>
  <c r="LL136" i="3"/>
  <c r="KK136" i="3"/>
  <c r="KE136" i="3"/>
  <c r="JV136" i="3"/>
  <c r="JP136" i="3"/>
  <c r="IO136" i="3"/>
  <c r="II136" i="3"/>
  <c r="HZ136" i="3"/>
  <c r="HT136" i="3"/>
  <c r="GS136" i="3"/>
  <c r="GM136" i="3"/>
  <c r="GD136" i="3"/>
  <c r="FX136" i="3"/>
  <c r="EW136" i="3"/>
  <c r="EQ136" i="3"/>
  <c r="EH136" i="3"/>
  <c r="EB136" i="3"/>
  <c r="DA136" i="3"/>
  <c r="CU136" i="3"/>
  <c r="CL136" i="3"/>
  <c r="CF136" i="3"/>
  <c r="BE136" i="3"/>
  <c r="AY136" i="3"/>
  <c r="AP136" i="3"/>
  <c r="AG135" i="3"/>
  <c r="AA135" i="3"/>
  <c r="R135" i="3"/>
  <c r="L135" i="3"/>
  <c r="LC134" i="3"/>
  <c r="KW134" i="3"/>
  <c r="KN134" i="3"/>
  <c r="KH134" i="3"/>
  <c r="JG134" i="3"/>
  <c r="JA134" i="3"/>
  <c r="IR134" i="3"/>
  <c r="IL134" i="3"/>
  <c r="HK134" i="3"/>
  <c r="HE134" i="3"/>
  <c r="GV134" i="3"/>
  <c r="GP134" i="3"/>
  <c r="FO134" i="3"/>
  <c r="FI134" i="3"/>
  <c r="EZ134" i="3"/>
  <c r="ET134" i="3"/>
  <c r="DS134" i="3"/>
  <c r="DM134" i="3"/>
  <c r="DD134" i="3"/>
  <c r="CX134" i="3"/>
  <c r="BW134" i="3"/>
  <c r="BQ134" i="3"/>
  <c r="BH134" i="3"/>
  <c r="BB134" i="3"/>
  <c r="AA134" i="3"/>
  <c r="U134" i="3"/>
  <c r="I133" i="3"/>
  <c r="LO132" i="3"/>
  <c r="LF132" i="3"/>
  <c r="KZ132" i="3"/>
  <c r="JY132" i="3"/>
  <c r="JS132" i="3"/>
  <c r="JJ132" i="3"/>
  <c r="JD132" i="3"/>
  <c r="IC132" i="3"/>
  <c r="HW132" i="3"/>
  <c r="HN132" i="3"/>
  <c r="HH132" i="3"/>
  <c r="GG132" i="3"/>
  <c r="GA132" i="3"/>
  <c r="FR132" i="3"/>
  <c r="FL132" i="3"/>
  <c r="EK132" i="3"/>
  <c r="EE132" i="3"/>
  <c r="DV132" i="3"/>
  <c r="DP132" i="3"/>
  <c r="CO132" i="3"/>
  <c r="CI132" i="3"/>
  <c r="BZ132" i="3"/>
  <c r="BT132" i="3"/>
  <c r="AS132" i="3"/>
  <c r="AM132" i="3"/>
  <c r="AG132" i="3"/>
  <c r="AA132" i="3"/>
  <c r="LR131" i="3"/>
  <c r="LL131" i="3"/>
  <c r="LC131" i="3"/>
  <c r="KW131" i="3"/>
  <c r="JV131" i="3"/>
  <c r="JP131" i="3"/>
  <c r="JG131" i="3"/>
  <c r="JA131" i="3"/>
  <c r="HZ131" i="3"/>
  <c r="HT131" i="3"/>
  <c r="HK131" i="3"/>
  <c r="HE131" i="3"/>
  <c r="GD131" i="3"/>
  <c r="FX131" i="3"/>
  <c r="FO131" i="3"/>
  <c r="FI131" i="3"/>
  <c r="EH131" i="3"/>
  <c r="EB131" i="3"/>
  <c r="DS131" i="3"/>
  <c r="DM131" i="3"/>
  <c r="CL131" i="3"/>
  <c r="CF131" i="3"/>
  <c r="BW131" i="3"/>
  <c r="BQ131" i="3"/>
  <c r="AP131" i="3"/>
  <c r="AD131" i="3"/>
  <c r="X131" i="3"/>
  <c r="LO130" i="3"/>
  <c r="LI130" i="3"/>
  <c r="KZ130" i="3"/>
  <c r="KT130" i="3"/>
  <c r="JS130" i="3"/>
  <c r="JM130" i="3"/>
  <c r="JD130" i="3"/>
  <c r="IX130" i="3"/>
  <c r="HW130" i="3"/>
  <c r="ET130" i="3"/>
  <c r="EH130" i="3"/>
  <c r="BN130" i="3"/>
  <c r="BB130" i="3"/>
  <c r="O130" i="3"/>
  <c r="IU129" i="3"/>
  <c r="II129" i="3"/>
  <c r="BN128" i="3"/>
  <c r="JV127" i="3"/>
  <c r="GA127" i="3"/>
  <c r="CL127" i="3"/>
  <c r="AD127" i="3"/>
  <c r="LL126" i="3"/>
  <c r="JS126" i="3"/>
  <c r="JA126" i="3"/>
  <c r="IU126" i="3"/>
  <c r="IC126" i="3"/>
  <c r="HW126" i="3"/>
  <c r="HQ126" i="3"/>
  <c r="EZ126" i="3"/>
  <c r="EB126" i="3"/>
  <c r="BK126" i="3"/>
  <c r="AS126" i="3"/>
  <c r="AM126" i="3"/>
  <c r="O126" i="3"/>
  <c r="LI125" i="3"/>
  <c r="IR125" i="3"/>
  <c r="HZ125" i="3"/>
  <c r="HT125" i="3"/>
  <c r="HN125" i="3"/>
  <c r="EW125" i="3"/>
  <c r="DY125" i="3"/>
  <c r="BH125" i="3"/>
  <c r="AP125" i="3"/>
  <c r="X125" i="3"/>
  <c r="KH124" i="3"/>
  <c r="GS124" i="3"/>
  <c r="CX124" i="3"/>
  <c r="IL124" i="3"/>
  <c r="EW124" i="3"/>
  <c r="BB124" i="3"/>
  <c r="KE123" i="3"/>
  <c r="JG123" i="3"/>
  <c r="GP123" i="3"/>
  <c r="FX123" i="3"/>
  <c r="FR123" i="3"/>
  <c r="CU123" i="3"/>
  <c r="BW123" i="3"/>
  <c r="R123" i="3"/>
  <c r="KB122" i="3"/>
  <c r="GM122" i="3"/>
  <c r="CR122" i="3"/>
  <c r="JY121" i="3"/>
  <c r="GJ121" i="3"/>
  <c r="CO121" i="3"/>
  <c r="HZ120" i="3"/>
  <c r="EK120" i="3"/>
  <c r="AP120" i="3"/>
  <c r="L120" i="3"/>
  <c r="JV119" i="3"/>
  <c r="JD119" i="3"/>
  <c r="IX119" i="3"/>
  <c r="IR119" i="3"/>
  <c r="GA119" i="3"/>
  <c r="FC119" i="3"/>
  <c r="CL119" i="3"/>
  <c r="BT119" i="3"/>
  <c r="BN119" i="3"/>
  <c r="BH119" i="3"/>
  <c r="AD119" i="3"/>
  <c r="GD127" i="3"/>
  <c r="CI127" i="3"/>
  <c r="AG127" i="3"/>
  <c r="LO126" i="3"/>
  <c r="JP126" i="3"/>
  <c r="IR126" i="3"/>
  <c r="HT126" i="3"/>
  <c r="FC126" i="3"/>
  <c r="EK126" i="3"/>
  <c r="EE126" i="3"/>
  <c r="BH126" i="3"/>
  <c r="R126" i="3"/>
  <c r="LR125" i="3"/>
  <c r="LL125" i="3"/>
  <c r="IO125" i="3"/>
  <c r="HQ125" i="3"/>
  <c r="EZ125" i="3"/>
  <c r="EH125" i="3"/>
  <c r="EB125" i="3"/>
  <c r="BE125" i="3"/>
  <c r="AA125" i="3"/>
  <c r="KK124" i="3"/>
  <c r="GP124" i="3"/>
  <c r="DA124" i="3"/>
  <c r="IF122" i="3"/>
  <c r="EQ122" i="3"/>
  <c r="AV122" i="3"/>
  <c r="F122" i="3"/>
  <c r="LF121" i="3"/>
  <c r="IC121" i="3"/>
  <c r="EN121" i="3"/>
  <c r="DV121" i="3"/>
  <c r="AS121" i="3"/>
  <c r="O121" i="3"/>
  <c r="JY120" i="3"/>
  <c r="JG120" i="3"/>
  <c r="JA120" i="3"/>
  <c r="GD120" i="3"/>
  <c r="FF120" i="3"/>
  <c r="CO120" i="3"/>
  <c r="BW120" i="3"/>
  <c r="BQ120" i="3"/>
  <c r="AG120" i="3"/>
  <c r="LO119" i="3"/>
  <c r="HZ119" i="3"/>
  <c r="EE119" i="3"/>
  <c r="AP119" i="3"/>
  <c r="F119" i="3"/>
  <c r="JP118" i="3"/>
  <c r="IR118" i="3"/>
  <c r="GA118" i="3"/>
  <c r="FI118" i="3"/>
  <c r="FC118" i="3"/>
  <c r="CF118" i="3"/>
  <c r="BH118" i="3"/>
  <c r="KZ117" i="3"/>
  <c r="II117" i="3"/>
  <c r="HQ117" i="3"/>
  <c r="HK117" i="3"/>
  <c r="EN117" i="3"/>
  <c r="DP117" i="3"/>
  <c r="AY117" i="3"/>
  <c r="KN116" i="3"/>
  <c r="JV116" i="3"/>
  <c r="JP116" i="3"/>
  <c r="GS116" i="3"/>
  <c r="FU116" i="3"/>
  <c r="DD116" i="3"/>
  <c r="CL116" i="3"/>
  <c r="CF116" i="3"/>
  <c r="LO115" i="3"/>
  <c r="LI115" i="3"/>
  <c r="LC115" i="3"/>
  <c r="KW115" i="3"/>
  <c r="HZ115" i="3"/>
  <c r="GP115" i="3"/>
  <c r="CI115" i="3"/>
  <c r="CC115" i="3"/>
  <c r="BW115" i="3"/>
  <c r="FF127" i="3"/>
  <c r="KN125" i="3"/>
  <c r="GS125" i="3"/>
  <c r="DD125" i="3"/>
  <c r="LF124" i="3"/>
  <c r="IO124" i="3"/>
  <c r="HW124" i="3"/>
  <c r="HQ124" i="3"/>
  <c r="HK124" i="3"/>
  <c r="ET124" i="3"/>
  <c r="DV124" i="3"/>
  <c r="BE124" i="3"/>
  <c r="KH123" i="3"/>
  <c r="JP123" i="3"/>
  <c r="JJ123" i="3"/>
  <c r="JD123" i="3"/>
  <c r="GM123" i="3"/>
  <c r="FO123" i="3"/>
  <c r="CX123" i="3"/>
  <c r="CF123" i="3"/>
  <c r="BZ123" i="3"/>
  <c r="BT123" i="3"/>
  <c r="U123" i="3"/>
  <c r="KE122" i="3"/>
  <c r="JM122" i="3"/>
  <c r="JG122" i="3"/>
  <c r="JA122" i="3"/>
  <c r="GJ122" i="3"/>
  <c r="FL122" i="3"/>
  <c r="CU122" i="3"/>
  <c r="CC122" i="3"/>
  <c r="BW122" i="3"/>
  <c r="BQ122" i="3"/>
  <c r="AA122" i="3"/>
  <c r="KB121" i="3"/>
  <c r="JJ121" i="3"/>
  <c r="JD121" i="3"/>
  <c r="IX121" i="3"/>
  <c r="GG121" i="3"/>
  <c r="FI121" i="3"/>
  <c r="CR121" i="3"/>
  <c r="BZ121" i="3"/>
  <c r="BT121" i="3"/>
  <c r="BN121" i="3"/>
  <c r="LR120" i="3"/>
  <c r="KT120" i="3"/>
  <c r="IC120" i="3"/>
  <c r="HK120" i="3"/>
  <c r="HE120" i="3"/>
  <c r="GY120" i="3"/>
  <c r="EH120" i="3"/>
  <c r="DJ120" i="3"/>
  <c r="AS120" i="3"/>
  <c r="I120" i="3"/>
  <c r="JS119" i="3"/>
  <c r="IU119" i="3"/>
  <c r="GD119" i="3"/>
  <c r="FL119" i="3"/>
  <c r="FF119" i="3"/>
  <c r="EZ119" i="3"/>
  <c r="CI119" i="3"/>
  <c r="BK119" i="3"/>
  <c r="AG119" i="3"/>
  <c r="AA119" i="3"/>
  <c r="LO118" i="3"/>
  <c r="KW118" i="3"/>
  <c r="KQ118" i="3"/>
  <c r="KK118" i="3"/>
  <c r="HT118" i="3"/>
  <c r="GV118" i="3"/>
  <c r="EE118" i="3"/>
  <c r="DM118" i="3"/>
  <c r="DG118" i="3"/>
  <c r="DA118" i="3"/>
  <c r="R118" i="3"/>
  <c r="KB117" i="3"/>
  <c r="JD117" i="3"/>
  <c r="GM117" i="3"/>
  <c r="FU117" i="3"/>
  <c r="FO117" i="3"/>
  <c r="FI117" i="3"/>
  <c r="CR117" i="3"/>
  <c r="BT117" i="3"/>
  <c r="O117" i="3"/>
  <c r="LI116" i="3"/>
  <c r="IR116" i="3"/>
  <c r="HZ116" i="3"/>
  <c r="HT116" i="3"/>
  <c r="EW116" i="3"/>
  <c r="DY116" i="3"/>
  <c r="BH116" i="3"/>
  <c r="L116" i="3"/>
  <c r="JS115" i="3"/>
  <c r="JM115" i="3"/>
  <c r="JG115" i="3"/>
  <c r="JA115" i="3"/>
  <c r="GD115" i="3"/>
  <c r="ET115" i="3"/>
  <c r="L115" i="3"/>
  <c r="KZ114" i="3"/>
  <c r="KT114" i="3"/>
  <c r="KN114" i="3"/>
  <c r="KH114" i="3"/>
  <c r="EK114" i="3"/>
  <c r="EE114" i="3"/>
  <c r="BT114" i="3"/>
  <c r="BH114" i="3"/>
  <c r="X114" i="3"/>
  <c r="R114" i="3"/>
  <c r="L114" i="3"/>
  <c r="F114" i="3"/>
  <c r="JA113" i="3"/>
  <c r="HQ113" i="3"/>
  <c r="FF113" i="3"/>
  <c r="EZ113" i="3"/>
  <c r="ET113" i="3"/>
  <c r="EN113" i="3"/>
  <c r="BQ113" i="3"/>
  <c r="AG113" i="3"/>
  <c r="AA113" i="3"/>
  <c r="JJ112" i="3"/>
  <c r="HZ112" i="3"/>
  <c r="FO112" i="3"/>
  <c r="FI112" i="3"/>
  <c r="FC112" i="3"/>
  <c r="EW112" i="3"/>
  <c r="BZ112" i="3"/>
  <c r="AP112" i="3"/>
  <c r="KZ111" i="3"/>
  <c r="IO111" i="3"/>
  <c r="II111" i="3"/>
  <c r="IC111" i="3"/>
  <c r="HW111" i="3"/>
  <c r="EZ111" i="3"/>
  <c r="DP111" i="3"/>
  <c r="BE111" i="3"/>
  <c r="AY111" i="3"/>
  <c r="AS111" i="3"/>
  <c r="AM111" i="3"/>
  <c r="O111" i="3"/>
  <c r="KW110" i="3"/>
  <c r="KK110" i="3"/>
  <c r="HZ110" i="3"/>
  <c r="HT110" i="3"/>
  <c r="HN110" i="3"/>
  <c r="HH110" i="3"/>
  <c r="HB110" i="3"/>
  <c r="EK110" i="3"/>
  <c r="DM110" i="3"/>
  <c r="DA110" i="3"/>
  <c r="AP110" i="3"/>
  <c r="AJ110" i="3"/>
  <c r="AD110" i="3"/>
  <c r="X110" i="3"/>
  <c r="R110" i="3"/>
  <c r="JS109" i="3"/>
  <c r="IU109" i="3"/>
  <c r="II109" i="3"/>
  <c r="FX109" i="3"/>
  <c r="FR109" i="3"/>
  <c r="FL109" i="3"/>
  <c r="FF109" i="3"/>
  <c r="EZ109" i="3"/>
  <c r="CI109" i="3"/>
  <c r="BK109" i="3"/>
  <c r="AY109" i="3"/>
  <c r="LO108" i="3"/>
  <c r="LI108" i="3"/>
  <c r="LC108" i="3"/>
  <c r="KW108" i="3"/>
  <c r="IF108" i="3"/>
  <c r="GV108" i="3"/>
  <c r="EE108" i="3"/>
  <c r="DY108" i="3"/>
  <c r="DS108" i="3"/>
  <c r="DM108" i="3"/>
  <c r="AV108" i="3"/>
  <c r="KW107" i="3"/>
  <c r="IF107" i="3"/>
  <c r="HZ107" i="3"/>
  <c r="HT107" i="3"/>
  <c r="HN107" i="3"/>
  <c r="EW107" i="3"/>
  <c r="DM107" i="3"/>
  <c r="AV107" i="3"/>
  <c r="AP107" i="3"/>
  <c r="X107" i="3"/>
  <c r="KH106" i="3"/>
  <c r="IX106" i="3"/>
  <c r="GG106" i="3"/>
  <c r="GA106" i="3"/>
  <c r="FU106" i="3"/>
  <c r="FO106" i="3"/>
  <c r="CX106" i="3"/>
  <c r="BN106" i="3"/>
  <c r="LC105" i="3"/>
  <c r="KW105" i="3"/>
  <c r="KQ105" i="3"/>
  <c r="KK105" i="3"/>
  <c r="HT105" i="3"/>
  <c r="GJ105" i="3"/>
  <c r="DS105" i="3"/>
  <c r="DM105" i="3"/>
  <c r="DG105" i="3"/>
  <c r="DA105" i="3"/>
  <c r="LR104" i="3"/>
  <c r="LL104" i="3"/>
  <c r="LF104" i="3"/>
  <c r="KZ104" i="3"/>
  <c r="KT104" i="3"/>
  <c r="IC104" i="3"/>
  <c r="HE104" i="3"/>
  <c r="GS104" i="3"/>
  <c r="EH104" i="3"/>
  <c r="EB104" i="3"/>
  <c r="DV104" i="3"/>
  <c r="DP104" i="3"/>
  <c r="DJ104" i="3"/>
  <c r="AS104" i="3"/>
  <c r="JV103" i="3"/>
  <c r="GD103" i="3"/>
  <c r="CL103" i="3"/>
  <c r="BN103" i="3"/>
  <c r="X103" i="3"/>
  <c r="R103" i="3"/>
  <c r="LR102" i="3"/>
  <c r="LL102" i="3"/>
  <c r="IU102" i="3"/>
  <c r="CC102" i="3"/>
  <c r="BW102" i="3"/>
  <c r="BQ102" i="3"/>
  <c r="BK102" i="3"/>
  <c r="BE102" i="3"/>
  <c r="AY102" i="3"/>
  <c r="U102" i="3"/>
  <c r="JP101" i="3"/>
  <c r="IX101" i="3"/>
  <c r="GA101" i="3"/>
  <c r="FC101" i="3"/>
  <c r="CF101" i="3"/>
  <c r="BN101" i="3"/>
  <c r="KZ100" i="3"/>
  <c r="IC100" i="3"/>
  <c r="HW100" i="3"/>
  <c r="HK100" i="3"/>
  <c r="HE100" i="3"/>
  <c r="DP100" i="3"/>
  <c r="AS100" i="3"/>
  <c r="IL99" i="3"/>
  <c r="IF99" i="3"/>
  <c r="HT99" i="3"/>
  <c r="HN99" i="3"/>
  <c r="BB99" i="3"/>
  <c r="AV99" i="3"/>
  <c r="LF98" i="3"/>
  <c r="II98" i="3"/>
  <c r="IC98" i="3"/>
  <c r="HQ98" i="3"/>
  <c r="HK98" i="3"/>
  <c r="AY98" i="3"/>
  <c r="AS98" i="3"/>
  <c r="AG98" i="3"/>
  <c r="AA98" i="3"/>
  <c r="JP97" i="3"/>
  <c r="FU97" i="3"/>
  <c r="FO97" i="3"/>
  <c r="FC97" i="3"/>
  <c r="EW97" i="3"/>
  <c r="CF97" i="3"/>
  <c r="AD97" i="3"/>
  <c r="X97" i="3"/>
  <c r="JY96" i="3"/>
  <c r="JA96" i="3"/>
  <c r="GD96" i="3"/>
  <c r="FX96" i="3"/>
  <c r="FL96" i="3"/>
  <c r="FF96" i="3"/>
  <c r="CO96" i="3"/>
  <c r="BQ96" i="3"/>
  <c r="LL95" i="3"/>
  <c r="LF95" i="3"/>
  <c r="KT95" i="3"/>
  <c r="KN95" i="3"/>
  <c r="HW95" i="3"/>
  <c r="GY95" i="3"/>
  <c r="EB95" i="3"/>
  <c r="DV95" i="3"/>
  <c r="DJ95" i="3"/>
  <c r="DD95" i="3"/>
  <c r="AM95" i="3"/>
  <c r="O95" i="3"/>
  <c r="I95" i="3"/>
  <c r="JY94" i="3"/>
  <c r="JS94" i="3"/>
  <c r="JG94" i="3"/>
  <c r="JA94" i="3"/>
  <c r="GJ94" i="3"/>
  <c r="FL94" i="3"/>
  <c r="CO94" i="3"/>
  <c r="CI94" i="3"/>
  <c r="BW94" i="3"/>
  <c r="BQ94" i="3"/>
  <c r="AA94" i="3"/>
  <c r="KH93" i="3"/>
  <c r="KB93" i="3"/>
  <c r="JV93" i="3"/>
  <c r="JP93" i="3"/>
  <c r="JJ93" i="3"/>
  <c r="GS93" i="3"/>
  <c r="FU93" i="3"/>
  <c r="FI93" i="3"/>
  <c r="CX93" i="3"/>
  <c r="CR93" i="3"/>
  <c r="CL93" i="3"/>
  <c r="CF93" i="3"/>
  <c r="BZ93" i="3"/>
  <c r="KT92" i="3"/>
  <c r="IC92" i="3"/>
  <c r="HW92" i="3"/>
  <c r="HQ92" i="3"/>
  <c r="HK92" i="3"/>
  <c r="ET92" i="3"/>
  <c r="DJ92" i="3"/>
  <c r="AS92" i="3"/>
  <c r="AM92" i="3"/>
  <c r="I92" i="3"/>
  <c r="KQ91" i="3"/>
  <c r="HZ91" i="3"/>
  <c r="HT91" i="3"/>
  <c r="HN91" i="3"/>
  <c r="HH91" i="3"/>
  <c r="EQ91" i="3"/>
  <c r="DG91" i="3"/>
  <c r="AP91" i="3"/>
  <c r="AD91" i="3"/>
  <c r="KN90" i="3"/>
  <c r="II90" i="3"/>
  <c r="IC90" i="3"/>
  <c r="HW90" i="3"/>
  <c r="HQ90" i="3"/>
  <c r="FL90" i="3"/>
  <c r="EK90" i="3"/>
  <c r="EE90" i="3"/>
  <c r="DY90" i="3"/>
  <c r="DS90" i="3"/>
  <c r="BH90" i="3"/>
  <c r="AA90" i="3"/>
  <c r="LR89" i="3"/>
  <c r="IF89" i="3"/>
  <c r="HZ89" i="3"/>
  <c r="EN89" i="3"/>
  <c r="EH89" i="3"/>
  <c r="BQ89" i="3"/>
  <c r="LO88" i="3"/>
  <c r="IC88" i="3"/>
  <c r="HW88" i="3"/>
  <c r="HQ88" i="3"/>
  <c r="FO88" i="3"/>
  <c r="FI88" i="3"/>
  <c r="FC88" i="3"/>
  <c r="BW88" i="3"/>
  <c r="BQ88" i="3"/>
  <c r="BK88" i="3"/>
  <c r="KE87" i="3"/>
  <c r="GM87" i="3"/>
  <c r="CU87" i="3"/>
  <c r="LI86" i="3"/>
  <c r="LC86" i="3"/>
  <c r="KW86" i="3"/>
  <c r="HQ86" i="3"/>
  <c r="HK86" i="3"/>
  <c r="HE86" i="3"/>
  <c r="DY86" i="3"/>
  <c r="DS86" i="3"/>
  <c r="DM86" i="3"/>
  <c r="IC85" i="3"/>
  <c r="EK85" i="3"/>
  <c r="AS85" i="3"/>
  <c r="IL84" i="3"/>
  <c r="GA95" i="3"/>
  <c r="CF95" i="3"/>
  <c r="AV90" i="3"/>
  <c r="JA89" i="3"/>
  <c r="FI89" i="3"/>
  <c r="CR89" i="3"/>
  <c r="CL89" i="3"/>
  <c r="O89" i="3"/>
  <c r="I89" i="3"/>
  <c r="IX88" i="3"/>
  <c r="GD88" i="3"/>
  <c r="CL88" i="3"/>
  <c r="LL87" i="3"/>
  <c r="LF87" i="3"/>
  <c r="KZ87" i="3"/>
  <c r="HT87" i="3"/>
  <c r="HN87" i="3"/>
  <c r="HH87" i="3"/>
  <c r="EB87" i="3"/>
  <c r="DV87" i="3"/>
  <c r="DP87" i="3"/>
  <c r="IF86" i="3"/>
  <c r="EN86" i="3"/>
  <c r="AV86" i="3"/>
  <c r="AD86" i="3"/>
  <c r="X86" i="3"/>
  <c r="JJ85" i="3"/>
  <c r="JD85" i="3"/>
  <c r="IX85" i="3"/>
  <c r="FR85" i="3"/>
  <c r="FL85" i="3"/>
  <c r="FF85" i="3"/>
  <c r="FI115" i="3"/>
  <c r="CL115" i="3"/>
  <c r="BT115" i="3"/>
  <c r="BN115" i="3"/>
  <c r="LC114" i="3"/>
  <c r="JS114" i="3"/>
  <c r="BE114" i="3"/>
  <c r="AY114" i="3"/>
  <c r="AS114" i="3"/>
  <c r="AM114" i="3"/>
  <c r="AA114" i="3"/>
  <c r="LI113" i="3"/>
  <c r="IX113" i="3"/>
  <c r="IR113" i="3"/>
  <c r="IL113" i="3"/>
  <c r="IF113" i="3"/>
  <c r="FI113" i="3"/>
  <c r="DY113" i="3"/>
  <c r="BN113" i="3"/>
  <c r="BH113" i="3"/>
  <c r="BB113" i="3"/>
  <c r="AV113" i="3"/>
  <c r="L113" i="3"/>
  <c r="LR112" i="3"/>
  <c r="JG112" i="3"/>
  <c r="JA112" i="3"/>
  <c r="IU112" i="3"/>
  <c r="IO112" i="3"/>
  <c r="FR112" i="3"/>
  <c r="EH112" i="3"/>
  <c r="BW112" i="3"/>
  <c r="BQ112" i="3"/>
  <c r="BK112" i="3"/>
  <c r="BE112" i="3"/>
  <c r="LO111" i="3"/>
  <c r="IR111" i="3"/>
  <c r="HH111" i="3"/>
  <c r="EW111" i="3"/>
  <c r="EQ111" i="3"/>
  <c r="EK111" i="3"/>
  <c r="EE111" i="3"/>
  <c r="BH111" i="3"/>
  <c r="R111" i="3"/>
  <c r="L111" i="3"/>
  <c r="F111" i="3"/>
  <c r="LR110" i="3"/>
  <c r="LL110" i="3"/>
  <c r="LF110" i="3"/>
  <c r="KZ110" i="3"/>
  <c r="KT110" i="3"/>
  <c r="IC110" i="3"/>
  <c r="HE110" i="3"/>
  <c r="GS110" i="3"/>
  <c r="EH110" i="3"/>
  <c r="EB110" i="3"/>
  <c r="DV110" i="3"/>
  <c r="DP110" i="3"/>
  <c r="DJ110" i="3"/>
  <c r="AS110" i="3"/>
  <c r="U110" i="3"/>
  <c r="I110" i="3"/>
  <c r="JP109" i="3"/>
  <c r="JJ109" i="3"/>
  <c r="JD109" i="3"/>
  <c r="IX109" i="3"/>
  <c r="IR109" i="3"/>
  <c r="GA109" i="3"/>
  <c r="FC109" i="3"/>
  <c r="EQ109" i="3"/>
  <c r="CF109" i="3"/>
  <c r="BZ109" i="3"/>
  <c r="BT109" i="3"/>
  <c r="BN109" i="3"/>
  <c r="BH109" i="3"/>
  <c r="AD109" i="3"/>
  <c r="KN108" i="3"/>
  <c r="HW108" i="3"/>
  <c r="HQ108" i="3"/>
  <c r="HK108" i="3"/>
  <c r="HE108" i="3"/>
  <c r="EN108" i="3"/>
  <c r="DD108" i="3"/>
  <c r="AA108" i="3"/>
  <c r="LR107" i="3"/>
  <c r="LL107" i="3"/>
  <c r="LF107" i="3"/>
  <c r="IO107" i="3"/>
  <c r="HE107" i="3"/>
  <c r="EN107" i="3"/>
  <c r="EH107" i="3"/>
  <c r="EB107" i="3"/>
  <c r="DV107" i="3"/>
  <c r="BE107" i="3"/>
  <c r="O107" i="3"/>
  <c r="I107" i="3"/>
  <c r="JY106" i="3"/>
  <c r="JS106" i="3"/>
  <c r="JM106" i="3"/>
  <c r="JG106" i="3"/>
  <c r="GP106" i="3"/>
  <c r="FF106" i="3"/>
  <c r="CO106" i="3"/>
  <c r="CI106" i="3"/>
  <c r="CC106" i="3"/>
  <c r="BW106" i="3"/>
  <c r="F106" i="3"/>
  <c r="LL105" i="3"/>
  <c r="KB105" i="3"/>
  <c r="HK105" i="3"/>
  <c r="HE105" i="3"/>
  <c r="GY105" i="3"/>
  <c r="GS105" i="3"/>
  <c r="EB105" i="3"/>
  <c r="CR105" i="3"/>
  <c r="KW104" i="3"/>
  <c r="KK104" i="3"/>
  <c r="HZ104" i="3"/>
  <c r="HT104" i="3"/>
  <c r="HN104" i="3"/>
  <c r="HH104" i="3"/>
  <c r="HB104" i="3"/>
  <c r="EK104" i="3"/>
  <c r="DM104" i="3"/>
  <c r="DA104" i="3"/>
  <c r="AP104" i="3"/>
  <c r="L104" i="3"/>
  <c r="LR103" i="3"/>
  <c r="HZ103" i="3"/>
  <c r="EH103" i="3"/>
  <c r="CO103" i="3"/>
  <c r="CI103" i="3"/>
  <c r="CC103" i="3"/>
  <c r="BQ103" i="3"/>
  <c r="BK103" i="3"/>
  <c r="U103" i="3"/>
  <c r="LO102" i="3"/>
  <c r="LC102" i="3"/>
  <c r="IX102" i="3"/>
  <c r="FU102" i="3"/>
  <c r="FO102" i="3"/>
  <c r="FI102" i="3"/>
  <c r="FC102" i="3"/>
  <c r="EW102" i="3"/>
  <c r="EQ102" i="3"/>
  <c r="X102" i="3"/>
  <c r="JS101" i="3"/>
  <c r="IU101" i="3"/>
  <c r="FX101" i="3"/>
  <c r="FF101" i="3"/>
  <c r="CI101" i="3"/>
  <c r="BK101" i="3"/>
  <c r="AG101" i="3"/>
  <c r="LO100" i="3"/>
  <c r="LC100" i="3"/>
  <c r="KW100" i="3"/>
  <c r="HH100" i="3"/>
  <c r="EK100" i="3"/>
  <c r="EE100" i="3"/>
  <c r="DS100" i="3"/>
  <c r="DM100" i="3"/>
  <c r="L100" i="3"/>
  <c r="LL99" i="3"/>
  <c r="LF99" i="3"/>
  <c r="ET99" i="3"/>
  <c r="EN99" i="3"/>
  <c r="EB99" i="3"/>
  <c r="DV99" i="3"/>
  <c r="LI98" i="3"/>
  <c r="LC98" i="3"/>
  <c r="HN98" i="3"/>
  <c r="EQ98" i="3"/>
  <c r="EK98" i="3"/>
  <c r="DY98" i="3"/>
  <c r="DS98" i="3"/>
  <c r="AD98" i="3"/>
  <c r="JM97" i="3"/>
  <c r="JG97" i="3"/>
  <c r="IU97" i="3"/>
  <c r="IO97" i="3"/>
  <c r="CC97" i="3"/>
  <c r="BW97" i="3"/>
  <c r="BK97" i="3"/>
  <c r="BE97" i="3"/>
  <c r="AA97" i="3"/>
  <c r="JV96" i="3"/>
  <c r="JP96" i="3"/>
  <c r="JD96" i="3"/>
  <c r="IX96" i="3"/>
  <c r="GG96" i="3"/>
  <c r="FI96" i="3"/>
  <c r="CL96" i="3"/>
  <c r="CF96" i="3"/>
  <c r="BT96" i="3"/>
  <c r="BN96" i="3"/>
  <c r="LO95" i="3"/>
  <c r="KQ95" i="3"/>
  <c r="HT95" i="3"/>
  <c r="HN95" i="3"/>
  <c r="HB95" i="3"/>
  <c r="GV95" i="3"/>
  <c r="EE95" i="3"/>
  <c r="DG95" i="3"/>
  <c r="R95" i="3"/>
  <c r="KB94" i="3"/>
  <c r="JD94" i="3"/>
  <c r="GG94" i="3"/>
  <c r="GA94" i="3"/>
  <c r="FO94" i="3"/>
  <c r="FI94" i="3"/>
  <c r="CR94" i="3"/>
  <c r="BT94" i="3"/>
  <c r="KK93" i="3"/>
  <c r="JM93" i="3"/>
  <c r="JA93" i="3"/>
  <c r="GP93" i="3"/>
  <c r="GJ93" i="3"/>
  <c r="GD93" i="3"/>
  <c r="FX93" i="3"/>
  <c r="FR93" i="3"/>
  <c r="DA93" i="3"/>
  <c r="CC93" i="3"/>
  <c r="BQ93" i="3"/>
  <c r="LO92" i="3"/>
  <c r="LI92" i="3"/>
  <c r="LC92" i="3"/>
  <c r="IL92" i="3"/>
  <c r="HB92" i="3"/>
  <c r="EK92" i="3"/>
  <c r="EE92" i="3"/>
  <c r="DY92" i="3"/>
  <c r="DS92" i="3"/>
  <c r="BB92" i="3"/>
  <c r="LR91" i="3"/>
  <c r="LL91" i="3"/>
  <c r="LF91" i="3"/>
  <c r="KZ91" i="3"/>
  <c r="II91" i="3"/>
  <c r="GY91" i="3"/>
  <c r="EH91" i="3"/>
  <c r="EB91" i="3"/>
  <c r="DV91" i="3"/>
  <c r="DP91" i="3"/>
  <c r="AY91" i="3"/>
  <c r="U91" i="3"/>
  <c r="O91" i="3"/>
  <c r="I91" i="3"/>
  <c r="IR90" i="3"/>
  <c r="HH90" i="3"/>
  <c r="GG90" i="3"/>
  <c r="GA90" i="3"/>
  <c r="FU90" i="3"/>
  <c r="DP90" i="3"/>
  <c r="CI90" i="3"/>
  <c r="CC90" i="3"/>
  <c r="BW90" i="3"/>
  <c r="BQ90" i="3"/>
  <c r="KB89" i="3"/>
  <c r="JV89" i="3"/>
  <c r="GJ89" i="3"/>
  <c r="GD89" i="3"/>
  <c r="DM89" i="3"/>
  <c r="JY88" i="3"/>
  <c r="JS88" i="3"/>
  <c r="EQ87" i="3"/>
  <c r="AY87" i="3"/>
  <c r="R87" i="3"/>
  <c r="JM86" i="3"/>
  <c r="JG86" i="3"/>
  <c r="JA86" i="3"/>
  <c r="GG85" i="3"/>
  <c r="CO85" i="3"/>
  <c r="JD75" i="3"/>
  <c r="FI75" i="3"/>
  <c r="BT75" i="3"/>
  <c r="LF74" i="3"/>
  <c r="DV74" i="3"/>
  <c r="U74" i="3"/>
  <c r="O74" i="3"/>
  <c r="KE73" i="3"/>
  <c r="JM73" i="3"/>
  <c r="GP73" i="3"/>
  <c r="FR73" i="3"/>
  <c r="CU73" i="3"/>
  <c r="KB72" i="3"/>
  <c r="JV72" i="3"/>
  <c r="GM72" i="3"/>
  <c r="CR72" i="3"/>
  <c r="CL72" i="3"/>
  <c r="JD62" i="3"/>
  <c r="FI62" i="3"/>
  <c r="BT62" i="3"/>
  <c r="KK61" i="3"/>
  <c r="KE61" i="3"/>
  <c r="JS61" i="3"/>
  <c r="JM61" i="3"/>
  <c r="GP61" i="3"/>
  <c r="FR61" i="3"/>
  <c r="DA61" i="3"/>
  <c r="CU61" i="3"/>
  <c r="LF60" i="3"/>
  <c r="KN60" i="3"/>
  <c r="KH60" i="3"/>
  <c r="KB60" i="3"/>
  <c r="HK60" i="3"/>
  <c r="GM60" i="3"/>
  <c r="DV60" i="3"/>
  <c r="DD60" i="3"/>
  <c r="CX60" i="3"/>
  <c r="CR60" i="3"/>
  <c r="LC59" i="3"/>
  <c r="KW59" i="3"/>
  <c r="KK59" i="3"/>
  <c r="KE59" i="3"/>
  <c r="HH59" i="3"/>
  <c r="GJ59" i="3"/>
  <c r="DS59" i="3"/>
  <c r="DM59" i="3"/>
  <c r="DA59" i="3"/>
  <c r="CU59" i="3"/>
  <c r="AA59" i="3"/>
  <c r="JD58" i="3"/>
  <c r="IL58" i="3"/>
  <c r="IF58" i="3"/>
  <c r="HZ58" i="3"/>
  <c r="FI58" i="3"/>
  <c r="EK58" i="3"/>
  <c r="U58" i="3"/>
  <c r="O58" i="3"/>
  <c r="I58" i="3"/>
  <c r="KW57" i="3"/>
  <c r="KQ57" i="3"/>
  <c r="KE57" i="3"/>
  <c r="JY57" i="3"/>
  <c r="HB57" i="3"/>
  <c r="GD57" i="3"/>
  <c r="BT85" i="3"/>
  <c r="BN85" i="3"/>
  <c r="KH84" i="3"/>
  <c r="GP84" i="3"/>
  <c r="CX84" i="3"/>
  <c r="KB83" i="3"/>
  <c r="JV83" i="3"/>
  <c r="JP83" i="3"/>
  <c r="GJ83" i="3"/>
  <c r="GD83" i="3"/>
  <c r="FX83" i="3"/>
  <c r="CR83" i="3"/>
  <c r="CL83" i="3"/>
  <c r="CF83" i="3"/>
  <c r="O83" i="3"/>
  <c r="I83" i="3"/>
  <c r="IR82" i="3"/>
  <c r="EZ82" i="3"/>
  <c r="BH82" i="3"/>
  <c r="JV81" i="3"/>
  <c r="JP81" i="3"/>
  <c r="JJ81" i="3"/>
  <c r="GD81" i="3"/>
  <c r="FX81" i="3"/>
  <c r="FR81" i="3"/>
  <c r="CR81" i="3"/>
  <c r="CL81" i="3"/>
  <c r="AV81" i="3"/>
  <c r="AP81" i="3"/>
  <c r="LC80" i="3"/>
  <c r="KW80" i="3"/>
  <c r="KQ80" i="3"/>
  <c r="HQ80" i="3"/>
  <c r="HK80" i="3"/>
  <c r="HE80" i="3"/>
  <c r="DY80" i="3"/>
  <c r="DS80" i="3"/>
  <c r="DM80" i="3"/>
  <c r="I80" i="3"/>
  <c r="II79" i="3"/>
  <c r="IC79" i="3"/>
  <c r="FX79" i="3"/>
  <c r="DG79" i="3"/>
  <c r="DA79" i="3"/>
  <c r="CU79" i="3"/>
  <c r="CO79" i="3"/>
  <c r="LI78" i="3"/>
  <c r="IR78" i="3"/>
  <c r="IL78" i="3"/>
  <c r="IF78" i="3"/>
  <c r="HZ78" i="3"/>
  <c r="DY78" i="3"/>
  <c r="BH78" i="3"/>
  <c r="BB78" i="3"/>
  <c r="JA77" i="3"/>
  <c r="IU77" i="3"/>
  <c r="IO77" i="3"/>
  <c r="II77" i="3"/>
  <c r="DG77" i="3"/>
  <c r="CO77" i="3"/>
  <c r="CI77" i="3"/>
  <c r="CC77" i="3"/>
  <c r="BQ77" i="3"/>
  <c r="BK77" i="3"/>
  <c r="U77" i="3"/>
  <c r="JP76" i="3"/>
  <c r="IX76" i="3"/>
  <c r="IR76" i="3"/>
  <c r="HZ76" i="3"/>
  <c r="HT76" i="3"/>
  <c r="HN76" i="3"/>
  <c r="HB76" i="3"/>
  <c r="GV76" i="3"/>
  <c r="GD76" i="3"/>
  <c r="FX76" i="3"/>
  <c r="DG76" i="3"/>
  <c r="U76" i="3"/>
  <c r="O76" i="3"/>
  <c r="I76" i="3"/>
  <c r="KW75" i="3"/>
  <c r="KE75" i="3"/>
  <c r="JY75" i="3"/>
  <c r="JS75" i="3"/>
  <c r="HH75" i="3"/>
  <c r="DM75" i="3"/>
  <c r="CU75" i="3"/>
  <c r="CO75" i="3"/>
  <c r="CI75" i="3"/>
  <c r="JJ74" i="3"/>
  <c r="IR74" i="3"/>
  <c r="IL74" i="3"/>
  <c r="IF74" i="3"/>
  <c r="BZ74" i="3"/>
  <c r="BH74" i="3"/>
  <c r="BB74" i="3"/>
  <c r="AV74" i="3"/>
  <c r="LF73" i="3"/>
  <c r="II73" i="3"/>
  <c r="IC73" i="3"/>
  <c r="HQ73" i="3"/>
  <c r="HK73" i="3"/>
  <c r="ET73" i="3"/>
  <c r="DV73" i="3"/>
  <c r="AY73" i="3"/>
  <c r="I73" i="3"/>
  <c r="LC72" i="3"/>
  <c r="IF72" i="3"/>
  <c r="HZ72" i="3"/>
  <c r="HN72" i="3"/>
  <c r="HH72" i="3"/>
  <c r="EQ72" i="3"/>
  <c r="DS72" i="3"/>
  <c r="AV72" i="3"/>
  <c r="AP72" i="3"/>
  <c r="LL71" i="3"/>
  <c r="IO71" i="3"/>
  <c r="HW71" i="3"/>
  <c r="HQ71" i="3"/>
  <c r="HK71" i="3"/>
  <c r="EZ71" i="3"/>
  <c r="EB71" i="3"/>
  <c r="BK71" i="3"/>
  <c r="AS71" i="3"/>
  <c r="AM71" i="3"/>
  <c r="KW70" i="3"/>
  <c r="JY70" i="3"/>
  <c r="HH70" i="3"/>
  <c r="GP70" i="3"/>
  <c r="GJ70" i="3"/>
  <c r="GD70" i="3"/>
  <c r="DM70" i="3"/>
  <c r="CO70" i="3"/>
  <c r="U70" i="3"/>
  <c r="O70" i="3"/>
  <c r="I70" i="3"/>
  <c r="KW69" i="3"/>
  <c r="KE69" i="3"/>
  <c r="JY69" i="3"/>
  <c r="JS69" i="3"/>
  <c r="HB69" i="3"/>
  <c r="GD69" i="3"/>
  <c r="DM69" i="3"/>
  <c r="CU69" i="3"/>
  <c r="CO69" i="3"/>
  <c r="CI69" i="3"/>
  <c r="AG69" i="3"/>
  <c r="I69" i="3"/>
  <c r="KQ68" i="3"/>
  <c r="JS68" i="3"/>
  <c r="HB68" i="3"/>
  <c r="GJ68" i="3"/>
  <c r="GD68" i="3"/>
  <c r="FX68" i="3"/>
  <c r="DG68" i="3"/>
  <c r="CI68" i="3"/>
  <c r="IR67" i="3"/>
  <c r="CL67" i="3"/>
  <c r="CF67" i="3"/>
  <c r="KQ66" i="3"/>
  <c r="JM66" i="3"/>
  <c r="JG66" i="3"/>
  <c r="JA66" i="3"/>
  <c r="GV66" i="3"/>
  <c r="GJ66" i="3"/>
  <c r="FX66" i="3"/>
  <c r="FL66" i="3"/>
  <c r="DA66" i="3"/>
  <c r="CU66" i="3"/>
  <c r="CI66" i="3"/>
  <c r="CC66" i="3"/>
  <c r="BW66" i="3"/>
  <c r="KH65" i="3"/>
  <c r="KB65" i="3"/>
  <c r="JV65" i="3"/>
  <c r="IO65" i="3"/>
  <c r="II65" i="3"/>
  <c r="GP65" i="3"/>
  <c r="GJ65" i="3"/>
  <c r="GD65" i="3"/>
  <c r="EW65" i="3"/>
  <c r="EQ65" i="3"/>
  <c r="EK65" i="3"/>
  <c r="CX65" i="3"/>
  <c r="CR65" i="3"/>
  <c r="CL65" i="3"/>
  <c r="BE65" i="3"/>
  <c r="AY65" i="3"/>
  <c r="AS65" i="3"/>
  <c r="LF64" i="3"/>
  <c r="KZ64" i="3"/>
  <c r="KT64" i="3"/>
  <c r="KN64" i="3"/>
  <c r="JG64" i="3"/>
  <c r="JA64" i="3"/>
  <c r="IU64" i="3"/>
  <c r="HN64" i="3"/>
  <c r="HB64" i="3"/>
  <c r="GV64" i="3"/>
  <c r="FO64" i="3"/>
  <c r="FI64" i="3"/>
  <c r="FC64" i="3"/>
  <c r="DV64" i="3"/>
  <c r="DP64" i="3"/>
  <c r="DJ64" i="3"/>
  <c r="BW64" i="3"/>
  <c r="BQ64" i="3"/>
  <c r="BK64" i="3"/>
  <c r="AG64" i="3"/>
  <c r="AA64" i="3"/>
  <c r="U64" i="3"/>
  <c r="O64" i="3"/>
  <c r="KZ63" i="3"/>
  <c r="KT63" i="3"/>
  <c r="KN63" i="3"/>
  <c r="JS63" i="3"/>
  <c r="JA63" i="3"/>
  <c r="FU63" i="3"/>
  <c r="FI63" i="3"/>
  <c r="CI63" i="3"/>
  <c r="CC63" i="3"/>
  <c r="BQ63" i="3"/>
  <c r="BK63" i="3"/>
  <c r="AS63" i="3"/>
  <c r="AM63" i="3"/>
  <c r="KW62" i="3"/>
  <c r="JY62" i="3"/>
  <c r="IF62" i="3"/>
  <c r="HZ62" i="3"/>
  <c r="HN62" i="3"/>
  <c r="HH62" i="3"/>
  <c r="GP62" i="3"/>
  <c r="GJ62" i="3"/>
  <c r="GD62" i="3"/>
  <c r="EK62" i="3"/>
  <c r="DM62" i="3"/>
  <c r="CO62" i="3"/>
  <c r="AV62" i="3"/>
  <c r="AP62" i="3"/>
  <c r="L62" i="3"/>
  <c r="LF61" i="3"/>
  <c r="IO61" i="3"/>
  <c r="II61" i="3"/>
  <c r="HW61" i="3"/>
  <c r="HQ61" i="3"/>
  <c r="ET61" i="3"/>
  <c r="DV61" i="3"/>
  <c r="CC61" i="3"/>
  <c r="BK61" i="3"/>
  <c r="BE61" i="3"/>
  <c r="AY61" i="3"/>
  <c r="U61" i="3"/>
  <c r="JJ60" i="3"/>
  <c r="IR60" i="3"/>
  <c r="IL60" i="3"/>
  <c r="IF60" i="3"/>
  <c r="FO60" i="3"/>
  <c r="EQ60" i="3"/>
  <c r="BZ60" i="3"/>
  <c r="BH60" i="3"/>
  <c r="BB60" i="3"/>
  <c r="AV60" i="3"/>
  <c r="R60" i="3"/>
  <c r="JG59" i="3"/>
  <c r="JA59" i="3"/>
  <c r="IO59" i="3"/>
  <c r="II59" i="3"/>
  <c r="FL59" i="3"/>
  <c r="EN59" i="3"/>
  <c r="BW59" i="3"/>
  <c r="BQ59" i="3"/>
  <c r="BE59" i="3"/>
  <c r="AY59" i="3"/>
  <c r="KW58" i="3"/>
  <c r="JY58" i="3"/>
  <c r="HH58" i="3"/>
  <c r="GP58" i="3"/>
  <c r="GJ58" i="3"/>
  <c r="GD58" i="3"/>
  <c r="DM58" i="3"/>
  <c r="CO58" i="3"/>
  <c r="KZ59" i="3"/>
  <c r="HK59" i="3"/>
  <c r="HE59" i="3"/>
  <c r="DP59" i="3"/>
  <c r="AD59" i="3"/>
  <c r="FI57" i="3"/>
  <c r="FC57" i="3"/>
  <c r="EQ57" i="3"/>
  <c r="EK57" i="3"/>
  <c r="ET84" i="3"/>
  <c r="BB84" i="3"/>
  <c r="U84" i="3"/>
  <c r="LR83" i="3"/>
  <c r="LL83" i="3"/>
  <c r="IF83" i="3"/>
  <c r="HZ83" i="3"/>
  <c r="HT83" i="3"/>
  <c r="EN83" i="3"/>
  <c r="EH83" i="3"/>
  <c r="EB83" i="3"/>
  <c r="AV83" i="3"/>
  <c r="AP83" i="3"/>
  <c r="KN82" i="3"/>
  <c r="GV82" i="3"/>
  <c r="DD82" i="3"/>
  <c r="LR81" i="3"/>
  <c r="LL81" i="3"/>
  <c r="LF81" i="3"/>
  <c r="HZ81" i="3"/>
  <c r="HT81" i="3"/>
  <c r="HN81" i="3"/>
  <c r="EH81" i="3"/>
  <c r="EB81" i="3"/>
  <c r="DV81" i="3"/>
  <c r="BT81" i="3"/>
  <c r="BN81" i="3"/>
  <c r="AA81" i="3"/>
  <c r="U81" i="3"/>
  <c r="O81" i="3"/>
  <c r="JM80" i="3"/>
  <c r="JG80" i="3"/>
  <c r="JA80" i="3"/>
  <c r="FU80" i="3"/>
  <c r="FO80" i="3"/>
  <c r="FI80" i="3"/>
  <c r="CC80" i="3"/>
  <c r="BW80" i="3"/>
  <c r="BQ80" i="3"/>
  <c r="KE79" i="3"/>
  <c r="JD79" i="3"/>
  <c r="IX79" i="3"/>
  <c r="HZ79" i="3"/>
  <c r="DP79" i="3"/>
  <c r="CF79" i="3"/>
  <c r="R79" i="3"/>
  <c r="L79" i="3"/>
  <c r="F79" i="3"/>
  <c r="LR78" i="3"/>
  <c r="HQ78" i="3"/>
  <c r="EZ78" i="3"/>
  <c r="ET78" i="3"/>
  <c r="EN78" i="3"/>
  <c r="EH78" i="3"/>
  <c r="AG78" i="3"/>
  <c r="AA78" i="3"/>
  <c r="U78" i="3"/>
  <c r="FI77" i="3"/>
  <c r="FC77" i="3"/>
  <c r="DJ77" i="3"/>
  <c r="BN77" i="3"/>
  <c r="X77" i="3"/>
  <c r="R77" i="3"/>
  <c r="LR76" i="3"/>
  <c r="LL76" i="3"/>
  <c r="LF76" i="3"/>
  <c r="IU76" i="3"/>
  <c r="GY76" i="3"/>
  <c r="DD76" i="3"/>
  <c r="IR71" i="3"/>
  <c r="EW71" i="3"/>
  <c r="BH71" i="3"/>
  <c r="KZ70" i="3"/>
  <c r="KH70" i="3"/>
  <c r="KB70" i="3"/>
  <c r="HE70" i="3"/>
  <c r="DP70" i="3"/>
  <c r="CX70" i="3"/>
  <c r="L70" i="3"/>
  <c r="GD67" i="3"/>
  <c r="L67" i="3"/>
  <c r="F67" i="3"/>
  <c r="KH66" i="3"/>
  <c r="KB66" i="3"/>
  <c r="GS66" i="3"/>
  <c r="GM66" i="3"/>
  <c r="GA66" i="3"/>
  <c r="FU66" i="3"/>
  <c r="FO66" i="3"/>
  <c r="DD66" i="3"/>
  <c r="CF66" i="3"/>
  <c r="LR65" i="3"/>
  <c r="KK65" i="3"/>
  <c r="KE65" i="3"/>
  <c r="IL65" i="3"/>
  <c r="IF65" i="3"/>
  <c r="HZ65" i="3"/>
  <c r="GS65" i="3"/>
  <c r="GM65" i="3"/>
  <c r="ET65" i="3"/>
  <c r="EN65" i="3"/>
  <c r="EH65" i="3"/>
  <c r="DA65" i="3"/>
  <c r="CU65" i="3"/>
  <c r="CO65" i="3"/>
  <c r="BB65" i="3"/>
  <c r="AV65" i="3"/>
  <c r="AP65" i="3"/>
  <c r="LC64" i="3"/>
  <c r="KW64" i="3"/>
  <c r="KQ64" i="3"/>
  <c r="JJ64" i="3"/>
  <c r="JD64" i="3"/>
  <c r="IX64" i="3"/>
  <c r="HK64" i="3"/>
  <c r="HE64" i="3"/>
  <c r="GY64" i="3"/>
  <c r="FR64" i="3"/>
  <c r="FL64" i="3"/>
  <c r="FF64" i="3"/>
  <c r="EZ64" i="3"/>
  <c r="DS64" i="3"/>
  <c r="DM64" i="3"/>
  <c r="DG64" i="3"/>
  <c r="BZ64" i="3"/>
  <c r="BT64" i="3"/>
  <c r="BN64" i="3"/>
  <c r="AD64" i="3"/>
  <c r="X64" i="3"/>
  <c r="R64" i="3"/>
  <c r="LC63" i="3"/>
  <c r="KW63" i="3"/>
  <c r="KQ63" i="3"/>
  <c r="KK63" i="3"/>
  <c r="HQ63" i="3"/>
  <c r="HE63" i="3"/>
  <c r="DY63" i="3"/>
  <c r="DM63" i="3"/>
  <c r="BQ58" i="3"/>
  <c r="AS58" i="3"/>
  <c r="LR57" i="3"/>
  <c r="JA57" i="3"/>
  <c r="IU57" i="3"/>
  <c r="II57" i="3"/>
  <c r="IC57" i="3"/>
  <c r="FF57" i="3"/>
  <c r="EH57" i="3"/>
  <c r="BQ57" i="3"/>
  <c r="BK57" i="3"/>
  <c r="AY57" i="3"/>
  <c r="AS57" i="3"/>
  <c r="LR56" i="3"/>
  <c r="LL56" i="3"/>
  <c r="IU56" i="3"/>
  <c r="HW56" i="3"/>
  <c r="GD56" i="3"/>
  <c r="FX56" i="3"/>
  <c r="FL56" i="3"/>
  <c r="FF56" i="3"/>
  <c r="DS56" i="3"/>
  <c r="DM56" i="3"/>
  <c r="DG56" i="3"/>
  <c r="BZ56" i="3"/>
  <c r="BT56" i="3"/>
  <c r="BN56" i="3"/>
  <c r="AD56" i="3"/>
  <c r="LR55" i="3"/>
  <c r="KZ55" i="3"/>
  <c r="KT55" i="3"/>
  <c r="KN55" i="3"/>
  <c r="KH55" i="3"/>
  <c r="II55" i="3"/>
  <c r="HK55" i="3"/>
  <c r="EN55" i="3"/>
  <c r="DV55" i="3"/>
  <c r="DP55" i="3"/>
  <c r="DJ55" i="3"/>
  <c r="AY55" i="3"/>
  <c r="LO54" i="3"/>
  <c r="LI54" i="3"/>
  <c r="LC54" i="3"/>
  <c r="IR54" i="3"/>
  <c r="HT54" i="3"/>
  <c r="EW54" i="3"/>
  <c r="EE54" i="3"/>
  <c r="DY54" i="3"/>
  <c r="DS54" i="3"/>
  <c r="BH54" i="3"/>
  <c r="IX53" i="3"/>
  <c r="HE53" i="3"/>
  <c r="DM53" i="3"/>
  <c r="LR52" i="3"/>
  <c r="HB52" i="3"/>
  <c r="GV52" i="3"/>
  <c r="DD52" i="3"/>
  <c r="LR51" i="3"/>
  <c r="LL51" i="3"/>
  <c r="LF51" i="3"/>
  <c r="JA51" i="3"/>
  <c r="IF51" i="3"/>
  <c r="HZ51" i="3"/>
  <c r="HT51" i="3"/>
  <c r="HN51" i="3"/>
  <c r="FI51" i="3"/>
  <c r="EN51" i="3"/>
  <c r="EH51" i="3"/>
  <c r="EB51" i="3"/>
  <c r="DV51" i="3"/>
  <c r="BQ51" i="3"/>
  <c r="AV51" i="3"/>
  <c r="AP51" i="3"/>
  <c r="X51" i="3"/>
  <c r="KT50" i="3"/>
  <c r="JY50" i="3"/>
  <c r="JS50" i="3"/>
  <c r="JM50" i="3"/>
  <c r="JG50" i="3"/>
  <c r="HZ50" i="3"/>
  <c r="HB50" i="3"/>
  <c r="GD50" i="3"/>
  <c r="DM50" i="3"/>
  <c r="CU50" i="3"/>
  <c r="CO50" i="3"/>
  <c r="AG50" i="3"/>
  <c r="I50" i="3"/>
  <c r="KQ49" i="3"/>
  <c r="JS49" i="3"/>
  <c r="HB49" i="3"/>
  <c r="GJ49" i="3"/>
  <c r="GD49" i="3"/>
  <c r="FX49" i="3"/>
  <c r="DG49" i="3"/>
  <c r="CI49" i="3"/>
  <c r="AG49" i="3"/>
  <c r="O49" i="3"/>
  <c r="I49" i="3"/>
  <c r="KQ48" i="3"/>
  <c r="JY48" i="3"/>
  <c r="JS48" i="3"/>
  <c r="JM48" i="3"/>
  <c r="GV48" i="3"/>
  <c r="GD48" i="3"/>
  <c r="DG48" i="3"/>
  <c r="CO48" i="3"/>
  <c r="CI48" i="3"/>
  <c r="CC48" i="3"/>
  <c r="KN47" i="3"/>
  <c r="JV47" i="3"/>
  <c r="JP47" i="3"/>
  <c r="JJ47" i="3"/>
  <c r="GY47" i="3"/>
  <c r="GA47" i="3"/>
  <c r="DD47" i="3"/>
  <c r="CL47" i="3"/>
  <c r="CF47" i="3"/>
  <c r="BZ47" i="3"/>
  <c r="R47" i="3"/>
  <c r="KZ46" i="3"/>
  <c r="KB46" i="3"/>
  <c r="HE46" i="3"/>
  <c r="GM46" i="3"/>
  <c r="GG46" i="3"/>
  <c r="GA46" i="3"/>
  <c r="DP46" i="3"/>
  <c r="CR46" i="3"/>
  <c r="R46" i="3"/>
  <c r="L46" i="3"/>
  <c r="JG45" i="3"/>
  <c r="II45" i="3"/>
  <c r="FR45" i="3"/>
  <c r="EZ45" i="3"/>
  <c r="ET45" i="3"/>
  <c r="EN45" i="3"/>
  <c r="BW45" i="3"/>
  <c r="AY45" i="3"/>
  <c r="AA45" i="3"/>
  <c r="U45" i="3"/>
  <c r="O45" i="3"/>
  <c r="JD44" i="3"/>
  <c r="IF44" i="3"/>
  <c r="GG44" i="3"/>
  <c r="GA44" i="3"/>
  <c r="FO44" i="3"/>
  <c r="CR44" i="3"/>
  <c r="BH44" i="3"/>
  <c r="AD44" i="3"/>
  <c r="X44" i="3"/>
  <c r="R44" i="3"/>
  <c r="L44" i="3"/>
  <c r="JM43" i="3"/>
  <c r="HB43" i="3"/>
  <c r="FR43" i="3"/>
  <c r="DG43" i="3"/>
  <c r="DA43" i="3"/>
  <c r="CU43" i="3"/>
  <c r="CO43" i="3"/>
  <c r="AG43" i="3"/>
  <c r="BN57" i="3"/>
  <c r="AP57" i="3"/>
  <c r="LO56" i="3"/>
  <c r="IX56" i="3"/>
  <c r="IF56" i="3"/>
  <c r="HZ56" i="3"/>
  <c r="HT56" i="3"/>
  <c r="GA56" i="3"/>
  <c r="FC56" i="3"/>
  <c r="DV56" i="3"/>
  <c r="DJ56" i="3"/>
  <c r="DD56" i="3"/>
  <c r="BW56" i="3"/>
  <c r="BQ56" i="3"/>
  <c r="BK56" i="3"/>
  <c r="AG56" i="3"/>
  <c r="LI55" i="3"/>
  <c r="IF55" i="3"/>
  <c r="HN55" i="3"/>
  <c r="HH55" i="3"/>
  <c r="HB55" i="3"/>
  <c r="EQ55" i="3"/>
  <c r="DS55" i="3"/>
  <c r="AV55" i="3"/>
  <c r="LL54" i="3"/>
  <c r="IO54" i="3"/>
  <c r="HW54" i="3"/>
  <c r="HQ54" i="3"/>
  <c r="HK54" i="3"/>
  <c r="EZ54" i="3"/>
  <c r="EB54" i="3"/>
  <c r="BE54" i="3"/>
  <c r="LR53" i="3"/>
  <c r="LL53" i="3"/>
  <c r="JA53" i="3"/>
  <c r="FI53" i="3"/>
  <c r="BQ53" i="3"/>
  <c r="LO52" i="3"/>
  <c r="LI52" i="3"/>
  <c r="IX52" i="3"/>
  <c r="EZ52" i="3"/>
  <c r="BH52" i="3"/>
  <c r="KW51" i="3"/>
  <c r="KB51" i="3"/>
  <c r="JV51" i="3"/>
  <c r="JP51" i="3"/>
  <c r="JJ51" i="3"/>
  <c r="HE51" i="3"/>
  <c r="GJ51" i="3"/>
  <c r="GD51" i="3"/>
  <c r="FX51" i="3"/>
  <c r="FR51" i="3"/>
  <c r="DM51" i="3"/>
  <c r="CR51" i="3"/>
  <c r="CL51" i="3"/>
  <c r="CF51" i="3"/>
  <c r="BZ51" i="3"/>
  <c r="LO50" i="3"/>
  <c r="LI50" i="3"/>
  <c r="LC50" i="3"/>
  <c r="IX50" i="3"/>
  <c r="IC50" i="3"/>
  <c r="HK50" i="3"/>
  <c r="HE50" i="3"/>
  <c r="GM50" i="3"/>
  <c r="GG50" i="3"/>
  <c r="GA50" i="3"/>
  <c r="DJ50" i="3"/>
  <c r="CL50" i="3"/>
  <c r="R50" i="3"/>
  <c r="L50" i="3"/>
  <c r="KT49" i="3"/>
  <c r="KB49" i="3"/>
  <c r="JV49" i="3"/>
  <c r="JP49" i="3"/>
  <c r="GY49" i="3"/>
  <c r="GA49" i="3"/>
  <c r="DJ49" i="3"/>
  <c r="CR49" i="3"/>
  <c r="CL49" i="3"/>
  <c r="CF49" i="3"/>
  <c r="AD49" i="3"/>
  <c r="F49" i="3"/>
  <c r="KN48" i="3"/>
  <c r="JP48" i="3"/>
  <c r="GY48" i="3"/>
  <c r="GG48" i="3"/>
  <c r="GA48" i="3"/>
  <c r="FU48" i="3"/>
  <c r="DJ48" i="3"/>
  <c r="CL48" i="3"/>
  <c r="KQ47" i="3"/>
  <c r="JS47" i="3"/>
  <c r="GV47" i="3"/>
  <c r="GD47" i="3"/>
  <c r="FX47" i="3"/>
  <c r="FR47" i="3"/>
  <c r="DG47" i="3"/>
  <c r="CI47" i="3"/>
  <c r="U47" i="3"/>
  <c r="O47" i="3"/>
  <c r="I47" i="3"/>
  <c r="KW46" i="3"/>
  <c r="KE46" i="3"/>
  <c r="JY46" i="3"/>
  <c r="JS46" i="3"/>
  <c r="HH46" i="3"/>
  <c r="GJ46" i="3"/>
  <c r="DM46" i="3"/>
  <c r="CU46" i="3"/>
  <c r="CO46" i="3"/>
  <c r="CI46" i="3"/>
  <c r="O46" i="3"/>
  <c r="JJ45" i="3"/>
  <c r="IR45" i="3"/>
  <c r="IL45" i="3"/>
  <c r="IF45" i="3"/>
  <c r="FO45" i="3"/>
  <c r="EQ45" i="3"/>
  <c r="BZ45" i="3"/>
  <c r="BH45" i="3"/>
  <c r="BB45" i="3"/>
  <c r="AV45" i="3"/>
  <c r="R45" i="3"/>
  <c r="JG44" i="3"/>
  <c r="IO44" i="3"/>
  <c r="II44" i="3"/>
  <c r="IC44" i="3"/>
  <c r="CO44" i="3"/>
  <c r="CI44" i="3"/>
  <c r="CC44" i="3"/>
  <c r="BW44" i="3"/>
  <c r="JD43" i="3"/>
  <c r="IX43" i="3"/>
  <c r="GY43" i="3"/>
  <c r="GS43" i="3"/>
  <c r="GM43" i="3"/>
  <c r="GG43" i="3"/>
  <c r="DJ43" i="3"/>
  <c r="AD43" i="3"/>
  <c r="X43" i="3"/>
  <c r="R43" i="3"/>
  <c r="L43" i="3"/>
  <c r="GY42" i="3"/>
  <c r="KQ42" i="3"/>
  <c r="JG42" i="3"/>
  <c r="GV42" i="3"/>
  <c r="GP42" i="3"/>
  <c r="GJ42" i="3"/>
  <c r="GD42" i="3"/>
  <c r="DG42" i="3"/>
  <c r="BW42" i="3"/>
  <c r="U42" i="3"/>
  <c r="I42" i="3"/>
  <c r="LO41" i="3"/>
  <c r="JJ41" i="3"/>
  <c r="JD41" i="3"/>
  <c r="IX41" i="3"/>
  <c r="IR41" i="3"/>
  <c r="IL41" i="3"/>
  <c r="BZ41" i="3"/>
  <c r="BT41" i="3"/>
  <c r="BN41" i="3"/>
  <c r="BH41" i="3"/>
  <c r="BB41" i="3"/>
  <c r="R41" i="3"/>
  <c r="F41" i="3"/>
  <c r="LI40" i="3"/>
  <c r="HQ40" i="3"/>
  <c r="DY40" i="3"/>
  <c r="KB39" i="3"/>
  <c r="JV39" i="3"/>
  <c r="JP39" i="3"/>
  <c r="GJ39" i="3"/>
  <c r="GD39" i="3"/>
  <c r="FX39" i="3"/>
  <c r="CR39" i="3"/>
  <c r="CL39" i="3"/>
  <c r="CF39" i="3"/>
  <c r="KQ38" i="3"/>
  <c r="JS38" i="3"/>
  <c r="GV38" i="3"/>
  <c r="GD38" i="3"/>
  <c r="FX38" i="3"/>
  <c r="FR38" i="3"/>
  <c r="CX38" i="3"/>
  <c r="KN37" i="3"/>
  <c r="KB37" i="3"/>
  <c r="JV37" i="3"/>
  <c r="GY37" i="3"/>
  <c r="GS37" i="3"/>
  <c r="DJ37" i="3"/>
  <c r="CR37" i="3"/>
  <c r="CL37" i="3"/>
  <c r="CF37" i="3"/>
  <c r="AD37" i="3"/>
  <c r="F37" i="3"/>
  <c r="LR36" i="3"/>
  <c r="LL36" i="3"/>
  <c r="LF36" i="3"/>
  <c r="IO36" i="3"/>
  <c r="HQ36" i="3"/>
  <c r="EZ36" i="3"/>
  <c r="EH36" i="3"/>
  <c r="EB36" i="3"/>
  <c r="DV36" i="3"/>
  <c r="BE36" i="3"/>
  <c r="KE35" i="3"/>
  <c r="JG35" i="3"/>
  <c r="GP35" i="3"/>
  <c r="FX35" i="3"/>
  <c r="FR35" i="3"/>
  <c r="FL35" i="3"/>
  <c r="CU35" i="3"/>
  <c r="BW35" i="3"/>
  <c r="R35" i="3"/>
  <c r="LF34" i="3"/>
  <c r="KZ34" i="3"/>
  <c r="KT34" i="3"/>
  <c r="IC34" i="3"/>
  <c r="HE34" i="3"/>
  <c r="EN34" i="3"/>
  <c r="DV34" i="3"/>
  <c r="DP34" i="3"/>
  <c r="DJ34" i="3"/>
  <c r="AS34" i="3"/>
  <c r="O34" i="3"/>
  <c r="JJ33" i="3"/>
  <c r="IR33" i="3"/>
  <c r="IL33" i="3"/>
  <c r="IF33" i="3"/>
  <c r="FO33" i="3"/>
  <c r="EQ33" i="3"/>
  <c r="BZ33" i="3"/>
  <c r="BH33" i="3"/>
  <c r="BB33" i="3"/>
  <c r="AV33" i="3"/>
  <c r="R33" i="3"/>
  <c r="KW32" i="3"/>
  <c r="GP32" i="3"/>
  <c r="GJ32" i="3"/>
  <c r="GD32" i="3"/>
  <c r="DM32" i="3"/>
  <c r="CO32" i="3"/>
  <c r="U32" i="3"/>
  <c r="O32" i="3"/>
  <c r="I32" i="3"/>
  <c r="JP31" i="3"/>
  <c r="JD31" i="3"/>
  <c r="IX31" i="3"/>
  <c r="GY31" i="3"/>
  <c r="GS31" i="3"/>
  <c r="EB31" i="3"/>
  <c r="BT31" i="3"/>
  <c r="BN31" i="3"/>
  <c r="LL30" i="3"/>
  <c r="HT30" i="3"/>
  <c r="EB30" i="3"/>
  <c r="LF29" i="3"/>
  <c r="KK29" i="3"/>
  <c r="KE29" i="3"/>
  <c r="JY29" i="3"/>
  <c r="JS29" i="3"/>
  <c r="HN29" i="3"/>
  <c r="GS29" i="3"/>
  <c r="GM29" i="3"/>
  <c r="GG29" i="3"/>
  <c r="GA29" i="3"/>
  <c r="BE29" i="3"/>
  <c r="AY29" i="3"/>
  <c r="AS29" i="3"/>
  <c r="U29" i="3"/>
  <c r="LO28" i="3"/>
  <c r="LI28" i="3"/>
  <c r="LC28" i="3"/>
  <c r="KW28" i="3"/>
  <c r="KQ28" i="3"/>
  <c r="HT28" i="3"/>
  <c r="GV28" i="3"/>
  <c r="GJ28" i="3"/>
  <c r="JA27" i="3"/>
  <c r="IU27" i="3"/>
  <c r="IO27" i="3"/>
  <c r="II27" i="3"/>
  <c r="LR27" i="3"/>
  <c r="LF27" i="3"/>
  <c r="AD42" i="3"/>
  <c r="X42" i="3"/>
  <c r="FR41" i="3"/>
  <c r="FL41" i="3"/>
  <c r="FF41" i="3"/>
  <c r="EZ41" i="3"/>
  <c r="ET41" i="3"/>
  <c r="BW41" i="3"/>
  <c r="AY41" i="3"/>
  <c r="AM41" i="3"/>
  <c r="AG41" i="3"/>
  <c r="AA41" i="3"/>
  <c r="JM40" i="3"/>
  <c r="FU40" i="3"/>
  <c r="CC40" i="3"/>
  <c r="LR39" i="3"/>
  <c r="LL39" i="3"/>
  <c r="IF39" i="3"/>
  <c r="HZ39" i="3"/>
  <c r="HT39" i="3"/>
  <c r="EN39" i="3"/>
  <c r="EH39" i="3"/>
  <c r="EB39" i="3"/>
  <c r="AV39" i="3"/>
  <c r="AP39" i="3"/>
  <c r="KN38" i="3"/>
  <c r="JV38" i="3"/>
  <c r="JP38" i="3"/>
  <c r="JJ38" i="3"/>
  <c r="GY38" i="3"/>
  <c r="KK37" i="3"/>
  <c r="GJ37" i="3"/>
  <c r="GD37" i="3"/>
  <c r="FX37" i="3"/>
  <c r="FR37" i="3"/>
  <c r="DG37" i="3"/>
  <c r="CI37" i="3"/>
  <c r="AG37" i="3"/>
  <c r="O37" i="3"/>
  <c r="I37" i="3"/>
  <c r="LI36" i="3"/>
  <c r="IR36" i="3"/>
  <c r="HZ36" i="3"/>
  <c r="HT36" i="3"/>
  <c r="HN36" i="3"/>
  <c r="EW36" i="3"/>
  <c r="DY36" i="3"/>
  <c r="BH36" i="3"/>
  <c r="AP36" i="3"/>
  <c r="KH35" i="3"/>
  <c r="JP35" i="3"/>
  <c r="JJ35" i="3"/>
  <c r="JD35" i="3"/>
  <c r="GM35" i="3"/>
  <c r="FO35" i="3"/>
  <c r="CX35" i="3"/>
  <c r="CF35" i="3"/>
  <c r="BZ35" i="3"/>
  <c r="BT35" i="3"/>
  <c r="U35" i="3"/>
  <c r="KW34" i="3"/>
  <c r="IF34" i="3"/>
  <c r="HN34" i="3"/>
  <c r="HH34" i="3"/>
  <c r="HB34" i="3"/>
  <c r="EK34" i="3"/>
  <c r="DM34" i="3"/>
  <c r="AV34" i="3"/>
  <c r="L34" i="3"/>
  <c r="JG33" i="3"/>
  <c r="II33" i="3"/>
  <c r="FR33" i="3"/>
  <c r="EZ33" i="3"/>
  <c r="ET33" i="3"/>
  <c r="EN33" i="3"/>
  <c r="BW33" i="3"/>
  <c r="AY33" i="3"/>
  <c r="AA33" i="3"/>
  <c r="U33" i="3"/>
  <c r="O33" i="3"/>
  <c r="KH32" i="3"/>
  <c r="KB32" i="3"/>
  <c r="JV32" i="3"/>
  <c r="HE32" i="3"/>
  <c r="GG32" i="3"/>
  <c r="DP32" i="3"/>
  <c r="CX32" i="3"/>
  <c r="CR32" i="3"/>
  <c r="CL32" i="3"/>
  <c r="LL31" i="3"/>
  <c r="LF31" i="3"/>
  <c r="KZ31" i="3"/>
  <c r="HN31" i="3"/>
  <c r="FX30" i="3"/>
  <c r="CF30" i="3"/>
  <c r="LO29" i="3"/>
  <c r="JJ29" i="3"/>
  <c r="IO29" i="3"/>
  <c r="BN29" i="3"/>
  <c r="EE28" i="3"/>
  <c r="DY28" i="3"/>
  <c r="DS28" i="3"/>
  <c r="DM28" i="3"/>
  <c r="DG28" i="3"/>
  <c r="DV29" i="3"/>
  <c r="DA29" i="3"/>
  <c r="CU29" i="3"/>
  <c r="CO29" i="3"/>
  <c r="CI29" i="3"/>
  <c r="X29" i="3"/>
  <c r="R29" i="3"/>
  <c r="L29" i="3"/>
  <c r="LL28" i="3"/>
  <c r="HW28" i="3"/>
  <c r="HQ28" i="3"/>
  <c r="HK28" i="3"/>
  <c r="HE28" i="3"/>
  <c r="EB28" i="3"/>
  <c r="DD28" i="3"/>
  <c r="CR28" i="3"/>
  <c r="AM28" i="3"/>
  <c r="HZ27" i="3"/>
  <c r="HE27" i="3"/>
  <c r="GY27" i="3"/>
  <c r="GS27" i="3"/>
  <c r="GM27" i="3"/>
  <c r="EH27" i="3"/>
  <c r="DM27" i="3"/>
  <c r="DG27" i="3"/>
  <c r="DA27" i="3"/>
  <c r="CU27" i="3"/>
  <c r="KW21" i="3"/>
  <c r="KQ21" i="3"/>
  <c r="HB21" i="3"/>
  <c r="GD21" i="3"/>
  <c r="DM21" i="3"/>
  <c r="DG21" i="3"/>
  <c r="CU21" i="3"/>
  <c r="CO21" i="3"/>
  <c r="AG21" i="3"/>
  <c r="I21" i="3"/>
  <c r="KQ20" i="3"/>
  <c r="JS20" i="3"/>
  <c r="HB20" i="3"/>
  <c r="GV20" i="3"/>
  <c r="GJ20" i="3"/>
  <c r="GD20" i="3"/>
  <c r="DG20" i="3"/>
  <c r="AD20" i="3"/>
  <c r="JY19" i="3"/>
  <c r="JS19" i="3"/>
  <c r="HZ19" i="3"/>
  <c r="HT19" i="3"/>
  <c r="HN19" i="3"/>
  <c r="GV19" i="3"/>
  <c r="GP19" i="3"/>
  <c r="CL19" i="3"/>
  <c r="AY19" i="3"/>
  <c r="AS19" i="3"/>
  <c r="U19" i="3"/>
  <c r="O19" i="3"/>
  <c r="I19" i="3"/>
  <c r="KH18" i="3"/>
  <c r="II18" i="3"/>
  <c r="HN18" i="3"/>
  <c r="HE18" i="3"/>
  <c r="GG18" i="3"/>
  <c r="GA18" i="3"/>
  <c r="FO18" i="3"/>
  <c r="DV18" i="3"/>
  <c r="EQ26" i="3"/>
  <c r="BB26" i="3"/>
  <c r="L26" i="3"/>
  <c r="JM25" i="3"/>
  <c r="IU25" i="3"/>
  <c r="IO25" i="3"/>
  <c r="II25" i="3"/>
  <c r="FX25" i="3"/>
  <c r="EZ25" i="3"/>
  <c r="EB25" i="3"/>
  <c r="BK25" i="3"/>
  <c r="BE25" i="3"/>
  <c r="AS25" i="3"/>
  <c r="AM25" i="3"/>
  <c r="KW24" i="3"/>
  <c r="JY24" i="3"/>
  <c r="HH24" i="3"/>
  <c r="GP24" i="3"/>
  <c r="GJ24" i="3"/>
  <c r="GD24" i="3"/>
  <c r="DM24" i="3"/>
  <c r="CO24" i="3"/>
  <c r="U24" i="3"/>
  <c r="O24" i="3"/>
  <c r="I24" i="3"/>
  <c r="KW23" i="3"/>
  <c r="KQ23" i="3"/>
  <c r="KE23" i="3"/>
  <c r="JY23" i="3"/>
  <c r="HB23" i="3"/>
  <c r="GD23" i="3"/>
  <c r="DM23" i="3"/>
  <c r="DG23" i="3"/>
  <c r="CU23" i="3"/>
  <c r="CO23" i="3"/>
  <c r="AG23" i="3"/>
  <c r="I23" i="3"/>
  <c r="KQ22" i="3"/>
  <c r="JS22" i="3"/>
  <c r="JG22" i="3"/>
  <c r="JA22" i="3"/>
  <c r="FL22" i="3"/>
  <c r="FF22" i="3"/>
  <c r="ET22" i="3"/>
  <c r="EN22" i="3"/>
  <c r="CC22" i="3"/>
  <c r="AV22" i="3"/>
  <c r="AP22" i="3"/>
  <c r="X22" i="3"/>
  <c r="LR21" i="3"/>
  <c r="JA21" i="3"/>
  <c r="IU21" i="3"/>
  <c r="II21" i="3"/>
  <c r="IC21" i="3"/>
  <c r="FF21" i="3"/>
  <c r="EQ18" i="3"/>
  <c r="BQ18" i="3"/>
  <c r="BK18" i="3"/>
  <c r="KT20" i="3"/>
  <c r="KN20" i="3"/>
  <c r="KB20" i="3"/>
  <c r="JV20" i="3"/>
  <c r="GY20" i="3"/>
  <c r="GA20" i="3"/>
  <c r="FO20" i="3"/>
  <c r="BK20" i="3"/>
  <c r="L20" i="3"/>
  <c r="JV19" i="3"/>
  <c r="II19" i="3"/>
  <c r="IC19" i="3"/>
  <c r="HK19" i="3"/>
  <c r="HE19" i="3"/>
  <c r="GY19" i="3"/>
  <c r="FR19" i="3"/>
  <c r="FF19" i="3"/>
  <c r="CO19" i="3"/>
  <c r="CI19" i="3"/>
  <c r="AP19" i="3"/>
  <c r="AD19" i="3"/>
  <c r="LF18" i="3"/>
  <c r="KW18" i="3"/>
  <c r="KQ18" i="3"/>
  <c r="GP18" i="3"/>
  <c r="JS28" i="3"/>
  <c r="JM28" i="3"/>
  <c r="JG28" i="3"/>
  <c r="JA28" i="3"/>
  <c r="IU28" i="3"/>
  <c r="FX28" i="3"/>
  <c r="EZ28" i="3"/>
  <c r="EN28" i="3"/>
  <c r="CI28" i="3"/>
  <c r="CC28" i="3"/>
  <c r="BW28" i="3"/>
  <c r="BQ28" i="3"/>
  <c r="BK28" i="3"/>
  <c r="O28" i="3"/>
  <c r="KT27" i="3"/>
  <c r="JV27" i="3"/>
  <c r="JJ27" i="3"/>
  <c r="FR27" i="3"/>
  <c r="BZ27" i="3"/>
  <c r="LO26" i="3"/>
  <c r="HW26" i="3"/>
  <c r="ET26" i="3"/>
  <c r="AY26" i="3"/>
  <c r="AA26" i="3"/>
  <c r="U26" i="3"/>
  <c r="JJ25" i="3"/>
  <c r="IL25" i="3"/>
  <c r="GA25" i="3"/>
  <c r="FI25" i="3"/>
  <c r="FC25" i="3"/>
  <c r="EW25" i="3"/>
  <c r="EK25" i="3"/>
  <c r="EE25" i="3"/>
  <c r="BH25" i="3"/>
  <c r="KZ24" i="3"/>
  <c r="KH24" i="3"/>
  <c r="KB24" i="3"/>
  <c r="JV24" i="3"/>
  <c r="HE24" i="3"/>
  <c r="GG24" i="3"/>
  <c r="DP24" i="3"/>
  <c r="CX24" i="3"/>
  <c r="CR24" i="3"/>
  <c r="CL24" i="3"/>
  <c r="L24" i="3"/>
  <c r="KT23" i="3"/>
  <c r="JV23" i="3"/>
  <c r="HE23" i="3"/>
  <c r="GY23" i="3"/>
  <c r="GM23" i="3"/>
  <c r="GG23" i="3"/>
  <c r="DJ23" i="3"/>
  <c r="CL23" i="3"/>
  <c r="AD23" i="3"/>
  <c r="R23" i="3"/>
  <c r="L23" i="3"/>
  <c r="KT22" i="3"/>
  <c r="KN22" i="3"/>
  <c r="KB22" i="3"/>
  <c r="JV22" i="3"/>
  <c r="IX22" i="3"/>
  <c r="IL22" i="3"/>
  <c r="IF22" i="3"/>
  <c r="FI22" i="3"/>
  <c r="EK22" i="3"/>
  <c r="CR22" i="3"/>
  <c r="CL22" i="3"/>
  <c r="CF22" i="3"/>
  <c r="AA22" i="3"/>
  <c r="U22" i="3"/>
  <c r="I22" i="3"/>
  <c r="IX21" i="3"/>
  <c r="HZ21" i="3"/>
  <c r="FI21" i="3"/>
  <c r="FC21" i="3"/>
  <c r="EQ21" i="3"/>
  <c r="EK21" i="3"/>
  <c r="BN21" i="3"/>
  <c r="AP21" i="3"/>
  <c r="LO20" i="3"/>
  <c r="DM18" i="3"/>
  <c r="GJ18" i="3"/>
  <c r="FL18" i="3"/>
  <c r="FF18" i="3"/>
  <c r="CO18" i="3"/>
  <c r="CI18" i="3"/>
  <c r="BT18" i="3"/>
  <c r="AS18" i="3"/>
  <c r="AG18" i="3"/>
  <c r="R18" i="3"/>
  <c r="LC17" i="3"/>
  <c r="JG17" i="3"/>
  <c r="HK17" i="3"/>
  <c r="FO17" i="3"/>
  <c r="DS17" i="3"/>
  <c r="BW17" i="3"/>
  <c r="AD17" i="3"/>
  <c r="KZ16" i="3"/>
  <c r="JD16" i="3"/>
  <c r="HH16" i="3"/>
  <c r="FL16" i="3"/>
  <c r="FF16" i="3"/>
  <c r="CF16" i="3"/>
  <c r="BK16" i="3"/>
  <c r="AM16" i="3"/>
  <c r="AA16" i="3"/>
  <c r="U16" i="3"/>
  <c r="O16" i="3"/>
  <c r="KT15" i="3"/>
  <c r="KN15" i="3"/>
  <c r="JA15" i="3"/>
  <c r="IU15" i="3"/>
  <c r="IO15" i="3"/>
  <c r="HB15" i="3"/>
  <c r="GV15" i="3"/>
  <c r="FI15" i="3"/>
  <c r="FC15" i="3"/>
  <c r="EW15" i="3"/>
  <c r="DJ15" i="3"/>
  <c r="DD15" i="3"/>
  <c r="BQ15" i="3"/>
  <c r="BK15" i="3"/>
  <c r="BE15" i="3"/>
  <c r="R15" i="3"/>
  <c r="KT14" i="3"/>
  <c r="KN14" i="3"/>
  <c r="KH14" i="3"/>
  <c r="IU14" i="3"/>
  <c r="IO14" i="3"/>
  <c r="CX14" i="3"/>
  <c r="CF14" i="3"/>
  <c r="BZ14" i="3"/>
  <c r="BT14" i="3"/>
  <c r="AA14" i="3"/>
  <c r="U14" i="3"/>
  <c r="KN13" i="3"/>
  <c r="JV13" i="3"/>
  <c r="JP13" i="3"/>
  <c r="JJ13" i="3"/>
  <c r="HK13" i="3"/>
  <c r="FX13" i="3"/>
  <c r="DS13" i="3"/>
  <c r="CF13" i="3"/>
  <c r="I13" i="3"/>
  <c r="LI12" i="3"/>
  <c r="JD12" i="3"/>
  <c r="HQ12" i="3"/>
  <c r="HK12" i="3"/>
  <c r="GJ12" i="3"/>
  <c r="FX12" i="3"/>
  <c r="EW12" i="3"/>
  <c r="DY12" i="3"/>
  <c r="CR12" i="3"/>
  <c r="CF12" i="3"/>
  <c r="BE12" i="3"/>
  <c r="IU11" i="3"/>
  <c r="HH11" i="3"/>
  <c r="GV11" i="3"/>
  <c r="GP11" i="3"/>
  <c r="FC11" i="3"/>
  <c r="EW11" i="3"/>
  <c r="EQ11" i="3"/>
  <c r="CX11" i="3"/>
  <c r="CR11" i="3"/>
  <c r="BK11" i="3"/>
  <c r="BE11" i="3"/>
  <c r="AY11" i="3"/>
  <c r="AG11" i="3"/>
  <c r="AA11" i="3"/>
  <c r="LL10" i="3"/>
  <c r="LF10" i="3"/>
  <c r="KZ10" i="3"/>
  <c r="JG10" i="3"/>
  <c r="HT10" i="3"/>
  <c r="HN10" i="3"/>
  <c r="HH10" i="3"/>
  <c r="FO10" i="3"/>
  <c r="EB10" i="3"/>
  <c r="DV10" i="3"/>
  <c r="DP10" i="3"/>
  <c r="CC10" i="3"/>
  <c r="BW10" i="3"/>
  <c r="L10" i="3"/>
  <c r="LC9" i="3"/>
  <c r="JP9" i="3"/>
  <c r="HK9" i="3"/>
  <c r="FX9" i="3"/>
  <c r="EE9" i="3"/>
  <c r="CF9" i="3"/>
  <c r="AV18" i="3"/>
  <c r="GM17" i="3"/>
  <c r="EQ17" i="3"/>
  <c r="CU17" i="3"/>
  <c r="AY17" i="3"/>
  <c r="KB16" i="3"/>
  <c r="IF16" i="3"/>
  <c r="GJ16" i="3"/>
  <c r="FC16" i="3"/>
  <c r="EW16" i="3"/>
  <c r="DJ16" i="3"/>
  <c r="DD16" i="3"/>
  <c r="BH16" i="3"/>
  <c r="BB16" i="3"/>
  <c r="AV16" i="3"/>
  <c r="AP16" i="3"/>
  <c r="X16" i="3"/>
  <c r="R16" i="3"/>
  <c r="KW15" i="3"/>
  <c r="KQ15" i="3"/>
  <c r="KK15" i="3"/>
  <c r="IX15" i="3"/>
  <c r="IR15" i="3"/>
  <c r="HE15" i="3"/>
  <c r="GY15" i="3"/>
  <c r="GS15" i="3"/>
  <c r="FF15" i="3"/>
  <c r="EZ15" i="3"/>
  <c r="DM15" i="3"/>
  <c r="DG15" i="3"/>
  <c r="DA15" i="3"/>
  <c r="BN15" i="3"/>
  <c r="BH15" i="3"/>
  <c r="I15" i="3"/>
  <c r="KQ14" i="3"/>
  <c r="KK14" i="3"/>
  <c r="IX14" i="3"/>
  <c r="IR14" i="3"/>
  <c r="IL14" i="3"/>
  <c r="GY14" i="3"/>
  <c r="EB14" i="3"/>
  <c r="CO14" i="3"/>
  <c r="CC14" i="3"/>
  <c r="BW14" i="3"/>
  <c r="BE14" i="3"/>
  <c r="X14" i="3"/>
  <c r="CU429" i="3"/>
  <c r="BZ429" i="3"/>
  <c r="AY429" i="3"/>
  <c r="IL423" i="3"/>
  <c r="IF423" i="3"/>
  <c r="HE423" i="3"/>
  <c r="ET423" i="3"/>
  <c r="EN423" i="3"/>
  <c r="DM423" i="3"/>
  <c r="BB423" i="3"/>
  <c r="KQ422" i="3"/>
  <c r="GY422" i="3"/>
  <c r="DG422" i="3"/>
  <c r="KH420" i="3"/>
  <c r="GP420" i="3"/>
  <c r="CX420" i="3"/>
  <c r="U420" i="3"/>
  <c r="IU419" i="3"/>
  <c r="FC419" i="3"/>
  <c r="BK419" i="3"/>
  <c r="KH417" i="3"/>
  <c r="GP417" i="3"/>
  <c r="CI429" i="3"/>
  <c r="CC429" i="3"/>
  <c r="BN429" i="3"/>
  <c r="AM429" i="3"/>
  <c r="AG429" i="3"/>
  <c r="F429" i="3"/>
  <c r="LL428" i="3"/>
  <c r="LF428" i="3"/>
  <c r="KQ428" i="3"/>
  <c r="JP428" i="3"/>
  <c r="JJ428" i="3"/>
  <c r="IU428" i="3"/>
  <c r="HT428" i="3"/>
  <c r="HN428" i="3"/>
  <c r="GY428" i="3"/>
  <c r="FX428" i="3"/>
  <c r="FR428" i="3"/>
  <c r="FC428" i="3"/>
  <c r="EB428" i="3"/>
  <c r="DV428" i="3"/>
  <c r="DG428" i="3"/>
  <c r="CF428" i="3"/>
  <c r="BZ428" i="3"/>
  <c r="BK428" i="3"/>
  <c r="AD428" i="3"/>
  <c r="LO427" i="3"/>
  <c r="KZ427" i="3"/>
  <c r="JY427" i="3"/>
  <c r="JS427" i="3"/>
  <c r="JD427" i="3"/>
  <c r="IC427" i="3"/>
  <c r="HW427" i="3"/>
  <c r="HH427" i="3"/>
  <c r="GG427" i="3"/>
  <c r="GA427" i="3"/>
  <c r="FL427" i="3"/>
  <c r="EK427" i="3"/>
  <c r="EE427" i="3"/>
  <c r="DP427" i="3"/>
  <c r="CO427" i="3"/>
  <c r="CI427" i="3"/>
  <c r="BT427" i="3"/>
  <c r="AS427" i="3"/>
  <c r="L427" i="3"/>
  <c r="LI426" i="3"/>
  <c r="KH426" i="3"/>
  <c r="KB426" i="3"/>
  <c r="JM426" i="3"/>
  <c r="IL426" i="3"/>
  <c r="IF426" i="3"/>
  <c r="HQ426" i="3"/>
  <c r="GP426" i="3"/>
  <c r="GJ426" i="3"/>
  <c r="FU426" i="3"/>
  <c r="ET426" i="3"/>
  <c r="EN426" i="3"/>
  <c r="DY426" i="3"/>
  <c r="CX426" i="3"/>
  <c r="CR426" i="3"/>
  <c r="CC426" i="3"/>
  <c r="BB426" i="3"/>
  <c r="AV426" i="3"/>
  <c r="U426" i="3"/>
  <c r="O426" i="3"/>
  <c r="LF425" i="3"/>
  <c r="KE425" i="3"/>
  <c r="JY425" i="3"/>
  <c r="JJ425" i="3"/>
  <c r="II425" i="3"/>
  <c r="IC425" i="3"/>
  <c r="HN425" i="3"/>
  <c r="GM425" i="3"/>
  <c r="GG425" i="3"/>
  <c r="FR425" i="3"/>
  <c r="EQ425" i="3"/>
  <c r="EK425" i="3"/>
  <c r="DV425" i="3"/>
  <c r="CU425" i="3"/>
  <c r="CO425" i="3"/>
  <c r="BZ425" i="3"/>
  <c r="AA425" i="3"/>
  <c r="U425" i="3"/>
  <c r="KZ424" i="3"/>
  <c r="KT424" i="3"/>
  <c r="JS424" i="3"/>
  <c r="IR424" i="3"/>
  <c r="FR424" i="3"/>
  <c r="EW424" i="3"/>
  <c r="EQ424" i="3"/>
  <c r="DP424" i="3"/>
  <c r="DJ424" i="3"/>
  <c r="CI424" i="3"/>
  <c r="BH424" i="3"/>
  <c r="AG424" i="3"/>
  <c r="JG423" i="3"/>
  <c r="FO423" i="3"/>
  <c r="AD422" i="3"/>
  <c r="KN418" i="3"/>
  <c r="KN415" i="3"/>
  <c r="GV415" i="3"/>
  <c r="DD415" i="3"/>
  <c r="JP413" i="3"/>
  <c r="FX413" i="3"/>
  <c r="CF413" i="3"/>
  <c r="JV411" i="3"/>
  <c r="GD411" i="3"/>
  <c r="CL411" i="3"/>
  <c r="I411" i="3"/>
  <c r="CL429" i="3"/>
  <c r="BK429" i="3"/>
  <c r="BE429" i="3"/>
  <c r="AP429" i="3"/>
  <c r="AD429" i="3"/>
  <c r="X429" i="3"/>
  <c r="I429" i="3"/>
  <c r="LO428" i="3"/>
  <c r="KN428" i="3"/>
  <c r="KH428" i="3"/>
  <c r="JS428" i="3"/>
  <c r="IR428" i="3"/>
  <c r="IL428" i="3"/>
  <c r="HW428" i="3"/>
  <c r="GV428" i="3"/>
  <c r="GP428" i="3"/>
  <c r="GA428" i="3"/>
  <c r="EZ428" i="3"/>
  <c r="ET428" i="3"/>
  <c r="EE428" i="3"/>
  <c r="DD428" i="3"/>
  <c r="CX428" i="3"/>
  <c r="CI428" i="3"/>
  <c r="BH428" i="3"/>
  <c r="BB428" i="3"/>
  <c r="AM428" i="3"/>
  <c r="AA428" i="3"/>
  <c r="U428" i="3"/>
  <c r="F428" i="3"/>
  <c r="KW427" i="3"/>
  <c r="KQ427" i="3"/>
  <c r="KB427" i="3"/>
  <c r="JA427" i="3"/>
  <c r="IU427" i="3"/>
  <c r="IF427" i="3"/>
  <c r="HE427" i="3"/>
  <c r="GY427" i="3"/>
  <c r="GJ427" i="3"/>
  <c r="FI427" i="3"/>
  <c r="FC427" i="3"/>
  <c r="EN427" i="3"/>
  <c r="DM427" i="3"/>
  <c r="DG427" i="3"/>
  <c r="CR427" i="3"/>
  <c r="BQ427" i="3"/>
  <c r="BK427" i="3"/>
  <c r="AV427" i="3"/>
  <c r="AD427" i="3"/>
  <c r="O427" i="3"/>
  <c r="LF426" i="3"/>
  <c r="KZ426" i="3"/>
  <c r="KK426" i="3"/>
  <c r="JJ426" i="3"/>
  <c r="JD426" i="3"/>
  <c r="IO426" i="3"/>
  <c r="HN426" i="3"/>
  <c r="HH426" i="3"/>
  <c r="GS426" i="3"/>
  <c r="FR426" i="3"/>
  <c r="FL426" i="3"/>
  <c r="EW426" i="3"/>
  <c r="DV426" i="3"/>
  <c r="DP426" i="3"/>
  <c r="DA426" i="3"/>
  <c r="BZ426" i="3"/>
  <c r="BT426" i="3"/>
  <c r="BE426" i="3"/>
  <c r="X426" i="3"/>
  <c r="LC425" i="3"/>
  <c r="KW425" i="3"/>
  <c r="KH425" i="3"/>
  <c r="JG425" i="3"/>
  <c r="JA425" i="3"/>
  <c r="IL425" i="3"/>
  <c r="HK425" i="3"/>
  <c r="HE425" i="3"/>
  <c r="GP425" i="3"/>
  <c r="FO425" i="3"/>
  <c r="FI425" i="3"/>
  <c r="ET425" i="3"/>
  <c r="DS425" i="3"/>
  <c r="DM425" i="3"/>
  <c r="CX425" i="3"/>
  <c r="BW425" i="3"/>
  <c r="BQ425" i="3"/>
  <c r="AP425" i="3"/>
  <c r="AD425" i="3"/>
  <c r="JJ424" i="3"/>
  <c r="IO424" i="3"/>
  <c r="II424" i="3"/>
  <c r="HH424" i="3"/>
  <c r="HB424" i="3"/>
  <c r="GA424" i="3"/>
  <c r="EZ424" i="3"/>
  <c r="BZ424" i="3"/>
  <c r="AS424" i="3"/>
  <c r="AM424" i="3"/>
  <c r="LC423" i="3"/>
  <c r="JY421" i="3"/>
  <c r="GG421" i="3"/>
  <c r="CO421" i="3"/>
  <c r="AD419" i="3"/>
  <c r="IR418" i="3"/>
  <c r="EZ418" i="3"/>
  <c r="BH418" i="3"/>
  <c r="AD416" i="3"/>
  <c r="IR415" i="3"/>
  <c r="EZ415" i="3"/>
  <c r="BH415" i="3"/>
  <c r="LL413" i="3"/>
  <c r="HT413" i="3"/>
  <c r="EB413" i="3"/>
  <c r="LR411" i="3"/>
  <c r="HZ411" i="3"/>
  <c r="EH411" i="3"/>
  <c r="AP411" i="3"/>
  <c r="CR423" i="3"/>
  <c r="BQ423" i="3"/>
  <c r="AV423" i="3"/>
  <c r="O423" i="3"/>
  <c r="LF422" i="3"/>
  <c r="KK422" i="3"/>
  <c r="JJ422" i="3"/>
  <c r="IO422" i="3"/>
  <c r="HN422" i="3"/>
  <c r="GS422" i="3"/>
  <c r="FR422" i="3"/>
  <c r="EW422" i="3"/>
  <c r="DV422" i="3"/>
  <c r="DA422" i="3"/>
  <c r="BZ422" i="3"/>
  <c r="BE422" i="3"/>
  <c r="X422" i="3"/>
  <c r="LO421" i="3"/>
  <c r="KN421" i="3"/>
  <c r="JS421" i="3"/>
  <c r="IR421" i="3"/>
  <c r="HW421" i="3"/>
  <c r="GV421" i="3"/>
  <c r="GA421" i="3"/>
  <c r="EZ421" i="3"/>
  <c r="EE421" i="3"/>
  <c r="DD421" i="3"/>
  <c r="CI421" i="3"/>
  <c r="BH421" i="3"/>
  <c r="AM421" i="3"/>
  <c r="AA421" i="3"/>
  <c r="F421" i="3"/>
  <c r="KW420" i="3"/>
  <c r="KB420" i="3"/>
  <c r="JA420" i="3"/>
  <c r="IF420" i="3"/>
  <c r="HE420" i="3"/>
  <c r="GJ420" i="3"/>
  <c r="FI420" i="3"/>
  <c r="EN420" i="3"/>
  <c r="DM420" i="3"/>
  <c r="CR420" i="3"/>
  <c r="BQ420" i="3"/>
  <c r="AV420" i="3"/>
  <c r="O420" i="3"/>
  <c r="LF419" i="3"/>
  <c r="KK419" i="3"/>
  <c r="JJ419" i="3"/>
  <c r="IO419" i="3"/>
  <c r="HN419" i="3"/>
  <c r="GS419" i="3"/>
  <c r="FR419" i="3"/>
  <c r="EW419" i="3"/>
  <c r="DV419" i="3"/>
  <c r="DA419" i="3"/>
  <c r="BZ419" i="3"/>
  <c r="BE419" i="3"/>
  <c r="X419" i="3"/>
  <c r="LC418" i="3"/>
  <c r="KH418" i="3"/>
  <c r="JG418" i="3"/>
  <c r="IL418" i="3"/>
  <c r="HK418" i="3"/>
  <c r="GP418" i="3"/>
  <c r="FO418" i="3"/>
  <c r="ET418" i="3"/>
  <c r="DS418" i="3"/>
  <c r="CX418" i="3"/>
  <c r="BW418" i="3"/>
  <c r="BB418" i="3"/>
  <c r="U418" i="3"/>
  <c r="KW417" i="3"/>
  <c r="KB417" i="3"/>
  <c r="JA417" i="3"/>
  <c r="IF417" i="3"/>
  <c r="HE417" i="3"/>
  <c r="GJ417" i="3"/>
  <c r="FI417" i="3"/>
  <c r="EN417" i="3"/>
  <c r="DM417" i="3"/>
  <c r="CR417" i="3"/>
  <c r="BQ417" i="3"/>
  <c r="AV417" i="3"/>
  <c r="O417" i="3"/>
  <c r="LF416" i="3"/>
  <c r="KK416" i="3"/>
  <c r="JJ416" i="3"/>
  <c r="IO416" i="3"/>
  <c r="HN416" i="3"/>
  <c r="GS416" i="3"/>
  <c r="FR416" i="3"/>
  <c r="EW416" i="3"/>
  <c r="DV416" i="3"/>
  <c r="DA416" i="3"/>
  <c r="BZ416" i="3"/>
  <c r="BE416" i="3"/>
  <c r="X416" i="3"/>
  <c r="LC415" i="3"/>
  <c r="KH415" i="3"/>
  <c r="JG415" i="3"/>
  <c r="IL415" i="3"/>
  <c r="HK415" i="3"/>
  <c r="GP415" i="3"/>
  <c r="FO415" i="3"/>
  <c r="ET415" i="3"/>
  <c r="DS415" i="3"/>
  <c r="CX415" i="3"/>
  <c r="BW415" i="3"/>
  <c r="BB415" i="3"/>
  <c r="U415" i="3"/>
  <c r="KW414" i="3"/>
  <c r="KB414" i="3"/>
  <c r="JA414" i="3"/>
  <c r="IF414" i="3"/>
  <c r="HE414" i="3"/>
  <c r="GJ414" i="3"/>
  <c r="FI414" i="3"/>
  <c r="EN414" i="3"/>
  <c r="DM414" i="3"/>
  <c r="CR414" i="3"/>
  <c r="BQ414" i="3"/>
  <c r="AV414" i="3"/>
  <c r="O414" i="3"/>
  <c r="LF413" i="3"/>
  <c r="KE413" i="3"/>
  <c r="JJ413" i="3"/>
  <c r="II413" i="3"/>
  <c r="HN413" i="3"/>
  <c r="GM413" i="3"/>
  <c r="FR413" i="3"/>
  <c r="EQ413" i="3"/>
  <c r="DV413" i="3"/>
  <c r="CU413" i="3"/>
  <c r="BZ413" i="3"/>
  <c r="AY413" i="3"/>
  <c r="R413" i="3"/>
  <c r="LC412" i="3"/>
  <c r="KB412" i="3"/>
  <c r="JG412" i="3"/>
  <c r="IF412" i="3"/>
  <c r="HK412" i="3"/>
  <c r="GJ412" i="3"/>
  <c r="FO412" i="3"/>
  <c r="EN412" i="3"/>
  <c r="DS412" i="3"/>
  <c r="CR412" i="3"/>
  <c r="BW412" i="3"/>
  <c r="AV412" i="3"/>
  <c r="O412" i="3"/>
  <c r="LL411" i="3"/>
  <c r="KK411" i="3"/>
  <c r="JP411" i="3"/>
  <c r="IO411" i="3"/>
  <c r="HT411" i="3"/>
  <c r="GS411" i="3"/>
  <c r="FX411" i="3"/>
  <c r="EW411" i="3"/>
  <c r="EB411" i="3"/>
  <c r="DA411" i="3"/>
  <c r="CF411" i="3"/>
  <c r="BE411" i="3"/>
  <c r="X411" i="3"/>
  <c r="KT410" i="3"/>
  <c r="KN410" i="3"/>
  <c r="JY410" i="3"/>
  <c r="IX410" i="3"/>
  <c r="IR410" i="3"/>
  <c r="IC410" i="3"/>
  <c r="HB410" i="3"/>
  <c r="GV410" i="3"/>
  <c r="GG410" i="3"/>
  <c r="FF410" i="3"/>
  <c r="EZ410" i="3"/>
  <c r="EK410" i="3"/>
  <c r="DJ410" i="3"/>
  <c r="DD410" i="3"/>
  <c r="CO410" i="3"/>
  <c r="BN410" i="3"/>
  <c r="BH410" i="3"/>
  <c r="AS410" i="3"/>
  <c r="AG410" i="3"/>
  <c r="AA410" i="3"/>
  <c r="L410" i="3"/>
  <c r="LR409" i="3"/>
  <c r="KQ409" i="3"/>
  <c r="KK409" i="3"/>
  <c r="JV409" i="3"/>
  <c r="IU409" i="3"/>
  <c r="IO409" i="3"/>
  <c r="HZ409" i="3"/>
  <c r="GY409" i="3"/>
  <c r="GS409" i="3"/>
  <c r="GD409" i="3"/>
  <c r="FC409" i="3"/>
  <c r="EW409" i="3"/>
  <c r="EH409" i="3"/>
  <c r="DG409" i="3"/>
  <c r="DA409" i="3"/>
  <c r="CL409" i="3"/>
  <c r="BK409" i="3"/>
  <c r="BE409" i="3"/>
  <c r="AP409" i="3"/>
  <c r="AD409" i="3"/>
  <c r="X409" i="3"/>
  <c r="I409" i="3"/>
  <c r="LL408" i="3"/>
  <c r="KK408" i="3"/>
  <c r="KE408" i="3"/>
  <c r="JP408" i="3"/>
  <c r="IO408" i="3"/>
  <c r="II408" i="3"/>
  <c r="HT408" i="3"/>
  <c r="GS408" i="3"/>
  <c r="GM408" i="3"/>
  <c r="FX408" i="3"/>
  <c r="EW408" i="3"/>
  <c r="EQ408" i="3"/>
  <c r="EB408" i="3"/>
  <c r="DA408" i="3"/>
  <c r="CU408" i="3"/>
  <c r="CF408" i="3"/>
  <c r="BE408" i="3"/>
  <c r="AY408" i="3"/>
  <c r="X408" i="3"/>
  <c r="R408" i="3"/>
  <c r="KT407" i="3"/>
  <c r="KN407" i="3"/>
  <c r="JY407" i="3"/>
  <c r="IX407" i="3"/>
  <c r="IR407" i="3"/>
  <c r="IC407" i="3"/>
  <c r="HB407" i="3"/>
  <c r="GV407" i="3"/>
  <c r="GG407" i="3"/>
  <c r="FF407" i="3"/>
  <c r="EZ407" i="3"/>
  <c r="EK407" i="3"/>
  <c r="DJ407" i="3"/>
  <c r="DD407" i="3"/>
  <c r="CO407" i="3"/>
  <c r="BN407" i="3"/>
  <c r="BH407" i="3"/>
  <c r="AS407" i="3"/>
  <c r="AG407" i="3"/>
  <c r="AA407" i="3"/>
  <c r="L407" i="3"/>
  <c r="LR406" i="3"/>
  <c r="KQ406" i="3"/>
  <c r="KK406" i="3"/>
  <c r="JV406" i="3"/>
  <c r="IU406" i="3"/>
  <c r="IO406" i="3"/>
  <c r="HZ406" i="3"/>
  <c r="GY406" i="3"/>
  <c r="GS406" i="3"/>
  <c r="GD406" i="3"/>
  <c r="FC406" i="3"/>
  <c r="EW406" i="3"/>
  <c r="EH406" i="3"/>
  <c r="DG406" i="3"/>
  <c r="DA406" i="3"/>
  <c r="CL406" i="3"/>
  <c r="BK406" i="3"/>
  <c r="BE406" i="3"/>
  <c r="AP406" i="3"/>
  <c r="AD406" i="3"/>
  <c r="X406" i="3"/>
  <c r="I406" i="3"/>
  <c r="LL405" i="3"/>
  <c r="KK405" i="3"/>
  <c r="KE405" i="3"/>
  <c r="JP405" i="3"/>
  <c r="IO405" i="3"/>
  <c r="II405" i="3"/>
  <c r="HT405" i="3"/>
  <c r="GS405" i="3"/>
  <c r="GM405" i="3"/>
  <c r="FX405" i="3"/>
  <c r="EW405" i="3"/>
  <c r="EQ405" i="3"/>
  <c r="EB405" i="3"/>
  <c r="DA405" i="3"/>
  <c r="CU405" i="3"/>
  <c r="CF405" i="3"/>
  <c r="BE405" i="3"/>
  <c r="AY405" i="3"/>
  <c r="X405" i="3"/>
  <c r="R405" i="3"/>
  <c r="LO404" i="3"/>
  <c r="LI404" i="3"/>
  <c r="KT404" i="3"/>
  <c r="JS404" i="3"/>
  <c r="JM404" i="3"/>
  <c r="IX404" i="3"/>
  <c r="HW404" i="3"/>
  <c r="HQ404" i="3"/>
  <c r="HB404" i="3"/>
  <c r="GA404" i="3"/>
  <c r="FU404" i="3"/>
  <c r="FF404" i="3"/>
  <c r="EE404" i="3"/>
  <c r="DY404" i="3"/>
  <c r="DJ404" i="3"/>
  <c r="CI404" i="3"/>
  <c r="CC404" i="3"/>
  <c r="BN404" i="3"/>
  <c r="AM404" i="3"/>
  <c r="AG404" i="3"/>
  <c r="F404" i="3"/>
  <c r="LI403" i="3"/>
  <c r="LC403" i="3"/>
  <c r="KN403" i="3"/>
  <c r="JM403" i="3"/>
  <c r="JG403" i="3"/>
  <c r="IR403" i="3"/>
  <c r="HQ403" i="3"/>
  <c r="HK403" i="3"/>
  <c r="GV403" i="3"/>
  <c r="FU403" i="3"/>
  <c r="FO403" i="3"/>
  <c r="EZ403" i="3"/>
  <c r="DY403" i="3"/>
  <c r="DJ403" i="3"/>
  <c r="DD403" i="3"/>
  <c r="CO403" i="3"/>
  <c r="CI403" i="3"/>
  <c r="BN403" i="3"/>
  <c r="AV403" i="3"/>
  <c r="AM403" i="3"/>
  <c r="U403" i="3"/>
  <c r="LF402" i="3"/>
  <c r="KW402" i="3"/>
  <c r="KB402" i="3"/>
  <c r="JJ402" i="3"/>
  <c r="JA402" i="3"/>
  <c r="IF402" i="3"/>
  <c r="HN402" i="3"/>
  <c r="HE402" i="3"/>
  <c r="GJ402" i="3"/>
  <c r="FR402" i="3"/>
  <c r="FI402" i="3"/>
  <c r="EN402" i="3"/>
  <c r="DV402" i="3"/>
  <c r="DM402" i="3"/>
  <c r="CR402" i="3"/>
  <c r="BZ402" i="3"/>
  <c r="BQ402" i="3"/>
  <c r="AV402" i="3"/>
  <c r="O402" i="3"/>
  <c r="LF401" i="3"/>
  <c r="KN401" i="3"/>
  <c r="KE401" i="3"/>
  <c r="JJ401" i="3"/>
  <c r="IR401" i="3"/>
  <c r="II401" i="3"/>
  <c r="HN401" i="3"/>
  <c r="GV401" i="3"/>
  <c r="GM401" i="3"/>
  <c r="FR401" i="3"/>
  <c r="EZ401" i="3"/>
  <c r="EQ401" i="3"/>
  <c r="DV401" i="3"/>
  <c r="DD401" i="3"/>
  <c r="CU401" i="3"/>
  <c r="BZ401" i="3"/>
  <c r="BH401" i="3"/>
  <c r="AY401" i="3"/>
  <c r="AG401" i="3"/>
  <c r="O401" i="3"/>
  <c r="F401" i="3"/>
  <c r="LC400" i="3"/>
  <c r="KK400" i="3"/>
  <c r="KB400" i="3"/>
  <c r="JG400" i="3"/>
  <c r="IO400" i="3"/>
  <c r="IF400" i="3"/>
  <c r="HK400" i="3"/>
  <c r="GS400" i="3"/>
  <c r="GJ400" i="3"/>
  <c r="FO400" i="3"/>
  <c r="EW400" i="3"/>
  <c r="EN400" i="3"/>
  <c r="DS400" i="3"/>
  <c r="DA400" i="3"/>
  <c r="CR400" i="3"/>
  <c r="BW400" i="3"/>
  <c r="BE400" i="3"/>
  <c r="AV400" i="3"/>
  <c r="AA400" i="3"/>
  <c r="F400" i="3"/>
  <c r="LL399" i="3"/>
  <c r="KT399" i="3"/>
  <c r="KK399" i="3"/>
  <c r="JP399" i="3"/>
  <c r="IX399" i="3"/>
  <c r="IO399" i="3"/>
  <c r="HT399" i="3"/>
  <c r="HB399" i="3"/>
  <c r="GS399" i="3"/>
  <c r="FX399" i="3"/>
  <c r="FF399" i="3"/>
  <c r="EW399" i="3"/>
  <c r="EB399" i="3"/>
  <c r="DJ399" i="3"/>
  <c r="DA399" i="3"/>
  <c r="CF399" i="3"/>
  <c r="BN399" i="3"/>
  <c r="BE399" i="3"/>
  <c r="AG399" i="3"/>
  <c r="X399" i="3"/>
  <c r="LO398" i="3"/>
  <c r="KT398" i="3"/>
  <c r="KB398" i="3"/>
  <c r="JS398" i="3"/>
  <c r="IX398" i="3"/>
  <c r="IF398" i="3"/>
  <c r="HW398" i="3"/>
  <c r="HB398" i="3"/>
  <c r="GJ398" i="3"/>
  <c r="GA398" i="3"/>
  <c r="FF398" i="3"/>
  <c r="EN398" i="3"/>
  <c r="EE398" i="3"/>
  <c r="DJ398" i="3"/>
  <c r="CR398" i="3"/>
  <c r="CI398" i="3"/>
  <c r="BN398" i="3"/>
  <c r="AV398" i="3"/>
  <c r="AM398" i="3"/>
  <c r="U398" i="3"/>
  <c r="LF397" i="3"/>
  <c r="KW397" i="3"/>
  <c r="KB397" i="3"/>
  <c r="JJ397" i="3"/>
  <c r="JA397" i="3"/>
  <c r="IF397" i="3"/>
  <c r="HN397" i="3"/>
  <c r="HE397" i="3"/>
  <c r="GJ397" i="3"/>
  <c r="FR397" i="3"/>
  <c r="FI397" i="3"/>
  <c r="EN397" i="3"/>
  <c r="DV397" i="3"/>
  <c r="DM397" i="3"/>
  <c r="CR397" i="3"/>
  <c r="BZ397" i="3"/>
  <c r="BQ397" i="3"/>
  <c r="AV397" i="3"/>
  <c r="O397" i="3"/>
  <c r="LF396" i="3"/>
  <c r="KN396" i="3"/>
  <c r="KE396" i="3"/>
  <c r="JJ396" i="3"/>
  <c r="IR396" i="3"/>
  <c r="II396" i="3"/>
  <c r="HN396" i="3"/>
  <c r="GV396" i="3"/>
  <c r="GM396" i="3"/>
  <c r="FR396" i="3"/>
  <c r="EZ396" i="3"/>
  <c r="EQ396" i="3"/>
  <c r="DV396" i="3"/>
  <c r="DD396" i="3"/>
  <c r="CU396" i="3"/>
  <c r="BZ396" i="3"/>
  <c r="BH396" i="3"/>
  <c r="AY396" i="3"/>
  <c r="AG396" i="3"/>
  <c r="O396" i="3"/>
  <c r="F396" i="3"/>
  <c r="LR395" i="3"/>
  <c r="LI395" i="3"/>
  <c r="KN395" i="3"/>
  <c r="JV395" i="3"/>
  <c r="JM395" i="3"/>
  <c r="IR395" i="3"/>
  <c r="HZ395" i="3"/>
  <c r="HQ395" i="3"/>
  <c r="GV395" i="3"/>
  <c r="GD395" i="3"/>
  <c r="FU395" i="3"/>
  <c r="FL395" i="3"/>
  <c r="EW395" i="3"/>
  <c r="EN395" i="3"/>
  <c r="DY395" i="3"/>
  <c r="DP395" i="3"/>
  <c r="DA395" i="3"/>
  <c r="CR395" i="3"/>
  <c r="CC395" i="3"/>
  <c r="BT395" i="3"/>
  <c r="BE395" i="3"/>
  <c r="AV395" i="3"/>
  <c r="U394" i="3"/>
  <c r="L394" i="3"/>
  <c r="AD392" i="3"/>
  <c r="O392" i="3"/>
  <c r="F392" i="3"/>
  <c r="LI391" i="3"/>
  <c r="KZ391" i="3"/>
  <c r="KK391" i="3"/>
  <c r="KB391" i="3"/>
  <c r="JM391" i="3"/>
  <c r="JD391" i="3"/>
  <c r="IO391" i="3"/>
  <c r="IF391" i="3"/>
  <c r="HQ391" i="3"/>
  <c r="HH391" i="3"/>
  <c r="GS391" i="3"/>
  <c r="GJ391" i="3"/>
  <c r="FU391" i="3"/>
  <c r="FL391" i="3"/>
  <c r="EW391" i="3"/>
  <c r="EN391" i="3"/>
  <c r="DY391" i="3"/>
  <c r="DP391" i="3"/>
  <c r="DA391" i="3"/>
  <c r="CR391" i="3"/>
  <c r="CC391" i="3"/>
  <c r="BT391" i="3"/>
  <c r="BE391" i="3"/>
  <c r="AV391" i="3"/>
  <c r="BK390" i="3"/>
  <c r="BB390" i="3"/>
  <c r="AD390" i="3"/>
  <c r="U390" i="3"/>
  <c r="LF389" i="3"/>
  <c r="KN389" i="3"/>
  <c r="KE389" i="3"/>
  <c r="JJ389" i="3"/>
  <c r="IR389" i="3"/>
  <c r="II389" i="3"/>
  <c r="HN389" i="3"/>
  <c r="GV389" i="3"/>
  <c r="GM389" i="3"/>
  <c r="FR389" i="3"/>
  <c r="EZ389" i="3"/>
  <c r="EQ389" i="3"/>
  <c r="DV389" i="3"/>
  <c r="DD389" i="3"/>
  <c r="CU389" i="3"/>
  <c r="BZ389" i="3"/>
  <c r="BH389" i="3"/>
  <c r="AY389" i="3"/>
  <c r="AG389" i="3"/>
  <c r="U389" i="3"/>
  <c r="O389" i="3"/>
  <c r="LF388" i="3"/>
  <c r="KE388" i="3"/>
  <c r="JY388" i="3"/>
  <c r="JJ388" i="3"/>
  <c r="II388" i="3"/>
  <c r="IC388" i="3"/>
  <c r="HN388" i="3"/>
  <c r="GM388" i="3"/>
  <c r="GG388" i="3"/>
  <c r="FR388" i="3"/>
  <c r="EW388" i="3"/>
  <c r="EQ388" i="3"/>
  <c r="U388" i="3"/>
  <c r="L388" i="3"/>
  <c r="U387" i="3"/>
  <c r="KZ386" i="3"/>
  <c r="KT386" i="3"/>
  <c r="KE386" i="3"/>
  <c r="JD386" i="3"/>
  <c r="IX386" i="3"/>
  <c r="II386" i="3"/>
  <c r="HH386" i="3"/>
  <c r="HB386" i="3"/>
  <c r="GM386" i="3"/>
  <c r="FL386" i="3"/>
  <c r="FF386" i="3"/>
  <c r="EQ386" i="3"/>
  <c r="DP386" i="3"/>
  <c r="DJ386" i="3"/>
  <c r="CU386" i="3"/>
  <c r="BT386" i="3"/>
  <c r="BN386" i="3"/>
  <c r="AY386" i="3"/>
  <c r="AA386" i="3"/>
  <c r="U386" i="3"/>
  <c r="F386" i="3"/>
  <c r="KW385" i="3"/>
  <c r="KQ385" i="3"/>
  <c r="KB385" i="3"/>
  <c r="JA385" i="3"/>
  <c r="IU385" i="3"/>
  <c r="IF385" i="3"/>
  <c r="HE385" i="3"/>
  <c r="GY385" i="3"/>
  <c r="GJ385" i="3"/>
  <c r="FI385" i="3"/>
  <c r="FC385" i="3"/>
  <c r="EN385" i="3"/>
  <c r="DM385" i="3"/>
  <c r="DG385" i="3"/>
  <c r="CR385" i="3"/>
  <c r="BQ385" i="3"/>
  <c r="BK385" i="3"/>
  <c r="AV385" i="3"/>
  <c r="AA385" i="3"/>
  <c r="LR384" i="3"/>
  <c r="KQ384" i="3"/>
  <c r="KK384" i="3"/>
  <c r="JV384" i="3"/>
  <c r="IU384" i="3"/>
  <c r="IO384" i="3"/>
  <c r="HZ384" i="3"/>
  <c r="GY384" i="3"/>
  <c r="GS384" i="3"/>
  <c r="GD384" i="3"/>
  <c r="FC384" i="3"/>
  <c r="EW384" i="3"/>
  <c r="EH384" i="3"/>
  <c r="DG384" i="3"/>
  <c r="DA384" i="3"/>
  <c r="CL384" i="3"/>
  <c r="BK384" i="3"/>
  <c r="BE384" i="3"/>
  <c r="AP384" i="3"/>
  <c r="AD384" i="3"/>
  <c r="X384" i="3"/>
  <c r="I384" i="3"/>
  <c r="LL383" i="3"/>
  <c r="KK383" i="3"/>
  <c r="KE383" i="3"/>
  <c r="JP383" i="3"/>
  <c r="IO383" i="3"/>
  <c r="II383" i="3"/>
  <c r="HT383" i="3"/>
  <c r="GS383" i="3"/>
  <c r="GM383" i="3"/>
  <c r="FX383" i="3"/>
  <c r="EW383" i="3"/>
  <c r="EQ383" i="3"/>
  <c r="EB383" i="3"/>
  <c r="DA383" i="3"/>
  <c r="CU383" i="3"/>
  <c r="CF383" i="3"/>
  <c r="BE383" i="3"/>
  <c r="AY383" i="3"/>
  <c r="AD383" i="3"/>
  <c r="O383" i="3"/>
  <c r="LF382" i="3"/>
  <c r="JD382" i="3"/>
  <c r="IU382" i="3"/>
  <c r="IO382" i="3"/>
  <c r="HZ382" i="3"/>
  <c r="HQ382" i="3"/>
  <c r="HK382" i="3"/>
  <c r="GJ382" i="3"/>
  <c r="FF382" i="3"/>
  <c r="EK382" i="3"/>
  <c r="BT382" i="3"/>
  <c r="BK382" i="3"/>
  <c r="BE382" i="3"/>
  <c r="AP382" i="3"/>
  <c r="U382" i="3"/>
  <c r="LL381" i="3"/>
  <c r="LC381" i="3"/>
  <c r="KW381" i="3"/>
  <c r="JV381" i="3"/>
  <c r="IR381" i="3"/>
  <c r="HW381" i="3"/>
  <c r="HH381" i="3"/>
  <c r="GV381" i="3"/>
  <c r="GP381" i="3"/>
  <c r="GG381" i="3"/>
  <c r="GA381" i="3"/>
  <c r="FL381" i="3"/>
  <c r="EZ381" i="3"/>
  <c r="ET381" i="3"/>
  <c r="EK381" i="3"/>
  <c r="EE381" i="3"/>
  <c r="DP381" i="3"/>
  <c r="DD381" i="3"/>
  <c r="CX381" i="3"/>
  <c r="CO381" i="3"/>
  <c r="CI381" i="3"/>
  <c r="BT381" i="3"/>
  <c r="BH381" i="3"/>
  <c r="BB381" i="3"/>
  <c r="AS381" i="3"/>
  <c r="AM381" i="3"/>
  <c r="AA381" i="3"/>
  <c r="O381" i="3"/>
  <c r="I381" i="3"/>
  <c r="LL380" i="3"/>
  <c r="LC380" i="3"/>
  <c r="KW380" i="3"/>
  <c r="JP380" i="3"/>
  <c r="JG380" i="3"/>
  <c r="IL380" i="3"/>
  <c r="HT380" i="3"/>
  <c r="HK380" i="3"/>
  <c r="GP380" i="3"/>
  <c r="FX380" i="3"/>
  <c r="FO380" i="3"/>
  <c r="ET380" i="3"/>
  <c r="EB380" i="3"/>
  <c r="DS380" i="3"/>
  <c r="CX380" i="3"/>
  <c r="CF380" i="3"/>
  <c r="BW380" i="3"/>
  <c r="BB380" i="3"/>
  <c r="AD380" i="3"/>
  <c r="I380" i="3"/>
  <c r="LL379" i="3"/>
  <c r="KT379" i="3"/>
  <c r="KK379" i="3"/>
  <c r="JP379" i="3"/>
  <c r="IX379" i="3"/>
  <c r="IO379" i="3"/>
  <c r="HT379" i="3"/>
  <c r="HB379" i="3"/>
  <c r="GS379" i="3"/>
  <c r="FX379" i="3"/>
  <c r="FF379" i="3"/>
  <c r="EW379" i="3"/>
  <c r="EB379" i="3"/>
  <c r="DJ379" i="3"/>
  <c r="DA379" i="3"/>
  <c r="CF379" i="3"/>
  <c r="BN379" i="3"/>
  <c r="BE379" i="3"/>
  <c r="AG379" i="3"/>
  <c r="X379" i="3"/>
  <c r="LO378" i="3"/>
  <c r="KT378" i="3"/>
  <c r="KB378" i="3"/>
  <c r="JS378" i="3"/>
  <c r="IX378" i="3"/>
  <c r="IF378" i="3"/>
  <c r="HW378" i="3"/>
  <c r="HB378" i="3"/>
  <c r="GJ378" i="3"/>
  <c r="GA378" i="3"/>
  <c r="FF378" i="3"/>
  <c r="EN378" i="3"/>
  <c r="EE378" i="3"/>
  <c r="DJ378" i="3"/>
  <c r="CR378" i="3"/>
  <c r="CI378" i="3"/>
  <c r="BN378" i="3"/>
  <c r="AV378" i="3"/>
  <c r="AM378" i="3"/>
  <c r="U378" i="3"/>
  <c r="LF377" i="3"/>
  <c r="KW377" i="3"/>
  <c r="KB377" i="3"/>
  <c r="JJ377" i="3"/>
  <c r="JA377" i="3"/>
  <c r="IF377" i="3"/>
  <c r="HN377" i="3"/>
  <c r="HE377" i="3"/>
  <c r="GJ377" i="3"/>
  <c r="FR377" i="3"/>
  <c r="FI377" i="3"/>
  <c r="DV377" i="3"/>
  <c r="DM377" i="3"/>
  <c r="BZ377" i="3"/>
  <c r="BQ377" i="3"/>
  <c r="KN376" i="3"/>
  <c r="KE376" i="3"/>
  <c r="IR376" i="3"/>
  <c r="II376" i="3"/>
  <c r="GV376" i="3"/>
  <c r="GM376" i="3"/>
  <c r="EZ376" i="3"/>
  <c r="EQ376" i="3"/>
  <c r="DD376" i="3"/>
  <c r="CU376" i="3"/>
  <c r="BH376" i="3"/>
  <c r="AY376" i="3"/>
  <c r="O376" i="3"/>
  <c r="F376" i="3"/>
  <c r="LR375" i="3"/>
  <c r="LI375" i="3"/>
  <c r="JV375" i="3"/>
  <c r="JM375" i="3"/>
  <c r="HZ375" i="3"/>
  <c r="HQ375" i="3"/>
  <c r="GD375" i="3"/>
  <c r="FU375" i="3"/>
  <c r="EH375" i="3"/>
  <c r="DY375" i="3"/>
  <c r="CL375" i="3"/>
  <c r="CC375" i="3"/>
  <c r="AP375" i="3"/>
  <c r="I375" i="3"/>
  <c r="KZ374" i="3"/>
  <c r="KQ374" i="3"/>
  <c r="JD374" i="3"/>
  <c r="IU374" i="3"/>
  <c r="HH374" i="3"/>
  <c r="GY374" i="3"/>
  <c r="FL374" i="3"/>
  <c r="FC374" i="3"/>
  <c r="DP374" i="3"/>
  <c r="DG374" i="3"/>
  <c r="BT374" i="3"/>
  <c r="BK374" i="3"/>
  <c r="AA374" i="3"/>
  <c r="R374" i="3"/>
  <c r="KH373" i="3"/>
  <c r="JY373" i="3"/>
  <c r="IL373" i="3"/>
  <c r="IC373" i="3"/>
  <c r="GP373" i="3"/>
  <c r="GG373" i="3"/>
  <c r="ET373" i="3"/>
  <c r="EK373" i="3"/>
  <c r="CX373" i="3"/>
  <c r="CO373" i="3"/>
  <c r="BT373" i="3"/>
  <c r="BB373" i="3"/>
  <c r="AS373" i="3"/>
  <c r="U373" i="3"/>
  <c r="L373" i="3"/>
  <c r="LL372" i="3"/>
  <c r="LC372" i="3"/>
  <c r="KH372" i="3"/>
  <c r="JP372" i="3"/>
  <c r="JG372" i="3"/>
  <c r="IL372" i="3"/>
  <c r="HT372" i="3"/>
  <c r="HK372" i="3"/>
  <c r="GP372" i="3"/>
  <c r="FX372" i="3"/>
  <c r="FO372" i="3"/>
  <c r="ET372" i="3"/>
  <c r="EB372" i="3"/>
  <c r="DS372" i="3"/>
  <c r="CX372" i="3"/>
  <c r="CF372" i="3"/>
  <c r="BW372" i="3"/>
  <c r="BB372" i="3"/>
  <c r="AD372" i="3"/>
  <c r="I372" i="3"/>
  <c r="LL371" i="3"/>
  <c r="KT371" i="3"/>
  <c r="KK371" i="3"/>
  <c r="JP371" i="3"/>
  <c r="IX371" i="3"/>
  <c r="IO371" i="3"/>
  <c r="HT371" i="3"/>
  <c r="HB371" i="3"/>
  <c r="GS371" i="3"/>
  <c r="FX371" i="3"/>
  <c r="FF371" i="3"/>
  <c r="EW371" i="3"/>
  <c r="EB371" i="3"/>
  <c r="DJ371" i="3"/>
  <c r="DA371" i="3"/>
  <c r="CF371" i="3"/>
  <c r="BN371" i="3"/>
  <c r="BE371" i="3"/>
  <c r="AG371" i="3"/>
  <c r="X371" i="3"/>
  <c r="LO370" i="3"/>
  <c r="KT370" i="3"/>
  <c r="KB370" i="3"/>
  <c r="JG370" i="3"/>
  <c r="IL370" i="3"/>
  <c r="AY425" i="3"/>
  <c r="AS425" i="3"/>
  <c r="R425" i="3"/>
  <c r="L425" i="3"/>
  <c r="LR424" i="3"/>
  <c r="LC424" i="3"/>
  <c r="KB424" i="3"/>
  <c r="JV424" i="3"/>
  <c r="JG424" i="3"/>
  <c r="IF424" i="3"/>
  <c r="HZ424" i="3"/>
  <c r="HK424" i="3"/>
  <c r="GJ424" i="3"/>
  <c r="GD424" i="3"/>
  <c r="FO424" i="3"/>
  <c r="EN424" i="3"/>
  <c r="EH424" i="3"/>
  <c r="DS424" i="3"/>
  <c r="CR424" i="3"/>
  <c r="CL424" i="3"/>
  <c r="BW424" i="3"/>
  <c r="AV424" i="3"/>
  <c r="AP424" i="3"/>
  <c r="O424" i="3"/>
  <c r="I424" i="3"/>
  <c r="LL423" i="3"/>
  <c r="KK423" i="3"/>
  <c r="KE423" i="3"/>
  <c r="JP423" i="3"/>
  <c r="IO423" i="3"/>
  <c r="II423" i="3"/>
  <c r="HT423" i="3"/>
  <c r="GS423" i="3"/>
  <c r="GM423" i="3"/>
  <c r="FX423" i="3"/>
  <c r="EW423" i="3"/>
  <c r="EQ423" i="3"/>
  <c r="EB423" i="3"/>
  <c r="DA423" i="3"/>
  <c r="CU423" i="3"/>
  <c r="CF423" i="3"/>
  <c r="BE423" i="3"/>
  <c r="AY423" i="3"/>
  <c r="X423" i="3"/>
  <c r="R423" i="3"/>
  <c r="KT422" i="3"/>
  <c r="KN422" i="3"/>
  <c r="JY422" i="3"/>
  <c r="IX422" i="3"/>
  <c r="IR422" i="3"/>
  <c r="IC422" i="3"/>
  <c r="HB422" i="3"/>
  <c r="GV422" i="3"/>
  <c r="GG422" i="3"/>
  <c r="FF422" i="3"/>
  <c r="EZ422" i="3"/>
  <c r="EK422" i="3"/>
  <c r="DJ422" i="3"/>
  <c r="DD422" i="3"/>
  <c r="CO422" i="3"/>
  <c r="BN422" i="3"/>
  <c r="BH422" i="3"/>
  <c r="AS422" i="3"/>
  <c r="AG422" i="3"/>
  <c r="AA422" i="3"/>
  <c r="L422" i="3"/>
  <c r="LR421" i="3"/>
  <c r="LC421" i="3"/>
  <c r="KB421" i="3"/>
  <c r="JV421" i="3"/>
  <c r="JG421" i="3"/>
  <c r="IF421" i="3"/>
  <c r="HZ421" i="3"/>
  <c r="HK421" i="3"/>
  <c r="GJ421" i="3"/>
  <c r="GD421" i="3"/>
  <c r="FO421" i="3"/>
  <c r="EN421" i="3"/>
  <c r="EH421" i="3"/>
  <c r="DS421" i="3"/>
  <c r="CR421" i="3"/>
  <c r="CL421" i="3"/>
  <c r="BW421" i="3"/>
  <c r="AV421" i="3"/>
  <c r="AP421" i="3"/>
  <c r="O421" i="3"/>
  <c r="I421" i="3"/>
  <c r="LL420" i="3"/>
  <c r="KK420" i="3"/>
  <c r="KE420" i="3"/>
  <c r="JP420" i="3"/>
  <c r="IO420" i="3"/>
  <c r="II420" i="3"/>
  <c r="HT420" i="3"/>
  <c r="GS420" i="3"/>
  <c r="GM420" i="3"/>
  <c r="FX420" i="3"/>
  <c r="EW420" i="3"/>
  <c r="EQ420" i="3"/>
  <c r="EB420" i="3"/>
  <c r="DA420" i="3"/>
  <c r="CU420" i="3"/>
  <c r="CF420" i="3"/>
  <c r="BE420" i="3"/>
  <c r="AY420" i="3"/>
  <c r="X420" i="3"/>
  <c r="R420" i="3"/>
  <c r="KT419" i="3"/>
  <c r="KN419" i="3"/>
  <c r="JY419" i="3"/>
  <c r="IX419" i="3"/>
  <c r="IR419" i="3"/>
  <c r="IC419" i="3"/>
  <c r="HB419" i="3"/>
  <c r="GV419" i="3"/>
  <c r="GG419" i="3"/>
  <c r="FF419" i="3"/>
  <c r="EZ419" i="3"/>
  <c r="EK419" i="3"/>
  <c r="DJ419" i="3"/>
  <c r="DD419" i="3"/>
  <c r="CO419" i="3"/>
  <c r="BN419" i="3"/>
  <c r="BH419" i="3"/>
  <c r="AS419" i="3"/>
  <c r="AG419" i="3"/>
  <c r="AA419" i="3"/>
  <c r="L419" i="3"/>
  <c r="LR418" i="3"/>
  <c r="KQ418" i="3"/>
  <c r="KK418" i="3"/>
  <c r="JV418" i="3"/>
  <c r="IU418" i="3"/>
  <c r="IO418" i="3"/>
  <c r="HZ418" i="3"/>
  <c r="GY418" i="3"/>
  <c r="GS418" i="3"/>
  <c r="GD418" i="3"/>
  <c r="FC418" i="3"/>
  <c r="EW418" i="3"/>
  <c r="EH418" i="3"/>
  <c r="DG418" i="3"/>
  <c r="DA418" i="3"/>
  <c r="CL418" i="3"/>
  <c r="BK418" i="3"/>
  <c r="BE418" i="3"/>
  <c r="AP418" i="3"/>
  <c r="AD418" i="3"/>
  <c r="X418" i="3"/>
  <c r="I418" i="3"/>
  <c r="LL417" i="3"/>
  <c r="KK417" i="3"/>
  <c r="KE417" i="3"/>
  <c r="JP417" i="3"/>
  <c r="IO417" i="3"/>
  <c r="II417" i="3"/>
  <c r="HT417" i="3"/>
  <c r="GS417" i="3"/>
  <c r="GM417" i="3"/>
  <c r="FX417" i="3"/>
  <c r="EW417" i="3"/>
  <c r="EQ417" i="3"/>
  <c r="EB417" i="3"/>
  <c r="DA417" i="3"/>
  <c r="CU417" i="3"/>
  <c r="CF417" i="3"/>
  <c r="BE417" i="3"/>
  <c r="AY417" i="3"/>
  <c r="X417" i="3"/>
  <c r="R417" i="3"/>
  <c r="KT416" i="3"/>
  <c r="KN416" i="3"/>
  <c r="JY416" i="3"/>
  <c r="IX416" i="3"/>
  <c r="IR416" i="3"/>
  <c r="IC416" i="3"/>
  <c r="HB416" i="3"/>
  <c r="GV416" i="3"/>
  <c r="GG416" i="3"/>
  <c r="FF416" i="3"/>
  <c r="EZ416" i="3"/>
  <c r="EK416" i="3"/>
  <c r="DJ416" i="3"/>
  <c r="DD416" i="3"/>
  <c r="CO416" i="3"/>
  <c r="BN416" i="3"/>
  <c r="BH416" i="3"/>
  <c r="AS416" i="3"/>
  <c r="AG416" i="3"/>
  <c r="AA416" i="3"/>
  <c r="L416" i="3"/>
  <c r="LR415" i="3"/>
  <c r="KQ415" i="3"/>
  <c r="KK415" i="3"/>
  <c r="JV415" i="3"/>
  <c r="IU415" i="3"/>
  <c r="IO415" i="3"/>
  <c r="HZ415" i="3"/>
  <c r="GY415" i="3"/>
  <c r="GS415" i="3"/>
  <c r="GD415" i="3"/>
  <c r="FC415" i="3"/>
  <c r="EW415" i="3"/>
  <c r="EH415" i="3"/>
  <c r="DG415" i="3"/>
  <c r="DA415" i="3"/>
  <c r="CL415" i="3"/>
  <c r="BK415" i="3"/>
  <c r="BE415" i="3"/>
  <c r="AP415" i="3"/>
  <c r="AD415" i="3"/>
  <c r="X415" i="3"/>
  <c r="I415" i="3"/>
  <c r="LL414" i="3"/>
  <c r="KK414" i="3"/>
  <c r="KE414" i="3"/>
  <c r="JP414" i="3"/>
  <c r="IO414" i="3"/>
  <c r="II414" i="3"/>
  <c r="HT414" i="3"/>
  <c r="GS414" i="3"/>
  <c r="GM414" i="3"/>
  <c r="FX414" i="3"/>
  <c r="EW414" i="3"/>
  <c r="EQ414" i="3"/>
  <c r="EB414" i="3"/>
  <c r="DA414" i="3"/>
  <c r="CU414" i="3"/>
  <c r="CF414" i="3"/>
  <c r="BE414" i="3"/>
  <c r="AY414" i="3"/>
  <c r="X414" i="3"/>
  <c r="R414" i="3"/>
  <c r="LO413" i="3"/>
  <c r="LI413" i="3"/>
  <c r="KT413" i="3"/>
  <c r="JS413" i="3"/>
  <c r="JM413" i="3"/>
  <c r="IX413" i="3"/>
  <c r="HW413" i="3"/>
  <c r="HQ413" i="3"/>
  <c r="HB413" i="3"/>
  <c r="GA413" i="3"/>
  <c r="FU413" i="3"/>
  <c r="FF413" i="3"/>
  <c r="EE413" i="3"/>
  <c r="DY413" i="3"/>
  <c r="DJ413" i="3"/>
  <c r="CI413" i="3"/>
  <c r="CC413" i="3"/>
  <c r="BN413" i="3"/>
  <c r="AM413" i="3"/>
  <c r="AG413" i="3"/>
  <c r="F413" i="3"/>
  <c r="LL412" i="3"/>
  <c r="LF412" i="3"/>
  <c r="KQ412" i="3"/>
  <c r="JP412" i="3"/>
  <c r="JJ412" i="3"/>
  <c r="IU412" i="3"/>
  <c r="HT412" i="3"/>
  <c r="HN412" i="3"/>
  <c r="GY412" i="3"/>
  <c r="FX412" i="3"/>
  <c r="FR412" i="3"/>
  <c r="FC412" i="3"/>
  <c r="EB412" i="3"/>
  <c r="DV412" i="3"/>
  <c r="DG412" i="3"/>
  <c r="CF412" i="3"/>
  <c r="BZ412" i="3"/>
  <c r="BK412" i="3"/>
  <c r="AD412" i="3"/>
  <c r="LO411" i="3"/>
  <c r="KZ411" i="3"/>
  <c r="JY411" i="3"/>
  <c r="JS411" i="3"/>
  <c r="JD411" i="3"/>
  <c r="IC411" i="3"/>
  <c r="HW411" i="3"/>
  <c r="HH411" i="3"/>
  <c r="GG411" i="3"/>
  <c r="FL411" i="3"/>
  <c r="EK411" i="3"/>
  <c r="DP411" i="3"/>
  <c r="CO411" i="3"/>
  <c r="BT411" i="3"/>
  <c r="AS411" i="3"/>
  <c r="L411" i="3"/>
  <c r="LI410" i="3"/>
  <c r="LO423" i="3"/>
  <c r="JS423" i="3"/>
  <c r="HW423" i="3"/>
  <c r="GA423" i="3"/>
  <c r="EE423" i="3"/>
  <c r="CI423" i="3"/>
  <c r="KB422" i="3"/>
  <c r="IF422" i="3"/>
  <c r="GJ422" i="3"/>
  <c r="EN422" i="3"/>
  <c r="CR422" i="3"/>
  <c r="AV422" i="3"/>
  <c r="O422" i="3"/>
  <c r="LF421" i="3"/>
  <c r="JJ421" i="3"/>
  <c r="HN421" i="3"/>
  <c r="FR421" i="3"/>
  <c r="DV421" i="3"/>
  <c r="BZ421" i="3"/>
  <c r="LO420" i="3"/>
  <c r="JS420" i="3"/>
  <c r="HW420" i="3"/>
  <c r="GA420" i="3"/>
  <c r="EE420" i="3"/>
  <c r="CI420" i="3"/>
  <c r="KB419" i="3"/>
  <c r="IF419" i="3"/>
  <c r="GJ419" i="3"/>
  <c r="EN419" i="3"/>
  <c r="CR419" i="3"/>
  <c r="AV419" i="3"/>
  <c r="O419" i="3"/>
  <c r="JY418" i="3"/>
  <c r="IC418" i="3"/>
  <c r="GG418" i="3"/>
  <c r="EK418" i="3"/>
  <c r="CO418" i="3"/>
  <c r="AS418" i="3"/>
  <c r="L418" i="3"/>
  <c r="LO417" i="3"/>
  <c r="JS417" i="3"/>
  <c r="HW417" i="3"/>
  <c r="GA417" i="3"/>
  <c r="EE417" i="3"/>
  <c r="CI417" i="3"/>
  <c r="KB416" i="3"/>
  <c r="IF416" i="3"/>
  <c r="GJ416" i="3"/>
  <c r="EN416" i="3"/>
  <c r="CR416" i="3"/>
  <c r="AV416" i="3"/>
  <c r="O416" i="3"/>
  <c r="JY415" i="3"/>
  <c r="IC415" i="3"/>
  <c r="GG415" i="3"/>
  <c r="EK415" i="3"/>
  <c r="CO415" i="3"/>
  <c r="AS415" i="3"/>
  <c r="L415" i="3"/>
  <c r="LO414" i="3"/>
  <c r="JS414" i="3"/>
  <c r="HW414" i="3"/>
  <c r="GA414" i="3"/>
  <c r="EE414" i="3"/>
  <c r="CI414" i="3"/>
  <c r="KW413" i="3"/>
  <c r="JA413" i="3"/>
  <c r="HE413" i="3"/>
  <c r="FI413" i="3"/>
  <c r="DM413" i="3"/>
  <c r="BQ413" i="3"/>
  <c r="KT412" i="3"/>
  <c r="IX412" i="3"/>
  <c r="HB412" i="3"/>
  <c r="FF412" i="3"/>
  <c r="DJ412" i="3"/>
  <c r="BN412" i="3"/>
  <c r="AG412" i="3"/>
  <c r="LC411" i="3"/>
  <c r="JG411" i="3"/>
  <c r="HQ411" i="3"/>
  <c r="HK411" i="3"/>
  <c r="GV411" i="3"/>
  <c r="FU411" i="3"/>
  <c r="FO411" i="3"/>
  <c r="EZ411" i="3"/>
  <c r="DY411" i="3"/>
  <c r="DS411" i="3"/>
  <c r="DD411" i="3"/>
  <c r="CC411" i="3"/>
  <c r="BW411" i="3"/>
  <c r="BH411" i="3"/>
  <c r="AA411" i="3"/>
  <c r="LR410" i="3"/>
  <c r="LL410" i="3"/>
  <c r="KW410" i="3"/>
  <c r="JV410" i="3"/>
  <c r="JP410" i="3"/>
  <c r="JA410" i="3"/>
  <c r="HZ410" i="3"/>
  <c r="HT410" i="3"/>
  <c r="HE410" i="3"/>
  <c r="GD410" i="3"/>
  <c r="FX410" i="3"/>
  <c r="FI410" i="3"/>
  <c r="EH410" i="3"/>
  <c r="EB410" i="3"/>
  <c r="DM410" i="3"/>
  <c r="CL410" i="3"/>
  <c r="CF410" i="3"/>
  <c r="BQ410" i="3"/>
  <c r="AP410" i="3"/>
  <c r="I410" i="3"/>
  <c r="LO409" i="3"/>
  <c r="LI409" i="3"/>
  <c r="KT409" i="3"/>
  <c r="JS409" i="3"/>
  <c r="JM409" i="3"/>
  <c r="IX409" i="3"/>
  <c r="HW409" i="3"/>
  <c r="HQ409" i="3"/>
  <c r="HB409" i="3"/>
  <c r="GA409" i="3"/>
  <c r="FU409" i="3"/>
  <c r="FF409" i="3"/>
  <c r="EE409" i="3"/>
  <c r="DY409" i="3"/>
  <c r="DJ409" i="3"/>
  <c r="CI409" i="3"/>
  <c r="CC409" i="3"/>
  <c r="BN409" i="3"/>
  <c r="AM409" i="3"/>
  <c r="AG409" i="3"/>
  <c r="F409" i="3"/>
  <c r="LI408" i="3"/>
  <c r="LC408" i="3"/>
  <c r="KN408" i="3"/>
  <c r="JM408" i="3"/>
  <c r="JG408" i="3"/>
  <c r="IR408" i="3"/>
  <c r="HQ408" i="3"/>
  <c r="HK408" i="3"/>
  <c r="GV408" i="3"/>
  <c r="FU408" i="3"/>
  <c r="FO408" i="3"/>
  <c r="EZ408" i="3"/>
  <c r="DY408" i="3"/>
  <c r="DS408" i="3"/>
  <c r="DD408" i="3"/>
  <c r="CC408" i="3"/>
  <c r="BW408" i="3"/>
  <c r="BH408" i="3"/>
  <c r="AA408" i="3"/>
  <c r="LR407" i="3"/>
  <c r="LL407" i="3"/>
  <c r="KW407" i="3"/>
  <c r="JV407" i="3"/>
  <c r="JP407" i="3"/>
  <c r="JA407" i="3"/>
  <c r="HZ407" i="3"/>
  <c r="HT407" i="3"/>
  <c r="HE407" i="3"/>
  <c r="GD407" i="3"/>
  <c r="FX407" i="3"/>
  <c r="FI407" i="3"/>
  <c r="EH407" i="3"/>
  <c r="EB407" i="3"/>
  <c r="DM407" i="3"/>
  <c r="CL407" i="3"/>
  <c r="CF407" i="3"/>
  <c r="BQ407" i="3"/>
  <c r="AP407" i="3"/>
  <c r="I407" i="3"/>
  <c r="LO406" i="3"/>
  <c r="LI406" i="3"/>
  <c r="KT406" i="3"/>
  <c r="JS406" i="3"/>
  <c r="JM406" i="3"/>
  <c r="IX406" i="3"/>
  <c r="HW406" i="3"/>
  <c r="HQ406" i="3"/>
  <c r="HB406" i="3"/>
  <c r="GA406" i="3"/>
  <c r="FU406" i="3"/>
  <c r="FF406" i="3"/>
  <c r="EE406" i="3"/>
  <c r="DY406" i="3"/>
  <c r="DJ406" i="3"/>
  <c r="CI406" i="3"/>
  <c r="CC406" i="3"/>
  <c r="BN406" i="3"/>
  <c r="AM406" i="3"/>
  <c r="AG406" i="3"/>
  <c r="F406" i="3"/>
  <c r="LI405" i="3"/>
  <c r="LC405" i="3"/>
  <c r="KN405" i="3"/>
  <c r="JM405" i="3"/>
  <c r="JG405" i="3"/>
  <c r="IR405" i="3"/>
  <c r="HQ405" i="3"/>
  <c r="HK405" i="3"/>
  <c r="GV405" i="3"/>
  <c r="FU405" i="3"/>
  <c r="FO405" i="3"/>
  <c r="EZ405" i="3"/>
  <c r="DY405" i="3"/>
  <c r="DS405" i="3"/>
  <c r="DD405" i="3"/>
  <c r="CC405" i="3"/>
  <c r="BW405" i="3"/>
  <c r="BH405" i="3"/>
  <c r="AA405" i="3"/>
  <c r="LR404" i="3"/>
  <c r="KQ404" i="3"/>
  <c r="KK404" i="3"/>
  <c r="JV404" i="3"/>
  <c r="IU404" i="3"/>
  <c r="IO404" i="3"/>
  <c r="HZ404" i="3"/>
  <c r="GY404" i="3"/>
  <c r="GS404" i="3"/>
  <c r="GD404" i="3"/>
  <c r="FC404" i="3"/>
  <c r="EW404" i="3"/>
  <c r="EH404" i="3"/>
  <c r="DG404" i="3"/>
  <c r="DA404" i="3"/>
  <c r="CL404" i="3"/>
  <c r="BK404" i="3"/>
  <c r="BE404" i="3"/>
  <c r="AP404" i="3"/>
  <c r="AD404" i="3"/>
  <c r="X404" i="3"/>
  <c r="I404" i="3"/>
  <c r="LL403" i="3"/>
  <c r="KK403" i="3"/>
  <c r="KE403" i="3"/>
  <c r="JP403" i="3"/>
  <c r="IO403" i="3"/>
  <c r="II403" i="3"/>
  <c r="HT403" i="3"/>
  <c r="GS403" i="3"/>
  <c r="GM403" i="3"/>
  <c r="FX403" i="3"/>
  <c r="EW403" i="3"/>
  <c r="EQ403" i="3"/>
  <c r="EB403" i="3"/>
  <c r="DM403" i="3"/>
  <c r="CL403" i="3"/>
  <c r="BT403" i="3"/>
  <c r="BK403" i="3"/>
  <c r="AP403" i="3"/>
  <c r="AA403" i="3"/>
  <c r="R403" i="3"/>
  <c r="KZ402" i="3"/>
  <c r="KH402" i="3"/>
  <c r="JY402" i="3"/>
  <c r="JD402" i="3"/>
  <c r="IL402" i="3"/>
  <c r="IC402" i="3"/>
  <c r="HH402" i="3"/>
  <c r="GP402" i="3"/>
  <c r="GG402" i="3"/>
  <c r="FL402" i="3"/>
  <c r="ET402" i="3"/>
  <c r="EK402" i="3"/>
  <c r="DP402" i="3"/>
  <c r="CX402" i="3"/>
  <c r="CO402" i="3"/>
  <c r="BT402" i="3"/>
  <c r="BB402" i="3"/>
  <c r="AS402" i="3"/>
  <c r="U402" i="3"/>
  <c r="L402" i="3"/>
  <c r="LL401" i="3"/>
  <c r="LC401" i="3"/>
  <c r="KH401" i="3"/>
  <c r="JP401" i="3"/>
  <c r="JG401" i="3"/>
  <c r="IL401" i="3"/>
  <c r="HT401" i="3"/>
  <c r="HK401" i="3"/>
  <c r="GP401" i="3"/>
  <c r="FX401" i="3"/>
  <c r="FO401" i="3"/>
  <c r="ET401" i="3"/>
  <c r="EB401" i="3"/>
  <c r="DS401" i="3"/>
  <c r="CX401" i="3"/>
  <c r="CF401" i="3"/>
  <c r="BW401" i="3"/>
  <c r="BB401" i="3"/>
  <c r="AD401" i="3"/>
  <c r="I401" i="3"/>
  <c r="LI400" i="3"/>
  <c r="KZ400" i="3"/>
  <c r="KE400" i="3"/>
  <c r="JM400" i="3"/>
  <c r="JD400" i="3"/>
  <c r="II400" i="3"/>
  <c r="HQ400" i="3"/>
  <c r="HH400" i="3"/>
  <c r="GM400" i="3"/>
  <c r="FU400" i="3"/>
  <c r="FL400" i="3"/>
  <c r="EQ400" i="3"/>
  <c r="DY400" i="3"/>
  <c r="DP400" i="3"/>
  <c r="CU400" i="3"/>
  <c r="CC400" i="3"/>
  <c r="BT400" i="3"/>
  <c r="AY400" i="3"/>
  <c r="AD400" i="3"/>
  <c r="L400" i="3"/>
  <c r="LR399" i="3"/>
  <c r="LI399" i="3"/>
  <c r="KN399" i="3"/>
  <c r="JV399" i="3"/>
  <c r="JM399" i="3"/>
  <c r="IR399" i="3"/>
  <c r="HZ399" i="3"/>
  <c r="HQ399" i="3"/>
  <c r="GV399" i="3"/>
  <c r="GD399" i="3"/>
  <c r="FU399" i="3"/>
  <c r="EZ399" i="3"/>
  <c r="EH399" i="3"/>
  <c r="DY399" i="3"/>
  <c r="DD399" i="3"/>
  <c r="CL399" i="3"/>
  <c r="CC399" i="3"/>
  <c r="BH399" i="3"/>
  <c r="AP399" i="3"/>
  <c r="AA399" i="3"/>
  <c r="I399" i="3"/>
  <c r="LR398" i="3"/>
  <c r="KZ398" i="3"/>
  <c r="KQ398" i="3"/>
  <c r="JV398" i="3"/>
  <c r="JD398" i="3"/>
  <c r="IU398" i="3"/>
  <c r="HZ398" i="3"/>
  <c r="HH398" i="3"/>
  <c r="GY398" i="3"/>
  <c r="GD398" i="3"/>
  <c r="FL398" i="3"/>
  <c r="FC398" i="3"/>
  <c r="EH398" i="3"/>
  <c r="DP398" i="3"/>
  <c r="DG398" i="3"/>
  <c r="CL398" i="3"/>
  <c r="BT398" i="3"/>
  <c r="BK398" i="3"/>
  <c r="AP398" i="3"/>
  <c r="AA398" i="3"/>
  <c r="R398" i="3"/>
  <c r="KZ397" i="3"/>
  <c r="KH397" i="3"/>
  <c r="JY397" i="3"/>
  <c r="JD397" i="3"/>
  <c r="IL397" i="3"/>
  <c r="IC397" i="3"/>
  <c r="HH397" i="3"/>
  <c r="GP397" i="3"/>
  <c r="GG397" i="3"/>
  <c r="FL397" i="3"/>
  <c r="ET397" i="3"/>
  <c r="EK397" i="3"/>
  <c r="DP397" i="3"/>
  <c r="CX397" i="3"/>
  <c r="CO397" i="3"/>
  <c r="BT397" i="3"/>
  <c r="BB397" i="3"/>
  <c r="AS397" i="3"/>
  <c r="U397" i="3"/>
  <c r="L397" i="3"/>
  <c r="LL396" i="3"/>
  <c r="LC396" i="3"/>
  <c r="KH396" i="3"/>
  <c r="JP396" i="3"/>
  <c r="JG396" i="3"/>
  <c r="IL396" i="3"/>
  <c r="HT396" i="3"/>
  <c r="HK396" i="3"/>
  <c r="GP396" i="3"/>
  <c r="FX396" i="3"/>
  <c r="FO396" i="3"/>
  <c r="ET396" i="3"/>
  <c r="EB396" i="3"/>
  <c r="DS396" i="3"/>
  <c r="CX396" i="3"/>
  <c r="CF396" i="3"/>
  <c r="BW396" i="3"/>
  <c r="BB396" i="3"/>
  <c r="AD396" i="3"/>
  <c r="I396" i="3"/>
  <c r="LL395" i="3"/>
  <c r="KT395" i="3"/>
  <c r="KK395" i="3"/>
  <c r="JP395" i="3"/>
  <c r="IX395" i="3"/>
  <c r="IO395" i="3"/>
  <c r="HT395" i="3"/>
  <c r="HB395" i="3"/>
  <c r="GS395" i="3"/>
  <c r="FX395" i="3"/>
  <c r="FI395" i="3"/>
  <c r="EZ395" i="3"/>
  <c r="EK395" i="3"/>
  <c r="EB395" i="3"/>
  <c r="DM395" i="3"/>
  <c r="DD395" i="3"/>
  <c r="CO395" i="3"/>
  <c r="CF395" i="3"/>
  <c r="BQ395" i="3"/>
  <c r="BH395" i="3"/>
  <c r="AS395" i="3"/>
  <c r="AG394" i="3"/>
  <c r="X394" i="3"/>
  <c r="I394" i="3"/>
  <c r="AA392" i="3"/>
  <c r="R392" i="3"/>
  <c r="LL391" i="3"/>
  <c r="KW391" i="3"/>
  <c r="KN391" i="3"/>
  <c r="JY391" i="3"/>
  <c r="JP391" i="3"/>
  <c r="JA391" i="3"/>
  <c r="IR391" i="3"/>
  <c r="IC391" i="3"/>
  <c r="HT391" i="3"/>
  <c r="HE391" i="3"/>
  <c r="GV391" i="3"/>
  <c r="GG391" i="3"/>
  <c r="FX391" i="3"/>
  <c r="FI391" i="3"/>
  <c r="EZ391" i="3"/>
  <c r="EK391" i="3"/>
  <c r="EB391" i="3"/>
  <c r="DM391" i="3"/>
  <c r="DD391" i="3"/>
  <c r="CO391" i="3"/>
  <c r="CF391" i="3"/>
  <c r="BQ391" i="3"/>
  <c r="BH391" i="3"/>
  <c r="AS391" i="3"/>
  <c r="BE390" i="3"/>
  <c r="X390" i="3"/>
  <c r="LL389" i="3"/>
  <c r="LC389" i="3"/>
  <c r="KH389" i="3"/>
  <c r="JP389" i="3"/>
  <c r="JG389" i="3"/>
  <c r="IL389" i="3"/>
  <c r="HT389" i="3"/>
  <c r="HK389" i="3"/>
  <c r="GP389" i="3"/>
  <c r="FX389" i="3"/>
  <c r="FO389" i="3"/>
  <c r="ET389" i="3"/>
  <c r="EB389" i="3"/>
  <c r="DS389" i="3"/>
  <c r="CX389" i="3"/>
  <c r="CF389" i="3"/>
  <c r="BW389" i="3"/>
  <c r="BB389" i="3"/>
  <c r="AD389" i="3"/>
  <c r="X389" i="3"/>
  <c r="LC388" i="3"/>
  <c r="KW388" i="3"/>
  <c r="KH388" i="3"/>
  <c r="JG388" i="3"/>
  <c r="JA388" i="3"/>
  <c r="IL388" i="3"/>
  <c r="HK388" i="3"/>
  <c r="HE388" i="3"/>
  <c r="GP388" i="3"/>
  <c r="FU388" i="3"/>
  <c r="FO388" i="3"/>
  <c r="ET388" i="3"/>
  <c r="AG388" i="3"/>
  <c r="X388" i="3"/>
  <c r="I388" i="3"/>
  <c r="R387" i="3"/>
  <c r="L387" i="3"/>
  <c r="LR386" i="3"/>
  <c r="LC386" i="3"/>
  <c r="KB386" i="3"/>
  <c r="JV386" i="3"/>
  <c r="JG386" i="3"/>
  <c r="IF386" i="3"/>
  <c r="HZ386" i="3"/>
  <c r="HK386" i="3"/>
  <c r="GJ386" i="3"/>
  <c r="GD386" i="3"/>
  <c r="FO386" i="3"/>
  <c r="EN386" i="3"/>
  <c r="EH386" i="3"/>
  <c r="DS386" i="3"/>
  <c r="CR386" i="3"/>
  <c r="CL386" i="3"/>
  <c r="BW386" i="3"/>
  <c r="AV386" i="3"/>
  <c r="AP386" i="3"/>
  <c r="AD386" i="3"/>
  <c r="LO385" i="3"/>
  <c r="KZ385" i="3"/>
  <c r="JY385" i="3"/>
  <c r="JS385" i="3"/>
  <c r="JD385" i="3"/>
  <c r="IC385" i="3"/>
  <c r="HW385" i="3"/>
  <c r="HH385" i="3"/>
  <c r="GG385" i="3"/>
  <c r="GA385" i="3"/>
  <c r="FL385" i="3"/>
  <c r="EK385" i="3"/>
  <c r="EE385" i="3"/>
  <c r="DP385" i="3"/>
  <c r="CO385" i="3"/>
  <c r="CI385" i="3"/>
  <c r="BT385" i="3"/>
  <c r="AS385" i="3"/>
  <c r="X385" i="3"/>
  <c r="R385" i="3"/>
  <c r="LO384" i="3"/>
  <c r="LI384" i="3"/>
  <c r="KT384" i="3"/>
  <c r="JS384" i="3"/>
  <c r="JM384" i="3"/>
  <c r="IX384" i="3"/>
  <c r="HW384" i="3"/>
  <c r="HQ384" i="3"/>
  <c r="HB384" i="3"/>
  <c r="GA384" i="3"/>
  <c r="FU384" i="3"/>
  <c r="FF384" i="3"/>
  <c r="EE384" i="3"/>
  <c r="DY384" i="3"/>
  <c r="DJ384" i="3"/>
  <c r="CI384" i="3"/>
  <c r="CC384" i="3"/>
  <c r="BN384" i="3"/>
  <c r="AM384" i="3"/>
  <c r="AG384" i="3"/>
  <c r="F384" i="3"/>
  <c r="LI383" i="3"/>
  <c r="LC383" i="3"/>
  <c r="KN383" i="3"/>
  <c r="JM383" i="3"/>
  <c r="JG383" i="3"/>
  <c r="IR383" i="3"/>
  <c r="HQ383" i="3"/>
  <c r="HK383" i="3"/>
  <c r="GV383" i="3"/>
  <c r="FU383" i="3"/>
  <c r="FO383" i="3"/>
  <c r="EZ383" i="3"/>
  <c r="DY383" i="3"/>
  <c r="DS383" i="3"/>
  <c r="DD383" i="3"/>
  <c r="CC383" i="3"/>
  <c r="BW383" i="3"/>
  <c r="BH383" i="3"/>
  <c r="L383" i="3"/>
  <c r="LC382" i="3"/>
  <c r="KW382" i="3"/>
  <c r="KB382" i="3"/>
  <c r="IX382" i="3"/>
  <c r="IC382" i="3"/>
  <c r="FL382" i="3"/>
  <c r="FC382" i="3"/>
  <c r="EW382" i="3"/>
  <c r="EH382" i="3"/>
  <c r="DY382" i="3"/>
  <c r="DS382" i="3"/>
  <c r="CR382" i="3"/>
  <c r="BN382" i="3"/>
  <c r="AS382" i="3"/>
  <c r="AA382" i="3"/>
  <c r="R382" i="3"/>
  <c r="L382" i="3"/>
  <c r="LO381" i="3"/>
  <c r="IX381" i="3"/>
  <c r="IO381" i="3"/>
  <c r="II381" i="3"/>
  <c r="HT381" i="3"/>
  <c r="HN381" i="3"/>
  <c r="HE381" i="3"/>
  <c r="GY381" i="3"/>
  <c r="GJ381" i="3"/>
  <c r="FX381" i="3"/>
  <c r="FR381" i="3"/>
  <c r="FI381" i="3"/>
  <c r="FC381" i="3"/>
  <c r="EN381" i="3"/>
  <c r="EB381" i="3"/>
  <c r="DV381" i="3"/>
  <c r="DM381" i="3"/>
  <c r="DG381" i="3"/>
  <c r="CR381" i="3"/>
  <c r="CF381" i="3"/>
  <c r="BZ381" i="3"/>
  <c r="BQ381" i="3"/>
  <c r="BK381" i="3"/>
  <c r="AV381" i="3"/>
  <c r="AG381" i="3"/>
  <c r="X381" i="3"/>
  <c r="R381" i="3"/>
  <c r="KN380" i="3"/>
  <c r="KE380" i="3"/>
  <c r="JJ380" i="3"/>
  <c r="IR380" i="3"/>
  <c r="II380" i="3"/>
  <c r="HN380" i="3"/>
  <c r="GV380" i="3"/>
  <c r="GM380" i="3"/>
  <c r="FR380" i="3"/>
  <c r="EZ380" i="3"/>
  <c r="EQ380" i="3"/>
  <c r="DV380" i="3"/>
  <c r="DD380" i="3"/>
  <c r="CU380" i="3"/>
  <c r="BZ380" i="3"/>
  <c r="BH380" i="3"/>
  <c r="AY380" i="3"/>
  <c r="AG380" i="3"/>
  <c r="O380" i="3"/>
  <c r="F380" i="3"/>
  <c r="LR379" i="3"/>
  <c r="LI379" i="3"/>
  <c r="KN379" i="3"/>
  <c r="JV379" i="3"/>
  <c r="JM379" i="3"/>
  <c r="IR379" i="3"/>
  <c r="HZ379" i="3"/>
  <c r="HQ379" i="3"/>
  <c r="GV379" i="3"/>
  <c r="GD379" i="3"/>
  <c r="FU379" i="3"/>
  <c r="EZ379" i="3"/>
  <c r="EH379" i="3"/>
  <c r="DY379" i="3"/>
  <c r="DD379" i="3"/>
  <c r="CL379" i="3"/>
  <c r="CC379" i="3"/>
  <c r="BH379" i="3"/>
  <c r="AP379" i="3"/>
  <c r="AA379" i="3"/>
  <c r="I379" i="3"/>
  <c r="LR378" i="3"/>
  <c r="KZ378" i="3"/>
  <c r="KQ378" i="3"/>
  <c r="JV378" i="3"/>
  <c r="JD378" i="3"/>
  <c r="IU378" i="3"/>
  <c r="HZ378" i="3"/>
  <c r="HH378" i="3"/>
  <c r="GY378" i="3"/>
  <c r="GD378" i="3"/>
  <c r="FL378" i="3"/>
  <c r="FC378" i="3"/>
  <c r="EH378" i="3"/>
  <c r="DP378" i="3"/>
  <c r="DG378" i="3"/>
  <c r="CL378" i="3"/>
  <c r="BT378" i="3"/>
  <c r="BK378" i="3"/>
  <c r="AP378" i="3"/>
  <c r="AA378" i="3"/>
  <c r="R378" i="3"/>
  <c r="KH377" i="3"/>
  <c r="JY377" i="3"/>
  <c r="JD377" i="3"/>
  <c r="IL377" i="3"/>
  <c r="IC377" i="3"/>
  <c r="HH377" i="3"/>
  <c r="GP377" i="3"/>
  <c r="GG377" i="3"/>
  <c r="FL377" i="3"/>
  <c r="ET377" i="3"/>
  <c r="EK377" i="3"/>
  <c r="DP377" i="3"/>
  <c r="CX377" i="3"/>
  <c r="CO377" i="3"/>
  <c r="BT377" i="3"/>
  <c r="BB377" i="3"/>
  <c r="AS377" i="3"/>
  <c r="U377" i="3"/>
  <c r="L377" i="3"/>
  <c r="LL376" i="3"/>
  <c r="LC376" i="3"/>
  <c r="KH376" i="3"/>
  <c r="JP376" i="3"/>
  <c r="JG376" i="3"/>
  <c r="IL376" i="3"/>
  <c r="HT376" i="3"/>
  <c r="HK376" i="3"/>
  <c r="GP376" i="3"/>
  <c r="FX376" i="3"/>
  <c r="FO376" i="3"/>
  <c r="ET376" i="3"/>
  <c r="EB376" i="3"/>
  <c r="DS376" i="3"/>
  <c r="CX376" i="3"/>
  <c r="CF376" i="3"/>
  <c r="BW376" i="3"/>
  <c r="BB376" i="3"/>
  <c r="AD376" i="3"/>
  <c r="I376" i="3"/>
  <c r="LL375" i="3"/>
  <c r="KT375" i="3"/>
  <c r="KK375" i="3"/>
  <c r="JP375" i="3"/>
  <c r="IX375" i="3"/>
  <c r="IO375" i="3"/>
  <c r="HT375" i="3"/>
  <c r="HB375" i="3"/>
  <c r="GS375" i="3"/>
  <c r="FX375" i="3"/>
  <c r="FF375" i="3"/>
  <c r="EW375" i="3"/>
  <c r="EB375" i="3"/>
  <c r="DJ375" i="3"/>
  <c r="DA375" i="3"/>
  <c r="CF375" i="3"/>
  <c r="BN375" i="3"/>
  <c r="BE375" i="3"/>
  <c r="AG375" i="3"/>
  <c r="X375" i="3"/>
  <c r="LO374" i="3"/>
  <c r="KT374" i="3"/>
  <c r="KB374" i="3"/>
  <c r="JS374" i="3"/>
  <c r="IX374" i="3"/>
  <c r="IF374" i="3"/>
  <c r="HW374" i="3"/>
  <c r="HB374" i="3"/>
  <c r="GJ374" i="3"/>
  <c r="GA374" i="3"/>
  <c r="FF374" i="3"/>
  <c r="EN374" i="3"/>
  <c r="EE374" i="3"/>
  <c r="DJ374" i="3"/>
  <c r="CR374" i="3"/>
  <c r="CI374" i="3"/>
  <c r="BN374" i="3"/>
  <c r="AV374" i="3"/>
  <c r="AM374" i="3"/>
  <c r="LF373" i="3"/>
  <c r="KW373" i="3"/>
  <c r="JJ373" i="3"/>
  <c r="JA373" i="3"/>
  <c r="HN373" i="3"/>
  <c r="HE373" i="3"/>
  <c r="FR373" i="3"/>
  <c r="FI373" i="3"/>
  <c r="DV373" i="3"/>
  <c r="DM373" i="3"/>
  <c r="CR373" i="3"/>
  <c r="BZ373" i="3"/>
  <c r="BQ373" i="3"/>
  <c r="AV373" i="3"/>
  <c r="O373" i="3"/>
  <c r="LF372" i="3"/>
  <c r="KN372" i="3"/>
  <c r="KE372" i="3"/>
  <c r="JJ372" i="3"/>
  <c r="IR372" i="3"/>
  <c r="II372" i="3"/>
  <c r="HN372" i="3"/>
  <c r="GV372" i="3"/>
  <c r="GM372" i="3"/>
  <c r="FR372" i="3"/>
  <c r="EZ372" i="3"/>
  <c r="EQ372" i="3"/>
  <c r="DV372" i="3"/>
  <c r="DD372" i="3"/>
  <c r="CU372" i="3"/>
  <c r="BZ372" i="3"/>
  <c r="BH372" i="3"/>
  <c r="AY372" i="3"/>
  <c r="AG372" i="3"/>
  <c r="O372" i="3"/>
  <c r="F372" i="3"/>
  <c r="LR371" i="3"/>
  <c r="LI371" i="3"/>
  <c r="KN371" i="3"/>
  <c r="JV371" i="3"/>
  <c r="JM371" i="3"/>
  <c r="IR371" i="3"/>
  <c r="HZ371" i="3"/>
  <c r="HQ371" i="3"/>
  <c r="GV371" i="3"/>
  <c r="GD371" i="3"/>
  <c r="FU371" i="3"/>
  <c r="EZ371" i="3"/>
  <c r="EH371" i="3"/>
  <c r="DY371" i="3"/>
  <c r="DD371" i="3"/>
  <c r="CL371" i="3"/>
  <c r="CC371" i="3"/>
  <c r="BH371" i="3"/>
  <c r="AP371" i="3"/>
  <c r="AA371" i="3"/>
  <c r="I371" i="3"/>
  <c r="IR370" i="3"/>
  <c r="II370" i="3"/>
  <c r="IC370" i="3"/>
  <c r="HB370" i="3"/>
  <c r="GV370" i="3"/>
  <c r="GJ348" i="3"/>
  <c r="FI348" i="3"/>
  <c r="EN348" i="3"/>
  <c r="DM348" i="3"/>
  <c r="CR348" i="3"/>
  <c r="BQ348" i="3"/>
  <c r="AV348" i="3"/>
  <c r="O348" i="3"/>
  <c r="LF347" i="3"/>
  <c r="KE347" i="3"/>
  <c r="JJ347" i="3"/>
  <c r="II347" i="3"/>
  <c r="HN347" i="3"/>
  <c r="GM347" i="3"/>
  <c r="FR347" i="3"/>
  <c r="EQ347" i="3"/>
  <c r="DV347" i="3"/>
  <c r="CU347" i="3"/>
  <c r="BZ347" i="3"/>
  <c r="AY347" i="3"/>
  <c r="AG347" i="3"/>
  <c r="F347" i="3"/>
  <c r="LI346" i="3"/>
  <c r="KN346" i="3"/>
  <c r="JM346" i="3"/>
  <c r="IR346" i="3"/>
  <c r="HQ346" i="3"/>
  <c r="GV346" i="3"/>
  <c r="CU346" i="3"/>
  <c r="CO346" i="3"/>
  <c r="BT346" i="3"/>
  <c r="AA346" i="3"/>
  <c r="LR370" i="3"/>
  <c r="KZ370" i="3"/>
  <c r="KQ370" i="3"/>
  <c r="JV370" i="3"/>
  <c r="JD370" i="3"/>
  <c r="IU370" i="3"/>
  <c r="HZ370" i="3"/>
  <c r="HT370" i="3"/>
  <c r="HE370" i="3"/>
  <c r="GD370" i="3"/>
  <c r="FX370" i="3"/>
  <c r="FI370" i="3"/>
  <c r="EH370" i="3"/>
  <c r="EB370" i="3"/>
  <c r="DM370" i="3"/>
  <c r="CL370" i="3"/>
  <c r="CF370" i="3"/>
  <c r="BQ370" i="3"/>
  <c r="AP370" i="3"/>
  <c r="I370" i="3"/>
  <c r="KZ369" i="3"/>
  <c r="KT369" i="3"/>
  <c r="KE369" i="3"/>
  <c r="JD369" i="3"/>
  <c r="IX369" i="3"/>
  <c r="II369" i="3"/>
  <c r="HH369" i="3"/>
  <c r="HB369" i="3"/>
  <c r="GM369" i="3"/>
  <c r="FL369" i="3"/>
  <c r="FF369" i="3"/>
  <c r="EQ369" i="3"/>
  <c r="DP369" i="3"/>
  <c r="DJ369" i="3"/>
  <c r="CU369" i="3"/>
  <c r="BT369" i="3"/>
  <c r="BN369" i="3"/>
  <c r="AY369" i="3"/>
  <c r="AA369" i="3"/>
  <c r="U369" i="3"/>
  <c r="F369" i="3"/>
  <c r="LI368" i="3"/>
  <c r="KH368" i="3"/>
  <c r="KB368" i="3"/>
  <c r="JM368" i="3"/>
  <c r="IL368" i="3"/>
  <c r="IF368" i="3"/>
  <c r="HQ368" i="3"/>
  <c r="GP368" i="3"/>
  <c r="GJ368" i="3"/>
  <c r="FU368" i="3"/>
  <c r="ET368" i="3"/>
  <c r="EN368" i="3"/>
  <c r="DY368" i="3"/>
  <c r="CX368" i="3"/>
  <c r="CR368" i="3"/>
  <c r="CC368" i="3"/>
  <c r="BB368" i="3"/>
  <c r="AV368" i="3"/>
  <c r="U368" i="3"/>
  <c r="O368" i="3"/>
  <c r="LL367" i="3"/>
  <c r="LF367" i="3"/>
  <c r="KQ367" i="3"/>
  <c r="JP367" i="3"/>
  <c r="JJ367" i="3"/>
  <c r="IU367" i="3"/>
  <c r="HT367" i="3"/>
  <c r="HN367" i="3"/>
  <c r="GY367" i="3"/>
  <c r="FX367" i="3"/>
  <c r="FR367" i="3"/>
  <c r="FC367" i="3"/>
  <c r="EB367" i="3"/>
  <c r="DV367" i="3"/>
  <c r="DG367" i="3"/>
  <c r="CF367" i="3"/>
  <c r="BZ367" i="3"/>
  <c r="BK367" i="3"/>
  <c r="AG367" i="3"/>
  <c r="R367" i="3"/>
  <c r="KT366" i="3"/>
  <c r="KN366" i="3"/>
  <c r="JY366" i="3"/>
  <c r="IX366" i="3"/>
  <c r="IR366" i="3"/>
  <c r="IC366" i="3"/>
  <c r="HB366" i="3"/>
  <c r="GV366" i="3"/>
  <c r="GG366" i="3"/>
  <c r="FF366" i="3"/>
  <c r="EZ366" i="3"/>
  <c r="EK366" i="3"/>
  <c r="DJ366" i="3"/>
  <c r="DD366" i="3"/>
  <c r="CO366" i="3"/>
  <c r="BN366" i="3"/>
  <c r="BH366" i="3"/>
  <c r="AS366" i="3"/>
  <c r="AG366" i="3"/>
  <c r="AA366" i="3"/>
  <c r="L366" i="3"/>
  <c r="LR365" i="3"/>
  <c r="LC365" i="3"/>
  <c r="KB365" i="3"/>
  <c r="JV365" i="3"/>
  <c r="JG365" i="3"/>
  <c r="IF365" i="3"/>
  <c r="HZ365" i="3"/>
  <c r="HK365" i="3"/>
  <c r="GJ365" i="3"/>
  <c r="GD365" i="3"/>
  <c r="FO365" i="3"/>
  <c r="EN365" i="3"/>
  <c r="EH365" i="3"/>
  <c r="DS365" i="3"/>
  <c r="CR365" i="3"/>
  <c r="CL365" i="3"/>
  <c r="BW365" i="3"/>
  <c r="AV365" i="3"/>
  <c r="AP365" i="3"/>
  <c r="AD365" i="3"/>
  <c r="LF364" i="3"/>
  <c r="KZ364" i="3"/>
  <c r="KK364" i="3"/>
  <c r="JJ364" i="3"/>
  <c r="JD364" i="3"/>
  <c r="IO364" i="3"/>
  <c r="HN364" i="3"/>
  <c r="HH364" i="3"/>
  <c r="GS364" i="3"/>
  <c r="FR364" i="3"/>
  <c r="FL364" i="3"/>
  <c r="EW364" i="3"/>
  <c r="DV364" i="3"/>
  <c r="DP364" i="3"/>
  <c r="DA364" i="3"/>
  <c r="BZ364" i="3"/>
  <c r="BT364" i="3"/>
  <c r="BE364" i="3"/>
  <c r="X364" i="3"/>
  <c r="LO363" i="3"/>
  <c r="KN363" i="3"/>
  <c r="KH363" i="3"/>
  <c r="JS363" i="3"/>
  <c r="IR363" i="3"/>
  <c r="IL363" i="3"/>
  <c r="HW363" i="3"/>
  <c r="GV363" i="3"/>
  <c r="GP363" i="3"/>
  <c r="GA363" i="3"/>
  <c r="EZ363" i="3"/>
  <c r="ET363" i="3"/>
  <c r="EE363" i="3"/>
  <c r="DD363" i="3"/>
  <c r="CX363" i="3"/>
  <c r="CI363" i="3"/>
  <c r="BH363" i="3"/>
  <c r="BB363" i="3"/>
  <c r="AM363" i="3"/>
  <c r="O363" i="3"/>
  <c r="I363" i="3"/>
  <c r="LR362" i="3"/>
  <c r="LL362" i="3"/>
  <c r="KW362" i="3"/>
  <c r="JV362" i="3"/>
  <c r="JP362" i="3"/>
  <c r="JA362" i="3"/>
  <c r="HZ362" i="3"/>
  <c r="HT362" i="3"/>
  <c r="HE362" i="3"/>
  <c r="GD362" i="3"/>
  <c r="FX362" i="3"/>
  <c r="FI362" i="3"/>
  <c r="EH362" i="3"/>
  <c r="EB362" i="3"/>
  <c r="DM362" i="3"/>
  <c r="CL362" i="3"/>
  <c r="CF362" i="3"/>
  <c r="BQ362" i="3"/>
  <c r="AP362" i="3"/>
  <c r="I362" i="3"/>
  <c r="KZ361" i="3"/>
  <c r="KT361" i="3"/>
  <c r="KE361" i="3"/>
  <c r="JD361" i="3"/>
  <c r="IX361" i="3"/>
  <c r="II361" i="3"/>
  <c r="HH361" i="3"/>
  <c r="HB361" i="3"/>
  <c r="GM361" i="3"/>
  <c r="FL361" i="3"/>
  <c r="FF361" i="3"/>
  <c r="EQ361" i="3"/>
  <c r="DP361" i="3"/>
  <c r="DJ361" i="3"/>
  <c r="CU361" i="3"/>
  <c r="BT361" i="3"/>
  <c r="BN361" i="3"/>
  <c r="AY361" i="3"/>
  <c r="AA361" i="3"/>
  <c r="U361" i="3"/>
  <c r="F361" i="3"/>
  <c r="LI360" i="3"/>
  <c r="KH360" i="3"/>
  <c r="KB360" i="3"/>
  <c r="JM360" i="3"/>
  <c r="IL360" i="3"/>
  <c r="IF360" i="3"/>
  <c r="HQ360" i="3"/>
  <c r="GP360" i="3"/>
  <c r="GJ360" i="3"/>
  <c r="FU360" i="3"/>
  <c r="ET360" i="3"/>
  <c r="EN360" i="3"/>
  <c r="DY360" i="3"/>
  <c r="CX360" i="3"/>
  <c r="CR360" i="3"/>
  <c r="CC360" i="3"/>
  <c r="BB360" i="3"/>
  <c r="AV360" i="3"/>
  <c r="U360" i="3"/>
  <c r="O360" i="3"/>
  <c r="LL359" i="3"/>
  <c r="LF359" i="3"/>
  <c r="KQ359" i="3"/>
  <c r="JP359" i="3"/>
  <c r="JJ359" i="3"/>
  <c r="IU359" i="3"/>
  <c r="HT359" i="3"/>
  <c r="HN359" i="3"/>
  <c r="GY359" i="3"/>
  <c r="FX359" i="3"/>
  <c r="FR359" i="3"/>
  <c r="FC359" i="3"/>
  <c r="EB359" i="3"/>
  <c r="DV359" i="3"/>
  <c r="DG359" i="3"/>
  <c r="CF359" i="3"/>
  <c r="BZ359" i="3"/>
  <c r="BK359" i="3"/>
  <c r="AG359" i="3"/>
  <c r="R359" i="3"/>
  <c r="KT358" i="3"/>
  <c r="KN358" i="3"/>
  <c r="JY358" i="3"/>
  <c r="IX358" i="3"/>
  <c r="IR358" i="3"/>
  <c r="IC358" i="3"/>
  <c r="HB358" i="3"/>
  <c r="GV358" i="3"/>
  <c r="GG358" i="3"/>
  <c r="FF358" i="3"/>
  <c r="EZ358" i="3"/>
  <c r="EK358" i="3"/>
  <c r="DJ358" i="3"/>
  <c r="DD358" i="3"/>
  <c r="CO358" i="3"/>
  <c r="BN358" i="3"/>
  <c r="BH358" i="3"/>
  <c r="AS358" i="3"/>
  <c r="AG358" i="3"/>
  <c r="AA358" i="3"/>
  <c r="L358" i="3"/>
  <c r="LR357" i="3"/>
  <c r="LC357" i="3"/>
  <c r="KB357" i="3"/>
  <c r="JV357" i="3"/>
  <c r="JG357" i="3"/>
  <c r="IF357" i="3"/>
  <c r="HZ357" i="3"/>
  <c r="HK357" i="3"/>
  <c r="GJ357" i="3"/>
  <c r="GD357" i="3"/>
  <c r="FO357" i="3"/>
  <c r="EN357" i="3"/>
  <c r="EH357" i="3"/>
  <c r="DS357" i="3"/>
  <c r="CR357" i="3"/>
  <c r="CL357" i="3"/>
  <c r="BW357" i="3"/>
  <c r="AV357" i="3"/>
  <c r="AP357" i="3"/>
  <c r="AD357" i="3"/>
  <c r="LF356" i="3"/>
  <c r="KZ356" i="3"/>
  <c r="KK356" i="3"/>
  <c r="JJ356" i="3"/>
  <c r="JD356" i="3"/>
  <c r="IO356" i="3"/>
  <c r="HN356" i="3"/>
  <c r="HH356" i="3"/>
  <c r="GS356" i="3"/>
  <c r="FR356" i="3"/>
  <c r="FL356" i="3"/>
  <c r="EW356" i="3"/>
  <c r="DV356" i="3"/>
  <c r="DP356" i="3"/>
  <c r="DA356" i="3"/>
  <c r="BZ356" i="3"/>
  <c r="BT356" i="3"/>
  <c r="BE356" i="3"/>
  <c r="X356" i="3"/>
  <c r="LO355" i="3"/>
  <c r="KN355" i="3"/>
  <c r="KH355" i="3"/>
  <c r="JS355" i="3"/>
  <c r="IR355" i="3"/>
  <c r="IL355" i="3"/>
  <c r="HW355" i="3"/>
  <c r="GV355" i="3"/>
  <c r="GP355" i="3"/>
  <c r="GA355" i="3"/>
  <c r="EZ355" i="3"/>
  <c r="ET355" i="3"/>
  <c r="EE355" i="3"/>
  <c r="DD355" i="3"/>
  <c r="CX355" i="3"/>
  <c r="CI355" i="3"/>
  <c r="BH355" i="3"/>
  <c r="BB355" i="3"/>
  <c r="AM355" i="3"/>
  <c r="O355" i="3"/>
  <c r="I355" i="3"/>
  <c r="LR354" i="3"/>
  <c r="LL354" i="3"/>
  <c r="KW354" i="3"/>
  <c r="JV354" i="3"/>
  <c r="JP354" i="3"/>
  <c r="JA354" i="3"/>
  <c r="IF354" i="3"/>
  <c r="HN354" i="3"/>
  <c r="HE354" i="3"/>
  <c r="GJ354" i="3"/>
  <c r="FR354" i="3"/>
  <c r="FI354" i="3"/>
  <c r="EN354" i="3"/>
  <c r="DV354" i="3"/>
  <c r="DM354" i="3"/>
  <c r="CR354" i="3"/>
  <c r="BZ354" i="3"/>
  <c r="BQ354" i="3"/>
  <c r="AV354" i="3"/>
  <c r="O354" i="3"/>
  <c r="LF353" i="3"/>
  <c r="KN353" i="3"/>
  <c r="KE353" i="3"/>
  <c r="JJ353" i="3"/>
  <c r="IR353" i="3"/>
  <c r="II353" i="3"/>
  <c r="HN353" i="3"/>
  <c r="GV353" i="3"/>
  <c r="GM353" i="3"/>
  <c r="FR353" i="3"/>
  <c r="EZ353" i="3"/>
  <c r="EQ353" i="3"/>
  <c r="DV353" i="3"/>
  <c r="DD353" i="3"/>
  <c r="CU353" i="3"/>
  <c r="BZ353" i="3"/>
  <c r="BH353" i="3"/>
  <c r="AY353" i="3"/>
  <c r="AG353" i="3"/>
  <c r="O353" i="3"/>
  <c r="F353" i="3"/>
  <c r="LR352" i="3"/>
  <c r="LI352" i="3"/>
  <c r="KN352" i="3"/>
  <c r="JV352" i="3"/>
  <c r="JM352" i="3"/>
  <c r="IR352" i="3"/>
  <c r="HZ352" i="3"/>
  <c r="HQ352" i="3"/>
  <c r="GV352" i="3"/>
  <c r="GD352" i="3"/>
  <c r="FU352" i="3"/>
  <c r="EZ352" i="3"/>
  <c r="EH352" i="3"/>
  <c r="DY352" i="3"/>
  <c r="DD352" i="3"/>
  <c r="CL352" i="3"/>
  <c r="CC352" i="3"/>
  <c r="BH352" i="3"/>
  <c r="AP352" i="3"/>
  <c r="AA352" i="3"/>
  <c r="I352" i="3"/>
  <c r="LR351" i="3"/>
  <c r="KZ351" i="3"/>
  <c r="KQ351" i="3"/>
  <c r="JV351" i="3"/>
  <c r="JD351" i="3"/>
  <c r="IU351" i="3"/>
  <c r="HZ351" i="3"/>
  <c r="HH351" i="3"/>
  <c r="GY351" i="3"/>
  <c r="GD351" i="3"/>
  <c r="FL351" i="3"/>
  <c r="FC351" i="3"/>
  <c r="EH351" i="3"/>
  <c r="DP351" i="3"/>
  <c r="DG351" i="3"/>
  <c r="CL351" i="3"/>
  <c r="BT351" i="3"/>
  <c r="BK351" i="3"/>
  <c r="AP351" i="3"/>
  <c r="AA351" i="3"/>
  <c r="R351" i="3"/>
  <c r="KZ350" i="3"/>
  <c r="KH350" i="3"/>
  <c r="JY350" i="3"/>
  <c r="JD350" i="3"/>
  <c r="IL350" i="3"/>
  <c r="IC350" i="3"/>
  <c r="HH350" i="3"/>
  <c r="GP350" i="3"/>
  <c r="GG350" i="3"/>
  <c r="FL350" i="3"/>
  <c r="ET350" i="3"/>
  <c r="EK350" i="3"/>
  <c r="DP350" i="3"/>
  <c r="CX350" i="3"/>
  <c r="CO350" i="3"/>
  <c r="BT350" i="3"/>
  <c r="BB350" i="3"/>
  <c r="AS350" i="3"/>
  <c r="U350" i="3"/>
  <c r="L350" i="3"/>
  <c r="LL349" i="3"/>
  <c r="LC349" i="3"/>
  <c r="KH349" i="3"/>
  <c r="JP349" i="3"/>
  <c r="JG349" i="3"/>
  <c r="IL349" i="3"/>
  <c r="HT349" i="3"/>
  <c r="HK349" i="3"/>
  <c r="GP349" i="3"/>
  <c r="FX349" i="3"/>
  <c r="FO349" i="3"/>
  <c r="ET349" i="3"/>
  <c r="EB349" i="3"/>
  <c r="DS349" i="3"/>
  <c r="CX349" i="3"/>
  <c r="CF349" i="3"/>
  <c r="BW349" i="3"/>
  <c r="BB349" i="3"/>
  <c r="AD349" i="3"/>
  <c r="I349" i="3"/>
  <c r="LL348" i="3"/>
  <c r="KT348" i="3"/>
  <c r="KK348" i="3"/>
  <c r="JP348" i="3"/>
  <c r="IX348" i="3"/>
  <c r="IO348" i="3"/>
  <c r="HT348" i="3"/>
  <c r="HB348" i="3"/>
  <c r="GS348" i="3"/>
  <c r="FX348" i="3"/>
  <c r="FF348" i="3"/>
  <c r="EW348" i="3"/>
  <c r="EB348" i="3"/>
  <c r="DJ348" i="3"/>
  <c r="DA348" i="3"/>
  <c r="CF348" i="3"/>
  <c r="BN348" i="3"/>
  <c r="BE348" i="3"/>
  <c r="AG348" i="3"/>
  <c r="X348" i="3"/>
  <c r="LO347" i="3"/>
  <c r="KT347" i="3"/>
  <c r="KB347" i="3"/>
  <c r="JS347" i="3"/>
  <c r="IX347" i="3"/>
  <c r="IF347" i="3"/>
  <c r="HW347" i="3"/>
  <c r="HB347" i="3"/>
  <c r="GJ347" i="3"/>
  <c r="GA347" i="3"/>
  <c r="FF347" i="3"/>
  <c r="EN347" i="3"/>
  <c r="EE347" i="3"/>
  <c r="DJ347" i="3"/>
  <c r="CR347" i="3"/>
  <c r="CI347" i="3"/>
  <c r="BN347" i="3"/>
  <c r="AV347" i="3"/>
  <c r="AM347" i="3"/>
  <c r="U347" i="3"/>
  <c r="LF346" i="3"/>
  <c r="KW346" i="3"/>
  <c r="KB346" i="3"/>
  <c r="JJ346" i="3"/>
  <c r="JA346" i="3"/>
  <c r="EQ346" i="3"/>
  <c r="EK346" i="3"/>
  <c r="DP346" i="3"/>
  <c r="CC346" i="3"/>
  <c r="BH346" i="3"/>
  <c r="LI345" i="3"/>
  <c r="HQ345" i="3"/>
  <c r="DY345" i="3"/>
  <c r="IU344" i="3"/>
  <c r="FL370" i="3"/>
  <c r="DP370" i="3"/>
  <c r="BT370" i="3"/>
  <c r="HB367" i="3"/>
  <c r="FF367" i="3"/>
  <c r="U367" i="3"/>
  <c r="KB366" i="3"/>
  <c r="IF366" i="3"/>
  <c r="GJ366" i="3"/>
  <c r="EN366" i="3"/>
  <c r="CR366" i="3"/>
  <c r="AV366" i="3"/>
  <c r="LF365" i="3"/>
  <c r="JJ365" i="3"/>
  <c r="HN365" i="3"/>
  <c r="FR365" i="3"/>
  <c r="DV365" i="3"/>
  <c r="BZ365" i="3"/>
  <c r="AG365" i="3"/>
  <c r="KN364" i="3"/>
  <c r="IR364" i="3"/>
  <c r="GV364" i="3"/>
  <c r="EZ364" i="3"/>
  <c r="DD364" i="3"/>
  <c r="BH364" i="3"/>
  <c r="AA364" i="3"/>
  <c r="LR363" i="3"/>
  <c r="JV363" i="3"/>
  <c r="HZ363" i="3"/>
  <c r="GD363" i="3"/>
  <c r="EH363" i="3"/>
  <c r="CL363" i="3"/>
  <c r="AP363" i="3"/>
  <c r="KZ362" i="3"/>
  <c r="JD362" i="3"/>
  <c r="HH362" i="3"/>
  <c r="FL362" i="3"/>
  <c r="DP362" i="3"/>
  <c r="BT362" i="3"/>
  <c r="KH361" i="3"/>
  <c r="IL361" i="3"/>
  <c r="GP361" i="3"/>
  <c r="ET361" i="3"/>
  <c r="CX361" i="3"/>
  <c r="BB361" i="3"/>
  <c r="I361" i="3"/>
  <c r="LL360" i="3"/>
  <c r="JP360" i="3"/>
  <c r="HT360" i="3"/>
  <c r="FX360" i="3"/>
  <c r="EB360" i="3"/>
  <c r="CF360" i="3"/>
  <c r="U359" i="3"/>
  <c r="KB358" i="3"/>
  <c r="IF358" i="3"/>
  <c r="LL347" i="3"/>
  <c r="JP347" i="3"/>
  <c r="HT347" i="3"/>
  <c r="FX347" i="3"/>
  <c r="EB347" i="3"/>
  <c r="CF347" i="3"/>
  <c r="KT346" i="3"/>
  <c r="IX346" i="3"/>
  <c r="HB346" i="3"/>
  <c r="GM346" i="3"/>
  <c r="GG346" i="3"/>
  <c r="FL346" i="3"/>
  <c r="ET346" i="3"/>
  <c r="DY346" i="3"/>
  <c r="DD346" i="3"/>
  <c r="LL345" i="3"/>
  <c r="EZ370" i="3"/>
  <c r="DD370" i="3"/>
  <c r="BH370" i="3"/>
  <c r="AG370" i="3"/>
  <c r="AA370" i="3"/>
  <c r="L370" i="3"/>
  <c r="LR369" i="3"/>
  <c r="LC369" i="3"/>
  <c r="KB369" i="3"/>
  <c r="JV369" i="3"/>
  <c r="JG369" i="3"/>
  <c r="IF369" i="3"/>
  <c r="HZ369" i="3"/>
  <c r="HK369" i="3"/>
  <c r="GJ369" i="3"/>
  <c r="GD369" i="3"/>
  <c r="FO369" i="3"/>
  <c r="EN369" i="3"/>
  <c r="EH369" i="3"/>
  <c r="DS369" i="3"/>
  <c r="CR369" i="3"/>
  <c r="CL369" i="3"/>
  <c r="BW369" i="3"/>
  <c r="AV369" i="3"/>
  <c r="AP369" i="3"/>
  <c r="AD369" i="3"/>
  <c r="LF368" i="3"/>
  <c r="KZ368" i="3"/>
  <c r="KK368" i="3"/>
  <c r="JJ368" i="3"/>
  <c r="JD368" i="3"/>
  <c r="IO368" i="3"/>
  <c r="HN368" i="3"/>
  <c r="HH368" i="3"/>
  <c r="GS368" i="3"/>
  <c r="FR368" i="3"/>
  <c r="FL368" i="3"/>
  <c r="EW368" i="3"/>
  <c r="DV368" i="3"/>
  <c r="DP368" i="3"/>
  <c r="DA368" i="3"/>
  <c r="BZ368" i="3"/>
  <c r="BT368" i="3"/>
  <c r="BE368" i="3"/>
  <c r="X368" i="3"/>
  <c r="LO367" i="3"/>
  <c r="KN367" i="3"/>
  <c r="KH367" i="3"/>
  <c r="JS367" i="3"/>
  <c r="IR367" i="3"/>
  <c r="IL367" i="3"/>
  <c r="GP367" i="3"/>
  <c r="EZ367" i="3"/>
  <c r="ET367" i="3"/>
  <c r="EE367" i="3"/>
  <c r="DD367" i="3"/>
  <c r="CX367" i="3"/>
  <c r="CI367" i="3"/>
  <c r="BH367" i="3"/>
  <c r="BB367" i="3"/>
  <c r="AM367" i="3"/>
  <c r="I367" i="3"/>
  <c r="LL366" i="3"/>
  <c r="JP366" i="3"/>
  <c r="HT366" i="3"/>
  <c r="FX366" i="3"/>
  <c r="EB366" i="3"/>
  <c r="CF366" i="3"/>
  <c r="I366" i="3"/>
  <c r="KT365" i="3"/>
  <c r="IX365" i="3"/>
  <c r="HB365" i="3"/>
  <c r="FF365" i="3"/>
  <c r="DJ365" i="3"/>
  <c r="BN365" i="3"/>
  <c r="U365" i="3"/>
  <c r="KB364" i="3"/>
  <c r="IF364" i="3"/>
  <c r="GJ364" i="3"/>
  <c r="EN364" i="3"/>
  <c r="CR364" i="3"/>
  <c r="AV364" i="3"/>
  <c r="O364" i="3"/>
  <c r="LF363" i="3"/>
  <c r="JJ363" i="3"/>
  <c r="HN363" i="3"/>
  <c r="FR363" i="3"/>
  <c r="DV363" i="3"/>
  <c r="BZ363" i="3"/>
  <c r="AG363" i="3"/>
  <c r="KN362" i="3"/>
  <c r="IR362" i="3"/>
  <c r="GV362" i="3"/>
  <c r="EZ362" i="3"/>
  <c r="DD362" i="3"/>
  <c r="BH362" i="3"/>
  <c r="AA362" i="3"/>
  <c r="LR361" i="3"/>
  <c r="JV361" i="3"/>
  <c r="HZ361" i="3"/>
  <c r="GD361" i="3"/>
  <c r="EH361" i="3"/>
  <c r="CL361" i="3"/>
  <c r="AP361" i="3"/>
  <c r="KZ360" i="3"/>
  <c r="JD360" i="3"/>
  <c r="HH360" i="3"/>
  <c r="FL360" i="3"/>
  <c r="DP360" i="3"/>
  <c r="BZ360" i="3"/>
  <c r="BT360" i="3"/>
  <c r="BE360" i="3"/>
  <c r="X360" i="3"/>
  <c r="LO359" i="3"/>
  <c r="KN359" i="3"/>
  <c r="KH359" i="3"/>
  <c r="JS359" i="3"/>
  <c r="IR359" i="3"/>
  <c r="IL359" i="3"/>
  <c r="HW359" i="3"/>
  <c r="GV359" i="3"/>
  <c r="GP359" i="3"/>
  <c r="GA359" i="3"/>
  <c r="EZ359" i="3"/>
  <c r="ET359" i="3"/>
  <c r="EE359" i="3"/>
  <c r="DD359" i="3"/>
  <c r="CX359" i="3"/>
  <c r="CI359" i="3"/>
  <c r="BH359" i="3"/>
  <c r="BB359" i="3"/>
  <c r="AM359" i="3"/>
  <c r="I359" i="3"/>
  <c r="LL358" i="3"/>
  <c r="JP358" i="3"/>
  <c r="HT358" i="3"/>
  <c r="HE358" i="3"/>
  <c r="GD358" i="3"/>
  <c r="FX358" i="3"/>
  <c r="FI358" i="3"/>
  <c r="EH358" i="3"/>
  <c r="EB358" i="3"/>
  <c r="DM358" i="3"/>
  <c r="CL358" i="3"/>
  <c r="CF358" i="3"/>
  <c r="BQ358" i="3"/>
  <c r="AP358" i="3"/>
  <c r="I358" i="3"/>
  <c r="KZ357" i="3"/>
  <c r="KT357" i="3"/>
  <c r="KE357" i="3"/>
  <c r="JD357" i="3"/>
  <c r="IX357" i="3"/>
  <c r="II357" i="3"/>
  <c r="HH357" i="3"/>
  <c r="HB357" i="3"/>
  <c r="GM357" i="3"/>
  <c r="FL357" i="3"/>
  <c r="FF357" i="3"/>
  <c r="EQ357" i="3"/>
  <c r="DP357" i="3"/>
  <c r="DJ357" i="3"/>
  <c r="CU357" i="3"/>
  <c r="BT357" i="3"/>
  <c r="BN357" i="3"/>
  <c r="AY357" i="3"/>
  <c r="AA357" i="3"/>
  <c r="U357" i="3"/>
  <c r="F357" i="3"/>
  <c r="LI356" i="3"/>
  <c r="KH356" i="3"/>
  <c r="KB356" i="3"/>
  <c r="JM356" i="3"/>
  <c r="IL356" i="3"/>
  <c r="IF356" i="3"/>
  <c r="HQ356" i="3"/>
  <c r="GP356" i="3"/>
  <c r="GJ356" i="3"/>
  <c r="FU356" i="3"/>
  <c r="ET356" i="3"/>
  <c r="EN356" i="3"/>
  <c r="DY356" i="3"/>
  <c r="CX356" i="3"/>
  <c r="CR356" i="3"/>
  <c r="CC356" i="3"/>
  <c r="BB356" i="3"/>
  <c r="AV356" i="3"/>
  <c r="U356" i="3"/>
  <c r="O356" i="3"/>
  <c r="LL355" i="3"/>
  <c r="LF355" i="3"/>
  <c r="KQ355" i="3"/>
  <c r="JP355" i="3"/>
  <c r="JJ355" i="3"/>
  <c r="IU355" i="3"/>
  <c r="HT355" i="3"/>
  <c r="HN355" i="3"/>
  <c r="GY355" i="3"/>
  <c r="FX355" i="3"/>
  <c r="FR355" i="3"/>
  <c r="FC355" i="3"/>
  <c r="EB355" i="3"/>
  <c r="DV355" i="3"/>
  <c r="DG355" i="3"/>
  <c r="CF355" i="3"/>
  <c r="BZ355" i="3"/>
  <c r="BK355" i="3"/>
  <c r="AG355" i="3"/>
  <c r="R355" i="3"/>
  <c r="KT354" i="3"/>
  <c r="KN354" i="3"/>
  <c r="JY354" i="3"/>
  <c r="IX354" i="3"/>
  <c r="IR354" i="3"/>
  <c r="IC354" i="3"/>
  <c r="HH354" i="3"/>
  <c r="GP354" i="3"/>
  <c r="GG354" i="3"/>
  <c r="FL354" i="3"/>
  <c r="ET354" i="3"/>
  <c r="EK354" i="3"/>
  <c r="DP354" i="3"/>
  <c r="CX354" i="3"/>
  <c r="CO354" i="3"/>
  <c r="BT354" i="3"/>
  <c r="BB354" i="3"/>
  <c r="AS354" i="3"/>
  <c r="U354" i="3"/>
  <c r="L354" i="3"/>
  <c r="LL353" i="3"/>
  <c r="LC353" i="3"/>
  <c r="KH353" i="3"/>
  <c r="JP353" i="3"/>
  <c r="JG353" i="3"/>
  <c r="IL353" i="3"/>
  <c r="HT353" i="3"/>
  <c r="HK353" i="3"/>
  <c r="GP353" i="3"/>
  <c r="FX353" i="3"/>
  <c r="FO353" i="3"/>
  <c r="ET353" i="3"/>
  <c r="EB353" i="3"/>
  <c r="DS353" i="3"/>
  <c r="CX353" i="3"/>
  <c r="CF353" i="3"/>
  <c r="BW353" i="3"/>
  <c r="BB353" i="3"/>
  <c r="AD353" i="3"/>
  <c r="I353" i="3"/>
  <c r="LL352" i="3"/>
  <c r="KT352" i="3"/>
  <c r="KK352" i="3"/>
  <c r="JP352" i="3"/>
  <c r="IX352" i="3"/>
  <c r="IO352" i="3"/>
  <c r="HT352" i="3"/>
  <c r="HB352" i="3"/>
  <c r="GS352" i="3"/>
  <c r="FX352" i="3"/>
  <c r="FF352" i="3"/>
  <c r="EW352" i="3"/>
  <c r="EB352" i="3"/>
  <c r="DJ352" i="3"/>
  <c r="DA352" i="3"/>
  <c r="CF352" i="3"/>
  <c r="BN352" i="3"/>
  <c r="BE352" i="3"/>
  <c r="AG352" i="3"/>
  <c r="X352" i="3"/>
  <c r="LO351" i="3"/>
  <c r="KT351" i="3"/>
  <c r="KB351" i="3"/>
  <c r="JS351" i="3"/>
  <c r="IX351" i="3"/>
  <c r="IF351" i="3"/>
  <c r="HW351" i="3"/>
  <c r="HB351" i="3"/>
  <c r="GJ351" i="3"/>
  <c r="GA351" i="3"/>
  <c r="FF351" i="3"/>
  <c r="EN351" i="3"/>
  <c r="EE351" i="3"/>
  <c r="DJ351" i="3"/>
  <c r="CR351" i="3"/>
  <c r="CI351" i="3"/>
  <c r="BN351" i="3"/>
  <c r="AV351" i="3"/>
  <c r="AM351" i="3"/>
  <c r="U351" i="3"/>
  <c r="LF350" i="3"/>
  <c r="KW350" i="3"/>
  <c r="KB350" i="3"/>
  <c r="JJ350" i="3"/>
  <c r="JA350" i="3"/>
  <c r="IF350" i="3"/>
  <c r="HN350" i="3"/>
  <c r="HE350" i="3"/>
  <c r="GJ350" i="3"/>
  <c r="FR350" i="3"/>
  <c r="FI350" i="3"/>
  <c r="EN350" i="3"/>
  <c r="DV350" i="3"/>
  <c r="DM350" i="3"/>
  <c r="CR350" i="3"/>
  <c r="BZ350" i="3"/>
  <c r="BQ350" i="3"/>
  <c r="AV350" i="3"/>
  <c r="O350" i="3"/>
  <c r="LF349" i="3"/>
  <c r="KN349" i="3"/>
  <c r="KE349" i="3"/>
  <c r="JJ349" i="3"/>
  <c r="IR349" i="3"/>
  <c r="II349" i="3"/>
  <c r="HN349" i="3"/>
  <c r="GV349" i="3"/>
  <c r="GM349" i="3"/>
  <c r="FR349" i="3"/>
  <c r="EZ349" i="3"/>
  <c r="EQ349" i="3"/>
  <c r="DV349" i="3"/>
  <c r="DD349" i="3"/>
  <c r="CU349" i="3"/>
  <c r="BZ349" i="3"/>
  <c r="BH349" i="3"/>
  <c r="AY349" i="3"/>
  <c r="AG349" i="3"/>
  <c r="O349" i="3"/>
  <c r="F349" i="3"/>
  <c r="LR348" i="3"/>
  <c r="LI348" i="3"/>
  <c r="KN348" i="3"/>
  <c r="JV348" i="3"/>
  <c r="JM348" i="3"/>
  <c r="IR348" i="3"/>
  <c r="HZ348" i="3"/>
  <c r="HQ348" i="3"/>
  <c r="GV348" i="3"/>
  <c r="FU348" i="3"/>
  <c r="EZ348" i="3"/>
  <c r="DY348" i="3"/>
  <c r="DD348" i="3"/>
  <c r="CC348" i="3"/>
  <c r="BH348" i="3"/>
  <c r="AA348" i="3"/>
  <c r="KQ344" i="3"/>
  <c r="CF326" i="3"/>
  <c r="BE326" i="3"/>
  <c r="AY326" i="3"/>
  <c r="AD326" i="3"/>
  <c r="O326" i="3"/>
  <c r="LF325" i="3"/>
  <c r="KE325" i="3"/>
  <c r="JY325" i="3"/>
  <c r="JJ325" i="3"/>
  <c r="II325" i="3"/>
  <c r="IC325" i="3"/>
  <c r="HN325" i="3"/>
  <c r="GM325" i="3"/>
  <c r="GG325" i="3"/>
  <c r="FR325" i="3"/>
  <c r="EQ325" i="3"/>
  <c r="EK325" i="3"/>
  <c r="DV325" i="3"/>
  <c r="CU325" i="3"/>
  <c r="CO325" i="3"/>
  <c r="BZ325" i="3"/>
  <c r="AY325" i="3"/>
  <c r="AS325" i="3"/>
  <c r="R325" i="3"/>
  <c r="L325" i="3"/>
  <c r="LO324" i="3"/>
  <c r="KZ324" i="3"/>
  <c r="JY324" i="3"/>
  <c r="JS324" i="3"/>
  <c r="JD324" i="3"/>
  <c r="IC324" i="3"/>
  <c r="HW324" i="3"/>
  <c r="HH324" i="3"/>
  <c r="GG324" i="3"/>
  <c r="GA324" i="3"/>
  <c r="FL324" i="3"/>
  <c r="EK324" i="3"/>
  <c r="EE324" i="3"/>
  <c r="DP324" i="3"/>
  <c r="CO324" i="3"/>
  <c r="CI324" i="3"/>
  <c r="BT324" i="3"/>
  <c r="AS324" i="3"/>
  <c r="X324" i="3"/>
  <c r="LO323" i="3"/>
  <c r="KN323" i="3"/>
  <c r="KH323" i="3"/>
  <c r="JS323" i="3"/>
  <c r="IR323" i="3"/>
  <c r="IL323" i="3"/>
  <c r="HW323" i="3"/>
  <c r="GV323" i="3"/>
  <c r="GP323" i="3"/>
  <c r="GA323" i="3"/>
  <c r="EZ323" i="3"/>
  <c r="ET323" i="3"/>
  <c r="EE323" i="3"/>
  <c r="DD323" i="3"/>
  <c r="CX323" i="3"/>
  <c r="CI323" i="3"/>
  <c r="BH323" i="3"/>
  <c r="BB323" i="3"/>
  <c r="AM323" i="3"/>
  <c r="O323" i="3"/>
  <c r="I323" i="3"/>
  <c r="LR322" i="3"/>
  <c r="LL322" i="3"/>
  <c r="KW322" i="3"/>
  <c r="JV322" i="3"/>
  <c r="JP322" i="3"/>
  <c r="JA322" i="3"/>
  <c r="HZ322" i="3"/>
  <c r="HT322" i="3"/>
  <c r="HE322" i="3"/>
  <c r="GD322" i="3"/>
  <c r="FX322" i="3"/>
  <c r="FI322" i="3"/>
  <c r="EH322" i="3"/>
  <c r="EB322" i="3"/>
  <c r="DM322" i="3"/>
  <c r="CL322" i="3"/>
  <c r="CF322" i="3"/>
  <c r="BQ322" i="3"/>
  <c r="AP322" i="3"/>
  <c r="I322" i="3"/>
  <c r="KZ321" i="3"/>
  <c r="KT321" i="3"/>
  <c r="KE321" i="3"/>
  <c r="JD321" i="3"/>
  <c r="IX321" i="3"/>
  <c r="II321" i="3"/>
  <c r="HH321" i="3"/>
  <c r="HB321" i="3"/>
  <c r="GM321" i="3"/>
  <c r="FL321" i="3"/>
  <c r="FF321" i="3"/>
  <c r="EQ321" i="3"/>
  <c r="DP321" i="3"/>
  <c r="DJ321" i="3"/>
  <c r="CU321" i="3"/>
  <c r="BT321" i="3"/>
  <c r="BN321" i="3"/>
  <c r="AY321" i="3"/>
  <c r="AA321" i="3"/>
  <c r="U321" i="3"/>
  <c r="F321" i="3"/>
  <c r="LI320" i="3"/>
  <c r="KH320" i="3"/>
  <c r="KB320" i="3"/>
  <c r="JM320" i="3"/>
  <c r="IL320" i="3"/>
  <c r="IF320" i="3"/>
  <c r="HQ320" i="3"/>
  <c r="GP320" i="3"/>
  <c r="GJ320" i="3"/>
  <c r="FU320" i="3"/>
  <c r="ET320" i="3"/>
  <c r="EN320" i="3"/>
  <c r="DY320" i="3"/>
  <c r="CX320" i="3"/>
  <c r="CR320" i="3"/>
  <c r="CC320" i="3"/>
  <c r="BB320" i="3"/>
  <c r="AV320" i="3"/>
  <c r="U320" i="3"/>
  <c r="O320" i="3"/>
  <c r="LF319" i="3"/>
  <c r="JJ319" i="3"/>
  <c r="HN319" i="3"/>
  <c r="FR319" i="3"/>
  <c r="DV319" i="3"/>
  <c r="BZ319" i="3"/>
  <c r="AG319" i="3"/>
  <c r="KN318" i="3"/>
  <c r="IR318" i="3"/>
  <c r="GV318" i="3"/>
  <c r="AG318" i="3"/>
  <c r="L318" i="3"/>
  <c r="LR317" i="3"/>
  <c r="LC317" i="3"/>
  <c r="KB317" i="3"/>
  <c r="JV317" i="3"/>
  <c r="JG317" i="3"/>
  <c r="IF317" i="3"/>
  <c r="HZ317" i="3"/>
  <c r="HK317" i="3"/>
  <c r="GJ317" i="3"/>
  <c r="GD317" i="3"/>
  <c r="FO317" i="3"/>
  <c r="EN317" i="3"/>
  <c r="EH317" i="3"/>
  <c r="DS317" i="3"/>
  <c r="CR317" i="3"/>
  <c r="CL317" i="3"/>
  <c r="BW317" i="3"/>
  <c r="AV317" i="3"/>
  <c r="AP317" i="3"/>
  <c r="AD317" i="3"/>
  <c r="LF316" i="3"/>
  <c r="KZ316" i="3"/>
  <c r="KK316" i="3"/>
  <c r="JJ316" i="3"/>
  <c r="JD316" i="3"/>
  <c r="IO316" i="3"/>
  <c r="HN316" i="3"/>
  <c r="HH316" i="3"/>
  <c r="GS316" i="3"/>
  <c r="FR316" i="3"/>
  <c r="FL316" i="3"/>
  <c r="EW316" i="3"/>
  <c r="DV316" i="3"/>
  <c r="DP316" i="3"/>
  <c r="DA316" i="3"/>
  <c r="BZ316" i="3"/>
  <c r="BT316" i="3"/>
  <c r="BE316" i="3"/>
  <c r="X316" i="3"/>
  <c r="LO315" i="3"/>
  <c r="KN315" i="3"/>
  <c r="JS315" i="3"/>
  <c r="IR315" i="3"/>
  <c r="HW315" i="3"/>
  <c r="GV315" i="3"/>
  <c r="GA315" i="3"/>
  <c r="EZ315" i="3"/>
  <c r="EE315" i="3"/>
  <c r="DD315" i="3"/>
  <c r="CI315" i="3"/>
  <c r="BH315" i="3"/>
  <c r="AM315" i="3"/>
  <c r="O315" i="3"/>
  <c r="LR314" i="3"/>
  <c r="KW314" i="3"/>
  <c r="JV314" i="3"/>
  <c r="JA314" i="3"/>
  <c r="HZ314" i="3"/>
  <c r="HE314" i="3"/>
  <c r="GD314" i="3"/>
  <c r="FI314" i="3"/>
  <c r="EH314" i="3"/>
  <c r="DM314" i="3"/>
  <c r="CL314" i="3"/>
  <c r="BQ314" i="3"/>
  <c r="AP314" i="3"/>
  <c r="I314" i="3"/>
  <c r="KZ313" i="3"/>
  <c r="KE313" i="3"/>
  <c r="JD313" i="3"/>
  <c r="II313" i="3"/>
  <c r="HH313" i="3"/>
  <c r="GM313" i="3"/>
  <c r="FL313" i="3"/>
  <c r="EQ313" i="3"/>
  <c r="DP313" i="3"/>
  <c r="CU313" i="3"/>
  <c r="BT313" i="3"/>
  <c r="AY313" i="3"/>
  <c r="R313" i="3"/>
  <c r="KT312" i="3"/>
  <c r="JY312" i="3"/>
  <c r="IX312" i="3"/>
  <c r="IC312" i="3"/>
  <c r="HB312" i="3"/>
  <c r="GG312" i="3"/>
  <c r="FF312" i="3"/>
  <c r="EK312" i="3"/>
  <c r="DJ312" i="3"/>
  <c r="CO312" i="3"/>
  <c r="BN312" i="3"/>
  <c r="AS312" i="3"/>
  <c r="AG312" i="3"/>
  <c r="AA312" i="3"/>
  <c r="L312" i="3"/>
  <c r="LR311" i="3"/>
  <c r="LC311" i="3"/>
  <c r="KB311" i="3"/>
  <c r="JV311" i="3"/>
  <c r="JG311" i="3"/>
  <c r="IF311" i="3"/>
  <c r="HZ311" i="3"/>
  <c r="HK311" i="3"/>
  <c r="GJ311" i="3"/>
  <c r="GD311" i="3"/>
  <c r="FO311" i="3"/>
  <c r="EN311" i="3"/>
  <c r="EH311" i="3"/>
  <c r="DS311" i="3"/>
  <c r="CR311" i="3"/>
  <c r="CL311" i="3"/>
  <c r="BW311" i="3"/>
  <c r="AV311" i="3"/>
  <c r="O311" i="3"/>
  <c r="LR310" i="3"/>
  <c r="KW310" i="3"/>
  <c r="JV310" i="3"/>
  <c r="JA310" i="3"/>
  <c r="HZ310" i="3"/>
  <c r="HE310" i="3"/>
  <c r="GD310" i="3"/>
  <c r="FI310" i="3"/>
  <c r="EH310" i="3"/>
  <c r="DM310" i="3"/>
  <c r="CL310" i="3"/>
  <c r="BQ310" i="3"/>
  <c r="AP310" i="3"/>
  <c r="I310" i="3"/>
  <c r="KZ309" i="3"/>
  <c r="KE309" i="3"/>
  <c r="JD309" i="3"/>
  <c r="GS309" i="3"/>
  <c r="LC345" i="3"/>
  <c r="KH345" i="3"/>
  <c r="JP345" i="3"/>
  <c r="JG345" i="3"/>
  <c r="IL345" i="3"/>
  <c r="HT345" i="3"/>
  <c r="HK345" i="3"/>
  <c r="GP345" i="3"/>
  <c r="FX345" i="3"/>
  <c r="FO345" i="3"/>
  <c r="ET345" i="3"/>
  <c r="EB345" i="3"/>
  <c r="DS345" i="3"/>
  <c r="CX345" i="3"/>
  <c r="CF345" i="3"/>
  <c r="BW345" i="3"/>
  <c r="BB345" i="3"/>
  <c r="AD345" i="3"/>
  <c r="I345" i="3"/>
  <c r="LL344" i="3"/>
  <c r="KT344" i="3"/>
  <c r="KK344" i="3"/>
  <c r="JP344" i="3"/>
  <c r="IX344" i="3"/>
  <c r="IO344" i="3"/>
  <c r="HT344" i="3"/>
  <c r="HB344" i="3"/>
  <c r="GS344" i="3"/>
  <c r="FX344" i="3"/>
  <c r="FF344" i="3"/>
  <c r="EW344" i="3"/>
  <c r="EB344" i="3"/>
  <c r="DJ344" i="3"/>
  <c r="DA344" i="3"/>
  <c r="CF344" i="3"/>
  <c r="BN344" i="3"/>
  <c r="BE344" i="3"/>
  <c r="AG344" i="3"/>
  <c r="X344" i="3"/>
  <c r="LO343" i="3"/>
  <c r="KT343" i="3"/>
  <c r="KB343" i="3"/>
  <c r="JS343" i="3"/>
  <c r="IX343" i="3"/>
  <c r="IF343" i="3"/>
  <c r="HW343" i="3"/>
  <c r="HB343" i="3"/>
  <c r="GA343" i="3"/>
  <c r="FF343" i="3"/>
  <c r="EE343" i="3"/>
  <c r="DJ343" i="3"/>
  <c r="CI343" i="3"/>
  <c r="BN343" i="3"/>
  <c r="AM343" i="3"/>
  <c r="U343" i="3"/>
  <c r="KW342" i="3"/>
  <c r="KB342" i="3"/>
  <c r="JA342" i="3"/>
  <c r="IF342" i="3"/>
  <c r="HE342" i="3"/>
  <c r="GJ342" i="3"/>
  <c r="FI342" i="3"/>
  <c r="EN342" i="3"/>
  <c r="DM342" i="3"/>
  <c r="CR342" i="3"/>
  <c r="BQ342" i="3"/>
  <c r="AV342" i="3"/>
  <c r="O342" i="3"/>
  <c r="LF341" i="3"/>
  <c r="KE341" i="3"/>
  <c r="JJ341" i="3"/>
  <c r="II341" i="3"/>
  <c r="HN341" i="3"/>
  <c r="GM341" i="3"/>
  <c r="FR341" i="3"/>
  <c r="EQ341" i="3"/>
  <c r="DV341" i="3"/>
  <c r="CU341" i="3"/>
  <c r="BZ341" i="3"/>
  <c r="AY341" i="3"/>
  <c r="AG341" i="3"/>
  <c r="F341" i="3"/>
  <c r="LI340" i="3"/>
  <c r="KN340" i="3"/>
  <c r="JM340" i="3"/>
  <c r="IR340" i="3"/>
  <c r="HQ340" i="3"/>
  <c r="GV340" i="3"/>
  <c r="FU340" i="3"/>
  <c r="EZ340" i="3"/>
  <c r="DY340" i="3"/>
  <c r="DD340" i="3"/>
  <c r="CC340" i="3"/>
  <c r="BH340" i="3"/>
  <c r="AA340" i="3"/>
  <c r="LR339" i="3"/>
  <c r="KQ339" i="3"/>
  <c r="JV339" i="3"/>
  <c r="IU339" i="3"/>
  <c r="HZ339" i="3"/>
  <c r="GY339" i="3"/>
  <c r="GD339" i="3"/>
  <c r="FR339" i="3"/>
  <c r="EW339" i="3"/>
  <c r="DV339" i="3"/>
  <c r="DA339" i="3"/>
  <c r="BZ339" i="3"/>
  <c r="BE339" i="3"/>
  <c r="X339" i="3"/>
  <c r="LO338" i="3"/>
  <c r="KN338" i="3"/>
  <c r="JS338" i="3"/>
  <c r="IR338" i="3"/>
  <c r="HW338" i="3"/>
  <c r="GV338" i="3"/>
  <c r="GA338" i="3"/>
  <c r="EZ338" i="3"/>
  <c r="EE338" i="3"/>
  <c r="DD338" i="3"/>
  <c r="CI338" i="3"/>
  <c r="BH338" i="3"/>
  <c r="AM338" i="3"/>
  <c r="O338" i="3"/>
  <c r="LF337" i="3"/>
  <c r="KE337" i="3"/>
  <c r="JJ337" i="3"/>
  <c r="II337" i="3"/>
  <c r="HN337" i="3"/>
  <c r="GM337" i="3"/>
  <c r="FR337" i="3"/>
  <c r="EQ337" i="3"/>
  <c r="DV337" i="3"/>
  <c r="CU337" i="3"/>
  <c r="BZ337" i="3"/>
  <c r="AY337" i="3"/>
  <c r="AG337" i="3"/>
  <c r="F337" i="3"/>
  <c r="LI336" i="3"/>
  <c r="KN336" i="3"/>
  <c r="JM336" i="3"/>
  <c r="IR336" i="3"/>
  <c r="HQ336" i="3"/>
  <c r="GV336" i="3"/>
  <c r="FU336" i="3"/>
  <c r="EZ336" i="3"/>
  <c r="DY336" i="3"/>
  <c r="DD336" i="3"/>
  <c r="CC336" i="3"/>
  <c r="BH336" i="3"/>
  <c r="AA336" i="3"/>
  <c r="LR335" i="3"/>
  <c r="KQ335" i="3"/>
  <c r="JV335" i="3"/>
  <c r="IU335" i="3"/>
  <c r="HZ335" i="3"/>
  <c r="GY335" i="3"/>
  <c r="EN335" i="3"/>
  <c r="DJ335" i="3"/>
  <c r="DD335" i="3"/>
  <c r="CI335" i="3"/>
  <c r="BZ335" i="3"/>
  <c r="JV334" i="3"/>
  <c r="JM334" i="3"/>
  <c r="JD334" i="3"/>
  <c r="GV334" i="3"/>
  <c r="GP334" i="3"/>
  <c r="CL334" i="3"/>
  <c r="CC334" i="3"/>
  <c r="KE333" i="3"/>
  <c r="IF333" i="3"/>
  <c r="HZ333" i="3"/>
  <c r="HT333" i="3"/>
  <c r="GM333" i="3"/>
  <c r="EN333" i="3"/>
  <c r="EH333" i="3"/>
  <c r="DS333" i="3"/>
  <c r="CR333" i="3"/>
  <c r="CL333" i="3"/>
  <c r="BW333" i="3"/>
  <c r="AV333" i="3"/>
  <c r="AP333" i="3"/>
  <c r="LI332" i="3"/>
  <c r="KT332" i="3"/>
  <c r="KN332" i="3"/>
  <c r="JY332" i="3"/>
  <c r="JM332" i="3"/>
  <c r="IX332" i="3"/>
  <c r="IR332" i="3"/>
  <c r="IC332" i="3"/>
  <c r="HQ332" i="3"/>
  <c r="HB332" i="3"/>
  <c r="GV332" i="3"/>
  <c r="GG332" i="3"/>
  <c r="FU332" i="3"/>
  <c r="FF332" i="3"/>
  <c r="EZ332" i="3"/>
  <c r="DY332" i="3"/>
  <c r="DD332" i="3"/>
  <c r="CC332" i="3"/>
  <c r="BH332" i="3"/>
  <c r="L332" i="3"/>
  <c r="LC331" i="3"/>
  <c r="KH331" i="3"/>
  <c r="JG331" i="3"/>
  <c r="IL331" i="3"/>
  <c r="HK331" i="3"/>
  <c r="GP331" i="3"/>
  <c r="FO331" i="3"/>
  <c r="ET331" i="3"/>
  <c r="DS331" i="3"/>
  <c r="CX331" i="3"/>
  <c r="BW331" i="3"/>
  <c r="BB331" i="3"/>
  <c r="U331" i="3"/>
  <c r="KW330" i="3"/>
  <c r="KB330" i="3"/>
  <c r="JA330" i="3"/>
  <c r="IF330" i="3"/>
  <c r="HE330" i="3"/>
  <c r="GJ330" i="3"/>
  <c r="FI330" i="3"/>
  <c r="EN330" i="3"/>
  <c r="DM330" i="3"/>
  <c r="CR330" i="3"/>
  <c r="BQ330" i="3"/>
  <c r="AV330" i="3"/>
  <c r="AA330" i="3"/>
  <c r="LR329" i="3"/>
  <c r="KQ329" i="3"/>
  <c r="JV329" i="3"/>
  <c r="IU329" i="3"/>
  <c r="HZ329" i="3"/>
  <c r="GY329" i="3"/>
  <c r="GD329" i="3"/>
  <c r="FC329" i="3"/>
  <c r="EH329" i="3"/>
  <c r="DG329" i="3"/>
  <c r="CL329" i="3"/>
  <c r="BK329" i="3"/>
  <c r="AP329" i="3"/>
  <c r="AD329" i="3"/>
  <c r="I329" i="3"/>
  <c r="LL328" i="3"/>
  <c r="KK328" i="3"/>
  <c r="JP328" i="3"/>
  <c r="IO328" i="3"/>
  <c r="HT328" i="3"/>
  <c r="GS328" i="3"/>
  <c r="FX328" i="3"/>
  <c r="EW328" i="3"/>
  <c r="EB328" i="3"/>
  <c r="DA328" i="3"/>
  <c r="CF328" i="3"/>
  <c r="BE328" i="3"/>
  <c r="O328" i="3"/>
  <c r="LF327" i="3"/>
  <c r="KE327" i="3"/>
  <c r="JJ327" i="3"/>
  <c r="II327" i="3"/>
  <c r="HN327" i="3"/>
  <c r="GM327" i="3"/>
  <c r="FR327" i="3"/>
  <c r="EQ327" i="3"/>
  <c r="DV327" i="3"/>
  <c r="CU327" i="3"/>
  <c r="BZ327" i="3"/>
  <c r="AY327" i="3"/>
  <c r="R327" i="3"/>
  <c r="KZ326" i="3"/>
  <c r="JY326" i="3"/>
  <c r="JD326" i="3"/>
  <c r="IC326" i="3"/>
  <c r="HH326" i="3"/>
  <c r="GG326" i="3"/>
  <c r="FL326" i="3"/>
  <c r="EK326" i="3"/>
  <c r="DP326" i="3"/>
  <c r="R326" i="3"/>
  <c r="LI325" i="3"/>
  <c r="JM325" i="3"/>
  <c r="HQ325" i="3"/>
  <c r="FU325" i="3"/>
  <c r="DY325" i="3"/>
  <c r="CC325" i="3"/>
  <c r="LC324" i="3"/>
  <c r="JG324" i="3"/>
  <c r="HK324" i="3"/>
  <c r="FO324" i="3"/>
  <c r="DS324" i="3"/>
  <c r="BW324" i="3"/>
  <c r="AA324" i="3"/>
  <c r="LR323" i="3"/>
  <c r="JV323" i="3"/>
  <c r="HZ323" i="3"/>
  <c r="GD323" i="3"/>
  <c r="EH323" i="3"/>
  <c r="CL323" i="3"/>
  <c r="AP323" i="3"/>
  <c r="KZ322" i="3"/>
  <c r="JD322" i="3"/>
  <c r="HH322" i="3"/>
  <c r="FL322" i="3"/>
  <c r="DP322" i="3"/>
  <c r="BT322" i="3"/>
  <c r="KH321" i="3"/>
  <c r="IL321" i="3"/>
  <c r="GP321" i="3"/>
  <c r="ET321" i="3"/>
  <c r="CX321" i="3"/>
  <c r="BB321" i="3"/>
  <c r="I321" i="3"/>
  <c r="LL320" i="3"/>
  <c r="JP320" i="3"/>
  <c r="HT320" i="3"/>
  <c r="FX320" i="3"/>
  <c r="EB320" i="3"/>
  <c r="CF320" i="3"/>
  <c r="KT319" i="3"/>
  <c r="IX319" i="3"/>
  <c r="HB319" i="3"/>
  <c r="FF319" i="3"/>
  <c r="DJ319" i="3"/>
  <c r="BN319" i="3"/>
  <c r="U319" i="3"/>
  <c r="KB318" i="3"/>
  <c r="IF318" i="3"/>
  <c r="GP318" i="3"/>
  <c r="GJ318" i="3"/>
  <c r="FU318" i="3"/>
  <c r="ET318" i="3"/>
  <c r="EN318" i="3"/>
  <c r="DY318" i="3"/>
  <c r="CX318" i="3"/>
  <c r="CR318" i="3"/>
  <c r="CC318" i="3"/>
  <c r="BB318" i="3"/>
  <c r="AV318" i="3"/>
  <c r="U318" i="3"/>
  <c r="O318" i="3"/>
  <c r="LF317" i="3"/>
  <c r="JJ317" i="3"/>
  <c r="HN317" i="3"/>
  <c r="FR317" i="3"/>
  <c r="DV317" i="3"/>
  <c r="BZ317" i="3"/>
  <c r="AG317" i="3"/>
  <c r="KN316" i="3"/>
  <c r="IR316" i="3"/>
  <c r="GV316" i="3"/>
  <c r="EZ316" i="3"/>
  <c r="DD316" i="3"/>
  <c r="BH316" i="3"/>
  <c r="AG316" i="3"/>
  <c r="AA316" i="3"/>
  <c r="L316" i="3"/>
  <c r="LR315" i="3"/>
  <c r="LC315" i="3"/>
  <c r="KB315" i="3"/>
  <c r="JV315" i="3"/>
  <c r="JG315" i="3"/>
  <c r="IF315" i="3"/>
  <c r="HZ315" i="3"/>
  <c r="HK315" i="3"/>
  <c r="GJ315" i="3"/>
  <c r="GD315" i="3"/>
  <c r="FO315" i="3"/>
  <c r="EN315" i="3"/>
  <c r="EH315" i="3"/>
  <c r="DS315" i="3"/>
  <c r="CR315" i="3"/>
  <c r="CL315" i="3"/>
  <c r="BW315" i="3"/>
  <c r="AV315" i="3"/>
  <c r="AP315" i="3"/>
  <c r="AD315" i="3"/>
  <c r="LF314" i="3"/>
  <c r="KZ314" i="3"/>
  <c r="KK314" i="3"/>
  <c r="JJ314" i="3"/>
  <c r="JD314" i="3"/>
  <c r="IO314" i="3"/>
  <c r="HN314" i="3"/>
  <c r="HH314" i="3"/>
  <c r="GS314" i="3"/>
  <c r="FR314" i="3"/>
  <c r="FL314" i="3"/>
  <c r="EW314" i="3"/>
  <c r="DV314" i="3"/>
  <c r="DP314" i="3"/>
  <c r="DA314" i="3"/>
  <c r="BZ314" i="3"/>
  <c r="BT314" i="3"/>
  <c r="BE314" i="3"/>
  <c r="X314" i="3"/>
  <c r="LO313" i="3"/>
  <c r="KN313" i="3"/>
  <c r="KH313" i="3"/>
  <c r="JS313" i="3"/>
  <c r="IR313" i="3"/>
  <c r="IL313" i="3"/>
  <c r="HW313" i="3"/>
  <c r="GV313" i="3"/>
  <c r="GP313" i="3"/>
  <c r="GA313" i="3"/>
  <c r="EZ313" i="3"/>
  <c r="ET313" i="3"/>
  <c r="EE313" i="3"/>
  <c r="DD313" i="3"/>
  <c r="CX313" i="3"/>
  <c r="CI313" i="3"/>
  <c r="BH313" i="3"/>
  <c r="BB313" i="3"/>
  <c r="AM313" i="3"/>
  <c r="AA313" i="3"/>
  <c r="U313" i="3"/>
  <c r="F313" i="3"/>
  <c r="LI312" i="3"/>
  <c r="KH312" i="3"/>
  <c r="KB312" i="3"/>
  <c r="JM312" i="3"/>
  <c r="IL312" i="3"/>
  <c r="IF312" i="3"/>
  <c r="HQ312" i="3"/>
  <c r="GP312" i="3"/>
  <c r="GJ312" i="3"/>
  <c r="FU312" i="3"/>
  <c r="ET312" i="3"/>
  <c r="EN312" i="3"/>
  <c r="DY312" i="3"/>
  <c r="CX312" i="3"/>
  <c r="CR312" i="3"/>
  <c r="CC312" i="3"/>
  <c r="BB312" i="3"/>
  <c r="AV312" i="3"/>
  <c r="U312" i="3"/>
  <c r="O312" i="3"/>
  <c r="LF311" i="3"/>
  <c r="JJ311" i="3"/>
  <c r="HN311" i="3"/>
  <c r="FR311" i="3"/>
  <c r="DV311" i="3"/>
  <c r="BZ311" i="3"/>
  <c r="BK311" i="3"/>
  <c r="AD311" i="3"/>
  <c r="LF310" i="3"/>
  <c r="KZ310" i="3"/>
  <c r="KK310" i="3"/>
  <c r="JJ310" i="3"/>
  <c r="JD310" i="3"/>
  <c r="IO310" i="3"/>
  <c r="HN310" i="3"/>
  <c r="HH310" i="3"/>
  <c r="GS310" i="3"/>
  <c r="FR310" i="3"/>
  <c r="FL310" i="3"/>
  <c r="EW310" i="3"/>
  <c r="DV310" i="3"/>
  <c r="DP310" i="3"/>
  <c r="DA310" i="3"/>
  <c r="BZ310" i="3"/>
  <c r="BT310" i="3"/>
  <c r="BE310" i="3"/>
  <c r="X310" i="3"/>
  <c r="LO309" i="3"/>
  <c r="KN309" i="3"/>
  <c r="HT343" i="3"/>
  <c r="HK343" i="3"/>
  <c r="GP343" i="3"/>
  <c r="FX343" i="3"/>
  <c r="FO343" i="3"/>
  <c r="ET343" i="3"/>
  <c r="EB343" i="3"/>
  <c r="DS343" i="3"/>
  <c r="CX343" i="3"/>
  <c r="CF343" i="3"/>
  <c r="BW343" i="3"/>
  <c r="BB343" i="3"/>
  <c r="AD343" i="3"/>
  <c r="I343" i="3"/>
  <c r="LL342" i="3"/>
  <c r="KT342" i="3"/>
  <c r="KK342" i="3"/>
  <c r="JP342" i="3"/>
  <c r="IX342" i="3"/>
  <c r="IO342" i="3"/>
  <c r="HT342" i="3"/>
  <c r="HB342" i="3"/>
  <c r="GS342" i="3"/>
  <c r="FX342" i="3"/>
  <c r="FF342" i="3"/>
  <c r="EW342" i="3"/>
  <c r="EB342" i="3"/>
  <c r="DJ342" i="3"/>
  <c r="DA342" i="3"/>
  <c r="CF342" i="3"/>
  <c r="BN342" i="3"/>
  <c r="BE342" i="3"/>
  <c r="AG342" i="3"/>
  <c r="X342" i="3"/>
  <c r="LO341" i="3"/>
  <c r="KT341" i="3"/>
  <c r="KB341" i="3"/>
  <c r="JS341" i="3"/>
  <c r="IX341" i="3"/>
  <c r="IF341" i="3"/>
  <c r="HW341" i="3"/>
  <c r="HB341" i="3"/>
  <c r="GJ341" i="3"/>
  <c r="GA341" i="3"/>
  <c r="FF341" i="3"/>
  <c r="EN341" i="3"/>
  <c r="EE341" i="3"/>
  <c r="DJ341" i="3"/>
  <c r="CR341" i="3"/>
  <c r="CI341" i="3"/>
  <c r="BN341" i="3"/>
  <c r="AV341" i="3"/>
  <c r="AM341" i="3"/>
  <c r="U341" i="3"/>
  <c r="LF340" i="3"/>
  <c r="KW340" i="3"/>
  <c r="KB340" i="3"/>
  <c r="JJ340" i="3"/>
  <c r="JA340" i="3"/>
  <c r="IF340" i="3"/>
  <c r="HN340" i="3"/>
  <c r="HE340" i="3"/>
  <c r="GJ340" i="3"/>
  <c r="FR340" i="3"/>
  <c r="FI340" i="3"/>
  <c r="EN340" i="3"/>
  <c r="DV340" i="3"/>
  <c r="DM340" i="3"/>
  <c r="CR340" i="3"/>
  <c r="BZ340" i="3"/>
  <c r="BQ340" i="3"/>
  <c r="AV340" i="3"/>
  <c r="O340" i="3"/>
  <c r="LF339" i="3"/>
  <c r="KN339" i="3"/>
  <c r="KE339" i="3"/>
  <c r="JJ339" i="3"/>
  <c r="IR339" i="3"/>
  <c r="II339" i="3"/>
  <c r="HN339" i="3"/>
  <c r="GV339" i="3"/>
  <c r="GM339" i="3"/>
  <c r="FF339" i="3"/>
  <c r="EZ339" i="3"/>
  <c r="EK339" i="3"/>
  <c r="DJ339" i="3"/>
  <c r="DD339" i="3"/>
  <c r="CO339" i="3"/>
  <c r="BN339" i="3"/>
  <c r="BH339" i="3"/>
  <c r="AS339" i="3"/>
  <c r="AG339" i="3"/>
  <c r="AA339" i="3"/>
  <c r="L339" i="3"/>
  <c r="LR338" i="3"/>
  <c r="LC338" i="3"/>
  <c r="KB338" i="3"/>
  <c r="JV338" i="3"/>
  <c r="JG338" i="3"/>
  <c r="IF338" i="3"/>
  <c r="HZ338" i="3"/>
  <c r="HK338" i="3"/>
  <c r="GJ338" i="3"/>
  <c r="GD338" i="3"/>
  <c r="FO338" i="3"/>
  <c r="EN338" i="3"/>
  <c r="EH338" i="3"/>
  <c r="DS338" i="3"/>
  <c r="CR338" i="3"/>
  <c r="CL338" i="3"/>
  <c r="BW338" i="3"/>
  <c r="AV338" i="3"/>
  <c r="AP338" i="3"/>
  <c r="AD338" i="3"/>
  <c r="LO337" i="3"/>
  <c r="KT337" i="3"/>
  <c r="KB337" i="3"/>
  <c r="JS337" i="3"/>
  <c r="IX337" i="3"/>
  <c r="IF337" i="3"/>
  <c r="HW337" i="3"/>
  <c r="HB337" i="3"/>
  <c r="GJ337" i="3"/>
  <c r="GA337" i="3"/>
  <c r="FF337" i="3"/>
  <c r="EN337" i="3"/>
  <c r="EE337" i="3"/>
  <c r="DJ337" i="3"/>
  <c r="CR337" i="3"/>
  <c r="CI337" i="3"/>
  <c r="BN337" i="3"/>
  <c r="AV337" i="3"/>
  <c r="AM337" i="3"/>
  <c r="U337" i="3"/>
  <c r="LF336" i="3"/>
  <c r="KW336" i="3"/>
  <c r="KB336" i="3"/>
  <c r="JJ336" i="3"/>
  <c r="JA336" i="3"/>
  <c r="IF336" i="3"/>
  <c r="HN336" i="3"/>
  <c r="HE336" i="3"/>
  <c r="GJ336" i="3"/>
  <c r="FR336" i="3"/>
  <c r="FI336" i="3"/>
  <c r="EN336" i="3"/>
  <c r="DV336" i="3"/>
  <c r="DM336" i="3"/>
  <c r="CR336" i="3"/>
  <c r="BZ336" i="3"/>
  <c r="BQ336" i="3"/>
  <c r="AV336" i="3"/>
  <c r="O336" i="3"/>
  <c r="LF335" i="3"/>
  <c r="KN335" i="3"/>
  <c r="KE335" i="3"/>
  <c r="JJ335" i="3"/>
  <c r="IR335" i="3"/>
  <c r="II335" i="3"/>
  <c r="HN335" i="3"/>
  <c r="FC335" i="3"/>
  <c r="EK335" i="3"/>
  <c r="DM335" i="3"/>
  <c r="CR335" i="3"/>
  <c r="BN335" i="3"/>
  <c r="BH335" i="3"/>
  <c r="BB335" i="3"/>
  <c r="AM335" i="3"/>
  <c r="AG335" i="3"/>
  <c r="LR334" i="3"/>
  <c r="LI334" i="3"/>
  <c r="KZ334" i="3"/>
  <c r="IR334" i="3"/>
  <c r="IL334" i="3"/>
  <c r="GY334" i="3"/>
  <c r="EH334" i="3"/>
  <c r="DY334" i="3"/>
  <c r="DP334" i="3"/>
  <c r="AV334" i="3"/>
  <c r="AP334" i="3"/>
  <c r="R334" i="3"/>
  <c r="I334" i="3"/>
  <c r="KT333" i="3"/>
  <c r="KN333" i="3"/>
  <c r="JG333" i="3"/>
  <c r="IC333" i="3"/>
  <c r="HQ333" i="3"/>
  <c r="HH333" i="3"/>
  <c r="HB333" i="3"/>
  <c r="GV333" i="3"/>
  <c r="FO333" i="3"/>
  <c r="EK333" i="3"/>
  <c r="CO333" i="3"/>
  <c r="AS333" i="3"/>
  <c r="KQ332" i="3"/>
  <c r="IU332" i="3"/>
  <c r="GY332" i="3"/>
  <c r="FC332" i="3"/>
  <c r="EN332" i="3"/>
  <c r="DM332" i="3"/>
  <c r="DG332" i="3"/>
  <c r="CR332" i="3"/>
  <c r="BQ332" i="3"/>
  <c r="BK332" i="3"/>
  <c r="AV332" i="3"/>
  <c r="AA332" i="3"/>
  <c r="LR331" i="3"/>
  <c r="KQ331" i="3"/>
  <c r="KK331" i="3"/>
  <c r="JV331" i="3"/>
  <c r="IU331" i="3"/>
  <c r="IO331" i="3"/>
  <c r="HZ331" i="3"/>
  <c r="GY331" i="3"/>
  <c r="GS331" i="3"/>
  <c r="GD331" i="3"/>
  <c r="FC331" i="3"/>
  <c r="EW331" i="3"/>
  <c r="EH331" i="3"/>
  <c r="DG331" i="3"/>
  <c r="DA331" i="3"/>
  <c r="CL331" i="3"/>
  <c r="BK331" i="3"/>
  <c r="BE331" i="3"/>
  <c r="AP331" i="3"/>
  <c r="AD331" i="3"/>
  <c r="X331" i="3"/>
  <c r="I331" i="3"/>
  <c r="LL330" i="3"/>
  <c r="KK330" i="3"/>
  <c r="KE330" i="3"/>
  <c r="JP330" i="3"/>
  <c r="IO330" i="3"/>
  <c r="II330" i="3"/>
  <c r="HT330" i="3"/>
  <c r="GS330" i="3"/>
  <c r="GM330" i="3"/>
  <c r="FX330" i="3"/>
  <c r="EW330" i="3"/>
  <c r="EB330" i="3"/>
  <c r="DA330" i="3"/>
  <c r="CF330" i="3"/>
  <c r="BE330" i="3"/>
  <c r="O330" i="3"/>
  <c r="LF329" i="3"/>
  <c r="KE329" i="3"/>
  <c r="JJ329" i="3"/>
  <c r="II329" i="3"/>
  <c r="HN329" i="3"/>
  <c r="GM329" i="3"/>
  <c r="FR329" i="3"/>
  <c r="EQ329" i="3"/>
  <c r="DV329" i="3"/>
  <c r="CU329" i="3"/>
  <c r="BZ329" i="3"/>
  <c r="AY329" i="3"/>
  <c r="R329" i="3"/>
  <c r="KZ328" i="3"/>
  <c r="JY328" i="3"/>
  <c r="JD328" i="3"/>
  <c r="IC328" i="3"/>
  <c r="HH328" i="3"/>
  <c r="GG328" i="3"/>
  <c r="FL328" i="3"/>
  <c r="EK328" i="3"/>
  <c r="DP328" i="3"/>
  <c r="CO328" i="3"/>
  <c r="BT328" i="3"/>
  <c r="AS328" i="3"/>
  <c r="X328" i="3"/>
  <c r="LO327" i="3"/>
  <c r="KT327" i="3"/>
  <c r="JS327" i="3"/>
  <c r="IX327" i="3"/>
  <c r="HW327" i="3"/>
  <c r="HB327" i="3"/>
  <c r="GA327" i="3"/>
  <c r="FF327" i="3"/>
  <c r="EE327" i="3"/>
  <c r="DJ327" i="3"/>
  <c r="CI327" i="3"/>
  <c r="BN327" i="3"/>
  <c r="AM327" i="3"/>
  <c r="AG327" i="3"/>
  <c r="F327" i="3"/>
  <c r="LI326" i="3"/>
  <c r="KN326" i="3"/>
  <c r="JM326" i="3"/>
  <c r="IR326" i="3"/>
  <c r="HQ326" i="3"/>
  <c r="GV326" i="3"/>
  <c r="FU326" i="3"/>
  <c r="EZ326" i="3"/>
  <c r="DY326" i="3"/>
  <c r="DD326" i="3"/>
  <c r="CC326" i="3"/>
  <c r="BH326" i="3"/>
  <c r="IF346" i="3"/>
  <c r="HN346" i="3"/>
  <c r="HE346" i="3"/>
  <c r="GJ346" i="3"/>
  <c r="FR346" i="3"/>
  <c r="FI346" i="3"/>
  <c r="EN346" i="3"/>
  <c r="DV346" i="3"/>
  <c r="DM346" i="3"/>
  <c r="CR346" i="3"/>
  <c r="BZ346" i="3"/>
  <c r="BQ346" i="3"/>
  <c r="AV346" i="3"/>
  <c r="O346" i="3"/>
  <c r="LF345" i="3"/>
  <c r="KN345" i="3"/>
  <c r="KE345" i="3"/>
  <c r="JJ345" i="3"/>
  <c r="IR345" i="3"/>
  <c r="II345" i="3"/>
  <c r="HN345" i="3"/>
  <c r="GV345" i="3"/>
  <c r="GM345" i="3"/>
  <c r="FR345" i="3"/>
  <c r="EZ345" i="3"/>
  <c r="EQ345" i="3"/>
  <c r="DV345" i="3"/>
  <c r="DD345" i="3"/>
  <c r="CU345" i="3"/>
  <c r="BZ345" i="3"/>
  <c r="BH345" i="3"/>
  <c r="AY345" i="3"/>
  <c r="AG345" i="3"/>
  <c r="O345" i="3"/>
  <c r="F345" i="3"/>
  <c r="LR344" i="3"/>
  <c r="LI344" i="3"/>
  <c r="KN344" i="3"/>
  <c r="JV344" i="3"/>
  <c r="JM344" i="3"/>
  <c r="IR344" i="3"/>
  <c r="HZ344" i="3"/>
  <c r="HQ344" i="3"/>
  <c r="GV344" i="3"/>
  <c r="GD344" i="3"/>
  <c r="FU344" i="3"/>
  <c r="EZ344" i="3"/>
  <c r="EH344" i="3"/>
  <c r="DY344" i="3"/>
  <c r="DD344" i="3"/>
  <c r="CL344" i="3"/>
  <c r="CC344" i="3"/>
  <c r="BH344" i="3"/>
  <c r="AP344" i="3"/>
  <c r="AA344" i="3"/>
  <c r="I344" i="3"/>
  <c r="LR343" i="3"/>
  <c r="KZ343" i="3"/>
  <c r="KQ343" i="3"/>
  <c r="JV343" i="3"/>
  <c r="JD343" i="3"/>
  <c r="IU343" i="3"/>
  <c r="HH343" i="3"/>
  <c r="FL343" i="3"/>
  <c r="DP343" i="3"/>
  <c r="BT343" i="3"/>
  <c r="AA343" i="3"/>
  <c r="KH342" i="3"/>
  <c r="IL342" i="3"/>
  <c r="GP342" i="3"/>
  <c r="ET342" i="3"/>
  <c r="CX342" i="3"/>
  <c r="BB342" i="3"/>
  <c r="U342" i="3"/>
  <c r="LL341" i="3"/>
  <c r="JP341" i="3"/>
  <c r="HT341" i="3"/>
  <c r="FX341" i="3"/>
  <c r="EB341" i="3"/>
  <c r="CF341" i="3"/>
  <c r="KT340" i="3"/>
  <c r="IX340" i="3"/>
  <c r="HB340" i="3"/>
  <c r="FF340" i="3"/>
  <c r="DJ340" i="3"/>
  <c r="BN340" i="3"/>
  <c r="AG340" i="3"/>
  <c r="KB339" i="3"/>
  <c r="IF339" i="3"/>
  <c r="GJ339" i="3"/>
  <c r="EN339" i="3"/>
  <c r="CR339" i="3"/>
  <c r="AV339" i="3"/>
  <c r="O339" i="3"/>
  <c r="LF338" i="3"/>
  <c r="JJ338" i="3"/>
  <c r="HN338" i="3"/>
  <c r="FR338" i="3"/>
  <c r="DV338" i="3"/>
  <c r="BZ338" i="3"/>
  <c r="AG338" i="3"/>
  <c r="LL337" i="3"/>
  <c r="JP337" i="3"/>
  <c r="HT337" i="3"/>
  <c r="FX337" i="3"/>
  <c r="EB337" i="3"/>
  <c r="CF337" i="3"/>
  <c r="KT336" i="3"/>
  <c r="IX336" i="3"/>
  <c r="HB336" i="3"/>
  <c r="FF336" i="3"/>
  <c r="DJ336" i="3"/>
  <c r="BN336" i="3"/>
  <c r="AG336" i="3"/>
  <c r="KB335" i="3"/>
  <c r="IF335" i="3"/>
  <c r="GP335" i="3"/>
  <c r="CO335" i="3"/>
  <c r="BQ335" i="3"/>
  <c r="I335" i="3"/>
  <c r="IU334" i="3"/>
  <c r="AY334" i="3"/>
  <c r="KW333" i="3"/>
  <c r="KK333" i="3"/>
  <c r="HE333" i="3"/>
  <c r="GS333" i="3"/>
  <c r="DY333" i="3"/>
  <c r="CC333" i="3"/>
  <c r="KE332" i="3"/>
  <c r="II332" i="3"/>
  <c r="GM332" i="3"/>
  <c r="EQ332" i="3"/>
  <c r="CU332" i="3"/>
  <c r="AY332" i="3"/>
  <c r="AD332" i="3"/>
  <c r="JY331" i="3"/>
  <c r="IC331" i="3"/>
  <c r="GG331" i="3"/>
  <c r="EK331" i="3"/>
  <c r="CO331" i="3"/>
  <c r="AS331" i="3"/>
  <c r="L331" i="3"/>
  <c r="LO330" i="3"/>
  <c r="JS330" i="3"/>
  <c r="HW330" i="3"/>
  <c r="GG330" i="3"/>
  <c r="GA330" i="3"/>
  <c r="FL330" i="3"/>
  <c r="EK330" i="3"/>
  <c r="EE330" i="3"/>
  <c r="DP330" i="3"/>
  <c r="CO330" i="3"/>
  <c r="CI330" i="3"/>
  <c r="BT330" i="3"/>
  <c r="AS330" i="3"/>
  <c r="X330" i="3"/>
  <c r="R330" i="3"/>
  <c r="LO329" i="3"/>
  <c r="LI329" i="3"/>
  <c r="KT329" i="3"/>
  <c r="JS329" i="3"/>
  <c r="JM329" i="3"/>
  <c r="IX329" i="3"/>
  <c r="HW329" i="3"/>
  <c r="HQ329" i="3"/>
  <c r="HB329" i="3"/>
  <c r="GA329" i="3"/>
  <c r="FU329" i="3"/>
  <c r="FF329" i="3"/>
  <c r="EE329" i="3"/>
  <c r="DY329" i="3"/>
  <c r="DJ329" i="3"/>
  <c r="CI329" i="3"/>
  <c r="CC329" i="3"/>
  <c r="BN329" i="3"/>
  <c r="AM329" i="3"/>
  <c r="AG329" i="3"/>
  <c r="F329" i="3"/>
  <c r="LI328" i="3"/>
  <c r="LC328" i="3"/>
  <c r="KN328" i="3"/>
  <c r="JM328" i="3"/>
  <c r="JG328" i="3"/>
  <c r="IR328" i="3"/>
  <c r="HQ328" i="3"/>
  <c r="HK328" i="3"/>
  <c r="GV328" i="3"/>
  <c r="FU328" i="3"/>
  <c r="FO328" i="3"/>
  <c r="EZ328" i="3"/>
  <c r="DY328" i="3"/>
  <c r="DS328" i="3"/>
  <c r="DD328" i="3"/>
  <c r="CC328" i="3"/>
  <c r="BW328" i="3"/>
  <c r="BH328" i="3"/>
  <c r="L328" i="3"/>
  <c r="LC327" i="3"/>
  <c r="KW327" i="3"/>
  <c r="KH327" i="3"/>
  <c r="JG327" i="3"/>
  <c r="JA327" i="3"/>
  <c r="IL327" i="3"/>
  <c r="HK327" i="3"/>
  <c r="HE327" i="3"/>
  <c r="GP327" i="3"/>
  <c r="FO327" i="3"/>
  <c r="FI327" i="3"/>
  <c r="ET327" i="3"/>
  <c r="DS327" i="3"/>
  <c r="DM327" i="3"/>
  <c r="CX327" i="3"/>
  <c r="BW327" i="3"/>
  <c r="BQ327" i="3"/>
  <c r="BB327" i="3"/>
  <c r="U327" i="3"/>
  <c r="KW326" i="3"/>
  <c r="KQ326" i="3"/>
  <c r="KB326" i="3"/>
  <c r="JA326" i="3"/>
  <c r="IU326" i="3"/>
  <c r="IF326" i="3"/>
  <c r="HE326" i="3"/>
  <c r="GY326" i="3"/>
  <c r="GJ326" i="3"/>
  <c r="FI326" i="3"/>
  <c r="FC326" i="3"/>
  <c r="EN326" i="3"/>
  <c r="DM326" i="3"/>
  <c r="DG326" i="3"/>
  <c r="CR326" i="3"/>
  <c r="BQ326" i="3"/>
  <c r="AV326" i="3"/>
  <c r="AA326" i="3"/>
  <c r="LR325" i="3"/>
  <c r="KQ325" i="3"/>
  <c r="JV325" i="3"/>
  <c r="IU325" i="3"/>
  <c r="HZ325" i="3"/>
  <c r="GY325" i="3"/>
  <c r="GD325" i="3"/>
  <c r="FC325" i="3"/>
  <c r="EH325" i="3"/>
  <c r="DG325" i="3"/>
  <c r="CL325" i="3"/>
  <c r="BK325" i="3"/>
  <c r="AP325" i="3"/>
  <c r="AD325" i="3"/>
  <c r="I325" i="3"/>
  <c r="LL324" i="3"/>
  <c r="KK324" i="3"/>
  <c r="JP324" i="3"/>
  <c r="IO324" i="3"/>
  <c r="HT324" i="3"/>
  <c r="GS324" i="3"/>
  <c r="FX324" i="3"/>
  <c r="EW324" i="3"/>
  <c r="EB324" i="3"/>
  <c r="DA324" i="3"/>
  <c r="CF324" i="3"/>
  <c r="BE324" i="3"/>
  <c r="AJ324" i="3"/>
  <c r="I324" i="3"/>
  <c r="KZ323" i="3"/>
  <c r="KE323" i="3"/>
  <c r="JD323" i="3"/>
  <c r="II323" i="3"/>
  <c r="HH323" i="3"/>
  <c r="GM323" i="3"/>
  <c r="FL323" i="3"/>
  <c r="EQ323" i="3"/>
  <c r="DP323" i="3"/>
  <c r="CU323" i="3"/>
  <c r="BT323" i="3"/>
  <c r="AY323" i="3"/>
  <c r="AA323" i="3"/>
  <c r="U323" i="3"/>
  <c r="F323" i="3"/>
  <c r="LI322" i="3"/>
  <c r="KH322" i="3"/>
  <c r="KB322" i="3"/>
  <c r="JM322" i="3"/>
  <c r="IL322" i="3"/>
  <c r="HQ322" i="3"/>
  <c r="GP322" i="3"/>
  <c r="FU322" i="3"/>
  <c r="ET322" i="3"/>
  <c r="EN322" i="3"/>
  <c r="DY322" i="3"/>
  <c r="CX322" i="3"/>
  <c r="CR322" i="3"/>
  <c r="CC322" i="3"/>
  <c r="BB322" i="3"/>
  <c r="AV322" i="3"/>
  <c r="U322" i="3"/>
  <c r="LL321" i="3"/>
  <c r="KQ321" i="3"/>
  <c r="JP321" i="3"/>
  <c r="IU321" i="3"/>
  <c r="HT321" i="3"/>
  <c r="GY321" i="3"/>
  <c r="FX321" i="3"/>
  <c r="FC321" i="3"/>
  <c r="EB321" i="3"/>
  <c r="DG321" i="3"/>
  <c r="CF321" i="3"/>
  <c r="BK321" i="3"/>
  <c r="R321" i="3"/>
  <c r="KT320" i="3"/>
  <c r="JY320" i="3"/>
  <c r="IX320" i="3"/>
  <c r="IC320" i="3"/>
  <c r="HB320" i="3"/>
  <c r="GG320" i="3"/>
  <c r="FF320" i="3"/>
  <c r="EK320" i="3"/>
  <c r="DJ320" i="3"/>
  <c r="CO320" i="3"/>
  <c r="BN320" i="3"/>
  <c r="AS320" i="3"/>
  <c r="AG320" i="3"/>
  <c r="L320" i="3"/>
  <c r="LR319" i="3"/>
  <c r="LC319" i="3"/>
  <c r="KB319" i="3"/>
  <c r="JV319" i="3"/>
  <c r="JG319" i="3"/>
  <c r="IF319" i="3"/>
  <c r="HZ319" i="3"/>
  <c r="HK319" i="3"/>
  <c r="GJ319" i="3"/>
  <c r="GD319" i="3"/>
  <c r="FO319" i="3"/>
  <c r="EN319" i="3"/>
  <c r="EH319" i="3"/>
  <c r="DS319" i="3"/>
  <c r="CR319" i="3"/>
  <c r="CL319" i="3"/>
  <c r="BW319" i="3"/>
  <c r="AV319" i="3"/>
  <c r="AP319" i="3"/>
  <c r="AD319" i="3"/>
  <c r="LF318" i="3"/>
  <c r="KZ318" i="3"/>
  <c r="KK318" i="3"/>
  <c r="JJ318" i="3"/>
  <c r="JD318" i="3"/>
  <c r="IO318" i="3"/>
  <c r="HN318" i="3"/>
  <c r="HH318" i="3"/>
  <c r="GS318" i="3"/>
  <c r="FR318" i="3"/>
  <c r="FL318" i="3"/>
  <c r="EW318" i="3"/>
  <c r="DV318" i="3"/>
  <c r="DP318" i="3"/>
  <c r="DA318" i="3"/>
  <c r="BZ318" i="3"/>
  <c r="BT318" i="3"/>
  <c r="BE318" i="3"/>
  <c r="X318" i="3"/>
  <c r="LO317" i="3"/>
  <c r="KN317" i="3"/>
  <c r="JS317" i="3"/>
  <c r="IR317" i="3"/>
  <c r="HW317" i="3"/>
  <c r="GV317" i="3"/>
  <c r="GA317" i="3"/>
  <c r="EZ317" i="3"/>
  <c r="EE317" i="3"/>
  <c r="DD317" i="3"/>
  <c r="CI317" i="3"/>
  <c r="BH317" i="3"/>
  <c r="AM317" i="3"/>
  <c r="O317" i="3"/>
  <c r="LR316" i="3"/>
  <c r="KW316" i="3"/>
  <c r="JV316" i="3"/>
  <c r="JA316" i="3"/>
  <c r="HZ316" i="3"/>
  <c r="HE316" i="3"/>
  <c r="GD316" i="3"/>
  <c r="FI316" i="3"/>
  <c r="EH316" i="3"/>
  <c r="DM316" i="3"/>
  <c r="CL316" i="3"/>
  <c r="BQ316" i="3"/>
  <c r="AP316" i="3"/>
  <c r="I316" i="3"/>
  <c r="KZ315" i="3"/>
  <c r="KE315" i="3"/>
  <c r="JD315" i="3"/>
  <c r="II315" i="3"/>
  <c r="HH315" i="3"/>
  <c r="GM315" i="3"/>
  <c r="FL315" i="3"/>
  <c r="EQ315" i="3"/>
  <c r="DP315" i="3"/>
  <c r="CU315" i="3"/>
  <c r="BT315" i="3"/>
  <c r="AY315" i="3"/>
  <c r="AA315" i="3"/>
  <c r="F315" i="3"/>
  <c r="LI314" i="3"/>
  <c r="KH314" i="3"/>
  <c r="JM314" i="3"/>
  <c r="IL314" i="3"/>
  <c r="HQ314" i="3"/>
  <c r="GP314" i="3"/>
  <c r="FU314" i="3"/>
  <c r="ET314" i="3"/>
  <c r="DY314" i="3"/>
  <c r="CX314" i="3"/>
  <c r="CC314" i="3"/>
  <c r="BB314" i="3"/>
  <c r="U314" i="3"/>
  <c r="LL313" i="3"/>
  <c r="KQ313" i="3"/>
  <c r="JP313" i="3"/>
  <c r="IU313" i="3"/>
  <c r="HT313" i="3"/>
  <c r="GY313" i="3"/>
  <c r="FX313" i="3"/>
  <c r="FC313" i="3"/>
  <c r="EB313" i="3"/>
  <c r="DG313" i="3"/>
  <c r="CF313" i="3"/>
  <c r="BK313" i="3"/>
  <c r="AD313" i="3"/>
  <c r="LF312" i="3"/>
  <c r="KK312" i="3"/>
  <c r="JJ312" i="3"/>
  <c r="IO312" i="3"/>
  <c r="HN312" i="3"/>
  <c r="GS312" i="3"/>
  <c r="FR312" i="3"/>
  <c r="EW312" i="3"/>
  <c r="DV312" i="3"/>
  <c r="DA312" i="3"/>
  <c r="BZ312" i="3"/>
  <c r="BE312" i="3"/>
  <c r="X312" i="3"/>
  <c r="LO311" i="3"/>
  <c r="KN311" i="3"/>
  <c r="JS311" i="3"/>
  <c r="IR311" i="3"/>
  <c r="HW311" i="3"/>
  <c r="GV311" i="3"/>
  <c r="GA311" i="3"/>
  <c r="EZ311" i="3"/>
  <c r="EE311" i="3"/>
  <c r="DD311" i="3"/>
  <c r="CI311" i="3"/>
  <c r="BH311" i="3"/>
  <c r="AM311" i="3"/>
  <c r="AA311" i="3"/>
  <c r="F311" i="3"/>
  <c r="LI310" i="3"/>
  <c r="KH310" i="3"/>
  <c r="JM310" i="3"/>
  <c r="IL310" i="3"/>
  <c r="HQ310" i="3"/>
  <c r="GP310" i="3"/>
  <c r="FU310" i="3"/>
  <c r="ET310" i="3"/>
  <c r="DY310" i="3"/>
  <c r="CX310" i="3"/>
  <c r="CC310" i="3"/>
  <c r="BB310" i="3"/>
  <c r="U310" i="3"/>
  <c r="LL309" i="3"/>
  <c r="KQ309" i="3"/>
  <c r="JP309" i="3"/>
  <c r="AA308" i="3"/>
  <c r="HH309" i="3"/>
  <c r="GM309" i="3"/>
  <c r="FL309" i="3"/>
  <c r="EQ309" i="3"/>
  <c r="DP309" i="3"/>
  <c r="CU309" i="3"/>
  <c r="BT309" i="3"/>
  <c r="AY309" i="3"/>
  <c r="R309" i="3"/>
  <c r="LI308" i="3"/>
  <c r="KH308" i="3"/>
  <c r="JM308" i="3"/>
  <c r="IL308" i="3"/>
  <c r="HQ308" i="3"/>
  <c r="GP308" i="3"/>
  <c r="FU308" i="3"/>
  <c r="ET308" i="3"/>
  <c r="DY308" i="3"/>
  <c r="CX308" i="3"/>
  <c r="CC308" i="3"/>
  <c r="BB308" i="3"/>
  <c r="U308" i="3"/>
  <c r="LC307" i="3"/>
  <c r="KB307" i="3"/>
  <c r="JG307" i="3"/>
  <c r="IF307" i="3"/>
  <c r="HK307" i="3"/>
  <c r="GJ307" i="3"/>
  <c r="FO307" i="3"/>
  <c r="EN307" i="3"/>
  <c r="DS307" i="3"/>
  <c r="CR307" i="3"/>
  <c r="BW307" i="3"/>
  <c r="AV307" i="3"/>
  <c r="AA307" i="3"/>
  <c r="F307" i="3"/>
  <c r="LR306" i="3"/>
  <c r="KW306" i="3"/>
  <c r="JV306" i="3"/>
  <c r="JA306" i="3"/>
  <c r="HZ306" i="3"/>
  <c r="HE306" i="3"/>
  <c r="GD306" i="3"/>
  <c r="FI306" i="3"/>
  <c r="EH306" i="3"/>
  <c r="DM306" i="3"/>
  <c r="CL306" i="3"/>
  <c r="BQ306" i="3"/>
  <c r="AP306" i="3"/>
  <c r="I306" i="3"/>
  <c r="LL305" i="3"/>
  <c r="KQ305" i="3"/>
  <c r="JP305" i="3"/>
  <c r="IU305" i="3"/>
  <c r="HT305" i="3"/>
  <c r="GY305" i="3"/>
  <c r="FX305" i="3"/>
  <c r="FC305" i="3"/>
  <c r="EB305" i="3"/>
  <c r="DG305" i="3"/>
  <c r="CF305" i="3"/>
  <c r="BK305" i="3"/>
  <c r="O305" i="3"/>
  <c r="LF304" i="3"/>
  <c r="KK304" i="3"/>
  <c r="JJ304" i="3"/>
  <c r="IO304" i="3"/>
  <c r="HN304" i="3"/>
  <c r="GS304" i="3"/>
  <c r="FR304" i="3"/>
  <c r="EW304" i="3"/>
  <c r="DV304" i="3"/>
  <c r="DA304" i="3"/>
  <c r="BZ304" i="3"/>
  <c r="BE304" i="3"/>
  <c r="X304" i="3"/>
  <c r="KZ303" i="3"/>
  <c r="KE303" i="3"/>
  <c r="JD303" i="3"/>
  <c r="II303" i="3"/>
  <c r="HH303" i="3"/>
  <c r="GM303" i="3"/>
  <c r="FL303" i="3"/>
  <c r="EQ303" i="3"/>
  <c r="DP303" i="3"/>
  <c r="CU303" i="3"/>
  <c r="BT303" i="3"/>
  <c r="AY303" i="3"/>
  <c r="AD303" i="3"/>
  <c r="KT302" i="3"/>
  <c r="JY302" i="3"/>
  <c r="IX302" i="3"/>
  <c r="IC302" i="3"/>
  <c r="HB302" i="3"/>
  <c r="GG302" i="3"/>
  <c r="FF302" i="3"/>
  <c r="EK302" i="3"/>
  <c r="DJ302" i="3"/>
  <c r="CO302" i="3"/>
  <c r="BN302" i="3"/>
  <c r="AS302" i="3"/>
  <c r="AG302" i="3"/>
  <c r="L302" i="3"/>
  <c r="LO301" i="3"/>
  <c r="KN301" i="3"/>
  <c r="JS301" i="3"/>
  <c r="IR301" i="3"/>
  <c r="HW301" i="3"/>
  <c r="GV301" i="3"/>
  <c r="GA301" i="3"/>
  <c r="EZ301" i="3"/>
  <c r="EE301" i="3"/>
  <c r="DD301" i="3"/>
  <c r="CI301" i="3"/>
  <c r="BH301" i="3"/>
  <c r="AM301" i="3"/>
  <c r="R301" i="3"/>
  <c r="LI300" i="3"/>
  <c r="KH300" i="3"/>
  <c r="JM300" i="3"/>
  <c r="IL300" i="3"/>
  <c r="HQ300" i="3"/>
  <c r="GP300" i="3"/>
  <c r="FU300" i="3"/>
  <c r="ET300" i="3"/>
  <c r="DY300" i="3"/>
  <c r="CX300" i="3"/>
  <c r="CC300" i="3"/>
  <c r="BB300" i="3"/>
  <c r="U300" i="3"/>
  <c r="LC299" i="3"/>
  <c r="KB299" i="3"/>
  <c r="JG299" i="3"/>
  <c r="IF299" i="3"/>
  <c r="HK299" i="3"/>
  <c r="GJ299" i="3"/>
  <c r="FO299" i="3"/>
  <c r="EN299" i="3"/>
  <c r="DS299" i="3"/>
  <c r="CR299" i="3"/>
  <c r="BW299" i="3"/>
  <c r="AV299" i="3"/>
  <c r="AA299" i="3"/>
  <c r="F299" i="3"/>
  <c r="LR298" i="3"/>
  <c r="KW298" i="3"/>
  <c r="JV298" i="3"/>
  <c r="JA298" i="3"/>
  <c r="HZ298" i="3"/>
  <c r="HE298" i="3"/>
  <c r="GD298" i="3"/>
  <c r="FI298" i="3"/>
  <c r="EH298" i="3"/>
  <c r="DM298" i="3"/>
  <c r="CL298" i="3"/>
  <c r="BQ298" i="3"/>
  <c r="AP298" i="3"/>
  <c r="I298" i="3"/>
  <c r="LL297" i="3"/>
  <c r="KK297" i="3"/>
  <c r="JP297" i="3"/>
  <c r="IO297" i="3"/>
  <c r="HT297" i="3"/>
  <c r="GS297" i="3"/>
  <c r="FX297" i="3"/>
  <c r="EW297" i="3"/>
  <c r="EB297" i="3"/>
  <c r="DA297" i="3"/>
  <c r="CF297" i="3"/>
  <c r="BE297" i="3"/>
  <c r="O297" i="3"/>
  <c r="LF296" i="3"/>
  <c r="KE296" i="3"/>
  <c r="JJ296" i="3"/>
  <c r="II296" i="3"/>
  <c r="HN296" i="3"/>
  <c r="GM296" i="3"/>
  <c r="FR296" i="3"/>
  <c r="EQ296" i="3"/>
  <c r="DV296" i="3"/>
  <c r="CU296" i="3"/>
  <c r="BZ296" i="3"/>
  <c r="AY296" i="3"/>
  <c r="R296" i="3"/>
  <c r="KZ295" i="3"/>
  <c r="JY295" i="3"/>
  <c r="JD295" i="3"/>
  <c r="IC295" i="3"/>
  <c r="HH295" i="3"/>
  <c r="GG295" i="3"/>
  <c r="FL295" i="3"/>
  <c r="EK295" i="3"/>
  <c r="DP295" i="3"/>
  <c r="DJ295" i="3"/>
  <c r="DD295" i="3"/>
  <c r="CC295" i="3"/>
  <c r="AV295" i="3"/>
  <c r="AD295" i="3"/>
  <c r="BW294" i="3"/>
  <c r="KH309" i="3"/>
  <c r="JS309" i="3"/>
  <c r="IR309" i="3"/>
  <c r="IL309" i="3"/>
  <c r="HW309" i="3"/>
  <c r="GV309" i="3"/>
  <c r="GP309" i="3"/>
  <c r="GA309" i="3"/>
  <c r="EZ309" i="3"/>
  <c r="ET309" i="3"/>
  <c r="EE309" i="3"/>
  <c r="DD309" i="3"/>
  <c r="CX309" i="3"/>
  <c r="CI309" i="3"/>
  <c r="BH309" i="3"/>
  <c r="BB309" i="3"/>
  <c r="AM309" i="3"/>
  <c r="AA309" i="3"/>
  <c r="F309" i="3"/>
  <c r="LR308" i="3"/>
  <c r="KW308" i="3"/>
  <c r="KE308" i="3"/>
  <c r="JV308" i="3"/>
  <c r="JA308" i="3"/>
  <c r="II308" i="3"/>
  <c r="HZ308" i="3"/>
  <c r="HE308" i="3"/>
  <c r="GM308" i="3"/>
  <c r="GD308" i="3"/>
  <c r="FI308" i="3"/>
  <c r="EQ308" i="3"/>
  <c r="EH308" i="3"/>
  <c r="DM308" i="3"/>
  <c r="CU308" i="3"/>
  <c r="CL308" i="3"/>
  <c r="BQ308" i="3"/>
  <c r="AY308" i="3"/>
  <c r="AP308" i="3"/>
  <c r="R308" i="3"/>
  <c r="I308" i="3"/>
  <c r="LL307" i="3"/>
  <c r="KQ307" i="3"/>
  <c r="JY307" i="3"/>
  <c r="JP307" i="3"/>
  <c r="IU307" i="3"/>
  <c r="IC307" i="3"/>
  <c r="HT307" i="3"/>
  <c r="GY307" i="3"/>
  <c r="GG307" i="3"/>
  <c r="FX307" i="3"/>
  <c r="FC307" i="3"/>
  <c r="EK307" i="3"/>
  <c r="EB307" i="3"/>
  <c r="DG307" i="3"/>
  <c r="CO307" i="3"/>
  <c r="CF307" i="3"/>
  <c r="BK307" i="3"/>
  <c r="AS307" i="3"/>
  <c r="X307" i="3"/>
  <c r="O307" i="3"/>
  <c r="LO306" i="3"/>
  <c r="LF306" i="3"/>
  <c r="KK306" i="3"/>
  <c r="JS306" i="3"/>
  <c r="JJ306" i="3"/>
  <c r="IO306" i="3"/>
  <c r="HW306" i="3"/>
  <c r="HN306" i="3"/>
  <c r="GS306" i="3"/>
  <c r="GA306" i="3"/>
  <c r="FR306" i="3"/>
  <c r="EW306" i="3"/>
  <c r="EE306" i="3"/>
  <c r="DV306" i="3"/>
  <c r="DA306" i="3"/>
  <c r="CI306" i="3"/>
  <c r="BZ306" i="3"/>
  <c r="BE306" i="3"/>
  <c r="X306" i="3"/>
  <c r="LI305" i="3"/>
  <c r="KZ305" i="3"/>
  <c r="KE305" i="3"/>
  <c r="JM305" i="3"/>
  <c r="JD305" i="3"/>
  <c r="II305" i="3"/>
  <c r="HQ305" i="3"/>
  <c r="HH305" i="3"/>
  <c r="GM305" i="3"/>
  <c r="FU305" i="3"/>
  <c r="FL305" i="3"/>
  <c r="EQ305" i="3"/>
  <c r="DY305" i="3"/>
  <c r="DP305" i="3"/>
  <c r="CU305" i="3"/>
  <c r="CC305" i="3"/>
  <c r="BT305" i="3"/>
  <c r="AY305" i="3"/>
  <c r="AD305" i="3"/>
  <c r="L305" i="3"/>
  <c r="LC304" i="3"/>
  <c r="KT304" i="3"/>
  <c r="JY304" i="3"/>
  <c r="JG304" i="3"/>
  <c r="IX304" i="3"/>
  <c r="IC304" i="3"/>
  <c r="HK304" i="3"/>
  <c r="HB304" i="3"/>
  <c r="GG304" i="3"/>
  <c r="FO304" i="3"/>
  <c r="FF304" i="3"/>
  <c r="EK304" i="3"/>
  <c r="DJ304" i="3"/>
  <c r="CO304" i="3"/>
  <c r="BN304" i="3"/>
  <c r="AS304" i="3"/>
  <c r="AG304" i="3"/>
  <c r="L304" i="3"/>
  <c r="LO303" i="3"/>
  <c r="KN303" i="3"/>
  <c r="JS303" i="3"/>
  <c r="IR303" i="3"/>
  <c r="HW303" i="3"/>
  <c r="GV303" i="3"/>
  <c r="GA303" i="3"/>
  <c r="EZ303" i="3"/>
  <c r="EE303" i="3"/>
  <c r="DD303" i="3"/>
  <c r="CI303" i="3"/>
  <c r="BH303" i="3"/>
  <c r="AM303" i="3"/>
  <c r="R303" i="3"/>
  <c r="LI302" i="3"/>
  <c r="KH302" i="3"/>
  <c r="JM302" i="3"/>
  <c r="IL302" i="3"/>
  <c r="HQ302" i="3"/>
  <c r="GP302" i="3"/>
  <c r="FU302" i="3"/>
  <c r="ET302" i="3"/>
  <c r="DY302" i="3"/>
  <c r="CX302" i="3"/>
  <c r="CC302" i="3"/>
  <c r="BB302" i="3"/>
  <c r="U302" i="3"/>
  <c r="LC301" i="3"/>
  <c r="KB301" i="3"/>
  <c r="JG301" i="3"/>
  <c r="IF301" i="3"/>
  <c r="HK301" i="3"/>
  <c r="GJ301" i="3"/>
  <c r="FO301" i="3"/>
  <c r="EN301" i="3"/>
  <c r="DS301" i="3"/>
  <c r="CR301" i="3"/>
  <c r="BW301" i="3"/>
  <c r="AV301" i="3"/>
  <c r="AA301" i="3"/>
  <c r="F301" i="3"/>
  <c r="LR300" i="3"/>
  <c r="KW300" i="3"/>
  <c r="JV300" i="3"/>
  <c r="JA300" i="3"/>
  <c r="HZ300" i="3"/>
  <c r="HE300" i="3"/>
  <c r="GD300" i="3"/>
  <c r="FI300" i="3"/>
  <c r="EH300" i="3"/>
  <c r="DM300" i="3"/>
  <c r="CL300" i="3"/>
  <c r="BQ300" i="3"/>
  <c r="AP300" i="3"/>
  <c r="I300" i="3"/>
  <c r="LL299" i="3"/>
  <c r="KQ299" i="3"/>
  <c r="JP299" i="3"/>
  <c r="IU299" i="3"/>
  <c r="HT299" i="3"/>
  <c r="GY299" i="3"/>
  <c r="FX299" i="3"/>
  <c r="FC299" i="3"/>
  <c r="EB299" i="3"/>
  <c r="DG299" i="3"/>
  <c r="CF299" i="3"/>
  <c r="BK299" i="3"/>
  <c r="O299" i="3"/>
  <c r="LF298" i="3"/>
  <c r="KK298" i="3"/>
  <c r="JJ298" i="3"/>
  <c r="IO298" i="3"/>
  <c r="HN298" i="3"/>
  <c r="GS298" i="3"/>
  <c r="FR298" i="3"/>
  <c r="EW298" i="3"/>
  <c r="DV298" i="3"/>
  <c r="DA298" i="3"/>
  <c r="BZ298" i="3"/>
  <c r="BE298" i="3"/>
  <c r="R298" i="3"/>
  <c r="KZ297" i="3"/>
  <c r="JY297" i="3"/>
  <c r="JD297" i="3"/>
  <c r="IC297" i="3"/>
  <c r="HH297" i="3"/>
  <c r="GG297" i="3"/>
  <c r="FL297" i="3"/>
  <c r="EK297" i="3"/>
  <c r="DP297" i="3"/>
  <c r="CO297" i="3"/>
  <c r="BT297" i="3"/>
  <c r="AS297" i="3"/>
  <c r="X297" i="3"/>
  <c r="LO296" i="3"/>
  <c r="KT296" i="3"/>
  <c r="JS296" i="3"/>
  <c r="IX296" i="3"/>
  <c r="HW296" i="3"/>
  <c r="HB296" i="3"/>
  <c r="GA296" i="3"/>
  <c r="FF296" i="3"/>
  <c r="EE296" i="3"/>
  <c r="DJ296" i="3"/>
  <c r="CI296" i="3"/>
  <c r="BN296" i="3"/>
  <c r="AM296" i="3"/>
  <c r="AG296" i="3"/>
  <c r="F296" i="3"/>
  <c r="LI295" i="3"/>
  <c r="KN295" i="3"/>
  <c r="JM295" i="3"/>
  <c r="IR295" i="3"/>
  <c r="HQ295" i="3"/>
  <c r="GV295" i="3"/>
  <c r="FU295" i="3"/>
  <c r="EZ295" i="3"/>
  <c r="DY295" i="3"/>
  <c r="CR295" i="3"/>
  <c r="BQ295" i="3"/>
  <c r="HZ309" i="3"/>
  <c r="GD309" i="3"/>
  <c r="EH309" i="3"/>
  <c r="CL309" i="3"/>
  <c r="AP309" i="3"/>
  <c r="X309" i="3"/>
  <c r="LO308" i="3"/>
  <c r="JS308" i="3"/>
  <c r="HW308" i="3"/>
  <c r="GA308" i="3"/>
  <c r="EE308" i="3"/>
  <c r="CI308" i="3"/>
  <c r="LI307" i="3"/>
  <c r="JM307" i="3"/>
  <c r="HQ307" i="3"/>
  <c r="FU307" i="3"/>
  <c r="DY307" i="3"/>
  <c r="CC307" i="3"/>
  <c r="L307" i="3"/>
  <c r="LC306" i="3"/>
  <c r="JG306" i="3"/>
  <c r="HK306" i="3"/>
  <c r="FO306" i="3"/>
  <c r="DS306" i="3"/>
  <c r="BW306" i="3"/>
  <c r="KW305" i="3"/>
  <c r="JA305" i="3"/>
  <c r="HE305" i="3"/>
  <c r="FI305" i="3"/>
  <c r="DM305" i="3"/>
  <c r="BQ305" i="3"/>
  <c r="KQ304" i="3"/>
  <c r="IU304" i="3"/>
  <c r="GY304" i="3"/>
  <c r="FC304" i="3"/>
  <c r="DY304" i="3"/>
  <c r="DG304" i="3"/>
  <c r="CX304" i="3"/>
  <c r="CC304" i="3"/>
  <c r="BK304" i="3"/>
  <c r="BB304" i="3"/>
  <c r="AD304" i="3"/>
  <c r="U304" i="3"/>
  <c r="LC303" i="3"/>
  <c r="KK303" i="3"/>
  <c r="KB303" i="3"/>
  <c r="JG303" i="3"/>
  <c r="IO303" i="3"/>
  <c r="IF303" i="3"/>
  <c r="HK303" i="3"/>
  <c r="GS303" i="3"/>
  <c r="GJ303" i="3"/>
  <c r="FO303" i="3"/>
  <c r="EW303" i="3"/>
  <c r="EN303" i="3"/>
  <c r="DS303" i="3"/>
  <c r="DA303" i="3"/>
  <c r="CR303" i="3"/>
  <c r="BW303" i="3"/>
  <c r="BE303" i="3"/>
  <c r="AV303" i="3"/>
  <c r="AA303" i="3"/>
  <c r="F303" i="3"/>
  <c r="LR302" i="3"/>
  <c r="KW302" i="3"/>
  <c r="KE302" i="3"/>
  <c r="JV302" i="3"/>
  <c r="JA302" i="3"/>
  <c r="II302" i="3"/>
  <c r="HZ302" i="3"/>
  <c r="HE302" i="3"/>
  <c r="GM302" i="3"/>
  <c r="GD302" i="3"/>
  <c r="FI302" i="3"/>
  <c r="EQ302" i="3"/>
  <c r="EH302" i="3"/>
  <c r="DM302" i="3"/>
  <c r="CU302" i="3"/>
  <c r="CL302" i="3"/>
  <c r="BQ302" i="3"/>
  <c r="AY302" i="3"/>
  <c r="AP302" i="3"/>
  <c r="R302" i="3"/>
  <c r="I302" i="3"/>
  <c r="LL301" i="3"/>
  <c r="KQ301" i="3"/>
  <c r="JY301" i="3"/>
  <c r="JP301" i="3"/>
  <c r="IU301" i="3"/>
  <c r="IC301" i="3"/>
  <c r="HT301" i="3"/>
  <c r="GY301" i="3"/>
  <c r="GG301" i="3"/>
  <c r="FX301" i="3"/>
  <c r="FC301" i="3"/>
  <c r="EK301" i="3"/>
  <c r="EB301" i="3"/>
  <c r="DG301" i="3"/>
  <c r="CO301" i="3"/>
  <c r="CF301" i="3"/>
  <c r="BK301" i="3"/>
  <c r="AS301" i="3"/>
  <c r="X301" i="3"/>
  <c r="O301" i="3"/>
  <c r="LO300" i="3"/>
  <c r="LF300" i="3"/>
  <c r="KK300" i="3"/>
  <c r="JS300" i="3"/>
  <c r="JJ300" i="3"/>
  <c r="IO300" i="3"/>
  <c r="HW300" i="3"/>
  <c r="HN300" i="3"/>
  <c r="GS300" i="3"/>
  <c r="GA300" i="3"/>
  <c r="FR300" i="3"/>
  <c r="EW300" i="3"/>
  <c r="EE300" i="3"/>
  <c r="DV300" i="3"/>
  <c r="DA300" i="3"/>
  <c r="CI300" i="3"/>
  <c r="BZ300" i="3"/>
  <c r="BE300" i="3"/>
  <c r="X300" i="3"/>
  <c r="LI299" i="3"/>
  <c r="KZ299" i="3"/>
  <c r="KE299" i="3"/>
  <c r="JM299" i="3"/>
  <c r="JD299" i="3"/>
  <c r="II299" i="3"/>
  <c r="HQ299" i="3"/>
  <c r="HH299" i="3"/>
  <c r="GM299" i="3"/>
  <c r="FU299" i="3"/>
  <c r="FL299" i="3"/>
  <c r="EQ299" i="3"/>
  <c r="DY299" i="3"/>
  <c r="DP299" i="3"/>
  <c r="CU299" i="3"/>
  <c r="CC299" i="3"/>
  <c r="BT299" i="3"/>
  <c r="AY299" i="3"/>
  <c r="AD299" i="3"/>
  <c r="L299" i="3"/>
  <c r="LC298" i="3"/>
  <c r="KT298" i="3"/>
  <c r="JY298" i="3"/>
  <c r="JG298" i="3"/>
  <c r="IX298" i="3"/>
  <c r="IC298" i="3"/>
  <c r="HK298" i="3"/>
  <c r="HB298" i="3"/>
  <c r="GG298" i="3"/>
  <c r="FO298" i="3"/>
  <c r="FF298" i="3"/>
  <c r="EK298" i="3"/>
  <c r="DS298" i="3"/>
  <c r="DJ298" i="3"/>
  <c r="CO298" i="3"/>
  <c r="BW298" i="3"/>
  <c r="BN298" i="3"/>
  <c r="AS298" i="3"/>
  <c r="AG298" i="3"/>
  <c r="F298" i="3"/>
  <c r="LI297" i="3"/>
  <c r="LC297" i="3"/>
  <c r="KN297" i="3"/>
  <c r="JM297" i="3"/>
  <c r="JG297" i="3"/>
  <c r="IR297" i="3"/>
  <c r="HQ297" i="3"/>
  <c r="HK297" i="3"/>
  <c r="GV297" i="3"/>
  <c r="FU297" i="3"/>
  <c r="FO297" i="3"/>
  <c r="EZ297" i="3"/>
  <c r="DY297" i="3"/>
  <c r="DS297" i="3"/>
  <c r="DD297" i="3"/>
  <c r="CC297" i="3"/>
  <c r="BW297" i="3"/>
  <c r="BH297" i="3"/>
  <c r="L297" i="3"/>
  <c r="LC296" i="3"/>
  <c r="KW296" i="3"/>
  <c r="KH296" i="3"/>
  <c r="JG296" i="3"/>
  <c r="JA296" i="3"/>
  <c r="IL296" i="3"/>
  <c r="HK296" i="3"/>
  <c r="HE296" i="3"/>
  <c r="GP296" i="3"/>
  <c r="FO296" i="3"/>
  <c r="FI296" i="3"/>
  <c r="ET296" i="3"/>
  <c r="DS296" i="3"/>
  <c r="DM296" i="3"/>
  <c r="CX296" i="3"/>
  <c r="BW296" i="3"/>
  <c r="BQ296" i="3"/>
  <c r="BB296" i="3"/>
  <c r="U296" i="3"/>
  <c r="KW295" i="3"/>
  <c r="KQ295" i="3"/>
  <c r="KB295" i="3"/>
  <c r="JA295" i="3"/>
  <c r="IU295" i="3"/>
  <c r="IF295" i="3"/>
  <c r="HE295" i="3"/>
  <c r="GY295" i="3"/>
  <c r="GJ295" i="3"/>
  <c r="FI295" i="3"/>
  <c r="FC295" i="3"/>
  <c r="EN295" i="3"/>
  <c r="DM295" i="3"/>
  <c r="U295" i="3"/>
  <c r="FO294" i="3"/>
  <c r="LR294" i="3"/>
  <c r="LL294" i="3"/>
  <c r="KW294" i="3"/>
  <c r="JV294" i="3"/>
  <c r="JP294" i="3"/>
  <c r="JA294" i="3"/>
  <c r="HZ294" i="3"/>
  <c r="HT294" i="3"/>
  <c r="HE294" i="3"/>
  <c r="GD294" i="3"/>
  <c r="FX294" i="3"/>
  <c r="FI294" i="3"/>
  <c r="EH294" i="3"/>
  <c r="EB294" i="3"/>
  <c r="DM294" i="3"/>
  <c r="CL294" i="3"/>
  <c r="CF294" i="3"/>
  <c r="BQ294" i="3"/>
  <c r="AP294" i="3"/>
  <c r="I294" i="3"/>
  <c r="KZ293" i="3"/>
  <c r="KT293" i="3"/>
  <c r="KE293" i="3"/>
  <c r="JD293" i="3"/>
  <c r="IX293" i="3"/>
  <c r="II293" i="3"/>
  <c r="HH293" i="3"/>
  <c r="HB293" i="3"/>
  <c r="GM293" i="3"/>
  <c r="FL293" i="3"/>
  <c r="FF293" i="3"/>
  <c r="EQ293" i="3"/>
  <c r="DP293" i="3"/>
  <c r="DJ293" i="3"/>
  <c r="CU293" i="3"/>
  <c r="BT293" i="3"/>
  <c r="BN293" i="3"/>
  <c r="AY293" i="3"/>
  <c r="AA293" i="3"/>
  <c r="U293" i="3"/>
  <c r="F293" i="3"/>
  <c r="LI292" i="3"/>
  <c r="KH292" i="3"/>
  <c r="KB292" i="3"/>
  <c r="JM292" i="3"/>
  <c r="IL292" i="3"/>
  <c r="IF292" i="3"/>
  <c r="HQ292" i="3"/>
  <c r="GP292" i="3"/>
  <c r="GJ292" i="3"/>
  <c r="FU292" i="3"/>
  <c r="ET292" i="3"/>
  <c r="EN292" i="3"/>
  <c r="DY292" i="3"/>
  <c r="CX292" i="3"/>
  <c r="CR292" i="3"/>
  <c r="CC292" i="3"/>
  <c r="BB292" i="3"/>
  <c r="AV292" i="3"/>
  <c r="U292" i="3"/>
  <c r="O292" i="3"/>
  <c r="LL291" i="3"/>
  <c r="LF291" i="3"/>
  <c r="KQ291" i="3"/>
  <c r="JP291" i="3"/>
  <c r="JJ291" i="3"/>
  <c r="IU291" i="3"/>
  <c r="HT291" i="3"/>
  <c r="HN291" i="3"/>
  <c r="GY291" i="3"/>
  <c r="FX291" i="3"/>
  <c r="FR291" i="3"/>
  <c r="FC291" i="3"/>
  <c r="EB291" i="3"/>
  <c r="DV291" i="3"/>
  <c r="DG291" i="3"/>
  <c r="CF291" i="3"/>
  <c r="BZ291" i="3"/>
  <c r="BK291" i="3"/>
  <c r="AG291" i="3"/>
  <c r="R291" i="3"/>
  <c r="KT290" i="3"/>
  <c r="KN290" i="3"/>
  <c r="JY290" i="3"/>
  <c r="IX290" i="3"/>
  <c r="IR290" i="3"/>
  <c r="IC290" i="3"/>
  <c r="HB290" i="3"/>
  <c r="GV290" i="3"/>
  <c r="GG290" i="3"/>
  <c r="FF290" i="3"/>
  <c r="EZ290" i="3"/>
  <c r="EK290" i="3"/>
  <c r="DJ290" i="3"/>
  <c r="DD290" i="3"/>
  <c r="CO290" i="3"/>
  <c r="BN290" i="3"/>
  <c r="BH290" i="3"/>
  <c r="AS290" i="3"/>
  <c r="AG290" i="3"/>
  <c r="AA290" i="3"/>
  <c r="L290" i="3"/>
  <c r="LR289" i="3"/>
  <c r="LC289" i="3"/>
  <c r="KB289" i="3"/>
  <c r="JV289" i="3"/>
  <c r="JG289" i="3"/>
  <c r="IF289" i="3"/>
  <c r="HZ289" i="3"/>
  <c r="HK289" i="3"/>
  <c r="GJ289" i="3"/>
  <c r="GD289" i="3"/>
  <c r="FO289" i="3"/>
  <c r="EN289" i="3"/>
  <c r="EH289" i="3"/>
  <c r="DS289" i="3"/>
  <c r="CR289" i="3"/>
  <c r="CL289" i="3"/>
  <c r="BW289" i="3"/>
  <c r="AV289" i="3"/>
  <c r="AP289" i="3"/>
  <c r="AD289" i="3"/>
  <c r="LF288" i="3"/>
  <c r="KZ288" i="3"/>
  <c r="KK288" i="3"/>
  <c r="JJ288" i="3"/>
  <c r="JD288" i="3"/>
  <c r="IO288" i="3"/>
  <c r="HN288" i="3"/>
  <c r="HH288" i="3"/>
  <c r="GS288" i="3"/>
  <c r="FR288" i="3"/>
  <c r="FL288" i="3"/>
  <c r="EW288" i="3"/>
  <c r="DV288" i="3"/>
  <c r="DP288" i="3"/>
  <c r="DA288" i="3"/>
  <c r="BZ288" i="3"/>
  <c r="BT288" i="3"/>
  <c r="BE288" i="3"/>
  <c r="X288" i="3"/>
  <c r="LO287" i="3"/>
  <c r="KN287" i="3"/>
  <c r="KH287" i="3"/>
  <c r="JS287" i="3"/>
  <c r="IR287" i="3"/>
  <c r="IL287" i="3"/>
  <c r="HW287" i="3"/>
  <c r="GV287" i="3"/>
  <c r="GP287" i="3"/>
  <c r="GA287" i="3"/>
  <c r="EZ287" i="3"/>
  <c r="ET287" i="3"/>
  <c r="EE287" i="3"/>
  <c r="DD287" i="3"/>
  <c r="CX287" i="3"/>
  <c r="CI287" i="3"/>
  <c r="BH287" i="3"/>
  <c r="BB287" i="3"/>
  <c r="AM287" i="3"/>
  <c r="O287" i="3"/>
  <c r="I287" i="3"/>
  <c r="LR286" i="3"/>
  <c r="LL286" i="3"/>
  <c r="KW286" i="3"/>
  <c r="JV286" i="3"/>
  <c r="JP286" i="3"/>
  <c r="JA286" i="3"/>
  <c r="HZ286" i="3"/>
  <c r="HT286" i="3"/>
  <c r="HE286" i="3"/>
  <c r="GD286" i="3"/>
  <c r="FX286" i="3"/>
  <c r="FI286" i="3"/>
  <c r="EH286" i="3"/>
  <c r="EB286" i="3"/>
  <c r="DM286" i="3"/>
  <c r="BK286" i="3"/>
  <c r="BB286" i="3"/>
  <c r="AV286" i="3"/>
  <c r="LI285" i="3"/>
  <c r="KK285" i="3"/>
  <c r="HT285" i="3"/>
  <c r="HK285" i="3"/>
  <c r="HB285" i="3"/>
  <c r="ET285" i="3"/>
  <c r="EN285" i="3"/>
  <c r="BB285" i="3"/>
  <c r="AV285" i="3"/>
  <c r="L285" i="3"/>
  <c r="LO284" i="3"/>
  <c r="LC284" i="3"/>
  <c r="JY284" i="3"/>
  <c r="JS284" i="3"/>
  <c r="JG284" i="3"/>
  <c r="IC284" i="3"/>
  <c r="HK284" i="3"/>
  <c r="HB284" i="3"/>
  <c r="GG284" i="3"/>
  <c r="FO284" i="3"/>
  <c r="FF284" i="3"/>
  <c r="EK284" i="3"/>
  <c r="DS284" i="3"/>
  <c r="DJ284" i="3"/>
  <c r="CO284" i="3"/>
  <c r="BW284" i="3"/>
  <c r="BN284" i="3"/>
  <c r="AS284" i="3"/>
  <c r="AA284" i="3"/>
  <c r="R284" i="3"/>
  <c r="KZ283" i="3"/>
  <c r="KH283" i="3"/>
  <c r="JY283" i="3"/>
  <c r="JD283" i="3"/>
  <c r="IL283" i="3"/>
  <c r="IC283" i="3"/>
  <c r="HH283" i="3"/>
  <c r="GP283" i="3"/>
  <c r="GG283" i="3"/>
  <c r="FL283" i="3"/>
  <c r="ET283" i="3"/>
  <c r="EK283" i="3"/>
  <c r="DP283" i="3"/>
  <c r="CX283" i="3"/>
  <c r="CO283" i="3"/>
  <c r="BT283" i="3"/>
  <c r="BB283" i="3"/>
  <c r="AS283" i="3"/>
  <c r="U283" i="3"/>
  <c r="L283" i="3"/>
  <c r="LL282" i="3"/>
  <c r="LC282" i="3"/>
  <c r="KH282" i="3"/>
  <c r="JP282" i="3"/>
  <c r="JG282" i="3"/>
  <c r="IL282" i="3"/>
  <c r="HT282" i="3"/>
  <c r="HK282" i="3"/>
  <c r="GP282" i="3"/>
  <c r="FX282" i="3"/>
  <c r="FO282" i="3"/>
  <c r="ET282" i="3"/>
  <c r="EB282" i="3"/>
  <c r="DM282" i="3"/>
  <c r="DG282" i="3"/>
  <c r="CL282" i="3"/>
  <c r="DA295" i="3"/>
  <c r="CU295" i="3"/>
  <c r="CF295" i="3"/>
  <c r="BE295" i="3"/>
  <c r="AY295" i="3"/>
  <c r="AG295" i="3"/>
  <c r="R295" i="3"/>
  <c r="KT294" i="3"/>
  <c r="KN294" i="3"/>
  <c r="JY294" i="3"/>
  <c r="IX294" i="3"/>
  <c r="IR294" i="3"/>
  <c r="IC294" i="3"/>
  <c r="HB294" i="3"/>
  <c r="GV294" i="3"/>
  <c r="GG294" i="3"/>
  <c r="FF294" i="3"/>
  <c r="EZ294" i="3"/>
  <c r="EK294" i="3"/>
  <c r="DJ294" i="3"/>
  <c r="DD294" i="3"/>
  <c r="CO294" i="3"/>
  <c r="BN294" i="3"/>
  <c r="BH294" i="3"/>
  <c r="AS294" i="3"/>
  <c r="AG294" i="3"/>
  <c r="AA294" i="3"/>
  <c r="L294" i="3"/>
  <c r="LR293" i="3"/>
  <c r="LC293" i="3"/>
  <c r="KB293" i="3"/>
  <c r="JV293" i="3"/>
  <c r="JG293" i="3"/>
  <c r="IF293" i="3"/>
  <c r="HZ293" i="3"/>
  <c r="HK293" i="3"/>
  <c r="GJ293" i="3"/>
  <c r="GD293" i="3"/>
  <c r="FO293" i="3"/>
  <c r="EN293" i="3"/>
  <c r="EH293" i="3"/>
  <c r="DS293" i="3"/>
  <c r="CR293" i="3"/>
  <c r="CL293" i="3"/>
  <c r="BW293" i="3"/>
  <c r="AV293" i="3"/>
  <c r="AP293" i="3"/>
  <c r="AD293" i="3"/>
  <c r="LF292" i="3"/>
  <c r="KZ292" i="3"/>
  <c r="KK292" i="3"/>
  <c r="JJ292" i="3"/>
  <c r="JD292" i="3"/>
  <c r="IO292" i="3"/>
  <c r="HN292" i="3"/>
  <c r="HH292" i="3"/>
  <c r="GS292" i="3"/>
  <c r="FR292" i="3"/>
  <c r="FL292" i="3"/>
  <c r="EW292" i="3"/>
  <c r="DV292" i="3"/>
  <c r="DP292" i="3"/>
  <c r="DA292" i="3"/>
  <c r="BZ292" i="3"/>
  <c r="BT292" i="3"/>
  <c r="BE292" i="3"/>
  <c r="X292" i="3"/>
  <c r="LO291" i="3"/>
  <c r="KN291" i="3"/>
  <c r="KH291" i="3"/>
  <c r="JS291" i="3"/>
  <c r="IR291" i="3"/>
  <c r="IL291" i="3"/>
  <c r="HW291" i="3"/>
  <c r="GV291" i="3"/>
  <c r="GP291" i="3"/>
  <c r="GA291" i="3"/>
  <c r="EZ291" i="3"/>
  <c r="ET291" i="3"/>
  <c r="EE291" i="3"/>
  <c r="DD291" i="3"/>
  <c r="CX291" i="3"/>
  <c r="CI291" i="3"/>
  <c r="BH291" i="3"/>
  <c r="BB291" i="3"/>
  <c r="AM291" i="3"/>
  <c r="O291" i="3"/>
  <c r="I291" i="3"/>
  <c r="LR290" i="3"/>
  <c r="LL290" i="3"/>
  <c r="KW290" i="3"/>
  <c r="JV290" i="3"/>
  <c r="JP290" i="3"/>
  <c r="JA290" i="3"/>
  <c r="HZ290" i="3"/>
  <c r="HT290" i="3"/>
  <c r="HE290" i="3"/>
  <c r="GD290" i="3"/>
  <c r="FX290" i="3"/>
  <c r="FI290" i="3"/>
  <c r="EH290" i="3"/>
  <c r="EB290" i="3"/>
  <c r="DM290" i="3"/>
  <c r="CL290" i="3"/>
  <c r="CF290" i="3"/>
  <c r="BQ290" i="3"/>
  <c r="AP290" i="3"/>
  <c r="I290" i="3"/>
  <c r="KZ289" i="3"/>
  <c r="KT289" i="3"/>
  <c r="KE289" i="3"/>
  <c r="JD289" i="3"/>
  <c r="IX289" i="3"/>
  <c r="II289" i="3"/>
  <c r="HH289" i="3"/>
  <c r="HB289" i="3"/>
  <c r="GM289" i="3"/>
  <c r="FL289" i="3"/>
  <c r="FF289" i="3"/>
  <c r="EQ289" i="3"/>
  <c r="DP289" i="3"/>
  <c r="DJ289" i="3"/>
  <c r="CU289" i="3"/>
  <c r="BT289" i="3"/>
  <c r="BN289" i="3"/>
  <c r="AY289" i="3"/>
  <c r="AA289" i="3"/>
  <c r="U289" i="3"/>
  <c r="F289" i="3"/>
  <c r="LI288" i="3"/>
  <c r="KH288" i="3"/>
  <c r="KB288" i="3"/>
  <c r="JM288" i="3"/>
  <c r="IL288" i="3"/>
  <c r="IF288" i="3"/>
  <c r="HQ288" i="3"/>
  <c r="GP288" i="3"/>
  <c r="GJ288" i="3"/>
  <c r="FU288" i="3"/>
  <c r="ET288" i="3"/>
  <c r="EN288" i="3"/>
  <c r="DY288" i="3"/>
  <c r="CX288" i="3"/>
  <c r="CR288" i="3"/>
  <c r="CC288" i="3"/>
  <c r="BB288" i="3"/>
  <c r="AV288" i="3"/>
  <c r="U288" i="3"/>
  <c r="O288" i="3"/>
  <c r="LL287" i="3"/>
  <c r="LF287" i="3"/>
  <c r="KQ287" i="3"/>
  <c r="JP287" i="3"/>
  <c r="JJ287" i="3"/>
  <c r="IU287" i="3"/>
  <c r="HT287" i="3"/>
  <c r="HN287" i="3"/>
  <c r="GY287" i="3"/>
  <c r="FX287" i="3"/>
  <c r="FR287" i="3"/>
  <c r="FC287" i="3"/>
  <c r="EB287" i="3"/>
  <c r="DV287" i="3"/>
  <c r="DG287" i="3"/>
  <c r="CF287" i="3"/>
  <c r="BZ287" i="3"/>
  <c r="BK287" i="3"/>
  <c r="AG287" i="3"/>
  <c r="R287" i="3"/>
  <c r="KT286" i="3"/>
  <c r="KN286" i="3"/>
  <c r="JY286" i="3"/>
  <c r="IX286" i="3"/>
  <c r="IR286" i="3"/>
  <c r="IC286" i="3"/>
  <c r="HB286" i="3"/>
  <c r="GV286" i="3"/>
  <c r="GG286" i="3"/>
  <c r="FF286" i="3"/>
  <c r="EZ286" i="3"/>
  <c r="EK286" i="3"/>
  <c r="DJ286" i="3"/>
  <c r="DD286" i="3"/>
  <c r="CI286" i="3"/>
  <c r="BE286" i="3"/>
  <c r="AD286" i="3"/>
  <c r="LC285" i="3"/>
  <c r="KT285" i="3"/>
  <c r="IL285" i="3"/>
  <c r="IF285" i="3"/>
  <c r="GS285" i="3"/>
  <c r="CX285" i="3"/>
  <c r="CR285" i="3"/>
  <c r="AD285" i="3"/>
  <c r="U285" i="3"/>
  <c r="KW284" i="3"/>
  <c r="KQ284" i="3"/>
  <c r="KE284" i="3"/>
  <c r="JA284" i="3"/>
  <c r="IU284" i="3"/>
  <c r="II284" i="3"/>
  <c r="HZ284" i="3"/>
  <c r="GM284" i="3"/>
  <c r="GD284" i="3"/>
  <c r="EQ284" i="3"/>
  <c r="EH284" i="3"/>
  <c r="CU284" i="3"/>
  <c r="CL284" i="3"/>
  <c r="AY284" i="3"/>
  <c r="AP284" i="3"/>
  <c r="LF283" i="3"/>
  <c r="KW283" i="3"/>
  <c r="JJ283" i="3"/>
  <c r="JA283" i="3"/>
  <c r="HN283" i="3"/>
  <c r="HE283" i="3"/>
  <c r="FR283" i="3"/>
  <c r="FI283" i="3"/>
  <c r="DV283" i="3"/>
  <c r="DM283" i="3"/>
  <c r="CR283" i="3"/>
  <c r="BZ283" i="3"/>
  <c r="BQ283" i="3"/>
  <c r="AV283" i="3"/>
  <c r="O283" i="3"/>
  <c r="LF282" i="3"/>
  <c r="KN282" i="3"/>
  <c r="KE282" i="3"/>
  <c r="JJ282" i="3"/>
  <c r="IR282" i="3"/>
  <c r="II282" i="3"/>
  <c r="HN282" i="3"/>
  <c r="GV282" i="3"/>
  <c r="GM282" i="3"/>
  <c r="FR282" i="3"/>
  <c r="EZ282" i="3"/>
  <c r="EQ282" i="3"/>
  <c r="DV282" i="3"/>
  <c r="EN282" i="3"/>
  <c r="EE282" i="3"/>
  <c r="DJ282" i="3"/>
  <c r="CR282" i="3"/>
  <c r="CI282" i="3"/>
  <c r="BN282" i="3"/>
  <c r="AV282" i="3"/>
  <c r="AM282" i="3"/>
  <c r="U282" i="3"/>
  <c r="LF281" i="3"/>
  <c r="KW281" i="3"/>
  <c r="KB281" i="3"/>
  <c r="JJ281" i="3"/>
  <c r="JA281" i="3"/>
  <c r="IF281" i="3"/>
  <c r="HN281" i="3"/>
  <c r="HE281" i="3"/>
  <c r="GJ281" i="3"/>
  <c r="FR281" i="3"/>
  <c r="FI281" i="3"/>
  <c r="EN281" i="3"/>
  <c r="DV281" i="3"/>
  <c r="DM281" i="3"/>
  <c r="CR281" i="3"/>
  <c r="BZ281" i="3"/>
  <c r="BQ281" i="3"/>
  <c r="AV281" i="3"/>
  <c r="O281" i="3"/>
  <c r="LF280" i="3"/>
  <c r="KN280" i="3"/>
  <c r="KE280" i="3"/>
  <c r="JJ280" i="3"/>
  <c r="IR280" i="3"/>
  <c r="II280" i="3"/>
  <c r="HN280" i="3"/>
  <c r="GV280" i="3"/>
  <c r="GM280" i="3"/>
  <c r="FR280" i="3"/>
  <c r="EZ280" i="3"/>
  <c r="EQ280" i="3"/>
  <c r="DV280" i="3"/>
  <c r="DD280" i="3"/>
  <c r="CU280" i="3"/>
  <c r="BZ280" i="3"/>
  <c r="BH280" i="3"/>
  <c r="AY280" i="3"/>
  <c r="AG280" i="3"/>
  <c r="O280" i="3"/>
  <c r="F280" i="3"/>
  <c r="LR279" i="3"/>
  <c r="LI279" i="3"/>
  <c r="KN279" i="3"/>
  <c r="JV279" i="3"/>
  <c r="JM279" i="3"/>
  <c r="IR279" i="3"/>
  <c r="HZ279" i="3"/>
  <c r="HQ279" i="3"/>
  <c r="GV279" i="3"/>
  <c r="GD279" i="3"/>
  <c r="FU279" i="3"/>
  <c r="EZ279" i="3"/>
  <c r="EH279" i="3"/>
  <c r="DY279" i="3"/>
  <c r="DD279" i="3"/>
  <c r="CL279" i="3"/>
  <c r="CC279" i="3"/>
  <c r="BH279" i="3"/>
  <c r="AP279" i="3"/>
  <c r="LF278" i="3"/>
  <c r="KN278" i="3"/>
  <c r="KE278" i="3"/>
  <c r="JJ278" i="3"/>
  <c r="IR278" i="3"/>
  <c r="II278" i="3"/>
  <c r="HN278" i="3"/>
  <c r="GV278" i="3"/>
  <c r="GM278" i="3"/>
  <c r="FR278" i="3"/>
  <c r="EZ278" i="3"/>
  <c r="EQ278" i="3"/>
  <c r="DV278" i="3"/>
  <c r="DD278" i="3"/>
  <c r="CU278" i="3"/>
  <c r="BZ278" i="3"/>
  <c r="BH278" i="3"/>
  <c r="AY278" i="3"/>
  <c r="AG278" i="3"/>
  <c r="O278" i="3"/>
  <c r="F278" i="3"/>
  <c r="LR277" i="3"/>
  <c r="LI277" i="3"/>
  <c r="KN277" i="3"/>
  <c r="JV277" i="3"/>
  <c r="JM277" i="3"/>
  <c r="IR277" i="3"/>
  <c r="HZ277" i="3"/>
  <c r="HQ277" i="3"/>
  <c r="GV277" i="3"/>
  <c r="GD277" i="3"/>
  <c r="FU277" i="3"/>
  <c r="EZ277" i="3"/>
  <c r="EH277" i="3"/>
  <c r="DY277" i="3"/>
  <c r="DD277" i="3"/>
  <c r="CL277" i="3"/>
  <c r="CC277" i="3"/>
  <c r="BH277" i="3"/>
  <c r="AP277" i="3"/>
  <c r="AA277" i="3"/>
  <c r="F277" i="3"/>
  <c r="LR276" i="3"/>
  <c r="KW276" i="3"/>
  <c r="KE276" i="3"/>
  <c r="JV276" i="3"/>
  <c r="GY276" i="3"/>
  <c r="GP276" i="3"/>
  <c r="GG276" i="3"/>
  <c r="FR276" i="3"/>
  <c r="FI276" i="3"/>
  <c r="ET276" i="3"/>
  <c r="EK276" i="3"/>
  <c r="DV276" i="3"/>
  <c r="DM276" i="3"/>
  <c r="CX276" i="3"/>
  <c r="CO276" i="3"/>
  <c r="BZ276" i="3"/>
  <c r="BQ276" i="3"/>
  <c r="BB276" i="3"/>
  <c r="AS276" i="3"/>
  <c r="X276" i="3"/>
  <c r="LI275" i="3"/>
  <c r="KZ275" i="3"/>
  <c r="KE275" i="3"/>
  <c r="JM275" i="3"/>
  <c r="JD275" i="3"/>
  <c r="II275" i="3"/>
  <c r="HQ275" i="3"/>
  <c r="HH275" i="3"/>
  <c r="GM275" i="3"/>
  <c r="FU275" i="3"/>
  <c r="FL275" i="3"/>
  <c r="EQ275" i="3"/>
  <c r="DY275" i="3"/>
  <c r="DP275" i="3"/>
  <c r="CU275" i="3"/>
  <c r="CC275" i="3"/>
  <c r="BT275" i="3"/>
  <c r="AY275" i="3"/>
  <c r="AD275" i="3"/>
  <c r="L275" i="3"/>
  <c r="LC274" i="3"/>
  <c r="KT274" i="3"/>
  <c r="JY274" i="3"/>
  <c r="JG274" i="3"/>
  <c r="IX274" i="3"/>
  <c r="IC274" i="3"/>
  <c r="HK274" i="3"/>
  <c r="HB274" i="3"/>
  <c r="GG274" i="3"/>
  <c r="FO274" i="3"/>
  <c r="FF274" i="3"/>
  <c r="EK274" i="3"/>
  <c r="DS274" i="3"/>
  <c r="DJ274" i="3"/>
  <c r="CO274" i="3"/>
  <c r="BW274" i="3"/>
  <c r="BN274" i="3"/>
  <c r="AS274" i="3"/>
  <c r="AG274" i="3"/>
  <c r="L274" i="3"/>
  <c r="LO273" i="3"/>
  <c r="KW273" i="3"/>
  <c r="KN273" i="3"/>
  <c r="JS273" i="3"/>
  <c r="JA273" i="3"/>
  <c r="IR273" i="3"/>
  <c r="HW273" i="3"/>
  <c r="HE273" i="3"/>
  <c r="GV273" i="3"/>
  <c r="GA273" i="3"/>
  <c r="FI273" i="3"/>
  <c r="EZ273" i="3"/>
  <c r="EE273" i="3"/>
  <c r="DM273" i="3"/>
  <c r="DD273" i="3"/>
  <c r="CI273" i="3"/>
  <c r="BQ273" i="3"/>
  <c r="BH273" i="3"/>
  <c r="AM273" i="3"/>
  <c r="R273" i="3"/>
  <c r="LI272" i="3"/>
  <c r="KQ272" i="3"/>
  <c r="KH272" i="3"/>
  <c r="JM272" i="3"/>
  <c r="IU272" i="3"/>
  <c r="IL272" i="3"/>
  <c r="HQ272" i="3"/>
  <c r="GY272" i="3"/>
  <c r="GP272" i="3"/>
  <c r="FU272" i="3"/>
  <c r="FC272" i="3"/>
  <c r="ET272" i="3"/>
  <c r="DY272" i="3"/>
  <c r="DG272" i="3"/>
  <c r="CX272" i="3"/>
  <c r="CC272" i="3"/>
  <c r="BK272" i="3"/>
  <c r="BB272" i="3"/>
  <c r="O272" i="3"/>
  <c r="LF271" i="3"/>
  <c r="KE271" i="3"/>
  <c r="JJ271" i="3"/>
  <c r="II271" i="3"/>
  <c r="HN271" i="3"/>
  <c r="GM271" i="3"/>
  <c r="FR271" i="3"/>
  <c r="EQ271" i="3"/>
  <c r="DV271" i="3"/>
  <c r="CU271" i="3"/>
  <c r="BZ271" i="3"/>
  <c r="AY271" i="3"/>
  <c r="AG271" i="3"/>
  <c r="F271" i="3"/>
  <c r="LI270" i="3"/>
  <c r="KN270" i="3"/>
  <c r="JM270" i="3"/>
  <c r="IR270" i="3"/>
  <c r="HQ270" i="3"/>
  <c r="GV270" i="3"/>
  <c r="FU270" i="3"/>
  <c r="EZ270" i="3"/>
  <c r="DY270" i="3"/>
  <c r="DD270" i="3"/>
  <c r="CC270" i="3"/>
  <c r="BH270" i="3"/>
  <c r="AA270" i="3"/>
  <c r="KQ269" i="3"/>
  <c r="IU269" i="3"/>
  <c r="HZ269" i="3"/>
  <c r="GY269" i="3"/>
  <c r="GD269" i="3"/>
  <c r="FC269" i="3"/>
  <c r="EH269" i="3"/>
  <c r="DG269" i="3"/>
  <c r="CL269" i="3"/>
  <c r="BK269" i="3"/>
  <c r="AP269" i="3"/>
  <c r="R269" i="3"/>
  <c r="II268" i="3"/>
  <c r="IC268" i="3"/>
  <c r="HH268" i="3"/>
  <c r="EQ268" i="3"/>
  <c r="EK268" i="3"/>
  <c r="DP268" i="3"/>
  <c r="LO271" i="3"/>
  <c r="KT271" i="3"/>
  <c r="KB271" i="3"/>
  <c r="JS271" i="3"/>
  <c r="IX271" i="3"/>
  <c r="IF271" i="3"/>
  <c r="HW271" i="3"/>
  <c r="HB271" i="3"/>
  <c r="GJ271" i="3"/>
  <c r="GA271" i="3"/>
  <c r="FF271" i="3"/>
  <c r="EN271" i="3"/>
  <c r="EE271" i="3"/>
  <c r="DJ271" i="3"/>
  <c r="CR271" i="3"/>
  <c r="CI271" i="3"/>
  <c r="BN271" i="3"/>
  <c r="AV271" i="3"/>
  <c r="AM271" i="3"/>
  <c r="U271" i="3"/>
  <c r="LF270" i="3"/>
  <c r="KW270" i="3"/>
  <c r="KB270" i="3"/>
  <c r="JJ270" i="3"/>
  <c r="JA270" i="3"/>
  <c r="IF270" i="3"/>
  <c r="HN270" i="3"/>
  <c r="HE270" i="3"/>
  <c r="GJ270" i="3"/>
  <c r="FR270" i="3"/>
  <c r="FI270" i="3"/>
  <c r="EN270" i="3"/>
  <c r="DV270" i="3"/>
  <c r="DM270" i="3"/>
  <c r="CR270" i="3"/>
  <c r="BZ270" i="3"/>
  <c r="BQ270" i="3"/>
  <c r="AV270" i="3"/>
  <c r="O270" i="3"/>
  <c r="LF269" i="3"/>
  <c r="KN269" i="3"/>
  <c r="KE269" i="3"/>
  <c r="JJ269" i="3"/>
  <c r="IR269" i="3"/>
  <c r="II269" i="3"/>
  <c r="HN269" i="3"/>
  <c r="GV269" i="3"/>
  <c r="GM269" i="3"/>
  <c r="FR269" i="3"/>
  <c r="EZ269" i="3"/>
  <c r="EQ269" i="3"/>
  <c r="DV269" i="3"/>
  <c r="DD269" i="3"/>
  <c r="CU269" i="3"/>
  <c r="BZ269" i="3"/>
  <c r="BH269" i="3"/>
  <c r="AY269" i="3"/>
  <c r="AG269" i="3"/>
  <c r="F269" i="3"/>
  <c r="IX268" i="3"/>
  <c r="FF268" i="3"/>
  <c r="BT282" i="3"/>
  <c r="BK282" i="3"/>
  <c r="AP282" i="3"/>
  <c r="AA282" i="3"/>
  <c r="R282" i="3"/>
  <c r="KZ281" i="3"/>
  <c r="KH281" i="3"/>
  <c r="JY281" i="3"/>
  <c r="JD281" i="3"/>
  <c r="IL281" i="3"/>
  <c r="IC281" i="3"/>
  <c r="HH281" i="3"/>
  <c r="GP281" i="3"/>
  <c r="GG281" i="3"/>
  <c r="FL281" i="3"/>
  <c r="ET281" i="3"/>
  <c r="EK281" i="3"/>
  <c r="DP281" i="3"/>
  <c r="CX281" i="3"/>
  <c r="CO281" i="3"/>
  <c r="BT281" i="3"/>
  <c r="BB281" i="3"/>
  <c r="AS281" i="3"/>
  <c r="U281" i="3"/>
  <c r="L281" i="3"/>
  <c r="LL280" i="3"/>
  <c r="LC280" i="3"/>
  <c r="KH280" i="3"/>
  <c r="JP280" i="3"/>
  <c r="JG280" i="3"/>
  <c r="IL280" i="3"/>
  <c r="HT280" i="3"/>
  <c r="HK280" i="3"/>
  <c r="GP280" i="3"/>
  <c r="FX280" i="3"/>
  <c r="FO280" i="3"/>
  <c r="ET280" i="3"/>
  <c r="EB280" i="3"/>
  <c r="DS280" i="3"/>
  <c r="CX280" i="3"/>
  <c r="CF280" i="3"/>
  <c r="BW280" i="3"/>
  <c r="BB280" i="3"/>
  <c r="AD280" i="3"/>
  <c r="I280" i="3"/>
  <c r="LL279" i="3"/>
  <c r="KT279" i="3"/>
  <c r="KK279" i="3"/>
  <c r="JP279" i="3"/>
  <c r="IX279" i="3"/>
  <c r="IO279" i="3"/>
  <c r="HT279" i="3"/>
  <c r="HB279" i="3"/>
  <c r="GS279" i="3"/>
  <c r="FX279" i="3"/>
  <c r="FF279" i="3"/>
  <c r="EW279" i="3"/>
  <c r="EB279" i="3"/>
  <c r="DJ279" i="3"/>
  <c r="DA279" i="3"/>
  <c r="CF279" i="3"/>
  <c r="BN279" i="3"/>
  <c r="BE279" i="3"/>
  <c r="LL278" i="3"/>
  <c r="LC278" i="3"/>
  <c r="KH278" i="3"/>
  <c r="JP278" i="3"/>
  <c r="JG278" i="3"/>
  <c r="IL278" i="3"/>
  <c r="HT278" i="3"/>
  <c r="HK278" i="3"/>
  <c r="GP278" i="3"/>
  <c r="FX278" i="3"/>
  <c r="FO278" i="3"/>
  <c r="ET278" i="3"/>
  <c r="EB278" i="3"/>
  <c r="DS278" i="3"/>
  <c r="CX278" i="3"/>
  <c r="CF278" i="3"/>
  <c r="BW278" i="3"/>
  <c r="BB278" i="3"/>
  <c r="AD278" i="3"/>
  <c r="I278" i="3"/>
  <c r="LL277" i="3"/>
  <c r="KT277" i="3"/>
  <c r="KK277" i="3"/>
  <c r="JP277" i="3"/>
  <c r="IX277" i="3"/>
  <c r="IO277" i="3"/>
  <c r="HT277" i="3"/>
  <c r="HB277" i="3"/>
  <c r="GS277" i="3"/>
  <c r="FX277" i="3"/>
  <c r="FF277" i="3"/>
  <c r="EW277" i="3"/>
  <c r="EB277" i="3"/>
  <c r="DJ277" i="3"/>
  <c r="DA277" i="3"/>
  <c r="CF277" i="3"/>
  <c r="BN277" i="3"/>
  <c r="BE277" i="3"/>
  <c r="AD277" i="3"/>
  <c r="L277" i="3"/>
  <c r="LC276" i="3"/>
  <c r="KT276" i="3"/>
  <c r="JY276" i="3"/>
  <c r="GD276" i="3"/>
  <c r="FF276" i="3"/>
  <c r="EH276" i="3"/>
  <c r="DY276" i="3"/>
  <c r="DJ276" i="3"/>
  <c r="DA276" i="3"/>
  <c r="CL276" i="3"/>
  <c r="CC276" i="3"/>
  <c r="BN276" i="3"/>
  <c r="BE276" i="3"/>
  <c r="AP276" i="3"/>
  <c r="AD276" i="3"/>
  <c r="U276" i="3"/>
  <c r="LC275" i="3"/>
  <c r="KK275" i="3"/>
  <c r="KB275" i="3"/>
  <c r="JG275" i="3"/>
  <c r="IO275" i="3"/>
  <c r="IF275" i="3"/>
  <c r="HK275" i="3"/>
  <c r="GS275" i="3"/>
  <c r="GJ275" i="3"/>
  <c r="FO275" i="3"/>
  <c r="EW275" i="3"/>
  <c r="EN275" i="3"/>
  <c r="DS275" i="3"/>
  <c r="DA275" i="3"/>
  <c r="CR275" i="3"/>
  <c r="BW275" i="3"/>
  <c r="BE275" i="3"/>
  <c r="AV275" i="3"/>
  <c r="AA275" i="3"/>
  <c r="F275" i="3"/>
  <c r="LR274" i="3"/>
  <c r="KW274" i="3"/>
  <c r="KE274" i="3"/>
  <c r="JV274" i="3"/>
  <c r="JA274" i="3"/>
  <c r="II274" i="3"/>
  <c r="HZ274" i="3"/>
  <c r="HE274" i="3"/>
  <c r="GM274" i="3"/>
  <c r="GD274" i="3"/>
  <c r="FI274" i="3"/>
  <c r="EQ274" i="3"/>
  <c r="EH274" i="3"/>
  <c r="DM274" i="3"/>
  <c r="CU274" i="3"/>
  <c r="CL274" i="3"/>
  <c r="BQ274" i="3"/>
  <c r="AY274" i="3"/>
  <c r="AP274" i="3"/>
  <c r="R274" i="3"/>
  <c r="I274" i="3"/>
  <c r="LL273" i="3"/>
  <c r="KQ273" i="3"/>
  <c r="JY273" i="3"/>
  <c r="JP273" i="3"/>
  <c r="IU273" i="3"/>
  <c r="IC273" i="3"/>
  <c r="HT273" i="3"/>
  <c r="GY273" i="3"/>
  <c r="GG273" i="3"/>
  <c r="FX273" i="3"/>
  <c r="FC273" i="3"/>
  <c r="EK273" i="3"/>
  <c r="EB273" i="3"/>
  <c r="DG273" i="3"/>
  <c r="CO273" i="3"/>
  <c r="CF273" i="3"/>
  <c r="BK273" i="3"/>
  <c r="AS273" i="3"/>
  <c r="X273" i="3"/>
  <c r="O273" i="3"/>
  <c r="LO272" i="3"/>
  <c r="LF272" i="3"/>
  <c r="KK272" i="3"/>
  <c r="JS272" i="3"/>
  <c r="JJ272" i="3"/>
  <c r="IO272" i="3"/>
  <c r="HW272" i="3"/>
  <c r="HN272" i="3"/>
  <c r="GS272" i="3"/>
  <c r="GA272" i="3"/>
  <c r="FR272" i="3"/>
  <c r="EW272" i="3"/>
  <c r="EE272" i="3"/>
  <c r="DV272" i="3"/>
  <c r="DA272" i="3"/>
  <c r="CI272" i="3"/>
  <c r="BZ272" i="3"/>
  <c r="BE272" i="3"/>
  <c r="U272" i="3"/>
  <c r="LL271" i="3"/>
  <c r="JP271" i="3"/>
  <c r="HT271" i="3"/>
  <c r="FX271" i="3"/>
  <c r="EB271" i="3"/>
  <c r="CF271" i="3"/>
  <c r="KT270" i="3"/>
  <c r="IX270" i="3"/>
  <c r="HB270" i="3"/>
  <c r="FF270" i="3"/>
  <c r="DJ270" i="3"/>
  <c r="BN270" i="3"/>
  <c r="AG270" i="3"/>
  <c r="KB269" i="3"/>
  <c r="IF269" i="3"/>
  <c r="GJ269" i="3"/>
  <c r="EN269" i="3"/>
  <c r="CR269" i="3"/>
  <c r="AV269" i="3"/>
  <c r="LL269" i="3"/>
  <c r="LC269" i="3"/>
  <c r="AD269" i="3"/>
  <c r="KT268" i="3"/>
  <c r="EQ262" i="3"/>
  <c r="EK262" i="3"/>
  <c r="EB262" i="3"/>
  <c r="BW262" i="3"/>
  <c r="KZ261" i="3"/>
  <c r="JD261" i="3"/>
  <c r="HH261" i="3"/>
  <c r="FL261" i="3"/>
  <c r="DP261" i="3"/>
  <c r="BT261" i="3"/>
  <c r="FI260" i="3"/>
  <c r="BQ260" i="3"/>
  <c r="JS259" i="3"/>
  <c r="GA259" i="3"/>
  <c r="AA259" i="3"/>
  <c r="KH258" i="3"/>
  <c r="CX258" i="3"/>
  <c r="KW257" i="3"/>
  <c r="DM257" i="3"/>
  <c r="JJ256" i="3"/>
  <c r="BZ256" i="3"/>
  <c r="KZ255" i="3"/>
  <c r="DP255" i="3"/>
  <c r="LI268" i="3"/>
  <c r="KN268" i="3"/>
  <c r="JM268" i="3"/>
  <c r="IR268" i="3"/>
  <c r="HQ268" i="3"/>
  <c r="GV268" i="3"/>
  <c r="FU268" i="3"/>
  <c r="EZ268" i="3"/>
  <c r="DY268" i="3"/>
  <c r="DD268" i="3"/>
  <c r="CC268" i="3"/>
  <c r="BH268" i="3"/>
  <c r="AA268" i="3"/>
  <c r="LR267" i="3"/>
  <c r="KQ267" i="3"/>
  <c r="JV267" i="3"/>
  <c r="IU267" i="3"/>
  <c r="HZ267" i="3"/>
  <c r="GY267" i="3"/>
  <c r="GD267" i="3"/>
  <c r="FC267" i="3"/>
  <c r="EH267" i="3"/>
  <c r="DG267" i="3"/>
  <c r="CL267" i="3"/>
  <c r="BK267" i="3"/>
  <c r="AP267" i="3"/>
  <c r="R267" i="3"/>
  <c r="KZ266" i="3"/>
  <c r="JY266" i="3"/>
  <c r="JD266" i="3"/>
  <c r="IC266" i="3"/>
  <c r="HH266" i="3"/>
  <c r="GG266" i="3"/>
  <c r="FL266" i="3"/>
  <c r="EK266" i="3"/>
  <c r="DP266" i="3"/>
  <c r="CO266" i="3"/>
  <c r="BT266" i="3"/>
  <c r="AS266" i="3"/>
  <c r="X266" i="3"/>
  <c r="O266" i="3"/>
  <c r="LR265" i="3"/>
  <c r="KQ265" i="3"/>
  <c r="JV265" i="3"/>
  <c r="IU265" i="3"/>
  <c r="HZ265" i="3"/>
  <c r="GY265" i="3"/>
  <c r="GD265" i="3"/>
  <c r="FC265" i="3"/>
  <c r="EH265" i="3"/>
  <c r="DG265" i="3"/>
  <c r="CL265" i="3"/>
  <c r="BK265" i="3"/>
  <c r="AP265" i="3"/>
  <c r="R265" i="3"/>
  <c r="LL264" i="3"/>
  <c r="KW264" i="3"/>
  <c r="KN264" i="3"/>
  <c r="JY264" i="3"/>
  <c r="JP264" i="3"/>
  <c r="JA264" i="3"/>
  <c r="IR264" i="3"/>
  <c r="IC264" i="3"/>
  <c r="HT264" i="3"/>
  <c r="HE264" i="3"/>
  <c r="GV264" i="3"/>
  <c r="GG264" i="3"/>
  <c r="FX264" i="3"/>
  <c r="FI264" i="3"/>
  <c r="EZ264" i="3"/>
  <c r="EK264" i="3"/>
  <c r="EB264" i="3"/>
  <c r="DM264" i="3"/>
  <c r="DD264" i="3"/>
  <c r="CO264" i="3"/>
  <c r="CF264" i="3"/>
  <c r="BQ264" i="3"/>
  <c r="BH264" i="3"/>
  <c r="AS264" i="3"/>
  <c r="FX263" i="3"/>
  <c r="ET263" i="3"/>
  <c r="EE263" i="3"/>
  <c r="BQ263" i="3"/>
  <c r="BK263" i="3"/>
  <c r="AP263" i="3"/>
  <c r="F263" i="3"/>
  <c r="JG262" i="3"/>
  <c r="JA262" i="3"/>
  <c r="IR262" i="3"/>
  <c r="FO262" i="3"/>
  <c r="FI262" i="3"/>
  <c r="EZ262" i="3"/>
  <c r="AA261" i="3"/>
  <c r="KW260" i="3"/>
  <c r="JA260" i="3"/>
  <c r="HE260" i="3"/>
  <c r="EK260" i="3"/>
  <c r="AS260" i="3"/>
  <c r="U260" i="3"/>
  <c r="IU259" i="3"/>
  <c r="FC259" i="3"/>
  <c r="IL258" i="3"/>
  <c r="BB258" i="3"/>
  <c r="JA257" i="3"/>
  <c r="BQ257" i="3"/>
  <c r="HN256" i="3"/>
  <c r="JD255" i="3"/>
  <c r="U269" i="3"/>
  <c r="LF268" i="3"/>
  <c r="KW268" i="3"/>
  <c r="KB268" i="3"/>
  <c r="JJ268" i="3"/>
  <c r="JA268" i="3"/>
  <c r="IF268" i="3"/>
  <c r="HN268" i="3"/>
  <c r="HE268" i="3"/>
  <c r="GJ268" i="3"/>
  <c r="FR268" i="3"/>
  <c r="FI268" i="3"/>
  <c r="EN268" i="3"/>
  <c r="DV268" i="3"/>
  <c r="DM268" i="3"/>
  <c r="CR268" i="3"/>
  <c r="BZ268" i="3"/>
  <c r="BQ268" i="3"/>
  <c r="AV268" i="3"/>
  <c r="O268" i="3"/>
  <c r="LF267" i="3"/>
  <c r="KN267" i="3"/>
  <c r="KE267" i="3"/>
  <c r="JJ267" i="3"/>
  <c r="IR267" i="3"/>
  <c r="II267" i="3"/>
  <c r="HN267" i="3"/>
  <c r="GV267" i="3"/>
  <c r="GM267" i="3"/>
  <c r="FR267" i="3"/>
  <c r="EZ267" i="3"/>
  <c r="EQ267" i="3"/>
  <c r="DV267" i="3"/>
  <c r="DD267" i="3"/>
  <c r="CU267" i="3"/>
  <c r="BZ267" i="3"/>
  <c r="BH267" i="3"/>
  <c r="AY267" i="3"/>
  <c r="AG267" i="3"/>
  <c r="O267" i="3"/>
  <c r="F267" i="3"/>
  <c r="LR266" i="3"/>
  <c r="LI266" i="3"/>
  <c r="KN266" i="3"/>
  <c r="JV266" i="3"/>
  <c r="JM266" i="3"/>
  <c r="IR266" i="3"/>
  <c r="HZ266" i="3"/>
  <c r="HQ266" i="3"/>
  <c r="GV266" i="3"/>
  <c r="GD266" i="3"/>
  <c r="FU266" i="3"/>
  <c r="EZ266" i="3"/>
  <c r="EH266" i="3"/>
  <c r="DY266" i="3"/>
  <c r="DD266" i="3"/>
  <c r="CL266" i="3"/>
  <c r="CC266" i="3"/>
  <c r="BH266" i="3"/>
  <c r="AP266" i="3"/>
  <c r="LF265" i="3"/>
  <c r="KN265" i="3"/>
  <c r="KE265" i="3"/>
  <c r="JJ265" i="3"/>
  <c r="IR265" i="3"/>
  <c r="II265" i="3"/>
  <c r="HN265" i="3"/>
  <c r="GV265" i="3"/>
  <c r="GM265" i="3"/>
  <c r="FR265" i="3"/>
  <c r="EZ265" i="3"/>
  <c r="EQ265" i="3"/>
  <c r="DV265" i="3"/>
  <c r="DD265" i="3"/>
  <c r="CU265" i="3"/>
  <c r="BZ265" i="3"/>
  <c r="BH265" i="3"/>
  <c r="AY265" i="3"/>
  <c r="AG265" i="3"/>
  <c r="O265" i="3"/>
  <c r="F265" i="3"/>
  <c r="X264" i="3"/>
  <c r="O264" i="3"/>
  <c r="LR263" i="3"/>
  <c r="LC263" i="3"/>
  <c r="KT263" i="3"/>
  <c r="KE263" i="3"/>
  <c r="JV263" i="3"/>
  <c r="JG263" i="3"/>
  <c r="IX263" i="3"/>
  <c r="II263" i="3"/>
  <c r="HZ263" i="3"/>
  <c r="HK263" i="3"/>
  <c r="HB263" i="3"/>
  <c r="GV263" i="3"/>
  <c r="FR263" i="3"/>
  <c r="FC263" i="3"/>
  <c r="DM263" i="3"/>
  <c r="DG263" i="3"/>
  <c r="CL263" i="3"/>
  <c r="BT263" i="3"/>
  <c r="AY263" i="3"/>
  <c r="AG263" i="3"/>
  <c r="I256" i="3"/>
  <c r="HH255" i="3"/>
  <c r="BN268" i="3"/>
  <c r="AG268" i="3"/>
  <c r="KB267" i="3"/>
  <c r="IF267" i="3"/>
  <c r="GJ267" i="3"/>
  <c r="EN267" i="3"/>
  <c r="CR267" i="3"/>
  <c r="AV267" i="3"/>
  <c r="LF266" i="3"/>
  <c r="JJ266" i="3"/>
  <c r="HN266" i="3"/>
  <c r="FR266" i="3"/>
  <c r="DV266" i="3"/>
  <c r="BZ266" i="3"/>
  <c r="KB265" i="3"/>
  <c r="IF265" i="3"/>
  <c r="GJ265" i="3"/>
  <c r="EN265" i="3"/>
  <c r="CR265" i="3"/>
  <c r="AV265" i="3"/>
  <c r="DP263" i="3"/>
  <c r="DJ263" i="3"/>
  <c r="CR263" i="3"/>
  <c r="CI263" i="3"/>
  <c r="BN263" i="3"/>
  <c r="AV263" i="3"/>
  <c r="AM263" i="3"/>
  <c r="U263" i="3"/>
  <c r="LI262" i="3"/>
  <c r="KZ262" i="3"/>
  <c r="KK262" i="3"/>
  <c r="KB262" i="3"/>
  <c r="JM262" i="3"/>
  <c r="JD262" i="3"/>
  <c r="IO262" i="3"/>
  <c r="IF262" i="3"/>
  <c r="HQ262" i="3"/>
  <c r="HH262" i="3"/>
  <c r="GS262" i="3"/>
  <c r="GJ262" i="3"/>
  <c r="FU262" i="3"/>
  <c r="FL262" i="3"/>
  <c r="EW262" i="3"/>
  <c r="EN262" i="3"/>
  <c r="DY262" i="3"/>
  <c r="DP262" i="3"/>
  <c r="DA262" i="3"/>
  <c r="CR262" i="3"/>
  <c r="CC262" i="3"/>
  <c r="BT262" i="3"/>
  <c r="BE262" i="3"/>
  <c r="AV262" i="3"/>
  <c r="AG261" i="3"/>
  <c r="X261" i="3"/>
  <c r="I261" i="3"/>
  <c r="AA260" i="3"/>
  <c r="R260" i="3"/>
  <c r="CI259" i="3"/>
  <c r="BZ259" i="3"/>
  <c r="BE259" i="3"/>
  <c r="X259" i="3"/>
  <c r="LI258" i="3"/>
  <c r="KZ258" i="3"/>
  <c r="KE258" i="3"/>
  <c r="JM258" i="3"/>
  <c r="JD258" i="3"/>
  <c r="II258" i="3"/>
  <c r="HQ258" i="3"/>
  <c r="HH258" i="3"/>
  <c r="GM258" i="3"/>
  <c r="FU258" i="3"/>
  <c r="FL258" i="3"/>
  <c r="EQ258" i="3"/>
  <c r="DY258" i="3"/>
  <c r="DP258" i="3"/>
  <c r="CU258" i="3"/>
  <c r="CC258" i="3"/>
  <c r="BT258" i="3"/>
  <c r="AY258" i="3"/>
  <c r="AG258" i="3"/>
  <c r="X258" i="3"/>
  <c r="LO257" i="3"/>
  <c r="KT257" i="3"/>
  <c r="KB257" i="3"/>
  <c r="JS257" i="3"/>
  <c r="IX257" i="3"/>
  <c r="IF257" i="3"/>
  <c r="HW257" i="3"/>
  <c r="HB257" i="3"/>
  <c r="GJ257" i="3"/>
  <c r="GA257" i="3"/>
  <c r="FF257" i="3"/>
  <c r="EN257" i="3"/>
  <c r="EE257" i="3"/>
  <c r="DJ257" i="3"/>
  <c r="CR257" i="3"/>
  <c r="CI257" i="3"/>
  <c r="BN257" i="3"/>
  <c r="AV257" i="3"/>
  <c r="AM257" i="3"/>
  <c r="AD257" i="3"/>
  <c r="U257" i="3"/>
  <c r="LC256" i="3"/>
  <c r="KK256" i="3"/>
  <c r="KB256" i="3"/>
  <c r="JG256" i="3"/>
  <c r="IO256" i="3"/>
  <c r="IF256" i="3"/>
  <c r="HK256" i="3"/>
  <c r="GS256" i="3"/>
  <c r="GJ256" i="3"/>
  <c r="FO256" i="3"/>
  <c r="EW256" i="3"/>
  <c r="EN256" i="3"/>
  <c r="DS256" i="3"/>
  <c r="DA256" i="3"/>
  <c r="CR256" i="3"/>
  <c r="BW256" i="3"/>
  <c r="BE256" i="3"/>
  <c r="AV256" i="3"/>
  <c r="AA256" i="3"/>
  <c r="F256" i="3"/>
  <c r="LR255" i="3"/>
  <c r="KW255" i="3"/>
  <c r="KE255" i="3"/>
  <c r="JV255" i="3"/>
  <c r="JA255" i="3"/>
  <c r="II255" i="3"/>
  <c r="HZ255" i="3"/>
  <c r="HE255" i="3"/>
  <c r="GM255" i="3"/>
  <c r="GD255" i="3"/>
  <c r="FI255" i="3"/>
  <c r="EQ255" i="3"/>
  <c r="EH255" i="3"/>
  <c r="DM255" i="3"/>
  <c r="CU255" i="3"/>
  <c r="CL255" i="3"/>
  <c r="BQ255" i="3"/>
  <c r="AY255" i="3"/>
  <c r="AP255" i="3"/>
  <c r="AG255" i="3"/>
  <c r="X255" i="3"/>
  <c r="LO254" i="3"/>
  <c r="KT254" i="3"/>
  <c r="KB254" i="3"/>
  <c r="JS254" i="3"/>
  <c r="IX254" i="3"/>
  <c r="IF254" i="3"/>
  <c r="HW254" i="3"/>
  <c r="HB254" i="3"/>
  <c r="GJ254" i="3"/>
  <c r="GA254" i="3"/>
  <c r="FF254" i="3"/>
  <c r="EN254" i="3"/>
  <c r="EE254" i="3"/>
  <c r="DJ254" i="3"/>
  <c r="CR254" i="3"/>
  <c r="CI254" i="3"/>
  <c r="BN254" i="3"/>
  <c r="AV254" i="3"/>
  <c r="AM254" i="3"/>
  <c r="U254" i="3"/>
  <c r="LF253" i="3"/>
  <c r="KW253" i="3"/>
  <c r="KN253" i="3"/>
  <c r="JY253" i="3"/>
  <c r="JP253" i="3"/>
  <c r="JA253" i="3"/>
  <c r="IR253" i="3"/>
  <c r="IC253" i="3"/>
  <c r="HT253" i="3"/>
  <c r="HE253" i="3"/>
  <c r="GV253" i="3"/>
  <c r="GG253" i="3"/>
  <c r="FX253" i="3"/>
  <c r="FI253" i="3"/>
  <c r="EZ253" i="3"/>
  <c r="EK253" i="3"/>
  <c r="EB253" i="3"/>
  <c r="DM253" i="3"/>
  <c r="DD253" i="3"/>
  <c r="CO253" i="3"/>
  <c r="CF253" i="3"/>
  <c r="BQ253" i="3"/>
  <c r="BH253" i="3"/>
  <c r="AS253" i="3"/>
  <c r="AD253" i="3"/>
  <c r="L253" i="3"/>
  <c r="LF252" i="3"/>
  <c r="KW252" i="3"/>
  <c r="KH252" i="3"/>
  <c r="JY252" i="3"/>
  <c r="JJ252" i="3"/>
  <c r="JA252" i="3"/>
  <c r="IL252" i="3"/>
  <c r="IC252" i="3"/>
  <c r="HN252" i="3"/>
  <c r="HE252" i="3"/>
  <c r="GP252" i="3"/>
  <c r="GG252" i="3"/>
  <c r="FR252" i="3"/>
  <c r="FI252" i="3"/>
  <c r="ET252" i="3"/>
  <c r="EK252" i="3"/>
  <c r="DV252" i="3"/>
  <c r="DM252" i="3"/>
  <c r="CX252" i="3"/>
  <c r="CO252" i="3"/>
  <c r="BZ252" i="3"/>
  <c r="BQ252" i="3"/>
  <c r="BB252" i="3"/>
  <c r="AS252" i="3"/>
  <c r="LO251" i="3"/>
  <c r="KZ251" i="3"/>
  <c r="KQ251" i="3"/>
  <c r="KB251" i="3"/>
  <c r="JS251" i="3"/>
  <c r="JD251" i="3"/>
  <c r="II251" i="3"/>
  <c r="HT251" i="3"/>
  <c r="HK251" i="3"/>
  <c r="BN251" i="3"/>
  <c r="KN250" i="3"/>
  <c r="CO262" i="3"/>
  <c r="CF262" i="3"/>
  <c r="BQ262" i="3"/>
  <c r="BH262" i="3"/>
  <c r="AS262" i="3"/>
  <c r="U261" i="3"/>
  <c r="L261" i="3"/>
  <c r="AD260" i="3"/>
  <c r="O260" i="3"/>
  <c r="F260" i="3"/>
  <c r="CC259" i="3"/>
  <c r="BK259" i="3"/>
  <c r="BB259" i="3"/>
  <c r="AD259" i="3"/>
  <c r="U259" i="3"/>
  <c r="LC258" i="3"/>
  <c r="KK258" i="3"/>
  <c r="KB258" i="3"/>
  <c r="JG258" i="3"/>
  <c r="IO258" i="3"/>
  <c r="IF258" i="3"/>
  <c r="HK258" i="3"/>
  <c r="GS258" i="3"/>
  <c r="GJ258" i="3"/>
  <c r="FO258" i="3"/>
  <c r="EW258" i="3"/>
  <c r="EN258" i="3"/>
  <c r="DS258" i="3"/>
  <c r="DA258" i="3"/>
  <c r="CR258" i="3"/>
  <c r="BW258" i="3"/>
  <c r="BE258" i="3"/>
  <c r="AV258" i="3"/>
  <c r="AA258" i="3"/>
  <c r="I258" i="3"/>
  <c r="LR257" i="3"/>
  <c r="KZ257" i="3"/>
  <c r="KQ257" i="3"/>
  <c r="JV257" i="3"/>
  <c r="JD257" i="3"/>
  <c r="IU257" i="3"/>
  <c r="HZ257" i="3"/>
  <c r="HH257" i="3"/>
  <c r="GY257" i="3"/>
  <c r="GD257" i="3"/>
  <c r="FL257" i="3"/>
  <c r="FC257" i="3"/>
  <c r="EH257" i="3"/>
  <c r="DP257" i="3"/>
  <c r="DG257" i="3"/>
  <c r="CL257" i="3"/>
  <c r="BT257" i="3"/>
  <c r="BK257" i="3"/>
  <c r="AP257" i="3"/>
  <c r="X257" i="3"/>
  <c r="LI256" i="3"/>
  <c r="KZ256" i="3"/>
  <c r="KE256" i="3"/>
  <c r="JM256" i="3"/>
  <c r="JD256" i="3"/>
  <c r="II256" i="3"/>
  <c r="HQ256" i="3"/>
  <c r="HH256" i="3"/>
  <c r="GM256" i="3"/>
  <c r="FU256" i="3"/>
  <c r="FL256" i="3"/>
  <c r="EQ256" i="3"/>
  <c r="DY256" i="3"/>
  <c r="DP256" i="3"/>
  <c r="CU256" i="3"/>
  <c r="CC256" i="3"/>
  <c r="BT256" i="3"/>
  <c r="AY256" i="3"/>
  <c r="AD256" i="3"/>
  <c r="L256" i="3"/>
  <c r="LC255" i="3"/>
  <c r="KT255" i="3"/>
  <c r="JY255" i="3"/>
  <c r="JG255" i="3"/>
  <c r="IX255" i="3"/>
  <c r="IC255" i="3"/>
  <c r="HK255" i="3"/>
  <c r="HB255" i="3"/>
  <c r="GG255" i="3"/>
  <c r="FO255" i="3"/>
  <c r="FF255" i="3"/>
  <c r="EK255" i="3"/>
  <c r="DS255" i="3"/>
  <c r="DJ255" i="3"/>
  <c r="CO255" i="3"/>
  <c r="BW255" i="3"/>
  <c r="BN255" i="3"/>
  <c r="AS255" i="3"/>
  <c r="AA255" i="3"/>
  <c r="I255" i="3"/>
  <c r="LR254" i="3"/>
  <c r="KZ254" i="3"/>
  <c r="KQ254" i="3"/>
  <c r="JV254" i="3"/>
  <c r="JD254" i="3"/>
  <c r="IU254" i="3"/>
  <c r="HZ254" i="3"/>
  <c r="HH254" i="3"/>
  <c r="GY254" i="3"/>
  <c r="GD254" i="3"/>
  <c r="FL254" i="3"/>
  <c r="FC254" i="3"/>
  <c r="EH254" i="3"/>
  <c r="DP254" i="3"/>
  <c r="DG254" i="3"/>
  <c r="CL254" i="3"/>
  <c r="BT254" i="3"/>
  <c r="BK254" i="3"/>
  <c r="AP254" i="3"/>
  <c r="AA254" i="3"/>
  <c r="R254" i="3"/>
  <c r="KZ253" i="3"/>
  <c r="KK253" i="3"/>
  <c r="KB253" i="3"/>
  <c r="JM253" i="3"/>
  <c r="JD253" i="3"/>
  <c r="IO253" i="3"/>
  <c r="IF253" i="3"/>
  <c r="HQ253" i="3"/>
  <c r="HH253" i="3"/>
  <c r="GS253" i="3"/>
  <c r="GJ253" i="3"/>
  <c r="FU253" i="3"/>
  <c r="FL253" i="3"/>
  <c r="EW253" i="3"/>
  <c r="EN253" i="3"/>
  <c r="DY253" i="3"/>
  <c r="DP253" i="3"/>
  <c r="DA253" i="3"/>
  <c r="CR253" i="3"/>
  <c r="CC253" i="3"/>
  <c r="BT253" i="3"/>
  <c r="BE253" i="3"/>
  <c r="AV253" i="3"/>
  <c r="AA253" i="3"/>
  <c r="F253" i="3"/>
  <c r="LR252" i="3"/>
  <c r="LI252" i="3"/>
  <c r="KT252" i="3"/>
  <c r="KK252" i="3"/>
  <c r="JV252" i="3"/>
  <c r="JM252" i="3"/>
  <c r="IX252" i="3"/>
  <c r="IO252" i="3"/>
  <c r="HZ252" i="3"/>
  <c r="HQ252" i="3"/>
  <c r="HB252" i="3"/>
  <c r="GS252" i="3"/>
  <c r="GD252" i="3"/>
  <c r="FU252" i="3"/>
  <c r="FF252" i="3"/>
  <c r="EW252" i="3"/>
  <c r="EH252" i="3"/>
  <c r="DY252" i="3"/>
  <c r="DJ252" i="3"/>
  <c r="DA252" i="3"/>
  <c r="CL252" i="3"/>
  <c r="CC252" i="3"/>
  <c r="BN252" i="3"/>
  <c r="BE252" i="3"/>
  <c r="AP252" i="3"/>
  <c r="LL251" i="3"/>
  <c r="LC251" i="3"/>
  <c r="KN251" i="3"/>
  <c r="KE251" i="3"/>
  <c r="JP251" i="3"/>
  <c r="JG251" i="3"/>
  <c r="IO251" i="3"/>
  <c r="IF251" i="3"/>
  <c r="HW251" i="3"/>
  <c r="HH251" i="3"/>
  <c r="DJ251" i="3"/>
  <c r="EE251" i="3"/>
  <c r="DM251" i="3"/>
  <c r="DD251" i="3"/>
  <c r="CI251" i="3"/>
  <c r="BQ251" i="3"/>
  <c r="BH251" i="3"/>
  <c r="AM251" i="3"/>
  <c r="R251" i="3"/>
  <c r="LI250" i="3"/>
  <c r="KQ250" i="3"/>
  <c r="KH250" i="3"/>
  <c r="JM250" i="3"/>
  <c r="IU250" i="3"/>
  <c r="IL250" i="3"/>
  <c r="HQ250" i="3"/>
  <c r="GY250" i="3"/>
  <c r="GP250" i="3"/>
  <c r="FU250" i="3"/>
  <c r="FC250" i="3"/>
  <c r="ET250" i="3"/>
  <c r="DY250" i="3"/>
  <c r="DG250" i="3"/>
  <c r="CX250" i="3"/>
  <c r="CC250" i="3"/>
  <c r="BK250" i="3"/>
  <c r="BB250" i="3"/>
  <c r="AD250" i="3"/>
  <c r="U250" i="3"/>
  <c r="LC249" i="3"/>
  <c r="KK249" i="3"/>
  <c r="KB249" i="3"/>
  <c r="JG249" i="3"/>
  <c r="IO249" i="3"/>
  <c r="IF249" i="3"/>
  <c r="HK249" i="3"/>
  <c r="GS249" i="3"/>
  <c r="GJ249" i="3"/>
  <c r="FO249" i="3"/>
  <c r="EW249" i="3"/>
  <c r="EN249" i="3"/>
  <c r="DS249" i="3"/>
  <c r="DA249" i="3"/>
  <c r="CR249" i="3"/>
  <c r="BW249" i="3"/>
  <c r="BE249" i="3"/>
  <c r="AV249" i="3"/>
  <c r="AA249" i="3"/>
  <c r="F249" i="3"/>
  <c r="LR248" i="3"/>
  <c r="KW248" i="3"/>
  <c r="KE248" i="3"/>
  <c r="JV248" i="3"/>
  <c r="JA248" i="3"/>
  <c r="II248" i="3"/>
  <c r="HZ248" i="3"/>
  <c r="HE248" i="3"/>
  <c r="GM248" i="3"/>
  <c r="GD248" i="3"/>
  <c r="FI248" i="3"/>
  <c r="EQ248" i="3"/>
  <c r="EH248" i="3"/>
  <c r="DM248" i="3"/>
  <c r="CU248" i="3"/>
  <c r="CL248" i="3"/>
  <c r="BQ248" i="3"/>
  <c r="AY248" i="3"/>
  <c r="AP248" i="3"/>
  <c r="R248" i="3"/>
  <c r="I248" i="3"/>
  <c r="LL247" i="3"/>
  <c r="KQ247" i="3"/>
  <c r="JY247" i="3"/>
  <c r="JP247" i="3"/>
  <c r="IU247" i="3"/>
  <c r="IC247" i="3"/>
  <c r="HT247" i="3"/>
  <c r="GY247" i="3"/>
  <c r="GG247" i="3"/>
  <c r="FX247" i="3"/>
  <c r="FC247" i="3"/>
  <c r="EK247" i="3"/>
  <c r="EB247" i="3"/>
  <c r="DG247" i="3"/>
  <c r="CO247" i="3"/>
  <c r="CF247" i="3"/>
  <c r="BK247" i="3"/>
  <c r="AS247" i="3"/>
  <c r="AA247" i="3"/>
  <c r="R247" i="3"/>
  <c r="KZ246" i="3"/>
  <c r="KH246" i="3"/>
  <c r="JY246" i="3"/>
  <c r="JD246" i="3"/>
  <c r="IL246" i="3"/>
  <c r="IC246" i="3"/>
  <c r="HH246" i="3"/>
  <c r="GP246" i="3"/>
  <c r="GG246" i="3"/>
  <c r="FL246" i="3"/>
  <c r="ET246" i="3"/>
  <c r="EK246" i="3"/>
  <c r="DP246" i="3"/>
  <c r="CX246" i="3"/>
  <c r="CO246" i="3"/>
  <c r="BT246" i="3"/>
  <c r="BB246" i="3"/>
  <c r="AS246" i="3"/>
  <c r="U246" i="3"/>
  <c r="L246" i="3"/>
  <c r="LL245" i="3"/>
  <c r="LC245" i="3"/>
  <c r="KH245" i="3"/>
  <c r="JP245" i="3"/>
  <c r="JG245" i="3"/>
  <c r="IL245" i="3"/>
  <c r="HT245" i="3"/>
  <c r="HK245" i="3"/>
  <c r="HE245" i="3"/>
  <c r="GY245" i="3"/>
  <c r="GD245" i="3"/>
  <c r="FL245" i="3"/>
  <c r="EQ245" i="3"/>
  <c r="BQ245" i="3"/>
  <c r="EK251" i="3"/>
  <c r="EB251" i="3"/>
  <c r="DG251" i="3"/>
  <c r="CO251" i="3"/>
  <c r="CF251" i="3"/>
  <c r="BK251" i="3"/>
  <c r="AS251" i="3"/>
  <c r="X251" i="3"/>
  <c r="O251" i="3"/>
  <c r="LO250" i="3"/>
  <c r="LF250" i="3"/>
  <c r="KK250" i="3"/>
  <c r="JS250" i="3"/>
  <c r="JJ250" i="3"/>
  <c r="IO250" i="3"/>
  <c r="HW250" i="3"/>
  <c r="HN250" i="3"/>
  <c r="GS250" i="3"/>
  <c r="GA250" i="3"/>
  <c r="FR250" i="3"/>
  <c r="EW250" i="3"/>
  <c r="EE250" i="3"/>
  <c r="DV250" i="3"/>
  <c r="DA250" i="3"/>
  <c r="CI250" i="3"/>
  <c r="BZ250" i="3"/>
  <c r="BE250" i="3"/>
  <c r="X250" i="3"/>
  <c r="LI249" i="3"/>
  <c r="KZ249" i="3"/>
  <c r="KE249" i="3"/>
  <c r="JM249" i="3"/>
  <c r="JD249" i="3"/>
  <c r="II249" i="3"/>
  <c r="HQ249" i="3"/>
  <c r="HH249" i="3"/>
  <c r="GM249" i="3"/>
  <c r="FU249" i="3"/>
  <c r="FL249" i="3"/>
  <c r="EQ249" i="3"/>
  <c r="DY249" i="3"/>
  <c r="DP249" i="3"/>
  <c r="CU249" i="3"/>
  <c r="CC249" i="3"/>
  <c r="BT249" i="3"/>
  <c r="AY249" i="3"/>
  <c r="AD249" i="3"/>
  <c r="L249" i="3"/>
  <c r="LC248" i="3"/>
  <c r="KT248" i="3"/>
  <c r="JY248" i="3"/>
  <c r="JG248" i="3"/>
  <c r="IX248" i="3"/>
  <c r="IC248" i="3"/>
  <c r="HK248" i="3"/>
  <c r="HB248" i="3"/>
  <c r="GG248" i="3"/>
  <c r="FO248" i="3"/>
  <c r="FF248" i="3"/>
  <c r="EK248" i="3"/>
  <c r="DS248" i="3"/>
  <c r="DJ248" i="3"/>
  <c r="CO248" i="3"/>
  <c r="BW248" i="3"/>
  <c r="BN248" i="3"/>
  <c r="AS248" i="3"/>
  <c r="AG248" i="3"/>
  <c r="L248" i="3"/>
  <c r="LO247" i="3"/>
  <c r="KW247" i="3"/>
  <c r="KN247" i="3"/>
  <c r="JS247" i="3"/>
  <c r="JA247" i="3"/>
  <c r="IR247" i="3"/>
  <c r="HW247" i="3"/>
  <c r="HE247" i="3"/>
  <c r="GV247" i="3"/>
  <c r="GA247" i="3"/>
  <c r="FI247" i="3"/>
  <c r="EZ247" i="3"/>
  <c r="EE247" i="3"/>
  <c r="DM247" i="3"/>
  <c r="DD247" i="3"/>
  <c r="CI247" i="3"/>
  <c r="BQ247" i="3"/>
  <c r="BH247" i="3"/>
  <c r="AM247" i="3"/>
  <c r="U247" i="3"/>
  <c r="LF246" i="3"/>
  <c r="KW246" i="3"/>
  <c r="KB246" i="3"/>
  <c r="JJ246" i="3"/>
  <c r="JA246" i="3"/>
  <c r="IF246" i="3"/>
  <c r="HN246" i="3"/>
  <c r="HE246" i="3"/>
  <c r="GJ246" i="3"/>
  <c r="FR246" i="3"/>
  <c r="FI246" i="3"/>
  <c r="EN246" i="3"/>
  <c r="DV246" i="3"/>
  <c r="DM246" i="3"/>
  <c r="CR246" i="3"/>
  <c r="BZ246" i="3"/>
  <c r="BQ246" i="3"/>
  <c r="AV246" i="3"/>
  <c r="O246" i="3"/>
  <c r="LF245" i="3"/>
  <c r="KN245" i="3"/>
  <c r="KE245" i="3"/>
  <c r="JJ245" i="3"/>
  <c r="IR245" i="3"/>
  <c r="II245" i="3"/>
  <c r="HN245" i="3"/>
  <c r="EB245" i="3"/>
  <c r="DM245" i="3"/>
  <c r="X245" i="3"/>
  <c r="HB245" i="3"/>
  <c r="GJ245" i="3"/>
  <c r="GA245" i="3"/>
  <c r="FF245" i="3"/>
  <c r="EN245" i="3"/>
  <c r="EE245" i="3"/>
  <c r="DJ245" i="3"/>
  <c r="CR245" i="3"/>
  <c r="CI245" i="3"/>
  <c r="BN245" i="3"/>
  <c r="AV245" i="3"/>
  <c r="AM245" i="3"/>
  <c r="U245" i="3"/>
  <c r="LF244" i="3"/>
  <c r="KW244" i="3"/>
  <c r="KB244" i="3"/>
  <c r="JJ244" i="3"/>
  <c r="JA244" i="3"/>
  <c r="IF244" i="3"/>
  <c r="HN244" i="3"/>
  <c r="HE244" i="3"/>
  <c r="GJ244" i="3"/>
  <c r="FR244" i="3"/>
  <c r="FI244" i="3"/>
  <c r="EN244" i="3"/>
  <c r="DV244" i="3"/>
  <c r="DM244" i="3"/>
  <c r="CR244" i="3"/>
  <c r="BQ244" i="3"/>
  <c r="AV244" i="3"/>
  <c r="O244" i="3"/>
  <c r="LF243" i="3"/>
  <c r="KE243" i="3"/>
  <c r="JJ243" i="3"/>
  <c r="II243" i="3"/>
  <c r="HN243" i="3"/>
  <c r="GM243" i="3"/>
  <c r="FR243" i="3"/>
  <c r="EQ243" i="3"/>
  <c r="DV243" i="3"/>
  <c r="CU243" i="3"/>
  <c r="BZ243" i="3"/>
  <c r="AY243" i="3"/>
  <c r="AG243" i="3"/>
  <c r="O243" i="3"/>
  <c r="F243" i="3"/>
  <c r="LR242" i="3"/>
  <c r="LI242" i="3"/>
  <c r="KN242" i="3"/>
  <c r="JV242" i="3"/>
  <c r="JM242" i="3"/>
  <c r="IR242" i="3"/>
  <c r="HZ242" i="3"/>
  <c r="HQ242" i="3"/>
  <c r="GV242" i="3"/>
  <c r="GD242" i="3"/>
  <c r="FU242" i="3"/>
  <c r="EZ242" i="3"/>
  <c r="EH242" i="3"/>
  <c r="DY242" i="3"/>
  <c r="DD242" i="3"/>
  <c r="CL242" i="3"/>
  <c r="CC242" i="3"/>
  <c r="BH242" i="3"/>
  <c r="AP242" i="3"/>
  <c r="AA242" i="3"/>
  <c r="I242" i="3"/>
  <c r="LR241" i="3"/>
  <c r="KZ241" i="3"/>
  <c r="KQ241" i="3"/>
  <c r="JV241" i="3"/>
  <c r="X240" i="3"/>
  <c r="O240" i="3"/>
  <c r="LR239" i="3"/>
  <c r="LC239" i="3"/>
  <c r="KT239" i="3"/>
  <c r="KE239" i="3"/>
  <c r="JV239" i="3"/>
  <c r="JG239" i="3"/>
  <c r="IX239" i="3"/>
  <c r="II239" i="3"/>
  <c r="HZ239" i="3"/>
  <c r="HK239" i="3"/>
  <c r="HB239" i="3"/>
  <c r="GM239" i="3"/>
  <c r="GD239" i="3"/>
  <c r="FO239" i="3"/>
  <c r="EK239" i="3"/>
  <c r="EE239" i="3"/>
  <c r="DV239" i="3"/>
  <c r="DA239" i="3"/>
  <c r="O239" i="3"/>
  <c r="KE237" i="3"/>
  <c r="GM237" i="3"/>
  <c r="EH237" i="3"/>
  <c r="LI236" i="3"/>
  <c r="GS236" i="3"/>
  <c r="DA236" i="3"/>
  <c r="KE235" i="3"/>
  <c r="CU235" i="3"/>
  <c r="HQ234" i="3"/>
  <c r="BN244" i="3"/>
  <c r="BE244" i="3"/>
  <c r="AG244" i="3"/>
  <c r="X244" i="3"/>
  <c r="LO243" i="3"/>
  <c r="KT243" i="3"/>
  <c r="KB243" i="3"/>
  <c r="JS243" i="3"/>
  <c r="IX243" i="3"/>
  <c r="IF243" i="3"/>
  <c r="HW243" i="3"/>
  <c r="HB243" i="3"/>
  <c r="GJ243" i="3"/>
  <c r="GA243" i="3"/>
  <c r="FF243" i="3"/>
  <c r="EN243" i="3"/>
  <c r="EE243" i="3"/>
  <c r="DJ243" i="3"/>
  <c r="CR243" i="3"/>
  <c r="CI243" i="3"/>
  <c r="BN243" i="3"/>
  <c r="AV243" i="3"/>
  <c r="AM243" i="3"/>
  <c r="U243" i="3"/>
  <c r="LF242" i="3"/>
  <c r="JJ242" i="3"/>
  <c r="HN242" i="3"/>
  <c r="GJ242" i="3"/>
  <c r="FR242" i="3"/>
  <c r="DV242" i="3"/>
  <c r="BZ242" i="3"/>
  <c r="KN241" i="3"/>
  <c r="BH237" i="3"/>
  <c r="IL236" i="3"/>
  <c r="FU236" i="3"/>
  <c r="CC236" i="3"/>
  <c r="L236" i="3"/>
  <c r="II235" i="3"/>
  <c r="AY235" i="3"/>
  <c r="FU234" i="3"/>
  <c r="DP245" i="3"/>
  <c r="DG245" i="3"/>
  <c r="CL245" i="3"/>
  <c r="BT245" i="3"/>
  <c r="BK245" i="3"/>
  <c r="AP245" i="3"/>
  <c r="AA245" i="3"/>
  <c r="R245" i="3"/>
  <c r="KZ244" i="3"/>
  <c r="KH244" i="3"/>
  <c r="JY244" i="3"/>
  <c r="JD244" i="3"/>
  <c r="IL244" i="3"/>
  <c r="IC244" i="3"/>
  <c r="HH244" i="3"/>
  <c r="GP244" i="3"/>
  <c r="GG244" i="3"/>
  <c r="FL244" i="3"/>
  <c r="ET244" i="3"/>
  <c r="EK244" i="3"/>
  <c r="DP244" i="3"/>
  <c r="CX244" i="3"/>
  <c r="CO244" i="3"/>
  <c r="BB244" i="3"/>
  <c r="U244" i="3"/>
  <c r="LL243" i="3"/>
  <c r="JP243" i="3"/>
  <c r="HT243" i="3"/>
  <c r="FX243" i="3"/>
  <c r="EB243" i="3"/>
  <c r="CF243" i="3"/>
  <c r="KT242" i="3"/>
  <c r="IX242" i="3"/>
  <c r="HB242" i="3"/>
  <c r="FF242" i="3"/>
  <c r="DJ242" i="3"/>
  <c r="BN242" i="3"/>
  <c r="AG242" i="3"/>
  <c r="KB241" i="3"/>
  <c r="AA240" i="3"/>
  <c r="L240" i="3"/>
  <c r="LO239" i="3"/>
  <c r="LF239" i="3"/>
  <c r="KQ239" i="3"/>
  <c r="KH239" i="3"/>
  <c r="JS239" i="3"/>
  <c r="JJ239" i="3"/>
  <c r="IU239" i="3"/>
  <c r="IL239" i="3"/>
  <c r="HW239" i="3"/>
  <c r="HN239" i="3"/>
  <c r="GY239" i="3"/>
  <c r="GP239" i="3"/>
  <c r="GA239" i="3"/>
  <c r="FR239" i="3"/>
  <c r="CR239" i="3"/>
  <c r="CL239" i="3"/>
  <c r="BQ239" i="3"/>
  <c r="AY239" i="3"/>
  <c r="U238" i="3"/>
  <c r="II237" i="3"/>
  <c r="JA236" i="3"/>
  <c r="EW236" i="3"/>
  <c r="BE236" i="3"/>
  <c r="GM235" i="3"/>
  <c r="KK234" i="3"/>
  <c r="R239" i="3"/>
  <c r="I239" i="3"/>
  <c r="LL238" i="3"/>
  <c r="KQ238" i="3"/>
  <c r="JY238" i="3"/>
  <c r="JP238" i="3"/>
  <c r="IU238" i="3"/>
  <c r="IC238" i="3"/>
  <c r="HT238" i="3"/>
  <c r="GY238" i="3"/>
  <c r="GG238" i="3"/>
  <c r="FX238" i="3"/>
  <c r="FC238" i="3"/>
  <c r="EK238" i="3"/>
  <c r="EB238" i="3"/>
  <c r="DG238" i="3"/>
  <c r="CO238" i="3"/>
  <c r="CF238" i="3"/>
  <c r="BK238" i="3"/>
  <c r="AS238" i="3"/>
  <c r="AD238" i="3"/>
  <c r="O238" i="3"/>
  <c r="KT237" i="3"/>
  <c r="KN237" i="3"/>
  <c r="JY237" i="3"/>
  <c r="IX237" i="3"/>
  <c r="IR237" i="3"/>
  <c r="IC237" i="3"/>
  <c r="HB237" i="3"/>
  <c r="GV237" i="3"/>
  <c r="GG237" i="3"/>
  <c r="FF237" i="3"/>
  <c r="EK237" i="3"/>
  <c r="EB237" i="3"/>
  <c r="DV237" i="3"/>
  <c r="DG237" i="3"/>
  <c r="CX237" i="3"/>
  <c r="CR237" i="3"/>
  <c r="BQ237" i="3"/>
  <c r="AM237" i="3"/>
  <c r="LC236" i="3"/>
  <c r="KN236" i="3"/>
  <c r="JY236" i="3"/>
  <c r="IU236" i="3"/>
  <c r="KT235" i="3"/>
  <c r="KN235" i="3"/>
  <c r="IX235" i="3"/>
  <c r="IR235" i="3"/>
  <c r="HB235" i="3"/>
  <c r="GV235" i="3"/>
  <c r="FF235" i="3"/>
  <c r="EZ235" i="3"/>
  <c r="DJ235" i="3"/>
  <c r="DD235" i="3"/>
  <c r="BN235" i="3"/>
  <c r="BH235" i="3"/>
  <c r="AG235" i="3"/>
  <c r="AA235" i="3"/>
  <c r="KZ234" i="3"/>
  <c r="KT234" i="3"/>
  <c r="KE234" i="3"/>
  <c r="JD234" i="3"/>
  <c r="IX234" i="3"/>
  <c r="HK234" i="3"/>
  <c r="GJ234" i="3"/>
  <c r="GD234" i="3"/>
  <c r="FO234" i="3"/>
  <c r="EN234" i="3"/>
  <c r="EH234" i="3"/>
  <c r="DS234" i="3"/>
  <c r="CR234" i="3"/>
  <c r="CL234" i="3"/>
  <c r="BW234" i="3"/>
  <c r="AV234" i="3"/>
  <c r="AP234" i="3"/>
  <c r="AD234" i="3"/>
  <c r="LF233" i="3"/>
  <c r="KZ233" i="3"/>
  <c r="KK233" i="3"/>
  <c r="JJ233" i="3"/>
  <c r="JD233" i="3"/>
  <c r="IO233" i="3"/>
  <c r="HN233" i="3"/>
  <c r="HH233" i="3"/>
  <c r="GS233" i="3"/>
  <c r="FR233" i="3"/>
  <c r="FL233" i="3"/>
  <c r="EW233" i="3"/>
  <c r="DV233" i="3"/>
  <c r="DP233" i="3"/>
  <c r="DA233" i="3"/>
  <c r="BZ233" i="3"/>
  <c r="JJ232" i="3"/>
  <c r="IO232" i="3"/>
  <c r="II232" i="3"/>
  <c r="EW232" i="3"/>
  <c r="BE232" i="3"/>
  <c r="GA231" i="3"/>
  <c r="HE230" i="3"/>
  <c r="FF239" i="3"/>
  <c r="EQ239" i="3"/>
  <c r="EH239" i="3"/>
  <c r="DS239" i="3"/>
  <c r="DJ239" i="3"/>
  <c r="CO239" i="3"/>
  <c r="BW239" i="3"/>
  <c r="BN239" i="3"/>
  <c r="AS239" i="3"/>
  <c r="AG239" i="3"/>
  <c r="L239" i="3"/>
  <c r="LO238" i="3"/>
  <c r="KW238" i="3"/>
  <c r="KN238" i="3"/>
  <c r="JS238" i="3"/>
  <c r="JA238" i="3"/>
  <c r="IR238" i="3"/>
  <c r="HW238" i="3"/>
  <c r="HE238" i="3"/>
  <c r="GV238" i="3"/>
  <c r="GA238" i="3"/>
  <c r="FI238" i="3"/>
  <c r="EZ238" i="3"/>
  <c r="EE238" i="3"/>
  <c r="DM238" i="3"/>
  <c r="DD238" i="3"/>
  <c r="CI238" i="3"/>
  <c r="BQ238" i="3"/>
  <c r="BH238" i="3"/>
  <c r="AM238" i="3"/>
  <c r="L238" i="3"/>
  <c r="LR237" i="3"/>
  <c r="LL237" i="3"/>
  <c r="KW237" i="3"/>
  <c r="JV237" i="3"/>
  <c r="JP237" i="3"/>
  <c r="JA237" i="3"/>
  <c r="HZ237" i="3"/>
  <c r="HT237" i="3"/>
  <c r="HE237" i="3"/>
  <c r="GD237" i="3"/>
  <c r="FX237" i="3"/>
  <c r="FI237" i="3"/>
  <c r="EE237" i="3"/>
  <c r="DJ237" i="3"/>
  <c r="AS237" i="3"/>
  <c r="X237" i="3"/>
  <c r="I237" i="3"/>
  <c r="KQ236" i="3"/>
  <c r="JG236" i="3"/>
  <c r="IR236" i="3"/>
  <c r="IC236" i="3"/>
  <c r="LR235" i="3"/>
  <c r="LL235" i="3"/>
  <c r="JV235" i="3"/>
  <c r="JP235" i="3"/>
  <c r="HZ235" i="3"/>
  <c r="HT235" i="3"/>
  <c r="GD235" i="3"/>
  <c r="FX235" i="3"/>
  <c r="EH235" i="3"/>
  <c r="EB235" i="3"/>
  <c r="CL235" i="3"/>
  <c r="CF235" i="3"/>
  <c r="AP235" i="3"/>
  <c r="LR234" i="3"/>
  <c r="KB234" i="3"/>
  <c r="JV234" i="3"/>
  <c r="JG234" i="3"/>
  <c r="HH234" i="3"/>
  <c r="HB234" i="3"/>
  <c r="GM234" i="3"/>
  <c r="FL234" i="3"/>
  <c r="FF234" i="3"/>
  <c r="EQ234" i="3"/>
  <c r="DP234" i="3"/>
  <c r="DJ234" i="3"/>
  <c r="CU234" i="3"/>
  <c r="BT234" i="3"/>
  <c r="BN234" i="3"/>
  <c r="AY234" i="3"/>
  <c r="AA234" i="3"/>
  <c r="U234" i="3"/>
  <c r="F234" i="3"/>
  <c r="LI233" i="3"/>
  <c r="KH233" i="3"/>
  <c r="KB233" i="3"/>
  <c r="JM233" i="3"/>
  <c r="IL233" i="3"/>
  <c r="IF233" i="3"/>
  <c r="HQ233" i="3"/>
  <c r="GP233" i="3"/>
  <c r="GJ233" i="3"/>
  <c r="FU233" i="3"/>
  <c r="ET233" i="3"/>
  <c r="EN233" i="3"/>
  <c r="DY233" i="3"/>
  <c r="CX233" i="3"/>
  <c r="CR233" i="3"/>
  <c r="BW233" i="3"/>
  <c r="BQ233" i="3"/>
  <c r="AP233" i="3"/>
  <c r="I233" i="3"/>
  <c r="KZ232" i="3"/>
  <c r="KT232" i="3"/>
  <c r="JS232" i="3"/>
  <c r="IR232" i="3"/>
  <c r="GS232" i="3"/>
  <c r="DA232" i="3"/>
  <c r="L232" i="3"/>
  <c r="JS231" i="3"/>
  <c r="CI231" i="3"/>
  <c r="KW230" i="3"/>
  <c r="GM230" i="3"/>
  <c r="FL230" i="3"/>
  <c r="EQ230" i="3"/>
  <c r="DP230" i="3"/>
  <c r="CU230" i="3"/>
  <c r="BT230" i="3"/>
  <c r="AY230" i="3"/>
  <c r="AA230" i="3"/>
  <c r="F230" i="3"/>
  <c r="LI229" i="3"/>
  <c r="KH229" i="3"/>
  <c r="JM229" i="3"/>
  <c r="IL229" i="3"/>
  <c r="HQ229" i="3"/>
  <c r="GP229" i="3"/>
  <c r="FU229" i="3"/>
  <c r="ET229" i="3"/>
  <c r="DY229" i="3"/>
  <c r="CX229" i="3"/>
  <c r="CC229" i="3"/>
  <c r="BB229" i="3"/>
  <c r="U229" i="3"/>
  <c r="LL228" i="3"/>
  <c r="KQ228" i="3"/>
  <c r="JP228" i="3"/>
  <c r="IU228" i="3"/>
  <c r="HT228" i="3"/>
  <c r="GY228" i="3"/>
  <c r="FX228" i="3"/>
  <c r="FC228" i="3"/>
  <c r="EB228" i="3"/>
  <c r="DG228" i="3"/>
  <c r="CF228" i="3"/>
  <c r="BK228" i="3"/>
  <c r="R228" i="3"/>
  <c r="KT227" i="3"/>
  <c r="GY227" i="3"/>
  <c r="GS227" i="3"/>
  <c r="FR227" i="3"/>
  <c r="EK227" i="3"/>
  <c r="DJ227" i="3"/>
  <c r="JG226" i="3"/>
  <c r="IF226" i="3"/>
  <c r="BW226" i="3"/>
  <c r="AV226" i="3"/>
  <c r="BN233" i="3"/>
  <c r="BH233" i="3"/>
  <c r="AS233" i="3"/>
  <c r="AG233" i="3"/>
  <c r="AA233" i="3"/>
  <c r="L233" i="3"/>
  <c r="LR232" i="3"/>
  <c r="LC232" i="3"/>
  <c r="KB232" i="3"/>
  <c r="JV232" i="3"/>
  <c r="JG232" i="3"/>
  <c r="IF232" i="3"/>
  <c r="HZ232" i="3"/>
  <c r="HK232" i="3"/>
  <c r="GJ232" i="3"/>
  <c r="GD232" i="3"/>
  <c r="FO232" i="3"/>
  <c r="EN232" i="3"/>
  <c r="EH232" i="3"/>
  <c r="DS232" i="3"/>
  <c r="CR232" i="3"/>
  <c r="CL232" i="3"/>
  <c r="BW232" i="3"/>
  <c r="AV232" i="3"/>
  <c r="AP232" i="3"/>
  <c r="AD232" i="3"/>
  <c r="LF231" i="3"/>
  <c r="KZ231" i="3"/>
  <c r="KK231" i="3"/>
  <c r="JJ231" i="3"/>
  <c r="JD231" i="3"/>
  <c r="IO231" i="3"/>
  <c r="HN231" i="3"/>
  <c r="HH231" i="3"/>
  <c r="GS231" i="3"/>
  <c r="FR231" i="3"/>
  <c r="FL231" i="3"/>
  <c r="EW231" i="3"/>
  <c r="DV231" i="3"/>
  <c r="DP231" i="3"/>
  <c r="DA231" i="3"/>
  <c r="BZ231" i="3"/>
  <c r="BT231" i="3"/>
  <c r="BE231" i="3"/>
  <c r="X231" i="3"/>
  <c r="LO230" i="3"/>
  <c r="KN230" i="3"/>
  <c r="KH230" i="3"/>
  <c r="JS230" i="3"/>
  <c r="IR230" i="3"/>
  <c r="IL230" i="3"/>
  <c r="HW230" i="3"/>
  <c r="GV230" i="3"/>
  <c r="GP230" i="3"/>
  <c r="GA230" i="3"/>
  <c r="EZ230" i="3"/>
  <c r="ET230" i="3"/>
  <c r="EE230" i="3"/>
  <c r="DD230" i="3"/>
  <c r="CX230" i="3"/>
  <c r="CI230" i="3"/>
  <c r="BH230" i="3"/>
  <c r="BB230" i="3"/>
  <c r="AM230" i="3"/>
  <c r="O230" i="3"/>
  <c r="I230" i="3"/>
  <c r="LR229" i="3"/>
  <c r="LL229" i="3"/>
  <c r="KW229" i="3"/>
  <c r="JV229" i="3"/>
  <c r="JP229" i="3"/>
  <c r="JA229" i="3"/>
  <c r="HZ229" i="3"/>
  <c r="HT229" i="3"/>
  <c r="HE229" i="3"/>
  <c r="GD229" i="3"/>
  <c r="FX229" i="3"/>
  <c r="FI229" i="3"/>
  <c r="EH229" i="3"/>
  <c r="EB229" i="3"/>
  <c r="DM229" i="3"/>
  <c r="CL229" i="3"/>
  <c r="CF229" i="3"/>
  <c r="BQ229" i="3"/>
  <c r="AP229" i="3"/>
  <c r="I229" i="3"/>
  <c r="KZ228" i="3"/>
  <c r="KT228" i="3"/>
  <c r="KE228" i="3"/>
  <c r="JD228" i="3"/>
  <c r="IX228" i="3"/>
  <c r="II228" i="3"/>
  <c r="HH228" i="3"/>
  <c r="HB228" i="3"/>
  <c r="GM228" i="3"/>
  <c r="FL228" i="3"/>
  <c r="FF228" i="3"/>
  <c r="EQ228" i="3"/>
  <c r="DP228" i="3"/>
  <c r="DJ228" i="3"/>
  <c r="CU228" i="3"/>
  <c r="IU227" i="3"/>
  <c r="IO227" i="3"/>
  <c r="HN227" i="3"/>
  <c r="GG227" i="3"/>
  <c r="FF227" i="3"/>
  <c r="L227" i="3"/>
  <c r="LC226" i="3"/>
  <c r="KB226" i="3"/>
  <c r="HB226" i="3"/>
  <c r="DS226" i="3"/>
  <c r="CR226" i="3"/>
  <c r="U226" i="3"/>
  <c r="KH228" i="3"/>
  <c r="IL228" i="3"/>
  <c r="GP228" i="3"/>
  <c r="ET228" i="3"/>
  <c r="CX228" i="3"/>
  <c r="BB228" i="3"/>
  <c r="I228" i="3"/>
  <c r="LL227" i="3"/>
  <c r="KQ227" i="3"/>
  <c r="KK227" i="3"/>
  <c r="JJ227" i="3"/>
  <c r="JD227" i="3"/>
  <c r="IC227" i="3"/>
  <c r="HB227" i="3"/>
  <c r="EB227" i="3"/>
  <c r="DG227" i="3"/>
  <c r="DA227" i="3"/>
  <c r="BZ227" i="3"/>
  <c r="BT227" i="3"/>
  <c r="AS227" i="3"/>
  <c r="AG227" i="3"/>
  <c r="IX226" i="3"/>
  <c r="GP226" i="3"/>
  <c r="FO226" i="3"/>
  <c r="EN226" i="3"/>
  <c r="BN226" i="3"/>
  <c r="I226" i="3"/>
  <c r="LL225" i="3"/>
  <c r="KK225" i="3"/>
  <c r="GJ225" i="3"/>
  <c r="JJ224" i="3"/>
  <c r="BZ224" i="3"/>
  <c r="IR223" i="3"/>
  <c r="HH232" i="3"/>
  <c r="HB232" i="3"/>
  <c r="GM232" i="3"/>
  <c r="FL232" i="3"/>
  <c r="FF232" i="3"/>
  <c r="EQ232" i="3"/>
  <c r="DP232" i="3"/>
  <c r="DJ232" i="3"/>
  <c r="CU232" i="3"/>
  <c r="BT232" i="3"/>
  <c r="BN232" i="3"/>
  <c r="AY232" i="3"/>
  <c r="AA232" i="3"/>
  <c r="U232" i="3"/>
  <c r="F232" i="3"/>
  <c r="LI231" i="3"/>
  <c r="KH231" i="3"/>
  <c r="KB231" i="3"/>
  <c r="JM231" i="3"/>
  <c r="IL231" i="3"/>
  <c r="IF231" i="3"/>
  <c r="HQ231" i="3"/>
  <c r="GP231" i="3"/>
  <c r="GJ231" i="3"/>
  <c r="FU231" i="3"/>
  <c r="ET231" i="3"/>
  <c r="EN231" i="3"/>
  <c r="DY231" i="3"/>
  <c r="CX231" i="3"/>
  <c r="CR231" i="3"/>
  <c r="CC231" i="3"/>
  <c r="BB231" i="3"/>
  <c r="AV231" i="3"/>
  <c r="U231" i="3"/>
  <c r="O231" i="3"/>
  <c r="LL230" i="3"/>
  <c r="LF230" i="3"/>
  <c r="KQ230" i="3"/>
  <c r="JP230" i="3"/>
  <c r="JJ230" i="3"/>
  <c r="IU230" i="3"/>
  <c r="HT230" i="3"/>
  <c r="HN230" i="3"/>
  <c r="GY230" i="3"/>
  <c r="FX230" i="3"/>
  <c r="FC230" i="3"/>
  <c r="EB230" i="3"/>
  <c r="DG230" i="3"/>
  <c r="CF230" i="3"/>
  <c r="BK230" i="3"/>
  <c r="R230" i="3"/>
  <c r="KT229" i="3"/>
  <c r="JY229" i="3"/>
  <c r="IX229" i="3"/>
  <c r="IC229" i="3"/>
  <c r="HB229" i="3"/>
  <c r="GG229" i="3"/>
  <c r="FF229" i="3"/>
  <c r="EK229" i="3"/>
  <c r="DJ229" i="3"/>
  <c r="CO229" i="3"/>
  <c r="BN229" i="3"/>
  <c r="AS229" i="3"/>
  <c r="JJ225" i="3"/>
  <c r="IO225" i="3"/>
  <c r="HN225" i="3"/>
  <c r="BT228" i="3"/>
  <c r="BN228" i="3"/>
  <c r="AY228" i="3"/>
  <c r="AA228" i="3"/>
  <c r="U228" i="3"/>
  <c r="F228" i="3"/>
  <c r="LI227" i="3"/>
  <c r="KH227" i="3"/>
  <c r="KB227" i="3"/>
  <c r="JM227" i="3"/>
  <c r="IL227" i="3"/>
  <c r="IF227" i="3"/>
  <c r="HQ227" i="3"/>
  <c r="GP227" i="3"/>
  <c r="GJ227" i="3"/>
  <c r="FU227" i="3"/>
  <c r="ET227" i="3"/>
  <c r="EN227" i="3"/>
  <c r="DY227" i="3"/>
  <c r="CX227" i="3"/>
  <c r="CR227" i="3"/>
  <c r="CC227" i="3"/>
  <c r="BB227" i="3"/>
  <c r="U227" i="3"/>
  <c r="LL226" i="3"/>
  <c r="KQ226" i="3"/>
  <c r="JP226" i="3"/>
  <c r="IU226" i="3"/>
  <c r="HT226" i="3"/>
  <c r="GY226" i="3"/>
  <c r="FX226" i="3"/>
  <c r="FC226" i="3"/>
  <c r="EB226" i="3"/>
  <c r="DG226" i="3"/>
  <c r="CF226" i="3"/>
  <c r="BK226" i="3"/>
  <c r="R226" i="3"/>
  <c r="KT225" i="3"/>
  <c r="JY225" i="3"/>
  <c r="IX225" i="3"/>
  <c r="IC225" i="3"/>
  <c r="HB225" i="3"/>
  <c r="GV223" i="3"/>
  <c r="EZ223" i="3"/>
  <c r="BH223" i="3"/>
  <c r="AA223" i="3"/>
  <c r="LR222" i="3"/>
  <c r="JV222" i="3"/>
  <c r="HZ222" i="3"/>
  <c r="GD222" i="3"/>
  <c r="EH222" i="3"/>
  <c r="CL222" i="3"/>
  <c r="AP222" i="3"/>
  <c r="KZ221" i="3"/>
  <c r="JD221" i="3"/>
  <c r="HH221" i="3"/>
  <c r="FL221" i="3"/>
  <c r="DP221" i="3"/>
  <c r="BT221" i="3"/>
  <c r="KH220" i="3"/>
  <c r="IL220" i="3"/>
  <c r="GP220" i="3"/>
  <c r="ET220" i="3"/>
  <c r="CX220" i="3"/>
  <c r="BB220" i="3"/>
  <c r="I220" i="3"/>
  <c r="LL219" i="3"/>
  <c r="JP219" i="3"/>
  <c r="HT219" i="3"/>
  <c r="FX219" i="3"/>
  <c r="EB219" i="3"/>
  <c r="CF219" i="3"/>
  <c r="KT218" i="3"/>
  <c r="KN218" i="3"/>
  <c r="IR218" i="3"/>
  <c r="GV218" i="3"/>
  <c r="EZ218" i="3"/>
  <c r="DD218" i="3"/>
  <c r="BH218" i="3"/>
  <c r="O218" i="3"/>
  <c r="LR217" i="3"/>
  <c r="JV217" i="3"/>
  <c r="IL217" i="3"/>
  <c r="GP217" i="3"/>
  <c r="ET217" i="3"/>
  <c r="CX217" i="3"/>
  <c r="GS225" i="3"/>
  <c r="FR225" i="3"/>
  <c r="EW225" i="3"/>
  <c r="DV225" i="3"/>
  <c r="DA225" i="3"/>
  <c r="BZ225" i="3"/>
  <c r="BE225" i="3"/>
  <c r="X225" i="3"/>
  <c r="LO224" i="3"/>
  <c r="KN224" i="3"/>
  <c r="JS224" i="3"/>
  <c r="IR224" i="3"/>
  <c r="HW224" i="3"/>
  <c r="GV224" i="3"/>
  <c r="GA224" i="3"/>
  <c r="EZ224" i="3"/>
  <c r="EE224" i="3"/>
  <c r="DD224" i="3"/>
  <c r="CI224" i="3"/>
  <c r="BH224" i="3"/>
  <c r="AM224" i="3"/>
  <c r="O224" i="3"/>
  <c r="LR223" i="3"/>
  <c r="KW223" i="3"/>
  <c r="JV223" i="3"/>
  <c r="JA223" i="3"/>
  <c r="HZ223" i="3"/>
  <c r="HE223" i="3"/>
  <c r="GD223" i="3"/>
  <c r="FI223" i="3"/>
  <c r="EH223" i="3"/>
  <c r="DM223" i="3"/>
  <c r="CL223" i="3"/>
  <c r="BQ223" i="3"/>
  <c r="AP223" i="3"/>
  <c r="I223" i="3"/>
  <c r="KZ222" i="3"/>
  <c r="KE222" i="3"/>
  <c r="JD222" i="3"/>
  <c r="II222" i="3"/>
  <c r="HH222" i="3"/>
  <c r="GM222" i="3"/>
  <c r="FL222" i="3"/>
  <c r="EQ222" i="3"/>
  <c r="DP222" i="3"/>
  <c r="CU222" i="3"/>
  <c r="BT222" i="3"/>
  <c r="AY222" i="3"/>
  <c r="AA222" i="3"/>
  <c r="F222" i="3"/>
  <c r="LI221" i="3"/>
  <c r="KH221" i="3"/>
  <c r="JM221" i="3"/>
  <c r="IL221" i="3"/>
  <c r="HQ221" i="3"/>
  <c r="GP221" i="3"/>
  <c r="FU221" i="3"/>
  <c r="ET221" i="3"/>
  <c r="DY221" i="3"/>
  <c r="CX221" i="3"/>
  <c r="CC221" i="3"/>
  <c r="BB221" i="3"/>
  <c r="U221" i="3"/>
  <c r="LL220" i="3"/>
  <c r="KQ220" i="3"/>
  <c r="JP220" i="3"/>
  <c r="IU220" i="3"/>
  <c r="HT220" i="3"/>
  <c r="GY220" i="3"/>
  <c r="FX220" i="3"/>
  <c r="FC220" i="3"/>
  <c r="EB220" i="3"/>
  <c r="DG220" i="3"/>
  <c r="CF220" i="3"/>
  <c r="BK220" i="3"/>
  <c r="R220" i="3"/>
  <c r="KT219" i="3"/>
  <c r="JY219" i="3"/>
  <c r="IX219" i="3"/>
  <c r="IC219" i="3"/>
  <c r="HB219" i="3"/>
  <c r="GG219" i="3"/>
  <c r="FF219" i="3"/>
  <c r="EK219" i="3"/>
  <c r="DJ219" i="3"/>
  <c r="CO219" i="3"/>
  <c r="BN219" i="3"/>
  <c r="AS219" i="3"/>
  <c r="AG219" i="3"/>
  <c r="L219" i="3"/>
  <c r="LC218" i="3"/>
  <c r="JG218" i="3"/>
  <c r="IL218" i="3"/>
  <c r="HK218" i="3"/>
  <c r="GP218" i="3"/>
  <c r="FO218" i="3"/>
  <c r="ET218" i="3"/>
  <c r="DS218" i="3"/>
  <c r="CX218" i="3"/>
  <c r="BW218" i="3"/>
  <c r="BB218" i="3"/>
  <c r="AD218" i="3"/>
  <c r="I218" i="3"/>
  <c r="LL217" i="3"/>
  <c r="KK217" i="3"/>
  <c r="JP217" i="3"/>
  <c r="IU217" i="3"/>
  <c r="HT217" i="3"/>
  <c r="GY217" i="3"/>
  <c r="FX217" i="3"/>
  <c r="FC217" i="3"/>
  <c r="EB217" i="3"/>
  <c r="DG217" i="3"/>
  <c r="CF217" i="3"/>
  <c r="BK217" i="3"/>
  <c r="R217" i="3"/>
  <c r="AA175" i="3"/>
  <c r="L175" i="3"/>
  <c r="LO174" i="3"/>
  <c r="LF174" i="3"/>
  <c r="KQ174" i="3"/>
  <c r="KH174" i="3"/>
  <c r="JS174" i="3"/>
  <c r="JJ174" i="3"/>
  <c r="IU174" i="3"/>
  <c r="IL174" i="3"/>
  <c r="HW174" i="3"/>
  <c r="HN174" i="3"/>
  <c r="GY174" i="3"/>
  <c r="GP174" i="3"/>
  <c r="GA174" i="3"/>
  <c r="FR174" i="3"/>
  <c r="FC174" i="3"/>
  <c r="ET174" i="3"/>
  <c r="EE174" i="3"/>
  <c r="DV174" i="3"/>
  <c r="DG174" i="3"/>
  <c r="CX174" i="3"/>
  <c r="CI174" i="3"/>
  <c r="BZ174" i="3"/>
  <c r="BK174" i="3"/>
  <c r="BB174" i="3"/>
  <c r="AM174" i="3"/>
  <c r="LO173" i="3"/>
  <c r="LF173" i="3"/>
  <c r="KQ173" i="3"/>
  <c r="KH173" i="3"/>
  <c r="JS173" i="3"/>
  <c r="JJ173" i="3"/>
  <c r="IU173" i="3"/>
  <c r="IL173" i="3"/>
  <c r="HW173" i="3"/>
  <c r="HN173" i="3"/>
  <c r="GY173" i="3"/>
  <c r="GP173" i="3"/>
  <c r="GA173" i="3"/>
  <c r="FR173" i="3"/>
  <c r="FC173" i="3"/>
  <c r="ET173" i="3"/>
  <c r="EE173" i="3"/>
  <c r="DV173" i="3"/>
  <c r="DG173" i="3"/>
  <c r="CX173" i="3"/>
  <c r="CI173" i="3"/>
  <c r="BZ173" i="3"/>
  <c r="BK173" i="3"/>
  <c r="BB173" i="3"/>
  <c r="AM173" i="3"/>
  <c r="AG173" i="3"/>
  <c r="R173" i="3"/>
  <c r="I173" i="3"/>
  <c r="LL172" i="3"/>
  <c r="LC172" i="3"/>
  <c r="KN172" i="3"/>
  <c r="KE172" i="3"/>
  <c r="JP172" i="3"/>
  <c r="JG172" i="3"/>
  <c r="IR172" i="3"/>
  <c r="II172" i="3"/>
  <c r="HT172" i="3"/>
  <c r="HK172" i="3"/>
  <c r="GV172" i="3"/>
  <c r="GM172" i="3"/>
  <c r="FX172" i="3"/>
  <c r="FO172" i="3"/>
  <c r="EZ172" i="3"/>
  <c r="EQ172" i="3"/>
  <c r="EB172" i="3"/>
  <c r="DS172" i="3"/>
  <c r="DD172" i="3"/>
  <c r="CU172" i="3"/>
  <c r="CF172" i="3"/>
  <c r="BW172" i="3"/>
  <c r="BH172" i="3"/>
  <c r="AY172" i="3"/>
  <c r="X171" i="3"/>
  <c r="O171" i="3"/>
  <c r="U170" i="3"/>
  <c r="L170" i="3"/>
  <c r="AD168" i="3"/>
  <c r="O168" i="3"/>
  <c r="F168" i="3"/>
  <c r="LI167" i="3"/>
  <c r="KZ167" i="3"/>
  <c r="KK167" i="3"/>
  <c r="KB167" i="3"/>
  <c r="JM167" i="3"/>
  <c r="JD167" i="3"/>
  <c r="IO167" i="3"/>
  <c r="IF167" i="3"/>
  <c r="HQ167" i="3"/>
  <c r="HH167" i="3"/>
  <c r="GS167" i="3"/>
  <c r="GJ167" i="3"/>
  <c r="FU167" i="3"/>
  <c r="FL167" i="3"/>
  <c r="EW167" i="3"/>
  <c r="EN167" i="3"/>
  <c r="DY167" i="3"/>
  <c r="DP167" i="3"/>
  <c r="DA167" i="3"/>
  <c r="CR167" i="3"/>
  <c r="CC167" i="3"/>
  <c r="BT167" i="3"/>
  <c r="BE167" i="3"/>
  <c r="AV167" i="3"/>
  <c r="LF166" i="3"/>
  <c r="KW166" i="3"/>
  <c r="KH166" i="3"/>
  <c r="JY166" i="3"/>
  <c r="JJ166" i="3"/>
  <c r="JA166" i="3"/>
  <c r="IL166" i="3"/>
  <c r="IC166" i="3"/>
  <c r="HN166" i="3"/>
  <c r="HE166" i="3"/>
  <c r="GP166" i="3"/>
  <c r="GG166" i="3"/>
  <c r="FR166" i="3"/>
  <c r="FI166" i="3"/>
  <c r="ET166" i="3"/>
  <c r="EK166" i="3"/>
  <c r="DV166" i="3"/>
  <c r="DM166" i="3"/>
  <c r="CX166" i="3"/>
  <c r="CO166" i="3"/>
  <c r="BZ166" i="3"/>
  <c r="BQ166" i="3"/>
  <c r="BB166" i="3"/>
  <c r="AS166" i="3"/>
  <c r="LR165" i="3"/>
  <c r="LC165" i="3"/>
  <c r="KT165" i="3"/>
  <c r="KE165" i="3"/>
  <c r="JV165" i="3"/>
  <c r="JG165" i="3"/>
  <c r="IX165" i="3"/>
  <c r="II165" i="3"/>
  <c r="HZ165" i="3"/>
  <c r="HK165" i="3"/>
  <c r="HB165" i="3"/>
  <c r="GM165" i="3"/>
  <c r="GD165" i="3"/>
  <c r="FO165" i="3"/>
  <c r="FF165" i="3"/>
  <c r="EQ165" i="3"/>
  <c r="EH165" i="3"/>
  <c r="DS165" i="3"/>
  <c r="DJ165" i="3"/>
  <c r="CU165" i="3"/>
  <c r="CL165" i="3"/>
  <c r="BW165" i="3"/>
  <c r="BN165" i="3"/>
  <c r="AY165" i="3"/>
  <c r="AP165" i="3"/>
  <c r="AD165" i="3"/>
  <c r="U165" i="3"/>
  <c r="F165" i="3"/>
  <c r="LO164" i="3"/>
  <c r="KZ164" i="3"/>
  <c r="KQ164" i="3"/>
  <c r="KB164" i="3"/>
  <c r="JS164" i="3"/>
  <c r="JD164" i="3"/>
  <c r="IU164" i="3"/>
  <c r="IF164" i="3"/>
  <c r="HW164" i="3"/>
  <c r="HH164" i="3"/>
  <c r="GY164" i="3"/>
  <c r="GJ164" i="3"/>
  <c r="GA164" i="3"/>
  <c r="FL164" i="3"/>
  <c r="FC164" i="3"/>
  <c r="EN164" i="3"/>
  <c r="EE164" i="3"/>
  <c r="DP164" i="3"/>
  <c r="DG164" i="3"/>
  <c r="CR164" i="3"/>
  <c r="CI164" i="3"/>
  <c r="BT164" i="3"/>
  <c r="BK164" i="3"/>
  <c r="AV164" i="3"/>
  <c r="AM164" i="3"/>
  <c r="AA163" i="3"/>
  <c r="L163" i="3"/>
  <c r="LF162" i="3"/>
  <c r="KW162" i="3"/>
  <c r="KH162" i="3"/>
  <c r="JY162" i="3"/>
  <c r="JJ162" i="3"/>
  <c r="JA162" i="3"/>
  <c r="IL162" i="3"/>
  <c r="IC162" i="3"/>
  <c r="HN162" i="3"/>
  <c r="HE162" i="3"/>
  <c r="GP162" i="3"/>
  <c r="GG162" i="3"/>
  <c r="FR162" i="3"/>
  <c r="FI162" i="3"/>
  <c r="ET162" i="3"/>
  <c r="EK162" i="3"/>
  <c r="DV162" i="3"/>
  <c r="DM162" i="3"/>
  <c r="CX162" i="3"/>
  <c r="CO162" i="3"/>
  <c r="BZ162" i="3"/>
  <c r="BQ162" i="3"/>
  <c r="BB162" i="3"/>
  <c r="AS162" i="3"/>
  <c r="LR161" i="3"/>
  <c r="LC161" i="3"/>
  <c r="KT161" i="3"/>
  <c r="KE161" i="3"/>
  <c r="JV161" i="3"/>
  <c r="JG161" i="3"/>
  <c r="IX161" i="3"/>
  <c r="II161" i="3"/>
  <c r="HZ161" i="3"/>
  <c r="HK161" i="3"/>
  <c r="HB161" i="3"/>
  <c r="GM161" i="3"/>
  <c r="GD161" i="3"/>
  <c r="FO161" i="3"/>
  <c r="FF161" i="3"/>
  <c r="EQ161" i="3"/>
  <c r="EH161" i="3"/>
  <c r="DS161" i="3"/>
  <c r="DJ161" i="3"/>
  <c r="CU161" i="3"/>
  <c r="CL161" i="3"/>
  <c r="BW161" i="3"/>
  <c r="BN161" i="3"/>
  <c r="AY161" i="3"/>
  <c r="AP161" i="3"/>
  <c r="AD161" i="3"/>
  <c r="U161" i="3"/>
  <c r="F161" i="3"/>
  <c r="LO160" i="3"/>
  <c r="KZ160" i="3"/>
  <c r="KQ160" i="3"/>
  <c r="KB160" i="3"/>
  <c r="JG160" i="3"/>
  <c r="IO160" i="3"/>
  <c r="IF160" i="3"/>
  <c r="HK160" i="3"/>
  <c r="GS160" i="3"/>
  <c r="GJ160" i="3"/>
  <c r="FO160" i="3"/>
  <c r="EW160" i="3"/>
  <c r="EN160" i="3"/>
  <c r="AA160" i="3"/>
  <c r="R160" i="3"/>
  <c r="LI159" i="3"/>
  <c r="KZ159" i="3"/>
  <c r="KK159" i="3"/>
  <c r="KB159" i="3"/>
  <c r="JM159" i="3"/>
  <c r="IR159" i="3"/>
  <c r="HZ159" i="3"/>
  <c r="HQ159" i="3"/>
  <c r="GV159" i="3"/>
  <c r="GD159" i="3"/>
  <c r="FU159" i="3"/>
  <c r="EZ159" i="3"/>
  <c r="EH159" i="3"/>
  <c r="DY159" i="3"/>
  <c r="DD159" i="3"/>
  <c r="CL159" i="3"/>
  <c r="CC159" i="3"/>
  <c r="BB159" i="3"/>
  <c r="AV159" i="3"/>
  <c r="AA159" i="3"/>
  <c r="LF158" i="3"/>
  <c r="KZ158" i="3"/>
  <c r="KK158" i="3"/>
  <c r="JJ158" i="3"/>
  <c r="JD158" i="3"/>
  <c r="IO158" i="3"/>
  <c r="HN158" i="3"/>
  <c r="HH158" i="3"/>
  <c r="GS158" i="3"/>
  <c r="FR158" i="3"/>
  <c r="FL158" i="3"/>
  <c r="EW158" i="3"/>
  <c r="DV158" i="3"/>
  <c r="DP158" i="3"/>
  <c r="CU158" i="3"/>
  <c r="CO158" i="3"/>
  <c r="BN158" i="3"/>
  <c r="BH158" i="3"/>
  <c r="U158" i="3"/>
  <c r="JA157" i="3"/>
  <c r="IF157" i="3"/>
  <c r="HZ157" i="3"/>
  <c r="GY157" i="3"/>
  <c r="GS157" i="3"/>
  <c r="FR157" i="3"/>
  <c r="EQ157" i="3"/>
  <c r="BQ157" i="3"/>
  <c r="AV157" i="3"/>
  <c r="AP157" i="3"/>
  <c r="AD157" i="3"/>
  <c r="X157" i="3"/>
  <c r="LC156" i="3"/>
  <c r="KB156" i="3"/>
  <c r="HB156" i="3"/>
  <c r="GG156" i="3"/>
  <c r="GA156" i="3"/>
  <c r="EZ156" i="3"/>
  <c r="ET156" i="3"/>
  <c r="DS156" i="3"/>
  <c r="CR156" i="3"/>
  <c r="U156" i="3"/>
  <c r="LR155" i="3"/>
  <c r="LL155" i="3"/>
  <c r="KK155" i="3"/>
  <c r="KE155" i="3"/>
  <c r="JD155" i="3"/>
  <c r="IC155" i="3"/>
  <c r="FO155" i="3"/>
  <c r="ET155" i="3"/>
  <c r="EN155" i="3"/>
  <c r="BK155" i="3"/>
  <c r="BE155" i="3"/>
  <c r="AV155" i="3"/>
  <c r="LL154" i="3"/>
  <c r="LF154" i="3"/>
  <c r="KW154" i="3"/>
  <c r="HW154" i="3"/>
  <c r="HQ154" i="3"/>
  <c r="GP154" i="3"/>
  <c r="GJ154" i="3"/>
  <c r="FI154" i="3"/>
  <c r="EH154" i="3"/>
  <c r="BH154" i="3"/>
  <c r="U154" i="3"/>
  <c r="O154" i="3"/>
  <c r="LO153" i="3"/>
  <c r="IO153" i="3"/>
  <c r="HT153" i="3"/>
  <c r="HN153" i="3"/>
  <c r="GM153" i="3"/>
  <c r="GG153" i="3"/>
  <c r="FF153" i="3"/>
  <c r="EE153" i="3"/>
  <c r="BE153" i="3"/>
  <c r="R153" i="3"/>
  <c r="L153" i="3"/>
  <c r="LL152" i="3"/>
  <c r="IL152" i="3"/>
  <c r="HQ152" i="3"/>
  <c r="HK152" i="3"/>
  <c r="GJ152" i="3"/>
  <c r="GD152" i="3"/>
  <c r="FC152" i="3"/>
  <c r="EB152" i="3"/>
  <c r="BW152" i="3"/>
  <c r="BB152" i="3"/>
  <c r="AV152" i="3"/>
  <c r="O152" i="3"/>
  <c r="KT151" i="3"/>
  <c r="HT151" i="3"/>
  <c r="GY151" i="3"/>
  <c r="GS151" i="3"/>
  <c r="FR151" i="3"/>
  <c r="FL151" i="3"/>
  <c r="EK151" i="3"/>
  <c r="DJ151" i="3"/>
  <c r="AD151" i="3"/>
  <c r="X151" i="3"/>
  <c r="LO150" i="3"/>
  <c r="LI150" i="3"/>
  <c r="KH150" i="3"/>
  <c r="JG150" i="3"/>
  <c r="GG150" i="3"/>
  <c r="FL150" i="3"/>
  <c r="FF150" i="3"/>
  <c r="EE150" i="3"/>
  <c r="DY150" i="3"/>
  <c r="CX150" i="3"/>
  <c r="BW150" i="3"/>
  <c r="JA149" i="3"/>
  <c r="IU149" i="3"/>
  <c r="HT149" i="3"/>
  <c r="GM149" i="3"/>
  <c r="FL149" i="3"/>
  <c r="BQ149" i="3"/>
  <c r="BK149" i="3"/>
  <c r="F149" i="3"/>
  <c r="KW148" i="3"/>
  <c r="HB148" i="3"/>
  <c r="GV148" i="3"/>
  <c r="FU148" i="3"/>
  <c r="EN148" i="3"/>
  <c r="DM148" i="3"/>
  <c r="KQ147" i="3"/>
  <c r="KK147" i="3"/>
  <c r="JJ147" i="3"/>
  <c r="GY147" i="3"/>
  <c r="GS147" i="3"/>
  <c r="FR147" i="3"/>
  <c r="DG147" i="3"/>
  <c r="DA147" i="3"/>
  <c r="BZ147" i="3"/>
  <c r="JY160" i="3"/>
  <c r="IC160" i="3"/>
  <c r="GG160" i="3"/>
  <c r="EK160" i="3"/>
  <c r="JJ159" i="3"/>
  <c r="HN159" i="3"/>
  <c r="FR159" i="3"/>
  <c r="DV159" i="3"/>
  <c r="AD159" i="3"/>
  <c r="KW157" i="3"/>
  <c r="IO157" i="3"/>
  <c r="DM157" i="3"/>
  <c r="BE157" i="3"/>
  <c r="IX156" i="3"/>
  <c r="GP156" i="3"/>
  <c r="BN156" i="3"/>
  <c r="I156" i="3"/>
  <c r="GY155" i="3"/>
  <c r="FC155" i="3"/>
  <c r="IF154" i="3"/>
  <c r="DD154" i="3"/>
  <c r="AV154" i="3"/>
  <c r="KK153" i="3"/>
  <c r="IC153" i="3"/>
  <c r="DA153" i="3"/>
  <c r="AS153" i="3"/>
  <c r="KH152" i="3"/>
  <c r="HZ152" i="3"/>
  <c r="KW149" i="3"/>
  <c r="KQ149" i="3"/>
  <c r="JP149" i="3"/>
  <c r="II149" i="3"/>
  <c r="HH149" i="3"/>
  <c r="DM149" i="3"/>
  <c r="DG149" i="3"/>
  <c r="CF149" i="3"/>
  <c r="AY149" i="3"/>
  <c r="AA149" i="3"/>
  <c r="IX148" i="3"/>
  <c r="IR148" i="3"/>
  <c r="HQ148" i="3"/>
  <c r="GJ148" i="3"/>
  <c r="FI148" i="3"/>
  <c r="BN148" i="3"/>
  <c r="BH148" i="3"/>
  <c r="AD147" i="3"/>
  <c r="X147" i="3"/>
  <c r="LO146" i="3"/>
  <c r="JD146" i="3"/>
  <c r="IX146" i="3"/>
  <c r="HW146" i="3"/>
  <c r="FL146" i="3"/>
  <c r="FF146" i="3"/>
  <c r="EE146" i="3"/>
  <c r="JM160" i="3"/>
  <c r="HQ160" i="3"/>
  <c r="FU160" i="3"/>
  <c r="IX159" i="3"/>
  <c r="HB159" i="3"/>
  <c r="FF159" i="3"/>
  <c r="DJ159" i="3"/>
  <c r="R159" i="3"/>
  <c r="LI158" i="3"/>
  <c r="KH158" i="3"/>
  <c r="KB158" i="3"/>
  <c r="JM158" i="3"/>
  <c r="IL158" i="3"/>
  <c r="IF158" i="3"/>
  <c r="HQ158" i="3"/>
  <c r="GP158" i="3"/>
  <c r="GJ158" i="3"/>
  <c r="FU158" i="3"/>
  <c r="ET158" i="3"/>
  <c r="EN158" i="3"/>
  <c r="DY158" i="3"/>
  <c r="CX158" i="3"/>
  <c r="KK157" i="3"/>
  <c r="FI157" i="3"/>
  <c r="DA157" i="3"/>
  <c r="KT156" i="3"/>
  <c r="IL156" i="3"/>
  <c r="DJ156" i="3"/>
  <c r="BB156" i="3"/>
  <c r="IU155" i="3"/>
  <c r="GM155" i="3"/>
  <c r="EZ154" i="3"/>
  <c r="CR154" i="3"/>
  <c r="JY153" i="3"/>
  <c r="EW153" i="3"/>
  <c r="CO153" i="3"/>
  <c r="JV152" i="3"/>
  <c r="ET152" i="3"/>
  <c r="DY152" i="3"/>
  <c r="DS152" i="3"/>
  <c r="DG152" i="3"/>
  <c r="CF152" i="3"/>
  <c r="BE152" i="3"/>
  <c r="LL151" i="3"/>
  <c r="KQ151" i="3"/>
  <c r="KK151" i="3"/>
  <c r="JJ151" i="3"/>
  <c r="JD151" i="3"/>
  <c r="IC151" i="3"/>
  <c r="HB151" i="3"/>
  <c r="EB151" i="3"/>
  <c r="DG151" i="3"/>
  <c r="DA151" i="3"/>
  <c r="BZ151" i="3"/>
  <c r="BT151" i="3"/>
  <c r="AS151" i="3"/>
  <c r="AG151" i="3"/>
  <c r="JY150" i="3"/>
  <c r="JD150" i="3"/>
  <c r="IX150" i="3"/>
  <c r="HW150" i="3"/>
  <c r="HQ150" i="3"/>
  <c r="GP150" i="3"/>
  <c r="FO150" i="3"/>
  <c r="CO150" i="3"/>
  <c r="BT150" i="3"/>
  <c r="BN150" i="3"/>
  <c r="AM150" i="3"/>
  <c r="AG150" i="3"/>
  <c r="F150" i="3"/>
  <c r="LL149" i="3"/>
  <c r="LF149" i="3"/>
  <c r="KE149" i="3"/>
  <c r="JD149" i="3"/>
  <c r="GD149" i="3"/>
  <c r="FI149" i="3"/>
  <c r="FC149" i="3"/>
  <c r="EB149" i="3"/>
  <c r="DV149" i="3"/>
  <c r="CU149" i="3"/>
  <c r="BT149" i="3"/>
  <c r="LO148" i="3"/>
  <c r="KT148" i="3"/>
  <c r="KN148" i="3"/>
  <c r="JM148" i="3"/>
  <c r="JG148" i="3"/>
  <c r="IF148" i="3"/>
  <c r="HE148" i="3"/>
  <c r="EE148" i="3"/>
  <c r="DJ148" i="3"/>
  <c r="DD148" i="3"/>
  <c r="CC148" i="3"/>
  <c r="BW148" i="3"/>
  <c r="AV148" i="3"/>
  <c r="AA148" i="3"/>
  <c r="LF147" i="3"/>
  <c r="IU147" i="3"/>
  <c r="IO147" i="3"/>
  <c r="HN147" i="3"/>
  <c r="FC147" i="3"/>
  <c r="EW147" i="3"/>
  <c r="DV147" i="3"/>
  <c r="BK147" i="3"/>
  <c r="BE147" i="3"/>
  <c r="JY146" i="3"/>
  <c r="GG146" i="3"/>
  <c r="DM158" i="3"/>
  <c r="CL158" i="3"/>
  <c r="CF158" i="3"/>
  <c r="BQ158" i="3"/>
  <c r="AP158" i="3"/>
  <c r="I158" i="3"/>
  <c r="LO157" i="3"/>
  <c r="LI157" i="3"/>
  <c r="KT157" i="3"/>
  <c r="JS157" i="3"/>
  <c r="JM157" i="3"/>
  <c r="IX157" i="3"/>
  <c r="HW157" i="3"/>
  <c r="HQ157" i="3"/>
  <c r="HB157" i="3"/>
  <c r="GA157" i="3"/>
  <c r="FU157" i="3"/>
  <c r="FF157" i="3"/>
  <c r="EE157" i="3"/>
  <c r="DY157" i="3"/>
  <c r="DJ157" i="3"/>
  <c r="CI157" i="3"/>
  <c r="CC157" i="3"/>
  <c r="BN157" i="3"/>
  <c r="AM157" i="3"/>
  <c r="AG157" i="3"/>
  <c r="F157" i="3"/>
  <c r="LL156" i="3"/>
  <c r="LF156" i="3"/>
  <c r="KQ156" i="3"/>
  <c r="JP156" i="3"/>
  <c r="JJ156" i="3"/>
  <c r="IU156" i="3"/>
  <c r="HT156" i="3"/>
  <c r="HN156" i="3"/>
  <c r="GY156" i="3"/>
  <c r="FX156" i="3"/>
  <c r="FR156" i="3"/>
  <c r="FC156" i="3"/>
  <c r="EB156" i="3"/>
  <c r="DV156" i="3"/>
  <c r="DG156" i="3"/>
  <c r="CF156" i="3"/>
  <c r="BZ156" i="3"/>
  <c r="BK156" i="3"/>
  <c r="AG156" i="3"/>
  <c r="R156" i="3"/>
  <c r="LI155" i="3"/>
  <c r="LC155" i="3"/>
  <c r="KN155" i="3"/>
  <c r="JM155" i="3"/>
  <c r="JG155" i="3"/>
  <c r="IR155" i="3"/>
  <c r="HQ155" i="3"/>
  <c r="HK155" i="3"/>
  <c r="GV155" i="3"/>
  <c r="FL155" i="3"/>
  <c r="EK155" i="3"/>
  <c r="EB155" i="3"/>
  <c r="DM155" i="3"/>
  <c r="DD155" i="3"/>
  <c r="CO155" i="3"/>
  <c r="CF155" i="3"/>
  <c r="BQ155" i="3"/>
  <c r="BH155" i="3"/>
  <c r="AS155" i="3"/>
  <c r="LR154" i="3"/>
  <c r="LI154" i="3"/>
  <c r="KT154" i="3"/>
  <c r="KK154" i="3"/>
  <c r="JV154" i="3"/>
  <c r="JM154" i="3"/>
  <c r="IX154" i="3"/>
  <c r="IO154" i="3"/>
  <c r="HN154" i="3"/>
  <c r="HH154" i="3"/>
  <c r="GS154" i="3"/>
  <c r="FR154" i="3"/>
  <c r="FL154" i="3"/>
  <c r="EW154" i="3"/>
  <c r="DV154" i="3"/>
  <c r="DP154" i="3"/>
  <c r="DA154" i="3"/>
  <c r="BZ154" i="3"/>
  <c r="BT154" i="3"/>
  <c r="BE154" i="3"/>
  <c r="X154" i="3"/>
  <c r="LC153" i="3"/>
  <c r="KW153" i="3"/>
  <c r="KH153" i="3"/>
  <c r="JG153" i="3"/>
  <c r="JA153" i="3"/>
  <c r="IL153" i="3"/>
  <c r="HK153" i="3"/>
  <c r="HE153" i="3"/>
  <c r="GP153" i="3"/>
  <c r="FO153" i="3"/>
  <c r="FI153" i="3"/>
  <c r="ET153" i="3"/>
  <c r="DS153" i="3"/>
  <c r="DM153" i="3"/>
  <c r="CX153" i="3"/>
  <c r="BW153" i="3"/>
  <c r="BQ153" i="3"/>
  <c r="BB153" i="3"/>
  <c r="U153" i="3"/>
  <c r="KZ152" i="3"/>
  <c r="KT152" i="3"/>
  <c r="KE152" i="3"/>
  <c r="JD152" i="3"/>
  <c r="IX152" i="3"/>
  <c r="II152" i="3"/>
  <c r="HH152" i="3"/>
  <c r="HB152" i="3"/>
  <c r="GM152" i="3"/>
  <c r="FL152" i="3"/>
  <c r="FF152" i="3"/>
  <c r="EQ152" i="3"/>
  <c r="DP152" i="3"/>
  <c r="DJ152" i="3"/>
  <c r="CO152" i="3"/>
  <c r="CI152" i="3"/>
  <c r="BT152" i="3"/>
  <c r="AS152" i="3"/>
  <c r="X152" i="3"/>
  <c r="R152" i="3"/>
  <c r="LI151" i="3"/>
  <c r="KH151" i="3"/>
  <c r="KB151" i="3"/>
  <c r="JM151" i="3"/>
  <c r="IL151" i="3"/>
  <c r="IF151" i="3"/>
  <c r="HQ151" i="3"/>
  <c r="GP151" i="3"/>
  <c r="GJ151" i="3"/>
  <c r="FU151" i="3"/>
  <c r="ET151" i="3"/>
  <c r="EN151" i="3"/>
  <c r="DY151" i="3"/>
  <c r="CX151" i="3"/>
  <c r="CR151" i="3"/>
  <c r="CC151" i="3"/>
  <c r="BB151" i="3"/>
  <c r="AV151" i="3"/>
  <c r="U151" i="3"/>
  <c r="O151" i="3"/>
  <c r="LR150" i="3"/>
  <c r="KQ150" i="3"/>
  <c r="KK150" i="3"/>
  <c r="JV150" i="3"/>
  <c r="IU150" i="3"/>
  <c r="IO150" i="3"/>
  <c r="HZ150" i="3"/>
  <c r="GY150" i="3"/>
  <c r="GS150" i="3"/>
  <c r="GD150" i="3"/>
  <c r="FC150" i="3"/>
  <c r="EW150" i="3"/>
  <c r="EH150" i="3"/>
  <c r="DG150" i="3"/>
  <c r="DA150" i="3"/>
  <c r="CL150" i="3"/>
  <c r="BK150" i="3"/>
  <c r="BE150" i="3"/>
  <c r="AP150" i="3"/>
  <c r="AD150" i="3"/>
  <c r="X150" i="3"/>
  <c r="I150" i="3"/>
  <c r="LO149" i="3"/>
  <c r="KN149" i="3"/>
  <c r="KH149" i="3"/>
  <c r="JS149" i="3"/>
  <c r="IR149" i="3"/>
  <c r="IL149" i="3"/>
  <c r="HW149" i="3"/>
  <c r="GV149" i="3"/>
  <c r="GP149" i="3"/>
  <c r="GA149" i="3"/>
  <c r="EZ149" i="3"/>
  <c r="ET149" i="3"/>
  <c r="EE149" i="3"/>
  <c r="DD149" i="3"/>
  <c r="CX149" i="3"/>
  <c r="CI149" i="3"/>
  <c r="BH149" i="3"/>
  <c r="BB149" i="3"/>
  <c r="AM149" i="3"/>
  <c r="O149" i="3"/>
  <c r="I149" i="3"/>
  <c r="LL148" i="3"/>
  <c r="KK148" i="3"/>
  <c r="KE148" i="3"/>
  <c r="JP148" i="3"/>
  <c r="IO148" i="3"/>
  <c r="II148" i="3"/>
  <c r="HT148" i="3"/>
  <c r="GS148" i="3"/>
  <c r="GM148" i="3"/>
  <c r="FX148" i="3"/>
  <c r="EW148" i="3"/>
  <c r="EQ148" i="3"/>
  <c r="EB148" i="3"/>
  <c r="DA148" i="3"/>
  <c r="CU148" i="3"/>
  <c r="CF148" i="3"/>
  <c r="BE148" i="3"/>
  <c r="AY148" i="3"/>
  <c r="AD148" i="3"/>
  <c r="O148" i="3"/>
  <c r="KT147" i="3"/>
  <c r="KN147" i="3"/>
  <c r="JY147" i="3"/>
  <c r="IX147" i="3"/>
  <c r="IR147" i="3"/>
  <c r="IC147" i="3"/>
  <c r="HB147" i="3"/>
  <c r="GV147" i="3"/>
  <c r="GG147" i="3"/>
  <c r="FF147" i="3"/>
  <c r="EZ147" i="3"/>
  <c r="EK147" i="3"/>
  <c r="DJ147" i="3"/>
  <c r="DD147" i="3"/>
  <c r="CO147" i="3"/>
  <c r="BN147" i="3"/>
  <c r="BH147" i="3"/>
  <c r="AS147" i="3"/>
  <c r="AG147" i="3"/>
  <c r="AA147" i="3"/>
  <c r="L147" i="3"/>
  <c r="LC146" i="3"/>
  <c r="KW146" i="3"/>
  <c r="KH146" i="3"/>
  <c r="JG146" i="3"/>
  <c r="JA146" i="3"/>
  <c r="IL146" i="3"/>
  <c r="HK146" i="3"/>
  <c r="HE146" i="3"/>
  <c r="GP146" i="3"/>
  <c r="FO146" i="3"/>
  <c r="FI146" i="3"/>
  <c r="ET146" i="3"/>
  <c r="DS146" i="3"/>
  <c r="DM146" i="3"/>
  <c r="CX146" i="3"/>
  <c r="BW146" i="3"/>
  <c r="BQ146" i="3"/>
  <c r="BB146" i="3"/>
  <c r="U146" i="3"/>
  <c r="KZ145" i="3"/>
  <c r="KT145" i="3"/>
  <c r="KE145" i="3"/>
  <c r="JD145" i="3"/>
  <c r="IX145" i="3"/>
  <c r="II145" i="3"/>
  <c r="HH145" i="3"/>
  <c r="HB145" i="3"/>
  <c r="GM145" i="3"/>
  <c r="FL145" i="3"/>
  <c r="FF145" i="3"/>
  <c r="EQ145" i="3"/>
  <c r="DP145" i="3"/>
  <c r="DJ145" i="3"/>
  <c r="CU145" i="3"/>
  <c r="BT145" i="3"/>
  <c r="BN145" i="3"/>
  <c r="AY145" i="3"/>
  <c r="AA145" i="3"/>
  <c r="U145" i="3"/>
  <c r="F145" i="3"/>
  <c r="KW144" i="3"/>
  <c r="KQ144" i="3"/>
  <c r="KB144" i="3"/>
  <c r="JA144" i="3"/>
  <c r="IU144" i="3"/>
  <c r="IF144" i="3"/>
  <c r="HE144" i="3"/>
  <c r="GY144" i="3"/>
  <c r="GJ144" i="3"/>
  <c r="FI144" i="3"/>
  <c r="FC144" i="3"/>
  <c r="EN144" i="3"/>
  <c r="DM144" i="3"/>
  <c r="DG144" i="3"/>
  <c r="CR144" i="3"/>
  <c r="BQ144" i="3"/>
  <c r="BK144" i="3"/>
  <c r="AV144" i="3"/>
  <c r="AD144" i="3"/>
  <c r="LO143" i="3"/>
  <c r="KZ143" i="3"/>
  <c r="JY143" i="3"/>
  <c r="JS143" i="3"/>
  <c r="JD143" i="3"/>
  <c r="IC143" i="3"/>
  <c r="HW143" i="3"/>
  <c r="HH143" i="3"/>
  <c r="GG143" i="3"/>
  <c r="GA143" i="3"/>
  <c r="FL143" i="3"/>
  <c r="EK143" i="3"/>
  <c r="EE143" i="3"/>
  <c r="DP143" i="3"/>
  <c r="CO143" i="3"/>
  <c r="CI143" i="3"/>
  <c r="BT143" i="3"/>
  <c r="AS143" i="3"/>
  <c r="X143" i="3"/>
  <c r="R143" i="3"/>
  <c r="LI142" i="3"/>
  <c r="KH142" i="3"/>
  <c r="KB142" i="3"/>
  <c r="JM142" i="3"/>
  <c r="IL142" i="3"/>
  <c r="IF142" i="3"/>
  <c r="HQ142" i="3"/>
  <c r="GP142" i="3"/>
  <c r="GJ142" i="3"/>
  <c r="FU142" i="3"/>
  <c r="ET142" i="3"/>
  <c r="EN142" i="3"/>
  <c r="DY142" i="3"/>
  <c r="CX142" i="3"/>
  <c r="CR142" i="3"/>
  <c r="CC142" i="3"/>
  <c r="BB142" i="3"/>
  <c r="AV142" i="3"/>
  <c r="U142" i="3"/>
  <c r="O142" i="3"/>
  <c r="LR141" i="3"/>
  <c r="KQ141" i="3"/>
  <c r="KK141" i="3"/>
  <c r="JV141" i="3"/>
  <c r="IU141" i="3"/>
  <c r="IO141" i="3"/>
  <c r="HZ141" i="3"/>
  <c r="GY141" i="3"/>
  <c r="GS141" i="3"/>
  <c r="GD141" i="3"/>
  <c r="FC141" i="3"/>
  <c r="EW141" i="3"/>
  <c r="EH141" i="3"/>
  <c r="DG141" i="3"/>
  <c r="DA141" i="3"/>
  <c r="CL141" i="3"/>
  <c r="BK141" i="3"/>
  <c r="BE141" i="3"/>
  <c r="AP141" i="3"/>
  <c r="X141" i="3"/>
  <c r="LO140" i="3"/>
  <c r="LI140" i="3"/>
  <c r="KT140" i="3"/>
  <c r="JS140" i="3"/>
  <c r="JM140" i="3"/>
  <c r="IX140" i="3"/>
  <c r="HW140" i="3"/>
  <c r="HQ140" i="3"/>
  <c r="HB140" i="3"/>
  <c r="GA140" i="3"/>
  <c r="FU140" i="3"/>
  <c r="FF140" i="3"/>
  <c r="EE140" i="3"/>
  <c r="DY140" i="3"/>
  <c r="DJ140" i="3"/>
  <c r="CI140" i="3"/>
  <c r="CC140" i="3"/>
  <c r="BN140" i="3"/>
  <c r="AM140" i="3"/>
  <c r="U140" i="3"/>
  <c r="O140" i="3"/>
  <c r="LR139" i="3"/>
  <c r="KQ139" i="3"/>
  <c r="KK139" i="3"/>
  <c r="JV139" i="3"/>
  <c r="IU139" i="3"/>
  <c r="IO139" i="3"/>
  <c r="HZ139" i="3"/>
  <c r="GY139" i="3"/>
  <c r="GS139" i="3"/>
  <c r="GD139" i="3"/>
  <c r="FC139" i="3"/>
  <c r="EW139" i="3"/>
  <c r="EH139" i="3"/>
  <c r="DA139" i="3"/>
  <c r="BE139" i="3"/>
  <c r="X139" i="3"/>
  <c r="LC138" i="3"/>
  <c r="KE138" i="3"/>
  <c r="FO130" i="3"/>
  <c r="FI130" i="3"/>
  <c r="EZ130" i="3"/>
  <c r="CU130" i="3"/>
  <c r="AY130" i="3"/>
  <c r="KB129" i="3"/>
  <c r="IF129" i="3"/>
  <c r="GJ129" i="3"/>
  <c r="EN129" i="3"/>
  <c r="CR129" i="3"/>
  <c r="AV129" i="3"/>
  <c r="LO128" i="3"/>
  <c r="HW128" i="3"/>
  <c r="EE128" i="3"/>
  <c r="JM126" i="3"/>
  <c r="CC126" i="3"/>
  <c r="HN116" i="3"/>
  <c r="KB147" i="3"/>
  <c r="IF147" i="3"/>
  <c r="GJ147" i="3"/>
  <c r="EN147" i="3"/>
  <c r="CR147" i="3"/>
  <c r="AV147" i="3"/>
  <c r="O147" i="3"/>
  <c r="KK146" i="3"/>
  <c r="IO146" i="3"/>
  <c r="GS146" i="3"/>
  <c r="EW146" i="3"/>
  <c r="DA146" i="3"/>
  <c r="BE146" i="3"/>
  <c r="X146" i="3"/>
  <c r="KH145" i="3"/>
  <c r="IL145" i="3"/>
  <c r="GP145" i="3"/>
  <c r="ET145" i="3"/>
  <c r="CX145" i="3"/>
  <c r="BB145" i="3"/>
  <c r="I145" i="3"/>
  <c r="KE144" i="3"/>
  <c r="II144" i="3"/>
  <c r="GM144" i="3"/>
  <c r="EQ144" i="3"/>
  <c r="CU144" i="3"/>
  <c r="AY144" i="3"/>
  <c r="AG144" i="3"/>
  <c r="LC143" i="3"/>
  <c r="JG143" i="3"/>
  <c r="HK143" i="3"/>
  <c r="FO143" i="3"/>
  <c r="DS143" i="3"/>
  <c r="BW143" i="3"/>
  <c r="LL142" i="3"/>
  <c r="JP142" i="3"/>
  <c r="HT142" i="3"/>
  <c r="FX142" i="3"/>
  <c r="EB142" i="3"/>
  <c r="CF142" i="3"/>
  <c r="JY141" i="3"/>
  <c r="IC141" i="3"/>
  <c r="GG141" i="3"/>
  <c r="EK141" i="3"/>
  <c r="CO141" i="3"/>
  <c r="AS141" i="3"/>
  <c r="AA141" i="3"/>
  <c r="KW140" i="3"/>
  <c r="JA140" i="3"/>
  <c r="HE140" i="3"/>
  <c r="FI140" i="3"/>
  <c r="DM140" i="3"/>
  <c r="BQ140" i="3"/>
  <c r="JY139" i="3"/>
  <c r="IC139" i="3"/>
  <c r="GG139" i="3"/>
  <c r="EK139" i="3"/>
  <c r="DJ139" i="3"/>
  <c r="CI139" i="3"/>
  <c r="BN139" i="3"/>
  <c r="AM139" i="3"/>
  <c r="AG139" i="3"/>
  <c r="F139" i="3"/>
  <c r="LR138" i="3"/>
  <c r="KW138" i="3"/>
  <c r="KN138" i="3"/>
  <c r="L138" i="3"/>
  <c r="AG137" i="3"/>
  <c r="X137" i="3"/>
  <c r="I137" i="3"/>
  <c r="X134" i="3"/>
  <c r="O134" i="3"/>
  <c r="U133" i="3"/>
  <c r="L133" i="3"/>
  <c r="HK130" i="3"/>
  <c r="HE130" i="3"/>
  <c r="GV130" i="3"/>
  <c r="DS130" i="3"/>
  <c r="BW130" i="3"/>
  <c r="KZ129" i="3"/>
  <c r="JD129" i="3"/>
  <c r="HH129" i="3"/>
  <c r="FL129" i="3"/>
  <c r="DP129" i="3"/>
  <c r="BT129" i="3"/>
  <c r="R129" i="3"/>
  <c r="JS128" i="3"/>
  <c r="GA128" i="3"/>
  <c r="CI128" i="3"/>
  <c r="LI126" i="3"/>
  <c r="FU126" i="3"/>
  <c r="FR125" i="3"/>
  <c r="LC124" i="3"/>
  <c r="DS124" i="3"/>
  <c r="FL123" i="3"/>
  <c r="X122" i="3"/>
  <c r="FF121" i="3"/>
  <c r="AG121" i="3"/>
  <c r="CI146" i="3"/>
  <c r="BN146" i="3"/>
  <c r="AM146" i="3"/>
  <c r="AG146" i="3"/>
  <c r="F146" i="3"/>
  <c r="LL145" i="3"/>
  <c r="KQ145" i="3"/>
  <c r="JP145" i="3"/>
  <c r="IU145" i="3"/>
  <c r="HT145" i="3"/>
  <c r="GY145" i="3"/>
  <c r="FX145" i="3"/>
  <c r="FC145" i="3"/>
  <c r="EB145" i="3"/>
  <c r="DG145" i="3"/>
  <c r="CF145" i="3"/>
  <c r="BK145" i="3"/>
  <c r="R145" i="3"/>
  <c r="LI144" i="3"/>
  <c r="KN144" i="3"/>
  <c r="JM144" i="3"/>
  <c r="IR144" i="3"/>
  <c r="HQ144" i="3"/>
  <c r="GV144" i="3"/>
  <c r="FU144" i="3"/>
  <c r="EZ144" i="3"/>
  <c r="DY144" i="3"/>
  <c r="DD144" i="3"/>
  <c r="CC144" i="3"/>
  <c r="BH144" i="3"/>
  <c r="O144" i="3"/>
  <c r="LL143" i="3"/>
  <c r="KK143" i="3"/>
  <c r="JP143" i="3"/>
  <c r="IO143" i="3"/>
  <c r="HT143" i="3"/>
  <c r="GS143" i="3"/>
  <c r="FX143" i="3"/>
  <c r="EW143" i="3"/>
  <c r="EB143" i="3"/>
  <c r="DA143" i="3"/>
  <c r="CF143" i="3"/>
  <c r="BE143" i="3"/>
  <c r="O143" i="3"/>
  <c r="KT142" i="3"/>
  <c r="JY142" i="3"/>
  <c r="IX142" i="3"/>
  <c r="IC142" i="3"/>
  <c r="HB142" i="3"/>
  <c r="GG142" i="3"/>
  <c r="FF142" i="3"/>
  <c r="EK142" i="3"/>
  <c r="DJ142" i="3"/>
  <c r="CO142" i="3"/>
  <c r="BN142" i="3"/>
  <c r="AS142" i="3"/>
  <c r="AG142" i="3"/>
  <c r="L142" i="3"/>
  <c r="LC141" i="3"/>
  <c r="KH141" i="3"/>
  <c r="JG141" i="3"/>
  <c r="IL141" i="3"/>
  <c r="HK141" i="3"/>
  <c r="GP141" i="3"/>
  <c r="FO141" i="3"/>
  <c r="ET141" i="3"/>
  <c r="DS141" i="3"/>
  <c r="CX141" i="3"/>
  <c r="BW141" i="3"/>
  <c r="BB141" i="3"/>
  <c r="I141" i="3"/>
  <c r="LF140" i="3"/>
  <c r="KE140" i="3"/>
  <c r="JJ140" i="3"/>
  <c r="II140" i="3"/>
  <c r="HN140" i="3"/>
  <c r="GM140" i="3"/>
  <c r="FR140" i="3"/>
  <c r="EQ140" i="3"/>
  <c r="DV140" i="3"/>
  <c r="CU140" i="3"/>
  <c r="BZ140" i="3"/>
  <c r="AY140" i="3"/>
  <c r="AG140" i="3"/>
  <c r="L140" i="3"/>
  <c r="LC139" i="3"/>
  <c r="KH139" i="3"/>
  <c r="JG139" i="3"/>
  <c r="IL139" i="3"/>
  <c r="HK139" i="3"/>
  <c r="GP139" i="3"/>
  <c r="FO139" i="3"/>
  <c r="ET139" i="3"/>
  <c r="DS139" i="3"/>
  <c r="DM139" i="3"/>
  <c r="CX139" i="3"/>
  <c r="BW139" i="3"/>
  <c r="BQ139" i="3"/>
  <c r="BB139" i="3"/>
  <c r="U139" i="3"/>
  <c r="I139" i="3"/>
  <c r="LF138" i="3"/>
  <c r="KB138" i="3"/>
  <c r="JV138" i="3"/>
  <c r="JP138" i="3"/>
  <c r="JA138" i="3"/>
  <c r="IR138" i="3"/>
  <c r="IC138" i="3"/>
  <c r="HT138" i="3"/>
  <c r="HE138" i="3"/>
  <c r="GV138" i="3"/>
  <c r="GG138" i="3"/>
  <c r="FX138" i="3"/>
  <c r="FI138" i="3"/>
  <c r="EZ138" i="3"/>
  <c r="EK138" i="3"/>
  <c r="EB138" i="3"/>
  <c r="DM138" i="3"/>
  <c r="DD138" i="3"/>
  <c r="CO138" i="3"/>
  <c r="CF138" i="3"/>
  <c r="BQ138" i="3"/>
  <c r="BH138" i="3"/>
  <c r="AS138" i="3"/>
  <c r="LR137" i="3"/>
  <c r="LI137" i="3"/>
  <c r="KT137" i="3"/>
  <c r="KK137" i="3"/>
  <c r="JV137" i="3"/>
  <c r="JM137" i="3"/>
  <c r="IX137" i="3"/>
  <c r="IO137" i="3"/>
  <c r="HZ137" i="3"/>
  <c r="HQ137" i="3"/>
  <c r="HB137" i="3"/>
  <c r="GS137" i="3"/>
  <c r="GD137" i="3"/>
  <c r="FU137" i="3"/>
  <c r="FF137" i="3"/>
  <c r="EW137" i="3"/>
  <c r="EH137" i="3"/>
  <c r="DY137" i="3"/>
  <c r="DJ137" i="3"/>
  <c r="DA137" i="3"/>
  <c r="CL137" i="3"/>
  <c r="CC137" i="3"/>
  <c r="BN137" i="3"/>
  <c r="BE137" i="3"/>
  <c r="AP137" i="3"/>
  <c r="LO136" i="3"/>
  <c r="LF136" i="3"/>
  <c r="KQ136" i="3"/>
  <c r="KH136" i="3"/>
  <c r="JS136" i="3"/>
  <c r="JJ136" i="3"/>
  <c r="IU136" i="3"/>
  <c r="IL136" i="3"/>
  <c r="HW136" i="3"/>
  <c r="HN136" i="3"/>
  <c r="GY136" i="3"/>
  <c r="GP136" i="3"/>
  <c r="GA136" i="3"/>
  <c r="FR136" i="3"/>
  <c r="FC136" i="3"/>
  <c r="ET136" i="3"/>
  <c r="EE136" i="3"/>
  <c r="DV136" i="3"/>
  <c r="DG136" i="3"/>
  <c r="CX136" i="3"/>
  <c r="CI136" i="3"/>
  <c r="BZ136" i="3"/>
  <c r="BK136" i="3"/>
  <c r="BB136" i="3"/>
  <c r="AM136" i="3"/>
  <c r="AG136" i="3"/>
  <c r="R136" i="3"/>
  <c r="I136" i="3"/>
  <c r="LL135" i="3"/>
  <c r="LC135" i="3"/>
  <c r="KN135" i="3"/>
  <c r="KE135" i="3"/>
  <c r="JP135" i="3"/>
  <c r="JG135" i="3"/>
  <c r="IR135" i="3"/>
  <c r="II135" i="3"/>
  <c r="HT135" i="3"/>
  <c r="HK135" i="3"/>
  <c r="GV135" i="3"/>
  <c r="GM135" i="3"/>
  <c r="FX135" i="3"/>
  <c r="FO135" i="3"/>
  <c r="EZ135" i="3"/>
  <c r="EQ135" i="3"/>
  <c r="EB135" i="3"/>
  <c r="DS135" i="3"/>
  <c r="DD135" i="3"/>
  <c r="CU135" i="3"/>
  <c r="CF135" i="3"/>
  <c r="BW135" i="3"/>
  <c r="BH135" i="3"/>
  <c r="AY135" i="3"/>
  <c r="AD135" i="3"/>
  <c r="O135" i="3"/>
  <c r="F135" i="3"/>
  <c r="LI134" i="3"/>
  <c r="KZ134" i="3"/>
  <c r="KK134" i="3"/>
  <c r="KB134" i="3"/>
  <c r="JM134" i="3"/>
  <c r="JD134" i="3"/>
  <c r="IO134" i="3"/>
  <c r="IF134" i="3"/>
  <c r="HQ134" i="3"/>
  <c r="HH134" i="3"/>
  <c r="GS134" i="3"/>
  <c r="GJ134" i="3"/>
  <c r="FU134" i="3"/>
  <c r="FL134" i="3"/>
  <c r="EW134" i="3"/>
  <c r="EN134" i="3"/>
  <c r="DY134" i="3"/>
  <c r="DP134" i="3"/>
  <c r="DA134" i="3"/>
  <c r="CR134" i="3"/>
  <c r="CC134" i="3"/>
  <c r="BT134" i="3"/>
  <c r="BE134" i="3"/>
  <c r="AV134" i="3"/>
  <c r="LF133" i="3"/>
  <c r="KW133" i="3"/>
  <c r="KH133" i="3"/>
  <c r="JY133" i="3"/>
  <c r="JJ133" i="3"/>
  <c r="JA133" i="3"/>
  <c r="IL133" i="3"/>
  <c r="IC133" i="3"/>
  <c r="HN133" i="3"/>
  <c r="HE133" i="3"/>
  <c r="GP133" i="3"/>
  <c r="GG133" i="3"/>
  <c r="FR133" i="3"/>
  <c r="FI133" i="3"/>
  <c r="ET133" i="3"/>
  <c r="EK133" i="3"/>
  <c r="DV133" i="3"/>
  <c r="DM133" i="3"/>
  <c r="CX133" i="3"/>
  <c r="CO133" i="3"/>
  <c r="BZ133" i="3"/>
  <c r="BQ133" i="3"/>
  <c r="BB133" i="3"/>
  <c r="AS133" i="3"/>
  <c r="LR132" i="3"/>
  <c r="LC132" i="3"/>
  <c r="KT132" i="3"/>
  <c r="KE132" i="3"/>
  <c r="JV132" i="3"/>
  <c r="JG132" i="3"/>
  <c r="IX132" i="3"/>
  <c r="II132" i="3"/>
  <c r="HZ132" i="3"/>
  <c r="HK132" i="3"/>
  <c r="HB132" i="3"/>
  <c r="GM132" i="3"/>
  <c r="GD132" i="3"/>
  <c r="FO132" i="3"/>
  <c r="FF132" i="3"/>
  <c r="EQ132" i="3"/>
  <c r="EH132" i="3"/>
  <c r="DS132" i="3"/>
  <c r="DJ132" i="3"/>
  <c r="CU132" i="3"/>
  <c r="CL132" i="3"/>
  <c r="BW132" i="3"/>
  <c r="BN132" i="3"/>
  <c r="AY132" i="3"/>
  <c r="AP132" i="3"/>
  <c r="AD132" i="3"/>
  <c r="U132" i="3"/>
  <c r="F132" i="3"/>
  <c r="LO131" i="3"/>
  <c r="KZ131" i="3"/>
  <c r="KQ131" i="3"/>
  <c r="KB131" i="3"/>
  <c r="JS131" i="3"/>
  <c r="JD131" i="3"/>
  <c r="IU131" i="3"/>
  <c r="IF131" i="3"/>
  <c r="HW131" i="3"/>
  <c r="HH131" i="3"/>
  <c r="GY131" i="3"/>
  <c r="GJ131" i="3"/>
  <c r="GA131" i="3"/>
  <c r="FL131" i="3"/>
  <c r="FC131" i="3"/>
  <c r="EN131" i="3"/>
  <c r="EE131" i="3"/>
  <c r="DP131" i="3"/>
  <c r="DG131" i="3"/>
  <c r="CR131" i="3"/>
  <c r="CI131" i="3"/>
  <c r="BT131" i="3"/>
  <c r="BK131" i="3"/>
  <c r="AV131" i="3"/>
  <c r="AM131" i="3"/>
  <c r="AA131" i="3"/>
  <c r="R131" i="3"/>
  <c r="LL130" i="3"/>
  <c r="KW130" i="3"/>
  <c r="KN130" i="3"/>
  <c r="JY130" i="3"/>
  <c r="JP130" i="3"/>
  <c r="JA130" i="3"/>
  <c r="IR130" i="3"/>
  <c r="IC130" i="3"/>
  <c r="HT130" i="3"/>
  <c r="EQ130" i="3"/>
  <c r="EK130" i="3"/>
  <c r="EB130" i="3"/>
  <c r="JP127" i="3"/>
  <c r="FX127" i="3"/>
  <c r="CF127" i="3"/>
  <c r="DY126" i="3"/>
  <c r="LF125" i="3"/>
  <c r="DV125" i="3"/>
  <c r="JG124" i="3"/>
  <c r="BW124" i="3"/>
  <c r="KZ123" i="3"/>
  <c r="DP123" i="3"/>
  <c r="KW122" i="3"/>
  <c r="DM122" i="3"/>
  <c r="KT121" i="3"/>
  <c r="DJ121" i="3"/>
  <c r="IU120" i="3"/>
  <c r="BK120" i="3"/>
  <c r="GV119" i="3"/>
  <c r="EW118" i="3"/>
  <c r="HE117" i="3"/>
  <c r="JJ116" i="3"/>
  <c r="BZ116" i="3"/>
  <c r="AY116" i="3"/>
  <c r="X116" i="3"/>
  <c r="R116" i="3"/>
  <c r="KT115" i="3"/>
  <c r="KN115" i="3"/>
  <c r="JY115" i="3"/>
  <c r="IX115" i="3"/>
  <c r="IR115" i="3"/>
  <c r="IC115" i="3"/>
  <c r="HB115" i="3"/>
  <c r="GV115" i="3"/>
  <c r="GG115" i="3"/>
  <c r="FF115" i="3"/>
  <c r="EZ115" i="3"/>
  <c r="EK115" i="3"/>
  <c r="DJ115" i="3"/>
  <c r="DD115" i="3"/>
  <c r="CO115" i="3"/>
  <c r="AG115" i="3"/>
  <c r="X115" i="3"/>
  <c r="I115" i="3"/>
  <c r="LF114" i="3"/>
  <c r="KE114" i="3"/>
  <c r="JY114" i="3"/>
  <c r="JJ114" i="3"/>
  <c r="IX114" i="3"/>
  <c r="IL114" i="3"/>
  <c r="HZ114" i="3"/>
  <c r="HN114" i="3"/>
  <c r="HB114" i="3"/>
  <c r="GP114" i="3"/>
  <c r="FX114" i="3"/>
  <c r="FL114" i="3"/>
  <c r="FC114" i="3"/>
  <c r="EW114" i="3"/>
  <c r="EQ114" i="3"/>
  <c r="EB114" i="3"/>
  <c r="DV114" i="3"/>
  <c r="DM114" i="3"/>
  <c r="DG114" i="3"/>
  <c r="CR114" i="3"/>
  <c r="CF114" i="3"/>
  <c r="BZ114" i="3"/>
  <c r="BQ114" i="3"/>
  <c r="BK114" i="3"/>
  <c r="AV114" i="3"/>
  <c r="AG114" i="3"/>
  <c r="LO113" i="3"/>
  <c r="KZ113" i="3"/>
  <c r="JY113" i="3"/>
  <c r="JS113" i="3"/>
  <c r="JD113" i="3"/>
  <c r="IC113" i="3"/>
  <c r="HW113" i="3"/>
  <c r="HH113" i="3"/>
  <c r="GG113" i="3"/>
  <c r="GA113" i="3"/>
  <c r="FL113" i="3"/>
  <c r="EK113" i="3"/>
  <c r="EE113" i="3"/>
  <c r="DP113" i="3"/>
  <c r="CO113" i="3"/>
  <c r="CI113" i="3"/>
  <c r="BT113" i="3"/>
  <c r="AS113" i="3"/>
  <c r="X113" i="3"/>
  <c r="R113" i="3"/>
  <c r="LI112" i="3"/>
  <c r="KH112" i="3"/>
  <c r="KB112" i="3"/>
  <c r="JM112" i="3"/>
  <c r="IL112" i="3"/>
  <c r="IF112" i="3"/>
  <c r="HQ112" i="3"/>
  <c r="GP112" i="3"/>
  <c r="GJ112" i="3"/>
  <c r="FU112" i="3"/>
  <c r="ET112" i="3"/>
  <c r="EN112" i="3"/>
  <c r="DY112" i="3"/>
  <c r="CX112" i="3"/>
  <c r="CR112" i="3"/>
  <c r="CC112" i="3"/>
  <c r="BB112" i="3"/>
  <c r="AV112" i="3"/>
  <c r="AG112" i="3"/>
  <c r="F112" i="3"/>
  <c r="LL111" i="3"/>
  <c r="LF111" i="3"/>
  <c r="KQ111" i="3"/>
  <c r="JP111" i="3"/>
  <c r="JJ111" i="3"/>
  <c r="IU111" i="3"/>
  <c r="HT111" i="3"/>
  <c r="HN111" i="3"/>
  <c r="GY111" i="3"/>
  <c r="FX111" i="3"/>
  <c r="FR111" i="3"/>
  <c r="FC111" i="3"/>
  <c r="EB111" i="3"/>
  <c r="DV111" i="3"/>
  <c r="DG111" i="3"/>
  <c r="CF111" i="3"/>
  <c r="BZ111" i="3"/>
  <c r="BK111" i="3"/>
  <c r="AG111" i="3"/>
  <c r="KE110" i="3"/>
  <c r="II110" i="3"/>
  <c r="GM110" i="3"/>
  <c r="EQ110" i="3"/>
  <c r="CU110" i="3"/>
  <c r="AY110" i="3"/>
  <c r="JY109" i="3"/>
  <c r="IC109" i="3"/>
  <c r="GG109" i="3"/>
  <c r="EK109" i="3"/>
  <c r="CO109" i="3"/>
  <c r="AS109" i="3"/>
  <c r="X109" i="3"/>
  <c r="O109" i="3"/>
  <c r="KZ108" i="3"/>
  <c r="KH108" i="3"/>
  <c r="JY108" i="3"/>
  <c r="JD108" i="3"/>
  <c r="IL108" i="3"/>
  <c r="IC108" i="3"/>
  <c r="HH108" i="3"/>
  <c r="GP108" i="3"/>
  <c r="GG108" i="3"/>
  <c r="FL108" i="3"/>
  <c r="ET108" i="3"/>
  <c r="EK108" i="3"/>
  <c r="DP108" i="3"/>
  <c r="CX108" i="3"/>
  <c r="CO108" i="3"/>
  <c r="BT108" i="3"/>
  <c r="BB108" i="3"/>
  <c r="AS108" i="3"/>
  <c r="U108" i="3"/>
  <c r="L108" i="3"/>
  <c r="LI107" i="3"/>
  <c r="KQ107" i="3"/>
  <c r="KH107" i="3"/>
  <c r="JM107" i="3"/>
  <c r="IU107" i="3"/>
  <c r="IL107" i="3"/>
  <c r="HQ107" i="3"/>
  <c r="GY107" i="3"/>
  <c r="GP107" i="3"/>
  <c r="FU107" i="3"/>
  <c r="FC107" i="3"/>
  <c r="ET107" i="3"/>
  <c r="DY107" i="3"/>
  <c r="DG107" i="3"/>
  <c r="CX107" i="3"/>
  <c r="CC107" i="3"/>
  <c r="BK107" i="3"/>
  <c r="BB107" i="3"/>
  <c r="AD107" i="3"/>
  <c r="U107" i="3"/>
  <c r="LF106" i="3"/>
  <c r="KN106" i="3"/>
  <c r="KE106" i="3"/>
  <c r="JJ106" i="3"/>
  <c r="IR106" i="3"/>
  <c r="II106" i="3"/>
  <c r="HN106" i="3"/>
  <c r="GV106" i="3"/>
  <c r="GM106" i="3"/>
  <c r="FR106" i="3"/>
  <c r="EZ106" i="3"/>
  <c r="EQ106" i="3"/>
  <c r="DV106" i="3"/>
  <c r="DD106" i="3"/>
  <c r="CU106" i="3"/>
  <c r="BZ106" i="3"/>
  <c r="BH106" i="3"/>
  <c r="AY106" i="3"/>
  <c r="AD106" i="3"/>
  <c r="L106" i="3"/>
  <c r="LR105" i="3"/>
  <c r="LI105" i="3"/>
  <c r="KN105" i="3"/>
  <c r="JV105" i="3"/>
  <c r="JM105" i="3"/>
  <c r="IR105" i="3"/>
  <c r="HZ105" i="3"/>
  <c r="HQ105" i="3"/>
  <c r="GV105" i="3"/>
  <c r="GD105" i="3"/>
  <c r="FU105" i="3"/>
  <c r="EZ105" i="3"/>
  <c r="EH105" i="3"/>
  <c r="DY105" i="3"/>
  <c r="DD105" i="3"/>
  <c r="CL105" i="3"/>
  <c r="CC105" i="3"/>
  <c r="BH105" i="3"/>
  <c r="AP105" i="3"/>
  <c r="I105" i="3"/>
  <c r="KE104" i="3"/>
  <c r="II104" i="3"/>
  <c r="GM104" i="3"/>
  <c r="EQ104" i="3"/>
  <c r="CU104" i="3"/>
  <c r="AY104" i="3"/>
  <c r="I104" i="3"/>
  <c r="LO103" i="3"/>
  <c r="KT103" i="3"/>
  <c r="JS103" i="3"/>
  <c r="IX103" i="3"/>
  <c r="HW103" i="3"/>
  <c r="HB103" i="3"/>
  <c r="GA103" i="3"/>
  <c r="FF103" i="3"/>
  <c r="EE103" i="3"/>
  <c r="DY103" i="3"/>
  <c r="DS103" i="3"/>
  <c r="CX103" i="3"/>
  <c r="DM130" i="3"/>
  <c r="DD130" i="3"/>
  <c r="CO130" i="3"/>
  <c r="CF130" i="3"/>
  <c r="BQ130" i="3"/>
  <c r="BH130" i="3"/>
  <c r="AS130" i="3"/>
  <c r="LR129" i="3"/>
  <c r="LI129" i="3"/>
  <c r="KT129" i="3"/>
  <c r="KK129" i="3"/>
  <c r="JV129" i="3"/>
  <c r="JM129" i="3"/>
  <c r="IX129" i="3"/>
  <c r="IO129" i="3"/>
  <c r="HZ129" i="3"/>
  <c r="HQ129" i="3"/>
  <c r="HB129" i="3"/>
  <c r="GS129" i="3"/>
  <c r="GD129" i="3"/>
  <c r="FU129" i="3"/>
  <c r="FF129" i="3"/>
  <c r="EW129" i="3"/>
  <c r="EH129" i="3"/>
  <c r="DY129" i="3"/>
  <c r="DJ129" i="3"/>
  <c r="DA129" i="3"/>
  <c r="CL129" i="3"/>
  <c r="CC129" i="3"/>
  <c r="BN129" i="3"/>
  <c r="BE129" i="3"/>
  <c r="AP129" i="3"/>
  <c r="AA129" i="3"/>
  <c r="L129" i="3"/>
  <c r="LI128" i="3"/>
  <c r="KH128" i="3"/>
  <c r="KB128" i="3"/>
  <c r="JM128" i="3"/>
  <c r="IL128" i="3"/>
  <c r="IF128" i="3"/>
  <c r="HQ128" i="3"/>
  <c r="GP128" i="3"/>
  <c r="GJ128" i="3"/>
  <c r="FU128" i="3"/>
  <c r="ET128" i="3"/>
  <c r="EN128" i="3"/>
  <c r="DY128" i="3"/>
  <c r="CX128" i="3"/>
  <c r="CR128" i="3"/>
  <c r="CC128" i="3"/>
  <c r="BB128" i="3"/>
  <c r="AV128" i="3"/>
  <c r="U128" i="3"/>
  <c r="O128" i="3"/>
  <c r="LF127" i="3"/>
  <c r="KE127" i="3"/>
  <c r="JY127" i="3"/>
  <c r="JJ127" i="3"/>
  <c r="II127" i="3"/>
  <c r="IC127" i="3"/>
  <c r="HN127" i="3"/>
  <c r="GM127" i="3"/>
  <c r="GG127" i="3"/>
  <c r="FR127" i="3"/>
  <c r="EQ127" i="3"/>
  <c r="EK127" i="3"/>
  <c r="DV127" i="3"/>
  <c r="CU127" i="3"/>
  <c r="CO127" i="3"/>
  <c r="BZ127" i="3"/>
  <c r="AY127" i="3"/>
  <c r="AS127" i="3"/>
  <c r="R127" i="3"/>
  <c r="L127" i="3"/>
  <c r="LR126" i="3"/>
  <c r="LC126" i="3"/>
  <c r="KB126" i="3"/>
  <c r="JV126" i="3"/>
  <c r="JG126" i="3"/>
  <c r="IF126" i="3"/>
  <c r="HZ126" i="3"/>
  <c r="HK126" i="3"/>
  <c r="GJ126" i="3"/>
  <c r="GD126" i="3"/>
  <c r="FO126" i="3"/>
  <c r="EN126" i="3"/>
  <c r="EH126" i="3"/>
  <c r="DS126" i="3"/>
  <c r="CR126" i="3"/>
  <c r="CL126" i="3"/>
  <c r="BW126" i="3"/>
  <c r="AV126" i="3"/>
  <c r="AP126" i="3"/>
  <c r="AD126" i="3"/>
  <c r="LO125" i="3"/>
  <c r="KZ125" i="3"/>
  <c r="JY125" i="3"/>
  <c r="JS125" i="3"/>
  <c r="JD125" i="3"/>
  <c r="IC125" i="3"/>
  <c r="HW125" i="3"/>
  <c r="HH125" i="3"/>
  <c r="GG125" i="3"/>
  <c r="GA125" i="3"/>
  <c r="FL125" i="3"/>
  <c r="EK125" i="3"/>
  <c r="EE125" i="3"/>
  <c r="DP125" i="3"/>
  <c r="CO125" i="3"/>
  <c r="CI125" i="3"/>
  <c r="BT125" i="3"/>
  <c r="AS125" i="3"/>
  <c r="L125" i="3"/>
  <c r="LR124" i="3"/>
  <c r="LL124" i="3"/>
  <c r="KW124" i="3"/>
  <c r="JV124" i="3"/>
  <c r="JP124" i="3"/>
  <c r="JA124" i="3"/>
  <c r="HZ124" i="3"/>
  <c r="HT124" i="3"/>
  <c r="HE124" i="3"/>
  <c r="GD124" i="3"/>
  <c r="FX124" i="3"/>
  <c r="FI124" i="3"/>
  <c r="EH124" i="3"/>
  <c r="EB124" i="3"/>
  <c r="DM124" i="3"/>
  <c r="CL124" i="3"/>
  <c r="CF124" i="3"/>
  <c r="BQ124" i="3"/>
  <c r="AP124" i="3"/>
  <c r="I124" i="3"/>
  <c r="LO123" i="3"/>
  <c r="LI123" i="3"/>
  <c r="KT123" i="3"/>
  <c r="JS123" i="3"/>
  <c r="JM123" i="3"/>
  <c r="IX123" i="3"/>
  <c r="HW123" i="3"/>
  <c r="HQ123" i="3"/>
  <c r="HB123" i="3"/>
  <c r="GA123" i="3"/>
  <c r="FU123" i="3"/>
  <c r="FF123" i="3"/>
  <c r="EE123" i="3"/>
  <c r="DY123" i="3"/>
  <c r="DJ123" i="3"/>
  <c r="CI123" i="3"/>
  <c r="CC123" i="3"/>
  <c r="BN123" i="3"/>
  <c r="AM123" i="3"/>
  <c r="AG123" i="3"/>
  <c r="F123" i="3"/>
  <c r="LL122" i="3"/>
  <c r="LF122" i="3"/>
  <c r="KQ122" i="3"/>
  <c r="JP122" i="3"/>
  <c r="JJ122" i="3"/>
  <c r="IU122" i="3"/>
  <c r="HT122" i="3"/>
  <c r="HN122" i="3"/>
  <c r="GY122" i="3"/>
  <c r="FX122" i="3"/>
  <c r="FR122" i="3"/>
  <c r="FC122" i="3"/>
  <c r="EB122" i="3"/>
  <c r="DV122" i="3"/>
  <c r="DG122" i="3"/>
  <c r="CF122" i="3"/>
  <c r="BZ122" i="3"/>
  <c r="BK122" i="3"/>
  <c r="AG122" i="3"/>
  <c r="R122" i="3"/>
  <c r="LI121" i="3"/>
  <c r="LC121" i="3"/>
  <c r="KN121" i="3"/>
  <c r="JM121" i="3"/>
  <c r="JG121" i="3"/>
  <c r="IR121" i="3"/>
  <c r="HQ121" i="3"/>
  <c r="HK121" i="3"/>
  <c r="GV121" i="3"/>
  <c r="FU121" i="3"/>
  <c r="FO121" i="3"/>
  <c r="EZ121" i="3"/>
  <c r="DY121" i="3"/>
  <c r="DS121" i="3"/>
  <c r="DD121" i="3"/>
  <c r="CC121" i="3"/>
  <c r="BW121" i="3"/>
  <c r="BH121" i="3"/>
  <c r="AA121" i="3"/>
  <c r="LF120" i="3"/>
  <c r="KZ120" i="3"/>
  <c r="KK120" i="3"/>
  <c r="JJ120" i="3"/>
  <c r="JD120" i="3"/>
  <c r="IO120" i="3"/>
  <c r="HN120" i="3"/>
  <c r="HH120" i="3"/>
  <c r="GS120" i="3"/>
  <c r="FR120" i="3"/>
  <c r="FL120" i="3"/>
  <c r="EW120" i="3"/>
  <c r="DV120" i="3"/>
  <c r="DP120" i="3"/>
  <c r="DA120" i="3"/>
  <c r="BZ120" i="3"/>
  <c r="BT120" i="3"/>
  <c r="BE120" i="3"/>
  <c r="X120" i="3"/>
  <c r="LC119" i="3"/>
  <c r="KW119" i="3"/>
  <c r="KH119" i="3"/>
  <c r="JG119" i="3"/>
  <c r="JA119" i="3"/>
  <c r="IL119" i="3"/>
  <c r="HK119" i="3"/>
  <c r="HE119" i="3"/>
  <c r="GP119" i="3"/>
  <c r="FO119" i="3"/>
  <c r="FI119" i="3"/>
  <c r="ET119" i="3"/>
  <c r="DS119" i="3"/>
  <c r="DM119" i="3"/>
  <c r="CX119" i="3"/>
  <c r="BW119" i="3"/>
  <c r="BQ119" i="3"/>
  <c r="BB119" i="3"/>
  <c r="U119" i="3"/>
  <c r="KZ118" i="3"/>
  <c r="KT118" i="3"/>
  <c r="KE118" i="3"/>
  <c r="JD118" i="3"/>
  <c r="IX118" i="3"/>
  <c r="II118" i="3"/>
  <c r="HH118" i="3"/>
  <c r="HB118" i="3"/>
  <c r="GM118" i="3"/>
  <c r="FL118" i="3"/>
  <c r="FF118" i="3"/>
  <c r="EQ118" i="3"/>
  <c r="DP118" i="3"/>
  <c r="DJ118" i="3"/>
  <c r="CU118" i="3"/>
  <c r="BT118" i="3"/>
  <c r="BN118" i="3"/>
  <c r="AY118" i="3"/>
  <c r="AG118" i="3"/>
  <c r="F118" i="3"/>
  <c r="LL117" i="3"/>
  <c r="LF117" i="3"/>
  <c r="KQ117" i="3"/>
  <c r="JP117" i="3"/>
  <c r="JJ117" i="3"/>
  <c r="IU117" i="3"/>
  <c r="HT117" i="3"/>
  <c r="HN117" i="3"/>
  <c r="GY117" i="3"/>
  <c r="FX117" i="3"/>
  <c r="FR117" i="3"/>
  <c r="FC117" i="3"/>
  <c r="EB117" i="3"/>
  <c r="DV117" i="3"/>
  <c r="DG117" i="3"/>
  <c r="CF117" i="3"/>
  <c r="BZ117" i="3"/>
  <c r="BK117" i="3"/>
  <c r="AD117" i="3"/>
  <c r="LO116" i="3"/>
  <c r="KZ116" i="3"/>
  <c r="JY116" i="3"/>
  <c r="JS116" i="3"/>
  <c r="JD116" i="3"/>
  <c r="IC116" i="3"/>
  <c r="HW116" i="3"/>
  <c r="HH116" i="3"/>
  <c r="GG116" i="3"/>
  <c r="GA116" i="3"/>
  <c r="FL116" i="3"/>
  <c r="EK116" i="3"/>
  <c r="EE116" i="3"/>
  <c r="DP116" i="3"/>
  <c r="CO116" i="3"/>
  <c r="CI116" i="3"/>
  <c r="BT116" i="3"/>
  <c r="KB115" i="3"/>
  <c r="IF115" i="3"/>
  <c r="GJ115" i="3"/>
  <c r="EN115" i="3"/>
  <c r="CR115" i="3"/>
  <c r="LI114" i="3"/>
  <c r="JM114" i="3"/>
  <c r="JA114" i="3"/>
  <c r="IO114" i="3"/>
  <c r="IC114" i="3"/>
  <c r="HQ114" i="3"/>
  <c r="HE114" i="3"/>
  <c r="GS114" i="3"/>
  <c r="FF114" i="3"/>
  <c r="DJ114" i="3"/>
  <c r="BN114" i="3"/>
  <c r="LC113" i="3"/>
  <c r="JG113" i="3"/>
  <c r="HK113" i="3"/>
  <c r="FO113" i="3"/>
  <c r="DS113" i="3"/>
  <c r="BW113" i="3"/>
  <c r="LL112" i="3"/>
  <c r="JP112" i="3"/>
  <c r="HT112" i="3"/>
  <c r="FX112" i="3"/>
  <c r="EB112" i="3"/>
  <c r="CF112" i="3"/>
  <c r="AJ112" i="3"/>
  <c r="KT111" i="3"/>
  <c r="IX111" i="3"/>
  <c r="HB111" i="3"/>
  <c r="FF111" i="3"/>
  <c r="DJ111" i="3"/>
  <c r="BN111" i="3"/>
  <c r="U111" i="3"/>
  <c r="JS110" i="3"/>
  <c r="HW110" i="3"/>
  <c r="GA110" i="3"/>
  <c r="EE110" i="3"/>
  <c r="CI110" i="3"/>
  <c r="LI109" i="3"/>
  <c r="JM109" i="3"/>
  <c r="HQ109" i="3"/>
  <c r="FU109" i="3"/>
  <c r="DY109" i="3"/>
  <c r="CC109" i="3"/>
  <c r="L109" i="3"/>
  <c r="LR108" i="3"/>
  <c r="JV108" i="3"/>
  <c r="HZ108" i="3"/>
  <c r="GD108" i="3"/>
  <c r="EH108" i="3"/>
  <c r="CL108" i="3"/>
  <c r="AP108" i="3"/>
  <c r="I108" i="3"/>
  <c r="KE107" i="3"/>
  <c r="II107" i="3"/>
  <c r="GM107" i="3"/>
  <c r="EQ107" i="3"/>
  <c r="CU107" i="3"/>
  <c r="AY107" i="3"/>
  <c r="R107" i="3"/>
  <c r="KB106" i="3"/>
  <c r="IF106" i="3"/>
  <c r="GJ106" i="3"/>
  <c r="EN106" i="3"/>
  <c r="CR106" i="3"/>
  <c r="AV106" i="3"/>
  <c r="LF105" i="3"/>
  <c r="JJ105" i="3"/>
  <c r="HN105" i="3"/>
  <c r="FR105" i="3"/>
  <c r="DV105" i="3"/>
  <c r="BZ105" i="3"/>
  <c r="LO104" i="3"/>
  <c r="JS104" i="3"/>
  <c r="HW104" i="3"/>
  <c r="GA104" i="3"/>
  <c r="EE104" i="3"/>
  <c r="CI104" i="3"/>
  <c r="LL103" i="3"/>
  <c r="LC103" i="3"/>
  <c r="KH103" i="3"/>
  <c r="JP103" i="3"/>
  <c r="JG103" i="3"/>
  <c r="IL103" i="3"/>
  <c r="HT103" i="3"/>
  <c r="HK103" i="3"/>
  <c r="GP103" i="3"/>
  <c r="FX103" i="3"/>
  <c r="FO103" i="3"/>
  <c r="ET103" i="3"/>
  <c r="EB103" i="3"/>
  <c r="DG103" i="3"/>
  <c r="HQ130" i="3"/>
  <c r="HH130" i="3"/>
  <c r="GS130" i="3"/>
  <c r="GJ130" i="3"/>
  <c r="FU130" i="3"/>
  <c r="FL130" i="3"/>
  <c r="EW130" i="3"/>
  <c r="EN130" i="3"/>
  <c r="DY130" i="3"/>
  <c r="DP130" i="3"/>
  <c r="DA130" i="3"/>
  <c r="CR130" i="3"/>
  <c r="CC130" i="3"/>
  <c r="BT130" i="3"/>
  <c r="BE130" i="3"/>
  <c r="AV130" i="3"/>
  <c r="LF129" i="3"/>
  <c r="KW129" i="3"/>
  <c r="KH129" i="3"/>
  <c r="JY129" i="3"/>
  <c r="JJ129" i="3"/>
  <c r="JA129" i="3"/>
  <c r="IL129" i="3"/>
  <c r="IC129" i="3"/>
  <c r="HN129" i="3"/>
  <c r="HE129" i="3"/>
  <c r="GP129" i="3"/>
  <c r="GG129" i="3"/>
  <c r="FR129" i="3"/>
  <c r="FI129" i="3"/>
  <c r="ET129" i="3"/>
  <c r="EK129" i="3"/>
  <c r="DV129" i="3"/>
  <c r="DM129" i="3"/>
  <c r="CX129" i="3"/>
  <c r="CO129" i="3"/>
  <c r="BZ129" i="3"/>
  <c r="BQ129" i="3"/>
  <c r="BB129" i="3"/>
  <c r="AS129" i="3"/>
  <c r="X129" i="3"/>
  <c r="O129" i="3"/>
  <c r="LF128" i="3"/>
  <c r="KZ128" i="3"/>
  <c r="KK128" i="3"/>
  <c r="JJ128" i="3"/>
  <c r="JD128" i="3"/>
  <c r="IO128" i="3"/>
  <c r="HN128" i="3"/>
  <c r="HH128" i="3"/>
  <c r="GS128" i="3"/>
  <c r="FR128" i="3"/>
  <c r="FL128" i="3"/>
  <c r="EW128" i="3"/>
  <c r="DV128" i="3"/>
  <c r="DP128" i="3"/>
  <c r="DA128" i="3"/>
  <c r="BZ128" i="3"/>
  <c r="BT128" i="3"/>
  <c r="BE128" i="3"/>
  <c r="X128" i="3"/>
  <c r="LC127" i="3"/>
  <c r="KW127" i="3"/>
  <c r="KH127" i="3"/>
  <c r="JG127" i="3"/>
  <c r="JA127" i="3"/>
  <c r="IL127" i="3"/>
  <c r="HK127" i="3"/>
  <c r="HE127" i="3"/>
  <c r="GP127" i="3"/>
  <c r="FO127" i="3"/>
  <c r="FI127" i="3"/>
  <c r="ET127" i="3"/>
  <c r="DS127" i="3"/>
  <c r="DM127" i="3"/>
  <c r="CX127" i="3"/>
  <c r="BW127" i="3"/>
  <c r="BQ127" i="3"/>
  <c r="BB127" i="3"/>
  <c r="U127" i="3"/>
  <c r="KZ126" i="3"/>
  <c r="KT126" i="3"/>
  <c r="KE126" i="3"/>
  <c r="JD126" i="3"/>
  <c r="IX126" i="3"/>
  <c r="II126" i="3"/>
  <c r="HH126" i="3"/>
  <c r="HB126" i="3"/>
  <c r="GM126" i="3"/>
  <c r="FL126" i="3"/>
  <c r="FF126" i="3"/>
  <c r="EQ126" i="3"/>
  <c r="DP126" i="3"/>
  <c r="DJ126" i="3"/>
  <c r="CU126" i="3"/>
  <c r="BT126" i="3"/>
  <c r="BN126" i="3"/>
  <c r="AY126" i="3"/>
  <c r="AA126" i="3"/>
  <c r="U126" i="3"/>
  <c r="F126" i="3"/>
  <c r="KW125" i="3"/>
  <c r="KQ125" i="3"/>
  <c r="KB125" i="3"/>
  <c r="JA125" i="3"/>
  <c r="IU125" i="3"/>
  <c r="IF125" i="3"/>
  <c r="HE125" i="3"/>
  <c r="GY125" i="3"/>
  <c r="GJ125" i="3"/>
  <c r="FI125" i="3"/>
  <c r="FC125" i="3"/>
  <c r="EN125" i="3"/>
  <c r="DM125" i="3"/>
  <c r="DG125" i="3"/>
  <c r="CR125" i="3"/>
  <c r="BQ125" i="3"/>
  <c r="BK125" i="3"/>
  <c r="AV125" i="3"/>
  <c r="AD125" i="3"/>
  <c r="O125" i="3"/>
  <c r="KT124" i="3"/>
  <c r="KN124" i="3"/>
  <c r="JY124" i="3"/>
  <c r="IX124" i="3"/>
  <c r="IR124" i="3"/>
  <c r="IC124" i="3"/>
  <c r="HB124" i="3"/>
  <c r="GV124" i="3"/>
  <c r="GG124" i="3"/>
  <c r="FF124" i="3"/>
  <c r="EZ124" i="3"/>
  <c r="EK124" i="3"/>
  <c r="DJ124" i="3"/>
  <c r="DD124" i="3"/>
  <c r="CO124" i="3"/>
  <c r="BN124" i="3"/>
  <c r="BH124" i="3"/>
  <c r="AS124" i="3"/>
  <c r="AG124" i="3"/>
  <c r="AA124" i="3"/>
  <c r="L124" i="3"/>
  <c r="LR123" i="3"/>
  <c r="KQ123" i="3"/>
  <c r="KK123" i="3"/>
  <c r="JV123" i="3"/>
  <c r="IU123" i="3"/>
  <c r="IO123" i="3"/>
  <c r="HZ123" i="3"/>
  <c r="GY123" i="3"/>
  <c r="GS123" i="3"/>
  <c r="GD123" i="3"/>
  <c r="FC123" i="3"/>
  <c r="EW123" i="3"/>
  <c r="EH123" i="3"/>
  <c r="DG123" i="3"/>
  <c r="DA123" i="3"/>
  <c r="CL123" i="3"/>
  <c r="BK123" i="3"/>
  <c r="BE123" i="3"/>
  <c r="AP123" i="3"/>
  <c r="AD123" i="3"/>
  <c r="X123" i="3"/>
  <c r="I123" i="3"/>
  <c r="LO122" i="3"/>
  <c r="KN122" i="3"/>
  <c r="KH122" i="3"/>
  <c r="JS122" i="3"/>
  <c r="IR122" i="3"/>
  <c r="IL122" i="3"/>
  <c r="HW122" i="3"/>
  <c r="GV122" i="3"/>
  <c r="GP122" i="3"/>
  <c r="GA122" i="3"/>
  <c r="EZ122" i="3"/>
  <c r="ET122" i="3"/>
  <c r="EE122" i="3"/>
  <c r="DD122" i="3"/>
  <c r="CX122" i="3"/>
  <c r="CI122" i="3"/>
  <c r="BH122" i="3"/>
  <c r="BB122" i="3"/>
  <c r="AM122" i="3"/>
  <c r="O122" i="3"/>
  <c r="I122" i="3"/>
  <c r="LL121" i="3"/>
  <c r="KK121" i="3"/>
  <c r="KE121" i="3"/>
  <c r="JP121" i="3"/>
  <c r="IO121" i="3"/>
  <c r="II121" i="3"/>
  <c r="HT121" i="3"/>
  <c r="GS121" i="3"/>
  <c r="GM121" i="3"/>
  <c r="FX121" i="3"/>
  <c r="EW121" i="3"/>
  <c r="EQ121" i="3"/>
  <c r="EB121" i="3"/>
  <c r="DA121" i="3"/>
  <c r="CU121" i="3"/>
  <c r="CF121" i="3"/>
  <c r="BE121" i="3"/>
  <c r="AY121" i="3"/>
  <c r="X121" i="3"/>
  <c r="R121" i="3"/>
  <c r="LI120" i="3"/>
  <c r="KH120" i="3"/>
  <c r="KB120" i="3"/>
  <c r="JM120" i="3"/>
  <c r="IL120" i="3"/>
  <c r="IF120" i="3"/>
  <c r="HQ120" i="3"/>
  <c r="GP120" i="3"/>
  <c r="GJ120" i="3"/>
  <c r="FU120" i="3"/>
  <c r="ET120" i="3"/>
  <c r="EN120" i="3"/>
  <c r="DY120" i="3"/>
  <c r="CX120" i="3"/>
  <c r="CR120" i="3"/>
  <c r="CC120" i="3"/>
  <c r="BB120" i="3"/>
  <c r="AV120" i="3"/>
  <c r="U120" i="3"/>
  <c r="O120" i="3"/>
  <c r="LF119" i="3"/>
  <c r="KE119" i="3"/>
  <c r="JY119" i="3"/>
  <c r="JJ119" i="3"/>
  <c r="II119" i="3"/>
  <c r="IC119" i="3"/>
  <c r="HN119" i="3"/>
  <c r="GM119" i="3"/>
  <c r="GG119" i="3"/>
  <c r="FR119" i="3"/>
  <c r="EQ119" i="3"/>
  <c r="EK119" i="3"/>
  <c r="DV119" i="3"/>
  <c r="CU119" i="3"/>
  <c r="CO119" i="3"/>
  <c r="BZ119" i="3"/>
  <c r="AY119" i="3"/>
  <c r="AS119" i="3"/>
  <c r="R119" i="3"/>
  <c r="L119" i="3"/>
  <c r="LR118" i="3"/>
  <c r="LC118" i="3"/>
  <c r="KB118" i="3"/>
  <c r="JV118" i="3"/>
  <c r="JG118" i="3"/>
  <c r="IF118" i="3"/>
  <c r="HZ118" i="3"/>
  <c r="HK118" i="3"/>
  <c r="GJ118" i="3"/>
  <c r="GD118" i="3"/>
  <c r="FO118" i="3"/>
  <c r="EN118" i="3"/>
  <c r="EH118" i="3"/>
  <c r="DS118" i="3"/>
  <c r="CR118" i="3"/>
  <c r="CL118" i="3"/>
  <c r="BW118" i="3"/>
  <c r="AV118" i="3"/>
  <c r="AP118" i="3"/>
  <c r="AD118" i="3"/>
  <c r="X118" i="3"/>
  <c r="I118" i="3"/>
  <c r="LO117" i="3"/>
  <c r="KN117" i="3"/>
  <c r="KH117" i="3"/>
  <c r="JS117" i="3"/>
  <c r="IR117" i="3"/>
  <c r="IL117" i="3"/>
  <c r="HW117" i="3"/>
  <c r="GV117" i="3"/>
  <c r="GP117" i="3"/>
  <c r="GA117" i="3"/>
  <c r="EZ117" i="3"/>
  <c r="ET117" i="3"/>
  <c r="EE117" i="3"/>
  <c r="DD117" i="3"/>
  <c r="CX117" i="3"/>
  <c r="CI117" i="3"/>
  <c r="BH117" i="3"/>
  <c r="BB117" i="3"/>
  <c r="AM117" i="3"/>
  <c r="AA117" i="3"/>
  <c r="U117" i="3"/>
  <c r="F117" i="3"/>
  <c r="KW116" i="3"/>
  <c r="KQ116" i="3"/>
  <c r="KB116" i="3"/>
  <c r="JA116" i="3"/>
  <c r="IU116" i="3"/>
  <c r="IF116" i="3"/>
  <c r="HE116" i="3"/>
  <c r="GY116" i="3"/>
  <c r="GJ116" i="3"/>
  <c r="FI116" i="3"/>
  <c r="FC116" i="3"/>
  <c r="EN116" i="3"/>
  <c r="DM116" i="3"/>
  <c r="DG116" i="3"/>
  <c r="CR116" i="3"/>
  <c r="BQ116" i="3"/>
  <c r="BK116" i="3"/>
  <c r="AV116" i="3"/>
  <c r="O116" i="3"/>
  <c r="LF115" i="3"/>
  <c r="KK115" i="3"/>
  <c r="JJ115" i="3"/>
  <c r="IO115" i="3"/>
  <c r="HN115" i="3"/>
  <c r="GS115" i="3"/>
  <c r="FR115" i="3"/>
  <c r="EW115" i="3"/>
  <c r="DV115" i="3"/>
  <c r="DA115" i="3"/>
  <c r="BZ115" i="3"/>
  <c r="BQ115" i="3"/>
  <c r="BB115" i="3"/>
  <c r="AS115" i="3"/>
  <c r="LR114" i="3"/>
  <c r="KQ114" i="3"/>
  <c r="JV114" i="3"/>
  <c r="GA114" i="3"/>
  <c r="FO114" i="3"/>
  <c r="O114" i="3"/>
  <c r="LL113" i="3"/>
  <c r="KK113" i="3"/>
  <c r="JP113" i="3"/>
  <c r="IO113" i="3"/>
  <c r="HT113" i="3"/>
  <c r="GS113" i="3"/>
  <c r="FX113" i="3"/>
  <c r="EW113" i="3"/>
  <c r="EB113" i="3"/>
  <c r="DA113" i="3"/>
  <c r="CF113" i="3"/>
  <c r="BE113" i="3"/>
  <c r="O113" i="3"/>
  <c r="KT112" i="3"/>
  <c r="JY112" i="3"/>
  <c r="IX112" i="3"/>
  <c r="IC112" i="3"/>
  <c r="HB112" i="3"/>
  <c r="GG112" i="3"/>
  <c r="FF112" i="3"/>
  <c r="EK112" i="3"/>
  <c r="DJ112" i="3"/>
  <c r="CO112" i="3"/>
  <c r="BN112" i="3"/>
  <c r="AS112" i="3"/>
  <c r="R112" i="3"/>
  <c r="LC111" i="3"/>
  <c r="KB111" i="3"/>
  <c r="JG111" i="3"/>
  <c r="IF111" i="3"/>
  <c r="HK111" i="3"/>
  <c r="GJ111" i="3"/>
  <c r="FO111" i="3"/>
  <c r="EN111" i="3"/>
  <c r="EH111" i="3"/>
  <c r="DS111" i="3"/>
  <c r="CR111" i="3"/>
  <c r="CL111" i="3"/>
  <c r="BW111" i="3"/>
  <c r="AV111" i="3"/>
  <c r="AP111" i="3"/>
  <c r="AD111" i="3"/>
  <c r="LI110" i="3"/>
  <c r="KQ110" i="3"/>
  <c r="KH110" i="3"/>
  <c r="JM110" i="3"/>
  <c r="IU110" i="3"/>
  <c r="IL110" i="3"/>
  <c r="HQ110" i="3"/>
  <c r="GY110" i="3"/>
  <c r="GP110" i="3"/>
  <c r="FU110" i="3"/>
  <c r="FC110" i="3"/>
  <c r="ET110" i="3"/>
  <c r="DY110" i="3"/>
  <c r="DG110" i="3"/>
  <c r="CX110" i="3"/>
  <c r="CC110" i="3"/>
  <c r="BK110" i="3"/>
  <c r="BB110" i="3"/>
  <c r="AG110" i="3"/>
  <c r="O110" i="3"/>
  <c r="F110" i="3"/>
  <c r="LC109" i="3"/>
  <c r="KK109" i="3"/>
  <c r="KB109" i="3"/>
  <c r="JG109" i="3"/>
  <c r="IO109" i="3"/>
  <c r="IF109" i="3"/>
  <c r="HK109" i="3"/>
  <c r="GS109" i="3"/>
  <c r="GJ109" i="3"/>
  <c r="FO109" i="3"/>
  <c r="EW109" i="3"/>
  <c r="EN109" i="3"/>
  <c r="DS109" i="3"/>
  <c r="DA109" i="3"/>
  <c r="CR109" i="3"/>
  <c r="BW109" i="3"/>
  <c r="BE109" i="3"/>
  <c r="AV109" i="3"/>
  <c r="AA109" i="3"/>
  <c r="F109" i="3"/>
  <c r="LL108" i="3"/>
  <c r="KK108" i="3"/>
  <c r="JP108" i="3"/>
  <c r="IO108" i="3"/>
  <c r="HT108" i="3"/>
  <c r="GS108" i="3"/>
  <c r="FX108" i="3"/>
  <c r="EW108" i="3"/>
  <c r="EB108" i="3"/>
  <c r="DA108" i="3"/>
  <c r="CF108" i="3"/>
  <c r="BE108" i="3"/>
  <c r="X108" i="3"/>
  <c r="KT107" i="3"/>
  <c r="JY107" i="3"/>
  <c r="IX107" i="3"/>
  <c r="IC107" i="3"/>
  <c r="HB107" i="3"/>
  <c r="GG107" i="3"/>
  <c r="FF107" i="3"/>
  <c r="EK107" i="3"/>
  <c r="DJ107" i="3"/>
  <c r="CO107" i="3"/>
  <c r="BN107" i="3"/>
  <c r="AS107" i="3"/>
  <c r="AG107" i="3"/>
  <c r="L107" i="3"/>
  <c r="LR106" i="3"/>
  <c r="KQ106" i="3"/>
  <c r="JV106" i="3"/>
  <c r="IU106" i="3"/>
  <c r="HZ106" i="3"/>
  <c r="GY106" i="3"/>
  <c r="GD106" i="3"/>
  <c r="FC106" i="3"/>
  <c r="EH106" i="3"/>
  <c r="DG106" i="3"/>
  <c r="CL106" i="3"/>
  <c r="BK106" i="3"/>
  <c r="AP106" i="3"/>
  <c r="O106" i="3"/>
  <c r="KZ105" i="3"/>
  <c r="JY105" i="3"/>
  <c r="JD105" i="3"/>
  <c r="IC105" i="3"/>
  <c r="HH105" i="3"/>
  <c r="GG105" i="3"/>
  <c r="FL105" i="3"/>
  <c r="EK105" i="3"/>
  <c r="DP105" i="3"/>
  <c r="CO105" i="3"/>
  <c r="BT105" i="3"/>
  <c r="AS105" i="3"/>
  <c r="L105" i="3"/>
  <c r="LI104" i="3"/>
  <c r="KQ104" i="3"/>
  <c r="KH104" i="3"/>
  <c r="JM104" i="3"/>
  <c r="IU104" i="3"/>
  <c r="IL104" i="3"/>
  <c r="HQ104" i="3"/>
  <c r="GY104" i="3"/>
  <c r="GP104" i="3"/>
  <c r="FU104" i="3"/>
  <c r="FC104" i="3"/>
  <c r="ET104" i="3"/>
  <c r="DY104" i="3"/>
  <c r="DG104" i="3"/>
  <c r="CX104" i="3"/>
  <c r="CC104" i="3"/>
  <c r="BK104" i="3"/>
  <c r="BB104" i="3"/>
  <c r="U104" i="3"/>
  <c r="LF103" i="3"/>
  <c r="KE103" i="3"/>
  <c r="JJ103" i="3"/>
  <c r="II103" i="3"/>
  <c r="HN103" i="3"/>
  <c r="GM103" i="3"/>
  <c r="FR103" i="3"/>
  <c r="EQ103" i="3"/>
  <c r="O90" i="3"/>
  <c r="LI88" i="3"/>
  <c r="DV103" i="3"/>
  <c r="DD103" i="3"/>
  <c r="CU103" i="3"/>
  <c r="BZ103" i="3"/>
  <c r="BH103" i="3"/>
  <c r="AY103" i="3"/>
  <c r="AG103" i="3"/>
  <c r="O103" i="3"/>
  <c r="F103" i="3"/>
  <c r="KZ102" i="3"/>
  <c r="KB102" i="3"/>
  <c r="JG102" i="3"/>
  <c r="IC102" i="3"/>
  <c r="HW102" i="3"/>
  <c r="HQ102" i="3"/>
  <c r="HB102" i="3"/>
  <c r="GV102" i="3"/>
  <c r="GJ102" i="3"/>
  <c r="FF102" i="3"/>
  <c r="EZ102" i="3"/>
  <c r="EN102" i="3"/>
  <c r="DJ102" i="3"/>
  <c r="DD102" i="3"/>
  <c r="CR102" i="3"/>
  <c r="BN102" i="3"/>
  <c r="BH102" i="3"/>
  <c r="AV102" i="3"/>
  <c r="L102" i="3"/>
  <c r="F102" i="3"/>
  <c r="KH101" i="3"/>
  <c r="KB101" i="3"/>
  <c r="IL101" i="3"/>
  <c r="IF101" i="3"/>
  <c r="GP101" i="3"/>
  <c r="GJ101" i="3"/>
  <c r="ET101" i="3"/>
  <c r="EN101" i="3"/>
  <c r="CX101" i="3"/>
  <c r="CR101" i="3"/>
  <c r="BB101" i="3"/>
  <c r="AV101" i="3"/>
  <c r="LL100" i="3"/>
  <c r="KT100" i="3"/>
  <c r="KK100" i="3"/>
  <c r="JP100" i="3"/>
  <c r="IX100" i="3"/>
  <c r="IO100" i="3"/>
  <c r="HT100" i="3"/>
  <c r="HB100" i="3"/>
  <c r="GS100" i="3"/>
  <c r="FX100" i="3"/>
  <c r="FF100" i="3"/>
  <c r="EW100" i="3"/>
  <c r="EB100" i="3"/>
  <c r="DJ100" i="3"/>
  <c r="DA100" i="3"/>
  <c r="CF100" i="3"/>
  <c r="BN100" i="3"/>
  <c r="BE100" i="3"/>
  <c r="AG100" i="3"/>
  <c r="X100" i="3"/>
  <c r="LC99" i="3"/>
  <c r="KT99" i="3"/>
  <c r="JY99" i="3"/>
  <c r="JG99" i="3"/>
  <c r="IX99" i="3"/>
  <c r="IC99" i="3"/>
  <c r="HK99" i="3"/>
  <c r="HB99" i="3"/>
  <c r="GG99" i="3"/>
  <c r="FO99" i="3"/>
  <c r="FF99" i="3"/>
  <c r="EK99" i="3"/>
  <c r="DS99" i="3"/>
  <c r="DJ99" i="3"/>
  <c r="CO99" i="3"/>
  <c r="BW99" i="3"/>
  <c r="BN99" i="3"/>
  <c r="AS99" i="3"/>
  <c r="AG99" i="3"/>
  <c r="L99" i="3"/>
  <c r="LR98" i="3"/>
  <c r="KZ98" i="3"/>
  <c r="KQ98" i="3"/>
  <c r="JV98" i="3"/>
  <c r="JD98" i="3"/>
  <c r="IU98" i="3"/>
  <c r="HZ98" i="3"/>
  <c r="HH98" i="3"/>
  <c r="GY98" i="3"/>
  <c r="GD98" i="3"/>
  <c r="FL98" i="3"/>
  <c r="FC98" i="3"/>
  <c r="EH98" i="3"/>
  <c r="DP98" i="3"/>
  <c r="DG98" i="3"/>
  <c r="CL98" i="3"/>
  <c r="BT98" i="3"/>
  <c r="BK98" i="3"/>
  <c r="AP98" i="3"/>
  <c r="X98" i="3"/>
  <c r="O98" i="3"/>
  <c r="KZ97" i="3"/>
  <c r="KH97" i="3"/>
  <c r="JY97" i="3"/>
  <c r="JD97" i="3"/>
  <c r="IL97" i="3"/>
  <c r="IC97" i="3"/>
  <c r="HH97" i="3"/>
  <c r="GP97" i="3"/>
  <c r="GG97" i="3"/>
  <c r="FL97" i="3"/>
  <c r="ET97" i="3"/>
  <c r="EK97" i="3"/>
  <c r="DP97" i="3"/>
  <c r="CX97" i="3"/>
  <c r="CO97" i="3"/>
  <c r="BT97" i="3"/>
  <c r="BB97" i="3"/>
  <c r="AS97" i="3"/>
  <c r="U97" i="3"/>
  <c r="L97" i="3"/>
  <c r="LI96" i="3"/>
  <c r="KQ96" i="3"/>
  <c r="KH96" i="3"/>
  <c r="JM96" i="3"/>
  <c r="IU96" i="3"/>
  <c r="IL96" i="3"/>
  <c r="HQ96" i="3"/>
  <c r="GY96" i="3"/>
  <c r="GP96" i="3"/>
  <c r="FU96" i="3"/>
  <c r="FC96" i="3"/>
  <c r="ET96" i="3"/>
  <c r="DY96" i="3"/>
  <c r="DG96" i="3"/>
  <c r="CX96" i="3"/>
  <c r="CC96" i="3"/>
  <c r="BK96" i="3"/>
  <c r="BB96" i="3"/>
  <c r="AG96" i="3"/>
  <c r="O96" i="3"/>
  <c r="F96" i="3"/>
  <c r="LC95" i="3"/>
  <c r="KK95" i="3"/>
  <c r="KB95" i="3"/>
  <c r="JG95" i="3"/>
  <c r="IO95" i="3"/>
  <c r="IF95" i="3"/>
  <c r="HK95" i="3"/>
  <c r="GS95" i="3"/>
  <c r="GJ95" i="3"/>
  <c r="FO95" i="3"/>
  <c r="EW95" i="3"/>
  <c r="EN95" i="3"/>
  <c r="DS95" i="3"/>
  <c r="DA95" i="3"/>
  <c r="CR95" i="3"/>
  <c r="BW95" i="3"/>
  <c r="BE95" i="3"/>
  <c r="AV95" i="3"/>
  <c r="AA95" i="3"/>
  <c r="F95" i="3"/>
  <c r="LL94" i="3"/>
  <c r="KT94" i="3"/>
  <c r="KK94" i="3"/>
  <c r="JP94" i="3"/>
  <c r="IX94" i="3"/>
  <c r="IO94" i="3"/>
  <c r="HT94" i="3"/>
  <c r="HB94" i="3"/>
  <c r="GS94" i="3"/>
  <c r="FX94" i="3"/>
  <c r="FF94" i="3"/>
  <c r="EW94" i="3"/>
  <c r="EB94" i="3"/>
  <c r="DJ94" i="3"/>
  <c r="DA94" i="3"/>
  <c r="CF94" i="3"/>
  <c r="BN94" i="3"/>
  <c r="BE94" i="3"/>
  <c r="AG94" i="3"/>
  <c r="X94" i="3"/>
  <c r="LC93" i="3"/>
  <c r="KT93" i="3"/>
  <c r="JY93" i="3"/>
  <c r="JG93" i="3"/>
  <c r="IX93" i="3"/>
  <c r="IC93" i="3"/>
  <c r="HK93" i="3"/>
  <c r="HB93" i="3"/>
  <c r="GG93" i="3"/>
  <c r="FO93" i="3"/>
  <c r="FF93" i="3"/>
  <c r="EK93" i="3"/>
  <c r="DS93" i="3"/>
  <c r="DJ93" i="3"/>
  <c r="CO93" i="3"/>
  <c r="BW93" i="3"/>
  <c r="BN93" i="3"/>
  <c r="AS93" i="3"/>
  <c r="AG93" i="3"/>
  <c r="L93" i="3"/>
  <c r="LR92" i="3"/>
  <c r="KQ92" i="3"/>
  <c r="JV92" i="3"/>
  <c r="IU92" i="3"/>
  <c r="HZ92" i="3"/>
  <c r="GY92" i="3"/>
  <c r="GD92" i="3"/>
  <c r="FC92" i="3"/>
  <c r="EH92" i="3"/>
  <c r="DG92" i="3"/>
  <c r="CL92" i="3"/>
  <c r="BK92" i="3"/>
  <c r="AP92" i="3"/>
  <c r="R92" i="3"/>
  <c r="LO91" i="3"/>
  <c r="KN91" i="3"/>
  <c r="JS91" i="3"/>
  <c r="IR91" i="3"/>
  <c r="HW91" i="3"/>
  <c r="GV91" i="3"/>
  <c r="GA91" i="3"/>
  <c r="EZ91" i="3"/>
  <c r="EE91" i="3"/>
  <c r="DD91" i="3"/>
  <c r="CI91" i="3"/>
  <c r="BH91" i="3"/>
  <c r="AM91" i="3"/>
  <c r="R91" i="3"/>
  <c r="KW90" i="3"/>
  <c r="KB90" i="3"/>
  <c r="JA90" i="3"/>
  <c r="IF90" i="3"/>
  <c r="HE90" i="3"/>
  <c r="GJ90" i="3"/>
  <c r="FI90" i="3"/>
  <c r="EN90" i="3"/>
  <c r="DM90" i="3"/>
  <c r="CR90" i="3"/>
  <c r="BE90" i="3"/>
  <c r="X90" i="3"/>
  <c r="JP89" i="3"/>
  <c r="JJ89" i="3"/>
  <c r="IO89" i="3"/>
  <c r="FX89" i="3"/>
  <c r="FR89" i="3"/>
  <c r="EW89" i="3"/>
  <c r="CF89" i="3"/>
  <c r="U94" i="3"/>
  <c r="KQ93" i="3"/>
  <c r="IU93" i="3"/>
  <c r="GY93" i="3"/>
  <c r="FC93" i="3"/>
  <c r="DG93" i="3"/>
  <c r="BK93" i="3"/>
  <c r="AD93" i="3"/>
  <c r="U93" i="3"/>
  <c r="LF92" i="3"/>
  <c r="KN92" i="3"/>
  <c r="KE92" i="3"/>
  <c r="JJ92" i="3"/>
  <c r="IR92" i="3"/>
  <c r="II92" i="3"/>
  <c r="HN92" i="3"/>
  <c r="GV92" i="3"/>
  <c r="GM92" i="3"/>
  <c r="FR92" i="3"/>
  <c r="EZ92" i="3"/>
  <c r="EQ92" i="3"/>
  <c r="DV92" i="3"/>
  <c r="DD92" i="3"/>
  <c r="CU92" i="3"/>
  <c r="BZ92" i="3"/>
  <c r="BH92" i="3"/>
  <c r="AY92" i="3"/>
  <c r="AG92" i="3"/>
  <c r="O92" i="3"/>
  <c r="F92" i="3"/>
  <c r="LC91" i="3"/>
  <c r="KK91" i="3"/>
  <c r="KB91" i="3"/>
  <c r="JG91" i="3"/>
  <c r="IO91" i="3"/>
  <c r="IF91" i="3"/>
  <c r="HK91" i="3"/>
  <c r="GS91" i="3"/>
  <c r="GJ91" i="3"/>
  <c r="FO91" i="3"/>
  <c r="EW91" i="3"/>
  <c r="EN91" i="3"/>
  <c r="DS91" i="3"/>
  <c r="DA91" i="3"/>
  <c r="CR91" i="3"/>
  <c r="BW91" i="3"/>
  <c r="BE91" i="3"/>
  <c r="AV91" i="3"/>
  <c r="AA91" i="3"/>
  <c r="F91" i="3"/>
  <c r="LL90" i="3"/>
  <c r="KT90" i="3"/>
  <c r="KK90" i="3"/>
  <c r="JP90" i="3"/>
  <c r="IX90" i="3"/>
  <c r="IO90" i="3"/>
  <c r="HT90" i="3"/>
  <c r="HB90" i="3"/>
  <c r="GS90" i="3"/>
  <c r="FX90" i="3"/>
  <c r="FF90" i="3"/>
  <c r="EW90" i="3"/>
  <c r="EB90" i="3"/>
  <c r="DJ90" i="3"/>
  <c r="DA90" i="3"/>
  <c r="CF90" i="3"/>
  <c r="CU89" i="3"/>
  <c r="JM88" i="3"/>
  <c r="CF103" i="3"/>
  <c r="BW103" i="3"/>
  <c r="BB103" i="3"/>
  <c r="AD103" i="3"/>
  <c r="I103" i="3"/>
  <c r="LI102" i="3"/>
  <c r="KT102" i="3"/>
  <c r="KK102" i="3"/>
  <c r="HZ102" i="3"/>
  <c r="HH102" i="3"/>
  <c r="GD102" i="3"/>
  <c r="FX102" i="3"/>
  <c r="FL102" i="3"/>
  <c r="EH102" i="3"/>
  <c r="EB102" i="3"/>
  <c r="DP102" i="3"/>
  <c r="CL102" i="3"/>
  <c r="CF102" i="3"/>
  <c r="BT102" i="3"/>
  <c r="AP102" i="3"/>
  <c r="AD102" i="3"/>
  <c r="LF101" i="3"/>
  <c r="KZ101" i="3"/>
  <c r="JJ101" i="3"/>
  <c r="JD101" i="3"/>
  <c r="HN101" i="3"/>
  <c r="HH101" i="3"/>
  <c r="FR101" i="3"/>
  <c r="FL101" i="3"/>
  <c r="DV101" i="3"/>
  <c r="DP101" i="3"/>
  <c r="BZ101" i="3"/>
  <c r="BT101" i="3"/>
  <c r="L101" i="3"/>
  <c r="LR100" i="3"/>
  <c r="LI100" i="3"/>
  <c r="JV100" i="3"/>
  <c r="JM100" i="3"/>
  <c r="HZ100" i="3"/>
  <c r="HQ100" i="3"/>
  <c r="GD100" i="3"/>
  <c r="FU100" i="3"/>
  <c r="EH100" i="3"/>
  <c r="DY100" i="3"/>
  <c r="CL100" i="3"/>
  <c r="CC100" i="3"/>
  <c r="AP100" i="3"/>
  <c r="I100" i="3"/>
  <c r="LR99" i="3"/>
  <c r="KE99" i="3"/>
  <c r="JV99" i="3"/>
  <c r="II99" i="3"/>
  <c r="HZ99" i="3"/>
  <c r="GM99" i="3"/>
  <c r="GD99" i="3"/>
  <c r="EQ99" i="3"/>
  <c r="EH99" i="3"/>
  <c r="CU99" i="3"/>
  <c r="CL99" i="3"/>
  <c r="AY99" i="3"/>
  <c r="AP99" i="3"/>
  <c r="R99" i="3"/>
  <c r="I99" i="3"/>
  <c r="LO98" i="3"/>
  <c r="KB98" i="3"/>
  <c r="JS98" i="3"/>
  <c r="IF98" i="3"/>
  <c r="HW98" i="3"/>
  <c r="GJ98" i="3"/>
  <c r="GA98" i="3"/>
  <c r="EN98" i="3"/>
  <c r="EE98" i="3"/>
  <c r="CR98" i="3"/>
  <c r="CI98" i="3"/>
  <c r="AV98" i="3"/>
  <c r="AM98" i="3"/>
  <c r="LF97" i="3"/>
  <c r="KW97" i="3"/>
  <c r="JJ97" i="3"/>
  <c r="JA97" i="3"/>
  <c r="HN97" i="3"/>
  <c r="HE97" i="3"/>
  <c r="FR97" i="3"/>
  <c r="FI97" i="3"/>
  <c r="DV97" i="3"/>
  <c r="DM97" i="3"/>
  <c r="BZ97" i="3"/>
  <c r="BQ97" i="3"/>
  <c r="LO96" i="3"/>
  <c r="LF96" i="3"/>
  <c r="JS96" i="3"/>
  <c r="JJ96" i="3"/>
  <c r="HW96" i="3"/>
  <c r="HN96" i="3"/>
  <c r="GS96" i="3"/>
  <c r="GA96" i="3"/>
  <c r="FR96" i="3"/>
  <c r="EW96" i="3"/>
  <c r="EE96" i="3"/>
  <c r="DV96" i="3"/>
  <c r="DA96" i="3"/>
  <c r="CI96" i="3"/>
  <c r="BZ96" i="3"/>
  <c r="BE96" i="3"/>
  <c r="AD96" i="3"/>
  <c r="I96" i="3"/>
  <c r="LI95" i="3"/>
  <c r="KZ95" i="3"/>
  <c r="KE95" i="3"/>
  <c r="JM95" i="3"/>
  <c r="JD95" i="3"/>
  <c r="II95" i="3"/>
  <c r="HQ95" i="3"/>
  <c r="HH95" i="3"/>
  <c r="GM95" i="3"/>
  <c r="FU95" i="3"/>
  <c r="FL95" i="3"/>
  <c r="EQ95" i="3"/>
  <c r="DY95" i="3"/>
  <c r="DP95" i="3"/>
  <c r="CU95" i="3"/>
  <c r="CC95" i="3"/>
  <c r="BT95" i="3"/>
  <c r="AY95" i="3"/>
  <c r="AD95" i="3"/>
  <c r="L95" i="3"/>
  <c r="LR94" i="3"/>
  <c r="LI94" i="3"/>
  <c r="KN94" i="3"/>
  <c r="JV94" i="3"/>
  <c r="JM94" i="3"/>
  <c r="IR94" i="3"/>
  <c r="HZ94" i="3"/>
  <c r="HQ94" i="3"/>
  <c r="GV94" i="3"/>
  <c r="GD94" i="3"/>
  <c r="FU94" i="3"/>
  <c r="EZ94" i="3"/>
  <c r="EH94" i="3"/>
  <c r="DY94" i="3"/>
  <c r="DD94" i="3"/>
  <c r="CL94" i="3"/>
  <c r="CC94" i="3"/>
  <c r="BH94" i="3"/>
  <c r="AP94" i="3"/>
  <c r="I94" i="3"/>
  <c r="KE93" i="3"/>
  <c r="II93" i="3"/>
  <c r="GM93" i="3"/>
  <c r="EQ93" i="3"/>
  <c r="CU93" i="3"/>
  <c r="AY93" i="3"/>
  <c r="R93" i="3"/>
  <c r="KB92" i="3"/>
  <c r="IF92" i="3"/>
  <c r="GJ92" i="3"/>
  <c r="EN92" i="3"/>
  <c r="CR92" i="3"/>
  <c r="AV92" i="3"/>
  <c r="JY91" i="3"/>
  <c r="IC91" i="3"/>
  <c r="GG91" i="3"/>
  <c r="EK91" i="3"/>
  <c r="CO91" i="3"/>
  <c r="AS91" i="3"/>
  <c r="X91" i="3"/>
  <c r="KH90" i="3"/>
  <c r="IL90" i="3"/>
  <c r="GP90" i="3"/>
  <c r="ET90" i="3"/>
  <c r="CX90" i="3"/>
  <c r="AP90" i="3"/>
  <c r="LL89" i="3"/>
  <c r="LF89" i="3"/>
  <c r="KK89" i="3"/>
  <c r="HT89" i="3"/>
  <c r="HN89" i="3"/>
  <c r="GS89" i="3"/>
  <c r="EB89" i="3"/>
  <c r="DV89" i="3"/>
  <c r="DA89" i="3"/>
  <c r="BZ89" i="3"/>
  <c r="BE89" i="3"/>
  <c r="X89" i="3"/>
  <c r="LC88" i="3"/>
  <c r="KH88" i="3"/>
  <c r="JG88" i="3"/>
  <c r="IL88" i="3"/>
  <c r="HB88" i="3"/>
  <c r="FR88" i="3"/>
  <c r="EW88" i="3"/>
  <c r="DV88" i="3"/>
  <c r="DA88" i="3"/>
  <c r="BZ88" i="3"/>
  <c r="BE88" i="3"/>
  <c r="X88" i="3"/>
  <c r="LO87" i="3"/>
  <c r="KT87" i="3"/>
  <c r="JS87" i="3"/>
  <c r="IX87" i="3"/>
  <c r="HW87" i="3"/>
  <c r="HB87" i="3"/>
  <c r="GA87" i="3"/>
  <c r="FF87" i="3"/>
  <c r="EE87" i="3"/>
  <c r="DJ87" i="3"/>
  <c r="CI87" i="3"/>
  <c r="BN87" i="3"/>
  <c r="AM87" i="3"/>
  <c r="AG87" i="3"/>
  <c r="F87" i="3"/>
  <c r="LL86" i="3"/>
  <c r="KQ86" i="3"/>
  <c r="JP86" i="3"/>
  <c r="IU86" i="3"/>
  <c r="HT86" i="3"/>
  <c r="GY86" i="3"/>
  <c r="FX86" i="3"/>
  <c r="FC86" i="3"/>
  <c r="EB86" i="3"/>
  <c r="DG86" i="3"/>
  <c r="CF86" i="3"/>
  <c r="BK86" i="3"/>
  <c r="R86" i="3"/>
  <c r="LI85" i="3"/>
  <c r="KN85" i="3"/>
  <c r="JM85" i="3"/>
  <c r="IR85" i="3"/>
  <c r="HQ85" i="3"/>
  <c r="GV85" i="3"/>
  <c r="FU85" i="3"/>
  <c r="EZ85" i="3"/>
  <c r="DY85" i="3"/>
  <c r="DD85" i="3"/>
  <c r="CC85" i="3"/>
  <c r="BH85" i="3"/>
  <c r="L85" i="3"/>
  <c r="LR84" i="3"/>
  <c r="KW84" i="3"/>
  <c r="JV84" i="3"/>
  <c r="JA84" i="3"/>
  <c r="HZ84" i="3"/>
  <c r="HE84" i="3"/>
  <c r="GD84" i="3"/>
  <c r="FI84" i="3"/>
  <c r="EH84" i="3"/>
  <c r="DM84" i="3"/>
  <c r="CL84" i="3"/>
  <c r="BQ84" i="3"/>
  <c r="AP84" i="3"/>
  <c r="I84" i="3"/>
  <c r="LF83" i="3"/>
  <c r="KE83" i="3"/>
  <c r="JJ83" i="3"/>
  <c r="II83" i="3"/>
  <c r="HN83" i="3"/>
  <c r="GM83" i="3"/>
  <c r="FR83" i="3"/>
  <c r="EQ83" i="3"/>
  <c r="DV83" i="3"/>
  <c r="CU83" i="3"/>
  <c r="BZ83" i="3"/>
  <c r="AY83" i="3"/>
  <c r="R83" i="3"/>
  <c r="LC82" i="3"/>
  <c r="KB82" i="3"/>
  <c r="JG82" i="3"/>
  <c r="IF82" i="3"/>
  <c r="HK82" i="3"/>
  <c r="GJ82" i="3"/>
  <c r="FO82" i="3"/>
  <c r="EN82" i="3"/>
  <c r="DS82" i="3"/>
  <c r="CR82" i="3"/>
  <c r="BW82" i="3"/>
  <c r="AV82" i="3"/>
  <c r="AD82" i="3"/>
  <c r="KZ81" i="3"/>
  <c r="JY81" i="3"/>
  <c r="JD81" i="3"/>
  <c r="IC81" i="3"/>
  <c r="HH81" i="3"/>
  <c r="GG81" i="3"/>
  <c r="FL81" i="3"/>
  <c r="EK81" i="3"/>
  <c r="DP81" i="3"/>
  <c r="LF80" i="3"/>
  <c r="JV80" i="3"/>
  <c r="IU80" i="3"/>
  <c r="HZ80" i="3"/>
  <c r="GY80" i="3"/>
  <c r="GD80" i="3"/>
  <c r="FC80" i="3"/>
  <c r="EH80" i="3"/>
  <c r="DG80" i="3"/>
  <c r="CL80" i="3"/>
  <c r="BK80" i="3"/>
  <c r="AP80" i="3"/>
  <c r="R80" i="3"/>
  <c r="LO79" i="3"/>
  <c r="KN79" i="3"/>
  <c r="JS79" i="3"/>
  <c r="HH79" i="3"/>
  <c r="GM79" i="3"/>
  <c r="GG79" i="3"/>
  <c r="FL79" i="3"/>
  <c r="KT89" i="3"/>
  <c r="JY89" i="3"/>
  <c r="IX89" i="3"/>
  <c r="IC89" i="3"/>
  <c r="HB89" i="3"/>
  <c r="GG89" i="3"/>
  <c r="FF89" i="3"/>
  <c r="EK89" i="3"/>
  <c r="DJ89" i="3"/>
  <c r="CO89" i="3"/>
  <c r="BN89" i="3"/>
  <c r="AS89" i="3"/>
  <c r="AG89" i="3"/>
  <c r="L89" i="3"/>
  <c r="LR88" i="3"/>
  <c r="KQ88" i="3"/>
  <c r="JV88" i="3"/>
  <c r="IU88" i="3"/>
  <c r="HZ88" i="3"/>
  <c r="GG88" i="3"/>
  <c r="FF88" i="3"/>
  <c r="EK88" i="3"/>
  <c r="DJ88" i="3"/>
  <c r="CO88" i="3"/>
  <c r="BN88" i="3"/>
  <c r="AS88" i="3"/>
  <c r="AG88" i="3"/>
  <c r="L88" i="3"/>
  <c r="LC87" i="3"/>
  <c r="KH87" i="3"/>
  <c r="JG87" i="3"/>
  <c r="IL87" i="3"/>
  <c r="HK87" i="3"/>
  <c r="GP87" i="3"/>
  <c r="FO87" i="3"/>
  <c r="ET87" i="3"/>
  <c r="DS87" i="3"/>
  <c r="CX87" i="3"/>
  <c r="BW87" i="3"/>
  <c r="BB87" i="3"/>
  <c r="U87" i="3"/>
  <c r="KZ86" i="3"/>
  <c r="KE86" i="3"/>
  <c r="JD86" i="3"/>
  <c r="II86" i="3"/>
  <c r="HH86" i="3"/>
  <c r="GM86" i="3"/>
  <c r="FL86" i="3"/>
  <c r="EQ86" i="3"/>
  <c r="DP86" i="3"/>
  <c r="CU86" i="3"/>
  <c r="BT86" i="3"/>
  <c r="AY86" i="3"/>
  <c r="AA86" i="3"/>
  <c r="F86" i="3"/>
  <c r="KW85" i="3"/>
  <c r="KB85" i="3"/>
  <c r="JA85" i="3"/>
  <c r="IF85" i="3"/>
  <c r="HE85" i="3"/>
  <c r="GJ85" i="3"/>
  <c r="FI85" i="3"/>
  <c r="EN85" i="3"/>
  <c r="DM85" i="3"/>
  <c r="CR85" i="3"/>
  <c r="BQ85" i="3"/>
  <c r="AV85" i="3"/>
  <c r="AA85" i="3"/>
  <c r="LF84" i="3"/>
  <c r="KK84" i="3"/>
  <c r="JJ84" i="3"/>
  <c r="IO84" i="3"/>
  <c r="HN84" i="3"/>
  <c r="GS84" i="3"/>
  <c r="FR84" i="3"/>
  <c r="EW84" i="3"/>
  <c r="DV84" i="3"/>
  <c r="DA84" i="3"/>
  <c r="BZ84" i="3"/>
  <c r="BE84" i="3"/>
  <c r="X84" i="3"/>
  <c r="LO83" i="3"/>
  <c r="KT83" i="3"/>
  <c r="JS83" i="3"/>
  <c r="IX83" i="3"/>
  <c r="HW83" i="3"/>
  <c r="HB83" i="3"/>
  <c r="GA83" i="3"/>
  <c r="FF83" i="3"/>
  <c r="EE83" i="3"/>
  <c r="DJ83" i="3"/>
  <c r="CI83" i="3"/>
  <c r="BN83" i="3"/>
  <c r="AM83" i="3"/>
  <c r="AG83" i="3"/>
  <c r="F83" i="3"/>
  <c r="LL82" i="3"/>
  <c r="KQ82" i="3"/>
  <c r="JP82" i="3"/>
  <c r="IU82" i="3"/>
  <c r="HT82" i="3"/>
  <c r="GY82" i="3"/>
  <c r="FX82" i="3"/>
  <c r="FC82" i="3"/>
  <c r="EB82" i="3"/>
  <c r="DG82" i="3"/>
  <c r="CF82" i="3"/>
  <c r="BK82" i="3"/>
  <c r="R82" i="3"/>
  <c r="LI81" i="3"/>
  <c r="KN81" i="3"/>
  <c r="JM81" i="3"/>
  <c r="IR81" i="3"/>
  <c r="HQ81" i="3"/>
  <c r="GV81" i="3"/>
  <c r="FU81" i="3"/>
  <c r="EZ81" i="3"/>
  <c r="DY81" i="3"/>
  <c r="DD81" i="3"/>
  <c r="CO81" i="3"/>
  <c r="BQ81" i="3"/>
  <c r="AS81" i="3"/>
  <c r="X81" i="3"/>
  <c r="KT80" i="3"/>
  <c r="KE80" i="3"/>
  <c r="JJ80" i="3"/>
  <c r="II80" i="3"/>
  <c r="HN80" i="3"/>
  <c r="GM80" i="3"/>
  <c r="FR80" i="3"/>
  <c r="EQ80" i="3"/>
  <c r="DV80" i="3"/>
  <c r="CU80" i="3"/>
  <c r="BZ80" i="3"/>
  <c r="AY80" i="3"/>
  <c r="AG80" i="3"/>
  <c r="F80" i="3"/>
  <c r="LC79" i="3"/>
  <c r="KB79" i="3"/>
  <c r="JG79" i="3"/>
  <c r="JA79" i="3"/>
  <c r="IF79" i="3"/>
  <c r="HW79" i="3"/>
  <c r="GV79" i="3"/>
  <c r="EZ79" i="3"/>
  <c r="DD79" i="3"/>
  <c r="BH79" i="3"/>
  <c r="O79" i="3"/>
  <c r="KK78" i="3"/>
  <c r="IO78" i="3"/>
  <c r="GS78" i="3"/>
  <c r="EW78" i="3"/>
  <c r="DA78" i="3"/>
  <c r="BE78" i="3"/>
  <c r="AP78" i="3"/>
  <c r="I78" i="3"/>
  <c r="LO77" i="3"/>
  <c r="KT77" i="3"/>
  <c r="JS77" i="3"/>
  <c r="IX77" i="3"/>
  <c r="HW77" i="3"/>
  <c r="HB77" i="3"/>
  <c r="GA77" i="3"/>
  <c r="FF77" i="3"/>
  <c r="DY77" i="3"/>
  <c r="FR76" i="3"/>
  <c r="CO90" i="3"/>
  <c r="BT90" i="3"/>
  <c r="BB90" i="3"/>
  <c r="AS90" i="3"/>
  <c r="U90" i="3"/>
  <c r="L90" i="3"/>
  <c r="LI89" i="3"/>
  <c r="KQ89" i="3"/>
  <c r="KH89" i="3"/>
  <c r="JM89" i="3"/>
  <c r="IU89" i="3"/>
  <c r="IL89" i="3"/>
  <c r="HQ89" i="3"/>
  <c r="GY89" i="3"/>
  <c r="GP89" i="3"/>
  <c r="FU89" i="3"/>
  <c r="FC89" i="3"/>
  <c r="ET89" i="3"/>
  <c r="DY89" i="3"/>
  <c r="DG89" i="3"/>
  <c r="CX89" i="3"/>
  <c r="CC89" i="3"/>
  <c r="BK89" i="3"/>
  <c r="BB89" i="3"/>
  <c r="AD89" i="3"/>
  <c r="U89" i="3"/>
  <c r="LF88" i="3"/>
  <c r="KN88" i="3"/>
  <c r="KE88" i="3"/>
  <c r="JJ88" i="3"/>
  <c r="IR88" i="3"/>
  <c r="II88" i="3"/>
  <c r="HN88" i="3"/>
  <c r="HH88" i="3"/>
  <c r="GP88" i="3"/>
  <c r="GJ88" i="3"/>
  <c r="FU88" i="3"/>
  <c r="ET88" i="3"/>
  <c r="EN88" i="3"/>
  <c r="DY88" i="3"/>
  <c r="CX88" i="3"/>
  <c r="CR88" i="3"/>
  <c r="CC88" i="3"/>
  <c r="BB88" i="3"/>
  <c r="AV88" i="3"/>
  <c r="U88" i="3"/>
  <c r="O88" i="3"/>
  <c r="LR87" i="3"/>
  <c r="KQ87" i="3"/>
  <c r="KK87" i="3"/>
  <c r="JV87" i="3"/>
  <c r="IU87" i="3"/>
  <c r="IO87" i="3"/>
  <c r="HZ87" i="3"/>
  <c r="GY87" i="3"/>
  <c r="GS87" i="3"/>
  <c r="GD87" i="3"/>
  <c r="FC87" i="3"/>
  <c r="EW87" i="3"/>
  <c r="EH87" i="3"/>
  <c r="DG87" i="3"/>
  <c r="DA87" i="3"/>
  <c r="CL87" i="3"/>
  <c r="BK87" i="3"/>
  <c r="BE87" i="3"/>
  <c r="AP87" i="3"/>
  <c r="AD87" i="3"/>
  <c r="X87" i="3"/>
  <c r="I87" i="3"/>
  <c r="LO86" i="3"/>
  <c r="KN86" i="3"/>
  <c r="KH86" i="3"/>
  <c r="JS86" i="3"/>
  <c r="IR86" i="3"/>
  <c r="IL86" i="3"/>
  <c r="HW86" i="3"/>
  <c r="GV86" i="3"/>
  <c r="GP86" i="3"/>
  <c r="GA86" i="3"/>
  <c r="EZ86" i="3"/>
  <c r="ET86" i="3"/>
  <c r="EE86" i="3"/>
  <c r="DD86" i="3"/>
  <c r="CX86" i="3"/>
  <c r="CI86" i="3"/>
  <c r="BH86" i="3"/>
  <c r="BB86" i="3"/>
  <c r="AM86" i="3"/>
  <c r="O86" i="3"/>
  <c r="I86" i="3"/>
  <c r="LL85" i="3"/>
  <c r="KK85" i="3"/>
  <c r="KE85" i="3"/>
  <c r="JP85" i="3"/>
  <c r="IO85" i="3"/>
  <c r="II85" i="3"/>
  <c r="HT85" i="3"/>
  <c r="GS85" i="3"/>
  <c r="GM85" i="3"/>
  <c r="FX85" i="3"/>
  <c r="EW85" i="3"/>
  <c r="EQ85" i="3"/>
  <c r="EB85" i="3"/>
  <c r="DA85" i="3"/>
  <c r="CU85" i="3"/>
  <c r="CF85" i="3"/>
  <c r="BE85" i="3"/>
  <c r="AY85" i="3"/>
  <c r="AD85" i="3"/>
  <c r="O85" i="3"/>
  <c r="KT84" i="3"/>
  <c r="KN84" i="3"/>
  <c r="JY84" i="3"/>
  <c r="IX84" i="3"/>
  <c r="IR84" i="3"/>
  <c r="IC84" i="3"/>
  <c r="HB84" i="3"/>
  <c r="GV84" i="3"/>
  <c r="GG84" i="3"/>
  <c r="FF84" i="3"/>
  <c r="EZ84" i="3"/>
  <c r="EK84" i="3"/>
  <c r="DJ84" i="3"/>
  <c r="DD84" i="3"/>
  <c r="CO84" i="3"/>
  <c r="BN84" i="3"/>
  <c r="BH84" i="3"/>
  <c r="AS84" i="3"/>
  <c r="AG84" i="3"/>
  <c r="AA84" i="3"/>
  <c r="L84" i="3"/>
  <c r="LC83" i="3"/>
  <c r="KW83" i="3"/>
  <c r="KH83" i="3"/>
  <c r="JG83" i="3"/>
  <c r="JA83" i="3"/>
  <c r="IL83" i="3"/>
  <c r="HK83" i="3"/>
  <c r="HE83" i="3"/>
  <c r="GP83" i="3"/>
  <c r="FO83" i="3"/>
  <c r="FI83" i="3"/>
  <c r="ET83" i="3"/>
  <c r="DS83" i="3"/>
  <c r="DM83" i="3"/>
  <c r="CX83" i="3"/>
  <c r="BW83" i="3"/>
  <c r="BQ83" i="3"/>
  <c r="BB83" i="3"/>
  <c r="U83" i="3"/>
  <c r="KZ82" i="3"/>
  <c r="KT82" i="3"/>
  <c r="KE82" i="3"/>
  <c r="JD82" i="3"/>
  <c r="IX82" i="3"/>
  <c r="II82" i="3"/>
  <c r="HH82" i="3"/>
  <c r="HB82" i="3"/>
  <c r="GM82" i="3"/>
  <c r="FL82" i="3"/>
  <c r="FF82" i="3"/>
  <c r="EQ82" i="3"/>
  <c r="DP82" i="3"/>
  <c r="DJ82" i="3"/>
  <c r="CU82" i="3"/>
  <c r="BT82" i="3"/>
  <c r="BN82" i="3"/>
  <c r="AY82" i="3"/>
  <c r="AA82" i="3"/>
  <c r="U82" i="3"/>
  <c r="F82" i="3"/>
  <c r="KW81" i="3"/>
  <c r="KQ81" i="3"/>
  <c r="KB81" i="3"/>
  <c r="JA81" i="3"/>
  <c r="IU81" i="3"/>
  <c r="IF81" i="3"/>
  <c r="HE81" i="3"/>
  <c r="GY81" i="3"/>
  <c r="GJ81" i="3"/>
  <c r="FI81" i="3"/>
  <c r="FC81" i="3"/>
  <c r="EN81" i="3"/>
  <c r="DM81" i="3"/>
  <c r="DG81" i="3"/>
  <c r="AG81" i="3"/>
  <c r="L81" i="3"/>
  <c r="LI80" i="3"/>
  <c r="KB80" i="3"/>
  <c r="JS80" i="3"/>
  <c r="IX80" i="3"/>
  <c r="IF80" i="3"/>
  <c r="HW80" i="3"/>
  <c r="HB80" i="3"/>
  <c r="GJ80" i="3"/>
  <c r="GA80" i="3"/>
  <c r="FF80" i="3"/>
  <c r="EN80" i="3"/>
  <c r="EE80" i="3"/>
  <c r="DJ80" i="3"/>
  <c r="CR80" i="3"/>
  <c r="CI80" i="3"/>
  <c r="BN80" i="3"/>
  <c r="AV80" i="3"/>
  <c r="AM80" i="3"/>
  <c r="U80" i="3"/>
  <c r="LL79" i="3"/>
  <c r="KQ79" i="3"/>
  <c r="JY79" i="3"/>
  <c r="JJ79" i="3"/>
  <c r="IO79" i="3"/>
  <c r="HK79" i="3"/>
  <c r="HE79" i="3"/>
  <c r="GJ79" i="3"/>
  <c r="FO79" i="3"/>
  <c r="FI79" i="3"/>
  <c r="EN79" i="3"/>
  <c r="DS79" i="3"/>
  <c r="DM79" i="3"/>
  <c r="CR79" i="3"/>
  <c r="BW79" i="3"/>
  <c r="BQ79" i="3"/>
  <c r="AV79" i="3"/>
  <c r="AD79" i="3"/>
  <c r="X79" i="3"/>
  <c r="KZ78" i="3"/>
  <c r="KT78" i="3"/>
  <c r="JD78" i="3"/>
  <c r="IX78" i="3"/>
  <c r="HH78" i="3"/>
  <c r="HB78" i="3"/>
  <c r="FL78" i="3"/>
  <c r="FF78" i="3"/>
  <c r="DP78" i="3"/>
  <c r="DJ78" i="3"/>
  <c r="BT78" i="3"/>
  <c r="BN78" i="3"/>
  <c r="LL77" i="3"/>
  <c r="LC77" i="3"/>
  <c r="JP77" i="3"/>
  <c r="JG77" i="3"/>
  <c r="HT77" i="3"/>
  <c r="HK77" i="3"/>
  <c r="FX77" i="3"/>
  <c r="FO77" i="3"/>
  <c r="JJ76" i="3"/>
  <c r="FF79" i="3"/>
  <c r="DV79" i="3"/>
  <c r="DJ79" i="3"/>
  <c r="BZ79" i="3"/>
  <c r="BN79" i="3"/>
  <c r="AG79" i="3"/>
  <c r="U79" i="3"/>
  <c r="LC78" i="3"/>
  <c r="KQ78" i="3"/>
  <c r="JG78" i="3"/>
  <c r="IU78" i="3"/>
  <c r="HK78" i="3"/>
  <c r="GY78" i="3"/>
  <c r="FO78" i="3"/>
  <c r="FC78" i="3"/>
  <c r="DS78" i="3"/>
  <c r="DG78" i="3"/>
  <c r="BW78" i="3"/>
  <c r="BK78" i="3"/>
  <c r="KZ77" i="3"/>
  <c r="JD77" i="3"/>
  <c r="HH77" i="3"/>
  <c r="FL77" i="3"/>
  <c r="EZ77" i="3"/>
  <c r="EQ77" i="3"/>
  <c r="DD77" i="3"/>
  <c r="CU77" i="3"/>
  <c r="BH77" i="3"/>
  <c r="AY77" i="3"/>
  <c r="O77" i="3"/>
  <c r="F77" i="3"/>
  <c r="KK76" i="3"/>
  <c r="KB76" i="3"/>
  <c r="IO76" i="3"/>
  <c r="IF76" i="3"/>
  <c r="GS76" i="3"/>
  <c r="GJ76" i="3"/>
  <c r="EW76" i="3"/>
  <c r="EN76" i="3"/>
  <c r="DA76" i="3"/>
  <c r="CR76" i="3"/>
  <c r="BW76" i="3"/>
  <c r="BE76" i="3"/>
  <c r="AV76" i="3"/>
  <c r="AA76" i="3"/>
  <c r="LL75" i="3"/>
  <c r="KT75" i="3"/>
  <c r="KK75" i="3"/>
  <c r="JP75" i="3"/>
  <c r="IX75" i="3"/>
  <c r="IO75" i="3"/>
  <c r="HT75" i="3"/>
  <c r="HB75" i="3"/>
  <c r="GS75" i="3"/>
  <c r="FX75" i="3"/>
  <c r="FF75" i="3"/>
  <c r="EW75" i="3"/>
  <c r="EB75" i="3"/>
  <c r="DJ75" i="3"/>
  <c r="DA75" i="3"/>
  <c r="CF75" i="3"/>
  <c r="BN75" i="3"/>
  <c r="BE75" i="3"/>
  <c r="AG75" i="3"/>
  <c r="X75" i="3"/>
  <c r="LC74" i="3"/>
  <c r="KT74" i="3"/>
  <c r="JY74" i="3"/>
  <c r="JG74" i="3"/>
  <c r="IX74" i="3"/>
  <c r="IC74" i="3"/>
  <c r="HK74" i="3"/>
  <c r="HB74" i="3"/>
  <c r="GG74" i="3"/>
  <c r="FO74" i="3"/>
  <c r="FF74" i="3"/>
  <c r="EK74" i="3"/>
  <c r="DS74" i="3"/>
  <c r="DJ74" i="3"/>
  <c r="CO74" i="3"/>
  <c r="BW74" i="3"/>
  <c r="BN74" i="3"/>
  <c r="AS74" i="3"/>
  <c r="AG74" i="3"/>
  <c r="L74" i="3"/>
  <c r="LR73" i="3"/>
  <c r="KZ73" i="3"/>
  <c r="KQ73" i="3"/>
  <c r="JV73" i="3"/>
  <c r="JD73" i="3"/>
  <c r="IU73" i="3"/>
  <c r="HZ73" i="3"/>
  <c r="HH73" i="3"/>
  <c r="GY73" i="3"/>
  <c r="GD73" i="3"/>
  <c r="FL73" i="3"/>
  <c r="FC73" i="3"/>
  <c r="EH73" i="3"/>
  <c r="DP73" i="3"/>
  <c r="DG73" i="3"/>
  <c r="CL73" i="3"/>
  <c r="BT73" i="3"/>
  <c r="BK73" i="3"/>
  <c r="AP73" i="3"/>
  <c r="AA73" i="3"/>
  <c r="R73" i="3"/>
  <c r="LO72" i="3"/>
  <c r="KW72" i="3"/>
  <c r="KN72" i="3"/>
  <c r="JS72" i="3"/>
  <c r="JA72" i="3"/>
  <c r="IR72" i="3"/>
  <c r="HW72" i="3"/>
  <c r="HE72" i="3"/>
  <c r="GV72" i="3"/>
  <c r="GA72" i="3"/>
  <c r="FI72" i="3"/>
  <c r="EZ72" i="3"/>
  <c r="EE72" i="3"/>
  <c r="DM72" i="3"/>
  <c r="DD72" i="3"/>
  <c r="CI72" i="3"/>
  <c r="BQ72" i="3"/>
  <c r="BH72" i="3"/>
  <c r="AM72" i="3"/>
  <c r="R72" i="3"/>
  <c r="LF71" i="3"/>
  <c r="KW71" i="3"/>
  <c r="KB71" i="3"/>
  <c r="JJ71" i="3"/>
  <c r="JA71" i="3"/>
  <c r="IF71" i="3"/>
  <c r="HN71" i="3"/>
  <c r="HE71" i="3"/>
  <c r="GJ71" i="3"/>
  <c r="FR71" i="3"/>
  <c r="FI71" i="3"/>
  <c r="EN71" i="3"/>
  <c r="EH71" i="3"/>
  <c r="DS71" i="3"/>
  <c r="CR71" i="3"/>
  <c r="CL71" i="3"/>
  <c r="BW71" i="3"/>
  <c r="AV71" i="3"/>
  <c r="AP71" i="3"/>
  <c r="O71" i="3"/>
  <c r="I71" i="3"/>
  <c r="LL70" i="3"/>
  <c r="KK70" i="3"/>
  <c r="KE70" i="3"/>
  <c r="JP70" i="3"/>
  <c r="IO70" i="3"/>
  <c r="II70" i="3"/>
  <c r="HT70" i="3"/>
  <c r="GS70" i="3"/>
  <c r="GM70" i="3"/>
  <c r="FX70" i="3"/>
  <c r="EW70" i="3"/>
  <c r="EQ70" i="3"/>
  <c r="EB70" i="3"/>
  <c r="DA70" i="3"/>
  <c r="CU70" i="3"/>
  <c r="CF70" i="3"/>
  <c r="BE70" i="3"/>
  <c r="AY70" i="3"/>
  <c r="X70" i="3"/>
  <c r="R70" i="3"/>
  <c r="LI69" i="3"/>
  <c r="KH69" i="3"/>
  <c r="KB69" i="3"/>
  <c r="JM69" i="3"/>
  <c r="IL69" i="3"/>
  <c r="IF69" i="3"/>
  <c r="HQ69" i="3"/>
  <c r="GP69" i="3"/>
  <c r="GJ69" i="3"/>
  <c r="FU69" i="3"/>
  <c r="ET69" i="3"/>
  <c r="EN69" i="3"/>
  <c r="DY69" i="3"/>
  <c r="CX69" i="3"/>
  <c r="CR69" i="3"/>
  <c r="CC69" i="3"/>
  <c r="BB69" i="3"/>
  <c r="AV69" i="3"/>
  <c r="U69" i="3"/>
  <c r="O69" i="3"/>
  <c r="LF68" i="3"/>
  <c r="KE68" i="3"/>
  <c r="JY68" i="3"/>
  <c r="JJ68" i="3"/>
  <c r="II68" i="3"/>
  <c r="IC68" i="3"/>
  <c r="HN68" i="3"/>
  <c r="GM68" i="3"/>
  <c r="GG68" i="3"/>
  <c r="FR68" i="3"/>
  <c r="EQ68" i="3"/>
  <c r="EK68" i="3"/>
  <c r="DV68" i="3"/>
  <c r="CU68" i="3"/>
  <c r="CO68" i="3"/>
  <c r="BZ68" i="3"/>
  <c r="AA68" i="3"/>
  <c r="R68" i="3"/>
  <c r="L68" i="3"/>
  <c r="KN67" i="3"/>
  <c r="KH67" i="3"/>
  <c r="JM67" i="3"/>
  <c r="II67" i="3"/>
  <c r="IC67" i="3"/>
  <c r="HN67" i="3"/>
  <c r="HH67" i="3"/>
  <c r="GM67" i="3"/>
  <c r="GG67" i="3"/>
  <c r="FR67" i="3"/>
  <c r="FL67" i="3"/>
  <c r="FC67" i="3"/>
  <c r="EH67" i="3"/>
  <c r="BH67" i="3"/>
  <c r="BB67" i="3"/>
  <c r="AG67" i="3"/>
  <c r="AA67" i="3"/>
  <c r="R67" i="3"/>
  <c r="LR66" i="3"/>
  <c r="LC66" i="3"/>
  <c r="KW66" i="3"/>
  <c r="KN66" i="3"/>
  <c r="JS66" i="3"/>
  <c r="GP66" i="3"/>
  <c r="ET66" i="3"/>
  <c r="CX66" i="3"/>
  <c r="BB66" i="3"/>
  <c r="X66" i="3"/>
  <c r="U65" i="3"/>
  <c r="L65" i="3"/>
  <c r="JJ63" i="3"/>
  <c r="HN63" i="3"/>
  <c r="FR63" i="3"/>
  <c r="DV63" i="3"/>
  <c r="EB77" i="3"/>
  <c r="DS77" i="3"/>
  <c r="CF77" i="3"/>
  <c r="BW77" i="3"/>
  <c r="AD77" i="3"/>
  <c r="LI76" i="3"/>
  <c r="KZ76" i="3"/>
  <c r="JM76" i="3"/>
  <c r="JD76" i="3"/>
  <c r="HQ76" i="3"/>
  <c r="HH76" i="3"/>
  <c r="FU76" i="3"/>
  <c r="FL76" i="3"/>
  <c r="DY76" i="3"/>
  <c r="DP76" i="3"/>
  <c r="CC76" i="3"/>
  <c r="BT76" i="3"/>
  <c r="L76" i="3"/>
  <c r="LR75" i="3"/>
  <c r="LI75" i="3"/>
  <c r="JV75" i="3"/>
  <c r="JM75" i="3"/>
  <c r="HZ75" i="3"/>
  <c r="HQ75" i="3"/>
  <c r="GD75" i="3"/>
  <c r="FU75" i="3"/>
  <c r="EH75" i="3"/>
  <c r="DY75" i="3"/>
  <c r="CL75" i="3"/>
  <c r="CC75" i="3"/>
  <c r="AP75" i="3"/>
  <c r="AA75" i="3"/>
  <c r="I75" i="3"/>
  <c r="LR74" i="3"/>
  <c r="KW74" i="3"/>
  <c r="KE74" i="3"/>
  <c r="JV74" i="3"/>
  <c r="JA74" i="3"/>
  <c r="II74" i="3"/>
  <c r="HZ74" i="3"/>
  <c r="HE74" i="3"/>
  <c r="GM74" i="3"/>
  <c r="GD74" i="3"/>
  <c r="FI74" i="3"/>
  <c r="EQ74" i="3"/>
  <c r="EH74" i="3"/>
  <c r="DM74" i="3"/>
  <c r="CU74" i="3"/>
  <c r="CL74" i="3"/>
  <c r="BQ74" i="3"/>
  <c r="AY74" i="3"/>
  <c r="AP74" i="3"/>
  <c r="R74" i="3"/>
  <c r="I74" i="3"/>
  <c r="LO73" i="3"/>
  <c r="KT73" i="3"/>
  <c r="KB73" i="3"/>
  <c r="JS73" i="3"/>
  <c r="IX73" i="3"/>
  <c r="IF73" i="3"/>
  <c r="HW73" i="3"/>
  <c r="HB73" i="3"/>
  <c r="GJ73" i="3"/>
  <c r="GA73" i="3"/>
  <c r="FF73" i="3"/>
  <c r="EN73" i="3"/>
  <c r="EE73" i="3"/>
  <c r="DJ73" i="3"/>
  <c r="CR73" i="3"/>
  <c r="CI73" i="3"/>
  <c r="BN73" i="3"/>
  <c r="AV73" i="3"/>
  <c r="AM73" i="3"/>
  <c r="U73" i="3"/>
  <c r="LL72" i="3"/>
  <c r="KQ72" i="3"/>
  <c r="JY72" i="3"/>
  <c r="JP72" i="3"/>
  <c r="IU72" i="3"/>
  <c r="IC72" i="3"/>
  <c r="HT72" i="3"/>
  <c r="GY72" i="3"/>
  <c r="GG72" i="3"/>
  <c r="FX72" i="3"/>
  <c r="FC72" i="3"/>
  <c r="EK72" i="3"/>
  <c r="EB72" i="3"/>
  <c r="DG72" i="3"/>
  <c r="CO72" i="3"/>
  <c r="CF72" i="3"/>
  <c r="BK72" i="3"/>
  <c r="AS72" i="3"/>
  <c r="X72" i="3"/>
  <c r="O72" i="3"/>
  <c r="KZ71" i="3"/>
  <c r="KH71" i="3"/>
  <c r="JY71" i="3"/>
  <c r="JD71" i="3"/>
  <c r="IL71" i="3"/>
  <c r="IC71" i="3"/>
  <c r="HH71" i="3"/>
  <c r="GP71" i="3"/>
  <c r="GG71" i="3"/>
  <c r="FL71" i="3"/>
  <c r="ET71" i="3"/>
  <c r="DP71" i="3"/>
  <c r="DJ71" i="3"/>
  <c r="CU71" i="3"/>
  <c r="BT71" i="3"/>
  <c r="BN71" i="3"/>
  <c r="AY71" i="3"/>
  <c r="AG71" i="3"/>
  <c r="R71" i="3"/>
  <c r="LI70" i="3"/>
  <c r="LC70" i="3"/>
  <c r="KN70" i="3"/>
  <c r="JM70" i="3"/>
  <c r="JG70" i="3"/>
  <c r="IR70" i="3"/>
  <c r="HQ70" i="3"/>
  <c r="HK70" i="3"/>
  <c r="GV70" i="3"/>
  <c r="FU70" i="3"/>
  <c r="FO70" i="3"/>
  <c r="EZ70" i="3"/>
  <c r="DY70" i="3"/>
  <c r="DS70" i="3"/>
  <c r="DD70" i="3"/>
  <c r="CC70" i="3"/>
  <c r="BW70" i="3"/>
  <c r="BH70" i="3"/>
  <c r="AA70" i="3"/>
  <c r="LF69" i="3"/>
  <c r="KZ69" i="3"/>
  <c r="KK69" i="3"/>
  <c r="JJ69" i="3"/>
  <c r="JD69" i="3"/>
  <c r="IO69" i="3"/>
  <c r="HN69" i="3"/>
  <c r="HH69" i="3"/>
  <c r="GS69" i="3"/>
  <c r="FR69" i="3"/>
  <c r="FL69" i="3"/>
  <c r="EW69" i="3"/>
  <c r="DV69" i="3"/>
  <c r="DP69" i="3"/>
  <c r="DA69" i="3"/>
  <c r="BZ69" i="3"/>
  <c r="BT69" i="3"/>
  <c r="BE69" i="3"/>
  <c r="X69" i="3"/>
  <c r="LC68" i="3"/>
  <c r="KW68" i="3"/>
  <c r="KH68" i="3"/>
  <c r="JG68" i="3"/>
  <c r="JA68" i="3"/>
  <c r="IL68" i="3"/>
  <c r="HK68" i="3"/>
  <c r="HE68" i="3"/>
  <c r="GP68" i="3"/>
  <c r="FO68" i="3"/>
  <c r="FI68" i="3"/>
  <c r="ET68" i="3"/>
  <c r="DS68" i="3"/>
  <c r="DM68" i="3"/>
  <c r="CX68" i="3"/>
  <c r="BW68" i="3"/>
  <c r="BQ68" i="3"/>
  <c r="BB68" i="3"/>
  <c r="AV68" i="3"/>
  <c r="U68" i="3"/>
  <c r="LF67" i="3"/>
  <c r="KZ67" i="3"/>
  <c r="KQ67" i="3"/>
  <c r="JV67" i="3"/>
  <c r="EZ67" i="3"/>
  <c r="ET67" i="3"/>
  <c r="DY67" i="3"/>
  <c r="CU67" i="3"/>
  <c r="CO67" i="3"/>
  <c r="BZ67" i="3"/>
  <c r="BT67" i="3"/>
  <c r="BK67" i="3"/>
  <c r="AP67" i="3"/>
  <c r="O67" i="3"/>
  <c r="I67" i="3"/>
  <c r="KK66" i="3"/>
  <c r="KE66" i="3"/>
  <c r="JJ66" i="3"/>
  <c r="IF66" i="3"/>
  <c r="HZ66" i="3"/>
  <c r="HK66" i="3"/>
  <c r="HE66" i="3"/>
  <c r="FR66" i="3"/>
  <c r="DV66" i="3"/>
  <c r="BZ66" i="3"/>
  <c r="AA66" i="3"/>
  <c r="L66" i="3"/>
  <c r="AG65" i="3"/>
  <c r="X65" i="3"/>
  <c r="I65" i="3"/>
  <c r="IL63" i="3"/>
  <c r="GP63" i="3"/>
  <c r="ET63" i="3"/>
  <c r="CX63" i="3"/>
  <c r="JP63" i="3"/>
  <c r="JG63" i="3"/>
  <c r="IR63" i="3"/>
  <c r="II63" i="3"/>
  <c r="HT63" i="3"/>
  <c r="HK63" i="3"/>
  <c r="GV63" i="3"/>
  <c r="GM63" i="3"/>
  <c r="FX63" i="3"/>
  <c r="FO63" i="3"/>
  <c r="EZ63" i="3"/>
  <c r="EQ63" i="3"/>
  <c r="EB63" i="3"/>
  <c r="DS63" i="3"/>
  <c r="DD63" i="3"/>
  <c r="CU63" i="3"/>
  <c r="BT63" i="3"/>
  <c r="BN63" i="3"/>
  <c r="AY63" i="3"/>
  <c r="AG63" i="3"/>
  <c r="R63" i="3"/>
  <c r="LI62" i="3"/>
  <c r="LC62" i="3"/>
  <c r="KN62" i="3"/>
  <c r="JM62" i="3"/>
  <c r="JG62" i="3"/>
  <c r="IR62" i="3"/>
  <c r="HQ62" i="3"/>
  <c r="HK62" i="3"/>
  <c r="GV62" i="3"/>
  <c r="FU62" i="3"/>
  <c r="FO62" i="3"/>
  <c r="EZ62" i="3"/>
  <c r="DY62" i="3"/>
  <c r="DS62" i="3"/>
  <c r="DD62" i="3"/>
  <c r="CC62" i="3"/>
  <c r="BW62" i="3"/>
  <c r="BH62" i="3"/>
  <c r="AA62" i="3"/>
  <c r="LR61" i="3"/>
  <c r="LL61" i="3"/>
  <c r="KW61" i="3"/>
  <c r="JV61" i="3"/>
  <c r="JP61" i="3"/>
  <c r="JA61" i="3"/>
  <c r="HZ61" i="3"/>
  <c r="HT61" i="3"/>
  <c r="HE61" i="3"/>
  <c r="GD61" i="3"/>
  <c r="FX61" i="3"/>
  <c r="FI61" i="3"/>
  <c r="EH61" i="3"/>
  <c r="EB61" i="3"/>
  <c r="DM61" i="3"/>
  <c r="CL61" i="3"/>
  <c r="CF61" i="3"/>
  <c r="BQ61" i="3"/>
  <c r="AP61" i="3"/>
  <c r="I61" i="3"/>
  <c r="LO60" i="3"/>
  <c r="LI60" i="3"/>
  <c r="KT60" i="3"/>
  <c r="JS60" i="3"/>
  <c r="JM60" i="3"/>
  <c r="IX60" i="3"/>
  <c r="HW60" i="3"/>
  <c r="HQ60" i="3"/>
  <c r="HB60" i="3"/>
  <c r="GA60" i="3"/>
  <c r="FU60" i="3"/>
  <c r="FF60" i="3"/>
  <c r="EE60" i="3"/>
  <c r="DY60" i="3"/>
  <c r="DJ60" i="3"/>
  <c r="CI60" i="3"/>
  <c r="CC60" i="3"/>
  <c r="BN60" i="3"/>
  <c r="AM60" i="3"/>
  <c r="AG60" i="3"/>
  <c r="F60" i="3"/>
  <c r="LL59" i="3"/>
  <c r="LF59" i="3"/>
  <c r="KQ59" i="3"/>
  <c r="JP59" i="3"/>
  <c r="JJ59" i="3"/>
  <c r="IU59" i="3"/>
  <c r="HT59" i="3"/>
  <c r="HN59" i="3"/>
  <c r="GY59" i="3"/>
  <c r="FX59" i="3"/>
  <c r="FR59" i="3"/>
  <c r="FC59" i="3"/>
  <c r="EB59" i="3"/>
  <c r="DV59" i="3"/>
  <c r="DG59" i="3"/>
  <c r="CF59" i="3"/>
  <c r="BZ59" i="3"/>
  <c r="BK59" i="3"/>
  <c r="AG59" i="3"/>
  <c r="R59" i="3"/>
  <c r="LI58" i="3"/>
  <c r="LC58" i="3"/>
  <c r="KN58" i="3"/>
  <c r="JM58" i="3"/>
  <c r="JG58" i="3"/>
  <c r="IR58" i="3"/>
  <c r="HQ58" i="3"/>
  <c r="HK58" i="3"/>
  <c r="GV58" i="3"/>
  <c r="FU58" i="3"/>
  <c r="FO58" i="3"/>
  <c r="EZ58" i="3"/>
  <c r="DY58" i="3"/>
  <c r="DS58" i="3"/>
  <c r="DD58" i="3"/>
  <c r="CC58" i="3"/>
  <c r="BW58" i="3"/>
  <c r="BH58" i="3"/>
  <c r="AA58" i="3"/>
  <c r="LF57" i="3"/>
  <c r="KZ57" i="3"/>
  <c r="KK57" i="3"/>
  <c r="JJ57" i="3"/>
  <c r="JD57" i="3"/>
  <c r="IO57" i="3"/>
  <c r="HN57" i="3"/>
  <c r="HH57" i="3"/>
  <c r="GS57" i="3"/>
  <c r="FR57" i="3"/>
  <c r="FL57" i="3"/>
  <c r="EW57" i="3"/>
  <c r="DV57" i="3"/>
  <c r="DP57" i="3"/>
  <c r="DA57" i="3"/>
  <c r="BZ57" i="3"/>
  <c r="BT57" i="3"/>
  <c r="BE57" i="3"/>
  <c r="X57" i="3"/>
  <c r="LC56" i="3"/>
  <c r="KW56" i="3"/>
  <c r="KH56" i="3"/>
  <c r="JG56" i="3"/>
  <c r="JA56" i="3"/>
  <c r="IL56" i="3"/>
  <c r="HK56" i="3"/>
  <c r="HE56" i="3"/>
  <c r="GP56" i="3"/>
  <c r="FO56" i="3"/>
  <c r="FI56" i="3"/>
  <c r="ET56" i="3"/>
  <c r="U56" i="3"/>
  <c r="LL55" i="3"/>
  <c r="LC55" i="3"/>
  <c r="KW55" i="3"/>
  <c r="KK55" i="3"/>
  <c r="JA55" i="3"/>
  <c r="IR55" i="3"/>
  <c r="HW55" i="3"/>
  <c r="HE55" i="3"/>
  <c r="GV55" i="3"/>
  <c r="GA55" i="3"/>
  <c r="FI55" i="3"/>
  <c r="EZ55" i="3"/>
  <c r="EE55" i="3"/>
  <c r="DM55" i="3"/>
  <c r="DD55" i="3"/>
  <c r="CI55" i="3"/>
  <c r="BQ55" i="3"/>
  <c r="BH55" i="3"/>
  <c r="AM55" i="3"/>
  <c r="R55" i="3"/>
  <c r="LF54" i="3"/>
  <c r="KW54" i="3"/>
  <c r="KB54" i="3"/>
  <c r="JJ54" i="3"/>
  <c r="JA54" i="3"/>
  <c r="IF54" i="3"/>
  <c r="HN54" i="3"/>
  <c r="HE54" i="3"/>
  <c r="GJ54" i="3"/>
  <c r="FR54" i="3"/>
  <c r="FI54" i="3"/>
  <c r="EN54" i="3"/>
  <c r="DV54" i="3"/>
  <c r="DM54" i="3"/>
  <c r="CR54" i="3"/>
  <c r="BZ54" i="3"/>
  <c r="BQ54" i="3"/>
  <c r="AV54" i="3"/>
  <c r="O54" i="3"/>
  <c r="LO53" i="3"/>
  <c r="LF53" i="3"/>
  <c r="KK53" i="3"/>
  <c r="JS53" i="3"/>
  <c r="JJ53" i="3"/>
  <c r="IO53" i="3"/>
  <c r="HN53" i="3"/>
  <c r="GS53" i="3"/>
  <c r="FR53" i="3"/>
  <c r="EW53" i="3"/>
  <c r="DV53" i="3"/>
  <c r="DA53" i="3"/>
  <c r="BZ53" i="3"/>
  <c r="BE53" i="3"/>
  <c r="AY53" i="3"/>
  <c r="X53" i="3"/>
  <c r="LL52" i="3"/>
  <c r="LC52" i="3"/>
  <c r="KH52" i="3"/>
  <c r="JP52" i="3"/>
  <c r="JG52" i="3"/>
  <c r="IL52" i="3"/>
  <c r="HK52" i="3"/>
  <c r="GJ52" i="3"/>
  <c r="FO52" i="3"/>
  <c r="EN52" i="3"/>
  <c r="DS52" i="3"/>
  <c r="CR52" i="3"/>
  <c r="BW52" i="3"/>
  <c r="AV52" i="3"/>
  <c r="AD52" i="3"/>
  <c r="KZ51" i="3"/>
  <c r="JY51" i="3"/>
  <c r="JD51" i="3"/>
  <c r="IC51" i="3"/>
  <c r="HH51" i="3"/>
  <c r="GG51" i="3"/>
  <c r="FL51" i="3"/>
  <c r="EK51" i="3"/>
  <c r="DP51" i="3"/>
  <c r="CO51" i="3"/>
  <c r="BT51" i="3"/>
  <c r="AS51" i="3"/>
  <c r="L51" i="3"/>
  <c r="LR50" i="3"/>
  <c r="KW50" i="3"/>
  <c r="JV50" i="3"/>
  <c r="JA50" i="3"/>
  <c r="EE50" i="3"/>
  <c r="HB53" i="3"/>
  <c r="GG53" i="3"/>
  <c r="FF53" i="3"/>
  <c r="EK53" i="3"/>
  <c r="DJ53" i="3"/>
  <c r="CO53" i="3"/>
  <c r="BN53" i="3"/>
  <c r="AS53" i="3"/>
  <c r="AM53" i="3"/>
  <c r="AG53" i="3"/>
  <c r="L53" i="3"/>
  <c r="IU52" i="3"/>
  <c r="HZ52" i="3"/>
  <c r="GY52" i="3"/>
  <c r="FX52" i="3"/>
  <c r="FC52" i="3"/>
  <c r="EB52" i="3"/>
  <c r="DV52" i="3"/>
  <c r="DG52" i="3"/>
  <c r="CF52" i="3"/>
  <c r="BZ52" i="3"/>
  <c r="BK52" i="3"/>
  <c r="R52" i="3"/>
  <c r="LI51" i="3"/>
  <c r="LC51" i="3"/>
  <c r="KN51" i="3"/>
  <c r="JM51" i="3"/>
  <c r="JG51" i="3"/>
  <c r="IR51" i="3"/>
  <c r="HQ51" i="3"/>
  <c r="HK51" i="3"/>
  <c r="GV51" i="3"/>
  <c r="FU51" i="3"/>
  <c r="FO51" i="3"/>
  <c r="EZ51" i="3"/>
  <c r="DY51" i="3"/>
  <c r="DS51" i="3"/>
  <c r="DD51" i="3"/>
  <c r="CC51" i="3"/>
  <c r="BW51" i="3"/>
  <c r="BH51" i="3"/>
  <c r="AA51" i="3"/>
  <c r="LF50" i="3"/>
  <c r="KZ50" i="3"/>
  <c r="KK50" i="3"/>
  <c r="CI50" i="3"/>
  <c r="JD63" i="3"/>
  <c r="IU63" i="3"/>
  <c r="IF63" i="3"/>
  <c r="HW63" i="3"/>
  <c r="HH63" i="3"/>
  <c r="GY63" i="3"/>
  <c r="GJ63" i="3"/>
  <c r="GA63" i="3"/>
  <c r="FL63" i="3"/>
  <c r="FC63" i="3"/>
  <c r="EN63" i="3"/>
  <c r="EE63" i="3"/>
  <c r="DP63" i="3"/>
  <c r="DG63" i="3"/>
  <c r="CR63" i="3"/>
  <c r="CL63" i="3"/>
  <c r="BW63" i="3"/>
  <c r="AV63" i="3"/>
  <c r="AP63" i="3"/>
  <c r="O63" i="3"/>
  <c r="I63" i="3"/>
  <c r="LL62" i="3"/>
  <c r="KK62" i="3"/>
  <c r="KE62" i="3"/>
  <c r="JP62" i="3"/>
  <c r="IO62" i="3"/>
  <c r="II62" i="3"/>
  <c r="HT62" i="3"/>
  <c r="GS62" i="3"/>
  <c r="GM62" i="3"/>
  <c r="FX62" i="3"/>
  <c r="EW62" i="3"/>
  <c r="EQ62" i="3"/>
  <c r="EB62" i="3"/>
  <c r="DA62" i="3"/>
  <c r="CU62" i="3"/>
  <c r="CF62" i="3"/>
  <c r="BE62" i="3"/>
  <c r="AY62" i="3"/>
  <c r="X62" i="3"/>
  <c r="R62" i="3"/>
  <c r="KT61" i="3"/>
  <c r="KN61" i="3"/>
  <c r="JY61" i="3"/>
  <c r="IX61" i="3"/>
  <c r="IR61" i="3"/>
  <c r="IC61" i="3"/>
  <c r="HB61" i="3"/>
  <c r="GV61" i="3"/>
  <c r="GG61" i="3"/>
  <c r="FF61" i="3"/>
  <c r="EZ61" i="3"/>
  <c r="EK61" i="3"/>
  <c r="DJ61" i="3"/>
  <c r="DD61" i="3"/>
  <c r="CO61" i="3"/>
  <c r="BN61" i="3"/>
  <c r="BH61" i="3"/>
  <c r="AS61" i="3"/>
  <c r="AG61" i="3"/>
  <c r="AA61" i="3"/>
  <c r="L61" i="3"/>
  <c r="LR60" i="3"/>
  <c r="KQ60" i="3"/>
  <c r="KK60" i="3"/>
  <c r="JV60" i="3"/>
  <c r="IU60" i="3"/>
  <c r="IO60" i="3"/>
  <c r="HZ60" i="3"/>
  <c r="GY60" i="3"/>
  <c r="GS60" i="3"/>
  <c r="GD60" i="3"/>
  <c r="FC60" i="3"/>
  <c r="EW60" i="3"/>
  <c r="EH60" i="3"/>
  <c r="DG60" i="3"/>
  <c r="DA60" i="3"/>
  <c r="CL60" i="3"/>
  <c r="BK60" i="3"/>
  <c r="BE60" i="3"/>
  <c r="AP60" i="3"/>
  <c r="AD60" i="3"/>
  <c r="X60" i="3"/>
  <c r="I60" i="3"/>
  <c r="LO59" i="3"/>
  <c r="KN59" i="3"/>
  <c r="KH59" i="3"/>
  <c r="JS59" i="3"/>
  <c r="IR59" i="3"/>
  <c r="IL59" i="3"/>
  <c r="HW59" i="3"/>
  <c r="GV59" i="3"/>
  <c r="GP59" i="3"/>
  <c r="GA59" i="3"/>
  <c r="EZ59" i="3"/>
  <c r="ET59" i="3"/>
  <c r="EE59" i="3"/>
  <c r="DD59" i="3"/>
  <c r="CX59" i="3"/>
  <c r="CI59" i="3"/>
  <c r="BH59" i="3"/>
  <c r="BB59" i="3"/>
  <c r="AM59" i="3"/>
  <c r="O59" i="3"/>
  <c r="I59" i="3"/>
  <c r="LL58" i="3"/>
  <c r="KK58" i="3"/>
  <c r="KE58" i="3"/>
  <c r="JP58" i="3"/>
  <c r="IO58" i="3"/>
  <c r="II58" i="3"/>
  <c r="HT58" i="3"/>
  <c r="GS58" i="3"/>
  <c r="GM58" i="3"/>
  <c r="FX58" i="3"/>
  <c r="EW58" i="3"/>
  <c r="EQ58" i="3"/>
  <c r="EB58" i="3"/>
  <c r="DA58" i="3"/>
  <c r="CU58" i="3"/>
  <c r="CF58" i="3"/>
  <c r="BE58" i="3"/>
  <c r="AY58" i="3"/>
  <c r="X58" i="3"/>
  <c r="R58" i="3"/>
  <c r="LI57" i="3"/>
  <c r="KH57" i="3"/>
  <c r="KB57" i="3"/>
  <c r="JM57" i="3"/>
  <c r="IL57" i="3"/>
  <c r="IF57" i="3"/>
  <c r="HQ57" i="3"/>
  <c r="GP57" i="3"/>
  <c r="GJ57" i="3"/>
  <c r="FU57" i="3"/>
  <c r="ET57" i="3"/>
  <c r="EN57" i="3"/>
  <c r="DY57" i="3"/>
  <c r="CX57" i="3"/>
  <c r="CR57" i="3"/>
  <c r="CC57" i="3"/>
  <c r="BB57" i="3"/>
  <c r="AV57" i="3"/>
  <c r="U57" i="3"/>
  <c r="O57" i="3"/>
  <c r="LF56" i="3"/>
  <c r="KE56" i="3"/>
  <c r="JY56" i="3"/>
  <c r="JJ56" i="3"/>
  <c r="II56" i="3"/>
  <c r="IC56" i="3"/>
  <c r="HN56" i="3"/>
  <c r="GM56" i="3"/>
  <c r="GG56" i="3"/>
  <c r="FR56" i="3"/>
  <c r="EQ56" i="3"/>
  <c r="EK56" i="3"/>
  <c r="R56" i="3"/>
  <c r="L56" i="3"/>
  <c r="LO55" i="3"/>
  <c r="KE55" i="3"/>
  <c r="JY55" i="3"/>
  <c r="JP55" i="3"/>
  <c r="IU55" i="3"/>
  <c r="IC55" i="3"/>
  <c r="HT55" i="3"/>
  <c r="GY55" i="3"/>
  <c r="GG55" i="3"/>
  <c r="FX55" i="3"/>
  <c r="FC55" i="3"/>
  <c r="EK55" i="3"/>
  <c r="EB55" i="3"/>
  <c r="DG55" i="3"/>
  <c r="CO55" i="3"/>
  <c r="CF55" i="3"/>
  <c r="BK55" i="3"/>
  <c r="AS55" i="3"/>
  <c r="X55" i="3"/>
  <c r="O55" i="3"/>
  <c r="KZ54" i="3"/>
  <c r="KH54" i="3"/>
  <c r="JY54" i="3"/>
  <c r="JD54" i="3"/>
  <c r="IL54" i="3"/>
  <c r="IC54" i="3"/>
  <c r="HH54" i="3"/>
  <c r="GP54" i="3"/>
  <c r="GG54" i="3"/>
  <c r="FL54" i="3"/>
  <c r="ET54" i="3"/>
  <c r="EK54" i="3"/>
  <c r="DP54" i="3"/>
  <c r="CX54" i="3"/>
  <c r="CO54" i="3"/>
  <c r="BT54" i="3"/>
  <c r="BB54" i="3"/>
  <c r="AS54" i="3"/>
  <c r="U54" i="3"/>
  <c r="L54" i="3"/>
  <c r="LI53" i="3"/>
  <c r="KQ53" i="3"/>
  <c r="KH53" i="3"/>
  <c r="JM53" i="3"/>
  <c r="IU53" i="3"/>
  <c r="IL53" i="3"/>
  <c r="HQ53" i="3"/>
  <c r="GY53" i="3"/>
  <c r="GP53" i="3"/>
  <c r="FU53" i="3"/>
  <c r="FC53" i="3"/>
  <c r="ET53" i="3"/>
  <c r="DY53" i="3"/>
  <c r="DG53" i="3"/>
  <c r="CX53" i="3"/>
  <c r="CC53" i="3"/>
  <c r="BK53" i="3"/>
  <c r="BB53" i="3"/>
  <c r="AD53" i="3"/>
  <c r="U53" i="3"/>
  <c r="LF52" i="3"/>
  <c r="KN52" i="3"/>
  <c r="KE52" i="3"/>
  <c r="JJ52" i="3"/>
  <c r="IR52" i="3"/>
  <c r="II52" i="3"/>
  <c r="HN52" i="3"/>
  <c r="GM52" i="3"/>
  <c r="FL52" i="3"/>
  <c r="FF52" i="3"/>
  <c r="EQ52" i="3"/>
  <c r="DJ52" i="3"/>
  <c r="BN52" i="3"/>
  <c r="AA52" i="3"/>
  <c r="U52" i="3"/>
  <c r="F52" i="3"/>
  <c r="KQ51" i="3"/>
  <c r="IU51" i="3"/>
  <c r="GY51" i="3"/>
  <c r="FC51" i="3"/>
  <c r="DG51" i="3"/>
  <c r="BK51" i="3"/>
  <c r="AD51" i="3"/>
  <c r="KN50" i="3"/>
  <c r="IR50" i="3"/>
  <c r="HW50" i="3"/>
  <c r="IF50" i="3"/>
  <c r="HQ50" i="3"/>
  <c r="GP50" i="3"/>
  <c r="GJ50" i="3"/>
  <c r="FU50" i="3"/>
  <c r="ET50" i="3"/>
  <c r="EN50" i="3"/>
  <c r="DY50" i="3"/>
  <c r="CX50" i="3"/>
  <c r="CR50" i="3"/>
  <c r="CC50" i="3"/>
  <c r="BB50" i="3"/>
  <c r="AV50" i="3"/>
  <c r="U50" i="3"/>
  <c r="O50" i="3"/>
  <c r="LF49" i="3"/>
  <c r="KE49" i="3"/>
  <c r="JY49" i="3"/>
  <c r="JJ49" i="3"/>
  <c r="II49" i="3"/>
  <c r="IC49" i="3"/>
  <c r="HN49" i="3"/>
  <c r="GM49" i="3"/>
  <c r="GG49" i="3"/>
  <c r="FR49" i="3"/>
  <c r="EQ49" i="3"/>
  <c r="EK49" i="3"/>
  <c r="DV49" i="3"/>
  <c r="CU49" i="3"/>
  <c r="CO49" i="3"/>
  <c r="BZ49" i="3"/>
  <c r="AY49" i="3"/>
  <c r="AS49" i="3"/>
  <c r="R49" i="3"/>
  <c r="L49" i="3"/>
  <c r="LR48" i="3"/>
  <c r="LC48" i="3"/>
  <c r="KB48" i="3"/>
  <c r="JV48" i="3"/>
  <c r="JG48" i="3"/>
  <c r="IF48" i="3"/>
  <c r="HZ48" i="3"/>
  <c r="HK48" i="3"/>
  <c r="FX48" i="3"/>
  <c r="FO48" i="3"/>
  <c r="ET48" i="3"/>
  <c r="EB48" i="3"/>
  <c r="DS48" i="3"/>
  <c r="CX48" i="3"/>
  <c r="CF48" i="3"/>
  <c r="BW48" i="3"/>
  <c r="BB48" i="3"/>
  <c r="AD48" i="3"/>
  <c r="I48" i="3"/>
  <c r="LI47" i="3"/>
  <c r="KZ47" i="3"/>
  <c r="KE47" i="3"/>
  <c r="JM47" i="3"/>
  <c r="JD47" i="3"/>
  <c r="II47" i="3"/>
  <c r="HQ47" i="3"/>
  <c r="HH47" i="3"/>
  <c r="GM47" i="3"/>
  <c r="FU47" i="3"/>
  <c r="FL47" i="3"/>
  <c r="EQ47" i="3"/>
  <c r="DY47" i="3"/>
  <c r="DP47" i="3"/>
  <c r="CU47" i="3"/>
  <c r="CC47" i="3"/>
  <c r="BT47" i="3"/>
  <c r="AY47" i="3"/>
  <c r="AD47" i="3"/>
  <c r="L47" i="3"/>
  <c r="LR46" i="3"/>
  <c r="LI46" i="3"/>
  <c r="KN46" i="3"/>
  <c r="JV46" i="3"/>
  <c r="JM46" i="3"/>
  <c r="IR46" i="3"/>
  <c r="HZ46" i="3"/>
  <c r="HQ46" i="3"/>
  <c r="GV46" i="3"/>
  <c r="GD46" i="3"/>
  <c r="FU46" i="3"/>
  <c r="EZ46" i="3"/>
  <c r="EH46" i="3"/>
  <c r="DY46" i="3"/>
  <c r="DD46" i="3"/>
  <c r="CL46" i="3"/>
  <c r="CC46" i="3"/>
  <c r="BH46" i="3"/>
  <c r="AP46" i="3"/>
  <c r="AA46" i="3"/>
  <c r="I46" i="3"/>
  <c r="LR45" i="3"/>
  <c r="KW45" i="3"/>
  <c r="KE45" i="3"/>
  <c r="JV45" i="3"/>
  <c r="IU45" i="3"/>
  <c r="IO45" i="3"/>
  <c r="HZ45" i="3"/>
  <c r="GY45" i="3"/>
  <c r="GS45" i="3"/>
  <c r="GD45" i="3"/>
  <c r="FC45" i="3"/>
  <c r="EW45" i="3"/>
  <c r="EH45" i="3"/>
  <c r="DG45" i="3"/>
  <c r="DA45" i="3"/>
  <c r="CL45" i="3"/>
  <c r="BK45" i="3"/>
  <c r="BE45" i="3"/>
  <c r="AP45" i="3"/>
  <c r="AD45" i="3"/>
  <c r="X45" i="3"/>
  <c r="I45" i="3"/>
  <c r="LO44" i="3"/>
  <c r="KN44" i="3"/>
  <c r="KH44" i="3"/>
  <c r="JS44" i="3"/>
  <c r="IR44" i="3"/>
  <c r="IL44" i="3"/>
  <c r="HW44" i="3"/>
  <c r="HQ44" i="3"/>
  <c r="HK44" i="3"/>
  <c r="GJ44" i="3"/>
  <c r="JJ50" i="3"/>
  <c r="JD50" i="3"/>
  <c r="IO50" i="3"/>
  <c r="HN50" i="3"/>
  <c r="HH50" i="3"/>
  <c r="GS50" i="3"/>
  <c r="FR50" i="3"/>
  <c r="FL50" i="3"/>
  <c r="EW50" i="3"/>
  <c r="DV50" i="3"/>
  <c r="DP50" i="3"/>
  <c r="DA50" i="3"/>
  <c r="BZ50" i="3"/>
  <c r="BT50" i="3"/>
  <c r="BE50" i="3"/>
  <c r="X50" i="3"/>
  <c r="LC49" i="3"/>
  <c r="KW49" i="3"/>
  <c r="KH49" i="3"/>
  <c r="JG49" i="3"/>
  <c r="JA49" i="3"/>
  <c r="IL49" i="3"/>
  <c r="HK49" i="3"/>
  <c r="HE49" i="3"/>
  <c r="GP49" i="3"/>
  <c r="FO49" i="3"/>
  <c r="FI49" i="3"/>
  <c r="ET49" i="3"/>
  <c r="DS49" i="3"/>
  <c r="DM49" i="3"/>
  <c r="CX49" i="3"/>
  <c r="BW49" i="3"/>
  <c r="BQ49" i="3"/>
  <c r="BB49" i="3"/>
  <c r="U49" i="3"/>
  <c r="KZ48" i="3"/>
  <c r="KT48" i="3"/>
  <c r="KE48" i="3"/>
  <c r="JD48" i="3"/>
  <c r="IX48" i="3"/>
  <c r="II48" i="3"/>
  <c r="HH48" i="3"/>
  <c r="HB48" i="3"/>
  <c r="GM48" i="3"/>
  <c r="FR48" i="3"/>
  <c r="EZ48" i="3"/>
  <c r="EQ48" i="3"/>
  <c r="DV48" i="3"/>
  <c r="DD48" i="3"/>
  <c r="CU48" i="3"/>
  <c r="BZ48" i="3"/>
  <c r="BH48" i="3"/>
  <c r="AY48" i="3"/>
  <c r="AG48" i="3"/>
  <c r="O48" i="3"/>
  <c r="F48" i="3"/>
  <c r="LC47" i="3"/>
  <c r="KK47" i="3"/>
  <c r="KB47" i="3"/>
  <c r="JG47" i="3"/>
  <c r="IO47" i="3"/>
  <c r="IF47" i="3"/>
  <c r="HK47" i="3"/>
  <c r="GS47" i="3"/>
  <c r="GJ47" i="3"/>
  <c r="FO47" i="3"/>
  <c r="EW47" i="3"/>
  <c r="EN47" i="3"/>
  <c r="DS47" i="3"/>
  <c r="DA47" i="3"/>
  <c r="CR47" i="3"/>
  <c r="BW47" i="3"/>
  <c r="BE47" i="3"/>
  <c r="AV47" i="3"/>
  <c r="AA47" i="3"/>
  <c r="F47" i="3"/>
  <c r="LL46" i="3"/>
  <c r="KT46" i="3"/>
  <c r="KK46" i="3"/>
  <c r="JP46" i="3"/>
  <c r="IX46" i="3"/>
  <c r="IO46" i="3"/>
  <c r="HT46" i="3"/>
  <c r="HB46" i="3"/>
  <c r="GS46" i="3"/>
  <c r="FX46" i="3"/>
  <c r="FF46" i="3"/>
  <c r="EW46" i="3"/>
  <c r="EB46" i="3"/>
  <c r="DJ46" i="3"/>
  <c r="DA46" i="3"/>
  <c r="CF46" i="3"/>
  <c r="BN46" i="3"/>
  <c r="BE46" i="3"/>
  <c r="AG46" i="3"/>
  <c r="X46" i="3"/>
  <c r="LC45" i="3"/>
  <c r="KT45" i="3"/>
  <c r="JY45" i="3"/>
  <c r="JM45" i="3"/>
  <c r="IX45" i="3"/>
  <c r="HW45" i="3"/>
  <c r="HQ45" i="3"/>
  <c r="HB45" i="3"/>
  <c r="GA45" i="3"/>
  <c r="FU45" i="3"/>
  <c r="FF45" i="3"/>
  <c r="EE45" i="3"/>
  <c r="DY45" i="3"/>
  <c r="DJ45" i="3"/>
  <c r="CI45" i="3"/>
  <c r="CC45" i="3"/>
  <c r="BN45" i="3"/>
  <c r="AM45" i="3"/>
  <c r="AG45" i="3"/>
  <c r="F45" i="3"/>
  <c r="LL44" i="3"/>
  <c r="LF44" i="3"/>
  <c r="KQ44" i="3"/>
  <c r="JP44" i="3"/>
  <c r="JJ44" i="3"/>
  <c r="IU44" i="3"/>
  <c r="HT44" i="3"/>
  <c r="FU44" i="3"/>
  <c r="GY44" i="3"/>
  <c r="FX44" i="3"/>
  <c r="FC44" i="3"/>
  <c r="EB44" i="3"/>
  <c r="DG44" i="3"/>
  <c r="CF44" i="3"/>
  <c r="BK44" i="3"/>
  <c r="AV44" i="3"/>
  <c r="AA44" i="3"/>
  <c r="LR43" i="3"/>
  <c r="KW43" i="3"/>
  <c r="JV43" i="3"/>
  <c r="JA43" i="3"/>
  <c r="IL43" i="3"/>
  <c r="HQ43" i="3"/>
  <c r="GP43" i="3"/>
  <c r="FU43" i="3"/>
  <c r="ET43" i="3"/>
  <c r="DY43" i="3"/>
  <c r="CX43" i="3"/>
  <c r="CC43" i="3"/>
  <c r="BB43" i="3"/>
  <c r="U43" i="3"/>
  <c r="LF42" i="3"/>
  <c r="KE42" i="3"/>
  <c r="JJ42" i="3"/>
  <c r="II42" i="3"/>
  <c r="HN42" i="3"/>
  <c r="GM42" i="3"/>
  <c r="FR42" i="3"/>
  <c r="EQ42" i="3"/>
  <c r="DV42" i="3"/>
  <c r="CU42" i="3"/>
  <c r="BZ42" i="3"/>
  <c r="AY42" i="3"/>
  <c r="AG42" i="3"/>
  <c r="L42" i="3"/>
  <c r="LR41" i="3"/>
  <c r="KE41" i="3"/>
  <c r="JV41" i="3"/>
  <c r="II41" i="3"/>
  <c r="HZ41" i="3"/>
  <c r="GM41" i="3"/>
  <c r="GD41" i="3"/>
  <c r="EQ41" i="3"/>
  <c r="EH41" i="3"/>
  <c r="DG41" i="3"/>
  <c r="CL41" i="3"/>
  <c r="BK41" i="3"/>
  <c r="AP41" i="3"/>
  <c r="AD41" i="3"/>
  <c r="I41" i="3"/>
  <c r="LL40" i="3"/>
  <c r="KK40" i="3"/>
  <c r="JP40" i="3"/>
  <c r="IO40" i="3"/>
  <c r="HT40" i="3"/>
  <c r="GS40" i="3"/>
  <c r="FX40" i="3"/>
  <c r="EW40" i="3"/>
  <c r="EB40" i="3"/>
  <c r="DA40" i="3"/>
  <c r="CF40" i="3"/>
  <c r="BE40" i="3"/>
  <c r="X40" i="3"/>
  <c r="KT39" i="3"/>
  <c r="IX39" i="3"/>
  <c r="IC39" i="3"/>
  <c r="HB39" i="3"/>
  <c r="GG39" i="3"/>
  <c r="FF39" i="3"/>
  <c r="EK39" i="3"/>
  <c r="DJ39" i="3"/>
  <c r="CO39" i="3"/>
  <c r="BN39" i="3"/>
  <c r="AS39" i="3"/>
  <c r="AG39" i="3"/>
  <c r="L39" i="3"/>
  <c r="DJ38" i="3"/>
  <c r="CF38" i="3"/>
  <c r="BZ38" i="3"/>
  <c r="BE38" i="3"/>
  <c r="AV38" i="3"/>
  <c r="AA38" i="3"/>
  <c r="HH44" i="3"/>
  <c r="HB44" i="3"/>
  <c r="GM44" i="3"/>
  <c r="FL44" i="3"/>
  <c r="FF44" i="3"/>
  <c r="EQ44" i="3"/>
  <c r="DP44" i="3"/>
  <c r="DJ44" i="3"/>
  <c r="CU44" i="3"/>
  <c r="BT44" i="3"/>
  <c r="BN44" i="3"/>
  <c r="O44" i="3"/>
  <c r="LO43" i="3"/>
  <c r="LF43" i="3"/>
  <c r="KK43" i="3"/>
  <c r="JS43" i="3"/>
  <c r="JJ43" i="3"/>
  <c r="HZ43" i="3"/>
  <c r="HT43" i="3"/>
  <c r="HE43" i="3"/>
  <c r="GD43" i="3"/>
  <c r="FX43" i="3"/>
  <c r="FI43" i="3"/>
  <c r="EH43" i="3"/>
  <c r="EB43" i="3"/>
  <c r="DM43" i="3"/>
  <c r="CL43" i="3"/>
  <c r="CF43" i="3"/>
  <c r="BQ43" i="3"/>
  <c r="AP43" i="3"/>
  <c r="I43" i="3"/>
  <c r="LO42" i="3"/>
  <c r="LI42" i="3"/>
  <c r="KT42" i="3"/>
  <c r="JS42" i="3"/>
  <c r="JM42" i="3"/>
  <c r="IX42" i="3"/>
  <c r="HW42" i="3"/>
  <c r="HQ42" i="3"/>
  <c r="HB42" i="3"/>
  <c r="GA42" i="3"/>
  <c r="FU42" i="3"/>
  <c r="FF42" i="3"/>
  <c r="EE42" i="3"/>
  <c r="DY42" i="3"/>
  <c r="DJ42" i="3"/>
  <c r="CI42" i="3"/>
  <c r="CC42" i="3"/>
  <c r="BN42" i="3"/>
  <c r="AM42" i="3"/>
  <c r="O42" i="3"/>
  <c r="JY41" i="3"/>
  <c r="JS41" i="3"/>
  <c r="IC41" i="3"/>
  <c r="HW41" i="3"/>
  <c r="GG41" i="3"/>
  <c r="GA41" i="3"/>
  <c r="EK41" i="3"/>
  <c r="EE41" i="3"/>
  <c r="CO41" i="3"/>
  <c r="AS41" i="3"/>
  <c r="L41" i="3"/>
  <c r="LO40" i="3"/>
  <c r="KZ40" i="3"/>
  <c r="JY40" i="3"/>
  <c r="JS40" i="3"/>
  <c r="JD40" i="3"/>
  <c r="IC40" i="3"/>
  <c r="HW40" i="3"/>
  <c r="HH40" i="3"/>
  <c r="GG40" i="3"/>
  <c r="GA40" i="3"/>
  <c r="FL40" i="3"/>
  <c r="EK40" i="3"/>
  <c r="EE40" i="3"/>
  <c r="DP40" i="3"/>
  <c r="CO40" i="3"/>
  <c r="CI40" i="3"/>
  <c r="BT40" i="3"/>
  <c r="AS40" i="3"/>
  <c r="L40" i="3"/>
  <c r="KW39" i="3"/>
  <c r="KQ39" i="3"/>
  <c r="KH39" i="3"/>
  <c r="JA39" i="3"/>
  <c r="IU39" i="3"/>
  <c r="IL39" i="3"/>
  <c r="HQ39" i="3"/>
  <c r="GY39" i="3"/>
  <c r="GP39" i="3"/>
  <c r="FU39" i="3"/>
  <c r="FC39" i="3"/>
  <c r="ET39" i="3"/>
  <c r="DY39" i="3"/>
  <c r="DG39" i="3"/>
  <c r="CX39" i="3"/>
  <c r="CC39" i="3"/>
  <c r="BK39" i="3"/>
  <c r="BB39" i="3"/>
  <c r="AD39" i="3"/>
  <c r="U39" i="3"/>
  <c r="LC38" i="3"/>
  <c r="KK38" i="3"/>
  <c r="KB38" i="3"/>
  <c r="JG38" i="3"/>
  <c r="IO38" i="3"/>
  <c r="IF38" i="3"/>
  <c r="HK38" i="3"/>
  <c r="GS38" i="3"/>
  <c r="GJ38" i="3"/>
  <c r="DG38" i="3"/>
  <c r="CI38" i="3"/>
  <c r="BN38" i="3"/>
  <c r="AD38" i="3"/>
  <c r="I38" i="3"/>
  <c r="LR37" i="3"/>
  <c r="ET44" i="3"/>
  <c r="CX44" i="3"/>
  <c r="BB44" i="3"/>
  <c r="AG44" i="3"/>
  <c r="LC43" i="3"/>
  <c r="JG43" i="3"/>
  <c r="HH43" i="3"/>
  <c r="FL43" i="3"/>
  <c r="DP43" i="3"/>
  <c r="BT43" i="3"/>
  <c r="KW42" i="3"/>
  <c r="JA42" i="3"/>
  <c r="HE42" i="3"/>
  <c r="FI42" i="3"/>
  <c r="DM42" i="3"/>
  <c r="BQ42" i="3"/>
  <c r="LI41" i="3"/>
  <c r="JM41" i="3"/>
  <c r="JG41" i="3"/>
  <c r="HQ41" i="3"/>
  <c r="HK41" i="3"/>
  <c r="FU41" i="3"/>
  <c r="FO41" i="3"/>
  <c r="DY41" i="3"/>
  <c r="CC41" i="3"/>
  <c r="U41" i="3"/>
  <c r="KW40" i="3"/>
  <c r="KB40" i="3"/>
  <c r="JA40" i="3"/>
  <c r="IF40" i="3"/>
  <c r="HE40" i="3"/>
  <c r="GJ40" i="3"/>
  <c r="FI40" i="3"/>
  <c r="EN40" i="3"/>
  <c r="DM40" i="3"/>
  <c r="CR40" i="3"/>
  <c r="BQ40" i="3"/>
  <c r="AV40" i="3"/>
  <c r="O40" i="3"/>
  <c r="LF39" i="3"/>
  <c r="JJ39" i="3"/>
  <c r="IO39" i="3"/>
  <c r="HN39" i="3"/>
  <c r="GS39" i="3"/>
  <c r="FR39" i="3"/>
  <c r="EW39" i="3"/>
  <c r="DV39" i="3"/>
  <c r="DA39" i="3"/>
  <c r="BZ39" i="3"/>
  <c r="BE39" i="3"/>
  <c r="X39" i="3"/>
  <c r="LI38" i="3"/>
  <c r="KZ38" i="3"/>
  <c r="KE38" i="3"/>
  <c r="JM38" i="3"/>
  <c r="JD38" i="3"/>
  <c r="II38" i="3"/>
  <c r="HQ38" i="3"/>
  <c r="HH38" i="3"/>
  <c r="GM38" i="3"/>
  <c r="GA38" i="3"/>
  <c r="FF38" i="3"/>
  <c r="EB38" i="3"/>
  <c r="DV38" i="3"/>
  <c r="DA38" i="3"/>
  <c r="KE37" i="3"/>
  <c r="IX37" i="3"/>
  <c r="JY37" i="3"/>
  <c r="JJ37" i="3"/>
  <c r="JD37" i="3"/>
  <c r="IU37" i="3"/>
  <c r="HZ37" i="3"/>
  <c r="FO37" i="3"/>
  <c r="FI37" i="3"/>
  <c r="EW37" i="3"/>
  <c r="DS37" i="3"/>
  <c r="DM37" i="3"/>
  <c r="CX37" i="3"/>
  <c r="BW37" i="3"/>
  <c r="BQ37" i="3"/>
  <c r="BB37" i="3"/>
  <c r="U37" i="3"/>
  <c r="KW36" i="3"/>
  <c r="KQ36" i="3"/>
  <c r="KB36" i="3"/>
  <c r="JA36" i="3"/>
  <c r="IU36" i="3"/>
  <c r="IF36" i="3"/>
  <c r="HE36" i="3"/>
  <c r="GY36" i="3"/>
  <c r="GJ36" i="3"/>
  <c r="FI36" i="3"/>
  <c r="FC36" i="3"/>
  <c r="EN36" i="3"/>
  <c r="DM36" i="3"/>
  <c r="DG36" i="3"/>
  <c r="CR36" i="3"/>
  <c r="BQ36" i="3"/>
  <c r="BK36" i="3"/>
  <c r="AV36" i="3"/>
  <c r="AA36" i="3"/>
  <c r="LR35" i="3"/>
  <c r="KQ35" i="3"/>
  <c r="KK35" i="3"/>
  <c r="JV35" i="3"/>
  <c r="IU35" i="3"/>
  <c r="IO35" i="3"/>
  <c r="HZ35" i="3"/>
  <c r="GY35" i="3"/>
  <c r="GS35" i="3"/>
  <c r="GD35" i="3"/>
  <c r="FC35" i="3"/>
  <c r="EW35" i="3"/>
  <c r="EH35" i="3"/>
  <c r="DG35" i="3"/>
  <c r="DA35" i="3"/>
  <c r="CL35" i="3"/>
  <c r="BK35" i="3"/>
  <c r="BE35" i="3"/>
  <c r="AP35" i="3"/>
  <c r="AD35" i="3"/>
  <c r="X35" i="3"/>
  <c r="I35" i="3"/>
  <c r="LL34" i="3"/>
  <c r="KK34" i="3"/>
  <c r="KE34" i="3"/>
  <c r="JP34" i="3"/>
  <c r="IO34" i="3"/>
  <c r="II34" i="3"/>
  <c r="HT34" i="3"/>
  <c r="GS34" i="3"/>
  <c r="GM34" i="3"/>
  <c r="FX34" i="3"/>
  <c r="EW34" i="3"/>
  <c r="EQ34" i="3"/>
  <c r="EB34" i="3"/>
  <c r="DA34" i="3"/>
  <c r="CU34" i="3"/>
  <c r="CF34" i="3"/>
  <c r="BE34" i="3"/>
  <c r="AY34" i="3"/>
  <c r="X34" i="3"/>
  <c r="R34" i="3"/>
  <c r="LO33" i="3"/>
  <c r="LI33" i="3"/>
  <c r="KT33" i="3"/>
  <c r="JS33" i="3"/>
  <c r="JM33" i="3"/>
  <c r="IX33" i="3"/>
  <c r="HW33" i="3"/>
  <c r="HQ33" i="3"/>
  <c r="HB33" i="3"/>
  <c r="GA33" i="3"/>
  <c r="FU33" i="3"/>
  <c r="FF33" i="3"/>
  <c r="EE33" i="3"/>
  <c r="DY33" i="3"/>
  <c r="DJ33" i="3"/>
  <c r="CI33" i="3"/>
  <c r="CC33" i="3"/>
  <c r="BN33" i="3"/>
  <c r="AM33" i="3"/>
  <c r="AG33" i="3"/>
  <c r="F33" i="3"/>
  <c r="LI32" i="3"/>
  <c r="LC32" i="3"/>
  <c r="KN32" i="3"/>
  <c r="JM32" i="3"/>
  <c r="JG32" i="3"/>
  <c r="IR32" i="3"/>
  <c r="HQ32" i="3"/>
  <c r="HK32" i="3"/>
  <c r="GV32" i="3"/>
  <c r="FU32" i="3"/>
  <c r="FO32" i="3"/>
  <c r="EZ32" i="3"/>
  <c r="DY32" i="3"/>
  <c r="DS32" i="3"/>
  <c r="DD32" i="3"/>
  <c r="CC32" i="3"/>
  <c r="BW32" i="3"/>
  <c r="BH32" i="3"/>
  <c r="AA32" i="3"/>
  <c r="LR31" i="3"/>
  <c r="KQ31" i="3"/>
  <c r="KK31" i="3"/>
  <c r="JV31" i="3"/>
  <c r="HH31" i="3"/>
  <c r="HB31" i="3"/>
  <c r="IR37" i="3"/>
  <c r="GM37" i="3"/>
  <c r="GG37" i="3"/>
  <c r="FU37" i="3"/>
  <c r="EQ37" i="3"/>
  <c r="EK37" i="3"/>
  <c r="DV37" i="3"/>
  <c r="CU37" i="3"/>
  <c r="CO37" i="3"/>
  <c r="BZ37" i="3"/>
  <c r="AY37" i="3"/>
  <c r="AS37" i="3"/>
  <c r="R37" i="3"/>
  <c r="L37" i="3"/>
  <c r="LO36" i="3"/>
  <c r="KZ36" i="3"/>
  <c r="JY36" i="3"/>
  <c r="JS36" i="3"/>
  <c r="JD36" i="3"/>
  <c r="IC36" i="3"/>
  <c r="HW36" i="3"/>
  <c r="HH36" i="3"/>
  <c r="GG36" i="3"/>
  <c r="GA36" i="3"/>
  <c r="FL36" i="3"/>
  <c r="EK36" i="3"/>
  <c r="EE36" i="3"/>
  <c r="DP36" i="3"/>
  <c r="CO36" i="3"/>
  <c r="CI36" i="3"/>
  <c r="BT36" i="3"/>
  <c r="AS36" i="3"/>
  <c r="X36" i="3"/>
  <c r="R36" i="3"/>
  <c r="LO35" i="3"/>
  <c r="LI35" i="3"/>
  <c r="KT35" i="3"/>
  <c r="JS35" i="3"/>
  <c r="JM35" i="3"/>
  <c r="IX35" i="3"/>
  <c r="HW35" i="3"/>
  <c r="HQ35" i="3"/>
  <c r="HB35" i="3"/>
  <c r="GA35" i="3"/>
  <c r="FU35" i="3"/>
  <c r="FF35" i="3"/>
  <c r="EE35" i="3"/>
  <c r="DY35" i="3"/>
  <c r="DJ35" i="3"/>
  <c r="CI35" i="3"/>
  <c r="CC35" i="3"/>
  <c r="BN35" i="3"/>
  <c r="AM35" i="3"/>
  <c r="AG35" i="3"/>
  <c r="F35" i="3"/>
  <c r="LI34" i="3"/>
  <c r="LC34" i="3"/>
  <c r="KN34" i="3"/>
  <c r="JM34" i="3"/>
  <c r="JG34" i="3"/>
  <c r="IR34" i="3"/>
  <c r="HQ34" i="3"/>
  <c r="HK34" i="3"/>
  <c r="GV34" i="3"/>
  <c r="FU34" i="3"/>
  <c r="FO34" i="3"/>
  <c r="EZ34" i="3"/>
  <c r="DY34" i="3"/>
  <c r="DS34" i="3"/>
  <c r="DD34" i="3"/>
  <c r="CC34" i="3"/>
  <c r="BW34" i="3"/>
  <c r="BH34" i="3"/>
  <c r="AA34" i="3"/>
  <c r="LR33" i="3"/>
  <c r="KQ33" i="3"/>
  <c r="JV33" i="3"/>
  <c r="IU33" i="3"/>
  <c r="HZ33" i="3"/>
  <c r="GY33" i="3"/>
  <c r="GD33" i="3"/>
  <c r="FC33" i="3"/>
  <c r="EH33" i="3"/>
  <c r="DG33" i="3"/>
  <c r="CL33" i="3"/>
  <c r="BK33" i="3"/>
  <c r="AP33" i="3"/>
  <c r="AD33" i="3"/>
  <c r="I33" i="3"/>
  <c r="LL32" i="3"/>
  <c r="KK32" i="3"/>
  <c r="JP32" i="3"/>
  <c r="IO32" i="3"/>
  <c r="HT32" i="3"/>
  <c r="GS32" i="3"/>
  <c r="FX32" i="3"/>
  <c r="EW32" i="3"/>
  <c r="EB32" i="3"/>
  <c r="DA32" i="3"/>
  <c r="CF32" i="3"/>
  <c r="BE32" i="3"/>
  <c r="X32" i="3"/>
  <c r="LO31" i="3"/>
  <c r="KT31" i="3"/>
  <c r="JS31" i="3"/>
  <c r="GM31" i="3"/>
  <c r="GV37" i="3"/>
  <c r="KZ32" i="3"/>
  <c r="JY32" i="3"/>
  <c r="JD32" i="3"/>
  <c r="IC32" i="3"/>
  <c r="HH32" i="3"/>
  <c r="L32" i="3"/>
  <c r="LC31" i="3"/>
  <c r="KH31" i="3"/>
  <c r="JG31" i="3"/>
  <c r="JJ31" i="3"/>
  <c r="IO31" i="3"/>
  <c r="FO31" i="3"/>
  <c r="FI31" i="3"/>
  <c r="EN31" i="3"/>
  <c r="DJ31" i="3"/>
  <c r="DD31" i="3"/>
  <c r="CO31" i="3"/>
  <c r="CI31" i="3"/>
  <c r="BZ31" i="3"/>
  <c r="BE31" i="3"/>
  <c r="I31" i="3"/>
  <c r="JV30" i="3"/>
  <c r="HZ30" i="3"/>
  <c r="GD30" i="3"/>
  <c r="EH30" i="3"/>
  <c r="CL30" i="3"/>
  <c r="AP30" i="3"/>
  <c r="KZ29" i="3"/>
  <c r="JD29" i="3"/>
  <c r="HH29" i="3"/>
  <c r="FL29" i="3"/>
  <c r="DP29" i="3"/>
  <c r="BT29" i="3"/>
  <c r="KH28" i="3"/>
  <c r="IL28" i="3"/>
  <c r="GP28" i="3"/>
  <c r="ET28" i="3"/>
  <c r="CX28" i="3"/>
  <c r="BB28" i="3"/>
  <c r="I28" i="3"/>
  <c r="LL27" i="3"/>
  <c r="JP27" i="3"/>
  <c r="HT27" i="3"/>
  <c r="FX27" i="3"/>
  <c r="EB27" i="3"/>
  <c r="CF27" i="3"/>
  <c r="LF26" i="3"/>
  <c r="KE26" i="3"/>
  <c r="JY26" i="3"/>
  <c r="JJ26" i="3"/>
  <c r="IC26" i="3"/>
  <c r="LR28" i="3"/>
  <c r="JV28" i="3"/>
  <c r="HZ28" i="3"/>
  <c r="GD28" i="3"/>
  <c r="EH28" i="3"/>
  <c r="CL28" i="3"/>
  <c r="AP28" i="3"/>
  <c r="GG31" i="3"/>
  <c r="GA31" i="3"/>
  <c r="FR31" i="3"/>
  <c r="EW31" i="3"/>
  <c r="BW31" i="3"/>
  <c r="LO30" i="3"/>
  <c r="KZ30" i="3"/>
  <c r="KE30" i="3"/>
  <c r="JD30" i="3"/>
  <c r="II30" i="3"/>
  <c r="HH30" i="3"/>
  <c r="GM30" i="3"/>
  <c r="FL30" i="3"/>
  <c r="EQ30" i="3"/>
  <c r="DP30" i="3"/>
  <c r="CU30" i="3"/>
  <c r="BT30" i="3"/>
  <c r="AY30" i="3"/>
  <c r="AA30" i="3"/>
  <c r="F30" i="3"/>
  <c r="LI29" i="3"/>
  <c r="KH29" i="3"/>
  <c r="JM29" i="3"/>
  <c r="IL29" i="3"/>
  <c r="HQ29" i="3"/>
  <c r="GP29" i="3"/>
  <c r="FU29" i="3"/>
  <c r="ET29" i="3"/>
  <c r="DY29" i="3"/>
  <c r="CX29" i="3"/>
  <c r="CC29" i="3"/>
  <c r="BB29" i="3"/>
  <c r="IX27" i="3"/>
  <c r="IC27" i="3"/>
  <c r="HB27" i="3"/>
  <c r="GG27" i="3"/>
  <c r="FF27" i="3"/>
  <c r="EK27" i="3"/>
  <c r="DJ27" i="3"/>
  <c r="CO27" i="3"/>
  <c r="BN27" i="3"/>
  <c r="AS27" i="3"/>
  <c r="AG27" i="3"/>
  <c r="L27" i="3"/>
  <c r="LC26" i="3"/>
  <c r="KH26" i="3"/>
  <c r="JG26" i="3"/>
  <c r="IL26" i="3"/>
  <c r="LO25" i="3"/>
  <c r="KE25" i="3"/>
  <c r="HK31" i="3"/>
  <c r="FF31" i="3"/>
  <c r="EK31" i="3"/>
  <c r="EE31" i="3"/>
  <c r="DV31" i="3"/>
  <c r="DA31" i="3"/>
  <c r="U31" i="3"/>
  <c r="KN30" i="3"/>
  <c r="KH30" i="3"/>
  <c r="JS30" i="3"/>
  <c r="IR30" i="3"/>
  <c r="IL30" i="3"/>
  <c r="HW30" i="3"/>
  <c r="GV30" i="3"/>
  <c r="GP30" i="3"/>
  <c r="GA30" i="3"/>
  <c r="EZ30" i="3"/>
  <c r="ET30" i="3"/>
  <c r="EE30" i="3"/>
  <c r="DD30" i="3"/>
  <c r="CX30" i="3"/>
  <c r="CI30" i="3"/>
  <c r="BH30" i="3"/>
  <c r="BB30" i="3"/>
  <c r="AM30" i="3"/>
  <c r="O30" i="3"/>
  <c r="LR29" i="3"/>
  <c r="LL29" i="3"/>
  <c r="KW29" i="3"/>
  <c r="JV29" i="3"/>
  <c r="JP29" i="3"/>
  <c r="JA29" i="3"/>
  <c r="HZ29" i="3"/>
  <c r="HT29" i="3"/>
  <c r="HE29" i="3"/>
  <c r="GD29" i="3"/>
  <c r="FX29" i="3"/>
  <c r="FI29" i="3"/>
  <c r="EH29" i="3"/>
  <c r="EB29" i="3"/>
  <c r="DM29" i="3"/>
  <c r="CL29" i="3"/>
  <c r="CF29" i="3"/>
  <c r="BQ29" i="3"/>
  <c r="AP29" i="3"/>
  <c r="I29" i="3"/>
  <c r="KZ28" i="3"/>
  <c r="KT28" i="3"/>
  <c r="KE28" i="3"/>
  <c r="JD28" i="3"/>
  <c r="IX28" i="3"/>
  <c r="II28" i="3"/>
  <c r="HH28" i="3"/>
  <c r="HB28" i="3"/>
  <c r="GM28" i="3"/>
  <c r="FL28" i="3"/>
  <c r="FF28" i="3"/>
  <c r="EQ28" i="3"/>
  <c r="DP28" i="3"/>
  <c r="DJ28" i="3"/>
  <c r="CU28" i="3"/>
  <c r="BT28" i="3"/>
  <c r="BN28" i="3"/>
  <c r="AY28" i="3"/>
  <c r="AA28" i="3"/>
  <c r="U28" i="3"/>
  <c r="F28" i="3"/>
  <c r="LI27" i="3"/>
  <c r="KH27" i="3"/>
  <c r="JM27" i="3"/>
  <c r="IL27" i="3"/>
  <c r="HQ27" i="3"/>
  <c r="GP27" i="3"/>
  <c r="FU27" i="3"/>
  <c r="ET27" i="3"/>
  <c r="DY27" i="3"/>
  <c r="CX27" i="3"/>
  <c r="CC27" i="3"/>
  <c r="BB27" i="3"/>
  <c r="U27" i="3"/>
  <c r="LR26" i="3"/>
  <c r="KQ26" i="3"/>
  <c r="JV26" i="3"/>
  <c r="IU26" i="3"/>
  <c r="HZ26" i="3"/>
  <c r="EN26" i="3"/>
  <c r="AV26" i="3"/>
  <c r="FU20" i="3"/>
  <c r="GY26" i="3"/>
  <c r="GS26" i="3"/>
  <c r="GD26" i="3"/>
  <c r="FC26" i="3"/>
  <c r="EW26" i="3"/>
  <c r="EH26" i="3"/>
  <c r="DG26" i="3"/>
  <c r="DA26" i="3"/>
  <c r="CL26" i="3"/>
  <c r="BK26" i="3"/>
  <c r="BE26" i="3"/>
  <c r="AP26" i="3"/>
  <c r="AD26" i="3"/>
  <c r="X26" i="3"/>
  <c r="O26" i="3"/>
  <c r="F26" i="3"/>
  <c r="KT25" i="3"/>
  <c r="KN25" i="3"/>
  <c r="JY25" i="3"/>
  <c r="IX25" i="3"/>
  <c r="IR25" i="3"/>
  <c r="IC25" i="3"/>
  <c r="HN25" i="3"/>
  <c r="HH25" i="3"/>
  <c r="HB25" i="3"/>
  <c r="FL25" i="3"/>
  <c r="FF25" i="3"/>
  <c r="EQ25" i="3"/>
  <c r="DP25" i="3"/>
  <c r="DJ25" i="3"/>
  <c r="CU25" i="3"/>
  <c r="BT25" i="3"/>
  <c r="BN25" i="3"/>
  <c r="AY25" i="3"/>
  <c r="AG25" i="3"/>
  <c r="R25" i="3"/>
  <c r="LI24" i="3"/>
  <c r="LC24" i="3"/>
  <c r="KN24" i="3"/>
  <c r="JM24" i="3"/>
  <c r="JG24" i="3"/>
  <c r="IR24" i="3"/>
  <c r="HQ24" i="3"/>
  <c r="HK24" i="3"/>
  <c r="GV24" i="3"/>
  <c r="FU24" i="3"/>
  <c r="FO24" i="3"/>
  <c r="EZ24" i="3"/>
  <c r="DY24" i="3"/>
  <c r="DS24" i="3"/>
  <c r="DD24" i="3"/>
  <c r="CC24" i="3"/>
  <c r="BW24" i="3"/>
  <c r="BH24" i="3"/>
  <c r="AA24" i="3"/>
  <c r="LF23" i="3"/>
  <c r="KZ23" i="3"/>
  <c r="KK23" i="3"/>
  <c r="JJ23" i="3"/>
  <c r="JD23" i="3"/>
  <c r="IO23" i="3"/>
  <c r="HN23" i="3"/>
  <c r="HH23" i="3"/>
  <c r="GS23" i="3"/>
  <c r="FR23" i="3"/>
  <c r="FL23" i="3"/>
  <c r="EW23" i="3"/>
  <c r="DV23" i="3"/>
  <c r="DP23" i="3"/>
  <c r="DA23" i="3"/>
  <c r="BZ23" i="3"/>
  <c r="BT23" i="3"/>
  <c r="BE23" i="3"/>
  <c r="X23" i="3"/>
  <c r="LC22" i="3"/>
  <c r="KW22" i="3"/>
  <c r="KH22" i="3"/>
  <c r="JM22" i="3"/>
  <c r="IR22" i="3"/>
  <c r="HQ22" i="3"/>
  <c r="HK22" i="3"/>
  <c r="FU22" i="3"/>
  <c r="FO22" i="3"/>
  <c r="EZ22" i="3"/>
  <c r="DY22" i="3"/>
  <c r="DS22" i="3"/>
  <c r="AD22" i="3"/>
  <c r="O22" i="3"/>
  <c r="LF21" i="3"/>
  <c r="KZ21" i="3"/>
  <c r="KK21" i="3"/>
  <c r="JJ21" i="3"/>
  <c r="JD21" i="3"/>
  <c r="IO21" i="3"/>
  <c r="HN21" i="3"/>
  <c r="HH21" i="3"/>
  <c r="GS21" i="3"/>
  <c r="FR21" i="3"/>
  <c r="FL21" i="3"/>
  <c r="EW21" i="3"/>
  <c r="DV21" i="3"/>
  <c r="DP21" i="3"/>
  <c r="DA21" i="3"/>
  <c r="BZ21" i="3"/>
  <c r="BT21" i="3"/>
  <c r="BE21" i="3"/>
  <c r="X21" i="3"/>
  <c r="LC20" i="3"/>
  <c r="KW20" i="3"/>
  <c r="KH20" i="3"/>
  <c r="JG20" i="3"/>
  <c r="JA20" i="3"/>
  <c r="IL20" i="3"/>
  <c r="HK20" i="3"/>
  <c r="HE20" i="3"/>
  <c r="GP20" i="3"/>
  <c r="FI20" i="3"/>
  <c r="DM20" i="3"/>
  <c r="CF20" i="3"/>
  <c r="BZ20" i="3"/>
  <c r="HQ26" i="3"/>
  <c r="HB26" i="3"/>
  <c r="GA26" i="3"/>
  <c r="FU26" i="3"/>
  <c r="FF26" i="3"/>
  <c r="EE26" i="3"/>
  <c r="DY26" i="3"/>
  <c r="DJ26" i="3"/>
  <c r="CI26" i="3"/>
  <c r="CC26" i="3"/>
  <c r="BN26" i="3"/>
  <c r="AM26" i="3"/>
  <c r="AG26" i="3"/>
  <c r="R26" i="3"/>
  <c r="KW25" i="3"/>
  <c r="JV25" i="3"/>
  <c r="JP25" i="3"/>
  <c r="JA25" i="3"/>
  <c r="HZ25" i="3"/>
  <c r="HT25" i="3"/>
  <c r="GJ25" i="3"/>
  <c r="GD25" i="3"/>
  <c r="FO25" i="3"/>
  <c r="EN25" i="3"/>
  <c r="EH25" i="3"/>
  <c r="DS25" i="3"/>
  <c r="CR25" i="3"/>
  <c r="CL25" i="3"/>
  <c r="BW25" i="3"/>
  <c r="AV25" i="3"/>
  <c r="AP25" i="3"/>
  <c r="O25" i="3"/>
  <c r="I25" i="3"/>
  <c r="LL24" i="3"/>
  <c r="KK24" i="3"/>
  <c r="KE24" i="3"/>
  <c r="JP24" i="3"/>
  <c r="IO24" i="3"/>
  <c r="II24" i="3"/>
  <c r="HT24" i="3"/>
  <c r="GS24" i="3"/>
  <c r="GM24" i="3"/>
  <c r="FX24" i="3"/>
  <c r="EW24" i="3"/>
  <c r="EQ24" i="3"/>
  <c r="EB24" i="3"/>
  <c r="DA24" i="3"/>
  <c r="CU24" i="3"/>
  <c r="CF24" i="3"/>
  <c r="BE24" i="3"/>
  <c r="AY24" i="3"/>
  <c r="X24" i="3"/>
  <c r="R24" i="3"/>
  <c r="LI23" i="3"/>
  <c r="KH23" i="3"/>
  <c r="KB23" i="3"/>
  <c r="JM23" i="3"/>
  <c r="IL23" i="3"/>
  <c r="IF23" i="3"/>
  <c r="HQ23" i="3"/>
  <c r="GP23" i="3"/>
  <c r="GJ23" i="3"/>
  <c r="FU23" i="3"/>
  <c r="ET23" i="3"/>
  <c r="EN23" i="3"/>
  <c r="DY23" i="3"/>
  <c r="CX23" i="3"/>
  <c r="CR23" i="3"/>
  <c r="CC23" i="3"/>
  <c r="BB23" i="3"/>
  <c r="AV23" i="3"/>
  <c r="U23" i="3"/>
  <c r="O23" i="3"/>
  <c r="LF22" i="3"/>
  <c r="KE22" i="3"/>
  <c r="JY22" i="3"/>
  <c r="JJ22" i="3"/>
  <c r="JD22" i="3"/>
  <c r="IO22" i="3"/>
  <c r="II22" i="3"/>
  <c r="GS22" i="3"/>
  <c r="GM22" i="3"/>
  <c r="FX22" i="3"/>
  <c r="EW22" i="3"/>
  <c r="EQ22" i="3"/>
  <c r="EB22" i="3"/>
  <c r="L22" i="3"/>
  <c r="LI21" i="3"/>
  <c r="KH21" i="3"/>
  <c r="KB21" i="3"/>
  <c r="JM21" i="3"/>
  <c r="IL21" i="3"/>
  <c r="IF21" i="3"/>
  <c r="HQ21" i="3"/>
  <c r="GP21" i="3"/>
  <c r="GJ21" i="3"/>
  <c r="FU21" i="3"/>
  <c r="ET21" i="3"/>
  <c r="EN21" i="3"/>
  <c r="DY21" i="3"/>
  <c r="CX21" i="3"/>
  <c r="CR21" i="3"/>
  <c r="CC21" i="3"/>
  <c r="BB21" i="3"/>
  <c r="AV21" i="3"/>
  <c r="U21" i="3"/>
  <c r="O21" i="3"/>
  <c r="LF20" i="3"/>
  <c r="KE20" i="3"/>
  <c r="JY20" i="3"/>
  <c r="JJ20" i="3"/>
  <c r="II20" i="3"/>
  <c r="IC20" i="3"/>
  <c r="HN20" i="3"/>
  <c r="GM20" i="3"/>
  <c r="GG20" i="3"/>
  <c r="FR20" i="3"/>
  <c r="EQ20" i="3"/>
  <c r="EK20" i="3"/>
  <c r="DV20" i="3"/>
  <c r="CU20" i="3"/>
  <c r="O20" i="3"/>
  <c r="KB19" i="3"/>
  <c r="GJ19" i="3"/>
  <c r="CR19" i="3"/>
  <c r="DM16" i="3"/>
  <c r="CI16" i="3"/>
  <c r="BT16" i="3"/>
  <c r="DV19" i="3"/>
  <c r="X19" i="3"/>
  <c r="JV18" i="3"/>
  <c r="IL18" i="3"/>
  <c r="IC18" i="3"/>
  <c r="GD18" i="3"/>
  <c r="ET18" i="3"/>
  <c r="EK18" i="3"/>
  <c r="DA18" i="3"/>
  <c r="CL18" i="3"/>
  <c r="CC18" i="3"/>
  <c r="BN18" i="3"/>
  <c r="BE18" i="3"/>
  <c r="AP18" i="3"/>
  <c r="LO17" i="3"/>
  <c r="LF17" i="3"/>
  <c r="KQ17" i="3"/>
  <c r="KH17" i="3"/>
  <c r="JS17" i="3"/>
  <c r="JJ17" i="3"/>
  <c r="IU17" i="3"/>
  <c r="IL17" i="3"/>
  <c r="HW17" i="3"/>
  <c r="HN17" i="3"/>
  <c r="GY17" i="3"/>
  <c r="GP17" i="3"/>
  <c r="GA17" i="3"/>
  <c r="FR17" i="3"/>
  <c r="FC17" i="3"/>
  <c r="ET17" i="3"/>
  <c r="EE17" i="3"/>
  <c r="DV17" i="3"/>
  <c r="DG17" i="3"/>
  <c r="CX17" i="3"/>
  <c r="CI17" i="3"/>
  <c r="BK17" i="3"/>
  <c r="AM17" i="3"/>
  <c r="R17" i="3"/>
  <c r="LL16" i="3"/>
  <c r="KN16" i="3"/>
  <c r="JP16" i="3"/>
  <c r="IR16" i="3"/>
  <c r="HT16" i="3"/>
  <c r="GV16" i="3"/>
  <c r="FX16" i="3"/>
  <c r="EZ16" i="3"/>
  <c r="DG16" i="3"/>
  <c r="CR16" i="3"/>
  <c r="AS16" i="3"/>
  <c r="EE20" i="3"/>
  <c r="DY20" i="3"/>
  <c r="DJ20" i="3"/>
  <c r="CI20" i="3"/>
  <c r="CC20" i="3"/>
  <c r="BN20" i="3"/>
  <c r="AM20" i="3"/>
  <c r="AG20" i="3"/>
  <c r="KT19" i="3"/>
  <c r="JA19" i="3"/>
  <c r="IL19" i="3"/>
  <c r="IF19" i="3"/>
  <c r="HB19" i="3"/>
  <c r="FI19" i="3"/>
  <c r="ET19" i="3"/>
  <c r="EN19" i="3"/>
  <c r="DJ19" i="3"/>
  <c r="BQ19" i="3"/>
  <c r="BB19" i="3"/>
  <c r="AV19" i="3"/>
  <c r="L19" i="3"/>
  <c r="KT18" i="3"/>
  <c r="KN18" i="3"/>
  <c r="JJ18" i="3"/>
  <c r="JA18" i="3"/>
  <c r="HB18" i="3"/>
  <c r="GV18" i="3"/>
  <c r="FR18" i="3"/>
  <c r="FI18" i="3"/>
  <c r="DY18" i="3"/>
  <c r="DJ18" i="3"/>
  <c r="U18" i="3"/>
  <c r="EE16" i="3"/>
  <c r="DP16" i="3"/>
  <c r="BQ16" i="3"/>
  <c r="BQ20" i="3"/>
  <c r="JD19" i="3"/>
  <c r="FL19" i="3"/>
  <c r="BZ19" i="3"/>
  <c r="BT19" i="3"/>
  <c r="LL18" i="3"/>
  <c r="HT18" i="3"/>
  <c r="EH18" i="3"/>
  <c r="EB18" i="3"/>
  <c r="F17" i="3"/>
  <c r="LI11" i="3"/>
  <c r="X15" i="3"/>
  <c r="HN14" i="3"/>
  <c r="HE14" i="3"/>
  <c r="GV14" i="3"/>
  <c r="GM14" i="3"/>
  <c r="EN14" i="3"/>
  <c r="EH14" i="3"/>
  <c r="DD14" i="3"/>
  <c r="CU14" i="3"/>
  <c r="AV14" i="3"/>
  <c r="AP14" i="3"/>
  <c r="L14" i="3"/>
  <c r="KT13" i="3"/>
  <c r="JA13" i="3"/>
  <c r="IL13" i="3"/>
  <c r="IF13" i="3"/>
  <c r="HB13" i="3"/>
  <c r="GD13" i="3"/>
  <c r="FF13" i="3"/>
  <c r="EH13" i="3"/>
  <c r="DJ13" i="3"/>
  <c r="CL13" i="3"/>
  <c r="BN13" i="3"/>
  <c r="AP13" i="3"/>
  <c r="LO12" i="3"/>
  <c r="KQ12" i="3"/>
  <c r="JS12" i="3"/>
  <c r="IU12" i="3"/>
  <c r="HW12" i="3"/>
  <c r="AA15" i="3"/>
  <c r="L15" i="3"/>
  <c r="GJ14" i="3"/>
  <c r="GD14" i="3"/>
  <c r="EZ14" i="3"/>
  <c r="EQ14" i="3"/>
  <c r="CR14" i="3"/>
  <c r="CL14" i="3"/>
  <c r="BH14" i="3"/>
  <c r="AY14" i="3"/>
  <c r="KW13" i="3"/>
  <c r="KH13" i="3"/>
  <c r="KB13" i="3"/>
  <c r="IX13" i="3"/>
  <c r="HE13" i="3"/>
  <c r="GP13" i="3"/>
  <c r="GG13" i="3"/>
  <c r="FR13" i="3"/>
  <c r="FI13" i="3"/>
  <c r="ET13" i="3"/>
  <c r="EK13" i="3"/>
  <c r="DV13" i="3"/>
  <c r="DM13" i="3"/>
  <c r="CX13" i="3"/>
  <c r="CO13" i="3"/>
  <c r="BZ13" i="3"/>
  <c r="BQ13" i="3"/>
  <c r="BB13" i="3"/>
  <c r="AS13" i="3"/>
  <c r="LR12" i="3"/>
  <c r="LC12" i="3"/>
  <c r="KT12" i="3"/>
  <c r="KE12" i="3"/>
  <c r="JV12" i="3"/>
  <c r="JG12" i="3"/>
  <c r="IX12" i="3"/>
  <c r="II12" i="3"/>
  <c r="HZ12" i="3"/>
  <c r="I9" i="3"/>
  <c r="GY12" i="3"/>
  <c r="GA12" i="3"/>
  <c r="FC12" i="3"/>
  <c r="EE12" i="3"/>
  <c r="DG12" i="3"/>
  <c r="CI12" i="3"/>
  <c r="BK12" i="3"/>
  <c r="AM12" i="3"/>
  <c r="I12" i="3"/>
  <c r="LO11" i="3"/>
  <c r="LF11" i="3"/>
  <c r="JG11" i="3"/>
  <c r="JA11" i="3"/>
  <c r="HW11" i="3"/>
  <c r="HN11" i="3"/>
  <c r="R10" i="3"/>
  <c r="LR9" i="3"/>
  <c r="KT9" i="3"/>
  <c r="JV9" i="3"/>
  <c r="IX9" i="3"/>
  <c r="HZ9" i="3"/>
  <c r="HB9" i="3"/>
  <c r="GD9" i="3"/>
  <c r="FF9" i="3"/>
  <c r="EH9" i="3"/>
  <c r="DJ9" i="3"/>
  <c r="CL9" i="3"/>
  <c r="BN9" i="3"/>
  <c r="AP9" i="3"/>
  <c r="U9" i="3"/>
  <c r="HB12" i="3"/>
  <c r="GM12" i="3"/>
  <c r="GD12" i="3"/>
  <c r="FO12" i="3"/>
  <c r="FF12" i="3"/>
  <c r="EQ12" i="3"/>
  <c r="EH12" i="3"/>
  <c r="DS12" i="3"/>
  <c r="DJ12" i="3"/>
  <c r="CU12" i="3"/>
  <c r="CL12" i="3"/>
  <c r="BW12" i="3"/>
  <c r="BN12" i="3"/>
  <c r="AY12" i="3"/>
  <c r="AD12" i="3"/>
  <c r="U12" i="3"/>
  <c r="LC11" i="3"/>
  <c r="KW11" i="3"/>
  <c r="JS11" i="3"/>
  <c r="JJ11" i="3"/>
  <c r="HK11" i="3"/>
  <c r="HE11" i="3"/>
  <c r="AD10" i="3"/>
  <c r="U10" i="3"/>
  <c r="F10" i="3"/>
  <c r="LF9" i="3"/>
  <c r="KH9" i="3"/>
  <c r="JJ9" i="3"/>
  <c r="IL9" i="3"/>
  <c r="HN9" i="3"/>
  <c r="GP9" i="3"/>
  <c r="FR9" i="3"/>
  <c r="ET9" i="3"/>
  <c r="DV9" i="3"/>
  <c r="CX9" i="3"/>
  <c r="BZ9" i="3"/>
  <c r="BB9" i="3"/>
  <c r="KZ377" i="3"/>
  <c r="U374" i="3"/>
  <c r="KB373" i="3"/>
  <c r="IF373" i="3"/>
  <c r="GJ373" i="3"/>
  <c r="EN373" i="3"/>
  <c r="JJ382" i="3"/>
  <c r="HN382" i="3"/>
  <c r="FR382" i="3"/>
  <c r="DV382" i="3"/>
  <c r="BZ382" i="3"/>
  <c r="AG382" i="3"/>
  <c r="KZ381" i="3"/>
  <c r="JD381" i="3"/>
  <c r="LF380" i="3"/>
  <c r="KH380" i="3"/>
  <c r="IX380" i="3"/>
  <c r="HB380" i="3"/>
  <c r="FF380" i="3"/>
  <c r="DJ380" i="3"/>
  <c r="BN380" i="3"/>
  <c r="U380" i="3"/>
  <c r="KB379" i="3"/>
  <c r="IF379" i="3"/>
  <c r="GJ379" i="3"/>
  <c r="EN379" i="3"/>
  <c r="CR379" i="3"/>
  <c r="AV379" i="3"/>
  <c r="O379" i="3"/>
  <c r="LF378" i="3"/>
  <c r="JJ378" i="3"/>
  <c r="HN378" i="3"/>
  <c r="FR378" i="3"/>
  <c r="DV378" i="3"/>
  <c r="BZ378" i="3"/>
  <c r="AG378" i="3"/>
  <c r="KN377" i="3"/>
  <c r="IR377" i="3"/>
  <c r="GV377" i="3"/>
  <c r="EZ377" i="3"/>
  <c r="DD377" i="3"/>
  <c r="BH377" i="3"/>
  <c r="LR376" i="3"/>
  <c r="HH375" i="3"/>
  <c r="BT375" i="3"/>
  <c r="KH374" i="3"/>
  <c r="IL374" i="3"/>
  <c r="GP374" i="3"/>
  <c r="ET374" i="3"/>
  <c r="CX374" i="3"/>
  <c r="BB374" i="3"/>
  <c r="I374" i="3"/>
  <c r="LL373" i="3"/>
  <c r="JP373" i="3"/>
  <c r="HT373" i="3"/>
  <c r="FX373" i="3"/>
  <c r="EB373" i="3"/>
  <c r="EN377" i="3"/>
  <c r="CR377" i="3"/>
  <c r="AV377" i="3"/>
  <c r="O377" i="3"/>
  <c r="LF376" i="3"/>
  <c r="JJ376" i="3"/>
  <c r="HN376" i="3"/>
  <c r="FR376" i="3"/>
  <c r="DV376" i="3"/>
  <c r="BZ376" i="3"/>
  <c r="AG376" i="3"/>
  <c r="KN375" i="3"/>
  <c r="IR375" i="3"/>
  <c r="GV375" i="3"/>
  <c r="EZ375" i="3"/>
  <c r="DD375" i="3"/>
  <c r="BH375" i="3"/>
  <c r="AA375" i="3"/>
  <c r="LR374" i="3"/>
  <c r="JV374" i="3"/>
  <c r="HZ374" i="3"/>
  <c r="GD374" i="3"/>
  <c r="EH374" i="3"/>
  <c r="CL374" i="3"/>
  <c r="AP374" i="3"/>
  <c r="KZ373" i="3"/>
  <c r="JD373" i="3"/>
  <c r="HH373" i="3"/>
  <c r="FL373" i="3"/>
  <c r="DP373" i="3"/>
  <c r="KH382" i="3"/>
  <c r="IL382" i="3"/>
  <c r="GP382" i="3"/>
  <c r="ET382" i="3"/>
  <c r="CX382" i="3"/>
  <c r="BB382" i="3"/>
  <c r="I382" i="3"/>
  <c r="KB381" i="3"/>
  <c r="IF381" i="3"/>
  <c r="LR380" i="3"/>
  <c r="KT380" i="3"/>
  <c r="JV380" i="3"/>
  <c r="HZ380" i="3"/>
  <c r="GD380" i="3"/>
  <c r="EH380" i="3"/>
  <c r="CL380" i="3"/>
  <c r="AP380" i="3"/>
  <c r="KZ379" i="3"/>
  <c r="JD379" i="3"/>
  <c r="HH379" i="3"/>
  <c r="FL379" i="3"/>
  <c r="DP379" i="3"/>
  <c r="BT379" i="3"/>
  <c r="KH378" i="3"/>
  <c r="IL378" i="3"/>
  <c r="GP378" i="3"/>
  <c r="ET378" i="3"/>
  <c r="CX378" i="3"/>
  <c r="BB378" i="3"/>
  <c r="I378" i="3"/>
  <c r="LL377" i="3"/>
  <c r="JP377" i="3"/>
  <c r="HT377" i="3"/>
  <c r="FX377" i="3"/>
  <c r="BN376" i="3"/>
  <c r="U376" i="3"/>
  <c r="GJ375" i="3"/>
  <c r="O375" i="3"/>
  <c r="IR373" i="3"/>
  <c r="R335" i="3"/>
  <c r="KK334" i="3"/>
  <c r="IO334" i="3"/>
  <c r="GS334" i="3"/>
  <c r="EW334" i="3"/>
  <c r="DA334" i="3"/>
  <c r="BQ334" i="3"/>
  <c r="AS334" i="3"/>
  <c r="LO333" i="3"/>
  <c r="KQ333" i="3"/>
  <c r="JS333" i="3"/>
  <c r="IU333" i="3"/>
  <c r="HW333" i="3"/>
  <c r="GY333" i="3"/>
  <c r="GA333" i="3"/>
  <c r="FC333" i="3"/>
  <c r="EE333" i="3"/>
  <c r="DG333" i="3"/>
  <c r="CI333" i="3"/>
  <c r="BK333" i="3"/>
  <c r="AM333" i="3"/>
  <c r="IO332" i="3"/>
  <c r="HK335" i="3"/>
  <c r="FO335" i="3"/>
  <c r="DS335" i="3"/>
  <c r="BW335" i="3"/>
  <c r="AD335" i="3"/>
  <c r="KW334" i="3"/>
  <c r="JA334" i="3"/>
  <c r="HE334" i="3"/>
  <c r="FI334" i="3"/>
  <c r="DM334" i="3"/>
  <c r="X334" i="3"/>
  <c r="R333" i="3"/>
  <c r="GM335" i="3"/>
  <c r="EQ335" i="3"/>
  <c r="CU335" i="3"/>
  <c r="AY335" i="3"/>
  <c r="F335" i="3"/>
  <c r="JY334" i="3"/>
  <c r="IC334" i="3"/>
  <c r="GG334" i="3"/>
  <c r="EK334" i="3"/>
  <c r="CO334" i="3"/>
  <c r="L334" i="3"/>
  <c r="AD333" i="3"/>
  <c r="F333" i="3"/>
  <c r="KE285" i="3"/>
  <c r="II285" i="3"/>
  <c r="GM285" i="3"/>
  <c r="EQ285" i="3"/>
  <c r="CU285" i="3"/>
  <c r="AY285" i="3"/>
  <c r="LI284" i="3"/>
  <c r="KK284" i="3"/>
  <c r="JM284" i="3"/>
  <c r="IO284" i="3"/>
  <c r="HE284" i="3"/>
  <c r="FI284" i="3"/>
  <c r="DM284" i="3"/>
  <c r="BQ284" i="3"/>
  <c r="U284" i="3"/>
  <c r="KB283" i="3"/>
  <c r="IF283" i="3"/>
  <c r="GJ283" i="3"/>
  <c r="EN283" i="3"/>
  <c r="BQ286" i="3"/>
  <c r="L286" i="3"/>
  <c r="KQ285" i="3"/>
  <c r="IU285" i="3"/>
  <c r="GY285" i="3"/>
  <c r="FC285" i="3"/>
  <c r="DG285" i="3"/>
  <c r="BK285" i="3"/>
  <c r="R285" i="3"/>
  <c r="GS284" i="3"/>
  <c r="EW284" i="3"/>
  <c r="DA284" i="3"/>
  <c r="BE284" i="3"/>
  <c r="I284" i="3"/>
  <c r="LL283" i="3"/>
  <c r="JP283" i="3"/>
  <c r="CO286" i="3"/>
  <c r="AS286" i="3"/>
  <c r="LO285" i="3"/>
  <c r="JS285" i="3"/>
  <c r="HW285" i="3"/>
  <c r="GA285" i="3"/>
  <c r="EE285" i="3"/>
  <c r="CI285" i="3"/>
  <c r="AM285" i="3"/>
  <c r="F285" i="3"/>
  <c r="HQ284" i="3"/>
  <c r="FU284" i="3"/>
  <c r="DY284" i="3"/>
  <c r="CC284" i="3"/>
  <c r="AG284" i="3"/>
  <c r="KN283" i="3"/>
  <c r="IR283" i="3"/>
  <c r="GV283" i="3"/>
  <c r="EZ283" i="3"/>
  <c r="EQ237" i="3"/>
  <c r="CU237" i="3"/>
  <c r="AY237" i="3"/>
  <c r="F237" i="3"/>
  <c r="KB236" i="3"/>
  <c r="IF236" i="3"/>
  <c r="LI235" i="3"/>
  <c r="KK235" i="3"/>
  <c r="JM235" i="3"/>
  <c r="IO235" i="3"/>
  <c r="HQ235" i="3"/>
  <c r="GS235" i="3"/>
  <c r="FU235" i="3"/>
  <c r="EW235" i="3"/>
  <c r="DY235" i="3"/>
  <c r="DA235" i="3"/>
  <c r="CC235" i="3"/>
  <c r="BE235" i="3"/>
  <c r="LC234" i="3"/>
  <c r="DS237" i="3"/>
  <c r="BW237" i="3"/>
  <c r="AD237" i="3"/>
  <c r="KZ236" i="3"/>
  <c r="JD236" i="3"/>
  <c r="KW235" i="3"/>
  <c r="JY235" i="3"/>
  <c r="JA235" i="3"/>
  <c r="IC235" i="3"/>
  <c r="HE235" i="3"/>
  <c r="GG235" i="3"/>
  <c r="FI235" i="3"/>
  <c r="EK235" i="3"/>
  <c r="DM235" i="3"/>
  <c r="CO235" i="3"/>
  <c r="BQ235" i="3"/>
  <c r="AS235" i="3"/>
  <c r="LO234" i="3"/>
  <c r="KQ234" i="3"/>
  <c r="JS234" i="3"/>
  <c r="IU234" i="3"/>
  <c r="HW234" i="3"/>
  <c r="KZ208" i="3"/>
  <c r="JD208" i="3"/>
  <c r="HH208" i="3"/>
  <c r="FL208" i="3"/>
  <c r="DP208" i="3"/>
  <c r="BT208" i="3"/>
  <c r="KH207" i="3"/>
  <c r="IL207" i="3"/>
  <c r="GP207" i="3"/>
  <c r="ET207" i="3"/>
  <c r="CX207" i="3"/>
  <c r="BB207" i="3"/>
  <c r="I207" i="3"/>
  <c r="LL206" i="3"/>
  <c r="JP206" i="3"/>
  <c r="HT206" i="3"/>
  <c r="IR208" i="3"/>
  <c r="GV208" i="3"/>
  <c r="EZ208" i="3"/>
  <c r="DD208" i="3"/>
  <c r="BH208" i="3"/>
  <c r="HH206" i="3"/>
  <c r="KH211" i="3"/>
  <c r="IL211" i="3"/>
  <c r="GP211" i="3"/>
  <c r="ET211" i="3"/>
  <c r="DV211" i="3"/>
  <c r="CX211" i="3"/>
  <c r="BZ211" i="3"/>
  <c r="BB211" i="3"/>
  <c r="I211" i="3"/>
  <c r="LL210" i="3"/>
  <c r="JP210" i="3"/>
  <c r="HT210" i="3"/>
  <c r="FX210" i="3"/>
  <c r="EB210" i="3"/>
  <c r="CF210" i="3"/>
  <c r="KT209" i="3"/>
  <c r="IX209" i="3"/>
  <c r="HB209" i="3"/>
  <c r="FF209" i="3"/>
  <c r="DJ209" i="3"/>
  <c r="BN209" i="3"/>
  <c r="U209" i="3"/>
  <c r="KB208" i="3"/>
  <c r="IF208" i="3"/>
  <c r="GJ208" i="3"/>
  <c r="EN208" i="3"/>
  <c r="CR208" i="3"/>
  <c r="AV208" i="3"/>
  <c r="O208" i="3"/>
  <c r="KN206" i="3"/>
  <c r="IR206" i="3"/>
  <c r="GV206" i="3"/>
  <c r="KH209" i="3"/>
  <c r="IL209" i="3"/>
  <c r="GP209" i="3"/>
  <c r="ET209" i="3"/>
  <c r="CX209" i="3"/>
  <c r="BB209" i="3"/>
  <c r="I209" i="3"/>
  <c r="LL208" i="3"/>
  <c r="IX188" i="3"/>
  <c r="HB188" i="3"/>
  <c r="FF188" i="3"/>
  <c r="DV188" i="3"/>
  <c r="CX188" i="3"/>
  <c r="BZ188" i="3"/>
  <c r="BB188" i="3"/>
  <c r="AG188" i="3"/>
  <c r="I188" i="3"/>
  <c r="LC187" i="3"/>
  <c r="KE187" i="3"/>
  <c r="JG187" i="3"/>
  <c r="II187" i="3"/>
  <c r="HK187" i="3"/>
  <c r="GM187" i="3"/>
  <c r="JV188" i="3"/>
  <c r="HZ188" i="3"/>
  <c r="GD188" i="3"/>
  <c r="EH188" i="3"/>
  <c r="DJ188" i="3"/>
  <c r="CL188" i="3"/>
  <c r="BN188" i="3"/>
  <c r="AP188" i="3"/>
  <c r="U188" i="3"/>
  <c r="LO187" i="3"/>
  <c r="KQ187" i="3"/>
  <c r="JS187" i="3"/>
  <c r="IU187" i="3"/>
  <c r="HW187" i="3"/>
  <c r="GY187" i="3"/>
  <c r="LI138" i="3"/>
  <c r="JM138" i="3"/>
  <c r="O138" i="3"/>
  <c r="O139" i="3"/>
  <c r="KK138" i="3"/>
  <c r="AA138" i="3"/>
  <c r="EZ114" i="3"/>
  <c r="EN114" i="3"/>
  <c r="KH102" i="3"/>
  <c r="IL102" i="3"/>
  <c r="AD101" i="3"/>
  <c r="F101" i="3"/>
  <c r="KB100" i="3"/>
  <c r="IF100" i="3"/>
  <c r="GJ100" i="3"/>
  <c r="EN100" i="3"/>
  <c r="CR100" i="3"/>
  <c r="AV100" i="3"/>
  <c r="O100" i="3"/>
  <c r="KK99" i="3"/>
  <c r="IO99" i="3"/>
  <c r="GS99" i="3"/>
  <c r="EW99" i="3"/>
  <c r="DA99" i="3"/>
  <c r="BE99" i="3"/>
  <c r="X99" i="3"/>
  <c r="KH98" i="3"/>
  <c r="IL98" i="3"/>
  <c r="GP98" i="3"/>
  <c r="ET98" i="3"/>
  <c r="CX98" i="3"/>
  <c r="BB98" i="3"/>
  <c r="F98" i="3"/>
  <c r="LL97" i="3"/>
  <c r="FX97" i="3"/>
  <c r="LF102" i="3"/>
  <c r="JJ102" i="3"/>
  <c r="HN102" i="3"/>
  <c r="R101" i="3"/>
  <c r="LI99" i="3"/>
  <c r="JM99" i="3"/>
  <c r="HQ99" i="3"/>
  <c r="FU99" i="3"/>
  <c r="DY99" i="3"/>
  <c r="CC99" i="3"/>
  <c r="DV98" i="3"/>
  <c r="KN97" i="3"/>
  <c r="IR97" i="3"/>
  <c r="GV97" i="3"/>
  <c r="EZ97" i="3"/>
  <c r="DD97" i="3"/>
  <c r="BH97" i="3"/>
  <c r="GP102" i="3"/>
  <c r="FR102" i="3"/>
  <c r="ET102" i="3"/>
  <c r="DV102" i="3"/>
  <c r="CX102" i="3"/>
  <c r="BZ102" i="3"/>
  <c r="BB102" i="3"/>
  <c r="AG102" i="3"/>
  <c r="I102" i="3"/>
  <c r="LC101" i="3"/>
  <c r="KE101" i="3"/>
  <c r="JG101" i="3"/>
  <c r="II101" i="3"/>
  <c r="HK101" i="3"/>
  <c r="GM101" i="3"/>
  <c r="FO101" i="3"/>
  <c r="EQ101" i="3"/>
  <c r="DS101" i="3"/>
  <c r="CU101" i="3"/>
  <c r="BW101" i="3"/>
  <c r="AY101" i="3"/>
  <c r="KN100" i="3"/>
  <c r="IR100" i="3"/>
  <c r="GV100" i="3"/>
  <c r="EZ100" i="3"/>
  <c r="DD100" i="3"/>
  <c r="BH100" i="3"/>
  <c r="AA100" i="3"/>
  <c r="KW99" i="3"/>
  <c r="JA99" i="3"/>
  <c r="HE99" i="3"/>
  <c r="FI99" i="3"/>
  <c r="DM99" i="3"/>
  <c r="BQ99" i="3"/>
  <c r="KT98" i="3"/>
  <c r="IX98" i="3"/>
  <c r="HB98" i="3"/>
  <c r="FF98" i="3"/>
  <c r="DJ98" i="3"/>
  <c r="BN98" i="3"/>
  <c r="R98" i="3"/>
  <c r="KB97" i="3"/>
  <c r="IF97" i="3"/>
  <c r="GJ97" i="3"/>
  <c r="EN97" i="3"/>
  <c r="CR97" i="3"/>
  <c r="AV97" i="3"/>
  <c r="O97" i="3"/>
  <c r="KK96" i="3"/>
  <c r="IO96" i="3"/>
  <c r="AA79" i="3"/>
  <c r="KW78" i="3"/>
  <c r="JY78" i="3"/>
  <c r="JA78" i="3"/>
  <c r="IC78" i="3"/>
  <c r="HE78" i="3"/>
  <c r="GG78" i="3"/>
  <c r="FI78" i="3"/>
  <c r="EK78" i="3"/>
  <c r="DM78" i="3"/>
  <c r="CO78" i="3"/>
  <c r="BQ78" i="3"/>
  <c r="AS78" i="3"/>
  <c r="L78" i="3"/>
  <c r="LR77" i="3"/>
  <c r="JV77" i="3"/>
  <c r="HZ77" i="3"/>
  <c r="GD77" i="3"/>
  <c r="EH77" i="3"/>
  <c r="CL77" i="3"/>
  <c r="AP77" i="3"/>
  <c r="LO76" i="3"/>
  <c r="JS76" i="3"/>
  <c r="HW76" i="3"/>
  <c r="GA76" i="3"/>
  <c r="EE76" i="3"/>
  <c r="CI76" i="3"/>
  <c r="AM76" i="3"/>
  <c r="R76" i="3"/>
  <c r="KB75" i="3"/>
  <c r="IF75" i="3"/>
  <c r="GJ75" i="3"/>
  <c r="EN75" i="3"/>
  <c r="CR75" i="3"/>
  <c r="AV75" i="3"/>
  <c r="O75" i="3"/>
  <c r="KK74" i="3"/>
  <c r="IO74" i="3"/>
  <c r="GS74" i="3"/>
  <c r="EW74" i="3"/>
  <c r="DA74" i="3"/>
  <c r="BE74" i="3"/>
  <c r="X74" i="3"/>
  <c r="JP79" i="3"/>
  <c r="HT79" i="3"/>
  <c r="LF77" i="3"/>
  <c r="JJ77" i="3"/>
  <c r="HN77" i="3"/>
  <c r="FR77" i="3"/>
  <c r="DV77" i="3"/>
  <c r="BZ77" i="3"/>
  <c r="AG77" i="3"/>
  <c r="LC76" i="3"/>
  <c r="JG76" i="3"/>
  <c r="HK76" i="3"/>
  <c r="FO76" i="3"/>
  <c r="DS76" i="3"/>
  <c r="F76" i="3"/>
  <c r="LI74" i="3"/>
  <c r="JM74" i="3"/>
  <c r="HQ74" i="3"/>
  <c r="FU74" i="3"/>
  <c r="DY74" i="3"/>
  <c r="CC74" i="3"/>
  <c r="IR79" i="3"/>
  <c r="X78" i="3"/>
  <c r="KH77" i="3"/>
  <c r="IL77" i="3"/>
  <c r="GP77" i="3"/>
  <c r="ET77" i="3"/>
  <c r="CX77" i="3"/>
  <c r="BB77" i="3"/>
  <c r="I77" i="3"/>
  <c r="KE76" i="3"/>
  <c r="II76" i="3"/>
  <c r="GM76" i="3"/>
  <c r="EQ76" i="3"/>
  <c r="CU76" i="3"/>
  <c r="AY76" i="3"/>
  <c r="AD76" i="3"/>
  <c r="KN75" i="3"/>
  <c r="IR75" i="3"/>
  <c r="GV75" i="3"/>
  <c r="EZ75" i="3"/>
  <c r="DD75" i="3"/>
  <c r="BH75" i="3"/>
  <c r="AG68" i="3"/>
  <c r="LC67" i="3"/>
  <c r="JG67" i="3"/>
  <c r="HK67" i="3"/>
  <c r="FO67" i="3"/>
  <c r="DS67" i="3"/>
  <c r="BW67" i="3"/>
  <c r="AD67" i="3"/>
  <c r="KZ66" i="3"/>
  <c r="JD66" i="3"/>
  <c r="HH66" i="3"/>
  <c r="O66" i="3"/>
  <c r="AP68" i="3"/>
  <c r="LO67" i="3"/>
  <c r="JS67" i="3"/>
  <c r="HW67" i="3"/>
  <c r="GA67" i="3"/>
  <c r="EE67" i="3"/>
  <c r="CI67" i="3"/>
  <c r="AM67" i="3"/>
  <c r="LL66" i="3"/>
  <c r="JP66" i="3"/>
  <c r="DP66" i="3"/>
  <c r="CR66" i="3"/>
  <c r="BT66" i="3"/>
  <c r="AV66" i="3"/>
  <c r="JY65" i="3"/>
  <c r="JA65" i="3"/>
  <c r="IC65" i="3"/>
  <c r="HE65" i="3"/>
  <c r="GG65" i="3"/>
  <c r="FI65" i="3"/>
  <c r="KQ55" i="3"/>
  <c r="JS55" i="3"/>
  <c r="JG55" i="3"/>
  <c r="IC43" i="3"/>
  <c r="EK38" i="3"/>
  <c r="CO38" i="3"/>
  <c r="AS38" i="3"/>
  <c r="LO37" i="3"/>
  <c r="JS37" i="3"/>
  <c r="HW37" i="3"/>
  <c r="FI38" i="3"/>
  <c r="DM38" i="3"/>
  <c r="BQ38" i="3"/>
  <c r="L38" i="3"/>
  <c r="KQ37" i="3"/>
  <c r="FU38" i="3"/>
  <c r="DY38" i="3"/>
  <c r="CC38" i="3"/>
  <c r="X38" i="3"/>
  <c r="LC37" i="3"/>
  <c r="JG37" i="3"/>
  <c r="HK37" i="3"/>
  <c r="GA37" i="3"/>
  <c r="FC37" i="3"/>
  <c r="EE37" i="3"/>
  <c r="HZ31" i="3"/>
  <c r="GD31" i="3"/>
  <c r="EH31" i="3"/>
  <c r="CL31" i="3"/>
  <c r="AP31" i="3"/>
  <c r="LC30" i="3"/>
  <c r="IL31" i="3"/>
  <c r="GP31" i="3"/>
  <c r="ET31" i="3"/>
  <c r="CX31" i="3"/>
  <c r="BB31" i="3"/>
  <c r="L31" i="3"/>
  <c r="HK25" i="3"/>
  <c r="GM25" i="3"/>
  <c r="GY25" i="3"/>
  <c r="IC22" i="3"/>
  <c r="HT22" i="3"/>
  <c r="GV22" i="3"/>
  <c r="CU22" i="3"/>
  <c r="BW22" i="3"/>
  <c r="AY22" i="3"/>
  <c r="CI22" i="3"/>
  <c r="BK22" i="3"/>
  <c r="AM22" i="3"/>
  <c r="LI19" i="3"/>
  <c r="KK19" i="3"/>
  <c r="JM19" i="3"/>
  <c r="IO19" i="3"/>
  <c r="HQ19" i="3"/>
  <c r="GS19" i="3"/>
  <c r="FU19" i="3"/>
  <c r="EW19" i="3"/>
  <c r="DY19" i="3"/>
  <c r="DA19" i="3"/>
  <c r="CC19" i="3"/>
  <c r="BE19" i="3"/>
  <c r="AA19" i="3"/>
  <c r="X18" i="3"/>
  <c r="O15" i="3"/>
  <c r="LI18" i="3"/>
  <c r="KK18" i="3"/>
  <c r="JM18" i="3"/>
  <c r="IO18" i="3"/>
  <c r="HQ18" i="3"/>
  <c r="GS18" i="3"/>
  <c r="FU18" i="3"/>
  <c r="EW18" i="3"/>
  <c r="BZ17" i="3"/>
  <c r="BB17" i="3"/>
  <c r="AG17" i="3"/>
  <c r="I17" i="3"/>
  <c r="LC16" i="3"/>
  <c r="KE16" i="3"/>
  <c r="JG16" i="3"/>
  <c r="II16" i="3"/>
  <c r="HK16" i="3"/>
  <c r="GM16" i="3"/>
  <c r="FO16" i="3"/>
  <c r="EQ16" i="3"/>
  <c r="DS16" i="3"/>
  <c r="CU16" i="3"/>
  <c r="BW16" i="3"/>
  <c r="AY16" i="3"/>
  <c r="AD16" i="3"/>
  <c r="F16" i="3"/>
  <c r="KZ15" i="3"/>
  <c r="KB15" i="3"/>
  <c r="JD15" i="3"/>
  <c r="IF15" i="3"/>
  <c r="HH15" i="3"/>
  <c r="GJ15" i="3"/>
  <c r="FL15" i="3"/>
  <c r="EN15" i="3"/>
  <c r="DP15" i="3"/>
  <c r="CR15" i="3"/>
  <c r="BT15" i="3"/>
  <c r="AV15" i="3"/>
  <c r="KW14" i="3"/>
  <c r="JY14" i="3"/>
  <c r="JA14" i="3"/>
  <c r="IC14" i="3"/>
  <c r="L18" i="3"/>
  <c r="HH14" i="3"/>
  <c r="LI13" i="3"/>
  <c r="KK13" i="3"/>
  <c r="JM13" i="3"/>
  <c r="IO13" i="3"/>
  <c r="HQ13" i="3"/>
  <c r="GS13" i="3"/>
  <c r="FU13" i="3"/>
  <c r="EW13" i="3"/>
  <c r="DY13" i="3"/>
  <c r="DA13" i="3"/>
  <c r="CC13" i="3"/>
  <c r="BE13" i="3"/>
  <c r="LF12" i="3"/>
  <c r="KH12" i="3"/>
  <c r="JJ12" i="3"/>
  <c r="IL12" i="3"/>
  <c r="HN12" i="3"/>
  <c r="GP12" i="3"/>
  <c r="FR12" i="3"/>
  <c r="ET12" i="3"/>
  <c r="DV12" i="3"/>
  <c r="CX12" i="3"/>
  <c r="BZ12" i="3"/>
  <c r="BB12" i="3"/>
  <c r="AG12" i="3"/>
  <c r="GA14" i="3"/>
  <c r="FC14" i="3"/>
  <c r="EE14" i="3"/>
  <c r="DG14" i="3"/>
  <c r="CI14" i="3"/>
  <c r="BK14" i="3"/>
  <c r="AM14" i="3"/>
  <c r="O14" i="3"/>
  <c r="L13" i="3"/>
  <c r="AP12" i="3"/>
  <c r="L12" i="3"/>
  <c r="AG10" i="3"/>
  <c r="I10" i="3"/>
  <c r="LI9" i="3"/>
  <c r="KK9" i="3"/>
  <c r="JM9" i="3"/>
  <c r="IO9" i="3"/>
  <c r="HQ9" i="3"/>
  <c r="GS9" i="3"/>
  <c r="FU9" i="3"/>
  <c r="EW9" i="3"/>
  <c r="DY9" i="3"/>
  <c r="DA9" i="3"/>
  <c r="CC9" i="3"/>
  <c r="BE9" i="3"/>
  <c r="LR11" i="3"/>
  <c r="KT11" i="3"/>
  <c r="JV11" i="3"/>
  <c r="IX11" i="3"/>
  <c r="HZ11" i="3"/>
  <c r="HB11" i="3"/>
  <c r="GD11" i="3"/>
  <c r="FF11" i="3"/>
  <c r="EH11" i="3"/>
  <c r="DJ11" i="3"/>
  <c r="CL11" i="3"/>
  <c r="BN11" i="3"/>
  <c r="AP11" i="3"/>
  <c r="U11" i="3"/>
  <c r="LO10" i="3"/>
  <c r="KQ10" i="3"/>
  <c r="JS10" i="3"/>
  <c r="IU10" i="3"/>
  <c r="HW10" i="3"/>
  <c r="GY10" i="3"/>
  <c r="GA10" i="3"/>
  <c r="FC10" i="3"/>
  <c r="EE10" i="3"/>
  <c r="DG10" i="3"/>
  <c r="CI10" i="3"/>
  <c r="BK10" i="3"/>
  <c r="AM10" i="3"/>
  <c r="L9" i="3"/>
  <c r="KW9" i="3"/>
  <c r="JY9" i="3"/>
  <c r="JA9" i="3"/>
  <c r="IC9" i="3"/>
  <c r="HE9" i="3"/>
  <c r="GG9" i="3"/>
  <c r="FI9" i="3"/>
  <c r="EK9" i="3"/>
  <c r="DM9" i="3"/>
  <c r="CO9" i="3"/>
  <c r="BQ9" i="3"/>
  <c r="AS9" i="3"/>
  <c r="DI4" i="1" l="1"/>
  <c r="LS9" i="3" s="1"/>
  <c r="LU9" i="3" s="1"/>
  <c r="DJ4" i="1"/>
  <c r="LV9" i="3" s="1"/>
  <c r="DK4" i="1"/>
  <c r="LW9" i="3" s="1"/>
  <c r="DP4" i="1"/>
  <c r="DS4" i="1"/>
  <c r="DI5" i="1"/>
  <c r="LS10" i="3" s="1"/>
  <c r="DJ5" i="1"/>
  <c r="LV10" i="3" s="1"/>
  <c r="DK5" i="1"/>
  <c r="LW10" i="3" s="1"/>
  <c r="DP5" i="1"/>
  <c r="DS5" i="1"/>
  <c r="DI6" i="1"/>
  <c r="LS11" i="3" s="1"/>
  <c r="DJ6" i="1"/>
  <c r="LV11" i="3" s="1"/>
  <c r="DK6" i="1"/>
  <c r="LW11" i="3" s="1"/>
  <c r="DP6" i="1"/>
  <c r="DS6" i="1"/>
  <c r="DI7" i="1"/>
  <c r="LS12" i="3" s="1"/>
  <c r="DJ7" i="1"/>
  <c r="LV12" i="3" s="1"/>
  <c r="DK7" i="1"/>
  <c r="LW12" i="3" s="1"/>
  <c r="DP7" i="1"/>
  <c r="DS7" i="1"/>
  <c r="DI8" i="1"/>
  <c r="LS13" i="3" s="1"/>
  <c r="DJ8" i="1"/>
  <c r="LV13" i="3" s="1"/>
  <c r="DK8" i="1"/>
  <c r="LW13" i="3" s="1"/>
  <c r="DP8" i="1"/>
  <c r="DS8" i="1"/>
  <c r="DI9" i="1"/>
  <c r="LS14" i="3" s="1"/>
  <c r="DJ9" i="1"/>
  <c r="LV14" i="3" s="1"/>
  <c r="DK9" i="1"/>
  <c r="LW14" i="3" s="1"/>
  <c r="DP9" i="1"/>
  <c r="DS9" i="1"/>
  <c r="DI10" i="1"/>
  <c r="LS15" i="3" s="1"/>
  <c r="DJ10" i="1"/>
  <c r="LV15" i="3" s="1"/>
  <c r="DK10" i="1"/>
  <c r="LW15" i="3" s="1"/>
  <c r="DP10" i="1"/>
  <c r="DS10" i="1"/>
  <c r="DI11" i="1"/>
  <c r="LS16" i="3" s="1"/>
  <c r="DJ11" i="1"/>
  <c r="LV16" i="3" s="1"/>
  <c r="DK11" i="1"/>
  <c r="LW16" i="3" s="1"/>
  <c r="DP11" i="1"/>
  <c r="DS11" i="1"/>
  <c r="DI12" i="1"/>
  <c r="LS17" i="3" s="1"/>
  <c r="DJ12" i="1"/>
  <c r="LV17" i="3" s="1"/>
  <c r="DK12" i="1"/>
  <c r="LW17" i="3" s="1"/>
  <c r="DP12" i="1"/>
  <c r="DS12" i="1"/>
  <c r="DI13" i="1"/>
  <c r="LS18" i="3" s="1"/>
  <c r="DJ13" i="1"/>
  <c r="LV18" i="3" s="1"/>
  <c r="DK13" i="1"/>
  <c r="LW18" i="3" s="1"/>
  <c r="DP13" i="1"/>
  <c r="DS13" i="1"/>
  <c r="DI14" i="1"/>
  <c r="LS19" i="3" s="1"/>
  <c r="DJ14" i="1"/>
  <c r="LV19" i="3" s="1"/>
  <c r="DK14" i="1"/>
  <c r="LW19" i="3" s="1"/>
  <c r="DP14" i="1"/>
  <c r="DS14" i="1"/>
  <c r="DI15" i="1"/>
  <c r="LS20" i="3" s="1"/>
  <c r="DJ15" i="1"/>
  <c r="LV20" i="3" s="1"/>
  <c r="DK15" i="1"/>
  <c r="LW20" i="3" s="1"/>
  <c r="DP15" i="1"/>
  <c r="DS15" i="1"/>
  <c r="DI16" i="1"/>
  <c r="LS21" i="3" s="1"/>
  <c r="DJ16" i="1"/>
  <c r="LV21" i="3" s="1"/>
  <c r="DK16" i="1"/>
  <c r="LW21" i="3" s="1"/>
  <c r="DP16" i="1"/>
  <c r="DS16" i="1"/>
  <c r="DI17" i="1"/>
  <c r="LS22" i="3" s="1"/>
  <c r="DJ17" i="1"/>
  <c r="LV22" i="3" s="1"/>
  <c r="DK17" i="1"/>
  <c r="LW22" i="3" s="1"/>
  <c r="DP17" i="1"/>
  <c r="DS17" i="1"/>
  <c r="DI18" i="1"/>
  <c r="LS23" i="3" s="1"/>
  <c r="DJ18" i="1"/>
  <c r="LV23" i="3" s="1"/>
  <c r="DK18" i="1"/>
  <c r="LW23" i="3" s="1"/>
  <c r="DP18" i="1"/>
  <c r="DS18" i="1"/>
  <c r="DI19" i="1"/>
  <c r="LS24" i="3" s="1"/>
  <c r="DJ19" i="1"/>
  <c r="LV24" i="3" s="1"/>
  <c r="DK19" i="1"/>
  <c r="LW24" i="3" s="1"/>
  <c r="DP19" i="1"/>
  <c r="DS19" i="1"/>
  <c r="DI20" i="1"/>
  <c r="LS25" i="3" s="1"/>
  <c r="DJ20" i="1"/>
  <c r="LV25" i="3" s="1"/>
  <c r="DK20" i="1"/>
  <c r="LW25" i="3" s="1"/>
  <c r="DP20" i="1"/>
  <c r="DS20" i="1"/>
  <c r="DI21" i="1"/>
  <c r="LS26" i="3" s="1"/>
  <c r="DJ21" i="1"/>
  <c r="LV26" i="3" s="1"/>
  <c r="DK21" i="1"/>
  <c r="LW26" i="3" s="1"/>
  <c r="DP21" i="1"/>
  <c r="DS21" i="1"/>
  <c r="DI22" i="1"/>
  <c r="LS27" i="3" s="1"/>
  <c r="DJ22" i="1"/>
  <c r="LV27" i="3" s="1"/>
  <c r="DK22" i="1"/>
  <c r="LW27" i="3" s="1"/>
  <c r="DP22" i="1"/>
  <c r="DS22" i="1"/>
  <c r="DI23" i="1"/>
  <c r="LS28" i="3" s="1"/>
  <c r="DJ23" i="1"/>
  <c r="LV28" i="3" s="1"/>
  <c r="DK23" i="1"/>
  <c r="LW28" i="3" s="1"/>
  <c r="DP23" i="1"/>
  <c r="DS23" i="1"/>
  <c r="DI24" i="1"/>
  <c r="LS29" i="3" s="1"/>
  <c r="DJ24" i="1"/>
  <c r="LV29" i="3" s="1"/>
  <c r="DK24" i="1"/>
  <c r="LW29" i="3" s="1"/>
  <c r="DP24" i="1"/>
  <c r="DS24" i="1"/>
  <c r="DI25" i="1"/>
  <c r="LS30" i="3" s="1"/>
  <c r="DJ25" i="1"/>
  <c r="LV30" i="3" s="1"/>
  <c r="DK25" i="1"/>
  <c r="LW30" i="3" s="1"/>
  <c r="DP25" i="1"/>
  <c r="DS25" i="1"/>
  <c r="DI26" i="1"/>
  <c r="LS31" i="3" s="1"/>
  <c r="DJ26" i="1"/>
  <c r="LV31" i="3" s="1"/>
  <c r="DK26" i="1"/>
  <c r="LW31" i="3" s="1"/>
  <c r="DP26" i="1"/>
  <c r="DS26" i="1"/>
  <c r="DI27" i="1"/>
  <c r="LS32" i="3" s="1"/>
  <c r="DJ27" i="1"/>
  <c r="LV32" i="3" s="1"/>
  <c r="DK27" i="1"/>
  <c r="LW32" i="3" s="1"/>
  <c r="DP27" i="1"/>
  <c r="DS27" i="1"/>
  <c r="DI28" i="1"/>
  <c r="LS33" i="3" s="1"/>
  <c r="DJ28" i="1"/>
  <c r="LV33" i="3" s="1"/>
  <c r="DK28" i="1"/>
  <c r="LW33" i="3" s="1"/>
  <c r="DP28" i="1"/>
  <c r="DS28" i="1"/>
  <c r="DI29" i="1"/>
  <c r="LS34" i="3" s="1"/>
  <c r="DJ29" i="1"/>
  <c r="LV34" i="3" s="1"/>
  <c r="DK29" i="1"/>
  <c r="LW34" i="3" s="1"/>
  <c r="DP29" i="1"/>
  <c r="DS29" i="1"/>
  <c r="DI30" i="1"/>
  <c r="LS35" i="3" s="1"/>
  <c r="DJ30" i="1"/>
  <c r="LV35" i="3" s="1"/>
  <c r="DK30" i="1"/>
  <c r="LW35" i="3" s="1"/>
  <c r="DP30" i="1"/>
  <c r="DS30" i="1"/>
  <c r="DI31" i="1"/>
  <c r="LS36" i="3" s="1"/>
  <c r="DJ31" i="1"/>
  <c r="LV36" i="3" s="1"/>
  <c r="DK31" i="1"/>
  <c r="LW36" i="3" s="1"/>
  <c r="DP31" i="1"/>
  <c r="DS31" i="1"/>
  <c r="DI32" i="1"/>
  <c r="LS37" i="3" s="1"/>
  <c r="DJ32" i="1"/>
  <c r="LV37" i="3" s="1"/>
  <c r="DK32" i="1"/>
  <c r="LW37" i="3" s="1"/>
  <c r="DP32" i="1"/>
  <c r="DS32" i="1"/>
  <c r="DI33" i="1"/>
  <c r="LS38" i="3" s="1"/>
  <c r="DJ33" i="1"/>
  <c r="LV38" i="3" s="1"/>
  <c r="DK33" i="1"/>
  <c r="LW38" i="3" s="1"/>
  <c r="DP33" i="1"/>
  <c r="DS33" i="1"/>
  <c r="DI34" i="1"/>
  <c r="LS39" i="3" s="1"/>
  <c r="DJ34" i="1"/>
  <c r="LV39" i="3" s="1"/>
  <c r="DK34" i="1"/>
  <c r="LW39" i="3" s="1"/>
  <c r="DP34" i="1"/>
  <c r="DS34" i="1"/>
  <c r="DI35" i="1"/>
  <c r="LS40" i="3" s="1"/>
  <c r="DJ35" i="1"/>
  <c r="LV40" i="3" s="1"/>
  <c r="DK35" i="1"/>
  <c r="LW40" i="3" s="1"/>
  <c r="DP35" i="1"/>
  <c r="DS35" i="1"/>
  <c r="DI36" i="1"/>
  <c r="LS41" i="3" s="1"/>
  <c r="DJ36" i="1"/>
  <c r="LV41" i="3" s="1"/>
  <c r="DK36" i="1"/>
  <c r="LW41" i="3" s="1"/>
  <c r="DP36" i="1"/>
  <c r="DS36" i="1"/>
  <c r="DI37" i="1"/>
  <c r="LS42" i="3" s="1"/>
  <c r="DJ37" i="1"/>
  <c r="LV42" i="3" s="1"/>
  <c r="DK37" i="1"/>
  <c r="LW42" i="3" s="1"/>
  <c r="DP37" i="1"/>
  <c r="DS37" i="1"/>
  <c r="DI38" i="1"/>
  <c r="LS43" i="3" s="1"/>
  <c r="DJ38" i="1"/>
  <c r="LV43" i="3" s="1"/>
  <c r="DK38" i="1"/>
  <c r="LW43" i="3" s="1"/>
  <c r="DP38" i="1"/>
  <c r="DS38" i="1"/>
  <c r="DI39" i="1"/>
  <c r="LS44" i="3" s="1"/>
  <c r="DJ39" i="1"/>
  <c r="LV44" i="3" s="1"/>
  <c r="DK39" i="1"/>
  <c r="LW44" i="3" s="1"/>
  <c r="DP39" i="1"/>
  <c r="DS39" i="1"/>
  <c r="DI40" i="1"/>
  <c r="LS45" i="3" s="1"/>
  <c r="DJ40" i="1"/>
  <c r="LV45" i="3" s="1"/>
  <c r="DK40" i="1"/>
  <c r="LW45" i="3" s="1"/>
  <c r="DP40" i="1"/>
  <c r="DS40" i="1"/>
  <c r="DI41" i="1"/>
  <c r="LS46" i="3" s="1"/>
  <c r="DJ41" i="1"/>
  <c r="LV46" i="3" s="1"/>
  <c r="DK41" i="1"/>
  <c r="LW46" i="3" s="1"/>
  <c r="DP41" i="1"/>
  <c r="DS41" i="1"/>
  <c r="DI42" i="1"/>
  <c r="LS47" i="3" s="1"/>
  <c r="DJ42" i="1"/>
  <c r="LV47" i="3" s="1"/>
  <c r="DK42" i="1"/>
  <c r="LW47" i="3" s="1"/>
  <c r="DP42" i="1"/>
  <c r="DS42" i="1"/>
  <c r="DI43" i="1"/>
  <c r="LS48" i="3" s="1"/>
  <c r="DJ43" i="1"/>
  <c r="LV48" i="3" s="1"/>
  <c r="DK43" i="1"/>
  <c r="LW48" i="3" s="1"/>
  <c r="DP43" i="1"/>
  <c r="DS43" i="1"/>
  <c r="DI44" i="1"/>
  <c r="LS49" i="3" s="1"/>
  <c r="DJ44" i="1"/>
  <c r="LV49" i="3" s="1"/>
  <c r="DK44" i="1"/>
  <c r="LW49" i="3" s="1"/>
  <c r="DP44" i="1"/>
  <c r="DS44" i="1"/>
  <c r="DI45" i="1"/>
  <c r="LS50" i="3" s="1"/>
  <c r="DJ45" i="1"/>
  <c r="LV50" i="3" s="1"/>
  <c r="DK45" i="1"/>
  <c r="LW50" i="3" s="1"/>
  <c r="DP45" i="1"/>
  <c r="DS45" i="1"/>
  <c r="DI46" i="1"/>
  <c r="LS51" i="3" s="1"/>
  <c r="DJ46" i="1"/>
  <c r="LV51" i="3" s="1"/>
  <c r="DK46" i="1"/>
  <c r="LW51" i="3" s="1"/>
  <c r="DP46" i="1"/>
  <c r="DS46" i="1"/>
  <c r="DI47" i="1"/>
  <c r="LS52" i="3" s="1"/>
  <c r="DJ47" i="1"/>
  <c r="LV52" i="3" s="1"/>
  <c r="DK47" i="1"/>
  <c r="LW52" i="3" s="1"/>
  <c r="DP47" i="1"/>
  <c r="DS47" i="1"/>
  <c r="DI48" i="1"/>
  <c r="LS53" i="3" s="1"/>
  <c r="DJ48" i="1"/>
  <c r="LV53" i="3" s="1"/>
  <c r="DK48" i="1"/>
  <c r="LW53" i="3" s="1"/>
  <c r="DP48" i="1"/>
  <c r="DS48" i="1"/>
  <c r="DI49" i="1"/>
  <c r="LS54" i="3" s="1"/>
  <c r="DJ49" i="1"/>
  <c r="LV54" i="3" s="1"/>
  <c r="DK49" i="1"/>
  <c r="LW54" i="3" s="1"/>
  <c r="DP49" i="1"/>
  <c r="DS49" i="1"/>
  <c r="DI50" i="1"/>
  <c r="LS55" i="3" s="1"/>
  <c r="DJ50" i="1"/>
  <c r="LV55" i="3" s="1"/>
  <c r="DK50" i="1"/>
  <c r="LW55" i="3" s="1"/>
  <c r="DP50" i="1"/>
  <c r="DS50" i="1"/>
  <c r="DI51" i="1"/>
  <c r="LS56" i="3" s="1"/>
  <c r="DJ51" i="1"/>
  <c r="LV56" i="3" s="1"/>
  <c r="DK51" i="1"/>
  <c r="LW56" i="3" s="1"/>
  <c r="DN51" i="1"/>
  <c r="DP51" i="1"/>
  <c r="DS51" i="1"/>
  <c r="DI52" i="1"/>
  <c r="LS57" i="3" s="1"/>
  <c r="DJ52" i="1"/>
  <c r="LV57" i="3" s="1"/>
  <c r="DK52" i="1"/>
  <c r="LW57" i="3" s="1"/>
  <c r="DP52" i="1"/>
  <c r="DS52" i="1"/>
  <c r="DI53" i="1"/>
  <c r="LS58" i="3" s="1"/>
  <c r="DJ53" i="1"/>
  <c r="LV58" i="3" s="1"/>
  <c r="DK53" i="1"/>
  <c r="LW58" i="3" s="1"/>
  <c r="DP53" i="1"/>
  <c r="DS53" i="1"/>
  <c r="DI54" i="1"/>
  <c r="LS59" i="3" s="1"/>
  <c r="DJ54" i="1"/>
  <c r="LV59" i="3" s="1"/>
  <c r="DK54" i="1"/>
  <c r="LW59" i="3" s="1"/>
  <c r="DP54" i="1"/>
  <c r="DS54" i="1"/>
  <c r="DI55" i="1"/>
  <c r="LS60" i="3" s="1"/>
  <c r="DJ55" i="1"/>
  <c r="LV60" i="3" s="1"/>
  <c r="DK55" i="1"/>
  <c r="LW60" i="3" s="1"/>
  <c r="DP55" i="1"/>
  <c r="DS55" i="1"/>
  <c r="DI56" i="1"/>
  <c r="LS61" i="3" s="1"/>
  <c r="DJ56" i="1"/>
  <c r="LV61" i="3" s="1"/>
  <c r="DK56" i="1"/>
  <c r="LW61" i="3" s="1"/>
  <c r="DP56" i="1"/>
  <c r="DS56" i="1"/>
  <c r="DI57" i="1"/>
  <c r="LS62" i="3" s="1"/>
  <c r="DJ57" i="1"/>
  <c r="LV62" i="3" s="1"/>
  <c r="DK57" i="1"/>
  <c r="LW62" i="3" s="1"/>
  <c r="DP57" i="1"/>
  <c r="DS57" i="1"/>
  <c r="DI58" i="1"/>
  <c r="LS63" i="3" s="1"/>
  <c r="DJ58" i="1"/>
  <c r="LV63" i="3" s="1"/>
  <c r="DK58" i="1"/>
  <c r="LW63" i="3" s="1"/>
  <c r="DP58" i="1"/>
  <c r="DS58" i="1"/>
  <c r="DI59" i="1"/>
  <c r="LS64" i="3" s="1"/>
  <c r="DJ59" i="1"/>
  <c r="LV64" i="3" s="1"/>
  <c r="DK59" i="1"/>
  <c r="LW64" i="3" s="1"/>
  <c r="DP59" i="1"/>
  <c r="DS59" i="1"/>
  <c r="DI60" i="1"/>
  <c r="LS65" i="3" s="1"/>
  <c r="DJ60" i="1"/>
  <c r="LV65" i="3" s="1"/>
  <c r="DK60" i="1"/>
  <c r="LW65" i="3" s="1"/>
  <c r="DP60" i="1"/>
  <c r="DS60" i="1"/>
  <c r="DI61" i="1"/>
  <c r="LS66" i="3" s="1"/>
  <c r="DJ61" i="1"/>
  <c r="LV66" i="3" s="1"/>
  <c r="DK61" i="1"/>
  <c r="LW66" i="3" s="1"/>
  <c r="DP61" i="1"/>
  <c r="DS61" i="1"/>
  <c r="DI62" i="1"/>
  <c r="LS67" i="3" s="1"/>
  <c r="DJ62" i="1"/>
  <c r="LV67" i="3" s="1"/>
  <c r="DK62" i="1"/>
  <c r="LW67" i="3" s="1"/>
  <c r="DP62" i="1"/>
  <c r="DS62" i="1"/>
  <c r="DI63" i="1"/>
  <c r="LS68" i="3" s="1"/>
  <c r="DJ63" i="1"/>
  <c r="LV68" i="3" s="1"/>
  <c r="DK63" i="1"/>
  <c r="LW68" i="3" s="1"/>
  <c r="DP63" i="1"/>
  <c r="DS63" i="1"/>
  <c r="DI64" i="1"/>
  <c r="LS69" i="3" s="1"/>
  <c r="DJ64" i="1"/>
  <c r="LV69" i="3" s="1"/>
  <c r="DK64" i="1"/>
  <c r="LW69" i="3" s="1"/>
  <c r="DP64" i="1"/>
  <c r="DS64" i="1"/>
  <c r="DI65" i="1"/>
  <c r="LS70" i="3" s="1"/>
  <c r="DJ65" i="1"/>
  <c r="LV70" i="3" s="1"/>
  <c r="DK65" i="1"/>
  <c r="LW70" i="3" s="1"/>
  <c r="DP65" i="1"/>
  <c r="DS65" i="1"/>
  <c r="DI66" i="1"/>
  <c r="LS71" i="3" s="1"/>
  <c r="DJ66" i="1"/>
  <c r="LV71" i="3" s="1"/>
  <c r="DK66" i="1"/>
  <c r="LW71" i="3" s="1"/>
  <c r="DP66" i="1"/>
  <c r="DS66" i="1"/>
  <c r="DI67" i="1"/>
  <c r="LS72" i="3" s="1"/>
  <c r="DJ67" i="1"/>
  <c r="LV72" i="3" s="1"/>
  <c r="DK67" i="1"/>
  <c r="LW72" i="3" s="1"/>
  <c r="DP67" i="1"/>
  <c r="DS67" i="1"/>
  <c r="DI68" i="1"/>
  <c r="LS73" i="3" s="1"/>
  <c r="DJ68" i="1"/>
  <c r="LV73" i="3" s="1"/>
  <c r="DK68" i="1"/>
  <c r="LW73" i="3" s="1"/>
  <c r="DP68" i="1"/>
  <c r="DS68" i="1"/>
  <c r="DI69" i="1"/>
  <c r="LS74" i="3" s="1"/>
  <c r="DJ69" i="1"/>
  <c r="LV74" i="3" s="1"/>
  <c r="DK69" i="1"/>
  <c r="LW74" i="3" s="1"/>
  <c r="DP69" i="1"/>
  <c r="DS69" i="1"/>
  <c r="DI70" i="1"/>
  <c r="LS75" i="3" s="1"/>
  <c r="DJ70" i="1"/>
  <c r="LV75" i="3" s="1"/>
  <c r="DK70" i="1"/>
  <c r="LW75" i="3" s="1"/>
  <c r="DP70" i="1"/>
  <c r="DS70" i="1"/>
  <c r="DI71" i="1"/>
  <c r="LS76" i="3" s="1"/>
  <c r="DJ71" i="1"/>
  <c r="LV76" i="3" s="1"/>
  <c r="DK71" i="1"/>
  <c r="LW76" i="3" s="1"/>
  <c r="DP71" i="1"/>
  <c r="DS71" i="1"/>
  <c r="DI72" i="1"/>
  <c r="LS77" i="3" s="1"/>
  <c r="DJ72" i="1"/>
  <c r="LV77" i="3" s="1"/>
  <c r="DK72" i="1"/>
  <c r="LW77" i="3" s="1"/>
  <c r="DP72" i="1"/>
  <c r="DS72" i="1"/>
  <c r="DI73" i="1"/>
  <c r="LS78" i="3" s="1"/>
  <c r="DJ73" i="1"/>
  <c r="LV78" i="3" s="1"/>
  <c r="DK73" i="1"/>
  <c r="LW78" i="3" s="1"/>
  <c r="DP73" i="1"/>
  <c r="DS73" i="1"/>
  <c r="DI74" i="1"/>
  <c r="LS79" i="3" s="1"/>
  <c r="DJ74" i="1"/>
  <c r="LV79" i="3" s="1"/>
  <c r="DK74" i="1"/>
  <c r="LW79" i="3" s="1"/>
  <c r="DP74" i="1"/>
  <c r="DS74" i="1"/>
  <c r="DI75" i="1"/>
  <c r="LS80" i="3" s="1"/>
  <c r="DJ75" i="1"/>
  <c r="LV80" i="3" s="1"/>
  <c r="DK75" i="1"/>
  <c r="LW80" i="3" s="1"/>
  <c r="DP75" i="1"/>
  <c r="DS75" i="1"/>
  <c r="DI76" i="1"/>
  <c r="LS81" i="3" s="1"/>
  <c r="DJ76" i="1"/>
  <c r="LV81" i="3" s="1"/>
  <c r="DK76" i="1"/>
  <c r="LW81" i="3" s="1"/>
  <c r="DP76" i="1"/>
  <c r="DS76" i="1"/>
  <c r="DI77" i="1"/>
  <c r="LS82" i="3" s="1"/>
  <c r="DJ77" i="1"/>
  <c r="LV82" i="3" s="1"/>
  <c r="DK77" i="1"/>
  <c r="LW82" i="3" s="1"/>
  <c r="DP77" i="1"/>
  <c r="DS77" i="1"/>
  <c r="DI78" i="1"/>
  <c r="LS83" i="3" s="1"/>
  <c r="DJ78" i="1"/>
  <c r="LV83" i="3" s="1"/>
  <c r="DK78" i="1"/>
  <c r="LW83" i="3" s="1"/>
  <c r="DP78" i="1"/>
  <c r="DS78" i="1"/>
  <c r="DI79" i="1"/>
  <c r="LS84" i="3" s="1"/>
  <c r="DJ79" i="1"/>
  <c r="LV84" i="3" s="1"/>
  <c r="DK79" i="1"/>
  <c r="LW84" i="3" s="1"/>
  <c r="DP79" i="1"/>
  <c r="DS79" i="1"/>
  <c r="DI80" i="1"/>
  <c r="LS85" i="3" s="1"/>
  <c r="DJ80" i="1"/>
  <c r="LV85" i="3" s="1"/>
  <c r="DK80" i="1"/>
  <c r="LW85" i="3" s="1"/>
  <c r="DP80" i="1"/>
  <c r="DS80" i="1"/>
  <c r="DI81" i="1"/>
  <c r="LS86" i="3" s="1"/>
  <c r="DJ81" i="1"/>
  <c r="LV86" i="3" s="1"/>
  <c r="DK81" i="1"/>
  <c r="LW86" i="3" s="1"/>
  <c r="DP81" i="1"/>
  <c r="DS81" i="1"/>
  <c r="DI82" i="1"/>
  <c r="LS87" i="3" s="1"/>
  <c r="DJ82" i="1"/>
  <c r="LV87" i="3" s="1"/>
  <c r="DK82" i="1"/>
  <c r="LW87" i="3" s="1"/>
  <c r="DP82" i="1"/>
  <c r="DS82" i="1"/>
  <c r="DI83" i="1"/>
  <c r="LS88" i="3" s="1"/>
  <c r="DJ83" i="1"/>
  <c r="LV88" i="3" s="1"/>
  <c r="DK83" i="1"/>
  <c r="LW88" i="3" s="1"/>
  <c r="DP83" i="1"/>
  <c r="DS83" i="1"/>
  <c r="DI84" i="1"/>
  <c r="LS89" i="3" s="1"/>
  <c r="DJ84" i="1"/>
  <c r="LV89" i="3" s="1"/>
  <c r="DK84" i="1"/>
  <c r="LW89" i="3" s="1"/>
  <c r="DP84" i="1"/>
  <c r="DS84" i="1"/>
  <c r="DI85" i="1"/>
  <c r="LS90" i="3" s="1"/>
  <c r="DJ85" i="1"/>
  <c r="LV90" i="3" s="1"/>
  <c r="DK85" i="1"/>
  <c r="LW90" i="3" s="1"/>
  <c r="DP85" i="1"/>
  <c r="DS85" i="1"/>
  <c r="DI86" i="1"/>
  <c r="LS91" i="3" s="1"/>
  <c r="DJ86" i="1"/>
  <c r="LV91" i="3" s="1"/>
  <c r="DK86" i="1"/>
  <c r="LW91" i="3" s="1"/>
  <c r="DP86" i="1"/>
  <c r="DS86" i="1"/>
  <c r="DI87" i="1"/>
  <c r="LS92" i="3" s="1"/>
  <c r="DJ87" i="1"/>
  <c r="LV92" i="3" s="1"/>
  <c r="DK87" i="1"/>
  <c r="LW92" i="3" s="1"/>
  <c r="DP87" i="1"/>
  <c r="DS87" i="1"/>
  <c r="DI88" i="1"/>
  <c r="LS93" i="3" s="1"/>
  <c r="DJ88" i="1"/>
  <c r="LV93" i="3" s="1"/>
  <c r="DK88" i="1"/>
  <c r="LW93" i="3" s="1"/>
  <c r="DP88" i="1"/>
  <c r="DS88" i="1"/>
  <c r="DI89" i="1"/>
  <c r="LS94" i="3" s="1"/>
  <c r="DJ89" i="1"/>
  <c r="LV94" i="3" s="1"/>
  <c r="DK89" i="1"/>
  <c r="LW94" i="3" s="1"/>
  <c r="DP89" i="1"/>
  <c r="DS89" i="1"/>
  <c r="DI90" i="1"/>
  <c r="LS95" i="3" s="1"/>
  <c r="DJ90" i="1"/>
  <c r="LV95" i="3" s="1"/>
  <c r="DK90" i="1"/>
  <c r="LW95" i="3" s="1"/>
  <c r="DP90" i="1"/>
  <c r="DS90" i="1"/>
  <c r="DI91" i="1"/>
  <c r="LS96" i="3" s="1"/>
  <c r="DJ91" i="1"/>
  <c r="LV96" i="3" s="1"/>
  <c r="DK91" i="1"/>
  <c r="LW96" i="3" s="1"/>
  <c r="DP91" i="1"/>
  <c r="DS91" i="1"/>
  <c r="DI92" i="1"/>
  <c r="LS97" i="3" s="1"/>
  <c r="DJ92" i="1"/>
  <c r="LV97" i="3" s="1"/>
  <c r="DK92" i="1"/>
  <c r="LW97" i="3" s="1"/>
  <c r="DP92" i="1"/>
  <c r="DS92" i="1"/>
  <c r="DI93" i="1"/>
  <c r="LS98" i="3" s="1"/>
  <c r="DJ93" i="1"/>
  <c r="LV98" i="3" s="1"/>
  <c r="DK93" i="1"/>
  <c r="LW98" i="3" s="1"/>
  <c r="DP93" i="1"/>
  <c r="DS93" i="1"/>
  <c r="DI94" i="1"/>
  <c r="LS99" i="3" s="1"/>
  <c r="DJ94" i="1"/>
  <c r="LV99" i="3" s="1"/>
  <c r="DK94" i="1"/>
  <c r="LW99" i="3" s="1"/>
  <c r="DP94" i="1"/>
  <c r="DS94" i="1"/>
  <c r="DI95" i="1"/>
  <c r="LS100" i="3" s="1"/>
  <c r="DJ95" i="1"/>
  <c r="LV100" i="3" s="1"/>
  <c r="DK95" i="1"/>
  <c r="LW100" i="3" s="1"/>
  <c r="DP95" i="1"/>
  <c r="DS95" i="1"/>
  <c r="DI96" i="1"/>
  <c r="LS101" i="3" s="1"/>
  <c r="DJ96" i="1"/>
  <c r="LV101" i="3" s="1"/>
  <c r="DK96" i="1"/>
  <c r="LW101" i="3" s="1"/>
  <c r="DP96" i="1"/>
  <c r="DS96" i="1"/>
  <c r="DI97" i="1"/>
  <c r="LS102" i="3" s="1"/>
  <c r="DJ97" i="1"/>
  <c r="LV102" i="3" s="1"/>
  <c r="DK97" i="1"/>
  <c r="LW102" i="3" s="1"/>
  <c r="DP97" i="1"/>
  <c r="DS97" i="1"/>
  <c r="DI98" i="1"/>
  <c r="LS103" i="3" s="1"/>
  <c r="DJ98" i="1"/>
  <c r="LV103" i="3" s="1"/>
  <c r="DK98" i="1"/>
  <c r="LW103" i="3" s="1"/>
  <c r="DP98" i="1"/>
  <c r="DS98" i="1"/>
  <c r="DI99" i="1"/>
  <c r="LS104" i="3" s="1"/>
  <c r="DJ99" i="1"/>
  <c r="LV104" i="3" s="1"/>
  <c r="DK99" i="1"/>
  <c r="LW104" i="3" s="1"/>
  <c r="DP99" i="1"/>
  <c r="DS99" i="1"/>
  <c r="DI100" i="1"/>
  <c r="LS105" i="3" s="1"/>
  <c r="DJ100" i="1"/>
  <c r="LV105" i="3" s="1"/>
  <c r="DK100" i="1"/>
  <c r="LW105" i="3" s="1"/>
  <c r="DP100" i="1"/>
  <c r="DS100" i="1"/>
  <c r="DI101" i="1"/>
  <c r="LS106" i="3" s="1"/>
  <c r="DJ101" i="1"/>
  <c r="LV106" i="3" s="1"/>
  <c r="DK101" i="1"/>
  <c r="LW106" i="3" s="1"/>
  <c r="DP101" i="1"/>
  <c r="DS101" i="1"/>
  <c r="DI102" i="1"/>
  <c r="LS107" i="3" s="1"/>
  <c r="DJ102" i="1"/>
  <c r="LV107" i="3" s="1"/>
  <c r="DK102" i="1"/>
  <c r="LW107" i="3" s="1"/>
  <c r="DP102" i="1"/>
  <c r="DS102" i="1"/>
  <c r="DI103" i="1"/>
  <c r="LS108" i="3" s="1"/>
  <c r="DJ103" i="1"/>
  <c r="LV108" i="3" s="1"/>
  <c r="DK103" i="1"/>
  <c r="LW108" i="3" s="1"/>
  <c r="DP103" i="1"/>
  <c r="DS103" i="1"/>
  <c r="DI104" i="1"/>
  <c r="LS109" i="3" s="1"/>
  <c r="DJ104" i="1"/>
  <c r="LV109" i="3" s="1"/>
  <c r="DK104" i="1"/>
  <c r="LW109" i="3" s="1"/>
  <c r="DP104" i="1"/>
  <c r="DS104" i="1"/>
  <c r="DI105" i="1"/>
  <c r="LS110" i="3" s="1"/>
  <c r="DJ105" i="1"/>
  <c r="LV110" i="3" s="1"/>
  <c r="DK105" i="1"/>
  <c r="LW110" i="3" s="1"/>
  <c r="DP105" i="1"/>
  <c r="DS105" i="1"/>
  <c r="DI106" i="1"/>
  <c r="LS111" i="3" s="1"/>
  <c r="DJ106" i="1"/>
  <c r="LV111" i="3" s="1"/>
  <c r="DK106" i="1"/>
  <c r="LW111" i="3" s="1"/>
  <c r="DP106" i="1"/>
  <c r="DS106" i="1"/>
  <c r="DI107" i="1"/>
  <c r="LS112" i="3" s="1"/>
  <c r="DJ107" i="1"/>
  <c r="LV112" i="3" s="1"/>
  <c r="DK107" i="1"/>
  <c r="LW112" i="3" s="1"/>
  <c r="DP107" i="1"/>
  <c r="DS107" i="1"/>
  <c r="DI108" i="1"/>
  <c r="LS113" i="3" s="1"/>
  <c r="DJ108" i="1"/>
  <c r="LV113" i="3" s="1"/>
  <c r="DK108" i="1"/>
  <c r="LW113" i="3" s="1"/>
  <c r="DN108" i="1"/>
  <c r="DP108" i="1"/>
  <c r="DS108" i="1"/>
  <c r="DI109" i="1"/>
  <c r="LS114" i="3" s="1"/>
  <c r="DJ109" i="1"/>
  <c r="LV114" i="3" s="1"/>
  <c r="DK109" i="1"/>
  <c r="LW114" i="3" s="1"/>
  <c r="DP109" i="1"/>
  <c r="DS109" i="1"/>
  <c r="DI110" i="1"/>
  <c r="LS115" i="3" s="1"/>
  <c r="DJ110" i="1"/>
  <c r="LV115" i="3" s="1"/>
  <c r="DK110" i="1"/>
  <c r="LW115" i="3" s="1"/>
  <c r="DP110" i="1"/>
  <c r="DS110" i="1"/>
  <c r="DI111" i="1"/>
  <c r="LS116" i="3" s="1"/>
  <c r="DJ111" i="1"/>
  <c r="LV116" i="3" s="1"/>
  <c r="DK111" i="1"/>
  <c r="LW116" i="3" s="1"/>
  <c r="DP111" i="1"/>
  <c r="DS111" i="1"/>
  <c r="DI112" i="1"/>
  <c r="LS117" i="3" s="1"/>
  <c r="DJ112" i="1"/>
  <c r="LV117" i="3" s="1"/>
  <c r="DK112" i="1"/>
  <c r="LW117" i="3" s="1"/>
  <c r="DP112" i="1"/>
  <c r="DS112" i="1"/>
  <c r="DI113" i="1"/>
  <c r="LS118" i="3" s="1"/>
  <c r="DJ113" i="1"/>
  <c r="LV118" i="3" s="1"/>
  <c r="DK113" i="1"/>
  <c r="LW118" i="3" s="1"/>
  <c r="DP113" i="1"/>
  <c r="DS113" i="1"/>
  <c r="DI114" i="1"/>
  <c r="LS119" i="3" s="1"/>
  <c r="DJ114" i="1"/>
  <c r="LV119" i="3" s="1"/>
  <c r="DK114" i="1"/>
  <c r="LW119" i="3" s="1"/>
  <c r="DP114" i="1"/>
  <c r="DS114" i="1"/>
  <c r="DI115" i="1"/>
  <c r="LS120" i="3" s="1"/>
  <c r="DJ115" i="1"/>
  <c r="LV120" i="3" s="1"/>
  <c r="DK115" i="1"/>
  <c r="LW120" i="3" s="1"/>
  <c r="DP115" i="1"/>
  <c r="DS115" i="1"/>
  <c r="DI116" i="1"/>
  <c r="LS121" i="3" s="1"/>
  <c r="DJ116" i="1"/>
  <c r="LV121" i="3" s="1"/>
  <c r="DK116" i="1"/>
  <c r="LW121" i="3" s="1"/>
  <c r="DP116" i="1"/>
  <c r="DS116" i="1"/>
  <c r="DI117" i="1"/>
  <c r="LS122" i="3" s="1"/>
  <c r="DJ117" i="1"/>
  <c r="LV122" i="3" s="1"/>
  <c r="DK117" i="1"/>
  <c r="LW122" i="3" s="1"/>
  <c r="DP117" i="1"/>
  <c r="DS117" i="1"/>
  <c r="DI118" i="1"/>
  <c r="LS123" i="3" s="1"/>
  <c r="DJ118" i="1"/>
  <c r="LV123" i="3" s="1"/>
  <c r="DK118" i="1"/>
  <c r="LW123" i="3" s="1"/>
  <c r="DP118" i="1"/>
  <c r="DS118" i="1"/>
  <c r="DI119" i="1"/>
  <c r="LS124" i="3" s="1"/>
  <c r="DJ119" i="1"/>
  <c r="LV124" i="3" s="1"/>
  <c r="DK119" i="1"/>
  <c r="LW124" i="3" s="1"/>
  <c r="DP119" i="1"/>
  <c r="DS119" i="1"/>
  <c r="DI120" i="1"/>
  <c r="LS125" i="3" s="1"/>
  <c r="DJ120" i="1"/>
  <c r="LV125" i="3" s="1"/>
  <c r="DK120" i="1"/>
  <c r="LW125" i="3" s="1"/>
  <c r="DP120" i="1"/>
  <c r="DS120" i="1"/>
  <c r="DI121" i="1"/>
  <c r="LS126" i="3" s="1"/>
  <c r="DJ121" i="1"/>
  <c r="LV126" i="3" s="1"/>
  <c r="DK121" i="1"/>
  <c r="LW126" i="3" s="1"/>
  <c r="DP121" i="1"/>
  <c r="DS121" i="1"/>
  <c r="DI122" i="1"/>
  <c r="LS127" i="3" s="1"/>
  <c r="DJ122" i="1"/>
  <c r="LV127" i="3" s="1"/>
  <c r="DK122" i="1"/>
  <c r="LW127" i="3" s="1"/>
  <c r="DP122" i="1"/>
  <c r="DS122" i="1"/>
  <c r="DI123" i="1"/>
  <c r="LS128" i="3" s="1"/>
  <c r="DJ123" i="1"/>
  <c r="LV128" i="3" s="1"/>
  <c r="DK123" i="1"/>
  <c r="LW128" i="3" s="1"/>
  <c r="DP123" i="1"/>
  <c r="DS123" i="1"/>
  <c r="DI124" i="1"/>
  <c r="LS129" i="3" s="1"/>
  <c r="DJ124" i="1"/>
  <c r="LV129" i="3" s="1"/>
  <c r="DK124" i="1"/>
  <c r="LW129" i="3" s="1"/>
  <c r="DP124" i="1"/>
  <c r="DS124" i="1"/>
  <c r="DI125" i="1"/>
  <c r="LS130" i="3" s="1"/>
  <c r="DJ125" i="1"/>
  <c r="LV130" i="3" s="1"/>
  <c r="DK125" i="1"/>
  <c r="LW130" i="3" s="1"/>
  <c r="DP125" i="1"/>
  <c r="DS125" i="1"/>
  <c r="DI126" i="1"/>
  <c r="LS131" i="3" s="1"/>
  <c r="DJ126" i="1"/>
  <c r="LV131" i="3" s="1"/>
  <c r="DK126" i="1"/>
  <c r="LW131" i="3" s="1"/>
  <c r="DP126" i="1"/>
  <c r="DS126" i="1"/>
  <c r="DI127" i="1"/>
  <c r="LS132" i="3" s="1"/>
  <c r="DJ127" i="1"/>
  <c r="LV132" i="3" s="1"/>
  <c r="DK127" i="1"/>
  <c r="LW132" i="3" s="1"/>
  <c r="DP127" i="1"/>
  <c r="DS127" i="1"/>
  <c r="DI128" i="1"/>
  <c r="LS133" i="3" s="1"/>
  <c r="DJ128" i="1"/>
  <c r="LV133" i="3" s="1"/>
  <c r="DK128" i="1"/>
  <c r="LW133" i="3" s="1"/>
  <c r="DP128" i="1"/>
  <c r="DS128" i="1"/>
  <c r="DI129" i="1"/>
  <c r="LS134" i="3" s="1"/>
  <c r="DJ129" i="1"/>
  <c r="LV134" i="3" s="1"/>
  <c r="DK129" i="1"/>
  <c r="LW134" i="3" s="1"/>
  <c r="DP129" i="1"/>
  <c r="DS129" i="1"/>
  <c r="DI130" i="1"/>
  <c r="LS135" i="3" s="1"/>
  <c r="DJ130" i="1"/>
  <c r="LV135" i="3" s="1"/>
  <c r="DK130" i="1"/>
  <c r="LW135" i="3" s="1"/>
  <c r="DP130" i="1"/>
  <c r="DS130" i="1"/>
  <c r="DI131" i="1"/>
  <c r="LS136" i="3" s="1"/>
  <c r="DJ131" i="1"/>
  <c r="LV136" i="3" s="1"/>
  <c r="DK131" i="1"/>
  <c r="LW136" i="3" s="1"/>
  <c r="DP131" i="1"/>
  <c r="DS131" i="1"/>
  <c r="DI132" i="1"/>
  <c r="LS137" i="3" s="1"/>
  <c r="DJ132" i="1"/>
  <c r="LV137" i="3" s="1"/>
  <c r="DK132" i="1"/>
  <c r="LW137" i="3" s="1"/>
  <c r="DP132" i="1"/>
  <c r="DS132" i="1"/>
  <c r="DI133" i="1"/>
  <c r="LS138" i="3" s="1"/>
  <c r="DJ133" i="1"/>
  <c r="LV138" i="3" s="1"/>
  <c r="DK133" i="1"/>
  <c r="LW138" i="3" s="1"/>
  <c r="DP133" i="1"/>
  <c r="DS133" i="1"/>
  <c r="DI134" i="1"/>
  <c r="LS139" i="3" s="1"/>
  <c r="DJ134" i="1"/>
  <c r="LV139" i="3" s="1"/>
  <c r="DK134" i="1"/>
  <c r="LW139" i="3" s="1"/>
  <c r="DP134" i="1"/>
  <c r="DS134" i="1"/>
  <c r="DI135" i="1"/>
  <c r="LS140" i="3" s="1"/>
  <c r="DJ135" i="1"/>
  <c r="LV140" i="3" s="1"/>
  <c r="DK135" i="1"/>
  <c r="LW140" i="3" s="1"/>
  <c r="DP135" i="1"/>
  <c r="DS135" i="1"/>
  <c r="DI136" i="1"/>
  <c r="LS141" i="3" s="1"/>
  <c r="DJ136" i="1"/>
  <c r="LV141" i="3" s="1"/>
  <c r="DK136" i="1"/>
  <c r="LW141" i="3" s="1"/>
  <c r="DP136" i="1"/>
  <c r="DS136" i="1"/>
  <c r="DI137" i="1"/>
  <c r="LS142" i="3" s="1"/>
  <c r="DJ137" i="1"/>
  <c r="LV142" i="3" s="1"/>
  <c r="DK137" i="1"/>
  <c r="LW142" i="3" s="1"/>
  <c r="DP137" i="1"/>
  <c r="DS137" i="1"/>
  <c r="DI138" i="1"/>
  <c r="LS143" i="3" s="1"/>
  <c r="DJ138" i="1"/>
  <c r="LV143" i="3" s="1"/>
  <c r="DK138" i="1"/>
  <c r="LW143" i="3" s="1"/>
  <c r="DP138" i="1"/>
  <c r="DS138" i="1"/>
  <c r="DI139" i="1"/>
  <c r="LS144" i="3" s="1"/>
  <c r="DJ139" i="1"/>
  <c r="LV144" i="3" s="1"/>
  <c r="DK139" i="1"/>
  <c r="LW144" i="3" s="1"/>
  <c r="DP139" i="1"/>
  <c r="DS139" i="1"/>
  <c r="DI140" i="1"/>
  <c r="LS145" i="3" s="1"/>
  <c r="DJ140" i="1"/>
  <c r="LV145" i="3" s="1"/>
  <c r="DK140" i="1"/>
  <c r="LW145" i="3" s="1"/>
  <c r="DP140" i="1"/>
  <c r="DS140" i="1"/>
  <c r="DI141" i="1"/>
  <c r="LS146" i="3" s="1"/>
  <c r="DJ141" i="1"/>
  <c r="LV146" i="3" s="1"/>
  <c r="DK141" i="1"/>
  <c r="LW146" i="3" s="1"/>
  <c r="DP141" i="1"/>
  <c r="DS141" i="1"/>
  <c r="DI142" i="1"/>
  <c r="LS147" i="3" s="1"/>
  <c r="DJ142" i="1"/>
  <c r="LV147" i="3" s="1"/>
  <c r="DK142" i="1"/>
  <c r="LW147" i="3" s="1"/>
  <c r="DP142" i="1"/>
  <c r="DS142" i="1"/>
  <c r="DI143" i="1"/>
  <c r="LS148" i="3" s="1"/>
  <c r="DJ143" i="1"/>
  <c r="LV148" i="3" s="1"/>
  <c r="DK143" i="1"/>
  <c r="LW148" i="3" s="1"/>
  <c r="DP143" i="1"/>
  <c r="DS143" i="1"/>
  <c r="DI144" i="1"/>
  <c r="LS149" i="3" s="1"/>
  <c r="DJ144" i="1"/>
  <c r="LV149" i="3" s="1"/>
  <c r="DK144" i="1"/>
  <c r="LW149" i="3" s="1"/>
  <c r="DP144" i="1"/>
  <c r="DS144" i="1"/>
  <c r="DI145" i="1"/>
  <c r="LS150" i="3" s="1"/>
  <c r="DJ145" i="1"/>
  <c r="LV150" i="3" s="1"/>
  <c r="DK145" i="1"/>
  <c r="LW150" i="3" s="1"/>
  <c r="DP145" i="1"/>
  <c r="DS145" i="1"/>
  <c r="DI146" i="1"/>
  <c r="LS151" i="3" s="1"/>
  <c r="DJ146" i="1"/>
  <c r="LV151" i="3" s="1"/>
  <c r="DK146" i="1"/>
  <c r="LW151" i="3" s="1"/>
  <c r="DP146" i="1"/>
  <c r="DS146" i="1"/>
  <c r="DI147" i="1"/>
  <c r="LS152" i="3" s="1"/>
  <c r="DJ147" i="1"/>
  <c r="LV152" i="3" s="1"/>
  <c r="DK147" i="1"/>
  <c r="LW152" i="3" s="1"/>
  <c r="DP147" i="1"/>
  <c r="DS147" i="1"/>
  <c r="DI148" i="1"/>
  <c r="LS153" i="3" s="1"/>
  <c r="DJ148" i="1"/>
  <c r="LV153" i="3" s="1"/>
  <c r="DK148" i="1"/>
  <c r="LW153" i="3" s="1"/>
  <c r="DP148" i="1"/>
  <c r="DS148" i="1"/>
  <c r="DI149" i="1"/>
  <c r="LS154" i="3" s="1"/>
  <c r="DJ149" i="1"/>
  <c r="LV154" i="3" s="1"/>
  <c r="DK149" i="1"/>
  <c r="LW154" i="3" s="1"/>
  <c r="DP149" i="1"/>
  <c r="DS149" i="1"/>
  <c r="DI150" i="1"/>
  <c r="LS155" i="3" s="1"/>
  <c r="DJ150" i="1"/>
  <c r="LV155" i="3" s="1"/>
  <c r="DK150" i="1"/>
  <c r="LW155" i="3" s="1"/>
  <c r="DP150" i="1"/>
  <c r="DS150" i="1"/>
  <c r="DI151" i="1"/>
  <c r="LS156" i="3" s="1"/>
  <c r="DJ151" i="1"/>
  <c r="LV156" i="3" s="1"/>
  <c r="DK151" i="1"/>
  <c r="LW156" i="3" s="1"/>
  <c r="DP151" i="1"/>
  <c r="DS151" i="1"/>
  <c r="DI152" i="1"/>
  <c r="LS157" i="3" s="1"/>
  <c r="DJ152" i="1"/>
  <c r="LV157" i="3" s="1"/>
  <c r="DK152" i="1"/>
  <c r="LW157" i="3" s="1"/>
  <c r="DP152" i="1"/>
  <c r="DS152" i="1"/>
  <c r="DI153" i="1"/>
  <c r="LS158" i="3" s="1"/>
  <c r="DJ153" i="1"/>
  <c r="LV158" i="3" s="1"/>
  <c r="DK153" i="1"/>
  <c r="LW158" i="3" s="1"/>
  <c r="DP153" i="1"/>
  <c r="DS153" i="1"/>
  <c r="DI154" i="1"/>
  <c r="LS159" i="3" s="1"/>
  <c r="DJ154" i="1"/>
  <c r="LV159" i="3" s="1"/>
  <c r="DK154" i="1"/>
  <c r="LW159" i="3" s="1"/>
  <c r="DP154" i="1"/>
  <c r="DS154" i="1"/>
  <c r="DI155" i="1"/>
  <c r="LS160" i="3" s="1"/>
  <c r="DJ155" i="1"/>
  <c r="LV160" i="3" s="1"/>
  <c r="DK155" i="1"/>
  <c r="LW160" i="3" s="1"/>
  <c r="DP155" i="1"/>
  <c r="DS155" i="1"/>
  <c r="DI156" i="1"/>
  <c r="LS161" i="3" s="1"/>
  <c r="DJ156" i="1"/>
  <c r="LV161" i="3" s="1"/>
  <c r="DK156" i="1"/>
  <c r="LW161" i="3" s="1"/>
  <c r="DP156" i="1"/>
  <c r="DS156" i="1"/>
  <c r="DI157" i="1"/>
  <c r="LS162" i="3" s="1"/>
  <c r="DJ157" i="1"/>
  <c r="LV162" i="3" s="1"/>
  <c r="DK157" i="1"/>
  <c r="LW162" i="3" s="1"/>
  <c r="DP157" i="1"/>
  <c r="DS157" i="1"/>
  <c r="DI158" i="1"/>
  <c r="LS163" i="3" s="1"/>
  <c r="DJ158" i="1"/>
  <c r="LV163" i="3" s="1"/>
  <c r="DK158" i="1"/>
  <c r="LW163" i="3" s="1"/>
  <c r="DP158" i="1"/>
  <c r="DS158" i="1"/>
  <c r="DI159" i="1"/>
  <c r="LS164" i="3" s="1"/>
  <c r="DJ159" i="1"/>
  <c r="LV164" i="3" s="1"/>
  <c r="DK159" i="1"/>
  <c r="LW164" i="3" s="1"/>
  <c r="DP159" i="1"/>
  <c r="DS159" i="1"/>
  <c r="DI160" i="1"/>
  <c r="LS165" i="3" s="1"/>
  <c r="DJ160" i="1"/>
  <c r="LV165" i="3" s="1"/>
  <c r="DK160" i="1"/>
  <c r="LW165" i="3" s="1"/>
  <c r="DP160" i="1"/>
  <c r="DS160" i="1"/>
  <c r="DI161" i="1"/>
  <c r="LS166" i="3" s="1"/>
  <c r="DJ161" i="1"/>
  <c r="LV166" i="3" s="1"/>
  <c r="DK161" i="1"/>
  <c r="LW166" i="3" s="1"/>
  <c r="DP161" i="1"/>
  <c r="DS161" i="1"/>
  <c r="DI162" i="1"/>
  <c r="LS167" i="3" s="1"/>
  <c r="DJ162" i="1"/>
  <c r="LV167" i="3" s="1"/>
  <c r="DK162" i="1"/>
  <c r="LW167" i="3" s="1"/>
  <c r="DP162" i="1"/>
  <c r="DS162" i="1"/>
  <c r="DI163" i="1"/>
  <c r="LS168" i="3" s="1"/>
  <c r="DJ163" i="1"/>
  <c r="LV168" i="3" s="1"/>
  <c r="DK163" i="1"/>
  <c r="LW168" i="3" s="1"/>
  <c r="DP163" i="1"/>
  <c r="DS163" i="1"/>
  <c r="DI164" i="1"/>
  <c r="LS169" i="3" s="1"/>
  <c r="DJ164" i="1"/>
  <c r="LV169" i="3" s="1"/>
  <c r="DK164" i="1"/>
  <c r="LW169" i="3" s="1"/>
  <c r="DP164" i="1"/>
  <c r="DS164" i="1"/>
  <c r="DI165" i="1"/>
  <c r="LS170" i="3" s="1"/>
  <c r="DJ165" i="1"/>
  <c r="LV170" i="3" s="1"/>
  <c r="DK165" i="1"/>
  <c r="LW170" i="3" s="1"/>
  <c r="DP165" i="1"/>
  <c r="DS165" i="1"/>
  <c r="DI166" i="1"/>
  <c r="LS171" i="3" s="1"/>
  <c r="DJ166" i="1"/>
  <c r="LV171" i="3" s="1"/>
  <c r="DK166" i="1"/>
  <c r="LW171" i="3" s="1"/>
  <c r="DP166" i="1"/>
  <c r="DS166" i="1"/>
  <c r="DI167" i="1"/>
  <c r="LS172" i="3" s="1"/>
  <c r="DJ167" i="1"/>
  <c r="LV172" i="3" s="1"/>
  <c r="DK167" i="1"/>
  <c r="LW172" i="3" s="1"/>
  <c r="DP167" i="1"/>
  <c r="DS167" i="1"/>
  <c r="DI168" i="1"/>
  <c r="LS173" i="3" s="1"/>
  <c r="DJ168" i="1"/>
  <c r="LV173" i="3" s="1"/>
  <c r="DK168" i="1"/>
  <c r="LW173" i="3" s="1"/>
  <c r="DP168" i="1"/>
  <c r="DS168" i="1"/>
  <c r="DI169" i="1"/>
  <c r="LS174" i="3" s="1"/>
  <c r="DJ169" i="1"/>
  <c r="LV174" i="3" s="1"/>
  <c r="DK169" i="1"/>
  <c r="LW174" i="3" s="1"/>
  <c r="DP169" i="1"/>
  <c r="DS169" i="1"/>
  <c r="DI170" i="1"/>
  <c r="LS175" i="3" s="1"/>
  <c r="DJ170" i="1"/>
  <c r="LV175" i="3" s="1"/>
  <c r="DK170" i="1"/>
  <c r="LW175" i="3" s="1"/>
  <c r="DP170" i="1"/>
  <c r="DS170" i="1"/>
  <c r="DI171" i="1"/>
  <c r="LS176" i="3" s="1"/>
  <c r="DJ171" i="1"/>
  <c r="LV176" i="3" s="1"/>
  <c r="DK171" i="1"/>
  <c r="LW176" i="3" s="1"/>
  <c r="DP171" i="1"/>
  <c r="DS171" i="1"/>
  <c r="DI172" i="1"/>
  <c r="LS177" i="3" s="1"/>
  <c r="DJ172" i="1"/>
  <c r="LV177" i="3" s="1"/>
  <c r="DK172" i="1"/>
  <c r="LW177" i="3" s="1"/>
  <c r="DP172" i="1"/>
  <c r="DS172" i="1"/>
  <c r="DI173" i="1"/>
  <c r="LS178" i="3" s="1"/>
  <c r="DJ173" i="1"/>
  <c r="LV178" i="3" s="1"/>
  <c r="DK173" i="1"/>
  <c r="LW178" i="3" s="1"/>
  <c r="DP173" i="1"/>
  <c r="DS173" i="1"/>
  <c r="DI174" i="1"/>
  <c r="LS179" i="3" s="1"/>
  <c r="DJ174" i="1"/>
  <c r="LV179" i="3" s="1"/>
  <c r="DK174" i="1"/>
  <c r="LW179" i="3" s="1"/>
  <c r="DP174" i="1"/>
  <c r="DS174" i="1"/>
  <c r="DI175" i="1"/>
  <c r="LS180" i="3" s="1"/>
  <c r="DJ175" i="1"/>
  <c r="LV180" i="3" s="1"/>
  <c r="DK175" i="1"/>
  <c r="LW180" i="3" s="1"/>
  <c r="DP175" i="1"/>
  <c r="DS175" i="1"/>
  <c r="DI176" i="1"/>
  <c r="LS181" i="3" s="1"/>
  <c r="DJ176" i="1"/>
  <c r="LV181" i="3" s="1"/>
  <c r="DK176" i="1"/>
  <c r="LW181" i="3" s="1"/>
  <c r="DP176" i="1"/>
  <c r="DS176" i="1"/>
  <c r="DI177" i="1"/>
  <c r="LS182" i="3" s="1"/>
  <c r="DJ177" i="1"/>
  <c r="LV182" i="3" s="1"/>
  <c r="DK177" i="1"/>
  <c r="LW182" i="3" s="1"/>
  <c r="DP177" i="1"/>
  <c r="DS177" i="1"/>
  <c r="DI178" i="1"/>
  <c r="LS183" i="3" s="1"/>
  <c r="DJ178" i="1"/>
  <c r="LV183" i="3" s="1"/>
  <c r="DK178" i="1"/>
  <c r="LW183" i="3" s="1"/>
  <c r="DP178" i="1"/>
  <c r="DS178" i="1"/>
  <c r="DI179" i="1"/>
  <c r="LS184" i="3" s="1"/>
  <c r="DJ179" i="1"/>
  <c r="LV184" i="3" s="1"/>
  <c r="DK179" i="1"/>
  <c r="LW184" i="3" s="1"/>
  <c r="DP179" i="1"/>
  <c r="DS179" i="1"/>
  <c r="DI180" i="1"/>
  <c r="LS185" i="3" s="1"/>
  <c r="DJ180" i="1"/>
  <c r="LV185" i="3" s="1"/>
  <c r="DK180" i="1"/>
  <c r="LW185" i="3" s="1"/>
  <c r="DP180" i="1"/>
  <c r="DS180" i="1"/>
  <c r="DI181" i="1"/>
  <c r="LS186" i="3" s="1"/>
  <c r="DJ181" i="1"/>
  <c r="LV186" i="3" s="1"/>
  <c r="DK181" i="1"/>
  <c r="LW186" i="3" s="1"/>
  <c r="DP181" i="1"/>
  <c r="DS181" i="1"/>
  <c r="DI182" i="1"/>
  <c r="LS187" i="3" s="1"/>
  <c r="DJ182" i="1"/>
  <c r="LV187" i="3" s="1"/>
  <c r="DK182" i="1"/>
  <c r="LW187" i="3" s="1"/>
  <c r="DP182" i="1"/>
  <c r="DS182" i="1"/>
  <c r="DI183" i="1"/>
  <c r="LS188" i="3" s="1"/>
  <c r="DJ183" i="1"/>
  <c r="LV188" i="3" s="1"/>
  <c r="DK183" i="1"/>
  <c r="LW188" i="3" s="1"/>
  <c r="DP183" i="1"/>
  <c r="DS183" i="1"/>
  <c r="DI184" i="1"/>
  <c r="LS189" i="3" s="1"/>
  <c r="DJ184" i="1"/>
  <c r="LV189" i="3" s="1"/>
  <c r="DK184" i="1"/>
  <c r="LW189" i="3" s="1"/>
  <c r="DP184" i="1"/>
  <c r="DS184" i="1"/>
  <c r="DI185" i="1"/>
  <c r="LS190" i="3" s="1"/>
  <c r="DJ185" i="1"/>
  <c r="LV190" i="3" s="1"/>
  <c r="DK185" i="1"/>
  <c r="LW190" i="3" s="1"/>
  <c r="DP185" i="1"/>
  <c r="DS185" i="1"/>
  <c r="DI186" i="1"/>
  <c r="LS191" i="3" s="1"/>
  <c r="DJ186" i="1"/>
  <c r="LV191" i="3" s="1"/>
  <c r="DK186" i="1"/>
  <c r="LW191" i="3" s="1"/>
  <c r="DP186" i="1"/>
  <c r="DS186" i="1"/>
  <c r="DI187" i="1"/>
  <c r="LS192" i="3" s="1"/>
  <c r="DJ187" i="1"/>
  <c r="LV192" i="3" s="1"/>
  <c r="DK187" i="1"/>
  <c r="LW192" i="3" s="1"/>
  <c r="DP187" i="1"/>
  <c r="DS187" i="1"/>
  <c r="DI188" i="1"/>
  <c r="LS193" i="3" s="1"/>
  <c r="DJ188" i="1"/>
  <c r="LV193" i="3" s="1"/>
  <c r="DK188" i="1"/>
  <c r="LW193" i="3" s="1"/>
  <c r="DP188" i="1"/>
  <c r="DS188" i="1"/>
  <c r="DI189" i="1"/>
  <c r="LS194" i="3" s="1"/>
  <c r="DJ189" i="1"/>
  <c r="LV194" i="3" s="1"/>
  <c r="DK189" i="1"/>
  <c r="LW194" i="3" s="1"/>
  <c r="DP189" i="1"/>
  <c r="DS189" i="1"/>
  <c r="DI190" i="1"/>
  <c r="LS195" i="3" s="1"/>
  <c r="DJ190" i="1"/>
  <c r="LV195" i="3" s="1"/>
  <c r="DK190" i="1"/>
  <c r="LW195" i="3" s="1"/>
  <c r="DP190" i="1"/>
  <c r="DS190" i="1"/>
  <c r="DI191" i="1"/>
  <c r="LS196" i="3" s="1"/>
  <c r="DJ191" i="1"/>
  <c r="LV196" i="3" s="1"/>
  <c r="DK191" i="1"/>
  <c r="LW196" i="3" s="1"/>
  <c r="DP191" i="1"/>
  <c r="DS191" i="1"/>
  <c r="DI192" i="1"/>
  <c r="LS197" i="3" s="1"/>
  <c r="DJ192" i="1"/>
  <c r="LV197" i="3" s="1"/>
  <c r="DK192" i="1"/>
  <c r="LW197" i="3" s="1"/>
  <c r="DP192" i="1"/>
  <c r="DS192" i="1"/>
  <c r="DI193" i="1"/>
  <c r="LS198" i="3" s="1"/>
  <c r="DJ193" i="1"/>
  <c r="LV198" i="3" s="1"/>
  <c r="DK193" i="1"/>
  <c r="LW198" i="3" s="1"/>
  <c r="DP193" i="1"/>
  <c r="DS193" i="1"/>
  <c r="DI194" i="1"/>
  <c r="LS199" i="3" s="1"/>
  <c r="DJ194" i="1"/>
  <c r="LV199" i="3" s="1"/>
  <c r="DK194" i="1"/>
  <c r="LW199" i="3" s="1"/>
  <c r="DP194" i="1"/>
  <c r="DS194" i="1"/>
  <c r="DI195" i="1"/>
  <c r="LS200" i="3" s="1"/>
  <c r="DJ195" i="1"/>
  <c r="LV200" i="3" s="1"/>
  <c r="DK195" i="1"/>
  <c r="LW200" i="3" s="1"/>
  <c r="DP195" i="1"/>
  <c r="DS195" i="1"/>
  <c r="DI196" i="1"/>
  <c r="LS201" i="3" s="1"/>
  <c r="DJ196" i="1"/>
  <c r="LV201" i="3" s="1"/>
  <c r="DK196" i="1"/>
  <c r="LW201" i="3" s="1"/>
  <c r="DP196" i="1"/>
  <c r="DS196" i="1"/>
  <c r="DI197" i="1"/>
  <c r="LS202" i="3" s="1"/>
  <c r="DJ197" i="1"/>
  <c r="LV202" i="3" s="1"/>
  <c r="DK197" i="1"/>
  <c r="LW202" i="3" s="1"/>
  <c r="DP197" i="1"/>
  <c r="DS197" i="1"/>
  <c r="DI198" i="1"/>
  <c r="LS203" i="3" s="1"/>
  <c r="DJ198" i="1"/>
  <c r="LV203" i="3" s="1"/>
  <c r="DK198" i="1"/>
  <c r="LW203" i="3" s="1"/>
  <c r="DP198" i="1"/>
  <c r="DS198" i="1"/>
  <c r="DI199" i="1"/>
  <c r="LS204" i="3" s="1"/>
  <c r="DJ199" i="1"/>
  <c r="LV204" i="3" s="1"/>
  <c r="DK199" i="1"/>
  <c r="LW204" i="3" s="1"/>
  <c r="DP199" i="1"/>
  <c r="DS199" i="1"/>
  <c r="DI200" i="1"/>
  <c r="LS205" i="3" s="1"/>
  <c r="DJ200" i="1"/>
  <c r="LV205" i="3" s="1"/>
  <c r="DK200" i="1"/>
  <c r="LW205" i="3" s="1"/>
  <c r="DP200" i="1"/>
  <c r="DS200" i="1"/>
  <c r="DI201" i="1"/>
  <c r="LS206" i="3" s="1"/>
  <c r="DJ201" i="1"/>
  <c r="LV206" i="3" s="1"/>
  <c r="DK201" i="1"/>
  <c r="LW206" i="3" s="1"/>
  <c r="DP201" i="1"/>
  <c r="DS201" i="1"/>
  <c r="DI202" i="1"/>
  <c r="LS207" i="3" s="1"/>
  <c r="DJ202" i="1"/>
  <c r="LV207" i="3" s="1"/>
  <c r="DK202" i="1"/>
  <c r="LW207" i="3" s="1"/>
  <c r="DP202" i="1"/>
  <c r="DS202" i="1"/>
  <c r="DI203" i="1"/>
  <c r="LS208" i="3" s="1"/>
  <c r="DJ203" i="1"/>
  <c r="LV208" i="3" s="1"/>
  <c r="DK203" i="1"/>
  <c r="LW208" i="3" s="1"/>
  <c r="DP203" i="1"/>
  <c r="DS203" i="1"/>
  <c r="DI204" i="1"/>
  <c r="LS209" i="3" s="1"/>
  <c r="DJ204" i="1"/>
  <c r="LV209" i="3" s="1"/>
  <c r="DK204" i="1"/>
  <c r="LW209" i="3" s="1"/>
  <c r="DP204" i="1"/>
  <c r="DS204" i="1"/>
  <c r="DI205" i="1"/>
  <c r="LS210" i="3" s="1"/>
  <c r="DJ205" i="1"/>
  <c r="LV210" i="3" s="1"/>
  <c r="DK205" i="1"/>
  <c r="LW210" i="3" s="1"/>
  <c r="DP205" i="1"/>
  <c r="DS205" i="1"/>
  <c r="DI206" i="1"/>
  <c r="LS211" i="3" s="1"/>
  <c r="DJ206" i="1"/>
  <c r="LV211" i="3" s="1"/>
  <c r="DK206" i="1"/>
  <c r="LW211" i="3" s="1"/>
  <c r="DP206" i="1"/>
  <c r="DS206" i="1"/>
  <c r="DI207" i="1"/>
  <c r="LS212" i="3" s="1"/>
  <c r="DJ207" i="1"/>
  <c r="LV212" i="3" s="1"/>
  <c r="DK207" i="1"/>
  <c r="LW212" i="3" s="1"/>
  <c r="DP207" i="1"/>
  <c r="DS207" i="1"/>
  <c r="DI208" i="1"/>
  <c r="LS213" i="3" s="1"/>
  <c r="DJ208" i="1"/>
  <c r="LV213" i="3" s="1"/>
  <c r="DK208" i="1"/>
  <c r="LW213" i="3" s="1"/>
  <c r="DP208" i="1"/>
  <c r="DS208" i="1"/>
  <c r="DI209" i="1"/>
  <c r="LS214" i="3" s="1"/>
  <c r="DJ209" i="1"/>
  <c r="LV214" i="3" s="1"/>
  <c r="DK209" i="1"/>
  <c r="LW214" i="3" s="1"/>
  <c r="DP209" i="1"/>
  <c r="DS209" i="1"/>
  <c r="DI210" i="1"/>
  <c r="LS215" i="3" s="1"/>
  <c r="DJ210" i="1"/>
  <c r="LV215" i="3" s="1"/>
  <c r="DK210" i="1"/>
  <c r="LW215" i="3" s="1"/>
  <c r="DP210" i="1"/>
  <c r="DS210" i="1"/>
  <c r="DI211" i="1"/>
  <c r="LS216" i="3" s="1"/>
  <c r="DJ211" i="1"/>
  <c r="LV216" i="3" s="1"/>
  <c r="DK211" i="1"/>
  <c r="LW216" i="3" s="1"/>
  <c r="DP211" i="1"/>
  <c r="DS211" i="1"/>
  <c r="DI212" i="1"/>
  <c r="LS217" i="3" s="1"/>
  <c r="DJ212" i="1"/>
  <c r="LV217" i="3" s="1"/>
  <c r="DK212" i="1"/>
  <c r="LW217" i="3" s="1"/>
  <c r="DP212" i="1"/>
  <c r="DS212" i="1"/>
  <c r="DI213" i="1"/>
  <c r="LS218" i="3" s="1"/>
  <c r="DJ213" i="1"/>
  <c r="LV218" i="3" s="1"/>
  <c r="DK213" i="1"/>
  <c r="LW218" i="3" s="1"/>
  <c r="DP213" i="1"/>
  <c r="DS213" i="1"/>
  <c r="DI214" i="1"/>
  <c r="LS219" i="3" s="1"/>
  <c r="DJ214" i="1"/>
  <c r="LV219" i="3" s="1"/>
  <c r="DK214" i="1"/>
  <c r="LW219" i="3" s="1"/>
  <c r="DP214" i="1"/>
  <c r="DS214" i="1"/>
  <c r="DI215" i="1"/>
  <c r="LS220" i="3" s="1"/>
  <c r="DJ215" i="1"/>
  <c r="LV220" i="3" s="1"/>
  <c r="DK215" i="1"/>
  <c r="LW220" i="3" s="1"/>
  <c r="DP215" i="1"/>
  <c r="DS215" i="1"/>
  <c r="DI216" i="1"/>
  <c r="LS221" i="3" s="1"/>
  <c r="DJ216" i="1"/>
  <c r="LV221" i="3" s="1"/>
  <c r="DK216" i="1"/>
  <c r="LW221" i="3" s="1"/>
  <c r="DP216" i="1"/>
  <c r="DS216" i="1"/>
  <c r="DI217" i="1"/>
  <c r="LS222" i="3" s="1"/>
  <c r="DJ217" i="1"/>
  <c r="LV222" i="3" s="1"/>
  <c r="DK217" i="1"/>
  <c r="LW222" i="3" s="1"/>
  <c r="DP217" i="1"/>
  <c r="DS217" i="1"/>
  <c r="DI218" i="1"/>
  <c r="LS223" i="3" s="1"/>
  <c r="DJ218" i="1"/>
  <c r="LV223" i="3" s="1"/>
  <c r="DK218" i="1"/>
  <c r="LW223" i="3" s="1"/>
  <c r="DP218" i="1"/>
  <c r="DS218" i="1"/>
  <c r="DI219" i="1"/>
  <c r="LS224" i="3" s="1"/>
  <c r="DJ219" i="1"/>
  <c r="LV224" i="3" s="1"/>
  <c r="DK219" i="1"/>
  <c r="LW224" i="3" s="1"/>
  <c r="DP219" i="1"/>
  <c r="DS219" i="1"/>
  <c r="DI220" i="1"/>
  <c r="LS225" i="3" s="1"/>
  <c r="DJ220" i="1"/>
  <c r="LV225" i="3" s="1"/>
  <c r="DK220" i="1"/>
  <c r="LW225" i="3" s="1"/>
  <c r="DP220" i="1"/>
  <c r="DS220" i="1"/>
  <c r="DI221" i="1"/>
  <c r="LS226" i="3" s="1"/>
  <c r="DJ221" i="1"/>
  <c r="LV226" i="3" s="1"/>
  <c r="DK221" i="1"/>
  <c r="LW226" i="3" s="1"/>
  <c r="DP221" i="1"/>
  <c r="DS221" i="1"/>
  <c r="DI222" i="1"/>
  <c r="LS227" i="3" s="1"/>
  <c r="DJ222" i="1"/>
  <c r="LV227" i="3" s="1"/>
  <c r="DK222" i="1"/>
  <c r="LW227" i="3" s="1"/>
  <c r="DP222" i="1"/>
  <c r="DS222" i="1"/>
  <c r="DI223" i="1"/>
  <c r="LS228" i="3" s="1"/>
  <c r="DJ223" i="1"/>
  <c r="LV228" i="3" s="1"/>
  <c r="DK223" i="1"/>
  <c r="LW228" i="3" s="1"/>
  <c r="DP223" i="1"/>
  <c r="DS223" i="1"/>
  <c r="DI224" i="1"/>
  <c r="LS229" i="3" s="1"/>
  <c r="DJ224" i="1"/>
  <c r="LV229" i="3" s="1"/>
  <c r="DK224" i="1"/>
  <c r="LW229" i="3" s="1"/>
  <c r="DP224" i="1"/>
  <c r="DS224" i="1"/>
  <c r="DI225" i="1"/>
  <c r="LS230" i="3" s="1"/>
  <c r="DJ225" i="1"/>
  <c r="LV230" i="3" s="1"/>
  <c r="DK225" i="1"/>
  <c r="LW230" i="3" s="1"/>
  <c r="DP225" i="1"/>
  <c r="DS225" i="1"/>
  <c r="DI226" i="1"/>
  <c r="LS231" i="3" s="1"/>
  <c r="DJ226" i="1"/>
  <c r="LV231" i="3" s="1"/>
  <c r="DK226" i="1"/>
  <c r="LW231" i="3" s="1"/>
  <c r="DP226" i="1"/>
  <c r="DS226" i="1"/>
  <c r="DI227" i="1"/>
  <c r="LS232" i="3" s="1"/>
  <c r="DJ227" i="1"/>
  <c r="LV232" i="3" s="1"/>
  <c r="DK227" i="1"/>
  <c r="LW232" i="3" s="1"/>
  <c r="DP227" i="1"/>
  <c r="DS227" i="1"/>
  <c r="DI228" i="1"/>
  <c r="LS233" i="3" s="1"/>
  <c r="DJ228" i="1"/>
  <c r="LV233" i="3" s="1"/>
  <c r="DK228" i="1"/>
  <c r="LW233" i="3" s="1"/>
  <c r="DP228" i="1"/>
  <c r="DS228" i="1"/>
  <c r="DI229" i="1"/>
  <c r="LS234" i="3" s="1"/>
  <c r="DJ229" i="1"/>
  <c r="LV234" i="3" s="1"/>
  <c r="DK229" i="1"/>
  <c r="LW234" i="3" s="1"/>
  <c r="DP229" i="1"/>
  <c r="DS229" i="1"/>
  <c r="DI230" i="1"/>
  <c r="LS235" i="3" s="1"/>
  <c r="DJ230" i="1"/>
  <c r="LV235" i="3" s="1"/>
  <c r="DK230" i="1"/>
  <c r="LW235" i="3" s="1"/>
  <c r="DP230" i="1"/>
  <c r="DS230" i="1"/>
  <c r="DI231" i="1"/>
  <c r="LS236" i="3" s="1"/>
  <c r="DJ231" i="1"/>
  <c r="LV236" i="3" s="1"/>
  <c r="DK231" i="1"/>
  <c r="LW236" i="3" s="1"/>
  <c r="DP231" i="1"/>
  <c r="DS231" i="1"/>
  <c r="DI232" i="1"/>
  <c r="LS237" i="3" s="1"/>
  <c r="DJ232" i="1"/>
  <c r="LV237" i="3" s="1"/>
  <c r="DK232" i="1"/>
  <c r="LW237" i="3" s="1"/>
  <c r="DP232" i="1"/>
  <c r="DS232" i="1"/>
  <c r="DI233" i="1"/>
  <c r="LS238" i="3" s="1"/>
  <c r="DJ233" i="1"/>
  <c r="LV238" i="3" s="1"/>
  <c r="DK233" i="1"/>
  <c r="LW238" i="3" s="1"/>
  <c r="DP233" i="1"/>
  <c r="DS233" i="1"/>
  <c r="DI234" i="1"/>
  <c r="LS239" i="3" s="1"/>
  <c r="DJ234" i="1"/>
  <c r="LV239" i="3" s="1"/>
  <c r="DK234" i="1"/>
  <c r="LW239" i="3" s="1"/>
  <c r="DP234" i="1"/>
  <c r="DS234" i="1"/>
  <c r="DI235" i="1"/>
  <c r="LS240" i="3" s="1"/>
  <c r="DJ235" i="1"/>
  <c r="LV240" i="3" s="1"/>
  <c r="DK235" i="1"/>
  <c r="LW240" i="3" s="1"/>
  <c r="DP235" i="1"/>
  <c r="DS235" i="1"/>
  <c r="DI236" i="1"/>
  <c r="LS241" i="3" s="1"/>
  <c r="DJ236" i="1"/>
  <c r="LV241" i="3" s="1"/>
  <c r="DK236" i="1"/>
  <c r="LW241" i="3" s="1"/>
  <c r="DP236" i="1"/>
  <c r="DS236" i="1"/>
  <c r="DI237" i="1"/>
  <c r="LS242" i="3" s="1"/>
  <c r="DJ237" i="1"/>
  <c r="LV242" i="3" s="1"/>
  <c r="DK237" i="1"/>
  <c r="LW242" i="3" s="1"/>
  <c r="DP237" i="1"/>
  <c r="DS237" i="1"/>
  <c r="DI238" i="1"/>
  <c r="LS243" i="3" s="1"/>
  <c r="DJ238" i="1"/>
  <c r="LV243" i="3" s="1"/>
  <c r="DK238" i="1"/>
  <c r="LW243" i="3" s="1"/>
  <c r="DP238" i="1"/>
  <c r="DS238" i="1"/>
  <c r="DI239" i="1"/>
  <c r="LS244" i="3" s="1"/>
  <c r="DJ239" i="1"/>
  <c r="LV244" i="3" s="1"/>
  <c r="DK239" i="1"/>
  <c r="LW244" i="3" s="1"/>
  <c r="DP239" i="1"/>
  <c r="DS239" i="1"/>
  <c r="DI240" i="1"/>
  <c r="LS245" i="3" s="1"/>
  <c r="DJ240" i="1"/>
  <c r="LV245" i="3" s="1"/>
  <c r="DK240" i="1"/>
  <c r="LW245" i="3" s="1"/>
  <c r="DP240" i="1"/>
  <c r="DS240" i="1"/>
  <c r="DI241" i="1"/>
  <c r="LS246" i="3" s="1"/>
  <c r="DJ241" i="1"/>
  <c r="LV246" i="3" s="1"/>
  <c r="DK241" i="1"/>
  <c r="LW246" i="3" s="1"/>
  <c r="DP241" i="1"/>
  <c r="DS241" i="1"/>
  <c r="DI242" i="1"/>
  <c r="LS247" i="3" s="1"/>
  <c r="DJ242" i="1"/>
  <c r="LV247" i="3" s="1"/>
  <c r="DK242" i="1"/>
  <c r="LW247" i="3" s="1"/>
  <c r="DP242" i="1"/>
  <c r="DS242" i="1"/>
  <c r="DI243" i="1"/>
  <c r="LS248" i="3" s="1"/>
  <c r="DJ243" i="1"/>
  <c r="LV248" i="3" s="1"/>
  <c r="DK243" i="1"/>
  <c r="LW248" i="3" s="1"/>
  <c r="DP243" i="1"/>
  <c r="DS243" i="1"/>
  <c r="DI244" i="1"/>
  <c r="LS249" i="3" s="1"/>
  <c r="DJ244" i="1"/>
  <c r="LV249" i="3" s="1"/>
  <c r="DK244" i="1"/>
  <c r="LW249" i="3" s="1"/>
  <c r="DP244" i="1"/>
  <c r="DS244" i="1"/>
  <c r="DI245" i="1"/>
  <c r="LS250" i="3" s="1"/>
  <c r="DJ245" i="1"/>
  <c r="LV250" i="3" s="1"/>
  <c r="DK245" i="1"/>
  <c r="LW250" i="3" s="1"/>
  <c r="DP245" i="1"/>
  <c r="DS245" i="1"/>
  <c r="DI246" i="1"/>
  <c r="LS251" i="3" s="1"/>
  <c r="DJ246" i="1"/>
  <c r="LV251" i="3" s="1"/>
  <c r="DK246" i="1"/>
  <c r="LW251" i="3" s="1"/>
  <c r="DP246" i="1"/>
  <c r="DS246" i="1"/>
  <c r="DI247" i="1"/>
  <c r="LS252" i="3" s="1"/>
  <c r="DJ247" i="1"/>
  <c r="LV252" i="3" s="1"/>
  <c r="DK247" i="1"/>
  <c r="LW252" i="3" s="1"/>
  <c r="DP247" i="1"/>
  <c r="DS247" i="1"/>
  <c r="DI248" i="1"/>
  <c r="LS253" i="3" s="1"/>
  <c r="DJ248" i="1"/>
  <c r="LV253" i="3" s="1"/>
  <c r="DK248" i="1"/>
  <c r="LW253" i="3" s="1"/>
  <c r="DP248" i="1"/>
  <c r="DS248" i="1"/>
  <c r="DI249" i="1"/>
  <c r="LS254" i="3" s="1"/>
  <c r="DJ249" i="1"/>
  <c r="LV254" i="3" s="1"/>
  <c r="DK249" i="1"/>
  <c r="LW254" i="3" s="1"/>
  <c r="DP249" i="1"/>
  <c r="DS249" i="1"/>
  <c r="DI250" i="1"/>
  <c r="LS255" i="3" s="1"/>
  <c r="DJ250" i="1"/>
  <c r="LV255" i="3" s="1"/>
  <c r="DK250" i="1"/>
  <c r="LW255" i="3" s="1"/>
  <c r="DP250" i="1"/>
  <c r="DS250" i="1"/>
  <c r="DI251" i="1"/>
  <c r="LS256" i="3" s="1"/>
  <c r="DJ251" i="1"/>
  <c r="LV256" i="3" s="1"/>
  <c r="DK251" i="1"/>
  <c r="LW256" i="3" s="1"/>
  <c r="DP251" i="1"/>
  <c r="DS251" i="1"/>
  <c r="DI252" i="1"/>
  <c r="LS257" i="3" s="1"/>
  <c r="DJ252" i="1"/>
  <c r="LV257" i="3" s="1"/>
  <c r="DK252" i="1"/>
  <c r="LW257" i="3" s="1"/>
  <c r="DP252" i="1"/>
  <c r="DS252" i="1"/>
  <c r="DI253" i="1"/>
  <c r="LS258" i="3" s="1"/>
  <c r="DJ253" i="1"/>
  <c r="LV258" i="3" s="1"/>
  <c r="DK253" i="1"/>
  <c r="LW258" i="3" s="1"/>
  <c r="DP253" i="1"/>
  <c r="DS253" i="1"/>
  <c r="DI254" i="1"/>
  <c r="LS259" i="3" s="1"/>
  <c r="DJ254" i="1"/>
  <c r="LV259" i="3" s="1"/>
  <c r="DK254" i="1"/>
  <c r="LW259" i="3" s="1"/>
  <c r="DP254" i="1"/>
  <c r="DS254" i="1"/>
  <c r="DI255" i="1"/>
  <c r="LS260" i="3" s="1"/>
  <c r="DJ255" i="1"/>
  <c r="LV260" i="3" s="1"/>
  <c r="DK255" i="1"/>
  <c r="LW260" i="3" s="1"/>
  <c r="DP255" i="1"/>
  <c r="DS255" i="1"/>
  <c r="DI256" i="1"/>
  <c r="LS261" i="3" s="1"/>
  <c r="DJ256" i="1"/>
  <c r="LV261" i="3" s="1"/>
  <c r="DK256" i="1"/>
  <c r="LW261" i="3" s="1"/>
  <c r="DP256" i="1"/>
  <c r="DS256" i="1"/>
  <c r="DI257" i="1"/>
  <c r="LS262" i="3" s="1"/>
  <c r="DJ257" i="1"/>
  <c r="LV262" i="3" s="1"/>
  <c r="DK257" i="1"/>
  <c r="LW262" i="3" s="1"/>
  <c r="DP257" i="1"/>
  <c r="DS257" i="1"/>
  <c r="DI258" i="1"/>
  <c r="LS263" i="3" s="1"/>
  <c r="DJ258" i="1"/>
  <c r="LV263" i="3" s="1"/>
  <c r="DK258" i="1"/>
  <c r="LW263" i="3" s="1"/>
  <c r="DP258" i="1"/>
  <c r="DS258" i="1"/>
  <c r="DI259" i="1"/>
  <c r="LS264" i="3" s="1"/>
  <c r="DJ259" i="1"/>
  <c r="LV264" i="3" s="1"/>
  <c r="DK259" i="1"/>
  <c r="LW264" i="3" s="1"/>
  <c r="DP259" i="1"/>
  <c r="DS259" i="1"/>
  <c r="DI260" i="1"/>
  <c r="LS265" i="3" s="1"/>
  <c r="DJ260" i="1"/>
  <c r="LV265" i="3" s="1"/>
  <c r="DK260" i="1"/>
  <c r="LW265" i="3" s="1"/>
  <c r="DP260" i="1"/>
  <c r="DS260" i="1"/>
  <c r="DI261" i="1"/>
  <c r="LS266" i="3" s="1"/>
  <c r="DJ261" i="1"/>
  <c r="LV266" i="3" s="1"/>
  <c r="DK261" i="1"/>
  <c r="LW266" i="3" s="1"/>
  <c r="DP261" i="1"/>
  <c r="DS261" i="1"/>
  <c r="DI262" i="1"/>
  <c r="LS267" i="3" s="1"/>
  <c r="DJ262" i="1"/>
  <c r="LV267" i="3" s="1"/>
  <c r="DK262" i="1"/>
  <c r="LW267" i="3" s="1"/>
  <c r="DP262" i="1"/>
  <c r="DS262" i="1"/>
  <c r="DI263" i="1"/>
  <c r="LS268" i="3" s="1"/>
  <c r="DJ263" i="1"/>
  <c r="LV268" i="3" s="1"/>
  <c r="DK263" i="1"/>
  <c r="LW268" i="3" s="1"/>
  <c r="DP263" i="1"/>
  <c r="DS263" i="1"/>
  <c r="DI264" i="1"/>
  <c r="LS269" i="3" s="1"/>
  <c r="DJ264" i="1"/>
  <c r="LV269" i="3" s="1"/>
  <c r="DK264" i="1"/>
  <c r="LW269" i="3" s="1"/>
  <c r="DP264" i="1"/>
  <c r="DS264" i="1"/>
  <c r="DI265" i="1"/>
  <c r="LS270" i="3" s="1"/>
  <c r="DJ265" i="1"/>
  <c r="LV270" i="3" s="1"/>
  <c r="DK265" i="1"/>
  <c r="LW270" i="3" s="1"/>
  <c r="DP265" i="1"/>
  <c r="DS265" i="1"/>
  <c r="DI266" i="1"/>
  <c r="LS271" i="3" s="1"/>
  <c r="DJ266" i="1"/>
  <c r="LV271" i="3" s="1"/>
  <c r="DK266" i="1"/>
  <c r="LW271" i="3" s="1"/>
  <c r="DP266" i="1"/>
  <c r="DS266" i="1"/>
  <c r="DI267" i="1"/>
  <c r="LS272" i="3" s="1"/>
  <c r="DJ267" i="1"/>
  <c r="LV272" i="3" s="1"/>
  <c r="DK267" i="1"/>
  <c r="LW272" i="3" s="1"/>
  <c r="DP267" i="1"/>
  <c r="DS267" i="1"/>
  <c r="DI268" i="1"/>
  <c r="LS273" i="3" s="1"/>
  <c r="DJ268" i="1"/>
  <c r="LV273" i="3" s="1"/>
  <c r="DK268" i="1"/>
  <c r="LW273" i="3" s="1"/>
  <c r="DP268" i="1"/>
  <c r="DS268" i="1"/>
  <c r="DI269" i="1"/>
  <c r="LS274" i="3" s="1"/>
  <c r="DJ269" i="1"/>
  <c r="LV274" i="3" s="1"/>
  <c r="DK269" i="1"/>
  <c r="LW274" i="3" s="1"/>
  <c r="DP269" i="1"/>
  <c r="DS269" i="1"/>
  <c r="DI270" i="1"/>
  <c r="LS275" i="3" s="1"/>
  <c r="DJ270" i="1"/>
  <c r="LV275" i="3" s="1"/>
  <c r="DK270" i="1"/>
  <c r="LW275" i="3" s="1"/>
  <c r="DP270" i="1"/>
  <c r="DS270" i="1"/>
  <c r="DI271" i="1"/>
  <c r="LS276" i="3" s="1"/>
  <c r="DJ271" i="1"/>
  <c r="LV276" i="3" s="1"/>
  <c r="DK271" i="1"/>
  <c r="LW276" i="3" s="1"/>
  <c r="DP271" i="1"/>
  <c r="DS271" i="1"/>
  <c r="DI272" i="1"/>
  <c r="LS277" i="3" s="1"/>
  <c r="DJ272" i="1"/>
  <c r="LV277" i="3" s="1"/>
  <c r="DK272" i="1"/>
  <c r="LW277" i="3" s="1"/>
  <c r="DP272" i="1"/>
  <c r="DS272" i="1"/>
  <c r="DI273" i="1"/>
  <c r="LS278" i="3" s="1"/>
  <c r="DJ273" i="1"/>
  <c r="LV278" i="3" s="1"/>
  <c r="DK273" i="1"/>
  <c r="LW278" i="3" s="1"/>
  <c r="DP273" i="1"/>
  <c r="DS273" i="1"/>
  <c r="DI274" i="1"/>
  <c r="LS279" i="3" s="1"/>
  <c r="DJ274" i="1"/>
  <c r="LV279" i="3" s="1"/>
  <c r="DK274" i="1"/>
  <c r="LW279" i="3" s="1"/>
  <c r="DP274" i="1"/>
  <c r="DS274" i="1"/>
  <c r="DI275" i="1"/>
  <c r="LS280" i="3" s="1"/>
  <c r="DJ275" i="1"/>
  <c r="LV280" i="3" s="1"/>
  <c r="DK275" i="1"/>
  <c r="LW280" i="3" s="1"/>
  <c r="DP275" i="1"/>
  <c r="DS275" i="1"/>
  <c r="DI276" i="1"/>
  <c r="LS281" i="3" s="1"/>
  <c r="DJ276" i="1"/>
  <c r="LV281" i="3" s="1"/>
  <c r="DK276" i="1"/>
  <c r="LW281" i="3" s="1"/>
  <c r="DP276" i="1"/>
  <c r="DS276" i="1"/>
  <c r="DI277" i="1"/>
  <c r="LS282" i="3" s="1"/>
  <c r="DJ277" i="1"/>
  <c r="LV282" i="3" s="1"/>
  <c r="DK277" i="1"/>
  <c r="LW282" i="3" s="1"/>
  <c r="DP277" i="1"/>
  <c r="DS277" i="1"/>
  <c r="DI278" i="1"/>
  <c r="LS283" i="3" s="1"/>
  <c r="DJ278" i="1"/>
  <c r="LV283" i="3" s="1"/>
  <c r="DK278" i="1"/>
  <c r="LW283" i="3" s="1"/>
  <c r="DP278" i="1"/>
  <c r="DS278" i="1"/>
  <c r="DI279" i="1"/>
  <c r="LS284" i="3" s="1"/>
  <c r="DJ279" i="1"/>
  <c r="LV284" i="3" s="1"/>
  <c r="DK279" i="1"/>
  <c r="LW284" i="3" s="1"/>
  <c r="DP279" i="1"/>
  <c r="DS279" i="1"/>
  <c r="DI280" i="1"/>
  <c r="LS285" i="3" s="1"/>
  <c r="DJ280" i="1"/>
  <c r="LV285" i="3" s="1"/>
  <c r="DK280" i="1"/>
  <c r="LW285" i="3" s="1"/>
  <c r="DP280" i="1"/>
  <c r="DS280" i="1"/>
  <c r="DI281" i="1"/>
  <c r="LS286" i="3" s="1"/>
  <c r="DJ281" i="1"/>
  <c r="LV286" i="3" s="1"/>
  <c r="DK281" i="1"/>
  <c r="LW286" i="3" s="1"/>
  <c r="DP281" i="1"/>
  <c r="DS281" i="1"/>
  <c r="DI282" i="1"/>
  <c r="LS287" i="3" s="1"/>
  <c r="DJ282" i="1"/>
  <c r="LV287" i="3" s="1"/>
  <c r="DK282" i="1"/>
  <c r="LW287" i="3" s="1"/>
  <c r="DP282" i="1"/>
  <c r="DS282" i="1"/>
  <c r="DI283" i="1"/>
  <c r="LS288" i="3" s="1"/>
  <c r="DJ283" i="1"/>
  <c r="LV288" i="3" s="1"/>
  <c r="DK283" i="1"/>
  <c r="LW288" i="3" s="1"/>
  <c r="DP283" i="1"/>
  <c r="DS283" i="1"/>
  <c r="DI284" i="1"/>
  <c r="LS289" i="3" s="1"/>
  <c r="DJ284" i="1"/>
  <c r="LV289" i="3" s="1"/>
  <c r="DK284" i="1"/>
  <c r="LW289" i="3" s="1"/>
  <c r="DP284" i="1"/>
  <c r="DS284" i="1"/>
  <c r="DI285" i="1"/>
  <c r="LS290" i="3" s="1"/>
  <c r="DJ285" i="1"/>
  <c r="LV290" i="3" s="1"/>
  <c r="DK285" i="1"/>
  <c r="LW290" i="3" s="1"/>
  <c r="DP285" i="1"/>
  <c r="DS285" i="1"/>
  <c r="DI286" i="1"/>
  <c r="LS291" i="3" s="1"/>
  <c r="DJ286" i="1"/>
  <c r="LV291" i="3" s="1"/>
  <c r="DK286" i="1"/>
  <c r="LW291" i="3" s="1"/>
  <c r="DP286" i="1"/>
  <c r="DS286" i="1"/>
  <c r="DI287" i="1"/>
  <c r="LS292" i="3" s="1"/>
  <c r="DJ287" i="1"/>
  <c r="LV292" i="3" s="1"/>
  <c r="DK287" i="1"/>
  <c r="LW292" i="3" s="1"/>
  <c r="DP287" i="1"/>
  <c r="DS287" i="1"/>
  <c r="DI288" i="1"/>
  <c r="LS293" i="3" s="1"/>
  <c r="DJ288" i="1"/>
  <c r="LV293" i="3" s="1"/>
  <c r="DK288" i="1"/>
  <c r="LW293" i="3" s="1"/>
  <c r="DP288" i="1"/>
  <c r="DS288" i="1"/>
  <c r="DI289" i="1"/>
  <c r="LS294" i="3" s="1"/>
  <c r="DJ289" i="1"/>
  <c r="LV294" i="3" s="1"/>
  <c r="DK289" i="1"/>
  <c r="LW294" i="3" s="1"/>
  <c r="DP289" i="1"/>
  <c r="DS289" i="1"/>
  <c r="DI290" i="1"/>
  <c r="LS295" i="3" s="1"/>
  <c r="DJ290" i="1"/>
  <c r="LV295" i="3" s="1"/>
  <c r="DK290" i="1"/>
  <c r="LW295" i="3" s="1"/>
  <c r="DP290" i="1"/>
  <c r="DS290" i="1"/>
  <c r="DI291" i="1"/>
  <c r="LS296" i="3" s="1"/>
  <c r="DJ291" i="1"/>
  <c r="LV296" i="3" s="1"/>
  <c r="DK291" i="1"/>
  <c r="LW296" i="3" s="1"/>
  <c r="DP291" i="1"/>
  <c r="DS291" i="1"/>
  <c r="DI292" i="1"/>
  <c r="LS297" i="3" s="1"/>
  <c r="DJ292" i="1"/>
  <c r="LV297" i="3" s="1"/>
  <c r="DK292" i="1"/>
  <c r="LW297" i="3" s="1"/>
  <c r="DP292" i="1"/>
  <c r="DS292" i="1"/>
  <c r="DI293" i="1"/>
  <c r="LS298" i="3" s="1"/>
  <c r="DJ293" i="1"/>
  <c r="LV298" i="3" s="1"/>
  <c r="DK293" i="1"/>
  <c r="LW298" i="3" s="1"/>
  <c r="DP293" i="1"/>
  <c r="DS293" i="1"/>
  <c r="DI294" i="1"/>
  <c r="LS299" i="3" s="1"/>
  <c r="DJ294" i="1"/>
  <c r="LV299" i="3" s="1"/>
  <c r="DK294" i="1"/>
  <c r="LW299" i="3" s="1"/>
  <c r="DP294" i="1"/>
  <c r="DS294" i="1"/>
  <c r="DI295" i="1"/>
  <c r="LS300" i="3" s="1"/>
  <c r="DJ295" i="1"/>
  <c r="LV300" i="3" s="1"/>
  <c r="DK295" i="1"/>
  <c r="LW300" i="3" s="1"/>
  <c r="DP295" i="1"/>
  <c r="DS295" i="1"/>
  <c r="DI296" i="1"/>
  <c r="LS301" i="3" s="1"/>
  <c r="DJ296" i="1"/>
  <c r="LV301" i="3" s="1"/>
  <c r="DK296" i="1"/>
  <c r="LW301" i="3" s="1"/>
  <c r="DP296" i="1"/>
  <c r="DS296" i="1"/>
  <c r="DI297" i="1"/>
  <c r="LS302" i="3" s="1"/>
  <c r="DJ297" i="1"/>
  <c r="LV302" i="3" s="1"/>
  <c r="DK297" i="1"/>
  <c r="LW302" i="3" s="1"/>
  <c r="DP297" i="1"/>
  <c r="DS297" i="1"/>
  <c r="DI298" i="1"/>
  <c r="LS303" i="3" s="1"/>
  <c r="DJ298" i="1"/>
  <c r="LV303" i="3" s="1"/>
  <c r="DK298" i="1"/>
  <c r="LW303" i="3" s="1"/>
  <c r="DP298" i="1"/>
  <c r="DS298" i="1"/>
  <c r="DI299" i="1"/>
  <c r="LS304" i="3" s="1"/>
  <c r="DJ299" i="1"/>
  <c r="LV304" i="3" s="1"/>
  <c r="DK299" i="1"/>
  <c r="LW304" i="3" s="1"/>
  <c r="DP299" i="1"/>
  <c r="DS299" i="1"/>
  <c r="DI300" i="1"/>
  <c r="LS305" i="3" s="1"/>
  <c r="DJ300" i="1"/>
  <c r="LV305" i="3" s="1"/>
  <c r="DK300" i="1"/>
  <c r="LW305" i="3" s="1"/>
  <c r="DP300" i="1"/>
  <c r="DS300" i="1"/>
  <c r="DI301" i="1"/>
  <c r="LS306" i="3" s="1"/>
  <c r="DJ301" i="1"/>
  <c r="LV306" i="3" s="1"/>
  <c r="DK301" i="1"/>
  <c r="LW306" i="3" s="1"/>
  <c r="DP301" i="1"/>
  <c r="DS301" i="1"/>
  <c r="DI302" i="1"/>
  <c r="LS307" i="3" s="1"/>
  <c r="DJ302" i="1"/>
  <c r="LV307" i="3" s="1"/>
  <c r="DK302" i="1"/>
  <c r="LW307" i="3" s="1"/>
  <c r="DP302" i="1"/>
  <c r="DS302" i="1"/>
  <c r="DI303" i="1"/>
  <c r="LS308" i="3" s="1"/>
  <c r="DJ303" i="1"/>
  <c r="LV308" i="3" s="1"/>
  <c r="DK303" i="1"/>
  <c r="LW308" i="3" s="1"/>
  <c r="DP303" i="1"/>
  <c r="DS303" i="1"/>
  <c r="DI304" i="1"/>
  <c r="LS309" i="3" s="1"/>
  <c r="DJ304" i="1"/>
  <c r="LV309" i="3" s="1"/>
  <c r="DK304" i="1"/>
  <c r="LW309" i="3" s="1"/>
  <c r="DP304" i="1"/>
  <c r="DS304" i="1"/>
  <c r="DI305" i="1"/>
  <c r="LS310" i="3" s="1"/>
  <c r="DJ305" i="1"/>
  <c r="LV310" i="3" s="1"/>
  <c r="DK305" i="1"/>
  <c r="LW310" i="3" s="1"/>
  <c r="DP305" i="1"/>
  <c r="DS305" i="1"/>
  <c r="DI306" i="1"/>
  <c r="LS311" i="3" s="1"/>
  <c r="DJ306" i="1"/>
  <c r="LV311" i="3" s="1"/>
  <c r="DK306" i="1"/>
  <c r="LW311" i="3" s="1"/>
  <c r="DP306" i="1"/>
  <c r="DS306" i="1"/>
  <c r="DI307" i="1"/>
  <c r="LS312" i="3" s="1"/>
  <c r="DJ307" i="1"/>
  <c r="LV312" i="3" s="1"/>
  <c r="DK307" i="1"/>
  <c r="LW312" i="3" s="1"/>
  <c r="DP307" i="1"/>
  <c r="DS307" i="1"/>
  <c r="DI308" i="1"/>
  <c r="LS313" i="3" s="1"/>
  <c r="DJ308" i="1"/>
  <c r="LV313" i="3" s="1"/>
  <c r="DK308" i="1"/>
  <c r="LW313" i="3" s="1"/>
  <c r="DP308" i="1"/>
  <c r="DS308" i="1"/>
  <c r="DI309" i="1"/>
  <c r="LS314" i="3" s="1"/>
  <c r="DJ309" i="1"/>
  <c r="LV314" i="3" s="1"/>
  <c r="DK309" i="1"/>
  <c r="LW314" i="3" s="1"/>
  <c r="DP309" i="1"/>
  <c r="DS309" i="1"/>
  <c r="DI310" i="1"/>
  <c r="LS315" i="3" s="1"/>
  <c r="DJ310" i="1"/>
  <c r="LV315" i="3" s="1"/>
  <c r="DK310" i="1"/>
  <c r="LW315" i="3" s="1"/>
  <c r="DP310" i="1"/>
  <c r="DS310" i="1"/>
  <c r="DI311" i="1"/>
  <c r="LS316" i="3" s="1"/>
  <c r="DJ311" i="1"/>
  <c r="LV316" i="3" s="1"/>
  <c r="DK311" i="1"/>
  <c r="LW316" i="3" s="1"/>
  <c r="DP311" i="1"/>
  <c r="DS311" i="1"/>
  <c r="DI312" i="1"/>
  <c r="LS317" i="3" s="1"/>
  <c r="DJ312" i="1"/>
  <c r="LV317" i="3" s="1"/>
  <c r="DK312" i="1"/>
  <c r="LW317" i="3" s="1"/>
  <c r="DP312" i="1"/>
  <c r="DS312" i="1"/>
  <c r="DI313" i="1"/>
  <c r="LS318" i="3" s="1"/>
  <c r="DJ313" i="1"/>
  <c r="LV318" i="3" s="1"/>
  <c r="DK313" i="1"/>
  <c r="LW318" i="3" s="1"/>
  <c r="DP313" i="1"/>
  <c r="DS313" i="1"/>
  <c r="DI314" i="1"/>
  <c r="LS319" i="3" s="1"/>
  <c r="DJ314" i="1"/>
  <c r="LV319" i="3" s="1"/>
  <c r="DK314" i="1"/>
  <c r="LW319" i="3" s="1"/>
  <c r="DP314" i="1"/>
  <c r="DS314" i="1"/>
  <c r="DI315" i="1"/>
  <c r="LS320" i="3" s="1"/>
  <c r="DJ315" i="1"/>
  <c r="LV320" i="3" s="1"/>
  <c r="DK315" i="1"/>
  <c r="LW320" i="3" s="1"/>
  <c r="DP315" i="1"/>
  <c r="DS315" i="1"/>
  <c r="DI316" i="1"/>
  <c r="LS321" i="3" s="1"/>
  <c r="DJ316" i="1"/>
  <c r="LV321" i="3" s="1"/>
  <c r="DK316" i="1"/>
  <c r="LW321" i="3" s="1"/>
  <c r="DP316" i="1"/>
  <c r="DS316" i="1"/>
  <c r="DI317" i="1"/>
  <c r="LS322" i="3" s="1"/>
  <c r="DJ317" i="1"/>
  <c r="LV322" i="3" s="1"/>
  <c r="DK317" i="1"/>
  <c r="LW322" i="3" s="1"/>
  <c r="DP317" i="1"/>
  <c r="DS317" i="1"/>
  <c r="DI318" i="1"/>
  <c r="LS323" i="3" s="1"/>
  <c r="DJ318" i="1"/>
  <c r="LV323" i="3" s="1"/>
  <c r="DK318" i="1"/>
  <c r="LW323" i="3" s="1"/>
  <c r="DP318" i="1"/>
  <c r="DS318" i="1"/>
  <c r="DI319" i="1"/>
  <c r="LS324" i="3" s="1"/>
  <c r="DJ319" i="1"/>
  <c r="LV324" i="3" s="1"/>
  <c r="DK319" i="1"/>
  <c r="LW324" i="3" s="1"/>
  <c r="DP319" i="1"/>
  <c r="DS319" i="1"/>
  <c r="DI320" i="1"/>
  <c r="LS325" i="3" s="1"/>
  <c r="DJ320" i="1"/>
  <c r="LV325" i="3" s="1"/>
  <c r="DK320" i="1"/>
  <c r="LW325" i="3" s="1"/>
  <c r="DP320" i="1"/>
  <c r="DS320" i="1"/>
  <c r="DI321" i="1"/>
  <c r="LS326" i="3" s="1"/>
  <c r="DJ321" i="1"/>
  <c r="LV326" i="3" s="1"/>
  <c r="DK321" i="1"/>
  <c r="LW326" i="3" s="1"/>
  <c r="DP321" i="1"/>
  <c r="DS321" i="1"/>
  <c r="DI322" i="1"/>
  <c r="LS327" i="3" s="1"/>
  <c r="DJ322" i="1"/>
  <c r="LV327" i="3" s="1"/>
  <c r="DK322" i="1"/>
  <c r="LW327" i="3" s="1"/>
  <c r="DP322" i="1"/>
  <c r="DS322" i="1"/>
  <c r="DI323" i="1"/>
  <c r="LS328" i="3" s="1"/>
  <c r="DJ323" i="1"/>
  <c r="LV328" i="3" s="1"/>
  <c r="DK323" i="1"/>
  <c r="LW328" i="3" s="1"/>
  <c r="DP323" i="1"/>
  <c r="DS323" i="1"/>
  <c r="DI324" i="1"/>
  <c r="LS329" i="3" s="1"/>
  <c r="DJ324" i="1"/>
  <c r="LV329" i="3" s="1"/>
  <c r="DK324" i="1"/>
  <c r="LW329" i="3" s="1"/>
  <c r="DP324" i="1"/>
  <c r="DS324" i="1"/>
  <c r="DI325" i="1"/>
  <c r="LS330" i="3" s="1"/>
  <c r="DJ325" i="1"/>
  <c r="LV330" i="3" s="1"/>
  <c r="DK325" i="1"/>
  <c r="LW330" i="3" s="1"/>
  <c r="DP325" i="1"/>
  <c r="DS325" i="1"/>
  <c r="DI326" i="1"/>
  <c r="LS331" i="3" s="1"/>
  <c r="DJ326" i="1"/>
  <c r="LV331" i="3" s="1"/>
  <c r="DK326" i="1"/>
  <c r="LW331" i="3" s="1"/>
  <c r="DP326" i="1"/>
  <c r="DS326" i="1"/>
  <c r="DI327" i="1"/>
  <c r="LS332" i="3" s="1"/>
  <c r="DJ327" i="1"/>
  <c r="LV332" i="3" s="1"/>
  <c r="DK327" i="1"/>
  <c r="LW332" i="3" s="1"/>
  <c r="DP327" i="1"/>
  <c r="DS327" i="1"/>
  <c r="DI328" i="1"/>
  <c r="LS333" i="3" s="1"/>
  <c r="DJ328" i="1"/>
  <c r="LV333" i="3" s="1"/>
  <c r="DK328" i="1"/>
  <c r="LW333" i="3" s="1"/>
  <c r="DP328" i="1"/>
  <c r="DS328" i="1"/>
  <c r="DI329" i="1"/>
  <c r="LS334" i="3" s="1"/>
  <c r="DJ329" i="1"/>
  <c r="LV334" i="3" s="1"/>
  <c r="DK329" i="1"/>
  <c r="LW334" i="3" s="1"/>
  <c r="DP329" i="1"/>
  <c r="DS329" i="1"/>
  <c r="DI330" i="1"/>
  <c r="LS335" i="3" s="1"/>
  <c r="DJ330" i="1"/>
  <c r="LV335" i="3" s="1"/>
  <c r="DK330" i="1"/>
  <c r="LW335" i="3" s="1"/>
  <c r="DP330" i="1"/>
  <c r="DS330" i="1"/>
  <c r="DI331" i="1"/>
  <c r="LS336" i="3" s="1"/>
  <c r="DJ331" i="1"/>
  <c r="LV336" i="3" s="1"/>
  <c r="DK331" i="1"/>
  <c r="LW336" i="3" s="1"/>
  <c r="DP331" i="1"/>
  <c r="DS331" i="1"/>
  <c r="DI332" i="1"/>
  <c r="LS337" i="3" s="1"/>
  <c r="DJ332" i="1"/>
  <c r="LV337" i="3" s="1"/>
  <c r="DK332" i="1"/>
  <c r="LW337" i="3" s="1"/>
  <c r="DP332" i="1"/>
  <c r="DS332" i="1"/>
  <c r="DI333" i="1"/>
  <c r="LS338" i="3" s="1"/>
  <c r="DJ333" i="1"/>
  <c r="LV338" i="3" s="1"/>
  <c r="DK333" i="1"/>
  <c r="LW338" i="3" s="1"/>
  <c r="DP333" i="1"/>
  <c r="DS333" i="1"/>
  <c r="DI334" i="1"/>
  <c r="LS339" i="3" s="1"/>
  <c r="DJ334" i="1"/>
  <c r="LV339" i="3" s="1"/>
  <c r="DK334" i="1"/>
  <c r="LW339" i="3" s="1"/>
  <c r="DP334" i="1"/>
  <c r="DS334" i="1"/>
  <c r="DI335" i="1"/>
  <c r="LS340" i="3" s="1"/>
  <c r="DJ335" i="1"/>
  <c r="LV340" i="3" s="1"/>
  <c r="DK335" i="1"/>
  <c r="LW340" i="3" s="1"/>
  <c r="DP335" i="1"/>
  <c r="DS335" i="1"/>
  <c r="DI336" i="1"/>
  <c r="LS341" i="3" s="1"/>
  <c r="DJ336" i="1"/>
  <c r="LV341" i="3" s="1"/>
  <c r="DK336" i="1"/>
  <c r="LW341" i="3" s="1"/>
  <c r="DP336" i="1"/>
  <c r="DS336" i="1"/>
  <c r="DI337" i="1"/>
  <c r="LS342" i="3" s="1"/>
  <c r="DJ337" i="1"/>
  <c r="LV342" i="3" s="1"/>
  <c r="DK337" i="1"/>
  <c r="LW342" i="3" s="1"/>
  <c r="DP337" i="1"/>
  <c r="DS337" i="1"/>
  <c r="DI338" i="1"/>
  <c r="LS343" i="3" s="1"/>
  <c r="DJ338" i="1"/>
  <c r="LV343" i="3" s="1"/>
  <c r="DK338" i="1"/>
  <c r="LW343" i="3" s="1"/>
  <c r="DP338" i="1"/>
  <c r="DS338" i="1"/>
  <c r="DI339" i="1"/>
  <c r="LS344" i="3" s="1"/>
  <c r="DJ339" i="1"/>
  <c r="LV344" i="3" s="1"/>
  <c r="DK339" i="1"/>
  <c r="LW344" i="3" s="1"/>
  <c r="DP339" i="1"/>
  <c r="DS339" i="1"/>
  <c r="DI340" i="1"/>
  <c r="LS345" i="3" s="1"/>
  <c r="DJ340" i="1"/>
  <c r="LV345" i="3" s="1"/>
  <c r="DK340" i="1"/>
  <c r="LW345" i="3" s="1"/>
  <c r="DP340" i="1"/>
  <c r="DS340" i="1"/>
  <c r="DI341" i="1"/>
  <c r="LS346" i="3" s="1"/>
  <c r="DJ341" i="1"/>
  <c r="LV346" i="3" s="1"/>
  <c r="DK341" i="1"/>
  <c r="LW346" i="3" s="1"/>
  <c r="DP341" i="1"/>
  <c r="DS341" i="1"/>
  <c r="DI342" i="1"/>
  <c r="LS347" i="3" s="1"/>
  <c r="DJ342" i="1"/>
  <c r="LV347" i="3" s="1"/>
  <c r="DK342" i="1"/>
  <c r="LW347" i="3" s="1"/>
  <c r="DP342" i="1"/>
  <c r="DS342" i="1"/>
  <c r="DI343" i="1"/>
  <c r="LS348" i="3" s="1"/>
  <c r="DJ343" i="1"/>
  <c r="LV348" i="3" s="1"/>
  <c r="DK343" i="1"/>
  <c r="LW348" i="3" s="1"/>
  <c r="DP343" i="1"/>
  <c r="DS343" i="1"/>
  <c r="DI344" i="1"/>
  <c r="LS349" i="3" s="1"/>
  <c r="DJ344" i="1"/>
  <c r="LV349" i="3" s="1"/>
  <c r="DK344" i="1"/>
  <c r="LW349" i="3" s="1"/>
  <c r="DP344" i="1"/>
  <c r="DS344" i="1"/>
  <c r="DI345" i="1"/>
  <c r="LS350" i="3" s="1"/>
  <c r="DJ345" i="1"/>
  <c r="LV350" i="3" s="1"/>
  <c r="DK345" i="1"/>
  <c r="LW350" i="3" s="1"/>
  <c r="DP345" i="1"/>
  <c r="DS345" i="1"/>
  <c r="DI346" i="1"/>
  <c r="LS351" i="3" s="1"/>
  <c r="DJ346" i="1"/>
  <c r="LV351" i="3" s="1"/>
  <c r="DK346" i="1"/>
  <c r="LW351" i="3" s="1"/>
  <c r="DP346" i="1"/>
  <c r="DS346" i="1"/>
  <c r="DI347" i="1"/>
  <c r="LS352" i="3" s="1"/>
  <c r="DJ347" i="1"/>
  <c r="LV352" i="3" s="1"/>
  <c r="DK347" i="1"/>
  <c r="LW352" i="3" s="1"/>
  <c r="DP347" i="1"/>
  <c r="DS347" i="1"/>
  <c r="DI348" i="1"/>
  <c r="LS353" i="3" s="1"/>
  <c r="DJ348" i="1"/>
  <c r="LV353" i="3" s="1"/>
  <c r="DK348" i="1"/>
  <c r="LW353" i="3" s="1"/>
  <c r="DP348" i="1"/>
  <c r="DS348" i="1"/>
  <c r="DI349" i="1"/>
  <c r="LS354" i="3" s="1"/>
  <c r="DJ349" i="1"/>
  <c r="LV354" i="3" s="1"/>
  <c r="DK349" i="1"/>
  <c r="LW354" i="3" s="1"/>
  <c r="DP349" i="1"/>
  <c r="DS349" i="1"/>
  <c r="DI350" i="1"/>
  <c r="LS355" i="3" s="1"/>
  <c r="DJ350" i="1"/>
  <c r="LV355" i="3" s="1"/>
  <c r="DK350" i="1"/>
  <c r="LW355" i="3" s="1"/>
  <c r="DP350" i="1"/>
  <c r="DS350" i="1"/>
  <c r="DI351" i="1"/>
  <c r="LS356" i="3" s="1"/>
  <c r="DJ351" i="1"/>
  <c r="LV356" i="3" s="1"/>
  <c r="DK351" i="1"/>
  <c r="LW356" i="3" s="1"/>
  <c r="DP351" i="1"/>
  <c r="DS351" i="1"/>
  <c r="DI352" i="1"/>
  <c r="LS357" i="3" s="1"/>
  <c r="DJ352" i="1"/>
  <c r="LV357" i="3" s="1"/>
  <c r="DK352" i="1"/>
  <c r="LW357" i="3" s="1"/>
  <c r="DP352" i="1"/>
  <c r="DS352" i="1"/>
  <c r="DI353" i="1"/>
  <c r="LS358" i="3" s="1"/>
  <c r="DJ353" i="1"/>
  <c r="LV358" i="3" s="1"/>
  <c r="DK353" i="1"/>
  <c r="LW358" i="3" s="1"/>
  <c r="DP353" i="1"/>
  <c r="DS353" i="1"/>
  <c r="DI354" i="1"/>
  <c r="LS359" i="3" s="1"/>
  <c r="DJ354" i="1"/>
  <c r="LV359" i="3" s="1"/>
  <c r="DK354" i="1"/>
  <c r="LW359" i="3" s="1"/>
  <c r="DP354" i="1"/>
  <c r="DS354" i="1"/>
  <c r="DI355" i="1"/>
  <c r="LS360" i="3" s="1"/>
  <c r="DJ355" i="1"/>
  <c r="LV360" i="3" s="1"/>
  <c r="DK355" i="1"/>
  <c r="LW360" i="3" s="1"/>
  <c r="DP355" i="1"/>
  <c r="DS355" i="1"/>
  <c r="DI356" i="1"/>
  <c r="LS361" i="3" s="1"/>
  <c r="DJ356" i="1"/>
  <c r="LV361" i="3" s="1"/>
  <c r="DK356" i="1"/>
  <c r="LW361" i="3" s="1"/>
  <c r="DP356" i="1"/>
  <c r="DS356" i="1"/>
  <c r="DI357" i="1"/>
  <c r="LS362" i="3" s="1"/>
  <c r="DJ357" i="1"/>
  <c r="LV362" i="3" s="1"/>
  <c r="DK357" i="1"/>
  <c r="LW362" i="3" s="1"/>
  <c r="DP357" i="1"/>
  <c r="DS357" i="1"/>
  <c r="DI358" i="1"/>
  <c r="LS363" i="3" s="1"/>
  <c r="DJ358" i="1"/>
  <c r="LV363" i="3" s="1"/>
  <c r="DK358" i="1"/>
  <c r="LW363" i="3" s="1"/>
  <c r="DP358" i="1"/>
  <c r="DS358" i="1"/>
  <c r="DI359" i="1"/>
  <c r="LS364" i="3" s="1"/>
  <c r="DJ359" i="1"/>
  <c r="LV364" i="3" s="1"/>
  <c r="DK359" i="1"/>
  <c r="LW364" i="3" s="1"/>
  <c r="DP359" i="1"/>
  <c r="DS359" i="1"/>
  <c r="DI360" i="1"/>
  <c r="LS365" i="3" s="1"/>
  <c r="DJ360" i="1"/>
  <c r="LV365" i="3" s="1"/>
  <c r="DK360" i="1"/>
  <c r="LW365" i="3" s="1"/>
  <c r="DP360" i="1"/>
  <c r="DS360" i="1"/>
  <c r="DI361" i="1"/>
  <c r="LS366" i="3" s="1"/>
  <c r="DJ361" i="1"/>
  <c r="LV366" i="3" s="1"/>
  <c r="DK361" i="1"/>
  <c r="LW366" i="3" s="1"/>
  <c r="DP361" i="1"/>
  <c r="DS361" i="1"/>
  <c r="DI362" i="1"/>
  <c r="LS367" i="3" s="1"/>
  <c r="DJ362" i="1"/>
  <c r="LV367" i="3" s="1"/>
  <c r="DK362" i="1"/>
  <c r="LW367" i="3" s="1"/>
  <c r="DP362" i="1"/>
  <c r="DS362" i="1"/>
  <c r="DI363" i="1"/>
  <c r="LS368" i="3" s="1"/>
  <c r="DJ363" i="1"/>
  <c r="LV368" i="3" s="1"/>
  <c r="DK363" i="1"/>
  <c r="LW368" i="3" s="1"/>
  <c r="DP363" i="1"/>
  <c r="DS363" i="1"/>
  <c r="DI364" i="1"/>
  <c r="LS369" i="3" s="1"/>
  <c r="DJ364" i="1"/>
  <c r="LV369" i="3" s="1"/>
  <c r="DK364" i="1"/>
  <c r="LW369" i="3" s="1"/>
  <c r="DP364" i="1"/>
  <c r="DS364" i="1"/>
  <c r="DI365" i="1"/>
  <c r="LS370" i="3" s="1"/>
  <c r="DJ365" i="1"/>
  <c r="LV370" i="3" s="1"/>
  <c r="DK365" i="1"/>
  <c r="LW370" i="3" s="1"/>
  <c r="DP365" i="1"/>
  <c r="DS365" i="1"/>
  <c r="DI366" i="1"/>
  <c r="LS371" i="3" s="1"/>
  <c r="DJ366" i="1"/>
  <c r="LV371" i="3" s="1"/>
  <c r="DK366" i="1"/>
  <c r="LW371" i="3" s="1"/>
  <c r="DP366" i="1"/>
  <c r="DS366" i="1"/>
  <c r="DI367" i="1"/>
  <c r="LS372" i="3" s="1"/>
  <c r="DJ367" i="1"/>
  <c r="LV372" i="3" s="1"/>
  <c r="DK367" i="1"/>
  <c r="LW372" i="3" s="1"/>
  <c r="DP367" i="1"/>
  <c r="DS367" i="1"/>
  <c r="DI368" i="1"/>
  <c r="LS373" i="3" s="1"/>
  <c r="DJ368" i="1"/>
  <c r="LV373" i="3" s="1"/>
  <c r="DK368" i="1"/>
  <c r="LW373" i="3" s="1"/>
  <c r="DP368" i="1"/>
  <c r="DS368" i="1"/>
  <c r="DI369" i="1"/>
  <c r="LS374" i="3" s="1"/>
  <c r="DJ369" i="1"/>
  <c r="LV374" i="3" s="1"/>
  <c r="DK369" i="1"/>
  <c r="LW374" i="3" s="1"/>
  <c r="DP369" i="1"/>
  <c r="DS369" i="1"/>
  <c r="DI370" i="1"/>
  <c r="LS375" i="3" s="1"/>
  <c r="DJ370" i="1"/>
  <c r="LV375" i="3" s="1"/>
  <c r="DK370" i="1"/>
  <c r="LW375" i="3" s="1"/>
  <c r="DP370" i="1"/>
  <c r="DS370" i="1"/>
  <c r="DI371" i="1"/>
  <c r="LS376" i="3" s="1"/>
  <c r="DJ371" i="1"/>
  <c r="LV376" i="3" s="1"/>
  <c r="DK371" i="1"/>
  <c r="LW376" i="3" s="1"/>
  <c r="DP371" i="1"/>
  <c r="DS371" i="1"/>
  <c r="DI372" i="1"/>
  <c r="LS377" i="3" s="1"/>
  <c r="DJ372" i="1"/>
  <c r="LV377" i="3" s="1"/>
  <c r="DK372" i="1"/>
  <c r="LW377" i="3" s="1"/>
  <c r="DP372" i="1"/>
  <c r="DS372" i="1"/>
  <c r="DI373" i="1"/>
  <c r="LS378" i="3" s="1"/>
  <c r="DJ373" i="1"/>
  <c r="LV378" i="3" s="1"/>
  <c r="DK373" i="1"/>
  <c r="LW378" i="3" s="1"/>
  <c r="DP373" i="1"/>
  <c r="DS373" i="1"/>
  <c r="DI374" i="1"/>
  <c r="LS379" i="3" s="1"/>
  <c r="DJ374" i="1"/>
  <c r="LV379" i="3" s="1"/>
  <c r="DK374" i="1"/>
  <c r="LW379" i="3" s="1"/>
  <c r="DP374" i="1"/>
  <c r="DS374" i="1"/>
  <c r="DI375" i="1"/>
  <c r="LS380" i="3" s="1"/>
  <c r="DJ375" i="1"/>
  <c r="LV380" i="3" s="1"/>
  <c r="DK375" i="1"/>
  <c r="LW380" i="3" s="1"/>
  <c r="DP375" i="1"/>
  <c r="DS375" i="1"/>
  <c r="DI376" i="1"/>
  <c r="LS381" i="3" s="1"/>
  <c r="DJ376" i="1"/>
  <c r="LV381" i="3" s="1"/>
  <c r="DK376" i="1"/>
  <c r="LW381" i="3" s="1"/>
  <c r="DP376" i="1"/>
  <c r="DS376" i="1"/>
  <c r="DI377" i="1"/>
  <c r="LS382" i="3" s="1"/>
  <c r="DJ377" i="1"/>
  <c r="LV382" i="3" s="1"/>
  <c r="DK377" i="1"/>
  <c r="LW382" i="3" s="1"/>
  <c r="DP377" i="1"/>
  <c r="DS377" i="1"/>
  <c r="DI378" i="1"/>
  <c r="LS383" i="3" s="1"/>
  <c r="DJ378" i="1"/>
  <c r="LV383" i="3" s="1"/>
  <c r="DK378" i="1"/>
  <c r="LW383" i="3" s="1"/>
  <c r="DP378" i="1"/>
  <c r="DS378" i="1"/>
  <c r="DI379" i="1"/>
  <c r="LS384" i="3" s="1"/>
  <c r="DJ379" i="1"/>
  <c r="LV384" i="3" s="1"/>
  <c r="DK379" i="1"/>
  <c r="LW384" i="3" s="1"/>
  <c r="DP379" i="1"/>
  <c r="DS379" i="1"/>
  <c r="DI380" i="1"/>
  <c r="LS385" i="3" s="1"/>
  <c r="DJ380" i="1"/>
  <c r="LV385" i="3" s="1"/>
  <c r="DK380" i="1"/>
  <c r="LW385" i="3" s="1"/>
  <c r="DP380" i="1"/>
  <c r="DS380" i="1"/>
  <c r="DI381" i="1"/>
  <c r="LS386" i="3" s="1"/>
  <c r="DJ381" i="1"/>
  <c r="LV386" i="3" s="1"/>
  <c r="DK381" i="1"/>
  <c r="LW386" i="3" s="1"/>
  <c r="DP381" i="1"/>
  <c r="DS381" i="1"/>
  <c r="DI382" i="1"/>
  <c r="LS387" i="3" s="1"/>
  <c r="DJ382" i="1"/>
  <c r="LV387" i="3" s="1"/>
  <c r="DK382" i="1"/>
  <c r="LW387" i="3" s="1"/>
  <c r="DP382" i="1"/>
  <c r="DS382" i="1"/>
  <c r="DI383" i="1"/>
  <c r="LS388" i="3" s="1"/>
  <c r="DJ383" i="1"/>
  <c r="LV388" i="3" s="1"/>
  <c r="DK383" i="1"/>
  <c r="LW388" i="3" s="1"/>
  <c r="DP383" i="1"/>
  <c r="DS383" i="1"/>
  <c r="DI384" i="1"/>
  <c r="LS389" i="3" s="1"/>
  <c r="DJ384" i="1"/>
  <c r="LV389" i="3" s="1"/>
  <c r="DK384" i="1"/>
  <c r="LW389" i="3" s="1"/>
  <c r="DP384" i="1"/>
  <c r="DS384" i="1"/>
  <c r="DI385" i="1"/>
  <c r="LS390" i="3" s="1"/>
  <c r="DJ385" i="1"/>
  <c r="LV390" i="3" s="1"/>
  <c r="DK385" i="1"/>
  <c r="LW390" i="3" s="1"/>
  <c r="DP385" i="1"/>
  <c r="DS385" i="1"/>
  <c r="DI386" i="1"/>
  <c r="LS391" i="3" s="1"/>
  <c r="DJ386" i="1"/>
  <c r="LV391" i="3" s="1"/>
  <c r="DK386" i="1"/>
  <c r="LW391" i="3" s="1"/>
  <c r="DP386" i="1"/>
  <c r="DS386" i="1"/>
  <c r="DI387" i="1"/>
  <c r="LS392" i="3" s="1"/>
  <c r="DJ387" i="1"/>
  <c r="LV392" i="3" s="1"/>
  <c r="DK387" i="1"/>
  <c r="LW392" i="3" s="1"/>
  <c r="DP387" i="1"/>
  <c r="DS387" i="1"/>
  <c r="DI388" i="1"/>
  <c r="LS393" i="3" s="1"/>
  <c r="DJ388" i="1"/>
  <c r="LV393" i="3" s="1"/>
  <c r="DK388" i="1"/>
  <c r="LW393" i="3" s="1"/>
  <c r="DP388" i="1"/>
  <c r="DS388" i="1"/>
  <c r="DI389" i="1"/>
  <c r="LS394" i="3" s="1"/>
  <c r="DJ389" i="1"/>
  <c r="LV394" i="3" s="1"/>
  <c r="DK389" i="1"/>
  <c r="LW394" i="3" s="1"/>
  <c r="DP389" i="1"/>
  <c r="DS389" i="1"/>
  <c r="DI390" i="1"/>
  <c r="LS395" i="3" s="1"/>
  <c r="DJ390" i="1"/>
  <c r="LV395" i="3" s="1"/>
  <c r="DK390" i="1"/>
  <c r="LW395" i="3" s="1"/>
  <c r="DP390" i="1"/>
  <c r="DS390" i="1"/>
  <c r="DI391" i="1"/>
  <c r="LS396" i="3" s="1"/>
  <c r="DJ391" i="1"/>
  <c r="LV396" i="3" s="1"/>
  <c r="DK391" i="1"/>
  <c r="LW396" i="3" s="1"/>
  <c r="DP391" i="1"/>
  <c r="DS391" i="1"/>
  <c r="DI392" i="1"/>
  <c r="LS397" i="3" s="1"/>
  <c r="DJ392" i="1"/>
  <c r="LV397" i="3" s="1"/>
  <c r="DK392" i="1"/>
  <c r="LW397" i="3" s="1"/>
  <c r="DP392" i="1"/>
  <c r="DS392" i="1"/>
  <c r="DI393" i="1"/>
  <c r="LS398" i="3" s="1"/>
  <c r="DJ393" i="1"/>
  <c r="LV398" i="3" s="1"/>
  <c r="DK393" i="1"/>
  <c r="LW398" i="3" s="1"/>
  <c r="DP393" i="1"/>
  <c r="DS393" i="1"/>
  <c r="DI394" i="1"/>
  <c r="LS399" i="3" s="1"/>
  <c r="DJ394" i="1"/>
  <c r="LV399" i="3" s="1"/>
  <c r="DK394" i="1"/>
  <c r="LW399" i="3" s="1"/>
  <c r="DP394" i="1"/>
  <c r="DS394" i="1"/>
  <c r="DI395" i="1"/>
  <c r="LS400" i="3" s="1"/>
  <c r="DJ395" i="1"/>
  <c r="LV400" i="3" s="1"/>
  <c r="DK395" i="1"/>
  <c r="LW400" i="3" s="1"/>
  <c r="DP395" i="1"/>
  <c r="DS395" i="1"/>
  <c r="DI396" i="1"/>
  <c r="LS401" i="3" s="1"/>
  <c r="DJ396" i="1"/>
  <c r="LV401" i="3" s="1"/>
  <c r="DK396" i="1"/>
  <c r="LW401" i="3" s="1"/>
  <c r="DP396" i="1"/>
  <c r="DS396" i="1"/>
  <c r="DI397" i="1"/>
  <c r="LS402" i="3" s="1"/>
  <c r="DJ397" i="1"/>
  <c r="LV402" i="3" s="1"/>
  <c r="DK397" i="1"/>
  <c r="LW402" i="3" s="1"/>
  <c r="DP397" i="1"/>
  <c r="DS397" i="1"/>
  <c r="DI398" i="1"/>
  <c r="LS403" i="3" s="1"/>
  <c r="DJ398" i="1"/>
  <c r="LV403" i="3" s="1"/>
  <c r="DK398" i="1"/>
  <c r="LW403" i="3" s="1"/>
  <c r="DP398" i="1"/>
  <c r="DS398" i="1"/>
  <c r="DI399" i="1"/>
  <c r="LS404" i="3" s="1"/>
  <c r="DJ399" i="1"/>
  <c r="LV404" i="3" s="1"/>
  <c r="DK399" i="1"/>
  <c r="LW404" i="3" s="1"/>
  <c r="DP399" i="1"/>
  <c r="DS399" i="1"/>
  <c r="DI400" i="1"/>
  <c r="LS405" i="3" s="1"/>
  <c r="DJ400" i="1"/>
  <c r="LV405" i="3" s="1"/>
  <c r="DK400" i="1"/>
  <c r="LW405" i="3" s="1"/>
  <c r="DP400" i="1"/>
  <c r="DS400" i="1"/>
  <c r="DI401" i="1"/>
  <c r="LS406" i="3" s="1"/>
  <c r="DJ401" i="1"/>
  <c r="LV406" i="3" s="1"/>
  <c r="DK401" i="1"/>
  <c r="LW406" i="3" s="1"/>
  <c r="DP401" i="1"/>
  <c r="DS401" i="1"/>
  <c r="DI402" i="1"/>
  <c r="LS407" i="3" s="1"/>
  <c r="DJ402" i="1"/>
  <c r="LV407" i="3" s="1"/>
  <c r="DK402" i="1"/>
  <c r="LW407" i="3" s="1"/>
  <c r="DP402" i="1"/>
  <c r="DS402" i="1"/>
  <c r="DI403" i="1"/>
  <c r="LS408" i="3" s="1"/>
  <c r="DJ403" i="1"/>
  <c r="LV408" i="3" s="1"/>
  <c r="DK403" i="1"/>
  <c r="LW408" i="3" s="1"/>
  <c r="DP403" i="1"/>
  <c r="DS403" i="1"/>
  <c r="DI404" i="1"/>
  <c r="LS409" i="3" s="1"/>
  <c r="DJ404" i="1"/>
  <c r="LV409" i="3" s="1"/>
  <c r="DK404" i="1"/>
  <c r="LW409" i="3" s="1"/>
  <c r="DP404" i="1"/>
  <c r="DS404" i="1"/>
  <c r="DI405" i="1"/>
  <c r="LS410" i="3" s="1"/>
  <c r="DJ405" i="1"/>
  <c r="LV410" i="3" s="1"/>
  <c r="DK405" i="1"/>
  <c r="LW410" i="3" s="1"/>
  <c r="DP405" i="1"/>
  <c r="DS405" i="1"/>
  <c r="DI406" i="1"/>
  <c r="LS411" i="3" s="1"/>
  <c r="DJ406" i="1"/>
  <c r="LV411" i="3" s="1"/>
  <c r="DK406" i="1"/>
  <c r="LW411" i="3" s="1"/>
  <c r="DP406" i="1"/>
  <c r="DS406" i="1"/>
  <c r="DI407" i="1"/>
  <c r="LS412" i="3" s="1"/>
  <c r="DJ407" i="1"/>
  <c r="LV412" i="3" s="1"/>
  <c r="DK407" i="1"/>
  <c r="LW412" i="3" s="1"/>
  <c r="DP407" i="1"/>
  <c r="DS407" i="1"/>
  <c r="DI408" i="1"/>
  <c r="LS413" i="3" s="1"/>
  <c r="DJ408" i="1"/>
  <c r="LV413" i="3" s="1"/>
  <c r="DK408" i="1"/>
  <c r="LW413" i="3" s="1"/>
  <c r="DP408" i="1"/>
  <c r="DS408" i="1"/>
  <c r="DI409" i="1"/>
  <c r="LS414" i="3" s="1"/>
  <c r="DJ409" i="1"/>
  <c r="LV414" i="3" s="1"/>
  <c r="DK409" i="1"/>
  <c r="LW414" i="3" s="1"/>
  <c r="DP409" i="1"/>
  <c r="DS409" i="1"/>
  <c r="DI410" i="1"/>
  <c r="LS415" i="3" s="1"/>
  <c r="DJ410" i="1"/>
  <c r="LV415" i="3" s="1"/>
  <c r="DK410" i="1"/>
  <c r="LW415" i="3" s="1"/>
  <c r="DP410" i="1"/>
  <c r="DS410" i="1"/>
  <c r="DI411" i="1"/>
  <c r="LS416" i="3" s="1"/>
  <c r="DJ411" i="1"/>
  <c r="LV416" i="3" s="1"/>
  <c r="DK411" i="1"/>
  <c r="LW416" i="3" s="1"/>
  <c r="DP411" i="1"/>
  <c r="DS411" i="1"/>
  <c r="DI412" i="1"/>
  <c r="LS417" i="3" s="1"/>
  <c r="DJ412" i="1"/>
  <c r="LV417" i="3" s="1"/>
  <c r="DK412" i="1"/>
  <c r="LW417" i="3" s="1"/>
  <c r="DP412" i="1"/>
  <c r="DS412" i="1"/>
  <c r="DI413" i="1"/>
  <c r="LS418" i="3" s="1"/>
  <c r="DJ413" i="1"/>
  <c r="LV418" i="3" s="1"/>
  <c r="DK413" i="1"/>
  <c r="LW418" i="3" s="1"/>
  <c r="DP413" i="1"/>
  <c r="DS413" i="1"/>
  <c r="DI414" i="1"/>
  <c r="LS419" i="3" s="1"/>
  <c r="DJ414" i="1"/>
  <c r="LV419" i="3" s="1"/>
  <c r="DK414" i="1"/>
  <c r="LW419" i="3" s="1"/>
  <c r="DP414" i="1"/>
  <c r="DS414" i="1"/>
  <c r="DI415" i="1"/>
  <c r="LS420" i="3" s="1"/>
  <c r="DJ415" i="1"/>
  <c r="LV420" i="3" s="1"/>
  <c r="DK415" i="1"/>
  <c r="LW420" i="3" s="1"/>
  <c r="DP415" i="1"/>
  <c r="DS415" i="1"/>
  <c r="DI416" i="1"/>
  <c r="LS421" i="3" s="1"/>
  <c r="DJ416" i="1"/>
  <c r="LV421" i="3" s="1"/>
  <c r="DK416" i="1"/>
  <c r="LW421" i="3" s="1"/>
  <c r="DP416" i="1"/>
  <c r="DS416" i="1"/>
  <c r="DI417" i="1"/>
  <c r="LS422" i="3" s="1"/>
  <c r="DJ417" i="1"/>
  <c r="LV422" i="3" s="1"/>
  <c r="DK417" i="1"/>
  <c r="LW422" i="3" s="1"/>
  <c r="DP417" i="1"/>
  <c r="DS417" i="1"/>
  <c r="DI418" i="1"/>
  <c r="LS423" i="3" s="1"/>
  <c r="DJ418" i="1"/>
  <c r="LV423" i="3" s="1"/>
  <c r="DK418" i="1"/>
  <c r="LW423" i="3" s="1"/>
  <c r="DP418" i="1"/>
  <c r="DS418" i="1"/>
  <c r="DI419" i="1"/>
  <c r="LS424" i="3" s="1"/>
  <c r="DJ419" i="1"/>
  <c r="LV424" i="3" s="1"/>
  <c r="DK419" i="1"/>
  <c r="LW424" i="3" s="1"/>
  <c r="DP419" i="1"/>
  <c r="DS419" i="1"/>
  <c r="DI420" i="1"/>
  <c r="LS425" i="3" s="1"/>
  <c r="DJ420" i="1"/>
  <c r="LV425" i="3" s="1"/>
  <c r="DK420" i="1"/>
  <c r="LW425" i="3" s="1"/>
  <c r="DP420" i="1"/>
  <c r="DS420" i="1"/>
  <c r="DI421" i="1"/>
  <c r="LS426" i="3" s="1"/>
  <c r="DJ421" i="1"/>
  <c r="LV426" i="3" s="1"/>
  <c r="DK421" i="1"/>
  <c r="LW426" i="3" s="1"/>
  <c r="DP421" i="1"/>
  <c r="DS421" i="1"/>
  <c r="DI422" i="1"/>
  <c r="LS427" i="3" s="1"/>
  <c r="DJ422" i="1"/>
  <c r="LV427" i="3" s="1"/>
  <c r="DK422" i="1"/>
  <c r="LW427" i="3" s="1"/>
  <c r="DP422" i="1"/>
  <c r="DS422" i="1"/>
  <c r="DI423" i="1"/>
  <c r="LS428" i="3" s="1"/>
  <c r="DJ423" i="1"/>
  <c r="LV428" i="3" s="1"/>
  <c r="DK423" i="1"/>
  <c r="LW428" i="3" s="1"/>
  <c r="DP423" i="1"/>
  <c r="DS423" i="1"/>
  <c r="DI424" i="1"/>
  <c r="LS429" i="3" s="1"/>
  <c r="DJ424" i="1"/>
  <c r="LV429" i="3" s="1"/>
  <c r="DK424" i="1"/>
  <c r="LW429" i="3" s="1"/>
  <c r="DM424" i="1"/>
  <c r="LY429" i="3" s="1"/>
  <c r="DP424" i="1"/>
  <c r="DS424" i="1"/>
  <c r="DT421" i="1" l="1"/>
  <c r="MH426" i="3" s="1"/>
  <c r="MJ426" i="3" s="1"/>
  <c r="ME426" i="3"/>
  <c r="MG426" i="3" s="1"/>
  <c r="DT417" i="1"/>
  <c r="MH422" i="3" s="1"/>
  <c r="MJ422" i="3" s="1"/>
  <c r="ME422" i="3"/>
  <c r="MG422" i="3" s="1"/>
  <c r="DT413" i="1"/>
  <c r="MH418" i="3" s="1"/>
  <c r="MJ418" i="3" s="1"/>
  <c r="ME418" i="3"/>
  <c r="MG418" i="3" s="1"/>
  <c r="DT409" i="1"/>
  <c r="MH414" i="3" s="1"/>
  <c r="MJ414" i="3" s="1"/>
  <c r="ME414" i="3"/>
  <c r="MG414" i="3" s="1"/>
  <c r="DT405" i="1"/>
  <c r="MH410" i="3" s="1"/>
  <c r="MJ410" i="3" s="1"/>
  <c r="ME410" i="3"/>
  <c r="MG410" i="3" s="1"/>
  <c r="DT401" i="1"/>
  <c r="MH406" i="3" s="1"/>
  <c r="MJ406" i="3" s="1"/>
  <c r="ME406" i="3"/>
  <c r="MG406" i="3" s="1"/>
  <c r="DT397" i="1"/>
  <c r="MH402" i="3" s="1"/>
  <c r="MJ402" i="3" s="1"/>
  <c r="ME402" i="3"/>
  <c r="MG402" i="3" s="1"/>
  <c r="DT393" i="1"/>
  <c r="MH398" i="3" s="1"/>
  <c r="MJ398" i="3" s="1"/>
  <c r="ME398" i="3"/>
  <c r="MG398" i="3" s="1"/>
  <c r="DT389" i="1"/>
  <c r="MH394" i="3" s="1"/>
  <c r="MJ394" i="3" s="1"/>
  <c r="ME394" i="3"/>
  <c r="MG394" i="3" s="1"/>
  <c r="DT385" i="1"/>
  <c r="MH390" i="3" s="1"/>
  <c r="MJ390" i="3" s="1"/>
  <c r="ME390" i="3"/>
  <c r="MG390" i="3" s="1"/>
  <c r="DT381" i="1"/>
  <c r="MH386" i="3" s="1"/>
  <c r="MJ386" i="3" s="1"/>
  <c r="ME386" i="3"/>
  <c r="MG386" i="3" s="1"/>
  <c r="DT377" i="1"/>
  <c r="MH382" i="3" s="1"/>
  <c r="MJ382" i="3" s="1"/>
  <c r="ME382" i="3"/>
  <c r="MG382" i="3" s="1"/>
  <c r="DT373" i="1"/>
  <c r="MH378" i="3" s="1"/>
  <c r="MJ378" i="3" s="1"/>
  <c r="ME378" i="3"/>
  <c r="MG378" i="3" s="1"/>
  <c r="DT369" i="1"/>
  <c r="MH374" i="3" s="1"/>
  <c r="MJ374" i="3" s="1"/>
  <c r="ME374" i="3"/>
  <c r="MG374" i="3" s="1"/>
  <c r="DT365" i="1"/>
  <c r="MH370" i="3" s="1"/>
  <c r="MJ370" i="3" s="1"/>
  <c r="ME370" i="3"/>
  <c r="MG370" i="3" s="1"/>
  <c r="DT361" i="1"/>
  <c r="MH366" i="3" s="1"/>
  <c r="MJ366" i="3" s="1"/>
  <c r="ME366" i="3"/>
  <c r="MG366" i="3" s="1"/>
  <c r="DT357" i="1"/>
  <c r="MH362" i="3" s="1"/>
  <c r="MJ362" i="3" s="1"/>
  <c r="ME362" i="3"/>
  <c r="MG362" i="3" s="1"/>
  <c r="DT353" i="1"/>
  <c r="MH358" i="3" s="1"/>
  <c r="MJ358" i="3" s="1"/>
  <c r="ME358" i="3"/>
  <c r="MG358" i="3" s="1"/>
  <c r="DT349" i="1"/>
  <c r="MH354" i="3" s="1"/>
  <c r="MJ354" i="3" s="1"/>
  <c r="ME354" i="3"/>
  <c r="MG354" i="3" s="1"/>
  <c r="DT345" i="1"/>
  <c r="MH350" i="3" s="1"/>
  <c r="MJ350" i="3" s="1"/>
  <c r="ME350" i="3"/>
  <c r="MG350" i="3" s="1"/>
  <c r="DT341" i="1"/>
  <c r="MH346" i="3" s="1"/>
  <c r="MJ346" i="3" s="1"/>
  <c r="ME346" i="3"/>
  <c r="MG346" i="3" s="1"/>
  <c r="DT337" i="1"/>
  <c r="MH342" i="3" s="1"/>
  <c r="MJ342" i="3" s="1"/>
  <c r="ME342" i="3"/>
  <c r="MG342" i="3" s="1"/>
  <c r="DT333" i="1"/>
  <c r="MH338" i="3" s="1"/>
  <c r="MJ338" i="3" s="1"/>
  <c r="ME338" i="3"/>
  <c r="MG338" i="3" s="1"/>
  <c r="DT329" i="1"/>
  <c r="MH334" i="3" s="1"/>
  <c r="MJ334" i="3" s="1"/>
  <c r="ME334" i="3"/>
  <c r="MG334" i="3" s="1"/>
  <c r="DT325" i="1"/>
  <c r="MH330" i="3" s="1"/>
  <c r="MJ330" i="3" s="1"/>
  <c r="ME330" i="3"/>
  <c r="MG330" i="3" s="1"/>
  <c r="DT321" i="1"/>
  <c r="MH326" i="3" s="1"/>
  <c r="MJ326" i="3" s="1"/>
  <c r="ME326" i="3"/>
  <c r="MG326" i="3" s="1"/>
  <c r="DT317" i="1"/>
  <c r="MH322" i="3" s="1"/>
  <c r="MJ322" i="3" s="1"/>
  <c r="ME322" i="3"/>
  <c r="MG322" i="3" s="1"/>
  <c r="DT313" i="1"/>
  <c r="MH318" i="3" s="1"/>
  <c r="MJ318" i="3" s="1"/>
  <c r="ME318" i="3"/>
  <c r="MG318" i="3" s="1"/>
  <c r="DT309" i="1"/>
  <c r="MH314" i="3" s="1"/>
  <c r="MJ314" i="3" s="1"/>
  <c r="ME314" i="3"/>
  <c r="MG314" i="3" s="1"/>
  <c r="DT305" i="1"/>
  <c r="MH310" i="3" s="1"/>
  <c r="MJ310" i="3" s="1"/>
  <c r="ME310" i="3"/>
  <c r="MG310" i="3" s="1"/>
  <c r="DT301" i="1"/>
  <c r="MH306" i="3" s="1"/>
  <c r="MJ306" i="3" s="1"/>
  <c r="ME306" i="3"/>
  <c r="MG306" i="3" s="1"/>
  <c r="DT297" i="1"/>
  <c r="MH302" i="3" s="1"/>
  <c r="MJ302" i="3" s="1"/>
  <c r="ME302" i="3"/>
  <c r="MG302" i="3" s="1"/>
  <c r="DT293" i="1"/>
  <c r="MH298" i="3" s="1"/>
  <c r="MJ298" i="3" s="1"/>
  <c r="ME298" i="3"/>
  <c r="MG298" i="3" s="1"/>
  <c r="DT289" i="1"/>
  <c r="MH294" i="3" s="1"/>
  <c r="MJ294" i="3" s="1"/>
  <c r="ME294" i="3"/>
  <c r="MG294" i="3" s="1"/>
  <c r="DT285" i="1"/>
  <c r="MH290" i="3" s="1"/>
  <c r="MJ290" i="3" s="1"/>
  <c r="ME290" i="3"/>
  <c r="MG290" i="3" s="1"/>
  <c r="DT281" i="1"/>
  <c r="MH286" i="3" s="1"/>
  <c r="MJ286" i="3" s="1"/>
  <c r="ME286" i="3"/>
  <c r="MG286" i="3" s="1"/>
  <c r="DT277" i="1"/>
  <c r="MH282" i="3" s="1"/>
  <c r="MJ282" i="3" s="1"/>
  <c r="ME282" i="3"/>
  <c r="MG282" i="3" s="1"/>
  <c r="DT273" i="1"/>
  <c r="MH278" i="3" s="1"/>
  <c r="MJ278" i="3" s="1"/>
  <c r="ME278" i="3"/>
  <c r="MG278" i="3" s="1"/>
  <c r="DT269" i="1"/>
  <c r="MH274" i="3" s="1"/>
  <c r="MJ274" i="3" s="1"/>
  <c r="ME274" i="3"/>
  <c r="MG274" i="3" s="1"/>
  <c r="DT265" i="1"/>
  <c r="MH270" i="3" s="1"/>
  <c r="MJ270" i="3" s="1"/>
  <c r="ME270" i="3"/>
  <c r="MG270" i="3" s="1"/>
  <c r="DT261" i="1"/>
  <c r="MH266" i="3" s="1"/>
  <c r="MJ266" i="3" s="1"/>
  <c r="ME266" i="3"/>
  <c r="MG266" i="3" s="1"/>
  <c r="DT257" i="1"/>
  <c r="MH262" i="3" s="1"/>
  <c r="MJ262" i="3" s="1"/>
  <c r="ME262" i="3"/>
  <c r="MG262" i="3" s="1"/>
  <c r="DT253" i="1"/>
  <c r="MH258" i="3" s="1"/>
  <c r="MJ258" i="3" s="1"/>
  <c r="ME258" i="3"/>
  <c r="MG258" i="3" s="1"/>
  <c r="DT249" i="1"/>
  <c r="MH254" i="3" s="1"/>
  <c r="MJ254" i="3" s="1"/>
  <c r="ME254" i="3"/>
  <c r="MG254" i="3" s="1"/>
  <c r="DT245" i="1"/>
  <c r="MH250" i="3" s="1"/>
  <c r="MJ250" i="3" s="1"/>
  <c r="ME250" i="3"/>
  <c r="MG250" i="3" s="1"/>
  <c r="DT241" i="1"/>
  <c r="MH246" i="3" s="1"/>
  <c r="MJ246" i="3" s="1"/>
  <c r="ME246" i="3"/>
  <c r="MG246" i="3" s="1"/>
  <c r="DT237" i="1"/>
  <c r="MH242" i="3" s="1"/>
  <c r="MJ242" i="3" s="1"/>
  <c r="ME242" i="3"/>
  <c r="MG242" i="3" s="1"/>
  <c r="DT233" i="1"/>
  <c r="MH238" i="3" s="1"/>
  <c r="MJ238" i="3" s="1"/>
  <c r="ME238" i="3"/>
  <c r="MG238" i="3" s="1"/>
  <c r="DT229" i="1"/>
  <c r="MH234" i="3" s="1"/>
  <c r="MJ234" i="3" s="1"/>
  <c r="ME234" i="3"/>
  <c r="MG234" i="3" s="1"/>
  <c r="DT225" i="1"/>
  <c r="MH230" i="3" s="1"/>
  <c r="MJ230" i="3" s="1"/>
  <c r="ME230" i="3"/>
  <c r="MG230" i="3" s="1"/>
  <c r="DT221" i="1"/>
  <c r="MH226" i="3" s="1"/>
  <c r="MJ226" i="3" s="1"/>
  <c r="ME226" i="3"/>
  <c r="MG226" i="3" s="1"/>
  <c r="DT217" i="1"/>
  <c r="MH222" i="3" s="1"/>
  <c r="MJ222" i="3" s="1"/>
  <c r="ME222" i="3"/>
  <c r="MG222" i="3" s="1"/>
  <c r="DT213" i="1"/>
  <c r="MH218" i="3" s="1"/>
  <c r="MJ218" i="3" s="1"/>
  <c r="ME218" i="3"/>
  <c r="MG218" i="3" s="1"/>
  <c r="DT209" i="1"/>
  <c r="MH214" i="3" s="1"/>
  <c r="MJ214" i="3" s="1"/>
  <c r="ME214" i="3"/>
  <c r="MG214" i="3" s="1"/>
  <c r="DT205" i="1"/>
  <c r="MH210" i="3" s="1"/>
  <c r="MJ210" i="3" s="1"/>
  <c r="ME210" i="3"/>
  <c r="MG210" i="3" s="1"/>
  <c r="DT201" i="1"/>
  <c r="MH206" i="3" s="1"/>
  <c r="MJ206" i="3" s="1"/>
  <c r="ME206" i="3"/>
  <c r="MG206" i="3" s="1"/>
  <c r="DT197" i="1"/>
  <c r="MH202" i="3" s="1"/>
  <c r="MJ202" i="3" s="1"/>
  <c r="ME202" i="3"/>
  <c r="MG202" i="3" s="1"/>
  <c r="DT193" i="1"/>
  <c r="MH198" i="3" s="1"/>
  <c r="MJ198" i="3" s="1"/>
  <c r="ME198" i="3"/>
  <c r="MG198" i="3" s="1"/>
  <c r="DT189" i="1"/>
  <c r="MH194" i="3" s="1"/>
  <c r="MJ194" i="3" s="1"/>
  <c r="ME194" i="3"/>
  <c r="MG194" i="3" s="1"/>
  <c r="DT185" i="1"/>
  <c r="MH190" i="3" s="1"/>
  <c r="MJ190" i="3" s="1"/>
  <c r="ME190" i="3"/>
  <c r="MG190" i="3" s="1"/>
  <c r="DT181" i="1"/>
  <c r="MH186" i="3" s="1"/>
  <c r="MJ186" i="3" s="1"/>
  <c r="ME186" i="3"/>
  <c r="MG186" i="3" s="1"/>
  <c r="DT177" i="1"/>
  <c r="MH182" i="3" s="1"/>
  <c r="MJ182" i="3" s="1"/>
  <c r="ME182" i="3"/>
  <c r="MG182" i="3" s="1"/>
  <c r="DT173" i="1"/>
  <c r="MH178" i="3" s="1"/>
  <c r="MJ178" i="3" s="1"/>
  <c r="ME178" i="3"/>
  <c r="MG178" i="3" s="1"/>
  <c r="DT169" i="1"/>
  <c r="MH174" i="3" s="1"/>
  <c r="MJ174" i="3" s="1"/>
  <c r="ME174" i="3"/>
  <c r="MG174" i="3" s="1"/>
  <c r="DT165" i="1"/>
  <c r="MH170" i="3" s="1"/>
  <c r="MJ170" i="3" s="1"/>
  <c r="ME170" i="3"/>
  <c r="MG170" i="3" s="1"/>
  <c r="DT161" i="1"/>
  <c r="MH166" i="3" s="1"/>
  <c r="MJ166" i="3" s="1"/>
  <c r="ME166" i="3"/>
  <c r="MG166" i="3" s="1"/>
  <c r="DT157" i="1"/>
  <c r="MH162" i="3" s="1"/>
  <c r="MJ162" i="3" s="1"/>
  <c r="ME162" i="3"/>
  <c r="MG162" i="3" s="1"/>
  <c r="DT153" i="1"/>
  <c r="MH158" i="3" s="1"/>
  <c r="MJ158" i="3" s="1"/>
  <c r="ME158" i="3"/>
  <c r="MG158" i="3" s="1"/>
  <c r="DT149" i="1"/>
  <c r="MH154" i="3" s="1"/>
  <c r="MJ154" i="3" s="1"/>
  <c r="ME154" i="3"/>
  <c r="MG154" i="3" s="1"/>
  <c r="DT145" i="1"/>
  <c r="MH150" i="3" s="1"/>
  <c r="MJ150" i="3" s="1"/>
  <c r="ME150" i="3"/>
  <c r="MG150" i="3" s="1"/>
  <c r="DT141" i="1"/>
  <c r="MH146" i="3" s="1"/>
  <c r="MJ146" i="3" s="1"/>
  <c r="ME146" i="3"/>
  <c r="MG146" i="3" s="1"/>
  <c r="DT137" i="1"/>
  <c r="MH142" i="3" s="1"/>
  <c r="MJ142" i="3" s="1"/>
  <c r="ME142" i="3"/>
  <c r="MG142" i="3" s="1"/>
  <c r="DT133" i="1"/>
  <c r="MH138" i="3" s="1"/>
  <c r="MJ138" i="3" s="1"/>
  <c r="ME138" i="3"/>
  <c r="MG138" i="3" s="1"/>
  <c r="DT129" i="1"/>
  <c r="MH134" i="3" s="1"/>
  <c r="MJ134" i="3" s="1"/>
  <c r="ME134" i="3"/>
  <c r="MG134" i="3" s="1"/>
  <c r="DT125" i="1"/>
  <c r="MH130" i="3" s="1"/>
  <c r="MJ130" i="3" s="1"/>
  <c r="ME130" i="3"/>
  <c r="MG130" i="3" s="1"/>
  <c r="DT121" i="1"/>
  <c r="MH126" i="3" s="1"/>
  <c r="MJ126" i="3" s="1"/>
  <c r="ME126" i="3"/>
  <c r="MG126" i="3" s="1"/>
  <c r="DT117" i="1"/>
  <c r="MH122" i="3" s="1"/>
  <c r="MJ122" i="3" s="1"/>
  <c r="ME122" i="3"/>
  <c r="MG122" i="3" s="1"/>
  <c r="DT113" i="1"/>
  <c r="MH118" i="3" s="1"/>
  <c r="MJ118" i="3" s="1"/>
  <c r="ME118" i="3"/>
  <c r="MG118" i="3" s="1"/>
  <c r="DT109" i="1"/>
  <c r="MH114" i="3" s="1"/>
  <c r="MJ114" i="3" s="1"/>
  <c r="ME114" i="3"/>
  <c r="MG114" i="3" s="1"/>
  <c r="DT106" i="1"/>
  <c r="MH111" i="3" s="1"/>
  <c r="MJ111" i="3" s="1"/>
  <c r="ME111" i="3"/>
  <c r="MG111" i="3" s="1"/>
  <c r="DT102" i="1"/>
  <c r="MH107" i="3" s="1"/>
  <c r="MJ107" i="3" s="1"/>
  <c r="ME107" i="3"/>
  <c r="MG107" i="3" s="1"/>
  <c r="DT98" i="1"/>
  <c r="MH103" i="3" s="1"/>
  <c r="MJ103" i="3" s="1"/>
  <c r="ME103" i="3"/>
  <c r="MG103" i="3" s="1"/>
  <c r="DT94" i="1"/>
  <c r="MH99" i="3" s="1"/>
  <c r="MJ99" i="3" s="1"/>
  <c r="ME99" i="3"/>
  <c r="MG99" i="3" s="1"/>
  <c r="DT90" i="1"/>
  <c r="MH95" i="3" s="1"/>
  <c r="MJ95" i="3" s="1"/>
  <c r="ME95" i="3"/>
  <c r="MG95" i="3" s="1"/>
  <c r="DT86" i="1"/>
  <c r="MH91" i="3" s="1"/>
  <c r="MJ91" i="3" s="1"/>
  <c r="ME91" i="3"/>
  <c r="MG91" i="3" s="1"/>
  <c r="DT82" i="1"/>
  <c r="MH87" i="3" s="1"/>
  <c r="MJ87" i="3" s="1"/>
  <c r="ME87" i="3"/>
  <c r="MG87" i="3" s="1"/>
  <c r="DT78" i="1"/>
  <c r="MH83" i="3" s="1"/>
  <c r="MJ83" i="3" s="1"/>
  <c r="ME83" i="3"/>
  <c r="MG83" i="3" s="1"/>
  <c r="DT74" i="1"/>
  <c r="MH79" i="3" s="1"/>
  <c r="MJ79" i="3" s="1"/>
  <c r="ME79" i="3"/>
  <c r="MG79" i="3" s="1"/>
  <c r="DT70" i="1"/>
  <c r="MH75" i="3" s="1"/>
  <c r="MJ75" i="3" s="1"/>
  <c r="ME75" i="3"/>
  <c r="MG75" i="3" s="1"/>
  <c r="DT66" i="1"/>
  <c r="MH71" i="3" s="1"/>
  <c r="MJ71" i="3" s="1"/>
  <c r="ME71" i="3"/>
  <c r="MG71" i="3" s="1"/>
  <c r="DT62" i="1"/>
  <c r="MH67" i="3" s="1"/>
  <c r="MJ67" i="3" s="1"/>
  <c r="ME67" i="3"/>
  <c r="MG67" i="3" s="1"/>
  <c r="DT58" i="1"/>
  <c r="MH63" i="3" s="1"/>
  <c r="MJ63" i="3" s="1"/>
  <c r="ME63" i="3"/>
  <c r="MG63" i="3" s="1"/>
  <c r="DT54" i="1"/>
  <c r="MH59" i="3" s="1"/>
  <c r="MJ59" i="3" s="1"/>
  <c r="ME59" i="3"/>
  <c r="MG59" i="3" s="1"/>
  <c r="DT47" i="1"/>
  <c r="MH52" i="3" s="1"/>
  <c r="MJ52" i="3" s="1"/>
  <c r="ME52" i="3"/>
  <c r="MG52" i="3" s="1"/>
  <c r="DT43" i="1"/>
  <c r="MH48" i="3" s="1"/>
  <c r="MJ48" i="3" s="1"/>
  <c r="ME48" i="3"/>
  <c r="MG48" i="3" s="1"/>
  <c r="DT39" i="1"/>
  <c r="MH44" i="3" s="1"/>
  <c r="MJ44" i="3" s="1"/>
  <c r="ME44" i="3"/>
  <c r="MG44" i="3" s="1"/>
  <c r="DT35" i="1"/>
  <c r="MH40" i="3" s="1"/>
  <c r="MJ40" i="3" s="1"/>
  <c r="ME40" i="3"/>
  <c r="MG40" i="3" s="1"/>
  <c r="DT31" i="1"/>
  <c r="MH36" i="3" s="1"/>
  <c r="MJ36" i="3" s="1"/>
  <c r="ME36" i="3"/>
  <c r="MG36" i="3" s="1"/>
  <c r="DT27" i="1"/>
  <c r="MH32" i="3" s="1"/>
  <c r="MJ32" i="3" s="1"/>
  <c r="ME32" i="3"/>
  <c r="MG32" i="3" s="1"/>
  <c r="DT23" i="1"/>
  <c r="MH28" i="3" s="1"/>
  <c r="MJ28" i="3" s="1"/>
  <c r="ME28" i="3"/>
  <c r="MG28" i="3" s="1"/>
  <c r="DT19" i="1"/>
  <c r="MH24" i="3" s="1"/>
  <c r="MJ24" i="3" s="1"/>
  <c r="ME24" i="3"/>
  <c r="MG24" i="3" s="1"/>
  <c r="DT15" i="1"/>
  <c r="MH20" i="3" s="1"/>
  <c r="MJ20" i="3" s="1"/>
  <c r="ME20" i="3"/>
  <c r="MG20" i="3" s="1"/>
  <c r="DT11" i="1"/>
  <c r="MH16" i="3" s="1"/>
  <c r="MJ16" i="3" s="1"/>
  <c r="ME16" i="3"/>
  <c r="MG16" i="3" s="1"/>
  <c r="DT7" i="1"/>
  <c r="MH12" i="3" s="1"/>
  <c r="MJ12" i="3" s="1"/>
  <c r="ME12" i="3"/>
  <c r="MG12" i="3" s="1"/>
  <c r="DT424" i="1"/>
  <c r="MH429" i="3" s="1"/>
  <c r="MJ429" i="3" s="1"/>
  <c r="ME429" i="3"/>
  <c r="MG429" i="3" s="1"/>
  <c r="DT420" i="1"/>
  <c r="MH425" i="3" s="1"/>
  <c r="MJ425" i="3" s="1"/>
  <c r="ME425" i="3"/>
  <c r="MG425" i="3" s="1"/>
  <c r="DT416" i="1"/>
  <c r="MH421" i="3" s="1"/>
  <c r="MJ421" i="3" s="1"/>
  <c r="ME421" i="3"/>
  <c r="MG421" i="3" s="1"/>
  <c r="DT412" i="1"/>
  <c r="MH417" i="3" s="1"/>
  <c r="MJ417" i="3" s="1"/>
  <c r="ME417" i="3"/>
  <c r="MG417" i="3" s="1"/>
  <c r="DT408" i="1"/>
  <c r="MH413" i="3" s="1"/>
  <c r="MJ413" i="3" s="1"/>
  <c r="ME413" i="3"/>
  <c r="MG413" i="3" s="1"/>
  <c r="DT404" i="1"/>
  <c r="MH409" i="3" s="1"/>
  <c r="MJ409" i="3" s="1"/>
  <c r="ME409" i="3"/>
  <c r="MG409" i="3" s="1"/>
  <c r="DT400" i="1"/>
  <c r="MH405" i="3" s="1"/>
  <c r="MJ405" i="3" s="1"/>
  <c r="ME405" i="3"/>
  <c r="MG405" i="3" s="1"/>
  <c r="DT396" i="1"/>
  <c r="MH401" i="3" s="1"/>
  <c r="MJ401" i="3" s="1"/>
  <c r="ME401" i="3"/>
  <c r="MG401" i="3" s="1"/>
  <c r="DT392" i="1"/>
  <c r="MH397" i="3" s="1"/>
  <c r="MJ397" i="3" s="1"/>
  <c r="ME397" i="3"/>
  <c r="MG397" i="3" s="1"/>
  <c r="DT388" i="1"/>
  <c r="MH393" i="3" s="1"/>
  <c r="MJ393" i="3" s="1"/>
  <c r="ME393" i="3"/>
  <c r="MG393" i="3" s="1"/>
  <c r="DT384" i="1"/>
  <c r="MH389" i="3" s="1"/>
  <c r="MJ389" i="3" s="1"/>
  <c r="ME389" i="3"/>
  <c r="MG389" i="3" s="1"/>
  <c r="DT380" i="1"/>
  <c r="MH385" i="3" s="1"/>
  <c r="MJ385" i="3" s="1"/>
  <c r="ME385" i="3"/>
  <c r="MG385" i="3" s="1"/>
  <c r="DT376" i="1"/>
  <c r="MH381" i="3" s="1"/>
  <c r="MJ381" i="3" s="1"/>
  <c r="ME381" i="3"/>
  <c r="MG381" i="3" s="1"/>
  <c r="DT372" i="1"/>
  <c r="MH377" i="3" s="1"/>
  <c r="MJ377" i="3" s="1"/>
  <c r="ME377" i="3"/>
  <c r="MG377" i="3" s="1"/>
  <c r="DT368" i="1"/>
  <c r="MH373" i="3" s="1"/>
  <c r="MJ373" i="3" s="1"/>
  <c r="ME373" i="3"/>
  <c r="MG373" i="3" s="1"/>
  <c r="DT364" i="1"/>
  <c r="MH369" i="3" s="1"/>
  <c r="MJ369" i="3" s="1"/>
  <c r="ME369" i="3"/>
  <c r="MG369" i="3" s="1"/>
  <c r="DT360" i="1"/>
  <c r="MH365" i="3" s="1"/>
  <c r="MJ365" i="3" s="1"/>
  <c r="ME365" i="3"/>
  <c r="MG365" i="3" s="1"/>
  <c r="DT356" i="1"/>
  <c r="MH361" i="3" s="1"/>
  <c r="MJ361" i="3" s="1"/>
  <c r="ME361" i="3"/>
  <c r="MG361" i="3" s="1"/>
  <c r="DT352" i="1"/>
  <c r="MH357" i="3" s="1"/>
  <c r="MJ357" i="3" s="1"/>
  <c r="ME357" i="3"/>
  <c r="MG357" i="3" s="1"/>
  <c r="DT348" i="1"/>
  <c r="MH353" i="3" s="1"/>
  <c r="MJ353" i="3" s="1"/>
  <c r="ME353" i="3"/>
  <c r="MG353" i="3" s="1"/>
  <c r="DT344" i="1"/>
  <c r="MH349" i="3" s="1"/>
  <c r="MJ349" i="3" s="1"/>
  <c r="ME349" i="3"/>
  <c r="MG349" i="3" s="1"/>
  <c r="DT340" i="1"/>
  <c r="MH345" i="3" s="1"/>
  <c r="MJ345" i="3" s="1"/>
  <c r="ME345" i="3"/>
  <c r="MG345" i="3" s="1"/>
  <c r="DT336" i="1"/>
  <c r="MH341" i="3" s="1"/>
  <c r="MJ341" i="3" s="1"/>
  <c r="ME341" i="3"/>
  <c r="MG341" i="3" s="1"/>
  <c r="DT332" i="1"/>
  <c r="MH337" i="3" s="1"/>
  <c r="MJ337" i="3" s="1"/>
  <c r="ME337" i="3"/>
  <c r="MG337" i="3" s="1"/>
  <c r="DT328" i="1"/>
  <c r="MH333" i="3" s="1"/>
  <c r="MJ333" i="3" s="1"/>
  <c r="ME333" i="3"/>
  <c r="MG333" i="3" s="1"/>
  <c r="DT324" i="1"/>
  <c r="MH329" i="3" s="1"/>
  <c r="MJ329" i="3" s="1"/>
  <c r="ME329" i="3"/>
  <c r="MG329" i="3" s="1"/>
  <c r="DT320" i="1"/>
  <c r="MH325" i="3" s="1"/>
  <c r="MJ325" i="3" s="1"/>
  <c r="ME325" i="3"/>
  <c r="MG325" i="3" s="1"/>
  <c r="DT316" i="1"/>
  <c r="MH321" i="3" s="1"/>
  <c r="MJ321" i="3" s="1"/>
  <c r="ME321" i="3"/>
  <c r="MG321" i="3" s="1"/>
  <c r="DT312" i="1"/>
  <c r="MH317" i="3" s="1"/>
  <c r="MJ317" i="3" s="1"/>
  <c r="ME317" i="3"/>
  <c r="MG317" i="3" s="1"/>
  <c r="DT308" i="1"/>
  <c r="MH313" i="3" s="1"/>
  <c r="MJ313" i="3" s="1"/>
  <c r="ME313" i="3"/>
  <c r="MG313" i="3" s="1"/>
  <c r="DT304" i="1"/>
  <c r="MH309" i="3" s="1"/>
  <c r="MJ309" i="3" s="1"/>
  <c r="ME309" i="3"/>
  <c r="MG309" i="3" s="1"/>
  <c r="DT300" i="1"/>
  <c r="MH305" i="3" s="1"/>
  <c r="MJ305" i="3" s="1"/>
  <c r="ME305" i="3"/>
  <c r="MG305" i="3" s="1"/>
  <c r="DT296" i="1"/>
  <c r="MH301" i="3" s="1"/>
  <c r="MJ301" i="3" s="1"/>
  <c r="ME301" i="3"/>
  <c r="MG301" i="3" s="1"/>
  <c r="DT292" i="1"/>
  <c r="MH297" i="3" s="1"/>
  <c r="MJ297" i="3" s="1"/>
  <c r="ME297" i="3"/>
  <c r="MG297" i="3" s="1"/>
  <c r="DT288" i="1"/>
  <c r="MH293" i="3" s="1"/>
  <c r="MJ293" i="3" s="1"/>
  <c r="ME293" i="3"/>
  <c r="MG293" i="3" s="1"/>
  <c r="DT284" i="1"/>
  <c r="MH289" i="3" s="1"/>
  <c r="MJ289" i="3" s="1"/>
  <c r="ME289" i="3"/>
  <c r="MG289" i="3" s="1"/>
  <c r="DT280" i="1"/>
  <c r="MH285" i="3" s="1"/>
  <c r="MJ285" i="3" s="1"/>
  <c r="ME285" i="3"/>
  <c r="MG285" i="3" s="1"/>
  <c r="DT276" i="1"/>
  <c r="MH281" i="3" s="1"/>
  <c r="MJ281" i="3" s="1"/>
  <c r="ME281" i="3"/>
  <c r="MG281" i="3" s="1"/>
  <c r="DT272" i="1"/>
  <c r="MH277" i="3" s="1"/>
  <c r="MJ277" i="3" s="1"/>
  <c r="ME277" i="3"/>
  <c r="MG277" i="3" s="1"/>
  <c r="DT268" i="1"/>
  <c r="MH273" i="3" s="1"/>
  <c r="MJ273" i="3" s="1"/>
  <c r="ME273" i="3"/>
  <c r="MG273" i="3" s="1"/>
  <c r="DT264" i="1"/>
  <c r="MH269" i="3" s="1"/>
  <c r="MJ269" i="3" s="1"/>
  <c r="ME269" i="3"/>
  <c r="MG269" i="3" s="1"/>
  <c r="DT260" i="1"/>
  <c r="MH265" i="3" s="1"/>
  <c r="MJ265" i="3" s="1"/>
  <c r="ME265" i="3"/>
  <c r="MG265" i="3" s="1"/>
  <c r="DT256" i="1"/>
  <c r="MH261" i="3" s="1"/>
  <c r="MJ261" i="3" s="1"/>
  <c r="ME261" i="3"/>
  <c r="MG261" i="3" s="1"/>
  <c r="DT252" i="1"/>
  <c r="MH257" i="3" s="1"/>
  <c r="MJ257" i="3" s="1"/>
  <c r="ME257" i="3"/>
  <c r="MG257" i="3" s="1"/>
  <c r="DT248" i="1"/>
  <c r="MH253" i="3" s="1"/>
  <c r="MJ253" i="3" s="1"/>
  <c r="ME253" i="3"/>
  <c r="MG253" i="3" s="1"/>
  <c r="DT244" i="1"/>
  <c r="MH249" i="3" s="1"/>
  <c r="MJ249" i="3" s="1"/>
  <c r="ME249" i="3"/>
  <c r="MG249" i="3" s="1"/>
  <c r="DT240" i="1"/>
  <c r="MH245" i="3" s="1"/>
  <c r="MJ245" i="3" s="1"/>
  <c r="ME245" i="3"/>
  <c r="MG245" i="3" s="1"/>
  <c r="DT236" i="1"/>
  <c r="MH241" i="3" s="1"/>
  <c r="MJ241" i="3" s="1"/>
  <c r="ME241" i="3"/>
  <c r="MG241" i="3" s="1"/>
  <c r="DT232" i="1"/>
  <c r="MH237" i="3" s="1"/>
  <c r="MJ237" i="3" s="1"/>
  <c r="ME237" i="3"/>
  <c r="MG237" i="3" s="1"/>
  <c r="DT228" i="1"/>
  <c r="MH233" i="3" s="1"/>
  <c r="MJ233" i="3" s="1"/>
  <c r="ME233" i="3"/>
  <c r="MG233" i="3" s="1"/>
  <c r="DT224" i="1"/>
  <c r="MH229" i="3" s="1"/>
  <c r="MJ229" i="3" s="1"/>
  <c r="ME229" i="3"/>
  <c r="MG229" i="3" s="1"/>
  <c r="DT220" i="1"/>
  <c r="MH225" i="3" s="1"/>
  <c r="MJ225" i="3" s="1"/>
  <c r="ME225" i="3"/>
  <c r="MG225" i="3" s="1"/>
  <c r="DT216" i="1"/>
  <c r="MH221" i="3" s="1"/>
  <c r="MJ221" i="3" s="1"/>
  <c r="ME221" i="3"/>
  <c r="MG221" i="3" s="1"/>
  <c r="DT212" i="1"/>
  <c r="MH217" i="3" s="1"/>
  <c r="MJ217" i="3" s="1"/>
  <c r="ME217" i="3"/>
  <c r="MG217" i="3" s="1"/>
  <c r="DT208" i="1"/>
  <c r="MH213" i="3" s="1"/>
  <c r="MJ213" i="3" s="1"/>
  <c r="ME213" i="3"/>
  <c r="MG213" i="3" s="1"/>
  <c r="DT204" i="1"/>
  <c r="MH209" i="3" s="1"/>
  <c r="MJ209" i="3" s="1"/>
  <c r="ME209" i="3"/>
  <c r="MG209" i="3" s="1"/>
  <c r="DT200" i="1"/>
  <c r="MH205" i="3" s="1"/>
  <c r="MJ205" i="3" s="1"/>
  <c r="ME205" i="3"/>
  <c r="MG205" i="3" s="1"/>
  <c r="DT196" i="1"/>
  <c r="MH201" i="3" s="1"/>
  <c r="MJ201" i="3" s="1"/>
  <c r="ME201" i="3"/>
  <c r="MG201" i="3" s="1"/>
  <c r="DT192" i="1"/>
  <c r="MH197" i="3" s="1"/>
  <c r="MJ197" i="3" s="1"/>
  <c r="ME197" i="3"/>
  <c r="MG197" i="3" s="1"/>
  <c r="DT188" i="1"/>
  <c r="MH193" i="3" s="1"/>
  <c r="MJ193" i="3" s="1"/>
  <c r="ME193" i="3"/>
  <c r="MG193" i="3" s="1"/>
  <c r="DT184" i="1"/>
  <c r="MH189" i="3" s="1"/>
  <c r="MJ189" i="3" s="1"/>
  <c r="ME189" i="3"/>
  <c r="MG189" i="3" s="1"/>
  <c r="DT180" i="1"/>
  <c r="MH185" i="3" s="1"/>
  <c r="MJ185" i="3" s="1"/>
  <c r="ME185" i="3"/>
  <c r="MG185" i="3" s="1"/>
  <c r="DT176" i="1"/>
  <c r="MH181" i="3" s="1"/>
  <c r="MJ181" i="3" s="1"/>
  <c r="ME181" i="3"/>
  <c r="MG181" i="3" s="1"/>
  <c r="DT172" i="1"/>
  <c r="MH177" i="3" s="1"/>
  <c r="MJ177" i="3" s="1"/>
  <c r="ME177" i="3"/>
  <c r="MG177" i="3" s="1"/>
  <c r="DT168" i="1"/>
  <c r="MH173" i="3" s="1"/>
  <c r="MJ173" i="3" s="1"/>
  <c r="ME173" i="3"/>
  <c r="MG173" i="3" s="1"/>
  <c r="DT164" i="1"/>
  <c r="MH169" i="3" s="1"/>
  <c r="MJ169" i="3" s="1"/>
  <c r="ME169" i="3"/>
  <c r="MG169" i="3" s="1"/>
  <c r="DT160" i="1"/>
  <c r="MH165" i="3" s="1"/>
  <c r="MJ165" i="3" s="1"/>
  <c r="ME165" i="3"/>
  <c r="MG165" i="3" s="1"/>
  <c r="DT156" i="1"/>
  <c r="MH161" i="3" s="1"/>
  <c r="MJ161" i="3" s="1"/>
  <c r="ME161" i="3"/>
  <c r="MG161" i="3" s="1"/>
  <c r="DT152" i="1"/>
  <c r="MH157" i="3" s="1"/>
  <c r="MJ157" i="3" s="1"/>
  <c r="ME157" i="3"/>
  <c r="MG157" i="3" s="1"/>
  <c r="DT148" i="1"/>
  <c r="MH153" i="3" s="1"/>
  <c r="MJ153" i="3" s="1"/>
  <c r="ME153" i="3"/>
  <c r="MG153" i="3" s="1"/>
  <c r="DT144" i="1"/>
  <c r="MH149" i="3" s="1"/>
  <c r="MJ149" i="3" s="1"/>
  <c r="ME149" i="3"/>
  <c r="MG149" i="3" s="1"/>
  <c r="DT140" i="1"/>
  <c r="MH145" i="3" s="1"/>
  <c r="MJ145" i="3" s="1"/>
  <c r="ME145" i="3"/>
  <c r="MG145" i="3" s="1"/>
  <c r="DT136" i="1"/>
  <c r="MH141" i="3" s="1"/>
  <c r="MJ141" i="3" s="1"/>
  <c r="ME141" i="3"/>
  <c r="MG141" i="3" s="1"/>
  <c r="DT132" i="1"/>
  <c r="MH137" i="3" s="1"/>
  <c r="MJ137" i="3" s="1"/>
  <c r="ME137" i="3"/>
  <c r="MG137" i="3" s="1"/>
  <c r="DT128" i="1"/>
  <c r="MH133" i="3" s="1"/>
  <c r="MJ133" i="3" s="1"/>
  <c r="ME133" i="3"/>
  <c r="MG133" i="3" s="1"/>
  <c r="DT124" i="1"/>
  <c r="MH129" i="3" s="1"/>
  <c r="MJ129" i="3" s="1"/>
  <c r="ME129" i="3"/>
  <c r="MG129" i="3" s="1"/>
  <c r="DT120" i="1"/>
  <c r="MH125" i="3" s="1"/>
  <c r="MJ125" i="3" s="1"/>
  <c r="ME125" i="3"/>
  <c r="MG125" i="3" s="1"/>
  <c r="DT116" i="1"/>
  <c r="MH121" i="3" s="1"/>
  <c r="MJ121" i="3" s="1"/>
  <c r="ME121" i="3"/>
  <c r="MG121" i="3" s="1"/>
  <c r="DT112" i="1"/>
  <c r="MH117" i="3" s="1"/>
  <c r="MJ117" i="3" s="1"/>
  <c r="ME117" i="3"/>
  <c r="MG117" i="3" s="1"/>
  <c r="DT108" i="1"/>
  <c r="MH113" i="3" s="1"/>
  <c r="MJ113" i="3" s="1"/>
  <c r="ME113" i="3"/>
  <c r="MG113" i="3" s="1"/>
  <c r="DT105" i="1"/>
  <c r="MH110" i="3" s="1"/>
  <c r="MJ110" i="3" s="1"/>
  <c r="ME110" i="3"/>
  <c r="MG110" i="3" s="1"/>
  <c r="DT101" i="1"/>
  <c r="MH106" i="3" s="1"/>
  <c r="MJ106" i="3" s="1"/>
  <c r="ME106" i="3"/>
  <c r="MG106" i="3" s="1"/>
  <c r="DT97" i="1"/>
  <c r="MH102" i="3" s="1"/>
  <c r="MJ102" i="3" s="1"/>
  <c r="ME102" i="3"/>
  <c r="MG102" i="3" s="1"/>
  <c r="DT93" i="1"/>
  <c r="MH98" i="3" s="1"/>
  <c r="MJ98" i="3" s="1"/>
  <c r="ME98" i="3"/>
  <c r="MG98" i="3" s="1"/>
  <c r="DT89" i="1"/>
  <c r="MH94" i="3" s="1"/>
  <c r="MJ94" i="3" s="1"/>
  <c r="ME94" i="3"/>
  <c r="MG94" i="3" s="1"/>
  <c r="DT85" i="1"/>
  <c r="MH90" i="3" s="1"/>
  <c r="MJ90" i="3" s="1"/>
  <c r="ME90" i="3"/>
  <c r="MG90" i="3" s="1"/>
  <c r="DT81" i="1"/>
  <c r="MH86" i="3" s="1"/>
  <c r="MJ86" i="3" s="1"/>
  <c r="ME86" i="3"/>
  <c r="MG86" i="3" s="1"/>
  <c r="DT77" i="1"/>
  <c r="MH82" i="3" s="1"/>
  <c r="MJ82" i="3" s="1"/>
  <c r="ME82" i="3"/>
  <c r="MG82" i="3" s="1"/>
  <c r="DT73" i="1"/>
  <c r="MH78" i="3" s="1"/>
  <c r="MJ78" i="3" s="1"/>
  <c r="ME78" i="3"/>
  <c r="MG78" i="3" s="1"/>
  <c r="DT69" i="1"/>
  <c r="MH74" i="3" s="1"/>
  <c r="MJ74" i="3" s="1"/>
  <c r="ME74" i="3"/>
  <c r="MG74" i="3" s="1"/>
  <c r="DT65" i="1"/>
  <c r="MH70" i="3" s="1"/>
  <c r="MJ70" i="3" s="1"/>
  <c r="ME70" i="3"/>
  <c r="MG70" i="3" s="1"/>
  <c r="DT61" i="1"/>
  <c r="MH66" i="3" s="1"/>
  <c r="MJ66" i="3" s="1"/>
  <c r="ME66" i="3"/>
  <c r="MG66" i="3" s="1"/>
  <c r="DT57" i="1"/>
  <c r="MH62" i="3" s="1"/>
  <c r="MJ62" i="3" s="1"/>
  <c r="ME62" i="3"/>
  <c r="MG62" i="3" s="1"/>
  <c r="DT53" i="1"/>
  <c r="MH58" i="3" s="1"/>
  <c r="MJ58" i="3" s="1"/>
  <c r="ME58" i="3"/>
  <c r="MG58" i="3" s="1"/>
  <c r="DT50" i="1"/>
  <c r="MH55" i="3" s="1"/>
  <c r="MJ55" i="3" s="1"/>
  <c r="ME55" i="3"/>
  <c r="MG55" i="3" s="1"/>
  <c r="DT46" i="1"/>
  <c r="MH51" i="3" s="1"/>
  <c r="MJ51" i="3" s="1"/>
  <c r="ME51" i="3"/>
  <c r="MG51" i="3" s="1"/>
  <c r="DT42" i="1"/>
  <c r="MH47" i="3" s="1"/>
  <c r="MJ47" i="3" s="1"/>
  <c r="ME47" i="3"/>
  <c r="MG47" i="3" s="1"/>
  <c r="DT38" i="1"/>
  <c r="MH43" i="3" s="1"/>
  <c r="MJ43" i="3" s="1"/>
  <c r="ME43" i="3"/>
  <c r="MG43" i="3" s="1"/>
  <c r="DT34" i="1"/>
  <c r="MH39" i="3" s="1"/>
  <c r="MJ39" i="3" s="1"/>
  <c r="ME39" i="3"/>
  <c r="MG39" i="3" s="1"/>
  <c r="DT30" i="1"/>
  <c r="MH35" i="3" s="1"/>
  <c r="MJ35" i="3" s="1"/>
  <c r="ME35" i="3"/>
  <c r="MG35" i="3" s="1"/>
  <c r="DT26" i="1"/>
  <c r="MH31" i="3" s="1"/>
  <c r="MJ31" i="3" s="1"/>
  <c r="ME31" i="3"/>
  <c r="MG31" i="3" s="1"/>
  <c r="DT22" i="1"/>
  <c r="MH27" i="3" s="1"/>
  <c r="MJ27" i="3" s="1"/>
  <c r="ME27" i="3"/>
  <c r="MG27" i="3" s="1"/>
  <c r="DT18" i="1"/>
  <c r="MH23" i="3" s="1"/>
  <c r="MJ23" i="3" s="1"/>
  <c r="ME23" i="3"/>
  <c r="MG23" i="3" s="1"/>
  <c r="DT14" i="1"/>
  <c r="MH19" i="3" s="1"/>
  <c r="MJ19" i="3" s="1"/>
  <c r="ME19" i="3"/>
  <c r="MG19" i="3" s="1"/>
  <c r="DT10" i="1"/>
  <c r="MH15" i="3" s="1"/>
  <c r="MJ15" i="3" s="1"/>
  <c r="ME15" i="3"/>
  <c r="MG15" i="3" s="1"/>
  <c r="DT6" i="1"/>
  <c r="MH11" i="3" s="1"/>
  <c r="MJ11" i="3" s="1"/>
  <c r="ME11" i="3"/>
  <c r="MG11" i="3" s="1"/>
  <c r="DT423" i="1"/>
  <c r="MH428" i="3" s="1"/>
  <c r="MJ428" i="3" s="1"/>
  <c r="ME428" i="3"/>
  <c r="MG428" i="3" s="1"/>
  <c r="DT419" i="1"/>
  <c r="MH424" i="3" s="1"/>
  <c r="MJ424" i="3" s="1"/>
  <c r="ME424" i="3"/>
  <c r="MG424" i="3" s="1"/>
  <c r="DT415" i="1"/>
  <c r="MH420" i="3" s="1"/>
  <c r="MJ420" i="3" s="1"/>
  <c r="ME420" i="3"/>
  <c r="MG420" i="3" s="1"/>
  <c r="DT411" i="1"/>
  <c r="MH416" i="3" s="1"/>
  <c r="MJ416" i="3" s="1"/>
  <c r="ME416" i="3"/>
  <c r="MG416" i="3" s="1"/>
  <c r="DT407" i="1"/>
  <c r="MH412" i="3" s="1"/>
  <c r="MJ412" i="3" s="1"/>
  <c r="ME412" i="3"/>
  <c r="MG412" i="3" s="1"/>
  <c r="DT403" i="1"/>
  <c r="MH408" i="3" s="1"/>
  <c r="MJ408" i="3" s="1"/>
  <c r="ME408" i="3"/>
  <c r="MG408" i="3" s="1"/>
  <c r="DT399" i="1"/>
  <c r="MH404" i="3" s="1"/>
  <c r="MJ404" i="3" s="1"/>
  <c r="ME404" i="3"/>
  <c r="MG404" i="3" s="1"/>
  <c r="DT395" i="1"/>
  <c r="MH400" i="3" s="1"/>
  <c r="MJ400" i="3" s="1"/>
  <c r="ME400" i="3"/>
  <c r="MG400" i="3" s="1"/>
  <c r="DT391" i="1"/>
  <c r="MH396" i="3" s="1"/>
  <c r="MJ396" i="3" s="1"/>
  <c r="ME396" i="3"/>
  <c r="MG396" i="3" s="1"/>
  <c r="DT387" i="1"/>
  <c r="MH392" i="3" s="1"/>
  <c r="MJ392" i="3" s="1"/>
  <c r="ME392" i="3"/>
  <c r="MG392" i="3" s="1"/>
  <c r="DT383" i="1"/>
  <c r="MH388" i="3" s="1"/>
  <c r="MJ388" i="3" s="1"/>
  <c r="ME388" i="3"/>
  <c r="MG388" i="3" s="1"/>
  <c r="DT379" i="1"/>
  <c r="MH384" i="3" s="1"/>
  <c r="MJ384" i="3" s="1"/>
  <c r="ME384" i="3"/>
  <c r="MG384" i="3" s="1"/>
  <c r="DT375" i="1"/>
  <c r="MH380" i="3" s="1"/>
  <c r="MJ380" i="3" s="1"/>
  <c r="ME380" i="3"/>
  <c r="MG380" i="3" s="1"/>
  <c r="DT371" i="1"/>
  <c r="MH376" i="3" s="1"/>
  <c r="MJ376" i="3" s="1"/>
  <c r="ME376" i="3"/>
  <c r="MG376" i="3" s="1"/>
  <c r="DT367" i="1"/>
  <c r="MH372" i="3" s="1"/>
  <c r="MJ372" i="3" s="1"/>
  <c r="ME372" i="3"/>
  <c r="MG372" i="3" s="1"/>
  <c r="DT363" i="1"/>
  <c r="MH368" i="3" s="1"/>
  <c r="MJ368" i="3" s="1"/>
  <c r="ME368" i="3"/>
  <c r="MG368" i="3" s="1"/>
  <c r="DT359" i="1"/>
  <c r="MH364" i="3" s="1"/>
  <c r="MJ364" i="3" s="1"/>
  <c r="ME364" i="3"/>
  <c r="MG364" i="3" s="1"/>
  <c r="DT355" i="1"/>
  <c r="MH360" i="3" s="1"/>
  <c r="MJ360" i="3" s="1"/>
  <c r="ME360" i="3"/>
  <c r="MG360" i="3" s="1"/>
  <c r="DT351" i="1"/>
  <c r="MH356" i="3" s="1"/>
  <c r="MJ356" i="3" s="1"/>
  <c r="ME356" i="3"/>
  <c r="MG356" i="3" s="1"/>
  <c r="DT347" i="1"/>
  <c r="MH352" i="3" s="1"/>
  <c r="MJ352" i="3" s="1"/>
  <c r="ME352" i="3"/>
  <c r="MG352" i="3" s="1"/>
  <c r="DT343" i="1"/>
  <c r="MH348" i="3" s="1"/>
  <c r="MJ348" i="3" s="1"/>
  <c r="ME348" i="3"/>
  <c r="MG348" i="3" s="1"/>
  <c r="DT339" i="1"/>
  <c r="MH344" i="3" s="1"/>
  <c r="MJ344" i="3" s="1"/>
  <c r="ME344" i="3"/>
  <c r="MG344" i="3" s="1"/>
  <c r="DT335" i="1"/>
  <c r="MH340" i="3" s="1"/>
  <c r="MJ340" i="3" s="1"/>
  <c r="ME340" i="3"/>
  <c r="MG340" i="3" s="1"/>
  <c r="DT331" i="1"/>
  <c r="MH336" i="3" s="1"/>
  <c r="MJ336" i="3" s="1"/>
  <c r="ME336" i="3"/>
  <c r="MG336" i="3" s="1"/>
  <c r="DT327" i="1"/>
  <c r="MH332" i="3" s="1"/>
  <c r="MJ332" i="3" s="1"/>
  <c r="ME332" i="3"/>
  <c r="MG332" i="3" s="1"/>
  <c r="DT323" i="1"/>
  <c r="MH328" i="3" s="1"/>
  <c r="MJ328" i="3" s="1"/>
  <c r="ME328" i="3"/>
  <c r="MG328" i="3" s="1"/>
  <c r="DT319" i="1"/>
  <c r="MH324" i="3" s="1"/>
  <c r="MJ324" i="3" s="1"/>
  <c r="ME324" i="3"/>
  <c r="MG324" i="3" s="1"/>
  <c r="DT315" i="1"/>
  <c r="MH320" i="3" s="1"/>
  <c r="MJ320" i="3" s="1"/>
  <c r="ME320" i="3"/>
  <c r="MG320" i="3" s="1"/>
  <c r="DT311" i="1"/>
  <c r="MH316" i="3" s="1"/>
  <c r="MJ316" i="3" s="1"/>
  <c r="ME316" i="3"/>
  <c r="MG316" i="3" s="1"/>
  <c r="DT307" i="1"/>
  <c r="MH312" i="3" s="1"/>
  <c r="MJ312" i="3" s="1"/>
  <c r="ME312" i="3"/>
  <c r="MG312" i="3" s="1"/>
  <c r="DT303" i="1"/>
  <c r="MH308" i="3" s="1"/>
  <c r="MJ308" i="3" s="1"/>
  <c r="ME308" i="3"/>
  <c r="MG308" i="3" s="1"/>
  <c r="DT299" i="1"/>
  <c r="MH304" i="3" s="1"/>
  <c r="MJ304" i="3" s="1"/>
  <c r="ME304" i="3"/>
  <c r="MG304" i="3" s="1"/>
  <c r="DT295" i="1"/>
  <c r="MH300" i="3" s="1"/>
  <c r="MJ300" i="3" s="1"/>
  <c r="ME300" i="3"/>
  <c r="MG300" i="3" s="1"/>
  <c r="DT291" i="1"/>
  <c r="MH296" i="3" s="1"/>
  <c r="MJ296" i="3" s="1"/>
  <c r="ME296" i="3"/>
  <c r="MG296" i="3" s="1"/>
  <c r="DT287" i="1"/>
  <c r="MH292" i="3" s="1"/>
  <c r="MJ292" i="3" s="1"/>
  <c r="ME292" i="3"/>
  <c r="MG292" i="3" s="1"/>
  <c r="DT283" i="1"/>
  <c r="MH288" i="3" s="1"/>
  <c r="MJ288" i="3" s="1"/>
  <c r="ME288" i="3"/>
  <c r="MG288" i="3" s="1"/>
  <c r="DT279" i="1"/>
  <c r="MH284" i="3" s="1"/>
  <c r="MJ284" i="3" s="1"/>
  <c r="ME284" i="3"/>
  <c r="MG284" i="3" s="1"/>
  <c r="DT275" i="1"/>
  <c r="MH280" i="3" s="1"/>
  <c r="MJ280" i="3" s="1"/>
  <c r="ME280" i="3"/>
  <c r="MG280" i="3" s="1"/>
  <c r="DT271" i="1"/>
  <c r="MH276" i="3" s="1"/>
  <c r="MJ276" i="3" s="1"/>
  <c r="ME276" i="3"/>
  <c r="MG276" i="3" s="1"/>
  <c r="DT267" i="1"/>
  <c r="MH272" i="3" s="1"/>
  <c r="MJ272" i="3" s="1"/>
  <c r="ME272" i="3"/>
  <c r="MG272" i="3" s="1"/>
  <c r="DT263" i="1"/>
  <c r="MH268" i="3" s="1"/>
  <c r="MJ268" i="3" s="1"/>
  <c r="ME268" i="3"/>
  <c r="MG268" i="3" s="1"/>
  <c r="DT259" i="1"/>
  <c r="MH264" i="3" s="1"/>
  <c r="MJ264" i="3" s="1"/>
  <c r="ME264" i="3"/>
  <c r="MG264" i="3" s="1"/>
  <c r="DT255" i="1"/>
  <c r="MH260" i="3" s="1"/>
  <c r="MJ260" i="3" s="1"/>
  <c r="ME260" i="3"/>
  <c r="MG260" i="3" s="1"/>
  <c r="DT251" i="1"/>
  <c r="MH256" i="3" s="1"/>
  <c r="MJ256" i="3" s="1"/>
  <c r="ME256" i="3"/>
  <c r="MG256" i="3" s="1"/>
  <c r="DT247" i="1"/>
  <c r="MH252" i="3" s="1"/>
  <c r="MJ252" i="3" s="1"/>
  <c r="ME252" i="3"/>
  <c r="MG252" i="3" s="1"/>
  <c r="DT243" i="1"/>
  <c r="MH248" i="3" s="1"/>
  <c r="MJ248" i="3" s="1"/>
  <c r="ME248" i="3"/>
  <c r="MG248" i="3" s="1"/>
  <c r="DT239" i="1"/>
  <c r="MH244" i="3" s="1"/>
  <c r="MJ244" i="3" s="1"/>
  <c r="ME244" i="3"/>
  <c r="MG244" i="3" s="1"/>
  <c r="DT235" i="1"/>
  <c r="MH240" i="3" s="1"/>
  <c r="MJ240" i="3" s="1"/>
  <c r="ME240" i="3"/>
  <c r="MG240" i="3" s="1"/>
  <c r="DT231" i="1"/>
  <c r="MH236" i="3" s="1"/>
  <c r="MJ236" i="3" s="1"/>
  <c r="ME236" i="3"/>
  <c r="MG236" i="3" s="1"/>
  <c r="DT227" i="1"/>
  <c r="MH232" i="3" s="1"/>
  <c r="MJ232" i="3" s="1"/>
  <c r="ME232" i="3"/>
  <c r="MG232" i="3" s="1"/>
  <c r="DT223" i="1"/>
  <c r="MH228" i="3" s="1"/>
  <c r="MJ228" i="3" s="1"/>
  <c r="ME228" i="3"/>
  <c r="MG228" i="3" s="1"/>
  <c r="DT219" i="1"/>
  <c r="MH224" i="3" s="1"/>
  <c r="MJ224" i="3" s="1"/>
  <c r="ME224" i="3"/>
  <c r="MG224" i="3" s="1"/>
  <c r="DT215" i="1"/>
  <c r="MH220" i="3" s="1"/>
  <c r="MJ220" i="3" s="1"/>
  <c r="ME220" i="3"/>
  <c r="MG220" i="3" s="1"/>
  <c r="DT211" i="1"/>
  <c r="MH216" i="3" s="1"/>
  <c r="MJ216" i="3" s="1"/>
  <c r="ME216" i="3"/>
  <c r="MG216" i="3" s="1"/>
  <c r="DT207" i="1"/>
  <c r="MH212" i="3" s="1"/>
  <c r="MJ212" i="3" s="1"/>
  <c r="ME212" i="3"/>
  <c r="MG212" i="3" s="1"/>
  <c r="DT203" i="1"/>
  <c r="MH208" i="3" s="1"/>
  <c r="MJ208" i="3" s="1"/>
  <c r="ME208" i="3"/>
  <c r="MG208" i="3" s="1"/>
  <c r="DT199" i="1"/>
  <c r="MH204" i="3" s="1"/>
  <c r="MJ204" i="3" s="1"/>
  <c r="ME204" i="3"/>
  <c r="MG204" i="3" s="1"/>
  <c r="DT195" i="1"/>
  <c r="MH200" i="3" s="1"/>
  <c r="MJ200" i="3" s="1"/>
  <c r="ME200" i="3"/>
  <c r="MG200" i="3" s="1"/>
  <c r="DT191" i="1"/>
  <c r="MH196" i="3" s="1"/>
  <c r="MJ196" i="3" s="1"/>
  <c r="ME196" i="3"/>
  <c r="MG196" i="3" s="1"/>
  <c r="DT187" i="1"/>
  <c r="MH192" i="3" s="1"/>
  <c r="MJ192" i="3" s="1"/>
  <c r="ME192" i="3"/>
  <c r="MG192" i="3" s="1"/>
  <c r="DT183" i="1"/>
  <c r="MH188" i="3" s="1"/>
  <c r="MJ188" i="3" s="1"/>
  <c r="ME188" i="3"/>
  <c r="MG188" i="3" s="1"/>
  <c r="DT179" i="1"/>
  <c r="MH184" i="3" s="1"/>
  <c r="MJ184" i="3" s="1"/>
  <c r="ME184" i="3"/>
  <c r="MG184" i="3" s="1"/>
  <c r="DT175" i="1"/>
  <c r="MH180" i="3" s="1"/>
  <c r="MJ180" i="3" s="1"/>
  <c r="ME180" i="3"/>
  <c r="MG180" i="3" s="1"/>
  <c r="DT171" i="1"/>
  <c r="MH176" i="3" s="1"/>
  <c r="MJ176" i="3" s="1"/>
  <c r="ME176" i="3"/>
  <c r="MG176" i="3" s="1"/>
  <c r="DT167" i="1"/>
  <c r="MH172" i="3" s="1"/>
  <c r="MJ172" i="3" s="1"/>
  <c r="ME172" i="3"/>
  <c r="MG172" i="3" s="1"/>
  <c r="DT163" i="1"/>
  <c r="MH168" i="3" s="1"/>
  <c r="MJ168" i="3" s="1"/>
  <c r="ME168" i="3"/>
  <c r="MG168" i="3" s="1"/>
  <c r="DT159" i="1"/>
  <c r="MH164" i="3" s="1"/>
  <c r="MJ164" i="3" s="1"/>
  <c r="ME164" i="3"/>
  <c r="MG164" i="3" s="1"/>
  <c r="DT155" i="1"/>
  <c r="MH160" i="3" s="1"/>
  <c r="MJ160" i="3" s="1"/>
  <c r="ME160" i="3"/>
  <c r="MG160" i="3" s="1"/>
  <c r="DT151" i="1"/>
  <c r="MH156" i="3" s="1"/>
  <c r="MJ156" i="3" s="1"/>
  <c r="ME156" i="3"/>
  <c r="MG156" i="3" s="1"/>
  <c r="DT147" i="1"/>
  <c r="MH152" i="3" s="1"/>
  <c r="MJ152" i="3" s="1"/>
  <c r="ME152" i="3"/>
  <c r="MG152" i="3" s="1"/>
  <c r="DT143" i="1"/>
  <c r="MH148" i="3" s="1"/>
  <c r="MJ148" i="3" s="1"/>
  <c r="ME148" i="3"/>
  <c r="MG148" i="3" s="1"/>
  <c r="DT139" i="1"/>
  <c r="MH144" i="3" s="1"/>
  <c r="MJ144" i="3" s="1"/>
  <c r="ME144" i="3"/>
  <c r="MG144" i="3" s="1"/>
  <c r="DT135" i="1"/>
  <c r="MH140" i="3" s="1"/>
  <c r="MJ140" i="3" s="1"/>
  <c r="ME140" i="3"/>
  <c r="MG140" i="3" s="1"/>
  <c r="DT131" i="1"/>
  <c r="MH136" i="3" s="1"/>
  <c r="MJ136" i="3" s="1"/>
  <c r="ME136" i="3"/>
  <c r="MG136" i="3" s="1"/>
  <c r="DT127" i="1"/>
  <c r="MH132" i="3" s="1"/>
  <c r="MJ132" i="3" s="1"/>
  <c r="ME132" i="3"/>
  <c r="MG132" i="3" s="1"/>
  <c r="DT123" i="1"/>
  <c r="MH128" i="3" s="1"/>
  <c r="MJ128" i="3" s="1"/>
  <c r="ME128" i="3"/>
  <c r="MG128" i="3" s="1"/>
  <c r="DT119" i="1"/>
  <c r="MH124" i="3" s="1"/>
  <c r="MJ124" i="3" s="1"/>
  <c r="ME124" i="3"/>
  <c r="MG124" i="3" s="1"/>
  <c r="DT115" i="1"/>
  <c r="MH120" i="3" s="1"/>
  <c r="MJ120" i="3" s="1"/>
  <c r="ME120" i="3"/>
  <c r="MG120" i="3" s="1"/>
  <c r="DT111" i="1"/>
  <c r="MH116" i="3" s="1"/>
  <c r="MJ116" i="3" s="1"/>
  <c r="ME116" i="3"/>
  <c r="MG116" i="3" s="1"/>
  <c r="DT104" i="1"/>
  <c r="MH109" i="3" s="1"/>
  <c r="MJ109" i="3" s="1"/>
  <c r="ME109" i="3"/>
  <c r="MG109" i="3" s="1"/>
  <c r="DT100" i="1"/>
  <c r="MH105" i="3" s="1"/>
  <c r="MJ105" i="3" s="1"/>
  <c r="ME105" i="3"/>
  <c r="MG105" i="3" s="1"/>
  <c r="DT96" i="1"/>
  <c r="MH101" i="3" s="1"/>
  <c r="MJ101" i="3" s="1"/>
  <c r="ME101" i="3"/>
  <c r="MG101" i="3" s="1"/>
  <c r="DT92" i="1"/>
  <c r="MH97" i="3" s="1"/>
  <c r="MJ97" i="3" s="1"/>
  <c r="ME97" i="3"/>
  <c r="MG97" i="3" s="1"/>
  <c r="DT88" i="1"/>
  <c r="MH93" i="3" s="1"/>
  <c r="MJ93" i="3" s="1"/>
  <c r="ME93" i="3"/>
  <c r="MG93" i="3" s="1"/>
  <c r="DT84" i="1"/>
  <c r="MH89" i="3" s="1"/>
  <c r="MJ89" i="3" s="1"/>
  <c r="ME89" i="3"/>
  <c r="MG89" i="3" s="1"/>
  <c r="DT80" i="1"/>
  <c r="MH85" i="3" s="1"/>
  <c r="MJ85" i="3" s="1"/>
  <c r="ME85" i="3"/>
  <c r="MG85" i="3" s="1"/>
  <c r="DT76" i="1"/>
  <c r="MH81" i="3" s="1"/>
  <c r="MJ81" i="3" s="1"/>
  <c r="ME81" i="3"/>
  <c r="MG81" i="3" s="1"/>
  <c r="DT72" i="1"/>
  <c r="MH77" i="3" s="1"/>
  <c r="MJ77" i="3" s="1"/>
  <c r="ME77" i="3"/>
  <c r="MG77" i="3" s="1"/>
  <c r="DT68" i="1"/>
  <c r="MH73" i="3" s="1"/>
  <c r="MJ73" i="3" s="1"/>
  <c r="ME73" i="3"/>
  <c r="MG73" i="3" s="1"/>
  <c r="DT64" i="1"/>
  <c r="MH69" i="3" s="1"/>
  <c r="MJ69" i="3" s="1"/>
  <c r="ME69" i="3"/>
  <c r="MG69" i="3" s="1"/>
  <c r="DT60" i="1"/>
  <c r="MH65" i="3" s="1"/>
  <c r="MJ65" i="3" s="1"/>
  <c r="ME65" i="3"/>
  <c r="MG65" i="3" s="1"/>
  <c r="DT56" i="1"/>
  <c r="MH61" i="3" s="1"/>
  <c r="MJ61" i="3" s="1"/>
  <c r="ME61" i="3"/>
  <c r="MG61" i="3" s="1"/>
  <c r="DT52" i="1"/>
  <c r="MH57" i="3" s="1"/>
  <c r="MJ57" i="3" s="1"/>
  <c r="ME57" i="3"/>
  <c r="MG57" i="3" s="1"/>
  <c r="DT49" i="1"/>
  <c r="MH54" i="3" s="1"/>
  <c r="MJ54" i="3" s="1"/>
  <c r="ME54" i="3"/>
  <c r="MG54" i="3" s="1"/>
  <c r="DT45" i="1"/>
  <c r="MH50" i="3" s="1"/>
  <c r="MJ50" i="3" s="1"/>
  <c r="ME50" i="3"/>
  <c r="MG50" i="3" s="1"/>
  <c r="DT41" i="1"/>
  <c r="MH46" i="3" s="1"/>
  <c r="MJ46" i="3" s="1"/>
  <c r="ME46" i="3"/>
  <c r="MG46" i="3" s="1"/>
  <c r="DT37" i="1"/>
  <c r="MH42" i="3" s="1"/>
  <c r="MJ42" i="3" s="1"/>
  <c r="ME42" i="3"/>
  <c r="MG42" i="3" s="1"/>
  <c r="DT33" i="1"/>
  <c r="MH38" i="3" s="1"/>
  <c r="MJ38" i="3" s="1"/>
  <c r="ME38" i="3"/>
  <c r="MG38" i="3" s="1"/>
  <c r="DT29" i="1"/>
  <c r="MH34" i="3" s="1"/>
  <c r="MJ34" i="3" s="1"/>
  <c r="ME34" i="3"/>
  <c r="MG34" i="3" s="1"/>
  <c r="DT25" i="1"/>
  <c r="MH30" i="3" s="1"/>
  <c r="MJ30" i="3" s="1"/>
  <c r="ME30" i="3"/>
  <c r="MG30" i="3" s="1"/>
  <c r="DT21" i="1"/>
  <c r="MH26" i="3" s="1"/>
  <c r="MJ26" i="3" s="1"/>
  <c r="ME26" i="3"/>
  <c r="MG26" i="3" s="1"/>
  <c r="DT17" i="1"/>
  <c r="MH22" i="3" s="1"/>
  <c r="MJ22" i="3" s="1"/>
  <c r="ME22" i="3"/>
  <c r="MG22" i="3" s="1"/>
  <c r="DT13" i="1"/>
  <c r="MH18" i="3" s="1"/>
  <c r="MJ18" i="3" s="1"/>
  <c r="ME18" i="3"/>
  <c r="MG18" i="3" s="1"/>
  <c r="DT9" i="1"/>
  <c r="MH14" i="3" s="1"/>
  <c r="MJ14" i="3" s="1"/>
  <c r="ME14" i="3"/>
  <c r="MG14" i="3" s="1"/>
  <c r="DT5" i="1"/>
  <c r="MH10" i="3" s="1"/>
  <c r="MJ10" i="3" s="1"/>
  <c r="ME10" i="3"/>
  <c r="MG10" i="3" s="1"/>
  <c r="DT422" i="1"/>
  <c r="MH427" i="3" s="1"/>
  <c r="MJ427" i="3" s="1"/>
  <c r="ME427" i="3"/>
  <c r="MG427" i="3" s="1"/>
  <c r="DT418" i="1"/>
  <c r="MH423" i="3" s="1"/>
  <c r="MJ423" i="3" s="1"/>
  <c r="ME423" i="3"/>
  <c r="MG423" i="3" s="1"/>
  <c r="DT414" i="1"/>
  <c r="MH419" i="3" s="1"/>
  <c r="MJ419" i="3" s="1"/>
  <c r="ME419" i="3"/>
  <c r="MG419" i="3" s="1"/>
  <c r="DT410" i="1"/>
  <c r="MH415" i="3" s="1"/>
  <c r="MJ415" i="3" s="1"/>
  <c r="ME415" i="3"/>
  <c r="MG415" i="3" s="1"/>
  <c r="DT406" i="1"/>
  <c r="MH411" i="3" s="1"/>
  <c r="MJ411" i="3" s="1"/>
  <c r="ME411" i="3"/>
  <c r="MG411" i="3" s="1"/>
  <c r="DT402" i="1"/>
  <c r="MH407" i="3" s="1"/>
  <c r="MJ407" i="3" s="1"/>
  <c r="ME407" i="3"/>
  <c r="MG407" i="3" s="1"/>
  <c r="DT398" i="1"/>
  <c r="MH403" i="3" s="1"/>
  <c r="MJ403" i="3" s="1"/>
  <c r="ME403" i="3"/>
  <c r="MG403" i="3" s="1"/>
  <c r="DT394" i="1"/>
  <c r="MH399" i="3" s="1"/>
  <c r="MJ399" i="3" s="1"/>
  <c r="ME399" i="3"/>
  <c r="MG399" i="3" s="1"/>
  <c r="DT390" i="1"/>
  <c r="MH395" i="3" s="1"/>
  <c r="MJ395" i="3" s="1"/>
  <c r="ME395" i="3"/>
  <c r="MG395" i="3" s="1"/>
  <c r="DT386" i="1"/>
  <c r="MH391" i="3" s="1"/>
  <c r="MJ391" i="3" s="1"/>
  <c r="ME391" i="3"/>
  <c r="MG391" i="3" s="1"/>
  <c r="DT382" i="1"/>
  <c r="MH387" i="3" s="1"/>
  <c r="MJ387" i="3" s="1"/>
  <c r="ME387" i="3"/>
  <c r="MG387" i="3" s="1"/>
  <c r="DT378" i="1"/>
  <c r="MH383" i="3" s="1"/>
  <c r="MJ383" i="3" s="1"/>
  <c r="ME383" i="3"/>
  <c r="MG383" i="3" s="1"/>
  <c r="DT374" i="1"/>
  <c r="MH379" i="3" s="1"/>
  <c r="MJ379" i="3" s="1"/>
  <c r="ME379" i="3"/>
  <c r="MG379" i="3" s="1"/>
  <c r="DT370" i="1"/>
  <c r="MH375" i="3" s="1"/>
  <c r="MJ375" i="3" s="1"/>
  <c r="ME375" i="3"/>
  <c r="MG375" i="3" s="1"/>
  <c r="DT366" i="1"/>
  <c r="MH371" i="3" s="1"/>
  <c r="MJ371" i="3" s="1"/>
  <c r="ME371" i="3"/>
  <c r="MG371" i="3" s="1"/>
  <c r="DT362" i="1"/>
  <c r="MH367" i="3" s="1"/>
  <c r="MJ367" i="3" s="1"/>
  <c r="ME367" i="3"/>
  <c r="MG367" i="3" s="1"/>
  <c r="DT358" i="1"/>
  <c r="MH363" i="3" s="1"/>
  <c r="MJ363" i="3" s="1"/>
  <c r="ME363" i="3"/>
  <c r="MG363" i="3" s="1"/>
  <c r="DT354" i="1"/>
  <c r="MH359" i="3" s="1"/>
  <c r="MJ359" i="3" s="1"/>
  <c r="ME359" i="3"/>
  <c r="MG359" i="3" s="1"/>
  <c r="DT350" i="1"/>
  <c r="MH355" i="3" s="1"/>
  <c r="MJ355" i="3" s="1"/>
  <c r="ME355" i="3"/>
  <c r="MG355" i="3" s="1"/>
  <c r="DT346" i="1"/>
  <c r="MH351" i="3" s="1"/>
  <c r="MJ351" i="3" s="1"/>
  <c r="ME351" i="3"/>
  <c r="MG351" i="3" s="1"/>
  <c r="DT342" i="1"/>
  <c r="MH347" i="3" s="1"/>
  <c r="MJ347" i="3" s="1"/>
  <c r="ME347" i="3"/>
  <c r="MG347" i="3" s="1"/>
  <c r="DT338" i="1"/>
  <c r="MH343" i="3" s="1"/>
  <c r="MJ343" i="3" s="1"/>
  <c r="ME343" i="3"/>
  <c r="MG343" i="3" s="1"/>
  <c r="DT334" i="1"/>
  <c r="MH339" i="3" s="1"/>
  <c r="MJ339" i="3" s="1"/>
  <c r="ME339" i="3"/>
  <c r="MG339" i="3" s="1"/>
  <c r="DT330" i="1"/>
  <c r="MH335" i="3" s="1"/>
  <c r="MJ335" i="3" s="1"/>
  <c r="ME335" i="3"/>
  <c r="MG335" i="3" s="1"/>
  <c r="DT326" i="1"/>
  <c r="MH331" i="3" s="1"/>
  <c r="MJ331" i="3" s="1"/>
  <c r="ME331" i="3"/>
  <c r="MG331" i="3" s="1"/>
  <c r="DT322" i="1"/>
  <c r="MH327" i="3" s="1"/>
  <c r="MJ327" i="3" s="1"/>
  <c r="ME327" i="3"/>
  <c r="MG327" i="3" s="1"/>
  <c r="DT318" i="1"/>
  <c r="MH323" i="3" s="1"/>
  <c r="MJ323" i="3" s="1"/>
  <c r="ME323" i="3"/>
  <c r="MG323" i="3" s="1"/>
  <c r="DT314" i="1"/>
  <c r="MH319" i="3" s="1"/>
  <c r="MJ319" i="3" s="1"/>
  <c r="ME319" i="3"/>
  <c r="MG319" i="3" s="1"/>
  <c r="DT310" i="1"/>
  <c r="MH315" i="3" s="1"/>
  <c r="MJ315" i="3" s="1"/>
  <c r="ME315" i="3"/>
  <c r="MG315" i="3" s="1"/>
  <c r="DT306" i="1"/>
  <c r="MH311" i="3" s="1"/>
  <c r="MJ311" i="3" s="1"/>
  <c r="ME311" i="3"/>
  <c r="MG311" i="3" s="1"/>
  <c r="DT302" i="1"/>
  <c r="MH307" i="3" s="1"/>
  <c r="MJ307" i="3" s="1"/>
  <c r="ME307" i="3"/>
  <c r="MG307" i="3" s="1"/>
  <c r="DT298" i="1"/>
  <c r="MH303" i="3" s="1"/>
  <c r="MJ303" i="3" s="1"/>
  <c r="ME303" i="3"/>
  <c r="MG303" i="3" s="1"/>
  <c r="DT294" i="1"/>
  <c r="MH299" i="3" s="1"/>
  <c r="MJ299" i="3" s="1"/>
  <c r="ME299" i="3"/>
  <c r="MG299" i="3" s="1"/>
  <c r="DT290" i="1"/>
  <c r="MH295" i="3" s="1"/>
  <c r="MJ295" i="3" s="1"/>
  <c r="ME295" i="3"/>
  <c r="MG295" i="3" s="1"/>
  <c r="DT286" i="1"/>
  <c r="MH291" i="3" s="1"/>
  <c r="MJ291" i="3" s="1"/>
  <c r="ME291" i="3"/>
  <c r="MG291" i="3" s="1"/>
  <c r="DT282" i="1"/>
  <c r="MH287" i="3" s="1"/>
  <c r="MJ287" i="3" s="1"/>
  <c r="ME287" i="3"/>
  <c r="MG287" i="3" s="1"/>
  <c r="DT278" i="1"/>
  <c r="MH283" i="3" s="1"/>
  <c r="MJ283" i="3" s="1"/>
  <c r="ME283" i="3"/>
  <c r="MG283" i="3" s="1"/>
  <c r="DT274" i="1"/>
  <c r="MH279" i="3" s="1"/>
  <c r="MJ279" i="3" s="1"/>
  <c r="ME279" i="3"/>
  <c r="MG279" i="3" s="1"/>
  <c r="DT270" i="1"/>
  <c r="MH275" i="3" s="1"/>
  <c r="MJ275" i="3" s="1"/>
  <c r="ME275" i="3"/>
  <c r="MG275" i="3" s="1"/>
  <c r="DT266" i="1"/>
  <c r="MH271" i="3" s="1"/>
  <c r="MJ271" i="3" s="1"/>
  <c r="ME271" i="3"/>
  <c r="MG271" i="3" s="1"/>
  <c r="DT262" i="1"/>
  <c r="MH267" i="3" s="1"/>
  <c r="MJ267" i="3" s="1"/>
  <c r="ME267" i="3"/>
  <c r="MG267" i="3" s="1"/>
  <c r="DT258" i="1"/>
  <c r="MH263" i="3" s="1"/>
  <c r="MJ263" i="3" s="1"/>
  <c r="ME263" i="3"/>
  <c r="MG263" i="3" s="1"/>
  <c r="DT254" i="1"/>
  <c r="MH259" i="3" s="1"/>
  <c r="MJ259" i="3" s="1"/>
  <c r="ME259" i="3"/>
  <c r="MG259" i="3" s="1"/>
  <c r="DT250" i="1"/>
  <c r="MH255" i="3" s="1"/>
  <c r="MJ255" i="3" s="1"/>
  <c r="ME255" i="3"/>
  <c r="MG255" i="3" s="1"/>
  <c r="DT246" i="1"/>
  <c r="MH251" i="3" s="1"/>
  <c r="MJ251" i="3" s="1"/>
  <c r="ME251" i="3"/>
  <c r="MG251" i="3" s="1"/>
  <c r="DT242" i="1"/>
  <c r="MH247" i="3" s="1"/>
  <c r="MJ247" i="3" s="1"/>
  <c r="ME247" i="3"/>
  <c r="MG247" i="3" s="1"/>
  <c r="DT238" i="1"/>
  <c r="MH243" i="3" s="1"/>
  <c r="MJ243" i="3" s="1"/>
  <c r="ME243" i="3"/>
  <c r="MG243" i="3" s="1"/>
  <c r="DT234" i="1"/>
  <c r="MH239" i="3" s="1"/>
  <c r="MJ239" i="3" s="1"/>
  <c r="ME239" i="3"/>
  <c r="MG239" i="3" s="1"/>
  <c r="DT230" i="1"/>
  <c r="MH235" i="3" s="1"/>
  <c r="MJ235" i="3" s="1"/>
  <c r="ME235" i="3"/>
  <c r="MG235" i="3" s="1"/>
  <c r="DT226" i="1"/>
  <c r="MH231" i="3" s="1"/>
  <c r="MJ231" i="3" s="1"/>
  <c r="ME231" i="3"/>
  <c r="MG231" i="3" s="1"/>
  <c r="DT222" i="1"/>
  <c r="MH227" i="3" s="1"/>
  <c r="MJ227" i="3" s="1"/>
  <c r="ME227" i="3"/>
  <c r="MG227" i="3" s="1"/>
  <c r="DT218" i="1"/>
  <c r="MH223" i="3" s="1"/>
  <c r="MJ223" i="3" s="1"/>
  <c r="ME223" i="3"/>
  <c r="MG223" i="3" s="1"/>
  <c r="DT214" i="1"/>
  <c r="MH219" i="3" s="1"/>
  <c r="MJ219" i="3" s="1"/>
  <c r="ME219" i="3"/>
  <c r="MG219" i="3" s="1"/>
  <c r="DT210" i="1"/>
  <c r="MH215" i="3" s="1"/>
  <c r="MJ215" i="3" s="1"/>
  <c r="ME215" i="3"/>
  <c r="MG215" i="3" s="1"/>
  <c r="DT206" i="1"/>
  <c r="MH211" i="3" s="1"/>
  <c r="MJ211" i="3" s="1"/>
  <c r="ME211" i="3"/>
  <c r="MG211" i="3" s="1"/>
  <c r="DT202" i="1"/>
  <c r="MH207" i="3" s="1"/>
  <c r="MJ207" i="3" s="1"/>
  <c r="ME207" i="3"/>
  <c r="MG207" i="3" s="1"/>
  <c r="DT198" i="1"/>
  <c r="MH203" i="3" s="1"/>
  <c r="MJ203" i="3" s="1"/>
  <c r="ME203" i="3"/>
  <c r="MG203" i="3" s="1"/>
  <c r="DT194" i="1"/>
  <c r="MH199" i="3" s="1"/>
  <c r="MJ199" i="3" s="1"/>
  <c r="ME199" i="3"/>
  <c r="MG199" i="3" s="1"/>
  <c r="DT190" i="1"/>
  <c r="MH195" i="3" s="1"/>
  <c r="MJ195" i="3" s="1"/>
  <c r="ME195" i="3"/>
  <c r="MG195" i="3" s="1"/>
  <c r="DT186" i="1"/>
  <c r="MH191" i="3" s="1"/>
  <c r="MJ191" i="3" s="1"/>
  <c r="ME191" i="3"/>
  <c r="MG191" i="3" s="1"/>
  <c r="DT182" i="1"/>
  <c r="MH187" i="3" s="1"/>
  <c r="MJ187" i="3" s="1"/>
  <c r="ME187" i="3"/>
  <c r="MG187" i="3" s="1"/>
  <c r="DT178" i="1"/>
  <c r="MH183" i="3" s="1"/>
  <c r="MJ183" i="3" s="1"/>
  <c r="ME183" i="3"/>
  <c r="MG183" i="3" s="1"/>
  <c r="DT174" i="1"/>
  <c r="MH179" i="3" s="1"/>
  <c r="MJ179" i="3" s="1"/>
  <c r="ME179" i="3"/>
  <c r="MG179" i="3" s="1"/>
  <c r="DT170" i="1"/>
  <c r="MH175" i="3" s="1"/>
  <c r="MJ175" i="3" s="1"/>
  <c r="ME175" i="3"/>
  <c r="MG175" i="3" s="1"/>
  <c r="DT166" i="1"/>
  <c r="MH171" i="3" s="1"/>
  <c r="MJ171" i="3" s="1"/>
  <c r="ME171" i="3"/>
  <c r="MG171" i="3" s="1"/>
  <c r="DT162" i="1"/>
  <c r="MH167" i="3" s="1"/>
  <c r="MJ167" i="3" s="1"/>
  <c r="ME167" i="3"/>
  <c r="MG167" i="3" s="1"/>
  <c r="DT158" i="1"/>
  <c r="MH163" i="3" s="1"/>
  <c r="MJ163" i="3" s="1"/>
  <c r="ME163" i="3"/>
  <c r="MG163" i="3" s="1"/>
  <c r="DT154" i="1"/>
  <c r="MH159" i="3" s="1"/>
  <c r="MJ159" i="3" s="1"/>
  <c r="ME159" i="3"/>
  <c r="MG159" i="3" s="1"/>
  <c r="DT150" i="1"/>
  <c r="MH155" i="3" s="1"/>
  <c r="MJ155" i="3" s="1"/>
  <c r="ME155" i="3"/>
  <c r="MG155" i="3" s="1"/>
  <c r="DT146" i="1"/>
  <c r="MH151" i="3" s="1"/>
  <c r="MJ151" i="3" s="1"/>
  <c r="ME151" i="3"/>
  <c r="MG151" i="3" s="1"/>
  <c r="DT142" i="1"/>
  <c r="MH147" i="3" s="1"/>
  <c r="MJ147" i="3" s="1"/>
  <c r="ME147" i="3"/>
  <c r="MG147" i="3" s="1"/>
  <c r="DT138" i="1"/>
  <c r="MH143" i="3" s="1"/>
  <c r="MJ143" i="3" s="1"/>
  <c r="ME143" i="3"/>
  <c r="MG143" i="3" s="1"/>
  <c r="DT134" i="1"/>
  <c r="MH139" i="3" s="1"/>
  <c r="MJ139" i="3" s="1"/>
  <c r="ME139" i="3"/>
  <c r="MG139" i="3" s="1"/>
  <c r="DT130" i="1"/>
  <c r="MH135" i="3" s="1"/>
  <c r="MJ135" i="3" s="1"/>
  <c r="ME135" i="3"/>
  <c r="MG135" i="3" s="1"/>
  <c r="DT126" i="1"/>
  <c r="MH131" i="3" s="1"/>
  <c r="MJ131" i="3" s="1"/>
  <c r="ME131" i="3"/>
  <c r="MG131" i="3" s="1"/>
  <c r="DT122" i="1"/>
  <c r="MH127" i="3" s="1"/>
  <c r="MJ127" i="3" s="1"/>
  <c r="ME127" i="3"/>
  <c r="MG127" i="3" s="1"/>
  <c r="DT118" i="1"/>
  <c r="MH123" i="3" s="1"/>
  <c r="MJ123" i="3" s="1"/>
  <c r="ME123" i="3"/>
  <c r="MG123" i="3" s="1"/>
  <c r="DT114" i="1"/>
  <c r="MH119" i="3" s="1"/>
  <c r="MJ119" i="3" s="1"/>
  <c r="ME119" i="3"/>
  <c r="MG119" i="3" s="1"/>
  <c r="DT110" i="1"/>
  <c r="MH115" i="3" s="1"/>
  <c r="MJ115" i="3" s="1"/>
  <c r="ME115" i="3"/>
  <c r="MG115" i="3" s="1"/>
  <c r="DT107" i="1"/>
  <c r="MH112" i="3" s="1"/>
  <c r="MJ112" i="3" s="1"/>
  <c r="ME112" i="3"/>
  <c r="MG112" i="3" s="1"/>
  <c r="DT103" i="1"/>
  <c r="MH108" i="3" s="1"/>
  <c r="MJ108" i="3" s="1"/>
  <c r="ME108" i="3"/>
  <c r="MG108" i="3" s="1"/>
  <c r="DT99" i="1"/>
  <c r="MH104" i="3" s="1"/>
  <c r="MJ104" i="3" s="1"/>
  <c r="ME104" i="3"/>
  <c r="MG104" i="3" s="1"/>
  <c r="DT95" i="1"/>
  <c r="MH100" i="3" s="1"/>
  <c r="MJ100" i="3" s="1"/>
  <c r="ME100" i="3"/>
  <c r="MG100" i="3" s="1"/>
  <c r="DT91" i="1"/>
  <c r="MH96" i="3" s="1"/>
  <c r="MJ96" i="3" s="1"/>
  <c r="ME96" i="3"/>
  <c r="MG96" i="3" s="1"/>
  <c r="DT87" i="1"/>
  <c r="MH92" i="3" s="1"/>
  <c r="MJ92" i="3" s="1"/>
  <c r="ME92" i="3"/>
  <c r="MG92" i="3" s="1"/>
  <c r="DT83" i="1"/>
  <c r="MH88" i="3" s="1"/>
  <c r="MJ88" i="3" s="1"/>
  <c r="ME88" i="3"/>
  <c r="MG88" i="3" s="1"/>
  <c r="DT79" i="1"/>
  <c r="MH84" i="3" s="1"/>
  <c r="MJ84" i="3" s="1"/>
  <c r="ME84" i="3"/>
  <c r="MG84" i="3" s="1"/>
  <c r="DT75" i="1"/>
  <c r="MH80" i="3" s="1"/>
  <c r="MJ80" i="3" s="1"/>
  <c r="ME80" i="3"/>
  <c r="MG80" i="3" s="1"/>
  <c r="DT71" i="1"/>
  <c r="MH76" i="3" s="1"/>
  <c r="MJ76" i="3" s="1"/>
  <c r="ME76" i="3"/>
  <c r="MG76" i="3" s="1"/>
  <c r="DT67" i="1"/>
  <c r="MH72" i="3" s="1"/>
  <c r="MJ72" i="3" s="1"/>
  <c r="ME72" i="3"/>
  <c r="MG72" i="3" s="1"/>
  <c r="DT63" i="1"/>
  <c r="MH68" i="3" s="1"/>
  <c r="MJ68" i="3" s="1"/>
  <c r="ME68" i="3"/>
  <c r="MG68" i="3" s="1"/>
  <c r="DT59" i="1"/>
  <c r="MH64" i="3" s="1"/>
  <c r="MJ64" i="3" s="1"/>
  <c r="ME64" i="3"/>
  <c r="MG64" i="3" s="1"/>
  <c r="DT55" i="1"/>
  <c r="MH60" i="3" s="1"/>
  <c r="MJ60" i="3" s="1"/>
  <c r="ME60" i="3"/>
  <c r="MG60" i="3" s="1"/>
  <c r="DT51" i="1"/>
  <c r="MH56" i="3" s="1"/>
  <c r="MJ56" i="3" s="1"/>
  <c r="ME56" i="3"/>
  <c r="MG56" i="3" s="1"/>
  <c r="DT48" i="1"/>
  <c r="MH53" i="3" s="1"/>
  <c r="MJ53" i="3" s="1"/>
  <c r="ME53" i="3"/>
  <c r="MG53" i="3" s="1"/>
  <c r="DT44" i="1"/>
  <c r="MH49" i="3" s="1"/>
  <c r="MJ49" i="3" s="1"/>
  <c r="ME49" i="3"/>
  <c r="MG49" i="3" s="1"/>
  <c r="DT40" i="1"/>
  <c r="MH45" i="3" s="1"/>
  <c r="MJ45" i="3" s="1"/>
  <c r="ME45" i="3"/>
  <c r="MG45" i="3" s="1"/>
  <c r="DT36" i="1"/>
  <c r="MH41" i="3" s="1"/>
  <c r="MJ41" i="3" s="1"/>
  <c r="ME41" i="3"/>
  <c r="MG41" i="3" s="1"/>
  <c r="DT32" i="1"/>
  <c r="MH37" i="3" s="1"/>
  <c r="MJ37" i="3" s="1"/>
  <c r="ME37" i="3"/>
  <c r="MG37" i="3" s="1"/>
  <c r="DT28" i="1"/>
  <c r="MH33" i="3" s="1"/>
  <c r="MJ33" i="3" s="1"/>
  <c r="ME33" i="3"/>
  <c r="MG33" i="3" s="1"/>
  <c r="DT24" i="1"/>
  <c r="MH29" i="3" s="1"/>
  <c r="MJ29" i="3" s="1"/>
  <c r="ME29" i="3"/>
  <c r="MG29" i="3" s="1"/>
  <c r="DT20" i="1"/>
  <c r="MH25" i="3" s="1"/>
  <c r="MJ25" i="3" s="1"/>
  <c r="ME25" i="3"/>
  <c r="MG25" i="3" s="1"/>
  <c r="DT16" i="1"/>
  <c r="MH21" i="3" s="1"/>
  <c r="MJ21" i="3" s="1"/>
  <c r="ME21" i="3"/>
  <c r="MG21" i="3" s="1"/>
  <c r="DT12" i="1"/>
  <c r="MH17" i="3" s="1"/>
  <c r="MJ17" i="3" s="1"/>
  <c r="ME17" i="3"/>
  <c r="MG17" i="3" s="1"/>
  <c r="DT8" i="1"/>
  <c r="MH13" i="3" s="1"/>
  <c r="MJ13" i="3" s="1"/>
  <c r="ME13" i="3"/>
  <c r="MG13" i="3" s="1"/>
  <c r="DT4" i="1"/>
  <c r="MH9" i="3" s="1"/>
  <c r="MJ9" i="3" s="1"/>
  <c r="ME9" i="3"/>
  <c r="MG9" i="3" s="1"/>
  <c r="DN392" i="1"/>
  <c r="DN229" i="1"/>
  <c r="DN424" i="1"/>
  <c r="DN423" i="1"/>
  <c r="DN400" i="1"/>
  <c r="DN398" i="1"/>
  <c r="DN396" i="1"/>
  <c r="DN390" i="1"/>
  <c r="DN388" i="1"/>
  <c r="DN378" i="1"/>
  <c r="DN376" i="1"/>
  <c r="DN374" i="1"/>
  <c r="DN372" i="1"/>
  <c r="DN365" i="1"/>
  <c r="DN357" i="1"/>
  <c r="DN279" i="1"/>
  <c r="DN253" i="1"/>
  <c r="DN227" i="1"/>
  <c r="DN223" i="1"/>
  <c r="DN204" i="1"/>
  <c r="DN225" i="1"/>
  <c r="DN221" i="1"/>
  <c r="DN187" i="1"/>
  <c r="DN186" i="1"/>
  <c r="DN184" i="1"/>
  <c r="DN183" i="1"/>
  <c r="DN177" i="1"/>
  <c r="DN161" i="1"/>
  <c r="DN159" i="1"/>
  <c r="DN117" i="1"/>
  <c r="DN107" i="1"/>
  <c r="DN105" i="1"/>
  <c r="DN76" i="1"/>
  <c r="DN49" i="1"/>
  <c r="DN394" i="1" l="1"/>
  <c r="DN17" i="1"/>
  <c r="DN48" i="1"/>
  <c r="DN85" i="1"/>
  <c r="DN50" i="1"/>
  <c r="DN9" i="1"/>
  <c r="DN228" i="1"/>
  <c r="DN356" i="1"/>
  <c r="DN362" i="1"/>
  <c r="DN370" i="1"/>
  <c r="DN371" i="1"/>
  <c r="DN420" i="1"/>
  <c r="DN408" i="1"/>
  <c r="DN410" i="1"/>
  <c r="DN395" i="1"/>
  <c r="DN419" i="1"/>
  <c r="DN407" i="1"/>
  <c r="DN359" i="1"/>
  <c r="DN367" i="1"/>
  <c r="DN405" i="1"/>
  <c r="DN409" i="1"/>
  <c r="DN160" i="1"/>
  <c r="DN222" i="1"/>
  <c r="DN230" i="1"/>
  <c r="DN358" i="1"/>
  <c r="DN360" i="1"/>
  <c r="DN368" i="1"/>
  <c r="DN412" i="1"/>
  <c r="DN414" i="1"/>
  <c r="DN401" i="1"/>
  <c r="DN224" i="1"/>
  <c r="DN319" i="1"/>
  <c r="DN366" i="1"/>
  <c r="DN416" i="1"/>
  <c r="DN417" i="1"/>
  <c r="DN406" i="1"/>
  <c r="DN397" i="1"/>
  <c r="DN399" i="1"/>
  <c r="DN411" i="1"/>
  <c r="DN369" i="1"/>
  <c r="DN373" i="1"/>
  <c r="DN375" i="1"/>
  <c r="DN377" i="1"/>
  <c r="DN379" i="1"/>
  <c r="DN389" i="1"/>
  <c r="DN391" i="1"/>
  <c r="DN393" i="1"/>
  <c r="DN93" i="1"/>
  <c r="DN226" i="1"/>
  <c r="DN364" i="1"/>
  <c r="DN363" i="1"/>
  <c r="DN421" i="1"/>
  <c r="DN418" i="1"/>
  <c r="DN403" i="1"/>
  <c r="DN402" i="1"/>
  <c r="DN404" i="1"/>
  <c r="DN422" i="1"/>
  <c r="DN413" i="1"/>
  <c r="DN415" i="1"/>
  <c r="DN361" i="1"/>
  <c r="DN381" i="1"/>
  <c r="CP3" i="2" l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JQ8" i="3"/>
  <c r="JT8" i="3" s="1"/>
  <c r="J8" i="3"/>
  <c r="DR426" i="1"/>
  <c r="DQ426" i="1"/>
  <c r="DO426" i="1"/>
  <c r="DL426" i="1"/>
  <c r="DH426" i="1"/>
  <c r="DE426" i="1"/>
  <c r="CT426" i="1"/>
  <c r="CQ426" i="1"/>
  <c r="CP426" i="1"/>
  <c r="CO426" i="1"/>
  <c r="CN426" i="1"/>
  <c r="CM426" i="1"/>
  <c r="BZ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D426" i="1"/>
  <c r="BC426" i="1"/>
  <c r="BB426" i="1"/>
  <c r="AZ426" i="1"/>
  <c r="AC426" i="1"/>
  <c r="AB426" i="1"/>
  <c r="AA426" i="1"/>
  <c r="Z426" i="1"/>
  <c r="Y426" i="1"/>
  <c r="X426" i="1"/>
  <c r="V426" i="1"/>
  <c r="U426" i="1"/>
  <c r="T426" i="1"/>
  <c r="S426" i="1"/>
  <c r="CQ3" i="1"/>
  <c r="CR3" i="1" s="1"/>
  <c r="CS3" i="1" s="1"/>
  <c r="CT3" i="1" s="1"/>
  <c r="CU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F3" i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M8" i="3" l="1"/>
  <c r="P8" i="3" s="1"/>
  <c r="S8" i="3" s="1"/>
  <c r="V8" i="3" s="1"/>
  <c r="Y8" i="3" s="1"/>
  <c r="AB8" i="3" s="1"/>
  <c r="AE8" i="3" s="1"/>
  <c r="AH8" i="3" s="1"/>
  <c r="AK8" i="3" s="1"/>
  <c r="AQ8" i="3" s="1"/>
  <c r="AT8" i="3" s="1"/>
  <c r="AW8" i="3" s="1"/>
  <c r="AZ8" i="3" s="1"/>
  <c r="BC8" i="3" s="1"/>
  <c r="BF8" i="3" s="1"/>
  <c r="BI8" i="3" s="1"/>
  <c r="BL8" i="3" s="1"/>
  <c r="BO8" i="3" s="1"/>
  <c r="BR8" i="3" s="1"/>
  <c r="BU8" i="3" s="1"/>
  <c r="BX8" i="3" s="1"/>
  <c r="CA8" i="3" s="1"/>
  <c r="CD8" i="3" s="1"/>
  <c r="CG8" i="3" s="1"/>
  <c r="CJ8" i="3" s="1"/>
  <c r="CM8" i="3" s="1"/>
  <c r="CP8" i="3" s="1"/>
  <c r="CS8" i="3" s="1"/>
  <c r="CV8" i="3" s="1"/>
  <c r="CY8" i="3" s="1"/>
  <c r="DB8" i="3" s="1"/>
  <c r="DE8" i="3" s="1"/>
  <c r="DH8" i="3" s="1"/>
  <c r="DK8" i="3" s="1"/>
  <c r="DN8" i="3" s="1"/>
  <c r="DQ8" i="3" s="1"/>
  <c r="DT8" i="3" s="1"/>
  <c r="DW8" i="3" s="1"/>
  <c r="DZ8" i="3" s="1"/>
  <c r="EC8" i="3" s="1"/>
  <c r="EF8" i="3" s="1"/>
  <c r="EI8" i="3" s="1"/>
  <c r="EL8" i="3" s="1"/>
  <c r="EO8" i="3" s="1"/>
  <c r="ER8" i="3" s="1"/>
  <c r="EU8" i="3" s="1"/>
  <c r="EX8" i="3" s="1"/>
  <c r="FA8" i="3" s="1"/>
  <c r="FD8" i="3" s="1"/>
  <c r="FG8" i="3" s="1"/>
  <c r="FJ8" i="3" s="1"/>
  <c r="FM8" i="3" s="1"/>
  <c r="FP8" i="3" s="1"/>
  <c r="FS8" i="3" s="1"/>
  <c r="FV8" i="3" s="1"/>
  <c r="FY8" i="3" s="1"/>
  <c r="GB8" i="3" s="1"/>
  <c r="GE8" i="3" s="1"/>
  <c r="GH8" i="3" s="1"/>
  <c r="JW8" i="3"/>
  <c r="JZ8" i="3" s="1"/>
  <c r="KC8" i="3" s="1"/>
  <c r="AS426" i="1"/>
  <c r="W426" i="1"/>
  <c r="AG426" i="1"/>
  <c r="AL426" i="1"/>
  <c r="DS426" i="1"/>
  <c r="DK426" i="1"/>
  <c r="DF426" i="1"/>
  <c r="BT426" i="1"/>
  <c r="CR426" i="1"/>
  <c r="AD426" i="1"/>
  <c r="AH426" i="1"/>
  <c r="AE426" i="1"/>
  <c r="AM426" i="1"/>
  <c r="DI426" i="1"/>
  <c r="AI426" i="1"/>
  <c r="BA426" i="1"/>
  <c r="AF426" i="1"/>
  <c r="AJ426" i="1"/>
  <c r="AN426" i="1"/>
  <c r="CA426" i="1"/>
  <c r="DJ426" i="1"/>
  <c r="DP426" i="1"/>
  <c r="BB4" i="3" l="1"/>
  <c r="AY4" i="3"/>
  <c r="AS4" i="3"/>
  <c r="BT4" i="3"/>
  <c r="AG4" i="3"/>
  <c r="AD4" i="3"/>
  <c r="AA4" i="3"/>
  <c r="X4" i="3"/>
  <c r="AM4" i="3"/>
  <c r="EW4" i="3"/>
  <c r="EZ4" i="3"/>
  <c r="BN4" i="3"/>
  <c r="FO4" i="3"/>
  <c r="GG4" i="3"/>
  <c r="GM4" i="3"/>
  <c r="HT4" i="3"/>
  <c r="JV4" i="3"/>
  <c r="GD4" i="3"/>
  <c r="DG4" i="3"/>
  <c r="CR4" i="3"/>
  <c r="FR4" i="3"/>
  <c r="GA4" i="3"/>
  <c r="GJ4" i="3"/>
  <c r="JS4" i="3"/>
  <c r="JP4" i="3"/>
  <c r="KT4" i="3"/>
  <c r="GS4" i="3"/>
  <c r="GV4" i="3"/>
  <c r="FF4" i="3"/>
  <c r="FU4" i="3"/>
  <c r="GP4" i="3"/>
  <c r="HB4" i="3"/>
  <c r="HW4" i="3"/>
  <c r="II4" i="3"/>
  <c r="JJ4" i="3"/>
  <c r="JM4" i="3"/>
  <c r="BZ4" i="3"/>
  <c r="CC4" i="3"/>
  <c r="FX4" i="3"/>
  <c r="FC4" i="3"/>
  <c r="GY4" i="3"/>
  <c r="IX4" i="3"/>
  <c r="JG4" i="3"/>
  <c r="O4" i="3"/>
  <c r="U4" i="3"/>
  <c r="R4" i="3"/>
  <c r="AJ4" i="3"/>
  <c r="KF8" i="3"/>
  <c r="KI8" i="3" s="1"/>
  <c r="KL8" i="3" s="1"/>
  <c r="KO8" i="3" s="1"/>
  <c r="KR8" i="3" s="1"/>
  <c r="KU8" i="3" s="1"/>
  <c r="KX8" i="3" s="1"/>
  <c r="LA8" i="3" s="1"/>
  <c r="LD8" i="3" s="1"/>
  <c r="LG8" i="3" s="1"/>
  <c r="LJ8" i="3" s="1"/>
  <c r="LM8" i="3" s="1"/>
  <c r="LP8" i="3" s="1"/>
  <c r="LS8" i="3" s="1"/>
  <c r="GK8" i="3"/>
  <c r="GN8" i="3" s="1"/>
  <c r="DT426" i="1"/>
  <c r="AO426" i="1"/>
  <c r="AP426" i="1"/>
  <c r="BE426" i="1"/>
  <c r="DG426" i="1"/>
  <c r="BY426" i="1"/>
  <c r="AY426" i="1"/>
  <c r="AK426" i="1"/>
  <c r="CL3" i="1"/>
  <c r="CM3" i="1" s="1"/>
  <c r="CN3" i="1" s="1"/>
  <c r="CO3" i="1" s="1"/>
  <c r="ET4" i="3" l="1"/>
  <c r="DJ4" i="3"/>
  <c r="BW4" i="3"/>
  <c r="CU4" i="3"/>
  <c r="BE4" i="3"/>
  <c r="DY4" i="3"/>
  <c r="BQ4" i="3"/>
  <c r="AP4" i="3"/>
  <c r="CI4" i="3"/>
  <c r="BW426" i="1"/>
  <c r="F4" i="3"/>
  <c r="D4" i="3" s="1"/>
  <c r="L4" i="3"/>
  <c r="CF4" i="3"/>
  <c r="MJ4" i="3"/>
  <c r="MG4" i="3"/>
  <c r="HQ4" i="3"/>
  <c r="AV4" i="3"/>
  <c r="HK4" i="3"/>
  <c r="LV8" i="3"/>
  <c r="LS4" i="3"/>
  <c r="EQ4" i="3"/>
  <c r="DD4" i="3"/>
  <c r="FI4" i="3"/>
  <c r="DP4" i="3"/>
  <c r="CX4" i="3"/>
  <c r="BH4" i="3"/>
  <c r="BK4" i="3"/>
  <c r="DA4" i="3"/>
  <c r="DM4" i="3"/>
  <c r="CL4" i="3"/>
  <c r="CO4" i="3"/>
  <c r="GQ8" i="3"/>
  <c r="GT8" i="3" s="1"/>
  <c r="GW8" i="3" s="1"/>
  <c r="GZ8" i="3" s="1"/>
  <c r="HC8" i="3" s="1"/>
  <c r="HF8" i="3" s="1"/>
  <c r="HI8" i="3" s="1"/>
  <c r="HL8" i="3" s="1"/>
  <c r="HO8" i="3" s="1"/>
  <c r="HR8" i="3" s="1"/>
  <c r="HU8" i="3" s="1"/>
  <c r="HX8" i="3" s="1"/>
  <c r="IA8" i="3" s="1"/>
  <c r="ID8" i="3" s="1"/>
  <c r="IG8" i="3" s="1"/>
  <c r="IJ8" i="3" s="1"/>
  <c r="IM8" i="3" s="1"/>
  <c r="IP8" i="3" s="1"/>
  <c r="IS8" i="3" s="1"/>
  <c r="IV8" i="3" s="1"/>
  <c r="IY8" i="3" s="1"/>
  <c r="JB8" i="3" s="1"/>
  <c r="JE8" i="3" s="1"/>
  <c r="JH8" i="3" s="1"/>
  <c r="JK8" i="3" s="1"/>
  <c r="BX426" i="1"/>
  <c r="HN4" i="3"/>
  <c r="AT426" i="1"/>
  <c r="AW426" i="1"/>
  <c r="AX426" i="1"/>
  <c r="AR426" i="1"/>
  <c r="AQ426" i="1"/>
  <c r="EK4" i="3" l="1"/>
  <c r="EB4" i="3"/>
  <c r="LW8" i="3"/>
  <c r="LV4" i="3"/>
  <c r="EN4" i="3"/>
  <c r="DS4" i="3"/>
  <c r="DV4" i="3"/>
  <c r="BV426" i="1"/>
  <c r="AU426" i="1"/>
  <c r="EE4" i="3" l="1"/>
  <c r="LX8" i="3"/>
  <c r="LW4" i="3"/>
  <c r="HH4" i="3"/>
  <c r="LY8" i="3" l="1"/>
  <c r="LX4" i="3"/>
  <c r="LZ8" i="3" l="1"/>
  <c r="MA8" i="3" s="1"/>
  <c r="MB8" i="3" l="1"/>
  <c r="MA4" i="3"/>
  <c r="MC8" i="3" l="1"/>
  <c r="MB4" i="3"/>
  <c r="MD8" i="3" l="1"/>
  <c r="MC4" i="3"/>
  <c r="ME8" i="3" l="1"/>
  <c r="MH8" i="3" s="1"/>
  <c r="MD4" i="3"/>
  <c r="LO4" i="3" l="1"/>
  <c r="LR4" i="3" l="1"/>
  <c r="KB4" i="3"/>
  <c r="LL4" i="3"/>
  <c r="LI4" i="3"/>
  <c r="I4" i="3"/>
  <c r="D2" i="3" s="1"/>
  <c r="LT4" i="3" l="1"/>
  <c r="LU4" i="3"/>
  <c r="DM389" i="1" l="1"/>
  <c r="LY394" i="3" s="1"/>
  <c r="DM81" i="1"/>
  <c r="LY86" i="3" s="1"/>
  <c r="DM422" i="1"/>
  <c r="LY427" i="3" s="1"/>
  <c r="DM82" i="1"/>
  <c r="LY87" i="3" s="1"/>
  <c r="DM86" i="1"/>
  <c r="LY91" i="3" s="1"/>
  <c r="DM79" i="1"/>
  <c r="LY84" i="3" s="1"/>
  <c r="DM80" i="1"/>
  <c r="LY85" i="3" s="1"/>
  <c r="DM8" i="1"/>
  <c r="LY13" i="3" s="1"/>
  <c r="DM5" i="1"/>
  <c r="LY10" i="3" s="1"/>
  <c r="DM6" i="1"/>
  <c r="LY11" i="3" s="1"/>
  <c r="DM7" i="1"/>
  <c r="LY12" i="3" s="1"/>
  <c r="DM9" i="1"/>
  <c r="LY14" i="3" s="1"/>
  <c r="DM4" i="1"/>
  <c r="LY9" i="3" s="1"/>
  <c r="DM12" i="1"/>
  <c r="LY17" i="3" s="1"/>
  <c r="DM10" i="1"/>
  <c r="LY15" i="3" s="1"/>
  <c r="DM11" i="1"/>
  <c r="LY16" i="3" s="1"/>
  <c r="DM67" i="1"/>
  <c r="LY72" i="3" s="1"/>
  <c r="DM68" i="1"/>
  <c r="LY73" i="3" s="1"/>
  <c r="DM69" i="1"/>
  <c r="LY74" i="3" s="1"/>
  <c r="DM70" i="1"/>
  <c r="LY75" i="3" s="1"/>
  <c r="DM71" i="1"/>
  <c r="LY76" i="3" s="1"/>
  <c r="DM72" i="1"/>
  <c r="LY77" i="3" s="1"/>
  <c r="DM73" i="1"/>
  <c r="LY78" i="3" s="1"/>
  <c r="DM74" i="1"/>
  <c r="LY79" i="3" s="1"/>
  <c r="DM75" i="1"/>
  <c r="LY80" i="3" s="1"/>
  <c r="DM76" i="1"/>
  <c r="LY81" i="3" s="1"/>
  <c r="DM37" i="1"/>
  <c r="LY42" i="3" s="1"/>
  <c r="DM39" i="1"/>
  <c r="LY44" i="3" s="1"/>
  <c r="DM38" i="1"/>
  <c r="LY43" i="3" s="1"/>
  <c r="DM36" i="1"/>
  <c r="LY41" i="3" s="1"/>
  <c r="DM20" i="1"/>
  <c r="LY25" i="3" s="1"/>
  <c r="DM29" i="1"/>
  <c r="LY34" i="3" s="1"/>
  <c r="DM22" i="1"/>
  <c r="LY27" i="3" s="1"/>
  <c r="DM34" i="1"/>
  <c r="LY39" i="3" s="1"/>
  <c r="DM32" i="1"/>
  <c r="LY37" i="3" s="1"/>
  <c r="DM27" i="1"/>
  <c r="LY32" i="3" s="1"/>
  <c r="DM33" i="1"/>
  <c r="LY38" i="3" s="1"/>
  <c r="DM23" i="1"/>
  <c r="LY28" i="3" s="1"/>
  <c r="DM30" i="1"/>
  <c r="LY35" i="3" s="1"/>
  <c r="DM21" i="1"/>
  <c r="LY26" i="3" s="1"/>
  <c r="DM26" i="1"/>
  <c r="LY31" i="3" s="1"/>
  <c r="DM31" i="1"/>
  <c r="LY36" i="3" s="1"/>
  <c r="DM28" i="1"/>
  <c r="LY33" i="3" s="1"/>
  <c r="DM35" i="1"/>
  <c r="LY40" i="3" s="1"/>
  <c r="DM19" i="1"/>
  <c r="LY24" i="3" s="1"/>
  <c r="DM25" i="1"/>
  <c r="LY30" i="3" s="1"/>
  <c r="DM127" i="1"/>
  <c r="LY132" i="3" s="1"/>
  <c r="DM128" i="1"/>
  <c r="LY133" i="3" s="1"/>
  <c r="DM187" i="1" l="1"/>
  <c r="LY192" i="3" s="1"/>
  <c r="DM186" i="1"/>
  <c r="LY191" i="3" s="1"/>
  <c r="DM184" i="1"/>
  <c r="LY189" i="3" s="1"/>
  <c r="DM183" i="1"/>
  <c r="LY188" i="3" s="1"/>
  <c r="DM182" i="1"/>
  <c r="LY187" i="3" s="1"/>
  <c r="DM181" i="1"/>
  <c r="LY186" i="3" s="1"/>
  <c r="DM180" i="1"/>
  <c r="LY185" i="3" s="1"/>
  <c r="DM168" i="1"/>
  <c r="LY173" i="3" s="1"/>
  <c r="DM179" i="1"/>
  <c r="LY184" i="3" s="1"/>
  <c r="DM167" i="1"/>
  <c r="LY172" i="3" s="1"/>
  <c r="DM165" i="1"/>
  <c r="LY170" i="3" s="1"/>
  <c r="DM185" i="1"/>
  <c r="LY190" i="3" s="1"/>
  <c r="DM121" i="1" l="1"/>
  <c r="LY126" i="3" s="1"/>
  <c r="DM123" i="1"/>
  <c r="LY128" i="3" s="1"/>
  <c r="DM166" i="1"/>
  <c r="LY171" i="3" s="1"/>
  <c r="DM174" i="1"/>
  <c r="LY179" i="3" s="1"/>
  <c r="DM169" i="1"/>
  <c r="LY174" i="3" s="1"/>
  <c r="DM171" i="1"/>
  <c r="LY176" i="3" s="1"/>
  <c r="DM175" i="1"/>
  <c r="LY180" i="3" s="1"/>
  <c r="DM176" i="1"/>
  <c r="LY181" i="3" s="1"/>
  <c r="DM170" i="1"/>
  <c r="LY175" i="3" s="1"/>
  <c r="DM172" i="1"/>
  <c r="LY177" i="3" s="1"/>
  <c r="DM173" i="1"/>
  <c r="LY178" i="3" s="1"/>
  <c r="DM177" i="1"/>
  <c r="LY182" i="3" s="1"/>
  <c r="DM122" i="1" l="1"/>
  <c r="LY127" i="3" s="1"/>
  <c r="DM414" i="1"/>
  <c r="LY419" i="3" s="1"/>
  <c r="DM415" i="1"/>
  <c r="LY420" i="3" s="1"/>
  <c r="DM395" i="1"/>
  <c r="LY400" i="3" s="1"/>
  <c r="DM161" i="1"/>
  <c r="LY166" i="3" s="1"/>
  <c r="DM159" i="1"/>
  <c r="LY164" i="3" s="1"/>
  <c r="DM160" i="1"/>
  <c r="LY165" i="3" s="1"/>
  <c r="DM158" i="1" l="1"/>
  <c r="LY163" i="3" s="1"/>
  <c r="DM157" i="1"/>
  <c r="LY162" i="3" s="1"/>
  <c r="DM156" i="1"/>
  <c r="LY161" i="3" s="1"/>
  <c r="DM155" i="1"/>
  <c r="LY160" i="3" s="1"/>
  <c r="DM154" i="1"/>
  <c r="LY159" i="3" s="1"/>
  <c r="DM153" i="1"/>
  <c r="LY158" i="3" s="1"/>
  <c r="DM152" i="1"/>
  <c r="LY157" i="3" s="1"/>
  <c r="DM149" i="1"/>
  <c r="LY154" i="3" s="1"/>
  <c r="DM151" i="1"/>
  <c r="LY156" i="3" s="1"/>
  <c r="DM150" i="1"/>
  <c r="LY155" i="3" s="1"/>
  <c r="DM147" i="1"/>
  <c r="LY152" i="3" s="1"/>
  <c r="DM148" i="1"/>
  <c r="LY153" i="3" s="1"/>
  <c r="DM146" i="1"/>
  <c r="LY151" i="3" s="1"/>
  <c r="DM145" i="1"/>
  <c r="LY150" i="3" s="1"/>
  <c r="DM144" i="1"/>
  <c r="LY149" i="3" s="1"/>
  <c r="DM143" i="1"/>
  <c r="LY148" i="3" s="1"/>
  <c r="DM140" i="1"/>
  <c r="LY145" i="3" s="1"/>
  <c r="DM142" i="1"/>
  <c r="LY147" i="3" s="1"/>
  <c r="DM141" i="1"/>
  <c r="LY146" i="3" s="1"/>
  <c r="DM139" i="1"/>
  <c r="LY144" i="3" s="1"/>
  <c r="DM137" i="1"/>
  <c r="LY142" i="3" s="1"/>
  <c r="DM135" i="1"/>
  <c r="LY140" i="3" s="1"/>
  <c r="DM138" i="1"/>
  <c r="LY143" i="3" s="1"/>
  <c r="DM136" i="1"/>
  <c r="LY141" i="3" s="1"/>
  <c r="DM134" i="1"/>
  <c r="LY139" i="3" s="1"/>
  <c r="DM133" i="1"/>
  <c r="LY138" i="3" s="1"/>
  <c r="DM132" i="1"/>
  <c r="LY137" i="3" s="1"/>
  <c r="DM411" i="1"/>
  <c r="LY416" i="3" s="1"/>
  <c r="DM406" i="1"/>
  <c r="LY411" i="3" s="1"/>
  <c r="DM407" i="1"/>
  <c r="LY412" i="3" s="1"/>
  <c r="DM405" i="1"/>
  <c r="LY410" i="3" s="1"/>
  <c r="DM117" i="1"/>
  <c r="LY122" i="3" s="1"/>
  <c r="DM178" i="1"/>
  <c r="LY183" i="3" s="1"/>
  <c r="DM115" i="1"/>
  <c r="LY120" i="3" s="1"/>
  <c r="DM112" i="1"/>
  <c r="LY117" i="3" s="1"/>
  <c r="DM111" i="1"/>
  <c r="LY116" i="3" s="1"/>
  <c r="DM110" i="1"/>
  <c r="LY115" i="3" s="1"/>
  <c r="DM114" i="1"/>
  <c r="LY119" i="3" s="1"/>
  <c r="DM113" i="1"/>
  <c r="LY118" i="3" s="1"/>
  <c r="DM116" i="1"/>
  <c r="LY121" i="3" s="1"/>
  <c r="DM109" i="1"/>
  <c r="LY114" i="3" s="1"/>
  <c r="DM89" i="1"/>
  <c r="LY94" i="3" s="1"/>
  <c r="DM88" i="1"/>
  <c r="LY93" i="3" s="1"/>
  <c r="DM87" i="1"/>
  <c r="LY92" i="3" s="1"/>
  <c r="DM402" i="1"/>
  <c r="LY407" i="3" s="1"/>
  <c r="DM401" i="1"/>
  <c r="LY406" i="3" s="1"/>
  <c r="DM108" i="1"/>
  <c r="LY113" i="3" s="1"/>
  <c r="DM106" i="1"/>
  <c r="LY111" i="3" s="1"/>
  <c r="DM105" i="1"/>
  <c r="LY110" i="3" s="1"/>
  <c r="DM104" i="1"/>
  <c r="LY109" i="3" s="1"/>
  <c r="DM101" i="1"/>
  <c r="LY106" i="3" s="1"/>
  <c r="DM100" i="1"/>
  <c r="LY105" i="3" s="1"/>
  <c r="DM91" i="1"/>
  <c r="LY96" i="3" s="1"/>
  <c r="DM99" i="1"/>
  <c r="LY104" i="3" s="1"/>
  <c r="DM94" i="1"/>
  <c r="LY99" i="3" s="1"/>
  <c r="DM93" i="1"/>
  <c r="LY98" i="3" s="1"/>
  <c r="DM92" i="1"/>
  <c r="LY97" i="3" s="1"/>
  <c r="DM95" i="1"/>
  <c r="LY100" i="3" s="1"/>
  <c r="DM96" i="1"/>
  <c r="LY101" i="3" s="1"/>
  <c r="DM102" i="1"/>
  <c r="LY107" i="3" s="1"/>
  <c r="DM90" i="1"/>
  <c r="LY95" i="3" s="1"/>
  <c r="DM107" i="1"/>
  <c r="LY112" i="3" s="1"/>
  <c r="DM98" i="1"/>
  <c r="LY103" i="3" s="1"/>
  <c r="DM103" i="1"/>
  <c r="LY108" i="3" s="1"/>
  <c r="DM97" i="1"/>
  <c r="LY102" i="3" s="1"/>
  <c r="DM119" i="1"/>
  <c r="LY124" i="3" s="1"/>
  <c r="DM54" i="1"/>
  <c r="LY59" i="3" s="1"/>
  <c r="DM118" i="1"/>
  <c r="LY123" i="3" s="1"/>
  <c r="DM120" i="1"/>
  <c r="LY125" i="3" s="1"/>
  <c r="DM413" i="1"/>
  <c r="LY418" i="3" s="1"/>
  <c r="DM66" i="1"/>
  <c r="LY71" i="3" s="1"/>
  <c r="DM65" i="1"/>
  <c r="LY70" i="3" s="1"/>
  <c r="DM64" i="1"/>
  <c r="LY69" i="3" s="1"/>
  <c r="DM63" i="1"/>
  <c r="LY68" i="3" s="1"/>
  <c r="DM62" i="1"/>
  <c r="LY67" i="3" s="1"/>
  <c r="DM51" i="1"/>
  <c r="LY56" i="3" s="1"/>
  <c r="DM59" i="1"/>
  <c r="LY64" i="3" s="1"/>
  <c r="DM61" i="1"/>
  <c r="LY66" i="3" s="1"/>
  <c r="DM60" i="1"/>
  <c r="LY65" i="3" s="1"/>
  <c r="DM58" i="1"/>
  <c r="LY63" i="3" s="1"/>
  <c r="DM57" i="1"/>
  <c r="LY62" i="3" s="1"/>
  <c r="DM53" i="1"/>
  <c r="LY58" i="3" s="1"/>
  <c r="DM55" i="1"/>
  <c r="LY60" i="3" s="1"/>
  <c r="DM56" i="1"/>
  <c r="LY61" i="3" s="1"/>
  <c r="DM52" i="1"/>
  <c r="LY57" i="3" s="1"/>
  <c r="DM416" i="1"/>
  <c r="LY421" i="3" s="1"/>
  <c r="DM412" i="1"/>
  <c r="LY417" i="3" s="1"/>
  <c r="DM409" i="1"/>
  <c r="LY414" i="3" s="1"/>
  <c r="DM408" i="1"/>
  <c r="LY413" i="3" s="1"/>
  <c r="DM403" i="1"/>
  <c r="LY408" i="3" s="1"/>
  <c r="DM400" i="1"/>
  <c r="LY405" i="3" s="1"/>
  <c r="DM399" i="1"/>
  <c r="LY404" i="3" s="1"/>
  <c r="DM396" i="1"/>
  <c r="LY401" i="3" s="1"/>
  <c r="DM393" i="1"/>
  <c r="LY398" i="3" s="1"/>
  <c r="DM392" i="1"/>
  <c r="LY397" i="3" s="1"/>
  <c r="DM390" i="1"/>
  <c r="LY395" i="3" s="1"/>
  <c r="DM379" i="1"/>
  <c r="LY384" i="3" s="1"/>
  <c r="DM378" i="1"/>
  <c r="LY383" i="3" s="1"/>
  <c r="DM377" i="1"/>
  <c r="LY382" i="3" s="1"/>
  <c r="DM376" i="1"/>
  <c r="LY381" i="3" s="1"/>
  <c r="DM375" i="1"/>
  <c r="LY380" i="3" s="1"/>
  <c r="DM374" i="1"/>
  <c r="LY379" i="3" s="1"/>
  <c r="DM373" i="1"/>
  <c r="LY378" i="3" s="1"/>
  <c r="DM372" i="1"/>
  <c r="LY377" i="3" s="1"/>
  <c r="DM371" i="1"/>
  <c r="LY376" i="3" s="1"/>
  <c r="DM370" i="1"/>
  <c r="LY375" i="3" s="1"/>
  <c r="DM369" i="1"/>
  <c r="LY374" i="3" s="1"/>
  <c r="DM368" i="1"/>
  <c r="LY373" i="3" s="1"/>
  <c r="DM367" i="1"/>
  <c r="LY372" i="3" s="1"/>
  <c r="DM366" i="1"/>
  <c r="LY371" i="3" s="1"/>
  <c r="DM365" i="1"/>
  <c r="LY370" i="3" s="1"/>
  <c r="DM364" i="1"/>
  <c r="LY369" i="3" s="1"/>
  <c r="DM363" i="1"/>
  <c r="LY368" i="3" s="1"/>
  <c r="DM362" i="1"/>
  <c r="LY367" i="3" s="1"/>
  <c r="DM361" i="1"/>
  <c r="LY366" i="3" s="1"/>
  <c r="DM360" i="1"/>
  <c r="LY365" i="3" s="1"/>
  <c r="DM359" i="1"/>
  <c r="LY364" i="3" s="1"/>
  <c r="DM358" i="1"/>
  <c r="LY363" i="3" s="1"/>
  <c r="DM357" i="1"/>
  <c r="LY362" i="3" s="1"/>
  <c r="DM356" i="1"/>
  <c r="LY361" i="3" s="1"/>
  <c r="DM244" i="1"/>
  <c r="LY249" i="3" s="1"/>
  <c r="DM355" i="1"/>
  <c r="LY360" i="3" s="1"/>
  <c r="DM354" i="1"/>
  <c r="LY359" i="3" s="1"/>
  <c r="DM353" i="1"/>
  <c r="LY358" i="3" s="1"/>
  <c r="DM352" i="1"/>
  <c r="LY357" i="3" s="1"/>
  <c r="DM351" i="1"/>
  <c r="LY356" i="3" s="1"/>
  <c r="DM350" i="1"/>
  <c r="LY355" i="3" s="1"/>
  <c r="DM231" i="1"/>
  <c r="LY236" i="3" s="1"/>
  <c r="DM232" i="1"/>
  <c r="LY237" i="3" s="1"/>
  <c r="DM349" i="1"/>
  <c r="LY354" i="3" s="1"/>
  <c r="DM348" i="1"/>
  <c r="LY353" i="3" s="1"/>
  <c r="DM347" i="1"/>
  <c r="LY352" i="3" s="1"/>
  <c r="DM346" i="1"/>
  <c r="LY351" i="3" s="1"/>
  <c r="DM345" i="1"/>
  <c r="LY350" i="3" s="1"/>
  <c r="DM344" i="1"/>
  <c r="LY349" i="3" s="1"/>
  <c r="DM343" i="1"/>
  <c r="LY348" i="3" s="1"/>
  <c r="DM342" i="1"/>
  <c r="LY347" i="3" s="1"/>
  <c r="DM341" i="1"/>
  <c r="LY346" i="3" s="1"/>
  <c r="DM340" i="1"/>
  <c r="LY345" i="3" s="1"/>
  <c r="DM339" i="1"/>
  <c r="LY344" i="3" s="1"/>
  <c r="DM338" i="1"/>
  <c r="LY343" i="3" s="1"/>
  <c r="DM337" i="1"/>
  <c r="LY342" i="3" s="1"/>
  <c r="DM336" i="1"/>
  <c r="LY341" i="3" s="1"/>
  <c r="DM335" i="1"/>
  <c r="LY340" i="3" s="1"/>
  <c r="DM334" i="1"/>
  <c r="LY339" i="3" s="1"/>
  <c r="DM333" i="1"/>
  <c r="LY338" i="3" s="1"/>
  <c r="DM332" i="1"/>
  <c r="LY337" i="3" s="1"/>
  <c r="DM331" i="1"/>
  <c r="LY336" i="3" s="1"/>
  <c r="DM330" i="1"/>
  <c r="LY335" i="3" s="1"/>
  <c r="DM329" i="1"/>
  <c r="LY334" i="3" s="1"/>
  <c r="DM328" i="1"/>
  <c r="LY333" i="3" s="1"/>
  <c r="DM327" i="1"/>
  <c r="LY332" i="3" s="1"/>
  <c r="DM326" i="1"/>
  <c r="LY331" i="3" s="1"/>
  <c r="DM325" i="1"/>
  <c r="LY330" i="3" s="1"/>
  <c r="DM323" i="1"/>
  <c r="LY328" i="3" s="1"/>
  <c r="DM322" i="1"/>
  <c r="LY327" i="3" s="1"/>
  <c r="DM321" i="1"/>
  <c r="LY326" i="3" s="1"/>
  <c r="DM320" i="1"/>
  <c r="LY325" i="3" s="1"/>
  <c r="DM319" i="1"/>
  <c r="LY324" i="3" s="1"/>
  <c r="DM318" i="1"/>
  <c r="LY323" i="3" s="1"/>
  <c r="DM317" i="1"/>
  <c r="LY322" i="3" s="1"/>
  <c r="DM316" i="1"/>
  <c r="LY321" i="3" s="1"/>
  <c r="DM243" i="1"/>
  <c r="LY248" i="3" s="1"/>
  <c r="DM315" i="1"/>
  <c r="LY320" i="3" s="1"/>
  <c r="DM314" i="1"/>
  <c r="LY319" i="3" s="1"/>
  <c r="DM313" i="1"/>
  <c r="LY318" i="3" s="1"/>
  <c r="DM312" i="1"/>
  <c r="LY317" i="3" s="1"/>
  <c r="DM240" i="1"/>
  <c r="LY245" i="3" s="1"/>
  <c r="DM311" i="1"/>
  <c r="LY316" i="3" s="1"/>
  <c r="DM310" i="1"/>
  <c r="LY315" i="3" s="1"/>
  <c r="DM309" i="1"/>
  <c r="LY314" i="3" s="1"/>
  <c r="DM308" i="1"/>
  <c r="LY313" i="3" s="1"/>
  <c r="DM307" i="1"/>
  <c r="LY312" i="3" s="1"/>
  <c r="DM306" i="1"/>
  <c r="LY311" i="3" s="1"/>
  <c r="DM305" i="1"/>
  <c r="LY310" i="3" s="1"/>
  <c r="DM304" i="1"/>
  <c r="LY309" i="3" s="1"/>
  <c r="DM303" i="1"/>
  <c r="LY308" i="3" s="1"/>
  <c r="DM302" i="1"/>
  <c r="LY307" i="3" s="1"/>
  <c r="DM301" i="1"/>
  <c r="LY306" i="3" s="1"/>
  <c r="DM300" i="1"/>
  <c r="LY305" i="3" s="1"/>
  <c r="DM234" i="1"/>
  <c r="LY239" i="3" s="1"/>
  <c r="DM299" i="1"/>
  <c r="LY304" i="3" s="1"/>
  <c r="DM298" i="1"/>
  <c r="LY303" i="3" s="1"/>
  <c r="DM297" i="1"/>
  <c r="LY302" i="3" s="1"/>
  <c r="DM296" i="1"/>
  <c r="LY301" i="3" s="1"/>
  <c r="DM295" i="1"/>
  <c r="LY300" i="3" s="1"/>
  <c r="DM294" i="1"/>
  <c r="LY299" i="3" s="1"/>
  <c r="DM293" i="1"/>
  <c r="LY298" i="3" s="1"/>
  <c r="DM292" i="1"/>
  <c r="LY297" i="3" s="1"/>
  <c r="DM291" i="1"/>
  <c r="LY296" i="3" s="1"/>
  <c r="DM290" i="1"/>
  <c r="LY295" i="3" s="1"/>
  <c r="DM289" i="1"/>
  <c r="LY294" i="3" s="1"/>
  <c r="DM241" i="1"/>
  <c r="LY246" i="3" s="1"/>
  <c r="DM288" i="1"/>
  <c r="LY293" i="3" s="1"/>
  <c r="DM276" i="1"/>
  <c r="LY281" i="3" s="1"/>
  <c r="DM242" i="1"/>
  <c r="LY247" i="3" s="1"/>
  <c r="DM279" i="1"/>
  <c r="LY284" i="3" s="1"/>
  <c r="DM285" i="1"/>
  <c r="LY290" i="3" s="1"/>
  <c r="DM280" i="1"/>
  <c r="LY285" i="3" s="1"/>
  <c r="DM275" i="1"/>
  <c r="LY280" i="3" s="1"/>
  <c r="DM272" i="1"/>
  <c r="LY277" i="3" s="1"/>
  <c r="DM264" i="1"/>
  <c r="LY269" i="3" s="1"/>
  <c r="DM249" i="1"/>
  <c r="LY254" i="3" s="1"/>
  <c r="DM270" i="1"/>
  <c r="LY275" i="3" s="1"/>
  <c r="DM269" i="1"/>
  <c r="LY274" i="3" s="1"/>
  <c r="DM263" i="1"/>
  <c r="LY268" i="3" s="1"/>
  <c r="DM261" i="1"/>
  <c r="LY266" i="3" s="1"/>
  <c r="DM254" i="1"/>
  <c r="LY259" i="3" s="1"/>
  <c r="DM251" i="1"/>
  <c r="LY256" i="3" s="1"/>
  <c r="DM236" i="1"/>
  <c r="LY241" i="3" s="1"/>
  <c r="DM286" i="1"/>
  <c r="LY291" i="3" s="1"/>
  <c r="DM235" i="1"/>
  <c r="LY240" i="3" s="1"/>
  <c r="DM265" i="1"/>
  <c r="LY270" i="3" s="1"/>
  <c r="DM239" i="1"/>
  <c r="LY244" i="3" s="1"/>
  <c r="DM255" i="1"/>
  <c r="LY260" i="3" s="1"/>
  <c r="DM245" i="1"/>
  <c r="LY250" i="3" s="1"/>
  <c r="DM262" i="1"/>
  <c r="LY267" i="3" s="1"/>
  <c r="DM256" i="1"/>
  <c r="LY261" i="3" s="1"/>
  <c r="DM248" i="1"/>
  <c r="LY253" i="3" s="1"/>
  <c r="DM274" i="1"/>
  <c r="LY279" i="3" s="1"/>
  <c r="DM324" i="1"/>
  <c r="LY329" i="3" s="1"/>
  <c r="DM259" i="1"/>
  <c r="LY264" i="3" s="1"/>
  <c r="DM257" i="1"/>
  <c r="LY262" i="3" s="1"/>
  <c r="DM247" i="1"/>
  <c r="LY252" i="3" s="1"/>
  <c r="DM237" i="1"/>
  <c r="LY242" i="3" s="1"/>
  <c r="DM252" i="1"/>
  <c r="LY257" i="3" s="1"/>
  <c r="DM282" i="1"/>
  <c r="LY287" i="3" s="1"/>
  <c r="DM253" i="1"/>
  <c r="LY258" i="3" s="1"/>
  <c r="DM233" i="1"/>
  <c r="LY238" i="3" s="1"/>
  <c r="DM238" i="1"/>
  <c r="LY243" i="3" s="1"/>
  <c r="DM281" i="1"/>
  <c r="LY286" i="3" s="1"/>
  <c r="DM273" i="1"/>
  <c r="LY278" i="3" s="1"/>
  <c r="DM284" i="1"/>
  <c r="LY289" i="3" s="1"/>
  <c r="DM283" i="1"/>
  <c r="LY288" i="3" s="1"/>
  <c r="DM268" i="1"/>
  <c r="LY273" i="3" s="1"/>
  <c r="DM260" i="1"/>
  <c r="LY265" i="3" s="1"/>
  <c r="DM266" i="1"/>
  <c r="LY271" i="3" s="1"/>
  <c r="DM250" i="1"/>
  <c r="LY255" i="3" s="1"/>
  <c r="DM287" i="1"/>
  <c r="LY292" i="3" s="1"/>
  <c r="DM278" i="1"/>
  <c r="LY283" i="3" s="1"/>
  <c r="DM277" i="1"/>
  <c r="LY282" i="3" s="1"/>
  <c r="DM271" i="1"/>
  <c r="LY276" i="3" s="1"/>
  <c r="DM267" i="1"/>
  <c r="LY272" i="3" s="1"/>
  <c r="DM258" i="1"/>
  <c r="LY263" i="3" s="1"/>
  <c r="DM246" i="1"/>
  <c r="LY251" i="3" s="1"/>
  <c r="DM24" i="1"/>
  <c r="LY29" i="3" s="1"/>
  <c r="DM404" i="1"/>
  <c r="LY409" i="3" s="1"/>
  <c r="DM398" i="1"/>
  <c r="LY403" i="3" s="1"/>
  <c r="DM397" i="1"/>
  <c r="LY402" i="3" s="1"/>
  <c r="DM391" i="1"/>
  <c r="LY396" i="3" s="1"/>
  <c r="DM230" i="1"/>
  <c r="LY235" i="3" s="1"/>
  <c r="DM229" i="1"/>
  <c r="LY234" i="3" s="1"/>
  <c r="DM228" i="1"/>
  <c r="LY233" i="3" s="1"/>
  <c r="DM227" i="1"/>
  <c r="LY232" i="3" s="1"/>
  <c r="DM226" i="1"/>
  <c r="LY231" i="3" s="1"/>
  <c r="DM225" i="1"/>
  <c r="LY230" i="3" s="1"/>
  <c r="DM224" i="1"/>
  <c r="LY229" i="3" s="1"/>
  <c r="DM223" i="1"/>
  <c r="LY228" i="3" s="1"/>
  <c r="DM222" i="1"/>
  <c r="LY227" i="3" s="1"/>
  <c r="DM221" i="1"/>
  <c r="LY226" i="3" s="1"/>
  <c r="DM220" i="1"/>
  <c r="LY225" i="3" s="1"/>
  <c r="DM219" i="1"/>
  <c r="LY224" i="3" s="1"/>
  <c r="DM218" i="1"/>
  <c r="LY223" i="3" s="1"/>
  <c r="DM217" i="1"/>
  <c r="LY222" i="3" s="1"/>
  <c r="DM216" i="1"/>
  <c r="LY221" i="3" s="1"/>
  <c r="DM215" i="1"/>
  <c r="LY220" i="3" s="1"/>
  <c r="DM214" i="1"/>
  <c r="LY219" i="3" s="1"/>
  <c r="DM213" i="1"/>
  <c r="LY218" i="3" s="1"/>
  <c r="DM212" i="1"/>
  <c r="LY217" i="3" s="1"/>
  <c r="DM211" i="1"/>
  <c r="LY216" i="3" s="1"/>
  <c r="DM188" i="1"/>
  <c r="LY193" i="3" s="1"/>
  <c r="DM190" i="1"/>
  <c r="LY195" i="3" s="1"/>
  <c r="DM210" i="1"/>
  <c r="LY215" i="3" s="1"/>
  <c r="DM209" i="1"/>
  <c r="LY214" i="3" s="1"/>
  <c r="DM208" i="1"/>
  <c r="LY213" i="3" s="1"/>
  <c r="DM207" i="1"/>
  <c r="LY212" i="3" s="1"/>
  <c r="DM206" i="1"/>
  <c r="LY211" i="3" s="1"/>
  <c r="DM205" i="1"/>
  <c r="LY210" i="3" s="1"/>
  <c r="DM204" i="1"/>
  <c r="LY209" i="3" s="1"/>
  <c r="DM203" i="1"/>
  <c r="LY208" i="3" s="1"/>
  <c r="DM202" i="1"/>
  <c r="LY207" i="3" s="1"/>
  <c r="DM201" i="1"/>
  <c r="LY206" i="3" s="1"/>
  <c r="DM200" i="1"/>
  <c r="LY205" i="3" s="1"/>
  <c r="DM199" i="1"/>
  <c r="LY204" i="3" s="1"/>
  <c r="DM198" i="1"/>
  <c r="LY203" i="3" s="1"/>
  <c r="DM197" i="1"/>
  <c r="LY202" i="3" s="1"/>
  <c r="DM196" i="1"/>
  <c r="LY201" i="3" s="1"/>
  <c r="DM193" i="1"/>
  <c r="LY198" i="3" s="1"/>
  <c r="DM189" i="1"/>
  <c r="LY194" i="3" s="1"/>
  <c r="DM192" i="1"/>
  <c r="LY197" i="3" s="1"/>
  <c r="DM195" i="1"/>
  <c r="LY200" i="3" s="1"/>
  <c r="DM194" i="1"/>
  <c r="LY199" i="3" s="1"/>
  <c r="DM191" i="1"/>
  <c r="LY196" i="3" s="1"/>
  <c r="DM164" i="1"/>
  <c r="LY169" i="3" s="1"/>
  <c r="DM162" i="1"/>
  <c r="LY167" i="3" s="1"/>
  <c r="DM163" i="1"/>
  <c r="LY168" i="3" s="1"/>
  <c r="DM417" i="1"/>
  <c r="LY422" i="3" s="1"/>
  <c r="DM410" i="1"/>
  <c r="LY415" i="3" s="1"/>
  <c r="DM85" i="1"/>
  <c r="LY90" i="3" s="1"/>
  <c r="DM84" i="1"/>
  <c r="LY89" i="3" s="1"/>
  <c r="DM83" i="1"/>
  <c r="LY88" i="3" s="1"/>
  <c r="DM18" i="1"/>
  <c r="LY23" i="3" s="1"/>
  <c r="DM16" i="1"/>
  <c r="LY21" i="3" s="1"/>
  <c r="DM17" i="1"/>
  <c r="LY22" i="3" s="1"/>
  <c r="DM15" i="1"/>
  <c r="LY20" i="3" s="1"/>
  <c r="DM13" i="1"/>
  <c r="LY18" i="3" s="1"/>
  <c r="DM14" i="1"/>
  <c r="LY19" i="3" s="1"/>
  <c r="DM78" i="1"/>
  <c r="LY83" i="3" s="1"/>
  <c r="DM77" i="1"/>
  <c r="LY82" i="3" s="1"/>
  <c r="DM131" i="1"/>
  <c r="LY136" i="3" s="1"/>
  <c r="DM130" i="1"/>
  <c r="LY135" i="3" s="1"/>
  <c r="DM129" i="1"/>
  <c r="LY134" i="3" s="1"/>
  <c r="DM125" i="1"/>
  <c r="LY130" i="3" s="1"/>
  <c r="DM124" i="1"/>
  <c r="LY129" i="3" s="1"/>
  <c r="DM126" i="1"/>
  <c r="LY131" i="3" s="1"/>
  <c r="DM388" i="1"/>
  <c r="LY393" i="3" s="1"/>
  <c r="DM387" i="1"/>
  <c r="LY392" i="3" s="1"/>
  <c r="DM386" i="1"/>
  <c r="LY391" i="3" s="1"/>
  <c r="DM385" i="1"/>
  <c r="LY390" i="3" s="1"/>
  <c r="DM418" i="1" l="1"/>
  <c r="LY423" i="3" s="1"/>
  <c r="DM419" i="1"/>
  <c r="LY424" i="3" s="1"/>
  <c r="DM420" i="1"/>
  <c r="LY425" i="3" s="1"/>
  <c r="DM421" i="1"/>
  <c r="LY426" i="3" s="1"/>
  <c r="DM423" i="1"/>
  <c r="LY428" i="3" s="1"/>
  <c r="DM40" i="1"/>
  <c r="LY45" i="3" s="1"/>
  <c r="DM44" i="1"/>
  <c r="LY49" i="3" s="1"/>
  <c r="DM46" i="1"/>
  <c r="LY51" i="3" s="1"/>
  <c r="DM45" i="1"/>
  <c r="LY50" i="3" s="1"/>
  <c r="DM48" i="1"/>
  <c r="LY53" i="3" s="1"/>
  <c r="DM41" i="1"/>
  <c r="LY46" i="3" s="1"/>
  <c r="DM42" i="1"/>
  <c r="LY47" i="3" s="1"/>
  <c r="DM43" i="1"/>
  <c r="LY48" i="3" s="1"/>
  <c r="DM50" i="1"/>
  <c r="LY55" i="3" s="1"/>
  <c r="DM49" i="1"/>
  <c r="LY54" i="3" s="1"/>
  <c r="DM47" i="1"/>
  <c r="LY52" i="3" s="1"/>
  <c r="DM394" i="1"/>
  <c r="LY399" i="3" s="1"/>
  <c r="DM380" i="1"/>
  <c r="LY385" i="3" s="1"/>
  <c r="DM381" i="1"/>
  <c r="LY386" i="3" s="1"/>
  <c r="DM382" i="1"/>
  <c r="LY387" i="3" s="1"/>
  <c r="DM383" i="1"/>
  <c r="LY388" i="3" s="1"/>
  <c r="DM384" i="1"/>
  <c r="LY389" i="3" s="1"/>
  <c r="DM426" i="1" l="1"/>
  <c r="LY4" i="3" l="1"/>
  <c r="AV426" i="1"/>
  <c r="EH4" i="3" l="1"/>
  <c r="BF426" i="1"/>
  <c r="BU426" i="1" l="1"/>
  <c r="FL4" i="3"/>
  <c r="HE4" i="3" l="1"/>
  <c r="JD4" i="3" l="1"/>
  <c r="CL426" i="1"/>
  <c r="DN303" i="1"/>
  <c r="DN54" i="1"/>
  <c r="DN294" i="1"/>
  <c r="DN271" i="1"/>
  <c r="DN151" i="1"/>
  <c r="DN81" i="1"/>
  <c r="DN295" i="1"/>
  <c r="DN147" i="1"/>
  <c r="DN274" i="1"/>
  <c r="DN122" i="1"/>
  <c r="DN332" i="1"/>
  <c r="DN293" i="1"/>
  <c r="DN133" i="1"/>
  <c r="DN38" i="1"/>
  <c r="DN236" i="1"/>
  <c r="DN268" i="1"/>
  <c r="DN154" i="1"/>
  <c r="DN239" i="1"/>
  <c r="DN23" i="1"/>
  <c r="DN233" i="1"/>
  <c r="DN288" i="1"/>
  <c r="DN165" i="1"/>
  <c r="DN72" i="1"/>
  <c r="DN189" i="1"/>
  <c r="DN46" i="1"/>
  <c r="DN131" i="1"/>
  <c r="DN337" i="1"/>
  <c r="DN24" i="1"/>
  <c r="DN78" i="1"/>
  <c r="DN267" i="1"/>
  <c r="DN232" i="1"/>
  <c r="DN87" i="1"/>
  <c r="DN82" i="1"/>
  <c r="DN40" i="1"/>
  <c r="DN33" i="1"/>
  <c r="DN112" i="1"/>
  <c r="DN384" i="1"/>
  <c r="DN27" i="1"/>
  <c r="DN109" i="1"/>
  <c r="DN196" i="1"/>
  <c r="DN68" i="1"/>
  <c r="DN58" i="1"/>
  <c r="DN298" i="1"/>
  <c r="DN330" i="1"/>
  <c r="DN205" i="1"/>
  <c r="DN334" i="1"/>
  <c r="DN42" i="1"/>
  <c r="DN176" i="1"/>
  <c r="DN63" i="1"/>
  <c r="DN130" i="1"/>
  <c r="DN75" i="1"/>
  <c r="DN387" i="1"/>
  <c r="DN238" i="1"/>
  <c r="DN83" i="1"/>
  <c r="DN260" i="1"/>
  <c r="DN275" i="1"/>
  <c r="DN345" i="1"/>
  <c r="DN213" i="1"/>
  <c r="DN276" i="1"/>
  <c r="DN207" i="1"/>
  <c r="DN41" i="1"/>
  <c r="DN52" i="1"/>
  <c r="DN354" i="1"/>
  <c r="DN126" i="1"/>
  <c r="DN323" i="1"/>
  <c r="DN257" i="1"/>
  <c r="DN284" i="1"/>
  <c r="DN301" i="1"/>
  <c r="DN320" i="1"/>
  <c r="DN244" i="1"/>
  <c r="DN315" i="1"/>
  <c r="DN18" i="1"/>
  <c r="DN212" i="1"/>
  <c r="DN84" i="1"/>
  <c r="DN281" i="1"/>
  <c r="DN175" i="1"/>
  <c r="DN264" i="1"/>
  <c r="DN132" i="1"/>
  <c r="DN336" i="1"/>
  <c r="DN153" i="1"/>
  <c r="DN263" i="1"/>
  <c r="DN98" i="1"/>
  <c r="DN101" i="1"/>
  <c r="DN321" i="1"/>
  <c r="DN70" i="1"/>
  <c r="DN340" i="1"/>
  <c r="DN6" i="1"/>
  <c r="DN240" i="1"/>
  <c r="DN231" i="1"/>
  <c r="DN94" i="1"/>
  <c r="DN262" i="1"/>
  <c r="DN14" i="1"/>
  <c r="DN198" i="1"/>
  <c r="DN179" i="1"/>
  <c r="DN28" i="1"/>
  <c r="DC426" i="1"/>
  <c r="DN89" i="1"/>
  <c r="DN35" i="1"/>
  <c r="DN300" i="1"/>
  <c r="DN234" i="1"/>
  <c r="DN80" i="1"/>
  <c r="DN103" i="1"/>
  <c r="DN292" i="1"/>
  <c r="DN349" i="1"/>
  <c r="DN348" i="1"/>
  <c r="DN299" i="1"/>
  <c r="DN237" i="1"/>
  <c r="DN53" i="1"/>
  <c r="DN137" i="1"/>
  <c r="DN178" i="1"/>
  <c r="DN241" i="1"/>
  <c r="DN215" i="1"/>
  <c r="DN214" i="1"/>
  <c r="DN167" i="1"/>
  <c r="DN353" i="1"/>
  <c r="DN317" i="1"/>
  <c r="DN118" i="1"/>
  <c r="DN277" i="1"/>
  <c r="DN164" i="1"/>
  <c r="DN218" i="1"/>
  <c r="DN266" i="1"/>
  <c r="DN102" i="1"/>
  <c r="DN97" i="1"/>
  <c r="DN134" i="1"/>
  <c r="DN67" i="1"/>
  <c r="DN30" i="1"/>
  <c r="DN333" i="1"/>
  <c r="DN36" i="1"/>
  <c r="DN113" i="1"/>
  <c r="DN197" i="1"/>
  <c r="DN250" i="1"/>
  <c r="DN209" i="1"/>
  <c r="DN346" i="1"/>
  <c r="DN8" i="1"/>
  <c r="DN203" i="1"/>
  <c r="DN77" i="1"/>
  <c r="DN305" i="1"/>
  <c r="DN342" i="1"/>
  <c r="DN329" i="1"/>
  <c r="DN129" i="1"/>
  <c r="DN21" i="1"/>
  <c r="DN163" i="1"/>
  <c r="DN304" i="1"/>
  <c r="DN180" i="1"/>
  <c r="DN71" i="1"/>
  <c r="DN115" i="1"/>
  <c r="DN200" i="1"/>
  <c r="DN100" i="1"/>
  <c r="DN34" i="1"/>
  <c r="DN124" i="1"/>
  <c r="DN138" i="1"/>
  <c r="DN211" i="1"/>
  <c r="DN162" i="1"/>
  <c r="DN47" i="1"/>
  <c r="DN270" i="1"/>
  <c r="DN5" i="1"/>
  <c r="DN322" i="1"/>
  <c r="DN141" i="1"/>
  <c r="DN351" i="1"/>
  <c r="DN272" i="1"/>
  <c r="DN254" i="1"/>
  <c r="DN45" i="1"/>
  <c r="DN172" i="1"/>
  <c r="CU426" i="1"/>
  <c r="DN171" i="1"/>
  <c r="DN135" i="1"/>
  <c r="DN259" i="1"/>
  <c r="DN149" i="1"/>
  <c r="DN91" i="1"/>
  <c r="DN335" i="1"/>
  <c r="DN243" i="1"/>
  <c r="DN66" i="1"/>
  <c r="DN110" i="1"/>
  <c r="DN283" i="1"/>
  <c r="DN188" i="1"/>
  <c r="DN11" i="1"/>
  <c r="DN56" i="1"/>
  <c r="DN347" i="1"/>
  <c r="DN308" i="1"/>
  <c r="DN355" i="1"/>
  <c r="DN324" i="1"/>
  <c r="DN255" i="1"/>
  <c r="DN318" i="1"/>
  <c r="DN261" i="1"/>
  <c r="CS426" i="1"/>
  <c r="DN16" i="1"/>
  <c r="DN289" i="1"/>
  <c r="DN88" i="1"/>
  <c r="DN306" i="1"/>
  <c r="DN297" i="1"/>
  <c r="DN352" i="1"/>
  <c r="DN19" i="1"/>
  <c r="DN95" i="1"/>
  <c r="DN307" i="1"/>
  <c r="DN338" i="1"/>
  <c r="DN152" i="1"/>
  <c r="DN168" i="1"/>
  <c r="DN312" i="1"/>
  <c r="DN140" i="1"/>
  <c r="DN29" i="1"/>
  <c r="DN193" i="1"/>
  <c r="DN245" i="1"/>
  <c r="DN86" i="1"/>
  <c r="DN258" i="1"/>
  <c r="DN104" i="1"/>
  <c r="DN242" i="1"/>
  <c r="DN190" i="1"/>
  <c r="DN106" i="1"/>
  <c r="DN166" i="1"/>
  <c r="DN202" i="1"/>
  <c r="DN7" i="1"/>
  <c r="DN31" i="1"/>
  <c r="DN114" i="1"/>
  <c r="DN43" i="1"/>
  <c r="DN65" i="1"/>
  <c r="DN309" i="1"/>
  <c r="DN59" i="1"/>
  <c r="DN201" i="1"/>
  <c r="DN195" i="1"/>
  <c r="DN282" i="1"/>
  <c r="DN194" i="1"/>
  <c r="DN310" i="1"/>
  <c r="DN4" i="1"/>
  <c r="DN13" i="1"/>
  <c r="DN316" i="1"/>
  <c r="DN199" i="1"/>
  <c r="DN170" i="1"/>
  <c r="DN90" i="1"/>
  <c r="DN192" i="1"/>
  <c r="DN328" i="1"/>
  <c r="DN216" i="1"/>
  <c r="DN325" i="1"/>
  <c r="DN69" i="1"/>
  <c r="DN120" i="1"/>
  <c r="DN73" i="1"/>
  <c r="DN37" i="1"/>
  <c r="DN380" i="1"/>
  <c r="DN12" i="1"/>
  <c r="DN155" i="1"/>
  <c r="DN217" i="1"/>
  <c r="DN116" i="1"/>
  <c r="DN220" i="1"/>
  <c r="DN111" i="1"/>
  <c r="DN145" i="1"/>
  <c r="DN382" i="1"/>
  <c r="DN248" i="1"/>
  <c r="DN174" i="1"/>
  <c r="DN280" i="1"/>
  <c r="DN313" i="1"/>
  <c r="DN92" i="1"/>
  <c r="DN128" i="1"/>
  <c r="DN136" i="1"/>
  <c r="DN191" i="1"/>
  <c r="DN302" i="1"/>
  <c r="DN150" i="1"/>
  <c r="DN60" i="1"/>
  <c r="DN286" i="1"/>
  <c r="DN285" i="1"/>
  <c r="DN331" i="1"/>
  <c r="DN123" i="1"/>
  <c r="DN296" i="1"/>
  <c r="DN119" i="1"/>
  <c r="DN15" i="1"/>
  <c r="DN146" i="1"/>
  <c r="DN10" i="1"/>
  <c r="DN127" i="1"/>
  <c r="DN64" i="1"/>
  <c r="DN39" i="1"/>
  <c r="DN246" i="1"/>
  <c r="DN26" i="1"/>
  <c r="DN249" i="1"/>
  <c r="DN385" i="1"/>
  <c r="DN251" i="1"/>
  <c r="DN256" i="1"/>
  <c r="DN125" i="1"/>
  <c r="DN278" i="1"/>
  <c r="DN341" i="1"/>
  <c r="DN22" i="1"/>
  <c r="DN144" i="1"/>
  <c r="DN252" i="1"/>
  <c r="DD426" i="1"/>
  <c r="DN79" i="1"/>
  <c r="DN273" i="1"/>
  <c r="DN314" i="1"/>
  <c r="DN287" i="1"/>
  <c r="DN327" i="1"/>
  <c r="DN20" i="1"/>
  <c r="DN148" i="1"/>
  <c r="DN169" i="1"/>
  <c r="DN62" i="1"/>
  <c r="DN182" i="1"/>
  <c r="DN96" i="1"/>
  <c r="DN265" i="1"/>
  <c r="DN311" i="1"/>
  <c r="DN181" i="1"/>
  <c r="DN185" i="1"/>
  <c r="DN156" i="1"/>
  <c r="DN269" i="1"/>
  <c r="DN121" i="1"/>
  <c r="DN99" i="1"/>
  <c r="DN142" i="1"/>
  <c r="DN247" i="1"/>
  <c r="DN57" i="1"/>
  <c r="DN158" i="1"/>
  <c r="DN235" i="1"/>
  <c r="DN343" i="1"/>
  <c r="DN210" i="1"/>
  <c r="DN208" i="1"/>
  <c r="DN350" i="1"/>
  <c r="DN157" i="1"/>
  <c r="DN74" i="1"/>
  <c r="DN339" i="1"/>
  <c r="DN206" i="1"/>
  <c r="DN219" i="1"/>
  <c r="DN386" i="1"/>
  <c r="DN32" i="1"/>
  <c r="DN143" i="1"/>
  <c r="DN44" i="1"/>
  <c r="DN344" i="1"/>
  <c r="DN55" i="1"/>
  <c r="DN326" i="1"/>
  <c r="DN173" i="1"/>
  <c r="DN61" i="1"/>
  <c r="DN290" i="1"/>
  <c r="DN383" i="1"/>
  <c r="DN291" i="1"/>
  <c r="DN139" i="1"/>
  <c r="DN25" i="1"/>
  <c r="IF4" i="3" l="1"/>
  <c r="KN4" i="3"/>
  <c r="KH4" i="3"/>
  <c r="IC4" i="3"/>
  <c r="LF4" i="3"/>
  <c r="JA4" i="3"/>
  <c r="IL4" i="3"/>
  <c r="IU4" i="3"/>
  <c r="KE4" i="3"/>
  <c r="LZ4" i="3"/>
  <c r="KQ4" i="3"/>
  <c r="HZ4" i="3"/>
  <c r="DN426" i="1"/>
  <c r="LC4" i="3"/>
  <c r="IO4" i="3"/>
  <c r="KK4" i="3"/>
  <c r="KZ4" i="3"/>
  <c r="IR4" i="3"/>
  <c r="JY4" i="3"/>
  <c r="KW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Thao Nguyen Thi </author>
    <author>huyen.nnd</author>
  </authors>
  <commentList>
    <comment ref="CW1" authorId="0" shapeId="0" xr:uid="{72A8452B-8839-4E58-9ACE-3E911A89766A}">
      <text>
        <r>
          <rPr>
            <b/>
            <sz val="9"/>
            <color rgb="FF000000"/>
            <rFont val="Tahoma"/>
            <family val="2"/>
          </rPr>
          <t>giảm mức đóng: từ 1% - 0% BHTN cho Doanh nghiệp từ 01/10/2021 - 30/09/2022 (12 tháng)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CY1" authorId="0" shapeId="0" xr:uid="{4E79C298-3B29-4FA1-85BA-6ADA5FC2D872}">
      <text>
        <r>
          <rPr>
            <b/>
            <sz val="9"/>
            <color indexed="81"/>
            <rFont val="Tahoma"/>
            <family val="2"/>
          </rPr>
          <t>giảm mức đóng: 0.5% -&gt; 0.0% từ 01/07/2021 - 30/06/2022 (12 tháng)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A1" authorId="0" shapeId="0" xr:uid="{32B1547E-ECBA-4938-8EE4-E948E541A99F}">
      <text>
        <r>
          <rPr>
            <b/>
            <sz val="9"/>
            <color indexed="81"/>
            <rFont val="Tahoma"/>
            <family val="2"/>
          </rPr>
          <t>giảm mức đóng: 21.5% -&gt; 21.0% từ 01/07/2021 - 30/06/2022 (12 tháng)
giảm mức đóng: 21% -&gt; 20% từ 01/10/2021 - 30/09/2022 (12 tháng)</t>
        </r>
      </text>
    </comment>
    <comment ref="DB1" authorId="0" shapeId="0" xr:uid="{838A6A89-B5BB-445C-92A6-960769C6DF14}">
      <text>
        <r>
          <rPr>
            <b/>
            <sz val="9"/>
            <color indexed="81"/>
            <rFont val="Tahoma"/>
            <family val="2"/>
          </rPr>
          <t>giảm mức đóng: 32.0% -&gt; 31.5% từ 01/07/2021 - 30/06/2022 (12 tháng)</t>
        </r>
        <r>
          <rPr>
            <sz val="9"/>
            <color indexed="81"/>
            <rFont val="Tahoma"/>
            <family val="2"/>
          </rPr>
          <t xml:space="preserve">
giảm mức đóng: 31.5% -&gt; 30.5% từ 01/10/2021 - 30/09/2022 (12 tháng)</t>
        </r>
      </text>
    </comment>
    <comment ref="X2" authorId="1" shapeId="0" xr:uid="{6313EFEE-11D6-4E1D-B42C-6DFD99053482}">
      <text>
        <r>
          <rPr>
            <b/>
            <sz val="9"/>
            <color indexed="81"/>
            <rFont val="Tahoma"/>
            <family val="2"/>
          </rPr>
          <t>huyen.nnd:</t>
        </r>
        <r>
          <rPr>
            <sz val="9"/>
            <color indexed="81"/>
            <rFont val="Tahoma"/>
            <family val="2"/>
          </rPr>
          <t xml:space="preserve">
FS, SFS,DM không có laptop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Thao Nguyen Thi</author>
    <author>huyen.nnd</author>
  </authors>
  <commentList>
    <comment ref="CX1" authorId="0" shapeId="0" xr:uid="{4F3DB58B-20AB-486A-A051-4F22A61C49A7}">
      <text>
        <r>
          <rPr>
            <b/>
            <sz val="9"/>
            <rFont val="Tahoma"/>
            <family val="2"/>
          </rPr>
          <t>giảm mức đóng: 0.5% -&gt; 0.0% từ 01/07/2021 - 30/06/2022 (12 tháng)</t>
        </r>
        <r>
          <rPr>
            <sz val="9"/>
            <rFont val="Tahoma"/>
            <family val="2"/>
          </rPr>
          <t xml:space="preserve">
</t>
        </r>
      </text>
    </comment>
    <comment ref="CZ1" authorId="0" shapeId="0" xr:uid="{D8F216DE-1CF0-4263-B847-05D350B7AD97}">
      <text>
        <r>
          <rPr>
            <b/>
            <sz val="9"/>
            <rFont val="Tahoma"/>
            <family val="2"/>
          </rPr>
          <t>giảm mức đóng: 21.5% -&gt; 21.0% từ 01/07/2021 - 30/06/2022 (12 tháng)</t>
        </r>
      </text>
    </comment>
    <comment ref="DA1" authorId="0" shapeId="0" xr:uid="{EF9FE711-4251-4312-B547-09DEEBED35B2}">
      <text>
        <r>
          <rPr>
            <b/>
            <sz val="9"/>
            <rFont val="Tahoma"/>
            <family val="2"/>
          </rPr>
          <t>giảm mức đóng: 32.0% -&gt; 31.5% từ 01/07/2021 - 30/06/2022 (12 tháng)</t>
        </r>
        <r>
          <rPr>
            <sz val="9"/>
            <rFont val="Tahoma"/>
            <family val="2"/>
          </rPr>
          <t xml:space="preserve">
</t>
        </r>
      </text>
    </comment>
    <comment ref="W2" authorId="1" shapeId="0" xr:uid="{14E1F481-7E84-4D4C-9B36-BEAD697E1512}">
      <text>
        <r>
          <rPr>
            <b/>
            <sz val="9"/>
            <rFont val="Tahoma"/>
            <family val="2"/>
          </rPr>
          <t>huyen.nnd:</t>
        </r>
        <r>
          <rPr>
            <sz val="9"/>
            <rFont val="Tahoma"/>
            <family val="2"/>
          </rPr>
          <t xml:space="preserve">
FS, SFS,DM không có laptop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Thao Nguyen Thi </author>
    <author>huyen.nnd</author>
  </authors>
  <commentList>
    <comment ref="KI5" authorId="0" shapeId="0" xr:uid="{E9E661B3-11B5-4A50-AF35-CDD73BC57064}">
      <text>
        <r>
          <rPr>
            <b/>
            <sz val="9"/>
            <color indexed="81"/>
            <rFont val="Tahoma"/>
            <family val="2"/>
          </rPr>
          <t>giảm mức đóng: từ 1% - 0% BHTN cho Doanh nghiệp từ 01/10/2021 - 30/09/2022 (12 tháng)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O5" authorId="0" shapeId="0" xr:uid="{0A218786-7849-41E0-AFDD-DA95418D51B2}">
      <text>
        <r>
          <rPr>
            <b/>
            <sz val="9"/>
            <color indexed="81"/>
            <rFont val="Tahoma"/>
            <family val="2"/>
          </rPr>
          <t>giảm mức đóng: 0.5% -&gt; 0.0% từ 01/07/2021 - 30/06/2022 (12 tháng)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U5" authorId="0" shapeId="0" xr:uid="{76BC7A0E-CAF0-475A-A59E-4AF5C249E63A}">
      <text>
        <r>
          <rPr>
            <b/>
            <sz val="9"/>
            <color indexed="81"/>
            <rFont val="Tahoma"/>
            <family val="2"/>
          </rPr>
          <t>giảm mức đóng: 21.5% -&gt; 21.0% từ 01/07/2021 - 30/06/2022 (12 tháng)
giảm mức đóng: 21% -&gt; 20% từ 01/10/2021 - 30/09/2022 (12 tháng)</t>
        </r>
      </text>
    </comment>
    <comment ref="KX5" authorId="0" shapeId="0" xr:uid="{EF2A25ED-C714-416D-9893-D79C91D75C72}">
      <text>
        <r>
          <rPr>
            <b/>
            <sz val="9"/>
            <color indexed="81"/>
            <rFont val="Tahoma"/>
            <family val="2"/>
          </rPr>
          <t>giảm mức đóng: 32.0% -&gt; 31.5% từ 01/07/2021 - 30/06/2022 (12 tháng)</t>
        </r>
        <r>
          <rPr>
            <sz val="9"/>
            <color indexed="81"/>
            <rFont val="Tahoma"/>
            <family val="2"/>
          </rPr>
          <t xml:space="preserve">
giảm mức đóng: 31.5% -&gt; 30.5% từ 01/10/2021 - 30/09/2022 (12 tháng)</t>
        </r>
      </text>
    </comment>
    <comment ref="BL6" authorId="1" shapeId="0" xr:uid="{F971DF8A-9285-41B2-96EA-9F8BB6660EA1}">
      <text>
        <r>
          <rPr>
            <b/>
            <sz val="9"/>
            <color indexed="81"/>
            <rFont val="Tahoma"/>
            <family val="2"/>
          </rPr>
          <t>huyen.nnd:</t>
        </r>
        <r>
          <rPr>
            <sz val="9"/>
            <color indexed="81"/>
            <rFont val="Tahoma"/>
            <family val="2"/>
          </rPr>
          <t xml:space="preserve">
FS, SFS,DM không có laptop</t>
        </r>
      </text>
    </comment>
  </commentList>
</comments>
</file>

<file path=xl/sharedStrings.xml><?xml version="1.0" encoding="utf-8"?>
<sst xmlns="http://schemas.openxmlformats.org/spreadsheetml/2006/main" count="15831" uniqueCount="1261">
  <si>
    <t>No.</t>
  </si>
  <si>
    <t>ID</t>
  </si>
  <si>
    <t>Mã nhân viên mới</t>
  </si>
  <si>
    <t>Full Name</t>
  </si>
  <si>
    <t>Department</t>
  </si>
  <si>
    <t>Business Unit</t>
  </si>
  <si>
    <t>Internal Job Band</t>
  </si>
  <si>
    <t>Current Job Title</t>
  </si>
  <si>
    <t>Region</t>
  </si>
  <si>
    <t>Company</t>
  </si>
  <si>
    <t>Type of Employee</t>
  </si>
  <si>
    <t>Employment Status</t>
  </si>
  <si>
    <t>Joining  Date</t>
  </si>
  <si>
    <t>Matenity Leaving Date</t>
  </si>
  <si>
    <t>Unpaid</t>
  </si>
  <si>
    <t>Effective Leaving Date</t>
  </si>
  <si>
    <t>Type of contract</t>
  </si>
  <si>
    <t>Contract salary</t>
  </si>
  <si>
    <t>ALLOWANCE</t>
  </si>
  <si>
    <t>Time Attendance</t>
  </si>
  <si>
    <t>Over times</t>
  </si>
  <si>
    <t>Actual Gross Salary</t>
  </si>
  <si>
    <t>Total Actual Gross Salary</t>
  </si>
  <si>
    <t>Actual Allowance</t>
  </si>
  <si>
    <t>Total Actual Allowance</t>
  </si>
  <si>
    <t>INCENTIVE/BONUS</t>
  </si>
  <si>
    <t>Total Bonus/
Incentive</t>
  </si>
  <si>
    <t>TOTAL INCOME</t>
  </si>
  <si>
    <t>Tax relief</t>
  </si>
  <si>
    <t>Total SMU</t>
  </si>
  <si>
    <t>Total Tax Relief</t>
  </si>
  <si>
    <t>PIT</t>
  </si>
  <si>
    <t>Severance Allow Payment/Net adjustments</t>
  </si>
  <si>
    <t>Net Deduction</t>
  </si>
  <si>
    <t>Total Net Deduction</t>
  </si>
  <si>
    <t>INCOME</t>
  </si>
  <si>
    <t>21.0%  by ER</t>
  </si>
  <si>
    <t>JO/
LC/
SC</t>
  </si>
  <si>
    <t>TYPE OF PIT</t>
  </si>
  <si>
    <t>E/L</t>
  </si>
  <si>
    <t>Count days for Expat</t>
  </si>
  <si>
    <t>Basic Salary</t>
  </si>
  <si>
    <t>KPI salary</t>
  </si>
  <si>
    <t>Total Contract Salary</t>
  </si>
  <si>
    <t>Laptop</t>
  </si>
  <si>
    <t>Transportation</t>
  </si>
  <si>
    <t>Position</t>
  </si>
  <si>
    <t>Phone</t>
  </si>
  <si>
    <t>Housing</t>
  </si>
  <si>
    <t>Meal Allowance</t>
  </si>
  <si>
    <t>Total Allowance</t>
  </si>
  <si>
    <t>Standard weekly</t>
  </si>
  <si>
    <t>Standard WK Days</t>
  </si>
  <si>
    <t>Actual WK Days</t>
  </si>
  <si>
    <t>Annual Leave days</t>
  </si>
  <si>
    <t>Public Holidays</t>
  </si>
  <si>
    <t xml:space="preserve">Other Paid leave </t>
  </si>
  <si>
    <t>Total Actual WK Days</t>
  </si>
  <si>
    <t>Standard Nomal day</t>
  </si>
  <si>
    <t>Weekend</t>
  </si>
  <si>
    <t>Public Holiday</t>
  </si>
  <si>
    <t>Total OT hours</t>
  </si>
  <si>
    <t>Total OT hours x rating OT</t>
  </si>
  <si>
    <t>Nontaxable - Total OT hous x rating OT</t>
  </si>
  <si>
    <t>Other adjustment (+/-)</t>
  </si>
  <si>
    <t>OT Payment</t>
  </si>
  <si>
    <t>Gasoline</t>
  </si>
  <si>
    <t>Training</t>
  </si>
  <si>
    <t>Special Allowance</t>
  </si>
  <si>
    <t>Incentive for FL &amp; TLS</t>
  </si>
  <si>
    <t>Bonus for FL &amp; TLS</t>
  </si>
  <si>
    <t>Candidate referral bonus</t>
  </si>
  <si>
    <t>Debt collection</t>
  </si>
  <si>
    <t>MKT Bonus</t>
  </si>
  <si>
    <t>MA/MD Bonus</t>
  </si>
  <si>
    <t>Delivery Bonus</t>
  </si>
  <si>
    <t>B2B Bonus</t>
  </si>
  <si>
    <t>CS Bonus</t>
  </si>
  <si>
    <t>Logistics Bonus</t>
  </si>
  <si>
    <t>13th Bonus</t>
  </si>
  <si>
    <t>Bonus paid by region/ Benefit - in -kind or pay out cash</t>
  </si>
  <si>
    <t>Engagement Program Bonus</t>
  </si>
  <si>
    <t>OT-nontaxable</t>
  </si>
  <si>
    <t>Meal - Non tax</t>
  </si>
  <si>
    <t>Personal Deduction</t>
  </si>
  <si>
    <t>No.of Dedendants</t>
  </si>
  <si>
    <t>Deduction of Dependants</t>
  </si>
  <si>
    <t>SI</t>
  </si>
  <si>
    <t>UI</t>
  </si>
  <si>
    <t>HI</t>
  </si>
  <si>
    <t>Special case</t>
  </si>
  <si>
    <t>Taxed Income</t>
  </si>
  <si>
    <t>PIT in month</t>
  </si>
  <si>
    <t>PIT Finalization/ Adjusment (-return/+collect)
2020</t>
  </si>
  <si>
    <t>PIT payable</t>
  </si>
  <si>
    <t>Trade Union Fee</t>
  </si>
  <si>
    <t>Cash advance</t>
  </si>
  <si>
    <t>Mobilephone</t>
  </si>
  <si>
    <t>MCA Amount</t>
  </si>
  <si>
    <t>Other Deduction</t>
  </si>
  <si>
    <t>NET INCOME</t>
  </si>
  <si>
    <t>PAID</t>
  </si>
  <si>
    <t>BANK TRANSFER TO EE (NTH&gt;0)</t>
  </si>
  <si>
    <t>ADI</t>
  </si>
  <si>
    <t>SI+HI+UI+ADI</t>
  </si>
  <si>
    <t xml:space="preserve">Total SMU </t>
  </si>
  <si>
    <t>Trade Union (2%)</t>
  </si>
  <si>
    <t>GRAND TOTAL COMPANY COST</t>
  </si>
  <si>
    <t>NOTE</t>
  </si>
  <si>
    <t>for C&amp;B Report</t>
  </si>
  <si>
    <t>13rd Bonus Budget</t>
  </si>
  <si>
    <t>Area</t>
  </si>
  <si>
    <t>Total WD 1st - 25th</t>
  </si>
  <si>
    <t>For SMU</t>
  </si>
  <si>
    <t>Total Unpaid Leave for SHUI</t>
  </si>
  <si>
    <t>List of union staff</t>
  </si>
  <si>
    <t>Trade Union Fee (employee)</t>
  </si>
  <si>
    <t>Days of Phone Allowance</t>
  </si>
  <si>
    <t>Area for report (Revenue South)</t>
  </si>
  <si>
    <t>Maternity from</t>
  </si>
  <si>
    <t>Maternity to</t>
  </si>
  <si>
    <t>Group</t>
  </si>
  <si>
    <t>for Expense Report (Group)</t>
  </si>
  <si>
    <t>#</t>
  </si>
  <si>
    <t>Trần Quốc Huy</t>
  </si>
  <si>
    <t>Finance</t>
  </si>
  <si>
    <t>Accounting &amp; Tax</t>
  </si>
  <si>
    <t>Manager</t>
  </si>
  <si>
    <t>Chief Accountant</t>
  </si>
  <si>
    <t>South</t>
  </si>
  <si>
    <t>Việt Phú</t>
  </si>
  <si>
    <t>Full-time</t>
  </si>
  <si>
    <t>Permanent</t>
  </si>
  <si>
    <t>LC</t>
  </si>
  <si>
    <t>L</t>
  </si>
  <si>
    <t>HO</t>
  </si>
  <si>
    <t>Dương Thị Kim Phố</t>
  </si>
  <si>
    <t>Senior Associate</t>
  </si>
  <si>
    <t>General Accountant</t>
  </si>
  <si>
    <t>x</t>
  </si>
  <si>
    <t>Lưu Nguyễn Phương Uyên</t>
  </si>
  <si>
    <t>Phan Thị Hải</t>
  </si>
  <si>
    <t>Lê Thị Cẩm Nhung</t>
  </si>
  <si>
    <t>Funding</t>
  </si>
  <si>
    <t>Funding - Banking Relationship</t>
  </si>
  <si>
    <t>Hoàng Thị Minh Châu</t>
  </si>
  <si>
    <t>Planning &amp; Analysis</t>
  </si>
  <si>
    <t>HOD</t>
  </si>
  <si>
    <t>Head of Finance</t>
  </si>
  <si>
    <t>Maternity</t>
  </si>
  <si>
    <t>Nguyễn Hải Hà</t>
  </si>
  <si>
    <t>Associate</t>
  </si>
  <si>
    <t>Finance Analyst</t>
  </si>
  <si>
    <t>Trần Minh Tâm</t>
  </si>
  <si>
    <t>Bank Partnership</t>
  </si>
  <si>
    <t>Bank Partnership Manager</t>
  </si>
  <si>
    <t>Nguyễn Thị Hồng Đào</t>
  </si>
  <si>
    <t>Accounting Officer</t>
  </si>
  <si>
    <t>Quách Thị Phượng</t>
  </si>
  <si>
    <t>Facilities &amp; Workplace support</t>
  </si>
  <si>
    <t>Manager, Work Place Support</t>
  </si>
  <si>
    <t>Lê Thị Bạch Kim</t>
  </si>
  <si>
    <t>Personal Assistant cum Admin</t>
  </si>
  <si>
    <t>Nguyễn Thụy Thanh Xuân</t>
  </si>
  <si>
    <t>Administration Officer</t>
  </si>
  <si>
    <t>Châu Hùng Minh</t>
  </si>
  <si>
    <t>Work Place Technician</t>
  </si>
  <si>
    <t>Nguyễn Thị Xây</t>
  </si>
  <si>
    <t>Cleaner (HN Office)</t>
  </si>
  <si>
    <t>North</t>
  </si>
  <si>
    <t>Contractor</t>
  </si>
  <si>
    <t>SC</t>
  </si>
  <si>
    <t>HNI</t>
  </si>
  <si>
    <t>Lê Thị Kiều Diễm</t>
  </si>
  <si>
    <t>Work Place Procurement Officer</t>
  </si>
  <si>
    <t>Lê Trọng Đoan</t>
  </si>
  <si>
    <t>Supply Chain Management</t>
  </si>
  <si>
    <t>Logistics</t>
  </si>
  <si>
    <t>Head of Logistics and Supply Chain Management</t>
  </si>
  <si>
    <t>Movi</t>
  </si>
  <si>
    <t>Trần Thị Bích</t>
  </si>
  <si>
    <t>Supervisor</t>
  </si>
  <si>
    <t>Logistics Supervisor</t>
  </si>
  <si>
    <t>Central</t>
  </si>
  <si>
    <t>DNG</t>
  </si>
  <si>
    <t>Nguyễn Thanh Nhàn</t>
  </si>
  <si>
    <t>Assistant Manager</t>
  </si>
  <si>
    <t>Assistant to Supply Chain Manager</t>
  </si>
  <si>
    <t>MKD</t>
  </si>
  <si>
    <t>Trần Thị Trang</t>
  </si>
  <si>
    <t>Nguyễn Thị Ngọc Yến</t>
  </si>
  <si>
    <t>Ngô Thị Phương Thảo</t>
  </si>
  <si>
    <t>Sales</t>
  </si>
  <si>
    <t>Field Sales</t>
  </si>
  <si>
    <t>Field sales</t>
  </si>
  <si>
    <t>DNI</t>
  </si>
  <si>
    <t>Nguyễn Minh Kha</t>
  </si>
  <si>
    <t>Logistics Officer</t>
  </si>
  <si>
    <t>Leaving</t>
  </si>
  <si>
    <t>Lê Đăng Hiệu</t>
  </si>
  <si>
    <t>HCM</t>
  </si>
  <si>
    <t>Nguyễn Văn Việt</t>
  </si>
  <si>
    <t>Hồ Trung Tín</t>
  </si>
  <si>
    <t>BDG</t>
  </si>
  <si>
    <t>Đào Tuấn Anh</t>
  </si>
  <si>
    <t>Delivery Man</t>
  </si>
  <si>
    <t>THA</t>
  </si>
  <si>
    <t>Nguyễn Văn Bình</t>
  </si>
  <si>
    <t>Delivery man</t>
  </si>
  <si>
    <t>Huỳnh Tấn Vũ</t>
  </si>
  <si>
    <t>TNH</t>
  </si>
  <si>
    <t>Nguyễn Thanh Hải</t>
  </si>
  <si>
    <t>HPG</t>
  </si>
  <si>
    <t>Ngô Công Tuấn Phong</t>
  </si>
  <si>
    <t>Hồ Hữu Đại</t>
  </si>
  <si>
    <t>Bùi Thị Minh Nguyệt</t>
  </si>
  <si>
    <t>Lê Xuân Hoàng Minh</t>
  </si>
  <si>
    <t>Merchandise</t>
  </si>
  <si>
    <t>Manager, Merchandise</t>
  </si>
  <si>
    <t>CM0900</t>
  </si>
  <si>
    <t>Huỳnh Thị Mộng Tiên</t>
  </si>
  <si>
    <t>Merchandise Assistant Manager</t>
  </si>
  <si>
    <t>Phạm Thị Hường</t>
  </si>
  <si>
    <t>Merchandise Officer</t>
  </si>
  <si>
    <t>Châu Hải Thọ</t>
  </si>
  <si>
    <t>Trần Hoàng Minh Ngàn</t>
  </si>
  <si>
    <t>Human Resources</t>
  </si>
  <si>
    <t>Learning &amp; Development</t>
  </si>
  <si>
    <t>Head of HR</t>
  </si>
  <si>
    <t>Huỳnh Thị Thanh Minh</t>
  </si>
  <si>
    <t>Talent Acquisition</t>
  </si>
  <si>
    <t>HRBP and TA Manager</t>
  </si>
  <si>
    <t>Lý Thị Bích Nga</t>
  </si>
  <si>
    <t>Senior Talent Acquisition Partner</t>
  </si>
  <si>
    <t>Phạm Thị Thủy</t>
  </si>
  <si>
    <t>Assistant TA-HRBP Manager</t>
  </si>
  <si>
    <t>Nguyễn Thị Xoan</t>
  </si>
  <si>
    <t>Compensation &amp; Benefits - HR Ops</t>
  </si>
  <si>
    <t>HRBP and C&amp;B Manager</t>
  </si>
  <si>
    <t>Nguyễn Thị Thảo</t>
  </si>
  <si>
    <t>Senior HR Executive</t>
  </si>
  <si>
    <t>Hồ Thị Yến</t>
  </si>
  <si>
    <t>HR Executive</t>
  </si>
  <si>
    <t>Võ Ngọc Thanh Phương</t>
  </si>
  <si>
    <t>Training and Development Manager</t>
  </si>
  <si>
    <t>Lê Thị Hồng Hoa</t>
  </si>
  <si>
    <t>C&amp;B Admin</t>
  </si>
  <si>
    <t>JO</t>
  </si>
  <si>
    <t>Huỳnh Như Bảo Ngọc</t>
  </si>
  <si>
    <t>Talent Acquisition Partner</t>
  </si>
  <si>
    <t>Probation</t>
  </si>
  <si>
    <t>Lê Anh Vững</t>
  </si>
  <si>
    <t>Talent Acquisition Intern</t>
  </si>
  <si>
    <t>Nguyễn Vũ Ninh</t>
  </si>
  <si>
    <t>IT</t>
  </si>
  <si>
    <t>Dev App</t>
  </si>
  <si>
    <t>Team leader</t>
  </si>
  <si>
    <t>Cloud and Automation Team Leader</t>
  </si>
  <si>
    <t>Nguyễn Lợi</t>
  </si>
  <si>
    <t>IT Infrastructure &amp; Network</t>
  </si>
  <si>
    <t>IT Support/Helpdesk</t>
  </si>
  <si>
    <t>Nguyễn Vũ Đăng Khoa</t>
  </si>
  <si>
    <t>Đỗ Thị Mai</t>
  </si>
  <si>
    <t>Support</t>
  </si>
  <si>
    <t>PMO/ Business Transformation</t>
  </si>
  <si>
    <t>Junior Business Analyst</t>
  </si>
  <si>
    <t>Nguyễn Thị Thảo Trinh</t>
  </si>
  <si>
    <t>IT Application Support &amp; Business Analysis</t>
  </si>
  <si>
    <t>Application Support Executive</t>
  </si>
  <si>
    <t>Nguyễn Hoàng Long</t>
  </si>
  <si>
    <t>IT Application Support &amp; Engineer</t>
  </si>
  <si>
    <t>Head of IT &amp; PMO</t>
  </si>
  <si>
    <t>Trịnh Đức Tân</t>
  </si>
  <si>
    <t>IT Engineer</t>
  </si>
  <si>
    <t>PHP Developer</t>
  </si>
  <si>
    <t>Tạ Hữu Bang</t>
  </si>
  <si>
    <t>Võ Tấn Hùng</t>
  </si>
  <si>
    <t>Senior Developer</t>
  </si>
  <si>
    <t>Lê Ánh Thiên</t>
  </si>
  <si>
    <t>Java Developer</t>
  </si>
  <si>
    <t>Nguyễn Trần Tòng</t>
  </si>
  <si>
    <t>IT Engineer Manager</t>
  </si>
  <si>
    <t>Trần Văn Thắng</t>
  </si>
  <si>
    <t>System and Infrastructure Team Leader</t>
  </si>
  <si>
    <t>Nghiêm Văn Sang</t>
  </si>
  <si>
    <t>Senior Software Engineer</t>
  </si>
  <si>
    <t>Trần Anh Quốc</t>
  </si>
  <si>
    <t>IOS Developer</t>
  </si>
  <si>
    <t>Bùi Thanh Tiến</t>
  </si>
  <si>
    <t>Phạm Huy Hoàng</t>
  </si>
  <si>
    <t>IT Information Security</t>
  </si>
  <si>
    <t>Information Security Team Leader</t>
  </si>
  <si>
    <t>Diệp Mỹ Hảo</t>
  </si>
  <si>
    <t>Marketing &amp; Communication</t>
  </si>
  <si>
    <t>Manager (HOD)</t>
  </si>
  <si>
    <t>Marketing &amp; Communication Manager</t>
  </si>
  <si>
    <t>Lê Quang Nhật Tân</t>
  </si>
  <si>
    <t>Branding &amp; Communication</t>
  </si>
  <si>
    <t>Senior Designer</t>
  </si>
  <si>
    <t>Trần Thị Mỹ Dung</t>
  </si>
  <si>
    <t>Field Marketing</t>
  </si>
  <si>
    <t xml:space="preserve">Field Marketing Team Leader </t>
  </si>
  <si>
    <t>Trần Thanh Bình</t>
  </si>
  <si>
    <t>Marketing Coordinator</t>
  </si>
  <si>
    <t>Nguyễn Minh Tân</t>
  </si>
  <si>
    <t>Junior Designer</t>
  </si>
  <si>
    <t>Nguyễn Thị Đông Quỳnh</t>
  </si>
  <si>
    <t>Field Marketing Officer</t>
  </si>
  <si>
    <t>Nguyễn Văn Ngọc</t>
  </si>
  <si>
    <t>Nguyễn Bửu</t>
  </si>
  <si>
    <t>Nguyễn Thị Thanh Xuân</t>
  </si>
  <si>
    <t>Nguyễn Nhựt Thành</t>
  </si>
  <si>
    <t>Digital Marketing</t>
  </si>
  <si>
    <t>Senior Digital Marketing Executive</t>
  </si>
  <si>
    <t>Huỳnh Thị Thanh Thảo</t>
  </si>
  <si>
    <t>Product</t>
  </si>
  <si>
    <t>Head of Product</t>
  </si>
  <si>
    <t>Nguyễn Hoàng Oanh</t>
  </si>
  <si>
    <t>Assistant Product Manager</t>
  </si>
  <si>
    <t>Nguyễn Thành Nhân</t>
  </si>
  <si>
    <t>Risk</t>
  </si>
  <si>
    <t>Fraud Control &amp; Prevention</t>
  </si>
  <si>
    <t>Team Leader Fraud Control</t>
  </si>
  <si>
    <t>Lê Thị Bích Ngọc</t>
  </si>
  <si>
    <t>Fraud Control Administrator</t>
  </si>
  <si>
    <t>Nguyễn Thị Xuân Thanh</t>
  </si>
  <si>
    <t>Quality and Process Assurance</t>
  </si>
  <si>
    <t>Manager, Quality and Process Assurance</t>
  </si>
  <si>
    <t>Đặng Minh Quân</t>
  </si>
  <si>
    <t>Quality and Process Assurance Officer</t>
  </si>
  <si>
    <t>Đỗ Thị Hương Trang</t>
  </si>
  <si>
    <t>Risk Analytics &amp; Business Intelligence</t>
  </si>
  <si>
    <t>Data Analyst</t>
  </si>
  <si>
    <t>Nguyễn Thị Tố Quyên</t>
  </si>
  <si>
    <t>Võ Đăng Tâm</t>
  </si>
  <si>
    <t>Data Engineer</t>
  </si>
  <si>
    <t>Nguyễn Thị Ngọc Hiệp</t>
  </si>
  <si>
    <t>Operational &amp; Enterprise Risk</t>
  </si>
  <si>
    <t>Operational Risk &amp; Control Manager</t>
  </si>
  <si>
    <t>Ngô Tuấn Kiệt</t>
  </si>
  <si>
    <t>Collection</t>
  </si>
  <si>
    <t>Manager, Collection</t>
  </si>
  <si>
    <t>Nguyễn Thị Bích Thủy</t>
  </si>
  <si>
    <t>Assistant Collection Manager</t>
  </si>
  <si>
    <t>Nguyễn Thị Thanh Huệ</t>
  </si>
  <si>
    <t>Team Leader Call Collection</t>
  </si>
  <si>
    <t>CM0669</t>
  </si>
  <si>
    <t>Mai Thị Sương</t>
  </si>
  <si>
    <t>Debt Collection Officer</t>
  </si>
  <si>
    <t>Đinh Thị Anh Thư</t>
  </si>
  <si>
    <t>Trần Thị Thu Thủy Tiên</t>
  </si>
  <si>
    <t>Phạm Hữu Anh Thư</t>
  </si>
  <si>
    <t>Huỳnh Thị Thanh Trúc</t>
  </si>
  <si>
    <t>Đỗ Thị Ngọc Hằng</t>
  </si>
  <si>
    <t>Nguyễn Ngô Quốc Bảo</t>
  </si>
  <si>
    <t>Nguyễn Võ Kiều Oanh</t>
  </si>
  <si>
    <t>Lê Thị Yến Nhi</t>
  </si>
  <si>
    <t>Nguyễn Tấn Hào</t>
  </si>
  <si>
    <t>Đặng Xuân Diên</t>
  </si>
  <si>
    <t>Nguyễn Thị Thanh Hoa</t>
  </si>
  <si>
    <t>Nguyễn Văn Tiến Dũng</t>
  </si>
  <si>
    <t>Nguyễn Tấn Dũng</t>
  </si>
  <si>
    <t>Đỗ Thanh Như Tú</t>
  </si>
  <si>
    <t>Nguyễn Thị Mộng Trinh</t>
  </si>
  <si>
    <t>Phạm Thị Hồng Vân</t>
  </si>
  <si>
    <t>Nguyễn Hoàng Ngọc Tố</t>
  </si>
  <si>
    <t>Nguyễn Thị Tằm</t>
  </si>
  <si>
    <t>Đoàn Nguyễn Nhật Thanh</t>
  </si>
  <si>
    <t>Field Collection Team Leader</t>
  </si>
  <si>
    <t>Ngô Việt Anh</t>
  </si>
  <si>
    <t>Field Collector</t>
  </si>
  <si>
    <t>Nguyễn Trường Tô</t>
  </si>
  <si>
    <t>Đặng Thị Minh Tuyền</t>
  </si>
  <si>
    <t>Ngô Thị Kiều Oanh</t>
  </si>
  <si>
    <t>Nguyễn Tuấn Vũ</t>
  </si>
  <si>
    <t>Đoàn Minh Tuấn</t>
  </si>
  <si>
    <t>Phạm Thị Kim Thanh</t>
  </si>
  <si>
    <t>Vũ Anh Tuấn</t>
  </si>
  <si>
    <t>Lê Đình Nhật Anh</t>
  </si>
  <si>
    <t>Senior Manager</t>
  </si>
  <si>
    <t>Business Analyst - Senior Manager</t>
  </si>
  <si>
    <t>Lê Thị Tím</t>
  </si>
  <si>
    <t>Business Analyst</t>
  </si>
  <si>
    <t>Nguyễn Thị Thùy Dương</t>
  </si>
  <si>
    <t>Phan Duy Lộc</t>
  </si>
  <si>
    <t>Legal</t>
  </si>
  <si>
    <t>Manager, Legal</t>
  </si>
  <si>
    <t>Trần Thị Hương Giang</t>
  </si>
  <si>
    <t>Legal Specialist</t>
  </si>
  <si>
    <t>Dương Thị Thúy Trang</t>
  </si>
  <si>
    <t>Legal Staff</t>
  </si>
  <si>
    <t>Nguyễn Thị Ngọc Giàu</t>
  </si>
  <si>
    <t>CS &amp; CX</t>
  </si>
  <si>
    <t>Call Center Manager</t>
  </si>
  <si>
    <t>Nguyễn Thị Thanh Thủy</t>
  </si>
  <si>
    <t>Call Center Supervisor</t>
  </si>
  <si>
    <t>Trịnh Thanh Bình</t>
  </si>
  <si>
    <t>After Sales Representative</t>
  </si>
  <si>
    <t>Lê Thị Mỹ Dung</t>
  </si>
  <si>
    <t>Call Center Officer</t>
  </si>
  <si>
    <t>Trần Thị Kim Thoa</t>
  </si>
  <si>
    <t>Phạm Hữu Hoàng Phúc</t>
  </si>
  <si>
    <t>Phạm Thị Nhung</t>
  </si>
  <si>
    <t>Trần Thị Lan Phương</t>
  </si>
  <si>
    <t>Nguyễn Phùng Thảo Nguyên</t>
  </si>
  <si>
    <t>Operations</t>
  </si>
  <si>
    <t>Head of Operations</t>
  </si>
  <si>
    <t>Lê Việt Thắng</t>
  </si>
  <si>
    <t>Manager, Operations</t>
  </si>
  <si>
    <t>Châu Thị Minh Nguyệt</t>
  </si>
  <si>
    <t>Reconciliation Assistant Manager</t>
  </si>
  <si>
    <t>Lê Thị Kim Anh</t>
  </si>
  <si>
    <t>Reconciliation Senior Officer</t>
  </si>
  <si>
    <t>Nguyễn Thị Cẩm Linh</t>
  </si>
  <si>
    <t>Reconciliation Officer</t>
  </si>
  <si>
    <t>Cam Nguyễn Hạnh Dung</t>
  </si>
  <si>
    <t>Statement and Reconciliation Senior Officer</t>
  </si>
  <si>
    <t>Huỳnh Thị Tuyết Mai</t>
  </si>
  <si>
    <t>Nguyễn Hồ Trâm Anh</t>
  </si>
  <si>
    <t>Lê Hoàng Tuyết Nhung</t>
  </si>
  <si>
    <t>Verification Team Leader</t>
  </si>
  <si>
    <t>Huỳnh Tấn Thiên</t>
  </si>
  <si>
    <t>Account Services Officer</t>
  </si>
  <si>
    <t>Trần Kim Nguyên</t>
  </si>
  <si>
    <t>Mai Thị Ngọc Quyền</t>
  </si>
  <si>
    <t>Statement and Reconciliation Officer</t>
  </si>
  <si>
    <t>Huỳnh Thị Phượng</t>
  </si>
  <si>
    <t>Cam Phi Phụng</t>
  </si>
  <si>
    <t>Dương Anh Thư</t>
  </si>
  <si>
    <t>Nguyễn Thị Bình</t>
  </si>
  <si>
    <t>Verification Officer</t>
  </si>
  <si>
    <t>Nguyễn Thị Hoàng Trâm</t>
  </si>
  <si>
    <t>Đặng Nguyễn Hoàng Phương Linh</t>
  </si>
  <si>
    <t>Statement Officer</t>
  </si>
  <si>
    <t>Đặng Thị Thu Thư</t>
  </si>
  <si>
    <t>Tạ Thị Anh Thư</t>
  </si>
  <si>
    <t>Vương Thị Thùy Dương</t>
  </si>
  <si>
    <t>Ngô Thảo Ngân</t>
  </si>
  <si>
    <t>Khưu Thị Kim Mỹ</t>
  </si>
  <si>
    <t>Nguyễn Thị Trúc Phương</t>
  </si>
  <si>
    <t>Nguyễn Thúy Huyền</t>
  </si>
  <si>
    <t>Trần Ngọc Thanh Nhàn</t>
  </si>
  <si>
    <t>Trần Thái Thi</t>
  </si>
  <si>
    <t>Đặng Thị Kim Ngân</t>
  </si>
  <si>
    <t>Đoàn Thị Thùy Ninh</t>
  </si>
  <si>
    <t>Đinh Thị Kim Mỹ</t>
  </si>
  <si>
    <t>Trương Thị Ngọc Mai</t>
  </si>
  <si>
    <t>SFE</t>
  </si>
  <si>
    <t>Head of Sales</t>
  </si>
  <si>
    <t>Lê Thị Trang</t>
  </si>
  <si>
    <t>SFE Executive</t>
  </si>
  <si>
    <t>Khổng Hương Lan</t>
  </si>
  <si>
    <t>Corporate sales</t>
  </si>
  <si>
    <t>Government Relationships and Partnership Development Manager</t>
  </si>
  <si>
    <t>Đỗ Thị Huệ</t>
  </si>
  <si>
    <t>Regional Partnership Manager</t>
  </si>
  <si>
    <t>Hồ Trần Lưu</t>
  </si>
  <si>
    <t>Nguyễn Thành Sang</t>
  </si>
  <si>
    <t>Nguyễn Thị Minh Thái</t>
  </si>
  <si>
    <t>Partnership Support Supervisor</t>
  </si>
  <si>
    <t>Trần Thị Mỹ Tiên</t>
  </si>
  <si>
    <t>Senior Partnership Support Executive</t>
  </si>
  <si>
    <t>Nguyễn Cẩm Dung</t>
  </si>
  <si>
    <t>Partnership Support Executive</t>
  </si>
  <si>
    <t>Phan Thị Hồng Nhung</t>
  </si>
  <si>
    <t>Đoàn Thị Huế</t>
  </si>
  <si>
    <t>Đinh Thị Lý</t>
  </si>
  <si>
    <t>Trần Thị Kiều Thu</t>
  </si>
  <si>
    <t>Nguyễn Ngọc Thoại Ngân</t>
  </si>
  <si>
    <t>Nguyễn Thị Đào</t>
  </si>
  <si>
    <t>Partnership Development Executive</t>
  </si>
  <si>
    <t>Nguyễn Thị Phương</t>
  </si>
  <si>
    <t>Hà Huỳnh An Thái Vy</t>
  </si>
  <si>
    <t>Corporate Sales Support Executive</t>
  </si>
  <si>
    <t>Vũ Đình Khoa</t>
  </si>
  <si>
    <t>Regional Partnership Supervisor</t>
  </si>
  <si>
    <t>Phạm Minh Luân</t>
  </si>
  <si>
    <t>Lê Thanh Minh Tâm</t>
  </si>
  <si>
    <t>Corporate Sales</t>
  </si>
  <si>
    <t>Head of Corporate Sales</t>
  </si>
  <si>
    <t>Châu Thị Hồng Trang</t>
  </si>
  <si>
    <t>Senior Regional Partnership Manager</t>
  </si>
  <si>
    <t>Phan Quang Minh</t>
  </si>
  <si>
    <t>Phạm Thị Yến</t>
  </si>
  <si>
    <t>Đỗ Thị Thúy Kiều</t>
  </si>
  <si>
    <t>Trần Thị Mỹ Thu</t>
  </si>
  <si>
    <t>Phạm Thị Tường Vy</t>
  </si>
  <si>
    <t>Telesales</t>
  </si>
  <si>
    <t>Telesales Area Sales Manager</t>
  </si>
  <si>
    <t>Trần Nguyễn Phương Thủy</t>
  </si>
  <si>
    <t>Telesales Team Leader</t>
  </si>
  <si>
    <t>Phạm Thị Hạnh</t>
  </si>
  <si>
    <t>CM0734</t>
  </si>
  <si>
    <t>Trần Thị Tuyết Ngân</t>
  </si>
  <si>
    <t>Trần Thị Mi Ni</t>
  </si>
  <si>
    <t>Trần Thanh Sang</t>
  </si>
  <si>
    <t>CM0473</t>
  </si>
  <si>
    <t>Cao Thùy Linh</t>
  </si>
  <si>
    <t>Nguyễn Thị Mai Phương</t>
  </si>
  <si>
    <t>Lê Thị Diễm Châu</t>
  </si>
  <si>
    <t>Đặng Thị Xuân Nương</t>
  </si>
  <si>
    <t>Bùi Thị Thanh Linh</t>
  </si>
  <si>
    <t>Bùi Thị Lệ Nhi</t>
  </si>
  <si>
    <t>Nguyễn Duy Tâm</t>
  </si>
  <si>
    <t>Phạm Thị Sương</t>
  </si>
  <si>
    <t>Lê Tiểu Thanh</t>
  </si>
  <si>
    <t>Trần Khánh Hà</t>
  </si>
  <si>
    <t>Nguyễn Thị Thu</t>
  </si>
  <si>
    <t>Trần Thỵ Thu Thúy</t>
  </si>
  <si>
    <t>Đào Thị Bích Ty</t>
  </si>
  <si>
    <t>Lê Phượng Hoàng</t>
  </si>
  <si>
    <t>Nguyễn Thị Ngọc Thuận</t>
  </si>
  <si>
    <t>Nguyễn Văn Dương</t>
  </si>
  <si>
    <t>Lê Thị Hằng</t>
  </si>
  <si>
    <t>Thái Thị Tuyết Nhi</t>
  </si>
  <si>
    <t>Đào Thị Quế Anh</t>
  </si>
  <si>
    <t>Tạ Bảo Trọng</t>
  </si>
  <si>
    <t>Trần Thị Thu Hồng</t>
  </si>
  <si>
    <t>Nguyễn Ngọc Duy</t>
  </si>
  <si>
    <t>Lê Minh Hân</t>
  </si>
  <si>
    <t>Mã Thị Thanh Thuận</t>
  </si>
  <si>
    <t>Nguyễn Thành Đức</t>
  </si>
  <si>
    <t>Nguyễn Huỳnh Phương Lan</t>
  </si>
  <si>
    <t>Trần Nguyễn Kim Ngân</t>
  </si>
  <si>
    <t>Võ Ngọc Hà</t>
  </si>
  <si>
    <t>Nguyễn Thị Vân Kiều</t>
  </si>
  <si>
    <t>Nguyễn Ngọc Sơn</t>
  </si>
  <si>
    <t>Đinh Văn Tho</t>
  </si>
  <si>
    <t>Bùi Thị Hồng Lợi</t>
  </si>
  <si>
    <t>Lê Mạnh Kiệt</t>
  </si>
  <si>
    <t>Nguyễn Thị Thiên Kim</t>
  </si>
  <si>
    <t>Mai Thị Xầm Ni</t>
  </si>
  <si>
    <t>Nguyễn Thảo Linh</t>
  </si>
  <si>
    <t>Nguyễn Thị Hồng</t>
  </si>
  <si>
    <t>Nguyễn Trung Thành</t>
  </si>
  <si>
    <t>Unit Head of Sales (North Area)</t>
  </si>
  <si>
    <t>Nguyễn Văn Vũ</t>
  </si>
  <si>
    <t>Regional Manager cum Regional Partnership</t>
  </si>
  <si>
    <t>Lê Văn Anh</t>
  </si>
  <si>
    <t>Regional Manager</t>
  </si>
  <si>
    <t>Lê Trường Sơn</t>
  </si>
  <si>
    <t>CM0320</t>
  </si>
  <si>
    <t>Trần Quý Tiến</t>
  </si>
  <si>
    <t>Area Sales Manager</t>
  </si>
  <si>
    <t>CM0962</t>
  </si>
  <si>
    <t>Đoàn Thị Kim Yến</t>
  </si>
  <si>
    <t>CM1171</t>
  </si>
  <si>
    <t>Trịnh Minh Phú</t>
  </si>
  <si>
    <t>Nguyễn Minh Tuấn</t>
  </si>
  <si>
    <t>Võ Thị Thanh Huyền</t>
  </si>
  <si>
    <t>Võ Thị Thu Diễm</t>
  </si>
  <si>
    <t>Đỗ Thị Ngọc Thúy</t>
  </si>
  <si>
    <t>CM1179</t>
  </si>
  <si>
    <t>Ngô Thị Tuyết</t>
  </si>
  <si>
    <t>Field Sales Team Leader</t>
  </si>
  <si>
    <t>Nguyễn Tiến Việt</t>
  </si>
  <si>
    <t>Phạm Thế Việt</t>
  </si>
  <si>
    <t>CM1195</t>
  </si>
  <si>
    <t>Lê Thị Li Lan</t>
  </si>
  <si>
    <t>CM1218</t>
  </si>
  <si>
    <t>Huỳnh Phi Líx</t>
  </si>
  <si>
    <t>CM1280</t>
  </si>
  <si>
    <t>Nguyễn Thị Ngọc Trâm</t>
  </si>
  <si>
    <t>CM0685</t>
  </si>
  <si>
    <t>Nguyễn Thế Phong</t>
  </si>
  <si>
    <t>Đoàn Thị Kim Hoàn</t>
  </si>
  <si>
    <t>Liêu Thị Thanh Vân</t>
  </si>
  <si>
    <t>Lê Thị Mỹ Hạnh</t>
  </si>
  <si>
    <t>Trần Thùy Dương</t>
  </si>
  <si>
    <t>Trần Minh Tuấn</t>
  </si>
  <si>
    <t>Bùi Thị Thùy Trang</t>
  </si>
  <si>
    <t>Hồ Thị Lệ</t>
  </si>
  <si>
    <t>Trần Thị Ngọc Hòa</t>
  </si>
  <si>
    <t>Trần Diễm Trinh</t>
  </si>
  <si>
    <t>Ngô Thanh Trúc</t>
  </si>
  <si>
    <t>Lê Hoàng Dự</t>
  </si>
  <si>
    <t>Huỳnh Thị Mỹ Hiền</t>
  </si>
  <si>
    <t>Nguyễn Văn Duy</t>
  </si>
  <si>
    <t>Trần Hồ Kim Ngân</t>
  </si>
  <si>
    <t>Vũ Thị Đào</t>
  </si>
  <si>
    <t>Nguyễn Văn Nhân</t>
  </si>
  <si>
    <t>Phạm Minh Đức</t>
  </si>
  <si>
    <t>Vãng Thị Trúc</t>
  </si>
  <si>
    <t>Phạm Minh Đoan</t>
  </si>
  <si>
    <t>Nguyễn Hoàng Mộng Uyên</t>
  </si>
  <si>
    <t>Nguyễn Minh Vũ</t>
  </si>
  <si>
    <t>Châu Thế Vinh</t>
  </si>
  <si>
    <t>Hoàng Thu Phương</t>
  </si>
  <si>
    <t>Nguyễn Thị Nam</t>
  </si>
  <si>
    <t>Phạm Văn Dương</t>
  </si>
  <si>
    <t>Nguyễn Văn Toàn</t>
  </si>
  <si>
    <t>Ngô Trần Khánh Hòa</t>
  </si>
  <si>
    <t>Nguyễn Trúc Giang</t>
  </si>
  <si>
    <t>Phạm Hữu Nhân</t>
  </si>
  <si>
    <t>Trần Thị Thu Thủy</t>
  </si>
  <si>
    <t>Võ Vũ An</t>
  </si>
  <si>
    <t>Nguyễn Thị Hồng Thu</t>
  </si>
  <si>
    <t>Vũ Thị Lan</t>
  </si>
  <si>
    <t>Nguyễn Thị Phương Thảo</t>
  </si>
  <si>
    <t>Lê Thị Cẩm Linh</t>
  </si>
  <si>
    <t>Lê Anh Tuấn</t>
  </si>
  <si>
    <t>Phạm Thế Hiệp</t>
  </si>
  <si>
    <t>Trần Minh Nhựt</t>
  </si>
  <si>
    <t>Phạm Văn Dũng</t>
  </si>
  <si>
    <t>Vũ Minh Quân</t>
  </si>
  <si>
    <t>Nguyễn Thị Thúy An</t>
  </si>
  <si>
    <t>Nguyễn Thị Ly</t>
  </si>
  <si>
    <t>Võ Thị Ngọc Thanh</t>
  </si>
  <si>
    <t>Trịnh Thị Hoàng Liên</t>
  </si>
  <si>
    <t>Bùi Trường Giang</t>
  </si>
  <si>
    <t>Trần Trọng Nghĩa</t>
  </si>
  <si>
    <t>Trần Thị Phương Thảo</t>
  </si>
  <si>
    <t>Nguyễn Thị Ngân</t>
  </si>
  <si>
    <t>Nguyễn Thị Đoạt</t>
  </si>
  <si>
    <t>Trần Thị Nghị</t>
  </si>
  <si>
    <t>Phan Ý Nhi</t>
  </si>
  <si>
    <t>Nguyễn Tuấn Anh</t>
  </si>
  <si>
    <t>Nguyễn Thanh Tuấn</t>
  </si>
  <si>
    <t>Bùi Thị Kỳ Duyên</t>
  </si>
  <si>
    <t>Bùi Thị Kiều Oanh</t>
  </si>
  <si>
    <t>Nguyễn Thị Hiếu Nghĩa</t>
  </si>
  <si>
    <t>Huỳnh Hồng Kha</t>
  </si>
  <si>
    <t>Nguyễn Thị Quỳnh Như</t>
  </si>
  <si>
    <t>Phạm Thị Thu Huyền</t>
  </si>
  <si>
    <t>Ngô Trung Hiếu</t>
  </si>
  <si>
    <t>Tạ Thị Thanh Thảo</t>
  </si>
  <si>
    <t>Nguyễn Thị Thu Thủy</t>
  </si>
  <si>
    <t>Lê Minh Hoàng</t>
  </si>
  <si>
    <t>Văn Nguyễn Trà Giang</t>
  </si>
  <si>
    <t>Hoàng Trương Tuấn Vũ</t>
  </si>
  <si>
    <t>Ngô Văn Trạc</t>
  </si>
  <si>
    <t>Trần Quốc Tuấn</t>
  </si>
  <si>
    <t>Nguyễn Thành Tài</t>
  </si>
  <si>
    <t>Nguyễn Thành Vửng</t>
  </si>
  <si>
    <t>Nguyễn Thị Ngọc Quý</t>
  </si>
  <si>
    <t>Nguyễn Ngọc Minh Tân</t>
  </si>
  <si>
    <t>Dìu Nguyễn Hoàng Tuấn Vũ</t>
  </si>
  <si>
    <t>Thẩm Ngọc Mạnh</t>
  </si>
  <si>
    <t>Vũ Thanh Thảo</t>
  </si>
  <si>
    <t>Võ Thị Trịnh Nhi</t>
  </si>
  <si>
    <t>Ngô Thị Minh Hòa</t>
  </si>
  <si>
    <t>Bùi Thị Hồng Tính</t>
  </si>
  <si>
    <t>Phạm Thị Mỹ Dung</t>
  </si>
  <si>
    <t>Trần Thị Huỳnh Như</t>
  </si>
  <si>
    <t>Tăng Văn Hòa</t>
  </si>
  <si>
    <t>Nguyễn Thiện Toàn</t>
  </si>
  <si>
    <t>Phạm Thị Phương Hồng</t>
  </si>
  <si>
    <t>Trần Thị Thu Thảo</t>
  </si>
  <si>
    <t>Trần Ngọc Trầm Huế</t>
  </si>
  <si>
    <t>Đinh Như Đức</t>
  </si>
  <si>
    <t>Trần Mộng Thế Trân</t>
  </si>
  <si>
    <t>Võ Thị Mộng Tuyền</t>
  </si>
  <si>
    <t>Phạm Thanh Bảo</t>
  </si>
  <si>
    <t>Nguyễn Thị Hiền Thương</t>
  </si>
  <si>
    <t>Đỗ Huy Thông</t>
  </si>
  <si>
    <t>Nguyễn Thị Thu Thão</t>
  </si>
  <si>
    <t>Võ Hoàng Phúc</t>
  </si>
  <si>
    <t>Bùi Thị Hòa</t>
  </si>
  <si>
    <t>Lê Hải Dương</t>
  </si>
  <si>
    <t>Trần Thị Ngọc Hân</t>
  </si>
  <si>
    <t>Võ Thị Hồng Đào</t>
  </si>
  <si>
    <t>Nguyễn Khương Duy</t>
  </si>
  <si>
    <t>Phạm Thị Lệ Thảo</t>
  </si>
  <si>
    <t>Võ Kim Xuyến</t>
  </si>
  <si>
    <t>Đỗ Thảo Hiền</t>
  </si>
  <si>
    <t>Nguyễn Đăng Khoa</t>
  </si>
  <si>
    <t>Đồng Anh Tuấn</t>
  </si>
  <si>
    <t>Lê Thị Phương</t>
  </si>
  <si>
    <t>Nguyễn Đức Tưởng</t>
  </si>
  <si>
    <t>Mai Quỳnh Duyên</t>
  </si>
  <si>
    <t>Bùi Thị Ánh Minh</t>
  </si>
  <si>
    <t>Nguyễn Thị Ngọc Tài</t>
  </si>
  <si>
    <t>Từ Thị Mỹ Thuận</t>
  </si>
  <si>
    <t>Nguyễn Thị Trang Nhung</t>
  </si>
  <si>
    <t>Phạm Hoàng Uyển Nhi</t>
  </si>
  <si>
    <t>Nguyễn Ngọc Thi Thương</t>
  </si>
  <si>
    <t>Trương Văn Hàng</t>
  </si>
  <si>
    <t>Nguyễn Thị Mỹ Thiện</t>
  </si>
  <si>
    <t>Lê Mạnh Hùng</t>
  </si>
  <si>
    <t>Trần Thị Linh</t>
  </si>
  <si>
    <t>Nguyễn Thị Tươi</t>
  </si>
  <si>
    <t>Nguyễn Thị Diệu Phương</t>
  </si>
  <si>
    <t>Ngô Huyền Trang</t>
  </si>
  <si>
    <t>Lê Thị Kiều Nhi</t>
  </si>
  <si>
    <t>Nguyễn Nhật Long</t>
  </si>
  <si>
    <t>Đào Thanh Tuyết</t>
  </si>
  <si>
    <t>Vũ Minh Đức</t>
  </si>
  <si>
    <t>Nguyễn Thị Trang</t>
  </si>
  <si>
    <t>Hà Văn Hoàng</t>
  </si>
  <si>
    <t>Hoàng Quang Đăng</t>
  </si>
  <si>
    <t>Lê Thị Thúy Hằng</t>
  </si>
  <si>
    <t>Đỗ Thị Mai Liên</t>
  </si>
  <si>
    <t>Trần Thị Thùy</t>
  </si>
  <si>
    <t>Phạm Thị Ánh Tuyết</t>
  </si>
  <si>
    <t>Phạm Kim Ngân</t>
  </si>
  <si>
    <t>Buy now pay later</t>
  </si>
  <si>
    <t>BNPL</t>
  </si>
  <si>
    <t>Head of Buy now pay later</t>
  </si>
  <si>
    <t>Trịnh Nguyên Giang</t>
  </si>
  <si>
    <t>BNPL - Product</t>
  </si>
  <si>
    <t>Buy now pay later Product Manager</t>
  </si>
  <si>
    <t>Đặng Hoàng Nguyên</t>
  </si>
  <si>
    <t>BNPL - Tech Dev</t>
  </si>
  <si>
    <t>Senior Wordpress Development Executive</t>
  </si>
  <si>
    <t>Vũ Thị Mỹ Ngọc</t>
  </si>
  <si>
    <t>BNPL - Business Dev</t>
  </si>
  <si>
    <t>Buy now pay later Business Development Manager</t>
  </si>
  <si>
    <t>Ngô Ngọc Trâm</t>
  </si>
  <si>
    <t>Senior UX/UI Designer</t>
  </si>
  <si>
    <t>Tô Thành Thương</t>
  </si>
  <si>
    <t>Front - end Team Leader</t>
  </si>
  <si>
    <t>Trần Bá Ca</t>
  </si>
  <si>
    <t>BNPL - Marketing</t>
  </si>
  <si>
    <t>Senior Graphic Designer</t>
  </si>
  <si>
    <t>Nguyễn Ngọc Thảo Vy</t>
  </si>
  <si>
    <t>Operation Executive cum Assistant</t>
  </si>
  <si>
    <t>Lâm Thị Phượng</t>
  </si>
  <si>
    <t>QA Team Leader</t>
  </si>
  <si>
    <t>Nguyễn Đình Khánh Nguyên</t>
  </si>
  <si>
    <t>Assistant Manager, Full -Stack</t>
  </si>
  <si>
    <t>Lê Hoàng Phong</t>
  </si>
  <si>
    <t>Lê Thị Ngọc Quỳnh</t>
  </si>
  <si>
    <t>Trần Quang Đoàn</t>
  </si>
  <si>
    <t>Lại Thị Thúy Duyên</t>
  </si>
  <si>
    <t>Trương Như Ý</t>
  </si>
  <si>
    <t>L&amp;D Internship</t>
  </si>
  <si>
    <t>Huỳnh Lê Khánh Vân</t>
  </si>
  <si>
    <t>Lê Sỹ Thành</t>
  </si>
  <si>
    <t>Kiều Thành Tú</t>
  </si>
  <si>
    <t>Nguyễn Nhật Minh</t>
  </si>
  <si>
    <t>Huỳnh Thị Thúy An</t>
  </si>
  <si>
    <t>Nguyễn Thị Minh Phương</t>
  </si>
  <si>
    <t>Trần Quang Huy</t>
  </si>
  <si>
    <t>Trương Thị Bích Tuyền</t>
  </si>
  <si>
    <t>Nguyễn Thị Linh</t>
  </si>
  <si>
    <t>Nguyễn Phạm Thị Ánh Nguyệt</t>
  </si>
  <si>
    <t>Telesales Manager</t>
  </si>
  <si>
    <t>Nguyễn Văn Phương</t>
  </si>
  <si>
    <t>Lê Văn Bình</t>
  </si>
  <si>
    <t>Trịnh Công Thái</t>
  </si>
  <si>
    <t>Đặng Thị Huyền</t>
  </si>
  <si>
    <t>Cao Thị Luyến</t>
  </si>
  <si>
    <t>Cao Phương Trâm</t>
  </si>
  <si>
    <t>Head of Business Intelligence &amp; Data Analytics</t>
  </si>
  <si>
    <t>Trần Hữu Phúc</t>
  </si>
  <si>
    <t>Phan Huỳnh Phi Du</t>
  </si>
  <si>
    <t>Nguyễn Lê Anh Thư</t>
  </si>
  <si>
    <t xml:space="preserve">Front - end Developer </t>
  </si>
  <si>
    <t>Đỗ Thị Thu Yến</t>
  </si>
  <si>
    <t>Nguyễn Thị Thu Hà</t>
  </si>
  <si>
    <t>Call Verification Officer</t>
  </si>
  <si>
    <t>Nguyễn Bá Trường</t>
  </si>
  <si>
    <t>Trần Văn Minh</t>
  </si>
  <si>
    <t>Hoàng Hải Nguyên</t>
  </si>
  <si>
    <t>Senior Manager, Data Analytics</t>
  </si>
  <si>
    <t>Butler Bruce Allan</t>
  </si>
  <si>
    <t>Board of Director</t>
  </si>
  <si>
    <t>CEO Office</t>
  </si>
  <si>
    <t>C-Suite</t>
  </si>
  <si>
    <t>Chief Executive Officer &amp; GD</t>
  </si>
  <si>
    <t>E</t>
  </si>
  <si>
    <t>Tuan Hoang Nguyen</t>
  </si>
  <si>
    <t>Chief Financial Officer</t>
  </si>
  <si>
    <t>Paul Gregory Dunne</t>
  </si>
  <si>
    <t>Chief Risk Officer</t>
  </si>
  <si>
    <t>Ganesan Sudheer</t>
  </si>
  <si>
    <t>Head of Operational Risk and Control</t>
  </si>
  <si>
    <t>Labhe Milind</t>
  </si>
  <si>
    <t>Chief Operating Officer</t>
  </si>
  <si>
    <t>Nguyễn Văn Hưng</t>
  </si>
  <si>
    <t/>
  </si>
  <si>
    <t>TOTAL</t>
  </si>
  <si>
    <t>PIT Finalization/ Adjusment (-return/+collect)</t>
  </si>
  <si>
    <t>VP006208</t>
  </si>
  <si>
    <t>LTTP</t>
  </si>
  <si>
    <t>Việt PhúSouthBuy now pay later</t>
  </si>
  <si>
    <t>VP006183</t>
  </si>
  <si>
    <t>VP006177</t>
  </si>
  <si>
    <t>VP006201</t>
  </si>
  <si>
    <t>VP006206</t>
  </si>
  <si>
    <t>VP006178</t>
  </si>
  <si>
    <t>VP006204</t>
  </si>
  <si>
    <t>VP006179</t>
  </si>
  <si>
    <t>VP006202</t>
  </si>
  <si>
    <t>VP006205</t>
  </si>
  <si>
    <t>VP004962</t>
  </si>
  <si>
    <t>Việt PhúSouthFinance</t>
  </si>
  <si>
    <t>VP005456</t>
  </si>
  <si>
    <t>VP005688</t>
  </si>
  <si>
    <t>VP005701</t>
  </si>
  <si>
    <t>Hành chính nghỉ CN</t>
  </si>
  <si>
    <t>Việt PhúNorthFinance</t>
  </si>
  <si>
    <t>VP006037</t>
  </si>
  <si>
    <t>VP006109</t>
  </si>
  <si>
    <t>VP006176</t>
  </si>
  <si>
    <t>VP004767</t>
  </si>
  <si>
    <t>VP005031</t>
  </si>
  <si>
    <t>VP005679</t>
  </si>
  <si>
    <t>VP006197</t>
  </si>
  <si>
    <t>VP001464</t>
  </si>
  <si>
    <t>VP002210</t>
  </si>
  <si>
    <t>VP005162</t>
  </si>
  <si>
    <t>VP005368</t>
  </si>
  <si>
    <t>VP005698</t>
  </si>
  <si>
    <t>Việt PhúSouthHuman Resources</t>
  </si>
  <si>
    <t>VP006237</t>
  </si>
  <si>
    <t>VP006254</t>
  </si>
  <si>
    <t>VP006255</t>
  </si>
  <si>
    <t>VP006261</t>
  </si>
  <si>
    <t>VP004229</t>
  </si>
  <si>
    <t>VP005675</t>
  </si>
  <si>
    <t>VP006142</t>
  </si>
  <si>
    <t>VP006163</t>
  </si>
  <si>
    <t>VP006189</t>
  </si>
  <si>
    <t>VP004753</t>
  </si>
  <si>
    <t>VP005851</t>
  </si>
  <si>
    <t>VP005045</t>
  </si>
  <si>
    <t>Việt PhúSouthIT</t>
  </si>
  <si>
    <t>VP005156</t>
  </si>
  <si>
    <t>VP005218</t>
  </si>
  <si>
    <t>VP005476</t>
  </si>
  <si>
    <t>VP006156</t>
  </si>
  <si>
    <t>VP006303</t>
  </si>
  <si>
    <t>VP005019</t>
  </si>
  <si>
    <t>VP005653</t>
  </si>
  <si>
    <t>VP006017</t>
  </si>
  <si>
    <t>VP006110</t>
  </si>
  <si>
    <t>VP006169</t>
  </si>
  <si>
    <t>VP005108</t>
  </si>
  <si>
    <t>VP005163</t>
  </si>
  <si>
    <t>VP005816</t>
  </si>
  <si>
    <t>VP006122</t>
  </si>
  <si>
    <t>VP006171</t>
  </si>
  <si>
    <t>VP001526</t>
  </si>
  <si>
    <t>Việt PhúNorthRisk</t>
  </si>
  <si>
    <t>VP001809</t>
  </si>
  <si>
    <t>Việt PhúSouthRisk</t>
  </si>
  <si>
    <t>VP001907</t>
  </si>
  <si>
    <t>VP002580</t>
  </si>
  <si>
    <t>VP002732</t>
  </si>
  <si>
    <t>VP004079</t>
  </si>
  <si>
    <t>VP004647</t>
  </si>
  <si>
    <t>VP005341</t>
  </si>
  <si>
    <t>VP005446</t>
  </si>
  <si>
    <t>VP005447</t>
  </si>
  <si>
    <t>Việt PhúCentralRisk</t>
  </si>
  <si>
    <t>VP005536</t>
  </si>
  <si>
    <t>VP005646</t>
  </si>
  <si>
    <t>VP005658</t>
  </si>
  <si>
    <t>VP005660</t>
  </si>
  <si>
    <t>VP005662</t>
  </si>
  <si>
    <t>VP005667</t>
  </si>
  <si>
    <t>VP005720</t>
  </si>
  <si>
    <t>VP005722</t>
  </si>
  <si>
    <t>VP005728</t>
  </si>
  <si>
    <t>VP005737</t>
  </si>
  <si>
    <t>VP005738</t>
  </si>
  <si>
    <t>VP005790</t>
  </si>
  <si>
    <t>VP005799</t>
  </si>
  <si>
    <t>VP005812</t>
  </si>
  <si>
    <t>VP005822</t>
  </si>
  <si>
    <t>VP005841</t>
  </si>
  <si>
    <t>VP005951</t>
  </si>
  <si>
    <t>VP006038</t>
  </si>
  <si>
    <t>VP006160</t>
  </si>
  <si>
    <t>VP006187</t>
  </si>
  <si>
    <t>VP006212</t>
  </si>
  <si>
    <t>VP006274</t>
  </si>
  <si>
    <t>VP006287</t>
  </si>
  <si>
    <t>VP006288</t>
  </si>
  <si>
    <t>VP006293</t>
  </si>
  <si>
    <t>VP006295</t>
  </si>
  <si>
    <t>VP006296</t>
  </si>
  <si>
    <t>VP006300</t>
  </si>
  <si>
    <t>VPCM0669</t>
  </si>
  <si>
    <t>VP005068</t>
  </si>
  <si>
    <t>VP006291</t>
  </si>
  <si>
    <t>VP005041</t>
  </si>
  <si>
    <t>VP005151</t>
  </si>
  <si>
    <t>VP006190</t>
  </si>
  <si>
    <t>VP006253</t>
  </si>
  <si>
    <t>VP006308</t>
  </si>
  <si>
    <t>VP005150</t>
  </si>
  <si>
    <t>VP002061</t>
  </si>
  <si>
    <t>VP005003</t>
  </si>
  <si>
    <t>VP005542</t>
  </si>
  <si>
    <t>VP001162</t>
  </si>
  <si>
    <t>Việt PhúSouthSupport</t>
  </si>
  <si>
    <t>VP002849</t>
  </si>
  <si>
    <t>VP004568</t>
  </si>
  <si>
    <t>VP004793</t>
  </si>
  <si>
    <t>VP004801</t>
  </si>
  <si>
    <t>VP005158</t>
  </si>
  <si>
    <t>VP005169</t>
  </si>
  <si>
    <t>VP005379</t>
  </si>
  <si>
    <t>VP005461</t>
  </si>
  <si>
    <t>VP005502</t>
  </si>
  <si>
    <t>VP005526</t>
  </si>
  <si>
    <t>VP005552</t>
  </si>
  <si>
    <t>VP005590</t>
  </si>
  <si>
    <t>VP005681</t>
  </si>
  <si>
    <t>VP005706</t>
  </si>
  <si>
    <t>VP005767</t>
  </si>
  <si>
    <t>VP005783</t>
  </si>
  <si>
    <t>VP005797</t>
  </si>
  <si>
    <t>VP005829</t>
  </si>
  <si>
    <t>VP005876</t>
  </si>
  <si>
    <t>VP006133</t>
  </si>
  <si>
    <t>VP006155</t>
  </si>
  <si>
    <t>VP006238</t>
  </si>
  <si>
    <t>VP006267</t>
  </si>
  <si>
    <t>VP006275</t>
  </si>
  <si>
    <t>VP006277</t>
  </si>
  <si>
    <t>VP006304</t>
  </si>
  <si>
    <t>VP006305</t>
  </si>
  <si>
    <t>VP005342</t>
  </si>
  <si>
    <t>VP002636</t>
  </si>
  <si>
    <t>VP005415</t>
  </si>
  <si>
    <t>VP005568</t>
  </si>
  <si>
    <t>VP001080</t>
  </si>
  <si>
    <t>VP004777</t>
  </si>
  <si>
    <t>VP002090</t>
  </si>
  <si>
    <t>VP003484</t>
  </si>
  <si>
    <t>VP003651</t>
  </si>
  <si>
    <t>VP004103</t>
  </si>
  <si>
    <t>VP004443</t>
  </si>
  <si>
    <t>VP005380</t>
  </si>
  <si>
    <t>VP004932</t>
  </si>
  <si>
    <t>Việt PhúSouthBoard of Director</t>
  </si>
  <si>
    <t>VP004952</t>
  </si>
  <si>
    <t>VP005094</t>
  </si>
  <si>
    <t>VP005326</t>
  </si>
  <si>
    <t>MV002482</t>
  </si>
  <si>
    <t>MoviSouthSupply Chain Management</t>
  </si>
  <si>
    <t>MV002503</t>
  </si>
  <si>
    <t>MV002536</t>
  </si>
  <si>
    <t>MoviNorthSupply Chain Management</t>
  </si>
  <si>
    <t>MV002745</t>
  </si>
  <si>
    <t>MV002754</t>
  </si>
  <si>
    <t>MV002766</t>
  </si>
  <si>
    <t>MV003633</t>
  </si>
  <si>
    <t>MV004610</t>
  </si>
  <si>
    <t>MV005056</t>
  </si>
  <si>
    <t>MV005373</t>
  </si>
  <si>
    <t>MV006121</t>
  </si>
  <si>
    <t>MV005693</t>
  </si>
  <si>
    <t>MV001250</t>
  </si>
  <si>
    <t>MV003338</t>
  </si>
  <si>
    <t>MVCM0900</t>
  </si>
  <si>
    <t>MV001853</t>
  </si>
  <si>
    <t>MV001909</t>
  </si>
  <si>
    <t>MoviCentralSupply Chain Management</t>
  </si>
  <si>
    <t>MV004065</t>
  </si>
  <si>
    <t>MV005107</t>
  </si>
  <si>
    <t>MV006106</t>
  </si>
  <si>
    <t>MV006136</t>
  </si>
  <si>
    <t>MV001780</t>
  </si>
  <si>
    <t>MoviSouthSupport</t>
  </si>
  <si>
    <t>MV001994</t>
  </si>
  <si>
    <t>MV004214</t>
  </si>
  <si>
    <t>MV004838</t>
  </si>
  <si>
    <t>MV005813</t>
  </si>
  <si>
    <t>MV005814</t>
  </si>
  <si>
    <t>MV001603</t>
  </si>
  <si>
    <t>MV002014</t>
  </si>
  <si>
    <t>MV005745</t>
  </si>
  <si>
    <t>MoviSouthMarketing &amp; Communication</t>
  </si>
  <si>
    <t>MV005862</t>
  </si>
  <si>
    <t>MV006087</t>
  </si>
  <si>
    <t>MV006088</t>
  </si>
  <si>
    <t>MV006104</t>
  </si>
  <si>
    <t>MV006151</t>
  </si>
  <si>
    <t>MV004764</t>
  </si>
  <si>
    <t>MV005704</t>
  </si>
  <si>
    <t>MV005674</t>
  </si>
  <si>
    <t>MV006186</t>
  </si>
  <si>
    <t>MV005315</t>
  </si>
  <si>
    <t>MoviSouthProduct</t>
  </si>
  <si>
    <t>MV005932</t>
  </si>
  <si>
    <t>MV002234</t>
  </si>
  <si>
    <t>MoviSouthSales</t>
  </si>
  <si>
    <t>MV002244</t>
  </si>
  <si>
    <t>MoviNorthSales</t>
  </si>
  <si>
    <t>MV002390</t>
  </si>
  <si>
    <t>MV002711</t>
  </si>
  <si>
    <t>MV002785</t>
  </si>
  <si>
    <t>MV002877</t>
  </si>
  <si>
    <t>MV003034</t>
  </si>
  <si>
    <t>MV003123</t>
  </si>
  <si>
    <t>MV003163</t>
  </si>
  <si>
    <t>MV003317</t>
  </si>
  <si>
    <t>MV003347</t>
  </si>
  <si>
    <t>MV003362</t>
  </si>
  <si>
    <t>MV003410</t>
  </si>
  <si>
    <t>MV003444</t>
  </si>
  <si>
    <t>MV003466</t>
  </si>
  <si>
    <t>MV003544</t>
  </si>
  <si>
    <t>MV003577</t>
  </si>
  <si>
    <t>MV003800</t>
  </si>
  <si>
    <t>MV003833</t>
  </si>
  <si>
    <t>MV003868</t>
  </si>
  <si>
    <t>MV003882</t>
  </si>
  <si>
    <t>MV004039</t>
  </si>
  <si>
    <t>MV004146</t>
  </si>
  <si>
    <t>MV004284</t>
  </si>
  <si>
    <t>MV004454</t>
  </si>
  <si>
    <t>MV004474</t>
  </si>
  <si>
    <t>MV004478</t>
  </si>
  <si>
    <t>MV004489</t>
  </si>
  <si>
    <t>MV004559</t>
  </si>
  <si>
    <t>MV004667</t>
  </si>
  <si>
    <t>MV004792</t>
  </si>
  <si>
    <t>MV005038</t>
  </si>
  <si>
    <t>MV005047</t>
  </si>
  <si>
    <t>MV005061</t>
  </si>
  <si>
    <t>MV005152</t>
  </si>
  <si>
    <t>MV005161</t>
  </si>
  <si>
    <t>MV005171</t>
  </si>
  <si>
    <t>MV005177</t>
  </si>
  <si>
    <t>MV005189</t>
  </si>
  <si>
    <t>MV005231</t>
  </si>
  <si>
    <t>MoviCentralSales</t>
  </si>
  <si>
    <t>MV005277</t>
  </si>
  <si>
    <t>MV005309</t>
  </si>
  <si>
    <t>MV005330</t>
  </si>
  <si>
    <t>MV005352</t>
  </si>
  <si>
    <t>MV005416</t>
  </si>
  <si>
    <t>MV005450</t>
  </si>
  <si>
    <t>MV005459</t>
  </si>
  <si>
    <t>MV005488</t>
  </si>
  <si>
    <t>MV005492</t>
  </si>
  <si>
    <t>MV005501</t>
  </si>
  <si>
    <t>MV005564</t>
  </si>
  <si>
    <t>MV005584</t>
  </si>
  <si>
    <t>MV005587</t>
  </si>
  <si>
    <t>MV005591</t>
  </si>
  <si>
    <t>MV005638</t>
  </si>
  <si>
    <t>MV005652</t>
  </si>
  <si>
    <t>MV005692</t>
  </si>
  <si>
    <t>MV005729</t>
  </si>
  <si>
    <t>MV005735</t>
  </si>
  <si>
    <t>MV005739</t>
  </si>
  <si>
    <t>MV005769</t>
  </si>
  <si>
    <t>MV005770</t>
  </si>
  <si>
    <t>MV005773</t>
  </si>
  <si>
    <t>MV005785</t>
  </si>
  <si>
    <t>MV005792</t>
  </si>
  <si>
    <t>MV005798</t>
  </si>
  <si>
    <t>MV005820</t>
  </si>
  <si>
    <t>MV005825</t>
  </si>
  <si>
    <t>MV005831</t>
  </si>
  <si>
    <t>MV005840</t>
  </si>
  <si>
    <t>MV005863</t>
  </si>
  <si>
    <t>MV005871</t>
  </si>
  <si>
    <t>MV005875</t>
  </si>
  <si>
    <t>MV005879</t>
  </si>
  <si>
    <t>MV005888</t>
  </si>
  <si>
    <t>MV005893</t>
  </si>
  <si>
    <t>MV005894</t>
  </si>
  <si>
    <t>MV005897</t>
  </si>
  <si>
    <t>MV005912</t>
  </si>
  <si>
    <t>MV005918</t>
  </si>
  <si>
    <t>MV005919</t>
  </si>
  <si>
    <t>MV005920</t>
  </si>
  <si>
    <t>MV005923</t>
  </si>
  <si>
    <t>MV005924</t>
  </si>
  <si>
    <t>MV005927</t>
  </si>
  <si>
    <t>MV005936</t>
  </si>
  <si>
    <t>MV005939</t>
  </si>
  <si>
    <t>MV005949</t>
  </si>
  <si>
    <t>MV005962</t>
  </si>
  <si>
    <t>MV005975</t>
  </si>
  <si>
    <t>MV005976</t>
  </si>
  <si>
    <t>MV005978</t>
  </si>
  <si>
    <t>MV005981</t>
  </si>
  <si>
    <t>MV005996</t>
  </si>
  <si>
    <t>MV005997</t>
  </si>
  <si>
    <t>MV005998</t>
  </si>
  <si>
    <t>MV006005</t>
  </si>
  <si>
    <t>MV006008</t>
  </si>
  <si>
    <t>MV006009</t>
  </si>
  <si>
    <t>MV006013</t>
  </si>
  <si>
    <t>MV006015</t>
  </si>
  <si>
    <t>MV006016</t>
  </si>
  <si>
    <t>MV006018</t>
  </si>
  <si>
    <t>MV006019</t>
  </si>
  <si>
    <t>MV006031</t>
  </si>
  <si>
    <t>MV006035</t>
  </si>
  <si>
    <t>MV006036</t>
  </si>
  <si>
    <t>MV006053</t>
  </si>
  <si>
    <t>MV006055</t>
  </si>
  <si>
    <t>MV006057</t>
  </si>
  <si>
    <t>MV006061</t>
  </si>
  <si>
    <t>MV006062</t>
  </si>
  <si>
    <t>MV006063</t>
  </si>
  <si>
    <t>MV006065</t>
  </si>
  <si>
    <t>MV006067</t>
  </si>
  <si>
    <t>MV006068</t>
  </si>
  <si>
    <t>MV006073</t>
  </si>
  <si>
    <t>MV006074</t>
  </si>
  <si>
    <t>MV006075</t>
  </si>
  <si>
    <t>MV006076</t>
  </si>
  <si>
    <t>MV006077</t>
  </si>
  <si>
    <t>MV006082</t>
  </si>
  <si>
    <t>MV006085</t>
  </si>
  <si>
    <t>MV006086</t>
  </si>
  <si>
    <t>MV006091</t>
  </si>
  <si>
    <t>MV006096</t>
  </si>
  <si>
    <t>MV006102</t>
  </si>
  <si>
    <t>MV006107</t>
  </si>
  <si>
    <t>MV006111</t>
  </si>
  <si>
    <t>MV006114</t>
  </si>
  <si>
    <t>MV006128</t>
  </si>
  <si>
    <t>MV006130</t>
  </si>
  <si>
    <t>MV006138</t>
  </si>
  <si>
    <t>MV006140</t>
  </si>
  <si>
    <t>MV006141</t>
  </si>
  <si>
    <t>MV006143</t>
  </si>
  <si>
    <t>MV006154</t>
  </si>
  <si>
    <t>MV006164</t>
  </si>
  <si>
    <t>MV006170</t>
  </si>
  <si>
    <t>MV006172</t>
  </si>
  <si>
    <t>MV006192</t>
  </si>
  <si>
    <t>MV006193</t>
  </si>
  <si>
    <t>MV006194</t>
  </si>
  <si>
    <t>MV006210</t>
  </si>
  <si>
    <t>MV006211</t>
  </si>
  <si>
    <t>MV006214</t>
  </si>
  <si>
    <t>MV006215</t>
  </si>
  <si>
    <t>MV006216</t>
  </si>
  <si>
    <t>MV006217</t>
  </si>
  <si>
    <t>MV006218</t>
  </si>
  <si>
    <t>MV006220</t>
  </si>
  <si>
    <t>MV006221</t>
  </si>
  <si>
    <t>MV006222</t>
  </si>
  <si>
    <t>MV006223</t>
  </si>
  <si>
    <t>MV006224</t>
  </si>
  <si>
    <t>MV006225</t>
  </si>
  <si>
    <t>MV006226</t>
  </si>
  <si>
    <t>MV006227</t>
  </si>
  <si>
    <t>MV006230</t>
  </si>
  <si>
    <t>MV006233</t>
  </si>
  <si>
    <t>MV006234</t>
  </si>
  <si>
    <t>MV006235</t>
  </si>
  <si>
    <t>MV006240</t>
  </si>
  <si>
    <t>MV006242</t>
  </si>
  <si>
    <t>MV006244</t>
  </si>
  <si>
    <t>MV006245</t>
  </si>
  <si>
    <t>MV006249</t>
  </si>
  <si>
    <t>MV006250</t>
  </si>
  <si>
    <t>MV006251</t>
  </si>
  <si>
    <t>MV006252</t>
  </si>
  <si>
    <t>MV006256</t>
  </si>
  <si>
    <t>MV006257</t>
  </si>
  <si>
    <t>MV006258</t>
  </si>
  <si>
    <t>MV006259</t>
  </si>
  <si>
    <t>MV006260</t>
  </si>
  <si>
    <t>MV006262</t>
  </si>
  <si>
    <t>MV006263</t>
  </si>
  <si>
    <t>MV006264</t>
  </si>
  <si>
    <t>MV006265</t>
  </si>
  <si>
    <t>MV006269</t>
  </si>
  <si>
    <t>MV006272</t>
  </si>
  <si>
    <t>MV006276</t>
  </si>
  <si>
    <t>MV006278</t>
  </si>
  <si>
    <t>MV006279</t>
  </si>
  <si>
    <t>MV006280</t>
  </si>
  <si>
    <t>MV006281</t>
  </si>
  <si>
    <t>MV006283</t>
  </si>
  <si>
    <t>MV006284</t>
  </si>
  <si>
    <t>MV006285</t>
  </si>
  <si>
    <t>MV006286</t>
  </si>
  <si>
    <t>MV006290</t>
  </si>
  <si>
    <t>MV006298</t>
  </si>
  <si>
    <t>MV006299</t>
  </si>
  <si>
    <t>MV006302</t>
  </si>
  <si>
    <t>MV006306</t>
  </si>
  <si>
    <t>MVCM0473</t>
  </si>
  <si>
    <t>MVCM0685</t>
  </si>
  <si>
    <t>MVCM0734</t>
  </si>
  <si>
    <t>MVCM1195</t>
  </si>
  <si>
    <t>MVCM1218</t>
  </si>
  <si>
    <t>MVCM1280</t>
  </si>
  <si>
    <t>MV005736</t>
  </si>
  <si>
    <t>MV006159</t>
  </si>
  <si>
    <t>MV006175</t>
  </si>
  <si>
    <t>MV004495</t>
  </si>
  <si>
    <t>MV005026</t>
  </si>
  <si>
    <t>MV005112</t>
  </si>
  <si>
    <t>MV005702</t>
  </si>
  <si>
    <t>MV005855</t>
  </si>
  <si>
    <t>MV005872</t>
  </si>
  <si>
    <t>MV006127</t>
  </si>
  <si>
    <t>MV006157</t>
  </si>
  <si>
    <t>MV006184</t>
  </si>
  <si>
    <t>MV006185</t>
  </si>
  <si>
    <t>MV006292</t>
  </si>
  <si>
    <t>MV003786</t>
  </si>
  <si>
    <t>MV005444</t>
  </si>
  <si>
    <t>MV005938</t>
  </si>
  <si>
    <t>MV005980</t>
  </si>
  <si>
    <t>MV006033</t>
  </si>
  <si>
    <t>MV006209</t>
  </si>
  <si>
    <t>MVCM0320</t>
  </si>
  <si>
    <t>MVCM0962</t>
  </si>
  <si>
    <t>MVCM1171</t>
  </si>
  <si>
    <t>MV001823</t>
  </si>
  <si>
    <t>MV001927</t>
  </si>
  <si>
    <t>MV006123</t>
  </si>
  <si>
    <t>MV003781</t>
  </si>
  <si>
    <t>MV004095</t>
  </si>
  <si>
    <t>MV006027</t>
  </si>
  <si>
    <t>MV006135</t>
  </si>
  <si>
    <t>MVCM1179</t>
  </si>
  <si>
    <t>MV004155</t>
  </si>
  <si>
    <t>So Sánh</t>
  </si>
  <si>
    <t>MOVI</t>
  </si>
  <si>
    <t>FPT</t>
  </si>
  <si>
    <t>Việt PhúSouth</t>
  </si>
  <si>
    <t>Việt PhúNorth</t>
  </si>
  <si>
    <t>23/12/2021 - 22/06/2022</t>
  </si>
  <si>
    <t>Việt PhúCentral</t>
  </si>
  <si>
    <t>26/05/2021 - 25/11/2021</t>
  </si>
  <si>
    <t>01/07/2021 - 31/12/2021</t>
  </si>
  <si>
    <t>Group 4</t>
  </si>
  <si>
    <t>MoviSouthGroup 4</t>
  </si>
  <si>
    <t>MoviNorthGroup 4</t>
  </si>
  <si>
    <t>MoviSouth</t>
  </si>
  <si>
    <t>MoviCentralGroup 4</t>
  </si>
  <si>
    <t>Group 3</t>
  </si>
  <si>
    <t>MoviNorthGroup 3</t>
  </si>
  <si>
    <t>MoviSouthGroup 3</t>
  </si>
  <si>
    <t>MoviNorth</t>
  </si>
  <si>
    <t>15/06/2021 - 14/12/2021</t>
  </si>
  <si>
    <t>MoviCentral</t>
  </si>
  <si>
    <t>Group 1</t>
  </si>
  <si>
    <t>MoviSouthGroup 1</t>
  </si>
  <si>
    <t>MoviNorthGroup 1</t>
  </si>
  <si>
    <t>MoviCentralGroup 1</t>
  </si>
  <si>
    <t>Group 5</t>
  </si>
  <si>
    <t>MoviSouthGroup 5</t>
  </si>
  <si>
    <t>Group 2</t>
  </si>
  <si>
    <t>MoviSouthGroup 2</t>
  </si>
  <si>
    <t>MoviNorthGroup 2</t>
  </si>
  <si>
    <t>Lệch</t>
  </si>
  <si>
    <t>TB, CN</t>
  </si>
  <si>
    <t>CN</t>
  </si>
  <si>
    <t>telesales</t>
  </si>
  <si>
    <t>15/09/2021 - 14/03/2022</t>
  </si>
  <si>
    <t>17/10/2021 - 16/04/2022</t>
  </si>
  <si>
    <t>31/10/2021 - 30/04/2022</t>
  </si>
  <si>
    <t>20/08/2021 - 19/02/2022</t>
  </si>
  <si>
    <t>10/08/2021 - 09/02/2022</t>
  </si>
  <si>
    <t>30/10/2021 - 29/04/2022</t>
  </si>
  <si>
    <t>21/11/2021 - 20/05/2022</t>
  </si>
  <si>
    <t>MoviSouthRisk</t>
  </si>
  <si>
    <t>10%</t>
  </si>
  <si>
    <t>admin.fpt</t>
  </si>
  <si>
    <t>Admin FPT</t>
  </si>
  <si>
    <t>Technology Lead</t>
  </si>
  <si>
    <t>20/12/2021 - 25/12/2021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</si>
</sst>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"/>
    <numFmt numFmtId="167" formatCode="0.0%"/>
    <numFmt numFmtId="168" formatCode="_(* #,##0.0_);_(* \(#,##0.0\);_(* &quot;-&quot;??_);_(@_)"/>
    <numFmt numFmtId="169" formatCode="[$-409]d\-mmm\-yyyy;@"/>
    <numFmt numFmtId="170" formatCode="_(* #,##0.0_);_(* \(#,##0.0\);_(* &quot;-&quot;_);_(@_)"/>
    <numFmt numFmtId="171" formatCode="[$-1010000]d/m/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name val="Montserrat"/>
    </font>
    <font>
      <b/>
      <sz val="10"/>
      <color rgb="FFFF0000"/>
      <name val="Montserrat"/>
    </font>
    <font>
      <sz val="10"/>
      <name val="Arial"/>
      <family val="2"/>
    </font>
    <font>
      <b/>
      <sz val="10"/>
      <color theme="0"/>
      <name val="Montserrat"/>
    </font>
    <font>
      <b/>
      <sz val="10"/>
      <color rgb="FF0000FF"/>
      <name val="Montserrat"/>
    </font>
    <font>
      <sz val="10"/>
      <color theme="1"/>
      <name val="Montserrat"/>
    </font>
    <font>
      <sz val="9"/>
      <name val="Montserrat"/>
    </font>
    <font>
      <sz val="11"/>
      <color theme="1"/>
      <name val="Montserrat"/>
    </font>
    <font>
      <b/>
      <sz val="11"/>
      <color theme="1"/>
      <name val="Montserrat"/>
    </font>
    <font>
      <i/>
      <sz val="10"/>
      <color theme="4" tint="-0.249977111117893"/>
      <name val="Montserrat"/>
    </font>
    <font>
      <i/>
      <sz val="10"/>
      <color rgb="FFFF0066"/>
      <name val="Montserrat"/>
    </font>
    <font>
      <i/>
      <sz val="10"/>
      <color rgb="FFFF0000"/>
      <name val="Montserrat"/>
    </font>
    <font>
      <b/>
      <sz val="10"/>
      <color theme="1"/>
      <name val="Montserrat"/>
    </font>
    <font>
      <sz val="10"/>
      <color rgb="FF0000FF"/>
      <name val="Montserrat"/>
    </font>
    <font>
      <sz val="10"/>
      <name val="Montserrat"/>
    </font>
    <font>
      <sz val="11"/>
      <name val="Montserrat"/>
    </font>
    <font>
      <sz val="10"/>
      <color rgb="FFFF0000"/>
      <name val="Montserra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Montserrat"/>
      <family val="2"/>
    </font>
    <font>
      <b/>
      <sz val="10"/>
      <color theme="0"/>
      <name val="Montserrat"/>
      <family val="2"/>
    </font>
    <font>
      <b/>
      <sz val="10"/>
      <color rgb="FF0000FF"/>
      <name val="Montserrat"/>
      <family val="2"/>
    </font>
    <font>
      <sz val="10"/>
      <color theme="1"/>
      <name val="Montserrat"/>
      <family val="2"/>
    </font>
    <font>
      <sz val="9"/>
      <name val="Montserrat"/>
      <family val="2"/>
    </font>
    <font>
      <b/>
      <sz val="10"/>
      <color rgb="FFFF0000"/>
      <name val="Montserrat"/>
      <family val="2"/>
    </font>
    <font>
      <i/>
      <sz val="10"/>
      <color theme="4" tint="-0.24994659260841701"/>
      <name val="Montserrat"/>
      <family val="2"/>
    </font>
    <font>
      <i/>
      <sz val="10"/>
      <color rgb="FFFF0066"/>
      <name val="Montserrat"/>
      <family val="2"/>
    </font>
    <font>
      <i/>
      <sz val="10"/>
      <color rgb="FFFF0000"/>
      <name val="Montserrat"/>
      <family val="2"/>
    </font>
    <font>
      <b/>
      <sz val="10"/>
      <color theme="1"/>
      <name val="Montserrat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Montserrat"/>
      <family val="2"/>
    </font>
    <font>
      <b/>
      <sz val="11"/>
      <color theme="1"/>
      <name val="Montserrat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1EF7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8" quotePrefix="1">
      <alignment horizontal="justify" vertical="justify" textRotation="127" wrapText="1" justifyLastLine="1"/>
      <protection hidden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quotePrefix="1">
      <alignment horizontal="justify" vertical="justify" textRotation="127" wrapText="1" justifyLastLine="1"/>
      <protection hidden="1"/>
    </xf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1">
    <xf numFmtId="0" fontId="0" fillId="0" borderId="0" xfId="0"/>
    <xf numFmtId="167" fontId="3" fillId="12" borderId="1" xfId="5" applyNumberFormat="1" applyFont="1" applyFill="1" applyBorder="1" applyAlignment="1" applyProtection="1">
      <alignment horizontal="center" vertical="center" wrapText="1"/>
    </xf>
    <xf numFmtId="167" fontId="3" fillId="16" borderId="1" xfId="5" applyNumberFormat="1" applyFont="1" applyFill="1" applyBorder="1" applyAlignment="1" applyProtection="1">
      <alignment horizontal="center" vertical="center" wrapText="1"/>
    </xf>
    <xf numFmtId="167" fontId="3" fillId="16" borderId="2" xfId="5" applyNumberFormat="1" applyFont="1" applyFill="1" applyBorder="1" applyAlignment="1" applyProtection="1">
      <alignment horizontal="center" vertical="center" wrapText="1"/>
    </xf>
    <xf numFmtId="167" fontId="3" fillId="2" borderId="2" xfId="5" applyNumberFormat="1" applyFont="1" applyFill="1" applyBorder="1" applyAlignment="1" applyProtection="1">
      <alignment horizontal="center" vertical="center" wrapText="1"/>
    </xf>
    <xf numFmtId="167" fontId="3" fillId="17" borderId="2" xfId="5" applyNumberFormat="1" applyFont="1" applyFill="1" applyBorder="1" applyAlignment="1" applyProtection="1">
      <alignment horizontal="center" vertical="center" wrapText="1"/>
    </xf>
    <xf numFmtId="165" fontId="3" fillId="0" borderId="0" xfId="3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165" fontId="9" fillId="0" borderId="0" xfId="3" applyNumberFormat="1" applyFont="1" applyFill="1" applyAlignment="1">
      <alignment vertical="center"/>
    </xf>
    <xf numFmtId="0" fontId="8" fillId="0" borderId="0" xfId="0" applyFont="1"/>
    <xf numFmtId="14" fontId="8" fillId="0" borderId="0" xfId="0" applyNumberFormat="1" applyFont="1"/>
    <xf numFmtId="0" fontId="10" fillId="0" borderId="0" xfId="0" applyFont="1"/>
    <xf numFmtId="165" fontId="3" fillId="3" borderId="2" xfId="3" applyNumberFormat="1" applyFont="1" applyFill="1" applyBorder="1" applyAlignment="1">
      <alignment horizontal="center" vertical="center" wrapText="1"/>
    </xf>
    <xf numFmtId="9" fontId="3" fillId="3" borderId="2" xfId="3" applyNumberFormat="1" applyFont="1" applyFill="1" applyBorder="1" applyAlignment="1">
      <alignment horizontal="center" vertical="center" wrapText="1"/>
    </xf>
    <xf numFmtId="165" fontId="3" fillId="4" borderId="2" xfId="3" applyNumberFormat="1" applyFont="1" applyFill="1" applyBorder="1" applyAlignment="1">
      <alignment horizontal="center" vertical="center" wrapText="1"/>
    </xf>
    <xf numFmtId="165" fontId="3" fillId="5" borderId="2" xfId="3" applyNumberFormat="1" applyFont="1" applyFill="1" applyBorder="1" applyAlignment="1">
      <alignment horizontal="center" vertical="center" wrapText="1"/>
    </xf>
    <xf numFmtId="168" fontId="3" fillId="6" borderId="2" xfId="3" applyNumberFormat="1" applyFont="1" applyFill="1" applyBorder="1" applyAlignment="1">
      <alignment horizontal="center" vertical="center" wrapText="1"/>
    </xf>
    <xf numFmtId="165" fontId="3" fillId="6" borderId="2" xfId="3" applyNumberFormat="1" applyFont="1" applyFill="1" applyBorder="1" applyAlignment="1">
      <alignment horizontal="center" vertical="center" wrapText="1"/>
    </xf>
    <xf numFmtId="168" fontId="3" fillId="7" borderId="2" xfId="3" applyNumberFormat="1" applyFont="1" applyFill="1" applyBorder="1" applyAlignment="1">
      <alignment horizontal="center" vertical="center" wrapText="1"/>
    </xf>
    <xf numFmtId="168" fontId="3" fillId="7" borderId="2" xfId="3" applyNumberFormat="1" applyFont="1" applyFill="1" applyBorder="1" applyAlignment="1" applyProtection="1">
      <alignment horizontal="center" vertical="center" wrapText="1" shrinkToFit="1"/>
    </xf>
    <xf numFmtId="165" fontId="3" fillId="9" borderId="2" xfId="3" applyNumberFormat="1" applyFont="1" applyFill="1" applyBorder="1" applyAlignment="1">
      <alignment horizontal="center" vertical="center" wrapText="1"/>
    </xf>
    <xf numFmtId="165" fontId="3" fillId="10" borderId="2" xfId="1" applyNumberFormat="1" applyFont="1" applyFill="1" applyBorder="1" applyAlignment="1">
      <alignment horizontal="center" vertical="center" wrapText="1"/>
    </xf>
    <xf numFmtId="165" fontId="3" fillId="10" borderId="2" xfId="3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65" fontId="3" fillId="11" borderId="7" xfId="3" applyNumberFormat="1" applyFont="1" applyFill="1" applyBorder="1" applyAlignment="1">
      <alignment horizontal="center" vertical="center" wrapText="1"/>
    </xf>
    <xf numFmtId="165" fontId="3" fillId="11" borderId="2" xfId="3" applyNumberFormat="1" applyFont="1" applyFill="1" applyBorder="1" applyAlignment="1">
      <alignment horizontal="center" vertical="center" wrapText="1"/>
    </xf>
    <xf numFmtId="165" fontId="3" fillId="12" borderId="2" xfId="3" applyNumberFormat="1" applyFont="1" applyFill="1" applyBorder="1" applyAlignment="1">
      <alignment horizontal="center" vertical="center" wrapText="1"/>
    </xf>
    <xf numFmtId="165" fontId="7" fillId="13" borderId="7" xfId="3" applyNumberFormat="1" applyFont="1" applyFill="1" applyBorder="1" applyAlignment="1">
      <alignment horizontal="center" vertical="center" wrapText="1"/>
    </xf>
    <xf numFmtId="165" fontId="7" fillId="13" borderId="2" xfId="3" applyNumberFormat="1" applyFont="1" applyFill="1" applyBorder="1" applyAlignment="1">
      <alignment horizontal="center" vertical="center" wrapText="1"/>
    </xf>
    <xf numFmtId="165" fontId="3" fillId="15" borderId="2" xfId="3" applyNumberFormat="1" applyFont="1" applyFill="1" applyBorder="1" applyAlignment="1">
      <alignment horizontal="center" vertical="center" wrapText="1"/>
    </xf>
    <xf numFmtId="165" fontId="3" fillId="13" borderId="7" xfId="3" applyNumberFormat="1" applyFont="1" applyFill="1" applyBorder="1" applyAlignment="1">
      <alignment horizontal="center" vertical="center" wrapText="1"/>
    </xf>
    <xf numFmtId="165" fontId="3" fillId="13" borderId="2" xfId="3" applyNumberFormat="1" applyFont="1" applyFill="1" applyBorder="1" applyAlignment="1">
      <alignment horizontal="center" vertical="center" wrapText="1"/>
    </xf>
    <xf numFmtId="165" fontId="4" fillId="16" borderId="2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 wrapText="1"/>
    </xf>
    <xf numFmtId="165" fontId="3" fillId="17" borderId="2" xfId="3" applyNumberFormat="1" applyFont="1" applyFill="1" applyBorder="1" applyAlignment="1">
      <alignment horizontal="center" vertical="center" wrapText="1"/>
    </xf>
    <xf numFmtId="165" fontId="6" fillId="18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Fill="1" applyBorder="1" applyAlignment="1">
      <alignment horizontal="center" vertical="center" wrapText="1"/>
    </xf>
    <xf numFmtId="14" fontId="3" fillId="0" borderId="2" xfId="3" applyNumberFormat="1" applyFont="1" applyFill="1" applyBorder="1" applyAlignment="1">
      <alignment horizontal="center" vertical="center" wrapText="1"/>
    </xf>
    <xf numFmtId="14" fontId="3" fillId="15" borderId="1" xfId="3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11" fillId="0" borderId="0" xfId="0" applyFont="1"/>
    <xf numFmtId="0" fontId="12" fillId="19" borderId="1" xfId="6" applyFont="1" applyFill="1" applyBorder="1" applyAlignment="1" applyProtection="1">
      <alignment horizontal="center"/>
    </xf>
    <xf numFmtId="0" fontId="12" fillId="19" borderId="2" xfId="6" applyFont="1" applyFill="1" applyBorder="1" applyAlignment="1" applyProtection="1">
      <alignment horizontal="center" vertical="center"/>
    </xf>
    <xf numFmtId="0" fontId="13" fillId="19" borderId="2" xfId="6" applyFont="1" applyFill="1" applyBorder="1" applyAlignment="1" applyProtection="1">
      <alignment horizontal="center"/>
    </xf>
    <xf numFmtId="0" fontId="12" fillId="19" borderId="2" xfId="6" applyFont="1" applyFill="1" applyBorder="1" applyAlignment="1" applyProtection="1">
      <alignment horizontal="center"/>
    </xf>
    <xf numFmtId="0" fontId="14" fillId="19" borderId="2" xfId="6" applyFont="1" applyFill="1" applyBorder="1" applyAlignment="1" applyProtection="1">
      <alignment horizontal="center"/>
    </xf>
    <xf numFmtId="0" fontId="10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/>
    </xf>
    <xf numFmtId="165" fontId="8" fillId="0" borderId="1" xfId="3" applyNumberFormat="1" applyFont="1" applyFill="1" applyBorder="1" applyAlignment="1">
      <alignment horizontal="center" vertical="center"/>
    </xf>
    <xf numFmtId="9" fontId="8" fillId="0" borderId="1" xfId="5" applyFont="1" applyFill="1" applyBorder="1" applyAlignment="1">
      <alignment horizontal="center" vertical="center"/>
    </xf>
    <xf numFmtId="165" fontId="8" fillId="0" borderId="1" xfId="3" applyNumberFormat="1" applyFont="1" applyFill="1" applyBorder="1" applyAlignment="1">
      <alignment vertical="center"/>
    </xf>
    <xf numFmtId="165" fontId="15" fillId="0" borderId="1" xfId="7" applyNumberFormat="1" applyFont="1" applyFill="1" applyBorder="1" applyAlignment="1">
      <alignment vertical="center"/>
    </xf>
    <xf numFmtId="165" fontId="8" fillId="0" borderId="1" xfId="8" applyNumberFormat="1" applyFont="1" applyFill="1" applyBorder="1" applyAlignment="1">
      <alignment horizontal="right" vertical="center"/>
    </xf>
    <xf numFmtId="165" fontId="15" fillId="0" borderId="1" xfId="3" applyNumberFormat="1" applyFont="1" applyFill="1" applyBorder="1" applyAlignment="1">
      <alignment vertical="center"/>
    </xf>
    <xf numFmtId="168" fontId="8" fillId="0" borderId="1" xfId="3" applyNumberFormat="1" applyFont="1" applyFill="1" applyBorder="1" applyAlignment="1">
      <alignment vertical="center"/>
    </xf>
    <xf numFmtId="165" fontId="8" fillId="0" borderId="1" xfId="1" applyNumberFormat="1" applyFont="1" applyFill="1" applyBorder="1" applyAlignment="1">
      <alignment vertical="center"/>
    </xf>
    <xf numFmtId="14" fontId="8" fillId="0" borderId="1" xfId="0" applyNumberFormat="1" applyFont="1" applyBorder="1" applyAlignment="1">
      <alignment horizontal="left" vertical="center"/>
    </xf>
    <xf numFmtId="0" fontId="8" fillId="0" borderId="1" xfId="0" applyFont="1" applyBorder="1"/>
    <xf numFmtId="165" fontId="8" fillId="20" borderId="1" xfId="3" applyNumberFormat="1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4" fontId="16" fillId="0" borderId="1" xfId="0" applyNumberFormat="1" applyFont="1" applyBorder="1" applyAlignment="1">
      <alignment horizontal="right" vertical="center"/>
    </xf>
    <xf numFmtId="14" fontId="16" fillId="0" borderId="6" xfId="0" applyNumberFormat="1" applyFont="1" applyBorder="1" applyAlignment="1">
      <alignment horizontal="center" vertical="center"/>
    </xf>
    <xf numFmtId="165" fontId="17" fillId="0" borderId="1" xfId="3" applyNumberFormat="1" applyFont="1" applyFill="1" applyBorder="1" applyAlignment="1">
      <alignment vertical="center"/>
    </xf>
    <xf numFmtId="165" fontId="3" fillId="0" borderId="1" xfId="7" applyNumberFormat="1" applyFont="1" applyFill="1" applyBorder="1" applyAlignment="1">
      <alignment vertical="center"/>
    </xf>
    <xf numFmtId="0" fontId="18" fillId="0" borderId="0" xfId="0" applyFont="1"/>
    <xf numFmtId="0" fontId="16" fillId="2" borderId="6" xfId="0" applyFont="1" applyFill="1" applyBorder="1" applyAlignment="1">
      <alignment horizontal="left" vertical="center"/>
    </xf>
    <xf numFmtId="0" fontId="15" fillId="21" borderId="6" xfId="0" applyFont="1" applyFill="1" applyBorder="1" applyAlignment="1">
      <alignment horizontal="left" vertical="center"/>
    </xf>
    <xf numFmtId="165" fontId="3" fillId="0" borderId="1" xfId="3" applyNumberFormat="1" applyFont="1" applyFill="1" applyBorder="1" applyAlignment="1">
      <alignment vertical="center"/>
    </xf>
    <xf numFmtId="0" fontId="8" fillId="22" borderId="3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left" vertical="center"/>
    </xf>
    <xf numFmtId="14" fontId="8" fillId="22" borderId="1" xfId="0" applyNumberFormat="1" applyFont="1" applyFill="1" applyBorder="1" applyAlignment="1">
      <alignment horizontal="right" vertical="center"/>
    </xf>
    <xf numFmtId="14" fontId="8" fillId="22" borderId="1" xfId="0" applyNumberFormat="1" applyFont="1" applyFill="1" applyBorder="1" applyAlignment="1">
      <alignment horizontal="center" vertical="center"/>
    </xf>
    <xf numFmtId="165" fontId="8" fillId="22" borderId="1" xfId="3" applyNumberFormat="1" applyFont="1" applyFill="1" applyBorder="1" applyAlignment="1">
      <alignment horizontal="center" vertical="center"/>
    </xf>
    <xf numFmtId="165" fontId="8" fillId="22" borderId="1" xfId="3" applyNumberFormat="1" applyFont="1" applyFill="1" applyBorder="1" applyAlignment="1">
      <alignment vertical="center"/>
    </xf>
    <xf numFmtId="165" fontId="15" fillId="22" borderId="1" xfId="3" applyNumberFormat="1" applyFont="1" applyFill="1" applyBorder="1" applyAlignment="1">
      <alignment vertical="center"/>
    </xf>
    <xf numFmtId="165" fontId="8" fillId="22" borderId="1" xfId="8" applyNumberFormat="1" applyFont="1" applyFill="1" applyBorder="1" applyAlignment="1">
      <alignment horizontal="right" vertical="center"/>
    </xf>
    <xf numFmtId="168" fontId="8" fillId="22" borderId="1" xfId="3" applyNumberFormat="1" applyFont="1" applyFill="1" applyBorder="1" applyAlignment="1">
      <alignment vertical="center"/>
    </xf>
    <xf numFmtId="165" fontId="8" fillId="22" borderId="1" xfId="1" applyNumberFormat="1" applyFont="1" applyFill="1" applyBorder="1" applyAlignment="1">
      <alignment vertical="center"/>
    </xf>
    <xf numFmtId="14" fontId="8" fillId="22" borderId="1" xfId="0" applyNumberFormat="1" applyFont="1" applyFill="1" applyBorder="1" applyAlignment="1">
      <alignment horizontal="left" vertical="center"/>
    </xf>
    <xf numFmtId="0" fontId="8" fillId="22" borderId="1" xfId="0" applyFont="1" applyFill="1" applyBorder="1"/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14" fontId="19" fillId="0" borderId="1" xfId="0" applyNumberFormat="1" applyFont="1" applyBorder="1" applyAlignment="1">
      <alignment horizontal="right" vertical="center"/>
    </xf>
    <xf numFmtId="14" fontId="19" fillId="0" borderId="6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right" vertical="center"/>
    </xf>
    <xf numFmtId="165" fontId="8" fillId="0" borderId="4" xfId="7" applyNumberFormat="1" applyFont="1" applyFill="1" applyBorder="1" applyAlignment="1">
      <alignment horizontal="center" vertical="center"/>
    </xf>
    <xf numFmtId="9" fontId="8" fillId="0" borderId="4" xfId="9" applyFont="1" applyFill="1" applyBorder="1" applyAlignment="1">
      <alignment horizontal="center" vertical="center"/>
    </xf>
    <xf numFmtId="165" fontId="8" fillId="0" borderId="4" xfId="7" applyNumberFormat="1" applyFont="1" applyFill="1" applyBorder="1" applyAlignment="1">
      <alignment vertical="center"/>
    </xf>
    <xf numFmtId="165" fontId="8" fillId="0" borderId="4" xfId="3" applyNumberFormat="1" applyFont="1" applyFill="1" applyBorder="1" applyAlignment="1">
      <alignment vertical="center"/>
    </xf>
    <xf numFmtId="165" fontId="15" fillId="0" borderId="4" xfId="7" applyNumberFormat="1" applyFont="1" applyFill="1" applyBorder="1" applyAlignment="1">
      <alignment vertical="center"/>
    </xf>
    <xf numFmtId="168" fontId="8" fillId="0" borderId="4" xfId="7" applyNumberFormat="1" applyFont="1" applyFill="1" applyBorder="1" applyAlignment="1">
      <alignment vertical="center"/>
    </xf>
    <xf numFmtId="165" fontId="8" fillId="0" borderId="4" xfId="1" applyNumberFormat="1" applyFont="1" applyFill="1" applyBorder="1" applyAlignment="1">
      <alignment vertical="center"/>
    </xf>
    <xf numFmtId="165" fontId="15" fillId="0" borderId="4" xfId="3" applyNumberFormat="1" applyFont="1" applyFill="1" applyBorder="1" applyAlignment="1">
      <alignment vertical="center"/>
    </xf>
    <xf numFmtId="169" fontId="8" fillId="2" borderId="9" xfId="0" applyNumberFormat="1" applyFont="1" applyFill="1" applyBorder="1" applyAlignment="1">
      <alignment horizontal="center" vertical="center"/>
    </xf>
    <xf numFmtId="165" fontId="8" fillId="0" borderId="4" xfId="3" applyNumberFormat="1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left" vertical="center"/>
    </xf>
    <xf numFmtId="0" fontId="8" fillId="0" borderId="4" xfId="0" applyFont="1" applyBorder="1"/>
    <xf numFmtId="0" fontId="6" fillId="23" borderId="10" xfId="0" applyFont="1" applyFill="1" applyBorder="1" applyAlignment="1">
      <alignment horizontal="center" vertical="center"/>
    </xf>
    <xf numFmtId="0" fontId="6" fillId="23" borderId="11" xfId="0" applyFont="1" applyFill="1" applyBorder="1" applyAlignment="1">
      <alignment horizontal="center" vertical="center"/>
    </xf>
    <xf numFmtId="0" fontId="6" fillId="23" borderId="11" xfId="0" applyFont="1" applyFill="1" applyBorder="1" applyAlignment="1">
      <alignment horizontal="left" vertical="center"/>
    </xf>
    <xf numFmtId="165" fontId="6" fillId="23" borderId="11" xfId="3" applyNumberFormat="1" applyFont="1" applyFill="1" applyBorder="1" applyAlignment="1">
      <alignment horizontal="left" vertical="center"/>
    </xf>
    <xf numFmtId="14" fontId="6" fillId="23" borderId="11" xfId="0" applyNumberFormat="1" applyFont="1" applyFill="1" applyBorder="1" applyAlignment="1">
      <alignment horizontal="right" vertical="center"/>
    </xf>
    <xf numFmtId="14" fontId="6" fillId="23" borderId="11" xfId="0" applyNumberFormat="1" applyFont="1" applyFill="1" applyBorder="1" applyAlignment="1">
      <alignment horizontal="center" vertical="center"/>
    </xf>
    <xf numFmtId="41" fontId="6" fillId="23" borderId="12" xfId="3" applyNumberFormat="1" applyFont="1" applyFill="1" applyBorder="1" applyAlignment="1">
      <alignment vertical="center" shrinkToFit="1"/>
    </xf>
    <xf numFmtId="170" fontId="6" fillId="23" borderId="12" xfId="3" applyNumberFormat="1" applyFont="1" applyFill="1" applyBorder="1" applyAlignment="1">
      <alignment vertical="center" shrinkToFit="1"/>
    </xf>
    <xf numFmtId="165" fontId="3" fillId="11" borderId="1" xfId="3" applyNumberFormat="1" applyFont="1" applyFill="1" applyBorder="1" applyAlignment="1">
      <alignment vertical="center" wrapText="1"/>
    </xf>
    <xf numFmtId="165" fontId="7" fillId="13" borderId="4" xfId="3" applyNumberFormat="1" applyFont="1" applyFill="1" applyBorder="1" applyAlignment="1" applyProtection="1">
      <alignment vertical="center" wrapText="1"/>
    </xf>
    <xf numFmtId="165" fontId="3" fillId="14" borderId="2" xfId="3" applyNumberFormat="1" applyFont="1" applyFill="1" applyBorder="1" applyAlignment="1">
      <alignment vertical="center" wrapText="1"/>
    </xf>
    <xf numFmtId="165" fontId="3" fillId="14" borderId="6" xfId="3" applyNumberFormat="1" applyFont="1" applyFill="1" applyBorder="1" applyAlignment="1">
      <alignment vertical="center" wrapText="1"/>
    </xf>
    <xf numFmtId="165" fontId="3" fillId="15" borderId="3" xfId="3" applyNumberFormat="1" applyFont="1" applyFill="1" applyBorder="1" applyAlignment="1">
      <alignment vertical="center" wrapText="1"/>
    </xf>
    <xf numFmtId="165" fontId="3" fillId="15" borderId="4" xfId="3" applyNumberFormat="1" applyFont="1" applyFill="1" applyBorder="1" applyAlignment="1">
      <alignment vertical="center" wrapText="1"/>
    </xf>
    <xf numFmtId="165" fontId="3" fillId="15" borderId="5" xfId="3" applyNumberFormat="1" applyFont="1" applyFill="1" applyBorder="1" applyAlignment="1">
      <alignment vertical="center" wrapText="1"/>
    </xf>
    <xf numFmtId="165" fontId="3" fillId="13" borderId="1" xfId="3" applyNumberFormat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165" fontId="6" fillId="8" borderId="1" xfId="3" applyNumberFormat="1" applyFont="1" applyFill="1" applyBorder="1" applyAlignment="1">
      <alignment vertical="center" wrapText="1"/>
    </xf>
    <xf numFmtId="165" fontId="3" fillId="10" borderId="3" xfId="3" applyNumberFormat="1" applyFont="1" applyFill="1" applyBorder="1" applyAlignment="1">
      <alignment vertical="center"/>
    </xf>
    <xf numFmtId="165" fontId="3" fillId="10" borderId="4" xfId="3" applyNumberFormat="1" applyFont="1" applyFill="1" applyBorder="1" applyAlignment="1">
      <alignment vertical="center"/>
    </xf>
    <xf numFmtId="165" fontId="3" fillId="10" borderId="5" xfId="3" applyNumberFormat="1" applyFont="1" applyFill="1" applyBorder="1" applyAlignment="1">
      <alignment vertical="center"/>
    </xf>
    <xf numFmtId="165" fontId="6" fillId="8" borderId="2" xfId="3" applyNumberFormat="1" applyFont="1" applyFill="1" applyBorder="1" applyAlignment="1">
      <alignment vertical="center" wrapText="1"/>
    </xf>
    <xf numFmtId="165" fontId="6" fillId="8" borderId="6" xfId="3" applyNumberFormat="1" applyFont="1" applyFill="1" applyBorder="1" applyAlignment="1">
      <alignment vertical="center" wrapText="1"/>
    </xf>
    <xf numFmtId="165" fontId="3" fillId="11" borderId="3" xfId="3" applyNumberFormat="1" applyFont="1" applyFill="1" applyBorder="1" applyAlignment="1">
      <alignment vertical="center" wrapText="1"/>
    </xf>
    <xf numFmtId="165" fontId="3" fillId="11" borderId="4" xfId="3" applyNumberFormat="1" applyFont="1" applyFill="1" applyBorder="1" applyAlignment="1">
      <alignment vertical="center" wrapText="1"/>
    </xf>
    <xf numFmtId="165" fontId="3" fillId="11" borderId="5" xfId="3" applyNumberFormat="1" applyFont="1" applyFill="1" applyBorder="1" applyAlignment="1">
      <alignment vertical="center" wrapText="1"/>
    </xf>
    <xf numFmtId="167" fontId="6" fillId="8" borderId="2" xfId="5" applyNumberFormat="1" applyFont="1" applyFill="1" applyBorder="1" applyAlignment="1" applyProtection="1">
      <alignment vertical="center" wrapText="1"/>
    </xf>
    <xf numFmtId="167" fontId="6" fillId="8" borderId="6" xfId="5" applyNumberFormat="1" applyFont="1" applyFill="1" applyBorder="1" applyAlignment="1" applyProtection="1">
      <alignment vertical="center" wrapText="1"/>
    </xf>
    <xf numFmtId="165" fontId="3" fillId="5" borderId="3" xfId="3" applyNumberFormat="1" applyFont="1" applyFill="1" applyBorder="1" applyAlignment="1">
      <alignment vertical="center"/>
    </xf>
    <xf numFmtId="165" fontId="3" fillId="5" borderId="4" xfId="3" applyNumberFormat="1" applyFont="1" applyFill="1" applyBorder="1" applyAlignment="1">
      <alignment vertical="center"/>
    </xf>
    <xf numFmtId="165" fontId="3" fillId="5" borderId="5" xfId="3" applyNumberFormat="1" applyFont="1" applyFill="1" applyBorder="1" applyAlignment="1">
      <alignment vertical="center"/>
    </xf>
    <xf numFmtId="166" fontId="3" fillId="6" borderId="1" xfId="4" applyNumberFormat="1" applyFont="1" applyFill="1" applyBorder="1" applyAlignment="1" applyProtection="1">
      <alignment vertical="center" wrapText="1"/>
      <protection locked="0"/>
    </xf>
    <xf numFmtId="166" fontId="3" fillId="7" borderId="4" xfId="4" applyNumberFormat="1" applyFont="1" applyFill="1" applyBorder="1" applyAlignment="1" applyProtection="1">
      <alignment vertical="center" wrapText="1"/>
      <protection locked="0"/>
    </xf>
    <xf numFmtId="166" fontId="3" fillId="7" borderId="5" xfId="4" applyNumberFormat="1" applyFont="1" applyFill="1" applyBorder="1" applyAlignment="1" applyProtection="1">
      <alignment vertical="center" wrapText="1"/>
      <protection locked="0"/>
    </xf>
    <xf numFmtId="165" fontId="3" fillId="3" borderId="3" xfId="3" applyNumberFormat="1" applyFont="1" applyFill="1" applyBorder="1" applyAlignment="1">
      <alignment vertical="center" wrapText="1"/>
    </xf>
    <xf numFmtId="165" fontId="3" fillId="3" borderId="4" xfId="3" applyNumberFormat="1" applyFont="1" applyFill="1" applyBorder="1" applyAlignment="1">
      <alignment vertical="center" wrapText="1"/>
    </xf>
    <xf numFmtId="165" fontId="3" fillId="3" borderId="5" xfId="3" applyNumberFormat="1" applyFont="1" applyFill="1" applyBorder="1" applyAlignment="1">
      <alignment vertical="center" wrapText="1"/>
    </xf>
    <xf numFmtId="165" fontId="3" fillId="9" borderId="3" xfId="3" applyNumberFormat="1" applyFont="1" applyFill="1" applyBorder="1" applyAlignment="1">
      <alignment vertical="center"/>
    </xf>
    <xf numFmtId="165" fontId="3" fillId="9" borderId="4" xfId="3" applyNumberFormat="1" applyFont="1" applyFill="1" applyBorder="1" applyAlignment="1">
      <alignment vertical="center"/>
    </xf>
    <xf numFmtId="165" fontId="3" fillId="9" borderId="5" xfId="3" applyNumberFormat="1" applyFont="1" applyFill="1" applyBorder="1" applyAlignment="1">
      <alignment vertical="center"/>
    </xf>
    <xf numFmtId="14" fontId="3" fillId="2" borderId="1" xfId="2" applyNumberFormat="1" applyFont="1" applyFill="1" applyBorder="1" applyAlignment="1">
      <alignment vertical="center" wrapText="1"/>
    </xf>
    <xf numFmtId="43" fontId="3" fillId="4" borderId="3" xfId="3" applyFont="1" applyFill="1" applyBorder="1" applyAlignment="1">
      <alignment vertical="center" wrapText="1"/>
    </xf>
    <xf numFmtId="43" fontId="3" fillId="4" borderId="4" xfId="3" applyFont="1" applyFill="1" applyBorder="1" applyAlignment="1">
      <alignment vertical="center" wrapText="1"/>
    </xf>
    <xf numFmtId="43" fontId="3" fillId="4" borderId="5" xfId="3" applyFont="1" applyFill="1" applyBorder="1" applyAlignment="1">
      <alignment vertical="center" wrapText="1"/>
    </xf>
    <xf numFmtId="165" fontId="3" fillId="2" borderId="1" xfId="3" applyNumberFormat="1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165" fontId="3" fillId="0" borderId="1" xfId="3" applyNumberFormat="1" applyFont="1" applyFill="1" applyBorder="1" applyAlignment="1">
      <alignment vertical="center" wrapText="1"/>
    </xf>
    <xf numFmtId="0" fontId="4" fillId="2" borderId="2" xfId="2" applyFont="1" applyFill="1" applyBorder="1" applyAlignment="1">
      <alignment vertical="center" wrapText="1"/>
    </xf>
    <xf numFmtId="0" fontId="4" fillId="2" borderId="6" xfId="2" applyFont="1" applyFill="1" applyBorder="1" applyAlignment="1">
      <alignment vertical="center" wrapText="1"/>
    </xf>
    <xf numFmtId="166" fontId="3" fillId="6" borderId="4" xfId="4" applyNumberFormat="1" applyFont="1" applyFill="1" applyBorder="1" applyAlignment="1" applyProtection="1">
      <alignment vertical="center" wrapText="1"/>
      <protection locked="0"/>
    </xf>
    <xf numFmtId="165" fontId="6" fillId="8" borderId="13" xfId="3" applyNumberFormat="1" applyFont="1" applyFill="1" applyBorder="1" applyAlignment="1">
      <alignment vertical="center" wrapText="1"/>
    </xf>
    <xf numFmtId="165" fontId="6" fillId="8" borderId="14" xfId="3" applyNumberFormat="1" applyFont="1" applyFill="1" applyBorder="1" applyAlignment="1">
      <alignment vertical="center" wrapText="1"/>
    </xf>
    <xf numFmtId="165" fontId="6" fillId="8" borderId="3" xfId="3" applyNumberFormat="1" applyFont="1" applyFill="1" applyBorder="1" applyAlignment="1">
      <alignment vertical="center" wrapText="1"/>
    </xf>
    <xf numFmtId="167" fontId="22" fillId="28" borderId="1" xfId="5" applyNumberFormat="1" applyFont="1" applyFill="1" applyBorder="1" applyAlignment="1" applyProtection="1">
      <alignment horizontal="center" vertical="center" wrapText="1"/>
    </xf>
    <xf numFmtId="167" fontId="22" fillId="16" borderId="1" xfId="5" applyNumberFormat="1" applyFont="1" applyFill="1" applyBorder="1" applyAlignment="1" applyProtection="1">
      <alignment horizontal="center" vertical="center" wrapText="1"/>
    </xf>
    <xf numFmtId="167" fontId="22" fillId="16" borderId="2" xfId="5" applyNumberFormat="1" applyFont="1" applyFill="1" applyBorder="1" applyAlignment="1" applyProtection="1">
      <alignment horizontal="center" vertical="center" wrapText="1"/>
    </xf>
    <xf numFmtId="167" fontId="22" fillId="2" borderId="2" xfId="5" applyNumberFormat="1" applyFont="1" applyFill="1" applyBorder="1" applyAlignment="1" applyProtection="1">
      <alignment horizontal="center" vertical="center" wrapText="1"/>
    </xf>
    <xf numFmtId="167" fontId="22" fillId="17" borderId="2" xfId="5" applyNumberFormat="1" applyFont="1" applyFill="1" applyBorder="1" applyAlignment="1" applyProtection="1">
      <alignment horizontal="center" vertical="center" wrapText="1"/>
    </xf>
    <xf numFmtId="165" fontId="22" fillId="0" borderId="0" xfId="3" applyNumberFormat="1" applyFont="1" applyFill="1" applyAlignment="1">
      <alignment horizontal="center" vertical="center" wrapText="1"/>
    </xf>
    <xf numFmtId="0" fontId="25" fillId="0" borderId="0" xfId="0" applyFont="1" applyAlignment="1">
      <alignment horizontal="center"/>
    </xf>
    <xf numFmtId="165" fontId="26" fillId="0" borderId="0" xfId="3" applyNumberFormat="1" applyFont="1" applyFill="1" applyAlignment="1">
      <alignment vertical="center"/>
    </xf>
    <xf numFmtId="0" fontId="25" fillId="0" borderId="0" xfId="0" applyFont="1"/>
    <xf numFmtId="14" fontId="25" fillId="0" borderId="0" xfId="0" applyNumberFormat="1" applyFont="1"/>
    <xf numFmtId="165" fontId="22" fillId="3" borderId="2" xfId="3" applyNumberFormat="1" applyFont="1" applyFill="1" applyBorder="1" applyAlignment="1">
      <alignment horizontal="center" vertical="center" wrapText="1"/>
    </xf>
    <xf numFmtId="9" fontId="22" fillId="3" borderId="2" xfId="3" applyNumberFormat="1" applyFont="1" applyFill="1" applyBorder="1" applyAlignment="1">
      <alignment horizontal="center" vertical="center" wrapText="1"/>
    </xf>
    <xf numFmtId="165" fontId="22" fillId="4" borderId="2" xfId="3" applyNumberFormat="1" applyFont="1" applyFill="1" applyBorder="1" applyAlignment="1">
      <alignment horizontal="center" vertical="center" wrapText="1"/>
    </xf>
    <xf numFmtId="165" fontId="22" fillId="5" borderId="2" xfId="3" applyNumberFormat="1" applyFont="1" applyFill="1" applyBorder="1" applyAlignment="1">
      <alignment horizontal="center" vertical="center" wrapText="1"/>
    </xf>
    <xf numFmtId="168" fontId="22" fillId="24" borderId="2" xfId="3" applyNumberFormat="1" applyFont="1" applyFill="1" applyBorder="1" applyAlignment="1">
      <alignment horizontal="center" vertical="center" wrapText="1"/>
    </xf>
    <xf numFmtId="165" fontId="22" fillId="24" borderId="2" xfId="3" applyNumberFormat="1" applyFont="1" applyFill="1" applyBorder="1" applyAlignment="1">
      <alignment horizontal="center" vertical="center" wrapText="1"/>
    </xf>
    <xf numFmtId="168" fontId="22" fillId="25" borderId="2" xfId="3" applyNumberFormat="1" applyFont="1" applyFill="1" applyBorder="1" applyAlignment="1">
      <alignment horizontal="center" vertical="center" wrapText="1"/>
    </xf>
    <xf numFmtId="168" fontId="22" fillId="25" borderId="2" xfId="3" applyNumberFormat="1" applyFont="1" applyFill="1" applyBorder="1" applyAlignment="1" applyProtection="1">
      <alignment horizontal="center" vertical="center" wrapText="1" shrinkToFit="1"/>
    </xf>
    <xf numFmtId="165" fontId="22" fillId="26" borderId="2" xfId="3" applyNumberFormat="1" applyFont="1" applyFill="1" applyBorder="1" applyAlignment="1">
      <alignment horizontal="center" vertical="center" wrapText="1"/>
    </xf>
    <xf numFmtId="165" fontId="22" fillId="27" borderId="2" xfId="1" applyNumberFormat="1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center" vertical="center" wrapText="1"/>
    </xf>
    <xf numFmtId="165" fontId="22" fillId="11" borderId="7" xfId="3" applyNumberFormat="1" applyFont="1" applyFill="1" applyBorder="1" applyAlignment="1">
      <alignment horizontal="center" vertical="center" wrapText="1"/>
    </xf>
    <xf numFmtId="165" fontId="22" fillId="11" borderId="2" xfId="3" applyNumberFormat="1" applyFont="1" applyFill="1" applyBorder="1" applyAlignment="1">
      <alignment horizontal="center" vertical="center" wrapText="1"/>
    </xf>
    <xf numFmtId="165" fontId="22" fillId="28" borderId="2" xfId="3" applyNumberFormat="1" applyFont="1" applyFill="1" applyBorder="1" applyAlignment="1">
      <alignment horizontal="center" vertical="center" wrapText="1"/>
    </xf>
    <xf numFmtId="165" fontId="24" fillId="13" borderId="7" xfId="3" applyNumberFormat="1" applyFont="1" applyFill="1" applyBorder="1" applyAlignment="1">
      <alignment horizontal="center" vertical="center" wrapText="1"/>
    </xf>
    <xf numFmtId="165" fontId="24" fillId="13" borderId="2" xfId="3" applyNumberFormat="1" applyFont="1" applyFill="1" applyBorder="1" applyAlignment="1">
      <alignment horizontal="center" vertical="center" wrapText="1"/>
    </xf>
    <xf numFmtId="165" fontId="22" fillId="29" borderId="2" xfId="3" applyNumberFormat="1" applyFont="1" applyFill="1" applyBorder="1" applyAlignment="1">
      <alignment horizontal="center" vertical="center" wrapText="1"/>
    </xf>
    <xf numFmtId="165" fontId="22" fillId="13" borderId="7" xfId="3" applyNumberFormat="1" applyFont="1" applyFill="1" applyBorder="1" applyAlignment="1">
      <alignment horizontal="center" vertical="center" wrapText="1"/>
    </xf>
    <xf numFmtId="165" fontId="22" fillId="13" borderId="2" xfId="3" applyNumberFormat="1" applyFont="1" applyFill="1" applyBorder="1" applyAlignment="1">
      <alignment horizontal="center" vertical="center" wrapText="1"/>
    </xf>
    <xf numFmtId="165" fontId="27" fillId="16" borderId="2" xfId="3" applyNumberFormat="1" applyFont="1" applyFill="1" applyBorder="1" applyAlignment="1">
      <alignment horizontal="center" vertical="center" wrapText="1"/>
    </xf>
    <xf numFmtId="165" fontId="27" fillId="2" borderId="2" xfId="3" applyNumberFormat="1" applyFont="1" applyFill="1" applyBorder="1" applyAlignment="1">
      <alignment horizontal="center" vertical="center" wrapText="1"/>
    </xf>
    <xf numFmtId="165" fontId="22" fillId="17" borderId="2" xfId="3" applyNumberFormat="1" applyFont="1" applyFill="1" applyBorder="1" applyAlignment="1">
      <alignment horizontal="center" vertical="center" wrapText="1"/>
    </xf>
    <xf numFmtId="165" fontId="23" fillId="18" borderId="2" xfId="3" applyNumberFormat="1" applyFont="1" applyFill="1" applyBorder="1" applyAlignment="1">
      <alignment horizontal="center" vertical="center" wrapText="1"/>
    </xf>
    <xf numFmtId="165" fontId="22" fillId="0" borderId="2" xfId="3" applyNumberFormat="1" applyFont="1" applyFill="1" applyBorder="1" applyAlignment="1">
      <alignment horizontal="center" vertical="center" wrapText="1"/>
    </xf>
    <xf numFmtId="14" fontId="22" fillId="0" borderId="2" xfId="3" applyNumberFormat="1" applyFont="1" applyFill="1" applyBorder="1" applyAlignment="1">
      <alignment horizontal="center" vertical="center" wrapText="1"/>
    </xf>
    <xf numFmtId="14" fontId="22" fillId="29" borderId="1" xfId="3" applyNumberFormat="1" applyFont="1" applyFill="1" applyBorder="1" applyAlignment="1">
      <alignment horizontal="center" vertical="center" wrapText="1"/>
    </xf>
    <xf numFmtId="0" fontId="22" fillId="2" borderId="2" xfId="2" applyFont="1" applyFill="1" applyBorder="1" applyAlignment="1">
      <alignment horizontal="center" vertical="center" wrapText="1"/>
    </xf>
    <xf numFmtId="0" fontId="28" fillId="19" borderId="1" xfId="6" applyFont="1" applyFill="1" applyBorder="1" applyAlignment="1" applyProtection="1">
      <alignment horizontal="center"/>
    </xf>
    <xf numFmtId="0" fontId="28" fillId="19" borderId="2" xfId="6" applyFont="1" applyFill="1" applyBorder="1" applyAlignment="1" applyProtection="1">
      <alignment horizontal="center" vertical="center"/>
    </xf>
    <xf numFmtId="0" fontId="29" fillId="19" borderId="2" xfId="6" applyFont="1" applyFill="1" applyBorder="1" applyAlignment="1" applyProtection="1">
      <alignment horizontal="center"/>
    </xf>
    <xf numFmtId="0" fontId="28" fillId="19" borderId="2" xfId="6" applyFont="1" applyFill="1" applyBorder="1" applyAlignment="1" applyProtection="1">
      <alignment horizontal="center"/>
    </xf>
    <xf numFmtId="0" fontId="30" fillId="19" borderId="2" xfId="6" applyFont="1" applyFill="1" applyBorder="1" applyAlignment="1" applyProtection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71" fontId="25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65" fontId="25" fillId="0" borderId="1" xfId="3" applyNumberFormat="1" applyFont="1" applyFill="1" applyBorder="1" applyAlignment="1">
      <alignment horizontal="center" vertical="center"/>
    </xf>
    <xf numFmtId="9" fontId="25" fillId="0" borderId="1" xfId="5" applyFont="1" applyFill="1" applyBorder="1" applyAlignment="1">
      <alignment horizontal="center" vertical="center"/>
    </xf>
    <xf numFmtId="165" fontId="25" fillId="0" borderId="1" xfId="3" applyNumberFormat="1" applyFont="1" applyFill="1" applyBorder="1" applyAlignment="1">
      <alignment vertical="center"/>
    </xf>
    <xf numFmtId="165" fontId="31" fillId="0" borderId="1" xfId="7" applyNumberFormat="1" applyFont="1" applyFill="1" applyBorder="1" applyAlignment="1">
      <alignment vertical="center"/>
    </xf>
    <xf numFmtId="165" fontId="25" fillId="0" borderId="1" xfId="8" applyNumberFormat="1" applyFont="1" applyFill="1" applyBorder="1" applyAlignment="1">
      <alignment horizontal="right" vertical="center"/>
    </xf>
    <xf numFmtId="165" fontId="31" fillId="0" borderId="1" xfId="3" applyNumberFormat="1" applyFont="1" applyFill="1" applyBorder="1" applyAlignment="1">
      <alignment vertical="center"/>
    </xf>
    <xf numFmtId="168" fontId="25" fillId="0" borderId="1" xfId="3" applyNumberFormat="1" applyFont="1" applyFill="1" applyBorder="1" applyAlignment="1">
      <alignment vertical="center"/>
    </xf>
    <xf numFmtId="165" fontId="25" fillId="0" borderId="1" xfId="1" applyNumberFormat="1" applyFont="1" applyFill="1" applyBorder="1" applyAlignment="1">
      <alignment vertical="center"/>
    </xf>
    <xf numFmtId="14" fontId="25" fillId="0" borderId="1" xfId="0" applyNumberFormat="1" applyFont="1" applyBorder="1" applyAlignment="1">
      <alignment horizontal="left" vertical="center"/>
    </xf>
    <xf numFmtId="0" fontId="6" fillId="30" borderId="1" xfId="2" applyFont="1" applyFill="1" applyBorder="1" applyAlignment="1">
      <alignment horizontal="center" vertical="center" wrapText="1"/>
    </xf>
    <xf numFmtId="0" fontId="3" fillId="31" borderId="1" xfId="2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14" fontId="3" fillId="2" borderId="3" xfId="2" applyNumberFormat="1" applyFont="1" applyFill="1" applyBorder="1" applyAlignment="1">
      <alignment vertical="center" wrapText="1"/>
    </xf>
    <xf numFmtId="165" fontId="3" fillId="3" borderId="7" xfId="3" applyNumberFormat="1" applyFont="1" applyFill="1" applyBorder="1" applyAlignment="1">
      <alignment vertical="center" wrapText="1"/>
    </xf>
    <xf numFmtId="165" fontId="3" fillId="3" borderId="14" xfId="3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vertical="center" wrapText="1"/>
    </xf>
    <xf numFmtId="0" fontId="6" fillId="30" borderId="2" xfId="2" applyFont="1" applyFill="1" applyBorder="1" applyAlignment="1">
      <alignment horizontal="center" vertical="center" wrapText="1"/>
    </xf>
    <xf numFmtId="0" fontId="3" fillId="31" borderId="2" xfId="2" applyFont="1" applyFill="1" applyBorder="1" applyAlignment="1">
      <alignment horizontal="center" vertical="center" wrapText="1"/>
    </xf>
    <xf numFmtId="0" fontId="3" fillId="8" borderId="2" xfId="2" applyFont="1" applyFill="1" applyBorder="1" applyAlignment="1">
      <alignment horizontal="center" vertical="center" wrapText="1"/>
    </xf>
    <xf numFmtId="165" fontId="3" fillId="14" borderId="14" xfId="3" applyNumberFormat="1" applyFont="1" applyFill="1" applyBorder="1" applyAlignment="1">
      <alignment vertical="center" wrapText="1"/>
    </xf>
    <xf numFmtId="14" fontId="3" fillId="15" borderId="2" xfId="3" applyNumberFormat="1" applyFont="1" applyFill="1" applyBorder="1" applyAlignment="1">
      <alignment horizontal="center" vertical="center" wrapText="1"/>
    </xf>
    <xf numFmtId="165" fontId="6" fillId="8" borderId="15" xfId="3" applyNumberFormat="1" applyFont="1" applyFill="1" applyBorder="1" applyAlignment="1">
      <alignment vertical="center" wrapText="1"/>
    </xf>
    <xf numFmtId="167" fontId="3" fillId="12" borderId="2" xfId="5" applyNumberFormat="1" applyFont="1" applyFill="1" applyBorder="1" applyAlignment="1" applyProtection="1">
      <alignment horizontal="center" vertical="center" wrapText="1"/>
    </xf>
    <xf numFmtId="165" fontId="3" fillId="12" borderId="14" xfId="3" applyNumberFormat="1" applyFont="1" applyFill="1" applyBorder="1" applyAlignment="1">
      <alignment horizontal="center" vertical="center" wrapText="1"/>
    </xf>
    <xf numFmtId="165" fontId="3" fillId="11" borderId="7" xfId="3" applyNumberFormat="1" applyFont="1" applyFill="1" applyBorder="1" applyAlignment="1">
      <alignment vertical="center" wrapText="1"/>
    </xf>
    <xf numFmtId="165" fontId="7" fillId="13" borderId="16" xfId="3" applyNumberFormat="1" applyFont="1" applyFill="1" applyBorder="1" applyAlignment="1" applyProtection="1">
      <alignment vertical="center" wrapText="1"/>
    </xf>
    <xf numFmtId="165" fontId="7" fillId="13" borderId="14" xfId="3" applyNumberFormat="1" applyFont="1" applyFill="1" applyBorder="1" applyAlignment="1">
      <alignment horizontal="center" vertical="center" wrapText="1"/>
    </xf>
    <xf numFmtId="165" fontId="3" fillId="14" borderId="13" xfId="3" applyNumberFormat="1" applyFont="1" applyFill="1" applyBorder="1" applyAlignment="1">
      <alignment vertical="center" wrapText="1"/>
    </xf>
    <xf numFmtId="165" fontId="3" fillId="13" borderId="7" xfId="3" applyNumberFormat="1" applyFont="1" applyFill="1" applyBorder="1" applyAlignment="1">
      <alignment vertical="center" wrapText="1"/>
    </xf>
    <xf numFmtId="167" fontId="3" fillId="17" borderId="0" xfId="5" applyNumberFormat="1" applyFont="1" applyFill="1" applyBorder="1" applyAlignment="1" applyProtection="1">
      <alignment horizontal="center" vertical="center" wrapText="1"/>
    </xf>
    <xf numFmtId="171" fontId="3" fillId="2" borderId="1" xfId="2" applyNumberFormat="1" applyFont="1" applyFill="1" applyBorder="1" applyAlignment="1">
      <alignment vertical="center" wrapText="1"/>
    </xf>
    <xf numFmtId="171" fontId="6" fillId="30" borderId="1" xfId="2" applyNumberFormat="1" applyFont="1" applyFill="1" applyBorder="1" applyAlignment="1">
      <alignment horizontal="center" vertical="center" wrapText="1"/>
    </xf>
    <xf numFmtId="171" fontId="3" fillId="31" borderId="1" xfId="2" applyNumberFormat="1" applyFont="1" applyFill="1" applyBorder="1" applyAlignment="1">
      <alignment horizontal="center" vertical="center" wrapText="1"/>
    </xf>
    <xf numFmtId="171" fontId="6" fillId="30" borderId="2" xfId="2" applyNumberFormat="1" applyFont="1" applyFill="1" applyBorder="1" applyAlignment="1">
      <alignment horizontal="center" vertical="center" wrapText="1"/>
    </xf>
    <xf numFmtId="171" fontId="3" fillId="31" borderId="2" xfId="2" applyNumberFormat="1" applyFont="1" applyFill="1" applyBorder="1" applyAlignment="1">
      <alignment horizontal="center" vertical="center" wrapText="1"/>
    </xf>
    <xf numFmtId="171" fontId="13" fillId="19" borderId="2" xfId="6" applyNumberFormat="1" applyFont="1" applyFill="1" applyBorder="1" applyAlignment="1" applyProtection="1">
      <alignment horizontal="center"/>
    </xf>
    <xf numFmtId="171" fontId="0" fillId="0" borderId="0" xfId="0" applyNumberFormat="1"/>
    <xf numFmtId="0" fontId="3" fillId="4" borderId="4" xfId="3" applyNumberFormat="1" applyFont="1" applyFill="1" applyBorder="1" applyAlignment="1">
      <alignment vertical="center" wrapText="1"/>
    </xf>
    <xf numFmtId="0" fontId="3" fillId="4" borderId="2" xfId="3" applyNumberFormat="1" applyFont="1" applyFill="1" applyBorder="1" applyAlignment="1">
      <alignment horizontal="center" vertical="center" wrapText="1"/>
    </xf>
    <xf numFmtId="0" fontId="3" fillId="31" borderId="1" xfId="2" applyNumberFormat="1" applyFont="1" applyFill="1" applyBorder="1" applyAlignment="1">
      <alignment horizontal="center" vertical="center" wrapText="1"/>
    </xf>
    <xf numFmtId="0" fontId="13" fillId="19" borderId="2" xfId="6" applyNumberFormat="1" applyFont="1" applyFill="1" applyBorder="1" applyAlignment="1" applyProtection="1">
      <alignment horizontal="center"/>
    </xf>
    <xf numFmtId="0" fontId="0" fillId="0" borderId="0" xfId="0" applyNumberFormat="1"/>
    <xf numFmtId="0" fontId="3" fillId="5" borderId="4" xfId="3" applyNumberFormat="1" applyFont="1" applyFill="1" applyBorder="1" applyAlignment="1">
      <alignment vertical="center"/>
    </xf>
    <xf numFmtId="0" fontId="3" fillId="5" borderId="2" xfId="3" applyNumberFormat="1" applyFont="1" applyFill="1" applyBorder="1" applyAlignment="1">
      <alignment horizontal="center" vertical="center" wrapText="1"/>
    </xf>
    <xf numFmtId="0" fontId="34" fillId="0" borderId="0" xfId="0" applyFont="1"/>
    <xf numFmtId="0" fontId="35" fillId="0" borderId="0" xfId="0" applyFont="1"/>
    <xf numFmtId="0" fontId="3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Alignment="1">
      <alignment horizontal="center" vertical="center"/>
    </xf>
    <xf numFmtId="165" fontId="3" fillId="12" borderId="1" xfId="1" applyNumberFormat="1" applyFont="1" applyFill="1" applyBorder="1" applyAlignment="1" applyProtection="1">
      <alignment horizontal="center" vertical="center" wrapText="1"/>
    </xf>
    <xf numFmtId="165" fontId="3" fillId="12" borderId="2" xfId="1" applyNumberFormat="1" applyFont="1" applyFill="1" applyBorder="1" applyAlignment="1">
      <alignment horizontal="center" vertical="center" wrapText="1"/>
    </xf>
    <xf numFmtId="165" fontId="3" fillId="31" borderId="1" xfId="1" applyNumberFormat="1" applyFont="1" applyFill="1" applyBorder="1" applyAlignment="1">
      <alignment horizontal="center" vertical="center" wrapText="1"/>
    </xf>
    <xf numFmtId="165" fontId="13" fillId="19" borderId="2" xfId="1" applyNumberFormat="1" applyFont="1" applyFill="1" applyBorder="1" applyAlignment="1" applyProtection="1">
      <alignment horizontal="center"/>
    </xf>
    <xf numFmtId="0" fontId="4" fillId="2" borderId="2" xfId="2" applyNumberFormat="1" applyFont="1" applyFill="1" applyBorder="1" applyAlignment="1">
      <alignment vertical="center" wrapText="1"/>
    </xf>
    <xf numFmtId="0" fontId="4" fillId="2" borderId="6" xfId="2" applyNumberFormat="1" applyFont="1" applyFill="1" applyBorder="1" applyAlignment="1">
      <alignment vertical="center" wrapText="1"/>
    </xf>
    <xf numFmtId="0" fontId="4" fillId="2" borderId="14" xfId="2" applyNumberFormat="1" applyFont="1" applyFill="1" applyBorder="1" applyAlignment="1">
      <alignment vertical="center" wrapText="1"/>
    </xf>
    <xf numFmtId="0" fontId="12" fillId="19" borderId="2" xfId="6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15" fillId="21" borderId="6" xfId="0" applyNumberFormat="1" applyFont="1" applyFill="1" applyBorder="1" applyAlignment="1">
      <alignment horizontal="left" vertical="center"/>
    </xf>
    <xf numFmtId="49" fontId="0" fillId="0" borderId="0" xfId="0" applyNumberFormat="1"/>
    <xf numFmtId="164" fontId="0" fillId="32" borderId="0" xfId="11" applyFont="1" applyFill="1"/>
    <xf numFmtId="164" fontId="0" fillId="0" borderId="0" xfId="11" applyFont="1"/>
    <xf numFmtId="0" fontId="12" fillId="19" borderId="2" xfId="10" applyNumberFormat="1" applyFont="1" applyFill="1" applyBorder="1" applyAlignment="1" applyProtection="1">
      <alignment horizontal="center"/>
    </xf>
    <xf numFmtId="9" fontId="0" fillId="0" borderId="0" xfId="10" applyNumberFormat="1" applyFont="1"/>
    <xf numFmtId="9" fontId="0" fillId="0" borderId="0" xfId="10" applyNumberFormat="1" applyFont="1" applyAlignment="1">
      <alignment horizontal="center" vertical="center"/>
    </xf>
    <xf numFmtId="9" fontId="3" fillId="3" borderId="4" xfId="10" applyNumberFormat="1" applyFont="1" applyFill="1" applyBorder="1" applyAlignment="1">
      <alignment vertical="center" wrapText="1"/>
    </xf>
    <xf numFmtId="9" fontId="3" fillId="3" borderId="2" xfId="10" applyNumberFormat="1" applyFont="1" applyFill="1" applyBorder="1" applyAlignment="1">
      <alignment horizontal="center" vertical="center" wrapText="1"/>
    </xf>
    <xf numFmtId="9" fontId="6" fillId="30" borderId="1" xfId="10" applyNumberFormat="1" applyFont="1" applyFill="1" applyBorder="1" applyAlignment="1">
      <alignment horizontal="center" vertical="center" wrapText="1"/>
    </xf>
    <xf numFmtId="9" fontId="0" fillId="0" borderId="0" xfId="0" applyNumberFormat="1"/>
    <xf numFmtId="167" fontId="3" fillId="20" borderId="1" xfId="5" applyNumberFormat="1" applyFont="1" applyFill="1" applyBorder="1" applyAlignment="1" applyProtection="1">
      <alignment horizontal="center" vertical="center" wrapText="1"/>
    </xf>
    <xf numFmtId="167" fontId="15" fillId="20" borderId="2" xfId="5" applyNumberFormat="1" applyFont="1" applyFill="1" applyBorder="1" applyAlignment="1" applyProtection="1">
      <alignment vertical="center" wrapText="1"/>
    </xf>
    <xf numFmtId="165" fontId="3" fillId="20" borderId="1" xfId="3" applyNumberFormat="1" applyFont="1" applyFill="1" applyBorder="1" applyAlignment="1">
      <alignment vertical="center" wrapText="1"/>
    </xf>
    <xf numFmtId="167" fontId="3" fillId="20" borderId="2" xfId="5" applyNumberFormat="1" applyFont="1" applyFill="1" applyBorder="1" applyAlignment="1" applyProtection="1">
      <alignment horizontal="center" vertical="center" wrapText="1"/>
    </xf>
    <xf numFmtId="0" fontId="0" fillId="33" borderId="0" xfId="0" applyFill="1"/>
    <xf numFmtId="10" fontId="0" fillId="0" borderId="0" xfId="0" applyNumberFormat="1"/>
    <xf numFmtId="0" fontId="0" fillId="0" borderId="0" xfId="0"/>
    <xf numFmtId="165" fontId="31" fillId="0" borderId="1" xfId="7" applyNumberFormat="1" applyFont="1" applyFill="1" applyBorder="1" applyAlignment="1">
      <alignment vertical="center"/>
    </xf>
    <xf numFmtId="165" fontId="31" fillId="0" borderId="1" xfId="3" applyNumberFormat="1" applyFont="1" applyFill="1" applyBorder="1" applyAlignment="1">
      <alignment vertical="center"/>
    </xf>
    <xf numFmtId="3" fontId="38" fillId="0" borderId="1" xfId="0" applyNumberFormat="1" applyFont="1" applyFill="1" applyBorder="1"/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171" fontId="31" fillId="0" borderId="1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65" fontId="31" fillId="0" borderId="1" xfId="3" applyNumberFormat="1" applyFont="1" applyFill="1" applyBorder="1" applyAlignment="1">
      <alignment horizontal="center" vertical="center"/>
    </xf>
    <xf numFmtId="9" fontId="31" fillId="0" borderId="1" xfId="5" applyFont="1" applyFill="1" applyBorder="1" applyAlignment="1">
      <alignment horizontal="center" vertical="center"/>
    </xf>
    <xf numFmtId="165" fontId="31" fillId="0" borderId="1" xfId="8" applyNumberFormat="1" applyFont="1" applyFill="1" applyBorder="1" applyAlignment="1">
      <alignment horizontal="right" vertical="center"/>
    </xf>
    <xf numFmtId="168" fontId="31" fillId="0" borderId="1" xfId="3" applyNumberFormat="1" applyFont="1" applyFill="1" applyBorder="1" applyAlignment="1">
      <alignment vertical="center"/>
    </xf>
    <xf numFmtId="165" fontId="31" fillId="0" borderId="1" xfId="3" applyNumberFormat="1" applyFont="1" applyFill="1" applyBorder="1" applyAlignment="1">
      <alignment vertical="center"/>
    </xf>
    <xf numFmtId="164" fontId="0" fillId="33" borderId="0" xfId="11" applyFont="1" applyFill="1"/>
    <xf numFmtId="0" fontId="0" fillId="0" borderId="0" xfId="0" applyFill="1" applyAlignment="1">
      <alignment horizontal="center" vertical="center"/>
    </xf>
    <xf numFmtId="0" fontId="34" fillId="0" borderId="0" xfId="0" applyFont="1"/>
    <xf numFmtId="0" fontId="34" fillId="0" borderId="0" xfId="0" applyFont="1"/>
    <xf numFmtId="0" fontId="0" fillId="0" borderId="0" xfId="0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4" fontId="25" fillId="0" borderId="1" xfId="0" applyNumberFormat="1" applyFont="1" applyBorder="1" applyAlignment="1">
      <alignment horizontal="center" vertical="center"/>
    </xf>
    <xf numFmtId="165" fontId="25" fillId="0" borderId="1" xfId="3" applyNumberFormat="1" applyFont="1" applyFill="1" applyBorder="1" applyAlignment="1">
      <alignment horizontal="center" vertical="center"/>
    </xf>
    <xf numFmtId="9" fontId="25" fillId="0" borderId="1" xfId="5" applyFont="1" applyFill="1" applyBorder="1" applyAlignment="1">
      <alignment horizontal="center" vertical="center"/>
    </xf>
    <xf numFmtId="165" fontId="25" fillId="0" borderId="1" xfId="3" applyNumberFormat="1" applyFont="1" applyFill="1" applyBorder="1" applyAlignment="1">
      <alignment vertical="center"/>
    </xf>
    <xf numFmtId="165" fontId="31" fillId="0" borderId="1" xfId="7" applyNumberFormat="1" applyFont="1" applyFill="1" applyBorder="1" applyAlignment="1">
      <alignment vertical="center"/>
    </xf>
    <xf numFmtId="165" fontId="25" fillId="0" borderId="1" xfId="8" applyNumberFormat="1" applyFont="1" applyFill="1" applyBorder="1" applyAlignment="1">
      <alignment horizontal="right" vertical="center"/>
    </xf>
    <xf numFmtId="165" fontId="31" fillId="0" borderId="1" xfId="3" applyNumberFormat="1" applyFont="1" applyFill="1" applyBorder="1" applyAlignment="1">
      <alignment vertical="center"/>
    </xf>
    <xf numFmtId="168" fontId="25" fillId="0" borderId="1" xfId="3" applyNumberFormat="1" applyFont="1" applyFill="1" applyBorder="1" applyAlignment="1">
      <alignment vertical="center"/>
    </xf>
    <xf numFmtId="14" fontId="25" fillId="0" borderId="1" xfId="0" applyNumberFormat="1" applyFont="1" applyBorder="1" applyAlignment="1">
      <alignment horizontal="left" vertical="center"/>
    </xf>
    <xf numFmtId="171" fontId="25" fillId="0" borderId="1" xfId="0" applyNumberFormat="1" applyFont="1" applyBorder="1" applyAlignment="1">
      <alignment horizontal="center" vertical="center"/>
    </xf>
    <xf numFmtId="3" fontId="38" fillId="0" borderId="1" xfId="0" applyNumberFormat="1" applyFont="1" applyFill="1" applyBorder="1"/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171" fontId="31" fillId="0" borderId="1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65" fontId="31" fillId="0" borderId="1" xfId="3" applyNumberFormat="1" applyFont="1" applyFill="1" applyBorder="1" applyAlignment="1">
      <alignment horizontal="center" vertical="center"/>
    </xf>
    <xf numFmtId="9" fontId="31" fillId="0" borderId="1" xfId="5" applyFont="1" applyFill="1" applyBorder="1" applyAlignment="1">
      <alignment horizontal="center" vertical="center"/>
    </xf>
    <xf numFmtId="165" fontId="31" fillId="0" borderId="1" xfId="8" applyNumberFormat="1" applyFont="1" applyFill="1" applyBorder="1" applyAlignment="1">
      <alignment horizontal="right" vertical="center"/>
    </xf>
    <xf numFmtId="168" fontId="31" fillId="0" borderId="1" xfId="3" applyNumberFormat="1" applyFont="1" applyFill="1" applyBorder="1" applyAlignment="1">
      <alignment vertical="center"/>
    </xf>
    <xf numFmtId="165" fontId="31" fillId="0" borderId="1" xfId="43" applyNumberFormat="1" applyFont="1" applyFill="1" applyBorder="1" applyAlignment="1">
      <alignment vertical="center"/>
    </xf>
    <xf numFmtId="14" fontId="31" fillId="0" borderId="1" xfId="0" applyNumberFormat="1" applyFont="1" applyBorder="1" applyAlignment="1">
      <alignment horizontal="left" vertical="center"/>
    </xf>
    <xf numFmtId="165" fontId="22" fillId="2" borderId="1" xfId="3" applyNumberFormat="1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 wrapText="1"/>
    </xf>
    <xf numFmtId="165" fontId="22" fillId="5" borderId="3" xfId="3" applyNumberFormat="1" applyFont="1" applyFill="1" applyBorder="1" applyAlignment="1">
      <alignment horizontal="center" vertical="center"/>
    </xf>
    <xf numFmtId="165" fontId="22" fillId="5" borderId="4" xfId="3" applyNumberFormat="1" applyFont="1" applyFill="1" applyBorder="1" applyAlignment="1">
      <alignment horizontal="center" vertical="center"/>
    </xf>
    <xf numFmtId="165" fontId="22" fillId="5" borderId="5" xfId="3" applyNumberFormat="1" applyFont="1" applyFill="1" applyBorder="1" applyAlignment="1">
      <alignment horizontal="center" vertical="center"/>
    </xf>
    <xf numFmtId="0" fontId="22" fillId="0" borderId="1" xfId="2" applyFont="1" applyBorder="1" applyAlignment="1">
      <alignment horizontal="center" vertical="center" wrapText="1"/>
    </xf>
    <xf numFmtId="165" fontId="22" fillId="0" borderId="1" xfId="3" applyNumberFormat="1" applyFont="1" applyFill="1" applyBorder="1" applyAlignment="1">
      <alignment horizontal="center" vertical="center" wrapText="1"/>
    </xf>
    <xf numFmtId="14" fontId="22" fillId="2" borderId="1" xfId="2" applyNumberFormat="1" applyFont="1" applyFill="1" applyBorder="1" applyAlignment="1">
      <alignment horizontal="center" vertical="center" wrapText="1"/>
    </xf>
    <xf numFmtId="165" fontId="22" fillId="3" borderId="3" xfId="3" applyNumberFormat="1" applyFont="1" applyFill="1" applyBorder="1" applyAlignment="1">
      <alignment horizontal="center" vertical="center" wrapText="1"/>
    </xf>
    <xf numFmtId="165" fontId="22" fillId="3" borderId="4" xfId="3" applyNumberFormat="1" applyFont="1" applyFill="1" applyBorder="1" applyAlignment="1">
      <alignment horizontal="center" vertical="center" wrapText="1"/>
    </xf>
    <xf numFmtId="165" fontId="22" fillId="3" borderId="5" xfId="3" applyNumberFormat="1" applyFont="1" applyFill="1" applyBorder="1" applyAlignment="1">
      <alignment horizontal="center" vertical="center" wrapText="1"/>
    </xf>
    <xf numFmtId="43" fontId="22" fillId="4" borderId="3" xfId="3" applyFont="1" applyFill="1" applyBorder="1" applyAlignment="1">
      <alignment horizontal="center" vertical="center" wrapText="1"/>
    </xf>
    <xf numFmtId="43" fontId="22" fillId="4" borderId="4" xfId="3" applyFont="1" applyFill="1" applyBorder="1" applyAlignment="1">
      <alignment horizontal="center" vertical="center" wrapText="1"/>
    </xf>
    <xf numFmtId="43" fontId="22" fillId="4" borderId="5" xfId="3" applyFont="1" applyFill="1" applyBorder="1" applyAlignment="1">
      <alignment horizontal="center" vertical="center" wrapText="1"/>
    </xf>
    <xf numFmtId="165" fontId="22" fillId="11" borderId="1" xfId="3" applyNumberFormat="1" applyFont="1" applyFill="1" applyBorder="1" applyAlignment="1">
      <alignment horizontal="center" vertical="center" wrapText="1"/>
    </xf>
    <xf numFmtId="166" fontId="22" fillId="24" borderId="1" xfId="4" applyNumberFormat="1" applyFont="1" applyFill="1" applyBorder="1" applyAlignment="1" applyProtection="1">
      <alignment horizontal="center" vertical="center" wrapText="1"/>
      <protection locked="0"/>
    </xf>
    <xf numFmtId="166" fontId="22" fillId="25" borderId="4" xfId="4" applyNumberFormat="1" applyFont="1" applyFill="1" applyBorder="1" applyAlignment="1" applyProtection="1">
      <alignment horizontal="center" vertical="center" wrapText="1"/>
      <protection locked="0"/>
    </xf>
    <xf numFmtId="166" fontId="22" fillId="25" borderId="5" xfId="4" applyNumberFormat="1" applyFont="1" applyFill="1" applyBorder="1" applyAlignment="1" applyProtection="1">
      <alignment horizontal="center" vertical="center" wrapText="1"/>
      <protection locked="0"/>
    </xf>
    <xf numFmtId="165" fontId="23" fillId="8" borderId="2" xfId="3" applyNumberFormat="1" applyFont="1" applyFill="1" applyBorder="1" applyAlignment="1">
      <alignment horizontal="center" vertical="center" wrapText="1"/>
    </xf>
    <xf numFmtId="165" fontId="23" fillId="8" borderId="6" xfId="3" applyNumberFormat="1" applyFont="1" applyFill="1" applyBorder="1" applyAlignment="1">
      <alignment horizontal="center" vertical="center" wrapText="1"/>
    </xf>
    <xf numFmtId="165" fontId="22" fillId="26" borderId="3" xfId="3" applyNumberFormat="1" applyFont="1" applyFill="1" applyBorder="1" applyAlignment="1">
      <alignment horizontal="center" vertical="center"/>
    </xf>
    <xf numFmtId="165" fontId="22" fillId="26" borderId="4" xfId="3" applyNumberFormat="1" applyFont="1" applyFill="1" applyBorder="1" applyAlignment="1">
      <alignment horizontal="center" vertical="center"/>
    </xf>
    <xf numFmtId="165" fontId="22" fillId="26" borderId="5" xfId="3" applyNumberFormat="1" applyFont="1" applyFill="1" applyBorder="1" applyAlignment="1">
      <alignment horizontal="center" vertical="center"/>
    </xf>
    <xf numFmtId="165" fontId="23" fillId="8" borderId="1" xfId="3" applyNumberFormat="1" applyFont="1" applyFill="1" applyBorder="1" applyAlignment="1">
      <alignment horizontal="center" vertical="center" wrapText="1"/>
    </xf>
    <xf numFmtId="165" fontId="22" fillId="27" borderId="3" xfId="3" applyNumberFormat="1" applyFont="1" applyFill="1" applyBorder="1" applyAlignment="1">
      <alignment horizontal="center" vertical="center"/>
    </xf>
    <xf numFmtId="165" fontId="22" fillId="27" borderId="4" xfId="3" applyNumberFormat="1" applyFont="1" applyFill="1" applyBorder="1" applyAlignment="1">
      <alignment horizontal="center" vertical="center"/>
    </xf>
    <xf numFmtId="165" fontId="22" fillId="27" borderId="5" xfId="3" applyNumberFormat="1" applyFont="1" applyFill="1" applyBorder="1" applyAlignment="1">
      <alignment horizontal="center" vertical="center"/>
    </xf>
    <xf numFmtId="165" fontId="22" fillId="11" borderId="3" xfId="3" applyNumberFormat="1" applyFont="1" applyFill="1" applyBorder="1" applyAlignment="1">
      <alignment horizontal="center" vertical="center" wrapText="1"/>
    </xf>
    <xf numFmtId="165" fontId="22" fillId="11" borderId="4" xfId="3" applyNumberFormat="1" applyFont="1" applyFill="1" applyBorder="1" applyAlignment="1">
      <alignment horizontal="center" vertical="center" wrapText="1"/>
    </xf>
    <xf numFmtId="165" fontId="22" fillId="11" borderId="5" xfId="3" applyNumberFormat="1" applyFont="1" applyFill="1" applyBorder="1" applyAlignment="1">
      <alignment horizontal="center" vertical="center" wrapText="1"/>
    </xf>
    <xf numFmtId="167" fontId="23" fillId="8" borderId="2" xfId="5" applyNumberFormat="1" applyFont="1" applyFill="1" applyBorder="1" applyAlignment="1" applyProtection="1">
      <alignment horizontal="center" vertical="center" wrapText="1"/>
    </xf>
    <xf numFmtId="167" fontId="23" fillId="8" borderId="6" xfId="5" applyNumberFormat="1" applyFont="1" applyFill="1" applyBorder="1" applyAlignment="1" applyProtection="1">
      <alignment horizontal="center" vertical="center" wrapText="1"/>
    </xf>
    <xf numFmtId="165" fontId="24" fillId="13" borderId="4" xfId="3" applyNumberFormat="1" applyFont="1" applyFill="1" applyBorder="1" applyAlignment="1" applyProtection="1">
      <alignment horizontal="center" vertical="center" wrapText="1"/>
    </xf>
    <xf numFmtId="165" fontId="22" fillId="14" borderId="2" xfId="3" applyNumberFormat="1" applyFont="1" applyFill="1" applyBorder="1" applyAlignment="1">
      <alignment horizontal="center" vertical="center" wrapText="1"/>
    </xf>
    <xf numFmtId="165" fontId="22" fillId="14" borderId="6" xfId="3" applyNumberFormat="1" applyFont="1" applyFill="1" applyBorder="1" applyAlignment="1">
      <alignment horizontal="center" vertical="center" wrapText="1"/>
    </xf>
    <xf numFmtId="165" fontId="22" fillId="29" borderId="3" xfId="3" applyNumberFormat="1" applyFont="1" applyFill="1" applyBorder="1" applyAlignment="1">
      <alignment horizontal="center" vertical="center" wrapText="1"/>
    </xf>
    <xf numFmtId="165" fontId="22" fillId="29" borderId="4" xfId="3" applyNumberFormat="1" applyFont="1" applyFill="1" applyBorder="1" applyAlignment="1">
      <alignment horizontal="center" vertical="center" wrapText="1"/>
    </xf>
    <xf numFmtId="165" fontId="22" fillId="29" borderId="5" xfId="3" applyNumberFormat="1" applyFont="1" applyFill="1" applyBorder="1" applyAlignment="1">
      <alignment horizontal="center" vertical="center" wrapText="1"/>
    </xf>
    <xf numFmtId="165" fontId="22" fillId="13" borderId="1" xfId="3" applyNumberFormat="1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44">
    <cellStyle name="C:\Data\MS\Excel" xfId="6" xr:uid="{8751B87E-F19C-46A9-863C-E2D15BC1AA3B}"/>
    <cellStyle name="C:\Data\MS\Excel 2" xfId="17" xr:uid="{BCB55B54-BA8D-4B16-B5C6-369FE8FEC6B4}"/>
    <cellStyle name="Comma" xfId="1" builtinId="3"/>
    <cellStyle name="Comma [0]" xfId="11" builtinId="6"/>
    <cellStyle name="Comma [0] 2" xfId="15" xr:uid="{B76705C8-AB9E-4311-82F4-BADD6DF443E4}"/>
    <cellStyle name="Comma 10" xfId="37" xr:uid="{9339D801-AC6B-41DE-892A-E47C31756023}"/>
    <cellStyle name="Comma 10 6" xfId="3" xr:uid="{68FAD9A9-7084-4885-B6D1-4D80F3B0F202}"/>
    <cellStyle name="Comma 10 6 2" xfId="7" xr:uid="{7C70723C-62C6-4725-B3BE-919386D90B51}"/>
    <cellStyle name="Comma 11" xfId="39" xr:uid="{FC78BC9B-023A-485C-807D-630395E757B5}"/>
    <cellStyle name="Comma 12" xfId="25" xr:uid="{BDC45DE2-ACD2-4FBC-B018-692129B4D841}"/>
    <cellStyle name="Comma 13" xfId="42" xr:uid="{32C38A66-8073-4EFF-9C07-8A1F68E43781}"/>
    <cellStyle name="Comma 14" xfId="43" xr:uid="{84162EE3-62E5-4982-B54D-86325F31546A}"/>
    <cellStyle name="Comma 2" xfId="16" xr:uid="{592FCEEA-6AF1-43A8-9ED2-FF17AE09D5D4}"/>
    <cellStyle name="Comma 2 2 2" xfId="4" xr:uid="{320FDD98-82E6-4704-8E92-6D0B35B3107A}"/>
    <cellStyle name="Comma 3" xfId="22" xr:uid="{CD854A91-B2A8-4B28-8BA8-781A22436E64}"/>
    <cellStyle name="Comma 4" xfId="20" xr:uid="{30CEC4F7-083B-41C0-B36A-C6486623FA5E}"/>
    <cellStyle name="Comma 5" xfId="28" xr:uid="{245C05AC-90F7-44F5-8D61-52C5901BBBD7}"/>
    <cellStyle name="Comma 6" xfId="30" xr:uid="{A5CC0701-92AF-4C60-B3FD-FA12E9A3044C}"/>
    <cellStyle name="Comma 7" xfId="23" xr:uid="{396F58EE-009E-4FB0-AEB5-F9684471473F}"/>
    <cellStyle name="Comma 8" xfId="35" xr:uid="{BC0A7CC3-4F16-44BC-9E68-AF284FFDC23A}"/>
    <cellStyle name="Comma 81" xfId="8" xr:uid="{5B4509A6-8AFD-4284-A3E4-0576FD9C0060}"/>
    <cellStyle name="Comma 9" xfId="36" xr:uid="{95B6DCDA-FD19-46EA-B82D-BD9769B69C3E}"/>
    <cellStyle name="Currency [0] 2" xfId="14" xr:uid="{9606CFBC-1C14-44E9-A47A-4770508FB828}"/>
    <cellStyle name="Currency 10" xfId="34" xr:uid="{341A6D41-D5B7-46F8-9FCD-202DFFB747CB}"/>
    <cellStyle name="Currency 11" xfId="31" xr:uid="{71E1CD6B-C036-4C42-AE60-814A323E69E4}"/>
    <cellStyle name="Currency 12" xfId="40" xr:uid="{2F6C0189-9FFC-4491-A06E-B2C44DBAFD4D}"/>
    <cellStyle name="Currency 13" xfId="41" xr:uid="{3E4BC7E2-C497-4614-83AF-5EC4EE40AB67}"/>
    <cellStyle name="Currency 14" xfId="38" xr:uid="{4AADCFF3-E42B-494C-954B-A7EB07F04AD5}"/>
    <cellStyle name="Currency 2" xfId="13" xr:uid="{556A4D6D-F21B-4F60-A0AD-DAE9477AFC81}"/>
    <cellStyle name="Currency 3" xfId="21" xr:uid="{14C1E490-F3B2-4C7F-A9DA-DF7C0212C5EE}"/>
    <cellStyle name="Currency 4" xfId="26" xr:uid="{C186ADBA-B3F8-4FE3-9D89-3ECBF422BA7B}"/>
    <cellStyle name="Currency 5" xfId="27" xr:uid="{F1727D1E-4E82-4D11-84DA-6503EE6C75B3}"/>
    <cellStyle name="Currency 6" xfId="24" xr:uid="{5176E68F-4F3C-4E0A-8AE7-FA6684B9538A}"/>
    <cellStyle name="Currency 7" xfId="32" xr:uid="{A0A29ED9-B579-4B24-805B-94DDCF663B34}"/>
    <cellStyle name="Currency 8" xfId="33" xr:uid="{89EBE0FD-6F1B-48B5-9C80-C7C7965B1AE2}"/>
    <cellStyle name="Currency 9" xfId="29" xr:uid="{216352F4-55C7-43E0-8D56-FC1FFC1A796D}"/>
    <cellStyle name="Normal" xfId="0" builtinId="0"/>
    <cellStyle name="Normal 2" xfId="2" xr:uid="{53F005F1-9DA1-452A-B140-3E3682DFE8E2}"/>
    <cellStyle name="Normal 3" xfId="18" xr:uid="{F23F8620-32F5-445A-A9F2-4AD078F77682}"/>
    <cellStyle name="Normal 3 2" xfId="19" xr:uid="{2EF87CA7-4224-406F-9A06-FC43B9FE2715}"/>
    <cellStyle name="Percent" xfId="10" builtinId="5"/>
    <cellStyle name="Percent 2" xfId="12" xr:uid="{2C685C5A-8627-4516-AC17-843198AA80D2}"/>
    <cellStyle name="Percent 53" xfId="5" xr:uid="{B6D01A4A-4500-4AA4-808F-4B88D539186A}"/>
    <cellStyle name="Percent 53 16" xfId="9" xr:uid="{EB3C09C0-9DF7-4097-92F9-734E140A389A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0066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_Desktop/MOVI/L&#432;&#417;ng%20chu&#7849;n%20T12/17.01.2022/Movi_PR%20Dec%202021/2.%20Payroll/1.%20MOVI_%20PAYROLL_DECEMBER%202021%20-%20G&#7889;c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Severance Allowance"/>
      <sheetName val="Advisor(printing)"/>
      <sheetName val="Remaining staff (printing)"/>
      <sheetName val="Area Report"/>
      <sheetName val="Area Expense"/>
      <sheetName val="source"/>
      <sheetName val="Timesheet"/>
      <sheetName val="Pass Probation"/>
      <sheetName val="Expense Report"/>
      <sheetName val="Expense Report (Group)"/>
      <sheetName val="Source Expense Report"/>
      <sheetName val="Group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G4">
            <v>44526</v>
          </cell>
          <cell r="H4">
            <v>44531</v>
          </cell>
          <cell r="AM4" t="str">
            <v>Lương giờ dòng 9-6253</v>
          </cell>
          <cell r="AV4" t="str">
            <v>Lương giờ dòng 9-6253</v>
          </cell>
        </row>
        <row r="5">
          <cell r="E5">
            <v>30</v>
          </cell>
          <cell r="G5">
            <v>44555</v>
          </cell>
          <cell r="H5">
            <v>44526</v>
          </cell>
          <cell r="AM5">
            <v>10478</v>
          </cell>
          <cell r="AN5">
            <v>527</v>
          </cell>
          <cell r="AO5">
            <v>0</v>
          </cell>
          <cell r="AP5">
            <v>0</v>
          </cell>
          <cell r="AQ5">
            <v>262</v>
          </cell>
          <cell r="AR5">
            <v>171.5</v>
          </cell>
          <cell r="AS5">
            <v>187</v>
          </cell>
          <cell r="AT5">
            <v>321</v>
          </cell>
          <cell r="AU5">
            <v>2125</v>
          </cell>
          <cell r="AV5">
            <v>9051.5</v>
          </cell>
          <cell r="AW5">
            <v>0</v>
          </cell>
          <cell r="AX5">
            <v>452</v>
          </cell>
          <cell r="AY5">
            <v>0</v>
          </cell>
          <cell r="AZ5">
            <v>0</v>
          </cell>
          <cell r="BA5">
            <v>0</v>
          </cell>
          <cell r="BB5">
            <v>8034</v>
          </cell>
          <cell r="BC5">
            <v>5</v>
          </cell>
          <cell r="BD5">
            <v>445294</v>
          </cell>
          <cell r="BE5">
            <v>445294</v>
          </cell>
          <cell r="BF5">
            <v>182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D6" t="str">
            <v>Per code</v>
          </cell>
          <cell r="E6" t="str">
            <v>Full name</v>
          </cell>
          <cell r="F6" t="str">
            <v>Starting date</v>
          </cell>
          <cell r="G6" t="str">
            <v>Leaving date</v>
          </cell>
          <cell r="H6">
            <v>44526</v>
          </cell>
          <cell r="I6">
            <v>44527</v>
          </cell>
          <cell r="J6">
            <v>44528</v>
          </cell>
          <cell r="K6">
            <v>44529</v>
          </cell>
          <cell r="L6">
            <v>44530</v>
          </cell>
          <cell r="M6">
            <v>44531</v>
          </cell>
          <cell r="N6">
            <v>44532</v>
          </cell>
          <cell r="O6">
            <v>44533</v>
          </cell>
          <cell r="P6">
            <v>44534</v>
          </cell>
          <cell r="Q6">
            <v>44535</v>
          </cell>
          <cell r="R6">
            <v>44536</v>
          </cell>
          <cell r="S6">
            <v>44537</v>
          </cell>
          <cell r="T6">
            <v>44538</v>
          </cell>
          <cell r="U6">
            <v>44539</v>
          </cell>
          <cell r="V6">
            <v>44540</v>
          </cell>
          <cell r="W6">
            <v>44541</v>
          </cell>
          <cell r="X6">
            <v>44542</v>
          </cell>
          <cell r="Y6">
            <v>44543</v>
          </cell>
          <cell r="Z6">
            <v>44544</v>
          </cell>
          <cell r="AA6">
            <v>44545</v>
          </cell>
          <cell r="AB6">
            <v>44546</v>
          </cell>
          <cell r="AC6">
            <v>44547</v>
          </cell>
          <cell r="AD6">
            <v>44548</v>
          </cell>
          <cell r="AE6">
            <v>44549</v>
          </cell>
          <cell r="AF6">
            <v>44550</v>
          </cell>
          <cell r="AG6">
            <v>44551</v>
          </cell>
          <cell r="AH6">
            <v>44552</v>
          </cell>
          <cell r="AI6">
            <v>44553</v>
          </cell>
          <cell r="AJ6">
            <v>44554</v>
          </cell>
          <cell r="AK6">
            <v>44555</v>
          </cell>
          <cell r="AL6">
            <v>44556</v>
          </cell>
          <cell r="AM6" t="str">
            <v>Standard working days</v>
          </cell>
          <cell r="AN6" t="str">
            <v>A</v>
          </cell>
          <cell r="AO6" t="str">
            <v>H</v>
          </cell>
          <cell r="AP6" t="str">
            <v>O</v>
          </cell>
          <cell r="AQ6" t="str">
            <v>M</v>
          </cell>
          <cell r="AR6" t="str">
            <v>U</v>
          </cell>
          <cell r="AS6" t="str">
            <v>NA</v>
          </cell>
          <cell r="AT6" t="str">
            <v>R</v>
          </cell>
          <cell r="AU6" t="str">
            <v>DO</v>
          </cell>
          <cell r="AV6" t="str">
            <v>Actual working day</v>
          </cell>
          <cell r="AW6" t="str">
            <v>OVERTIME (hours)</v>
          </cell>
          <cell r="AZ6" t="str">
            <v>Employee Signature</v>
          </cell>
          <cell r="BA6" t="str">
            <v>Loại công</v>
          </cell>
          <cell r="BB6" t="str">
            <v>Total WD 1st - 25th</v>
          </cell>
          <cell r="BC6" t="str">
            <v>For SMU</v>
          </cell>
          <cell r="BD6">
            <v>44531</v>
          </cell>
          <cell r="BE6">
            <v>44531</v>
          </cell>
          <cell r="BF6" t="str">
            <v>Total Unpaid 1st - 25th</v>
          </cell>
          <cell r="BG6" t="str">
            <v>Laptop return</v>
          </cell>
          <cell r="BH6" t="str">
            <v>days of Laptop allowance</v>
          </cell>
          <cell r="BI6" t="str">
            <v>days of Phone allowance</v>
          </cell>
          <cell r="BJ6" t="str">
            <v>Type of Holiday</v>
          </cell>
          <cell r="BK6" t="str">
            <v>Department</v>
          </cell>
        </row>
        <row r="7">
          <cell r="H7" t="str">
            <v>.Fr</v>
          </cell>
          <cell r="I7" t="str">
            <v>.Sa</v>
          </cell>
          <cell r="J7" t="str">
            <v>.Su</v>
          </cell>
          <cell r="K7" t="str">
            <v>.Mo</v>
          </cell>
          <cell r="L7" t="str">
            <v>.Tu</v>
          </cell>
          <cell r="M7" t="str">
            <v>.We</v>
          </cell>
          <cell r="N7" t="str">
            <v>.Th</v>
          </cell>
          <cell r="O7" t="str">
            <v>.Fr</v>
          </cell>
          <cell r="P7" t="str">
            <v>.Sa</v>
          </cell>
          <cell r="Q7" t="str">
            <v>.Su</v>
          </cell>
          <cell r="R7" t="str">
            <v>.Mo</v>
          </cell>
          <cell r="S7" t="str">
            <v>.Tu</v>
          </cell>
          <cell r="T7" t="str">
            <v>.We</v>
          </cell>
          <cell r="U7" t="str">
            <v>.Th</v>
          </cell>
          <cell r="V7" t="str">
            <v>.Fr</v>
          </cell>
          <cell r="W7" t="str">
            <v>.Sa</v>
          </cell>
          <cell r="X7" t="str">
            <v>.Su</v>
          </cell>
          <cell r="Y7" t="str">
            <v>.Mo</v>
          </cell>
          <cell r="Z7" t="str">
            <v>.Tu</v>
          </cell>
          <cell r="AA7" t="str">
            <v>.We</v>
          </cell>
          <cell r="AB7" t="str">
            <v>.Th</v>
          </cell>
          <cell r="AC7" t="str">
            <v>.Fr</v>
          </cell>
          <cell r="AD7" t="str">
            <v>.Sa</v>
          </cell>
          <cell r="AE7" t="str">
            <v>.Su</v>
          </cell>
          <cell r="AF7" t="str">
            <v>.Mo</v>
          </cell>
          <cell r="AG7" t="str">
            <v>.Tu</v>
          </cell>
          <cell r="AH7" t="str">
            <v>.We</v>
          </cell>
          <cell r="AI7" t="str">
            <v>.Th</v>
          </cell>
          <cell r="AJ7" t="str">
            <v>.Fr</v>
          </cell>
          <cell r="AK7" t="str">
            <v>.Sa</v>
          </cell>
          <cell r="AL7" t="str">
            <v>.Su</v>
          </cell>
          <cell r="AN7">
            <v>527</v>
          </cell>
          <cell r="AO7">
            <v>0</v>
          </cell>
          <cell r="AP7">
            <v>0</v>
          </cell>
          <cell r="AQ7">
            <v>262</v>
          </cell>
          <cell r="AR7">
            <v>171.5</v>
          </cell>
          <cell r="AS7">
            <v>187</v>
          </cell>
          <cell r="AT7">
            <v>321</v>
          </cell>
          <cell r="AU7">
            <v>2125</v>
          </cell>
          <cell r="AV7">
            <v>9051.5</v>
          </cell>
          <cell r="AW7" t="str">
            <v>Working
Day</v>
          </cell>
          <cell r="AX7" t="str">
            <v>Weekend</v>
          </cell>
          <cell r="AY7" t="str">
            <v>Public holiday</v>
          </cell>
          <cell r="BA7" t="str">
            <v>Loại công</v>
          </cell>
          <cell r="BD7" t="str">
            <v>LC From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  <cell r="AT8">
            <v>43</v>
          </cell>
          <cell r="AU8">
            <v>44</v>
          </cell>
          <cell r="AV8">
            <v>45</v>
          </cell>
          <cell r="AW8">
            <v>46</v>
          </cell>
          <cell r="AX8">
            <v>47</v>
          </cell>
          <cell r="AY8">
            <v>48</v>
          </cell>
          <cell r="AZ8">
            <v>49</v>
          </cell>
          <cell r="BA8">
            <v>50</v>
          </cell>
          <cell r="BB8">
            <v>51</v>
          </cell>
          <cell r="BC8">
            <v>52</v>
          </cell>
          <cell r="BD8">
            <v>53</v>
          </cell>
          <cell r="BE8">
            <v>54</v>
          </cell>
          <cell r="BF8">
            <v>55</v>
          </cell>
          <cell r="BG8">
            <v>56</v>
          </cell>
          <cell r="BH8">
            <v>57</v>
          </cell>
          <cell r="BI8">
            <v>58</v>
          </cell>
          <cell r="BJ8">
            <v>59</v>
          </cell>
          <cell r="BK8">
            <v>60</v>
          </cell>
        </row>
        <row r="9">
          <cell r="D9">
            <v>6253</v>
          </cell>
          <cell r="E9" t="str">
            <v>Hoàng Hải Nguyên</v>
          </cell>
          <cell r="F9">
            <v>44523</v>
          </cell>
          <cell r="G9">
            <v>44553</v>
          </cell>
          <cell r="H9">
            <v>4</v>
          </cell>
          <cell r="I9" t="str">
            <v>DO</v>
          </cell>
          <cell r="J9" t="str">
            <v>DO</v>
          </cell>
          <cell r="K9">
            <v>3</v>
          </cell>
          <cell r="L9">
            <v>3</v>
          </cell>
          <cell r="M9">
            <v>3</v>
          </cell>
          <cell r="N9">
            <v>3</v>
          </cell>
          <cell r="O9">
            <v>4</v>
          </cell>
          <cell r="P9" t="str">
            <v>DO</v>
          </cell>
          <cell r="Q9" t="str">
            <v>DO</v>
          </cell>
          <cell r="R9">
            <v>3</v>
          </cell>
          <cell r="S9">
            <v>3</v>
          </cell>
          <cell r="T9">
            <v>3</v>
          </cell>
          <cell r="U9">
            <v>3</v>
          </cell>
          <cell r="V9">
            <v>4</v>
          </cell>
          <cell r="W9" t="str">
            <v>DO</v>
          </cell>
          <cell r="X9" t="str">
            <v>DO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4</v>
          </cell>
          <cell r="AD9" t="str">
            <v>DO</v>
          </cell>
          <cell r="AE9" t="str">
            <v>DO</v>
          </cell>
          <cell r="AF9">
            <v>4</v>
          </cell>
          <cell r="AG9">
            <v>4</v>
          </cell>
          <cell r="AH9">
            <v>4</v>
          </cell>
          <cell r="AI9" t="str">
            <v>R</v>
          </cell>
          <cell r="AJ9" t="str">
            <v>R</v>
          </cell>
          <cell r="AK9" t="str">
            <v>DO</v>
          </cell>
          <cell r="AM9">
            <v>64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2</v>
          </cell>
          <cell r="AU9">
            <v>9</v>
          </cell>
          <cell r="AV9">
            <v>64</v>
          </cell>
          <cell r="AX9">
            <v>0</v>
          </cell>
          <cell r="BA9" t="str">
            <v>TB, CN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K9" t="str">
            <v>Hoàng Hải Nguyên</v>
          </cell>
        </row>
        <row r="10">
          <cell r="D10">
            <v>4932</v>
          </cell>
          <cell r="E10" t="str">
            <v>Butler Bruce Allan</v>
          </cell>
          <cell r="F10">
            <v>43472</v>
          </cell>
          <cell r="G10">
            <v>0</v>
          </cell>
          <cell r="H10" t="str">
            <v>W</v>
          </cell>
          <cell r="I10" t="str">
            <v>DO</v>
          </cell>
          <cell r="J10" t="str">
            <v>DO</v>
          </cell>
          <cell r="K10" t="str">
            <v>W</v>
          </cell>
          <cell r="L10" t="str">
            <v>W</v>
          </cell>
          <cell r="M10" t="str">
            <v>W</v>
          </cell>
          <cell r="N10" t="str">
            <v>W</v>
          </cell>
          <cell r="O10" t="str">
            <v>W</v>
          </cell>
          <cell r="P10" t="str">
            <v>DO</v>
          </cell>
          <cell r="Q10" t="str">
            <v>DO</v>
          </cell>
          <cell r="R10" t="str">
            <v>W</v>
          </cell>
          <cell r="S10" t="str">
            <v>W</v>
          </cell>
          <cell r="T10" t="str">
            <v>W</v>
          </cell>
          <cell r="U10" t="str">
            <v>W</v>
          </cell>
          <cell r="V10" t="str">
            <v>W</v>
          </cell>
          <cell r="W10" t="str">
            <v>DO</v>
          </cell>
          <cell r="X10" t="str">
            <v>DO</v>
          </cell>
          <cell r="Y10" t="str">
            <v>W</v>
          </cell>
          <cell r="Z10" t="str">
            <v>W</v>
          </cell>
          <cell r="AA10" t="str">
            <v>W</v>
          </cell>
          <cell r="AB10" t="str">
            <v>W</v>
          </cell>
          <cell r="AC10" t="str">
            <v>W</v>
          </cell>
          <cell r="AD10" t="str">
            <v>DO</v>
          </cell>
          <cell r="AE10" t="str">
            <v>DO</v>
          </cell>
          <cell r="AF10" t="str">
            <v>W</v>
          </cell>
          <cell r="AG10" t="str">
            <v>W</v>
          </cell>
          <cell r="AH10" t="str">
            <v>W</v>
          </cell>
          <cell r="AI10" t="str">
            <v>W</v>
          </cell>
          <cell r="AJ10" t="str">
            <v>W</v>
          </cell>
          <cell r="AK10" t="str">
            <v>DO</v>
          </cell>
          <cell r="AM10">
            <v>21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9</v>
          </cell>
          <cell r="AV10">
            <v>21</v>
          </cell>
          <cell r="AX10">
            <v>0</v>
          </cell>
          <cell r="BA10" t="str">
            <v>TB, CN</v>
          </cell>
          <cell r="BB10">
            <v>18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K10" t="str">
            <v>Butler Bruce Allan</v>
          </cell>
        </row>
        <row r="11">
          <cell r="D11">
            <v>4952</v>
          </cell>
          <cell r="E11" t="str">
            <v>Tuan Hoang Nguyen</v>
          </cell>
          <cell r="F11">
            <v>43525</v>
          </cell>
          <cell r="G11">
            <v>44562</v>
          </cell>
          <cell r="H11" t="str">
            <v>A</v>
          </cell>
          <cell r="I11" t="str">
            <v>DO</v>
          </cell>
          <cell r="J11" t="str">
            <v>DO</v>
          </cell>
          <cell r="K11" t="str">
            <v>W</v>
          </cell>
          <cell r="L11" t="str">
            <v>W</v>
          </cell>
          <cell r="M11" t="str">
            <v>W</v>
          </cell>
          <cell r="N11" t="str">
            <v>W</v>
          </cell>
          <cell r="O11" t="str">
            <v>W</v>
          </cell>
          <cell r="P11" t="str">
            <v>DO</v>
          </cell>
          <cell r="Q11" t="str">
            <v>DO</v>
          </cell>
          <cell r="R11" t="str">
            <v>W</v>
          </cell>
          <cell r="S11" t="str">
            <v>W</v>
          </cell>
          <cell r="T11" t="str">
            <v>W</v>
          </cell>
          <cell r="U11" t="str">
            <v>W</v>
          </cell>
          <cell r="V11" t="str">
            <v>W</v>
          </cell>
          <cell r="W11" t="str">
            <v>DO</v>
          </cell>
          <cell r="X11" t="str">
            <v>DO</v>
          </cell>
          <cell r="Y11" t="str">
            <v>W</v>
          </cell>
          <cell r="Z11" t="str">
            <v>W</v>
          </cell>
          <cell r="AA11" t="str">
            <v>W</v>
          </cell>
          <cell r="AB11" t="str">
            <v>W</v>
          </cell>
          <cell r="AC11" t="str">
            <v>W</v>
          </cell>
          <cell r="AD11" t="str">
            <v>DO</v>
          </cell>
          <cell r="AE11" t="str">
            <v>DO</v>
          </cell>
          <cell r="AF11" t="str">
            <v>A</v>
          </cell>
          <cell r="AG11" t="str">
            <v>A</v>
          </cell>
          <cell r="AH11" t="str">
            <v>A</v>
          </cell>
          <cell r="AI11" t="str">
            <v>A</v>
          </cell>
          <cell r="AJ11" t="str">
            <v>A</v>
          </cell>
          <cell r="AK11" t="str">
            <v>DO</v>
          </cell>
          <cell r="AM11">
            <v>21</v>
          </cell>
          <cell r="AN11">
            <v>6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9</v>
          </cell>
          <cell r="AV11">
            <v>15</v>
          </cell>
          <cell r="AX11">
            <v>0</v>
          </cell>
          <cell r="BA11" t="str">
            <v>TB, CN</v>
          </cell>
          <cell r="BB11">
            <v>18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K11" t="str">
            <v>Tuan Hoang Nguyen</v>
          </cell>
        </row>
        <row r="12">
          <cell r="D12">
            <v>5094</v>
          </cell>
          <cell r="E12" t="str">
            <v>Paul Gregory Dunne</v>
          </cell>
          <cell r="F12">
            <v>43647</v>
          </cell>
          <cell r="G12">
            <v>0</v>
          </cell>
          <cell r="H12" t="str">
            <v>W</v>
          </cell>
          <cell r="I12" t="str">
            <v>DO</v>
          </cell>
          <cell r="J12" t="str">
            <v>DO</v>
          </cell>
          <cell r="K12" t="str">
            <v>A</v>
          </cell>
          <cell r="L12" t="str">
            <v>A</v>
          </cell>
          <cell r="M12" t="str">
            <v>A</v>
          </cell>
          <cell r="N12" t="str">
            <v>W</v>
          </cell>
          <cell r="O12" t="str">
            <v>W</v>
          </cell>
          <cell r="P12" t="str">
            <v>DO</v>
          </cell>
          <cell r="Q12" t="str">
            <v>DO</v>
          </cell>
          <cell r="R12" t="str">
            <v>W</v>
          </cell>
          <cell r="S12" t="str">
            <v>W</v>
          </cell>
          <cell r="T12" t="str">
            <v>W</v>
          </cell>
          <cell r="U12" t="str">
            <v>W</v>
          </cell>
          <cell r="V12" t="str">
            <v>W</v>
          </cell>
          <cell r="W12" t="str">
            <v>DO</v>
          </cell>
          <cell r="X12" t="str">
            <v>DO</v>
          </cell>
          <cell r="Y12" t="str">
            <v>W</v>
          </cell>
          <cell r="Z12" t="str">
            <v>W</v>
          </cell>
          <cell r="AA12" t="str">
            <v>W</v>
          </cell>
          <cell r="AB12" t="str">
            <v>A</v>
          </cell>
          <cell r="AC12" t="str">
            <v>A</v>
          </cell>
          <cell r="AD12" t="str">
            <v>DO</v>
          </cell>
          <cell r="AE12" t="str">
            <v>DO</v>
          </cell>
          <cell r="AF12" t="str">
            <v>W</v>
          </cell>
          <cell r="AG12" t="str">
            <v>W</v>
          </cell>
          <cell r="AH12" t="str">
            <v>W</v>
          </cell>
          <cell r="AI12" t="str">
            <v>W</v>
          </cell>
          <cell r="AJ12" t="str">
            <v>W</v>
          </cell>
          <cell r="AK12" t="str">
            <v>DO</v>
          </cell>
          <cell r="AM12">
            <v>21</v>
          </cell>
          <cell r="AN12">
            <v>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9</v>
          </cell>
          <cell r="AV12">
            <v>16</v>
          </cell>
          <cell r="AX12">
            <v>0</v>
          </cell>
          <cell r="BA12" t="str">
            <v>TB, CN</v>
          </cell>
          <cell r="BB12">
            <v>18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K12" t="str">
            <v>Paul Gregory Dunne</v>
          </cell>
        </row>
        <row r="13">
          <cell r="D13">
            <v>5326</v>
          </cell>
          <cell r="E13" t="str">
            <v>Labhe Milind</v>
          </cell>
          <cell r="F13">
            <v>43753</v>
          </cell>
          <cell r="G13">
            <v>0</v>
          </cell>
          <cell r="H13" t="str">
            <v>W</v>
          </cell>
          <cell r="I13" t="str">
            <v>DO</v>
          </cell>
          <cell r="J13" t="str">
            <v>DO</v>
          </cell>
          <cell r="K13" t="str">
            <v>W</v>
          </cell>
          <cell r="L13" t="str">
            <v>W</v>
          </cell>
          <cell r="M13" t="str">
            <v>W</v>
          </cell>
          <cell r="N13" t="str">
            <v>W</v>
          </cell>
          <cell r="O13" t="str">
            <v>A</v>
          </cell>
          <cell r="P13" t="str">
            <v>DO</v>
          </cell>
          <cell r="Q13" t="str">
            <v>DO</v>
          </cell>
          <cell r="R13" t="str">
            <v>A</v>
          </cell>
          <cell r="S13" t="str">
            <v>A</v>
          </cell>
          <cell r="T13" t="str">
            <v>A</v>
          </cell>
          <cell r="U13" t="str">
            <v>A</v>
          </cell>
          <cell r="V13" t="str">
            <v>A</v>
          </cell>
          <cell r="W13" t="str">
            <v>DO</v>
          </cell>
          <cell r="X13" t="str">
            <v>DO</v>
          </cell>
          <cell r="Y13" t="str">
            <v>A</v>
          </cell>
          <cell r="Z13" t="str">
            <v>A</v>
          </cell>
          <cell r="AA13" t="str">
            <v>A</v>
          </cell>
          <cell r="AB13" t="str">
            <v>A</v>
          </cell>
          <cell r="AC13" t="str">
            <v>A</v>
          </cell>
          <cell r="AD13" t="str">
            <v>DO</v>
          </cell>
          <cell r="AE13" t="str">
            <v>DO</v>
          </cell>
          <cell r="AF13" t="str">
            <v>A</v>
          </cell>
          <cell r="AG13" t="str">
            <v>A</v>
          </cell>
          <cell r="AH13" t="str">
            <v>A</v>
          </cell>
          <cell r="AI13" t="str">
            <v>A</v>
          </cell>
          <cell r="AJ13" t="str">
            <v>A</v>
          </cell>
          <cell r="AK13" t="str">
            <v>DO</v>
          </cell>
          <cell r="AM13">
            <v>21</v>
          </cell>
          <cell r="AN13">
            <v>16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9</v>
          </cell>
          <cell r="AV13">
            <v>5</v>
          </cell>
          <cell r="AX13">
            <v>0</v>
          </cell>
          <cell r="BA13" t="str">
            <v>TB, CN</v>
          </cell>
          <cell r="BB13">
            <v>18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K13" t="str">
            <v>Labhe Milind</v>
          </cell>
        </row>
        <row r="14">
          <cell r="D14">
            <v>4229</v>
          </cell>
          <cell r="E14" t="str">
            <v>Trần Hoàng Minh Ngàn</v>
          </cell>
          <cell r="F14">
            <v>43089</v>
          </cell>
          <cell r="G14">
            <v>0</v>
          </cell>
          <cell r="H14" t="str">
            <v>A</v>
          </cell>
          <cell r="I14" t="str">
            <v>DO</v>
          </cell>
          <cell r="J14" t="str">
            <v>DO</v>
          </cell>
          <cell r="K14" t="str">
            <v>W</v>
          </cell>
          <cell r="L14" t="str">
            <v>W</v>
          </cell>
          <cell r="M14" t="str">
            <v>W</v>
          </cell>
          <cell r="N14" t="str">
            <v>W</v>
          </cell>
          <cell r="O14" t="str">
            <v>W</v>
          </cell>
          <cell r="P14" t="str">
            <v>DO</v>
          </cell>
          <cell r="Q14" t="str">
            <v>DO</v>
          </cell>
          <cell r="R14" t="str">
            <v>W</v>
          </cell>
          <cell r="S14" t="str">
            <v>W</v>
          </cell>
          <cell r="T14" t="str">
            <v>W</v>
          </cell>
          <cell r="U14" t="str">
            <v>W</v>
          </cell>
          <cell r="V14" t="str">
            <v>W</v>
          </cell>
          <cell r="W14" t="str">
            <v>DO</v>
          </cell>
          <cell r="X14" t="str">
            <v>DO</v>
          </cell>
          <cell r="Y14" t="str">
            <v>W</v>
          </cell>
          <cell r="Z14" t="str">
            <v>W</v>
          </cell>
          <cell r="AA14" t="str">
            <v>W</v>
          </cell>
          <cell r="AB14" t="str">
            <v>W</v>
          </cell>
          <cell r="AC14" t="str">
            <v>W</v>
          </cell>
          <cell r="AD14" t="str">
            <v>DO</v>
          </cell>
          <cell r="AE14" t="str">
            <v>DO</v>
          </cell>
          <cell r="AF14" t="str">
            <v>W</v>
          </cell>
          <cell r="AG14" t="str">
            <v>W</v>
          </cell>
          <cell r="AH14" t="str">
            <v>W</v>
          </cell>
          <cell r="AI14" t="str">
            <v>W</v>
          </cell>
          <cell r="AJ14" t="str">
            <v>W</v>
          </cell>
          <cell r="AK14" t="str">
            <v>DO</v>
          </cell>
          <cell r="AM14">
            <v>21</v>
          </cell>
          <cell r="AN14">
            <v>1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9</v>
          </cell>
          <cell r="AV14">
            <v>20</v>
          </cell>
          <cell r="AX14">
            <v>0</v>
          </cell>
          <cell r="BA14" t="str">
            <v>TB, CN</v>
          </cell>
          <cell r="BB14">
            <v>18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K14" t="str">
            <v>Trần Hoàng Minh Ngàn</v>
          </cell>
        </row>
        <row r="15">
          <cell r="D15">
            <v>5675</v>
          </cell>
          <cell r="E15" t="str">
            <v>Nguyễn Thị Xoan</v>
          </cell>
          <cell r="F15">
            <v>43963</v>
          </cell>
          <cell r="G15">
            <v>0</v>
          </cell>
          <cell r="H15" t="str">
            <v>W</v>
          </cell>
          <cell r="I15" t="str">
            <v>DO</v>
          </cell>
          <cell r="J15" t="str">
            <v>DO</v>
          </cell>
          <cell r="K15" t="str">
            <v>W</v>
          </cell>
          <cell r="L15" t="str">
            <v>W</v>
          </cell>
          <cell r="M15" t="str">
            <v>W</v>
          </cell>
          <cell r="N15" t="str">
            <v>W</v>
          </cell>
          <cell r="O15" t="str">
            <v>W</v>
          </cell>
          <cell r="P15" t="str">
            <v>DO</v>
          </cell>
          <cell r="Q15" t="str">
            <v>DO</v>
          </cell>
          <cell r="R15" t="str">
            <v>W</v>
          </cell>
          <cell r="S15" t="str">
            <v>W</v>
          </cell>
          <cell r="T15" t="str">
            <v>W</v>
          </cell>
          <cell r="U15" t="str">
            <v>W</v>
          </cell>
          <cell r="V15" t="str">
            <v>W</v>
          </cell>
          <cell r="W15" t="str">
            <v>DO</v>
          </cell>
          <cell r="X15" t="str">
            <v>DO</v>
          </cell>
          <cell r="Y15" t="str">
            <v>W</v>
          </cell>
          <cell r="Z15" t="str">
            <v>W</v>
          </cell>
          <cell r="AA15" t="str">
            <v>W</v>
          </cell>
          <cell r="AB15" t="str">
            <v>W</v>
          </cell>
          <cell r="AC15" t="str">
            <v>W</v>
          </cell>
          <cell r="AD15" t="str">
            <v>DO</v>
          </cell>
          <cell r="AE15" t="str">
            <v>DO</v>
          </cell>
          <cell r="AF15" t="str">
            <v>W</v>
          </cell>
          <cell r="AG15" t="str">
            <v>W</v>
          </cell>
          <cell r="AH15" t="str">
            <v>W</v>
          </cell>
          <cell r="AI15" t="str">
            <v>W</v>
          </cell>
          <cell r="AJ15" t="str">
            <v>W</v>
          </cell>
          <cell r="AK15" t="str">
            <v>DO</v>
          </cell>
          <cell r="AM15">
            <v>21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9</v>
          </cell>
          <cell r="AV15">
            <v>21</v>
          </cell>
          <cell r="AX15">
            <v>0</v>
          </cell>
          <cell r="BA15" t="str">
            <v>TB, CN</v>
          </cell>
          <cell r="BB15">
            <v>18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K15" t="str">
            <v>Nguyễn Thị Xoan</v>
          </cell>
        </row>
        <row r="16">
          <cell r="D16">
            <v>5698</v>
          </cell>
          <cell r="E16" t="str">
            <v>Hồ Thị Yến</v>
          </cell>
          <cell r="F16">
            <v>43983</v>
          </cell>
          <cell r="G16">
            <v>0</v>
          </cell>
          <cell r="H16" t="str">
            <v>W</v>
          </cell>
          <cell r="I16" t="str">
            <v>DO</v>
          </cell>
          <cell r="J16" t="str">
            <v>DO</v>
          </cell>
          <cell r="K16" t="str">
            <v>W</v>
          </cell>
          <cell r="L16" t="str">
            <v>W</v>
          </cell>
          <cell r="M16" t="str">
            <v>W</v>
          </cell>
          <cell r="N16" t="str">
            <v>W</v>
          </cell>
          <cell r="O16" t="str">
            <v>W</v>
          </cell>
          <cell r="P16" t="str">
            <v>DO</v>
          </cell>
          <cell r="Q16" t="str">
            <v>DO</v>
          </cell>
          <cell r="R16" t="str">
            <v>W</v>
          </cell>
          <cell r="S16" t="str">
            <v>W</v>
          </cell>
          <cell r="T16" t="str">
            <v>W</v>
          </cell>
          <cell r="U16" t="str">
            <v>W</v>
          </cell>
          <cell r="V16" t="str">
            <v>W</v>
          </cell>
          <cell r="W16" t="str">
            <v>DO</v>
          </cell>
          <cell r="X16" t="str">
            <v>DO</v>
          </cell>
          <cell r="Y16" t="str">
            <v>W</v>
          </cell>
          <cell r="Z16" t="str">
            <v>W</v>
          </cell>
          <cell r="AA16" t="str">
            <v>W</v>
          </cell>
          <cell r="AB16" t="str">
            <v>W</v>
          </cell>
          <cell r="AC16" t="str">
            <v>W</v>
          </cell>
          <cell r="AD16" t="str">
            <v>DO</v>
          </cell>
          <cell r="AE16" t="str">
            <v>DO</v>
          </cell>
          <cell r="AF16" t="str">
            <v>W</v>
          </cell>
          <cell r="AG16" t="str">
            <v>W</v>
          </cell>
          <cell r="AH16" t="str">
            <v>W</v>
          </cell>
          <cell r="AI16" t="str">
            <v>W</v>
          </cell>
          <cell r="AJ16" t="str">
            <v>W</v>
          </cell>
          <cell r="AK16" t="str">
            <v>DO</v>
          </cell>
          <cell r="AM16">
            <v>21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9</v>
          </cell>
          <cell r="AV16">
            <v>21</v>
          </cell>
          <cell r="AX16">
            <v>0</v>
          </cell>
          <cell r="BA16" t="str">
            <v>TB, CN</v>
          </cell>
          <cell r="BB16">
            <v>18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K16" t="str">
            <v>Hồ Thị Yến</v>
          </cell>
        </row>
        <row r="17">
          <cell r="D17">
            <v>5851</v>
          </cell>
          <cell r="E17" t="str">
            <v>Nguyễn Thị Thảo</v>
          </cell>
          <cell r="F17">
            <v>44060</v>
          </cell>
          <cell r="G17">
            <v>0</v>
          </cell>
          <cell r="H17" t="str">
            <v>W</v>
          </cell>
          <cell r="I17" t="str">
            <v>DO</v>
          </cell>
          <cell r="J17" t="str">
            <v>DO</v>
          </cell>
          <cell r="K17" t="str">
            <v>W</v>
          </cell>
          <cell r="L17" t="str">
            <v>W</v>
          </cell>
          <cell r="M17" t="str">
            <v>W</v>
          </cell>
          <cell r="N17" t="str">
            <v>W</v>
          </cell>
          <cell r="O17" t="str">
            <v>W</v>
          </cell>
          <cell r="P17" t="str">
            <v>DO</v>
          </cell>
          <cell r="Q17" t="str">
            <v>DO</v>
          </cell>
          <cell r="R17" t="str">
            <v>W</v>
          </cell>
          <cell r="S17" t="str">
            <v>W</v>
          </cell>
          <cell r="T17" t="str">
            <v>W</v>
          </cell>
          <cell r="U17" t="str">
            <v>W</v>
          </cell>
          <cell r="V17" t="str">
            <v>W</v>
          </cell>
          <cell r="W17" t="str">
            <v>DO</v>
          </cell>
          <cell r="X17" t="str">
            <v>DO</v>
          </cell>
          <cell r="Y17" t="str">
            <v>W</v>
          </cell>
          <cell r="Z17" t="str">
            <v>W</v>
          </cell>
          <cell r="AA17" t="str">
            <v>W</v>
          </cell>
          <cell r="AB17" t="str">
            <v>W</v>
          </cell>
          <cell r="AC17" t="str">
            <v>W</v>
          </cell>
          <cell r="AD17" t="str">
            <v>DO</v>
          </cell>
          <cell r="AE17" t="str">
            <v>DO</v>
          </cell>
          <cell r="AF17" t="str">
            <v>W</v>
          </cell>
          <cell r="AG17" t="str">
            <v>W</v>
          </cell>
          <cell r="AH17" t="str">
            <v>W</v>
          </cell>
          <cell r="AI17" t="str">
            <v>W</v>
          </cell>
          <cell r="AJ17" t="str">
            <v>W</v>
          </cell>
          <cell r="AK17" t="str">
            <v>DO</v>
          </cell>
          <cell r="AM17">
            <v>21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9</v>
          </cell>
          <cell r="AV17">
            <v>21</v>
          </cell>
          <cell r="AX17">
            <v>0</v>
          </cell>
          <cell r="BA17" t="str">
            <v>TB, CN</v>
          </cell>
          <cell r="BB17">
            <v>18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K17" t="str">
            <v>Nguyễn Thị Thảo</v>
          </cell>
        </row>
        <row r="18">
          <cell r="D18">
            <v>6254</v>
          </cell>
          <cell r="E18" t="str">
            <v>Lê Thị Hồng Hoa</v>
          </cell>
          <cell r="F18">
            <v>44515</v>
          </cell>
          <cell r="G18">
            <v>44555</v>
          </cell>
          <cell r="H18" t="str">
            <v>W</v>
          </cell>
          <cell r="I18" t="str">
            <v>DO</v>
          </cell>
          <cell r="J18" t="str">
            <v>DO</v>
          </cell>
          <cell r="K18" t="str">
            <v>W</v>
          </cell>
          <cell r="L18" t="str">
            <v>W</v>
          </cell>
          <cell r="M18" t="str">
            <v>W</v>
          </cell>
          <cell r="N18" t="str">
            <v>W</v>
          </cell>
          <cell r="O18" t="str">
            <v>W</v>
          </cell>
          <cell r="P18" t="str">
            <v>DO</v>
          </cell>
          <cell r="Q18" t="str">
            <v>DO</v>
          </cell>
          <cell r="R18" t="str">
            <v>W</v>
          </cell>
          <cell r="S18" t="str">
            <v>W</v>
          </cell>
          <cell r="T18" t="str">
            <v>W</v>
          </cell>
          <cell r="U18" t="str">
            <v>W</v>
          </cell>
          <cell r="V18" t="str">
            <v>W</v>
          </cell>
          <cell r="W18" t="str">
            <v>DO</v>
          </cell>
          <cell r="X18" t="str">
            <v>DO</v>
          </cell>
          <cell r="Y18" t="str">
            <v>W</v>
          </cell>
          <cell r="Z18" t="str">
            <v>W</v>
          </cell>
          <cell r="AA18" t="str">
            <v>W</v>
          </cell>
          <cell r="AB18" t="str">
            <v>W</v>
          </cell>
          <cell r="AC18" t="str">
            <v>W</v>
          </cell>
          <cell r="AD18" t="str">
            <v>DO</v>
          </cell>
          <cell r="AE18" t="str">
            <v>DO</v>
          </cell>
          <cell r="AF18" t="str">
            <v>W</v>
          </cell>
          <cell r="AG18" t="str">
            <v>W</v>
          </cell>
          <cell r="AH18" t="str">
            <v>W</v>
          </cell>
          <cell r="AI18" t="str">
            <v>W</v>
          </cell>
          <cell r="AJ18" t="str">
            <v>W</v>
          </cell>
          <cell r="AK18" t="str">
            <v>DO</v>
          </cell>
          <cell r="AM18">
            <v>21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9</v>
          </cell>
          <cell r="AV18">
            <v>21</v>
          </cell>
          <cell r="AX18">
            <v>0</v>
          </cell>
          <cell r="BA18" t="str">
            <v>TB, CN</v>
          </cell>
          <cell r="BB18">
            <v>18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K18" t="str">
            <v>Lê Thị Hồng Hoa</v>
          </cell>
        </row>
        <row r="19">
          <cell r="D19">
            <v>6163</v>
          </cell>
          <cell r="E19" t="str">
            <v>Huỳnh Thị Thanh Minh</v>
          </cell>
          <cell r="F19">
            <v>44348</v>
          </cell>
          <cell r="G19">
            <v>44541</v>
          </cell>
          <cell r="H19" t="str">
            <v>W</v>
          </cell>
          <cell r="I19" t="str">
            <v>DO</v>
          </cell>
          <cell r="J19" t="str">
            <v>DO</v>
          </cell>
          <cell r="K19" t="str">
            <v>W</v>
          </cell>
          <cell r="L19" t="str">
            <v>W</v>
          </cell>
          <cell r="M19" t="str">
            <v>W</v>
          </cell>
          <cell r="N19" t="str">
            <v>W</v>
          </cell>
          <cell r="O19" t="str">
            <v>W</v>
          </cell>
          <cell r="P19" t="str">
            <v>DO</v>
          </cell>
          <cell r="Q19" t="str">
            <v>DO</v>
          </cell>
          <cell r="R19" t="str">
            <v>W</v>
          </cell>
          <cell r="S19" t="str">
            <v>W</v>
          </cell>
          <cell r="T19" t="str">
            <v>W</v>
          </cell>
          <cell r="U19" t="str">
            <v>W</v>
          </cell>
          <cell r="V19" t="str">
            <v>W</v>
          </cell>
          <cell r="W19" t="str">
            <v>DO</v>
          </cell>
          <cell r="X19" t="str">
            <v>DO</v>
          </cell>
          <cell r="Y19" t="str">
            <v>R</v>
          </cell>
          <cell r="Z19" t="str">
            <v>R</v>
          </cell>
          <cell r="AA19" t="str">
            <v>R</v>
          </cell>
          <cell r="AB19" t="str">
            <v>R</v>
          </cell>
          <cell r="AC19" t="str">
            <v>R</v>
          </cell>
          <cell r="AD19" t="str">
            <v>DO</v>
          </cell>
          <cell r="AE19" t="str">
            <v>DO</v>
          </cell>
          <cell r="AF19" t="str">
            <v>R</v>
          </cell>
          <cell r="AG19" t="str">
            <v>R</v>
          </cell>
          <cell r="AH19" t="str">
            <v>R</v>
          </cell>
          <cell r="AI19" t="str">
            <v>R</v>
          </cell>
          <cell r="AJ19" t="str">
            <v>R</v>
          </cell>
          <cell r="AK19" t="str">
            <v>DO</v>
          </cell>
          <cell r="AM19">
            <v>21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10</v>
          </cell>
          <cell r="AU19">
            <v>9</v>
          </cell>
          <cell r="AV19">
            <v>11</v>
          </cell>
          <cell r="AX19">
            <v>0</v>
          </cell>
          <cell r="BA19" t="str">
            <v>TB, CN</v>
          </cell>
          <cell r="BB19">
            <v>8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K19" t="str">
            <v>Huỳnh Thị Thanh Minh</v>
          </cell>
        </row>
        <row r="20">
          <cell r="D20">
            <v>4753</v>
          </cell>
          <cell r="E20" t="str">
            <v>Lý Thị Bích Nga</v>
          </cell>
          <cell r="F20">
            <v>43304</v>
          </cell>
          <cell r="G20">
            <v>0</v>
          </cell>
          <cell r="H20" t="str">
            <v>W</v>
          </cell>
          <cell r="I20" t="str">
            <v>DO</v>
          </cell>
          <cell r="J20" t="str">
            <v>DO</v>
          </cell>
          <cell r="K20" t="str">
            <v>W</v>
          </cell>
          <cell r="L20" t="str">
            <v>W</v>
          </cell>
          <cell r="M20" t="str">
            <v>W</v>
          </cell>
          <cell r="N20" t="str">
            <v>W</v>
          </cell>
          <cell r="O20" t="str">
            <v>W</v>
          </cell>
          <cell r="P20" t="str">
            <v>DO</v>
          </cell>
          <cell r="Q20" t="str">
            <v>DO</v>
          </cell>
          <cell r="R20" t="str">
            <v>W</v>
          </cell>
          <cell r="S20" t="str">
            <v>W</v>
          </cell>
          <cell r="T20" t="str">
            <v>W</v>
          </cell>
          <cell r="U20" t="str">
            <v>W</v>
          </cell>
          <cell r="V20" t="str">
            <v>W</v>
          </cell>
          <cell r="W20" t="str">
            <v>DO</v>
          </cell>
          <cell r="X20" t="str">
            <v>DO</v>
          </cell>
          <cell r="Y20" t="str">
            <v>W</v>
          </cell>
          <cell r="Z20" t="str">
            <v>W</v>
          </cell>
          <cell r="AA20" t="str">
            <v>A</v>
          </cell>
          <cell r="AB20" t="str">
            <v>A/2</v>
          </cell>
          <cell r="AC20" t="str">
            <v>W</v>
          </cell>
          <cell r="AD20" t="str">
            <v>DO</v>
          </cell>
          <cell r="AE20" t="str">
            <v>DO</v>
          </cell>
          <cell r="AF20" t="str">
            <v>A</v>
          </cell>
          <cell r="AG20" t="str">
            <v>W</v>
          </cell>
          <cell r="AH20" t="str">
            <v>W</v>
          </cell>
          <cell r="AI20" t="str">
            <v>W</v>
          </cell>
          <cell r="AJ20" t="str">
            <v>W</v>
          </cell>
          <cell r="AK20" t="str">
            <v>DO</v>
          </cell>
          <cell r="AM20">
            <v>21</v>
          </cell>
          <cell r="AN20">
            <v>2.5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9</v>
          </cell>
          <cell r="AV20">
            <v>18.5</v>
          </cell>
          <cell r="AX20">
            <v>0</v>
          </cell>
          <cell r="BA20" t="str">
            <v>TB, CN</v>
          </cell>
          <cell r="BB20">
            <v>18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K20" t="str">
            <v>Lý Thị Bích Nga</v>
          </cell>
        </row>
        <row r="21">
          <cell r="D21">
            <v>6189</v>
          </cell>
          <cell r="E21" t="str">
            <v>Phạm Thị Thủy</v>
          </cell>
          <cell r="F21">
            <v>44445</v>
          </cell>
          <cell r="G21">
            <v>0</v>
          </cell>
          <cell r="H21" t="str">
            <v>W</v>
          </cell>
          <cell r="I21" t="str">
            <v>DO</v>
          </cell>
          <cell r="J21" t="str">
            <v>DO</v>
          </cell>
          <cell r="K21" t="str">
            <v>W</v>
          </cell>
          <cell r="L21" t="str">
            <v>W</v>
          </cell>
          <cell r="M21" t="str">
            <v>W</v>
          </cell>
          <cell r="N21" t="str">
            <v>W</v>
          </cell>
          <cell r="O21" t="str">
            <v>W</v>
          </cell>
          <cell r="P21" t="str">
            <v>DO</v>
          </cell>
          <cell r="Q21" t="str">
            <v>DO</v>
          </cell>
          <cell r="R21" t="str">
            <v>W</v>
          </cell>
          <cell r="S21" t="str">
            <v>W</v>
          </cell>
          <cell r="T21" t="str">
            <v>W</v>
          </cell>
          <cell r="U21" t="str">
            <v>W</v>
          </cell>
          <cell r="V21" t="str">
            <v>W</v>
          </cell>
          <cell r="W21" t="str">
            <v>DO</v>
          </cell>
          <cell r="X21" t="str">
            <v>DO</v>
          </cell>
          <cell r="Y21" t="str">
            <v>W</v>
          </cell>
          <cell r="Z21" t="str">
            <v>W</v>
          </cell>
          <cell r="AA21" t="str">
            <v>W</v>
          </cell>
          <cell r="AB21" t="str">
            <v>W</v>
          </cell>
          <cell r="AC21" t="str">
            <v>W</v>
          </cell>
          <cell r="AD21" t="str">
            <v>DO</v>
          </cell>
          <cell r="AE21" t="str">
            <v>DO</v>
          </cell>
          <cell r="AF21" t="str">
            <v>W</v>
          </cell>
          <cell r="AG21" t="str">
            <v>W</v>
          </cell>
          <cell r="AH21" t="str">
            <v>W</v>
          </cell>
          <cell r="AI21" t="str">
            <v>W</v>
          </cell>
          <cell r="AJ21" t="str">
            <v>W</v>
          </cell>
          <cell r="AK21" t="str">
            <v>DO</v>
          </cell>
          <cell r="AM21">
            <v>21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9</v>
          </cell>
          <cell r="AV21">
            <v>21</v>
          </cell>
          <cell r="AX21">
            <v>0</v>
          </cell>
          <cell r="BA21" t="str">
            <v>TB, CN</v>
          </cell>
          <cell r="BB21">
            <v>18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K21" t="str">
            <v>Phạm Thị Thủy</v>
          </cell>
        </row>
        <row r="22">
          <cell r="D22">
            <v>6237</v>
          </cell>
          <cell r="E22" t="str">
            <v>Lê Anh Vững</v>
          </cell>
          <cell r="F22">
            <v>44508</v>
          </cell>
          <cell r="G22">
            <v>0</v>
          </cell>
          <cell r="H22" t="str">
            <v>W</v>
          </cell>
          <cell r="I22" t="str">
            <v>DO</v>
          </cell>
          <cell r="J22" t="str">
            <v>DO</v>
          </cell>
          <cell r="K22" t="str">
            <v>W</v>
          </cell>
          <cell r="L22" t="str">
            <v>W</v>
          </cell>
          <cell r="M22" t="str">
            <v>W</v>
          </cell>
          <cell r="N22" t="str">
            <v>W</v>
          </cell>
          <cell r="O22" t="str">
            <v>W</v>
          </cell>
          <cell r="P22" t="str">
            <v>DO</v>
          </cell>
          <cell r="Q22" t="str">
            <v>DO</v>
          </cell>
          <cell r="R22" t="str">
            <v>W</v>
          </cell>
          <cell r="S22" t="str">
            <v>W</v>
          </cell>
          <cell r="T22" t="str">
            <v>W</v>
          </cell>
          <cell r="U22" t="str">
            <v>W</v>
          </cell>
          <cell r="V22" t="str">
            <v>W</v>
          </cell>
          <cell r="W22" t="str">
            <v>DO</v>
          </cell>
          <cell r="X22" t="str">
            <v>DO</v>
          </cell>
          <cell r="Y22" t="str">
            <v>W</v>
          </cell>
          <cell r="Z22" t="str">
            <v>W</v>
          </cell>
          <cell r="AA22" t="str">
            <v>W</v>
          </cell>
          <cell r="AB22" t="str">
            <v>W</v>
          </cell>
          <cell r="AC22" t="str">
            <v>W</v>
          </cell>
          <cell r="AD22" t="str">
            <v>DO</v>
          </cell>
          <cell r="AE22" t="str">
            <v>DO</v>
          </cell>
          <cell r="AF22" t="str">
            <v>W</v>
          </cell>
          <cell r="AG22" t="str">
            <v>W</v>
          </cell>
          <cell r="AH22" t="str">
            <v>W</v>
          </cell>
          <cell r="AI22" t="str">
            <v>W</v>
          </cell>
          <cell r="AJ22" t="str">
            <v>W</v>
          </cell>
          <cell r="AK22" t="str">
            <v>DO</v>
          </cell>
          <cell r="AM22">
            <v>21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9</v>
          </cell>
          <cell r="AV22">
            <v>21</v>
          </cell>
          <cell r="AX22">
            <v>0</v>
          </cell>
          <cell r="BA22" t="str">
            <v>TB, CN</v>
          </cell>
          <cell r="BB22">
            <v>18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K22" t="str">
            <v>Lê Anh Vững</v>
          </cell>
        </row>
        <row r="23">
          <cell r="D23">
            <v>6255</v>
          </cell>
          <cell r="E23" t="str">
            <v>Huỳnh Như Bảo Ngọc</v>
          </cell>
          <cell r="F23">
            <v>44522</v>
          </cell>
          <cell r="G23">
            <v>0</v>
          </cell>
          <cell r="H23" t="str">
            <v>W</v>
          </cell>
          <cell r="I23" t="str">
            <v>DO</v>
          </cell>
          <cell r="J23" t="str">
            <v>DO</v>
          </cell>
          <cell r="K23" t="str">
            <v>W</v>
          </cell>
          <cell r="L23" t="str">
            <v>W</v>
          </cell>
          <cell r="M23" t="str">
            <v>W</v>
          </cell>
          <cell r="N23" t="str">
            <v>W</v>
          </cell>
          <cell r="O23" t="str">
            <v>W</v>
          </cell>
          <cell r="P23" t="str">
            <v>DO</v>
          </cell>
          <cell r="Q23" t="str">
            <v>DO</v>
          </cell>
          <cell r="R23" t="str">
            <v>W</v>
          </cell>
          <cell r="S23" t="str">
            <v>W</v>
          </cell>
          <cell r="T23" t="str">
            <v>W</v>
          </cell>
          <cell r="U23" t="str">
            <v>W</v>
          </cell>
          <cell r="V23" t="str">
            <v>W</v>
          </cell>
          <cell r="W23" t="str">
            <v>DO</v>
          </cell>
          <cell r="X23" t="str">
            <v>DO</v>
          </cell>
          <cell r="Y23" t="str">
            <v>W</v>
          </cell>
          <cell r="Z23" t="str">
            <v>W</v>
          </cell>
          <cell r="AA23" t="str">
            <v>W</v>
          </cell>
          <cell r="AB23" t="str">
            <v>U</v>
          </cell>
          <cell r="AC23" t="str">
            <v>W</v>
          </cell>
          <cell r="AD23" t="str">
            <v>DO</v>
          </cell>
          <cell r="AE23" t="str">
            <v>DO</v>
          </cell>
          <cell r="AF23" t="str">
            <v>W</v>
          </cell>
          <cell r="AG23" t="str">
            <v>W</v>
          </cell>
          <cell r="AH23" t="str">
            <v>W</v>
          </cell>
          <cell r="AI23" t="str">
            <v>W</v>
          </cell>
          <cell r="AJ23" t="str">
            <v>W</v>
          </cell>
          <cell r="AK23" t="str">
            <v>DO</v>
          </cell>
          <cell r="AM23">
            <v>21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</v>
          </cell>
          <cell r="AS23">
            <v>0</v>
          </cell>
          <cell r="AT23">
            <v>0</v>
          </cell>
          <cell r="AU23">
            <v>9</v>
          </cell>
          <cell r="AV23">
            <v>20</v>
          </cell>
          <cell r="AX23">
            <v>0</v>
          </cell>
          <cell r="BA23" t="str">
            <v>TB, CN</v>
          </cell>
          <cell r="BB23">
            <v>17</v>
          </cell>
          <cell r="BC23">
            <v>0</v>
          </cell>
          <cell r="BD23">
            <v>0</v>
          </cell>
          <cell r="BE23">
            <v>0</v>
          </cell>
          <cell r="BF23">
            <v>1</v>
          </cell>
          <cell r="BG23">
            <v>0</v>
          </cell>
          <cell r="BH23">
            <v>0</v>
          </cell>
          <cell r="BK23" t="str">
            <v>Huỳnh Như Bảo Ngọc</v>
          </cell>
        </row>
        <row r="24">
          <cell r="D24">
            <v>6142</v>
          </cell>
          <cell r="E24" t="str">
            <v>Võ Ngọc Thanh Phương</v>
          </cell>
          <cell r="F24">
            <v>44333</v>
          </cell>
          <cell r="G24">
            <v>0</v>
          </cell>
          <cell r="H24" t="str">
            <v>W</v>
          </cell>
          <cell r="I24" t="str">
            <v>DO</v>
          </cell>
          <cell r="J24" t="str">
            <v>DO</v>
          </cell>
          <cell r="K24" t="str">
            <v>W</v>
          </cell>
          <cell r="L24" t="str">
            <v>W</v>
          </cell>
          <cell r="M24" t="str">
            <v>W</v>
          </cell>
          <cell r="N24" t="str">
            <v>W</v>
          </cell>
          <cell r="O24" t="str">
            <v>W</v>
          </cell>
          <cell r="P24" t="str">
            <v>DO</v>
          </cell>
          <cell r="Q24" t="str">
            <v>DO</v>
          </cell>
          <cell r="R24" t="str">
            <v>W</v>
          </cell>
          <cell r="S24" t="str">
            <v>W</v>
          </cell>
          <cell r="T24" t="str">
            <v>W</v>
          </cell>
          <cell r="U24" t="str">
            <v>W</v>
          </cell>
          <cell r="V24" t="str">
            <v>W</v>
          </cell>
          <cell r="W24" t="str">
            <v>DO</v>
          </cell>
          <cell r="X24" t="str">
            <v>DO</v>
          </cell>
          <cell r="Y24" t="str">
            <v>W</v>
          </cell>
          <cell r="Z24" t="str">
            <v>W</v>
          </cell>
          <cell r="AA24" t="str">
            <v>W</v>
          </cell>
          <cell r="AB24" t="str">
            <v>W</v>
          </cell>
          <cell r="AC24" t="str">
            <v>W</v>
          </cell>
          <cell r="AD24" t="str">
            <v>DO</v>
          </cell>
          <cell r="AE24" t="str">
            <v>DO</v>
          </cell>
          <cell r="AF24" t="str">
            <v>W</v>
          </cell>
          <cell r="AG24" t="str">
            <v>W</v>
          </cell>
          <cell r="AH24" t="str">
            <v>W</v>
          </cell>
          <cell r="AI24" t="str">
            <v>W</v>
          </cell>
          <cell r="AJ24" t="str">
            <v>W</v>
          </cell>
          <cell r="AK24" t="str">
            <v>DO</v>
          </cell>
          <cell r="AM24">
            <v>21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9</v>
          </cell>
          <cell r="AV24">
            <v>21</v>
          </cell>
          <cell r="AX24">
            <v>0</v>
          </cell>
          <cell r="BA24" t="str">
            <v>TB, CN</v>
          </cell>
          <cell r="BB24">
            <v>18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K24" t="str">
            <v>Võ Ngọc Thanh Phương</v>
          </cell>
        </row>
        <row r="25">
          <cell r="D25">
            <v>6261</v>
          </cell>
          <cell r="E25" t="str">
            <v>Trương Như Ý</v>
          </cell>
          <cell r="F25">
            <v>44531</v>
          </cell>
          <cell r="G25">
            <v>0</v>
          </cell>
          <cell r="H25" t="str">
            <v>NA</v>
          </cell>
          <cell r="I25" t="str">
            <v>DO</v>
          </cell>
          <cell r="J25" t="str">
            <v>DO</v>
          </cell>
          <cell r="K25" t="str">
            <v>NA</v>
          </cell>
          <cell r="L25" t="str">
            <v>NA</v>
          </cell>
          <cell r="M25" t="str">
            <v>W</v>
          </cell>
          <cell r="N25" t="str">
            <v>W</v>
          </cell>
          <cell r="O25" t="str">
            <v>W</v>
          </cell>
          <cell r="P25" t="str">
            <v>DO</v>
          </cell>
          <cell r="Q25" t="str">
            <v>DO</v>
          </cell>
          <cell r="R25" t="str">
            <v>W</v>
          </cell>
          <cell r="S25" t="str">
            <v>W</v>
          </cell>
          <cell r="T25" t="str">
            <v>W</v>
          </cell>
          <cell r="U25" t="str">
            <v>W</v>
          </cell>
          <cell r="V25" t="str">
            <v>W</v>
          </cell>
          <cell r="W25" t="str">
            <v>DO</v>
          </cell>
          <cell r="X25" t="str">
            <v>DO</v>
          </cell>
          <cell r="Y25" t="str">
            <v>W</v>
          </cell>
          <cell r="Z25" t="str">
            <v>W</v>
          </cell>
          <cell r="AA25" t="str">
            <v>W</v>
          </cell>
          <cell r="AB25" t="str">
            <v>W</v>
          </cell>
          <cell r="AC25" t="str">
            <v>W</v>
          </cell>
          <cell r="AD25" t="str">
            <v>DO</v>
          </cell>
          <cell r="AE25" t="str">
            <v>DO</v>
          </cell>
          <cell r="AF25" t="str">
            <v>W</v>
          </cell>
          <cell r="AG25" t="str">
            <v>W</v>
          </cell>
          <cell r="AH25" t="str">
            <v>W</v>
          </cell>
          <cell r="AI25" t="str">
            <v>W</v>
          </cell>
          <cell r="AJ25" t="str">
            <v>W</v>
          </cell>
          <cell r="AK25" t="str">
            <v>DO</v>
          </cell>
          <cell r="AM25">
            <v>21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3</v>
          </cell>
          <cell r="AT25">
            <v>0</v>
          </cell>
          <cell r="AU25">
            <v>9</v>
          </cell>
          <cell r="AV25">
            <v>18</v>
          </cell>
          <cell r="AX25">
            <v>0</v>
          </cell>
          <cell r="BA25" t="str">
            <v>TB, CN</v>
          </cell>
          <cell r="BB25">
            <v>18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K25" t="str">
            <v>Trương Như Ý</v>
          </cell>
        </row>
        <row r="26">
          <cell r="D26">
            <v>6183</v>
          </cell>
          <cell r="E26" t="str">
            <v>Phạm Kim Ngân</v>
          </cell>
          <cell r="F26">
            <v>44452</v>
          </cell>
          <cell r="G26">
            <v>44556</v>
          </cell>
          <cell r="H26" t="str">
            <v>W</v>
          </cell>
          <cell r="I26" t="str">
            <v>DO</v>
          </cell>
          <cell r="J26" t="str">
            <v>DO</v>
          </cell>
          <cell r="K26" t="str">
            <v>W</v>
          </cell>
          <cell r="L26" t="str">
            <v>W</v>
          </cell>
          <cell r="M26" t="str">
            <v>W</v>
          </cell>
          <cell r="N26" t="str">
            <v>W</v>
          </cell>
          <cell r="O26" t="str">
            <v>W</v>
          </cell>
          <cell r="P26" t="str">
            <v>DO</v>
          </cell>
          <cell r="Q26" t="str">
            <v>DO</v>
          </cell>
          <cell r="R26" t="str">
            <v>W</v>
          </cell>
          <cell r="S26" t="str">
            <v>W</v>
          </cell>
          <cell r="T26" t="str">
            <v>W</v>
          </cell>
          <cell r="U26" t="str">
            <v>W</v>
          </cell>
          <cell r="V26" t="str">
            <v>W</v>
          </cell>
          <cell r="W26" t="str">
            <v>DO</v>
          </cell>
          <cell r="X26" t="str">
            <v>DO</v>
          </cell>
          <cell r="Y26" t="str">
            <v>W</v>
          </cell>
          <cell r="Z26" t="str">
            <v>W</v>
          </cell>
          <cell r="AA26" t="str">
            <v>W</v>
          </cell>
          <cell r="AB26" t="str">
            <v>W</v>
          </cell>
          <cell r="AC26" t="str">
            <v>W</v>
          </cell>
          <cell r="AD26" t="str">
            <v>DO</v>
          </cell>
          <cell r="AE26" t="str">
            <v>DO</v>
          </cell>
          <cell r="AF26" t="str">
            <v>W</v>
          </cell>
          <cell r="AG26" t="str">
            <v>W</v>
          </cell>
          <cell r="AH26" t="str">
            <v>W</v>
          </cell>
          <cell r="AI26" t="str">
            <v>W</v>
          </cell>
          <cell r="AJ26" t="str">
            <v>W</v>
          </cell>
          <cell r="AK26" t="str">
            <v>DO</v>
          </cell>
          <cell r="AM26">
            <v>21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9</v>
          </cell>
          <cell r="AV26">
            <v>21</v>
          </cell>
          <cell r="AX26">
            <v>0</v>
          </cell>
          <cell r="BA26" t="str">
            <v>TB, CN</v>
          </cell>
          <cell r="BB26">
            <v>18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K26" t="str">
            <v>Phạm Kim Ngân</v>
          </cell>
        </row>
        <row r="27">
          <cell r="D27">
            <v>6177</v>
          </cell>
          <cell r="E27" t="str">
            <v>Trịnh Nguyên Giang</v>
          </cell>
          <cell r="F27">
            <v>44455</v>
          </cell>
          <cell r="G27">
            <v>44556</v>
          </cell>
          <cell r="H27" t="str">
            <v>W</v>
          </cell>
          <cell r="I27" t="str">
            <v>DO</v>
          </cell>
          <cell r="J27" t="str">
            <v>DO</v>
          </cell>
          <cell r="K27" t="str">
            <v>W</v>
          </cell>
          <cell r="L27" t="str">
            <v>W</v>
          </cell>
          <cell r="M27" t="str">
            <v>W</v>
          </cell>
          <cell r="N27" t="str">
            <v>W</v>
          </cell>
          <cell r="O27" t="str">
            <v>W</v>
          </cell>
          <cell r="P27" t="str">
            <v>DO</v>
          </cell>
          <cell r="Q27" t="str">
            <v>DO</v>
          </cell>
          <cell r="R27" t="str">
            <v>W</v>
          </cell>
          <cell r="S27" t="str">
            <v>W</v>
          </cell>
          <cell r="T27" t="str">
            <v>W</v>
          </cell>
          <cell r="U27" t="str">
            <v>W</v>
          </cell>
          <cell r="V27" t="str">
            <v>W</v>
          </cell>
          <cell r="W27" t="str">
            <v>DO</v>
          </cell>
          <cell r="X27" t="str">
            <v>DO</v>
          </cell>
          <cell r="Y27" t="str">
            <v>W</v>
          </cell>
          <cell r="Z27" t="str">
            <v>W</v>
          </cell>
          <cell r="AA27" t="str">
            <v>W</v>
          </cell>
          <cell r="AB27" t="str">
            <v>W</v>
          </cell>
          <cell r="AC27" t="str">
            <v>W</v>
          </cell>
          <cell r="AD27" t="str">
            <v>DO</v>
          </cell>
          <cell r="AE27" t="str">
            <v>DO</v>
          </cell>
          <cell r="AF27" t="str">
            <v>W</v>
          </cell>
          <cell r="AG27" t="str">
            <v>W</v>
          </cell>
          <cell r="AH27" t="str">
            <v>W</v>
          </cell>
          <cell r="AI27" t="str">
            <v>W</v>
          </cell>
          <cell r="AJ27" t="str">
            <v>W</v>
          </cell>
          <cell r="AK27" t="str">
            <v>DO</v>
          </cell>
          <cell r="AM27">
            <v>21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9</v>
          </cell>
          <cell r="AV27">
            <v>21</v>
          </cell>
          <cell r="AX27">
            <v>0</v>
          </cell>
          <cell r="BA27" t="str">
            <v>TB, CN</v>
          </cell>
          <cell r="BB27">
            <v>18</v>
          </cell>
          <cell r="BC27">
            <v>1</v>
          </cell>
          <cell r="BD27">
            <v>44516</v>
          </cell>
          <cell r="BE27">
            <v>44516</v>
          </cell>
          <cell r="BF27">
            <v>0</v>
          </cell>
          <cell r="BG27">
            <v>0</v>
          </cell>
          <cell r="BH27">
            <v>0</v>
          </cell>
          <cell r="BK27" t="str">
            <v>Trịnh Nguyên Giang</v>
          </cell>
        </row>
        <row r="28">
          <cell r="D28">
            <v>6179</v>
          </cell>
          <cell r="E28" t="str">
            <v>Đặng Hoàng Nguyên</v>
          </cell>
          <cell r="F28">
            <v>44455</v>
          </cell>
          <cell r="G28">
            <v>44544</v>
          </cell>
          <cell r="H28" t="str">
            <v>W</v>
          </cell>
          <cell r="I28" t="str">
            <v>DO</v>
          </cell>
          <cell r="J28" t="str">
            <v>DO</v>
          </cell>
          <cell r="K28" t="str">
            <v>W</v>
          </cell>
          <cell r="L28" t="str">
            <v>W</v>
          </cell>
          <cell r="M28" t="str">
            <v>W</v>
          </cell>
          <cell r="N28" t="str">
            <v>W</v>
          </cell>
          <cell r="O28" t="str">
            <v>W</v>
          </cell>
          <cell r="P28" t="str">
            <v>DO</v>
          </cell>
          <cell r="Q28" t="str">
            <v>DO</v>
          </cell>
          <cell r="R28" t="str">
            <v>W</v>
          </cell>
          <cell r="S28" t="str">
            <v>W</v>
          </cell>
          <cell r="T28" t="str">
            <v>W</v>
          </cell>
          <cell r="U28" t="str">
            <v>W</v>
          </cell>
          <cell r="V28" t="str">
            <v>W</v>
          </cell>
          <cell r="W28" t="str">
            <v>DO</v>
          </cell>
          <cell r="X28" t="str">
            <v>DO</v>
          </cell>
          <cell r="Y28" t="str">
            <v>W</v>
          </cell>
          <cell r="Z28" t="str">
            <v>R</v>
          </cell>
          <cell r="AA28" t="str">
            <v>R</v>
          </cell>
          <cell r="AB28" t="str">
            <v>R</v>
          </cell>
          <cell r="AC28" t="str">
            <v>R</v>
          </cell>
          <cell r="AD28" t="str">
            <v>DO</v>
          </cell>
          <cell r="AE28" t="str">
            <v>DO</v>
          </cell>
          <cell r="AF28" t="str">
            <v>R</v>
          </cell>
          <cell r="AG28" t="str">
            <v>R</v>
          </cell>
          <cell r="AH28" t="str">
            <v>R</v>
          </cell>
          <cell r="AI28" t="str">
            <v>R</v>
          </cell>
          <cell r="AJ28" t="str">
            <v>R</v>
          </cell>
          <cell r="AK28" t="str">
            <v>DO</v>
          </cell>
          <cell r="AM28">
            <v>21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9</v>
          </cell>
          <cell r="AU28">
            <v>9</v>
          </cell>
          <cell r="AV28">
            <v>12</v>
          </cell>
          <cell r="AX28">
            <v>0</v>
          </cell>
          <cell r="BA28" t="str">
            <v>TB, CN</v>
          </cell>
          <cell r="BB28">
            <v>9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K28" t="str">
            <v>Đặng Hoàng Nguyên</v>
          </cell>
        </row>
        <row r="29">
          <cell r="D29">
            <v>6201</v>
          </cell>
          <cell r="E29" t="str">
            <v>Vũ Thị Mỹ Ngọc</v>
          </cell>
          <cell r="F29">
            <v>44455</v>
          </cell>
          <cell r="G29">
            <v>44556</v>
          </cell>
          <cell r="H29" t="str">
            <v>W</v>
          </cell>
          <cell r="I29" t="str">
            <v>DO</v>
          </cell>
          <cell r="J29" t="str">
            <v>DO</v>
          </cell>
          <cell r="K29" t="str">
            <v>W</v>
          </cell>
          <cell r="L29" t="str">
            <v>W</v>
          </cell>
          <cell r="M29" t="str">
            <v>W</v>
          </cell>
          <cell r="N29" t="str">
            <v>W</v>
          </cell>
          <cell r="O29" t="str">
            <v>W</v>
          </cell>
          <cell r="P29" t="str">
            <v>DO</v>
          </cell>
          <cell r="Q29" t="str">
            <v>DO</v>
          </cell>
          <cell r="R29" t="str">
            <v>W</v>
          </cell>
          <cell r="S29" t="str">
            <v>W</v>
          </cell>
          <cell r="T29" t="str">
            <v>W</v>
          </cell>
          <cell r="U29" t="str">
            <v>W</v>
          </cell>
          <cell r="V29" t="str">
            <v>W</v>
          </cell>
          <cell r="W29" t="str">
            <v>DO</v>
          </cell>
          <cell r="X29" t="str">
            <v>DO</v>
          </cell>
          <cell r="Y29" t="str">
            <v>W</v>
          </cell>
          <cell r="Z29" t="str">
            <v>A</v>
          </cell>
          <cell r="AA29" t="str">
            <v>W</v>
          </cell>
          <cell r="AB29" t="str">
            <v>W</v>
          </cell>
          <cell r="AC29" t="str">
            <v>W</v>
          </cell>
          <cell r="AD29" t="str">
            <v>DO</v>
          </cell>
          <cell r="AE29" t="str">
            <v>DO</v>
          </cell>
          <cell r="AF29" t="str">
            <v>W</v>
          </cell>
          <cell r="AG29" t="str">
            <v>W</v>
          </cell>
          <cell r="AH29" t="str">
            <v>W</v>
          </cell>
          <cell r="AI29" t="str">
            <v>W</v>
          </cell>
          <cell r="AJ29" t="str">
            <v>W</v>
          </cell>
          <cell r="AK29" t="str">
            <v>DO</v>
          </cell>
          <cell r="AM29">
            <v>21</v>
          </cell>
          <cell r="AN29">
            <v>1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9</v>
          </cell>
          <cell r="AV29">
            <v>20</v>
          </cell>
          <cell r="AX29">
            <v>0</v>
          </cell>
          <cell r="BA29" t="str">
            <v>TB, CN</v>
          </cell>
          <cell r="BB29">
            <v>18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K29" t="str">
            <v>Vũ Thị Mỹ Ngọc</v>
          </cell>
        </row>
        <row r="30">
          <cell r="D30">
            <v>6202</v>
          </cell>
          <cell r="E30" t="str">
            <v>Ngô Ngọc Trâm</v>
          </cell>
          <cell r="F30">
            <v>44455</v>
          </cell>
          <cell r="G30">
            <v>44556</v>
          </cell>
          <cell r="H30" t="str">
            <v>W</v>
          </cell>
          <cell r="I30" t="str">
            <v>DO</v>
          </cell>
          <cell r="J30" t="str">
            <v>DO</v>
          </cell>
          <cell r="K30" t="str">
            <v>W</v>
          </cell>
          <cell r="L30" t="str">
            <v>W</v>
          </cell>
          <cell r="M30" t="str">
            <v>W</v>
          </cell>
          <cell r="N30" t="str">
            <v>W</v>
          </cell>
          <cell r="O30" t="str">
            <v>W</v>
          </cell>
          <cell r="P30" t="str">
            <v>DO</v>
          </cell>
          <cell r="Q30" t="str">
            <v>DO</v>
          </cell>
          <cell r="R30" t="str">
            <v>W</v>
          </cell>
          <cell r="S30" t="str">
            <v>W</v>
          </cell>
          <cell r="T30" t="str">
            <v>W</v>
          </cell>
          <cell r="U30" t="str">
            <v>W</v>
          </cell>
          <cell r="V30" t="str">
            <v>W</v>
          </cell>
          <cell r="W30" t="str">
            <v>DO</v>
          </cell>
          <cell r="X30" t="str">
            <v>DO</v>
          </cell>
          <cell r="Y30" t="str">
            <v>W</v>
          </cell>
          <cell r="Z30" t="str">
            <v>W</v>
          </cell>
          <cell r="AA30" t="str">
            <v>W</v>
          </cell>
          <cell r="AB30" t="str">
            <v>W</v>
          </cell>
          <cell r="AC30" t="str">
            <v>W</v>
          </cell>
          <cell r="AD30" t="str">
            <v>DO</v>
          </cell>
          <cell r="AE30" t="str">
            <v>DO</v>
          </cell>
          <cell r="AF30" t="str">
            <v>W</v>
          </cell>
          <cell r="AG30" t="str">
            <v>W</v>
          </cell>
          <cell r="AH30" t="str">
            <v>W</v>
          </cell>
          <cell r="AI30" t="str">
            <v>W</v>
          </cell>
          <cell r="AJ30" t="str">
            <v>W</v>
          </cell>
          <cell r="AK30" t="str">
            <v>DO</v>
          </cell>
          <cell r="AM30">
            <v>21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9</v>
          </cell>
          <cell r="AV30">
            <v>21</v>
          </cell>
          <cell r="AX30">
            <v>0</v>
          </cell>
          <cell r="BA30" t="str">
            <v>TB, CN</v>
          </cell>
          <cell r="BB30">
            <v>18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K30" t="str">
            <v>Ngô Ngọc Trâm</v>
          </cell>
        </row>
        <row r="31">
          <cell r="D31">
            <v>6204</v>
          </cell>
          <cell r="E31" t="str">
            <v>Tô Thành Thương</v>
          </cell>
          <cell r="F31">
            <v>44473</v>
          </cell>
          <cell r="G31">
            <v>44556</v>
          </cell>
          <cell r="H31" t="str">
            <v>W</v>
          </cell>
          <cell r="I31" t="str">
            <v>DO</v>
          </cell>
          <cell r="J31" t="str">
            <v>DO</v>
          </cell>
          <cell r="K31" t="str">
            <v>W</v>
          </cell>
          <cell r="L31" t="str">
            <v>W</v>
          </cell>
          <cell r="M31" t="str">
            <v>W</v>
          </cell>
          <cell r="N31" t="str">
            <v>W</v>
          </cell>
          <cell r="O31" t="str">
            <v>W</v>
          </cell>
          <cell r="P31" t="str">
            <v>DO</v>
          </cell>
          <cell r="Q31" t="str">
            <v>DO</v>
          </cell>
          <cell r="R31" t="str">
            <v>W</v>
          </cell>
          <cell r="S31" t="str">
            <v>W</v>
          </cell>
          <cell r="T31" t="str">
            <v>W</v>
          </cell>
          <cell r="U31" t="str">
            <v>W</v>
          </cell>
          <cell r="V31" t="str">
            <v>W</v>
          </cell>
          <cell r="W31" t="str">
            <v>DO</v>
          </cell>
          <cell r="X31" t="str">
            <v>DO</v>
          </cell>
          <cell r="Y31" t="str">
            <v>W</v>
          </cell>
          <cell r="Z31" t="str">
            <v>W</v>
          </cell>
          <cell r="AA31" t="str">
            <v>W</v>
          </cell>
          <cell r="AB31" t="str">
            <v>W</v>
          </cell>
          <cell r="AC31" t="str">
            <v>W</v>
          </cell>
          <cell r="AD31" t="str">
            <v>DO</v>
          </cell>
          <cell r="AE31" t="str">
            <v>DO</v>
          </cell>
          <cell r="AF31" t="str">
            <v>W</v>
          </cell>
          <cell r="AG31" t="str">
            <v>W</v>
          </cell>
          <cell r="AH31" t="str">
            <v>W</v>
          </cell>
          <cell r="AI31" t="str">
            <v>W</v>
          </cell>
          <cell r="AJ31" t="str">
            <v>W</v>
          </cell>
          <cell r="AK31" t="str">
            <v>DO</v>
          </cell>
          <cell r="AM31">
            <v>21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9</v>
          </cell>
          <cell r="AV31">
            <v>21</v>
          </cell>
          <cell r="AX31">
            <v>0</v>
          </cell>
          <cell r="BA31" t="str">
            <v>TB, CN</v>
          </cell>
          <cell r="BB31">
            <v>18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K31" t="str">
            <v>Tô Thành Thương</v>
          </cell>
        </row>
        <row r="32">
          <cell r="D32">
            <v>6205</v>
          </cell>
          <cell r="E32" t="str">
            <v>Trần Bá Ca</v>
          </cell>
          <cell r="F32">
            <v>44473</v>
          </cell>
          <cell r="G32">
            <v>44556</v>
          </cell>
          <cell r="H32" t="str">
            <v>W</v>
          </cell>
          <cell r="I32" t="str">
            <v>DO</v>
          </cell>
          <cell r="J32" t="str">
            <v>DO</v>
          </cell>
          <cell r="K32" t="str">
            <v>W</v>
          </cell>
          <cell r="L32" t="str">
            <v>W</v>
          </cell>
          <cell r="M32" t="str">
            <v>W</v>
          </cell>
          <cell r="N32" t="str">
            <v>W</v>
          </cell>
          <cell r="O32" t="str">
            <v>W</v>
          </cell>
          <cell r="P32" t="str">
            <v>DO</v>
          </cell>
          <cell r="Q32" t="str">
            <v>DO</v>
          </cell>
          <cell r="R32" t="str">
            <v>W</v>
          </cell>
          <cell r="S32" t="str">
            <v>W</v>
          </cell>
          <cell r="T32" t="str">
            <v>W</v>
          </cell>
          <cell r="U32" t="str">
            <v>W</v>
          </cell>
          <cell r="V32" t="str">
            <v>W</v>
          </cell>
          <cell r="W32" t="str">
            <v>DO</v>
          </cell>
          <cell r="X32" t="str">
            <v>DO</v>
          </cell>
          <cell r="Y32" t="str">
            <v>W</v>
          </cell>
          <cell r="Z32" t="str">
            <v>W</v>
          </cell>
          <cell r="AA32" t="str">
            <v>W</v>
          </cell>
          <cell r="AB32" t="str">
            <v>W</v>
          </cell>
          <cell r="AC32" t="str">
            <v>W</v>
          </cell>
          <cell r="AD32" t="str">
            <v>DO</v>
          </cell>
          <cell r="AE32" t="str">
            <v>DO</v>
          </cell>
          <cell r="AF32" t="str">
            <v>W</v>
          </cell>
          <cell r="AG32" t="str">
            <v>W</v>
          </cell>
          <cell r="AH32" t="str">
            <v>W</v>
          </cell>
          <cell r="AI32" t="str">
            <v>W</v>
          </cell>
          <cell r="AJ32" t="str">
            <v>W</v>
          </cell>
          <cell r="AK32" t="str">
            <v>DO</v>
          </cell>
          <cell r="AM32">
            <v>21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9</v>
          </cell>
          <cell r="AV32">
            <v>21</v>
          </cell>
          <cell r="AX32">
            <v>0</v>
          </cell>
          <cell r="BA32" t="str">
            <v>TB, CN</v>
          </cell>
          <cell r="BB32">
            <v>18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K32" t="str">
            <v>Trần Bá Ca</v>
          </cell>
        </row>
        <row r="33">
          <cell r="D33">
            <v>6208</v>
          </cell>
          <cell r="E33" t="str">
            <v>Nguyễn Ngọc Thảo Vy</v>
          </cell>
          <cell r="F33">
            <v>44473</v>
          </cell>
          <cell r="G33">
            <v>44556</v>
          </cell>
          <cell r="H33" t="str">
            <v>W</v>
          </cell>
          <cell r="I33" t="str">
            <v>DO</v>
          </cell>
          <cell r="J33" t="str">
            <v>DO</v>
          </cell>
          <cell r="K33" t="str">
            <v>W</v>
          </cell>
          <cell r="L33" t="str">
            <v>W</v>
          </cell>
          <cell r="M33" t="str">
            <v>W</v>
          </cell>
          <cell r="N33" t="str">
            <v>W</v>
          </cell>
          <cell r="O33" t="str">
            <v>W</v>
          </cell>
          <cell r="P33" t="str">
            <v>DO</v>
          </cell>
          <cell r="Q33" t="str">
            <v>DO</v>
          </cell>
          <cell r="R33" t="str">
            <v>W</v>
          </cell>
          <cell r="S33" t="str">
            <v>W</v>
          </cell>
          <cell r="T33" t="str">
            <v>W</v>
          </cell>
          <cell r="U33" t="str">
            <v>W</v>
          </cell>
          <cell r="V33" t="str">
            <v>W</v>
          </cell>
          <cell r="W33" t="str">
            <v>DO</v>
          </cell>
          <cell r="X33" t="str">
            <v>DO</v>
          </cell>
          <cell r="Y33" t="str">
            <v>W</v>
          </cell>
          <cell r="Z33" t="str">
            <v>W</v>
          </cell>
          <cell r="AA33" t="str">
            <v>W</v>
          </cell>
          <cell r="AB33" t="str">
            <v>W</v>
          </cell>
          <cell r="AC33" t="str">
            <v>W</v>
          </cell>
          <cell r="AD33" t="str">
            <v>DO</v>
          </cell>
          <cell r="AE33" t="str">
            <v>DO</v>
          </cell>
          <cell r="AF33" t="str">
            <v>W</v>
          </cell>
          <cell r="AG33" t="str">
            <v>W</v>
          </cell>
          <cell r="AH33" t="str">
            <v>W</v>
          </cell>
          <cell r="AI33" t="str">
            <v>W</v>
          </cell>
          <cell r="AJ33" t="str">
            <v>W</v>
          </cell>
          <cell r="AK33" t="str">
            <v>DO</v>
          </cell>
          <cell r="AM33">
            <v>21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9</v>
          </cell>
          <cell r="AV33">
            <v>21</v>
          </cell>
          <cell r="AX33">
            <v>0</v>
          </cell>
          <cell r="BA33" t="str">
            <v>TB, CN</v>
          </cell>
          <cell r="BB33">
            <v>18</v>
          </cell>
          <cell r="BC33">
            <v>0</v>
          </cell>
          <cell r="BD33">
            <v>44534</v>
          </cell>
          <cell r="BE33">
            <v>44534</v>
          </cell>
          <cell r="BF33">
            <v>0</v>
          </cell>
          <cell r="BG33">
            <v>0</v>
          </cell>
          <cell r="BH33">
            <v>0</v>
          </cell>
          <cell r="BK33" t="str">
            <v>Nguyễn Ngọc Thảo Vy</v>
          </cell>
        </row>
        <row r="34">
          <cell r="D34">
            <v>6178</v>
          </cell>
          <cell r="E34" t="str">
            <v>Lâm Thị Phượng</v>
          </cell>
          <cell r="F34">
            <v>44491</v>
          </cell>
          <cell r="G34">
            <v>44541</v>
          </cell>
          <cell r="H34" t="str">
            <v>W</v>
          </cell>
          <cell r="I34" t="str">
            <v>DO</v>
          </cell>
          <cell r="J34" t="str">
            <v>DO</v>
          </cell>
          <cell r="K34" t="str">
            <v>W</v>
          </cell>
          <cell r="L34" t="str">
            <v>W</v>
          </cell>
          <cell r="M34" t="str">
            <v>W</v>
          </cell>
          <cell r="N34" t="str">
            <v>W</v>
          </cell>
          <cell r="O34" t="str">
            <v>W</v>
          </cell>
          <cell r="P34" t="str">
            <v>DO</v>
          </cell>
          <cell r="Q34" t="str">
            <v>DO</v>
          </cell>
          <cell r="R34" t="str">
            <v>W</v>
          </cell>
          <cell r="S34" t="str">
            <v>W</v>
          </cell>
          <cell r="T34" t="str">
            <v>W</v>
          </cell>
          <cell r="U34" t="str">
            <v>W</v>
          </cell>
          <cell r="V34" t="str">
            <v>W</v>
          </cell>
          <cell r="W34" t="str">
            <v>DO</v>
          </cell>
          <cell r="X34" t="str">
            <v>DO</v>
          </cell>
          <cell r="Y34" t="str">
            <v>R</v>
          </cell>
          <cell r="Z34" t="str">
            <v>R</v>
          </cell>
          <cell r="AA34" t="str">
            <v>R</v>
          </cell>
          <cell r="AB34" t="str">
            <v>R</v>
          </cell>
          <cell r="AC34" t="str">
            <v>R</v>
          </cell>
          <cell r="AD34" t="str">
            <v>DO</v>
          </cell>
          <cell r="AE34" t="str">
            <v>DO</v>
          </cell>
          <cell r="AF34" t="str">
            <v>R</v>
          </cell>
          <cell r="AG34" t="str">
            <v>R</v>
          </cell>
          <cell r="AH34" t="str">
            <v>R</v>
          </cell>
          <cell r="AI34" t="str">
            <v>R</v>
          </cell>
          <cell r="AJ34" t="str">
            <v>R</v>
          </cell>
          <cell r="AK34" t="str">
            <v>DO</v>
          </cell>
          <cell r="AM34">
            <v>21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10</v>
          </cell>
          <cell r="AU34">
            <v>9</v>
          </cell>
          <cell r="AV34">
            <v>11</v>
          </cell>
          <cell r="AX34">
            <v>0</v>
          </cell>
          <cell r="BA34" t="str">
            <v>TB, CN</v>
          </cell>
          <cell r="BB34">
            <v>8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K34" t="str">
            <v>Lâm Thị Phượng</v>
          </cell>
        </row>
        <row r="35">
          <cell r="D35">
            <v>6206</v>
          </cell>
          <cell r="E35" t="str">
            <v>Nguyễn Đình Khánh Nguyên</v>
          </cell>
          <cell r="F35">
            <v>44495</v>
          </cell>
          <cell r="G35">
            <v>44556</v>
          </cell>
          <cell r="H35" t="str">
            <v>W</v>
          </cell>
          <cell r="I35" t="str">
            <v>DO</v>
          </cell>
          <cell r="J35" t="str">
            <v>DO</v>
          </cell>
          <cell r="K35" t="str">
            <v>W</v>
          </cell>
          <cell r="L35" t="str">
            <v>W</v>
          </cell>
          <cell r="M35" t="str">
            <v>W</v>
          </cell>
          <cell r="N35" t="str">
            <v>W</v>
          </cell>
          <cell r="O35" t="str">
            <v>W</v>
          </cell>
          <cell r="P35" t="str">
            <v>DO</v>
          </cell>
          <cell r="Q35" t="str">
            <v>DO</v>
          </cell>
          <cell r="R35" t="str">
            <v>W</v>
          </cell>
          <cell r="S35" t="str">
            <v>W</v>
          </cell>
          <cell r="T35" t="str">
            <v>W</v>
          </cell>
          <cell r="U35" t="str">
            <v>W</v>
          </cell>
          <cell r="V35" t="str">
            <v>W</v>
          </cell>
          <cell r="W35" t="str">
            <v>DO</v>
          </cell>
          <cell r="X35" t="str">
            <v>DO</v>
          </cell>
          <cell r="Y35" t="str">
            <v>W</v>
          </cell>
          <cell r="Z35" t="str">
            <v>W</v>
          </cell>
          <cell r="AA35" t="str">
            <v>W</v>
          </cell>
          <cell r="AB35" t="str">
            <v>W</v>
          </cell>
          <cell r="AC35" t="str">
            <v>W</v>
          </cell>
          <cell r="AD35" t="str">
            <v>DO</v>
          </cell>
          <cell r="AE35" t="str">
            <v>DO</v>
          </cell>
          <cell r="AF35" t="str">
            <v>W</v>
          </cell>
          <cell r="AG35" t="str">
            <v>W</v>
          </cell>
          <cell r="AH35" t="str">
            <v>W</v>
          </cell>
          <cell r="AI35" t="str">
            <v>W</v>
          </cell>
          <cell r="AJ35" t="str">
            <v>W</v>
          </cell>
          <cell r="AK35" t="str">
            <v>DO</v>
          </cell>
          <cell r="AM35">
            <v>21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9</v>
          </cell>
          <cell r="AV35">
            <v>21</v>
          </cell>
          <cell r="AX35">
            <v>0</v>
          </cell>
          <cell r="BA35" t="str">
            <v>TB, CN</v>
          </cell>
          <cell r="BB35">
            <v>18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K35" t="str">
            <v>Nguyễn Đình Khánh Nguyên</v>
          </cell>
        </row>
        <row r="36">
          <cell r="D36">
            <v>5151</v>
          </cell>
          <cell r="E36" t="str">
            <v>Nguyễn Thị Xuân Thanh</v>
          </cell>
          <cell r="F36">
            <v>43661</v>
          </cell>
          <cell r="G36">
            <v>0</v>
          </cell>
          <cell r="H36" t="str">
            <v>W</v>
          </cell>
          <cell r="I36" t="str">
            <v>DO</v>
          </cell>
          <cell r="J36" t="str">
            <v>DO</v>
          </cell>
          <cell r="K36" t="str">
            <v>A</v>
          </cell>
          <cell r="L36" t="str">
            <v>W</v>
          </cell>
          <cell r="M36" t="str">
            <v>W</v>
          </cell>
          <cell r="N36" t="str">
            <v>W</v>
          </cell>
          <cell r="O36" t="str">
            <v>W</v>
          </cell>
          <cell r="P36" t="str">
            <v>DO</v>
          </cell>
          <cell r="Q36" t="str">
            <v>DO</v>
          </cell>
          <cell r="R36" t="str">
            <v>W</v>
          </cell>
          <cell r="S36" t="str">
            <v>W</v>
          </cell>
          <cell r="T36" t="str">
            <v>W</v>
          </cell>
          <cell r="U36" t="str">
            <v>W</v>
          </cell>
          <cell r="V36" t="str">
            <v>W</v>
          </cell>
          <cell r="W36" t="str">
            <v>DO</v>
          </cell>
          <cell r="X36" t="str">
            <v>DO</v>
          </cell>
          <cell r="Y36" t="str">
            <v>W</v>
          </cell>
          <cell r="Z36" t="str">
            <v>W</v>
          </cell>
          <cell r="AA36" t="str">
            <v>W</v>
          </cell>
          <cell r="AB36" t="str">
            <v>W</v>
          </cell>
          <cell r="AC36" t="str">
            <v>W</v>
          </cell>
          <cell r="AD36" t="str">
            <v>DO</v>
          </cell>
          <cell r="AE36" t="str">
            <v>DO</v>
          </cell>
          <cell r="AF36" t="str">
            <v>W</v>
          </cell>
          <cell r="AG36" t="str">
            <v>W</v>
          </cell>
          <cell r="AH36" t="str">
            <v>W</v>
          </cell>
          <cell r="AI36" t="str">
            <v>A</v>
          </cell>
          <cell r="AJ36" t="str">
            <v>A</v>
          </cell>
          <cell r="AK36" t="str">
            <v>DO</v>
          </cell>
          <cell r="AM36">
            <v>21</v>
          </cell>
          <cell r="AN36">
            <v>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9</v>
          </cell>
          <cell r="AV36">
            <v>18</v>
          </cell>
          <cell r="AX36">
            <v>0</v>
          </cell>
          <cell r="BA36" t="str">
            <v>TB, CN</v>
          </cell>
          <cell r="BB36">
            <v>18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K36" t="str">
            <v>Nguyễn Thị Xuân Thanh</v>
          </cell>
        </row>
        <row r="37">
          <cell r="D37">
            <v>5068</v>
          </cell>
          <cell r="E37" t="str">
            <v>Ganesan Sudheer</v>
          </cell>
          <cell r="F37">
            <v>43629</v>
          </cell>
          <cell r="G37">
            <v>0</v>
          </cell>
          <cell r="H37" t="str">
            <v>W</v>
          </cell>
          <cell r="I37" t="str">
            <v>DO</v>
          </cell>
          <cell r="J37" t="str">
            <v>DO</v>
          </cell>
          <cell r="K37" t="str">
            <v>A</v>
          </cell>
          <cell r="L37" t="str">
            <v>W</v>
          </cell>
          <cell r="M37" t="str">
            <v>W</v>
          </cell>
          <cell r="N37" t="str">
            <v>W</v>
          </cell>
          <cell r="O37" t="str">
            <v>W</v>
          </cell>
          <cell r="P37" t="str">
            <v>DO</v>
          </cell>
          <cell r="Q37" t="str">
            <v>DO</v>
          </cell>
          <cell r="R37" t="str">
            <v>W</v>
          </cell>
          <cell r="S37" t="str">
            <v>W</v>
          </cell>
          <cell r="T37" t="str">
            <v>A</v>
          </cell>
          <cell r="U37" t="str">
            <v>W</v>
          </cell>
          <cell r="V37" t="str">
            <v>W</v>
          </cell>
          <cell r="W37" t="str">
            <v>DO</v>
          </cell>
          <cell r="X37" t="str">
            <v>DO</v>
          </cell>
          <cell r="Y37" t="str">
            <v>W</v>
          </cell>
          <cell r="Z37" t="str">
            <v>A/2</v>
          </cell>
          <cell r="AA37" t="str">
            <v>W</v>
          </cell>
          <cell r="AB37" t="str">
            <v>W</v>
          </cell>
          <cell r="AC37" t="str">
            <v>W</v>
          </cell>
          <cell r="AD37" t="str">
            <v>DO</v>
          </cell>
          <cell r="AE37" t="str">
            <v>DO</v>
          </cell>
          <cell r="AF37" t="str">
            <v>W</v>
          </cell>
          <cell r="AG37" t="str">
            <v>W</v>
          </cell>
          <cell r="AH37" t="str">
            <v>W</v>
          </cell>
          <cell r="AI37" t="str">
            <v>A</v>
          </cell>
          <cell r="AJ37" t="str">
            <v>A</v>
          </cell>
          <cell r="AK37" t="str">
            <v>DO</v>
          </cell>
          <cell r="AM37">
            <v>21</v>
          </cell>
          <cell r="AN37">
            <v>4.5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9</v>
          </cell>
          <cell r="AV37">
            <v>16.5</v>
          </cell>
          <cell r="AX37">
            <v>0</v>
          </cell>
          <cell r="BA37" t="str">
            <v>TB, CN</v>
          </cell>
          <cell r="BB37">
            <v>18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K37" t="str">
            <v>Ganesan Sudheer</v>
          </cell>
        </row>
        <row r="38">
          <cell r="D38">
            <v>1809</v>
          </cell>
          <cell r="E38" t="str">
            <v>Đặng Minh Quân</v>
          </cell>
          <cell r="F38">
            <v>42107</v>
          </cell>
          <cell r="G38">
            <v>0</v>
          </cell>
          <cell r="H38" t="str">
            <v>A</v>
          </cell>
          <cell r="I38" t="str">
            <v>DO</v>
          </cell>
          <cell r="J38" t="str">
            <v>DO</v>
          </cell>
          <cell r="K38" t="str">
            <v>W</v>
          </cell>
          <cell r="L38" t="str">
            <v>W</v>
          </cell>
          <cell r="M38" t="str">
            <v>W</v>
          </cell>
          <cell r="N38" t="str">
            <v>W</v>
          </cell>
          <cell r="O38" t="str">
            <v>A</v>
          </cell>
          <cell r="P38" t="str">
            <v>DO</v>
          </cell>
          <cell r="Q38" t="str">
            <v>DO</v>
          </cell>
          <cell r="R38" t="str">
            <v>W</v>
          </cell>
          <cell r="S38" t="str">
            <v>W</v>
          </cell>
          <cell r="T38" t="str">
            <v>W</v>
          </cell>
          <cell r="U38" t="str">
            <v>W</v>
          </cell>
          <cell r="V38" t="str">
            <v>A</v>
          </cell>
          <cell r="W38" t="str">
            <v>DO</v>
          </cell>
          <cell r="X38" t="str">
            <v>DO</v>
          </cell>
          <cell r="Y38" t="str">
            <v>W</v>
          </cell>
          <cell r="Z38" t="str">
            <v>W</v>
          </cell>
          <cell r="AA38" t="str">
            <v>W</v>
          </cell>
          <cell r="AB38" t="str">
            <v>W</v>
          </cell>
          <cell r="AC38" t="str">
            <v>A</v>
          </cell>
          <cell r="AD38" t="str">
            <v>DO</v>
          </cell>
          <cell r="AE38" t="str">
            <v>DO</v>
          </cell>
          <cell r="AF38" t="str">
            <v>W</v>
          </cell>
          <cell r="AG38" t="str">
            <v>W</v>
          </cell>
          <cell r="AH38" t="str">
            <v>W</v>
          </cell>
          <cell r="AI38" t="str">
            <v>W</v>
          </cell>
          <cell r="AJ38" t="str">
            <v>A</v>
          </cell>
          <cell r="AK38" t="str">
            <v>DO</v>
          </cell>
          <cell r="AM38">
            <v>21</v>
          </cell>
          <cell r="AN38">
            <v>5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9</v>
          </cell>
          <cell r="AV38">
            <v>16</v>
          </cell>
          <cell r="AX38">
            <v>0</v>
          </cell>
          <cell r="BA38" t="str">
            <v>TB, CN</v>
          </cell>
          <cell r="BB38">
            <v>18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K38" t="str">
            <v>Đặng Minh Quân</v>
          </cell>
        </row>
        <row r="39">
          <cell r="D39">
            <v>6190</v>
          </cell>
          <cell r="E39" t="str">
            <v>Nguyễn Thị Ngọc Hiệp</v>
          </cell>
          <cell r="F39">
            <v>44445</v>
          </cell>
          <cell r="G39">
            <v>0</v>
          </cell>
          <cell r="H39" t="str">
            <v>W</v>
          </cell>
          <cell r="I39" t="str">
            <v>DO</v>
          </cell>
          <cell r="J39" t="str">
            <v>DO</v>
          </cell>
          <cell r="K39" t="str">
            <v>W</v>
          </cell>
          <cell r="L39" t="str">
            <v>W</v>
          </cell>
          <cell r="M39" t="str">
            <v>W</v>
          </cell>
          <cell r="N39" t="str">
            <v>W</v>
          </cell>
          <cell r="O39" t="str">
            <v>W</v>
          </cell>
          <cell r="P39" t="str">
            <v>DO</v>
          </cell>
          <cell r="Q39" t="str">
            <v>DO</v>
          </cell>
          <cell r="R39" t="str">
            <v>W</v>
          </cell>
          <cell r="S39" t="str">
            <v>A</v>
          </cell>
          <cell r="T39" t="str">
            <v>A</v>
          </cell>
          <cell r="U39" t="str">
            <v>W</v>
          </cell>
          <cell r="V39" t="str">
            <v>W</v>
          </cell>
          <cell r="W39" t="str">
            <v>DO</v>
          </cell>
          <cell r="X39" t="str">
            <v>DO</v>
          </cell>
          <cell r="Y39" t="str">
            <v>W</v>
          </cell>
          <cell r="Z39" t="str">
            <v>W</v>
          </cell>
          <cell r="AA39" t="str">
            <v>W</v>
          </cell>
          <cell r="AB39" t="str">
            <v>W</v>
          </cell>
          <cell r="AC39" t="str">
            <v>W</v>
          </cell>
          <cell r="AD39" t="str">
            <v>DO</v>
          </cell>
          <cell r="AE39" t="str">
            <v>DO</v>
          </cell>
          <cell r="AF39" t="str">
            <v>W</v>
          </cell>
          <cell r="AG39" t="str">
            <v>W</v>
          </cell>
          <cell r="AH39" t="str">
            <v>W</v>
          </cell>
          <cell r="AI39" t="str">
            <v>W</v>
          </cell>
          <cell r="AJ39" t="str">
            <v>W</v>
          </cell>
          <cell r="AK39" t="str">
            <v>DO</v>
          </cell>
          <cell r="AM39">
            <v>21</v>
          </cell>
          <cell r="AN39">
            <v>2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9</v>
          </cell>
          <cell r="AV39">
            <v>19</v>
          </cell>
          <cell r="AX39">
            <v>0</v>
          </cell>
          <cell r="BA39" t="str">
            <v>TB, CN</v>
          </cell>
          <cell r="BB39">
            <v>18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K39" t="str">
            <v>Nguyễn Thị Ngọc Hiệp</v>
          </cell>
        </row>
        <row r="40">
          <cell r="D40">
            <v>5003</v>
          </cell>
          <cell r="E40" t="str">
            <v>Nguyễn Thành Nhân</v>
          </cell>
          <cell r="F40">
            <v>43563</v>
          </cell>
          <cell r="G40">
            <v>0</v>
          </cell>
          <cell r="H40" t="str">
            <v>W</v>
          </cell>
          <cell r="I40" t="str">
            <v>DO</v>
          </cell>
          <cell r="J40" t="str">
            <v>DO</v>
          </cell>
          <cell r="K40" t="str">
            <v>W</v>
          </cell>
          <cell r="L40" t="str">
            <v>W</v>
          </cell>
          <cell r="M40" t="str">
            <v>W</v>
          </cell>
          <cell r="N40" t="str">
            <v>W</v>
          </cell>
          <cell r="O40" t="str">
            <v>W</v>
          </cell>
          <cell r="P40" t="str">
            <v>DO</v>
          </cell>
          <cell r="Q40" t="str">
            <v>DO</v>
          </cell>
          <cell r="R40" t="str">
            <v>W</v>
          </cell>
          <cell r="S40" t="str">
            <v>W</v>
          </cell>
          <cell r="T40" t="str">
            <v>W</v>
          </cell>
          <cell r="U40" t="str">
            <v>W</v>
          </cell>
          <cell r="V40" t="str">
            <v>W</v>
          </cell>
          <cell r="W40" t="str">
            <v>DO</v>
          </cell>
          <cell r="X40" t="str">
            <v>DO</v>
          </cell>
          <cell r="Y40" t="str">
            <v>W</v>
          </cell>
          <cell r="Z40" t="str">
            <v>W</v>
          </cell>
          <cell r="AA40" t="str">
            <v>W</v>
          </cell>
          <cell r="AB40" t="str">
            <v>W</v>
          </cell>
          <cell r="AC40" t="str">
            <v>W</v>
          </cell>
          <cell r="AD40" t="str">
            <v>DO</v>
          </cell>
          <cell r="AE40" t="str">
            <v>DO</v>
          </cell>
          <cell r="AF40" t="str">
            <v>W</v>
          </cell>
          <cell r="AG40" t="str">
            <v>W</v>
          </cell>
          <cell r="AH40" t="str">
            <v>W</v>
          </cell>
          <cell r="AI40" t="str">
            <v>W</v>
          </cell>
          <cell r="AJ40" t="str">
            <v>W</v>
          </cell>
          <cell r="AK40" t="str">
            <v>DO</v>
          </cell>
          <cell r="AM40">
            <v>21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9</v>
          </cell>
          <cell r="AV40">
            <v>21</v>
          </cell>
          <cell r="AX40">
            <v>0</v>
          </cell>
          <cell r="BA40" t="str">
            <v>TB, CN</v>
          </cell>
          <cell r="BB40">
            <v>18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K40" t="str">
            <v>Nguyễn Thành Nhân</v>
          </cell>
        </row>
        <row r="41">
          <cell r="D41">
            <v>5341</v>
          </cell>
          <cell r="E41" t="str">
            <v>Lê Thị Bích Ngọc</v>
          </cell>
          <cell r="F41">
            <v>43724</v>
          </cell>
          <cell r="G41">
            <v>0</v>
          </cell>
          <cell r="H41" t="str">
            <v>W</v>
          </cell>
          <cell r="I41" t="str">
            <v>DO</v>
          </cell>
          <cell r="J41" t="str">
            <v>DO</v>
          </cell>
          <cell r="K41" t="str">
            <v>W</v>
          </cell>
          <cell r="L41" t="str">
            <v>W</v>
          </cell>
          <cell r="M41" t="str">
            <v>W</v>
          </cell>
          <cell r="N41" t="str">
            <v>W</v>
          </cell>
          <cell r="O41" t="str">
            <v>W</v>
          </cell>
          <cell r="P41" t="str">
            <v>DO</v>
          </cell>
          <cell r="Q41" t="str">
            <v>DO</v>
          </cell>
          <cell r="R41" t="str">
            <v>W</v>
          </cell>
          <cell r="S41" t="str">
            <v>W</v>
          </cell>
          <cell r="T41" t="str">
            <v>W</v>
          </cell>
          <cell r="U41" t="str">
            <v>W</v>
          </cell>
          <cell r="V41" t="str">
            <v>A</v>
          </cell>
          <cell r="W41" t="str">
            <v>DO</v>
          </cell>
          <cell r="X41" t="str">
            <v>DO</v>
          </cell>
          <cell r="Y41" t="str">
            <v>A</v>
          </cell>
          <cell r="Z41" t="str">
            <v>W</v>
          </cell>
          <cell r="AA41" t="str">
            <v>W</v>
          </cell>
          <cell r="AB41" t="str">
            <v>W</v>
          </cell>
          <cell r="AC41" t="str">
            <v>A</v>
          </cell>
          <cell r="AD41" t="str">
            <v>DO</v>
          </cell>
          <cell r="AE41" t="str">
            <v>DO</v>
          </cell>
          <cell r="AF41" t="str">
            <v>W</v>
          </cell>
          <cell r="AG41" t="str">
            <v>W</v>
          </cell>
          <cell r="AH41" t="str">
            <v>W</v>
          </cell>
          <cell r="AI41" t="str">
            <v>W</v>
          </cell>
          <cell r="AJ41" t="str">
            <v>A</v>
          </cell>
          <cell r="AK41" t="str">
            <v>DO</v>
          </cell>
          <cell r="AM41">
            <v>21</v>
          </cell>
          <cell r="AN41">
            <v>4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9</v>
          </cell>
          <cell r="AV41">
            <v>17</v>
          </cell>
          <cell r="AX41">
            <v>0</v>
          </cell>
          <cell r="BA41" t="str">
            <v>TB, CN</v>
          </cell>
          <cell r="BB41">
            <v>18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K41" t="str">
            <v>Lê Thị Bích Ngọc</v>
          </cell>
        </row>
        <row r="42">
          <cell r="D42">
            <v>1464</v>
          </cell>
          <cell r="E42" t="str">
            <v>Lê Thị Cẩm Nhung</v>
          </cell>
          <cell r="F42">
            <v>41680</v>
          </cell>
          <cell r="G42">
            <v>0</v>
          </cell>
          <cell r="H42" t="str">
            <v>W</v>
          </cell>
          <cell r="I42" t="str">
            <v>DO</v>
          </cell>
          <cell r="J42" t="str">
            <v>DO</v>
          </cell>
          <cell r="K42" t="str">
            <v>W</v>
          </cell>
          <cell r="L42" t="str">
            <v>W</v>
          </cell>
          <cell r="M42" t="str">
            <v>W</v>
          </cell>
          <cell r="N42" t="str">
            <v>W</v>
          </cell>
          <cell r="O42" t="str">
            <v>W</v>
          </cell>
          <cell r="P42" t="str">
            <v>DO</v>
          </cell>
          <cell r="Q42" t="str">
            <v>DO</v>
          </cell>
          <cell r="R42" t="str">
            <v>W</v>
          </cell>
          <cell r="S42" t="str">
            <v>W</v>
          </cell>
          <cell r="T42" t="str">
            <v>W</v>
          </cell>
          <cell r="U42" t="str">
            <v>W</v>
          </cell>
          <cell r="V42" t="str">
            <v>W</v>
          </cell>
          <cell r="W42" t="str">
            <v>DO</v>
          </cell>
          <cell r="X42" t="str">
            <v>DO</v>
          </cell>
          <cell r="Y42" t="str">
            <v>W</v>
          </cell>
          <cell r="Z42" t="str">
            <v>W</v>
          </cell>
          <cell r="AA42" t="str">
            <v>W</v>
          </cell>
          <cell r="AB42" t="str">
            <v>W</v>
          </cell>
          <cell r="AC42" t="str">
            <v>W</v>
          </cell>
          <cell r="AD42" t="str">
            <v>DO</v>
          </cell>
          <cell r="AE42" t="str">
            <v>DO</v>
          </cell>
          <cell r="AF42" t="str">
            <v>W</v>
          </cell>
          <cell r="AG42" t="str">
            <v>W</v>
          </cell>
          <cell r="AH42" t="str">
            <v>W</v>
          </cell>
          <cell r="AI42" t="str">
            <v>W</v>
          </cell>
          <cell r="AJ42" t="str">
            <v>W</v>
          </cell>
          <cell r="AK42" t="str">
            <v>DO</v>
          </cell>
          <cell r="AM42">
            <v>21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9</v>
          </cell>
          <cell r="AV42">
            <v>21</v>
          </cell>
          <cell r="AX42">
            <v>0</v>
          </cell>
          <cell r="BA42" t="str">
            <v>TB, CN</v>
          </cell>
          <cell r="BB42">
            <v>18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K42" t="str">
            <v>Lê Thị Cẩm Nhung</v>
          </cell>
        </row>
        <row r="43">
          <cell r="D43">
            <v>2210</v>
          </cell>
          <cell r="E43" t="str">
            <v>Dương Thị Kim Phố</v>
          </cell>
          <cell r="F43">
            <v>41939</v>
          </cell>
          <cell r="G43">
            <v>0</v>
          </cell>
          <cell r="H43" t="str">
            <v>W</v>
          </cell>
          <cell r="I43" t="str">
            <v>DO</v>
          </cell>
          <cell r="J43" t="str">
            <v>DO</v>
          </cell>
          <cell r="K43" t="str">
            <v>W</v>
          </cell>
          <cell r="L43" t="str">
            <v>W</v>
          </cell>
          <cell r="M43" t="str">
            <v>W</v>
          </cell>
          <cell r="N43" t="str">
            <v>W</v>
          </cell>
          <cell r="O43" t="str">
            <v>W</v>
          </cell>
          <cell r="P43" t="str">
            <v>DO</v>
          </cell>
          <cell r="Q43" t="str">
            <v>DO</v>
          </cell>
          <cell r="R43" t="str">
            <v>W</v>
          </cell>
          <cell r="S43" t="str">
            <v>W</v>
          </cell>
          <cell r="T43" t="str">
            <v>W</v>
          </cell>
          <cell r="U43" t="str">
            <v>W</v>
          </cell>
          <cell r="V43" t="str">
            <v>W</v>
          </cell>
          <cell r="W43" t="str">
            <v>DO</v>
          </cell>
          <cell r="X43" t="str">
            <v>DO</v>
          </cell>
          <cell r="Y43" t="str">
            <v>W</v>
          </cell>
          <cell r="Z43" t="str">
            <v>W</v>
          </cell>
          <cell r="AA43" t="str">
            <v>W</v>
          </cell>
          <cell r="AB43" t="str">
            <v>W</v>
          </cell>
          <cell r="AC43" t="str">
            <v>W</v>
          </cell>
          <cell r="AD43" t="str">
            <v>DO</v>
          </cell>
          <cell r="AE43" t="str">
            <v>DO</v>
          </cell>
          <cell r="AF43" t="str">
            <v>W</v>
          </cell>
          <cell r="AG43" t="str">
            <v>W</v>
          </cell>
          <cell r="AH43" t="str">
            <v>W</v>
          </cell>
          <cell r="AI43" t="str">
            <v>W</v>
          </cell>
          <cell r="AJ43" t="str">
            <v>W</v>
          </cell>
          <cell r="AK43" t="str">
            <v>DO</v>
          </cell>
          <cell r="AM43">
            <v>21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9</v>
          </cell>
          <cell r="AV43">
            <v>21</v>
          </cell>
          <cell r="AX43">
            <v>0</v>
          </cell>
          <cell r="BA43" t="str">
            <v>TB, CN</v>
          </cell>
          <cell r="BB43">
            <v>18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K43" t="str">
            <v>Dương Thị Kim Phố</v>
          </cell>
        </row>
        <row r="44">
          <cell r="D44">
            <v>5162</v>
          </cell>
          <cell r="E44" t="str">
            <v>Lưu Nguyễn Phương Uyên</v>
          </cell>
          <cell r="F44">
            <v>43668</v>
          </cell>
          <cell r="G44">
            <v>0</v>
          </cell>
          <cell r="H44" t="str">
            <v>W</v>
          </cell>
          <cell r="I44" t="str">
            <v>DO</v>
          </cell>
          <cell r="J44" t="str">
            <v>DO</v>
          </cell>
          <cell r="K44" t="str">
            <v>W</v>
          </cell>
          <cell r="L44" t="str">
            <v>W</v>
          </cell>
          <cell r="M44" t="str">
            <v>W</v>
          </cell>
          <cell r="N44" t="str">
            <v>W</v>
          </cell>
          <cell r="O44" t="str">
            <v>W</v>
          </cell>
          <cell r="P44" t="str">
            <v>DO</v>
          </cell>
          <cell r="Q44" t="str">
            <v>DO</v>
          </cell>
          <cell r="R44" t="str">
            <v>W</v>
          </cell>
          <cell r="S44" t="str">
            <v>W</v>
          </cell>
          <cell r="T44" t="str">
            <v>W</v>
          </cell>
          <cell r="U44" t="str">
            <v>W</v>
          </cell>
          <cell r="V44" t="str">
            <v>W</v>
          </cell>
          <cell r="W44" t="str">
            <v>DO</v>
          </cell>
          <cell r="X44" t="str">
            <v>DO</v>
          </cell>
          <cell r="Y44" t="str">
            <v>W</v>
          </cell>
          <cell r="Z44" t="str">
            <v>W</v>
          </cell>
          <cell r="AA44" t="str">
            <v>W</v>
          </cell>
          <cell r="AB44" t="str">
            <v>W</v>
          </cell>
          <cell r="AC44" t="str">
            <v>W</v>
          </cell>
          <cell r="AD44" t="str">
            <v>DO</v>
          </cell>
          <cell r="AE44" t="str">
            <v>DO</v>
          </cell>
          <cell r="AF44" t="str">
            <v>W</v>
          </cell>
          <cell r="AG44" t="str">
            <v>W</v>
          </cell>
          <cell r="AH44" t="str">
            <v>W</v>
          </cell>
          <cell r="AI44" t="str">
            <v>W</v>
          </cell>
          <cell r="AJ44" t="str">
            <v>W</v>
          </cell>
          <cell r="AK44" t="str">
            <v>DO</v>
          </cell>
          <cell r="AM44">
            <v>21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9</v>
          </cell>
          <cell r="AV44">
            <v>21</v>
          </cell>
          <cell r="AX44">
            <v>0</v>
          </cell>
          <cell r="BA44" t="str">
            <v>TB, CN</v>
          </cell>
          <cell r="BB44">
            <v>18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K44" t="str">
            <v>Lưu Nguyễn Phương Uyên</v>
          </cell>
        </row>
        <row r="45">
          <cell r="D45">
            <v>5368</v>
          </cell>
          <cell r="E45" t="str">
            <v>Phan Thị Hải</v>
          </cell>
          <cell r="F45">
            <v>43739</v>
          </cell>
          <cell r="G45">
            <v>0</v>
          </cell>
          <cell r="H45" t="str">
            <v>W</v>
          </cell>
          <cell r="I45" t="str">
            <v>DO</v>
          </cell>
          <cell r="J45" t="str">
            <v>DO</v>
          </cell>
          <cell r="K45" t="str">
            <v>W</v>
          </cell>
          <cell r="L45" t="str">
            <v>W</v>
          </cell>
          <cell r="M45" t="str">
            <v>W</v>
          </cell>
          <cell r="N45" t="str">
            <v>W</v>
          </cell>
          <cell r="O45" t="str">
            <v>W</v>
          </cell>
          <cell r="P45" t="str">
            <v>DO</v>
          </cell>
          <cell r="Q45" t="str">
            <v>DO</v>
          </cell>
          <cell r="R45" t="str">
            <v>W</v>
          </cell>
          <cell r="S45" t="str">
            <v>W</v>
          </cell>
          <cell r="T45" t="str">
            <v>W</v>
          </cell>
          <cell r="U45" t="str">
            <v>W</v>
          </cell>
          <cell r="V45" t="str">
            <v>W</v>
          </cell>
          <cell r="W45" t="str">
            <v>DO</v>
          </cell>
          <cell r="X45" t="str">
            <v>DO</v>
          </cell>
          <cell r="Y45" t="str">
            <v>W</v>
          </cell>
          <cell r="Z45" t="str">
            <v>W</v>
          </cell>
          <cell r="AA45" t="str">
            <v>W</v>
          </cell>
          <cell r="AB45" t="str">
            <v>W</v>
          </cell>
          <cell r="AC45" t="str">
            <v>W</v>
          </cell>
          <cell r="AD45" t="str">
            <v>DO</v>
          </cell>
          <cell r="AE45" t="str">
            <v>DO</v>
          </cell>
          <cell r="AF45" t="str">
            <v>W</v>
          </cell>
          <cell r="AG45" t="str">
            <v>W</v>
          </cell>
          <cell r="AH45" t="str">
            <v>W</v>
          </cell>
          <cell r="AI45" t="str">
            <v>W</v>
          </cell>
          <cell r="AJ45" t="str">
            <v>W</v>
          </cell>
          <cell r="AK45" t="str">
            <v>DO</v>
          </cell>
          <cell r="AM45">
            <v>21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9</v>
          </cell>
          <cell r="AV45">
            <v>21</v>
          </cell>
          <cell r="AX45">
            <v>0</v>
          </cell>
          <cell r="BA45" t="str">
            <v>TB, CN</v>
          </cell>
          <cell r="BB45">
            <v>18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K45" t="str">
            <v>Phan Thị Hải</v>
          </cell>
        </row>
        <row r="46">
          <cell r="D46">
            <v>4767</v>
          </cell>
          <cell r="E46" t="str">
            <v>Hoàng Thị Minh Châu</v>
          </cell>
          <cell r="F46">
            <v>43314</v>
          </cell>
          <cell r="G46">
            <v>0</v>
          </cell>
          <cell r="H46" t="str">
            <v>M</v>
          </cell>
          <cell r="I46" t="str">
            <v>M</v>
          </cell>
          <cell r="J46" t="str">
            <v>M</v>
          </cell>
          <cell r="K46" t="str">
            <v>M</v>
          </cell>
          <cell r="L46" t="str">
            <v>M</v>
          </cell>
          <cell r="M46" t="str">
            <v>M</v>
          </cell>
          <cell r="N46" t="str">
            <v>M</v>
          </cell>
          <cell r="O46" t="str">
            <v>M</v>
          </cell>
          <cell r="P46" t="str">
            <v>M</v>
          </cell>
          <cell r="Q46" t="str">
            <v>M</v>
          </cell>
          <cell r="R46" t="str">
            <v>M</v>
          </cell>
          <cell r="S46" t="str">
            <v>M</v>
          </cell>
          <cell r="T46" t="str">
            <v>M</v>
          </cell>
          <cell r="U46" t="str">
            <v>M</v>
          </cell>
          <cell r="V46" t="str">
            <v>M</v>
          </cell>
          <cell r="W46" t="str">
            <v>M</v>
          </cell>
          <cell r="X46" t="str">
            <v>M</v>
          </cell>
          <cell r="Y46" t="str">
            <v>M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 t="str">
            <v>M</v>
          </cell>
          <cell r="AG46" t="str">
            <v>M</v>
          </cell>
          <cell r="AH46" t="str">
            <v>M</v>
          </cell>
          <cell r="AI46" t="str">
            <v>M</v>
          </cell>
          <cell r="AJ46" t="str">
            <v>M</v>
          </cell>
          <cell r="AK46" t="str">
            <v>M</v>
          </cell>
          <cell r="AM46">
            <v>21</v>
          </cell>
          <cell r="AN46">
            <v>0</v>
          </cell>
          <cell r="AO46">
            <v>0</v>
          </cell>
          <cell r="AP46">
            <v>0</v>
          </cell>
          <cell r="AQ46">
            <v>30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X46">
            <v>0</v>
          </cell>
          <cell r="BA46" t="str">
            <v>TB, CN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K46" t="str">
            <v>Hoàng Thị Minh Châu</v>
          </cell>
        </row>
        <row r="47">
          <cell r="D47">
            <v>5031</v>
          </cell>
          <cell r="E47" t="str">
            <v>Trần Quốc Huy</v>
          </cell>
          <cell r="F47">
            <v>43591</v>
          </cell>
          <cell r="G47">
            <v>0</v>
          </cell>
          <cell r="H47" t="str">
            <v>W</v>
          </cell>
          <cell r="I47" t="str">
            <v>DO</v>
          </cell>
          <cell r="J47" t="str">
            <v>DO</v>
          </cell>
          <cell r="K47" t="str">
            <v>W</v>
          </cell>
          <cell r="L47" t="str">
            <v>W</v>
          </cell>
          <cell r="M47" t="str">
            <v>W</v>
          </cell>
          <cell r="N47" t="str">
            <v>W</v>
          </cell>
          <cell r="O47" t="str">
            <v>W</v>
          </cell>
          <cell r="P47" t="str">
            <v>DO</v>
          </cell>
          <cell r="Q47" t="str">
            <v>DO</v>
          </cell>
          <cell r="R47" t="str">
            <v>W</v>
          </cell>
          <cell r="S47" t="str">
            <v>W</v>
          </cell>
          <cell r="T47" t="str">
            <v>W</v>
          </cell>
          <cell r="U47" t="str">
            <v>W</v>
          </cell>
          <cell r="V47" t="str">
            <v>W</v>
          </cell>
          <cell r="W47" t="str">
            <v>DO</v>
          </cell>
          <cell r="X47" t="str">
            <v>DO</v>
          </cell>
          <cell r="Y47" t="str">
            <v>W</v>
          </cell>
          <cell r="Z47" t="str">
            <v>W</v>
          </cell>
          <cell r="AA47" t="str">
            <v>W</v>
          </cell>
          <cell r="AB47" t="str">
            <v>W</v>
          </cell>
          <cell r="AC47" t="str">
            <v>W</v>
          </cell>
          <cell r="AD47" t="str">
            <v>DO</v>
          </cell>
          <cell r="AE47" t="str">
            <v>DO</v>
          </cell>
          <cell r="AF47" t="str">
            <v>W</v>
          </cell>
          <cell r="AG47" t="str">
            <v>W</v>
          </cell>
          <cell r="AH47" t="str">
            <v>W</v>
          </cell>
          <cell r="AI47" t="str">
            <v>W</v>
          </cell>
          <cell r="AJ47" t="str">
            <v>W</v>
          </cell>
          <cell r="AK47" t="str">
            <v>DO</v>
          </cell>
          <cell r="AM47">
            <v>21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9</v>
          </cell>
          <cell r="AV47">
            <v>21</v>
          </cell>
          <cell r="AX47">
            <v>0</v>
          </cell>
          <cell r="BA47" t="str">
            <v>TB, CN</v>
          </cell>
          <cell r="BB47">
            <v>18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K47" t="str">
            <v>Trần Quốc Huy</v>
          </cell>
        </row>
        <row r="48">
          <cell r="D48">
            <v>5456</v>
          </cell>
          <cell r="E48" t="str">
            <v>Nguyễn Thị Hồng Đào</v>
          </cell>
          <cell r="F48">
            <v>43759</v>
          </cell>
          <cell r="G48">
            <v>0</v>
          </cell>
          <cell r="H48" t="str">
            <v>W</v>
          </cell>
          <cell r="I48" t="str">
            <v>DO</v>
          </cell>
          <cell r="J48" t="str">
            <v>DO</v>
          </cell>
          <cell r="K48" t="str">
            <v>W</v>
          </cell>
          <cell r="L48" t="str">
            <v>W</v>
          </cell>
          <cell r="M48" t="str">
            <v>W</v>
          </cell>
          <cell r="N48" t="str">
            <v>W</v>
          </cell>
          <cell r="O48" t="str">
            <v>W</v>
          </cell>
          <cell r="P48" t="str">
            <v>DO</v>
          </cell>
          <cell r="Q48" t="str">
            <v>DO</v>
          </cell>
          <cell r="R48" t="str">
            <v>W</v>
          </cell>
          <cell r="S48" t="str">
            <v>W</v>
          </cell>
          <cell r="T48" t="str">
            <v>W</v>
          </cell>
          <cell r="U48" t="str">
            <v>W</v>
          </cell>
          <cell r="V48" t="str">
            <v>W</v>
          </cell>
          <cell r="W48" t="str">
            <v>DO</v>
          </cell>
          <cell r="X48" t="str">
            <v>DO</v>
          </cell>
          <cell r="Y48" t="str">
            <v>W</v>
          </cell>
          <cell r="Z48" t="str">
            <v>W</v>
          </cell>
          <cell r="AA48" t="str">
            <v>W</v>
          </cell>
          <cell r="AB48" t="str">
            <v>W</v>
          </cell>
          <cell r="AC48" t="str">
            <v>W</v>
          </cell>
          <cell r="AD48" t="str">
            <v>DO</v>
          </cell>
          <cell r="AE48" t="str">
            <v>DO</v>
          </cell>
          <cell r="AF48" t="str">
            <v>W</v>
          </cell>
          <cell r="AG48" t="str">
            <v>W</v>
          </cell>
          <cell r="AH48" t="str">
            <v>W</v>
          </cell>
          <cell r="AI48" t="str">
            <v>W</v>
          </cell>
          <cell r="AJ48" t="str">
            <v>W</v>
          </cell>
          <cell r="AK48" t="str">
            <v>DO</v>
          </cell>
          <cell r="AM48">
            <v>21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9</v>
          </cell>
          <cell r="AV48">
            <v>21</v>
          </cell>
          <cell r="AX48">
            <v>0</v>
          </cell>
          <cell r="BA48" t="str">
            <v>TB, CN</v>
          </cell>
          <cell r="BB48">
            <v>18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K48" t="str">
            <v>Nguyễn Thị Hồng Đào</v>
          </cell>
        </row>
        <row r="49">
          <cell r="D49">
            <v>6176</v>
          </cell>
          <cell r="E49" t="str">
            <v>Nguyễn Hải Hà</v>
          </cell>
          <cell r="F49">
            <v>44382</v>
          </cell>
          <cell r="G49">
            <v>0</v>
          </cell>
          <cell r="H49" t="str">
            <v>W</v>
          </cell>
          <cell r="I49" t="str">
            <v>DO</v>
          </cell>
          <cell r="J49" t="str">
            <v>DO</v>
          </cell>
          <cell r="K49" t="str">
            <v>W</v>
          </cell>
          <cell r="L49" t="str">
            <v>W</v>
          </cell>
          <cell r="M49" t="str">
            <v>W</v>
          </cell>
          <cell r="N49" t="str">
            <v>W</v>
          </cell>
          <cell r="O49" t="str">
            <v>W</v>
          </cell>
          <cell r="P49" t="str">
            <v>DO</v>
          </cell>
          <cell r="Q49" t="str">
            <v>DO</v>
          </cell>
          <cell r="R49" t="str">
            <v>W</v>
          </cell>
          <cell r="S49" t="str">
            <v>W</v>
          </cell>
          <cell r="T49" t="str">
            <v>W</v>
          </cell>
          <cell r="U49" t="str">
            <v>W</v>
          </cell>
          <cell r="V49" t="str">
            <v>W</v>
          </cell>
          <cell r="W49" t="str">
            <v>DO</v>
          </cell>
          <cell r="X49" t="str">
            <v>DO</v>
          </cell>
          <cell r="Y49" t="str">
            <v>W</v>
          </cell>
          <cell r="Z49" t="str">
            <v>W</v>
          </cell>
          <cell r="AA49" t="str">
            <v>W</v>
          </cell>
          <cell r="AB49" t="str">
            <v>W</v>
          </cell>
          <cell r="AC49" t="str">
            <v>W</v>
          </cell>
          <cell r="AD49" t="str">
            <v>DO</v>
          </cell>
          <cell r="AE49" t="str">
            <v>DO</v>
          </cell>
          <cell r="AF49" t="str">
            <v>W</v>
          </cell>
          <cell r="AG49" t="str">
            <v>W</v>
          </cell>
          <cell r="AH49" t="str">
            <v>W</v>
          </cell>
          <cell r="AI49" t="str">
            <v>W</v>
          </cell>
          <cell r="AJ49" t="str">
            <v>W</v>
          </cell>
          <cell r="AK49" t="str">
            <v>DO</v>
          </cell>
          <cell r="AM49">
            <v>21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9</v>
          </cell>
          <cell r="AV49">
            <v>21</v>
          </cell>
          <cell r="AX49">
            <v>0</v>
          </cell>
          <cell r="BA49" t="str">
            <v>TB, CN</v>
          </cell>
          <cell r="BB49">
            <v>18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K49" t="str">
            <v>Nguyễn Hải Hà</v>
          </cell>
        </row>
        <row r="50">
          <cell r="D50">
            <v>6197</v>
          </cell>
          <cell r="E50" t="str">
            <v>Trần Minh Tâm</v>
          </cell>
          <cell r="F50">
            <v>44445</v>
          </cell>
          <cell r="G50">
            <v>0</v>
          </cell>
          <cell r="H50" t="str">
            <v>W</v>
          </cell>
          <cell r="I50" t="str">
            <v>DO</v>
          </cell>
          <cell r="J50" t="str">
            <v>DO</v>
          </cell>
          <cell r="K50" t="str">
            <v>W</v>
          </cell>
          <cell r="L50" t="str">
            <v>W</v>
          </cell>
          <cell r="M50" t="str">
            <v>W</v>
          </cell>
          <cell r="N50" t="str">
            <v>W</v>
          </cell>
          <cell r="O50" t="str">
            <v>W</v>
          </cell>
          <cell r="P50" t="str">
            <v>DO</v>
          </cell>
          <cell r="Q50" t="str">
            <v>DO</v>
          </cell>
          <cell r="R50" t="str">
            <v>W</v>
          </cell>
          <cell r="S50" t="str">
            <v>W</v>
          </cell>
          <cell r="T50" t="str">
            <v>W</v>
          </cell>
          <cell r="U50" t="str">
            <v>W</v>
          </cell>
          <cell r="V50" t="str">
            <v>W</v>
          </cell>
          <cell r="W50" t="str">
            <v>DO</v>
          </cell>
          <cell r="X50" t="str">
            <v>DO</v>
          </cell>
          <cell r="Y50" t="str">
            <v>W</v>
          </cell>
          <cell r="Z50" t="str">
            <v>W</v>
          </cell>
          <cell r="AA50" t="str">
            <v>W</v>
          </cell>
          <cell r="AB50" t="str">
            <v>A</v>
          </cell>
          <cell r="AC50" t="str">
            <v>A</v>
          </cell>
          <cell r="AD50" t="str">
            <v>DO</v>
          </cell>
          <cell r="AE50" t="str">
            <v>DO</v>
          </cell>
          <cell r="AF50" t="str">
            <v>W</v>
          </cell>
          <cell r="AG50" t="str">
            <v>W</v>
          </cell>
          <cell r="AH50" t="str">
            <v>W</v>
          </cell>
          <cell r="AI50" t="str">
            <v>W</v>
          </cell>
          <cell r="AJ50" t="str">
            <v>W</v>
          </cell>
          <cell r="AK50" t="str">
            <v>DO</v>
          </cell>
          <cell r="AM50">
            <v>21</v>
          </cell>
          <cell r="AN50">
            <v>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9</v>
          </cell>
          <cell r="AV50">
            <v>19</v>
          </cell>
          <cell r="AX50">
            <v>0</v>
          </cell>
          <cell r="BA50" t="str">
            <v>TB, CN</v>
          </cell>
          <cell r="BB50">
            <v>18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K50" t="str">
            <v>Trần Minh Tâm</v>
          </cell>
        </row>
        <row r="51">
          <cell r="D51">
            <v>4764</v>
          </cell>
          <cell r="E51" t="str">
            <v>Diệp Mỹ Hảo</v>
          </cell>
          <cell r="F51">
            <v>43327</v>
          </cell>
          <cell r="G51">
            <v>0</v>
          </cell>
          <cell r="H51" t="str">
            <v>W</v>
          </cell>
          <cell r="I51" t="str">
            <v>DO</v>
          </cell>
          <cell r="J51" t="str">
            <v>DO</v>
          </cell>
          <cell r="K51" t="str">
            <v>W</v>
          </cell>
          <cell r="L51" t="str">
            <v>W</v>
          </cell>
          <cell r="M51" t="str">
            <v>W</v>
          </cell>
          <cell r="N51" t="str">
            <v>W</v>
          </cell>
          <cell r="O51" t="str">
            <v>W</v>
          </cell>
          <cell r="P51" t="str">
            <v>DO</v>
          </cell>
          <cell r="Q51" t="str">
            <v>DO</v>
          </cell>
          <cell r="R51" t="str">
            <v>W</v>
          </cell>
          <cell r="S51" t="str">
            <v>W</v>
          </cell>
          <cell r="T51" t="str">
            <v>W</v>
          </cell>
          <cell r="U51" t="str">
            <v>W</v>
          </cell>
          <cell r="V51" t="str">
            <v>W</v>
          </cell>
          <cell r="W51" t="str">
            <v>DO</v>
          </cell>
          <cell r="X51" t="str">
            <v>DO</v>
          </cell>
          <cell r="Y51" t="str">
            <v>W</v>
          </cell>
          <cell r="Z51" t="str">
            <v>W</v>
          </cell>
          <cell r="AA51" t="str">
            <v>W</v>
          </cell>
          <cell r="AB51" t="str">
            <v>W</v>
          </cell>
          <cell r="AC51" t="str">
            <v>W</v>
          </cell>
          <cell r="AD51" t="str">
            <v>DO</v>
          </cell>
          <cell r="AE51" t="str">
            <v>DO</v>
          </cell>
          <cell r="AF51" t="str">
            <v>W</v>
          </cell>
          <cell r="AG51" t="str">
            <v>W</v>
          </cell>
          <cell r="AH51" t="str">
            <v>W</v>
          </cell>
          <cell r="AI51" t="str">
            <v>W</v>
          </cell>
          <cell r="AJ51" t="str">
            <v>W</v>
          </cell>
          <cell r="AK51" t="str">
            <v>DO</v>
          </cell>
          <cell r="AM51">
            <v>21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9</v>
          </cell>
          <cell r="AV51">
            <v>21</v>
          </cell>
          <cell r="AX51">
            <v>6</v>
          </cell>
          <cell r="BA51" t="str">
            <v>TB, CN</v>
          </cell>
          <cell r="BB51">
            <v>18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K51" t="str">
            <v>Diệp Mỹ Hảo</v>
          </cell>
        </row>
        <row r="52">
          <cell r="D52">
            <v>5674</v>
          </cell>
          <cell r="E52" t="str">
            <v>Lê Quang Nhật Tân</v>
          </cell>
          <cell r="F52">
            <v>43958</v>
          </cell>
          <cell r="G52">
            <v>0</v>
          </cell>
          <cell r="H52" t="str">
            <v>W</v>
          </cell>
          <cell r="I52" t="str">
            <v>DO</v>
          </cell>
          <cell r="J52" t="str">
            <v>DO</v>
          </cell>
          <cell r="K52" t="str">
            <v>W</v>
          </cell>
          <cell r="L52" t="str">
            <v>W</v>
          </cell>
          <cell r="M52" t="str">
            <v>W</v>
          </cell>
          <cell r="N52" t="str">
            <v>W</v>
          </cell>
          <cell r="O52" t="str">
            <v>W</v>
          </cell>
          <cell r="P52" t="str">
            <v>DO</v>
          </cell>
          <cell r="Q52" t="str">
            <v>DO</v>
          </cell>
          <cell r="R52" t="str">
            <v>W</v>
          </cell>
          <cell r="S52" t="str">
            <v>W</v>
          </cell>
          <cell r="T52" t="str">
            <v>W</v>
          </cell>
          <cell r="U52" t="str">
            <v>W</v>
          </cell>
          <cell r="V52" t="str">
            <v>W</v>
          </cell>
          <cell r="W52" t="str">
            <v>DO</v>
          </cell>
          <cell r="X52" t="str">
            <v>DO</v>
          </cell>
          <cell r="Y52" t="str">
            <v>W</v>
          </cell>
          <cell r="Z52" t="str">
            <v>W</v>
          </cell>
          <cell r="AA52" t="str">
            <v>W</v>
          </cell>
          <cell r="AB52" t="str">
            <v>W</v>
          </cell>
          <cell r="AC52" t="str">
            <v>W</v>
          </cell>
          <cell r="AD52" t="str">
            <v>DO</v>
          </cell>
          <cell r="AE52" t="str">
            <v>DO</v>
          </cell>
          <cell r="AF52" t="str">
            <v>W</v>
          </cell>
          <cell r="AG52" t="str">
            <v>W</v>
          </cell>
          <cell r="AH52" t="str">
            <v>W</v>
          </cell>
          <cell r="AI52" t="str">
            <v>W</v>
          </cell>
          <cell r="AJ52" t="str">
            <v>W</v>
          </cell>
          <cell r="AK52" t="str">
            <v>DO</v>
          </cell>
          <cell r="AM52">
            <v>21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9</v>
          </cell>
          <cell r="AV52">
            <v>21</v>
          </cell>
          <cell r="AX52">
            <v>0</v>
          </cell>
          <cell r="BA52" t="str">
            <v>TB, CN</v>
          </cell>
          <cell r="BB52">
            <v>18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K52" t="str">
            <v>Lê Quang Nhật Tân</v>
          </cell>
        </row>
        <row r="53">
          <cell r="D53">
            <v>5704</v>
          </cell>
          <cell r="E53" t="str">
            <v>Trần Thị Mỹ Dung</v>
          </cell>
          <cell r="F53">
            <v>43990</v>
          </cell>
          <cell r="G53">
            <v>0</v>
          </cell>
          <cell r="H53" t="str">
            <v>W</v>
          </cell>
          <cell r="I53" t="str">
            <v>DO</v>
          </cell>
          <cell r="J53" t="str">
            <v>DO</v>
          </cell>
          <cell r="K53" t="str">
            <v>W</v>
          </cell>
          <cell r="L53" t="str">
            <v>W</v>
          </cell>
          <cell r="M53" t="str">
            <v>W</v>
          </cell>
          <cell r="N53" t="str">
            <v>W</v>
          </cell>
          <cell r="O53" t="str">
            <v>W</v>
          </cell>
          <cell r="P53" t="str">
            <v>DO</v>
          </cell>
          <cell r="Q53" t="str">
            <v>DO</v>
          </cell>
          <cell r="R53" t="str">
            <v>W</v>
          </cell>
          <cell r="S53" t="str">
            <v>W</v>
          </cell>
          <cell r="T53" t="str">
            <v>W</v>
          </cell>
          <cell r="U53" t="str">
            <v>W</v>
          </cell>
          <cell r="V53" t="str">
            <v>A</v>
          </cell>
          <cell r="W53" t="str">
            <v>DO</v>
          </cell>
          <cell r="X53" t="str">
            <v>DO</v>
          </cell>
          <cell r="Y53" t="str">
            <v>W</v>
          </cell>
          <cell r="Z53" t="str">
            <v>W</v>
          </cell>
          <cell r="AA53" t="str">
            <v>W</v>
          </cell>
          <cell r="AB53" t="str">
            <v>W</v>
          </cell>
          <cell r="AC53" t="str">
            <v>W</v>
          </cell>
          <cell r="AD53" t="str">
            <v>DO</v>
          </cell>
          <cell r="AE53" t="str">
            <v>DO</v>
          </cell>
          <cell r="AF53" t="str">
            <v>W</v>
          </cell>
          <cell r="AG53" t="str">
            <v>W</v>
          </cell>
          <cell r="AH53" t="str">
            <v>W</v>
          </cell>
          <cell r="AI53" t="str">
            <v>W</v>
          </cell>
          <cell r="AJ53" t="str">
            <v>W</v>
          </cell>
          <cell r="AK53" t="str">
            <v>DO</v>
          </cell>
          <cell r="AM53">
            <v>21</v>
          </cell>
          <cell r="AN53">
            <v>1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9</v>
          </cell>
          <cell r="AV53">
            <v>20</v>
          </cell>
          <cell r="AX53">
            <v>6</v>
          </cell>
          <cell r="BA53" t="str">
            <v>TB, CN</v>
          </cell>
          <cell r="BB53">
            <v>18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K53" t="str">
            <v>Trần Thị Mỹ Dung</v>
          </cell>
        </row>
        <row r="54">
          <cell r="D54">
            <v>5745</v>
          </cell>
          <cell r="E54" t="str">
            <v>Trần Thanh Bình</v>
          </cell>
          <cell r="F54">
            <v>44021</v>
          </cell>
          <cell r="G54">
            <v>0</v>
          </cell>
          <cell r="H54" t="str">
            <v>W</v>
          </cell>
          <cell r="I54" t="str">
            <v>DO</v>
          </cell>
          <cell r="J54" t="str">
            <v>DO</v>
          </cell>
          <cell r="K54" t="str">
            <v>W</v>
          </cell>
          <cell r="L54" t="str">
            <v>W</v>
          </cell>
          <cell r="M54" t="str">
            <v>W</v>
          </cell>
          <cell r="N54" t="str">
            <v>W</v>
          </cell>
          <cell r="O54" t="str">
            <v>W</v>
          </cell>
          <cell r="P54" t="str">
            <v>DO</v>
          </cell>
          <cell r="Q54" t="str">
            <v>DO</v>
          </cell>
          <cell r="R54" t="str">
            <v>W</v>
          </cell>
          <cell r="S54" t="str">
            <v>W</v>
          </cell>
          <cell r="T54" t="str">
            <v>W</v>
          </cell>
          <cell r="U54" t="str">
            <v>W</v>
          </cell>
          <cell r="V54" t="str">
            <v>W</v>
          </cell>
          <cell r="W54" t="str">
            <v>DO</v>
          </cell>
          <cell r="X54" t="str">
            <v>DO</v>
          </cell>
          <cell r="Y54" t="str">
            <v>W</v>
          </cell>
          <cell r="Z54" t="str">
            <v>W</v>
          </cell>
          <cell r="AA54" t="str">
            <v>W</v>
          </cell>
          <cell r="AB54" t="str">
            <v>W</v>
          </cell>
          <cell r="AC54" t="str">
            <v>W</v>
          </cell>
          <cell r="AD54" t="str">
            <v>DO</v>
          </cell>
          <cell r="AE54" t="str">
            <v>DO</v>
          </cell>
          <cell r="AF54" t="str">
            <v>W</v>
          </cell>
          <cell r="AG54" t="str">
            <v>W</v>
          </cell>
          <cell r="AH54" t="str">
            <v>W</v>
          </cell>
          <cell r="AI54" t="str">
            <v>W</v>
          </cell>
          <cell r="AJ54" t="str">
            <v>W</v>
          </cell>
          <cell r="AK54" t="str">
            <v>DO</v>
          </cell>
          <cell r="AM54">
            <v>21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9</v>
          </cell>
          <cell r="AV54">
            <v>21</v>
          </cell>
          <cell r="AX54">
            <v>6</v>
          </cell>
          <cell r="BA54" t="str">
            <v>TB, CN</v>
          </cell>
          <cell r="BB54">
            <v>18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K54" t="str">
            <v>Trần Thanh Bình</v>
          </cell>
        </row>
        <row r="55">
          <cell r="D55">
            <v>5862</v>
          </cell>
          <cell r="E55" t="str">
            <v>Nguyễn Minh Tân</v>
          </cell>
          <cell r="F55">
            <v>44060</v>
          </cell>
          <cell r="G55">
            <v>0</v>
          </cell>
          <cell r="H55" t="str">
            <v>W</v>
          </cell>
          <cell r="I55" t="str">
            <v>DO</v>
          </cell>
          <cell r="J55" t="str">
            <v>DO</v>
          </cell>
          <cell r="K55" t="str">
            <v>W</v>
          </cell>
          <cell r="L55" t="str">
            <v>W</v>
          </cell>
          <cell r="M55" t="str">
            <v>W</v>
          </cell>
          <cell r="N55" t="str">
            <v>W</v>
          </cell>
          <cell r="O55" t="str">
            <v>W</v>
          </cell>
          <cell r="P55" t="str">
            <v>DO</v>
          </cell>
          <cell r="Q55" t="str">
            <v>DO</v>
          </cell>
          <cell r="R55" t="str">
            <v>W</v>
          </cell>
          <cell r="S55" t="str">
            <v>W</v>
          </cell>
          <cell r="T55" t="str">
            <v>W</v>
          </cell>
          <cell r="U55" t="str">
            <v>W</v>
          </cell>
          <cell r="V55" t="str">
            <v>W</v>
          </cell>
          <cell r="W55" t="str">
            <v>DO</v>
          </cell>
          <cell r="X55" t="str">
            <v>DO</v>
          </cell>
          <cell r="Y55" t="str">
            <v>W</v>
          </cell>
          <cell r="Z55" t="str">
            <v>W</v>
          </cell>
          <cell r="AA55" t="str">
            <v>W</v>
          </cell>
          <cell r="AB55" t="str">
            <v>W</v>
          </cell>
          <cell r="AC55" t="str">
            <v>W</v>
          </cell>
          <cell r="AD55" t="str">
            <v>DO</v>
          </cell>
          <cell r="AE55" t="str">
            <v>DO</v>
          </cell>
          <cell r="AF55" t="str">
            <v>W</v>
          </cell>
          <cell r="AG55" t="str">
            <v>W</v>
          </cell>
          <cell r="AH55" t="str">
            <v>W</v>
          </cell>
          <cell r="AI55" t="str">
            <v>W</v>
          </cell>
          <cell r="AJ55" t="str">
            <v>W</v>
          </cell>
          <cell r="AK55" t="str">
            <v>DO</v>
          </cell>
          <cell r="AM55">
            <v>21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9</v>
          </cell>
          <cell r="AV55">
            <v>21</v>
          </cell>
          <cell r="AX55">
            <v>6</v>
          </cell>
          <cell r="BA55" t="str">
            <v>TB, CN</v>
          </cell>
          <cell r="BB55">
            <v>18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K55" t="str">
            <v>Nguyễn Minh Tân</v>
          </cell>
        </row>
        <row r="56">
          <cell r="D56">
            <v>6087</v>
          </cell>
          <cell r="E56" t="str">
            <v>Nguyễn Thị Đông Quỳnh</v>
          </cell>
          <cell r="F56">
            <v>44291</v>
          </cell>
          <cell r="G56">
            <v>0</v>
          </cell>
          <cell r="H56" t="str">
            <v>W</v>
          </cell>
          <cell r="I56" t="str">
            <v>DO</v>
          </cell>
          <cell r="J56" t="str">
            <v>DO</v>
          </cell>
          <cell r="K56" t="str">
            <v>W</v>
          </cell>
          <cell r="L56" t="str">
            <v>W</v>
          </cell>
          <cell r="M56" t="str">
            <v>W</v>
          </cell>
          <cell r="N56" t="str">
            <v>W</v>
          </cell>
          <cell r="O56" t="str">
            <v>W</v>
          </cell>
          <cell r="P56" t="str">
            <v>DO</v>
          </cell>
          <cell r="Q56" t="str">
            <v>DO</v>
          </cell>
          <cell r="R56" t="str">
            <v>W</v>
          </cell>
          <cell r="S56" t="str">
            <v>W</v>
          </cell>
          <cell r="T56" t="str">
            <v>W</v>
          </cell>
          <cell r="U56" t="str">
            <v>A</v>
          </cell>
          <cell r="V56" t="str">
            <v>A</v>
          </cell>
          <cell r="W56" t="str">
            <v>DO</v>
          </cell>
          <cell r="X56" t="str">
            <v>DO</v>
          </cell>
          <cell r="Y56" t="str">
            <v>W</v>
          </cell>
          <cell r="Z56" t="str">
            <v>W</v>
          </cell>
          <cell r="AA56" t="str">
            <v>W</v>
          </cell>
          <cell r="AB56" t="str">
            <v>W</v>
          </cell>
          <cell r="AC56" t="str">
            <v>W</v>
          </cell>
          <cell r="AD56" t="str">
            <v>DO</v>
          </cell>
          <cell r="AE56" t="str">
            <v>DO</v>
          </cell>
          <cell r="AF56" t="str">
            <v>W</v>
          </cell>
          <cell r="AG56" t="str">
            <v>W</v>
          </cell>
          <cell r="AH56" t="str">
            <v>W</v>
          </cell>
          <cell r="AI56" t="str">
            <v>W</v>
          </cell>
          <cell r="AJ56" t="str">
            <v>W</v>
          </cell>
          <cell r="AK56" t="str">
            <v>DO</v>
          </cell>
          <cell r="AM56">
            <v>21</v>
          </cell>
          <cell r="AN56">
            <v>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9</v>
          </cell>
          <cell r="AV56">
            <v>19</v>
          </cell>
          <cell r="AX56">
            <v>6</v>
          </cell>
          <cell r="BA56" t="str">
            <v>TB, CN</v>
          </cell>
          <cell r="BB56">
            <v>18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K56" t="str">
            <v>Nguyễn Thị Đông Quỳnh</v>
          </cell>
        </row>
        <row r="57">
          <cell r="D57">
            <v>6088</v>
          </cell>
          <cell r="E57" t="str">
            <v>Nguyễn Văn Ngọc</v>
          </cell>
          <cell r="F57">
            <v>44291</v>
          </cell>
          <cell r="G57">
            <v>44535</v>
          </cell>
          <cell r="H57" t="str">
            <v>W</v>
          </cell>
          <cell r="I57" t="str">
            <v>DO</v>
          </cell>
          <cell r="J57" t="str">
            <v>DO</v>
          </cell>
          <cell r="K57" t="str">
            <v>W</v>
          </cell>
          <cell r="L57" t="str">
            <v>W</v>
          </cell>
          <cell r="M57" t="str">
            <v>W</v>
          </cell>
          <cell r="N57" t="str">
            <v>W</v>
          </cell>
          <cell r="O57" t="str">
            <v>W</v>
          </cell>
          <cell r="P57" t="str">
            <v>DO</v>
          </cell>
          <cell r="Q57" t="str">
            <v>DO</v>
          </cell>
          <cell r="R57" t="str">
            <v>R</v>
          </cell>
          <cell r="S57" t="str">
            <v>R</v>
          </cell>
          <cell r="T57" t="str">
            <v>R</v>
          </cell>
          <cell r="U57" t="str">
            <v>R</v>
          </cell>
          <cell r="V57" t="str">
            <v>R</v>
          </cell>
          <cell r="W57" t="str">
            <v>DO</v>
          </cell>
          <cell r="X57" t="str">
            <v>DO</v>
          </cell>
          <cell r="Y57" t="str">
            <v>R</v>
          </cell>
          <cell r="Z57" t="str">
            <v>R</v>
          </cell>
          <cell r="AA57" t="str">
            <v>R</v>
          </cell>
          <cell r="AB57" t="str">
            <v>R</v>
          </cell>
          <cell r="AC57" t="str">
            <v>R</v>
          </cell>
          <cell r="AD57" t="str">
            <v>DO</v>
          </cell>
          <cell r="AE57" t="str">
            <v>DO</v>
          </cell>
          <cell r="AF57" t="str">
            <v>R</v>
          </cell>
          <cell r="AG57" t="str">
            <v>R</v>
          </cell>
          <cell r="AH57" t="str">
            <v>R</v>
          </cell>
          <cell r="AI57" t="str">
            <v>R</v>
          </cell>
          <cell r="AJ57" t="str">
            <v>R</v>
          </cell>
          <cell r="AK57" t="str">
            <v>DO</v>
          </cell>
          <cell r="AM57">
            <v>21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15</v>
          </cell>
          <cell r="AU57">
            <v>9</v>
          </cell>
          <cell r="AV57">
            <v>6</v>
          </cell>
          <cell r="AX57">
            <v>6</v>
          </cell>
          <cell r="BA57" t="str">
            <v>TB, CN</v>
          </cell>
          <cell r="BB57">
            <v>3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K57" t="str">
            <v>Nguyễn Văn Ngọc</v>
          </cell>
        </row>
        <row r="58">
          <cell r="D58">
            <v>6104</v>
          </cell>
          <cell r="E58" t="str">
            <v>Nguyễn Bửu</v>
          </cell>
          <cell r="F58">
            <v>44298</v>
          </cell>
          <cell r="G58">
            <v>0</v>
          </cell>
          <cell r="H58" t="str">
            <v>W</v>
          </cell>
          <cell r="I58" t="str">
            <v>DO</v>
          </cell>
          <cell r="J58" t="str">
            <v>DO</v>
          </cell>
          <cell r="K58" t="str">
            <v>W</v>
          </cell>
          <cell r="L58" t="str">
            <v>W</v>
          </cell>
          <cell r="M58" t="str">
            <v>W</v>
          </cell>
          <cell r="N58" t="str">
            <v>W</v>
          </cell>
          <cell r="O58" t="str">
            <v>W</v>
          </cell>
          <cell r="P58" t="str">
            <v>DO</v>
          </cell>
          <cell r="Q58" t="str">
            <v>DO</v>
          </cell>
          <cell r="R58" t="str">
            <v>W</v>
          </cell>
          <cell r="S58" t="str">
            <v>W</v>
          </cell>
          <cell r="T58" t="str">
            <v>W</v>
          </cell>
          <cell r="U58" t="str">
            <v>W</v>
          </cell>
          <cell r="V58" t="str">
            <v>W</v>
          </cell>
          <cell r="W58" t="str">
            <v>DO</v>
          </cell>
          <cell r="X58" t="str">
            <v>DO</v>
          </cell>
          <cell r="Y58" t="str">
            <v>W</v>
          </cell>
          <cell r="Z58" t="str">
            <v>W</v>
          </cell>
          <cell r="AA58" t="str">
            <v>W</v>
          </cell>
          <cell r="AB58" t="str">
            <v>A</v>
          </cell>
          <cell r="AC58" t="str">
            <v>A</v>
          </cell>
          <cell r="AD58" t="str">
            <v>DO</v>
          </cell>
          <cell r="AE58" t="str">
            <v>DO</v>
          </cell>
          <cell r="AF58" t="str">
            <v>W</v>
          </cell>
          <cell r="AG58" t="str">
            <v>W</v>
          </cell>
          <cell r="AH58" t="str">
            <v>W</v>
          </cell>
          <cell r="AI58" t="str">
            <v>W</v>
          </cell>
          <cell r="AJ58" t="str">
            <v>W</v>
          </cell>
          <cell r="AK58" t="str">
            <v>DO</v>
          </cell>
          <cell r="AM58">
            <v>21</v>
          </cell>
          <cell r="AN58">
            <v>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9</v>
          </cell>
          <cell r="AV58">
            <v>19</v>
          </cell>
          <cell r="AX58">
            <v>0</v>
          </cell>
          <cell r="BA58" t="str">
            <v>TB, CN</v>
          </cell>
          <cell r="BB58">
            <v>18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K58" t="str">
            <v>Nguyễn Bửu</v>
          </cell>
        </row>
        <row r="59">
          <cell r="D59">
            <v>6151</v>
          </cell>
          <cell r="E59" t="str">
            <v>Nguyễn Thị Thanh Xuân</v>
          </cell>
          <cell r="F59">
            <v>44342</v>
          </cell>
          <cell r="G59">
            <v>0</v>
          </cell>
          <cell r="H59" t="str">
            <v>W</v>
          </cell>
          <cell r="I59" t="str">
            <v>DO</v>
          </cell>
          <cell r="J59" t="str">
            <v>DO</v>
          </cell>
          <cell r="K59" t="str">
            <v>W</v>
          </cell>
          <cell r="L59" t="str">
            <v>W</v>
          </cell>
          <cell r="M59" t="str">
            <v>W</v>
          </cell>
          <cell r="N59" t="str">
            <v>W</v>
          </cell>
          <cell r="O59" t="str">
            <v>W</v>
          </cell>
          <cell r="P59" t="str">
            <v>DO</v>
          </cell>
          <cell r="Q59" t="str">
            <v>DO</v>
          </cell>
          <cell r="R59" t="str">
            <v>W</v>
          </cell>
          <cell r="S59" t="str">
            <v>W</v>
          </cell>
          <cell r="T59" t="str">
            <v>W</v>
          </cell>
          <cell r="U59" t="str">
            <v>W</v>
          </cell>
          <cell r="V59" t="str">
            <v>W</v>
          </cell>
          <cell r="W59" t="str">
            <v>DO</v>
          </cell>
          <cell r="X59" t="str">
            <v>DO</v>
          </cell>
          <cell r="Y59" t="str">
            <v>W</v>
          </cell>
          <cell r="Z59" t="str">
            <v>W</v>
          </cell>
          <cell r="AA59" t="str">
            <v>W</v>
          </cell>
          <cell r="AB59" t="str">
            <v>A</v>
          </cell>
          <cell r="AC59" t="str">
            <v>A</v>
          </cell>
          <cell r="AD59" t="str">
            <v>DO</v>
          </cell>
          <cell r="AE59" t="str">
            <v>DO</v>
          </cell>
          <cell r="AF59" t="str">
            <v>W</v>
          </cell>
          <cell r="AG59" t="str">
            <v>W</v>
          </cell>
          <cell r="AH59" t="str">
            <v>W</v>
          </cell>
          <cell r="AI59" t="str">
            <v>W</v>
          </cell>
          <cell r="AJ59" t="str">
            <v>W</v>
          </cell>
          <cell r="AK59" t="str">
            <v>DO</v>
          </cell>
          <cell r="AM59">
            <v>21</v>
          </cell>
          <cell r="AN59">
            <v>2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9</v>
          </cell>
          <cell r="AV59">
            <v>19</v>
          </cell>
          <cell r="AX59">
            <v>6</v>
          </cell>
          <cell r="BA59" t="str">
            <v>TB, CN</v>
          </cell>
          <cell r="BB59">
            <v>18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K59" t="str">
            <v>Nguyễn Thị Thanh Xuân</v>
          </cell>
        </row>
        <row r="60">
          <cell r="D60">
            <v>6186</v>
          </cell>
          <cell r="E60" t="str">
            <v>Nguyễn Nhựt Thành</v>
          </cell>
          <cell r="F60">
            <v>44455</v>
          </cell>
          <cell r="G60">
            <v>0</v>
          </cell>
          <cell r="H60" t="str">
            <v>W</v>
          </cell>
          <cell r="I60" t="str">
            <v>DO</v>
          </cell>
          <cell r="J60" t="str">
            <v>DO</v>
          </cell>
          <cell r="K60" t="str">
            <v>W</v>
          </cell>
          <cell r="L60" t="str">
            <v>W</v>
          </cell>
          <cell r="M60" t="str">
            <v>W</v>
          </cell>
          <cell r="N60" t="str">
            <v>W</v>
          </cell>
          <cell r="O60" t="str">
            <v>W</v>
          </cell>
          <cell r="P60" t="str">
            <v>DO</v>
          </cell>
          <cell r="Q60" t="str">
            <v>DO</v>
          </cell>
          <cell r="R60" t="str">
            <v>W</v>
          </cell>
          <cell r="S60" t="str">
            <v>W</v>
          </cell>
          <cell r="T60" t="str">
            <v>W</v>
          </cell>
          <cell r="U60" t="str">
            <v>W</v>
          </cell>
          <cell r="V60" t="str">
            <v>W</v>
          </cell>
          <cell r="W60" t="str">
            <v>DO</v>
          </cell>
          <cell r="X60" t="str">
            <v>DO</v>
          </cell>
          <cell r="Y60" t="str">
            <v>W</v>
          </cell>
          <cell r="Z60" t="str">
            <v>W</v>
          </cell>
          <cell r="AA60" t="str">
            <v>W</v>
          </cell>
          <cell r="AB60" t="str">
            <v>W</v>
          </cell>
          <cell r="AC60" t="str">
            <v>W</v>
          </cell>
          <cell r="AD60" t="str">
            <v>DO</v>
          </cell>
          <cell r="AE60" t="str">
            <v>DO</v>
          </cell>
          <cell r="AF60" t="str">
            <v>W</v>
          </cell>
          <cell r="AG60" t="str">
            <v>W</v>
          </cell>
          <cell r="AH60" t="str">
            <v>W</v>
          </cell>
          <cell r="AI60" t="str">
            <v>W</v>
          </cell>
          <cell r="AJ60" t="str">
            <v>W</v>
          </cell>
          <cell r="AK60" t="str">
            <v>DO</v>
          </cell>
          <cell r="AM60">
            <v>21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9</v>
          </cell>
          <cell r="AV60">
            <v>21</v>
          </cell>
          <cell r="AX60">
            <v>6</v>
          </cell>
          <cell r="BA60" t="str">
            <v>TB, CN</v>
          </cell>
          <cell r="BB60">
            <v>18</v>
          </cell>
          <cell r="BC60">
            <v>1</v>
          </cell>
          <cell r="BD60">
            <v>44516</v>
          </cell>
          <cell r="BE60">
            <v>44516</v>
          </cell>
          <cell r="BF60">
            <v>0</v>
          </cell>
          <cell r="BG60">
            <v>0</v>
          </cell>
          <cell r="BH60">
            <v>0</v>
          </cell>
          <cell r="BK60" t="str">
            <v>Nguyễn Nhựt Thành</v>
          </cell>
        </row>
        <row r="61">
          <cell r="D61" t="str">
            <v>CM0900</v>
          </cell>
          <cell r="E61" t="str">
            <v>Huỳnh Thị Mộng Tiên</v>
          </cell>
          <cell r="F61">
            <v>42261</v>
          </cell>
          <cell r="G61">
            <v>0</v>
          </cell>
          <cell r="H61" t="str">
            <v>W</v>
          </cell>
          <cell r="I61" t="str">
            <v>W</v>
          </cell>
          <cell r="J61" t="str">
            <v>DO</v>
          </cell>
          <cell r="K61" t="str">
            <v>W</v>
          </cell>
          <cell r="L61" t="str">
            <v>W</v>
          </cell>
          <cell r="M61" t="str">
            <v>W</v>
          </cell>
          <cell r="N61" t="str">
            <v>W</v>
          </cell>
          <cell r="O61" t="str">
            <v>W</v>
          </cell>
          <cell r="P61" t="str">
            <v>W</v>
          </cell>
          <cell r="Q61" t="str">
            <v>DO</v>
          </cell>
          <cell r="R61" t="str">
            <v>W</v>
          </cell>
          <cell r="S61" t="str">
            <v>W</v>
          </cell>
          <cell r="T61" t="str">
            <v>W</v>
          </cell>
          <cell r="U61" t="str">
            <v>W</v>
          </cell>
          <cell r="V61" t="str">
            <v>W</v>
          </cell>
          <cell r="W61" t="str">
            <v>W</v>
          </cell>
          <cell r="X61" t="str">
            <v>DO</v>
          </cell>
          <cell r="Y61" t="str">
            <v>W</v>
          </cell>
          <cell r="Z61" t="str">
            <v>W</v>
          </cell>
          <cell r="AA61" t="str">
            <v>W</v>
          </cell>
          <cell r="AB61" t="str">
            <v>W</v>
          </cell>
          <cell r="AC61" t="str">
            <v>W</v>
          </cell>
          <cell r="AD61" t="str">
            <v>W</v>
          </cell>
          <cell r="AE61" t="str">
            <v>DO</v>
          </cell>
          <cell r="AF61" t="str">
            <v>W</v>
          </cell>
          <cell r="AG61" t="str">
            <v>W</v>
          </cell>
          <cell r="AH61" t="str">
            <v>W</v>
          </cell>
          <cell r="AI61" t="str">
            <v>W</v>
          </cell>
          <cell r="AJ61" t="str">
            <v>W</v>
          </cell>
          <cell r="AK61" t="str">
            <v>W</v>
          </cell>
          <cell r="AM61">
            <v>26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4</v>
          </cell>
          <cell r="AV61">
            <v>26</v>
          </cell>
          <cell r="AX61">
            <v>0</v>
          </cell>
          <cell r="BA61" t="str">
            <v>CN</v>
          </cell>
          <cell r="BB61">
            <v>22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K61" t="str">
            <v>Huỳnh Thị Mộng Tiên</v>
          </cell>
        </row>
        <row r="62">
          <cell r="D62">
            <v>6136</v>
          </cell>
          <cell r="E62" t="str">
            <v>Châu Hải Thọ</v>
          </cell>
          <cell r="F62">
            <v>44320</v>
          </cell>
          <cell r="G62">
            <v>0</v>
          </cell>
          <cell r="H62" t="str">
            <v>W</v>
          </cell>
          <cell r="I62" t="str">
            <v>W</v>
          </cell>
          <cell r="J62" t="str">
            <v>DO</v>
          </cell>
          <cell r="K62" t="str">
            <v>W</v>
          </cell>
          <cell r="L62" t="str">
            <v>W</v>
          </cell>
          <cell r="M62" t="str">
            <v>W</v>
          </cell>
          <cell r="N62" t="str">
            <v>W</v>
          </cell>
          <cell r="O62" t="str">
            <v>W</v>
          </cell>
          <cell r="P62" t="str">
            <v>W</v>
          </cell>
          <cell r="Q62" t="str">
            <v>DO</v>
          </cell>
          <cell r="R62" t="str">
            <v>W</v>
          </cell>
          <cell r="S62" t="str">
            <v>W</v>
          </cell>
          <cell r="T62" t="str">
            <v>W</v>
          </cell>
          <cell r="U62" t="str">
            <v>W</v>
          </cell>
          <cell r="V62" t="str">
            <v>W</v>
          </cell>
          <cell r="W62" t="str">
            <v>W</v>
          </cell>
          <cell r="X62" t="str">
            <v>DO</v>
          </cell>
          <cell r="Y62" t="str">
            <v>W</v>
          </cell>
          <cell r="Z62" t="str">
            <v>W</v>
          </cell>
          <cell r="AA62" t="str">
            <v>W</v>
          </cell>
          <cell r="AB62" t="str">
            <v>W</v>
          </cell>
          <cell r="AC62" t="str">
            <v>W</v>
          </cell>
          <cell r="AD62" t="str">
            <v>W</v>
          </cell>
          <cell r="AE62" t="str">
            <v>DO</v>
          </cell>
          <cell r="AF62" t="str">
            <v>W</v>
          </cell>
          <cell r="AG62" t="str">
            <v>W</v>
          </cell>
          <cell r="AH62" t="str">
            <v>W</v>
          </cell>
          <cell r="AI62" t="str">
            <v>W</v>
          </cell>
          <cell r="AJ62" t="str">
            <v>W</v>
          </cell>
          <cell r="AK62" t="str">
            <v>W</v>
          </cell>
          <cell r="AM62">
            <v>26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4</v>
          </cell>
          <cell r="AV62">
            <v>26</v>
          </cell>
          <cell r="AX62">
            <v>0</v>
          </cell>
          <cell r="BA62" t="str">
            <v>CN</v>
          </cell>
          <cell r="BB62">
            <v>22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K62" t="str">
            <v>Châu Hải Thọ</v>
          </cell>
        </row>
        <row r="63">
          <cell r="D63">
            <v>6121</v>
          </cell>
          <cell r="E63" t="str">
            <v>Phạm Thị Hường</v>
          </cell>
          <cell r="F63">
            <v>44320</v>
          </cell>
          <cell r="G63">
            <v>0</v>
          </cell>
          <cell r="H63" t="str">
            <v>W</v>
          </cell>
          <cell r="I63" t="str">
            <v>W</v>
          </cell>
          <cell r="J63" t="str">
            <v>DO</v>
          </cell>
          <cell r="K63" t="str">
            <v>W</v>
          </cell>
          <cell r="L63" t="str">
            <v>W</v>
          </cell>
          <cell r="M63" t="str">
            <v>W</v>
          </cell>
          <cell r="N63" t="str">
            <v>W</v>
          </cell>
          <cell r="O63" t="str">
            <v>W</v>
          </cell>
          <cell r="P63" t="str">
            <v>W</v>
          </cell>
          <cell r="Q63" t="str">
            <v>DO</v>
          </cell>
          <cell r="R63" t="str">
            <v>W</v>
          </cell>
          <cell r="S63" t="str">
            <v>W</v>
          </cell>
          <cell r="T63" t="str">
            <v>W</v>
          </cell>
          <cell r="U63" t="str">
            <v>W</v>
          </cell>
          <cell r="V63" t="str">
            <v>W</v>
          </cell>
          <cell r="W63" t="str">
            <v>W</v>
          </cell>
          <cell r="X63" t="str">
            <v>DO</v>
          </cell>
          <cell r="Y63" t="str">
            <v>W</v>
          </cell>
          <cell r="Z63" t="str">
            <v>W</v>
          </cell>
          <cell r="AA63" t="str">
            <v>W</v>
          </cell>
          <cell r="AB63" t="str">
            <v>W</v>
          </cell>
          <cell r="AC63" t="str">
            <v>W</v>
          </cell>
          <cell r="AD63" t="str">
            <v>W</v>
          </cell>
          <cell r="AE63" t="str">
            <v>DO</v>
          </cell>
          <cell r="AF63" t="str">
            <v>W</v>
          </cell>
          <cell r="AG63" t="str">
            <v>W</v>
          </cell>
          <cell r="AH63" t="str">
            <v>W</v>
          </cell>
          <cell r="AI63" t="str">
            <v>W</v>
          </cell>
          <cell r="AJ63" t="str">
            <v>W</v>
          </cell>
          <cell r="AK63" t="str">
            <v>W</v>
          </cell>
          <cell r="AM63">
            <v>26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4</v>
          </cell>
          <cell r="AV63">
            <v>26</v>
          </cell>
          <cell r="AX63">
            <v>0</v>
          </cell>
          <cell r="BA63" t="str">
            <v>CN</v>
          </cell>
          <cell r="BB63">
            <v>22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K63" t="str">
            <v>Phạm Thị Hường</v>
          </cell>
        </row>
        <row r="64">
          <cell r="D64">
            <v>1250</v>
          </cell>
          <cell r="E64" t="str">
            <v>Lê Xuân Hoàng Minh</v>
          </cell>
          <cell r="F64">
            <v>40735</v>
          </cell>
          <cell r="G64">
            <v>0</v>
          </cell>
          <cell r="H64" t="str">
            <v>W</v>
          </cell>
          <cell r="I64" t="str">
            <v>DO</v>
          </cell>
          <cell r="J64" t="str">
            <v>DO</v>
          </cell>
          <cell r="K64" t="str">
            <v>W</v>
          </cell>
          <cell r="L64" t="str">
            <v>W</v>
          </cell>
          <cell r="M64" t="str">
            <v>W</v>
          </cell>
          <cell r="N64" t="str">
            <v>W</v>
          </cell>
          <cell r="O64" t="str">
            <v>W</v>
          </cell>
          <cell r="P64" t="str">
            <v>DO</v>
          </cell>
          <cell r="Q64" t="str">
            <v>DO</v>
          </cell>
          <cell r="R64" t="str">
            <v>W</v>
          </cell>
          <cell r="S64" t="str">
            <v>W</v>
          </cell>
          <cell r="T64" t="str">
            <v>W</v>
          </cell>
          <cell r="U64" t="str">
            <v>W</v>
          </cell>
          <cell r="V64" t="str">
            <v>W</v>
          </cell>
          <cell r="W64" t="str">
            <v>DO</v>
          </cell>
          <cell r="X64" t="str">
            <v>DO</v>
          </cell>
          <cell r="Y64" t="str">
            <v>W</v>
          </cell>
          <cell r="Z64" t="str">
            <v>W</v>
          </cell>
          <cell r="AA64" t="str">
            <v>W</v>
          </cell>
          <cell r="AB64" t="str">
            <v>W</v>
          </cell>
          <cell r="AC64" t="str">
            <v>W</v>
          </cell>
          <cell r="AD64" t="str">
            <v>DO</v>
          </cell>
          <cell r="AE64" t="str">
            <v>DO</v>
          </cell>
          <cell r="AF64" t="str">
            <v>W</v>
          </cell>
          <cell r="AG64" t="str">
            <v>W</v>
          </cell>
          <cell r="AH64" t="str">
            <v>W</v>
          </cell>
          <cell r="AI64" t="str">
            <v>W</v>
          </cell>
          <cell r="AJ64" t="str">
            <v>W</v>
          </cell>
          <cell r="AK64" t="str">
            <v>DO</v>
          </cell>
          <cell r="AM64">
            <v>21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9</v>
          </cell>
          <cell r="AV64">
            <v>21</v>
          </cell>
          <cell r="AX64">
            <v>0</v>
          </cell>
          <cell r="BA64" t="str">
            <v>TB, CN</v>
          </cell>
          <cell r="BB64">
            <v>18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K64" t="str">
            <v>Lê Xuân Hoàng Minh</v>
          </cell>
        </row>
        <row r="65">
          <cell r="D65">
            <v>1909</v>
          </cell>
          <cell r="E65" t="str">
            <v>Trần Thị Bích</v>
          </cell>
          <cell r="F65">
            <v>42181</v>
          </cell>
          <cell r="G65">
            <v>0</v>
          </cell>
          <cell r="H65" t="str">
            <v>W</v>
          </cell>
          <cell r="I65" t="str">
            <v>W</v>
          </cell>
          <cell r="J65" t="str">
            <v>DO</v>
          </cell>
          <cell r="K65" t="str">
            <v>W</v>
          </cell>
          <cell r="L65" t="str">
            <v>W</v>
          </cell>
          <cell r="M65" t="str">
            <v>W</v>
          </cell>
          <cell r="N65" t="str">
            <v>W</v>
          </cell>
          <cell r="O65" t="str">
            <v>W</v>
          </cell>
          <cell r="P65" t="str">
            <v>W</v>
          </cell>
          <cell r="Q65" t="str">
            <v>DO</v>
          </cell>
          <cell r="R65" t="str">
            <v>W</v>
          </cell>
          <cell r="S65" t="str">
            <v>W</v>
          </cell>
          <cell r="T65" t="str">
            <v>W</v>
          </cell>
          <cell r="U65" t="str">
            <v>W</v>
          </cell>
          <cell r="V65" t="str">
            <v>W</v>
          </cell>
          <cell r="W65" t="str">
            <v>W</v>
          </cell>
          <cell r="X65" t="str">
            <v>DO</v>
          </cell>
          <cell r="Y65" t="str">
            <v>W</v>
          </cell>
          <cell r="Z65" t="str">
            <v>W</v>
          </cell>
          <cell r="AA65" t="str">
            <v>W</v>
          </cell>
          <cell r="AB65" t="str">
            <v>W</v>
          </cell>
          <cell r="AC65" t="str">
            <v>W</v>
          </cell>
          <cell r="AD65" t="str">
            <v>W</v>
          </cell>
          <cell r="AE65" t="str">
            <v>DO</v>
          </cell>
          <cell r="AF65" t="str">
            <v>W</v>
          </cell>
          <cell r="AG65" t="str">
            <v>W</v>
          </cell>
          <cell r="AH65" t="str">
            <v>W</v>
          </cell>
          <cell r="AI65" t="str">
            <v>W</v>
          </cell>
          <cell r="AJ65" t="str">
            <v>W</v>
          </cell>
          <cell r="AK65" t="str">
            <v>W</v>
          </cell>
          <cell r="AM65">
            <v>26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4</v>
          </cell>
          <cell r="AV65">
            <v>26</v>
          </cell>
          <cell r="AX65">
            <v>0</v>
          </cell>
          <cell r="BA65" t="str">
            <v>CN</v>
          </cell>
          <cell r="BB65">
            <v>22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K65" t="str">
            <v>Trần Thị Bích</v>
          </cell>
        </row>
        <row r="66">
          <cell r="D66">
            <v>2536</v>
          </cell>
          <cell r="E66" t="str">
            <v>Đào Tuấn Anh</v>
          </cell>
          <cell r="F66">
            <v>42255</v>
          </cell>
          <cell r="G66">
            <v>0</v>
          </cell>
          <cell r="H66" t="str">
            <v>W</v>
          </cell>
          <cell r="I66" t="str">
            <v>W</v>
          </cell>
          <cell r="J66" t="str">
            <v>DO</v>
          </cell>
          <cell r="K66" t="str">
            <v>W</v>
          </cell>
          <cell r="L66" t="str">
            <v>W</v>
          </cell>
          <cell r="M66" t="str">
            <v>W</v>
          </cell>
          <cell r="N66" t="str">
            <v>W</v>
          </cell>
          <cell r="O66" t="str">
            <v>W</v>
          </cell>
          <cell r="P66" t="str">
            <v>W</v>
          </cell>
          <cell r="Q66" t="str">
            <v>DO</v>
          </cell>
          <cell r="R66" t="str">
            <v>W</v>
          </cell>
          <cell r="S66" t="str">
            <v>W</v>
          </cell>
          <cell r="T66" t="str">
            <v>W</v>
          </cell>
          <cell r="U66" t="str">
            <v>W</v>
          </cell>
          <cell r="V66" t="str">
            <v>W</v>
          </cell>
          <cell r="W66" t="str">
            <v>W</v>
          </cell>
          <cell r="X66" t="str">
            <v>DO</v>
          </cell>
          <cell r="Y66" t="str">
            <v>W</v>
          </cell>
          <cell r="Z66" t="str">
            <v>W</v>
          </cell>
          <cell r="AA66" t="str">
            <v>W</v>
          </cell>
          <cell r="AB66" t="str">
            <v>W</v>
          </cell>
          <cell r="AC66" t="str">
            <v>W</v>
          </cell>
          <cell r="AD66" t="str">
            <v>W</v>
          </cell>
          <cell r="AE66" t="str">
            <v>DO</v>
          </cell>
          <cell r="AF66" t="str">
            <v>W</v>
          </cell>
          <cell r="AG66" t="str">
            <v>W</v>
          </cell>
          <cell r="AH66" t="str">
            <v>W</v>
          </cell>
          <cell r="AI66" t="str">
            <v>W</v>
          </cell>
          <cell r="AJ66" t="str">
            <v>W</v>
          </cell>
          <cell r="AK66" t="str">
            <v>W</v>
          </cell>
          <cell r="AM66">
            <v>26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4</v>
          </cell>
          <cell r="AV66">
            <v>26</v>
          </cell>
          <cell r="AX66">
            <v>0</v>
          </cell>
          <cell r="BA66" t="str">
            <v>CN</v>
          </cell>
          <cell r="BB66">
            <v>22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K66" t="str">
            <v>Đào Tuấn Anh</v>
          </cell>
        </row>
        <row r="67">
          <cell r="D67">
            <v>1853</v>
          </cell>
          <cell r="E67" t="str">
            <v>Trần Thị Trang</v>
          </cell>
          <cell r="F67">
            <v>42137</v>
          </cell>
          <cell r="G67">
            <v>0</v>
          </cell>
          <cell r="H67" t="str">
            <v>W</v>
          </cell>
          <cell r="I67" t="str">
            <v>W</v>
          </cell>
          <cell r="J67" t="str">
            <v>DO</v>
          </cell>
          <cell r="K67" t="str">
            <v>W</v>
          </cell>
          <cell r="L67" t="str">
            <v>W</v>
          </cell>
          <cell r="M67" t="str">
            <v>W</v>
          </cell>
          <cell r="N67" t="str">
            <v>W</v>
          </cell>
          <cell r="O67" t="str">
            <v>W</v>
          </cell>
          <cell r="P67" t="str">
            <v>W</v>
          </cell>
          <cell r="Q67" t="str">
            <v>DO</v>
          </cell>
          <cell r="R67" t="str">
            <v>W</v>
          </cell>
          <cell r="S67" t="str">
            <v>W</v>
          </cell>
          <cell r="T67" t="str">
            <v>W</v>
          </cell>
          <cell r="U67" t="str">
            <v>W</v>
          </cell>
          <cell r="V67" t="str">
            <v>W</v>
          </cell>
          <cell r="W67" t="str">
            <v>W</v>
          </cell>
          <cell r="X67" t="str">
            <v>DO</v>
          </cell>
          <cell r="Y67" t="str">
            <v>W</v>
          </cell>
          <cell r="Z67" t="str">
            <v>W</v>
          </cell>
          <cell r="AA67" t="str">
            <v>W</v>
          </cell>
          <cell r="AB67" t="str">
            <v>W</v>
          </cell>
          <cell r="AC67" t="str">
            <v>W</v>
          </cell>
          <cell r="AD67" t="str">
            <v>W</v>
          </cell>
          <cell r="AE67" t="str">
            <v>DO</v>
          </cell>
          <cell r="AF67" t="str">
            <v>W</v>
          </cell>
          <cell r="AG67" t="str">
            <v>W</v>
          </cell>
          <cell r="AH67" t="str">
            <v>W</v>
          </cell>
          <cell r="AI67" t="str">
            <v>W</v>
          </cell>
          <cell r="AJ67" t="str">
            <v>W</v>
          </cell>
          <cell r="AK67" t="str">
            <v>W</v>
          </cell>
          <cell r="AM67">
            <v>26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4</v>
          </cell>
          <cell r="AV67">
            <v>26</v>
          </cell>
          <cell r="AX67">
            <v>0</v>
          </cell>
          <cell r="BA67" t="str">
            <v>CN</v>
          </cell>
          <cell r="BB67">
            <v>22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K67" t="str">
            <v>Trần Thị Trang</v>
          </cell>
        </row>
        <row r="68">
          <cell r="D68">
            <v>5373</v>
          </cell>
          <cell r="E68" t="str">
            <v>Hồ Hữu Đại</v>
          </cell>
          <cell r="F68">
            <v>43732</v>
          </cell>
          <cell r="G68">
            <v>0</v>
          </cell>
          <cell r="H68" t="str">
            <v>W</v>
          </cell>
          <cell r="I68" t="str">
            <v>W</v>
          </cell>
          <cell r="J68" t="str">
            <v>DO</v>
          </cell>
          <cell r="K68" t="str">
            <v>W</v>
          </cell>
          <cell r="L68" t="str">
            <v>W</v>
          </cell>
          <cell r="M68" t="str">
            <v>W</v>
          </cell>
          <cell r="N68" t="str">
            <v>W</v>
          </cell>
          <cell r="O68" t="str">
            <v>W</v>
          </cell>
          <cell r="P68" t="str">
            <v>W</v>
          </cell>
          <cell r="Q68" t="str">
            <v>DO</v>
          </cell>
          <cell r="R68" t="str">
            <v>W</v>
          </cell>
          <cell r="S68" t="str">
            <v>W</v>
          </cell>
          <cell r="T68" t="str">
            <v>W</v>
          </cell>
          <cell r="U68" t="str">
            <v>W</v>
          </cell>
          <cell r="V68" t="str">
            <v>W</v>
          </cell>
          <cell r="W68" t="str">
            <v>W</v>
          </cell>
          <cell r="X68" t="str">
            <v>DO</v>
          </cell>
          <cell r="Y68" t="str">
            <v>W</v>
          </cell>
          <cell r="Z68" t="str">
            <v>W</v>
          </cell>
          <cell r="AA68" t="str">
            <v>W</v>
          </cell>
          <cell r="AB68" t="str">
            <v>W</v>
          </cell>
          <cell r="AC68" t="str">
            <v>W</v>
          </cell>
          <cell r="AD68" t="str">
            <v>W</v>
          </cell>
          <cell r="AE68" t="str">
            <v>DO</v>
          </cell>
          <cell r="AF68" t="str">
            <v>W</v>
          </cell>
          <cell r="AG68" t="str">
            <v>W</v>
          </cell>
          <cell r="AH68" t="str">
            <v>W</v>
          </cell>
          <cell r="AI68" t="str">
            <v>W</v>
          </cell>
          <cell r="AJ68" t="str">
            <v>W</v>
          </cell>
          <cell r="AK68" t="str">
            <v>W</v>
          </cell>
          <cell r="AM68">
            <v>26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4</v>
          </cell>
          <cell r="AV68">
            <v>26</v>
          </cell>
          <cell r="AX68">
            <v>0</v>
          </cell>
          <cell r="BA68" t="str">
            <v>CN</v>
          </cell>
          <cell r="BB68">
            <v>22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K68" t="str">
            <v>Hồ Hữu Đại</v>
          </cell>
        </row>
        <row r="69">
          <cell r="D69">
            <v>2766</v>
          </cell>
          <cell r="E69" t="str">
            <v>Nguyễn Thanh Hải</v>
          </cell>
          <cell r="F69">
            <v>42346</v>
          </cell>
          <cell r="G69">
            <v>0</v>
          </cell>
          <cell r="H69" t="str">
            <v>W</v>
          </cell>
          <cell r="I69" t="str">
            <v>W</v>
          </cell>
          <cell r="J69" t="str">
            <v>DO</v>
          </cell>
          <cell r="K69" t="str">
            <v>W</v>
          </cell>
          <cell r="L69" t="str">
            <v>W</v>
          </cell>
          <cell r="M69" t="str">
            <v>W</v>
          </cell>
          <cell r="N69" t="str">
            <v>W</v>
          </cell>
          <cell r="O69" t="str">
            <v>W</v>
          </cell>
          <cell r="P69" t="str">
            <v>W</v>
          </cell>
          <cell r="Q69" t="str">
            <v>DO</v>
          </cell>
          <cell r="R69" t="str">
            <v>W</v>
          </cell>
          <cell r="S69" t="str">
            <v>W</v>
          </cell>
          <cell r="T69" t="str">
            <v>W</v>
          </cell>
          <cell r="U69" t="str">
            <v>W</v>
          </cell>
          <cell r="V69" t="str">
            <v>W</v>
          </cell>
          <cell r="W69" t="str">
            <v>W</v>
          </cell>
          <cell r="X69" t="str">
            <v>DO</v>
          </cell>
          <cell r="Y69" t="str">
            <v>W</v>
          </cell>
          <cell r="Z69" t="str">
            <v>W</v>
          </cell>
          <cell r="AA69" t="str">
            <v>W</v>
          </cell>
          <cell r="AB69" t="str">
            <v>W</v>
          </cell>
          <cell r="AC69" t="str">
            <v>W</v>
          </cell>
          <cell r="AD69" t="str">
            <v>W</v>
          </cell>
          <cell r="AE69" t="str">
            <v>DO</v>
          </cell>
          <cell r="AF69" t="str">
            <v>W</v>
          </cell>
          <cell r="AG69" t="str">
            <v>W</v>
          </cell>
          <cell r="AH69" t="str">
            <v>W</v>
          </cell>
          <cell r="AI69" t="str">
            <v>W</v>
          </cell>
          <cell r="AJ69" t="str">
            <v>W</v>
          </cell>
          <cell r="AK69" t="str">
            <v>W</v>
          </cell>
          <cell r="AM69">
            <v>26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4</v>
          </cell>
          <cell r="AV69">
            <v>26</v>
          </cell>
          <cell r="AX69">
            <v>0</v>
          </cell>
          <cell r="BA69" t="str">
            <v>CN</v>
          </cell>
          <cell r="BB69">
            <v>22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K69" t="str">
            <v>Nguyễn Thanh Hải</v>
          </cell>
        </row>
        <row r="70">
          <cell r="D70">
            <v>5056</v>
          </cell>
          <cell r="E70" t="str">
            <v>Nguyễn Văn Việt</v>
          </cell>
          <cell r="F70">
            <v>43616</v>
          </cell>
          <cell r="G70">
            <v>0</v>
          </cell>
          <cell r="H70" t="str">
            <v>W</v>
          </cell>
          <cell r="I70" t="str">
            <v>W</v>
          </cell>
          <cell r="J70" t="str">
            <v>DO</v>
          </cell>
          <cell r="K70" t="str">
            <v>W</v>
          </cell>
          <cell r="L70" t="str">
            <v>W</v>
          </cell>
          <cell r="M70" t="str">
            <v>W</v>
          </cell>
          <cell r="N70" t="str">
            <v>W</v>
          </cell>
          <cell r="O70" t="str">
            <v>W</v>
          </cell>
          <cell r="P70" t="str">
            <v>W</v>
          </cell>
          <cell r="Q70" t="str">
            <v>DO</v>
          </cell>
          <cell r="R70" t="str">
            <v>W</v>
          </cell>
          <cell r="S70" t="str">
            <v>W</v>
          </cell>
          <cell r="T70" t="str">
            <v>W</v>
          </cell>
          <cell r="U70" t="str">
            <v>W</v>
          </cell>
          <cell r="V70" t="str">
            <v>W</v>
          </cell>
          <cell r="W70" t="str">
            <v>W</v>
          </cell>
          <cell r="X70" t="str">
            <v>DO</v>
          </cell>
          <cell r="Y70" t="str">
            <v>W</v>
          </cell>
          <cell r="Z70" t="str">
            <v>W</v>
          </cell>
          <cell r="AA70" t="str">
            <v>W</v>
          </cell>
          <cell r="AB70" t="str">
            <v>W</v>
          </cell>
          <cell r="AC70" t="str">
            <v>W</v>
          </cell>
          <cell r="AD70" t="str">
            <v>W</v>
          </cell>
          <cell r="AE70" t="str">
            <v>DO</v>
          </cell>
          <cell r="AF70" t="str">
            <v>W</v>
          </cell>
          <cell r="AG70" t="str">
            <v>W</v>
          </cell>
          <cell r="AH70" t="str">
            <v>W</v>
          </cell>
          <cell r="AI70" t="str">
            <v>W</v>
          </cell>
          <cell r="AJ70" t="str">
            <v>W</v>
          </cell>
          <cell r="AK70" t="str">
            <v>W</v>
          </cell>
          <cell r="AM70">
            <v>26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4</v>
          </cell>
          <cell r="AV70">
            <v>26</v>
          </cell>
          <cell r="AX70">
            <v>0</v>
          </cell>
          <cell r="BA70" t="str">
            <v>CN</v>
          </cell>
          <cell r="BB70">
            <v>22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K70" t="str">
            <v>Nguyễn Văn Việt</v>
          </cell>
        </row>
        <row r="71">
          <cell r="D71">
            <v>4610</v>
          </cell>
          <cell r="E71" t="str">
            <v>Ngô Công Tuấn Phong</v>
          </cell>
          <cell r="F71">
            <v>43236</v>
          </cell>
          <cell r="G71">
            <v>0</v>
          </cell>
          <cell r="H71" t="str">
            <v>W</v>
          </cell>
          <cell r="I71" t="str">
            <v>W</v>
          </cell>
          <cell r="J71" t="str">
            <v>DO</v>
          </cell>
          <cell r="K71" t="str">
            <v>W</v>
          </cell>
          <cell r="L71" t="str">
            <v>W</v>
          </cell>
          <cell r="M71" t="str">
            <v>W</v>
          </cell>
          <cell r="N71" t="str">
            <v>W</v>
          </cell>
          <cell r="O71" t="str">
            <v>W</v>
          </cell>
          <cell r="P71" t="str">
            <v>W</v>
          </cell>
          <cell r="Q71" t="str">
            <v>DO</v>
          </cell>
          <cell r="R71" t="str">
            <v>W</v>
          </cell>
          <cell r="S71" t="str">
            <v>W</v>
          </cell>
          <cell r="T71" t="str">
            <v>W</v>
          </cell>
          <cell r="U71" t="str">
            <v>W</v>
          </cell>
          <cell r="V71" t="str">
            <v>W</v>
          </cell>
          <cell r="W71" t="str">
            <v>W</v>
          </cell>
          <cell r="X71" t="str">
            <v>DO</v>
          </cell>
          <cell r="Y71" t="str">
            <v>W</v>
          </cell>
          <cell r="Z71" t="str">
            <v>W</v>
          </cell>
          <cell r="AA71" t="str">
            <v>W</v>
          </cell>
          <cell r="AB71" t="str">
            <v>W</v>
          </cell>
          <cell r="AC71" t="str">
            <v>W</v>
          </cell>
          <cell r="AD71" t="str">
            <v>W</v>
          </cell>
          <cell r="AE71" t="str">
            <v>DO</v>
          </cell>
          <cell r="AF71" t="str">
            <v>W</v>
          </cell>
          <cell r="AG71" t="str">
            <v>W</v>
          </cell>
          <cell r="AH71" t="str">
            <v>W</v>
          </cell>
          <cell r="AI71" t="str">
            <v>W</v>
          </cell>
          <cell r="AJ71" t="str">
            <v>W</v>
          </cell>
          <cell r="AK71" t="str">
            <v>W</v>
          </cell>
          <cell r="AM71">
            <v>26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4</v>
          </cell>
          <cell r="AV71">
            <v>26</v>
          </cell>
          <cell r="AX71">
            <v>0</v>
          </cell>
          <cell r="BA71" t="str">
            <v>CN</v>
          </cell>
          <cell r="BB71">
            <v>22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K71" t="str">
            <v>Ngô Công Tuấn Phong</v>
          </cell>
        </row>
        <row r="72">
          <cell r="D72">
            <v>4065</v>
          </cell>
          <cell r="E72" t="str">
            <v>Nguyễn Thị Ngọc Yến</v>
          </cell>
          <cell r="F72">
            <v>43054</v>
          </cell>
          <cell r="G72">
            <v>0</v>
          </cell>
          <cell r="H72" t="str">
            <v>W</v>
          </cell>
          <cell r="I72" t="str">
            <v>W</v>
          </cell>
          <cell r="J72" t="str">
            <v>DO</v>
          </cell>
          <cell r="K72" t="str">
            <v>W</v>
          </cell>
          <cell r="L72" t="str">
            <v>W</v>
          </cell>
          <cell r="M72" t="str">
            <v>W</v>
          </cell>
          <cell r="N72" t="str">
            <v>W</v>
          </cell>
          <cell r="O72" t="str">
            <v>W</v>
          </cell>
          <cell r="P72" t="str">
            <v>W</v>
          </cell>
          <cell r="Q72" t="str">
            <v>DO</v>
          </cell>
          <cell r="R72" t="str">
            <v>W</v>
          </cell>
          <cell r="S72" t="str">
            <v>W</v>
          </cell>
          <cell r="T72" t="str">
            <v>W</v>
          </cell>
          <cell r="U72" t="str">
            <v>W</v>
          </cell>
          <cell r="V72" t="str">
            <v>W</v>
          </cell>
          <cell r="W72" t="str">
            <v>W</v>
          </cell>
          <cell r="X72" t="str">
            <v>DO</v>
          </cell>
          <cell r="Y72" t="str">
            <v>W</v>
          </cell>
          <cell r="Z72" t="str">
            <v>W</v>
          </cell>
          <cell r="AA72" t="str">
            <v>W</v>
          </cell>
          <cell r="AB72" t="str">
            <v>W</v>
          </cell>
          <cell r="AC72" t="str">
            <v>W</v>
          </cell>
          <cell r="AD72" t="str">
            <v>W</v>
          </cell>
          <cell r="AE72" t="str">
            <v>DO</v>
          </cell>
          <cell r="AF72" t="str">
            <v>W</v>
          </cell>
          <cell r="AG72" t="str">
            <v>W</v>
          </cell>
          <cell r="AH72" t="str">
            <v>W</v>
          </cell>
          <cell r="AI72" t="str">
            <v>W</v>
          </cell>
          <cell r="AJ72" t="str">
            <v>W</v>
          </cell>
          <cell r="AK72" t="str">
            <v>W</v>
          </cell>
          <cell r="AM72">
            <v>26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4</v>
          </cell>
          <cell r="AV72">
            <v>26</v>
          </cell>
          <cell r="AX72">
            <v>0</v>
          </cell>
          <cell r="BA72" t="str">
            <v>CN</v>
          </cell>
          <cell r="BB72">
            <v>22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K72" t="str">
            <v>Nguyễn Thị Ngọc Yến</v>
          </cell>
        </row>
        <row r="73">
          <cell r="D73">
            <v>2482</v>
          </cell>
          <cell r="E73" t="str">
            <v>Nguyễn Văn Bình</v>
          </cell>
          <cell r="F73">
            <v>42177</v>
          </cell>
          <cell r="G73">
            <v>0</v>
          </cell>
          <cell r="H73" t="str">
            <v>W</v>
          </cell>
          <cell r="I73" t="str">
            <v>W</v>
          </cell>
          <cell r="J73" t="str">
            <v>DO</v>
          </cell>
          <cell r="K73" t="str">
            <v>W</v>
          </cell>
          <cell r="L73" t="str">
            <v>W</v>
          </cell>
          <cell r="M73" t="str">
            <v>W</v>
          </cell>
          <cell r="N73" t="str">
            <v>A</v>
          </cell>
          <cell r="O73" t="str">
            <v>W</v>
          </cell>
          <cell r="P73" t="str">
            <v>W</v>
          </cell>
          <cell r="Q73" t="str">
            <v>DO</v>
          </cell>
          <cell r="R73" t="str">
            <v>W</v>
          </cell>
          <cell r="S73" t="str">
            <v>W</v>
          </cell>
          <cell r="T73" t="str">
            <v>W</v>
          </cell>
          <cell r="U73" t="str">
            <v>W</v>
          </cell>
          <cell r="V73" t="str">
            <v>W</v>
          </cell>
          <cell r="W73" t="str">
            <v>W</v>
          </cell>
          <cell r="X73" t="str">
            <v>DO</v>
          </cell>
          <cell r="Y73" t="str">
            <v>W</v>
          </cell>
          <cell r="Z73" t="str">
            <v>W</v>
          </cell>
          <cell r="AA73" t="str">
            <v>W</v>
          </cell>
          <cell r="AB73" t="str">
            <v>W</v>
          </cell>
          <cell r="AC73" t="str">
            <v>W</v>
          </cell>
          <cell r="AD73" t="str">
            <v>W</v>
          </cell>
          <cell r="AE73" t="str">
            <v>DO</v>
          </cell>
          <cell r="AF73" t="str">
            <v>W</v>
          </cell>
          <cell r="AG73" t="str">
            <v>W</v>
          </cell>
          <cell r="AH73" t="str">
            <v>W</v>
          </cell>
          <cell r="AI73" t="str">
            <v>W</v>
          </cell>
          <cell r="AJ73" t="str">
            <v>W</v>
          </cell>
          <cell r="AK73" t="str">
            <v>W</v>
          </cell>
          <cell r="AM73">
            <v>26</v>
          </cell>
          <cell r="AN73">
            <v>1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4</v>
          </cell>
          <cell r="AV73">
            <v>25</v>
          </cell>
          <cell r="AX73">
            <v>0</v>
          </cell>
          <cell r="BA73" t="str">
            <v>CN</v>
          </cell>
          <cell r="BB73">
            <v>22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K73" t="str">
            <v>Nguyễn Văn Bình</v>
          </cell>
        </row>
        <row r="74">
          <cell r="D74">
            <v>3338</v>
          </cell>
          <cell r="E74" t="str">
            <v>Nguyễn Thanh Nhàn</v>
          </cell>
          <cell r="F74">
            <v>42650</v>
          </cell>
          <cell r="G74">
            <v>0</v>
          </cell>
          <cell r="H74" t="str">
            <v>W</v>
          </cell>
          <cell r="I74" t="str">
            <v>W</v>
          </cell>
          <cell r="J74" t="str">
            <v>DO</v>
          </cell>
          <cell r="K74" t="str">
            <v>W</v>
          </cell>
          <cell r="L74" t="str">
            <v>W</v>
          </cell>
          <cell r="M74" t="str">
            <v>W</v>
          </cell>
          <cell r="N74" t="str">
            <v>W</v>
          </cell>
          <cell r="O74" t="str">
            <v>W</v>
          </cell>
          <cell r="P74" t="str">
            <v>W</v>
          </cell>
          <cell r="Q74" t="str">
            <v>DO</v>
          </cell>
          <cell r="R74" t="str">
            <v>W</v>
          </cell>
          <cell r="S74" t="str">
            <v>W</v>
          </cell>
          <cell r="T74" t="str">
            <v>W</v>
          </cell>
          <cell r="U74" t="str">
            <v>W</v>
          </cell>
          <cell r="V74" t="str">
            <v>W</v>
          </cell>
          <cell r="W74" t="str">
            <v>W</v>
          </cell>
          <cell r="X74" t="str">
            <v>DO</v>
          </cell>
          <cell r="Y74" t="str">
            <v>W</v>
          </cell>
          <cell r="Z74" t="str">
            <v>W</v>
          </cell>
          <cell r="AA74" t="str">
            <v>W</v>
          </cell>
          <cell r="AB74" t="str">
            <v>W</v>
          </cell>
          <cell r="AC74" t="str">
            <v>W</v>
          </cell>
          <cell r="AD74" t="str">
            <v>W</v>
          </cell>
          <cell r="AE74" t="str">
            <v>DO</v>
          </cell>
          <cell r="AF74" t="str">
            <v>W</v>
          </cell>
          <cell r="AG74" t="str">
            <v>W</v>
          </cell>
          <cell r="AH74" t="str">
            <v>W</v>
          </cell>
          <cell r="AI74" t="str">
            <v>W</v>
          </cell>
          <cell r="AJ74" t="str">
            <v>W</v>
          </cell>
          <cell r="AK74" t="str">
            <v>W</v>
          </cell>
          <cell r="AM74">
            <v>26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4</v>
          </cell>
          <cell r="AV74">
            <v>26</v>
          </cell>
          <cell r="AX74">
            <v>0</v>
          </cell>
          <cell r="BA74" t="str">
            <v>CN</v>
          </cell>
          <cell r="BB74">
            <v>22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K74" t="str">
            <v>Nguyễn Thanh Nhàn</v>
          </cell>
        </row>
        <row r="75">
          <cell r="D75">
            <v>2745</v>
          </cell>
          <cell r="E75" t="str">
            <v>Lê Đăng Hiệu</v>
          </cell>
          <cell r="F75">
            <v>42338</v>
          </cell>
          <cell r="G75">
            <v>0</v>
          </cell>
          <cell r="H75" t="str">
            <v>W</v>
          </cell>
          <cell r="I75" t="str">
            <v>W</v>
          </cell>
          <cell r="J75" t="str">
            <v>DO</v>
          </cell>
          <cell r="K75" t="str">
            <v>W</v>
          </cell>
          <cell r="L75" t="str">
            <v>W</v>
          </cell>
          <cell r="M75" t="str">
            <v>W</v>
          </cell>
          <cell r="N75" t="str">
            <v>W</v>
          </cell>
          <cell r="O75" t="str">
            <v>W</v>
          </cell>
          <cell r="P75" t="str">
            <v>W</v>
          </cell>
          <cell r="Q75" t="str">
            <v>DO</v>
          </cell>
          <cell r="R75" t="str">
            <v>W</v>
          </cell>
          <cell r="S75" t="str">
            <v>W</v>
          </cell>
          <cell r="T75" t="str">
            <v>W</v>
          </cell>
          <cell r="U75" t="str">
            <v>W</v>
          </cell>
          <cell r="V75" t="str">
            <v>W</v>
          </cell>
          <cell r="W75" t="str">
            <v>W</v>
          </cell>
          <cell r="X75" t="str">
            <v>DO</v>
          </cell>
          <cell r="Y75" t="str">
            <v>W</v>
          </cell>
          <cell r="Z75" t="str">
            <v>W</v>
          </cell>
          <cell r="AA75" t="str">
            <v>W</v>
          </cell>
          <cell r="AB75" t="str">
            <v>W</v>
          </cell>
          <cell r="AC75" t="str">
            <v>W</v>
          </cell>
          <cell r="AD75" t="str">
            <v>W</v>
          </cell>
          <cell r="AE75" t="str">
            <v>DO</v>
          </cell>
          <cell r="AF75" t="str">
            <v>W</v>
          </cell>
          <cell r="AG75" t="str">
            <v>W</v>
          </cell>
          <cell r="AH75" t="str">
            <v>W</v>
          </cell>
          <cell r="AI75" t="str">
            <v>W</v>
          </cell>
          <cell r="AJ75" t="str">
            <v>W</v>
          </cell>
          <cell r="AK75" t="str">
            <v>W</v>
          </cell>
          <cell r="AM75">
            <v>26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4</v>
          </cell>
          <cell r="AV75">
            <v>26</v>
          </cell>
          <cell r="AX75">
            <v>0</v>
          </cell>
          <cell r="BA75" t="str">
            <v>CN</v>
          </cell>
          <cell r="BB75">
            <v>22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K75" t="str">
            <v>Lê Đăng Hiệu</v>
          </cell>
        </row>
        <row r="76">
          <cell r="D76">
            <v>2754</v>
          </cell>
          <cell r="E76" t="str">
            <v>Huỳnh Tấn Vũ</v>
          </cell>
          <cell r="F76">
            <v>42340</v>
          </cell>
          <cell r="G76">
            <v>0</v>
          </cell>
          <cell r="H76" t="str">
            <v>W</v>
          </cell>
          <cell r="I76" t="str">
            <v>W</v>
          </cell>
          <cell r="J76" t="str">
            <v>DO</v>
          </cell>
          <cell r="K76" t="str">
            <v>W</v>
          </cell>
          <cell r="L76" t="str">
            <v>W</v>
          </cell>
          <cell r="M76" t="str">
            <v>W</v>
          </cell>
          <cell r="N76" t="str">
            <v>W</v>
          </cell>
          <cell r="O76" t="str">
            <v>W</v>
          </cell>
          <cell r="P76" t="str">
            <v>W</v>
          </cell>
          <cell r="Q76" t="str">
            <v>DO</v>
          </cell>
          <cell r="R76" t="str">
            <v>W</v>
          </cell>
          <cell r="S76" t="str">
            <v>W</v>
          </cell>
          <cell r="T76" t="str">
            <v>W</v>
          </cell>
          <cell r="U76" t="str">
            <v>W</v>
          </cell>
          <cell r="V76" t="str">
            <v>W</v>
          </cell>
          <cell r="W76" t="str">
            <v>W</v>
          </cell>
          <cell r="X76" t="str">
            <v>DO</v>
          </cell>
          <cell r="Y76" t="str">
            <v>W</v>
          </cell>
          <cell r="Z76" t="str">
            <v>W</v>
          </cell>
          <cell r="AA76" t="str">
            <v>W</v>
          </cell>
          <cell r="AB76" t="str">
            <v>W</v>
          </cell>
          <cell r="AC76" t="str">
            <v>W</v>
          </cell>
          <cell r="AD76" t="str">
            <v>W</v>
          </cell>
          <cell r="AE76" t="str">
            <v>DO</v>
          </cell>
          <cell r="AF76" t="str">
            <v>W</v>
          </cell>
          <cell r="AG76" t="str">
            <v>W</v>
          </cell>
          <cell r="AH76" t="str">
            <v>W</v>
          </cell>
          <cell r="AI76" t="str">
            <v>W</v>
          </cell>
          <cell r="AJ76" t="str">
            <v>W</v>
          </cell>
          <cell r="AK76" t="str">
            <v>W</v>
          </cell>
          <cell r="AM76">
            <v>26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4</v>
          </cell>
          <cell r="AV76">
            <v>26</v>
          </cell>
          <cell r="AX76">
            <v>0</v>
          </cell>
          <cell r="BA76" t="str">
            <v>CN</v>
          </cell>
          <cell r="BB76">
            <v>22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K76" t="str">
            <v>Huỳnh Tấn Vũ</v>
          </cell>
        </row>
        <row r="77">
          <cell r="D77">
            <v>5107</v>
          </cell>
          <cell r="E77" t="str">
            <v>Hồ Trung Tín</v>
          </cell>
          <cell r="F77">
            <v>43642</v>
          </cell>
          <cell r="G77">
            <v>0</v>
          </cell>
          <cell r="H77" t="str">
            <v>W</v>
          </cell>
          <cell r="I77" t="str">
            <v>W</v>
          </cell>
          <cell r="J77" t="str">
            <v>DO</v>
          </cell>
          <cell r="K77" t="str">
            <v>W</v>
          </cell>
          <cell r="L77" t="str">
            <v>W</v>
          </cell>
          <cell r="M77" t="str">
            <v>W</v>
          </cell>
          <cell r="N77" t="str">
            <v>W</v>
          </cell>
          <cell r="O77" t="str">
            <v>W</v>
          </cell>
          <cell r="P77" t="str">
            <v>W</v>
          </cell>
          <cell r="Q77" t="str">
            <v>DO</v>
          </cell>
          <cell r="R77" t="str">
            <v>W</v>
          </cell>
          <cell r="S77" t="str">
            <v>W</v>
          </cell>
          <cell r="T77" t="str">
            <v>W</v>
          </cell>
          <cell r="U77" t="str">
            <v>W</v>
          </cell>
          <cell r="V77" t="str">
            <v>W</v>
          </cell>
          <cell r="W77" t="str">
            <v>W</v>
          </cell>
          <cell r="X77" t="str">
            <v>DO</v>
          </cell>
          <cell r="Y77" t="str">
            <v>W</v>
          </cell>
          <cell r="Z77" t="str">
            <v>W</v>
          </cell>
          <cell r="AA77" t="str">
            <v>W</v>
          </cell>
          <cell r="AB77" t="str">
            <v>W</v>
          </cell>
          <cell r="AC77" t="str">
            <v>W</v>
          </cell>
          <cell r="AD77" t="str">
            <v>W</v>
          </cell>
          <cell r="AE77" t="str">
            <v>DO</v>
          </cell>
          <cell r="AF77" t="str">
            <v>W</v>
          </cell>
          <cell r="AG77" t="str">
            <v>W</v>
          </cell>
          <cell r="AH77" t="str">
            <v>W</v>
          </cell>
          <cell r="AI77" t="str">
            <v>W</v>
          </cell>
          <cell r="AJ77" t="str">
            <v>W</v>
          </cell>
          <cell r="AK77" t="str">
            <v>W</v>
          </cell>
          <cell r="AM77">
            <v>26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4</v>
          </cell>
          <cell r="AV77">
            <v>26</v>
          </cell>
          <cell r="AX77">
            <v>0</v>
          </cell>
          <cell r="BA77" t="str">
            <v>CN</v>
          </cell>
          <cell r="BB77">
            <v>22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K77" t="str">
            <v>Hồ Trung Tín</v>
          </cell>
        </row>
        <row r="78">
          <cell r="D78">
            <v>6106</v>
          </cell>
          <cell r="E78" t="str">
            <v>Bùi Thị Minh Nguyệt</v>
          </cell>
          <cell r="F78">
            <v>44295</v>
          </cell>
          <cell r="G78">
            <v>0</v>
          </cell>
          <cell r="H78" t="str">
            <v>W</v>
          </cell>
          <cell r="I78" t="str">
            <v>W</v>
          </cell>
          <cell r="J78" t="str">
            <v>DO</v>
          </cell>
          <cell r="K78" t="str">
            <v>W</v>
          </cell>
          <cell r="L78" t="str">
            <v>W</v>
          </cell>
          <cell r="M78" t="str">
            <v>W</v>
          </cell>
          <cell r="N78" t="str">
            <v>W</v>
          </cell>
          <cell r="O78" t="str">
            <v>W</v>
          </cell>
          <cell r="P78" t="str">
            <v>W</v>
          </cell>
          <cell r="Q78" t="str">
            <v>DO</v>
          </cell>
          <cell r="R78" t="str">
            <v>W</v>
          </cell>
          <cell r="S78" t="str">
            <v>W</v>
          </cell>
          <cell r="T78" t="str">
            <v>W</v>
          </cell>
          <cell r="U78" t="str">
            <v>W</v>
          </cell>
          <cell r="V78" t="str">
            <v>W</v>
          </cell>
          <cell r="W78" t="str">
            <v>W</v>
          </cell>
          <cell r="X78" t="str">
            <v>DO</v>
          </cell>
          <cell r="Y78" t="str">
            <v>W</v>
          </cell>
          <cell r="Z78" t="str">
            <v>W</v>
          </cell>
          <cell r="AA78" t="str">
            <v>W</v>
          </cell>
          <cell r="AB78" t="str">
            <v>W</v>
          </cell>
          <cell r="AC78" t="str">
            <v>W</v>
          </cell>
          <cell r="AD78" t="str">
            <v>W</v>
          </cell>
          <cell r="AE78" t="str">
            <v>DO</v>
          </cell>
          <cell r="AF78" t="str">
            <v>W</v>
          </cell>
          <cell r="AG78" t="str">
            <v>W</v>
          </cell>
          <cell r="AH78" t="str">
            <v>W</v>
          </cell>
          <cell r="AI78" t="str">
            <v>W</v>
          </cell>
          <cell r="AJ78" t="str">
            <v>W</v>
          </cell>
          <cell r="AK78" t="str">
            <v>W</v>
          </cell>
          <cell r="AM78">
            <v>26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4</v>
          </cell>
          <cell r="AV78">
            <v>26</v>
          </cell>
          <cell r="AX78">
            <v>0</v>
          </cell>
          <cell r="BA78" t="str">
            <v>CN</v>
          </cell>
          <cell r="BB78">
            <v>22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K78" t="str">
            <v>Bùi Thị Minh Nguyệt</v>
          </cell>
        </row>
        <row r="79">
          <cell r="D79">
            <v>5693</v>
          </cell>
          <cell r="E79" t="str">
            <v>Lê Trọng Đoan</v>
          </cell>
          <cell r="F79">
            <v>43983</v>
          </cell>
          <cell r="G79">
            <v>0</v>
          </cell>
          <cell r="H79" t="str">
            <v>W</v>
          </cell>
          <cell r="I79" t="str">
            <v>DO</v>
          </cell>
          <cell r="J79" t="str">
            <v>DO</v>
          </cell>
          <cell r="K79" t="str">
            <v>W</v>
          </cell>
          <cell r="L79" t="str">
            <v>W</v>
          </cell>
          <cell r="M79" t="str">
            <v>W</v>
          </cell>
          <cell r="N79" t="str">
            <v>W</v>
          </cell>
          <cell r="O79" t="str">
            <v>A</v>
          </cell>
          <cell r="P79" t="str">
            <v>DO</v>
          </cell>
          <cell r="Q79" t="str">
            <v>DO</v>
          </cell>
          <cell r="R79" t="str">
            <v>A</v>
          </cell>
          <cell r="S79" t="str">
            <v>W</v>
          </cell>
          <cell r="T79" t="str">
            <v>W</v>
          </cell>
          <cell r="U79" t="str">
            <v>W</v>
          </cell>
          <cell r="V79" t="str">
            <v>W</v>
          </cell>
          <cell r="W79" t="str">
            <v>DO</v>
          </cell>
          <cell r="X79" t="str">
            <v>DO</v>
          </cell>
          <cell r="Y79" t="str">
            <v>W</v>
          </cell>
          <cell r="Z79" t="str">
            <v>W</v>
          </cell>
          <cell r="AA79" t="str">
            <v>W</v>
          </cell>
          <cell r="AB79" t="str">
            <v>W</v>
          </cell>
          <cell r="AC79" t="str">
            <v>W</v>
          </cell>
          <cell r="AD79" t="str">
            <v>DO</v>
          </cell>
          <cell r="AE79" t="str">
            <v>DO</v>
          </cell>
          <cell r="AF79" t="str">
            <v>W</v>
          </cell>
          <cell r="AG79" t="str">
            <v>W</v>
          </cell>
          <cell r="AH79" t="str">
            <v>W</v>
          </cell>
          <cell r="AI79" t="str">
            <v>W</v>
          </cell>
          <cell r="AJ79" t="str">
            <v>A</v>
          </cell>
          <cell r="AK79" t="str">
            <v>DO</v>
          </cell>
          <cell r="AM79">
            <v>21</v>
          </cell>
          <cell r="AN79">
            <v>3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9</v>
          </cell>
          <cell r="AV79">
            <v>18</v>
          </cell>
          <cell r="AX79">
            <v>0</v>
          </cell>
          <cell r="BA79" t="str">
            <v>TB, CN</v>
          </cell>
          <cell r="BB79">
            <v>18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K79" t="str">
            <v>Lê Trọng Đoan</v>
          </cell>
        </row>
        <row r="80">
          <cell r="D80">
            <v>3633</v>
          </cell>
          <cell r="E80" t="str">
            <v>Nguyễn Minh Kha</v>
          </cell>
          <cell r="F80">
            <v>42898</v>
          </cell>
          <cell r="G80">
            <v>44532</v>
          </cell>
          <cell r="H80" t="str">
            <v>W</v>
          </cell>
          <cell r="I80" t="str">
            <v>W</v>
          </cell>
          <cell r="J80" t="str">
            <v>DO</v>
          </cell>
          <cell r="K80" t="str">
            <v>W</v>
          </cell>
          <cell r="L80" t="str">
            <v>W</v>
          </cell>
          <cell r="M80" t="str">
            <v>W</v>
          </cell>
          <cell r="N80" t="str">
            <v>R</v>
          </cell>
          <cell r="O80" t="str">
            <v>R</v>
          </cell>
          <cell r="P80" t="str">
            <v>R</v>
          </cell>
          <cell r="Q80" t="str">
            <v>DO</v>
          </cell>
          <cell r="R80" t="str">
            <v>R</v>
          </cell>
          <cell r="S80" t="str">
            <v>R</v>
          </cell>
          <cell r="T80" t="str">
            <v>R</v>
          </cell>
          <cell r="U80" t="str">
            <v>R</v>
          </cell>
          <cell r="V80" t="str">
            <v>R</v>
          </cell>
          <cell r="W80" t="str">
            <v>R</v>
          </cell>
          <cell r="X80" t="str">
            <v>DO</v>
          </cell>
          <cell r="Y80" t="str">
            <v>R</v>
          </cell>
          <cell r="Z80" t="str">
            <v>R</v>
          </cell>
          <cell r="AA80" t="str">
            <v>R</v>
          </cell>
          <cell r="AB80" t="str">
            <v>R</v>
          </cell>
          <cell r="AC80" t="str">
            <v>R</v>
          </cell>
          <cell r="AD80" t="str">
            <v>R</v>
          </cell>
          <cell r="AE80" t="str">
            <v>DO</v>
          </cell>
          <cell r="AF80" t="str">
            <v>R</v>
          </cell>
          <cell r="AG80" t="str">
            <v>R</v>
          </cell>
          <cell r="AH80" t="str">
            <v>R</v>
          </cell>
          <cell r="AI80" t="str">
            <v>R</v>
          </cell>
          <cell r="AJ80" t="str">
            <v>R</v>
          </cell>
          <cell r="AK80" t="str">
            <v>R</v>
          </cell>
          <cell r="AM80">
            <v>26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21</v>
          </cell>
          <cell r="AU80">
            <v>4</v>
          </cell>
          <cell r="AV80">
            <v>5</v>
          </cell>
          <cell r="AX80">
            <v>0</v>
          </cell>
          <cell r="BA80" t="str">
            <v>CN</v>
          </cell>
          <cell r="BB80">
            <v>1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K80" t="str">
            <v>Nguyễn Minh Kha</v>
          </cell>
        </row>
        <row r="81">
          <cell r="D81">
            <v>1780</v>
          </cell>
          <cell r="E81" t="str">
            <v>Lê Thị Mỹ Dung</v>
          </cell>
          <cell r="F81">
            <v>42083</v>
          </cell>
          <cell r="G81">
            <v>0</v>
          </cell>
          <cell r="H81" t="str">
            <v>W</v>
          </cell>
          <cell r="I81" t="str">
            <v>W</v>
          </cell>
          <cell r="J81" t="str">
            <v>DO</v>
          </cell>
          <cell r="K81" t="str">
            <v>W</v>
          </cell>
          <cell r="L81" t="str">
            <v>W</v>
          </cell>
          <cell r="M81" t="str">
            <v>W</v>
          </cell>
          <cell r="N81" t="str">
            <v>A</v>
          </cell>
          <cell r="O81" t="str">
            <v>A</v>
          </cell>
          <cell r="P81" t="str">
            <v>W</v>
          </cell>
          <cell r="Q81" t="str">
            <v>DO</v>
          </cell>
          <cell r="R81" t="str">
            <v>A</v>
          </cell>
          <cell r="S81" t="str">
            <v>A/2</v>
          </cell>
          <cell r="T81" t="str">
            <v>W</v>
          </cell>
          <cell r="U81" t="str">
            <v>W</v>
          </cell>
          <cell r="V81" t="str">
            <v>W</v>
          </cell>
          <cell r="W81" t="str">
            <v>W</v>
          </cell>
          <cell r="X81" t="str">
            <v>DO</v>
          </cell>
          <cell r="Y81" t="str">
            <v>W</v>
          </cell>
          <cell r="Z81" t="str">
            <v>W</v>
          </cell>
          <cell r="AA81" t="str">
            <v>W</v>
          </cell>
          <cell r="AB81" t="str">
            <v>W</v>
          </cell>
          <cell r="AC81" t="str">
            <v>W</v>
          </cell>
          <cell r="AD81" t="str">
            <v>W</v>
          </cell>
          <cell r="AE81" t="str">
            <v>DO</v>
          </cell>
          <cell r="AF81" t="str">
            <v>W</v>
          </cell>
          <cell r="AG81" t="str">
            <v>W</v>
          </cell>
          <cell r="AH81" t="str">
            <v>W</v>
          </cell>
          <cell r="AI81" t="str">
            <v>A</v>
          </cell>
          <cell r="AJ81" t="str">
            <v>A</v>
          </cell>
          <cell r="AK81" t="str">
            <v>W</v>
          </cell>
          <cell r="AM81">
            <v>26</v>
          </cell>
          <cell r="AN81">
            <v>5.5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4</v>
          </cell>
          <cell r="AV81">
            <v>20.5</v>
          </cell>
          <cell r="AX81">
            <v>0</v>
          </cell>
          <cell r="BA81" t="str">
            <v>CN</v>
          </cell>
          <cell r="BB81">
            <v>22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K81" t="str">
            <v>Lê Thị Mỹ Dung</v>
          </cell>
        </row>
        <row r="82">
          <cell r="D82">
            <v>1994</v>
          </cell>
          <cell r="E82" t="str">
            <v>Trần Thị Kim Thoa</v>
          </cell>
          <cell r="F82">
            <v>42231</v>
          </cell>
          <cell r="G82">
            <v>0</v>
          </cell>
          <cell r="H82" t="str">
            <v>W</v>
          </cell>
          <cell r="I82" t="str">
            <v>W</v>
          </cell>
          <cell r="J82" t="str">
            <v>DO</v>
          </cell>
          <cell r="K82" t="str">
            <v>W</v>
          </cell>
          <cell r="L82" t="str">
            <v>W</v>
          </cell>
          <cell r="M82" t="str">
            <v>W</v>
          </cell>
          <cell r="N82" t="str">
            <v>W</v>
          </cell>
          <cell r="O82" t="str">
            <v>W</v>
          </cell>
          <cell r="P82" t="str">
            <v>W</v>
          </cell>
          <cell r="Q82" t="str">
            <v>DO</v>
          </cell>
          <cell r="R82" t="str">
            <v>W</v>
          </cell>
          <cell r="S82" t="str">
            <v>W</v>
          </cell>
          <cell r="T82" t="str">
            <v>W</v>
          </cell>
          <cell r="U82" t="str">
            <v>W</v>
          </cell>
          <cell r="V82" t="str">
            <v>W</v>
          </cell>
          <cell r="W82" t="str">
            <v>W</v>
          </cell>
          <cell r="X82" t="str">
            <v>DO</v>
          </cell>
          <cell r="Y82" t="str">
            <v>W</v>
          </cell>
          <cell r="Z82" t="str">
            <v>W</v>
          </cell>
          <cell r="AA82" t="str">
            <v>W</v>
          </cell>
          <cell r="AB82" t="str">
            <v>W</v>
          </cell>
          <cell r="AC82" t="str">
            <v>W</v>
          </cell>
          <cell r="AD82" t="str">
            <v>W</v>
          </cell>
          <cell r="AE82" t="str">
            <v>DO</v>
          </cell>
          <cell r="AF82" t="str">
            <v>W</v>
          </cell>
          <cell r="AG82" t="str">
            <v>W</v>
          </cell>
          <cell r="AH82" t="str">
            <v>W</v>
          </cell>
          <cell r="AI82" t="str">
            <v>W</v>
          </cell>
          <cell r="AJ82" t="str">
            <v>W</v>
          </cell>
          <cell r="AK82" t="str">
            <v>W</v>
          </cell>
          <cell r="AM82">
            <v>26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4</v>
          </cell>
          <cell r="AV82">
            <v>26</v>
          </cell>
          <cell r="AX82">
            <v>0</v>
          </cell>
          <cell r="BA82" t="str">
            <v>CN</v>
          </cell>
          <cell r="BB82">
            <v>22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K82" t="str">
            <v>Trần Thị Kim Thoa</v>
          </cell>
        </row>
        <row r="83">
          <cell r="D83">
            <v>4838</v>
          </cell>
          <cell r="E83" t="str">
            <v>Trịnh Thanh Bình</v>
          </cell>
          <cell r="F83">
            <v>43370</v>
          </cell>
          <cell r="G83">
            <v>0</v>
          </cell>
          <cell r="H83" t="str">
            <v>W</v>
          </cell>
          <cell r="I83" t="str">
            <v>W</v>
          </cell>
          <cell r="J83" t="str">
            <v>DO</v>
          </cell>
          <cell r="K83" t="str">
            <v>W</v>
          </cell>
          <cell r="L83" t="str">
            <v>W</v>
          </cell>
          <cell r="M83" t="str">
            <v>W</v>
          </cell>
          <cell r="N83" t="str">
            <v>W</v>
          </cell>
          <cell r="O83" t="str">
            <v>A</v>
          </cell>
          <cell r="P83" t="str">
            <v>A</v>
          </cell>
          <cell r="Q83" t="str">
            <v>DO</v>
          </cell>
          <cell r="R83" t="str">
            <v>W</v>
          </cell>
          <cell r="S83" t="str">
            <v>W</v>
          </cell>
          <cell r="T83" t="str">
            <v>W</v>
          </cell>
          <cell r="U83" t="str">
            <v>W</v>
          </cell>
          <cell r="V83" t="str">
            <v>W</v>
          </cell>
          <cell r="W83" t="str">
            <v>W</v>
          </cell>
          <cell r="X83" t="str">
            <v>DO</v>
          </cell>
          <cell r="Y83" t="str">
            <v>W</v>
          </cell>
          <cell r="Z83" t="str">
            <v>W</v>
          </cell>
          <cell r="AA83" t="str">
            <v>W</v>
          </cell>
          <cell r="AB83" t="str">
            <v>W</v>
          </cell>
          <cell r="AC83" t="str">
            <v>A</v>
          </cell>
          <cell r="AD83" t="str">
            <v>W</v>
          </cell>
          <cell r="AE83" t="str">
            <v>DO</v>
          </cell>
          <cell r="AF83" t="str">
            <v>A</v>
          </cell>
          <cell r="AG83" t="str">
            <v>W</v>
          </cell>
          <cell r="AH83" t="str">
            <v>W</v>
          </cell>
          <cell r="AI83" t="str">
            <v>A</v>
          </cell>
          <cell r="AJ83" t="str">
            <v>A</v>
          </cell>
          <cell r="AK83" t="str">
            <v>A</v>
          </cell>
          <cell r="AM83">
            <v>26</v>
          </cell>
          <cell r="AN83">
            <v>7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4</v>
          </cell>
          <cell r="AV83">
            <v>19</v>
          </cell>
          <cell r="AX83">
            <v>0</v>
          </cell>
          <cell r="BA83" t="str">
            <v>CN</v>
          </cell>
          <cell r="BB83">
            <v>22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K83" t="str">
            <v>Trịnh Thanh Bình</v>
          </cell>
        </row>
        <row r="84">
          <cell r="D84">
            <v>1603</v>
          </cell>
          <cell r="E84" t="str">
            <v>Nguyễn Thị Ngọc Giàu</v>
          </cell>
          <cell r="F84">
            <v>41962</v>
          </cell>
          <cell r="G84">
            <v>0</v>
          </cell>
          <cell r="H84" t="str">
            <v>W</v>
          </cell>
          <cell r="I84" t="str">
            <v>DO</v>
          </cell>
          <cell r="J84" t="str">
            <v>DO</v>
          </cell>
          <cell r="K84" t="str">
            <v>W</v>
          </cell>
          <cell r="L84" t="str">
            <v>W</v>
          </cell>
          <cell r="M84" t="str">
            <v>A</v>
          </cell>
          <cell r="N84" t="str">
            <v>W</v>
          </cell>
          <cell r="O84" t="str">
            <v>A</v>
          </cell>
          <cell r="P84" t="str">
            <v>DO</v>
          </cell>
          <cell r="Q84" t="str">
            <v>DO</v>
          </cell>
          <cell r="R84" t="str">
            <v>W</v>
          </cell>
          <cell r="S84" t="str">
            <v>W</v>
          </cell>
          <cell r="T84" t="str">
            <v>W</v>
          </cell>
          <cell r="U84" t="str">
            <v>W</v>
          </cell>
          <cell r="V84" t="str">
            <v>A</v>
          </cell>
          <cell r="W84" t="str">
            <v>DO</v>
          </cell>
          <cell r="X84" t="str">
            <v>DO</v>
          </cell>
          <cell r="Y84" t="str">
            <v>W</v>
          </cell>
          <cell r="Z84" t="str">
            <v>W</v>
          </cell>
          <cell r="AA84" t="str">
            <v>W</v>
          </cell>
          <cell r="AB84" t="str">
            <v>W</v>
          </cell>
          <cell r="AC84" t="str">
            <v>W</v>
          </cell>
          <cell r="AD84" t="str">
            <v>DO</v>
          </cell>
          <cell r="AE84" t="str">
            <v>DO</v>
          </cell>
          <cell r="AF84" t="str">
            <v>W</v>
          </cell>
          <cell r="AG84" t="str">
            <v>W</v>
          </cell>
          <cell r="AH84" t="str">
            <v>A</v>
          </cell>
          <cell r="AI84" t="str">
            <v>A</v>
          </cell>
          <cell r="AJ84" t="str">
            <v>A</v>
          </cell>
          <cell r="AK84" t="str">
            <v>DO</v>
          </cell>
          <cell r="AM84">
            <v>21</v>
          </cell>
          <cell r="AN84">
            <v>6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9</v>
          </cell>
          <cell r="AV84">
            <v>15</v>
          </cell>
          <cell r="AX84">
            <v>0</v>
          </cell>
          <cell r="BA84" t="str">
            <v>TB, CN</v>
          </cell>
          <cell r="BB84">
            <v>18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K84" t="str">
            <v>Nguyễn Thị Ngọc Giàu</v>
          </cell>
        </row>
        <row r="85">
          <cell r="D85">
            <v>2014</v>
          </cell>
          <cell r="E85" t="str">
            <v>Nguyễn Thị Thanh Thủy</v>
          </cell>
          <cell r="F85">
            <v>41855</v>
          </cell>
          <cell r="G85">
            <v>0</v>
          </cell>
          <cell r="H85" t="str">
            <v>A</v>
          </cell>
          <cell r="I85" t="str">
            <v>W</v>
          </cell>
          <cell r="J85" t="str">
            <v>DO</v>
          </cell>
          <cell r="K85" t="str">
            <v>W</v>
          </cell>
          <cell r="L85" t="str">
            <v>W</v>
          </cell>
          <cell r="M85" t="str">
            <v>W</v>
          </cell>
          <cell r="N85" t="str">
            <v>W</v>
          </cell>
          <cell r="O85" t="str">
            <v>W</v>
          </cell>
          <cell r="P85" t="str">
            <v>A</v>
          </cell>
          <cell r="Q85" t="str">
            <v>DO</v>
          </cell>
          <cell r="R85" t="str">
            <v>W</v>
          </cell>
          <cell r="S85" t="str">
            <v>W</v>
          </cell>
          <cell r="T85" t="str">
            <v>W</v>
          </cell>
          <cell r="U85" t="str">
            <v>W</v>
          </cell>
          <cell r="V85" t="str">
            <v>W</v>
          </cell>
          <cell r="W85" t="str">
            <v>A/2</v>
          </cell>
          <cell r="X85" t="str">
            <v>DO</v>
          </cell>
          <cell r="Y85" t="str">
            <v>W</v>
          </cell>
          <cell r="Z85" t="str">
            <v>W</v>
          </cell>
          <cell r="AA85" t="str">
            <v>W</v>
          </cell>
          <cell r="AB85" t="str">
            <v>W</v>
          </cell>
          <cell r="AC85" t="str">
            <v>W</v>
          </cell>
          <cell r="AD85" t="str">
            <v>A</v>
          </cell>
          <cell r="AE85" t="str">
            <v>DO</v>
          </cell>
          <cell r="AF85" t="str">
            <v>W</v>
          </cell>
          <cell r="AG85" t="str">
            <v>W</v>
          </cell>
          <cell r="AH85" t="str">
            <v>W</v>
          </cell>
          <cell r="AI85" t="str">
            <v>A</v>
          </cell>
          <cell r="AJ85" t="str">
            <v>A</v>
          </cell>
          <cell r="AK85" t="str">
            <v>A</v>
          </cell>
          <cell r="AM85">
            <v>26</v>
          </cell>
          <cell r="AN85">
            <v>6.5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4</v>
          </cell>
          <cell r="AV85">
            <v>19.5</v>
          </cell>
          <cell r="AX85">
            <v>0</v>
          </cell>
          <cell r="BA85" t="str">
            <v>CN</v>
          </cell>
          <cell r="BB85">
            <v>22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K85" t="str">
            <v>Nguyễn Thị Thanh Thủy</v>
          </cell>
        </row>
        <row r="86">
          <cell r="D86">
            <v>4214</v>
          </cell>
          <cell r="E86" t="str">
            <v>Phạm Hữu Hoàng Phúc</v>
          </cell>
          <cell r="F86">
            <v>43082</v>
          </cell>
          <cell r="G86">
            <v>0</v>
          </cell>
          <cell r="H86" t="str">
            <v>W</v>
          </cell>
          <cell r="I86" t="str">
            <v>W</v>
          </cell>
          <cell r="J86" t="str">
            <v>DO</v>
          </cell>
          <cell r="K86" t="str">
            <v>W</v>
          </cell>
          <cell r="L86" t="str">
            <v>W</v>
          </cell>
          <cell r="M86" t="str">
            <v>A</v>
          </cell>
          <cell r="N86" t="str">
            <v>W</v>
          </cell>
          <cell r="O86" t="str">
            <v>W</v>
          </cell>
          <cell r="P86" t="str">
            <v>W</v>
          </cell>
          <cell r="Q86" t="str">
            <v>DO</v>
          </cell>
          <cell r="R86" t="str">
            <v>A/2</v>
          </cell>
          <cell r="S86" t="str">
            <v>A</v>
          </cell>
          <cell r="T86" t="str">
            <v>A</v>
          </cell>
          <cell r="U86" t="str">
            <v>A</v>
          </cell>
          <cell r="V86" t="str">
            <v>A</v>
          </cell>
          <cell r="W86" t="str">
            <v>W</v>
          </cell>
          <cell r="X86" t="str">
            <v>DO</v>
          </cell>
          <cell r="Y86" t="str">
            <v>W</v>
          </cell>
          <cell r="Z86" t="str">
            <v>W</v>
          </cell>
          <cell r="AA86" t="str">
            <v>W</v>
          </cell>
          <cell r="AB86" t="str">
            <v>W</v>
          </cell>
          <cell r="AC86" t="str">
            <v>W</v>
          </cell>
          <cell r="AD86" t="str">
            <v>W</v>
          </cell>
          <cell r="AE86" t="str">
            <v>DO</v>
          </cell>
          <cell r="AF86" t="str">
            <v>W</v>
          </cell>
          <cell r="AG86" t="str">
            <v>W</v>
          </cell>
          <cell r="AH86" t="str">
            <v>W</v>
          </cell>
          <cell r="AI86" t="str">
            <v>W</v>
          </cell>
          <cell r="AJ86" t="str">
            <v>W</v>
          </cell>
          <cell r="AK86" t="str">
            <v>W</v>
          </cell>
          <cell r="AM86">
            <v>26</v>
          </cell>
          <cell r="AN86">
            <v>5.5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4</v>
          </cell>
          <cell r="AV86">
            <v>20.5</v>
          </cell>
          <cell r="AX86">
            <v>0</v>
          </cell>
          <cell r="BA86" t="str">
            <v>CN</v>
          </cell>
          <cell r="BB86">
            <v>22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K86" t="str">
            <v>Phạm Hữu Hoàng Phúc</v>
          </cell>
        </row>
        <row r="87">
          <cell r="D87">
            <v>5813</v>
          </cell>
          <cell r="E87" t="str">
            <v>Phạm Thị Nhung</v>
          </cell>
          <cell r="F87">
            <v>44039</v>
          </cell>
          <cell r="G87">
            <v>0</v>
          </cell>
          <cell r="H87" t="str">
            <v>A</v>
          </cell>
          <cell r="I87" t="str">
            <v>W</v>
          </cell>
          <cell r="J87" t="str">
            <v>DO</v>
          </cell>
          <cell r="K87" t="str">
            <v>W</v>
          </cell>
          <cell r="L87" t="str">
            <v>A</v>
          </cell>
          <cell r="M87" t="str">
            <v>W</v>
          </cell>
          <cell r="N87" t="str">
            <v>W</v>
          </cell>
          <cell r="O87" t="str">
            <v>W</v>
          </cell>
          <cell r="P87" t="str">
            <v>W</v>
          </cell>
          <cell r="Q87" t="str">
            <v>DO</v>
          </cell>
          <cell r="R87" t="str">
            <v>W</v>
          </cell>
          <cell r="S87" t="str">
            <v>W</v>
          </cell>
          <cell r="T87" t="str">
            <v>W</v>
          </cell>
          <cell r="U87" t="str">
            <v>W</v>
          </cell>
          <cell r="V87" t="str">
            <v>W</v>
          </cell>
          <cell r="W87" t="str">
            <v>W</v>
          </cell>
          <cell r="X87" t="str">
            <v>DO</v>
          </cell>
          <cell r="Y87" t="str">
            <v>W</v>
          </cell>
          <cell r="Z87" t="str">
            <v>W</v>
          </cell>
          <cell r="AA87" t="str">
            <v>W</v>
          </cell>
          <cell r="AB87" t="str">
            <v>W</v>
          </cell>
          <cell r="AC87" t="str">
            <v>W</v>
          </cell>
          <cell r="AD87" t="str">
            <v>W</v>
          </cell>
          <cell r="AE87" t="str">
            <v>DO</v>
          </cell>
          <cell r="AF87" t="str">
            <v>W</v>
          </cell>
          <cell r="AG87" t="str">
            <v>A/2</v>
          </cell>
          <cell r="AH87" t="str">
            <v>A</v>
          </cell>
          <cell r="AI87" t="str">
            <v>W</v>
          </cell>
          <cell r="AJ87" t="str">
            <v>W</v>
          </cell>
          <cell r="AK87" t="str">
            <v>W</v>
          </cell>
          <cell r="AM87">
            <v>26</v>
          </cell>
          <cell r="AN87">
            <v>3.5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4</v>
          </cell>
          <cell r="AV87">
            <v>22.5</v>
          </cell>
          <cell r="AX87">
            <v>0</v>
          </cell>
          <cell r="BA87" t="str">
            <v>CN</v>
          </cell>
          <cell r="BB87">
            <v>22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K87" t="str">
            <v>Phạm Thị Nhung</v>
          </cell>
        </row>
        <row r="88">
          <cell r="D88">
            <v>5814</v>
          </cell>
          <cell r="E88" t="str">
            <v>Trần Thị Lan Phương</v>
          </cell>
          <cell r="F88">
            <v>44039</v>
          </cell>
          <cell r="G88">
            <v>0</v>
          </cell>
          <cell r="H88" t="str">
            <v>W</v>
          </cell>
          <cell r="I88" t="str">
            <v>W</v>
          </cell>
          <cell r="J88" t="str">
            <v>DO</v>
          </cell>
          <cell r="K88" t="str">
            <v>W</v>
          </cell>
          <cell r="L88" t="str">
            <v>W</v>
          </cell>
          <cell r="M88" t="str">
            <v>W</v>
          </cell>
          <cell r="N88" t="str">
            <v>W</v>
          </cell>
          <cell r="O88" t="str">
            <v>W</v>
          </cell>
          <cell r="P88" t="str">
            <v>W</v>
          </cell>
          <cell r="Q88" t="str">
            <v>DO</v>
          </cell>
          <cell r="R88" t="str">
            <v>W</v>
          </cell>
          <cell r="S88" t="str">
            <v>W</v>
          </cell>
          <cell r="T88" t="str">
            <v>W</v>
          </cell>
          <cell r="U88" t="str">
            <v>W</v>
          </cell>
          <cell r="V88" t="str">
            <v>W</v>
          </cell>
          <cell r="W88" t="str">
            <v>W</v>
          </cell>
          <cell r="X88" t="str">
            <v>DO</v>
          </cell>
          <cell r="Y88" t="str">
            <v>W</v>
          </cell>
          <cell r="Z88" t="str">
            <v>W</v>
          </cell>
          <cell r="AA88" t="str">
            <v>W</v>
          </cell>
          <cell r="AB88" t="str">
            <v>W</v>
          </cell>
          <cell r="AC88" t="str">
            <v>W</v>
          </cell>
          <cell r="AD88" t="str">
            <v>W</v>
          </cell>
          <cell r="AE88" t="str">
            <v>DO</v>
          </cell>
          <cell r="AF88" t="str">
            <v>W</v>
          </cell>
          <cell r="AG88" t="str">
            <v>W</v>
          </cell>
          <cell r="AH88" t="str">
            <v>W</v>
          </cell>
          <cell r="AI88" t="str">
            <v>W</v>
          </cell>
          <cell r="AJ88" t="str">
            <v>W</v>
          </cell>
          <cell r="AK88" t="str">
            <v>W</v>
          </cell>
          <cell r="AM88">
            <v>26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4</v>
          </cell>
          <cell r="AV88">
            <v>26</v>
          </cell>
          <cell r="AX88">
            <v>0</v>
          </cell>
          <cell r="BA88" t="str">
            <v>CN</v>
          </cell>
          <cell r="BB88">
            <v>22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K88" t="str">
            <v>Trần Thị Lan Phương</v>
          </cell>
        </row>
        <row r="89">
          <cell r="D89">
            <v>5315</v>
          </cell>
          <cell r="E89" t="str">
            <v>Huỳnh Thị Thanh Thảo</v>
          </cell>
          <cell r="F89">
            <v>43718</v>
          </cell>
          <cell r="G89">
            <v>0</v>
          </cell>
          <cell r="H89" t="str">
            <v>W</v>
          </cell>
          <cell r="I89" t="str">
            <v>DO</v>
          </cell>
          <cell r="J89" t="str">
            <v>DO</v>
          </cell>
          <cell r="K89" t="str">
            <v>W</v>
          </cell>
          <cell r="L89" t="str">
            <v>W</v>
          </cell>
          <cell r="M89" t="str">
            <v>W</v>
          </cell>
          <cell r="N89" t="str">
            <v>W</v>
          </cell>
          <cell r="O89" t="str">
            <v>W</v>
          </cell>
          <cell r="P89" t="str">
            <v>DO</v>
          </cell>
          <cell r="Q89" t="str">
            <v>DO</v>
          </cell>
          <cell r="R89" t="str">
            <v>A</v>
          </cell>
          <cell r="S89" t="str">
            <v>W</v>
          </cell>
          <cell r="T89" t="str">
            <v>W</v>
          </cell>
          <cell r="U89" t="str">
            <v>W</v>
          </cell>
          <cell r="V89" t="str">
            <v>W</v>
          </cell>
          <cell r="W89" t="str">
            <v>DO</v>
          </cell>
          <cell r="X89" t="str">
            <v>DO</v>
          </cell>
          <cell r="Y89" t="str">
            <v>W</v>
          </cell>
          <cell r="Z89" t="str">
            <v>W</v>
          </cell>
          <cell r="AA89" t="str">
            <v>A</v>
          </cell>
          <cell r="AB89" t="str">
            <v>A</v>
          </cell>
          <cell r="AC89" t="str">
            <v>A</v>
          </cell>
          <cell r="AD89" t="str">
            <v>DO</v>
          </cell>
          <cell r="AE89" t="str">
            <v>DO</v>
          </cell>
          <cell r="AF89" t="str">
            <v>W</v>
          </cell>
          <cell r="AG89" t="str">
            <v>W</v>
          </cell>
          <cell r="AH89" t="str">
            <v>A</v>
          </cell>
          <cell r="AI89" t="str">
            <v>A</v>
          </cell>
          <cell r="AJ89" t="str">
            <v>A</v>
          </cell>
          <cell r="AK89" t="str">
            <v>DO</v>
          </cell>
          <cell r="AM89">
            <v>21</v>
          </cell>
          <cell r="AN89">
            <v>7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9</v>
          </cell>
          <cell r="AV89">
            <v>14</v>
          </cell>
          <cell r="AX89">
            <v>0</v>
          </cell>
          <cell r="BA89" t="str">
            <v>TB, CN</v>
          </cell>
          <cell r="BB89">
            <v>18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K89" t="str">
            <v>Huỳnh Thị Thanh Thảo</v>
          </cell>
        </row>
        <row r="90">
          <cell r="D90">
            <v>5932</v>
          </cell>
          <cell r="E90" t="str">
            <v>Nguyễn Hoàng Oanh</v>
          </cell>
          <cell r="F90">
            <v>44102</v>
          </cell>
          <cell r="G90">
            <v>0</v>
          </cell>
          <cell r="H90" t="str">
            <v>W</v>
          </cell>
          <cell r="I90" t="str">
            <v>DO</v>
          </cell>
          <cell r="J90" t="str">
            <v>DO</v>
          </cell>
          <cell r="K90" t="str">
            <v>W</v>
          </cell>
          <cell r="L90" t="str">
            <v>W</v>
          </cell>
          <cell r="M90" t="str">
            <v>W</v>
          </cell>
          <cell r="N90" t="str">
            <v>W</v>
          </cell>
          <cell r="O90" t="str">
            <v>W</v>
          </cell>
          <cell r="P90" t="str">
            <v>DO</v>
          </cell>
          <cell r="Q90" t="str">
            <v>DO</v>
          </cell>
          <cell r="R90" t="str">
            <v>W</v>
          </cell>
          <cell r="S90" t="str">
            <v>W</v>
          </cell>
          <cell r="T90" t="str">
            <v>W</v>
          </cell>
          <cell r="U90" t="str">
            <v>W</v>
          </cell>
          <cell r="V90" t="str">
            <v>A</v>
          </cell>
          <cell r="W90" t="str">
            <v>DO</v>
          </cell>
          <cell r="X90" t="str">
            <v>DO</v>
          </cell>
          <cell r="Y90" t="str">
            <v>A</v>
          </cell>
          <cell r="Z90" t="str">
            <v>A</v>
          </cell>
          <cell r="AA90" t="str">
            <v>W</v>
          </cell>
          <cell r="AB90" t="str">
            <v>W</v>
          </cell>
          <cell r="AC90" t="str">
            <v>W</v>
          </cell>
          <cell r="AD90" t="str">
            <v>DO</v>
          </cell>
          <cell r="AE90" t="str">
            <v>DO</v>
          </cell>
          <cell r="AF90" t="str">
            <v>A</v>
          </cell>
          <cell r="AG90" t="str">
            <v>A</v>
          </cell>
          <cell r="AH90" t="str">
            <v>W</v>
          </cell>
          <cell r="AI90" t="str">
            <v>W</v>
          </cell>
          <cell r="AJ90" t="str">
            <v>W</v>
          </cell>
          <cell r="AK90" t="str">
            <v>DO</v>
          </cell>
          <cell r="AM90">
            <v>21</v>
          </cell>
          <cell r="AN90">
            <v>5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9</v>
          </cell>
          <cell r="AV90">
            <v>16</v>
          </cell>
          <cell r="AX90">
            <v>0</v>
          </cell>
          <cell r="BA90" t="str">
            <v>TB, CN</v>
          </cell>
          <cell r="BB90">
            <v>18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K90" t="str">
            <v>Nguyễn Hoàng Oanh</v>
          </cell>
        </row>
        <row r="91">
          <cell r="D91">
            <v>4962</v>
          </cell>
          <cell r="E91" t="str">
            <v>Lê Thị Bạch Kim</v>
          </cell>
          <cell r="F91">
            <v>43530</v>
          </cell>
          <cell r="G91">
            <v>0</v>
          </cell>
          <cell r="H91" t="str">
            <v>W</v>
          </cell>
          <cell r="I91" t="str">
            <v>DO</v>
          </cell>
          <cell r="J91" t="str">
            <v>DO</v>
          </cell>
          <cell r="K91" t="str">
            <v>W</v>
          </cell>
          <cell r="L91" t="str">
            <v>W</v>
          </cell>
          <cell r="M91" t="str">
            <v>A</v>
          </cell>
          <cell r="N91" t="str">
            <v>A</v>
          </cell>
          <cell r="O91" t="str">
            <v>W</v>
          </cell>
          <cell r="P91" t="str">
            <v>DO</v>
          </cell>
          <cell r="Q91" t="str">
            <v>DO</v>
          </cell>
          <cell r="R91" t="str">
            <v>W</v>
          </cell>
          <cell r="S91" t="str">
            <v>W</v>
          </cell>
          <cell r="T91" t="str">
            <v>A</v>
          </cell>
          <cell r="U91" t="str">
            <v>A</v>
          </cell>
          <cell r="V91" t="str">
            <v>W</v>
          </cell>
          <cell r="W91" t="str">
            <v>DO</v>
          </cell>
          <cell r="X91" t="str">
            <v>DO</v>
          </cell>
          <cell r="Y91" t="str">
            <v>W</v>
          </cell>
          <cell r="Z91" t="str">
            <v>W</v>
          </cell>
          <cell r="AA91" t="str">
            <v>W</v>
          </cell>
          <cell r="AB91" t="str">
            <v>W</v>
          </cell>
          <cell r="AC91" t="str">
            <v>W</v>
          </cell>
          <cell r="AD91" t="str">
            <v>DO</v>
          </cell>
          <cell r="AE91" t="str">
            <v>DO</v>
          </cell>
          <cell r="AF91" t="str">
            <v>W</v>
          </cell>
          <cell r="AG91" t="str">
            <v>A</v>
          </cell>
          <cell r="AH91" t="str">
            <v>W</v>
          </cell>
          <cell r="AI91" t="str">
            <v>W</v>
          </cell>
          <cell r="AJ91" t="str">
            <v>W</v>
          </cell>
          <cell r="AK91" t="str">
            <v>DO</v>
          </cell>
          <cell r="AM91">
            <v>21</v>
          </cell>
          <cell r="AN91">
            <v>5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9</v>
          </cell>
          <cell r="AV91">
            <v>16</v>
          </cell>
          <cell r="AX91">
            <v>0</v>
          </cell>
          <cell r="BA91" t="str">
            <v>TB, CN</v>
          </cell>
          <cell r="BB91">
            <v>18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K91" t="str">
            <v>Lê Thị Bạch Kim</v>
          </cell>
        </row>
        <row r="92">
          <cell r="D92">
            <v>5679</v>
          </cell>
          <cell r="E92" t="str">
            <v>Quách Thị Phượng</v>
          </cell>
          <cell r="F92">
            <v>43964</v>
          </cell>
          <cell r="G92">
            <v>0</v>
          </cell>
          <cell r="H92" t="str">
            <v>W</v>
          </cell>
          <cell r="I92" t="str">
            <v>DO</v>
          </cell>
          <cell r="J92" t="str">
            <v>DO</v>
          </cell>
          <cell r="K92" t="str">
            <v>W</v>
          </cell>
          <cell r="L92" t="str">
            <v>W</v>
          </cell>
          <cell r="M92" t="str">
            <v>W</v>
          </cell>
          <cell r="N92" t="str">
            <v>W</v>
          </cell>
          <cell r="O92" t="str">
            <v>W</v>
          </cell>
          <cell r="P92" t="str">
            <v>DO</v>
          </cell>
          <cell r="Q92" t="str">
            <v>DO</v>
          </cell>
          <cell r="R92" t="str">
            <v>W</v>
          </cell>
          <cell r="S92" t="str">
            <v>W</v>
          </cell>
          <cell r="T92" t="str">
            <v>W</v>
          </cell>
          <cell r="U92" t="str">
            <v>W</v>
          </cell>
          <cell r="V92" t="str">
            <v>A</v>
          </cell>
          <cell r="W92" t="str">
            <v>DO</v>
          </cell>
          <cell r="X92" t="str">
            <v>DO</v>
          </cell>
          <cell r="Y92" t="str">
            <v>A</v>
          </cell>
          <cell r="Z92" t="str">
            <v>W</v>
          </cell>
          <cell r="AA92" t="str">
            <v>W</v>
          </cell>
          <cell r="AB92" t="str">
            <v>W</v>
          </cell>
          <cell r="AC92" t="str">
            <v>A</v>
          </cell>
          <cell r="AD92" t="str">
            <v>DO</v>
          </cell>
          <cell r="AE92" t="str">
            <v>DO</v>
          </cell>
          <cell r="AF92" t="str">
            <v>W</v>
          </cell>
          <cell r="AG92" t="str">
            <v>W</v>
          </cell>
          <cell r="AH92" t="str">
            <v>A</v>
          </cell>
          <cell r="AI92" t="str">
            <v>A</v>
          </cell>
          <cell r="AJ92" t="str">
            <v>A</v>
          </cell>
          <cell r="AK92" t="str">
            <v>DO</v>
          </cell>
          <cell r="AM92">
            <v>21</v>
          </cell>
          <cell r="AN92">
            <v>6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9</v>
          </cell>
          <cell r="AV92">
            <v>15</v>
          </cell>
          <cell r="AX92">
            <v>0</v>
          </cell>
          <cell r="BA92" t="str">
            <v>TB, CN</v>
          </cell>
          <cell r="BB92">
            <v>18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K92" t="str">
            <v>Quách Thị Phượng</v>
          </cell>
        </row>
        <row r="93">
          <cell r="D93">
            <v>5688</v>
          </cell>
          <cell r="E93" t="str">
            <v>Nguyễn Thụy Thanh Xuân</v>
          </cell>
          <cell r="F93">
            <v>43977</v>
          </cell>
          <cell r="G93">
            <v>0</v>
          </cell>
          <cell r="H93" t="str">
            <v>W</v>
          </cell>
          <cell r="I93" t="str">
            <v>DO</v>
          </cell>
          <cell r="J93" t="str">
            <v>DO</v>
          </cell>
          <cell r="K93" t="str">
            <v>W</v>
          </cell>
          <cell r="L93" t="str">
            <v>W</v>
          </cell>
          <cell r="M93" t="str">
            <v>W</v>
          </cell>
          <cell r="N93" t="str">
            <v>W</v>
          </cell>
          <cell r="O93" t="str">
            <v>A</v>
          </cell>
          <cell r="P93" t="str">
            <v>DO</v>
          </cell>
          <cell r="Q93" t="str">
            <v>DO</v>
          </cell>
          <cell r="R93" t="str">
            <v>W</v>
          </cell>
          <cell r="S93" t="str">
            <v>W</v>
          </cell>
          <cell r="T93" t="str">
            <v>W</v>
          </cell>
          <cell r="U93" t="str">
            <v>W</v>
          </cell>
          <cell r="V93" t="str">
            <v>W</v>
          </cell>
          <cell r="W93" t="str">
            <v>DO</v>
          </cell>
          <cell r="X93" t="str">
            <v>DO</v>
          </cell>
          <cell r="Y93" t="str">
            <v>W</v>
          </cell>
          <cell r="Z93" t="str">
            <v>W</v>
          </cell>
          <cell r="AA93" t="str">
            <v>W</v>
          </cell>
          <cell r="AB93" t="str">
            <v>A</v>
          </cell>
          <cell r="AC93" t="str">
            <v>A</v>
          </cell>
          <cell r="AD93" t="str">
            <v>DO</v>
          </cell>
          <cell r="AE93" t="str">
            <v>DO</v>
          </cell>
          <cell r="AF93" t="str">
            <v>W</v>
          </cell>
          <cell r="AG93" t="str">
            <v>W</v>
          </cell>
          <cell r="AH93" t="str">
            <v>A</v>
          </cell>
          <cell r="AI93" t="str">
            <v>A</v>
          </cell>
          <cell r="AJ93" t="str">
            <v>W</v>
          </cell>
          <cell r="AK93" t="str">
            <v>DO</v>
          </cell>
          <cell r="AM93">
            <v>21</v>
          </cell>
          <cell r="AN93">
            <v>5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9</v>
          </cell>
          <cell r="AV93">
            <v>16</v>
          </cell>
          <cell r="AX93">
            <v>0</v>
          </cell>
          <cell r="BA93" t="str">
            <v>TB, CN</v>
          </cell>
          <cell r="BB93">
            <v>18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K93" t="str">
            <v>Nguyễn Thụy Thanh Xuân</v>
          </cell>
        </row>
        <row r="94">
          <cell r="D94">
            <v>5701</v>
          </cell>
          <cell r="E94" t="str">
            <v>Nguyễn Thị Xây</v>
          </cell>
          <cell r="F94">
            <v>43977</v>
          </cell>
          <cell r="G94">
            <v>0</v>
          </cell>
          <cell r="H94" t="str">
            <v>W</v>
          </cell>
          <cell r="I94" t="str">
            <v>W</v>
          </cell>
          <cell r="J94" t="str">
            <v>DO</v>
          </cell>
          <cell r="K94" t="str">
            <v>W</v>
          </cell>
          <cell r="L94" t="str">
            <v>W</v>
          </cell>
          <cell r="M94" t="str">
            <v>W</v>
          </cell>
          <cell r="N94" t="str">
            <v>W</v>
          </cell>
          <cell r="O94" t="str">
            <v>W</v>
          </cell>
          <cell r="P94" t="str">
            <v>W</v>
          </cell>
          <cell r="Q94" t="str">
            <v>DO</v>
          </cell>
          <cell r="R94" t="str">
            <v>W</v>
          </cell>
          <cell r="S94" t="str">
            <v>W</v>
          </cell>
          <cell r="T94" t="str">
            <v>W</v>
          </cell>
          <cell r="U94" t="str">
            <v>W</v>
          </cell>
          <cell r="V94" t="str">
            <v>W</v>
          </cell>
          <cell r="W94" t="str">
            <v>W</v>
          </cell>
          <cell r="X94" t="str">
            <v>DO</v>
          </cell>
          <cell r="Y94" t="str">
            <v>W</v>
          </cell>
          <cell r="Z94" t="str">
            <v>W</v>
          </cell>
          <cell r="AA94" t="str">
            <v>W</v>
          </cell>
          <cell r="AB94" t="str">
            <v>W</v>
          </cell>
          <cell r="AC94" t="str">
            <v>W</v>
          </cell>
          <cell r="AD94" t="str">
            <v>W</v>
          </cell>
          <cell r="AE94" t="str">
            <v>DO</v>
          </cell>
          <cell r="AF94" t="str">
            <v>W</v>
          </cell>
          <cell r="AG94" t="str">
            <v>W</v>
          </cell>
          <cell r="AH94" t="str">
            <v>W</v>
          </cell>
          <cell r="AI94" t="str">
            <v>W</v>
          </cell>
          <cell r="AJ94" t="str">
            <v>W</v>
          </cell>
          <cell r="AK94" t="str">
            <v>W</v>
          </cell>
          <cell r="AM94">
            <v>26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4</v>
          </cell>
          <cell r="AV94">
            <v>26</v>
          </cell>
          <cell r="AX94">
            <v>0</v>
          </cell>
          <cell r="BA94" t="str">
            <v>CN</v>
          </cell>
          <cell r="BB94">
            <v>22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K94" t="str">
            <v>Nguyễn Thị Xây</v>
          </cell>
        </row>
        <row r="95">
          <cell r="D95">
            <v>6037</v>
          </cell>
          <cell r="E95" t="str">
            <v>Châu Hùng Minh</v>
          </cell>
          <cell r="F95">
            <v>44167</v>
          </cell>
          <cell r="G95">
            <v>0</v>
          </cell>
          <cell r="H95" t="str">
            <v>W</v>
          </cell>
          <cell r="I95" t="str">
            <v>DO</v>
          </cell>
          <cell r="J95" t="str">
            <v>DO</v>
          </cell>
          <cell r="K95" t="str">
            <v>W</v>
          </cell>
          <cell r="L95" t="str">
            <v>W</v>
          </cell>
          <cell r="M95" t="str">
            <v>W</v>
          </cell>
          <cell r="N95" t="str">
            <v>W</v>
          </cell>
          <cell r="O95" t="str">
            <v>W</v>
          </cell>
          <cell r="P95" t="str">
            <v>DO</v>
          </cell>
          <cell r="Q95" t="str">
            <v>DO</v>
          </cell>
          <cell r="R95" t="str">
            <v>W</v>
          </cell>
          <cell r="S95" t="str">
            <v>W</v>
          </cell>
          <cell r="T95" t="str">
            <v>A</v>
          </cell>
          <cell r="U95" t="str">
            <v>W</v>
          </cell>
          <cell r="V95" t="str">
            <v>W</v>
          </cell>
          <cell r="W95" t="str">
            <v>DO</v>
          </cell>
          <cell r="X95" t="str">
            <v>DO</v>
          </cell>
          <cell r="Y95" t="str">
            <v>W</v>
          </cell>
          <cell r="Z95" t="str">
            <v>A</v>
          </cell>
          <cell r="AA95" t="str">
            <v>A</v>
          </cell>
          <cell r="AB95" t="str">
            <v>W</v>
          </cell>
          <cell r="AC95" t="str">
            <v>W</v>
          </cell>
          <cell r="AD95" t="str">
            <v>DO</v>
          </cell>
          <cell r="AE95" t="str">
            <v>DO</v>
          </cell>
          <cell r="AF95" t="str">
            <v>A</v>
          </cell>
          <cell r="AG95" t="str">
            <v>A</v>
          </cell>
          <cell r="AH95" t="str">
            <v>W</v>
          </cell>
          <cell r="AI95" t="str">
            <v>W</v>
          </cell>
          <cell r="AJ95" t="str">
            <v>W</v>
          </cell>
          <cell r="AK95" t="str">
            <v>DO</v>
          </cell>
          <cell r="AM95">
            <v>21</v>
          </cell>
          <cell r="AN95">
            <v>5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9</v>
          </cell>
          <cell r="AV95">
            <v>16</v>
          </cell>
          <cell r="AX95">
            <v>0</v>
          </cell>
          <cell r="BA95" t="str">
            <v>TB, CN</v>
          </cell>
          <cell r="BB95">
            <v>18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K95" t="str">
            <v>Châu Hùng Minh</v>
          </cell>
        </row>
        <row r="96">
          <cell r="D96">
            <v>6109</v>
          </cell>
          <cell r="E96" t="str">
            <v>Lê Thị Kiều Diễm</v>
          </cell>
          <cell r="F96">
            <v>44300</v>
          </cell>
          <cell r="G96">
            <v>0</v>
          </cell>
          <cell r="H96" t="str">
            <v>W</v>
          </cell>
          <cell r="I96" t="str">
            <v>DO</v>
          </cell>
          <cell r="J96" t="str">
            <v>DO</v>
          </cell>
          <cell r="K96" t="str">
            <v>W</v>
          </cell>
          <cell r="L96" t="str">
            <v>W</v>
          </cell>
          <cell r="M96" t="str">
            <v>W</v>
          </cell>
          <cell r="N96" t="str">
            <v>W</v>
          </cell>
          <cell r="O96" t="str">
            <v>W</v>
          </cell>
          <cell r="P96" t="str">
            <v>DO</v>
          </cell>
          <cell r="Q96" t="str">
            <v>DO</v>
          </cell>
          <cell r="R96" t="str">
            <v>A/2</v>
          </cell>
          <cell r="S96" t="str">
            <v>W</v>
          </cell>
          <cell r="T96" t="str">
            <v>W</v>
          </cell>
          <cell r="U96" t="str">
            <v>W</v>
          </cell>
          <cell r="V96" t="str">
            <v>A</v>
          </cell>
          <cell r="W96" t="str">
            <v>DO</v>
          </cell>
          <cell r="X96" t="str">
            <v>DO</v>
          </cell>
          <cell r="Y96" t="str">
            <v>W</v>
          </cell>
          <cell r="Z96" t="str">
            <v>W</v>
          </cell>
          <cell r="AA96" t="str">
            <v>W</v>
          </cell>
          <cell r="AB96" t="str">
            <v>W</v>
          </cell>
          <cell r="AC96" t="str">
            <v>W</v>
          </cell>
          <cell r="AD96" t="str">
            <v>DO</v>
          </cell>
          <cell r="AE96" t="str">
            <v>DO</v>
          </cell>
          <cell r="AF96" t="str">
            <v>A</v>
          </cell>
          <cell r="AG96" t="str">
            <v>W</v>
          </cell>
          <cell r="AH96" t="str">
            <v>W</v>
          </cell>
          <cell r="AI96" t="str">
            <v>W</v>
          </cell>
          <cell r="AJ96" t="str">
            <v>A</v>
          </cell>
          <cell r="AK96" t="str">
            <v>DO</v>
          </cell>
          <cell r="AM96">
            <v>21</v>
          </cell>
          <cell r="AN96">
            <v>3.5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9</v>
          </cell>
          <cell r="AV96">
            <v>17.5</v>
          </cell>
          <cell r="AX96">
            <v>0</v>
          </cell>
          <cell r="BA96" t="str">
            <v>TB, CN</v>
          </cell>
          <cell r="BB96">
            <v>18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K96" t="str">
            <v>Lê Thị Kiều Diễm</v>
          </cell>
        </row>
        <row r="97">
          <cell r="D97">
            <v>6038</v>
          </cell>
          <cell r="E97" t="str">
            <v>Đỗ Thị Hương Trang</v>
          </cell>
          <cell r="F97">
            <v>44179</v>
          </cell>
          <cell r="G97">
            <v>44578</v>
          </cell>
          <cell r="H97" t="str">
            <v>W</v>
          </cell>
          <cell r="I97" t="str">
            <v>DO</v>
          </cell>
          <cell r="J97" t="str">
            <v>DO</v>
          </cell>
          <cell r="K97" t="str">
            <v>A</v>
          </cell>
          <cell r="L97" t="str">
            <v>A</v>
          </cell>
          <cell r="M97" t="str">
            <v>W</v>
          </cell>
          <cell r="N97" t="str">
            <v>W</v>
          </cell>
          <cell r="O97" t="str">
            <v>W</v>
          </cell>
          <cell r="P97" t="str">
            <v>DO</v>
          </cell>
          <cell r="Q97" t="str">
            <v>DO</v>
          </cell>
          <cell r="R97" t="str">
            <v>W</v>
          </cell>
          <cell r="S97" t="str">
            <v>W</v>
          </cell>
          <cell r="T97" t="str">
            <v>W</v>
          </cell>
          <cell r="U97" t="str">
            <v>W</v>
          </cell>
          <cell r="V97" t="str">
            <v>W</v>
          </cell>
          <cell r="W97" t="str">
            <v>DO</v>
          </cell>
          <cell r="X97" t="str">
            <v>DO</v>
          </cell>
          <cell r="Y97" t="str">
            <v>W</v>
          </cell>
          <cell r="Z97" t="str">
            <v>W</v>
          </cell>
          <cell r="AA97" t="str">
            <v>W</v>
          </cell>
          <cell r="AB97" t="str">
            <v>W</v>
          </cell>
          <cell r="AC97" t="str">
            <v>W</v>
          </cell>
          <cell r="AD97" t="str">
            <v>DO</v>
          </cell>
          <cell r="AE97" t="str">
            <v>DO</v>
          </cell>
          <cell r="AF97" t="str">
            <v>W</v>
          </cell>
          <cell r="AG97" t="str">
            <v>W</v>
          </cell>
          <cell r="AH97" t="str">
            <v>W</v>
          </cell>
          <cell r="AI97" t="str">
            <v>W</v>
          </cell>
          <cell r="AJ97" t="str">
            <v>A</v>
          </cell>
          <cell r="AK97" t="str">
            <v>DO</v>
          </cell>
          <cell r="AM97">
            <v>21</v>
          </cell>
          <cell r="AN97">
            <v>3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9</v>
          </cell>
          <cell r="AV97">
            <v>18</v>
          </cell>
          <cell r="AX97">
            <v>0</v>
          </cell>
          <cell r="BA97" t="str">
            <v>TB, CN</v>
          </cell>
          <cell r="BB97">
            <v>18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K97" t="str">
            <v>Đỗ Thị Hương Trang</v>
          </cell>
        </row>
        <row r="98">
          <cell r="D98">
            <v>6160</v>
          </cell>
          <cell r="E98" t="str">
            <v>Nguyễn Thị Tố Quyên</v>
          </cell>
          <cell r="F98">
            <v>44342</v>
          </cell>
          <cell r="G98">
            <v>0</v>
          </cell>
          <cell r="H98" t="str">
            <v>W</v>
          </cell>
          <cell r="I98" t="str">
            <v>DO</v>
          </cell>
          <cell r="J98" t="str">
            <v>DO</v>
          </cell>
          <cell r="K98" t="str">
            <v>W</v>
          </cell>
          <cell r="L98" t="str">
            <v>W</v>
          </cell>
          <cell r="M98" t="str">
            <v>W</v>
          </cell>
          <cell r="N98" t="str">
            <v>W</v>
          </cell>
          <cell r="O98" t="str">
            <v>W</v>
          </cell>
          <cell r="P98" t="str">
            <v>DO</v>
          </cell>
          <cell r="Q98" t="str">
            <v>DO</v>
          </cell>
          <cell r="R98" t="str">
            <v>W</v>
          </cell>
          <cell r="S98" t="str">
            <v>W</v>
          </cell>
          <cell r="T98" t="str">
            <v>W</v>
          </cell>
          <cell r="U98" t="str">
            <v>W</v>
          </cell>
          <cell r="V98" t="str">
            <v>W</v>
          </cell>
          <cell r="W98" t="str">
            <v>DO</v>
          </cell>
          <cell r="X98" t="str">
            <v>DO</v>
          </cell>
          <cell r="Y98" t="str">
            <v>W</v>
          </cell>
          <cell r="Z98" t="str">
            <v>W</v>
          </cell>
          <cell r="AA98" t="str">
            <v>W</v>
          </cell>
          <cell r="AB98" t="str">
            <v>W</v>
          </cell>
          <cell r="AC98" t="str">
            <v>W</v>
          </cell>
          <cell r="AD98" t="str">
            <v>DO</v>
          </cell>
          <cell r="AE98" t="str">
            <v>DO</v>
          </cell>
          <cell r="AF98" t="str">
            <v>W</v>
          </cell>
          <cell r="AG98" t="str">
            <v>W</v>
          </cell>
          <cell r="AH98" t="str">
            <v>W</v>
          </cell>
          <cell r="AI98" t="str">
            <v>W</v>
          </cell>
          <cell r="AJ98" t="str">
            <v>W</v>
          </cell>
          <cell r="AK98" t="str">
            <v>DO</v>
          </cell>
          <cell r="AM98">
            <v>21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9</v>
          </cell>
          <cell r="AV98">
            <v>21</v>
          </cell>
          <cell r="AX98">
            <v>0</v>
          </cell>
          <cell r="BA98" t="str">
            <v>TB, CN</v>
          </cell>
          <cell r="BB98">
            <v>18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K98" t="str">
            <v>Nguyễn Thị Tố Quyên</v>
          </cell>
        </row>
        <row r="99">
          <cell r="D99">
            <v>6187</v>
          </cell>
          <cell r="E99" t="str">
            <v>Võ Đăng Tâm</v>
          </cell>
          <cell r="F99">
            <v>44455</v>
          </cell>
          <cell r="G99">
            <v>0</v>
          </cell>
          <cell r="H99" t="str">
            <v>W</v>
          </cell>
          <cell r="I99" t="str">
            <v>DO</v>
          </cell>
          <cell r="J99" t="str">
            <v>DO</v>
          </cell>
          <cell r="K99" t="str">
            <v>W</v>
          </cell>
          <cell r="L99" t="str">
            <v>W</v>
          </cell>
          <cell r="M99" t="str">
            <v>W</v>
          </cell>
          <cell r="N99" t="str">
            <v>W</v>
          </cell>
          <cell r="O99" t="str">
            <v>W</v>
          </cell>
          <cell r="P99" t="str">
            <v>DO</v>
          </cell>
          <cell r="Q99" t="str">
            <v>DO</v>
          </cell>
          <cell r="R99" t="str">
            <v>W</v>
          </cell>
          <cell r="S99" t="str">
            <v>W</v>
          </cell>
          <cell r="T99" t="str">
            <v>W</v>
          </cell>
          <cell r="U99" t="str">
            <v>W</v>
          </cell>
          <cell r="V99" t="str">
            <v>W</v>
          </cell>
          <cell r="W99" t="str">
            <v>DO</v>
          </cell>
          <cell r="X99" t="str">
            <v>DO</v>
          </cell>
          <cell r="Y99" t="str">
            <v>W</v>
          </cell>
          <cell r="Z99" t="str">
            <v>W</v>
          </cell>
          <cell r="AA99" t="str">
            <v>W</v>
          </cell>
          <cell r="AB99" t="str">
            <v>W</v>
          </cell>
          <cell r="AC99" t="str">
            <v>W</v>
          </cell>
          <cell r="AD99" t="str">
            <v>DO</v>
          </cell>
          <cell r="AE99" t="str">
            <v>DO</v>
          </cell>
          <cell r="AF99" t="str">
            <v>W</v>
          </cell>
          <cell r="AG99" t="str">
            <v>W</v>
          </cell>
          <cell r="AH99" t="str">
            <v>W</v>
          </cell>
          <cell r="AI99" t="str">
            <v>W</v>
          </cell>
          <cell r="AJ99" t="str">
            <v>W</v>
          </cell>
          <cell r="AK99" t="str">
            <v>DO</v>
          </cell>
          <cell r="AM99">
            <v>21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9</v>
          </cell>
          <cell r="AV99">
            <v>21</v>
          </cell>
          <cell r="AX99">
            <v>0</v>
          </cell>
          <cell r="BA99" t="str">
            <v>TB, CN</v>
          </cell>
          <cell r="BB99">
            <v>18</v>
          </cell>
          <cell r="BC99">
            <v>1</v>
          </cell>
          <cell r="BD99">
            <v>44516</v>
          </cell>
          <cell r="BE99">
            <v>44516</v>
          </cell>
          <cell r="BF99">
            <v>0</v>
          </cell>
          <cell r="BG99">
            <v>0</v>
          </cell>
          <cell r="BH99">
            <v>0</v>
          </cell>
          <cell r="BK99" t="str">
            <v>Võ Đăng Tâm</v>
          </cell>
        </row>
        <row r="100">
          <cell r="D100">
            <v>6291</v>
          </cell>
          <cell r="E100" t="str">
            <v>Cao Phương Trâm</v>
          </cell>
          <cell r="F100">
            <v>44543</v>
          </cell>
          <cell r="G100">
            <v>0</v>
          </cell>
          <cell r="H100" t="str">
            <v>NA</v>
          </cell>
          <cell r="I100" t="str">
            <v>DO</v>
          </cell>
          <cell r="J100" t="str">
            <v>DO</v>
          </cell>
          <cell r="K100" t="str">
            <v>NA</v>
          </cell>
          <cell r="L100" t="str">
            <v>NA</v>
          </cell>
          <cell r="M100" t="str">
            <v>NA</v>
          </cell>
          <cell r="N100" t="str">
            <v>NA</v>
          </cell>
          <cell r="O100" t="str">
            <v>NA</v>
          </cell>
          <cell r="P100" t="str">
            <v>DO</v>
          </cell>
          <cell r="Q100" t="str">
            <v>DO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  <cell r="V100" t="str">
            <v>NA</v>
          </cell>
          <cell r="W100" t="str">
            <v>DO</v>
          </cell>
          <cell r="X100" t="str">
            <v>DO</v>
          </cell>
          <cell r="Y100" t="str">
            <v>W</v>
          </cell>
          <cell r="Z100" t="str">
            <v>W</v>
          </cell>
          <cell r="AA100" t="str">
            <v xml:space="preserve">W </v>
          </cell>
          <cell r="AB100" t="str">
            <v>W</v>
          </cell>
          <cell r="AC100" t="str">
            <v>W</v>
          </cell>
          <cell r="AD100" t="str">
            <v>DO</v>
          </cell>
          <cell r="AE100" t="str">
            <v>DO</v>
          </cell>
          <cell r="AF100" t="str">
            <v>W</v>
          </cell>
          <cell r="AG100" t="str">
            <v>W</v>
          </cell>
          <cell r="AH100" t="str">
            <v xml:space="preserve">W </v>
          </cell>
          <cell r="AI100" t="str">
            <v>W</v>
          </cell>
          <cell r="AJ100" t="str">
            <v>W</v>
          </cell>
          <cell r="AK100" t="str">
            <v>DO</v>
          </cell>
          <cell r="AM100">
            <v>21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11</v>
          </cell>
          <cell r="AT100">
            <v>0</v>
          </cell>
          <cell r="AU100">
            <v>9</v>
          </cell>
          <cell r="AV100">
            <v>10</v>
          </cell>
          <cell r="AX100">
            <v>0</v>
          </cell>
          <cell r="BA100" t="str">
            <v>TB, CN</v>
          </cell>
          <cell r="BB100">
            <v>8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K100" t="str">
            <v>Cao Phương Trâm</v>
          </cell>
        </row>
        <row r="101">
          <cell r="D101">
            <v>6308</v>
          </cell>
          <cell r="E101" t="str">
            <v>Trần Văn Minh</v>
          </cell>
          <cell r="F101">
            <v>44550</v>
          </cell>
          <cell r="G101">
            <v>0</v>
          </cell>
          <cell r="H101" t="str">
            <v>NA</v>
          </cell>
          <cell r="I101" t="str">
            <v>DO</v>
          </cell>
          <cell r="J101" t="str">
            <v>DO</v>
          </cell>
          <cell r="K101" t="str">
            <v>NA</v>
          </cell>
          <cell r="L101" t="str">
            <v>NA</v>
          </cell>
          <cell r="M101" t="str">
            <v>NA</v>
          </cell>
          <cell r="N101" t="str">
            <v>NA</v>
          </cell>
          <cell r="O101" t="str">
            <v>NA</v>
          </cell>
          <cell r="P101" t="str">
            <v>DO</v>
          </cell>
          <cell r="Q101" t="str">
            <v>DO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 t="str">
            <v>DO</v>
          </cell>
          <cell r="X101" t="str">
            <v>DO</v>
          </cell>
          <cell r="Y101" t="str">
            <v>NA</v>
          </cell>
          <cell r="Z101" t="str">
            <v>NA</v>
          </cell>
          <cell r="AA101" t="str">
            <v>NA</v>
          </cell>
          <cell r="AB101" t="str">
            <v>NA</v>
          </cell>
          <cell r="AC101" t="str">
            <v>NA</v>
          </cell>
          <cell r="AD101" t="str">
            <v>DO</v>
          </cell>
          <cell r="AE101" t="str">
            <v>DO</v>
          </cell>
          <cell r="AF101" t="str">
            <v>W</v>
          </cell>
          <cell r="AG101" t="str">
            <v>W</v>
          </cell>
          <cell r="AH101" t="str">
            <v xml:space="preserve">W </v>
          </cell>
          <cell r="AI101" t="str">
            <v>W</v>
          </cell>
          <cell r="AJ101" t="str">
            <v>W</v>
          </cell>
          <cell r="AK101" t="str">
            <v>DO</v>
          </cell>
          <cell r="AM101">
            <v>21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16</v>
          </cell>
          <cell r="AT101">
            <v>0</v>
          </cell>
          <cell r="AU101">
            <v>9</v>
          </cell>
          <cell r="AV101">
            <v>5</v>
          </cell>
          <cell r="AX101">
            <v>0</v>
          </cell>
          <cell r="BA101" t="str">
            <v>TB, CN</v>
          </cell>
          <cell r="BB101">
            <v>4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K101" t="str">
            <v>Trần Văn Minh</v>
          </cell>
        </row>
        <row r="102">
          <cell r="D102">
            <v>2244</v>
          </cell>
          <cell r="E102" t="str">
            <v>Lê Thị Trang</v>
          </cell>
          <cell r="F102">
            <v>41967</v>
          </cell>
          <cell r="G102">
            <v>0</v>
          </cell>
          <cell r="H102" t="str">
            <v>A</v>
          </cell>
          <cell r="I102" t="str">
            <v>W</v>
          </cell>
          <cell r="J102" t="str">
            <v>DO</v>
          </cell>
          <cell r="K102" t="str">
            <v>W</v>
          </cell>
          <cell r="L102" t="str">
            <v>W</v>
          </cell>
          <cell r="M102" t="str">
            <v>W</v>
          </cell>
          <cell r="N102" t="str">
            <v>W</v>
          </cell>
          <cell r="O102" t="str">
            <v>W</v>
          </cell>
          <cell r="P102" t="str">
            <v>W</v>
          </cell>
          <cell r="Q102" t="str">
            <v>DO</v>
          </cell>
          <cell r="R102" t="str">
            <v>W</v>
          </cell>
          <cell r="S102" t="str">
            <v>W</v>
          </cell>
          <cell r="T102" t="str">
            <v>W</v>
          </cell>
          <cell r="U102" t="str">
            <v>W</v>
          </cell>
          <cell r="V102" t="str">
            <v>W</v>
          </cell>
          <cell r="W102" t="str">
            <v>W</v>
          </cell>
          <cell r="X102" t="str">
            <v>DO</v>
          </cell>
          <cell r="Y102" t="str">
            <v>W</v>
          </cell>
          <cell r="Z102" t="str">
            <v>W</v>
          </cell>
          <cell r="AA102" t="str">
            <v>W</v>
          </cell>
          <cell r="AB102" t="str">
            <v>W</v>
          </cell>
          <cell r="AC102" t="str">
            <v>W</v>
          </cell>
          <cell r="AD102" t="str">
            <v>W</v>
          </cell>
          <cell r="AE102" t="str">
            <v>DO</v>
          </cell>
          <cell r="AF102" t="str">
            <v>W</v>
          </cell>
          <cell r="AG102" t="str">
            <v>W</v>
          </cell>
          <cell r="AH102" t="str">
            <v>W</v>
          </cell>
          <cell r="AI102" t="str">
            <v>W</v>
          </cell>
          <cell r="AJ102" t="str">
            <v>W</v>
          </cell>
          <cell r="AK102" t="str">
            <v>W</v>
          </cell>
          <cell r="AM102">
            <v>26</v>
          </cell>
          <cell r="AN102">
            <v>1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4</v>
          </cell>
          <cell r="AV102">
            <v>25</v>
          </cell>
          <cell r="AX102">
            <v>0</v>
          </cell>
          <cell r="BA102" t="str">
            <v>CN</v>
          </cell>
          <cell r="BB102">
            <v>22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K102" t="str">
            <v>Lê Thị Trang</v>
          </cell>
        </row>
        <row r="103">
          <cell r="D103">
            <v>5736</v>
          </cell>
          <cell r="E103" t="str">
            <v>Trương Thị Ngọc Mai</v>
          </cell>
          <cell r="F103">
            <v>44021</v>
          </cell>
          <cell r="G103">
            <v>0</v>
          </cell>
          <cell r="H103" t="str">
            <v>W</v>
          </cell>
          <cell r="I103" t="str">
            <v>W</v>
          </cell>
          <cell r="J103" t="str">
            <v>DO</v>
          </cell>
          <cell r="K103" t="str">
            <v>W</v>
          </cell>
          <cell r="L103" t="str">
            <v>W</v>
          </cell>
          <cell r="M103" t="str">
            <v>W</v>
          </cell>
          <cell r="N103" t="str">
            <v>W</v>
          </cell>
          <cell r="O103" t="str">
            <v>W</v>
          </cell>
          <cell r="P103" t="str">
            <v>W</v>
          </cell>
          <cell r="Q103" t="str">
            <v>DO</v>
          </cell>
          <cell r="R103" t="str">
            <v>W</v>
          </cell>
          <cell r="S103" t="str">
            <v>W</v>
          </cell>
          <cell r="T103" t="str">
            <v>W</v>
          </cell>
          <cell r="U103" t="str">
            <v>W</v>
          </cell>
          <cell r="V103" t="str">
            <v>W</v>
          </cell>
          <cell r="W103" t="str">
            <v>W</v>
          </cell>
          <cell r="X103" t="str">
            <v>DO</v>
          </cell>
          <cell r="Y103" t="str">
            <v>W</v>
          </cell>
          <cell r="Z103" t="str">
            <v>W</v>
          </cell>
          <cell r="AA103" t="str">
            <v>W</v>
          </cell>
          <cell r="AB103" t="str">
            <v>W</v>
          </cell>
          <cell r="AC103" t="str">
            <v>W</v>
          </cell>
          <cell r="AD103" t="str">
            <v>W</v>
          </cell>
          <cell r="AE103" t="str">
            <v>DO</v>
          </cell>
          <cell r="AF103" t="str">
            <v>A</v>
          </cell>
          <cell r="AG103" t="str">
            <v>W</v>
          </cell>
          <cell r="AH103" t="str">
            <v>W</v>
          </cell>
          <cell r="AI103" t="str">
            <v>W</v>
          </cell>
          <cell r="AJ103" t="str">
            <v>W</v>
          </cell>
          <cell r="AK103" t="str">
            <v>W</v>
          </cell>
          <cell r="AM103">
            <v>26</v>
          </cell>
          <cell r="AN103">
            <v>1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4</v>
          </cell>
          <cell r="AV103">
            <v>25</v>
          </cell>
          <cell r="AX103">
            <v>0</v>
          </cell>
          <cell r="BA103" t="str">
            <v>CN</v>
          </cell>
          <cell r="BB103">
            <v>22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K103" t="str">
            <v>Trương Thị Ngọc Mai</v>
          </cell>
        </row>
        <row r="104">
          <cell r="D104">
            <v>5927</v>
          </cell>
          <cell r="E104" t="str">
            <v>Nguyễn Thị Thùy Dương</v>
          </cell>
          <cell r="F104">
            <v>44088</v>
          </cell>
          <cell r="G104">
            <v>0</v>
          </cell>
          <cell r="H104" t="str">
            <v>W</v>
          </cell>
          <cell r="I104" t="str">
            <v>W</v>
          </cell>
          <cell r="J104" t="str">
            <v>DO</v>
          </cell>
          <cell r="K104" t="str">
            <v>W</v>
          </cell>
          <cell r="L104" t="str">
            <v>W</v>
          </cell>
          <cell r="M104" t="str">
            <v>W</v>
          </cell>
          <cell r="N104" t="str">
            <v>W</v>
          </cell>
          <cell r="O104" t="str">
            <v>W</v>
          </cell>
          <cell r="P104" t="str">
            <v>W</v>
          </cell>
          <cell r="Q104" t="str">
            <v>DO</v>
          </cell>
          <cell r="R104" t="str">
            <v>W</v>
          </cell>
          <cell r="S104" t="str">
            <v>W</v>
          </cell>
          <cell r="T104" t="str">
            <v>W</v>
          </cell>
          <cell r="U104" t="str">
            <v>A</v>
          </cell>
          <cell r="V104" t="str">
            <v>W</v>
          </cell>
          <cell r="W104" t="str">
            <v>W</v>
          </cell>
          <cell r="X104" t="str">
            <v>DO</v>
          </cell>
          <cell r="Y104" t="str">
            <v>W</v>
          </cell>
          <cell r="Z104" t="str">
            <v>W</v>
          </cell>
          <cell r="AA104" t="str">
            <v>W</v>
          </cell>
          <cell r="AB104" t="str">
            <v>A</v>
          </cell>
          <cell r="AC104" t="str">
            <v>W</v>
          </cell>
          <cell r="AD104" t="str">
            <v>W</v>
          </cell>
          <cell r="AE104" t="str">
            <v>DO</v>
          </cell>
          <cell r="AF104" t="str">
            <v>W</v>
          </cell>
          <cell r="AG104" t="str">
            <v>W</v>
          </cell>
          <cell r="AH104" t="str">
            <v>W</v>
          </cell>
          <cell r="AI104" t="str">
            <v>W</v>
          </cell>
          <cell r="AJ104" t="str">
            <v>W</v>
          </cell>
          <cell r="AK104" t="str">
            <v>W</v>
          </cell>
          <cell r="AM104">
            <v>26</v>
          </cell>
          <cell r="AN104">
            <v>2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4</v>
          </cell>
          <cell r="AV104">
            <v>24</v>
          </cell>
          <cell r="AX104">
            <v>0</v>
          </cell>
          <cell r="BA104" t="str">
            <v>CN</v>
          </cell>
          <cell r="BB104">
            <v>22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K104" t="str">
            <v>Nguyễn Thị Thùy Dương</v>
          </cell>
        </row>
        <row r="105">
          <cell r="D105" t="str">
            <v>CM0734</v>
          </cell>
          <cell r="E105" t="str">
            <v>Trần Thị Tuyết Ngân</v>
          </cell>
          <cell r="F105">
            <v>42198</v>
          </cell>
          <cell r="G105">
            <v>0</v>
          </cell>
          <cell r="H105" t="str">
            <v>W</v>
          </cell>
          <cell r="I105" t="str">
            <v>W</v>
          </cell>
          <cell r="J105" t="str">
            <v>DO</v>
          </cell>
          <cell r="K105" t="str">
            <v>W</v>
          </cell>
          <cell r="L105" t="str">
            <v>W</v>
          </cell>
          <cell r="M105" t="str">
            <v>A/2</v>
          </cell>
          <cell r="N105" t="str">
            <v>W</v>
          </cell>
          <cell r="O105" t="str">
            <v>W</v>
          </cell>
          <cell r="P105" t="str">
            <v>W</v>
          </cell>
          <cell r="Q105" t="str">
            <v>DO</v>
          </cell>
          <cell r="R105" t="str">
            <v>W</v>
          </cell>
          <cell r="S105" t="str">
            <v>W</v>
          </cell>
          <cell r="T105" t="str">
            <v>W</v>
          </cell>
          <cell r="U105" t="str">
            <v>W</v>
          </cell>
          <cell r="V105" t="str">
            <v>W</v>
          </cell>
          <cell r="W105" t="str">
            <v>A/2</v>
          </cell>
          <cell r="X105" t="str">
            <v>DO</v>
          </cell>
          <cell r="Y105" t="str">
            <v>W</v>
          </cell>
          <cell r="Z105" t="str">
            <v>W</v>
          </cell>
          <cell r="AA105" t="str">
            <v>W</v>
          </cell>
          <cell r="AB105" t="str">
            <v>W</v>
          </cell>
          <cell r="AC105" t="str">
            <v>W</v>
          </cell>
          <cell r="AD105" t="str">
            <v>A/2</v>
          </cell>
          <cell r="AE105" t="str">
            <v>DO</v>
          </cell>
          <cell r="AF105" t="str">
            <v>W</v>
          </cell>
          <cell r="AG105" t="str">
            <v>W</v>
          </cell>
          <cell r="AH105" t="str">
            <v>W</v>
          </cell>
          <cell r="AI105" t="str">
            <v>W</v>
          </cell>
          <cell r="AJ105" t="str">
            <v>W</v>
          </cell>
          <cell r="AK105" t="str">
            <v>W</v>
          </cell>
          <cell r="AM105">
            <v>26</v>
          </cell>
          <cell r="AN105">
            <v>1.5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4</v>
          </cell>
          <cell r="AV105">
            <v>24.5</v>
          </cell>
          <cell r="AX105">
            <v>20</v>
          </cell>
          <cell r="BA105" t="str">
            <v>CN</v>
          </cell>
          <cell r="BB105">
            <v>22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K105" t="str">
            <v>Trần Thị Tuyết Ngân</v>
          </cell>
        </row>
        <row r="106">
          <cell r="D106" t="str">
            <v>CM0473</v>
          </cell>
          <cell r="E106" t="str">
            <v>Cao Thùy Linh</v>
          </cell>
          <cell r="F106">
            <v>42170</v>
          </cell>
          <cell r="G106">
            <v>0</v>
          </cell>
          <cell r="H106" t="str">
            <v>W</v>
          </cell>
          <cell r="I106" t="str">
            <v>W</v>
          </cell>
          <cell r="J106" t="str">
            <v>DO</v>
          </cell>
          <cell r="K106" t="str">
            <v>W</v>
          </cell>
          <cell r="L106" t="str">
            <v>W</v>
          </cell>
          <cell r="M106" t="str">
            <v>W</v>
          </cell>
          <cell r="N106" t="str">
            <v>W</v>
          </cell>
          <cell r="O106" t="str">
            <v>W</v>
          </cell>
          <cell r="P106" t="str">
            <v>W</v>
          </cell>
          <cell r="Q106" t="str">
            <v>DO</v>
          </cell>
          <cell r="R106" t="str">
            <v>W</v>
          </cell>
          <cell r="S106" t="str">
            <v>W</v>
          </cell>
          <cell r="T106" t="str">
            <v>W</v>
          </cell>
          <cell r="U106" t="str">
            <v>W</v>
          </cell>
          <cell r="V106" t="str">
            <v>W</v>
          </cell>
          <cell r="W106" t="str">
            <v>W</v>
          </cell>
          <cell r="X106" t="str">
            <v>DO</v>
          </cell>
          <cell r="Y106" t="str">
            <v>A/2</v>
          </cell>
          <cell r="Z106" t="str">
            <v>A/2</v>
          </cell>
          <cell r="AA106" t="str">
            <v>A/2</v>
          </cell>
          <cell r="AB106" t="str">
            <v>A/2</v>
          </cell>
          <cell r="AC106" t="str">
            <v>A/2</v>
          </cell>
          <cell r="AD106" t="str">
            <v>A/2</v>
          </cell>
          <cell r="AE106" t="str">
            <v>DO</v>
          </cell>
          <cell r="AF106" t="str">
            <v>W</v>
          </cell>
          <cell r="AG106" t="str">
            <v>W</v>
          </cell>
          <cell r="AH106" t="str">
            <v>W</v>
          </cell>
          <cell r="AI106" t="str">
            <v>W</v>
          </cell>
          <cell r="AJ106" t="str">
            <v>W</v>
          </cell>
          <cell r="AK106" t="str">
            <v>W</v>
          </cell>
          <cell r="AM106">
            <v>26</v>
          </cell>
          <cell r="AN106">
            <v>3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4</v>
          </cell>
          <cell r="AV106">
            <v>23</v>
          </cell>
          <cell r="AX106">
            <v>0</v>
          </cell>
          <cell r="BA106" t="str">
            <v>CN</v>
          </cell>
          <cell r="BB106">
            <v>22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K106" t="str">
            <v>Cao Thùy Linh</v>
          </cell>
        </row>
        <row r="107">
          <cell r="D107">
            <v>4667</v>
          </cell>
          <cell r="E107" t="str">
            <v>Nguyễn Thị Mai Phương</v>
          </cell>
          <cell r="F107">
            <v>43252</v>
          </cell>
          <cell r="G107">
            <v>0</v>
          </cell>
          <cell r="H107" t="str">
            <v>W</v>
          </cell>
          <cell r="I107" t="str">
            <v>W</v>
          </cell>
          <cell r="J107" t="str">
            <v>DO</v>
          </cell>
          <cell r="K107" t="str">
            <v>W</v>
          </cell>
          <cell r="L107" t="str">
            <v>W</v>
          </cell>
          <cell r="M107" t="str">
            <v>W</v>
          </cell>
          <cell r="N107" t="str">
            <v>W</v>
          </cell>
          <cell r="O107" t="str">
            <v>W</v>
          </cell>
          <cell r="P107" t="str">
            <v>W</v>
          </cell>
          <cell r="Q107" t="str">
            <v>DO</v>
          </cell>
          <cell r="R107" t="str">
            <v>W</v>
          </cell>
          <cell r="S107" t="str">
            <v>W</v>
          </cell>
          <cell r="T107" t="str">
            <v>W</v>
          </cell>
          <cell r="U107" t="str">
            <v>W</v>
          </cell>
          <cell r="V107" t="str">
            <v>W</v>
          </cell>
          <cell r="W107" t="str">
            <v>W</v>
          </cell>
          <cell r="X107" t="str">
            <v>DO</v>
          </cell>
          <cell r="Y107" t="str">
            <v>A/2</v>
          </cell>
          <cell r="Z107" t="str">
            <v>A/2</v>
          </cell>
          <cell r="AA107" t="str">
            <v>W</v>
          </cell>
          <cell r="AB107" t="str">
            <v>W</v>
          </cell>
          <cell r="AC107" t="str">
            <v>A/2</v>
          </cell>
          <cell r="AD107" t="str">
            <v>A/2</v>
          </cell>
          <cell r="AE107" t="str">
            <v>DO</v>
          </cell>
          <cell r="AF107" t="str">
            <v>W</v>
          </cell>
          <cell r="AG107" t="str">
            <v>W</v>
          </cell>
          <cell r="AH107" t="str">
            <v>W</v>
          </cell>
          <cell r="AI107" t="str">
            <v>W</v>
          </cell>
          <cell r="AJ107" t="str">
            <v>W</v>
          </cell>
          <cell r="AK107" t="str">
            <v>W</v>
          </cell>
          <cell r="AM107">
            <v>26</v>
          </cell>
          <cell r="AN107">
            <v>2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4</v>
          </cell>
          <cell r="AV107">
            <v>24</v>
          </cell>
          <cell r="AX107">
            <v>0</v>
          </cell>
          <cell r="BA107" t="str">
            <v>CN</v>
          </cell>
          <cell r="BB107">
            <v>22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K107" t="str">
            <v>Nguyễn Thị Mai Phương</v>
          </cell>
        </row>
        <row r="108">
          <cell r="D108">
            <v>3466</v>
          </cell>
          <cell r="E108" t="str">
            <v>Trần Thị Mi Ni</v>
          </cell>
          <cell r="F108">
            <v>42807</v>
          </cell>
          <cell r="G108">
            <v>0</v>
          </cell>
          <cell r="H108" t="str">
            <v>W</v>
          </cell>
          <cell r="I108" t="str">
            <v>W</v>
          </cell>
          <cell r="J108" t="str">
            <v>DO</v>
          </cell>
          <cell r="K108" t="str">
            <v>W</v>
          </cell>
          <cell r="L108" t="str">
            <v>W</v>
          </cell>
          <cell r="M108" t="str">
            <v>W</v>
          </cell>
          <cell r="N108" t="str">
            <v>W</v>
          </cell>
          <cell r="O108" t="str">
            <v>U/2</v>
          </cell>
          <cell r="P108" t="str">
            <v>W</v>
          </cell>
          <cell r="Q108" t="str">
            <v>DO</v>
          </cell>
          <cell r="R108" t="str">
            <v>U/2</v>
          </cell>
          <cell r="S108" t="str">
            <v>U</v>
          </cell>
          <cell r="T108" t="str">
            <v>U</v>
          </cell>
          <cell r="U108" t="str">
            <v>U</v>
          </cell>
          <cell r="V108" t="str">
            <v>U</v>
          </cell>
          <cell r="W108" t="str">
            <v>U</v>
          </cell>
          <cell r="X108" t="str">
            <v>DO</v>
          </cell>
          <cell r="Y108" t="str">
            <v>U</v>
          </cell>
          <cell r="Z108" t="str">
            <v>U</v>
          </cell>
          <cell r="AA108" t="str">
            <v>U</v>
          </cell>
          <cell r="AB108" t="str">
            <v>U</v>
          </cell>
          <cell r="AC108" t="str">
            <v>U</v>
          </cell>
          <cell r="AD108" t="str">
            <v>U</v>
          </cell>
          <cell r="AE108" t="str">
            <v>DO</v>
          </cell>
          <cell r="AF108" t="str">
            <v>W</v>
          </cell>
          <cell r="AG108" t="str">
            <v>W</v>
          </cell>
          <cell r="AH108" t="str">
            <v>W</v>
          </cell>
          <cell r="AI108" t="str">
            <v>W</v>
          </cell>
          <cell r="AJ108" t="str">
            <v>W</v>
          </cell>
          <cell r="AK108" t="str">
            <v>W</v>
          </cell>
          <cell r="AM108">
            <v>26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12</v>
          </cell>
          <cell r="AS108">
            <v>0</v>
          </cell>
          <cell r="AT108">
            <v>0</v>
          </cell>
          <cell r="AU108">
            <v>4</v>
          </cell>
          <cell r="AV108">
            <v>14</v>
          </cell>
          <cell r="AX108">
            <v>0</v>
          </cell>
          <cell r="BA108" t="str">
            <v>CN</v>
          </cell>
          <cell r="BB108">
            <v>9</v>
          </cell>
          <cell r="BC108">
            <v>0</v>
          </cell>
          <cell r="BD108">
            <v>0</v>
          </cell>
          <cell r="BE108">
            <v>0</v>
          </cell>
          <cell r="BF108">
            <v>13</v>
          </cell>
          <cell r="BG108">
            <v>0</v>
          </cell>
          <cell r="BH108">
            <v>0</v>
          </cell>
          <cell r="BK108" t="str">
            <v>Trần Thị Mi Ni</v>
          </cell>
        </row>
        <row r="109">
          <cell r="D109">
            <v>4095</v>
          </cell>
          <cell r="E109" t="str">
            <v>Trần Nguyễn Phương Thủy</v>
          </cell>
          <cell r="F109">
            <v>43060</v>
          </cell>
          <cell r="G109">
            <v>0</v>
          </cell>
          <cell r="H109" t="str">
            <v>W</v>
          </cell>
          <cell r="I109" t="str">
            <v>W</v>
          </cell>
          <cell r="J109" t="str">
            <v>DO</v>
          </cell>
          <cell r="K109" t="str">
            <v>W</v>
          </cell>
          <cell r="L109" t="str">
            <v>W</v>
          </cell>
          <cell r="M109" t="str">
            <v>W</v>
          </cell>
          <cell r="N109" t="str">
            <v>W</v>
          </cell>
          <cell r="O109" t="str">
            <v>W</v>
          </cell>
          <cell r="P109" t="str">
            <v>W</v>
          </cell>
          <cell r="Q109" t="str">
            <v>DO</v>
          </cell>
          <cell r="R109" t="str">
            <v>W</v>
          </cell>
          <cell r="S109" t="str">
            <v>W</v>
          </cell>
          <cell r="T109" t="str">
            <v>W</v>
          </cell>
          <cell r="U109" t="str">
            <v>W</v>
          </cell>
          <cell r="V109" t="str">
            <v>W</v>
          </cell>
          <cell r="W109" t="str">
            <v>W</v>
          </cell>
          <cell r="X109" t="str">
            <v>DO</v>
          </cell>
          <cell r="Y109" t="str">
            <v>W</v>
          </cell>
          <cell r="Z109" t="str">
            <v>W</v>
          </cell>
          <cell r="AA109" t="str">
            <v>W</v>
          </cell>
          <cell r="AB109" t="str">
            <v>W</v>
          </cell>
          <cell r="AC109" t="str">
            <v>W</v>
          </cell>
          <cell r="AD109" t="str">
            <v>W</v>
          </cell>
          <cell r="AE109" t="str">
            <v>DO</v>
          </cell>
          <cell r="AF109" t="str">
            <v>W</v>
          </cell>
          <cell r="AG109" t="str">
            <v>W</v>
          </cell>
          <cell r="AH109" t="str">
            <v>W</v>
          </cell>
          <cell r="AI109" t="str">
            <v>W</v>
          </cell>
          <cell r="AJ109" t="str">
            <v>W</v>
          </cell>
          <cell r="AK109" t="str">
            <v>W</v>
          </cell>
          <cell r="AM109">
            <v>26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4</v>
          </cell>
          <cell r="AV109">
            <v>26</v>
          </cell>
          <cell r="AX109">
            <v>0</v>
          </cell>
          <cell r="BA109" t="str">
            <v>CN</v>
          </cell>
          <cell r="BB109">
            <v>22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K109" t="str">
            <v>Trần Nguyễn Phương Thủy</v>
          </cell>
        </row>
        <row r="110">
          <cell r="D110">
            <v>4284</v>
          </cell>
          <cell r="E110" t="str">
            <v>Trần Thanh Sang</v>
          </cell>
          <cell r="F110">
            <v>43109</v>
          </cell>
          <cell r="G110">
            <v>0</v>
          </cell>
          <cell r="H110" t="str">
            <v>W</v>
          </cell>
          <cell r="I110" t="str">
            <v>W</v>
          </cell>
          <cell r="J110" t="str">
            <v>DO</v>
          </cell>
          <cell r="K110" t="str">
            <v>W</v>
          </cell>
          <cell r="L110" t="str">
            <v>W</v>
          </cell>
          <cell r="M110" t="str">
            <v>A/2</v>
          </cell>
          <cell r="N110" t="str">
            <v>W</v>
          </cell>
          <cell r="O110" t="str">
            <v>W</v>
          </cell>
          <cell r="P110" t="str">
            <v>W</v>
          </cell>
          <cell r="Q110" t="str">
            <v>DO</v>
          </cell>
          <cell r="R110" t="str">
            <v>A/2</v>
          </cell>
          <cell r="S110" t="str">
            <v>W</v>
          </cell>
          <cell r="T110" t="str">
            <v>W</v>
          </cell>
          <cell r="U110" t="str">
            <v>W</v>
          </cell>
          <cell r="V110" t="str">
            <v>W</v>
          </cell>
          <cell r="W110" t="str">
            <v>A/2</v>
          </cell>
          <cell r="X110" t="str">
            <v>DO</v>
          </cell>
          <cell r="Y110" t="str">
            <v>W</v>
          </cell>
          <cell r="Z110" t="str">
            <v>W</v>
          </cell>
          <cell r="AA110" t="str">
            <v>W</v>
          </cell>
          <cell r="AB110" t="str">
            <v>W</v>
          </cell>
          <cell r="AC110" t="str">
            <v>W</v>
          </cell>
          <cell r="AD110" t="str">
            <v>A/2</v>
          </cell>
          <cell r="AE110" t="str">
            <v>DO</v>
          </cell>
          <cell r="AF110" t="str">
            <v>W</v>
          </cell>
          <cell r="AG110" t="str">
            <v>W</v>
          </cell>
          <cell r="AH110" t="str">
            <v>W</v>
          </cell>
          <cell r="AI110" t="str">
            <v>W</v>
          </cell>
          <cell r="AJ110" t="str">
            <v>W</v>
          </cell>
          <cell r="AK110" t="str">
            <v>W</v>
          </cell>
          <cell r="AM110">
            <v>26</v>
          </cell>
          <cell r="AN110">
            <v>2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4</v>
          </cell>
          <cell r="AV110">
            <v>24</v>
          </cell>
          <cell r="AX110">
            <v>12</v>
          </cell>
          <cell r="BA110" t="str">
            <v>CN</v>
          </cell>
          <cell r="BB110">
            <v>22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K110" t="str">
            <v>Trần Thanh Sang</v>
          </cell>
        </row>
        <row r="111">
          <cell r="D111">
            <v>5584</v>
          </cell>
          <cell r="E111" t="str">
            <v>Lê Thị Diễm Châu</v>
          </cell>
          <cell r="F111">
            <v>43801</v>
          </cell>
          <cell r="G111">
            <v>0</v>
          </cell>
          <cell r="H111" t="str">
            <v>W</v>
          </cell>
          <cell r="I111" t="str">
            <v>W</v>
          </cell>
          <cell r="J111" t="str">
            <v>DO</v>
          </cell>
          <cell r="K111" t="str">
            <v>W</v>
          </cell>
          <cell r="L111" t="str">
            <v>W</v>
          </cell>
          <cell r="M111" t="str">
            <v>A/2</v>
          </cell>
          <cell r="N111" t="str">
            <v>W</v>
          </cell>
          <cell r="O111" t="str">
            <v>W</v>
          </cell>
          <cell r="P111" t="str">
            <v>W</v>
          </cell>
          <cell r="Q111" t="str">
            <v>DO</v>
          </cell>
          <cell r="R111" t="str">
            <v>W</v>
          </cell>
          <cell r="S111" t="str">
            <v>W</v>
          </cell>
          <cell r="T111" t="str">
            <v>A/2</v>
          </cell>
          <cell r="U111" t="str">
            <v>W</v>
          </cell>
          <cell r="V111" t="str">
            <v>A/2</v>
          </cell>
          <cell r="W111" t="str">
            <v>A/2</v>
          </cell>
          <cell r="X111" t="str">
            <v>DO</v>
          </cell>
          <cell r="Y111" t="str">
            <v>W</v>
          </cell>
          <cell r="Z111" t="str">
            <v>W</v>
          </cell>
          <cell r="AA111" t="str">
            <v>W</v>
          </cell>
          <cell r="AB111" t="str">
            <v>W</v>
          </cell>
          <cell r="AC111" t="str">
            <v>W</v>
          </cell>
          <cell r="AD111" t="str">
            <v>A/2</v>
          </cell>
          <cell r="AE111" t="str">
            <v>DO</v>
          </cell>
          <cell r="AF111" t="str">
            <v>W</v>
          </cell>
          <cell r="AG111" t="str">
            <v>W</v>
          </cell>
          <cell r="AH111" t="str">
            <v>W</v>
          </cell>
          <cell r="AI111" t="str">
            <v>W</v>
          </cell>
          <cell r="AJ111" t="str">
            <v>W</v>
          </cell>
          <cell r="AK111" t="str">
            <v>W</v>
          </cell>
          <cell r="AM111">
            <v>26</v>
          </cell>
          <cell r="AN111">
            <v>2.5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4</v>
          </cell>
          <cell r="AV111">
            <v>23.5</v>
          </cell>
          <cell r="AX111">
            <v>8</v>
          </cell>
          <cell r="BA111" t="str">
            <v>CN</v>
          </cell>
          <cell r="BB111">
            <v>22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K111" t="str">
            <v>Lê Thị Diễm Châu</v>
          </cell>
        </row>
        <row r="112">
          <cell r="D112">
            <v>5769</v>
          </cell>
          <cell r="E112" t="str">
            <v>Đặng Thị Xuân Nương</v>
          </cell>
          <cell r="F112">
            <v>44019</v>
          </cell>
          <cell r="G112">
            <v>0</v>
          </cell>
          <cell r="H112" t="str">
            <v>W</v>
          </cell>
          <cell r="I112" t="str">
            <v>W</v>
          </cell>
          <cell r="J112" t="str">
            <v>DO</v>
          </cell>
          <cell r="K112" t="str">
            <v>W</v>
          </cell>
          <cell r="L112" t="str">
            <v>W</v>
          </cell>
          <cell r="M112" t="str">
            <v>A/2</v>
          </cell>
          <cell r="N112" t="str">
            <v>W</v>
          </cell>
          <cell r="O112" t="str">
            <v>W</v>
          </cell>
          <cell r="P112" t="str">
            <v>A/2</v>
          </cell>
          <cell r="Q112" t="str">
            <v>DO</v>
          </cell>
          <cell r="R112" t="str">
            <v>A/2</v>
          </cell>
          <cell r="S112" t="str">
            <v>W</v>
          </cell>
          <cell r="T112" t="str">
            <v>W</v>
          </cell>
          <cell r="U112" t="str">
            <v>W</v>
          </cell>
          <cell r="V112" t="str">
            <v>W</v>
          </cell>
          <cell r="W112" t="str">
            <v>W</v>
          </cell>
          <cell r="X112" t="str">
            <v>DO</v>
          </cell>
          <cell r="Y112" t="str">
            <v>W</v>
          </cell>
          <cell r="Z112" t="str">
            <v>W</v>
          </cell>
          <cell r="AA112" t="str">
            <v>W</v>
          </cell>
          <cell r="AB112" t="str">
            <v>W</v>
          </cell>
          <cell r="AC112" t="str">
            <v>W</v>
          </cell>
          <cell r="AD112" t="str">
            <v>W</v>
          </cell>
          <cell r="AE112" t="str">
            <v>DO</v>
          </cell>
          <cell r="AF112" t="str">
            <v>W</v>
          </cell>
          <cell r="AG112" t="str">
            <v>W</v>
          </cell>
          <cell r="AH112" t="str">
            <v>W</v>
          </cell>
          <cell r="AI112" t="str">
            <v>W</v>
          </cell>
          <cell r="AJ112" t="str">
            <v>W</v>
          </cell>
          <cell r="AK112" t="str">
            <v>W</v>
          </cell>
          <cell r="AM112">
            <v>26</v>
          </cell>
          <cell r="AN112">
            <v>1.5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4</v>
          </cell>
          <cell r="AV112">
            <v>24.5</v>
          </cell>
          <cell r="AX112">
            <v>12</v>
          </cell>
          <cell r="BA112" t="str">
            <v>CN</v>
          </cell>
          <cell r="BB112">
            <v>22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K112" t="str">
            <v>Đặng Thị Xuân Nương</v>
          </cell>
        </row>
        <row r="113">
          <cell r="D113">
            <v>5773</v>
          </cell>
          <cell r="E113" t="str">
            <v>Bùi Thị Thanh Linh</v>
          </cell>
          <cell r="F113">
            <v>44027</v>
          </cell>
          <cell r="G113">
            <v>0</v>
          </cell>
          <cell r="H113" t="str">
            <v>W</v>
          </cell>
          <cell r="I113" t="str">
            <v>W</v>
          </cell>
          <cell r="J113" t="str">
            <v>DO</v>
          </cell>
          <cell r="K113" t="str">
            <v>W</v>
          </cell>
          <cell r="L113" t="str">
            <v>W</v>
          </cell>
          <cell r="M113" t="str">
            <v>A/2</v>
          </cell>
          <cell r="N113" t="str">
            <v>W</v>
          </cell>
          <cell r="O113" t="str">
            <v>W</v>
          </cell>
          <cell r="P113" t="str">
            <v>W</v>
          </cell>
          <cell r="Q113" t="str">
            <v>DO</v>
          </cell>
          <cell r="R113" t="str">
            <v>W</v>
          </cell>
          <cell r="S113" t="str">
            <v>W</v>
          </cell>
          <cell r="T113" t="str">
            <v>W</v>
          </cell>
          <cell r="U113" t="str">
            <v>W</v>
          </cell>
          <cell r="V113" t="str">
            <v>W</v>
          </cell>
          <cell r="W113" t="str">
            <v>A/2</v>
          </cell>
          <cell r="X113" t="str">
            <v>DO</v>
          </cell>
          <cell r="Y113" t="str">
            <v>W</v>
          </cell>
          <cell r="Z113" t="str">
            <v>W</v>
          </cell>
          <cell r="AA113" t="str">
            <v>W</v>
          </cell>
          <cell r="AB113" t="str">
            <v>W</v>
          </cell>
          <cell r="AC113" t="str">
            <v>W</v>
          </cell>
          <cell r="AD113" t="str">
            <v>A/2</v>
          </cell>
          <cell r="AE113" t="str">
            <v>DO</v>
          </cell>
          <cell r="AF113" t="str">
            <v>W</v>
          </cell>
          <cell r="AG113" t="str">
            <v>W</v>
          </cell>
          <cell r="AH113" t="str">
            <v>W</v>
          </cell>
          <cell r="AI113" t="str">
            <v>W</v>
          </cell>
          <cell r="AJ113" t="str">
            <v>W</v>
          </cell>
          <cell r="AK113" t="str">
            <v>W</v>
          </cell>
          <cell r="AM113">
            <v>26</v>
          </cell>
          <cell r="AN113">
            <v>1.5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4</v>
          </cell>
          <cell r="AV113">
            <v>24.5</v>
          </cell>
          <cell r="AX113">
            <v>20</v>
          </cell>
          <cell r="BA113" t="str">
            <v>CN</v>
          </cell>
          <cell r="BB113">
            <v>22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K113" t="str">
            <v>Bùi Thị Thanh Linh</v>
          </cell>
        </row>
        <row r="114">
          <cell r="D114">
            <v>5798</v>
          </cell>
          <cell r="E114" t="str">
            <v>Bùi Thị Lệ Nhi</v>
          </cell>
          <cell r="F114">
            <v>44035</v>
          </cell>
          <cell r="G114">
            <v>0</v>
          </cell>
          <cell r="H114" t="str">
            <v>A/2</v>
          </cell>
          <cell r="I114" t="str">
            <v>W</v>
          </cell>
          <cell r="J114" t="str">
            <v>DO</v>
          </cell>
          <cell r="K114" t="str">
            <v>W</v>
          </cell>
          <cell r="L114" t="str">
            <v>A/2</v>
          </cell>
          <cell r="M114" t="str">
            <v>W</v>
          </cell>
          <cell r="N114" t="str">
            <v>A/2</v>
          </cell>
          <cell r="O114" t="str">
            <v>A/2</v>
          </cell>
          <cell r="P114" t="str">
            <v>W</v>
          </cell>
          <cell r="Q114" t="str">
            <v>DO</v>
          </cell>
          <cell r="R114" t="str">
            <v>A/2</v>
          </cell>
          <cell r="S114" t="str">
            <v>W</v>
          </cell>
          <cell r="T114" t="str">
            <v>A/2</v>
          </cell>
          <cell r="U114" t="str">
            <v>U/2</v>
          </cell>
          <cell r="V114" t="str">
            <v>W</v>
          </cell>
          <cell r="W114" t="str">
            <v>W</v>
          </cell>
          <cell r="X114" t="str">
            <v>DO</v>
          </cell>
          <cell r="Y114" t="str">
            <v>U/2</v>
          </cell>
          <cell r="Z114" t="str">
            <v>U/2</v>
          </cell>
          <cell r="AA114" t="str">
            <v>W</v>
          </cell>
          <cell r="AB114" t="str">
            <v>U/2</v>
          </cell>
          <cell r="AC114" t="str">
            <v>W</v>
          </cell>
          <cell r="AD114" t="str">
            <v>U/2</v>
          </cell>
          <cell r="AE114" t="str">
            <v>DO</v>
          </cell>
          <cell r="AF114" t="str">
            <v>W</v>
          </cell>
          <cell r="AG114" t="str">
            <v>W</v>
          </cell>
          <cell r="AH114" t="str">
            <v>W</v>
          </cell>
          <cell r="AI114" t="str">
            <v>W</v>
          </cell>
          <cell r="AJ114" t="str">
            <v>W</v>
          </cell>
          <cell r="AK114" t="str">
            <v>W</v>
          </cell>
          <cell r="AM114">
            <v>26</v>
          </cell>
          <cell r="AN114">
            <v>3</v>
          </cell>
          <cell r="AO114">
            <v>0</v>
          </cell>
          <cell r="AP114">
            <v>0</v>
          </cell>
          <cell r="AQ114">
            <v>0</v>
          </cell>
          <cell r="AR114">
            <v>2.5</v>
          </cell>
          <cell r="AS114">
            <v>0</v>
          </cell>
          <cell r="AT114">
            <v>0</v>
          </cell>
          <cell r="AU114">
            <v>4</v>
          </cell>
          <cell r="AV114">
            <v>20.5</v>
          </cell>
          <cell r="AX114">
            <v>0</v>
          </cell>
          <cell r="BA114" t="str">
            <v>CN</v>
          </cell>
          <cell r="BB114">
            <v>17</v>
          </cell>
          <cell r="BC114">
            <v>0</v>
          </cell>
          <cell r="BD114">
            <v>0</v>
          </cell>
          <cell r="BE114">
            <v>0</v>
          </cell>
          <cell r="BF114">
            <v>5</v>
          </cell>
          <cell r="BG114">
            <v>0</v>
          </cell>
          <cell r="BH114">
            <v>0</v>
          </cell>
          <cell r="BK114" t="str">
            <v>Bùi Thị Lệ Nhi</v>
          </cell>
        </row>
        <row r="115">
          <cell r="D115">
            <v>5863</v>
          </cell>
          <cell r="E115" t="str">
            <v>Nguyễn Duy Tâm</v>
          </cell>
          <cell r="F115">
            <v>44060</v>
          </cell>
          <cell r="G115">
            <v>0</v>
          </cell>
          <cell r="H115" t="str">
            <v>W</v>
          </cell>
          <cell r="I115" t="str">
            <v>A</v>
          </cell>
          <cell r="J115" t="str">
            <v>DO</v>
          </cell>
          <cell r="K115" t="str">
            <v>W</v>
          </cell>
          <cell r="L115" t="str">
            <v>W</v>
          </cell>
          <cell r="M115" t="str">
            <v>U/2</v>
          </cell>
          <cell r="N115" t="str">
            <v>W</v>
          </cell>
          <cell r="O115" t="str">
            <v>W</v>
          </cell>
          <cell r="P115" t="str">
            <v>W</v>
          </cell>
          <cell r="Q115" t="str">
            <v>DO</v>
          </cell>
          <cell r="R115" t="str">
            <v>W</v>
          </cell>
          <cell r="S115" t="str">
            <v>W</v>
          </cell>
          <cell r="T115" t="str">
            <v>W</v>
          </cell>
          <cell r="U115" t="str">
            <v>W</v>
          </cell>
          <cell r="V115" t="str">
            <v>W</v>
          </cell>
          <cell r="W115" t="str">
            <v>U/2</v>
          </cell>
          <cell r="X115" t="str">
            <v>DO</v>
          </cell>
          <cell r="Y115" t="str">
            <v>W</v>
          </cell>
          <cell r="Z115" t="str">
            <v>U/2</v>
          </cell>
          <cell r="AA115" t="str">
            <v>W</v>
          </cell>
          <cell r="AB115" t="str">
            <v>W</v>
          </cell>
          <cell r="AC115" t="str">
            <v>W</v>
          </cell>
          <cell r="AD115" t="str">
            <v>W</v>
          </cell>
          <cell r="AE115" t="str">
            <v>DO</v>
          </cell>
          <cell r="AF115" t="str">
            <v>W</v>
          </cell>
          <cell r="AG115" t="str">
            <v>W</v>
          </cell>
          <cell r="AH115" t="str">
            <v>W</v>
          </cell>
          <cell r="AI115" t="str">
            <v>W</v>
          </cell>
          <cell r="AJ115" t="str">
            <v>W</v>
          </cell>
          <cell r="AK115" t="str">
            <v>W</v>
          </cell>
          <cell r="AM115">
            <v>26</v>
          </cell>
          <cell r="AN115">
            <v>1</v>
          </cell>
          <cell r="AO115">
            <v>0</v>
          </cell>
          <cell r="AP115">
            <v>0</v>
          </cell>
          <cell r="AQ115">
            <v>0</v>
          </cell>
          <cell r="AR115">
            <v>1.5</v>
          </cell>
          <cell r="AS115">
            <v>0</v>
          </cell>
          <cell r="AT115">
            <v>0</v>
          </cell>
          <cell r="AU115">
            <v>4</v>
          </cell>
          <cell r="AV115">
            <v>23.5</v>
          </cell>
          <cell r="AX115">
            <v>12</v>
          </cell>
          <cell r="BA115" t="str">
            <v>CN</v>
          </cell>
          <cell r="BB115">
            <v>19</v>
          </cell>
          <cell r="BC115">
            <v>0</v>
          </cell>
          <cell r="BD115">
            <v>0</v>
          </cell>
          <cell r="BE115">
            <v>0</v>
          </cell>
          <cell r="BF115">
            <v>3</v>
          </cell>
          <cell r="BG115">
            <v>0</v>
          </cell>
          <cell r="BH115">
            <v>0</v>
          </cell>
          <cell r="BK115" t="str">
            <v>Nguyễn Duy Tâm</v>
          </cell>
        </row>
        <row r="116">
          <cell r="D116">
            <v>5879</v>
          </cell>
          <cell r="E116" t="str">
            <v>Phạm Thị Sương</v>
          </cell>
          <cell r="F116">
            <v>44071</v>
          </cell>
          <cell r="G116">
            <v>0</v>
          </cell>
          <cell r="H116" t="str">
            <v>W</v>
          </cell>
          <cell r="I116" t="str">
            <v>W</v>
          </cell>
          <cell r="J116" t="str">
            <v>DO</v>
          </cell>
          <cell r="K116" t="str">
            <v>W</v>
          </cell>
          <cell r="L116" t="str">
            <v>W</v>
          </cell>
          <cell r="M116" t="str">
            <v>W</v>
          </cell>
          <cell r="N116" t="str">
            <v>W</v>
          </cell>
          <cell r="O116" t="str">
            <v>W</v>
          </cell>
          <cell r="P116" t="str">
            <v>W</v>
          </cell>
          <cell r="Q116" t="str">
            <v>DO</v>
          </cell>
          <cell r="R116" t="str">
            <v>W</v>
          </cell>
          <cell r="S116" t="str">
            <v>W</v>
          </cell>
          <cell r="T116" t="str">
            <v>W</v>
          </cell>
          <cell r="U116" t="str">
            <v>W</v>
          </cell>
          <cell r="V116" t="str">
            <v>W</v>
          </cell>
          <cell r="W116" t="str">
            <v>W</v>
          </cell>
          <cell r="X116" t="str">
            <v>DO</v>
          </cell>
          <cell r="Y116" t="str">
            <v>W</v>
          </cell>
          <cell r="Z116" t="str">
            <v>W</v>
          </cell>
          <cell r="AA116" t="str">
            <v>W</v>
          </cell>
          <cell r="AB116" t="str">
            <v>W</v>
          </cell>
          <cell r="AC116" t="str">
            <v>W</v>
          </cell>
          <cell r="AD116" t="str">
            <v>A/2</v>
          </cell>
          <cell r="AE116" t="str">
            <v>DO</v>
          </cell>
          <cell r="AF116" t="str">
            <v>W</v>
          </cell>
          <cell r="AG116" t="str">
            <v>W</v>
          </cell>
          <cell r="AH116" t="str">
            <v>W</v>
          </cell>
          <cell r="AI116" t="str">
            <v>W</v>
          </cell>
          <cell r="AJ116" t="str">
            <v>W</v>
          </cell>
          <cell r="AK116" t="str">
            <v>W</v>
          </cell>
          <cell r="AM116">
            <v>26</v>
          </cell>
          <cell r="AN116">
            <v>0.5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4</v>
          </cell>
          <cell r="AV116">
            <v>25.5</v>
          </cell>
          <cell r="AX116">
            <v>20</v>
          </cell>
          <cell r="BA116" t="str">
            <v>CN</v>
          </cell>
          <cell r="BB116">
            <v>22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K116" t="str">
            <v>Phạm Thị Sương</v>
          </cell>
        </row>
        <row r="117">
          <cell r="D117">
            <v>5920</v>
          </cell>
          <cell r="E117" t="str">
            <v>Lê Tiểu Thanh</v>
          </cell>
          <cell r="F117">
            <v>44084</v>
          </cell>
          <cell r="G117">
            <v>0</v>
          </cell>
          <cell r="H117" t="str">
            <v>W</v>
          </cell>
          <cell r="I117" t="str">
            <v>W</v>
          </cell>
          <cell r="J117" t="str">
            <v>DO</v>
          </cell>
          <cell r="K117" t="str">
            <v>A/2</v>
          </cell>
          <cell r="L117" t="str">
            <v>A/2</v>
          </cell>
          <cell r="M117" t="str">
            <v>A/2</v>
          </cell>
          <cell r="N117" t="str">
            <v>W</v>
          </cell>
          <cell r="O117" t="str">
            <v>W</v>
          </cell>
          <cell r="P117" t="str">
            <v>W</v>
          </cell>
          <cell r="Q117" t="str">
            <v>DO</v>
          </cell>
          <cell r="R117" t="str">
            <v>A/2</v>
          </cell>
          <cell r="S117" t="str">
            <v>W</v>
          </cell>
          <cell r="T117" t="str">
            <v>W</v>
          </cell>
          <cell r="U117" t="str">
            <v>A/2</v>
          </cell>
          <cell r="V117" t="str">
            <v>A/2</v>
          </cell>
          <cell r="W117" t="str">
            <v>W</v>
          </cell>
          <cell r="X117" t="str">
            <v>DO</v>
          </cell>
          <cell r="Y117" t="str">
            <v>W</v>
          </cell>
          <cell r="Z117" t="str">
            <v>W</v>
          </cell>
          <cell r="AA117" t="str">
            <v>W</v>
          </cell>
          <cell r="AB117" t="str">
            <v>A/2</v>
          </cell>
          <cell r="AC117" t="str">
            <v>W</v>
          </cell>
          <cell r="AD117" t="str">
            <v>A/2</v>
          </cell>
          <cell r="AE117" t="str">
            <v>DO</v>
          </cell>
          <cell r="AF117" t="str">
            <v>W</v>
          </cell>
          <cell r="AG117" t="str">
            <v>W</v>
          </cell>
          <cell r="AH117" t="str">
            <v>W</v>
          </cell>
          <cell r="AI117" t="str">
            <v>W</v>
          </cell>
          <cell r="AJ117" t="str">
            <v>W</v>
          </cell>
          <cell r="AK117" t="str">
            <v>W</v>
          </cell>
          <cell r="AM117">
            <v>26</v>
          </cell>
          <cell r="AN117">
            <v>4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4</v>
          </cell>
          <cell r="AV117">
            <v>22</v>
          </cell>
          <cell r="AX117">
            <v>20</v>
          </cell>
          <cell r="BA117" t="str">
            <v>CN</v>
          </cell>
          <cell r="BB117">
            <v>22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K117" t="str">
            <v>Lê Tiểu Thanh</v>
          </cell>
        </row>
        <row r="118">
          <cell r="D118">
            <v>5936</v>
          </cell>
          <cell r="E118" t="str">
            <v>Trần Khánh Hà</v>
          </cell>
          <cell r="F118">
            <v>44095</v>
          </cell>
          <cell r="G118">
            <v>0</v>
          </cell>
          <cell r="H118" t="str">
            <v>W</v>
          </cell>
          <cell r="I118" t="str">
            <v>W</v>
          </cell>
          <cell r="J118" t="str">
            <v>DO</v>
          </cell>
          <cell r="K118" t="str">
            <v>W</v>
          </cell>
          <cell r="L118" t="str">
            <v>W</v>
          </cell>
          <cell r="M118" t="str">
            <v>W</v>
          </cell>
          <cell r="N118" t="str">
            <v>W</v>
          </cell>
          <cell r="O118" t="str">
            <v>W</v>
          </cell>
          <cell r="P118" t="str">
            <v>W</v>
          </cell>
          <cell r="Q118" t="str">
            <v>DO</v>
          </cell>
          <cell r="R118" t="str">
            <v>W</v>
          </cell>
          <cell r="S118" t="str">
            <v>W</v>
          </cell>
          <cell r="T118" t="str">
            <v>W</v>
          </cell>
          <cell r="U118" t="str">
            <v>W</v>
          </cell>
          <cell r="V118" t="str">
            <v>W</v>
          </cell>
          <cell r="W118" t="str">
            <v>W</v>
          </cell>
          <cell r="X118" t="str">
            <v>DO</v>
          </cell>
          <cell r="Y118" t="str">
            <v>W</v>
          </cell>
          <cell r="Z118" t="str">
            <v>W</v>
          </cell>
          <cell r="AA118" t="str">
            <v>W</v>
          </cell>
          <cell r="AB118" t="str">
            <v>W</v>
          </cell>
          <cell r="AC118" t="str">
            <v>W</v>
          </cell>
          <cell r="AD118" t="str">
            <v>A/2</v>
          </cell>
          <cell r="AE118" t="str">
            <v>DO</v>
          </cell>
          <cell r="AF118" t="str">
            <v>W</v>
          </cell>
          <cell r="AG118" t="str">
            <v>W</v>
          </cell>
          <cell r="AH118" t="str">
            <v>W</v>
          </cell>
          <cell r="AI118" t="str">
            <v>W</v>
          </cell>
          <cell r="AJ118" t="str">
            <v>W</v>
          </cell>
          <cell r="AK118" t="str">
            <v>W</v>
          </cell>
          <cell r="AM118">
            <v>26</v>
          </cell>
          <cell r="AN118">
            <v>0.5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4</v>
          </cell>
          <cell r="AV118">
            <v>25.5</v>
          </cell>
          <cell r="AX118">
            <v>16</v>
          </cell>
          <cell r="BA118" t="str">
            <v>CN</v>
          </cell>
          <cell r="BB118">
            <v>22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K118" t="str">
            <v>Trần Khánh Hà</v>
          </cell>
        </row>
        <row r="119">
          <cell r="D119">
            <v>5962</v>
          </cell>
          <cell r="E119" t="str">
            <v>Nguyễn Thị Thu</v>
          </cell>
          <cell r="F119">
            <v>44103</v>
          </cell>
          <cell r="G119">
            <v>44531</v>
          </cell>
          <cell r="H119" t="str">
            <v>W</v>
          </cell>
          <cell r="I119" t="str">
            <v>A/2</v>
          </cell>
          <cell r="J119" t="str">
            <v>DO</v>
          </cell>
          <cell r="K119" t="str">
            <v>A</v>
          </cell>
          <cell r="L119" t="str">
            <v>A</v>
          </cell>
          <cell r="M119" t="str">
            <v>R</v>
          </cell>
          <cell r="N119" t="str">
            <v>R</v>
          </cell>
          <cell r="O119" t="str">
            <v>R</v>
          </cell>
          <cell r="P119" t="str">
            <v>R</v>
          </cell>
          <cell r="Q119" t="str">
            <v>DO</v>
          </cell>
          <cell r="R119" t="str">
            <v>R</v>
          </cell>
          <cell r="S119" t="str">
            <v>R</v>
          </cell>
          <cell r="T119" t="str">
            <v>R</v>
          </cell>
          <cell r="U119" t="str">
            <v>R</v>
          </cell>
          <cell r="V119" t="str">
            <v>R</v>
          </cell>
          <cell r="W119" t="str">
            <v>R</v>
          </cell>
          <cell r="X119" t="str">
            <v>DO</v>
          </cell>
          <cell r="Y119" t="str">
            <v>R</v>
          </cell>
          <cell r="Z119" t="str">
            <v>R</v>
          </cell>
          <cell r="AA119" t="str">
            <v>R</v>
          </cell>
          <cell r="AB119" t="str">
            <v>R</v>
          </cell>
          <cell r="AC119" t="str">
            <v>R</v>
          </cell>
          <cell r="AD119" t="str">
            <v>R</v>
          </cell>
          <cell r="AE119" t="str">
            <v>DO</v>
          </cell>
          <cell r="AF119" t="str">
            <v>R</v>
          </cell>
          <cell r="AG119" t="str">
            <v>R</v>
          </cell>
          <cell r="AH119" t="str">
            <v>R</v>
          </cell>
          <cell r="AI119" t="str">
            <v>R</v>
          </cell>
          <cell r="AJ119" t="str">
            <v>R</v>
          </cell>
          <cell r="AK119" t="str">
            <v>R</v>
          </cell>
          <cell r="AM119">
            <v>26</v>
          </cell>
          <cell r="AN119">
            <v>2.5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22</v>
          </cell>
          <cell r="AU119">
            <v>4</v>
          </cell>
          <cell r="AV119">
            <v>1.5</v>
          </cell>
          <cell r="AX119">
            <v>8</v>
          </cell>
          <cell r="BA119" t="str">
            <v>CN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K119" t="str">
            <v>Nguyễn Thị Thu</v>
          </cell>
        </row>
        <row r="120">
          <cell r="D120">
            <v>5976</v>
          </cell>
          <cell r="E120" t="str">
            <v>Trần Thỵ Thu Thúy</v>
          </cell>
          <cell r="F120">
            <v>44103</v>
          </cell>
          <cell r="G120">
            <v>0</v>
          </cell>
          <cell r="H120" t="str">
            <v>W</v>
          </cell>
          <cell r="I120" t="str">
            <v>W</v>
          </cell>
          <cell r="J120" t="str">
            <v>DO</v>
          </cell>
          <cell r="K120" t="str">
            <v>W</v>
          </cell>
          <cell r="L120" t="str">
            <v>W</v>
          </cell>
          <cell r="M120" t="str">
            <v>W</v>
          </cell>
          <cell r="N120" t="str">
            <v>W</v>
          </cell>
          <cell r="O120" t="str">
            <v>W</v>
          </cell>
          <cell r="P120" t="str">
            <v>W</v>
          </cell>
          <cell r="Q120" t="str">
            <v>DO</v>
          </cell>
          <cell r="R120" t="str">
            <v>W</v>
          </cell>
          <cell r="S120" t="str">
            <v>W</v>
          </cell>
          <cell r="T120" t="str">
            <v>W</v>
          </cell>
          <cell r="U120" t="str">
            <v>W</v>
          </cell>
          <cell r="V120" t="str">
            <v>W</v>
          </cell>
          <cell r="W120" t="str">
            <v>W</v>
          </cell>
          <cell r="X120" t="str">
            <v>DO</v>
          </cell>
          <cell r="Y120" t="str">
            <v>W</v>
          </cell>
          <cell r="Z120" t="str">
            <v>W</v>
          </cell>
          <cell r="AA120" t="str">
            <v>W</v>
          </cell>
          <cell r="AB120" t="str">
            <v>W</v>
          </cell>
          <cell r="AC120" t="str">
            <v>W</v>
          </cell>
          <cell r="AD120" t="str">
            <v>W</v>
          </cell>
          <cell r="AE120" t="str">
            <v>DO</v>
          </cell>
          <cell r="AF120" t="str">
            <v>W</v>
          </cell>
          <cell r="AG120" t="str">
            <v>W</v>
          </cell>
          <cell r="AH120" t="str">
            <v>W</v>
          </cell>
          <cell r="AI120" t="str">
            <v>W</v>
          </cell>
          <cell r="AJ120" t="str">
            <v>W</v>
          </cell>
          <cell r="AK120" t="str">
            <v>W</v>
          </cell>
          <cell r="AM120">
            <v>26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4</v>
          </cell>
          <cell r="AV120">
            <v>26</v>
          </cell>
          <cell r="AX120">
            <v>20</v>
          </cell>
          <cell r="BA120" t="str">
            <v>CN</v>
          </cell>
          <cell r="BB120">
            <v>22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K120" t="str">
            <v>Trần Thỵ Thu Thúy</v>
          </cell>
        </row>
        <row r="121">
          <cell r="D121">
            <v>6013</v>
          </cell>
          <cell r="E121" t="str">
            <v>Đào Thị Bích Ty</v>
          </cell>
          <cell r="F121">
            <v>44117</v>
          </cell>
          <cell r="G121">
            <v>0</v>
          </cell>
          <cell r="H121" t="str">
            <v>W</v>
          </cell>
          <cell r="I121" t="str">
            <v>W</v>
          </cell>
          <cell r="J121" t="str">
            <v>DO</v>
          </cell>
          <cell r="K121" t="str">
            <v>W</v>
          </cell>
          <cell r="L121" t="str">
            <v>W</v>
          </cell>
          <cell r="M121" t="str">
            <v>W</v>
          </cell>
          <cell r="N121" t="str">
            <v>W</v>
          </cell>
          <cell r="O121" t="str">
            <v>W</v>
          </cell>
          <cell r="P121" t="str">
            <v>W</v>
          </cell>
          <cell r="Q121" t="str">
            <v>DO</v>
          </cell>
          <cell r="R121" t="str">
            <v>W</v>
          </cell>
          <cell r="S121" t="str">
            <v>W</v>
          </cell>
          <cell r="T121" t="str">
            <v>W</v>
          </cell>
          <cell r="U121" t="str">
            <v>W</v>
          </cell>
          <cell r="V121" t="str">
            <v>W</v>
          </cell>
          <cell r="W121" t="str">
            <v>W</v>
          </cell>
          <cell r="X121" t="str">
            <v>DO</v>
          </cell>
          <cell r="Y121" t="str">
            <v>W</v>
          </cell>
          <cell r="Z121" t="str">
            <v>W</v>
          </cell>
          <cell r="AA121" t="str">
            <v>W</v>
          </cell>
          <cell r="AB121" t="str">
            <v>W</v>
          </cell>
          <cell r="AC121" t="str">
            <v>W</v>
          </cell>
          <cell r="AD121" t="str">
            <v>W</v>
          </cell>
          <cell r="AE121" t="str">
            <v>DO</v>
          </cell>
          <cell r="AF121" t="str">
            <v>W</v>
          </cell>
          <cell r="AG121" t="str">
            <v>W</v>
          </cell>
          <cell r="AH121" t="str">
            <v>W</v>
          </cell>
          <cell r="AI121" t="str">
            <v>W</v>
          </cell>
          <cell r="AJ121" t="str">
            <v>W</v>
          </cell>
          <cell r="AK121" t="str">
            <v>W</v>
          </cell>
          <cell r="AM121">
            <v>26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4</v>
          </cell>
          <cell r="AV121">
            <v>26</v>
          </cell>
          <cell r="AX121">
            <v>8</v>
          </cell>
          <cell r="BA121" t="str">
            <v>CN</v>
          </cell>
          <cell r="BB121">
            <v>22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K121" t="str">
            <v>Đào Thị Bích Ty</v>
          </cell>
        </row>
        <row r="122">
          <cell r="D122">
            <v>6015</v>
          </cell>
          <cell r="E122" t="str">
            <v>Lê Phượng Hoàng</v>
          </cell>
          <cell r="F122">
            <v>44117</v>
          </cell>
          <cell r="G122">
            <v>0</v>
          </cell>
          <cell r="H122" t="str">
            <v>U</v>
          </cell>
          <cell r="I122" t="str">
            <v>U</v>
          </cell>
          <cell r="J122" t="str">
            <v>DO</v>
          </cell>
          <cell r="K122" t="str">
            <v>U</v>
          </cell>
          <cell r="L122" t="str">
            <v>A/2</v>
          </cell>
          <cell r="M122" t="str">
            <v>A/2</v>
          </cell>
          <cell r="N122" t="str">
            <v>A</v>
          </cell>
          <cell r="O122" t="str">
            <v>A</v>
          </cell>
          <cell r="P122" t="str">
            <v>A</v>
          </cell>
          <cell r="Q122" t="str">
            <v>DO</v>
          </cell>
          <cell r="R122" t="str">
            <v>W</v>
          </cell>
          <cell r="S122" t="str">
            <v>W</v>
          </cell>
          <cell r="T122" t="str">
            <v>W</v>
          </cell>
          <cell r="U122" t="str">
            <v>W</v>
          </cell>
          <cell r="V122" t="str">
            <v>W</v>
          </cell>
          <cell r="W122" t="str">
            <v>W</v>
          </cell>
          <cell r="X122" t="str">
            <v>DO</v>
          </cell>
          <cell r="Y122" t="str">
            <v>W</v>
          </cell>
          <cell r="Z122" t="str">
            <v>A/2</v>
          </cell>
          <cell r="AA122" t="str">
            <v>W</v>
          </cell>
          <cell r="AB122" t="str">
            <v>W</v>
          </cell>
          <cell r="AC122" t="str">
            <v>W</v>
          </cell>
          <cell r="AD122" t="str">
            <v>W</v>
          </cell>
          <cell r="AE122" t="str">
            <v>DO</v>
          </cell>
          <cell r="AF122" t="str">
            <v>W</v>
          </cell>
          <cell r="AG122" t="str">
            <v>W</v>
          </cell>
          <cell r="AH122" t="str">
            <v>W</v>
          </cell>
          <cell r="AI122" t="str">
            <v>W</v>
          </cell>
          <cell r="AJ122" t="str">
            <v>W</v>
          </cell>
          <cell r="AK122" t="str">
            <v>W</v>
          </cell>
          <cell r="AM122">
            <v>26</v>
          </cell>
          <cell r="AN122">
            <v>4.5</v>
          </cell>
          <cell r="AO122">
            <v>0</v>
          </cell>
          <cell r="AP122">
            <v>0</v>
          </cell>
          <cell r="AQ122">
            <v>0</v>
          </cell>
          <cell r="AR122">
            <v>3</v>
          </cell>
          <cell r="AS122">
            <v>0</v>
          </cell>
          <cell r="AT122">
            <v>0</v>
          </cell>
          <cell r="AU122">
            <v>4</v>
          </cell>
          <cell r="AV122">
            <v>18.5</v>
          </cell>
          <cell r="AX122">
            <v>12</v>
          </cell>
          <cell r="BA122" t="str">
            <v>CN</v>
          </cell>
          <cell r="BB122">
            <v>22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K122" t="str">
            <v>Lê Phượng Hoàng</v>
          </cell>
        </row>
        <row r="123">
          <cell r="D123">
            <v>6016</v>
          </cell>
          <cell r="E123" t="str">
            <v>Nguyễn Thị Ngọc Thuận</v>
          </cell>
          <cell r="F123">
            <v>44117</v>
          </cell>
          <cell r="G123">
            <v>0</v>
          </cell>
          <cell r="H123" t="str">
            <v>W</v>
          </cell>
          <cell r="I123" t="str">
            <v>A</v>
          </cell>
          <cell r="J123" t="str">
            <v>DO</v>
          </cell>
          <cell r="K123" t="str">
            <v>W</v>
          </cell>
          <cell r="L123" t="str">
            <v>W</v>
          </cell>
          <cell r="M123" t="str">
            <v>U/2</v>
          </cell>
          <cell r="N123" t="str">
            <v>U</v>
          </cell>
          <cell r="O123" t="str">
            <v>U</v>
          </cell>
          <cell r="P123" t="str">
            <v>W</v>
          </cell>
          <cell r="Q123" t="str">
            <v>DO</v>
          </cell>
          <cell r="R123" t="str">
            <v>W</v>
          </cell>
          <cell r="S123" t="str">
            <v>W</v>
          </cell>
          <cell r="T123" t="str">
            <v>U/2</v>
          </cell>
          <cell r="U123" t="str">
            <v>W</v>
          </cell>
          <cell r="V123" t="str">
            <v>W</v>
          </cell>
          <cell r="W123" t="str">
            <v>W</v>
          </cell>
          <cell r="X123" t="str">
            <v>DO</v>
          </cell>
          <cell r="Y123" t="str">
            <v>W</v>
          </cell>
          <cell r="Z123" t="str">
            <v>W</v>
          </cell>
          <cell r="AA123" t="str">
            <v>W</v>
          </cell>
          <cell r="AB123" t="str">
            <v>W</v>
          </cell>
          <cell r="AC123" t="str">
            <v>W</v>
          </cell>
          <cell r="AD123" t="str">
            <v>W</v>
          </cell>
          <cell r="AE123" t="str">
            <v>DO</v>
          </cell>
          <cell r="AF123" t="str">
            <v>W</v>
          </cell>
          <cell r="AG123" t="str">
            <v>W</v>
          </cell>
          <cell r="AH123" t="str">
            <v>W</v>
          </cell>
          <cell r="AI123" t="str">
            <v>W</v>
          </cell>
          <cell r="AJ123" t="str">
            <v>W</v>
          </cell>
          <cell r="AK123" t="str">
            <v>W</v>
          </cell>
          <cell r="AM123">
            <v>26</v>
          </cell>
          <cell r="AN123">
            <v>1</v>
          </cell>
          <cell r="AO123">
            <v>0</v>
          </cell>
          <cell r="AP123">
            <v>0</v>
          </cell>
          <cell r="AQ123">
            <v>0</v>
          </cell>
          <cell r="AR123">
            <v>3</v>
          </cell>
          <cell r="AS123">
            <v>0</v>
          </cell>
          <cell r="AT123">
            <v>0</v>
          </cell>
          <cell r="AU123">
            <v>4</v>
          </cell>
          <cell r="AV123">
            <v>22</v>
          </cell>
          <cell r="AX123">
            <v>0</v>
          </cell>
          <cell r="BA123" t="str">
            <v>CN</v>
          </cell>
          <cell r="BB123">
            <v>18</v>
          </cell>
          <cell r="BC123">
            <v>0</v>
          </cell>
          <cell r="BD123">
            <v>0</v>
          </cell>
          <cell r="BE123">
            <v>0</v>
          </cell>
          <cell r="BF123">
            <v>4</v>
          </cell>
          <cell r="BG123">
            <v>0</v>
          </cell>
          <cell r="BH123">
            <v>0</v>
          </cell>
          <cell r="BK123" t="str">
            <v>Nguyễn Thị Ngọc Thuận</v>
          </cell>
        </row>
        <row r="124">
          <cell r="D124">
            <v>6018</v>
          </cell>
          <cell r="E124" t="str">
            <v>Nguyễn Văn Dương</v>
          </cell>
          <cell r="F124">
            <v>44117</v>
          </cell>
          <cell r="G124">
            <v>0</v>
          </cell>
          <cell r="H124" t="str">
            <v>W</v>
          </cell>
          <cell r="I124" t="str">
            <v>W</v>
          </cell>
          <cell r="J124" t="str">
            <v>DO</v>
          </cell>
          <cell r="K124" t="str">
            <v>W</v>
          </cell>
          <cell r="L124" t="str">
            <v>W</v>
          </cell>
          <cell r="M124" t="str">
            <v>A/2</v>
          </cell>
          <cell r="N124" t="str">
            <v>W</v>
          </cell>
          <cell r="O124" t="str">
            <v>W</v>
          </cell>
          <cell r="P124" t="str">
            <v>W</v>
          </cell>
          <cell r="Q124" t="str">
            <v>DO</v>
          </cell>
          <cell r="R124" t="str">
            <v>W</v>
          </cell>
          <cell r="S124" t="str">
            <v>W</v>
          </cell>
          <cell r="T124" t="str">
            <v>W</v>
          </cell>
          <cell r="U124" t="str">
            <v>W</v>
          </cell>
          <cell r="V124" t="str">
            <v>W</v>
          </cell>
          <cell r="W124" t="str">
            <v>W</v>
          </cell>
          <cell r="X124" t="str">
            <v>DO</v>
          </cell>
          <cell r="Y124" t="str">
            <v>A/2</v>
          </cell>
          <cell r="Z124" t="str">
            <v>W</v>
          </cell>
          <cell r="AA124" t="str">
            <v>W</v>
          </cell>
          <cell r="AB124" t="str">
            <v>W</v>
          </cell>
          <cell r="AC124" t="str">
            <v>W</v>
          </cell>
          <cell r="AD124" t="str">
            <v>W</v>
          </cell>
          <cell r="AE124" t="str">
            <v>DO</v>
          </cell>
          <cell r="AF124" t="str">
            <v>W</v>
          </cell>
          <cell r="AG124" t="str">
            <v>W</v>
          </cell>
          <cell r="AH124" t="str">
            <v>W</v>
          </cell>
          <cell r="AI124" t="str">
            <v>W</v>
          </cell>
          <cell r="AJ124" t="str">
            <v>W</v>
          </cell>
          <cell r="AK124" t="str">
            <v>W</v>
          </cell>
          <cell r="AM124">
            <v>26</v>
          </cell>
          <cell r="AN124">
            <v>1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4</v>
          </cell>
          <cell r="AV124">
            <v>25</v>
          </cell>
          <cell r="AX124">
            <v>16</v>
          </cell>
          <cell r="BA124" t="str">
            <v>CN</v>
          </cell>
          <cell r="BB124">
            <v>22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K124" t="str">
            <v>Nguyễn Văn Dương</v>
          </cell>
        </row>
        <row r="125">
          <cell r="D125">
            <v>6019</v>
          </cell>
          <cell r="E125" t="str">
            <v>Lê Thị Hằng</v>
          </cell>
          <cell r="F125">
            <v>44117</v>
          </cell>
          <cell r="G125">
            <v>0</v>
          </cell>
          <cell r="H125" t="str">
            <v>W</v>
          </cell>
          <cell r="I125" t="str">
            <v>W</v>
          </cell>
          <cell r="J125" t="str">
            <v>DO</v>
          </cell>
          <cell r="K125" t="str">
            <v>W</v>
          </cell>
          <cell r="L125" t="str">
            <v>W</v>
          </cell>
          <cell r="M125" t="str">
            <v>W</v>
          </cell>
          <cell r="N125" t="str">
            <v>W</v>
          </cell>
          <cell r="O125" t="str">
            <v>W</v>
          </cell>
          <cell r="P125" t="str">
            <v>W</v>
          </cell>
          <cell r="Q125" t="str">
            <v>DO</v>
          </cell>
          <cell r="R125" t="str">
            <v>W</v>
          </cell>
          <cell r="S125" t="str">
            <v>W</v>
          </cell>
          <cell r="T125" t="str">
            <v>W</v>
          </cell>
          <cell r="U125" t="str">
            <v>W</v>
          </cell>
          <cell r="V125" t="str">
            <v>W</v>
          </cell>
          <cell r="W125" t="str">
            <v>W</v>
          </cell>
          <cell r="X125" t="str">
            <v>DO</v>
          </cell>
          <cell r="Y125" t="str">
            <v>W</v>
          </cell>
          <cell r="Z125" t="str">
            <v>W</v>
          </cell>
          <cell r="AA125" t="str">
            <v>W</v>
          </cell>
          <cell r="AB125" t="str">
            <v>W</v>
          </cell>
          <cell r="AC125" t="str">
            <v>W</v>
          </cell>
          <cell r="AD125" t="str">
            <v>W</v>
          </cell>
          <cell r="AE125" t="str">
            <v>DO</v>
          </cell>
          <cell r="AF125" t="str">
            <v>W</v>
          </cell>
          <cell r="AG125" t="str">
            <v>W</v>
          </cell>
          <cell r="AH125" t="str">
            <v>W</v>
          </cell>
          <cell r="AI125" t="str">
            <v>W</v>
          </cell>
          <cell r="AJ125" t="str">
            <v>W</v>
          </cell>
          <cell r="AK125" t="str">
            <v>W</v>
          </cell>
          <cell r="AM125">
            <v>26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4</v>
          </cell>
          <cell r="AV125">
            <v>26</v>
          </cell>
          <cell r="AX125">
            <v>8</v>
          </cell>
          <cell r="BA125" t="str">
            <v>CN</v>
          </cell>
          <cell r="BB125">
            <v>22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K125" t="str">
            <v>Lê Thị Hằng</v>
          </cell>
        </row>
        <row r="126">
          <cell r="D126">
            <v>6027</v>
          </cell>
          <cell r="E126" t="str">
            <v>Phạm Thị Hạnh</v>
          </cell>
          <cell r="F126">
            <v>44117</v>
          </cell>
          <cell r="G126">
            <v>0</v>
          </cell>
          <cell r="H126" t="str">
            <v>W</v>
          </cell>
          <cell r="I126" t="str">
            <v>W</v>
          </cell>
          <cell r="J126" t="str">
            <v>DO</v>
          </cell>
          <cell r="K126" t="str">
            <v>W</v>
          </cell>
          <cell r="L126" t="str">
            <v>W</v>
          </cell>
          <cell r="M126" t="str">
            <v>W</v>
          </cell>
          <cell r="N126" t="str">
            <v>W</v>
          </cell>
          <cell r="O126" t="str">
            <v>W</v>
          </cell>
          <cell r="P126" t="str">
            <v>W</v>
          </cell>
          <cell r="Q126" t="str">
            <v>DO</v>
          </cell>
          <cell r="R126" t="str">
            <v>W</v>
          </cell>
          <cell r="S126" t="str">
            <v>W</v>
          </cell>
          <cell r="T126" t="str">
            <v>W</v>
          </cell>
          <cell r="U126" t="str">
            <v>W</v>
          </cell>
          <cell r="V126" t="str">
            <v>W</v>
          </cell>
          <cell r="W126" t="str">
            <v>W</v>
          </cell>
          <cell r="X126" t="str">
            <v>DO</v>
          </cell>
          <cell r="Y126" t="str">
            <v>W</v>
          </cell>
          <cell r="Z126" t="str">
            <v>W</v>
          </cell>
          <cell r="AA126" t="str">
            <v>W</v>
          </cell>
          <cell r="AB126" t="str">
            <v>W</v>
          </cell>
          <cell r="AC126" t="str">
            <v>W</v>
          </cell>
          <cell r="AD126" t="str">
            <v>W</v>
          </cell>
          <cell r="AE126" t="str">
            <v>DO</v>
          </cell>
          <cell r="AF126" t="str">
            <v>W</v>
          </cell>
          <cell r="AG126" t="str">
            <v>W</v>
          </cell>
          <cell r="AH126" t="str">
            <v>W</v>
          </cell>
          <cell r="AI126" t="str">
            <v>W</v>
          </cell>
          <cell r="AJ126" t="str">
            <v>W</v>
          </cell>
          <cell r="AK126" t="str">
            <v>W</v>
          </cell>
          <cell r="AM126">
            <v>26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4</v>
          </cell>
          <cell r="AV126">
            <v>26</v>
          </cell>
          <cell r="AX126">
            <v>0</v>
          </cell>
          <cell r="BA126" t="str">
            <v>CN</v>
          </cell>
          <cell r="BB126">
            <v>22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K126" t="str">
            <v>Phạm Thị Hạnh</v>
          </cell>
        </row>
        <row r="127">
          <cell r="D127">
            <v>6033</v>
          </cell>
          <cell r="E127" t="str">
            <v>Phạm Thị Tường Vy</v>
          </cell>
          <cell r="F127">
            <v>44124</v>
          </cell>
          <cell r="G127">
            <v>44562</v>
          </cell>
          <cell r="H127" t="str">
            <v>W</v>
          </cell>
          <cell r="I127" t="str">
            <v>W</v>
          </cell>
          <cell r="J127" t="str">
            <v>DO</v>
          </cell>
          <cell r="K127" t="str">
            <v>W</v>
          </cell>
          <cell r="L127" t="str">
            <v>W</v>
          </cell>
          <cell r="M127" t="str">
            <v>W</v>
          </cell>
          <cell r="N127" t="str">
            <v>W</v>
          </cell>
          <cell r="O127" t="str">
            <v>W</v>
          </cell>
          <cell r="P127" t="str">
            <v>W</v>
          </cell>
          <cell r="Q127" t="str">
            <v>DO</v>
          </cell>
          <cell r="R127" t="str">
            <v>W</v>
          </cell>
          <cell r="S127" t="str">
            <v>W</v>
          </cell>
          <cell r="T127" t="str">
            <v>W</v>
          </cell>
          <cell r="U127" t="str">
            <v>W</v>
          </cell>
          <cell r="V127" t="str">
            <v>W</v>
          </cell>
          <cell r="W127" t="str">
            <v>W</v>
          </cell>
          <cell r="X127" t="str">
            <v>DO</v>
          </cell>
          <cell r="Y127" t="str">
            <v>W</v>
          </cell>
          <cell r="Z127" t="str">
            <v>W</v>
          </cell>
          <cell r="AA127" t="str">
            <v>W</v>
          </cell>
          <cell r="AB127" t="str">
            <v>W</v>
          </cell>
          <cell r="AC127" t="str">
            <v>W</v>
          </cell>
          <cell r="AD127" t="str">
            <v>W</v>
          </cell>
          <cell r="AE127" t="str">
            <v>DO</v>
          </cell>
          <cell r="AF127" t="str">
            <v>W</v>
          </cell>
          <cell r="AG127" t="str">
            <v>W</v>
          </cell>
          <cell r="AH127" t="str">
            <v>W</v>
          </cell>
          <cell r="AI127" t="str">
            <v>A</v>
          </cell>
          <cell r="AJ127" t="str">
            <v>A</v>
          </cell>
          <cell r="AK127" t="str">
            <v>A</v>
          </cell>
          <cell r="AM127">
            <v>26</v>
          </cell>
          <cell r="AN127">
            <v>3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4</v>
          </cell>
          <cell r="AV127">
            <v>23</v>
          </cell>
          <cell r="AX127">
            <v>0</v>
          </cell>
          <cell r="BA127" t="str">
            <v>CN</v>
          </cell>
          <cell r="BB127">
            <v>22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K127" t="str">
            <v>Phạm Thị Tường Vy</v>
          </cell>
        </row>
        <row r="128">
          <cell r="D128">
            <v>6053</v>
          </cell>
          <cell r="E128" t="str">
            <v>Thái Thị Tuyết Nhi</v>
          </cell>
          <cell r="F128">
            <v>44202</v>
          </cell>
          <cell r="G128">
            <v>0</v>
          </cell>
          <cell r="H128" t="str">
            <v>W</v>
          </cell>
          <cell r="I128" t="str">
            <v>A/2</v>
          </cell>
          <cell r="J128" t="str">
            <v>DO</v>
          </cell>
          <cell r="K128" t="str">
            <v>W</v>
          </cell>
          <cell r="L128" t="str">
            <v>W</v>
          </cell>
          <cell r="M128" t="str">
            <v>A/2</v>
          </cell>
          <cell r="N128" t="str">
            <v>W</v>
          </cell>
          <cell r="O128" t="str">
            <v>W</v>
          </cell>
          <cell r="P128" t="str">
            <v>W</v>
          </cell>
          <cell r="Q128" t="str">
            <v>DO</v>
          </cell>
          <cell r="R128" t="str">
            <v>W</v>
          </cell>
          <cell r="S128" t="str">
            <v>W</v>
          </cell>
          <cell r="T128" t="str">
            <v>W</v>
          </cell>
          <cell r="U128" t="str">
            <v>A/2</v>
          </cell>
          <cell r="V128" t="str">
            <v>W</v>
          </cell>
          <cell r="W128" t="str">
            <v>W</v>
          </cell>
          <cell r="X128" t="str">
            <v>DO</v>
          </cell>
          <cell r="Y128" t="str">
            <v>W</v>
          </cell>
          <cell r="Z128" t="str">
            <v>A/2</v>
          </cell>
          <cell r="AA128" t="str">
            <v>W</v>
          </cell>
          <cell r="AB128" t="str">
            <v>U</v>
          </cell>
          <cell r="AC128" t="str">
            <v>U</v>
          </cell>
          <cell r="AD128" t="str">
            <v>U</v>
          </cell>
          <cell r="AE128" t="str">
            <v>DO</v>
          </cell>
          <cell r="AF128" t="str">
            <v>U</v>
          </cell>
          <cell r="AG128" t="str">
            <v>U</v>
          </cell>
          <cell r="AH128" t="str">
            <v>U</v>
          </cell>
          <cell r="AI128" t="str">
            <v>W</v>
          </cell>
          <cell r="AJ128" t="str">
            <v>W</v>
          </cell>
          <cell r="AK128" t="str">
            <v>W</v>
          </cell>
          <cell r="AM128">
            <v>26</v>
          </cell>
          <cell r="AN128">
            <v>2</v>
          </cell>
          <cell r="AO128">
            <v>0</v>
          </cell>
          <cell r="AP128">
            <v>0</v>
          </cell>
          <cell r="AQ128">
            <v>0</v>
          </cell>
          <cell r="AR128">
            <v>6</v>
          </cell>
          <cell r="AS128">
            <v>0</v>
          </cell>
          <cell r="AT128">
            <v>0</v>
          </cell>
          <cell r="AU128">
            <v>4</v>
          </cell>
          <cell r="AV128">
            <v>18</v>
          </cell>
          <cell r="AX128">
            <v>16</v>
          </cell>
          <cell r="BA128" t="str">
            <v>CN</v>
          </cell>
          <cell r="BB128">
            <v>16</v>
          </cell>
          <cell r="BC128">
            <v>0</v>
          </cell>
          <cell r="BD128">
            <v>0</v>
          </cell>
          <cell r="BE128">
            <v>0</v>
          </cell>
          <cell r="BF128">
            <v>6</v>
          </cell>
          <cell r="BG128">
            <v>0</v>
          </cell>
          <cell r="BH128">
            <v>0</v>
          </cell>
          <cell r="BK128" t="str">
            <v>Thái Thị Tuyết Nhi</v>
          </cell>
        </row>
        <row r="129">
          <cell r="D129">
            <v>6055</v>
          </cell>
          <cell r="E129" t="str">
            <v>Đào Thị Quế Anh</v>
          </cell>
          <cell r="F129">
            <v>44253</v>
          </cell>
          <cell r="G129">
            <v>0</v>
          </cell>
          <cell r="H129" t="str">
            <v>W</v>
          </cell>
          <cell r="I129" t="str">
            <v>W</v>
          </cell>
          <cell r="J129" t="str">
            <v>DO</v>
          </cell>
          <cell r="K129" t="str">
            <v>W</v>
          </cell>
          <cell r="L129" t="str">
            <v>W</v>
          </cell>
          <cell r="M129" t="str">
            <v>W</v>
          </cell>
          <cell r="N129" t="str">
            <v>W</v>
          </cell>
          <cell r="O129" t="str">
            <v>W</v>
          </cell>
          <cell r="P129" t="str">
            <v>W</v>
          </cell>
          <cell r="Q129" t="str">
            <v>DO</v>
          </cell>
          <cell r="R129" t="str">
            <v>W</v>
          </cell>
          <cell r="S129" t="str">
            <v>W</v>
          </cell>
          <cell r="T129" t="str">
            <v>W</v>
          </cell>
          <cell r="U129" t="str">
            <v>W</v>
          </cell>
          <cell r="V129" t="str">
            <v>W</v>
          </cell>
          <cell r="W129" t="str">
            <v>W</v>
          </cell>
          <cell r="X129" t="str">
            <v>DO</v>
          </cell>
          <cell r="Y129" t="str">
            <v>W</v>
          </cell>
          <cell r="Z129" t="str">
            <v>W</v>
          </cell>
          <cell r="AA129" t="str">
            <v>W</v>
          </cell>
          <cell r="AB129" t="str">
            <v>W</v>
          </cell>
          <cell r="AC129" t="str">
            <v>W</v>
          </cell>
          <cell r="AD129" t="str">
            <v>W</v>
          </cell>
          <cell r="AE129" t="str">
            <v>DO</v>
          </cell>
          <cell r="AF129" t="str">
            <v>W</v>
          </cell>
          <cell r="AG129" t="str">
            <v>W</v>
          </cell>
          <cell r="AH129" t="str">
            <v>W</v>
          </cell>
          <cell r="AI129" t="str">
            <v>W</v>
          </cell>
          <cell r="AJ129" t="str">
            <v>W</v>
          </cell>
          <cell r="AK129" t="str">
            <v>W</v>
          </cell>
          <cell r="AM129">
            <v>26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4</v>
          </cell>
          <cell r="AV129">
            <v>26</v>
          </cell>
          <cell r="AX129">
            <v>20</v>
          </cell>
          <cell r="BA129" t="str">
            <v>CN</v>
          </cell>
          <cell r="BB129">
            <v>22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K129" t="str">
            <v>Đào Thị Quế Anh</v>
          </cell>
        </row>
        <row r="130">
          <cell r="D130">
            <v>6057</v>
          </cell>
          <cell r="E130" t="str">
            <v>Tạ Bảo Trọng</v>
          </cell>
          <cell r="F130">
            <v>44253</v>
          </cell>
          <cell r="G130">
            <v>0</v>
          </cell>
          <cell r="H130" t="str">
            <v>W</v>
          </cell>
          <cell r="I130" t="str">
            <v>W</v>
          </cell>
          <cell r="J130" t="str">
            <v>DO</v>
          </cell>
          <cell r="K130" t="str">
            <v>W</v>
          </cell>
          <cell r="L130" t="str">
            <v>W</v>
          </cell>
          <cell r="M130" t="str">
            <v>U/2</v>
          </cell>
          <cell r="N130" t="str">
            <v>U/2</v>
          </cell>
          <cell r="O130" t="str">
            <v>W</v>
          </cell>
          <cell r="P130" t="str">
            <v>W</v>
          </cell>
          <cell r="Q130" t="str">
            <v>DO</v>
          </cell>
          <cell r="R130" t="str">
            <v>U/2</v>
          </cell>
          <cell r="S130" t="str">
            <v>W</v>
          </cell>
          <cell r="T130" t="str">
            <v>U/2</v>
          </cell>
          <cell r="U130" t="str">
            <v>W</v>
          </cell>
          <cell r="V130" t="str">
            <v>W</v>
          </cell>
          <cell r="W130" t="str">
            <v>W</v>
          </cell>
          <cell r="X130" t="str">
            <v>DO</v>
          </cell>
          <cell r="Y130" t="str">
            <v>W</v>
          </cell>
          <cell r="Z130" t="str">
            <v>W</v>
          </cell>
          <cell r="AA130" t="str">
            <v>W</v>
          </cell>
          <cell r="AB130" t="str">
            <v>W</v>
          </cell>
          <cell r="AC130" t="str">
            <v>W</v>
          </cell>
          <cell r="AD130" t="str">
            <v>W</v>
          </cell>
          <cell r="AE130" t="str">
            <v>DO</v>
          </cell>
          <cell r="AF130" t="str">
            <v>W</v>
          </cell>
          <cell r="AG130" t="str">
            <v>W</v>
          </cell>
          <cell r="AH130" t="str">
            <v>W</v>
          </cell>
          <cell r="AI130" t="str">
            <v>W</v>
          </cell>
          <cell r="AJ130" t="str">
            <v>W</v>
          </cell>
          <cell r="AK130" t="str">
            <v>W</v>
          </cell>
          <cell r="AM130">
            <v>26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2</v>
          </cell>
          <cell r="AS130">
            <v>0</v>
          </cell>
          <cell r="AT130">
            <v>0</v>
          </cell>
          <cell r="AU130">
            <v>4</v>
          </cell>
          <cell r="AV130">
            <v>24</v>
          </cell>
          <cell r="AX130">
            <v>0</v>
          </cell>
          <cell r="BA130" t="str">
            <v>CN</v>
          </cell>
          <cell r="BB130">
            <v>18</v>
          </cell>
          <cell r="BC130">
            <v>0</v>
          </cell>
          <cell r="BD130">
            <v>0</v>
          </cell>
          <cell r="BE130">
            <v>0</v>
          </cell>
          <cell r="BF130">
            <v>4</v>
          </cell>
          <cell r="BG130">
            <v>0</v>
          </cell>
          <cell r="BH130">
            <v>0</v>
          </cell>
          <cell r="BK130" t="str">
            <v>Tạ Bảo Trọng</v>
          </cell>
        </row>
        <row r="131">
          <cell r="D131">
            <v>6061</v>
          </cell>
          <cell r="E131" t="str">
            <v>Trần Thị Thu Hồng</v>
          </cell>
          <cell r="F131">
            <v>44287</v>
          </cell>
          <cell r="G131">
            <v>0</v>
          </cell>
          <cell r="H131" t="str">
            <v>W</v>
          </cell>
          <cell r="I131" t="str">
            <v>W</v>
          </cell>
          <cell r="J131" t="str">
            <v>DO</v>
          </cell>
          <cell r="K131" t="str">
            <v>W</v>
          </cell>
          <cell r="L131" t="str">
            <v>W</v>
          </cell>
          <cell r="M131" t="str">
            <v>W</v>
          </cell>
          <cell r="N131" t="str">
            <v>W</v>
          </cell>
          <cell r="O131" t="str">
            <v>W</v>
          </cell>
          <cell r="P131" t="str">
            <v>W</v>
          </cell>
          <cell r="Q131" t="str">
            <v>DO</v>
          </cell>
          <cell r="R131" t="str">
            <v>W</v>
          </cell>
          <cell r="S131" t="str">
            <v>W</v>
          </cell>
          <cell r="T131" t="str">
            <v>W</v>
          </cell>
          <cell r="U131" t="str">
            <v>W</v>
          </cell>
          <cell r="V131" t="str">
            <v>W</v>
          </cell>
          <cell r="W131" t="str">
            <v>W</v>
          </cell>
          <cell r="X131" t="str">
            <v>DO</v>
          </cell>
          <cell r="Y131" t="str">
            <v>W</v>
          </cell>
          <cell r="Z131" t="str">
            <v>W</v>
          </cell>
          <cell r="AA131" t="str">
            <v>W</v>
          </cell>
          <cell r="AB131" t="str">
            <v>W</v>
          </cell>
          <cell r="AC131" t="str">
            <v>W</v>
          </cell>
          <cell r="AD131" t="str">
            <v>W</v>
          </cell>
          <cell r="AE131" t="str">
            <v>DO</v>
          </cell>
          <cell r="AF131" t="str">
            <v>W</v>
          </cell>
          <cell r="AG131" t="str">
            <v>W</v>
          </cell>
          <cell r="AH131" t="str">
            <v>W</v>
          </cell>
          <cell r="AI131" t="str">
            <v>W</v>
          </cell>
          <cell r="AJ131" t="str">
            <v>W</v>
          </cell>
          <cell r="AK131" t="str">
            <v>W</v>
          </cell>
          <cell r="AM131">
            <v>26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4</v>
          </cell>
          <cell r="AV131">
            <v>26</v>
          </cell>
          <cell r="AX131">
            <v>20</v>
          </cell>
          <cell r="BA131" t="str">
            <v>CN</v>
          </cell>
          <cell r="BB131">
            <v>22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K131" t="str">
            <v>Trần Thị Thu Hồng</v>
          </cell>
        </row>
        <row r="132">
          <cell r="D132">
            <v>6062</v>
          </cell>
          <cell r="E132" t="str">
            <v>Nguyễn Ngọc Duy</v>
          </cell>
          <cell r="F132">
            <v>44287</v>
          </cell>
          <cell r="G132">
            <v>0</v>
          </cell>
          <cell r="H132" t="str">
            <v>U</v>
          </cell>
          <cell r="I132" t="str">
            <v>U</v>
          </cell>
          <cell r="J132" t="str">
            <v>DO</v>
          </cell>
          <cell r="K132" t="str">
            <v>U</v>
          </cell>
          <cell r="L132" t="str">
            <v>U</v>
          </cell>
          <cell r="M132" t="str">
            <v>U</v>
          </cell>
          <cell r="N132" t="str">
            <v>A/2</v>
          </cell>
          <cell r="O132" t="str">
            <v>U</v>
          </cell>
          <cell r="P132" t="str">
            <v>A</v>
          </cell>
          <cell r="Q132" t="str">
            <v>DO</v>
          </cell>
          <cell r="R132" t="str">
            <v>W</v>
          </cell>
          <cell r="S132" t="str">
            <v>A/2</v>
          </cell>
          <cell r="T132" t="str">
            <v>W</v>
          </cell>
          <cell r="U132" t="str">
            <v>W</v>
          </cell>
          <cell r="V132" t="str">
            <v>W</v>
          </cell>
          <cell r="W132" t="str">
            <v>A/2</v>
          </cell>
          <cell r="X132" t="str">
            <v>DO</v>
          </cell>
          <cell r="Y132" t="str">
            <v>W</v>
          </cell>
          <cell r="Z132" t="str">
            <v>A/2</v>
          </cell>
          <cell r="AA132" t="str">
            <v>W</v>
          </cell>
          <cell r="AB132" t="str">
            <v>W</v>
          </cell>
          <cell r="AC132" t="str">
            <v>A/2</v>
          </cell>
          <cell r="AD132" t="str">
            <v>A/2</v>
          </cell>
          <cell r="AE132" t="str">
            <v>DO</v>
          </cell>
          <cell r="AF132" t="str">
            <v>W</v>
          </cell>
          <cell r="AG132" t="str">
            <v>W</v>
          </cell>
          <cell r="AH132" t="str">
            <v>W</v>
          </cell>
          <cell r="AI132" t="str">
            <v>W</v>
          </cell>
          <cell r="AJ132" t="str">
            <v>W</v>
          </cell>
          <cell r="AK132" t="str">
            <v>W</v>
          </cell>
          <cell r="AM132">
            <v>26</v>
          </cell>
          <cell r="AN132">
            <v>4</v>
          </cell>
          <cell r="AO132">
            <v>0</v>
          </cell>
          <cell r="AP132">
            <v>0</v>
          </cell>
          <cell r="AQ132">
            <v>0</v>
          </cell>
          <cell r="AR132">
            <v>6</v>
          </cell>
          <cell r="AS132">
            <v>0</v>
          </cell>
          <cell r="AT132">
            <v>0</v>
          </cell>
          <cell r="AU132">
            <v>4</v>
          </cell>
          <cell r="AV132">
            <v>16</v>
          </cell>
          <cell r="AX132">
            <v>0</v>
          </cell>
          <cell r="BA132" t="str">
            <v>CN</v>
          </cell>
          <cell r="BB132">
            <v>20</v>
          </cell>
          <cell r="BC132">
            <v>0</v>
          </cell>
          <cell r="BD132">
            <v>0</v>
          </cell>
          <cell r="BE132">
            <v>0</v>
          </cell>
          <cell r="BF132">
            <v>2</v>
          </cell>
          <cell r="BG132">
            <v>0</v>
          </cell>
          <cell r="BH132">
            <v>0</v>
          </cell>
          <cell r="BK132" t="str">
            <v>Nguyễn Ngọc Duy</v>
          </cell>
        </row>
        <row r="133">
          <cell r="D133">
            <v>6063</v>
          </cell>
          <cell r="E133" t="str">
            <v>Lê Minh Hân</v>
          </cell>
          <cell r="F133">
            <v>44287</v>
          </cell>
          <cell r="G133">
            <v>0</v>
          </cell>
          <cell r="H133" t="str">
            <v>W</v>
          </cell>
          <cell r="I133" t="str">
            <v>W</v>
          </cell>
          <cell r="J133" t="str">
            <v>DO</v>
          </cell>
          <cell r="K133" t="str">
            <v>W</v>
          </cell>
          <cell r="L133" t="str">
            <v>W</v>
          </cell>
          <cell r="M133" t="str">
            <v>W</v>
          </cell>
          <cell r="N133" t="str">
            <v>A</v>
          </cell>
          <cell r="O133" t="str">
            <v>U/2</v>
          </cell>
          <cell r="P133" t="str">
            <v>W</v>
          </cell>
          <cell r="Q133" t="str">
            <v>DO</v>
          </cell>
          <cell r="R133" t="str">
            <v>W</v>
          </cell>
          <cell r="S133" t="str">
            <v>W</v>
          </cell>
          <cell r="T133" t="str">
            <v>W</v>
          </cell>
          <cell r="U133" t="str">
            <v>W</v>
          </cell>
          <cell r="V133" t="str">
            <v>W</v>
          </cell>
          <cell r="W133" t="str">
            <v>W</v>
          </cell>
          <cell r="X133" t="str">
            <v>DO</v>
          </cell>
          <cell r="Y133" t="str">
            <v>W</v>
          </cell>
          <cell r="Z133" t="str">
            <v>U/2</v>
          </cell>
          <cell r="AA133" t="str">
            <v>W</v>
          </cell>
          <cell r="AB133" t="str">
            <v>W</v>
          </cell>
          <cell r="AC133" t="str">
            <v>W</v>
          </cell>
          <cell r="AD133" t="str">
            <v>U/2</v>
          </cell>
          <cell r="AE133" t="str">
            <v>DO</v>
          </cell>
          <cell r="AF133" t="str">
            <v>W</v>
          </cell>
          <cell r="AG133" t="str">
            <v>W</v>
          </cell>
          <cell r="AH133" t="str">
            <v>W</v>
          </cell>
          <cell r="AI133" t="str">
            <v>W</v>
          </cell>
          <cell r="AJ133" t="str">
            <v>W</v>
          </cell>
          <cell r="AK133" t="str">
            <v>W</v>
          </cell>
          <cell r="AM133">
            <v>26</v>
          </cell>
          <cell r="AN133">
            <v>1</v>
          </cell>
          <cell r="AO133">
            <v>0</v>
          </cell>
          <cell r="AP133">
            <v>0</v>
          </cell>
          <cell r="AQ133">
            <v>0</v>
          </cell>
          <cell r="AR133">
            <v>1.5</v>
          </cell>
          <cell r="AS133">
            <v>0</v>
          </cell>
          <cell r="AT133">
            <v>0</v>
          </cell>
          <cell r="AU133">
            <v>4</v>
          </cell>
          <cell r="AV133">
            <v>23.5</v>
          </cell>
          <cell r="AX133">
            <v>0</v>
          </cell>
          <cell r="BA133" t="str">
            <v>CN</v>
          </cell>
          <cell r="BB133">
            <v>19</v>
          </cell>
          <cell r="BC133">
            <v>0</v>
          </cell>
          <cell r="BD133">
            <v>0</v>
          </cell>
          <cell r="BE133">
            <v>0</v>
          </cell>
          <cell r="BF133">
            <v>3</v>
          </cell>
          <cell r="BG133">
            <v>0</v>
          </cell>
          <cell r="BH133">
            <v>0</v>
          </cell>
          <cell r="BK133" t="str">
            <v>Lê Minh Hân</v>
          </cell>
        </row>
        <row r="134">
          <cell r="D134">
            <v>6091</v>
          </cell>
          <cell r="E134" t="str">
            <v>Mã Thị Thanh Thuận</v>
          </cell>
          <cell r="F134">
            <v>44291</v>
          </cell>
          <cell r="G134">
            <v>0</v>
          </cell>
          <cell r="H134" t="str">
            <v>W</v>
          </cell>
          <cell r="I134" t="str">
            <v>W</v>
          </cell>
          <cell r="J134" t="str">
            <v>DO</v>
          </cell>
          <cell r="K134" t="str">
            <v>W</v>
          </cell>
          <cell r="L134" t="str">
            <v>W</v>
          </cell>
          <cell r="M134" t="str">
            <v>W</v>
          </cell>
          <cell r="N134" t="str">
            <v>W</v>
          </cell>
          <cell r="O134" t="str">
            <v>W</v>
          </cell>
          <cell r="P134" t="str">
            <v>W</v>
          </cell>
          <cell r="Q134" t="str">
            <v>DO</v>
          </cell>
          <cell r="R134" t="str">
            <v>W</v>
          </cell>
          <cell r="S134" t="str">
            <v>W</v>
          </cell>
          <cell r="T134" t="str">
            <v>W</v>
          </cell>
          <cell r="U134" t="str">
            <v>W</v>
          </cell>
          <cell r="V134" t="str">
            <v>W</v>
          </cell>
          <cell r="W134" t="str">
            <v>W</v>
          </cell>
          <cell r="X134" t="str">
            <v>DO</v>
          </cell>
          <cell r="Y134" t="str">
            <v>W</v>
          </cell>
          <cell r="Z134" t="str">
            <v>W</v>
          </cell>
          <cell r="AA134" t="str">
            <v>A/2</v>
          </cell>
          <cell r="AB134" t="str">
            <v>W</v>
          </cell>
          <cell r="AC134" t="str">
            <v>U/2</v>
          </cell>
          <cell r="AD134" t="str">
            <v>W</v>
          </cell>
          <cell r="AE134" t="str">
            <v>DO</v>
          </cell>
          <cell r="AF134" t="str">
            <v>W</v>
          </cell>
          <cell r="AG134" t="str">
            <v>W</v>
          </cell>
          <cell r="AH134" t="str">
            <v>W</v>
          </cell>
          <cell r="AI134" t="str">
            <v>W</v>
          </cell>
          <cell r="AJ134" t="str">
            <v>W</v>
          </cell>
          <cell r="AK134" t="str">
            <v>W</v>
          </cell>
          <cell r="AM134">
            <v>26</v>
          </cell>
          <cell r="AN134">
            <v>0.5</v>
          </cell>
          <cell r="AO134">
            <v>0</v>
          </cell>
          <cell r="AP134">
            <v>0</v>
          </cell>
          <cell r="AQ134">
            <v>0</v>
          </cell>
          <cell r="AR134">
            <v>0.5</v>
          </cell>
          <cell r="AS134">
            <v>0</v>
          </cell>
          <cell r="AT134">
            <v>0</v>
          </cell>
          <cell r="AU134">
            <v>4</v>
          </cell>
          <cell r="AV134">
            <v>25</v>
          </cell>
          <cell r="AX134">
            <v>16</v>
          </cell>
          <cell r="BA134" t="str">
            <v>CN</v>
          </cell>
          <cell r="BB134">
            <v>21</v>
          </cell>
          <cell r="BC134">
            <v>0</v>
          </cell>
          <cell r="BD134">
            <v>0</v>
          </cell>
          <cell r="BE134">
            <v>0</v>
          </cell>
          <cell r="BF134">
            <v>1</v>
          </cell>
          <cell r="BG134">
            <v>0</v>
          </cell>
          <cell r="BH134">
            <v>0</v>
          </cell>
          <cell r="BK134" t="str">
            <v>Mã Thị Thanh Thuận</v>
          </cell>
        </row>
        <row r="135">
          <cell r="D135">
            <v>6111</v>
          </cell>
          <cell r="E135" t="str">
            <v>Nguyễn Thành Đức</v>
          </cell>
          <cell r="F135">
            <v>44301</v>
          </cell>
          <cell r="G135">
            <v>0</v>
          </cell>
          <cell r="H135" t="str">
            <v>W</v>
          </cell>
          <cell r="I135" t="str">
            <v>W</v>
          </cell>
          <cell r="J135" t="str">
            <v>DO</v>
          </cell>
          <cell r="K135" t="str">
            <v>W</v>
          </cell>
          <cell r="L135" t="str">
            <v>A</v>
          </cell>
          <cell r="M135" t="str">
            <v>A/2</v>
          </cell>
          <cell r="N135" t="str">
            <v>W</v>
          </cell>
          <cell r="O135" t="str">
            <v>W</v>
          </cell>
          <cell r="P135" t="str">
            <v>W</v>
          </cell>
          <cell r="Q135" t="str">
            <v>DO</v>
          </cell>
          <cell r="R135" t="str">
            <v>W</v>
          </cell>
          <cell r="S135" t="str">
            <v>W</v>
          </cell>
          <cell r="T135" t="str">
            <v>W</v>
          </cell>
          <cell r="U135" t="str">
            <v>A/2</v>
          </cell>
          <cell r="V135" t="str">
            <v>W</v>
          </cell>
          <cell r="W135" t="str">
            <v>W</v>
          </cell>
          <cell r="X135" t="str">
            <v>DO</v>
          </cell>
          <cell r="Y135" t="str">
            <v>W</v>
          </cell>
          <cell r="Z135" t="str">
            <v>W</v>
          </cell>
          <cell r="AA135" t="str">
            <v>W</v>
          </cell>
          <cell r="AB135" t="str">
            <v>A/2</v>
          </cell>
          <cell r="AC135" t="str">
            <v>W</v>
          </cell>
          <cell r="AD135" t="str">
            <v>W</v>
          </cell>
          <cell r="AE135" t="str">
            <v>DO</v>
          </cell>
          <cell r="AF135" t="str">
            <v>W</v>
          </cell>
          <cell r="AG135" t="str">
            <v>W</v>
          </cell>
          <cell r="AH135" t="str">
            <v>W</v>
          </cell>
          <cell r="AI135" t="str">
            <v>W</v>
          </cell>
          <cell r="AJ135" t="str">
            <v>W</v>
          </cell>
          <cell r="AK135" t="str">
            <v>W</v>
          </cell>
          <cell r="AM135">
            <v>26</v>
          </cell>
          <cell r="AN135">
            <v>2.5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4</v>
          </cell>
          <cell r="AV135">
            <v>23.5</v>
          </cell>
          <cell r="AX135">
            <v>20</v>
          </cell>
          <cell r="BA135" t="str">
            <v>CN</v>
          </cell>
          <cell r="BB135">
            <v>22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K135" t="str">
            <v>Nguyễn Thành Đức</v>
          </cell>
        </row>
        <row r="136">
          <cell r="D136">
            <v>6128</v>
          </cell>
          <cell r="E136" t="str">
            <v>Nguyễn Huỳnh Phương Lan</v>
          </cell>
          <cell r="F136">
            <v>44321</v>
          </cell>
          <cell r="G136">
            <v>0</v>
          </cell>
          <cell r="H136" t="str">
            <v>W</v>
          </cell>
          <cell r="I136" t="str">
            <v>A/2</v>
          </cell>
          <cell r="J136" t="str">
            <v>DO</v>
          </cell>
          <cell r="K136" t="str">
            <v>W</v>
          </cell>
          <cell r="L136" t="str">
            <v>W</v>
          </cell>
          <cell r="M136" t="str">
            <v>W</v>
          </cell>
          <cell r="N136" t="str">
            <v>A/2</v>
          </cell>
          <cell r="O136" t="str">
            <v>W</v>
          </cell>
          <cell r="P136" t="str">
            <v>W</v>
          </cell>
          <cell r="Q136" t="str">
            <v>DO</v>
          </cell>
          <cell r="R136" t="str">
            <v>W</v>
          </cell>
          <cell r="S136" t="str">
            <v>W</v>
          </cell>
          <cell r="T136" t="str">
            <v>W</v>
          </cell>
          <cell r="U136" t="str">
            <v>A/2</v>
          </cell>
          <cell r="V136" t="str">
            <v>W</v>
          </cell>
          <cell r="W136" t="str">
            <v>W</v>
          </cell>
          <cell r="X136" t="str">
            <v>DO</v>
          </cell>
          <cell r="Y136" t="str">
            <v>W</v>
          </cell>
          <cell r="Z136" t="str">
            <v>W</v>
          </cell>
          <cell r="AA136" t="str">
            <v>W</v>
          </cell>
          <cell r="AB136" t="str">
            <v>W</v>
          </cell>
          <cell r="AC136" t="str">
            <v>W</v>
          </cell>
          <cell r="AD136" t="str">
            <v>W</v>
          </cell>
          <cell r="AE136" t="str">
            <v>DO</v>
          </cell>
          <cell r="AF136" t="str">
            <v>W</v>
          </cell>
          <cell r="AG136" t="str">
            <v>W</v>
          </cell>
          <cell r="AH136" t="str">
            <v>W</v>
          </cell>
          <cell r="AI136" t="str">
            <v>W</v>
          </cell>
          <cell r="AJ136" t="str">
            <v>W</v>
          </cell>
          <cell r="AK136" t="str">
            <v>W</v>
          </cell>
          <cell r="AM136">
            <v>26</v>
          </cell>
          <cell r="AN136">
            <v>1.5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4</v>
          </cell>
          <cell r="AV136">
            <v>24.5</v>
          </cell>
          <cell r="AX136">
            <v>20</v>
          </cell>
          <cell r="BA136" t="str">
            <v>CN</v>
          </cell>
          <cell r="BB136">
            <v>22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K136" t="str">
            <v>Nguyễn Huỳnh Phương Lan</v>
          </cell>
        </row>
        <row r="137">
          <cell r="D137">
            <v>6140</v>
          </cell>
          <cell r="E137" t="str">
            <v>Trần Nguyễn Kim Ngân</v>
          </cell>
          <cell r="F137">
            <v>44321</v>
          </cell>
          <cell r="G137">
            <v>0</v>
          </cell>
          <cell r="H137" t="str">
            <v>U</v>
          </cell>
          <cell r="I137" t="str">
            <v>U</v>
          </cell>
          <cell r="J137" t="str">
            <v>DO</v>
          </cell>
          <cell r="K137" t="str">
            <v>W</v>
          </cell>
          <cell r="L137" t="str">
            <v>W</v>
          </cell>
          <cell r="M137" t="str">
            <v>U</v>
          </cell>
          <cell r="N137" t="str">
            <v>W</v>
          </cell>
          <cell r="O137" t="str">
            <v>W</v>
          </cell>
          <cell r="P137" t="str">
            <v>W</v>
          </cell>
          <cell r="Q137" t="str">
            <v>DO</v>
          </cell>
          <cell r="R137" t="str">
            <v>U</v>
          </cell>
          <cell r="S137" t="str">
            <v>W</v>
          </cell>
          <cell r="T137" t="str">
            <v>W</v>
          </cell>
          <cell r="U137" t="str">
            <v>W</v>
          </cell>
          <cell r="V137" t="str">
            <v>W</v>
          </cell>
          <cell r="W137" t="str">
            <v>U/2</v>
          </cell>
          <cell r="X137" t="str">
            <v>DO</v>
          </cell>
          <cell r="Y137" t="str">
            <v>W</v>
          </cell>
          <cell r="Z137" t="str">
            <v>W</v>
          </cell>
          <cell r="AA137" t="str">
            <v>U/2</v>
          </cell>
          <cell r="AB137" t="str">
            <v>U/2</v>
          </cell>
          <cell r="AC137" t="str">
            <v>U</v>
          </cell>
          <cell r="AD137" t="str">
            <v>U</v>
          </cell>
          <cell r="AE137" t="str">
            <v>DO</v>
          </cell>
          <cell r="AF137" t="str">
            <v>W</v>
          </cell>
          <cell r="AG137" t="str">
            <v>W</v>
          </cell>
          <cell r="AH137" t="str">
            <v>W</v>
          </cell>
          <cell r="AI137" t="str">
            <v>W</v>
          </cell>
          <cell r="AJ137" t="str">
            <v>W</v>
          </cell>
          <cell r="AK137" t="str">
            <v>W</v>
          </cell>
          <cell r="AM137">
            <v>26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7.5</v>
          </cell>
          <cell r="AS137">
            <v>0</v>
          </cell>
          <cell r="AT137">
            <v>0</v>
          </cell>
          <cell r="AU137">
            <v>4</v>
          </cell>
          <cell r="AV137">
            <v>18.5</v>
          </cell>
          <cell r="AX137">
            <v>0</v>
          </cell>
          <cell r="BA137" t="str">
            <v>CN</v>
          </cell>
          <cell r="BB137">
            <v>15</v>
          </cell>
          <cell r="BC137">
            <v>0</v>
          </cell>
          <cell r="BD137">
            <v>0</v>
          </cell>
          <cell r="BE137">
            <v>0</v>
          </cell>
          <cell r="BF137">
            <v>7</v>
          </cell>
          <cell r="BG137">
            <v>0</v>
          </cell>
          <cell r="BH137">
            <v>0</v>
          </cell>
          <cell r="BK137" t="str">
            <v>Trần Nguyễn Kim Ngân</v>
          </cell>
        </row>
        <row r="138">
          <cell r="D138">
            <v>6214</v>
          </cell>
          <cell r="E138" t="str">
            <v>Võ Ngọc Hà</v>
          </cell>
          <cell r="F138">
            <v>44495</v>
          </cell>
          <cell r="G138">
            <v>44556</v>
          </cell>
          <cell r="H138" t="str">
            <v>U/2</v>
          </cell>
          <cell r="I138" t="str">
            <v>U/2</v>
          </cell>
          <cell r="J138" t="str">
            <v>DO</v>
          </cell>
          <cell r="K138" t="str">
            <v>U/2</v>
          </cell>
          <cell r="L138" t="str">
            <v>U/2</v>
          </cell>
          <cell r="M138" t="str">
            <v>U/2</v>
          </cell>
          <cell r="N138" t="str">
            <v>U/2</v>
          </cell>
          <cell r="O138" t="str">
            <v>U/2</v>
          </cell>
          <cell r="P138" t="str">
            <v>W</v>
          </cell>
          <cell r="Q138" t="str">
            <v>DO</v>
          </cell>
          <cell r="R138" t="str">
            <v>U/2</v>
          </cell>
          <cell r="S138" t="str">
            <v>U/2</v>
          </cell>
          <cell r="T138" t="str">
            <v>U/2</v>
          </cell>
          <cell r="U138" t="str">
            <v>U/2</v>
          </cell>
          <cell r="V138" t="str">
            <v>U/2</v>
          </cell>
          <cell r="W138" t="str">
            <v>U/2</v>
          </cell>
          <cell r="X138" t="str">
            <v>DO</v>
          </cell>
          <cell r="Y138" t="str">
            <v>U/2</v>
          </cell>
          <cell r="Z138" t="str">
            <v>W</v>
          </cell>
          <cell r="AA138" t="str">
            <v>U/2</v>
          </cell>
          <cell r="AB138" t="str">
            <v>U/2</v>
          </cell>
          <cell r="AC138" t="str">
            <v>U/2</v>
          </cell>
          <cell r="AD138" t="str">
            <v>U/2</v>
          </cell>
          <cell r="AE138" t="str">
            <v>DO</v>
          </cell>
          <cell r="AF138" t="str">
            <v>W</v>
          </cell>
          <cell r="AG138" t="str">
            <v>W</v>
          </cell>
          <cell r="AH138" t="str">
            <v>W</v>
          </cell>
          <cell r="AI138" t="str">
            <v>W</v>
          </cell>
          <cell r="AJ138" t="str">
            <v>W</v>
          </cell>
          <cell r="AK138" t="str">
            <v>W</v>
          </cell>
          <cell r="AM138">
            <v>26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9</v>
          </cell>
          <cell r="AS138">
            <v>0</v>
          </cell>
          <cell r="AT138">
            <v>0</v>
          </cell>
          <cell r="AU138">
            <v>4</v>
          </cell>
          <cell r="AV138">
            <v>17</v>
          </cell>
          <cell r="AX138">
            <v>0</v>
          </cell>
          <cell r="BA138" t="str">
            <v>CN</v>
          </cell>
          <cell r="BB138">
            <v>8</v>
          </cell>
          <cell r="BC138">
            <v>0</v>
          </cell>
          <cell r="BD138">
            <v>0</v>
          </cell>
          <cell r="BE138">
            <v>0</v>
          </cell>
          <cell r="BF138">
            <v>14</v>
          </cell>
          <cell r="BG138">
            <v>0</v>
          </cell>
          <cell r="BH138">
            <v>0</v>
          </cell>
          <cell r="BK138" t="str">
            <v>Võ Ngọc Hà</v>
          </cell>
        </row>
        <row r="139">
          <cell r="D139">
            <v>6216</v>
          </cell>
          <cell r="E139" t="str">
            <v>Nguyễn Thị Vân Kiều</v>
          </cell>
          <cell r="F139">
            <v>44495</v>
          </cell>
          <cell r="G139">
            <v>0</v>
          </cell>
          <cell r="H139" t="str">
            <v>U/2</v>
          </cell>
          <cell r="I139" t="str">
            <v>W</v>
          </cell>
          <cell r="J139" t="str">
            <v>DO</v>
          </cell>
          <cell r="K139" t="str">
            <v>W</v>
          </cell>
          <cell r="L139" t="str">
            <v>U/2</v>
          </cell>
          <cell r="M139" t="str">
            <v>W</v>
          </cell>
          <cell r="N139" t="str">
            <v>W</v>
          </cell>
          <cell r="O139" t="str">
            <v>U/2</v>
          </cell>
          <cell r="P139" t="str">
            <v>U/2</v>
          </cell>
          <cell r="Q139" t="str">
            <v>DO</v>
          </cell>
          <cell r="R139" t="str">
            <v>U/2</v>
          </cell>
          <cell r="S139" t="str">
            <v>W</v>
          </cell>
          <cell r="T139" t="str">
            <v>W</v>
          </cell>
          <cell r="U139" t="str">
            <v>W</v>
          </cell>
          <cell r="V139" t="str">
            <v>W</v>
          </cell>
          <cell r="W139" t="str">
            <v>W</v>
          </cell>
          <cell r="X139" t="str">
            <v>DO</v>
          </cell>
          <cell r="Y139" t="str">
            <v>U/2</v>
          </cell>
          <cell r="Z139" t="str">
            <v>W</v>
          </cell>
          <cell r="AA139" t="str">
            <v>U</v>
          </cell>
          <cell r="AB139" t="str">
            <v>W</v>
          </cell>
          <cell r="AC139" t="str">
            <v>W</v>
          </cell>
          <cell r="AD139" t="str">
            <v>U/2</v>
          </cell>
          <cell r="AE139" t="str">
            <v>DO</v>
          </cell>
          <cell r="AF139" t="str">
            <v>W</v>
          </cell>
          <cell r="AG139" t="str">
            <v>W</v>
          </cell>
          <cell r="AH139" t="str">
            <v>W</v>
          </cell>
          <cell r="AI139" t="str">
            <v>W</v>
          </cell>
          <cell r="AJ139" t="str">
            <v>W</v>
          </cell>
          <cell r="AK139" t="str">
            <v>W</v>
          </cell>
          <cell r="AM139">
            <v>26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4.5</v>
          </cell>
          <cell r="AS139">
            <v>0</v>
          </cell>
          <cell r="AT139">
            <v>0</v>
          </cell>
          <cell r="AU139">
            <v>4</v>
          </cell>
          <cell r="AV139">
            <v>21.5</v>
          </cell>
          <cell r="AX139">
            <v>12</v>
          </cell>
          <cell r="BA139" t="str">
            <v>CN</v>
          </cell>
          <cell r="BB139">
            <v>16</v>
          </cell>
          <cell r="BC139">
            <v>0</v>
          </cell>
          <cell r="BD139">
            <v>0</v>
          </cell>
          <cell r="BE139">
            <v>0</v>
          </cell>
          <cell r="BF139">
            <v>6</v>
          </cell>
          <cell r="BG139">
            <v>0</v>
          </cell>
          <cell r="BH139">
            <v>0</v>
          </cell>
          <cell r="BK139" t="str">
            <v>Nguyễn Thị Vân Kiều</v>
          </cell>
        </row>
        <row r="140">
          <cell r="D140">
            <v>6217</v>
          </cell>
          <cell r="E140" t="str">
            <v>Nguyễn Ngọc Sơn</v>
          </cell>
          <cell r="F140">
            <v>44495</v>
          </cell>
          <cell r="G140">
            <v>0</v>
          </cell>
          <cell r="H140" t="str">
            <v>W</v>
          </cell>
          <cell r="I140" t="str">
            <v>W</v>
          </cell>
          <cell r="J140" t="str">
            <v>DO</v>
          </cell>
          <cell r="K140" t="str">
            <v>W</v>
          </cell>
          <cell r="L140" t="str">
            <v>W</v>
          </cell>
          <cell r="M140" t="str">
            <v>W</v>
          </cell>
          <cell r="N140" t="str">
            <v>W</v>
          </cell>
          <cell r="O140" t="str">
            <v>W</v>
          </cell>
          <cell r="P140" t="str">
            <v>W</v>
          </cell>
          <cell r="Q140" t="str">
            <v>DO</v>
          </cell>
          <cell r="R140" t="str">
            <v>W</v>
          </cell>
          <cell r="S140" t="str">
            <v>W</v>
          </cell>
          <cell r="T140" t="str">
            <v>W</v>
          </cell>
          <cell r="U140" t="str">
            <v>W</v>
          </cell>
          <cell r="V140" t="str">
            <v>W</v>
          </cell>
          <cell r="W140" t="str">
            <v>W</v>
          </cell>
          <cell r="X140" t="str">
            <v>DO</v>
          </cell>
          <cell r="Y140" t="str">
            <v>W</v>
          </cell>
          <cell r="Z140" t="str">
            <v>W</v>
          </cell>
          <cell r="AA140" t="str">
            <v>W</v>
          </cell>
          <cell r="AB140" t="str">
            <v>W</v>
          </cell>
          <cell r="AC140" t="str">
            <v>W</v>
          </cell>
          <cell r="AD140" t="str">
            <v>W</v>
          </cell>
          <cell r="AE140" t="str">
            <v>DO</v>
          </cell>
          <cell r="AF140" t="str">
            <v>W</v>
          </cell>
          <cell r="AG140" t="str">
            <v>W</v>
          </cell>
          <cell r="AH140" t="str">
            <v>W</v>
          </cell>
          <cell r="AI140" t="str">
            <v>W</v>
          </cell>
          <cell r="AJ140" t="str">
            <v>W</v>
          </cell>
          <cell r="AK140" t="str">
            <v>W</v>
          </cell>
          <cell r="AM140">
            <v>26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4</v>
          </cell>
          <cell r="AV140">
            <v>26</v>
          </cell>
          <cell r="AX140">
            <v>16</v>
          </cell>
          <cell r="BA140" t="str">
            <v>CN</v>
          </cell>
          <cell r="BB140">
            <v>22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K140" t="str">
            <v>Nguyễn Ngọc Sơn</v>
          </cell>
        </row>
        <row r="141">
          <cell r="D141">
            <v>6220</v>
          </cell>
          <cell r="E141" t="str">
            <v>Đinh Văn Tho</v>
          </cell>
          <cell r="F141">
            <v>44495</v>
          </cell>
          <cell r="G141">
            <v>44556</v>
          </cell>
          <cell r="H141" t="str">
            <v>U/2</v>
          </cell>
          <cell r="I141" t="str">
            <v>U/2</v>
          </cell>
          <cell r="J141" t="str">
            <v>DO</v>
          </cell>
          <cell r="K141" t="str">
            <v>U/2</v>
          </cell>
          <cell r="L141" t="str">
            <v>U/2</v>
          </cell>
          <cell r="M141" t="str">
            <v>U/2</v>
          </cell>
          <cell r="N141" t="str">
            <v>U</v>
          </cell>
          <cell r="O141" t="str">
            <v>U</v>
          </cell>
          <cell r="P141" t="str">
            <v>U</v>
          </cell>
          <cell r="Q141" t="str">
            <v>DO</v>
          </cell>
          <cell r="R141" t="str">
            <v>U</v>
          </cell>
          <cell r="S141" t="str">
            <v>U</v>
          </cell>
          <cell r="T141" t="str">
            <v>U</v>
          </cell>
          <cell r="U141" t="str">
            <v>U</v>
          </cell>
          <cell r="V141" t="str">
            <v>U</v>
          </cell>
          <cell r="W141" t="str">
            <v>U</v>
          </cell>
          <cell r="X141" t="str">
            <v>DO</v>
          </cell>
          <cell r="Y141" t="str">
            <v>U/2</v>
          </cell>
          <cell r="Z141" t="str">
            <v>U/2</v>
          </cell>
          <cell r="AA141" t="str">
            <v>U</v>
          </cell>
          <cell r="AB141" t="str">
            <v>U</v>
          </cell>
          <cell r="AC141" t="str">
            <v>U</v>
          </cell>
          <cell r="AD141" t="str">
            <v>U</v>
          </cell>
          <cell r="AE141" t="str">
            <v>DO</v>
          </cell>
          <cell r="AF141" t="str">
            <v>U</v>
          </cell>
          <cell r="AG141" t="str">
            <v>U</v>
          </cell>
          <cell r="AH141" t="str">
            <v>U</v>
          </cell>
          <cell r="AI141" t="str">
            <v>U</v>
          </cell>
          <cell r="AJ141" t="str">
            <v>U</v>
          </cell>
          <cell r="AK141" t="str">
            <v>U</v>
          </cell>
          <cell r="AM141">
            <v>26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22.5</v>
          </cell>
          <cell r="AS141">
            <v>0</v>
          </cell>
          <cell r="AT141">
            <v>0</v>
          </cell>
          <cell r="AU141">
            <v>4</v>
          </cell>
          <cell r="AV141">
            <v>3.5</v>
          </cell>
          <cell r="AX141">
            <v>0</v>
          </cell>
          <cell r="BA141" t="str">
            <v>CN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22</v>
          </cell>
          <cell r="BG141">
            <v>0</v>
          </cell>
          <cell r="BH141">
            <v>0</v>
          </cell>
          <cell r="BK141" t="str">
            <v>Đinh Văn Tho</v>
          </cell>
        </row>
        <row r="142">
          <cell r="D142">
            <v>6225</v>
          </cell>
          <cell r="E142" t="str">
            <v>Bùi Thị Hồng Lợi</v>
          </cell>
          <cell r="F142">
            <v>44502</v>
          </cell>
          <cell r="G142">
            <v>0</v>
          </cell>
          <cell r="H142" t="str">
            <v>W</v>
          </cell>
          <cell r="I142" t="str">
            <v>W</v>
          </cell>
          <cell r="J142" t="str">
            <v>DO</v>
          </cell>
          <cell r="K142" t="str">
            <v>W</v>
          </cell>
          <cell r="L142" t="str">
            <v>W</v>
          </cell>
          <cell r="M142" t="str">
            <v>W</v>
          </cell>
          <cell r="N142" t="str">
            <v>W</v>
          </cell>
          <cell r="O142" t="str">
            <v>W</v>
          </cell>
          <cell r="P142" t="str">
            <v>W</v>
          </cell>
          <cell r="Q142" t="str">
            <v>DO</v>
          </cell>
          <cell r="R142" t="str">
            <v>W</v>
          </cell>
          <cell r="S142" t="str">
            <v>W</v>
          </cell>
          <cell r="T142" t="str">
            <v>W</v>
          </cell>
          <cell r="U142" t="str">
            <v>W</v>
          </cell>
          <cell r="V142" t="str">
            <v>W</v>
          </cell>
          <cell r="W142" t="str">
            <v>W</v>
          </cell>
          <cell r="X142" t="str">
            <v>DO</v>
          </cell>
          <cell r="Y142" t="str">
            <v>U/2</v>
          </cell>
          <cell r="Z142" t="str">
            <v>W</v>
          </cell>
          <cell r="AA142" t="str">
            <v>W</v>
          </cell>
          <cell r="AB142" t="str">
            <v>W</v>
          </cell>
          <cell r="AC142" t="str">
            <v>W</v>
          </cell>
          <cell r="AD142" t="str">
            <v>W</v>
          </cell>
          <cell r="AE142" t="str">
            <v>DO</v>
          </cell>
          <cell r="AF142" t="str">
            <v>W</v>
          </cell>
          <cell r="AG142" t="str">
            <v>W</v>
          </cell>
          <cell r="AH142" t="str">
            <v>W</v>
          </cell>
          <cell r="AI142" t="str">
            <v>W</v>
          </cell>
          <cell r="AJ142" t="str">
            <v>W</v>
          </cell>
          <cell r="AK142" t="str">
            <v>W</v>
          </cell>
          <cell r="AM142">
            <v>26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0.5</v>
          </cell>
          <cell r="AS142">
            <v>0</v>
          </cell>
          <cell r="AT142">
            <v>0</v>
          </cell>
          <cell r="AU142">
            <v>4</v>
          </cell>
          <cell r="AV142">
            <v>25.5</v>
          </cell>
          <cell r="AX142">
            <v>0</v>
          </cell>
          <cell r="BA142" t="str">
            <v>CN</v>
          </cell>
          <cell r="BB142">
            <v>21</v>
          </cell>
          <cell r="BC142">
            <v>0</v>
          </cell>
          <cell r="BD142">
            <v>0</v>
          </cell>
          <cell r="BE142">
            <v>0</v>
          </cell>
          <cell r="BF142">
            <v>1</v>
          </cell>
          <cell r="BG142">
            <v>0</v>
          </cell>
          <cell r="BH142">
            <v>0</v>
          </cell>
          <cell r="BK142" t="str">
            <v>Bùi Thị Hồng Lợi</v>
          </cell>
        </row>
        <row r="143">
          <cell r="D143">
            <v>6226</v>
          </cell>
          <cell r="E143" t="str">
            <v>Lê Mạnh Kiệt</v>
          </cell>
          <cell r="F143">
            <v>44502</v>
          </cell>
          <cell r="G143">
            <v>0</v>
          </cell>
          <cell r="H143" t="str">
            <v>U/2</v>
          </cell>
          <cell r="I143" t="str">
            <v>W</v>
          </cell>
          <cell r="J143" t="str">
            <v>DO</v>
          </cell>
          <cell r="K143" t="str">
            <v>U/2</v>
          </cell>
          <cell r="L143" t="str">
            <v>W</v>
          </cell>
          <cell r="M143" t="str">
            <v>U/2</v>
          </cell>
          <cell r="N143" t="str">
            <v>W</v>
          </cell>
          <cell r="O143" t="str">
            <v>W</v>
          </cell>
          <cell r="P143" t="str">
            <v>W</v>
          </cell>
          <cell r="Q143" t="str">
            <v>DO</v>
          </cell>
          <cell r="R143" t="str">
            <v>U/2</v>
          </cell>
          <cell r="S143" t="str">
            <v>W</v>
          </cell>
          <cell r="T143" t="str">
            <v>W</v>
          </cell>
          <cell r="U143" t="str">
            <v>W</v>
          </cell>
          <cell r="V143" t="str">
            <v>U/2</v>
          </cell>
          <cell r="W143" t="str">
            <v>U/2</v>
          </cell>
          <cell r="X143" t="str">
            <v>DO</v>
          </cell>
          <cell r="Y143" t="str">
            <v>U/2</v>
          </cell>
          <cell r="Z143" t="str">
            <v>U/2</v>
          </cell>
          <cell r="AA143" t="str">
            <v>U/2</v>
          </cell>
          <cell r="AB143" t="str">
            <v>U/2</v>
          </cell>
          <cell r="AC143" t="str">
            <v>U/2</v>
          </cell>
          <cell r="AD143" t="str">
            <v>U/2</v>
          </cell>
          <cell r="AE143" t="str">
            <v>DO</v>
          </cell>
          <cell r="AF143" t="str">
            <v>W</v>
          </cell>
          <cell r="AG143" t="str">
            <v>U</v>
          </cell>
          <cell r="AH143" t="str">
            <v>U</v>
          </cell>
          <cell r="AI143" t="str">
            <v>W</v>
          </cell>
          <cell r="AJ143" t="str">
            <v>W</v>
          </cell>
          <cell r="AK143" t="str">
            <v>W</v>
          </cell>
          <cell r="AM143">
            <v>26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8</v>
          </cell>
          <cell r="AS143">
            <v>0</v>
          </cell>
          <cell r="AT143">
            <v>0</v>
          </cell>
          <cell r="AU143">
            <v>4</v>
          </cell>
          <cell r="AV143">
            <v>18</v>
          </cell>
          <cell r="AX143">
            <v>0</v>
          </cell>
          <cell r="BA143" t="str">
            <v>CN</v>
          </cell>
          <cell r="BB143">
            <v>10</v>
          </cell>
          <cell r="BC143">
            <v>0</v>
          </cell>
          <cell r="BD143">
            <v>0</v>
          </cell>
          <cell r="BE143">
            <v>0</v>
          </cell>
          <cell r="BF143">
            <v>12</v>
          </cell>
          <cell r="BG143">
            <v>0</v>
          </cell>
          <cell r="BH143">
            <v>0</v>
          </cell>
          <cell r="BK143" t="str">
            <v>Lê Mạnh Kiệt</v>
          </cell>
        </row>
        <row r="144">
          <cell r="D144">
            <v>6230</v>
          </cell>
          <cell r="E144" t="str">
            <v>Nguyễn Thị Thiên Kim</v>
          </cell>
          <cell r="F144">
            <v>44502</v>
          </cell>
          <cell r="G144">
            <v>0</v>
          </cell>
          <cell r="H144" t="str">
            <v>W</v>
          </cell>
          <cell r="I144" t="str">
            <v>W</v>
          </cell>
          <cell r="J144" t="str">
            <v>DO</v>
          </cell>
          <cell r="K144" t="str">
            <v>W</v>
          </cell>
          <cell r="L144" t="str">
            <v>W</v>
          </cell>
          <cell r="M144" t="str">
            <v>W</v>
          </cell>
          <cell r="N144" t="str">
            <v>W</v>
          </cell>
          <cell r="O144" t="str">
            <v>W</v>
          </cell>
          <cell r="P144" t="str">
            <v>W</v>
          </cell>
          <cell r="Q144" t="str">
            <v>DO</v>
          </cell>
          <cell r="R144" t="str">
            <v>W</v>
          </cell>
          <cell r="S144" t="str">
            <v>W</v>
          </cell>
          <cell r="T144" t="str">
            <v>W</v>
          </cell>
          <cell r="U144" t="str">
            <v>W</v>
          </cell>
          <cell r="V144" t="str">
            <v>W</v>
          </cell>
          <cell r="W144" t="str">
            <v>W</v>
          </cell>
          <cell r="X144" t="str">
            <v>DO</v>
          </cell>
          <cell r="Y144" t="str">
            <v>W</v>
          </cell>
          <cell r="Z144" t="str">
            <v>W</v>
          </cell>
          <cell r="AA144" t="str">
            <v>U/2</v>
          </cell>
          <cell r="AB144" t="str">
            <v>W</v>
          </cell>
          <cell r="AC144" t="str">
            <v>W</v>
          </cell>
          <cell r="AD144" t="str">
            <v>W</v>
          </cell>
          <cell r="AE144" t="str">
            <v>DO</v>
          </cell>
          <cell r="AF144" t="str">
            <v>W</v>
          </cell>
          <cell r="AG144" t="str">
            <v>W</v>
          </cell>
          <cell r="AH144" t="str">
            <v>W</v>
          </cell>
          <cell r="AI144" t="str">
            <v>W</v>
          </cell>
          <cell r="AJ144" t="str">
            <v>W</v>
          </cell>
          <cell r="AK144" t="str">
            <v>W</v>
          </cell>
          <cell r="AM144">
            <v>26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0.5</v>
          </cell>
          <cell r="AS144">
            <v>0</v>
          </cell>
          <cell r="AT144">
            <v>0</v>
          </cell>
          <cell r="AU144">
            <v>4</v>
          </cell>
          <cell r="AV144">
            <v>25.5</v>
          </cell>
          <cell r="AX144">
            <v>12</v>
          </cell>
          <cell r="BA144" t="str">
            <v>CN</v>
          </cell>
          <cell r="BB144">
            <v>21</v>
          </cell>
          <cell r="BC144">
            <v>0</v>
          </cell>
          <cell r="BD144">
            <v>0</v>
          </cell>
          <cell r="BE144">
            <v>0</v>
          </cell>
          <cell r="BF144">
            <v>1</v>
          </cell>
          <cell r="BG144">
            <v>0</v>
          </cell>
          <cell r="BH144">
            <v>0</v>
          </cell>
          <cell r="BK144" t="str">
            <v>Nguyễn Thị Thiên Kim</v>
          </cell>
        </row>
        <row r="145">
          <cell r="D145">
            <v>6240</v>
          </cell>
          <cell r="E145" t="str">
            <v>Mai Thị Xầm Ni</v>
          </cell>
          <cell r="F145">
            <v>44508</v>
          </cell>
          <cell r="G145">
            <v>44537</v>
          </cell>
          <cell r="H145" t="str">
            <v>W</v>
          </cell>
          <cell r="I145" t="str">
            <v>U/2</v>
          </cell>
          <cell r="J145" t="str">
            <v>DO</v>
          </cell>
          <cell r="K145" t="str">
            <v>U</v>
          </cell>
          <cell r="L145" t="str">
            <v>U</v>
          </cell>
          <cell r="M145" t="str">
            <v>U/2</v>
          </cell>
          <cell r="N145" t="str">
            <v>U</v>
          </cell>
          <cell r="O145" t="str">
            <v>U/2</v>
          </cell>
          <cell r="P145" t="str">
            <v>W</v>
          </cell>
          <cell r="Q145" t="str">
            <v>DO</v>
          </cell>
          <cell r="R145" t="str">
            <v>U</v>
          </cell>
          <cell r="S145" t="str">
            <v>R</v>
          </cell>
          <cell r="T145" t="str">
            <v>R</v>
          </cell>
          <cell r="U145" t="str">
            <v>R</v>
          </cell>
          <cell r="V145" t="str">
            <v>R</v>
          </cell>
          <cell r="W145" t="str">
            <v>R</v>
          </cell>
          <cell r="X145" t="str">
            <v>DO</v>
          </cell>
          <cell r="Y145" t="str">
            <v>R</v>
          </cell>
          <cell r="Z145" t="str">
            <v>R</v>
          </cell>
          <cell r="AA145" t="str">
            <v>R</v>
          </cell>
          <cell r="AB145" t="str">
            <v>R</v>
          </cell>
          <cell r="AC145" t="str">
            <v>R</v>
          </cell>
          <cell r="AD145" t="str">
            <v>R</v>
          </cell>
          <cell r="AE145" t="str">
            <v>DO</v>
          </cell>
          <cell r="AF145" t="str">
            <v>R</v>
          </cell>
          <cell r="AG145" t="str">
            <v>R</v>
          </cell>
          <cell r="AH145" t="str">
            <v>R</v>
          </cell>
          <cell r="AI145" t="str">
            <v>R</v>
          </cell>
          <cell r="AJ145" t="str">
            <v>R</v>
          </cell>
          <cell r="AK145" t="str">
            <v>R</v>
          </cell>
          <cell r="AM145">
            <v>26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5.5</v>
          </cell>
          <cell r="AS145">
            <v>0</v>
          </cell>
          <cell r="AT145">
            <v>17</v>
          </cell>
          <cell r="AU145">
            <v>4</v>
          </cell>
          <cell r="AV145">
            <v>3.5</v>
          </cell>
          <cell r="AX145">
            <v>0</v>
          </cell>
          <cell r="BA145" t="str">
            <v>CN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4</v>
          </cell>
          <cell r="BG145">
            <v>0</v>
          </cell>
          <cell r="BH145">
            <v>0</v>
          </cell>
          <cell r="BK145" t="str">
            <v>Mai Thị Xầm Ni</v>
          </cell>
        </row>
        <row r="146">
          <cell r="D146">
            <v>6269</v>
          </cell>
          <cell r="E146" t="str">
            <v>Nguyễn Thảo Linh</v>
          </cell>
          <cell r="F146">
            <v>44515</v>
          </cell>
          <cell r="G146">
            <v>0</v>
          </cell>
          <cell r="H146" t="str">
            <v>W</v>
          </cell>
          <cell r="I146" t="str">
            <v>W</v>
          </cell>
          <cell r="J146" t="str">
            <v>DO</v>
          </cell>
          <cell r="K146" t="str">
            <v>W</v>
          </cell>
          <cell r="L146" t="str">
            <v>W</v>
          </cell>
          <cell r="M146" t="str">
            <v>W</v>
          </cell>
          <cell r="N146" t="str">
            <v>W</v>
          </cell>
          <cell r="O146" t="str">
            <v>W</v>
          </cell>
          <cell r="P146" t="str">
            <v>U/2</v>
          </cell>
          <cell r="Q146" t="str">
            <v>DO</v>
          </cell>
          <cell r="R146" t="str">
            <v>W</v>
          </cell>
          <cell r="S146" t="str">
            <v>W</v>
          </cell>
          <cell r="T146" t="str">
            <v>W</v>
          </cell>
          <cell r="U146" t="str">
            <v>W</v>
          </cell>
          <cell r="V146" t="str">
            <v>W</v>
          </cell>
          <cell r="W146" t="str">
            <v>W</v>
          </cell>
          <cell r="X146" t="str">
            <v>DO</v>
          </cell>
          <cell r="Y146" t="str">
            <v>W</v>
          </cell>
          <cell r="Z146" t="str">
            <v>W</v>
          </cell>
          <cell r="AA146" t="str">
            <v>W</v>
          </cell>
          <cell r="AB146" t="str">
            <v>W</v>
          </cell>
          <cell r="AC146" t="str">
            <v>W</v>
          </cell>
          <cell r="AD146" t="str">
            <v>W</v>
          </cell>
          <cell r="AE146" t="str">
            <v>DO</v>
          </cell>
          <cell r="AF146" t="str">
            <v>W</v>
          </cell>
          <cell r="AG146" t="str">
            <v>W</v>
          </cell>
          <cell r="AH146" t="str">
            <v>W</v>
          </cell>
          <cell r="AI146" t="str">
            <v>W</v>
          </cell>
          <cell r="AJ146" t="str">
            <v>W</v>
          </cell>
          <cell r="AK146" t="str">
            <v>W</v>
          </cell>
          <cell r="AM146">
            <v>26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0.5</v>
          </cell>
          <cell r="AS146">
            <v>0</v>
          </cell>
          <cell r="AT146">
            <v>0</v>
          </cell>
          <cell r="AU146">
            <v>4</v>
          </cell>
          <cell r="AV146">
            <v>25.5</v>
          </cell>
          <cell r="AX146">
            <v>12</v>
          </cell>
          <cell r="BA146" t="str">
            <v>CN</v>
          </cell>
          <cell r="BB146">
            <v>21</v>
          </cell>
          <cell r="BC146">
            <v>0</v>
          </cell>
          <cell r="BD146">
            <v>0</v>
          </cell>
          <cell r="BE146">
            <v>0</v>
          </cell>
          <cell r="BF146">
            <v>1</v>
          </cell>
          <cell r="BG146">
            <v>0</v>
          </cell>
          <cell r="BH146">
            <v>0</v>
          </cell>
          <cell r="BK146" t="str">
            <v>Nguyễn Thảo Linh</v>
          </cell>
        </row>
        <row r="147">
          <cell r="D147">
            <v>6272</v>
          </cell>
          <cell r="E147" t="str">
            <v>Nguyễn Thị Hồng</v>
          </cell>
          <cell r="F147">
            <v>44515</v>
          </cell>
          <cell r="G147">
            <v>44532</v>
          </cell>
          <cell r="H147" t="str">
            <v>U/2</v>
          </cell>
          <cell r="I147" t="str">
            <v>U/2</v>
          </cell>
          <cell r="J147" t="str">
            <v>DO</v>
          </cell>
          <cell r="K147" t="str">
            <v>U/2</v>
          </cell>
          <cell r="L147" t="str">
            <v>U</v>
          </cell>
          <cell r="M147" t="str">
            <v>U</v>
          </cell>
          <cell r="N147" t="str">
            <v>R</v>
          </cell>
          <cell r="O147" t="str">
            <v>R</v>
          </cell>
          <cell r="P147" t="str">
            <v>R</v>
          </cell>
          <cell r="Q147" t="str">
            <v>DO</v>
          </cell>
          <cell r="R147" t="str">
            <v>R</v>
          </cell>
          <cell r="S147" t="str">
            <v>R</v>
          </cell>
          <cell r="T147" t="str">
            <v>R</v>
          </cell>
          <cell r="U147" t="str">
            <v>R</v>
          </cell>
          <cell r="V147" t="str">
            <v>R</v>
          </cell>
          <cell r="W147" t="str">
            <v>R</v>
          </cell>
          <cell r="X147" t="str">
            <v>DO</v>
          </cell>
          <cell r="Y147" t="str">
            <v>R</v>
          </cell>
          <cell r="Z147" t="str">
            <v>R</v>
          </cell>
          <cell r="AA147" t="str">
            <v>R</v>
          </cell>
          <cell r="AB147" t="str">
            <v>R</v>
          </cell>
          <cell r="AC147" t="str">
            <v>R</v>
          </cell>
          <cell r="AD147" t="str">
            <v>R</v>
          </cell>
          <cell r="AE147" t="str">
            <v>DO</v>
          </cell>
          <cell r="AF147" t="str">
            <v>R</v>
          </cell>
          <cell r="AG147" t="str">
            <v>R</v>
          </cell>
          <cell r="AH147" t="str">
            <v>R</v>
          </cell>
          <cell r="AI147" t="str">
            <v>R</v>
          </cell>
          <cell r="AJ147" t="str">
            <v>R</v>
          </cell>
          <cell r="AK147" t="str">
            <v>R</v>
          </cell>
          <cell r="AM147">
            <v>26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3.5</v>
          </cell>
          <cell r="AS147">
            <v>0</v>
          </cell>
          <cell r="AT147">
            <v>21</v>
          </cell>
          <cell r="AU147">
            <v>4</v>
          </cell>
          <cell r="AV147">
            <v>1.5</v>
          </cell>
          <cell r="AX147">
            <v>0</v>
          </cell>
          <cell r="BA147" t="str">
            <v>CN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</v>
          </cell>
          <cell r="BG147">
            <v>0</v>
          </cell>
          <cell r="BH147">
            <v>0</v>
          </cell>
          <cell r="BK147" t="str">
            <v>Nguyễn Thị Hồng</v>
          </cell>
        </row>
        <row r="148">
          <cell r="D148">
            <v>6280</v>
          </cell>
          <cell r="E148" t="str">
            <v>Lê Thị Ngọc Quỳnh</v>
          </cell>
          <cell r="F148">
            <v>44522</v>
          </cell>
          <cell r="G148">
            <v>0</v>
          </cell>
          <cell r="H148" t="str">
            <v>W</v>
          </cell>
          <cell r="I148" t="str">
            <v>W</v>
          </cell>
          <cell r="J148" t="str">
            <v>DO</v>
          </cell>
          <cell r="K148" t="str">
            <v>U/2</v>
          </cell>
          <cell r="L148" t="str">
            <v>U/2</v>
          </cell>
          <cell r="M148" t="str">
            <v>U/2</v>
          </cell>
          <cell r="N148" t="str">
            <v>W</v>
          </cell>
          <cell r="O148" t="str">
            <v>U</v>
          </cell>
          <cell r="P148" t="str">
            <v>U</v>
          </cell>
          <cell r="Q148" t="str">
            <v>DO</v>
          </cell>
          <cell r="R148" t="str">
            <v>U</v>
          </cell>
          <cell r="S148" t="str">
            <v>U</v>
          </cell>
          <cell r="T148" t="str">
            <v>U</v>
          </cell>
          <cell r="U148" t="str">
            <v>U</v>
          </cell>
          <cell r="V148" t="str">
            <v>U</v>
          </cell>
          <cell r="W148" t="str">
            <v>U/2</v>
          </cell>
          <cell r="X148" t="str">
            <v>DO</v>
          </cell>
          <cell r="Y148" t="str">
            <v>U/2</v>
          </cell>
          <cell r="Z148" t="str">
            <v>U/2</v>
          </cell>
          <cell r="AA148" t="str">
            <v>W</v>
          </cell>
          <cell r="AB148" t="str">
            <v>U/2</v>
          </cell>
          <cell r="AC148" t="str">
            <v>U</v>
          </cell>
          <cell r="AD148" t="str">
            <v>U</v>
          </cell>
          <cell r="AE148" t="str">
            <v>DO</v>
          </cell>
          <cell r="AF148" t="str">
            <v>W</v>
          </cell>
          <cell r="AG148" t="str">
            <v>W</v>
          </cell>
          <cell r="AH148" t="str">
            <v>W</v>
          </cell>
          <cell r="AI148" t="str">
            <v>W</v>
          </cell>
          <cell r="AJ148" t="str">
            <v>W</v>
          </cell>
          <cell r="AK148" t="str">
            <v>W</v>
          </cell>
          <cell r="AM148">
            <v>26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12.5</v>
          </cell>
          <cell r="AS148">
            <v>0</v>
          </cell>
          <cell r="AT148">
            <v>0</v>
          </cell>
          <cell r="AU148">
            <v>4</v>
          </cell>
          <cell r="AV148">
            <v>13.5</v>
          </cell>
          <cell r="AX148">
            <v>0</v>
          </cell>
          <cell r="BA148" t="str">
            <v>CN</v>
          </cell>
          <cell r="BB148">
            <v>8</v>
          </cell>
          <cell r="BC148">
            <v>0</v>
          </cell>
          <cell r="BD148">
            <v>0</v>
          </cell>
          <cell r="BE148">
            <v>0</v>
          </cell>
          <cell r="BF148">
            <v>14</v>
          </cell>
          <cell r="BG148">
            <v>0</v>
          </cell>
          <cell r="BH148">
            <v>0</v>
          </cell>
          <cell r="BK148" t="str">
            <v>Lê Thị Ngọc Quỳnh</v>
          </cell>
        </row>
        <row r="149">
          <cell r="D149">
            <v>6286</v>
          </cell>
          <cell r="E149" t="str">
            <v>Kiều Thành Tú</v>
          </cell>
          <cell r="F149">
            <v>44529</v>
          </cell>
          <cell r="G149">
            <v>0</v>
          </cell>
          <cell r="H149" t="str">
            <v>NA</v>
          </cell>
          <cell r="I149" t="str">
            <v>NA</v>
          </cell>
          <cell r="J149" t="str">
            <v>DO</v>
          </cell>
          <cell r="K149" t="str">
            <v>W</v>
          </cell>
          <cell r="L149" t="str">
            <v>W</v>
          </cell>
          <cell r="M149" t="str">
            <v>W</v>
          </cell>
          <cell r="N149" t="str">
            <v>W</v>
          </cell>
          <cell r="O149" t="str">
            <v>W</v>
          </cell>
          <cell r="P149" t="str">
            <v>W</v>
          </cell>
          <cell r="Q149" t="str">
            <v>DO</v>
          </cell>
          <cell r="R149" t="str">
            <v>U/2</v>
          </cell>
          <cell r="S149" t="str">
            <v>W</v>
          </cell>
          <cell r="T149" t="str">
            <v>W</v>
          </cell>
          <cell r="U149" t="str">
            <v>W</v>
          </cell>
          <cell r="V149" t="str">
            <v>W</v>
          </cell>
          <cell r="W149" t="str">
            <v>W</v>
          </cell>
          <cell r="X149" t="str">
            <v>DO</v>
          </cell>
          <cell r="Y149" t="str">
            <v>W</v>
          </cell>
          <cell r="Z149" t="str">
            <v>W</v>
          </cell>
          <cell r="AA149" t="str">
            <v>W</v>
          </cell>
          <cell r="AB149" t="str">
            <v>W</v>
          </cell>
          <cell r="AC149" t="str">
            <v>W</v>
          </cell>
          <cell r="AD149" t="str">
            <v>W</v>
          </cell>
          <cell r="AE149" t="str">
            <v>DO</v>
          </cell>
          <cell r="AF149" t="str">
            <v>W</v>
          </cell>
          <cell r="AG149" t="str">
            <v>W</v>
          </cell>
          <cell r="AH149" t="str">
            <v>W</v>
          </cell>
          <cell r="AI149" t="str">
            <v>W</v>
          </cell>
          <cell r="AJ149" t="str">
            <v>W</v>
          </cell>
          <cell r="AK149" t="str">
            <v>W</v>
          </cell>
          <cell r="AM149">
            <v>26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0.5</v>
          </cell>
          <cell r="AS149">
            <v>2</v>
          </cell>
          <cell r="AT149">
            <v>0</v>
          </cell>
          <cell r="AU149">
            <v>4</v>
          </cell>
          <cell r="AV149">
            <v>23.5</v>
          </cell>
          <cell r="AX149">
            <v>12</v>
          </cell>
          <cell r="BA149" t="str">
            <v>CN</v>
          </cell>
          <cell r="BB149">
            <v>21</v>
          </cell>
          <cell r="BC149">
            <v>0</v>
          </cell>
          <cell r="BD149">
            <v>0</v>
          </cell>
          <cell r="BE149">
            <v>0</v>
          </cell>
          <cell r="BF149">
            <v>1</v>
          </cell>
          <cell r="BG149">
            <v>0</v>
          </cell>
          <cell r="BH149">
            <v>0</v>
          </cell>
          <cell r="BK149" t="str">
            <v>Kiều Thành Tú</v>
          </cell>
        </row>
        <row r="150">
          <cell r="D150">
            <v>6283</v>
          </cell>
          <cell r="E150" t="str">
            <v>Nguyễn Nhật Minh</v>
          </cell>
          <cell r="F150">
            <v>44529</v>
          </cell>
          <cell r="G150">
            <v>0</v>
          </cell>
          <cell r="H150" t="str">
            <v>NA</v>
          </cell>
          <cell r="I150" t="str">
            <v>NA</v>
          </cell>
          <cell r="J150" t="str">
            <v>DO</v>
          </cell>
          <cell r="K150" t="str">
            <v>W</v>
          </cell>
          <cell r="L150" t="str">
            <v>W</v>
          </cell>
          <cell r="M150" t="str">
            <v>W</v>
          </cell>
          <cell r="N150" t="str">
            <v>W</v>
          </cell>
          <cell r="O150" t="str">
            <v>W</v>
          </cell>
          <cell r="P150" t="str">
            <v>W</v>
          </cell>
          <cell r="Q150" t="str">
            <v>DO</v>
          </cell>
          <cell r="R150" t="str">
            <v>W</v>
          </cell>
          <cell r="S150" t="str">
            <v>W</v>
          </cell>
          <cell r="T150" t="str">
            <v>U/2</v>
          </cell>
          <cell r="U150" t="str">
            <v>W</v>
          </cell>
          <cell r="V150" t="str">
            <v>W</v>
          </cell>
          <cell r="W150" t="str">
            <v>W</v>
          </cell>
          <cell r="X150" t="str">
            <v>DO</v>
          </cell>
          <cell r="Y150" t="str">
            <v>W</v>
          </cell>
          <cell r="Z150" t="str">
            <v>W</v>
          </cell>
          <cell r="AA150" t="str">
            <v>U/2</v>
          </cell>
          <cell r="AB150" t="str">
            <v>W</v>
          </cell>
          <cell r="AC150" t="str">
            <v>W</v>
          </cell>
          <cell r="AD150" t="str">
            <v>U</v>
          </cell>
          <cell r="AE150" t="str">
            <v>DO</v>
          </cell>
          <cell r="AF150" t="str">
            <v>W</v>
          </cell>
          <cell r="AG150" t="str">
            <v>W</v>
          </cell>
          <cell r="AH150" t="str">
            <v>W</v>
          </cell>
          <cell r="AI150" t="str">
            <v>W</v>
          </cell>
          <cell r="AJ150" t="str">
            <v>W</v>
          </cell>
          <cell r="AK150" t="str">
            <v>W</v>
          </cell>
          <cell r="AM150">
            <v>26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2</v>
          </cell>
          <cell r="AS150">
            <v>2</v>
          </cell>
          <cell r="AT150">
            <v>0</v>
          </cell>
          <cell r="AU150">
            <v>4</v>
          </cell>
          <cell r="AV150">
            <v>22</v>
          </cell>
          <cell r="AX150">
            <v>8</v>
          </cell>
          <cell r="BA150" t="str">
            <v>CN</v>
          </cell>
          <cell r="BB150">
            <v>19</v>
          </cell>
          <cell r="BC150">
            <v>0</v>
          </cell>
          <cell r="BD150">
            <v>0</v>
          </cell>
          <cell r="BE150">
            <v>0</v>
          </cell>
          <cell r="BF150">
            <v>3</v>
          </cell>
          <cell r="BG150">
            <v>0</v>
          </cell>
          <cell r="BH150">
            <v>0</v>
          </cell>
          <cell r="BK150" t="str">
            <v>Nguyễn Nhật Minh</v>
          </cell>
        </row>
        <row r="151">
          <cell r="D151">
            <v>6292</v>
          </cell>
          <cell r="E151" t="str">
            <v>Nguyễn Phạm Thị Ánh Nguyệt</v>
          </cell>
          <cell r="F151">
            <v>44536</v>
          </cell>
          <cell r="G151">
            <v>0</v>
          </cell>
          <cell r="H151" t="str">
            <v>NA</v>
          </cell>
          <cell r="I151" t="str">
            <v>NA</v>
          </cell>
          <cell r="J151" t="str">
            <v>DO</v>
          </cell>
          <cell r="K151" t="str">
            <v>NA</v>
          </cell>
          <cell r="L151" t="str">
            <v>NA</v>
          </cell>
          <cell r="M151" t="str">
            <v>NA</v>
          </cell>
          <cell r="N151" t="str">
            <v>NA</v>
          </cell>
          <cell r="O151" t="str">
            <v>NA</v>
          </cell>
          <cell r="P151" t="str">
            <v>NA</v>
          </cell>
          <cell r="Q151" t="str">
            <v>DO</v>
          </cell>
          <cell r="R151" t="str">
            <v>W</v>
          </cell>
          <cell r="S151" t="str">
            <v>W</v>
          </cell>
          <cell r="T151" t="str">
            <v>W</v>
          </cell>
          <cell r="U151" t="str">
            <v>W</v>
          </cell>
          <cell r="V151" t="str">
            <v>W</v>
          </cell>
          <cell r="W151" t="str">
            <v>W</v>
          </cell>
          <cell r="X151" t="str">
            <v>DO</v>
          </cell>
          <cell r="Y151" t="str">
            <v>W</v>
          </cell>
          <cell r="Z151" t="str">
            <v>W</v>
          </cell>
          <cell r="AA151" t="str">
            <v>W</v>
          </cell>
          <cell r="AB151" t="str">
            <v>W</v>
          </cell>
          <cell r="AC151" t="str">
            <v>W</v>
          </cell>
          <cell r="AD151" t="str">
            <v>W</v>
          </cell>
          <cell r="AE151" t="str">
            <v>DO</v>
          </cell>
          <cell r="AF151" t="str">
            <v>W</v>
          </cell>
          <cell r="AG151" t="str">
            <v>W</v>
          </cell>
          <cell r="AH151" t="str">
            <v>W</v>
          </cell>
          <cell r="AI151" t="str">
            <v>W</v>
          </cell>
          <cell r="AJ151" t="str">
            <v>W</v>
          </cell>
          <cell r="AK151" t="str">
            <v>W</v>
          </cell>
          <cell r="AM151">
            <v>26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8</v>
          </cell>
          <cell r="AT151">
            <v>0</v>
          </cell>
          <cell r="AU151">
            <v>4</v>
          </cell>
          <cell r="AV151">
            <v>18</v>
          </cell>
          <cell r="AX151">
            <v>0</v>
          </cell>
          <cell r="BA151" t="str">
            <v>CN</v>
          </cell>
          <cell r="BB151">
            <v>18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K151" t="str">
            <v>Nguyễn Phạm Thị Ánh Nguyệt</v>
          </cell>
        </row>
        <row r="152">
          <cell r="D152">
            <v>2503</v>
          </cell>
          <cell r="E152" t="str">
            <v>Ngô Thị Phương Thảo</v>
          </cell>
          <cell r="F152">
            <v>42191</v>
          </cell>
          <cell r="G152">
            <v>0</v>
          </cell>
          <cell r="H152" t="str">
            <v>A</v>
          </cell>
          <cell r="I152" t="str">
            <v>W</v>
          </cell>
          <cell r="J152" t="str">
            <v>DO</v>
          </cell>
          <cell r="K152" t="str">
            <v>W</v>
          </cell>
          <cell r="L152" t="str">
            <v>W</v>
          </cell>
          <cell r="M152" t="str">
            <v>W</v>
          </cell>
          <cell r="N152" t="str">
            <v>W</v>
          </cell>
          <cell r="O152" t="str">
            <v>W</v>
          </cell>
          <cell r="P152" t="str">
            <v>W</v>
          </cell>
          <cell r="Q152" t="str">
            <v>DO</v>
          </cell>
          <cell r="R152" t="str">
            <v>W</v>
          </cell>
          <cell r="S152" t="str">
            <v>W</v>
          </cell>
          <cell r="T152" t="str">
            <v>W</v>
          </cell>
          <cell r="U152" t="str">
            <v>A/2</v>
          </cell>
          <cell r="V152" t="str">
            <v>W</v>
          </cell>
          <cell r="W152" t="str">
            <v>W</v>
          </cell>
          <cell r="X152" t="str">
            <v>DO</v>
          </cell>
          <cell r="Y152" t="str">
            <v>W</v>
          </cell>
          <cell r="Z152" t="str">
            <v>W</v>
          </cell>
          <cell r="AA152" t="str">
            <v>W</v>
          </cell>
          <cell r="AB152" t="str">
            <v>W</v>
          </cell>
          <cell r="AC152" t="str">
            <v>W</v>
          </cell>
          <cell r="AD152" t="str">
            <v>W</v>
          </cell>
          <cell r="AE152" t="str">
            <v>DO</v>
          </cell>
          <cell r="AF152" t="str">
            <v>W</v>
          </cell>
          <cell r="AG152" t="str">
            <v>W</v>
          </cell>
          <cell r="AH152" t="str">
            <v>W</v>
          </cell>
          <cell r="AI152" t="str">
            <v>W</v>
          </cell>
          <cell r="AJ152" t="str">
            <v>W</v>
          </cell>
          <cell r="AK152" t="str">
            <v>W</v>
          </cell>
          <cell r="AM152">
            <v>26</v>
          </cell>
          <cell r="AN152">
            <v>1.5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4</v>
          </cell>
          <cell r="AV152">
            <v>24.5</v>
          </cell>
          <cell r="AX152">
            <v>0</v>
          </cell>
          <cell r="BA152" t="str">
            <v>CN</v>
          </cell>
          <cell r="BB152">
            <v>22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K152" t="str">
            <v>Ngô Thị Phương Thảo</v>
          </cell>
        </row>
        <row r="153">
          <cell r="D153" t="str">
            <v>CM1218</v>
          </cell>
          <cell r="E153" t="str">
            <v>Huỳnh Phi Líx</v>
          </cell>
          <cell r="F153">
            <v>42429</v>
          </cell>
          <cell r="G153">
            <v>0</v>
          </cell>
          <cell r="H153" t="str">
            <v>W</v>
          </cell>
          <cell r="I153" t="str">
            <v>W</v>
          </cell>
          <cell r="J153" t="str">
            <v>DO</v>
          </cell>
          <cell r="K153" t="str">
            <v>W</v>
          </cell>
          <cell r="L153" t="str">
            <v>W</v>
          </cell>
          <cell r="M153" t="str">
            <v>W</v>
          </cell>
          <cell r="N153" t="str">
            <v>W</v>
          </cell>
          <cell r="O153" t="str">
            <v>W</v>
          </cell>
          <cell r="P153" t="str">
            <v>W</v>
          </cell>
          <cell r="Q153" t="str">
            <v>DO</v>
          </cell>
          <cell r="R153" t="str">
            <v>W</v>
          </cell>
          <cell r="S153" t="str">
            <v>W</v>
          </cell>
          <cell r="T153" t="str">
            <v>W</v>
          </cell>
          <cell r="U153" t="str">
            <v>W</v>
          </cell>
          <cell r="V153" t="str">
            <v>W</v>
          </cell>
          <cell r="W153" t="str">
            <v>W</v>
          </cell>
          <cell r="X153" t="str">
            <v>DO</v>
          </cell>
          <cell r="Y153" t="str">
            <v>W</v>
          </cell>
          <cell r="Z153" t="str">
            <v>W</v>
          </cell>
          <cell r="AA153" t="str">
            <v>W</v>
          </cell>
          <cell r="AB153" t="str">
            <v>W</v>
          </cell>
          <cell r="AC153" t="str">
            <v>W</v>
          </cell>
          <cell r="AD153" t="str">
            <v>W</v>
          </cell>
          <cell r="AE153" t="str">
            <v>DO</v>
          </cell>
          <cell r="AF153" t="str">
            <v>W</v>
          </cell>
          <cell r="AG153" t="str">
            <v>W</v>
          </cell>
          <cell r="AH153" t="str">
            <v>W</v>
          </cell>
          <cell r="AI153" t="str">
            <v>W</v>
          </cell>
          <cell r="AJ153" t="str">
            <v>W</v>
          </cell>
          <cell r="AK153" t="str">
            <v>W</v>
          </cell>
          <cell r="AM153">
            <v>26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4</v>
          </cell>
          <cell r="AV153">
            <v>26</v>
          </cell>
          <cell r="AX153">
            <v>0</v>
          </cell>
          <cell r="BA153" t="str">
            <v>CN</v>
          </cell>
          <cell r="BB153">
            <v>22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K153" t="str">
            <v>Huỳnh Phi Líx</v>
          </cell>
        </row>
        <row r="154">
          <cell r="D154">
            <v>3868</v>
          </cell>
          <cell r="E154" t="str">
            <v>Trần Diễm Trinh</v>
          </cell>
          <cell r="F154">
            <v>43011</v>
          </cell>
          <cell r="G154">
            <v>0</v>
          </cell>
          <cell r="H154" t="str">
            <v>W</v>
          </cell>
          <cell r="I154" t="str">
            <v>W</v>
          </cell>
          <cell r="J154" t="str">
            <v>DO</v>
          </cell>
          <cell r="K154" t="str">
            <v>W</v>
          </cell>
          <cell r="L154" t="str">
            <v>W</v>
          </cell>
          <cell r="M154" t="str">
            <v>W</v>
          </cell>
          <cell r="N154" t="str">
            <v>W</v>
          </cell>
          <cell r="O154" t="str">
            <v>W</v>
          </cell>
          <cell r="P154" t="str">
            <v>W</v>
          </cell>
          <cell r="Q154" t="str">
            <v>DO</v>
          </cell>
          <cell r="R154" t="str">
            <v>A</v>
          </cell>
          <cell r="S154" t="str">
            <v>W</v>
          </cell>
          <cell r="T154" t="str">
            <v>W</v>
          </cell>
          <cell r="U154" t="str">
            <v>W</v>
          </cell>
          <cell r="V154" t="str">
            <v>U</v>
          </cell>
          <cell r="W154" t="str">
            <v>W</v>
          </cell>
          <cell r="X154" t="str">
            <v>DO</v>
          </cell>
          <cell r="Y154" t="str">
            <v>W</v>
          </cell>
          <cell r="Z154" t="str">
            <v>W</v>
          </cell>
          <cell r="AA154" t="str">
            <v>W</v>
          </cell>
          <cell r="AB154" t="str">
            <v>W</v>
          </cell>
          <cell r="AC154" t="str">
            <v>W</v>
          </cell>
          <cell r="AD154" t="str">
            <v>W</v>
          </cell>
          <cell r="AE154" t="str">
            <v>DO</v>
          </cell>
          <cell r="AF154" t="str">
            <v>W</v>
          </cell>
          <cell r="AG154" t="str">
            <v>W</v>
          </cell>
          <cell r="AH154" t="str">
            <v>W</v>
          </cell>
          <cell r="AI154" t="str">
            <v>W</v>
          </cell>
          <cell r="AJ154" t="str">
            <v>W</v>
          </cell>
          <cell r="AK154" t="str">
            <v>W</v>
          </cell>
          <cell r="AM154">
            <v>26</v>
          </cell>
          <cell r="AN154">
            <v>1</v>
          </cell>
          <cell r="AO154">
            <v>0</v>
          </cell>
          <cell r="AP154">
            <v>0</v>
          </cell>
          <cell r="AQ154">
            <v>0</v>
          </cell>
          <cell r="AR154">
            <v>1</v>
          </cell>
          <cell r="AS154">
            <v>0</v>
          </cell>
          <cell r="AT154">
            <v>0</v>
          </cell>
          <cell r="AU154">
            <v>4</v>
          </cell>
          <cell r="AV154">
            <v>24</v>
          </cell>
          <cell r="AX154">
            <v>0</v>
          </cell>
          <cell r="BA154" t="str">
            <v>CN</v>
          </cell>
          <cell r="BB154">
            <v>21</v>
          </cell>
          <cell r="BC154">
            <v>0</v>
          </cell>
          <cell r="BD154">
            <v>0</v>
          </cell>
          <cell r="BE154">
            <v>0</v>
          </cell>
          <cell r="BF154">
            <v>1</v>
          </cell>
          <cell r="BG154">
            <v>0</v>
          </cell>
          <cell r="BH154">
            <v>0</v>
          </cell>
          <cell r="BK154" t="str">
            <v>Trần Diễm Trinh</v>
          </cell>
        </row>
        <row r="155">
          <cell r="D155">
            <v>3410</v>
          </cell>
          <cell r="E155" t="str">
            <v>Vãng Thị Trúc</v>
          </cell>
          <cell r="F155">
            <v>42745</v>
          </cell>
          <cell r="G155">
            <v>0</v>
          </cell>
          <cell r="H155" t="str">
            <v>W</v>
          </cell>
          <cell r="I155" t="str">
            <v>W</v>
          </cell>
          <cell r="J155" t="str">
            <v>DO</v>
          </cell>
          <cell r="K155" t="str">
            <v>W</v>
          </cell>
          <cell r="L155" t="str">
            <v>W</v>
          </cell>
          <cell r="M155" t="str">
            <v>W</v>
          </cell>
          <cell r="N155" t="str">
            <v>W</v>
          </cell>
          <cell r="O155" t="str">
            <v>W</v>
          </cell>
          <cell r="P155" t="str">
            <v>W</v>
          </cell>
          <cell r="Q155" t="str">
            <v>DO</v>
          </cell>
          <cell r="R155" t="str">
            <v>W</v>
          </cell>
          <cell r="S155" t="str">
            <v>W</v>
          </cell>
          <cell r="T155" t="str">
            <v>W</v>
          </cell>
          <cell r="U155" t="str">
            <v>W</v>
          </cell>
          <cell r="V155" t="str">
            <v>U</v>
          </cell>
          <cell r="W155" t="str">
            <v>W</v>
          </cell>
          <cell r="X155" t="str">
            <v>DO</v>
          </cell>
          <cell r="Y155" t="str">
            <v>W</v>
          </cell>
          <cell r="Z155" t="str">
            <v>W</v>
          </cell>
          <cell r="AA155" t="str">
            <v>W</v>
          </cell>
          <cell r="AB155" t="str">
            <v>W</v>
          </cell>
          <cell r="AC155" t="str">
            <v>W</v>
          </cell>
          <cell r="AD155" t="str">
            <v>W</v>
          </cell>
          <cell r="AE155" t="str">
            <v>DO</v>
          </cell>
          <cell r="AF155" t="str">
            <v>W</v>
          </cell>
          <cell r="AG155" t="str">
            <v>W</v>
          </cell>
          <cell r="AH155" t="str">
            <v>W</v>
          </cell>
          <cell r="AI155" t="str">
            <v>W</v>
          </cell>
          <cell r="AJ155" t="str">
            <v>W</v>
          </cell>
          <cell r="AK155" t="str">
            <v>W</v>
          </cell>
          <cell r="AM155">
            <v>26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1</v>
          </cell>
          <cell r="AS155">
            <v>0</v>
          </cell>
          <cell r="AT155">
            <v>0</v>
          </cell>
          <cell r="AU155">
            <v>4</v>
          </cell>
          <cell r="AV155">
            <v>25</v>
          </cell>
          <cell r="AX155">
            <v>0</v>
          </cell>
          <cell r="BA155" t="str">
            <v>CN</v>
          </cell>
          <cell r="BB155">
            <v>21</v>
          </cell>
          <cell r="BC155">
            <v>0</v>
          </cell>
          <cell r="BD155">
            <v>0</v>
          </cell>
          <cell r="BE155">
            <v>0</v>
          </cell>
          <cell r="BF155">
            <v>1</v>
          </cell>
          <cell r="BG155">
            <v>0</v>
          </cell>
          <cell r="BH155">
            <v>0</v>
          </cell>
          <cell r="BK155" t="str">
            <v>Vãng Thị Trúc</v>
          </cell>
        </row>
        <row r="156">
          <cell r="D156">
            <v>5061</v>
          </cell>
          <cell r="E156" t="str">
            <v>Châu Thế Vinh</v>
          </cell>
          <cell r="F156">
            <v>43621</v>
          </cell>
          <cell r="G156">
            <v>0</v>
          </cell>
          <cell r="H156" t="str">
            <v>W</v>
          </cell>
          <cell r="I156" t="str">
            <v>W</v>
          </cell>
          <cell r="J156" t="str">
            <v>DO</v>
          </cell>
          <cell r="K156" t="str">
            <v>W</v>
          </cell>
          <cell r="L156" t="str">
            <v>W</v>
          </cell>
          <cell r="M156" t="str">
            <v>W</v>
          </cell>
          <cell r="N156" t="str">
            <v>W</v>
          </cell>
          <cell r="O156" t="str">
            <v>W</v>
          </cell>
          <cell r="P156" t="str">
            <v>W</v>
          </cell>
          <cell r="Q156" t="str">
            <v>DO</v>
          </cell>
          <cell r="R156" t="str">
            <v>W</v>
          </cell>
          <cell r="S156" t="str">
            <v>W</v>
          </cell>
          <cell r="T156" t="str">
            <v>W</v>
          </cell>
          <cell r="U156" t="str">
            <v>W</v>
          </cell>
          <cell r="V156" t="str">
            <v>U</v>
          </cell>
          <cell r="W156" t="str">
            <v>W</v>
          </cell>
          <cell r="X156" t="str">
            <v>DO</v>
          </cell>
          <cell r="Y156" t="str">
            <v>W</v>
          </cell>
          <cell r="Z156" t="str">
            <v>W</v>
          </cell>
          <cell r="AA156" t="str">
            <v>W</v>
          </cell>
          <cell r="AB156" t="str">
            <v>W</v>
          </cell>
          <cell r="AC156" t="str">
            <v>W</v>
          </cell>
          <cell r="AD156" t="str">
            <v>W</v>
          </cell>
          <cell r="AE156" t="str">
            <v>DO</v>
          </cell>
          <cell r="AF156" t="str">
            <v>W</v>
          </cell>
          <cell r="AG156" t="str">
            <v>W</v>
          </cell>
          <cell r="AH156" t="str">
            <v>W</v>
          </cell>
          <cell r="AI156" t="str">
            <v>W</v>
          </cell>
          <cell r="AJ156" t="str">
            <v>W</v>
          </cell>
          <cell r="AK156" t="str">
            <v>W</v>
          </cell>
          <cell r="AM156">
            <v>26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1</v>
          </cell>
          <cell r="AS156">
            <v>0</v>
          </cell>
          <cell r="AT156">
            <v>0</v>
          </cell>
          <cell r="AU156">
            <v>4</v>
          </cell>
          <cell r="AV156">
            <v>25</v>
          </cell>
          <cell r="AX156">
            <v>0</v>
          </cell>
          <cell r="BA156" t="str">
            <v>CN</v>
          </cell>
          <cell r="BB156">
            <v>21</v>
          </cell>
          <cell r="BC156">
            <v>0</v>
          </cell>
          <cell r="BD156">
            <v>0</v>
          </cell>
          <cell r="BE156">
            <v>0</v>
          </cell>
          <cell r="BF156">
            <v>1</v>
          </cell>
          <cell r="BG156">
            <v>0</v>
          </cell>
          <cell r="BH156">
            <v>0</v>
          </cell>
          <cell r="BK156" t="str">
            <v>Châu Thế Vinh</v>
          </cell>
        </row>
        <row r="157">
          <cell r="D157">
            <v>5277</v>
          </cell>
          <cell r="E157" t="str">
            <v>Nguyễn Trúc Giang</v>
          </cell>
          <cell r="F157">
            <v>43711</v>
          </cell>
          <cell r="G157">
            <v>0</v>
          </cell>
          <cell r="H157" t="str">
            <v>W</v>
          </cell>
          <cell r="I157" t="str">
            <v>W</v>
          </cell>
          <cell r="J157" t="str">
            <v>DO</v>
          </cell>
          <cell r="K157" t="str">
            <v>W</v>
          </cell>
          <cell r="L157" t="str">
            <v>A/2</v>
          </cell>
          <cell r="M157" t="str">
            <v>W</v>
          </cell>
          <cell r="N157" t="str">
            <v>W</v>
          </cell>
          <cell r="O157" t="str">
            <v>W</v>
          </cell>
          <cell r="P157" t="str">
            <v>W</v>
          </cell>
          <cell r="Q157" t="str">
            <v>DO</v>
          </cell>
          <cell r="R157" t="str">
            <v>W</v>
          </cell>
          <cell r="S157" t="str">
            <v>W</v>
          </cell>
          <cell r="T157" t="str">
            <v>W</v>
          </cell>
          <cell r="U157" t="str">
            <v>W</v>
          </cell>
          <cell r="V157" t="str">
            <v>W</v>
          </cell>
          <cell r="W157" t="str">
            <v>A/2</v>
          </cell>
          <cell r="X157" t="str">
            <v>DO</v>
          </cell>
          <cell r="Y157" t="str">
            <v>W</v>
          </cell>
          <cell r="Z157" t="str">
            <v>W</v>
          </cell>
          <cell r="AA157" t="str">
            <v>W</v>
          </cell>
          <cell r="AB157" t="str">
            <v>W</v>
          </cell>
          <cell r="AC157" t="str">
            <v>W</v>
          </cell>
          <cell r="AD157" t="str">
            <v>W</v>
          </cell>
          <cell r="AE157" t="str">
            <v>DO</v>
          </cell>
          <cell r="AF157" t="str">
            <v>W</v>
          </cell>
          <cell r="AG157" t="str">
            <v>W</v>
          </cell>
          <cell r="AH157" t="str">
            <v>W</v>
          </cell>
          <cell r="AI157" t="str">
            <v>W</v>
          </cell>
          <cell r="AJ157" t="str">
            <v>W</v>
          </cell>
          <cell r="AK157" t="str">
            <v>W</v>
          </cell>
          <cell r="AM157">
            <v>26</v>
          </cell>
          <cell r="AN157">
            <v>1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4</v>
          </cell>
          <cell r="AV157">
            <v>25</v>
          </cell>
          <cell r="AX157">
            <v>0</v>
          </cell>
          <cell r="BA157" t="str">
            <v>CN</v>
          </cell>
          <cell r="BB157">
            <v>22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K157" t="str">
            <v>Nguyễn Trúc Giang</v>
          </cell>
        </row>
        <row r="158">
          <cell r="D158">
            <v>5309</v>
          </cell>
          <cell r="E158" t="str">
            <v>Phạm Hữu Nhân</v>
          </cell>
          <cell r="F158">
            <v>43720</v>
          </cell>
          <cell r="G158">
            <v>0</v>
          </cell>
          <cell r="H158" t="str">
            <v>W</v>
          </cell>
          <cell r="I158" t="str">
            <v>W</v>
          </cell>
          <cell r="J158" t="str">
            <v>DO</v>
          </cell>
          <cell r="K158" t="str">
            <v>W</v>
          </cell>
          <cell r="L158" t="str">
            <v>W</v>
          </cell>
          <cell r="M158" t="str">
            <v>W</v>
          </cell>
          <cell r="N158" t="str">
            <v>W</v>
          </cell>
          <cell r="O158" t="str">
            <v>W</v>
          </cell>
          <cell r="P158" t="str">
            <v>A</v>
          </cell>
          <cell r="Q158" t="str">
            <v>DO</v>
          </cell>
          <cell r="R158" t="str">
            <v>W</v>
          </cell>
          <cell r="S158" t="str">
            <v>W</v>
          </cell>
          <cell r="T158" t="str">
            <v>W</v>
          </cell>
          <cell r="U158" t="str">
            <v>W</v>
          </cell>
          <cell r="V158" t="str">
            <v>U</v>
          </cell>
          <cell r="W158" t="str">
            <v>W</v>
          </cell>
          <cell r="X158" t="str">
            <v>DO</v>
          </cell>
          <cell r="Y158" t="str">
            <v>W</v>
          </cell>
          <cell r="Z158" t="str">
            <v>W</v>
          </cell>
          <cell r="AA158" t="str">
            <v>W</v>
          </cell>
          <cell r="AB158" t="str">
            <v>W</v>
          </cell>
          <cell r="AC158" t="str">
            <v>W</v>
          </cell>
          <cell r="AD158" t="str">
            <v>W</v>
          </cell>
          <cell r="AE158" t="str">
            <v>DO</v>
          </cell>
          <cell r="AF158" t="str">
            <v>W</v>
          </cell>
          <cell r="AG158" t="str">
            <v>W</v>
          </cell>
          <cell r="AH158" t="str">
            <v>W</v>
          </cell>
          <cell r="AI158" t="str">
            <v>W</v>
          </cell>
          <cell r="AJ158" t="str">
            <v>W</v>
          </cell>
          <cell r="AK158" t="str">
            <v>W</v>
          </cell>
          <cell r="AM158">
            <v>26</v>
          </cell>
          <cell r="AN158">
            <v>1</v>
          </cell>
          <cell r="AO158">
            <v>0</v>
          </cell>
          <cell r="AP158">
            <v>0</v>
          </cell>
          <cell r="AQ158">
            <v>0</v>
          </cell>
          <cell r="AR158">
            <v>1</v>
          </cell>
          <cell r="AS158">
            <v>0</v>
          </cell>
          <cell r="AT158">
            <v>0</v>
          </cell>
          <cell r="AU158">
            <v>4</v>
          </cell>
          <cell r="AV158">
            <v>24</v>
          </cell>
          <cell r="AX158">
            <v>0</v>
          </cell>
          <cell r="BA158" t="str">
            <v>CN</v>
          </cell>
          <cell r="BB158">
            <v>21</v>
          </cell>
          <cell r="BC158">
            <v>0</v>
          </cell>
          <cell r="BD158">
            <v>0</v>
          </cell>
          <cell r="BE158">
            <v>0</v>
          </cell>
          <cell r="BF158">
            <v>1</v>
          </cell>
          <cell r="BG158">
            <v>0</v>
          </cell>
          <cell r="BH158">
            <v>0</v>
          </cell>
          <cell r="BK158" t="str">
            <v>Phạm Hữu Nhân</v>
          </cell>
        </row>
        <row r="159">
          <cell r="D159">
            <v>5564</v>
          </cell>
          <cell r="E159" t="str">
            <v>Trần Minh Nhựt</v>
          </cell>
          <cell r="F159">
            <v>43794</v>
          </cell>
          <cell r="G159">
            <v>0</v>
          </cell>
          <cell r="H159" t="str">
            <v>A/2</v>
          </cell>
          <cell r="I159" t="str">
            <v>W</v>
          </cell>
          <cell r="J159" t="str">
            <v>DO</v>
          </cell>
          <cell r="K159" t="str">
            <v>W</v>
          </cell>
          <cell r="L159" t="str">
            <v>W</v>
          </cell>
          <cell r="M159" t="str">
            <v>W</v>
          </cell>
          <cell r="N159" t="str">
            <v>W</v>
          </cell>
          <cell r="O159" t="str">
            <v>A</v>
          </cell>
          <cell r="P159" t="str">
            <v>A</v>
          </cell>
          <cell r="Q159" t="str">
            <v>DO</v>
          </cell>
          <cell r="R159" t="str">
            <v>W</v>
          </cell>
          <cell r="S159" t="str">
            <v>W</v>
          </cell>
          <cell r="T159" t="str">
            <v>W</v>
          </cell>
          <cell r="U159" t="str">
            <v>W</v>
          </cell>
          <cell r="V159" t="str">
            <v>U</v>
          </cell>
          <cell r="W159" t="str">
            <v>W</v>
          </cell>
          <cell r="X159" t="str">
            <v>DO</v>
          </cell>
          <cell r="Y159" t="str">
            <v>W</v>
          </cell>
          <cell r="Z159" t="str">
            <v>W</v>
          </cell>
          <cell r="AA159" t="str">
            <v>W</v>
          </cell>
          <cell r="AB159" t="str">
            <v>W</v>
          </cell>
          <cell r="AC159" t="str">
            <v>W</v>
          </cell>
          <cell r="AD159" t="str">
            <v>W</v>
          </cell>
          <cell r="AE159" t="str">
            <v>DO</v>
          </cell>
          <cell r="AF159" t="str">
            <v>W</v>
          </cell>
          <cell r="AG159" t="str">
            <v>W</v>
          </cell>
          <cell r="AH159" t="str">
            <v>W</v>
          </cell>
          <cell r="AI159" t="str">
            <v>W</v>
          </cell>
          <cell r="AJ159" t="str">
            <v>W</v>
          </cell>
          <cell r="AK159" t="str">
            <v>W</v>
          </cell>
          <cell r="AM159">
            <v>26</v>
          </cell>
          <cell r="AN159">
            <v>2.5</v>
          </cell>
          <cell r="AO159">
            <v>0</v>
          </cell>
          <cell r="AP159">
            <v>0</v>
          </cell>
          <cell r="AQ159">
            <v>0</v>
          </cell>
          <cell r="AR159">
            <v>1</v>
          </cell>
          <cell r="AS159">
            <v>0</v>
          </cell>
          <cell r="AT159">
            <v>0</v>
          </cell>
          <cell r="AU159">
            <v>4</v>
          </cell>
          <cell r="AV159">
            <v>22.5</v>
          </cell>
          <cell r="AX159">
            <v>0</v>
          </cell>
          <cell r="BA159" t="str">
            <v>CN</v>
          </cell>
          <cell r="BB159">
            <v>21</v>
          </cell>
          <cell r="BC159">
            <v>0</v>
          </cell>
          <cell r="BD159">
            <v>0</v>
          </cell>
          <cell r="BE159">
            <v>0</v>
          </cell>
          <cell r="BF159">
            <v>1</v>
          </cell>
          <cell r="BG159">
            <v>0</v>
          </cell>
          <cell r="BH159">
            <v>0</v>
          </cell>
          <cell r="BK159" t="str">
            <v>Trần Minh Nhựt</v>
          </cell>
        </row>
        <row r="160">
          <cell r="D160">
            <v>3123</v>
          </cell>
          <cell r="E160" t="str">
            <v>Đoàn Thị Kim Hoàn</v>
          </cell>
          <cell r="F160">
            <v>42555</v>
          </cell>
          <cell r="G160">
            <v>0</v>
          </cell>
          <cell r="H160" t="str">
            <v>W</v>
          </cell>
          <cell r="I160" t="str">
            <v>W</v>
          </cell>
          <cell r="J160" t="str">
            <v>DO</v>
          </cell>
          <cell r="K160" t="str">
            <v>W</v>
          </cell>
          <cell r="L160" t="str">
            <v>W</v>
          </cell>
          <cell r="M160" t="str">
            <v>W</v>
          </cell>
          <cell r="N160" t="str">
            <v>W</v>
          </cell>
          <cell r="O160" t="str">
            <v>W</v>
          </cell>
          <cell r="P160" t="str">
            <v>W</v>
          </cell>
          <cell r="Q160" t="str">
            <v>DO</v>
          </cell>
          <cell r="R160" t="str">
            <v>W</v>
          </cell>
          <cell r="S160" t="str">
            <v>W</v>
          </cell>
          <cell r="T160" t="str">
            <v>W</v>
          </cell>
          <cell r="U160" t="str">
            <v>W</v>
          </cell>
          <cell r="V160" t="str">
            <v>W</v>
          </cell>
          <cell r="W160" t="str">
            <v>W</v>
          </cell>
          <cell r="X160" t="str">
            <v>DO</v>
          </cell>
          <cell r="Y160" t="str">
            <v>W</v>
          </cell>
          <cell r="Z160" t="str">
            <v>W</v>
          </cell>
          <cell r="AA160" t="str">
            <v>W</v>
          </cell>
          <cell r="AB160" t="str">
            <v>W</v>
          </cell>
          <cell r="AC160" t="str">
            <v>W</v>
          </cell>
          <cell r="AD160" t="str">
            <v>W</v>
          </cell>
          <cell r="AE160" t="str">
            <v>DO</v>
          </cell>
          <cell r="AF160" t="str">
            <v>W</v>
          </cell>
          <cell r="AG160" t="str">
            <v>W</v>
          </cell>
          <cell r="AH160" t="str">
            <v>W</v>
          </cell>
          <cell r="AI160" t="str">
            <v>W</v>
          </cell>
          <cell r="AJ160" t="str">
            <v>W</v>
          </cell>
          <cell r="AK160" t="str">
            <v>W</v>
          </cell>
          <cell r="AM160">
            <v>26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4</v>
          </cell>
          <cell r="AV160">
            <v>26</v>
          </cell>
          <cell r="AX160">
            <v>0</v>
          </cell>
          <cell r="BA160" t="str">
            <v>CN</v>
          </cell>
          <cell r="BB160">
            <v>22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K160" t="str">
            <v>Đoàn Thị Kim Hoàn</v>
          </cell>
        </row>
        <row r="161">
          <cell r="D161">
            <v>3781</v>
          </cell>
          <cell r="E161" t="str">
            <v>Phạm Minh Đức</v>
          </cell>
          <cell r="F161">
            <v>42978</v>
          </cell>
          <cell r="G161">
            <v>0</v>
          </cell>
          <cell r="H161" t="str">
            <v>W</v>
          </cell>
          <cell r="I161" t="str">
            <v>W</v>
          </cell>
          <cell r="J161" t="str">
            <v>DO</v>
          </cell>
          <cell r="K161" t="str">
            <v>W</v>
          </cell>
          <cell r="L161" t="str">
            <v>W</v>
          </cell>
          <cell r="M161" t="str">
            <v>W</v>
          </cell>
          <cell r="N161" t="str">
            <v>W</v>
          </cell>
          <cell r="O161" t="str">
            <v>W</v>
          </cell>
          <cell r="P161" t="str">
            <v>W</v>
          </cell>
          <cell r="Q161" t="str">
            <v>DO</v>
          </cell>
          <cell r="R161" t="str">
            <v>W</v>
          </cell>
          <cell r="S161" t="str">
            <v>W</v>
          </cell>
          <cell r="T161" t="str">
            <v>W</v>
          </cell>
          <cell r="U161" t="str">
            <v>W</v>
          </cell>
          <cell r="V161" t="str">
            <v>W</v>
          </cell>
          <cell r="W161" t="str">
            <v>W</v>
          </cell>
          <cell r="X161" t="str">
            <v>DO</v>
          </cell>
          <cell r="Y161" t="str">
            <v>W</v>
          </cell>
          <cell r="Z161" t="str">
            <v>W</v>
          </cell>
          <cell r="AA161" t="str">
            <v>W</v>
          </cell>
          <cell r="AB161" t="str">
            <v>W</v>
          </cell>
          <cell r="AC161" t="str">
            <v>W</v>
          </cell>
          <cell r="AD161" t="str">
            <v>W</v>
          </cell>
          <cell r="AE161" t="str">
            <v>DO</v>
          </cell>
          <cell r="AF161" t="str">
            <v>W</v>
          </cell>
          <cell r="AG161" t="str">
            <v>W</v>
          </cell>
          <cell r="AH161" t="str">
            <v>W</v>
          </cell>
          <cell r="AI161" t="str">
            <v>W</v>
          </cell>
          <cell r="AJ161" t="str">
            <v>W</v>
          </cell>
          <cell r="AK161" t="str">
            <v>W</v>
          </cell>
          <cell r="AM161">
            <v>26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4</v>
          </cell>
          <cell r="AV161">
            <v>26</v>
          </cell>
          <cell r="AX161">
            <v>0</v>
          </cell>
          <cell r="BA161" t="str">
            <v>CN</v>
          </cell>
          <cell r="BB161">
            <v>22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K161" t="str">
            <v>Phạm Minh Đức</v>
          </cell>
        </row>
        <row r="162">
          <cell r="D162">
            <v>4039</v>
          </cell>
          <cell r="E162" t="str">
            <v>Lê Hoàng Dự</v>
          </cell>
          <cell r="F162">
            <v>43049</v>
          </cell>
          <cell r="G162">
            <v>0</v>
          </cell>
          <cell r="H162" t="str">
            <v>W</v>
          </cell>
          <cell r="I162" t="str">
            <v>W</v>
          </cell>
          <cell r="J162" t="str">
            <v>DO</v>
          </cell>
          <cell r="K162" t="str">
            <v>W</v>
          </cell>
          <cell r="L162" t="str">
            <v>W</v>
          </cell>
          <cell r="M162" t="str">
            <v>W</v>
          </cell>
          <cell r="N162" t="str">
            <v>W</v>
          </cell>
          <cell r="O162" t="str">
            <v>W</v>
          </cell>
          <cell r="P162" t="str">
            <v>W</v>
          </cell>
          <cell r="Q162" t="str">
            <v>DO</v>
          </cell>
          <cell r="R162" t="str">
            <v>W</v>
          </cell>
          <cell r="S162" t="str">
            <v>W</v>
          </cell>
          <cell r="T162" t="str">
            <v>W</v>
          </cell>
          <cell r="U162" t="str">
            <v>W</v>
          </cell>
          <cell r="V162" t="str">
            <v>W</v>
          </cell>
          <cell r="W162" t="str">
            <v>W</v>
          </cell>
          <cell r="X162" t="str">
            <v>DO</v>
          </cell>
          <cell r="Y162" t="str">
            <v>W</v>
          </cell>
          <cell r="Z162" t="str">
            <v>W</v>
          </cell>
          <cell r="AA162" t="str">
            <v>W</v>
          </cell>
          <cell r="AB162" t="str">
            <v>W</v>
          </cell>
          <cell r="AC162" t="str">
            <v>W</v>
          </cell>
          <cell r="AD162" t="str">
            <v>W</v>
          </cell>
          <cell r="AE162" t="str">
            <v>DO</v>
          </cell>
          <cell r="AF162" t="str">
            <v>W</v>
          </cell>
          <cell r="AG162" t="str">
            <v>W</v>
          </cell>
          <cell r="AH162" t="str">
            <v>W</v>
          </cell>
          <cell r="AI162" t="str">
            <v>W</v>
          </cell>
          <cell r="AJ162" t="str">
            <v>W</v>
          </cell>
          <cell r="AK162" t="str">
            <v>W</v>
          </cell>
          <cell r="AM162">
            <v>26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4</v>
          </cell>
          <cell r="AV162">
            <v>26</v>
          </cell>
          <cell r="AX162">
            <v>0</v>
          </cell>
          <cell r="BA162" t="str">
            <v>CN</v>
          </cell>
          <cell r="BB162">
            <v>22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K162" t="str">
            <v>Lê Hoàng Dự</v>
          </cell>
        </row>
        <row r="163">
          <cell r="D163">
            <v>4559</v>
          </cell>
          <cell r="E163" t="str">
            <v>Phạm Minh Đoan</v>
          </cell>
          <cell r="F163">
            <v>43216</v>
          </cell>
          <cell r="G163">
            <v>0</v>
          </cell>
          <cell r="H163" t="str">
            <v>W</v>
          </cell>
          <cell r="I163" t="str">
            <v>W</v>
          </cell>
          <cell r="J163" t="str">
            <v>DO</v>
          </cell>
          <cell r="K163" t="str">
            <v>W</v>
          </cell>
          <cell r="L163" t="str">
            <v>W</v>
          </cell>
          <cell r="M163" t="str">
            <v>W</v>
          </cell>
          <cell r="N163" t="str">
            <v>W</v>
          </cell>
          <cell r="O163" t="str">
            <v>W</v>
          </cell>
          <cell r="P163" t="str">
            <v>A</v>
          </cell>
          <cell r="Q163" t="str">
            <v>DO</v>
          </cell>
          <cell r="R163" t="str">
            <v>W</v>
          </cell>
          <cell r="S163" t="str">
            <v>W</v>
          </cell>
          <cell r="T163" t="str">
            <v>W</v>
          </cell>
          <cell r="U163" t="str">
            <v>W</v>
          </cell>
          <cell r="V163" t="str">
            <v>W</v>
          </cell>
          <cell r="W163" t="str">
            <v>W</v>
          </cell>
          <cell r="X163" t="str">
            <v>DO</v>
          </cell>
          <cell r="Y163" t="str">
            <v>W</v>
          </cell>
          <cell r="Z163" t="str">
            <v>W</v>
          </cell>
          <cell r="AA163" t="str">
            <v>W</v>
          </cell>
          <cell r="AB163" t="str">
            <v>W</v>
          </cell>
          <cell r="AC163" t="str">
            <v>W</v>
          </cell>
          <cell r="AD163" t="str">
            <v>A</v>
          </cell>
          <cell r="AE163" t="str">
            <v>DO</v>
          </cell>
          <cell r="AF163" t="str">
            <v>W</v>
          </cell>
          <cell r="AG163" t="str">
            <v>W</v>
          </cell>
          <cell r="AH163" t="str">
            <v>W</v>
          </cell>
          <cell r="AI163" t="str">
            <v>W</v>
          </cell>
          <cell r="AJ163" t="str">
            <v>W</v>
          </cell>
          <cell r="AK163" t="str">
            <v>W</v>
          </cell>
          <cell r="AM163">
            <v>26</v>
          </cell>
          <cell r="AN163">
            <v>2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4</v>
          </cell>
          <cell r="AV163">
            <v>24</v>
          </cell>
          <cell r="AX163">
            <v>0</v>
          </cell>
          <cell r="BA163" t="str">
            <v>CN</v>
          </cell>
          <cell r="BB163">
            <v>22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K163" t="str">
            <v>Phạm Minh Đoan</v>
          </cell>
        </row>
        <row r="164">
          <cell r="D164">
            <v>5459</v>
          </cell>
          <cell r="E164" t="str">
            <v>Nguyễn Thị Phương Thảo</v>
          </cell>
          <cell r="F164">
            <v>43759</v>
          </cell>
          <cell r="G164">
            <v>0</v>
          </cell>
          <cell r="H164" t="str">
            <v>W</v>
          </cell>
          <cell r="I164" t="str">
            <v>W</v>
          </cell>
          <cell r="J164" t="str">
            <v>DO</v>
          </cell>
          <cell r="K164" t="str">
            <v>W</v>
          </cell>
          <cell r="L164" t="str">
            <v>W</v>
          </cell>
          <cell r="M164" t="str">
            <v>W</v>
          </cell>
          <cell r="N164" t="str">
            <v>W</v>
          </cell>
          <cell r="O164" t="str">
            <v>W</v>
          </cell>
          <cell r="P164" t="str">
            <v>W</v>
          </cell>
          <cell r="Q164" t="str">
            <v>DO</v>
          </cell>
          <cell r="R164" t="str">
            <v>W</v>
          </cell>
          <cell r="S164" t="str">
            <v>W</v>
          </cell>
          <cell r="T164" t="str">
            <v>W</v>
          </cell>
          <cell r="U164" t="str">
            <v>W</v>
          </cell>
          <cell r="V164" t="str">
            <v>W</v>
          </cell>
          <cell r="W164" t="str">
            <v>W</v>
          </cell>
          <cell r="X164" t="str">
            <v>DO</v>
          </cell>
          <cell r="Y164" t="str">
            <v>W</v>
          </cell>
          <cell r="Z164" t="str">
            <v>W</v>
          </cell>
          <cell r="AA164" t="str">
            <v>W</v>
          </cell>
          <cell r="AB164" t="str">
            <v>W</v>
          </cell>
          <cell r="AC164" t="str">
            <v>W</v>
          </cell>
          <cell r="AD164" t="str">
            <v>W</v>
          </cell>
          <cell r="AE164" t="str">
            <v>DO</v>
          </cell>
          <cell r="AF164" t="str">
            <v>W</v>
          </cell>
          <cell r="AG164" t="str">
            <v>W</v>
          </cell>
          <cell r="AH164" t="str">
            <v>W</v>
          </cell>
          <cell r="AI164" t="str">
            <v>W</v>
          </cell>
          <cell r="AJ164" t="str">
            <v>W</v>
          </cell>
          <cell r="AK164" t="str">
            <v>W</v>
          </cell>
          <cell r="AM164">
            <v>26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4</v>
          </cell>
          <cell r="AV164">
            <v>26</v>
          </cell>
          <cell r="AX164">
            <v>0</v>
          </cell>
          <cell r="BA164" t="str">
            <v>CN</v>
          </cell>
          <cell r="BB164">
            <v>22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K164" t="str">
            <v>Nguyễn Thị Phương Thảo</v>
          </cell>
        </row>
        <row r="165">
          <cell r="D165">
            <v>5488</v>
          </cell>
          <cell r="E165" t="str">
            <v>Lê Thị Cẩm Linh</v>
          </cell>
          <cell r="F165">
            <v>43769</v>
          </cell>
          <cell r="G165">
            <v>0</v>
          </cell>
          <cell r="H165" t="str">
            <v>W</v>
          </cell>
          <cell r="I165" t="str">
            <v>W</v>
          </cell>
          <cell r="J165" t="str">
            <v>DO</v>
          </cell>
          <cell r="K165" t="str">
            <v>W</v>
          </cell>
          <cell r="L165" t="str">
            <v>W</v>
          </cell>
          <cell r="M165" t="str">
            <v>W</v>
          </cell>
          <cell r="N165" t="str">
            <v>W</v>
          </cell>
          <cell r="O165" t="str">
            <v>W</v>
          </cell>
          <cell r="P165" t="str">
            <v>W</v>
          </cell>
          <cell r="Q165" t="str">
            <v>DO</v>
          </cell>
          <cell r="R165" t="str">
            <v>W</v>
          </cell>
          <cell r="S165" t="str">
            <v>W</v>
          </cell>
          <cell r="T165" t="str">
            <v>W</v>
          </cell>
          <cell r="U165" t="str">
            <v>W</v>
          </cell>
          <cell r="V165" t="str">
            <v>W</v>
          </cell>
          <cell r="W165" t="str">
            <v>W</v>
          </cell>
          <cell r="X165" t="str">
            <v>DO</v>
          </cell>
          <cell r="Y165" t="str">
            <v>W</v>
          </cell>
          <cell r="Z165" t="str">
            <v>W</v>
          </cell>
          <cell r="AA165" t="str">
            <v>W</v>
          </cell>
          <cell r="AB165" t="str">
            <v>W</v>
          </cell>
          <cell r="AC165" t="str">
            <v>W</v>
          </cell>
          <cell r="AD165" t="str">
            <v>W</v>
          </cell>
          <cell r="AE165" t="str">
            <v>DO</v>
          </cell>
          <cell r="AF165" t="str">
            <v>W</v>
          </cell>
          <cell r="AG165" t="str">
            <v>W</v>
          </cell>
          <cell r="AH165" t="str">
            <v>W</v>
          </cell>
          <cell r="AI165" t="str">
            <v>W</v>
          </cell>
          <cell r="AJ165" t="str">
            <v>W</v>
          </cell>
          <cell r="AK165" t="str">
            <v>W</v>
          </cell>
          <cell r="AM165">
            <v>26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4</v>
          </cell>
          <cell r="AV165">
            <v>26</v>
          </cell>
          <cell r="AX165">
            <v>0</v>
          </cell>
          <cell r="BA165" t="str">
            <v>CN</v>
          </cell>
          <cell r="BB165">
            <v>22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K165" t="str">
            <v>Lê Thị Cẩm Linh</v>
          </cell>
        </row>
        <row r="166">
          <cell r="D166">
            <v>5161</v>
          </cell>
          <cell r="E166" t="str">
            <v>Nguyễn Thị Nam</v>
          </cell>
          <cell r="F166">
            <v>43668</v>
          </cell>
          <cell r="G166">
            <v>44555</v>
          </cell>
          <cell r="H166" t="str">
            <v>W</v>
          </cell>
          <cell r="I166" t="str">
            <v>W</v>
          </cell>
          <cell r="J166" t="str">
            <v>DO</v>
          </cell>
          <cell r="K166" t="str">
            <v>W</v>
          </cell>
          <cell r="L166" t="str">
            <v>W</v>
          </cell>
          <cell r="M166" t="str">
            <v>W</v>
          </cell>
          <cell r="N166" t="str">
            <v>W</v>
          </cell>
          <cell r="O166" t="str">
            <v>W</v>
          </cell>
          <cell r="P166" t="str">
            <v>W</v>
          </cell>
          <cell r="Q166" t="str">
            <v>DO</v>
          </cell>
          <cell r="R166" t="str">
            <v>W</v>
          </cell>
          <cell r="S166" t="str">
            <v>W</v>
          </cell>
          <cell r="T166" t="str">
            <v>W</v>
          </cell>
          <cell r="U166" t="str">
            <v>W</v>
          </cell>
          <cell r="V166" t="str">
            <v>W</v>
          </cell>
          <cell r="W166" t="str">
            <v>W</v>
          </cell>
          <cell r="X166" t="str">
            <v>DO</v>
          </cell>
          <cell r="Y166" t="str">
            <v>W</v>
          </cell>
          <cell r="Z166" t="str">
            <v>W</v>
          </cell>
          <cell r="AA166" t="str">
            <v>W</v>
          </cell>
          <cell r="AB166" t="str">
            <v>W</v>
          </cell>
          <cell r="AC166" t="str">
            <v>W</v>
          </cell>
          <cell r="AD166" t="str">
            <v>W</v>
          </cell>
          <cell r="AE166" t="str">
            <v>DO</v>
          </cell>
          <cell r="AF166" t="str">
            <v>W</v>
          </cell>
          <cell r="AG166" t="str">
            <v>W</v>
          </cell>
          <cell r="AH166" t="str">
            <v>W</v>
          </cell>
          <cell r="AI166" t="str">
            <v>W</v>
          </cell>
          <cell r="AJ166" t="str">
            <v>W</v>
          </cell>
          <cell r="AK166" t="str">
            <v>R</v>
          </cell>
          <cell r="AM166">
            <v>26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1</v>
          </cell>
          <cell r="AU166">
            <v>4</v>
          </cell>
          <cell r="AV166">
            <v>25</v>
          </cell>
          <cell r="AX166">
            <v>0</v>
          </cell>
          <cell r="BA166" t="str">
            <v>CN</v>
          </cell>
          <cell r="BB166">
            <v>21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K166" t="str">
            <v>Nguyễn Thị Nam</v>
          </cell>
        </row>
        <row r="167">
          <cell r="D167">
            <v>5416</v>
          </cell>
          <cell r="E167" t="str">
            <v>Nguyễn Thị Hồng Thu</v>
          </cell>
          <cell r="F167">
            <v>43745</v>
          </cell>
          <cell r="G167">
            <v>0</v>
          </cell>
          <cell r="H167" t="str">
            <v>W</v>
          </cell>
          <cell r="I167" t="str">
            <v>A/2</v>
          </cell>
          <cell r="J167" t="str">
            <v>DO</v>
          </cell>
          <cell r="K167" t="str">
            <v>W</v>
          </cell>
          <cell r="L167" t="str">
            <v>W</v>
          </cell>
          <cell r="M167" t="str">
            <v>W</v>
          </cell>
          <cell r="N167" t="str">
            <v>W</v>
          </cell>
          <cell r="O167" t="str">
            <v>W</v>
          </cell>
          <cell r="P167" t="str">
            <v>W</v>
          </cell>
          <cell r="Q167" t="str">
            <v>DO</v>
          </cell>
          <cell r="R167" t="str">
            <v>W</v>
          </cell>
          <cell r="S167" t="str">
            <v>W</v>
          </cell>
          <cell r="T167" t="str">
            <v>W</v>
          </cell>
          <cell r="U167" t="str">
            <v>W</v>
          </cell>
          <cell r="V167" t="str">
            <v>W</v>
          </cell>
          <cell r="W167" t="str">
            <v>W</v>
          </cell>
          <cell r="X167" t="str">
            <v>DO</v>
          </cell>
          <cell r="Y167" t="str">
            <v>W</v>
          </cell>
          <cell r="Z167" t="str">
            <v>W</v>
          </cell>
          <cell r="AA167" t="str">
            <v>W</v>
          </cell>
          <cell r="AB167" t="str">
            <v>W</v>
          </cell>
          <cell r="AC167" t="str">
            <v>W</v>
          </cell>
          <cell r="AD167" t="str">
            <v>W</v>
          </cell>
          <cell r="AE167" t="str">
            <v>DO</v>
          </cell>
          <cell r="AF167" t="str">
            <v>W</v>
          </cell>
          <cell r="AG167" t="str">
            <v>W</v>
          </cell>
          <cell r="AH167" t="str">
            <v>W</v>
          </cell>
          <cell r="AI167" t="str">
            <v>W</v>
          </cell>
          <cell r="AJ167" t="str">
            <v>W</v>
          </cell>
          <cell r="AK167" t="str">
            <v>W</v>
          </cell>
          <cell r="AM167">
            <v>26</v>
          </cell>
          <cell r="AN167">
            <v>0.5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4</v>
          </cell>
          <cell r="AV167">
            <v>25.5</v>
          </cell>
          <cell r="AX167">
            <v>0</v>
          </cell>
          <cell r="BA167" t="str">
            <v>CN</v>
          </cell>
          <cell r="BB167">
            <v>22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K167" t="str">
            <v>Nguyễn Thị Hồng Thu</v>
          </cell>
        </row>
        <row r="168">
          <cell r="D168">
            <v>3786</v>
          </cell>
          <cell r="E168" t="str">
            <v>Nguyễn Minh Tuấn</v>
          </cell>
          <cell r="F168">
            <v>42983</v>
          </cell>
          <cell r="G168">
            <v>0</v>
          </cell>
          <cell r="H168" t="str">
            <v>W</v>
          </cell>
          <cell r="I168" t="str">
            <v>W</v>
          </cell>
          <cell r="J168" t="str">
            <v>DO</v>
          </cell>
          <cell r="K168" t="str">
            <v>W</v>
          </cell>
          <cell r="L168" t="str">
            <v>W</v>
          </cell>
          <cell r="M168" t="str">
            <v>W</v>
          </cell>
          <cell r="N168" t="str">
            <v>W</v>
          </cell>
          <cell r="O168" t="str">
            <v>W</v>
          </cell>
          <cell r="P168" t="str">
            <v>W</v>
          </cell>
          <cell r="Q168" t="str">
            <v>DO</v>
          </cell>
          <cell r="R168" t="str">
            <v>W</v>
          </cell>
          <cell r="S168" t="str">
            <v>W</v>
          </cell>
          <cell r="T168" t="str">
            <v>W</v>
          </cell>
          <cell r="U168" t="str">
            <v>W</v>
          </cell>
          <cell r="V168" t="str">
            <v>W</v>
          </cell>
          <cell r="W168" t="str">
            <v>W</v>
          </cell>
          <cell r="X168" t="str">
            <v>DO</v>
          </cell>
          <cell r="Y168" t="str">
            <v>W</v>
          </cell>
          <cell r="Z168" t="str">
            <v>W</v>
          </cell>
          <cell r="AA168" t="str">
            <v>W</v>
          </cell>
          <cell r="AB168" t="str">
            <v>W</v>
          </cell>
          <cell r="AC168" t="str">
            <v>W</v>
          </cell>
          <cell r="AD168" t="str">
            <v>W</v>
          </cell>
          <cell r="AE168" t="str">
            <v>DO</v>
          </cell>
          <cell r="AF168" t="str">
            <v>W</v>
          </cell>
          <cell r="AG168" t="str">
            <v>W</v>
          </cell>
          <cell r="AH168" t="str">
            <v>W</v>
          </cell>
          <cell r="AI168" t="str">
            <v>W</v>
          </cell>
          <cell r="AJ168" t="str">
            <v>W</v>
          </cell>
          <cell r="AK168" t="str">
            <v>W</v>
          </cell>
          <cell r="AM168">
            <v>26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4</v>
          </cell>
          <cell r="AV168">
            <v>26</v>
          </cell>
          <cell r="AX168">
            <v>0</v>
          </cell>
          <cell r="BA168" t="str">
            <v>CN</v>
          </cell>
          <cell r="BB168">
            <v>22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K168" t="str">
            <v>Nguyễn Minh Tuấn</v>
          </cell>
        </row>
        <row r="169">
          <cell r="D169">
            <v>5026</v>
          </cell>
          <cell r="E169" t="str">
            <v>Lê Văn Anh</v>
          </cell>
          <cell r="F169">
            <v>43598</v>
          </cell>
          <cell r="G169">
            <v>0</v>
          </cell>
          <cell r="H169" t="str">
            <v>W</v>
          </cell>
          <cell r="I169" t="str">
            <v>W</v>
          </cell>
          <cell r="J169" t="str">
            <v>DO</v>
          </cell>
          <cell r="K169" t="str">
            <v>W</v>
          </cell>
          <cell r="L169" t="str">
            <v>W</v>
          </cell>
          <cell r="M169" t="str">
            <v>W</v>
          </cell>
          <cell r="N169" t="str">
            <v>W</v>
          </cell>
          <cell r="O169" t="str">
            <v>W</v>
          </cell>
          <cell r="P169" t="str">
            <v>W</v>
          </cell>
          <cell r="Q169" t="str">
            <v>DO</v>
          </cell>
          <cell r="R169" t="str">
            <v>W</v>
          </cell>
          <cell r="S169" t="str">
            <v>W</v>
          </cell>
          <cell r="T169" t="str">
            <v>W</v>
          </cell>
          <cell r="U169" t="str">
            <v>W</v>
          </cell>
          <cell r="V169" t="str">
            <v>W</v>
          </cell>
          <cell r="W169" t="str">
            <v>W</v>
          </cell>
          <cell r="X169" t="str">
            <v>DO</v>
          </cell>
          <cell r="Y169" t="str">
            <v>W</v>
          </cell>
          <cell r="Z169" t="str">
            <v>W</v>
          </cell>
          <cell r="AA169" t="str">
            <v>W</v>
          </cell>
          <cell r="AB169" t="str">
            <v>W</v>
          </cell>
          <cell r="AC169" t="str">
            <v>W</v>
          </cell>
          <cell r="AD169" t="str">
            <v>W</v>
          </cell>
          <cell r="AE169" t="str">
            <v>DO</v>
          </cell>
          <cell r="AF169" t="str">
            <v>W</v>
          </cell>
          <cell r="AG169" t="str">
            <v>W</v>
          </cell>
          <cell r="AH169" t="str">
            <v>W</v>
          </cell>
          <cell r="AI169" t="str">
            <v>W</v>
          </cell>
          <cell r="AJ169" t="str">
            <v>W</v>
          </cell>
          <cell r="AK169" t="str">
            <v>W</v>
          </cell>
          <cell r="AM169">
            <v>26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4</v>
          </cell>
          <cell r="AV169">
            <v>26</v>
          </cell>
          <cell r="AX169">
            <v>0</v>
          </cell>
          <cell r="BA169" t="str">
            <v>CN</v>
          </cell>
          <cell r="BB169">
            <v>22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K169" t="str">
            <v>Lê Văn Anh</v>
          </cell>
        </row>
        <row r="170">
          <cell r="D170">
            <v>3362</v>
          </cell>
          <cell r="E170" t="str">
            <v>Trần Thùy Dương</v>
          </cell>
          <cell r="F170">
            <v>42647</v>
          </cell>
          <cell r="G170">
            <v>0</v>
          </cell>
          <cell r="H170" t="str">
            <v>M</v>
          </cell>
          <cell r="I170" t="str">
            <v>M</v>
          </cell>
          <cell r="J170" t="str">
            <v>M</v>
          </cell>
          <cell r="K170" t="str">
            <v>M</v>
          </cell>
          <cell r="L170" t="str">
            <v>M</v>
          </cell>
          <cell r="M170" t="str">
            <v>M</v>
          </cell>
          <cell r="N170" t="str">
            <v>M</v>
          </cell>
          <cell r="O170" t="str">
            <v>M</v>
          </cell>
          <cell r="P170" t="str">
            <v>M</v>
          </cell>
          <cell r="Q170" t="str">
            <v>M</v>
          </cell>
          <cell r="R170" t="str">
            <v>M</v>
          </cell>
          <cell r="S170" t="str">
            <v>M</v>
          </cell>
          <cell r="T170" t="str">
            <v>M</v>
          </cell>
          <cell r="U170" t="str">
            <v>M</v>
          </cell>
          <cell r="V170" t="str">
            <v>M</v>
          </cell>
          <cell r="W170" t="str">
            <v>M</v>
          </cell>
          <cell r="X170" t="str">
            <v>M</v>
          </cell>
          <cell r="Y170" t="str">
            <v>M</v>
          </cell>
          <cell r="Z170" t="str">
            <v>M</v>
          </cell>
          <cell r="AA170" t="str">
            <v>M</v>
          </cell>
          <cell r="AB170" t="str">
            <v>M</v>
          </cell>
          <cell r="AC170" t="str">
            <v>M</v>
          </cell>
          <cell r="AD170" t="str">
            <v>M</v>
          </cell>
          <cell r="AE170" t="str">
            <v>M</v>
          </cell>
          <cell r="AF170" t="str">
            <v>M</v>
          </cell>
          <cell r="AG170" t="str">
            <v>M</v>
          </cell>
          <cell r="AH170" t="str">
            <v>M</v>
          </cell>
          <cell r="AI170" t="str">
            <v>M</v>
          </cell>
          <cell r="AJ170" t="str">
            <v>M</v>
          </cell>
          <cell r="AK170" t="str">
            <v>M</v>
          </cell>
          <cell r="AM170">
            <v>26</v>
          </cell>
          <cell r="AN170">
            <v>0</v>
          </cell>
          <cell r="AO170">
            <v>0</v>
          </cell>
          <cell r="AP170">
            <v>0</v>
          </cell>
          <cell r="AQ170">
            <v>30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X170">
            <v>0</v>
          </cell>
          <cell r="BA170" t="str">
            <v>CN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K170" t="str">
            <v>Trần Thùy Dương</v>
          </cell>
        </row>
        <row r="171">
          <cell r="D171">
            <v>5450</v>
          </cell>
          <cell r="E171" t="str">
            <v>Vũ Thị Lan</v>
          </cell>
          <cell r="F171">
            <v>43755</v>
          </cell>
          <cell r="G171">
            <v>0</v>
          </cell>
          <cell r="H171" t="str">
            <v>W</v>
          </cell>
          <cell r="I171" t="str">
            <v>W</v>
          </cell>
          <cell r="J171" t="str">
            <v>DO</v>
          </cell>
          <cell r="K171" t="str">
            <v>W</v>
          </cell>
          <cell r="L171" t="str">
            <v>W</v>
          </cell>
          <cell r="M171" t="str">
            <v>W</v>
          </cell>
          <cell r="N171" t="str">
            <v>W</v>
          </cell>
          <cell r="O171" t="str">
            <v>W</v>
          </cell>
          <cell r="P171" t="str">
            <v>W</v>
          </cell>
          <cell r="Q171" t="str">
            <v>DO</v>
          </cell>
          <cell r="R171" t="str">
            <v>W</v>
          </cell>
          <cell r="S171" t="str">
            <v>W</v>
          </cell>
          <cell r="T171" t="str">
            <v>W</v>
          </cell>
          <cell r="U171" t="str">
            <v>W</v>
          </cell>
          <cell r="V171" t="str">
            <v>W</v>
          </cell>
          <cell r="W171" t="str">
            <v>W</v>
          </cell>
          <cell r="X171" t="str">
            <v>DO</v>
          </cell>
          <cell r="Y171" t="str">
            <v>W</v>
          </cell>
          <cell r="Z171" t="str">
            <v>W</v>
          </cell>
          <cell r="AA171" t="str">
            <v>W</v>
          </cell>
          <cell r="AB171" t="str">
            <v>W</v>
          </cell>
          <cell r="AC171" t="str">
            <v>W</v>
          </cell>
          <cell r="AD171" t="str">
            <v>W</v>
          </cell>
          <cell r="AE171" t="str">
            <v>DO</v>
          </cell>
          <cell r="AF171" t="str">
            <v>W</v>
          </cell>
          <cell r="AG171" t="str">
            <v>W</v>
          </cell>
          <cell r="AH171" t="str">
            <v>W</v>
          </cell>
          <cell r="AI171" t="str">
            <v>W</v>
          </cell>
          <cell r="AJ171" t="str">
            <v>W</v>
          </cell>
          <cell r="AK171" t="str">
            <v>W</v>
          </cell>
          <cell r="AM171">
            <v>26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4</v>
          </cell>
          <cell r="AV171">
            <v>26</v>
          </cell>
          <cell r="AX171">
            <v>0</v>
          </cell>
          <cell r="BA171" t="str">
            <v>CN</v>
          </cell>
          <cell r="BB171">
            <v>22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K171" t="str">
            <v>Vũ Thị Lan</v>
          </cell>
        </row>
        <row r="172">
          <cell r="D172">
            <v>3347</v>
          </cell>
          <cell r="E172" t="str">
            <v>Lê Thị Mỹ Hạnh</v>
          </cell>
          <cell r="F172">
            <v>42648</v>
          </cell>
          <cell r="G172">
            <v>0</v>
          </cell>
          <cell r="H172" t="str">
            <v>W</v>
          </cell>
          <cell r="I172" t="str">
            <v>W</v>
          </cell>
          <cell r="J172" t="str">
            <v>DO</v>
          </cell>
          <cell r="K172" t="str">
            <v>W</v>
          </cell>
          <cell r="L172" t="str">
            <v>W</v>
          </cell>
          <cell r="M172" t="str">
            <v>W</v>
          </cell>
          <cell r="N172" t="str">
            <v>W</v>
          </cell>
          <cell r="O172" t="str">
            <v>W</v>
          </cell>
          <cell r="P172" t="str">
            <v>W</v>
          </cell>
          <cell r="Q172" t="str">
            <v>DO</v>
          </cell>
          <cell r="R172" t="str">
            <v>W</v>
          </cell>
          <cell r="S172" t="str">
            <v>W</v>
          </cell>
          <cell r="T172" t="str">
            <v>W</v>
          </cell>
          <cell r="U172" t="str">
            <v>W</v>
          </cell>
          <cell r="V172" t="str">
            <v>W</v>
          </cell>
          <cell r="W172" t="str">
            <v>W</v>
          </cell>
          <cell r="X172" t="str">
            <v>DO</v>
          </cell>
          <cell r="Y172" t="str">
            <v>W</v>
          </cell>
          <cell r="Z172" t="str">
            <v>W</v>
          </cell>
          <cell r="AA172" t="str">
            <v>W</v>
          </cell>
          <cell r="AB172" t="str">
            <v>W</v>
          </cell>
          <cell r="AC172" t="str">
            <v>W</v>
          </cell>
          <cell r="AD172" t="str">
            <v>W</v>
          </cell>
          <cell r="AE172" t="str">
            <v>DO</v>
          </cell>
          <cell r="AF172" t="str">
            <v>W</v>
          </cell>
          <cell r="AG172" t="str">
            <v>W</v>
          </cell>
          <cell r="AH172" t="str">
            <v>W</v>
          </cell>
          <cell r="AI172" t="str">
            <v>W</v>
          </cell>
          <cell r="AJ172" t="str">
            <v>W</v>
          </cell>
          <cell r="AK172" t="str">
            <v>W</v>
          </cell>
          <cell r="AM172">
            <v>26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4</v>
          </cell>
          <cell r="AV172">
            <v>26</v>
          </cell>
          <cell r="AX172">
            <v>0</v>
          </cell>
          <cell r="BA172" t="str">
            <v>CN</v>
          </cell>
          <cell r="BB172">
            <v>22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K172" t="str">
            <v>Lê Thị Mỹ Hạnh</v>
          </cell>
        </row>
        <row r="173">
          <cell r="D173" t="str">
            <v>CM1171</v>
          </cell>
          <cell r="E173" t="str">
            <v>Trịnh Minh Phú</v>
          </cell>
          <cell r="F173">
            <v>42161</v>
          </cell>
          <cell r="G173">
            <v>0</v>
          </cell>
          <cell r="H173" t="str">
            <v>W</v>
          </cell>
          <cell r="I173" t="str">
            <v>W</v>
          </cell>
          <cell r="J173" t="str">
            <v>DO</v>
          </cell>
          <cell r="K173" t="str">
            <v>W</v>
          </cell>
          <cell r="L173" t="str">
            <v>W</v>
          </cell>
          <cell r="M173" t="str">
            <v>W</v>
          </cell>
          <cell r="N173" t="str">
            <v>W</v>
          </cell>
          <cell r="O173" t="str">
            <v>W</v>
          </cell>
          <cell r="P173" t="str">
            <v>W</v>
          </cell>
          <cell r="Q173" t="str">
            <v>DO</v>
          </cell>
          <cell r="R173" t="str">
            <v>W</v>
          </cell>
          <cell r="S173" t="str">
            <v>W</v>
          </cell>
          <cell r="T173" t="str">
            <v>W</v>
          </cell>
          <cell r="U173" t="str">
            <v>W</v>
          </cell>
          <cell r="V173" t="str">
            <v>W</v>
          </cell>
          <cell r="W173" t="str">
            <v>W</v>
          </cell>
          <cell r="X173" t="str">
            <v>DO</v>
          </cell>
          <cell r="Y173" t="str">
            <v>W</v>
          </cell>
          <cell r="Z173" t="str">
            <v>W</v>
          </cell>
          <cell r="AA173" t="str">
            <v>W</v>
          </cell>
          <cell r="AB173" t="str">
            <v>W</v>
          </cell>
          <cell r="AC173" t="str">
            <v>W</v>
          </cell>
          <cell r="AD173" t="str">
            <v>W</v>
          </cell>
          <cell r="AE173" t="str">
            <v>DO</v>
          </cell>
          <cell r="AF173" t="str">
            <v>W</v>
          </cell>
          <cell r="AG173" t="str">
            <v>W</v>
          </cell>
          <cell r="AH173" t="str">
            <v>W</v>
          </cell>
          <cell r="AI173" t="str">
            <v>W</v>
          </cell>
          <cell r="AJ173" t="str">
            <v>W</v>
          </cell>
          <cell r="AK173" t="str">
            <v>W</v>
          </cell>
          <cell r="AM173">
            <v>26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4</v>
          </cell>
          <cell r="AV173">
            <v>26</v>
          </cell>
          <cell r="AX173">
            <v>0</v>
          </cell>
          <cell r="BA173" t="str">
            <v>CN</v>
          </cell>
          <cell r="BB173">
            <v>22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K173" t="str">
            <v>Trịnh Minh Phú</v>
          </cell>
        </row>
        <row r="174">
          <cell r="D174" t="str">
            <v>CM1280</v>
          </cell>
          <cell r="E174" t="str">
            <v>Nguyễn Thị Ngọc Trâm</v>
          </cell>
          <cell r="F174">
            <v>42443</v>
          </cell>
          <cell r="G174">
            <v>0</v>
          </cell>
          <cell r="H174" t="str">
            <v>W</v>
          </cell>
          <cell r="I174" t="str">
            <v>W</v>
          </cell>
          <cell r="J174" t="str">
            <v>DO</v>
          </cell>
          <cell r="K174" t="str">
            <v>W</v>
          </cell>
          <cell r="L174" t="str">
            <v>W</v>
          </cell>
          <cell r="M174" t="str">
            <v>W</v>
          </cell>
          <cell r="N174" t="str">
            <v>W</v>
          </cell>
          <cell r="O174" t="str">
            <v>W</v>
          </cell>
          <cell r="P174" t="str">
            <v>W</v>
          </cell>
          <cell r="Q174" t="str">
            <v>DO</v>
          </cell>
          <cell r="R174" t="str">
            <v>W</v>
          </cell>
          <cell r="S174" t="str">
            <v>W</v>
          </cell>
          <cell r="T174" t="str">
            <v>W</v>
          </cell>
          <cell r="U174" t="str">
            <v>W</v>
          </cell>
          <cell r="V174" t="str">
            <v>W</v>
          </cell>
          <cell r="W174" t="str">
            <v>W</v>
          </cell>
          <cell r="X174" t="str">
            <v>DO</v>
          </cell>
          <cell r="Y174" t="str">
            <v>W</v>
          </cell>
          <cell r="Z174" t="str">
            <v>W</v>
          </cell>
          <cell r="AA174" t="str">
            <v>W</v>
          </cell>
          <cell r="AB174" t="str">
            <v>W</v>
          </cell>
          <cell r="AC174" t="str">
            <v>W</v>
          </cell>
          <cell r="AD174" t="str">
            <v>W</v>
          </cell>
          <cell r="AE174" t="str">
            <v>DO</v>
          </cell>
          <cell r="AF174" t="str">
            <v>W</v>
          </cell>
          <cell r="AG174" t="str">
            <v>W</v>
          </cell>
          <cell r="AH174" t="str">
            <v>W</v>
          </cell>
          <cell r="AI174" t="str">
            <v>W</v>
          </cell>
          <cell r="AJ174" t="str">
            <v>W</v>
          </cell>
          <cell r="AK174" t="str">
            <v>W</v>
          </cell>
          <cell r="AM174">
            <v>26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4</v>
          </cell>
          <cell r="AV174">
            <v>26</v>
          </cell>
          <cell r="AX174">
            <v>0</v>
          </cell>
          <cell r="BA174" t="str">
            <v>CN</v>
          </cell>
          <cell r="BB174">
            <v>22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K174" t="str">
            <v>Nguyễn Thị Ngọc Trâm</v>
          </cell>
        </row>
        <row r="175">
          <cell r="D175">
            <v>3833</v>
          </cell>
          <cell r="E175" t="str">
            <v>Trần Thị Ngọc Hòa</v>
          </cell>
          <cell r="F175">
            <v>42999</v>
          </cell>
          <cell r="G175">
            <v>0</v>
          </cell>
          <cell r="H175" t="str">
            <v>W</v>
          </cell>
          <cell r="I175" t="str">
            <v>W</v>
          </cell>
          <cell r="J175" t="str">
            <v>DO</v>
          </cell>
          <cell r="K175" t="str">
            <v>W</v>
          </cell>
          <cell r="L175" t="str">
            <v>W</v>
          </cell>
          <cell r="M175" t="str">
            <v>W</v>
          </cell>
          <cell r="N175" t="str">
            <v>W</v>
          </cell>
          <cell r="O175" t="str">
            <v>W</v>
          </cell>
          <cell r="P175" t="str">
            <v>W</v>
          </cell>
          <cell r="Q175" t="str">
            <v>DO</v>
          </cell>
          <cell r="R175" t="str">
            <v>W</v>
          </cell>
          <cell r="S175" t="str">
            <v>W</v>
          </cell>
          <cell r="T175" t="str">
            <v>W</v>
          </cell>
          <cell r="U175" t="str">
            <v>W</v>
          </cell>
          <cell r="V175" t="str">
            <v>W</v>
          </cell>
          <cell r="W175" t="str">
            <v>W</v>
          </cell>
          <cell r="X175" t="str">
            <v>DO</v>
          </cell>
          <cell r="Y175" t="str">
            <v>W</v>
          </cell>
          <cell r="Z175" t="str">
            <v>W</v>
          </cell>
          <cell r="AA175" t="str">
            <v>W</v>
          </cell>
          <cell r="AB175" t="str">
            <v>W</v>
          </cell>
          <cell r="AC175" t="str">
            <v>W</v>
          </cell>
          <cell r="AD175" t="str">
            <v>W</v>
          </cell>
          <cell r="AE175" t="str">
            <v>DO</v>
          </cell>
          <cell r="AF175" t="str">
            <v>W</v>
          </cell>
          <cell r="AG175" t="str">
            <v>W</v>
          </cell>
          <cell r="AH175" t="str">
            <v>W</v>
          </cell>
          <cell r="AI175" t="str">
            <v>W</v>
          </cell>
          <cell r="AJ175" t="str">
            <v>W</v>
          </cell>
          <cell r="AK175" t="str">
            <v>W</v>
          </cell>
          <cell r="AM175">
            <v>26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4</v>
          </cell>
          <cell r="AV175">
            <v>26</v>
          </cell>
          <cell r="AX175">
            <v>0</v>
          </cell>
          <cell r="BA175" t="str">
            <v>CN</v>
          </cell>
          <cell r="BB175">
            <v>22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K175" t="str">
            <v>Trần Thị Ngọc Hòa</v>
          </cell>
        </row>
        <row r="176">
          <cell r="D176">
            <v>3882</v>
          </cell>
          <cell r="E176" t="str">
            <v>Ngô Thanh Trúc</v>
          </cell>
          <cell r="F176">
            <v>43013</v>
          </cell>
          <cell r="G176">
            <v>0</v>
          </cell>
          <cell r="H176" t="str">
            <v>W</v>
          </cell>
          <cell r="I176" t="str">
            <v>W</v>
          </cell>
          <cell r="J176" t="str">
            <v>DO</v>
          </cell>
          <cell r="K176" t="str">
            <v>W</v>
          </cell>
          <cell r="L176" t="str">
            <v>W</v>
          </cell>
          <cell r="M176" t="str">
            <v>W</v>
          </cell>
          <cell r="N176" t="str">
            <v>W</v>
          </cell>
          <cell r="O176" t="str">
            <v>W</v>
          </cell>
          <cell r="P176" t="str">
            <v>W</v>
          </cell>
          <cell r="Q176" t="str">
            <v>DO</v>
          </cell>
          <cell r="R176" t="str">
            <v>W</v>
          </cell>
          <cell r="S176" t="str">
            <v>W</v>
          </cell>
          <cell r="T176" t="str">
            <v>W</v>
          </cell>
          <cell r="U176" t="str">
            <v>W</v>
          </cell>
          <cell r="V176" t="str">
            <v>W</v>
          </cell>
          <cell r="W176" t="str">
            <v>W</v>
          </cell>
          <cell r="X176" t="str">
            <v>DO</v>
          </cell>
          <cell r="Y176" t="str">
            <v>W</v>
          </cell>
          <cell r="Z176" t="str">
            <v>W</v>
          </cell>
          <cell r="AA176" t="str">
            <v>W</v>
          </cell>
          <cell r="AB176" t="str">
            <v>W</v>
          </cell>
          <cell r="AC176" t="str">
            <v>W</v>
          </cell>
          <cell r="AD176" t="str">
            <v>A</v>
          </cell>
          <cell r="AE176" t="str">
            <v>DO</v>
          </cell>
          <cell r="AF176" t="str">
            <v>W</v>
          </cell>
          <cell r="AG176" t="str">
            <v>W</v>
          </cell>
          <cell r="AH176" t="str">
            <v>W</v>
          </cell>
          <cell r="AI176" t="str">
            <v>W</v>
          </cell>
          <cell r="AJ176" t="str">
            <v>W</v>
          </cell>
          <cell r="AK176" t="str">
            <v>W</v>
          </cell>
          <cell r="AM176">
            <v>26</v>
          </cell>
          <cell r="AN176">
            <v>1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4</v>
          </cell>
          <cell r="AV176">
            <v>25</v>
          </cell>
          <cell r="AX176">
            <v>0</v>
          </cell>
          <cell r="BA176" t="str">
            <v>CN</v>
          </cell>
          <cell r="BB176">
            <v>22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K176" t="str">
            <v>Ngô Thanh Trúc</v>
          </cell>
        </row>
        <row r="177">
          <cell r="D177">
            <v>4454</v>
          </cell>
          <cell r="E177" t="str">
            <v>Vũ Thanh Thảo</v>
          </cell>
          <cell r="F177">
            <v>43192</v>
          </cell>
          <cell r="G177">
            <v>0</v>
          </cell>
          <cell r="H177" t="str">
            <v>W</v>
          </cell>
          <cell r="I177" t="str">
            <v>W</v>
          </cell>
          <cell r="J177" t="str">
            <v>DO</v>
          </cell>
          <cell r="K177" t="str">
            <v>W</v>
          </cell>
          <cell r="L177" t="str">
            <v>W</v>
          </cell>
          <cell r="M177" t="str">
            <v>W</v>
          </cell>
          <cell r="N177" t="str">
            <v>A</v>
          </cell>
          <cell r="O177" t="str">
            <v>W</v>
          </cell>
          <cell r="P177" t="str">
            <v>W</v>
          </cell>
          <cell r="Q177" t="str">
            <v>DO</v>
          </cell>
          <cell r="R177" t="str">
            <v>A/2</v>
          </cell>
          <cell r="S177" t="str">
            <v>W</v>
          </cell>
          <cell r="T177" t="str">
            <v>A/2</v>
          </cell>
          <cell r="U177" t="str">
            <v>W</v>
          </cell>
          <cell r="V177" t="str">
            <v>W</v>
          </cell>
          <cell r="W177" t="str">
            <v>W</v>
          </cell>
          <cell r="X177" t="str">
            <v>DO</v>
          </cell>
          <cell r="Y177" t="str">
            <v>W</v>
          </cell>
          <cell r="Z177" t="str">
            <v>W</v>
          </cell>
          <cell r="AA177" t="str">
            <v>W</v>
          </cell>
          <cell r="AB177" t="str">
            <v>W</v>
          </cell>
          <cell r="AC177" t="str">
            <v>W</v>
          </cell>
          <cell r="AD177" t="str">
            <v>W</v>
          </cell>
          <cell r="AE177" t="str">
            <v>DO</v>
          </cell>
          <cell r="AF177" t="str">
            <v>W</v>
          </cell>
          <cell r="AG177" t="str">
            <v>W</v>
          </cell>
          <cell r="AH177" t="str">
            <v>W</v>
          </cell>
          <cell r="AI177" t="str">
            <v>W</v>
          </cell>
          <cell r="AJ177" t="str">
            <v>W</v>
          </cell>
          <cell r="AK177" t="str">
            <v>W</v>
          </cell>
          <cell r="AM177">
            <v>26</v>
          </cell>
          <cell r="AN177">
            <v>2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4</v>
          </cell>
          <cell r="AV177">
            <v>24</v>
          </cell>
          <cell r="AX177">
            <v>0</v>
          </cell>
          <cell r="BA177" t="str">
            <v>CN</v>
          </cell>
          <cell r="BB177">
            <v>22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K177" t="str">
            <v>Vũ Thanh Thảo</v>
          </cell>
        </row>
        <row r="178">
          <cell r="D178">
            <v>5177</v>
          </cell>
          <cell r="E178" t="str">
            <v>Phạm Văn Dương</v>
          </cell>
          <cell r="F178">
            <v>43676</v>
          </cell>
          <cell r="G178">
            <v>0</v>
          </cell>
          <cell r="H178" t="str">
            <v>W</v>
          </cell>
          <cell r="I178" t="str">
            <v>W</v>
          </cell>
          <cell r="J178" t="str">
            <v>DO</v>
          </cell>
          <cell r="K178" t="str">
            <v>W</v>
          </cell>
          <cell r="L178" t="str">
            <v>W</v>
          </cell>
          <cell r="M178" t="str">
            <v>W</v>
          </cell>
          <cell r="N178" t="str">
            <v>W</v>
          </cell>
          <cell r="O178" t="str">
            <v>W</v>
          </cell>
          <cell r="P178" t="str">
            <v>W</v>
          </cell>
          <cell r="Q178" t="str">
            <v>DO</v>
          </cell>
          <cell r="R178" t="str">
            <v>W</v>
          </cell>
          <cell r="S178" t="str">
            <v>W</v>
          </cell>
          <cell r="T178" t="str">
            <v>W</v>
          </cell>
          <cell r="U178" t="str">
            <v>W</v>
          </cell>
          <cell r="V178" t="str">
            <v>W</v>
          </cell>
          <cell r="W178" t="str">
            <v>W</v>
          </cell>
          <cell r="X178" t="str">
            <v>DO</v>
          </cell>
          <cell r="Y178" t="str">
            <v>W</v>
          </cell>
          <cell r="Z178" t="str">
            <v>W</v>
          </cell>
          <cell r="AA178" t="str">
            <v>W</v>
          </cell>
          <cell r="AB178" t="str">
            <v>W</v>
          </cell>
          <cell r="AC178" t="str">
            <v>W</v>
          </cell>
          <cell r="AD178" t="str">
            <v>W</v>
          </cell>
          <cell r="AE178" t="str">
            <v>DO</v>
          </cell>
          <cell r="AF178" t="str">
            <v>W</v>
          </cell>
          <cell r="AG178" t="str">
            <v>W</v>
          </cell>
          <cell r="AH178" t="str">
            <v>W</v>
          </cell>
          <cell r="AI178" t="str">
            <v>W</v>
          </cell>
          <cell r="AJ178" t="str">
            <v>W</v>
          </cell>
          <cell r="AK178" t="str">
            <v>W</v>
          </cell>
          <cell r="AM178">
            <v>26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4</v>
          </cell>
          <cell r="AV178">
            <v>26</v>
          </cell>
          <cell r="AX178">
            <v>0</v>
          </cell>
          <cell r="BA178" t="str">
            <v>CN</v>
          </cell>
          <cell r="BB178">
            <v>22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K178" t="str">
            <v>Phạm Văn Dương</v>
          </cell>
        </row>
        <row r="179">
          <cell r="D179" t="str">
            <v>CM0685</v>
          </cell>
          <cell r="E179" t="str">
            <v>Lê Thị Cẩm Nhung</v>
          </cell>
          <cell r="F179">
            <v>42188</v>
          </cell>
          <cell r="G179">
            <v>0</v>
          </cell>
          <cell r="H179" t="str">
            <v>W</v>
          </cell>
          <cell r="I179" t="str">
            <v>W</v>
          </cell>
          <cell r="J179" t="str">
            <v>DO</v>
          </cell>
          <cell r="K179" t="str">
            <v>W</v>
          </cell>
          <cell r="L179" t="str">
            <v>W</v>
          </cell>
          <cell r="M179" t="str">
            <v>W</v>
          </cell>
          <cell r="N179" t="str">
            <v>W</v>
          </cell>
          <cell r="O179" t="str">
            <v>W</v>
          </cell>
          <cell r="P179" t="str">
            <v>W</v>
          </cell>
          <cell r="Q179" t="str">
            <v>DO</v>
          </cell>
          <cell r="R179" t="str">
            <v>W</v>
          </cell>
          <cell r="S179" t="str">
            <v>W</v>
          </cell>
          <cell r="T179" t="str">
            <v>W</v>
          </cell>
          <cell r="U179" t="str">
            <v>W</v>
          </cell>
          <cell r="V179" t="str">
            <v>W</v>
          </cell>
          <cell r="W179" t="str">
            <v>W</v>
          </cell>
          <cell r="X179" t="str">
            <v>DO</v>
          </cell>
          <cell r="Y179" t="str">
            <v>W</v>
          </cell>
          <cell r="Z179" t="str">
            <v>W</v>
          </cell>
          <cell r="AA179" t="str">
            <v>W</v>
          </cell>
          <cell r="AB179" t="str">
            <v>W</v>
          </cell>
          <cell r="AC179" t="str">
            <v>W</v>
          </cell>
          <cell r="AD179" t="str">
            <v>W</v>
          </cell>
          <cell r="AE179" t="str">
            <v>DO</v>
          </cell>
          <cell r="AF179" t="str">
            <v>W</v>
          </cell>
          <cell r="AG179" t="str">
            <v>W</v>
          </cell>
          <cell r="AH179" t="str">
            <v>W</v>
          </cell>
          <cell r="AI179" t="str">
            <v>W</v>
          </cell>
          <cell r="AJ179" t="str">
            <v>W</v>
          </cell>
          <cell r="AK179" t="str">
            <v>W</v>
          </cell>
          <cell r="AM179">
            <v>26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4</v>
          </cell>
          <cell r="AV179">
            <v>26</v>
          </cell>
          <cell r="AX179">
            <v>0</v>
          </cell>
          <cell r="BA179" t="str">
            <v>CN</v>
          </cell>
          <cell r="BB179">
            <v>22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K179" t="str">
            <v>Lê Thị Cẩm Nhung</v>
          </cell>
        </row>
        <row r="180">
          <cell r="D180">
            <v>3800</v>
          </cell>
          <cell r="E180" t="str">
            <v>Hồ Thị Lệ</v>
          </cell>
          <cell r="F180">
            <v>42989</v>
          </cell>
          <cell r="G180">
            <v>0</v>
          </cell>
          <cell r="H180" t="str">
            <v>W</v>
          </cell>
          <cell r="I180" t="str">
            <v>W</v>
          </cell>
          <cell r="J180" t="str">
            <v>DO</v>
          </cell>
          <cell r="K180" t="str">
            <v>W</v>
          </cell>
          <cell r="L180" t="str">
            <v>W</v>
          </cell>
          <cell r="M180" t="str">
            <v>W</v>
          </cell>
          <cell r="N180" t="str">
            <v>W</v>
          </cell>
          <cell r="O180" t="str">
            <v>W</v>
          </cell>
          <cell r="P180" t="str">
            <v>W</v>
          </cell>
          <cell r="Q180" t="str">
            <v>DO</v>
          </cell>
          <cell r="R180" t="str">
            <v>W</v>
          </cell>
          <cell r="S180" t="str">
            <v>W</v>
          </cell>
          <cell r="T180" t="str">
            <v>W</v>
          </cell>
          <cell r="U180" t="str">
            <v>W</v>
          </cell>
          <cell r="V180" t="str">
            <v>W</v>
          </cell>
          <cell r="W180" t="str">
            <v>W</v>
          </cell>
          <cell r="X180" t="str">
            <v>DO</v>
          </cell>
          <cell r="Y180" t="str">
            <v>W</v>
          </cell>
          <cell r="Z180" t="str">
            <v>W</v>
          </cell>
          <cell r="AA180" t="str">
            <v>W</v>
          </cell>
          <cell r="AB180" t="str">
            <v>W</v>
          </cell>
          <cell r="AC180" t="str">
            <v>W</v>
          </cell>
          <cell r="AD180" t="str">
            <v>W</v>
          </cell>
          <cell r="AE180" t="str">
            <v>DO</v>
          </cell>
          <cell r="AF180" t="str">
            <v>W</v>
          </cell>
          <cell r="AG180" t="str">
            <v>W</v>
          </cell>
          <cell r="AH180" t="str">
            <v>W</v>
          </cell>
          <cell r="AI180" t="str">
            <v>W</v>
          </cell>
          <cell r="AJ180" t="str">
            <v>W</v>
          </cell>
          <cell r="AK180" t="str">
            <v>W</v>
          </cell>
          <cell r="AM180">
            <v>26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4</v>
          </cell>
          <cell r="AV180">
            <v>26</v>
          </cell>
          <cell r="AX180">
            <v>0</v>
          </cell>
          <cell r="BA180" t="str">
            <v>CN</v>
          </cell>
          <cell r="BB180">
            <v>22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K180" t="str">
            <v>Hồ Thị Lệ</v>
          </cell>
        </row>
        <row r="181">
          <cell r="D181">
            <v>4474</v>
          </cell>
          <cell r="E181" t="str">
            <v>Nguyễn Văn Duy</v>
          </cell>
          <cell r="F181">
            <v>43194</v>
          </cell>
          <cell r="G181">
            <v>0</v>
          </cell>
          <cell r="H181" t="str">
            <v>W</v>
          </cell>
          <cell r="I181" t="str">
            <v>W</v>
          </cell>
          <cell r="J181" t="str">
            <v>DO</v>
          </cell>
          <cell r="K181" t="str">
            <v>W</v>
          </cell>
          <cell r="L181" t="str">
            <v>W</v>
          </cell>
          <cell r="M181" t="str">
            <v>W</v>
          </cell>
          <cell r="N181" t="str">
            <v>W</v>
          </cell>
          <cell r="O181" t="str">
            <v>W</v>
          </cell>
          <cell r="P181" t="str">
            <v>W</v>
          </cell>
          <cell r="Q181" t="str">
            <v>DO</v>
          </cell>
          <cell r="R181" t="str">
            <v>W</v>
          </cell>
          <cell r="S181" t="str">
            <v>W</v>
          </cell>
          <cell r="T181" t="str">
            <v>W</v>
          </cell>
          <cell r="U181" t="str">
            <v>W</v>
          </cell>
          <cell r="V181" t="str">
            <v>W</v>
          </cell>
          <cell r="W181" t="str">
            <v>W</v>
          </cell>
          <cell r="X181" t="str">
            <v>DO</v>
          </cell>
          <cell r="Y181" t="str">
            <v>W</v>
          </cell>
          <cell r="Z181" t="str">
            <v>W</v>
          </cell>
          <cell r="AA181" t="str">
            <v>W</v>
          </cell>
          <cell r="AB181" t="str">
            <v>W</v>
          </cell>
          <cell r="AC181" t="str">
            <v>W</v>
          </cell>
          <cell r="AD181" t="str">
            <v>W</v>
          </cell>
          <cell r="AE181" t="str">
            <v>DO</v>
          </cell>
          <cell r="AF181" t="str">
            <v>W</v>
          </cell>
          <cell r="AG181" t="str">
            <v>W</v>
          </cell>
          <cell r="AH181" t="str">
            <v>W</v>
          </cell>
          <cell r="AI181" t="str">
            <v>W</v>
          </cell>
          <cell r="AJ181" t="str">
            <v>W</v>
          </cell>
          <cell r="AK181" t="str">
            <v>W</v>
          </cell>
          <cell r="AM181">
            <v>26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4</v>
          </cell>
          <cell r="AV181">
            <v>26</v>
          </cell>
          <cell r="AX181">
            <v>0</v>
          </cell>
          <cell r="BA181" t="str">
            <v>CN</v>
          </cell>
          <cell r="BB181">
            <v>22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K181" t="str">
            <v>Nguyễn Văn Duy</v>
          </cell>
        </row>
        <row r="182">
          <cell r="D182" t="str">
            <v>CM1195</v>
          </cell>
          <cell r="E182" t="str">
            <v>Lê Thị Li Lan</v>
          </cell>
          <cell r="F182">
            <v>42420</v>
          </cell>
          <cell r="G182">
            <v>0</v>
          </cell>
          <cell r="H182" t="str">
            <v>W</v>
          </cell>
          <cell r="I182" t="str">
            <v>W</v>
          </cell>
          <cell r="J182" t="str">
            <v>DO</v>
          </cell>
          <cell r="K182" t="str">
            <v>W</v>
          </cell>
          <cell r="L182" t="str">
            <v>W</v>
          </cell>
          <cell r="M182" t="str">
            <v>W</v>
          </cell>
          <cell r="N182" t="str">
            <v>W</v>
          </cell>
          <cell r="O182" t="str">
            <v>W</v>
          </cell>
          <cell r="P182" t="str">
            <v>W</v>
          </cell>
          <cell r="Q182" t="str">
            <v>DO</v>
          </cell>
          <cell r="R182" t="str">
            <v>W</v>
          </cell>
          <cell r="S182" t="str">
            <v>W</v>
          </cell>
          <cell r="T182" t="str">
            <v>W</v>
          </cell>
          <cell r="U182" t="str">
            <v>W</v>
          </cell>
          <cell r="V182" t="str">
            <v>W</v>
          </cell>
          <cell r="W182" t="str">
            <v>W</v>
          </cell>
          <cell r="X182" t="str">
            <v>DO</v>
          </cell>
          <cell r="Y182" t="str">
            <v>W</v>
          </cell>
          <cell r="Z182" t="str">
            <v>W</v>
          </cell>
          <cell r="AA182" t="str">
            <v>W</v>
          </cell>
          <cell r="AB182" t="str">
            <v>W</v>
          </cell>
          <cell r="AC182" t="str">
            <v>W</v>
          </cell>
          <cell r="AD182" t="str">
            <v>W</v>
          </cell>
          <cell r="AE182" t="str">
            <v>DO</v>
          </cell>
          <cell r="AF182" t="str">
            <v>W</v>
          </cell>
          <cell r="AG182" t="str">
            <v>W</v>
          </cell>
          <cell r="AH182" t="str">
            <v>W</v>
          </cell>
          <cell r="AI182" t="str">
            <v>W</v>
          </cell>
          <cell r="AJ182" t="str">
            <v>W</v>
          </cell>
          <cell r="AK182" t="str">
            <v>W</v>
          </cell>
          <cell r="AM182">
            <v>26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4</v>
          </cell>
          <cell r="AV182">
            <v>26</v>
          </cell>
          <cell r="AX182">
            <v>0</v>
          </cell>
          <cell r="BA182" t="str">
            <v>CN</v>
          </cell>
          <cell r="BB182">
            <v>22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K182" t="str">
            <v>Lê Thị Li Lan</v>
          </cell>
        </row>
        <row r="183">
          <cell r="D183">
            <v>3544</v>
          </cell>
          <cell r="E183" t="str">
            <v>Bùi Thị Thùy Trang</v>
          </cell>
          <cell r="F183">
            <v>42847</v>
          </cell>
          <cell r="G183">
            <v>0</v>
          </cell>
          <cell r="H183" t="str">
            <v>W</v>
          </cell>
          <cell r="I183" t="str">
            <v>W</v>
          </cell>
          <cell r="J183" t="str">
            <v>DO</v>
          </cell>
          <cell r="K183" t="str">
            <v>W</v>
          </cell>
          <cell r="L183" t="str">
            <v>W</v>
          </cell>
          <cell r="M183" t="str">
            <v>W</v>
          </cell>
          <cell r="N183" t="str">
            <v>W</v>
          </cell>
          <cell r="O183" t="str">
            <v>W</v>
          </cell>
          <cell r="P183" t="str">
            <v>W</v>
          </cell>
          <cell r="Q183" t="str">
            <v>DO</v>
          </cell>
          <cell r="R183" t="str">
            <v>W</v>
          </cell>
          <cell r="S183" t="str">
            <v>W</v>
          </cell>
          <cell r="T183" t="str">
            <v>W</v>
          </cell>
          <cell r="U183" t="str">
            <v>W</v>
          </cell>
          <cell r="V183" t="str">
            <v>W</v>
          </cell>
          <cell r="W183" t="str">
            <v>W</v>
          </cell>
          <cell r="X183" t="str">
            <v>DO</v>
          </cell>
          <cell r="Y183" t="str">
            <v>W</v>
          </cell>
          <cell r="Z183" t="str">
            <v>W</v>
          </cell>
          <cell r="AA183" t="str">
            <v>W</v>
          </cell>
          <cell r="AB183" t="str">
            <v>W</v>
          </cell>
          <cell r="AC183" t="str">
            <v>W</v>
          </cell>
          <cell r="AD183" t="str">
            <v>W</v>
          </cell>
          <cell r="AE183" t="str">
            <v>DO</v>
          </cell>
          <cell r="AF183" t="str">
            <v>W</v>
          </cell>
          <cell r="AG183" t="str">
            <v>W</v>
          </cell>
          <cell r="AH183" t="str">
            <v>W</v>
          </cell>
          <cell r="AI183" t="str">
            <v>W</v>
          </cell>
          <cell r="AJ183" t="str">
            <v>W</v>
          </cell>
          <cell r="AK183" t="str">
            <v>W</v>
          </cell>
          <cell r="AM183">
            <v>26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4</v>
          </cell>
          <cell r="AV183">
            <v>26</v>
          </cell>
          <cell r="AX183">
            <v>0</v>
          </cell>
          <cell r="BA183" t="str">
            <v>CN</v>
          </cell>
          <cell r="BB183">
            <v>22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K183" t="str">
            <v>Bùi Thị Thùy Trang</v>
          </cell>
        </row>
        <row r="184">
          <cell r="D184">
            <v>5444</v>
          </cell>
          <cell r="E184" t="str">
            <v>Võ Thị Thanh Huyền</v>
          </cell>
          <cell r="F184">
            <v>43754</v>
          </cell>
          <cell r="G184">
            <v>0</v>
          </cell>
          <cell r="H184" t="str">
            <v>W</v>
          </cell>
          <cell r="I184" t="str">
            <v>W</v>
          </cell>
          <cell r="J184" t="str">
            <v>DO</v>
          </cell>
          <cell r="K184" t="str">
            <v>W</v>
          </cell>
          <cell r="L184" t="str">
            <v>W</v>
          </cell>
          <cell r="M184" t="str">
            <v>W</v>
          </cell>
          <cell r="N184" t="str">
            <v>W</v>
          </cell>
          <cell r="O184" t="str">
            <v>W</v>
          </cell>
          <cell r="P184" t="str">
            <v>W</v>
          </cell>
          <cell r="Q184" t="str">
            <v>DO</v>
          </cell>
          <cell r="R184" t="str">
            <v>W</v>
          </cell>
          <cell r="S184" t="str">
            <v>W</v>
          </cell>
          <cell r="T184" t="str">
            <v>W</v>
          </cell>
          <cell r="U184" t="str">
            <v>W</v>
          </cell>
          <cell r="V184" t="str">
            <v>W</v>
          </cell>
          <cell r="W184" t="str">
            <v>W</v>
          </cell>
          <cell r="X184" t="str">
            <v>DO</v>
          </cell>
          <cell r="Y184" t="str">
            <v>W</v>
          </cell>
          <cell r="Z184" t="str">
            <v>W</v>
          </cell>
          <cell r="AA184" t="str">
            <v>W</v>
          </cell>
          <cell r="AB184" t="str">
            <v>W</v>
          </cell>
          <cell r="AC184" t="str">
            <v>W</v>
          </cell>
          <cell r="AD184" t="str">
            <v>W</v>
          </cell>
          <cell r="AE184" t="str">
            <v>DO</v>
          </cell>
          <cell r="AF184" t="str">
            <v>W</v>
          </cell>
          <cell r="AG184" t="str">
            <v>W</v>
          </cell>
          <cell r="AH184" t="str">
            <v>W</v>
          </cell>
          <cell r="AI184" t="str">
            <v>W</v>
          </cell>
          <cell r="AJ184" t="str">
            <v>W</v>
          </cell>
          <cell r="AK184" t="str">
            <v>W</v>
          </cell>
          <cell r="AM184">
            <v>26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4</v>
          </cell>
          <cell r="AV184">
            <v>26</v>
          </cell>
          <cell r="AX184">
            <v>0</v>
          </cell>
          <cell r="BA184" t="str">
            <v>CN</v>
          </cell>
          <cell r="BB184">
            <v>22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K184" t="str">
            <v>Võ Thị Thanh Huyền</v>
          </cell>
        </row>
        <row r="185">
          <cell r="D185">
            <v>2234</v>
          </cell>
          <cell r="E185" t="str">
            <v>Nguyễn Văn Nhân</v>
          </cell>
          <cell r="F185">
            <v>42095</v>
          </cell>
          <cell r="G185">
            <v>0</v>
          </cell>
          <cell r="H185" t="str">
            <v>W</v>
          </cell>
          <cell r="I185" t="str">
            <v>W</v>
          </cell>
          <cell r="J185" t="str">
            <v>DO</v>
          </cell>
          <cell r="K185" t="str">
            <v>W</v>
          </cell>
          <cell r="L185" t="str">
            <v>W</v>
          </cell>
          <cell r="M185" t="str">
            <v>W</v>
          </cell>
          <cell r="N185" t="str">
            <v>W</v>
          </cell>
          <cell r="O185" t="str">
            <v>W</v>
          </cell>
          <cell r="P185" t="str">
            <v>W</v>
          </cell>
          <cell r="Q185" t="str">
            <v>DO</v>
          </cell>
          <cell r="R185" t="str">
            <v>W</v>
          </cell>
          <cell r="S185" t="str">
            <v>W</v>
          </cell>
          <cell r="T185" t="str">
            <v>W</v>
          </cell>
          <cell r="U185" t="str">
            <v>W</v>
          </cell>
          <cell r="V185" t="str">
            <v>W</v>
          </cell>
          <cell r="W185" t="str">
            <v>W</v>
          </cell>
          <cell r="X185" t="str">
            <v>DO</v>
          </cell>
          <cell r="Y185" t="str">
            <v>W</v>
          </cell>
          <cell r="Z185" t="str">
            <v>W</v>
          </cell>
          <cell r="AA185" t="str">
            <v>W</v>
          </cell>
          <cell r="AB185" t="str">
            <v>W</v>
          </cell>
          <cell r="AC185" t="str">
            <v>W</v>
          </cell>
          <cell r="AD185" t="str">
            <v>W</v>
          </cell>
          <cell r="AE185" t="str">
            <v>DO</v>
          </cell>
          <cell r="AF185" t="str">
            <v>W</v>
          </cell>
          <cell r="AG185" t="str">
            <v>W</v>
          </cell>
          <cell r="AH185" t="str">
            <v>W</v>
          </cell>
          <cell r="AI185" t="str">
            <v>W</v>
          </cell>
          <cell r="AJ185" t="str">
            <v>W</v>
          </cell>
          <cell r="AK185" t="str">
            <v>W</v>
          </cell>
          <cell r="AM185">
            <v>26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4</v>
          </cell>
          <cell r="AV185">
            <v>26</v>
          </cell>
          <cell r="AX185">
            <v>0</v>
          </cell>
          <cell r="BA185" t="str">
            <v>CN</v>
          </cell>
          <cell r="BB185">
            <v>22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K185" t="str">
            <v>Nguyễn Văn Nhân</v>
          </cell>
        </row>
        <row r="186">
          <cell r="D186" t="str">
            <v>CM0320</v>
          </cell>
          <cell r="E186" t="str">
            <v>Trần Quý Tiến</v>
          </cell>
          <cell r="F186">
            <v>42144</v>
          </cell>
          <cell r="G186">
            <v>0</v>
          </cell>
          <cell r="H186" t="str">
            <v>W</v>
          </cell>
          <cell r="I186" t="str">
            <v>W</v>
          </cell>
          <cell r="J186" t="str">
            <v>DO</v>
          </cell>
          <cell r="K186" t="str">
            <v>W</v>
          </cell>
          <cell r="L186" t="str">
            <v>W</v>
          </cell>
          <cell r="M186" t="str">
            <v>W</v>
          </cell>
          <cell r="N186" t="str">
            <v>W</v>
          </cell>
          <cell r="O186" t="str">
            <v>W</v>
          </cell>
          <cell r="P186" t="str">
            <v>W</v>
          </cell>
          <cell r="Q186" t="str">
            <v>DO</v>
          </cell>
          <cell r="R186" t="str">
            <v>W</v>
          </cell>
          <cell r="S186" t="str">
            <v>W</v>
          </cell>
          <cell r="T186" t="str">
            <v>W</v>
          </cell>
          <cell r="U186" t="str">
            <v>W</v>
          </cell>
          <cell r="V186" t="str">
            <v>W</v>
          </cell>
          <cell r="W186" t="str">
            <v>W</v>
          </cell>
          <cell r="X186" t="str">
            <v>DO</v>
          </cell>
          <cell r="Y186" t="str">
            <v>W</v>
          </cell>
          <cell r="Z186" t="str">
            <v>W</v>
          </cell>
          <cell r="AA186" t="str">
            <v>A</v>
          </cell>
          <cell r="AB186" t="str">
            <v>A</v>
          </cell>
          <cell r="AC186" t="str">
            <v>A</v>
          </cell>
          <cell r="AD186" t="str">
            <v>A</v>
          </cell>
          <cell r="AE186" t="str">
            <v>DO</v>
          </cell>
          <cell r="AF186" t="str">
            <v>A</v>
          </cell>
          <cell r="AG186" t="str">
            <v>A</v>
          </cell>
          <cell r="AH186" t="str">
            <v>A</v>
          </cell>
          <cell r="AI186" t="str">
            <v>A</v>
          </cell>
          <cell r="AJ186" t="str">
            <v>A</v>
          </cell>
          <cell r="AK186" t="str">
            <v>A</v>
          </cell>
          <cell r="AM186">
            <v>26</v>
          </cell>
          <cell r="AN186">
            <v>10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4</v>
          </cell>
          <cell r="AV186">
            <v>16</v>
          </cell>
          <cell r="AX186">
            <v>0</v>
          </cell>
          <cell r="BA186" t="str">
            <v>CN</v>
          </cell>
          <cell r="BB186">
            <v>22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K186" t="str">
            <v>Trần Quý Tiến</v>
          </cell>
        </row>
        <row r="187">
          <cell r="D187">
            <v>5501</v>
          </cell>
          <cell r="E187" t="str">
            <v>Phạm Thế Hiệp</v>
          </cell>
          <cell r="F187">
            <v>43773</v>
          </cell>
          <cell r="G187">
            <v>0</v>
          </cell>
          <cell r="H187" t="str">
            <v>W</v>
          </cell>
          <cell r="I187" t="str">
            <v>W</v>
          </cell>
          <cell r="J187" t="str">
            <v>DO</v>
          </cell>
          <cell r="K187" t="str">
            <v>W</v>
          </cell>
          <cell r="L187" t="str">
            <v>W</v>
          </cell>
          <cell r="M187" t="str">
            <v>W</v>
          </cell>
          <cell r="N187" t="str">
            <v>W</v>
          </cell>
          <cell r="O187" t="str">
            <v>W</v>
          </cell>
          <cell r="P187" t="str">
            <v>W</v>
          </cell>
          <cell r="Q187" t="str">
            <v>DO</v>
          </cell>
          <cell r="R187" t="str">
            <v>W</v>
          </cell>
          <cell r="S187" t="str">
            <v>W</v>
          </cell>
          <cell r="T187" t="str">
            <v>W</v>
          </cell>
          <cell r="U187" t="str">
            <v>W</v>
          </cell>
          <cell r="V187" t="str">
            <v>W</v>
          </cell>
          <cell r="W187" t="str">
            <v>A/2</v>
          </cell>
          <cell r="X187" t="str">
            <v>DO</v>
          </cell>
          <cell r="Y187" t="str">
            <v>W</v>
          </cell>
          <cell r="Z187" t="str">
            <v>A/2</v>
          </cell>
          <cell r="AA187" t="str">
            <v>W</v>
          </cell>
          <cell r="AB187" t="str">
            <v>W</v>
          </cell>
          <cell r="AC187" t="str">
            <v>W</v>
          </cell>
          <cell r="AD187" t="str">
            <v>W</v>
          </cell>
          <cell r="AE187" t="str">
            <v>DO</v>
          </cell>
          <cell r="AF187" t="str">
            <v>W</v>
          </cell>
          <cell r="AG187" t="str">
            <v>W</v>
          </cell>
          <cell r="AH187" t="str">
            <v>W</v>
          </cell>
          <cell r="AI187" t="str">
            <v>W</v>
          </cell>
          <cell r="AJ187" t="str">
            <v>W</v>
          </cell>
          <cell r="AK187" t="str">
            <v>W</v>
          </cell>
          <cell r="AM187">
            <v>26</v>
          </cell>
          <cell r="AN187">
            <v>1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4</v>
          </cell>
          <cell r="AV187">
            <v>25</v>
          </cell>
          <cell r="AX187">
            <v>0</v>
          </cell>
          <cell r="BA187" t="str">
            <v>CN</v>
          </cell>
          <cell r="BB187">
            <v>22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K187" t="str">
            <v>Phạm Thế Hiệp</v>
          </cell>
        </row>
        <row r="188">
          <cell r="D188" t="str">
            <v>CM0962</v>
          </cell>
          <cell r="E188" t="str">
            <v>Đoàn Thị Kim Yến</v>
          </cell>
          <cell r="F188">
            <v>42285</v>
          </cell>
          <cell r="G188">
            <v>0</v>
          </cell>
          <cell r="H188" t="str">
            <v>W</v>
          </cell>
          <cell r="I188" t="str">
            <v>W</v>
          </cell>
          <cell r="J188" t="str">
            <v>DO</v>
          </cell>
          <cell r="K188" t="str">
            <v>W</v>
          </cell>
          <cell r="L188" t="str">
            <v>W</v>
          </cell>
          <cell r="M188" t="str">
            <v>W</v>
          </cell>
          <cell r="N188" t="str">
            <v>W</v>
          </cell>
          <cell r="O188" t="str">
            <v>W</v>
          </cell>
          <cell r="P188" t="str">
            <v>W</v>
          </cell>
          <cell r="Q188" t="str">
            <v>DO</v>
          </cell>
          <cell r="R188" t="str">
            <v>W</v>
          </cell>
          <cell r="S188" t="str">
            <v>W</v>
          </cell>
          <cell r="T188" t="str">
            <v>W</v>
          </cell>
          <cell r="U188" t="str">
            <v>W</v>
          </cell>
          <cell r="V188" t="str">
            <v>W</v>
          </cell>
          <cell r="W188" t="str">
            <v>W</v>
          </cell>
          <cell r="X188" t="str">
            <v>DO</v>
          </cell>
          <cell r="Y188" t="str">
            <v>W</v>
          </cell>
          <cell r="Z188" t="str">
            <v>W</v>
          </cell>
          <cell r="AA188" t="str">
            <v>W</v>
          </cell>
          <cell r="AB188" t="str">
            <v>W</v>
          </cell>
          <cell r="AC188" t="str">
            <v>W</v>
          </cell>
          <cell r="AD188" t="str">
            <v>W</v>
          </cell>
          <cell r="AE188" t="str">
            <v>DO</v>
          </cell>
          <cell r="AF188" t="str">
            <v>W</v>
          </cell>
          <cell r="AG188" t="str">
            <v>W</v>
          </cell>
          <cell r="AH188" t="str">
            <v>W</v>
          </cell>
          <cell r="AI188" t="str">
            <v>W</v>
          </cell>
          <cell r="AJ188" t="str">
            <v>W</v>
          </cell>
          <cell r="AK188" t="str">
            <v>W</v>
          </cell>
          <cell r="AM188">
            <v>26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4</v>
          </cell>
          <cell r="AV188">
            <v>26</v>
          </cell>
          <cell r="AX188">
            <v>0</v>
          </cell>
          <cell r="BA188" t="str">
            <v>CN</v>
          </cell>
          <cell r="BB188">
            <v>22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K188" t="str">
            <v>Đoàn Thị Kim Yến</v>
          </cell>
        </row>
        <row r="189">
          <cell r="D189">
            <v>3163</v>
          </cell>
          <cell r="E189" t="str">
            <v>Liêu Thị Thanh Vân</v>
          </cell>
          <cell r="F189">
            <v>42578</v>
          </cell>
          <cell r="G189">
            <v>0</v>
          </cell>
          <cell r="H189" t="str">
            <v>W</v>
          </cell>
          <cell r="I189" t="str">
            <v>W</v>
          </cell>
          <cell r="J189" t="str">
            <v>DO</v>
          </cell>
          <cell r="K189" t="str">
            <v>W</v>
          </cell>
          <cell r="L189" t="str">
            <v>W</v>
          </cell>
          <cell r="M189" t="str">
            <v>W</v>
          </cell>
          <cell r="N189" t="str">
            <v>W</v>
          </cell>
          <cell r="O189" t="str">
            <v>W</v>
          </cell>
          <cell r="P189" t="str">
            <v>W</v>
          </cell>
          <cell r="Q189" t="str">
            <v>DO</v>
          </cell>
          <cell r="R189" t="str">
            <v>W</v>
          </cell>
          <cell r="S189" t="str">
            <v>W</v>
          </cell>
          <cell r="T189" t="str">
            <v>W</v>
          </cell>
          <cell r="U189" t="str">
            <v>W</v>
          </cell>
          <cell r="V189" t="str">
            <v>W</v>
          </cell>
          <cell r="W189" t="str">
            <v>W</v>
          </cell>
          <cell r="X189" t="str">
            <v>DO</v>
          </cell>
          <cell r="Y189" t="str">
            <v>W</v>
          </cell>
          <cell r="Z189" t="str">
            <v>W</v>
          </cell>
          <cell r="AA189" t="str">
            <v>W</v>
          </cell>
          <cell r="AB189" t="str">
            <v>W</v>
          </cell>
          <cell r="AC189" t="str">
            <v>W</v>
          </cell>
          <cell r="AD189" t="str">
            <v>W</v>
          </cell>
          <cell r="AE189" t="str">
            <v>DO</v>
          </cell>
          <cell r="AF189" t="str">
            <v>W</v>
          </cell>
          <cell r="AG189" t="str">
            <v>W</v>
          </cell>
          <cell r="AH189" t="str">
            <v>W</v>
          </cell>
          <cell r="AI189" t="str">
            <v>W</v>
          </cell>
          <cell r="AJ189" t="str">
            <v>W</v>
          </cell>
          <cell r="AK189" t="str">
            <v>W</v>
          </cell>
          <cell r="AM189">
            <v>26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4</v>
          </cell>
          <cell r="AV189">
            <v>26</v>
          </cell>
          <cell r="AX189">
            <v>0</v>
          </cell>
          <cell r="BA189" t="str">
            <v>CN</v>
          </cell>
          <cell r="BB189">
            <v>22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K189" t="str">
            <v>Liêu Thị Thanh Vân</v>
          </cell>
        </row>
        <row r="190">
          <cell r="D190">
            <v>3444</v>
          </cell>
          <cell r="E190" t="str">
            <v>Trần Minh Tuấn</v>
          </cell>
          <cell r="F190">
            <v>42793</v>
          </cell>
          <cell r="G190">
            <v>0</v>
          </cell>
          <cell r="H190" t="str">
            <v>W</v>
          </cell>
          <cell r="I190" t="str">
            <v>W</v>
          </cell>
          <cell r="J190" t="str">
            <v>DO</v>
          </cell>
          <cell r="K190" t="str">
            <v>W</v>
          </cell>
          <cell r="L190" t="str">
            <v>W</v>
          </cell>
          <cell r="M190" t="str">
            <v>W</v>
          </cell>
          <cell r="N190" t="str">
            <v>W</v>
          </cell>
          <cell r="O190" t="str">
            <v>W</v>
          </cell>
          <cell r="P190" t="str">
            <v>W</v>
          </cell>
          <cell r="Q190" t="str">
            <v>DO</v>
          </cell>
          <cell r="R190" t="str">
            <v>W</v>
          </cell>
          <cell r="S190" t="str">
            <v>W</v>
          </cell>
          <cell r="T190" t="str">
            <v>W</v>
          </cell>
          <cell r="U190" t="str">
            <v>W</v>
          </cell>
          <cell r="V190" t="str">
            <v>W</v>
          </cell>
          <cell r="W190" t="str">
            <v>W</v>
          </cell>
          <cell r="X190" t="str">
            <v>DO</v>
          </cell>
          <cell r="Y190" t="str">
            <v>W</v>
          </cell>
          <cell r="Z190" t="str">
            <v>W</v>
          </cell>
          <cell r="AA190" t="str">
            <v>W</v>
          </cell>
          <cell r="AB190" t="str">
            <v>W</v>
          </cell>
          <cell r="AC190" t="str">
            <v>W</v>
          </cell>
          <cell r="AD190" t="str">
            <v>W</v>
          </cell>
          <cell r="AE190" t="str">
            <v>DO</v>
          </cell>
          <cell r="AF190" t="str">
            <v>W</v>
          </cell>
          <cell r="AG190" t="str">
            <v>W</v>
          </cell>
          <cell r="AH190" t="str">
            <v>W</v>
          </cell>
          <cell r="AI190" t="str">
            <v>W</v>
          </cell>
          <cell r="AJ190" t="str">
            <v>W</v>
          </cell>
          <cell r="AK190" t="str">
            <v>W</v>
          </cell>
          <cell r="AM190">
            <v>26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4</v>
          </cell>
          <cell r="AV190">
            <v>26</v>
          </cell>
          <cell r="AX190">
            <v>0</v>
          </cell>
          <cell r="BA190" t="str">
            <v>CN</v>
          </cell>
          <cell r="BB190">
            <v>22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K190" t="str">
            <v>Trần Minh Tuấn</v>
          </cell>
        </row>
        <row r="191">
          <cell r="D191">
            <v>4146</v>
          </cell>
          <cell r="E191" t="str">
            <v>Huỳnh Thị Mỹ Hiền</v>
          </cell>
          <cell r="F191">
            <v>43068</v>
          </cell>
          <cell r="G191">
            <v>0</v>
          </cell>
          <cell r="H191" t="str">
            <v>W</v>
          </cell>
          <cell r="I191" t="str">
            <v>W</v>
          </cell>
          <cell r="J191" t="str">
            <v>DO</v>
          </cell>
          <cell r="K191" t="str">
            <v>W</v>
          </cell>
          <cell r="L191" t="str">
            <v>W</v>
          </cell>
          <cell r="M191" t="str">
            <v>W</v>
          </cell>
          <cell r="N191" t="str">
            <v>W</v>
          </cell>
          <cell r="O191" t="str">
            <v>W</v>
          </cell>
          <cell r="P191" t="str">
            <v>W</v>
          </cell>
          <cell r="Q191" t="str">
            <v>DO</v>
          </cell>
          <cell r="R191" t="str">
            <v>W</v>
          </cell>
          <cell r="S191" t="str">
            <v>W</v>
          </cell>
          <cell r="T191" t="str">
            <v>W</v>
          </cell>
          <cell r="U191" t="str">
            <v>W</v>
          </cell>
          <cell r="V191" t="str">
            <v>W</v>
          </cell>
          <cell r="W191" t="str">
            <v>W</v>
          </cell>
          <cell r="X191" t="str">
            <v>DO</v>
          </cell>
          <cell r="Y191" t="str">
            <v>W</v>
          </cell>
          <cell r="Z191" t="str">
            <v>W</v>
          </cell>
          <cell r="AA191" t="str">
            <v>W</v>
          </cell>
          <cell r="AB191" t="str">
            <v>W</v>
          </cell>
          <cell r="AC191" t="str">
            <v>W</v>
          </cell>
          <cell r="AD191" t="str">
            <v>W</v>
          </cell>
          <cell r="AE191" t="str">
            <v>DO</v>
          </cell>
          <cell r="AF191" t="str">
            <v>W</v>
          </cell>
          <cell r="AG191" t="str">
            <v>W</v>
          </cell>
          <cell r="AH191" t="str">
            <v>W</v>
          </cell>
          <cell r="AI191" t="str">
            <v>W</v>
          </cell>
          <cell r="AJ191" t="str">
            <v>W</v>
          </cell>
          <cell r="AK191" t="str">
            <v>W</v>
          </cell>
          <cell r="AM191">
            <v>26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4</v>
          </cell>
          <cell r="AV191">
            <v>26</v>
          </cell>
          <cell r="AX191">
            <v>0</v>
          </cell>
          <cell r="BA191" t="str">
            <v>CN</v>
          </cell>
          <cell r="BB191">
            <v>22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K191" t="str">
            <v>Huỳnh Thị Mỹ Hiền</v>
          </cell>
        </row>
        <row r="192">
          <cell r="D192">
            <v>4478</v>
          </cell>
          <cell r="E192" t="str">
            <v>Trần Hồ Kim Ngân</v>
          </cell>
          <cell r="F192">
            <v>43195</v>
          </cell>
          <cell r="G192">
            <v>0</v>
          </cell>
          <cell r="H192" t="str">
            <v>W</v>
          </cell>
          <cell r="I192" t="str">
            <v>W</v>
          </cell>
          <cell r="J192" t="str">
            <v>DO</v>
          </cell>
          <cell r="K192" t="str">
            <v>W</v>
          </cell>
          <cell r="L192" t="str">
            <v>W</v>
          </cell>
          <cell r="M192" t="str">
            <v>W</v>
          </cell>
          <cell r="N192" t="str">
            <v>W</v>
          </cell>
          <cell r="O192" t="str">
            <v>W</v>
          </cell>
          <cell r="P192" t="str">
            <v>W</v>
          </cell>
          <cell r="Q192" t="str">
            <v>DO</v>
          </cell>
          <cell r="R192" t="str">
            <v>W</v>
          </cell>
          <cell r="S192" t="str">
            <v>W</v>
          </cell>
          <cell r="T192" t="str">
            <v>W</v>
          </cell>
          <cell r="U192" t="str">
            <v>W</v>
          </cell>
          <cell r="V192" t="str">
            <v>W</v>
          </cell>
          <cell r="W192" t="str">
            <v>W</v>
          </cell>
          <cell r="X192" t="str">
            <v>DO</v>
          </cell>
          <cell r="Y192" t="str">
            <v>W</v>
          </cell>
          <cell r="Z192" t="str">
            <v>W</v>
          </cell>
          <cell r="AA192" t="str">
            <v>W</v>
          </cell>
          <cell r="AB192" t="str">
            <v>W</v>
          </cell>
          <cell r="AC192" t="str">
            <v>W</v>
          </cell>
          <cell r="AD192" t="str">
            <v>W</v>
          </cell>
          <cell r="AE192" t="str">
            <v>DO</v>
          </cell>
          <cell r="AF192" t="str">
            <v>W</v>
          </cell>
          <cell r="AG192" t="str">
            <v>W</v>
          </cell>
          <cell r="AH192" t="str">
            <v>W</v>
          </cell>
          <cell r="AI192" t="str">
            <v>W</v>
          </cell>
          <cell r="AJ192" t="str">
            <v>W</v>
          </cell>
          <cell r="AK192" t="str">
            <v>W</v>
          </cell>
          <cell r="AM192">
            <v>26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4</v>
          </cell>
          <cell r="AV192">
            <v>26</v>
          </cell>
          <cell r="AX192">
            <v>0</v>
          </cell>
          <cell r="BA192" t="str">
            <v>CN</v>
          </cell>
          <cell r="BB192">
            <v>22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K192" t="str">
            <v>Trần Hồ Kim Ngân</v>
          </cell>
        </row>
        <row r="193">
          <cell r="D193">
            <v>5038</v>
          </cell>
          <cell r="E193" t="str">
            <v>Nguyễn Hoàng Mộng Uyên</v>
          </cell>
          <cell r="F193">
            <v>43595</v>
          </cell>
          <cell r="G193">
            <v>0</v>
          </cell>
          <cell r="H193" t="str">
            <v>W</v>
          </cell>
          <cell r="I193" t="str">
            <v>W</v>
          </cell>
          <cell r="J193" t="str">
            <v>DO</v>
          </cell>
          <cell r="K193" t="str">
            <v>W</v>
          </cell>
          <cell r="L193" t="str">
            <v>W</v>
          </cell>
          <cell r="M193" t="str">
            <v>W</v>
          </cell>
          <cell r="N193" t="str">
            <v>W</v>
          </cell>
          <cell r="O193" t="str">
            <v>W</v>
          </cell>
          <cell r="P193" t="str">
            <v>W</v>
          </cell>
          <cell r="Q193" t="str">
            <v>DO</v>
          </cell>
          <cell r="R193" t="str">
            <v>W</v>
          </cell>
          <cell r="S193" t="str">
            <v>W</v>
          </cell>
          <cell r="T193" t="str">
            <v>W</v>
          </cell>
          <cell r="U193" t="str">
            <v>W</v>
          </cell>
          <cell r="V193" t="str">
            <v>W</v>
          </cell>
          <cell r="W193" t="str">
            <v>W</v>
          </cell>
          <cell r="X193" t="str">
            <v>DO</v>
          </cell>
          <cell r="Y193" t="str">
            <v>W</v>
          </cell>
          <cell r="Z193" t="str">
            <v>W</v>
          </cell>
          <cell r="AA193" t="str">
            <v>W</v>
          </cell>
          <cell r="AB193" t="str">
            <v>W</v>
          </cell>
          <cell r="AC193" t="str">
            <v>W</v>
          </cell>
          <cell r="AD193" t="str">
            <v>W</v>
          </cell>
          <cell r="AE193" t="str">
            <v>DO</v>
          </cell>
          <cell r="AF193" t="str">
            <v>W</v>
          </cell>
          <cell r="AG193" t="str">
            <v>W</v>
          </cell>
          <cell r="AH193" t="str">
            <v>W</v>
          </cell>
          <cell r="AI193" t="str">
            <v>W</v>
          </cell>
          <cell r="AJ193" t="str">
            <v>W</v>
          </cell>
          <cell r="AK193" t="str">
            <v>W</v>
          </cell>
          <cell r="AM193">
            <v>26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4</v>
          </cell>
          <cell r="AV193">
            <v>26</v>
          </cell>
          <cell r="AX193">
            <v>0</v>
          </cell>
          <cell r="BA193" t="str">
            <v>CN</v>
          </cell>
          <cell r="BB193">
            <v>22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K193" t="str">
            <v>Nguyễn Hoàng Mộng Uyên</v>
          </cell>
        </row>
        <row r="194">
          <cell r="D194">
            <v>5047</v>
          </cell>
          <cell r="E194" t="str">
            <v>Nguyễn Minh Vũ</v>
          </cell>
          <cell r="F194">
            <v>43602</v>
          </cell>
          <cell r="G194">
            <v>0</v>
          </cell>
          <cell r="H194" t="str">
            <v>W</v>
          </cell>
          <cell r="I194" t="str">
            <v>W</v>
          </cell>
          <cell r="J194" t="str">
            <v>DO</v>
          </cell>
          <cell r="K194" t="str">
            <v>W</v>
          </cell>
          <cell r="L194" t="str">
            <v>W</v>
          </cell>
          <cell r="M194" t="str">
            <v>W</v>
          </cell>
          <cell r="N194" t="str">
            <v>W</v>
          </cell>
          <cell r="O194" t="str">
            <v>W</v>
          </cell>
          <cell r="P194" t="str">
            <v>W</v>
          </cell>
          <cell r="Q194" t="str">
            <v>DO</v>
          </cell>
          <cell r="R194" t="str">
            <v>W</v>
          </cell>
          <cell r="S194" t="str">
            <v>W</v>
          </cell>
          <cell r="T194" t="str">
            <v>W</v>
          </cell>
          <cell r="U194" t="str">
            <v>W</v>
          </cell>
          <cell r="V194" t="str">
            <v>W</v>
          </cell>
          <cell r="W194" t="str">
            <v>W</v>
          </cell>
          <cell r="X194" t="str">
            <v>DO</v>
          </cell>
          <cell r="Y194" t="str">
            <v>W</v>
          </cell>
          <cell r="Z194" t="str">
            <v>W</v>
          </cell>
          <cell r="AA194" t="str">
            <v>W</v>
          </cell>
          <cell r="AB194" t="str">
            <v>W</v>
          </cell>
          <cell r="AC194" t="str">
            <v>W</v>
          </cell>
          <cell r="AD194" t="str">
            <v>W</v>
          </cell>
          <cell r="AE194" t="str">
            <v>DO</v>
          </cell>
          <cell r="AF194" t="str">
            <v>W</v>
          </cell>
          <cell r="AG194" t="str">
            <v>W</v>
          </cell>
          <cell r="AH194" t="str">
            <v>W</v>
          </cell>
          <cell r="AI194" t="str">
            <v>W</v>
          </cell>
          <cell r="AJ194" t="str">
            <v>W</v>
          </cell>
          <cell r="AK194" t="str">
            <v>W</v>
          </cell>
          <cell r="AM194">
            <v>26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4</v>
          </cell>
          <cell r="AV194">
            <v>26</v>
          </cell>
          <cell r="AX194">
            <v>0</v>
          </cell>
          <cell r="BA194" t="str">
            <v>CN</v>
          </cell>
          <cell r="BB194">
            <v>22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K194" t="str">
            <v>Nguyễn Minh Vũ</v>
          </cell>
        </row>
        <row r="195">
          <cell r="D195">
            <v>2390</v>
          </cell>
          <cell r="E195" t="str">
            <v>Nguyễn Thế Phong</v>
          </cell>
          <cell r="F195">
            <v>42111</v>
          </cell>
          <cell r="G195">
            <v>0</v>
          </cell>
          <cell r="H195" t="str">
            <v>A</v>
          </cell>
          <cell r="I195" t="str">
            <v>A</v>
          </cell>
          <cell r="J195" t="str">
            <v>DO</v>
          </cell>
          <cell r="K195" t="str">
            <v>A</v>
          </cell>
          <cell r="L195" t="str">
            <v>W</v>
          </cell>
          <cell r="M195" t="str">
            <v>W</v>
          </cell>
          <cell r="N195" t="str">
            <v>W</v>
          </cell>
          <cell r="O195" t="str">
            <v>W</v>
          </cell>
          <cell r="P195" t="str">
            <v>W</v>
          </cell>
          <cell r="Q195" t="str">
            <v>DO</v>
          </cell>
          <cell r="R195" t="str">
            <v>W</v>
          </cell>
          <cell r="S195" t="str">
            <v>W</v>
          </cell>
          <cell r="T195" t="str">
            <v>W</v>
          </cell>
          <cell r="U195" t="str">
            <v>W</v>
          </cell>
          <cell r="V195" t="str">
            <v>W</v>
          </cell>
          <cell r="W195" t="str">
            <v>W</v>
          </cell>
          <cell r="X195" t="str">
            <v>DO</v>
          </cell>
          <cell r="Y195" t="str">
            <v>W</v>
          </cell>
          <cell r="Z195" t="str">
            <v>W</v>
          </cell>
          <cell r="AA195" t="str">
            <v>W</v>
          </cell>
          <cell r="AB195" t="str">
            <v>W</v>
          </cell>
          <cell r="AC195" t="str">
            <v>W</v>
          </cell>
          <cell r="AD195" t="str">
            <v>W</v>
          </cell>
          <cell r="AE195" t="str">
            <v>DO</v>
          </cell>
          <cell r="AF195" t="str">
            <v>W</v>
          </cell>
          <cell r="AG195" t="str">
            <v>W</v>
          </cell>
          <cell r="AH195" t="str">
            <v>W</v>
          </cell>
          <cell r="AI195" t="str">
            <v>W</v>
          </cell>
          <cell r="AJ195" t="str">
            <v>W</v>
          </cell>
          <cell r="AK195" t="str">
            <v>W</v>
          </cell>
          <cell r="AM195">
            <v>26</v>
          </cell>
          <cell r="AN195">
            <v>3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4</v>
          </cell>
          <cell r="AV195">
            <v>23</v>
          </cell>
          <cell r="AX195">
            <v>0</v>
          </cell>
          <cell r="BA195" t="str">
            <v>CN</v>
          </cell>
          <cell r="BB195">
            <v>22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K195" t="str">
            <v>Nguyễn Thế Phong</v>
          </cell>
        </row>
        <row r="196">
          <cell r="D196">
            <v>4489</v>
          </cell>
          <cell r="E196" t="str">
            <v>Vũ Thị Đào</v>
          </cell>
          <cell r="F196">
            <v>43200</v>
          </cell>
          <cell r="G196">
            <v>0</v>
          </cell>
          <cell r="H196" t="str">
            <v>W</v>
          </cell>
          <cell r="I196" t="str">
            <v>W</v>
          </cell>
          <cell r="J196" t="str">
            <v>DO</v>
          </cell>
          <cell r="K196" t="str">
            <v>W</v>
          </cell>
          <cell r="L196" t="str">
            <v>W</v>
          </cell>
          <cell r="M196" t="str">
            <v>W</v>
          </cell>
          <cell r="N196" t="str">
            <v>W</v>
          </cell>
          <cell r="O196" t="str">
            <v>W</v>
          </cell>
          <cell r="P196" t="str">
            <v>W</v>
          </cell>
          <cell r="Q196" t="str">
            <v>DO</v>
          </cell>
          <cell r="R196" t="str">
            <v>W</v>
          </cell>
          <cell r="S196" t="str">
            <v>W</v>
          </cell>
          <cell r="T196" t="str">
            <v>W</v>
          </cell>
          <cell r="U196" t="str">
            <v>W</v>
          </cell>
          <cell r="V196" t="str">
            <v>W</v>
          </cell>
          <cell r="W196" t="str">
            <v>W</v>
          </cell>
          <cell r="X196" t="str">
            <v>DO</v>
          </cell>
          <cell r="Y196" t="str">
            <v>W</v>
          </cell>
          <cell r="Z196" t="str">
            <v>W</v>
          </cell>
          <cell r="AA196" t="str">
            <v>W</v>
          </cell>
          <cell r="AB196" t="str">
            <v>W</v>
          </cell>
          <cell r="AC196" t="str">
            <v>W</v>
          </cell>
          <cell r="AD196" t="str">
            <v>W</v>
          </cell>
          <cell r="AE196" t="str">
            <v>DO</v>
          </cell>
          <cell r="AF196" t="str">
            <v>W</v>
          </cell>
          <cell r="AG196" t="str">
            <v>W</v>
          </cell>
          <cell r="AH196" t="str">
            <v>W</v>
          </cell>
          <cell r="AI196" t="str">
            <v>W</v>
          </cell>
          <cell r="AJ196" t="str">
            <v>W</v>
          </cell>
          <cell r="AK196" t="str">
            <v>W</v>
          </cell>
          <cell r="AM196">
            <v>26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4</v>
          </cell>
          <cell r="AV196">
            <v>26</v>
          </cell>
          <cell r="AX196">
            <v>0</v>
          </cell>
          <cell r="BA196" t="str">
            <v>CN</v>
          </cell>
          <cell r="BB196">
            <v>22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K196" t="str">
            <v>Vũ Thị Đào</v>
          </cell>
        </row>
        <row r="197">
          <cell r="D197">
            <v>5152</v>
          </cell>
          <cell r="E197" t="str">
            <v>Hoàng Thu Phương</v>
          </cell>
          <cell r="F197">
            <v>43663</v>
          </cell>
          <cell r="G197">
            <v>0</v>
          </cell>
          <cell r="H197" t="str">
            <v>W</v>
          </cell>
          <cell r="I197" t="str">
            <v>W</v>
          </cell>
          <cell r="J197" t="str">
            <v>DO</v>
          </cell>
          <cell r="K197" t="str">
            <v>W</v>
          </cell>
          <cell r="L197" t="str">
            <v>W</v>
          </cell>
          <cell r="M197" t="str">
            <v>W</v>
          </cell>
          <cell r="N197" t="str">
            <v>W</v>
          </cell>
          <cell r="O197" t="str">
            <v>W</v>
          </cell>
          <cell r="P197" t="str">
            <v>W</v>
          </cell>
          <cell r="Q197" t="str">
            <v>DO</v>
          </cell>
          <cell r="R197" t="str">
            <v>W</v>
          </cell>
          <cell r="S197" t="str">
            <v>W</v>
          </cell>
          <cell r="T197" t="str">
            <v>W</v>
          </cell>
          <cell r="U197" t="str">
            <v>W</v>
          </cell>
          <cell r="V197" t="str">
            <v>W</v>
          </cell>
          <cell r="W197" t="str">
            <v>W</v>
          </cell>
          <cell r="X197" t="str">
            <v>DO</v>
          </cell>
          <cell r="Y197" t="str">
            <v>W</v>
          </cell>
          <cell r="Z197" t="str">
            <v>W</v>
          </cell>
          <cell r="AA197" t="str">
            <v>W</v>
          </cell>
          <cell r="AB197" t="str">
            <v>W</v>
          </cell>
          <cell r="AC197" t="str">
            <v>W</v>
          </cell>
          <cell r="AD197" t="str">
            <v>W</v>
          </cell>
          <cell r="AE197" t="str">
            <v>DO</v>
          </cell>
          <cell r="AF197" t="str">
            <v>W</v>
          </cell>
          <cell r="AG197" t="str">
            <v>W</v>
          </cell>
          <cell r="AH197" t="str">
            <v>W</v>
          </cell>
          <cell r="AI197" t="str">
            <v>W</v>
          </cell>
          <cell r="AJ197" t="str">
            <v>W</v>
          </cell>
          <cell r="AK197" t="str">
            <v>W</v>
          </cell>
          <cell r="AM197">
            <v>26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4</v>
          </cell>
          <cell r="AV197">
            <v>26</v>
          </cell>
          <cell r="AX197">
            <v>0</v>
          </cell>
          <cell r="BA197" t="str">
            <v>CN</v>
          </cell>
          <cell r="BB197">
            <v>22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K197" t="str">
            <v>Hoàng Thu Phương</v>
          </cell>
        </row>
        <row r="198">
          <cell r="D198">
            <v>5171</v>
          </cell>
          <cell r="E198" t="str">
            <v>Nguyễn Văn Toàn</v>
          </cell>
          <cell r="F198">
            <v>43682</v>
          </cell>
          <cell r="G198">
            <v>0</v>
          </cell>
          <cell r="H198" t="str">
            <v>W</v>
          </cell>
          <cell r="I198" t="str">
            <v>W</v>
          </cell>
          <cell r="J198" t="str">
            <v>DO</v>
          </cell>
          <cell r="K198" t="str">
            <v>W</v>
          </cell>
          <cell r="L198" t="str">
            <v>W</v>
          </cell>
          <cell r="M198" t="str">
            <v>W</v>
          </cell>
          <cell r="N198" t="str">
            <v>W</v>
          </cell>
          <cell r="O198" t="str">
            <v>W</v>
          </cell>
          <cell r="P198" t="str">
            <v>W</v>
          </cell>
          <cell r="Q198" t="str">
            <v>DO</v>
          </cell>
          <cell r="R198" t="str">
            <v>W</v>
          </cell>
          <cell r="S198" t="str">
            <v>W</v>
          </cell>
          <cell r="T198" t="str">
            <v>W</v>
          </cell>
          <cell r="U198" t="str">
            <v>W</v>
          </cell>
          <cell r="V198" t="str">
            <v>W</v>
          </cell>
          <cell r="W198" t="str">
            <v>W</v>
          </cell>
          <cell r="X198" t="str">
            <v>DO</v>
          </cell>
          <cell r="Y198" t="str">
            <v>W</v>
          </cell>
          <cell r="Z198" t="str">
            <v>W</v>
          </cell>
          <cell r="AA198" t="str">
            <v>W</v>
          </cell>
          <cell r="AB198" t="str">
            <v>W</v>
          </cell>
          <cell r="AC198" t="str">
            <v>W</v>
          </cell>
          <cell r="AD198" t="str">
            <v>W</v>
          </cell>
          <cell r="AE198" t="str">
            <v>DO</v>
          </cell>
          <cell r="AF198" t="str">
            <v>W</v>
          </cell>
          <cell r="AG198" t="str">
            <v>W</v>
          </cell>
          <cell r="AH198" t="str">
            <v>W</v>
          </cell>
          <cell r="AI198" t="str">
            <v>W</v>
          </cell>
          <cell r="AJ198" t="str">
            <v>W</v>
          </cell>
          <cell r="AK198" t="str">
            <v>W</v>
          </cell>
          <cell r="AM198">
            <v>26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4</v>
          </cell>
          <cell r="AV198">
            <v>26</v>
          </cell>
          <cell r="AX198">
            <v>0</v>
          </cell>
          <cell r="BA198" t="str">
            <v>CN</v>
          </cell>
          <cell r="BB198">
            <v>22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K198" t="str">
            <v>Nguyễn Văn Toàn</v>
          </cell>
        </row>
        <row r="199">
          <cell r="D199">
            <v>5352</v>
          </cell>
          <cell r="E199" t="str">
            <v>Võ Vũ An</v>
          </cell>
          <cell r="F199">
            <v>43725</v>
          </cell>
          <cell r="G199">
            <v>0</v>
          </cell>
          <cell r="H199" t="str">
            <v>W</v>
          </cell>
          <cell r="I199" t="str">
            <v>W</v>
          </cell>
          <cell r="J199" t="str">
            <v>DO</v>
          </cell>
          <cell r="K199" t="str">
            <v>W</v>
          </cell>
          <cell r="L199" t="str">
            <v>W</v>
          </cell>
          <cell r="M199" t="str">
            <v>W</v>
          </cell>
          <cell r="N199" t="str">
            <v>W</v>
          </cell>
          <cell r="O199" t="str">
            <v>W</v>
          </cell>
          <cell r="P199" t="str">
            <v>W</v>
          </cell>
          <cell r="Q199" t="str">
            <v>DO</v>
          </cell>
          <cell r="R199" t="str">
            <v>W</v>
          </cell>
          <cell r="S199" t="str">
            <v>W</v>
          </cell>
          <cell r="T199" t="str">
            <v>W</v>
          </cell>
          <cell r="U199" t="str">
            <v>W</v>
          </cell>
          <cell r="V199" t="str">
            <v>W</v>
          </cell>
          <cell r="W199" t="str">
            <v>W</v>
          </cell>
          <cell r="X199" t="str">
            <v>DO</v>
          </cell>
          <cell r="Y199" t="str">
            <v>W</v>
          </cell>
          <cell r="Z199" t="str">
            <v>A</v>
          </cell>
          <cell r="AA199" t="str">
            <v>W</v>
          </cell>
          <cell r="AB199" t="str">
            <v>W</v>
          </cell>
          <cell r="AC199" t="str">
            <v>W</v>
          </cell>
          <cell r="AD199" t="str">
            <v>W</v>
          </cell>
          <cell r="AE199" t="str">
            <v>DO</v>
          </cell>
          <cell r="AF199" t="str">
            <v>W</v>
          </cell>
          <cell r="AG199" t="str">
            <v>W</v>
          </cell>
          <cell r="AH199" t="str">
            <v>W</v>
          </cell>
          <cell r="AI199" t="str">
            <v>W</v>
          </cell>
          <cell r="AJ199" t="str">
            <v>W</v>
          </cell>
          <cell r="AK199" t="str">
            <v>W</v>
          </cell>
          <cell r="AM199">
            <v>26</v>
          </cell>
          <cell r="AN199">
            <v>1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4</v>
          </cell>
          <cell r="AV199">
            <v>25</v>
          </cell>
          <cell r="AX199">
            <v>0</v>
          </cell>
          <cell r="BA199" t="str">
            <v>CN</v>
          </cell>
          <cell r="BB199">
            <v>22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K199" t="str">
            <v>Võ Vũ An</v>
          </cell>
        </row>
        <row r="200">
          <cell r="D200">
            <v>5492</v>
          </cell>
          <cell r="E200" t="str">
            <v>Lê Anh Tuấn</v>
          </cell>
          <cell r="F200">
            <v>43770</v>
          </cell>
          <cell r="G200">
            <v>0</v>
          </cell>
          <cell r="H200" t="str">
            <v>W</v>
          </cell>
          <cell r="I200" t="str">
            <v>W</v>
          </cell>
          <cell r="J200" t="str">
            <v>DO</v>
          </cell>
          <cell r="K200" t="str">
            <v>W</v>
          </cell>
          <cell r="L200" t="str">
            <v>W</v>
          </cell>
          <cell r="M200" t="str">
            <v>W</v>
          </cell>
          <cell r="N200" t="str">
            <v>W</v>
          </cell>
          <cell r="O200" t="str">
            <v>W</v>
          </cell>
          <cell r="P200" t="str">
            <v>W</v>
          </cell>
          <cell r="Q200" t="str">
            <v>DO</v>
          </cell>
          <cell r="R200" t="str">
            <v>W</v>
          </cell>
          <cell r="S200" t="str">
            <v>W</v>
          </cell>
          <cell r="T200" t="str">
            <v>W</v>
          </cell>
          <cell r="U200" t="str">
            <v>W</v>
          </cell>
          <cell r="V200" t="str">
            <v>W</v>
          </cell>
          <cell r="W200" t="str">
            <v>W</v>
          </cell>
          <cell r="X200" t="str">
            <v>DO</v>
          </cell>
          <cell r="Y200" t="str">
            <v>W</v>
          </cell>
          <cell r="Z200" t="str">
            <v>W</v>
          </cell>
          <cell r="AA200" t="str">
            <v>W</v>
          </cell>
          <cell r="AB200" t="str">
            <v>W</v>
          </cell>
          <cell r="AC200" t="str">
            <v>W</v>
          </cell>
          <cell r="AD200" t="str">
            <v>W</v>
          </cell>
          <cell r="AE200" t="str">
            <v>DO</v>
          </cell>
          <cell r="AF200" t="str">
            <v>W</v>
          </cell>
          <cell r="AG200" t="str">
            <v>W</v>
          </cell>
          <cell r="AH200" t="str">
            <v>W</v>
          </cell>
          <cell r="AI200" t="str">
            <v>W</v>
          </cell>
          <cell r="AJ200" t="str">
            <v>W</v>
          </cell>
          <cell r="AK200" t="str">
            <v>W</v>
          </cell>
          <cell r="AM200">
            <v>26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4</v>
          </cell>
          <cell r="AV200">
            <v>26</v>
          </cell>
          <cell r="AX200">
            <v>0</v>
          </cell>
          <cell r="BA200" t="str">
            <v>CN</v>
          </cell>
          <cell r="BB200">
            <v>22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K200" t="str">
            <v>Lê Anh Tuấn</v>
          </cell>
        </row>
        <row r="201">
          <cell r="D201">
            <v>5330</v>
          </cell>
          <cell r="E201" t="str">
            <v>Trần Thị Thu Thủy</v>
          </cell>
          <cell r="F201">
            <v>43721</v>
          </cell>
          <cell r="G201">
            <v>0</v>
          </cell>
          <cell r="H201" t="str">
            <v>M</v>
          </cell>
          <cell r="I201" t="str">
            <v>M</v>
          </cell>
          <cell r="J201" t="str">
            <v>M</v>
          </cell>
          <cell r="K201" t="str">
            <v>M</v>
          </cell>
          <cell r="L201" t="str">
            <v>M</v>
          </cell>
          <cell r="M201" t="str">
            <v>M</v>
          </cell>
          <cell r="N201" t="str">
            <v>M</v>
          </cell>
          <cell r="O201" t="str">
            <v>M</v>
          </cell>
          <cell r="P201" t="str">
            <v>M</v>
          </cell>
          <cell r="Q201" t="str">
            <v>M</v>
          </cell>
          <cell r="R201" t="str">
            <v>M</v>
          </cell>
          <cell r="S201" t="str">
            <v>M</v>
          </cell>
          <cell r="T201" t="str">
            <v>M</v>
          </cell>
          <cell r="U201" t="str">
            <v>M</v>
          </cell>
          <cell r="V201" t="str">
            <v>M</v>
          </cell>
          <cell r="W201" t="str">
            <v>M</v>
          </cell>
          <cell r="X201" t="str">
            <v>M</v>
          </cell>
          <cell r="Y201" t="str">
            <v>M</v>
          </cell>
          <cell r="Z201" t="str">
            <v>M</v>
          </cell>
          <cell r="AA201" t="str">
            <v>M</v>
          </cell>
          <cell r="AB201" t="str">
            <v>M</v>
          </cell>
          <cell r="AC201" t="str">
            <v>M</v>
          </cell>
          <cell r="AD201" t="str">
            <v>M</v>
          </cell>
          <cell r="AE201" t="str">
            <v>M</v>
          </cell>
          <cell r="AF201" t="str">
            <v>M</v>
          </cell>
          <cell r="AG201" t="str">
            <v>M</v>
          </cell>
          <cell r="AH201" t="str">
            <v>M</v>
          </cell>
          <cell r="AI201" t="str">
            <v>M</v>
          </cell>
          <cell r="AJ201" t="str">
            <v>M</v>
          </cell>
          <cell r="AK201" t="str">
            <v>M</v>
          </cell>
          <cell r="AM201">
            <v>26</v>
          </cell>
          <cell r="AN201">
            <v>0</v>
          </cell>
          <cell r="AO201">
            <v>0</v>
          </cell>
          <cell r="AP201">
            <v>0</v>
          </cell>
          <cell r="AQ201">
            <v>30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X201">
            <v>0</v>
          </cell>
          <cell r="BA201" t="str">
            <v>CN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K201" t="str">
            <v>Trần Thị Thu Thủy</v>
          </cell>
        </row>
        <row r="202">
          <cell r="D202" t="str">
            <v>CM1179</v>
          </cell>
          <cell r="E202" t="str">
            <v>Ngô Thị Tuyết</v>
          </cell>
          <cell r="F202">
            <v>42614</v>
          </cell>
          <cell r="G202">
            <v>0</v>
          </cell>
          <cell r="H202" t="str">
            <v>W</v>
          </cell>
          <cell r="I202" t="str">
            <v>W</v>
          </cell>
          <cell r="J202" t="str">
            <v>DO</v>
          </cell>
          <cell r="K202" t="str">
            <v>W</v>
          </cell>
          <cell r="L202" t="str">
            <v>W</v>
          </cell>
          <cell r="M202" t="str">
            <v>W</v>
          </cell>
          <cell r="N202" t="str">
            <v>W</v>
          </cell>
          <cell r="O202" t="str">
            <v>W</v>
          </cell>
          <cell r="P202" t="str">
            <v>W</v>
          </cell>
          <cell r="Q202" t="str">
            <v>DO</v>
          </cell>
          <cell r="R202" t="str">
            <v>W</v>
          </cell>
          <cell r="S202" t="str">
            <v>W</v>
          </cell>
          <cell r="T202" t="str">
            <v>W</v>
          </cell>
          <cell r="U202" t="str">
            <v>W</v>
          </cell>
          <cell r="V202" t="str">
            <v>W</v>
          </cell>
          <cell r="W202" t="str">
            <v>W</v>
          </cell>
          <cell r="X202" t="str">
            <v>DO</v>
          </cell>
          <cell r="Y202" t="str">
            <v>W</v>
          </cell>
          <cell r="Z202" t="str">
            <v>W</v>
          </cell>
          <cell r="AA202" t="str">
            <v>W</v>
          </cell>
          <cell r="AB202" t="str">
            <v>W</v>
          </cell>
          <cell r="AC202" t="str">
            <v>W</v>
          </cell>
          <cell r="AD202" t="str">
            <v>W</v>
          </cell>
          <cell r="AE202" t="str">
            <v>DO</v>
          </cell>
          <cell r="AF202" t="str">
            <v>W</v>
          </cell>
          <cell r="AG202" t="str">
            <v>W</v>
          </cell>
          <cell r="AH202" t="str">
            <v>W</v>
          </cell>
          <cell r="AI202" t="str">
            <v>W</v>
          </cell>
          <cell r="AJ202" t="str">
            <v>W</v>
          </cell>
          <cell r="AK202" t="str">
            <v>W</v>
          </cell>
          <cell r="AM202">
            <v>26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4</v>
          </cell>
          <cell r="AV202">
            <v>26</v>
          </cell>
          <cell r="AX202">
            <v>0</v>
          </cell>
          <cell r="BA202" t="str">
            <v>CN</v>
          </cell>
          <cell r="BB202">
            <v>22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K202" t="str">
            <v>Ngô Thị Tuyết</v>
          </cell>
        </row>
        <row r="203">
          <cell r="D203">
            <v>5231</v>
          </cell>
          <cell r="E203" t="str">
            <v>Ngô Trần Khánh Hòa</v>
          </cell>
          <cell r="F203">
            <v>43699</v>
          </cell>
          <cell r="G203">
            <v>0</v>
          </cell>
          <cell r="H203" t="str">
            <v>W</v>
          </cell>
          <cell r="I203" t="str">
            <v>W</v>
          </cell>
          <cell r="J203" t="str">
            <v>DO</v>
          </cell>
          <cell r="K203" t="str">
            <v>W</v>
          </cell>
          <cell r="L203" t="str">
            <v>W</v>
          </cell>
          <cell r="M203" t="str">
            <v>W</v>
          </cell>
          <cell r="N203" t="str">
            <v>W</v>
          </cell>
          <cell r="O203" t="str">
            <v>W</v>
          </cell>
          <cell r="P203" t="str">
            <v>W</v>
          </cell>
          <cell r="Q203" t="str">
            <v>DO</v>
          </cell>
          <cell r="R203" t="str">
            <v>W</v>
          </cell>
          <cell r="S203" t="str">
            <v>W</v>
          </cell>
          <cell r="T203" t="str">
            <v>W</v>
          </cell>
          <cell r="U203" t="str">
            <v>W</v>
          </cell>
          <cell r="V203" t="str">
            <v>W</v>
          </cell>
          <cell r="W203" t="str">
            <v>W</v>
          </cell>
          <cell r="X203" t="str">
            <v>DO</v>
          </cell>
          <cell r="Y203" t="str">
            <v>W</v>
          </cell>
          <cell r="Z203" t="str">
            <v>W</v>
          </cell>
          <cell r="AA203" t="str">
            <v>W</v>
          </cell>
          <cell r="AB203" t="str">
            <v>W</v>
          </cell>
          <cell r="AC203" t="str">
            <v>W</v>
          </cell>
          <cell r="AD203" t="str">
            <v>W</v>
          </cell>
          <cell r="AE203" t="str">
            <v>DO</v>
          </cell>
          <cell r="AF203" t="str">
            <v>W</v>
          </cell>
          <cell r="AG203" t="str">
            <v>W</v>
          </cell>
          <cell r="AH203" t="str">
            <v>W</v>
          </cell>
          <cell r="AI203" t="str">
            <v>W</v>
          </cell>
          <cell r="AJ203" t="str">
            <v>W</v>
          </cell>
          <cell r="AK203" t="str">
            <v>W</v>
          </cell>
          <cell r="AM203">
            <v>26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4</v>
          </cell>
          <cell r="AV203">
            <v>26</v>
          </cell>
          <cell r="AX203">
            <v>0</v>
          </cell>
          <cell r="BA203" t="str">
            <v>CN</v>
          </cell>
          <cell r="BB203">
            <v>22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K203" t="str">
            <v>Ngô Trần Khánh Hòa</v>
          </cell>
        </row>
        <row r="204">
          <cell r="D204">
            <v>5587</v>
          </cell>
          <cell r="E204" t="str">
            <v>Phạm Văn Dũng</v>
          </cell>
          <cell r="F204">
            <v>43797</v>
          </cell>
          <cell r="G204">
            <v>0</v>
          </cell>
          <cell r="H204" t="str">
            <v>W</v>
          </cell>
          <cell r="I204" t="str">
            <v>W</v>
          </cell>
          <cell r="J204" t="str">
            <v>DO</v>
          </cell>
          <cell r="K204" t="str">
            <v>W</v>
          </cell>
          <cell r="L204" t="str">
            <v>W</v>
          </cell>
          <cell r="M204" t="str">
            <v>W</v>
          </cell>
          <cell r="N204" t="str">
            <v>A/2</v>
          </cell>
          <cell r="O204" t="str">
            <v>W</v>
          </cell>
          <cell r="P204" t="str">
            <v>W</v>
          </cell>
          <cell r="Q204" t="str">
            <v>DO</v>
          </cell>
          <cell r="R204" t="str">
            <v>A/2</v>
          </cell>
          <cell r="S204" t="str">
            <v>W</v>
          </cell>
          <cell r="T204" t="str">
            <v>W</v>
          </cell>
          <cell r="U204" t="str">
            <v>A/2</v>
          </cell>
          <cell r="V204" t="str">
            <v>W</v>
          </cell>
          <cell r="W204" t="str">
            <v>W</v>
          </cell>
          <cell r="X204" t="str">
            <v>DO</v>
          </cell>
          <cell r="Y204" t="str">
            <v>W</v>
          </cell>
          <cell r="Z204" t="str">
            <v>W</v>
          </cell>
          <cell r="AA204" t="str">
            <v>W</v>
          </cell>
          <cell r="AB204" t="str">
            <v>W</v>
          </cell>
          <cell r="AC204" t="str">
            <v>W</v>
          </cell>
          <cell r="AD204" t="str">
            <v>W</v>
          </cell>
          <cell r="AE204" t="str">
            <v>DO</v>
          </cell>
          <cell r="AF204" t="str">
            <v>W</v>
          </cell>
          <cell r="AG204" t="str">
            <v>W</v>
          </cell>
          <cell r="AH204" t="str">
            <v>W</v>
          </cell>
          <cell r="AI204" t="str">
            <v>W</v>
          </cell>
          <cell r="AJ204" t="str">
            <v>W</v>
          </cell>
          <cell r="AK204" t="str">
            <v>W</v>
          </cell>
          <cell r="AM204">
            <v>26</v>
          </cell>
          <cell r="AN204">
            <v>1.5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4</v>
          </cell>
          <cell r="AV204">
            <v>24.5</v>
          </cell>
          <cell r="AX204">
            <v>0</v>
          </cell>
          <cell r="BA204" t="str">
            <v>CN</v>
          </cell>
          <cell r="BB204">
            <v>22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K204" t="str">
            <v>Phạm Văn Dũng</v>
          </cell>
        </row>
        <row r="205">
          <cell r="D205">
            <v>5591</v>
          </cell>
          <cell r="E205" t="str">
            <v>Đỗ Thị Ngọc Thúy</v>
          </cell>
          <cell r="F205">
            <v>43801</v>
          </cell>
          <cell r="G205">
            <v>0</v>
          </cell>
          <cell r="H205" t="str">
            <v>W</v>
          </cell>
          <cell r="I205" t="str">
            <v>W</v>
          </cell>
          <cell r="J205" t="str">
            <v>DO</v>
          </cell>
          <cell r="K205" t="str">
            <v>W</v>
          </cell>
          <cell r="L205" t="str">
            <v>W</v>
          </cell>
          <cell r="M205" t="str">
            <v>W</v>
          </cell>
          <cell r="N205" t="str">
            <v>W</v>
          </cell>
          <cell r="O205" t="str">
            <v>W</v>
          </cell>
          <cell r="P205" t="str">
            <v>W</v>
          </cell>
          <cell r="Q205" t="str">
            <v>DO</v>
          </cell>
          <cell r="R205" t="str">
            <v>W</v>
          </cell>
          <cell r="S205" t="str">
            <v>W</v>
          </cell>
          <cell r="T205" t="str">
            <v>W</v>
          </cell>
          <cell r="U205" t="str">
            <v>W</v>
          </cell>
          <cell r="V205" t="str">
            <v>W</v>
          </cell>
          <cell r="W205" t="str">
            <v>W</v>
          </cell>
          <cell r="X205" t="str">
            <v>DO</v>
          </cell>
          <cell r="Y205" t="str">
            <v>W</v>
          </cell>
          <cell r="Z205" t="str">
            <v>W</v>
          </cell>
          <cell r="AA205" t="str">
            <v>W</v>
          </cell>
          <cell r="AB205" t="str">
            <v>W</v>
          </cell>
          <cell r="AC205" t="str">
            <v>W</v>
          </cell>
          <cell r="AD205" t="str">
            <v>W</v>
          </cell>
          <cell r="AE205" t="str">
            <v>DO</v>
          </cell>
          <cell r="AF205" t="str">
            <v>W</v>
          </cell>
          <cell r="AG205" t="str">
            <v>W</v>
          </cell>
          <cell r="AH205" t="str">
            <v>W</v>
          </cell>
          <cell r="AI205" t="str">
            <v>W</v>
          </cell>
          <cell r="AJ205" t="str">
            <v>W</v>
          </cell>
          <cell r="AK205" t="str">
            <v>W</v>
          </cell>
          <cell r="AM205">
            <v>26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4</v>
          </cell>
          <cell r="AV205">
            <v>26</v>
          </cell>
          <cell r="AX205">
            <v>0</v>
          </cell>
          <cell r="BA205" t="str">
            <v>CN</v>
          </cell>
          <cell r="BB205">
            <v>22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K205" t="str">
            <v>Đỗ Thị Ngọc Thúy</v>
          </cell>
        </row>
        <row r="206">
          <cell r="D206">
            <v>5638</v>
          </cell>
          <cell r="E206" t="str">
            <v>Vũ Minh Quân</v>
          </cell>
          <cell r="F206">
            <v>43825</v>
          </cell>
          <cell r="G206">
            <v>0</v>
          </cell>
          <cell r="H206" t="str">
            <v>W</v>
          </cell>
          <cell r="I206" t="str">
            <v>W</v>
          </cell>
          <cell r="J206" t="str">
            <v>DO</v>
          </cell>
          <cell r="K206" t="str">
            <v>W</v>
          </cell>
          <cell r="L206" t="str">
            <v>W</v>
          </cell>
          <cell r="M206" t="str">
            <v>W</v>
          </cell>
          <cell r="N206" t="str">
            <v>W</v>
          </cell>
          <cell r="O206" t="str">
            <v>W</v>
          </cell>
          <cell r="P206" t="str">
            <v>W</v>
          </cell>
          <cell r="Q206" t="str">
            <v>DO</v>
          </cell>
          <cell r="R206" t="str">
            <v>W</v>
          </cell>
          <cell r="S206" t="str">
            <v>W</v>
          </cell>
          <cell r="T206" t="str">
            <v>W</v>
          </cell>
          <cell r="U206" t="str">
            <v>W</v>
          </cell>
          <cell r="V206" t="str">
            <v>W</v>
          </cell>
          <cell r="W206" t="str">
            <v>A/2</v>
          </cell>
          <cell r="X206" t="str">
            <v>DO</v>
          </cell>
          <cell r="Y206" t="str">
            <v>W</v>
          </cell>
          <cell r="Z206" t="str">
            <v>W</v>
          </cell>
          <cell r="AA206" t="str">
            <v>W</v>
          </cell>
          <cell r="AB206" t="str">
            <v>W</v>
          </cell>
          <cell r="AC206" t="str">
            <v>W</v>
          </cell>
          <cell r="AD206" t="str">
            <v>W</v>
          </cell>
          <cell r="AE206" t="str">
            <v>DO</v>
          </cell>
          <cell r="AF206" t="str">
            <v>W</v>
          </cell>
          <cell r="AG206" t="str">
            <v>W</v>
          </cell>
          <cell r="AH206" t="str">
            <v>W</v>
          </cell>
          <cell r="AI206" t="str">
            <v>W</v>
          </cell>
          <cell r="AJ206" t="str">
            <v>W</v>
          </cell>
          <cell r="AK206" t="str">
            <v>W</v>
          </cell>
          <cell r="AM206">
            <v>26</v>
          </cell>
          <cell r="AN206">
            <v>0.5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4</v>
          </cell>
          <cell r="AV206">
            <v>25.5</v>
          </cell>
          <cell r="AX206">
            <v>0</v>
          </cell>
          <cell r="BA206" t="str">
            <v>CN</v>
          </cell>
          <cell r="BB206">
            <v>22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K206" t="str">
            <v>Vũ Minh Quân</v>
          </cell>
        </row>
        <row r="207">
          <cell r="D207">
            <v>5652</v>
          </cell>
          <cell r="E207" t="str">
            <v>Nguyễn Thị Thúy An</v>
          </cell>
          <cell r="F207">
            <v>43844</v>
          </cell>
          <cell r="G207">
            <v>44541</v>
          </cell>
          <cell r="H207" t="str">
            <v>W</v>
          </cell>
          <cell r="I207" t="str">
            <v>W</v>
          </cell>
          <cell r="J207" t="str">
            <v>DO</v>
          </cell>
          <cell r="K207" t="str">
            <v>W</v>
          </cell>
          <cell r="L207" t="str">
            <v>W</v>
          </cell>
          <cell r="M207" t="str">
            <v>W</v>
          </cell>
          <cell r="N207" t="str">
            <v>W</v>
          </cell>
          <cell r="O207" t="str">
            <v>W</v>
          </cell>
          <cell r="P207" t="str">
            <v>W</v>
          </cell>
          <cell r="Q207" t="str">
            <v>DO</v>
          </cell>
          <cell r="R207" t="str">
            <v>W</v>
          </cell>
          <cell r="S207" t="str">
            <v>W</v>
          </cell>
          <cell r="T207" t="str">
            <v>W</v>
          </cell>
          <cell r="U207" t="str">
            <v>W</v>
          </cell>
          <cell r="V207" t="str">
            <v>W</v>
          </cell>
          <cell r="W207" t="str">
            <v>R</v>
          </cell>
          <cell r="X207" t="str">
            <v>DO</v>
          </cell>
          <cell r="Y207" t="str">
            <v>R</v>
          </cell>
          <cell r="Z207" t="str">
            <v>R</v>
          </cell>
          <cell r="AA207" t="str">
            <v>R</v>
          </cell>
          <cell r="AB207" t="str">
            <v>R</v>
          </cell>
          <cell r="AC207" t="str">
            <v>R</v>
          </cell>
          <cell r="AD207" t="str">
            <v>R</v>
          </cell>
          <cell r="AE207" t="str">
            <v>DO</v>
          </cell>
          <cell r="AF207" t="str">
            <v>R</v>
          </cell>
          <cell r="AG207" t="str">
            <v>R</v>
          </cell>
          <cell r="AH207" t="str">
            <v>R</v>
          </cell>
          <cell r="AI207" t="str">
            <v>R</v>
          </cell>
          <cell r="AJ207" t="str">
            <v>R</v>
          </cell>
          <cell r="AK207" t="str">
            <v>R</v>
          </cell>
          <cell r="AM207">
            <v>26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13</v>
          </cell>
          <cell r="AU207">
            <v>4</v>
          </cell>
          <cell r="AV207">
            <v>13</v>
          </cell>
          <cell r="AX207">
            <v>0</v>
          </cell>
          <cell r="BA207" t="str">
            <v>CN</v>
          </cell>
          <cell r="BB207">
            <v>9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K207" t="str">
            <v>Nguyễn Thị Thúy An</v>
          </cell>
        </row>
        <row r="208">
          <cell r="D208">
            <v>5692</v>
          </cell>
          <cell r="E208" t="str">
            <v>Nguyễn Thị Ly</v>
          </cell>
          <cell r="F208">
            <v>43978</v>
          </cell>
          <cell r="G208">
            <v>0</v>
          </cell>
          <cell r="H208" t="str">
            <v>W</v>
          </cell>
          <cell r="I208" t="str">
            <v>W</v>
          </cell>
          <cell r="J208" t="str">
            <v>DO</v>
          </cell>
          <cell r="K208" t="str">
            <v>W</v>
          </cell>
          <cell r="L208" t="str">
            <v>W</v>
          </cell>
          <cell r="M208" t="str">
            <v>W</v>
          </cell>
          <cell r="N208" t="str">
            <v>W</v>
          </cell>
          <cell r="O208" t="str">
            <v>W</v>
          </cell>
          <cell r="P208" t="str">
            <v>W</v>
          </cell>
          <cell r="Q208" t="str">
            <v>DO</v>
          </cell>
          <cell r="R208" t="str">
            <v>W</v>
          </cell>
          <cell r="S208" t="str">
            <v>W</v>
          </cell>
          <cell r="T208" t="str">
            <v>W</v>
          </cell>
          <cell r="U208" t="str">
            <v>W</v>
          </cell>
          <cell r="V208" t="str">
            <v>W</v>
          </cell>
          <cell r="W208" t="str">
            <v>W</v>
          </cell>
          <cell r="X208" t="str">
            <v>DO</v>
          </cell>
          <cell r="Y208" t="str">
            <v>W</v>
          </cell>
          <cell r="Z208" t="str">
            <v>W</v>
          </cell>
          <cell r="AA208" t="str">
            <v>W</v>
          </cell>
          <cell r="AB208" t="str">
            <v>W</v>
          </cell>
          <cell r="AC208" t="str">
            <v>W</v>
          </cell>
          <cell r="AD208" t="str">
            <v>W</v>
          </cell>
          <cell r="AE208" t="str">
            <v>DO</v>
          </cell>
          <cell r="AF208" t="str">
            <v>W</v>
          </cell>
          <cell r="AG208" t="str">
            <v>W</v>
          </cell>
          <cell r="AH208" t="str">
            <v>W</v>
          </cell>
          <cell r="AI208" t="str">
            <v>W</v>
          </cell>
          <cell r="AJ208" t="str">
            <v>W</v>
          </cell>
          <cell r="AK208" t="str">
            <v>W</v>
          </cell>
          <cell r="AM208">
            <v>26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4</v>
          </cell>
          <cell r="AV208">
            <v>26</v>
          </cell>
          <cell r="AX208">
            <v>0</v>
          </cell>
          <cell r="BA208" t="str">
            <v>CN</v>
          </cell>
          <cell r="BB208">
            <v>22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K208" t="str">
            <v>Nguyễn Thị Ly</v>
          </cell>
        </row>
        <row r="209">
          <cell r="D209">
            <v>5735</v>
          </cell>
          <cell r="E209" t="str">
            <v>Võ Thị Ngọc Thanh</v>
          </cell>
          <cell r="F209">
            <v>44013</v>
          </cell>
          <cell r="G209">
            <v>0</v>
          </cell>
          <cell r="H209" t="str">
            <v>W</v>
          </cell>
          <cell r="I209" t="str">
            <v>W</v>
          </cell>
          <cell r="J209" t="str">
            <v>DO</v>
          </cell>
          <cell r="K209" t="str">
            <v>W</v>
          </cell>
          <cell r="L209" t="str">
            <v>W</v>
          </cell>
          <cell r="M209" t="str">
            <v>W</v>
          </cell>
          <cell r="N209" t="str">
            <v>W</v>
          </cell>
          <cell r="O209" t="str">
            <v>W</v>
          </cell>
          <cell r="P209" t="str">
            <v>W</v>
          </cell>
          <cell r="Q209" t="str">
            <v>DO</v>
          </cell>
          <cell r="R209" t="str">
            <v>W</v>
          </cell>
          <cell r="S209" t="str">
            <v>W</v>
          </cell>
          <cell r="T209" t="str">
            <v>W</v>
          </cell>
          <cell r="U209" t="str">
            <v>W</v>
          </cell>
          <cell r="V209" t="str">
            <v>U</v>
          </cell>
          <cell r="W209" t="str">
            <v>W</v>
          </cell>
          <cell r="X209" t="str">
            <v>DO</v>
          </cell>
          <cell r="Y209" t="str">
            <v>W</v>
          </cell>
          <cell r="Z209" t="str">
            <v>W</v>
          </cell>
          <cell r="AA209" t="str">
            <v>W</v>
          </cell>
          <cell r="AB209" t="str">
            <v>W</v>
          </cell>
          <cell r="AC209" t="str">
            <v>W</v>
          </cell>
          <cell r="AD209" t="str">
            <v>W</v>
          </cell>
          <cell r="AE209" t="str">
            <v>DO</v>
          </cell>
          <cell r="AF209" t="str">
            <v>W</v>
          </cell>
          <cell r="AG209" t="str">
            <v>W</v>
          </cell>
          <cell r="AH209" t="str">
            <v>W</v>
          </cell>
          <cell r="AI209" t="str">
            <v>W</v>
          </cell>
          <cell r="AJ209" t="str">
            <v>W</v>
          </cell>
          <cell r="AK209" t="str">
            <v>W</v>
          </cell>
          <cell r="AM209">
            <v>26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1</v>
          </cell>
          <cell r="AS209">
            <v>0</v>
          </cell>
          <cell r="AT209">
            <v>0</v>
          </cell>
          <cell r="AU209">
            <v>4</v>
          </cell>
          <cell r="AV209">
            <v>25</v>
          </cell>
          <cell r="AX209">
            <v>0</v>
          </cell>
          <cell r="BA209" t="str">
            <v>CN</v>
          </cell>
          <cell r="BB209">
            <v>21</v>
          </cell>
          <cell r="BC209">
            <v>0</v>
          </cell>
          <cell r="BD209">
            <v>0</v>
          </cell>
          <cell r="BE209">
            <v>0</v>
          </cell>
          <cell r="BF209">
            <v>1</v>
          </cell>
          <cell r="BG209">
            <v>0</v>
          </cell>
          <cell r="BH209">
            <v>0</v>
          </cell>
          <cell r="BK209" t="str">
            <v>Võ Thị Ngọc Thanh</v>
          </cell>
        </row>
        <row r="210">
          <cell r="D210">
            <v>5770</v>
          </cell>
          <cell r="E210" t="str">
            <v>Trịnh Thị Hoàng Liên</v>
          </cell>
          <cell r="F210">
            <v>44016</v>
          </cell>
          <cell r="G210">
            <v>0</v>
          </cell>
          <cell r="H210" t="str">
            <v>W</v>
          </cell>
          <cell r="I210" t="str">
            <v>W</v>
          </cell>
          <cell r="J210" t="str">
            <v>DO</v>
          </cell>
          <cell r="K210" t="str">
            <v>W</v>
          </cell>
          <cell r="L210" t="str">
            <v>W</v>
          </cell>
          <cell r="M210" t="str">
            <v>W</v>
          </cell>
          <cell r="N210" t="str">
            <v>W</v>
          </cell>
          <cell r="O210" t="str">
            <v>W</v>
          </cell>
          <cell r="P210" t="str">
            <v>W</v>
          </cell>
          <cell r="Q210" t="str">
            <v>DO</v>
          </cell>
          <cell r="R210" t="str">
            <v>W</v>
          </cell>
          <cell r="S210" t="str">
            <v>W</v>
          </cell>
          <cell r="T210" t="str">
            <v>W</v>
          </cell>
          <cell r="U210" t="str">
            <v>W</v>
          </cell>
          <cell r="V210" t="str">
            <v>W</v>
          </cell>
          <cell r="W210" t="str">
            <v>W</v>
          </cell>
          <cell r="X210" t="str">
            <v>DO</v>
          </cell>
          <cell r="Y210" t="str">
            <v>W</v>
          </cell>
          <cell r="Z210" t="str">
            <v>W</v>
          </cell>
          <cell r="AA210" t="str">
            <v>W</v>
          </cell>
          <cell r="AB210" t="str">
            <v>W</v>
          </cell>
          <cell r="AC210" t="str">
            <v>W</v>
          </cell>
          <cell r="AD210" t="str">
            <v>W</v>
          </cell>
          <cell r="AE210" t="str">
            <v>DO</v>
          </cell>
          <cell r="AF210" t="str">
            <v>W</v>
          </cell>
          <cell r="AG210" t="str">
            <v>W</v>
          </cell>
          <cell r="AH210" t="str">
            <v>W</v>
          </cell>
          <cell r="AI210" t="str">
            <v>W</v>
          </cell>
          <cell r="AJ210" t="str">
            <v>W</v>
          </cell>
          <cell r="AK210" t="str">
            <v>W</v>
          </cell>
          <cell r="AM210">
            <v>26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4</v>
          </cell>
          <cell r="AV210">
            <v>26</v>
          </cell>
          <cell r="AX210">
            <v>0</v>
          </cell>
          <cell r="BA210" t="str">
            <v>CN</v>
          </cell>
          <cell r="BB210">
            <v>22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K210" t="str">
            <v>Trịnh Thị Hoàng Liên</v>
          </cell>
        </row>
        <row r="211">
          <cell r="D211">
            <v>5739</v>
          </cell>
          <cell r="E211" t="str">
            <v>Bùi Trường Giang</v>
          </cell>
          <cell r="F211">
            <v>44021</v>
          </cell>
          <cell r="G211">
            <v>0</v>
          </cell>
          <cell r="H211" t="str">
            <v>W</v>
          </cell>
          <cell r="I211" t="str">
            <v>A/2</v>
          </cell>
          <cell r="J211" t="str">
            <v>DO</v>
          </cell>
          <cell r="K211" t="str">
            <v>W</v>
          </cell>
          <cell r="L211" t="str">
            <v>W</v>
          </cell>
          <cell r="M211" t="str">
            <v>W</v>
          </cell>
          <cell r="N211" t="str">
            <v>W</v>
          </cell>
          <cell r="O211" t="str">
            <v>W</v>
          </cell>
          <cell r="P211" t="str">
            <v>W</v>
          </cell>
          <cell r="Q211" t="str">
            <v>DO</v>
          </cell>
          <cell r="R211" t="str">
            <v>W</v>
          </cell>
          <cell r="S211" t="str">
            <v>W</v>
          </cell>
          <cell r="T211" t="str">
            <v>W</v>
          </cell>
          <cell r="U211" t="str">
            <v>W</v>
          </cell>
          <cell r="V211" t="str">
            <v>W</v>
          </cell>
          <cell r="W211" t="str">
            <v>W</v>
          </cell>
          <cell r="X211" t="str">
            <v>DO</v>
          </cell>
          <cell r="Y211" t="str">
            <v>W</v>
          </cell>
          <cell r="Z211" t="str">
            <v>W</v>
          </cell>
          <cell r="AA211" t="str">
            <v>W</v>
          </cell>
          <cell r="AB211" t="str">
            <v>W</v>
          </cell>
          <cell r="AC211" t="str">
            <v>W</v>
          </cell>
          <cell r="AD211" t="str">
            <v>W</v>
          </cell>
          <cell r="AE211" t="str">
            <v>DO</v>
          </cell>
          <cell r="AF211" t="str">
            <v>W</v>
          </cell>
          <cell r="AG211" t="str">
            <v>W</v>
          </cell>
          <cell r="AH211" t="str">
            <v>W</v>
          </cell>
          <cell r="AI211" t="str">
            <v>W</v>
          </cell>
          <cell r="AJ211" t="str">
            <v>W</v>
          </cell>
          <cell r="AK211" t="str">
            <v>W</v>
          </cell>
          <cell r="AM211">
            <v>26</v>
          </cell>
          <cell r="AN211">
            <v>0.5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4</v>
          </cell>
          <cell r="AV211">
            <v>25.5</v>
          </cell>
          <cell r="AX211">
            <v>0</v>
          </cell>
          <cell r="BA211" t="str">
            <v>CN</v>
          </cell>
          <cell r="BB211">
            <v>22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K211" t="str">
            <v>Bùi Trường Giang</v>
          </cell>
        </row>
        <row r="212">
          <cell r="D212">
            <v>5785</v>
          </cell>
          <cell r="E212" t="str">
            <v>Trần Trọng Nghĩa</v>
          </cell>
          <cell r="F212">
            <v>44028</v>
          </cell>
          <cell r="G212">
            <v>0</v>
          </cell>
          <cell r="H212" t="str">
            <v>W</v>
          </cell>
          <cell r="I212" t="str">
            <v>W</v>
          </cell>
          <cell r="J212" t="str">
            <v>DO</v>
          </cell>
          <cell r="K212" t="str">
            <v>W</v>
          </cell>
          <cell r="L212" t="str">
            <v>W</v>
          </cell>
          <cell r="M212" t="str">
            <v>W</v>
          </cell>
          <cell r="N212" t="str">
            <v>W</v>
          </cell>
          <cell r="O212" t="str">
            <v>W</v>
          </cell>
          <cell r="P212" t="str">
            <v>W</v>
          </cell>
          <cell r="Q212" t="str">
            <v>DO</v>
          </cell>
          <cell r="R212" t="str">
            <v>W</v>
          </cell>
          <cell r="S212" t="str">
            <v>W</v>
          </cell>
          <cell r="T212" t="str">
            <v>W</v>
          </cell>
          <cell r="U212" t="str">
            <v>W</v>
          </cell>
          <cell r="V212" t="str">
            <v>W</v>
          </cell>
          <cell r="W212" t="str">
            <v>W</v>
          </cell>
          <cell r="X212" t="str">
            <v>DO</v>
          </cell>
          <cell r="Y212" t="str">
            <v>W</v>
          </cell>
          <cell r="Z212" t="str">
            <v>W</v>
          </cell>
          <cell r="AA212" t="str">
            <v>W</v>
          </cell>
          <cell r="AB212" t="str">
            <v>W</v>
          </cell>
          <cell r="AC212" t="str">
            <v>W</v>
          </cell>
          <cell r="AD212" t="str">
            <v>W</v>
          </cell>
          <cell r="AE212" t="str">
            <v>DO</v>
          </cell>
          <cell r="AF212" t="str">
            <v>W</v>
          </cell>
          <cell r="AG212" t="str">
            <v>W</v>
          </cell>
          <cell r="AH212" t="str">
            <v>W</v>
          </cell>
          <cell r="AI212" t="str">
            <v>W</v>
          </cell>
          <cell r="AJ212" t="str">
            <v>W</v>
          </cell>
          <cell r="AK212" t="str">
            <v>W</v>
          </cell>
          <cell r="AM212">
            <v>26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4</v>
          </cell>
          <cell r="AV212">
            <v>26</v>
          </cell>
          <cell r="AX212">
            <v>0</v>
          </cell>
          <cell r="BA212" t="str">
            <v>CN</v>
          </cell>
          <cell r="BB212">
            <v>22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K212" t="str">
            <v>Trần Trọng Nghĩa</v>
          </cell>
        </row>
        <row r="213">
          <cell r="D213">
            <v>5792</v>
          </cell>
          <cell r="E213" t="str">
            <v>Trần Thị Phương Thảo</v>
          </cell>
          <cell r="F213">
            <v>44029</v>
          </cell>
          <cell r="G213">
            <v>0</v>
          </cell>
          <cell r="H213" t="str">
            <v>W</v>
          </cell>
          <cell r="I213" t="str">
            <v>W</v>
          </cell>
          <cell r="J213" t="str">
            <v>DO</v>
          </cell>
          <cell r="K213" t="str">
            <v>W</v>
          </cell>
          <cell r="L213" t="str">
            <v>W</v>
          </cell>
          <cell r="M213" t="str">
            <v>W</v>
          </cell>
          <cell r="N213" t="str">
            <v>W</v>
          </cell>
          <cell r="O213" t="str">
            <v>W</v>
          </cell>
          <cell r="P213" t="str">
            <v>W</v>
          </cell>
          <cell r="Q213" t="str">
            <v>DO</v>
          </cell>
          <cell r="R213" t="str">
            <v>W</v>
          </cell>
          <cell r="S213" t="str">
            <v>W</v>
          </cell>
          <cell r="T213" t="str">
            <v>W</v>
          </cell>
          <cell r="U213" t="str">
            <v>W</v>
          </cell>
          <cell r="V213" t="str">
            <v>W</v>
          </cell>
          <cell r="W213" t="str">
            <v>W</v>
          </cell>
          <cell r="X213" t="str">
            <v>DO</v>
          </cell>
          <cell r="Y213" t="str">
            <v>W</v>
          </cell>
          <cell r="Z213" t="str">
            <v>W</v>
          </cell>
          <cell r="AA213" t="str">
            <v>W</v>
          </cell>
          <cell r="AB213" t="str">
            <v>W</v>
          </cell>
          <cell r="AC213" t="str">
            <v>W</v>
          </cell>
          <cell r="AD213" t="str">
            <v>W</v>
          </cell>
          <cell r="AE213" t="str">
            <v>DO</v>
          </cell>
          <cell r="AF213" t="str">
            <v>W</v>
          </cell>
          <cell r="AG213" t="str">
            <v>W</v>
          </cell>
          <cell r="AH213" t="str">
            <v>W</v>
          </cell>
          <cell r="AI213" t="str">
            <v>W</v>
          </cell>
          <cell r="AJ213" t="str">
            <v>W</v>
          </cell>
          <cell r="AK213" t="str">
            <v>W</v>
          </cell>
          <cell r="AM213">
            <v>26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4</v>
          </cell>
          <cell r="AV213">
            <v>26</v>
          </cell>
          <cell r="AX213">
            <v>0</v>
          </cell>
          <cell r="BA213" t="str">
            <v>CN</v>
          </cell>
          <cell r="BB213">
            <v>22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K213" t="str">
            <v>Trần Thị Phương Thảo</v>
          </cell>
        </row>
        <row r="214">
          <cell r="D214">
            <v>5820</v>
          </cell>
          <cell r="E214" t="str">
            <v>Nguyễn Thị Ngân</v>
          </cell>
          <cell r="F214">
            <v>44041</v>
          </cell>
          <cell r="G214">
            <v>0</v>
          </cell>
          <cell r="H214" t="str">
            <v>A</v>
          </cell>
          <cell r="I214" t="str">
            <v>W</v>
          </cell>
          <cell r="J214" t="str">
            <v>DO</v>
          </cell>
          <cell r="K214" t="str">
            <v>W</v>
          </cell>
          <cell r="L214" t="str">
            <v>W</v>
          </cell>
          <cell r="M214" t="str">
            <v>W</v>
          </cell>
          <cell r="N214" t="str">
            <v>W</v>
          </cell>
          <cell r="O214" t="str">
            <v>W</v>
          </cell>
          <cell r="P214" t="str">
            <v>W</v>
          </cell>
          <cell r="Q214" t="str">
            <v>DO</v>
          </cell>
          <cell r="R214" t="str">
            <v>W</v>
          </cell>
          <cell r="S214" t="str">
            <v>W</v>
          </cell>
          <cell r="T214" t="str">
            <v>A/2</v>
          </cell>
          <cell r="U214" t="str">
            <v>W</v>
          </cell>
          <cell r="V214" t="str">
            <v>W</v>
          </cell>
          <cell r="W214" t="str">
            <v>A/2</v>
          </cell>
          <cell r="X214" t="str">
            <v>DO</v>
          </cell>
          <cell r="Y214" t="str">
            <v>W</v>
          </cell>
          <cell r="Z214" t="str">
            <v>W</v>
          </cell>
          <cell r="AA214" t="str">
            <v>W</v>
          </cell>
          <cell r="AB214" t="str">
            <v>W</v>
          </cell>
          <cell r="AC214" t="str">
            <v>W</v>
          </cell>
          <cell r="AD214" t="str">
            <v>W</v>
          </cell>
          <cell r="AE214" t="str">
            <v>DO</v>
          </cell>
          <cell r="AF214" t="str">
            <v>W</v>
          </cell>
          <cell r="AG214" t="str">
            <v>W</v>
          </cell>
          <cell r="AH214" t="str">
            <v>W</v>
          </cell>
          <cell r="AI214" t="str">
            <v>W</v>
          </cell>
          <cell r="AJ214" t="str">
            <v>W</v>
          </cell>
          <cell r="AK214" t="str">
            <v>W</v>
          </cell>
          <cell r="AM214">
            <v>26</v>
          </cell>
          <cell r="AN214">
            <v>2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4</v>
          </cell>
          <cell r="AV214">
            <v>24</v>
          </cell>
          <cell r="AX214">
            <v>0</v>
          </cell>
          <cell r="BA214" t="str">
            <v>CN</v>
          </cell>
          <cell r="BB214">
            <v>22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K214" t="str">
            <v>Nguyễn Thị Ngân</v>
          </cell>
        </row>
        <row r="215">
          <cell r="D215">
            <v>5840</v>
          </cell>
          <cell r="E215" t="str">
            <v>Nguyễn Thị Đoạt</v>
          </cell>
          <cell r="F215">
            <v>44049</v>
          </cell>
          <cell r="G215">
            <v>0</v>
          </cell>
          <cell r="H215" t="str">
            <v>W</v>
          </cell>
          <cell r="I215" t="str">
            <v>W</v>
          </cell>
          <cell r="J215" t="str">
            <v>DO</v>
          </cell>
          <cell r="K215" t="str">
            <v>W</v>
          </cell>
          <cell r="L215" t="str">
            <v>W</v>
          </cell>
          <cell r="M215" t="str">
            <v>W</v>
          </cell>
          <cell r="N215" t="str">
            <v>W</v>
          </cell>
          <cell r="O215" t="str">
            <v>W</v>
          </cell>
          <cell r="P215" t="str">
            <v>W</v>
          </cell>
          <cell r="Q215" t="str">
            <v>DO</v>
          </cell>
          <cell r="R215" t="str">
            <v>W</v>
          </cell>
          <cell r="S215" t="str">
            <v>W</v>
          </cell>
          <cell r="T215" t="str">
            <v>W</v>
          </cell>
          <cell r="U215" t="str">
            <v>W</v>
          </cell>
          <cell r="V215" t="str">
            <v>W</v>
          </cell>
          <cell r="W215" t="str">
            <v>W</v>
          </cell>
          <cell r="X215" t="str">
            <v>DO</v>
          </cell>
          <cell r="Y215" t="str">
            <v>W</v>
          </cell>
          <cell r="Z215" t="str">
            <v>W</v>
          </cell>
          <cell r="AA215" t="str">
            <v>W</v>
          </cell>
          <cell r="AB215" t="str">
            <v>W</v>
          </cell>
          <cell r="AC215" t="str">
            <v>W</v>
          </cell>
          <cell r="AD215" t="str">
            <v>W</v>
          </cell>
          <cell r="AE215" t="str">
            <v>DO</v>
          </cell>
          <cell r="AF215" t="str">
            <v>W</v>
          </cell>
          <cell r="AG215" t="str">
            <v>W</v>
          </cell>
          <cell r="AH215" t="str">
            <v>W</v>
          </cell>
          <cell r="AI215" t="str">
            <v>W</v>
          </cell>
          <cell r="AJ215" t="str">
            <v>W</v>
          </cell>
          <cell r="AK215" t="str">
            <v>W</v>
          </cell>
          <cell r="AM215">
            <v>26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4</v>
          </cell>
          <cell r="AV215">
            <v>26</v>
          </cell>
          <cell r="AX215">
            <v>0</v>
          </cell>
          <cell r="BA215" t="str">
            <v>CN</v>
          </cell>
          <cell r="BB215">
            <v>22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K215" t="str">
            <v>Nguyễn Thị Đoạt</v>
          </cell>
        </row>
        <row r="216">
          <cell r="D216">
            <v>5825</v>
          </cell>
          <cell r="E216" t="str">
            <v>Trần Thị Nghị</v>
          </cell>
          <cell r="F216">
            <v>44044</v>
          </cell>
          <cell r="G216">
            <v>0</v>
          </cell>
          <cell r="H216" t="str">
            <v>W</v>
          </cell>
          <cell r="I216" t="str">
            <v>W</v>
          </cell>
          <cell r="J216" t="str">
            <v>DO</v>
          </cell>
          <cell r="K216" t="str">
            <v>W</v>
          </cell>
          <cell r="L216" t="str">
            <v>W</v>
          </cell>
          <cell r="M216" t="str">
            <v>W</v>
          </cell>
          <cell r="N216" t="str">
            <v>W</v>
          </cell>
          <cell r="O216" t="str">
            <v>W</v>
          </cell>
          <cell r="P216" t="str">
            <v>W</v>
          </cell>
          <cell r="Q216" t="str">
            <v>DO</v>
          </cell>
          <cell r="R216" t="str">
            <v>W</v>
          </cell>
          <cell r="S216" t="str">
            <v>W</v>
          </cell>
          <cell r="T216" t="str">
            <v>W</v>
          </cell>
          <cell r="U216" t="str">
            <v>W</v>
          </cell>
          <cell r="V216" t="str">
            <v>W</v>
          </cell>
          <cell r="W216" t="str">
            <v>W</v>
          </cell>
          <cell r="X216" t="str">
            <v>DO</v>
          </cell>
          <cell r="Y216" t="str">
            <v>W</v>
          </cell>
          <cell r="Z216" t="str">
            <v>W</v>
          </cell>
          <cell r="AA216" t="str">
            <v>W</v>
          </cell>
          <cell r="AB216" t="str">
            <v>W</v>
          </cell>
          <cell r="AC216" t="str">
            <v>W</v>
          </cell>
          <cell r="AD216" t="str">
            <v>W</v>
          </cell>
          <cell r="AE216" t="str">
            <v>DO</v>
          </cell>
          <cell r="AF216" t="str">
            <v>W</v>
          </cell>
          <cell r="AG216" t="str">
            <v>W</v>
          </cell>
          <cell r="AH216" t="str">
            <v>W</v>
          </cell>
          <cell r="AI216" t="str">
            <v>W</v>
          </cell>
          <cell r="AJ216" t="str">
            <v>W</v>
          </cell>
          <cell r="AK216" t="str">
            <v>W</v>
          </cell>
          <cell r="AM216">
            <v>26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4</v>
          </cell>
          <cell r="AV216">
            <v>26</v>
          </cell>
          <cell r="AX216">
            <v>0</v>
          </cell>
          <cell r="BA216" t="str">
            <v>CN</v>
          </cell>
          <cell r="BB216">
            <v>22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K216" t="str">
            <v>Trần Thị Nghị</v>
          </cell>
        </row>
        <row r="217">
          <cell r="D217">
            <v>5855</v>
          </cell>
          <cell r="E217" t="str">
            <v>Lê Trường Sơn</v>
          </cell>
          <cell r="F217">
            <v>44060</v>
          </cell>
          <cell r="G217">
            <v>0</v>
          </cell>
          <cell r="H217" t="str">
            <v>W</v>
          </cell>
          <cell r="I217" t="str">
            <v>W</v>
          </cell>
          <cell r="J217" t="str">
            <v>DO</v>
          </cell>
          <cell r="K217" t="str">
            <v>W</v>
          </cell>
          <cell r="L217" t="str">
            <v>W</v>
          </cell>
          <cell r="M217" t="str">
            <v>W</v>
          </cell>
          <cell r="N217" t="str">
            <v>W</v>
          </cell>
          <cell r="O217" t="str">
            <v>W</v>
          </cell>
          <cell r="P217" t="str">
            <v>W</v>
          </cell>
          <cell r="Q217" t="str">
            <v>DO</v>
          </cell>
          <cell r="R217" t="str">
            <v>W</v>
          </cell>
          <cell r="S217" t="str">
            <v>W</v>
          </cell>
          <cell r="T217" t="str">
            <v>W</v>
          </cell>
          <cell r="U217" t="str">
            <v>W</v>
          </cell>
          <cell r="V217" t="str">
            <v>W</v>
          </cell>
          <cell r="W217" t="str">
            <v>W</v>
          </cell>
          <cell r="X217" t="str">
            <v>DO</v>
          </cell>
          <cell r="Y217" t="str">
            <v>W</v>
          </cell>
          <cell r="Z217" t="str">
            <v>W</v>
          </cell>
          <cell r="AA217" t="str">
            <v>W</v>
          </cell>
          <cell r="AB217" t="str">
            <v>W</v>
          </cell>
          <cell r="AC217" t="str">
            <v>W</v>
          </cell>
          <cell r="AD217" t="str">
            <v>W</v>
          </cell>
          <cell r="AE217" t="str">
            <v>DO</v>
          </cell>
          <cell r="AF217" t="str">
            <v>W</v>
          </cell>
          <cell r="AG217" t="str">
            <v>W</v>
          </cell>
          <cell r="AH217" t="str">
            <v>W</v>
          </cell>
          <cell r="AI217" t="str">
            <v>W</v>
          </cell>
          <cell r="AJ217" t="str">
            <v>W</v>
          </cell>
          <cell r="AK217" t="str">
            <v>W</v>
          </cell>
          <cell r="AM217">
            <v>26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4</v>
          </cell>
          <cell r="AV217">
            <v>26</v>
          </cell>
          <cell r="AX217">
            <v>0</v>
          </cell>
          <cell r="BA217" t="str">
            <v>CN</v>
          </cell>
          <cell r="BB217">
            <v>22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K217" t="str">
            <v>Lê Trường Sơn</v>
          </cell>
        </row>
        <row r="218">
          <cell r="D218">
            <v>5831</v>
          </cell>
          <cell r="E218" t="str">
            <v>Phan Ý Nhi</v>
          </cell>
          <cell r="F218">
            <v>44063</v>
          </cell>
          <cell r="G218">
            <v>44562</v>
          </cell>
          <cell r="H218" t="str">
            <v>W</v>
          </cell>
          <cell r="I218" t="str">
            <v>W</v>
          </cell>
          <cell r="J218" t="str">
            <v>DO</v>
          </cell>
          <cell r="K218" t="str">
            <v>W</v>
          </cell>
          <cell r="L218" t="str">
            <v>A</v>
          </cell>
          <cell r="M218" t="str">
            <v>W</v>
          </cell>
          <cell r="N218" t="str">
            <v>A/2</v>
          </cell>
          <cell r="O218" t="str">
            <v>W</v>
          </cell>
          <cell r="P218" t="str">
            <v>W</v>
          </cell>
          <cell r="Q218" t="str">
            <v>DO</v>
          </cell>
          <cell r="R218" t="str">
            <v>W</v>
          </cell>
          <cell r="S218" t="str">
            <v>W</v>
          </cell>
          <cell r="T218" t="str">
            <v>W</v>
          </cell>
          <cell r="U218" t="str">
            <v>W</v>
          </cell>
          <cell r="V218" t="str">
            <v>W</v>
          </cell>
          <cell r="W218" t="str">
            <v>W</v>
          </cell>
          <cell r="X218" t="str">
            <v>DO</v>
          </cell>
          <cell r="Y218" t="str">
            <v>W</v>
          </cell>
          <cell r="Z218" t="str">
            <v>W</v>
          </cell>
          <cell r="AA218" t="str">
            <v>A/2</v>
          </cell>
          <cell r="AB218" t="str">
            <v>W</v>
          </cell>
          <cell r="AC218" t="str">
            <v>W</v>
          </cell>
          <cell r="AD218" t="str">
            <v>W</v>
          </cell>
          <cell r="AE218" t="str">
            <v>DO</v>
          </cell>
          <cell r="AF218" t="str">
            <v>W</v>
          </cell>
          <cell r="AG218" t="str">
            <v>W</v>
          </cell>
          <cell r="AH218" t="str">
            <v>W</v>
          </cell>
          <cell r="AI218" t="str">
            <v>W</v>
          </cell>
          <cell r="AJ218" t="str">
            <v>W</v>
          </cell>
          <cell r="AK218" t="str">
            <v>W</v>
          </cell>
          <cell r="AM218">
            <v>26</v>
          </cell>
          <cell r="AN218">
            <v>2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4</v>
          </cell>
          <cell r="AV218">
            <v>24</v>
          </cell>
          <cell r="AX218">
            <v>0</v>
          </cell>
          <cell r="BA218" t="str">
            <v>CN</v>
          </cell>
          <cell r="BB218">
            <v>22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K218" t="str">
            <v>Phan Ý Nhi</v>
          </cell>
        </row>
        <row r="219">
          <cell r="D219">
            <v>5871</v>
          </cell>
          <cell r="E219" t="str">
            <v>Nguyễn Tuấn Anh</v>
          </cell>
          <cell r="F219">
            <v>44064</v>
          </cell>
          <cell r="G219">
            <v>0</v>
          </cell>
          <cell r="H219" t="str">
            <v>W</v>
          </cell>
          <cell r="I219" t="str">
            <v>W</v>
          </cell>
          <cell r="J219" t="str">
            <v>DO</v>
          </cell>
          <cell r="K219" t="str">
            <v>W</v>
          </cell>
          <cell r="L219" t="str">
            <v>W</v>
          </cell>
          <cell r="M219" t="str">
            <v>A/2</v>
          </cell>
          <cell r="N219" t="str">
            <v>W</v>
          </cell>
          <cell r="O219" t="str">
            <v>A/2</v>
          </cell>
          <cell r="P219" t="str">
            <v>W</v>
          </cell>
          <cell r="Q219" t="str">
            <v>DO</v>
          </cell>
          <cell r="R219" t="str">
            <v>W</v>
          </cell>
          <cell r="S219" t="str">
            <v>W</v>
          </cell>
          <cell r="T219" t="str">
            <v>W</v>
          </cell>
          <cell r="U219" t="str">
            <v>W</v>
          </cell>
          <cell r="V219" t="str">
            <v>U</v>
          </cell>
          <cell r="W219" t="str">
            <v>W</v>
          </cell>
          <cell r="X219" t="str">
            <v>DO</v>
          </cell>
          <cell r="Y219" t="str">
            <v>W</v>
          </cell>
          <cell r="Z219" t="str">
            <v>W</v>
          </cell>
          <cell r="AA219" t="str">
            <v>W</v>
          </cell>
          <cell r="AB219" t="str">
            <v>W</v>
          </cell>
          <cell r="AC219" t="str">
            <v>W</v>
          </cell>
          <cell r="AD219" t="str">
            <v>W</v>
          </cell>
          <cell r="AE219" t="str">
            <v>DO</v>
          </cell>
          <cell r="AF219" t="str">
            <v>W</v>
          </cell>
          <cell r="AG219" t="str">
            <v>W</v>
          </cell>
          <cell r="AH219" t="str">
            <v>W</v>
          </cell>
          <cell r="AI219" t="str">
            <v>W</v>
          </cell>
          <cell r="AJ219" t="str">
            <v>W</v>
          </cell>
          <cell r="AK219" t="str">
            <v>W</v>
          </cell>
          <cell r="AM219">
            <v>26</v>
          </cell>
          <cell r="AN219">
            <v>1</v>
          </cell>
          <cell r="AO219">
            <v>0</v>
          </cell>
          <cell r="AP219">
            <v>0</v>
          </cell>
          <cell r="AQ219">
            <v>0</v>
          </cell>
          <cell r="AR219">
            <v>1</v>
          </cell>
          <cell r="AS219">
            <v>0</v>
          </cell>
          <cell r="AT219">
            <v>0</v>
          </cell>
          <cell r="AU219">
            <v>4</v>
          </cell>
          <cell r="AV219">
            <v>24</v>
          </cell>
          <cell r="AX219">
            <v>0</v>
          </cell>
          <cell r="BA219" t="str">
            <v>CN</v>
          </cell>
          <cell r="BB219">
            <v>21</v>
          </cell>
          <cell r="BC219">
            <v>0</v>
          </cell>
          <cell r="BD219">
            <v>0</v>
          </cell>
          <cell r="BE219">
            <v>0</v>
          </cell>
          <cell r="BF219">
            <v>1</v>
          </cell>
          <cell r="BG219">
            <v>0</v>
          </cell>
          <cell r="BH219">
            <v>0</v>
          </cell>
          <cell r="BK219" t="str">
            <v>Nguyễn Tuấn Anh</v>
          </cell>
        </row>
        <row r="220">
          <cell r="D220">
            <v>5875</v>
          </cell>
          <cell r="E220" t="str">
            <v>Nguyễn Thanh Tuấn</v>
          </cell>
          <cell r="F220">
            <v>44068</v>
          </cell>
          <cell r="G220">
            <v>0</v>
          </cell>
          <cell r="H220" t="str">
            <v>W</v>
          </cell>
          <cell r="I220" t="str">
            <v>W</v>
          </cell>
          <cell r="J220" t="str">
            <v>DO</v>
          </cell>
          <cell r="K220" t="str">
            <v>W</v>
          </cell>
          <cell r="L220" t="str">
            <v>W</v>
          </cell>
          <cell r="M220" t="str">
            <v>W</v>
          </cell>
          <cell r="N220" t="str">
            <v>W</v>
          </cell>
          <cell r="O220" t="str">
            <v>W</v>
          </cell>
          <cell r="P220" t="str">
            <v>W</v>
          </cell>
          <cell r="Q220" t="str">
            <v>DO</v>
          </cell>
          <cell r="R220" t="str">
            <v>A/2</v>
          </cell>
          <cell r="S220" t="str">
            <v>W</v>
          </cell>
          <cell r="T220" t="str">
            <v>W</v>
          </cell>
          <cell r="U220" t="str">
            <v>W</v>
          </cell>
          <cell r="V220" t="str">
            <v>W</v>
          </cell>
          <cell r="W220" t="str">
            <v>W</v>
          </cell>
          <cell r="X220" t="str">
            <v>DO</v>
          </cell>
          <cell r="Y220" t="str">
            <v>W</v>
          </cell>
          <cell r="Z220" t="str">
            <v>W</v>
          </cell>
          <cell r="AA220" t="str">
            <v>W</v>
          </cell>
          <cell r="AB220" t="str">
            <v>W</v>
          </cell>
          <cell r="AC220" t="str">
            <v>W</v>
          </cell>
          <cell r="AD220" t="str">
            <v>W</v>
          </cell>
          <cell r="AE220" t="str">
            <v>DO</v>
          </cell>
          <cell r="AF220" t="str">
            <v>W</v>
          </cell>
          <cell r="AG220" t="str">
            <v>W</v>
          </cell>
          <cell r="AH220" t="str">
            <v>W</v>
          </cell>
          <cell r="AI220" t="str">
            <v>W</v>
          </cell>
          <cell r="AJ220" t="str">
            <v>W</v>
          </cell>
          <cell r="AK220" t="str">
            <v>W</v>
          </cell>
          <cell r="AM220">
            <v>26</v>
          </cell>
          <cell r="AN220">
            <v>0.5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4</v>
          </cell>
          <cell r="AV220">
            <v>25.5</v>
          </cell>
          <cell r="AX220">
            <v>0</v>
          </cell>
          <cell r="BA220" t="str">
            <v>CN</v>
          </cell>
          <cell r="BB220">
            <v>22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K220" t="str">
            <v>Nguyễn Thanh Tuấn</v>
          </cell>
        </row>
        <row r="221">
          <cell r="D221">
            <v>5888</v>
          </cell>
          <cell r="E221" t="str">
            <v>Bùi Thị Kỳ Duyên</v>
          </cell>
          <cell r="F221">
            <v>44075</v>
          </cell>
          <cell r="G221">
            <v>0</v>
          </cell>
          <cell r="H221" t="str">
            <v>W</v>
          </cell>
          <cell r="I221" t="str">
            <v>W</v>
          </cell>
          <cell r="J221" t="str">
            <v>DO</v>
          </cell>
          <cell r="K221" t="str">
            <v>W</v>
          </cell>
          <cell r="L221" t="str">
            <v>A</v>
          </cell>
          <cell r="M221" t="str">
            <v>W</v>
          </cell>
          <cell r="N221" t="str">
            <v>W</v>
          </cell>
          <cell r="O221" t="str">
            <v>W</v>
          </cell>
          <cell r="P221" t="str">
            <v>W</v>
          </cell>
          <cell r="Q221" t="str">
            <v>DO</v>
          </cell>
          <cell r="R221" t="str">
            <v>W</v>
          </cell>
          <cell r="S221" t="str">
            <v>W</v>
          </cell>
          <cell r="T221" t="str">
            <v>W</v>
          </cell>
          <cell r="U221" t="str">
            <v>W</v>
          </cell>
          <cell r="V221" t="str">
            <v>A</v>
          </cell>
          <cell r="W221" t="str">
            <v>W</v>
          </cell>
          <cell r="X221" t="str">
            <v>DO</v>
          </cell>
          <cell r="Y221" t="str">
            <v>W</v>
          </cell>
          <cell r="Z221" t="str">
            <v>W</v>
          </cell>
          <cell r="AA221" t="str">
            <v>W</v>
          </cell>
          <cell r="AB221" t="str">
            <v>W</v>
          </cell>
          <cell r="AC221" t="str">
            <v>W</v>
          </cell>
          <cell r="AD221" t="str">
            <v>W</v>
          </cell>
          <cell r="AE221" t="str">
            <v>DO</v>
          </cell>
          <cell r="AF221" t="str">
            <v>W</v>
          </cell>
          <cell r="AG221" t="str">
            <v>W</v>
          </cell>
          <cell r="AH221" t="str">
            <v>W</v>
          </cell>
          <cell r="AI221" t="str">
            <v>W</v>
          </cell>
          <cell r="AJ221" t="str">
            <v>W</v>
          </cell>
          <cell r="AK221" t="str">
            <v>W</v>
          </cell>
          <cell r="AM221">
            <v>26</v>
          </cell>
          <cell r="AN221">
            <v>2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4</v>
          </cell>
          <cell r="AV221">
            <v>24</v>
          </cell>
          <cell r="AX221">
            <v>0</v>
          </cell>
          <cell r="BA221" t="str">
            <v>CN</v>
          </cell>
          <cell r="BB221">
            <v>22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K221" t="str">
            <v>Bùi Thị Kỳ Duyên</v>
          </cell>
        </row>
        <row r="222">
          <cell r="D222">
            <v>5893</v>
          </cell>
          <cell r="E222" t="str">
            <v>Bùi Thị Kiều Oanh</v>
          </cell>
          <cell r="F222">
            <v>44078</v>
          </cell>
          <cell r="G222">
            <v>0</v>
          </cell>
          <cell r="H222" t="str">
            <v>W</v>
          </cell>
          <cell r="I222" t="str">
            <v>W</v>
          </cell>
          <cell r="J222" t="str">
            <v>DO</v>
          </cell>
          <cell r="K222" t="str">
            <v>W</v>
          </cell>
          <cell r="L222" t="str">
            <v>W</v>
          </cell>
          <cell r="M222" t="str">
            <v>W</v>
          </cell>
          <cell r="N222" t="str">
            <v>W</v>
          </cell>
          <cell r="O222" t="str">
            <v>W</v>
          </cell>
          <cell r="P222" t="str">
            <v>W</v>
          </cell>
          <cell r="Q222" t="str">
            <v>DO</v>
          </cell>
          <cell r="R222" t="str">
            <v>W</v>
          </cell>
          <cell r="S222" t="str">
            <v>W</v>
          </cell>
          <cell r="T222" t="str">
            <v>W</v>
          </cell>
          <cell r="U222" t="str">
            <v>W</v>
          </cell>
          <cell r="V222" t="str">
            <v>W</v>
          </cell>
          <cell r="W222" t="str">
            <v>W</v>
          </cell>
          <cell r="X222" t="str">
            <v>DO</v>
          </cell>
          <cell r="Y222" t="str">
            <v>W</v>
          </cell>
          <cell r="Z222" t="str">
            <v>W</v>
          </cell>
          <cell r="AA222" t="str">
            <v>W</v>
          </cell>
          <cell r="AB222" t="str">
            <v>W</v>
          </cell>
          <cell r="AC222" t="str">
            <v>W</v>
          </cell>
          <cell r="AD222" t="str">
            <v>W</v>
          </cell>
          <cell r="AE222" t="str">
            <v>DO</v>
          </cell>
          <cell r="AF222" t="str">
            <v>W</v>
          </cell>
          <cell r="AG222" t="str">
            <v>W</v>
          </cell>
          <cell r="AH222" t="str">
            <v>W</v>
          </cell>
          <cell r="AI222" t="str">
            <v>W</v>
          </cell>
          <cell r="AJ222" t="str">
            <v>W</v>
          </cell>
          <cell r="AK222" t="str">
            <v>W</v>
          </cell>
          <cell r="AM222">
            <v>26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4</v>
          </cell>
          <cell r="AV222">
            <v>26</v>
          </cell>
          <cell r="AX222">
            <v>0</v>
          </cell>
          <cell r="BA222" t="str">
            <v>CN</v>
          </cell>
          <cell r="BB222">
            <v>22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K222" t="str">
            <v>Bùi Thị Kiều Oanh</v>
          </cell>
        </row>
        <row r="223">
          <cell r="D223">
            <v>5894</v>
          </cell>
          <cell r="E223" t="str">
            <v>Nguyễn Thị Hiếu Nghĩa</v>
          </cell>
          <cell r="F223">
            <v>44078</v>
          </cell>
          <cell r="G223">
            <v>0</v>
          </cell>
          <cell r="H223" t="str">
            <v>W</v>
          </cell>
          <cell r="I223" t="str">
            <v>W</v>
          </cell>
          <cell r="J223" t="str">
            <v>DO</v>
          </cell>
          <cell r="K223" t="str">
            <v>W</v>
          </cell>
          <cell r="L223" t="str">
            <v>W</v>
          </cell>
          <cell r="M223" t="str">
            <v>W</v>
          </cell>
          <cell r="N223" t="str">
            <v>W</v>
          </cell>
          <cell r="O223" t="str">
            <v>W</v>
          </cell>
          <cell r="P223" t="str">
            <v>W</v>
          </cell>
          <cell r="Q223" t="str">
            <v>DO</v>
          </cell>
          <cell r="R223" t="str">
            <v>W</v>
          </cell>
          <cell r="S223" t="str">
            <v>W</v>
          </cell>
          <cell r="T223" t="str">
            <v>W</v>
          </cell>
          <cell r="U223" t="str">
            <v>W</v>
          </cell>
          <cell r="V223" t="str">
            <v>W</v>
          </cell>
          <cell r="W223" t="str">
            <v>W</v>
          </cell>
          <cell r="X223" t="str">
            <v>DO</v>
          </cell>
          <cell r="Y223" t="str">
            <v>W</v>
          </cell>
          <cell r="Z223" t="str">
            <v>W</v>
          </cell>
          <cell r="AA223" t="str">
            <v>W</v>
          </cell>
          <cell r="AB223" t="str">
            <v>W</v>
          </cell>
          <cell r="AC223" t="str">
            <v>W</v>
          </cell>
          <cell r="AD223" t="str">
            <v>W</v>
          </cell>
          <cell r="AE223" t="str">
            <v>DO</v>
          </cell>
          <cell r="AF223" t="str">
            <v>W</v>
          </cell>
          <cell r="AG223" t="str">
            <v>W</v>
          </cell>
          <cell r="AH223" t="str">
            <v>W</v>
          </cell>
          <cell r="AI223" t="str">
            <v>W</v>
          </cell>
          <cell r="AJ223" t="str">
            <v>W</v>
          </cell>
          <cell r="AK223" t="str">
            <v>W</v>
          </cell>
          <cell r="AM223">
            <v>26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4</v>
          </cell>
          <cell r="AV223">
            <v>26</v>
          </cell>
          <cell r="AX223">
            <v>0</v>
          </cell>
          <cell r="BA223" t="str">
            <v>CN</v>
          </cell>
          <cell r="BB223">
            <v>22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K223" t="str">
            <v>Nguyễn Thị Hiếu Nghĩa</v>
          </cell>
        </row>
        <row r="224">
          <cell r="D224">
            <v>5897</v>
          </cell>
          <cell r="E224" t="str">
            <v>Huỳnh Hồng Kha</v>
          </cell>
          <cell r="F224">
            <v>44081</v>
          </cell>
          <cell r="G224">
            <v>0</v>
          </cell>
          <cell r="H224" t="str">
            <v>W</v>
          </cell>
          <cell r="I224" t="str">
            <v>W</v>
          </cell>
          <cell r="J224" t="str">
            <v>DO</v>
          </cell>
          <cell r="K224" t="str">
            <v>W</v>
          </cell>
          <cell r="L224" t="str">
            <v>W</v>
          </cell>
          <cell r="M224" t="str">
            <v>W</v>
          </cell>
          <cell r="N224" t="str">
            <v>W</v>
          </cell>
          <cell r="O224" t="str">
            <v>W</v>
          </cell>
          <cell r="P224" t="str">
            <v>W</v>
          </cell>
          <cell r="Q224" t="str">
            <v>DO</v>
          </cell>
          <cell r="R224" t="str">
            <v>W</v>
          </cell>
          <cell r="S224" t="str">
            <v>W</v>
          </cell>
          <cell r="T224" t="str">
            <v>W</v>
          </cell>
          <cell r="U224" t="str">
            <v>W</v>
          </cell>
          <cell r="V224" t="str">
            <v>W</v>
          </cell>
          <cell r="W224" t="str">
            <v>W</v>
          </cell>
          <cell r="X224" t="str">
            <v>DO</v>
          </cell>
          <cell r="Y224" t="str">
            <v>W</v>
          </cell>
          <cell r="Z224" t="str">
            <v>W</v>
          </cell>
          <cell r="AA224" t="str">
            <v>W</v>
          </cell>
          <cell r="AB224" t="str">
            <v>W</v>
          </cell>
          <cell r="AC224" t="str">
            <v>W</v>
          </cell>
          <cell r="AD224" t="str">
            <v>W</v>
          </cell>
          <cell r="AE224" t="str">
            <v>DO</v>
          </cell>
          <cell r="AF224" t="str">
            <v>W</v>
          </cell>
          <cell r="AG224" t="str">
            <v>W</v>
          </cell>
          <cell r="AH224" t="str">
            <v>W</v>
          </cell>
          <cell r="AI224" t="str">
            <v>W</v>
          </cell>
          <cell r="AJ224" t="str">
            <v>W</v>
          </cell>
          <cell r="AK224" t="str">
            <v>W</v>
          </cell>
          <cell r="AM224">
            <v>26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4</v>
          </cell>
          <cell r="AV224">
            <v>26</v>
          </cell>
          <cell r="AX224">
            <v>0</v>
          </cell>
          <cell r="BA224" t="str">
            <v>CN</v>
          </cell>
          <cell r="BB224">
            <v>22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K224" t="str">
            <v>Huỳnh Hồng Kha</v>
          </cell>
        </row>
        <row r="225">
          <cell r="D225">
            <v>5912</v>
          </cell>
          <cell r="E225" t="str">
            <v>Nguyễn Thị Quỳnh Như</v>
          </cell>
          <cell r="F225">
            <v>44083</v>
          </cell>
          <cell r="G225">
            <v>0</v>
          </cell>
          <cell r="H225" t="str">
            <v>W</v>
          </cell>
          <cell r="I225" t="str">
            <v>W</v>
          </cell>
          <cell r="J225" t="str">
            <v>DO</v>
          </cell>
          <cell r="K225" t="str">
            <v>W</v>
          </cell>
          <cell r="L225" t="str">
            <v>W</v>
          </cell>
          <cell r="M225" t="str">
            <v>W</v>
          </cell>
          <cell r="N225" t="str">
            <v>W</v>
          </cell>
          <cell r="O225" t="str">
            <v>W</v>
          </cell>
          <cell r="P225" t="str">
            <v>W</v>
          </cell>
          <cell r="Q225" t="str">
            <v>DO</v>
          </cell>
          <cell r="R225" t="str">
            <v>W</v>
          </cell>
          <cell r="S225" t="str">
            <v>W</v>
          </cell>
          <cell r="T225" t="str">
            <v>W</v>
          </cell>
          <cell r="U225" t="str">
            <v>W</v>
          </cell>
          <cell r="V225" t="str">
            <v>W</v>
          </cell>
          <cell r="W225" t="str">
            <v>W</v>
          </cell>
          <cell r="X225" t="str">
            <v>DO</v>
          </cell>
          <cell r="Y225" t="str">
            <v>W</v>
          </cell>
          <cell r="Z225" t="str">
            <v>W</v>
          </cell>
          <cell r="AA225" t="str">
            <v>W</v>
          </cell>
          <cell r="AB225" t="str">
            <v>W</v>
          </cell>
          <cell r="AC225" t="str">
            <v>W</v>
          </cell>
          <cell r="AD225" t="str">
            <v>W</v>
          </cell>
          <cell r="AE225" t="str">
            <v>DO</v>
          </cell>
          <cell r="AF225" t="str">
            <v>W</v>
          </cell>
          <cell r="AG225" t="str">
            <v>W</v>
          </cell>
          <cell r="AH225" t="str">
            <v>W</v>
          </cell>
          <cell r="AI225" t="str">
            <v>W</v>
          </cell>
          <cell r="AJ225" t="str">
            <v>W</v>
          </cell>
          <cell r="AK225" t="str">
            <v>W</v>
          </cell>
          <cell r="AM225">
            <v>26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4</v>
          </cell>
          <cell r="AV225">
            <v>26</v>
          </cell>
          <cell r="AX225">
            <v>0</v>
          </cell>
          <cell r="BA225" t="str">
            <v>CN</v>
          </cell>
          <cell r="BB225">
            <v>22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K225" t="str">
            <v>Nguyễn Thị Quỳnh Như</v>
          </cell>
        </row>
        <row r="226">
          <cell r="D226">
            <v>5918</v>
          </cell>
          <cell r="E226" t="str">
            <v>Phạm Thị Thu Huyền</v>
          </cell>
          <cell r="F226">
            <v>44084</v>
          </cell>
          <cell r="G226">
            <v>0</v>
          </cell>
          <cell r="H226" t="str">
            <v>W</v>
          </cell>
          <cell r="I226" t="str">
            <v>W</v>
          </cell>
          <cell r="J226" t="str">
            <v>DO</v>
          </cell>
          <cell r="K226" t="str">
            <v>W</v>
          </cell>
          <cell r="L226" t="str">
            <v>W</v>
          </cell>
          <cell r="M226" t="str">
            <v>W</v>
          </cell>
          <cell r="N226" t="str">
            <v>W</v>
          </cell>
          <cell r="O226" t="str">
            <v>W</v>
          </cell>
          <cell r="P226" t="str">
            <v>W</v>
          </cell>
          <cell r="Q226" t="str">
            <v>DO</v>
          </cell>
          <cell r="R226" t="str">
            <v>W</v>
          </cell>
          <cell r="S226" t="str">
            <v>W</v>
          </cell>
          <cell r="T226" t="str">
            <v>W</v>
          </cell>
          <cell r="U226" t="str">
            <v>W</v>
          </cell>
          <cell r="V226" t="str">
            <v>W</v>
          </cell>
          <cell r="W226" t="str">
            <v>W</v>
          </cell>
          <cell r="X226" t="str">
            <v>DO</v>
          </cell>
          <cell r="Y226" t="str">
            <v>W</v>
          </cell>
          <cell r="Z226" t="str">
            <v>W</v>
          </cell>
          <cell r="AA226" t="str">
            <v>W</v>
          </cell>
          <cell r="AB226" t="str">
            <v>W</v>
          </cell>
          <cell r="AC226" t="str">
            <v>W</v>
          </cell>
          <cell r="AD226" t="str">
            <v>W</v>
          </cell>
          <cell r="AE226" t="str">
            <v>DO</v>
          </cell>
          <cell r="AF226" t="str">
            <v>W</v>
          </cell>
          <cell r="AG226" t="str">
            <v>W</v>
          </cell>
          <cell r="AH226" t="str">
            <v>W</v>
          </cell>
          <cell r="AI226" t="str">
            <v>W</v>
          </cell>
          <cell r="AJ226" t="str">
            <v>W</v>
          </cell>
          <cell r="AK226" t="str">
            <v>W</v>
          </cell>
          <cell r="AM226">
            <v>26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4</v>
          </cell>
          <cell r="AV226">
            <v>26</v>
          </cell>
          <cell r="AX226">
            <v>0</v>
          </cell>
          <cell r="BA226" t="str">
            <v>CN</v>
          </cell>
          <cell r="BB226">
            <v>22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K226" t="str">
            <v>Phạm Thị Thu Huyền</v>
          </cell>
        </row>
        <row r="227">
          <cell r="D227">
            <v>5919</v>
          </cell>
          <cell r="E227" t="str">
            <v>Ngô Trung Hiếu</v>
          </cell>
          <cell r="F227">
            <v>44084</v>
          </cell>
          <cell r="G227">
            <v>0</v>
          </cell>
          <cell r="H227" t="str">
            <v>A/2</v>
          </cell>
          <cell r="I227" t="str">
            <v>W</v>
          </cell>
          <cell r="J227" t="str">
            <v>DO</v>
          </cell>
          <cell r="K227" t="str">
            <v>W</v>
          </cell>
          <cell r="L227" t="str">
            <v>A/2</v>
          </cell>
          <cell r="M227" t="str">
            <v>W</v>
          </cell>
          <cell r="N227" t="str">
            <v>W</v>
          </cell>
          <cell r="O227" t="str">
            <v>W</v>
          </cell>
          <cell r="P227" t="str">
            <v>A/2</v>
          </cell>
          <cell r="Q227" t="str">
            <v>DO</v>
          </cell>
          <cell r="R227" t="str">
            <v>A/2</v>
          </cell>
          <cell r="S227" t="str">
            <v>W</v>
          </cell>
          <cell r="T227" t="str">
            <v>W</v>
          </cell>
          <cell r="U227" t="str">
            <v>W</v>
          </cell>
          <cell r="V227" t="str">
            <v>W</v>
          </cell>
          <cell r="W227" t="str">
            <v>W</v>
          </cell>
          <cell r="X227" t="str">
            <v>DO</v>
          </cell>
          <cell r="Y227" t="str">
            <v>W</v>
          </cell>
          <cell r="Z227" t="str">
            <v>W</v>
          </cell>
          <cell r="AA227" t="str">
            <v>W</v>
          </cell>
          <cell r="AB227" t="str">
            <v>W</v>
          </cell>
          <cell r="AC227" t="str">
            <v>W</v>
          </cell>
          <cell r="AD227" t="str">
            <v>W</v>
          </cell>
          <cell r="AE227" t="str">
            <v>DO</v>
          </cell>
          <cell r="AF227" t="str">
            <v>W</v>
          </cell>
          <cell r="AG227" t="str">
            <v>W</v>
          </cell>
          <cell r="AH227" t="str">
            <v>W</v>
          </cell>
          <cell r="AI227" t="str">
            <v>W</v>
          </cell>
          <cell r="AJ227" t="str">
            <v>W</v>
          </cell>
          <cell r="AK227" t="str">
            <v>W</v>
          </cell>
          <cell r="AM227">
            <v>26</v>
          </cell>
          <cell r="AN227">
            <v>2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4</v>
          </cell>
          <cell r="AV227">
            <v>24</v>
          </cell>
          <cell r="AX227">
            <v>0</v>
          </cell>
          <cell r="BA227" t="str">
            <v>CN</v>
          </cell>
          <cell r="BB227">
            <v>22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K227" t="str">
            <v>Ngô Trung Hiếu</v>
          </cell>
        </row>
        <row r="228">
          <cell r="D228">
            <v>5923</v>
          </cell>
          <cell r="E228" t="str">
            <v>Tạ Thị Thanh Thảo</v>
          </cell>
          <cell r="F228">
            <v>44088</v>
          </cell>
          <cell r="G228">
            <v>0</v>
          </cell>
          <cell r="H228" t="str">
            <v>W</v>
          </cell>
          <cell r="I228" t="str">
            <v>W</v>
          </cell>
          <cell r="J228" t="str">
            <v>DO</v>
          </cell>
          <cell r="K228" t="str">
            <v>W</v>
          </cell>
          <cell r="L228" t="str">
            <v>W</v>
          </cell>
          <cell r="M228" t="str">
            <v>W</v>
          </cell>
          <cell r="N228" t="str">
            <v>W</v>
          </cell>
          <cell r="O228" t="str">
            <v>W</v>
          </cell>
          <cell r="P228" t="str">
            <v>W</v>
          </cell>
          <cell r="Q228" t="str">
            <v>DO</v>
          </cell>
          <cell r="R228" t="str">
            <v>W</v>
          </cell>
          <cell r="S228" t="str">
            <v>W</v>
          </cell>
          <cell r="T228" t="str">
            <v>W</v>
          </cell>
          <cell r="U228" t="str">
            <v>A</v>
          </cell>
          <cell r="V228" t="str">
            <v>W</v>
          </cell>
          <cell r="W228" t="str">
            <v>W</v>
          </cell>
          <cell r="X228" t="str">
            <v>DO</v>
          </cell>
          <cell r="Y228" t="str">
            <v>W</v>
          </cell>
          <cell r="Z228" t="str">
            <v>W</v>
          </cell>
          <cell r="AA228" t="str">
            <v>W</v>
          </cell>
          <cell r="AB228" t="str">
            <v>W</v>
          </cell>
          <cell r="AC228" t="str">
            <v>W</v>
          </cell>
          <cell r="AD228" t="str">
            <v>W</v>
          </cell>
          <cell r="AE228" t="str">
            <v>DO</v>
          </cell>
          <cell r="AF228" t="str">
            <v>W</v>
          </cell>
          <cell r="AG228" t="str">
            <v>W</v>
          </cell>
          <cell r="AH228" t="str">
            <v>W</v>
          </cell>
          <cell r="AI228" t="str">
            <v>W</v>
          </cell>
          <cell r="AJ228" t="str">
            <v>W</v>
          </cell>
          <cell r="AK228" t="str">
            <v>W</v>
          </cell>
          <cell r="AM228">
            <v>26</v>
          </cell>
          <cell r="AN228">
            <v>1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4</v>
          </cell>
          <cell r="AV228">
            <v>25</v>
          </cell>
          <cell r="AX228">
            <v>0</v>
          </cell>
          <cell r="BA228" t="str">
            <v>CN</v>
          </cell>
          <cell r="BB228">
            <v>22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K228" t="str">
            <v>Tạ Thị Thanh Thảo</v>
          </cell>
        </row>
        <row r="229">
          <cell r="D229">
            <v>5924</v>
          </cell>
          <cell r="E229" t="str">
            <v>Nguyễn Thị Thu Thủy</v>
          </cell>
          <cell r="F229">
            <v>44088</v>
          </cell>
          <cell r="G229">
            <v>0</v>
          </cell>
          <cell r="H229" t="str">
            <v>W</v>
          </cell>
          <cell r="I229" t="str">
            <v>W</v>
          </cell>
          <cell r="J229" t="str">
            <v>DO</v>
          </cell>
          <cell r="K229" t="str">
            <v>W</v>
          </cell>
          <cell r="L229" t="str">
            <v>W</v>
          </cell>
          <cell r="M229" t="str">
            <v>W</v>
          </cell>
          <cell r="N229" t="str">
            <v>W</v>
          </cell>
          <cell r="O229" t="str">
            <v>W</v>
          </cell>
          <cell r="P229" t="str">
            <v>W</v>
          </cell>
          <cell r="Q229" t="str">
            <v>DO</v>
          </cell>
          <cell r="R229" t="str">
            <v>W</v>
          </cell>
          <cell r="S229" t="str">
            <v>W</v>
          </cell>
          <cell r="T229" t="str">
            <v>W</v>
          </cell>
          <cell r="U229" t="str">
            <v>W</v>
          </cell>
          <cell r="V229" t="str">
            <v>W</v>
          </cell>
          <cell r="W229" t="str">
            <v>W</v>
          </cell>
          <cell r="X229" t="str">
            <v>DO</v>
          </cell>
          <cell r="Y229" t="str">
            <v>W</v>
          </cell>
          <cell r="Z229" t="str">
            <v>W</v>
          </cell>
          <cell r="AA229" t="str">
            <v>W</v>
          </cell>
          <cell r="AB229" t="str">
            <v>W</v>
          </cell>
          <cell r="AC229" t="str">
            <v>W</v>
          </cell>
          <cell r="AD229" t="str">
            <v>W</v>
          </cell>
          <cell r="AE229" t="str">
            <v>DO</v>
          </cell>
          <cell r="AF229" t="str">
            <v>W</v>
          </cell>
          <cell r="AG229" t="str">
            <v>W</v>
          </cell>
          <cell r="AH229" t="str">
            <v>W</v>
          </cell>
          <cell r="AI229" t="str">
            <v>W</v>
          </cell>
          <cell r="AJ229" t="str">
            <v>W</v>
          </cell>
          <cell r="AK229" t="str">
            <v>W</v>
          </cell>
          <cell r="AM229">
            <v>26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4</v>
          </cell>
          <cell r="AV229">
            <v>26</v>
          </cell>
          <cell r="AX229">
            <v>0</v>
          </cell>
          <cell r="BA229" t="str">
            <v>CN</v>
          </cell>
          <cell r="BB229">
            <v>22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K229" t="str">
            <v>Nguyễn Thị Thu Thủy</v>
          </cell>
        </row>
        <row r="230">
          <cell r="D230">
            <v>5938</v>
          </cell>
          <cell r="E230" t="str">
            <v>Võ Thị Thu Diễm</v>
          </cell>
          <cell r="F230">
            <v>44092</v>
          </cell>
          <cell r="G230">
            <v>0</v>
          </cell>
          <cell r="H230" t="str">
            <v>W</v>
          </cell>
          <cell r="I230" t="str">
            <v>W</v>
          </cell>
          <cell r="J230" t="str">
            <v>DO</v>
          </cell>
          <cell r="K230" t="str">
            <v>W</v>
          </cell>
          <cell r="L230" t="str">
            <v>W</v>
          </cell>
          <cell r="M230" t="str">
            <v>W</v>
          </cell>
          <cell r="N230" t="str">
            <v>W</v>
          </cell>
          <cell r="O230" t="str">
            <v>W</v>
          </cell>
          <cell r="P230" t="str">
            <v>W</v>
          </cell>
          <cell r="Q230" t="str">
            <v>DO</v>
          </cell>
          <cell r="R230" t="str">
            <v>W</v>
          </cell>
          <cell r="S230" t="str">
            <v>W</v>
          </cell>
          <cell r="T230" t="str">
            <v>W</v>
          </cell>
          <cell r="U230" t="str">
            <v>W</v>
          </cell>
          <cell r="V230" t="str">
            <v>W</v>
          </cell>
          <cell r="W230" t="str">
            <v>W</v>
          </cell>
          <cell r="X230" t="str">
            <v>DO</v>
          </cell>
          <cell r="Y230" t="str">
            <v>W</v>
          </cell>
          <cell r="Z230" t="str">
            <v>W</v>
          </cell>
          <cell r="AA230" t="str">
            <v>W</v>
          </cell>
          <cell r="AB230" t="str">
            <v>W</v>
          </cell>
          <cell r="AC230" t="str">
            <v>W</v>
          </cell>
          <cell r="AD230" t="str">
            <v>W</v>
          </cell>
          <cell r="AE230" t="str">
            <v>DO</v>
          </cell>
          <cell r="AF230" t="str">
            <v>W</v>
          </cell>
          <cell r="AG230" t="str">
            <v>W</v>
          </cell>
          <cell r="AH230" t="str">
            <v>W</v>
          </cell>
          <cell r="AI230" t="str">
            <v>W</v>
          </cell>
          <cell r="AJ230" t="str">
            <v>W</v>
          </cell>
          <cell r="AK230" t="str">
            <v>W</v>
          </cell>
          <cell r="AM230">
            <v>26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4</v>
          </cell>
          <cell r="AV230">
            <v>26</v>
          </cell>
          <cell r="AX230">
            <v>0</v>
          </cell>
          <cell r="BA230" t="str">
            <v>CN</v>
          </cell>
          <cell r="BB230">
            <v>22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K230" t="str">
            <v>Võ Thị Thu Diễm</v>
          </cell>
        </row>
        <row r="231">
          <cell r="D231">
            <v>5939</v>
          </cell>
          <cell r="E231" t="str">
            <v>Lê Minh Hoàng</v>
          </cell>
          <cell r="F231">
            <v>44095</v>
          </cell>
          <cell r="G231">
            <v>0</v>
          </cell>
          <cell r="H231" t="str">
            <v>W</v>
          </cell>
          <cell r="I231" t="str">
            <v>W</v>
          </cell>
          <cell r="J231" t="str">
            <v>DO</v>
          </cell>
          <cell r="K231" t="str">
            <v>W</v>
          </cell>
          <cell r="L231" t="str">
            <v>U/2</v>
          </cell>
          <cell r="M231" t="str">
            <v>W</v>
          </cell>
          <cell r="N231" t="str">
            <v>W</v>
          </cell>
          <cell r="O231" t="str">
            <v>W</v>
          </cell>
          <cell r="P231" t="str">
            <v>U/2</v>
          </cell>
          <cell r="Q231" t="str">
            <v>DO</v>
          </cell>
          <cell r="R231" t="str">
            <v>W</v>
          </cell>
          <cell r="S231" t="str">
            <v>W</v>
          </cell>
          <cell r="T231" t="str">
            <v>W</v>
          </cell>
          <cell r="U231" t="str">
            <v>W</v>
          </cell>
          <cell r="V231" t="str">
            <v>W</v>
          </cell>
          <cell r="W231" t="str">
            <v>W</v>
          </cell>
          <cell r="X231" t="str">
            <v>DO</v>
          </cell>
          <cell r="Y231" t="str">
            <v>W</v>
          </cell>
          <cell r="Z231" t="str">
            <v>W</v>
          </cell>
          <cell r="AA231" t="str">
            <v>W</v>
          </cell>
          <cell r="AB231" t="str">
            <v>W</v>
          </cell>
          <cell r="AC231" t="str">
            <v>W</v>
          </cell>
          <cell r="AD231" t="str">
            <v>W</v>
          </cell>
          <cell r="AE231" t="str">
            <v>DO</v>
          </cell>
          <cell r="AF231" t="str">
            <v>W</v>
          </cell>
          <cell r="AG231" t="str">
            <v>W</v>
          </cell>
          <cell r="AH231" t="str">
            <v>W</v>
          </cell>
          <cell r="AI231" t="str">
            <v>W</v>
          </cell>
          <cell r="AJ231" t="str">
            <v>W</v>
          </cell>
          <cell r="AK231" t="str">
            <v>W</v>
          </cell>
          <cell r="AM231">
            <v>26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1</v>
          </cell>
          <cell r="AS231">
            <v>0</v>
          </cell>
          <cell r="AT231">
            <v>0</v>
          </cell>
          <cell r="AU231">
            <v>4</v>
          </cell>
          <cell r="AV231">
            <v>25</v>
          </cell>
          <cell r="AX231">
            <v>0</v>
          </cell>
          <cell r="BA231" t="str">
            <v>CN</v>
          </cell>
          <cell r="BB231">
            <v>21</v>
          </cell>
          <cell r="BC231">
            <v>0</v>
          </cell>
          <cell r="BD231">
            <v>0</v>
          </cell>
          <cell r="BE231">
            <v>0</v>
          </cell>
          <cell r="BF231">
            <v>1</v>
          </cell>
          <cell r="BG231">
            <v>0</v>
          </cell>
          <cell r="BH231">
            <v>0</v>
          </cell>
          <cell r="BK231" t="str">
            <v>Lê Minh Hoàng</v>
          </cell>
        </row>
        <row r="232">
          <cell r="D232">
            <v>5949</v>
          </cell>
          <cell r="E232" t="str">
            <v>Văn Nguyễn Trà Giang</v>
          </cell>
          <cell r="F232">
            <v>44095</v>
          </cell>
          <cell r="G232">
            <v>0</v>
          </cell>
          <cell r="H232" t="str">
            <v>U/2</v>
          </cell>
          <cell r="I232" t="str">
            <v>W</v>
          </cell>
          <cell r="J232" t="str">
            <v>DO</v>
          </cell>
          <cell r="K232" t="str">
            <v>W</v>
          </cell>
          <cell r="L232" t="str">
            <v>W</v>
          </cell>
          <cell r="M232" t="str">
            <v>W</v>
          </cell>
          <cell r="N232" t="str">
            <v>W</v>
          </cell>
          <cell r="O232" t="str">
            <v>W</v>
          </cell>
          <cell r="P232" t="str">
            <v>W</v>
          </cell>
          <cell r="Q232" t="str">
            <v>DO</v>
          </cell>
          <cell r="R232" t="str">
            <v>W</v>
          </cell>
          <cell r="S232" t="str">
            <v>W</v>
          </cell>
          <cell r="T232" t="str">
            <v>W</v>
          </cell>
          <cell r="U232" t="str">
            <v>W</v>
          </cell>
          <cell r="V232" t="str">
            <v>W</v>
          </cell>
          <cell r="W232" t="str">
            <v>W</v>
          </cell>
          <cell r="X232" t="str">
            <v>DO</v>
          </cell>
          <cell r="Y232" t="str">
            <v>W</v>
          </cell>
          <cell r="Z232" t="str">
            <v>W</v>
          </cell>
          <cell r="AA232" t="str">
            <v>W</v>
          </cell>
          <cell r="AB232" t="str">
            <v>W</v>
          </cell>
          <cell r="AC232" t="str">
            <v>W</v>
          </cell>
          <cell r="AD232" t="str">
            <v>W</v>
          </cell>
          <cell r="AE232" t="str">
            <v>DO</v>
          </cell>
          <cell r="AF232" t="str">
            <v>W</v>
          </cell>
          <cell r="AG232" t="str">
            <v>W</v>
          </cell>
          <cell r="AH232" t="str">
            <v>W</v>
          </cell>
          <cell r="AI232" t="str">
            <v>W</v>
          </cell>
          <cell r="AJ232" t="str">
            <v>W</v>
          </cell>
          <cell r="AK232" t="str">
            <v>W</v>
          </cell>
          <cell r="AM232">
            <v>26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0.5</v>
          </cell>
          <cell r="AS232">
            <v>0</v>
          </cell>
          <cell r="AT232">
            <v>0</v>
          </cell>
          <cell r="AU232">
            <v>4</v>
          </cell>
          <cell r="AV232">
            <v>25.5</v>
          </cell>
          <cell r="AX232">
            <v>0</v>
          </cell>
          <cell r="BA232" t="str">
            <v>CN</v>
          </cell>
          <cell r="BB232">
            <v>22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K232" t="str">
            <v>Văn Nguyễn Trà Giang</v>
          </cell>
        </row>
        <row r="233">
          <cell r="D233">
            <v>5975</v>
          </cell>
          <cell r="E233" t="str">
            <v>Hoàng Trương Tuấn Vũ</v>
          </cell>
          <cell r="F233">
            <v>44103</v>
          </cell>
          <cell r="G233">
            <v>44537</v>
          </cell>
          <cell r="H233" t="str">
            <v>W</v>
          </cell>
          <cell r="I233" t="str">
            <v>W</v>
          </cell>
          <cell r="J233" t="str">
            <v>DO</v>
          </cell>
          <cell r="K233" t="str">
            <v>W</v>
          </cell>
          <cell r="L233" t="str">
            <v>W</v>
          </cell>
          <cell r="M233" t="str">
            <v>W</v>
          </cell>
          <cell r="N233" t="str">
            <v>W</v>
          </cell>
          <cell r="O233" t="str">
            <v>W</v>
          </cell>
          <cell r="P233" t="str">
            <v>W</v>
          </cell>
          <cell r="Q233" t="str">
            <v>DO</v>
          </cell>
          <cell r="R233" t="str">
            <v>U</v>
          </cell>
          <cell r="S233" t="str">
            <v>R</v>
          </cell>
          <cell r="T233" t="str">
            <v>R</v>
          </cell>
          <cell r="U233" t="str">
            <v>R</v>
          </cell>
          <cell r="V233" t="str">
            <v>R</v>
          </cell>
          <cell r="W233" t="str">
            <v>R</v>
          </cell>
          <cell r="X233" t="str">
            <v>DO</v>
          </cell>
          <cell r="Y233" t="str">
            <v>R</v>
          </cell>
          <cell r="Z233" t="str">
            <v>R</v>
          </cell>
          <cell r="AA233" t="str">
            <v>R</v>
          </cell>
          <cell r="AB233" t="str">
            <v>R</v>
          </cell>
          <cell r="AC233" t="str">
            <v>R</v>
          </cell>
          <cell r="AD233" t="str">
            <v>R</v>
          </cell>
          <cell r="AE233" t="str">
            <v>DO</v>
          </cell>
          <cell r="AF233" t="str">
            <v>R</v>
          </cell>
          <cell r="AG233" t="str">
            <v>R</v>
          </cell>
          <cell r="AH233" t="str">
            <v>R</v>
          </cell>
          <cell r="AI233" t="str">
            <v>R</v>
          </cell>
          <cell r="AJ233" t="str">
            <v>R</v>
          </cell>
          <cell r="AK233" t="str">
            <v>R</v>
          </cell>
          <cell r="AM233">
            <v>26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1</v>
          </cell>
          <cell r="AS233">
            <v>0</v>
          </cell>
          <cell r="AT233">
            <v>17</v>
          </cell>
          <cell r="AU233">
            <v>4</v>
          </cell>
          <cell r="AV233">
            <v>8</v>
          </cell>
          <cell r="AX233">
            <v>0</v>
          </cell>
          <cell r="BA233" t="str">
            <v>CN</v>
          </cell>
          <cell r="BB233">
            <v>4</v>
          </cell>
          <cell r="BC233">
            <v>0</v>
          </cell>
          <cell r="BD233">
            <v>0</v>
          </cell>
          <cell r="BE233">
            <v>0</v>
          </cell>
          <cell r="BF233">
            <v>1</v>
          </cell>
          <cell r="BG233">
            <v>0</v>
          </cell>
          <cell r="BH233">
            <v>0</v>
          </cell>
          <cell r="BK233" t="str">
            <v>Hoàng Trương Tuấn Vũ</v>
          </cell>
        </row>
        <row r="234">
          <cell r="D234">
            <v>5978</v>
          </cell>
          <cell r="E234" t="str">
            <v>Ngô Văn Trạc</v>
          </cell>
          <cell r="F234">
            <v>44105</v>
          </cell>
          <cell r="G234">
            <v>0</v>
          </cell>
          <cell r="H234" t="str">
            <v>W</v>
          </cell>
          <cell r="I234" t="str">
            <v>W</v>
          </cell>
          <cell r="J234" t="str">
            <v>DO</v>
          </cell>
          <cell r="K234" t="str">
            <v>W</v>
          </cell>
          <cell r="L234" t="str">
            <v>W</v>
          </cell>
          <cell r="M234" t="str">
            <v>W</v>
          </cell>
          <cell r="N234" t="str">
            <v>W</v>
          </cell>
          <cell r="O234" t="str">
            <v>W</v>
          </cell>
          <cell r="P234" t="str">
            <v>W</v>
          </cell>
          <cell r="Q234" t="str">
            <v>DO</v>
          </cell>
          <cell r="R234" t="str">
            <v>W</v>
          </cell>
          <cell r="S234" t="str">
            <v>W</v>
          </cell>
          <cell r="T234" t="str">
            <v>W</v>
          </cell>
          <cell r="U234" t="str">
            <v>W</v>
          </cell>
          <cell r="V234" t="str">
            <v>W</v>
          </cell>
          <cell r="W234" t="str">
            <v>W</v>
          </cell>
          <cell r="X234" t="str">
            <v>DO</v>
          </cell>
          <cell r="Y234" t="str">
            <v>W</v>
          </cell>
          <cell r="Z234" t="str">
            <v>W</v>
          </cell>
          <cell r="AA234" t="str">
            <v>W</v>
          </cell>
          <cell r="AB234" t="str">
            <v>W</v>
          </cell>
          <cell r="AC234" t="str">
            <v>W</v>
          </cell>
          <cell r="AD234" t="str">
            <v>W</v>
          </cell>
          <cell r="AE234" t="str">
            <v>DO</v>
          </cell>
          <cell r="AF234" t="str">
            <v>W</v>
          </cell>
          <cell r="AG234" t="str">
            <v>W</v>
          </cell>
          <cell r="AH234" t="str">
            <v>W</v>
          </cell>
          <cell r="AI234" t="str">
            <v>W</v>
          </cell>
          <cell r="AJ234" t="str">
            <v>W</v>
          </cell>
          <cell r="AK234" t="str">
            <v>W</v>
          </cell>
          <cell r="AM234">
            <v>26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4</v>
          </cell>
          <cell r="AV234">
            <v>26</v>
          </cell>
          <cell r="AX234">
            <v>0</v>
          </cell>
          <cell r="BA234" t="str">
            <v>CN</v>
          </cell>
          <cell r="BB234">
            <v>22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K234" t="str">
            <v>Ngô Văn Trạc</v>
          </cell>
        </row>
        <row r="235">
          <cell r="D235">
            <v>5980</v>
          </cell>
          <cell r="E235" t="str">
            <v>Nguyễn Tiến Việt</v>
          </cell>
          <cell r="F235">
            <v>44106</v>
          </cell>
          <cell r="G235">
            <v>0</v>
          </cell>
          <cell r="H235" t="str">
            <v>W</v>
          </cell>
          <cell r="I235" t="str">
            <v>W</v>
          </cell>
          <cell r="J235" t="str">
            <v>DO</v>
          </cell>
          <cell r="K235" t="str">
            <v>W</v>
          </cell>
          <cell r="L235" t="str">
            <v>W</v>
          </cell>
          <cell r="M235" t="str">
            <v>W</v>
          </cell>
          <cell r="N235" t="str">
            <v>W</v>
          </cell>
          <cell r="O235" t="str">
            <v>W</v>
          </cell>
          <cell r="P235" t="str">
            <v>W</v>
          </cell>
          <cell r="Q235" t="str">
            <v>DO</v>
          </cell>
          <cell r="R235" t="str">
            <v>W</v>
          </cell>
          <cell r="S235" t="str">
            <v>W</v>
          </cell>
          <cell r="T235" t="str">
            <v>W</v>
          </cell>
          <cell r="U235" t="str">
            <v>W</v>
          </cell>
          <cell r="V235" t="str">
            <v>W</v>
          </cell>
          <cell r="W235" t="str">
            <v>W</v>
          </cell>
          <cell r="X235" t="str">
            <v>DO</v>
          </cell>
          <cell r="Y235" t="str">
            <v>W</v>
          </cell>
          <cell r="Z235" t="str">
            <v>W</v>
          </cell>
          <cell r="AA235" t="str">
            <v>W</v>
          </cell>
          <cell r="AB235" t="str">
            <v>W</v>
          </cell>
          <cell r="AC235" t="str">
            <v>W</v>
          </cell>
          <cell r="AD235" t="str">
            <v>W</v>
          </cell>
          <cell r="AE235" t="str">
            <v>DO</v>
          </cell>
          <cell r="AF235" t="str">
            <v>W</v>
          </cell>
          <cell r="AG235" t="str">
            <v>W</v>
          </cell>
          <cell r="AH235" t="str">
            <v>W</v>
          </cell>
          <cell r="AI235" t="str">
            <v>W</v>
          </cell>
          <cell r="AJ235" t="str">
            <v>W</v>
          </cell>
          <cell r="AK235" t="str">
            <v>W</v>
          </cell>
          <cell r="AM235">
            <v>26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4</v>
          </cell>
          <cell r="AV235">
            <v>26</v>
          </cell>
          <cell r="AX235">
            <v>0</v>
          </cell>
          <cell r="BA235" t="str">
            <v>CN</v>
          </cell>
          <cell r="BB235">
            <v>22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K235" t="str">
            <v>Nguyễn Tiến Việt</v>
          </cell>
        </row>
        <row r="236">
          <cell r="D236">
            <v>5981</v>
          </cell>
          <cell r="E236" t="str">
            <v>Trần Quốc Tuấn</v>
          </cell>
          <cell r="F236">
            <v>44105</v>
          </cell>
          <cell r="G236">
            <v>0</v>
          </cell>
          <cell r="H236" t="str">
            <v>W</v>
          </cell>
          <cell r="I236" t="str">
            <v>W</v>
          </cell>
          <cell r="J236" t="str">
            <v>DO</v>
          </cell>
          <cell r="K236" t="str">
            <v>W</v>
          </cell>
          <cell r="L236" t="str">
            <v>W</v>
          </cell>
          <cell r="M236" t="str">
            <v>W</v>
          </cell>
          <cell r="N236" t="str">
            <v>W</v>
          </cell>
          <cell r="O236" t="str">
            <v>W</v>
          </cell>
          <cell r="P236" t="str">
            <v>W</v>
          </cell>
          <cell r="Q236" t="str">
            <v>DO</v>
          </cell>
          <cell r="R236" t="str">
            <v>W</v>
          </cell>
          <cell r="S236" t="str">
            <v>W</v>
          </cell>
          <cell r="T236" t="str">
            <v>W</v>
          </cell>
          <cell r="U236" t="str">
            <v>W</v>
          </cell>
          <cell r="V236" t="str">
            <v>W</v>
          </cell>
          <cell r="W236" t="str">
            <v>W</v>
          </cell>
          <cell r="X236" t="str">
            <v>DO</v>
          </cell>
          <cell r="Y236" t="str">
            <v>W</v>
          </cell>
          <cell r="Z236" t="str">
            <v>W</v>
          </cell>
          <cell r="AA236" t="str">
            <v>W</v>
          </cell>
          <cell r="AB236" t="str">
            <v>W</v>
          </cell>
          <cell r="AC236" t="str">
            <v>W</v>
          </cell>
          <cell r="AD236" t="str">
            <v>W</v>
          </cell>
          <cell r="AE236" t="str">
            <v>DO</v>
          </cell>
          <cell r="AF236" t="str">
            <v>W</v>
          </cell>
          <cell r="AG236" t="str">
            <v>W</v>
          </cell>
          <cell r="AH236" t="str">
            <v>W</v>
          </cell>
          <cell r="AI236" t="str">
            <v>W</v>
          </cell>
          <cell r="AJ236" t="str">
            <v>W</v>
          </cell>
          <cell r="AK236" t="str">
            <v>W</v>
          </cell>
          <cell r="AM236">
            <v>26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4</v>
          </cell>
          <cell r="AV236">
            <v>26</v>
          </cell>
          <cell r="AX236">
            <v>0</v>
          </cell>
          <cell r="BA236" t="str">
            <v>CN</v>
          </cell>
          <cell r="BB236">
            <v>22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K236" t="str">
            <v>Trần Quốc Tuấn</v>
          </cell>
        </row>
        <row r="237">
          <cell r="D237">
            <v>5996</v>
          </cell>
          <cell r="E237" t="str">
            <v>Nguyễn Thành Tài</v>
          </cell>
          <cell r="F237">
            <v>44109</v>
          </cell>
          <cell r="G237">
            <v>0</v>
          </cell>
          <cell r="H237" t="str">
            <v>W</v>
          </cell>
          <cell r="I237" t="str">
            <v>A</v>
          </cell>
          <cell r="J237" t="str">
            <v>DO</v>
          </cell>
          <cell r="K237" t="str">
            <v>W</v>
          </cell>
          <cell r="L237" t="str">
            <v>W</v>
          </cell>
          <cell r="M237" t="str">
            <v>W</v>
          </cell>
          <cell r="N237" t="str">
            <v>W</v>
          </cell>
          <cell r="O237" t="str">
            <v>W</v>
          </cell>
          <cell r="P237" t="str">
            <v>W</v>
          </cell>
          <cell r="Q237" t="str">
            <v>DO</v>
          </cell>
          <cell r="R237" t="str">
            <v>W</v>
          </cell>
          <cell r="S237" t="str">
            <v>W</v>
          </cell>
          <cell r="T237" t="str">
            <v>A</v>
          </cell>
          <cell r="U237" t="str">
            <v>W</v>
          </cell>
          <cell r="V237" t="str">
            <v>W</v>
          </cell>
          <cell r="W237" t="str">
            <v>W</v>
          </cell>
          <cell r="X237" t="str">
            <v>DO</v>
          </cell>
          <cell r="Y237" t="str">
            <v>W</v>
          </cell>
          <cell r="Z237" t="str">
            <v>W</v>
          </cell>
          <cell r="AA237" t="str">
            <v>W</v>
          </cell>
          <cell r="AB237" t="str">
            <v>W</v>
          </cell>
          <cell r="AC237" t="str">
            <v>W</v>
          </cell>
          <cell r="AD237" t="str">
            <v>W</v>
          </cell>
          <cell r="AE237" t="str">
            <v>DO</v>
          </cell>
          <cell r="AF237" t="str">
            <v>W</v>
          </cell>
          <cell r="AG237" t="str">
            <v>W</v>
          </cell>
          <cell r="AH237" t="str">
            <v>W</v>
          </cell>
          <cell r="AI237" t="str">
            <v>W</v>
          </cell>
          <cell r="AJ237" t="str">
            <v>W</v>
          </cell>
          <cell r="AK237" t="str">
            <v>W</v>
          </cell>
          <cell r="AM237">
            <v>26</v>
          </cell>
          <cell r="AN237">
            <v>2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4</v>
          </cell>
          <cell r="AV237">
            <v>24</v>
          </cell>
          <cell r="AX237">
            <v>0</v>
          </cell>
          <cell r="BA237" t="str">
            <v>CN</v>
          </cell>
          <cell r="BB237">
            <v>22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K237" t="str">
            <v>Nguyễn Thành Tài</v>
          </cell>
        </row>
        <row r="238">
          <cell r="D238">
            <v>5997</v>
          </cell>
          <cell r="E238" t="str">
            <v>Nguyễn Thành Vửng</v>
          </cell>
          <cell r="F238">
            <v>44110</v>
          </cell>
          <cell r="G238">
            <v>44562</v>
          </cell>
          <cell r="H238" t="str">
            <v>A</v>
          </cell>
          <cell r="I238" t="str">
            <v>A/2</v>
          </cell>
          <cell r="J238" t="str">
            <v>DO</v>
          </cell>
          <cell r="K238" t="str">
            <v>W</v>
          </cell>
          <cell r="L238" t="str">
            <v>W</v>
          </cell>
          <cell r="M238" t="str">
            <v>W</v>
          </cell>
          <cell r="N238" t="str">
            <v>W</v>
          </cell>
          <cell r="O238" t="str">
            <v>W</v>
          </cell>
          <cell r="P238" t="str">
            <v>W</v>
          </cell>
          <cell r="Q238" t="str">
            <v>DO</v>
          </cell>
          <cell r="R238" t="str">
            <v>W</v>
          </cell>
          <cell r="S238" t="str">
            <v>W</v>
          </cell>
          <cell r="T238" t="str">
            <v>W</v>
          </cell>
          <cell r="U238" t="str">
            <v>W</v>
          </cell>
          <cell r="V238" t="str">
            <v>W</v>
          </cell>
          <cell r="W238" t="str">
            <v>W</v>
          </cell>
          <cell r="X238" t="str">
            <v>DO</v>
          </cell>
          <cell r="Y238" t="str">
            <v>W</v>
          </cell>
          <cell r="Z238" t="str">
            <v>W</v>
          </cell>
          <cell r="AA238" t="str">
            <v>W</v>
          </cell>
          <cell r="AB238" t="str">
            <v>W</v>
          </cell>
          <cell r="AC238" t="str">
            <v>A/2</v>
          </cell>
          <cell r="AD238" t="str">
            <v>W</v>
          </cell>
          <cell r="AE238" t="str">
            <v>DO</v>
          </cell>
          <cell r="AF238" t="str">
            <v>W</v>
          </cell>
          <cell r="AG238" t="str">
            <v>W</v>
          </cell>
          <cell r="AH238" t="str">
            <v>W</v>
          </cell>
          <cell r="AI238" t="str">
            <v>W</v>
          </cell>
          <cell r="AJ238" t="str">
            <v>W</v>
          </cell>
          <cell r="AK238" t="str">
            <v>W</v>
          </cell>
          <cell r="AM238">
            <v>26</v>
          </cell>
          <cell r="AN238">
            <v>2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4</v>
          </cell>
          <cell r="AV238">
            <v>24</v>
          </cell>
          <cell r="AX238">
            <v>0</v>
          </cell>
          <cell r="BA238" t="str">
            <v>CN</v>
          </cell>
          <cell r="BB238">
            <v>22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K238" t="str">
            <v>Nguyễn Thành Vửng</v>
          </cell>
        </row>
        <row r="239">
          <cell r="D239">
            <v>5998</v>
          </cell>
          <cell r="E239" t="str">
            <v>Nguyễn Thị Ngọc Quý</v>
          </cell>
          <cell r="F239">
            <v>44110</v>
          </cell>
          <cell r="G239">
            <v>0</v>
          </cell>
          <cell r="H239" t="str">
            <v>M</v>
          </cell>
          <cell r="I239" t="str">
            <v>M</v>
          </cell>
          <cell r="J239" t="str">
            <v>M</v>
          </cell>
          <cell r="K239" t="str">
            <v>M</v>
          </cell>
          <cell r="L239" t="str">
            <v>M</v>
          </cell>
          <cell r="M239" t="str">
            <v>M</v>
          </cell>
          <cell r="N239" t="str">
            <v>M</v>
          </cell>
          <cell r="O239" t="str">
            <v>M</v>
          </cell>
          <cell r="P239" t="str">
            <v>M</v>
          </cell>
          <cell r="Q239" t="str">
            <v>M</v>
          </cell>
          <cell r="R239" t="str">
            <v>M</v>
          </cell>
          <cell r="S239" t="str">
            <v>M</v>
          </cell>
          <cell r="T239" t="str">
            <v>M</v>
          </cell>
          <cell r="U239" t="str">
            <v>M</v>
          </cell>
          <cell r="V239" t="str">
            <v>M</v>
          </cell>
          <cell r="W239" t="str">
            <v>M</v>
          </cell>
          <cell r="X239" t="str">
            <v>M</v>
          </cell>
          <cell r="Y239" t="str">
            <v>M</v>
          </cell>
          <cell r="Z239" t="str">
            <v>M</v>
          </cell>
          <cell r="AA239" t="str">
            <v>M</v>
          </cell>
          <cell r="AB239" t="str">
            <v>M</v>
          </cell>
          <cell r="AC239" t="str">
            <v>M</v>
          </cell>
          <cell r="AD239" t="str">
            <v>M</v>
          </cell>
          <cell r="AE239" t="str">
            <v>M</v>
          </cell>
          <cell r="AF239" t="str">
            <v>M</v>
          </cell>
          <cell r="AG239" t="str">
            <v>M</v>
          </cell>
          <cell r="AH239" t="str">
            <v>M</v>
          </cell>
          <cell r="AI239" t="str">
            <v>M</v>
          </cell>
          <cell r="AJ239" t="str">
            <v>M</v>
          </cell>
          <cell r="AK239" t="str">
            <v>M</v>
          </cell>
          <cell r="AM239">
            <v>26</v>
          </cell>
          <cell r="AN239">
            <v>0</v>
          </cell>
          <cell r="AO239">
            <v>0</v>
          </cell>
          <cell r="AP239">
            <v>0</v>
          </cell>
          <cell r="AQ239">
            <v>30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X239">
            <v>0</v>
          </cell>
          <cell r="BA239" t="str">
            <v>CN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K239" t="str">
            <v>Nguyễn Thị Ngọc Quý</v>
          </cell>
        </row>
        <row r="240">
          <cell r="D240">
            <v>6005</v>
          </cell>
          <cell r="E240" t="str">
            <v>Lê Thị Bích Ngọc</v>
          </cell>
          <cell r="F240">
            <v>44116</v>
          </cell>
          <cell r="G240">
            <v>0</v>
          </cell>
          <cell r="H240" t="str">
            <v>W</v>
          </cell>
          <cell r="I240" t="str">
            <v>W</v>
          </cell>
          <cell r="J240" t="str">
            <v>DO</v>
          </cell>
          <cell r="K240" t="str">
            <v>W</v>
          </cell>
          <cell r="L240" t="str">
            <v>W</v>
          </cell>
          <cell r="M240" t="str">
            <v>W</v>
          </cell>
          <cell r="N240" t="str">
            <v>W</v>
          </cell>
          <cell r="O240" t="str">
            <v>W</v>
          </cell>
          <cell r="P240" t="str">
            <v>W</v>
          </cell>
          <cell r="Q240" t="str">
            <v>DO</v>
          </cell>
          <cell r="R240" t="str">
            <v>W</v>
          </cell>
          <cell r="S240" t="str">
            <v>W</v>
          </cell>
          <cell r="T240" t="str">
            <v>W</v>
          </cell>
          <cell r="U240" t="str">
            <v>W</v>
          </cell>
          <cell r="V240" t="str">
            <v>W</v>
          </cell>
          <cell r="W240" t="str">
            <v>W</v>
          </cell>
          <cell r="X240" t="str">
            <v>DO</v>
          </cell>
          <cell r="Y240" t="str">
            <v>W</v>
          </cell>
          <cell r="Z240" t="str">
            <v>W</v>
          </cell>
          <cell r="AA240" t="str">
            <v>W</v>
          </cell>
          <cell r="AB240" t="str">
            <v>W</v>
          </cell>
          <cell r="AC240" t="str">
            <v>W</v>
          </cell>
          <cell r="AD240" t="str">
            <v>W</v>
          </cell>
          <cell r="AE240" t="str">
            <v>DO</v>
          </cell>
          <cell r="AF240" t="str">
            <v>W</v>
          </cell>
          <cell r="AG240" t="str">
            <v>W</v>
          </cell>
          <cell r="AH240" t="str">
            <v>W</v>
          </cell>
          <cell r="AI240" t="str">
            <v>W</v>
          </cell>
          <cell r="AJ240" t="str">
            <v>W</v>
          </cell>
          <cell r="AK240" t="str">
            <v>W</v>
          </cell>
          <cell r="AM240">
            <v>26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4</v>
          </cell>
          <cell r="AV240">
            <v>26</v>
          </cell>
          <cell r="AX240">
            <v>0</v>
          </cell>
          <cell r="BA240" t="str">
            <v>CN</v>
          </cell>
          <cell r="BB240">
            <v>22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K240" t="str">
            <v>Lê Thị Bích Ngọc</v>
          </cell>
        </row>
        <row r="241">
          <cell r="D241">
            <v>6008</v>
          </cell>
          <cell r="E241" t="str">
            <v>Nguyễn Ngọc Minh Tân</v>
          </cell>
          <cell r="F241">
            <v>44117</v>
          </cell>
          <cell r="G241">
            <v>0</v>
          </cell>
          <cell r="H241" t="str">
            <v>W</v>
          </cell>
          <cell r="I241" t="str">
            <v>W</v>
          </cell>
          <cell r="J241" t="str">
            <v>DO</v>
          </cell>
          <cell r="K241" t="str">
            <v>W</v>
          </cell>
          <cell r="L241" t="str">
            <v>W</v>
          </cell>
          <cell r="M241" t="str">
            <v>W</v>
          </cell>
          <cell r="N241" t="str">
            <v>W</v>
          </cell>
          <cell r="O241" t="str">
            <v>W</v>
          </cell>
          <cell r="P241" t="str">
            <v>W</v>
          </cell>
          <cell r="Q241" t="str">
            <v>DO</v>
          </cell>
          <cell r="R241" t="str">
            <v>W</v>
          </cell>
          <cell r="S241" t="str">
            <v>W</v>
          </cell>
          <cell r="T241" t="str">
            <v>W</v>
          </cell>
          <cell r="U241" t="str">
            <v>W</v>
          </cell>
          <cell r="V241" t="str">
            <v>W</v>
          </cell>
          <cell r="W241" t="str">
            <v>W</v>
          </cell>
          <cell r="X241" t="str">
            <v>DO</v>
          </cell>
          <cell r="Y241" t="str">
            <v>W</v>
          </cell>
          <cell r="Z241" t="str">
            <v>W</v>
          </cell>
          <cell r="AA241" t="str">
            <v>W</v>
          </cell>
          <cell r="AB241" t="str">
            <v>W</v>
          </cell>
          <cell r="AC241" t="str">
            <v>A</v>
          </cell>
          <cell r="AD241" t="str">
            <v>A</v>
          </cell>
          <cell r="AE241" t="str">
            <v>DO</v>
          </cell>
          <cell r="AF241" t="str">
            <v>A</v>
          </cell>
          <cell r="AG241" t="str">
            <v>W</v>
          </cell>
          <cell r="AH241" t="str">
            <v>W</v>
          </cell>
          <cell r="AI241" t="str">
            <v>W</v>
          </cell>
          <cell r="AJ241" t="str">
            <v>W</v>
          </cell>
          <cell r="AK241" t="str">
            <v>W</v>
          </cell>
          <cell r="AM241">
            <v>26</v>
          </cell>
          <cell r="AN241">
            <v>3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4</v>
          </cell>
          <cell r="AV241">
            <v>23</v>
          </cell>
          <cell r="AX241">
            <v>0</v>
          </cell>
          <cell r="BA241" t="str">
            <v>CN</v>
          </cell>
          <cell r="BB241">
            <v>22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K241" t="str">
            <v>Nguyễn Ngọc Minh Tân</v>
          </cell>
        </row>
        <row r="242">
          <cell r="D242">
            <v>6009</v>
          </cell>
          <cell r="E242" t="str">
            <v>Dìu Nguyễn Hoàng Tuấn Vũ</v>
          </cell>
          <cell r="F242">
            <v>44118</v>
          </cell>
          <cell r="G242">
            <v>0</v>
          </cell>
          <cell r="H242" t="str">
            <v>W</v>
          </cell>
          <cell r="I242" t="str">
            <v>W</v>
          </cell>
          <cell r="J242" t="str">
            <v>DO</v>
          </cell>
          <cell r="K242" t="str">
            <v>W</v>
          </cell>
          <cell r="L242" t="str">
            <v>W</v>
          </cell>
          <cell r="M242" t="str">
            <v>W</v>
          </cell>
          <cell r="N242" t="str">
            <v>W</v>
          </cell>
          <cell r="O242" t="str">
            <v>W</v>
          </cell>
          <cell r="P242" t="str">
            <v>W</v>
          </cell>
          <cell r="Q242" t="str">
            <v>DO</v>
          </cell>
          <cell r="R242" t="str">
            <v>W</v>
          </cell>
          <cell r="S242" t="str">
            <v>W</v>
          </cell>
          <cell r="T242" t="str">
            <v>W</v>
          </cell>
          <cell r="U242" t="str">
            <v>W</v>
          </cell>
          <cell r="V242" t="str">
            <v>W</v>
          </cell>
          <cell r="W242" t="str">
            <v>W</v>
          </cell>
          <cell r="X242" t="str">
            <v>DO</v>
          </cell>
          <cell r="Y242" t="str">
            <v>W</v>
          </cell>
          <cell r="Z242" t="str">
            <v>W</v>
          </cell>
          <cell r="AA242" t="str">
            <v>W</v>
          </cell>
          <cell r="AB242" t="str">
            <v>W</v>
          </cell>
          <cell r="AC242" t="str">
            <v>W</v>
          </cell>
          <cell r="AD242" t="str">
            <v>W</v>
          </cell>
          <cell r="AE242" t="str">
            <v>DO</v>
          </cell>
          <cell r="AF242" t="str">
            <v>W</v>
          </cell>
          <cell r="AG242" t="str">
            <v>W</v>
          </cell>
          <cell r="AH242" t="str">
            <v>W</v>
          </cell>
          <cell r="AI242" t="str">
            <v>W</v>
          </cell>
          <cell r="AJ242" t="str">
            <v>W</v>
          </cell>
          <cell r="AK242" t="str">
            <v>W</v>
          </cell>
          <cell r="AM242">
            <v>26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4</v>
          </cell>
          <cell r="AV242">
            <v>26</v>
          </cell>
          <cell r="AX242">
            <v>0</v>
          </cell>
          <cell r="BA242" t="str">
            <v>CN</v>
          </cell>
          <cell r="BB242">
            <v>22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K242" t="str">
            <v>Dìu Nguyễn Hoàng Tuấn Vũ</v>
          </cell>
        </row>
        <row r="243">
          <cell r="D243">
            <v>6031</v>
          </cell>
          <cell r="E243" t="str">
            <v>Thẩm Ngọc Mạnh</v>
          </cell>
          <cell r="F243">
            <v>44120</v>
          </cell>
          <cell r="G243">
            <v>0</v>
          </cell>
          <cell r="H243" t="str">
            <v>W</v>
          </cell>
          <cell r="I243" t="str">
            <v>W</v>
          </cell>
          <cell r="J243" t="str">
            <v>DO</v>
          </cell>
          <cell r="K243" t="str">
            <v>W</v>
          </cell>
          <cell r="L243" t="str">
            <v>W</v>
          </cell>
          <cell r="M243" t="str">
            <v>W</v>
          </cell>
          <cell r="N243" t="str">
            <v>W</v>
          </cell>
          <cell r="O243" t="str">
            <v>W</v>
          </cell>
          <cell r="P243" t="str">
            <v>W</v>
          </cell>
          <cell r="Q243" t="str">
            <v>DO</v>
          </cell>
          <cell r="R243" t="str">
            <v>W</v>
          </cell>
          <cell r="S243" t="str">
            <v>W</v>
          </cell>
          <cell r="T243" t="str">
            <v>W</v>
          </cell>
          <cell r="U243" t="str">
            <v>W</v>
          </cell>
          <cell r="V243" t="str">
            <v>W</v>
          </cell>
          <cell r="W243" t="str">
            <v>W</v>
          </cell>
          <cell r="X243" t="str">
            <v>DO</v>
          </cell>
          <cell r="Y243" t="str">
            <v>W</v>
          </cell>
          <cell r="Z243" t="str">
            <v>W</v>
          </cell>
          <cell r="AA243" t="str">
            <v>W</v>
          </cell>
          <cell r="AB243" t="str">
            <v>W</v>
          </cell>
          <cell r="AC243" t="str">
            <v>W</v>
          </cell>
          <cell r="AD243" t="str">
            <v>W</v>
          </cell>
          <cell r="AE243" t="str">
            <v>DO</v>
          </cell>
          <cell r="AF243" t="str">
            <v>W</v>
          </cell>
          <cell r="AG243" t="str">
            <v>W</v>
          </cell>
          <cell r="AH243" t="str">
            <v>W</v>
          </cell>
          <cell r="AI243" t="str">
            <v>W</v>
          </cell>
          <cell r="AJ243" t="str">
            <v>W</v>
          </cell>
          <cell r="AK243" t="str">
            <v>W</v>
          </cell>
          <cell r="AM243">
            <v>26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4</v>
          </cell>
          <cell r="AV243">
            <v>26</v>
          </cell>
          <cell r="AX243">
            <v>0</v>
          </cell>
          <cell r="BA243" t="str">
            <v>CN</v>
          </cell>
          <cell r="BB243">
            <v>22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K243" t="str">
            <v>Thẩm Ngọc Mạnh</v>
          </cell>
        </row>
        <row r="244">
          <cell r="D244">
            <v>6035</v>
          </cell>
          <cell r="E244" t="str">
            <v>Võ Thị Trịnh Nhi</v>
          </cell>
          <cell r="F244">
            <v>44139</v>
          </cell>
          <cell r="G244">
            <v>0</v>
          </cell>
          <cell r="H244" t="str">
            <v>W</v>
          </cell>
          <cell r="I244" t="str">
            <v>A</v>
          </cell>
          <cell r="J244" t="str">
            <v>DO</v>
          </cell>
          <cell r="K244" t="str">
            <v>W</v>
          </cell>
          <cell r="L244" t="str">
            <v>W</v>
          </cell>
          <cell r="M244" t="str">
            <v>A</v>
          </cell>
          <cell r="N244" t="str">
            <v>W</v>
          </cell>
          <cell r="O244" t="str">
            <v>U/2</v>
          </cell>
          <cell r="P244" t="str">
            <v>W</v>
          </cell>
          <cell r="Q244" t="str">
            <v>DO</v>
          </cell>
          <cell r="R244" t="str">
            <v>W</v>
          </cell>
          <cell r="S244" t="str">
            <v>W</v>
          </cell>
          <cell r="T244" t="str">
            <v>W</v>
          </cell>
          <cell r="U244" t="str">
            <v>W</v>
          </cell>
          <cell r="V244" t="str">
            <v>W</v>
          </cell>
          <cell r="W244" t="str">
            <v>W</v>
          </cell>
          <cell r="X244" t="str">
            <v>DO</v>
          </cell>
          <cell r="Y244" t="str">
            <v>W</v>
          </cell>
          <cell r="Z244" t="str">
            <v>W</v>
          </cell>
          <cell r="AA244" t="str">
            <v>W</v>
          </cell>
          <cell r="AB244" t="str">
            <v>W</v>
          </cell>
          <cell r="AC244" t="str">
            <v>W</v>
          </cell>
          <cell r="AD244" t="str">
            <v>W</v>
          </cell>
          <cell r="AE244" t="str">
            <v>DO</v>
          </cell>
          <cell r="AF244" t="str">
            <v>W</v>
          </cell>
          <cell r="AG244" t="str">
            <v>W</v>
          </cell>
          <cell r="AH244" t="str">
            <v>W</v>
          </cell>
          <cell r="AI244" t="str">
            <v>W</v>
          </cell>
          <cell r="AJ244" t="str">
            <v>W</v>
          </cell>
          <cell r="AK244" t="str">
            <v>W</v>
          </cell>
          <cell r="AM244">
            <v>26</v>
          </cell>
          <cell r="AN244">
            <v>2</v>
          </cell>
          <cell r="AO244">
            <v>0</v>
          </cell>
          <cell r="AP244">
            <v>0</v>
          </cell>
          <cell r="AQ244">
            <v>0</v>
          </cell>
          <cell r="AR244">
            <v>0.5</v>
          </cell>
          <cell r="AS244">
            <v>0</v>
          </cell>
          <cell r="AT244">
            <v>0</v>
          </cell>
          <cell r="AU244">
            <v>4</v>
          </cell>
          <cell r="AV244">
            <v>23.5</v>
          </cell>
          <cell r="AX244">
            <v>0</v>
          </cell>
          <cell r="BA244" t="str">
            <v>CN</v>
          </cell>
          <cell r="BB244">
            <v>21</v>
          </cell>
          <cell r="BC244">
            <v>0</v>
          </cell>
          <cell r="BD244">
            <v>0</v>
          </cell>
          <cell r="BE244">
            <v>0</v>
          </cell>
          <cell r="BF244">
            <v>1</v>
          </cell>
          <cell r="BG244">
            <v>0</v>
          </cell>
          <cell r="BH244">
            <v>0</v>
          </cell>
          <cell r="BK244" t="str">
            <v>Võ Thị Trịnh Nhi</v>
          </cell>
        </row>
        <row r="245">
          <cell r="D245">
            <v>6036</v>
          </cell>
          <cell r="E245" t="str">
            <v>Ngô Thị Minh Hòa</v>
          </cell>
          <cell r="F245">
            <v>44146</v>
          </cell>
          <cell r="G245">
            <v>0</v>
          </cell>
          <cell r="H245" t="str">
            <v>W</v>
          </cell>
          <cell r="I245" t="str">
            <v>W</v>
          </cell>
          <cell r="J245" t="str">
            <v>DO</v>
          </cell>
          <cell r="K245" t="str">
            <v>W</v>
          </cell>
          <cell r="L245" t="str">
            <v>W</v>
          </cell>
          <cell r="M245" t="str">
            <v>W</v>
          </cell>
          <cell r="N245" t="str">
            <v>W</v>
          </cell>
          <cell r="O245" t="str">
            <v>U</v>
          </cell>
          <cell r="P245" t="str">
            <v>U</v>
          </cell>
          <cell r="Q245" t="str">
            <v>DO</v>
          </cell>
          <cell r="R245" t="str">
            <v>A</v>
          </cell>
          <cell r="S245" t="str">
            <v>W</v>
          </cell>
          <cell r="T245" t="str">
            <v>W</v>
          </cell>
          <cell r="U245" t="str">
            <v>W</v>
          </cell>
          <cell r="V245" t="str">
            <v>W</v>
          </cell>
          <cell r="W245" t="str">
            <v>W</v>
          </cell>
          <cell r="X245" t="str">
            <v>DO</v>
          </cell>
          <cell r="Y245" t="str">
            <v>W</v>
          </cell>
          <cell r="Z245" t="str">
            <v>W</v>
          </cell>
          <cell r="AA245" t="str">
            <v>W</v>
          </cell>
          <cell r="AB245" t="str">
            <v>A</v>
          </cell>
          <cell r="AC245" t="str">
            <v>W</v>
          </cell>
          <cell r="AD245" t="str">
            <v>W</v>
          </cell>
          <cell r="AE245" t="str">
            <v>DO</v>
          </cell>
          <cell r="AF245" t="str">
            <v>U</v>
          </cell>
          <cell r="AG245" t="str">
            <v>U</v>
          </cell>
          <cell r="AH245" t="str">
            <v>U</v>
          </cell>
          <cell r="AI245" t="str">
            <v>U</v>
          </cell>
          <cell r="AJ245" t="str">
            <v>U</v>
          </cell>
          <cell r="AK245" t="str">
            <v>U</v>
          </cell>
          <cell r="AM245">
            <v>26</v>
          </cell>
          <cell r="AN245">
            <v>2</v>
          </cell>
          <cell r="AO245">
            <v>0</v>
          </cell>
          <cell r="AP245">
            <v>0</v>
          </cell>
          <cell r="AQ245">
            <v>0</v>
          </cell>
          <cell r="AR245">
            <v>8</v>
          </cell>
          <cell r="AS245">
            <v>0</v>
          </cell>
          <cell r="AT245">
            <v>0</v>
          </cell>
          <cell r="AU245">
            <v>4</v>
          </cell>
          <cell r="AV245">
            <v>16</v>
          </cell>
          <cell r="AX245">
            <v>0</v>
          </cell>
          <cell r="BA245" t="str">
            <v>CN</v>
          </cell>
          <cell r="BB245">
            <v>14</v>
          </cell>
          <cell r="BC245">
            <v>0</v>
          </cell>
          <cell r="BD245">
            <v>0</v>
          </cell>
          <cell r="BE245">
            <v>0</v>
          </cell>
          <cell r="BF245">
            <v>8</v>
          </cell>
          <cell r="BG245">
            <v>0</v>
          </cell>
          <cell r="BH245">
            <v>0</v>
          </cell>
          <cell r="BK245" t="str">
            <v>Ngô Thị Minh Hòa</v>
          </cell>
        </row>
        <row r="246">
          <cell r="D246">
            <v>6065</v>
          </cell>
          <cell r="E246" t="str">
            <v>Bùi Thị Hồng Tính</v>
          </cell>
          <cell r="F246">
            <v>44287</v>
          </cell>
          <cell r="G246">
            <v>0</v>
          </cell>
          <cell r="H246" t="str">
            <v>W</v>
          </cell>
          <cell r="I246" t="str">
            <v>W</v>
          </cell>
          <cell r="J246" t="str">
            <v>DO</v>
          </cell>
          <cell r="K246" t="str">
            <v>W</v>
          </cell>
          <cell r="L246" t="str">
            <v>W</v>
          </cell>
          <cell r="M246" t="str">
            <v>W</v>
          </cell>
          <cell r="N246" t="str">
            <v>W</v>
          </cell>
          <cell r="O246" t="str">
            <v>W</v>
          </cell>
          <cell r="P246" t="str">
            <v>W</v>
          </cell>
          <cell r="Q246" t="str">
            <v>DO</v>
          </cell>
          <cell r="R246" t="str">
            <v>W</v>
          </cell>
          <cell r="S246" t="str">
            <v>W</v>
          </cell>
          <cell r="T246" t="str">
            <v>W</v>
          </cell>
          <cell r="U246" t="str">
            <v>W</v>
          </cell>
          <cell r="V246" t="str">
            <v>W</v>
          </cell>
          <cell r="W246" t="str">
            <v>W</v>
          </cell>
          <cell r="X246" t="str">
            <v>DO</v>
          </cell>
          <cell r="Y246" t="str">
            <v>W</v>
          </cell>
          <cell r="Z246" t="str">
            <v>W</v>
          </cell>
          <cell r="AA246" t="str">
            <v>W</v>
          </cell>
          <cell r="AB246" t="str">
            <v>W</v>
          </cell>
          <cell r="AC246" t="str">
            <v>W</v>
          </cell>
          <cell r="AD246" t="str">
            <v>W</v>
          </cell>
          <cell r="AE246" t="str">
            <v>DO</v>
          </cell>
          <cell r="AF246" t="str">
            <v>W</v>
          </cell>
          <cell r="AG246" t="str">
            <v>W</v>
          </cell>
          <cell r="AH246" t="str">
            <v>W</v>
          </cell>
          <cell r="AI246" t="str">
            <v>W</v>
          </cell>
          <cell r="AJ246" t="str">
            <v>W</v>
          </cell>
          <cell r="AK246" t="str">
            <v>W</v>
          </cell>
          <cell r="AM246">
            <v>26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4</v>
          </cell>
          <cell r="AV246">
            <v>26</v>
          </cell>
          <cell r="AX246">
            <v>0</v>
          </cell>
          <cell r="BA246" t="str">
            <v>CN</v>
          </cell>
          <cell r="BB246">
            <v>22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K246" t="str">
            <v>Bùi Thị Hồng Tính</v>
          </cell>
        </row>
        <row r="247">
          <cell r="D247">
            <v>6067</v>
          </cell>
          <cell r="E247" t="str">
            <v>Phạm Thị Mỹ Dung</v>
          </cell>
          <cell r="F247">
            <v>44287</v>
          </cell>
          <cell r="G247">
            <v>0</v>
          </cell>
          <cell r="H247" t="str">
            <v>W</v>
          </cell>
          <cell r="I247" t="str">
            <v>W</v>
          </cell>
          <cell r="J247" t="str">
            <v>DO</v>
          </cell>
          <cell r="K247" t="str">
            <v>W</v>
          </cell>
          <cell r="L247" t="str">
            <v>W</v>
          </cell>
          <cell r="M247" t="str">
            <v>W</v>
          </cell>
          <cell r="N247" t="str">
            <v>W</v>
          </cell>
          <cell r="O247" t="str">
            <v>W</v>
          </cell>
          <cell r="P247" t="str">
            <v>W</v>
          </cell>
          <cell r="Q247" t="str">
            <v>DO</v>
          </cell>
          <cell r="R247" t="str">
            <v>W</v>
          </cell>
          <cell r="S247" t="str">
            <v>W</v>
          </cell>
          <cell r="T247" t="str">
            <v>W</v>
          </cell>
          <cell r="U247" t="str">
            <v>W</v>
          </cell>
          <cell r="V247" t="str">
            <v>W</v>
          </cell>
          <cell r="W247" t="str">
            <v>W</v>
          </cell>
          <cell r="X247" t="str">
            <v>DO</v>
          </cell>
          <cell r="Y247" t="str">
            <v>W</v>
          </cell>
          <cell r="Z247" t="str">
            <v>W</v>
          </cell>
          <cell r="AA247" t="str">
            <v>W</v>
          </cell>
          <cell r="AB247" t="str">
            <v>W</v>
          </cell>
          <cell r="AC247" t="str">
            <v>W</v>
          </cell>
          <cell r="AD247" t="str">
            <v>W</v>
          </cell>
          <cell r="AE247" t="str">
            <v>DO</v>
          </cell>
          <cell r="AF247" t="str">
            <v>W</v>
          </cell>
          <cell r="AG247" t="str">
            <v>W</v>
          </cell>
          <cell r="AH247" t="str">
            <v>W</v>
          </cell>
          <cell r="AI247" t="str">
            <v>W</v>
          </cell>
          <cell r="AJ247" t="str">
            <v>W</v>
          </cell>
          <cell r="AK247" t="str">
            <v>W</v>
          </cell>
          <cell r="AM247">
            <v>26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4</v>
          </cell>
          <cell r="AV247">
            <v>26</v>
          </cell>
          <cell r="AX247">
            <v>0</v>
          </cell>
          <cell r="BA247" t="str">
            <v>CN</v>
          </cell>
          <cell r="BB247">
            <v>22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K247" t="str">
            <v>Phạm Thị Mỹ Dung</v>
          </cell>
        </row>
        <row r="248">
          <cell r="D248">
            <v>6068</v>
          </cell>
          <cell r="E248" t="str">
            <v>Trần Thị Huỳnh Như</v>
          </cell>
          <cell r="F248">
            <v>44287</v>
          </cell>
          <cell r="G248">
            <v>0</v>
          </cell>
          <cell r="H248" t="str">
            <v>W</v>
          </cell>
          <cell r="I248" t="str">
            <v>W</v>
          </cell>
          <cell r="J248" t="str">
            <v>DO</v>
          </cell>
          <cell r="K248" t="str">
            <v>W</v>
          </cell>
          <cell r="L248" t="str">
            <v>W</v>
          </cell>
          <cell r="M248" t="str">
            <v>W</v>
          </cell>
          <cell r="N248" t="str">
            <v>W</v>
          </cell>
          <cell r="O248" t="str">
            <v>A</v>
          </cell>
          <cell r="P248" t="str">
            <v>A</v>
          </cell>
          <cell r="Q248" t="str">
            <v>DO</v>
          </cell>
          <cell r="R248" t="str">
            <v>W</v>
          </cell>
          <cell r="S248" t="str">
            <v>W</v>
          </cell>
          <cell r="T248" t="str">
            <v>W</v>
          </cell>
          <cell r="U248" t="str">
            <v>W</v>
          </cell>
          <cell r="V248" t="str">
            <v>W</v>
          </cell>
          <cell r="W248" t="str">
            <v>W</v>
          </cell>
          <cell r="X248" t="str">
            <v>DO</v>
          </cell>
          <cell r="Y248" t="str">
            <v>W</v>
          </cell>
          <cell r="Z248" t="str">
            <v>W</v>
          </cell>
          <cell r="AA248" t="str">
            <v>W</v>
          </cell>
          <cell r="AB248" t="str">
            <v>W</v>
          </cell>
          <cell r="AC248" t="str">
            <v>W</v>
          </cell>
          <cell r="AD248" t="str">
            <v>W</v>
          </cell>
          <cell r="AE248" t="str">
            <v>DO</v>
          </cell>
          <cell r="AF248" t="str">
            <v>W</v>
          </cell>
          <cell r="AG248" t="str">
            <v>W</v>
          </cell>
          <cell r="AH248" t="str">
            <v>W</v>
          </cell>
          <cell r="AI248" t="str">
            <v>W</v>
          </cell>
          <cell r="AJ248" t="str">
            <v>W</v>
          </cell>
          <cell r="AK248" t="str">
            <v>W</v>
          </cell>
          <cell r="AM248">
            <v>26</v>
          </cell>
          <cell r="AN248">
            <v>2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4</v>
          </cell>
          <cell r="AV248">
            <v>24</v>
          </cell>
          <cell r="AX248">
            <v>0</v>
          </cell>
          <cell r="BA248" t="str">
            <v>CN</v>
          </cell>
          <cell r="BB248">
            <v>22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K248" t="str">
            <v>Trần Thị Huỳnh Như</v>
          </cell>
        </row>
        <row r="249">
          <cell r="D249">
            <v>6073</v>
          </cell>
          <cell r="E249" t="str">
            <v>Tăng Văn Hòa</v>
          </cell>
          <cell r="F249">
            <v>44287</v>
          </cell>
          <cell r="G249">
            <v>0</v>
          </cell>
          <cell r="H249" t="str">
            <v>W</v>
          </cell>
          <cell r="I249" t="str">
            <v>W</v>
          </cell>
          <cell r="J249" t="str">
            <v>DO</v>
          </cell>
          <cell r="K249" t="str">
            <v>W</v>
          </cell>
          <cell r="L249" t="str">
            <v>W</v>
          </cell>
          <cell r="M249" t="str">
            <v>W</v>
          </cell>
          <cell r="N249" t="str">
            <v>W</v>
          </cell>
          <cell r="O249" t="str">
            <v>W</v>
          </cell>
          <cell r="P249" t="str">
            <v>W</v>
          </cell>
          <cell r="Q249" t="str">
            <v>DO</v>
          </cell>
          <cell r="R249" t="str">
            <v>W</v>
          </cell>
          <cell r="S249" t="str">
            <v>W</v>
          </cell>
          <cell r="T249" t="str">
            <v>W</v>
          </cell>
          <cell r="U249" t="str">
            <v>W</v>
          </cell>
          <cell r="V249" t="str">
            <v>W</v>
          </cell>
          <cell r="W249" t="str">
            <v>W</v>
          </cell>
          <cell r="X249" t="str">
            <v>DO</v>
          </cell>
          <cell r="Y249" t="str">
            <v>W</v>
          </cell>
          <cell r="Z249" t="str">
            <v>W</v>
          </cell>
          <cell r="AA249" t="str">
            <v>W</v>
          </cell>
          <cell r="AB249" t="str">
            <v>W</v>
          </cell>
          <cell r="AC249" t="str">
            <v>W</v>
          </cell>
          <cell r="AD249" t="str">
            <v>W</v>
          </cell>
          <cell r="AE249" t="str">
            <v>DO</v>
          </cell>
          <cell r="AF249" t="str">
            <v>W</v>
          </cell>
          <cell r="AG249" t="str">
            <v>W</v>
          </cell>
          <cell r="AH249" t="str">
            <v>W</v>
          </cell>
          <cell r="AI249" t="str">
            <v>W</v>
          </cell>
          <cell r="AJ249" t="str">
            <v>W</v>
          </cell>
          <cell r="AK249" t="str">
            <v>W</v>
          </cell>
          <cell r="AM249">
            <v>26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4</v>
          </cell>
          <cell r="AV249">
            <v>26</v>
          </cell>
          <cell r="AX249">
            <v>0</v>
          </cell>
          <cell r="BA249" t="str">
            <v>CN</v>
          </cell>
          <cell r="BB249">
            <v>22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K249" t="str">
            <v>Tăng Văn Hòa</v>
          </cell>
        </row>
        <row r="250">
          <cell r="D250">
            <v>6074</v>
          </cell>
          <cell r="E250" t="str">
            <v>Nguyễn Thiện Toàn</v>
          </cell>
          <cell r="F250">
            <v>44287</v>
          </cell>
          <cell r="G250">
            <v>0</v>
          </cell>
          <cell r="H250" t="str">
            <v>W</v>
          </cell>
          <cell r="I250" t="str">
            <v>W</v>
          </cell>
          <cell r="J250" t="str">
            <v>DO</v>
          </cell>
          <cell r="K250" t="str">
            <v>W</v>
          </cell>
          <cell r="L250" t="str">
            <v>A/2</v>
          </cell>
          <cell r="M250" t="str">
            <v>W</v>
          </cell>
          <cell r="N250" t="str">
            <v>W</v>
          </cell>
          <cell r="O250" t="str">
            <v>W</v>
          </cell>
          <cell r="P250" t="str">
            <v>W</v>
          </cell>
          <cell r="Q250" t="str">
            <v>DO</v>
          </cell>
          <cell r="R250" t="str">
            <v>W</v>
          </cell>
          <cell r="S250" t="str">
            <v>W</v>
          </cell>
          <cell r="T250" t="str">
            <v>W</v>
          </cell>
          <cell r="U250" t="str">
            <v>W</v>
          </cell>
          <cell r="V250" t="str">
            <v>U</v>
          </cell>
          <cell r="W250" t="str">
            <v>W</v>
          </cell>
          <cell r="X250" t="str">
            <v>DO</v>
          </cell>
          <cell r="Y250" t="str">
            <v>W</v>
          </cell>
          <cell r="Z250" t="str">
            <v>W</v>
          </cell>
          <cell r="AA250" t="str">
            <v>W</v>
          </cell>
          <cell r="AB250" t="str">
            <v>W</v>
          </cell>
          <cell r="AC250" t="str">
            <v>W</v>
          </cell>
          <cell r="AD250" t="str">
            <v>W</v>
          </cell>
          <cell r="AE250" t="str">
            <v>DO</v>
          </cell>
          <cell r="AF250" t="str">
            <v>W</v>
          </cell>
          <cell r="AG250" t="str">
            <v>W</v>
          </cell>
          <cell r="AH250" t="str">
            <v>W</v>
          </cell>
          <cell r="AI250" t="str">
            <v>W</v>
          </cell>
          <cell r="AJ250" t="str">
            <v>W</v>
          </cell>
          <cell r="AK250" t="str">
            <v>W</v>
          </cell>
          <cell r="AM250">
            <v>26</v>
          </cell>
          <cell r="AN250">
            <v>0.5</v>
          </cell>
          <cell r="AO250">
            <v>0</v>
          </cell>
          <cell r="AP250">
            <v>0</v>
          </cell>
          <cell r="AQ250">
            <v>0</v>
          </cell>
          <cell r="AR250">
            <v>1</v>
          </cell>
          <cell r="AS250">
            <v>0</v>
          </cell>
          <cell r="AT250">
            <v>0</v>
          </cell>
          <cell r="AU250">
            <v>4</v>
          </cell>
          <cell r="AV250">
            <v>24.5</v>
          </cell>
          <cell r="AX250">
            <v>0</v>
          </cell>
          <cell r="BA250" t="str">
            <v>CN</v>
          </cell>
          <cell r="BB250">
            <v>21</v>
          </cell>
          <cell r="BC250">
            <v>0</v>
          </cell>
          <cell r="BD250">
            <v>0</v>
          </cell>
          <cell r="BE250">
            <v>0</v>
          </cell>
          <cell r="BF250">
            <v>1</v>
          </cell>
          <cell r="BG250">
            <v>0</v>
          </cell>
          <cell r="BH250">
            <v>0</v>
          </cell>
          <cell r="BK250" t="str">
            <v>Nguyễn Thiện Toàn</v>
          </cell>
        </row>
        <row r="251">
          <cell r="D251">
            <v>6075</v>
          </cell>
          <cell r="E251" t="str">
            <v>Phạm Thị Phương Hồng</v>
          </cell>
          <cell r="F251">
            <v>44287</v>
          </cell>
          <cell r="G251">
            <v>44542</v>
          </cell>
          <cell r="H251" t="str">
            <v>W</v>
          </cell>
          <cell r="I251" t="str">
            <v>W</v>
          </cell>
          <cell r="J251" t="str">
            <v>DO</v>
          </cell>
          <cell r="K251" t="str">
            <v>W</v>
          </cell>
          <cell r="L251" t="str">
            <v>W</v>
          </cell>
          <cell r="M251" t="str">
            <v>W</v>
          </cell>
          <cell r="N251" t="str">
            <v>W</v>
          </cell>
          <cell r="O251" t="str">
            <v>W</v>
          </cell>
          <cell r="P251" t="str">
            <v>W</v>
          </cell>
          <cell r="Q251" t="str">
            <v>DO</v>
          </cell>
          <cell r="R251" t="str">
            <v>W</v>
          </cell>
          <cell r="S251" t="str">
            <v>W</v>
          </cell>
          <cell r="T251" t="str">
            <v>W</v>
          </cell>
          <cell r="U251" t="str">
            <v>W</v>
          </cell>
          <cell r="V251" t="str">
            <v>W</v>
          </cell>
          <cell r="W251" t="str">
            <v>W</v>
          </cell>
          <cell r="X251" t="str">
            <v>DO</v>
          </cell>
          <cell r="Y251" t="str">
            <v>R</v>
          </cell>
          <cell r="Z251" t="str">
            <v>R</v>
          </cell>
          <cell r="AA251" t="str">
            <v>R</v>
          </cell>
          <cell r="AB251" t="str">
            <v>R</v>
          </cell>
          <cell r="AC251" t="str">
            <v>R</v>
          </cell>
          <cell r="AD251" t="str">
            <v>R</v>
          </cell>
          <cell r="AE251" t="str">
            <v>DO</v>
          </cell>
          <cell r="AF251" t="str">
            <v>R</v>
          </cell>
          <cell r="AG251" t="str">
            <v>R</v>
          </cell>
          <cell r="AH251" t="str">
            <v>R</v>
          </cell>
          <cell r="AI251" t="str">
            <v>R</v>
          </cell>
          <cell r="AJ251" t="str">
            <v>R</v>
          </cell>
          <cell r="AK251" t="str">
            <v>R</v>
          </cell>
          <cell r="AM251">
            <v>26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12</v>
          </cell>
          <cell r="AU251">
            <v>4</v>
          </cell>
          <cell r="AV251">
            <v>14</v>
          </cell>
          <cell r="AX251">
            <v>0</v>
          </cell>
          <cell r="BA251" t="str">
            <v>CN</v>
          </cell>
          <cell r="BB251">
            <v>10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K251" t="str">
            <v>Phạm Thị Phương Hồng</v>
          </cell>
        </row>
        <row r="252">
          <cell r="D252">
            <v>6076</v>
          </cell>
          <cell r="E252" t="str">
            <v>Trần Thị Thu Thảo</v>
          </cell>
          <cell r="F252">
            <v>44287</v>
          </cell>
          <cell r="G252">
            <v>0</v>
          </cell>
          <cell r="H252" t="str">
            <v>W</v>
          </cell>
          <cell r="I252" t="str">
            <v>W</v>
          </cell>
          <cell r="J252" t="str">
            <v>DO</v>
          </cell>
          <cell r="K252" t="str">
            <v>W</v>
          </cell>
          <cell r="L252" t="str">
            <v>W</v>
          </cell>
          <cell r="M252" t="str">
            <v>W</v>
          </cell>
          <cell r="N252" t="str">
            <v>W</v>
          </cell>
          <cell r="O252" t="str">
            <v>W</v>
          </cell>
          <cell r="P252" t="str">
            <v>W</v>
          </cell>
          <cell r="Q252" t="str">
            <v>DO</v>
          </cell>
          <cell r="R252" t="str">
            <v>W</v>
          </cell>
          <cell r="S252" t="str">
            <v>W</v>
          </cell>
          <cell r="T252" t="str">
            <v>W</v>
          </cell>
          <cell r="U252" t="str">
            <v>W</v>
          </cell>
          <cell r="V252" t="str">
            <v>W</v>
          </cell>
          <cell r="W252" t="str">
            <v>W</v>
          </cell>
          <cell r="X252" t="str">
            <v>DO</v>
          </cell>
          <cell r="Y252" t="str">
            <v>W</v>
          </cell>
          <cell r="Z252" t="str">
            <v>W</v>
          </cell>
          <cell r="AA252" t="str">
            <v>W</v>
          </cell>
          <cell r="AB252" t="str">
            <v>W</v>
          </cell>
          <cell r="AC252" t="str">
            <v>A/2</v>
          </cell>
          <cell r="AD252" t="str">
            <v>W</v>
          </cell>
          <cell r="AE252" t="str">
            <v>DO</v>
          </cell>
          <cell r="AF252" t="str">
            <v>W</v>
          </cell>
          <cell r="AG252" t="str">
            <v>W</v>
          </cell>
          <cell r="AH252" t="str">
            <v>W</v>
          </cell>
          <cell r="AI252" t="str">
            <v>W</v>
          </cell>
          <cell r="AJ252" t="str">
            <v>W</v>
          </cell>
          <cell r="AK252" t="str">
            <v>W</v>
          </cell>
          <cell r="AM252">
            <v>26</v>
          </cell>
          <cell r="AN252">
            <v>0.5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4</v>
          </cell>
          <cell r="AV252">
            <v>25.5</v>
          </cell>
          <cell r="AX252">
            <v>0</v>
          </cell>
          <cell r="BA252" t="str">
            <v>CN</v>
          </cell>
          <cell r="BB252">
            <v>22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K252" t="str">
            <v>Trần Thị Thu Thảo</v>
          </cell>
        </row>
        <row r="253">
          <cell r="D253">
            <v>6077</v>
          </cell>
          <cell r="E253" t="str">
            <v>Trần Ngọc Trầm Huế</v>
          </cell>
          <cell r="F253">
            <v>44287</v>
          </cell>
          <cell r="G253">
            <v>44541</v>
          </cell>
          <cell r="H253" t="str">
            <v>W</v>
          </cell>
          <cell r="I253" t="str">
            <v>W</v>
          </cell>
          <cell r="J253" t="str">
            <v>DO</v>
          </cell>
          <cell r="K253" t="str">
            <v>W</v>
          </cell>
          <cell r="L253" t="str">
            <v>W</v>
          </cell>
          <cell r="M253" t="str">
            <v>W</v>
          </cell>
          <cell r="N253" t="str">
            <v>W</v>
          </cell>
          <cell r="O253" t="str">
            <v>W</v>
          </cell>
          <cell r="P253" t="str">
            <v>W</v>
          </cell>
          <cell r="Q253" t="str">
            <v>DO</v>
          </cell>
          <cell r="R253" t="str">
            <v>W</v>
          </cell>
          <cell r="S253" t="str">
            <v>W</v>
          </cell>
          <cell r="T253" t="str">
            <v>W</v>
          </cell>
          <cell r="U253" t="str">
            <v>W</v>
          </cell>
          <cell r="V253" t="str">
            <v>W</v>
          </cell>
          <cell r="W253" t="str">
            <v>R</v>
          </cell>
          <cell r="X253" t="str">
            <v>DO</v>
          </cell>
          <cell r="Y253" t="str">
            <v>R</v>
          </cell>
          <cell r="Z253" t="str">
            <v>R</v>
          </cell>
          <cell r="AA253" t="str">
            <v>R</v>
          </cell>
          <cell r="AB253" t="str">
            <v>R</v>
          </cell>
          <cell r="AC253" t="str">
            <v>R</v>
          </cell>
          <cell r="AD253" t="str">
            <v>R</v>
          </cell>
          <cell r="AE253" t="str">
            <v>DO</v>
          </cell>
          <cell r="AF253" t="str">
            <v>R</v>
          </cell>
          <cell r="AG253" t="str">
            <v>R</v>
          </cell>
          <cell r="AH253" t="str">
            <v>R</v>
          </cell>
          <cell r="AI253" t="str">
            <v>R</v>
          </cell>
          <cell r="AJ253" t="str">
            <v>R</v>
          </cell>
          <cell r="AK253" t="str">
            <v>R</v>
          </cell>
          <cell r="AM253">
            <v>26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13</v>
          </cell>
          <cell r="AU253">
            <v>4</v>
          </cell>
          <cell r="AV253">
            <v>13</v>
          </cell>
          <cell r="AX253">
            <v>0</v>
          </cell>
          <cell r="BA253" t="str">
            <v>CN</v>
          </cell>
          <cell r="BB253">
            <v>9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K253" t="str">
            <v>Trần Ngọc Trầm Huế</v>
          </cell>
        </row>
        <row r="254">
          <cell r="D254">
            <v>6082</v>
          </cell>
          <cell r="E254" t="str">
            <v>Đinh Như Đức</v>
          </cell>
          <cell r="F254">
            <v>44287</v>
          </cell>
          <cell r="G254">
            <v>0</v>
          </cell>
          <cell r="H254" t="str">
            <v>W</v>
          </cell>
          <cell r="I254" t="str">
            <v>W</v>
          </cell>
          <cell r="J254" t="str">
            <v>DO</v>
          </cell>
          <cell r="K254" t="str">
            <v>U/2</v>
          </cell>
          <cell r="L254" t="str">
            <v>U/2</v>
          </cell>
          <cell r="M254" t="str">
            <v>W</v>
          </cell>
          <cell r="N254" t="str">
            <v>W</v>
          </cell>
          <cell r="O254" t="str">
            <v>W</v>
          </cell>
          <cell r="P254" t="str">
            <v>W</v>
          </cell>
          <cell r="Q254" t="str">
            <v>DO</v>
          </cell>
          <cell r="R254" t="str">
            <v>W</v>
          </cell>
          <cell r="S254" t="str">
            <v>W</v>
          </cell>
          <cell r="T254" t="str">
            <v>U</v>
          </cell>
          <cell r="U254" t="str">
            <v>W</v>
          </cell>
          <cell r="V254" t="str">
            <v>W</v>
          </cell>
          <cell r="W254" t="str">
            <v>W</v>
          </cell>
          <cell r="X254" t="str">
            <v>DO</v>
          </cell>
          <cell r="Y254" t="str">
            <v>W</v>
          </cell>
          <cell r="Z254" t="str">
            <v>W</v>
          </cell>
          <cell r="AA254" t="str">
            <v>W</v>
          </cell>
          <cell r="AB254" t="str">
            <v>W</v>
          </cell>
          <cell r="AC254" t="str">
            <v>W</v>
          </cell>
          <cell r="AD254" t="str">
            <v>W</v>
          </cell>
          <cell r="AE254" t="str">
            <v>DO</v>
          </cell>
          <cell r="AF254" t="str">
            <v>W</v>
          </cell>
          <cell r="AG254" t="str">
            <v>W</v>
          </cell>
          <cell r="AH254" t="str">
            <v>W</v>
          </cell>
          <cell r="AI254" t="str">
            <v>W</v>
          </cell>
          <cell r="AJ254" t="str">
            <v>W</v>
          </cell>
          <cell r="AK254" t="str">
            <v>W</v>
          </cell>
          <cell r="AM254">
            <v>26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2</v>
          </cell>
          <cell r="AS254">
            <v>0</v>
          </cell>
          <cell r="AT254">
            <v>0</v>
          </cell>
          <cell r="AU254">
            <v>4</v>
          </cell>
          <cell r="AV254">
            <v>24</v>
          </cell>
          <cell r="AX254">
            <v>0</v>
          </cell>
          <cell r="BA254" t="str">
            <v>CN</v>
          </cell>
          <cell r="BB254">
            <v>21</v>
          </cell>
          <cell r="BC254">
            <v>0</v>
          </cell>
          <cell r="BD254">
            <v>0</v>
          </cell>
          <cell r="BE254">
            <v>0</v>
          </cell>
          <cell r="BF254">
            <v>1</v>
          </cell>
          <cell r="BG254">
            <v>0</v>
          </cell>
          <cell r="BH254">
            <v>0</v>
          </cell>
          <cell r="BK254" t="str">
            <v>Đinh Như Đức</v>
          </cell>
        </row>
        <row r="255">
          <cell r="D255">
            <v>6085</v>
          </cell>
          <cell r="E255" t="str">
            <v>Trần Mộng Thế Trân</v>
          </cell>
          <cell r="F255">
            <v>44287</v>
          </cell>
          <cell r="G255">
            <v>0</v>
          </cell>
          <cell r="H255" t="str">
            <v>W</v>
          </cell>
          <cell r="I255" t="str">
            <v>W</v>
          </cell>
          <cell r="J255" t="str">
            <v>DO</v>
          </cell>
          <cell r="K255" t="str">
            <v>W</v>
          </cell>
          <cell r="L255" t="str">
            <v>W</v>
          </cell>
          <cell r="M255" t="str">
            <v>W</v>
          </cell>
          <cell r="N255" t="str">
            <v>W</v>
          </cell>
          <cell r="O255" t="str">
            <v>W</v>
          </cell>
          <cell r="P255" t="str">
            <v>W</v>
          </cell>
          <cell r="Q255" t="str">
            <v>DO</v>
          </cell>
          <cell r="R255" t="str">
            <v>W</v>
          </cell>
          <cell r="S255" t="str">
            <v>W</v>
          </cell>
          <cell r="T255" t="str">
            <v>W</v>
          </cell>
          <cell r="U255" t="str">
            <v>W</v>
          </cell>
          <cell r="V255" t="str">
            <v>W</v>
          </cell>
          <cell r="W255" t="str">
            <v>W</v>
          </cell>
          <cell r="X255" t="str">
            <v>DO</v>
          </cell>
          <cell r="Y255" t="str">
            <v>W</v>
          </cell>
          <cell r="Z255" t="str">
            <v>W</v>
          </cell>
          <cell r="AA255" t="str">
            <v>W</v>
          </cell>
          <cell r="AB255" t="str">
            <v>W</v>
          </cell>
          <cell r="AC255" t="str">
            <v>W</v>
          </cell>
          <cell r="AD255" t="str">
            <v>W</v>
          </cell>
          <cell r="AE255" t="str">
            <v>DO</v>
          </cell>
          <cell r="AF255" t="str">
            <v>W</v>
          </cell>
          <cell r="AG255" t="str">
            <v>W</v>
          </cell>
          <cell r="AH255" t="str">
            <v>W</v>
          </cell>
          <cell r="AI255" t="str">
            <v>W</v>
          </cell>
          <cell r="AJ255" t="str">
            <v>W</v>
          </cell>
          <cell r="AK255" t="str">
            <v>W</v>
          </cell>
          <cell r="AM255">
            <v>26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4</v>
          </cell>
          <cell r="AV255">
            <v>26</v>
          </cell>
          <cell r="AX255">
            <v>0</v>
          </cell>
          <cell r="BA255" t="str">
            <v>CN</v>
          </cell>
          <cell r="BB255">
            <v>22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K255" t="str">
            <v>Trần Mộng Thế Trân</v>
          </cell>
        </row>
        <row r="256">
          <cell r="D256">
            <v>6086</v>
          </cell>
          <cell r="E256" t="str">
            <v>Võ Thị Mộng Tuyền</v>
          </cell>
          <cell r="F256">
            <v>44291</v>
          </cell>
          <cell r="G256">
            <v>0</v>
          </cell>
          <cell r="H256" t="str">
            <v>W</v>
          </cell>
          <cell r="I256" t="str">
            <v>W</v>
          </cell>
          <cell r="J256" t="str">
            <v>DO</v>
          </cell>
          <cell r="K256" t="str">
            <v>W</v>
          </cell>
          <cell r="L256" t="str">
            <v>W</v>
          </cell>
          <cell r="M256" t="str">
            <v>W</v>
          </cell>
          <cell r="N256" t="str">
            <v>W</v>
          </cell>
          <cell r="O256" t="str">
            <v>W</v>
          </cell>
          <cell r="P256" t="str">
            <v>W</v>
          </cell>
          <cell r="Q256" t="str">
            <v>DO</v>
          </cell>
          <cell r="R256" t="str">
            <v>W</v>
          </cell>
          <cell r="S256" t="str">
            <v>W</v>
          </cell>
          <cell r="T256" t="str">
            <v>W</v>
          </cell>
          <cell r="U256" t="str">
            <v>W</v>
          </cell>
          <cell r="V256" t="str">
            <v>W</v>
          </cell>
          <cell r="W256" t="str">
            <v>W</v>
          </cell>
          <cell r="X256" t="str">
            <v>DO</v>
          </cell>
          <cell r="Y256" t="str">
            <v>W</v>
          </cell>
          <cell r="Z256" t="str">
            <v>W</v>
          </cell>
          <cell r="AA256" t="str">
            <v>W</v>
          </cell>
          <cell r="AB256" t="str">
            <v>W</v>
          </cell>
          <cell r="AC256" t="str">
            <v>W</v>
          </cell>
          <cell r="AD256" t="str">
            <v>W</v>
          </cell>
          <cell r="AE256" t="str">
            <v>DO</v>
          </cell>
          <cell r="AF256" t="str">
            <v>W</v>
          </cell>
          <cell r="AG256" t="str">
            <v>W</v>
          </cell>
          <cell r="AH256" t="str">
            <v>W</v>
          </cell>
          <cell r="AI256" t="str">
            <v>W</v>
          </cell>
          <cell r="AJ256" t="str">
            <v>W</v>
          </cell>
          <cell r="AK256" t="str">
            <v>W</v>
          </cell>
          <cell r="AM256">
            <v>26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4</v>
          </cell>
          <cell r="AV256">
            <v>26</v>
          </cell>
          <cell r="AX256">
            <v>0</v>
          </cell>
          <cell r="BA256" t="str">
            <v>CN</v>
          </cell>
          <cell r="BB256">
            <v>22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K256" t="str">
            <v>Võ Thị Mộng Tuyền</v>
          </cell>
        </row>
        <row r="257">
          <cell r="D257">
            <v>6096</v>
          </cell>
          <cell r="E257" t="str">
            <v>Phạm Thanh Bảo</v>
          </cell>
          <cell r="F257">
            <v>44292</v>
          </cell>
          <cell r="G257">
            <v>0</v>
          </cell>
          <cell r="H257" t="str">
            <v>W</v>
          </cell>
          <cell r="I257" t="str">
            <v>W</v>
          </cell>
          <cell r="J257" t="str">
            <v>DO</v>
          </cell>
          <cell r="K257" t="str">
            <v>W</v>
          </cell>
          <cell r="L257" t="str">
            <v>W</v>
          </cell>
          <cell r="M257" t="str">
            <v>W</v>
          </cell>
          <cell r="N257" t="str">
            <v>W</v>
          </cell>
          <cell r="O257" t="str">
            <v>W</v>
          </cell>
          <cell r="P257" t="str">
            <v>W</v>
          </cell>
          <cell r="Q257" t="str">
            <v>DO</v>
          </cell>
          <cell r="R257" t="str">
            <v>W</v>
          </cell>
          <cell r="S257" t="str">
            <v>W</v>
          </cell>
          <cell r="T257" t="str">
            <v>W</v>
          </cell>
          <cell r="U257" t="str">
            <v>W</v>
          </cell>
          <cell r="V257" t="str">
            <v>W</v>
          </cell>
          <cell r="W257" t="str">
            <v>W</v>
          </cell>
          <cell r="X257" t="str">
            <v>DO</v>
          </cell>
          <cell r="Y257" t="str">
            <v>W</v>
          </cell>
          <cell r="Z257" t="str">
            <v>W</v>
          </cell>
          <cell r="AA257" t="str">
            <v>W</v>
          </cell>
          <cell r="AB257" t="str">
            <v>W</v>
          </cell>
          <cell r="AC257" t="str">
            <v>A/2</v>
          </cell>
          <cell r="AD257" t="str">
            <v>A/2</v>
          </cell>
          <cell r="AE257" t="str">
            <v>DO</v>
          </cell>
          <cell r="AF257" t="str">
            <v>W</v>
          </cell>
          <cell r="AG257" t="str">
            <v>W</v>
          </cell>
          <cell r="AH257" t="str">
            <v>W</v>
          </cell>
          <cell r="AI257" t="str">
            <v>W</v>
          </cell>
          <cell r="AJ257" t="str">
            <v>W</v>
          </cell>
          <cell r="AK257" t="str">
            <v>W</v>
          </cell>
          <cell r="AM257">
            <v>26</v>
          </cell>
          <cell r="AN257">
            <v>1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4</v>
          </cell>
          <cell r="AV257">
            <v>25</v>
          </cell>
          <cell r="AX257">
            <v>0</v>
          </cell>
          <cell r="BA257" t="str">
            <v>CN</v>
          </cell>
          <cell r="BB257">
            <v>22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K257" t="str">
            <v>Phạm Thanh Bảo</v>
          </cell>
        </row>
        <row r="258">
          <cell r="D258">
            <v>6102</v>
          </cell>
          <cell r="E258" t="str">
            <v>Nguyễn Thị Hiền Thương</v>
          </cell>
          <cell r="F258">
            <v>44295</v>
          </cell>
          <cell r="G258">
            <v>0</v>
          </cell>
          <cell r="H258" t="str">
            <v>A/2</v>
          </cell>
          <cell r="I258" t="str">
            <v>W</v>
          </cell>
          <cell r="J258" t="str">
            <v>DO</v>
          </cell>
          <cell r="K258" t="str">
            <v>W</v>
          </cell>
          <cell r="L258" t="str">
            <v>W</v>
          </cell>
          <cell r="M258" t="str">
            <v>W</v>
          </cell>
          <cell r="N258" t="str">
            <v>W</v>
          </cell>
          <cell r="O258" t="str">
            <v>A/2</v>
          </cell>
          <cell r="P258" t="str">
            <v>W</v>
          </cell>
          <cell r="Q258" t="str">
            <v>DO</v>
          </cell>
          <cell r="R258" t="str">
            <v>W</v>
          </cell>
          <cell r="S258" t="str">
            <v>W</v>
          </cell>
          <cell r="T258" t="str">
            <v>W</v>
          </cell>
          <cell r="U258" t="str">
            <v>W</v>
          </cell>
          <cell r="V258" t="str">
            <v>W</v>
          </cell>
          <cell r="W258" t="str">
            <v>W</v>
          </cell>
          <cell r="X258" t="str">
            <v>DO</v>
          </cell>
          <cell r="Y258" t="str">
            <v>W</v>
          </cell>
          <cell r="Z258" t="str">
            <v>W</v>
          </cell>
          <cell r="AA258" t="str">
            <v>W</v>
          </cell>
          <cell r="AB258" t="str">
            <v>W</v>
          </cell>
          <cell r="AC258" t="str">
            <v>W</v>
          </cell>
          <cell r="AD258" t="str">
            <v>W</v>
          </cell>
          <cell r="AE258" t="str">
            <v>DO</v>
          </cell>
          <cell r="AF258" t="str">
            <v>W</v>
          </cell>
          <cell r="AG258" t="str">
            <v>W</v>
          </cell>
          <cell r="AH258" t="str">
            <v>W</v>
          </cell>
          <cell r="AI258" t="str">
            <v>W</v>
          </cell>
          <cell r="AJ258" t="str">
            <v>W</v>
          </cell>
          <cell r="AK258" t="str">
            <v>W</v>
          </cell>
          <cell r="AM258">
            <v>26</v>
          </cell>
          <cell r="AN258">
            <v>1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4</v>
          </cell>
          <cell r="AV258">
            <v>25</v>
          </cell>
          <cell r="AX258">
            <v>0</v>
          </cell>
          <cell r="BA258" t="str">
            <v>CN</v>
          </cell>
          <cell r="BB258">
            <v>22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K258" t="str">
            <v>Nguyễn Thị Hiền Thương</v>
          </cell>
        </row>
        <row r="259">
          <cell r="D259">
            <v>6107</v>
          </cell>
          <cell r="E259" t="str">
            <v>Đỗ Huy Thông</v>
          </cell>
          <cell r="F259">
            <v>44299</v>
          </cell>
          <cell r="G259">
            <v>0</v>
          </cell>
          <cell r="H259" t="str">
            <v>W</v>
          </cell>
          <cell r="I259" t="str">
            <v>W</v>
          </cell>
          <cell r="J259" t="str">
            <v>DO</v>
          </cell>
          <cell r="K259" t="str">
            <v>W</v>
          </cell>
          <cell r="L259" t="str">
            <v>W</v>
          </cell>
          <cell r="M259" t="str">
            <v>W</v>
          </cell>
          <cell r="N259" t="str">
            <v>W</v>
          </cell>
          <cell r="O259" t="str">
            <v>W</v>
          </cell>
          <cell r="P259" t="str">
            <v>W</v>
          </cell>
          <cell r="Q259" t="str">
            <v>DO</v>
          </cell>
          <cell r="R259" t="str">
            <v>W</v>
          </cell>
          <cell r="S259" t="str">
            <v>W</v>
          </cell>
          <cell r="T259" t="str">
            <v>W</v>
          </cell>
          <cell r="U259" t="str">
            <v>W</v>
          </cell>
          <cell r="V259" t="str">
            <v>W</v>
          </cell>
          <cell r="W259" t="str">
            <v>W</v>
          </cell>
          <cell r="X259" t="str">
            <v>DO</v>
          </cell>
          <cell r="Y259" t="str">
            <v>W</v>
          </cell>
          <cell r="Z259" t="str">
            <v>W</v>
          </cell>
          <cell r="AA259" t="str">
            <v>W</v>
          </cell>
          <cell r="AB259" t="str">
            <v>W</v>
          </cell>
          <cell r="AC259" t="str">
            <v>W</v>
          </cell>
          <cell r="AD259" t="str">
            <v>W</v>
          </cell>
          <cell r="AE259" t="str">
            <v>DO</v>
          </cell>
          <cell r="AF259" t="str">
            <v>W</v>
          </cell>
          <cell r="AG259" t="str">
            <v>W</v>
          </cell>
          <cell r="AH259" t="str">
            <v>W</v>
          </cell>
          <cell r="AI259" t="str">
            <v>W</v>
          </cell>
          <cell r="AJ259" t="str">
            <v>W</v>
          </cell>
          <cell r="AK259" t="str">
            <v>W</v>
          </cell>
          <cell r="AM259">
            <v>26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4</v>
          </cell>
          <cell r="AV259">
            <v>26</v>
          </cell>
          <cell r="AX259">
            <v>0</v>
          </cell>
          <cell r="BA259" t="str">
            <v>CN</v>
          </cell>
          <cell r="BB259">
            <v>22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K259" t="str">
            <v>Đỗ Huy Thông</v>
          </cell>
        </row>
        <row r="260">
          <cell r="D260">
            <v>6114</v>
          </cell>
          <cell r="E260" t="str">
            <v>Nguyễn Thị Thu Thão</v>
          </cell>
          <cell r="F260">
            <v>44301</v>
          </cell>
          <cell r="G260">
            <v>0</v>
          </cell>
          <cell r="H260" t="str">
            <v>W</v>
          </cell>
          <cell r="I260" t="str">
            <v>W</v>
          </cell>
          <cell r="J260" t="str">
            <v>DO</v>
          </cell>
          <cell r="K260" t="str">
            <v>W</v>
          </cell>
          <cell r="L260" t="str">
            <v>W</v>
          </cell>
          <cell r="M260" t="str">
            <v>W</v>
          </cell>
          <cell r="N260" t="str">
            <v>W</v>
          </cell>
          <cell r="O260" t="str">
            <v>W</v>
          </cell>
          <cell r="P260" t="str">
            <v>W</v>
          </cell>
          <cell r="Q260" t="str">
            <v>DO</v>
          </cell>
          <cell r="R260" t="str">
            <v>W</v>
          </cell>
          <cell r="S260" t="str">
            <v>W</v>
          </cell>
          <cell r="T260" t="str">
            <v>W</v>
          </cell>
          <cell r="U260" t="str">
            <v>W</v>
          </cell>
          <cell r="V260" t="str">
            <v>W</v>
          </cell>
          <cell r="W260" t="str">
            <v>W</v>
          </cell>
          <cell r="X260" t="str">
            <v>DO</v>
          </cell>
          <cell r="Y260" t="str">
            <v>W</v>
          </cell>
          <cell r="Z260" t="str">
            <v>W</v>
          </cell>
          <cell r="AA260" t="str">
            <v>W</v>
          </cell>
          <cell r="AB260" t="str">
            <v>W</v>
          </cell>
          <cell r="AC260" t="str">
            <v>W</v>
          </cell>
          <cell r="AD260" t="str">
            <v>W</v>
          </cell>
          <cell r="AE260" t="str">
            <v>DO</v>
          </cell>
          <cell r="AF260" t="str">
            <v>W</v>
          </cell>
          <cell r="AG260" t="str">
            <v>W</v>
          </cell>
          <cell r="AH260" t="str">
            <v>W</v>
          </cell>
          <cell r="AI260" t="str">
            <v>W</v>
          </cell>
          <cell r="AJ260" t="str">
            <v>W</v>
          </cell>
          <cell r="AK260" t="str">
            <v>W</v>
          </cell>
          <cell r="AM260">
            <v>26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4</v>
          </cell>
          <cell r="AV260">
            <v>26</v>
          </cell>
          <cell r="AX260">
            <v>0</v>
          </cell>
          <cell r="BA260" t="str">
            <v>CN</v>
          </cell>
          <cell r="BB260">
            <v>22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K260" t="str">
            <v>Nguyễn Thị Thu Thão</v>
          </cell>
        </row>
        <row r="261">
          <cell r="D261">
            <v>6130</v>
          </cell>
          <cell r="E261" t="str">
            <v>Võ Hoàng Phúc</v>
          </cell>
          <cell r="F261">
            <v>44320</v>
          </cell>
          <cell r="G261">
            <v>0</v>
          </cell>
          <cell r="H261" t="str">
            <v>W</v>
          </cell>
          <cell r="I261" t="str">
            <v>W</v>
          </cell>
          <cell r="J261" t="str">
            <v>DO</v>
          </cell>
          <cell r="K261" t="str">
            <v>W</v>
          </cell>
          <cell r="L261" t="str">
            <v>W</v>
          </cell>
          <cell r="M261" t="str">
            <v>W</v>
          </cell>
          <cell r="N261" t="str">
            <v>W</v>
          </cell>
          <cell r="O261" t="str">
            <v>W</v>
          </cell>
          <cell r="P261" t="str">
            <v>W</v>
          </cell>
          <cell r="Q261" t="str">
            <v>DO</v>
          </cell>
          <cell r="R261" t="str">
            <v>W</v>
          </cell>
          <cell r="S261" t="str">
            <v>W</v>
          </cell>
          <cell r="T261" t="str">
            <v>W</v>
          </cell>
          <cell r="U261" t="str">
            <v>W</v>
          </cell>
          <cell r="V261" t="str">
            <v>W</v>
          </cell>
          <cell r="W261" t="str">
            <v>W</v>
          </cell>
          <cell r="X261" t="str">
            <v>DO</v>
          </cell>
          <cell r="Y261" t="str">
            <v>W</v>
          </cell>
          <cell r="Z261" t="str">
            <v>W</v>
          </cell>
          <cell r="AA261" t="str">
            <v>W</v>
          </cell>
          <cell r="AB261" t="str">
            <v>W</v>
          </cell>
          <cell r="AC261" t="str">
            <v>W</v>
          </cell>
          <cell r="AD261" t="str">
            <v>W</v>
          </cell>
          <cell r="AE261" t="str">
            <v>DO</v>
          </cell>
          <cell r="AF261" t="str">
            <v>W</v>
          </cell>
          <cell r="AG261" t="str">
            <v>W</v>
          </cell>
          <cell r="AH261" t="str">
            <v>W</v>
          </cell>
          <cell r="AI261" t="str">
            <v>W</v>
          </cell>
          <cell r="AJ261" t="str">
            <v>W</v>
          </cell>
          <cell r="AK261" t="str">
            <v>W</v>
          </cell>
          <cell r="AM261">
            <v>26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4</v>
          </cell>
          <cell r="AV261">
            <v>26</v>
          </cell>
          <cell r="AX261">
            <v>0</v>
          </cell>
          <cell r="BA261" t="str">
            <v>CN</v>
          </cell>
          <cell r="BB261">
            <v>22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K261" t="str">
            <v>Võ Hoàng Phúc</v>
          </cell>
        </row>
        <row r="262">
          <cell r="D262">
            <v>6135</v>
          </cell>
          <cell r="E262" t="str">
            <v>Bùi Thị Hòa</v>
          </cell>
          <cell r="F262">
            <v>44320</v>
          </cell>
          <cell r="G262">
            <v>0</v>
          </cell>
          <cell r="H262" t="str">
            <v>W</v>
          </cell>
          <cell r="I262" t="str">
            <v>W</v>
          </cell>
          <cell r="J262" t="str">
            <v>DO</v>
          </cell>
          <cell r="K262" t="str">
            <v>W</v>
          </cell>
          <cell r="L262" t="str">
            <v>W</v>
          </cell>
          <cell r="M262" t="str">
            <v>W</v>
          </cell>
          <cell r="N262" t="str">
            <v>W</v>
          </cell>
          <cell r="O262" t="str">
            <v>W</v>
          </cell>
          <cell r="P262" t="str">
            <v>W</v>
          </cell>
          <cell r="Q262" t="str">
            <v>DO</v>
          </cell>
          <cell r="R262" t="str">
            <v>W</v>
          </cell>
          <cell r="S262" t="str">
            <v>W</v>
          </cell>
          <cell r="T262" t="str">
            <v>W</v>
          </cell>
          <cell r="U262" t="str">
            <v>W</v>
          </cell>
          <cell r="V262" t="str">
            <v>W</v>
          </cell>
          <cell r="W262" t="str">
            <v>W</v>
          </cell>
          <cell r="X262" t="str">
            <v>DO</v>
          </cell>
          <cell r="Y262" t="str">
            <v>W</v>
          </cell>
          <cell r="Z262" t="str">
            <v>W</v>
          </cell>
          <cell r="AA262" t="str">
            <v>W</v>
          </cell>
          <cell r="AB262" t="str">
            <v>W</v>
          </cell>
          <cell r="AC262" t="str">
            <v>W</v>
          </cell>
          <cell r="AD262" t="str">
            <v>W</v>
          </cell>
          <cell r="AE262" t="str">
            <v>DO</v>
          </cell>
          <cell r="AF262" t="str">
            <v>W</v>
          </cell>
          <cell r="AG262" t="str">
            <v>W</v>
          </cell>
          <cell r="AH262" t="str">
            <v>W</v>
          </cell>
          <cell r="AI262" t="str">
            <v>W</v>
          </cell>
          <cell r="AJ262" t="str">
            <v>W</v>
          </cell>
          <cell r="AK262" t="str">
            <v>W</v>
          </cell>
          <cell r="AM262">
            <v>26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4</v>
          </cell>
          <cell r="AV262">
            <v>26</v>
          </cell>
          <cell r="AX262">
            <v>0</v>
          </cell>
          <cell r="BA262" t="str">
            <v>CN</v>
          </cell>
          <cell r="BB262">
            <v>22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K262" t="str">
            <v>Bùi Thị Hòa</v>
          </cell>
        </row>
        <row r="263">
          <cell r="D263">
            <v>6138</v>
          </cell>
          <cell r="E263" t="str">
            <v>Lê Hải Dương</v>
          </cell>
          <cell r="F263">
            <v>44321</v>
          </cell>
          <cell r="G263">
            <v>0</v>
          </cell>
          <cell r="H263" t="str">
            <v>W</v>
          </cell>
          <cell r="I263" t="str">
            <v>W</v>
          </cell>
          <cell r="J263" t="str">
            <v>DO</v>
          </cell>
          <cell r="K263" t="str">
            <v>W</v>
          </cell>
          <cell r="L263" t="str">
            <v>W</v>
          </cell>
          <cell r="M263" t="str">
            <v>W</v>
          </cell>
          <cell r="N263" t="str">
            <v>W</v>
          </cell>
          <cell r="O263" t="str">
            <v>W</v>
          </cell>
          <cell r="P263" t="str">
            <v>W</v>
          </cell>
          <cell r="Q263" t="str">
            <v>DO</v>
          </cell>
          <cell r="R263" t="str">
            <v>W</v>
          </cell>
          <cell r="S263" t="str">
            <v>W</v>
          </cell>
          <cell r="T263" t="str">
            <v>W</v>
          </cell>
          <cell r="U263" t="str">
            <v>W</v>
          </cell>
          <cell r="V263" t="str">
            <v>W</v>
          </cell>
          <cell r="W263" t="str">
            <v>W</v>
          </cell>
          <cell r="X263" t="str">
            <v>DO</v>
          </cell>
          <cell r="Y263" t="str">
            <v>W</v>
          </cell>
          <cell r="Z263" t="str">
            <v>W</v>
          </cell>
          <cell r="AA263" t="str">
            <v>W</v>
          </cell>
          <cell r="AB263" t="str">
            <v>W</v>
          </cell>
          <cell r="AC263" t="str">
            <v>W</v>
          </cell>
          <cell r="AD263" t="str">
            <v>W</v>
          </cell>
          <cell r="AE263" t="str">
            <v>DO</v>
          </cell>
          <cell r="AF263" t="str">
            <v>W</v>
          </cell>
          <cell r="AG263" t="str">
            <v>W</v>
          </cell>
          <cell r="AH263" t="str">
            <v>W</v>
          </cell>
          <cell r="AI263" t="str">
            <v>W</v>
          </cell>
          <cell r="AJ263" t="str">
            <v>W</v>
          </cell>
          <cell r="AK263" t="str">
            <v>W</v>
          </cell>
          <cell r="AM263">
            <v>26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4</v>
          </cell>
          <cell r="AV263">
            <v>26</v>
          </cell>
          <cell r="AX263">
            <v>0</v>
          </cell>
          <cell r="BA263" t="str">
            <v>CN</v>
          </cell>
          <cell r="BB263">
            <v>22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K263" t="str">
            <v>Lê Hải Dương</v>
          </cell>
        </row>
        <row r="264">
          <cell r="D264">
            <v>6141</v>
          </cell>
          <cell r="E264" t="str">
            <v>Trần Thị Ngọc Hân</v>
          </cell>
          <cell r="F264">
            <v>44323</v>
          </cell>
          <cell r="G264">
            <v>0</v>
          </cell>
          <cell r="H264" t="str">
            <v>W</v>
          </cell>
          <cell r="I264" t="str">
            <v>W</v>
          </cell>
          <cell r="J264" t="str">
            <v>DO</v>
          </cell>
          <cell r="K264" t="str">
            <v>W</v>
          </cell>
          <cell r="L264" t="str">
            <v>W</v>
          </cell>
          <cell r="M264" t="str">
            <v>W</v>
          </cell>
          <cell r="N264" t="str">
            <v>W</v>
          </cell>
          <cell r="O264" t="str">
            <v>W</v>
          </cell>
          <cell r="P264" t="str">
            <v>W</v>
          </cell>
          <cell r="Q264" t="str">
            <v>DO</v>
          </cell>
          <cell r="R264" t="str">
            <v>U/2</v>
          </cell>
          <cell r="S264" t="str">
            <v>W</v>
          </cell>
          <cell r="T264" t="str">
            <v>W</v>
          </cell>
          <cell r="U264" t="str">
            <v>W</v>
          </cell>
          <cell r="V264" t="str">
            <v>W</v>
          </cell>
          <cell r="W264" t="str">
            <v>W</v>
          </cell>
          <cell r="X264" t="str">
            <v>DO</v>
          </cell>
          <cell r="Y264" t="str">
            <v>W</v>
          </cell>
          <cell r="Z264" t="str">
            <v>W</v>
          </cell>
          <cell r="AA264" t="str">
            <v>W</v>
          </cell>
          <cell r="AB264" t="str">
            <v>W</v>
          </cell>
          <cell r="AC264" t="str">
            <v>W</v>
          </cell>
          <cell r="AD264" t="str">
            <v>W</v>
          </cell>
          <cell r="AE264" t="str">
            <v>DO</v>
          </cell>
          <cell r="AF264" t="str">
            <v>W</v>
          </cell>
          <cell r="AG264" t="str">
            <v>W</v>
          </cell>
          <cell r="AH264" t="str">
            <v>W</v>
          </cell>
          <cell r="AI264" t="str">
            <v>W</v>
          </cell>
          <cell r="AJ264" t="str">
            <v>W</v>
          </cell>
          <cell r="AK264" t="str">
            <v>W</v>
          </cell>
          <cell r="AM264">
            <v>26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0.5</v>
          </cell>
          <cell r="AS264">
            <v>0</v>
          </cell>
          <cell r="AT264">
            <v>0</v>
          </cell>
          <cell r="AU264">
            <v>4</v>
          </cell>
          <cell r="AV264">
            <v>25.5</v>
          </cell>
          <cell r="AX264">
            <v>0</v>
          </cell>
          <cell r="BA264" t="str">
            <v>CN</v>
          </cell>
          <cell r="BB264">
            <v>21</v>
          </cell>
          <cell r="BC264">
            <v>0</v>
          </cell>
          <cell r="BD264">
            <v>0</v>
          </cell>
          <cell r="BE264">
            <v>0</v>
          </cell>
          <cell r="BF264">
            <v>1</v>
          </cell>
          <cell r="BG264">
            <v>0</v>
          </cell>
          <cell r="BH264">
            <v>0</v>
          </cell>
          <cell r="BK264" t="str">
            <v>Trần Thị Ngọc Hân</v>
          </cell>
        </row>
        <row r="265">
          <cell r="D265">
            <v>6143</v>
          </cell>
          <cell r="E265" t="str">
            <v>Võ Thị Hồng Đào</v>
          </cell>
          <cell r="F265">
            <v>44329</v>
          </cell>
          <cell r="G265">
            <v>0</v>
          </cell>
          <cell r="H265" t="str">
            <v>W</v>
          </cell>
          <cell r="I265" t="str">
            <v>W</v>
          </cell>
          <cell r="J265" t="str">
            <v>DO</v>
          </cell>
          <cell r="K265" t="str">
            <v>W</v>
          </cell>
          <cell r="L265" t="str">
            <v>W</v>
          </cell>
          <cell r="M265" t="str">
            <v>W</v>
          </cell>
          <cell r="N265" t="str">
            <v>W</v>
          </cell>
          <cell r="O265" t="str">
            <v>W</v>
          </cell>
          <cell r="P265" t="str">
            <v>W</v>
          </cell>
          <cell r="Q265" t="str">
            <v>DO</v>
          </cell>
          <cell r="R265" t="str">
            <v>W</v>
          </cell>
          <cell r="S265" t="str">
            <v>A/2</v>
          </cell>
          <cell r="T265" t="str">
            <v>W</v>
          </cell>
          <cell r="U265" t="str">
            <v>W</v>
          </cell>
          <cell r="V265" t="str">
            <v>W</v>
          </cell>
          <cell r="W265" t="str">
            <v>W</v>
          </cell>
          <cell r="X265" t="str">
            <v>DO</v>
          </cell>
          <cell r="Y265" t="str">
            <v>W</v>
          </cell>
          <cell r="Z265" t="str">
            <v>W</v>
          </cell>
          <cell r="AA265" t="str">
            <v>W</v>
          </cell>
          <cell r="AB265" t="str">
            <v>W</v>
          </cell>
          <cell r="AC265" t="str">
            <v>W</v>
          </cell>
          <cell r="AD265" t="str">
            <v>W</v>
          </cell>
          <cell r="AE265" t="str">
            <v>DO</v>
          </cell>
          <cell r="AF265" t="str">
            <v>W</v>
          </cell>
          <cell r="AG265" t="str">
            <v>W</v>
          </cell>
          <cell r="AH265" t="str">
            <v>W</v>
          </cell>
          <cell r="AI265" t="str">
            <v>W</v>
          </cell>
          <cell r="AJ265" t="str">
            <v>W</v>
          </cell>
          <cell r="AK265" t="str">
            <v>W</v>
          </cell>
          <cell r="AM265">
            <v>26</v>
          </cell>
          <cell r="AN265">
            <v>0.5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4</v>
          </cell>
          <cell r="AV265">
            <v>25.5</v>
          </cell>
          <cell r="AX265">
            <v>0</v>
          </cell>
          <cell r="BA265" t="str">
            <v>CN</v>
          </cell>
          <cell r="BB265">
            <v>22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K265" t="str">
            <v>Võ Thị Hồng Đào</v>
          </cell>
        </row>
        <row r="266">
          <cell r="D266">
            <v>6154</v>
          </cell>
          <cell r="E266" t="str">
            <v>Nguyễn Khương Duy</v>
          </cell>
          <cell r="F266">
            <v>44337</v>
          </cell>
          <cell r="G266">
            <v>0</v>
          </cell>
          <cell r="H266" t="str">
            <v>W</v>
          </cell>
          <cell r="I266" t="str">
            <v>W</v>
          </cell>
          <cell r="J266" t="str">
            <v>DO</v>
          </cell>
          <cell r="K266" t="str">
            <v>W</v>
          </cell>
          <cell r="L266" t="str">
            <v>A</v>
          </cell>
          <cell r="M266" t="str">
            <v>W</v>
          </cell>
          <cell r="N266" t="str">
            <v>W</v>
          </cell>
          <cell r="O266" t="str">
            <v>W</v>
          </cell>
          <cell r="P266" t="str">
            <v>W</v>
          </cell>
          <cell r="Q266" t="str">
            <v>DO</v>
          </cell>
          <cell r="R266" t="str">
            <v>W</v>
          </cell>
          <cell r="S266" t="str">
            <v>W</v>
          </cell>
          <cell r="T266" t="str">
            <v>W</v>
          </cell>
          <cell r="U266" t="str">
            <v>W</v>
          </cell>
          <cell r="V266" t="str">
            <v>W</v>
          </cell>
          <cell r="W266" t="str">
            <v>W</v>
          </cell>
          <cell r="X266" t="str">
            <v>DO</v>
          </cell>
          <cell r="Y266" t="str">
            <v>W</v>
          </cell>
          <cell r="Z266" t="str">
            <v>W</v>
          </cell>
          <cell r="AA266" t="str">
            <v>W</v>
          </cell>
          <cell r="AB266" t="str">
            <v>W</v>
          </cell>
          <cell r="AC266" t="str">
            <v>W</v>
          </cell>
          <cell r="AD266" t="str">
            <v>W</v>
          </cell>
          <cell r="AE266" t="str">
            <v>DO</v>
          </cell>
          <cell r="AF266" t="str">
            <v>W</v>
          </cell>
          <cell r="AG266" t="str">
            <v>W</v>
          </cell>
          <cell r="AH266" t="str">
            <v>W</v>
          </cell>
          <cell r="AI266" t="str">
            <v>W</v>
          </cell>
          <cell r="AJ266" t="str">
            <v>W</v>
          </cell>
          <cell r="AK266" t="str">
            <v>W</v>
          </cell>
          <cell r="AM266">
            <v>26</v>
          </cell>
          <cell r="AN266">
            <v>1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4</v>
          </cell>
          <cell r="AV266">
            <v>25</v>
          </cell>
          <cell r="AX266">
            <v>0</v>
          </cell>
          <cell r="BA266" t="str">
            <v>CN</v>
          </cell>
          <cell r="BB266">
            <v>22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K266" t="str">
            <v>Nguyễn Khương Duy</v>
          </cell>
        </row>
        <row r="267">
          <cell r="D267">
            <v>6164</v>
          </cell>
          <cell r="E267" t="str">
            <v>Phạm Thị Lệ Thảo</v>
          </cell>
          <cell r="F267">
            <v>44348</v>
          </cell>
          <cell r="G267">
            <v>0</v>
          </cell>
          <cell r="H267" t="str">
            <v>W</v>
          </cell>
          <cell r="I267" t="str">
            <v>W</v>
          </cell>
          <cell r="J267" t="str">
            <v>DO</v>
          </cell>
          <cell r="K267" t="str">
            <v>W</v>
          </cell>
          <cell r="L267" t="str">
            <v>W</v>
          </cell>
          <cell r="M267" t="str">
            <v>W</v>
          </cell>
          <cell r="N267" t="str">
            <v>W</v>
          </cell>
          <cell r="O267" t="str">
            <v>W</v>
          </cell>
          <cell r="P267" t="str">
            <v>W</v>
          </cell>
          <cell r="Q267" t="str">
            <v>DO</v>
          </cell>
          <cell r="R267" t="str">
            <v>W</v>
          </cell>
          <cell r="S267" t="str">
            <v>W</v>
          </cell>
          <cell r="T267" t="str">
            <v>W</v>
          </cell>
          <cell r="U267" t="str">
            <v>W</v>
          </cell>
          <cell r="V267" t="str">
            <v>W</v>
          </cell>
          <cell r="W267" t="str">
            <v>W</v>
          </cell>
          <cell r="X267" t="str">
            <v>DO</v>
          </cell>
          <cell r="Y267" t="str">
            <v>W</v>
          </cell>
          <cell r="Z267" t="str">
            <v>W</v>
          </cell>
          <cell r="AA267" t="str">
            <v>W</v>
          </cell>
          <cell r="AB267" t="str">
            <v>W</v>
          </cell>
          <cell r="AC267" t="str">
            <v>W</v>
          </cell>
          <cell r="AD267" t="str">
            <v>W</v>
          </cell>
          <cell r="AE267" t="str">
            <v>DO</v>
          </cell>
          <cell r="AF267" t="str">
            <v>W</v>
          </cell>
          <cell r="AG267" t="str">
            <v>W</v>
          </cell>
          <cell r="AH267" t="str">
            <v>W</v>
          </cell>
          <cell r="AI267" t="str">
            <v>W</v>
          </cell>
          <cell r="AJ267" t="str">
            <v>W</v>
          </cell>
          <cell r="AK267" t="str">
            <v>W</v>
          </cell>
          <cell r="AM267">
            <v>26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4</v>
          </cell>
          <cell r="AV267">
            <v>26</v>
          </cell>
          <cell r="AX267">
            <v>0</v>
          </cell>
          <cell r="BA267" t="str">
            <v>CN</v>
          </cell>
          <cell r="BB267">
            <v>22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K267" t="str">
            <v>Phạm Thị Lệ Thảo</v>
          </cell>
        </row>
        <row r="268">
          <cell r="D268">
            <v>6170</v>
          </cell>
          <cell r="E268" t="str">
            <v>Võ Kim Xuyến</v>
          </cell>
          <cell r="F268">
            <v>44349</v>
          </cell>
          <cell r="G268">
            <v>0</v>
          </cell>
          <cell r="H268" t="str">
            <v>W</v>
          </cell>
          <cell r="I268" t="str">
            <v>A/2</v>
          </cell>
          <cell r="J268" t="str">
            <v>DO</v>
          </cell>
          <cell r="K268" t="str">
            <v>W</v>
          </cell>
          <cell r="L268" t="str">
            <v>W</v>
          </cell>
          <cell r="M268" t="str">
            <v>W</v>
          </cell>
          <cell r="N268" t="str">
            <v>W</v>
          </cell>
          <cell r="O268" t="str">
            <v>W</v>
          </cell>
          <cell r="P268" t="str">
            <v>W</v>
          </cell>
          <cell r="Q268" t="str">
            <v>DO</v>
          </cell>
          <cell r="R268" t="str">
            <v>W</v>
          </cell>
          <cell r="S268" t="str">
            <v>W</v>
          </cell>
          <cell r="T268" t="str">
            <v>W</v>
          </cell>
          <cell r="U268" t="str">
            <v>W</v>
          </cell>
          <cell r="V268" t="str">
            <v>U</v>
          </cell>
          <cell r="W268" t="str">
            <v>W</v>
          </cell>
          <cell r="X268" t="str">
            <v>DO</v>
          </cell>
          <cell r="Y268" t="str">
            <v>W</v>
          </cell>
          <cell r="Z268" t="str">
            <v>W</v>
          </cell>
          <cell r="AA268" t="str">
            <v>W</v>
          </cell>
          <cell r="AB268" t="str">
            <v>W</v>
          </cell>
          <cell r="AC268" t="str">
            <v>W</v>
          </cell>
          <cell r="AD268" t="str">
            <v>W</v>
          </cell>
          <cell r="AE268" t="str">
            <v>DO</v>
          </cell>
          <cell r="AF268" t="str">
            <v>W</v>
          </cell>
          <cell r="AG268" t="str">
            <v>W</v>
          </cell>
          <cell r="AH268" t="str">
            <v>W</v>
          </cell>
          <cell r="AI268" t="str">
            <v>W</v>
          </cell>
          <cell r="AJ268" t="str">
            <v>W</v>
          </cell>
          <cell r="AK268" t="str">
            <v>W</v>
          </cell>
          <cell r="AM268">
            <v>26</v>
          </cell>
          <cell r="AN268">
            <v>0.5</v>
          </cell>
          <cell r="AO268">
            <v>0</v>
          </cell>
          <cell r="AP268">
            <v>0</v>
          </cell>
          <cell r="AQ268">
            <v>0</v>
          </cell>
          <cell r="AR268">
            <v>1</v>
          </cell>
          <cell r="AS268">
            <v>0</v>
          </cell>
          <cell r="AT268">
            <v>0</v>
          </cell>
          <cell r="AU268">
            <v>4</v>
          </cell>
          <cell r="AV268">
            <v>24.5</v>
          </cell>
          <cell r="AX268">
            <v>0</v>
          </cell>
          <cell r="BA268" t="str">
            <v>CN</v>
          </cell>
          <cell r="BB268">
            <v>21</v>
          </cell>
          <cell r="BC268">
            <v>0</v>
          </cell>
          <cell r="BD268">
            <v>0</v>
          </cell>
          <cell r="BE268">
            <v>0</v>
          </cell>
          <cell r="BF268">
            <v>1</v>
          </cell>
          <cell r="BG268">
            <v>0</v>
          </cell>
          <cell r="BH268">
            <v>0</v>
          </cell>
          <cell r="BK268" t="str">
            <v>Võ Kim Xuyến</v>
          </cell>
        </row>
        <row r="269">
          <cell r="D269">
            <v>6157</v>
          </cell>
          <cell r="E269" t="str">
            <v>Nguyễn Văn Vũ</v>
          </cell>
          <cell r="F269">
            <v>44348</v>
          </cell>
          <cell r="G269">
            <v>0</v>
          </cell>
          <cell r="H269" t="str">
            <v>W</v>
          </cell>
          <cell r="I269" t="str">
            <v>W</v>
          </cell>
          <cell r="J269" t="str">
            <v>DO</v>
          </cell>
          <cell r="K269" t="str">
            <v>W</v>
          </cell>
          <cell r="L269" t="str">
            <v>W</v>
          </cell>
          <cell r="M269" t="str">
            <v>W</v>
          </cell>
          <cell r="N269" t="str">
            <v>W</v>
          </cell>
          <cell r="O269" t="str">
            <v>W</v>
          </cell>
          <cell r="P269" t="str">
            <v>W</v>
          </cell>
          <cell r="Q269" t="str">
            <v>DO</v>
          </cell>
          <cell r="R269" t="str">
            <v>W</v>
          </cell>
          <cell r="S269" t="str">
            <v>W</v>
          </cell>
          <cell r="T269" t="str">
            <v>W</v>
          </cell>
          <cell r="U269" t="str">
            <v>W</v>
          </cell>
          <cell r="V269" t="str">
            <v>W</v>
          </cell>
          <cell r="W269" t="str">
            <v>W</v>
          </cell>
          <cell r="X269" t="str">
            <v>DO</v>
          </cell>
          <cell r="Y269" t="str">
            <v>W</v>
          </cell>
          <cell r="Z269" t="str">
            <v>W</v>
          </cell>
          <cell r="AA269" t="str">
            <v>W</v>
          </cell>
          <cell r="AB269" t="str">
            <v>W</v>
          </cell>
          <cell r="AC269" t="str">
            <v>W</v>
          </cell>
          <cell r="AD269" t="str">
            <v>W</v>
          </cell>
          <cell r="AE269" t="str">
            <v>DO</v>
          </cell>
          <cell r="AF269" t="str">
            <v>W</v>
          </cell>
          <cell r="AG269" t="str">
            <v>W</v>
          </cell>
          <cell r="AH269" t="str">
            <v>W</v>
          </cell>
          <cell r="AI269" t="str">
            <v>W</v>
          </cell>
          <cell r="AJ269" t="str">
            <v>W</v>
          </cell>
          <cell r="AK269" t="str">
            <v>W</v>
          </cell>
          <cell r="AM269">
            <v>26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4</v>
          </cell>
          <cell r="AV269">
            <v>26</v>
          </cell>
          <cell r="AX269">
            <v>0</v>
          </cell>
          <cell r="BA269" t="str">
            <v>CN</v>
          </cell>
          <cell r="BB269">
            <v>22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K269" t="str">
            <v>Nguyễn Văn Vũ</v>
          </cell>
        </row>
        <row r="270">
          <cell r="D270">
            <v>6159</v>
          </cell>
          <cell r="E270" t="str">
            <v>Nguyễn Trung Thành</v>
          </cell>
          <cell r="F270">
            <v>44357</v>
          </cell>
          <cell r="G270">
            <v>0</v>
          </cell>
          <cell r="H270" t="str">
            <v>W</v>
          </cell>
          <cell r="I270" t="str">
            <v>W</v>
          </cell>
          <cell r="J270" t="str">
            <v>DO</v>
          </cell>
          <cell r="K270" t="str">
            <v>W</v>
          </cell>
          <cell r="L270" t="str">
            <v>W</v>
          </cell>
          <cell r="M270" t="str">
            <v>W</v>
          </cell>
          <cell r="N270" t="str">
            <v>W</v>
          </cell>
          <cell r="O270" t="str">
            <v>W</v>
          </cell>
          <cell r="P270" t="str">
            <v>W</v>
          </cell>
          <cell r="Q270" t="str">
            <v>DO</v>
          </cell>
          <cell r="R270" t="str">
            <v>W</v>
          </cell>
          <cell r="S270" t="str">
            <v>W</v>
          </cell>
          <cell r="T270" t="str">
            <v>W</v>
          </cell>
          <cell r="U270" t="str">
            <v>W</v>
          </cell>
          <cell r="V270" t="str">
            <v>W</v>
          </cell>
          <cell r="W270" t="str">
            <v>W</v>
          </cell>
          <cell r="X270" t="str">
            <v>DO</v>
          </cell>
          <cell r="Y270" t="str">
            <v>W</v>
          </cell>
          <cell r="Z270" t="str">
            <v>W</v>
          </cell>
          <cell r="AA270" t="str">
            <v>W</v>
          </cell>
          <cell r="AB270" t="str">
            <v>W</v>
          </cell>
          <cell r="AC270" t="str">
            <v>W</v>
          </cell>
          <cell r="AD270" t="str">
            <v>W</v>
          </cell>
          <cell r="AE270" t="str">
            <v>DO</v>
          </cell>
          <cell r="AF270" t="str">
            <v>W</v>
          </cell>
          <cell r="AG270" t="str">
            <v>W</v>
          </cell>
          <cell r="AH270" t="str">
            <v>W</v>
          </cell>
          <cell r="AI270" t="str">
            <v>W</v>
          </cell>
          <cell r="AJ270" t="str">
            <v>W</v>
          </cell>
          <cell r="AK270" t="str">
            <v>W</v>
          </cell>
          <cell r="AM270">
            <v>26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4</v>
          </cell>
          <cell r="AV270">
            <v>26</v>
          </cell>
          <cell r="AX270">
            <v>0</v>
          </cell>
          <cell r="BA270" t="str">
            <v>CN</v>
          </cell>
          <cell r="BB270">
            <v>22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K270" t="str">
            <v>Nguyễn Trung Thành</v>
          </cell>
        </row>
        <row r="271">
          <cell r="D271">
            <v>6172</v>
          </cell>
          <cell r="E271" t="str">
            <v>Đỗ Thảo Hiền</v>
          </cell>
          <cell r="F271">
            <v>44357</v>
          </cell>
          <cell r="G271">
            <v>0</v>
          </cell>
          <cell r="H271" t="str">
            <v>W</v>
          </cell>
          <cell r="I271" t="str">
            <v>W</v>
          </cell>
          <cell r="J271" t="str">
            <v>DO</v>
          </cell>
          <cell r="K271" t="str">
            <v>W</v>
          </cell>
          <cell r="L271" t="str">
            <v>W</v>
          </cell>
          <cell r="M271" t="str">
            <v>W</v>
          </cell>
          <cell r="N271" t="str">
            <v>W</v>
          </cell>
          <cell r="O271" t="str">
            <v>W</v>
          </cell>
          <cell r="P271" t="str">
            <v>W</v>
          </cell>
          <cell r="Q271" t="str">
            <v>DO</v>
          </cell>
          <cell r="R271" t="str">
            <v>W</v>
          </cell>
          <cell r="S271" t="str">
            <v>W</v>
          </cell>
          <cell r="T271" t="str">
            <v>W</v>
          </cell>
          <cell r="U271" t="str">
            <v>W</v>
          </cell>
          <cell r="V271" t="str">
            <v>W</v>
          </cell>
          <cell r="W271" t="str">
            <v>W</v>
          </cell>
          <cell r="X271" t="str">
            <v>DO</v>
          </cell>
          <cell r="Y271" t="str">
            <v>W</v>
          </cell>
          <cell r="Z271" t="str">
            <v>W</v>
          </cell>
          <cell r="AA271" t="str">
            <v>W</v>
          </cell>
          <cell r="AB271" t="str">
            <v>W</v>
          </cell>
          <cell r="AC271" t="str">
            <v>W</v>
          </cell>
          <cell r="AD271" t="str">
            <v>W</v>
          </cell>
          <cell r="AE271" t="str">
            <v>DO</v>
          </cell>
          <cell r="AF271" t="str">
            <v>W</v>
          </cell>
          <cell r="AG271" t="str">
            <v>W</v>
          </cell>
          <cell r="AH271" t="str">
            <v>W</v>
          </cell>
          <cell r="AI271" t="str">
            <v>W</v>
          </cell>
          <cell r="AJ271" t="str">
            <v>W</v>
          </cell>
          <cell r="AK271" t="str">
            <v>W</v>
          </cell>
          <cell r="AM271">
            <v>26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4</v>
          </cell>
          <cell r="AV271">
            <v>26</v>
          </cell>
          <cell r="AX271">
            <v>0</v>
          </cell>
          <cell r="BA271" t="str">
            <v>CN</v>
          </cell>
          <cell r="BB271">
            <v>22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K271" t="str">
            <v>Đỗ Thảo Hiền</v>
          </cell>
        </row>
        <row r="272">
          <cell r="D272">
            <v>6194</v>
          </cell>
          <cell r="E272" t="str">
            <v>Nguyễn Đăng Khoa</v>
          </cell>
          <cell r="F272">
            <v>44385</v>
          </cell>
          <cell r="G272">
            <v>0</v>
          </cell>
          <cell r="H272" t="str">
            <v>W</v>
          </cell>
          <cell r="I272" t="str">
            <v>W</v>
          </cell>
          <cell r="J272" t="str">
            <v>DO</v>
          </cell>
          <cell r="K272" t="str">
            <v>W</v>
          </cell>
          <cell r="L272" t="str">
            <v>W</v>
          </cell>
          <cell r="M272" t="str">
            <v>W</v>
          </cell>
          <cell r="N272" t="str">
            <v>W</v>
          </cell>
          <cell r="O272" t="str">
            <v>W</v>
          </cell>
          <cell r="P272" t="str">
            <v>W</v>
          </cell>
          <cell r="Q272" t="str">
            <v>DO</v>
          </cell>
          <cell r="R272" t="str">
            <v>W</v>
          </cell>
          <cell r="S272" t="str">
            <v>W</v>
          </cell>
          <cell r="T272" t="str">
            <v>W</v>
          </cell>
          <cell r="U272" t="str">
            <v>W</v>
          </cell>
          <cell r="V272" t="str">
            <v>W</v>
          </cell>
          <cell r="W272" t="str">
            <v>W</v>
          </cell>
          <cell r="X272" t="str">
            <v>DO</v>
          </cell>
          <cell r="Y272" t="str">
            <v>W</v>
          </cell>
          <cell r="Z272" t="str">
            <v>W</v>
          </cell>
          <cell r="AA272" t="str">
            <v>W</v>
          </cell>
          <cell r="AB272" t="str">
            <v>W</v>
          </cell>
          <cell r="AC272" t="str">
            <v>W</v>
          </cell>
          <cell r="AD272" t="str">
            <v>W</v>
          </cell>
          <cell r="AE272" t="str">
            <v>DO</v>
          </cell>
          <cell r="AF272" t="str">
            <v>W</v>
          </cell>
          <cell r="AG272" t="str">
            <v>W</v>
          </cell>
          <cell r="AH272" t="str">
            <v>W</v>
          </cell>
          <cell r="AI272" t="str">
            <v>W</v>
          </cell>
          <cell r="AJ272" t="str">
            <v>W</v>
          </cell>
          <cell r="AK272" t="str">
            <v>W</v>
          </cell>
          <cell r="AM272">
            <v>26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4</v>
          </cell>
          <cell r="AV272">
            <v>26</v>
          </cell>
          <cell r="AX272">
            <v>0</v>
          </cell>
          <cell r="BA272" t="str">
            <v>CN</v>
          </cell>
          <cell r="BB272">
            <v>22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K272" t="str">
            <v>Nguyễn Đăng Khoa</v>
          </cell>
        </row>
        <row r="273">
          <cell r="D273">
            <v>6192</v>
          </cell>
          <cell r="E273" t="str">
            <v>Đồng Anh Tuấn</v>
          </cell>
          <cell r="F273">
            <v>44412</v>
          </cell>
          <cell r="G273">
            <v>0</v>
          </cell>
          <cell r="H273" t="str">
            <v>W</v>
          </cell>
          <cell r="I273" t="str">
            <v>W</v>
          </cell>
          <cell r="J273" t="str">
            <v>DO</v>
          </cell>
          <cell r="K273" t="str">
            <v>W</v>
          </cell>
          <cell r="L273" t="str">
            <v>W</v>
          </cell>
          <cell r="M273" t="str">
            <v>W</v>
          </cell>
          <cell r="N273" t="str">
            <v>W</v>
          </cell>
          <cell r="O273" t="str">
            <v>W</v>
          </cell>
          <cell r="P273" t="str">
            <v>W</v>
          </cell>
          <cell r="Q273" t="str">
            <v>DO</v>
          </cell>
          <cell r="R273" t="str">
            <v>W</v>
          </cell>
          <cell r="S273" t="str">
            <v>W</v>
          </cell>
          <cell r="T273" t="str">
            <v>W</v>
          </cell>
          <cell r="U273" t="str">
            <v>W</v>
          </cell>
          <cell r="V273" t="str">
            <v>W</v>
          </cell>
          <cell r="W273" t="str">
            <v>W</v>
          </cell>
          <cell r="X273" t="str">
            <v>DO</v>
          </cell>
          <cell r="Y273" t="str">
            <v>W</v>
          </cell>
          <cell r="Z273" t="str">
            <v>W</v>
          </cell>
          <cell r="AA273" t="str">
            <v>W</v>
          </cell>
          <cell r="AB273" t="str">
            <v>W</v>
          </cell>
          <cell r="AC273" t="str">
            <v>W</v>
          </cell>
          <cell r="AD273" t="str">
            <v>W</v>
          </cell>
          <cell r="AE273" t="str">
            <v>DO</v>
          </cell>
          <cell r="AF273" t="str">
            <v>W</v>
          </cell>
          <cell r="AG273" t="str">
            <v>W</v>
          </cell>
          <cell r="AH273" t="str">
            <v>W</v>
          </cell>
          <cell r="AI273" t="str">
            <v>W</v>
          </cell>
          <cell r="AJ273" t="str">
            <v>W</v>
          </cell>
          <cell r="AK273" t="str">
            <v>W</v>
          </cell>
          <cell r="AM273">
            <v>26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4</v>
          </cell>
          <cell r="AV273">
            <v>26</v>
          </cell>
          <cell r="AX273">
            <v>0</v>
          </cell>
          <cell r="BA273" t="str">
            <v>CN</v>
          </cell>
          <cell r="BB273">
            <v>22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K273" t="str">
            <v>Đồng Anh Tuấn</v>
          </cell>
        </row>
        <row r="274">
          <cell r="D274">
            <v>6193</v>
          </cell>
          <cell r="E274" t="str">
            <v>Lê Thị Phương</v>
          </cell>
          <cell r="F274">
            <v>44412</v>
          </cell>
          <cell r="G274">
            <v>0</v>
          </cell>
          <cell r="H274" t="str">
            <v>W</v>
          </cell>
          <cell r="I274" t="str">
            <v>W</v>
          </cell>
          <cell r="J274" t="str">
            <v>DO</v>
          </cell>
          <cell r="K274" t="str">
            <v>W</v>
          </cell>
          <cell r="L274" t="str">
            <v>W</v>
          </cell>
          <cell r="M274" t="str">
            <v>W</v>
          </cell>
          <cell r="N274" t="str">
            <v>W</v>
          </cell>
          <cell r="O274" t="str">
            <v>W</v>
          </cell>
          <cell r="P274" t="str">
            <v>W</v>
          </cell>
          <cell r="Q274" t="str">
            <v>DO</v>
          </cell>
          <cell r="R274" t="str">
            <v>W</v>
          </cell>
          <cell r="S274" t="str">
            <v>W</v>
          </cell>
          <cell r="T274" t="str">
            <v>W</v>
          </cell>
          <cell r="U274" t="str">
            <v>W</v>
          </cell>
          <cell r="V274" t="str">
            <v>W</v>
          </cell>
          <cell r="W274" t="str">
            <v>W</v>
          </cell>
          <cell r="X274" t="str">
            <v>DO</v>
          </cell>
          <cell r="Y274" t="str">
            <v>W</v>
          </cell>
          <cell r="Z274" t="str">
            <v>W</v>
          </cell>
          <cell r="AA274" t="str">
            <v>W</v>
          </cell>
          <cell r="AB274" t="str">
            <v>W</v>
          </cell>
          <cell r="AC274" t="str">
            <v>W</v>
          </cell>
          <cell r="AD274" t="str">
            <v>W</v>
          </cell>
          <cell r="AE274" t="str">
            <v>DO</v>
          </cell>
          <cell r="AF274" t="str">
            <v>W</v>
          </cell>
          <cell r="AG274" t="str">
            <v>W</v>
          </cell>
          <cell r="AH274" t="str">
            <v>W</v>
          </cell>
          <cell r="AI274" t="str">
            <v>W</v>
          </cell>
          <cell r="AJ274" t="str">
            <v>W</v>
          </cell>
          <cell r="AK274" t="str">
            <v>W</v>
          </cell>
          <cell r="AM274">
            <v>26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4</v>
          </cell>
          <cell r="AV274">
            <v>26</v>
          </cell>
          <cell r="AX274">
            <v>0</v>
          </cell>
          <cell r="BA274" t="str">
            <v>CN</v>
          </cell>
          <cell r="BB274">
            <v>22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K274" t="str">
            <v>Lê Thị Phương</v>
          </cell>
        </row>
        <row r="275">
          <cell r="D275">
            <v>6210</v>
          </cell>
          <cell r="E275" t="str">
            <v>Nguyễn Đức Tưởng</v>
          </cell>
          <cell r="F275">
            <v>44480</v>
          </cell>
          <cell r="G275">
            <v>0</v>
          </cell>
          <cell r="H275" t="str">
            <v>W</v>
          </cell>
          <cell r="I275" t="str">
            <v>W</v>
          </cell>
          <cell r="J275" t="str">
            <v>DO</v>
          </cell>
          <cell r="K275" t="str">
            <v>W</v>
          </cell>
          <cell r="L275" t="str">
            <v>W</v>
          </cell>
          <cell r="M275" t="str">
            <v>W</v>
          </cell>
          <cell r="N275" t="str">
            <v>W</v>
          </cell>
          <cell r="O275" t="str">
            <v>W</v>
          </cell>
          <cell r="P275" t="str">
            <v>W</v>
          </cell>
          <cell r="Q275" t="str">
            <v>DO</v>
          </cell>
          <cell r="R275" t="str">
            <v>W</v>
          </cell>
          <cell r="S275" t="str">
            <v>W</v>
          </cell>
          <cell r="T275" t="str">
            <v>W</v>
          </cell>
          <cell r="U275" t="str">
            <v>W</v>
          </cell>
          <cell r="V275" t="str">
            <v>W</v>
          </cell>
          <cell r="W275" t="str">
            <v>W</v>
          </cell>
          <cell r="X275" t="str">
            <v>DO</v>
          </cell>
          <cell r="Y275" t="str">
            <v>W</v>
          </cell>
          <cell r="Z275" t="str">
            <v>W</v>
          </cell>
          <cell r="AA275" t="str">
            <v>W</v>
          </cell>
          <cell r="AB275" t="str">
            <v>W</v>
          </cell>
          <cell r="AC275" t="str">
            <v>W</v>
          </cell>
          <cell r="AD275" t="str">
            <v>W</v>
          </cell>
          <cell r="AE275" t="str">
            <v>DO</v>
          </cell>
          <cell r="AF275" t="str">
            <v>W</v>
          </cell>
          <cell r="AG275" t="str">
            <v>W</v>
          </cell>
          <cell r="AH275" t="str">
            <v>W</v>
          </cell>
          <cell r="AI275" t="str">
            <v>W</v>
          </cell>
          <cell r="AJ275" t="str">
            <v>W</v>
          </cell>
          <cell r="AK275" t="str">
            <v>W</v>
          </cell>
          <cell r="AM275">
            <v>26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4</v>
          </cell>
          <cell r="AV275">
            <v>26</v>
          </cell>
          <cell r="AX275">
            <v>0</v>
          </cell>
          <cell r="BA275" t="str">
            <v>CN</v>
          </cell>
          <cell r="BB275">
            <v>22</v>
          </cell>
          <cell r="BC275">
            <v>0</v>
          </cell>
          <cell r="BD275">
            <v>44541</v>
          </cell>
          <cell r="BE275">
            <v>44541</v>
          </cell>
          <cell r="BF275">
            <v>0</v>
          </cell>
          <cell r="BG275">
            <v>0</v>
          </cell>
          <cell r="BH275">
            <v>0</v>
          </cell>
          <cell r="BK275" t="str">
            <v>Nguyễn Đức Tưởng</v>
          </cell>
        </row>
        <row r="276">
          <cell r="D276">
            <v>6211</v>
          </cell>
          <cell r="E276" t="str">
            <v>Mai Quỳnh Duyên</v>
          </cell>
          <cell r="F276">
            <v>44480</v>
          </cell>
          <cell r="G276">
            <v>0</v>
          </cell>
          <cell r="H276" t="str">
            <v>W</v>
          </cell>
          <cell r="I276" t="str">
            <v>W</v>
          </cell>
          <cell r="J276" t="str">
            <v>DO</v>
          </cell>
          <cell r="K276" t="str">
            <v>W</v>
          </cell>
          <cell r="L276" t="str">
            <v>W</v>
          </cell>
          <cell r="M276" t="str">
            <v>W</v>
          </cell>
          <cell r="N276" t="str">
            <v>W</v>
          </cell>
          <cell r="O276" t="str">
            <v>W</v>
          </cell>
          <cell r="P276" t="str">
            <v>W</v>
          </cell>
          <cell r="Q276" t="str">
            <v>DO</v>
          </cell>
          <cell r="R276" t="str">
            <v>W</v>
          </cell>
          <cell r="S276" t="str">
            <v>W</v>
          </cell>
          <cell r="T276" t="str">
            <v>W</v>
          </cell>
          <cell r="U276" t="str">
            <v>W</v>
          </cell>
          <cell r="V276" t="str">
            <v>W</v>
          </cell>
          <cell r="W276" t="str">
            <v>W</v>
          </cell>
          <cell r="X276" t="str">
            <v>DO</v>
          </cell>
          <cell r="Y276" t="str">
            <v>W</v>
          </cell>
          <cell r="Z276" t="str">
            <v>W</v>
          </cell>
          <cell r="AA276" t="str">
            <v>W</v>
          </cell>
          <cell r="AB276" t="str">
            <v>W</v>
          </cell>
          <cell r="AC276" t="str">
            <v>W</v>
          </cell>
          <cell r="AD276" t="str">
            <v>W</v>
          </cell>
          <cell r="AE276" t="str">
            <v>DO</v>
          </cell>
          <cell r="AF276" t="str">
            <v>W</v>
          </cell>
          <cell r="AG276" t="str">
            <v>W</v>
          </cell>
          <cell r="AH276" t="str">
            <v>W</v>
          </cell>
          <cell r="AI276" t="str">
            <v>W</v>
          </cell>
          <cell r="AJ276" t="str">
            <v>W</v>
          </cell>
          <cell r="AK276" t="str">
            <v>W</v>
          </cell>
          <cell r="AM276">
            <v>26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4</v>
          </cell>
          <cell r="AV276">
            <v>26</v>
          </cell>
          <cell r="AX276">
            <v>0</v>
          </cell>
          <cell r="BA276" t="str">
            <v>CN</v>
          </cell>
          <cell r="BB276">
            <v>22</v>
          </cell>
          <cell r="BC276">
            <v>0</v>
          </cell>
          <cell r="BD276">
            <v>44541</v>
          </cell>
          <cell r="BE276">
            <v>44541</v>
          </cell>
          <cell r="BF276">
            <v>0</v>
          </cell>
          <cell r="BG276">
            <v>0</v>
          </cell>
          <cell r="BH276">
            <v>0</v>
          </cell>
          <cell r="BK276" t="str">
            <v>Mai Quỳnh Duyên</v>
          </cell>
        </row>
        <row r="277">
          <cell r="D277">
            <v>6209</v>
          </cell>
          <cell r="E277" t="str">
            <v>Phạm Thế Việt</v>
          </cell>
          <cell r="F277">
            <v>44480</v>
          </cell>
          <cell r="G277">
            <v>0</v>
          </cell>
          <cell r="H277" t="str">
            <v>W</v>
          </cell>
          <cell r="I277" t="str">
            <v>W</v>
          </cell>
          <cell r="J277" t="str">
            <v>DO</v>
          </cell>
          <cell r="K277" t="str">
            <v>W</v>
          </cell>
          <cell r="L277" t="str">
            <v>W</v>
          </cell>
          <cell r="M277" t="str">
            <v>W</v>
          </cell>
          <cell r="N277" t="str">
            <v>W</v>
          </cell>
          <cell r="O277" t="str">
            <v>W</v>
          </cell>
          <cell r="P277" t="str">
            <v>W</v>
          </cell>
          <cell r="Q277" t="str">
            <v>DO</v>
          </cell>
          <cell r="R277" t="str">
            <v>W</v>
          </cell>
          <cell r="S277" t="str">
            <v>W</v>
          </cell>
          <cell r="T277" t="str">
            <v>W</v>
          </cell>
          <cell r="U277" t="str">
            <v>W</v>
          </cell>
          <cell r="V277" t="str">
            <v>W</v>
          </cell>
          <cell r="W277" t="str">
            <v>W</v>
          </cell>
          <cell r="X277" t="str">
            <v>DO</v>
          </cell>
          <cell r="Y277" t="str">
            <v>W</v>
          </cell>
          <cell r="Z277" t="str">
            <v>W</v>
          </cell>
          <cell r="AA277" t="str">
            <v>W</v>
          </cell>
          <cell r="AB277" t="str">
            <v>W</v>
          </cell>
          <cell r="AC277" t="str">
            <v>W</v>
          </cell>
          <cell r="AD277" t="str">
            <v>W</v>
          </cell>
          <cell r="AE277" t="str">
            <v>DO</v>
          </cell>
          <cell r="AF277" t="str">
            <v>W</v>
          </cell>
          <cell r="AG277" t="str">
            <v>W</v>
          </cell>
          <cell r="AH277" t="str">
            <v>W</v>
          </cell>
          <cell r="AI277" t="str">
            <v>W</v>
          </cell>
          <cell r="AJ277" t="str">
            <v>W</v>
          </cell>
          <cell r="AK277" t="str">
            <v>W</v>
          </cell>
          <cell r="AM277">
            <v>26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4</v>
          </cell>
          <cell r="AV277">
            <v>26</v>
          </cell>
          <cell r="AX277">
            <v>0</v>
          </cell>
          <cell r="BA277" t="str">
            <v>CN</v>
          </cell>
          <cell r="BB277">
            <v>22</v>
          </cell>
          <cell r="BC277">
            <v>0</v>
          </cell>
          <cell r="BD277">
            <v>44541</v>
          </cell>
          <cell r="BE277">
            <v>44541</v>
          </cell>
          <cell r="BF277">
            <v>0</v>
          </cell>
          <cell r="BG277">
            <v>0</v>
          </cell>
          <cell r="BH277">
            <v>0</v>
          </cell>
          <cell r="BK277" t="str">
            <v>Phạm Thế Việt</v>
          </cell>
        </row>
        <row r="278">
          <cell r="D278">
            <v>6221</v>
          </cell>
          <cell r="E278" t="str">
            <v>Bùi Thị Ánh Minh</v>
          </cell>
          <cell r="F278">
            <v>44501</v>
          </cell>
          <cell r="G278">
            <v>0</v>
          </cell>
          <cell r="H278" t="str">
            <v>W</v>
          </cell>
          <cell r="I278" t="str">
            <v>W</v>
          </cell>
          <cell r="J278" t="str">
            <v>DO</v>
          </cell>
          <cell r="K278" t="str">
            <v>U/2</v>
          </cell>
          <cell r="L278" t="str">
            <v>W</v>
          </cell>
          <cell r="M278" t="str">
            <v>W</v>
          </cell>
          <cell r="N278" t="str">
            <v>W</v>
          </cell>
          <cell r="O278" t="str">
            <v>W</v>
          </cell>
          <cell r="P278" t="str">
            <v>W</v>
          </cell>
          <cell r="Q278" t="str">
            <v>DO</v>
          </cell>
          <cell r="R278" t="str">
            <v>W</v>
          </cell>
          <cell r="S278" t="str">
            <v>W</v>
          </cell>
          <cell r="T278" t="str">
            <v>W</v>
          </cell>
          <cell r="U278" t="str">
            <v>W</v>
          </cell>
          <cell r="V278" t="str">
            <v>W</v>
          </cell>
          <cell r="W278" t="str">
            <v>W</v>
          </cell>
          <cell r="X278" t="str">
            <v>DO</v>
          </cell>
          <cell r="Y278" t="str">
            <v>W</v>
          </cell>
          <cell r="Z278" t="str">
            <v>W</v>
          </cell>
          <cell r="AA278" t="str">
            <v>W</v>
          </cell>
          <cell r="AB278" t="str">
            <v>W</v>
          </cell>
          <cell r="AC278" t="str">
            <v>W</v>
          </cell>
          <cell r="AD278" t="str">
            <v>W</v>
          </cell>
          <cell r="AE278" t="str">
            <v>DO</v>
          </cell>
          <cell r="AF278" t="str">
            <v>W</v>
          </cell>
          <cell r="AG278" t="str">
            <v>W</v>
          </cell>
          <cell r="AH278" t="str">
            <v>W</v>
          </cell>
          <cell r="AI278" t="str">
            <v>W</v>
          </cell>
          <cell r="AJ278" t="str">
            <v>W</v>
          </cell>
          <cell r="AK278" t="str">
            <v>W</v>
          </cell>
          <cell r="AM278">
            <v>26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0.5</v>
          </cell>
          <cell r="AS278">
            <v>0</v>
          </cell>
          <cell r="AT278">
            <v>0</v>
          </cell>
          <cell r="AU278">
            <v>4</v>
          </cell>
          <cell r="AV278">
            <v>25.5</v>
          </cell>
          <cell r="AX278">
            <v>0</v>
          </cell>
          <cell r="BA278" t="str">
            <v>CN</v>
          </cell>
          <cell r="BB278">
            <v>22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K278" t="str">
            <v>Bùi Thị Ánh Minh</v>
          </cell>
        </row>
        <row r="279">
          <cell r="D279">
            <v>6222</v>
          </cell>
          <cell r="E279" t="str">
            <v>Nguyễn Thị Ngọc Tài</v>
          </cell>
          <cell r="F279">
            <v>44501</v>
          </cell>
          <cell r="G279">
            <v>44532</v>
          </cell>
          <cell r="H279" t="str">
            <v>W</v>
          </cell>
          <cell r="I279" t="str">
            <v>W</v>
          </cell>
          <cell r="J279" t="str">
            <v>DO</v>
          </cell>
          <cell r="K279" t="str">
            <v>W</v>
          </cell>
          <cell r="L279" t="str">
            <v>W</v>
          </cell>
          <cell r="M279" t="str">
            <v>U</v>
          </cell>
          <cell r="N279" t="str">
            <v>R</v>
          </cell>
          <cell r="O279" t="str">
            <v>R</v>
          </cell>
          <cell r="P279" t="str">
            <v>R</v>
          </cell>
          <cell r="Q279" t="str">
            <v>DO</v>
          </cell>
          <cell r="R279" t="str">
            <v>R</v>
          </cell>
          <cell r="S279" t="str">
            <v>R</v>
          </cell>
          <cell r="T279" t="str">
            <v>R</v>
          </cell>
          <cell r="U279" t="str">
            <v>R</v>
          </cell>
          <cell r="V279" t="str">
            <v>R</v>
          </cell>
          <cell r="W279" t="str">
            <v>R</v>
          </cell>
          <cell r="X279" t="str">
            <v>DO</v>
          </cell>
          <cell r="Y279" t="str">
            <v>R</v>
          </cell>
          <cell r="Z279" t="str">
            <v>R</v>
          </cell>
          <cell r="AA279" t="str">
            <v>R</v>
          </cell>
          <cell r="AB279" t="str">
            <v>R</v>
          </cell>
          <cell r="AC279" t="str">
            <v>R</v>
          </cell>
          <cell r="AD279" t="str">
            <v>R</v>
          </cell>
          <cell r="AE279" t="str">
            <v>DO</v>
          </cell>
          <cell r="AF279" t="str">
            <v>R</v>
          </cell>
          <cell r="AG279" t="str">
            <v>R</v>
          </cell>
          <cell r="AH279" t="str">
            <v>R</v>
          </cell>
          <cell r="AI279" t="str">
            <v>R</v>
          </cell>
          <cell r="AJ279" t="str">
            <v>R</v>
          </cell>
          <cell r="AK279" t="str">
            <v>R</v>
          </cell>
          <cell r="AM279">
            <v>26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1</v>
          </cell>
          <cell r="AS279">
            <v>0</v>
          </cell>
          <cell r="AT279">
            <v>21</v>
          </cell>
          <cell r="AU279">
            <v>4</v>
          </cell>
          <cell r="AV279">
            <v>4</v>
          </cell>
          <cell r="AX279">
            <v>0</v>
          </cell>
          <cell r="BA279" t="str">
            <v>CN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1</v>
          </cell>
          <cell r="BG279">
            <v>0</v>
          </cell>
          <cell r="BH279">
            <v>0</v>
          </cell>
          <cell r="BK279" t="str">
            <v>Nguyễn Thị Ngọc Tài</v>
          </cell>
        </row>
        <row r="280">
          <cell r="D280">
            <v>6223</v>
          </cell>
          <cell r="E280" t="str">
            <v>Từ Thị Mỹ Thuận</v>
          </cell>
          <cell r="F280">
            <v>44501</v>
          </cell>
          <cell r="G280">
            <v>44556</v>
          </cell>
          <cell r="H280" t="str">
            <v>W</v>
          </cell>
          <cell r="I280" t="str">
            <v>W</v>
          </cell>
          <cell r="J280" t="str">
            <v>DO</v>
          </cell>
          <cell r="K280" t="str">
            <v>W</v>
          </cell>
          <cell r="L280" t="str">
            <v>W</v>
          </cell>
          <cell r="M280" t="str">
            <v>W</v>
          </cell>
          <cell r="N280" t="str">
            <v>W</v>
          </cell>
          <cell r="O280" t="str">
            <v>W</v>
          </cell>
          <cell r="P280" t="str">
            <v>W</v>
          </cell>
          <cell r="Q280" t="str">
            <v>DO</v>
          </cell>
          <cell r="R280" t="str">
            <v>W</v>
          </cell>
          <cell r="S280" t="str">
            <v>W</v>
          </cell>
          <cell r="T280" t="str">
            <v>W</v>
          </cell>
          <cell r="U280" t="str">
            <v>W</v>
          </cell>
          <cell r="V280" t="str">
            <v>W</v>
          </cell>
          <cell r="W280" t="str">
            <v>W</v>
          </cell>
          <cell r="X280" t="str">
            <v>DO</v>
          </cell>
          <cell r="Y280" t="str">
            <v>W</v>
          </cell>
          <cell r="Z280" t="str">
            <v>W</v>
          </cell>
          <cell r="AA280" t="str">
            <v>W</v>
          </cell>
          <cell r="AB280" t="str">
            <v>W</v>
          </cell>
          <cell r="AC280" t="str">
            <v>W</v>
          </cell>
          <cell r="AD280" t="str">
            <v>W</v>
          </cell>
          <cell r="AE280" t="str">
            <v>DO</v>
          </cell>
          <cell r="AF280" t="str">
            <v>W</v>
          </cell>
          <cell r="AG280" t="str">
            <v>W</v>
          </cell>
          <cell r="AH280" t="str">
            <v>W</v>
          </cell>
          <cell r="AI280" t="str">
            <v>W</v>
          </cell>
          <cell r="AJ280" t="str">
            <v>W</v>
          </cell>
          <cell r="AK280" t="str">
            <v>W</v>
          </cell>
          <cell r="AM280">
            <v>26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4</v>
          </cell>
          <cell r="AV280">
            <v>26</v>
          </cell>
          <cell r="AX280">
            <v>0</v>
          </cell>
          <cell r="BA280" t="str">
            <v>CN</v>
          </cell>
          <cell r="BB280">
            <v>22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K280" t="str">
            <v>Từ Thị Mỹ Thuận</v>
          </cell>
        </row>
        <row r="281">
          <cell r="D281">
            <v>6224</v>
          </cell>
          <cell r="E281" t="str">
            <v>Nguyễn Thị Trang Nhung</v>
          </cell>
          <cell r="F281">
            <v>44501</v>
          </cell>
          <cell r="G281">
            <v>0</v>
          </cell>
          <cell r="H281" t="str">
            <v>W</v>
          </cell>
          <cell r="I281" t="str">
            <v>W</v>
          </cell>
          <cell r="J281" t="str">
            <v>DO</v>
          </cell>
          <cell r="K281" t="str">
            <v>W</v>
          </cell>
          <cell r="L281" t="str">
            <v>W</v>
          </cell>
          <cell r="M281" t="str">
            <v>W</v>
          </cell>
          <cell r="N281" t="str">
            <v>W</v>
          </cell>
          <cell r="O281" t="str">
            <v>W</v>
          </cell>
          <cell r="P281" t="str">
            <v>W</v>
          </cell>
          <cell r="Q281" t="str">
            <v>DO</v>
          </cell>
          <cell r="R281" t="str">
            <v>W</v>
          </cell>
          <cell r="S281" t="str">
            <v>W</v>
          </cell>
          <cell r="T281" t="str">
            <v>W</v>
          </cell>
          <cell r="U281" t="str">
            <v>W</v>
          </cell>
          <cell r="V281" t="str">
            <v>W</v>
          </cell>
          <cell r="W281" t="str">
            <v>W</v>
          </cell>
          <cell r="X281" t="str">
            <v>DO</v>
          </cell>
          <cell r="Y281" t="str">
            <v>W</v>
          </cell>
          <cell r="Z281" t="str">
            <v>W</v>
          </cell>
          <cell r="AA281" t="str">
            <v>W</v>
          </cell>
          <cell r="AB281" t="str">
            <v>W</v>
          </cell>
          <cell r="AC281" t="str">
            <v>W</v>
          </cell>
          <cell r="AD281" t="str">
            <v>W</v>
          </cell>
          <cell r="AE281" t="str">
            <v>DO</v>
          </cell>
          <cell r="AF281" t="str">
            <v>W</v>
          </cell>
          <cell r="AG281" t="str">
            <v>W</v>
          </cell>
          <cell r="AH281" t="str">
            <v>W</v>
          </cell>
          <cell r="AI281" t="str">
            <v>W</v>
          </cell>
          <cell r="AJ281" t="str">
            <v>W</v>
          </cell>
          <cell r="AK281" t="str">
            <v>W</v>
          </cell>
          <cell r="AM281">
            <v>26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4</v>
          </cell>
          <cell r="AV281">
            <v>26</v>
          </cell>
          <cell r="AX281">
            <v>0</v>
          </cell>
          <cell r="BA281" t="str">
            <v>CN</v>
          </cell>
          <cell r="BB281">
            <v>22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K281" t="str">
            <v>Nguyễn Thị Trang Nhung</v>
          </cell>
        </row>
        <row r="282">
          <cell r="D282">
            <v>6227</v>
          </cell>
          <cell r="E282" t="str">
            <v>Phạm Hoàng Uyển Nhi</v>
          </cell>
          <cell r="F282">
            <v>44503</v>
          </cell>
          <cell r="G282">
            <v>0</v>
          </cell>
          <cell r="H282" t="str">
            <v>W</v>
          </cell>
          <cell r="I282" t="str">
            <v>W</v>
          </cell>
          <cell r="J282" t="str">
            <v>DO</v>
          </cell>
          <cell r="K282" t="str">
            <v>W</v>
          </cell>
          <cell r="L282" t="str">
            <v>W</v>
          </cell>
          <cell r="M282" t="str">
            <v>W</v>
          </cell>
          <cell r="N282" t="str">
            <v>W</v>
          </cell>
          <cell r="O282" t="str">
            <v>W</v>
          </cell>
          <cell r="P282" t="str">
            <v>W</v>
          </cell>
          <cell r="Q282" t="str">
            <v>DO</v>
          </cell>
          <cell r="R282" t="str">
            <v>W</v>
          </cell>
          <cell r="S282" t="str">
            <v>W</v>
          </cell>
          <cell r="T282" t="str">
            <v>W</v>
          </cell>
          <cell r="U282" t="str">
            <v>W</v>
          </cell>
          <cell r="V282" t="str">
            <v>W</v>
          </cell>
          <cell r="W282" t="str">
            <v>W</v>
          </cell>
          <cell r="X282" t="str">
            <v>DO</v>
          </cell>
          <cell r="Y282" t="str">
            <v>W</v>
          </cell>
          <cell r="Z282" t="str">
            <v>W</v>
          </cell>
          <cell r="AA282" t="str">
            <v>W</v>
          </cell>
          <cell r="AB282" t="str">
            <v>W</v>
          </cell>
          <cell r="AC282" t="str">
            <v>W</v>
          </cell>
          <cell r="AD282" t="str">
            <v>W</v>
          </cell>
          <cell r="AE282" t="str">
            <v>DO</v>
          </cell>
          <cell r="AF282" t="str">
            <v>W</v>
          </cell>
          <cell r="AG282" t="str">
            <v>W</v>
          </cell>
          <cell r="AH282" t="str">
            <v>W</v>
          </cell>
          <cell r="AI282" t="str">
            <v>W</v>
          </cell>
          <cell r="AJ282" t="str">
            <v>W</v>
          </cell>
          <cell r="AK282" t="str">
            <v>W</v>
          </cell>
          <cell r="AM282">
            <v>26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4</v>
          </cell>
          <cell r="AV282">
            <v>26</v>
          </cell>
          <cell r="AX282">
            <v>0</v>
          </cell>
          <cell r="BA282" t="str">
            <v>CN</v>
          </cell>
          <cell r="BB282">
            <v>22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K282" t="str">
            <v>Phạm Hoàng Uyển Nhi</v>
          </cell>
        </row>
        <row r="283">
          <cell r="D283">
            <v>6233</v>
          </cell>
          <cell r="E283" t="str">
            <v>Nguyễn Ngọc Thi Thương</v>
          </cell>
          <cell r="F283">
            <v>44505</v>
          </cell>
          <cell r="G283">
            <v>44531</v>
          </cell>
          <cell r="H283" t="str">
            <v>U</v>
          </cell>
          <cell r="I283" t="str">
            <v>U</v>
          </cell>
          <cell r="J283" t="str">
            <v>DO</v>
          </cell>
          <cell r="K283" t="str">
            <v>U</v>
          </cell>
          <cell r="L283" t="str">
            <v>U</v>
          </cell>
          <cell r="M283" t="str">
            <v>R</v>
          </cell>
          <cell r="N283" t="str">
            <v>R</v>
          </cell>
          <cell r="O283" t="str">
            <v>R</v>
          </cell>
          <cell r="P283" t="str">
            <v>R</v>
          </cell>
          <cell r="Q283" t="str">
            <v>DO</v>
          </cell>
          <cell r="R283" t="str">
            <v>R</v>
          </cell>
          <cell r="S283" t="str">
            <v>R</v>
          </cell>
          <cell r="T283" t="str">
            <v>R</v>
          </cell>
          <cell r="U283" t="str">
            <v>R</v>
          </cell>
          <cell r="V283" t="str">
            <v>R</v>
          </cell>
          <cell r="W283" t="str">
            <v>R</v>
          </cell>
          <cell r="X283" t="str">
            <v>DO</v>
          </cell>
          <cell r="Y283" t="str">
            <v>R</v>
          </cell>
          <cell r="Z283" t="str">
            <v>R</v>
          </cell>
          <cell r="AA283" t="str">
            <v>R</v>
          </cell>
          <cell r="AB283" t="str">
            <v>R</v>
          </cell>
          <cell r="AC283" t="str">
            <v>R</v>
          </cell>
          <cell r="AD283" t="str">
            <v>R</v>
          </cell>
          <cell r="AE283" t="str">
            <v>DO</v>
          </cell>
          <cell r="AF283" t="str">
            <v>R</v>
          </cell>
          <cell r="AG283" t="str">
            <v>R</v>
          </cell>
          <cell r="AH283" t="str">
            <v>R</v>
          </cell>
          <cell r="AI283" t="str">
            <v>R</v>
          </cell>
          <cell r="AJ283" t="str">
            <v>R</v>
          </cell>
          <cell r="AK283" t="str">
            <v>R</v>
          </cell>
          <cell r="AM283">
            <v>26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4</v>
          </cell>
          <cell r="AS283">
            <v>0</v>
          </cell>
          <cell r="AT283">
            <v>22</v>
          </cell>
          <cell r="AU283">
            <v>4</v>
          </cell>
          <cell r="AV283">
            <v>0</v>
          </cell>
          <cell r="AX283">
            <v>0</v>
          </cell>
          <cell r="BA283" t="str">
            <v>CN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K283" t="str">
            <v>Nguyễn Ngọc Thi Thương</v>
          </cell>
        </row>
        <row r="284">
          <cell r="D284">
            <v>6234</v>
          </cell>
          <cell r="E284" t="str">
            <v>Trương Văn Hàng</v>
          </cell>
          <cell r="F284">
            <v>44505</v>
          </cell>
          <cell r="G284">
            <v>0</v>
          </cell>
          <cell r="H284" t="str">
            <v>W</v>
          </cell>
          <cell r="I284" t="str">
            <v>W</v>
          </cell>
          <cell r="J284" t="str">
            <v>DO</v>
          </cell>
          <cell r="K284" t="str">
            <v>W</v>
          </cell>
          <cell r="L284" t="str">
            <v>W</v>
          </cell>
          <cell r="M284" t="str">
            <v>W</v>
          </cell>
          <cell r="N284" t="str">
            <v>W</v>
          </cell>
          <cell r="O284" t="str">
            <v>W</v>
          </cell>
          <cell r="P284" t="str">
            <v>W</v>
          </cell>
          <cell r="Q284" t="str">
            <v>DO</v>
          </cell>
          <cell r="R284" t="str">
            <v>W</v>
          </cell>
          <cell r="S284" t="str">
            <v>W</v>
          </cell>
          <cell r="T284" t="str">
            <v>W</v>
          </cell>
          <cell r="U284" t="str">
            <v>W</v>
          </cell>
          <cell r="V284" t="str">
            <v>W</v>
          </cell>
          <cell r="W284" t="str">
            <v>W</v>
          </cell>
          <cell r="X284" t="str">
            <v>DO</v>
          </cell>
          <cell r="Y284" t="str">
            <v>W</v>
          </cell>
          <cell r="Z284" t="str">
            <v>W</v>
          </cell>
          <cell r="AA284" t="str">
            <v>W</v>
          </cell>
          <cell r="AB284" t="str">
            <v>W</v>
          </cell>
          <cell r="AC284" t="str">
            <v>W</v>
          </cell>
          <cell r="AD284" t="str">
            <v>W</v>
          </cell>
          <cell r="AE284" t="str">
            <v>DO</v>
          </cell>
          <cell r="AF284" t="str">
            <v>W</v>
          </cell>
          <cell r="AG284" t="str">
            <v>W</v>
          </cell>
          <cell r="AH284" t="str">
            <v>W</v>
          </cell>
          <cell r="AI284" t="str">
            <v>W</v>
          </cell>
          <cell r="AJ284" t="str">
            <v>W</v>
          </cell>
          <cell r="AK284" t="str">
            <v>W</v>
          </cell>
          <cell r="AM284">
            <v>26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4</v>
          </cell>
          <cell r="AV284">
            <v>26</v>
          </cell>
          <cell r="AX284">
            <v>0</v>
          </cell>
          <cell r="BA284" t="str">
            <v>CN</v>
          </cell>
          <cell r="BB284">
            <v>22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K284" t="str">
            <v>Trương Văn Hàng</v>
          </cell>
        </row>
        <row r="285">
          <cell r="D285">
            <v>6235</v>
          </cell>
          <cell r="E285" t="str">
            <v>Nguyễn Thị Mỹ Thiện</v>
          </cell>
          <cell r="F285">
            <v>44505</v>
          </cell>
          <cell r="G285">
            <v>44547</v>
          </cell>
          <cell r="H285" t="str">
            <v>W</v>
          </cell>
          <cell r="I285" t="str">
            <v>W</v>
          </cell>
          <cell r="J285" t="str">
            <v>DO</v>
          </cell>
          <cell r="K285" t="str">
            <v>W</v>
          </cell>
          <cell r="L285" t="str">
            <v>W</v>
          </cell>
          <cell r="M285" t="str">
            <v>W</v>
          </cell>
          <cell r="N285" t="str">
            <v>W</v>
          </cell>
          <cell r="O285" t="str">
            <v>W</v>
          </cell>
          <cell r="P285" t="str">
            <v>W</v>
          </cell>
          <cell r="Q285" t="str">
            <v>DO</v>
          </cell>
          <cell r="R285" t="str">
            <v>W</v>
          </cell>
          <cell r="S285" t="str">
            <v>W</v>
          </cell>
          <cell r="T285" t="str">
            <v>W</v>
          </cell>
          <cell r="U285" t="str">
            <v>W</v>
          </cell>
          <cell r="V285" t="str">
            <v>W</v>
          </cell>
          <cell r="W285" t="str">
            <v>W</v>
          </cell>
          <cell r="X285" t="str">
            <v>DO</v>
          </cell>
          <cell r="Y285" t="str">
            <v>W</v>
          </cell>
          <cell r="Z285" t="str">
            <v>W</v>
          </cell>
          <cell r="AA285" t="str">
            <v>W</v>
          </cell>
          <cell r="AB285" t="str">
            <v>U</v>
          </cell>
          <cell r="AC285" t="str">
            <v>R</v>
          </cell>
          <cell r="AD285" t="str">
            <v>R</v>
          </cell>
          <cell r="AE285" t="str">
            <v>DO</v>
          </cell>
          <cell r="AF285" t="str">
            <v>R</v>
          </cell>
          <cell r="AG285" t="str">
            <v>R</v>
          </cell>
          <cell r="AH285" t="str">
            <v>R</v>
          </cell>
          <cell r="AI285" t="str">
            <v>R</v>
          </cell>
          <cell r="AJ285" t="str">
            <v>R</v>
          </cell>
          <cell r="AK285" t="str">
            <v>R</v>
          </cell>
          <cell r="AM285">
            <v>26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1</v>
          </cell>
          <cell r="AS285">
            <v>0</v>
          </cell>
          <cell r="AT285">
            <v>8</v>
          </cell>
          <cell r="AU285">
            <v>4</v>
          </cell>
          <cell r="AV285">
            <v>17</v>
          </cell>
          <cell r="AX285">
            <v>0</v>
          </cell>
          <cell r="BA285" t="str">
            <v>CN</v>
          </cell>
          <cell r="BB285">
            <v>13</v>
          </cell>
          <cell r="BC285">
            <v>0</v>
          </cell>
          <cell r="BD285">
            <v>0</v>
          </cell>
          <cell r="BE285">
            <v>0</v>
          </cell>
          <cell r="BF285">
            <v>1</v>
          </cell>
          <cell r="BG285">
            <v>0</v>
          </cell>
          <cell r="BH285">
            <v>0</v>
          </cell>
          <cell r="BK285" t="str">
            <v>Nguyễn Thị Mỹ Thiện</v>
          </cell>
        </row>
        <row r="286">
          <cell r="D286">
            <v>6242</v>
          </cell>
          <cell r="E286" t="str">
            <v>Lê Mạnh Hùng</v>
          </cell>
          <cell r="F286">
            <v>44508</v>
          </cell>
          <cell r="G286">
            <v>0</v>
          </cell>
          <cell r="H286" t="str">
            <v>W</v>
          </cell>
          <cell r="I286" t="str">
            <v>W</v>
          </cell>
          <cell r="J286" t="str">
            <v>DO</v>
          </cell>
          <cell r="K286" t="str">
            <v>W</v>
          </cell>
          <cell r="L286" t="str">
            <v>W</v>
          </cell>
          <cell r="M286" t="str">
            <v>W</v>
          </cell>
          <cell r="N286" t="str">
            <v>W</v>
          </cell>
          <cell r="O286" t="str">
            <v>W</v>
          </cell>
          <cell r="P286" t="str">
            <v>W</v>
          </cell>
          <cell r="Q286" t="str">
            <v>DO</v>
          </cell>
          <cell r="R286" t="str">
            <v>W</v>
          </cell>
          <cell r="S286" t="str">
            <v>W</v>
          </cell>
          <cell r="T286" t="str">
            <v>W</v>
          </cell>
          <cell r="U286" t="str">
            <v>W</v>
          </cell>
          <cell r="V286" t="str">
            <v>W</v>
          </cell>
          <cell r="W286" t="str">
            <v>W</v>
          </cell>
          <cell r="X286" t="str">
            <v>DO</v>
          </cell>
          <cell r="Y286" t="str">
            <v>W</v>
          </cell>
          <cell r="Z286" t="str">
            <v>W</v>
          </cell>
          <cell r="AA286" t="str">
            <v>W</v>
          </cell>
          <cell r="AB286" t="str">
            <v>W</v>
          </cell>
          <cell r="AC286" t="str">
            <v>W</v>
          </cell>
          <cell r="AD286" t="str">
            <v>W</v>
          </cell>
          <cell r="AE286" t="str">
            <v>DO</v>
          </cell>
          <cell r="AF286" t="str">
            <v>W</v>
          </cell>
          <cell r="AG286" t="str">
            <v>W</v>
          </cell>
          <cell r="AH286" t="str">
            <v>W</v>
          </cell>
          <cell r="AI286" t="str">
            <v>W</v>
          </cell>
          <cell r="AJ286" t="str">
            <v>W</v>
          </cell>
          <cell r="AK286" t="str">
            <v>W</v>
          </cell>
          <cell r="AM286">
            <v>26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4</v>
          </cell>
          <cell r="AV286">
            <v>26</v>
          </cell>
          <cell r="AX286">
            <v>0</v>
          </cell>
          <cell r="BA286" t="str">
            <v>CN</v>
          </cell>
          <cell r="BB286">
            <v>22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K286" t="str">
            <v>Lê Mạnh Hùng</v>
          </cell>
        </row>
        <row r="287">
          <cell r="D287">
            <v>6244</v>
          </cell>
          <cell r="E287" t="str">
            <v>Trần Thị Linh</v>
          </cell>
          <cell r="F287">
            <v>44508</v>
          </cell>
          <cell r="G287">
            <v>0</v>
          </cell>
          <cell r="H287" t="str">
            <v>W</v>
          </cell>
          <cell r="I287" t="str">
            <v>W</v>
          </cell>
          <cell r="J287" t="str">
            <v>DO</v>
          </cell>
          <cell r="K287" t="str">
            <v>W</v>
          </cell>
          <cell r="L287" t="str">
            <v>W</v>
          </cell>
          <cell r="M287" t="str">
            <v>W</v>
          </cell>
          <cell r="N287" t="str">
            <v>W</v>
          </cell>
          <cell r="O287" t="str">
            <v>W</v>
          </cell>
          <cell r="P287" t="str">
            <v>W</v>
          </cell>
          <cell r="Q287" t="str">
            <v>DO</v>
          </cell>
          <cell r="R287" t="str">
            <v>W</v>
          </cell>
          <cell r="S287" t="str">
            <v>W</v>
          </cell>
          <cell r="T287" t="str">
            <v>W</v>
          </cell>
          <cell r="U287" t="str">
            <v>W</v>
          </cell>
          <cell r="V287" t="str">
            <v>W</v>
          </cell>
          <cell r="W287" t="str">
            <v>W</v>
          </cell>
          <cell r="X287" t="str">
            <v>DO</v>
          </cell>
          <cell r="Y287" t="str">
            <v>W</v>
          </cell>
          <cell r="Z287" t="str">
            <v>W</v>
          </cell>
          <cell r="AA287" t="str">
            <v>W</v>
          </cell>
          <cell r="AB287" t="str">
            <v>W</v>
          </cell>
          <cell r="AC287" t="str">
            <v>W</v>
          </cell>
          <cell r="AD287" t="str">
            <v>W</v>
          </cell>
          <cell r="AE287" t="str">
            <v>DO</v>
          </cell>
          <cell r="AF287" t="str">
            <v>W</v>
          </cell>
          <cell r="AG287" t="str">
            <v>W</v>
          </cell>
          <cell r="AH287" t="str">
            <v>W</v>
          </cell>
          <cell r="AI287" t="str">
            <v>W</v>
          </cell>
          <cell r="AJ287" t="str">
            <v>W</v>
          </cell>
          <cell r="AK287" t="str">
            <v>W</v>
          </cell>
          <cell r="AM287">
            <v>26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4</v>
          </cell>
          <cell r="AV287">
            <v>26</v>
          </cell>
          <cell r="AX287">
            <v>0</v>
          </cell>
          <cell r="BA287" t="str">
            <v>CN</v>
          </cell>
          <cell r="BB287">
            <v>22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K287" t="str">
            <v>Trần Thị Linh</v>
          </cell>
        </row>
        <row r="288">
          <cell r="D288">
            <v>6245</v>
          </cell>
          <cell r="E288" t="str">
            <v>Nguyễn Thị Tươi</v>
          </cell>
          <cell r="F288">
            <v>44508</v>
          </cell>
          <cell r="G288">
            <v>44539</v>
          </cell>
          <cell r="H288" t="str">
            <v>W</v>
          </cell>
          <cell r="I288" t="str">
            <v>W</v>
          </cell>
          <cell r="J288" t="str">
            <v>DO</v>
          </cell>
          <cell r="K288" t="str">
            <v>W</v>
          </cell>
          <cell r="L288" t="str">
            <v>W</v>
          </cell>
          <cell r="M288" t="str">
            <v>W</v>
          </cell>
          <cell r="N288" t="str">
            <v>W</v>
          </cell>
          <cell r="O288" t="str">
            <v>W</v>
          </cell>
          <cell r="P288" t="str">
            <v>W</v>
          </cell>
          <cell r="Q288" t="str">
            <v>DO</v>
          </cell>
          <cell r="R288" t="str">
            <v>W</v>
          </cell>
          <cell r="S288" t="str">
            <v>W</v>
          </cell>
          <cell r="T288" t="str">
            <v>W</v>
          </cell>
          <cell r="U288" t="str">
            <v>R</v>
          </cell>
          <cell r="V288" t="str">
            <v>R</v>
          </cell>
          <cell r="W288" t="str">
            <v>R</v>
          </cell>
          <cell r="X288" t="str">
            <v>DO</v>
          </cell>
          <cell r="Y288" t="str">
            <v>R</v>
          </cell>
          <cell r="Z288" t="str">
            <v>R</v>
          </cell>
          <cell r="AA288" t="str">
            <v>R</v>
          </cell>
          <cell r="AB288" t="str">
            <v>R</v>
          </cell>
          <cell r="AC288" t="str">
            <v>R</v>
          </cell>
          <cell r="AD288" t="str">
            <v>R</v>
          </cell>
          <cell r="AE288" t="str">
            <v>DO</v>
          </cell>
          <cell r="AF288" t="str">
            <v>R</v>
          </cell>
          <cell r="AG288" t="str">
            <v>R</v>
          </cell>
          <cell r="AH288" t="str">
            <v>R</v>
          </cell>
          <cell r="AI288" t="str">
            <v>R</v>
          </cell>
          <cell r="AJ288" t="str">
            <v>R</v>
          </cell>
          <cell r="AK288" t="str">
            <v>R</v>
          </cell>
          <cell r="AM288">
            <v>26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15</v>
          </cell>
          <cell r="AU288">
            <v>4</v>
          </cell>
          <cell r="AV288">
            <v>11</v>
          </cell>
          <cell r="AX288">
            <v>0</v>
          </cell>
          <cell r="BA288" t="str">
            <v>CN</v>
          </cell>
          <cell r="BB288">
            <v>7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K288" t="str">
            <v>Nguyễn Thị Tươi</v>
          </cell>
        </row>
        <row r="289">
          <cell r="D289">
            <v>6249</v>
          </cell>
          <cell r="E289" t="str">
            <v>Nguyễn Thị Diệu Phương</v>
          </cell>
          <cell r="F289">
            <v>44508</v>
          </cell>
          <cell r="G289">
            <v>0</v>
          </cell>
          <cell r="H289" t="str">
            <v>W</v>
          </cell>
          <cell r="I289" t="str">
            <v>W</v>
          </cell>
          <cell r="J289" t="str">
            <v>DO</v>
          </cell>
          <cell r="K289" t="str">
            <v>W</v>
          </cell>
          <cell r="L289" t="str">
            <v>W</v>
          </cell>
          <cell r="M289" t="str">
            <v>W</v>
          </cell>
          <cell r="N289" t="str">
            <v>W</v>
          </cell>
          <cell r="O289" t="str">
            <v>W</v>
          </cell>
          <cell r="P289" t="str">
            <v>W</v>
          </cell>
          <cell r="Q289" t="str">
            <v>DO</v>
          </cell>
          <cell r="R289" t="str">
            <v>W</v>
          </cell>
          <cell r="S289" t="str">
            <v>W</v>
          </cell>
          <cell r="T289" t="str">
            <v>W</v>
          </cell>
          <cell r="U289" t="str">
            <v>W</v>
          </cell>
          <cell r="V289" t="str">
            <v>W</v>
          </cell>
          <cell r="W289" t="str">
            <v>W</v>
          </cell>
          <cell r="X289" t="str">
            <v>DO</v>
          </cell>
          <cell r="Y289" t="str">
            <v>W</v>
          </cell>
          <cell r="Z289" t="str">
            <v>W</v>
          </cell>
          <cell r="AA289" t="str">
            <v>W</v>
          </cell>
          <cell r="AB289" t="str">
            <v>W</v>
          </cell>
          <cell r="AC289" t="str">
            <v>W</v>
          </cell>
          <cell r="AD289" t="str">
            <v>W</v>
          </cell>
          <cell r="AE289" t="str">
            <v>DO</v>
          </cell>
          <cell r="AF289" t="str">
            <v>W</v>
          </cell>
          <cell r="AG289" t="str">
            <v>W</v>
          </cell>
          <cell r="AH289" t="str">
            <v>W</v>
          </cell>
          <cell r="AI289" t="str">
            <v>W</v>
          </cell>
          <cell r="AJ289" t="str">
            <v>W</v>
          </cell>
          <cell r="AK289" t="str">
            <v>W</v>
          </cell>
          <cell r="AM289">
            <v>26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4</v>
          </cell>
          <cell r="AV289">
            <v>26</v>
          </cell>
          <cell r="AX289">
            <v>0</v>
          </cell>
          <cell r="BA289" t="str">
            <v>CN</v>
          </cell>
          <cell r="BB289">
            <v>22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K289" t="str">
            <v>Nguyễn Thị Diệu Phương</v>
          </cell>
        </row>
        <row r="290">
          <cell r="D290">
            <v>6250</v>
          </cell>
          <cell r="E290" t="str">
            <v>Ngô Huyền Trang</v>
          </cell>
          <cell r="F290">
            <v>44508</v>
          </cell>
          <cell r="G290">
            <v>44540</v>
          </cell>
          <cell r="H290" t="str">
            <v>W</v>
          </cell>
          <cell r="I290" t="str">
            <v>W</v>
          </cell>
          <cell r="J290" t="str">
            <v>DO</v>
          </cell>
          <cell r="K290" t="str">
            <v>W</v>
          </cell>
          <cell r="L290" t="str">
            <v>W</v>
          </cell>
          <cell r="M290" t="str">
            <v>W</v>
          </cell>
          <cell r="N290" t="str">
            <v>W</v>
          </cell>
          <cell r="O290" t="str">
            <v>W</v>
          </cell>
          <cell r="P290" t="str">
            <v>W</v>
          </cell>
          <cell r="Q290" t="str">
            <v>DO</v>
          </cell>
          <cell r="R290" t="str">
            <v>W</v>
          </cell>
          <cell r="S290" t="str">
            <v>W</v>
          </cell>
          <cell r="T290" t="str">
            <v>W</v>
          </cell>
          <cell r="U290" t="str">
            <v>U</v>
          </cell>
          <cell r="V290" t="str">
            <v>R</v>
          </cell>
          <cell r="W290" t="str">
            <v>R</v>
          </cell>
          <cell r="X290" t="str">
            <v>DO</v>
          </cell>
          <cell r="Y290" t="str">
            <v>R</v>
          </cell>
          <cell r="Z290" t="str">
            <v>R</v>
          </cell>
          <cell r="AA290" t="str">
            <v>R</v>
          </cell>
          <cell r="AB290" t="str">
            <v>R</v>
          </cell>
          <cell r="AC290" t="str">
            <v>R</v>
          </cell>
          <cell r="AD290" t="str">
            <v>R</v>
          </cell>
          <cell r="AE290" t="str">
            <v>DO</v>
          </cell>
          <cell r="AF290" t="str">
            <v>R</v>
          </cell>
          <cell r="AG290" t="str">
            <v>R</v>
          </cell>
          <cell r="AH290" t="str">
            <v>R</v>
          </cell>
          <cell r="AI290" t="str">
            <v>R</v>
          </cell>
          <cell r="AJ290" t="str">
            <v>R</v>
          </cell>
          <cell r="AK290" t="str">
            <v>R</v>
          </cell>
          <cell r="AM290">
            <v>26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1</v>
          </cell>
          <cell r="AS290">
            <v>0</v>
          </cell>
          <cell r="AT290">
            <v>14</v>
          </cell>
          <cell r="AU290">
            <v>4</v>
          </cell>
          <cell r="AV290">
            <v>11</v>
          </cell>
          <cell r="AX290">
            <v>0</v>
          </cell>
          <cell r="BA290" t="str">
            <v>CN</v>
          </cell>
          <cell r="BB290">
            <v>7</v>
          </cell>
          <cell r="BC290">
            <v>0</v>
          </cell>
          <cell r="BD290">
            <v>0</v>
          </cell>
          <cell r="BE290">
            <v>0</v>
          </cell>
          <cell r="BF290">
            <v>1</v>
          </cell>
          <cell r="BG290">
            <v>0</v>
          </cell>
          <cell r="BH290">
            <v>0</v>
          </cell>
          <cell r="BK290" t="str">
            <v>Ngô Huyền Trang</v>
          </cell>
        </row>
        <row r="291">
          <cell r="D291">
            <v>6251</v>
          </cell>
          <cell r="E291" t="str">
            <v>Lê Thị Kiều Nhi</v>
          </cell>
          <cell r="F291">
            <v>44508</v>
          </cell>
          <cell r="G291">
            <v>0</v>
          </cell>
          <cell r="H291" t="str">
            <v>W</v>
          </cell>
          <cell r="I291" t="str">
            <v>W</v>
          </cell>
          <cell r="J291" t="str">
            <v>DO</v>
          </cell>
          <cell r="K291" t="str">
            <v>W</v>
          </cell>
          <cell r="L291" t="str">
            <v>W</v>
          </cell>
          <cell r="M291" t="str">
            <v>U</v>
          </cell>
          <cell r="N291" t="str">
            <v>W</v>
          </cell>
          <cell r="O291" t="str">
            <v>W</v>
          </cell>
          <cell r="P291" t="str">
            <v>W</v>
          </cell>
          <cell r="Q291" t="str">
            <v>DO</v>
          </cell>
          <cell r="R291" t="str">
            <v>W</v>
          </cell>
          <cell r="S291" t="str">
            <v>W</v>
          </cell>
          <cell r="T291" t="str">
            <v>W</v>
          </cell>
          <cell r="U291" t="str">
            <v>W</v>
          </cell>
          <cell r="V291" t="str">
            <v>U</v>
          </cell>
          <cell r="W291" t="str">
            <v>W</v>
          </cell>
          <cell r="X291" t="str">
            <v>DO</v>
          </cell>
          <cell r="Y291" t="str">
            <v>W</v>
          </cell>
          <cell r="Z291" t="str">
            <v>W</v>
          </cell>
          <cell r="AA291" t="str">
            <v>W</v>
          </cell>
          <cell r="AB291" t="str">
            <v>W</v>
          </cell>
          <cell r="AC291" t="str">
            <v>W</v>
          </cell>
          <cell r="AD291" t="str">
            <v>W</v>
          </cell>
          <cell r="AE291" t="str">
            <v>DO</v>
          </cell>
          <cell r="AF291" t="str">
            <v>W</v>
          </cell>
          <cell r="AG291" t="str">
            <v>W</v>
          </cell>
          <cell r="AH291" t="str">
            <v>W</v>
          </cell>
          <cell r="AI291" t="str">
            <v>W</v>
          </cell>
          <cell r="AJ291" t="str">
            <v>W</v>
          </cell>
          <cell r="AK291" t="str">
            <v>W</v>
          </cell>
          <cell r="AM291">
            <v>26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2</v>
          </cell>
          <cell r="AS291">
            <v>0</v>
          </cell>
          <cell r="AT291">
            <v>0</v>
          </cell>
          <cell r="AU291">
            <v>4</v>
          </cell>
          <cell r="AV291">
            <v>24</v>
          </cell>
          <cell r="AX291">
            <v>0</v>
          </cell>
          <cell r="BA291" t="str">
            <v>CN</v>
          </cell>
          <cell r="BB291">
            <v>20</v>
          </cell>
          <cell r="BC291">
            <v>0</v>
          </cell>
          <cell r="BD291">
            <v>0</v>
          </cell>
          <cell r="BE291">
            <v>0</v>
          </cell>
          <cell r="BF291">
            <v>2</v>
          </cell>
          <cell r="BG291">
            <v>0</v>
          </cell>
          <cell r="BH291">
            <v>0</v>
          </cell>
          <cell r="BK291" t="str">
            <v>Lê Thị Kiều Nhi</v>
          </cell>
        </row>
        <row r="292">
          <cell r="D292">
            <v>6252</v>
          </cell>
          <cell r="E292" t="str">
            <v>Nguyễn Nhật Long</v>
          </cell>
          <cell r="F292">
            <v>44509</v>
          </cell>
          <cell r="G292">
            <v>0</v>
          </cell>
          <cell r="H292" t="str">
            <v>W</v>
          </cell>
          <cell r="I292" t="str">
            <v>W</v>
          </cell>
          <cell r="J292" t="str">
            <v>DO</v>
          </cell>
          <cell r="K292" t="str">
            <v>W</v>
          </cell>
          <cell r="L292" t="str">
            <v>W</v>
          </cell>
          <cell r="M292" t="str">
            <v>W</v>
          </cell>
          <cell r="N292" t="str">
            <v>W</v>
          </cell>
          <cell r="O292" t="str">
            <v>W</v>
          </cell>
          <cell r="P292" t="str">
            <v>W</v>
          </cell>
          <cell r="Q292" t="str">
            <v>DO</v>
          </cell>
          <cell r="R292" t="str">
            <v>W</v>
          </cell>
          <cell r="S292" t="str">
            <v>W</v>
          </cell>
          <cell r="T292" t="str">
            <v>W</v>
          </cell>
          <cell r="U292" t="str">
            <v>W</v>
          </cell>
          <cell r="V292" t="str">
            <v>W</v>
          </cell>
          <cell r="W292" t="str">
            <v>W</v>
          </cell>
          <cell r="X292" t="str">
            <v>DO</v>
          </cell>
          <cell r="Y292" t="str">
            <v>W</v>
          </cell>
          <cell r="Z292" t="str">
            <v>W</v>
          </cell>
          <cell r="AA292" t="str">
            <v>W</v>
          </cell>
          <cell r="AB292" t="str">
            <v>W</v>
          </cell>
          <cell r="AC292" t="str">
            <v>W</v>
          </cell>
          <cell r="AD292" t="str">
            <v>W</v>
          </cell>
          <cell r="AE292" t="str">
            <v>DO</v>
          </cell>
          <cell r="AF292" t="str">
            <v>W</v>
          </cell>
          <cell r="AG292" t="str">
            <v>W</v>
          </cell>
          <cell r="AH292" t="str">
            <v>W</v>
          </cell>
          <cell r="AI292" t="str">
            <v>W</v>
          </cell>
          <cell r="AJ292" t="str">
            <v>W</v>
          </cell>
          <cell r="AK292" t="str">
            <v>W</v>
          </cell>
          <cell r="AM292">
            <v>26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4</v>
          </cell>
          <cell r="AV292">
            <v>26</v>
          </cell>
          <cell r="AX292">
            <v>0</v>
          </cell>
          <cell r="BA292" t="str">
            <v>CN</v>
          </cell>
          <cell r="BB292">
            <v>22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K292" t="str">
            <v>Nguyễn Nhật Long</v>
          </cell>
        </row>
        <row r="293">
          <cell r="D293">
            <v>6256</v>
          </cell>
          <cell r="E293" t="str">
            <v>Đào Thanh Tuyết</v>
          </cell>
          <cell r="F293">
            <v>44512</v>
          </cell>
          <cell r="G293">
            <v>0</v>
          </cell>
          <cell r="H293" t="str">
            <v>W</v>
          </cell>
          <cell r="I293" t="str">
            <v>W</v>
          </cell>
          <cell r="J293" t="str">
            <v>DO</v>
          </cell>
          <cell r="K293" t="str">
            <v>W</v>
          </cell>
          <cell r="L293" t="str">
            <v>W</v>
          </cell>
          <cell r="M293" t="str">
            <v>W</v>
          </cell>
          <cell r="N293" t="str">
            <v>W</v>
          </cell>
          <cell r="O293" t="str">
            <v>W</v>
          </cell>
          <cell r="P293" t="str">
            <v>W</v>
          </cell>
          <cell r="Q293" t="str">
            <v>DO</v>
          </cell>
          <cell r="R293" t="str">
            <v>W</v>
          </cell>
          <cell r="S293" t="str">
            <v>W</v>
          </cell>
          <cell r="T293" t="str">
            <v>W</v>
          </cell>
          <cell r="U293" t="str">
            <v>W</v>
          </cell>
          <cell r="V293" t="str">
            <v>W</v>
          </cell>
          <cell r="W293" t="str">
            <v>W</v>
          </cell>
          <cell r="X293" t="str">
            <v>DO</v>
          </cell>
          <cell r="Y293" t="str">
            <v>W</v>
          </cell>
          <cell r="Z293" t="str">
            <v>W</v>
          </cell>
          <cell r="AA293" t="str">
            <v>W</v>
          </cell>
          <cell r="AB293" t="str">
            <v>W</v>
          </cell>
          <cell r="AC293" t="str">
            <v>W</v>
          </cell>
          <cell r="AD293" t="str">
            <v>W</v>
          </cell>
          <cell r="AE293" t="str">
            <v>DO</v>
          </cell>
          <cell r="AF293" t="str">
            <v>W</v>
          </cell>
          <cell r="AG293" t="str">
            <v>W</v>
          </cell>
          <cell r="AH293" t="str">
            <v>W</v>
          </cell>
          <cell r="AI293" t="str">
            <v>W</v>
          </cell>
          <cell r="AJ293" t="str">
            <v>W</v>
          </cell>
          <cell r="AK293" t="str">
            <v>W</v>
          </cell>
          <cell r="AM293">
            <v>26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4</v>
          </cell>
          <cell r="AV293">
            <v>26</v>
          </cell>
          <cell r="AX293">
            <v>0</v>
          </cell>
          <cell r="BA293" t="str">
            <v>CN</v>
          </cell>
          <cell r="BB293">
            <v>22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K293" t="str">
            <v>Đào Thanh Tuyết</v>
          </cell>
        </row>
        <row r="294">
          <cell r="D294">
            <v>6257</v>
          </cell>
          <cell r="E294" t="str">
            <v>Vũ Minh Đức</v>
          </cell>
          <cell r="F294">
            <v>44512</v>
          </cell>
          <cell r="G294">
            <v>44527</v>
          </cell>
          <cell r="H294" t="str">
            <v>U</v>
          </cell>
          <cell r="I294" t="str">
            <v>R</v>
          </cell>
          <cell r="J294" t="str">
            <v>DO</v>
          </cell>
          <cell r="K294" t="str">
            <v>R</v>
          </cell>
          <cell r="L294" t="str">
            <v>R</v>
          </cell>
          <cell r="M294" t="str">
            <v>R</v>
          </cell>
          <cell r="N294" t="str">
            <v>R</v>
          </cell>
          <cell r="O294" t="str">
            <v>R</v>
          </cell>
          <cell r="P294" t="str">
            <v>R</v>
          </cell>
          <cell r="Q294" t="str">
            <v>DO</v>
          </cell>
          <cell r="R294" t="str">
            <v>R</v>
          </cell>
          <cell r="S294" t="str">
            <v>R</v>
          </cell>
          <cell r="T294" t="str">
            <v>R</v>
          </cell>
          <cell r="U294" t="str">
            <v>R</v>
          </cell>
          <cell r="V294" t="str">
            <v>R</v>
          </cell>
          <cell r="W294" t="str">
            <v>R</v>
          </cell>
          <cell r="X294" t="str">
            <v>DO</v>
          </cell>
          <cell r="Y294" t="str">
            <v>R</v>
          </cell>
          <cell r="Z294" t="str">
            <v>R</v>
          </cell>
          <cell r="AA294" t="str">
            <v>R</v>
          </cell>
          <cell r="AB294" t="str">
            <v>R</v>
          </cell>
          <cell r="AC294" t="str">
            <v>R</v>
          </cell>
          <cell r="AD294" t="str">
            <v>R</v>
          </cell>
          <cell r="AE294" t="str">
            <v>DO</v>
          </cell>
          <cell r="AF294" t="str">
            <v>R</v>
          </cell>
          <cell r="AG294" t="str">
            <v>R</v>
          </cell>
          <cell r="AH294" t="str">
            <v>R</v>
          </cell>
          <cell r="AI294" t="str">
            <v>R</v>
          </cell>
          <cell r="AJ294" t="str">
            <v>R</v>
          </cell>
          <cell r="AK294" t="str">
            <v>R</v>
          </cell>
          <cell r="AM294">
            <v>26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1</v>
          </cell>
          <cell r="AS294">
            <v>0</v>
          </cell>
          <cell r="AT294">
            <v>25</v>
          </cell>
          <cell r="AU294">
            <v>4</v>
          </cell>
          <cell r="AV294">
            <v>0</v>
          </cell>
          <cell r="AX294">
            <v>0</v>
          </cell>
          <cell r="BA294" t="str">
            <v>CN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K294" t="str">
            <v>Vũ Minh Đức</v>
          </cell>
        </row>
        <row r="295">
          <cell r="D295">
            <v>6258</v>
          </cell>
          <cell r="E295" t="str">
            <v>Nguyễn Thị Trang</v>
          </cell>
          <cell r="F295">
            <v>44512</v>
          </cell>
          <cell r="G295">
            <v>0</v>
          </cell>
          <cell r="H295" t="str">
            <v>W</v>
          </cell>
          <cell r="I295" t="str">
            <v>W</v>
          </cell>
          <cell r="J295" t="str">
            <v>DO</v>
          </cell>
          <cell r="K295" t="str">
            <v>W</v>
          </cell>
          <cell r="L295" t="str">
            <v>W</v>
          </cell>
          <cell r="M295" t="str">
            <v>W</v>
          </cell>
          <cell r="N295" t="str">
            <v>W</v>
          </cell>
          <cell r="O295" t="str">
            <v>W</v>
          </cell>
          <cell r="P295" t="str">
            <v>W</v>
          </cell>
          <cell r="Q295" t="str">
            <v>DO</v>
          </cell>
          <cell r="R295" t="str">
            <v>W</v>
          </cell>
          <cell r="S295" t="str">
            <v>W</v>
          </cell>
          <cell r="T295" t="str">
            <v>W</v>
          </cell>
          <cell r="U295" t="str">
            <v>W</v>
          </cell>
          <cell r="V295" t="str">
            <v>W</v>
          </cell>
          <cell r="W295" t="str">
            <v>W</v>
          </cell>
          <cell r="X295" t="str">
            <v>DO</v>
          </cell>
          <cell r="Y295" t="str">
            <v>W</v>
          </cell>
          <cell r="Z295" t="str">
            <v>W</v>
          </cell>
          <cell r="AA295" t="str">
            <v>W</v>
          </cell>
          <cell r="AB295" t="str">
            <v>W</v>
          </cell>
          <cell r="AC295" t="str">
            <v>W</v>
          </cell>
          <cell r="AD295" t="str">
            <v>W</v>
          </cell>
          <cell r="AE295" t="str">
            <v>DO</v>
          </cell>
          <cell r="AF295" t="str">
            <v>W</v>
          </cell>
          <cell r="AG295" t="str">
            <v>W</v>
          </cell>
          <cell r="AH295" t="str">
            <v>W</v>
          </cell>
          <cell r="AI295" t="str">
            <v>W</v>
          </cell>
          <cell r="AJ295" t="str">
            <v>W</v>
          </cell>
          <cell r="AK295" t="str">
            <v>W</v>
          </cell>
          <cell r="AM295">
            <v>26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4</v>
          </cell>
          <cell r="AV295">
            <v>26</v>
          </cell>
          <cell r="AX295">
            <v>0</v>
          </cell>
          <cell r="BA295" t="str">
            <v>CN</v>
          </cell>
          <cell r="BB295">
            <v>22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K295" t="str">
            <v>Nguyễn Thị Trang</v>
          </cell>
        </row>
        <row r="296">
          <cell r="D296">
            <v>6259</v>
          </cell>
          <cell r="E296" t="str">
            <v>Hà Văn Hoàng</v>
          </cell>
          <cell r="F296">
            <v>44512</v>
          </cell>
          <cell r="G296">
            <v>44547</v>
          </cell>
          <cell r="H296" t="str">
            <v>W</v>
          </cell>
          <cell r="I296" t="str">
            <v>W</v>
          </cell>
          <cell r="J296" t="str">
            <v>DO</v>
          </cell>
          <cell r="K296" t="str">
            <v>W</v>
          </cell>
          <cell r="L296" t="str">
            <v>W</v>
          </cell>
          <cell r="M296" t="str">
            <v>W</v>
          </cell>
          <cell r="N296" t="str">
            <v>W</v>
          </cell>
          <cell r="O296" t="str">
            <v>W</v>
          </cell>
          <cell r="P296" t="str">
            <v>W</v>
          </cell>
          <cell r="Q296" t="str">
            <v>DO</v>
          </cell>
          <cell r="R296" t="str">
            <v>W</v>
          </cell>
          <cell r="S296" t="str">
            <v>W</v>
          </cell>
          <cell r="T296" t="str">
            <v>W</v>
          </cell>
          <cell r="U296" t="str">
            <v>U</v>
          </cell>
          <cell r="V296" t="str">
            <v>U</v>
          </cell>
          <cell r="W296" t="str">
            <v>U</v>
          </cell>
          <cell r="X296" t="str">
            <v>DO</v>
          </cell>
          <cell r="Y296" t="str">
            <v>W</v>
          </cell>
          <cell r="Z296" t="str">
            <v>U</v>
          </cell>
          <cell r="AA296" t="str">
            <v>U</v>
          </cell>
          <cell r="AB296" t="str">
            <v>U</v>
          </cell>
          <cell r="AC296" t="str">
            <v>R</v>
          </cell>
          <cell r="AD296" t="str">
            <v>R</v>
          </cell>
          <cell r="AE296" t="str">
            <v>DO</v>
          </cell>
          <cell r="AF296" t="str">
            <v>R</v>
          </cell>
          <cell r="AG296" t="str">
            <v>R</v>
          </cell>
          <cell r="AH296" t="str">
            <v>R</v>
          </cell>
          <cell r="AI296" t="str">
            <v>R</v>
          </cell>
          <cell r="AJ296" t="str">
            <v>R</v>
          </cell>
          <cell r="AK296" t="str">
            <v>R</v>
          </cell>
          <cell r="AM296">
            <v>26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6</v>
          </cell>
          <cell r="AS296">
            <v>0</v>
          </cell>
          <cell r="AT296">
            <v>8</v>
          </cell>
          <cell r="AU296">
            <v>4</v>
          </cell>
          <cell r="AV296">
            <v>12</v>
          </cell>
          <cell r="AX296">
            <v>0</v>
          </cell>
          <cell r="BA296" t="str">
            <v>CN</v>
          </cell>
          <cell r="BB296">
            <v>8</v>
          </cell>
          <cell r="BC296">
            <v>0</v>
          </cell>
          <cell r="BD296">
            <v>0</v>
          </cell>
          <cell r="BE296">
            <v>0</v>
          </cell>
          <cell r="BF296">
            <v>6</v>
          </cell>
          <cell r="BG296">
            <v>0</v>
          </cell>
          <cell r="BH296">
            <v>0</v>
          </cell>
          <cell r="BK296" t="str">
            <v>Hà Văn Hoàng</v>
          </cell>
        </row>
        <row r="297">
          <cell r="D297">
            <v>6260</v>
          </cell>
          <cell r="E297" t="str">
            <v>Hoàng Quang Đăng</v>
          </cell>
          <cell r="F297">
            <v>44512</v>
          </cell>
          <cell r="G297">
            <v>0</v>
          </cell>
          <cell r="H297" t="str">
            <v>W</v>
          </cell>
          <cell r="I297" t="str">
            <v>W</v>
          </cell>
          <cell r="J297" t="str">
            <v>DO</v>
          </cell>
          <cell r="K297" t="str">
            <v>W</v>
          </cell>
          <cell r="L297" t="str">
            <v>W</v>
          </cell>
          <cell r="M297" t="str">
            <v>W</v>
          </cell>
          <cell r="N297" t="str">
            <v>W</v>
          </cell>
          <cell r="O297" t="str">
            <v>W</v>
          </cell>
          <cell r="P297" t="str">
            <v>W</v>
          </cell>
          <cell r="Q297" t="str">
            <v>DO</v>
          </cell>
          <cell r="R297" t="str">
            <v>W</v>
          </cell>
          <cell r="S297" t="str">
            <v>W</v>
          </cell>
          <cell r="T297" t="str">
            <v>W</v>
          </cell>
          <cell r="U297" t="str">
            <v>W</v>
          </cell>
          <cell r="V297" t="str">
            <v>W</v>
          </cell>
          <cell r="W297" t="str">
            <v>W</v>
          </cell>
          <cell r="X297" t="str">
            <v>DO</v>
          </cell>
          <cell r="Y297" t="str">
            <v>W</v>
          </cell>
          <cell r="Z297" t="str">
            <v>W</v>
          </cell>
          <cell r="AA297" t="str">
            <v>W</v>
          </cell>
          <cell r="AB297" t="str">
            <v>W</v>
          </cell>
          <cell r="AC297" t="str">
            <v>W</v>
          </cell>
          <cell r="AD297" t="str">
            <v>W</v>
          </cell>
          <cell r="AE297" t="str">
            <v>DO</v>
          </cell>
          <cell r="AF297" t="str">
            <v>W</v>
          </cell>
          <cell r="AG297" t="str">
            <v>W</v>
          </cell>
          <cell r="AH297" t="str">
            <v>W</v>
          </cell>
          <cell r="AI297" t="str">
            <v>W</v>
          </cell>
          <cell r="AJ297" t="str">
            <v>W</v>
          </cell>
          <cell r="AK297" t="str">
            <v>W</v>
          </cell>
          <cell r="AM297">
            <v>26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4</v>
          </cell>
          <cell r="AV297">
            <v>26</v>
          </cell>
          <cell r="AX297">
            <v>0</v>
          </cell>
          <cell r="BA297" t="str">
            <v>CN</v>
          </cell>
          <cell r="BB297">
            <v>22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K297" t="str">
            <v>Hoàng Quang Đăng</v>
          </cell>
        </row>
        <row r="298">
          <cell r="D298">
            <v>6262</v>
          </cell>
          <cell r="E298" t="str">
            <v>Lê Thị Thúy Hằng</v>
          </cell>
          <cell r="F298">
            <v>44516</v>
          </cell>
          <cell r="G298">
            <v>0</v>
          </cell>
          <cell r="H298" t="str">
            <v>W</v>
          </cell>
          <cell r="I298" t="str">
            <v>W</v>
          </cell>
          <cell r="J298" t="str">
            <v>DO</v>
          </cell>
          <cell r="K298" t="str">
            <v>W</v>
          </cell>
          <cell r="L298" t="str">
            <v>W</v>
          </cell>
          <cell r="M298" t="str">
            <v>W</v>
          </cell>
          <cell r="N298" t="str">
            <v>W</v>
          </cell>
          <cell r="O298" t="str">
            <v>W</v>
          </cell>
          <cell r="P298" t="str">
            <v>W</v>
          </cell>
          <cell r="Q298" t="str">
            <v>DO</v>
          </cell>
          <cell r="R298" t="str">
            <v>W</v>
          </cell>
          <cell r="S298" t="str">
            <v>W</v>
          </cell>
          <cell r="T298" t="str">
            <v>W</v>
          </cell>
          <cell r="U298" t="str">
            <v>U/2</v>
          </cell>
          <cell r="V298" t="str">
            <v>U/2</v>
          </cell>
          <cell r="W298" t="str">
            <v>W</v>
          </cell>
          <cell r="X298" t="str">
            <v>DO</v>
          </cell>
          <cell r="Y298" t="str">
            <v>W</v>
          </cell>
          <cell r="Z298" t="str">
            <v>W</v>
          </cell>
          <cell r="AA298" t="str">
            <v>W</v>
          </cell>
          <cell r="AB298" t="str">
            <v>W</v>
          </cell>
          <cell r="AC298" t="str">
            <v>W</v>
          </cell>
          <cell r="AD298" t="str">
            <v>W</v>
          </cell>
          <cell r="AE298" t="str">
            <v>DO</v>
          </cell>
          <cell r="AF298" t="str">
            <v>W</v>
          </cell>
          <cell r="AG298" t="str">
            <v>W</v>
          </cell>
          <cell r="AH298" t="str">
            <v>W</v>
          </cell>
          <cell r="AI298" t="str">
            <v>W</v>
          </cell>
          <cell r="AJ298" t="str">
            <v>W</v>
          </cell>
          <cell r="AK298" t="str">
            <v>W</v>
          </cell>
          <cell r="AM298">
            <v>26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1</v>
          </cell>
          <cell r="AS298">
            <v>0</v>
          </cell>
          <cell r="AT298">
            <v>0</v>
          </cell>
          <cell r="AU298">
            <v>4</v>
          </cell>
          <cell r="AV298">
            <v>25</v>
          </cell>
          <cell r="AX298">
            <v>0</v>
          </cell>
          <cell r="BA298" t="str">
            <v>CN</v>
          </cell>
          <cell r="BB298">
            <v>20</v>
          </cell>
          <cell r="BC298">
            <v>0</v>
          </cell>
          <cell r="BD298">
            <v>0</v>
          </cell>
          <cell r="BE298">
            <v>0</v>
          </cell>
          <cell r="BF298">
            <v>2</v>
          </cell>
          <cell r="BG298">
            <v>0</v>
          </cell>
          <cell r="BH298">
            <v>0</v>
          </cell>
          <cell r="BK298" t="str">
            <v>Lê Thị Thúy Hằng</v>
          </cell>
        </row>
        <row r="299">
          <cell r="D299">
            <v>6263</v>
          </cell>
          <cell r="E299" t="str">
            <v>Đỗ Thị Mai Liên</v>
          </cell>
          <cell r="F299">
            <v>44515</v>
          </cell>
          <cell r="G299">
            <v>0</v>
          </cell>
          <cell r="H299" t="str">
            <v>W</v>
          </cell>
          <cell r="I299" t="str">
            <v>W</v>
          </cell>
          <cell r="J299" t="str">
            <v>DO</v>
          </cell>
          <cell r="K299" t="str">
            <v>W</v>
          </cell>
          <cell r="L299" t="str">
            <v>W</v>
          </cell>
          <cell r="M299" t="str">
            <v>W</v>
          </cell>
          <cell r="N299" t="str">
            <v>W</v>
          </cell>
          <cell r="O299" t="str">
            <v>W</v>
          </cell>
          <cell r="P299" t="str">
            <v>W</v>
          </cell>
          <cell r="Q299" t="str">
            <v>DO</v>
          </cell>
          <cell r="R299" t="str">
            <v>W</v>
          </cell>
          <cell r="S299" t="str">
            <v>W</v>
          </cell>
          <cell r="T299" t="str">
            <v>W</v>
          </cell>
          <cell r="U299" t="str">
            <v>W</v>
          </cell>
          <cell r="V299" t="str">
            <v>W</v>
          </cell>
          <cell r="W299" t="str">
            <v>W</v>
          </cell>
          <cell r="X299" t="str">
            <v>DO</v>
          </cell>
          <cell r="Y299" t="str">
            <v>W</v>
          </cell>
          <cell r="Z299" t="str">
            <v>W</v>
          </cell>
          <cell r="AA299" t="str">
            <v>W</v>
          </cell>
          <cell r="AB299" t="str">
            <v>W</v>
          </cell>
          <cell r="AC299" t="str">
            <v>W</v>
          </cell>
          <cell r="AD299" t="str">
            <v>W</v>
          </cell>
          <cell r="AE299" t="str">
            <v>DO</v>
          </cell>
          <cell r="AF299" t="str">
            <v>W</v>
          </cell>
          <cell r="AG299" t="str">
            <v>W</v>
          </cell>
          <cell r="AH299" t="str">
            <v>W</v>
          </cell>
          <cell r="AI299" t="str">
            <v>W</v>
          </cell>
          <cell r="AJ299" t="str">
            <v>W</v>
          </cell>
          <cell r="AK299" t="str">
            <v>W</v>
          </cell>
          <cell r="AM299">
            <v>26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4</v>
          </cell>
          <cell r="AV299">
            <v>26</v>
          </cell>
          <cell r="AX299">
            <v>0</v>
          </cell>
          <cell r="BA299" t="str">
            <v>CN</v>
          </cell>
          <cell r="BB299">
            <v>22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K299" t="str">
            <v>Đỗ Thị Mai Liên</v>
          </cell>
        </row>
        <row r="300">
          <cell r="D300">
            <v>6264</v>
          </cell>
          <cell r="E300" t="str">
            <v>Trần Thị Thùy</v>
          </cell>
          <cell r="F300">
            <v>44515</v>
          </cell>
          <cell r="G300">
            <v>0</v>
          </cell>
          <cell r="H300" t="str">
            <v>W</v>
          </cell>
          <cell r="I300" t="str">
            <v>W</v>
          </cell>
          <cell r="J300" t="str">
            <v>DO</v>
          </cell>
          <cell r="K300" t="str">
            <v>W</v>
          </cell>
          <cell r="L300" t="str">
            <v>W</v>
          </cell>
          <cell r="M300" t="str">
            <v>W</v>
          </cell>
          <cell r="N300" t="str">
            <v>W</v>
          </cell>
          <cell r="O300" t="str">
            <v>W</v>
          </cell>
          <cell r="P300" t="str">
            <v>W</v>
          </cell>
          <cell r="Q300" t="str">
            <v>DO</v>
          </cell>
          <cell r="R300" t="str">
            <v>W</v>
          </cell>
          <cell r="S300" t="str">
            <v>W</v>
          </cell>
          <cell r="T300" t="str">
            <v>W</v>
          </cell>
          <cell r="U300" t="str">
            <v>W</v>
          </cell>
          <cell r="V300" t="str">
            <v>W</v>
          </cell>
          <cell r="W300" t="str">
            <v>W</v>
          </cell>
          <cell r="X300" t="str">
            <v>DO</v>
          </cell>
          <cell r="Y300" t="str">
            <v>W</v>
          </cell>
          <cell r="Z300" t="str">
            <v>W</v>
          </cell>
          <cell r="AA300" t="str">
            <v>W</v>
          </cell>
          <cell r="AB300" t="str">
            <v>W</v>
          </cell>
          <cell r="AC300" t="str">
            <v>W</v>
          </cell>
          <cell r="AD300" t="str">
            <v>W</v>
          </cell>
          <cell r="AE300" t="str">
            <v>DO</v>
          </cell>
          <cell r="AF300" t="str">
            <v>W</v>
          </cell>
          <cell r="AG300" t="str">
            <v>W</v>
          </cell>
          <cell r="AH300" t="str">
            <v>W</v>
          </cell>
          <cell r="AI300" t="str">
            <v>W</v>
          </cell>
          <cell r="AJ300" t="str">
            <v>W</v>
          </cell>
          <cell r="AK300" t="str">
            <v>W</v>
          </cell>
          <cell r="AM300">
            <v>26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4</v>
          </cell>
          <cell r="AV300">
            <v>26</v>
          </cell>
          <cell r="AX300">
            <v>0</v>
          </cell>
          <cell r="BA300" t="str">
            <v>CN</v>
          </cell>
          <cell r="BB300">
            <v>22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K300" t="str">
            <v>Trần Thị Thùy</v>
          </cell>
        </row>
        <row r="301">
          <cell r="D301">
            <v>6265</v>
          </cell>
          <cell r="E301" t="str">
            <v>Phạm Thị Ánh Tuyết</v>
          </cell>
          <cell r="F301">
            <v>44515</v>
          </cell>
          <cell r="G301">
            <v>0</v>
          </cell>
          <cell r="H301" t="str">
            <v>W</v>
          </cell>
          <cell r="I301" t="str">
            <v>W</v>
          </cell>
          <cell r="J301" t="str">
            <v>DO</v>
          </cell>
          <cell r="K301" t="str">
            <v>W</v>
          </cell>
          <cell r="L301" t="str">
            <v>W</v>
          </cell>
          <cell r="M301" t="str">
            <v>W</v>
          </cell>
          <cell r="N301" t="str">
            <v>W</v>
          </cell>
          <cell r="O301" t="str">
            <v>W</v>
          </cell>
          <cell r="P301" t="str">
            <v>W</v>
          </cell>
          <cell r="Q301" t="str">
            <v>DO</v>
          </cell>
          <cell r="R301" t="str">
            <v>W</v>
          </cell>
          <cell r="S301" t="str">
            <v>W</v>
          </cell>
          <cell r="T301" t="str">
            <v>W</v>
          </cell>
          <cell r="U301" t="str">
            <v>W</v>
          </cell>
          <cell r="V301" t="str">
            <v>W</v>
          </cell>
          <cell r="W301" t="str">
            <v>W</v>
          </cell>
          <cell r="X301" t="str">
            <v>DO</v>
          </cell>
          <cell r="Y301" t="str">
            <v>W</v>
          </cell>
          <cell r="Z301" t="str">
            <v>W</v>
          </cell>
          <cell r="AA301" t="str">
            <v>W</v>
          </cell>
          <cell r="AB301" t="str">
            <v>W</v>
          </cell>
          <cell r="AC301" t="str">
            <v>W</v>
          </cell>
          <cell r="AD301" t="str">
            <v>W</v>
          </cell>
          <cell r="AE301" t="str">
            <v>DO</v>
          </cell>
          <cell r="AF301" t="str">
            <v>W</v>
          </cell>
          <cell r="AG301" t="str">
            <v>W</v>
          </cell>
          <cell r="AH301" t="str">
            <v>W</v>
          </cell>
          <cell r="AI301" t="str">
            <v>W</v>
          </cell>
          <cell r="AJ301" t="str">
            <v>W</v>
          </cell>
          <cell r="AK301" t="str">
            <v>W</v>
          </cell>
          <cell r="AM301">
            <v>26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4</v>
          </cell>
          <cell r="AV301">
            <v>26</v>
          </cell>
          <cell r="AX301">
            <v>0</v>
          </cell>
          <cell r="BA301" t="str">
            <v>CN</v>
          </cell>
          <cell r="BB301">
            <v>22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K301" t="str">
            <v>Phạm Thị Ánh Tuyết</v>
          </cell>
        </row>
        <row r="302">
          <cell r="D302">
            <v>6276</v>
          </cell>
          <cell r="E302" t="str">
            <v>Lê Hoàng Phong</v>
          </cell>
          <cell r="F302">
            <v>44522</v>
          </cell>
          <cell r="G302">
            <v>0</v>
          </cell>
          <cell r="H302" t="str">
            <v>W</v>
          </cell>
          <cell r="I302" t="str">
            <v>W</v>
          </cell>
          <cell r="J302" t="str">
            <v>DO</v>
          </cell>
          <cell r="K302" t="str">
            <v>W</v>
          </cell>
          <cell r="L302" t="str">
            <v>W</v>
          </cell>
          <cell r="M302" t="str">
            <v>W</v>
          </cell>
          <cell r="N302" t="str">
            <v>W</v>
          </cell>
          <cell r="O302" t="str">
            <v>W</v>
          </cell>
          <cell r="P302" t="str">
            <v>W</v>
          </cell>
          <cell r="Q302" t="str">
            <v>DO</v>
          </cell>
          <cell r="R302" t="str">
            <v>W</v>
          </cell>
          <cell r="S302" t="str">
            <v>W</v>
          </cell>
          <cell r="T302" t="str">
            <v>W</v>
          </cell>
          <cell r="U302" t="str">
            <v>W</v>
          </cell>
          <cell r="V302" t="str">
            <v>W</v>
          </cell>
          <cell r="W302" t="str">
            <v>W</v>
          </cell>
          <cell r="X302" t="str">
            <v>DO</v>
          </cell>
          <cell r="Y302" t="str">
            <v>W</v>
          </cell>
          <cell r="Z302" t="str">
            <v>W</v>
          </cell>
          <cell r="AA302" t="str">
            <v>W</v>
          </cell>
          <cell r="AB302" t="str">
            <v>W</v>
          </cell>
          <cell r="AC302" t="str">
            <v>W</v>
          </cell>
          <cell r="AD302" t="str">
            <v>W</v>
          </cell>
          <cell r="AE302" t="str">
            <v>DO</v>
          </cell>
          <cell r="AF302" t="str">
            <v>W</v>
          </cell>
          <cell r="AG302" t="str">
            <v>W</v>
          </cell>
          <cell r="AH302" t="str">
            <v>W</v>
          </cell>
          <cell r="AI302" t="str">
            <v>W</v>
          </cell>
          <cell r="AJ302" t="str">
            <v>W</v>
          </cell>
          <cell r="AK302" t="str">
            <v>W</v>
          </cell>
          <cell r="AM302">
            <v>26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4</v>
          </cell>
          <cell r="AV302">
            <v>26</v>
          </cell>
          <cell r="AX302">
            <v>0</v>
          </cell>
          <cell r="BA302" t="str">
            <v>CN</v>
          </cell>
          <cell r="BB302">
            <v>22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K302" t="str">
            <v>Lê Hoàng Phong</v>
          </cell>
        </row>
        <row r="303">
          <cell r="D303">
            <v>6278</v>
          </cell>
          <cell r="E303" t="str">
            <v>Trần Quang Đoàn</v>
          </cell>
          <cell r="F303">
            <v>44519</v>
          </cell>
          <cell r="G303">
            <v>0</v>
          </cell>
          <cell r="H303" t="str">
            <v>W</v>
          </cell>
          <cell r="I303" t="str">
            <v>W</v>
          </cell>
          <cell r="J303" t="str">
            <v>DO</v>
          </cell>
          <cell r="K303" t="str">
            <v>W</v>
          </cell>
          <cell r="L303" t="str">
            <v>W</v>
          </cell>
          <cell r="M303" t="str">
            <v>W</v>
          </cell>
          <cell r="N303" t="str">
            <v>W</v>
          </cell>
          <cell r="O303" t="str">
            <v>W</v>
          </cell>
          <cell r="P303" t="str">
            <v>W</v>
          </cell>
          <cell r="Q303" t="str">
            <v>DO</v>
          </cell>
          <cell r="R303" t="str">
            <v>W</v>
          </cell>
          <cell r="S303" t="str">
            <v>W</v>
          </cell>
          <cell r="T303" t="str">
            <v>W</v>
          </cell>
          <cell r="U303" t="str">
            <v>W</v>
          </cell>
          <cell r="V303" t="str">
            <v>W</v>
          </cell>
          <cell r="W303" t="str">
            <v>W</v>
          </cell>
          <cell r="X303" t="str">
            <v>DO</v>
          </cell>
          <cell r="Y303" t="str">
            <v>W</v>
          </cell>
          <cell r="Z303" t="str">
            <v>W</v>
          </cell>
          <cell r="AA303" t="str">
            <v>W</v>
          </cell>
          <cell r="AB303" t="str">
            <v>W</v>
          </cell>
          <cell r="AC303" t="str">
            <v>W</v>
          </cell>
          <cell r="AD303" t="str">
            <v>W</v>
          </cell>
          <cell r="AE303" t="str">
            <v>DO</v>
          </cell>
          <cell r="AF303" t="str">
            <v>W</v>
          </cell>
          <cell r="AG303" t="str">
            <v>W</v>
          </cell>
          <cell r="AH303" t="str">
            <v>W</v>
          </cell>
          <cell r="AI303" t="str">
            <v>W</v>
          </cell>
          <cell r="AJ303" t="str">
            <v>W</v>
          </cell>
          <cell r="AK303" t="str">
            <v>W</v>
          </cell>
          <cell r="AM303">
            <v>26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4</v>
          </cell>
          <cell r="AV303">
            <v>26</v>
          </cell>
          <cell r="AX303">
            <v>0</v>
          </cell>
          <cell r="BA303" t="str">
            <v>CN</v>
          </cell>
          <cell r="BB303">
            <v>22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K303" t="str">
            <v>Trần Quang Đoàn</v>
          </cell>
        </row>
        <row r="304">
          <cell r="D304">
            <v>6279</v>
          </cell>
          <cell r="E304" t="str">
            <v>Lại Thị Thúy Duyên</v>
          </cell>
          <cell r="F304">
            <v>44519</v>
          </cell>
          <cell r="G304">
            <v>0</v>
          </cell>
          <cell r="H304" t="str">
            <v>W</v>
          </cell>
          <cell r="I304" t="str">
            <v>W</v>
          </cell>
          <cell r="J304" t="str">
            <v>DO</v>
          </cell>
          <cell r="K304" t="str">
            <v>W</v>
          </cell>
          <cell r="L304" t="str">
            <v>W</v>
          </cell>
          <cell r="M304" t="str">
            <v>W</v>
          </cell>
          <cell r="N304" t="str">
            <v>W</v>
          </cell>
          <cell r="O304" t="str">
            <v>W</v>
          </cell>
          <cell r="P304" t="str">
            <v>W</v>
          </cell>
          <cell r="Q304" t="str">
            <v>DO</v>
          </cell>
          <cell r="R304" t="str">
            <v>W</v>
          </cell>
          <cell r="S304" t="str">
            <v>W</v>
          </cell>
          <cell r="T304" t="str">
            <v>W</v>
          </cell>
          <cell r="U304" t="str">
            <v>W</v>
          </cell>
          <cell r="V304" t="str">
            <v>W</v>
          </cell>
          <cell r="W304" t="str">
            <v>W</v>
          </cell>
          <cell r="X304" t="str">
            <v>DO</v>
          </cell>
          <cell r="Y304" t="str">
            <v>W</v>
          </cell>
          <cell r="Z304" t="str">
            <v>W</v>
          </cell>
          <cell r="AA304" t="str">
            <v>W</v>
          </cell>
          <cell r="AB304" t="str">
            <v>W</v>
          </cell>
          <cell r="AC304" t="str">
            <v>W</v>
          </cell>
          <cell r="AD304" t="str">
            <v>W</v>
          </cell>
          <cell r="AE304" t="str">
            <v>DO</v>
          </cell>
          <cell r="AF304" t="str">
            <v>W</v>
          </cell>
          <cell r="AG304" t="str">
            <v>W</v>
          </cell>
          <cell r="AH304" t="str">
            <v>W</v>
          </cell>
          <cell r="AI304" t="str">
            <v>W</v>
          </cell>
          <cell r="AJ304" t="str">
            <v>W</v>
          </cell>
          <cell r="AK304" t="str">
            <v>W</v>
          </cell>
          <cell r="AM304">
            <v>26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4</v>
          </cell>
          <cell r="AV304">
            <v>26</v>
          </cell>
          <cell r="AX304">
            <v>0</v>
          </cell>
          <cell r="BA304" t="str">
            <v>CN</v>
          </cell>
          <cell r="BB304">
            <v>22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K304" t="str">
            <v>Lại Thị Thúy Duyên</v>
          </cell>
        </row>
        <row r="305">
          <cell r="D305">
            <v>6281</v>
          </cell>
          <cell r="E305" t="str">
            <v>Lê Sỹ Thành</v>
          </cell>
          <cell r="F305">
            <v>44526</v>
          </cell>
          <cell r="G305">
            <v>0</v>
          </cell>
          <cell r="H305" t="str">
            <v>W</v>
          </cell>
          <cell r="I305" t="str">
            <v>W</v>
          </cell>
          <cell r="J305" t="str">
            <v>DO</v>
          </cell>
          <cell r="K305" t="str">
            <v>W</v>
          </cell>
          <cell r="L305" t="str">
            <v>W</v>
          </cell>
          <cell r="M305" t="str">
            <v>W</v>
          </cell>
          <cell r="N305" t="str">
            <v>W</v>
          </cell>
          <cell r="O305" t="str">
            <v>W</v>
          </cell>
          <cell r="P305" t="str">
            <v>W</v>
          </cell>
          <cell r="Q305" t="str">
            <v>DO</v>
          </cell>
          <cell r="R305" t="str">
            <v>W</v>
          </cell>
          <cell r="S305" t="str">
            <v>W</v>
          </cell>
          <cell r="T305" t="str">
            <v>W</v>
          </cell>
          <cell r="U305" t="str">
            <v>W</v>
          </cell>
          <cell r="V305" t="str">
            <v>W</v>
          </cell>
          <cell r="W305" t="str">
            <v>W</v>
          </cell>
          <cell r="X305" t="str">
            <v>DO</v>
          </cell>
          <cell r="Y305" t="str">
            <v>W</v>
          </cell>
          <cell r="Z305" t="str">
            <v>W</v>
          </cell>
          <cell r="AA305" t="str">
            <v>W</v>
          </cell>
          <cell r="AB305" t="str">
            <v>W</v>
          </cell>
          <cell r="AC305" t="str">
            <v>W</v>
          </cell>
          <cell r="AD305" t="str">
            <v>W</v>
          </cell>
          <cell r="AE305" t="str">
            <v>DO</v>
          </cell>
          <cell r="AF305" t="str">
            <v>W</v>
          </cell>
          <cell r="AG305" t="str">
            <v>W</v>
          </cell>
          <cell r="AH305" t="str">
            <v>W</v>
          </cell>
          <cell r="AI305" t="str">
            <v>W</v>
          </cell>
          <cell r="AJ305" t="str">
            <v>W</v>
          </cell>
          <cell r="AK305" t="str">
            <v>W</v>
          </cell>
          <cell r="AM305">
            <v>26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4</v>
          </cell>
          <cell r="AV305">
            <v>26</v>
          </cell>
          <cell r="AX305">
            <v>0</v>
          </cell>
          <cell r="BA305" t="str">
            <v>CN</v>
          </cell>
          <cell r="BB305">
            <v>22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K305" t="str">
            <v>Lê Sỹ Thành</v>
          </cell>
        </row>
        <row r="306">
          <cell r="D306">
            <v>6284</v>
          </cell>
          <cell r="E306" t="str">
            <v>Huỳnh Thị Thúy An</v>
          </cell>
          <cell r="F306">
            <v>44529</v>
          </cell>
          <cell r="G306">
            <v>0</v>
          </cell>
          <cell r="H306" t="str">
            <v>NA</v>
          </cell>
          <cell r="I306" t="str">
            <v>NA</v>
          </cell>
          <cell r="J306" t="str">
            <v>DO</v>
          </cell>
          <cell r="K306" t="str">
            <v>W</v>
          </cell>
          <cell r="L306" t="str">
            <v>W</v>
          </cell>
          <cell r="M306" t="str">
            <v>W</v>
          </cell>
          <cell r="N306" t="str">
            <v>W</v>
          </cell>
          <cell r="O306" t="str">
            <v>W</v>
          </cell>
          <cell r="P306" t="str">
            <v>W</v>
          </cell>
          <cell r="Q306" t="str">
            <v>DO</v>
          </cell>
          <cell r="R306" t="str">
            <v>W</v>
          </cell>
          <cell r="S306" t="str">
            <v>W</v>
          </cell>
          <cell r="T306" t="str">
            <v>W</v>
          </cell>
          <cell r="U306" t="str">
            <v>W</v>
          </cell>
          <cell r="V306" t="str">
            <v>W</v>
          </cell>
          <cell r="W306" t="str">
            <v>W</v>
          </cell>
          <cell r="X306" t="str">
            <v>DO</v>
          </cell>
          <cell r="Y306" t="str">
            <v>W</v>
          </cell>
          <cell r="Z306" t="str">
            <v>W</v>
          </cell>
          <cell r="AA306" t="str">
            <v>W</v>
          </cell>
          <cell r="AB306" t="str">
            <v>W</v>
          </cell>
          <cell r="AC306" t="str">
            <v>W</v>
          </cell>
          <cell r="AD306" t="str">
            <v>W</v>
          </cell>
          <cell r="AE306" t="str">
            <v>DO</v>
          </cell>
          <cell r="AF306" t="str">
            <v>W</v>
          </cell>
          <cell r="AG306" t="str">
            <v>W</v>
          </cell>
          <cell r="AH306" t="str">
            <v>W</v>
          </cell>
          <cell r="AI306" t="str">
            <v>W</v>
          </cell>
          <cell r="AJ306" t="str">
            <v>W</v>
          </cell>
          <cell r="AK306" t="str">
            <v>W</v>
          </cell>
          <cell r="AM306">
            <v>26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2</v>
          </cell>
          <cell r="AT306">
            <v>0</v>
          </cell>
          <cell r="AU306">
            <v>4</v>
          </cell>
          <cell r="AV306">
            <v>24</v>
          </cell>
          <cell r="AX306">
            <v>0</v>
          </cell>
          <cell r="BA306" t="str">
            <v>CN</v>
          </cell>
          <cell r="BB306">
            <v>22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K306" t="str">
            <v>Huỳnh Thị Thúy An</v>
          </cell>
        </row>
        <row r="307">
          <cell r="D307">
            <v>6285</v>
          </cell>
          <cell r="E307" t="str">
            <v>Nguyễn Thị Minh Phương</v>
          </cell>
          <cell r="F307">
            <v>44529</v>
          </cell>
          <cell r="G307">
            <v>0</v>
          </cell>
          <cell r="H307" t="str">
            <v>NA</v>
          </cell>
          <cell r="I307" t="str">
            <v>NA</v>
          </cell>
          <cell r="J307" t="str">
            <v>DO</v>
          </cell>
          <cell r="K307" t="str">
            <v>W</v>
          </cell>
          <cell r="L307" t="str">
            <v>W</v>
          </cell>
          <cell r="M307" t="str">
            <v>W</v>
          </cell>
          <cell r="N307" t="str">
            <v>W</v>
          </cell>
          <cell r="O307" t="str">
            <v>W</v>
          </cell>
          <cell r="P307" t="str">
            <v>W</v>
          </cell>
          <cell r="Q307" t="str">
            <v>DO</v>
          </cell>
          <cell r="R307" t="str">
            <v>W</v>
          </cell>
          <cell r="S307" t="str">
            <v>W</v>
          </cell>
          <cell r="T307" t="str">
            <v>W</v>
          </cell>
          <cell r="U307" t="str">
            <v>W</v>
          </cell>
          <cell r="V307" t="str">
            <v>W</v>
          </cell>
          <cell r="W307" t="str">
            <v>W</v>
          </cell>
          <cell r="X307" t="str">
            <v>DO</v>
          </cell>
          <cell r="Y307" t="str">
            <v>W</v>
          </cell>
          <cell r="Z307" t="str">
            <v>W</v>
          </cell>
          <cell r="AA307" t="str">
            <v>W</v>
          </cell>
          <cell r="AB307" t="str">
            <v>W</v>
          </cell>
          <cell r="AC307" t="str">
            <v>W</v>
          </cell>
          <cell r="AD307" t="str">
            <v>W</v>
          </cell>
          <cell r="AE307" t="str">
            <v>DO</v>
          </cell>
          <cell r="AF307" t="str">
            <v>W</v>
          </cell>
          <cell r="AG307" t="str">
            <v>W</v>
          </cell>
          <cell r="AH307" t="str">
            <v>W</v>
          </cell>
          <cell r="AI307" t="str">
            <v>W</v>
          </cell>
          <cell r="AJ307" t="str">
            <v>W</v>
          </cell>
          <cell r="AK307" t="str">
            <v>W</v>
          </cell>
          <cell r="AM307">
            <v>26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2</v>
          </cell>
          <cell r="AT307">
            <v>0</v>
          </cell>
          <cell r="AU307">
            <v>4</v>
          </cell>
          <cell r="AV307">
            <v>24</v>
          </cell>
          <cell r="AX307">
            <v>0</v>
          </cell>
          <cell r="BA307" t="str">
            <v>CN</v>
          </cell>
          <cell r="BB307">
            <v>22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K307" t="str">
            <v>Nguyễn Thị Minh Phương</v>
          </cell>
        </row>
        <row r="308">
          <cell r="D308">
            <v>6290</v>
          </cell>
          <cell r="E308" t="str">
            <v>Nguyễn Thị Linh</v>
          </cell>
          <cell r="F308">
            <v>44526</v>
          </cell>
          <cell r="G308">
            <v>0</v>
          </cell>
          <cell r="H308" t="str">
            <v>W</v>
          </cell>
          <cell r="I308" t="str">
            <v>W</v>
          </cell>
          <cell r="J308" t="str">
            <v>DO</v>
          </cell>
          <cell r="K308" t="str">
            <v>W</v>
          </cell>
          <cell r="L308" t="str">
            <v>W</v>
          </cell>
          <cell r="M308" t="str">
            <v>W</v>
          </cell>
          <cell r="N308" t="str">
            <v>W</v>
          </cell>
          <cell r="O308" t="str">
            <v>W</v>
          </cell>
          <cell r="P308" t="str">
            <v>W</v>
          </cell>
          <cell r="Q308" t="str">
            <v>DO</v>
          </cell>
          <cell r="R308" t="str">
            <v>W</v>
          </cell>
          <cell r="S308" t="str">
            <v>W</v>
          </cell>
          <cell r="T308" t="str">
            <v>W</v>
          </cell>
          <cell r="U308" t="str">
            <v>W</v>
          </cell>
          <cell r="V308" t="str">
            <v>W</v>
          </cell>
          <cell r="W308" t="str">
            <v>W</v>
          </cell>
          <cell r="X308" t="str">
            <v>DO</v>
          </cell>
          <cell r="Y308" t="str">
            <v>W</v>
          </cell>
          <cell r="Z308" t="str">
            <v>W</v>
          </cell>
          <cell r="AA308" t="str">
            <v>W</v>
          </cell>
          <cell r="AB308" t="str">
            <v>W</v>
          </cell>
          <cell r="AC308" t="str">
            <v>W</v>
          </cell>
          <cell r="AD308" t="str">
            <v>W</v>
          </cell>
          <cell r="AE308" t="str">
            <v>DO</v>
          </cell>
          <cell r="AF308" t="str">
            <v>W</v>
          </cell>
          <cell r="AG308" t="str">
            <v>W</v>
          </cell>
          <cell r="AH308" t="str">
            <v>W</v>
          </cell>
          <cell r="AI308" t="str">
            <v>W</v>
          </cell>
          <cell r="AJ308" t="str">
            <v>W</v>
          </cell>
          <cell r="AK308" t="str">
            <v>W</v>
          </cell>
          <cell r="AM308">
            <v>26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4</v>
          </cell>
          <cell r="AV308">
            <v>26</v>
          </cell>
          <cell r="AX308">
            <v>0</v>
          </cell>
          <cell r="BA308" t="str">
            <v>CN</v>
          </cell>
          <cell r="BB308">
            <v>22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K308" t="str">
            <v>Nguyễn Thị Linh</v>
          </cell>
        </row>
        <row r="309">
          <cell r="D309">
            <v>6298</v>
          </cell>
          <cell r="E309" t="str">
            <v>Đặng Thị Huyền</v>
          </cell>
          <cell r="F309">
            <v>44536</v>
          </cell>
          <cell r="G309">
            <v>0</v>
          </cell>
          <cell r="H309" t="str">
            <v>NA</v>
          </cell>
          <cell r="I309" t="str">
            <v>NA</v>
          </cell>
          <cell r="J309" t="str">
            <v>DO</v>
          </cell>
          <cell r="K309" t="str">
            <v>NA</v>
          </cell>
          <cell r="L309" t="str">
            <v>NA</v>
          </cell>
          <cell r="M309" t="str">
            <v>NA</v>
          </cell>
          <cell r="N309" t="str">
            <v>NA</v>
          </cell>
          <cell r="O309" t="str">
            <v>NA</v>
          </cell>
          <cell r="P309" t="str">
            <v>NA</v>
          </cell>
          <cell r="Q309" t="str">
            <v>DO</v>
          </cell>
          <cell r="R309" t="str">
            <v>W</v>
          </cell>
          <cell r="S309" t="str">
            <v>W</v>
          </cell>
          <cell r="T309" t="str">
            <v>W</v>
          </cell>
          <cell r="U309" t="str">
            <v>W</v>
          </cell>
          <cell r="V309" t="str">
            <v>W</v>
          </cell>
          <cell r="W309" t="str">
            <v>W</v>
          </cell>
          <cell r="X309" t="str">
            <v>DO</v>
          </cell>
          <cell r="Y309" t="str">
            <v>W</v>
          </cell>
          <cell r="Z309" t="str">
            <v>W</v>
          </cell>
          <cell r="AA309" t="str">
            <v>W</v>
          </cell>
          <cell r="AB309" t="str">
            <v>W</v>
          </cell>
          <cell r="AC309" t="str">
            <v>W</v>
          </cell>
          <cell r="AD309" t="str">
            <v>W</v>
          </cell>
          <cell r="AE309" t="str">
            <v>DO</v>
          </cell>
          <cell r="AF309" t="str">
            <v>W</v>
          </cell>
          <cell r="AG309" t="str">
            <v>W</v>
          </cell>
          <cell r="AH309" t="str">
            <v>W</v>
          </cell>
          <cell r="AI309" t="str">
            <v>W</v>
          </cell>
          <cell r="AJ309" t="str">
            <v>W</v>
          </cell>
          <cell r="AK309" t="str">
            <v>W</v>
          </cell>
          <cell r="AM309">
            <v>26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8</v>
          </cell>
          <cell r="AT309">
            <v>0</v>
          </cell>
          <cell r="AU309">
            <v>4</v>
          </cell>
          <cell r="AV309">
            <v>18</v>
          </cell>
          <cell r="AX309">
            <v>0</v>
          </cell>
          <cell r="BA309" t="str">
            <v>CN</v>
          </cell>
          <cell r="BB309">
            <v>18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K309" t="str">
            <v>Đặng Thị Huyền</v>
          </cell>
        </row>
        <row r="310">
          <cell r="D310">
            <v>6299</v>
          </cell>
          <cell r="E310" t="str">
            <v>Cao Thị Luyến</v>
          </cell>
          <cell r="F310">
            <v>44536</v>
          </cell>
          <cell r="G310">
            <v>0</v>
          </cell>
          <cell r="H310" t="str">
            <v>NA</v>
          </cell>
          <cell r="I310" t="str">
            <v>NA</v>
          </cell>
          <cell r="J310" t="str">
            <v>DO</v>
          </cell>
          <cell r="K310" t="str">
            <v>NA</v>
          </cell>
          <cell r="L310" t="str">
            <v>NA</v>
          </cell>
          <cell r="M310" t="str">
            <v>NA</v>
          </cell>
          <cell r="N310" t="str">
            <v>NA</v>
          </cell>
          <cell r="O310" t="str">
            <v>NA</v>
          </cell>
          <cell r="P310" t="str">
            <v>NA</v>
          </cell>
          <cell r="Q310" t="str">
            <v>DO</v>
          </cell>
          <cell r="R310" t="str">
            <v>W</v>
          </cell>
          <cell r="S310" t="str">
            <v>W</v>
          </cell>
          <cell r="T310" t="str">
            <v>W</v>
          </cell>
          <cell r="U310" t="str">
            <v>W</v>
          </cell>
          <cell r="V310" t="str">
            <v>W</v>
          </cell>
          <cell r="W310" t="str">
            <v>W</v>
          </cell>
          <cell r="X310" t="str">
            <v>DO</v>
          </cell>
          <cell r="Y310" t="str">
            <v>W</v>
          </cell>
          <cell r="Z310" t="str">
            <v>W</v>
          </cell>
          <cell r="AA310" t="str">
            <v>W</v>
          </cell>
          <cell r="AB310" t="str">
            <v>W</v>
          </cell>
          <cell r="AC310" t="str">
            <v>W</v>
          </cell>
          <cell r="AD310" t="str">
            <v>W</v>
          </cell>
          <cell r="AE310" t="str">
            <v>DO</v>
          </cell>
          <cell r="AF310" t="str">
            <v>W</v>
          </cell>
          <cell r="AG310" t="str">
            <v>W</v>
          </cell>
          <cell r="AH310" t="str">
            <v>W</v>
          </cell>
          <cell r="AI310" t="str">
            <v>W</v>
          </cell>
          <cell r="AJ310" t="str">
            <v>W</v>
          </cell>
          <cell r="AK310" t="str">
            <v>W</v>
          </cell>
          <cell r="AM310">
            <v>26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8</v>
          </cell>
          <cell r="AT310">
            <v>0</v>
          </cell>
          <cell r="AU310">
            <v>4</v>
          </cell>
          <cell r="AV310">
            <v>18</v>
          </cell>
          <cell r="AX310">
            <v>0</v>
          </cell>
          <cell r="BA310" t="str">
            <v>CN</v>
          </cell>
          <cell r="BB310">
            <v>18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K310" t="str">
            <v>Cao Thị Luyến</v>
          </cell>
        </row>
        <row r="311">
          <cell r="D311">
            <v>6302</v>
          </cell>
          <cell r="E311" t="str">
            <v>Phan Huỳnh Phi Du</v>
          </cell>
          <cell r="F311">
            <v>44545</v>
          </cell>
          <cell r="G311">
            <v>0</v>
          </cell>
          <cell r="H311" t="str">
            <v>NA</v>
          </cell>
          <cell r="I311" t="str">
            <v>NA</v>
          </cell>
          <cell r="J311" t="str">
            <v>DO</v>
          </cell>
          <cell r="K311" t="str">
            <v>NA</v>
          </cell>
          <cell r="L311" t="str">
            <v>NA</v>
          </cell>
          <cell r="M311" t="str">
            <v>NA</v>
          </cell>
          <cell r="N311" t="str">
            <v>NA</v>
          </cell>
          <cell r="O311" t="str">
            <v>NA</v>
          </cell>
          <cell r="P311" t="str">
            <v>NA</v>
          </cell>
          <cell r="Q311" t="str">
            <v>DO</v>
          </cell>
          <cell r="R311" t="str">
            <v>NA</v>
          </cell>
          <cell r="S311" t="str">
            <v>NA</v>
          </cell>
          <cell r="T311" t="str">
            <v>NA</v>
          </cell>
          <cell r="U311" t="str">
            <v>NA</v>
          </cell>
          <cell r="V311" t="str">
            <v>NA</v>
          </cell>
          <cell r="W311" t="str">
            <v>NA</v>
          </cell>
          <cell r="X311" t="str">
            <v>DO</v>
          </cell>
          <cell r="Y311" t="str">
            <v>NA</v>
          </cell>
          <cell r="Z311" t="str">
            <v>NA</v>
          </cell>
          <cell r="AA311" t="str">
            <v>W</v>
          </cell>
          <cell r="AB311" t="str">
            <v>W</v>
          </cell>
          <cell r="AC311" t="str">
            <v>W</v>
          </cell>
          <cell r="AD311" t="str">
            <v>W</v>
          </cell>
          <cell r="AE311" t="str">
            <v>DO</v>
          </cell>
          <cell r="AF311" t="str">
            <v>W</v>
          </cell>
          <cell r="AG311" t="str">
            <v>W</v>
          </cell>
          <cell r="AH311" t="str">
            <v>W</v>
          </cell>
          <cell r="AI311" t="str">
            <v>W</v>
          </cell>
          <cell r="AJ311" t="str">
            <v>W</v>
          </cell>
          <cell r="AK311" t="str">
            <v>W</v>
          </cell>
          <cell r="AM311">
            <v>26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16</v>
          </cell>
          <cell r="AT311">
            <v>0</v>
          </cell>
          <cell r="AU311">
            <v>4</v>
          </cell>
          <cell r="AV311">
            <v>10</v>
          </cell>
          <cell r="AX311">
            <v>0</v>
          </cell>
          <cell r="BA311" t="str">
            <v>CN</v>
          </cell>
          <cell r="BB311">
            <v>10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K311" t="str">
            <v>Phan Huỳnh Phi Du</v>
          </cell>
        </row>
        <row r="312">
          <cell r="D312">
            <v>6306</v>
          </cell>
          <cell r="E312" t="str">
            <v>Nguyễn Bá Trường</v>
          </cell>
          <cell r="F312">
            <v>44545</v>
          </cell>
          <cell r="G312">
            <v>0</v>
          </cell>
          <cell r="H312" t="str">
            <v>NA</v>
          </cell>
          <cell r="I312" t="str">
            <v>NA</v>
          </cell>
          <cell r="J312" t="str">
            <v>DO</v>
          </cell>
          <cell r="K312" t="str">
            <v>NA</v>
          </cell>
          <cell r="L312" t="str">
            <v>NA</v>
          </cell>
          <cell r="M312" t="str">
            <v>NA</v>
          </cell>
          <cell r="N312" t="str">
            <v>NA</v>
          </cell>
          <cell r="O312" t="str">
            <v>NA</v>
          </cell>
          <cell r="P312" t="str">
            <v>NA</v>
          </cell>
          <cell r="Q312" t="str">
            <v>DO</v>
          </cell>
          <cell r="R312" t="str">
            <v>NA</v>
          </cell>
          <cell r="S312" t="str">
            <v>NA</v>
          </cell>
          <cell r="T312" t="str">
            <v>NA</v>
          </cell>
          <cell r="U312" t="str">
            <v>NA</v>
          </cell>
          <cell r="V312" t="str">
            <v>NA</v>
          </cell>
          <cell r="W312" t="str">
            <v>NA</v>
          </cell>
          <cell r="X312" t="str">
            <v>DO</v>
          </cell>
          <cell r="Y312" t="str">
            <v>NA</v>
          </cell>
          <cell r="Z312" t="str">
            <v>NA</v>
          </cell>
          <cell r="AA312" t="str">
            <v>W</v>
          </cell>
          <cell r="AB312" t="str">
            <v>W</v>
          </cell>
          <cell r="AC312" t="str">
            <v>W</v>
          </cell>
          <cell r="AD312" t="str">
            <v>W</v>
          </cell>
          <cell r="AE312" t="str">
            <v>DO</v>
          </cell>
          <cell r="AF312" t="str">
            <v>W</v>
          </cell>
          <cell r="AG312" t="str">
            <v>W</v>
          </cell>
          <cell r="AH312" t="str">
            <v>W</v>
          </cell>
          <cell r="AI312" t="str">
            <v>W</v>
          </cell>
          <cell r="AJ312" t="str">
            <v>W</v>
          </cell>
          <cell r="AK312" t="str">
            <v>W</v>
          </cell>
          <cell r="AM312">
            <v>26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16</v>
          </cell>
          <cell r="AT312">
            <v>0</v>
          </cell>
          <cell r="AU312">
            <v>4</v>
          </cell>
          <cell r="AV312">
            <v>10</v>
          </cell>
          <cell r="AX312">
            <v>0</v>
          </cell>
          <cell r="BA312" t="str">
            <v>CN</v>
          </cell>
          <cell r="BB312">
            <v>10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K312" t="str">
            <v>Nguyễn Bá Trường</v>
          </cell>
        </row>
        <row r="313">
          <cell r="D313">
            <v>5156</v>
          </cell>
          <cell r="E313" t="str">
            <v>Nguyễn Lợi</v>
          </cell>
          <cell r="F313">
            <v>43668</v>
          </cell>
          <cell r="G313">
            <v>0</v>
          </cell>
          <cell r="H313" t="str">
            <v>W</v>
          </cell>
          <cell r="I313" t="str">
            <v>W</v>
          </cell>
          <cell r="J313" t="str">
            <v>DO</v>
          </cell>
          <cell r="K313" t="str">
            <v>W</v>
          </cell>
          <cell r="L313" t="str">
            <v>W</v>
          </cell>
          <cell r="M313" t="str">
            <v>W</v>
          </cell>
          <cell r="N313" t="str">
            <v>W</v>
          </cell>
          <cell r="O313" t="str">
            <v>W</v>
          </cell>
          <cell r="P313" t="str">
            <v>W</v>
          </cell>
          <cell r="Q313" t="str">
            <v>DO</v>
          </cell>
          <cell r="R313" t="str">
            <v>W</v>
          </cell>
          <cell r="S313" t="str">
            <v>W</v>
          </cell>
          <cell r="T313" t="str">
            <v>W</v>
          </cell>
          <cell r="U313" t="str">
            <v>W</v>
          </cell>
          <cell r="V313" t="str">
            <v>W</v>
          </cell>
          <cell r="W313" t="str">
            <v>W</v>
          </cell>
          <cell r="X313" t="str">
            <v>DO</v>
          </cell>
          <cell r="Y313" t="str">
            <v>W</v>
          </cell>
          <cell r="Z313" t="str">
            <v>W</v>
          </cell>
          <cell r="AA313" t="str">
            <v>W</v>
          </cell>
          <cell r="AB313" t="str">
            <v>W</v>
          </cell>
          <cell r="AC313" t="str">
            <v>W</v>
          </cell>
          <cell r="AD313" t="str">
            <v>W</v>
          </cell>
          <cell r="AE313" t="str">
            <v>DO</v>
          </cell>
          <cell r="AF313" t="str">
            <v>W</v>
          </cell>
          <cell r="AG313" t="str">
            <v>W</v>
          </cell>
          <cell r="AH313" t="str">
            <v>W</v>
          </cell>
          <cell r="AI313" t="str">
            <v>W</v>
          </cell>
          <cell r="AJ313" t="str">
            <v>W</v>
          </cell>
          <cell r="AK313" t="str">
            <v>W</v>
          </cell>
          <cell r="AM313">
            <v>26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4</v>
          </cell>
          <cell r="AV313">
            <v>26</v>
          </cell>
          <cell r="AX313">
            <v>0</v>
          </cell>
          <cell r="BA313" t="str">
            <v>CN</v>
          </cell>
          <cell r="BB313">
            <v>22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K313" t="str">
            <v>Nguyễn Lợi</v>
          </cell>
        </row>
        <row r="314">
          <cell r="D314">
            <v>5019</v>
          </cell>
          <cell r="E314" t="str">
            <v>Nguyễn Hoàng Long</v>
          </cell>
          <cell r="F314">
            <v>43586</v>
          </cell>
          <cell r="G314">
            <v>0</v>
          </cell>
          <cell r="H314" t="str">
            <v>A</v>
          </cell>
          <cell r="I314" t="str">
            <v>DO</v>
          </cell>
          <cell r="J314" t="str">
            <v>DO</v>
          </cell>
          <cell r="K314" t="str">
            <v>W</v>
          </cell>
          <cell r="L314" t="str">
            <v>W</v>
          </cell>
          <cell r="M314" t="str">
            <v>W</v>
          </cell>
          <cell r="N314" t="str">
            <v>W</v>
          </cell>
          <cell r="O314" t="str">
            <v>W</v>
          </cell>
          <cell r="P314" t="str">
            <v>DO</v>
          </cell>
          <cell r="Q314" t="str">
            <v>DO</v>
          </cell>
          <cell r="R314" t="str">
            <v>A</v>
          </cell>
          <cell r="S314" t="str">
            <v>A</v>
          </cell>
          <cell r="T314" t="str">
            <v>A</v>
          </cell>
          <cell r="U314" t="str">
            <v>A</v>
          </cell>
          <cell r="V314" t="str">
            <v>A</v>
          </cell>
          <cell r="W314" t="str">
            <v>DO</v>
          </cell>
          <cell r="X314" t="str">
            <v>DO</v>
          </cell>
          <cell r="Y314" t="str">
            <v>W</v>
          </cell>
          <cell r="Z314" t="str">
            <v>W</v>
          </cell>
          <cell r="AA314" t="str">
            <v>W</v>
          </cell>
          <cell r="AB314" t="str">
            <v>W</v>
          </cell>
          <cell r="AC314" t="str">
            <v>W</v>
          </cell>
          <cell r="AD314" t="str">
            <v>DO</v>
          </cell>
          <cell r="AE314" t="str">
            <v>DO</v>
          </cell>
          <cell r="AF314" t="str">
            <v>A</v>
          </cell>
          <cell r="AG314" t="str">
            <v>A</v>
          </cell>
          <cell r="AH314" t="str">
            <v>A</v>
          </cell>
          <cell r="AI314" t="str">
            <v>A</v>
          </cell>
          <cell r="AJ314" t="str">
            <v>A</v>
          </cell>
          <cell r="AK314" t="str">
            <v>DO</v>
          </cell>
          <cell r="AM314">
            <v>21</v>
          </cell>
          <cell r="AN314">
            <v>11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9</v>
          </cell>
          <cell r="AV314">
            <v>10</v>
          </cell>
          <cell r="AX314">
            <v>0</v>
          </cell>
          <cell r="BA314" t="str">
            <v>TB, CN</v>
          </cell>
          <cell r="BB314">
            <v>18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K314" t="str">
            <v>Nguyễn Hoàng Long</v>
          </cell>
        </row>
        <row r="315">
          <cell r="D315">
            <v>5476</v>
          </cell>
          <cell r="E315" t="str">
            <v>Nguyễn Thị Thảo Trinh</v>
          </cell>
          <cell r="F315">
            <v>43766</v>
          </cell>
          <cell r="G315">
            <v>0</v>
          </cell>
          <cell r="H315" t="str">
            <v>A</v>
          </cell>
          <cell r="I315" t="str">
            <v>DO</v>
          </cell>
          <cell r="J315" t="str">
            <v>DO</v>
          </cell>
          <cell r="K315" t="str">
            <v>W</v>
          </cell>
          <cell r="L315" t="str">
            <v>W</v>
          </cell>
          <cell r="M315" t="str">
            <v>W</v>
          </cell>
          <cell r="N315" t="str">
            <v>W</v>
          </cell>
          <cell r="O315" t="str">
            <v>W</v>
          </cell>
          <cell r="P315" t="str">
            <v>DO</v>
          </cell>
          <cell r="Q315" t="str">
            <v>DO</v>
          </cell>
          <cell r="R315" t="str">
            <v>W</v>
          </cell>
          <cell r="S315" t="str">
            <v>A</v>
          </cell>
          <cell r="T315" t="str">
            <v>W</v>
          </cell>
          <cell r="U315" t="str">
            <v>W</v>
          </cell>
          <cell r="V315" t="str">
            <v>W</v>
          </cell>
          <cell r="W315" t="str">
            <v>DO</v>
          </cell>
          <cell r="X315" t="str">
            <v>DO</v>
          </cell>
          <cell r="Y315" t="str">
            <v>W</v>
          </cell>
          <cell r="Z315" t="str">
            <v>W</v>
          </cell>
          <cell r="AA315" t="str">
            <v>W</v>
          </cell>
          <cell r="AB315" t="str">
            <v>W</v>
          </cell>
          <cell r="AC315" t="str">
            <v>W</v>
          </cell>
          <cell r="AD315" t="str">
            <v>DO</v>
          </cell>
          <cell r="AE315" t="str">
            <v>DO</v>
          </cell>
          <cell r="AF315" t="str">
            <v>W</v>
          </cell>
          <cell r="AG315" t="str">
            <v>W</v>
          </cell>
          <cell r="AH315" t="str">
            <v>W</v>
          </cell>
          <cell r="AI315" t="str">
            <v>W</v>
          </cell>
          <cell r="AJ315" t="str">
            <v>A</v>
          </cell>
          <cell r="AK315" t="str">
            <v>DO</v>
          </cell>
          <cell r="AM315">
            <v>21</v>
          </cell>
          <cell r="AN315">
            <v>3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9</v>
          </cell>
          <cell r="AV315">
            <v>18</v>
          </cell>
          <cell r="AX315">
            <v>0</v>
          </cell>
          <cell r="BA315" t="str">
            <v>TB, CN</v>
          </cell>
          <cell r="BB315">
            <v>18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K315" t="str">
            <v>Nguyễn Thị Thảo Trinh</v>
          </cell>
        </row>
        <row r="316">
          <cell r="D316">
            <v>5045</v>
          </cell>
          <cell r="E316" t="str">
            <v>Nguyễn Vũ Đăng Khoa</v>
          </cell>
          <cell r="F316">
            <v>43605</v>
          </cell>
          <cell r="G316">
            <v>0</v>
          </cell>
          <cell r="H316" t="str">
            <v>W</v>
          </cell>
          <cell r="I316" t="str">
            <v>W</v>
          </cell>
          <cell r="J316" t="str">
            <v>DO</v>
          </cell>
          <cell r="K316" t="str">
            <v>W</v>
          </cell>
          <cell r="L316" t="str">
            <v>W</v>
          </cell>
          <cell r="M316" t="str">
            <v>W</v>
          </cell>
          <cell r="N316" t="str">
            <v>W</v>
          </cell>
          <cell r="O316" t="str">
            <v>W</v>
          </cell>
          <cell r="P316" t="str">
            <v>W</v>
          </cell>
          <cell r="Q316" t="str">
            <v>DO</v>
          </cell>
          <cell r="R316" t="str">
            <v>W</v>
          </cell>
          <cell r="S316" t="str">
            <v>W</v>
          </cell>
          <cell r="T316" t="str">
            <v>W</v>
          </cell>
          <cell r="U316" t="str">
            <v>W</v>
          </cell>
          <cell r="V316" t="str">
            <v>W</v>
          </cell>
          <cell r="W316" t="str">
            <v>W</v>
          </cell>
          <cell r="X316" t="str">
            <v>DO</v>
          </cell>
          <cell r="Y316" t="str">
            <v>W</v>
          </cell>
          <cell r="Z316" t="str">
            <v>W</v>
          </cell>
          <cell r="AA316" t="str">
            <v>W</v>
          </cell>
          <cell r="AB316" t="str">
            <v>A</v>
          </cell>
          <cell r="AC316" t="str">
            <v>W</v>
          </cell>
          <cell r="AD316" t="str">
            <v>W</v>
          </cell>
          <cell r="AE316" t="str">
            <v>DO</v>
          </cell>
          <cell r="AF316" t="str">
            <v>W</v>
          </cell>
          <cell r="AG316" t="str">
            <v>W</v>
          </cell>
          <cell r="AH316" t="str">
            <v>W</v>
          </cell>
          <cell r="AI316" t="str">
            <v>W</v>
          </cell>
          <cell r="AJ316" t="str">
            <v>A</v>
          </cell>
          <cell r="AK316" t="str">
            <v>W</v>
          </cell>
          <cell r="AM316">
            <v>26</v>
          </cell>
          <cell r="AN316">
            <v>2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4</v>
          </cell>
          <cell r="AV316">
            <v>24</v>
          </cell>
          <cell r="AX316">
            <v>0</v>
          </cell>
          <cell r="BA316" t="str">
            <v>CN</v>
          </cell>
          <cell r="BB316">
            <v>22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K316" t="str">
            <v>Nguyễn Vũ Đăng Khoa</v>
          </cell>
        </row>
        <row r="317">
          <cell r="D317">
            <v>5108</v>
          </cell>
          <cell r="E317" t="str">
            <v>Trịnh Đức Tân</v>
          </cell>
          <cell r="F317">
            <v>43642</v>
          </cell>
          <cell r="G317">
            <v>0</v>
          </cell>
          <cell r="H317" t="str">
            <v>W</v>
          </cell>
          <cell r="I317" t="str">
            <v>DO</v>
          </cell>
          <cell r="J317" t="str">
            <v>DO</v>
          </cell>
          <cell r="K317" t="str">
            <v>W</v>
          </cell>
          <cell r="L317" t="str">
            <v>W</v>
          </cell>
          <cell r="M317" t="str">
            <v>W</v>
          </cell>
          <cell r="N317" t="str">
            <v>W</v>
          </cell>
          <cell r="O317" t="str">
            <v>W</v>
          </cell>
          <cell r="P317" t="str">
            <v>DO</v>
          </cell>
          <cell r="Q317" t="str">
            <v>DO</v>
          </cell>
          <cell r="R317" t="str">
            <v>A</v>
          </cell>
          <cell r="S317" t="str">
            <v>W</v>
          </cell>
          <cell r="T317" t="str">
            <v>W</v>
          </cell>
          <cell r="U317" t="str">
            <v>W</v>
          </cell>
          <cell r="V317" t="str">
            <v>W</v>
          </cell>
          <cell r="W317" t="str">
            <v>DO</v>
          </cell>
          <cell r="X317" t="str">
            <v>DO</v>
          </cell>
          <cell r="Y317" t="str">
            <v>W</v>
          </cell>
          <cell r="Z317" t="str">
            <v>W</v>
          </cell>
          <cell r="AA317" t="str">
            <v>W</v>
          </cell>
          <cell r="AB317" t="str">
            <v>A</v>
          </cell>
          <cell r="AC317" t="str">
            <v>A</v>
          </cell>
          <cell r="AD317" t="str">
            <v>DO</v>
          </cell>
          <cell r="AE317" t="str">
            <v>DO</v>
          </cell>
          <cell r="AF317" t="str">
            <v>W</v>
          </cell>
          <cell r="AG317" t="str">
            <v>W</v>
          </cell>
          <cell r="AH317" t="str">
            <v>W</v>
          </cell>
          <cell r="AI317" t="str">
            <v>A</v>
          </cell>
          <cell r="AJ317" t="str">
            <v>A</v>
          </cell>
          <cell r="AK317" t="str">
            <v>DO</v>
          </cell>
          <cell r="AM317">
            <v>21</v>
          </cell>
          <cell r="AN317">
            <v>5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9</v>
          </cell>
          <cell r="AV317">
            <v>16</v>
          </cell>
          <cell r="AX317">
            <v>0</v>
          </cell>
          <cell r="BA317" t="str">
            <v>TB, CN</v>
          </cell>
          <cell r="BB317">
            <v>18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K317" t="str">
            <v>Trịnh Đức Tân</v>
          </cell>
        </row>
        <row r="318">
          <cell r="D318">
            <v>5163</v>
          </cell>
          <cell r="E318" t="str">
            <v>Tạ Hữu Bang</v>
          </cell>
          <cell r="F318">
            <v>43678</v>
          </cell>
          <cell r="G318">
            <v>0</v>
          </cell>
          <cell r="H318" t="str">
            <v>W</v>
          </cell>
          <cell r="I318" t="str">
            <v>DO</v>
          </cell>
          <cell r="J318" t="str">
            <v>DO</v>
          </cell>
          <cell r="K318" t="str">
            <v>W</v>
          </cell>
          <cell r="L318" t="str">
            <v>W</v>
          </cell>
          <cell r="M318" t="str">
            <v>W</v>
          </cell>
          <cell r="N318" t="str">
            <v>W</v>
          </cell>
          <cell r="O318" t="str">
            <v>W</v>
          </cell>
          <cell r="P318" t="str">
            <v>DO</v>
          </cell>
          <cell r="Q318" t="str">
            <v>DO</v>
          </cell>
          <cell r="R318" t="str">
            <v>A</v>
          </cell>
          <cell r="S318" t="str">
            <v>W</v>
          </cell>
          <cell r="T318" t="str">
            <v>W</v>
          </cell>
          <cell r="U318" t="str">
            <v>W</v>
          </cell>
          <cell r="V318" t="str">
            <v>W</v>
          </cell>
          <cell r="W318" t="str">
            <v>DO</v>
          </cell>
          <cell r="X318" t="str">
            <v>DO</v>
          </cell>
          <cell r="Y318" t="str">
            <v>A</v>
          </cell>
          <cell r="Z318" t="str">
            <v>A</v>
          </cell>
          <cell r="AA318" t="str">
            <v>A</v>
          </cell>
          <cell r="AB318" t="str">
            <v>A</v>
          </cell>
          <cell r="AC318" t="str">
            <v>A</v>
          </cell>
          <cell r="AD318" t="str">
            <v>DO</v>
          </cell>
          <cell r="AE318" t="str">
            <v>DO</v>
          </cell>
          <cell r="AF318" t="str">
            <v>W</v>
          </cell>
          <cell r="AG318" t="str">
            <v>W</v>
          </cell>
          <cell r="AH318" t="str">
            <v>W</v>
          </cell>
          <cell r="AI318" t="str">
            <v>W</v>
          </cell>
          <cell r="AJ318" t="str">
            <v>W</v>
          </cell>
          <cell r="AK318" t="str">
            <v>DO</v>
          </cell>
          <cell r="AM318">
            <v>21</v>
          </cell>
          <cell r="AN318">
            <v>6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9</v>
          </cell>
          <cell r="AV318">
            <v>15</v>
          </cell>
          <cell r="AX318">
            <v>0</v>
          </cell>
          <cell r="BA318" t="str">
            <v>TB, CN</v>
          </cell>
          <cell r="BB318">
            <v>18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K318" t="str">
            <v>Tạ Hữu Bang</v>
          </cell>
        </row>
        <row r="319">
          <cell r="D319">
            <v>5218</v>
          </cell>
          <cell r="E319" t="str">
            <v>Lê Ánh Thiên</v>
          </cell>
          <cell r="F319">
            <v>43711</v>
          </cell>
          <cell r="G319">
            <v>0</v>
          </cell>
          <cell r="H319" t="str">
            <v>A</v>
          </cell>
          <cell r="I319" t="str">
            <v>DO</v>
          </cell>
          <cell r="J319" t="str">
            <v>DO</v>
          </cell>
          <cell r="K319" t="str">
            <v>W</v>
          </cell>
          <cell r="L319" t="str">
            <v>W</v>
          </cell>
          <cell r="M319" t="str">
            <v>W</v>
          </cell>
          <cell r="N319" t="str">
            <v>W</v>
          </cell>
          <cell r="O319" t="str">
            <v>A</v>
          </cell>
          <cell r="P319" t="str">
            <v>DO</v>
          </cell>
          <cell r="Q319" t="str">
            <v>DO</v>
          </cell>
          <cell r="R319" t="str">
            <v>W</v>
          </cell>
          <cell r="S319" t="str">
            <v>W</v>
          </cell>
          <cell r="T319" t="str">
            <v>W</v>
          </cell>
          <cell r="U319" t="str">
            <v>W</v>
          </cell>
          <cell r="V319" t="str">
            <v>A</v>
          </cell>
          <cell r="W319" t="str">
            <v>DO</v>
          </cell>
          <cell r="X319" t="str">
            <v>DO</v>
          </cell>
          <cell r="Y319" t="str">
            <v>W</v>
          </cell>
          <cell r="Z319" t="str">
            <v>W</v>
          </cell>
          <cell r="AA319" t="str">
            <v>W</v>
          </cell>
          <cell r="AB319" t="str">
            <v>W</v>
          </cell>
          <cell r="AC319" t="str">
            <v>A</v>
          </cell>
          <cell r="AD319" t="str">
            <v>DO</v>
          </cell>
          <cell r="AE319" t="str">
            <v>DO</v>
          </cell>
          <cell r="AF319" t="str">
            <v>W</v>
          </cell>
          <cell r="AG319" t="str">
            <v>W</v>
          </cell>
          <cell r="AH319" t="str">
            <v>W</v>
          </cell>
          <cell r="AI319" t="str">
            <v>W</v>
          </cell>
          <cell r="AJ319" t="str">
            <v>A</v>
          </cell>
          <cell r="AK319" t="str">
            <v>DO</v>
          </cell>
          <cell r="AM319">
            <v>21</v>
          </cell>
          <cell r="AN319">
            <v>5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9</v>
          </cell>
          <cell r="AV319">
            <v>16</v>
          </cell>
          <cell r="AX319">
            <v>0</v>
          </cell>
          <cell r="BA319" t="str">
            <v>TB, CN</v>
          </cell>
          <cell r="BB319">
            <v>18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K319" t="str">
            <v>Lê Ánh Thiên</v>
          </cell>
        </row>
        <row r="320">
          <cell r="D320">
            <v>5653</v>
          </cell>
          <cell r="E320" t="str">
            <v>Nguyễn Trần Tòng</v>
          </cell>
          <cell r="F320">
            <v>43878</v>
          </cell>
          <cell r="G320">
            <v>0</v>
          </cell>
          <cell r="H320" t="str">
            <v>W</v>
          </cell>
          <cell r="I320" t="str">
            <v>DO</v>
          </cell>
          <cell r="J320" t="str">
            <v>DO</v>
          </cell>
          <cell r="K320" t="str">
            <v>W</v>
          </cell>
          <cell r="L320" t="str">
            <v>W</v>
          </cell>
          <cell r="M320" t="str">
            <v>W</v>
          </cell>
          <cell r="N320" t="str">
            <v>A</v>
          </cell>
          <cell r="O320" t="str">
            <v>W</v>
          </cell>
          <cell r="P320" t="str">
            <v>DO</v>
          </cell>
          <cell r="Q320" t="str">
            <v>DO</v>
          </cell>
          <cell r="R320" t="str">
            <v>W</v>
          </cell>
          <cell r="S320" t="str">
            <v>W</v>
          </cell>
          <cell r="T320" t="str">
            <v>W</v>
          </cell>
          <cell r="U320" t="str">
            <v>W</v>
          </cell>
          <cell r="V320" t="str">
            <v>W</v>
          </cell>
          <cell r="W320" t="str">
            <v>DO</v>
          </cell>
          <cell r="X320" t="str">
            <v>DO</v>
          </cell>
          <cell r="Y320" t="str">
            <v>A/2</v>
          </cell>
          <cell r="Z320" t="str">
            <v>W</v>
          </cell>
          <cell r="AA320" t="str">
            <v>W</v>
          </cell>
          <cell r="AB320" t="str">
            <v>W</v>
          </cell>
          <cell r="AC320" t="str">
            <v>W</v>
          </cell>
          <cell r="AD320" t="str">
            <v>DO</v>
          </cell>
          <cell r="AE320" t="str">
            <v>DO</v>
          </cell>
          <cell r="AF320" t="str">
            <v>W</v>
          </cell>
          <cell r="AG320" t="str">
            <v>W</v>
          </cell>
          <cell r="AH320" t="str">
            <v>W</v>
          </cell>
          <cell r="AI320" t="str">
            <v>W</v>
          </cell>
          <cell r="AJ320" t="str">
            <v>W</v>
          </cell>
          <cell r="AK320" t="str">
            <v>DO</v>
          </cell>
          <cell r="AM320">
            <v>21</v>
          </cell>
          <cell r="AN320">
            <v>1.5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9</v>
          </cell>
          <cell r="AV320">
            <v>19.5</v>
          </cell>
          <cell r="AX320">
            <v>0</v>
          </cell>
          <cell r="BA320" t="str">
            <v>TB, CN</v>
          </cell>
          <cell r="BB320">
            <v>18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K320" t="str">
            <v>Nguyễn Trần Tòng</v>
          </cell>
        </row>
        <row r="321">
          <cell r="D321">
            <v>5816</v>
          </cell>
          <cell r="E321" t="str">
            <v>Võ Tấn Hùng</v>
          </cell>
          <cell r="F321">
            <v>44046</v>
          </cell>
          <cell r="G321">
            <v>0</v>
          </cell>
          <cell r="H321" t="str">
            <v>W</v>
          </cell>
          <cell r="I321" t="str">
            <v>DO</v>
          </cell>
          <cell r="J321" t="str">
            <v>DO</v>
          </cell>
          <cell r="K321" t="str">
            <v>W</v>
          </cell>
          <cell r="L321" t="str">
            <v>W</v>
          </cell>
          <cell r="M321" t="str">
            <v>W</v>
          </cell>
          <cell r="N321" t="str">
            <v>W</v>
          </cell>
          <cell r="O321" t="str">
            <v>A/2</v>
          </cell>
          <cell r="P321" t="str">
            <v>DO</v>
          </cell>
          <cell r="Q321" t="str">
            <v>DO</v>
          </cell>
          <cell r="R321" t="str">
            <v>W</v>
          </cell>
          <cell r="S321" t="str">
            <v>W</v>
          </cell>
          <cell r="T321" t="str">
            <v>W</v>
          </cell>
          <cell r="U321" t="str">
            <v>W</v>
          </cell>
          <cell r="V321" t="str">
            <v>W</v>
          </cell>
          <cell r="W321" t="str">
            <v>DO</v>
          </cell>
          <cell r="X321" t="str">
            <v>DO</v>
          </cell>
          <cell r="Y321" t="str">
            <v>W</v>
          </cell>
          <cell r="Z321" t="str">
            <v>W</v>
          </cell>
          <cell r="AA321" t="str">
            <v>W</v>
          </cell>
          <cell r="AB321" t="str">
            <v>W</v>
          </cell>
          <cell r="AC321" t="str">
            <v>A</v>
          </cell>
          <cell r="AD321" t="str">
            <v>DO</v>
          </cell>
          <cell r="AE321" t="str">
            <v>DO</v>
          </cell>
          <cell r="AF321" t="str">
            <v>W</v>
          </cell>
          <cell r="AG321" t="str">
            <v>A</v>
          </cell>
          <cell r="AH321" t="str">
            <v>A</v>
          </cell>
          <cell r="AI321" t="str">
            <v>A</v>
          </cell>
          <cell r="AJ321" t="str">
            <v>A</v>
          </cell>
          <cell r="AK321" t="str">
            <v>DO</v>
          </cell>
          <cell r="AM321">
            <v>21</v>
          </cell>
          <cell r="AN321">
            <v>5.5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9</v>
          </cell>
          <cell r="AV321">
            <v>15.5</v>
          </cell>
          <cell r="AX321">
            <v>0</v>
          </cell>
          <cell r="BA321" t="str">
            <v>TB, CN</v>
          </cell>
          <cell r="BB321">
            <v>18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K321" t="str">
            <v>Võ Tấn Hùng</v>
          </cell>
        </row>
        <row r="322">
          <cell r="D322">
            <v>6017</v>
          </cell>
          <cell r="E322" t="str">
            <v>Nguyễn Vũ Ninh</v>
          </cell>
          <cell r="F322">
            <v>44113</v>
          </cell>
          <cell r="G322">
            <v>0</v>
          </cell>
          <cell r="H322" t="str">
            <v>W</v>
          </cell>
          <cell r="I322" t="str">
            <v>DO</v>
          </cell>
          <cell r="J322" t="str">
            <v>DO</v>
          </cell>
          <cell r="K322" t="str">
            <v>W</v>
          </cell>
          <cell r="L322" t="str">
            <v>W</v>
          </cell>
          <cell r="M322" t="str">
            <v>W</v>
          </cell>
          <cell r="N322" t="str">
            <v>W</v>
          </cell>
          <cell r="O322" t="str">
            <v>W</v>
          </cell>
          <cell r="P322" t="str">
            <v>DO</v>
          </cell>
          <cell r="Q322" t="str">
            <v>DO</v>
          </cell>
          <cell r="R322" t="str">
            <v>W</v>
          </cell>
          <cell r="S322" t="str">
            <v>W</v>
          </cell>
          <cell r="T322" t="str">
            <v>A</v>
          </cell>
          <cell r="U322" t="str">
            <v>W</v>
          </cell>
          <cell r="V322" t="str">
            <v>W</v>
          </cell>
          <cell r="W322" t="str">
            <v>DO</v>
          </cell>
          <cell r="X322" t="str">
            <v>DO</v>
          </cell>
          <cell r="Y322" t="str">
            <v>W</v>
          </cell>
          <cell r="Z322" t="str">
            <v>W</v>
          </cell>
          <cell r="AA322" t="str">
            <v>W</v>
          </cell>
          <cell r="AB322" t="str">
            <v>W</v>
          </cell>
          <cell r="AC322" t="str">
            <v>W</v>
          </cell>
          <cell r="AD322" t="str">
            <v>DO</v>
          </cell>
          <cell r="AE322" t="str">
            <v>DO</v>
          </cell>
          <cell r="AF322" t="str">
            <v>W</v>
          </cell>
          <cell r="AG322" t="str">
            <v>W</v>
          </cell>
          <cell r="AH322" t="str">
            <v>A</v>
          </cell>
          <cell r="AI322" t="str">
            <v>A</v>
          </cell>
          <cell r="AJ322" t="str">
            <v>A</v>
          </cell>
          <cell r="AK322" t="str">
            <v>DO</v>
          </cell>
          <cell r="AM322">
            <v>21</v>
          </cell>
          <cell r="AN322">
            <v>4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9</v>
          </cell>
          <cell r="AV322">
            <v>17</v>
          </cell>
          <cell r="AX322">
            <v>0</v>
          </cell>
          <cell r="BA322" t="str">
            <v>TB, CN</v>
          </cell>
          <cell r="BB322">
            <v>18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K322" t="str">
            <v>Nguyễn Vũ Ninh</v>
          </cell>
        </row>
        <row r="323">
          <cell r="D323">
            <v>6110</v>
          </cell>
          <cell r="E323" t="str">
            <v>Trần Văn Thắng</v>
          </cell>
          <cell r="F323">
            <v>44300</v>
          </cell>
          <cell r="G323">
            <v>0</v>
          </cell>
          <cell r="H323" t="str">
            <v>W</v>
          </cell>
          <cell r="I323" t="str">
            <v>DO</v>
          </cell>
          <cell r="J323" t="str">
            <v>DO</v>
          </cell>
          <cell r="K323" t="str">
            <v>W</v>
          </cell>
          <cell r="L323" t="str">
            <v>W</v>
          </cell>
          <cell r="M323" t="str">
            <v>W</v>
          </cell>
          <cell r="N323" t="str">
            <v>W</v>
          </cell>
          <cell r="O323" t="str">
            <v>W</v>
          </cell>
          <cell r="P323" t="str">
            <v>DO</v>
          </cell>
          <cell r="Q323" t="str">
            <v>DO</v>
          </cell>
          <cell r="R323" t="str">
            <v>W</v>
          </cell>
          <cell r="S323" t="str">
            <v>W</v>
          </cell>
          <cell r="T323" t="str">
            <v>W</v>
          </cell>
          <cell r="U323" t="str">
            <v>W</v>
          </cell>
          <cell r="V323" t="str">
            <v>W</v>
          </cell>
          <cell r="W323" t="str">
            <v>DO</v>
          </cell>
          <cell r="X323" t="str">
            <v>DO</v>
          </cell>
          <cell r="Y323" t="str">
            <v>W</v>
          </cell>
          <cell r="Z323" t="str">
            <v>W</v>
          </cell>
          <cell r="AA323" t="str">
            <v>W</v>
          </cell>
          <cell r="AB323" t="str">
            <v>W</v>
          </cell>
          <cell r="AC323" t="str">
            <v>W</v>
          </cell>
          <cell r="AD323" t="str">
            <v>DO</v>
          </cell>
          <cell r="AE323" t="str">
            <v>DO</v>
          </cell>
          <cell r="AF323" t="str">
            <v>W</v>
          </cell>
          <cell r="AG323" t="str">
            <v>W</v>
          </cell>
          <cell r="AH323" t="str">
            <v>W</v>
          </cell>
          <cell r="AI323" t="str">
            <v>W</v>
          </cell>
          <cell r="AJ323" t="str">
            <v>W</v>
          </cell>
          <cell r="AK323" t="str">
            <v>DO</v>
          </cell>
          <cell r="AM323">
            <v>21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9</v>
          </cell>
          <cell r="AV323">
            <v>21</v>
          </cell>
          <cell r="AX323">
            <v>0</v>
          </cell>
          <cell r="BA323" t="str">
            <v>TB, CN</v>
          </cell>
          <cell r="BB323">
            <v>18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K323" t="str">
            <v>Trần Văn Thắng</v>
          </cell>
        </row>
        <row r="324">
          <cell r="D324">
            <v>6122</v>
          </cell>
          <cell r="E324" t="str">
            <v>Nghiêm Văn Sang</v>
          </cell>
          <cell r="F324">
            <v>44320</v>
          </cell>
          <cell r="G324">
            <v>0</v>
          </cell>
          <cell r="H324" t="str">
            <v>W</v>
          </cell>
          <cell r="I324" t="str">
            <v>DO</v>
          </cell>
          <cell r="J324" t="str">
            <v>DO</v>
          </cell>
          <cell r="K324" t="str">
            <v>W</v>
          </cell>
          <cell r="L324" t="str">
            <v>W</v>
          </cell>
          <cell r="M324" t="str">
            <v>W</v>
          </cell>
          <cell r="N324" t="str">
            <v>W</v>
          </cell>
          <cell r="O324" t="str">
            <v>W</v>
          </cell>
          <cell r="P324" t="str">
            <v>DO</v>
          </cell>
          <cell r="Q324" t="str">
            <v>DO</v>
          </cell>
          <cell r="R324" t="str">
            <v>W</v>
          </cell>
          <cell r="S324" t="str">
            <v>W</v>
          </cell>
          <cell r="T324" t="str">
            <v>W</v>
          </cell>
          <cell r="U324" t="str">
            <v>W</v>
          </cell>
          <cell r="V324" t="str">
            <v>W</v>
          </cell>
          <cell r="W324" t="str">
            <v>DO</v>
          </cell>
          <cell r="X324" t="str">
            <v>DO</v>
          </cell>
          <cell r="Y324" t="str">
            <v>W</v>
          </cell>
          <cell r="Z324" t="str">
            <v>W</v>
          </cell>
          <cell r="AA324" t="str">
            <v>W</v>
          </cell>
          <cell r="AB324" t="str">
            <v>W</v>
          </cell>
          <cell r="AC324" t="str">
            <v>W</v>
          </cell>
          <cell r="AD324" t="str">
            <v>DO</v>
          </cell>
          <cell r="AE324" t="str">
            <v>DO</v>
          </cell>
          <cell r="AF324" t="str">
            <v>W</v>
          </cell>
          <cell r="AG324" t="str">
            <v>W</v>
          </cell>
          <cell r="AH324" t="str">
            <v>W</v>
          </cell>
          <cell r="AI324" t="str">
            <v>W</v>
          </cell>
          <cell r="AJ324" t="str">
            <v>W</v>
          </cell>
          <cell r="AK324" t="str">
            <v>DO</v>
          </cell>
          <cell r="AM324">
            <v>21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9</v>
          </cell>
          <cell r="AV324">
            <v>21</v>
          </cell>
          <cell r="AX324">
            <v>0</v>
          </cell>
          <cell r="BA324" t="str">
            <v>TB, CN</v>
          </cell>
          <cell r="BB324">
            <v>18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K324" t="str">
            <v>Nghiêm Văn Sang</v>
          </cell>
        </row>
        <row r="325">
          <cell r="D325">
            <v>6156</v>
          </cell>
          <cell r="E325" t="str">
            <v>Trần Anh Quốc</v>
          </cell>
          <cell r="F325">
            <v>44354</v>
          </cell>
          <cell r="G325">
            <v>0</v>
          </cell>
          <cell r="H325" t="str">
            <v>W</v>
          </cell>
          <cell r="I325" t="str">
            <v>DO</v>
          </cell>
          <cell r="J325" t="str">
            <v>DO</v>
          </cell>
          <cell r="K325" t="str">
            <v>W</v>
          </cell>
          <cell r="L325" t="str">
            <v>W</v>
          </cell>
          <cell r="M325" t="str">
            <v>W</v>
          </cell>
          <cell r="N325" t="str">
            <v>A</v>
          </cell>
          <cell r="O325" t="str">
            <v>A</v>
          </cell>
          <cell r="P325" t="str">
            <v>DO</v>
          </cell>
          <cell r="Q325" t="str">
            <v>DO</v>
          </cell>
          <cell r="R325" t="str">
            <v>W</v>
          </cell>
          <cell r="S325" t="str">
            <v>W</v>
          </cell>
          <cell r="T325" t="str">
            <v>W</v>
          </cell>
          <cell r="U325" t="str">
            <v>W</v>
          </cell>
          <cell r="V325" t="str">
            <v>W</v>
          </cell>
          <cell r="W325" t="str">
            <v>DO</v>
          </cell>
          <cell r="X325" t="str">
            <v>DO</v>
          </cell>
          <cell r="Y325" t="str">
            <v>W</v>
          </cell>
          <cell r="Z325" t="str">
            <v>W</v>
          </cell>
          <cell r="AA325" t="str">
            <v>W</v>
          </cell>
          <cell r="AB325" t="str">
            <v>W</v>
          </cell>
          <cell r="AC325" t="str">
            <v>W</v>
          </cell>
          <cell r="AD325" t="str">
            <v>DO</v>
          </cell>
          <cell r="AE325" t="str">
            <v>DO</v>
          </cell>
          <cell r="AF325" t="str">
            <v>W</v>
          </cell>
          <cell r="AG325" t="str">
            <v>W</v>
          </cell>
          <cell r="AH325" t="str">
            <v>W</v>
          </cell>
          <cell r="AI325" t="str">
            <v>W</v>
          </cell>
          <cell r="AJ325" t="str">
            <v>A</v>
          </cell>
          <cell r="AK325" t="str">
            <v>DO</v>
          </cell>
          <cell r="AM325">
            <v>21</v>
          </cell>
          <cell r="AN325">
            <v>3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9</v>
          </cell>
          <cell r="AV325">
            <v>18</v>
          </cell>
          <cell r="AX325">
            <v>0</v>
          </cell>
          <cell r="BA325" t="str">
            <v>TB, CN</v>
          </cell>
          <cell r="BB325">
            <v>18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K325" t="str">
            <v>Trần Anh Quốc</v>
          </cell>
        </row>
        <row r="326">
          <cell r="D326">
            <v>6171</v>
          </cell>
          <cell r="E326" t="str">
            <v>Bùi Thanh Tiến</v>
          </cell>
          <cell r="F326">
            <v>44362</v>
          </cell>
          <cell r="G326">
            <v>0</v>
          </cell>
          <cell r="H326" t="str">
            <v>W</v>
          </cell>
          <cell r="I326" t="str">
            <v>DO</v>
          </cell>
          <cell r="J326" t="str">
            <v>DO</v>
          </cell>
          <cell r="K326" t="str">
            <v>W</v>
          </cell>
          <cell r="L326" t="str">
            <v>W</v>
          </cell>
          <cell r="M326" t="str">
            <v>W</v>
          </cell>
          <cell r="N326" t="str">
            <v>W</v>
          </cell>
          <cell r="O326" t="str">
            <v>W</v>
          </cell>
          <cell r="P326" t="str">
            <v>DO</v>
          </cell>
          <cell r="Q326" t="str">
            <v>DO</v>
          </cell>
          <cell r="R326" t="str">
            <v>W</v>
          </cell>
          <cell r="S326" t="str">
            <v>A</v>
          </cell>
          <cell r="T326" t="str">
            <v>W</v>
          </cell>
          <cell r="U326" t="str">
            <v>W</v>
          </cell>
          <cell r="V326" t="str">
            <v>W</v>
          </cell>
          <cell r="W326" t="str">
            <v>DO</v>
          </cell>
          <cell r="X326" t="str">
            <v>DO</v>
          </cell>
          <cell r="Y326" t="str">
            <v>W</v>
          </cell>
          <cell r="Z326" t="str">
            <v>W</v>
          </cell>
          <cell r="AA326" t="str">
            <v>W</v>
          </cell>
          <cell r="AB326" t="str">
            <v>W</v>
          </cell>
          <cell r="AC326" t="str">
            <v>W</v>
          </cell>
          <cell r="AD326" t="str">
            <v>DO</v>
          </cell>
          <cell r="AE326" t="str">
            <v>DO</v>
          </cell>
          <cell r="AF326" t="str">
            <v>W</v>
          </cell>
          <cell r="AG326" t="str">
            <v>W</v>
          </cell>
          <cell r="AH326" t="str">
            <v>W</v>
          </cell>
          <cell r="AI326" t="str">
            <v>W</v>
          </cell>
          <cell r="AJ326" t="str">
            <v>W</v>
          </cell>
          <cell r="AK326" t="str">
            <v>DO</v>
          </cell>
          <cell r="AM326">
            <v>21</v>
          </cell>
          <cell r="AN326">
            <v>1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9</v>
          </cell>
          <cell r="AV326">
            <v>20</v>
          </cell>
          <cell r="AX326">
            <v>0</v>
          </cell>
          <cell r="BA326" t="str">
            <v>TB, CN</v>
          </cell>
          <cell r="BB326">
            <v>18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K326" t="str">
            <v>Bùi Thanh Tiến</v>
          </cell>
        </row>
        <row r="327">
          <cell r="D327">
            <v>6169</v>
          </cell>
          <cell r="E327" t="str">
            <v>Phạm Huy Hoàng</v>
          </cell>
          <cell r="F327">
            <v>44365</v>
          </cell>
          <cell r="G327">
            <v>0</v>
          </cell>
          <cell r="H327" t="str">
            <v>W</v>
          </cell>
          <cell r="I327" t="str">
            <v>DO</v>
          </cell>
          <cell r="J327" t="str">
            <v>DO</v>
          </cell>
          <cell r="K327" t="str">
            <v>A</v>
          </cell>
          <cell r="L327" t="str">
            <v>W</v>
          </cell>
          <cell r="M327" t="str">
            <v>W</v>
          </cell>
          <cell r="N327" t="str">
            <v>W</v>
          </cell>
          <cell r="O327" t="str">
            <v>W</v>
          </cell>
          <cell r="P327" t="str">
            <v>DO</v>
          </cell>
          <cell r="Q327" t="str">
            <v>DO</v>
          </cell>
          <cell r="R327" t="str">
            <v>W</v>
          </cell>
          <cell r="S327" t="str">
            <v>W</v>
          </cell>
          <cell r="T327" t="str">
            <v>W</v>
          </cell>
          <cell r="U327" t="str">
            <v>W</v>
          </cell>
          <cell r="V327" t="str">
            <v>W</v>
          </cell>
          <cell r="W327" t="str">
            <v>DO</v>
          </cell>
          <cell r="X327" t="str">
            <v>DO</v>
          </cell>
          <cell r="Y327" t="str">
            <v>W</v>
          </cell>
          <cell r="Z327" t="str">
            <v>W</v>
          </cell>
          <cell r="AA327" t="str">
            <v>W</v>
          </cell>
          <cell r="AB327" t="str">
            <v>W</v>
          </cell>
          <cell r="AC327" t="str">
            <v>W</v>
          </cell>
          <cell r="AD327" t="str">
            <v>DO</v>
          </cell>
          <cell r="AE327" t="str">
            <v>DO</v>
          </cell>
          <cell r="AF327" t="str">
            <v>W</v>
          </cell>
          <cell r="AG327" t="str">
            <v>W</v>
          </cell>
          <cell r="AH327" t="str">
            <v>A</v>
          </cell>
          <cell r="AI327" t="str">
            <v>W</v>
          </cell>
          <cell r="AJ327" t="str">
            <v>W</v>
          </cell>
          <cell r="AK327" t="str">
            <v>DO</v>
          </cell>
          <cell r="AM327">
            <v>21</v>
          </cell>
          <cell r="AN327">
            <v>2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9</v>
          </cell>
          <cell r="AV327">
            <v>19</v>
          </cell>
          <cell r="AX327">
            <v>0</v>
          </cell>
          <cell r="BA327" t="str">
            <v>TB, CN</v>
          </cell>
          <cell r="BB327">
            <v>18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K327" t="str">
            <v>Phạm Huy Hoàng</v>
          </cell>
        </row>
        <row r="328">
          <cell r="D328">
            <v>6303</v>
          </cell>
          <cell r="E328" t="str">
            <v>Nguyễn Lê Anh Thư</v>
          </cell>
          <cell r="F328">
            <v>44545</v>
          </cell>
          <cell r="G328">
            <v>0</v>
          </cell>
          <cell r="H328" t="str">
            <v>NA</v>
          </cell>
          <cell r="I328" t="str">
            <v>DO</v>
          </cell>
          <cell r="J328" t="str">
            <v>DO</v>
          </cell>
          <cell r="K328" t="str">
            <v>NA</v>
          </cell>
          <cell r="L328" t="str">
            <v>NA</v>
          </cell>
          <cell r="M328" t="str">
            <v>NA</v>
          </cell>
          <cell r="N328" t="str">
            <v>NA</v>
          </cell>
          <cell r="O328" t="str">
            <v>NA</v>
          </cell>
          <cell r="P328" t="str">
            <v>DO</v>
          </cell>
          <cell r="Q328" t="str">
            <v>DO</v>
          </cell>
          <cell r="R328" t="str">
            <v>NA</v>
          </cell>
          <cell r="S328" t="str">
            <v>NA</v>
          </cell>
          <cell r="T328" t="str">
            <v>NA</v>
          </cell>
          <cell r="U328" t="str">
            <v>NA</v>
          </cell>
          <cell r="V328" t="str">
            <v>NA</v>
          </cell>
          <cell r="W328" t="str">
            <v>DO</v>
          </cell>
          <cell r="X328" t="str">
            <v>DO</v>
          </cell>
          <cell r="Y328" t="str">
            <v>NA</v>
          </cell>
          <cell r="Z328" t="str">
            <v>NA</v>
          </cell>
          <cell r="AA328" t="str">
            <v>W</v>
          </cell>
          <cell r="AB328" t="str">
            <v>W</v>
          </cell>
          <cell r="AC328" t="str">
            <v>W</v>
          </cell>
          <cell r="AD328" t="str">
            <v>DO</v>
          </cell>
          <cell r="AE328" t="str">
            <v>DO</v>
          </cell>
          <cell r="AF328" t="str">
            <v>W</v>
          </cell>
          <cell r="AG328" t="str">
            <v>W</v>
          </cell>
          <cell r="AH328" t="str">
            <v>W</v>
          </cell>
          <cell r="AI328" t="str">
            <v>W</v>
          </cell>
          <cell r="AJ328" t="str">
            <v>W</v>
          </cell>
          <cell r="AK328" t="str">
            <v>DO</v>
          </cell>
          <cell r="AM328">
            <v>21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13</v>
          </cell>
          <cell r="AT328">
            <v>0</v>
          </cell>
          <cell r="AU328">
            <v>9</v>
          </cell>
          <cell r="AV328">
            <v>8</v>
          </cell>
          <cell r="AX328">
            <v>0</v>
          </cell>
          <cell r="BA328" t="str">
            <v>TB, CN</v>
          </cell>
          <cell r="BB328">
            <v>8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K328" t="str">
            <v>Nguyễn Lê Anh Thư</v>
          </cell>
        </row>
        <row r="329">
          <cell r="D329">
            <v>5379</v>
          </cell>
          <cell r="E329" t="str">
            <v>Nguyễn Thị Thùy Dương</v>
          </cell>
          <cell r="F329">
            <v>43731</v>
          </cell>
          <cell r="G329">
            <v>0</v>
          </cell>
          <cell r="H329" t="str">
            <v>W</v>
          </cell>
          <cell r="I329" t="str">
            <v>DO</v>
          </cell>
          <cell r="J329" t="str">
            <v>DO</v>
          </cell>
          <cell r="K329" t="str">
            <v>A</v>
          </cell>
          <cell r="L329" t="str">
            <v>W</v>
          </cell>
          <cell r="M329" t="str">
            <v>W</v>
          </cell>
          <cell r="N329" t="str">
            <v>W</v>
          </cell>
          <cell r="O329" t="str">
            <v>W</v>
          </cell>
          <cell r="P329" t="str">
            <v>DO</v>
          </cell>
          <cell r="Q329" t="str">
            <v>DO</v>
          </cell>
          <cell r="R329" t="str">
            <v>W</v>
          </cell>
          <cell r="S329" t="str">
            <v>W</v>
          </cell>
          <cell r="T329" t="str">
            <v>W</v>
          </cell>
          <cell r="U329" t="str">
            <v>W</v>
          </cell>
          <cell r="V329" t="str">
            <v>W</v>
          </cell>
          <cell r="W329" t="str">
            <v>DO</v>
          </cell>
          <cell r="X329" t="str">
            <v>DO</v>
          </cell>
          <cell r="Y329" t="str">
            <v>W</v>
          </cell>
          <cell r="Z329" t="str">
            <v>W</v>
          </cell>
          <cell r="AA329" t="str">
            <v>W</v>
          </cell>
          <cell r="AB329" t="str">
            <v>W</v>
          </cell>
          <cell r="AC329" t="str">
            <v>W</v>
          </cell>
          <cell r="AD329" t="str">
            <v>DO</v>
          </cell>
          <cell r="AE329" t="str">
            <v>DO</v>
          </cell>
          <cell r="AF329" t="str">
            <v>A</v>
          </cell>
          <cell r="AG329" t="str">
            <v>W</v>
          </cell>
          <cell r="AH329" t="str">
            <v>W</v>
          </cell>
          <cell r="AI329" t="str">
            <v>W</v>
          </cell>
          <cell r="AJ329" t="str">
            <v>A</v>
          </cell>
          <cell r="AK329" t="str">
            <v>DO</v>
          </cell>
          <cell r="AM329">
            <v>21</v>
          </cell>
          <cell r="AN329">
            <v>3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9</v>
          </cell>
          <cell r="AV329">
            <v>18</v>
          </cell>
          <cell r="AX329">
            <v>0</v>
          </cell>
          <cell r="BA329" t="str">
            <v>TB, CN</v>
          </cell>
          <cell r="BB329">
            <v>18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K329" t="str">
            <v>Nguyễn Thị Thùy Dương</v>
          </cell>
        </row>
        <row r="330">
          <cell r="D330">
            <v>5568</v>
          </cell>
          <cell r="E330" t="str">
            <v>Lê Đình Nhật Anh</v>
          </cell>
          <cell r="F330">
            <v>43790</v>
          </cell>
          <cell r="G330">
            <v>0</v>
          </cell>
          <cell r="H330" t="str">
            <v>W</v>
          </cell>
          <cell r="I330" t="str">
            <v>DO</v>
          </cell>
          <cell r="J330" t="str">
            <v>DO</v>
          </cell>
          <cell r="K330" t="str">
            <v>A</v>
          </cell>
          <cell r="L330" t="str">
            <v>A</v>
          </cell>
          <cell r="M330" t="str">
            <v>W</v>
          </cell>
          <cell r="N330" t="str">
            <v>W</v>
          </cell>
          <cell r="O330" t="str">
            <v>W</v>
          </cell>
          <cell r="P330" t="str">
            <v>DO</v>
          </cell>
          <cell r="Q330" t="str">
            <v>DO</v>
          </cell>
          <cell r="R330" t="str">
            <v>W</v>
          </cell>
          <cell r="S330" t="str">
            <v>W</v>
          </cell>
          <cell r="T330" t="str">
            <v>W</v>
          </cell>
          <cell r="U330" t="str">
            <v>W</v>
          </cell>
          <cell r="V330" t="str">
            <v>W</v>
          </cell>
          <cell r="W330" t="str">
            <v>DO</v>
          </cell>
          <cell r="X330" t="str">
            <v>DO</v>
          </cell>
          <cell r="Y330" t="str">
            <v>W</v>
          </cell>
          <cell r="Z330" t="str">
            <v>W</v>
          </cell>
          <cell r="AA330" t="str">
            <v>W</v>
          </cell>
          <cell r="AB330" t="str">
            <v>A</v>
          </cell>
          <cell r="AC330" t="str">
            <v>A</v>
          </cell>
          <cell r="AD330" t="str">
            <v>DO</v>
          </cell>
          <cell r="AE330" t="str">
            <v>DO</v>
          </cell>
          <cell r="AF330" t="str">
            <v>W</v>
          </cell>
          <cell r="AG330" t="str">
            <v>W</v>
          </cell>
          <cell r="AH330" t="str">
            <v>W</v>
          </cell>
          <cell r="AI330" t="str">
            <v>W</v>
          </cell>
          <cell r="AJ330" t="str">
            <v>W</v>
          </cell>
          <cell r="AK330" t="str">
            <v>DO</v>
          </cell>
          <cell r="AM330">
            <v>21</v>
          </cell>
          <cell r="AN330">
            <v>4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9</v>
          </cell>
          <cell r="AV330">
            <v>17</v>
          </cell>
          <cell r="AX330">
            <v>0</v>
          </cell>
          <cell r="BA330" t="str">
            <v>TB, CN</v>
          </cell>
          <cell r="BB330">
            <v>18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K330" t="str">
            <v>Lê Đình Nhật Anh</v>
          </cell>
        </row>
        <row r="331">
          <cell r="D331">
            <v>2849</v>
          </cell>
          <cell r="E331" t="str">
            <v>Đỗ Thị Mai</v>
          </cell>
          <cell r="F331">
            <v>42418</v>
          </cell>
          <cell r="G331">
            <v>0</v>
          </cell>
          <cell r="H331" t="str">
            <v>A</v>
          </cell>
          <cell r="I331" t="str">
            <v>DO</v>
          </cell>
          <cell r="J331" t="str">
            <v>DO</v>
          </cell>
          <cell r="K331" t="str">
            <v>A</v>
          </cell>
          <cell r="L331" t="str">
            <v>A</v>
          </cell>
          <cell r="M331" t="str">
            <v>W</v>
          </cell>
          <cell r="N331" t="str">
            <v>W</v>
          </cell>
          <cell r="O331" t="str">
            <v>W</v>
          </cell>
          <cell r="P331" t="str">
            <v>DO</v>
          </cell>
          <cell r="Q331" t="str">
            <v>DO</v>
          </cell>
          <cell r="R331" t="str">
            <v>W</v>
          </cell>
          <cell r="S331" t="str">
            <v>W</v>
          </cell>
          <cell r="T331" t="str">
            <v>W</v>
          </cell>
          <cell r="U331" t="str">
            <v>W</v>
          </cell>
          <cell r="V331" t="str">
            <v>W</v>
          </cell>
          <cell r="W331" t="str">
            <v>DO</v>
          </cell>
          <cell r="X331" t="str">
            <v>DO</v>
          </cell>
          <cell r="Y331" t="str">
            <v>A</v>
          </cell>
          <cell r="Z331" t="str">
            <v>W</v>
          </cell>
          <cell r="AA331" t="str">
            <v>W</v>
          </cell>
          <cell r="AB331" t="str">
            <v>W</v>
          </cell>
          <cell r="AC331" t="str">
            <v>A</v>
          </cell>
          <cell r="AD331" t="str">
            <v>DO</v>
          </cell>
          <cell r="AE331" t="str">
            <v>DO</v>
          </cell>
          <cell r="AF331" t="str">
            <v>W</v>
          </cell>
          <cell r="AG331" t="str">
            <v>W</v>
          </cell>
          <cell r="AH331" t="str">
            <v>W</v>
          </cell>
          <cell r="AI331" t="str">
            <v>W</v>
          </cell>
          <cell r="AJ331" t="str">
            <v>W</v>
          </cell>
          <cell r="AK331" t="str">
            <v>DO</v>
          </cell>
          <cell r="AM331">
            <v>21</v>
          </cell>
          <cell r="AN331">
            <v>5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</v>
          </cell>
          <cell r="AV331">
            <v>16</v>
          </cell>
          <cell r="AX331">
            <v>0</v>
          </cell>
          <cell r="BA331" t="str">
            <v>TB, CN</v>
          </cell>
          <cell r="BB331">
            <v>18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K331" t="str">
            <v>Đỗ Thị Mai</v>
          </cell>
        </row>
        <row r="332">
          <cell r="D332">
            <v>4568</v>
          </cell>
          <cell r="E332" t="str">
            <v>Lê Thị Tím</v>
          </cell>
          <cell r="F332">
            <v>43227</v>
          </cell>
          <cell r="G332">
            <v>0</v>
          </cell>
          <cell r="H332" t="str">
            <v>W</v>
          </cell>
          <cell r="I332" t="str">
            <v>DO</v>
          </cell>
          <cell r="J332" t="str">
            <v>DO</v>
          </cell>
          <cell r="K332" t="str">
            <v>W</v>
          </cell>
          <cell r="L332" t="str">
            <v>W</v>
          </cell>
          <cell r="M332" t="str">
            <v>W</v>
          </cell>
          <cell r="N332" t="str">
            <v>W</v>
          </cell>
          <cell r="O332" t="str">
            <v>A</v>
          </cell>
          <cell r="P332" t="str">
            <v>DO</v>
          </cell>
          <cell r="Q332" t="str">
            <v>DO</v>
          </cell>
          <cell r="R332" t="str">
            <v>W</v>
          </cell>
          <cell r="S332" t="str">
            <v>W</v>
          </cell>
          <cell r="T332" t="str">
            <v>W</v>
          </cell>
          <cell r="U332" t="str">
            <v>W</v>
          </cell>
          <cell r="V332" t="str">
            <v>A</v>
          </cell>
          <cell r="W332" t="str">
            <v>DO</v>
          </cell>
          <cell r="X332" t="str">
            <v>DO</v>
          </cell>
          <cell r="Y332" t="str">
            <v>W</v>
          </cell>
          <cell r="Z332" t="str">
            <v>W</v>
          </cell>
          <cell r="AA332" t="str">
            <v>W</v>
          </cell>
          <cell r="AB332" t="str">
            <v>W</v>
          </cell>
          <cell r="AC332" t="str">
            <v>A/2</v>
          </cell>
          <cell r="AD332" t="str">
            <v>DO</v>
          </cell>
          <cell r="AE332" t="str">
            <v>DO</v>
          </cell>
          <cell r="AF332" t="str">
            <v>W</v>
          </cell>
          <cell r="AG332" t="str">
            <v>W</v>
          </cell>
          <cell r="AH332" t="str">
            <v>W</v>
          </cell>
          <cell r="AI332" t="str">
            <v>W</v>
          </cell>
          <cell r="AJ332" t="str">
            <v>W</v>
          </cell>
          <cell r="AK332" t="str">
            <v>DO</v>
          </cell>
          <cell r="AM332">
            <v>21</v>
          </cell>
          <cell r="AN332">
            <v>2.5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9</v>
          </cell>
          <cell r="AV332">
            <v>18.5</v>
          </cell>
          <cell r="AX332">
            <v>0</v>
          </cell>
          <cell r="BA332" t="str">
            <v>TB, CN</v>
          </cell>
          <cell r="BB332">
            <v>18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K332" t="str">
            <v>Lê Thị Tím</v>
          </cell>
        </row>
        <row r="333">
          <cell r="D333">
            <v>5720</v>
          </cell>
          <cell r="E333" t="str">
            <v>Nguyễn Võ Kiều Oanh</v>
          </cell>
          <cell r="F333">
            <v>44004</v>
          </cell>
          <cell r="G333">
            <v>0</v>
          </cell>
          <cell r="H333" t="str">
            <v>W</v>
          </cell>
          <cell r="I333" t="str">
            <v>W</v>
          </cell>
          <cell r="J333" t="str">
            <v>DO</v>
          </cell>
          <cell r="K333" t="str">
            <v>A</v>
          </cell>
          <cell r="L333" t="str">
            <v>W</v>
          </cell>
          <cell r="M333" t="str">
            <v>W</v>
          </cell>
          <cell r="N333" t="str">
            <v>W</v>
          </cell>
          <cell r="O333" t="str">
            <v>W</v>
          </cell>
          <cell r="P333" t="str">
            <v>W</v>
          </cell>
          <cell r="Q333" t="str">
            <v>DO</v>
          </cell>
          <cell r="R333" t="str">
            <v>W</v>
          </cell>
          <cell r="S333" t="str">
            <v>W</v>
          </cell>
          <cell r="T333" t="str">
            <v>W</v>
          </cell>
          <cell r="U333" t="str">
            <v>W</v>
          </cell>
          <cell r="V333" t="str">
            <v>W</v>
          </cell>
          <cell r="W333" t="str">
            <v>W</v>
          </cell>
          <cell r="X333" t="str">
            <v>DO</v>
          </cell>
          <cell r="Y333" t="str">
            <v>W</v>
          </cell>
          <cell r="Z333" t="str">
            <v>W</v>
          </cell>
          <cell r="AA333" t="str">
            <v>W</v>
          </cell>
          <cell r="AB333" t="str">
            <v>W</v>
          </cell>
          <cell r="AC333" t="str">
            <v>W</v>
          </cell>
          <cell r="AD333" t="str">
            <v>W</v>
          </cell>
          <cell r="AE333" t="str">
            <v>DO</v>
          </cell>
          <cell r="AF333" t="str">
            <v>A/2</v>
          </cell>
          <cell r="AG333" t="str">
            <v>A</v>
          </cell>
          <cell r="AH333" t="str">
            <v>A</v>
          </cell>
          <cell r="AI333" t="str">
            <v>W</v>
          </cell>
          <cell r="AJ333" t="str">
            <v>W</v>
          </cell>
          <cell r="AK333" t="str">
            <v>W</v>
          </cell>
          <cell r="AM333">
            <v>26</v>
          </cell>
          <cell r="AN333">
            <v>3.5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4</v>
          </cell>
          <cell r="AV333">
            <v>22.5</v>
          </cell>
          <cell r="AX333">
            <v>0</v>
          </cell>
          <cell r="BA333" t="str">
            <v>CN</v>
          </cell>
          <cell r="BB333">
            <v>22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K333" t="str">
            <v>Nguyễn Võ Kiều Oanh</v>
          </cell>
        </row>
        <row r="334">
          <cell r="D334">
            <v>5799</v>
          </cell>
          <cell r="E334" t="str">
            <v>Nguyễn Tấn Dũng</v>
          </cell>
          <cell r="F334">
            <v>44035</v>
          </cell>
          <cell r="G334">
            <v>0</v>
          </cell>
          <cell r="H334" t="str">
            <v>W</v>
          </cell>
          <cell r="I334" t="str">
            <v>W</v>
          </cell>
          <cell r="J334" t="str">
            <v>DO</v>
          </cell>
          <cell r="K334" t="str">
            <v>W</v>
          </cell>
          <cell r="L334" t="str">
            <v>W</v>
          </cell>
          <cell r="M334" t="str">
            <v>W</v>
          </cell>
          <cell r="N334" t="str">
            <v>W</v>
          </cell>
          <cell r="O334" t="str">
            <v>A</v>
          </cell>
          <cell r="P334" t="str">
            <v>A</v>
          </cell>
          <cell r="Q334" t="str">
            <v>DO</v>
          </cell>
          <cell r="R334" t="str">
            <v>W</v>
          </cell>
          <cell r="S334" t="str">
            <v>W</v>
          </cell>
          <cell r="T334" t="str">
            <v>W</v>
          </cell>
          <cell r="U334" t="str">
            <v>W</v>
          </cell>
          <cell r="V334" t="str">
            <v>W</v>
          </cell>
          <cell r="W334" t="str">
            <v>W</v>
          </cell>
          <cell r="X334" t="str">
            <v>DO</v>
          </cell>
          <cell r="Y334" t="str">
            <v>W</v>
          </cell>
          <cell r="Z334" t="str">
            <v>W</v>
          </cell>
          <cell r="AA334" t="str">
            <v>W</v>
          </cell>
          <cell r="AB334" t="str">
            <v>W</v>
          </cell>
          <cell r="AC334" t="str">
            <v>W</v>
          </cell>
          <cell r="AD334" t="str">
            <v>W</v>
          </cell>
          <cell r="AE334" t="str">
            <v>DO</v>
          </cell>
          <cell r="AF334" t="str">
            <v>W</v>
          </cell>
          <cell r="AG334" t="str">
            <v>W</v>
          </cell>
          <cell r="AH334" t="str">
            <v>W</v>
          </cell>
          <cell r="AI334" t="str">
            <v>W</v>
          </cell>
          <cell r="AJ334" t="str">
            <v>W</v>
          </cell>
          <cell r="AK334" t="str">
            <v>W</v>
          </cell>
          <cell r="AM334">
            <v>26</v>
          </cell>
          <cell r="AN334">
            <v>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4</v>
          </cell>
          <cell r="AV334">
            <v>24</v>
          </cell>
          <cell r="AX334">
            <v>0</v>
          </cell>
          <cell r="BA334" t="str">
            <v>CN</v>
          </cell>
          <cell r="BB334">
            <v>22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K334" t="str">
            <v>Nguyễn Tấn Dũng</v>
          </cell>
        </row>
        <row r="335">
          <cell r="D335">
            <v>5722</v>
          </cell>
          <cell r="E335" t="str">
            <v>Lê Thị Yến Nhi</v>
          </cell>
          <cell r="F335">
            <v>44004</v>
          </cell>
          <cell r="G335">
            <v>0</v>
          </cell>
          <cell r="H335" t="str">
            <v>W</v>
          </cell>
          <cell r="I335" t="str">
            <v>A</v>
          </cell>
          <cell r="J335" t="str">
            <v>DO</v>
          </cell>
          <cell r="K335" t="str">
            <v>A</v>
          </cell>
          <cell r="L335" t="str">
            <v>A</v>
          </cell>
          <cell r="M335" t="str">
            <v>A</v>
          </cell>
          <cell r="N335" t="str">
            <v>W</v>
          </cell>
          <cell r="O335" t="str">
            <v>W</v>
          </cell>
          <cell r="P335" t="str">
            <v>W</v>
          </cell>
          <cell r="Q335" t="str">
            <v>DO</v>
          </cell>
          <cell r="R335" t="str">
            <v>W</v>
          </cell>
          <cell r="S335" t="str">
            <v>W</v>
          </cell>
          <cell r="T335" t="str">
            <v>W</v>
          </cell>
          <cell r="U335" t="str">
            <v>W</v>
          </cell>
          <cell r="V335" t="str">
            <v>W</v>
          </cell>
          <cell r="W335" t="str">
            <v>W</v>
          </cell>
          <cell r="X335" t="str">
            <v>DO</v>
          </cell>
          <cell r="Y335" t="str">
            <v>W</v>
          </cell>
          <cell r="Z335" t="str">
            <v>W</v>
          </cell>
          <cell r="AA335" t="str">
            <v>W</v>
          </cell>
          <cell r="AB335" t="str">
            <v>W</v>
          </cell>
          <cell r="AC335" t="str">
            <v>W</v>
          </cell>
          <cell r="AD335" t="str">
            <v>W</v>
          </cell>
          <cell r="AE335" t="str">
            <v>DO</v>
          </cell>
          <cell r="AF335" t="str">
            <v>W</v>
          </cell>
          <cell r="AG335" t="str">
            <v>W</v>
          </cell>
          <cell r="AH335" t="str">
            <v>W</v>
          </cell>
          <cell r="AI335" t="str">
            <v>W</v>
          </cell>
          <cell r="AJ335" t="str">
            <v>W</v>
          </cell>
          <cell r="AK335" t="str">
            <v>W</v>
          </cell>
          <cell r="AM335">
            <v>26</v>
          </cell>
          <cell r="AN335">
            <v>4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4</v>
          </cell>
          <cell r="AV335">
            <v>22</v>
          </cell>
          <cell r="AX335">
            <v>0</v>
          </cell>
          <cell r="BA335" t="str">
            <v>CN</v>
          </cell>
          <cell r="BB335">
            <v>22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K335" t="str">
            <v>Lê Thị Yến Nhi</v>
          </cell>
        </row>
        <row r="336">
          <cell r="D336">
            <v>5951</v>
          </cell>
          <cell r="E336" t="str">
            <v>Nguyễn Hoàng Ngọc Tố</v>
          </cell>
          <cell r="F336">
            <v>44096</v>
          </cell>
          <cell r="G336">
            <v>44562</v>
          </cell>
          <cell r="H336" t="str">
            <v>M</v>
          </cell>
          <cell r="I336" t="str">
            <v>M</v>
          </cell>
          <cell r="J336" t="str">
            <v>M</v>
          </cell>
          <cell r="K336" t="str">
            <v>M</v>
          </cell>
          <cell r="L336" t="str">
            <v>M</v>
          </cell>
          <cell r="M336" t="str">
            <v>M</v>
          </cell>
          <cell r="N336" t="str">
            <v>M</v>
          </cell>
          <cell r="O336" t="str">
            <v>M</v>
          </cell>
          <cell r="P336" t="str">
            <v>M</v>
          </cell>
          <cell r="Q336" t="str">
            <v>M</v>
          </cell>
          <cell r="R336" t="str">
            <v>M</v>
          </cell>
          <cell r="S336" t="str">
            <v>M</v>
          </cell>
          <cell r="T336" t="str">
            <v>M</v>
          </cell>
          <cell r="U336" t="str">
            <v>M</v>
          </cell>
          <cell r="V336" t="str">
            <v>M</v>
          </cell>
          <cell r="W336" t="str">
            <v>M</v>
          </cell>
          <cell r="X336" t="str">
            <v>M</v>
          </cell>
          <cell r="Y336" t="str">
            <v>M</v>
          </cell>
          <cell r="Z336" t="str">
            <v>M</v>
          </cell>
          <cell r="AA336" t="str">
            <v>M</v>
          </cell>
          <cell r="AB336" t="str">
            <v>M</v>
          </cell>
          <cell r="AC336" t="str">
            <v>M</v>
          </cell>
          <cell r="AD336" t="str">
            <v>M</v>
          </cell>
          <cell r="AE336" t="str">
            <v>M</v>
          </cell>
          <cell r="AF336" t="str">
            <v>M</v>
          </cell>
          <cell r="AG336" t="str">
            <v>M</v>
          </cell>
          <cell r="AH336" t="str">
            <v>M</v>
          </cell>
          <cell r="AI336" t="str">
            <v>M</v>
          </cell>
          <cell r="AJ336" t="str">
            <v>M</v>
          </cell>
          <cell r="AK336" t="str">
            <v>M</v>
          </cell>
          <cell r="AM336">
            <v>26</v>
          </cell>
          <cell r="AN336">
            <v>0</v>
          </cell>
          <cell r="AO336">
            <v>0</v>
          </cell>
          <cell r="AP336">
            <v>0</v>
          </cell>
          <cell r="AQ336">
            <v>30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X336">
            <v>0</v>
          </cell>
          <cell r="BA336" t="str">
            <v>CN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K336" t="str">
            <v>Nguyễn Hoàng Ngọc Tố</v>
          </cell>
        </row>
        <row r="337">
          <cell r="D337" t="str">
            <v>CM0669</v>
          </cell>
          <cell r="E337" t="str">
            <v>Mai Thị Sương</v>
          </cell>
          <cell r="F337">
            <v>42191</v>
          </cell>
          <cell r="G337">
            <v>0</v>
          </cell>
          <cell r="H337" t="str">
            <v>W</v>
          </cell>
          <cell r="I337" t="str">
            <v>W</v>
          </cell>
          <cell r="J337" t="str">
            <v>DO</v>
          </cell>
          <cell r="K337" t="str">
            <v>W</v>
          </cell>
          <cell r="L337" t="str">
            <v>W</v>
          </cell>
          <cell r="M337" t="str">
            <v>W</v>
          </cell>
          <cell r="N337" t="str">
            <v>W</v>
          </cell>
          <cell r="O337" t="str">
            <v>W</v>
          </cell>
          <cell r="P337" t="str">
            <v>A</v>
          </cell>
          <cell r="Q337" t="str">
            <v>DO</v>
          </cell>
          <cell r="R337" t="str">
            <v>W</v>
          </cell>
          <cell r="S337" t="str">
            <v>W</v>
          </cell>
          <cell r="T337" t="str">
            <v>W</v>
          </cell>
          <cell r="U337" t="str">
            <v>W</v>
          </cell>
          <cell r="V337" t="str">
            <v>W</v>
          </cell>
          <cell r="W337" t="str">
            <v>W</v>
          </cell>
          <cell r="X337" t="str">
            <v>DO</v>
          </cell>
          <cell r="Y337" t="str">
            <v>W</v>
          </cell>
          <cell r="Z337" t="str">
            <v>W</v>
          </cell>
          <cell r="AA337" t="str">
            <v>W</v>
          </cell>
          <cell r="AB337" t="str">
            <v>W</v>
          </cell>
          <cell r="AC337" t="str">
            <v>W</v>
          </cell>
          <cell r="AD337" t="str">
            <v>W</v>
          </cell>
          <cell r="AE337" t="str">
            <v>DO</v>
          </cell>
          <cell r="AF337" t="str">
            <v>W</v>
          </cell>
          <cell r="AG337" t="str">
            <v>A</v>
          </cell>
          <cell r="AH337" t="str">
            <v>W</v>
          </cell>
          <cell r="AI337" t="str">
            <v>W</v>
          </cell>
          <cell r="AJ337" t="str">
            <v>W</v>
          </cell>
          <cell r="AK337" t="str">
            <v>W</v>
          </cell>
          <cell r="AM337">
            <v>26</v>
          </cell>
          <cell r="AN337">
            <v>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4</v>
          </cell>
          <cell r="AV337">
            <v>24</v>
          </cell>
          <cell r="AX337">
            <v>0</v>
          </cell>
          <cell r="BA337" t="str">
            <v>CN</v>
          </cell>
          <cell r="BB337">
            <v>22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K337" t="str">
            <v>Mai Thị Sương</v>
          </cell>
        </row>
        <row r="338">
          <cell r="D338">
            <v>5790</v>
          </cell>
          <cell r="E338" t="str">
            <v>Nguyễn Văn Tiến Dũng</v>
          </cell>
          <cell r="F338">
            <v>44032</v>
          </cell>
          <cell r="G338">
            <v>0</v>
          </cell>
          <cell r="H338" t="str">
            <v>W</v>
          </cell>
          <cell r="I338" t="str">
            <v>W</v>
          </cell>
          <cell r="J338" t="str">
            <v>DO</v>
          </cell>
          <cell r="K338" t="str">
            <v>W</v>
          </cell>
          <cell r="L338" t="str">
            <v>W</v>
          </cell>
          <cell r="M338" t="str">
            <v>W</v>
          </cell>
          <cell r="N338" t="str">
            <v>W</v>
          </cell>
          <cell r="O338" t="str">
            <v>W</v>
          </cell>
          <cell r="P338" t="str">
            <v>W</v>
          </cell>
          <cell r="Q338" t="str">
            <v>DO</v>
          </cell>
          <cell r="R338" t="str">
            <v>W</v>
          </cell>
          <cell r="S338" t="str">
            <v>U</v>
          </cell>
          <cell r="T338" t="str">
            <v>W</v>
          </cell>
          <cell r="U338" t="str">
            <v>W</v>
          </cell>
          <cell r="V338" t="str">
            <v>W</v>
          </cell>
          <cell r="W338" t="str">
            <v>W</v>
          </cell>
          <cell r="X338" t="str">
            <v>DO</v>
          </cell>
          <cell r="Y338" t="str">
            <v>W</v>
          </cell>
          <cell r="Z338" t="str">
            <v>W</v>
          </cell>
          <cell r="AA338" t="str">
            <v>W</v>
          </cell>
          <cell r="AB338" t="str">
            <v>W</v>
          </cell>
          <cell r="AC338" t="str">
            <v>W</v>
          </cell>
          <cell r="AD338" t="str">
            <v>W</v>
          </cell>
          <cell r="AE338" t="str">
            <v>DO</v>
          </cell>
          <cell r="AF338" t="str">
            <v>W</v>
          </cell>
          <cell r="AG338" t="str">
            <v>U/2</v>
          </cell>
          <cell r="AH338" t="str">
            <v>U/2</v>
          </cell>
          <cell r="AI338" t="str">
            <v>W</v>
          </cell>
          <cell r="AJ338" t="str">
            <v>W</v>
          </cell>
          <cell r="AK338" t="str">
            <v>W</v>
          </cell>
          <cell r="AM338">
            <v>26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2</v>
          </cell>
          <cell r="AS338">
            <v>0</v>
          </cell>
          <cell r="AT338">
            <v>0</v>
          </cell>
          <cell r="AU338">
            <v>4</v>
          </cell>
          <cell r="AV338">
            <v>24</v>
          </cell>
          <cell r="AX338">
            <v>0</v>
          </cell>
          <cell r="BA338" t="str">
            <v>CN</v>
          </cell>
          <cell r="BB338">
            <v>19</v>
          </cell>
          <cell r="BC338">
            <v>0</v>
          </cell>
          <cell r="BD338">
            <v>0</v>
          </cell>
          <cell r="BE338">
            <v>0</v>
          </cell>
          <cell r="BF338">
            <v>3</v>
          </cell>
          <cell r="BG338">
            <v>0</v>
          </cell>
          <cell r="BH338">
            <v>0</v>
          </cell>
          <cell r="BK338" t="str">
            <v>Nguyễn Văn Tiến Dũng</v>
          </cell>
        </row>
        <row r="339">
          <cell r="D339">
            <v>5667</v>
          </cell>
          <cell r="E339" t="str">
            <v>Nguyễn Ngô Quốc Bảo</v>
          </cell>
          <cell r="F339">
            <v>43920</v>
          </cell>
          <cell r="G339">
            <v>0</v>
          </cell>
          <cell r="H339" t="str">
            <v>W</v>
          </cell>
          <cell r="I339" t="str">
            <v>W</v>
          </cell>
          <cell r="J339" t="str">
            <v>DO</v>
          </cell>
          <cell r="K339" t="str">
            <v>W</v>
          </cell>
          <cell r="L339" t="str">
            <v>W</v>
          </cell>
          <cell r="M339" t="str">
            <v>W</v>
          </cell>
          <cell r="N339" t="str">
            <v>W</v>
          </cell>
          <cell r="O339" t="str">
            <v>W</v>
          </cell>
          <cell r="P339" t="str">
            <v>W</v>
          </cell>
          <cell r="Q339" t="str">
            <v>DO</v>
          </cell>
          <cell r="R339" t="str">
            <v>W</v>
          </cell>
          <cell r="S339" t="str">
            <v>W</v>
          </cell>
          <cell r="T339" t="str">
            <v>W</v>
          </cell>
          <cell r="U339" t="str">
            <v>W</v>
          </cell>
          <cell r="V339" t="str">
            <v>W</v>
          </cell>
          <cell r="W339" t="str">
            <v>W</v>
          </cell>
          <cell r="X339" t="str">
            <v>DO</v>
          </cell>
          <cell r="Y339" t="str">
            <v>W</v>
          </cell>
          <cell r="Z339" t="str">
            <v>W</v>
          </cell>
          <cell r="AA339" t="str">
            <v>W</v>
          </cell>
          <cell r="AB339" t="str">
            <v>W</v>
          </cell>
          <cell r="AC339" t="str">
            <v>W</v>
          </cell>
          <cell r="AD339" t="str">
            <v>W</v>
          </cell>
          <cell r="AE339" t="str">
            <v>DO</v>
          </cell>
          <cell r="AF339" t="str">
            <v>W</v>
          </cell>
          <cell r="AG339" t="str">
            <v>W</v>
          </cell>
          <cell r="AH339" t="str">
            <v>A</v>
          </cell>
          <cell r="AI339" t="str">
            <v>A</v>
          </cell>
          <cell r="AJ339" t="str">
            <v>W</v>
          </cell>
          <cell r="AK339" t="str">
            <v>W</v>
          </cell>
          <cell r="AM339">
            <v>26</v>
          </cell>
          <cell r="AN339">
            <v>2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4</v>
          </cell>
          <cell r="AV339">
            <v>24</v>
          </cell>
          <cell r="AX339">
            <v>0</v>
          </cell>
          <cell r="BA339" t="str">
            <v>CN</v>
          </cell>
          <cell r="BB339">
            <v>22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K339" t="str">
            <v>Nguyễn Ngô Quốc Bảo</v>
          </cell>
        </row>
        <row r="340">
          <cell r="D340">
            <v>5662</v>
          </cell>
          <cell r="E340" t="str">
            <v>Đỗ Thị Ngọc Hằng</v>
          </cell>
          <cell r="F340">
            <v>43899</v>
          </cell>
          <cell r="G340">
            <v>0</v>
          </cell>
          <cell r="H340" t="str">
            <v>W</v>
          </cell>
          <cell r="I340" t="str">
            <v>W</v>
          </cell>
          <cell r="J340" t="str">
            <v>DO</v>
          </cell>
          <cell r="K340" t="str">
            <v>W</v>
          </cell>
          <cell r="L340" t="str">
            <v>W</v>
          </cell>
          <cell r="M340" t="str">
            <v>W</v>
          </cell>
          <cell r="N340" t="str">
            <v>W</v>
          </cell>
          <cell r="O340" t="str">
            <v>W</v>
          </cell>
          <cell r="P340" t="str">
            <v>W</v>
          </cell>
          <cell r="Q340" t="str">
            <v>DO</v>
          </cell>
          <cell r="R340" t="str">
            <v>W</v>
          </cell>
          <cell r="S340" t="str">
            <v>W</v>
          </cell>
          <cell r="T340" t="str">
            <v>W</v>
          </cell>
          <cell r="U340" t="str">
            <v>W</v>
          </cell>
          <cell r="V340" t="str">
            <v>W</v>
          </cell>
          <cell r="W340" t="str">
            <v>W</v>
          </cell>
          <cell r="X340" t="str">
            <v>DO</v>
          </cell>
          <cell r="Y340" t="str">
            <v>W</v>
          </cell>
          <cell r="Z340" t="str">
            <v>W</v>
          </cell>
          <cell r="AA340" t="str">
            <v>W</v>
          </cell>
          <cell r="AB340" t="str">
            <v>W</v>
          </cell>
          <cell r="AC340" t="str">
            <v>W</v>
          </cell>
          <cell r="AD340" t="str">
            <v>W</v>
          </cell>
          <cell r="AE340" t="str">
            <v>DO</v>
          </cell>
          <cell r="AF340" t="str">
            <v>A</v>
          </cell>
          <cell r="AG340" t="str">
            <v>A</v>
          </cell>
          <cell r="AH340" t="str">
            <v>W</v>
          </cell>
          <cell r="AI340" t="str">
            <v>W</v>
          </cell>
          <cell r="AJ340" t="str">
            <v>W</v>
          </cell>
          <cell r="AK340" t="str">
            <v>W</v>
          </cell>
          <cell r="AM340">
            <v>26</v>
          </cell>
          <cell r="AN340">
            <v>2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4</v>
          </cell>
          <cell r="AV340">
            <v>24</v>
          </cell>
          <cell r="AX340">
            <v>0</v>
          </cell>
          <cell r="BA340" t="str">
            <v>CN</v>
          </cell>
          <cell r="BB340">
            <v>22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K340" t="str">
            <v>Đỗ Thị Ngọc Hằng</v>
          </cell>
        </row>
        <row r="341">
          <cell r="D341">
            <v>4647</v>
          </cell>
          <cell r="E341" t="str">
            <v>Trần Thị Thu Thủy Tiên</v>
          </cell>
          <cell r="F341">
            <v>43249</v>
          </cell>
          <cell r="G341">
            <v>0</v>
          </cell>
          <cell r="H341" t="str">
            <v>W</v>
          </cell>
          <cell r="I341" t="str">
            <v>W</v>
          </cell>
          <cell r="J341" t="str">
            <v>DO</v>
          </cell>
          <cell r="K341" t="str">
            <v>W</v>
          </cell>
          <cell r="L341" t="str">
            <v>W</v>
          </cell>
          <cell r="M341" t="str">
            <v>W</v>
          </cell>
          <cell r="N341" t="str">
            <v>W</v>
          </cell>
          <cell r="O341" t="str">
            <v>W</v>
          </cell>
          <cell r="P341" t="str">
            <v>W</v>
          </cell>
          <cell r="Q341" t="str">
            <v>DO</v>
          </cell>
          <cell r="R341" t="str">
            <v>W</v>
          </cell>
          <cell r="S341" t="str">
            <v>U</v>
          </cell>
          <cell r="T341" t="str">
            <v>W</v>
          </cell>
          <cell r="U341" t="str">
            <v>W</v>
          </cell>
          <cell r="V341" t="str">
            <v>W</v>
          </cell>
          <cell r="W341" t="str">
            <v>W</v>
          </cell>
          <cell r="X341" t="str">
            <v>DO</v>
          </cell>
          <cell r="Y341" t="str">
            <v>W</v>
          </cell>
          <cell r="Z341" t="str">
            <v>W</v>
          </cell>
          <cell r="AA341" t="str">
            <v>W</v>
          </cell>
          <cell r="AB341" t="str">
            <v>W</v>
          </cell>
          <cell r="AC341" t="str">
            <v>W</v>
          </cell>
          <cell r="AD341" t="str">
            <v>W</v>
          </cell>
          <cell r="AE341" t="str">
            <v>DO</v>
          </cell>
          <cell r="AF341" t="str">
            <v>W</v>
          </cell>
          <cell r="AG341" t="str">
            <v>U/2</v>
          </cell>
          <cell r="AH341" t="str">
            <v>U/2</v>
          </cell>
          <cell r="AI341" t="str">
            <v>W</v>
          </cell>
          <cell r="AJ341" t="str">
            <v>W</v>
          </cell>
          <cell r="AK341" t="str">
            <v>W</v>
          </cell>
          <cell r="AM341">
            <v>26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2</v>
          </cell>
          <cell r="AS341">
            <v>0</v>
          </cell>
          <cell r="AT341">
            <v>0</v>
          </cell>
          <cell r="AU341">
            <v>4</v>
          </cell>
          <cell r="AV341">
            <v>24</v>
          </cell>
          <cell r="AX341">
            <v>0</v>
          </cell>
          <cell r="BA341" t="str">
            <v>CN</v>
          </cell>
          <cell r="BB341">
            <v>19</v>
          </cell>
          <cell r="BC341">
            <v>0</v>
          </cell>
          <cell r="BD341">
            <v>0</v>
          </cell>
          <cell r="BE341">
            <v>0</v>
          </cell>
          <cell r="BF341">
            <v>3</v>
          </cell>
          <cell r="BG341">
            <v>0</v>
          </cell>
          <cell r="BH341">
            <v>0</v>
          </cell>
          <cell r="BK341" t="str">
            <v>Trần Thị Thu Thủy Tiên</v>
          </cell>
        </row>
        <row r="342">
          <cell r="D342">
            <v>5646</v>
          </cell>
          <cell r="E342" t="str">
            <v>Phạm Hữu Anh Thư</v>
          </cell>
          <cell r="F342">
            <v>43837</v>
          </cell>
          <cell r="G342">
            <v>0</v>
          </cell>
          <cell r="H342" t="str">
            <v>M</v>
          </cell>
          <cell r="I342" t="str">
            <v>M</v>
          </cell>
          <cell r="J342" t="str">
            <v>M</v>
          </cell>
          <cell r="K342" t="str">
            <v>M</v>
          </cell>
          <cell r="L342" t="str">
            <v>M</v>
          </cell>
          <cell r="M342" t="str">
            <v>M</v>
          </cell>
          <cell r="N342" t="str">
            <v>M</v>
          </cell>
          <cell r="O342" t="str">
            <v>M</v>
          </cell>
          <cell r="P342" t="str">
            <v>M</v>
          </cell>
          <cell r="Q342" t="str">
            <v>M</v>
          </cell>
          <cell r="R342" t="str">
            <v>M</v>
          </cell>
          <cell r="S342" t="str">
            <v>M</v>
          </cell>
          <cell r="T342" t="str">
            <v>M</v>
          </cell>
          <cell r="U342" t="str">
            <v>M</v>
          </cell>
          <cell r="V342" t="str">
            <v>M</v>
          </cell>
          <cell r="W342" t="str">
            <v>M</v>
          </cell>
          <cell r="X342" t="str">
            <v>M</v>
          </cell>
          <cell r="Y342" t="str">
            <v>M</v>
          </cell>
          <cell r="Z342" t="str">
            <v>M</v>
          </cell>
          <cell r="AA342" t="str">
            <v>M</v>
          </cell>
          <cell r="AB342" t="str">
            <v>M</v>
          </cell>
          <cell r="AC342" t="str">
            <v>M</v>
          </cell>
          <cell r="AD342" t="str">
            <v>M</v>
          </cell>
          <cell r="AE342" t="str">
            <v>M</v>
          </cell>
          <cell r="AF342" t="str">
            <v>M</v>
          </cell>
          <cell r="AG342" t="str">
            <v>M</v>
          </cell>
          <cell r="AH342" t="str">
            <v>M</v>
          </cell>
          <cell r="AI342" t="str">
            <v>M</v>
          </cell>
          <cell r="AJ342" t="str">
            <v>M</v>
          </cell>
          <cell r="AK342" t="str">
            <v>M</v>
          </cell>
          <cell r="AM342">
            <v>26</v>
          </cell>
          <cell r="AN342">
            <v>0</v>
          </cell>
          <cell r="AO342">
            <v>0</v>
          </cell>
          <cell r="AP342">
            <v>0</v>
          </cell>
          <cell r="AQ342">
            <v>30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X342">
            <v>0</v>
          </cell>
          <cell r="BA342" t="str">
            <v>CN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K342" t="str">
            <v>Phạm Hữu Anh Thư</v>
          </cell>
        </row>
        <row r="343">
          <cell r="D343">
            <v>5660</v>
          </cell>
          <cell r="E343" t="str">
            <v>Huỳnh Thị Thanh Trúc</v>
          </cell>
          <cell r="F343">
            <v>43896</v>
          </cell>
          <cell r="G343">
            <v>0</v>
          </cell>
          <cell r="H343" t="str">
            <v>W</v>
          </cell>
          <cell r="I343" t="str">
            <v>W</v>
          </cell>
          <cell r="J343" t="str">
            <v>DO</v>
          </cell>
          <cell r="K343" t="str">
            <v>W</v>
          </cell>
          <cell r="L343" t="str">
            <v>W</v>
          </cell>
          <cell r="M343" t="str">
            <v>U</v>
          </cell>
          <cell r="N343" t="str">
            <v>W</v>
          </cell>
          <cell r="O343" t="str">
            <v>W</v>
          </cell>
          <cell r="P343" t="str">
            <v>W</v>
          </cell>
          <cell r="Q343" t="str">
            <v>DO</v>
          </cell>
          <cell r="R343" t="str">
            <v>W</v>
          </cell>
          <cell r="S343" t="str">
            <v>W</v>
          </cell>
          <cell r="T343" t="str">
            <v>W</v>
          </cell>
          <cell r="U343" t="str">
            <v>W</v>
          </cell>
          <cell r="V343" t="str">
            <v>W</v>
          </cell>
          <cell r="W343" t="str">
            <v>W</v>
          </cell>
          <cell r="X343" t="str">
            <v>DO</v>
          </cell>
          <cell r="Y343" t="str">
            <v>W</v>
          </cell>
          <cell r="Z343" t="str">
            <v>W</v>
          </cell>
          <cell r="AA343" t="str">
            <v>W</v>
          </cell>
          <cell r="AB343" t="str">
            <v>W</v>
          </cell>
          <cell r="AC343" t="str">
            <v>W</v>
          </cell>
          <cell r="AD343" t="str">
            <v>W</v>
          </cell>
          <cell r="AE343" t="str">
            <v>DO</v>
          </cell>
          <cell r="AF343" t="str">
            <v>U/2</v>
          </cell>
          <cell r="AG343" t="str">
            <v>W</v>
          </cell>
          <cell r="AH343" t="str">
            <v>W</v>
          </cell>
          <cell r="AI343" t="str">
            <v>W</v>
          </cell>
          <cell r="AJ343" t="str">
            <v>W</v>
          </cell>
          <cell r="AK343" t="str">
            <v>W</v>
          </cell>
          <cell r="AM343">
            <v>26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1.5</v>
          </cell>
          <cell r="AS343">
            <v>0</v>
          </cell>
          <cell r="AT343">
            <v>0</v>
          </cell>
          <cell r="AU343">
            <v>4</v>
          </cell>
          <cell r="AV343">
            <v>24.5</v>
          </cell>
          <cell r="AX343">
            <v>0</v>
          </cell>
          <cell r="BA343" t="str">
            <v>CN</v>
          </cell>
          <cell r="BB343">
            <v>20</v>
          </cell>
          <cell r="BC343">
            <v>0</v>
          </cell>
          <cell r="BD343">
            <v>0</v>
          </cell>
          <cell r="BE343">
            <v>0</v>
          </cell>
          <cell r="BF343">
            <v>2</v>
          </cell>
          <cell r="BG343">
            <v>0</v>
          </cell>
          <cell r="BH343">
            <v>0</v>
          </cell>
          <cell r="BK343" t="str">
            <v>Huỳnh Thị Thanh Trúc</v>
          </cell>
        </row>
        <row r="344">
          <cell r="D344">
            <v>5728</v>
          </cell>
          <cell r="E344" t="str">
            <v>Nguyễn Tấn Hào</v>
          </cell>
          <cell r="F344">
            <v>44007</v>
          </cell>
          <cell r="G344">
            <v>44560</v>
          </cell>
          <cell r="H344" t="str">
            <v>A</v>
          </cell>
          <cell r="I344" t="str">
            <v>A</v>
          </cell>
          <cell r="J344" t="str">
            <v>DO</v>
          </cell>
          <cell r="K344" t="str">
            <v>W</v>
          </cell>
          <cell r="L344" t="str">
            <v>W</v>
          </cell>
          <cell r="M344" t="str">
            <v>W</v>
          </cell>
          <cell r="N344" t="str">
            <v>W</v>
          </cell>
          <cell r="O344" t="str">
            <v>W</v>
          </cell>
          <cell r="P344" t="str">
            <v>W</v>
          </cell>
          <cell r="Q344" t="str">
            <v>DO</v>
          </cell>
          <cell r="R344" t="str">
            <v>W</v>
          </cell>
          <cell r="S344" t="str">
            <v>W</v>
          </cell>
          <cell r="T344" t="str">
            <v>W</v>
          </cell>
          <cell r="U344" t="str">
            <v>W</v>
          </cell>
          <cell r="V344" t="str">
            <v>W</v>
          </cell>
          <cell r="W344" t="str">
            <v>W</v>
          </cell>
          <cell r="X344" t="str">
            <v>DO</v>
          </cell>
          <cell r="Y344" t="str">
            <v>W</v>
          </cell>
          <cell r="Z344" t="str">
            <v>W</v>
          </cell>
          <cell r="AA344" t="str">
            <v>W</v>
          </cell>
          <cell r="AB344" t="str">
            <v>W</v>
          </cell>
          <cell r="AC344" t="str">
            <v>W</v>
          </cell>
          <cell r="AD344" t="str">
            <v>A/2</v>
          </cell>
          <cell r="AE344" t="str">
            <v>DO</v>
          </cell>
          <cell r="AF344" t="str">
            <v>W</v>
          </cell>
          <cell r="AG344" t="str">
            <v>W</v>
          </cell>
          <cell r="AH344" t="str">
            <v>W</v>
          </cell>
          <cell r="AI344" t="str">
            <v>W</v>
          </cell>
          <cell r="AJ344" t="str">
            <v>W</v>
          </cell>
          <cell r="AK344" t="str">
            <v>W</v>
          </cell>
          <cell r="AM344">
            <v>26</v>
          </cell>
          <cell r="AN344">
            <v>2.5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4</v>
          </cell>
          <cell r="AV344">
            <v>23.5</v>
          </cell>
          <cell r="AX344">
            <v>0</v>
          </cell>
          <cell r="BA344" t="str">
            <v>CN</v>
          </cell>
          <cell r="BB344">
            <v>22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K344" t="str">
            <v>Nguyễn Tấn Hào</v>
          </cell>
        </row>
        <row r="345">
          <cell r="D345">
            <v>2580</v>
          </cell>
          <cell r="E345" t="str">
            <v>Đinh Thị Anh Thư</v>
          </cell>
          <cell r="F345">
            <v>42254</v>
          </cell>
          <cell r="G345">
            <v>0</v>
          </cell>
          <cell r="H345" t="str">
            <v>W</v>
          </cell>
          <cell r="I345" t="str">
            <v>W</v>
          </cell>
          <cell r="J345" t="str">
            <v>DO</v>
          </cell>
          <cell r="K345" t="str">
            <v>W</v>
          </cell>
          <cell r="L345" t="str">
            <v>W</v>
          </cell>
          <cell r="M345" t="str">
            <v>W</v>
          </cell>
          <cell r="N345" t="str">
            <v>W</v>
          </cell>
          <cell r="O345" t="str">
            <v>A</v>
          </cell>
          <cell r="P345" t="str">
            <v>W</v>
          </cell>
          <cell r="Q345" t="str">
            <v>DO</v>
          </cell>
          <cell r="R345" t="str">
            <v>W</v>
          </cell>
          <cell r="S345" t="str">
            <v>W</v>
          </cell>
          <cell r="T345" t="str">
            <v>W</v>
          </cell>
          <cell r="U345" t="str">
            <v>W</v>
          </cell>
          <cell r="V345" t="str">
            <v>W</v>
          </cell>
          <cell r="W345" t="str">
            <v>W</v>
          </cell>
          <cell r="X345" t="str">
            <v>DO</v>
          </cell>
          <cell r="Y345" t="str">
            <v>W</v>
          </cell>
          <cell r="Z345" t="str">
            <v>W</v>
          </cell>
          <cell r="AA345" t="str">
            <v>W</v>
          </cell>
          <cell r="AB345" t="str">
            <v>W</v>
          </cell>
          <cell r="AC345" t="str">
            <v>W</v>
          </cell>
          <cell r="AD345" t="str">
            <v>W</v>
          </cell>
          <cell r="AE345" t="str">
            <v>DO</v>
          </cell>
          <cell r="AF345" t="str">
            <v>A</v>
          </cell>
          <cell r="AG345" t="str">
            <v>A</v>
          </cell>
          <cell r="AH345" t="str">
            <v>A</v>
          </cell>
          <cell r="AI345" t="str">
            <v>M</v>
          </cell>
          <cell r="AJ345" t="str">
            <v>M</v>
          </cell>
          <cell r="AK345" t="str">
            <v>M</v>
          </cell>
          <cell r="AM345">
            <v>26</v>
          </cell>
          <cell r="AN345">
            <v>4</v>
          </cell>
          <cell r="AO345">
            <v>0</v>
          </cell>
          <cell r="AP345">
            <v>0</v>
          </cell>
          <cell r="AQ345">
            <v>3</v>
          </cell>
          <cell r="AR345">
            <v>0</v>
          </cell>
          <cell r="AS345">
            <v>0</v>
          </cell>
          <cell r="AT345">
            <v>0</v>
          </cell>
          <cell r="AU345">
            <v>4</v>
          </cell>
          <cell r="AV345">
            <v>19</v>
          </cell>
          <cell r="AX345">
            <v>0</v>
          </cell>
          <cell r="BA345" t="str">
            <v>CN</v>
          </cell>
          <cell r="BB345">
            <v>19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K345" t="str">
            <v>Đinh Thị Anh Thư</v>
          </cell>
        </row>
        <row r="346">
          <cell r="D346">
            <v>5737</v>
          </cell>
          <cell r="E346" t="str">
            <v>Đặng Xuân Diên</v>
          </cell>
          <cell r="F346">
            <v>44021</v>
          </cell>
          <cell r="G346">
            <v>0</v>
          </cell>
          <cell r="H346" t="str">
            <v>W</v>
          </cell>
          <cell r="I346" t="str">
            <v>W</v>
          </cell>
          <cell r="J346" t="str">
            <v>DO</v>
          </cell>
          <cell r="K346" t="str">
            <v>W</v>
          </cell>
          <cell r="L346" t="str">
            <v>W</v>
          </cell>
          <cell r="M346" t="str">
            <v>W</v>
          </cell>
          <cell r="N346" t="str">
            <v>W</v>
          </cell>
          <cell r="O346" t="str">
            <v>W</v>
          </cell>
          <cell r="P346" t="str">
            <v>A/2</v>
          </cell>
          <cell r="Q346" t="str">
            <v>DO</v>
          </cell>
          <cell r="R346" t="str">
            <v>A</v>
          </cell>
          <cell r="S346" t="str">
            <v>W</v>
          </cell>
          <cell r="T346" t="str">
            <v>W</v>
          </cell>
          <cell r="U346" t="str">
            <v>W</v>
          </cell>
          <cell r="V346" t="str">
            <v>W</v>
          </cell>
          <cell r="W346" t="str">
            <v>W</v>
          </cell>
          <cell r="X346" t="str">
            <v>DO</v>
          </cell>
          <cell r="Y346" t="str">
            <v>W</v>
          </cell>
          <cell r="Z346" t="str">
            <v>W</v>
          </cell>
          <cell r="AA346" t="str">
            <v>W</v>
          </cell>
          <cell r="AB346" t="str">
            <v>W</v>
          </cell>
          <cell r="AC346" t="str">
            <v>W</v>
          </cell>
          <cell r="AD346" t="str">
            <v>W</v>
          </cell>
          <cell r="AE346" t="str">
            <v>DO</v>
          </cell>
          <cell r="AF346" t="str">
            <v>W</v>
          </cell>
          <cell r="AG346" t="str">
            <v>W</v>
          </cell>
          <cell r="AH346" t="str">
            <v>W</v>
          </cell>
          <cell r="AI346" t="str">
            <v>W</v>
          </cell>
          <cell r="AJ346" t="str">
            <v>W</v>
          </cell>
          <cell r="AK346" t="str">
            <v>W</v>
          </cell>
          <cell r="AM346">
            <v>26</v>
          </cell>
          <cell r="AN346">
            <v>1.5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4</v>
          </cell>
          <cell r="AV346">
            <v>24.5</v>
          </cell>
          <cell r="AX346">
            <v>0</v>
          </cell>
          <cell r="BA346" t="str">
            <v>CN</v>
          </cell>
          <cell r="BB346">
            <v>22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K346" t="str">
            <v>Đặng Xuân Diên</v>
          </cell>
        </row>
        <row r="347">
          <cell r="D347">
            <v>5738</v>
          </cell>
          <cell r="E347" t="str">
            <v>Nguyễn Thị Thanh Hoa</v>
          </cell>
          <cell r="F347">
            <v>44025</v>
          </cell>
          <cell r="G347">
            <v>0</v>
          </cell>
          <cell r="H347" t="str">
            <v>A</v>
          </cell>
          <cell r="I347" t="str">
            <v>A</v>
          </cell>
          <cell r="J347" t="str">
            <v>DO</v>
          </cell>
          <cell r="K347" t="str">
            <v>A</v>
          </cell>
          <cell r="L347" t="str">
            <v>A</v>
          </cell>
          <cell r="M347" t="str">
            <v>W</v>
          </cell>
          <cell r="N347" t="str">
            <v>W</v>
          </cell>
          <cell r="O347" t="str">
            <v>W</v>
          </cell>
          <cell r="P347" t="str">
            <v>W</v>
          </cell>
          <cell r="Q347" t="str">
            <v>DO</v>
          </cell>
          <cell r="R347" t="str">
            <v>W</v>
          </cell>
          <cell r="S347" t="str">
            <v>W</v>
          </cell>
          <cell r="T347" t="str">
            <v>W</v>
          </cell>
          <cell r="U347" t="str">
            <v>W</v>
          </cell>
          <cell r="V347" t="str">
            <v>W</v>
          </cell>
          <cell r="W347" t="str">
            <v>W</v>
          </cell>
          <cell r="X347" t="str">
            <v>DO</v>
          </cell>
          <cell r="Y347" t="str">
            <v>W</v>
          </cell>
          <cell r="Z347" t="str">
            <v>W</v>
          </cell>
          <cell r="AA347" t="str">
            <v>W</v>
          </cell>
          <cell r="AB347" t="str">
            <v>W</v>
          </cell>
          <cell r="AC347" t="str">
            <v>W</v>
          </cell>
          <cell r="AD347" t="str">
            <v>W</v>
          </cell>
          <cell r="AE347" t="str">
            <v>DO</v>
          </cell>
          <cell r="AF347" t="str">
            <v>W</v>
          </cell>
          <cell r="AG347" t="str">
            <v>W</v>
          </cell>
          <cell r="AH347" t="str">
            <v>W</v>
          </cell>
          <cell r="AI347" t="str">
            <v>W</v>
          </cell>
          <cell r="AJ347" t="str">
            <v>W</v>
          </cell>
          <cell r="AK347" t="str">
            <v>W</v>
          </cell>
          <cell r="AM347">
            <v>26</v>
          </cell>
          <cell r="AN347">
            <v>4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4</v>
          </cell>
          <cell r="AV347">
            <v>22</v>
          </cell>
          <cell r="AX347">
            <v>0</v>
          </cell>
          <cell r="BA347" t="str">
            <v>CN</v>
          </cell>
          <cell r="BB347">
            <v>22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K347" t="str">
            <v>Nguyễn Thị Thanh Hoa</v>
          </cell>
        </row>
        <row r="348">
          <cell r="D348">
            <v>5812</v>
          </cell>
          <cell r="E348" t="str">
            <v>Đỗ Thanh Như Tú</v>
          </cell>
          <cell r="F348">
            <v>44040</v>
          </cell>
          <cell r="G348">
            <v>0</v>
          </cell>
          <cell r="H348" t="str">
            <v>W</v>
          </cell>
          <cell r="I348" t="str">
            <v>W</v>
          </cell>
          <cell r="J348" t="str">
            <v>DO</v>
          </cell>
          <cell r="K348" t="str">
            <v>W</v>
          </cell>
          <cell r="L348" t="str">
            <v>W</v>
          </cell>
          <cell r="M348" t="str">
            <v>W</v>
          </cell>
          <cell r="N348" t="str">
            <v>W</v>
          </cell>
          <cell r="O348" t="str">
            <v>A/2</v>
          </cell>
          <cell r="P348" t="str">
            <v>W</v>
          </cell>
          <cell r="Q348" t="str">
            <v>DO</v>
          </cell>
          <cell r="R348" t="str">
            <v>W</v>
          </cell>
          <cell r="S348" t="str">
            <v>W</v>
          </cell>
          <cell r="T348" t="str">
            <v>W</v>
          </cell>
          <cell r="U348" t="str">
            <v>W</v>
          </cell>
          <cell r="V348" t="str">
            <v>W</v>
          </cell>
          <cell r="W348" t="str">
            <v>W</v>
          </cell>
          <cell r="X348" t="str">
            <v>DO</v>
          </cell>
          <cell r="Y348" t="str">
            <v>W</v>
          </cell>
          <cell r="Z348" t="str">
            <v>W</v>
          </cell>
          <cell r="AA348" t="str">
            <v>W</v>
          </cell>
          <cell r="AB348" t="str">
            <v>W</v>
          </cell>
          <cell r="AC348" t="str">
            <v>U</v>
          </cell>
          <cell r="AD348" t="str">
            <v>W</v>
          </cell>
          <cell r="AE348" t="str">
            <v>DO</v>
          </cell>
          <cell r="AF348" t="str">
            <v>W</v>
          </cell>
          <cell r="AG348" t="str">
            <v>W</v>
          </cell>
          <cell r="AH348" t="str">
            <v>W</v>
          </cell>
          <cell r="AI348" t="str">
            <v>W</v>
          </cell>
          <cell r="AJ348" t="str">
            <v>A/2</v>
          </cell>
          <cell r="AK348" t="str">
            <v>W</v>
          </cell>
          <cell r="AM348">
            <v>26</v>
          </cell>
          <cell r="AN348">
            <v>1</v>
          </cell>
          <cell r="AO348">
            <v>0</v>
          </cell>
          <cell r="AP348">
            <v>0</v>
          </cell>
          <cell r="AQ348">
            <v>0</v>
          </cell>
          <cell r="AR348">
            <v>1</v>
          </cell>
          <cell r="AS348">
            <v>0</v>
          </cell>
          <cell r="AT348">
            <v>0</v>
          </cell>
          <cell r="AU348">
            <v>4</v>
          </cell>
          <cell r="AV348">
            <v>24</v>
          </cell>
          <cell r="AX348">
            <v>0</v>
          </cell>
          <cell r="BA348" t="str">
            <v>CN</v>
          </cell>
          <cell r="BB348">
            <v>21</v>
          </cell>
          <cell r="BC348">
            <v>0</v>
          </cell>
          <cell r="BD348">
            <v>0</v>
          </cell>
          <cell r="BE348">
            <v>0</v>
          </cell>
          <cell r="BF348">
            <v>1</v>
          </cell>
          <cell r="BG348">
            <v>0</v>
          </cell>
          <cell r="BH348">
            <v>0</v>
          </cell>
          <cell r="BK348" t="str">
            <v>Đỗ Thanh Như Tú</v>
          </cell>
        </row>
        <row r="349">
          <cell r="D349">
            <v>5822</v>
          </cell>
          <cell r="E349" t="str">
            <v>Nguyễn Thị Mộng Trinh</v>
          </cell>
          <cell r="F349">
            <v>44043</v>
          </cell>
          <cell r="G349">
            <v>0</v>
          </cell>
          <cell r="H349" t="str">
            <v>M</v>
          </cell>
          <cell r="I349" t="str">
            <v>M</v>
          </cell>
          <cell r="J349" t="str">
            <v>M</v>
          </cell>
          <cell r="K349" t="str">
            <v>M</v>
          </cell>
          <cell r="L349" t="str">
            <v>M</v>
          </cell>
          <cell r="M349" t="str">
            <v>M</v>
          </cell>
          <cell r="N349" t="str">
            <v>M</v>
          </cell>
          <cell r="O349" t="str">
            <v>M</v>
          </cell>
          <cell r="P349" t="str">
            <v>M</v>
          </cell>
          <cell r="Q349" t="str">
            <v>M</v>
          </cell>
          <cell r="R349" t="str">
            <v>M</v>
          </cell>
          <cell r="S349" t="str">
            <v>M</v>
          </cell>
          <cell r="T349" t="str">
            <v>M</v>
          </cell>
          <cell r="U349" t="str">
            <v>M</v>
          </cell>
          <cell r="V349" t="str">
            <v>M</v>
          </cell>
          <cell r="W349" t="str">
            <v>M</v>
          </cell>
          <cell r="X349" t="str">
            <v>M</v>
          </cell>
          <cell r="Y349" t="str">
            <v>M</v>
          </cell>
          <cell r="Z349" t="str">
            <v>M</v>
          </cell>
          <cell r="AA349" t="str">
            <v>M</v>
          </cell>
          <cell r="AB349" t="str">
            <v>M</v>
          </cell>
          <cell r="AC349" t="str">
            <v>M</v>
          </cell>
          <cell r="AD349" t="str">
            <v>M</v>
          </cell>
          <cell r="AE349" t="str">
            <v>M</v>
          </cell>
          <cell r="AF349" t="str">
            <v>M</v>
          </cell>
          <cell r="AG349" t="str">
            <v>M</v>
          </cell>
          <cell r="AH349" t="str">
            <v>M</v>
          </cell>
          <cell r="AI349" t="str">
            <v>M</v>
          </cell>
          <cell r="AJ349" t="str">
            <v>M</v>
          </cell>
          <cell r="AK349" t="str">
            <v>M</v>
          </cell>
          <cell r="AM349">
            <v>26</v>
          </cell>
          <cell r="AN349">
            <v>0</v>
          </cell>
          <cell r="AO349">
            <v>0</v>
          </cell>
          <cell r="AP349">
            <v>0</v>
          </cell>
          <cell r="AQ349">
            <v>30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X349">
            <v>0</v>
          </cell>
          <cell r="BA349" t="str">
            <v>CN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K349" t="str">
            <v>Nguyễn Thị Mộng Trinh</v>
          </cell>
        </row>
        <row r="350">
          <cell r="D350">
            <v>5841</v>
          </cell>
          <cell r="E350" t="str">
            <v>Phạm Thị Hồng Vân</v>
          </cell>
          <cell r="F350">
            <v>44053</v>
          </cell>
          <cell r="G350">
            <v>0</v>
          </cell>
          <cell r="H350" t="str">
            <v>W</v>
          </cell>
          <cell r="I350" t="str">
            <v>W</v>
          </cell>
          <cell r="J350" t="str">
            <v>DO</v>
          </cell>
          <cell r="K350" t="str">
            <v>W</v>
          </cell>
          <cell r="L350" t="str">
            <v>W</v>
          </cell>
          <cell r="M350" t="str">
            <v>W</v>
          </cell>
          <cell r="N350" t="str">
            <v>W</v>
          </cell>
          <cell r="O350" t="str">
            <v>W</v>
          </cell>
          <cell r="P350" t="str">
            <v>W</v>
          </cell>
          <cell r="Q350" t="str">
            <v>DO</v>
          </cell>
          <cell r="R350" t="str">
            <v>W</v>
          </cell>
          <cell r="S350" t="str">
            <v>W</v>
          </cell>
          <cell r="T350" t="str">
            <v>W</v>
          </cell>
          <cell r="U350" t="str">
            <v>U</v>
          </cell>
          <cell r="V350" t="str">
            <v>W</v>
          </cell>
          <cell r="W350" t="str">
            <v>W</v>
          </cell>
          <cell r="X350" t="str">
            <v>DO</v>
          </cell>
          <cell r="Y350" t="str">
            <v>W</v>
          </cell>
          <cell r="Z350" t="str">
            <v>W</v>
          </cell>
          <cell r="AA350" t="str">
            <v>W</v>
          </cell>
          <cell r="AB350" t="str">
            <v>W</v>
          </cell>
          <cell r="AC350" t="str">
            <v>W</v>
          </cell>
          <cell r="AD350" t="str">
            <v>W</v>
          </cell>
          <cell r="AE350" t="str">
            <v>DO</v>
          </cell>
          <cell r="AF350" t="str">
            <v>W</v>
          </cell>
          <cell r="AG350" t="str">
            <v>W</v>
          </cell>
          <cell r="AH350" t="str">
            <v>W</v>
          </cell>
          <cell r="AI350" t="str">
            <v>W</v>
          </cell>
          <cell r="AJ350" t="str">
            <v>A</v>
          </cell>
          <cell r="AK350" t="str">
            <v>A</v>
          </cell>
          <cell r="AM350">
            <v>26</v>
          </cell>
          <cell r="AN350">
            <v>2</v>
          </cell>
          <cell r="AO350">
            <v>0</v>
          </cell>
          <cell r="AP350">
            <v>0</v>
          </cell>
          <cell r="AQ350">
            <v>0</v>
          </cell>
          <cell r="AR350">
            <v>1</v>
          </cell>
          <cell r="AS350">
            <v>0</v>
          </cell>
          <cell r="AT350">
            <v>0</v>
          </cell>
          <cell r="AU350">
            <v>4</v>
          </cell>
          <cell r="AV350">
            <v>23</v>
          </cell>
          <cell r="AX350">
            <v>0</v>
          </cell>
          <cell r="BA350" t="str">
            <v>CN</v>
          </cell>
          <cell r="BB350">
            <v>21</v>
          </cell>
          <cell r="BC350">
            <v>0</v>
          </cell>
          <cell r="BD350">
            <v>0</v>
          </cell>
          <cell r="BE350">
            <v>0</v>
          </cell>
          <cell r="BF350">
            <v>1</v>
          </cell>
          <cell r="BG350">
            <v>0</v>
          </cell>
          <cell r="BH350">
            <v>0</v>
          </cell>
          <cell r="BK350" t="str">
            <v>Phạm Thị Hồng Vân</v>
          </cell>
        </row>
        <row r="351">
          <cell r="D351">
            <v>6212</v>
          </cell>
          <cell r="E351" t="str">
            <v>Nguyễn Thị Tằm</v>
          </cell>
          <cell r="F351">
            <v>44488</v>
          </cell>
          <cell r="G351">
            <v>0</v>
          </cell>
          <cell r="H351" t="str">
            <v>W</v>
          </cell>
          <cell r="I351" t="str">
            <v>W</v>
          </cell>
          <cell r="J351" t="str">
            <v>DO</v>
          </cell>
          <cell r="K351" t="str">
            <v>W</v>
          </cell>
          <cell r="L351" t="str">
            <v>A</v>
          </cell>
          <cell r="M351" t="str">
            <v>W</v>
          </cell>
          <cell r="N351" t="str">
            <v>W</v>
          </cell>
          <cell r="O351" t="str">
            <v>W</v>
          </cell>
          <cell r="P351" t="str">
            <v>W</v>
          </cell>
          <cell r="Q351" t="str">
            <v>DO</v>
          </cell>
          <cell r="R351" t="str">
            <v>W</v>
          </cell>
          <cell r="S351" t="str">
            <v>W</v>
          </cell>
          <cell r="T351" t="str">
            <v>W</v>
          </cell>
          <cell r="U351" t="str">
            <v>W</v>
          </cell>
          <cell r="V351" t="str">
            <v>W</v>
          </cell>
          <cell r="W351" t="str">
            <v>W</v>
          </cell>
          <cell r="X351" t="str">
            <v>DO</v>
          </cell>
          <cell r="Y351" t="str">
            <v>W</v>
          </cell>
          <cell r="Z351" t="str">
            <v>W</v>
          </cell>
          <cell r="AA351" t="str">
            <v>W</v>
          </cell>
          <cell r="AB351" t="str">
            <v>W</v>
          </cell>
          <cell r="AC351" t="str">
            <v>W</v>
          </cell>
          <cell r="AD351" t="str">
            <v>W</v>
          </cell>
          <cell r="AE351" t="str">
            <v>DO</v>
          </cell>
          <cell r="AF351" t="str">
            <v>W</v>
          </cell>
          <cell r="AG351" t="str">
            <v>W</v>
          </cell>
          <cell r="AH351" t="str">
            <v>W</v>
          </cell>
          <cell r="AI351" t="str">
            <v>W</v>
          </cell>
          <cell r="AJ351" t="str">
            <v>W</v>
          </cell>
          <cell r="AK351" t="str">
            <v>W</v>
          </cell>
          <cell r="AM351">
            <v>26</v>
          </cell>
          <cell r="AN351">
            <v>1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</v>
          </cell>
          <cell r="AV351">
            <v>25</v>
          </cell>
          <cell r="AX351">
            <v>0</v>
          </cell>
          <cell r="BA351" t="str">
            <v>CN</v>
          </cell>
          <cell r="BB351">
            <v>22</v>
          </cell>
          <cell r="BC351">
            <v>0</v>
          </cell>
          <cell r="BD351">
            <v>44549</v>
          </cell>
          <cell r="BE351">
            <v>44549</v>
          </cell>
          <cell r="BF351">
            <v>0</v>
          </cell>
          <cell r="BG351">
            <v>0</v>
          </cell>
          <cell r="BH351">
            <v>0</v>
          </cell>
          <cell r="BK351" t="str">
            <v>Nguyễn Thị Tằm</v>
          </cell>
        </row>
        <row r="352">
          <cell r="D352">
            <v>6287</v>
          </cell>
          <cell r="E352" t="str">
            <v>Trần Quang Huy</v>
          </cell>
          <cell r="F352">
            <v>44531</v>
          </cell>
          <cell r="G352">
            <v>0</v>
          </cell>
          <cell r="H352" t="str">
            <v>NA</v>
          </cell>
          <cell r="I352" t="str">
            <v>NA</v>
          </cell>
          <cell r="J352" t="str">
            <v>DO</v>
          </cell>
          <cell r="K352" t="str">
            <v>NA</v>
          </cell>
          <cell r="L352" t="str">
            <v>NA</v>
          </cell>
          <cell r="M352" t="str">
            <v>W</v>
          </cell>
          <cell r="N352" t="str">
            <v>W</v>
          </cell>
          <cell r="O352" t="str">
            <v>W</v>
          </cell>
          <cell r="P352" t="str">
            <v>W</v>
          </cell>
          <cell r="Q352" t="str">
            <v>DO</v>
          </cell>
          <cell r="R352" t="str">
            <v>W</v>
          </cell>
          <cell r="S352" t="str">
            <v>W</v>
          </cell>
          <cell r="T352" t="str">
            <v>W</v>
          </cell>
          <cell r="U352" t="str">
            <v>W</v>
          </cell>
          <cell r="V352" t="str">
            <v>W</v>
          </cell>
          <cell r="W352" t="str">
            <v>W</v>
          </cell>
          <cell r="X352" t="str">
            <v>DO</v>
          </cell>
          <cell r="Y352" t="str">
            <v>W</v>
          </cell>
          <cell r="Z352" t="str">
            <v>W</v>
          </cell>
          <cell r="AA352" t="str">
            <v>W</v>
          </cell>
          <cell r="AB352" t="str">
            <v>W</v>
          </cell>
          <cell r="AC352" t="str">
            <v>W</v>
          </cell>
          <cell r="AD352" t="str">
            <v>W</v>
          </cell>
          <cell r="AE352" t="str">
            <v>DO</v>
          </cell>
          <cell r="AF352" t="str">
            <v>W</v>
          </cell>
          <cell r="AG352" t="str">
            <v>W</v>
          </cell>
          <cell r="AH352" t="str">
            <v>U</v>
          </cell>
          <cell r="AI352" t="str">
            <v>U</v>
          </cell>
          <cell r="AJ352" t="str">
            <v>W</v>
          </cell>
          <cell r="AK352" t="str">
            <v>W</v>
          </cell>
          <cell r="AM352">
            <v>26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2</v>
          </cell>
          <cell r="AS352">
            <v>4</v>
          </cell>
          <cell r="AT352">
            <v>0</v>
          </cell>
          <cell r="AU352">
            <v>4</v>
          </cell>
          <cell r="AV352">
            <v>20</v>
          </cell>
          <cell r="AX352">
            <v>0</v>
          </cell>
          <cell r="BA352" t="str">
            <v>CN</v>
          </cell>
          <cell r="BB352">
            <v>20</v>
          </cell>
          <cell r="BC352">
            <v>0</v>
          </cell>
          <cell r="BD352">
            <v>0</v>
          </cell>
          <cell r="BE352">
            <v>0</v>
          </cell>
          <cell r="BF352">
            <v>2</v>
          </cell>
          <cell r="BG352">
            <v>0</v>
          </cell>
          <cell r="BH352">
            <v>0</v>
          </cell>
          <cell r="BK352" t="str">
            <v>Trần Quang Huy</v>
          </cell>
        </row>
        <row r="353">
          <cell r="D353">
            <v>6288</v>
          </cell>
          <cell r="E353" t="str">
            <v>Trương Thị Bích Tuyền</v>
          </cell>
          <cell r="F353">
            <v>44531</v>
          </cell>
          <cell r="G353">
            <v>0</v>
          </cell>
          <cell r="H353" t="str">
            <v>NA</v>
          </cell>
          <cell r="I353" t="str">
            <v>NA</v>
          </cell>
          <cell r="J353" t="str">
            <v>DO</v>
          </cell>
          <cell r="K353" t="str">
            <v>NA</v>
          </cell>
          <cell r="L353" t="str">
            <v>NA</v>
          </cell>
          <cell r="M353" t="str">
            <v>W</v>
          </cell>
          <cell r="N353" t="str">
            <v>W</v>
          </cell>
          <cell r="O353" t="str">
            <v>W</v>
          </cell>
          <cell r="P353" t="str">
            <v>W</v>
          </cell>
          <cell r="Q353" t="str">
            <v>DO</v>
          </cell>
          <cell r="R353" t="str">
            <v>W</v>
          </cell>
          <cell r="S353" t="str">
            <v>W</v>
          </cell>
          <cell r="T353" t="str">
            <v>W</v>
          </cell>
          <cell r="U353" t="str">
            <v>W</v>
          </cell>
          <cell r="V353" t="str">
            <v>W</v>
          </cell>
          <cell r="W353" t="str">
            <v>W</v>
          </cell>
          <cell r="X353" t="str">
            <v>DO</v>
          </cell>
          <cell r="Y353" t="str">
            <v>W</v>
          </cell>
          <cell r="Z353" t="str">
            <v>W</v>
          </cell>
          <cell r="AA353" t="str">
            <v>W</v>
          </cell>
          <cell r="AB353" t="str">
            <v>W</v>
          </cell>
          <cell r="AC353" t="str">
            <v>W</v>
          </cell>
          <cell r="AD353" t="str">
            <v>W</v>
          </cell>
          <cell r="AE353" t="str">
            <v>DO</v>
          </cell>
          <cell r="AF353" t="str">
            <v>W</v>
          </cell>
          <cell r="AG353" t="str">
            <v>W</v>
          </cell>
          <cell r="AH353" t="str">
            <v>W</v>
          </cell>
          <cell r="AI353" t="str">
            <v>W</v>
          </cell>
          <cell r="AJ353" t="str">
            <v>W</v>
          </cell>
          <cell r="AK353" t="str">
            <v>W</v>
          </cell>
          <cell r="AM353">
            <v>26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4</v>
          </cell>
          <cell r="AT353">
            <v>0</v>
          </cell>
          <cell r="AU353">
            <v>4</v>
          </cell>
          <cell r="AV353">
            <v>22</v>
          </cell>
          <cell r="AX353">
            <v>0</v>
          </cell>
          <cell r="BA353" t="str">
            <v>CN</v>
          </cell>
          <cell r="BB353">
            <v>22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K353" t="str">
            <v>Trương Thị Bích Tuyền</v>
          </cell>
        </row>
        <row r="354">
          <cell r="D354">
            <v>5041</v>
          </cell>
          <cell r="E354" t="str">
            <v>Ngô Tuấn Kiệt</v>
          </cell>
          <cell r="F354">
            <v>43600</v>
          </cell>
          <cell r="G354">
            <v>0</v>
          </cell>
          <cell r="H354" t="str">
            <v>W</v>
          </cell>
          <cell r="I354" t="str">
            <v>DO</v>
          </cell>
          <cell r="J354" t="str">
            <v>DO</v>
          </cell>
          <cell r="K354" t="str">
            <v>W</v>
          </cell>
          <cell r="L354" t="str">
            <v>W</v>
          </cell>
          <cell r="M354" t="str">
            <v>A</v>
          </cell>
          <cell r="N354" t="str">
            <v>A</v>
          </cell>
          <cell r="O354" t="str">
            <v>A</v>
          </cell>
          <cell r="P354" t="str">
            <v>DO</v>
          </cell>
          <cell r="Q354" t="str">
            <v>DO</v>
          </cell>
          <cell r="R354" t="str">
            <v>W</v>
          </cell>
          <cell r="S354" t="str">
            <v>W</v>
          </cell>
          <cell r="T354" t="str">
            <v>W</v>
          </cell>
          <cell r="U354" t="str">
            <v>W</v>
          </cell>
          <cell r="V354" t="str">
            <v>W</v>
          </cell>
          <cell r="W354" t="str">
            <v>DO</v>
          </cell>
          <cell r="X354" t="str">
            <v>DO</v>
          </cell>
          <cell r="Y354" t="str">
            <v>W</v>
          </cell>
          <cell r="Z354" t="str">
            <v>W</v>
          </cell>
          <cell r="AA354" t="str">
            <v>W</v>
          </cell>
          <cell r="AB354" t="str">
            <v>W</v>
          </cell>
          <cell r="AC354" t="str">
            <v>W</v>
          </cell>
          <cell r="AD354" t="str">
            <v>DO</v>
          </cell>
          <cell r="AE354" t="str">
            <v>DO</v>
          </cell>
          <cell r="AF354" t="str">
            <v>W</v>
          </cell>
          <cell r="AG354" t="str">
            <v>W</v>
          </cell>
          <cell r="AH354" t="str">
            <v>W</v>
          </cell>
          <cell r="AI354" t="str">
            <v>A</v>
          </cell>
          <cell r="AJ354" t="str">
            <v>A</v>
          </cell>
          <cell r="AK354" t="str">
            <v>DO</v>
          </cell>
          <cell r="AM354">
            <v>21</v>
          </cell>
          <cell r="AN354">
            <v>5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9</v>
          </cell>
          <cell r="AV354">
            <v>16</v>
          </cell>
          <cell r="AX354">
            <v>0</v>
          </cell>
          <cell r="BA354" t="str">
            <v>TB, CN</v>
          </cell>
          <cell r="BB354">
            <v>18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K354" t="str">
            <v>Ngô Tuấn Kiệt</v>
          </cell>
        </row>
        <row r="355">
          <cell r="D355">
            <v>5150</v>
          </cell>
          <cell r="E355" t="str">
            <v>Nguyễn Thị Bích Thủy</v>
          </cell>
          <cell r="F355">
            <v>43661</v>
          </cell>
          <cell r="G355">
            <v>0</v>
          </cell>
          <cell r="H355" t="str">
            <v>W</v>
          </cell>
          <cell r="I355" t="str">
            <v>DO</v>
          </cell>
          <cell r="J355" t="str">
            <v>DO</v>
          </cell>
          <cell r="K355" t="str">
            <v>W</v>
          </cell>
          <cell r="L355" t="str">
            <v>W</v>
          </cell>
          <cell r="M355" t="str">
            <v>W</v>
          </cell>
          <cell r="N355" t="str">
            <v>W</v>
          </cell>
          <cell r="O355" t="str">
            <v>W</v>
          </cell>
          <cell r="P355" t="str">
            <v>DO</v>
          </cell>
          <cell r="Q355" t="str">
            <v>DO</v>
          </cell>
          <cell r="R355" t="str">
            <v>A</v>
          </cell>
          <cell r="S355" t="str">
            <v>W</v>
          </cell>
          <cell r="T355" t="str">
            <v>A</v>
          </cell>
          <cell r="U355" t="str">
            <v>W</v>
          </cell>
          <cell r="V355" t="str">
            <v>W</v>
          </cell>
          <cell r="W355" t="str">
            <v>DO</v>
          </cell>
          <cell r="X355" t="str">
            <v>DO</v>
          </cell>
          <cell r="Y355" t="str">
            <v>W</v>
          </cell>
          <cell r="Z355" t="str">
            <v>W</v>
          </cell>
          <cell r="AA355" t="str">
            <v>A</v>
          </cell>
          <cell r="AB355" t="str">
            <v>W</v>
          </cell>
          <cell r="AC355" t="str">
            <v>A</v>
          </cell>
          <cell r="AD355" t="str">
            <v>DO</v>
          </cell>
          <cell r="AE355" t="str">
            <v>DO</v>
          </cell>
          <cell r="AF355" t="str">
            <v>W</v>
          </cell>
          <cell r="AG355" t="str">
            <v>W</v>
          </cell>
          <cell r="AH355" t="str">
            <v>W</v>
          </cell>
          <cell r="AI355" t="str">
            <v>A/2</v>
          </cell>
          <cell r="AJ355" t="str">
            <v>A</v>
          </cell>
          <cell r="AK355" t="str">
            <v>DO</v>
          </cell>
          <cell r="AM355">
            <v>21</v>
          </cell>
          <cell r="AN355">
            <v>5.5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9</v>
          </cell>
          <cell r="AV355">
            <v>15.5</v>
          </cell>
          <cell r="AX355">
            <v>0</v>
          </cell>
          <cell r="BA355" t="str">
            <v>TB, CN</v>
          </cell>
          <cell r="BB355">
            <v>18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K355" t="str">
            <v>Nguyễn Thị Bích Thủy</v>
          </cell>
        </row>
        <row r="356">
          <cell r="D356">
            <v>5542</v>
          </cell>
          <cell r="E356" t="str">
            <v>Nguyễn Thị Thanh Huệ</v>
          </cell>
          <cell r="F356">
            <v>43801</v>
          </cell>
          <cell r="G356">
            <v>0</v>
          </cell>
          <cell r="H356" t="str">
            <v>W</v>
          </cell>
          <cell r="I356" t="str">
            <v>W</v>
          </cell>
          <cell r="J356" t="str">
            <v>DO</v>
          </cell>
          <cell r="K356" t="str">
            <v>W</v>
          </cell>
          <cell r="L356" t="str">
            <v>A/2</v>
          </cell>
          <cell r="M356" t="str">
            <v>W</v>
          </cell>
          <cell r="N356" t="str">
            <v>W</v>
          </cell>
          <cell r="O356" t="str">
            <v>W</v>
          </cell>
          <cell r="P356" t="str">
            <v>W</v>
          </cell>
          <cell r="Q356" t="str">
            <v>DO</v>
          </cell>
          <cell r="R356" t="str">
            <v>W</v>
          </cell>
          <cell r="S356" t="str">
            <v>W</v>
          </cell>
          <cell r="T356" t="str">
            <v>W</v>
          </cell>
          <cell r="U356" t="str">
            <v>W</v>
          </cell>
          <cell r="V356" t="str">
            <v>W</v>
          </cell>
          <cell r="W356" t="str">
            <v>W</v>
          </cell>
          <cell r="X356" t="str">
            <v>DO</v>
          </cell>
          <cell r="Y356" t="str">
            <v>W</v>
          </cell>
          <cell r="Z356" t="str">
            <v>W</v>
          </cell>
          <cell r="AA356" t="str">
            <v>W</v>
          </cell>
          <cell r="AB356" t="str">
            <v>W</v>
          </cell>
          <cell r="AC356" t="str">
            <v>W</v>
          </cell>
          <cell r="AD356" t="str">
            <v>W</v>
          </cell>
          <cell r="AE356" t="str">
            <v>DO</v>
          </cell>
          <cell r="AF356" t="str">
            <v>W</v>
          </cell>
          <cell r="AG356" t="str">
            <v>W</v>
          </cell>
          <cell r="AH356" t="str">
            <v>W</v>
          </cell>
          <cell r="AI356" t="str">
            <v>W</v>
          </cell>
          <cell r="AJ356" t="str">
            <v>W</v>
          </cell>
          <cell r="AK356" t="str">
            <v>W</v>
          </cell>
          <cell r="AM356">
            <v>26</v>
          </cell>
          <cell r="AN356">
            <v>0.5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4</v>
          </cell>
          <cell r="AV356">
            <v>25.5</v>
          </cell>
          <cell r="AX356">
            <v>0</v>
          </cell>
          <cell r="BA356" t="str">
            <v>CN</v>
          </cell>
          <cell r="BB356">
            <v>22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K356" t="str">
            <v>Nguyễn Thị Thanh Huệ</v>
          </cell>
        </row>
        <row r="357">
          <cell r="D357">
            <v>2061</v>
          </cell>
          <cell r="E357" t="str">
            <v>Đoàn Nguyễn Nhật Thanh</v>
          </cell>
          <cell r="F357">
            <v>41821</v>
          </cell>
          <cell r="G357">
            <v>0</v>
          </cell>
          <cell r="H357" t="str">
            <v>A</v>
          </cell>
          <cell r="I357" t="str">
            <v>W</v>
          </cell>
          <cell r="J357" t="str">
            <v>DO</v>
          </cell>
          <cell r="K357" t="str">
            <v>W</v>
          </cell>
          <cell r="L357" t="str">
            <v>W</v>
          </cell>
          <cell r="M357" t="str">
            <v>W</v>
          </cell>
          <cell r="N357" t="str">
            <v>W</v>
          </cell>
          <cell r="O357" t="str">
            <v>W</v>
          </cell>
          <cell r="P357" t="str">
            <v>W</v>
          </cell>
          <cell r="Q357" t="str">
            <v>DO</v>
          </cell>
          <cell r="R357" t="str">
            <v>W</v>
          </cell>
          <cell r="S357" t="str">
            <v>W</v>
          </cell>
          <cell r="T357" t="str">
            <v>W</v>
          </cell>
          <cell r="U357" t="str">
            <v>W</v>
          </cell>
          <cell r="V357" t="str">
            <v>W</v>
          </cell>
          <cell r="W357" t="str">
            <v>W</v>
          </cell>
          <cell r="X357" t="str">
            <v>DO</v>
          </cell>
          <cell r="Y357" t="str">
            <v>W</v>
          </cell>
          <cell r="Z357" t="str">
            <v>W</v>
          </cell>
          <cell r="AA357" t="str">
            <v>W</v>
          </cell>
          <cell r="AB357" t="str">
            <v>W</v>
          </cell>
          <cell r="AC357" t="str">
            <v>W</v>
          </cell>
          <cell r="AD357" t="str">
            <v>W</v>
          </cell>
          <cell r="AE357" t="str">
            <v>DO</v>
          </cell>
          <cell r="AF357" t="str">
            <v>W</v>
          </cell>
          <cell r="AG357" t="str">
            <v>W</v>
          </cell>
          <cell r="AH357" t="str">
            <v>W</v>
          </cell>
          <cell r="AI357" t="str">
            <v>W</v>
          </cell>
          <cell r="AJ357" t="str">
            <v>A</v>
          </cell>
          <cell r="AK357" t="str">
            <v>W</v>
          </cell>
          <cell r="AM357">
            <v>26</v>
          </cell>
          <cell r="AN357">
            <v>2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4</v>
          </cell>
          <cell r="AV357">
            <v>24</v>
          </cell>
          <cell r="AX357">
            <v>0</v>
          </cell>
          <cell r="BA357" t="str">
            <v>CN</v>
          </cell>
          <cell r="BB357">
            <v>22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K357" t="str">
            <v>Đoàn Nguyễn Nhật Thanh</v>
          </cell>
        </row>
        <row r="358">
          <cell r="D358">
            <v>5536</v>
          </cell>
          <cell r="E358" t="str">
            <v>Phạm Thị Kim Thanh</v>
          </cell>
          <cell r="F358">
            <v>43781</v>
          </cell>
          <cell r="G358">
            <v>0</v>
          </cell>
          <cell r="H358" t="str">
            <v>W</v>
          </cell>
          <cell r="I358" t="str">
            <v>W</v>
          </cell>
          <cell r="J358" t="str">
            <v>DO</v>
          </cell>
          <cell r="K358" t="str">
            <v>W</v>
          </cell>
          <cell r="L358" t="str">
            <v>W</v>
          </cell>
          <cell r="M358" t="str">
            <v>W</v>
          </cell>
          <cell r="N358" t="str">
            <v>W</v>
          </cell>
          <cell r="O358" t="str">
            <v>W</v>
          </cell>
          <cell r="P358" t="str">
            <v>W</v>
          </cell>
          <cell r="Q358" t="str">
            <v>DO</v>
          </cell>
          <cell r="R358" t="str">
            <v>W</v>
          </cell>
          <cell r="S358" t="str">
            <v>W</v>
          </cell>
          <cell r="T358" t="str">
            <v>W</v>
          </cell>
          <cell r="U358" t="str">
            <v>W</v>
          </cell>
          <cell r="V358" t="str">
            <v>A</v>
          </cell>
          <cell r="W358" t="str">
            <v>W</v>
          </cell>
          <cell r="X358" t="str">
            <v>DO</v>
          </cell>
          <cell r="Y358" t="str">
            <v>W</v>
          </cell>
          <cell r="Z358" t="str">
            <v>W</v>
          </cell>
          <cell r="AA358" t="str">
            <v>W</v>
          </cell>
          <cell r="AB358" t="str">
            <v>W</v>
          </cell>
          <cell r="AC358" t="str">
            <v>A</v>
          </cell>
          <cell r="AD358" t="str">
            <v>W</v>
          </cell>
          <cell r="AE358" t="str">
            <v>DO</v>
          </cell>
          <cell r="AF358" t="str">
            <v>W</v>
          </cell>
          <cell r="AG358" t="str">
            <v>W</v>
          </cell>
          <cell r="AH358" t="str">
            <v>W</v>
          </cell>
          <cell r="AI358" t="str">
            <v>W</v>
          </cell>
          <cell r="AJ358" t="str">
            <v>W</v>
          </cell>
          <cell r="AK358" t="str">
            <v>W</v>
          </cell>
          <cell r="AM358">
            <v>26</v>
          </cell>
          <cell r="AN358">
            <v>2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4</v>
          </cell>
          <cell r="AV358">
            <v>24</v>
          </cell>
          <cell r="AX358">
            <v>0</v>
          </cell>
          <cell r="BA358" t="str">
            <v>CN</v>
          </cell>
          <cell r="BB358">
            <v>22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K358" t="str">
            <v>Phạm Thị Kim Thanh</v>
          </cell>
        </row>
        <row r="359">
          <cell r="D359">
            <v>4079</v>
          </cell>
          <cell r="E359" t="str">
            <v>Ngô Thị Kiều Oanh</v>
          </cell>
          <cell r="F359">
            <v>43056</v>
          </cell>
          <cell r="G359">
            <v>0</v>
          </cell>
          <cell r="H359" t="str">
            <v>W</v>
          </cell>
          <cell r="I359" t="str">
            <v>W</v>
          </cell>
          <cell r="J359" t="str">
            <v>DO</v>
          </cell>
          <cell r="K359" t="str">
            <v>A</v>
          </cell>
          <cell r="L359" t="str">
            <v>A</v>
          </cell>
          <cell r="M359" t="str">
            <v>A</v>
          </cell>
          <cell r="N359" t="str">
            <v>A</v>
          </cell>
          <cell r="O359" t="str">
            <v>W</v>
          </cell>
          <cell r="P359" t="str">
            <v>W</v>
          </cell>
          <cell r="Q359" t="str">
            <v>DO</v>
          </cell>
          <cell r="R359" t="str">
            <v>W</v>
          </cell>
          <cell r="S359" t="str">
            <v>W</v>
          </cell>
          <cell r="T359" t="str">
            <v>W</v>
          </cell>
          <cell r="U359" t="str">
            <v>W</v>
          </cell>
          <cell r="V359" t="str">
            <v>W</v>
          </cell>
          <cell r="W359" t="str">
            <v>W</v>
          </cell>
          <cell r="X359" t="str">
            <v>DO</v>
          </cell>
          <cell r="Y359" t="str">
            <v>W</v>
          </cell>
          <cell r="Z359" t="str">
            <v>W</v>
          </cell>
          <cell r="AA359" t="str">
            <v>W</v>
          </cell>
          <cell r="AB359" t="str">
            <v>W</v>
          </cell>
          <cell r="AC359" t="str">
            <v>W</v>
          </cell>
          <cell r="AD359" t="str">
            <v>W</v>
          </cell>
          <cell r="AE359" t="str">
            <v>DO</v>
          </cell>
          <cell r="AF359" t="str">
            <v>W</v>
          </cell>
          <cell r="AG359" t="str">
            <v>W</v>
          </cell>
          <cell r="AH359" t="str">
            <v>W</v>
          </cell>
          <cell r="AI359" t="str">
            <v>W</v>
          </cell>
          <cell r="AJ359" t="str">
            <v>W</v>
          </cell>
          <cell r="AK359" t="str">
            <v>W</v>
          </cell>
          <cell r="AM359">
            <v>26</v>
          </cell>
          <cell r="AN359">
            <v>4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4</v>
          </cell>
          <cell r="AV359">
            <v>22</v>
          </cell>
          <cell r="AX359">
            <v>0</v>
          </cell>
          <cell r="BA359" t="str">
            <v>CN</v>
          </cell>
          <cell r="BB359">
            <v>22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K359" t="str">
            <v>Ngô Thị Kiều Oanh</v>
          </cell>
        </row>
        <row r="360">
          <cell r="D360">
            <v>5446</v>
          </cell>
          <cell r="E360" t="str">
            <v>Nguyễn Tuấn Vũ</v>
          </cell>
          <cell r="F360">
            <v>43754</v>
          </cell>
          <cell r="G360">
            <v>0</v>
          </cell>
          <cell r="H360" t="str">
            <v>W</v>
          </cell>
          <cell r="I360" t="str">
            <v>W</v>
          </cell>
          <cell r="J360" t="str">
            <v>DO</v>
          </cell>
          <cell r="K360" t="str">
            <v>W</v>
          </cell>
          <cell r="L360" t="str">
            <v>W</v>
          </cell>
          <cell r="M360" t="str">
            <v>W</v>
          </cell>
          <cell r="N360" t="str">
            <v>W</v>
          </cell>
          <cell r="O360" t="str">
            <v>W</v>
          </cell>
          <cell r="P360" t="str">
            <v>W</v>
          </cell>
          <cell r="Q360" t="str">
            <v>DO</v>
          </cell>
          <cell r="R360" t="str">
            <v>W</v>
          </cell>
          <cell r="S360" t="str">
            <v>W</v>
          </cell>
          <cell r="T360" t="str">
            <v>W</v>
          </cell>
          <cell r="U360" t="str">
            <v>W</v>
          </cell>
          <cell r="V360" t="str">
            <v>W</v>
          </cell>
          <cell r="W360" t="str">
            <v>W</v>
          </cell>
          <cell r="X360" t="str">
            <v>DO</v>
          </cell>
          <cell r="Y360" t="str">
            <v>A</v>
          </cell>
          <cell r="Z360" t="str">
            <v>A</v>
          </cell>
          <cell r="AA360" t="str">
            <v>W</v>
          </cell>
          <cell r="AB360" t="str">
            <v>W</v>
          </cell>
          <cell r="AC360" t="str">
            <v>W</v>
          </cell>
          <cell r="AD360" t="str">
            <v>W</v>
          </cell>
          <cell r="AE360" t="str">
            <v>DO</v>
          </cell>
          <cell r="AF360" t="str">
            <v>W</v>
          </cell>
          <cell r="AG360" t="str">
            <v>W</v>
          </cell>
          <cell r="AH360" t="str">
            <v>W</v>
          </cell>
          <cell r="AI360" t="str">
            <v>W</v>
          </cell>
          <cell r="AJ360" t="str">
            <v>W</v>
          </cell>
          <cell r="AK360" t="str">
            <v>W</v>
          </cell>
          <cell r="AM360">
            <v>26</v>
          </cell>
          <cell r="AN360">
            <v>2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4</v>
          </cell>
          <cell r="AV360">
            <v>24</v>
          </cell>
          <cell r="AX360">
            <v>0</v>
          </cell>
          <cell r="BA360" t="str">
            <v>CN</v>
          </cell>
          <cell r="BB360">
            <v>22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K360" t="str">
            <v>Nguyễn Tuấn Vũ</v>
          </cell>
        </row>
        <row r="361">
          <cell r="D361">
            <v>1526</v>
          </cell>
          <cell r="E361" t="str">
            <v>Ngô Việt Anh</v>
          </cell>
          <cell r="F361">
            <v>41792</v>
          </cell>
          <cell r="G361">
            <v>0</v>
          </cell>
          <cell r="H361" t="str">
            <v>W</v>
          </cell>
          <cell r="I361" t="str">
            <v>W</v>
          </cell>
          <cell r="J361" t="str">
            <v>DO</v>
          </cell>
          <cell r="K361" t="str">
            <v>W</v>
          </cell>
          <cell r="L361" t="str">
            <v xml:space="preserve">A/2 </v>
          </cell>
          <cell r="M361" t="str">
            <v>W</v>
          </cell>
          <cell r="N361" t="str">
            <v>W</v>
          </cell>
          <cell r="O361" t="str">
            <v>W</v>
          </cell>
          <cell r="P361" t="str">
            <v>W</v>
          </cell>
          <cell r="Q361" t="str">
            <v>DO</v>
          </cell>
          <cell r="R361" t="str">
            <v>W</v>
          </cell>
          <cell r="S361" t="str">
            <v>W</v>
          </cell>
          <cell r="T361" t="str">
            <v>W</v>
          </cell>
          <cell r="U361" t="str">
            <v>W</v>
          </cell>
          <cell r="V361" t="str">
            <v>W</v>
          </cell>
          <cell r="W361" t="str">
            <v>W</v>
          </cell>
          <cell r="X361" t="str">
            <v>DO</v>
          </cell>
          <cell r="Y361" t="str">
            <v>W</v>
          </cell>
          <cell r="Z361" t="str">
            <v>W</v>
          </cell>
          <cell r="AA361" t="str">
            <v>W</v>
          </cell>
          <cell r="AB361" t="str">
            <v>W</v>
          </cell>
          <cell r="AC361" t="str">
            <v>W</v>
          </cell>
          <cell r="AD361" t="str">
            <v>W</v>
          </cell>
          <cell r="AE361" t="str">
            <v>DO</v>
          </cell>
          <cell r="AF361" t="str">
            <v>W</v>
          </cell>
          <cell r="AG361" t="str">
            <v>W</v>
          </cell>
          <cell r="AH361" t="str">
            <v>W</v>
          </cell>
          <cell r="AI361" t="str">
            <v>A</v>
          </cell>
          <cell r="AJ361" t="str">
            <v>A/2</v>
          </cell>
          <cell r="AK361" t="str">
            <v>W</v>
          </cell>
          <cell r="AM361">
            <v>26</v>
          </cell>
          <cell r="AN361">
            <v>2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4</v>
          </cell>
          <cell r="AV361">
            <v>24</v>
          </cell>
          <cell r="AX361">
            <v>0</v>
          </cell>
          <cell r="BA361" t="str">
            <v>CN</v>
          </cell>
          <cell r="BB361">
            <v>22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K361" t="str">
            <v>Ngô Việt Anh</v>
          </cell>
        </row>
        <row r="362">
          <cell r="D362">
            <v>1907</v>
          </cell>
          <cell r="E362" t="str">
            <v>Nguyễn Trường Tô</v>
          </cell>
          <cell r="F362">
            <v>42186</v>
          </cell>
          <cell r="G362">
            <v>0</v>
          </cell>
          <cell r="H362" t="str">
            <v>W</v>
          </cell>
          <cell r="I362" t="str">
            <v>W</v>
          </cell>
          <cell r="J362" t="str">
            <v>DO</v>
          </cell>
          <cell r="K362" t="str">
            <v>W</v>
          </cell>
          <cell r="L362" t="str">
            <v>W</v>
          </cell>
          <cell r="M362" t="str">
            <v>W</v>
          </cell>
          <cell r="N362" t="str">
            <v>W</v>
          </cell>
          <cell r="O362" t="str">
            <v>W</v>
          </cell>
          <cell r="P362" t="str">
            <v>W</v>
          </cell>
          <cell r="Q362" t="str">
            <v>DO</v>
          </cell>
          <cell r="R362" t="str">
            <v>W</v>
          </cell>
          <cell r="S362" t="str">
            <v>W</v>
          </cell>
          <cell r="T362" t="str">
            <v>W</v>
          </cell>
          <cell r="U362" t="str">
            <v>W</v>
          </cell>
          <cell r="V362" t="str">
            <v>W</v>
          </cell>
          <cell r="W362" t="str">
            <v>W</v>
          </cell>
          <cell r="X362" t="str">
            <v>DO</v>
          </cell>
          <cell r="Y362" t="str">
            <v>W</v>
          </cell>
          <cell r="Z362" t="str">
            <v>W</v>
          </cell>
          <cell r="AA362" t="str">
            <v>W</v>
          </cell>
          <cell r="AB362" t="str">
            <v>W</v>
          </cell>
          <cell r="AC362" t="str">
            <v>W</v>
          </cell>
          <cell r="AD362" t="str">
            <v>W</v>
          </cell>
          <cell r="AE362" t="str">
            <v>DO</v>
          </cell>
          <cell r="AF362" t="str">
            <v>W</v>
          </cell>
          <cell r="AG362" t="str">
            <v>W</v>
          </cell>
          <cell r="AH362" t="str">
            <v>W</v>
          </cell>
          <cell r="AI362" t="str">
            <v>W</v>
          </cell>
          <cell r="AJ362" t="str">
            <v>W</v>
          </cell>
          <cell r="AK362" t="str">
            <v>W</v>
          </cell>
          <cell r="AM362">
            <v>26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4</v>
          </cell>
          <cell r="AV362">
            <v>26</v>
          </cell>
          <cell r="AX362">
            <v>0</v>
          </cell>
          <cell r="BA362" t="str">
            <v>CN</v>
          </cell>
          <cell r="BB362">
            <v>22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K362" t="str">
            <v>Nguyễn Trường Tô</v>
          </cell>
        </row>
        <row r="363">
          <cell r="D363">
            <v>2732</v>
          </cell>
          <cell r="E363" t="str">
            <v>Đặng Thị Minh Tuyền</v>
          </cell>
          <cell r="F363">
            <v>42327</v>
          </cell>
          <cell r="G363">
            <v>0</v>
          </cell>
          <cell r="H363" t="str">
            <v>W</v>
          </cell>
          <cell r="I363" t="str">
            <v>W</v>
          </cell>
          <cell r="J363" t="str">
            <v>DO</v>
          </cell>
          <cell r="K363" t="str">
            <v>W</v>
          </cell>
          <cell r="L363" t="str">
            <v>W</v>
          </cell>
          <cell r="M363" t="str">
            <v>W</v>
          </cell>
          <cell r="N363" t="str">
            <v>W</v>
          </cell>
          <cell r="O363" t="str">
            <v>W</v>
          </cell>
          <cell r="P363" t="str">
            <v>W</v>
          </cell>
          <cell r="Q363" t="str">
            <v>DO</v>
          </cell>
          <cell r="R363" t="str">
            <v>W</v>
          </cell>
          <cell r="S363" t="str">
            <v>W</v>
          </cell>
          <cell r="T363" t="str">
            <v>W</v>
          </cell>
          <cell r="U363" t="str">
            <v>W</v>
          </cell>
          <cell r="V363" t="str">
            <v>W</v>
          </cell>
          <cell r="W363" t="str">
            <v>W</v>
          </cell>
          <cell r="X363" t="str">
            <v>DO</v>
          </cell>
          <cell r="Y363" t="str">
            <v>W</v>
          </cell>
          <cell r="Z363" t="str">
            <v>W</v>
          </cell>
          <cell r="AA363" t="str">
            <v>W</v>
          </cell>
          <cell r="AB363" t="str">
            <v>A</v>
          </cell>
          <cell r="AC363" t="str">
            <v>W</v>
          </cell>
          <cell r="AD363" t="str">
            <v>W</v>
          </cell>
          <cell r="AE363" t="str">
            <v>DO</v>
          </cell>
          <cell r="AF363" t="str">
            <v>A</v>
          </cell>
          <cell r="AG363" t="str">
            <v>W</v>
          </cell>
          <cell r="AH363" t="str">
            <v>W</v>
          </cell>
          <cell r="AI363" t="str">
            <v>W</v>
          </cell>
          <cell r="AJ363" t="str">
            <v>W</v>
          </cell>
          <cell r="AK363" t="str">
            <v>W</v>
          </cell>
          <cell r="AM363">
            <v>26</v>
          </cell>
          <cell r="AN363">
            <v>2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4</v>
          </cell>
          <cell r="AV363">
            <v>24</v>
          </cell>
          <cell r="AX363">
            <v>0</v>
          </cell>
          <cell r="BA363" t="str">
            <v>CN</v>
          </cell>
          <cell r="BB363">
            <v>22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K363" t="str">
            <v>Đặng Thị Minh Tuyền</v>
          </cell>
        </row>
        <row r="364">
          <cell r="D364">
            <v>5447</v>
          </cell>
          <cell r="E364" t="str">
            <v>Đoàn Minh Tuấn</v>
          </cell>
          <cell r="F364">
            <v>43754</v>
          </cell>
          <cell r="G364">
            <v>0</v>
          </cell>
          <cell r="H364" t="str">
            <v>W</v>
          </cell>
          <cell r="I364" t="str">
            <v>W</v>
          </cell>
          <cell r="J364" t="str">
            <v>DO</v>
          </cell>
          <cell r="K364" t="str">
            <v>W</v>
          </cell>
          <cell r="L364" t="str">
            <v>W</v>
          </cell>
          <cell r="M364" t="str">
            <v>W</v>
          </cell>
          <cell r="N364" t="str">
            <v>A</v>
          </cell>
          <cell r="O364" t="str">
            <v>A</v>
          </cell>
          <cell r="P364" t="str">
            <v>W</v>
          </cell>
          <cell r="Q364" t="str">
            <v>DO</v>
          </cell>
          <cell r="R364" t="str">
            <v>W</v>
          </cell>
          <cell r="S364" t="str">
            <v>W</v>
          </cell>
          <cell r="T364" t="str">
            <v>W</v>
          </cell>
          <cell r="U364" t="str">
            <v>W</v>
          </cell>
          <cell r="V364" t="str">
            <v>W</v>
          </cell>
          <cell r="W364" t="str">
            <v>W</v>
          </cell>
          <cell r="X364" t="str">
            <v>DO</v>
          </cell>
          <cell r="Y364" t="str">
            <v>W</v>
          </cell>
          <cell r="Z364" t="str">
            <v>W</v>
          </cell>
          <cell r="AA364" t="str">
            <v>W</v>
          </cell>
          <cell r="AB364" t="str">
            <v>W</v>
          </cell>
          <cell r="AC364" t="str">
            <v>W</v>
          </cell>
          <cell r="AD364" t="str">
            <v>W</v>
          </cell>
          <cell r="AE364" t="str">
            <v>DO</v>
          </cell>
          <cell r="AF364" t="str">
            <v>W</v>
          </cell>
          <cell r="AG364" t="str">
            <v>W</v>
          </cell>
          <cell r="AH364" t="str">
            <v>W</v>
          </cell>
          <cell r="AI364" t="str">
            <v>W</v>
          </cell>
          <cell r="AJ364" t="str">
            <v>W</v>
          </cell>
          <cell r="AK364" t="str">
            <v>W</v>
          </cell>
          <cell r="AM364">
            <v>26</v>
          </cell>
          <cell r="AN364">
            <v>2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4</v>
          </cell>
          <cell r="AV364">
            <v>24</v>
          </cell>
          <cell r="AX364">
            <v>0</v>
          </cell>
          <cell r="BA364" t="str">
            <v>CN</v>
          </cell>
          <cell r="BB364">
            <v>22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K364" t="str">
            <v>Đoàn Minh Tuấn</v>
          </cell>
        </row>
        <row r="365">
          <cell r="D365">
            <v>5189</v>
          </cell>
          <cell r="E365" t="str">
            <v>Nguyễn Thị Phương</v>
          </cell>
          <cell r="F365">
            <v>43683</v>
          </cell>
          <cell r="G365">
            <v>0</v>
          </cell>
          <cell r="H365" t="str">
            <v>M</v>
          </cell>
          <cell r="I365" t="str">
            <v>M</v>
          </cell>
          <cell r="J365" t="str">
            <v>M</v>
          </cell>
          <cell r="K365" t="str">
            <v>M</v>
          </cell>
          <cell r="L365" t="str">
            <v>M</v>
          </cell>
          <cell r="M365" t="str">
            <v>M</v>
          </cell>
          <cell r="N365" t="str">
            <v>M</v>
          </cell>
          <cell r="O365" t="str">
            <v>M</v>
          </cell>
          <cell r="P365" t="str">
            <v>M</v>
          </cell>
          <cell r="Q365" t="str">
            <v>M</v>
          </cell>
          <cell r="R365" t="str">
            <v>M</v>
          </cell>
          <cell r="S365" t="str">
            <v>M</v>
          </cell>
          <cell r="T365" t="str">
            <v>M</v>
          </cell>
          <cell r="U365" t="str">
            <v>M</v>
          </cell>
          <cell r="V365" t="str">
            <v>M</v>
          </cell>
          <cell r="W365" t="str">
            <v>M</v>
          </cell>
          <cell r="X365" t="str">
            <v>M</v>
          </cell>
          <cell r="Y365" t="str">
            <v>M</v>
          </cell>
          <cell r="Z365" t="str">
            <v>M</v>
          </cell>
          <cell r="AA365" t="str">
            <v>A</v>
          </cell>
          <cell r="AB365" t="str">
            <v>A</v>
          </cell>
          <cell r="AC365" t="str">
            <v>A</v>
          </cell>
          <cell r="AD365" t="str">
            <v>A</v>
          </cell>
          <cell r="AE365" t="str">
            <v>DO</v>
          </cell>
          <cell r="AF365" t="str">
            <v>A</v>
          </cell>
          <cell r="AG365" t="str">
            <v>A</v>
          </cell>
          <cell r="AH365" t="str">
            <v>A</v>
          </cell>
          <cell r="AI365" t="str">
            <v>U</v>
          </cell>
          <cell r="AJ365" t="str">
            <v>U</v>
          </cell>
          <cell r="AK365" t="str">
            <v>U</v>
          </cell>
          <cell r="AM365">
            <v>26</v>
          </cell>
          <cell r="AN365">
            <v>7</v>
          </cell>
          <cell r="AO365">
            <v>0</v>
          </cell>
          <cell r="AP365">
            <v>0</v>
          </cell>
          <cell r="AQ365">
            <v>19</v>
          </cell>
          <cell r="AR365">
            <v>3</v>
          </cell>
          <cell r="AS365">
            <v>0</v>
          </cell>
          <cell r="AT365">
            <v>0</v>
          </cell>
          <cell r="AU365">
            <v>1</v>
          </cell>
          <cell r="AV365">
            <v>0</v>
          </cell>
          <cell r="AX365">
            <v>0</v>
          </cell>
          <cell r="BA365" t="str">
            <v>CN</v>
          </cell>
          <cell r="BB365">
            <v>7</v>
          </cell>
          <cell r="BC365">
            <v>0</v>
          </cell>
          <cell r="BD365">
            <v>0</v>
          </cell>
          <cell r="BE365">
            <v>0</v>
          </cell>
          <cell r="BF365">
            <v>3</v>
          </cell>
          <cell r="BG365">
            <v>0</v>
          </cell>
          <cell r="BH365">
            <v>0</v>
          </cell>
          <cell r="BK365" t="str">
            <v>Nguyễn Thị Phương</v>
          </cell>
        </row>
        <row r="366">
          <cell r="D366">
            <v>6274</v>
          </cell>
          <cell r="E366" t="str">
            <v>Vũ Anh Tuấn</v>
          </cell>
          <cell r="F366">
            <v>44516</v>
          </cell>
          <cell r="G366">
            <v>0</v>
          </cell>
          <cell r="H366" t="str">
            <v>W</v>
          </cell>
          <cell r="I366" t="str">
            <v>W</v>
          </cell>
          <cell r="J366" t="str">
            <v>DO</v>
          </cell>
          <cell r="K366" t="str">
            <v>W</v>
          </cell>
          <cell r="L366" t="str">
            <v>W</v>
          </cell>
          <cell r="M366" t="str">
            <v>W</v>
          </cell>
          <cell r="N366" t="str">
            <v>W</v>
          </cell>
          <cell r="O366" t="str">
            <v>W</v>
          </cell>
          <cell r="P366" t="str">
            <v>W</v>
          </cell>
          <cell r="Q366" t="str">
            <v>DO</v>
          </cell>
          <cell r="R366" t="str">
            <v>W</v>
          </cell>
          <cell r="S366" t="str">
            <v>W</v>
          </cell>
          <cell r="T366" t="str">
            <v>W</v>
          </cell>
          <cell r="U366" t="str">
            <v>W</v>
          </cell>
          <cell r="V366" t="str">
            <v>W</v>
          </cell>
          <cell r="W366" t="str">
            <v>W</v>
          </cell>
          <cell r="X366" t="str">
            <v>DO</v>
          </cell>
          <cell r="Y366" t="str">
            <v>W</v>
          </cell>
          <cell r="Z366" t="str">
            <v>W</v>
          </cell>
          <cell r="AA366" t="str">
            <v>W</v>
          </cell>
          <cell r="AB366" t="str">
            <v>W</v>
          </cell>
          <cell r="AC366" t="str">
            <v>W</v>
          </cell>
          <cell r="AD366" t="str">
            <v>W</v>
          </cell>
          <cell r="AE366" t="str">
            <v>DO</v>
          </cell>
          <cell r="AF366" t="str">
            <v>W</v>
          </cell>
          <cell r="AG366" t="str">
            <v>W</v>
          </cell>
          <cell r="AH366" t="str">
            <v>W</v>
          </cell>
          <cell r="AI366" t="str">
            <v>W</v>
          </cell>
          <cell r="AJ366" t="str">
            <v>W</v>
          </cell>
          <cell r="AK366" t="str">
            <v>W</v>
          </cell>
          <cell r="AM366">
            <v>26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4</v>
          </cell>
          <cell r="AV366">
            <v>26</v>
          </cell>
          <cell r="AX366">
            <v>0</v>
          </cell>
          <cell r="BA366" t="str">
            <v>CN</v>
          </cell>
          <cell r="BB366">
            <v>22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K366" t="str">
            <v>Vũ Anh Tuấn</v>
          </cell>
        </row>
        <row r="367">
          <cell r="D367">
            <v>6293</v>
          </cell>
          <cell r="E367" t="str">
            <v>Nguyễn Văn Phương</v>
          </cell>
          <cell r="F367">
            <v>44536</v>
          </cell>
          <cell r="G367">
            <v>0</v>
          </cell>
          <cell r="H367" t="str">
            <v>NA</v>
          </cell>
          <cell r="I367" t="str">
            <v>NA</v>
          </cell>
          <cell r="J367" t="str">
            <v>DO</v>
          </cell>
          <cell r="K367" t="str">
            <v>NA</v>
          </cell>
          <cell r="L367" t="str">
            <v>NA</v>
          </cell>
          <cell r="M367" t="str">
            <v>NA</v>
          </cell>
          <cell r="N367" t="str">
            <v>NA</v>
          </cell>
          <cell r="O367" t="str">
            <v>NA</v>
          </cell>
          <cell r="P367" t="str">
            <v>NA</v>
          </cell>
          <cell r="Q367" t="str">
            <v>DO</v>
          </cell>
          <cell r="R367" t="str">
            <v>W</v>
          </cell>
          <cell r="S367" t="str">
            <v>W</v>
          </cell>
          <cell r="T367" t="str">
            <v>W</v>
          </cell>
          <cell r="U367" t="str">
            <v>W</v>
          </cell>
          <cell r="V367" t="str">
            <v>W</v>
          </cell>
          <cell r="W367" t="str">
            <v>W</v>
          </cell>
          <cell r="X367" t="str">
            <v>DO</v>
          </cell>
          <cell r="Y367" t="str">
            <v>W</v>
          </cell>
          <cell r="Z367" t="str">
            <v>W</v>
          </cell>
          <cell r="AA367" t="str">
            <v>W</v>
          </cell>
          <cell r="AB367" t="str">
            <v>W</v>
          </cell>
          <cell r="AC367" t="str">
            <v>W</v>
          </cell>
          <cell r="AD367" t="str">
            <v>W</v>
          </cell>
          <cell r="AE367" t="str">
            <v>DO</v>
          </cell>
          <cell r="AF367" t="str">
            <v>W</v>
          </cell>
          <cell r="AG367" t="str">
            <v>W</v>
          </cell>
          <cell r="AH367" t="str">
            <v>W</v>
          </cell>
          <cell r="AI367" t="str">
            <v>W</v>
          </cell>
          <cell r="AJ367" t="str">
            <v>W</v>
          </cell>
          <cell r="AK367" t="str">
            <v>W</v>
          </cell>
          <cell r="AM367">
            <v>26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8</v>
          </cell>
          <cell r="AT367">
            <v>0</v>
          </cell>
          <cell r="AU367">
            <v>4</v>
          </cell>
          <cell r="AV367">
            <v>18</v>
          </cell>
          <cell r="AX367">
            <v>0</v>
          </cell>
          <cell r="BA367" t="str">
            <v>CN</v>
          </cell>
          <cell r="BB367">
            <v>18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K367" t="str">
            <v>Nguyễn Văn Phương</v>
          </cell>
        </row>
        <row r="368">
          <cell r="D368">
            <v>6296</v>
          </cell>
          <cell r="E368" t="str">
            <v>Trịnh Công Thái</v>
          </cell>
          <cell r="F368">
            <v>44538</v>
          </cell>
          <cell r="G368">
            <v>0</v>
          </cell>
          <cell r="H368" t="str">
            <v>NA</v>
          </cell>
          <cell r="I368" t="str">
            <v>NA</v>
          </cell>
          <cell r="J368" t="str">
            <v>DO</v>
          </cell>
          <cell r="K368" t="str">
            <v>NA</v>
          </cell>
          <cell r="L368" t="str">
            <v>NA</v>
          </cell>
          <cell r="M368" t="str">
            <v>NA</v>
          </cell>
          <cell r="N368" t="str">
            <v>NA</v>
          </cell>
          <cell r="O368" t="str">
            <v>NA</v>
          </cell>
          <cell r="P368" t="str">
            <v>NA</v>
          </cell>
          <cell r="Q368" t="str">
            <v>DO</v>
          </cell>
          <cell r="R368" t="str">
            <v>NA</v>
          </cell>
          <cell r="S368" t="str">
            <v>NA</v>
          </cell>
          <cell r="T368" t="str">
            <v>W</v>
          </cell>
          <cell r="U368" t="str">
            <v>W</v>
          </cell>
          <cell r="V368" t="str">
            <v>W</v>
          </cell>
          <cell r="W368" t="str">
            <v>W</v>
          </cell>
          <cell r="X368" t="str">
            <v>DO</v>
          </cell>
          <cell r="Y368" t="str">
            <v>W</v>
          </cell>
          <cell r="Z368" t="str">
            <v>W</v>
          </cell>
          <cell r="AA368" t="str">
            <v>W</v>
          </cell>
          <cell r="AB368" t="str">
            <v>W</v>
          </cell>
          <cell r="AC368" t="str">
            <v>W</v>
          </cell>
          <cell r="AD368" t="str">
            <v>W</v>
          </cell>
          <cell r="AE368" t="str">
            <v>DO</v>
          </cell>
          <cell r="AF368" t="str">
            <v>W</v>
          </cell>
          <cell r="AG368" t="str">
            <v>W</v>
          </cell>
          <cell r="AH368" t="str">
            <v>W</v>
          </cell>
          <cell r="AI368" t="str">
            <v>W</v>
          </cell>
          <cell r="AJ368" t="str">
            <v>W</v>
          </cell>
          <cell r="AK368" t="str">
            <v>W</v>
          </cell>
          <cell r="AM368">
            <v>26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10</v>
          </cell>
          <cell r="AT368">
            <v>0</v>
          </cell>
          <cell r="AU368">
            <v>4</v>
          </cell>
          <cell r="AV368">
            <v>16</v>
          </cell>
          <cell r="AX368">
            <v>0</v>
          </cell>
          <cell r="BA368" t="str">
            <v>CN</v>
          </cell>
          <cell r="BB368">
            <v>16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K368" t="str">
            <v>Trịnh Công Thái</v>
          </cell>
        </row>
        <row r="369">
          <cell r="D369">
            <v>6295</v>
          </cell>
          <cell r="E369" t="str">
            <v>Lê Văn Bình</v>
          </cell>
          <cell r="F369">
            <v>44538</v>
          </cell>
          <cell r="G369">
            <v>0</v>
          </cell>
          <cell r="H369" t="str">
            <v>NA</v>
          </cell>
          <cell r="I369" t="str">
            <v>NA</v>
          </cell>
          <cell r="J369" t="str">
            <v>DO</v>
          </cell>
          <cell r="K369" t="str">
            <v>NA</v>
          </cell>
          <cell r="L369" t="str">
            <v>NA</v>
          </cell>
          <cell r="M369" t="str">
            <v>NA</v>
          </cell>
          <cell r="N369" t="str">
            <v>NA</v>
          </cell>
          <cell r="O369" t="str">
            <v>NA</v>
          </cell>
          <cell r="P369" t="str">
            <v>NA</v>
          </cell>
          <cell r="Q369" t="str">
            <v>DO</v>
          </cell>
          <cell r="R369" t="str">
            <v>NA</v>
          </cell>
          <cell r="S369" t="str">
            <v>NA</v>
          </cell>
          <cell r="T369" t="str">
            <v>W</v>
          </cell>
          <cell r="U369" t="str">
            <v>W</v>
          </cell>
          <cell r="V369" t="str">
            <v>W</v>
          </cell>
          <cell r="W369" t="str">
            <v>W</v>
          </cell>
          <cell r="X369" t="str">
            <v>DO</v>
          </cell>
          <cell r="Y369" t="str">
            <v>W</v>
          </cell>
          <cell r="Z369" t="str">
            <v>W</v>
          </cell>
          <cell r="AA369" t="str">
            <v>W</v>
          </cell>
          <cell r="AB369" t="str">
            <v>W</v>
          </cell>
          <cell r="AC369" t="str">
            <v>W</v>
          </cell>
          <cell r="AD369" t="str">
            <v>W</v>
          </cell>
          <cell r="AE369" t="str">
            <v>DO</v>
          </cell>
          <cell r="AF369" t="str">
            <v>W</v>
          </cell>
          <cell r="AG369" t="str">
            <v>W</v>
          </cell>
          <cell r="AH369" t="str">
            <v>W</v>
          </cell>
          <cell r="AI369" t="str">
            <v>W</v>
          </cell>
          <cell r="AJ369" t="str">
            <v>W</v>
          </cell>
          <cell r="AK369" t="str">
            <v>W</v>
          </cell>
          <cell r="AM369">
            <v>26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10</v>
          </cell>
          <cell r="AT369">
            <v>0</v>
          </cell>
          <cell r="AU369">
            <v>4</v>
          </cell>
          <cell r="AV369">
            <v>16</v>
          </cell>
          <cell r="AX369">
            <v>0</v>
          </cell>
          <cell r="BA369" t="str">
            <v>CN</v>
          </cell>
          <cell r="BB369">
            <v>16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K369" t="str">
            <v>Lê Văn Bình</v>
          </cell>
        </row>
        <row r="370">
          <cell r="D370">
            <v>6300</v>
          </cell>
          <cell r="E370" t="str">
            <v>Trần Hữu Phúc</v>
          </cell>
          <cell r="F370">
            <v>44540</v>
          </cell>
          <cell r="G370">
            <v>0</v>
          </cell>
          <cell r="H370" t="str">
            <v>NA</v>
          </cell>
          <cell r="I370" t="str">
            <v>NA</v>
          </cell>
          <cell r="J370" t="str">
            <v>DO</v>
          </cell>
          <cell r="K370" t="str">
            <v>NA</v>
          </cell>
          <cell r="L370" t="str">
            <v>NA</v>
          </cell>
          <cell r="M370" t="str">
            <v>NA</v>
          </cell>
          <cell r="N370" t="str">
            <v>NA</v>
          </cell>
          <cell r="O370" t="str">
            <v>NA</v>
          </cell>
          <cell r="P370" t="str">
            <v>NA</v>
          </cell>
          <cell r="Q370" t="str">
            <v>DO</v>
          </cell>
          <cell r="R370" t="str">
            <v>NA</v>
          </cell>
          <cell r="S370" t="str">
            <v>NA</v>
          </cell>
          <cell r="T370" t="str">
            <v>NA</v>
          </cell>
          <cell r="U370" t="str">
            <v>NA</v>
          </cell>
          <cell r="V370" t="str">
            <v>W</v>
          </cell>
          <cell r="W370" t="str">
            <v>W</v>
          </cell>
          <cell r="X370" t="str">
            <v>DO</v>
          </cell>
          <cell r="Y370" t="str">
            <v>W</v>
          </cell>
          <cell r="Z370" t="str">
            <v>W</v>
          </cell>
          <cell r="AA370" t="str">
            <v>W</v>
          </cell>
          <cell r="AB370" t="str">
            <v>W</v>
          </cell>
          <cell r="AC370" t="str">
            <v>W</v>
          </cell>
          <cell r="AD370" t="str">
            <v>W</v>
          </cell>
          <cell r="AE370" t="str">
            <v>DO</v>
          </cell>
          <cell r="AF370" t="str">
            <v>W</v>
          </cell>
          <cell r="AG370" t="str">
            <v>W</v>
          </cell>
          <cell r="AH370" t="str">
            <v>W</v>
          </cell>
          <cell r="AI370" t="str">
            <v>W</v>
          </cell>
          <cell r="AJ370" t="str">
            <v>W</v>
          </cell>
          <cell r="AK370" t="str">
            <v>W</v>
          </cell>
          <cell r="AM370">
            <v>26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12</v>
          </cell>
          <cell r="AT370">
            <v>0</v>
          </cell>
          <cell r="AU370">
            <v>4</v>
          </cell>
          <cell r="AV370">
            <v>14</v>
          </cell>
          <cell r="AX370">
            <v>0</v>
          </cell>
          <cell r="BA370" t="str">
            <v>CN</v>
          </cell>
          <cell r="BB370">
            <v>14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K370" t="str">
            <v>Trần Hữu Phúc</v>
          </cell>
        </row>
        <row r="371">
          <cell r="D371">
            <v>5342</v>
          </cell>
          <cell r="E371" t="str">
            <v>Nguyễn Phùng Thảo Nguyên</v>
          </cell>
          <cell r="F371">
            <v>43724</v>
          </cell>
          <cell r="G371">
            <v>0</v>
          </cell>
          <cell r="H371" t="str">
            <v>W</v>
          </cell>
          <cell r="I371" t="str">
            <v>DO</v>
          </cell>
          <cell r="J371" t="str">
            <v>DO</v>
          </cell>
          <cell r="K371" t="str">
            <v>W</v>
          </cell>
          <cell r="L371" t="str">
            <v>W</v>
          </cell>
          <cell r="M371" t="str">
            <v>A</v>
          </cell>
          <cell r="N371" t="str">
            <v>W</v>
          </cell>
          <cell r="O371" t="str">
            <v>W</v>
          </cell>
          <cell r="P371" t="str">
            <v>DO</v>
          </cell>
          <cell r="Q371" t="str">
            <v>DO</v>
          </cell>
          <cell r="R371" t="str">
            <v>W</v>
          </cell>
          <cell r="S371" t="str">
            <v>W</v>
          </cell>
          <cell r="T371" t="str">
            <v>W</v>
          </cell>
          <cell r="U371" t="str">
            <v>A</v>
          </cell>
          <cell r="V371" t="str">
            <v>A</v>
          </cell>
          <cell r="W371" t="str">
            <v>DO</v>
          </cell>
          <cell r="X371" t="str">
            <v>DO</v>
          </cell>
          <cell r="Y371" t="str">
            <v>W</v>
          </cell>
          <cell r="Z371" t="str">
            <v>W</v>
          </cell>
          <cell r="AA371" t="str">
            <v>W</v>
          </cell>
          <cell r="AB371" t="str">
            <v>W</v>
          </cell>
          <cell r="AC371" t="str">
            <v>W</v>
          </cell>
          <cell r="AD371" t="str">
            <v>DO</v>
          </cell>
          <cell r="AE371" t="str">
            <v>DO</v>
          </cell>
          <cell r="AF371" t="str">
            <v>A</v>
          </cell>
          <cell r="AG371" t="str">
            <v>A</v>
          </cell>
          <cell r="AH371" t="str">
            <v>A</v>
          </cell>
          <cell r="AI371" t="str">
            <v>A</v>
          </cell>
          <cell r="AJ371" t="str">
            <v>A</v>
          </cell>
          <cell r="AK371" t="str">
            <v>DO</v>
          </cell>
          <cell r="AM371">
            <v>21</v>
          </cell>
          <cell r="AN371">
            <v>8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9</v>
          </cell>
          <cell r="AV371">
            <v>13</v>
          </cell>
          <cell r="AX371">
            <v>0</v>
          </cell>
          <cell r="BA371" t="str">
            <v>TB, CN</v>
          </cell>
          <cell r="BB371">
            <v>18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K371" t="str">
            <v>Nguyễn Phùng Thảo Nguyên</v>
          </cell>
        </row>
        <row r="372">
          <cell r="D372">
            <v>5415</v>
          </cell>
          <cell r="E372" t="str">
            <v>Lê Việt Thắng</v>
          </cell>
          <cell r="F372">
            <v>43759</v>
          </cell>
          <cell r="G372">
            <v>0</v>
          </cell>
          <cell r="H372" t="str">
            <v>W</v>
          </cell>
          <cell r="I372" t="str">
            <v>DO</v>
          </cell>
          <cell r="J372" t="str">
            <v>DO</v>
          </cell>
          <cell r="K372" t="str">
            <v>W</v>
          </cell>
          <cell r="L372" t="str">
            <v>W</v>
          </cell>
          <cell r="M372" t="str">
            <v>W</v>
          </cell>
          <cell r="N372" t="str">
            <v>W</v>
          </cell>
          <cell r="O372" t="str">
            <v>W</v>
          </cell>
          <cell r="P372" t="str">
            <v>DO</v>
          </cell>
          <cell r="Q372" t="str">
            <v>DO</v>
          </cell>
          <cell r="R372" t="str">
            <v>W</v>
          </cell>
          <cell r="S372" t="str">
            <v>W</v>
          </cell>
          <cell r="T372" t="str">
            <v>A</v>
          </cell>
          <cell r="U372" t="str">
            <v>W</v>
          </cell>
          <cell r="V372" t="str">
            <v>W</v>
          </cell>
          <cell r="W372" t="str">
            <v>DO</v>
          </cell>
          <cell r="X372" t="str">
            <v>DO</v>
          </cell>
          <cell r="Y372" t="str">
            <v>A</v>
          </cell>
          <cell r="Z372" t="str">
            <v>A</v>
          </cell>
          <cell r="AA372" t="str">
            <v>A</v>
          </cell>
          <cell r="AB372" t="str">
            <v>A</v>
          </cell>
          <cell r="AC372" t="str">
            <v>A</v>
          </cell>
          <cell r="AD372" t="str">
            <v>DO</v>
          </cell>
          <cell r="AE372" t="str">
            <v>DO</v>
          </cell>
          <cell r="AF372" t="str">
            <v>W</v>
          </cell>
          <cell r="AG372" t="str">
            <v>W</v>
          </cell>
          <cell r="AH372" t="str">
            <v>W</v>
          </cell>
          <cell r="AI372" t="str">
            <v>W</v>
          </cell>
          <cell r="AJ372" t="str">
            <v>W</v>
          </cell>
          <cell r="AK372" t="str">
            <v>DO</v>
          </cell>
          <cell r="AM372">
            <v>21</v>
          </cell>
          <cell r="AN372">
            <v>6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9</v>
          </cell>
          <cell r="AV372">
            <v>15</v>
          </cell>
          <cell r="AX372">
            <v>0</v>
          </cell>
          <cell r="BA372" t="str">
            <v>TB, CN</v>
          </cell>
          <cell r="BB372">
            <v>18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K372" t="str">
            <v>Lê Việt Thắng</v>
          </cell>
        </row>
        <row r="373">
          <cell r="D373">
            <v>1080</v>
          </cell>
          <cell r="E373" t="str">
            <v>Châu Thị Minh Nguyệt</v>
          </cell>
          <cell r="F373">
            <v>39762</v>
          </cell>
          <cell r="G373">
            <v>0</v>
          </cell>
          <cell r="H373" t="str">
            <v>W</v>
          </cell>
          <cell r="I373" t="str">
            <v>DO</v>
          </cell>
          <cell r="J373" t="str">
            <v>DO</v>
          </cell>
          <cell r="K373" t="str">
            <v>A</v>
          </cell>
          <cell r="L373" t="str">
            <v>W</v>
          </cell>
          <cell r="M373" t="str">
            <v>A</v>
          </cell>
          <cell r="N373" t="str">
            <v>W</v>
          </cell>
          <cell r="O373" t="str">
            <v>W</v>
          </cell>
          <cell r="P373" t="str">
            <v>DO</v>
          </cell>
          <cell r="Q373" t="str">
            <v>DO</v>
          </cell>
          <cell r="R373" t="str">
            <v>W</v>
          </cell>
          <cell r="S373" t="str">
            <v>W</v>
          </cell>
          <cell r="T373" t="str">
            <v>W</v>
          </cell>
          <cell r="U373" t="str">
            <v>W</v>
          </cell>
          <cell r="V373" t="str">
            <v>A</v>
          </cell>
          <cell r="W373" t="str">
            <v>DO</v>
          </cell>
          <cell r="X373" t="str">
            <v>DO</v>
          </cell>
          <cell r="Y373" t="str">
            <v>A</v>
          </cell>
          <cell r="Z373" t="str">
            <v>W</v>
          </cell>
          <cell r="AA373" t="str">
            <v>W</v>
          </cell>
          <cell r="AB373" t="str">
            <v>W</v>
          </cell>
          <cell r="AC373" t="str">
            <v>A</v>
          </cell>
          <cell r="AD373" t="str">
            <v>DO</v>
          </cell>
          <cell r="AE373" t="str">
            <v>DO</v>
          </cell>
          <cell r="AF373" t="str">
            <v>W</v>
          </cell>
          <cell r="AG373" t="str">
            <v>W</v>
          </cell>
          <cell r="AH373" t="str">
            <v>W</v>
          </cell>
          <cell r="AI373" t="str">
            <v>W</v>
          </cell>
          <cell r="AJ373" t="str">
            <v>A</v>
          </cell>
          <cell r="AK373" t="str">
            <v>DO</v>
          </cell>
          <cell r="AM373">
            <v>21</v>
          </cell>
          <cell r="AN373">
            <v>6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9</v>
          </cell>
          <cell r="AV373">
            <v>15</v>
          </cell>
          <cell r="AX373">
            <v>0</v>
          </cell>
          <cell r="BA373" t="str">
            <v>TB, CN</v>
          </cell>
          <cell r="BB373">
            <v>18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K373" t="str">
            <v>Châu Thị Minh Nguyệt</v>
          </cell>
        </row>
        <row r="374">
          <cell r="D374">
            <v>1162</v>
          </cell>
          <cell r="E374" t="str">
            <v>Nguyễn Thị Cẩm Linh</v>
          </cell>
          <cell r="F374">
            <v>40429</v>
          </cell>
          <cell r="G374">
            <v>0</v>
          </cell>
          <cell r="H374" t="str">
            <v>A</v>
          </cell>
          <cell r="I374" t="str">
            <v>DO</v>
          </cell>
          <cell r="J374" t="str">
            <v>DO</v>
          </cell>
          <cell r="K374" t="str">
            <v>W</v>
          </cell>
          <cell r="L374" t="str">
            <v>W</v>
          </cell>
          <cell r="M374" t="str">
            <v>A</v>
          </cell>
          <cell r="N374" t="str">
            <v>W</v>
          </cell>
          <cell r="O374" t="str">
            <v>W</v>
          </cell>
          <cell r="P374" t="str">
            <v>DO</v>
          </cell>
          <cell r="Q374" t="str">
            <v>DO</v>
          </cell>
          <cell r="R374" t="str">
            <v>W</v>
          </cell>
          <cell r="S374" t="str">
            <v>W</v>
          </cell>
          <cell r="T374" t="str">
            <v>W</v>
          </cell>
          <cell r="U374" t="str">
            <v>W</v>
          </cell>
          <cell r="V374" t="str">
            <v>W</v>
          </cell>
          <cell r="W374" t="str">
            <v>DO</v>
          </cell>
          <cell r="X374" t="str">
            <v>DO</v>
          </cell>
          <cell r="Y374" t="str">
            <v>W</v>
          </cell>
          <cell r="Z374" t="str">
            <v>W</v>
          </cell>
          <cell r="AA374" t="str">
            <v>W</v>
          </cell>
          <cell r="AB374" t="str">
            <v>W</v>
          </cell>
          <cell r="AC374" t="str">
            <v>W</v>
          </cell>
          <cell r="AD374" t="str">
            <v>DO</v>
          </cell>
          <cell r="AE374" t="str">
            <v>DO</v>
          </cell>
          <cell r="AF374" t="str">
            <v>A</v>
          </cell>
          <cell r="AG374" t="str">
            <v>A</v>
          </cell>
          <cell r="AH374" t="str">
            <v>W</v>
          </cell>
          <cell r="AI374" t="str">
            <v>W</v>
          </cell>
          <cell r="AJ374" t="str">
            <v>A</v>
          </cell>
          <cell r="AK374" t="str">
            <v>DO</v>
          </cell>
          <cell r="AM374">
            <v>21</v>
          </cell>
          <cell r="AN374">
            <v>5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9</v>
          </cell>
          <cell r="AV374">
            <v>16</v>
          </cell>
          <cell r="AX374">
            <v>0</v>
          </cell>
          <cell r="BA374" t="str">
            <v>TB, CN</v>
          </cell>
          <cell r="BB374">
            <v>18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K374" t="str">
            <v>Nguyễn Thị Cẩm Linh</v>
          </cell>
        </row>
        <row r="375">
          <cell r="D375">
            <v>4103</v>
          </cell>
          <cell r="E375" t="str">
            <v>Huỳnh Thị Tuyết Mai</v>
          </cell>
          <cell r="F375">
            <v>43061</v>
          </cell>
          <cell r="G375">
            <v>0</v>
          </cell>
          <cell r="H375" t="str">
            <v>A</v>
          </cell>
          <cell r="I375" t="str">
            <v>W</v>
          </cell>
          <cell r="J375" t="str">
            <v>DO</v>
          </cell>
          <cell r="K375" t="str">
            <v>W</v>
          </cell>
          <cell r="L375" t="str">
            <v>W</v>
          </cell>
          <cell r="M375" t="str">
            <v>W</v>
          </cell>
          <cell r="N375" t="str">
            <v>W</v>
          </cell>
          <cell r="O375" t="str">
            <v>W</v>
          </cell>
          <cell r="P375" t="str">
            <v>W</v>
          </cell>
          <cell r="Q375" t="str">
            <v>DO</v>
          </cell>
          <cell r="R375" t="str">
            <v>W</v>
          </cell>
          <cell r="S375" t="str">
            <v>W</v>
          </cell>
          <cell r="T375" t="str">
            <v>W</v>
          </cell>
          <cell r="U375" t="str">
            <v>A</v>
          </cell>
          <cell r="V375" t="str">
            <v>A</v>
          </cell>
          <cell r="W375" t="str">
            <v>W</v>
          </cell>
          <cell r="X375" t="str">
            <v>DO</v>
          </cell>
          <cell r="Y375" t="str">
            <v>W</v>
          </cell>
          <cell r="Z375" t="str">
            <v>W</v>
          </cell>
          <cell r="AA375" t="str">
            <v>W</v>
          </cell>
          <cell r="AB375" t="str">
            <v>W</v>
          </cell>
          <cell r="AC375" t="str">
            <v>W</v>
          </cell>
          <cell r="AD375" t="str">
            <v>W</v>
          </cell>
          <cell r="AE375" t="str">
            <v>DO</v>
          </cell>
          <cell r="AF375" t="str">
            <v>A</v>
          </cell>
          <cell r="AG375" t="str">
            <v>W</v>
          </cell>
          <cell r="AH375" t="str">
            <v>W</v>
          </cell>
          <cell r="AI375" t="str">
            <v>W</v>
          </cell>
          <cell r="AJ375" t="str">
            <v>W</v>
          </cell>
          <cell r="AK375" t="str">
            <v>W</v>
          </cell>
          <cell r="AM375">
            <v>26</v>
          </cell>
          <cell r="AN375">
            <v>4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4</v>
          </cell>
          <cell r="AV375">
            <v>22</v>
          </cell>
          <cell r="AX375">
            <v>0</v>
          </cell>
          <cell r="BA375" t="str">
            <v>CN</v>
          </cell>
          <cell r="BB375">
            <v>22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K375" t="str">
            <v>Huỳnh Thị Tuyết Mai</v>
          </cell>
        </row>
        <row r="376">
          <cell r="D376">
            <v>2090</v>
          </cell>
          <cell r="E376" t="str">
            <v>Lê Thị Kim Anh</v>
          </cell>
          <cell r="F376">
            <v>40634</v>
          </cell>
          <cell r="G376">
            <v>0</v>
          </cell>
          <cell r="H376" t="str">
            <v>W</v>
          </cell>
          <cell r="I376" t="str">
            <v>W</v>
          </cell>
          <cell r="J376" t="str">
            <v>DO</v>
          </cell>
          <cell r="K376" t="str">
            <v>W</v>
          </cell>
          <cell r="L376" t="str">
            <v>W</v>
          </cell>
          <cell r="M376" t="str">
            <v>A</v>
          </cell>
          <cell r="N376" t="str">
            <v>W</v>
          </cell>
          <cell r="O376" t="str">
            <v>A</v>
          </cell>
          <cell r="P376" t="str">
            <v>W</v>
          </cell>
          <cell r="Q376" t="str">
            <v>DO</v>
          </cell>
          <cell r="R376" t="str">
            <v>W</v>
          </cell>
          <cell r="S376" t="str">
            <v>W</v>
          </cell>
          <cell r="T376" t="str">
            <v>A</v>
          </cell>
          <cell r="U376" t="str">
            <v>W</v>
          </cell>
          <cell r="V376" t="str">
            <v>W</v>
          </cell>
          <cell r="W376" t="str">
            <v>W</v>
          </cell>
          <cell r="X376" t="str">
            <v>DO</v>
          </cell>
          <cell r="Y376" t="str">
            <v>W</v>
          </cell>
          <cell r="Z376" t="str">
            <v>W</v>
          </cell>
          <cell r="AA376" t="str">
            <v>W</v>
          </cell>
          <cell r="AB376" t="str">
            <v>W</v>
          </cell>
          <cell r="AC376" t="str">
            <v>A</v>
          </cell>
          <cell r="AD376" t="str">
            <v>W</v>
          </cell>
          <cell r="AE376" t="str">
            <v>DO</v>
          </cell>
          <cell r="AF376" t="str">
            <v>W</v>
          </cell>
          <cell r="AG376" t="str">
            <v>W</v>
          </cell>
          <cell r="AH376" t="str">
            <v>W</v>
          </cell>
          <cell r="AI376" t="str">
            <v>W</v>
          </cell>
          <cell r="AJ376" t="str">
            <v>A</v>
          </cell>
          <cell r="AK376" t="str">
            <v>W</v>
          </cell>
          <cell r="AM376">
            <v>26</v>
          </cell>
          <cell r="AN376">
            <v>5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4</v>
          </cell>
          <cell r="AV376">
            <v>21</v>
          </cell>
          <cell r="AX376">
            <v>0</v>
          </cell>
          <cell r="BA376" t="str">
            <v>CN</v>
          </cell>
          <cell r="BB376">
            <v>22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K376" t="str">
            <v>Lê Thị Kim Anh</v>
          </cell>
        </row>
        <row r="377">
          <cell r="D377">
            <v>3484</v>
          </cell>
          <cell r="E377" t="str">
            <v>Cam Nguyễn Hạnh Dung</v>
          </cell>
          <cell r="F377">
            <v>42828</v>
          </cell>
          <cell r="G377">
            <v>0</v>
          </cell>
          <cell r="H377" t="str">
            <v>W</v>
          </cell>
          <cell r="I377" t="str">
            <v>W</v>
          </cell>
          <cell r="J377" t="str">
            <v>DO</v>
          </cell>
          <cell r="K377" t="str">
            <v>A</v>
          </cell>
          <cell r="L377" t="str">
            <v>W</v>
          </cell>
          <cell r="M377" t="str">
            <v>W</v>
          </cell>
          <cell r="N377" t="str">
            <v>W</v>
          </cell>
          <cell r="O377" t="str">
            <v>W</v>
          </cell>
          <cell r="P377" t="str">
            <v>W</v>
          </cell>
          <cell r="Q377" t="str">
            <v>DO</v>
          </cell>
          <cell r="R377" t="str">
            <v>W</v>
          </cell>
          <cell r="S377" t="str">
            <v>W</v>
          </cell>
          <cell r="T377" t="str">
            <v>W</v>
          </cell>
          <cell r="U377" t="str">
            <v>W</v>
          </cell>
          <cell r="V377" t="str">
            <v>W</v>
          </cell>
          <cell r="W377" t="str">
            <v>W</v>
          </cell>
          <cell r="X377" t="str">
            <v>DO</v>
          </cell>
          <cell r="Y377" t="str">
            <v>W</v>
          </cell>
          <cell r="Z377" t="str">
            <v>W</v>
          </cell>
          <cell r="AA377" t="str">
            <v>W</v>
          </cell>
          <cell r="AB377" t="str">
            <v>W</v>
          </cell>
          <cell r="AC377" t="str">
            <v>A</v>
          </cell>
          <cell r="AD377" t="str">
            <v>W</v>
          </cell>
          <cell r="AE377" t="str">
            <v>DO</v>
          </cell>
          <cell r="AF377" t="str">
            <v>A</v>
          </cell>
          <cell r="AG377" t="str">
            <v>W</v>
          </cell>
          <cell r="AH377" t="str">
            <v>W</v>
          </cell>
          <cell r="AI377" t="str">
            <v>W</v>
          </cell>
          <cell r="AJ377" t="str">
            <v>W</v>
          </cell>
          <cell r="AK377" t="str">
            <v>W</v>
          </cell>
          <cell r="AM377">
            <v>26</v>
          </cell>
          <cell r="AN377">
            <v>3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4</v>
          </cell>
          <cell r="AV377">
            <v>23</v>
          </cell>
          <cell r="AX377">
            <v>0</v>
          </cell>
          <cell r="BA377" t="str">
            <v>CN</v>
          </cell>
          <cell r="BB377">
            <v>22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K377" t="str">
            <v>Cam Nguyễn Hạnh Dung</v>
          </cell>
        </row>
        <row r="378">
          <cell r="D378">
            <v>4443</v>
          </cell>
          <cell r="E378" t="str">
            <v>Nguyễn Hồ Trâm Anh</v>
          </cell>
          <cell r="F378">
            <v>43188</v>
          </cell>
          <cell r="G378">
            <v>0</v>
          </cell>
          <cell r="H378" t="str">
            <v>W</v>
          </cell>
          <cell r="I378" t="str">
            <v>W</v>
          </cell>
          <cell r="J378" t="str">
            <v>DO</v>
          </cell>
          <cell r="K378" t="str">
            <v>W</v>
          </cell>
          <cell r="L378" t="str">
            <v>W</v>
          </cell>
          <cell r="M378" t="str">
            <v>W</v>
          </cell>
          <cell r="N378" t="str">
            <v>A/2</v>
          </cell>
          <cell r="O378" t="str">
            <v>W</v>
          </cell>
          <cell r="P378" t="str">
            <v>W</v>
          </cell>
          <cell r="Q378" t="str">
            <v>DO</v>
          </cell>
          <cell r="R378" t="str">
            <v>W</v>
          </cell>
          <cell r="S378" t="str">
            <v>W</v>
          </cell>
          <cell r="T378" t="str">
            <v>W</v>
          </cell>
          <cell r="U378" t="str">
            <v>W</v>
          </cell>
          <cell r="V378" t="str">
            <v>W</v>
          </cell>
          <cell r="W378" t="str">
            <v>W</v>
          </cell>
          <cell r="X378" t="str">
            <v>DO</v>
          </cell>
          <cell r="Y378" t="str">
            <v>W</v>
          </cell>
          <cell r="Z378" t="str">
            <v>W</v>
          </cell>
          <cell r="AA378" t="str">
            <v>W</v>
          </cell>
          <cell r="AB378" t="str">
            <v>W</v>
          </cell>
          <cell r="AC378" t="str">
            <v>W</v>
          </cell>
          <cell r="AD378" t="str">
            <v>W</v>
          </cell>
          <cell r="AE378" t="str">
            <v>DO</v>
          </cell>
          <cell r="AF378" t="str">
            <v>W</v>
          </cell>
          <cell r="AG378" t="str">
            <v>W</v>
          </cell>
          <cell r="AH378" t="str">
            <v>A/2</v>
          </cell>
          <cell r="AI378" t="str">
            <v>W</v>
          </cell>
          <cell r="AJ378" t="str">
            <v>W</v>
          </cell>
          <cell r="AK378" t="str">
            <v>W</v>
          </cell>
          <cell r="AM378">
            <v>26</v>
          </cell>
          <cell r="AN378">
            <v>1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4</v>
          </cell>
          <cell r="AV378">
            <v>25</v>
          </cell>
          <cell r="AX378">
            <v>0</v>
          </cell>
          <cell r="BA378" t="str">
            <v>CN</v>
          </cell>
          <cell r="BB378">
            <v>22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K378" t="str">
            <v>Nguyễn Hồ Trâm Anh</v>
          </cell>
        </row>
        <row r="379">
          <cell r="D379">
            <v>4793</v>
          </cell>
          <cell r="E379" t="str">
            <v>Huỳnh Tấn Thiên</v>
          </cell>
          <cell r="F379">
            <v>43335</v>
          </cell>
          <cell r="G379">
            <v>0</v>
          </cell>
          <cell r="H379" t="str">
            <v>W</v>
          </cell>
          <cell r="I379" t="str">
            <v>W</v>
          </cell>
          <cell r="J379" t="str">
            <v>DO</v>
          </cell>
          <cell r="K379" t="str">
            <v>A</v>
          </cell>
          <cell r="L379" t="str">
            <v>A</v>
          </cell>
          <cell r="M379" t="str">
            <v>A</v>
          </cell>
          <cell r="N379" t="str">
            <v>A</v>
          </cell>
          <cell r="O379" t="str">
            <v>A</v>
          </cell>
          <cell r="P379" t="str">
            <v>W</v>
          </cell>
          <cell r="Q379" t="str">
            <v>DO</v>
          </cell>
          <cell r="R379" t="str">
            <v>W</v>
          </cell>
          <cell r="S379" t="str">
            <v>W</v>
          </cell>
          <cell r="T379" t="str">
            <v>W</v>
          </cell>
          <cell r="U379" t="str">
            <v>W</v>
          </cell>
          <cell r="V379" t="str">
            <v>W</v>
          </cell>
          <cell r="W379" t="str">
            <v>W</v>
          </cell>
          <cell r="X379" t="str">
            <v>DO</v>
          </cell>
          <cell r="Y379" t="str">
            <v>W</v>
          </cell>
          <cell r="Z379" t="str">
            <v>W</v>
          </cell>
          <cell r="AA379" t="str">
            <v>W</v>
          </cell>
          <cell r="AB379" t="str">
            <v>W</v>
          </cell>
          <cell r="AC379" t="str">
            <v>W</v>
          </cell>
          <cell r="AD379" t="str">
            <v>W</v>
          </cell>
          <cell r="AE379" t="str">
            <v>DO</v>
          </cell>
          <cell r="AF379" t="str">
            <v>W</v>
          </cell>
          <cell r="AG379" t="str">
            <v>A</v>
          </cell>
          <cell r="AH379" t="str">
            <v>A</v>
          </cell>
          <cell r="AI379" t="str">
            <v>A</v>
          </cell>
          <cell r="AJ379" t="str">
            <v>A</v>
          </cell>
          <cell r="AK379" t="str">
            <v>W</v>
          </cell>
          <cell r="AM379">
            <v>26</v>
          </cell>
          <cell r="AN379">
            <v>9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4</v>
          </cell>
          <cell r="AV379">
            <v>17</v>
          </cell>
          <cell r="AX379">
            <v>0</v>
          </cell>
          <cell r="BA379" t="str">
            <v>CN</v>
          </cell>
          <cell r="BB379">
            <v>22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K379" t="str">
            <v>Huỳnh Tấn Thiên</v>
          </cell>
        </row>
        <row r="380">
          <cell r="D380">
            <v>4801</v>
          </cell>
          <cell r="E380" t="str">
            <v>Trần Kim Nguyên</v>
          </cell>
          <cell r="F380">
            <v>43340</v>
          </cell>
          <cell r="G380">
            <v>0</v>
          </cell>
          <cell r="H380" t="str">
            <v>A/2</v>
          </cell>
          <cell r="I380" t="str">
            <v>W</v>
          </cell>
          <cell r="J380" t="str">
            <v>DO</v>
          </cell>
          <cell r="K380" t="str">
            <v>W</v>
          </cell>
          <cell r="L380" t="str">
            <v>W</v>
          </cell>
          <cell r="M380" t="str">
            <v>W</v>
          </cell>
          <cell r="N380" t="str">
            <v>W</v>
          </cell>
          <cell r="O380" t="str">
            <v>A</v>
          </cell>
          <cell r="P380" t="str">
            <v>W</v>
          </cell>
          <cell r="Q380" t="str">
            <v>DO</v>
          </cell>
          <cell r="R380" t="str">
            <v>W</v>
          </cell>
          <cell r="S380" t="str">
            <v>W</v>
          </cell>
          <cell r="T380" t="str">
            <v>W</v>
          </cell>
          <cell r="U380" t="str">
            <v>W</v>
          </cell>
          <cell r="V380" t="str">
            <v>A</v>
          </cell>
          <cell r="W380" t="str">
            <v>W</v>
          </cell>
          <cell r="X380" t="str">
            <v>DO</v>
          </cell>
          <cell r="Y380" t="str">
            <v>W</v>
          </cell>
          <cell r="Z380" t="str">
            <v>W</v>
          </cell>
          <cell r="AA380" t="str">
            <v>W</v>
          </cell>
          <cell r="AB380" t="str">
            <v>W</v>
          </cell>
          <cell r="AC380" t="str">
            <v>A</v>
          </cell>
          <cell r="AD380" t="str">
            <v>W</v>
          </cell>
          <cell r="AE380" t="str">
            <v>DO</v>
          </cell>
          <cell r="AF380" t="str">
            <v>A</v>
          </cell>
          <cell r="AG380" t="str">
            <v>A</v>
          </cell>
          <cell r="AH380" t="str">
            <v>A</v>
          </cell>
          <cell r="AI380" t="str">
            <v>A</v>
          </cell>
          <cell r="AJ380" t="str">
            <v>W</v>
          </cell>
          <cell r="AK380" t="str">
            <v>W</v>
          </cell>
          <cell r="AM380">
            <v>26</v>
          </cell>
          <cell r="AN380">
            <v>7.5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4</v>
          </cell>
          <cell r="AV380">
            <v>18.5</v>
          </cell>
          <cell r="AX380">
            <v>0</v>
          </cell>
          <cell r="BA380" t="str">
            <v>CN</v>
          </cell>
          <cell r="BB380">
            <v>22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K380" t="str">
            <v>Trần Kim Nguyên</v>
          </cell>
        </row>
        <row r="381">
          <cell r="D381">
            <v>4777</v>
          </cell>
          <cell r="E381" t="str">
            <v>Lê Hoàng Tuyết Nhung</v>
          </cell>
          <cell r="F381">
            <v>43325</v>
          </cell>
          <cell r="G381">
            <v>0</v>
          </cell>
          <cell r="H381" t="str">
            <v>A</v>
          </cell>
          <cell r="I381" t="str">
            <v>W</v>
          </cell>
          <cell r="J381" t="str">
            <v>DO</v>
          </cell>
          <cell r="K381" t="str">
            <v>A</v>
          </cell>
          <cell r="L381" t="str">
            <v>A</v>
          </cell>
          <cell r="M381" t="str">
            <v>W</v>
          </cell>
          <cell r="N381" t="str">
            <v>W</v>
          </cell>
          <cell r="O381" t="str">
            <v>A/2</v>
          </cell>
          <cell r="P381" t="str">
            <v>W</v>
          </cell>
          <cell r="Q381" t="str">
            <v>DO</v>
          </cell>
          <cell r="R381" t="str">
            <v>W</v>
          </cell>
          <cell r="S381" t="str">
            <v>W</v>
          </cell>
          <cell r="T381" t="str">
            <v>W</v>
          </cell>
          <cell r="U381" t="str">
            <v>W</v>
          </cell>
          <cell r="V381" t="str">
            <v>W</v>
          </cell>
          <cell r="W381" t="str">
            <v>W</v>
          </cell>
          <cell r="X381" t="str">
            <v>DO</v>
          </cell>
          <cell r="Y381" t="str">
            <v>W</v>
          </cell>
          <cell r="Z381" t="str">
            <v>W</v>
          </cell>
          <cell r="AA381" t="str">
            <v>W</v>
          </cell>
          <cell r="AB381" t="str">
            <v>W</v>
          </cell>
          <cell r="AC381" t="str">
            <v>W</v>
          </cell>
          <cell r="AD381" t="str">
            <v>W</v>
          </cell>
          <cell r="AE381" t="str">
            <v>DO</v>
          </cell>
          <cell r="AF381" t="str">
            <v>A</v>
          </cell>
          <cell r="AG381" t="str">
            <v>A</v>
          </cell>
          <cell r="AH381" t="str">
            <v>W</v>
          </cell>
          <cell r="AI381" t="str">
            <v>A</v>
          </cell>
          <cell r="AJ381" t="str">
            <v>W</v>
          </cell>
          <cell r="AK381" t="str">
            <v>W</v>
          </cell>
          <cell r="AM381">
            <v>26</v>
          </cell>
          <cell r="AN381">
            <v>6.5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4</v>
          </cell>
          <cell r="AV381">
            <v>19.5</v>
          </cell>
          <cell r="AX381">
            <v>8</v>
          </cell>
          <cell r="BA381" t="str">
            <v>CN</v>
          </cell>
          <cell r="BB381">
            <v>22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K381" t="str">
            <v>Lê Hoàng Tuyết Nhung</v>
          </cell>
        </row>
        <row r="382">
          <cell r="D382">
            <v>5158</v>
          </cell>
          <cell r="E382" t="str">
            <v>Mai Thị Ngọc Quyền</v>
          </cell>
          <cell r="F382">
            <v>43668</v>
          </cell>
          <cell r="G382">
            <v>0</v>
          </cell>
          <cell r="H382" t="str">
            <v>W</v>
          </cell>
          <cell r="I382" t="str">
            <v>W</v>
          </cell>
          <cell r="J382" t="str">
            <v>DO</v>
          </cell>
          <cell r="K382" t="str">
            <v>W</v>
          </cell>
          <cell r="L382" t="str">
            <v>W</v>
          </cell>
          <cell r="M382" t="str">
            <v>W</v>
          </cell>
          <cell r="N382" t="str">
            <v>W</v>
          </cell>
          <cell r="O382" t="str">
            <v>W</v>
          </cell>
          <cell r="P382" t="str">
            <v>W</v>
          </cell>
          <cell r="Q382" t="str">
            <v>DO</v>
          </cell>
          <cell r="R382" t="str">
            <v>W</v>
          </cell>
          <cell r="S382" t="str">
            <v>W</v>
          </cell>
          <cell r="T382" t="str">
            <v>W</v>
          </cell>
          <cell r="U382" t="str">
            <v>W</v>
          </cell>
          <cell r="V382" t="str">
            <v>W</v>
          </cell>
          <cell r="W382" t="str">
            <v>W</v>
          </cell>
          <cell r="X382" t="str">
            <v>DO</v>
          </cell>
          <cell r="Y382" t="str">
            <v>W</v>
          </cell>
          <cell r="Z382" t="str">
            <v>W</v>
          </cell>
          <cell r="AA382" t="str">
            <v>W</v>
          </cell>
          <cell r="AB382" t="str">
            <v>W</v>
          </cell>
          <cell r="AC382" t="str">
            <v>A</v>
          </cell>
          <cell r="AD382" t="str">
            <v>W</v>
          </cell>
          <cell r="AE382" t="str">
            <v>DO</v>
          </cell>
          <cell r="AF382" t="str">
            <v>A</v>
          </cell>
          <cell r="AG382" t="str">
            <v>W</v>
          </cell>
          <cell r="AH382" t="str">
            <v>W</v>
          </cell>
          <cell r="AI382" t="str">
            <v>W</v>
          </cell>
          <cell r="AJ382" t="str">
            <v>A</v>
          </cell>
          <cell r="AK382" t="str">
            <v>A</v>
          </cell>
          <cell r="AM382">
            <v>26</v>
          </cell>
          <cell r="AN382">
            <v>4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4</v>
          </cell>
          <cell r="AV382">
            <v>22</v>
          </cell>
          <cell r="AX382">
            <v>0</v>
          </cell>
          <cell r="BA382" t="str">
            <v>CN</v>
          </cell>
          <cell r="BB382">
            <v>22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K382" t="str">
            <v>Mai Thị Ngọc Quyền</v>
          </cell>
        </row>
        <row r="383">
          <cell r="D383">
            <v>5169</v>
          </cell>
          <cell r="E383" t="str">
            <v>Huỳnh Thị Phượng</v>
          </cell>
          <cell r="F383">
            <v>43675</v>
          </cell>
          <cell r="G383">
            <v>0</v>
          </cell>
          <cell r="H383" t="str">
            <v>W</v>
          </cell>
          <cell r="I383" t="str">
            <v>W</v>
          </cell>
          <cell r="J383" t="str">
            <v>DO</v>
          </cell>
          <cell r="K383" t="str">
            <v>W</v>
          </cell>
          <cell r="L383" t="str">
            <v>W</v>
          </cell>
          <cell r="M383" t="str">
            <v>W</v>
          </cell>
          <cell r="N383" t="str">
            <v>W</v>
          </cell>
          <cell r="O383" t="str">
            <v>W</v>
          </cell>
          <cell r="P383" t="str">
            <v>W</v>
          </cell>
          <cell r="Q383" t="str">
            <v>DO</v>
          </cell>
          <cell r="R383" t="str">
            <v>W</v>
          </cell>
          <cell r="S383" t="str">
            <v>W</v>
          </cell>
          <cell r="T383" t="str">
            <v>W</v>
          </cell>
          <cell r="U383" t="str">
            <v>W</v>
          </cell>
          <cell r="V383" t="str">
            <v>W</v>
          </cell>
          <cell r="W383" t="str">
            <v>W</v>
          </cell>
          <cell r="X383" t="str">
            <v>DO</v>
          </cell>
          <cell r="Y383" t="str">
            <v>W</v>
          </cell>
          <cell r="Z383" t="str">
            <v>W</v>
          </cell>
          <cell r="AA383" t="str">
            <v>W</v>
          </cell>
          <cell r="AB383" t="str">
            <v>W</v>
          </cell>
          <cell r="AC383" t="str">
            <v>W</v>
          </cell>
          <cell r="AD383" t="str">
            <v>W</v>
          </cell>
          <cell r="AE383" t="str">
            <v>DO</v>
          </cell>
          <cell r="AF383" t="str">
            <v>W</v>
          </cell>
          <cell r="AG383" t="str">
            <v>A/2</v>
          </cell>
          <cell r="AH383" t="str">
            <v>W</v>
          </cell>
          <cell r="AI383" t="str">
            <v>W</v>
          </cell>
          <cell r="AJ383" t="str">
            <v>W</v>
          </cell>
          <cell r="AK383" t="str">
            <v>W</v>
          </cell>
          <cell r="AM383">
            <v>26</v>
          </cell>
          <cell r="AN383">
            <v>0.5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4</v>
          </cell>
          <cell r="AV383">
            <v>25.5</v>
          </cell>
          <cell r="AX383">
            <v>0</v>
          </cell>
          <cell r="BA383" t="str">
            <v>CN</v>
          </cell>
          <cell r="BB383">
            <v>22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K383" t="str">
            <v>Huỳnh Thị Phượng</v>
          </cell>
        </row>
        <row r="384">
          <cell r="D384">
            <v>5380</v>
          </cell>
          <cell r="E384" t="str">
            <v>Cam Phi Phụng</v>
          </cell>
          <cell r="F384">
            <v>43733</v>
          </cell>
          <cell r="G384">
            <v>0</v>
          </cell>
          <cell r="H384" t="str">
            <v>W</v>
          </cell>
          <cell r="I384" t="str">
            <v>W</v>
          </cell>
          <cell r="J384" t="str">
            <v>DO</v>
          </cell>
          <cell r="K384" t="str">
            <v>W</v>
          </cell>
          <cell r="L384" t="str">
            <v>W</v>
          </cell>
          <cell r="M384" t="str">
            <v>W</v>
          </cell>
          <cell r="N384" t="str">
            <v>W</v>
          </cell>
          <cell r="O384" t="str">
            <v>W</v>
          </cell>
          <cell r="P384" t="str">
            <v>W</v>
          </cell>
          <cell r="Q384" t="str">
            <v>DO</v>
          </cell>
          <cell r="R384" t="str">
            <v>W</v>
          </cell>
          <cell r="S384" t="str">
            <v>W</v>
          </cell>
          <cell r="T384" t="str">
            <v>W</v>
          </cell>
          <cell r="U384" t="str">
            <v>W</v>
          </cell>
          <cell r="V384" t="str">
            <v>W</v>
          </cell>
          <cell r="W384" t="str">
            <v>W</v>
          </cell>
          <cell r="X384" t="str">
            <v>DO</v>
          </cell>
          <cell r="Y384" t="str">
            <v>W</v>
          </cell>
          <cell r="Z384" t="str">
            <v>W</v>
          </cell>
          <cell r="AA384" t="str">
            <v>W</v>
          </cell>
          <cell r="AB384" t="str">
            <v>W</v>
          </cell>
          <cell r="AC384" t="str">
            <v>W</v>
          </cell>
          <cell r="AD384" t="str">
            <v>W</v>
          </cell>
          <cell r="AE384" t="str">
            <v>DO</v>
          </cell>
          <cell r="AF384" t="str">
            <v>W</v>
          </cell>
          <cell r="AG384" t="str">
            <v>A</v>
          </cell>
          <cell r="AH384" t="str">
            <v>A</v>
          </cell>
          <cell r="AI384" t="str">
            <v>A</v>
          </cell>
          <cell r="AJ384" t="str">
            <v>A</v>
          </cell>
          <cell r="AK384" t="str">
            <v>A</v>
          </cell>
          <cell r="AM384">
            <v>26</v>
          </cell>
          <cell r="AN384">
            <v>5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4</v>
          </cell>
          <cell r="AV384">
            <v>21</v>
          </cell>
          <cell r="AX384">
            <v>0</v>
          </cell>
          <cell r="BA384" t="str">
            <v>CN</v>
          </cell>
          <cell r="BB384">
            <v>22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K384" t="str">
            <v>Cam Phi Phụng</v>
          </cell>
        </row>
        <row r="385">
          <cell r="D385">
            <v>5461</v>
          </cell>
          <cell r="E385" t="str">
            <v>Dương Anh Thư</v>
          </cell>
          <cell r="F385">
            <v>43759</v>
          </cell>
          <cell r="G385">
            <v>0</v>
          </cell>
          <cell r="H385" t="str">
            <v>W</v>
          </cell>
          <cell r="I385" t="str">
            <v>W</v>
          </cell>
          <cell r="J385" t="str">
            <v>DO</v>
          </cell>
          <cell r="K385" t="str">
            <v>W</v>
          </cell>
          <cell r="L385" t="str">
            <v>W</v>
          </cell>
          <cell r="M385" t="str">
            <v>W</v>
          </cell>
          <cell r="N385" t="str">
            <v>W</v>
          </cell>
          <cell r="O385" t="str">
            <v>W</v>
          </cell>
          <cell r="P385" t="str">
            <v>W</v>
          </cell>
          <cell r="Q385" t="str">
            <v>DO</v>
          </cell>
          <cell r="R385" t="str">
            <v>W</v>
          </cell>
          <cell r="S385" t="str">
            <v>W</v>
          </cell>
          <cell r="T385" t="str">
            <v>W</v>
          </cell>
          <cell r="U385" t="str">
            <v>A/2</v>
          </cell>
          <cell r="V385" t="str">
            <v>A/2</v>
          </cell>
          <cell r="W385" t="str">
            <v>W</v>
          </cell>
          <cell r="X385" t="str">
            <v>DO</v>
          </cell>
          <cell r="Y385" t="str">
            <v>W</v>
          </cell>
          <cell r="Z385" t="str">
            <v>A/2</v>
          </cell>
          <cell r="AA385" t="str">
            <v>W</v>
          </cell>
          <cell r="AB385" t="str">
            <v>W</v>
          </cell>
          <cell r="AC385" t="str">
            <v>W</v>
          </cell>
          <cell r="AD385" t="str">
            <v>W</v>
          </cell>
          <cell r="AE385" t="str">
            <v>DO</v>
          </cell>
          <cell r="AF385" t="str">
            <v>W</v>
          </cell>
          <cell r="AG385" t="str">
            <v>W</v>
          </cell>
          <cell r="AH385" t="str">
            <v>A/2</v>
          </cell>
          <cell r="AI385" t="str">
            <v>A</v>
          </cell>
          <cell r="AJ385" t="str">
            <v>A</v>
          </cell>
          <cell r="AK385" t="str">
            <v>W</v>
          </cell>
          <cell r="AM385">
            <v>26</v>
          </cell>
          <cell r="AN385">
            <v>4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4</v>
          </cell>
          <cell r="AV385">
            <v>22</v>
          </cell>
          <cell r="AX385">
            <v>0</v>
          </cell>
          <cell r="BA385" t="str">
            <v>CN</v>
          </cell>
          <cell r="BB385">
            <v>22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K385" t="str">
            <v>Dương Anh Thư</v>
          </cell>
        </row>
        <row r="386">
          <cell r="D386">
            <v>5526</v>
          </cell>
          <cell r="E386" t="str">
            <v>Nguyễn Thị Hoàng Trâm</v>
          </cell>
          <cell r="F386">
            <v>43781</v>
          </cell>
          <cell r="G386">
            <v>0</v>
          </cell>
          <cell r="H386" t="str">
            <v>A</v>
          </cell>
          <cell r="I386" t="str">
            <v>W</v>
          </cell>
          <cell r="J386" t="str">
            <v>DO</v>
          </cell>
          <cell r="K386" t="str">
            <v>W</v>
          </cell>
          <cell r="L386" t="str">
            <v>W</v>
          </cell>
          <cell r="M386" t="str">
            <v>W</v>
          </cell>
          <cell r="N386" t="str">
            <v>W</v>
          </cell>
          <cell r="O386" t="str">
            <v>W</v>
          </cell>
          <cell r="P386" t="str">
            <v>W</v>
          </cell>
          <cell r="Q386" t="str">
            <v>DO</v>
          </cell>
          <cell r="R386" t="str">
            <v>W</v>
          </cell>
          <cell r="S386" t="str">
            <v>W</v>
          </cell>
          <cell r="T386" t="str">
            <v>A</v>
          </cell>
          <cell r="U386" t="str">
            <v>W</v>
          </cell>
          <cell r="V386" t="str">
            <v>W</v>
          </cell>
          <cell r="W386" t="str">
            <v>W</v>
          </cell>
          <cell r="X386" t="str">
            <v>DO</v>
          </cell>
          <cell r="Y386" t="str">
            <v>W</v>
          </cell>
          <cell r="Z386" t="str">
            <v>W</v>
          </cell>
          <cell r="AA386" t="str">
            <v>W</v>
          </cell>
          <cell r="AB386" t="str">
            <v>W</v>
          </cell>
          <cell r="AC386" t="str">
            <v>W</v>
          </cell>
          <cell r="AD386" t="str">
            <v>W</v>
          </cell>
          <cell r="AE386" t="str">
            <v>DO</v>
          </cell>
          <cell r="AF386" t="str">
            <v>W</v>
          </cell>
          <cell r="AG386" t="str">
            <v>W</v>
          </cell>
          <cell r="AH386" t="str">
            <v>A</v>
          </cell>
          <cell r="AI386" t="str">
            <v>A</v>
          </cell>
          <cell r="AJ386" t="str">
            <v>A</v>
          </cell>
          <cell r="AK386" t="str">
            <v>W</v>
          </cell>
          <cell r="AM386">
            <v>26</v>
          </cell>
          <cell r="AN386">
            <v>5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4</v>
          </cell>
          <cell r="AV386">
            <v>21</v>
          </cell>
          <cell r="AX386">
            <v>0</v>
          </cell>
          <cell r="BA386" t="str">
            <v>CN</v>
          </cell>
          <cell r="BB386">
            <v>22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K386" t="str">
            <v>Nguyễn Thị Hoàng Trâm</v>
          </cell>
        </row>
        <row r="387">
          <cell r="D387">
            <v>5502</v>
          </cell>
          <cell r="E387" t="str">
            <v>Nguyễn Thị Bình</v>
          </cell>
          <cell r="F387">
            <v>43787</v>
          </cell>
          <cell r="G387">
            <v>0</v>
          </cell>
          <cell r="H387" t="str">
            <v>W</v>
          </cell>
          <cell r="I387" t="str">
            <v>W</v>
          </cell>
          <cell r="J387" t="str">
            <v>DO</v>
          </cell>
          <cell r="K387" t="str">
            <v>W</v>
          </cell>
          <cell r="L387" t="str">
            <v>W</v>
          </cell>
          <cell r="M387" t="str">
            <v>W</v>
          </cell>
          <cell r="N387" t="str">
            <v>W</v>
          </cell>
          <cell r="O387" t="str">
            <v>W</v>
          </cell>
          <cell r="P387" t="str">
            <v>W</v>
          </cell>
          <cell r="Q387" t="str">
            <v>DO</v>
          </cell>
          <cell r="R387" t="str">
            <v>W</v>
          </cell>
          <cell r="S387" t="str">
            <v>W</v>
          </cell>
          <cell r="T387" t="str">
            <v>W</v>
          </cell>
          <cell r="U387" t="str">
            <v>W</v>
          </cell>
          <cell r="V387" t="str">
            <v>W</v>
          </cell>
          <cell r="W387" t="str">
            <v>W</v>
          </cell>
          <cell r="X387" t="str">
            <v>DO</v>
          </cell>
          <cell r="Y387" t="str">
            <v>W</v>
          </cell>
          <cell r="Z387" t="str">
            <v>W</v>
          </cell>
          <cell r="AA387" t="str">
            <v>W</v>
          </cell>
          <cell r="AB387" t="str">
            <v>W</v>
          </cell>
          <cell r="AC387" t="str">
            <v>W</v>
          </cell>
          <cell r="AD387" t="str">
            <v>W</v>
          </cell>
          <cell r="AE387" t="str">
            <v>DO</v>
          </cell>
          <cell r="AF387" t="str">
            <v>A</v>
          </cell>
          <cell r="AG387" t="str">
            <v>A</v>
          </cell>
          <cell r="AH387" t="str">
            <v>A</v>
          </cell>
          <cell r="AI387" t="str">
            <v>W</v>
          </cell>
          <cell r="AJ387" t="str">
            <v>W</v>
          </cell>
          <cell r="AK387" t="str">
            <v>W</v>
          </cell>
          <cell r="AM387">
            <v>26</v>
          </cell>
          <cell r="AN387">
            <v>3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4</v>
          </cell>
          <cell r="AV387">
            <v>23</v>
          </cell>
          <cell r="AX387">
            <v>0</v>
          </cell>
          <cell r="BA387" t="str">
            <v>CN</v>
          </cell>
          <cell r="BB387">
            <v>22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K387" t="str">
            <v>Nguyễn Thị Bình</v>
          </cell>
        </row>
        <row r="388">
          <cell r="D388">
            <v>5590</v>
          </cell>
          <cell r="E388" t="str">
            <v>Đặng Thị Thu Thư</v>
          </cell>
          <cell r="F388">
            <v>43801</v>
          </cell>
          <cell r="G388">
            <v>0</v>
          </cell>
          <cell r="H388" t="str">
            <v>W</v>
          </cell>
          <cell r="I388" t="str">
            <v>W</v>
          </cell>
          <cell r="J388" t="str">
            <v>DO</v>
          </cell>
          <cell r="K388" t="str">
            <v>W</v>
          </cell>
          <cell r="L388" t="str">
            <v>W</v>
          </cell>
          <cell r="M388" t="str">
            <v>W</v>
          </cell>
          <cell r="N388" t="str">
            <v>W</v>
          </cell>
          <cell r="O388" t="str">
            <v>W</v>
          </cell>
          <cell r="P388" t="str">
            <v>W</v>
          </cell>
          <cell r="Q388" t="str">
            <v>DO</v>
          </cell>
          <cell r="R388" t="str">
            <v>A</v>
          </cell>
          <cell r="S388" t="str">
            <v>W</v>
          </cell>
          <cell r="T388" t="str">
            <v>W</v>
          </cell>
          <cell r="U388" t="str">
            <v>W</v>
          </cell>
          <cell r="V388" t="str">
            <v>W</v>
          </cell>
          <cell r="W388" t="str">
            <v>W</v>
          </cell>
          <cell r="X388" t="str">
            <v>DO</v>
          </cell>
          <cell r="Y388" t="str">
            <v>W</v>
          </cell>
          <cell r="Z388" t="str">
            <v>W</v>
          </cell>
          <cell r="AA388" t="str">
            <v>W</v>
          </cell>
          <cell r="AB388" t="str">
            <v>A</v>
          </cell>
          <cell r="AC388" t="str">
            <v>A</v>
          </cell>
          <cell r="AD388" t="str">
            <v>W</v>
          </cell>
          <cell r="AE388" t="str">
            <v>DO</v>
          </cell>
          <cell r="AF388" t="str">
            <v>W</v>
          </cell>
          <cell r="AG388" t="str">
            <v>W</v>
          </cell>
          <cell r="AH388" t="str">
            <v>W</v>
          </cell>
          <cell r="AI388" t="str">
            <v>W</v>
          </cell>
          <cell r="AJ388" t="str">
            <v>W</v>
          </cell>
          <cell r="AK388" t="str">
            <v>W</v>
          </cell>
          <cell r="AM388">
            <v>26</v>
          </cell>
          <cell r="AN388">
            <v>3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4</v>
          </cell>
          <cell r="AV388">
            <v>23</v>
          </cell>
          <cell r="AX388">
            <v>0</v>
          </cell>
          <cell r="BA388" t="str">
            <v>CN</v>
          </cell>
          <cell r="BB388">
            <v>22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K388" t="str">
            <v>Đặng Thị Thu Thư</v>
          </cell>
        </row>
        <row r="389">
          <cell r="D389">
            <v>5681</v>
          </cell>
          <cell r="E389" t="str">
            <v>Tạ Thị Anh Thư</v>
          </cell>
          <cell r="F389">
            <v>43971</v>
          </cell>
          <cell r="G389">
            <v>0</v>
          </cell>
          <cell r="H389" t="str">
            <v>W</v>
          </cell>
          <cell r="I389" t="str">
            <v>W</v>
          </cell>
          <cell r="J389" t="str">
            <v>DO</v>
          </cell>
          <cell r="K389" t="str">
            <v>W</v>
          </cell>
          <cell r="L389" t="str">
            <v>W</v>
          </cell>
          <cell r="M389" t="str">
            <v>W</v>
          </cell>
          <cell r="N389" t="str">
            <v>W</v>
          </cell>
          <cell r="O389" t="str">
            <v>W</v>
          </cell>
          <cell r="P389" t="str">
            <v>W</v>
          </cell>
          <cell r="Q389" t="str">
            <v>DO</v>
          </cell>
          <cell r="R389" t="str">
            <v>W</v>
          </cell>
          <cell r="S389" t="str">
            <v>W</v>
          </cell>
          <cell r="T389" t="str">
            <v>W</v>
          </cell>
          <cell r="U389" t="str">
            <v>A</v>
          </cell>
          <cell r="V389" t="str">
            <v>A</v>
          </cell>
          <cell r="W389" t="str">
            <v>W</v>
          </cell>
          <cell r="X389" t="str">
            <v>DO</v>
          </cell>
          <cell r="Y389" t="str">
            <v>W</v>
          </cell>
          <cell r="Z389" t="str">
            <v>W</v>
          </cell>
          <cell r="AA389" t="str">
            <v>W</v>
          </cell>
          <cell r="AB389" t="str">
            <v>W</v>
          </cell>
          <cell r="AC389" t="str">
            <v>W</v>
          </cell>
          <cell r="AD389" t="str">
            <v>W</v>
          </cell>
          <cell r="AE389" t="str">
            <v>DO</v>
          </cell>
          <cell r="AF389" t="str">
            <v>W</v>
          </cell>
          <cell r="AG389" t="str">
            <v>W</v>
          </cell>
          <cell r="AH389" t="str">
            <v>A</v>
          </cell>
          <cell r="AI389" t="str">
            <v>A</v>
          </cell>
          <cell r="AJ389" t="str">
            <v>A</v>
          </cell>
          <cell r="AK389" t="str">
            <v>A</v>
          </cell>
          <cell r="AM389">
            <v>26</v>
          </cell>
          <cell r="AN389">
            <v>6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4</v>
          </cell>
          <cell r="AV389">
            <v>20</v>
          </cell>
          <cell r="AX389">
            <v>0</v>
          </cell>
          <cell r="BA389" t="str">
            <v>CN</v>
          </cell>
          <cell r="BB389">
            <v>22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K389" t="str">
            <v>Tạ Thị Anh Thư</v>
          </cell>
        </row>
        <row r="390">
          <cell r="D390">
            <v>5552</v>
          </cell>
          <cell r="E390" t="str">
            <v>Đặng Nguyễn Hoàng Phương Linh</v>
          </cell>
          <cell r="F390">
            <v>43794</v>
          </cell>
          <cell r="G390">
            <v>0</v>
          </cell>
          <cell r="H390" t="str">
            <v>W</v>
          </cell>
          <cell r="I390" t="str">
            <v>W</v>
          </cell>
          <cell r="J390" t="str">
            <v>DO</v>
          </cell>
          <cell r="K390" t="str">
            <v>W</v>
          </cell>
          <cell r="L390" t="str">
            <v>W</v>
          </cell>
          <cell r="M390" t="str">
            <v>W</v>
          </cell>
          <cell r="N390" t="str">
            <v>W</v>
          </cell>
          <cell r="O390" t="str">
            <v>W</v>
          </cell>
          <cell r="P390" t="str">
            <v>W</v>
          </cell>
          <cell r="Q390" t="str">
            <v>DO</v>
          </cell>
          <cell r="R390" t="str">
            <v>W</v>
          </cell>
          <cell r="S390" t="str">
            <v>W</v>
          </cell>
          <cell r="T390" t="str">
            <v>W</v>
          </cell>
          <cell r="U390" t="str">
            <v>W</v>
          </cell>
          <cell r="V390" t="str">
            <v>W</v>
          </cell>
          <cell r="W390" t="str">
            <v>W</v>
          </cell>
          <cell r="X390" t="str">
            <v>DO</v>
          </cell>
          <cell r="Y390" t="str">
            <v>W</v>
          </cell>
          <cell r="Z390" t="str">
            <v>W</v>
          </cell>
          <cell r="AA390" t="str">
            <v>W</v>
          </cell>
          <cell r="AB390" t="str">
            <v>W</v>
          </cell>
          <cell r="AC390" t="str">
            <v>W</v>
          </cell>
          <cell r="AD390" t="str">
            <v>W</v>
          </cell>
          <cell r="AE390" t="str">
            <v>DO</v>
          </cell>
          <cell r="AF390" t="str">
            <v>W</v>
          </cell>
          <cell r="AG390" t="str">
            <v>W</v>
          </cell>
          <cell r="AH390" t="str">
            <v>W</v>
          </cell>
          <cell r="AI390" t="str">
            <v>A</v>
          </cell>
          <cell r="AJ390" t="str">
            <v>A</v>
          </cell>
          <cell r="AK390" t="str">
            <v>W</v>
          </cell>
          <cell r="AM390">
            <v>26</v>
          </cell>
          <cell r="AN390">
            <v>2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4</v>
          </cell>
          <cell r="AV390">
            <v>24</v>
          </cell>
          <cell r="AX390">
            <v>0</v>
          </cell>
          <cell r="BA390" t="str">
            <v>CN</v>
          </cell>
          <cell r="BB390">
            <v>22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K390" t="str">
            <v>Đặng Nguyễn Hoàng Phương Linh</v>
          </cell>
        </row>
        <row r="391">
          <cell r="D391">
            <v>5706</v>
          </cell>
          <cell r="E391" t="str">
            <v>Vương Thị Thùy Dương</v>
          </cell>
          <cell r="F391">
            <v>43990</v>
          </cell>
          <cell r="G391">
            <v>0</v>
          </cell>
          <cell r="H391" t="str">
            <v>W</v>
          </cell>
          <cell r="I391" t="str">
            <v>W</v>
          </cell>
          <cell r="J391" t="str">
            <v>DO</v>
          </cell>
          <cell r="K391" t="str">
            <v>W</v>
          </cell>
          <cell r="L391" t="str">
            <v>W</v>
          </cell>
          <cell r="M391" t="str">
            <v>W</v>
          </cell>
          <cell r="N391" t="str">
            <v>A</v>
          </cell>
          <cell r="O391" t="str">
            <v>W</v>
          </cell>
          <cell r="P391" t="str">
            <v>W</v>
          </cell>
          <cell r="Q391" t="str">
            <v>DO</v>
          </cell>
          <cell r="R391" t="str">
            <v>W</v>
          </cell>
          <cell r="S391" t="str">
            <v>W</v>
          </cell>
          <cell r="T391" t="str">
            <v>W</v>
          </cell>
          <cell r="U391" t="str">
            <v>W</v>
          </cell>
          <cell r="V391" t="str">
            <v>W</v>
          </cell>
          <cell r="W391" t="str">
            <v>A</v>
          </cell>
          <cell r="X391" t="str">
            <v>DO</v>
          </cell>
          <cell r="Y391" t="str">
            <v>A</v>
          </cell>
          <cell r="Z391" t="str">
            <v>W</v>
          </cell>
          <cell r="AA391" t="str">
            <v>W</v>
          </cell>
          <cell r="AB391" t="str">
            <v>W</v>
          </cell>
          <cell r="AC391" t="str">
            <v>W</v>
          </cell>
          <cell r="AD391" t="str">
            <v>W</v>
          </cell>
          <cell r="AE391" t="str">
            <v>DO</v>
          </cell>
          <cell r="AF391" t="str">
            <v>W</v>
          </cell>
          <cell r="AG391" t="str">
            <v>W</v>
          </cell>
          <cell r="AH391" t="str">
            <v>W</v>
          </cell>
          <cell r="AI391" t="str">
            <v>W</v>
          </cell>
          <cell r="AJ391" t="str">
            <v>W</v>
          </cell>
          <cell r="AK391" t="str">
            <v>W</v>
          </cell>
          <cell r="AM391">
            <v>26</v>
          </cell>
          <cell r="AN391">
            <v>3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4</v>
          </cell>
          <cell r="AV391">
            <v>23</v>
          </cell>
          <cell r="AX391">
            <v>0</v>
          </cell>
          <cell r="BA391" t="str">
            <v>CN</v>
          </cell>
          <cell r="BB391">
            <v>22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K391" t="str">
            <v>Vương Thị Thùy Dương</v>
          </cell>
        </row>
        <row r="392">
          <cell r="D392">
            <v>5767</v>
          </cell>
          <cell r="E392" t="str">
            <v>Ngô Thảo Ngân</v>
          </cell>
          <cell r="F392">
            <v>44019</v>
          </cell>
          <cell r="G392">
            <v>0</v>
          </cell>
          <cell r="H392" t="str">
            <v>A</v>
          </cell>
          <cell r="I392" t="str">
            <v>W</v>
          </cell>
          <cell r="J392" t="str">
            <v>DO</v>
          </cell>
          <cell r="K392" t="str">
            <v>W</v>
          </cell>
          <cell r="L392" t="str">
            <v>W</v>
          </cell>
          <cell r="M392" t="str">
            <v>W</v>
          </cell>
          <cell r="N392" t="str">
            <v>W</v>
          </cell>
          <cell r="O392" t="str">
            <v>W</v>
          </cell>
          <cell r="P392" t="str">
            <v>W</v>
          </cell>
          <cell r="Q392" t="str">
            <v>DO</v>
          </cell>
          <cell r="R392" t="str">
            <v>W</v>
          </cell>
          <cell r="S392" t="str">
            <v>W</v>
          </cell>
          <cell r="T392" t="str">
            <v>W</v>
          </cell>
          <cell r="U392" t="str">
            <v>W</v>
          </cell>
          <cell r="V392" t="str">
            <v>W</v>
          </cell>
          <cell r="W392" t="str">
            <v>W</v>
          </cell>
          <cell r="X392" t="str">
            <v>DO</v>
          </cell>
          <cell r="Y392" t="str">
            <v>W</v>
          </cell>
          <cell r="Z392" t="str">
            <v>W</v>
          </cell>
          <cell r="AA392" t="str">
            <v>W</v>
          </cell>
          <cell r="AB392" t="str">
            <v>W</v>
          </cell>
          <cell r="AC392" t="str">
            <v>W</v>
          </cell>
          <cell r="AD392" t="str">
            <v>W</v>
          </cell>
          <cell r="AE392" t="str">
            <v>DO</v>
          </cell>
          <cell r="AF392" t="str">
            <v>W</v>
          </cell>
          <cell r="AG392" t="str">
            <v>W</v>
          </cell>
          <cell r="AH392" t="str">
            <v>W</v>
          </cell>
          <cell r="AI392" t="str">
            <v>W</v>
          </cell>
          <cell r="AJ392" t="str">
            <v>W</v>
          </cell>
          <cell r="AK392" t="str">
            <v>W</v>
          </cell>
          <cell r="AM392">
            <v>26</v>
          </cell>
          <cell r="AN392">
            <v>1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4</v>
          </cell>
          <cell r="AV392">
            <v>25</v>
          </cell>
          <cell r="AX392">
            <v>0</v>
          </cell>
          <cell r="BA392" t="str">
            <v>CN</v>
          </cell>
          <cell r="BB392">
            <v>22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K392" t="str">
            <v>Ngô Thảo Ngân</v>
          </cell>
        </row>
        <row r="393">
          <cell r="D393">
            <v>5783</v>
          </cell>
          <cell r="E393" t="str">
            <v>Khưu Thị Kim Mỹ</v>
          </cell>
          <cell r="F393">
            <v>44028</v>
          </cell>
          <cell r="G393">
            <v>0</v>
          </cell>
          <cell r="H393" t="str">
            <v>W</v>
          </cell>
          <cell r="I393" t="str">
            <v>W</v>
          </cell>
          <cell r="J393" t="str">
            <v>DO</v>
          </cell>
          <cell r="K393" t="str">
            <v>W</v>
          </cell>
          <cell r="L393" t="str">
            <v>W</v>
          </cell>
          <cell r="M393" t="str">
            <v>W</v>
          </cell>
          <cell r="N393" t="str">
            <v>W</v>
          </cell>
          <cell r="O393" t="str">
            <v>W</v>
          </cell>
          <cell r="P393" t="str">
            <v>W</v>
          </cell>
          <cell r="Q393" t="str">
            <v>DO</v>
          </cell>
          <cell r="R393" t="str">
            <v>W</v>
          </cell>
          <cell r="S393" t="str">
            <v>W</v>
          </cell>
          <cell r="T393" t="str">
            <v>W</v>
          </cell>
          <cell r="U393" t="str">
            <v>W</v>
          </cell>
          <cell r="V393" t="str">
            <v>W</v>
          </cell>
          <cell r="W393" t="str">
            <v>A</v>
          </cell>
          <cell r="X393" t="str">
            <v>DO</v>
          </cell>
          <cell r="Y393" t="str">
            <v>W</v>
          </cell>
          <cell r="Z393" t="str">
            <v>W</v>
          </cell>
          <cell r="AA393" t="str">
            <v>W</v>
          </cell>
          <cell r="AB393" t="str">
            <v>A</v>
          </cell>
          <cell r="AC393" t="str">
            <v>W</v>
          </cell>
          <cell r="AD393" t="str">
            <v>W</v>
          </cell>
          <cell r="AE393" t="str">
            <v>DO</v>
          </cell>
          <cell r="AF393" t="str">
            <v>W</v>
          </cell>
          <cell r="AG393" t="str">
            <v>W</v>
          </cell>
          <cell r="AH393" t="str">
            <v>W</v>
          </cell>
          <cell r="AI393" t="str">
            <v>W</v>
          </cell>
          <cell r="AJ393" t="str">
            <v>W</v>
          </cell>
          <cell r="AK393" t="str">
            <v>A</v>
          </cell>
          <cell r="AM393">
            <v>26</v>
          </cell>
          <cell r="AN393">
            <v>3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4</v>
          </cell>
          <cell r="AV393">
            <v>23</v>
          </cell>
          <cell r="AX393">
            <v>0</v>
          </cell>
          <cell r="BA393" t="str">
            <v>CN</v>
          </cell>
          <cell r="BB393">
            <v>22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K393" t="str">
            <v>Khưu Thị Kim Mỹ</v>
          </cell>
        </row>
        <row r="394">
          <cell r="D394">
            <v>5797</v>
          </cell>
          <cell r="E394" t="str">
            <v>Nguyễn Thị Trúc Phương</v>
          </cell>
          <cell r="F394">
            <v>44035</v>
          </cell>
          <cell r="G394">
            <v>0</v>
          </cell>
          <cell r="H394" t="str">
            <v>W</v>
          </cell>
          <cell r="I394" t="str">
            <v>W</v>
          </cell>
          <cell r="J394" t="str">
            <v>DO</v>
          </cell>
          <cell r="K394" t="str">
            <v>W</v>
          </cell>
          <cell r="L394" t="str">
            <v>W</v>
          </cell>
          <cell r="M394" t="str">
            <v>W</v>
          </cell>
          <cell r="N394" t="str">
            <v>W</v>
          </cell>
          <cell r="O394" t="str">
            <v>W</v>
          </cell>
          <cell r="P394" t="str">
            <v>W</v>
          </cell>
          <cell r="Q394" t="str">
            <v>DO</v>
          </cell>
          <cell r="R394" t="str">
            <v>W</v>
          </cell>
          <cell r="S394" t="str">
            <v>W</v>
          </cell>
          <cell r="T394" t="str">
            <v>W</v>
          </cell>
          <cell r="U394" t="str">
            <v>W</v>
          </cell>
          <cell r="V394" t="str">
            <v>W</v>
          </cell>
          <cell r="W394" t="str">
            <v>W</v>
          </cell>
          <cell r="X394" t="str">
            <v>DO</v>
          </cell>
          <cell r="Y394" t="str">
            <v>A</v>
          </cell>
          <cell r="Z394" t="str">
            <v>W</v>
          </cell>
          <cell r="AA394" t="str">
            <v>W</v>
          </cell>
          <cell r="AB394" t="str">
            <v>W</v>
          </cell>
          <cell r="AC394" t="str">
            <v>W</v>
          </cell>
          <cell r="AD394" t="str">
            <v>W</v>
          </cell>
          <cell r="AE394" t="str">
            <v>DO</v>
          </cell>
          <cell r="AF394" t="str">
            <v>A</v>
          </cell>
          <cell r="AG394" t="str">
            <v>W</v>
          </cell>
          <cell r="AH394" t="str">
            <v>W</v>
          </cell>
          <cell r="AI394" t="str">
            <v>W</v>
          </cell>
          <cell r="AJ394" t="str">
            <v>W</v>
          </cell>
          <cell r="AK394" t="str">
            <v>A</v>
          </cell>
          <cell r="AM394">
            <v>26</v>
          </cell>
          <cell r="AN394">
            <v>3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4</v>
          </cell>
          <cell r="AV394">
            <v>23</v>
          </cell>
          <cell r="AX394">
            <v>0</v>
          </cell>
          <cell r="BA394" t="str">
            <v>CN</v>
          </cell>
          <cell r="BB394">
            <v>22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K394" t="str">
            <v>Nguyễn Thị Trúc Phương</v>
          </cell>
        </row>
        <row r="395">
          <cell r="D395">
            <v>5829</v>
          </cell>
          <cell r="E395" t="str">
            <v>Nguyễn Thúy Huyền</v>
          </cell>
          <cell r="F395">
            <v>44046</v>
          </cell>
          <cell r="G395">
            <v>0</v>
          </cell>
          <cell r="H395" t="str">
            <v>W</v>
          </cell>
          <cell r="I395" t="str">
            <v>W</v>
          </cell>
          <cell r="J395" t="str">
            <v>DO</v>
          </cell>
          <cell r="K395" t="str">
            <v>W</v>
          </cell>
          <cell r="L395" t="str">
            <v>W</v>
          </cell>
          <cell r="M395" t="str">
            <v>W</v>
          </cell>
          <cell r="N395" t="str">
            <v>W</v>
          </cell>
          <cell r="O395" t="str">
            <v>W</v>
          </cell>
          <cell r="P395" t="str">
            <v>W</v>
          </cell>
          <cell r="Q395" t="str">
            <v>DO</v>
          </cell>
          <cell r="R395" t="str">
            <v>W</v>
          </cell>
          <cell r="S395" t="str">
            <v>W</v>
          </cell>
          <cell r="T395" t="str">
            <v>W</v>
          </cell>
          <cell r="U395" t="str">
            <v>W</v>
          </cell>
          <cell r="V395" t="str">
            <v>W</v>
          </cell>
          <cell r="W395" t="str">
            <v>A</v>
          </cell>
          <cell r="X395" t="str">
            <v>DO</v>
          </cell>
          <cell r="Y395" t="str">
            <v>W</v>
          </cell>
          <cell r="Z395" t="str">
            <v>W</v>
          </cell>
          <cell r="AA395" t="str">
            <v>W</v>
          </cell>
          <cell r="AB395" t="str">
            <v>W</v>
          </cell>
          <cell r="AC395" t="str">
            <v>W</v>
          </cell>
          <cell r="AD395" t="str">
            <v>W</v>
          </cell>
          <cell r="AE395" t="str">
            <v>DO</v>
          </cell>
          <cell r="AF395" t="str">
            <v>W</v>
          </cell>
          <cell r="AG395" t="str">
            <v>W</v>
          </cell>
          <cell r="AH395" t="str">
            <v>W</v>
          </cell>
          <cell r="AI395" t="str">
            <v>W</v>
          </cell>
          <cell r="AJ395" t="str">
            <v>W</v>
          </cell>
          <cell r="AK395" t="str">
            <v>W</v>
          </cell>
          <cell r="AM395">
            <v>26</v>
          </cell>
          <cell r="AN395">
            <v>1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4</v>
          </cell>
          <cell r="AV395">
            <v>25</v>
          </cell>
          <cell r="AX395">
            <v>0</v>
          </cell>
          <cell r="BA395" t="str">
            <v>CN</v>
          </cell>
          <cell r="BB395">
            <v>22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K395" t="str">
            <v>Nguyễn Thúy Huyền</v>
          </cell>
        </row>
        <row r="396">
          <cell r="D396">
            <v>5876</v>
          </cell>
          <cell r="E396" t="str">
            <v>Trần Ngọc Thanh Nhàn</v>
          </cell>
          <cell r="F396">
            <v>44071</v>
          </cell>
          <cell r="G396">
            <v>0</v>
          </cell>
          <cell r="H396" t="str">
            <v>A</v>
          </cell>
          <cell r="I396" t="str">
            <v>A</v>
          </cell>
          <cell r="J396" t="str">
            <v>DO</v>
          </cell>
          <cell r="K396" t="str">
            <v>W</v>
          </cell>
          <cell r="L396" t="str">
            <v>W</v>
          </cell>
          <cell r="M396" t="str">
            <v>W</v>
          </cell>
          <cell r="N396" t="str">
            <v>W</v>
          </cell>
          <cell r="O396" t="str">
            <v>W</v>
          </cell>
          <cell r="P396" t="str">
            <v>W</v>
          </cell>
          <cell r="Q396" t="str">
            <v>DO</v>
          </cell>
          <cell r="R396" t="str">
            <v>W</v>
          </cell>
          <cell r="S396" t="str">
            <v>W</v>
          </cell>
          <cell r="T396" t="str">
            <v>W</v>
          </cell>
          <cell r="U396" t="str">
            <v>W</v>
          </cell>
          <cell r="V396" t="str">
            <v>A</v>
          </cell>
          <cell r="W396" t="str">
            <v>W</v>
          </cell>
          <cell r="X396" t="str">
            <v>DO</v>
          </cell>
          <cell r="Y396" t="str">
            <v>W</v>
          </cell>
          <cell r="Z396" t="str">
            <v>W</v>
          </cell>
          <cell r="AA396" t="str">
            <v>A</v>
          </cell>
          <cell r="AB396" t="str">
            <v>W</v>
          </cell>
          <cell r="AC396" t="str">
            <v>W</v>
          </cell>
          <cell r="AD396" t="str">
            <v>W</v>
          </cell>
          <cell r="AE396" t="str">
            <v>DO</v>
          </cell>
          <cell r="AF396" t="str">
            <v>W</v>
          </cell>
          <cell r="AG396" t="str">
            <v>W</v>
          </cell>
          <cell r="AH396" t="str">
            <v>A</v>
          </cell>
          <cell r="AI396" t="str">
            <v>W</v>
          </cell>
          <cell r="AJ396" t="str">
            <v>W</v>
          </cell>
          <cell r="AK396" t="str">
            <v>W</v>
          </cell>
          <cell r="AM396">
            <v>26</v>
          </cell>
          <cell r="AN396">
            <v>5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4</v>
          </cell>
          <cell r="AV396">
            <v>21</v>
          </cell>
          <cell r="AX396">
            <v>0</v>
          </cell>
          <cell r="BA396" t="str">
            <v>CN</v>
          </cell>
          <cell r="BB396">
            <v>22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K396" t="str">
            <v>Trần Ngọc Thanh Nhàn</v>
          </cell>
        </row>
        <row r="397">
          <cell r="D397">
            <v>6133</v>
          </cell>
          <cell r="E397" t="str">
            <v>Trần Thái Thi</v>
          </cell>
          <cell r="F397">
            <v>44320</v>
          </cell>
          <cell r="G397">
            <v>0</v>
          </cell>
          <cell r="H397" t="str">
            <v>W</v>
          </cell>
          <cell r="I397" t="str">
            <v>W</v>
          </cell>
          <cell r="J397" t="str">
            <v>DO</v>
          </cell>
          <cell r="K397" t="str">
            <v>W</v>
          </cell>
          <cell r="L397" t="str">
            <v>W</v>
          </cell>
          <cell r="M397" t="str">
            <v>W</v>
          </cell>
          <cell r="N397" t="str">
            <v>W</v>
          </cell>
          <cell r="O397" t="str">
            <v>W</v>
          </cell>
          <cell r="P397" t="str">
            <v>W</v>
          </cell>
          <cell r="Q397" t="str">
            <v>DO</v>
          </cell>
          <cell r="R397" t="str">
            <v>W</v>
          </cell>
          <cell r="S397" t="str">
            <v>W</v>
          </cell>
          <cell r="T397" t="str">
            <v>W</v>
          </cell>
          <cell r="U397" t="str">
            <v>W</v>
          </cell>
          <cell r="V397" t="str">
            <v>W</v>
          </cell>
          <cell r="W397" t="str">
            <v>W</v>
          </cell>
          <cell r="X397" t="str">
            <v>DO</v>
          </cell>
          <cell r="Y397" t="str">
            <v>W</v>
          </cell>
          <cell r="Z397" t="str">
            <v>W</v>
          </cell>
          <cell r="AA397" t="str">
            <v>W</v>
          </cell>
          <cell r="AB397" t="str">
            <v>W</v>
          </cell>
          <cell r="AC397" t="str">
            <v>W</v>
          </cell>
          <cell r="AD397" t="str">
            <v>A</v>
          </cell>
          <cell r="AE397" t="str">
            <v>DO</v>
          </cell>
          <cell r="AF397" t="str">
            <v>W</v>
          </cell>
          <cell r="AG397" t="str">
            <v>W</v>
          </cell>
          <cell r="AH397" t="str">
            <v>W</v>
          </cell>
          <cell r="AI397" t="str">
            <v>W</v>
          </cell>
          <cell r="AJ397" t="str">
            <v>W</v>
          </cell>
          <cell r="AK397" t="str">
            <v>A</v>
          </cell>
          <cell r="AM397">
            <v>26</v>
          </cell>
          <cell r="AN397">
            <v>2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4</v>
          </cell>
          <cell r="AV397">
            <v>24</v>
          </cell>
          <cell r="AX397">
            <v>0</v>
          </cell>
          <cell r="BA397" t="str">
            <v>CN</v>
          </cell>
          <cell r="BB397">
            <v>22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K397" t="str">
            <v>Trần Thái Thi</v>
          </cell>
        </row>
        <row r="398">
          <cell r="D398">
            <v>6267</v>
          </cell>
          <cell r="E398" t="str">
            <v>Đoàn Thị Thùy Ninh</v>
          </cell>
          <cell r="F398">
            <v>44515</v>
          </cell>
          <cell r="G398">
            <v>0</v>
          </cell>
          <cell r="H398" t="str">
            <v>W</v>
          </cell>
          <cell r="I398" t="str">
            <v>W</v>
          </cell>
          <cell r="J398" t="str">
            <v>DO</v>
          </cell>
          <cell r="K398" t="str">
            <v>W</v>
          </cell>
          <cell r="L398" t="str">
            <v>W</v>
          </cell>
          <cell r="M398" t="str">
            <v>W</v>
          </cell>
          <cell r="N398" t="str">
            <v>U/2</v>
          </cell>
          <cell r="O398" t="str">
            <v>W</v>
          </cell>
          <cell r="P398" t="str">
            <v>W</v>
          </cell>
          <cell r="Q398" t="str">
            <v>DO</v>
          </cell>
          <cell r="R398" t="str">
            <v>W</v>
          </cell>
          <cell r="S398" t="str">
            <v>W</v>
          </cell>
          <cell r="T398" t="str">
            <v>W</v>
          </cell>
          <cell r="U398" t="str">
            <v>W</v>
          </cell>
          <cell r="V398" t="str">
            <v>W</v>
          </cell>
          <cell r="W398" t="str">
            <v>W</v>
          </cell>
          <cell r="X398" t="str">
            <v>DO</v>
          </cell>
          <cell r="Y398" t="str">
            <v>W</v>
          </cell>
          <cell r="Z398" t="str">
            <v>W</v>
          </cell>
          <cell r="AA398" t="str">
            <v>W</v>
          </cell>
          <cell r="AB398" t="str">
            <v>W</v>
          </cell>
          <cell r="AC398" t="str">
            <v>W</v>
          </cell>
          <cell r="AD398" t="str">
            <v>W</v>
          </cell>
          <cell r="AE398" t="str">
            <v>DO</v>
          </cell>
          <cell r="AF398" t="str">
            <v>W</v>
          </cell>
          <cell r="AG398" t="str">
            <v>W</v>
          </cell>
          <cell r="AH398" t="str">
            <v>W</v>
          </cell>
          <cell r="AI398" t="str">
            <v>W</v>
          </cell>
          <cell r="AJ398" t="str">
            <v>W</v>
          </cell>
          <cell r="AK398" t="str">
            <v>W</v>
          </cell>
          <cell r="AM398">
            <v>26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0.5</v>
          </cell>
          <cell r="AS398">
            <v>0</v>
          </cell>
          <cell r="AT398">
            <v>0</v>
          </cell>
          <cell r="AU398">
            <v>4</v>
          </cell>
          <cell r="AV398">
            <v>25.5</v>
          </cell>
          <cell r="AX398">
            <v>0</v>
          </cell>
          <cell r="BA398" t="str">
            <v>CN</v>
          </cell>
          <cell r="BB398">
            <v>21</v>
          </cell>
          <cell r="BC398">
            <v>0</v>
          </cell>
          <cell r="BD398">
            <v>0</v>
          </cell>
          <cell r="BE398">
            <v>0</v>
          </cell>
          <cell r="BF398">
            <v>1</v>
          </cell>
          <cell r="BG398">
            <v>0</v>
          </cell>
          <cell r="BH398">
            <v>0</v>
          </cell>
          <cell r="BK398" t="str">
            <v>Đoàn Thị Thùy Ninh</v>
          </cell>
        </row>
        <row r="399">
          <cell r="D399">
            <v>6238</v>
          </cell>
          <cell r="E399" t="str">
            <v>Đặng Thị Kim Ngân</v>
          </cell>
          <cell r="F399">
            <v>44508</v>
          </cell>
          <cell r="G399">
            <v>0</v>
          </cell>
          <cell r="H399" t="str">
            <v>W</v>
          </cell>
          <cell r="I399" t="str">
            <v>W</v>
          </cell>
          <cell r="J399" t="str">
            <v>DO</v>
          </cell>
          <cell r="K399" t="str">
            <v>U/2</v>
          </cell>
          <cell r="L399" t="str">
            <v>W</v>
          </cell>
          <cell r="M399" t="str">
            <v>W</v>
          </cell>
          <cell r="N399" t="str">
            <v>W</v>
          </cell>
          <cell r="O399" t="str">
            <v>W</v>
          </cell>
          <cell r="P399" t="str">
            <v>W</v>
          </cell>
          <cell r="Q399" t="str">
            <v>DO</v>
          </cell>
          <cell r="R399" t="str">
            <v>W</v>
          </cell>
          <cell r="S399" t="str">
            <v>W</v>
          </cell>
          <cell r="T399" t="str">
            <v>W</v>
          </cell>
          <cell r="U399" t="str">
            <v>W</v>
          </cell>
          <cell r="V399" t="str">
            <v>W</v>
          </cell>
          <cell r="W399" t="str">
            <v>W</v>
          </cell>
          <cell r="X399" t="str">
            <v>DO</v>
          </cell>
          <cell r="Y399" t="str">
            <v>W</v>
          </cell>
          <cell r="Z399" t="str">
            <v>W</v>
          </cell>
          <cell r="AA399" t="str">
            <v>W</v>
          </cell>
          <cell r="AB399" t="str">
            <v>W</v>
          </cell>
          <cell r="AC399" t="str">
            <v>W</v>
          </cell>
          <cell r="AD399" t="str">
            <v>W</v>
          </cell>
          <cell r="AE399" t="str">
            <v>DO</v>
          </cell>
          <cell r="AF399" t="str">
            <v>W</v>
          </cell>
          <cell r="AG399" t="str">
            <v>W</v>
          </cell>
          <cell r="AH399" t="str">
            <v>W</v>
          </cell>
          <cell r="AI399" t="str">
            <v>W</v>
          </cell>
          <cell r="AJ399" t="str">
            <v>W</v>
          </cell>
          <cell r="AK399" t="str">
            <v>W</v>
          </cell>
          <cell r="AM399">
            <v>26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0.5</v>
          </cell>
          <cell r="AS399">
            <v>0</v>
          </cell>
          <cell r="AT399">
            <v>0</v>
          </cell>
          <cell r="AU399">
            <v>4</v>
          </cell>
          <cell r="AV399">
            <v>25.5</v>
          </cell>
          <cell r="AX399">
            <v>0</v>
          </cell>
          <cell r="BA399" t="str">
            <v>CN</v>
          </cell>
          <cell r="BB399">
            <v>22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K399" t="str">
            <v>Đặng Thị Kim Ngân</v>
          </cell>
        </row>
        <row r="400">
          <cell r="D400">
            <v>6275</v>
          </cell>
          <cell r="E400" t="str">
            <v>Đinh Thị Kim Mỹ</v>
          </cell>
          <cell r="F400">
            <v>44519</v>
          </cell>
          <cell r="G400">
            <v>44527</v>
          </cell>
          <cell r="H400" t="str">
            <v>W</v>
          </cell>
          <cell r="I400" t="str">
            <v>R</v>
          </cell>
          <cell r="J400" t="str">
            <v>DO</v>
          </cell>
          <cell r="K400" t="str">
            <v>R</v>
          </cell>
          <cell r="L400" t="str">
            <v>R</v>
          </cell>
          <cell r="M400" t="str">
            <v>R</v>
          </cell>
          <cell r="N400" t="str">
            <v>R</v>
          </cell>
          <cell r="O400" t="str">
            <v>R</v>
          </cell>
          <cell r="P400" t="str">
            <v>R</v>
          </cell>
          <cell r="Q400" t="str">
            <v>DO</v>
          </cell>
          <cell r="R400" t="str">
            <v>R</v>
          </cell>
          <cell r="S400" t="str">
            <v>R</v>
          </cell>
          <cell r="T400" t="str">
            <v>R</v>
          </cell>
          <cell r="U400" t="str">
            <v>R</v>
          </cell>
          <cell r="V400" t="str">
            <v>R</v>
          </cell>
          <cell r="W400" t="str">
            <v>R</v>
          </cell>
          <cell r="X400" t="str">
            <v>DO</v>
          </cell>
          <cell r="Y400" t="str">
            <v>R</v>
          </cell>
          <cell r="Z400" t="str">
            <v>R</v>
          </cell>
          <cell r="AA400" t="str">
            <v>R</v>
          </cell>
          <cell r="AB400" t="str">
            <v>R</v>
          </cell>
          <cell r="AC400" t="str">
            <v>R</v>
          </cell>
          <cell r="AD400" t="str">
            <v>R</v>
          </cell>
          <cell r="AE400" t="str">
            <v>DO</v>
          </cell>
          <cell r="AF400" t="str">
            <v>R</v>
          </cell>
          <cell r="AG400" t="str">
            <v>R</v>
          </cell>
          <cell r="AH400" t="str">
            <v>R</v>
          </cell>
          <cell r="AI400" t="str">
            <v>R</v>
          </cell>
          <cell r="AJ400" t="str">
            <v>R</v>
          </cell>
          <cell r="AK400" t="str">
            <v>R</v>
          </cell>
          <cell r="AM400">
            <v>26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25</v>
          </cell>
          <cell r="AU400">
            <v>4</v>
          </cell>
          <cell r="AV400">
            <v>1</v>
          </cell>
          <cell r="AX400">
            <v>0</v>
          </cell>
          <cell r="BA400" t="str">
            <v>CN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K400" t="str">
            <v>Đinh Thị Kim Mỹ</v>
          </cell>
        </row>
        <row r="401">
          <cell r="D401">
            <v>6277</v>
          </cell>
          <cell r="E401" t="str">
            <v>Huỳnh Lê Khánh Vân</v>
          </cell>
          <cell r="F401">
            <v>44526</v>
          </cell>
          <cell r="G401">
            <v>0</v>
          </cell>
          <cell r="H401" t="str">
            <v>W</v>
          </cell>
          <cell r="I401" t="str">
            <v>W</v>
          </cell>
          <cell r="J401" t="str">
            <v>DO</v>
          </cell>
          <cell r="K401" t="str">
            <v>W</v>
          </cell>
          <cell r="L401" t="str">
            <v>W</v>
          </cell>
          <cell r="M401" t="str">
            <v>W</v>
          </cell>
          <cell r="N401" t="str">
            <v>W</v>
          </cell>
          <cell r="O401" t="str">
            <v>W</v>
          </cell>
          <cell r="P401" t="str">
            <v>W</v>
          </cell>
          <cell r="Q401" t="str">
            <v>DO</v>
          </cell>
          <cell r="R401" t="str">
            <v>W</v>
          </cell>
          <cell r="S401" t="str">
            <v>W</v>
          </cell>
          <cell r="T401" t="str">
            <v>W</v>
          </cell>
          <cell r="U401" t="str">
            <v>W</v>
          </cell>
          <cell r="V401" t="str">
            <v>W</v>
          </cell>
          <cell r="W401" t="str">
            <v>W</v>
          </cell>
          <cell r="X401" t="str">
            <v>DO</v>
          </cell>
          <cell r="Y401" t="str">
            <v>W</v>
          </cell>
          <cell r="Z401" t="str">
            <v>W</v>
          </cell>
          <cell r="AA401" t="str">
            <v>W</v>
          </cell>
          <cell r="AB401" t="str">
            <v>W</v>
          </cell>
          <cell r="AC401" t="str">
            <v>W</v>
          </cell>
          <cell r="AD401" t="str">
            <v>W</v>
          </cell>
          <cell r="AE401" t="str">
            <v>DO</v>
          </cell>
          <cell r="AF401" t="str">
            <v>W</v>
          </cell>
          <cell r="AG401" t="str">
            <v>W</v>
          </cell>
          <cell r="AH401" t="str">
            <v>W</v>
          </cell>
          <cell r="AI401" t="str">
            <v>W</v>
          </cell>
          <cell r="AJ401" t="str">
            <v>W</v>
          </cell>
          <cell r="AK401" t="str">
            <v>W</v>
          </cell>
          <cell r="AM401">
            <v>26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4</v>
          </cell>
          <cell r="AV401">
            <v>26</v>
          </cell>
          <cell r="AX401">
            <v>0</v>
          </cell>
          <cell r="BA401" t="str">
            <v>CN</v>
          </cell>
          <cell r="BB401">
            <v>22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K401" t="str">
            <v>Huỳnh Lê Khánh Vân</v>
          </cell>
        </row>
        <row r="402">
          <cell r="D402">
            <v>6305</v>
          </cell>
          <cell r="E402" t="str">
            <v>Nguyễn Thị Thu Hà</v>
          </cell>
          <cell r="F402">
            <v>44545</v>
          </cell>
          <cell r="G402">
            <v>0</v>
          </cell>
          <cell r="H402" t="str">
            <v>NA</v>
          </cell>
          <cell r="I402" t="str">
            <v>NA</v>
          </cell>
          <cell r="J402" t="str">
            <v>DO</v>
          </cell>
          <cell r="K402" t="str">
            <v>NA</v>
          </cell>
          <cell r="L402" t="str">
            <v>NA</v>
          </cell>
          <cell r="M402" t="str">
            <v>NA</v>
          </cell>
          <cell r="N402" t="str">
            <v>NA</v>
          </cell>
          <cell r="O402" t="str">
            <v>NA</v>
          </cell>
          <cell r="P402" t="str">
            <v>NA</v>
          </cell>
          <cell r="Q402" t="str">
            <v>DO</v>
          </cell>
          <cell r="R402" t="str">
            <v>NA</v>
          </cell>
          <cell r="S402" t="str">
            <v>NA</v>
          </cell>
          <cell r="T402" t="str">
            <v>NA</v>
          </cell>
          <cell r="U402" t="str">
            <v>NA</v>
          </cell>
          <cell r="V402" t="str">
            <v>NA</v>
          </cell>
          <cell r="W402" t="str">
            <v>NA</v>
          </cell>
          <cell r="X402" t="str">
            <v>DO</v>
          </cell>
          <cell r="Y402" t="str">
            <v>NA</v>
          </cell>
          <cell r="Z402" t="str">
            <v>NA</v>
          </cell>
          <cell r="AA402" t="str">
            <v>W</v>
          </cell>
          <cell r="AB402" t="str">
            <v>W</v>
          </cell>
          <cell r="AC402" t="str">
            <v>W</v>
          </cell>
          <cell r="AD402" t="str">
            <v>W</v>
          </cell>
          <cell r="AE402" t="str">
            <v>DO</v>
          </cell>
          <cell r="AF402" t="str">
            <v>W</v>
          </cell>
          <cell r="AG402" t="str">
            <v>W</v>
          </cell>
          <cell r="AH402" t="str">
            <v>W</v>
          </cell>
          <cell r="AI402" t="str">
            <v>W</v>
          </cell>
          <cell r="AJ402" t="str">
            <v>W</v>
          </cell>
          <cell r="AK402" t="str">
            <v>U</v>
          </cell>
          <cell r="AM402">
            <v>26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1</v>
          </cell>
          <cell r="AS402">
            <v>16</v>
          </cell>
          <cell r="AT402">
            <v>0</v>
          </cell>
          <cell r="AU402">
            <v>4</v>
          </cell>
          <cell r="AV402">
            <v>9</v>
          </cell>
          <cell r="AX402">
            <v>0</v>
          </cell>
          <cell r="BA402" t="str">
            <v>CN</v>
          </cell>
          <cell r="BB402">
            <v>9</v>
          </cell>
          <cell r="BC402">
            <v>0</v>
          </cell>
          <cell r="BD402">
            <v>0</v>
          </cell>
          <cell r="BE402">
            <v>0</v>
          </cell>
          <cell r="BF402">
            <v>1</v>
          </cell>
          <cell r="BG402">
            <v>0</v>
          </cell>
          <cell r="BH402">
            <v>0</v>
          </cell>
          <cell r="BK402" t="str">
            <v>Nguyễn Thị Thu Hà</v>
          </cell>
        </row>
        <row r="403">
          <cell r="D403">
            <v>6304</v>
          </cell>
          <cell r="E403" t="str">
            <v>Đỗ Thị Thu Yến</v>
          </cell>
          <cell r="F403">
            <v>44545</v>
          </cell>
          <cell r="G403">
            <v>0</v>
          </cell>
          <cell r="H403" t="str">
            <v>NA</v>
          </cell>
          <cell r="I403" t="str">
            <v>NA</v>
          </cell>
          <cell r="J403" t="str">
            <v>DO</v>
          </cell>
          <cell r="K403" t="str">
            <v>NA</v>
          </cell>
          <cell r="L403" t="str">
            <v>NA</v>
          </cell>
          <cell r="M403" t="str">
            <v>NA</v>
          </cell>
          <cell r="N403" t="str">
            <v>NA</v>
          </cell>
          <cell r="O403" t="str">
            <v>NA</v>
          </cell>
          <cell r="P403" t="str">
            <v>NA</v>
          </cell>
          <cell r="Q403" t="str">
            <v>DO</v>
          </cell>
          <cell r="R403" t="str">
            <v>NA</v>
          </cell>
          <cell r="S403" t="str">
            <v>NA</v>
          </cell>
          <cell r="T403" t="str">
            <v>NA</v>
          </cell>
          <cell r="U403" t="str">
            <v>NA</v>
          </cell>
          <cell r="V403" t="str">
            <v>NA</v>
          </cell>
          <cell r="W403" t="str">
            <v>NA</v>
          </cell>
          <cell r="X403" t="str">
            <v>DO</v>
          </cell>
          <cell r="Y403" t="str">
            <v>NA</v>
          </cell>
          <cell r="Z403" t="str">
            <v>NA</v>
          </cell>
          <cell r="AA403" t="str">
            <v>W</v>
          </cell>
          <cell r="AB403" t="str">
            <v>W</v>
          </cell>
          <cell r="AC403" t="str">
            <v>W</v>
          </cell>
          <cell r="AD403" t="str">
            <v>W</v>
          </cell>
          <cell r="AE403" t="str">
            <v>DO</v>
          </cell>
          <cell r="AF403" t="str">
            <v>U</v>
          </cell>
          <cell r="AG403" t="str">
            <v>W</v>
          </cell>
          <cell r="AH403" t="str">
            <v>W</v>
          </cell>
          <cell r="AI403" t="str">
            <v>W</v>
          </cell>
          <cell r="AJ403" t="str">
            <v>W</v>
          </cell>
          <cell r="AK403" t="str">
            <v>W</v>
          </cell>
          <cell r="AM403">
            <v>26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1</v>
          </cell>
          <cell r="AS403">
            <v>16</v>
          </cell>
          <cell r="AT403">
            <v>0</v>
          </cell>
          <cell r="AU403">
            <v>4</v>
          </cell>
          <cell r="AV403">
            <v>9</v>
          </cell>
          <cell r="AX403">
            <v>0</v>
          </cell>
          <cell r="BA403" t="str">
            <v>CN</v>
          </cell>
          <cell r="BB403">
            <v>9</v>
          </cell>
          <cell r="BC403">
            <v>0</v>
          </cell>
          <cell r="BD403">
            <v>0</v>
          </cell>
          <cell r="BE403">
            <v>0</v>
          </cell>
          <cell r="BF403">
            <v>1</v>
          </cell>
          <cell r="BG403">
            <v>0</v>
          </cell>
          <cell r="BH403">
            <v>0</v>
          </cell>
          <cell r="BK403" t="str">
            <v>Đỗ Thị Thu Yến</v>
          </cell>
        </row>
        <row r="404">
          <cell r="D404">
            <v>3651</v>
          </cell>
          <cell r="E404" t="str">
            <v>Trần Thị Hương Giang</v>
          </cell>
          <cell r="F404">
            <v>42901</v>
          </cell>
          <cell r="G404">
            <v>0</v>
          </cell>
          <cell r="H404" t="str">
            <v>W</v>
          </cell>
          <cell r="I404" t="str">
            <v>DO</v>
          </cell>
          <cell r="J404" t="str">
            <v>DO</v>
          </cell>
          <cell r="K404" t="str">
            <v>W</v>
          </cell>
          <cell r="L404" t="str">
            <v>W</v>
          </cell>
          <cell r="M404" t="str">
            <v>W</v>
          </cell>
          <cell r="N404" t="str">
            <v>W</v>
          </cell>
          <cell r="O404" t="str">
            <v>W</v>
          </cell>
          <cell r="P404" t="str">
            <v>DO</v>
          </cell>
          <cell r="Q404" t="str">
            <v>DO</v>
          </cell>
          <cell r="R404" t="str">
            <v>W</v>
          </cell>
          <cell r="S404" t="str">
            <v>W</v>
          </cell>
          <cell r="T404" t="str">
            <v>W</v>
          </cell>
          <cell r="U404" t="str">
            <v>W</v>
          </cell>
          <cell r="V404" t="str">
            <v>W</v>
          </cell>
          <cell r="W404" t="str">
            <v>DO</v>
          </cell>
          <cell r="X404" t="str">
            <v>DO</v>
          </cell>
          <cell r="Y404" t="str">
            <v>W</v>
          </cell>
          <cell r="Z404" t="str">
            <v>W</v>
          </cell>
          <cell r="AA404" t="str">
            <v>W</v>
          </cell>
          <cell r="AB404" t="str">
            <v>W</v>
          </cell>
          <cell r="AC404" t="str">
            <v>W</v>
          </cell>
          <cell r="AD404" t="str">
            <v>DO</v>
          </cell>
          <cell r="AE404" t="str">
            <v>DO</v>
          </cell>
          <cell r="AF404" t="str">
            <v>W</v>
          </cell>
          <cell r="AG404" t="str">
            <v>W</v>
          </cell>
          <cell r="AH404" t="str">
            <v>W</v>
          </cell>
          <cell r="AI404" t="str">
            <v>W</v>
          </cell>
          <cell r="AJ404" t="str">
            <v>A/2</v>
          </cell>
          <cell r="AK404" t="str">
            <v>DO</v>
          </cell>
          <cell r="AM404">
            <v>21</v>
          </cell>
          <cell r="AN404">
            <v>0.5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9</v>
          </cell>
          <cell r="AV404">
            <v>20.5</v>
          </cell>
          <cell r="AX404">
            <v>0</v>
          </cell>
          <cell r="BA404" t="str">
            <v>TB, CN</v>
          </cell>
          <cell r="BB404">
            <v>18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K404" t="str">
            <v>Trần Thị Hương Giang</v>
          </cell>
        </row>
        <row r="405">
          <cell r="D405">
            <v>2636</v>
          </cell>
          <cell r="E405" t="str">
            <v>Phan Duy Lộc</v>
          </cell>
          <cell r="F405">
            <v>42271</v>
          </cell>
          <cell r="G405">
            <v>0</v>
          </cell>
          <cell r="H405" t="str">
            <v>A</v>
          </cell>
          <cell r="I405" t="str">
            <v>DO</v>
          </cell>
          <cell r="J405" t="str">
            <v>DO</v>
          </cell>
          <cell r="K405" t="str">
            <v>W</v>
          </cell>
          <cell r="L405" t="str">
            <v>W</v>
          </cell>
          <cell r="M405" t="str">
            <v>W</v>
          </cell>
          <cell r="N405" t="str">
            <v>W</v>
          </cell>
          <cell r="O405" t="str">
            <v>W</v>
          </cell>
          <cell r="P405" t="str">
            <v>DO</v>
          </cell>
          <cell r="Q405" t="str">
            <v>DO</v>
          </cell>
          <cell r="R405" t="str">
            <v>W</v>
          </cell>
          <cell r="S405" t="str">
            <v>W</v>
          </cell>
          <cell r="T405" t="str">
            <v>W</v>
          </cell>
          <cell r="U405" t="str">
            <v>W</v>
          </cell>
          <cell r="V405" t="str">
            <v>W</v>
          </cell>
          <cell r="W405" t="str">
            <v>DO</v>
          </cell>
          <cell r="X405" t="str">
            <v>DO</v>
          </cell>
          <cell r="Y405" t="str">
            <v>W</v>
          </cell>
          <cell r="Z405" t="str">
            <v>W</v>
          </cell>
          <cell r="AA405" t="str">
            <v>W</v>
          </cell>
          <cell r="AB405" t="str">
            <v>A</v>
          </cell>
          <cell r="AC405" t="str">
            <v>A</v>
          </cell>
          <cell r="AD405" t="str">
            <v>DO</v>
          </cell>
          <cell r="AE405" t="str">
            <v>DO</v>
          </cell>
          <cell r="AF405" t="str">
            <v>W</v>
          </cell>
          <cell r="AG405" t="str">
            <v>W</v>
          </cell>
          <cell r="AH405" t="str">
            <v>W</v>
          </cell>
          <cell r="AI405" t="str">
            <v>A/2</v>
          </cell>
          <cell r="AJ405" t="str">
            <v>W</v>
          </cell>
          <cell r="AK405" t="str">
            <v>DO</v>
          </cell>
          <cell r="AM405">
            <v>21</v>
          </cell>
          <cell r="AN405">
            <v>3.5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9</v>
          </cell>
          <cell r="AV405">
            <v>17.5</v>
          </cell>
          <cell r="AX405">
            <v>0</v>
          </cell>
          <cell r="BA405" t="str">
            <v>TB, CN</v>
          </cell>
          <cell r="BB405">
            <v>18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K405" t="str">
            <v>Phan Duy Lộc</v>
          </cell>
        </row>
        <row r="406">
          <cell r="D406">
            <v>6155</v>
          </cell>
          <cell r="E406" t="str">
            <v>Dương Thị Thúy Trang</v>
          </cell>
          <cell r="F406">
            <v>44342</v>
          </cell>
          <cell r="G406">
            <v>0</v>
          </cell>
          <cell r="H406" t="str">
            <v>W</v>
          </cell>
          <cell r="I406" t="str">
            <v>DO</v>
          </cell>
          <cell r="J406" t="str">
            <v>DO</v>
          </cell>
          <cell r="K406" t="str">
            <v>W</v>
          </cell>
          <cell r="L406" t="str">
            <v>W</v>
          </cell>
          <cell r="M406" t="str">
            <v>W</v>
          </cell>
          <cell r="N406" t="str">
            <v>W</v>
          </cell>
          <cell r="O406" t="str">
            <v>W</v>
          </cell>
          <cell r="P406" t="str">
            <v>DO</v>
          </cell>
          <cell r="Q406" t="str">
            <v>DO</v>
          </cell>
          <cell r="R406" t="str">
            <v>W</v>
          </cell>
          <cell r="S406" t="str">
            <v>W</v>
          </cell>
          <cell r="T406" t="str">
            <v>W</v>
          </cell>
          <cell r="U406" t="str">
            <v>W</v>
          </cell>
          <cell r="V406" t="str">
            <v>W</v>
          </cell>
          <cell r="W406" t="str">
            <v>DO</v>
          </cell>
          <cell r="X406" t="str">
            <v>DO</v>
          </cell>
          <cell r="Y406" t="str">
            <v>W</v>
          </cell>
          <cell r="Z406" t="str">
            <v>W</v>
          </cell>
          <cell r="AA406" t="str">
            <v>W</v>
          </cell>
          <cell r="AB406" t="str">
            <v>W</v>
          </cell>
          <cell r="AC406" t="str">
            <v>W</v>
          </cell>
          <cell r="AD406" t="str">
            <v>DO</v>
          </cell>
          <cell r="AE406" t="str">
            <v>DO</v>
          </cell>
          <cell r="AF406" t="str">
            <v>W</v>
          </cell>
          <cell r="AG406" t="str">
            <v>W</v>
          </cell>
          <cell r="AH406" t="str">
            <v>W</v>
          </cell>
          <cell r="AI406" t="str">
            <v>W</v>
          </cell>
          <cell r="AJ406" t="str">
            <v>W</v>
          </cell>
          <cell r="AK406" t="str">
            <v>DO</v>
          </cell>
          <cell r="AM406">
            <v>21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9</v>
          </cell>
          <cell r="AV406">
            <v>21</v>
          </cell>
          <cell r="AX406">
            <v>0</v>
          </cell>
          <cell r="BA406" t="str">
            <v>TB, CN</v>
          </cell>
          <cell r="BB406">
            <v>18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K406" t="str">
            <v>Dương Thị Thúy Trang</v>
          </cell>
        </row>
        <row r="407">
          <cell r="D407">
            <v>5112</v>
          </cell>
          <cell r="E407" t="str">
            <v>Đỗ Thị Huệ</v>
          </cell>
          <cell r="F407">
            <v>43647</v>
          </cell>
          <cell r="G407">
            <v>0</v>
          </cell>
          <cell r="H407" t="str">
            <v>W</v>
          </cell>
          <cell r="I407" t="str">
            <v>W</v>
          </cell>
          <cell r="J407" t="str">
            <v>DO</v>
          </cell>
          <cell r="K407" t="str">
            <v>W</v>
          </cell>
          <cell r="L407" t="str">
            <v>W</v>
          </cell>
          <cell r="M407" t="str">
            <v>W</v>
          </cell>
          <cell r="N407" t="str">
            <v>W</v>
          </cell>
          <cell r="O407" t="str">
            <v>W</v>
          </cell>
          <cell r="P407" t="str">
            <v>W</v>
          </cell>
          <cell r="Q407" t="str">
            <v>DO</v>
          </cell>
          <cell r="R407" t="str">
            <v>W</v>
          </cell>
          <cell r="S407" t="str">
            <v>W</v>
          </cell>
          <cell r="T407" t="str">
            <v>W</v>
          </cell>
          <cell r="U407" t="str">
            <v>W</v>
          </cell>
          <cell r="V407" t="str">
            <v>W</v>
          </cell>
          <cell r="W407" t="str">
            <v>W</v>
          </cell>
          <cell r="X407" t="str">
            <v>DO</v>
          </cell>
          <cell r="Y407" t="str">
            <v>W</v>
          </cell>
          <cell r="Z407" t="str">
            <v>W</v>
          </cell>
          <cell r="AA407" t="str">
            <v>W</v>
          </cell>
          <cell r="AB407" t="str">
            <v>W</v>
          </cell>
          <cell r="AC407" t="str">
            <v>W</v>
          </cell>
          <cell r="AD407" t="str">
            <v>W</v>
          </cell>
          <cell r="AE407" t="str">
            <v>DO</v>
          </cell>
          <cell r="AF407" t="str">
            <v>W</v>
          </cell>
          <cell r="AG407" t="str">
            <v>W</v>
          </cell>
          <cell r="AH407" t="str">
            <v>W</v>
          </cell>
          <cell r="AI407" t="str">
            <v>W</v>
          </cell>
          <cell r="AJ407" t="str">
            <v>W</v>
          </cell>
          <cell r="AK407" t="str">
            <v>W</v>
          </cell>
          <cell r="AM407">
            <v>26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4</v>
          </cell>
          <cell r="AV407">
            <v>26</v>
          </cell>
          <cell r="AX407">
            <v>0</v>
          </cell>
          <cell r="BA407" t="str">
            <v>CN</v>
          </cell>
          <cell r="BB407">
            <v>22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K407" t="str">
            <v>Đỗ Thị Huệ</v>
          </cell>
        </row>
        <row r="408">
          <cell r="D408">
            <v>2877</v>
          </cell>
          <cell r="E408" t="str">
            <v>Đinh Thị Lý</v>
          </cell>
          <cell r="F408">
            <v>42437</v>
          </cell>
          <cell r="G408">
            <v>0</v>
          </cell>
          <cell r="H408" t="str">
            <v>W</v>
          </cell>
          <cell r="I408" t="str">
            <v>W</v>
          </cell>
          <cell r="J408" t="str">
            <v>DO</v>
          </cell>
          <cell r="K408" t="str">
            <v>W</v>
          </cell>
          <cell r="L408" t="str">
            <v>W</v>
          </cell>
          <cell r="M408" t="str">
            <v>W</v>
          </cell>
          <cell r="N408" t="str">
            <v>W</v>
          </cell>
          <cell r="O408" t="str">
            <v>W</v>
          </cell>
          <cell r="P408" t="str">
            <v>W</v>
          </cell>
          <cell r="Q408" t="str">
            <v>DO</v>
          </cell>
          <cell r="R408" t="str">
            <v>W</v>
          </cell>
          <cell r="S408" t="str">
            <v>W</v>
          </cell>
          <cell r="T408" t="str">
            <v>W</v>
          </cell>
          <cell r="U408" t="str">
            <v>W</v>
          </cell>
          <cell r="V408" t="str">
            <v>W</v>
          </cell>
          <cell r="W408" t="str">
            <v>A</v>
          </cell>
          <cell r="X408" t="str">
            <v>DO</v>
          </cell>
          <cell r="Y408" t="str">
            <v>W</v>
          </cell>
          <cell r="Z408" t="str">
            <v>W</v>
          </cell>
          <cell r="AA408" t="str">
            <v>W</v>
          </cell>
          <cell r="AB408" t="str">
            <v>W</v>
          </cell>
          <cell r="AC408" t="str">
            <v>W</v>
          </cell>
          <cell r="AD408" t="str">
            <v>A</v>
          </cell>
          <cell r="AE408" t="str">
            <v>DO</v>
          </cell>
          <cell r="AF408" t="str">
            <v>W</v>
          </cell>
          <cell r="AG408" t="str">
            <v>W</v>
          </cell>
          <cell r="AH408" t="str">
            <v>W</v>
          </cell>
          <cell r="AI408" t="str">
            <v>W</v>
          </cell>
          <cell r="AJ408" t="str">
            <v>W</v>
          </cell>
          <cell r="AK408" t="str">
            <v>W</v>
          </cell>
          <cell r="AM408">
            <v>26</v>
          </cell>
          <cell r="AN408">
            <v>2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4</v>
          </cell>
          <cell r="AV408">
            <v>24</v>
          </cell>
          <cell r="AX408">
            <v>0</v>
          </cell>
          <cell r="BA408" t="str">
            <v>CN</v>
          </cell>
          <cell r="BB408">
            <v>22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K408" t="str">
            <v>Đinh Thị Lý</v>
          </cell>
        </row>
        <row r="409">
          <cell r="D409">
            <v>1927</v>
          </cell>
          <cell r="E409" t="str">
            <v>Nguyễn Thị Minh Thái</v>
          </cell>
          <cell r="F409">
            <v>42191</v>
          </cell>
          <cell r="G409">
            <v>0</v>
          </cell>
          <cell r="H409" t="str">
            <v>W</v>
          </cell>
          <cell r="I409" t="str">
            <v>W</v>
          </cell>
          <cell r="J409" t="str">
            <v>DO</v>
          </cell>
          <cell r="K409" t="str">
            <v>W</v>
          </cell>
          <cell r="L409" t="str">
            <v>W</v>
          </cell>
          <cell r="M409" t="str">
            <v>W</v>
          </cell>
          <cell r="N409" t="str">
            <v>W</v>
          </cell>
          <cell r="O409" t="str">
            <v>W</v>
          </cell>
          <cell r="P409" t="str">
            <v>W</v>
          </cell>
          <cell r="Q409" t="str">
            <v>DO</v>
          </cell>
          <cell r="R409" t="str">
            <v>W</v>
          </cell>
          <cell r="S409" t="str">
            <v>W</v>
          </cell>
          <cell r="T409" t="str">
            <v>W</v>
          </cell>
          <cell r="U409" t="str">
            <v>W</v>
          </cell>
          <cell r="V409" t="str">
            <v>W</v>
          </cell>
          <cell r="W409" t="str">
            <v>W</v>
          </cell>
          <cell r="X409" t="str">
            <v>DO</v>
          </cell>
          <cell r="Y409" t="str">
            <v>W</v>
          </cell>
          <cell r="Z409" t="str">
            <v>W</v>
          </cell>
          <cell r="AA409" t="str">
            <v>W</v>
          </cell>
          <cell r="AB409" t="str">
            <v>W</v>
          </cell>
          <cell r="AC409" t="str">
            <v>W</v>
          </cell>
          <cell r="AD409" t="str">
            <v>W</v>
          </cell>
          <cell r="AE409" t="str">
            <v>DO</v>
          </cell>
          <cell r="AF409" t="str">
            <v>A</v>
          </cell>
          <cell r="AG409" t="str">
            <v>A</v>
          </cell>
          <cell r="AH409" t="str">
            <v>W</v>
          </cell>
          <cell r="AI409" t="str">
            <v>W</v>
          </cell>
          <cell r="AJ409" t="str">
            <v>W</v>
          </cell>
          <cell r="AK409" t="str">
            <v>W</v>
          </cell>
          <cell r="AM409">
            <v>26</v>
          </cell>
          <cell r="AN409">
            <v>2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</v>
          </cell>
          <cell r="AV409">
            <v>24</v>
          </cell>
          <cell r="AX409">
            <v>0</v>
          </cell>
          <cell r="BA409" t="str">
            <v>CN</v>
          </cell>
          <cell r="BB409">
            <v>22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K409" t="str">
            <v>Nguyễn Thị Minh Thái</v>
          </cell>
        </row>
        <row r="410">
          <cell r="D410">
            <v>3317</v>
          </cell>
          <cell r="E410" t="str">
            <v>Nguyễn Cẩm Dung</v>
          </cell>
          <cell r="F410">
            <v>42646</v>
          </cell>
          <cell r="G410">
            <v>0</v>
          </cell>
          <cell r="H410" t="str">
            <v>W</v>
          </cell>
          <cell r="I410" t="str">
            <v>W</v>
          </cell>
          <cell r="J410" t="str">
            <v>DO</v>
          </cell>
          <cell r="K410" t="str">
            <v>W</v>
          </cell>
          <cell r="L410" t="str">
            <v>W</v>
          </cell>
          <cell r="M410" t="str">
            <v>W</v>
          </cell>
          <cell r="N410" t="str">
            <v>W</v>
          </cell>
          <cell r="O410" t="str">
            <v>A</v>
          </cell>
          <cell r="P410" t="str">
            <v>A</v>
          </cell>
          <cell r="Q410" t="str">
            <v>DO</v>
          </cell>
          <cell r="R410" t="str">
            <v>W</v>
          </cell>
          <cell r="S410" t="str">
            <v>W</v>
          </cell>
          <cell r="T410" t="str">
            <v>W</v>
          </cell>
          <cell r="U410" t="str">
            <v>W</v>
          </cell>
          <cell r="V410" t="str">
            <v>W</v>
          </cell>
          <cell r="W410" t="str">
            <v>W</v>
          </cell>
          <cell r="X410" t="str">
            <v>DO</v>
          </cell>
          <cell r="Y410" t="str">
            <v>W</v>
          </cell>
          <cell r="Z410" t="str">
            <v>W</v>
          </cell>
          <cell r="AA410" t="str">
            <v>W</v>
          </cell>
          <cell r="AB410" t="str">
            <v>W</v>
          </cell>
          <cell r="AC410" t="str">
            <v>W</v>
          </cell>
          <cell r="AD410" t="str">
            <v>W</v>
          </cell>
          <cell r="AE410" t="str">
            <v>DO</v>
          </cell>
          <cell r="AF410" t="str">
            <v>W</v>
          </cell>
          <cell r="AG410" t="str">
            <v>W</v>
          </cell>
          <cell r="AH410" t="str">
            <v>W</v>
          </cell>
          <cell r="AI410" t="str">
            <v>W</v>
          </cell>
          <cell r="AJ410" t="str">
            <v>W</v>
          </cell>
          <cell r="AK410" t="str">
            <v>W</v>
          </cell>
          <cell r="AM410">
            <v>26</v>
          </cell>
          <cell r="AN410">
            <v>2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4</v>
          </cell>
          <cell r="AV410">
            <v>24</v>
          </cell>
          <cell r="AX410">
            <v>0</v>
          </cell>
          <cell r="BA410" t="str">
            <v>CN</v>
          </cell>
          <cell r="BB410">
            <v>22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K410" t="str">
            <v>Nguyễn Cẩm Dung</v>
          </cell>
        </row>
        <row r="411">
          <cell r="D411">
            <v>3034</v>
          </cell>
          <cell r="E411" t="str">
            <v>Trần Thị Kiều Thu</v>
          </cell>
          <cell r="F411">
            <v>42493</v>
          </cell>
          <cell r="G411">
            <v>0</v>
          </cell>
          <cell r="H411" t="str">
            <v>W</v>
          </cell>
          <cell r="I411" t="str">
            <v>W</v>
          </cell>
          <cell r="J411" t="str">
            <v>DO</v>
          </cell>
          <cell r="K411" t="str">
            <v>W</v>
          </cell>
          <cell r="L411" t="str">
            <v>W</v>
          </cell>
          <cell r="M411" t="str">
            <v>W</v>
          </cell>
          <cell r="N411" t="str">
            <v>W</v>
          </cell>
          <cell r="O411" t="str">
            <v>A</v>
          </cell>
          <cell r="P411" t="str">
            <v>A</v>
          </cell>
          <cell r="Q411" t="str">
            <v>DO</v>
          </cell>
          <cell r="R411" t="str">
            <v>W</v>
          </cell>
          <cell r="S411" t="str">
            <v>W</v>
          </cell>
          <cell r="T411" t="str">
            <v>W</v>
          </cell>
          <cell r="U411" t="str">
            <v>W</v>
          </cell>
          <cell r="V411" t="str">
            <v>W</v>
          </cell>
          <cell r="W411" t="str">
            <v>W</v>
          </cell>
          <cell r="X411" t="str">
            <v>DO</v>
          </cell>
          <cell r="Y411" t="str">
            <v>W</v>
          </cell>
          <cell r="Z411" t="str">
            <v>W</v>
          </cell>
          <cell r="AA411" t="str">
            <v>W</v>
          </cell>
          <cell r="AB411" t="str">
            <v>W</v>
          </cell>
          <cell r="AC411" t="str">
            <v>W</v>
          </cell>
          <cell r="AD411" t="str">
            <v>W</v>
          </cell>
          <cell r="AE411" t="str">
            <v>DO</v>
          </cell>
          <cell r="AF411" t="str">
            <v>W</v>
          </cell>
          <cell r="AG411" t="str">
            <v>W</v>
          </cell>
          <cell r="AH411" t="str">
            <v>W</v>
          </cell>
          <cell r="AI411" t="str">
            <v>W</v>
          </cell>
          <cell r="AJ411" t="str">
            <v>W</v>
          </cell>
          <cell r="AK411" t="str">
            <v>W</v>
          </cell>
          <cell r="AM411">
            <v>26</v>
          </cell>
          <cell r="AN411">
            <v>2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4</v>
          </cell>
          <cell r="AV411">
            <v>24</v>
          </cell>
          <cell r="AX411">
            <v>0</v>
          </cell>
          <cell r="BA411" t="str">
            <v>CN</v>
          </cell>
          <cell r="BB411">
            <v>22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K411" t="str">
            <v>Trần Thị Kiều Thu</v>
          </cell>
        </row>
        <row r="412">
          <cell r="D412">
            <v>3577</v>
          </cell>
          <cell r="E412" t="str">
            <v>Nguyễn Ngọc Thoại Ngân</v>
          </cell>
          <cell r="F412">
            <v>42878</v>
          </cell>
          <cell r="G412">
            <v>0</v>
          </cell>
          <cell r="H412" t="str">
            <v>W</v>
          </cell>
          <cell r="I412" t="str">
            <v>W</v>
          </cell>
          <cell r="J412" t="str">
            <v>DO</v>
          </cell>
          <cell r="K412" t="str">
            <v>W</v>
          </cell>
          <cell r="L412" t="str">
            <v>W</v>
          </cell>
          <cell r="M412" t="str">
            <v>W</v>
          </cell>
          <cell r="N412" t="str">
            <v>W</v>
          </cell>
          <cell r="O412" t="str">
            <v>W</v>
          </cell>
          <cell r="P412" t="str">
            <v>W</v>
          </cell>
          <cell r="Q412" t="str">
            <v>DO</v>
          </cell>
          <cell r="R412" t="str">
            <v>W</v>
          </cell>
          <cell r="S412" t="str">
            <v>W</v>
          </cell>
          <cell r="T412" t="str">
            <v>W</v>
          </cell>
          <cell r="U412" t="str">
            <v>W</v>
          </cell>
          <cell r="V412" t="str">
            <v>W</v>
          </cell>
          <cell r="W412" t="str">
            <v>W</v>
          </cell>
          <cell r="X412" t="str">
            <v>DO</v>
          </cell>
          <cell r="Y412" t="str">
            <v>W</v>
          </cell>
          <cell r="Z412" t="str">
            <v>W</v>
          </cell>
          <cell r="AA412" t="str">
            <v>W</v>
          </cell>
          <cell r="AB412" t="str">
            <v>W</v>
          </cell>
          <cell r="AC412" t="str">
            <v>A</v>
          </cell>
          <cell r="AD412" t="str">
            <v>A</v>
          </cell>
          <cell r="AE412" t="str">
            <v>DO</v>
          </cell>
          <cell r="AF412" t="str">
            <v>W</v>
          </cell>
          <cell r="AG412" t="str">
            <v>W</v>
          </cell>
          <cell r="AH412" t="str">
            <v>W</v>
          </cell>
          <cell r="AI412" t="str">
            <v>W</v>
          </cell>
          <cell r="AJ412" t="str">
            <v>W</v>
          </cell>
          <cell r="AK412" t="str">
            <v>W</v>
          </cell>
          <cell r="AM412">
            <v>26</v>
          </cell>
          <cell r="AN412">
            <v>2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4</v>
          </cell>
          <cell r="AV412">
            <v>24</v>
          </cell>
          <cell r="AX412">
            <v>0</v>
          </cell>
          <cell r="BA412" t="str">
            <v>CN</v>
          </cell>
          <cell r="BB412">
            <v>22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K412" t="str">
            <v>Nguyễn Ngọc Thoại Ngân</v>
          </cell>
        </row>
        <row r="413">
          <cell r="D413">
            <v>4155</v>
          </cell>
          <cell r="E413" t="str">
            <v>Trần Thị Mỹ Tiên</v>
          </cell>
          <cell r="F413">
            <v>43073</v>
          </cell>
          <cell r="G413">
            <v>0</v>
          </cell>
          <cell r="H413" t="str">
            <v>W</v>
          </cell>
          <cell r="I413" t="str">
            <v>W</v>
          </cell>
          <cell r="J413" t="str">
            <v>DO</v>
          </cell>
          <cell r="K413" t="str">
            <v>W</v>
          </cell>
          <cell r="L413" t="str">
            <v>W</v>
          </cell>
          <cell r="M413" t="str">
            <v>W</v>
          </cell>
          <cell r="N413" t="str">
            <v>W</v>
          </cell>
          <cell r="O413" t="str">
            <v>A</v>
          </cell>
          <cell r="P413" t="str">
            <v>A</v>
          </cell>
          <cell r="Q413" t="str">
            <v>DO</v>
          </cell>
          <cell r="R413" t="str">
            <v>W</v>
          </cell>
          <cell r="S413" t="str">
            <v>W</v>
          </cell>
          <cell r="T413" t="str">
            <v>W</v>
          </cell>
          <cell r="U413" t="str">
            <v>W</v>
          </cell>
          <cell r="V413" t="str">
            <v>W</v>
          </cell>
          <cell r="W413" t="str">
            <v>W</v>
          </cell>
          <cell r="X413" t="str">
            <v>DO</v>
          </cell>
          <cell r="Y413" t="str">
            <v>W</v>
          </cell>
          <cell r="Z413" t="str">
            <v>W</v>
          </cell>
          <cell r="AA413" t="str">
            <v>W</v>
          </cell>
          <cell r="AB413" t="str">
            <v>W</v>
          </cell>
          <cell r="AC413" t="str">
            <v>W</v>
          </cell>
          <cell r="AD413" t="str">
            <v>W</v>
          </cell>
          <cell r="AE413" t="str">
            <v>DO</v>
          </cell>
          <cell r="AF413" t="str">
            <v>W</v>
          </cell>
          <cell r="AG413" t="str">
            <v>W</v>
          </cell>
          <cell r="AH413" t="str">
            <v>W</v>
          </cell>
          <cell r="AI413" t="str">
            <v>W</v>
          </cell>
          <cell r="AJ413" t="str">
            <v>W</v>
          </cell>
          <cell r="AK413" t="str">
            <v>W</v>
          </cell>
          <cell r="AM413">
            <v>26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4</v>
          </cell>
          <cell r="AV413">
            <v>24</v>
          </cell>
          <cell r="AX413">
            <v>0</v>
          </cell>
          <cell r="BA413" t="str">
            <v>CN</v>
          </cell>
          <cell r="BB413">
            <v>22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K413" t="str">
            <v>Trần Thị Mỹ Tiên</v>
          </cell>
        </row>
        <row r="414">
          <cell r="D414">
            <v>2711</v>
          </cell>
          <cell r="E414" t="str">
            <v>Phan Thị Hồng Nhung</v>
          </cell>
          <cell r="F414">
            <v>42320</v>
          </cell>
          <cell r="G414">
            <v>0</v>
          </cell>
          <cell r="H414" t="str">
            <v>W</v>
          </cell>
          <cell r="I414" t="str">
            <v>W</v>
          </cell>
          <cell r="J414" t="str">
            <v>DO</v>
          </cell>
          <cell r="K414" t="str">
            <v>W</v>
          </cell>
          <cell r="L414" t="str">
            <v>W</v>
          </cell>
          <cell r="M414" t="str">
            <v>W</v>
          </cell>
          <cell r="N414" t="str">
            <v>W</v>
          </cell>
          <cell r="O414" t="str">
            <v>W</v>
          </cell>
          <cell r="P414" t="str">
            <v>W</v>
          </cell>
          <cell r="Q414" t="str">
            <v>DO</v>
          </cell>
          <cell r="R414" t="str">
            <v>W</v>
          </cell>
          <cell r="S414" t="str">
            <v>W</v>
          </cell>
          <cell r="T414" t="str">
            <v>W</v>
          </cell>
          <cell r="U414" t="str">
            <v>W</v>
          </cell>
          <cell r="V414" t="str">
            <v>W</v>
          </cell>
          <cell r="W414" t="str">
            <v>W</v>
          </cell>
          <cell r="X414" t="str">
            <v>DO</v>
          </cell>
          <cell r="Y414" t="str">
            <v>W</v>
          </cell>
          <cell r="Z414" t="str">
            <v>W</v>
          </cell>
          <cell r="AA414" t="str">
            <v>W</v>
          </cell>
          <cell r="AB414" t="str">
            <v>W</v>
          </cell>
          <cell r="AC414" t="str">
            <v>A</v>
          </cell>
          <cell r="AD414" t="str">
            <v>A</v>
          </cell>
          <cell r="AE414" t="str">
            <v>DO</v>
          </cell>
          <cell r="AF414" t="str">
            <v>W</v>
          </cell>
          <cell r="AG414" t="str">
            <v>W</v>
          </cell>
          <cell r="AH414" t="str">
            <v>W</v>
          </cell>
          <cell r="AI414" t="str">
            <v>W</v>
          </cell>
          <cell r="AJ414" t="str">
            <v>W</v>
          </cell>
          <cell r="AK414" t="str">
            <v>W</v>
          </cell>
          <cell r="AM414">
            <v>26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4</v>
          </cell>
          <cell r="AV414">
            <v>24</v>
          </cell>
          <cell r="AX414">
            <v>0</v>
          </cell>
          <cell r="BA414" t="str">
            <v>CN</v>
          </cell>
          <cell r="BB414">
            <v>22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K414" t="str">
            <v>Phan Thị Hồng Nhung</v>
          </cell>
        </row>
        <row r="415">
          <cell r="D415">
            <v>2785</v>
          </cell>
          <cell r="E415" t="str">
            <v>Đoàn Thị Huế</v>
          </cell>
          <cell r="F415">
            <v>42377</v>
          </cell>
          <cell r="G415">
            <v>0</v>
          </cell>
          <cell r="H415" t="str">
            <v>W</v>
          </cell>
          <cell r="I415" t="str">
            <v>W</v>
          </cell>
          <cell r="J415" t="str">
            <v>DO</v>
          </cell>
          <cell r="K415" t="str">
            <v>W</v>
          </cell>
          <cell r="L415" t="str">
            <v>W</v>
          </cell>
          <cell r="M415" t="str">
            <v>W</v>
          </cell>
          <cell r="N415" t="str">
            <v>W</v>
          </cell>
          <cell r="O415" t="str">
            <v>W</v>
          </cell>
          <cell r="P415" t="str">
            <v>W</v>
          </cell>
          <cell r="Q415" t="str">
            <v>DO</v>
          </cell>
          <cell r="R415" t="str">
            <v>W</v>
          </cell>
          <cell r="S415" t="str">
            <v>W</v>
          </cell>
          <cell r="T415" t="str">
            <v>W</v>
          </cell>
          <cell r="U415" t="str">
            <v>W</v>
          </cell>
          <cell r="V415" t="str">
            <v>W</v>
          </cell>
          <cell r="W415" t="str">
            <v>W</v>
          </cell>
          <cell r="X415" t="str">
            <v>DO</v>
          </cell>
          <cell r="Y415" t="str">
            <v>W</v>
          </cell>
          <cell r="Z415" t="str">
            <v>W</v>
          </cell>
          <cell r="AA415" t="str">
            <v>W</v>
          </cell>
          <cell r="AB415" t="str">
            <v>W</v>
          </cell>
          <cell r="AC415" t="str">
            <v>A</v>
          </cell>
          <cell r="AD415" t="str">
            <v>A</v>
          </cell>
          <cell r="AE415" t="str">
            <v>DO</v>
          </cell>
          <cell r="AF415" t="str">
            <v>W</v>
          </cell>
          <cell r="AG415" t="str">
            <v>W</v>
          </cell>
          <cell r="AH415" t="str">
            <v>W</v>
          </cell>
          <cell r="AI415" t="str">
            <v>W</v>
          </cell>
          <cell r="AJ415" t="str">
            <v>W</v>
          </cell>
          <cell r="AK415" t="str">
            <v>W</v>
          </cell>
          <cell r="AM415">
            <v>26</v>
          </cell>
          <cell r="AN415">
            <v>2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4</v>
          </cell>
          <cell r="AV415">
            <v>24</v>
          </cell>
          <cell r="AX415">
            <v>0</v>
          </cell>
          <cell r="BA415" t="str">
            <v>CN</v>
          </cell>
          <cell r="BB415">
            <v>22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K415" t="str">
            <v>Đoàn Thị Huế</v>
          </cell>
        </row>
        <row r="416">
          <cell r="D416">
            <v>4792</v>
          </cell>
          <cell r="E416" t="str">
            <v>Nguyễn Thị Đào</v>
          </cell>
          <cell r="F416">
            <v>43332</v>
          </cell>
          <cell r="G416">
            <v>0</v>
          </cell>
          <cell r="H416" t="str">
            <v>M</v>
          </cell>
          <cell r="I416" t="str">
            <v>M</v>
          </cell>
          <cell r="J416" t="str">
            <v>M</v>
          </cell>
          <cell r="K416" t="str">
            <v>M</v>
          </cell>
          <cell r="L416" t="str">
            <v>M</v>
          </cell>
          <cell r="M416" t="str">
            <v>M</v>
          </cell>
          <cell r="N416" t="str">
            <v>M</v>
          </cell>
          <cell r="O416" t="str">
            <v>M</v>
          </cell>
          <cell r="P416" t="str">
            <v>M</v>
          </cell>
          <cell r="Q416" t="str">
            <v>M</v>
          </cell>
          <cell r="R416" t="str">
            <v>M</v>
          </cell>
          <cell r="S416" t="str">
            <v>M</v>
          </cell>
          <cell r="T416" t="str">
            <v>M</v>
          </cell>
          <cell r="U416" t="str">
            <v>M</v>
          </cell>
          <cell r="V416" t="str">
            <v>M</v>
          </cell>
          <cell r="W416" t="str">
            <v>M</v>
          </cell>
          <cell r="X416" t="str">
            <v>M</v>
          </cell>
          <cell r="Y416" t="str">
            <v>M</v>
          </cell>
          <cell r="Z416" t="str">
            <v>M</v>
          </cell>
          <cell r="AA416" t="str">
            <v>M</v>
          </cell>
          <cell r="AB416" t="str">
            <v>M</v>
          </cell>
          <cell r="AC416" t="str">
            <v>M</v>
          </cell>
          <cell r="AD416" t="str">
            <v>M</v>
          </cell>
          <cell r="AE416" t="str">
            <v>M</v>
          </cell>
          <cell r="AF416" t="str">
            <v>M</v>
          </cell>
          <cell r="AG416" t="str">
            <v>M</v>
          </cell>
          <cell r="AH416" t="str">
            <v>M</v>
          </cell>
          <cell r="AI416" t="str">
            <v>M</v>
          </cell>
          <cell r="AJ416" t="str">
            <v>M</v>
          </cell>
          <cell r="AK416" t="str">
            <v>M</v>
          </cell>
          <cell r="AM416">
            <v>26</v>
          </cell>
          <cell r="AN416">
            <v>0</v>
          </cell>
          <cell r="AO416">
            <v>0</v>
          </cell>
          <cell r="AP416">
            <v>0</v>
          </cell>
          <cell r="AQ416">
            <v>30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X416">
            <v>0</v>
          </cell>
          <cell r="BA416" t="str">
            <v>CN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K416" t="str">
            <v>Nguyễn Thị Đào</v>
          </cell>
        </row>
        <row r="417">
          <cell r="D417">
            <v>1823</v>
          </cell>
          <cell r="E417" t="str">
            <v>Phạm Thị Yến</v>
          </cell>
          <cell r="F417">
            <v>42114</v>
          </cell>
          <cell r="G417">
            <v>0</v>
          </cell>
          <cell r="H417" t="str">
            <v>W</v>
          </cell>
          <cell r="I417" t="str">
            <v>W</v>
          </cell>
          <cell r="J417" t="str">
            <v>DO</v>
          </cell>
          <cell r="K417" t="str">
            <v>W</v>
          </cell>
          <cell r="L417" t="str">
            <v>W</v>
          </cell>
          <cell r="M417" t="str">
            <v>W</v>
          </cell>
          <cell r="N417" t="str">
            <v>W</v>
          </cell>
          <cell r="O417" t="str">
            <v>W</v>
          </cell>
          <cell r="P417" t="str">
            <v>W</v>
          </cell>
          <cell r="Q417" t="str">
            <v>DO</v>
          </cell>
          <cell r="R417" t="str">
            <v>W</v>
          </cell>
          <cell r="S417" t="str">
            <v>W</v>
          </cell>
          <cell r="T417" t="str">
            <v>W</v>
          </cell>
          <cell r="U417" t="str">
            <v>W</v>
          </cell>
          <cell r="V417" t="str">
            <v>W</v>
          </cell>
          <cell r="W417" t="str">
            <v>W</v>
          </cell>
          <cell r="X417" t="str">
            <v>DO</v>
          </cell>
          <cell r="Y417" t="str">
            <v>A</v>
          </cell>
          <cell r="Z417" t="str">
            <v>A</v>
          </cell>
          <cell r="AA417" t="str">
            <v>W</v>
          </cell>
          <cell r="AB417" t="str">
            <v>W</v>
          </cell>
          <cell r="AC417" t="str">
            <v>W</v>
          </cell>
          <cell r="AD417" t="str">
            <v>W</v>
          </cell>
          <cell r="AE417" t="str">
            <v>DO</v>
          </cell>
          <cell r="AF417" t="str">
            <v>W</v>
          </cell>
          <cell r="AG417" t="str">
            <v>W</v>
          </cell>
          <cell r="AH417" t="str">
            <v>W</v>
          </cell>
          <cell r="AI417" t="str">
            <v>W</v>
          </cell>
          <cell r="AJ417" t="str">
            <v>W</v>
          </cell>
          <cell r="AK417" t="str">
            <v>W</v>
          </cell>
          <cell r="AM417">
            <v>26</v>
          </cell>
          <cell r="AN417">
            <v>2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4</v>
          </cell>
          <cell r="AV417">
            <v>24</v>
          </cell>
          <cell r="AX417">
            <v>0</v>
          </cell>
          <cell r="BA417" t="str">
            <v>CN</v>
          </cell>
          <cell r="BB417">
            <v>22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K417" t="str">
            <v>Phạm Thị Yến</v>
          </cell>
        </row>
        <row r="418">
          <cell r="D418">
            <v>4495</v>
          </cell>
          <cell r="E418" t="str">
            <v>Khổng Hương Lan</v>
          </cell>
          <cell r="F418">
            <v>43206</v>
          </cell>
          <cell r="G418">
            <v>0</v>
          </cell>
          <cell r="H418" t="str">
            <v>W</v>
          </cell>
          <cell r="I418" t="str">
            <v>DO</v>
          </cell>
          <cell r="J418" t="str">
            <v>DO</v>
          </cell>
          <cell r="K418" t="str">
            <v>W</v>
          </cell>
          <cell r="L418" t="str">
            <v>W</v>
          </cell>
          <cell r="M418" t="str">
            <v>W</v>
          </cell>
          <cell r="N418" t="str">
            <v>W</v>
          </cell>
          <cell r="O418" t="str">
            <v>W</v>
          </cell>
          <cell r="P418" t="str">
            <v>DO</v>
          </cell>
          <cell r="Q418" t="str">
            <v>DO</v>
          </cell>
          <cell r="R418" t="str">
            <v>W</v>
          </cell>
          <cell r="S418" t="str">
            <v>W</v>
          </cell>
          <cell r="T418" t="str">
            <v>W</v>
          </cell>
          <cell r="U418" t="str">
            <v>W</v>
          </cell>
          <cell r="V418" t="str">
            <v>W</v>
          </cell>
          <cell r="W418" t="str">
            <v>DO</v>
          </cell>
          <cell r="X418" t="str">
            <v>DO</v>
          </cell>
          <cell r="Y418" t="str">
            <v>W</v>
          </cell>
          <cell r="Z418" t="str">
            <v>W</v>
          </cell>
          <cell r="AA418" t="str">
            <v>W</v>
          </cell>
          <cell r="AB418" t="str">
            <v>W</v>
          </cell>
          <cell r="AC418" t="str">
            <v>W</v>
          </cell>
          <cell r="AD418" t="str">
            <v>DO</v>
          </cell>
          <cell r="AE418" t="str">
            <v>DO</v>
          </cell>
          <cell r="AF418" t="str">
            <v>W</v>
          </cell>
          <cell r="AG418" t="str">
            <v>W</v>
          </cell>
          <cell r="AH418" t="str">
            <v>W</v>
          </cell>
          <cell r="AI418" t="str">
            <v>W</v>
          </cell>
          <cell r="AJ418" t="str">
            <v>A</v>
          </cell>
          <cell r="AK418" t="str">
            <v>DO</v>
          </cell>
          <cell r="AM418">
            <v>21</v>
          </cell>
          <cell r="AN418">
            <v>1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9</v>
          </cell>
          <cell r="AV418">
            <v>20</v>
          </cell>
          <cell r="AX418">
            <v>0</v>
          </cell>
          <cell r="BA418" t="str">
            <v>TB, CN</v>
          </cell>
          <cell r="BB418">
            <v>18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K418" t="str">
            <v>Khổng Hương Lan</v>
          </cell>
        </row>
        <row r="419">
          <cell r="D419">
            <v>5702</v>
          </cell>
          <cell r="E419" t="str">
            <v>Hồ Trần Lưu</v>
          </cell>
          <cell r="F419">
            <v>43990</v>
          </cell>
          <cell r="G419">
            <v>0</v>
          </cell>
          <cell r="H419" t="str">
            <v>W</v>
          </cell>
          <cell r="I419" t="str">
            <v>W</v>
          </cell>
          <cell r="J419" t="str">
            <v>DO</v>
          </cell>
          <cell r="K419" t="str">
            <v>W</v>
          </cell>
          <cell r="L419" t="str">
            <v>W</v>
          </cell>
          <cell r="M419" t="str">
            <v>W</v>
          </cell>
          <cell r="N419" t="str">
            <v>W</v>
          </cell>
          <cell r="O419" t="str">
            <v>W</v>
          </cell>
          <cell r="P419" t="str">
            <v>W</v>
          </cell>
          <cell r="Q419" t="str">
            <v>DO</v>
          </cell>
          <cell r="R419" t="str">
            <v>W</v>
          </cell>
          <cell r="S419" t="str">
            <v>W</v>
          </cell>
          <cell r="T419" t="str">
            <v>W</v>
          </cell>
          <cell r="U419" t="str">
            <v>W</v>
          </cell>
          <cell r="V419" t="str">
            <v>W</v>
          </cell>
          <cell r="W419" t="str">
            <v>W</v>
          </cell>
          <cell r="X419" t="str">
            <v>DO</v>
          </cell>
          <cell r="Y419" t="str">
            <v>W</v>
          </cell>
          <cell r="Z419" t="str">
            <v>W</v>
          </cell>
          <cell r="AA419" t="str">
            <v>W</v>
          </cell>
          <cell r="AB419" t="str">
            <v>W</v>
          </cell>
          <cell r="AC419" t="str">
            <v>W</v>
          </cell>
          <cell r="AD419" t="str">
            <v>W</v>
          </cell>
          <cell r="AE419" t="str">
            <v>DO</v>
          </cell>
          <cell r="AF419" t="str">
            <v>W</v>
          </cell>
          <cell r="AG419" t="str">
            <v>W</v>
          </cell>
          <cell r="AH419" t="str">
            <v>W</v>
          </cell>
          <cell r="AI419" t="str">
            <v>W</v>
          </cell>
          <cell r="AJ419" t="str">
            <v>W</v>
          </cell>
          <cell r="AK419" t="str">
            <v>W</v>
          </cell>
          <cell r="AM419">
            <v>26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4</v>
          </cell>
          <cell r="AV419">
            <v>26</v>
          </cell>
          <cell r="AX419">
            <v>0</v>
          </cell>
          <cell r="BA419" t="str">
            <v>CN</v>
          </cell>
          <cell r="BB419">
            <v>22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K419" t="str">
            <v>Hồ Trần Lưu</v>
          </cell>
        </row>
        <row r="420">
          <cell r="D420">
            <v>5729</v>
          </cell>
          <cell r="E420" t="str">
            <v>Hà Huỳnh An Thái Vy</v>
          </cell>
          <cell r="F420">
            <v>44019</v>
          </cell>
          <cell r="G420">
            <v>0</v>
          </cell>
          <cell r="H420" t="str">
            <v>W</v>
          </cell>
          <cell r="I420" t="str">
            <v>DO</v>
          </cell>
          <cell r="J420" t="str">
            <v>DO</v>
          </cell>
          <cell r="K420" t="str">
            <v>W</v>
          </cell>
          <cell r="L420" t="str">
            <v>W</v>
          </cell>
          <cell r="M420" t="str">
            <v>W</v>
          </cell>
          <cell r="N420" t="str">
            <v>W</v>
          </cell>
          <cell r="O420" t="str">
            <v>W</v>
          </cell>
          <cell r="P420" t="str">
            <v>DO</v>
          </cell>
          <cell r="Q420" t="str">
            <v>DO</v>
          </cell>
          <cell r="R420" t="str">
            <v>W</v>
          </cell>
          <cell r="S420" t="str">
            <v>W</v>
          </cell>
          <cell r="T420" t="str">
            <v>W</v>
          </cell>
          <cell r="U420" t="str">
            <v>A</v>
          </cell>
          <cell r="V420" t="str">
            <v>A</v>
          </cell>
          <cell r="W420" t="str">
            <v>DO</v>
          </cell>
          <cell r="X420" t="str">
            <v>DO</v>
          </cell>
          <cell r="Y420" t="str">
            <v>W</v>
          </cell>
          <cell r="Z420" t="str">
            <v>W</v>
          </cell>
          <cell r="AA420" t="str">
            <v>W</v>
          </cell>
          <cell r="AB420" t="str">
            <v>W</v>
          </cell>
          <cell r="AC420" t="str">
            <v>W</v>
          </cell>
          <cell r="AD420" t="str">
            <v>DO</v>
          </cell>
          <cell r="AE420" t="str">
            <v>DO</v>
          </cell>
          <cell r="AF420" t="str">
            <v>W</v>
          </cell>
          <cell r="AG420" t="str">
            <v>W</v>
          </cell>
          <cell r="AH420" t="str">
            <v>W</v>
          </cell>
          <cell r="AI420" t="str">
            <v>W</v>
          </cell>
          <cell r="AJ420" t="str">
            <v>W</v>
          </cell>
          <cell r="AK420" t="str">
            <v>DO</v>
          </cell>
          <cell r="AM420">
            <v>21</v>
          </cell>
          <cell r="AN420">
            <v>2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9</v>
          </cell>
          <cell r="AV420">
            <v>19</v>
          </cell>
          <cell r="AX420">
            <v>0</v>
          </cell>
          <cell r="BA420" t="str">
            <v>TB, CN</v>
          </cell>
          <cell r="BB420">
            <v>18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K420" t="str">
            <v>Hà Huỳnh An Thái Vy</v>
          </cell>
        </row>
        <row r="421">
          <cell r="D421">
            <v>5872</v>
          </cell>
          <cell r="E421" t="str">
            <v>Nguyễn Thành Sang</v>
          </cell>
          <cell r="F421">
            <v>44069</v>
          </cell>
          <cell r="G421">
            <v>0</v>
          </cell>
          <cell r="H421" t="str">
            <v>W</v>
          </cell>
          <cell r="I421" t="str">
            <v>W</v>
          </cell>
          <cell r="J421" t="str">
            <v>DO</v>
          </cell>
          <cell r="K421" t="str">
            <v>W</v>
          </cell>
          <cell r="L421" t="str">
            <v>W</v>
          </cell>
          <cell r="M421" t="str">
            <v>W</v>
          </cell>
          <cell r="N421" t="str">
            <v>W</v>
          </cell>
          <cell r="O421" t="str">
            <v>W</v>
          </cell>
          <cell r="P421" t="str">
            <v>W</v>
          </cell>
          <cell r="Q421" t="str">
            <v>DO</v>
          </cell>
          <cell r="R421" t="str">
            <v>A</v>
          </cell>
          <cell r="S421" t="str">
            <v>A</v>
          </cell>
          <cell r="T421" t="str">
            <v>W</v>
          </cell>
          <cell r="U421" t="str">
            <v>W</v>
          </cell>
          <cell r="V421" t="str">
            <v>W</v>
          </cell>
          <cell r="W421" t="str">
            <v>W</v>
          </cell>
          <cell r="X421" t="str">
            <v>DO</v>
          </cell>
          <cell r="Y421" t="str">
            <v>W</v>
          </cell>
          <cell r="Z421" t="str">
            <v>W</v>
          </cell>
          <cell r="AA421" t="str">
            <v>W</v>
          </cell>
          <cell r="AB421" t="str">
            <v>W</v>
          </cell>
          <cell r="AC421" t="str">
            <v>W</v>
          </cell>
          <cell r="AD421" t="str">
            <v>W</v>
          </cell>
          <cell r="AE421" t="str">
            <v>DO</v>
          </cell>
          <cell r="AF421" t="str">
            <v>W</v>
          </cell>
          <cell r="AG421" t="str">
            <v>W</v>
          </cell>
          <cell r="AH421" t="str">
            <v>W</v>
          </cell>
          <cell r="AI421" t="str">
            <v>W</v>
          </cell>
          <cell r="AJ421" t="str">
            <v>W</v>
          </cell>
          <cell r="AK421" t="str">
            <v>W</v>
          </cell>
          <cell r="AM421">
            <v>26</v>
          </cell>
          <cell r="AN421">
            <v>2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4</v>
          </cell>
          <cell r="AV421">
            <v>24</v>
          </cell>
          <cell r="AX421">
            <v>0</v>
          </cell>
          <cell r="BA421" t="str">
            <v>CN</v>
          </cell>
          <cell r="BB421">
            <v>22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K421" t="str">
            <v>Nguyễn Thành Sang</v>
          </cell>
        </row>
        <row r="422">
          <cell r="D422">
            <v>6123</v>
          </cell>
          <cell r="E422" t="str">
            <v>Vũ Đình Khoa</v>
          </cell>
          <cell r="F422">
            <v>44320</v>
          </cell>
          <cell r="G422">
            <v>0</v>
          </cell>
          <cell r="H422" t="str">
            <v>A</v>
          </cell>
          <cell r="I422" t="str">
            <v>W</v>
          </cell>
          <cell r="J422" t="str">
            <v>DO</v>
          </cell>
          <cell r="K422" t="str">
            <v>W</v>
          </cell>
          <cell r="L422" t="str">
            <v>W</v>
          </cell>
          <cell r="M422" t="str">
            <v>W</v>
          </cell>
          <cell r="N422" t="str">
            <v>W</v>
          </cell>
          <cell r="O422" t="str">
            <v>A</v>
          </cell>
          <cell r="P422" t="str">
            <v>W</v>
          </cell>
          <cell r="Q422" t="str">
            <v>DO</v>
          </cell>
          <cell r="R422" t="str">
            <v>W</v>
          </cell>
          <cell r="S422" t="str">
            <v>W</v>
          </cell>
          <cell r="T422" t="str">
            <v>W</v>
          </cell>
          <cell r="U422" t="str">
            <v>A</v>
          </cell>
          <cell r="V422" t="str">
            <v>W</v>
          </cell>
          <cell r="W422" t="str">
            <v>W</v>
          </cell>
          <cell r="X422" t="str">
            <v>DO</v>
          </cell>
          <cell r="Y422" t="str">
            <v>A</v>
          </cell>
          <cell r="Z422" t="str">
            <v>W</v>
          </cell>
          <cell r="AA422" t="str">
            <v>W</v>
          </cell>
          <cell r="AB422" t="str">
            <v>W</v>
          </cell>
          <cell r="AC422" t="str">
            <v>A</v>
          </cell>
          <cell r="AD422" t="str">
            <v>W</v>
          </cell>
          <cell r="AE422" t="str">
            <v>DO</v>
          </cell>
          <cell r="AF422" t="str">
            <v>W</v>
          </cell>
          <cell r="AG422" t="str">
            <v>W</v>
          </cell>
          <cell r="AH422" t="str">
            <v>W</v>
          </cell>
          <cell r="AI422" t="str">
            <v>W</v>
          </cell>
          <cell r="AJ422" t="str">
            <v>A</v>
          </cell>
          <cell r="AK422" t="str">
            <v>W</v>
          </cell>
          <cell r="AM422">
            <v>26</v>
          </cell>
          <cell r="AN422">
            <v>6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4</v>
          </cell>
          <cell r="AV422">
            <v>20</v>
          </cell>
          <cell r="AX422">
            <v>0</v>
          </cell>
          <cell r="BA422" t="str">
            <v>CN</v>
          </cell>
          <cell r="BB422">
            <v>22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K422" t="str">
            <v>Vũ Đình Khoa</v>
          </cell>
        </row>
        <row r="423">
          <cell r="D423">
            <v>6127</v>
          </cell>
          <cell r="E423" t="str">
            <v>Phạm Minh Luân</v>
          </cell>
          <cell r="F423">
            <v>44320</v>
          </cell>
          <cell r="G423">
            <v>0</v>
          </cell>
          <cell r="H423" t="str">
            <v>W</v>
          </cell>
          <cell r="I423" t="str">
            <v>W</v>
          </cell>
          <cell r="J423" t="str">
            <v>DO</v>
          </cell>
          <cell r="K423" t="str">
            <v>W</v>
          </cell>
          <cell r="L423" t="str">
            <v>W</v>
          </cell>
          <cell r="M423" t="str">
            <v>W</v>
          </cell>
          <cell r="N423" t="str">
            <v>W</v>
          </cell>
          <cell r="O423" t="str">
            <v>W</v>
          </cell>
          <cell r="P423" t="str">
            <v>W</v>
          </cell>
          <cell r="Q423" t="str">
            <v>DO</v>
          </cell>
          <cell r="R423" t="str">
            <v>W</v>
          </cell>
          <cell r="S423" t="str">
            <v>W</v>
          </cell>
          <cell r="T423" t="str">
            <v>W</v>
          </cell>
          <cell r="U423" t="str">
            <v>W</v>
          </cell>
          <cell r="V423" t="str">
            <v>W</v>
          </cell>
          <cell r="W423" t="str">
            <v>W</v>
          </cell>
          <cell r="X423" t="str">
            <v>DO</v>
          </cell>
          <cell r="Y423" t="str">
            <v>A</v>
          </cell>
          <cell r="Z423" t="str">
            <v>A</v>
          </cell>
          <cell r="AA423" t="str">
            <v>W</v>
          </cell>
          <cell r="AB423" t="str">
            <v>W</v>
          </cell>
          <cell r="AC423" t="str">
            <v>W</v>
          </cell>
          <cell r="AD423" t="str">
            <v>W</v>
          </cell>
          <cell r="AE423" t="str">
            <v>DO</v>
          </cell>
          <cell r="AF423" t="str">
            <v>W</v>
          </cell>
          <cell r="AG423" t="str">
            <v>W</v>
          </cell>
          <cell r="AH423" t="str">
            <v>W</v>
          </cell>
          <cell r="AI423" t="str">
            <v>W</v>
          </cell>
          <cell r="AJ423" t="str">
            <v>W</v>
          </cell>
          <cell r="AK423" t="str">
            <v>W</v>
          </cell>
          <cell r="AM423">
            <v>26</v>
          </cell>
          <cell r="AN423">
            <v>2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4</v>
          </cell>
          <cell r="AV423">
            <v>24</v>
          </cell>
          <cell r="AX423">
            <v>0</v>
          </cell>
          <cell r="BA423" t="str">
            <v>CN</v>
          </cell>
          <cell r="BB423">
            <v>22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K423" t="str">
            <v>Phạm Minh Luân</v>
          </cell>
        </row>
        <row r="424">
          <cell r="D424">
            <v>6175</v>
          </cell>
          <cell r="E424" t="str">
            <v>Lê Thanh Minh Tâm</v>
          </cell>
          <cell r="F424">
            <v>44375</v>
          </cell>
          <cell r="G424">
            <v>0</v>
          </cell>
          <cell r="H424" t="str">
            <v>A</v>
          </cell>
          <cell r="I424" t="str">
            <v>DO</v>
          </cell>
          <cell r="J424" t="str">
            <v>DO</v>
          </cell>
          <cell r="K424" t="str">
            <v>W</v>
          </cell>
          <cell r="L424" t="str">
            <v>W</v>
          </cell>
          <cell r="M424" t="str">
            <v>W</v>
          </cell>
          <cell r="N424" t="str">
            <v>W</v>
          </cell>
          <cell r="O424" t="str">
            <v>W</v>
          </cell>
          <cell r="P424" t="str">
            <v>DO</v>
          </cell>
          <cell r="Q424" t="str">
            <v>DO</v>
          </cell>
          <cell r="R424" t="str">
            <v>W</v>
          </cell>
          <cell r="S424" t="str">
            <v>W</v>
          </cell>
          <cell r="T424" t="str">
            <v>W</v>
          </cell>
          <cell r="U424" t="str">
            <v>W</v>
          </cell>
          <cell r="V424" t="str">
            <v>W</v>
          </cell>
          <cell r="W424" t="str">
            <v>DO</v>
          </cell>
          <cell r="X424" t="str">
            <v>DO</v>
          </cell>
          <cell r="Y424" t="str">
            <v>W</v>
          </cell>
          <cell r="Z424" t="str">
            <v>W</v>
          </cell>
          <cell r="AA424" t="str">
            <v>W</v>
          </cell>
          <cell r="AB424" t="str">
            <v>W</v>
          </cell>
          <cell r="AC424" t="str">
            <v>W</v>
          </cell>
          <cell r="AD424" t="str">
            <v>DO</v>
          </cell>
          <cell r="AE424" t="str">
            <v>DO</v>
          </cell>
          <cell r="AF424" t="str">
            <v>W</v>
          </cell>
          <cell r="AG424" t="str">
            <v>A</v>
          </cell>
          <cell r="AH424" t="str">
            <v>A</v>
          </cell>
          <cell r="AI424" t="str">
            <v>A</v>
          </cell>
          <cell r="AJ424" t="str">
            <v>A</v>
          </cell>
          <cell r="AK424" t="str">
            <v>DO</v>
          </cell>
          <cell r="AM424">
            <v>21</v>
          </cell>
          <cell r="AN424">
            <v>5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9</v>
          </cell>
          <cell r="AV424">
            <v>16</v>
          </cell>
          <cell r="AX424">
            <v>0</v>
          </cell>
          <cell r="BA424" t="str">
            <v>TB, CN</v>
          </cell>
          <cell r="BB424">
            <v>18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K424" t="str">
            <v>Lê Thanh Minh Tâm</v>
          </cell>
        </row>
        <row r="425">
          <cell r="D425">
            <v>6184</v>
          </cell>
          <cell r="E425" t="str">
            <v>Châu Thị Hồng Trang</v>
          </cell>
          <cell r="F425">
            <v>44459</v>
          </cell>
          <cell r="G425">
            <v>0</v>
          </cell>
          <cell r="H425" t="str">
            <v>W</v>
          </cell>
          <cell r="I425" t="str">
            <v>W</v>
          </cell>
          <cell r="J425" t="str">
            <v>DO</v>
          </cell>
          <cell r="K425" t="str">
            <v>W</v>
          </cell>
          <cell r="L425" t="str">
            <v>W</v>
          </cell>
          <cell r="M425" t="str">
            <v>A</v>
          </cell>
          <cell r="N425" t="str">
            <v>W</v>
          </cell>
          <cell r="O425" t="str">
            <v>W</v>
          </cell>
          <cell r="P425" t="str">
            <v>W</v>
          </cell>
          <cell r="Q425" t="str">
            <v>DO</v>
          </cell>
          <cell r="R425" t="str">
            <v>W</v>
          </cell>
          <cell r="S425" t="str">
            <v>W</v>
          </cell>
          <cell r="T425" t="str">
            <v>W</v>
          </cell>
          <cell r="U425" t="str">
            <v>W</v>
          </cell>
          <cell r="V425" t="str">
            <v>W</v>
          </cell>
          <cell r="W425" t="str">
            <v>W</v>
          </cell>
          <cell r="X425" t="str">
            <v>DO</v>
          </cell>
          <cell r="Y425" t="str">
            <v>W</v>
          </cell>
          <cell r="Z425" t="str">
            <v>W</v>
          </cell>
          <cell r="AA425" t="str">
            <v>W</v>
          </cell>
          <cell r="AB425" t="str">
            <v>W</v>
          </cell>
          <cell r="AC425" t="str">
            <v>W</v>
          </cell>
          <cell r="AD425" t="str">
            <v>W</v>
          </cell>
          <cell r="AE425" t="str">
            <v>DO</v>
          </cell>
          <cell r="AF425" t="str">
            <v>W</v>
          </cell>
          <cell r="AG425" t="str">
            <v>W</v>
          </cell>
          <cell r="AH425" t="str">
            <v>W</v>
          </cell>
          <cell r="AI425" t="str">
            <v>W</v>
          </cell>
          <cell r="AJ425" t="str">
            <v>W</v>
          </cell>
          <cell r="AK425" t="str">
            <v>W</v>
          </cell>
          <cell r="AM425">
            <v>26</v>
          </cell>
          <cell r="AN425">
            <v>1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4</v>
          </cell>
          <cell r="AV425">
            <v>25</v>
          </cell>
          <cell r="AX425">
            <v>0</v>
          </cell>
          <cell r="BA425" t="str">
            <v>CN</v>
          </cell>
          <cell r="BB425">
            <v>22</v>
          </cell>
          <cell r="BC425">
            <v>1</v>
          </cell>
          <cell r="BD425">
            <v>44520</v>
          </cell>
          <cell r="BE425">
            <v>44520</v>
          </cell>
          <cell r="BF425">
            <v>0</v>
          </cell>
          <cell r="BG425">
            <v>0</v>
          </cell>
          <cell r="BH425">
            <v>0</v>
          </cell>
          <cell r="BK425" t="str">
            <v>Châu Thị Hồng Trang</v>
          </cell>
        </row>
        <row r="426">
          <cell r="D426">
            <v>6185</v>
          </cell>
          <cell r="E426" t="str">
            <v>Phan Quang Minh</v>
          </cell>
          <cell r="F426">
            <v>44459</v>
          </cell>
          <cell r="G426">
            <v>0</v>
          </cell>
          <cell r="H426" t="str">
            <v>W</v>
          </cell>
          <cell r="I426" t="str">
            <v>W</v>
          </cell>
          <cell r="J426" t="str">
            <v>DO</v>
          </cell>
          <cell r="K426" t="str">
            <v>W</v>
          </cell>
          <cell r="L426" t="str">
            <v>W</v>
          </cell>
          <cell r="M426" t="str">
            <v>W</v>
          </cell>
          <cell r="N426" t="str">
            <v>W</v>
          </cell>
          <cell r="O426" t="str">
            <v>W</v>
          </cell>
          <cell r="P426" t="str">
            <v>W</v>
          </cell>
          <cell r="Q426" t="str">
            <v>DO</v>
          </cell>
          <cell r="R426" t="str">
            <v>W</v>
          </cell>
          <cell r="S426" t="str">
            <v>W</v>
          </cell>
          <cell r="T426" t="str">
            <v>W</v>
          </cell>
          <cell r="U426" t="str">
            <v>W</v>
          </cell>
          <cell r="V426" t="str">
            <v>W</v>
          </cell>
          <cell r="W426" t="str">
            <v>W</v>
          </cell>
          <cell r="X426" t="str">
            <v>DO</v>
          </cell>
          <cell r="Y426" t="str">
            <v>W</v>
          </cell>
          <cell r="Z426" t="str">
            <v>W</v>
          </cell>
          <cell r="AA426" t="str">
            <v>W</v>
          </cell>
          <cell r="AB426" t="str">
            <v>W</v>
          </cell>
          <cell r="AC426" t="str">
            <v>W</v>
          </cell>
          <cell r="AD426" t="str">
            <v>W</v>
          </cell>
          <cell r="AE426" t="str">
            <v>DO</v>
          </cell>
          <cell r="AF426" t="str">
            <v>W</v>
          </cell>
          <cell r="AG426" t="str">
            <v>W</v>
          </cell>
          <cell r="AH426" t="str">
            <v>W</v>
          </cell>
          <cell r="AI426" t="str">
            <v>W</v>
          </cell>
          <cell r="AJ426" t="str">
            <v>W</v>
          </cell>
          <cell r="AK426" t="str">
            <v>W</v>
          </cell>
          <cell r="AM426">
            <v>26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4</v>
          </cell>
          <cell r="AV426">
            <v>26</v>
          </cell>
          <cell r="AX426">
            <v>0</v>
          </cell>
          <cell r="BA426" t="str">
            <v>CN</v>
          </cell>
          <cell r="BB426">
            <v>22</v>
          </cell>
          <cell r="BC426">
            <v>1</v>
          </cell>
          <cell r="BD426">
            <v>44520</v>
          </cell>
          <cell r="BE426">
            <v>44520</v>
          </cell>
          <cell r="BF426">
            <v>0</v>
          </cell>
          <cell r="BG426">
            <v>0</v>
          </cell>
          <cell r="BH426">
            <v>0</v>
          </cell>
          <cell r="BK426" t="str">
            <v>Phan Quang Minh</v>
          </cell>
        </row>
        <row r="427">
          <cell r="D427">
            <v>6215</v>
          </cell>
          <cell r="E427" t="str">
            <v>Đỗ Thị Thúy Kiều</v>
          </cell>
          <cell r="F427">
            <v>44495</v>
          </cell>
          <cell r="G427">
            <v>0</v>
          </cell>
          <cell r="H427" t="str">
            <v>W</v>
          </cell>
          <cell r="I427" t="str">
            <v>W</v>
          </cell>
          <cell r="J427" t="str">
            <v>DO</v>
          </cell>
          <cell r="K427" t="str">
            <v>W</v>
          </cell>
          <cell r="L427" t="str">
            <v>W</v>
          </cell>
          <cell r="M427" t="str">
            <v>W</v>
          </cell>
          <cell r="N427" t="str">
            <v>W</v>
          </cell>
          <cell r="O427" t="str">
            <v>W</v>
          </cell>
          <cell r="P427" t="str">
            <v>W</v>
          </cell>
          <cell r="Q427" t="str">
            <v>DO</v>
          </cell>
          <cell r="R427" t="str">
            <v>W</v>
          </cell>
          <cell r="S427" t="str">
            <v>W</v>
          </cell>
          <cell r="T427" t="str">
            <v>W</v>
          </cell>
          <cell r="U427" t="str">
            <v>W</v>
          </cell>
          <cell r="V427" t="str">
            <v>W</v>
          </cell>
          <cell r="W427" t="str">
            <v>W</v>
          </cell>
          <cell r="X427" t="str">
            <v>DO</v>
          </cell>
          <cell r="Y427" t="str">
            <v>W</v>
          </cell>
          <cell r="Z427" t="str">
            <v>W</v>
          </cell>
          <cell r="AA427" t="str">
            <v>W</v>
          </cell>
          <cell r="AB427" t="str">
            <v>W</v>
          </cell>
          <cell r="AC427" t="str">
            <v>W</v>
          </cell>
          <cell r="AD427" t="str">
            <v>W</v>
          </cell>
          <cell r="AE427" t="str">
            <v>DO</v>
          </cell>
          <cell r="AF427" t="str">
            <v>W</v>
          </cell>
          <cell r="AG427" t="str">
            <v>W</v>
          </cell>
          <cell r="AH427" t="str">
            <v>W</v>
          </cell>
          <cell r="AI427" t="str">
            <v>W</v>
          </cell>
          <cell r="AJ427" t="str">
            <v>W</v>
          </cell>
          <cell r="AK427" t="str">
            <v>W</v>
          </cell>
          <cell r="AM427">
            <v>26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4</v>
          </cell>
          <cell r="AV427">
            <v>26</v>
          </cell>
          <cell r="AX427">
            <v>0</v>
          </cell>
          <cell r="BA427" t="str">
            <v>CN</v>
          </cell>
          <cell r="BB427">
            <v>22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K427" t="str">
            <v>Đỗ Thị Thúy Kiều</v>
          </cell>
        </row>
        <row r="428">
          <cell r="D428">
            <v>6218</v>
          </cell>
          <cell r="E428" t="str">
            <v>Trần Thị Mỹ Thu</v>
          </cell>
          <cell r="F428">
            <v>44495</v>
          </cell>
          <cell r="G428">
            <v>0</v>
          </cell>
          <cell r="H428" t="str">
            <v>W</v>
          </cell>
          <cell r="I428" t="str">
            <v>W</v>
          </cell>
          <cell r="J428" t="str">
            <v>DO</v>
          </cell>
          <cell r="K428" t="str">
            <v>W</v>
          </cell>
          <cell r="L428" t="str">
            <v>W</v>
          </cell>
          <cell r="M428" t="str">
            <v>W</v>
          </cell>
          <cell r="N428" t="str">
            <v>W</v>
          </cell>
          <cell r="O428" t="str">
            <v>W</v>
          </cell>
          <cell r="P428" t="str">
            <v>W</v>
          </cell>
          <cell r="Q428" t="str">
            <v>DO</v>
          </cell>
          <cell r="R428" t="str">
            <v>W</v>
          </cell>
          <cell r="S428" t="str">
            <v>W</v>
          </cell>
          <cell r="T428" t="str">
            <v>W</v>
          </cell>
          <cell r="U428" t="str">
            <v>W</v>
          </cell>
          <cell r="V428" t="str">
            <v>W</v>
          </cell>
          <cell r="W428" t="str">
            <v>W</v>
          </cell>
          <cell r="X428" t="str">
            <v>DO</v>
          </cell>
          <cell r="Y428" t="str">
            <v>W</v>
          </cell>
          <cell r="Z428" t="str">
            <v>W</v>
          </cell>
          <cell r="AA428" t="str">
            <v>W</v>
          </cell>
          <cell r="AB428" t="str">
            <v>W</v>
          </cell>
          <cell r="AC428" t="str">
            <v>W</v>
          </cell>
          <cell r="AD428" t="str">
            <v>W</v>
          </cell>
          <cell r="AE428" t="str">
            <v>DO</v>
          </cell>
          <cell r="AF428" t="str">
            <v>W</v>
          </cell>
          <cell r="AG428" t="str">
            <v>W</v>
          </cell>
          <cell r="AH428" t="str">
            <v>W</v>
          </cell>
          <cell r="AI428" t="str">
            <v>W</v>
          </cell>
          <cell r="AJ428" t="str">
            <v>W</v>
          </cell>
          <cell r="AK428" t="str">
            <v>W</v>
          </cell>
          <cell r="AM428">
            <v>26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4</v>
          </cell>
          <cell r="AV428">
            <v>26</v>
          </cell>
          <cell r="AX428">
            <v>0</v>
          </cell>
          <cell r="BA428" t="str">
            <v>CN</v>
          </cell>
          <cell r="BB428">
            <v>22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K428" t="str">
            <v>Trần Thị Mỹ Thu</v>
          </cell>
        </row>
      </sheetData>
      <sheetData sheetId="8"/>
      <sheetData sheetId="9"/>
      <sheetData sheetId="10"/>
      <sheetData sheetId="11"/>
      <sheetData sheetId="12">
        <row r="3">
          <cell r="D3" t="str">
            <v>SalesField Sales</v>
          </cell>
          <cell r="E3" t="str">
            <v>Sales</v>
          </cell>
          <cell r="F3" t="str">
            <v>Field Sales</v>
          </cell>
          <cell r="G3" t="str">
            <v>Group 1</v>
          </cell>
        </row>
        <row r="4">
          <cell r="D4" t="str">
            <v>SalesField Sales Team Leader</v>
          </cell>
          <cell r="E4" t="str">
            <v>Sales</v>
          </cell>
          <cell r="F4" t="str">
            <v>Field Sales Team Leader</v>
          </cell>
          <cell r="G4" t="str">
            <v>Group 1</v>
          </cell>
        </row>
        <row r="5">
          <cell r="D5" t="str">
            <v>SalesSenior Field Sales</v>
          </cell>
          <cell r="E5" t="str">
            <v>Sales</v>
          </cell>
          <cell r="F5" t="str">
            <v>Senior Field Sales</v>
          </cell>
          <cell r="G5" t="str">
            <v>Group 1</v>
          </cell>
        </row>
        <row r="6">
          <cell r="D6" t="str">
            <v>SalesSenior Telesales</v>
          </cell>
          <cell r="E6" t="str">
            <v>Sales</v>
          </cell>
          <cell r="F6" t="str">
            <v>Senior Telesales</v>
          </cell>
          <cell r="G6" t="str">
            <v>Group 1</v>
          </cell>
        </row>
        <row r="7">
          <cell r="D7" t="str">
            <v>SalesSenior Telesales Operator</v>
          </cell>
          <cell r="E7" t="str">
            <v>Sales</v>
          </cell>
          <cell r="F7" t="str">
            <v>Senior Telesales Operator</v>
          </cell>
          <cell r="G7" t="str">
            <v>Group 1</v>
          </cell>
        </row>
        <row r="8">
          <cell r="D8" t="str">
            <v>SalesTelesales</v>
          </cell>
          <cell r="E8" t="str">
            <v>Sales</v>
          </cell>
          <cell r="F8" t="str">
            <v>Telesales</v>
          </cell>
          <cell r="G8" t="str">
            <v>Group 1</v>
          </cell>
        </row>
        <row r="9">
          <cell r="D9" t="str">
            <v>SalesTelesales Team Leader</v>
          </cell>
          <cell r="E9" t="str">
            <v>Sales</v>
          </cell>
          <cell r="F9" t="str">
            <v>Telesales Team Leader</v>
          </cell>
          <cell r="G9" t="str">
            <v>Group 1</v>
          </cell>
        </row>
        <row r="10">
          <cell r="D10" t="str">
            <v>SalesSFE</v>
          </cell>
          <cell r="E10" t="str">
            <v>Sales</v>
          </cell>
          <cell r="F10" t="str">
            <v>SFE</v>
          </cell>
          <cell r="G10" t="str">
            <v>Group 1</v>
          </cell>
        </row>
        <row r="11">
          <cell r="D11" t="str">
            <v>SalesCorporate sales</v>
          </cell>
          <cell r="E11" t="str">
            <v>Sales</v>
          </cell>
          <cell r="F11" t="str">
            <v>Corporate sales</v>
          </cell>
          <cell r="G11" t="str">
            <v>Group 1</v>
          </cell>
        </row>
        <row r="12">
          <cell r="D12" t="str">
            <v>SalesArea Sales Manager</v>
          </cell>
          <cell r="E12" t="str">
            <v>Sales</v>
          </cell>
          <cell r="F12" t="str">
            <v>Area Sales Manager</v>
          </cell>
          <cell r="G12" t="str">
            <v>Group 2</v>
          </cell>
        </row>
        <row r="13">
          <cell r="D13" t="str">
            <v>SalesAAM/AE</v>
          </cell>
          <cell r="E13" t="str">
            <v>Sales</v>
          </cell>
          <cell r="F13" t="str">
            <v>AAM/AE</v>
          </cell>
          <cell r="G13" t="str">
            <v>Group 3</v>
          </cell>
        </row>
        <row r="14">
          <cell r="D14" t="str">
            <v>SalesAccount Executive</v>
          </cell>
          <cell r="E14" t="str">
            <v>Sales</v>
          </cell>
          <cell r="F14" t="str">
            <v>Account Executive</v>
          </cell>
          <cell r="G14" t="str">
            <v>Group 3</v>
          </cell>
        </row>
        <row r="15">
          <cell r="D15" t="str">
            <v>SalesAccount Supervisor</v>
          </cell>
          <cell r="E15" t="str">
            <v>Sales</v>
          </cell>
          <cell r="F15" t="str">
            <v>Account Supervisor</v>
          </cell>
          <cell r="G15" t="str">
            <v>Group 3</v>
          </cell>
        </row>
        <row r="16">
          <cell r="D16" t="str">
            <v>SalesPartnership Support Executive</v>
          </cell>
          <cell r="E16" t="str">
            <v>Sales</v>
          </cell>
          <cell r="F16" t="str">
            <v>Partnership Support Executive</v>
          </cell>
          <cell r="G16" t="str">
            <v>Group 3</v>
          </cell>
        </row>
        <row r="17">
          <cell r="D17" t="str">
            <v>SalesPartnership Support Supervisor</v>
          </cell>
          <cell r="E17" t="str">
            <v>Sales</v>
          </cell>
          <cell r="F17" t="str">
            <v>Partnership Support Supervisor</v>
          </cell>
          <cell r="G17" t="str">
            <v>Group 3</v>
          </cell>
        </row>
        <row r="18">
          <cell r="D18" t="str">
            <v>SalesDelivery man</v>
          </cell>
          <cell r="E18" t="str">
            <v>Sales</v>
          </cell>
          <cell r="F18" t="str">
            <v>Delivery man</v>
          </cell>
          <cell r="G18" t="str">
            <v>Group 4</v>
          </cell>
        </row>
        <row r="19">
          <cell r="D19" t="str">
            <v>SalesLogistics Officer</v>
          </cell>
          <cell r="E19" t="str">
            <v>Sales</v>
          </cell>
          <cell r="F19" t="str">
            <v>Logistics Officer</v>
          </cell>
          <cell r="G19" t="str">
            <v>Group 4</v>
          </cell>
        </row>
        <row r="20">
          <cell r="D20" t="str">
            <v>SalesiCare Coordinator</v>
          </cell>
          <cell r="E20" t="str">
            <v>Sales</v>
          </cell>
          <cell r="F20" t="str">
            <v>iCare Coordinator</v>
          </cell>
          <cell r="G20" t="str">
            <v>Group 4</v>
          </cell>
        </row>
        <row r="21">
          <cell r="D21" t="str">
            <v>SalesLogistics Supervisor</v>
          </cell>
          <cell r="E21" t="str">
            <v>Sales</v>
          </cell>
          <cell r="F21" t="str">
            <v>Logistics Supervisor</v>
          </cell>
          <cell r="G21" t="str">
            <v>Group 4</v>
          </cell>
        </row>
        <row r="22">
          <cell r="D22" t="str">
            <v>SalesiCare Officer/DM</v>
          </cell>
          <cell r="E22" t="str">
            <v>Sales</v>
          </cell>
          <cell r="F22" t="str">
            <v>iCare Officer/DM</v>
          </cell>
          <cell r="G22" t="str">
            <v>Group 4</v>
          </cell>
        </row>
        <row r="23">
          <cell r="D23" t="str">
            <v>SalesWarehouse Keeper</v>
          </cell>
          <cell r="E23" t="str">
            <v>Sales</v>
          </cell>
          <cell r="F23" t="str">
            <v>Warehouse Keeper</v>
          </cell>
          <cell r="G23" t="str">
            <v>Group 4</v>
          </cell>
        </row>
        <row r="24">
          <cell r="D24" t="str">
            <v>FinanceLogistics Officer</v>
          </cell>
          <cell r="E24" t="str">
            <v>Finance</v>
          </cell>
          <cell r="F24" t="str">
            <v>Logistics Officer</v>
          </cell>
          <cell r="G24" t="str">
            <v>Group 4</v>
          </cell>
        </row>
        <row r="25">
          <cell r="D25" t="str">
            <v>FinanceLogistics Supervisor</v>
          </cell>
          <cell r="E25" t="str">
            <v>Finance</v>
          </cell>
          <cell r="F25" t="str">
            <v>Logistics Supervisor</v>
          </cell>
          <cell r="G25" t="str">
            <v>Group 4</v>
          </cell>
        </row>
        <row r="26">
          <cell r="D26" t="str">
            <v>Supply Chain ManagementDelivery man</v>
          </cell>
          <cell r="E26" t="str">
            <v>Supply Chain Management</v>
          </cell>
          <cell r="F26" t="str">
            <v>Delivery man</v>
          </cell>
          <cell r="G26" t="str">
            <v>Group 4</v>
          </cell>
        </row>
        <row r="27">
          <cell r="D27" t="str">
            <v>Supply Chain ManagementLogistics Officer</v>
          </cell>
          <cell r="E27" t="str">
            <v>Supply Chain Management</v>
          </cell>
          <cell r="F27" t="str">
            <v>Logistics Officer</v>
          </cell>
          <cell r="G27" t="str">
            <v>Group 4</v>
          </cell>
        </row>
        <row r="28">
          <cell r="D28" t="str">
            <v>Supply Chain ManagementLogistics Supervisor</v>
          </cell>
          <cell r="E28" t="str">
            <v>Supply Chain Management</v>
          </cell>
          <cell r="F28" t="str">
            <v>Logistics Supervisor</v>
          </cell>
          <cell r="G28" t="str">
            <v>Group 4</v>
          </cell>
        </row>
        <row r="29">
          <cell r="D29" t="str">
            <v>Supply Chain ManagementLogistics</v>
          </cell>
          <cell r="E29" t="str">
            <v>Supply Chain Management</v>
          </cell>
          <cell r="F29" t="str">
            <v>Logistics</v>
          </cell>
          <cell r="G29" t="str">
            <v>Group 4</v>
          </cell>
        </row>
        <row r="30">
          <cell r="D30" t="str">
            <v>Supply Chain ManagementMerchandise</v>
          </cell>
          <cell r="E30" t="str">
            <v>Supply Chain Management</v>
          </cell>
          <cell r="F30" t="str">
            <v>Merchandise</v>
          </cell>
          <cell r="G30" t="str">
            <v>Group 4</v>
          </cell>
        </row>
        <row r="31">
          <cell r="D31" t="str">
            <v>SalesRegional Manager</v>
          </cell>
          <cell r="E31" t="str">
            <v>Sales</v>
          </cell>
          <cell r="F31" t="str">
            <v>Regional Manager</v>
          </cell>
          <cell r="G31" t="str">
            <v>Group 5</v>
          </cell>
        </row>
        <row r="32">
          <cell r="D32" t="str">
            <v>SalesSenior Regional Manager</v>
          </cell>
          <cell r="E32" t="str">
            <v>Sales</v>
          </cell>
          <cell r="F32" t="str">
            <v>Senior Regional Manager</v>
          </cell>
          <cell r="G32" t="str">
            <v>Group 5</v>
          </cell>
        </row>
        <row r="33">
          <cell r="D33" t="str">
            <v>SalesManager, Telesales</v>
          </cell>
          <cell r="E33" t="str">
            <v>Sales</v>
          </cell>
          <cell r="F33" t="str">
            <v>Manager, Telesales</v>
          </cell>
          <cell r="G33" t="str">
            <v>Group 5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T426"/>
  <sheetViews>
    <sheetView workbookViewId="0">
      <pane xSplit="4" ySplit="3" topLeftCell="N398" activePane="bottomRight" state="frozen"/>
      <selection pane="topRight" activeCell="E1" sqref="E1"/>
      <selection pane="bottomLeft" activeCell="A4" sqref="A4"/>
      <selection pane="bottomRight" activeCell="N407" sqref="N407"/>
    </sheetView>
  </sheetViews>
  <sheetFormatPr defaultColWidth="8.85546875" defaultRowHeight="15" x14ac:dyDescent="0.25"/>
  <cols>
    <col min="3" max="3" width="12.28515625" customWidth="1"/>
    <col min="4" max="4" width="27.42578125" customWidth="1"/>
    <col min="13" max="13" width="16.7109375" customWidth="1"/>
    <col min="14" max="14" width="37.28515625" customWidth="1"/>
    <col min="16" max="16" width="13.7109375" customWidth="1"/>
    <col min="44" max="44" width="18.7109375" customWidth="1"/>
    <col min="47" max="47" width="14.28515625" customWidth="1"/>
    <col min="51" max="51" width="12.28515625" customWidth="1"/>
    <col min="58" max="58" width="15.85546875" customWidth="1"/>
    <col min="73" max="73" width="16.140625" customWidth="1"/>
    <col min="74" max="74" width="12" customWidth="1"/>
    <col min="75" max="75" width="12.42578125" customWidth="1"/>
    <col min="76" max="76" width="11.85546875" customWidth="1"/>
    <col min="77" max="77" width="16.42578125" customWidth="1"/>
    <col min="79" max="95" width="13.42578125" customWidth="1"/>
    <col min="96" max="96" width="13.28515625" customWidth="1"/>
    <col min="97" max="108" width="13.42578125" customWidth="1"/>
    <col min="110" max="124" width="14.85546875" customWidth="1"/>
  </cols>
  <sheetData>
    <row r="1" spans="1:124" s="11" customFormat="1" ht="21" customHeight="1" x14ac:dyDescent="0.35">
      <c r="A1" s="156" t="s">
        <v>0</v>
      </c>
      <c r="B1" s="156" t="s">
        <v>1</v>
      </c>
      <c r="C1" s="159" t="s">
        <v>2</v>
      </c>
      <c r="D1" s="156" t="s">
        <v>3</v>
      </c>
      <c r="E1" s="156" t="s">
        <v>4</v>
      </c>
      <c r="F1" s="156" t="s">
        <v>5</v>
      </c>
      <c r="G1" s="155" t="s">
        <v>6</v>
      </c>
      <c r="H1" s="155" t="s">
        <v>7</v>
      </c>
      <c r="I1" s="156" t="s">
        <v>8</v>
      </c>
      <c r="J1" s="157" t="s">
        <v>9</v>
      </c>
      <c r="K1" s="158" t="s">
        <v>10</v>
      </c>
      <c r="L1" s="158" t="s">
        <v>11</v>
      </c>
      <c r="M1" s="151" t="s">
        <v>12</v>
      </c>
      <c r="N1" s="151" t="s">
        <v>13</v>
      </c>
      <c r="O1" s="151" t="s">
        <v>14</v>
      </c>
      <c r="P1" s="151" t="s">
        <v>15</v>
      </c>
      <c r="Q1" s="145" t="s">
        <v>16</v>
      </c>
      <c r="R1" s="146"/>
      <c r="S1" s="146"/>
      <c r="T1" s="147"/>
      <c r="U1" s="152" t="s">
        <v>17</v>
      </c>
      <c r="V1" s="153"/>
      <c r="W1" s="154"/>
      <c r="X1" s="139" t="s">
        <v>18</v>
      </c>
      <c r="Y1" s="140"/>
      <c r="Z1" s="140"/>
      <c r="AA1" s="140"/>
      <c r="AB1" s="140"/>
      <c r="AC1" s="140"/>
      <c r="AD1" s="141"/>
      <c r="AE1" s="142" t="s">
        <v>19</v>
      </c>
      <c r="AF1" s="142"/>
      <c r="AG1" s="142"/>
      <c r="AH1" s="142"/>
      <c r="AI1" s="142"/>
      <c r="AJ1" s="142"/>
      <c r="AK1" s="142"/>
      <c r="AL1" s="143" t="s">
        <v>20</v>
      </c>
      <c r="AM1" s="143"/>
      <c r="AN1" s="143"/>
      <c r="AO1" s="143"/>
      <c r="AP1" s="143"/>
      <c r="AQ1" s="144"/>
      <c r="AR1" s="145" t="s">
        <v>21</v>
      </c>
      <c r="AS1" s="146"/>
      <c r="AT1" s="147"/>
      <c r="AU1" s="132" t="s">
        <v>22</v>
      </c>
      <c r="AV1" s="148" t="s">
        <v>23</v>
      </c>
      <c r="AW1" s="149"/>
      <c r="AX1" s="149"/>
      <c r="AY1" s="149"/>
      <c r="AZ1" s="149"/>
      <c r="BA1" s="149"/>
      <c r="BB1" s="149"/>
      <c r="BC1" s="149"/>
      <c r="BD1" s="149"/>
      <c r="BE1" s="150"/>
      <c r="BF1" s="128" t="s">
        <v>24</v>
      </c>
      <c r="BG1" s="129" t="s">
        <v>25</v>
      </c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1"/>
      <c r="BT1" s="128" t="s">
        <v>26</v>
      </c>
      <c r="BU1" s="132" t="s">
        <v>27</v>
      </c>
      <c r="BV1" s="134" t="s">
        <v>28</v>
      </c>
      <c r="BW1" s="135"/>
      <c r="BX1" s="135"/>
      <c r="BY1" s="135"/>
      <c r="BZ1" s="135"/>
      <c r="CA1" s="136"/>
      <c r="CB1" s="283">
        <v>0.08</v>
      </c>
      <c r="CC1" s="283">
        <v>0.01</v>
      </c>
      <c r="CD1" s="283">
        <v>1.4999999999999999E-2</v>
      </c>
      <c r="CE1" s="283">
        <v>4.4999999999999998E-2</v>
      </c>
      <c r="CF1" s="284" t="s">
        <v>29</v>
      </c>
      <c r="CG1" s="285" t="s">
        <v>30</v>
      </c>
      <c r="CH1" s="120" t="s">
        <v>31</v>
      </c>
      <c r="CI1" s="120"/>
      <c r="CJ1" s="120"/>
      <c r="CK1" s="120"/>
      <c r="CL1" s="121" t="s">
        <v>32</v>
      </c>
      <c r="CM1" s="123" t="s">
        <v>33</v>
      </c>
      <c r="CN1" s="124"/>
      <c r="CO1" s="124"/>
      <c r="CP1" s="124"/>
      <c r="CQ1" s="125"/>
      <c r="CR1" s="126" t="s">
        <v>34</v>
      </c>
      <c r="CS1" s="127" t="s">
        <v>35</v>
      </c>
      <c r="CT1" s="127"/>
      <c r="CU1" s="127"/>
      <c r="CV1" s="283">
        <v>0.17</v>
      </c>
      <c r="CW1" s="283">
        <v>0</v>
      </c>
      <c r="CX1" s="283">
        <v>0.03</v>
      </c>
      <c r="CY1" s="286">
        <v>0</v>
      </c>
      <c r="CZ1" s="286">
        <v>4.4999999999999998E-2</v>
      </c>
      <c r="DA1" s="286" t="s">
        <v>36</v>
      </c>
      <c r="DB1" s="286">
        <v>0.30499999999999999</v>
      </c>
      <c r="DC1" s="5">
        <v>0.02</v>
      </c>
      <c r="DD1" s="6"/>
      <c r="DE1" s="6"/>
      <c r="DF1" s="6"/>
      <c r="DG1" s="6"/>
      <c r="DH1" s="7"/>
      <c r="DI1" s="6"/>
      <c r="DJ1" s="6"/>
      <c r="DK1" s="6"/>
      <c r="DL1" s="6"/>
      <c r="DM1" s="8"/>
      <c r="DN1" s="9"/>
      <c r="DO1" s="9"/>
      <c r="DP1" s="9"/>
      <c r="DQ1" s="10"/>
      <c r="DR1" s="10"/>
      <c r="DS1" s="9"/>
      <c r="DT1" s="9"/>
    </row>
    <row r="2" spans="1:124" s="40" customFormat="1" ht="72.599999999999994" customHeight="1" x14ac:dyDescent="0.35">
      <c r="A2" s="156"/>
      <c r="B2" s="156"/>
      <c r="C2" s="160"/>
      <c r="D2" s="156"/>
      <c r="E2" s="156"/>
      <c r="F2" s="156"/>
      <c r="G2" s="155"/>
      <c r="H2" s="155"/>
      <c r="I2" s="156"/>
      <c r="J2" s="157"/>
      <c r="K2" s="158"/>
      <c r="L2" s="158"/>
      <c r="M2" s="151"/>
      <c r="N2" s="151"/>
      <c r="O2" s="151"/>
      <c r="P2" s="151"/>
      <c r="Q2" s="12" t="s">
        <v>37</v>
      </c>
      <c r="R2" s="13" t="s">
        <v>38</v>
      </c>
      <c r="S2" s="12" t="s">
        <v>39</v>
      </c>
      <c r="T2" s="12" t="s">
        <v>40</v>
      </c>
      <c r="U2" s="14" t="s">
        <v>41</v>
      </c>
      <c r="V2" s="14" t="s">
        <v>42</v>
      </c>
      <c r="W2" s="14" t="s">
        <v>43</v>
      </c>
      <c r="X2" s="15" t="s">
        <v>44</v>
      </c>
      <c r="Y2" s="15" t="s">
        <v>45</v>
      </c>
      <c r="Z2" s="15" t="s">
        <v>46</v>
      </c>
      <c r="AA2" s="15" t="s">
        <v>47</v>
      </c>
      <c r="AB2" s="15" t="s">
        <v>48</v>
      </c>
      <c r="AC2" s="15" t="s">
        <v>49</v>
      </c>
      <c r="AD2" s="15" t="s">
        <v>50</v>
      </c>
      <c r="AE2" s="16" t="s">
        <v>51</v>
      </c>
      <c r="AF2" s="17" t="s">
        <v>52</v>
      </c>
      <c r="AG2" s="16" t="s">
        <v>53</v>
      </c>
      <c r="AH2" s="16" t="s">
        <v>54</v>
      </c>
      <c r="AI2" s="16" t="s">
        <v>55</v>
      </c>
      <c r="AJ2" s="16" t="s">
        <v>56</v>
      </c>
      <c r="AK2" s="16" t="s">
        <v>57</v>
      </c>
      <c r="AL2" s="18" t="s">
        <v>58</v>
      </c>
      <c r="AM2" s="18" t="s">
        <v>59</v>
      </c>
      <c r="AN2" s="18" t="s">
        <v>60</v>
      </c>
      <c r="AO2" s="19" t="s">
        <v>61</v>
      </c>
      <c r="AP2" s="19" t="s">
        <v>62</v>
      </c>
      <c r="AQ2" s="19" t="s">
        <v>63</v>
      </c>
      <c r="AR2" s="12" t="s">
        <v>21</v>
      </c>
      <c r="AS2" s="12" t="s">
        <v>64</v>
      </c>
      <c r="AT2" s="12" t="s">
        <v>65</v>
      </c>
      <c r="AU2" s="133"/>
      <c r="AV2" s="20" t="s">
        <v>44</v>
      </c>
      <c r="AW2" s="20" t="s">
        <v>45</v>
      </c>
      <c r="AX2" s="20" t="s">
        <v>46</v>
      </c>
      <c r="AY2" s="20" t="s">
        <v>47</v>
      </c>
      <c r="AZ2" s="20" t="s">
        <v>66</v>
      </c>
      <c r="BA2" s="20" t="s">
        <v>48</v>
      </c>
      <c r="BB2" s="20" t="s">
        <v>67</v>
      </c>
      <c r="BC2" s="20" t="s">
        <v>60</v>
      </c>
      <c r="BD2" s="20" t="s">
        <v>68</v>
      </c>
      <c r="BE2" s="20" t="s">
        <v>49</v>
      </c>
      <c r="BF2" s="128"/>
      <c r="BG2" s="21" t="s">
        <v>69</v>
      </c>
      <c r="BH2" s="21" t="s">
        <v>70</v>
      </c>
      <c r="BI2" s="22" t="s">
        <v>71</v>
      </c>
      <c r="BJ2" s="22" t="s">
        <v>72</v>
      </c>
      <c r="BK2" s="23" t="s">
        <v>73</v>
      </c>
      <c r="BL2" s="23" t="s">
        <v>74</v>
      </c>
      <c r="BM2" s="23" t="s">
        <v>75</v>
      </c>
      <c r="BN2" s="22" t="s">
        <v>76</v>
      </c>
      <c r="BO2" s="22" t="s">
        <v>77</v>
      </c>
      <c r="BP2" s="23" t="s">
        <v>78</v>
      </c>
      <c r="BQ2" s="23" t="s">
        <v>79</v>
      </c>
      <c r="BR2" s="23" t="s">
        <v>80</v>
      </c>
      <c r="BS2" s="23" t="s">
        <v>81</v>
      </c>
      <c r="BT2" s="128"/>
      <c r="BU2" s="133"/>
      <c r="BV2" s="24" t="s">
        <v>82</v>
      </c>
      <c r="BW2" s="25" t="s">
        <v>47</v>
      </c>
      <c r="BX2" s="25" t="s">
        <v>83</v>
      </c>
      <c r="BY2" s="25" t="s">
        <v>84</v>
      </c>
      <c r="BZ2" s="25" t="s">
        <v>85</v>
      </c>
      <c r="CA2" s="25" t="s">
        <v>86</v>
      </c>
      <c r="CB2" s="26" t="s">
        <v>87</v>
      </c>
      <c r="CC2" s="26" t="s">
        <v>88</v>
      </c>
      <c r="CD2" s="26" t="s">
        <v>89</v>
      </c>
      <c r="CE2" s="26" t="s">
        <v>90</v>
      </c>
      <c r="CF2" s="138"/>
      <c r="CG2" s="119"/>
      <c r="CH2" s="27" t="s">
        <v>91</v>
      </c>
      <c r="CI2" s="28" t="s">
        <v>92</v>
      </c>
      <c r="CJ2" s="28" t="s">
        <v>93</v>
      </c>
      <c r="CK2" s="28" t="s">
        <v>94</v>
      </c>
      <c r="CL2" s="122"/>
      <c r="CM2" s="29" t="s">
        <v>95</v>
      </c>
      <c r="CN2" s="29" t="s">
        <v>96</v>
      </c>
      <c r="CO2" s="29" t="s">
        <v>97</v>
      </c>
      <c r="CP2" s="29" t="s">
        <v>98</v>
      </c>
      <c r="CQ2" s="29" t="s">
        <v>99</v>
      </c>
      <c r="CR2" s="126"/>
      <c r="CS2" s="30" t="s">
        <v>100</v>
      </c>
      <c r="CT2" s="31" t="s">
        <v>101</v>
      </c>
      <c r="CU2" s="31" t="s">
        <v>102</v>
      </c>
      <c r="CV2" s="32" t="s">
        <v>87</v>
      </c>
      <c r="CW2" s="32" t="s">
        <v>88</v>
      </c>
      <c r="CX2" s="32" t="s">
        <v>89</v>
      </c>
      <c r="CY2" s="32" t="s">
        <v>103</v>
      </c>
      <c r="CZ2" s="32" t="s">
        <v>90</v>
      </c>
      <c r="DA2" s="32" t="s">
        <v>104</v>
      </c>
      <c r="DB2" s="33" t="s">
        <v>105</v>
      </c>
      <c r="DC2" s="34" t="s">
        <v>106</v>
      </c>
      <c r="DD2" s="35" t="s">
        <v>107</v>
      </c>
      <c r="DE2" s="35" t="s">
        <v>108</v>
      </c>
      <c r="DF2" s="36" t="s">
        <v>109</v>
      </c>
      <c r="DG2" s="36" t="s">
        <v>110</v>
      </c>
      <c r="DH2" s="36" t="s">
        <v>111</v>
      </c>
      <c r="DI2" s="36" t="s">
        <v>112</v>
      </c>
      <c r="DJ2" s="36" t="s">
        <v>113</v>
      </c>
      <c r="DK2" s="36" t="s">
        <v>114</v>
      </c>
      <c r="DL2" s="36" t="s">
        <v>115</v>
      </c>
      <c r="DM2" s="37" t="s">
        <v>44</v>
      </c>
      <c r="DN2" s="29" t="s">
        <v>116</v>
      </c>
      <c r="DO2" s="29" t="s">
        <v>117</v>
      </c>
      <c r="DP2" s="29" t="s">
        <v>118</v>
      </c>
      <c r="DQ2" s="38" t="s">
        <v>119</v>
      </c>
      <c r="DR2" s="38" t="s">
        <v>120</v>
      </c>
      <c r="DS2" s="39" t="s">
        <v>121</v>
      </c>
      <c r="DT2" s="36" t="s">
        <v>122</v>
      </c>
    </row>
    <row r="3" spans="1:124" s="46" customFormat="1" ht="20.45" customHeight="1" x14ac:dyDescent="0.35">
      <c r="A3" s="41" t="s">
        <v>123</v>
      </c>
      <c r="B3" s="42">
        <v>1</v>
      </c>
      <c r="C3" s="42">
        <v>1</v>
      </c>
      <c r="D3" s="43">
        <v>2</v>
      </c>
      <c r="E3" s="43">
        <v>3</v>
      </c>
      <c r="F3" s="43">
        <f t="shared" ref="F3:O3" si="0">+E3+1</f>
        <v>4</v>
      </c>
      <c r="G3" s="43">
        <f t="shared" si="0"/>
        <v>5</v>
      </c>
      <c r="H3" s="43">
        <f t="shared" si="0"/>
        <v>6</v>
      </c>
      <c r="I3" s="43">
        <f t="shared" si="0"/>
        <v>7</v>
      </c>
      <c r="J3" s="43">
        <f t="shared" si="0"/>
        <v>8</v>
      </c>
      <c r="K3" s="43">
        <f t="shared" si="0"/>
        <v>9</v>
      </c>
      <c r="L3" s="43">
        <f t="shared" si="0"/>
        <v>10</v>
      </c>
      <c r="M3" s="43">
        <f t="shared" si="0"/>
        <v>11</v>
      </c>
      <c r="N3" s="43">
        <f>+M3+1</f>
        <v>12</v>
      </c>
      <c r="O3" s="43">
        <f t="shared" si="0"/>
        <v>13</v>
      </c>
      <c r="P3" s="43">
        <f>+O3+1</f>
        <v>14</v>
      </c>
      <c r="Q3" s="43">
        <f>+P3+1</f>
        <v>15</v>
      </c>
      <c r="R3" s="44">
        <f t="shared" ref="R3:BZ3" si="1">+Q3+1</f>
        <v>16</v>
      </c>
      <c r="S3" s="43">
        <f t="shared" si="1"/>
        <v>17</v>
      </c>
      <c r="T3" s="44">
        <f t="shared" si="1"/>
        <v>18</v>
      </c>
      <c r="U3" s="43">
        <f t="shared" si="1"/>
        <v>19</v>
      </c>
      <c r="V3" s="43">
        <f t="shared" si="1"/>
        <v>20</v>
      </c>
      <c r="W3" s="44">
        <f t="shared" si="1"/>
        <v>21</v>
      </c>
      <c r="X3" s="43">
        <f>+W3+1</f>
        <v>22</v>
      </c>
      <c r="Y3" s="43">
        <f t="shared" si="1"/>
        <v>23</v>
      </c>
      <c r="Z3" s="43">
        <f t="shared" si="1"/>
        <v>24</v>
      </c>
      <c r="AA3" s="43">
        <f t="shared" si="1"/>
        <v>25</v>
      </c>
      <c r="AB3" s="43">
        <f>+AA3+1</f>
        <v>26</v>
      </c>
      <c r="AC3" s="43">
        <f>+AB3+1</f>
        <v>27</v>
      </c>
      <c r="AD3" s="44">
        <f t="shared" si="1"/>
        <v>28</v>
      </c>
      <c r="AE3" s="44">
        <f>+AD3+1</f>
        <v>29</v>
      </c>
      <c r="AF3" s="44">
        <f t="shared" si="1"/>
        <v>30</v>
      </c>
      <c r="AG3" s="44">
        <f t="shared" si="1"/>
        <v>31</v>
      </c>
      <c r="AH3" s="44">
        <f t="shared" si="1"/>
        <v>32</v>
      </c>
      <c r="AI3" s="44">
        <f t="shared" si="1"/>
        <v>33</v>
      </c>
      <c r="AJ3" s="44">
        <f t="shared" si="1"/>
        <v>34</v>
      </c>
      <c r="AK3" s="44">
        <f t="shared" si="1"/>
        <v>35</v>
      </c>
      <c r="AL3" s="44">
        <f>+AK3+1</f>
        <v>36</v>
      </c>
      <c r="AM3" s="44">
        <f t="shared" si="1"/>
        <v>37</v>
      </c>
      <c r="AN3" s="44">
        <f t="shared" si="1"/>
        <v>38</v>
      </c>
      <c r="AO3" s="44">
        <f t="shared" si="1"/>
        <v>39</v>
      </c>
      <c r="AP3" s="44">
        <f t="shared" si="1"/>
        <v>40</v>
      </c>
      <c r="AQ3" s="44">
        <f t="shared" si="1"/>
        <v>41</v>
      </c>
      <c r="AR3" s="44">
        <f t="shared" si="1"/>
        <v>42</v>
      </c>
      <c r="AS3" s="43">
        <f t="shared" si="1"/>
        <v>43</v>
      </c>
      <c r="AT3" s="44">
        <f>+AS3+1</f>
        <v>44</v>
      </c>
      <c r="AU3" s="44">
        <f t="shared" si="1"/>
        <v>45</v>
      </c>
      <c r="AV3" s="44">
        <f>+AU3+1</f>
        <v>46</v>
      </c>
      <c r="AW3" s="44">
        <f>+AV3+1</f>
        <v>47</v>
      </c>
      <c r="AX3" s="44">
        <f t="shared" si="1"/>
        <v>48</v>
      </c>
      <c r="AY3" s="44">
        <f t="shared" si="1"/>
        <v>49</v>
      </c>
      <c r="AZ3" s="43">
        <f>+AY3+1</f>
        <v>50</v>
      </c>
      <c r="BA3" s="44">
        <f>+AZ3+1</f>
        <v>51</v>
      </c>
      <c r="BB3" s="43">
        <f t="shared" si="1"/>
        <v>52</v>
      </c>
      <c r="BC3" s="43">
        <f t="shared" si="1"/>
        <v>53</v>
      </c>
      <c r="BD3" s="43">
        <f t="shared" si="1"/>
        <v>54</v>
      </c>
      <c r="BE3" s="44">
        <f t="shared" si="1"/>
        <v>55</v>
      </c>
      <c r="BF3" s="44">
        <f t="shared" si="1"/>
        <v>56</v>
      </c>
      <c r="BG3" s="43">
        <f>+BF3+1</f>
        <v>57</v>
      </c>
      <c r="BH3" s="43">
        <f>+BG3+1</f>
        <v>58</v>
      </c>
      <c r="BI3" s="43">
        <f t="shared" si="1"/>
        <v>59</v>
      </c>
      <c r="BJ3" s="43">
        <f t="shared" si="1"/>
        <v>60</v>
      </c>
      <c r="BK3" s="43">
        <f>+BJ3+1</f>
        <v>61</v>
      </c>
      <c r="BL3" s="43">
        <f t="shared" si="1"/>
        <v>62</v>
      </c>
      <c r="BM3" s="43">
        <f t="shared" si="1"/>
        <v>63</v>
      </c>
      <c r="BN3" s="43">
        <f t="shared" si="1"/>
        <v>64</v>
      </c>
      <c r="BO3" s="43">
        <f t="shared" si="1"/>
        <v>65</v>
      </c>
      <c r="BP3" s="43">
        <f t="shared" si="1"/>
        <v>66</v>
      </c>
      <c r="BQ3" s="43">
        <f t="shared" si="1"/>
        <v>67</v>
      </c>
      <c r="BR3" s="43">
        <f t="shared" si="1"/>
        <v>68</v>
      </c>
      <c r="BS3" s="43">
        <f t="shared" si="1"/>
        <v>69</v>
      </c>
      <c r="BT3" s="44">
        <f t="shared" si="1"/>
        <v>70</v>
      </c>
      <c r="BU3" s="44">
        <f t="shared" si="1"/>
        <v>71</v>
      </c>
      <c r="BV3" s="44">
        <f>+BU3+1</f>
        <v>72</v>
      </c>
      <c r="BW3" s="44">
        <f t="shared" si="1"/>
        <v>73</v>
      </c>
      <c r="BX3" s="44">
        <f t="shared" si="1"/>
        <v>74</v>
      </c>
      <c r="BY3" s="44">
        <f t="shared" si="1"/>
        <v>75</v>
      </c>
      <c r="BZ3" s="45">
        <f t="shared" si="1"/>
        <v>76</v>
      </c>
      <c r="CA3" s="44">
        <f>+BZ3+1</f>
        <v>77</v>
      </c>
      <c r="CB3" s="43">
        <v>78</v>
      </c>
      <c r="CC3" s="43">
        <v>79</v>
      </c>
      <c r="CD3" s="43">
        <v>80</v>
      </c>
      <c r="CE3" s="43">
        <v>81</v>
      </c>
      <c r="CF3" s="44">
        <v>82</v>
      </c>
      <c r="CG3" s="44">
        <v>83</v>
      </c>
      <c r="CH3" s="44">
        <v>84</v>
      </c>
      <c r="CI3" s="44">
        <v>85</v>
      </c>
      <c r="CJ3" s="44">
        <v>86</v>
      </c>
      <c r="CK3" s="44">
        <v>87</v>
      </c>
      <c r="CL3" s="45">
        <f t="shared" ref="CL3:DT3" si="2">+CK3+1</f>
        <v>88</v>
      </c>
      <c r="CM3" s="45">
        <f t="shared" si="2"/>
        <v>89</v>
      </c>
      <c r="CN3" s="45">
        <f>+CM3+1</f>
        <v>90</v>
      </c>
      <c r="CO3" s="45">
        <f t="shared" si="2"/>
        <v>91</v>
      </c>
      <c r="CP3" s="45">
        <v>92</v>
      </c>
      <c r="CQ3" s="45">
        <f>+CP3+1</f>
        <v>93</v>
      </c>
      <c r="CR3" s="44">
        <f>+CQ3+1</f>
        <v>94</v>
      </c>
      <c r="CS3" s="44">
        <f>+CR3+1</f>
        <v>95</v>
      </c>
      <c r="CT3" s="45">
        <f>+CS3+1</f>
        <v>96</v>
      </c>
      <c r="CU3" s="44">
        <f t="shared" si="2"/>
        <v>97</v>
      </c>
      <c r="CV3" s="44">
        <v>98</v>
      </c>
      <c r="CW3" s="44">
        <v>99</v>
      </c>
      <c r="CX3" s="44">
        <v>100</v>
      </c>
      <c r="CY3" s="44">
        <v>101</v>
      </c>
      <c r="CZ3" s="44">
        <v>102</v>
      </c>
      <c r="DA3" s="44">
        <v>103</v>
      </c>
      <c r="DB3" s="44">
        <v>104</v>
      </c>
      <c r="DC3" s="44">
        <f>+DB3+1</f>
        <v>105</v>
      </c>
      <c r="DD3" s="44">
        <f>+DC3+1</f>
        <v>106</v>
      </c>
      <c r="DE3" s="44">
        <f>+DD3+1</f>
        <v>107</v>
      </c>
      <c r="DF3" s="44">
        <f t="shared" si="2"/>
        <v>108</v>
      </c>
      <c r="DG3" s="44">
        <f t="shared" si="2"/>
        <v>109</v>
      </c>
      <c r="DH3" s="45">
        <f t="shared" si="2"/>
        <v>110</v>
      </c>
      <c r="DI3" s="44">
        <f>+DH3+1</f>
        <v>111</v>
      </c>
      <c r="DJ3" s="44">
        <f t="shared" si="2"/>
        <v>112</v>
      </c>
      <c r="DK3" s="44">
        <f t="shared" si="2"/>
        <v>113</v>
      </c>
      <c r="DL3" s="45">
        <f t="shared" si="2"/>
        <v>114</v>
      </c>
      <c r="DM3" s="44">
        <f>+DL3+1</f>
        <v>115</v>
      </c>
      <c r="DN3" s="44">
        <f t="shared" si="2"/>
        <v>116</v>
      </c>
      <c r="DO3" s="44">
        <f>+DN3+1</f>
        <v>117</v>
      </c>
      <c r="DP3" s="44">
        <f t="shared" si="2"/>
        <v>118</v>
      </c>
      <c r="DQ3" s="45">
        <f t="shared" si="2"/>
        <v>119</v>
      </c>
      <c r="DR3" s="45">
        <f>+DQ3+1</f>
        <v>120</v>
      </c>
      <c r="DS3" s="44">
        <f>+DR3+1</f>
        <v>121</v>
      </c>
      <c r="DT3" s="44">
        <f t="shared" si="2"/>
        <v>122</v>
      </c>
    </row>
    <row r="4" spans="1:124" s="11" customFormat="1" ht="20.25" hidden="1" customHeight="1" x14ac:dyDescent="0.35">
      <c r="A4" s="47">
        <v>1</v>
      </c>
      <c r="B4" s="48">
        <v>5031</v>
      </c>
      <c r="C4" s="48" t="s">
        <v>796</v>
      </c>
      <c r="D4" s="49" t="s">
        <v>124</v>
      </c>
      <c r="E4" s="49" t="s">
        <v>125</v>
      </c>
      <c r="F4" s="49" t="s">
        <v>126</v>
      </c>
      <c r="G4" s="49" t="s">
        <v>127</v>
      </c>
      <c r="H4" s="49" t="s">
        <v>128</v>
      </c>
      <c r="I4" s="49" t="s">
        <v>129</v>
      </c>
      <c r="J4" s="49" t="s">
        <v>130</v>
      </c>
      <c r="K4" s="49" t="s">
        <v>131</v>
      </c>
      <c r="L4" s="49" t="s">
        <v>132</v>
      </c>
      <c r="M4" s="50">
        <v>43591</v>
      </c>
      <c r="N4" s="50" t="s">
        <v>770</v>
      </c>
      <c r="O4" s="51"/>
      <c r="P4" s="50"/>
      <c r="Q4" s="52" t="s">
        <v>133</v>
      </c>
      <c r="R4" s="53" t="s">
        <v>774</v>
      </c>
      <c r="S4" s="52" t="s">
        <v>134</v>
      </c>
      <c r="T4" s="54"/>
      <c r="U4" s="54">
        <v>40000000</v>
      </c>
      <c r="V4" s="54"/>
      <c r="W4" s="55">
        <v>40000000</v>
      </c>
      <c r="X4" s="56">
        <v>0</v>
      </c>
      <c r="Y4" s="54">
        <v>0</v>
      </c>
      <c r="Z4" s="54"/>
      <c r="AA4" s="56">
        <v>0</v>
      </c>
      <c r="AB4" s="54"/>
      <c r="AC4" s="54">
        <v>0</v>
      </c>
      <c r="AD4" s="57">
        <v>0</v>
      </c>
      <c r="AE4" s="54" t="s">
        <v>1245</v>
      </c>
      <c r="AF4" s="58">
        <v>21</v>
      </c>
      <c r="AG4" s="58">
        <v>21</v>
      </c>
      <c r="AH4" s="58">
        <v>0</v>
      </c>
      <c r="AI4" s="58">
        <v>0</v>
      </c>
      <c r="AJ4" s="58">
        <v>0</v>
      </c>
      <c r="AK4" s="58">
        <v>21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4">
        <v>40000000</v>
      </c>
      <c r="AS4" s="54">
        <v>0</v>
      </c>
      <c r="AT4" s="54">
        <v>0</v>
      </c>
      <c r="AU4" s="54">
        <v>40000000</v>
      </c>
      <c r="AV4" s="54">
        <v>0</v>
      </c>
      <c r="AW4" s="54">
        <v>0</v>
      </c>
      <c r="AX4" s="54">
        <v>0</v>
      </c>
      <c r="AY4" s="54">
        <v>0</v>
      </c>
      <c r="AZ4" s="59">
        <v>0</v>
      </c>
      <c r="BA4" s="54">
        <v>0</v>
      </c>
      <c r="BB4" s="59"/>
      <c r="BC4" s="54"/>
      <c r="BD4" s="54"/>
      <c r="BE4" s="54">
        <v>0</v>
      </c>
      <c r="BF4" s="54">
        <v>0</v>
      </c>
      <c r="BG4" s="59">
        <v>0</v>
      </c>
      <c r="BH4" s="59">
        <v>0</v>
      </c>
      <c r="BI4" s="59">
        <v>0</v>
      </c>
      <c r="BJ4" s="59">
        <v>0</v>
      </c>
      <c r="BK4" s="59"/>
      <c r="BL4" s="59">
        <v>0</v>
      </c>
      <c r="BM4" s="59"/>
      <c r="BN4" s="59"/>
      <c r="BO4" s="59">
        <v>0</v>
      </c>
      <c r="BP4" s="59"/>
      <c r="BQ4" s="59"/>
      <c r="BR4" s="54"/>
      <c r="BS4" s="59"/>
      <c r="BT4" s="54">
        <v>0</v>
      </c>
      <c r="BU4" s="57">
        <v>40000000</v>
      </c>
      <c r="BV4" s="54">
        <v>0</v>
      </c>
      <c r="BW4" s="54">
        <v>0</v>
      </c>
      <c r="BX4" s="54">
        <v>0</v>
      </c>
      <c r="BY4" s="54">
        <v>11000000</v>
      </c>
      <c r="BZ4" s="54">
        <v>2</v>
      </c>
      <c r="CA4" s="54">
        <v>8800000</v>
      </c>
      <c r="CB4" s="54">
        <v>2384000</v>
      </c>
      <c r="CC4" s="54">
        <v>400000</v>
      </c>
      <c r="CD4" s="54">
        <v>447000</v>
      </c>
      <c r="CE4" s="54">
        <v>0</v>
      </c>
      <c r="CF4" s="54">
        <v>3231000</v>
      </c>
      <c r="CG4" s="54">
        <v>23031000</v>
      </c>
      <c r="CH4" s="54">
        <v>16969000</v>
      </c>
      <c r="CI4" s="54">
        <v>1795350</v>
      </c>
      <c r="CJ4" s="54"/>
      <c r="CK4" s="54">
        <v>1795350</v>
      </c>
      <c r="CL4" s="54">
        <v>0</v>
      </c>
      <c r="CM4" s="54">
        <v>0</v>
      </c>
      <c r="CN4" s="54">
        <v>0</v>
      </c>
      <c r="CO4" s="54"/>
      <c r="CP4" s="54">
        <v>0</v>
      </c>
      <c r="CQ4" s="54">
        <v>0</v>
      </c>
      <c r="CR4" s="54">
        <v>0</v>
      </c>
      <c r="CS4" s="54">
        <v>34973650</v>
      </c>
      <c r="CT4" s="54"/>
      <c r="CU4" s="57">
        <v>34973650</v>
      </c>
      <c r="CV4" s="54">
        <v>5066000</v>
      </c>
      <c r="CW4" s="54">
        <v>0</v>
      </c>
      <c r="CX4" s="54">
        <v>894000</v>
      </c>
      <c r="CY4" s="54">
        <v>0</v>
      </c>
      <c r="CZ4" s="54"/>
      <c r="DA4" s="54">
        <v>5960000</v>
      </c>
      <c r="DB4" s="54">
        <v>9191000</v>
      </c>
      <c r="DC4" s="54">
        <v>596000</v>
      </c>
      <c r="DD4" s="54">
        <v>46556000</v>
      </c>
      <c r="DE4" s="54"/>
      <c r="DF4" s="54" t="s">
        <v>786</v>
      </c>
      <c r="DG4" s="54">
        <v>3333333.3333333335</v>
      </c>
      <c r="DH4" s="52" t="s">
        <v>135</v>
      </c>
      <c r="DI4" s="54">
        <f>IFERROR(VLOOKUP($B4,[1]Timesheet!$D:$BK,51,0),0)</f>
        <v>18</v>
      </c>
      <c r="DJ4" s="54">
        <f>IFERROR(VLOOKUP($B4,[1]Timesheet!$D:$BK,52,0),0)</f>
        <v>0</v>
      </c>
      <c r="DK4" s="54">
        <f>IFERROR(VLOOKUP($B4,[1]Timesheet!$D:$BK,55,0),0)</f>
        <v>0</v>
      </c>
      <c r="DL4" s="52">
        <v>0</v>
      </c>
      <c r="DM4" s="54">
        <f>IFERROR(VLOOKUP($B4,[1]Timesheet!$D:$BK,57,0),0)</f>
        <v>0</v>
      </c>
      <c r="DN4" s="54">
        <f t="shared" ref="DN4:DN67" si="3">IF(AND(DL4="x",CB4&gt;0),MIN(ROUND(W4*1%,0),149000),0)</f>
        <v>0</v>
      </c>
      <c r="DO4" s="54"/>
      <c r="DP4" s="54" t="str">
        <f t="shared" ref="DP4:DP67" si="4">IF(E4="Sales",IF(F4="Logistics",F4,IF(F4="Marketing",F4,DH4)),"")</f>
        <v/>
      </c>
      <c r="DQ4" s="60">
        <v>0</v>
      </c>
      <c r="DR4" s="60">
        <v>0</v>
      </c>
      <c r="DS4" s="61" t="str">
        <f>IFERROR(VLOOKUP(E4&amp;H4,[1]Group!$D$3:$G$40,4,0),"")</f>
        <v/>
      </c>
      <c r="DT4" s="61" t="str">
        <f t="shared" ref="DT4:DT67" si="5">J4&amp;I4&amp;DS4</f>
        <v>Việt PhúSouth</v>
      </c>
    </row>
    <row r="5" spans="1:124" s="11" customFormat="1" ht="20.25" hidden="1" customHeight="1" x14ac:dyDescent="0.35">
      <c r="A5" s="47">
        <v>2</v>
      </c>
      <c r="B5" s="48">
        <v>2210</v>
      </c>
      <c r="C5" s="48" t="s">
        <v>800</v>
      </c>
      <c r="D5" s="49" t="s">
        <v>136</v>
      </c>
      <c r="E5" s="49" t="s">
        <v>125</v>
      </c>
      <c r="F5" s="49" t="s">
        <v>126</v>
      </c>
      <c r="G5" s="49" t="s">
        <v>137</v>
      </c>
      <c r="H5" s="49" t="s">
        <v>138</v>
      </c>
      <c r="I5" s="49" t="s">
        <v>129</v>
      </c>
      <c r="J5" s="49" t="s">
        <v>130</v>
      </c>
      <c r="K5" s="49" t="s">
        <v>131</v>
      </c>
      <c r="L5" s="49" t="s">
        <v>132</v>
      </c>
      <c r="M5" s="50">
        <v>41939</v>
      </c>
      <c r="N5" s="50"/>
      <c r="O5" s="51"/>
      <c r="P5" s="50"/>
      <c r="Q5" s="52" t="s">
        <v>133</v>
      </c>
      <c r="R5" s="53" t="s">
        <v>774</v>
      </c>
      <c r="S5" s="52" t="s">
        <v>134</v>
      </c>
      <c r="T5" s="54"/>
      <c r="U5" s="54">
        <v>10000000</v>
      </c>
      <c r="V5" s="54"/>
      <c r="W5" s="55">
        <v>10000000</v>
      </c>
      <c r="X5" s="56">
        <v>0</v>
      </c>
      <c r="Y5" s="54">
        <v>0</v>
      </c>
      <c r="Z5" s="54"/>
      <c r="AA5" s="56">
        <v>0</v>
      </c>
      <c r="AB5" s="54"/>
      <c r="AC5" s="54">
        <v>0</v>
      </c>
      <c r="AD5" s="57">
        <v>0</v>
      </c>
      <c r="AE5" s="54" t="s">
        <v>1245</v>
      </c>
      <c r="AF5" s="58">
        <v>21</v>
      </c>
      <c r="AG5" s="58">
        <v>21</v>
      </c>
      <c r="AH5" s="58">
        <v>0</v>
      </c>
      <c r="AI5" s="58">
        <v>0</v>
      </c>
      <c r="AJ5" s="58">
        <v>0</v>
      </c>
      <c r="AK5" s="58">
        <v>21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4">
        <v>10000000</v>
      </c>
      <c r="AS5" s="54">
        <v>0</v>
      </c>
      <c r="AT5" s="54">
        <v>0</v>
      </c>
      <c r="AU5" s="54">
        <v>10000000</v>
      </c>
      <c r="AV5" s="54">
        <v>0</v>
      </c>
      <c r="AW5" s="54">
        <v>0</v>
      </c>
      <c r="AX5" s="54">
        <v>0</v>
      </c>
      <c r="AY5" s="54">
        <v>0</v>
      </c>
      <c r="AZ5" s="59">
        <v>0</v>
      </c>
      <c r="BA5" s="54">
        <v>0</v>
      </c>
      <c r="BB5" s="59"/>
      <c r="BC5" s="54"/>
      <c r="BD5" s="54"/>
      <c r="BE5" s="54">
        <v>0</v>
      </c>
      <c r="BF5" s="54">
        <v>0</v>
      </c>
      <c r="BG5" s="59">
        <v>0</v>
      </c>
      <c r="BH5" s="59">
        <v>0</v>
      </c>
      <c r="BI5" s="59">
        <v>0</v>
      </c>
      <c r="BJ5" s="59">
        <v>0</v>
      </c>
      <c r="BK5" s="59"/>
      <c r="BL5" s="59">
        <v>0</v>
      </c>
      <c r="BM5" s="59"/>
      <c r="BN5" s="59"/>
      <c r="BO5" s="59">
        <v>0</v>
      </c>
      <c r="BP5" s="59"/>
      <c r="BQ5" s="59"/>
      <c r="BR5" s="54"/>
      <c r="BS5" s="59"/>
      <c r="BT5" s="54">
        <v>0</v>
      </c>
      <c r="BU5" s="57">
        <v>10000000</v>
      </c>
      <c r="BV5" s="54">
        <v>0</v>
      </c>
      <c r="BW5" s="54">
        <v>0</v>
      </c>
      <c r="BX5" s="54">
        <v>0</v>
      </c>
      <c r="BY5" s="54">
        <v>11000000</v>
      </c>
      <c r="BZ5" s="54">
        <v>2</v>
      </c>
      <c r="CA5" s="54">
        <v>8800000</v>
      </c>
      <c r="CB5" s="54">
        <v>800000</v>
      </c>
      <c r="CC5" s="54">
        <v>100000</v>
      </c>
      <c r="CD5" s="54">
        <v>150000</v>
      </c>
      <c r="CE5" s="54">
        <v>0</v>
      </c>
      <c r="CF5" s="54">
        <v>1050000</v>
      </c>
      <c r="CG5" s="54">
        <v>20850000</v>
      </c>
      <c r="CH5" s="54">
        <v>0</v>
      </c>
      <c r="CI5" s="54">
        <v>0</v>
      </c>
      <c r="CJ5" s="54"/>
      <c r="CK5" s="54">
        <v>0</v>
      </c>
      <c r="CL5" s="54">
        <v>0</v>
      </c>
      <c r="CM5" s="54">
        <v>100000</v>
      </c>
      <c r="CN5" s="54">
        <v>0</v>
      </c>
      <c r="CO5" s="54"/>
      <c r="CP5" s="54">
        <v>310000</v>
      </c>
      <c r="CQ5" s="54">
        <v>0</v>
      </c>
      <c r="CR5" s="54">
        <v>410000</v>
      </c>
      <c r="CS5" s="54">
        <v>8540000</v>
      </c>
      <c r="CT5" s="54"/>
      <c r="CU5" s="57">
        <v>8540000</v>
      </c>
      <c r="CV5" s="54">
        <v>1700000.0000000002</v>
      </c>
      <c r="CW5" s="54">
        <v>0</v>
      </c>
      <c r="CX5" s="54">
        <v>300000</v>
      </c>
      <c r="CY5" s="54">
        <v>0</v>
      </c>
      <c r="CZ5" s="54"/>
      <c r="DA5" s="54">
        <v>2000000.0000000002</v>
      </c>
      <c r="DB5" s="54">
        <v>3050000</v>
      </c>
      <c r="DC5" s="54">
        <v>200000</v>
      </c>
      <c r="DD5" s="54">
        <v>12200000</v>
      </c>
      <c r="DE5" s="54"/>
      <c r="DF5" s="54" t="s">
        <v>786</v>
      </c>
      <c r="DG5" s="54">
        <v>833333.33333333337</v>
      </c>
      <c r="DH5" s="52" t="s">
        <v>135</v>
      </c>
      <c r="DI5" s="54">
        <f>IFERROR(VLOOKUP($B5,[1]Timesheet!$D:$BK,51,0),0)</f>
        <v>18</v>
      </c>
      <c r="DJ5" s="54">
        <f>IFERROR(VLOOKUP($B5,[1]Timesheet!$D:$BK,52,0),0)</f>
        <v>0</v>
      </c>
      <c r="DK5" s="54">
        <f>IFERROR(VLOOKUP($B5,[1]Timesheet!$D:$BK,55,0),0)</f>
        <v>0</v>
      </c>
      <c r="DL5" s="52" t="s">
        <v>139</v>
      </c>
      <c r="DM5" s="54">
        <f>IFERROR(VLOOKUP($B5,[1]Timesheet!$D:$BK,57,0),0)</f>
        <v>0</v>
      </c>
      <c r="DN5" s="54">
        <f t="shared" si="3"/>
        <v>100000</v>
      </c>
      <c r="DO5" s="54"/>
      <c r="DP5" s="54" t="str">
        <f t="shared" si="4"/>
        <v/>
      </c>
      <c r="DQ5" s="60">
        <v>43595</v>
      </c>
      <c r="DR5" s="60">
        <v>43777</v>
      </c>
      <c r="DS5" s="61" t="str">
        <f>IFERROR(VLOOKUP(E5&amp;H5,[1]Group!$D$3:$G$40,4,0),"")</f>
        <v/>
      </c>
      <c r="DT5" s="61" t="str">
        <f t="shared" si="5"/>
        <v>Việt PhúSouth</v>
      </c>
    </row>
    <row r="6" spans="1:124" s="11" customFormat="1" ht="20.25" hidden="1" customHeight="1" x14ac:dyDescent="0.35">
      <c r="A6" s="47">
        <v>3</v>
      </c>
      <c r="B6" s="48">
        <v>5162</v>
      </c>
      <c r="C6" s="48" t="s">
        <v>801</v>
      </c>
      <c r="D6" s="49" t="s">
        <v>140</v>
      </c>
      <c r="E6" s="49" t="s">
        <v>125</v>
      </c>
      <c r="F6" s="49" t="s">
        <v>126</v>
      </c>
      <c r="G6" s="49" t="s">
        <v>137</v>
      </c>
      <c r="H6" s="49" t="s">
        <v>138</v>
      </c>
      <c r="I6" s="49" t="s">
        <v>129</v>
      </c>
      <c r="J6" s="49" t="s">
        <v>130</v>
      </c>
      <c r="K6" s="49" t="s">
        <v>131</v>
      </c>
      <c r="L6" s="49" t="s">
        <v>132</v>
      </c>
      <c r="M6" s="50">
        <v>43668</v>
      </c>
      <c r="N6" s="50" t="s">
        <v>770</v>
      </c>
      <c r="O6" s="51"/>
      <c r="P6" s="50"/>
      <c r="Q6" s="52" t="s">
        <v>133</v>
      </c>
      <c r="R6" s="53" t="s">
        <v>774</v>
      </c>
      <c r="S6" s="52" t="s">
        <v>134</v>
      </c>
      <c r="T6" s="54"/>
      <c r="U6" s="54">
        <v>10000000</v>
      </c>
      <c r="V6" s="54"/>
      <c r="W6" s="55">
        <v>10000000</v>
      </c>
      <c r="X6" s="56">
        <v>0</v>
      </c>
      <c r="Y6" s="54">
        <v>0</v>
      </c>
      <c r="Z6" s="54"/>
      <c r="AA6" s="56">
        <v>0</v>
      </c>
      <c r="AB6" s="54"/>
      <c r="AC6" s="54">
        <v>0</v>
      </c>
      <c r="AD6" s="57">
        <v>0</v>
      </c>
      <c r="AE6" s="54" t="s">
        <v>1245</v>
      </c>
      <c r="AF6" s="58">
        <v>21</v>
      </c>
      <c r="AG6" s="58">
        <v>21</v>
      </c>
      <c r="AH6" s="58">
        <v>0</v>
      </c>
      <c r="AI6" s="58">
        <v>0</v>
      </c>
      <c r="AJ6" s="58">
        <v>0</v>
      </c>
      <c r="AK6" s="58">
        <v>21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4">
        <v>10000000</v>
      </c>
      <c r="AS6" s="54">
        <v>0</v>
      </c>
      <c r="AT6" s="54">
        <v>0</v>
      </c>
      <c r="AU6" s="54">
        <v>10000000</v>
      </c>
      <c r="AV6" s="54">
        <v>0</v>
      </c>
      <c r="AW6" s="54">
        <v>0</v>
      </c>
      <c r="AX6" s="54">
        <v>0</v>
      </c>
      <c r="AY6" s="54">
        <v>0</v>
      </c>
      <c r="AZ6" s="59">
        <v>0</v>
      </c>
      <c r="BA6" s="54">
        <v>0</v>
      </c>
      <c r="BB6" s="59"/>
      <c r="BC6" s="54"/>
      <c r="BD6" s="54"/>
      <c r="BE6" s="54">
        <v>0</v>
      </c>
      <c r="BF6" s="54">
        <v>0</v>
      </c>
      <c r="BG6" s="59">
        <v>0</v>
      </c>
      <c r="BH6" s="59">
        <v>0</v>
      </c>
      <c r="BI6" s="59">
        <v>0</v>
      </c>
      <c r="BJ6" s="59">
        <v>0</v>
      </c>
      <c r="BK6" s="59"/>
      <c r="BL6" s="59">
        <v>0</v>
      </c>
      <c r="BM6" s="59"/>
      <c r="BN6" s="59"/>
      <c r="BO6" s="59">
        <v>0</v>
      </c>
      <c r="BP6" s="59"/>
      <c r="BQ6" s="59"/>
      <c r="BR6" s="54"/>
      <c r="BS6" s="59"/>
      <c r="BT6" s="54">
        <v>0</v>
      </c>
      <c r="BU6" s="57">
        <v>10000000</v>
      </c>
      <c r="BV6" s="54">
        <v>0</v>
      </c>
      <c r="BW6" s="54">
        <v>0</v>
      </c>
      <c r="BX6" s="54">
        <v>0</v>
      </c>
      <c r="BY6" s="54">
        <v>11000000</v>
      </c>
      <c r="BZ6" s="54">
        <v>0</v>
      </c>
      <c r="CA6" s="54">
        <v>0</v>
      </c>
      <c r="CB6" s="54">
        <v>800000</v>
      </c>
      <c r="CC6" s="54">
        <v>100000</v>
      </c>
      <c r="CD6" s="54">
        <v>150000</v>
      </c>
      <c r="CE6" s="54">
        <v>0</v>
      </c>
      <c r="CF6" s="54">
        <v>1050000</v>
      </c>
      <c r="CG6" s="54">
        <v>12050000</v>
      </c>
      <c r="CH6" s="54">
        <v>0</v>
      </c>
      <c r="CI6" s="54">
        <v>0</v>
      </c>
      <c r="CJ6" s="54"/>
      <c r="CK6" s="54">
        <v>0</v>
      </c>
      <c r="CL6" s="54">
        <v>0</v>
      </c>
      <c r="CM6" s="54">
        <v>0</v>
      </c>
      <c r="CN6" s="54">
        <v>0</v>
      </c>
      <c r="CO6" s="54"/>
      <c r="CP6" s="54">
        <v>5500</v>
      </c>
      <c r="CQ6" s="54">
        <v>0</v>
      </c>
      <c r="CR6" s="54">
        <v>5500</v>
      </c>
      <c r="CS6" s="54">
        <v>8944500</v>
      </c>
      <c r="CT6" s="54"/>
      <c r="CU6" s="57">
        <v>8944500</v>
      </c>
      <c r="CV6" s="54">
        <v>1700000.0000000002</v>
      </c>
      <c r="CW6" s="54">
        <v>0</v>
      </c>
      <c r="CX6" s="54">
        <v>300000</v>
      </c>
      <c r="CY6" s="54">
        <v>0</v>
      </c>
      <c r="CZ6" s="54"/>
      <c r="DA6" s="54">
        <v>2000000.0000000002</v>
      </c>
      <c r="DB6" s="54">
        <v>3050000</v>
      </c>
      <c r="DC6" s="54">
        <v>200000</v>
      </c>
      <c r="DD6" s="54">
        <v>12200000</v>
      </c>
      <c r="DE6" s="54"/>
      <c r="DF6" s="54" t="s">
        <v>786</v>
      </c>
      <c r="DG6" s="54">
        <v>833333.33333333337</v>
      </c>
      <c r="DH6" s="52" t="s">
        <v>135</v>
      </c>
      <c r="DI6" s="54">
        <f>IFERROR(VLOOKUP($B6,[1]Timesheet!$D:$BK,51,0),0)</f>
        <v>18</v>
      </c>
      <c r="DJ6" s="54">
        <f>IFERROR(VLOOKUP($B6,[1]Timesheet!$D:$BK,52,0),0)</f>
        <v>0</v>
      </c>
      <c r="DK6" s="54">
        <f>IFERROR(VLOOKUP($B6,[1]Timesheet!$D:$BK,55,0),0)</f>
        <v>0</v>
      </c>
      <c r="DL6" s="52">
        <v>0</v>
      </c>
      <c r="DM6" s="54">
        <f>IFERROR(VLOOKUP($B6,[1]Timesheet!$D:$BK,57,0),0)</f>
        <v>0</v>
      </c>
      <c r="DN6" s="54">
        <f t="shared" si="3"/>
        <v>0</v>
      </c>
      <c r="DO6" s="54"/>
      <c r="DP6" s="54" t="str">
        <f t="shared" si="4"/>
        <v/>
      </c>
      <c r="DQ6" s="60">
        <v>0</v>
      </c>
      <c r="DR6" s="60">
        <v>0</v>
      </c>
      <c r="DS6" s="61" t="str">
        <f>IFERROR(VLOOKUP(E6&amp;H6,[1]Group!$D$3:$G$40,4,0),"")</f>
        <v/>
      </c>
      <c r="DT6" s="61" t="str">
        <f t="shared" si="5"/>
        <v>Việt PhúSouth</v>
      </c>
    </row>
    <row r="7" spans="1:124" s="11" customFormat="1" ht="20.25" hidden="1" customHeight="1" x14ac:dyDescent="0.35">
      <c r="A7" s="47">
        <v>4</v>
      </c>
      <c r="B7" s="48">
        <v>5368</v>
      </c>
      <c r="C7" s="48" t="s">
        <v>802</v>
      </c>
      <c r="D7" s="49" t="s">
        <v>141</v>
      </c>
      <c r="E7" s="49" t="s">
        <v>125</v>
      </c>
      <c r="F7" s="49" t="s">
        <v>126</v>
      </c>
      <c r="G7" s="49" t="s">
        <v>137</v>
      </c>
      <c r="H7" s="49" t="s">
        <v>138</v>
      </c>
      <c r="I7" s="49" t="s">
        <v>129</v>
      </c>
      <c r="J7" s="49" t="s">
        <v>130</v>
      </c>
      <c r="K7" s="49" t="s">
        <v>131</v>
      </c>
      <c r="L7" s="49" t="s">
        <v>132</v>
      </c>
      <c r="M7" s="50">
        <v>43739</v>
      </c>
      <c r="N7" s="50" t="s">
        <v>770</v>
      </c>
      <c r="O7" s="51"/>
      <c r="P7" s="50"/>
      <c r="Q7" s="52" t="s">
        <v>133</v>
      </c>
      <c r="R7" s="53" t="s">
        <v>774</v>
      </c>
      <c r="S7" s="52" t="s">
        <v>134</v>
      </c>
      <c r="T7" s="54"/>
      <c r="U7" s="54">
        <v>10000000</v>
      </c>
      <c r="V7" s="54"/>
      <c r="W7" s="55">
        <v>10000000</v>
      </c>
      <c r="X7" s="56">
        <v>0</v>
      </c>
      <c r="Y7" s="54">
        <v>0</v>
      </c>
      <c r="Z7" s="54"/>
      <c r="AA7" s="56">
        <v>0</v>
      </c>
      <c r="AB7" s="54"/>
      <c r="AC7" s="54">
        <v>0</v>
      </c>
      <c r="AD7" s="57">
        <v>0</v>
      </c>
      <c r="AE7" s="54" t="s">
        <v>1245</v>
      </c>
      <c r="AF7" s="58">
        <v>21</v>
      </c>
      <c r="AG7" s="58">
        <v>21</v>
      </c>
      <c r="AH7" s="58">
        <v>0</v>
      </c>
      <c r="AI7" s="58">
        <v>0</v>
      </c>
      <c r="AJ7" s="58">
        <v>0</v>
      </c>
      <c r="AK7" s="58">
        <v>21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4">
        <v>10000000</v>
      </c>
      <c r="AS7" s="54">
        <v>0</v>
      </c>
      <c r="AT7" s="54">
        <v>0</v>
      </c>
      <c r="AU7" s="54">
        <v>10000000</v>
      </c>
      <c r="AV7" s="54">
        <v>0</v>
      </c>
      <c r="AW7" s="54">
        <v>0</v>
      </c>
      <c r="AX7" s="54">
        <v>0</v>
      </c>
      <c r="AY7" s="54">
        <v>0</v>
      </c>
      <c r="AZ7" s="59">
        <v>0</v>
      </c>
      <c r="BA7" s="54">
        <v>0</v>
      </c>
      <c r="BB7" s="59"/>
      <c r="BC7" s="54"/>
      <c r="BD7" s="54"/>
      <c r="BE7" s="54">
        <v>0</v>
      </c>
      <c r="BF7" s="54">
        <v>0</v>
      </c>
      <c r="BG7" s="59">
        <v>0</v>
      </c>
      <c r="BH7" s="59">
        <v>0</v>
      </c>
      <c r="BI7" s="59">
        <v>0</v>
      </c>
      <c r="BJ7" s="59">
        <v>0</v>
      </c>
      <c r="BK7" s="59"/>
      <c r="BL7" s="59">
        <v>0</v>
      </c>
      <c r="BM7" s="59"/>
      <c r="BN7" s="59"/>
      <c r="BO7" s="59">
        <v>0</v>
      </c>
      <c r="BP7" s="59"/>
      <c r="BQ7" s="59"/>
      <c r="BR7" s="54"/>
      <c r="BS7" s="59"/>
      <c r="BT7" s="54">
        <v>0</v>
      </c>
      <c r="BU7" s="57">
        <v>10000000</v>
      </c>
      <c r="BV7" s="54">
        <v>0</v>
      </c>
      <c r="BW7" s="54">
        <v>0</v>
      </c>
      <c r="BX7" s="54">
        <v>0</v>
      </c>
      <c r="BY7" s="54">
        <v>11000000</v>
      </c>
      <c r="BZ7" s="54">
        <v>1</v>
      </c>
      <c r="CA7" s="54">
        <v>4400000</v>
      </c>
      <c r="CB7" s="54">
        <v>800000</v>
      </c>
      <c r="CC7" s="54">
        <v>100000</v>
      </c>
      <c r="CD7" s="54">
        <v>150000</v>
      </c>
      <c r="CE7" s="54">
        <v>0</v>
      </c>
      <c r="CF7" s="54">
        <v>1050000</v>
      </c>
      <c r="CG7" s="54">
        <v>16450000</v>
      </c>
      <c r="CH7" s="54">
        <v>0</v>
      </c>
      <c r="CI7" s="54">
        <v>0</v>
      </c>
      <c r="CJ7" s="54"/>
      <c r="CK7" s="54">
        <v>0</v>
      </c>
      <c r="CL7" s="54">
        <v>0</v>
      </c>
      <c r="CM7" s="54">
        <v>100000</v>
      </c>
      <c r="CN7" s="54">
        <v>0</v>
      </c>
      <c r="CO7" s="54"/>
      <c r="CP7" s="54">
        <v>0</v>
      </c>
      <c r="CQ7" s="54">
        <v>0</v>
      </c>
      <c r="CR7" s="54">
        <v>100000</v>
      </c>
      <c r="CS7" s="54">
        <v>8850000</v>
      </c>
      <c r="CT7" s="54"/>
      <c r="CU7" s="57">
        <v>8850000</v>
      </c>
      <c r="CV7" s="54">
        <v>1700000.0000000002</v>
      </c>
      <c r="CW7" s="54">
        <v>0</v>
      </c>
      <c r="CX7" s="54">
        <v>300000</v>
      </c>
      <c r="CY7" s="54">
        <v>0</v>
      </c>
      <c r="CZ7" s="54"/>
      <c r="DA7" s="54">
        <v>2000000.0000000002</v>
      </c>
      <c r="DB7" s="54">
        <v>3050000</v>
      </c>
      <c r="DC7" s="54">
        <v>200000</v>
      </c>
      <c r="DD7" s="54">
        <v>12200000</v>
      </c>
      <c r="DE7" s="54"/>
      <c r="DF7" s="54" t="s">
        <v>786</v>
      </c>
      <c r="DG7" s="54">
        <v>833333.33333333337</v>
      </c>
      <c r="DH7" s="52" t="s">
        <v>135</v>
      </c>
      <c r="DI7" s="54">
        <f>IFERROR(VLOOKUP($B7,[1]Timesheet!$D:$BK,51,0),0)</f>
        <v>18</v>
      </c>
      <c r="DJ7" s="54">
        <f>IFERROR(VLOOKUP($B7,[1]Timesheet!$D:$BK,52,0),0)</f>
        <v>0</v>
      </c>
      <c r="DK7" s="54">
        <f>IFERROR(VLOOKUP($B7,[1]Timesheet!$D:$BK,55,0),0)</f>
        <v>0</v>
      </c>
      <c r="DL7" s="52" t="s">
        <v>139</v>
      </c>
      <c r="DM7" s="54">
        <f>IFERROR(VLOOKUP($B7,[1]Timesheet!$D:$BK,57,0),0)</f>
        <v>0</v>
      </c>
      <c r="DN7" s="54">
        <f t="shared" si="3"/>
        <v>100000</v>
      </c>
      <c r="DO7" s="54"/>
      <c r="DP7" s="54" t="str">
        <f t="shared" si="4"/>
        <v/>
      </c>
      <c r="DQ7" s="60">
        <v>0</v>
      </c>
      <c r="DR7" s="60">
        <v>0</v>
      </c>
      <c r="DS7" s="61" t="str">
        <f>IFERROR(VLOOKUP(E7&amp;H7,[1]Group!$D$3:$G$40,4,0),"")</f>
        <v/>
      </c>
      <c r="DT7" s="61" t="str">
        <f t="shared" si="5"/>
        <v>Việt PhúSouth</v>
      </c>
    </row>
    <row r="8" spans="1:124" s="11" customFormat="1" ht="20.25" hidden="1" customHeight="1" x14ac:dyDescent="0.35">
      <c r="A8" s="47">
        <v>5</v>
      </c>
      <c r="B8" s="48">
        <v>1464</v>
      </c>
      <c r="C8" s="48" t="s">
        <v>799</v>
      </c>
      <c r="D8" s="49" t="s">
        <v>142</v>
      </c>
      <c r="E8" s="49" t="s">
        <v>125</v>
      </c>
      <c r="F8" s="49" t="s">
        <v>143</v>
      </c>
      <c r="G8" s="49" t="s">
        <v>137</v>
      </c>
      <c r="H8" s="49" t="s">
        <v>144</v>
      </c>
      <c r="I8" s="49" t="s">
        <v>129</v>
      </c>
      <c r="J8" s="49" t="s">
        <v>130</v>
      </c>
      <c r="K8" s="49" t="s">
        <v>131</v>
      </c>
      <c r="L8" s="49" t="s">
        <v>132</v>
      </c>
      <c r="M8" s="50">
        <v>41680</v>
      </c>
      <c r="N8" s="50" t="s">
        <v>770</v>
      </c>
      <c r="O8" s="51"/>
      <c r="P8" s="50"/>
      <c r="Q8" s="52" t="s">
        <v>133</v>
      </c>
      <c r="R8" s="53" t="s">
        <v>774</v>
      </c>
      <c r="S8" s="52" t="s">
        <v>134</v>
      </c>
      <c r="T8" s="54"/>
      <c r="U8" s="54">
        <v>10000000</v>
      </c>
      <c r="V8" s="54"/>
      <c r="W8" s="55">
        <v>10000000</v>
      </c>
      <c r="X8" s="56">
        <v>0</v>
      </c>
      <c r="Y8" s="54">
        <v>0</v>
      </c>
      <c r="Z8" s="54"/>
      <c r="AA8" s="56">
        <v>0</v>
      </c>
      <c r="AB8" s="54"/>
      <c r="AC8" s="54">
        <v>0</v>
      </c>
      <c r="AD8" s="57">
        <v>0</v>
      </c>
      <c r="AE8" s="54" t="s">
        <v>1245</v>
      </c>
      <c r="AF8" s="58">
        <v>21</v>
      </c>
      <c r="AG8" s="58">
        <v>21</v>
      </c>
      <c r="AH8" s="58">
        <v>0</v>
      </c>
      <c r="AI8" s="58">
        <v>0</v>
      </c>
      <c r="AJ8" s="58">
        <v>0</v>
      </c>
      <c r="AK8" s="58">
        <v>21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4">
        <v>10000000</v>
      </c>
      <c r="AS8" s="54">
        <v>0</v>
      </c>
      <c r="AT8" s="54">
        <v>0</v>
      </c>
      <c r="AU8" s="54">
        <v>10000000</v>
      </c>
      <c r="AV8" s="54">
        <v>0</v>
      </c>
      <c r="AW8" s="54">
        <v>0</v>
      </c>
      <c r="AX8" s="54">
        <v>0</v>
      </c>
      <c r="AY8" s="54">
        <v>0</v>
      </c>
      <c r="AZ8" s="59">
        <v>0</v>
      </c>
      <c r="BA8" s="54">
        <v>0</v>
      </c>
      <c r="BB8" s="59"/>
      <c r="BC8" s="54"/>
      <c r="BD8" s="54"/>
      <c r="BE8" s="54">
        <v>0</v>
      </c>
      <c r="BF8" s="54">
        <v>0</v>
      </c>
      <c r="BG8" s="59">
        <v>0</v>
      </c>
      <c r="BH8" s="59">
        <v>0</v>
      </c>
      <c r="BI8" s="59">
        <v>0</v>
      </c>
      <c r="BJ8" s="59">
        <v>0</v>
      </c>
      <c r="BK8" s="59"/>
      <c r="BL8" s="59">
        <v>0</v>
      </c>
      <c r="BM8" s="59"/>
      <c r="BN8" s="59"/>
      <c r="BO8" s="59">
        <v>0</v>
      </c>
      <c r="BP8" s="59"/>
      <c r="BQ8" s="59"/>
      <c r="BR8" s="54"/>
      <c r="BS8" s="59"/>
      <c r="BT8" s="54">
        <v>0</v>
      </c>
      <c r="BU8" s="57">
        <v>10000000</v>
      </c>
      <c r="BV8" s="54">
        <v>0</v>
      </c>
      <c r="BW8" s="54">
        <v>0</v>
      </c>
      <c r="BX8" s="54">
        <v>0</v>
      </c>
      <c r="BY8" s="54">
        <v>11000000</v>
      </c>
      <c r="BZ8" s="54">
        <v>1</v>
      </c>
      <c r="CA8" s="54">
        <v>4400000</v>
      </c>
      <c r="CB8" s="54">
        <v>800000</v>
      </c>
      <c r="CC8" s="54">
        <v>100000</v>
      </c>
      <c r="CD8" s="54">
        <v>150000</v>
      </c>
      <c r="CE8" s="54">
        <v>0</v>
      </c>
      <c r="CF8" s="54">
        <v>1050000</v>
      </c>
      <c r="CG8" s="54">
        <v>16450000</v>
      </c>
      <c r="CH8" s="54">
        <v>0</v>
      </c>
      <c r="CI8" s="54">
        <v>0</v>
      </c>
      <c r="CJ8" s="54"/>
      <c r="CK8" s="54">
        <v>0</v>
      </c>
      <c r="CL8" s="54">
        <v>0</v>
      </c>
      <c r="CM8" s="54">
        <v>100000</v>
      </c>
      <c r="CN8" s="54">
        <v>0</v>
      </c>
      <c r="CO8" s="54"/>
      <c r="CP8" s="54">
        <v>174000</v>
      </c>
      <c r="CQ8" s="54">
        <v>0</v>
      </c>
      <c r="CR8" s="54">
        <v>274000</v>
      </c>
      <c r="CS8" s="54">
        <v>8676000</v>
      </c>
      <c r="CT8" s="54"/>
      <c r="CU8" s="57">
        <v>8676000</v>
      </c>
      <c r="CV8" s="54">
        <v>1700000.0000000002</v>
      </c>
      <c r="CW8" s="54">
        <v>0</v>
      </c>
      <c r="CX8" s="54">
        <v>300000</v>
      </c>
      <c r="CY8" s="54">
        <v>0</v>
      </c>
      <c r="CZ8" s="54"/>
      <c r="DA8" s="54">
        <v>2000000.0000000002</v>
      </c>
      <c r="DB8" s="54">
        <v>3050000</v>
      </c>
      <c r="DC8" s="54">
        <v>200000</v>
      </c>
      <c r="DD8" s="54">
        <v>12200000</v>
      </c>
      <c r="DE8" s="54"/>
      <c r="DF8" s="54" t="s">
        <v>786</v>
      </c>
      <c r="DG8" s="54">
        <v>833333.33333333337</v>
      </c>
      <c r="DH8" s="52" t="s">
        <v>135</v>
      </c>
      <c r="DI8" s="54">
        <f>IFERROR(VLOOKUP($B8,[1]Timesheet!$D:$BK,51,0),0)</f>
        <v>18</v>
      </c>
      <c r="DJ8" s="54">
        <f>IFERROR(VLOOKUP($B8,[1]Timesheet!$D:$BK,52,0),0)</f>
        <v>0</v>
      </c>
      <c r="DK8" s="54">
        <f>IFERROR(VLOOKUP($B8,[1]Timesheet!$D:$BK,55,0),0)</f>
        <v>0</v>
      </c>
      <c r="DL8" s="52" t="s">
        <v>139</v>
      </c>
      <c r="DM8" s="54">
        <f>IFERROR(VLOOKUP($B8,[1]Timesheet!$D:$BK,57,0),0)</f>
        <v>0</v>
      </c>
      <c r="DN8" s="54">
        <f t="shared" si="3"/>
        <v>100000</v>
      </c>
      <c r="DO8" s="54"/>
      <c r="DP8" s="54" t="str">
        <f t="shared" si="4"/>
        <v/>
      </c>
      <c r="DQ8" s="60">
        <v>0</v>
      </c>
      <c r="DR8" s="60">
        <v>0</v>
      </c>
      <c r="DS8" s="61" t="str">
        <f>IFERROR(VLOOKUP(E8&amp;H8,[1]Group!$D$3:$G$40,4,0),"")</f>
        <v/>
      </c>
      <c r="DT8" s="61" t="str">
        <f t="shared" si="5"/>
        <v>Việt PhúSouth</v>
      </c>
    </row>
    <row r="9" spans="1:124" s="11" customFormat="1" ht="20.25" hidden="1" customHeight="1" x14ac:dyDescent="0.35">
      <c r="A9" s="47">
        <v>6</v>
      </c>
      <c r="B9" s="48">
        <v>4767</v>
      </c>
      <c r="C9" s="48" t="s">
        <v>795</v>
      </c>
      <c r="D9" s="49" t="s">
        <v>145</v>
      </c>
      <c r="E9" s="49" t="s">
        <v>125</v>
      </c>
      <c r="F9" s="49" t="s">
        <v>146</v>
      </c>
      <c r="G9" s="49" t="s">
        <v>147</v>
      </c>
      <c r="H9" s="49" t="s">
        <v>148</v>
      </c>
      <c r="I9" s="49" t="s">
        <v>129</v>
      </c>
      <c r="J9" s="49" t="s">
        <v>130</v>
      </c>
      <c r="K9" s="49" t="s">
        <v>131</v>
      </c>
      <c r="L9" s="49" t="s">
        <v>149</v>
      </c>
      <c r="M9" s="50">
        <v>43314</v>
      </c>
      <c r="N9" s="50" t="s">
        <v>1248</v>
      </c>
      <c r="O9" s="51"/>
      <c r="P9" s="50"/>
      <c r="Q9" s="52" t="s">
        <v>133</v>
      </c>
      <c r="R9" s="53" t="s">
        <v>774</v>
      </c>
      <c r="S9" s="52" t="s">
        <v>134</v>
      </c>
      <c r="T9" s="54"/>
      <c r="U9" s="54">
        <v>80000000</v>
      </c>
      <c r="V9" s="54"/>
      <c r="W9" s="55">
        <v>80000000</v>
      </c>
      <c r="X9" s="56">
        <v>0</v>
      </c>
      <c r="Y9" s="54">
        <v>0</v>
      </c>
      <c r="Z9" s="54"/>
      <c r="AA9" s="56">
        <v>0</v>
      </c>
      <c r="AB9" s="54"/>
      <c r="AC9" s="54">
        <v>0</v>
      </c>
      <c r="AD9" s="57">
        <v>0</v>
      </c>
      <c r="AE9" s="54" t="s">
        <v>1245</v>
      </c>
      <c r="AF9" s="58">
        <v>21</v>
      </c>
      <c r="AG9" s="58">
        <v>0</v>
      </c>
      <c r="AH9" s="58">
        <v>0</v>
      </c>
      <c r="AI9" s="58">
        <v>0</v>
      </c>
      <c r="AJ9" s="58">
        <v>0</v>
      </c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54">
        <v>0</v>
      </c>
      <c r="AS9" s="54">
        <v>0</v>
      </c>
      <c r="AT9" s="54">
        <v>0</v>
      </c>
      <c r="AU9" s="54">
        <v>0</v>
      </c>
      <c r="AV9" s="54">
        <v>0</v>
      </c>
      <c r="AW9" s="54">
        <v>0</v>
      </c>
      <c r="AX9" s="54">
        <v>0</v>
      </c>
      <c r="AY9" s="54">
        <v>0</v>
      </c>
      <c r="AZ9" s="59">
        <v>0</v>
      </c>
      <c r="BA9" s="54">
        <v>0</v>
      </c>
      <c r="BB9" s="59"/>
      <c r="BC9" s="54"/>
      <c r="BD9" s="54"/>
      <c r="BE9" s="54">
        <v>0</v>
      </c>
      <c r="BF9" s="54">
        <v>0</v>
      </c>
      <c r="BG9" s="59">
        <v>0</v>
      </c>
      <c r="BH9" s="59">
        <v>0</v>
      </c>
      <c r="BI9" s="59">
        <v>0</v>
      </c>
      <c r="BJ9" s="59">
        <v>0</v>
      </c>
      <c r="BK9" s="59"/>
      <c r="BL9" s="59">
        <v>0</v>
      </c>
      <c r="BM9" s="59"/>
      <c r="BN9" s="59"/>
      <c r="BO9" s="59">
        <v>0</v>
      </c>
      <c r="BP9" s="59"/>
      <c r="BQ9" s="59"/>
      <c r="BR9" s="54"/>
      <c r="BS9" s="59"/>
      <c r="BT9" s="54">
        <v>0</v>
      </c>
      <c r="BU9" s="57">
        <v>0</v>
      </c>
      <c r="BV9" s="54">
        <v>0</v>
      </c>
      <c r="BW9" s="54">
        <v>0</v>
      </c>
      <c r="BX9" s="54">
        <v>0</v>
      </c>
      <c r="BY9" s="54">
        <v>11000000</v>
      </c>
      <c r="BZ9" s="54">
        <v>0</v>
      </c>
      <c r="CA9" s="54">
        <v>0</v>
      </c>
      <c r="CB9" s="54">
        <v>0</v>
      </c>
      <c r="CC9" s="54">
        <v>0</v>
      </c>
      <c r="CD9" s="54">
        <v>0</v>
      </c>
      <c r="CE9" s="54">
        <v>0</v>
      </c>
      <c r="CF9" s="54">
        <v>0</v>
      </c>
      <c r="CG9" s="54">
        <v>11000000</v>
      </c>
      <c r="CH9" s="54">
        <v>0</v>
      </c>
      <c r="CI9" s="54">
        <v>0</v>
      </c>
      <c r="CJ9" s="54"/>
      <c r="CK9" s="54">
        <v>0</v>
      </c>
      <c r="CL9" s="54">
        <v>0</v>
      </c>
      <c r="CM9" s="54">
        <v>0</v>
      </c>
      <c r="CN9" s="54">
        <v>0</v>
      </c>
      <c r="CO9" s="54"/>
      <c r="CP9" s="54">
        <v>0</v>
      </c>
      <c r="CQ9" s="54">
        <v>0</v>
      </c>
      <c r="CR9" s="54">
        <v>0</v>
      </c>
      <c r="CS9" s="54">
        <v>0</v>
      </c>
      <c r="CT9" s="54"/>
      <c r="CU9" s="57">
        <v>0</v>
      </c>
      <c r="CV9" s="54">
        <v>0</v>
      </c>
      <c r="CW9" s="54">
        <v>0</v>
      </c>
      <c r="CX9" s="54">
        <v>0</v>
      </c>
      <c r="CY9" s="54">
        <v>0</v>
      </c>
      <c r="CZ9" s="54"/>
      <c r="DA9" s="54">
        <v>0</v>
      </c>
      <c r="DB9" s="54">
        <v>0</v>
      </c>
      <c r="DC9" s="54">
        <v>0</v>
      </c>
      <c r="DD9" s="54">
        <v>0</v>
      </c>
      <c r="DE9" s="54"/>
      <c r="DF9" s="54" t="s">
        <v>786</v>
      </c>
      <c r="DG9" s="54">
        <v>6666666.666666667</v>
      </c>
      <c r="DH9" s="52" t="s">
        <v>135</v>
      </c>
      <c r="DI9" s="54">
        <f>IFERROR(VLOOKUP($B9,[1]Timesheet!$D:$BK,51,0),0)</f>
        <v>0</v>
      </c>
      <c r="DJ9" s="54">
        <f>IFERROR(VLOOKUP($B9,[1]Timesheet!$D:$BK,52,0),0)</f>
        <v>0</v>
      </c>
      <c r="DK9" s="54">
        <f>IFERROR(VLOOKUP($B9,[1]Timesheet!$D:$BK,55,0),0)</f>
        <v>0</v>
      </c>
      <c r="DL9" s="52">
        <v>0</v>
      </c>
      <c r="DM9" s="54">
        <f>IFERROR(VLOOKUP($B9,[1]Timesheet!$D:$BK,57,0),0)</f>
        <v>0</v>
      </c>
      <c r="DN9" s="54">
        <f t="shared" si="3"/>
        <v>0</v>
      </c>
      <c r="DO9" s="54"/>
      <c r="DP9" s="54" t="str">
        <f t="shared" si="4"/>
        <v/>
      </c>
      <c r="DQ9" s="60">
        <v>44454</v>
      </c>
      <c r="DR9" s="60">
        <v>44634</v>
      </c>
      <c r="DS9" s="61" t="str">
        <f>IFERROR(VLOOKUP(E9&amp;H9,[1]Group!$D$3:$G$40,4,0),"")</f>
        <v/>
      </c>
      <c r="DT9" s="61" t="str">
        <f t="shared" si="5"/>
        <v>Việt PhúSouth</v>
      </c>
    </row>
    <row r="10" spans="1:124" s="11" customFormat="1" ht="20.25" hidden="1" customHeight="1" x14ac:dyDescent="0.35">
      <c r="A10" s="47">
        <v>7</v>
      </c>
      <c r="B10" s="48">
        <v>6176</v>
      </c>
      <c r="C10" s="48" t="s">
        <v>794</v>
      </c>
      <c r="D10" s="49" t="s">
        <v>150</v>
      </c>
      <c r="E10" s="49" t="s">
        <v>125</v>
      </c>
      <c r="F10" s="49" t="s">
        <v>146</v>
      </c>
      <c r="G10" s="49" t="s">
        <v>151</v>
      </c>
      <c r="H10" s="49" t="s">
        <v>152</v>
      </c>
      <c r="I10" s="49" t="s">
        <v>129</v>
      </c>
      <c r="J10" s="49" t="s">
        <v>130</v>
      </c>
      <c r="K10" s="49" t="s">
        <v>131</v>
      </c>
      <c r="L10" s="49" t="s">
        <v>132</v>
      </c>
      <c r="M10" s="50">
        <v>44382</v>
      </c>
      <c r="N10" s="50" t="s">
        <v>770</v>
      </c>
      <c r="O10" s="51"/>
      <c r="P10" s="50"/>
      <c r="Q10" s="52" t="s">
        <v>133</v>
      </c>
      <c r="R10" s="53" t="s">
        <v>774</v>
      </c>
      <c r="S10" s="52" t="s">
        <v>134</v>
      </c>
      <c r="T10" s="54"/>
      <c r="U10" s="54">
        <v>5000000</v>
      </c>
      <c r="V10" s="54"/>
      <c r="W10" s="55">
        <v>5000000</v>
      </c>
      <c r="X10" s="56">
        <v>0</v>
      </c>
      <c r="Y10" s="54">
        <v>0</v>
      </c>
      <c r="Z10" s="54"/>
      <c r="AA10" s="56">
        <v>0</v>
      </c>
      <c r="AB10" s="54"/>
      <c r="AC10" s="54">
        <v>0</v>
      </c>
      <c r="AD10" s="57">
        <v>0</v>
      </c>
      <c r="AE10" s="54" t="s">
        <v>1245</v>
      </c>
      <c r="AF10" s="58">
        <v>21</v>
      </c>
      <c r="AG10" s="58">
        <v>21</v>
      </c>
      <c r="AH10" s="58">
        <v>0</v>
      </c>
      <c r="AI10" s="58">
        <v>0</v>
      </c>
      <c r="AJ10" s="58">
        <v>0</v>
      </c>
      <c r="AK10" s="58">
        <v>21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4">
        <v>5000000</v>
      </c>
      <c r="AS10" s="54">
        <v>0</v>
      </c>
      <c r="AT10" s="54">
        <v>0</v>
      </c>
      <c r="AU10" s="54">
        <v>5000000</v>
      </c>
      <c r="AV10" s="54">
        <v>0</v>
      </c>
      <c r="AW10" s="54">
        <v>0</v>
      </c>
      <c r="AX10" s="54">
        <v>0</v>
      </c>
      <c r="AY10" s="54">
        <v>0</v>
      </c>
      <c r="AZ10" s="59">
        <v>0</v>
      </c>
      <c r="BA10" s="54">
        <v>0</v>
      </c>
      <c r="BB10" s="59"/>
      <c r="BC10" s="54"/>
      <c r="BD10" s="54"/>
      <c r="BE10" s="54">
        <v>0</v>
      </c>
      <c r="BF10" s="54">
        <v>0</v>
      </c>
      <c r="BG10" s="59">
        <v>0</v>
      </c>
      <c r="BH10" s="59">
        <v>0</v>
      </c>
      <c r="BI10" s="59">
        <v>0</v>
      </c>
      <c r="BJ10" s="59">
        <v>0</v>
      </c>
      <c r="BK10" s="59"/>
      <c r="BL10" s="59">
        <v>0</v>
      </c>
      <c r="BM10" s="59"/>
      <c r="BN10" s="59"/>
      <c r="BO10" s="59">
        <v>0</v>
      </c>
      <c r="BP10" s="59"/>
      <c r="BQ10" s="59"/>
      <c r="BR10" s="54"/>
      <c r="BS10" s="59"/>
      <c r="BT10" s="54">
        <v>0</v>
      </c>
      <c r="BU10" s="57">
        <v>5000000</v>
      </c>
      <c r="BV10" s="54">
        <v>0</v>
      </c>
      <c r="BW10" s="54">
        <v>0</v>
      </c>
      <c r="BX10" s="54">
        <v>0</v>
      </c>
      <c r="BY10" s="54">
        <v>11000000</v>
      </c>
      <c r="BZ10" s="54">
        <v>0</v>
      </c>
      <c r="CA10" s="54">
        <v>0</v>
      </c>
      <c r="CB10" s="54">
        <v>400000</v>
      </c>
      <c r="CC10" s="54">
        <v>50000</v>
      </c>
      <c r="CD10" s="54">
        <v>75000</v>
      </c>
      <c r="CE10" s="54">
        <v>0</v>
      </c>
      <c r="CF10" s="54">
        <v>525000</v>
      </c>
      <c r="CG10" s="54">
        <v>11525000</v>
      </c>
      <c r="CH10" s="54">
        <v>0</v>
      </c>
      <c r="CI10" s="54">
        <v>0</v>
      </c>
      <c r="CJ10" s="54"/>
      <c r="CK10" s="54">
        <v>0</v>
      </c>
      <c r="CL10" s="54">
        <v>0</v>
      </c>
      <c r="CM10" s="54">
        <v>0</v>
      </c>
      <c r="CN10" s="54">
        <v>0</v>
      </c>
      <c r="CO10" s="54"/>
      <c r="CP10" s="54">
        <v>0</v>
      </c>
      <c r="CQ10" s="54">
        <v>0</v>
      </c>
      <c r="CR10" s="54">
        <v>0</v>
      </c>
      <c r="CS10" s="54">
        <v>4475000</v>
      </c>
      <c r="CT10" s="54"/>
      <c r="CU10" s="57">
        <v>4475000</v>
      </c>
      <c r="CV10" s="54">
        <v>850000.00000000012</v>
      </c>
      <c r="CW10" s="54">
        <v>0</v>
      </c>
      <c r="CX10" s="54">
        <v>150000</v>
      </c>
      <c r="CY10" s="54">
        <v>0</v>
      </c>
      <c r="CZ10" s="54"/>
      <c r="DA10" s="54">
        <v>1000000.0000000001</v>
      </c>
      <c r="DB10" s="54">
        <v>1525000</v>
      </c>
      <c r="DC10" s="54">
        <v>100000</v>
      </c>
      <c r="DD10" s="54">
        <v>6100000</v>
      </c>
      <c r="DE10" s="54"/>
      <c r="DF10" s="54" t="s">
        <v>786</v>
      </c>
      <c r="DG10" s="54">
        <v>416666.66666666669</v>
      </c>
      <c r="DH10" s="52" t="s">
        <v>135</v>
      </c>
      <c r="DI10" s="54">
        <f>IFERROR(VLOOKUP($B10,[1]Timesheet!$D:$BK,51,0),0)</f>
        <v>18</v>
      </c>
      <c r="DJ10" s="54">
        <f>IFERROR(VLOOKUP($B10,[1]Timesheet!$D:$BK,52,0),0)</f>
        <v>0</v>
      </c>
      <c r="DK10" s="54">
        <f>IFERROR(VLOOKUP($B10,[1]Timesheet!$D:$BK,55,0),0)</f>
        <v>0</v>
      </c>
      <c r="DL10" s="52">
        <v>0</v>
      </c>
      <c r="DM10" s="54">
        <f>IFERROR(VLOOKUP($B10,[1]Timesheet!$D:$BK,57,0),0)</f>
        <v>0</v>
      </c>
      <c r="DN10" s="54">
        <f t="shared" si="3"/>
        <v>0</v>
      </c>
      <c r="DO10" s="54"/>
      <c r="DP10" s="54" t="str">
        <f t="shared" si="4"/>
        <v/>
      </c>
      <c r="DQ10" s="60">
        <v>0</v>
      </c>
      <c r="DR10" s="60">
        <v>0</v>
      </c>
      <c r="DS10" s="61" t="str">
        <f>IFERROR(VLOOKUP(E10&amp;H10,[1]Group!$D$3:$G$40,4,0),"")</f>
        <v/>
      </c>
      <c r="DT10" s="61" t="str">
        <f t="shared" si="5"/>
        <v>Việt PhúSouth</v>
      </c>
    </row>
    <row r="11" spans="1:124" s="11" customFormat="1" ht="20.25" hidden="1" customHeight="1" x14ac:dyDescent="0.35">
      <c r="A11" s="47">
        <v>8</v>
      </c>
      <c r="B11" s="48">
        <v>6197</v>
      </c>
      <c r="C11" s="48" t="s">
        <v>798</v>
      </c>
      <c r="D11" s="49" t="s">
        <v>153</v>
      </c>
      <c r="E11" s="49" t="s">
        <v>125</v>
      </c>
      <c r="F11" s="49" t="s">
        <v>154</v>
      </c>
      <c r="G11" s="49" t="s">
        <v>127</v>
      </c>
      <c r="H11" s="49" t="s">
        <v>155</v>
      </c>
      <c r="I11" s="49" t="s">
        <v>129</v>
      </c>
      <c r="J11" s="49" t="s">
        <v>130</v>
      </c>
      <c r="K11" s="49" t="s">
        <v>131</v>
      </c>
      <c r="L11" s="49" t="s">
        <v>132</v>
      </c>
      <c r="M11" s="50">
        <v>44445</v>
      </c>
      <c r="N11" s="50" t="s">
        <v>770</v>
      </c>
      <c r="O11" s="51"/>
      <c r="P11" s="50"/>
      <c r="Q11" s="52" t="s">
        <v>133</v>
      </c>
      <c r="R11" s="53" t="s">
        <v>774</v>
      </c>
      <c r="S11" s="52" t="s">
        <v>134</v>
      </c>
      <c r="T11" s="54"/>
      <c r="U11" s="54">
        <v>40000000</v>
      </c>
      <c r="V11" s="54"/>
      <c r="W11" s="55">
        <v>40000000</v>
      </c>
      <c r="X11" s="56">
        <v>0</v>
      </c>
      <c r="Y11" s="54">
        <v>0</v>
      </c>
      <c r="Z11" s="54"/>
      <c r="AA11" s="56">
        <v>0</v>
      </c>
      <c r="AB11" s="54"/>
      <c r="AC11" s="54">
        <v>0</v>
      </c>
      <c r="AD11" s="57">
        <v>0</v>
      </c>
      <c r="AE11" s="54" t="s">
        <v>1245</v>
      </c>
      <c r="AF11" s="58">
        <v>21</v>
      </c>
      <c r="AG11" s="58">
        <v>19</v>
      </c>
      <c r="AH11" s="58">
        <v>2</v>
      </c>
      <c r="AI11" s="58">
        <v>0</v>
      </c>
      <c r="AJ11" s="58">
        <v>0</v>
      </c>
      <c r="AK11" s="58">
        <v>21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54">
        <v>40000000</v>
      </c>
      <c r="AS11" s="54">
        <v>0</v>
      </c>
      <c r="AT11" s="54">
        <v>0</v>
      </c>
      <c r="AU11" s="54">
        <v>40000000</v>
      </c>
      <c r="AV11" s="54">
        <v>0</v>
      </c>
      <c r="AW11" s="54">
        <v>0</v>
      </c>
      <c r="AX11" s="54">
        <v>0</v>
      </c>
      <c r="AY11" s="54">
        <v>0</v>
      </c>
      <c r="AZ11" s="59">
        <v>0</v>
      </c>
      <c r="BA11" s="54">
        <v>0</v>
      </c>
      <c r="BB11" s="59"/>
      <c r="BC11" s="54"/>
      <c r="BD11" s="54"/>
      <c r="BE11" s="54">
        <v>0</v>
      </c>
      <c r="BF11" s="54">
        <v>0</v>
      </c>
      <c r="BG11" s="59">
        <v>0</v>
      </c>
      <c r="BH11" s="59">
        <v>0</v>
      </c>
      <c r="BI11" s="59">
        <v>0</v>
      </c>
      <c r="BJ11" s="59">
        <v>0</v>
      </c>
      <c r="BK11" s="59"/>
      <c r="BL11" s="59">
        <v>0</v>
      </c>
      <c r="BM11" s="59"/>
      <c r="BN11" s="59"/>
      <c r="BO11" s="59">
        <v>0</v>
      </c>
      <c r="BP11" s="59"/>
      <c r="BQ11" s="59"/>
      <c r="BR11" s="54"/>
      <c r="BS11" s="59"/>
      <c r="BT11" s="54">
        <v>0</v>
      </c>
      <c r="BU11" s="57">
        <v>40000000</v>
      </c>
      <c r="BV11" s="54">
        <v>0</v>
      </c>
      <c r="BW11" s="54">
        <v>0</v>
      </c>
      <c r="BX11" s="54">
        <v>0</v>
      </c>
      <c r="BY11" s="54">
        <v>11000000</v>
      </c>
      <c r="BZ11" s="54">
        <v>0</v>
      </c>
      <c r="CA11" s="54">
        <v>0</v>
      </c>
      <c r="CB11" s="54">
        <v>2384000</v>
      </c>
      <c r="CC11" s="54">
        <v>400000</v>
      </c>
      <c r="CD11" s="54">
        <v>447000</v>
      </c>
      <c r="CE11" s="54">
        <v>0</v>
      </c>
      <c r="CF11" s="54">
        <v>3231000</v>
      </c>
      <c r="CG11" s="54">
        <v>14231000</v>
      </c>
      <c r="CH11" s="54">
        <v>25769000</v>
      </c>
      <c r="CI11" s="54">
        <v>3503800</v>
      </c>
      <c r="CJ11" s="54"/>
      <c r="CK11" s="54">
        <v>3503800</v>
      </c>
      <c r="CL11" s="54">
        <v>0</v>
      </c>
      <c r="CM11" s="54">
        <v>149000</v>
      </c>
      <c r="CN11" s="54">
        <v>0</v>
      </c>
      <c r="CO11" s="54"/>
      <c r="CP11" s="54">
        <v>0</v>
      </c>
      <c r="CQ11" s="54">
        <v>0</v>
      </c>
      <c r="CR11" s="54">
        <v>149000</v>
      </c>
      <c r="CS11" s="54">
        <v>33116200</v>
      </c>
      <c r="CT11" s="54"/>
      <c r="CU11" s="57">
        <v>33116200</v>
      </c>
      <c r="CV11" s="54">
        <v>5066000</v>
      </c>
      <c r="CW11" s="54">
        <v>0</v>
      </c>
      <c r="CX11" s="54">
        <v>894000</v>
      </c>
      <c r="CY11" s="54">
        <v>0</v>
      </c>
      <c r="CZ11" s="54"/>
      <c r="DA11" s="54">
        <v>5960000</v>
      </c>
      <c r="DB11" s="54">
        <v>9191000</v>
      </c>
      <c r="DC11" s="54">
        <v>596000</v>
      </c>
      <c r="DD11" s="54">
        <v>46556000</v>
      </c>
      <c r="DE11" s="54"/>
      <c r="DF11" s="54" t="s">
        <v>786</v>
      </c>
      <c r="DG11" s="54">
        <v>3333333.3333333335</v>
      </c>
      <c r="DH11" s="52" t="s">
        <v>135</v>
      </c>
      <c r="DI11" s="54">
        <f>IFERROR(VLOOKUP($B11,[1]Timesheet!$D:$BK,51,0),0)</f>
        <v>18</v>
      </c>
      <c r="DJ11" s="54">
        <f>IFERROR(VLOOKUP($B11,[1]Timesheet!$D:$BK,52,0),0)</f>
        <v>0</v>
      </c>
      <c r="DK11" s="54">
        <f>IFERROR(VLOOKUP($B11,[1]Timesheet!$D:$BK,55,0),0)</f>
        <v>0</v>
      </c>
      <c r="DL11" s="52" t="s">
        <v>139</v>
      </c>
      <c r="DM11" s="54">
        <f>IFERROR(VLOOKUP($B11,[1]Timesheet!$D:$BK,57,0),0)</f>
        <v>0</v>
      </c>
      <c r="DN11" s="54">
        <f t="shared" si="3"/>
        <v>149000</v>
      </c>
      <c r="DO11" s="54"/>
      <c r="DP11" s="54" t="str">
        <f t="shared" si="4"/>
        <v/>
      </c>
      <c r="DQ11" s="60">
        <v>0</v>
      </c>
      <c r="DR11" s="60">
        <v>0</v>
      </c>
      <c r="DS11" s="61" t="str">
        <f>IFERROR(VLOOKUP(E11&amp;H11,[1]Group!$D$3:$G$40,4,0),"")</f>
        <v/>
      </c>
      <c r="DT11" s="61" t="str">
        <f t="shared" si="5"/>
        <v>Việt PhúSouth</v>
      </c>
    </row>
    <row r="12" spans="1:124" s="11" customFormat="1" ht="20.25" hidden="1" customHeight="1" x14ac:dyDescent="0.35">
      <c r="A12" s="47">
        <v>9</v>
      </c>
      <c r="B12" s="48">
        <v>5456</v>
      </c>
      <c r="C12" s="48" t="s">
        <v>787</v>
      </c>
      <c r="D12" s="49" t="s">
        <v>156</v>
      </c>
      <c r="E12" s="49" t="s">
        <v>125</v>
      </c>
      <c r="F12" s="49" t="s">
        <v>126</v>
      </c>
      <c r="G12" s="49" t="s">
        <v>151</v>
      </c>
      <c r="H12" s="49" t="s">
        <v>157</v>
      </c>
      <c r="I12" s="49" t="s">
        <v>129</v>
      </c>
      <c r="J12" s="49" t="s">
        <v>130</v>
      </c>
      <c r="K12" s="49" t="s">
        <v>131</v>
      </c>
      <c r="L12" s="49" t="s">
        <v>132</v>
      </c>
      <c r="M12" s="50">
        <v>43759</v>
      </c>
      <c r="N12" s="50" t="s">
        <v>770</v>
      </c>
      <c r="O12" s="51"/>
      <c r="P12" s="50"/>
      <c r="Q12" s="52" t="s">
        <v>133</v>
      </c>
      <c r="R12" s="53" t="s">
        <v>774</v>
      </c>
      <c r="S12" s="52" t="s">
        <v>134</v>
      </c>
      <c r="T12" s="54"/>
      <c r="U12" s="54">
        <v>5000000</v>
      </c>
      <c r="V12" s="54"/>
      <c r="W12" s="55">
        <v>5000000</v>
      </c>
      <c r="X12" s="56">
        <v>0</v>
      </c>
      <c r="Y12" s="54">
        <v>0</v>
      </c>
      <c r="Z12" s="54"/>
      <c r="AA12" s="56">
        <v>0</v>
      </c>
      <c r="AB12" s="54"/>
      <c r="AC12" s="54">
        <v>0</v>
      </c>
      <c r="AD12" s="57">
        <v>0</v>
      </c>
      <c r="AE12" s="54" t="s">
        <v>1245</v>
      </c>
      <c r="AF12" s="58">
        <v>21</v>
      </c>
      <c r="AG12" s="58">
        <v>21</v>
      </c>
      <c r="AH12" s="58">
        <v>0</v>
      </c>
      <c r="AI12" s="58">
        <v>0</v>
      </c>
      <c r="AJ12" s="58">
        <v>0</v>
      </c>
      <c r="AK12" s="58">
        <v>21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54">
        <v>5000000</v>
      </c>
      <c r="AS12" s="54">
        <v>0</v>
      </c>
      <c r="AT12" s="54">
        <v>0</v>
      </c>
      <c r="AU12" s="54">
        <v>5000000</v>
      </c>
      <c r="AV12" s="54">
        <v>0</v>
      </c>
      <c r="AW12" s="54">
        <v>0</v>
      </c>
      <c r="AX12" s="54">
        <v>0</v>
      </c>
      <c r="AY12" s="54">
        <v>0</v>
      </c>
      <c r="AZ12" s="59">
        <v>0</v>
      </c>
      <c r="BA12" s="54">
        <v>0</v>
      </c>
      <c r="BB12" s="59"/>
      <c r="BC12" s="54"/>
      <c r="BD12" s="54"/>
      <c r="BE12" s="54">
        <v>0</v>
      </c>
      <c r="BF12" s="54">
        <v>0</v>
      </c>
      <c r="BG12" s="59">
        <v>0</v>
      </c>
      <c r="BH12" s="59">
        <v>0</v>
      </c>
      <c r="BI12" s="59">
        <v>0</v>
      </c>
      <c r="BJ12" s="59">
        <v>0</v>
      </c>
      <c r="BK12" s="59"/>
      <c r="BL12" s="59">
        <v>0</v>
      </c>
      <c r="BM12" s="59"/>
      <c r="BN12" s="59"/>
      <c r="BO12" s="59">
        <v>0</v>
      </c>
      <c r="BP12" s="59"/>
      <c r="BQ12" s="59"/>
      <c r="BR12" s="54"/>
      <c r="BS12" s="59"/>
      <c r="BT12" s="54">
        <v>0</v>
      </c>
      <c r="BU12" s="57">
        <v>5000000</v>
      </c>
      <c r="BV12" s="54">
        <v>0</v>
      </c>
      <c r="BW12" s="54">
        <v>0</v>
      </c>
      <c r="BX12" s="54">
        <v>0</v>
      </c>
      <c r="BY12" s="54">
        <v>11000000</v>
      </c>
      <c r="BZ12" s="54">
        <v>0</v>
      </c>
      <c r="CA12" s="54">
        <v>0</v>
      </c>
      <c r="CB12" s="54">
        <v>400000</v>
      </c>
      <c r="CC12" s="54">
        <v>50000</v>
      </c>
      <c r="CD12" s="54">
        <v>75000</v>
      </c>
      <c r="CE12" s="54">
        <v>0</v>
      </c>
      <c r="CF12" s="54">
        <v>525000</v>
      </c>
      <c r="CG12" s="54">
        <v>11525000</v>
      </c>
      <c r="CH12" s="54">
        <v>0</v>
      </c>
      <c r="CI12" s="54">
        <v>0</v>
      </c>
      <c r="CJ12" s="54"/>
      <c r="CK12" s="54">
        <v>0</v>
      </c>
      <c r="CL12" s="54">
        <v>0</v>
      </c>
      <c r="CM12" s="54">
        <v>0</v>
      </c>
      <c r="CN12" s="54">
        <v>0</v>
      </c>
      <c r="CO12" s="54"/>
      <c r="CP12" s="54">
        <v>0</v>
      </c>
      <c r="CQ12" s="54">
        <v>0</v>
      </c>
      <c r="CR12" s="54">
        <v>0</v>
      </c>
      <c r="CS12" s="54">
        <v>4475000</v>
      </c>
      <c r="CT12" s="54"/>
      <c r="CU12" s="57">
        <v>4475000</v>
      </c>
      <c r="CV12" s="54">
        <v>850000.00000000012</v>
      </c>
      <c r="CW12" s="54">
        <v>0</v>
      </c>
      <c r="CX12" s="54">
        <v>150000</v>
      </c>
      <c r="CY12" s="54">
        <v>0</v>
      </c>
      <c r="CZ12" s="54"/>
      <c r="DA12" s="54">
        <v>1000000.0000000001</v>
      </c>
      <c r="DB12" s="54">
        <v>1525000</v>
      </c>
      <c r="DC12" s="54">
        <v>100000</v>
      </c>
      <c r="DD12" s="54">
        <v>6100000</v>
      </c>
      <c r="DE12" s="54"/>
      <c r="DF12" s="54" t="s">
        <v>786</v>
      </c>
      <c r="DG12" s="54">
        <v>416666.66666666669</v>
      </c>
      <c r="DH12" s="52" t="s">
        <v>135</v>
      </c>
      <c r="DI12" s="54">
        <f>IFERROR(VLOOKUP($B12,[1]Timesheet!$D:$BK,51,0),0)</f>
        <v>18</v>
      </c>
      <c r="DJ12" s="54">
        <f>IFERROR(VLOOKUP($B12,[1]Timesheet!$D:$BK,52,0),0)</f>
        <v>0</v>
      </c>
      <c r="DK12" s="54">
        <f>IFERROR(VLOOKUP($B12,[1]Timesheet!$D:$BK,55,0),0)</f>
        <v>0</v>
      </c>
      <c r="DL12" s="52">
        <v>0</v>
      </c>
      <c r="DM12" s="54">
        <f>IFERROR(VLOOKUP($B12,[1]Timesheet!$D:$BK,57,0),0)</f>
        <v>0</v>
      </c>
      <c r="DN12" s="54">
        <f t="shared" si="3"/>
        <v>0</v>
      </c>
      <c r="DO12" s="54"/>
      <c r="DP12" s="54" t="str">
        <f t="shared" si="4"/>
        <v/>
      </c>
      <c r="DQ12" s="60">
        <v>0</v>
      </c>
      <c r="DR12" s="60">
        <v>0</v>
      </c>
      <c r="DS12" s="61" t="str">
        <f>IFERROR(VLOOKUP(E12&amp;H12,[1]Group!$D$3:$G$40,4,0),"")</f>
        <v/>
      </c>
      <c r="DT12" s="61" t="str">
        <f t="shared" si="5"/>
        <v>Việt PhúSouth</v>
      </c>
    </row>
    <row r="13" spans="1:124" s="11" customFormat="1" ht="20.25" hidden="1" customHeight="1" x14ac:dyDescent="0.35">
      <c r="A13" s="47">
        <v>10</v>
      </c>
      <c r="B13" s="48">
        <v>5679</v>
      </c>
      <c r="C13" s="48" t="s">
        <v>797</v>
      </c>
      <c r="D13" s="49" t="s">
        <v>158</v>
      </c>
      <c r="E13" s="49" t="s">
        <v>125</v>
      </c>
      <c r="F13" s="49" t="s">
        <v>159</v>
      </c>
      <c r="G13" s="49" t="s">
        <v>127</v>
      </c>
      <c r="H13" s="49" t="s">
        <v>160</v>
      </c>
      <c r="I13" s="49" t="s">
        <v>129</v>
      </c>
      <c r="J13" s="49" t="s">
        <v>130</v>
      </c>
      <c r="K13" s="49" t="s">
        <v>131</v>
      </c>
      <c r="L13" s="49" t="s">
        <v>132</v>
      </c>
      <c r="M13" s="50">
        <v>43964</v>
      </c>
      <c r="N13" s="50" t="s">
        <v>770</v>
      </c>
      <c r="O13" s="51"/>
      <c r="P13" s="50"/>
      <c r="Q13" s="52" t="s">
        <v>133</v>
      </c>
      <c r="R13" s="53" t="s">
        <v>774</v>
      </c>
      <c r="S13" s="52" t="s">
        <v>134</v>
      </c>
      <c r="T13" s="54"/>
      <c r="U13" s="54">
        <v>40000000</v>
      </c>
      <c r="V13" s="54"/>
      <c r="W13" s="55">
        <v>40000000</v>
      </c>
      <c r="X13" s="56">
        <v>0</v>
      </c>
      <c r="Y13" s="54">
        <v>0</v>
      </c>
      <c r="Z13" s="54"/>
      <c r="AA13" s="56">
        <v>0</v>
      </c>
      <c r="AB13" s="54"/>
      <c r="AC13" s="54">
        <v>0</v>
      </c>
      <c r="AD13" s="57">
        <v>0</v>
      </c>
      <c r="AE13" s="54" t="s">
        <v>1245</v>
      </c>
      <c r="AF13" s="58">
        <v>21</v>
      </c>
      <c r="AG13" s="58">
        <v>15</v>
      </c>
      <c r="AH13" s="58">
        <v>6</v>
      </c>
      <c r="AI13" s="58">
        <v>0</v>
      </c>
      <c r="AJ13" s="58">
        <v>0</v>
      </c>
      <c r="AK13" s="58">
        <v>21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4">
        <v>40000000</v>
      </c>
      <c r="AS13" s="54">
        <v>0</v>
      </c>
      <c r="AT13" s="54">
        <v>0</v>
      </c>
      <c r="AU13" s="54">
        <v>40000000</v>
      </c>
      <c r="AV13" s="54">
        <v>0</v>
      </c>
      <c r="AW13" s="54">
        <v>0</v>
      </c>
      <c r="AX13" s="54">
        <v>0</v>
      </c>
      <c r="AY13" s="54">
        <v>0</v>
      </c>
      <c r="AZ13" s="59">
        <v>0</v>
      </c>
      <c r="BA13" s="54">
        <v>0</v>
      </c>
      <c r="BB13" s="59"/>
      <c r="BC13" s="54"/>
      <c r="BD13" s="54"/>
      <c r="BE13" s="54">
        <v>0</v>
      </c>
      <c r="BF13" s="54">
        <v>0</v>
      </c>
      <c r="BG13" s="59">
        <v>0</v>
      </c>
      <c r="BH13" s="59">
        <v>0</v>
      </c>
      <c r="BI13" s="59">
        <v>0</v>
      </c>
      <c r="BJ13" s="59">
        <v>0</v>
      </c>
      <c r="BK13" s="59"/>
      <c r="BL13" s="59">
        <v>0</v>
      </c>
      <c r="BM13" s="59"/>
      <c r="BN13" s="59"/>
      <c r="BO13" s="59">
        <v>0</v>
      </c>
      <c r="BP13" s="59"/>
      <c r="BQ13" s="59"/>
      <c r="BR13" s="54"/>
      <c r="BS13" s="59"/>
      <c r="BT13" s="54">
        <v>0</v>
      </c>
      <c r="BU13" s="57">
        <v>40000000</v>
      </c>
      <c r="BV13" s="54">
        <v>0</v>
      </c>
      <c r="BW13" s="54">
        <v>0</v>
      </c>
      <c r="BX13" s="54">
        <v>0</v>
      </c>
      <c r="BY13" s="54">
        <v>11000000</v>
      </c>
      <c r="BZ13" s="54">
        <v>3</v>
      </c>
      <c r="CA13" s="54">
        <v>13200000</v>
      </c>
      <c r="CB13" s="54">
        <v>2384000</v>
      </c>
      <c r="CC13" s="54">
        <v>400000</v>
      </c>
      <c r="CD13" s="54">
        <v>447000</v>
      </c>
      <c r="CE13" s="54">
        <v>0</v>
      </c>
      <c r="CF13" s="54">
        <v>3231000</v>
      </c>
      <c r="CG13" s="54">
        <v>27431000</v>
      </c>
      <c r="CH13" s="54">
        <v>12569000</v>
      </c>
      <c r="CI13" s="54">
        <v>1135350</v>
      </c>
      <c r="CJ13" s="54"/>
      <c r="CK13" s="54">
        <v>1135350</v>
      </c>
      <c r="CL13" s="54">
        <v>0</v>
      </c>
      <c r="CM13" s="54">
        <v>149000</v>
      </c>
      <c r="CN13" s="54">
        <v>0</v>
      </c>
      <c r="CO13" s="54"/>
      <c r="CP13" s="54">
        <v>0</v>
      </c>
      <c r="CQ13" s="54">
        <v>0</v>
      </c>
      <c r="CR13" s="54">
        <v>149000</v>
      </c>
      <c r="CS13" s="54">
        <v>35484650</v>
      </c>
      <c r="CT13" s="54"/>
      <c r="CU13" s="57">
        <v>35484650</v>
      </c>
      <c r="CV13" s="54">
        <v>5066000</v>
      </c>
      <c r="CW13" s="54">
        <v>0</v>
      </c>
      <c r="CX13" s="54">
        <v>894000</v>
      </c>
      <c r="CY13" s="54">
        <v>0</v>
      </c>
      <c r="CZ13" s="54"/>
      <c r="DA13" s="54">
        <v>5960000</v>
      </c>
      <c r="DB13" s="54">
        <v>9191000</v>
      </c>
      <c r="DC13" s="54">
        <v>596000</v>
      </c>
      <c r="DD13" s="54">
        <v>46556000</v>
      </c>
      <c r="DE13" s="54"/>
      <c r="DF13" s="54" t="s">
        <v>786</v>
      </c>
      <c r="DG13" s="54">
        <v>3333333.3333333335</v>
      </c>
      <c r="DH13" s="52" t="s">
        <v>135</v>
      </c>
      <c r="DI13" s="54">
        <f>IFERROR(VLOOKUP($B13,[1]Timesheet!$D:$BK,51,0),0)</f>
        <v>18</v>
      </c>
      <c r="DJ13" s="54">
        <f>IFERROR(VLOOKUP($B13,[1]Timesheet!$D:$BK,52,0),0)</f>
        <v>0</v>
      </c>
      <c r="DK13" s="54">
        <f>IFERROR(VLOOKUP($B13,[1]Timesheet!$D:$BK,55,0),0)</f>
        <v>0</v>
      </c>
      <c r="DL13" s="52" t="s">
        <v>139</v>
      </c>
      <c r="DM13" s="54">
        <f>IFERROR(VLOOKUP($B13,[1]Timesheet!$D:$BK,57,0),0)</f>
        <v>0</v>
      </c>
      <c r="DN13" s="54">
        <f t="shared" si="3"/>
        <v>149000</v>
      </c>
      <c r="DO13" s="54"/>
      <c r="DP13" s="54" t="str">
        <f t="shared" si="4"/>
        <v/>
      </c>
      <c r="DQ13" s="60">
        <v>0</v>
      </c>
      <c r="DR13" s="60">
        <v>0</v>
      </c>
      <c r="DS13" s="61" t="str">
        <f>IFERROR(VLOOKUP(E13&amp;H13,[1]Group!$D$3:$G$40,4,0),"")</f>
        <v/>
      </c>
      <c r="DT13" s="61" t="str">
        <f t="shared" si="5"/>
        <v>Việt PhúSouth</v>
      </c>
    </row>
    <row r="14" spans="1:124" s="11" customFormat="1" ht="20.25" hidden="1" customHeight="1" x14ac:dyDescent="0.35">
      <c r="A14" s="47">
        <v>11</v>
      </c>
      <c r="B14" s="48">
        <v>4962</v>
      </c>
      <c r="C14" s="48" t="s">
        <v>785</v>
      </c>
      <c r="D14" s="49" t="s">
        <v>161</v>
      </c>
      <c r="E14" s="49" t="s">
        <v>125</v>
      </c>
      <c r="F14" s="49" t="s">
        <v>159</v>
      </c>
      <c r="G14" s="49" t="s">
        <v>151</v>
      </c>
      <c r="H14" s="49" t="s">
        <v>162</v>
      </c>
      <c r="I14" s="49" t="s">
        <v>129</v>
      </c>
      <c r="J14" s="49" t="s">
        <v>130</v>
      </c>
      <c r="K14" s="49" t="s">
        <v>131</v>
      </c>
      <c r="L14" s="49" t="s">
        <v>132</v>
      </c>
      <c r="M14" s="50">
        <v>43530</v>
      </c>
      <c r="N14" s="50"/>
      <c r="O14" s="51"/>
      <c r="P14" s="50"/>
      <c r="Q14" s="52" t="s">
        <v>133</v>
      </c>
      <c r="R14" s="53" t="s">
        <v>774</v>
      </c>
      <c r="S14" s="52" t="s">
        <v>134</v>
      </c>
      <c r="T14" s="54"/>
      <c r="U14" s="54">
        <v>5000000</v>
      </c>
      <c r="V14" s="54"/>
      <c r="W14" s="55">
        <v>5000000</v>
      </c>
      <c r="X14" s="56">
        <v>0</v>
      </c>
      <c r="Y14" s="54">
        <v>0</v>
      </c>
      <c r="Z14" s="54"/>
      <c r="AA14" s="56">
        <v>0</v>
      </c>
      <c r="AB14" s="54"/>
      <c r="AC14" s="54">
        <v>0</v>
      </c>
      <c r="AD14" s="57">
        <v>0</v>
      </c>
      <c r="AE14" s="54" t="s">
        <v>1245</v>
      </c>
      <c r="AF14" s="58">
        <v>21</v>
      </c>
      <c r="AG14" s="58">
        <v>16</v>
      </c>
      <c r="AH14" s="58">
        <v>5</v>
      </c>
      <c r="AI14" s="58">
        <v>0</v>
      </c>
      <c r="AJ14" s="58">
        <v>0</v>
      </c>
      <c r="AK14" s="58">
        <v>21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54">
        <v>5000000</v>
      </c>
      <c r="AS14" s="54">
        <v>0</v>
      </c>
      <c r="AT14" s="54">
        <v>0</v>
      </c>
      <c r="AU14" s="54">
        <v>5000000</v>
      </c>
      <c r="AV14" s="54">
        <v>0</v>
      </c>
      <c r="AW14" s="54">
        <v>0</v>
      </c>
      <c r="AX14" s="54">
        <v>0</v>
      </c>
      <c r="AY14" s="54">
        <v>0</v>
      </c>
      <c r="AZ14" s="59">
        <v>0</v>
      </c>
      <c r="BA14" s="54">
        <v>0</v>
      </c>
      <c r="BB14" s="59"/>
      <c r="BC14" s="54"/>
      <c r="BD14" s="54"/>
      <c r="BE14" s="54">
        <v>0</v>
      </c>
      <c r="BF14" s="54">
        <v>0</v>
      </c>
      <c r="BG14" s="59">
        <v>0</v>
      </c>
      <c r="BH14" s="59">
        <v>0</v>
      </c>
      <c r="BI14" s="59">
        <v>0</v>
      </c>
      <c r="BJ14" s="59">
        <v>0</v>
      </c>
      <c r="BK14" s="59"/>
      <c r="BL14" s="59">
        <v>0</v>
      </c>
      <c r="BM14" s="59"/>
      <c r="BN14" s="59"/>
      <c r="BO14" s="59">
        <v>0</v>
      </c>
      <c r="BP14" s="59"/>
      <c r="BQ14" s="59"/>
      <c r="BR14" s="54"/>
      <c r="BS14" s="59"/>
      <c r="BT14" s="54">
        <v>0</v>
      </c>
      <c r="BU14" s="57">
        <v>5000000</v>
      </c>
      <c r="BV14" s="54">
        <v>0</v>
      </c>
      <c r="BW14" s="54">
        <v>0</v>
      </c>
      <c r="BX14" s="54">
        <v>0</v>
      </c>
      <c r="BY14" s="54">
        <v>11000000</v>
      </c>
      <c r="BZ14" s="54">
        <v>0</v>
      </c>
      <c r="CA14" s="54">
        <v>0</v>
      </c>
      <c r="CB14" s="54">
        <v>400000</v>
      </c>
      <c r="CC14" s="54">
        <v>50000</v>
      </c>
      <c r="CD14" s="54">
        <v>75000</v>
      </c>
      <c r="CE14" s="54">
        <v>0</v>
      </c>
      <c r="CF14" s="54">
        <v>525000</v>
      </c>
      <c r="CG14" s="54">
        <v>11525000</v>
      </c>
      <c r="CH14" s="54">
        <v>0</v>
      </c>
      <c r="CI14" s="54">
        <v>0</v>
      </c>
      <c r="CJ14" s="54"/>
      <c r="CK14" s="54">
        <v>0</v>
      </c>
      <c r="CL14" s="54">
        <v>0</v>
      </c>
      <c r="CM14" s="54">
        <v>50000</v>
      </c>
      <c r="CN14" s="54">
        <v>0</v>
      </c>
      <c r="CO14" s="54"/>
      <c r="CP14" s="54">
        <v>137000</v>
      </c>
      <c r="CQ14" s="54">
        <v>0</v>
      </c>
      <c r="CR14" s="54">
        <v>187000</v>
      </c>
      <c r="CS14" s="54">
        <v>4288000</v>
      </c>
      <c r="CT14" s="54"/>
      <c r="CU14" s="57">
        <v>4288000</v>
      </c>
      <c r="CV14" s="54">
        <v>850000.00000000012</v>
      </c>
      <c r="CW14" s="54">
        <v>0</v>
      </c>
      <c r="CX14" s="54">
        <v>150000</v>
      </c>
      <c r="CY14" s="54">
        <v>0</v>
      </c>
      <c r="CZ14" s="54"/>
      <c r="DA14" s="54">
        <v>1000000.0000000001</v>
      </c>
      <c r="DB14" s="54">
        <v>1525000</v>
      </c>
      <c r="DC14" s="54">
        <v>100000</v>
      </c>
      <c r="DD14" s="54">
        <v>6100000</v>
      </c>
      <c r="DE14" s="54"/>
      <c r="DF14" s="54" t="s">
        <v>786</v>
      </c>
      <c r="DG14" s="54">
        <v>416666.66666666669</v>
      </c>
      <c r="DH14" s="52" t="s">
        <v>135</v>
      </c>
      <c r="DI14" s="54">
        <f>IFERROR(VLOOKUP($B14,[1]Timesheet!$D:$BK,51,0),0)</f>
        <v>18</v>
      </c>
      <c r="DJ14" s="54">
        <f>IFERROR(VLOOKUP($B14,[1]Timesheet!$D:$BK,52,0),0)</f>
        <v>0</v>
      </c>
      <c r="DK14" s="54">
        <f>IFERROR(VLOOKUP($B14,[1]Timesheet!$D:$BK,55,0),0)</f>
        <v>0</v>
      </c>
      <c r="DL14" s="52" t="s">
        <v>139</v>
      </c>
      <c r="DM14" s="54">
        <f>IFERROR(VLOOKUP($B14,[1]Timesheet!$D:$BK,57,0),0)</f>
        <v>0</v>
      </c>
      <c r="DN14" s="54">
        <f t="shared" si="3"/>
        <v>50000</v>
      </c>
      <c r="DO14" s="54"/>
      <c r="DP14" s="54" t="str">
        <f t="shared" si="4"/>
        <v/>
      </c>
      <c r="DQ14" s="60">
        <v>44161</v>
      </c>
      <c r="DR14" s="60">
        <v>44341</v>
      </c>
      <c r="DS14" s="61" t="str">
        <f>IFERROR(VLOOKUP(E14&amp;H14,[1]Group!$D$3:$G$40,4,0),"")</f>
        <v/>
      </c>
      <c r="DT14" s="61" t="str">
        <f t="shared" si="5"/>
        <v>Việt PhúSouth</v>
      </c>
    </row>
    <row r="15" spans="1:124" s="11" customFormat="1" ht="20.25" hidden="1" customHeight="1" x14ac:dyDescent="0.35">
      <c r="A15" s="47">
        <v>12</v>
      </c>
      <c r="B15" s="48">
        <v>5688</v>
      </c>
      <c r="C15" s="48" t="s">
        <v>788</v>
      </c>
      <c r="D15" s="49" t="s">
        <v>163</v>
      </c>
      <c r="E15" s="49" t="s">
        <v>125</v>
      </c>
      <c r="F15" s="49" t="s">
        <v>159</v>
      </c>
      <c r="G15" s="49" t="s">
        <v>151</v>
      </c>
      <c r="H15" s="49" t="s">
        <v>164</v>
      </c>
      <c r="I15" s="49" t="s">
        <v>129</v>
      </c>
      <c r="J15" s="49" t="s">
        <v>130</v>
      </c>
      <c r="K15" s="49" t="s">
        <v>131</v>
      </c>
      <c r="L15" s="49" t="s">
        <v>132</v>
      </c>
      <c r="M15" s="50">
        <v>43977</v>
      </c>
      <c r="N15" s="50" t="s">
        <v>770</v>
      </c>
      <c r="O15" s="51"/>
      <c r="P15" s="50"/>
      <c r="Q15" s="52" t="s">
        <v>133</v>
      </c>
      <c r="R15" s="53" t="s">
        <v>774</v>
      </c>
      <c r="S15" s="52" t="s">
        <v>134</v>
      </c>
      <c r="T15" s="54"/>
      <c r="U15" s="54">
        <v>5000000</v>
      </c>
      <c r="V15" s="54"/>
      <c r="W15" s="55">
        <v>5000000</v>
      </c>
      <c r="X15" s="56">
        <v>0</v>
      </c>
      <c r="Y15" s="54">
        <v>0</v>
      </c>
      <c r="Z15" s="54"/>
      <c r="AA15" s="56">
        <v>0</v>
      </c>
      <c r="AB15" s="54"/>
      <c r="AC15" s="54">
        <v>0</v>
      </c>
      <c r="AD15" s="57">
        <v>0</v>
      </c>
      <c r="AE15" s="54" t="s">
        <v>1245</v>
      </c>
      <c r="AF15" s="58">
        <v>21</v>
      </c>
      <c r="AG15" s="58">
        <v>16</v>
      </c>
      <c r="AH15" s="58">
        <v>5</v>
      </c>
      <c r="AI15" s="58">
        <v>0</v>
      </c>
      <c r="AJ15" s="58">
        <v>0</v>
      </c>
      <c r="AK15" s="58">
        <v>21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54">
        <v>5000000</v>
      </c>
      <c r="AS15" s="54">
        <v>0</v>
      </c>
      <c r="AT15" s="54">
        <v>0</v>
      </c>
      <c r="AU15" s="54">
        <v>5000000</v>
      </c>
      <c r="AV15" s="54">
        <v>0</v>
      </c>
      <c r="AW15" s="54">
        <v>0</v>
      </c>
      <c r="AX15" s="54">
        <v>0</v>
      </c>
      <c r="AY15" s="54">
        <v>0</v>
      </c>
      <c r="AZ15" s="59">
        <v>0</v>
      </c>
      <c r="BA15" s="54">
        <v>0</v>
      </c>
      <c r="BB15" s="59"/>
      <c r="BC15" s="54"/>
      <c r="BD15" s="54"/>
      <c r="BE15" s="54">
        <v>0</v>
      </c>
      <c r="BF15" s="54">
        <v>0</v>
      </c>
      <c r="BG15" s="59">
        <v>0</v>
      </c>
      <c r="BH15" s="59">
        <v>0</v>
      </c>
      <c r="BI15" s="59">
        <v>0</v>
      </c>
      <c r="BJ15" s="59">
        <v>0</v>
      </c>
      <c r="BK15" s="59"/>
      <c r="BL15" s="59">
        <v>0</v>
      </c>
      <c r="BM15" s="59"/>
      <c r="BN15" s="59"/>
      <c r="BO15" s="59">
        <v>0</v>
      </c>
      <c r="BP15" s="59"/>
      <c r="BQ15" s="59"/>
      <c r="BR15" s="54"/>
      <c r="BS15" s="59"/>
      <c r="BT15" s="54">
        <v>0</v>
      </c>
      <c r="BU15" s="57">
        <v>5000000</v>
      </c>
      <c r="BV15" s="54">
        <v>0</v>
      </c>
      <c r="BW15" s="54">
        <v>0</v>
      </c>
      <c r="BX15" s="54">
        <v>0</v>
      </c>
      <c r="BY15" s="54">
        <v>11000000</v>
      </c>
      <c r="BZ15" s="54">
        <v>0</v>
      </c>
      <c r="CA15" s="54">
        <v>0</v>
      </c>
      <c r="CB15" s="54">
        <v>400000</v>
      </c>
      <c r="CC15" s="54">
        <v>50000</v>
      </c>
      <c r="CD15" s="54">
        <v>75000</v>
      </c>
      <c r="CE15" s="54">
        <v>0</v>
      </c>
      <c r="CF15" s="54">
        <v>525000</v>
      </c>
      <c r="CG15" s="54">
        <v>11525000</v>
      </c>
      <c r="CH15" s="54">
        <v>0</v>
      </c>
      <c r="CI15" s="54">
        <v>0</v>
      </c>
      <c r="CJ15" s="54"/>
      <c r="CK15" s="54">
        <v>0</v>
      </c>
      <c r="CL15" s="54">
        <v>0</v>
      </c>
      <c r="CM15" s="54">
        <v>50000</v>
      </c>
      <c r="CN15" s="54">
        <v>0</v>
      </c>
      <c r="CO15" s="54"/>
      <c r="CP15" s="54">
        <v>0</v>
      </c>
      <c r="CQ15" s="54">
        <v>0</v>
      </c>
      <c r="CR15" s="54">
        <v>50000</v>
      </c>
      <c r="CS15" s="54">
        <v>4425000</v>
      </c>
      <c r="CT15" s="54"/>
      <c r="CU15" s="57">
        <v>4425000</v>
      </c>
      <c r="CV15" s="54">
        <v>850000.00000000012</v>
      </c>
      <c r="CW15" s="54">
        <v>0</v>
      </c>
      <c r="CX15" s="54">
        <v>150000</v>
      </c>
      <c r="CY15" s="54">
        <v>0</v>
      </c>
      <c r="CZ15" s="54"/>
      <c r="DA15" s="54">
        <v>1000000.0000000001</v>
      </c>
      <c r="DB15" s="54">
        <v>1525000</v>
      </c>
      <c r="DC15" s="54">
        <v>100000</v>
      </c>
      <c r="DD15" s="54">
        <v>6100000</v>
      </c>
      <c r="DE15" s="54"/>
      <c r="DF15" s="54" t="s">
        <v>786</v>
      </c>
      <c r="DG15" s="54">
        <v>416666.66666666669</v>
      </c>
      <c r="DH15" s="52" t="s">
        <v>135</v>
      </c>
      <c r="DI15" s="54">
        <f>IFERROR(VLOOKUP($B15,[1]Timesheet!$D:$BK,51,0),0)</f>
        <v>18</v>
      </c>
      <c r="DJ15" s="54">
        <f>IFERROR(VLOOKUP($B15,[1]Timesheet!$D:$BK,52,0),0)</f>
        <v>0</v>
      </c>
      <c r="DK15" s="54">
        <f>IFERROR(VLOOKUP($B15,[1]Timesheet!$D:$BK,55,0),0)</f>
        <v>0</v>
      </c>
      <c r="DL15" s="52" t="s">
        <v>139</v>
      </c>
      <c r="DM15" s="54">
        <f>IFERROR(VLOOKUP($B15,[1]Timesheet!$D:$BK,57,0),0)</f>
        <v>0</v>
      </c>
      <c r="DN15" s="54">
        <f t="shared" si="3"/>
        <v>50000</v>
      </c>
      <c r="DO15" s="54"/>
      <c r="DP15" s="54" t="str">
        <f t="shared" si="4"/>
        <v/>
      </c>
      <c r="DQ15" s="60">
        <v>0</v>
      </c>
      <c r="DR15" s="60">
        <v>0</v>
      </c>
      <c r="DS15" s="61" t="str">
        <f>IFERROR(VLOOKUP(E15&amp;H15,[1]Group!$D$3:$G$40,4,0),"")</f>
        <v/>
      </c>
      <c r="DT15" s="61" t="str">
        <f t="shared" si="5"/>
        <v>Việt PhúSouth</v>
      </c>
    </row>
    <row r="16" spans="1:124" s="11" customFormat="1" ht="20.25" hidden="1" customHeight="1" x14ac:dyDescent="0.35">
      <c r="A16" s="47">
        <v>13</v>
      </c>
      <c r="B16" s="48">
        <v>6037</v>
      </c>
      <c r="C16" s="48" t="s">
        <v>792</v>
      </c>
      <c r="D16" s="49" t="s">
        <v>165</v>
      </c>
      <c r="E16" s="49" t="s">
        <v>125</v>
      </c>
      <c r="F16" s="49" t="s">
        <v>159</v>
      </c>
      <c r="G16" s="49" t="s">
        <v>151</v>
      </c>
      <c r="H16" s="49" t="s">
        <v>166</v>
      </c>
      <c r="I16" s="49" t="s">
        <v>129</v>
      </c>
      <c r="J16" s="49" t="s">
        <v>130</v>
      </c>
      <c r="K16" s="49" t="s">
        <v>131</v>
      </c>
      <c r="L16" s="49" t="s">
        <v>132</v>
      </c>
      <c r="M16" s="50">
        <v>44167</v>
      </c>
      <c r="N16" s="50" t="s">
        <v>770</v>
      </c>
      <c r="O16" s="51"/>
      <c r="P16" s="50"/>
      <c r="Q16" s="52" t="s">
        <v>133</v>
      </c>
      <c r="R16" s="53" t="s">
        <v>774</v>
      </c>
      <c r="S16" s="52" t="s">
        <v>134</v>
      </c>
      <c r="T16" s="54"/>
      <c r="U16" s="54">
        <v>5000000</v>
      </c>
      <c r="V16" s="54"/>
      <c r="W16" s="55">
        <v>5000000</v>
      </c>
      <c r="X16" s="56">
        <v>0</v>
      </c>
      <c r="Y16" s="54">
        <v>0</v>
      </c>
      <c r="Z16" s="54"/>
      <c r="AA16" s="56">
        <v>0</v>
      </c>
      <c r="AB16" s="54"/>
      <c r="AC16" s="54">
        <v>0</v>
      </c>
      <c r="AD16" s="57">
        <v>0</v>
      </c>
      <c r="AE16" s="54" t="s">
        <v>1245</v>
      </c>
      <c r="AF16" s="58">
        <v>21</v>
      </c>
      <c r="AG16" s="58">
        <v>16</v>
      </c>
      <c r="AH16" s="58">
        <v>5</v>
      </c>
      <c r="AI16" s="58">
        <v>0</v>
      </c>
      <c r="AJ16" s="58">
        <v>0</v>
      </c>
      <c r="AK16" s="58">
        <v>21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54">
        <v>5000000</v>
      </c>
      <c r="AS16" s="54">
        <v>0</v>
      </c>
      <c r="AT16" s="54">
        <v>0</v>
      </c>
      <c r="AU16" s="54">
        <v>5000000</v>
      </c>
      <c r="AV16" s="54">
        <v>0</v>
      </c>
      <c r="AW16" s="54">
        <v>0</v>
      </c>
      <c r="AX16" s="54">
        <v>0</v>
      </c>
      <c r="AY16" s="54">
        <v>0</v>
      </c>
      <c r="AZ16" s="59">
        <v>0</v>
      </c>
      <c r="BA16" s="54">
        <v>0</v>
      </c>
      <c r="BB16" s="59"/>
      <c r="BC16" s="54"/>
      <c r="BD16" s="54"/>
      <c r="BE16" s="54">
        <v>0</v>
      </c>
      <c r="BF16" s="54">
        <v>0</v>
      </c>
      <c r="BG16" s="59">
        <v>0</v>
      </c>
      <c r="BH16" s="59">
        <v>0</v>
      </c>
      <c r="BI16" s="59">
        <v>0</v>
      </c>
      <c r="BJ16" s="59">
        <v>0</v>
      </c>
      <c r="BK16" s="59"/>
      <c r="BL16" s="59">
        <v>0</v>
      </c>
      <c r="BM16" s="59"/>
      <c r="BN16" s="59"/>
      <c r="BO16" s="59">
        <v>0</v>
      </c>
      <c r="BP16" s="59"/>
      <c r="BQ16" s="59"/>
      <c r="BR16" s="54"/>
      <c r="BS16" s="59"/>
      <c r="BT16" s="54">
        <v>0</v>
      </c>
      <c r="BU16" s="57">
        <v>5000000</v>
      </c>
      <c r="BV16" s="54">
        <v>0</v>
      </c>
      <c r="BW16" s="54">
        <v>0</v>
      </c>
      <c r="BX16" s="54">
        <v>0</v>
      </c>
      <c r="BY16" s="54">
        <v>11000000</v>
      </c>
      <c r="BZ16" s="54">
        <v>0</v>
      </c>
      <c r="CA16" s="54">
        <v>0</v>
      </c>
      <c r="CB16" s="54">
        <v>400000</v>
      </c>
      <c r="CC16" s="54">
        <v>50000</v>
      </c>
      <c r="CD16" s="54">
        <v>75000</v>
      </c>
      <c r="CE16" s="54">
        <v>0</v>
      </c>
      <c r="CF16" s="54">
        <v>525000</v>
      </c>
      <c r="CG16" s="54">
        <v>11525000</v>
      </c>
      <c r="CH16" s="54">
        <v>0</v>
      </c>
      <c r="CI16" s="54">
        <v>0</v>
      </c>
      <c r="CJ16" s="54"/>
      <c r="CK16" s="54">
        <v>0</v>
      </c>
      <c r="CL16" s="54">
        <v>0</v>
      </c>
      <c r="CM16" s="54">
        <v>50000</v>
      </c>
      <c r="CN16" s="54">
        <v>0</v>
      </c>
      <c r="CO16" s="54"/>
      <c r="CP16" s="54">
        <v>0</v>
      </c>
      <c r="CQ16" s="54">
        <v>0</v>
      </c>
      <c r="CR16" s="54">
        <v>50000</v>
      </c>
      <c r="CS16" s="54">
        <v>4425000</v>
      </c>
      <c r="CT16" s="54"/>
      <c r="CU16" s="57">
        <v>4425000</v>
      </c>
      <c r="CV16" s="54">
        <v>850000.00000000012</v>
      </c>
      <c r="CW16" s="54">
        <v>0</v>
      </c>
      <c r="CX16" s="54">
        <v>150000</v>
      </c>
      <c r="CY16" s="54">
        <v>0</v>
      </c>
      <c r="CZ16" s="54"/>
      <c r="DA16" s="54">
        <v>1000000.0000000001</v>
      </c>
      <c r="DB16" s="54">
        <v>1525000</v>
      </c>
      <c r="DC16" s="54">
        <v>100000</v>
      </c>
      <c r="DD16" s="54">
        <v>6100000</v>
      </c>
      <c r="DE16" s="54"/>
      <c r="DF16" s="54" t="s">
        <v>786</v>
      </c>
      <c r="DG16" s="54">
        <v>416666.66666666669</v>
      </c>
      <c r="DH16" s="52" t="s">
        <v>135</v>
      </c>
      <c r="DI16" s="54">
        <f>IFERROR(VLOOKUP($B16,[1]Timesheet!$D:$BK,51,0),0)</f>
        <v>18</v>
      </c>
      <c r="DJ16" s="54">
        <f>IFERROR(VLOOKUP($B16,[1]Timesheet!$D:$BK,52,0),0)</f>
        <v>0</v>
      </c>
      <c r="DK16" s="54">
        <f>IFERROR(VLOOKUP($B16,[1]Timesheet!$D:$BK,55,0),0)</f>
        <v>0</v>
      </c>
      <c r="DL16" s="52" t="s">
        <v>139</v>
      </c>
      <c r="DM16" s="54">
        <f>IFERROR(VLOOKUP($B16,[1]Timesheet!$D:$BK,57,0),0)</f>
        <v>0</v>
      </c>
      <c r="DN16" s="54">
        <f t="shared" si="3"/>
        <v>50000</v>
      </c>
      <c r="DO16" s="54"/>
      <c r="DP16" s="54" t="str">
        <f t="shared" si="4"/>
        <v/>
      </c>
      <c r="DQ16" s="60">
        <v>0</v>
      </c>
      <c r="DR16" s="60">
        <v>0</v>
      </c>
      <c r="DS16" s="61" t="str">
        <f>IFERROR(VLOOKUP(E16&amp;H16,[1]Group!$D$3:$G$40,4,0),"")</f>
        <v/>
      </c>
      <c r="DT16" s="61" t="str">
        <f t="shared" si="5"/>
        <v>Việt PhúSouth</v>
      </c>
    </row>
    <row r="17" spans="1:124" s="11" customFormat="1" ht="20.25" customHeight="1" x14ac:dyDescent="0.35">
      <c r="A17" s="47">
        <v>14</v>
      </c>
      <c r="B17" s="48">
        <v>5701</v>
      </c>
      <c r="C17" s="48" t="s">
        <v>789</v>
      </c>
      <c r="D17" s="49" t="s">
        <v>167</v>
      </c>
      <c r="E17" s="49" t="s">
        <v>125</v>
      </c>
      <c r="F17" s="49" t="s">
        <v>159</v>
      </c>
      <c r="G17" s="49" t="s">
        <v>151</v>
      </c>
      <c r="H17" s="49" t="s">
        <v>168</v>
      </c>
      <c r="I17" s="49" t="s">
        <v>169</v>
      </c>
      <c r="J17" s="49" t="s">
        <v>130</v>
      </c>
      <c r="K17" s="49" t="s">
        <v>170</v>
      </c>
      <c r="L17" s="49" t="s">
        <v>170</v>
      </c>
      <c r="M17" s="50">
        <v>43977</v>
      </c>
      <c r="N17" s="50" t="s">
        <v>770</v>
      </c>
      <c r="O17" s="51"/>
      <c r="P17" s="50"/>
      <c r="Q17" s="52" t="s">
        <v>171</v>
      </c>
      <c r="R17" s="311">
        <v>0.1</v>
      </c>
      <c r="S17" s="52" t="s">
        <v>134</v>
      </c>
      <c r="T17" s="54"/>
      <c r="U17" s="54">
        <v>5000000</v>
      </c>
      <c r="V17" s="54"/>
      <c r="W17" s="55">
        <v>5000000</v>
      </c>
      <c r="X17" s="56">
        <v>0</v>
      </c>
      <c r="Y17" s="54">
        <v>0</v>
      </c>
      <c r="Z17" s="54"/>
      <c r="AA17" s="56">
        <v>0</v>
      </c>
      <c r="AB17" s="54"/>
      <c r="AC17" s="54">
        <v>0</v>
      </c>
      <c r="AD17" s="57">
        <v>0</v>
      </c>
      <c r="AE17" s="54" t="s">
        <v>1246</v>
      </c>
      <c r="AF17" s="58">
        <v>26</v>
      </c>
      <c r="AG17" s="58">
        <v>26</v>
      </c>
      <c r="AH17" s="58">
        <v>0</v>
      </c>
      <c r="AI17" s="58">
        <v>0</v>
      </c>
      <c r="AJ17" s="58">
        <v>0</v>
      </c>
      <c r="AK17" s="58">
        <v>26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54">
        <v>5000000</v>
      </c>
      <c r="AS17" s="54">
        <v>0</v>
      </c>
      <c r="AT17" s="54">
        <v>0</v>
      </c>
      <c r="AU17" s="54">
        <v>5000000</v>
      </c>
      <c r="AV17" s="54">
        <v>0</v>
      </c>
      <c r="AW17" s="54">
        <v>0</v>
      </c>
      <c r="AX17" s="54">
        <v>0</v>
      </c>
      <c r="AY17" s="54">
        <v>0</v>
      </c>
      <c r="AZ17" s="59">
        <v>0</v>
      </c>
      <c r="BA17" s="54">
        <v>0</v>
      </c>
      <c r="BB17" s="59"/>
      <c r="BC17" s="54"/>
      <c r="BD17" s="54"/>
      <c r="BE17" s="54">
        <v>0</v>
      </c>
      <c r="BF17" s="54">
        <v>0</v>
      </c>
      <c r="BG17" s="59">
        <v>0</v>
      </c>
      <c r="BH17" s="59">
        <v>0</v>
      </c>
      <c r="BI17" s="59">
        <v>0</v>
      </c>
      <c r="BJ17" s="59">
        <v>0</v>
      </c>
      <c r="BK17" s="59"/>
      <c r="BL17" s="59">
        <v>0</v>
      </c>
      <c r="BM17" s="59"/>
      <c r="BN17" s="59"/>
      <c r="BO17" s="59">
        <v>0</v>
      </c>
      <c r="BP17" s="59"/>
      <c r="BQ17" s="59"/>
      <c r="BR17" s="54"/>
      <c r="BS17" s="59"/>
      <c r="BT17" s="54">
        <v>0</v>
      </c>
      <c r="BU17" s="57">
        <v>5000000</v>
      </c>
      <c r="BV17" s="54">
        <v>0</v>
      </c>
      <c r="BW17" s="54">
        <v>0</v>
      </c>
      <c r="BX17" s="54">
        <v>0</v>
      </c>
      <c r="BY17" s="54">
        <v>0</v>
      </c>
      <c r="BZ17" s="54">
        <v>0</v>
      </c>
      <c r="CA17" s="54">
        <v>0</v>
      </c>
      <c r="CB17" s="54">
        <v>0</v>
      </c>
      <c r="CC17" s="54">
        <v>0</v>
      </c>
      <c r="CD17" s="54">
        <v>0</v>
      </c>
      <c r="CE17" s="54">
        <v>0</v>
      </c>
      <c r="CF17" s="54">
        <v>0</v>
      </c>
      <c r="CG17" s="54">
        <v>0</v>
      </c>
      <c r="CH17" s="54">
        <v>5000000</v>
      </c>
      <c r="CI17" s="54">
        <v>500000</v>
      </c>
      <c r="CJ17" s="54"/>
      <c r="CK17" s="54">
        <v>500000</v>
      </c>
      <c r="CL17" s="54">
        <v>0</v>
      </c>
      <c r="CM17" s="54">
        <v>0</v>
      </c>
      <c r="CN17" s="54">
        <v>0</v>
      </c>
      <c r="CO17" s="54"/>
      <c r="CP17" s="54">
        <v>0</v>
      </c>
      <c r="CQ17" s="54">
        <v>0</v>
      </c>
      <c r="CR17" s="54">
        <v>0</v>
      </c>
      <c r="CS17" s="54">
        <v>4500000</v>
      </c>
      <c r="CT17" s="54"/>
      <c r="CU17" s="57">
        <v>4500000</v>
      </c>
      <c r="CV17" s="54">
        <v>0</v>
      </c>
      <c r="CW17" s="54">
        <v>0</v>
      </c>
      <c r="CX17" s="54">
        <v>0</v>
      </c>
      <c r="CY17" s="54">
        <v>0</v>
      </c>
      <c r="CZ17" s="54"/>
      <c r="DA17" s="54">
        <v>0</v>
      </c>
      <c r="DB17" s="54">
        <v>0</v>
      </c>
      <c r="DC17" s="54">
        <v>0</v>
      </c>
      <c r="DD17" s="54">
        <v>5000000</v>
      </c>
      <c r="DE17" s="54"/>
      <c r="DF17" s="54" t="s">
        <v>791</v>
      </c>
      <c r="DG17" s="54">
        <v>416666.66666666669</v>
      </c>
      <c r="DH17" s="52" t="s">
        <v>172</v>
      </c>
      <c r="DI17" s="54">
        <f>IFERROR(VLOOKUP($B17,[1]Timesheet!$D:$BK,51,0),0)</f>
        <v>22</v>
      </c>
      <c r="DJ17" s="54">
        <f>IFERROR(VLOOKUP($B17,[1]Timesheet!$D:$BK,52,0),0)</f>
        <v>0</v>
      </c>
      <c r="DK17" s="54">
        <f>IFERROR(VLOOKUP($B17,[1]Timesheet!$D:$BK,55,0),0)</f>
        <v>0</v>
      </c>
      <c r="DL17" s="52">
        <v>0</v>
      </c>
      <c r="DM17" s="54">
        <f>IFERROR(VLOOKUP($B17,[1]Timesheet!$D:$BK,57,0),0)</f>
        <v>0</v>
      </c>
      <c r="DN17" s="54">
        <f t="shared" si="3"/>
        <v>0</v>
      </c>
      <c r="DO17" s="54"/>
      <c r="DP17" s="54" t="str">
        <f t="shared" si="4"/>
        <v/>
      </c>
      <c r="DQ17" s="60">
        <v>0</v>
      </c>
      <c r="DR17" s="60">
        <v>0</v>
      </c>
      <c r="DS17" s="61" t="str">
        <f>IFERROR(VLOOKUP(E17&amp;H17,[1]Group!$D$3:$G$40,4,0),"")</f>
        <v/>
      </c>
      <c r="DT17" s="61" t="str">
        <f t="shared" si="5"/>
        <v>Việt PhúNorth</v>
      </c>
    </row>
    <row r="18" spans="1:124" s="11" customFormat="1" ht="20.25" hidden="1" customHeight="1" x14ac:dyDescent="0.35">
      <c r="A18" s="47">
        <v>15</v>
      </c>
      <c r="B18" s="48">
        <v>6109</v>
      </c>
      <c r="C18" s="48" t="s">
        <v>793</v>
      </c>
      <c r="D18" s="49" t="s">
        <v>173</v>
      </c>
      <c r="E18" s="49" t="s">
        <v>125</v>
      </c>
      <c r="F18" s="49" t="s">
        <v>159</v>
      </c>
      <c r="G18" s="49" t="s">
        <v>151</v>
      </c>
      <c r="H18" s="49" t="s">
        <v>174</v>
      </c>
      <c r="I18" s="49" t="s">
        <v>129</v>
      </c>
      <c r="J18" s="49" t="s">
        <v>130</v>
      </c>
      <c r="K18" s="49" t="s">
        <v>131</v>
      </c>
      <c r="L18" s="49" t="s">
        <v>132</v>
      </c>
      <c r="M18" s="50">
        <v>44300</v>
      </c>
      <c r="N18" s="50" t="s">
        <v>770</v>
      </c>
      <c r="O18" s="51"/>
      <c r="P18" s="50"/>
      <c r="Q18" s="52" t="s">
        <v>133</v>
      </c>
      <c r="R18" s="311" t="s">
        <v>774</v>
      </c>
      <c r="S18" s="52" t="s">
        <v>134</v>
      </c>
      <c r="T18" s="54"/>
      <c r="U18" s="54">
        <v>5000000</v>
      </c>
      <c r="V18" s="54"/>
      <c r="W18" s="55">
        <v>5000000</v>
      </c>
      <c r="X18" s="56">
        <v>0</v>
      </c>
      <c r="Y18" s="54">
        <v>0</v>
      </c>
      <c r="Z18" s="54"/>
      <c r="AA18" s="56">
        <v>0</v>
      </c>
      <c r="AB18" s="54"/>
      <c r="AC18" s="54">
        <v>0</v>
      </c>
      <c r="AD18" s="57">
        <v>0</v>
      </c>
      <c r="AE18" s="54" t="s">
        <v>1245</v>
      </c>
      <c r="AF18" s="58">
        <v>21</v>
      </c>
      <c r="AG18" s="58">
        <v>17.5</v>
      </c>
      <c r="AH18" s="58">
        <v>3.5</v>
      </c>
      <c r="AI18" s="58">
        <v>0</v>
      </c>
      <c r="AJ18" s="58">
        <v>0</v>
      </c>
      <c r="AK18" s="58">
        <v>21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54">
        <v>5000000</v>
      </c>
      <c r="AS18" s="54">
        <v>0</v>
      </c>
      <c r="AT18" s="54">
        <v>0</v>
      </c>
      <c r="AU18" s="54">
        <v>5000000</v>
      </c>
      <c r="AV18" s="54">
        <v>0</v>
      </c>
      <c r="AW18" s="54">
        <v>0</v>
      </c>
      <c r="AX18" s="54">
        <v>0</v>
      </c>
      <c r="AY18" s="54">
        <v>0</v>
      </c>
      <c r="AZ18" s="59">
        <v>0</v>
      </c>
      <c r="BA18" s="54">
        <v>0</v>
      </c>
      <c r="BB18" s="59"/>
      <c r="BC18" s="54"/>
      <c r="BD18" s="54"/>
      <c r="BE18" s="54">
        <v>0</v>
      </c>
      <c r="BF18" s="54">
        <v>0</v>
      </c>
      <c r="BG18" s="59">
        <v>0</v>
      </c>
      <c r="BH18" s="59">
        <v>0</v>
      </c>
      <c r="BI18" s="59">
        <v>0</v>
      </c>
      <c r="BJ18" s="59">
        <v>0</v>
      </c>
      <c r="BK18" s="59"/>
      <c r="BL18" s="59">
        <v>0</v>
      </c>
      <c r="BM18" s="59"/>
      <c r="BN18" s="59"/>
      <c r="BO18" s="59">
        <v>0</v>
      </c>
      <c r="BP18" s="59"/>
      <c r="BQ18" s="59"/>
      <c r="BR18" s="54"/>
      <c r="BS18" s="59"/>
      <c r="BT18" s="54">
        <v>0</v>
      </c>
      <c r="BU18" s="57">
        <v>5000000</v>
      </c>
      <c r="BV18" s="54">
        <v>0</v>
      </c>
      <c r="BW18" s="54">
        <v>0</v>
      </c>
      <c r="BX18" s="54">
        <v>0</v>
      </c>
      <c r="BY18" s="54">
        <v>11000000</v>
      </c>
      <c r="BZ18" s="54">
        <v>0</v>
      </c>
      <c r="CA18" s="54">
        <v>0</v>
      </c>
      <c r="CB18" s="54">
        <v>400000</v>
      </c>
      <c r="CC18" s="54">
        <v>50000</v>
      </c>
      <c r="CD18" s="54">
        <v>75000</v>
      </c>
      <c r="CE18" s="54">
        <v>0</v>
      </c>
      <c r="CF18" s="54">
        <v>525000</v>
      </c>
      <c r="CG18" s="54">
        <v>11525000</v>
      </c>
      <c r="CH18" s="54">
        <v>0</v>
      </c>
      <c r="CI18" s="54">
        <v>0</v>
      </c>
      <c r="CJ18" s="54"/>
      <c r="CK18" s="54">
        <v>0</v>
      </c>
      <c r="CL18" s="54">
        <v>0</v>
      </c>
      <c r="CM18" s="54">
        <v>50000</v>
      </c>
      <c r="CN18" s="54">
        <v>0</v>
      </c>
      <c r="CO18" s="54"/>
      <c r="CP18" s="54">
        <v>0</v>
      </c>
      <c r="CQ18" s="54">
        <v>0</v>
      </c>
      <c r="CR18" s="54">
        <v>50000</v>
      </c>
      <c r="CS18" s="54">
        <v>4425000</v>
      </c>
      <c r="CT18" s="54"/>
      <c r="CU18" s="57">
        <v>4425000</v>
      </c>
      <c r="CV18" s="54">
        <v>850000.00000000012</v>
      </c>
      <c r="CW18" s="54">
        <v>0</v>
      </c>
      <c r="CX18" s="54">
        <v>150000</v>
      </c>
      <c r="CY18" s="54">
        <v>0</v>
      </c>
      <c r="CZ18" s="54"/>
      <c r="DA18" s="54">
        <v>1000000.0000000001</v>
      </c>
      <c r="DB18" s="54">
        <v>1525000</v>
      </c>
      <c r="DC18" s="54">
        <v>100000</v>
      </c>
      <c r="DD18" s="54">
        <v>6100000</v>
      </c>
      <c r="DE18" s="54"/>
      <c r="DF18" s="54" t="s">
        <v>786</v>
      </c>
      <c r="DG18" s="54">
        <v>416666.66666666669</v>
      </c>
      <c r="DH18" s="52" t="s">
        <v>135</v>
      </c>
      <c r="DI18" s="54">
        <f>IFERROR(VLOOKUP($B18,[1]Timesheet!$D:$BK,51,0),0)</f>
        <v>18</v>
      </c>
      <c r="DJ18" s="54">
        <f>IFERROR(VLOOKUP($B18,[1]Timesheet!$D:$BK,52,0),0)</f>
        <v>0</v>
      </c>
      <c r="DK18" s="54">
        <f>IFERROR(VLOOKUP($B18,[1]Timesheet!$D:$BK,55,0),0)</f>
        <v>0</v>
      </c>
      <c r="DL18" s="52" t="s">
        <v>139</v>
      </c>
      <c r="DM18" s="54">
        <f>IFERROR(VLOOKUP($B18,[1]Timesheet!$D:$BK,57,0),0)</f>
        <v>0</v>
      </c>
      <c r="DN18" s="54">
        <f t="shared" si="3"/>
        <v>50000</v>
      </c>
      <c r="DO18" s="54"/>
      <c r="DP18" s="54" t="str">
        <f t="shared" si="4"/>
        <v/>
      </c>
      <c r="DQ18" s="60">
        <v>0</v>
      </c>
      <c r="DR18" s="60">
        <v>0</v>
      </c>
      <c r="DS18" s="61" t="str">
        <f>IFERROR(VLOOKUP(E18&amp;H18,[1]Group!$D$3:$G$40,4,0),"")</f>
        <v/>
      </c>
      <c r="DT18" s="61" t="str">
        <f t="shared" si="5"/>
        <v>Việt PhúSouth</v>
      </c>
    </row>
    <row r="19" spans="1:124" s="11" customFormat="1" ht="20.25" hidden="1" customHeight="1" x14ac:dyDescent="0.35">
      <c r="A19" s="47">
        <v>16</v>
      </c>
      <c r="B19" s="48">
        <v>5693</v>
      </c>
      <c r="C19" s="48" t="s">
        <v>945</v>
      </c>
      <c r="D19" s="49" t="s">
        <v>175</v>
      </c>
      <c r="E19" s="49" t="s">
        <v>176</v>
      </c>
      <c r="F19" s="49" t="s">
        <v>177</v>
      </c>
      <c r="G19" s="49" t="s">
        <v>147</v>
      </c>
      <c r="H19" s="49" t="s">
        <v>178</v>
      </c>
      <c r="I19" s="49" t="s">
        <v>129</v>
      </c>
      <c r="J19" s="49" t="s">
        <v>179</v>
      </c>
      <c r="K19" s="49" t="s">
        <v>131</v>
      </c>
      <c r="L19" s="49" t="s">
        <v>132</v>
      </c>
      <c r="M19" s="50">
        <v>43983</v>
      </c>
      <c r="N19" s="50" t="s">
        <v>770</v>
      </c>
      <c r="O19" s="51"/>
      <c r="P19" s="50"/>
      <c r="Q19" s="52" t="s">
        <v>133</v>
      </c>
      <c r="R19" s="311" t="s">
        <v>774</v>
      </c>
      <c r="S19" s="52" t="s">
        <v>134</v>
      </c>
      <c r="T19" s="54"/>
      <c r="U19" s="54">
        <v>80000000</v>
      </c>
      <c r="V19" s="54"/>
      <c r="W19" s="55">
        <v>80000000</v>
      </c>
      <c r="X19" s="56">
        <v>0</v>
      </c>
      <c r="Y19" s="54">
        <v>0</v>
      </c>
      <c r="Z19" s="54"/>
      <c r="AA19" s="56">
        <v>200000</v>
      </c>
      <c r="AB19" s="54"/>
      <c r="AC19" s="54">
        <v>0</v>
      </c>
      <c r="AD19" s="57">
        <v>200000</v>
      </c>
      <c r="AE19" s="54" t="s">
        <v>1245</v>
      </c>
      <c r="AF19" s="58">
        <v>21</v>
      </c>
      <c r="AG19" s="58">
        <v>18</v>
      </c>
      <c r="AH19" s="58">
        <v>3</v>
      </c>
      <c r="AI19" s="58">
        <v>0</v>
      </c>
      <c r="AJ19" s="58">
        <v>0</v>
      </c>
      <c r="AK19" s="58">
        <v>21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54">
        <v>80000000</v>
      </c>
      <c r="AS19" s="54">
        <v>0</v>
      </c>
      <c r="AT19" s="54">
        <v>0</v>
      </c>
      <c r="AU19" s="54">
        <v>80000000</v>
      </c>
      <c r="AV19" s="54">
        <v>0</v>
      </c>
      <c r="AW19" s="54">
        <v>0</v>
      </c>
      <c r="AX19" s="54">
        <v>0</v>
      </c>
      <c r="AY19" s="54">
        <v>200000</v>
      </c>
      <c r="AZ19" s="59">
        <v>0</v>
      </c>
      <c r="BA19" s="54">
        <v>0</v>
      </c>
      <c r="BB19" s="59"/>
      <c r="BC19" s="54"/>
      <c r="BD19" s="54"/>
      <c r="BE19" s="54">
        <v>0</v>
      </c>
      <c r="BF19" s="54">
        <v>200000</v>
      </c>
      <c r="BG19" s="59">
        <v>0</v>
      </c>
      <c r="BH19" s="59">
        <v>0</v>
      </c>
      <c r="BI19" s="59">
        <v>0</v>
      </c>
      <c r="BJ19" s="59">
        <v>0</v>
      </c>
      <c r="BK19" s="59"/>
      <c r="BL19" s="59">
        <v>0</v>
      </c>
      <c r="BM19" s="59"/>
      <c r="BN19" s="59"/>
      <c r="BO19" s="59">
        <v>0</v>
      </c>
      <c r="BP19" s="59"/>
      <c r="BQ19" s="59"/>
      <c r="BR19" s="54"/>
      <c r="BS19" s="59"/>
      <c r="BT19" s="54">
        <v>0</v>
      </c>
      <c r="BU19" s="57">
        <v>80200000</v>
      </c>
      <c r="BV19" s="54">
        <v>0</v>
      </c>
      <c r="BW19" s="54">
        <v>200000</v>
      </c>
      <c r="BX19" s="54">
        <v>0</v>
      </c>
      <c r="BY19" s="54">
        <v>11000000</v>
      </c>
      <c r="BZ19" s="54">
        <v>1</v>
      </c>
      <c r="CA19" s="54">
        <v>4400000</v>
      </c>
      <c r="CB19" s="54">
        <v>2384000</v>
      </c>
      <c r="CC19" s="54">
        <v>800000</v>
      </c>
      <c r="CD19" s="54">
        <v>447000</v>
      </c>
      <c r="CE19" s="54">
        <v>0</v>
      </c>
      <c r="CF19" s="54">
        <v>3631000</v>
      </c>
      <c r="CG19" s="54">
        <v>19231000</v>
      </c>
      <c r="CH19" s="54">
        <v>60969000</v>
      </c>
      <c r="CI19" s="54">
        <v>12440700</v>
      </c>
      <c r="CJ19" s="54"/>
      <c r="CK19" s="54">
        <v>12440700</v>
      </c>
      <c r="CL19" s="54">
        <v>0</v>
      </c>
      <c r="CM19" s="54">
        <v>149000</v>
      </c>
      <c r="CN19" s="54">
        <v>0</v>
      </c>
      <c r="CO19" s="54"/>
      <c r="CP19" s="54">
        <v>9238000</v>
      </c>
      <c r="CQ19" s="54">
        <v>0</v>
      </c>
      <c r="CR19" s="54">
        <v>9387000</v>
      </c>
      <c r="CS19" s="54">
        <v>54741300</v>
      </c>
      <c r="CT19" s="54"/>
      <c r="CU19" s="57">
        <v>54741300</v>
      </c>
      <c r="CV19" s="54">
        <v>5066000</v>
      </c>
      <c r="CW19" s="54">
        <v>0</v>
      </c>
      <c r="CX19" s="54">
        <v>894000</v>
      </c>
      <c r="CY19" s="54">
        <v>0</v>
      </c>
      <c r="CZ19" s="54"/>
      <c r="DA19" s="54">
        <v>5960000</v>
      </c>
      <c r="DB19" s="54">
        <v>9591000</v>
      </c>
      <c r="DC19" s="54">
        <v>596000</v>
      </c>
      <c r="DD19" s="54">
        <v>86756000</v>
      </c>
      <c r="DE19" s="54"/>
      <c r="DF19" s="54" t="s">
        <v>933</v>
      </c>
      <c r="DG19" s="54">
        <v>6666666.666666667</v>
      </c>
      <c r="DH19" s="52" t="s">
        <v>135</v>
      </c>
      <c r="DI19" s="54">
        <f>IFERROR(VLOOKUP($B19,[1]Timesheet!$D:$BK,51,0),0)</f>
        <v>18</v>
      </c>
      <c r="DJ19" s="54">
        <f>IFERROR(VLOOKUP($B19,[1]Timesheet!$D:$BK,52,0),0)</f>
        <v>0</v>
      </c>
      <c r="DK19" s="54">
        <f>IFERROR(VLOOKUP($B19,[1]Timesheet!$D:$BK,55,0),0)</f>
        <v>0</v>
      </c>
      <c r="DL19" s="52" t="s">
        <v>139</v>
      </c>
      <c r="DM19" s="54">
        <f>IFERROR(VLOOKUP($B19,[1]Timesheet!$D:$BK,57,0),0)</f>
        <v>0</v>
      </c>
      <c r="DN19" s="54">
        <f t="shared" si="3"/>
        <v>149000</v>
      </c>
      <c r="DO19" s="54"/>
      <c r="DP19" s="54" t="str">
        <f t="shared" si="4"/>
        <v/>
      </c>
      <c r="DQ19" s="60">
        <v>0</v>
      </c>
      <c r="DR19" s="60">
        <v>0</v>
      </c>
      <c r="DS19" s="61" t="str">
        <f>IFERROR(VLOOKUP(E19&amp;H19,[1]Group!$D$3:$G$40,4,0),"")</f>
        <v/>
      </c>
      <c r="DT19" s="61" t="str">
        <f t="shared" si="5"/>
        <v>MoviSouth</v>
      </c>
    </row>
    <row r="20" spans="1:124" s="11" customFormat="1" ht="20.25" hidden="1" customHeight="1" x14ac:dyDescent="0.35">
      <c r="A20" s="47">
        <v>17</v>
      </c>
      <c r="B20" s="48">
        <v>1909</v>
      </c>
      <c r="C20" s="48" t="s">
        <v>950</v>
      </c>
      <c r="D20" s="49" t="s">
        <v>180</v>
      </c>
      <c r="E20" s="49" t="s">
        <v>176</v>
      </c>
      <c r="F20" s="49" t="s">
        <v>177</v>
      </c>
      <c r="G20" s="49" t="s">
        <v>181</v>
      </c>
      <c r="H20" s="49" t="s">
        <v>182</v>
      </c>
      <c r="I20" s="49" t="s">
        <v>183</v>
      </c>
      <c r="J20" s="49" t="s">
        <v>179</v>
      </c>
      <c r="K20" s="49" t="s">
        <v>131</v>
      </c>
      <c r="L20" s="49" t="s">
        <v>132</v>
      </c>
      <c r="M20" s="50">
        <v>42181</v>
      </c>
      <c r="N20" s="50" t="s">
        <v>770</v>
      </c>
      <c r="O20" s="51"/>
      <c r="P20" s="50"/>
      <c r="Q20" s="52" t="s">
        <v>133</v>
      </c>
      <c r="R20" s="311" t="s">
        <v>774</v>
      </c>
      <c r="S20" s="52" t="s">
        <v>134</v>
      </c>
      <c r="T20" s="54"/>
      <c r="U20" s="54">
        <v>20000000</v>
      </c>
      <c r="V20" s="54"/>
      <c r="W20" s="55">
        <v>20000000</v>
      </c>
      <c r="X20" s="56">
        <v>0</v>
      </c>
      <c r="Y20" s="54">
        <v>0</v>
      </c>
      <c r="Z20" s="54"/>
      <c r="AA20" s="56">
        <v>100000</v>
      </c>
      <c r="AB20" s="54"/>
      <c r="AC20" s="54">
        <v>0</v>
      </c>
      <c r="AD20" s="57">
        <v>100000</v>
      </c>
      <c r="AE20" s="54" t="s">
        <v>1246</v>
      </c>
      <c r="AF20" s="58">
        <v>26</v>
      </c>
      <c r="AG20" s="58">
        <v>26</v>
      </c>
      <c r="AH20" s="58">
        <v>0</v>
      </c>
      <c r="AI20" s="58">
        <v>0</v>
      </c>
      <c r="AJ20" s="58">
        <v>0</v>
      </c>
      <c r="AK20" s="58">
        <v>26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54">
        <v>20000000</v>
      </c>
      <c r="AS20" s="54">
        <v>0</v>
      </c>
      <c r="AT20" s="54">
        <v>0</v>
      </c>
      <c r="AU20" s="54">
        <v>20000000</v>
      </c>
      <c r="AV20" s="54">
        <v>0</v>
      </c>
      <c r="AW20" s="54">
        <v>0</v>
      </c>
      <c r="AX20" s="54">
        <v>0</v>
      </c>
      <c r="AY20" s="54">
        <v>100000</v>
      </c>
      <c r="AZ20" s="59">
        <v>0</v>
      </c>
      <c r="BA20" s="54">
        <v>0</v>
      </c>
      <c r="BB20" s="59"/>
      <c r="BC20" s="54"/>
      <c r="BD20" s="54"/>
      <c r="BE20" s="54">
        <v>0</v>
      </c>
      <c r="BF20" s="54">
        <v>100000</v>
      </c>
      <c r="BG20" s="59">
        <v>0</v>
      </c>
      <c r="BH20" s="59">
        <v>0</v>
      </c>
      <c r="BI20" s="59">
        <v>0</v>
      </c>
      <c r="BJ20" s="59">
        <v>0</v>
      </c>
      <c r="BK20" s="59"/>
      <c r="BL20" s="59">
        <v>0</v>
      </c>
      <c r="BM20" s="59"/>
      <c r="BN20" s="59"/>
      <c r="BO20" s="59">
        <v>0</v>
      </c>
      <c r="BP20" s="59"/>
      <c r="BQ20" s="59"/>
      <c r="BR20" s="54"/>
      <c r="BS20" s="59"/>
      <c r="BT20" s="54">
        <v>0</v>
      </c>
      <c r="BU20" s="57">
        <v>20100000</v>
      </c>
      <c r="BV20" s="54">
        <v>0</v>
      </c>
      <c r="BW20" s="54">
        <v>100000</v>
      </c>
      <c r="BX20" s="54">
        <v>0</v>
      </c>
      <c r="BY20" s="54">
        <v>11000000</v>
      </c>
      <c r="BZ20" s="54">
        <v>0</v>
      </c>
      <c r="CA20" s="54">
        <v>0</v>
      </c>
      <c r="CB20" s="54">
        <v>1600000</v>
      </c>
      <c r="CC20" s="54">
        <v>200000</v>
      </c>
      <c r="CD20" s="54">
        <v>300000</v>
      </c>
      <c r="CE20" s="54">
        <v>0</v>
      </c>
      <c r="CF20" s="54">
        <v>2100000</v>
      </c>
      <c r="CG20" s="54">
        <v>13200000</v>
      </c>
      <c r="CH20" s="54">
        <v>6900000</v>
      </c>
      <c r="CI20" s="54">
        <v>440000</v>
      </c>
      <c r="CJ20" s="54"/>
      <c r="CK20" s="54">
        <v>440000</v>
      </c>
      <c r="CL20" s="54">
        <v>0</v>
      </c>
      <c r="CM20" s="54">
        <v>149000</v>
      </c>
      <c r="CN20" s="54">
        <v>0</v>
      </c>
      <c r="CO20" s="54"/>
      <c r="CP20" s="54">
        <v>833000</v>
      </c>
      <c r="CQ20" s="54">
        <v>0</v>
      </c>
      <c r="CR20" s="54">
        <v>982000</v>
      </c>
      <c r="CS20" s="54">
        <v>16578000</v>
      </c>
      <c r="CT20" s="54"/>
      <c r="CU20" s="57">
        <v>16578000</v>
      </c>
      <c r="CV20" s="54">
        <v>3400000.0000000005</v>
      </c>
      <c r="CW20" s="54">
        <v>0</v>
      </c>
      <c r="CX20" s="54">
        <v>600000</v>
      </c>
      <c r="CY20" s="54">
        <v>0</v>
      </c>
      <c r="CZ20" s="54"/>
      <c r="DA20" s="54">
        <v>4000000.0000000005</v>
      </c>
      <c r="DB20" s="54">
        <v>6100000</v>
      </c>
      <c r="DC20" s="54">
        <v>400000</v>
      </c>
      <c r="DD20" s="54">
        <v>24500000</v>
      </c>
      <c r="DE20" s="54"/>
      <c r="DF20" s="54" t="s">
        <v>951</v>
      </c>
      <c r="DG20" s="54">
        <v>1666666.6666666667</v>
      </c>
      <c r="DH20" s="52" t="s">
        <v>184</v>
      </c>
      <c r="DI20" s="54">
        <f>IFERROR(VLOOKUP($B20,[1]Timesheet!$D:$BK,51,0),0)</f>
        <v>22</v>
      </c>
      <c r="DJ20" s="54">
        <f>IFERROR(VLOOKUP($B20,[1]Timesheet!$D:$BK,52,0),0)</f>
        <v>0</v>
      </c>
      <c r="DK20" s="54">
        <f>IFERROR(VLOOKUP($B20,[1]Timesheet!$D:$BK,55,0),0)</f>
        <v>0</v>
      </c>
      <c r="DL20" s="52" t="s">
        <v>139</v>
      </c>
      <c r="DM20" s="54">
        <f>IFERROR(VLOOKUP($B20,[1]Timesheet!$D:$BK,57,0),0)</f>
        <v>0</v>
      </c>
      <c r="DN20" s="54">
        <f t="shared" si="3"/>
        <v>149000</v>
      </c>
      <c r="DO20" s="54"/>
      <c r="DP20" s="54" t="str">
        <f t="shared" si="4"/>
        <v/>
      </c>
      <c r="DQ20" s="60">
        <v>0</v>
      </c>
      <c r="DR20" s="60">
        <v>0</v>
      </c>
      <c r="DS20" s="61" t="str">
        <f>IFERROR(VLOOKUP(E20&amp;H20,[1]Group!$D$3:$G$40,4,0),"")</f>
        <v>Group 4</v>
      </c>
      <c r="DT20" s="61" t="str">
        <f t="shared" si="5"/>
        <v>MoviCentralGroup 4</v>
      </c>
    </row>
    <row r="21" spans="1:124" s="11" customFormat="1" ht="20.25" hidden="1" customHeight="1" x14ac:dyDescent="0.35">
      <c r="A21" s="47">
        <v>18</v>
      </c>
      <c r="B21" s="48">
        <v>3338</v>
      </c>
      <c r="C21" s="48" t="s">
        <v>947</v>
      </c>
      <c r="D21" s="49" t="s">
        <v>185</v>
      </c>
      <c r="E21" s="49" t="s">
        <v>176</v>
      </c>
      <c r="F21" s="49" t="s">
        <v>177</v>
      </c>
      <c r="G21" s="49" t="s">
        <v>186</v>
      </c>
      <c r="H21" s="49" t="s">
        <v>187</v>
      </c>
      <c r="I21" s="49" t="s">
        <v>129</v>
      </c>
      <c r="J21" s="49" t="s">
        <v>179</v>
      </c>
      <c r="K21" s="49" t="s">
        <v>131</v>
      </c>
      <c r="L21" s="49" t="s">
        <v>132</v>
      </c>
      <c r="M21" s="50">
        <v>42650</v>
      </c>
      <c r="N21" s="50" t="s">
        <v>770</v>
      </c>
      <c r="O21" s="51"/>
      <c r="P21" s="50"/>
      <c r="Q21" s="52" t="s">
        <v>133</v>
      </c>
      <c r="R21" s="311" t="s">
        <v>774</v>
      </c>
      <c r="S21" s="52" t="s">
        <v>134</v>
      </c>
      <c r="T21" s="54"/>
      <c r="U21" s="54">
        <v>30000000</v>
      </c>
      <c r="V21" s="54"/>
      <c r="W21" s="55">
        <v>30000000</v>
      </c>
      <c r="X21" s="56">
        <v>0</v>
      </c>
      <c r="Y21" s="54">
        <v>0</v>
      </c>
      <c r="Z21" s="54"/>
      <c r="AA21" s="56">
        <v>200000</v>
      </c>
      <c r="AB21" s="54"/>
      <c r="AC21" s="54">
        <v>0</v>
      </c>
      <c r="AD21" s="57">
        <v>200000</v>
      </c>
      <c r="AE21" s="54" t="s">
        <v>1246</v>
      </c>
      <c r="AF21" s="58">
        <v>26</v>
      </c>
      <c r="AG21" s="58">
        <v>26</v>
      </c>
      <c r="AH21" s="58">
        <v>0</v>
      </c>
      <c r="AI21" s="58">
        <v>0</v>
      </c>
      <c r="AJ21" s="58">
        <v>0</v>
      </c>
      <c r="AK21" s="58">
        <v>26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54">
        <v>30000000</v>
      </c>
      <c r="AS21" s="54">
        <v>0</v>
      </c>
      <c r="AT21" s="54">
        <v>0</v>
      </c>
      <c r="AU21" s="54">
        <v>30000000</v>
      </c>
      <c r="AV21" s="54">
        <v>0</v>
      </c>
      <c r="AW21" s="54">
        <v>0</v>
      </c>
      <c r="AX21" s="54">
        <v>0</v>
      </c>
      <c r="AY21" s="54">
        <v>200000</v>
      </c>
      <c r="AZ21" s="59">
        <v>0</v>
      </c>
      <c r="BA21" s="54">
        <v>0</v>
      </c>
      <c r="BB21" s="59"/>
      <c r="BC21" s="54"/>
      <c r="BD21" s="54"/>
      <c r="BE21" s="54">
        <v>0</v>
      </c>
      <c r="BF21" s="54">
        <v>200000</v>
      </c>
      <c r="BG21" s="59">
        <v>0</v>
      </c>
      <c r="BH21" s="59">
        <v>0</v>
      </c>
      <c r="BI21" s="59">
        <v>0</v>
      </c>
      <c r="BJ21" s="59">
        <v>0</v>
      </c>
      <c r="BK21" s="59"/>
      <c r="BL21" s="59">
        <v>0</v>
      </c>
      <c r="BM21" s="59"/>
      <c r="BN21" s="59"/>
      <c r="BO21" s="59">
        <v>0</v>
      </c>
      <c r="BP21" s="59"/>
      <c r="BQ21" s="59"/>
      <c r="BR21" s="54"/>
      <c r="BS21" s="59"/>
      <c r="BT21" s="54">
        <v>0</v>
      </c>
      <c r="BU21" s="57">
        <v>30200000</v>
      </c>
      <c r="BV21" s="54">
        <v>0</v>
      </c>
      <c r="BW21" s="54">
        <v>200000</v>
      </c>
      <c r="BX21" s="54">
        <v>0</v>
      </c>
      <c r="BY21" s="54">
        <v>11000000</v>
      </c>
      <c r="BZ21" s="54">
        <v>0</v>
      </c>
      <c r="CA21" s="54">
        <v>0</v>
      </c>
      <c r="CB21" s="54">
        <v>2384000</v>
      </c>
      <c r="CC21" s="54">
        <v>300000</v>
      </c>
      <c r="CD21" s="54">
        <v>447000</v>
      </c>
      <c r="CE21" s="54">
        <v>0</v>
      </c>
      <c r="CF21" s="54">
        <v>3131000</v>
      </c>
      <c r="CG21" s="54">
        <v>14331000</v>
      </c>
      <c r="CH21" s="54">
        <v>15869000</v>
      </c>
      <c r="CI21" s="54">
        <v>1630350</v>
      </c>
      <c r="CJ21" s="54"/>
      <c r="CK21" s="54">
        <v>1630350</v>
      </c>
      <c r="CL21" s="54">
        <v>0</v>
      </c>
      <c r="CM21" s="54">
        <v>149000</v>
      </c>
      <c r="CN21" s="54">
        <v>0</v>
      </c>
      <c r="CO21" s="54"/>
      <c r="CP21" s="54">
        <v>0</v>
      </c>
      <c r="CQ21" s="54">
        <v>0</v>
      </c>
      <c r="CR21" s="54">
        <v>149000</v>
      </c>
      <c r="CS21" s="54">
        <v>25289650</v>
      </c>
      <c r="CT21" s="54"/>
      <c r="CU21" s="57">
        <v>25289650</v>
      </c>
      <c r="CV21" s="54">
        <v>5066000</v>
      </c>
      <c r="CW21" s="54">
        <v>0</v>
      </c>
      <c r="CX21" s="54">
        <v>894000</v>
      </c>
      <c r="CY21" s="54">
        <v>0</v>
      </c>
      <c r="CZ21" s="54"/>
      <c r="DA21" s="54">
        <v>5960000</v>
      </c>
      <c r="DB21" s="54">
        <v>9091000</v>
      </c>
      <c r="DC21" s="54">
        <v>596000</v>
      </c>
      <c r="DD21" s="54">
        <v>36756000</v>
      </c>
      <c r="DE21" s="54"/>
      <c r="DF21" s="54" t="s">
        <v>933</v>
      </c>
      <c r="DG21" s="54">
        <v>2500000</v>
      </c>
      <c r="DH21" s="52" t="s">
        <v>188</v>
      </c>
      <c r="DI21" s="54">
        <f>IFERROR(VLOOKUP($B21,[1]Timesheet!$D:$BK,51,0),0)</f>
        <v>22</v>
      </c>
      <c r="DJ21" s="54">
        <f>IFERROR(VLOOKUP($B21,[1]Timesheet!$D:$BK,52,0),0)</f>
        <v>0</v>
      </c>
      <c r="DK21" s="54">
        <f>IFERROR(VLOOKUP($B21,[1]Timesheet!$D:$BK,55,0),0)</f>
        <v>0</v>
      </c>
      <c r="DL21" s="52" t="s">
        <v>139</v>
      </c>
      <c r="DM21" s="54">
        <f>IFERROR(VLOOKUP($B21,[1]Timesheet!$D:$BK,57,0),0)</f>
        <v>0</v>
      </c>
      <c r="DN21" s="54">
        <f t="shared" si="3"/>
        <v>149000</v>
      </c>
      <c r="DO21" s="54"/>
      <c r="DP21" s="54" t="str">
        <f t="shared" si="4"/>
        <v/>
      </c>
      <c r="DQ21" s="60">
        <v>0</v>
      </c>
      <c r="DR21" s="60">
        <v>0</v>
      </c>
      <c r="DS21" s="61" t="str">
        <f>IFERROR(VLOOKUP(E21&amp;H21,[1]Group!$D$3:$G$40,4,0),"")</f>
        <v/>
      </c>
      <c r="DT21" s="61" t="str">
        <f t="shared" si="5"/>
        <v>MoviSouth</v>
      </c>
    </row>
    <row r="22" spans="1:124" s="11" customFormat="1" ht="20.25" hidden="1" customHeight="1" x14ac:dyDescent="0.35">
      <c r="A22" s="47">
        <v>19</v>
      </c>
      <c r="B22" s="48">
        <v>1853</v>
      </c>
      <c r="C22" s="48" t="s">
        <v>949</v>
      </c>
      <c r="D22" s="49" t="s">
        <v>189</v>
      </c>
      <c r="E22" s="49" t="s">
        <v>176</v>
      </c>
      <c r="F22" s="49" t="s">
        <v>177</v>
      </c>
      <c r="G22" s="49" t="s">
        <v>181</v>
      </c>
      <c r="H22" s="49" t="s">
        <v>182</v>
      </c>
      <c r="I22" s="49" t="s">
        <v>169</v>
      </c>
      <c r="J22" s="49" t="s">
        <v>179</v>
      </c>
      <c r="K22" s="49" t="s">
        <v>131</v>
      </c>
      <c r="L22" s="49" t="s">
        <v>132</v>
      </c>
      <c r="M22" s="50">
        <v>42137</v>
      </c>
      <c r="N22" s="50" t="s">
        <v>770</v>
      </c>
      <c r="O22" s="51"/>
      <c r="P22" s="50"/>
      <c r="Q22" s="52" t="s">
        <v>133</v>
      </c>
      <c r="R22" s="311" t="s">
        <v>774</v>
      </c>
      <c r="S22" s="52" t="s">
        <v>134</v>
      </c>
      <c r="T22" s="54"/>
      <c r="U22" s="54">
        <v>20000000</v>
      </c>
      <c r="V22" s="54"/>
      <c r="W22" s="55">
        <v>20000000</v>
      </c>
      <c r="X22" s="56">
        <v>0</v>
      </c>
      <c r="Y22" s="54">
        <v>0</v>
      </c>
      <c r="Z22" s="54"/>
      <c r="AA22" s="56">
        <v>200000</v>
      </c>
      <c r="AB22" s="54"/>
      <c r="AC22" s="54">
        <v>0</v>
      </c>
      <c r="AD22" s="57">
        <v>200000</v>
      </c>
      <c r="AE22" s="54" t="s">
        <v>1246</v>
      </c>
      <c r="AF22" s="58">
        <v>26</v>
      </c>
      <c r="AG22" s="58">
        <v>26</v>
      </c>
      <c r="AH22" s="58">
        <v>0</v>
      </c>
      <c r="AI22" s="58">
        <v>0</v>
      </c>
      <c r="AJ22" s="58">
        <v>0</v>
      </c>
      <c r="AK22" s="58">
        <v>26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54">
        <v>20000000</v>
      </c>
      <c r="AS22" s="54">
        <v>0</v>
      </c>
      <c r="AT22" s="54">
        <v>0</v>
      </c>
      <c r="AU22" s="54">
        <v>20000000</v>
      </c>
      <c r="AV22" s="54">
        <v>0</v>
      </c>
      <c r="AW22" s="54">
        <v>0</v>
      </c>
      <c r="AX22" s="54">
        <v>0</v>
      </c>
      <c r="AY22" s="54">
        <v>200000</v>
      </c>
      <c r="AZ22" s="59">
        <v>0</v>
      </c>
      <c r="BA22" s="54">
        <v>0</v>
      </c>
      <c r="BB22" s="59"/>
      <c r="BC22" s="54"/>
      <c r="BD22" s="54"/>
      <c r="BE22" s="54">
        <v>0</v>
      </c>
      <c r="BF22" s="54">
        <v>200000</v>
      </c>
      <c r="BG22" s="59">
        <v>0</v>
      </c>
      <c r="BH22" s="59">
        <v>0</v>
      </c>
      <c r="BI22" s="59">
        <v>0</v>
      </c>
      <c r="BJ22" s="59">
        <v>0</v>
      </c>
      <c r="BK22" s="59"/>
      <c r="BL22" s="59">
        <v>0</v>
      </c>
      <c r="BM22" s="59"/>
      <c r="BN22" s="59"/>
      <c r="BO22" s="59">
        <v>0</v>
      </c>
      <c r="BP22" s="59"/>
      <c r="BQ22" s="59"/>
      <c r="BR22" s="54"/>
      <c r="BS22" s="59"/>
      <c r="BT22" s="54">
        <v>0</v>
      </c>
      <c r="BU22" s="57">
        <v>20200000</v>
      </c>
      <c r="BV22" s="54">
        <v>0</v>
      </c>
      <c r="BW22" s="54">
        <v>200000</v>
      </c>
      <c r="BX22" s="54">
        <v>0</v>
      </c>
      <c r="BY22" s="54">
        <v>11000000</v>
      </c>
      <c r="BZ22" s="54">
        <v>1</v>
      </c>
      <c r="CA22" s="54">
        <v>4400000</v>
      </c>
      <c r="CB22" s="54">
        <v>1600000</v>
      </c>
      <c r="CC22" s="54">
        <v>200000</v>
      </c>
      <c r="CD22" s="54">
        <v>300000</v>
      </c>
      <c r="CE22" s="54">
        <v>0</v>
      </c>
      <c r="CF22" s="54">
        <v>2100000</v>
      </c>
      <c r="CG22" s="54">
        <v>17700000</v>
      </c>
      <c r="CH22" s="54">
        <v>2500000</v>
      </c>
      <c r="CI22" s="54">
        <v>125000</v>
      </c>
      <c r="CJ22" s="54"/>
      <c r="CK22" s="54">
        <v>125000</v>
      </c>
      <c r="CL22" s="54">
        <v>0</v>
      </c>
      <c r="CM22" s="54">
        <v>149000</v>
      </c>
      <c r="CN22" s="54">
        <v>0</v>
      </c>
      <c r="CO22" s="54"/>
      <c r="CP22" s="54">
        <v>1459000</v>
      </c>
      <c r="CQ22" s="54">
        <v>0</v>
      </c>
      <c r="CR22" s="54">
        <v>1608000</v>
      </c>
      <c r="CS22" s="54">
        <v>16367000</v>
      </c>
      <c r="CT22" s="54"/>
      <c r="CU22" s="57">
        <v>16367000</v>
      </c>
      <c r="CV22" s="54">
        <v>3400000.0000000005</v>
      </c>
      <c r="CW22" s="54">
        <v>0</v>
      </c>
      <c r="CX22" s="54">
        <v>600000</v>
      </c>
      <c r="CY22" s="54">
        <v>0</v>
      </c>
      <c r="CZ22" s="54"/>
      <c r="DA22" s="54">
        <v>4000000.0000000005</v>
      </c>
      <c r="DB22" s="54">
        <v>6100000</v>
      </c>
      <c r="DC22" s="54">
        <v>400000</v>
      </c>
      <c r="DD22" s="54">
        <v>24600000</v>
      </c>
      <c r="DE22" s="54"/>
      <c r="DF22" s="54" t="s">
        <v>936</v>
      </c>
      <c r="DG22" s="54">
        <v>1666666.6666666667</v>
      </c>
      <c r="DH22" s="52" t="s">
        <v>172</v>
      </c>
      <c r="DI22" s="54">
        <f>IFERROR(VLOOKUP($B22,[1]Timesheet!$D:$BK,51,0),0)</f>
        <v>22</v>
      </c>
      <c r="DJ22" s="54">
        <f>IFERROR(VLOOKUP($B22,[1]Timesheet!$D:$BK,52,0),0)</f>
        <v>0</v>
      </c>
      <c r="DK22" s="54">
        <f>IFERROR(VLOOKUP($B22,[1]Timesheet!$D:$BK,55,0),0)</f>
        <v>0</v>
      </c>
      <c r="DL22" s="52" t="s">
        <v>139</v>
      </c>
      <c r="DM22" s="54">
        <f>IFERROR(VLOOKUP($B22,[1]Timesheet!$D:$BK,57,0),0)</f>
        <v>0</v>
      </c>
      <c r="DN22" s="54">
        <f t="shared" si="3"/>
        <v>149000</v>
      </c>
      <c r="DO22" s="54"/>
      <c r="DP22" s="54" t="str">
        <f t="shared" si="4"/>
        <v/>
      </c>
      <c r="DQ22" s="60">
        <v>0</v>
      </c>
      <c r="DR22" s="60">
        <v>0</v>
      </c>
      <c r="DS22" s="61" t="str">
        <f>IFERROR(VLOOKUP(E22&amp;H22,[1]Group!$D$3:$G$40,4,0),"")</f>
        <v>Group 4</v>
      </c>
      <c r="DT22" s="61" t="str">
        <f t="shared" si="5"/>
        <v>MoviNorthGroup 4</v>
      </c>
    </row>
    <row r="23" spans="1:124" s="11" customFormat="1" ht="20.25" hidden="1" customHeight="1" x14ac:dyDescent="0.35">
      <c r="A23" s="47">
        <v>20</v>
      </c>
      <c r="B23" s="48">
        <v>4065</v>
      </c>
      <c r="C23" s="48" t="s">
        <v>952</v>
      </c>
      <c r="D23" s="49" t="s">
        <v>190</v>
      </c>
      <c r="E23" s="49" t="s">
        <v>176</v>
      </c>
      <c r="F23" s="49" t="s">
        <v>177</v>
      </c>
      <c r="G23" s="49" t="s">
        <v>181</v>
      </c>
      <c r="H23" s="49" t="s">
        <v>182</v>
      </c>
      <c r="I23" s="49" t="s">
        <v>129</v>
      </c>
      <c r="J23" s="49" t="s">
        <v>179</v>
      </c>
      <c r="K23" s="49" t="s">
        <v>131</v>
      </c>
      <c r="L23" s="49" t="s">
        <v>132</v>
      </c>
      <c r="M23" s="50">
        <v>43054</v>
      </c>
      <c r="N23" s="50" t="s">
        <v>770</v>
      </c>
      <c r="O23" s="51"/>
      <c r="P23" s="50"/>
      <c r="Q23" s="52" t="s">
        <v>133</v>
      </c>
      <c r="R23" s="311" t="s">
        <v>774</v>
      </c>
      <c r="S23" s="52" t="s">
        <v>134</v>
      </c>
      <c r="T23" s="54"/>
      <c r="U23" s="54">
        <v>20000000</v>
      </c>
      <c r="V23" s="54"/>
      <c r="W23" s="55">
        <v>20000000</v>
      </c>
      <c r="X23" s="56">
        <v>0</v>
      </c>
      <c r="Y23" s="54">
        <v>0</v>
      </c>
      <c r="Z23" s="54"/>
      <c r="AA23" s="56">
        <v>200000</v>
      </c>
      <c r="AB23" s="54"/>
      <c r="AC23" s="54">
        <v>0</v>
      </c>
      <c r="AD23" s="57">
        <v>200000</v>
      </c>
      <c r="AE23" s="54" t="s">
        <v>1246</v>
      </c>
      <c r="AF23" s="58">
        <v>26</v>
      </c>
      <c r="AG23" s="58">
        <v>26</v>
      </c>
      <c r="AH23" s="58">
        <v>0</v>
      </c>
      <c r="AI23" s="58">
        <v>0</v>
      </c>
      <c r="AJ23" s="58">
        <v>0</v>
      </c>
      <c r="AK23" s="58">
        <v>26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54">
        <v>20000000</v>
      </c>
      <c r="AS23" s="54">
        <v>0</v>
      </c>
      <c r="AT23" s="54">
        <v>0</v>
      </c>
      <c r="AU23" s="54">
        <v>20000000</v>
      </c>
      <c r="AV23" s="54">
        <v>0</v>
      </c>
      <c r="AW23" s="54">
        <v>0</v>
      </c>
      <c r="AX23" s="54">
        <v>0</v>
      </c>
      <c r="AY23" s="54">
        <v>200000</v>
      </c>
      <c r="AZ23" s="59">
        <v>0</v>
      </c>
      <c r="BA23" s="54">
        <v>0</v>
      </c>
      <c r="BB23" s="59"/>
      <c r="BC23" s="54"/>
      <c r="BD23" s="54"/>
      <c r="BE23" s="54">
        <v>0</v>
      </c>
      <c r="BF23" s="54">
        <v>200000</v>
      </c>
      <c r="BG23" s="59">
        <v>0</v>
      </c>
      <c r="BH23" s="59">
        <v>0</v>
      </c>
      <c r="BI23" s="59">
        <v>0</v>
      </c>
      <c r="BJ23" s="59">
        <v>0</v>
      </c>
      <c r="BK23" s="59"/>
      <c r="BL23" s="59">
        <v>0</v>
      </c>
      <c r="BM23" s="59"/>
      <c r="BN23" s="59"/>
      <c r="BO23" s="59">
        <v>0</v>
      </c>
      <c r="BP23" s="59"/>
      <c r="BQ23" s="59"/>
      <c r="BR23" s="54"/>
      <c r="BS23" s="59"/>
      <c r="BT23" s="54">
        <v>0</v>
      </c>
      <c r="BU23" s="57">
        <v>20200000</v>
      </c>
      <c r="BV23" s="54">
        <v>0</v>
      </c>
      <c r="BW23" s="54">
        <v>200000</v>
      </c>
      <c r="BX23" s="54">
        <v>0</v>
      </c>
      <c r="BY23" s="54">
        <v>11000000</v>
      </c>
      <c r="BZ23" s="54">
        <v>0</v>
      </c>
      <c r="CA23" s="54">
        <v>0</v>
      </c>
      <c r="CB23" s="54">
        <v>1600000</v>
      </c>
      <c r="CC23" s="54">
        <v>200000</v>
      </c>
      <c r="CD23" s="54">
        <v>300000</v>
      </c>
      <c r="CE23" s="54">
        <v>0</v>
      </c>
      <c r="CF23" s="54">
        <v>2100000</v>
      </c>
      <c r="CG23" s="54">
        <v>13300000</v>
      </c>
      <c r="CH23" s="54">
        <v>6900000</v>
      </c>
      <c r="CI23" s="54">
        <v>440000</v>
      </c>
      <c r="CJ23" s="54"/>
      <c r="CK23" s="54">
        <v>440000</v>
      </c>
      <c r="CL23" s="54">
        <v>0</v>
      </c>
      <c r="CM23" s="54">
        <v>149000</v>
      </c>
      <c r="CN23" s="54">
        <v>0</v>
      </c>
      <c r="CO23" s="54"/>
      <c r="CP23" s="54">
        <v>0</v>
      </c>
      <c r="CQ23" s="54">
        <v>0</v>
      </c>
      <c r="CR23" s="54">
        <v>149000</v>
      </c>
      <c r="CS23" s="54">
        <v>17511000</v>
      </c>
      <c r="CT23" s="54"/>
      <c r="CU23" s="57">
        <v>17511000</v>
      </c>
      <c r="CV23" s="54">
        <v>3400000.0000000005</v>
      </c>
      <c r="CW23" s="54">
        <v>0</v>
      </c>
      <c r="CX23" s="54">
        <v>600000</v>
      </c>
      <c r="CY23" s="54">
        <v>0</v>
      </c>
      <c r="CZ23" s="54"/>
      <c r="DA23" s="54">
        <v>4000000.0000000005</v>
      </c>
      <c r="DB23" s="54">
        <v>6100000</v>
      </c>
      <c r="DC23" s="54">
        <v>400000</v>
      </c>
      <c r="DD23" s="54">
        <v>24600000</v>
      </c>
      <c r="DE23" s="54"/>
      <c r="DF23" s="54" t="s">
        <v>933</v>
      </c>
      <c r="DG23" s="54">
        <v>1666666.6666666667</v>
      </c>
      <c r="DH23" s="52" t="s">
        <v>188</v>
      </c>
      <c r="DI23" s="54">
        <f>IFERROR(VLOOKUP($B23,[1]Timesheet!$D:$BK,51,0),0)</f>
        <v>22</v>
      </c>
      <c r="DJ23" s="54">
        <f>IFERROR(VLOOKUP($B23,[1]Timesheet!$D:$BK,52,0),0)</f>
        <v>0</v>
      </c>
      <c r="DK23" s="54">
        <f>IFERROR(VLOOKUP($B23,[1]Timesheet!$D:$BK,55,0),0)</f>
        <v>0</v>
      </c>
      <c r="DL23" s="52" t="s">
        <v>139</v>
      </c>
      <c r="DM23" s="54">
        <f>IFERROR(VLOOKUP($B23,[1]Timesheet!$D:$BK,57,0),0)</f>
        <v>0</v>
      </c>
      <c r="DN23" s="54">
        <f t="shared" si="3"/>
        <v>149000</v>
      </c>
      <c r="DO23" s="54"/>
      <c r="DP23" s="54" t="str">
        <f t="shared" si="4"/>
        <v/>
      </c>
      <c r="DQ23" s="60">
        <v>0</v>
      </c>
      <c r="DR23" s="60">
        <v>0</v>
      </c>
      <c r="DS23" s="61" t="str">
        <f>IFERROR(VLOOKUP(E23&amp;H23,[1]Group!$D$3:$G$40,4,0),"")</f>
        <v>Group 4</v>
      </c>
      <c r="DT23" s="61" t="str">
        <f t="shared" si="5"/>
        <v>MoviSouthGroup 4</v>
      </c>
    </row>
    <row r="24" spans="1:124" s="11" customFormat="1" ht="20.25" hidden="1" customHeight="1" x14ac:dyDescent="0.35">
      <c r="A24" s="47">
        <v>21</v>
      </c>
      <c r="B24" s="48">
        <v>2503</v>
      </c>
      <c r="C24" s="48" t="s">
        <v>934</v>
      </c>
      <c r="D24" s="49" t="s">
        <v>191</v>
      </c>
      <c r="E24" s="49" t="s">
        <v>192</v>
      </c>
      <c r="F24" s="49" t="s">
        <v>193</v>
      </c>
      <c r="G24" s="49" t="s">
        <v>151</v>
      </c>
      <c r="H24" s="49" t="s">
        <v>194</v>
      </c>
      <c r="I24" s="49" t="s">
        <v>129</v>
      </c>
      <c r="J24" s="49" t="s">
        <v>179</v>
      </c>
      <c r="K24" s="49" t="s">
        <v>131</v>
      </c>
      <c r="L24" s="49" t="s">
        <v>132</v>
      </c>
      <c r="M24" s="50">
        <v>42191</v>
      </c>
      <c r="N24" s="50" t="s">
        <v>770</v>
      </c>
      <c r="O24" s="51"/>
      <c r="P24" s="50"/>
      <c r="Q24" s="52" t="s">
        <v>133</v>
      </c>
      <c r="R24" s="311" t="s">
        <v>774</v>
      </c>
      <c r="S24" s="52" t="s">
        <v>134</v>
      </c>
      <c r="T24" s="54"/>
      <c r="U24" s="62">
        <v>5000000</v>
      </c>
      <c r="V24" s="54"/>
      <c r="W24" s="55">
        <v>5000000</v>
      </c>
      <c r="X24" s="56">
        <v>0</v>
      </c>
      <c r="Y24" s="54">
        <v>0</v>
      </c>
      <c r="Z24" s="54"/>
      <c r="AA24" s="56">
        <v>200000</v>
      </c>
      <c r="AB24" s="54"/>
      <c r="AC24" s="54">
        <v>730000</v>
      </c>
      <c r="AD24" s="57">
        <v>930000</v>
      </c>
      <c r="AE24" s="54" t="s">
        <v>1246</v>
      </c>
      <c r="AF24" s="58">
        <v>26</v>
      </c>
      <c r="AG24" s="58">
        <v>24.5</v>
      </c>
      <c r="AH24" s="58">
        <v>1.5</v>
      </c>
      <c r="AI24" s="58">
        <v>0</v>
      </c>
      <c r="AJ24" s="58">
        <v>0</v>
      </c>
      <c r="AK24" s="58">
        <v>26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54">
        <v>5000000</v>
      </c>
      <c r="AS24" s="54">
        <v>0</v>
      </c>
      <c r="AT24" s="54">
        <v>0</v>
      </c>
      <c r="AU24" s="54">
        <v>5000000</v>
      </c>
      <c r="AV24" s="54">
        <v>0</v>
      </c>
      <c r="AW24" s="54">
        <v>0</v>
      </c>
      <c r="AX24" s="54">
        <v>0</v>
      </c>
      <c r="AY24" s="54">
        <v>200000</v>
      </c>
      <c r="AZ24" s="59">
        <v>0</v>
      </c>
      <c r="BA24" s="54">
        <v>0</v>
      </c>
      <c r="BB24" s="59"/>
      <c r="BC24" s="54"/>
      <c r="BD24" s="54"/>
      <c r="BE24" s="54">
        <v>687885</v>
      </c>
      <c r="BF24" s="54">
        <v>887885</v>
      </c>
      <c r="BG24" s="59">
        <v>0</v>
      </c>
      <c r="BH24" s="59">
        <v>0</v>
      </c>
      <c r="BI24" s="59">
        <v>0</v>
      </c>
      <c r="BJ24" s="59">
        <v>0</v>
      </c>
      <c r="BK24" s="59"/>
      <c r="BL24" s="59">
        <v>0</v>
      </c>
      <c r="BM24" s="59"/>
      <c r="BN24" s="59"/>
      <c r="BO24" s="59">
        <v>0</v>
      </c>
      <c r="BP24" s="59"/>
      <c r="BQ24" s="59"/>
      <c r="BR24" s="54"/>
      <c r="BS24" s="59"/>
      <c r="BT24" s="54">
        <v>0</v>
      </c>
      <c r="BU24" s="57">
        <v>5887885</v>
      </c>
      <c r="BV24" s="54">
        <v>0</v>
      </c>
      <c r="BW24" s="54">
        <v>200000</v>
      </c>
      <c r="BX24" s="54">
        <v>687885</v>
      </c>
      <c r="BY24" s="54">
        <v>11000000</v>
      </c>
      <c r="BZ24" s="54">
        <v>0</v>
      </c>
      <c r="CA24" s="54">
        <v>0</v>
      </c>
      <c r="CB24" s="54">
        <v>400000</v>
      </c>
      <c r="CC24" s="54">
        <v>50000</v>
      </c>
      <c r="CD24" s="54">
        <v>75000</v>
      </c>
      <c r="CE24" s="54">
        <v>0</v>
      </c>
      <c r="CF24" s="54">
        <v>525000</v>
      </c>
      <c r="CG24" s="54">
        <v>12412885</v>
      </c>
      <c r="CH24" s="54">
        <v>0</v>
      </c>
      <c r="CI24" s="54">
        <v>0</v>
      </c>
      <c r="CJ24" s="54"/>
      <c r="CK24" s="54">
        <v>0</v>
      </c>
      <c r="CL24" s="54">
        <v>0</v>
      </c>
      <c r="CM24" s="54">
        <v>50000</v>
      </c>
      <c r="CN24" s="54">
        <v>0</v>
      </c>
      <c r="CO24" s="54"/>
      <c r="CP24" s="54">
        <v>594000</v>
      </c>
      <c r="CQ24" s="54">
        <v>0</v>
      </c>
      <c r="CR24" s="54">
        <v>644000</v>
      </c>
      <c r="CS24" s="54">
        <v>4718885</v>
      </c>
      <c r="CT24" s="54"/>
      <c r="CU24" s="57">
        <v>4718885</v>
      </c>
      <c r="CV24" s="54">
        <v>850000.00000000012</v>
      </c>
      <c r="CW24" s="54">
        <v>0</v>
      </c>
      <c r="CX24" s="54">
        <v>150000</v>
      </c>
      <c r="CY24" s="54">
        <v>0</v>
      </c>
      <c r="CZ24" s="54"/>
      <c r="DA24" s="54">
        <v>1000000.0000000001</v>
      </c>
      <c r="DB24" s="54">
        <v>1525000</v>
      </c>
      <c r="DC24" s="54">
        <v>100000</v>
      </c>
      <c r="DD24" s="54">
        <v>6987885</v>
      </c>
      <c r="DE24" s="54"/>
      <c r="DF24" s="54" t="s">
        <v>980</v>
      </c>
      <c r="DG24" s="54">
        <v>416666.66666666669</v>
      </c>
      <c r="DH24" s="52" t="s">
        <v>195</v>
      </c>
      <c r="DI24" s="54">
        <f>IFERROR(VLOOKUP($B24,[1]Timesheet!$D:$BK,51,0),0)</f>
        <v>22</v>
      </c>
      <c r="DJ24" s="54">
        <f>IFERROR(VLOOKUP($B24,[1]Timesheet!$D:$BK,52,0),0)</f>
        <v>0</v>
      </c>
      <c r="DK24" s="54">
        <f>IFERROR(VLOOKUP($B24,[1]Timesheet!$D:$BK,55,0),0)</f>
        <v>0</v>
      </c>
      <c r="DL24" s="52" t="s">
        <v>139</v>
      </c>
      <c r="DM24" s="54">
        <f>IFERROR(VLOOKUP($B24,[1]Timesheet!$D:$BK,57,0),0)</f>
        <v>0</v>
      </c>
      <c r="DN24" s="54">
        <f t="shared" si="3"/>
        <v>50000</v>
      </c>
      <c r="DO24" s="54"/>
      <c r="DP24" s="54" t="str">
        <f t="shared" si="4"/>
        <v>DNI</v>
      </c>
      <c r="DQ24" s="60">
        <v>0</v>
      </c>
      <c r="DR24" s="60">
        <v>0</v>
      </c>
      <c r="DS24" s="61" t="str">
        <f>IFERROR(VLOOKUP(E24&amp;H24,[1]Group!$D$3:$G$40,4,0),"")</f>
        <v>Group 1</v>
      </c>
      <c r="DT24" s="61" t="str">
        <f t="shared" si="5"/>
        <v>MoviSouthGroup 1</v>
      </c>
    </row>
    <row r="25" spans="1:124" s="11" customFormat="1" ht="20.25" hidden="1" customHeight="1" x14ac:dyDescent="0.35">
      <c r="A25" s="47">
        <v>22</v>
      </c>
      <c r="B25" s="48">
        <v>3633</v>
      </c>
      <c r="C25" s="48" t="s">
        <v>940</v>
      </c>
      <c r="D25" s="49" t="s">
        <v>196</v>
      </c>
      <c r="E25" s="49" t="s">
        <v>176</v>
      </c>
      <c r="F25" s="49" t="s">
        <v>177</v>
      </c>
      <c r="G25" s="49" t="s">
        <v>151</v>
      </c>
      <c r="H25" s="49" t="s">
        <v>197</v>
      </c>
      <c r="I25" s="49" t="s">
        <v>129</v>
      </c>
      <c r="J25" s="49" t="s">
        <v>179</v>
      </c>
      <c r="K25" s="49" t="s">
        <v>131</v>
      </c>
      <c r="L25" s="49" t="s">
        <v>198</v>
      </c>
      <c r="M25" s="50">
        <v>42898</v>
      </c>
      <c r="N25" s="50" t="s">
        <v>770</v>
      </c>
      <c r="O25" s="51"/>
      <c r="P25" s="50">
        <v>44532</v>
      </c>
      <c r="Q25" s="52" t="s">
        <v>133</v>
      </c>
      <c r="R25" s="311" t="s">
        <v>774</v>
      </c>
      <c r="S25" s="52" t="s">
        <v>134</v>
      </c>
      <c r="T25" s="54"/>
      <c r="U25" s="54">
        <v>5000000</v>
      </c>
      <c r="V25" s="54"/>
      <c r="W25" s="55">
        <v>5000000</v>
      </c>
      <c r="X25" s="56">
        <v>0</v>
      </c>
      <c r="Y25" s="54">
        <v>0</v>
      </c>
      <c r="Z25" s="54"/>
      <c r="AA25" s="56">
        <v>100000</v>
      </c>
      <c r="AB25" s="54"/>
      <c r="AC25" s="54">
        <v>0</v>
      </c>
      <c r="AD25" s="57">
        <v>100000</v>
      </c>
      <c r="AE25" s="54" t="s">
        <v>1246</v>
      </c>
      <c r="AF25" s="58">
        <v>26</v>
      </c>
      <c r="AG25" s="58">
        <v>5</v>
      </c>
      <c r="AH25" s="58">
        <v>0</v>
      </c>
      <c r="AI25" s="58">
        <v>0</v>
      </c>
      <c r="AJ25" s="58">
        <v>0</v>
      </c>
      <c r="AK25" s="58">
        <v>5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54">
        <v>961538</v>
      </c>
      <c r="AS25" s="54">
        <v>1076923</v>
      </c>
      <c r="AT25" s="54">
        <v>0</v>
      </c>
      <c r="AU25" s="54">
        <v>2038461</v>
      </c>
      <c r="AV25" s="54">
        <v>0</v>
      </c>
      <c r="AW25" s="54">
        <v>0</v>
      </c>
      <c r="AX25" s="54">
        <v>0</v>
      </c>
      <c r="AY25" s="54">
        <v>50000</v>
      </c>
      <c r="AZ25" s="59">
        <v>0</v>
      </c>
      <c r="BA25" s="54">
        <v>0</v>
      </c>
      <c r="BB25" s="59"/>
      <c r="BC25" s="54"/>
      <c r="BD25" s="54"/>
      <c r="BE25" s="54">
        <v>0</v>
      </c>
      <c r="BF25" s="54">
        <v>50000</v>
      </c>
      <c r="BG25" s="59">
        <v>0</v>
      </c>
      <c r="BH25" s="59">
        <v>0</v>
      </c>
      <c r="BI25" s="59">
        <v>0</v>
      </c>
      <c r="BJ25" s="59">
        <v>0</v>
      </c>
      <c r="BK25" s="59"/>
      <c r="BL25" s="59">
        <v>0</v>
      </c>
      <c r="BM25" s="59"/>
      <c r="BN25" s="59"/>
      <c r="BO25" s="59">
        <v>0</v>
      </c>
      <c r="BP25" s="59"/>
      <c r="BQ25" s="59"/>
      <c r="BR25" s="54"/>
      <c r="BS25" s="59"/>
      <c r="BT25" s="54">
        <v>0</v>
      </c>
      <c r="BU25" s="57">
        <v>2088461</v>
      </c>
      <c r="BV25" s="54">
        <v>0</v>
      </c>
      <c r="BW25" s="54">
        <v>50000</v>
      </c>
      <c r="BX25" s="54">
        <v>0</v>
      </c>
      <c r="BY25" s="54">
        <v>11000000</v>
      </c>
      <c r="BZ25" s="54">
        <v>0</v>
      </c>
      <c r="CA25" s="54">
        <v>0</v>
      </c>
      <c r="CB25" s="54">
        <v>0</v>
      </c>
      <c r="CC25" s="54">
        <v>0</v>
      </c>
      <c r="CD25" s="54">
        <v>0</v>
      </c>
      <c r="CE25" s="54">
        <v>0</v>
      </c>
      <c r="CF25" s="54">
        <v>0</v>
      </c>
      <c r="CG25" s="54">
        <v>11050000</v>
      </c>
      <c r="CH25" s="54">
        <v>0</v>
      </c>
      <c r="CI25" s="54">
        <v>0</v>
      </c>
      <c r="CJ25" s="54"/>
      <c r="CK25" s="54">
        <v>0</v>
      </c>
      <c r="CL25" s="54">
        <v>0</v>
      </c>
      <c r="CM25" s="54">
        <v>0</v>
      </c>
      <c r="CN25" s="54">
        <v>0</v>
      </c>
      <c r="CO25" s="54"/>
      <c r="CP25" s="54">
        <v>0</v>
      </c>
      <c r="CQ25" s="54">
        <v>0</v>
      </c>
      <c r="CR25" s="54">
        <v>0</v>
      </c>
      <c r="CS25" s="54">
        <v>2088461</v>
      </c>
      <c r="CT25" s="54"/>
      <c r="CU25" s="57">
        <v>2088461</v>
      </c>
      <c r="CV25" s="54">
        <v>0</v>
      </c>
      <c r="CW25" s="54">
        <v>0</v>
      </c>
      <c r="CX25" s="54">
        <v>0</v>
      </c>
      <c r="CY25" s="54">
        <v>0</v>
      </c>
      <c r="CZ25" s="54"/>
      <c r="DA25" s="54">
        <v>0</v>
      </c>
      <c r="DB25" s="54">
        <v>0</v>
      </c>
      <c r="DC25" s="54">
        <v>0</v>
      </c>
      <c r="DD25" s="54">
        <v>2088461</v>
      </c>
      <c r="DE25" s="54"/>
      <c r="DF25" s="54" t="s">
        <v>933</v>
      </c>
      <c r="DG25" s="54">
        <v>416666.66666666669</v>
      </c>
      <c r="DH25" s="52" t="s">
        <v>195</v>
      </c>
      <c r="DI25" s="54">
        <f>IFERROR(VLOOKUP($B25,[1]Timesheet!$D:$BK,51,0),0)</f>
        <v>1</v>
      </c>
      <c r="DJ25" s="54">
        <f>IFERROR(VLOOKUP($B25,[1]Timesheet!$D:$BK,52,0),0)</f>
        <v>0</v>
      </c>
      <c r="DK25" s="54">
        <f>IFERROR(VLOOKUP($B25,[1]Timesheet!$D:$BK,55,0),0)</f>
        <v>0</v>
      </c>
      <c r="DL25" s="52">
        <v>0</v>
      </c>
      <c r="DM25" s="54">
        <f>IFERROR(VLOOKUP($B25,[1]Timesheet!$D:$BK,57,0),0)</f>
        <v>0</v>
      </c>
      <c r="DN25" s="54">
        <f t="shared" si="3"/>
        <v>0</v>
      </c>
      <c r="DO25" s="54"/>
      <c r="DP25" s="54" t="str">
        <f t="shared" si="4"/>
        <v/>
      </c>
      <c r="DQ25" s="60">
        <v>0</v>
      </c>
      <c r="DR25" s="60">
        <v>0</v>
      </c>
      <c r="DS25" s="61" t="str">
        <f>IFERROR(VLOOKUP(E25&amp;H25,[1]Group!$D$3:$G$40,4,0),"")</f>
        <v>Group 4</v>
      </c>
      <c r="DT25" s="61" t="str">
        <f t="shared" si="5"/>
        <v>MoviSouthGroup 4</v>
      </c>
    </row>
    <row r="26" spans="1:124" s="11" customFormat="1" ht="20.25" hidden="1" customHeight="1" x14ac:dyDescent="0.35">
      <c r="A26" s="47">
        <v>23</v>
      </c>
      <c r="B26" s="48">
        <v>2745</v>
      </c>
      <c r="C26" s="48" t="s">
        <v>937</v>
      </c>
      <c r="D26" s="49" t="s">
        <v>199</v>
      </c>
      <c r="E26" s="49" t="s">
        <v>176</v>
      </c>
      <c r="F26" s="49" t="s">
        <v>177</v>
      </c>
      <c r="G26" s="49" t="s">
        <v>151</v>
      </c>
      <c r="H26" s="49" t="s">
        <v>197</v>
      </c>
      <c r="I26" s="49" t="s">
        <v>129</v>
      </c>
      <c r="J26" s="49" t="s">
        <v>179</v>
      </c>
      <c r="K26" s="49" t="s">
        <v>131</v>
      </c>
      <c r="L26" s="49" t="s">
        <v>132</v>
      </c>
      <c r="M26" s="50">
        <v>42338</v>
      </c>
      <c r="N26" s="50" t="s">
        <v>770</v>
      </c>
      <c r="O26" s="51"/>
      <c r="P26" s="50"/>
      <c r="Q26" s="52" t="s">
        <v>133</v>
      </c>
      <c r="R26" s="311" t="s">
        <v>774</v>
      </c>
      <c r="S26" s="52" t="s">
        <v>134</v>
      </c>
      <c r="T26" s="54"/>
      <c r="U26" s="54">
        <v>5000000</v>
      </c>
      <c r="V26" s="54"/>
      <c r="W26" s="55">
        <v>5000000</v>
      </c>
      <c r="X26" s="56">
        <v>0</v>
      </c>
      <c r="Y26" s="54">
        <v>0</v>
      </c>
      <c r="Z26" s="54"/>
      <c r="AA26" s="56">
        <v>200000</v>
      </c>
      <c r="AB26" s="54"/>
      <c r="AC26" s="54">
        <v>0</v>
      </c>
      <c r="AD26" s="57">
        <v>200000</v>
      </c>
      <c r="AE26" s="54" t="s">
        <v>1246</v>
      </c>
      <c r="AF26" s="58">
        <v>26</v>
      </c>
      <c r="AG26" s="58">
        <v>26</v>
      </c>
      <c r="AH26" s="58">
        <v>0</v>
      </c>
      <c r="AI26" s="58">
        <v>0</v>
      </c>
      <c r="AJ26" s="58">
        <v>0</v>
      </c>
      <c r="AK26" s="58">
        <v>26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54">
        <v>5000000</v>
      </c>
      <c r="AS26" s="54">
        <v>0</v>
      </c>
      <c r="AT26" s="54">
        <v>0</v>
      </c>
      <c r="AU26" s="54">
        <v>5000000</v>
      </c>
      <c r="AV26" s="54">
        <v>0</v>
      </c>
      <c r="AW26" s="54">
        <v>0</v>
      </c>
      <c r="AX26" s="54">
        <v>0</v>
      </c>
      <c r="AY26" s="54">
        <v>200000</v>
      </c>
      <c r="AZ26" s="59">
        <v>0</v>
      </c>
      <c r="BA26" s="54">
        <v>0</v>
      </c>
      <c r="BB26" s="59"/>
      <c r="BC26" s="54"/>
      <c r="BD26" s="54"/>
      <c r="BE26" s="54">
        <v>0</v>
      </c>
      <c r="BF26" s="54">
        <v>200000</v>
      </c>
      <c r="BG26" s="59">
        <v>0</v>
      </c>
      <c r="BH26" s="59">
        <v>0</v>
      </c>
      <c r="BI26" s="59">
        <v>0</v>
      </c>
      <c r="BJ26" s="59">
        <v>0</v>
      </c>
      <c r="BK26" s="59"/>
      <c r="BL26" s="59">
        <v>0</v>
      </c>
      <c r="BM26" s="59"/>
      <c r="BN26" s="59"/>
      <c r="BO26" s="59">
        <v>0</v>
      </c>
      <c r="BP26" s="59"/>
      <c r="BQ26" s="59"/>
      <c r="BR26" s="54"/>
      <c r="BS26" s="59"/>
      <c r="BT26" s="54">
        <v>0</v>
      </c>
      <c r="BU26" s="57">
        <v>5200000</v>
      </c>
      <c r="BV26" s="54">
        <v>0</v>
      </c>
      <c r="BW26" s="54">
        <v>200000</v>
      </c>
      <c r="BX26" s="54">
        <v>0</v>
      </c>
      <c r="BY26" s="54">
        <v>11000000</v>
      </c>
      <c r="BZ26" s="54">
        <v>0</v>
      </c>
      <c r="CA26" s="54">
        <v>0</v>
      </c>
      <c r="CB26" s="54">
        <v>400000</v>
      </c>
      <c r="CC26" s="54">
        <v>50000</v>
      </c>
      <c r="CD26" s="54">
        <v>75000</v>
      </c>
      <c r="CE26" s="54">
        <v>0</v>
      </c>
      <c r="CF26" s="54">
        <v>525000</v>
      </c>
      <c r="CG26" s="54">
        <v>11725000</v>
      </c>
      <c r="CH26" s="54">
        <v>0</v>
      </c>
      <c r="CI26" s="54">
        <v>0</v>
      </c>
      <c r="CJ26" s="54"/>
      <c r="CK26" s="54">
        <v>0</v>
      </c>
      <c r="CL26" s="54">
        <v>0</v>
      </c>
      <c r="CM26" s="54">
        <v>50000</v>
      </c>
      <c r="CN26" s="54">
        <v>0</v>
      </c>
      <c r="CO26" s="54"/>
      <c r="CP26" s="54">
        <v>3179000</v>
      </c>
      <c r="CQ26" s="54">
        <v>0</v>
      </c>
      <c r="CR26" s="54">
        <v>3229000</v>
      </c>
      <c r="CS26" s="54">
        <v>1446000</v>
      </c>
      <c r="CT26" s="54"/>
      <c r="CU26" s="57">
        <v>1446000</v>
      </c>
      <c r="CV26" s="54">
        <v>850000.00000000012</v>
      </c>
      <c r="CW26" s="54">
        <v>0</v>
      </c>
      <c r="CX26" s="54">
        <v>150000</v>
      </c>
      <c r="CY26" s="54">
        <v>0</v>
      </c>
      <c r="CZ26" s="54"/>
      <c r="DA26" s="54">
        <v>1000000.0000000001</v>
      </c>
      <c r="DB26" s="54">
        <v>1525000</v>
      </c>
      <c r="DC26" s="54">
        <v>100000</v>
      </c>
      <c r="DD26" s="54">
        <v>6300000</v>
      </c>
      <c r="DE26" s="54"/>
      <c r="DF26" s="54" t="s">
        <v>933</v>
      </c>
      <c r="DG26" s="54">
        <v>416666.66666666669</v>
      </c>
      <c r="DH26" s="52" t="s">
        <v>200</v>
      </c>
      <c r="DI26" s="54">
        <f>IFERROR(VLOOKUP($B26,[1]Timesheet!$D:$BK,51,0),0)</f>
        <v>22</v>
      </c>
      <c r="DJ26" s="54">
        <f>IFERROR(VLOOKUP($B26,[1]Timesheet!$D:$BK,52,0),0)</f>
        <v>0</v>
      </c>
      <c r="DK26" s="54">
        <f>IFERROR(VLOOKUP($B26,[1]Timesheet!$D:$BK,55,0),0)</f>
        <v>0</v>
      </c>
      <c r="DL26" s="52" t="s">
        <v>139</v>
      </c>
      <c r="DM26" s="54">
        <f>IFERROR(VLOOKUP($B26,[1]Timesheet!$D:$BK,57,0),0)</f>
        <v>0</v>
      </c>
      <c r="DN26" s="54">
        <f t="shared" si="3"/>
        <v>50000</v>
      </c>
      <c r="DO26" s="54"/>
      <c r="DP26" s="54" t="str">
        <f t="shared" si="4"/>
        <v/>
      </c>
      <c r="DQ26" s="60">
        <v>0</v>
      </c>
      <c r="DR26" s="60">
        <v>0</v>
      </c>
      <c r="DS26" s="61" t="str">
        <f>IFERROR(VLOOKUP(E26&amp;H26,[1]Group!$D$3:$G$40,4,0),"")</f>
        <v>Group 4</v>
      </c>
      <c r="DT26" s="61" t="str">
        <f t="shared" si="5"/>
        <v>MoviSouthGroup 4</v>
      </c>
    </row>
    <row r="27" spans="1:124" s="11" customFormat="1" ht="20.25" hidden="1" customHeight="1" x14ac:dyDescent="0.35">
      <c r="A27" s="47">
        <v>24</v>
      </c>
      <c r="B27" s="48">
        <v>5056</v>
      </c>
      <c r="C27" s="48" t="s">
        <v>942</v>
      </c>
      <c r="D27" s="49" t="s">
        <v>201</v>
      </c>
      <c r="E27" s="49" t="s">
        <v>176</v>
      </c>
      <c r="F27" s="49" t="s">
        <v>177</v>
      </c>
      <c r="G27" s="49" t="s">
        <v>151</v>
      </c>
      <c r="H27" s="49" t="s">
        <v>197</v>
      </c>
      <c r="I27" s="49" t="s">
        <v>129</v>
      </c>
      <c r="J27" s="49" t="s">
        <v>179</v>
      </c>
      <c r="K27" s="49" t="s">
        <v>131</v>
      </c>
      <c r="L27" s="49" t="s">
        <v>132</v>
      </c>
      <c r="M27" s="50">
        <v>43616</v>
      </c>
      <c r="N27" s="50" t="s">
        <v>770</v>
      </c>
      <c r="O27" s="51"/>
      <c r="P27" s="50"/>
      <c r="Q27" s="52" t="s">
        <v>133</v>
      </c>
      <c r="R27" s="311" t="s">
        <v>774</v>
      </c>
      <c r="S27" s="52" t="s">
        <v>134</v>
      </c>
      <c r="T27" s="54"/>
      <c r="U27" s="54">
        <v>5000000</v>
      </c>
      <c r="V27" s="54"/>
      <c r="W27" s="55">
        <v>5000000</v>
      </c>
      <c r="X27" s="56">
        <v>0</v>
      </c>
      <c r="Y27" s="54">
        <v>0</v>
      </c>
      <c r="Z27" s="54"/>
      <c r="AA27" s="56">
        <v>0</v>
      </c>
      <c r="AB27" s="54"/>
      <c r="AC27" s="54">
        <v>0</v>
      </c>
      <c r="AD27" s="57">
        <v>0</v>
      </c>
      <c r="AE27" s="54" t="s">
        <v>1246</v>
      </c>
      <c r="AF27" s="58">
        <v>26</v>
      </c>
      <c r="AG27" s="58">
        <v>26</v>
      </c>
      <c r="AH27" s="58">
        <v>0</v>
      </c>
      <c r="AI27" s="58">
        <v>0</v>
      </c>
      <c r="AJ27" s="58">
        <v>0</v>
      </c>
      <c r="AK27" s="58">
        <v>26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54">
        <v>5000000</v>
      </c>
      <c r="AS27" s="54">
        <v>0</v>
      </c>
      <c r="AT27" s="54">
        <v>0</v>
      </c>
      <c r="AU27" s="54">
        <v>5000000</v>
      </c>
      <c r="AV27" s="54">
        <v>0</v>
      </c>
      <c r="AW27" s="54">
        <v>0</v>
      </c>
      <c r="AX27" s="54">
        <v>0</v>
      </c>
      <c r="AY27" s="54">
        <v>0</v>
      </c>
      <c r="AZ27" s="59">
        <v>0</v>
      </c>
      <c r="BA27" s="54">
        <v>0</v>
      </c>
      <c r="BB27" s="59"/>
      <c r="BC27" s="54"/>
      <c r="BD27" s="54"/>
      <c r="BE27" s="54">
        <v>0</v>
      </c>
      <c r="BF27" s="54">
        <v>0</v>
      </c>
      <c r="BG27" s="59">
        <v>0</v>
      </c>
      <c r="BH27" s="59">
        <v>0</v>
      </c>
      <c r="BI27" s="59">
        <v>0</v>
      </c>
      <c r="BJ27" s="59">
        <v>0</v>
      </c>
      <c r="BK27" s="59"/>
      <c r="BL27" s="59">
        <v>0</v>
      </c>
      <c r="BM27" s="59"/>
      <c r="BN27" s="59"/>
      <c r="BO27" s="59">
        <v>0</v>
      </c>
      <c r="BP27" s="59"/>
      <c r="BQ27" s="59"/>
      <c r="BR27" s="54"/>
      <c r="BS27" s="59"/>
      <c r="BT27" s="54">
        <v>0</v>
      </c>
      <c r="BU27" s="57">
        <v>5000000</v>
      </c>
      <c r="BV27" s="54">
        <v>0</v>
      </c>
      <c r="BW27" s="54">
        <v>0</v>
      </c>
      <c r="BX27" s="54">
        <v>0</v>
      </c>
      <c r="BY27" s="54">
        <v>11000000</v>
      </c>
      <c r="BZ27" s="54">
        <v>0</v>
      </c>
      <c r="CA27" s="54">
        <v>0</v>
      </c>
      <c r="CB27" s="54">
        <v>400000</v>
      </c>
      <c r="CC27" s="54">
        <v>50000</v>
      </c>
      <c r="CD27" s="54">
        <v>75000</v>
      </c>
      <c r="CE27" s="54">
        <v>0</v>
      </c>
      <c r="CF27" s="54">
        <v>525000</v>
      </c>
      <c r="CG27" s="54">
        <v>11525000</v>
      </c>
      <c r="CH27" s="54">
        <v>0</v>
      </c>
      <c r="CI27" s="54">
        <v>0</v>
      </c>
      <c r="CJ27" s="54"/>
      <c r="CK27" s="54">
        <v>0</v>
      </c>
      <c r="CL27" s="54">
        <v>0</v>
      </c>
      <c r="CM27" s="54">
        <v>0</v>
      </c>
      <c r="CN27" s="54">
        <v>0</v>
      </c>
      <c r="CO27" s="54"/>
      <c r="CP27" s="54">
        <v>0</v>
      </c>
      <c r="CQ27" s="54">
        <v>0</v>
      </c>
      <c r="CR27" s="54">
        <v>0</v>
      </c>
      <c r="CS27" s="54">
        <v>4475000</v>
      </c>
      <c r="CT27" s="54"/>
      <c r="CU27" s="57">
        <v>4475000</v>
      </c>
      <c r="CV27" s="54">
        <v>850000.00000000012</v>
      </c>
      <c r="CW27" s="54">
        <v>0</v>
      </c>
      <c r="CX27" s="54">
        <v>150000</v>
      </c>
      <c r="CY27" s="54">
        <v>0</v>
      </c>
      <c r="CZ27" s="54"/>
      <c r="DA27" s="54">
        <v>1000000.0000000001</v>
      </c>
      <c r="DB27" s="54">
        <v>1525000</v>
      </c>
      <c r="DC27" s="54">
        <v>100000</v>
      </c>
      <c r="DD27" s="54">
        <v>6100000</v>
      </c>
      <c r="DE27" s="54"/>
      <c r="DF27" s="54" t="s">
        <v>933</v>
      </c>
      <c r="DG27" s="54">
        <v>416666.66666666669</v>
      </c>
      <c r="DH27" s="52" t="s">
        <v>188</v>
      </c>
      <c r="DI27" s="54">
        <f>IFERROR(VLOOKUP($B27,[1]Timesheet!$D:$BK,51,0),0)</f>
        <v>22</v>
      </c>
      <c r="DJ27" s="54">
        <f>IFERROR(VLOOKUP($B27,[1]Timesheet!$D:$BK,52,0),0)</f>
        <v>0</v>
      </c>
      <c r="DK27" s="54">
        <f>IFERROR(VLOOKUP($B27,[1]Timesheet!$D:$BK,55,0),0)</f>
        <v>0</v>
      </c>
      <c r="DL27" s="52">
        <v>0</v>
      </c>
      <c r="DM27" s="54">
        <f>IFERROR(VLOOKUP($B27,[1]Timesheet!$D:$BK,57,0),0)</f>
        <v>0</v>
      </c>
      <c r="DN27" s="54">
        <f t="shared" si="3"/>
        <v>0</v>
      </c>
      <c r="DO27" s="54"/>
      <c r="DP27" s="54" t="str">
        <f t="shared" si="4"/>
        <v/>
      </c>
      <c r="DQ27" s="60">
        <v>0</v>
      </c>
      <c r="DR27" s="60">
        <v>0</v>
      </c>
      <c r="DS27" s="61" t="str">
        <f>IFERROR(VLOOKUP(E27&amp;H27,[1]Group!$D$3:$G$40,4,0),"")</f>
        <v>Group 4</v>
      </c>
      <c r="DT27" s="61" t="str">
        <f t="shared" si="5"/>
        <v>MoviSouthGroup 4</v>
      </c>
    </row>
    <row r="28" spans="1:124" s="11" customFormat="1" ht="20.25" hidden="1" customHeight="1" x14ac:dyDescent="0.35">
      <c r="A28" s="47">
        <v>25</v>
      </c>
      <c r="B28" s="48">
        <v>5107</v>
      </c>
      <c r="C28" s="48" t="s">
        <v>953</v>
      </c>
      <c r="D28" s="49" t="s">
        <v>202</v>
      </c>
      <c r="E28" s="49" t="s">
        <v>176</v>
      </c>
      <c r="F28" s="49" t="s">
        <v>177</v>
      </c>
      <c r="G28" s="49" t="s">
        <v>181</v>
      </c>
      <c r="H28" s="49" t="s">
        <v>182</v>
      </c>
      <c r="I28" s="49" t="s">
        <v>129</v>
      </c>
      <c r="J28" s="49" t="s">
        <v>179</v>
      </c>
      <c r="K28" s="49" t="s">
        <v>131</v>
      </c>
      <c r="L28" s="49" t="s">
        <v>132</v>
      </c>
      <c r="M28" s="50">
        <v>43642</v>
      </c>
      <c r="N28" s="50" t="s">
        <v>770</v>
      </c>
      <c r="O28" s="51"/>
      <c r="P28" s="50"/>
      <c r="Q28" s="52" t="s">
        <v>133</v>
      </c>
      <c r="R28" s="311" t="s">
        <v>774</v>
      </c>
      <c r="S28" s="52" t="s">
        <v>134</v>
      </c>
      <c r="T28" s="54"/>
      <c r="U28" s="54">
        <v>20000000</v>
      </c>
      <c r="V28" s="54"/>
      <c r="W28" s="55">
        <v>20000000</v>
      </c>
      <c r="X28" s="56">
        <v>0</v>
      </c>
      <c r="Y28" s="54">
        <v>0</v>
      </c>
      <c r="Z28" s="54"/>
      <c r="AA28" s="56">
        <v>200000</v>
      </c>
      <c r="AB28" s="54"/>
      <c r="AC28" s="54">
        <v>0</v>
      </c>
      <c r="AD28" s="57">
        <v>200000</v>
      </c>
      <c r="AE28" s="54" t="s">
        <v>1246</v>
      </c>
      <c r="AF28" s="58">
        <v>26</v>
      </c>
      <c r="AG28" s="58">
        <v>26</v>
      </c>
      <c r="AH28" s="58">
        <v>0</v>
      </c>
      <c r="AI28" s="58">
        <v>0</v>
      </c>
      <c r="AJ28" s="58">
        <v>0</v>
      </c>
      <c r="AK28" s="58">
        <v>26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54">
        <v>20000000</v>
      </c>
      <c r="AS28" s="54">
        <v>0</v>
      </c>
      <c r="AT28" s="54">
        <v>0</v>
      </c>
      <c r="AU28" s="54">
        <v>20000000</v>
      </c>
      <c r="AV28" s="54">
        <v>0</v>
      </c>
      <c r="AW28" s="54">
        <v>0</v>
      </c>
      <c r="AX28" s="54">
        <v>0</v>
      </c>
      <c r="AY28" s="54">
        <v>200000</v>
      </c>
      <c r="AZ28" s="59">
        <v>0</v>
      </c>
      <c r="BA28" s="54">
        <v>0</v>
      </c>
      <c r="BB28" s="59"/>
      <c r="BC28" s="54"/>
      <c r="BD28" s="54"/>
      <c r="BE28" s="54">
        <v>0</v>
      </c>
      <c r="BF28" s="54">
        <v>200000</v>
      </c>
      <c r="BG28" s="59">
        <v>0</v>
      </c>
      <c r="BH28" s="59">
        <v>0</v>
      </c>
      <c r="BI28" s="59">
        <v>0</v>
      </c>
      <c r="BJ28" s="59">
        <v>0</v>
      </c>
      <c r="BK28" s="59"/>
      <c r="BL28" s="59">
        <v>0</v>
      </c>
      <c r="BM28" s="59"/>
      <c r="BN28" s="59"/>
      <c r="BO28" s="59">
        <v>0</v>
      </c>
      <c r="BP28" s="59"/>
      <c r="BQ28" s="59"/>
      <c r="BR28" s="54"/>
      <c r="BS28" s="59"/>
      <c r="BT28" s="54">
        <v>0</v>
      </c>
      <c r="BU28" s="57">
        <v>20200000</v>
      </c>
      <c r="BV28" s="54">
        <v>0</v>
      </c>
      <c r="BW28" s="54">
        <v>200000</v>
      </c>
      <c r="BX28" s="54">
        <v>0</v>
      </c>
      <c r="BY28" s="54">
        <v>11000000</v>
      </c>
      <c r="BZ28" s="54">
        <v>0</v>
      </c>
      <c r="CA28" s="54">
        <v>0</v>
      </c>
      <c r="CB28" s="54">
        <v>1600000</v>
      </c>
      <c r="CC28" s="54">
        <v>200000</v>
      </c>
      <c r="CD28" s="54">
        <v>300000</v>
      </c>
      <c r="CE28" s="54">
        <v>0</v>
      </c>
      <c r="CF28" s="54">
        <v>2100000</v>
      </c>
      <c r="CG28" s="54">
        <v>13300000</v>
      </c>
      <c r="CH28" s="54">
        <v>6900000</v>
      </c>
      <c r="CI28" s="54">
        <v>440000</v>
      </c>
      <c r="CJ28" s="54"/>
      <c r="CK28" s="54">
        <v>440000</v>
      </c>
      <c r="CL28" s="54">
        <v>0</v>
      </c>
      <c r="CM28" s="54">
        <v>0</v>
      </c>
      <c r="CN28" s="54">
        <v>0</v>
      </c>
      <c r="CO28" s="54"/>
      <c r="CP28" s="54">
        <v>0</v>
      </c>
      <c r="CQ28" s="54">
        <v>0</v>
      </c>
      <c r="CR28" s="54">
        <v>0</v>
      </c>
      <c r="CS28" s="54">
        <v>17660000</v>
      </c>
      <c r="CT28" s="54"/>
      <c r="CU28" s="57">
        <v>17660000</v>
      </c>
      <c r="CV28" s="54">
        <v>3400000.0000000005</v>
      </c>
      <c r="CW28" s="54">
        <v>0</v>
      </c>
      <c r="CX28" s="54">
        <v>600000</v>
      </c>
      <c r="CY28" s="54">
        <v>0</v>
      </c>
      <c r="CZ28" s="54"/>
      <c r="DA28" s="54">
        <v>4000000.0000000005</v>
      </c>
      <c r="DB28" s="54">
        <v>6100000</v>
      </c>
      <c r="DC28" s="54">
        <v>400000</v>
      </c>
      <c r="DD28" s="54">
        <v>24600000</v>
      </c>
      <c r="DE28" s="54"/>
      <c r="DF28" s="54" t="s">
        <v>933</v>
      </c>
      <c r="DG28" s="54">
        <v>1666666.6666666667</v>
      </c>
      <c r="DH28" s="52" t="s">
        <v>203</v>
      </c>
      <c r="DI28" s="54">
        <f>IFERROR(VLOOKUP($B28,[1]Timesheet!$D:$BK,51,0),0)</f>
        <v>22</v>
      </c>
      <c r="DJ28" s="54">
        <f>IFERROR(VLOOKUP($B28,[1]Timesheet!$D:$BK,52,0),0)</f>
        <v>0</v>
      </c>
      <c r="DK28" s="54">
        <f>IFERROR(VLOOKUP($B28,[1]Timesheet!$D:$BK,55,0),0)</f>
        <v>0</v>
      </c>
      <c r="DL28" s="52">
        <v>0</v>
      </c>
      <c r="DM28" s="54">
        <f>IFERROR(VLOOKUP($B28,[1]Timesheet!$D:$BK,57,0),0)</f>
        <v>0</v>
      </c>
      <c r="DN28" s="54">
        <f t="shared" si="3"/>
        <v>0</v>
      </c>
      <c r="DO28" s="54"/>
      <c r="DP28" s="54" t="str">
        <f t="shared" si="4"/>
        <v/>
      </c>
      <c r="DQ28" s="60">
        <v>0</v>
      </c>
      <c r="DR28" s="60">
        <v>0</v>
      </c>
      <c r="DS28" s="61" t="str">
        <f>IFERROR(VLOOKUP(E28&amp;H28,[1]Group!$D$3:$G$40,4,0),"")</f>
        <v>Group 4</v>
      </c>
      <c r="DT28" s="61" t="str">
        <f t="shared" si="5"/>
        <v>MoviSouthGroup 4</v>
      </c>
    </row>
    <row r="29" spans="1:124" s="11" customFormat="1" ht="20.25" hidden="1" customHeight="1" x14ac:dyDescent="0.35">
      <c r="A29" s="47">
        <v>26</v>
      </c>
      <c r="B29" s="48">
        <v>2536</v>
      </c>
      <c r="C29" s="48" t="s">
        <v>935</v>
      </c>
      <c r="D29" s="49" t="s">
        <v>204</v>
      </c>
      <c r="E29" s="49" t="s">
        <v>176</v>
      </c>
      <c r="F29" s="49" t="s">
        <v>177</v>
      </c>
      <c r="G29" s="49" t="s">
        <v>151</v>
      </c>
      <c r="H29" s="49" t="s">
        <v>205</v>
      </c>
      <c r="I29" s="49" t="s">
        <v>169</v>
      </c>
      <c r="J29" s="49" t="s">
        <v>179</v>
      </c>
      <c r="K29" s="49" t="s">
        <v>131</v>
      </c>
      <c r="L29" s="49" t="s">
        <v>132</v>
      </c>
      <c r="M29" s="50">
        <v>42255</v>
      </c>
      <c r="N29" s="50" t="s">
        <v>770</v>
      </c>
      <c r="O29" s="51"/>
      <c r="P29" s="50"/>
      <c r="Q29" s="52" t="s">
        <v>133</v>
      </c>
      <c r="R29" s="311" t="s">
        <v>774</v>
      </c>
      <c r="S29" s="52" t="s">
        <v>134</v>
      </c>
      <c r="T29" s="54"/>
      <c r="U29" s="54">
        <v>5000000</v>
      </c>
      <c r="V29" s="54"/>
      <c r="W29" s="55">
        <v>5000000</v>
      </c>
      <c r="X29" s="56">
        <v>0</v>
      </c>
      <c r="Y29" s="54">
        <v>0</v>
      </c>
      <c r="Z29" s="54"/>
      <c r="AA29" s="56">
        <v>100000</v>
      </c>
      <c r="AB29" s="54"/>
      <c r="AC29" s="54">
        <v>0</v>
      </c>
      <c r="AD29" s="57">
        <v>100000</v>
      </c>
      <c r="AE29" s="54" t="s">
        <v>1246</v>
      </c>
      <c r="AF29" s="58">
        <v>26</v>
      </c>
      <c r="AG29" s="58">
        <v>26</v>
      </c>
      <c r="AH29" s="58">
        <v>0</v>
      </c>
      <c r="AI29" s="58">
        <v>0</v>
      </c>
      <c r="AJ29" s="58">
        <v>0</v>
      </c>
      <c r="AK29" s="58">
        <v>26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54">
        <v>5000000</v>
      </c>
      <c r="AS29" s="54">
        <v>0</v>
      </c>
      <c r="AT29" s="54">
        <v>0</v>
      </c>
      <c r="AU29" s="54">
        <v>5000000</v>
      </c>
      <c r="AV29" s="54">
        <v>0</v>
      </c>
      <c r="AW29" s="54">
        <v>0</v>
      </c>
      <c r="AX29" s="54">
        <v>0</v>
      </c>
      <c r="AY29" s="54">
        <v>100000</v>
      </c>
      <c r="AZ29" s="59">
        <v>0</v>
      </c>
      <c r="BA29" s="54">
        <v>0</v>
      </c>
      <c r="BB29" s="59"/>
      <c r="BC29" s="54"/>
      <c r="BD29" s="54"/>
      <c r="BE29" s="54">
        <v>0</v>
      </c>
      <c r="BF29" s="54">
        <v>100000</v>
      </c>
      <c r="BG29" s="59">
        <v>0</v>
      </c>
      <c r="BH29" s="59">
        <v>0</v>
      </c>
      <c r="BI29" s="59">
        <v>0</v>
      </c>
      <c r="BJ29" s="59">
        <v>0</v>
      </c>
      <c r="BK29" s="59"/>
      <c r="BL29" s="59">
        <v>0</v>
      </c>
      <c r="BM29" s="59"/>
      <c r="BN29" s="59"/>
      <c r="BO29" s="59">
        <v>0</v>
      </c>
      <c r="BP29" s="59"/>
      <c r="BQ29" s="59"/>
      <c r="BR29" s="54"/>
      <c r="BS29" s="59"/>
      <c r="BT29" s="54">
        <v>0</v>
      </c>
      <c r="BU29" s="57">
        <v>5100000</v>
      </c>
      <c r="BV29" s="54">
        <v>0</v>
      </c>
      <c r="BW29" s="54">
        <v>100000</v>
      </c>
      <c r="BX29" s="54">
        <v>0</v>
      </c>
      <c r="BY29" s="54">
        <v>11000000</v>
      </c>
      <c r="BZ29" s="54">
        <v>2</v>
      </c>
      <c r="CA29" s="54">
        <v>8800000</v>
      </c>
      <c r="CB29" s="54">
        <v>400000</v>
      </c>
      <c r="CC29" s="54">
        <v>50000</v>
      </c>
      <c r="CD29" s="54">
        <v>75000</v>
      </c>
      <c r="CE29" s="54">
        <v>0</v>
      </c>
      <c r="CF29" s="54">
        <v>525000</v>
      </c>
      <c r="CG29" s="54">
        <v>20425000</v>
      </c>
      <c r="CH29" s="54">
        <v>0</v>
      </c>
      <c r="CI29" s="54">
        <v>0</v>
      </c>
      <c r="CJ29" s="54"/>
      <c r="CK29" s="54">
        <v>0</v>
      </c>
      <c r="CL29" s="54">
        <v>0</v>
      </c>
      <c r="CM29" s="54">
        <v>50000</v>
      </c>
      <c r="CN29" s="54">
        <v>0</v>
      </c>
      <c r="CO29" s="54"/>
      <c r="CP29" s="54">
        <v>0</v>
      </c>
      <c r="CQ29" s="54">
        <v>0</v>
      </c>
      <c r="CR29" s="54">
        <v>50000</v>
      </c>
      <c r="CS29" s="54">
        <v>4525000</v>
      </c>
      <c r="CT29" s="54"/>
      <c r="CU29" s="57">
        <v>4525000</v>
      </c>
      <c r="CV29" s="54">
        <v>850000.00000000012</v>
      </c>
      <c r="CW29" s="54">
        <v>0</v>
      </c>
      <c r="CX29" s="54">
        <v>150000</v>
      </c>
      <c r="CY29" s="54">
        <v>0</v>
      </c>
      <c r="CZ29" s="54"/>
      <c r="DA29" s="54">
        <v>1000000.0000000001</v>
      </c>
      <c r="DB29" s="54">
        <v>1525000</v>
      </c>
      <c r="DC29" s="54">
        <v>100000</v>
      </c>
      <c r="DD29" s="54">
        <v>6200000</v>
      </c>
      <c r="DE29" s="54"/>
      <c r="DF29" s="54" t="s">
        <v>936</v>
      </c>
      <c r="DG29" s="54">
        <v>416666.66666666669</v>
      </c>
      <c r="DH29" s="52" t="s">
        <v>206</v>
      </c>
      <c r="DI29" s="54">
        <f>IFERROR(VLOOKUP($B29,[1]Timesheet!$D:$BK,51,0),0)</f>
        <v>22</v>
      </c>
      <c r="DJ29" s="54">
        <f>IFERROR(VLOOKUP($B29,[1]Timesheet!$D:$BK,52,0),0)</f>
        <v>0</v>
      </c>
      <c r="DK29" s="54">
        <f>IFERROR(VLOOKUP($B29,[1]Timesheet!$D:$BK,55,0),0)</f>
        <v>0</v>
      </c>
      <c r="DL29" s="52" t="s">
        <v>139</v>
      </c>
      <c r="DM29" s="54">
        <f>IFERROR(VLOOKUP($B29,[1]Timesheet!$D:$BK,57,0),0)</f>
        <v>0</v>
      </c>
      <c r="DN29" s="54">
        <f t="shared" si="3"/>
        <v>50000</v>
      </c>
      <c r="DO29" s="54"/>
      <c r="DP29" s="54" t="str">
        <f t="shared" si="4"/>
        <v/>
      </c>
      <c r="DQ29" s="60">
        <v>0</v>
      </c>
      <c r="DR29" s="60">
        <v>0</v>
      </c>
      <c r="DS29" s="61" t="str">
        <f>IFERROR(VLOOKUP(E29&amp;H29,[1]Group!$D$3:$G$40,4,0),"")</f>
        <v>Group 4</v>
      </c>
      <c r="DT29" s="61" t="str">
        <f t="shared" si="5"/>
        <v>MoviNorthGroup 4</v>
      </c>
    </row>
    <row r="30" spans="1:124" s="11" customFormat="1" ht="20.25" hidden="1" customHeight="1" x14ac:dyDescent="0.35">
      <c r="A30" s="47">
        <v>27</v>
      </c>
      <c r="B30" s="48">
        <v>2482</v>
      </c>
      <c r="C30" s="48" t="s">
        <v>932</v>
      </c>
      <c r="D30" s="49" t="s">
        <v>207</v>
      </c>
      <c r="E30" s="49" t="s">
        <v>176</v>
      </c>
      <c r="F30" s="49" t="s">
        <v>177</v>
      </c>
      <c r="G30" s="49" t="s">
        <v>151</v>
      </c>
      <c r="H30" s="49" t="s">
        <v>208</v>
      </c>
      <c r="I30" s="49" t="s">
        <v>129</v>
      </c>
      <c r="J30" s="49" t="s">
        <v>179</v>
      </c>
      <c r="K30" s="49" t="s">
        <v>131</v>
      </c>
      <c r="L30" s="49" t="s">
        <v>132</v>
      </c>
      <c r="M30" s="50">
        <v>42177</v>
      </c>
      <c r="N30" s="50" t="s">
        <v>770</v>
      </c>
      <c r="O30" s="51"/>
      <c r="P30" s="50"/>
      <c r="Q30" s="52" t="s">
        <v>133</v>
      </c>
      <c r="R30" s="311" t="s">
        <v>774</v>
      </c>
      <c r="S30" s="52" t="s">
        <v>134</v>
      </c>
      <c r="T30" s="54"/>
      <c r="U30" s="54">
        <v>5000000</v>
      </c>
      <c r="V30" s="54"/>
      <c r="W30" s="55">
        <v>5000000</v>
      </c>
      <c r="X30" s="56">
        <v>0</v>
      </c>
      <c r="Y30" s="54">
        <v>0</v>
      </c>
      <c r="Z30" s="54"/>
      <c r="AA30" s="56">
        <v>100000</v>
      </c>
      <c r="AB30" s="54"/>
      <c r="AC30" s="54">
        <v>0</v>
      </c>
      <c r="AD30" s="57">
        <v>100000</v>
      </c>
      <c r="AE30" s="54" t="s">
        <v>1246</v>
      </c>
      <c r="AF30" s="58">
        <v>26</v>
      </c>
      <c r="AG30" s="58">
        <v>25</v>
      </c>
      <c r="AH30" s="58">
        <v>1</v>
      </c>
      <c r="AI30" s="58">
        <v>0</v>
      </c>
      <c r="AJ30" s="58">
        <v>0</v>
      </c>
      <c r="AK30" s="58">
        <v>26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54">
        <v>5000000</v>
      </c>
      <c r="AS30" s="54">
        <v>0</v>
      </c>
      <c r="AT30" s="54">
        <v>0</v>
      </c>
      <c r="AU30" s="54">
        <v>5000000</v>
      </c>
      <c r="AV30" s="54">
        <v>0</v>
      </c>
      <c r="AW30" s="54">
        <v>0</v>
      </c>
      <c r="AX30" s="54">
        <v>0</v>
      </c>
      <c r="AY30" s="54">
        <v>100000</v>
      </c>
      <c r="AZ30" s="59">
        <v>0</v>
      </c>
      <c r="BA30" s="54">
        <v>0</v>
      </c>
      <c r="BB30" s="59"/>
      <c r="BC30" s="54"/>
      <c r="BD30" s="54"/>
      <c r="BE30" s="54">
        <v>0</v>
      </c>
      <c r="BF30" s="54">
        <v>100000</v>
      </c>
      <c r="BG30" s="59">
        <v>0</v>
      </c>
      <c r="BH30" s="59">
        <v>0</v>
      </c>
      <c r="BI30" s="59">
        <v>0</v>
      </c>
      <c r="BJ30" s="59">
        <v>0</v>
      </c>
      <c r="BK30" s="59"/>
      <c r="BL30" s="59">
        <v>0</v>
      </c>
      <c r="BM30" s="59"/>
      <c r="BN30" s="59"/>
      <c r="BO30" s="59">
        <v>0</v>
      </c>
      <c r="BP30" s="59"/>
      <c r="BQ30" s="59"/>
      <c r="BR30" s="54"/>
      <c r="BS30" s="59"/>
      <c r="BT30" s="54">
        <v>0</v>
      </c>
      <c r="BU30" s="57">
        <v>5100000</v>
      </c>
      <c r="BV30" s="54">
        <v>0</v>
      </c>
      <c r="BW30" s="54">
        <v>100000</v>
      </c>
      <c r="BX30" s="54">
        <v>0</v>
      </c>
      <c r="BY30" s="54">
        <v>11000000</v>
      </c>
      <c r="BZ30" s="54">
        <v>0</v>
      </c>
      <c r="CA30" s="54">
        <v>0</v>
      </c>
      <c r="CB30" s="54">
        <v>400000</v>
      </c>
      <c r="CC30" s="54">
        <v>50000</v>
      </c>
      <c r="CD30" s="54">
        <v>75000</v>
      </c>
      <c r="CE30" s="54">
        <v>0</v>
      </c>
      <c r="CF30" s="54">
        <v>525000</v>
      </c>
      <c r="CG30" s="54">
        <v>11625000</v>
      </c>
      <c r="CH30" s="54">
        <v>0</v>
      </c>
      <c r="CI30" s="54">
        <v>0</v>
      </c>
      <c r="CJ30" s="54"/>
      <c r="CK30" s="54">
        <v>0</v>
      </c>
      <c r="CL30" s="54">
        <v>0</v>
      </c>
      <c r="CM30" s="54">
        <v>50000</v>
      </c>
      <c r="CN30" s="54">
        <v>0</v>
      </c>
      <c r="CO30" s="54"/>
      <c r="CP30" s="54">
        <v>1185000</v>
      </c>
      <c r="CQ30" s="54">
        <v>0</v>
      </c>
      <c r="CR30" s="54">
        <v>1235000</v>
      </c>
      <c r="CS30" s="54">
        <v>3340000</v>
      </c>
      <c r="CT30" s="54"/>
      <c r="CU30" s="57">
        <v>3340000</v>
      </c>
      <c r="CV30" s="54">
        <v>850000.00000000012</v>
      </c>
      <c r="CW30" s="54">
        <v>0</v>
      </c>
      <c r="CX30" s="54">
        <v>150000</v>
      </c>
      <c r="CY30" s="54">
        <v>0</v>
      </c>
      <c r="CZ30" s="54"/>
      <c r="DA30" s="54">
        <v>1000000.0000000001</v>
      </c>
      <c r="DB30" s="54">
        <v>1525000</v>
      </c>
      <c r="DC30" s="54">
        <v>100000</v>
      </c>
      <c r="DD30" s="54">
        <v>6200000</v>
      </c>
      <c r="DE30" s="54"/>
      <c r="DF30" s="54" t="s">
        <v>933</v>
      </c>
      <c r="DG30" s="54">
        <v>416666.66666666669</v>
      </c>
      <c r="DH30" s="52" t="s">
        <v>188</v>
      </c>
      <c r="DI30" s="54">
        <f>IFERROR(VLOOKUP($B30,[1]Timesheet!$D:$BK,51,0),0)</f>
        <v>22</v>
      </c>
      <c r="DJ30" s="54">
        <f>IFERROR(VLOOKUP($B30,[1]Timesheet!$D:$BK,52,0),0)</f>
        <v>0</v>
      </c>
      <c r="DK30" s="54">
        <f>IFERROR(VLOOKUP($B30,[1]Timesheet!$D:$BK,55,0),0)</f>
        <v>0</v>
      </c>
      <c r="DL30" s="52" t="s">
        <v>139</v>
      </c>
      <c r="DM30" s="54">
        <f>IFERROR(VLOOKUP($B30,[1]Timesheet!$D:$BK,57,0),0)</f>
        <v>0</v>
      </c>
      <c r="DN30" s="54">
        <f t="shared" si="3"/>
        <v>50000</v>
      </c>
      <c r="DO30" s="54"/>
      <c r="DP30" s="54" t="str">
        <f t="shared" si="4"/>
        <v/>
      </c>
      <c r="DQ30" s="60">
        <v>0</v>
      </c>
      <c r="DR30" s="60">
        <v>0</v>
      </c>
      <c r="DS30" s="61" t="str">
        <f>IFERROR(VLOOKUP(E30&amp;H30,[1]Group!$D$3:$G$40,4,0),"")</f>
        <v>Group 4</v>
      </c>
      <c r="DT30" s="61" t="str">
        <f t="shared" si="5"/>
        <v>MoviSouthGroup 4</v>
      </c>
    </row>
    <row r="31" spans="1:124" s="11" customFormat="1" ht="20.25" hidden="1" customHeight="1" x14ac:dyDescent="0.35">
      <c r="A31" s="47">
        <v>28</v>
      </c>
      <c r="B31" s="48">
        <v>2754</v>
      </c>
      <c r="C31" s="48" t="s">
        <v>938</v>
      </c>
      <c r="D31" s="49" t="s">
        <v>209</v>
      </c>
      <c r="E31" s="49" t="s">
        <v>176</v>
      </c>
      <c r="F31" s="49" t="s">
        <v>177</v>
      </c>
      <c r="G31" s="49" t="s">
        <v>151</v>
      </c>
      <c r="H31" s="49" t="s">
        <v>208</v>
      </c>
      <c r="I31" s="49" t="s">
        <v>129</v>
      </c>
      <c r="J31" s="49" t="s">
        <v>179</v>
      </c>
      <c r="K31" s="49" t="s">
        <v>131</v>
      </c>
      <c r="L31" s="49" t="s">
        <v>132</v>
      </c>
      <c r="M31" s="50">
        <v>42340</v>
      </c>
      <c r="N31" s="50" t="s">
        <v>770</v>
      </c>
      <c r="O31" s="51"/>
      <c r="P31" s="50"/>
      <c r="Q31" s="52" t="s">
        <v>133</v>
      </c>
      <c r="R31" s="311" t="s">
        <v>774</v>
      </c>
      <c r="S31" s="52" t="s">
        <v>134</v>
      </c>
      <c r="T31" s="54"/>
      <c r="U31" s="54">
        <v>5000000</v>
      </c>
      <c r="V31" s="54"/>
      <c r="W31" s="55">
        <v>5000000</v>
      </c>
      <c r="X31" s="56">
        <v>0</v>
      </c>
      <c r="Y31" s="54">
        <v>0</v>
      </c>
      <c r="Z31" s="54"/>
      <c r="AA31" s="56">
        <v>100000</v>
      </c>
      <c r="AB31" s="54"/>
      <c r="AC31" s="54">
        <v>0</v>
      </c>
      <c r="AD31" s="57">
        <v>100000</v>
      </c>
      <c r="AE31" s="54" t="s">
        <v>1246</v>
      </c>
      <c r="AF31" s="58">
        <v>26</v>
      </c>
      <c r="AG31" s="58">
        <v>26</v>
      </c>
      <c r="AH31" s="58">
        <v>0</v>
      </c>
      <c r="AI31" s="58">
        <v>0</v>
      </c>
      <c r="AJ31" s="58">
        <v>0</v>
      </c>
      <c r="AK31" s="58">
        <v>26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54">
        <v>5000000</v>
      </c>
      <c r="AS31" s="54">
        <v>0</v>
      </c>
      <c r="AT31" s="54">
        <v>0</v>
      </c>
      <c r="AU31" s="54">
        <v>5000000</v>
      </c>
      <c r="AV31" s="54">
        <v>0</v>
      </c>
      <c r="AW31" s="54">
        <v>0</v>
      </c>
      <c r="AX31" s="54">
        <v>0</v>
      </c>
      <c r="AY31" s="54">
        <v>100000</v>
      </c>
      <c r="AZ31" s="59">
        <v>0</v>
      </c>
      <c r="BA31" s="54">
        <v>0</v>
      </c>
      <c r="BB31" s="59"/>
      <c r="BC31" s="54"/>
      <c r="BD31" s="54"/>
      <c r="BE31" s="54">
        <v>0</v>
      </c>
      <c r="BF31" s="54">
        <v>100000</v>
      </c>
      <c r="BG31" s="59">
        <v>0</v>
      </c>
      <c r="BH31" s="59">
        <v>0</v>
      </c>
      <c r="BI31" s="59">
        <v>0</v>
      </c>
      <c r="BJ31" s="59">
        <v>0</v>
      </c>
      <c r="BK31" s="59"/>
      <c r="BL31" s="59">
        <v>0</v>
      </c>
      <c r="BM31" s="59"/>
      <c r="BN31" s="59"/>
      <c r="BO31" s="59">
        <v>0</v>
      </c>
      <c r="BP31" s="59"/>
      <c r="BQ31" s="59"/>
      <c r="BR31" s="54"/>
      <c r="BS31" s="59"/>
      <c r="BT31" s="54">
        <v>0</v>
      </c>
      <c r="BU31" s="57">
        <v>5100000</v>
      </c>
      <c r="BV31" s="54">
        <v>0</v>
      </c>
      <c r="BW31" s="54">
        <v>100000</v>
      </c>
      <c r="BX31" s="54">
        <v>0</v>
      </c>
      <c r="BY31" s="54">
        <v>11000000</v>
      </c>
      <c r="BZ31" s="54">
        <v>0</v>
      </c>
      <c r="CA31" s="54">
        <v>0</v>
      </c>
      <c r="CB31" s="54">
        <v>400000</v>
      </c>
      <c r="CC31" s="54">
        <v>50000</v>
      </c>
      <c r="CD31" s="54">
        <v>75000</v>
      </c>
      <c r="CE31" s="54">
        <v>0</v>
      </c>
      <c r="CF31" s="54">
        <v>525000</v>
      </c>
      <c r="CG31" s="54">
        <v>11625000</v>
      </c>
      <c r="CH31" s="54">
        <v>0</v>
      </c>
      <c r="CI31" s="54">
        <v>0</v>
      </c>
      <c r="CJ31" s="54"/>
      <c r="CK31" s="54">
        <v>0</v>
      </c>
      <c r="CL31" s="54">
        <v>0</v>
      </c>
      <c r="CM31" s="54">
        <v>50000</v>
      </c>
      <c r="CN31" s="54">
        <v>0</v>
      </c>
      <c r="CO31" s="54"/>
      <c r="CP31" s="54">
        <v>1442900</v>
      </c>
      <c r="CQ31" s="54">
        <v>0</v>
      </c>
      <c r="CR31" s="54">
        <v>1492900</v>
      </c>
      <c r="CS31" s="54">
        <v>3082100</v>
      </c>
      <c r="CT31" s="54"/>
      <c r="CU31" s="57">
        <v>3082100</v>
      </c>
      <c r="CV31" s="54">
        <v>850000.00000000012</v>
      </c>
      <c r="CW31" s="54">
        <v>0</v>
      </c>
      <c r="CX31" s="54">
        <v>150000</v>
      </c>
      <c r="CY31" s="54">
        <v>0</v>
      </c>
      <c r="CZ31" s="54"/>
      <c r="DA31" s="54">
        <v>1000000.0000000001</v>
      </c>
      <c r="DB31" s="54">
        <v>1525000</v>
      </c>
      <c r="DC31" s="54">
        <v>100000</v>
      </c>
      <c r="DD31" s="54">
        <v>6200000</v>
      </c>
      <c r="DE31" s="54"/>
      <c r="DF31" s="54" t="s">
        <v>933</v>
      </c>
      <c r="DG31" s="54">
        <v>416666.66666666669</v>
      </c>
      <c r="DH31" s="52" t="s">
        <v>210</v>
      </c>
      <c r="DI31" s="54">
        <f>IFERROR(VLOOKUP($B31,[1]Timesheet!$D:$BK,51,0),0)</f>
        <v>22</v>
      </c>
      <c r="DJ31" s="54">
        <f>IFERROR(VLOOKUP($B31,[1]Timesheet!$D:$BK,52,0),0)</f>
        <v>0</v>
      </c>
      <c r="DK31" s="54">
        <f>IFERROR(VLOOKUP($B31,[1]Timesheet!$D:$BK,55,0),0)</f>
        <v>0</v>
      </c>
      <c r="DL31" s="52" t="s">
        <v>139</v>
      </c>
      <c r="DM31" s="54">
        <f>IFERROR(VLOOKUP($B31,[1]Timesheet!$D:$BK,57,0),0)</f>
        <v>0</v>
      </c>
      <c r="DN31" s="54">
        <f t="shared" si="3"/>
        <v>50000</v>
      </c>
      <c r="DO31" s="54"/>
      <c r="DP31" s="54" t="str">
        <f t="shared" si="4"/>
        <v/>
      </c>
      <c r="DQ31" s="60">
        <v>0</v>
      </c>
      <c r="DR31" s="60">
        <v>0</v>
      </c>
      <c r="DS31" s="61" t="str">
        <f>IFERROR(VLOOKUP(E31&amp;H31,[1]Group!$D$3:$G$40,4,0),"")</f>
        <v>Group 4</v>
      </c>
      <c r="DT31" s="61" t="str">
        <f t="shared" si="5"/>
        <v>MoviSouthGroup 4</v>
      </c>
    </row>
    <row r="32" spans="1:124" s="11" customFormat="1" ht="20.25" hidden="1" customHeight="1" x14ac:dyDescent="0.35">
      <c r="A32" s="47">
        <v>29</v>
      </c>
      <c r="B32" s="48">
        <v>2766</v>
      </c>
      <c r="C32" s="48" t="s">
        <v>939</v>
      </c>
      <c r="D32" s="49" t="s">
        <v>211</v>
      </c>
      <c r="E32" s="49" t="s">
        <v>176</v>
      </c>
      <c r="F32" s="49" t="s">
        <v>177</v>
      </c>
      <c r="G32" s="49" t="s">
        <v>151</v>
      </c>
      <c r="H32" s="49" t="s">
        <v>205</v>
      </c>
      <c r="I32" s="49" t="s">
        <v>169</v>
      </c>
      <c r="J32" s="49" t="s">
        <v>179</v>
      </c>
      <c r="K32" s="49" t="s">
        <v>131</v>
      </c>
      <c r="L32" s="49" t="s">
        <v>132</v>
      </c>
      <c r="M32" s="50">
        <v>42346</v>
      </c>
      <c r="N32" s="50" t="s">
        <v>770</v>
      </c>
      <c r="O32" s="51"/>
      <c r="P32" s="50"/>
      <c r="Q32" s="52" t="s">
        <v>133</v>
      </c>
      <c r="R32" s="311" t="s">
        <v>774</v>
      </c>
      <c r="S32" s="52" t="s">
        <v>134</v>
      </c>
      <c r="T32" s="54"/>
      <c r="U32" s="54">
        <v>5000000</v>
      </c>
      <c r="V32" s="54"/>
      <c r="W32" s="55">
        <v>5000000</v>
      </c>
      <c r="X32" s="56">
        <v>0</v>
      </c>
      <c r="Y32" s="54">
        <v>0</v>
      </c>
      <c r="Z32" s="54"/>
      <c r="AA32" s="56">
        <v>100000</v>
      </c>
      <c r="AB32" s="54"/>
      <c r="AC32" s="54">
        <v>0</v>
      </c>
      <c r="AD32" s="57">
        <v>100000</v>
      </c>
      <c r="AE32" s="54" t="s">
        <v>1246</v>
      </c>
      <c r="AF32" s="58">
        <v>26</v>
      </c>
      <c r="AG32" s="58">
        <v>26</v>
      </c>
      <c r="AH32" s="58">
        <v>0</v>
      </c>
      <c r="AI32" s="58">
        <v>0</v>
      </c>
      <c r="AJ32" s="58">
        <v>0</v>
      </c>
      <c r="AK32" s="58">
        <v>26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54">
        <v>5000000</v>
      </c>
      <c r="AS32" s="54">
        <v>0</v>
      </c>
      <c r="AT32" s="54">
        <v>0</v>
      </c>
      <c r="AU32" s="54">
        <v>5000000</v>
      </c>
      <c r="AV32" s="54">
        <v>0</v>
      </c>
      <c r="AW32" s="54">
        <v>0</v>
      </c>
      <c r="AX32" s="54">
        <v>0</v>
      </c>
      <c r="AY32" s="54">
        <v>100000</v>
      </c>
      <c r="AZ32" s="59">
        <v>0</v>
      </c>
      <c r="BA32" s="54">
        <v>0</v>
      </c>
      <c r="BB32" s="59"/>
      <c r="BC32" s="54"/>
      <c r="BD32" s="54"/>
      <c r="BE32" s="54">
        <v>0</v>
      </c>
      <c r="BF32" s="54">
        <v>100000</v>
      </c>
      <c r="BG32" s="59">
        <v>0</v>
      </c>
      <c r="BH32" s="59">
        <v>0</v>
      </c>
      <c r="BI32" s="59">
        <v>0</v>
      </c>
      <c r="BJ32" s="59">
        <v>0</v>
      </c>
      <c r="BK32" s="59"/>
      <c r="BL32" s="59">
        <v>0</v>
      </c>
      <c r="BM32" s="59"/>
      <c r="BN32" s="59"/>
      <c r="BO32" s="59">
        <v>0</v>
      </c>
      <c r="BP32" s="59"/>
      <c r="BQ32" s="59"/>
      <c r="BR32" s="54"/>
      <c r="BS32" s="59"/>
      <c r="BT32" s="54">
        <v>0</v>
      </c>
      <c r="BU32" s="57">
        <v>5100000</v>
      </c>
      <c r="BV32" s="54">
        <v>0</v>
      </c>
      <c r="BW32" s="54">
        <v>100000</v>
      </c>
      <c r="BX32" s="54">
        <v>0</v>
      </c>
      <c r="BY32" s="54">
        <v>11000000</v>
      </c>
      <c r="BZ32" s="54">
        <v>0</v>
      </c>
      <c r="CA32" s="54">
        <v>0</v>
      </c>
      <c r="CB32" s="54">
        <v>400000</v>
      </c>
      <c r="CC32" s="54">
        <v>50000</v>
      </c>
      <c r="CD32" s="54">
        <v>75000</v>
      </c>
      <c r="CE32" s="54">
        <v>0</v>
      </c>
      <c r="CF32" s="54">
        <v>525000</v>
      </c>
      <c r="CG32" s="54">
        <v>11625000</v>
      </c>
      <c r="CH32" s="54">
        <v>0</v>
      </c>
      <c r="CI32" s="54">
        <v>0</v>
      </c>
      <c r="CJ32" s="54"/>
      <c r="CK32" s="54">
        <v>0</v>
      </c>
      <c r="CL32" s="54">
        <v>0</v>
      </c>
      <c r="CM32" s="54">
        <v>0</v>
      </c>
      <c r="CN32" s="54">
        <v>0</v>
      </c>
      <c r="CO32" s="54"/>
      <c r="CP32" s="54">
        <v>0</v>
      </c>
      <c r="CQ32" s="54">
        <v>0</v>
      </c>
      <c r="CR32" s="54">
        <v>0</v>
      </c>
      <c r="CS32" s="54">
        <v>4575000</v>
      </c>
      <c r="CT32" s="54"/>
      <c r="CU32" s="57">
        <v>4575000</v>
      </c>
      <c r="CV32" s="54">
        <v>850000.00000000012</v>
      </c>
      <c r="CW32" s="54">
        <v>0</v>
      </c>
      <c r="CX32" s="54">
        <v>150000</v>
      </c>
      <c r="CY32" s="54">
        <v>0</v>
      </c>
      <c r="CZ32" s="54"/>
      <c r="DA32" s="54">
        <v>1000000.0000000001</v>
      </c>
      <c r="DB32" s="54">
        <v>1525000</v>
      </c>
      <c r="DC32" s="54">
        <v>100000</v>
      </c>
      <c r="DD32" s="54">
        <v>6200000</v>
      </c>
      <c r="DE32" s="54"/>
      <c r="DF32" s="54" t="s">
        <v>936</v>
      </c>
      <c r="DG32" s="54">
        <v>416666.66666666669</v>
      </c>
      <c r="DH32" s="52" t="s">
        <v>212</v>
      </c>
      <c r="DI32" s="54">
        <f>IFERROR(VLOOKUP($B32,[1]Timesheet!$D:$BK,51,0),0)</f>
        <v>22</v>
      </c>
      <c r="DJ32" s="54">
        <f>IFERROR(VLOOKUP($B32,[1]Timesheet!$D:$BK,52,0),0)</f>
        <v>0</v>
      </c>
      <c r="DK32" s="54">
        <f>IFERROR(VLOOKUP($B32,[1]Timesheet!$D:$BK,55,0),0)</f>
        <v>0</v>
      </c>
      <c r="DL32" s="52">
        <v>0</v>
      </c>
      <c r="DM32" s="54">
        <f>IFERROR(VLOOKUP($B32,[1]Timesheet!$D:$BK,57,0),0)</f>
        <v>0</v>
      </c>
      <c r="DN32" s="54">
        <f t="shared" si="3"/>
        <v>0</v>
      </c>
      <c r="DO32" s="54"/>
      <c r="DP32" s="54" t="str">
        <f t="shared" si="4"/>
        <v/>
      </c>
      <c r="DQ32" s="60">
        <v>0</v>
      </c>
      <c r="DR32" s="60">
        <v>0</v>
      </c>
      <c r="DS32" s="61" t="str">
        <f>IFERROR(VLOOKUP(E32&amp;H32,[1]Group!$D$3:$G$40,4,0),"")</f>
        <v>Group 4</v>
      </c>
      <c r="DT32" s="61" t="str">
        <f t="shared" si="5"/>
        <v>MoviNorthGroup 4</v>
      </c>
    </row>
    <row r="33" spans="1:124" s="11" customFormat="1" ht="20.25" hidden="1" customHeight="1" x14ac:dyDescent="0.35">
      <c r="A33" s="47">
        <v>30</v>
      </c>
      <c r="B33" s="48">
        <v>4610</v>
      </c>
      <c r="C33" s="48" t="s">
        <v>941</v>
      </c>
      <c r="D33" s="49" t="s">
        <v>213</v>
      </c>
      <c r="E33" s="49" t="s">
        <v>176</v>
      </c>
      <c r="F33" s="49" t="s">
        <v>177</v>
      </c>
      <c r="G33" s="49" t="s">
        <v>151</v>
      </c>
      <c r="H33" s="49" t="s">
        <v>208</v>
      </c>
      <c r="I33" s="49" t="s">
        <v>129</v>
      </c>
      <c r="J33" s="49" t="s">
        <v>179</v>
      </c>
      <c r="K33" s="49" t="s">
        <v>131</v>
      </c>
      <c r="L33" s="49" t="s">
        <v>132</v>
      </c>
      <c r="M33" s="50">
        <v>43236</v>
      </c>
      <c r="N33" s="50" t="s">
        <v>770</v>
      </c>
      <c r="O33" s="51"/>
      <c r="P33" s="50"/>
      <c r="Q33" s="52" t="s">
        <v>133</v>
      </c>
      <c r="R33" s="311" t="s">
        <v>774</v>
      </c>
      <c r="S33" s="52" t="s">
        <v>134</v>
      </c>
      <c r="T33" s="54"/>
      <c r="U33" s="54">
        <v>5000000</v>
      </c>
      <c r="V33" s="54"/>
      <c r="W33" s="55">
        <v>5000000</v>
      </c>
      <c r="X33" s="56">
        <v>0</v>
      </c>
      <c r="Y33" s="54">
        <v>0</v>
      </c>
      <c r="Z33" s="54"/>
      <c r="AA33" s="56">
        <v>100000</v>
      </c>
      <c r="AB33" s="54"/>
      <c r="AC33" s="54">
        <v>0</v>
      </c>
      <c r="AD33" s="57">
        <v>100000</v>
      </c>
      <c r="AE33" s="54" t="s">
        <v>1246</v>
      </c>
      <c r="AF33" s="58">
        <v>26</v>
      </c>
      <c r="AG33" s="58">
        <v>26</v>
      </c>
      <c r="AH33" s="58">
        <v>0</v>
      </c>
      <c r="AI33" s="58">
        <v>0</v>
      </c>
      <c r="AJ33" s="58">
        <v>0</v>
      </c>
      <c r="AK33" s="58">
        <v>26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54">
        <v>5000000</v>
      </c>
      <c r="AS33" s="54">
        <v>0</v>
      </c>
      <c r="AT33" s="54">
        <v>0</v>
      </c>
      <c r="AU33" s="54">
        <v>5000000</v>
      </c>
      <c r="AV33" s="54">
        <v>0</v>
      </c>
      <c r="AW33" s="54">
        <v>0</v>
      </c>
      <c r="AX33" s="54">
        <v>0</v>
      </c>
      <c r="AY33" s="54">
        <v>100000</v>
      </c>
      <c r="AZ33" s="59">
        <v>0</v>
      </c>
      <c r="BA33" s="54">
        <v>0</v>
      </c>
      <c r="BB33" s="59"/>
      <c r="BC33" s="54"/>
      <c r="BD33" s="54"/>
      <c r="BE33" s="54">
        <v>0</v>
      </c>
      <c r="BF33" s="54">
        <v>100000</v>
      </c>
      <c r="BG33" s="59">
        <v>0</v>
      </c>
      <c r="BH33" s="59">
        <v>0</v>
      </c>
      <c r="BI33" s="59">
        <v>0</v>
      </c>
      <c r="BJ33" s="59">
        <v>0</v>
      </c>
      <c r="BK33" s="59"/>
      <c r="BL33" s="59">
        <v>0</v>
      </c>
      <c r="BM33" s="59"/>
      <c r="BN33" s="59"/>
      <c r="BO33" s="59">
        <v>0</v>
      </c>
      <c r="BP33" s="59"/>
      <c r="BQ33" s="59"/>
      <c r="BR33" s="54"/>
      <c r="BS33" s="59"/>
      <c r="BT33" s="54">
        <v>0</v>
      </c>
      <c r="BU33" s="57">
        <v>5100000</v>
      </c>
      <c r="BV33" s="54">
        <v>0</v>
      </c>
      <c r="BW33" s="54">
        <v>100000</v>
      </c>
      <c r="BX33" s="54">
        <v>0</v>
      </c>
      <c r="BY33" s="54">
        <v>11000000</v>
      </c>
      <c r="BZ33" s="54">
        <v>0</v>
      </c>
      <c r="CA33" s="54">
        <v>0</v>
      </c>
      <c r="CB33" s="54">
        <v>400000</v>
      </c>
      <c r="CC33" s="54">
        <v>50000</v>
      </c>
      <c r="CD33" s="54">
        <v>75000</v>
      </c>
      <c r="CE33" s="54">
        <v>0</v>
      </c>
      <c r="CF33" s="54">
        <v>525000</v>
      </c>
      <c r="CG33" s="54">
        <v>11625000</v>
      </c>
      <c r="CH33" s="54">
        <v>0</v>
      </c>
      <c r="CI33" s="54">
        <v>0</v>
      </c>
      <c r="CJ33" s="54"/>
      <c r="CK33" s="54">
        <v>0</v>
      </c>
      <c r="CL33" s="54">
        <v>0</v>
      </c>
      <c r="CM33" s="54">
        <v>0</v>
      </c>
      <c r="CN33" s="54">
        <v>0</v>
      </c>
      <c r="CO33" s="54"/>
      <c r="CP33" s="54">
        <v>0</v>
      </c>
      <c r="CQ33" s="54">
        <v>0</v>
      </c>
      <c r="CR33" s="54">
        <v>0</v>
      </c>
      <c r="CS33" s="54">
        <v>4575000</v>
      </c>
      <c r="CT33" s="54"/>
      <c r="CU33" s="57">
        <v>4575000</v>
      </c>
      <c r="CV33" s="54">
        <v>850000.00000000012</v>
      </c>
      <c r="CW33" s="54">
        <v>0</v>
      </c>
      <c r="CX33" s="54">
        <v>150000</v>
      </c>
      <c r="CY33" s="54">
        <v>0</v>
      </c>
      <c r="CZ33" s="54"/>
      <c r="DA33" s="54">
        <v>1000000.0000000001</v>
      </c>
      <c r="DB33" s="54">
        <v>1525000</v>
      </c>
      <c r="DC33" s="54">
        <v>100000</v>
      </c>
      <c r="DD33" s="54">
        <v>6200000</v>
      </c>
      <c r="DE33" s="54"/>
      <c r="DF33" s="54" t="s">
        <v>933</v>
      </c>
      <c r="DG33" s="54">
        <v>416666.66666666669</v>
      </c>
      <c r="DH33" s="52" t="s">
        <v>188</v>
      </c>
      <c r="DI33" s="54">
        <f>IFERROR(VLOOKUP($B33,[1]Timesheet!$D:$BK,51,0),0)</f>
        <v>22</v>
      </c>
      <c r="DJ33" s="54">
        <f>IFERROR(VLOOKUP($B33,[1]Timesheet!$D:$BK,52,0),0)</f>
        <v>0</v>
      </c>
      <c r="DK33" s="54">
        <f>IFERROR(VLOOKUP($B33,[1]Timesheet!$D:$BK,55,0),0)</f>
        <v>0</v>
      </c>
      <c r="DL33" s="52">
        <v>0</v>
      </c>
      <c r="DM33" s="54">
        <f>IFERROR(VLOOKUP($B33,[1]Timesheet!$D:$BK,57,0),0)</f>
        <v>0</v>
      </c>
      <c r="DN33" s="54">
        <f t="shared" si="3"/>
        <v>0</v>
      </c>
      <c r="DO33" s="54"/>
      <c r="DP33" s="54" t="str">
        <f t="shared" si="4"/>
        <v/>
      </c>
      <c r="DQ33" s="60">
        <v>0</v>
      </c>
      <c r="DR33" s="60">
        <v>0</v>
      </c>
      <c r="DS33" s="61" t="str">
        <f>IFERROR(VLOOKUP(E33&amp;H33,[1]Group!$D$3:$G$40,4,0),"")</f>
        <v>Group 4</v>
      </c>
      <c r="DT33" s="61" t="str">
        <f t="shared" si="5"/>
        <v>MoviSouthGroup 4</v>
      </c>
    </row>
    <row r="34" spans="1:124" s="11" customFormat="1" ht="20.25" hidden="1" customHeight="1" x14ac:dyDescent="0.35">
      <c r="A34" s="47">
        <v>31</v>
      </c>
      <c r="B34" s="48">
        <v>5373</v>
      </c>
      <c r="C34" s="48" t="s">
        <v>943</v>
      </c>
      <c r="D34" s="49" t="s">
        <v>214</v>
      </c>
      <c r="E34" s="49" t="s">
        <v>176</v>
      </c>
      <c r="F34" s="49" t="s">
        <v>177</v>
      </c>
      <c r="G34" s="49" t="s">
        <v>151</v>
      </c>
      <c r="H34" s="49" t="s">
        <v>205</v>
      </c>
      <c r="I34" s="49" t="s">
        <v>169</v>
      </c>
      <c r="J34" s="49" t="s">
        <v>179</v>
      </c>
      <c r="K34" s="49" t="s">
        <v>131</v>
      </c>
      <c r="L34" s="49" t="s">
        <v>132</v>
      </c>
      <c r="M34" s="50">
        <v>43732</v>
      </c>
      <c r="N34" s="50" t="s">
        <v>770</v>
      </c>
      <c r="O34" s="51"/>
      <c r="P34" s="50"/>
      <c r="Q34" s="52" t="s">
        <v>133</v>
      </c>
      <c r="R34" s="311" t="s">
        <v>774</v>
      </c>
      <c r="S34" s="52" t="s">
        <v>134</v>
      </c>
      <c r="T34" s="54"/>
      <c r="U34" s="54">
        <v>5000000</v>
      </c>
      <c r="V34" s="54"/>
      <c r="W34" s="55">
        <v>5000000</v>
      </c>
      <c r="X34" s="56">
        <v>0</v>
      </c>
      <c r="Y34" s="54">
        <v>0</v>
      </c>
      <c r="Z34" s="54"/>
      <c r="AA34" s="56">
        <v>100000</v>
      </c>
      <c r="AB34" s="54"/>
      <c r="AC34" s="54">
        <v>0</v>
      </c>
      <c r="AD34" s="57">
        <v>100000</v>
      </c>
      <c r="AE34" s="54" t="s">
        <v>1246</v>
      </c>
      <c r="AF34" s="58">
        <v>26</v>
      </c>
      <c r="AG34" s="58">
        <v>26</v>
      </c>
      <c r="AH34" s="58">
        <v>0</v>
      </c>
      <c r="AI34" s="58">
        <v>0</v>
      </c>
      <c r="AJ34" s="58">
        <v>0</v>
      </c>
      <c r="AK34" s="58">
        <v>26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54">
        <v>5000000</v>
      </c>
      <c r="AS34" s="54">
        <v>0</v>
      </c>
      <c r="AT34" s="54">
        <v>0</v>
      </c>
      <c r="AU34" s="54">
        <v>5000000</v>
      </c>
      <c r="AV34" s="54">
        <v>0</v>
      </c>
      <c r="AW34" s="54">
        <v>0</v>
      </c>
      <c r="AX34" s="54">
        <v>0</v>
      </c>
      <c r="AY34" s="54">
        <v>100000</v>
      </c>
      <c r="AZ34" s="59">
        <v>0</v>
      </c>
      <c r="BA34" s="54">
        <v>0</v>
      </c>
      <c r="BB34" s="59"/>
      <c r="BC34" s="54"/>
      <c r="BD34" s="54"/>
      <c r="BE34" s="54">
        <v>0</v>
      </c>
      <c r="BF34" s="54">
        <v>100000</v>
      </c>
      <c r="BG34" s="59">
        <v>0</v>
      </c>
      <c r="BH34" s="59">
        <v>0</v>
      </c>
      <c r="BI34" s="59">
        <v>0</v>
      </c>
      <c r="BJ34" s="59">
        <v>0</v>
      </c>
      <c r="BK34" s="59"/>
      <c r="BL34" s="59">
        <v>0</v>
      </c>
      <c r="BM34" s="59"/>
      <c r="BN34" s="59"/>
      <c r="BO34" s="59">
        <v>0</v>
      </c>
      <c r="BP34" s="59"/>
      <c r="BQ34" s="59"/>
      <c r="BR34" s="54"/>
      <c r="BS34" s="59"/>
      <c r="BT34" s="54">
        <v>0</v>
      </c>
      <c r="BU34" s="57">
        <v>5100000</v>
      </c>
      <c r="BV34" s="54">
        <v>0</v>
      </c>
      <c r="BW34" s="54">
        <v>100000</v>
      </c>
      <c r="BX34" s="54">
        <v>0</v>
      </c>
      <c r="BY34" s="54">
        <v>11000000</v>
      </c>
      <c r="BZ34" s="54">
        <v>0</v>
      </c>
      <c r="CA34" s="54">
        <v>0</v>
      </c>
      <c r="CB34" s="54">
        <v>400000</v>
      </c>
      <c r="CC34" s="54">
        <v>50000</v>
      </c>
      <c r="CD34" s="54">
        <v>75000</v>
      </c>
      <c r="CE34" s="54">
        <v>0</v>
      </c>
      <c r="CF34" s="54">
        <v>525000</v>
      </c>
      <c r="CG34" s="54">
        <v>11625000</v>
      </c>
      <c r="CH34" s="54">
        <v>0</v>
      </c>
      <c r="CI34" s="54">
        <v>0</v>
      </c>
      <c r="CJ34" s="54"/>
      <c r="CK34" s="54">
        <v>0</v>
      </c>
      <c r="CL34" s="54">
        <v>0</v>
      </c>
      <c r="CM34" s="54">
        <v>0</v>
      </c>
      <c r="CN34" s="54">
        <v>0</v>
      </c>
      <c r="CO34" s="54"/>
      <c r="CP34" s="54">
        <v>0</v>
      </c>
      <c r="CQ34" s="54">
        <v>0</v>
      </c>
      <c r="CR34" s="54">
        <v>0</v>
      </c>
      <c r="CS34" s="54">
        <v>4575000</v>
      </c>
      <c r="CT34" s="54"/>
      <c r="CU34" s="57">
        <v>4575000</v>
      </c>
      <c r="CV34" s="54">
        <v>850000.00000000012</v>
      </c>
      <c r="CW34" s="54">
        <v>0</v>
      </c>
      <c r="CX34" s="54">
        <v>150000</v>
      </c>
      <c r="CY34" s="54">
        <v>0</v>
      </c>
      <c r="CZ34" s="54"/>
      <c r="DA34" s="54">
        <v>1000000.0000000001</v>
      </c>
      <c r="DB34" s="54">
        <v>1525000</v>
      </c>
      <c r="DC34" s="54">
        <v>100000</v>
      </c>
      <c r="DD34" s="54">
        <v>6200000</v>
      </c>
      <c r="DE34" s="54"/>
      <c r="DF34" s="54" t="s">
        <v>936</v>
      </c>
      <c r="DG34" s="54">
        <v>416666.66666666669</v>
      </c>
      <c r="DH34" s="52" t="s">
        <v>212</v>
      </c>
      <c r="DI34" s="54">
        <f>IFERROR(VLOOKUP($B34,[1]Timesheet!$D:$BK,51,0),0)</f>
        <v>22</v>
      </c>
      <c r="DJ34" s="54">
        <f>IFERROR(VLOOKUP($B34,[1]Timesheet!$D:$BK,52,0),0)</f>
        <v>0</v>
      </c>
      <c r="DK34" s="54">
        <f>IFERROR(VLOOKUP($B34,[1]Timesheet!$D:$BK,55,0),0)</f>
        <v>0</v>
      </c>
      <c r="DL34" s="52">
        <v>0</v>
      </c>
      <c r="DM34" s="54">
        <f>IFERROR(VLOOKUP($B34,[1]Timesheet!$D:$BK,57,0),0)</f>
        <v>0</v>
      </c>
      <c r="DN34" s="54">
        <f t="shared" si="3"/>
        <v>0</v>
      </c>
      <c r="DO34" s="54"/>
      <c r="DP34" s="54" t="str">
        <f t="shared" si="4"/>
        <v/>
      </c>
      <c r="DQ34" s="60">
        <v>0</v>
      </c>
      <c r="DR34" s="60">
        <v>0</v>
      </c>
      <c r="DS34" s="61" t="str">
        <f>IFERROR(VLOOKUP(E34&amp;H34,[1]Group!$D$3:$G$40,4,0),"")</f>
        <v>Group 4</v>
      </c>
      <c r="DT34" s="61" t="str">
        <f t="shared" si="5"/>
        <v>MoviNorthGroup 4</v>
      </c>
    </row>
    <row r="35" spans="1:124" s="11" customFormat="1" ht="20.25" hidden="1" customHeight="1" x14ac:dyDescent="0.35">
      <c r="A35" s="47">
        <v>32</v>
      </c>
      <c r="B35" s="48">
        <v>6106</v>
      </c>
      <c r="C35" s="48" t="s">
        <v>954</v>
      </c>
      <c r="D35" s="49" t="s">
        <v>215</v>
      </c>
      <c r="E35" s="49" t="s">
        <v>176</v>
      </c>
      <c r="F35" s="49" t="s">
        <v>177</v>
      </c>
      <c r="G35" s="49" t="s">
        <v>181</v>
      </c>
      <c r="H35" s="49" t="s">
        <v>182</v>
      </c>
      <c r="I35" s="49" t="s">
        <v>129</v>
      </c>
      <c r="J35" s="49" t="s">
        <v>179</v>
      </c>
      <c r="K35" s="49" t="s">
        <v>131</v>
      </c>
      <c r="L35" s="49" t="s">
        <v>132</v>
      </c>
      <c r="M35" s="50">
        <v>44295</v>
      </c>
      <c r="N35" s="50" t="s">
        <v>770</v>
      </c>
      <c r="O35" s="51"/>
      <c r="P35" s="50"/>
      <c r="Q35" s="52" t="s">
        <v>133</v>
      </c>
      <c r="R35" s="311" t="s">
        <v>774</v>
      </c>
      <c r="S35" s="52" t="s">
        <v>134</v>
      </c>
      <c r="T35" s="54"/>
      <c r="U35" s="54">
        <v>20000000</v>
      </c>
      <c r="V35" s="54"/>
      <c r="W35" s="55">
        <v>20000000</v>
      </c>
      <c r="X35" s="56">
        <v>0</v>
      </c>
      <c r="Y35" s="54">
        <v>0</v>
      </c>
      <c r="Z35" s="54"/>
      <c r="AA35" s="56">
        <v>200000</v>
      </c>
      <c r="AB35" s="54"/>
      <c r="AC35" s="54">
        <v>0</v>
      </c>
      <c r="AD35" s="57">
        <v>200000</v>
      </c>
      <c r="AE35" s="54" t="s">
        <v>1246</v>
      </c>
      <c r="AF35" s="58">
        <v>26</v>
      </c>
      <c r="AG35" s="58">
        <v>26</v>
      </c>
      <c r="AH35" s="58">
        <v>0</v>
      </c>
      <c r="AI35" s="58">
        <v>0</v>
      </c>
      <c r="AJ35" s="58">
        <v>0</v>
      </c>
      <c r="AK35" s="58">
        <v>26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54">
        <v>20000000</v>
      </c>
      <c r="AS35" s="54">
        <v>0</v>
      </c>
      <c r="AT35" s="54">
        <v>0</v>
      </c>
      <c r="AU35" s="54">
        <v>20000000</v>
      </c>
      <c r="AV35" s="54">
        <v>0</v>
      </c>
      <c r="AW35" s="54">
        <v>0</v>
      </c>
      <c r="AX35" s="54">
        <v>0</v>
      </c>
      <c r="AY35" s="54">
        <v>200000</v>
      </c>
      <c r="AZ35" s="59">
        <v>0</v>
      </c>
      <c r="BA35" s="54">
        <v>0</v>
      </c>
      <c r="BB35" s="59"/>
      <c r="BC35" s="54"/>
      <c r="BD35" s="54"/>
      <c r="BE35" s="54">
        <v>0</v>
      </c>
      <c r="BF35" s="54">
        <v>200000</v>
      </c>
      <c r="BG35" s="59">
        <v>0</v>
      </c>
      <c r="BH35" s="59">
        <v>0</v>
      </c>
      <c r="BI35" s="59">
        <v>0</v>
      </c>
      <c r="BJ35" s="59">
        <v>0</v>
      </c>
      <c r="BK35" s="59"/>
      <c r="BL35" s="59">
        <v>0</v>
      </c>
      <c r="BM35" s="59"/>
      <c r="BN35" s="59"/>
      <c r="BO35" s="59">
        <v>0</v>
      </c>
      <c r="BP35" s="59"/>
      <c r="BQ35" s="59"/>
      <c r="BR35" s="54"/>
      <c r="BS35" s="59"/>
      <c r="BT35" s="54">
        <v>0</v>
      </c>
      <c r="BU35" s="57">
        <v>20200000</v>
      </c>
      <c r="BV35" s="54">
        <v>0</v>
      </c>
      <c r="BW35" s="54">
        <v>200000</v>
      </c>
      <c r="BX35" s="54">
        <v>0</v>
      </c>
      <c r="BY35" s="54">
        <v>11000000</v>
      </c>
      <c r="BZ35" s="54">
        <v>1</v>
      </c>
      <c r="CA35" s="54">
        <v>4400000</v>
      </c>
      <c r="CB35" s="54">
        <v>1600000</v>
      </c>
      <c r="CC35" s="54">
        <v>200000</v>
      </c>
      <c r="CD35" s="54">
        <v>300000</v>
      </c>
      <c r="CE35" s="54">
        <v>0</v>
      </c>
      <c r="CF35" s="54">
        <v>2100000</v>
      </c>
      <c r="CG35" s="54">
        <v>17700000</v>
      </c>
      <c r="CH35" s="54">
        <v>2500000</v>
      </c>
      <c r="CI35" s="54">
        <v>125000</v>
      </c>
      <c r="CJ35" s="54"/>
      <c r="CK35" s="54">
        <v>125000</v>
      </c>
      <c r="CL35" s="54">
        <v>0</v>
      </c>
      <c r="CM35" s="54">
        <v>149000</v>
      </c>
      <c r="CN35" s="54">
        <v>0</v>
      </c>
      <c r="CO35" s="54"/>
      <c r="CP35" s="54">
        <v>2982900</v>
      </c>
      <c r="CQ35" s="54">
        <v>0</v>
      </c>
      <c r="CR35" s="54">
        <v>3131900</v>
      </c>
      <c r="CS35" s="54">
        <v>14843100</v>
      </c>
      <c r="CT35" s="54"/>
      <c r="CU35" s="57">
        <v>14843100</v>
      </c>
      <c r="CV35" s="54">
        <v>3400000.0000000005</v>
      </c>
      <c r="CW35" s="54">
        <v>0</v>
      </c>
      <c r="CX35" s="54">
        <v>600000</v>
      </c>
      <c r="CY35" s="54">
        <v>0</v>
      </c>
      <c r="CZ35" s="54"/>
      <c r="DA35" s="54">
        <v>4000000.0000000005</v>
      </c>
      <c r="DB35" s="54">
        <v>6100000</v>
      </c>
      <c r="DC35" s="54">
        <v>400000</v>
      </c>
      <c r="DD35" s="54">
        <v>24600000</v>
      </c>
      <c r="DE35" s="54"/>
      <c r="DF35" s="54" t="s">
        <v>933</v>
      </c>
      <c r="DG35" s="54">
        <v>1666666.6666666667</v>
      </c>
      <c r="DH35" s="52" t="s">
        <v>200</v>
      </c>
      <c r="DI35" s="54">
        <f>IFERROR(VLOOKUP($B35,[1]Timesheet!$D:$BK,51,0),0)</f>
        <v>22</v>
      </c>
      <c r="DJ35" s="54">
        <f>IFERROR(VLOOKUP($B35,[1]Timesheet!$D:$BK,52,0),0)</f>
        <v>0</v>
      </c>
      <c r="DK35" s="54">
        <f>IFERROR(VLOOKUP($B35,[1]Timesheet!$D:$BK,55,0),0)</f>
        <v>0</v>
      </c>
      <c r="DL35" s="52" t="s">
        <v>139</v>
      </c>
      <c r="DM35" s="54">
        <f>IFERROR(VLOOKUP($B35,[1]Timesheet!$D:$BK,57,0),0)</f>
        <v>0</v>
      </c>
      <c r="DN35" s="54">
        <f t="shared" si="3"/>
        <v>149000</v>
      </c>
      <c r="DO35" s="54"/>
      <c r="DP35" s="54" t="str">
        <f t="shared" si="4"/>
        <v/>
      </c>
      <c r="DQ35" s="60">
        <v>0</v>
      </c>
      <c r="DR35" s="60">
        <v>0</v>
      </c>
      <c r="DS35" s="61" t="str">
        <f>IFERROR(VLOOKUP(E35&amp;H35,[1]Group!$D$3:$G$40,4,0),"")</f>
        <v>Group 4</v>
      </c>
      <c r="DT35" s="61" t="str">
        <f t="shared" si="5"/>
        <v>MoviSouthGroup 4</v>
      </c>
    </row>
    <row r="36" spans="1:124" s="11" customFormat="1" ht="20.25" hidden="1" customHeight="1" x14ac:dyDescent="0.35">
      <c r="A36" s="47">
        <v>33</v>
      </c>
      <c r="B36" s="48">
        <v>1250</v>
      </c>
      <c r="C36" s="48" t="s">
        <v>946</v>
      </c>
      <c r="D36" s="49" t="s">
        <v>216</v>
      </c>
      <c r="E36" s="49" t="s">
        <v>176</v>
      </c>
      <c r="F36" s="49" t="s">
        <v>217</v>
      </c>
      <c r="G36" s="49" t="s">
        <v>127</v>
      </c>
      <c r="H36" s="49" t="s">
        <v>218</v>
      </c>
      <c r="I36" s="49" t="s">
        <v>129</v>
      </c>
      <c r="J36" s="49" t="s">
        <v>179</v>
      </c>
      <c r="K36" s="49" t="s">
        <v>131</v>
      </c>
      <c r="L36" s="49" t="s">
        <v>132</v>
      </c>
      <c r="M36" s="50">
        <v>40735</v>
      </c>
      <c r="N36" s="50" t="s">
        <v>770</v>
      </c>
      <c r="O36" s="51"/>
      <c r="P36" s="50"/>
      <c r="Q36" s="52" t="s">
        <v>133</v>
      </c>
      <c r="R36" s="311" t="s">
        <v>774</v>
      </c>
      <c r="S36" s="52" t="s">
        <v>134</v>
      </c>
      <c r="T36" s="54"/>
      <c r="U36" s="54">
        <v>40000000</v>
      </c>
      <c r="V36" s="54"/>
      <c r="W36" s="55">
        <v>40000000</v>
      </c>
      <c r="X36" s="56">
        <v>0</v>
      </c>
      <c r="Y36" s="54">
        <v>0</v>
      </c>
      <c r="Z36" s="54"/>
      <c r="AA36" s="56">
        <v>0</v>
      </c>
      <c r="AB36" s="54"/>
      <c r="AC36" s="54">
        <v>0</v>
      </c>
      <c r="AD36" s="57">
        <v>0</v>
      </c>
      <c r="AE36" s="54" t="s">
        <v>1245</v>
      </c>
      <c r="AF36" s="58">
        <v>21</v>
      </c>
      <c r="AG36" s="58">
        <v>21</v>
      </c>
      <c r="AH36" s="58">
        <v>0</v>
      </c>
      <c r="AI36" s="58">
        <v>0</v>
      </c>
      <c r="AJ36" s="58">
        <v>0</v>
      </c>
      <c r="AK36" s="58">
        <v>21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54">
        <v>40000000</v>
      </c>
      <c r="AS36" s="54">
        <v>0</v>
      </c>
      <c r="AT36" s="54">
        <v>0</v>
      </c>
      <c r="AU36" s="54">
        <v>40000000</v>
      </c>
      <c r="AV36" s="54">
        <v>0</v>
      </c>
      <c r="AW36" s="54">
        <v>0</v>
      </c>
      <c r="AX36" s="54">
        <v>0</v>
      </c>
      <c r="AY36" s="54">
        <v>0</v>
      </c>
      <c r="AZ36" s="59">
        <v>0</v>
      </c>
      <c r="BA36" s="54">
        <v>0</v>
      </c>
      <c r="BB36" s="59"/>
      <c r="BC36" s="54"/>
      <c r="BD36" s="54"/>
      <c r="BE36" s="54">
        <v>0</v>
      </c>
      <c r="BF36" s="54">
        <v>0</v>
      </c>
      <c r="BG36" s="59">
        <v>0</v>
      </c>
      <c r="BH36" s="59">
        <v>0</v>
      </c>
      <c r="BI36" s="59">
        <v>0</v>
      </c>
      <c r="BJ36" s="59">
        <v>0</v>
      </c>
      <c r="BK36" s="59"/>
      <c r="BL36" s="59">
        <v>0</v>
      </c>
      <c r="BM36" s="59"/>
      <c r="BN36" s="59"/>
      <c r="BO36" s="59">
        <v>0</v>
      </c>
      <c r="BP36" s="59"/>
      <c r="BQ36" s="59"/>
      <c r="BR36" s="54"/>
      <c r="BS36" s="59"/>
      <c r="BT36" s="54">
        <v>0</v>
      </c>
      <c r="BU36" s="57">
        <v>40000000</v>
      </c>
      <c r="BV36" s="54">
        <v>0</v>
      </c>
      <c r="BW36" s="54">
        <v>0</v>
      </c>
      <c r="BX36" s="54">
        <v>0</v>
      </c>
      <c r="BY36" s="54">
        <v>11000000</v>
      </c>
      <c r="BZ36" s="54">
        <v>3</v>
      </c>
      <c r="CA36" s="54">
        <v>13200000</v>
      </c>
      <c r="CB36" s="54">
        <v>2384000</v>
      </c>
      <c r="CC36" s="54">
        <v>400000</v>
      </c>
      <c r="CD36" s="54">
        <v>447000</v>
      </c>
      <c r="CE36" s="54">
        <v>0</v>
      </c>
      <c r="CF36" s="54">
        <v>3231000</v>
      </c>
      <c r="CG36" s="54">
        <v>27431000</v>
      </c>
      <c r="CH36" s="54">
        <v>12569000</v>
      </c>
      <c r="CI36" s="54">
        <v>1135350</v>
      </c>
      <c r="CJ36" s="54"/>
      <c r="CK36" s="54">
        <v>1135350</v>
      </c>
      <c r="CL36" s="54">
        <v>0</v>
      </c>
      <c r="CM36" s="54">
        <v>149000</v>
      </c>
      <c r="CN36" s="54">
        <v>0</v>
      </c>
      <c r="CO36" s="54"/>
      <c r="CP36" s="54">
        <v>344000</v>
      </c>
      <c r="CQ36" s="54">
        <v>0</v>
      </c>
      <c r="CR36" s="54">
        <v>493000</v>
      </c>
      <c r="CS36" s="54">
        <v>35140650</v>
      </c>
      <c r="CT36" s="54"/>
      <c r="CU36" s="57">
        <v>35140650</v>
      </c>
      <c r="CV36" s="54">
        <v>5066000</v>
      </c>
      <c r="CW36" s="54">
        <v>0</v>
      </c>
      <c r="CX36" s="54">
        <v>894000</v>
      </c>
      <c r="CY36" s="54">
        <v>0</v>
      </c>
      <c r="CZ36" s="54"/>
      <c r="DA36" s="54">
        <v>5960000</v>
      </c>
      <c r="DB36" s="54">
        <v>9191000</v>
      </c>
      <c r="DC36" s="54">
        <v>596000</v>
      </c>
      <c r="DD36" s="54">
        <v>46556000</v>
      </c>
      <c r="DE36" s="54"/>
      <c r="DF36" s="54" t="s">
        <v>933</v>
      </c>
      <c r="DG36" s="54">
        <v>3333333.3333333335</v>
      </c>
      <c r="DH36" s="52" t="s">
        <v>135</v>
      </c>
      <c r="DI36" s="54">
        <f>IFERROR(VLOOKUP($B36,[1]Timesheet!$D:$BK,51,0),0)</f>
        <v>18</v>
      </c>
      <c r="DJ36" s="54">
        <f>IFERROR(VLOOKUP($B36,[1]Timesheet!$D:$BK,52,0),0)</f>
        <v>0</v>
      </c>
      <c r="DK36" s="54">
        <f>IFERROR(VLOOKUP($B36,[1]Timesheet!$D:$BK,55,0),0)</f>
        <v>0</v>
      </c>
      <c r="DL36" s="52" t="s">
        <v>139</v>
      </c>
      <c r="DM36" s="54">
        <f>IFERROR(VLOOKUP($B36,[1]Timesheet!$D:$BK,57,0),0)</f>
        <v>0</v>
      </c>
      <c r="DN36" s="54">
        <f t="shared" si="3"/>
        <v>149000</v>
      </c>
      <c r="DO36" s="54"/>
      <c r="DP36" s="54" t="str">
        <f t="shared" si="4"/>
        <v/>
      </c>
      <c r="DQ36" s="60">
        <v>0</v>
      </c>
      <c r="DR36" s="60">
        <v>0</v>
      </c>
      <c r="DS36" s="61" t="str">
        <f>IFERROR(VLOOKUP(E36&amp;H36,[1]Group!$D$3:$G$40,4,0),"")</f>
        <v/>
      </c>
      <c r="DT36" s="61" t="str">
        <f t="shared" si="5"/>
        <v>MoviSouth</v>
      </c>
    </row>
    <row r="37" spans="1:124" s="11" customFormat="1" ht="20.25" hidden="1" customHeight="1" x14ac:dyDescent="0.35">
      <c r="A37" s="47">
        <v>34</v>
      </c>
      <c r="B37" s="48" t="s">
        <v>219</v>
      </c>
      <c r="C37" s="48" t="s">
        <v>948</v>
      </c>
      <c r="D37" s="49" t="s">
        <v>220</v>
      </c>
      <c r="E37" s="49" t="s">
        <v>176</v>
      </c>
      <c r="F37" s="49" t="s">
        <v>217</v>
      </c>
      <c r="G37" s="49" t="s">
        <v>186</v>
      </c>
      <c r="H37" s="49" t="s">
        <v>221</v>
      </c>
      <c r="I37" s="49" t="s">
        <v>129</v>
      </c>
      <c r="J37" s="49" t="s">
        <v>179</v>
      </c>
      <c r="K37" s="49" t="s">
        <v>131</v>
      </c>
      <c r="L37" s="49" t="s">
        <v>132</v>
      </c>
      <c r="M37" s="50">
        <v>42261</v>
      </c>
      <c r="N37" s="50"/>
      <c r="O37" s="51"/>
      <c r="P37" s="50"/>
      <c r="Q37" s="52" t="s">
        <v>133</v>
      </c>
      <c r="R37" s="311" t="s">
        <v>774</v>
      </c>
      <c r="S37" s="52" t="s">
        <v>134</v>
      </c>
      <c r="T37" s="54"/>
      <c r="U37" s="54">
        <v>30000000</v>
      </c>
      <c r="V37" s="54"/>
      <c r="W37" s="55">
        <v>30000000</v>
      </c>
      <c r="X37" s="56">
        <v>0</v>
      </c>
      <c r="Y37" s="54">
        <v>0</v>
      </c>
      <c r="Z37" s="54"/>
      <c r="AA37" s="56">
        <v>0</v>
      </c>
      <c r="AB37" s="54"/>
      <c r="AC37" s="54">
        <v>0</v>
      </c>
      <c r="AD37" s="57">
        <v>0</v>
      </c>
      <c r="AE37" s="54" t="s">
        <v>1246</v>
      </c>
      <c r="AF37" s="58">
        <v>26</v>
      </c>
      <c r="AG37" s="58">
        <v>26</v>
      </c>
      <c r="AH37" s="58">
        <v>0</v>
      </c>
      <c r="AI37" s="58">
        <v>0</v>
      </c>
      <c r="AJ37" s="58">
        <v>0</v>
      </c>
      <c r="AK37" s="58">
        <v>26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54">
        <v>30000000</v>
      </c>
      <c r="AS37" s="54">
        <v>0</v>
      </c>
      <c r="AT37" s="54">
        <v>0</v>
      </c>
      <c r="AU37" s="54">
        <v>30000000</v>
      </c>
      <c r="AV37" s="54">
        <v>0</v>
      </c>
      <c r="AW37" s="54">
        <v>0</v>
      </c>
      <c r="AX37" s="54">
        <v>0</v>
      </c>
      <c r="AY37" s="54">
        <v>0</v>
      </c>
      <c r="AZ37" s="59">
        <v>0</v>
      </c>
      <c r="BA37" s="54">
        <v>0</v>
      </c>
      <c r="BB37" s="59"/>
      <c r="BC37" s="54"/>
      <c r="BD37" s="54"/>
      <c r="BE37" s="54">
        <v>0</v>
      </c>
      <c r="BF37" s="54">
        <v>0</v>
      </c>
      <c r="BG37" s="59">
        <v>0</v>
      </c>
      <c r="BH37" s="59">
        <v>0</v>
      </c>
      <c r="BI37" s="59">
        <v>0</v>
      </c>
      <c r="BJ37" s="59">
        <v>0</v>
      </c>
      <c r="BK37" s="59"/>
      <c r="BL37" s="59">
        <v>0</v>
      </c>
      <c r="BM37" s="59"/>
      <c r="BN37" s="59"/>
      <c r="BO37" s="59">
        <v>0</v>
      </c>
      <c r="BP37" s="59"/>
      <c r="BQ37" s="59"/>
      <c r="BR37" s="54"/>
      <c r="BS37" s="59"/>
      <c r="BT37" s="54">
        <v>0</v>
      </c>
      <c r="BU37" s="57">
        <v>30000000</v>
      </c>
      <c r="BV37" s="54">
        <v>0</v>
      </c>
      <c r="BW37" s="54">
        <v>0</v>
      </c>
      <c r="BX37" s="54">
        <v>0</v>
      </c>
      <c r="BY37" s="54">
        <v>11000000</v>
      </c>
      <c r="BZ37" s="54">
        <v>0</v>
      </c>
      <c r="CA37" s="54">
        <v>0</v>
      </c>
      <c r="CB37" s="54">
        <v>2384000</v>
      </c>
      <c r="CC37" s="54">
        <v>300000</v>
      </c>
      <c r="CD37" s="54">
        <v>447000</v>
      </c>
      <c r="CE37" s="54">
        <v>0</v>
      </c>
      <c r="CF37" s="54">
        <v>3131000</v>
      </c>
      <c r="CG37" s="54">
        <v>14131000</v>
      </c>
      <c r="CH37" s="54">
        <v>15869000</v>
      </c>
      <c r="CI37" s="54">
        <v>1630350</v>
      </c>
      <c r="CJ37" s="54"/>
      <c r="CK37" s="54">
        <v>1630350</v>
      </c>
      <c r="CL37" s="54">
        <v>0</v>
      </c>
      <c r="CM37" s="54">
        <v>149000</v>
      </c>
      <c r="CN37" s="54">
        <v>0</v>
      </c>
      <c r="CO37" s="54"/>
      <c r="CP37" s="54">
        <v>3340000</v>
      </c>
      <c r="CQ37" s="54">
        <v>0</v>
      </c>
      <c r="CR37" s="54">
        <v>3489000</v>
      </c>
      <c r="CS37" s="54">
        <v>21749650</v>
      </c>
      <c r="CT37" s="54"/>
      <c r="CU37" s="57">
        <v>21749650</v>
      </c>
      <c r="CV37" s="54">
        <v>5066000</v>
      </c>
      <c r="CW37" s="54">
        <v>0</v>
      </c>
      <c r="CX37" s="54">
        <v>894000</v>
      </c>
      <c r="CY37" s="54">
        <v>0</v>
      </c>
      <c r="CZ37" s="54"/>
      <c r="DA37" s="54">
        <v>5960000</v>
      </c>
      <c r="DB37" s="54">
        <v>9091000</v>
      </c>
      <c r="DC37" s="54">
        <v>596000</v>
      </c>
      <c r="DD37" s="54">
        <v>36556000</v>
      </c>
      <c r="DE37" s="54"/>
      <c r="DF37" s="54" t="s">
        <v>933</v>
      </c>
      <c r="DG37" s="54">
        <v>2500000</v>
      </c>
      <c r="DH37" s="52" t="s">
        <v>135</v>
      </c>
      <c r="DI37" s="54">
        <f>IFERROR(VLOOKUP($B37,[1]Timesheet!$D:$BK,51,0),0)</f>
        <v>22</v>
      </c>
      <c r="DJ37" s="54">
        <f>IFERROR(VLOOKUP($B37,[1]Timesheet!$D:$BK,52,0),0)</f>
        <v>0</v>
      </c>
      <c r="DK37" s="54">
        <f>IFERROR(VLOOKUP($B37,[1]Timesheet!$D:$BK,55,0),0)</f>
        <v>0</v>
      </c>
      <c r="DL37" s="52" t="s">
        <v>139</v>
      </c>
      <c r="DM37" s="54">
        <f>IFERROR(VLOOKUP($B37,[1]Timesheet!$D:$BK,57,0),0)</f>
        <v>0</v>
      </c>
      <c r="DN37" s="54">
        <f t="shared" si="3"/>
        <v>149000</v>
      </c>
      <c r="DO37" s="54"/>
      <c r="DP37" s="54" t="str">
        <f t="shared" si="4"/>
        <v/>
      </c>
      <c r="DQ37" s="60">
        <v>43552</v>
      </c>
      <c r="DR37" s="60">
        <v>43734</v>
      </c>
      <c r="DS37" s="61" t="str">
        <f>IFERROR(VLOOKUP(E37&amp;H37,[1]Group!$D$3:$G$40,4,0),"")</f>
        <v/>
      </c>
      <c r="DT37" s="61" t="str">
        <f t="shared" si="5"/>
        <v>MoviSouth</v>
      </c>
    </row>
    <row r="38" spans="1:124" s="11" customFormat="1" ht="20.25" hidden="1" customHeight="1" x14ac:dyDescent="0.35">
      <c r="A38" s="47">
        <v>35</v>
      </c>
      <c r="B38" s="48">
        <v>6121</v>
      </c>
      <c r="C38" s="48" t="s">
        <v>944</v>
      </c>
      <c r="D38" s="49" t="s">
        <v>222</v>
      </c>
      <c r="E38" s="49" t="s">
        <v>176</v>
      </c>
      <c r="F38" s="49" t="s">
        <v>217</v>
      </c>
      <c r="G38" s="49" t="s">
        <v>151</v>
      </c>
      <c r="H38" s="49" t="s">
        <v>223</v>
      </c>
      <c r="I38" s="49" t="s">
        <v>129</v>
      </c>
      <c r="J38" s="49" t="s">
        <v>179</v>
      </c>
      <c r="K38" s="49" t="s">
        <v>131</v>
      </c>
      <c r="L38" s="49" t="s">
        <v>132</v>
      </c>
      <c r="M38" s="50">
        <v>44320</v>
      </c>
      <c r="N38" s="50" t="s">
        <v>770</v>
      </c>
      <c r="O38" s="51"/>
      <c r="P38" s="50"/>
      <c r="Q38" s="52" t="s">
        <v>133</v>
      </c>
      <c r="R38" s="311" t="s">
        <v>774</v>
      </c>
      <c r="S38" s="52" t="s">
        <v>134</v>
      </c>
      <c r="T38" s="54"/>
      <c r="U38" s="54">
        <v>5000000</v>
      </c>
      <c r="V38" s="54"/>
      <c r="W38" s="55">
        <v>5000000</v>
      </c>
      <c r="X38" s="56">
        <v>0</v>
      </c>
      <c r="Y38" s="54">
        <v>0</v>
      </c>
      <c r="Z38" s="54"/>
      <c r="AA38" s="56">
        <v>0</v>
      </c>
      <c r="AB38" s="54"/>
      <c r="AC38" s="54">
        <v>0</v>
      </c>
      <c r="AD38" s="57">
        <v>0</v>
      </c>
      <c r="AE38" s="54" t="s">
        <v>1246</v>
      </c>
      <c r="AF38" s="58">
        <v>26</v>
      </c>
      <c r="AG38" s="58">
        <v>26</v>
      </c>
      <c r="AH38" s="58">
        <v>0</v>
      </c>
      <c r="AI38" s="58">
        <v>0</v>
      </c>
      <c r="AJ38" s="58">
        <v>0</v>
      </c>
      <c r="AK38" s="58">
        <v>26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54">
        <v>5000000</v>
      </c>
      <c r="AS38" s="54">
        <v>0</v>
      </c>
      <c r="AT38" s="54">
        <v>0</v>
      </c>
      <c r="AU38" s="54">
        <v>5000000</v>
      </c>
      <c r="AV38" s="54">
        <v>0</v>
      </c>
      <c r="AW38" s="54">
        <v>0</v>
      </c>
      <c r="AX38" s="54">
        <v>0</v>
      </c>
      <c r="AY38" s="54">
        <v>0</v>
      </c>
      <c r="AZ38" s="59">
        <v>0</v>
      </c>
      <c r="BA38" s="54">
        <v>0</v>
      </c>
      <c r="BB38" s="59"/>
      <c r="BC38" s="54"/>
      <c r="BD38" s="54"/>
      <c r="BE38" s="54">
        <v>0</v>
      </c>
      <c r="BF38" s="54">
        <v>0</v>
      </c>
      <c r="BG38" s="59">
        <v>0</v>
      </c>
      <c r="BH38" s="59">
        <v>0</v>
      </c>
      <c r="BI38" s="59">
        <v>0</v>
      </c>
      <c r="BJ38" s="59">
        <v>0</v>
      </c>
      <c r="BK38" s="59"/>
      <c r="BL38" s="59">
        <v>0</v>
      </c>
      <c r="BM38" s="59"/>
      <c r="BN38" s="59"/>
      <c r="BO38" s="59">
        <v>0</v>
      </c>
      <c r="BP38" s="59"/>
      <c r="BQ38" s="59"/>
      <c r="BR38" s="54"/>
      <c r="BS38" s="59"/>
      <c r="BT38" s="54">
        <v>0</v>
      </c>
      <c r="BU38" s="57">
        <v>5000000</v>
      </c>
      <c r="BV38" s="54">
        <v>0</v>
      </c>
      <c r="BW38" s="54">
        <v>0</v>
      </c>
      <c r="BX38" s="54">
        <v>0</v>
      </c>
      <c r="BY38" s="54">
        <v>11000000</v>
      </c>
      <c r="BZ38" s="54">
        <v>0</v>
      </c>
      <c r="CA38" s="54">
        <v>0</v>
      </c>
      <c r="CB38" s="54">
        <v>400000</v>
      </c>
      <c r="CC38" s="54">
        <v>50000</v>
      </c>
      <c r="CD38" s="54">
        <v>75000</v>
      </c>
      <c r="CE38" s="54">
        <v>0</v>
      </c>
      <c r="CF38" s="54">
        <v>525000</v>
      </c>
      <c r="CG38" s="54">
        <v>11525000</v>
      </c>
      <c r="CH38" s="54">
        <v>0</v>
      </c>
      <c r="CI38" s="54">
        <v>0</v>
      </c>
      <c r="CJ38" s="54"/>
      <c r="CK38" s="54">
        <v>0</v>
      </c>
      <c r="CL38" s="54">
        <v>0</v>
      </c>
      <c r="CM38" s="54">
        <v>50000</v>
      </c>
      <c r="CN38" s="54">
        <v>0</v>
      </c>
      <c r="CO38" s="54"/>
      <c r="CP38" s="54">
        <v>400900</v>
      </c>
      <c r="CQ38" s="54">
        <v>0</v>
      </c>
      <c r="CR38" s="54">
        <v>450900</v>
      </c>
      <c r="CS38" s="54">
        <v>4024100</v>
      </c>
      <c r="CT38" s="54"/>
      <c r="CU38" s="57">
        <v>4024100</v>
      </c>
      <c r="CV38" s="54">
        <v>850000.00000000012</v>
      </c>
      <c r="CW38" s="54">
        <v>0</v>
      </c>
      <c r="CX38" s="54">
        <v>150000</v>
      </c>
      <c r="CY38" s="54">
        <v>0</v>
      </c>
      <c r="CZ38" s="54"/>
      <c r="DA38" s="54">
        <v>1000000.0000000001</v>
      </c>
      <c r="DB38" s="54">
        <v>1525000</v>
      </c>
      <c r="DC38" s="54">
        <v>100000</v>
      </c>
      <c r="DD38" s="54">
        <v>6100000</v>
      </c>
      <c r="DE38" s="54"/>
      <c r="DF38" s="54" t="s">
        <v>933</v>
      </c>
      <c r="DG38" s="54">
        <v>416666.66666666669</v>
      </c>
      <c r="DH38" s="52" t="s">
        <v>135</v>
      </c>
      <c r="DI38" s="54">
        <f>IFERROR(VLOOKUP($B38,[1]Timesheet!$D:$BK,51,0),0)</f>
        <v>22</v>
      </c>
      <c r="DJ38" s="54">
        <f>IFERROR(VLOOKUP($B38,[1]Timesheet!$D:$BK,52,0),0)</f>
        <v>0</v>
      </c>
      <c r="DK38" s="54">
        <f>IFERROR(VLOOKUP($B38,[1]Timesheet!$D:$BK,55,0),0)</f>
        <v>0</v>
      </c>
      <c r="DL38" s="52" t="s">
        <v>139</v>
      </c>
      <c r="DM38" s="54">
        <f>IFERROR(VLOOKUP($B38,[1]Timesheet!$D:$BK,57,0),0)</f>
        <v>0</v>
      </c>
      <c r="DN38" s="54">
        <f t="shared" si="3"/>
        <v>50000</v>
      </c>
      <c r="DO38" s="54"/>
      <c r="DP38" s="54" t="str">
        <f t="shared" si="4"/>
        <v/>
      </c>
      <c r="DQ38" s="60">
        <v>0</v>
      </c>
      <c r="DR38" s="60">
        <v>0</v>
      </c>
      <c r="DS38" s="61" t="str">
        <f>IFERROR(VLOOKUP(E38&amp;H38,[1]Group!$D$3:$G$40,4,0),"")</f>
        <v/>
      </c>
      <c r="DT38" s="61" t="str">
        <f t="shared" si="5"/>
        <v>MoviSouth</v>
      </c>
    </row>
    <row r="39" spans="1:124" s="11" customFormat="1" ht="20.25" hidden="1" customHeight="1" x14ac:dyDescent="0.35">
      <c r="A39" s="47">
        <v>36</v>
      </c>
      <c r="B39" s="48">
        <v>6136</v>
      </c>
      <c r="C39" s="48" t="s">
        <v>955</v>
      </c>
      <c r="D39" s="49" t="s">
        <v>224</v>
      </c>
      <c r="E39" s="49" t="s">
        <v>176</v>
      </c>
      <c r="F39" s="49" t="s">
        <v>217</v>
      </c>
      <c r="G39" s="49" t="s">
        <v>137</v>
      </c>
      <c r="H39" s="49" t="s">
        <v>223</v>
      </c>
      <c r="I39" s="49" t="s">
        <v>129</v>
      </c>
      <c r="J39" s="49" t="s">
        <v>179</v>
      </c>
      <c r="K39" s="49" t="s">
        <v>131</v>
      </c>
      <c r="L39" s="49" t="s">
        <v>132</v>
      </c>
      <c r="M39" s="50">
        <v>44320</v>
      </c>
      <c r="N39" s="50" t="s">
        <v>770</v>
      </c>
      <c r="O39" s="51"/>
      <c r="P39" s="50"/>
      <c r="Q39" s="52" t="s">
        <v>133</v>
      </c>
      <c r="R39" s="311" t="s">
        <v>774</v>
      </c>
      <c r="S39" s="52" t="s">
        <v>134</v>
      </c>
      <c r="T39" s="54"/>
      <c r="U39" s="54">
        <v>10000000</v>
      </c>
      <c r="V39" s="54"/>
      <c r="W39" s="55">
        <v>10000000</v>
      </c>
      <c r="X39" s="56">
        <v>0</v>
      </c>
      <c r="Y39" s="54">
        <v>0</v>
      </c>
      <c r="Z39" s="54"/>
      <c r="AA39" s="56">
        <v>0</v>
      </c>
      <c r="AB39" s="54"/>
      <c r="AC39" s="54">
        <v>0</v>
      </c>
      <c r="AD39" s="57">
        <v>0</v>
      </c>
      <c r="AE39" s="54" t="s">
        <v>1246</v>
      </c>
      <c r="AF39" s="58">
        <v>26</v>
      </c>
      <c r="AG39" s="58">
        <v>26</v>
      </c>
      <c r="AH39" s="58">
        <v>0</v>
      </c>
      <c r="AI39" s="58">
        <v>0</v>
      </c>
      <c r="AJ39" s="58">
        <v>0</v>
      </c>
      <c r="AK39" s="58">
        <v>26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4">
        <v>10000000</v>
      </c>
      <c r="AS39" s="54">
        <v>0</v>
      </c>
      <c r="AT39" s="54">
        <v>0</v>
      </c>
      <c r="AU39" s="54">
        <v>10000000</v>
      </c>
      <c r="AV39" s="54">
        <v>0</v>
      </c>
      <c r="AW39" s="54">
        <v>0</v>
      </c>
      <c r="AX39" s="54">
        <v>0</v>
      </c>
      <c r="AY39" s="54">
        <v>0</v>
      </c>
      <c r="AZ39" s="59">
        <v>0</v>
      </c>
      <c r="BA39" s="54">
        <v>0</v>
      </c>
      <c r="BB39" s="59"/>
      <c r="BC39" s="54"/>
      <c r="BD39" s="54"/>
      <c r="BE39" s="54">
        <v>0</v>
      </c>
      <c r="BF39" s="54">
        <v>0</v>
      </c>
      <c r="BG39" s="59">
        <v>0</v>
      </c>
      <c r="BH39" s="59">
        <v>0</v>
      </c>
      <c r="BI39" s="59">
        <v>0</v>
      </c>
      <c r="BJ39" s="59">
        <v>0</v>
      </c>
      <c r="BK39" s="59"/>
      <c r="BL39" s="59">
        <v>0</v>
      </c>
      <c r="BM39" s="59"/>
      <c r="BN39" s="59"/>
      <c r="BO39" s="59">
        <v>0</v>
      </c>
      <c r="BP39" s="59"/>
      <c r="BQ39" s="59"/>
      <c r="BR39" s="54"/>
      <c r="BS39" s="59"/>
      <c r="BT39" s="54">
        <v>0</v>
      </c>
      <c r="BU39" s="57">
        <v>10000000</v>
      </c>
      <c r="BV39" s="54">
        <v>0</v>
      </c>
      <c r="BW39" s="54">
        <v>0</v>
      </c>
      <c r="BX39" s="54">
        <v>0</v>
      </c>
      <c r="BY39" s="54">
        <v>11000000</v>
      </c>
      <c r="BZ39" s="54">
        <v>0</v>
      </c>
      <c r="CA39" s="54">
        <v>0</v>
      </c>
      <c r="CB39" s="54">
        <v>800000</v>
      </c>
      <c r="CC39" s="54">
        <v>100000</v>
      </c>
      <c r="CD39" s="54">
        <v>150000</v>
      </c>
      <c r="CE39" s="54">
        <v>0</v>
      </c>
      <c r="CF39" s="54">
        <v>1050000</v>
      </c>
      <c r="CG39" s="54">
        <v>12050000</v>
      </c>
      <c r="CH39" s="54">
        <v>0</v>
      </c>
      <c r="CI39" s="54">
        <v>0</v>
      </c>
      <c r="CJ39" s="54"/>
      <c r="CK39" s="54">
        <v>0</v>
      </c>
      <c r="CL39" s="54">
        <v>0</v>
      </c>
      <c r="CM39" s="54">
        <v>100000</v>
      </c>
      <c r="CN39" s="54">
        <v>0</v>
      </c>
      <c r="CO39" s="54"/>
      <c r="CP39" s="54">
        <v>0</v>
      </c>
      <c r="CQ39" s="54">
        <v>0</v>
      </c>
      <c r="CR39" s="54">
        <v>100000</v>
      </c>
      <c r="CS39" s="54">
        <v>8850000</v>
      </c>
      <c r="CT39" s="54"/>
      <c r="CU39" s="57">
        <v>8850000</v>
      </c>
      <c r="CV39" s="54">
        <v>1700000.0000000002</v>
      </c>
      <c r="CW39" s="54">
        <v>0</v>
      </c>
      <c r="CX39" s="54">
        <v>300000</v>
      </c>
      <c r="CY39" s="54">
        <v>0</v>
      </c>
      <c r="CZ39" s="54"/>
      <c r="DA39" s="54">
        <v>2000000.0000000002</v>
      </c>
      <c r="DB39" s="54">
        <v>3050000</v>
      </c>
      <c r="DC39" s="54">
        <v>200000</v>
      </c>
      <c r="DD39" s="54">
        <v>12200000</v>
      </c>
      <c r="DE39" s="54"/>
      <c r="DF39" s="54" t="s">
        <v>933</v>
      </c>
      <c r="DG39" s="54">
        <v>833333.33333333337</v>
      </c>
      <c r="DH39" s="52" t="s">
        <v>135</v>
      </c>
      <c r="DI39" s="54">
        <f>IFERROR(VLOOKUP($B39,[1]Timesheet!$D:$BK,51,0),0)</f>
        <v>22</v>
      </c>
      <c r="DJ39" s="54">
        <f>IFERROR(VLOOKUP($B39,[1]Timesheet!$D:$BK,52,0),0)</f>
        <v>0</v>
      </c>
      <c r="DK39" s="54">
        <f>IFERROR(VLOOKUP($B39,[1]Timesheet!$D:$BK,55,0),0)</f>
        <v>0</v>
      </c>
      <c r="DL39" s="52" t="s">
        <v>139</v>
      </c>
      <c r="DM39" s="54">
        <f>IFERROR(VLOOKUP($B39,[1]Timesheet!$D:$BK,57,0),0)</f>
        <v>0</v>
      </c>
      <c r="DN39" s="54">
        <f t="shared" si="3"/>
        <v>100000</v>
      </c>
      <c r="DO39" s="54"/>
      <c r="DP39" s="54" t="str">
        <f t="shared" si="4"/>
        <v/>
      </c>
      <c r="DQ39" s="60">
        <v>0</v>
      </c>
      <c r="DR39" s="60">
        <v>0</v>
      </c>
      <c r="DS39" s="61" t="str">
        <f>IFERROR(VLOOKUP(E39&amp;H39,[1]Group!$D$3:$G$40,4,0),"")</f>
        <v/>
      </c>
      <c r="DT39" s="61" t="str">
        <f t="shared" si="5"/>
        <v>MoviSouth</v>
      </c>
    </row>
    <row r="40" spans="1:124" s="11" customFormat="1" ht="20.25" hidden="1" customHeight="1" x14ac:dyDescent="0.35">
      <c r="A40" s="47">
        <v>37</v>
      </c>
      <c r="B40" s="48">
        <v>4229</v>
      </c>
      <c r="C40" s="48" t="s">
        <v>809</v>
      </c>
      <c r="D40" s="49" t="s">
        <v>225</v>
      </c>
      <c r="E40" s="49" t="s">
        <v>226</v>
      </c>
      <c r="F40" s="49" t="s">
        <v>227</v>
      </c>
      <c r="G40" s="49" t="s">
        <v>147</v>
      </c>
      <c r="H40" s="49" t="s">
        <v>228</v>
      </c>
      <c r="I40" s="49" t="s">
        <v>129</v>
      </c>
      <c r="J40" s="49" t="s">
        <v>130</v>
      </c>
      <c r="K40" s="49" t="s">
        <v>131</v>
      </c>
      <c r="L40" s="49" t="s">
        <v>132</v>
      </c>
      <c r="M40" s="50">
        <v>43089</v>
      </c>
      <c r="N40" s="50" t="s">
        <v>770</v>
      </c>
      <c r="O40" s="51"/>
      <c r="P40" s="50"/>
      <c r="Q40" s="52" t="s">
        <v>133</v>
      </c>
      <c r="R40" s="311" t="s">
        <v>774</v>
      </c>
      <c r="S40" s="52" t="s">
        <v>134</v>
      </c>
      <c r="T40" s="54"/>
      <c r="U40" s="54">
        <v>80000000</v>
      </c>
      <c r="V40" s="54"/>
      <c r="W40" s="55">
        <v>80000000</v>
      </c>
      <c r="X40" s="56">
        <v>0</v>
      </c>
      <c r="Y40" s="54">
        <v>0</v>
      </c>
      <c r="Z40" s="54"/>
      <c r="AA40" s="56">
        <v>0</v>
      </c>
      <c r="AB40" s="54"/>
      <c r="AC40" s="54">
        <v>0</v>
      </c>
      <c r="AD40" s="57">
        <v>0</v>
      </c>
      <c r="AE40" s="54" t="s">
        <v>1245</v>
      </c>
      <c r="AF40" s="58">
        <v>21</v>
      </c>
      <c r="AG40" s="58">
        <v>20</v>
      </c>
      <c r="AH40" s="58">
        <v>1</v>
      </c>
      <c r="AI40" s="58">
        <v>0</v>
      </c>
      <c r="AJ40" s="58">
        <v>0</v>
      </c>
      <c r="AK40" s="58">
        <v>21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54">
        <v>80000000</v>
      </c>
      <c r="AS40" s="54">
        <v>0</v>
      </c>
      <c r="AT40" s="54">
        <v>0</v>
      </c>
      <c r="AU40" s="54">
        <v>80000000</v>
      </c>
      <c r="AV40" s="54">
        <v>0</v>
      </c>
      <c r="AW40" s="54">
        <v>0</v>
      </c>
      <c r="AX40" s="54">
        <v>0</v>
      </c>
      <c r="AY40" s="54">
        <v>0</v>
      </c>
      <c r="AZ40" s="59">
        <v>0</v>
      </c>
      <c r="BA40" s="54">
        <v>0</v>
      </c>
      <c r="BB40" s="59"/>
      <c r="BC40" s="54"/>
      <c r="BD40" s="54"/>
      <c r="BE40" s="54">
        <v>0</v>
      </c>
      <c r="BF40" s="54">
        <v>0</v>
      </c>
      <c r="BG40" s="59">
        <v>0</v>
      </c>
      <c r="BH40" s="59">
        <v>0</v>
      </c>
      <c r="BI40" s="59">
        <v>0</v>
      </c>
      <c r="BJ40" s="59">
        <v>0</v>
      </c>
      <c r="BK40" s="59"/>
      <c r="BL40" s="59">
        <v>0</v>
      </c>
      <c r="BM40" s="59"/>
      <c r="BN40" s="59"/>
      <c r="BO40" s="59">
        <v>0</v>
      </c>
      <c r="BP40" s="59"/>
      <c r="BQ40" s="59"/>
      <c r="BR40" s="54"/>
      <c r="BS40" s="59"/>
      <c r="BT40" s="54">
        <v>0</v>
      </c>
      <c r="BU40" s="57">
        <v>80000000</v>
      </c>
      <c r="BV40" s="54">
        <v>0</v>
      </c>
      <c r="BW40" s="54">
        <v>0</v>
      </c>
      <c r="BX40" s="54">
        <v>0</v>
      </c>
      <c r="BY40" s="54">
        <v>11000000</v>
      </c>
      <c r="BZ40" s="54">
        <v>5</v>
      </c>
      <c r="CA40" s="54">
        <v>22000000</v>
      </c>
      <c r="CB40" s="54">
        <v>2384000</v>
      </c>
      <c r="CC40" s="54">
        <v>800000</v>
      </c>
      <c r="CD40" s="54">
        <v>447000</v>
      </c>
      <c r="CE40" s="54">
        <v>0</v>
      </c>
      <c r="CF40" s="54">
        <v>3631000</v>
      </c>
      <c r="CG40" s="54">
        <v>36631000</v>
      </c>
      <c r="CH40" s="54">
        <v>43369000</v>
      </c>
      <c r="CI40" s="54">
        <v>7592250</v>
      </c>
      <c r="CJ40" s="54"/>
      <c r="CK40" s="54">
        <v>7592250</v>
      </c>
      <c r="CL40" s="54">
        <v>0</v>
      </c>
      <c r="CM40" s="54">
        <v>149000</v>
      </c>
      <c r="CN40" s="54">
        <v>0</v>
      </c>
      <c r="CO40" s="54"/>
      <c r="CP40" s="54">
        <v>0</v>
      </c>
      <c r="CQ40" s="54">
        <v>0</v>
      </c>
      <c r="CR40" s="54">
        <v>149000</v>
      </c>
      <c r="CS40" s="54">
        <v>68627750</v>
      </c>
      <c r="CT40" s="54"/>
      <c r="CU40" s="57">
        <v>68627750</v>
      </c>
      <c r="CV40" s="54">
        <v>5066000</v>
      </c>
      <c r="CW40" s="54">
        <v>0</v>
      </c>
      <c r="CX40" s="54">
        <v>894000</v>
      </c>
      <c r="CY40" s="54">
        <v>0</v>
      </c>
      <c r="CZ40" s="54"/>
      <c r="DA40" s="54">
        <v>5960000</v>
      </c>
      <c r="DB40" s="54">
        <v>9591000</v>
      </c>
      <c r="DC40" s="54">
        <v>596000</v>
      </c>
      <c r="DD40" s="54">
        <v>86556000</v>
      </c>
      <c r="DE40" s="54"/>
      <c r="DF40" s="54" t="s">
        <v>804</v>
      </c>
      <c r="DG40" s="54">
        <v>6666666.666666667</v>
      </c>
      <c r="DH40" s="52" t="s">
        <v>135</v>
      </c>
      <c r="DI40" s="54">
        <f>IFERROR(VLOOKUP($B40,[1]Timesheet!$D:$BK,51,0),0)</f>
        <v>18</v>
      </c>
      <c r="DJ40" s="54">
        <f>IFERROR(VLOOKUP($B40,[1]Timesheet!$D:$BK,52,0),0)</f>
        <v>0</v>
      </c>
      <c r="DK40" s="54">
        <f>IFERROR(VLOOKUP($B40,[1]Timesheet!$D:$BK,55,0),0)</f>
        <v>0</v>
      </c>
      <c r="DL40" s="52" t="s">
        <v>139</v>
      </c>
      <c r="DM40" s="54">
        <f>IFERROR(VLOOKUP($B40,[1]Timesheet!$D:$BK,57,0),0)</f>
        <v>0</v>
      </c>
      <c r="DN40" s="54">
        <f t="shared" si="3"/>
        <v>149000</v>
      </c>
      <c r="DO40" s="54"/>
      <c r="DP40" s="54" t="str">
        <f t="shared" si="4"/>
        <v/>
      </c>
      <c r="DQ40" s="60">
        <v>0</v>
      </c>
      <c r="DR40" s="60">
        <v>0</v>
      </c>
      <c r="DS40" s="61" t="str">
        <f>IFERROR(VLOOKUP(E40&amp;H40,[1]Group!$D$3:$G$40,4,0),"")</f>
        <v/>
      </c>
      <c r="DT40" s="61" t="str">
        <f t="shared" si="5"/>
        <v>Việt PhúSouth</v>
      </c>
    </row>
    <row r="41" spans="1:124" s="11" customFormat="1" ht="20.25" hidden="1" customHeight="1" x14ac:dyDescent="0.35">
      <c r="A41" s="47">
        <v>38</v>
      </c>
      <c r="B41" s="48">
        <v>6163</v>
      </c>
      <c r="C41" s="48" t="s">
        <v>812</v>
      </c>
      <c r="D41" s="49" t="s">
        <v>229</v>
      </c>
      <c r="E41" s="49" t="s">
        <v>226</v>
      </c>
      <c r="F41" s="49" t="s">
        <v>230</v>
      </c>
      <c r="G41" s="49" t="s">
        <v>127</v>
      </c>
      <c r="H41" s="49" t="s">
        <v>231</v>
      </c>
      <c r="I41" s="49" t="s">
        <v>129</v>
      </c>
      <c r="J41" s="49" t="s">
        <v>130</v>
      </c>
      <c r="K41" s="49" t="s">
        <v>131</v>
      </c>
      <c r="L41" s="49" t="s">
        <v>198</v>
      </c>
      <c r="M41" s="50">
        <v>44348</v>
      </c>
      <c r="N41" s="50" t="s">
        <v>770</v>
      </c>
      <c r="O41" s="51"/>
      <c r="P41" s="50">
        <v>44541</v>
      </c>
      <c r="Q41" s="52" t="s">
        <v>133</v>
      </c>
      <c r="R41" s="311" t="s">
        <v>774</v>
      </c>
      <c r="S41" s="52" t="s">
        <v>134</v>
      </c>
      <c r="T41" s="54"/>
      <c r="U41" s="54">
        <v>40000000</v>
      </c>
      <c r="V41" s="54"/>
      <c r="W41" s="55">
        <v>40000000</v>
      </c>
      <c r="X41" s="56">
        <v>0</v>
      </c>
      <c r="Y41" s="54">
        <v>0</v>
      </c>
      <c r="Z41" s="54"/>
      <c r="AA41" s="56">
        <v>0</v>
      </c>
      <c r="AB41" s="54"/>
      <c r="AC41" s="54">
        <v>0</v>
      </c>
      <c r="AD41" s="57">
        <v>0</v>
      </c>
      <c r="AE41" s="54" t="s">
        <v>1245</v>
      </c>
      <c r="AF41" s="58">
        <v>21</v>
      </c>
      <c r="AG41" s="58">
        <v>11</v>
      </c>
      <c r="AH41" s="58">
        <v>0</v>
      </c>
      <c r="AI41" s="58">
        <v>0</v>
      </c>
      <c r="AJ41" s="58">
        <v>0</v>
      </c>
      <c r="AK41" s="58">
        <v>11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54">
        <v>20952381</v>
      </c>
      <c r="AS41" s="54">
        <v>-1071429</v>
      </c>
      <c r="AT41" s="54">
        <v>0</v>
      </c>
      <c r="AU41" s="54">
        <v>19880952</v>
      </c>
      <c r="AV41" s="54">
        <v>0</v>
      </c>
      <c r="AW41" s="54">
        <v>0</v>
      </c>
      <c r="AX41" s="54">
        <v>0</v>
      </c>
      <c r="AY41" s="54">
        <v>0</v>
      </c>
      <c r="AZ41" s="59">
        <v>0</v>
      </c>
      <c r="BA41" s="54">
        <v>0</v>
      </c>
      <c r="BB41" s="59"/>
      <c r="BC41" s="54"/>
      <c r="BD41" s="54"/>
      <c r="BE41" s="54">
        <v>0</v>
      </c>
      <c r="BF41" s="54">
        <v>0</v>
      </c>
      <c r="BG41" s="59">
        <v>0</v>
      </c>
      <c r="BH41" s="59">
        <v>0</v>
      </c>
      <c r="BI41" s="59">
        <v>0</v>
      </c>
      <c r="BJ41" s="59">
        <v>0</v>
      </c>
      <c r="BK41" s="59"/>
      <c r="BL41" s="59">
        <v>0</v>
      </c>
      <c r="BM41" s="59"/>
      <c r="BN41" s="59"/>
      <c r="BO41" s="59">
        <v>0</v>
      </c>
      <c r="BP41" s="59"/>
      <c r="BQ41" s="59"/>
      <c r="BR41" s="54"/>
      <c r="BS41" s="59"/>
      <c r="BT41" s="54">
        <v>0</v>
      </c>
      <c r="BU41" s="57">
        <v>19880952</v>
      </c>
      <c r="BV41" s="54">
        <v>0</v>
      </c>
      <c r="BW41" s="54">
        <v>0</v>
      </c>
      <c r="BX41" s="54">
        <v>0</v>
      </c>
      <c r="BY41" s="54">
        <v>11000000</v>
      </c>
      <c r="BZ41" s="54">
        <v>0</v>
      </c>
      <c r="CA41" s="54">
        <v>0</v>
      </c>
      <c r="CB41" s="54">
        <v>0</v>
      </c>
      <c r="CC41" s="54">
        <v>0</v>
      </c>
      <c r="CD41" s="54">
        <v>0</v>
      </c>
      <c r="CE41" s="54">
        <v>0</v>
      </c>
      <c r="CF41" s="54">
        <v>0</v>
      </c>
      <c r="CG41" s="54">
        <v>11000000</v>
      </c>
      <c r="CH41" s="54">
        <v>8880952</v>
      </c>
      <c r="CI41" s="54">
        <v>638095.20000000007</v>
      </c>
      <c r="CJ41" s="54"/>
      <c r="CK41" s="54">
        <v>638095.20000000007</v>
      </c>
      <c r="CL41" s="54">
        <v>0</v>
      </c>
      <c r="CM41" s="54">
        <v>0</v>
      </c>
      <c r="CN41" s="54">
        <v>0</v>
      </c>
      <c r="CO41" s="54"/>
      <c r="CP41" s="54">
        <v>0</v>
      </c>
      <c r="CQ41" s="54">
        <v>0</v>
      </c>
      <c r="CR41" s="54">
        <v>0</v>
      </c>
      <c r="CS41" s="54">
        <v>19242857</v>
      </c>
      <c r="CT41" s="54"/>
      <c r="CU41" s="57">
        <v>19242857</v>
      </c>
      <c r="CV41" s="54">
        <v>0</v>
      </c>
      <c r="CW41" s="54">
        <v>0</v>
      </c>
      <c r="CX41" s="54">
        <v>0</v>
      </c>
      <c r="CY41" s="54">
        <v>0</v>
      </c>
      <c r="CZ41" s="54"/>
      <c r="DA41" s="54">
        <v>0</v>
      </c>
      <c r="DB41" s="54">
        <v>0</v>
      </c>
      <c r="DC41" s="54">
        <v>0</v>
      </c>
      <c r="DD41" s="54">
        <v>19880952</v>
      </c>
      <c r="DE41" s="54"/>
      <c r="DF41" s="54" t="s">
        <v>804</v>
      </c>
      <c r="DG41" s="54">
        <v>3333333.3333333335</v>
      </c>
      <c r="DH41" s="52" t="s">
        <v>135</v>
      </c>
      <c r="DI41" s="54">
        <f>IFERROR(VLOOKUP($B41,[1]Timesheet!$D:$BK,51,0),0)</f>
        <v>8</v>
      </c>
      <c r="DJ41" s="54">
        <f>IFERROR(VLOOKUP($B41,[1]Timesheet!$D:$BK,52,0),0)</f>
        <v>0</v>
      </c>
      <c r="DK41" s="54">
        <f>IFERROR(VLOOKUP($B41,[1]Timesheet!$D:$BK,55,0),0)</f>
        <v>0</v>
      </c>
      <c r="DL41" s="52">
        <v>0</v>
      </c>
      <c r="DM41" s="54">
        <f>IFERROR(VLOOKUP($B41,[1]Timesheet!$D:$BK,57,0),0)</f>
        <v>0</v>
      </c>
      <c r="DN41" s="54">
        <f t="shared" si="3"/>
        <v>0</v>
      </c>
      <c r="DO41" s="54"/>
      <c r="DP41" s="54" t="str">
        <f t="shared" si="4"/>
        <v/>
      </c>
      <c r="DQ41" s="60">
        <v>0</v>
      </c>
      <c r="DR41" s="60">
        <v>0</v>
      </c>
      <c r="DS41" s="61" t="str">
        <f>IFERROR(VLOOKUP(E41&amp;H41,[1]Group!$D$3:$G$40,4,0),"")</f>
        <v/>
      </c>
      <c r="DT41" s="61" t="str">
        <f t="shared" si="5"/>
        <v>Việt PhúSouth</v>
      </c>
    </row>
    <row r="42" spans="1:124" s="11" customFormat="1" ht="20.25" hidden="1" customHeight="1" x14ac:dyDescent="0.35">
      <c r="A42" s="47">
        <v>39</v>
      </c>
      <c r="B42" s="48">
        <v>4753</v>
      </c>
      <c r="C42" s="48" t="s">
        <v>814</v>
      </c>
      <c r="D42" s="49" t="s">
        <v>232</v>
      </c>
      <c r="E42" s="49" t="s">
        <v>226</v>
      </c>
      <c r="F42" s="49" t="s">
        <v>230</v>
      </c>
      <c r="G42" s="49" t="s">
        <v>137</v>
      </c>
      <c r="H42" s="49" t="s">
        <v>233</v>
      </c>
      <c r="I42" s="49" t="s">
        <v>129</v>
      </c>
      <c r="J42" s="49" t="s">
        <v>130</v>
      </c>
      <c r="K42" s="49" t="s">
        <v>131</v>
      </c>
      <c r="L42" s="49" t="s">
        <v>132</v>
      </c>
      <c r="M42" s="50">
        <v>43304</v>
      </c>
      <c r="N42" s="50" t="s">
        <v>770</v>
      </c>
      <c r="O42" s="51"/>
      <c r="P42" s="50"/>
      <c r="Q42" s="52" t="s">
        <v>133</v>
      </c>
      <c r="R42" s="311" t="s">
        <v>774</v>
      </c>
      <c r="S42" s="52" t="s">
        <v>134</v>
      </c>
      <c r="T42" s="54"/>
      <c r="U42" s="54">
        <v>10000000</v>
      </c>
      <c r="V42" s="54"/>
      <c r="W42" s="55">
        <v>10000000</v>
      </c>
      <c r="X42" s="56">
        <v>0</v>
      </c>
      <c r="Y42" s="54">
        <v>0</v>
      </c>
      <c r="Z42" s="54"/>
      <c r="AA42" s="56">
        <v>0</v>
      </c>
      <c r="AB42" s="54"/>
      <c r="AC42" s="54">
        <v>0</v>
      </c>
      <c r="AD42" s="57">
        <v>0</v>
      </c>
      <c r="AE42" s="54" t="s">
        <v>1245</v>
      </c>
      <c r="AF42" s="58">
        <v>21</v>
      </c>
      <c r="AG42" s="58">
        <v>18.5</v>
      </c>
      <c r="AH42" s="58">
        <v>2.5</v>
      </c>
      <c r="AI42" s="58">
        <v>0</v>
      </c>
      <c r="AJ42" s="58">
        <v>0</v>
      </c>
      <c r="AK42" s="58">
        <v>21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54">
        <v>10000000</v>
      </c>
      <c r="AS42" s="54">
        <v>0</v>
      </c>
      <c r="AT42" s="54">
        <v>0</v>
      </c>
      <c r="AU42" s="54">
        <v>10000000</v>
      </c>
      <c r="AV42" s="54">
        <v>0</v>
      </c>
      <c r="AW42" s="54">
        <v>0</v>
      </c>
      <c r="AX42" s="54">
        <v>0</v>
      </c>
      <c r="AY42" s="54">
        <v>0</v>
      </c>
      <c r="AZ42" s="59">
        <v>0</v>
      </c>
      <c r="BA42" s="54">
        <v>0</v>
      </c>
      <c r="BB42" s="59"/>
      <c r="BC42" s="54"/>
      <c r="BD42" s="54"/>
      <c r="BE42" s="54">
        <v>0</v>
      </c>
      <c r="BF42" s="54">
        <v>0</v>
      </c>
      <c r="BG42" s="59">
        <v>0</v>
      </c>
      <c r="BH42" s="59">
        <v>0</v>
      </c>
      <c r="BI42" s="59">
        <v>0</v>
      </c>
      <c r="BJ42" s="59">
        <v>0</v>
      </c>
      <c r="BK42" s="59"/>
      <c r="BL42" s="59">
        <v>0</v>
      </c>
      <c r="BM42" s="59"/>
      <c r="BN42" s="59"/>
      <c r="BO42" s="59">
        <v>0</v>
      </c>
      <c r="BP42" s="59"/>
      <c r="BQ42" s="59"/>
      <c r="BR42" s="54"/>
      <c r="BS42" s="59"/>
      <c r="BT42" s="54">
        <v>0</v>
      </c>
      <c r="BU42" s="57">
        <v>10000000</v>
      </c>
      <c r="BV42" s="54">
        <v>0</v>
      </c>
      <c r="BW42" s="54">
        <v>0</v>
      </c>
      <c r="BX42" s="54">
        <v>0</v>
      </c>
      <c r="BY42" s="54">
        <v>11000000</v>
      </c>
      <c r="BZ42" s="54">
        <v>0</v>
      </c>
      <c r="CA42" s="54">
        <v>0</v>
      </c>
      <c r="CB42" s="54">
        <v>800000</v>
      </c>
      <c r="CC42" s="54">
        <v>100000</v>
      </c>
      <c r="CD42" s="54">
        <v>150000</v>
      </c>
      <c r="CE42" s="54">
        <v>0</v>
      </c>
      <c r="CF42" s="54">
        <v>1050000</v>
      </c>
      <c r="CG42" s="54">
        <v>12050000</v>
      </c>
      <c r="CH42" s="54">
        <v>0</v>
      </c>
      <c r="CI42" s="54">
        <v>0</v>
      </c>
      <c r="CJ42" s="54"/>
      <c r="CK42" s="54">
        <v>0</v>
      </c>
      <c r="CL42" s="54">
        <v>0</v>
      </c>
      <c r="CM42" s="54">
        <v>0</v>
      </c>
      <c r="CN42" s="54">
        <v>0</v>
      </c>
      <c r="CO42" s="54"/>
      <c r="CP42" s="54">
        <v>0</v>
      </c>
      <c r="CQ42" s="54">
        <v>0</v>
      </c>
      <c r="CR42" s="54">
        <v>0</v>
      </c>
      <c r="CS42" s="54">
        <v>8950000</v>
      </c>
      <c r="CT42" s="54"/>
      <c r="CU42" s="57">
        <v>8950000</v>
      </c>
      <c r="CV42" s="54">
        <v>1700000.0000000002</v>
      </c>
      <c r="CW42" s="54">
        <v>0</v>
      </c>
      <c r="CX42" s="54">
        <v>300000</v>
      </c>
      <c r="CY42" s="54">
        <v>0</v>
      </c>
      <c r="CZ42" s="54"/>
      <c r="DA42" s="54">
        <v>2000000.0000000002</v>
      </c>
      <c r="DB42" s="54">
        <v>3050000</v>
      </c>
      <c r="DC42" s="54">
        <v>200000</v>
      </c>
      <c r="DD42" s="54">
        <v>12200000</v>
      </c>
      <c r="DE42" s="54"/>
      <c r="DF42" s="54" t="s">
        <v>804</v>
      </c>
      <c r="DG42" s="54">
        <v>833333.33333333337</v>
      </c>
      <c r="DH42" s="52" t="s">
        <v>135</v>
      </c>
      <c r="DI42" s="54">
        <f>IFERROR(VLOOKUP($B42,[1]Timesheet!$D:$BK,51,0),0)</f>
        <v>18</v>
      </c>
      <c r="DJ42" s="54">
        <f>IFERROR(VLOOKUP($B42,[1]Timesheet!$D:$BK,52,0),0)</f>
        <v>0</v>
      </c>
      <c r="DK42" s="54">
        <f>IFERROR(VLOOKUP($B42,[1]Timesheet!$D:$BK,55,0),0)</f>
        <v>0</v>
      </c>
      <c r="DL42" s="52">
        <v>0</v>
      </c>
      <c r="DM42" s="54">
        <f>IFERROR(VLOOKUP($B42,[1]Timesheet!$D:$BK,57,0),0)</f>
        <v>0</v>
      </c>
      <c r="DN42" s="54">
        <f t="shared" si="3"/>
        <v>0</v>
      </c>
      <c r="DO42" s="54"/>
      <c r="DP42" s="54" t="str">
        <f t="shared" si="4"/>
        <v/>
      </c>
      <c r="DQ42" s="60">
        <v>0</v>
      </c>
      <c r="DR42" s="60">
        <v>0</v>
      </c>
      <c r="DS42" s="61" t="str">
        <f>IFERROR(VLOOKUP(E42&amp;H42,[1]Group!$D$3:$G$40,4,0),"")</f>
        <v/>
      </c>
      <c r="DT42" s="61" t="str">
        <f t="shared" si="5"/>
        <v>Việt PhúSouth</v>
      </c>
    </row>
    <row r="43" spans="1:124" s="11" customFormat="1" ht="20.25" hidden="1" customHeight="1" x14ac:dyDescent="0.35">
      <c r="A43" s="47">
        <v>40</v>
      </c>
      <c r="B43" s="48">
        <v>6189</v>
      </c>
      <c r="C43" s="48" t="s">
        <v>813</v>
      </c>
      <c r="D43" s="49" t="s">
        <v>234</v>
      </c>
      <c r="E43" s="49" t="s">
        <v>226</v>
      </c>
      <c r="F43" s="49" t="s">
        <v>230</v>
      </c>
      <c r="G43" s="49" t="s">
        <v>186</v>
      </c>
      <c r="H43" s="49" t="s">
        <v>235</v>
      </c>
      <c r="I43" s="49" t="s">
        <v>129</v>
      </c>
      <c r="J43" s="49" t="s">
        <v>130</v>
      </c>
      <c r="K43" s="49" t="s">
        <v>131</v>
      </c>
      <c r="L43" s="49" t="s">
        <v>132</v>
      </c>
      <c r="M43" s="50">
        <v>44445</v>
      </c>
      <c r="N43" s="50" t="s">
        <v>770</v>
      </c>
      <c r="O43" s="51"/>
      <c r="P43" s="50"/>
      <c r="Q43" s="52" t="s">
        <v>133</v>
      </c>
      <c r="R43" s="311" t="s">
        <v>774</v>
      </c>
      <c r="S43" s="52" t="s">
        <v>134</v>
      </c>
      <c r="T43" s="54"/>
      <c r="U43" s="62">
        <v>30000000</v>
      </c>
      <c r="V43" s="54"/>
      <c r="W43" s="55">
        <v>30000000</v>
      </c>
      <c r="X43" s="56">
        <v>0</v>
      </c>
      <c r="Y43" s="54">
        <v>0</v>
      </c>
      <c r="Z43" s="54"/>
      <c r="AA43" s="56">
        <v>0</v>
      </c>
      <c r="AB43" s="54"/>
      <c r="AC43" s="54">
        <v>0</v>
      </c>
      <c r="AD43" s="57">
        <v>0</v>
      </c>
      <c r="AE43" s="54" t="s">
        <v>1245</v>
      </c>
      <c r="AF43" s="58">
        <v>21</v>
      </c>
      <c r="AG43" s="58">
        <v>21</v>
      </c>
      <c r="AH43" s="58">
        <v>0</v>
      </c>
      <c r="AI43" s="58">
        <v>0</v>
      </c>
      <c r="AJ43" s="58">
        <v>0</v>
      </c>
      <c r="AK43" s="58">
        <v>21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54">
        <v>30000000</v>
      </c>
      <c r="AS43" s="54">
        <v>-5238095</v>
      </c>
      <c r="AT43" s="54">
        <v>0</v>
      </c>
      <c r="AU43" s="54">
        <v>24761905</v>
      </c>
      <c r="AV43" s="54">
        <v>0</v>
      </c>
      <c r="AW43" s="54">
        <v>0</v>
      </c>
      <c r="AX43" s="54">
        <v>0</v>
      </c>
      <c r="AY43" s="54">
        <v>0</v>
      </c>
      <c r="AZ43" s="59">
        <v>0</v>
      </c>
      <c r="BA43" s="54">
        <v>0</v>
      </c>
      <c r="BB43" s="59"/>
      <c r="BC43" s="54"/>
      <c r="BD43" s="54"/>
      <c r="BE43" s="54">
        <v>0</v>
      </c>
      <c r="BF43" s="54">
        <v>0</v>
      </c>
      <c r="BG43" s="59">
        <v>0</v>
      </c>
      <c r="BH43" s="59">
        <v>0</v>
      </c>
      <c r="BI43" s="59">
        <v>0</v>
      </c>
      <c r="BJ43" s="59">
        <v>0</v>
      </c>
      <c r="BK43" s="59"/>
      <c r="BL43" s="59">
        <v>0</v>
      </c>
      <c r="BM43" s="59"/>
      <c r="BN43" s="59"/>
      <c r="BO43" s="59">
        <v>0</v>
      </c>
      <c r="BP43" s="59"/>
      <c r="BQ43" s="59"/>
      <c r="BR43" s="54"/>
      <c r="BS43" s="59"/>
      <c r="BT43" s="54">
        <v>0</v>
      </c>
      <c r="BU43" s="57">
        <v>24761905</v>
      </c>
      <c r="BV43" s="54">
        <v>0</v>
      </c>
      <c r="BW43" s="54">
        <v>0</v>
      </c>
      <c r="BX43" s="54">
        <v>0</v>
      </c>
      <c r="BY43" s="54">
        <v>11000000</v>
      </c>
      <c r="BZ43" s="54">
        <v>2</v>
      </c>
      <c r="CA43" s="54">
        <v>8800000</v>
      </c>
      <c r="CB43" s="54">
        <v>2384000</v>
      </c>
      <c r="CC43" s="54">
        <v>300000</v>
      </c>
      <c r="CD43" s="54">
        <v>447000</v>
      </c>
      <c r="CE43" s="54">
        <v>0</v>
      </c>
      <c r="CF43" s="54">
        <v>3131000</v>
      </c>
      <c r="CG43" s="54">
        <v>22931000</v>
      </c>
      <c r="CH43" s="54">
        <v>1830905</v>
      </c>
      <c r="CI43" s="54">
        <v>91545.25</v>
      </c>
      <c r="CJ43" s="54"/>
      <c r="CK43" s="54">
        <v>91545.25</v>
      </c>
      <c r="CL43" s="54">
        <v>0</v>
      </c>
      <c r="CM43" s="54">
        <v>0</v>
      </c>
      <c r="CN43" s="54">
        <v>0</v>
      </c>
      <c r="CO43" s="54"/>
      <c r="CP43" s="54">
        <v>0</v>
      </c>
      <c r="CQ43" s="54">
        <v>0</v>
      </c>
      <c r="CR43" s="54">
        <v>0</v>
      </c>
      <c r="CS43" s="54">
        <v>21539360</v>
      </c>
      <c r="CT43" s="54"/>
      <c r="CU43" s="57">
        <v>21539360</v>
      </c>
      <c r="CV43" s="54">
        <v>5066000</v>
      </c>
      <c r="CW43" s="54">
        <v>0</v>
      </c>
      <c r="CX43" s="54">
        <v>894000</v>
      </c>
      <c r="CY43" s="54">
        <v>0</v>
      </c>
      <c r="CZ43" s="54"/>
      <c r="DA43" s="54">
        <v>5960000</v>
      </c>
      <c r="DB43" s="54">
        <v>9091000</v>
      </c>
      <c r="DC43" s="54">
        <v>596000</v>
      </c>
      <c r="DD43" s="54">
        <v>31317905</v>
      </c>
      <c r="DE43" s="54"/>
      <c r="DF43" s="54" t="s">
        <v>804</v>
      </c>
      <c r="DG43" s="54">
        <v>2500000</v>
      </c>
      <c r="DH43" s="52" t="s">
        <v>135</v>
      </c>
      <c r="DI43" s="54">
        <f>IFERROR(VLOOKUP($B43,[1]Timesheet!$D:$BK,51,0),0)</f>
        <v>18</v>
      </c>
      <c r="DJ43" s="54">
        <f>IFERROR(VLOOKUP($B43,[1]Timesheet!$D:$BK,52,0),0)</f>
        <v>0</v>
      </c>
      <c r="DK43" s="54">
        <f>IFERROR(VLOOKUP($B43,[1]Timesheet!$D:$BK,55,0),0)</f>
        <v>0</v>
      </c>
      <c r="DL43" s="52">
        <v>0</v>
      </c>
      <c r="DM43" s="54">
        <f>IFERROR(VLOOKUP($B43,[1]Timesheet!$D:$BK,57,0),0)</f>
        <v>0</v>
      </c>
      <c r="DN43" s="54">
        <f t="shared" si="3"/>
        <v>0</v>
      </c>
      <c r="DO43" s="54"/>
      <c r="DP43" s="54" t="str">
        <f t="shared" si="4"/>
        <v/>
      </c>
      <c r="DQ43" s="60">
        <v>0</v>
      </c>
      <c r="DR43" s="60">
        <v>0</v>
      </c>
      <c r="DS43" s="61" t="str">
        <f>IFERROR(VLOOKUP(E43&amp;H43,[1]Group!$D$3:$G$40,4,0),"")</f>
        <v/>
      </c>
      <c r="DT43" s="61" t="str">
        <f t="shared" si="5"/>
        <v>Việt PhúSouth</v>
      </c>
    </row>
    <row r="44" spans="1:124" s="11" customFormat="1" ht="20.25" hidden="1" customHeight="1" x14ac:dyDescent="0.35">
      <c r="A44" s="47">
        <v>41</v>
      </c>
      <c r="B44" s="48">
        <v>5675</v>
      </c>
      <c r="C44" s="48" t="s">
        <v>810</v>
      </c>
      <c r="D44" s="49" t="s">
        <v>236</v>
      </c>
      <c r="E44" s="49" t="s">
        <v>226</v>
      </c>
      <c r="F44" s="49" t="s">
        <v>237</v>
      </c>
      <c r="G44" s="49" t="s">
        <v>127</v>
      </c>
      <c r="H44" s="49" t="s">
        <v>238</v>
      </c>
      <c r="I44" s="49" t="s">
        <v>129</v>
      </c>
      <c r="J44" s="49" t="s">
        <v>130</v>
      </c>
      <c r="K44" s="49" t="s">
        <v>131</v>
      </c>
      <c r="L44" s="49" t="s">
        <v>132</v>
      </c>
      <c r="M44" s="50">
        <v>43963</v>
      </c>
      <c r="N44" s="50" t="s">
        <v>770</v>
      </c>
      <c r="O44" s="51"/>
      <c r="P44" s="50"/>
      <c r="Q44" s="52" t="s">
        <v>133</v>
      </c>
      <c r="R44" s="311" t="s">
        <v>774</v>
      </c>
      <c r="S44" s="52" t="s">
        <v>134</v>
      </c>
      <c r="T44" s="54"/>
      <c r="U44" s="54">
        <v>40000000</v>
      </c>
      <c r="V44" s="54"/>
      <c r="W44" s="55">
        <v>40000000</v>
      </c>
      <c r="X44" s="56">
        <v>0</v>
      </c>
      <c r="Y44" s="54">
        <v>0</v>
      </c>
      <c r="Z44" s="54"/>
      <c r="AA44" s="56">
        <v>0</v>
      </c>
      <c r="AB44" s="54"/>
      <c r="AC44" s="54">
        <v>0</v>
      </c>
      <c r="AD44" s="57">
        <v>0</v>
      </c>
      <c r="AE44" s="54" t="s">
        <v>1245</v>
      </c>
      <c r="AF44" s="58">
        <v>21</v>
      </c>
      <c r="AG44" s="58">
        <v>21</v>
      </c>
      <c r="AH44" s="58">
        <v>0</v>
      </c>
      <c r="AI44" s="58">
        <v>0</v>
      </c>
      <c r="AJ44" s="58">
        <v>0</v>
      </c>
      <c r="AK44" s="58">
        <v>21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54">
        <v>40000000</v>
      </c>
      <c r="AS44" s="54">
        <v>0</v>
      </c>
      <c r="AT44" s="54">
        <v>0</v>
      </c>
      <c r="AU44" s="54">
        <v>40000000</v>
      </c>
      <c r="AV44" s="54">
        <v>0</v>
      </c>
      <c r="AW44" s="54">
        <v>0</v>
      </c>
      <c r="AX44" s="54">
        <v>0</v>
      </c>
      <c r="AY44" s="54">
        <v>0</v>
      </c>
      <c r="AZ44" s="59">
        <v>0</v>
      </c>
      <c r="BA44" s="54">
        <v>0</v>
      </c>
      <c r="BB44" s="59"/>
      <c r="BC44" s="54"/>
      <c r="BD44" s="54"/>
      <c r="BE44" s="54">
        <v>0</v>
      </c>
      <c r="BF44" s="54">
        <v>0</v>
      </c>
      <c r="BG44" s="59">
        <v>0</v>
      </c>
      <c r="BH44" s="59">
        <v>0</v>
      </c>
      <c r="BI44" s="59">
        <v>0</v>
      </c>
      <c r="BJ44" s="59">
        <v>0</v>
      </c>
      <c r="BK44" s="59"/>
      <c r="BL44" s="59">
        <v>0</v>
      </c>
      <c r="BM44" s="59"/>
      <c r="BN44" s="59"/>
      <c r="BO44" s="59">
        <v>0</v>
      </c>
      <c r="BP44" s="59"/>
      <c r="BQ44" s="59"/>
      <c r="BR44" s="54"/>
      <c r="BS44" s="59"/>
      <c r="BT44" s="54">
        <v>0</v>
      </c>
      <c r="BU44" s="57">
        <v>40000000</v>
      </c>
      <c r="BV44" s="54">
        <v>0</v>
      </c>
      <c r="BW44" s="54">
        <v>0</v>
      </c>
      <c r="BX44" s="54">
        <v>0</v>
      </c>
      <c r="BY44" s="54">
        <v>11000000</v>
      </c>
      <c r="BZ44" s="54">
        <v>0</v>
      </c>
      <c r="CA44" s="54">
        <v>0</v>
      </c>
      <c r="CB44" s="54">
        <v>2384000</v>
      </c>
      <c r="CC44" s="54">
        <v>400000</v>
      </c>
      <c r="CD44" s="54">
        <v>447000</v>
      </c>
      <c r="CE44" s="54">
        <v>0</v>
      </c>
      <c r="CF44" s="54">
        <v>3231000</v>
      </c>
      <c r="CG44" s="54">
        <v>14231000</v>
      </c>
      <c r="CH44" s="54">
        <v>25769000</v>
      </c>
      <c r="CI44" s="54">
        <v>3503800</v>
      </c>
      <c r="CJ44" s="54"/>
      <c r="CK44" s="54">
        <v>3503800</v>
      </c>
      <c r="CL44" s="54">
        <v>0</v>
      </c>
      <c r="CM44" s="54">
        <v>149000</v>
      </c>
      <c r="CN44" s="54">
        <v>0</v>
      </c>
      <c r="CO44" s="54"/>
      <c r="CP44" s="54">
        <v>0</v>
      </c>
      <c r="CQ44" s="54">
        <v>0</v>
      </c>
      <c r="CR44" s="54">
        <v>149000</v>
      </c>
      <c r="CS44" s="54">
        <v>33116200</v>
      </c>
      <c r="CT44" s="54"/>
      <c r="CU44" s="57">
        <v>33116200</v>
      </c>
      <c r="CV44" s="54">
        <v>5066000</v>
      </c>
      <c r="CW44" s="54">
        <v>0</v>
      </c>
      <c r="CX44" s="54">
        <v>894000</v>
      </c>
      <c r="CY44" s="54">
        <v>0</v>
      </c>
      <c r="CZ44" s="54"/>
      <c r="DA44" s="54">
        <v>5960000</v>
      </c>
      <c r="DB44" s="54">
        <v>9191000</v>
      </c>
      <c r="DC44" s="54">
        <v>596000</v>
      </c>
      <c r="DD44" s="54">
        <v>46556000</v>
      </c>
      <c r="DE44" s="54"/>
      <c r="DF44" s="54" t="s">
        <v>804</v>
      </c>
      <c r="DG44" s="54">
        <v>3333333.3333333335</v>
      </c>
      <c r="DH44" s="52" t="s">
        <v>135</v>
      </c>
      <c r="DI44" s="54">
        <f>IFERROR(VLOOKUP($B44,[1]Timesheet!$D:$BK,51,0),0)</f>
        <v>18</v>
      </c>
      <c r="DJ44" s="54">
        <f>IFERROR(VLOOKUP($B44,[1]Timesheet!$D:$BK,52,0),0)</f>
        <v>0</v>
      </c>
      <c r="DK44" s="54">
        <f>IFERROR(VLOOKUP($B44,[1]Timesheet!$D:$BK,55,0),0)</f>
        <v>0</v>
      </c>
      <c r="DL44" s="52" t="s">
        <v>139</v>
      </c>
      <c r="DM44" s="54">
        <f>IFERROR(VLOOKUP($B44,[1]Timesheet!$D:$BK,57,0),0)</f>
        <v>0</v>
      </c>
      <c r="DN44" s="54">
        <f t="shared" si="3"/>
        <v>149000</v>
      </c>
      <c r="DO44" s="54"/>
      <c r="DP44" s="54" t="str">
        <f t="shared" si="4"/>
        <v/>
      </c>
      <c r="DQ44" s="60">
        <v>0</v>
      </c>
      <c r="DR44" s="60">
        <v>0</v>
      </c>
      <c r="DS44" s="61" t="str">
        <f>IFERROR(VLOOKUP(E44&amp;H44,[1]Group!$D$3:$G$40,4,0),"")</f>
        <v/>
      </c>
      <c r="DT44" s="61" t="str">
        <f t="shared" si="5"/>
        <v>Việt PhúSouth</v>
      </c>
    </row>
    <row r="45" spans="1:124" s="11" customFormat="1" ht="20.25" hidden="1" customHeight="1" x14ac:dyDescent="0.35">
      <c r="A45" s="47">
        <v>42</v>
      </c>
      <c r="B45" s="48">
        <v>5851</v>
      </c>
      <c r="C45" s="48" t="s">
        <v>815</v>
      </c>
      <c r="D45" s="49" t="s">
        <v>239</v>
      </c>
      <c r="E45" s="49" t="s">
        <v>226</v>
      </c>
      <c r="F45" s="49" t="s">
        <v>237</v>
      </c>
      <c r="G45" s="49" t="s">
        <v>137</v>
      </c>
      <c r="H45" s="49" t="s">
        <v>240</v>
      </c>
      <c r="I45" s="49" t="s">
        <v>129</v>
      </c>
      <c r="J45" s="49" t="s">
        <v>130</v>
      </c>
      <c r="K45" s="49" t="s">
        <v>131</v>
      </c>
      <c r="L45" s="49" t="s">
        <v>132</v>
      </c>
      <c r="M45" s="50">
        <v>44060</v>
      </c>
      <c r="N45" s="50" t="s">
        <v>770</v>
      </c>
      <c r="O45" s="51"/>
      <c r="P45" s="50"/>
      <c r="Q45" s="52" t="s">
        <v>133</v>
      </c>
      <c r="R45" s="311" t="s">
        <v>774</v>
      </c>
      <c r="S45" s="52" t="s">
        <v>134</v>
      </c>
      <c r="T45" s="54"/>
      <c r="U45" s="54">
        <v>10000000</v>
      </c>
      <c r="V45" s="54"/>
      <c r="W45" s="55">
        <v>10000000</v>
      </c>
      <c r="X45" s="56">
        <v>0</v>
      </c>
      <c r="Y45" s="54">
        <v>0</v>
      </c>
      <c r="Z45" s="54"/>
      <c r="AA45" s="56">
        <v>0</v>
      </c>
      <c r="AB45" s="54"/>
      <c r="AC45" s="54">
        <v>0</v>
      </c>
      <c r="AD45" s="57">
        <v>0</v>
      </c>
      <c r="AE45" s="54" t="s">
        <v>1245</v>
      </c>
      <c r="AF45" s="58">
        <v>21</v>
      </c>
      <c r="AG45" s="58">
        <v>21</v>
      </c>
      <c r="AH45" s="58">
        <v>0</v>
      </c>
      <c r="AI45" s="58">
        <v>0</v>
      </c>
      <c r="AJ45" s="58">
        <v>0</v>
      </c>
      <c r="AK45" s="58">
        <v>21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54">
        <v>10000000</v>
      </c>
      <c r="AS45" s="54">
        <v>0</v>
      </c>
      <c r="AT45" s="54">
        <v>0</v>
      </c>
      <c r="AU45" s="54">
        <v>10000000</v>
      </c>
      <c r="AV45" s="54">
        <v>0</v>
      </c>
      <c r="AW45" s="54">
        <v>0</v>
      </c>
      <c r="AX45" s="54">
        <v>0</v>
      </c>
      <c r="AY45" s="54">
        <v>0</v>
      </c>
      <c r="AZ45" s="59">
        <v>0</v>
      </c>
      <c r="BA45" s="54">
        <v>0</v>
      </c>
      <c r="BB45" s="59"/>
      <c r="BC45" s="54"/>
      <c r="BD45" s="54"/>
      <c r="BE45" s="54">
        <v>0</v>
      </c>
      <c r="BF45" s="54">
        <v>0</v>
      </c>
      <c r="BG45" s="59">
        <v>0</v>
      </c>
      <c r="BH45" s="59">
        <v>0</v>
      </c>
      <c r="BI45" s="59">
        <v>0</v>
      </c>
      <c r="BJ45" s="59">
        <v>0</v>
      </c>
      <c r="BK45" s="59"/>
      <c r="BL45" s="59">
        <v>0</v>
      </c>
      <c r="BM45" s="59"/>
      <c r="BN45" s="59"/>
      <c r="BO45" s="59">
        <v>0</v>
      </c>
      <c r="BP45" s="59"/>
      <c r="BQ45" s="59"/>
      <c r="BR45" s="54"/>
      <c r="BS45" s="59"/>
      <c r="BT45" s="54">
        <v>0</v>
      </c>
      <c r="BU45" s="57">
        <v>10000000</v>
      </c>
      <c r="BV45" s="54">
        <v>0</v>
      </c>
      <c r="BW45" s="54">
        <v>0</v>
      </c>
      <c r="BX45" s="54">
        <v>0</v>
      </c>
      <c r="BY45" s="54">
        <v>11000000</v>
      </c>
      <c r="BZ45" s="54">
        <v>0</v>
      </c>
      <c r="CA45" s="54">
        <v>0</v>
      </c>
      <c r="CB45" s="54">
        <v>800000</v>
      </c>
      <c r="CC45" s="54">
        <v>100000</v>
      </c>
      <c r="CD45" s="54">
        <v>150000</v>
      </c>
      <c r="CE45" s="54">
        <v>0</v>
      </c>
      <c r="CF45" s="54">
        <v>1050000</v>
      </c>
      <c r="CG45" s="54">
        <v>12050000</v>
      </c>
      <c r="CH45" s="54">
        <v>0</v>
      </c>
      <c r="CI45" s="54">
        <v>0</v>
      </c>
      <c r="CJ45" s="54"/>
      <c r="CK45" s="54">
        <v>0</v>
      </c>
      <c r="CL45" s="54">
        <v>0</v>
      </c>
      <c r="CM45" s="54">
        <v>0</v>
      </c>
      <c r="CN45" s="54">
        <v>0</v>
      </c>
      <c r="CO45" s="54"/>
      <c r="CP45" s="54">
        <v>0</v>
      </c>
      <c r="CQ45" s="54">
        <v>0</v>
      </c>
      <c r="CR45" s="54">
        <v>0</v>
      </c>
      <c r="CS45" s="54">
        <v>8950000</v>
      </c>
      <c r="CT45" s="54"/>
      <c r="CU45" s="57">
        <v>8950000</v>
      </c>
      <c r="CV45" s="54">
        <v>1700000.0000000002</v>
      </c>
      <c r="CW45" s="54">
        <v>0</v>
      </c>
      <c r="CX45" s="54">
        <v>300000</v>
      </c>
      <c r="CY45" s="54">
        <v>0</v>
      </c>
      <c r="CZ45" s="54"/>
      <c r="DA45" s="54">
        <v>2000000.0000000002</v>
      </c>
      <c r="DB45" s="54">
        <v>3050000</v>
      </c>
      <c r="DC45" s="54">
        <v>200000</v>
      </c>
      <c r="DD45" s="54">
        <v>12200000</v>
      </c>
      <c r="DE45" s="54"/>
      <c r="DF45" s="54" t="s">
        <v>804</v>
      </c>
      <c r="DG45" s="54">
        <v>833333.33333333337</v>
      </c>
      <c r="DH45" s="52" t="s">
        <v>135</v>
      </c>
      <c r="DI45" s="54">
        <f>IFERROR(VLOOKUP($B45,[1]Timesheet!$D:$BK,51,0),0)</f>
        <v>18</v>
      </c>
      <c r="DJ45" s="54">
        <f>IFERROR(VLOOKUP($B45,[1]Timesheet!$D:$BK,52,0),0)</f>
        <v>0</v>
      </c>
      <c r="DK45" s="54">
        <f>IFERROR(VLOOKUP($B45,[1]Timesheet!$D:$BK,55,0),0)</f>
        <v>0</v>
      </c>
      <c r="DL45" s="52">
        <v>0</v>
      </c>
      <c r="DM45" s="54">
        <f>IFERROR(VLOOKUP($B45,[1]Timesheet!$D:$BK,57,0),0)</f>
        <v>0</v>
      </c>
      <c r="DN45" s="54">
        <f t="shared" si="3"/>
        <v>0</v>
      </c>
      <c r="DO45" s="54"/>
      <c r="DP45" s="54" t="str">
        <f t="shared" si="4"/>
        <v/>
      </c>
      <c r="DQ45" s="60">
        <v>0</v>
      </c>
      <c r="DR45" s="60">
        <v>0</v>
      </c>
      <c r="DS45" s="61" t="str">
        <f>IFERROR(VLOOKUP(E45&amp;H45,[1]Group!$D$3:$G$40,4,0),"")</f>
        <v/>
      </c>
      <c r="DT45" s="61" t="str">
        <f t="shared" si="5"/>
        <v>Việt PhúSouth</v>
      </c>
    </row>
    <row r="46" spans="1:124" s="11" customFormat="1" ht="20.25" hidden="1" customHeight="1" x14ac:dyDescent="0.35">
      <c r="A46" s="47">
        <v>43</v>
      </c>
      <c r="B46" s="48">
        <v>5698</v>
      </c>
      <c r="C46" s="48" t="s">
        <v>803</v>
      </c>
      <c r="D46" s="49" t="s">
        <v>241</v>
      </c>
      <c r="E46" s="49" t="s">
        <v>226</v>
      </c>
      <c r="F46" s="49" t="s">
        <v>237</v>
      </c>
      <c r="G46" s="49" t="s">
        <v>151</v>
      </c>
      <c r="H46" s="49" t="s">
        <v>242</v>
      </c>
      <c r="I46" s="49" t="s">
        <v>129</v>
      </c>
      <c r="J46" s="49" t="s">
        <v>130</v>
      </c>
      <c r="K46" s="49" t="s">
        <v>131</v>
      </c>
      <c r="L46" s="49" t="s">
        <v>132</v>
      </c>
      <c r="M46" s="50">
        <v>43983</v>
      </c>
      <c r="N46" s="50" t="s">
        <v>770</v>
      </c>
      <c r="O46" s="51"/>
      <c r="P46" s="50"/>
      <c r="Q46" s="52" t="s">
        <v>133</v>
      </c>
      <c r="R46" s="311" t="s">
        <v>774</v>
      </c>
      <c r="S46" s="52" t="s">
        <v>134</v>
      </c>
      <c r="T46" s="54"/>
      <c r="U46" s="54">
        <v>5000000</v>
      </c>
      <c r="V46" s="54"/>
      <c r="W46" s="55">
        <v>5000000</v>
      </c>
      <c r="X46" s="56">
        <v>0</v>
      </c>
      <c r="Y46" s="54">
        <v>0</v>
      </c>
      <c r="Z46" s="54"/>
      <c r="AA46" s="56">
        <v>0</v>
      </c>
      <c r="AB46" s="54"/>
      <c r="AC46" s="54">
        <v>0</v>
      </c>
      <c r="AD46" s="57">
        <v>0</v>
      </c>
      <c r="AE46" s="54" t="s">
        <v>1245</v>
      </c>
      <c r="AF46" s="58">
        <v>21</v>
      </c>
      <c r="AG46" s="58">
        <v>21</v>
      </c>
      <c r="AH46" s="58">
        <v>0</v>
      </c>
      <c r="AI46" s="58">
        <v>0</v>
      </c>
      <c r="AJ46" s="58">
        <v>0</v>
      </c>
      <c r="AK46" s="58">
        <v>21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54">
        <v>5000000</v>
      </c>
      <c r="AS46" s="54">
        <v>0</v>
      </c>
      <c r="AT46" s="54">
        <v>0</v>
      </c>
      <c r="AU46" s="54">
        <v>5000000</v>
      </c>
      <c r="AV46" s="54">
        <v>0</v>
      </c>
      <c r="AW46" s="54">
        <v>0</v>
      </c>
      <c r="AX46" s="54">
        <v>0</v>
      </c>
      <c r="AY46" s="54">
        <v>0</v>
      </c>
      <c r="AZ46" s="59">
        <v>0</v>
      </c>
      <c r="BA46" s="54">
        <v>0</v>
      </c>
      <c r="BB46" s="59"/>
      <c r="BC46" s="54"/>
      <c r="BD46" s="54"/>
      <c r="BE46" s="54">
        <v>0</v>
      </c>
      <c r="BF46" s="54">
        <v>0</v>
      </c>
      <c r="BG46" s="59">
        <v>0</v>
      </c>
      <c r="BH46" s="59">
        <v>0</v>
      </c>
      <c r="BI46" s="59">
        <v>0</v>
      </c>
      <c r="BJ46" s="59">
        <v>0</v>
      </c>
      <c r="BK46" s="59"/>
      <c r="BL46" s="59">
        <v>0</v>
      </c>
      <c r="BM46" s="59"/>
      <c r="BN46" s="59"/>
      <c r="BO46" s="59">
        <v>0</v>
      </c>
      <c r="BP46" s="59"/>
      <c r="BQ46" s="59"/>
      <c r="BR46" s="54"/>
      <c r="BS46" s="59"/>
      <c r="BT46" s="54">
        <v>0</v>
      </c>
      <c r="BU46" s="57">
        <v>5000000</v>
      </c>
      <c r="BV46" s="54">
        <v>0</v>
      </c>
      <c r="BW46" s="54">
        <v>0</v>
      </c>
      <c r="BX46" s="54">
        <v>0</v>
      </c>
      <c r="BY46" s="54">
        <v>11000000</v>
      </c>
      <c r="BZ46" s="54">
        <v>0</v>
      </c>
      <c r="CA46" s="54">
        <v>0</v>
      </c>
      <c r="CB46" s="54">
        <v>400000</v>
      </c>
      <c r="CC46" s="54">
        <v>50000</v>
      </c>
      <c r="CD46" s="54">
        <v>75000</v>
      </c>
      <c r="CE46" s="54">
        <v>0</v>
      </c>
      <c r="CF46" s="54">
        <v>525000</v>
      </c>
      <c r="CG46" s="54">
        <v>11525000</v>
      </c>
      <c r="CH46" s="54">
        <v>0</v>
      </c>
      <c r="CI46" s="54">
        <v>0</v>
      </c>
      <c r="CJ46" s="54"/>
      <c r="CK46" s="54">
        <v>0</v>
      </c>
      <c r="CL46" s="54">
        <v>0</v>
      </c>
      <c r="CM46" s="54">
        <v>0</v>
      </c>
      <c r="CN46" s="54">
        <v>0</v>
      </c>
      <c r="CO46" s="54"/>
      <c r="CP46" s="54">
        <v>0</v>
      </c>
      <c r="CQ46" s="54">
        <v>0</v>
      </c>
      <c r="CR46" s="54">
        <v>0</v>
      </c>
      <c r="CS46" s="54">
        <v>4475000</v>
      </c>
      <c r="CT46" s="54"/>
      <c r="CU46" s="57">
        <v>4475000</v>
      </c>
      <c r="CV46" s="54">
        <v>850000.00000000012</v>
      </c>
      <c r="CW46" s="54">
        <v>0</v>
      </c>
      <c r="CX46" s="54">
        <v>150000</v>
      </c>
      <c r="CY46" s="54">
        <v>0</v>
      </c>
      <c r="CZ46" s="54"/>
      <c r="DA46" s="54">
        <v>1000000.0000000001</v>
      </c>
      <c r="DB46" s="54">
        <v>1525000</v>
      </c>
      <c r="DC46" s="54">
        <v>100000</v>
      </c>
      <c r="DD46" s="54">
        <v>6100000</v>
      </c>
      <c r="DE46" s="54"/>
      <c r="DF46" s="54" t="s">
        <v>804</v>
      </c>
      <c r="DG46" s="54">
        <v>416666.66666666669</v>
      </c>
      <c r="DH46" s="52" t="s">
        <v>135</v>
      </c>
      <c r="DI46" s="54">
        <f>IFERROR(VLOOKUP($B46,[1]Timesheet!$D:$BK,51,0),0)</f>
        <v>18</v>
      </c>
      <c r="DJ46" s="54">
        <f>IFERROR(VLOOKUP($B46,[1]Timesheet!$D:$BK,52,0),0)</f>
        <v>0</v>
      </c>
      <c r="DK46" s="54">
        <f>IFERROR(VLOOKUP($B46,[1]Timesheet!$D:$BK,55,0),0)</f>
        <v>0</v>
      </c>
      <c r="DL46" s="52">
        <v>0</v>
      </c>
      <c r="DM46" s="54">
        <f>IFERROR(VLOOKUP($B46,[1]Timesheet!$D:$BK,57,0),0)</f>
        <v>0</v>
      </c>
      <c r="DN46" s="54">
        <f t="shared" si="3"/>
        <v>0</v>
      </c>
      <c r="DO46" s="54"/>
      <c r="DP46" s="54" t="str">
        <f t="shared" si="4"/>
        <v/>
      </c>
      <c r="DQ46" s="60">
        <v>0</v>
      </c>
      <c r="DR46" s="60">
        <v>0</v>
      </c>
      <c r="DS46" s="61" t="str">
        <f>IFERROR(VLOOKUP(E46&amp;H46,[1]Group!$D$3:$G$40,4,0),"")</f>
        <v/>
      </c>
      <c r="DT46" s="61" t="str">
        <f t="shared" si="5"/>
        <v>Việt PhúSouth</v>
      </c>
    </row>
    <row r="47" spans="1:124" s="11" customFormat="1" ht="20.25" hidden="1" customHeight="1" x14ac:dyDescent="0.35">
      <c r="A47" s="47">
        <v>44</v>
      </c>
      <c r="B47" s="48">
        <v>6142</v>
      </c>
      <c r="C47" s="48" t="s">
        <v>811</v>
      </c>
      <c r="D47" s="49" t="s">
        <v>243</v>
      </c>
      <c r="E47" s="49" t="s">
        <v>226</v>
      </c>
      <c r="F47" s="49" t="s">
        <v>227</v>
      </c>
      <c r="G47" s="49" t="s">
        <v>127</v>
      </c>
      <c r="H47" s="49" t="s">
        <v>244</v>
      </c>
      <c r="I47" s="49" t="s">
        <v>129</v>
      </c>
      <c r="J47" s="49" t="s">
        <v>130</v>
      </c>
      <c r="K47" s="49" t="s">
        <v>131</v>
      </c>
      <c r="L47" s="49" t="s">
        <v>132</v>
      </c>
      <c r="M47" s="50">
        <v>44333</v>
      </c>
      <c r="N47" s="50" t="s">
        <v>770</v>
      </c>
      <c r="O47" s="51"/>
      <c r="P47" s="50"/>
      <c r="Q47" s="52" t="s">
        <v>133</v>
      </c>
      <c r="R47" s="311" t="s">
        <v>774</v>
      </c>
      <c r="S47" s="52" t="s">
        <v>134</v>
      </c>
      <c r="T47" s="54"/>
      <c r="U47" s="54">
        <v>40000000</v>
      </c>
      <c r="V47" s="54"/>
      <c r="W47" s="55">
        <v>40000000</v>
      </c>
      <c r="X47" s="56">
        <v>0</v>
      </c>
      <c r="Y47" s="54">
        <v>0</v>
      </c>
      <c r="Z47" s="54"/>
      <c r="AA47" s="56">
        <v>0</v>
      </c>
      <c r="AB47" s="54"/>
      <c r="AC47" s="54">
        <v>0</v>
      </c>
      <c r="AD47" s="57">
        <v>0</v>
      </c>
      <c r="AE47" s="54" t="s">
        <v>1245</v>
      </c>
      <c r="AF47" s="58">
        <v>21</v>
      </c>
      <c r="AG47" s="58">
        <v>21</v>
      </c>
      <c r="AH47" s="58">
        <v>0</v>
      </c>
      <c r="AI47" s="58">
        <v>0</v>
      </c>
      <c r="AJ47" s="58">
        <v>0</v>
      </c>
      <c r="AK47" s="58">
        <v>21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54">
        <v>40000000</v>
      </c>
      <c r="AS47" s="54">
        <v>0</v>
      </c>
      <c r="AT47" s="54">
        <v>0</v>
      </c>
      <c r="AU47" s="54">
        <v>40000000</v>
      </c>
      <c r="AV47" s="54">
        <v>0</v>
      </c>
      <c r="AW47" s="54">
        <v>0</v>
      </c>
      <c r="AX47" s="54">
        <v>0</v>
      </c>
      <c r="AY47" s="54">
        <v>0</v>
      </c>
      <c r="AZ47" s="59">
        <v>0</v>
      </c>
      <c r="BA47" s="54">
        <v>0</v>
      </c>
      <c r="BB47" s="59"/>
      <c r="BC47" s="54"/>
      <c r="BD47" s="54"/>
      <c r="BE47" s="54">
        <v>0</v>
      </c>
      <c r="BF47" s="54">
        <v>0</v>
      </c>
      <c r="BG47" s="59">
        <v>0</v>
      </c>
      <c r="BH47" s="59">
        <v>0</v>
      </c>
      <c r="BI47" s="59">
        <v>0</v>
      </c>
      <c r="BJ47" s="59">
        <v>0</v>
      </c>
      <c r="BK47" s="59"/>
      <c r="BL47" s="59">
        <v>0</v>
      </c>
      <c r="BM47" s="59"/>
      <c r="BN47" s="59"/>
      <c r="BO47" s="59">
        <v>0</v>
      </c>
      <c r="BP47" s="59"/>
      <c r="BQ47" s="59"/>
      <c r="BR47" s="54"/>
      <c r="BS47" s="59"/>
      <c r="BT47" s="54">
        <v>0</v>
      </c>
      <c r="BU47" s="57">
        <v>40000000</v>
      </c>
      <c r="BV47" s="54">
        <v>0</v>
      </c>
      <c r="BW47" s="54">
        <v>0</v>
      </c>
      <c r="BX47" s="54">
        <v>0</v>
      </c>
      <c r="BY47" s="54">
        <v>11000000</v>
      </c>
      <c r="BZ47" s="54">
        <v>0</v>
      </c>
      <c r="CA47" s="54">
        <v>0</v>
      </c>
      <c r="CB47" s="54">
        <v>2384000</v>
      </c>
      <c r="CC47" s="54">
        <v>400000</v>
      </c>
      <c r="CD47" s="54">
        <v>447000</v>
      </c>
      <c r="CE47" s="54">
        <v>0</v>
      </c>
      <c r="CF47" s="54">
        <v>3231000</v>
      </c>
      <c r="CG47" s="54">
        <v>14231000</v>
      </c>
      <c r="CH47" s="54">
        <v>25769000</v>
      </c>
      <c r="CI47" s="54">
        <v>3503800</v>
      </c>
      <c r="CJ47" s="54"/>
      <c r="CK47" s="54">
        <v>3503800</v>
      </c>
      <c r="CL47" s="54">
        <v>0</v>
      </c>
      <c r="CM47" s="54">
        <v>149000</v>
      </c>
      <c r="CN47" s="54">
        <v>0</v>
      </c>
      <c r="CO47" s="54"/>
      <c r="CP47" s="54">
        <v>0</v>
      </c>
      <c r="CQ47" s="54">
        <v>0</v>
      </c>
      <c r="CR47" s="54">
        <v>149000</v>
      </c>
      <c r="CS47" s="54">
        <v>33116200</v>
      </c>
      <c r="CT47" s="54"/>
      <c r="CU47" s="57">
        <v>33116200</v>
      </c>
      <c r="CV47" s="54">
        <v>5066000</v>
      </c>
      <c r="CW47" s="54">
        <v>0</v>
      </c>
      <c r="CX47" s="54">
        <v>894000</v>
      </c>
      <c r="CY47" s="54">
        <v>0</v>
      </c>
      <c r="CZ47" s="54"/>
      <c r="DA47" s="54">
        <v>5960000</v>
      </c>
      <c r="DB47" s="54">
        <v>9191000</v>
      </c>
      <c r="DC47" s="54">
        <v>596000</v>
      </c>
      <c r="DD47" s="54">
        <v>46556000</v>
      </c>
      <c r="DE47" s="54"/>
      <c r="DF47" s="54" t="s">
        <v>804</v>
      </c>
      <c r="DG47" s="54">
        <v>3333333.3333333335</v>
      </c>
      <c r="DH47" s="52" t="s">
        <v>135</v>
      </c>
      <c r="DI47" s="54">
        <f>IFERROR(VLOOKUP($B47,[1]Timesheet!$D:$BK,51,0),0)</f>
        <v>18</v>
      </c>
      <c r="DJ47" s="54">
        <f>IFERROR(VLOOKUP($B47,[1]Timesheet!$D:$BK,52,0),0)</f>
        <v>0</v>
      </c>
      <c r="DK47" s="54">
        <f>IFERROR(VLOOKUP($B47,[1]Timesheet!$D:$BK,55,0),0)</f>
        <v>0</v>
      </c>
      <c r="DL47" s="52" t="s">
        <v>139</v>
      </c>
      <c r="DM47" s="54">
        <f>IFERROR(VLOOKUP($B47,[1]Timesheet!$D:$BK,57,0),0)</f>
        <v>0</v>
      </c>
      <c r="DN47" s="54">
        <f t="shared" si="3"/>
        <v>149000</v>
      </c>
      <c r="DO47" s="54"/>
      <c r="DP47" s="54" t="str">
        <f t="shared" si="4"/>
        <v/>
      </c>
      <c r="DQ47" s="60">
        <v>0</v>
      </c>
      <c r="DR47" s="60">
        <v>0</v>
      </c>
      <c r="DS47" s="61" t="str">
        <f>IFERROR(VLOOKUP(E47&amp;H47,[1]Group!$D$3:$G$40,4,0),"")</f>
        <v/>
      </c>
      <c r="DT47" s="61" t="str">
        <f t="shared" si="5"/>
        <v>Việt PhúSouth</v>
      </c>
    </row>
    <row r="48" spans="1:124" s="11" customFormat="1" ht="20.25" customHeight="1" x14ac:dyDescent="0.35">
      <c r="A48" s="47">
        <v>45</v>
      </c>
      <c r="B48" s="48">
        <v>6254</v>
      </c>
      <c r="C48" s="48" t="s">
        <v>806</v>
      </c>
      <c r="D48" s="49" t="s">
        <v>245</v>
      </c>
      <c r="E48" s="49" t="s">
        <v>226</v>
      </c>
      <c r="F48" s="49" t="s">
        <v>237</v>
      </c>
      <c r="G48" s="49" t="s">
        <v>151</v>
      </c>
      <c r="H48" s="49" t="s">
        <v>246</v>
      </c>
      <c r="I48" s="49" t="s">
        <v>129</v>
      </c>
      <c r="J48" s="49" t="s">
        <v>130</v>
      </c>
      <c r="K48" s="49" t="s">
        <v>131</v>
      </c>
      <c r="L48" s="49" t="s">
        <v>198</v>
      </c>
      <c r="M48" s="50">
        <v>44515</v>
      </c>
      <c r="N48" s="50" t="s">
        <v>770</v>
      </c>
      <c r="O48" s="51"/>
      <c r="P48" s="50">
        <v>44555</v>
      </c>
      <c r="Q48" s="52" t="s">
        <v>247</v>
      </c>
      <c r="R48" s="311">
        <v>0.1</v>
      </c>
      <c r="S48" s="52" t="s">
        <v>134</v>
      </c>
      <c r="T48" s="54"/>
      <c r="U48" s="54">
        <v>5000000</v>
      </c>
      <c r="V48" s="54"/>
      <c r="W48" s="55">
        <v>5000000</v>
      </c>
      <c r="X48" s="56">
        <v>0</v>
      </c>
      <c r="Y48" s="54">
        <v>0</v>
      </c>
      <c r="Z48" s="54"/>
      <c r="AA48" s="56">
        <v>0</v>
      </c>
      <c r="AB48" s="54"/>
      <c r="AC48" s="54">
        <v>0</v>
      </c>
      <c r="AD48" s="57">
        <v>0</v>
      </c>
      <c r="AE48" s="54" t="s">
        <v>1245</v>
      </c>
      <c r="AF48" s="58">
        <v>21</v>
      </c>
      <c r="AG48" s="58">
        <v>21</v>
      </c>
      <c r="AH48" s="58">
        <v>0</v>
      </c>
      <c r="AI48" s="58">
        <v>0</v>
      </c>
      <c r="AJ48" s="58">
        <v>0</v>
      </c>
      <c r="AK48" s="58">
        <v>21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54">
        <v>5000000</v>
      </c>
      <c r="AS48" s="54">
        <v>0</v>
      </c>
      <c r="AT48" s="54">
        <v>0</v>
      </c>
      <c r="AU48" s="54">
        <v>5000000</v>
      </c>
      <c r="AV48" s="54">
        <v>0</v>
      </c>
      <c r="AW48" s="54">
        <v>0</v>
      </c>
      <c r="AX48" s="54">
        <v>0</v>
      </c>
      <c r="AY48" s="54">
        <v>0</v>
      </c>
      <c r="AZ48" s="59">
        <v>0</v>
      </c>
      <c r="BA48" s="54">
        <v>0</v>
      </c>
      <c r="BB48" s="59"/>
      <c r="BC48" s="54"/>
      <c r="BD48" s="54"/>
      <c r="BE48" s="54">
        <v>0</v>
      </c>
      <c r="BF48" s="54">
        <v>0</v>
      </c>
      <c r="BG48" s="59">
        <v>0</v>
      </c>
      <c r="BH48" s="59">
        <v>0</v>
      </c>
      <c r="BI48" s="59">
        <v>0</v>
      </c>
      <c r="BJ48" s="59">
        <v>0</v>
      </c>
      <c r="BK48" s="59"/>
      <c r="BL48" s="59">
        <v>0</v>
      </c>
      <c r="BM48" s="59"/>
      <c r="BN48" s="59"/>
      <c r="BO48" s="59">
        <v>0</v>
      </c>
      <c r="BP48" s="59"/>
      <c r="BQ48" s="59"/>
      <c r="BR48" s="54"/>
      <c r="BS48" s="59"/>
      <c r="BT48" s="54">
        <v>0</v>
      </c>
      <c r="BU48" s="57">
        <v>5000000</v>
      </c>
      <c r="BV48" s="54">
        <v>0</v>
      </c>
      <c r="BW48" s="54">
        <v>0</v>
      </c>
      <c r="BX48" s="54">
        <v>0</v>
      </c>
      <c r="BY48" s="54">
        <v>0</v>
      </c>
      <c r="BZ48" s="54">
        <v>0</v>
      </c>
      <c r="CA48" s="54">
        <v>0</v>
      </c>
      <c r="CB48" s="54">
        <v>0</v>
      </c>
      <c r="CC48" s="54">
        <v>0</v>
      </c>
      <c r="CD48" s="54">
        <v>0</v>
      </c>
      <c r="CE48" s="54">
        <v>0</v>
      </c>
      <c r="CF48" s="54">
        <v>0</v>
      </c>
      <c r="CG48" s="54">
        <v>0</v>
      </c>
      <c r="CH48" s="54">
        <v>5000000</v>
      </c>
      <c r="CI48" s="54">
        <v>500000</v>
      </c>
      <c r="CJ48" s="54"/>
      <c r="CK48" s="54">
        <v>500000</v>
      </c>
      <c r="CL48" s="54">
        <v>0</v>
      </c>
      <c r="CM48" s="54">
        <v>0</v>
      </c>
      <c r="CN48" s="54">
        <v>0</v>
      </c>
      <c r="CO48" s="54"/>
      <c r="CP48" s="54">
        <v>0</v>
      </c>
      <c r="CQ48" s="54">
        <v>0</v>
      </c>
      <c r="CR48" s="54">
        <v>0</v>
      </c>
      <c r="CS48" s="54">
        <v>4500000</v>
      </c>
      <c r="CT48" s="54"/>
      <c r="CU48" s="57">
        <v>4500000</v>
      </c>
      <c r="CV48" s="54">
        <v>0</v>
      </c>
      <c r="CW48" s="54">
        <v>0</v>
      </c>
      <c r="CX48" s="54">
        <v>0</v>
      </c>
      <c r="CY48" s="54">
        <v>0</v>
      </c>
      <c r="CZ48" s="54"/>
      <c r="DA48" s="54">
        <v>0</v>
      </c>
      <c r="DB48" s="54">
        <v>0</v>
      </c>
      <c r="DC48" s="54">
        <v>0</v>
      </c>
      <c r="DD48" s="54">
        <v>5000000</v>
      </c>
      <c r="DE48" s="54"/>
      <c r="DF48" s="54" t="s">
        <v>804</v>
      </c>
      <c r="DG48" s="54">
        <v>416666.66666666669</v>
      </c>
      <c r="DH48" s="52" t="s">
        <v>135</v>
      </c>
      <c r="DI48" s="54">
        <f>IFERROR(VLOOKUP($B48,[1]Timesheet!$D:$BK,51,0),0)</f>
        <v>18</v>
      </c>
      <c r="DJ48" s="54">
        <f>IFERROR(VLOOKUP($B48,[1]Timesheet!$D:$BK,52,0),0)</f>
        <v>0</v>
      </c>
      <c r="DK48" s="54">
        <f>IFERROR(VLOOKUP($B48,[1]Timesheet!$D:$BK,55,0),0)</f>
        <v>0</v>
      </c>
      <c r="DL48" s="52">
        <v>0</v>
      </c>
      <c r="DM48" s="54">
        <f>IFERROR(VLOOKUP($B48,[1]Timesheet!$D:$BK,57,0),0)</f>
        <v>0</v>
      </c>
      <c r="DN48" s="54">
        <f t="shared" si="3"/>
        <v>0</v>
      </c>
      <c r="DO48" s="54"/>
      <c r="DP48" s="54" t="str">
        <f t="shared" si="4"/>
        <v/>
      </c>
      <c r="DQ48" s="60">
        <v>0</v>
      </c>
      <c r="DR48" s="60">
        <v>0</v>
      </c>
      <c r="DS48" s="61" t="str">
        <f>IFERROR(VLOOKUP(E48&amp;H48,[1]Group!$D$3:$G$40,4,0),"")</f>
        <v/>
      </c>
      <c r="DT48" s="61" t="str">
        <f t="shared" si="5"/>
        <v>Việt PhúSouth</v>
      </c>
    </row>
    <row r="49" spans="1:124" s="11" customFormat="1" ht="20.25" customHeight="1" x14ac:dyDescent="0.35">
      <c r="A49" s="47">
        <v>46</v>
      </c>
      <c r="B49" s="48">
        <v>6255</v>
      </c>
      <c r="C49" s="48" t="s">
        <v>807</v>
      </c>
      <c r="D49" s="49" t="s">
        <v>248</v>
      </c>
      <c r="E49" s="49" t="s">
        <v>226</v>
      </c>
      <c r="F49" s="49" t="s">
        <v>230</v>
      </c>
      <c r="G49" s="49" t="s">
        <v>151</v>
      </c>
      <c r="H49" s="49" t="s">
        <v>249</v>
      </c>
      <c r="I49" s="49" t="s">
        <v>129</v>
      </c>
      <c r="J49" s="49" t="s">
        <v>130</v>
      </c>
      <c r="K49" s="49" t="s">
        <v>131</v>
      </c>
      <c r="L49" s="49" t="s">
        <v>250</v>
      </c>
      <c r="M49" s="50">
        <v>44522</v>
      </c>
      <c r="N49" s="50" t="s">
        <v>770</v>
      </c>
      <c r="O49" s="51"/>
      <c r="P49" s="50"/>
      <c r="Q49" s="52" t="s">
        <v>247</v>
      </c>
      <c r="R49" s="311">
        <v>0.1</v>
      </c>
      <c r="S49" s="52" t="s">
        <v>134</v>
      </c>
      <c r="T49" s="54"/>
      <c r="U49" s="54">
        <v>5000000</v>
      </c>
      <c r="V49" s="54"/>
      <c r="W49" s="55">
        <v>5000000</v>
      </c>
      <c r="X49" s="56">
        <v>0</v>
      </c>
      <c r="Y49" s="54">
        <v>0</v>
      </c>
      <c r="Z49" s="54"/>
      <c r="AA49" s="56">
        <v>0</v>
      </c>
      <c r="AB49" s="54"/>
      <c r="AC49" s="54">
        <v>0</v>
      </c>
      <c r="AD49" s="57">
        <v>0</v>
      </c>
      <c r="AE49" s="54" t="s">
        <v>1245</v>
      </c>
      <c r="AF49" s="58">
        <v>21</v>
      </c>
      <c r="AG49" s="58">
        <v>20</v>
      </c>
      <c r="AH49" s="58">
        <v>0</v>
      </c>
      <c r="AI49" s="58">
        <v>0</v>
      </c>
      <c r="AJ49" s="58">
        <v>0</v>
      </c>
      <c r="AK49" s="58">
        <v>20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54">
        <v>4761905</v>
      </c>
      <c r="AS49" s="54">
        <v>0</v>
      </c>
      <c r="AT49" s="54">
        <v>0</v>
      </c>
      <c r="AU49" s="54">
        <v>4761905</v>
      </c>
      <c r="AV49" s="54">
        <v>0</v>
      </c>
      <c r="AW49" s="54">
        <v>0</v>
      </c>
      <c r="AX49" s="54">
        <v>0</v>
      </c>
      <c r="AY49" s="54">
        <v>0</v>
      </c>
      <c r="AZ49" s="59">
        <v>0</v>
      </c>
      <c r="BA49" s="54">
        <v>0</v>
      </c>
      <c r="BB49" s="59"/>
      <c r="BC49" s="54"/>
      <c r="BD49" s="54"/>
      <c r="BE49" s="54">
        <v>0</v>
      </c>
      <c r="BF49" s="54">
        <v>0</v>
      </c>
      <c r="BG49" s="59">
        <v>0</v>
      </c>
      <c r="BH49" s="59">
        <v>0</v>
      </c>
      <c r="BI49" s="59">
        <v>0</v>
      </c>
      <c r="BJ49" s="59">
        <v>0</v>
      </c>
      <c r="BK49" s="59"/>
      <c r="BL49" s="59">
        <v>0</v>
      </c>
      <c r="BM49" s="59"/>
      <c r="BN49" s="59"/>
      <c r="BO49" s="59">
        <v>0</v>
      </c>
      <c r="BP49" s="59"/>
      <c r="BQ49" s="59"/>
      <c r="BR49" s="54"/>
      <c r="BS49" s="59"/>
      <c r="BT49" s="54">
        <v>0</v>
      </c>
      <c r="BU49" s="57">
        <v>4761905</v>
      </c>
      <c r="BV49" s="54">
        <v>0</v>
      </c>
      <c r="BW49" s="54">
        <v>0</v>
      </c>
      <c r="BX49" s="54">
        <v>0</v>
      </c>
      <c r="BY49" s="54">
        <v>0</v>
      </c>
      <c r="BZ49" s="54">
        <v>0</v>
      </c>
      <c r="CA49" s="54">
        <v>0</v>
      </c>
      <c r="CB49" s="54">
        <v>0</v>
      </c>
      <c r="CC49" s="54">
        <v>0</v>
      </c>
      <c r="CD49" s="54">
        <v>0</v>
      </c>
      <c r="CE49" s="54">
        <v>0</v>
      </c>
      <c r="CF49" s="54">
        <v>0</v>
      </c>
      <c r="CG49" s="54">
        <v>0</v>
      </c>
      <c r="CH49" s="54">
        <v>4761905</v>
      </c>
      <c r="CI49" s="54">
        <v>476190.5</v>
      </c>
      <c r="CJ49" s="54"/>
      <c r="CK49" s="54">
        <v>476190.5</v>
      </c>
      <c r="CL49" s="54">
        <v>0</v>
      </c>
      <c r="CM49" s="54">
        <v>0</v>
      </c>
      <c r="CN49" s="54">
        <v>0</v>
      </c>
      <c r="CO49" s="54"/>
      <c r="CP49" s="54">
        <v>0</v>
      </c>
      <c r="CQ49" s="54">
        <v>0</v>
      </c>
      <c r="CR49" s="54">
        <v>0</v>
      </c>
      <c r="CS49" s="54">
        <v>4285715</v>
      </c>
      <c r="CT49" s="54"/>
      <c r="CU49" s="57">
        <v>4285715</v>
      </c>
      <c r="CV49" s="54">
        <v>0</v>
      </c>
      <c r="CW49" s="54">
        <v>0</v>
      </c>
      <c r="CX49" s="54">
        <v>0</v>
      </c>
      <c r="CY49" s="54">
        <v>0</v>
      </c>
      <c r="CZ49" s="54"/>
      <c r="DA49" s="54">
        <v>0</v>
      </c>
      <c r="DB49" s="54">
        <v>0</v>
      </c>
      <c r="DC49" s="54">
        <v>0</v>
      </c>
      <c r="DD49" s="54">
        <v>4761905</v>
      </c>
      <c r="DE49" s="54"/>
      <c r="DF49" s="54" t="s">
        <v>804</v>
      </c>
      <c r="DG49" s="54">
        <v>416666.66666666669</v>
      </c>
      <c r="DH49" s="52" t="s">
        <v>135</v>
      </c>
      <c r="DI49" s="54">
        <f>IFERROR(VLOOKUP($B49,[1]Timesheet!$D:$BK,51,0),0)</f>
        <v>17</v>
      </c>
      <c r="DJ49" s="54">
        <f>IFERROR(VLOOKUP($B49,[1]Timesheet!$D:$BK,52,0),0)</f>
        <v>0</v>
      </c>
      <c r="DK49" s="54">
        <f>IFERROR(VLOOKUP($B49,[1]Timesheet!$D:$BK,55,0),0)</f>
        <v>1</v>
      </c>
      <c r="DL49" s="52">
        <v>0</v>
      </c>
      <c r="DM49" s="54">
        <f>IFERROR(VLOOKUP($B49,[1]Timesheet!$D:$BK,57,0),0)</f>
        <v>0</v>
      </c>
      <c r="DN49" s="54">
        <f t="shared" si="3"/>
        <v>0</v>
      </c>
      <c r="DO49" s="54"/>
      <c r="DP49" s="54" t="str">
        <f t="shared" si="4"/>
        <v/>
      </c>
      <c r="DQ49" s="60">
        <v>0</v>
      </c>
      <c r="DR49" s="60">
        <v>0</v>
      </c>
      <c r="DS49" s="61" t="str">
        <f>IFERROR(VLOOKUP(E49&amp;H49,[1]Group!$D$3:$G$40,4,0),"")</f>
        <v/>
      </c>
      <c r="DT49" s="61" t="str">
        <f t="shared" si="5"/>
        <v>Việt PhúSouth</v>
      </c>
    </row>
    <row r="50" spans="1:124" s="11" customFormat="1" ht="20.25" customHeight="1" x14ac:dyDescent="0.35">
      <c r="A50" s="47">
        <v>47</v>
      </c>
      <c r="B50" s="48">
        <v>6237</v>
      </c>
      <c r="C50" s="48" t="s">
        <v>805</v>
      </c>
      <c r="D50" s="49" t="s">
        <v>251</v>
      </c>
      <c r="E50" s="49" t="s">
        <v>226</v>
      </c>
      <c r="F50" s="49" t="s">
        <v>230</v>
      </c>
      <c r="G50" s="49" t="s">
        <v>151</v>
      </c>
      <c r="H50" s="49" t="s">
        <v>252</v>
      </c>
      <c r="I50" s="49" t="s">
        <v>129</v>
      </c>
      <c r="J50" s="49" t="s">
        <v>130</v>
      </c>
      <c r="K50" s="49" t="s">
        <v>170</v>
      </c>
      <c r="L50" s="49" t="s">
        <v>170</v>
      </c>
      <c r="M50" s="50">
        <v>44508</v>
      </c>
      <c r="N50" s="50" t="s">
        <v>770</v>
      </c>
      <c r="O50" s="51"/>
      <c r="P50" s="50"/>
      <c r="Q50" s="52" t="s">
        <v>171</v>
      </c>
      <c r="R50" s="311">
        <v>0.1</v>
      </c>
      <c r="S50" s="52" t="s">
        <v>134</v>
      </c>
      <c r="T50" s="54"/>
      <c r="U50" s="54">
        <v>5000000</v>
      </c>
      <c r="V50" s="54"/>
      <c r="W50" s="55">
        <v>5000000</v>
      </c>
      <c r="X50" s="56">
        <v>0</v>
      </c>
      <c r="Y50" s="54">
        <v>0</v>
      </c>
      <c r="Z50" s="54"/>
      <c r="AA50" s="56">
        <v>0</v>
      </c>
      <c r="AB50" s="54"/>
      <c r="AC50" s="54">
        <v>0</v>
      </c>
      <c r="AD50" s="57">
        <v>0</v>
      </c>
      <c r="AE50" s="54" t="s">
        <v>1245</v>
      </c>
      <c r="AF50" s="58">
        <v>21</v>
      </c>
      <c r="AG50" s="58">
        <v>21</v>
      </c>
      <c r="AH50" s="58">
        <v>0</v>
      </c>
      <c r="AI50" s="58">
        <v>0</v>
      </c>
      <c r="AJ50" s="58">
        <v>0</v>
      </c>
      <c r="AK50" s="58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54">
        <v>5000000</v>
      </c>
      <c r="AS50" s="54">
        <v>0</v>
      </c>
      <c r="AT50" s="54">
        <v>0</v>
      </c>
      <c r="AU50" s="54">
        <v>5000000</v>
      </c>
      <c r="AV50" s="54">
        <v>0</v>
      </c>
      <c r="AW50" s="54">
        <v>0</v>
      </c>
      <c r="AX50" s="54">
        <v>0</v>
      </c>
      <c r="AY50" s="54">
        <v>0</v>
      </c>
      <c r="AZ50" s="59">
        <v>0</v>
      </c>
      <c r="BA50" s="54">
        <v>0</v>
      </c>
      <c r="BB50" s="59"/>
      <c r="BC50" s="54"/>
      <c r="BD50" s="54"/>
      <c r="BE50" s="54">
        <v>0</v>
      </c>
      <c r="BF50" s="54">
        <v>0</v>
      </c>
      <c r="BG50" s="59">
        <v>0</v>
      </c>
      <c r="BH50" s="59">
        <v>0</v>
      </c>
      <c r="BI50" s="59">
        <v>0</v>
      </c>
      <c r="BJ50" s="59">
        <v>0</v>
      </c>
      <c r="BK50" s="59"/>
      <c r="BL50" s="59">
        <v>0</v>
      </c>
      <c r="BM50" s="59"/>
      <c r="BN50" s="59"/>
      <c r="BO50" s="59">
        <v>0</v>
      </c>
      <c r="BP50" s="59"/>
      <c r="BQ50" s="59"/>
      <c r="BR50" s="54"/>
      <c r="BS50" s="59"/>
      <c r="BT50" s="54">
        <v>0</v>
      </c>
      <c r="BU50" s="57">
        <v>5000000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0</v>
      </c>
      <c r="CG50" s="54">
        <v>0</v>
      </c>
      <c r="CH50" s="54">
        <v>5000000</v>
      </c>
      <c r="CI50" s="54">
        <v>500000</v>
      </c>
      <c r="CJ50" s="54"/>
      <c r="CK50" s="54">
        <v>500000</v>
      </c>
      <c r="CL50" s="54">
        <v>0</v>
      </c>
      <c r="CM50" s="54">
        <v>0</v>
      </c>
      <c r="CN50" s="54">
        <v>0</v>
      </c>
      <c r="CO50" s="54"/>
      <c r="CP50" s="54">
        <v>0</v>
      </c>
      <c r="CQ50" s="54">
        <v>0</v>
      </c>
      <c r="CR50" s="54">
        <v>0</v>
      </c>
      <c r="CS50" s="54">
        <v>4500000</v>
      </c>
      <c r="CT50" s="54"/>
      <c r="CU50" s="57">
        <v>4500000</v>
      </c>
      <c r="CV50" s="54">
        <v>0</v>
      </c>
      <c r="CW50" s="54">
        <v>0</v>
      </c>
      <c r="CX50" s="54">
        <v>0</v>
      </c>
      <c r="CY50" s="54">
        <v>0</v>
      </c>
      <c r="CZ50" s="54"/>
      <c r="DA50" s="54">
        <v>0</v>
      </c>
      <c r="DB50" s="54">
        <v>0</v>
      </c>
      <c r="DC50" s="54">
        <v>0</v>
      </c>
      <c r="DD50" s="54">
        <v>5000000</v>
      </c>
      <c r="DE50" s="54"/>
      <c r="DF50" s="54" t="s">
        <v>804</v>
      </c>
      <c r="DG50" s="54">
        <v>416666.66666666669</v>
      </c>
      <c r="DH50" s="52" t="s">
        <v>135</v>
      </c>
      <c r="DI50" s="54">
        <f>IFERROR(VLOOKUP($B50,[1]Timesheet!$D:$BK,51,0),0)</f>
        <v>18</v>
      </c>
      <c r="DJ50" s="54">
        <f>IFERROR(VLOOKUP($B50,[1]Timesheet!$D:$BK,52,0),0)</f>
        <v>0</v>
      </c>
      <c r="DK50" s="54">
        <f>IFERROR(VLOOKUP($B50,[1]Timesheet!$D:$BK,55,0),0)</f>
        <v>0</v>
      </c>
      <c r="DL50" s="52">
        <v>0</v>
      </c>
      <c r="DM50" s="54">
        <f>IFERROR(VLOOKUP($B50,[1]Timesheet!$D:$BK,57,0),0)</f>
        <v>0</v>
      </c>
      <c r="DN50" s="54">
        <f t="shared" si="3"/>
        <v>0</v>
      </c>
      <c r="DO50" s="54"/>
      <c r="DP50" s="54" t="str">
        <f t="shared" si="4"/>
        <v/>
      </c>
      <c r="DQ50" s="60">
        <v>0</v>
      </c>
      <c r="DR50" s="60">
        <v>0</v>
      </c>
      <c r="DS50" s="61" t="str">
        <f>IFERROR(VLOOKUP(E50&amp;H50,[1]Group!$D$3:$G$40,4,0),"")</f>
        <v/>
      </c>
      <c r="DT50" s="61" t="str">
        <f t="shared" si="5"/>
        <v>Việt PhúSouth</v>
      </c>
    </row>
    <row r="51" spans="1:124" s="11" customFormat="1" ht="20.25" hidden="1" customHeight="1" x14ac:dyDescent="0.35">
      <c r="A51" s="47">
        <v>48</v>
      </c>
      <c r="B51" s="48">
        <v>6017</v>
      </c>
      <c r="C51" s="48" t="s">
        <v>825</v>
      </c>
      <c r="D51" s="49" t="s">
        <v>253</v>
      </c>
      <c r="E51" s="49" t="s">
        <v>254</v>
      </c>
      <c r="F51" s="49" t="s">
        <v>255</v>
      </c>
      <c r="G51" s="49" t="s">
        <v>256</v>
      </c>
      <c r="H51" s="49" t="s">
        <v>257</v>
      </c>
      <c r="I51" s="49" t="s">
        <v>129</v>
      </c>
      <c r="J51" s="49" t="s">
        <v>130</v>
      </c>
      <c r="K51" s="49" t="s">
        <v>131</v>
      </c>
      <c r="L51" s="49" t="s">
        <v>132</v>
      </c>
      <c r="M51" s="50">
        <v>44113</v>
      </c>
      <c r="N51" s="50" t="s">
        <v>770</v>
      </c>
      <c r="O51" s="51"/>
      <c r="P51" s="50"/>
      <c r="Q51" s="52" t="s">
        <v>133</v>
      </c>
      <c r="R51" s="311" t="s">
        <v>774</v>
      </c>
      <c r="S51" s="52" t="s">
        <v>134</v>
      </c>
      <c r="T51" s="54"/>
      <c r="U51" s="54">
        <v>15000000</v>
      </c>
      <c r="V51" s="54"/>
      <c r="W51" s="55">
        <v>15000000</v>
      </c>
      <c r="X51" s="56">
        <v>0</v>
      </c>
      <c r="Y51" s="54">
        <v>0</v>
      </c>
      <c r="Z51" s="54"/>
      <c r="AA51" s="56">
        <v>0</v>
      </c>
      <c r="AB51" s="54"/>
      <c r="AC51" s="54">
        <v>0</v>
      </c>
      <c r="AD51" s="57">
        <v>0</v>
      </c>
      <c r="AE51" s="54" t="s">
        <v>1245</v>
      </c>
      <c r="AF51" s="58">
        <v>21</v>
      </c>
      <c r="AG51" s="58">
        <v>17</v>
      </c>
      <c r="AH51" s="58">
        <v>4</v>
      </c>
      <c r="AI51" s="58">
        <v>0</v>
      </c>
      <c r="AJ51" s="58">
        <v>0</v>
      </c>
      <c r="AK51" s="58">
        <v>21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54">
        <v>15000000</v>
      </c>
      <c r="AS51" s="54">
        <v>0</v>
      </c>
      <c r="AT51" s="54">
        <v>0</v>
      </c>
      <c r="AU51" s="54">
        <v>15000000</v>
      </c>
      <c r="AV51" s="54">
        <v>0</v>
      </c>
      <c r="AW51" s="54">
        <v>0</v>
      </c>
      <c r="AX51" s="54">
        <v>0</v>
      </c>
      <c r="AY51" s="54">
        <v>0</v>
      </c>
      <c r="AZ51" s="59">
        <v>0</v>
      </c>
      <c r="BA51" s="54">
        <v>0</v>
      </c>
      <c r="BB51" s="59"/>
      <c r="BC51" s="54"/>
      <c r="BD51" s="54"/>
      <c r="BE51" s="54">
        <v>0</v>
      </c>
      <c r="BF51" s="54">
        <v>0</v>
      </c>
      <c r="BG51" s="59">
        <v>0</v>
      </c>
      <c r="BH51" s="59">
        <v>0</v>
      </c>
      <c r="BI51" s="59">
        <v>0</v>
      </c>
      <c r="BJ51" s="59">
        <v>0</v>
      </c>
      <c r="BK51" s="59"/>
      <c r="BL51" s="59">
        <v>0</v>
      </c>
      <c r="BM51" s="59"/>
      <c r="BN51" s="59"/>
      <c r="BO51" s="59">
        <v>0</v>
      </c>
      <c r="BP51" s="59"/>
      <c r="BQ51" s="59"/>
      <c r="BR51" s="54"/>
      <c r="BS51" s="59"/>
      <c r="BT51" s="54">
        <v>0</v>
      </c>
      <c r="BU51" s="57">
        <v>15000000</v>
      </c>
      <c r="BV51" s="54">
        <v>0</v>
      </c>
      <c r="BW51" s="54">
        <v>0</v>
      </c>
      <c r="BX51" s="54">
        <v>0</v>
      </c>
      <c r="BY51" s="54">
        <v>11000000</v>
      </c>
      <c r="BZ51" s="54">
        <v>0</v>
      </c>
      <c r="CA51" s="54">
        <v>0</v>
      </c>
      <c r="CB51" s="62">
        <v>0</v>
      </c>
      <c r="CC51" s="62">
        <v>0</v>
      </c>
      <c r="CD51" s="62">
        <v>0</v>
      </c>
      <c r="CE51" s="54">
        <v>0</v>
      </c>
      <c r="CF51" s="54">
        <v>0</v>
      </c>
      <c r="CG51" s="54">
        <v>11000000</v>
      </c>
      <c r="CH51" s="54">
        <v>4000000</v>
      </c>
      <c r="CI51" s="54">
        <v>200000</v>
      </c>
      <c r="CJ51" s="54"/>
      <c r="CK51" s="54">
        <v>200000</v>
      </c>
      <c r="CL51" s="54">
        <v>0</v>
      </c>
      <c r="CM51" s="54">
        <v>0</v>
      </c>
      <c r="CN51" s="54">
        <v>0</v>
      </c>
      <c r="CO51" s="54"/>
      <c r="CP51" s="54">
        <v>0</v>
      </c>
      <c r="CQ51" s="54">
        <v>0</v>
      </c>
      <c r="CR51" s="54">
        <v>0</v>
      </c>
      <c r="CS51" s="54">
        <v>14800000</v>
      </c>
      <c r="CT51" s="54"/>
      <c r="CU51" s="57">
        <v>14800000</v>
      </c>
      <c r="CV51" s="62">
        <v>0</v>
      </c>
      <c r="CW51" s="62">
        <v>0</v>
      </c>
      <c r="CX51" s="62">
        <v>0</v>
      </c>
      <c r="CY51" s="62">
        <v>0</v>
      </c>
      <c r="CZ51" s="54"/>
      <c r="DA51" s="54">
        <v>0</v>
      </c>
      <c r="DB51" s="54">
        <v>0</v>
      </c>
      <c r="DC51" s="62">
        <v>300000</v>
      </c>
      <c r="DD51" s="54">
        <v>15300000</v>
      </c>
      <c r="DE51" s="54"/>
      <c r="DF51" s="54" t="s">
        <v>817</v>
      </c>
      <c r="DG51" s="54">
        <v>1250000</v>
      </c>
      <c r="DH51" s="52" t="s">
        <v>135</v>
      </c>
      <c r="DI51" s="54">
        <f>IFERROR(VLOOKUP($B51,[1]Timesheet!$D:$BK,51,0),0)</f>
        <v>18</v>
      </c>
      <c r="DJ51" s="54">
        <f>IFERROR(VLOOKUP($B51,[1]Timesheet!$D:$BK,52,0),0)</f>
        <v>0</v>
      </c>
      <c r="DK51" s="54">
        <f>IFERROR(VLOOKUP($B51,[1]Timesheet!$D:$BK,55,0),0)</f>
        <v>0</v>
      </c>
      <c r="DL51" s="52">
        <v>0</v>
      </c>
      <c r="DM51" s="54">
        <f>IFERROR(VLOOKUP($B51,[1]Timesheet!$D:$BK,57,0),0)</f>
        <v>0</v>
      </c>
      <c r="DN51" s="54">
        <f t="shared" si="3"/>
        <v>0</v>
      </c>
      <c r="DO51" s="54"/>
      <c r="DP51" s="54" t="str">
        <f t="shared" si="4"/>
        <v/>
      </c>
      <c r="DQ51" s="60">
        <v>0</v>
      </c>
      <c r="DR51" s="60">
        <v>0</v>
      </c>
      <c r="DS51" s="61" t="str">
        <f>IFERROR(VLOOKUP(E51&amp;H51,[1]Group!$D$3:$G$40,4,0),"")</f>
        <v/>
      </c>
      <c r="DT51" s="61" t="str">
        <f t="shared" si="5"/>
        <v>Việt PhúSouth</v>
      </c>
    </row>
    <row r="52" spans="1:124" s="11" customFormat="1" ht="20.25" hidden="1" customHeight="1" x14ac:dyDescent="0.35">
      <c r="A52" s="47">
        <v>49</v>
      </c>
      <c r="B52" s="48">
        <v>5156</v>
      </c>
      <c r="C52" s="48" t="s">
        <v>818</v>
      </c>
      <c r="D52" s="49" t="s">
        <v>258</v>
      </c>
      <c r="E52" s="49" t="s">
        <v>254</v>
      </c>
      <c r="F52" s="49" t="s">
        <v>259</v>
      </c>
      <c r="G52" s="49" t="s">
        <v>137</v>
      </c>
      <c r="H52" s="49" t="s">
        <v>260</v>
      </c>
      <c r="I52" s="49" t="s">
        <v>129</v>
      </c>
      <c r="J52" s="49" t="s">
        <v>130</v>
      </c>
      <c r="K52" s="49" t="s">
        <v>131</v>
      </c>
      <c r="L52" s="49" t="s">
        <v>132</v>
      </c>
      <c r="M52" s="50">
        <v>43668</v>
      </c>
      <c r="N52" s="50" t="s">
        <v>770</v>
      </c>
      <c r="O52" s="51"/>
      <c r="P52" s="50"/>
      <c r="Q52" s="52" t="s">
        <v>133</v>
      </c>
      <c r="R52" s="311" t="s">
        <v>774</v>
      </c>
      <c r="S52" s="52" t="s">
        <v>134</v>
      </c>
      <c r="T52" s="54"/>
      <c r="U52" s="54">
        <v>10000000</v>
      </c>
      <c r="V52" s="54"/>
      <c r="W52" s="55">
        <v>10000000</v>
      </c>
      <c r="X52" s="56">
        <v>0</v>
      </c>
      <c r="Y52" s="54">
        <v>0</v>
      </c>
      <c r="Z52" s="54"/>
      <c r="AA52" s="56">
        <v>0</v>
      </c>
      <c r="AB52" s="54"/>
      <c r="AC52" s="54">
        <v>0</v>
      </c>
      <c r="AD52" s="57">
        <v>0</v>
      </c>
      <c r="AE52" s="54" t="s">
        <v>1246</v>
      </c>
      <c r="AF52" s="58">
        <v>26</v>
      </c>
      <c r="AG52" s="58">
        <v>26</v>
      </c>
      <c r="AH52" s="58">
        <v>0</v>
      </c>
      <c r="AI52" s="58">
        <v>0</v>
      </c>
      <c r="AJ52" s="58">
        <v>0</v>
      </c>
      <c r="AK52" s="58">
        <v>26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54">
        <v>10000000</v>
      </c>
      <c r="AS52" s="54">
        <v>0</v>
      </c>
      <c r="AT52" s="54">
        <v>0</v>
      </c>
      <c r="AU52" s="54">
        <v>10000000</v>
      </c>
      <c r="AV52" s="54">
        <v>0</v>
      </c>
      <c r="AW52" s="54">
        <v>0</v>
      </c>
      <c r="AX52" s="54">
        <v>0</v>
      </c>
      <c r="AY52" s="54">
        <v>0</v>
      </c>
      <c r="AZ52" s="59">
        <v>0</v>
      </c>
      <c r="BA52" s="54">
        <v>0</v>
      </c>
      <c r="BB52" s="59"/>
      <c r="BC52" s="54"/>
      <c r="BD52" s="54"/>
      <c r="BE52" s="54">
        <v>0</v>
      </c>
      <c r="BF52" s="54">
        <v>0</v>
      </c>
      <c r="BG52" s="59">
        <v>0</v>
      </c>
      <c r="BH52" s="59">
        <v>0</v>
      </c>
      <c r="BI52" s="59">
        <v>0</v>
      </c>
      <c r="BJ52" s="59">
        <v>0</v>
      </c>
      <c r="BK52" s="59"/>
      <c r="BL52" s="59">
        <v>0</v>
      </c>
      <c r="BM52" s="59"/>
      <c r="BN52" s="59"/>
      <c r="BO52" s="59">
        <v>0</v>
      </c>
      <c r="BP52" s="59"/>
      <c r="BQ52" s="59"/>
      <c r="BR52" s="54"/>
      <c r="BS52" s="59"/>
      <c r="BT52" s="54">
        <v>0</v>
      </c>
      <c r="BU52" s="57">
        <v>10000000</v>
      </c>
      <c r="BV52" s="54">
        <v>0</v>
      </c>
      <c r="BW52" s="54">
        <v>0</v>
      </c>
      <c r="BX52" s="54">
        <v>0</v>
      </c>
      <c r="BY52" s="54">
        <v>11000000</v>
      </c>
      <c r="BZ52" s="54">
        <v>0</v>
      </c>
      <c r="CA52" s="54">
        <v>0</v>
      </c>
      <c r="CB52" s="54">
        <v>800000</v>
      </c>
      <c r="CC52" s="54">
        <v>100000</v>
      </c>
      <c r="CD52" s="54">
        <v>150000</v>
      </c>
      <c r="CE52" s="54">
        <v>0</v>
      </c>
      <c r="CF52" s="54">
        <v>1050000</v>
      </c>
      <c r="CG52" s="54">
        <v>12050000</v>
      </c>
      <c r="CH52" s="54">
        <v>0</v>
      </c>
      <c r="CI52" s="54">
        <v>0</v>
      </c>
      <c r="CJ52" s="54"/>
      <c r="CK52" s="54">
        <v>0</v>
      </c>
      <c r="CL52" s="54">
        <v>0</v>
      </c>
      <c r="CM52" s="54">
        <v>0</v>
      </c>
      <c r="CN52" s="54">
        <v>0</v>
      </c>
      <c r="CO52" s="54"/>
      <c r="CP52" s="54">
        <v>0</v>
      </c>
      <c r="CQ52" s="54">
        <v>0</v>
      </c>
      <c r="CR52" s="54">
        <v>0</v>
      </c>
      <c r="CS52" s="54">
        <v>8950000</v>
      </c>
      <c r="CT52" s="54"/>
      <c r="CU52" s="57">
        <v>8950000</v>
      </c>
      <c r="CV52" s="54">
        <v>1700000.0000000002</v>
      </c>
      <c r="CW52" s="54">
        <v>0</v>
      </c>
      <c r="CX52" s="54">
        <v>300000</v>
      </c>
      <c r="CY52" s="54">
        <v>0</v>
      </c>
      <c r="CZ52" s="54"/>
      <c r="DA52" s="54">
        <v>2000000.0000000002</v>
      </c>
      <c r="DB52" s="54">
        <v>3050000</v>
      </c>
      <c r="DC52" s="54">
        <v>200000</v>
      </c>
      <c r="DD52" s="54">
        <v>12200000</v>
      </c>
      <c r="DE52" s="54"/>
      <c r="DF52" s="54" t="s">
        <v>817</v>
      </c>
      <c r="DG52" s="54">
        <v>833333.33333333337</v>
      </c>
      <c r="DH52" s="52" t="s">
        <v>135</v>
      </c>
      <c r="DI52" s="54">
        <f>IFERROR(VLOOKUP($B52,[1]Timesheet!$D:$BK,51,0),0)</f>
        <v>22</v>
      </c>
      <c r="DJ52" s="54">
        <f>IFERROR(VLOOKUP($B52,[1]Timesheet!$D:$BK,52,0),0)</f>
        <v>0</v>
      </c>
      <c r="DK52" s="54">
        <f>IFERROR(VLOOKUP($B52,[1]Timesheet!$D:$BK,55,0),0)</f>
        <v>0</v>
      </c>
      <c r="DL52" s="52">
        <v>0</v>
      </c>
      <c r="DM52" s="54">
        <f>IFERROR(VLOOKUP($B52,[1]Timesheet!$D:$BK,57,0),0)</f>
        <v>0</v>
      </c>
      <c r="DN52" s="54">
        <f t="shared" si="3"/>
        <v>0</v>
      </c>
      <c r="DO52" s="54"/>
      <c r="DP52" s="54" t="str">
        <f t="shared" si="4"/>
        <v/>
      </c>
      <c r="DQ52" s="60">
        <v>0</v>
      </c>
      <c r="DR52" s="60">
        <v>0</v>
      </c>
      <c r="DS52" s="61" t="str">
        <f>IFERROR(VLOOKUP(E52&amp;H52,[1]Group!$D$3:$G$40,4,0),"")</f>
        <v/>
      </c>
      <c r="DT52" s="61" t="str">
        <f t="shared" si="5"/>
        <v>Việt PhúSouth</v>
      </c>
    </row>
    <row r="53" spans="1:124" s="11" customFormat="1" ht="20.25" hidden="1" customHeight="1" x14ac:dyDescent="0.35">
      <c r="A53" s="47">
        <v>50</v>
      </c>
      <c r="B53" s="48">
        <v>5045</v>
      </c>
      <c r="C53" s="48" t="s">
        <v>816</v>
      </c>
      <c r="D53" s="49" t="s">
        <v>261</v>
      </c>
      <c r="E53" s="49" t="s">
        <v>254</v>
      </c>
      <c r="F53" s="49" t="s">
        <v>259</v>
      </c>
      <c r="G53" s="49" t="s">
        <v>151</v>
      </c>
      <c r="H53" s="49" t="s">
        <v>260</v>
      </c>
      <c r="I53" s="49" t="s">
        <v>129</v>
      </c>
      <c r="J53" s="49" t="s">
        <v>130</v>
      </c>
      <c r="K53" s="49" t="s">
        <v>131</v>
      </c>
      <c r="L53" s="49" t="s">
        <v>132</v>
      </c>
      <c r="M53" s="50">
        <v>43605</v>
      </c>
      <c r="N53" s="50" t="s">
        <v>770</v>
      </c>
      <c r="O53" s="51"/>
      <c r="P53" s="50"/>
      <c r="Q53" s="52" t="s">
        <v>133</v>
      </c>
      <c r="R53" s="311" t="s">
        <v>774</v>
      </c>
      <c r="S53" s="52" t="s">
        <v>134</v>
      </c>
      <c r="T53" s="54"/>
      <c r="U53" s="54">
        <v>5000000</v>
      </c>
      <c r="V53" s="54"/>
      <c r="W53" s="55">
        <v>5000000</v>
      </c>
      <c r="X53" s="56">
        <v>0</v>
      </c>
      <c r="Y53" s="54">
        <v>0</v>
      </c>
      <c r="Z53" s="54"/>
      <c r="AA53" s="56">
        <v>0</v>
      </c>
      <c r="AB53" s="54"/>
      <c r="AC53" s="54">
        <v>0</v>
      </c>
      <c r="AD53" s="57">
        <v>0</v>
      </c>
      <c r="AE53" s="54" t="s">
        <v>1246</v>
      </c>
      <c r="AF53" s="58">
        <v>26</v>
      </c>
      <c r="AG53" s="58">
        <v>24</v>
      </c>
      <c r="AH53" s="58">
        <v>2</v>
      </c>
      <c r="AI53" s="58">
        <v>0</v>
      </c>
      <c r="AJ53" s="58">
        <v>0</v>
      </c>
      <c r="AK53" s="58">
        <v>26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54">
        <v>5000000</v>
      </c>
      <c r="AS53" s="54">
        <v>0</v>
      </c>
      <c r="AT53" s="54">
        <v>0</v>
      </c>
      <c r="AU53" s="54">
        <v>5000000</v>
      </c>
      <c r="AV53" s="54">
        <v>0</v>
      </c>
      <c r="AW53" s="54">
        <v>0</v>
      </c>
      <c r="AX53" s="54">
        <v>0</v>
      </c>
      <c r="AY53" s="54">
        <v>0</v>
      </c>
      <c r="AZ53" s="59">
        <v>0</v>
      </c>
      <c r="BA53" s="54">
        <v>0</v>
      </c>
      <c r="BB53" s="59"/>
      <c r="BC53" s="54"/>
      <c r="BD53" s="54"/>
      <c r="BE53" s="54">
        <v>0</v>
      </c>
      <c r="BF53" s="54">
        <v>0</v>
      </c>
      <c r="BG53" s="59">
        <v>0</v>
      </c>
      <c r="BH53" s="59">
        <v>0</v>
      </c>
      <c r="BI53" s="59">
        <v>0</v>
      </c>
      <c r="BJ53" s="59">
        <v>0</v>
      </c>
      <c r="BK53" s="59"/>
      <c r="BL53" s="59">
        <v>0</v>
      </c>
      <c r="BM53" s="59"/>
      <c r="BN53" s="59"/>
      <c r="BO53" s="59">
        <v>0</v>
      </c>
      <c r="BP53" s="59"/>
      <c r="BQ53" s="59"/>
      <c r="BR53" s="54"/>
      <c r="BS53" s="59"/>
      <c r="BT53" s="54">
        <v>0</v>
      </c>
      <c r="BU53" s="57">
        <v>5000000</v>
      </c>
      <c r="BV53" s="54">
        <v>0</v>
      </c>
      <c r="BW53" s="54">
        <v>0</v>
      </c>
      <c r="BX53" s="54">
        <v>0</v>
      </c>
      <c r="BY53" s="54">
        <v>11000000</v>
      </c>
      <c r="BZ53" s="54">
        <v>0</v>
      </c>
      <c r="CA53" s="54">
        <v>0</v>
      </c>
      <c r="CB53" s="54">
        <v>400000</v>
      </c>
      <c r="CC53" s="54">
        <v>50000</v>
      </c>
      <c r="CD53" s="54">
        <v>75000</v>
      </c>
      <c r="CE53" s="54">
        <v>0</v>
      </c>
      <c r="CF53" s="54">
        <v>525000</v>
      </c>
      <c r="CG53" s="54">
        <v>11525000</v>
      </c>
      <c r="CH53" s="54">
        <v>0</v>
      </c>
      <c r="CI53" s="54">
        <v>0</v>
      </c>
      <c r="CJ53" s="54"/>
      <c r="CK53" s="54">
        <v>0</v>
      </c>
      <c r="CL53" s="54">
        <v>0</v>
      </c>
      <c r="CM53" s="54">
        <v>0</v>
      </c>
      <c r="CN53" s="54">
        <v>0</v>
      </c>
      <c r="CO53" s="54"/>
      <c r="CP53" s="54">
        <v>0</v>
      </c>
      <c r="CQ53" s="54">
        <v>0</v>
      </c>
      <c r="CR53" s="54">
        <v>0</v>
      </c>
      <c r="CS53" s="54">
        <v>4475000</v>
      </c>
      <c r="CT53" s="54"/>
      <c r="CU53" s="57">
        <v>4475000</v>
      </c>
      <c r="CV53" s="54">
        <v>850000.00000000012</v>
      </c>
      <c r="CW53" s="54">
        <v>0</v>
      </c>
      <c r="CX53" s="54">
        <v>150000</v>
      </c>
      <c r="CY53" s="54">
        <v>0</v>
      </c>
      <c r="CZ53" s="54"/>
      <c r="DA53" s="54">
        <v>1000000.0000000001</v>
      </c>
      <c r="DB53" s="54">
        <v>1525000</v>
      </c>
      <c r="DC53" s="54">
        <v>100000</v>
      </c>
      <c r="DD53" s="54">
        <v>6100000</v>
      </c>
      <c r="DE53" s="54"/>
      <c r="DF53" s="54" t="s">
        <v>817</v>
      </c>
      <c r="DG53" s="54">
        <v>416666.66666666669</v>
      </c>
      <c r="DH53" s="52" t="s">
        <v>135</v>
      </c>
      <c r="DI53" s="54">
        <f>IFERROR(VLOOKUP($B53,[1]Timesheet!$D:$BK,51,0),0)</f>
        <v>22</v>
      </c>
      <c r="DJ53" s="54">
        <f>IFERROR(VLOOKUP($B53,[1]Timesheet!$D:$BK,52,0),0)</f>
        <v>0</v>
      </c>
      <c r="DK53" s="54">
        <f>IFERROR(VLOOKUP($B53,[1]Timesheet!$D:$BK,55,0),0)</f>
        <v>0</v>
      </c>
      <c r="DL53" s="52">
        <v>0</v>
      </c>
      <c r="DM53" s="54">
        <f>IFERROR(VLOOKUP($B53,[1]Timesheet!$D:$BK,57,0),0)</f>
        <v>0</v>
      </c>
      <c r="DN53" s="54">
        <f t="shared" si="3"/>
        <v>0</v>
      </c>
      <c r="DO53" s="54"/>
      <c r="DP53" s="54" t="str">
        <f t="shared" si="4"/>
        <v/>
      </c>
      <c r="DQ53" s="60">
        <v>0</v>
      </c>
      <c r="DR53" s="60">
        <v>0</v>
      </c>
      <c r="DS53" s="61" t="str">
        <f>IFERROR(VLOOKUP(E53&amp;H53,[1]Group!$D$3:$G$40,4,0),"")</f>
        <v/>
      </c>
      <c r="DT53" s="61" t="str">
        <f t="shared" si="5"/>
        <v>Việt PhúSouth</v>
      </c>
    </row>
    <row r="54" spans="1:124" s="11" customFormat="1" ht="20.25" hidden="1" customHeight="1" x14ac:dyDescent="0.35">
      <c r="A54" s="47">
        <v>51</v>
      </c>
      <c r="B54" s="48">
        <v>2849</v>
      </c>
      <c r="C54" s="48" t="s">
        <v>888</v>
      </c>
      <c r="D54" s="49" t="s">
        <v>262</v>
      </c>
      <c r="E54" s="49" t="s">
        <v>263</v>
      </c>
      <c r="F54" s="49" t="s">
        <v>264</v>
      </c>
      <c r="G54" s="49" t="s">
        <v>151</v>
      </c>
      <c r="H54" s="49" t="s">
        <v>265</v>
      </c>
      <c r="I54" s="49" t="s">
        <v>129</v>
      </c>
      <c r="J54" s="49" t="s">
        <v>130</v>
      </c>
      <c r="K54" s="49" t="s">
        <v>131</v>
      </c>
      <c r="L54" s="49" t="s">
        <v>132</v>
      </c>
      <c r="M54" s="50">
        <v>42418</v>
      </c>
      <c r="N54" s="50" t="s">
        <v>770</v>
      </c>
      <c r="O54" s="51"/>
      <c r="P54" s="50"/>
      <c r="Q54" s="52" t="s">
        <v>133</v>
      </c>
      <c r="R54" s="311" t="s">
        <v>774</v>
      </c>
      <c r="S54" s="52" t="s">
        <v>134</v>
      </c>
      <c r="T54" s="54"/>
      <c r="U54" s="54">
        <v>5000000</v>
      </c>
      <c r="V54" s="54"/>
      <c r="W54" s="55">
        <v>5000000</v>
      </c>
      <c r="X54" s="56">
        <v>0</v>
      </c>
      <c r="Y54" s="54">
        <v>0</v>
      </c>
      <c r="Z54" s="54"/>
      <c r="AA54" s="56">
        <v>0</v>
      </c>
      <c r="AB54" s="54"/>
      <c r="AC54" s="54">
        <v>0</v>
      </c>
      <c r="AD54" s="57">
        <v>0</v>
      </c>
      <c r="AE54" s="54" t="s">
        <v>1245</v>
      </c>
      <c r="AF54" s="58">
        <v>21</v>
      </c>
      <c r="AG54" s="58">
        <v>16</v>
      </c>
      <c r="AH54" s="58">
        <v>5</v>
      </c>
      <c r="AI54" s="58">
        <v>0</v>
      </c>
      <c r="AJ54" s="58">
        <v>0</v>
      </c>
      <c r="AK54" s="58">
        <v>21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54">
        <v>5000000</v>
      </c>
      <c r="AS54" s="54">
        <v>0</v>
      </c>
      <c r="AT54" s="54">
        <v>0</v>
      </c>
      <c r="AU54" s="54">
        <v>5000000</v>
      </c>
      <c r="AV54" s="54">
        <v>0</v>
      </c>
      <c r="AW54" s="54">
        <v>0</v>
      </c>
      <c r="AX54" s="54">
        <v>0</v>
      </c>
      <c r="AY54" s="54">
        <v>0</v>
      </c>
      <c r="AZ54" s="59">
        <v>0</v>
      </c>
      <c r="BA54" s="54">
        <v>0</v>
      </c>
      <c r="BB54" s="59"/>
      <c r="BC54" s="54"/>
      <c r="BD54" s="54"/>
      <c r="BE54" s="54">
        <v>0</v>
      </c>
      <c r="BF54" s="54">
        <v>0</v>
      </c>
      <c r="BG54" s="59">
        <v>0</v>
      </c>
      <c r="BH54" s="59">
        <v>0</v>
      </c>
      <c r="BI54" s="59">
        <v>0</v>
      </c>
      <c r="BJ54" s="59">
        <v>0</v>
      </c>
      <c r="BK54" s="59"/>
      <c r="BL54" s="59">
        <v>0</v>
      </c>
      <c r="BM54" s="59"/>
      <c r="BN54" s="59"/>
      <c r="BO54" s="59">
        <v>0</v>
      </c>
      <c r="BP54" s="59"/>
      <c r="BQ54" s="59"/>
      <c r="BR54" s="54"/>
      <c r="BS54" s="59"/>
      <c r="BT54" s="54">
        <v>0</v>
      </c>
      <c r="BU54" s="57">
        <v>5000000</v>
      </c>
      <c r="BV54" s="54">
        <v>0</v>
      </c>
      <c r="BW54" s="54">
        <v>0</v>
      </c>
      <c r="BX54" s="54">
        <v>0</v>
      </c>
      <c r="BY54" s="54">
        <v>11000000</v>
      </c>
      <c r="BZ54" s="54">
        <v>0</v>
      </c>
      <c r="CA54" s="54">
        <v>0</v>
      </c>
      <c r="CB54" s="54">
        <v>400000</v>
      </c>
      <c r="CC54" s="54">
        <v>50000</v>
      </c>
      <c r="CD54" s="54">
        <v>75000</v>
      </c>
      <c r="CE54" s="54">
        <v>0</v>
      </c>
      <c r="CF54" s="54">
        <v>525000</v>
      </c>
      <c r="CG54" s="54">
        <v>11525000</v>
      </c>
      <c r="CH54" s="54">
        <v>0</v>
      </c>
      <c r="CI54" s="54">
        <v>0</v>
      </c>
      <c r="CJ54" s="54"/>
      <c r="CK54" s="54">
        <v>0</v>
      </c>
      <c r="CL54" s="54">
        <v>0</v>
      </c>
      <c r="CM54" s="54">
        <v>50000</v>
      </c>
      <c r="CN54" s="54">
        <v>0</v>
      </c>
      <c r="CO54" s="54"/>
      <c r="CP54" s="54">
        <v>0</v>
      </c>
      <c r="CQ54" s="54">
        <v>0</v>
      </c>
      <c r="CR54" s="54">
        <v>50000</v>
      </c>
      <c r="CS54" s="54">
        <v>4425000</v>
      </c>
      <c r="CT54" s="54"/>
      <c r="CU54" s="57">
        <v>4425000</v>
      </c>
      <c r="CV54" s="54">
        <v>850000.00000000012</v>
      </c>
      <c r="CW54" s="54">
        <v>0</v>
      </c>
      <c r="CX54" s="54">
        <v>150000</v>
      </c>
      <c r="CY54" s="54">
        <v>0</v>
      </c>
      <c r="CZ54" s="54"/>
      <c r="DA54" s="54">
        <v>1000000.0000000001</v>
      </c>
      <c r="DB54" s="54">
        <v>1525000</v>
      </c>
      <c r="DC54" s="54">
        <v>100000</v>
      </c>
      <c r="DD54" s="54">
        <v>6100000</v>
      </c>
      <c r="DE54" s="54"/>
      <c r="DF54" s="54" t="s">
        <v>887</v>
      </c>
      <c r="DG54" s="54">
        <v>416666.66666666669</v>
      </c>
      <c r="DH54" s="52" t="s">
        <v>135</v>
      </c>
      <c r="DI54" s="54">
        <f>IFERROR(VLOOKUP($B54,[1]Timesheet!$D:$BK,51,0),0)</f>
        <v>18</v>
      </c>
      <c r="DJ54" s="54">
        <f>IFERROR(VLOOKUP($B54,[1]Timesheet!$D:$BK,52,0),0)</f>
        <v>0</v>
      </c>
      <c r="DK54" s="54">
        <f>IFERROR(VLOOKUP($B54,[1]Timesheet!$D:$BK,55,0),0)</f>
        <v>0</v>
      </c>
      <c r="DL54" s="52" t="s">
        <v>139</v>
      </c>
      <c r="DM54" s="54">
        <f>IFERROR(VLOOKUP($B54,[1]Timesheet!$D:$BK,57,0),0)</f>
        <v>0</v>
      </c>
      <c r="DN54" s="54">
        <f t="shared" si="3"/>
        <v>50000</v>
      </c>
      <c r="DO54" s="54"/>
      <c r="DP54" s="54" t="str">
        <f t="shared" si="4"/>
        <v/>
      </c>
      <c r="DQ54" s="60">
        <v>0</v>
      </c>
      <c r="DR54" s="60">
        <v>0</v>
      </c>
      <c r="DS54" s="61" t="str">
        <f>IFERROR(VLOOKUP(E54&amp;H54,[1]Group!$D$3:$G$40,4,0),"")</f>
        <v/>
      </c>
      <c r="DT54" s="61" t="str">
        <f t="shared" si="5"/>
        <v>Việt PhúSouth</v>
      </c>
    </row>
    <row r="55" spans="1:124" s="11" customFormat="1" ht="20.25" hidden="1" customHeight="1" x14ac:dyDescent="0.35">
      <c r="A55" s="47">
        <v>52</v>
      </c>
      <c r="B55" s="48">
        <v>5476</v>
      </c>
      <c r="C55" s="48" t="s">
        <v>820</v>
      </c>
      <c r="D55" s="49" t="s">
        <v>266</v>
      </c>
      <c r="E55" s="49" t="s">
        <v>254</v>
      </c>
      <c r="F55" s="49" t="s">
        <v>267</v>
      </c>
      <c r="G55" s="49" t="s">
        <v>151</v>
      </c>
      <c r="H55" s="49" t="s">
        <v>268</v>
      </c>
      <c r="I55" s="49" t="s">
        <v>129</v>
      </c>
      <c r="J55" s="49" t="s">
        <v>130</v>
      </c>
      <c r="K55" s="49" t="s">
        <v>131</v>
      </c>
      <c r="L55" s="49" t="s">
        <v>132</v>
      </c>
      <c r="M55" s="50">
        <v>43766</v>
      </c>
      <c r="N55" s="50" t="s">
        <v>770</v>
      </c>
      <c r="O55" s="51"/>
      <c r="P55" s="50"/>
      <c r="Q55" s="52" t="s">
        <v>133</v>
      </c>
      <c r="R55" s="311" t="s">
        <v>774</v>
      </c>
      <c r="S55" s="52" t="s">
        <v>134</v>
      </c>
      <c r="T55" s="54"/>
      <c r="U55" s="54">
        <v>5000000</v>
      </c>
      <c r="V55" s="54"/>
      <c r="W55" s="55">
        <v>5000000</v>
      </c>
      <c r="X55" s="56">
        <v>0</v>
      </c>
      <c r="Y55" s="54">
        <v>0</v>
      </c>
      <c r="Z55" s="54"/>
      <c r="AA55" s="56">
        <v>0</v>
      </c>
      <c r="AB55" s="54"/>
      <c r="AC55" s="54">
        <v>0</v>
      </c>
      <c r="AD55" s="57">
        <v>0</v>
      </c>
      <c r="AE55" s="54" t="s">
        <v>1245</v>
      </c>
      <c r="AF55" s="58">
        <v>21</v>
      </c>
      <c r="AG55" s="58">
        <v>18</v>
      </c>
      <c r="AH55" s="58">
        <v>3</v>
      </c>
      <c r="AI55" s="58">
        <v>0</v>
      </c>
      <c r="AJ55" s="58">
        <v>0</v>
      </c>
      <c r="AK55" s="58">
        <v>21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54">
        <v>5000000</v>
      </c>
      <c r="AS55" s="54">
        <v>0</v>
      </c>
      <c r="AT55" s="54">
        <v>0</v>
      </c>
      <c r="AU55" s="54">
        <v>5000000</v>
      </c>
      <c r="AV55" s="54">
        <v>0</v>
      </c>
      <c r="AW55" s="54">
        <v>0</v>
      </c>
      <c r="AX55" s="54">
        <v>0</v>
      </c>
      <c r="AY55" s="54">
        <v>0</v>
      </c>
      <c r="AZ55" s="59">
        <v>0</v>
      </c>
      <c r="BA55" s="54">
        <v>0</v>
      </c>
      <c r="BB55" s="59"/>
      <c r="BC55" s="54"/>
      <c r="BD55" s="54"/>
      <c r="BE55" s="54">
        <v>0</v>
      </c>
      <c r="BF55" s="54">
        <v>0</v>
      </c>
      <c r="BG55" s="59">
        <v>0</v>
      </c>
      <c r="BH55" s="59">
        <v>0</v>
      </c>
      <c r="BI55" s="59">
        <v>0</v>
      </c>
      <c r="BJ55" s="59">
        <v>0</v>
      </c>
      <c r="BK55" s="59"/>
      <c r="BL55" s="59">
        <v>0</v>
      </c>
      <c r="BM55" s="59"/>
      <c r="BN55" s="59"/>
      <c r="BO55" s="59">
        <v>0</v>
      </c>
      <c r="BP55" s="59"/>
      <c r="BQ55" s="59"/>
      <c r="BR55" s="54"/>
      <c r="BS55" s="59"/>
      <c r="BT55" s="54">
        <v>0</v>
      </c>
      <c r="BU55" s="57">
        <v>5000000</v>
      </c>
      <c r="BV55" s="54">
        <v>0</v>
      </c>
      <c r="BW55" s="54">
        <v>0</v>
      </c>
      <c r="BX55" s="54">
        <v>0</v>
      </c>
      <c r="BY55" s="54">
        <v>11000000</v>
      </c>
      <c r="BZ55" s="54">
        <v>0</v>
      </c>
      <c r="CA55" s="54">
        <v>0</v>
      </c>
      <c r="CB55" s="54">
        <v>400000</v>
      </c>
      <c r="CC55" s="54">
        <v>50000</v>
      </c>
      <c r="CD55" s="54">
        <v>75000</v>
      </c>
      <c r="CE55" s="54">
        <v>0</v>
      </c>
      <c r="CF55" s="54">
        <v>525000</v>
      </c>
      <c r="CG55" s="54">
        <v>11525000</v>
      </c>
      <c r="CH55" s="54">
        <v>0</v>
      </c>
      <c r="CI55" s="54">
        <v>0</v>
      </c>
      <c r="CJ55" s="54"/>
      <c r="CK55" s="54">
        <v>0</v>
      </c>
      <c r="CL55" s="54">
        <v>0</v>
      </c>
      <c r="CM55" s="54">
        <v>0</v>
      </c>
      <c r="CN55" s="54">
        <v>0</v>
      </c>
      <c r="CO55" s="54"/>
      <c r="CP55" s="54">
        <v>0</v>
      </c>
      <c r="CQ55" s="54">
        <v>0</v>
      </c>
      <c r="CR55" s="54">
        <v>0</v>
      </c>
      <c r="CS55" s="54">
        <v>4475000</v>
      </c>
      <c r="CT55" s="54"/>
      <c r="CU55" s="57">
        <v>4475000</v>
      </c>
      <c r="CV55" s="54">
        <v>850000.00000000012</v>
      </c>
      <c r="CW55" s="54">
        <v>0</v>
      </c>
      <c r="CX55" s="54">
        <v>150000</v>
      </c>
      <c r="CY55" s="54">
        <v>0</v>
      </c>
      <c r="CZ55" s="54"/>
      <c r="DA55" s="54">
        <v>1000000.0000000001</v>
      </c>
      <c r="DB55" s="54">
        <v>1525000</v>
      </c>
      <c r="DC55" s="54">
        <v>100000</v>
      </c>
      <c r="DD55" s="54">
        <v>6100000</v>
      </c>
      <c r="DE55" s="54"/>
      <c r="DF55" s="54" t="s">
        <v>817</v>
      </c>
      <c r="DG55" s="54">
        <v>416666.66666666669</v>
      </c>
      <c r="DH55" s="52" t="s">
        <v>135</v>
      </c>
      <c r="DI55" s="54">
        <f>IFERROR(VLOOKUP($B55,[1]Timesheet!$D:$BK,51,0),0)</f>
        <v>18</v>
      </c>
      <c r="DJ55" s="54">
        <f>IFERROR(VLOOKUP($B55,[1]Timesheet!$D:$BK,52,0),0)</f>
        <v>0</v>
      </c>
      <c r="DK55" s="54">
        <f>IFERROR(VLOOKUP($B55,[1]Timesheet!$D:$BK,55,0),0)</f>
        <v>0</v>
      </c>
      <c r="DL55" s="52">
        <v>0</v>
      </c>
      <c r="DM55" s="54">
        <f>IFERROR(VLOOKUP($B55,[1]Timesheet!$D:$BK,57,0),0)</f>
        <v>0</v>
      </c>
      <c r="DN55" s="54">
        <f t="shared" si="3"/>
        <v>0</v>
      </c>
      <c r="DO55" s="54"/>
      <c r="DP55" s="54" t="str">
        <f t="shared" si="4"/>
        <v/>
      </c>
      <c r="DQ55" s="60">
        <v>0</v>
      </c>
      <c r="DR55" s="60">
        <v>0</v>
      </c>
      <c r="DS55" s="61" t="str">
        <f>IFERROR(VLOOKUP(E55&amp;H55,[1]Group!$D$3:$G$40,4,0),"")</f>
        <v/>
      </c>
      <c r="DT55" s="61" t="str">
        <f t="shared" si="5"/>
        <v>Việt PhúSouth</v>
      </c>
    </row>
    <row r="56" spans="1:124" s="11" customFormat="1" ht="20.25" hidden="1" customHeight="1" x14ac:dyDescent="0.35">
      <c r="A56" s="47">
        <v>53</v>
      </c>
      <c r="B56" s="48">
        <v>5019</v>
      </c>
      <c r="C56" s="48" t="s">
        <v>823</v>
      </c>
      <c r="D56" s="49" t="s">
        <v>269</v>
      </c>
      <c r="E56" s="49" t="s">
        <v>254</v>
      </c>
      <c r="F56" s="49" t="s">
        <v>270</v>
      </c>
      <c r="G56" s="49" t="s">
        <v>147</v>
      </c>
      <c r="H56" s="49" t="s">
        <v>271</v>
      </c>
      <c r="I56" s="49" t="s">
        <v>129</v>
      </c>
      <c r="J56" s="49" t="s">
        <v>130</v>
      </c>
      <c r="K56" s="49" t="s">
        <v>131</v>
      </c>
      <c r="L56" s="49" t="s">
        <v>132</v>
      </c>
      <c r="M56" s="50">
        <v>43586</v>
      </c>
      <c r="N56" s="50" t="s">
        <v>770</v>
      </c>
      <c r="O56" s="51"/>
      <c r="P56" s="50"/>
      <c r="Q56" s="52" t="s">
        <v>133</v>
      </c>
      <c r="R56" s="311" t="s">
        <v>774</v>
      </c>
      <c r="S56" s="52" t="s">
        <v>134</v>
      </c>
      <c r="T56" s="54"/>
      <c r="U56" s="54">
        <v>80000000</v>
      </c>
      <c r="V56" s="54"/>
      <c r="W56" s="55">
        <v>80000000</v>
      </c>
      <c r="X56" s="56">
        <v>0</v>
      </c>
      <c r="Y56" s="54">
        <v>0</v>
      </c>
      <c r="Z56" s="54"/>
      <c r="AA56" s="56">
        <v>0</v>
      </c>
      <c r="AB56" s="54"/>
      <c r="AC56" s="54">
        <v>0</v>
      </c>
      <c r="AD56" s="57">
        <v>0</v>
      </c>
      <c r="AE56" s="54" t="s">
        <v>1245</v>
      </c>
      <c r="AF56" s="58">
        <v>21</v>
      </c>
      <c r="AG56" s="58">
        <v>10</v>
      </c>
      <c r="AH56" s="58">
        <v>11</v>
      </c>
      <c r="AI56" s="58">
        <v>0</v>
      </c>
      <c r="AJ56" s="58">
        <v>0</v>
      </c>
      <c r="AK56" s="58">
        <v>21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54">
        <v>80000000</v>
      </c>
      <c r="AS56" s="54">
        <v>0</v>
      </c>
      <c r="AT56" s="54">
        <v>0</v>
      </c>
      <c r="AU56" s="54">
        <v>80000000</v>
      </c>
      <c r="AV56" s="54">
        <v>0</v>
      </c>
      <c r="AW56" s="54">
        <v>0</v>
      </c>
      <c r="AX56" s="54">
        <v>0</v>
      </c>
      <c r="AY56" s="54">
        <v>0</v>
      </c>
      <c r="AZ56" s="59">
        <v>0</v>
      </c>
      <c r="BA56" s="54">
        <v>0</v>
      </c>
      <c r="BB56" s="59"/>
      <c r="BC56" s="54"/>
      <c r="BD56" s="54"/>
      <c r="BE56" s="54">
        <v>0</v>
      </c>
      <c r="BF56" s="54">
        <v>0</v>
      </c>
      <c r="BG56" s="59">
        <v>0</v>
      </c>
      <c r="BH56" s="59">
        <v>0</v>
      </c>
      <c r="BI56" s="59">
        <v>0</v>
      </c>
      <c r="BJ56" s="59">
        <v>0</v>
      </c>
      <c r="BK56" s="59"/>
      <c r="BL56" s="59">
        <v>0</v>
      </c>
      <c r="BM56" s="59"/>
      <c r="BN56" s="59"/>
      <c r="BO56" s="59">
        <v>0</v>
      </c>
      <c r="BP56" s="59"/>
      <c r="BQ56" s="59"/>
      <c r="BR56" s="54"/>
      <c r="BS56" s="59"/>
      <c r="BT56" s="54">
        <v>0</v>
      </c>
      <c r="BU56" s="57">
        <v>80000000</v>
      </c>
      <c r="BV56" s="54">
        <v>0</v>
      </c>
      <c r="BW56" s="54">
        <v>0</v>
      </c>
      <c r="BX56" s="54">
        <v>0</v>
      </c>
      <c r="BY56" s="54">
        <v>11000000</v>
      </c>
      <c r="BZ56" s="54">
        <v>2</v>
      </c>
      <c r="CA56" s="54">
        <v>8800000</v>
      </c>
      <c r="CB56" s="54">
        <v>2384000</v>
      </c>
      <c r="CC56" s="54">
        <v>800000</v>
      </c>
      <c r="CD56" s="54">
        <v>447000</v>
      </c>
      <c r="CE56" s="54">
        <v>0</v>
      </c>
      <c r="CF56" s="54">
        <v>3631000</v>
      </c>
      <c r="CG56" s="54">
        <v>23431000</v>
      </c>
      <c r="CH56" s="54">
        <v>56569000</v>
      </c>
      <c r="CI56" s="54">
        <v>11120700</v>
      </c>
      <c r="CJ56" s="54"/>
      <c r="CK56" s="54">
        <v>11120700</v>
      </c>
      <c r="CL56" s="54">
        <v>0</v>
      </c>
      <c r="CM56" s="54">
        <v>0</v>
      </c>
      <c r="CN56" s="54">
        <v>0</v>
      </c>
      <c r="CO56" s="54"/>
      <c r="CP56" s="54">
        <v>0</v>
      </c>
      <c r="CQ56" s="54">
        <v>0</v>
      </c>
      <c r="CR56" s="54">
        <v>0</v>
      </c>
      <c r="CS56" s="54">
        <v>65248300</v>
      </c>
      <c r="CT56" s="54"/>
      <c r="CU56" s="57">
        <v>65248300</v>
      </c>
      <c r="CV56" s="54">
        <v>5066000</v>
      </c>
      <c r="CW56" s="54">
        <v>0</v>
      </c>
      <c r="CX56" s="54">
        <v>894000</v>
      </c>
      <c r="CY56" s="54">
        <v>0</v>
      </c>
      <c r="CZ56" s="54"/>
      <c r="DA56" s="54">
        <v>5960000</v>
      </c>
      <c r="DB56" s="54">
        <v>9591000</v>
      </c>
      <c r="DC56" s="54">
        <v>596000</v>
      </c>
      <c r="DD56" s="54">
        <v>86556000</v>
      </c>
      <c r="DE56" s="54"/>
      <c r="DF56" s="54" t="s">
        <v>817</v>
      </c>
      <c r="DG56" s="54">
        <v>6666666.666666667</v>
      </c>
      <c r="DH56" s="52" t="s">
        <v>135</v>
      </c>
      <c r="DI56" s="54">
        <f>IFERROR(VLOOKUP($B56,[1]Timesheet!$D:$BK,51,0),0)</f>
        <v>18</v>
      </c>
      <c r="DJ56" s="54">
        <f>IFERROR(VLOOKUP($B56,[1]Timesheet!$D:$BK,52,0),0)</f>
        <v>0</v>
      </c>
      <c r="DK56" s="54">
        <f>IFERROR(VLOOKUP($B56,[1]Timesheet!$D:$BK,55,0),0)</f>
        <v>0</v>
      </c>
      <c r="DL56" s="52">
        <v>0</v>
      </c>
      <c r="DM56" s="54">
        <f>IFERROR(VLOOKUP($B56,[1]Timesheet!$D:$BK,57,0),0)</f>
        <v>0</v>
      </c>
      <c r="DN56" s="54">
        <f t="shared" si="3"/>
        <v>0</v>
      </c>
      <c r="DO56" s="54"/>
      <c r="DP56" s="54" t="str">
        <f t="shared" si="4"/>
        <v/>
      </c>
      <c r="DQ56" s="60">
        <v>0</v>
      </c>
      <c r="DR56" s="60">
        <v>0</v>
      </c>
      <c r="DS56" s="61" t="str">
        <f>IFERROR(VLOOKUP(E56&amp;H56,[1]Group!$D$3:$G$40,4,0),"")</f>
        <v/>
      </c>
      <c r="DT56" s="61" t="str">
        <f t="shared" si="5"/>
        <v>Việt PhúSouth</v>
      </c>
    </row>
    <row r="57" spans="1:124" s="11" customFormat="1" ht="20.25" hidden="1" customHeight="1" x14ac:dyDescent="0.35">
      <c r="A57" s="47">
        <v>54</v>
      </c>
      <c r="B57" s="48">
        <v>5108</v>
      </c>
      <c r="C57" s="48" t="s">
        <v>828</v>
      </c>
      <c r="D57" s="49" t="s">
        <v>272</v>
      </c>
      <c r="E57" s="49" t="s">
        <v>254</v>
      </c>
      <c r="F57" s="49" t="s">
        <v>273</v>
      </c>
      <c r="G57" s="49" t="s">
        <v>137</v>
      </c>
      <c r="H57" s="49" t="s">
        <v>274</v>
      </c>
      <c r="I57" s="49" t="s">
        <v>129</v>
      </c>
      <c r="J57" s="49" t="s">
        <v>130</v>
      </c>
      <c r="K57" s="49" t="s">
        <v>131</v>
      </c>
      <c r="L57" s="49" t="s">
        <v>132</v>
      </c>
      <c r="M57" s="50">
        <v>43642</v>
      </c>
      <c r="N57" s="50" t="s">
        <v>770</v>
      </c>
      <c r="O57" s="51"/>
      <c r="P57" s="50"/>
      <c r="Q57" s="52" t="s">
        <v>133</v>
      </c>
      <c r="R57" s="311" t="s">
        <v>774</v>
      </c>
      <c r="S57" s="52" t="s">
        <v>134</v>
      </c>
      <c r="T57" s="54"/>
      <c r="U57" s="54">
        <v>10000000</v>
      </c>
      <c r="V57" s="54"/>
      <c r="W57" s="55">
        <v>10000000</v>
      </c>
      <c r="X57" s="56">
        <v>0</v>
      </c>
      <c r="Y57" s="54">
        <v>0</v>
      </c>
      <c r="Z57" s="54"/>
      <c r="AA57" s="56">
        <v>0</v>
      </c>
      <c r="AB57" s="54"/>
      <c r="AC57" s="54">
        <v>0</v>
      </c>
      <c r="AD57" s="57">
        <v>0</v>
      </c>
      <c r="AE57" s="54" t="s">
        <v>1245</v>
      </c>
      <c r="AF57" s="58">
        <v>21</v>
      </c>
      <c r="AG57" s="58">
        <v>16</v>
      </c>
      <c r="AH57" s="58">
        <v>5</v>
      </c>
      <c r="AI57" s="58">
        <v>0</v>
      </c>
      <c r="AJ57" s="58">
        <v>0</v>
      </c>
      <c r="AK57" s="58">
        <v>21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54">
        <v>10000000</v>
      </c>
      <c r="AS57" s="54">
        <v>0</v>
      </c>
      <c r="AT57" s="54">
        <v>0</v>
      </c>
      <c r="AU57" s="54">
        <v>10000000</v>
      </c>
      <c r="AV57" s="54">
        <v>0</v>
      </c>
      <c r="AW57" s="54">
        <v>0</v>
      </c>
      <c r="AX57" s="54">
        <v>0</v>
      </c>
      <c r="AY57" s="54">
        <v>0</v>
      </c>
      <c r="AZ57" s="59">
        <v>0</v>
      </c>
      <c r="BA57" s="54">
        <v>0</v>
      </c>
      <c r="BB57" s="59"/>
      <c r="BC57" s="54"/>
      <c r="BD57" s="54"/>
      <c r="BE57" s="54">
        <v>0</v>
      </c>
      <c r="BF57" s="54">
        <v>0</v>
      </c>
      <c r="BG57" s="59">
        <v>0</v>
      </c>
      <c r="BH57" s="59">
        <v>0</v>
      </c>
      <c r="BI57" s="59">
        <v>0</v>
      </c>
      <c r="BJ57" s="59">
        <v>0</v>
      </c>
      <c r="BK57" s="59"/>
      <c r="BL57" s="59">
        <v>0</v>
      </c>
      <c r="BM57" s="59"/>
      <c r="BN57" s="59"/>
      <c r="BO57" s="59">
        <v>0</v>
      </c>
      <c r="BP57" s="59"/>
      <c r="BQ57" s="59"/>
      <c r="BR57" s="54"/>
      <c r="BS57" s="59"/>
      <c r="BT57" s="54">
        <v>0</v>
      </c>
      <c r="BU57" s="57">
        <v>10000000</v>
      </c>
      <c r="BV57" s="54">
        <v>0</v>
      </c>
      <c r="BW57" s="54">
        <v>0</v>
      </c>
      <c r="BX57" s="54">
        <v>0</v>
      </c>
      <c r="BY57" s="54">
        <v>11000000</v>
      </c>
      <c r="BZ57" s="54">
        <v>0</v>
      </c>
      <c r="CA57" s="54">
        <v>0</v>
      </c>
      <c r="CB57" s="54">
        <v>800000</v>
      </c>
      <c r="CC57" s="54">
        <v>100000</v>
      </c>
      <c r="CD57" s="54">
        <v>150000</v>
      </c>
      <c r="CE57" s="54">
        <v>0</v>
      </c>
      <c r="CF57" s="54">
        <v>1050000</v>
      </c>
      <c r="CG57" s="54">
        <v>12050000</v>
      </c>
      <c r="CH57" s="54">
        <v>0</v>
      </c>
      <c r="CI57" s="54">
        <v>0</v>
      </c>
      <c r="CJ57" s="54"/>
      <c r="CK57" s="54">
        <v>0</v>
      </c>
      <c r="CL57" s="54">
        <v>0</v>
      </c>
      <c r="CM57" s="54">
        <v>0</v>
      </c>
      <c r="CN57" s="54">
        <v>0</v>
      </c>
      <c r="CO57" s="54"/>
      <c r="CP57" s="54">
        <v>0</v>
      </c>
      <c r="CQ57" s="54">
        <v>0</v>
      </c>
      <c r="CR57" s="54">
        <v>0</v>
      </c>
      <c r="CS57" s="54">
        <v>8950000</v>
      </c>
      <c r="CT57" s="54"/>
      <c r="CU57" s="57">
        <v>8950000</v>
      </c>
      <c r="CV57" s="54">
        <v>1700000.0000000002</v>
      </c>
      <c r="CW57" s="54">
        <v>0</v>
      </c>
      <c r="CX57" s="54">
        <v>300000</v>
      </c>
      <c r="CY57" s="54">
        <v>0</v>
      </c>
      <c r="CZ57" s="54"/>
      <c r="DA57" s="54">
        <v>2000000.0000000002</v>
      </c>
      <c r="DB57" s="54">
        <v>3050000</v>
      </c>
      <c r="DC57" s="54">
        <v>200000</v>
      </c>
      <c r="DD57" s="54">
        <v>12200000</v>
      </c>
      <c r="DE57" s="54"/>
      <c r="DF57" s="54" t="s">
        <v>817</v>
      </c>
      <c r="DG57" s="54">
        <v>833333.33333333337</v>
      </c>
      <c r="DH57" s="52" t="s">
        <v>135</v>
      </c>
      <c r="DI57" s="54">
        <f>IFERROR(VLOOKUP($B57,[1]Timesheet!$D:$BK,51,0),0)</f>
        <v>18</v>
      </c>
      <c r="DJ57" s="54">
        <f>IFERROR(VLOOKUP($B57,[1]Timesheet!$D:$BK,52,0),0)</f>
        <v>0</v>
      </c>
      <c r="DK57" s="54">
        <f>IFERROR(VLOOKUP($B57,[1]Timesheet!$D:$BK,55,0),0)</f>
        <v>0</v>
      </c>
      <c r="DL57" s="52">
        <v>0</v>
      </c>
      <c r="DM57" s="54">
        <f>IFERROR(VLOOKUP($B57,[1]Timesheet!$D:$BK,57,0),0)</f>
        <v>0</v>
      </c>
      <c r="DN57" s="54">
        <f t="shared" si="3"/>
        <v>0</v>
      </c>
      <c r="DO57" s="54"/>
      <c r="DP57" s="54" t="str">
        <f t="shared" si="4"/>
        <v/>
      </c>
      <c r="DQ57" s="60">
        <v>0</v>
      </c>
      <c r="DR57" s="60">
        <v>0</v>
      </c>
      <c r="DS57" s="61" t="str">
        <f>IFERROR(VLOOKUP(E57&amp;H57,[1]Group!$D$3:$G$40,4,0),"")</f>
        <v/>
      </c>
      <c r="DT57" s="61" t="str">
        <f t="shared" si="5"/>
        <v>Việt PhúSouth</v>
      </c>
    </row>
    <row r="58" spans="1:124" s="11" customFormat="1" ht="20.25" hidden="1" customHeight="1" x14ac:dyDescent="0.35">
      <c r="A58" s="47">
        <v>55</v>
      </c>
      <c r="B58" s="48">
        <v>5163</v>
      </c>
      <c r="C58" s="48" t="s">
        <v>829</v>
      </c>
      <c r="D58" s="49" t="s">
        <v>275</v>
      </c>
      <c r="E58" s="49" t="s">
        <v>254</v>
      </c>
      <c r="F58" s="49" t="s">
        <v>273</v>
      </c>
      <c r="G58" s="49" t="s">
        <v>137</v>
      </c>
      <c r="H58" s="49" t="s">
        <v>274</v>
      </c>
      <c r="I58" s="49" t="s">
        <v>129</v>
      </c>
      <c r="J58" s="49" t="s">
        <v>130</v>
      </c>
      <c r="K58" s="49" t="s">
        <v>131</v>
      </c>
      <c r="L58" s="49" t="s">
        <v>132</v>
      </c>
      <c r="M58" s="50">
        <v>43678</v>
      </c>
      <c r="N58" s="50" t="s">
        <v>770</v>
      </c>
      <c r="O58" s="51"/>
      <c r="P58" s="50"/>
      <c r="Q58" s="52" t="s">
        <v>133</v>
      </c>
      <c r="R58" s="311" t="s">
        <v>774</v>
      </c>
      <c r="S58" s="52" t="s">
        <v>134</v>
      </c>
      <c r="T58" s="54"/>
      <c r="U58" s="54">
        <v>10000000</v>
      </c>
      <c r="V58" s="54"/>
      <c r="W58" s="55">
        <v>10000000</v>
      </c>
      <c r="X58" s="56">
        <v>0</v>
      </c>
      <c r="Y58" s="54">
        <v>0</v>
      </c>
      <c r="Z58" s="54"/>
      <c r="AA58" s="56">
        <v>0</v>
      </c>
      <c r="AB58" s="54"/>
      <c r="AC58" s="54">
        <v>0</v>
      </c>
      <c r="AD58" s="57">
        <v>0</v>
      </c>
      <c r="AE58" s="54" t="s">
        <v>1245</v>
      </c>
      <c r="AF58" s="58">
        <v>21</v>
      </c>
      <c r="AG58" s="58">
        <v>15</v>
      </c>
      <c r="AH58" s="58">
        <v>6</v>
      </c>
      <c r="AI58" s="58">
        <v>0</v>
      </c>
      <c r="AJ58" s="58">
        <v>0</v>
      </c>
      <c r="AK58" s="58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54">
        <v>10000000</v>
      </c>
      <c r="AS58" s="54">
        <v>0</v>
      </c>
      <c r="AT58" s="54">
        <v>0</v>
      </c>
      <c r="AU58" s="54">
        <v>10000000</v>
      </c>
      <c r="AV58" s="54">
        <v>0</v>
      </c>
      <c r="AW58" s="54">
        <v>0</v>
      </c>
      <c r="AX58" s="54">
        <v>0</v>
      </c>
      <c r="AY58" s="54">
        <v>0</v>
      </c>
      <c r="AZ58" s="59">
        <v>0</v>
      </c>
      <c r="BA58" s="54">
        <v>0</v>
      </c>
      <c r="BB58" s="59"/>
      <c r="BC58" s="54"/>
      <c r="BD58" s="54"/>
      <c r="BE58" s="54">
        <v>0</v>
      </c>
      <c r="BF58" s="54">
        <v>0</v>
      </c>
      <c r="BG58" s="59">
        <v>0</v>
      </c>
      <c r="BH58" s="59">
        <v>0</v>
      </c>
      <c r="BI58" s="59">
        <v>0</v>
      </c>
      <c r="BJ58" s="59">
        <v>0</v>
      </c>
      <c r="BK58" s="59"/>
      <c r="BL58" s="59">
        <v>0</v>
      </c>
      <c r="BM58" s="59"/>
      <c r="BN58" s="59"/>
      <c r="BO58" s="59">
        <v>0</v>
      </c>
      <c r="BP58" s="59"/>
      <c r="BQ58" s="59"/>
      <c r="BR58" s="54"/>
      <c r="BS58" s="59"/>
      <c r="BT58" s="54">
        <v>0</v>
      </c>
      <c r="BU58" s="57">
        <v>10000000</v>
      </c>
      <c r="BV58" s="54">
        <v>0</v>
      </c>
      <c r="BW58" s="54">
        <v>0</v>
      </c>
      <c r="BX58" s="54">
        <v>0</v>
      </c>
      <c r="BY58" s="54">
        <v>11000000</v>
      </c>
      <c r="BZ58" s="54">
        <v>1</v>
      </c>
      <c r="CA58" s="54">
        <v>4400000</v>
      </c>
      <c r="CB58" s="54">
        <v>800000</v>
      </c>
      <c r="CC58" s="54">
        <v>100000</v>
      </c>
      <c r="CD58" s="54">
        <v>150000</v>
      </c>
      <c r="CE58" s="54">
        <v>0</v>
      </c>
      <c r="CF58" s="54">
        <v>1050000</v>
      </c>
      <c r="CG58" s="54">
        <v>16450000</v>
      </c>
      <c r="CH58" s="54">
        <v>0</v>
      </c>
      <c r="CI58" s="54">
        <v>0</v>
      </c>
      <c r="CJ58" s="54"/>
      <c r="CK58" s="54">
        <v>0</v>
      </c>
      <c r="CL58" s="54">
        <v>0</v>
      </c>
      <c r="CM58" s="54">
        <v>0</v>
      </c>
      <c r="CN58" s="54">
        <v>0</v>
      </c>
      <c r="CO58" s="54"/>
      <c r="CP58" s="54">
        <v>0</v>
      </c>
      <c r="CQ58" s="54">
        <v>0</v>
      </c>
      <c r="CR58" s="54">
        <v>0</v>
      </c>
      <c r="CS58" s="54">
        <v>8950000</v>
      </c>
      <c r="CT58" s="54"/>
      <c r="CU58" s="57">
        <v>8950000</v>
      </c>
      <c r="CV58" s="54">
        <v>1700000.0000000002</v>
      </c>
      <c r="CW58" s="54">
        <v>0</v>
      </c>
      <c r="CX58" s="54">
        <v>300000</v>
      </c>
      <c r="CY58" s="54">
        <v>0</v>
      </c>
      <c r="CZ58" s="54"/>
      <c r="DA58" s="54">
        <v>2000000.0000000002</v>
      </c>
      <c r="DB58" s="54">
        <v>3050000</v>
      </c>
      <c r="DC58" s="54">
        <v>200000</v>
      </c>
      <c r="DD58" s="54">
        <v>12200000</v>
      </c>
      <c r="DE58" s="54"/>
      <c r="DF58" s="54" t="s">
        <v>817</v>
      </c>
      <c r="DG58" s="54">
        <v>833333.33333333337</v>
      </c>
      <c r="DH58" s="52" t="s">
        <v>135</v>
      </c>
      <c r="DI58" s="54">
        <f>IFERROR(VLOOKUP($B58,[1]Timesheet!$D:$BK,51,0),0)</f>
        <v>18</v>
      </c>
      <c r="DJ58" s="54">
        <f>IFERROR(VLOOKUP($B58,[1]Timesheet!$D:$BK,52,0),0)</f>
        <v>0</v>
      </c>
      <c r="DK58" s="54">
        <f>IFERROR(VLOOKUP($B58,[1]Timesheet!$D:$BK,55,0),0)</f>
        <v>0</v>
      </c>
      <c r="DL58" s="52">
        <v>0</v>
      </c>
      <c r="DM58" s="54">
        <f>IFERROR(VLOOKUP($B58,[1]Timesheet!$D:$BK,57,0),0)</f>
        <v>0</v>
      </c>
      <c r="DN58" s="54">
        <f t="shared" si="3"/>
        <v>0</v>
      </c>
      <c r="DO58" s="54"/>
      <c r="DP58" s="54" t="str">
        <f t="shared" si="4"/>
        <v/>
      </c>
      <c r="DQ58" s="60">
        <v>0</v>
      </c>
      <c r="DR58" s="60">
        <v>0</v>
      </c>
      <c r="DS58" s="61" t="str">
        <f>IFERROR(VLOOKUP(E58&amp;H58,[1]Group!$D$3:$G$40,4,0),"")</f>
        <v/>
      </c>
      <c r="DT58" s="61" t="str">
        <f t="shared" si="5"/>
        <v>Việt PhúSouth</v>
      </c>
    </row>
    <row r="59" spans="1:124" s="11" customFormat="1" ht="20.25" hidden="1" customHeight="1" x14ac:dyDescent="0.35">
      <c r="A59" s="47">
        <v>56</v>
      </c>
      <c r="B59" s="48">
        <v>5816</v>
      </c>
      <c r="C59" s="48" t="s">
        <v>830</v>
      </c>
      <c r="D59" s="49" t="s">
        <v>276</v>
      </c>
      <c r="E59" s="49" t="s">
        <v>254</v>
      </c>
      <c r="F59" s="49" t="s">
        <v>273</v>
      </c>
      <c r="G59" s="49" t="s">
        <v>137</v>
      </c>
      <c r="H59" s="49" t="s">
        <v>277</v>
      </c>
      <c r="I59" s="49" t="s">
        <v>129</v>
      </c>
      <c r="J59" s="49" t="s">
        <v>130</v>
      </c>
      <c r="K59" s="49" t="s">
        <v>131</v>
      </c>
      <c r="L59" s="49" t="s">
        <v>132</v>
      </c>
      <c r="M59" s="50">
        <v>44046</v>
      </c>
      <c r="N59" s="50" t="s">
        <v>770</v>
      </c>
      <c r="O59" s="51"/>
      <c r="P59" s="50"/>
      <c r="Q59" s="52" t="s">
        <v>133</v>
      </c>
      <c r="R59" s="311" t="s">
        <v>774</v>
      </c>
      <c r="S59" s="52" t="s">
        <v>134</v>
      </c>
      <c r="T59" s="54"/>
      <c r="U59" s="54">
        <v>10000000</v>
      </c>
      <c r="V59" s="54"/>
      <c r="W59" s="55">
        <v>10000000</v>
      </c>
      <c r="X59" s="56">
        <v>0</v>
      </c>
      <c r="Y59" s="54">
        <v>0</v>
      </c>
      <c r="Z59" s="54"/>
      <c r="AA59" s="56">
        <v>0</v>
      </c>
      <c r="AB59" s="54"/>
      <c r="AC59" s="54">
        <v>0</v>
      </c>
      <c r="AD59" s="57">
        <v>0</v>
      </c>
      <c r="AE59" s="54" t="s">
        <v>1245</v>
      </c>
      <c r="AF59" s="58">
        <v>21</v>
      </c>
      <c r="AG59" s="58">
        <v>15.5</v>
      </c>
      <c r="AH59" s="58">
        <v>5.5</v>
      </c>
      <c r="AI59" s="58">
        <v>0</v>
      </c>
      <c r="AJ59" s="58">
        <v>0</v>
      </c>
      <c r="AK59" s="58">
        <v>21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54">
        <v>10000000</v>
      </c>
      <c r="AS59" s="54">
        <v>0</v>
      </c>
      <c r="AT59" s="54">
        <v>0</v>
      </c>
      <c r="AU59" s="54">
        <v>10000000</v>
      </c>
      <c r="AV59" s="54">
        <v>0</v>
      </c>
      <c r="AW59" s="54">
        <v>0</v>
      </c>
      <c r="AX59" s="54">
        <v>0</v>
      </c>
      <c r="AY59" s="54">
        <v>0</v>
      </c>
      <c r="AZ59" s="59">
        <v>0</v>
      </c>
      <c r="BA59" s="54">
        <v>0</v>
      </c>
      <c r="BB59" s="59"/>
      <c r="BC59" s="54"/>
      <c r="BD59" s="54"/>
      <c r="BE59" s="54">
        <v>0</v>
      </c>
      <c r="BF59" s="54">
        <v>0</v>
      </c>
      <c r="BG59" s="59">
        <v>0</v>
      </c>
      <c r="BH59" s="59">
        <v>0</v>
      </c>
      <c r="BI59" s="59">
        <v>0</v>
      </c>
      <c r="BJ59" s="59">
        <v>0</v>
      </c>
      <c r="BK59" s="59"/>
      <c r="BL59" s="59">
        <v>0</v>
      </c>
      <c r="BM59" s="59"/>
      <c r="BN59" s="59"/>
      <c r="BO59" s="59">
        <v>0</v>
      </c>
      <c r="BP59" s="59"/>
      <c r="BQ59" s="59"/>
      <c r="BR59" s="54"/>
      <c r="BS59" s="59"/>
      <c r="BT59" s="54">
        <v>0</v>
      </c>
      <c r="BU59" s="57">
        <v>10000000</v>
      </c>
      <c r="BV59" s="54">
        <v>0</v>
      </c>
      <c r="BW59" s="54">
        <v>0</v>
      </c>
      <c r="BX59" s="54">
        <v>0</v>
      </c>
      <c r="BY59" s="54">
        <v>11000000</v>
      </c>
      <c r="BZ59" s="54">
        <v>4</v>
      </c>
      <c r="CA59" s="54">
        <v>17600000</v>
      </c>
      <c r="CB59" s="54">
        <v>800000</v>
      </c>
      <c r="CC59" s="54">
        <v>100000</v>
      </c>
      <c r="CD59" s="54">
        <v>150000</v>
      </c>
      <c r="CE59" s="54">
        <v>0</v>
      </c>
      <c r="CF59" s="54">
        <v>1050000</v>
      </c>
      <c r="CG59" s="54">
        <v>29650000</v>
      </c>
      <c r="CH59" s="54">
        <v>0</v>
      </c>
      <c r="CI59" s="54">
        <v>0</v>
      </c>
      <c r="CJ59" s="54"/>
      <c r="CK59" s="54">
        <v>0</v>
      </c>
      <c r="CL59" s="54">
        <v>0</v>
      </c>
      <c r="CM59" s="54">
        <v>100000</v>
      </c>
      <c r="CN59" s="54">
        <v>0</v>
      </c>
      <c r="CO59" s="54"/>
      <c r="CP59" s="54">
        <v>0</v>
      </c>
      <c r="CQ59" s="54">
        <v>0</v>
      </c>
      <c r="CR59" s="54">
        <v>100000</v>
      </c>
      <c r="CS59" s="54">
        <v>8850000</v>
      </c>
      <c r="CT59" s="54"/>
      <c r="CU59" s="57">
        <v>8850000</v>
      </c>
      <c r="CV59" s="54">
        <v>1700000.0000000002</v>
      </c>
      <c r="CW59" s="54">
        <v>0</v>
      </c>
      <c r="CX59" s="54">
        <v>300000</v>
      </c>
      <c r="CY59" s="54">
        <v>0</v>
      </c>
      <c r="CZ59" s="54"/>
      <c r="DA59" s="54">
        <v>2000000.0000000002</v>
      </c>
      <c r="DB59" s="54">
        <v>3050000</v>
      </c>
      <c r="DC59" s="54">
        <v>200000</v>
      </c>
      <c r="DD59" s="54">
        <v>12200000</v>
      </c>
      <c r="DE59" s="54"/>
      <c r="DF59" s="54" t="s">
        <v>817</v>
      </c>
      <c r="DG59" s="54">
        <v>833333.33333333337</v>
      </c>
      <c r="DH59" s="52" t="s">
        <v>135</v>
      </c>
      <c r="DI59" s="54">
        <f>IFERROR(VLOOKUP($B59,[1]Timesheet!$D:$BK,51,0),0)</f>
        <v>18</v>
      </c>
      <c r="DJ59" s="54">
        <f>IFERROR(VLOOKUP($B59,[1]Timesheet!$D:$BK,52,0),0)</f>
        <v>0</v>
      </c>
      <c r="DK59" s="54">
        <f>IFERROR(VLOOKUP($B59,[1]Timesheet!$D:$BK,55,0),0)</f>
        <v>0</v>
      </c>
      <c r="DL59" s="52" t="s">
        <v>139</v>
      </c>
      <c r="DM59" s="54">
        <f>IFERROR(VLOOKUP($B59,[1]Timesheet!$D:$BK,57,0),0)</f>
        <v>0</v>
      </c>
      <c r="DN59" s="54">
        <f t="shared" si="3"/>
        <v>100000</v>
      </c>
      <c r="DO59" s="54"/>
      <c r="DP59" s="54" t="str">
        <f t="shared" si="4"/>
        <v/>
      </c>
      <c r="DQ59" s="60">
        <v>0</v>
      </c>
      <c r="DR59" s="60">
        <v>0</v>
      </c>
      <c r="DS59" s="61" t="str">
        <f>IFERROR(VLOOKUP(E59&amp;H59,[1]Group!$D$3:$G$40,4,0),"")</f>
        <v/>
      </c>
      <c r="DT59" s="61" t="str">
        <f t="shared" si="5"/>
        <v>Việt PhúSouth</v>
      </c>
    </row>
    <row r="60" spans="1:124" s="11" customFormat="1" ht="20.25" hidden="1" customHeight="1" x14ac:dyDescent="0.35">
      <c r="A60" s="47">
        <v>57</v>
      </c>
      <c r="B60" s="48">
        <v>5218</v>
      </c>
      <c r="C60" s="48" t="s">
        <v>819</v>
      </c>
      <c r="D60" s="49" t="s">
        <v>278</v>
      </c>
      <c r="E60" s="49" t="s">
        <v>254</v>
      </c>
      <c r="F60" s="49" t="s">
        <v>273</v>
      </c>
      <c r="G60" s="49" t="s">
        <v>151</v>
      </c>
      <c r="H60" s="49" t="s">
        <v>279</v>
      </c>
      <c r="I60" s="49" t="s">
        <v>129</v>
      </c>
      <c r="J60" s="49" t="s">
        <v>130</v>
      </c>
      <c r="K60" s="49" t="s">
        <v>131</v>
      </c>
      <c r="L60" s="49" t="s">
        <v>132</v>
      </c>
      <c r="M60" s="50">
        <v>43711</v>
      </c>
      <c r="N60" s="50" t="s">
        <v>770</v>
      </c>
      <c r="O60" s="51"/>
      <c r="P60" s="50"/>
      <c r="Q60" s="52" t="s">
        <v>133</v>
      </c>
      <c r="R60" s="311" t="s">
        <v>774</v>
      </c>
      <c r="S60" s="52" t="s">
        <v>134</v>
      </c>
      <c r="T60" s="54"/>
      <c r="U60" s="54">
        <v>5000000</v>
      </c>
      <c r="V60" s="54"/>
      <c r="W60" s="55">
        <v>5000000</v>
      </c>
      <c r="X60" s="56">
        <v>0</v>
      </c>
      <c r="Y60" s="54">
        <v>0</v>
      </c>
      <c r="Z60" s="54"/>
      <c r="AA60" s="56">
        <v>0</v>
      </c>
      <c r="AB60" s="54"/>
      <c r="AC60" s="54">
        <v>0</v>
      </c>
      <c r="AD60" s="57">
        <v>0</v>
      </c>
      <c r="AE60" s="54" t="s">
        <v>1245</v>
      </c>
      <c r="AF60" s="58">
        <v>21</v>
      </c>
      <c r="AG60" s="58">
        <v>16</v>
      </c>
      <c r="AH60" s="58">
        <v>5</v>
      </c>
      <c r="AI60" s="58">
        <v>0</v>
      </c>
      <c r="AJ60" s="58">
        <v>0</v>
      </c>
      <c r="AK60" s="58">
        <v>21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54">
        <v>5000000</v>
      </c>
      <c r="AS60" s="54">
        <v>0</v>
      </c>
      <c r="AT60" s="54">
        <v>0</v>
      </c>
      <c r="AU60" s="54">
        <v>5000000</v>
      </c>
      <c r="AV60" s="54">
        <v>0</v>
      </c>
      <c r="AW60" s="54">
        <v>0</v>
      </c>
      <c r="AX60" s="54">
        <v>0</v>
      </c>
      <c r="AY60" s="54">
        <v>0</v>
      </c>
      <c r="AZ60" s="59">
        <v>0</v>
      </c>
      <c r="BA60" s="54">
        <v>0</v>
      </c>
      <c r="BB60" s="59"/>
      <c r="BC60" s="54"/>
      <c r="BD60" s="54"/>
      <c r="BE60" s="54">
        <v>0</v>
      </c>
      <c r="BF60" s="54">
        <v>0</v>
      </c>
      <c r="BG60" s="59">
        <v>0</v>
      </c>
      <c r="BH60" s="59">
        <v>0</v>
      </c>
      <c r="BI60" s="59">
        <v>0</v>
      </c>
      <c r="BJ60" s="59">
        <v>0</v>
      </c>
      <c r="BK60" s="59"/>
      <c r="BL60" s="59">
        <v>0</v>
      </c>
      <c r="BM60" s="59"/>
      <c r="BN60" s="59"/>
      <c r="BO60" s="59">
        <v>0</v>
      </c>
      <c r="BP60" s="59"/>
      <c r="BQ60" s="59"/>
      <c r="BR60" s="54"/>
      <c r="BS60" s="59"/>
      <c r="BT60" s="54">
        <v>0</v>
      </c>
      <c r="BU60" s="57">
        <v>5000000</v>
      </c>
      <c r="BV60" s="54">
        <v>0</v>
      </c>
      <c r="BW60" s="54">
        <v>0</v>
      </c>
      <c r="BX60" s="54">
        <v>0</v>
      </c>
      <c r="BY60" s="54">
        <v>11000000</v>
      </c>
      <c r="BZ60" s="54">
        <v>0</v>
      </c>
      <c r="CA60" s="54">
        <v>0</v>
      </c>
      <c r="CB60" s="54">
        <v>400000</v>
      </c>
      <c r="CC60" s="54">
        <v>50000</v>
      </c>
      <c r="CD60" s="54">
        <v>75000</v>
      </c>
      <c r="CE60" s="54">
        <v>0</v>
      </c>
      <c r="CF60" s="54">
        <v>525000</v>
      </c>
      <c r="CG60" s="54">
        <v>11525000</v>
      </c>
      <c r="CH60" s="54">
        <v>0</v>
      </c>
      <c r="CI60" s="54">
        <v>0</v>
      </c>
      <c r="CJ60" s="54"/>
      <c r="CK60" s="54">
        <v>0</v>
      </c>
      <c r="CL60" s="54">
        <v>0</v>
      </c>
      <c r="CM60" s="54">
        <v>0</v>
      </c>
      <c r="CN60" s="54">
        <v>0</v>
      </c>
      <c r="CO60" s="54"/>
      <c r="CP60" s="54">
        <v>0</v>
      </c>
      <c r="CQ60" s="54">
        <v>0</v>
      </c>
      <c r="CR60" s="54">
        <v>0</v>
      </c>
      <c r="CS60" s="54">
        <v>4475000</v>
      </c>
      <c r="CT60" s="54"/>
      <c r="CU60" s="57">
        <v>4475000</v>
      </c>
      <c r="CV60" s="54">
        <v>850000.00000000012</v>
      </c>
      <c r="CW60" s="54">
        <v>0</v>
      </c>
      <c r="CX60" s="54">
        <v>150000</v>
      </c>
      <c r="CY60" s="54">
        <v>0</v>
      </c>
      <c r="CZ60" s="54"/>
      <c r="DA60" s="54">
        <v>1000000.0000000001</v>
      </c>
      <c r="DB60" s="54">
        <v>1525000</v>
      </c>
      <c r="DC60" s="54">
        <v>100000</v>
      </c>
      <c r="DD60" s="54">
        <v>6100000</v>
      </c>
      <c r="DE60" s="54"/>
      <c r="DF60" s="54" t="s">
        <v>817</v>
      </c>
      <c r="DG60" s="54">
        <v>416666.66666666669</v>
      </c>
      <c r="DH60" s="52" t="s">
        <v>135</v>
      </c>
      <c r="DI60" s="54">
        <f>IFERROR(VLOOKUP($B60,[1]Timesheet!$D:$BK,51,0),0)</f>
        <v>18</v>
      </c>
      <c r="DJ60" s="54">
        <f>IFERROR(VLOOKUP($B60,[1]Timesheet!$D:$BK,52,0),0)</f>
        <v>0</v>
      </c>
      <c r="DK60" s="54">
        <f>IFERROR(VLOOKUP($B60,[1]Timesheet!$D:$BK,55,0),0)</f>
        <v>0</v>
      </c>
      <c r="DL60" s="52">
        <v>0</v>
      </c>
      <c r="DM60" s="54">
        <f>IFERROR(VLOOKUP($B60,[1]Timesheet!$D:$BK,57,0),0)</f>
        <v>0</v>
      </c>
      <c r="DN60" s="54">
        <f t="shared" si="3"/>
        <v>0</v>
      </c>
      <c r="DO60" s="54"/>
      <c r="DP60" s="54" t="str">
        <f t="shared" si="4"/>
        <v/>
      </c>
      <c r="DQ60" s="60">
        <v>0</v>
      </c>
      <c r="DR60" s="60">
        <v>0</v>
      </c>
      <c r="DS60" s="61" t="str">
        <f>IFERROR(VLOOKUP(E60&amp;H60,[1]Group!$D$3:$G$40,4,0),"")</f>
        <v/>
      </c>
      <c r="DT60" s="61" t="str">
        <f t="shared" si="5"/>
        <v>Việt PhúSouth</v>
      </c>
    </row>
    <row r="61" spans="1:124" s="11" customFormat="1" ht="20.25" hidden="1" customHeight="1" x14ac:dyDescent="0.35">
      <c r="A61" s="47">
        <v>58</v>
      </c>
      <c r="B61" s="48">
        <v>5653</v>
      </c>
      <c r="C61" s="48" t="s">
        <v>824</v>
      </c>
      <c r="D61" s="49" t="s">
        <v>280</v>
      </c>
      <c r="E61" s="49" t="s">
        <v>254</v>
      </c>
      <c r="F61" s="49" t="s">
        <v>273</v>
      </c>
      <c r="G61" s="49" t="s">
        <v>127</v>
      </c>
      <c r="H61" s="49" t="s">
        <v>281</v>
      </c>
      <c r="I61" s="49" t="s">
        <v>129</v>
      </c>
      <c r="J61" s="49" t="s">
        <v>130</v>
      </c>
      <c r="K61" s="49" t="s">
        <v>131</v>
      </c>
      <c r="L61" s="49" t="s">
        <v>132</v>
      </c>
      <c r="M61" s="50">
        <v>43878</v>
      </c>
      <c r="N61" s="50" t="s">
        <v>770</v>
      </c>
      <c r="O61" s="51"/>
      <c r="P61" s="50"/>
      <c r="Q61" s="52" t="s">
        <v>133</v>
      </c>
      <c r="R61" s="311" t="s">
        <v>774</v>
      </c>
      <c r="S61" s="52" t="s">
        <v>134</v>
      </c>
      <c r="T61" s="54"/>
      <c r="U61" s="62">
        <v>40000000</v>
      </c>
      <c r="V61" s="54"/>
      <c r="W61" s="55">
        <v>40000000</v>
      </c>
      <c r="X61" s="56">
        <v>0</v>
      </c>
      <c r="Y61" s="54">
        <v>0</v>
      </c>
      <c r="Z61" s="54"/>
      <c r="AA61" s="56">
        <v>0</v>
      </c>
      <c r="AB61" s="54"/>
      <c r="AC61" s="54">
        <v>0</v>
      </c>
      <c r="AD61" s="57">
        <v>0</v>
      </c>
      <c r="AE61" s="54" t="s">
        <v>1245</v>
      </c>
      <c r="AF61" s="58">
        <v>21</v>
      </c>
      <c r="AG61" s="58">
        <v>19.5</v>
      </c>
      <c r="AH61" s="58">
        <v>1.5</v>
      </c>
      <c r="AI61" s="58">
        <v>0</v>
      </c>
      <c r="AJ61" s="58">
        <v>0</v>
      </c>
      <c r="AK61" s="58">
        <v>21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54">
        <v>40000000</v>
      </c>
      <c r="AS61" s="54">
        <v>0</v>
      </c>
      <c r="AT61" s="54">
        <v>0</v>
      </c>
      <c r="AU61" s="54">
        <v>40000000</v>
      </c>
      <c r="AV61" s="54">
        <v>0</v>
      </c>
      <c r="AW61" s="54">
        <v>0</v>
      </c>
      <c r="AX61" s="54">
        <v>0</v>
      </c>
      <c r="AY61" s="54">
        <v>0</v>
      </c>
      <c r="AZ61" s="59">
        <v>0</v>
      </c>
      <c r="BA61" s="54">
        <v>0</v>
      </c>
      <c r="BB61" s="59"/>
      <c r="BC61" s="54"/>
      <c r="BD61" s="54"/>
      <c r="BE61" s="54">
        <v>0</v>
      </c>
      <c r="BF61" s="54">
        <v>0</v>
      </c>
      <c r="BG61" s="59">
        <v>0</v>
      </c>
      <c r="BH61" s="59">
        <v>0</v>
      </c>
      <c r="BI61" s="59">
        <v>0</v>
      </c>
      <c r="BJ61" s="59">
        <v>0</v>
      </c>
      <c r="BK61" s="59"/>
      <c r="BL61" s="59">
        <v>0</v>
      </c>
      <c r="BM61" s="59"/>
      <c r="BN61" s="59"/>
      <c r="BO61" s="59">
        <v>0</v>
      </c>
      <c r="BP61" s="59"/>
      <c r="BQ61" s="59"/>
      <c r="BR61" s="54"/>
      <c r="BS61" s="59"/>
      <c r="BT61" s="54">
        <v>0</v>
      </c>
      <c r="BU61" s="57">
        <v>40000000</v>
      </c>
      <c r="BV61" s="54">
        <v>0</v>
      </c>
      <c r="BW61" s="54">
        <v>0</v>
      </c>
      <c r="BX61" s="54">
        <v>0</v>
      </c>
      <c r="BY61" s="54">
        <v>11000000</v>
      </c>
      <c r="BZ61" s="54">
        <v>4</v>
      </c>
      <c r="CA61" s="54">
        <v>17600000</v>
      </c>
      <c r="CB61" s="54">
        <v>2384000</v>
      </c>
      <c r="CC61" s="54">
        <v>400000</v>
      </c>
      <c r="CD61" s="54">
        <v>447000</v>
      </c>
      <c r="CE61" s="54">
        <v>0</v>
      </c>
      <c r="CF61" s="54">
        <v>3231000</v>
      </c>
      <c r="CG61" s="54">
        <v>31831000</v>
      </c>
      <c r="CH61" s="54">
        <v>8169000</v>
      </c>
      <c r="CI61" s="54">
        <v>566900</v>
      </c>
      <c r="CJ61" s="54"/>
      <c r="CK61" s="54">
        <v>566900</v>
      </c>
      <c r="CL61" s="54">
        <v>0</v>
      </c>
      <c r="CM61" s="54">
        <v>0</v>
      </c>
      <c r="CN61" s="54">
        <v>0</v>
      </c>
      <c r="CO61" s="54"/>
      <c r="CP61" s="54">
        <v>0</v>
      </c>
      <c r="CQ61" s="54">
        <v>0</v>
      </c>
      <c r="CR61" s="54">
        <v>0</v>
      </c>
      <c r="CS61" s="54">
        <v>36202100</v>
      </c>
      <c r="CT61" s="54"/>
      <c r="CU61" s="57">
        <v>36202100</v>
      </c>
      <c r="CV61" s="54">
        <v>5066000</v>
      </c>
      <c r="CW61" s="54">
        <v>0</v>
      </c>
      <c r="CX61" s="54">
        <v>894000</v>
      </c>
      <c r="CY61" s="54">
        <v>0</v>
      </c>
      <c r="CZ61" s="54"/>
      <c r="DA61" s="54">
        <v>5960000</v>
      </c>
      <c r="DB61" s="54">
        <v>9191000</v>
      </c>
      <c r="DC61" s="54">
        <v>596000</v>
      </c>
      <c r="DD61" s="54">
        <v>46556000</v>
      </c>
      <c r="DE61" s="54"/>
      <c r="DF61" s="54" t="s">
        <v>817</v>
      </c>
      <c r="DG61" s="54">
        <v>3333333.3333333335</v>
      </c>
      <c r="DH61" s="52" t="s">
        <v>135</v>
      </c>
      <c r="DI61" s="54">
        <f>IFERROR(VLOOKUP($B61,[1]Timesheet!$D:$BK,51,0),0)</f>
        <v>18</v>
      </c>
      <c r="DJ61" s="54">
        <f>IFERROR(VLOOKUP($B61,[1]Timesheet!$D:$BK,52,0),0)</f>
        <v>0</v>
      </c>
      <c r="DK61" s="54">
        <f>IFERROR(VLOOKUP($B61,[1]Timesheet!$D:$BK,55,0),0)</f>
        <v>0</v>
      </c>
      <c r="DL61" s="52">
        <v>0</v>
      </c>
      <c r="DM61" s="54">
        <f>IFERROR(VLOOKUP($B61,[1]Timesheet!$D:$BK,57,0),0)</f>
        <v>0</v>
      </c>
      <c r="DN61" s="54">
        <f t="shared" si="3"/>
        <v>0</v>
      </c>
      <c r="DO61" s="54"/>
      <c r="DP61" s="54" t="str">
        <f t="shared" si="4"/>
        <v/>
      </c>
      <c r="DQ61" s="60">
        <v>0</v>
      </c>
      <c r="DR61" s="60">
        <v>0</v>
      </c>
      <c r="DS61" s="61" t="str">
        <f>IFERROR(VLOOKUP(E61&amp;H61,[1]Group!$D$3:$G$40,4,0),"")</f>
        <v/>
      </c>
      <c r="DT61" s="61" t="str">
        <f t="shared" si="5"/>
        <v>Việt PhúSouth</v>
      </c>
    </row>
    <row r="62" spans="1:124" s="11" customFormat="1" ht="20.25" hidden="1" customHeight="1" x14ac:dyDescent="0.35">
      <c r="A62" s="47">
        <v>59</v>
      </c>
      <c r="B62" s="48">
        <v>6110</v>
      </c>
      <c r="C62" s="48" t="s">
        <v>826</v>
      </c>
      <c r="D62" s="49" t="s">
        <v>282</v>
      </c>
      <c r="E62" s="49" t="s">
        <v>254</v>
      </c>
      <c r="F62" s="49" t="s">
        <v>259</v>
      </c>
      <c r="G62" s="49" t="s">
        <v>256</v>
      </c>
      <c r="H62" s="49" t="s">
        <v>283</v>
      </c>
      <c r="I62" s="49" t="s">
        <v>129</v>
      </c>
      <c r="J62" s="49" t="s">
        <v>130</v>
      </c>
      <c r="K62" s="49" t="s">
        <v>131</v>
      </c>
      <c r="L62" s="49" t="s">
        <v>132</v>
      </c>
      <c r="M62" s="50">
        <v>44300</v>
      </c>
      <c r="N62" s="50" t="s">
        <v>770</v>
      </c>
      <c r="O62" s="51"/>
      <c r="P62" s="50"/>
      <c r="Q62" s="52" t="s">
        <v>133</v>
      </c>
      <c r="R62" s="311" t="s">
        <v>774</v>
      </c>
      <c r="S62" s="52" t="s">
        <v>134</v>
      </c>
      <c r="T62" s="54"/>
      <c r="U62" s="54">
        <v>15000000</v>
      </c>
      <c r="V62" s="54"/>
      <c r="W62" s="55">
        <v>15000000</v>
      </c>
      <c r="X62" s="56">
        <v>0</v>
      </c>
      <c r="Y62" s="54">
        <v>0</v>
      </c>
      <c r="Z62" s="54"/>
      <c r="AA62" s="56">
        <v>0</v>
      </c>
      <c r="AB62" s="54"/>
      <c r="AC62" s="54">
        <v>0</v>
      </c>
      <c r="AD62" s="57">
        <v>0</v>
      </c>
      <c r="AE62" s="54" t="s">
        <v>1245</v>
      </c>
      <c r="AF62" s="58">
        <v>21</v>
      </c>
      <c r="AG62" s="58">
        <v>21</v>
      </c>
      <c r="AH62" s="58">
        <v>0</v>
      </c>
      <c r="AI62" s="58">
        <v>0</v>
      </c>
      <c r="AJ62" s="58">
        <v>0</v>
      </c>
      <c r="AK62" s="58">
        <v>21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54">
        <v>15000000</v>
      </c>
      <c r="AS62" s="54">
        <v>0</v>
      </c>
      <c r="AT62" s="54">
        <v>0</v>
      </c>
      <c r="AU62" s="54">
        <v>15000000</v>
      </c>
      <c r="AV62" s="54">
        <v>0</v>
      </c>
      <c r="AW62" s="54">
        <v>0</v>
      </c>
      <c r="AX62" s="54">
        <v>0</v>
      </c>
      <c r="AY62" s="54">
        <v>0</v>
      </c>
      <c r="AZ62" s="59">
        <v>0</v>
      </c>
      <c r="BA62" s="54">
        <v>0</v>
      </c>
      <c r="BB62" s="59"/>
      <c r="BC62" s="54"/>
      <c r="BD62" s="54"/>
      <c r="BE62" s="54">
        <v>0</v>
      </c>
      <c r="BF62" s="54">
        <v>0</v>
      </c>
      <c r="BG62" s="59">
        <v>0</v>
      </c>
      <c r="BH62" s="59">
        <v>0</v>
      </c>
      <c r="BI62" s="59">
        <v>0</v>
      </c>
      <c r="BJ62" s="59">
        <v>0</v>
      </c>
      <c r="BK62" s="59"/>
      <c r="BL62" s="59">
        <v>0</v>
      </c>
      <c r="BM62" s="59"/>
      <c r="BN62" s="59"/>
      <c r="BO62" s="59">
        <v>0</v>
      </c>
      <c r="BP62" s="59"/>
      <c r="BQ62" s="59"/>
      <c r="BR62" s="54"/>
      <c r="BS62" s="59"/>
      <c r="BT62" s="54">
        <v>0</v>
      </c>
      <c r="BU62" s="57">
        <v>15000000</v>
      </c>
      <c r="BV62" s="54">
        <v>0</v>
      </c>
      <c r="BW62" s="54">
        <v>0</v>
      </c>
      <c r="BX62" s="54">
        <v>0</v>
      </c>
      <c r="BY62" s="54">
        <v>11000000</v>
      </c>
      <c r="BZ62" s="54">
        <v>1</v>
      </c>
      <c r="CA62" s="54">
        <v>4400000</v>
      </c>
      <c r="CB62" s="54">
        <v>1200000</v>
      </c>
      <c r="CC62" s="54">
        <v>150000</v>
      </c>
      <c r="CD62" s="54">
        <v>225000</v>
      </c>
      <c r="CE62" s="54">
        <v>0</v>
      </c>
      <c r="CF62" s="54">
        <v>1575000</v>
      </c>
      <c r="CG62" s="54">
        <v>16975000</v>
      </c>
      <c r="CH62" s="54">
        <v>0</v>
      </c>
      <c r="CI62" s="54">
        <v>0</v>
      </c>
      <c r="CJ62" s="54"/>
      <c r="CK62" s="54">
        <v>0</v>
      </c>
      <c r="CL62" s="54">
        <v>0</v>
      </c>
      <c r="CM62" s="54">
        <v>0</v>
      </c>
      <c r="CN62" s="54">
        <v>0</v>
      </c>
      <c r="CO62" s="54"/>
      <c r="CP62" s="54">
        <v>0</v>
      </c>
      <c r="CQ62" s="54">
        <v>0</v>
      </c>
      <c r="CR62" s="54">
        <v>0</v>
      </c>
      <c r="CS62" s="54">
        <v>13425000</v>
      </c>
      <c r="CT62" s="54"/>
      <c r="CU62" s="57">
        <v>13425000</v>
      </c>
      <c r="CV62" s="54">
        <v>2550000</v>
      </c>
      <c r="CW62" s="54">
        <v>0</v>
      </c>
      <c r="CX62" s="54">
        <v>450000</v>
      </c>
      <c r="CY62" s="54">
        <v>0</v>
      </c>
      <c r="CZ62" s="54"/>
      <c r="DA62" s="54">
        <v>3000000</v>
      </c>
      <c r="DB62" s="54">
        <v>4575000</v>
      </c>
      <c r="DC62" s="54">
        <v>300000</v>
      </c>
      <c r="DD62" s="54">
        <v>18300000</v>
      </c>
      <c r="DE62" s="54"/>
      <c r="DF62" s="54" t="s">
        <v>817</v>
      </c>
      <c r="DG62" s="54">
        <v>1250000</v>
      </c>
      <c r="DH62" s="52" t="s">
        <v>135</v>
      </c>
      <c r="DI62" s="54">
        <f>IFERROR(VLOOKUP($B62,[1]Timesheet!$D:$BK,51,0),0)</f>
        <v>18</v>
      </c>
      <c r="DJ62" s="54">
        <f>IFERROR(VLOOKUP($B62,[1]Timesheet!$D:$BK,52,0),0)</f>
        <v>0</v>
      </c>
      <c r="DK62" s="54">
        <f>IFERROR(VLOOKUP($B62,[1]Timesheet!$D:$BK,55,0),0)</f>
        <v>0</v>
      </c>
      <c r="DL62" s="52">
        <v>0</v>
      </c>
      <c r="DM62" s="54">
        <f>IFERROR(VLOOKUP($B62,[1]Timesheet!$D:$BK,57,0),0)</f>
        <v>0</v>
      </c>
      <c r="DN62" s="54">
        <f t="shared" si="3"/>
        <v>0</v>
      </c>
      <c r="DO62" s="54"/>
      <c r="DP62" s="54" t="str">
        <f t="shared" si="4"/>
        <v/>
      </c>
      <c r="DQ62" s="60">
        <v>0</v>
      </c>
      <c r="DR62" s="60">
        <v>0</v>
      </c>
      <c r="DS62" s="61" t="str">
        <f>IFERROR(VLOOKUP(E62&amp;H62,[1]Group!$D$3:$G$40,4,0),"")</f>
        <v/>
      </c>
      <c r="DT62" s="61" t="str">
        <f t="shared" si="5"/>
        <v>Việt PhúSouth</v>
      </c>
    </row>
    <row r="63" spans="1:124" s="11" customFormat="1" ht="20.25" hidden="1" customHeight="1" x14ac:dyDescent="0.35">
      <c r="A63" s="47">
        <v>60</v>
      </c>
      <c r="B63" s="48">
        <v>6122</v>
      </c>
      <c r="C63" s="48" t="s">
        <v>831</v>
      </c>
      <c r="D63" s="49" t="s">
        <v>284</v>
      </c>
      <c r="E63" s="49" t="s">
        <v>254</v>
      </c>
      <c r="F63" s="49" t="s">
        <v>273</v>
      </c>
      <c r="G63" s="49" t="s">
        <v>137</v>
      </c>
      <c r="H63" s="49" t="s">
        <v>285</v>
      </c>
      <c r="I63" s="49" t="s">
        <v>129</v>
      </c>
      <c r="J63" s="49" t="s">
        <v>130</v>
      </c>
      <c r="K63" s="49" t="s">
        <v>131</v>
      </c>
      <c r="L63" s="49" t="s">
        <v>132</v>
      </c>
      <c r="M63" s="50">
        <v>44320</v>
      </c>
      <c r="N63" s="50" t="s">
        <v>770</v>
      </c>
      <c r="O63" s="51"/>
      <c r="P63" s="50"/>
      <c r="Q63" s="52" t="s">
        <v>133</v>
      </c>
      <c r="R63" s="311" t="s">
        <v>774</v>
      </c>
      <c r="S63" s="52" t="s">
        <v>134</v>
      </c>
      <c r="T63" s="54"/>
      <c r="U63" s="54">
        <v>10000000</v>
      </c>
      <c r="V63" s="54"/>
      <c r="W63" s="55">
        <v>10000000</v>
      </c>
      <c r="X63" s="56">
        <v>0</v>
      </c>
      <c r="Y63" s="54">
        <v>0</v>
      </c>
      <c r="Z63" s="54"/>
      <c r="AA63" s="56">
        <v>0</v>
      </c>
      <c r="AB63" s="54"/>
      <c r="AC63" s="54">
        <v>0</v>
      </c>
      <c r="AD63" s="57">
        <v>0</v>
      </c>
      <c r="AE63" s="54" t="s">
        <v>1245</v>
      </c>
      <c r="AF63" s="58">
        <v>21</v>
      </c>
      <c r="AG63" s="58">
        <v>21</v>
      </c>
      <c r="AH63" s="58">
        <v>0</v>
      </c>
      <c r="AI63" s="58">
        <v>0</v>
      </c>
      <c r="AJ63" s="58">
        <v>0</v>
      </c>
      <c r="AK63" s="58">
        <v>21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54">
        <v>10000000</v>
      </c>
      <c r="AS63" s="54">
        <v>0</v>
      </c>
      <c r="AT63" s="54">
        <v>0</v>
      </c>
      <c r="AU63" s="54">
        <v>10000000</v>
      </c>
      <c r="AV63" s="54">
        <v>0</v>
      </c>
      <c r="AW63" s="54">
        <v>0</v>
      </c>
      <c r="AX63" s="54">
        <v>0</v>
      </c>
      <c r="AY63" s="54">
        <v>0</v>
      </c>
      <c r="AZ63" s="59">
        <v>0</v>
      </c>
      <c r="BA63" s="54">
        <v>0</v>
      </c>
      <c r="BB63" s="59"/>
      <c r="BC63" s="54"/>
      <c r="BD63" s="54"/>
      <c r="BE63" s="54">
        <v>0</v>
      </c>
      <c r="BF63" s="54">
        <v>0</v>
      </c>
      <c r="BG63" s="59">
        <v>0</v>
      </c>
      <c r="BH63" s="59">
        <v>0</v>
      </c>
      <c r="BI63" s="59">
        <v>0</v>
      </c>
      <c r="BJ63" s="59">
        <v>0</v>
      </c>
      <c r="BK63" s="59"/>
      <c r="BL63" s="59">
        <v>0</v>
      </c>
      <c r="BM63" s="59"/>
      <c r="BN63" s="59"/>
      <c r="BO63" s="59">
        <v>0</v>
      </c>
      <c r="BP63" s="59"/>
      <c r="BQ63" s="59"/>
      <c r="BR63" s="54"/>
      <c r="BS63" s="59"/>
      <c r="BT63" s="54">
        <v>0</v>
      </c>
      <c r="BU63" s="57">
        <v>10000000</v>
      </c>
      <c r="BV63" s="54">
        <v>0</v>
      </c>
      <c r="BW63" s="54">
        <v>0</v>
      </c>
      <c r="BX63" s="54">
        <v>0</v>
      </c>
      <c r="BY63" s="54">
        <v>11000000</v>
      </c>
      <c r="BZ63" s="54">
        <v>2</v>
      </c>
      <c r="CA63" s="54">
        <v>8800000</v>
      </c>
      <c r="CB63" s="54">
        <v>800000</v>
      </c>
      <c r="CC63" s="54">
        <v>100000</v>
      </c>
      <c r="CD63" s="54">
        <v>150000</v>
      </c>
      <c r="CE63" s="54">
        <v>0</v>
      </c>
      <c r="CF63" s="54">
        <v>1050000</v>
      </c>
      <c r="CG63" s="54">
        <v>20850000</v>
      </c>
      <c r="CH63" s="54">
        <v>0</v>
      </c>
      <c r="CI63" s="54">
        <v>0</v>
      </c>
      <c r="CJ63" s="54"/>
      <c r="CK63" s="54">
        <v>0</v>
      </c>
      <c r="CL63" s="54">
        <v>0</v>
      </c>
      <c r="CM63" s="54">
        <v>0</v>
      </c>
      <c r="CN63" s="54">
        <v>0</v>
      </c>
      <c r="CO63" s="54"/>
      <c r="CP63" s="54">
        <v>0</v>
      </c>
      <c r="CQ63" s="54">
        <v>0</v>
      </c>
      <c r="CR63" s="54">
        <v>0</v>
      </c>
      <c r="CS63" s="54">
        <v>8950000</v>
      </c>
      <c r="CT63" s="54"/>
      <c r="CU63" s="57">
        <v>8950000</v>
      </c>
      <c r="CV63" s="54">
        <v>1700000.0000000002</v>
      </c>
      <c r="CW63" s="54">
        <v>0</v>
      </c>
      <c r="CX63" s="54">
        <v>300000</v>
      </c>
      <c r="CY63" s="54">
        <v>0</v>
      </c>
      <c r="CZ63" s="54"/>
      <c r="DA63" s="54">
        <v>2000000.0000000002</v>
      </c>
      <c r="DB63" s="54">
        <v>3050000</v>
      </c>
      <c r="DC63" s="54">
        <v>200000</v>
      </c>
      <c r="DD63" s="54">
        <v>12200000</v>
      </c>
      <c r="DE63" s="54"/>
      <c r="DF63" s="54" t="s">
        <v>817</v>
      </c>
      <c r="DG63" s="54">
        <v>833333.33333333337</v>
      </c>
      <c r="DH63" s="52" t="s">
        <v>135</v>
      </c>
      <c r="DI63" s="54">
        <f>IFERROR(VLOOKUP($B63,[1]Timesheet!$D:$BK,51,0),0)</f>
        <v>18</v>
      </c>
      <c r="DJ63" s="54">
        <f>IFERROR(VLOOKUP($B63,[1]Timesheet!$D:$BK,52,0),0)</f>
        <v>0</v>
      </c>
      <c r="DK63" s="54">
        <f>IFERROR(VLOOKUP($B63,[1]Timesheet!$D:$BK,55,0),0)</f>
        <v>0</v>
      </c>
      <c r="DL63" s="52">
        <v>0</v>
      </c>
      <c r="DM63" s="54">
        <f>IFERROR(VLOOKUP($B63,[1]Timesheet!$D:$BK,57,0),0)</f>
        <v>0</v>
      </c>
      <c r="DN63" s="54">
        <f t="shared" si="3"/>
        <v>0</v>
      </c>
      <c r="DO63" s="54"/>
      <c r="DP63" s="54" t="str">
        <f t="shared" si="4"/>
        <v/>
      </c>
      <c r="DQ63" s="60">
        <v>0</v>
      </c>
      <c r="DR63" s="60">
        <v>0</v>
      </c>
      <c r="DS63" s="61" t="str">
        <f>IFERROR(VLOOKUP(E63&amp;H63,[1]Group!$D$3:$G$40,4,0),"")</f>
        <v/>
      </c>
      <c r="DT63" s="61" t="str">
        <f t="shared" si="5"/>
        <v>Việt PhúSouth</v>
      </c>
    </row>
    <row r="64" spans="1:124" s="11" customFormat="1" ht="20.25" hidden="1" customHeight="1" x14ac:dyDescent="0.35">
      <c r="A64" s="47">
        <v>61</v>
      </c>
      <c r="B64" s="48">
        <v>6156</v>
      </c>
      <c r="C64" s="48" t="s">
        <v>821</v>
      </c>
      <c r="D64" s="49" t="s">
        <v>286</v>
      </c>
      <c r="E64" s="49" t="s">
        <v>254</v>
      </c>
      <c r="F64" s="49" t="s">
        <v>273</v>
      </c>
      <c r="G64" s="49" t="s">
        <v>151</v>
      </c>
      <c r="H64" s="49" t="s">
        <v>287</v>
      </c>
      <c r="I64" s="49" t="s">
        <v>129</v>
      </c>
      <c r="J64" s="49" t="s">
        <v>130</v>
      </c>
      <c r="K64" s="49" t="s">
        <v>131</v>
      </c>
      <c r="L64" s="49" t="s">
        <v>132</v>
      </c>
      <c r="M64" s="50">
        <v>44354</v>
      </c>
      <c r="N64" s="50" t="s">
        <v>770</v>
      </c>
      <c r="O64" s="51"/>
      <c r="P64" s="50"/>
      <c r="Q64" s="52" t="s">
        <v>133</v>
      </c>
      <c r="R64" s="311" t="s">
        <v>774</v>
      </c>
      <c r="S64" s="52" t="s">
        <v>134</v>
      </c>
      <c r="T64" s="54"/>
      <c r="U64" s="54">
        <v>5000000</v>
      </c>
      <c r="V64" s="54"/>
      <c r="W64" s="55">
        <v>5000000</v>
      </c>
      <c r="X64" s="56">
        <v>0</v>
      </c>
      <c r="Y64" s="54">
        <v>0</v>
      </c>
      <c r="Z64" s="54"/>
      <c r="AA64" s="56">
        <v>0</v>
      </c>
      <c r="AB64" s="54"/>
      <c r="AC64" s="54">
        <v>0</v>
      </c>
      <c r="AD64" s="57">
        <v>0</v>
      </c>
      <c r="AE64" s="54" t="s">
        <v>1245</v>
      </c>
      <c r="AF64" s="58">
        <v>21</v>
      </c>
      <c r="AG64" s="58">
        <v>18</v>
      </c>
      <c r="AH64" s="58">
        <v>3</v>
      </c>
      <c r="AI64" s="58">
        <v>0</v>
      </c>
      <c r="AJ64" s="58">
        <v>0</v>
      </c>
      <c r="AK64" s="58">
        <v>21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54">
        <v>5000000</v>
      </c>
      <c r="AS64" s="54">
        <v>0</v>
      </c>
      <c r="AT64" s="54">
        <v>0</v>
      </c>
      <c r="AU64" s="54">
        <v>5000000</v>
      </c>
      <c r="AV64" s="54">
        <v>0</v>
      </c>
      <c r="AW64" s="54">
        <v>0</v>
      </c>
      <c r="AX64" s="54">
        <v>0</v>
      </c>
      <c r="AY64" s="54">
        <v>0</v>
      </c>
      <c r="AZ64" s="59">
        <v>0</v>
      </c>
      <c r="BA64" s="54">
        <v>0</v>
      </c>
      <c r="BB64" s="59"/>
      <c r="BC64" s="54"/>
      <c r="BD64" s="54"/>
      <c r="BE64" s="54">
        <v>0</v>
      </c>
      <c r="BF64" s="54">
        <v>0</v>
      </c>
      <c r="BG64" s="59">
        <v>0</v>
      </c>
      <c r="BH64" s="59">
        <v>0</v>
      </c>
      <c r="BI64" s="59">
        <v>0</v>
      </c>
      <c r="BJ64" s="59">
        <v>0</v>
      </c>
      <c r="BK64" s="59"/>
      <c r="BL64" s="59">
        <v>0</v>
      </c>
      <c r="BM64" s="59"/>
      <c r="BN64" s="59"/>
      <c r="BO64" s="59">
        <v>0</v>
      </c>
      <c r="BP64" s="59"/>
      <c r="BQ64" s="59"/>
      <c r="BR64" s="54"/>
      <c r="BS64" s="59"/>
      <c r="BT64" s="54">
        <v>0</v>
      </c>
      <c r="BU64" s="57">
        <v>5000000</v>
      </c>
      <c r="BV64" s="54">
        <v>0</v>
      </c>
      <c r="BW64" s="54">
        <v>0</v>
      </c>
      <c r="BX64" s="54">
        <v>0</v>
      </c>
      <c r="BY64" s="54">
        <v>11000000</v>
      </c>
      <c r="BZ64" s="54">
        <v>1</v>
      </c>
      <c r="CA64" s="54">
        <v>4400000</v>
      </c>
      <c r="CB64" s="54">
        <v>400000</v>
      </c>
      <c r="CC64" s="54">
        <v>50000</v>
      </c>
      <c r="CD64" s="54">
        <v>75000</v>
      </c>
      <c r="CE64" s="54">
        <v>0</v>
      </c>
      <c r="CF64" s="54">
        <v>525000</v>
      </c>
      <c r="CG64" s="54">
        <v>15925000</v>
      </c>
      <c r="CH64" s="54">
        <v>0</v>
      </c>
      <c r="CI64" s="54">
        <v>0</v>
      </c>
      <c r="CJ64" s="54"/>
      <c r="CK64" s="54">
        <v>0</v>
      </c>
      <c r="CL64" s="54">
        <v>0</v>
      </c>
      <c r="CM64" s="54">
        <v>0</v>
      </c>
      <c r="CN64" s="54">
        <v>0</v>
      </c>
      <c r="CO64" s="54"/>
      <c r="CP64" s="54">
        <v>0</v>
      </c>
      <c r="CQ64" s="54">
        <v>0</v>
      </c>
      <c r="CR64" s="54">
        <v>0</v>
      </c>
      <c r="CS64" s="54">
        <v>4475000</v>
      </c>
      <c r="CT64" s="54"/>
      <c r="CU64" s="57">
        <v>4475000</v>
      </c>
      <c r="CV64" s="54">
        <v>850000.00000000012</v>
      </c>
      <c r="CW64" s="54">
        <v>0</v>
      </c>
      <c r="CX64" s="54">
        <v>150000</v>
      </c>
      <c r="CY64" s="54">
        <v>0</v>
      </c>
      <c r="CZ64" s="54"/>
      <c r="DA64" s="54">
        <v>1000000.0000000001</v>
      </c>
      <c r="DB64" s="54">
        <v>1525000</v>
      </c>
      <c r="DC64" s="54">
        <v>100000</v>
      </c>
      <c r="DD64" s="54">
        <v>6100000</v>
      </c>
      <c r="DE64" s="54"/>
      <c r="DF64" s="54" t="s">
        <v>817</v>
      </c>
      <c r="DG64" s="54">
        <v>416666.66666666669</v>
      </c>
      <c r="DH64" s="52" t="s">
        <v>135</v>
      </c>
      <c r="DI64" s="54">
        <f>IFERROR(VLOOKUP($B64,[1]Timesheet!$D:$BK,51,0),0)</f>
        <v>18</v>
      </c>
      <c r="DJ64" s="54">
        <f>IFERROR(VLOOKUP($B64,[1]Timesheet!$D:$BK,52,0),0)</f>
        <v>0</v>
      </c>
      <c r="DK64" s="54">
        <f>IFERROR(VLOOKUP($B64,[1]Timesheet!$D:$BK,55,0),0)</f>
        <v>0</v>
      </c>
      <c r="DL64" s="52">
        <v>0</v>
      </c>
      <c r="DM64" s="54">
        <f>IFERROR(VLOOKUP($B64,[1]Timesheet!$D:$BK,57,0),0)</f>
        <v>0</v>
      </c>
      <c r="DN64" s="54">
        <f t="shared" si="3"/>
        <v>0</v>
      </c>
      <c r="DO64" s="54"/>
      <c r="DP64" s="54" t="str">
        <f t="shared" si="4"/>
        <v/>
      </c>
      <c r="DQ64" s="60">
        <v>0</v>
      </c>
      <c r="DR64" s="60">
        <v>0</v>
      </c>
      <c r="DS64" s="61" t="str">
        <f>IFERROR(VLOOKUP(E64&amp;H64,[1]Group!$D$3:$G$40,4,0),"")</f>
        <v/>
      </c>
      <c r="DT64" s="61" t="str">
        <f t="shared" si="5"/>
        <v>Việt PhúSouth</v>
      </c>
    </row>
    <row r="65" spans="1:124" s="11" customFormat="1" ht="20.25" hidden="1" customHeight="1" x14ac:dyDescent="0.35">
      <c r="A65" s="47">
        <v>62</v>
      </c>
      <c r="B65" s="48">
        <v>6171</v>
      </c>
      <c r="C65" s="48" t="s">
        <v>832</v>
      </c>
      <c r="D65" s="49" t="s">
        <v>288</v>
      </c>
      <c r="E65" s="49" t="s">
        <v>254</v>
      </c>
      <c r="F65" s="49" t="s">
        <v>273</v>
      </c>
      <c r="G65" s="49" t="s">
        <v>137</v>
      </c>
      <c r="H65" s="49" t="s">
        <v>285</v>
      </c>
      <c r="I65" s="49" t="s">
        <v>129</v>
      </c>
      <c r="J65" s="49" t="s">
        <v>130</v>
      </c>
      <c r="K65" s="49" t="s">
        <v>131</v>
      </c>
      <c r="L65" s="49" t="s">
        <v>132</v>
      </c>
      <c r="M65" s="50">
        <v>44362</v>
      </c>
      <c r="N65" s="50" t="s">
        <v>770</v>
      </c>
      <c r="O65" s="51"/>
      <c r="P65" s="50"/>
      <c r="Q65" s="52" t="s">
        <v>133</v>
      </c>
      <c r="R65" s="311" t="s">
        <v>774</v>
      </c>
      <c r="S65" s="52" t="s">
        <v>134</v>
      </c>
      <c r="T65" s="54"/>
      <c r="U65" s="54">
        <v>10000000</v>
      </c>
      <c r="V65" s="54"/>
      <c r="W65" s="55">
        <v>10000000</v>
      </c>
      <c r="X65" s="56">
        <v>0</v>
      </c>
      <c r="Y65" s="54">
        <v>0</v>
      </c>
      <c r="Z65" s="54"/>
      <c r="AA65" s="56">
        <v>0</v>
      </c>
      <c r="AB65" s="54"/>
      <c r="AC65" s="54">
        <v>0</v>
      </c>
      <c r="AD65" s="57">
        <v>0</v>
      </c>
      <c r="AE65" s="54" t="s">
        <v>1245</v>
      </c>
      <c r="AF65" s="58">
        <v>21</v>
      </c>
      <c r="AG65" s="58">
        <v>20</v>
      </c>
      <c r="AH65" s="58">
        <v>1</v>
      </c>
      <c r="AI65" s="58">
        <v>0</v>
      </c>
      <c r="AJ65" s="58">
        <v>0</v>
      </c>
      <c r="AK65" s="58">
        <v>21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54">
        <v>10000000</v>
      </c>
      <c r="AS65" s="54">
        <v>0</v>
      </c>
      <c r="AT65" s="54">
        <v>0</v>
      </c>
      <c r="AU65" s="54">
        <v>10000000</v>
      </c>
      <c r="AV65" s="54">
        <v>0</v>
      </c>
      <c r="AW65" s="54">
        <v>0</v>
      </c>
      <c r="AX65" s="54">
        <v>0</v>
      </c>
      <c r="AY65" s="54">
        <v>0</v>
      </c>
      <c r="AZ65" s="59">
        <v>0</v>
      </c>
      <c r="BA65" s="54">
        <v>0</v>
      </c>
      <c r="BB65" s="59"/>
      <c r="BC65" s="54"/>
      <c r="BD65" s="54"/>
      <c r="BE65" s="54">
        <v>0</v>
      </c>
      <c r="BF65" s="54">
        <v>0</v>
      </c>
      <c r="BG65" s="59">
        <v>0</v>
      </c>
      <c r="BH65" s="59">
        <v>0</v>
      </c>
      <c r="BI65" s="59">
        <v>0</v>
      </c>
      <c r="BJ65" s="59">
        <v>0</v>
      </c>
      <c r="BK65" s="59"/>
      <c r="BL65" s="59">
        <v>0</v>
      </c>
      <c r="BM65" s="59"/>
      <c r="BN65" s="59"/>
      <c r="BO65" s="59">
        <v>0</v>
      </c>
      <c r="BP65" s="59"/>
      <c r="BQ65" s="59"/>
      <c r="BR65" s="54"/>
      <c r="BS65" s="59"/>
      <c r="BT65" s="54">
        <v>0</v>
      </c>
      <c r="BU65" s="57">
        <v>10000000</v>
      </c>
      <c r="BV65" s="54">
        <v>0</v>
      </c>
      <c r="BW65" s="54">
        <v>0</v>
      </c>
      <c r="BX65" s="54">
        <v>0</v>
      </c>
      <c r="BY65" s="54">
        <v>11000000</v>
      </c>
      <c r="BZ65" s="54">
        <v>3</v>
      </c>
      <c r="CA65" s="54">
        <v>13200000</v>
      </c>
      <c r="CB65" s="54">
        <v>800000</v>
      </c>
      <c r="CC65" s="54">
        <v>100000</v>
      </c>
      <c r="CD65" s="54">
        <v>150000</v>
      </c>
      <c r="CE65" s="54">
        <v>0</v>
      </c>
      <c r="CF65" s="54">
        <v>1050000</v>
      </c>
      <c r="CG65" s="54">
        <v>25250000</v>
      </c>
      <c r="CH65" s="54">
        <v>0</v>
      </c>
      <c r="CI65" s="54">
        <v>0</v>
      </c>
      <c r="CJ65" s="54"/>
      <c r="CK65" s="54">
        <v>0</v>
      </c>
      <c r="CL65" s="54">
        <v>0</v>
      </c>
      <c r="CM65" s="54">
        <v>0</v>
      </c>
      <c r="CN65" s="54">
        <v>0</v>
      </c>
      <c r="CO65" s="54"/>
      <c r="CP65" s="54">
        <v>0</v>
      </c>
      <c r="CQ65" s="54">
        <v>0</v>
      </c>
      <c r="CR65" s="54">
        <v>0</v>
      </c>
      <c r="CS65" s="54">
        <v>8950000</v>
      </c>
      <c r="CT65" s="54"/>
      <c r="CU65" s="57">
        <v>8950000</v>
      </c>
      <c r="CV65" s="54">
        <v>1700000.0000000002</v>
      </c>
      <c r="CW65" s="54">
        <v>0</v>
      </c>
      <c r="CX65" s="54">
        <v>300000</v>
      </c>
      <c r="CY65" s="54">
        <v>0</v>
      </c>
      <c r="CZ65" s="54"/>
      <c r="DA65" s="54">
        <v>2000000.0000000002</v>
      </c>
      <c r="DB65" s="54">
        <v>3050000</v>
      </c>
      <c r="DC65" s="54">
        <v>200000</v>
      </c>
      <c r="DD65" s="54">
        <v>12200000</v>
      </c>
      <c r="DE65" s="54"/>
      <c r="DF65" s="54" t="s">
        <v>817</v>
      </c>
      <c r="DG65" s="54">
        <v>833333.33333333337</v>
      </c>
      <c r="DH65" s="52" t="s">
        <v>135</v>
      </c>
      <c r="DI65" s="54">
        <f>IFERROR(VLOOKUP($B65,[1]Timesheet!$D:$BK,51,0),0)</f>
        <v>18</v>
      </c>
      <c r="DJ65" s="54">
        <f>IFERROR(VLOOKUP($B65,[1]Timesheet!$D:$BK,52,0),0)</f>
        <v>0</v>
      </c>
      <c r="DK65" s="54">
        <f>IFERROR(VLOOKUP($B65,[1]Timesheet!$D:$BK,55,0),0)</f>
        <v>0</v>
      </c>
      <c r="DL65" s="52">
        <v>0</v>
      </c>
      <c r="DM65" s="54">
        <f>IFERROR(VLOOKUP($B65,[1]Timesheet!$D:$BK,57,0),0)</f>
        <v>0</v>
      </c>
      <c r="DN65" s="54">
        <f t="shared" si="3"/>
        <v>0</v>
      </c>
      <c r="DO65" s="54"/>
      <c r="DP65" s="54" t="str">
        <f t="shared" si="4"/>
        <v/>
      </c>
      <c r="DQ65" s="60">
        <v>0</v>
      </c>
      <c r="DR65" s="60">
        <v>0</v>
      </c>
      <c r="DS65" s="61" t="str">
        <f>IFERROR(VLOOKUP(E65&amp;H65,[1]Group!$D$3:$G$40,4,0),"")</f>
        <v/>
      </c>
      <c r="DT65" s="61" t="str">
        <f t="shared" si="5"/>
        <v>Việt PhúSouth</v>
      </c>
    </row>
    <row r="66" spans="1:124" s="11" customFormat="1" ht="20.25" hidden="1" customHeight="1" x14ac:dyDescent="0.35">
      <c r="A66" s="47">
        <v>63</v>
      </c>
      <c r="B66" s="48">
        <v>6169</v>
      </c>
      <c r="C66" s="48" t="s">
        <v>827</v>
      </c>
      <c r="D66" s="49" t="s">
        <v>289</v>
      </c>
      <c r="E66" s="49" t="s">
        <v>254</v>
      </c>
      <c r="F66" s="49" t="s">
        <v>290</v>
      </c>
      <c r="G66" s="49" t="s">
        <v>256</v>
      </c>
      <c r="H66" s="49" t="s">
        <v>291</v>
      </c>
      <c r="I66" s="49" t="s">
        <v>129</v>
      </c>
      <c r="J66" s="49" t="s">
        <v>130</v>
      </c>
      <c r="K66" s="49" t="s">
        <v>131</v>
      </c>
      <c r="L66" s="49" t="s">
        <v>132</v>
      </c>
      <c r="M66" s="50">
        <v>44365</v>
      </c>
      <c r="N66" s="50" t="s">
        <v>770</v>
      </c>
      <c r="O66" s="51"/>
      <c r="P66" s="50"/>
      <c r="Q66" s="52" t="s">
        <v>133</v>
      </c>
      <c r="R66" s="311" t="s">
        <v>774</v>
      </c>
      <c r="S66" s="52" t="s">
        <v>134</v>
      </c>
      <c r="T66" s="54"/>
      <c r="U66" s="54">
        <v>15000000</v>
      </c>
      <c r="V66" s="54"/>
      <c r="W66" s="55">
        <v>15000000</v>
      </c>
      <c r="X66" s="56">
        <v>0</v>
      </c>
      <c r="Y66" s="54">
        <v>0</v>
      </c>
      <c r="Z66" s="54"/>
      <c r="AA66" s="56">
        <v>0</v>
      </c>
      <c r="AB66" s="54"/>
      <c r="AC66" s="54">
        <v>0</v>
      </c>
      <c r="AD66" s="57">
        <v>0</v>
      </c>
      <c r="AE66" s="54" t="s">
        <v>1245</v>
      </c>
      <c r="AF66" s="58">
        <v>21</v>
      </c>
      <c r="AG66" s="58">
        <v>19</v>
      </c>
      <c r="AH66" s="58">
        <v>2</v>
      </c>
      <c r="AI66" s="58">
        <v>0</v>
      </c>
      <c r="AJ66" s="58">
        <v>0</v>
      </c>
      <c r="AK66" s="58">
        <v>21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54">
        <v>15000000</v>
      </c>
      <c r="AS66" s="54">
        <v>0</v>
      </c>
      <c r="AT66" s="54">
        <v>0</v>
      </c>
      <c r="AU66" s="54">
        <v>15000000</v>
      </c>
      <c r="AV66" s="54">
        <v>0</v>
      </c>
      <c r="AW66" s="54">
        <v>0</v>
      </c>
      <c r="AX66" s="54">
        <v>0</v>
      </c>
      <c r="AY66" s="54">
        <v>0</v>
      </c>
      <c r="AZ66" s="59">
        <v>0</v>
      </c>
      <c r="BA66" s="54">
        <v>0</v>
      </c>
      <c r="BB66" s="59"/>
      <c r="BC66" s="54"/>
      <c r="BD66" s="54"/>
      <c r="BE66" s="54">
        <v>0</v>
      </c>
      <c r="BF66" s="54">
        <v>0</v>
      </c>
      <c r="BG66" s="59">
        <v>0</v>
      </c>
      <c r="BH66" s="59">
        <v>0</v>
      </c>
      <c r="BI66" s="59">
        <v>0</v>
      </c>
      <c r="BJ66" s="59">
        <v>0</v>
      </c>
      <c r="BK66" s="59"/>
      <c r="BL66" s="59">
        <v>0</v>
      </c>
      <c r="BM66" s="59"/>
      <c r="BN66" s="59"/>
      <c r="BO66" s="59">
        <v>0</v>
      </c>
      <c r="BP66" s="59"/>
      <c r="BQ66" s="59"/>
      <c r="BR66" s="54"/>
      <c r="BS66" s="59"/>
      <c r="BT66" s="54">
        <v>0</v>
      </c>
      <c r="BU66" s="57">
        <v>15000000</v>
      </c>
      <c r="BV66" s="54">
        <v>0</v>
      </c>
      <c r="BW66" s="54">
        <v>0</v>
      </c>
      <c r="BX66" s="54">
        <v>0</v>
      </c>
      <c r="BY66" s="54">
        <v>11000000</v>
      </c>
      <c r="BZ66" s="54">
        <v>0</v>
      </c>
      <c r="CA66" s="54">
        <v>0</v>
      </c>
      <c r="CB66" s="54">
        <v>1200000</v>
      </c>
      <c r="CC66" s="54">
        <v>150000</v>
      </c>
      <c r="CD66" s="54">
        <v>225000</v>
      </c>
      <c r="CE66" s="54">
        <v>0</v>
      </c>
      <c r="CF66" s="54">
        <v>1575000</v>
      </c>
      <c r="CG66" s="54">
        <v>12575000</v>
      </c>
      <c r="CH66" s="54">
        <v>2425000</v>
      </c>
      <c r="CI66" s="54">
        <v>121250</v>
      </c>
      <c r="CJ66" s="54"/>
      <c r="CK66" s="54">
        <v>121250</v>
      </c>
      <c r="CL66" s="54">
        <v>0</v>
      </c>
      <c r="CM66" s="54">
        <v>0</v>
      </c>
      <c r="CN66" s="54">
        <v>0</v>
      </c>
      <c r="CO66" s="54"/>
      <c r="CP66" s="54">
        <v>0</v>
      </c>
      <c r="CQ66" s="54">
        <v>0</v>
      </c>
      <c r="CR66" s="54">
        <v>0</v>
      </c>
      <c r="CS66" s="54">
        <v>13303750</v>
      </c>
      <c r="CT66" s="54"/>
      <c r="CU66" s="57">
        <v>13303750</v>
      </c>
      <c r="CV66" s="54">
        <v>2550000</v>
      </c>
      <c r="CW66" s="54">
        <v>0</v>
      </c>
      <c r="CX66" s="54">
        <v>450000</v>
      </c>
      <c r="CY66" s="54">
        <v>0</v>
      </c>
      <c r="CZ66" s="54"/>
      <c r="DA66" s="54">
        <v>3000000</v>
      </c>
      <c r="DB66" s="54">
        <v>4575000</v>
      </c>
      <c r="DC66" s="54">
        <v>300000</v>
      </c>
      <c r="DD66" s="54">
        <v>18300000</v>
      </c>
      <c r="DE66" s="54"/>
      <c r="DF66" s="54" t="s">
        <v>817</v>
      </c>
      <c r="DG66" s="54">
        <v>1250000</v>
      </c>
      <c r="DH66" s="52" t="s">
        <v>135</v>
      </c>
      <c r="DI66" s="54">
        <f>IFERROR(VLOOKUP($B66,[1]Timesheet!$D:$BK,51,0),0)</f>
        <v>18</v>
      </c>
      <c r="DJ66" s="54">
        <f>IFERROR(VLOOKUP($B66,[1]Timesheet!$D:$BK,52,0),0)</f>
        <v>0</v>
      </c>
      <c r="DK66" s="54">
        <f>IFERROR(VLOOKUP($B66,[1]Timesheet!$D:$BK,55,0),0)</f>
        <v>0</v>
      </c>
      <c r="DL66" s="52">
        <v>0</v>
      </c>
      <c r="DM66" s="54">
        <f>IFERROR(VLOOKUP($B66,[1]Timesheet!$D:$BK,57,0),0)</f>
        <v>0</v>
      </c>
      <c r="DN66" s="54">
        <f t="shared" si="3"/>
        <v>0</v>
      </c>
      <c r="DO66" s="54"/>
      <c r="DP66" s="54" t="str">
        <f t="shared" si="4"/>
        <v/>
      </c>
      <c r="DQ66" s="60">
        <v>0</v>
      </c>
      <c r="DR66" s="60">
        <v>0</v>
      </c>
      <c r="DS66" s="61" t="str">
        <f>IFERROR(VLOOKUP(E66&amp;H66,[1]Group!$D$3:$G$40,4,0),"")</f>
        <v/>
      </c>
      <c r="DT66" s="61" t="str">
        <f t="shared" si="5"/>
        <v>Việt PhúSouth</v>
      </c>
    </row>
    <row r="67" spans="1:124" s="11" customFormat="1" ht="20.25" hidden="1" customHeight="1" x14ac:dyDescent="0.35">
      <c r="A67" s="47">
        <v>64</v>
      </c>
      <c r="B67" s="48">
        <v>4764</v>
      </c>
      <c r="C67" s="48" t="s">
        <v>972</v>
      </c>
      <c r="D67" s="49" t="s">
        <v>292</v>
      </c>
      <c r="E67" s="49" t="s">
        <v>293</v>
      </c>
      <c r="F67" s="49" t="s">
        <v>293</v>
      </c>
      <c r="G67" s="49" t="s">
        <v>294</v>
      </c>
      <c r="H67" s="49" t="s">
        <v>295</v>
      </c>
      <c r="I67" s="49" t="s">
        <v>129</v>
      </c>
      <c r="J67" s="49" t="s">
        <v>179</v>
      </c>
      <c r="K67" s="49" t="s">
        <v>131</v>
      </c>
      <c r="L67" s="49" t="s">
        <v>132</v>
      </c>
      <c r="M67" s="50">
        <v>43327</v>
      </c>
      <c r="N67" s="50" t="s">
        <v>770</v>
      </c>
      <c r="O67" s="51"/>
      <c r="P67" s="50"/>
      <c r="Q67" s="52" t="s">
        <v>133</v>
      </c>
      <c r="R67" s="311" t="s">
        <v>774</v>
      </c>
      <c r="S67" s="52" t="s">
        <v>134</v>
      </c>
      <c r="T67" s="54"/>
      <c r="U67" s="54">
        <v>60000000</v>
      </c>
      <c r="V67" s="54"/>
      <c r="W67" s="55">
        <v>60000000</v>
      </c>
      <c r="X67" s="56">
        <v>0</v>
      </c>
      <c r="Y67" s="54">
        <v>0</v>
      </c>
      <c r="Z67" s="54"/>
      <c r="AA67" s="56">
        <v>0</v>
      </c>
      <c r="AB67" s="54"/>
      <c r="AC67" s="54">
        <v>0</v>
      </c>
      <c r="AD67" s="57">
        <v>0</v>
      </c>
      <c r="AE67" s="54" t="s">
        <v>1245</v>
      </c>
      <c r="AF67" s="58">
        <v>21</v>
      </c>
      <c r="AG67" s="58">
        <v>21</v>
      </c>
      <c r="AH67" s="58">
        <v>0</v>
      </c>
      <c r="AI67" s="58">
        <v>0</v>
      </c>
      <c r="AJ67" s="58">
        <v>0</v>
      </c>
      <c r="AK67" s="58">
        <v>21</v>
      </c>
      <c r="AL67" s="58">
        <v>0</v>
      </c>
      <c r="AM67" s="58">
        <v>6</v>
      </c>
      <c r="AN67" s="58">
        <v>0</v>
      </c>
      <c r="AO67" s="58">
        <v>6</v>
      </c>
      <c r="AP67" s="58">
        <v>12</v>
      </c>
      <c r="AQ67" s="58">
        <v>6</v>
      </c>
      <c r="AR67" s="54">
        <v>60000000</v>
      </c>
      <c r="AS67" s="54">
        <v>0</v>
      </c>
      <c r="AT67" s="54">
        <v>4285714</v>
      </c>
      <c r="AU67" s="54">
        <v>64285714</v>
      </c>
      <c r="AV67" s="54">
        <v>0</v>
      </c>
      <c r="AW67" s="54">
        <v>0</v>
      </c>
      <c r="AX67" s="54">
        <v>0</v>
      </c>
      <c r="AY67" s="54">
        <v>0</v>
      </c>
      <c r="AZ67" s="59">
        <v>0</v>
      </c>
      <c r="BA67" s="54">
        <v>0</v>
      </c>
      <c r="BB67" s="59"/>
      <c r="BC67" s="54"/>
      <c r="BD67" s="54"/>
      <c r="BE67" s="54">
        <v>0</v>
      </c>
      <c r="BF67" s="54">
        <v>0</v>
      </c>
      <c r="BG67" s="59">
        <v>0</v>
      </c>
      <c r="BH67" s="59">
        <v>0</v>
      </c>
      <c r="BI67" s="59">
        <v>0</v>
      </c>
      <c r="BJ67" s="59">
        <v>0</v>
      </c>
      <c r="BK67" s="59"/>
      <c r="BL67" s="59">
        <v>0</v>
      </c>
      <c r="BM67" s="59"/>
      <c r="BN67" s="59"/>
      <c r="BO67" s="59">
        <v>0</v>
      </c>
      <c r="BP67" s="59"/>
      <c r="BQ67" s="59"/>
      <c r="BR67" s="54"/>
      <c r="BS67" s="59"/>
      <c r="BT67" s="54">
        <v>0</v>
      </c>
      <c r="BU67" s="57">
        <v>64285714</v>
      </c>
      <c r="BV67" s="54">
        <v>2142857.1428571427</v>
      </c>
      <c r="BW67" s="54">
        <v>0</v>
      </c>
      <c r="BX67" s="54">
        <v>0</v>
      </c>
      <c r="BY67" s="54">
        <v>11000000</v>
      </c>
      <c r="BZ67" s="54">
        <v>2</v>
      </c>
      <c r="CA67" s="54">
        <v>8800000</v>
      </c>
      <c r="CB67" s="54">
        <v>2384000</v>
      </c>
      <c r="CC67" s="54">
        <v>600000</v>
      </c>
      <c r="CD67" s="54">
        <v>447000</v>
      </c>
      <c r="CE67" s="54">
        <v>0</v>
      </c>
      <c r="CF67" s="54">
        <v>3431000</v>
      </c>
      <c r="CG67" s="54">
        <v>25373857.142857142</v>
      </c>
      <c r="CH67" s="54">
        <v>38911856.857142858</v>
      </c>
      <c r="CI67" s="54">
        <v>6477964.2142857146</v>
      </c>
      <c r="CJ67" s="54"/>
      <c r="CK67" s="54">
        <v>6477964.2142857146</v>
      </c>
      <c r="CL67" s="54">
        <v>0</v>
      </c>
      <c r="CM67" s="54">
        <v>149000</v>
      </c>
      <c r="CN67" s="54">
        <v>0</v>
      </c>
      <c r="CO67" s="54"/>
      <c r="CP67" s="54">
        <v>523000</v>
      </c>
      <c r="CQ67" s="54">
        <v>0</v>
      </c>
      <c r="CR67" s="54">
        <v>672000</v>
      </c>
      <c r="CS67" s="54">
        <v>53704750</v>
      </c>
      <c r="CT67" s="54"/>
      <c r="CU67" s="57">
        <v>53704750</v>
      </c>
      <c r="CV67" s="54">
        <v>5066000</v>
      </c>
      <c r="CW67" s="54">
        <v>0</v>
      </c>
      <c r="CX67" s="54">
        <v>894000</v>
      </c>
      <c r="CY67" s="54">
        <v>0</v>
      </c>
      <c r="CZ67" s="54"/>
      <c r="DA67" s="54">
        <v>5960000</v>
      </c>
      <c r="DB67" s="54">
        <v>9391000</v>
      </c>
      <c r="DC67" s="54">
        <v>596000</v>
      </c>
      <c r="DD67" s="54">
        <v>70841714</v>
      </c>
      <c r="DE67" s="54"/>
      <c r="DF67" s="54" t="s">
        <v>966</v>
      </c>
      <c r="DG67" s="54">
        <v>5000000</v>
      </c>
      <c r="DH67" s="52" t="s">
        <v>135</v>
      </c>
      <c r="DI67" s="54">
        <f>IFERROR(VLOOKUP($B67,[1]Timesheet!$D:$BK,51,0),0)</f>
        <v>18</v>
      </c>
      <c r="DJ67" s="54">
        <f>IFERROR(VLOOKUP($B67,[1]Timesheet!$D:$BK,52,0),0)</f>
        <v>0</v>
      </c>
      <c r="DK67" s="54">
        <f>IFERROR(VLOOKUP($B67,[1]Timesheet!$D:$BK,55,0),0)</f>
        <v>0</v>
      </c>
      <c r="DL67" s="52" t="s">
        <v>139</v>
      </c>
      <c r="DM67" s="54">
        <f>IFERROR(VLOOKUP($B67,[1]Timesheet!$D:$BK,57,0),0)</f>
        <v>0</v>
      </c>
      <c r="DN67" s="54">
        <f t="shared" si="3"/>
        <v>149000</v>
      </c>
      <c r="DO67" s="54"/>
      <c r="DP67" s="54" t="str">
        <f t="shared" si="4"/>
        <v/>
      </c>
      <c r="DQ67" s="60">
        <v>0</v>
      </c>
      <c r="DR67" s="60">
        <v>0</v>
      </c>
      <c r="DS67" s="61" t="str">
        <f>IFERROR(VLOOKUP(E67&amp;H67,[1]Group!$D$3:$G$40,4,0),"")</f>
        <v/>
      </c>
      <c r="DT67" s="61" t="str">
        <f t="shared" si="5"/>
        <v>MoviSouth</v>
      </c>
    </row>
    <row r="68" spans="1:124" s="11" customFormat="1" ht="20.25" hidden="1" customHeight="1" x14ac:dyDescent="0.35">
      <c r="A68" s="47">
        <v>65</v>
      </c>
      <c r="B68" s="48">
        <v>5674</v>
      </c>
      <c r="C68" s="48" t="s">
        <v>974</v>
      </c>
      <c r="D68" s="49" t="s">
        <v>296</v>
      </c>
      <c r="E68" s="49" t="s">
        <v>293</v>
      </c>
      <c r="F68" s="49" t="s">
        <v>297</v>
      </c>
      <c r="G68" s="49" t="s">
        <v>137</v>
      </c>
      <c r="H68" s="49" t="s">
        <v>298</v>
      </c>
      <c r="I68" s="49" t="s">
        <v>129</v>
      </c>
      <c r="J68" s="49" t="s">
        <v>179</v>
      </c>
      <c r="K68" s="49" t="s">
        <v>131</v>
      </c>
      <c r="L68" s="49" t="s">
        <v>132</v>
      </c>
      <c r="M68" s="50">
        <v>43958</v>
      </c>
      <c r="N68" s="50" t="s">
        <v>770</v>
      </c>
      <c r="O68" s="51"/>
      <c r="P68" s="50"/>
      <c r="Q68" s="52" t="s">
        <v>133</v>
      </c>
      <c r="R68" s="311" t="s">
        <v>774</v>
      </c>
      <c r="S68" s="52" t="s">
        <v>134</v>
      </c>
      <c r="T68" s="54"/>
      <c r="U68" s="54">
        <v>10000000</v>
      </c>
      <c r="V68" s="54"/>
      <c r="W68" s="55">
        <v>10000000</v>
      </c>
      <c r="X68" s="56">
        <v>0</v>
      </c>
      <c r="Y68" s="54">
        <v>0</v>
      </c>
      <c r="Z68" s="54"/>
      <c r="AA68" s="56">
        <v>0</v>
      </c>
      <c r="AB68" s="54"/>
      <c r="AC68" s="54">
        <v>0</v>
      </c>
      <c r="AD68" s="57">
        <v>0</v>
      </c>
      <c r="AE68" s="54" t="s">
        <v>1245</v>
      </c>
      <c r="AF68" s="58">
        <v>21</v>
      </c>
      <c r="AG68" s="58">
        <v>21</v>
      </c>
      <c r="AH68" s="58">
        <v>0</v>
      </c>
      <c r="AI68" s="58">
        <v>0</v>
      </c>
      <c r="AJ68" s="58">
        <v>0</v>
      </c>
      <c r="AK68" s="58">
        <v>21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54">
        <v>10000000</v>
      </c>
      <c r="AS68" s="54">
        <v>0</v>
      </c>
      <c r="AT68" s="54">
        <v>0</v>
      </c>
      <c r="AU68" s="54">
        <v>10000000</v>
      </c>
      <c r="AV68" s="54">
        <v>0</v>
      </c>
      <c r="AW68" s="54">
        <v>0</v>
      </c>
      <c r="AX68" s="54">
        <v>0</v>
      </c>
      <c r="AY68" s="54">
        <v>0</v>
      </c>
      <c r="AZ68" s="59">
        <v>0</v>
      </c>
      <c r="BA68" s="54">
        <v>0</v>
      </c>
      <c r="BB68" s="59"/>
      <c r="BC68" s="54"/>
      <c r="BD68" s="54"/>
      <c r="BE68" s="54">
        <v>0</v>
      </c>
      <c r="BF68" s="54">
        <v>0</v>
      </c>
      <c r="BG68" s="59">
        <v>0</v>
      </c>
      <c r="BH68" s="59">
        <v>0</v>
      </c>
      <c r="BI68" s="59">
        <v>0</v>
      </c>
      <c r="BJ68" s="59">
        <v>0</v>
      </c>
      <c r="BK68" s="59"/>
      <c r="BL68" s="59">
        <v>0</v>
      </c>
      <c r="BM68" s="59"/>
      <c r="BN68" s="59"/>
      <c r="BO68" s="59">
        <v>0</v>
      </c>
      <c r="BP68" s="59"/>
      <c r="BQ68" s="59"/>
      <c r="BR68" s="54"/>
      <c r="BS68" s="59"/>
      <c r="BT68" s="54">
        <v>0</v>
      </c>
      <c r="BU68" s="57">
        <v>10000000</v>
      </c>
      <c r="BV68" s="54">
        <v>0</v>
      </c>
      <c r="BW68" s="54">
        <v>0</v>
      </c>
      <c r="BX68" s="54">
        <v>0</v>
      </c>
      <c r="BY68" s="54">
        <v>11000000</v>
      </c>
      <c r="BZ68" s="54">
        <v>0</v>
      </c>
      <c r="CA68" s="54">
        <v>0</v>
      </c>
      <c r="CB68" s="54">
        <v>800000</v>
      </c>
      <c r="CC68" s="54">
        <v>100000</v>
      </c>
      <c r="CD68" s="54">
        <v>150000</v>
      </c>
      <c r="CE68" s="54">
        <v>0</v>
      </c>
      <c r="CF68" s="54">
        <v>1050000</v>
      </c>
      <c r="CG68" s="54">
        <v>12050000</v>
      </c>
      <c r="CH68" s="54">
        <v>0</v>
      </c>
      <c r="CI68" s="54">
        <v>0</v>
      </c>
      <c r="CJ68" s="54"/>
      <c r="CK68" s="54">
        <v>0</v>
      </c>
      <c r="CL68" s="54">
        <v>0</v>
      </c>
      <c r="CM68" s="54">
        <v>100000</v>
      </c>
      <c r="CN68" s="54">
        <v>0</v>
      </c>
      <c r="CO68" s="54"/>
      <c r="CP68" s="54">
        <v>0</v>
      </c>
      <c r="CQ68" s="54">
        <v>0</v>
      </c>
      <c r="CR68" s="54">
        <v>100000</v>
      </c>
      <c r="CS68" s="54">
        <v>8850000</v>
      </c>
      <c r="CT68" s="54"/>
      <c r="CU68" s="57">
        <v>8850000</v>
      </c>
      <c r="CV68" s="54">
        <v>1700000.0000000002</v>
      </c>
      <c r="CW68" s="54">
        <v>0</v>
      </c>
      <c r="CX68" s="54">
        <v>300000</v>
      </c>
      <c r="CY68" s="54">
        <v>0</v>
      </c>
      <c r="CZ68" s="54"/>
      <c r="DA68" s="54">
        <v>2000000.0000000002</v>
      </c>
      <c r="DB68" s="54">
        <v>3050000</v>
      </c>
      <c r="DC68" s="54">
        <v>200000</v>
      </c>
      <c r="DD68" s="54">
        <v>12200000</v>
      </c>
      <c r="DE68" s="54"/>
      <c r="DF68" s="54" t="s">
        <v>966</v>
      </c>
      <c r="DG68" s="54">
        <v>833333.33333333337</v>
      </c>
      <c r="DH68" s="52" t="s">
        <v>135</v>
      </c>
      <c r="DI68" s="54">
        <f>IFERROR(VLOOKUP($B68,[1]Timesheet!$D:$BK,51,0),0)</f>
        <v>18</v>
      </c>
      <c r="DJ68" s="54">
        <f>IFERROR(VLOOKUP($B68,[1]Timesheet!$D:$BK,52,0),0)</f>
        <v>0</v>
      </c>
      <c r="DK68" s="54">
        <f>IFERROR(VLOOKUP($B68,[1]Timesheet!$D:$BK,55,0),0)</f>
        <v>0</v>
      </c>
      <c r="DL68" s="52" t="s">
        <v>139</v>
      </c>
      <c r="DM68" s="54">
        <f>IFERROR(VLOOKUP($B68,[1]Timesheet!$D:$BK,57,0),0)</f>
        <v>0</v>
      </c>
      <c r="DN68" s="54">
        <f t="shared" ref="DN68:DN131" si="6">IF(AND(DL68="x",CB68&gt;0),MIN(ROUND(W68*1%,0),149000),0)</f>
        <v>100000</v>
      </c>
      <c r="DO68" s="54"/>
      <c r="DP68" s="54" t="str">
        <f t="shared" ref="DP68:DP131" si="7">IF(E68="Sales",IF(F68="Logistics",F68,IF(F68="Marketing",F68,DH68)),"")</f>
        <v/>
      </c>
      <c r="DQ68" s="60">
        <v>0</v>
      </c>
      <c r="DR68" s="60">
        <v>0</v>
      </c>
      <c r="DS68" s="61" t="str">
        <f>IFERROR(VLOOKUP(E68&amp;H68,[1]Group!$D$3:$G$40,4,0),"")</f>
        <v/>
      </c>
      <c r="DT68" s="61" t="str">
        <f t="shared" ref="DT68:DT131" si="8">J68&amp;I68&amp;DS68</f>
        <v>MoviSouth</v>
      </c>
    </row>
    <row r="69" spans="1:124" s="11" customFormat="1" ht="20.25" hidden="1" customHeight="1" x14ac:dyDescent="0.35">
      <c r="A69" s="47">
        <v>66</v>
      </c>
      <c r="B69" s="48">
        <v>5704</v>
      </c>
      <c r="C69" s="48" t="s">
        <v>973</v>
      </c>
      <c r="D69" s="49" t="s">
        <v>299</v>
      </c>
      <c r="E69" s="49" t="s">
        <v>293</v>
      </c>
      <c r="F69" s="49" t="s">
        <v>300</v>
      </c>
      <c r="G69" s="49" t="s">
        <v>256</v>
      </c>
      <c r="H69" s="49" t="s">
        <v>301</v>
      </c>
      <c r="I69" s="49" t="s">
        <v>129</v>
      </c>
      <c r="J69" s="49" t="s">
        <v>179</v>
      </c>
      <c r="K69" s="49" t="s">
        <v>131</v>
      </c>
      <c r="L69" s="49" t="s">
        <v>132</v>
      </c>
      <c r="M69" s="50">
        <v>43990</v>
      </c>
      <c r="N69" s="50" t="s">
        <v>770</v>
      </c>
      <c r="O69" s="51"/>
      <c r="P69" s="50"/>
      <c r="Q69" s="52" t="s">
        <v>133</v>
      </c>
      <c r="R69" s="311" t="s">
        <v>774</v>
      </c>
      <c r="S69" s="52" t="s">
        <v>134</v>
      </c>
      <c r="T69" s="54"/>
      <c r="U69" s="54">
        <v>15000000</v>
      </c>
      <c r="V69" s="54"/>
      <c r="W69" s="55">
        <v>15000000</v>
      </c>
      <c r="X69" s="56">
        <v>0</v>
      </c>
      <c r="Y69" s="54">
        <v>0</v>
      </c>
      <c r="Z69" s="54"/>
      <c r="AA69" s="56">
        <v>0</v>
      </c>
      <c r="AB69" s="54"/>
      <c r="AC69" s="54">
        <v>0</v>
      </c>
      <c r="AD69" s="57">
        <v>0</v>
      </c>
      <c r="AE69" s="54" t="s">
        <v>1245</v>
      </c>
      <c r="AF69" s="58">
        <v>21</v>
      </c>
      <c r="AG69" s="58">
        <v>20</v>
      </c>
      <c r="AH69" s="58">
        <v>1</v>
      </c>
      <c r="AI69" s="58">
        <v>0</v>
      </c>
      <c r="AJ69" s="58">
        <v>0</v>
      </c>
      <c r="AK69" s="58">
        <v>21</v>
      </c>
      <c r="AL69" s="58">
        <v>0</v>
      </c>
      <c r="AM69" s="58">
        <v>6</v>
      </c>
      <c r="AN69" s="58">
        <v>0</v>
      </c>
      <c r="AO69" s="58">
        <v>6</v>
      </c>
      <c r="AP69" s="58">
        <v>12</v>
      </c>
      <c r="AQ69" s="58">
        <v>6</v>
      </c>
      <c r="AR69" s="54">
        <v>15000000</v>
      </c>
      <c r="AS69" s="54">
        <v>0</v>
      </c>
      <c r="AT69" s="54">
        <v>1071429</v>
      </c>
      <c r="AU69" s="54">
        <v>16071429</v>
      </c>
      <c r="AV69" s="54">
        <v>0</v>
      </c>
      <c r="AW69" s="54">
        <v>0</v>
      </c>
      <c r="AX69" s="54">
        <v>0</v>
      </c>
      <c r="AY69" s="54">
        <v>0</v>
      </c>
      <c r="AZ69" s="59">
        <v>0</v>
      </c>
      <c r="BA69" s="54">
        <v>0</v>
      </c>
      <c r="BB69" s="59"/>
      <c r="BC69" s="54"/>
      <c r="BD69" s="54"/>
      <c r="BE69" s="54">
        <v>0</v>
      </c>
      <c r="BF69" s="54">
        <v>0</v>
      </c>
      <c r="BG69" s="59">
        <v>0</v>
      </c>
      <c r="BH69" s="59">
        <v>0</v>
      </c>
      <c r="BI69" s="59">
        <v>0</v>
      </c>
      <c r="BJ69" s="59">
        <v>0</v>
      </c>
      <c r="BK69" s="59"/>
      <c r="BL69" s="59">
        <v>0</v>
      </c>
      <c r="BM69" s="59"/>
      <c r="BN69" s="59"/>
      <c r="BO69" s="59">
        <v>0</v>
      </c>
      <c r="BP69" s="59"/>
      <c r="BQ69" s="59"/>
      <c r="BR69" s="54"/>
      <c r="BS69" s="59"/>
      <c r="BT69" s="54">
        <v>0</v>
      </c>
      <c r="BU69" s="57">
        <v>16071429</v>
      </c>
      <c r="BV69" s="54">
        <v>535714.28571428568</v>
      </c>
      <c r="BW69" s="54">
        <v>0</v>
      </c>
      <c r="BX69" s="54">
        <v>0</v>
      </c>
      <c r="BY69" s="54">
        <v>11000000</v>
      </c>
      <c r="BZ69" s="54">
        <v>0</v>
      </c>
      <c r="CA69" s="54">
        <v>0</v>
      </c>
      <c r="CB69" s="54">
        <v>1200000</v>
      </c>
      <c r="CC69" s="54">
        <v>150000</v>
      </c>
      <c r="CD69" s="54">
        <v>225000</v>
      </c>
      <c r="CE69" s="54">
        <v>0</v>
      </c>
      <c r="CF69" s="54">
        <v>1575000</v>
      </c>
      <c r="CG69" s="54">
        <v>13110714.285714285</v>
      </c>
      <c r="CH69" s="54">
        <v>2960714.7142857146</v>
      </c>
      <c r="CI69" s="54">
        <v>148035.73571428572</v>
      </c>
      <c r="CJ69" s="54"/>
      <c r="CK69" s="54">
        <v>148035.73571428572</v>
      </c>
      <c r="CL69" s="54">
        <v>0</v>
      </c>
      <c r="CM69" s="54">
        <v>149000</v>
      </c>
      <c r="CN69" s="54">
        <v>0</v>
      </c>
      <c r="CO69" s="54"/>
      <c r="CP69" s="54">
        <v>499900</v>
      </c>
      <c r="CQ69" s="54">
        <v>0</v>
      </c>
      <c r="CR69" s="54">
        <v>648900</v>
      </c>
      <c r="CS69" s="54">
        <v>13699493</v>
      </c>
      <c r="CT69" s="54"/>
      <c r="CU69" s="57">
        <v>13699493</v>
      </c>
      <c r="CV69" s="54">
        <v>2550000</v>
      </c>
      <c r="CW69" s="54">
        <v>0</v>
      </c>
      <c r="CX69" s="54">
        <v>450000</v>
      </c>
      <c r="CY69" s="54">
        <v>0</v>
      </c>
      <c r="CZ69" s="54"/>
      <c r="DA69" s="54">
        <v>3000000</v>
      </c>
      <c r="DB69" s="54">
        <v>4575000</v>
      </c>
      <c r="DC69" s="54">
        <v>300000</v>
      </c>
      <c r="DD69" s="54">
        <v>19371429</v>
      </c>
      <c r="DE69" s="54"/>
      <c r="DF69" s="54" t="s">
        <v>966</v>
      </c>
      <c r="DG69" s="54">
        <v>1250000</v>
      </c>
      <c r="DH69" s="52" t="s">
        <v>135</v>
      </c>
      <c r="DI69" s="54">
        <f>IFERROR(VLOOKUP($B69,[1]Timesheet!$D:$BK,51,0),0)</f>
        <v>18</v>
      </c>
      <c r="DJ69" s="54">
        <f>IFERROR(VLOOKUP($B69,[1]Timesheet!$D:$BK,52,0),0)</f>
        <v>0</v>
      </c>
      <c r="DK69" s="54">
        <f>IFERROR(VLOOKUP($B69,[1]Timesheet!$D:$BK,55,0),0)</f>
        <v>0</v>
      </c>
      <c r="DL69" s="52" t="s">
        <v>139</v>
      </c>
      <c r="DM69" s="54">
        <f>IFERROR(VLOOKUP($B69,[1]Timesheet!$D:$BK,57,0),0)</f>
        <v>0</v>
      </c>
      <c r="DN69" s="54">
        <f t="shared" si="6"/>
        <v>149000</v>
      </c>
      <c r="DO69" s="54"/>
      <c r="DP69" s="54" t="str">
        <f t="shared" si="7"/>
        <v/>
      </c>
      <c r="DQ69" s="60">
        <v>0</v>
      </c>
      <c r="DR69" s="60">
        <v>0</v>
      </c>
      <c r="DS69" s="61" t="str">
        <f>IFERROR(VLOOKUP(E69&amp;H69,[1]Group!$D$3:$G$40,4,0),"")</f>
        <v/>
      </c>
      <c r="DT69" s="61" t="str">
        <f t="shared" si="8"/>
        <v>MoviSouth</v>
      </c>
    </row>
    <row r="70" spans="1:124" s="11" customFormat="1" ht="20.25" hidden="1" customHeight="1" x14ac:dyDescent="0.35">
      <c r="A70" s="47">
        <v>67</v>
      </c>
      <c r="B70" s="48">
        <v>5745</v>
      </c>
      <c r="C70" s="48" t="s">
        <v>965</v>
      </c>
      <c r="D70" s="49" t="s">
        <v>302</v>
      </c>
      <c r="E70" s="49" t="s">
        <v>293</v>
      </c>
      <c r="F70" s="49" t="s">
        <v>300</v>
      </c>
      <c r="G70" s="49" t="s">
        <v>151</v>
      </c>
      <c r="H70" s="49" t="s">
        <v>303</v>
      </c>
      <c r="I70" s="49" t="s">
        <v>129</v>
      </c>
      <c r="J70" s="49" t="s">
        <v>179</v>
      </c>
      <c r="K70" s="49" t="s">
        <v>131</v>
      </c>
      <c r="L70" s="49" t="s">
        <v>132</v>
      </c>
      <c r="M70" s="50">
        <v>44021</v>
      </c>
      <c r="N70" s="50" t="s">
        <v>770</v>
      </c>
      <c r="O70" s="51"/>
      <c r="P70" s="50"/>
      <c r="Q70" s="52" t="s">
        <v>133</v>
      </c>
      <c r="R70" s="311" t="s">
        <v>774</v>
      </c>
      <c r="S70" s="52" t="s">
        <v>134</v>
      </c>
      <c r="T70" s="54"/>
      <c r="U70" s="54">
        <v>5000000</v>
      </c>
      <c r="V70" s="54"/>
      <c r="W70" s="55">
        <v>5000000</v>
      </c>
      <c r="X70" s="56">
        <v>0</v>
      </c>
      <c r="Y70" s="54">
        <v>0</v>
      </c>
      <c r="Z70" s="54"/>
      <c r="AA70" s="56">
        <v>0</v>
      </c>
      <c r="AB70" s="54"/>
      <c r="AC70" s="54">
        <v>0</v>
      </c>
      <c r="AD70" s="57">
        <v>0</v>
      </c>
      <c r="AE70" s="54" t="s">
        <v>1245</v>
      </c>
      <c r="AF70" s="58">
        <v>21</v>
      </c>
      <c r="AG70" s="58">
        <v>21</v>
      </c>
      <c r="AH70" s="58">
        <v>0</v>
      </c>
      <c r="AI70" s="58">
        <v>0</v>
      </c>
      <c r="AJ70" s="58">
        <v>0</v>
      </c>
      <c r="AK70" s="58">
        <v>21</v>
      </c>
      <c r="AL70" s="58">
        <v>0</v>
      </c>
      <c r="AM70" s="58">
        <v>6</v>
      </c>
      <c r="AN70" s="58">
        <v>0</v>
      </c>
      <c r="AO70" s="58">
        <v>6</v>
      </c>
      <c r="AP70" s="58">
        <v>12</v>
      </c>
      <c r="AQ70" s="58">
        <v>6</v>
      </c>
      <c r="AR70" s="54">
        <v>5000000</v>
      </c>
      <c r="AS70" s="54">
        <v>0</v>
      </c>
      <c r="AT70" s="54">
        <v>357143</v>
      </c>
      <c r="AU70" s="54">
        <v>5357143</v>
      </c>
      <c r="AV70" s="54">
        <v>0</v>
      </c>
      <c r="AW70" s="54">
        <v>0</v>
      </c>
      <c r="AX70" s="54">
        <v>0</v>
      </c>
      <c r="AY70" s="54">
        <v>0</v>
      </c>
      <c r="AZ70" s="59">
        <v>0</v>
      </c>
      <c r="BA70" s="54">
        <v>0</v>
      </c>
      <c r="BB70" s="59"/>
      <c r="BC70" s="54"/>
      <c r="BD70" s="54"/>
      <c r="BE70" s="54">
        <v>0</v>
      </c>
      <c r="BF70" s="54">
        <v>0</v>
      </c>
      <c r="BG70" s="59">
        <v>0</v>
      </c>
      <c r="BH70" s="59">
        <v>0</v>
      </c>
      <c r="BI70" s="59">
        <v>0</v>
      </c>
      <c r="BJ70" s="59">
        <v>0</v>
      </c>
      <c r="BK70" s="59"/>
      <c r="BL70" s="59">
        <v>0</v>
      </c>
      <c r="BM70" s="59"/>
      <c r="BN70" s="59"/>
      <c r="BO70" s="59">
        <v>0</v>
      </c>
      <c r="BP70" s="59"/>
      <c r="BQ70" s="59"/>
      <c r="BR70" s="54"/>
      <c r="BS70" s="59"/>
      <c r="BT70" s="54">
        <v>0</v>
      </c>
      <c r="BU70" s="57">
        <v>5357143</v>
      </c>
      <c r="BV70" s="54">
        <v>178571.42857142858</v>
      </c>
      <c r="BW70" s="54">
        <v>0</v>
      </c>
      <c r="BX70" s="54">
        <v>0</v>
      </c>
      <c r="BY70" s="54">
        <v>11000000</v>
      </c>
      <c r="BZ70" s="54">
        <v>0</v>
      </c>
      <c r="CA70" s="54">
        <v>0</v>
      </c>
      <c r="CB70" s="54">
        <v>400000</v>
      </c>
      <c r="CC70" s="54">
        <v>50000</v>
      </c>
      <c r="CD70" s="54">
        <v>75000</v>
      </c>
      <c r="CE70" s="54">
        <v>0</v>
      </c>
      <c r="CF70" s="54">
        <v>525000</v>
      </c>
      <c r="CG70" s="54">
        <v>11703571.428571429</v>
      </c>
      <c r="CH70" s="54">
        <v>0</v>
      </c>
      <c r="CI70" s="54">
        <v>0</v>
      </c>
      <c r="CJ70" s="54"/>
      <c r="CK70" s="54">
        <v>0</v>
      </c>
      <c r="CL70" s="54">
        <v>0</v>
      </c>
      <c r="CM70" s="54">
        <v>50000</v>
      </c>
      <c r="CN70" s="54">
        <v>0</v>
      </c>
      <c r="CO70" s="54"/>
      <c r="CP70" s="54">
        <v>0</v>
      </c>
      <c r="CQ70" s="54">
        <v>0</v>
      </c>
      <c r="CR70" s="54">
        <v>50000</v>
      </c>
      <c r="CS70" s="54">
        <v>4782143</v>
      </c>
      <c r="CT70" s="54"/>
      <c r="CU70" s="57">
        <v>4782143</v>
      </c>
      <c r="CV70" s="54">
        <v>850000.00000000012</v>
      </c>
      <c r="CW70" s="54">
        <v>0</v>
      </c>
      <c r="CX70" s="54">
        <v>150000</v>
      </c>
      <c r="CY70" s="54">
        <v>0</v>
      </c>
      <c r="CZ70" s="54"/>
      <c r="DA70" s="54">
        <v>1000000.0000000001</v>
      </c>
      <c r="DB70" s="54">
        <v>1525000</v>
      </c>
      <c r="DC70" s="54">
        <v>100000</v>
      </c>
      <c r="DD70" s="54">
        <v>6457143</v>
      </c>
      <c r="DE70" s="54"/>
      <c r="DF70" s="54" t="s">
        <v>966</v>
      </c>
      <c r="DG70" s="54">
        <v>416666.66666666669</v>
      </c>
      <c r="DH70" s="52" t="s">
        <v>135</v>
      </c>
      <c r="DI70" s="54">
        <f>IFERROR(VLOOKUP($B70,[1]Timesheet!$D:$BK,51,0),0)</f>
        <v>18</v>
      </c>
      <c r="DJ70" s="54">
        <f>IFERROR(VLOOKUP($B70,[1]Timesheet!$D:$BK,52,0),0)</f>
        <v>0</v>
      </c>
      <c r="DK70" s="54">
        <f>IFERROR(VLOOKUP($B70,[1]Timesheet!$D:$BK,55,0),0)</f>
        <v>0</v>
      </c>
      <c r="DL70" s="52" t="s">
        <v>139</v>
      </c>
      <c r="DM70" s="54">
        <f>IFERROR(VLOOKUP($B70,[1]Timesheet!$D:$BK,57,0),0)</f>
        <v>0</v>
      </c>
      <c r="DN70" s="54">
        <f t="shared" si="6"/>
        <v>50000</v>
      </c>
      <c r="DO70" s="54"/>
      <c r="DP70" s="54" t="str">
        <f t="shared" si="7"/>
        <v/>
      </c>
      <c r="DQ70" s="60">
        <v>0</v>
      </c>
      <c r="DR70" s="60">
        <v>0</v>
      </c>
      <c r="DS70" s="61" t="str">
        <f>IFERROR(VLOOKUP(E70&amp;H70,[1]Group!$D$3:$G$40,4,0),"")</f>
        <v/>
      </c>
      <c r="DT70" s="61" t="str">
        <f t="shared" si="8"/>
        <v>MoviSouth</v>
      </c>
    </row>
    <row r="71" spans="1:124" s="11" customFormat="1" ht="20.25" hidden="1" customHeight="1" x14ac:dyDescent="0.35">
      <c r="A71" s="47">
        <v>68</v>
      </c>
      <c r="B71" s="48">
        <v>5862</v>
      </c>
      <c r="C71" s="48" t="s">
        <v>967</v>
      </c>
      <c r="D71" s="49" t="s">
        <v>304</v>
      </c>
      <c r="E71" s="49" t="s">
        <v>293</v>
      </c>
      <c r="F71" s="49" t="s">
        <v>297</v>
      </c>
      <c r="G71" s="49" t="s">
        <v>151</v>
      </c>
      <c r="H71" s="49" t="s">
        <v>305</v>
      </c>
      <c r="I71" s="49" t="s">
        <v>129</v>
      </c>
      <c r="J71" s="49" t="s">
        <v>179</v>
      </c>
      <c r="K71" s="49" t="s">
        <v>131</v>
      </c>
      <c r="L71" s="49" t="s">
        <v>132</v>
      </c>
      <c r="M71" s="50">
        <v>44060</v>
      </c>
      <c r="N71" s="50" t="s">
        <v>770</v>
      </c>
      <c r="O71" s="51"/>
      <c r="P71" s="50"/>
      <c r="Q71" s="52" t="s">
        <v>133</v>
      </c>
      <c r="R71" s="311" t="s">
        <v>774</v>
      </c>
      <c r="S71" s="52" t="s">
        <v>134</v>
      </c>
      <c r="T71" s="54"/>
      <c r="U71" s="54">
        <v>5000000</v>
      </c>
      <c r="V71" s="54"/>
      <c r="W71" s="55">
        <v>5000000</v>
      </c>
      <c r="X71" s="56">
        <v>0</v>
      </c>
      <c r="Y71" s="54">
        <v>0</v>
      </c>
      <c r="Z71" s="54"/>
      <c r="AA71" s="56">
        <v>0</v>
      </c>
      <c r="AB71" s="54"/>
      <c r="AC71" s="54">
        <v>0</v>
      </c>
      <c r="AD71" s="57">
        <v>0</v>
      </c>
      <c r="AE71" s="54" t="s">
        <v>1245</v>
      </c>
      <c r="AF71" s="58">
        <v>21</v>
      </c>
      <c r="AG71" s="58">
        <v>21</v>
      </c>
      <c r="AH71" s="58">
        <v>0</v>
      </c>
      <c r="AI71" s="58">
        <v>0</v>
      </c>
      <c r="AJ71" s="58">
        <v>0</v>
      </c>
      <c r="AK71" s="58">
        <v>21</v>
      </c>
      <c r="AL71" s="58">
        <v>0</v>
      </c>
      <c r="AM71" s="58">
        <v>6</v>
      </c>
      <c r="AN71" s="58">
        <v>0</v>
      </c>
      <c r="AO71" s="58">
        <v>6</v>
      </c>
      <c r="AP71" s="58">
        <v>12</v>
      </c>
      <c r="AQ71" s="58">
        <v>6</v>
      </c>
      <c r="AR71" s="54">
        <v>5000000</v>
      </c>
      <c r="AS71" s="54">
        <v>0</v>
      </c>
      <c r="AT71" s="54">
        <v>357143</v>
      </c>
      <c r="AU71" s="54">
        <v>5357143</v>
      </c>
      <c r="AV71" s="54">
        <v>0</v>
      </c>
      <c r="AW71" s="54">
        <v>0</v>
      </c>
      <c r="AX71" s="54">
        <v>0</v>
      </c>
      <c r="AY71" s="54">
        <v>0</v>
      </c>
      <c r="AZ71" s="59">
        <v>0</v>
      </c>
      <c r="BA71" s="54">
        <v>0</v>
      </c>
      <c r="BB71" s="59"/>
      <c r="BC71" s="54"/>
      <c r="BD71" s="54"/>
      <c r="BE71" s="54">
        <v>0</v>
      </c>
      <c r="BF71" s="54">
        <v>0</v>
      </c>
      <c r="BG71" s="59">
        <v>0</v>
      </c>
      <c r="BH71" s="59">
        <v>0</v>
      </c>
      <c r="BI71" s="59">
        <v>0</v>
      </c>
      <c r="BJ71" s="59">
        <v>0</v>
      </c>
      <c r="BK71" s="59"/>
      <c r="BL71" s="59">
        <v>0</v>
      </c>
      <c r="BM71" s="59"/>
      <c r="BN71" s="59"/>
      <c r="BO71" s="59">
        <v>0</v>
      </c>
      <c r="BP71" s="59"/>
      <c r="BQ71" s="59"/>
      <c r="BR71" s="54"/>
      <c r="BS71" s="59"/>
      <c r="BT71" s="54">
        <v>0</v>
      </c>
      <c r="BU71" s="57">
        <v>5357143</v>
      </c>
      <c r="BV71" s="54">
        <v>178571.42857142858</v>
      </c>
      <c r="BW71" s="54">
        <v>0</v>
      </c>
      <c r="BX71" s="54">
        <v>0</v>
      </c>
      <c r="BY71" s="54">
        <v>11000000</v>
      </c>
      <c r="BZ71" s="54">
        <v>0</v>
      </c>
      <c r="CA71" s="54">
        <v>0</v>
      </c>
      <c r="CB71" s="54">
        <v>400000</v>
      </c>
      <c r="CC71" s="54">
        <v>50000</v>
      </c>
      <c r="CD71" s="54">
        <v>75000</v>
      </c>
      <c r="CE71" s="54">
        <v>0</v>
      </c>
      <c r="CF71" s="54">
        <v>525000</v>
      </c>
      <c r="CG71" s="54">
        <v>11703571.428571429</v>
      </c>
      <c r="CH71" s="54">
        <v>0</v>
      </c>
      <c r="CI71" s="54">
        <v>0</v>
      </c>
      <c r="CJ71" s="54"/>
      <c r="CK71" s="54">
        <v>0</v>
      </c>
      <c r="CL71" s="54">
        <v>0</v>
      </c>
      <c r="CM71" s="54">
        <v>0</v>
      </c>
      <c r="CN71" s="54">
        <v>0</v>
      </c>
      <c r="CO71" s="54"/>
      <c r="CP71" s="54">
        <v>0</v>
      </c>
      <c r="CQ71" s="54">
        <v>0</v>
      </c>
      <c r="CR71" s="54">
        <v>0</v>
      </c>
      <c r="CS71" s="54">
        <v>4832143</v>
      </c>
      <c r="CT71" s="54"/>
      <c r="CU71" s="57">
        <v>4832143</v>
      </c>
      <c r="CV71" s="54">
        <v>850000.00000000012</v>
      </c>
      <c r="CW71" s="54">
        <v>0</v>
      </c>
      <c r="CX71" s="54">
        <v>150000</v>
      </c>
      <c r="CY71" s="54">
        <v>0</v>
      </c>
      <c r="CZ71" s="54"/>
      <c r="DA71" s="54">
        <v>1000000.0000000001</v>
      </c>
      <c r="DB71" s="54">
        <v>1525000</v>
      </c>
      <c r="DC71" s="54">
        <v>100000</v>
      </c>
      <c r="DD71" s="54">
        <v>6457143</v>
      </c>
      <c r="DE71" s="54"/>
      <c r="DF71" s="54" t="s">
        <v>966</v>
      </c>
      <c r="DG71" s="54">
        <v>416666.66666666669</v>
      </c>
      <c r="DH71" s="52" t="s">
        <v>135</v>
      </c>
      <c r="DI71" s="54">
        <f>IFERROR(VLOOKUP($B71,[1]Timesheet!$D:$BK,51,0),0)</f>
        <v>18</v>
      </c>
      <c r="DJ71" s="54">
        <f>IFERROR(VLOOKUP($B71,[1]Timesheet!$D:$BK,52,0),0)</f>
        <v>0</v>
      </c>
      <c r="DK71" s="54">
        <f>IFERROR(VLOOKUP($B71,[1]Timesheet!$D:$BK,55,0),0)</f>
        <v>0</v>
      </c>
      <c r="DL71" s="52">
        <v>0</v>
      </c>
      <c r="DM71" s="54">
        <f>IFERROR(VLOOKUP($B71,[1]Timesheet!$D:$BK,57,0),0)</f>
        <v>0</v>
      </c>
      <c r="DN71" s="54">
        <f t="shared" si="6"/>
        <v>0</v>
      </c>
      <c r="DO71" s="54"/>
      <c r="DP71" s="54" t="str">
        <f t="shared" si="7"/>
        <v/>
      </c>
      <c r="DQ71" s="60">
        <v>0</v>
      </c>
      <c r="DR71" s="60">
        <v>0</v>
      </c>
      <c r="DS71" s="61" t="str">
        <f>IFERROR(VLOOKUP(E71&amp;H71,[1]Group!$D$3:$G$40,4,0),"")</f>
        <v/>
      </c>
      <c r="DT71" s="61" t="str">
        <f t="shared" si="8"/>
        <v>MoviSouth</v>
      </c>
    </row>
    <row r="72" spans="1:124" s="11" customFormat="1" ht="20.25" hidden="1" customHeight="1" x14ac:dyDescent="0.35">
      <c r="A72" s="47">
        <v>69</v>
      </c>
      <c r="B72" s="48">
        <v>6087</v>
      </c>
      <c r="C72" s="48" t="s">
        <v>968</v>
      </c>
      <c r="D72" s="49" t="s">
        <v>306</v>
      </c>
      <c r="E72" s="49" t="s">
        <v>293</v>
      </c>
      <c r="F72" s="49" t="s">
        <v>300</v>
      </c>
      <c r="G72" s="49" t="s">
        <v>151</v>
      </c>
      <c r="H72" s="49" t="s">
        <v>307</v>
      </c>
      <c r="I72" s="49" t="s">
        <v>129</v>
      </c>
      <c r="J72" s="49" t="s">
        <v>179</v>
      </c>
      <c r="K72" s="49" t="s">
        <v>131</v>
      </c>
      <c r="L72" s="49" t="s">
        <v>132</v>
      </c>
      <c r="M72" s="50">
        <v>44291</v>
      </c>
      <c r="N72" s="50" t="s">
        <v>770</v>
      </c>
      <c r="O72" s="51"/>
      <c r="P72" s="50"/>
      <c r="Q72" s="52" t="s">
        <v>133</v>
      </c>
      <c r="R72" s="311" t="s">
        <v>774</v>
      </c>
      <c r="S72" s="52" t="s">
        <v>134</v>
      </c>
      <c r="T72" s="54"/>
      <c r="U72" s="54">
        <v>5000000</v>
      </c>
      <c r="V72" s="54"/>
      <c r="W72" s="55">
        <v>5000000</v>
      </c>
      <c r="X72" s="56">
        <v>0</v>
      </c>
      <c r="Y72" s="54">
        <v>0</v>
      </c>
      <c r="Z72" s="54"/>
      <c r="AA72" s="56">
        <v>0</v>
      </c>
      <c r="AB72" s="54"/>
      <c r="AC72" s="54">
        <v>0</v>
      </c>
      <c r="AD72" s="57">
        <v>0</v>
      </c>
      <c r="AE72" s="54" t="s">
        <v>1245</v>
      </c>
      <c r="AF72" s="58">
        <v>21</v>
      </c>
      <c r="AG72" s="58">
        <v>19</v>
      </c>
      <c r="AH72" s="58">
        <v>2</v>
      </c>
      <c r="AI72" s="58">
        <v>0</v>
      </c>
      <c r="AJ72" s="58">
        <v>0</v>
      </c>
      <c r="AK72" s="58">
        <v>21</v>
      </c>
      <c r="AL72" s="58">
        <v>0</v>
      </c>
      <c r="AM72" s="58">
        <v>6</v>
      </c>
      <c r="AN72" s="58">
        <v>0</v>
      </c>
      <c r="AO72" s="58">
        <v>6</v>
      </c>
      <c r="AP72" s="58">
        <v>12</v>
      </c>
      <c r="AQ72" s="58">
        <v>6</v>
      </c>
      <c r="AR72" s="54">
        <v>5000000</v>
      </c>
      <c r="AS72" s="54">
        <v>0</v>
      </c>
      <c r="AT72" s="54">
        <v>357143</v>
      </c>
      <c r="AU72" s="54">
        <v>5357143</v>
      </c>
      <c r="AV72" s="54">
        <v>0</v>
      </c>
      <c r="AW72" s="54">
        <v>0</v>
      </c>
      <c r="AX72" s="54">
        <v>0</v>
      </c>
      <c r="AY72" s="54">
        <v>0</v>
      </c>
      <c r="AZ72" s="59">
        <v>0</v>
      </c>
      <c r="BA72" s="54">
        <v>0</v>
      </c>
      <c r="BB72" s="59"/>
      <c r="BC72" s="54"/>
      <c r="BD72" s="54"/>
      <c r="BE72" s="54">
        <v>0</v>
      </c>
      <c r="BF72" s="54">
        <v>0</v>
      </c>
      <c r="BG72" s="59">
        <v>0</v>
      </c>
      <c r="BH72" s="59">
        <v>0</v>
      </c>
      <c r="BI72" s="59">
        <v>0</v>
      </c>
      <c r="BJ72" s="59">
        <v>0</v>
      </c>
      <c r="BK72" s="59"/>
      <c r="BL72" s="59">
        <v>0</v>
      </c>
      <c r="BM72" s="59"/>
      <c r="BN72" s="59"/>
      <c r="BO72" s="59">
        <v>0</v>
      </c>
      <c r="BP72" s="59"/>
      <c r="BQ72" s="59"/>
      <c r="BR72" s="54"/>
      <c r="BS72" s="59"/>
      <c r="BT72" s="54">
        <v>0</v>
      </c>
      <c r="BU72" s="57">
        <v>5357143</v>
      </c>
      <c r="BV72" s="54">
        <v>178571.42857142858</v>
      </c>
      <c r="BW72" s="54">
        <v>0</v>
      </c>
      <c r="BX72" s="54">
        <v>0</v>
      </c>
      <c r="BY72" s="54">
        <v>11000000</v>
      </c>
      <c r="BZ72" s="54">
        <v>0</v>
      </c>
      <c r="CA72" s="54">
        <v>0</v>
      </c>
      <c r="CB72" s="54">
        <v>400000</v>
      </c>
      <c r="CC72" s="54">
        <v>50000</v>
      </c>
      <c r="CD72" s="54">
        <v>75000</v>
      </c>
      <c r="CE72" s="54">
        <v>0</v>
      </c>
      <c r="CF72" s="54">
        <v>525000</v>
      </c>
      <c r="CG72" s="54">
        <v>11703571.428571429</v>
      </c>
      <c r="CH72" s="54">
        <v>0</v>
      </c>
      <c r="CI72" s="54">
        <v>0</v>
      </c>
      <c r="CJ72" s="54"/>
      <c r="CK72" s="54">
        <v>0</v>
      </c>
      <c r="CL72" s="54">
        <v>0</v>
      </c>
      <c r="CM72" s="54">
        <v>0</v>
      </c>
      <c r="CN72" s="54">
        <v>0</v>
      </c>
      <c r="CO72" s="54"/>
      <c r="CP72" s="54">
        <v>0</v>
      </c>
      <c r="CQ72" s="54">
        <v>0</v>
      </c>
      <c r="CR72" s="54">
        <v>0</v>
      </c>
      <c r="CS72" s="54">
        <v>4832143</v>
      </c>
      <c r="CT72" s="54"/>
      <c r="CU72" s="57">
        <v>4832143</v>
      </c>
      <c r="CV72" s="54">
        <v>850000.00000000012</v>
      </c>
      <c r="CW72" s="54">
        <v>0</v>
      </c>
      <c r="CX72" s="54">
        <v>150000</v>
      </c>
      <c r="CY72" s="54">
        <v>0</v>
      </c>
      <c r="CZ72" s="54"/>
      <c r="DA72" s="54">
        <v>1000000.0000000001</v>
      </c>
      <c r="DB72" s="54">
        <v>1525000</v>
      </c>
      <c r="DC72" s="54">
        <v>100000</v>
      </c>
      <c r="DD72" s="54">
        <v>6457143</v>
      </c>
      <c r="DE72" s="54"/>
      <c r="DF72" s="54" t="s">
        <v>966</v>
      </c>
      <c r="DG72" s="54">
        <v>416666.66666666669</v>
      </c>
      <c r="DH72" s="52" t="s">
        <v>135</v>
      </c>
      <c r="DI72" s="54">
        <f>IFERROR(VLOOKUP($B72,[1]Timesheet!$D:$BK,51,0),0)</f>
        <v>18</v>
      </c>
      <c r="DJ72" s="54">
        <f>IFERROR(VLOOKUP($B72,[1]Timesheet!$D:$BK,52,0),0)</f>
        <v>0</v>
      </c>
      <c r="DK72" s="54">
        <f>IFERROR(VLOOKUP($B72,[1]Timesheet!$D:$BK,55,0),0)</f>
        <v>0</v>
      </c>
      <c r="DL72" s="52">
        <v>0</v>
      </c>
      <c r="DM72" s="54">
        <f>IFERROR(VLOOKUP($B72,[1]Timesheet!$D:$BK,57,0),0)</f>
        <v>0</v>
      </c>
      <c r="DN72" s="54">
        <f t="shared" si="6"/>
        <v>0</v>
      </c>
      <c r="DO72" s="54"/>
      <c r="DP72" s="54" t="str">
        <f t="shared" si="7"/>
        <v/>
      </c>
      <c r="DQ72" s="60">
        <v>0</v>
      </c>
      <c r="DR72" s="60">
        <v>0</v>
      </c>
      <c r="DS72" s="61" t="str">
        <f>IFERROR(VLOOKUP(E72&amp;H72,[1]Group!$D$3:$G$40,4,0),"")</f>
        <v/>
      </c>
      <c r="DT72" s="61" t="str">
        <f t="shared" si="8"/>
        <v>MoviSouth</v>
      </c>
    </row>
    <row r="73" spans="1:124" s="11" customFormat="1" ht="20.25" hidden="1" customHeight="1" x14ac:dyDescent="0.35">
      <c r="A73" s="47">
        <v>70</v>
      </c>
      <c r="B73" s="48">
        <v>6088</v>
      </c>
      <c r="C73" s="48" t="s">
        <v>969</v>
      </c>
      <c r="D73" s="49" t="s">
        <v>308</v>
      </c>
      <c r="E73" s="49" t="s">
        <v>293</v>
      </c>
      <c r="F73" s="49" t="s">
        <v>300</v>
      </c>
      <c r="G73" s="49" t="s">
        <v>151</v>
      </c>
      <c r="H73" s="49" t="s">
        <v>307</v>
      </c>
      <c r="I73" s="49" t="s">
        <v>129</v>
      </c>
      <c r="J73" s="49" t="s">
        <v>179</v>
      </c>
      <c r="K73" s="49" t="s">
        <v>131</v>
      </c>
      <c r="L73" s="49" t="s">
        <v>198</v>
      </c>
      <c r="M73" s="50">
        <v>44291</v>
      </c>
      <c r="N73" s="50" t="s">
        <v>770</v>
      </c>
      <c r="O73" s="51"/>
      <c r="P73" s="50">
        <v>44535</v>
      </c>
      <c r="Q73" s="52" t="s">
        <v>133</v>
      </c>
      <c r="R73" s="311" t="s">
        <v>774</v>
      </c>
      <c r="S73" s="52" t="s">
        <v>134</v>
      </c>
      <c r="T73" s="54"/>
      <c r="U73" s="54">
        <v>5000000</v>
      </c>
      <c r="V73" s="54"/>
      <c r="W73" s="55">
        <v>5000000</v>
      </c>
      <c r="X73" s="56">
        <v>0</v>
      </c>
      <c r="Y73" s="54">
        <v>0</v>
      </c>
      <c r="Z73" s="54"/>
      <c r="AA73" s="56">
        <v>0</v>
      </c>
      <c r="AB73" s="54"/>
      <c r="AC73" s="54">
        <v>0</v>
      </c>
      <c r="AD73" s="57">
        <v>0</v>
      </c>
      <c r="AE73" s="54" t="s">
        <v>1245</v>
      </c>
      <c r="AF73" s="58">
        <v>21</v>
      </c>
      <c r="AG73" s="58">
        <v>6</v>
      </c>
      <c r="AH73" s="58">
        <v>0</v>
      </c>
      <c r="AI73" s="58">
        <v>0</v>
      </c>
      <c r="AJ73" s="58">
        <v>0</v>
      </c>
      <c r="AK73" s="58">
        <v>6</v>
      </c>
      <c r="AL73" s="58">
        <v>0</v>
      </c>
      <c r="AM73" s="58">
        <v>6</v>
      </c>
      <c r="AN73" s="58">
        <v>0</v>
      </c>
      <c r="AO73" s="58">
        <v>6</v>
      </c>
      <c r="AP73" s="58">
        <v>12</v>
      </c>
      <c r="AQ73" s="58">
        <v>6</v>
      </c>
      <c r="AR73" s="54">
        <v>1428571</v>
      </c>
      <c r="AS73" s="54">
        <v>2666667</v>
      </c>
      <c r="AT73" s="54">
        <v>357143</v>
      </c>
      <c r="AU73" s="54">
        <v>4452381</v>
      </c>
      <c r="AV73" s="54">
        <v>0</v>
      </c>
      <c r="AW73" s="54">
        <v>0</v>
      </c>
      <c r="AX73" s="54">
        <v>0</v>
      </c>
      <c r="AY73" s="54">
        <v>0</v>
      </c>
      <c r="AZ73" s="59">
        <v>0</v>
      </c>
      <c r="BA73" s="54">
        <v>0</v>
      </c>
      <c r="BB73" s="59"/>
      <c r="BC73" s="54"/>
      <c r="BD73" s="54"/>
      <c r="BE73" s="54">
        <v>0</v>
      </c>
      <c r="BF73" s="54">
        <v>0</v>
      </c>
      <c r="BG73" s="59">
        <v>0</v>
      </c>
      <c r="BH73" s="59">
        <v>0</v>
      </c>
      <c r="BI73" s="59">
        <v>0</v>
      </c>
      <c r="BJ73" s="59">
        <v>0</v>
      </c>
      <c r="BK73" s="59"/>
      <c r="BL73" s="59">
        <v>0</v>
      </c>
      <c r="BM73" s="59"/>
      <c r="BN73" s="59"/>
      <c r="BO73" s="59">
        <v>0</v>
      </c>
      <c r="BP73" s="59"/>
      <c r="BQ73" s="59"/>
      <c r="BR73" s="54"/>
      <c r="BS73" s="59"/>
      <c r="BT73" s="54">
        <v>0</v>
      </c>
      <c r="BU73" s="57">
        <v>4452381</v>
      </c>
      <c r="BV73" s="54">
        <v>178571.42857142858</v>
      </c>
      <c r="BW73" s="54">
        <v>0</v>
      </c>
      <c r="BX73" s="54">
        <v>0</v>
      </c>
      <c r="BY73" s="54">
        <v>11000000</v>
      </c>
      <c r="BZ73" s="54">
        <v>0</v>
      </c>
      <c r="CA73" s="54">
        <v>0</v>
      </c>
      <c r="CB73" s="54">
        <v>0</v>
      </c>
      <c r="CC73" s="54">
        <v>0</v>
      </c>
      <c r="CD73" s="54">
        <v>0</v>
      </c>
      <c r="CE73" s="54">
        <v>0</v>
      </c>
      <c r="CF73" s="54">
        <v>0</v>
      </c>
      <c r="CG73" s="54">
        <v>11178571.428571429</v>
      </c>
      <c r="CH73" s="54">
        <v>0</v>
      </c>
      <c r="CI73" s="54">
        <v>0</v>
      </c>
      <c r="CJ73" s="54"/>
      <c r="CK73" s="54">
        <v>0</v>
      </c>
      <c r="CL73" s="54">
        <v>0</v>
      </c>
      <c r="CM73" s="54">
        <v>0</v>
      </c>
      <c r="CN73" s="54">
        <v>0</v>
      </c>
      <c r="CO73" s="54"/>
      <c r="CP73" s="54">
        <v>0</v>
      </c>
      <c r="CQ73" s="54">
        <v>0</v>
      </c>
      <c r="CR73" s="54">
        <v>0</v>
      </c>
      <c r="CS73" s="54">
        <v>4452381</v>
      </c>
      <c r="CT73" s="54"/>
      <c r="CU73" s="57">
        <v>4452381</v>
      </c>
      <c r="CV73" s="54">
        <v>0</v>
      </c>
      <c r="CW73" s="54">
        <v>0</v>
      </c>
      <c r="CX73" s="54">
        <v>0</v>
      </c>
      <c r="CY73" s="54">
        <v>0</v>
      </c>
      <c r="CZ73" s="54"/>
      <c r="DA73" s="54">
        <v>0</v>
      </c>
      <c r="DB73" s="54">
        <v>0</v>
      </c>
      <c r="DC73" s="54">
        <v>0</v>
      </c>
      <c r="DD73" s="54">
        <v>4452381</v>
      </c>
      <c r="DE73" s="54"/>
      <c r="DF73" s="54" t="s">
        <v>966</v>
      </c>
      <c r="DG73" s="54">
        <v>416666.66666666669</v>
      </c>
      <c r="DH73" s="52" t="s">
        <v>135</v>
      </c>
      <c r="DI73" s="54">
        <f>IFERROR(VLOOKUP($B73,[1]Timesheet!$D:$BK,51,0),0)</f>
        <v>3</v>
      </c>
      <c r="DJ73" s="54">
        <f>IFERROR(VLOOKUP($B73,[1]Timesheet!$D:$BK,52,0),0)</f>
        <v>0</v>
      </c>
      <c r="DK73" s="54">
        <f>IFERROR(VLOOKUP($B73,[1]Timesheet!$D:$BK,55,0),0)</f>
        <v>0</v>
      </c>
      <c r="DL73" s="52">
        <v>0</v>
      </c>
      <c r="DM73" s="54">
        <f>IFERROR(VLOOKUP($B73,[1]Timesheet!$D:$BK,57,0),0)</f>
        <v>0</v>
      </c>
      <c r="DN73" s="54">
        <f t="shared" si="6"/>
        <v>0</v>
      </c>
      <c r="DO73" s="54"/>
      <c r="DP73" s="54" t="str">
        <f t="shared" si="7"/>
        <v/>
      </c>
      <c r="DQ73" s="60">
        <v>0</v>
      </c>
      <c r="DR73" s="60">
        <v>0</v>
      </c>
      <c r="DS73" s="61" t="str">
        <f>IFERROR(VLOOKUP(E73&amp;H73,[1]Group!$D$3:$G$40,4,0),"")</f>
        <v/>
      </c>
      <c r="DT73" s="61" t="str">
        <f t="shared" si="8"/>
        <v>MoviSouth</v>
      </c>
    </row>
    <row r="74" spans="1:124" s="11" customFormat="1" ht="20.25" hidden="1" customHeight="1" x14ac:dyDescent="0.35">
      <c r="A74" s="47">
        <v>71</v>
      </c>
      <c r="B74" s="48">
        <v>6104</v>
      </c>
      <c r="C74" s="48" t="s">
        <v>970</v>
      </c>
      <c r="D74" s="49" t="s">
        <v>309</v>
      </c>
      <c r="E74" s="49" t="s">
        <v>293</v>
      </c>
      <c r="F74" s="49" t="s">
        <v>300</v>
      </c>
      <c r="G74" s="49" t="s">
        <v>151</v>
      </c>
      <c r="H74" s="49" t="s">
        <v>307</v>
      </c>
      <c r="I74" s="49" t="s">
        <v>129</v>
      </c>
      <c r="J74" s="49" t="s">
        <v>179</v>
      </c>
      <c r="K74" s="49" t="s">
        <v>131</v>
      </c>
      <c r="L74" s="49" t="s">
        <v>132</v>
      </c>
      <c r="M74" s="50">
        <v>44298</v>
      </c>
      <c r="N74" s="50" t="s">
        <v>770</v>
      </c>
      <c r="O74" s="51"/>
      <c r="P74" s="50"/>
      <c r="Q74" s="52" t="s">
        <v>133</v>
      </c>
      <c r="R74" s="311" t="s">
        <v>774</v>
      </c>
      <c r="S74" s="52" t="s">
        <v>134</v>
      </c>
      <c r="T74" s="54"/>
      <c r="U74" s="54">
        <v>5000000</v>
      </c>
      <c r="V74" s="54"/>
      <c r="W74" s="55">
        <v>5000000</v>
      </c>
      <c r="X74" s="56">
        <v>0</v>
      </c>
      <c r="Y74" s="54">
        <v>0</v>
      </c>
      <c r="Z74" s="54"/>
      <c r="AA74" s="56">
        <v>0</v>
      </c>
      <c r="AB74" s="54"/>
      <c r="AC74" s="54">
        <v>0</v>
      </c>
      <c r="AD74" s="57">
        <v>0</v>
      </c>
      <c r="AE74" s="54" t="s">
        <v>1245</v>
      </c>
      <c r="AF74" s="58">
        <v>21</v>
      </c>
      <c r="AG74" s="58">
        <v>19</v>
      </c>
      <c r="AH74" s="58">
        <v>2</v>
      </c>
      <c r="AI74" s="58">
        <v>0</v>
      </c>
      <c r="AJ74" s="58">
        <v>0</v>
      </c>
      <c r="AK74" s="58">
        <v>21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54">
        <v>5000000</v>
      </c>
      <c r="AS74" s="54">
        <v>0</v>
      </c>
      <c r="AT74" s="54">
        <v>0</v>
      </c>
      <c r="AU74" s="54">
        <v>5000000</v>
      </c>
      <c r="AV74" s="54">
        <v>0</v>
      </c>
      <c r="AW74" s="54">
        <v>0</v>
      </c>
      <c r="AX74" s="54">
        <v>0</v>
      </c>
      <c r="AY74" s="54">
        <v>0</v>
      </c>
      <c r="AZ74" s="59">
        <v>0</v>
      </c>
      <c r="BA74" s="54">
        <v>0</v>
      </c>
      <c r="BB74" s="59"/>
      <c r="BC74" s="54"/>
      <c r="BD74" s="54"/>
      <c r="BE74" s="54">
        <v>0</v>
      </c>
      <c r="BF74" s="54">
        <v>0</v>
      </c>
      <c r="BG74" s="59">
        <v>0</v>
      </c>
      <c r="BH74" s="59">
        <v>0</v>
      </c>
      <c r="BI74" s="59">
        <v>0</v>
      </c>
      <c r="BJ74" s="59">
        <v>0</v>
      </c>
      <c r="BK74" s="59"/>
      <c r="BL74" s="59">
        <v>0</v>
      </c>
      <c r="BM74" s="59"/>
      <c r="BN74" s="59"/>
      <c r="BO74" s="59">
        <v>0</v>
      </c>
      <c r="BP74" s="59"/>
      <c r="BQ74" s="59"/>
      <c r="BR74" s="54"/>
      <c r="BS74" s="59"/>
      <c r="BT74" s="54">
        <v>0</v>
      </c>
      <c r="BU74" s="57">
        <v>5000000</v>
      </c>
      <c r="BV74" s="54">
        <v>0</v>
      </c>
      <c r="BW74" s="54">
        <v>0</v>
      </c>
      <c r="BX74" s="54">
        <v>0</v>
      </c>
      <c r="BY74" s="54">
        <v>11000000</v>
      </c>
      <c r="BZ74" s="54">
        <v>0</v>
      </c>
      <c r="CA74" s="54">
        <v>0</v>
      </c>
      <c r="CB74" s="54">
        <v>400000</v>
      </c>
      <c r="CC74" s="54">
        <v>50000</v>
      </c>
      <c r="CD74" s="54">
        <v>75000</v>
      </c>
      <c r="CE74" s="54">
        <v>0</v>
      </c>
      <c r="CF74" s="54">
        <v>525000</v>
      </c>
      <c r="CG74" s="54">
        <v>11525000</v>
      </c>
      <c r="CH74" s="54">
        <v>0</v>
      </c>
      <c r="CI74" s="54">
        <v>0</v>
      </c>
      <c r="CJ74" s="54"/>
      <c r="CK74" s="54">
        <v>0</v>
      </c>
      <c r="CL74" s="54">
        <v>0</v>
      </c>
      <c r="CM74" s="54">
        <v>0</v>
      </c>
      <c r="CN74" s="54">
        <v>0</v>
      </c>
      <c r="CO74" s="54"/>
      <c r="CP74" s="54">
        <v>0</v>
      </c>
      <c r="CQ74" s="54">
        <v>0</v>
      </c>
      <c r="CR74" s="54">
        <v>0</v>
      </c>
      <c r="CS74" s="54">
        <v>4475000</v>
      </c>
      <c r="CT74" s="54"/>
      <c r="CU74" s="57">
        <v>4475000</v>
      </c>
      <c r="CV74" s="54">
        <v>850000.00000000012</v>
      </c>
      <c r="CW74" s="54">
        <v>0</v>
      </c>
      <c r="CX74" s="54">
        <v>150000</v>
      </c>
      <c r="CY74" s="54">
        <v>0</v>
      </c>
      <c r="CZ74" s="54"/>
      <c r="DA74" s="54">
        <v>1000000.0000000001</v>
      </c>
      <c r="DB74" s="54">
        <v>1525000</v>
      </c>
      <c r="DC74" s="54">
        <v>100000</v>
      </c>
      <c r="DD74" s="54">
        <v>6100000</v>
      </c>
      <c r="DE74" s="54"/>
      <c r="DF74" s="54" t="s">
        <v>966</v>
      </c>
      <c r="DG74" s="54">
        <v>416666.66666666669</v>
      </c>
      <c r="DH74" s="52" t="s">
        <v>135</v>
      </c>
      <c r="DI74" s="54">
        <f>IFERROR(VLOOKUP($B74,[1]Timesheet!$D:$BK,51,0),0)</f>
        <v>18</v>
      </c>
      <c r="DJ74" s="54">
        <f>IFERROR(VLOOKUP($B74,[1]Timesheet!$D:$BK,52,0),0)</f>
        <v>0</v>
      </c>
      <c r="DK74" s="54">
        <f>IFERROR(VLOOKUP($B74,[1]Timesheet!$D:$BK,55,0),0)</f>
        <v>0</v>
      </c>
      <c r="DL74" s="52">
        <v>0</v>
      </c>
      <c r="DM74" s="54">
        <f>IFERROR(VLOOKUP($B74,[1]Timesheet!$D:$BK,57,0),0)</f>
        <v>0</v>
      </c>
      <c r="DN74" s="54">
        <f t="shared" si="6"/>
        <v>0</v>
      </c>
      <c r="DO74" s="54"/>
      <c r="DP74" s="54" t="str">
        <f t="shared" si="7"/>
        <v/>
      </c>
      <c r="DQ74" s="60">
        <v>0</v>
      </c>
      <c r="DR74" s="60">
        <v>0</v>
      </c>
      <c r="DS74" s="61" t="str">
        <f>IFERROR(VLOOKUP(E74&amp;H74,[1]Group!$D$3:$G$40,4,0),"")</f>
        <v/>
      </c>
      <c r="DT74" s="61" t="str">
        <f t="shared" si="8"/>
        <v>MoviSouth</v>
      </c>
    </row>
    <row r="75" spans="1:124" s="11" customFormat="1" ht="20.25" hidden="1" customHeight="1" x14ac:dyDescent="0.35">
      <c r="A75" s="47">
        <v>72</v>
      </c>
      <c r="B75" s="48">
        <v>6151</v>
      </c>
      <c r="C75" s="48" t="s">
        <v>971</v>
      </c>
      <c r="D75" s="49" t="s">
        <v>310</v>
      </c>
      <c r="E75" s="49" t="s">
        <v>293</v>
      </c>
      <c r="F75" s="49" t="s">
        <v>300</v>
      </c>
      <c r="G75" s="49" t="s">
        <v>151</v>
      </c>
      <c r="H75" s="49" t="s">
        <v>307</v>
      </c>
      <c r="I75" s="49" t="s">
        <v>129</v>
      </c>
      <c r="J75" s="49" t="s">
        <v>179</v>
      </c>
      <c r="K75" s="49" t="s">
        <v>131</v>
      </c>
      <c r="L75" s="49" t="s">
        <v>132</v>
      </c>
      <c r="M75" s="50">
        <v>44342</v>
      </c>
      <c r="N75" s="50" t="s">
        <v>770</v>
      </c>
      <c r="O75" s="51"/>
      <c r="P75" s="50"/>
      <c r="Q75" s="52" t="s">
        <v>133</v>
      </c>
      <c r="R75" s="311" t="s">
        <v>774</v>
      </c>
      <c r="S75" s="52" t="s">
        <v>134</v>
      </c>
      <c r="T75" s="54"/>
      <c r="U75" s="54">
        <v>5000000</v>
      </c>
      <c r="V75" s="54"/>
      <c r="W75" s="55">
        <v>5000000</v>
      </c>
      <c r="X75" s="56">
        <v>0</v>
      </c>
      <c r="Y75" s="54">
        <v>0</v>
      </c>
      <c r="Z75" s="54"/>
      <c r="AA75" s="56">
        <v>0</v>
      </c>
      <c r="AB75" s="54"/>
      <c r="AC75" s="54">
        <v>0</v>
      </c>
      <c r="AD75" s="57">
        <v>0</v>
      </c>
      <c r="AE75" s="54" t="s">
        <v>1245</v>
      </c>
      <c r="AF75" s="58">
        <v>21</v>
      </c>
      <c r="AG75" s="58">
        <v>19</v>
      </c>
      <c r="AH75" s="58">
        <v>2</v>
      </c>
      <c r="AI75" s="58">
        <v>0</v>
      </c>
      <c r="AJ75" s="58">
        <v>0</v>
      </c>
      <c r="AK75" s="58">
        <v>21</v>
      </c>
      <c r="AL75" s="58">
        <v>0</v>
      </c>
      <c r="AM75" s="58">
        <v>6</v>
      </c>
      <c r="AN75" s="58">
        <v>0</v>
      </c>
      <c r="AO75" s="58">
        <v>6</v>
      </c>
      <c r="AP75" s="58">
        <v>12</v>
      </c>
      <c r="AQ75" s="58">
        <v>6</v>
      </c>
      <c r="AR75" s="54">
        <v>5000000</v>
      </c>
      <c r="AS75" s="54">
        <v>0</v>
      </c>
      <c r="AT75" s="54">
        <v>357143</v>
      </c>
      <c r="AU75" s="54">
        <v>5357143</v>
      </c>
      <c r="AV75" s="54">
        <v>0</v>
      </c>
      <c r="AW75" s="54">
        <v>0</v>
      </c>
      <c r="AX75" s="54">
        <v>0</v>
      </c>
      <c r="AY75" s="54">
        <v>0</v>
      </c>
      <c r="AZ75" s="59">
        <v>0</v>
      </c>
      <c r="BA75" s="54">
        <v>0</v>
      </c>
      <c r="BB75" s="59"/>
      <c r="BC75" s="54"/>
      <c r="BD75" s="54"/>
      <c r="BE75" s="54">
        <v>0</v>
      </c>
      <c r="BF75" s="54">
        <v>0</v>
      </c>
      <c r="BG75" s="59">
        <v>0</v>
      </c>
      <c r="BH75" s="59">
        <v>0</v>
      </c>
      <c r="BI75" s="59">
        <v>0</v>
      </c>
      <c r="BJ75" s="59">
        <v>0</v>
      </c>
      <c r="BK75" s="59"/>
      <c r="BL75" s="59">
        <v>0</v>
      </c>
      <c r="BM75" s="59"/>
      <c r="BN75" s="59"/>
      <c r="BO75" s="59">
        <v>0</v>
      </c>
      <c r="BP75" s="59"/>
      <c r="BQ75" s="59"/>
      <c r="BR75" s="54"/>
      <c r="BS75" s="59"/>
      <c r="BT75" s="54">
        <v>0</v>
      </c>
      <c r="BU75" s="57">
        <v>5357143</v>
      </c>
      <c r="BV75" s="54">
        <v>178571.42857142858</v>
      </c>
      <c r="BW75" s="54">
        <v>0</v>
      </c>
      <c r="BX75" s="54">
        <v>0</v>
      </c>
      <c r="BY75" s="54">
        <v>11000000</v>
      </c>
      <c r="BZ75" s="54">
        <v>0</v>
      </c>
      <c r="CA75" s="54">
        <v>0</v>
      </c>
      <c r="CB75" s="54">
        <v>400000</v>
      </c>
      <c r="CC75" s="54">
        <v>50000</v>
      </c>
      <c r="CD75" s="54">
        <v>75000</v>
      </c>
      <c r="CE75" s="54">
        <v>0</v>
      </c>
      <c r="CF75" s="54">
        <v>525000</v>
      </c>
      <c r="CG75" s="54">
        <v>11703571.428571429</v>
      </c>
      <c r="CH75" s="54">
        <v>0</v>
      </c>
      <c r="CI75" s="54">
        <v>0</v>
      </c>
      <c r="CJ75" s="54"/>
      <c r="CK75" s="54">
        <v>0</v>
      </c>
      <c r="CL75" s="54">
        <v>0</v>
      </c>
      <c r="CM75" s="54">
        <v>0</v>
      </c>
      <c r="CN75" s="54">
        <v>0</v>
      </c>
      <c r="CO75" s="54"/>
      <c r="CP75" s="54">
        <v>0</v>
      </c>
      <c r="CQ75" s="54">
        <v>0</v>
      </c>
      <c r="CR75" s="54">
        <v>0</v>
      </c>
      <c r="CS75" s="54">
        <v>4832143</v>
      </c>
      <c r="CT75" s="54"/>
      <c r="CU75" s="57">
        <v>4832143</v>
      </c>
      <c r="CV75" s="54">
        <v>850000.00000000012</v>
      </c>
      <c r="CW75" s="54">
        <v>0</v>
      </c>
      <c r="CX75" s="54">
        <v>150000</v>
      </c>
      <c r="CY75" s="54">
        <v>0</v>
      </c>
      <c r="CZ75" s="54"/>
      <c r="DA75" s="54">
        <v>1000000.0000000001</v>
      </c>
      <c r="DB75" s="54">
        <v>1525000</v>
      </c>
      <c r="DC75" s="54">
        <v>100000</v>
      </c>
      <c r="DD75" s="54">
        <v>6457143</v>
      </c>
      <c r="DE75" s="54"/>
      <c r="DF75" s="54" t="s">
        <v>966</v>
      </c>
      <c r="DG75" s="54">
        <v>416666.66666666669</v>
      </c>
      <c r="DH75" s="52" t="s">
        <v>135</v>
      </c>
      <c r="DI75" s="54">
        <f>IFERROR(VLOOKUP($B75,[1]Timesheet!$D:$BK,51,0),0)</f>
        <v>18</v>
      </c>
      <c r="DJ75" s="54">
        <f>IFERROR(VLOOKUP($B75,[1]Timesheet!$D:$BK,52,0),0)</f>
        <v>0</v>
      </c>
      <c r="DK75" s="54">
        <f>IFERROR(VLOOKUP($B75,[1]Timesheet!$D:$BK,55,0),0)</f>
        <v>0</v>
      </c>
      <c r="DL75" s="52">
        <v>0</v>
      </c>
      <c r="DM75" s="54">
        <f>IFERROR(VLOOKUP($B75,[1]Timesheet!$D:$BK,57,0),0)</f>
        <v>0</v>
      </c>
      <c r="DN75" s="54">
        <f t="shared" si="6"/>
        <v>0</v>
      </c>
      <c r="DO75" s="54"/>
      <c r="DP75" s="54" t="str">
        <f t="shared" si="7"/>
        <v/>
      </c>
      <c r="DQ75" s="60">
        <v>0</v>
      </c>
      <c r="DR75" s="60">
        <v>0</v>
      </c>
      <c r="DS75" s="61" t="str">
        <f>IFERROR(VLOOKUP(E75&amp;H75,[1]Group!$D$3:$G$40,4,0),"")</f>
        <v/>
      </c>
      <c r="DT75" s="61" t="str">
        <f t="shared" si="8"/>
        <v>MoviSouth</v>
      </c>
    </row>
    <row r="76" spans="1:124" s="11" customFormat="1" ht="20.25" hidden="1" customHeight="1" x14ac:dyDescent="0.35">
      <c r="A76" s="47">
        <v>73</v>
      </c>
      <c r="B76" s="48">
        <v>6186</v>
      </c>
      <c r="C76" s="48" t="s">
        <v>975</v>
      </c>
      <c r="D76" s="49" t="s">
        <v>311</v>
      </c>
      <c r="E76" s="49" t="s">
        <v>293</v>
      </c>
      <c r="F76" s="49" t="s">
        <v>312</v>
      </c>
      <c r="G76" s="49" t="s">
        <v>137</v>
      </c>
      <c r="H76" s="49" t="s">
        <v>313</v>
      </c>
      <c r="I76" s="49" t="s">
        <v>129</v>
      </c>
      <c r="J76" s="49" t="s">
        <v>179</v>
      </c>
      <c r="K76" s="49" t="s">
        <v>131</v>
      </c>
      <c r="L76" s="49" t="s">
        <v>132</v>
      </c>
      <c r="M76" s="50">
        <v>44455</v>
      </c>
      <c r="N76" s="50" t="s">
        <v>770</v>
      </c>
      <c r="O76" s="51"/>
      <c r="P76" s="50"/>
      <c r="Q76" s="52" t="s">
        <v>133</v>
      </c>
      <c r="R76" s="311" t="s">
        <v>774</v>
      </c>
      <c r="S76" s="52" t="s">
        <v>134</v>
      </c>
      <c r="T76" s="54"/>
      <c r="U76" s="54">
        <v>10000000</v>
      </c>
      <c r="V76" s="54"/>
      <c r="W76" s="55">
        <v>10000000</v>
      </c>
      <c r="X76" s="56">
        <v>0</v>
      </c>
      <c r="Y76" s="54">
        <v>0</v>
      </c>
      <c r="Z76" s="54"/>
      <c r="AA76" s="56">
        <v>0</v>
      </c>
      <c r="AB76" s="54"/>
      <c r="AC76" s="54">
        <v>0</v>
      </c>
      <c r="AD76" s="57">
        <v>0</v>
      </c>
      <c r="AE76" s="54" t="s">
        <v>1245</v>
      </c>
      <c r="AF76" s="58">
        <v>21</v>
      </c>
      <c r="AG76" s="58">
        <v>21</v>
      </c>
      <c r="AH76" s="58">
        <v>0</v>
      </c>
      <c r="AI76" s="58">
        <v>0</v>
      </c>
      <c r="AJ76" s="58">
        <v>0</v>
      </c>
      <c r="AK76" s="58">
        <v>21</v>
      </c>
      <c r="AL76" s="58">
        <v>0</v>
      </c>
      <c r="AM76" s="58">
        <v>6</v>
      </c>
      <c r="AN76" s="58">
        <v>0</v>
      </c>
      <c r="AO76" s="58">
        <v>6</v>
      </c>
      <c r="AP76" s="58">
        <v>12</v>
      </c>
      <c r="AQ76" s="58">
        <v>6</v>
      </c>
      <c r="AR76" s="54">
        <v>10000000</v>
      </c>
      <c r="AS76" s="54">
        <v>0</v>
      </c>
      <c r="AT76" s="54">
        <v>714286</v>
      </c>
      <c r="AU76" s="54">
        <v>10714286</v>
      </c>
      <c r="AV76" s="54">
        <v>0</v>
      </c>
      <c r="AW76" s="54">
        <v>0</v>
      </c>
      <c r="AX76" s="54">
        <v>0</v>
      </c>
      <c r="AY76" s="54">
        <v>0</v>
      </c>
      <c r="AZ76" s="59">
        <v>0</v>
      </c>
      <c r="BA76" s="54">
        <v>0</v>
      </c>
      <c r="BB76" s="59"/>
      <c r="BC76" s="54"/>
      <c r="BD76" s="54"/>
      <c r="BE76" s="54">
        <v>0</v>
      </c>
      <c r="BF76" s="54">
        <v>0</v>
      </c>
      <c r="BG76" s="59">
        <v>0</v>
      </c>
      <c r="BH76" s="59">
        <v>0</v>
      </c>
      <c r="BI76" s="59">
        <v>0</v>
      </c>
      <c r="BJ76" s="59">
        <v>0</v>
      </c>
      <c r="BK76" s="59"/>
      <c r="BL76" s="59">
        <v>0</v>
      </c>
      <c r="BM76" s="59"/>
      <c r="BN76" s="59"/>
      <c r="BO76" s="59">
        <v>0</v>
      </c>
      <c r="BP76" s="59"/>
      <c r="BQ76" s="59"/>
      <c r="BR76" s="54"/>
      <c r="BS76" s="59"/>
      <c r="BT76" s="54">
        <v>0</v>
      </c>
      <c r="BU76" s="57">
        <v>10714286</v>
      </c>
      <c r="BV76" s="54">
        <v>357142.85714285716</v>
      </c>
      <c r="BW76" s="54">
        <v>0</v>
      </c>
      <c r="BX76" s="54">
        <v>0</v>
      </c>
      <c r="BY76" s="54">
        <v>11000000</v>
      </c>
      <c r="BZ76" s="54">
        <v>0</v>
      </c>
      <c r="CA76" s="54">
        <v>0</v>
      </c>
      <c r="CB76" s="54">
        <v>800000</v>
      </c>
      <c r="CC76" s="54">
        <v>100000</v>
      </c>
      <c r="CD76" s="54">
        <v>150000</v>
      </c>
      <c r="CE76" s="54">
        <v>0</v>
      </c>
      <c r="CF76" s="54">
        <v>1050000</v>
      </c>
      <c r="CG76" s="54">
        <v>12407142.857142856</v>
      </c>
      <c r="CH76" s="54">
        <v>0</v>
      </c>
      <c r="CI76" s="54">
        <v>0</v>
      </c>
      <c r="CJ76" s="54"/>
      <c r="CK76" s="54">
        <v>0</v>
      </c>
      <c r="CL76" s="54">
        <v>0</v>
      </c>
      <c r="CM76" s="54">
        <v>100000</v>
      </c>
      <c r="CN76" s="54">
        <v>0</v>
      </c>
      <c r="CO76" s="54"/>
      <c r="CP76" s="54">
        <v>0</v>
      </c>
      <c r="CQ76" s="54">
        <v>0</v>
      </c>
      <c r="CR76" s="54">
        <v>100000</v>
      </c>
      <c r="CS76" s="54">
        <v>9564286</v>
      </c>
      <c r="CT76" s="54"/>
      <c r="CU76" s="57">
        <v>9564286</v>
      </c>
      <c r="CV76" s="54">
        <v>1700000.0000000002</v>
      </c>
      <c r="CW76" s="54">
        <v>0</v>
      </c>
      <c r="CX76" s="54">
        <v>300000</v>
      </c>
      <c r="CY76" s="54">
        <v>0</v>
      </c>
      <c r="CZ76" s="54"/>
      <c r="DA76" s="54">
        <v>2000000.0000000002</v>
      </c>
      <c r="DB76" s="54">
        <v>3050000</v>
      </c>
      <c r="DC76" s="54">
        <v>200000</v>
      </c>
      <c r="DD76" s="54">
        <v>12914286</v>
      </c>
      <c r="DE76" s="54"/>
      <c r="DF76" s="54" t="s">
        <v>966</v>
      </c>
      <c r="DG76" s="54">
        <v>833333.33333333337</v>
      </c>
      <c r="DH76" s="52" t="s">
        <v>135</v>
      </c>
      <c r="DI76" s="54">
        <f>IFERROR(VLOOKUP($B76,[1]Timesheet!$D:$BK,51,0),0)</f>
        <v>18</v>
      </c>
      <c r="DJ76" s="54">
        <f>IFERROR(VLOOKUP($B76,[1]Timesheet!$D:$BK,52,0),0)</f>
        <v>1</v>
      </c>
      <c r="DK76" s="54">
        <f>IFERROR(VLOOKUP($B76,[1]Timesheet!$D:$BK,55,0),0)</f>
        <v>0</v>
      </c>
      <c r="DL76" s="52" t="s">
        <v>139</v>
      </c>
      <c r="DM76" s="54">
        <f>IFERROR(VLOOKUP($B76,[1]Timesheet!$D:$BK,57,0),0)</f>
        <v>0</v>
      </c>
      <c r="DN76" s="54">
        <f t="shared" si="6"/>
        <v>100000</v>
      </c>
      <c r="DO76" s="54"/>
      <c r="DP76" s="54" t="str">
        <f t="shared" si="7"/>
        <v/>
      </c>
      <c r="DQ76" s="60">
        <v>0</v>
      </c>
      <c r="DR76" s="60">
        <v>0</v>
      </c>
      <c r="DS76" s="61" t="str">
        <f>IFERROR(VLOOKUP(E76&amp;H76,[1]Group!$D$3:$G$40,4,0),"")</f>
        <v/>
      </c>
      <c r="DT76" s="61" t="str">
        <f t="shared" si="8"/>
        <v>MoviSouth</v>
      </c>
    </row>
    <row r="77" spans="1:124" s="11" customFormat="1" ht="20.25" hidden="1" customHeight="1" x14ac:dyDescent="0.35">
      <c r="A77" s="47">
        <v>74</v>
      </c>
      <c r="B77" s="48">
        <v>5315</v>
      </c>
      <c r="C77" s="48" t="s">
        <v>976</v>
      </c>
      <c r="D77" s="49" t="s">
        <v>314</v>
      </c>
      <c r="E77" s="49" t="s">
        <v>315</v>
      </c>
      <c r="F77" s="49" t="s">
        <v>315</v>
      </c>
      <c r="G77" s="49" t="s">
        <v>147</v>
      </c>
      <c r="H77" s="49" t="s">
        <v>316</v>
      </c>
      <c r="I77" s="49" t="s">
        <v>129</v>
      </c>
      <c r="J77" s="49" t="s">
        <v>179</v>
      </c>
      <c r="K77" s="49" t="s">
        <v>131</v>
      </c>
      <c r="L77" s="49" t="s">
        <v>132</v>
      </c>
      <c r="M77" s="50">
        <v>43718</v>
      </c>
      <c r="N77" s="50" t="s">
        <v>770</v>
      </c>
      <c r="O77" s="51"/>
      <c r="P77" s="50"/>
      <c r="Q77" s="52" t="s">
        <v>133</v>
      </c>
      <c r="R77" s="311" t="s">
        <v>774</v>
      </c>
      <c r="S77" s="52" t="s">
        <v>134</v>
      </c>
      <c r="T77" s="54"/>
      <c r="U77" s="54">
        <v>80000000</v>
      </c>
      <c r="V77" s="54"/>
      <c r="W77" s="55">
        <v>80000000</v>
      </c>
      <c r="X77" s="56">
        <v>0</v>
      </c>
      <c r="Y77" s="54">
        <v>0</v>
      </c>
      <c r="Z77" s="54"/>
      <c r="AA77" s="56">
        <v>0</v>
      </c>
      <c r="AB77" s="54"/>
      <c r="AC77" s="54">
        <v>0</v>
      </c>
      <c r="AD77" s="57">
        <v>0</v>
      </c>
      <c r="AE77" s="54" t="s">
        <v>1245</v>
      </c>
      <c r="AF77" s="58">
        <v>21</v>
      </c>
      <c r="AG77" s="58">
        <v>14</v>
      </c>
      <c r="AH77" s="58">
        <v>7</v>
      </c>
      <c r="AI77" s="58">
        <v>0</v>
      </c>
      <c r="AJ77" s="58">
        <v>0</v>
      </c>
      <c r="AK77" s="58">
        <v>21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54">
        <v>80000000</v>
      </c>
      <c r="AS77" s="54">
        <v>0</v>
      </c>
      <c r="AT77" s="54">
        <v>0</v>
      </c>
      <c r="AU77" s="54">
        <v>80000000</v>
      </c>
      <c r="AV77" s="54">
        <v>0</v>
      </c>
      <c r="AW77" s="54">
        <v>0</v>
      </c>
      <c r="AX77" s="54">
        <v>0</v>
      </c>
      <c r="AY77" s="54">
        <v>0</v>
      </c>
      <c r="AZ77" s="59">
        <v>0</v>
      </c>
      <c r="BA77" s="54">
        <v>0</v>
      </c>
      <c r="BB77" s="59"/>
      <c r="BC77" s="54"/>
      <c r="BD77" s="54"/>
      <c r="BE77" s="54">
        <v>0</v>
      </c>
      <c r="BF77" s="54">
        <v>0</v>
      </c>
      <c r="BG77" s="59">
        <v>0</v>
      </c>
      <c r="BH77" s="59">
        <v>0</v>
      </c>
      <c r="BI77" s="59">
        <v>0</v>
      </c>
      <c r="BJ77" s="59">
        <v>0</v>
      </c>
      <c r="BK77" s="59"/>
      <c r="BL77" s="59">
        <v>0</v>
      </c>
      <c r="BM77" s="59"/>
      <c r="BN77" s="59"/>
      <c r="BO77" s="59">
        <v>0</v>
      </c>
      <c r="BP77" s="59"/>
      <c r="BQ77" s="59"/>
      <c r="BR77" s="54"/>
      <c r="BS77" s="59"/>
      <c r="BT77" s="54">
        <v>0</v>
      </c>
      <c r="BU77" s="57">
        <v>80000000</v>
      </c>
      <c r="BV77" s="54">
        <v>0</v>
      </c>
      <c r="BW77" s="54">
        <v>0</v>
      </c>
      <c r="BX77" s="54">
        <v>0</v>
      </c>
      <c r="BY77" s="54">
        <v>11000000</v>
      </c>
      <c r="BZ77" s="54">
        <v>0</v>
      </c>
      <c r="CA77" s="54">
        <v>0</v>
      </c>
      <c r="CB77" s="54">
        <v>2384000</v>
      </c>
      <c r="CC77" s="54">
        <v>800000</v>
      </c>
      <c r="CD77" s="54">
        <v>447000</v>
      </c>
      <c r="CE77" s="54">
        <v>0</v>
      </c>
      <c r="CF77" s="54">
        <v>3631000</v>
      </c>
      <c r="CG77" s="54">
        <v>14631000</v>
      </c>
      <c r="CH77" s="54">
        <v>65369000</v>
      </c>
      <c r="CI77" s="54">
        <v>13760700</v>
      </c>
      <c r="CJ77" s="54"/>
      <c r="CK77" s="54">
        <v>13760700</v>
      </c>
      <c r="CL77" s="54">
        <v>0</v>
      </c>
      <c r="CM77" s="54">
        <v>0</v>
      </c>
      <c r="CN77" s="54">
        <v>0</v>
      </c>
      <c r="CO77" s="54"/>
      <c r="CP77" s="54">
        <v>0</v>
      </c>
      <c r="CQ77" s="54">
        <v>0</v>
      </c>
      <c r="CR77" s="54">
        <v>0</v>
      </c>
      <c r="CS77" s="54">
        <v>62608300</v>
      </c>
      <c r="CT77" s="54"/>
      <c r="CU77" s="57">
        <v>62608300</v>
      </c>
      <c r="CV77" s="54">
        <v>5066000</v>
      </c>
      <c r="CW77" s="54">
        <v>0</v>
      </c>
      <c r="CX77" s="54">
        <v>894000</v>
      </c>
      <c r="CY77" s="54">
        <v>0</v>
      </c>
      <c r="CZ77" s="54"/>
      <c r="DA77" s="54">
        <v>5960000</v>
      </c>
      <c r="DB77" s="54">
        <v>9591000</v>
      </c>
      <c r="DC77" s="54">
        <v>596000</v>
      </c>
      <c r="DD77" s="54">
        <v>86556000</v>
      </c>
      <c r="DE77" s="54"/>
      <c r="DF77" s="54" t="s">
        <v>977</v>
      </c>
      <c r="DG77" s="54">
        <v>6666666.666666667</v>
      </c>
      <c r="DH77" s="52" t="s">
        <v>135</v>
      </c>
      <c r="DI77" s="54">
        <f>IFERROR(VLOOKUP($B77,[1]Timesheet!$D:$BK,51,0),0)</f>
        <v>18</v>
      </c>
      <c r="DJ77" s="54">
        <f>IFERROR(VLOOKUP($B77,[1]Timesheet!$D:$BK,52,0),0)</f>
        <v>0</v>
      </c>
      <c r="DK77" s="54">
        <f>IFERROR(VLOOKUP($B77,[1]Timesheet!$D:$BK,55,0),0)</f>
        <v>0</v>
      </c>
      <c r="DL77" s="52">
        <v>0</v>
      </c>
      <c r="DM77" s="54">
        <f>IFERROR(VLOOKUP($B77,[1]Timesheet!$D:$BK,57,0),0)</f>
        <v>0</v>
      </c>
      <c r="DN77" s="54">
        <f t="shared" si="6"/>
        <v>0</v>
      </c>
      <c r="DO77" s="54"/>
      <c r="DP77" s="54" t="str">
        <f t="shared" si="7"/>
        <v/>
      </c>
      <c r="DQ77" s="60">
        <v>0</v>
      </c>
      <c r="DR77" s="60">
        <v>0</v>
      </c>
      <c r="DS77" s="61" t="str">
        <f>IFERROR(VLOOKUP(E77&amp;H77,[1]Group!$D$3:$G$40,4,0),"")</f>
        <v/>
      </c>
      <c r="DT77" s="61" t="str">
        <f t="shared" si="8"/>
        <v>MoviSouth</v>
      </c>
    </row>
    <row r="78" spans="1:124" s="11" customFormat="1" ht="20.25" hidden="1" customHeight="1" x14ac:dyDescent="0.35">
      <c r="A78" s="47">
        <v>75</v>
      </c>
      <c r="B78" s="48">
        <v>5932</v>
      </c>
      <c r="C78" s="48" t="s">
        <v>978</v>
      </c>
      <c r="D78" s="49" t="s">
        <v>317</v>
      </c>
      <c r="E78" s="49" t="s">
        <v>315</v>
      </c>
      <c r="F78" s="49" t="s">
        <v>315</v>
      </c>
      <c r="G78" s="49" t="s">
        <v>186</v>
      </c>
      <c r="H78" s="49" t="s">
        <v>318</v>
      </c>
      <c r="I78" s="49" t="s">
        <v>129</v>
      </c>
      <c r="J78" s="49" t="s">
        <v>179</v>
      </c>
      <c r="K78" s="49" t="s">
        <v>131</v>
      </c>
      <c r="L78" s="49" t="s">
        <v>132</v>
      </c>
      <c r="M78" s="50">
        <v>44102</v>
      </c>
      <c r="N78" s="50" t="s">
        <v>770</v>
      </c>
      <c r="O78" s="51"/>
      <c r="P78" s="50"/>
      <c r="Q78" s="52" t="s">
        <v>133</v>
      </c>
      <c r="R78" s="311" t="s">
        <v>774</v>
      </c>
      <c r="S78" s="52" t="s">
        <v>134</v>
      </c>
      <c r="T78" s="54"/>
      <c r="U78" s="54">
        <v>30000000</v>
      </c>
      <c r="V78" s="54"/>
      <c r="W78" s="55">
        <v>30000000</v>
      </c>
      <c r="X78" s="56">
        <v>0</v>
      </c>
      <c r="Y78" s="54">
        <v>0</v>
      </c>
      <c r="Z78" s="54"/>
      <c r="AA78" s="56">
        <v>0</v>
      </c>
      <c r="AB78" s="54"/>
      <c r="AC78" s="54">
        <v>0</v>
      </c>
      <c r="AD78" s="57">
        <v>0</v>
      </c>
      <c r="AE78" s="54" t="s">
        <v>1245</v>
      </c>
      <c r="AF78" s="58">
        <v>21</v>
      </c>
      <c r="AG78" s="58">
        <v>16</v>
      </c>
      <c r="AH78" s="58">
        <v>5</v>
      </c>
      <c r="AI78" s="58">
        <v>0</v>
      </c>
      <c r="AJ78" s="58">
        <v>0</v>
      </c>
      <c r="AK78" s="58">
        <v>21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54">
        <v>30000000</v>
      </c>
      <c r="AS78" s="54">
        <v>0</v>
      </c>
      <c r="AT78" s="54">
        <v>0</v>
      </c>
      <c r="AU78" s="54">
        <v>30000000</v>
      </c>
      <c r="AV78" s="54">
        <v>0</v>
      </c>
      <c r="AW78" s="54">
        <v>0</v>
      </c>
      <c r="AX78" s="54">
        <v>0</v>
      </c>
      <c r="AY78" s="54">
        <v>0</v>
      </c>
      <c r="AZ78" s="59">
        <v>0</v>
      </c>
      <c r="BA78" s="54">
        <v>0</v>
      </c>
      <c r="BB78" s="59"/>
      <c r="BC78" s="54"/>
      <c r="BD78" s="54"/>
      <c r="BE78" s="54">
        <v>0</v>
      </c>
      <c r="BF78" s="54">
        <v>0</v>
      </c>
      <c r="BG78" s="59">
        <v>0</v>
      </c>
      <c r="BH78" s="59">
        <v>0</v>
      </c>
      <c r="BI78" s="59">
        <v>0</v>
      </c>
      <c r="BJ78" s="59">
        <v>0</v>
      </c>
      <c r="BK78" s="59"/>
      <c r="BL78" s="59">
        <v>0</v>
      </c>
      <c r="BM78" s="59"/>
      <c r="BN78" s="59"/>
      <c r="BO78" s="59">
        <v>0</v>
      </c>
      <c r="BP78" s="59"/>
      <c r="BQ78" s="59"/>
      <c r="BR78" s="54"/>
      <c r="BS78" s="59"/>
      <c r="BT78" s="54">
        <v>0</v>
      </c>
      <c r="BU78" s="57">
        <v>30000000</v>
      </c>
      <c r="BV78" s="54">
        <v>0</v>
      </c>
      <c r="BW78" s="54">
        <v>0</v>
      </c>
      <c r="BX78" s="54">
        <v>0</v>
      </c>
      <c r="BY78" s="54">
        <v>11000000</v>
      </c>
      <c r="BZ78" s="54">
        <v>0</v>
      </c>
      <c r="CA78" s="54">
        <v>0</v>
      </c>
      <c r="CB78" s="54">
        <v>2384000</v>
      </c>
      <c r="CC78" s="54">
        <v>300000</v>
      </c>
      <c r="CD78" s="54">
        <v>447000</v>
      </c>
      <c r="CE78" s="54">
        <v>0</v>
      </c>
      <c r="CF78" s="54">
        <v>3131000</v>
      </c>
      <c r="CG78" s="54">
        <v>14131000</v>
      </c>
      <c r="CH78" s="54">
        <v>15869000</v>
      </c>
      <c r="CI78" s="54">
        <v>1630350</v>
      </c>
      <c r="CJ78" s="54"/>
      <c r="CK78" s="54">
        <v>1630350</v>
      </c>
      <c r="CL78" s="54">
        <v>0</v>
      </c>
      <c r="CM78" s="54">
        <v>0</v>
      </c>
      <c r="CN78" s="54">
        <v>0</v>
      </c>
      <c r="CO78" s="54"/>
      <c r="CP78" s="54">
        <v>0</v>
      </c>
      <c r="CQ78" s="54">
        <v>0</v>
      </c>
      <c r="CR78" s="54">
        <v>0</v>
      </c>
      <c r="CS78" s="54">
        <v>25238650</v>
      </c>
      <c r="CT78" s="54"/>
      <c r="CU78" s="57">
        <v>25238650</v>
      </c>
      <c r="CV78" s="54">
        <v>5066000</v>
      </c>
      <c r="CW78" s="54">
        <v>0</v>
      </c>
      <c r="CX78" s="54">
        <v>894000</v>
      </c>
      <c r="CY78" s="54">
        <v>0</v>
      </c>
      <c r="CZ78" s="54"/>
      <c r="DA78" s="54">
        <v>5960000</v>
      </c>
      <c r="DB78" s="54">
        <v>9091000</v>
      </c>
      <c r="DC78" s="54">
        <v>596000</v>
      </c>
      <c r="DD78" s="54">
        <v>36556000</v>
      </c>
      <c r="DE78" s="54"/>
      <c r="DF78" s="54" t="s">
        <v>977</v>
      </c>
      <c r="DG78" s="54">
        <v>2500000</v>
      </c>
      <c r="DH78" s="52" t="s">
        <v>135</v>
      </c>
      <c r="DI78" s="54">
        <f>IFERROR(VLOOKUP($B78,[1]Timesheet!$D:$BK,51,0),0)</f>
        <v>18</v>
      </c>
      <c r="DJ78" s="54">
        <f>IFERROR(VLOOKUP($B78,[1]Timesheet!$D:$BK,52,0),0)</f>
        <v>0</v>
      </c>
      <c r="DK78" s="54">
        <f>IFERROR(VLOOKUP($B78,[1]Timesheet!$D:$BK,55,0),0)</f>
        <v>0</v>
      </c>
      <c r="DL78" s="52">
        <v>0</v>
      </c>
      <c r="DM78" s="54">
        <f>IFERROR(VLOOKUP($B78,[1]Timesheet!$D:$BK,57,0),0)</f>
        <v>0</v>
      </c>
      <c r="DN78" s="54">
        <f t="shared" si="6"/>
        <v>0</v>
      </c>
      <c r="DO78" s="54"/>
      <c r="DP78" s="54" t="str">
        <f t="shared" si="7"/>
        <v/>
      </c>
      <c r="DQ78" s="60">
        <v>0</v>
      </c>
      <c r="DR78" s="60">
        <v>0</v>
      </c>
      <c r="DS78" s="61" t="str">
        <f>IFERROR(VLOOKUP(E78&amp;H78,[1]Group!$D$3:$G$40,4,0),"")</f>
        <v/>
      </c>
      <c r="DT78" s="61" t="str">
        <f t="shared" si="8"/>
        <v>MoviSouth</v>
      </c>
    </row>
    <row r="79" spans="1:124" s="11" customFormat="1" ht="20.25" hidden="1" customHeight="1" x14ac:dyDescent="0.35">
      <c r="A79" s="47">
        <v>76</v>
      </c>
      <c r="B79" s="48">
        <v>5003</v>
      </c>
      <c r="C79" s="48" t="s">
        <v>884</v>
      </c>
      <c r="D79" s="49" t="s">
        <v>319</v>
      </c>
      <c r="E79" s="49" t="s">
        <v>320</v>
      </c>
      <c r="F79" s="49" t="s">
        <v>321</v>
      </c>
      <c r="G79" s="49" t="s">
        <v>256</v>
      </c>
      <c r="H79" s="49" t="s">
        <v>322</v>
      </c>
      <c r="I79" s="49" t="s">
        <v>129</v>
      </c>
      <c r="J79" s="49" t="s">
        <v>130</v>
      </c>
      <c r="K79" s="49" t="s">
        <v>131</v>
      </c>
      <c r="L79" s="49" t="s">
        <v>132</v>
      </c>
      <c r="M79" s="50">
        <v>43563</v>
      </c>
      <c r="N79" s="50" t="s">
        <v>770</v>
      </c>
      <c r="O79" s="51"/>
      <c r="P79" s="50"/>
      <c r="Q79" s="52" t="s">
        <v>133</v>
      </c>
      <c r="R79" s="311" t="s">
        <v>774</v>
      </c>
      <c r="S79" s="52" t="s">
        <v>134</v>
      </c>
      <c r="T79" s="54"/>
      <c r="U79" s="54">
        <v>15000000</v>
      </c>
      <c r="V79" s="54"/>
      <c r="W79" s="55">
        <v>15000000</v>
      </c>
      <c r="X79" s="56">
        <v>0</v>
      </c>
      <c r="Y79" s="54">
        <v>0</v>
      </c>
      <c r="Z79" s="54"/>
      <c r="AA79" s="56">
        <v>0</v>
      </c>
      <c r="AB79" s="54"/>
      <c r="AC79" s="54">
        <v>0</v>
      </c>
      <c r="AD79" s="57">
        <v>0</v>
      </c>
      <c r="AE79" s="54" t="s">
        <v>1245</v>
      </c>
      <c r="AF79" s="58">
        <v>21</v>
      </c>
      <c r="AG79" s="58">
        <v>21</v>
      </c>
      <c r="AH79" s="58">
        <v>0</v>
      </c>
      <c r="AI79" s="58">
        <v>0</v>
      </c>
      <c r="AJ79" s="58">
        <v>0</v>
      </c>
      <c r="AK79" s="58">
        <v>21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54">
        <v>15000000</v>
      </c>
      <c r="AS79" s="54">
        <v>0</v>
      </c>
      <c r="AT79" s="54">
        <v>0</v>
      </c>
      <c r="AU79" s="54">
        <v>15000000</v>
      </c>
      <c r="AV79" s="54">
        <v>0</v>
      </c>
      <c r="AW79" s="54">
        <v>0</v>
      </c>
      <c r="AX79" s="54">
        <v>0</v>
      </c>
      <c r="AY79" s="54">
        <v>0</v>
      </c>
      <c r="AZ79" s="59">
        <v>0</v>
      </c>
      <c r="BA79" s="54">
        <v>0</v>
      </c>
      <c r="BB79" s="59"/>
      <c r="BC79" s="54"/>
      <c r="BD79" s="54"/>
      <c r="BE79" s="54">
        <v>0</v>
      </c>
      <c r="BF79" s="54">
        <v>0</v>
      </c>
      <c r="BG79" s="59">
        <v>0</v>
      </c>
      <c r="BH79" s="59">
        <v>0</v>
      </c>
      <c r="BI79" s="59">
        <v>0</v>
      </c>
      <c r="BJ79" s="59">
        <v>0</v>
      </c>
      <c r="BK79" s="59"/>
      <c r="BL79" s="59">
        <v>0</v>
      </c>
      <c r="BM79" s="59"/>
      <c r="BN79" s="59"/>
      <c r="BO79" s="59">
        <v>0</v>
      </c>
      <c r="BP79" s="59"/>
      <c r="BQ79" s="59"/>
      <c r="BR79" s="54"/>
      <c r="BS79" s="59"/>
      <c r="BT79" s="54">
        <v>0</v>
      </c>
      <c r="BU79" s="57">
        <v>15000000</v>
      </c>
      <c r="BV79" s="54">
        <v>0</v>
      </c>
      <c r="BW79" s="54">
        <v>0</v>
      </c>
      <c r="BX79" s="54">
        <v>0</v>
      </c>
      <c r="BY79" s="54">
        <v>11000000</v>
      </c>
      <c r="BZ79" s="54">
        <v>0</v>
      </c>
      <c r="CA79" s="54">
        <v>0</v>
      </c>
      <c r="CB79" s="54">
        <v>1200000</v>
      </c>
      <c r="CC79" s="54">
        <v>150000</v>
      </c>
      <c r="CD79" s="54">
        <v>225000</v>
      </c>
      <c r="CE79" s="54">
        <v>0</v>
      </c>
      <c r="CF79" s="54">
        <v>1575000</v>
      </c>
      <c r="CG79" s="54">
        <v>12575000</v>
      </c>
      <c r="CH79" s="54">
        <v>2425000</v>
      </c>
      <c r="CI79" s="54">
        <v>121250</v>
      </c>
      <c r="CJ79" s="54"/>
      <c r="CK79" s="54">
        <v>121250</v>
      </c>
      <c r="CL79" s="54">
        <v>0</v>
      </c>
      <c r="CM79" s="54">
        <v>0</v>
      </c>
      <c r="CN79" s="54">
        <v>0</v>
      </c>
      <c r="CO79" s="54"/>
      <c r="CP79" s="54">
        <v>0</v>
      </c>
      <c r="CQ79" s="54">
        <v>0</v>
      </c>
      <c r="CR79" s="54">
        <v>0</v>
      </c>
      <c r="CS79" s="54">
        <v>13303750</v>
      </c>
      <c r="CT79" s="54"/>
      <c r="CU79" s="57">
        <v>13303750</v>
      </c>
      <c r="CV79" s="54">
        <v>2550000</v>
      </c>
      <c r="CW79" s="54">
        <v>0</v>
      </c>
      <c r="CX79" s="54">
        <v>450000</v>
      </c>
      <c r="CY79" s="54">
        <v>0</v>
      </c>
      <c r="CZ79" s="54"/>
      <c r="DA79" s="54">
        <v>3000000</v>
      </c>
      <c r="DB79" s="54">
        <v>4575000</v>
      </c>
      <c r="DC79" s="54">
        <v>300000</v>
      </c>
      <c r="DD79" s="54">
        <v>18300000</v>
      </c>
      <c r="DE79" s="54"/>
      <c r="DF79" s="54" t="s">
        <v>836</v>
      </c>
      <c r="DG79" s="54">
        <v>1250000</v>
      </c>
      <c r="DH79" s="52" t="s">
        <v>135</v>
      </c>
      <c r="DI79" s="54">
        <f>IFERROR(VLOOKUP($B79,[1]Timesheet!$D:$BK,51,0),0)</f>
        <v>18</v>
      </c>
      <c r="DJ79" s="54">
        <f>IFERROR(VLOOKUP($B79,[1]Timesheet!$D:$BK,52,0),0)</f>
        <v>0</v>
      </c>
      <c r="DK79" s="54">
        <f>IFERROR(VLOOKUP($B79,[1]Timesheet!$D:$BK,55,0),0)</f>
        <v>0</v>
      </c>
      <c r="DL79" s="52">
        <v>0</v>
      </c>
      <c r="DM79" s="54">
        <f>IFERROR(VLOOKUP($B79,[1]Timesheet!$D:$BK,57,0),0)</f>
        <v>0</v>
      </c>
      <c r="DN79" s="54">
        <f t="shared" si="6"/>
        <v>0</v>
      </c>
      <c r="DO79" s="54"/>
      <c r="DP79" s="54" t="str">
        <f t="shared" si="7"/>
        <v/>
      </c>
      <c r="DQ79" s="60">
        <v>0</v>
      </c>
      <c r="DR79" s="60">
        <v>0</v>
      </c>
      <c r="DS79" s="61" t="str">
        <f>IFERROR(VLOOKUP(E79&amp;H79,[1]Group!$D$3:$G$40,4,0),"")</f>
        <v/>
      </c>
      <c r="DT79" s="61" t="str">
        <f t="shared" si="8"/>
        <v>Việt PhúSouth</v>
      </c>
    </row>
    <row r="80" spans="1:124" s="11" customFormat="1" ht="20.25" hidden="1" customHeight="1" x14ac:dyDescent="0.35">
      <c r="A80" s="47">
        <v>77</v>
      </c>
      <c r="B80" s="48">
        <v>5341</v>
      </c>
      <c r="C80" s="48" t="s">
        <v>842</v>
      </c>
      <c r="D80" s="49" t="s">
        <v>323</v>
      </c>
      <c r="E80" s="49" t="s">
        <v>320</v>
      </c>
      <c r="F80" s="49" t="s">
        <v>321</v>
      </c>
      <c r="G80" s="49" t="s">
        <v>151</v>
      </c>
      <c r="H80" s="49" t="s">
        <v>324</v>
      </c>
      <c r="I80" s="49" t="s">
        <v>129</v>
      </c>
      <c r="J80" s="49" t="s">
        <v>130</v>
      </c>
      <c r="K80" s="49" t="s">
        <v>131</v>
      </c>
      <c r="L80" s="49" t="s">
        <v>132</v>
      </c>
      <c r="M80" s="50">
        <v>43724</v>
      </c>
      <c r="N80" s="50" t="s">
        <v>770</v>
      </c>
      <c r="O80" s="51"/>
      <c r="P80" s="50"/>
      <c r="Q80" s="52" t="s">
        <v>133</v>
      </c>
      <c r="R80" s="311" t="s">
        <v>774</v>
      </c>
      <c r="S80" s="52" t="s">
        <v>134</v>
      </c>
      <c r="T80" s="54"/>
      <c r="U80" s="54">
        <v>5000000</v>
      </c>
      <c r="V80" s="54"/>
      <c r="W80" s="55">
        <v>5000000</v>
      </c>
      <c r="X80" s="56">
        <v>0</v>
      </c>
      <c r="Y80" s="54">
        <v>0</v>
      </c>
      <c r="Z80" s="54"/>
      <c r="AA80" s="56">
        <v>0</v>
      </c>
      <c r="AB80" s="54"/>
      <c r="AC80" s="54">
        <v>0</v>
      </c>
      <c r="AD80" s="57">
        <v>0</v>
      </c>
      <c r="AE80" s="54" t="s">
        <v>1245</v>
      </c>
      <c r="AF80" s="58">
        <v>21</v>
      </c>
      <c r="AG80" s="58">
        <v>17</v>
      </c>
      <c r="AH80" s="58">
        <v>4</v>
      </c>
      <c r="AI80" s="58">
        <v>0</v>
      </c>
      <c r="AJ80" s="58">
        <v>0</v>
      </c>
      <c r="AK80" s="58">
        <v>21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54">
        <v>5000000</v>
      </c>
      <c r="AS80" s="54">
        <v>0</v>
      </c>
      <c r="AT80" s="54">
        <v>0</v>
      </c>
      <c r="AU80" s="54">
        <v>5000000</v>
      </c>
      <c r="AV80" s="54">
        <v>0</v>
      </c>
      <c r="AW80" s="54">
        <v>0</v>
      </c>
      <c r="AX80" s="54">
        <v>0</v>
      </c>
      <c r="AY80" s="54">
        <v>0</v>
      </c>
      <c r="AZ80" s="59">
        <v>0</v>
      </c>
      <c r="BA80" s="54">
        <v>0</v>
      </c>
      <c r="BB80" s="59"/>
      <c r="BC80" s="54"/>
      <c r="BD80" s="54"/>
      <c r="BE80" s="54">
        <v>0</v>
      </c>
      <c r="BF80" s="54">
        <v>0</v>
      </c>
      <c r="BG80" s="59">
        <v>0</v>
      </c>
      <c r="BH80" s="59">
        <v>0</v>
      </c>
      <c r="BI80" s="59">
        <v>0</v>
      </c>
      <c r="BJ80" s="59">
        <v>0</v>
      </c>
      <c r="BK80" s="59"/>
      <c r="BL80" s="59">
        <v>0</v>
      </c>
      <c r="BM80" s="59"/>
      <c r="BN80" s="59"/>
      <c r="BO80" s="59">
        <v>0</v>
      </c>
      <c r="BP80" s="59"/>
      <c r="BQ80" s="59"/>
      <c r="BR80" s="54"/>
      <c r="BS80" s="59"/>
      <c r="BT80" s="54">
        <v>0</v>
      </c>
      <c r="BU80" s="57">
        <v>5000000</v>
      </c>
      <c r="BV80" s="54">
        <v>0</v>
      </c>
      <c r="BW80" s="54">
        <v>0</v>
      </c>
      <c r="BX80" s="54">
        <v>0</v>
      </c>
      <c r="BY80" s="54">
        <v>11000000</v>
      </c>
      <c r="BZ80" s="54">
        <v>0</v>
      </c>
      <c r="CA80" s="54">
        <v>0</v>
      </c>
      <c r="CB80" s="54">
        <v>400000</v>
      </c>
      <c r="CC80" s="54">
        <v>50000</v>
      </c>
      <c r="CD80" s="54">
        <v>75000</v>
      </c>
      <c r="CE80" s="54">
        <v>0</v>
      </c>
      <c r="CF80" s="54">
        <v>525000</v>
      </c>
      <c r="CG80" s="54">
        <v>11525000</v>
      </c>
      <c r="CH80" s="54">
        <v>0</v>
      </c>
      <c r="CI80" s="54">
        <v>0</v>
      </c>
      <c r="CJ80" s="54"/>
      <c r="CK80" s="54">
        <v>0</v>
      </c>
      <c r="CL80" s="54">
        <v>0</v>
      </c>
      <c r="CM80" s="54">
        <v>0</v>
      </c>
      <c r="CN80" s="54">
        <v>0</v>
      </c>
      <c r="CO80" s="54"/>
      <c r="CP80" s="54">
        <v>0</v>
      </c>
      <c r="CQ80" s="54">
        <v>0</v>
      </c>
      <c r="CR80" s="54">
        <v>0</v>
      </c>
      <c r="CS80" s="54">
        <v>4475000</v>
      </c>
      <c r="CT80" s="54"/>
      <c r="CU80" s="57">
        <v>4475000</v>
      </c>
      <c r="CV80" s="54">
        <v>850000.00000000012</v>
      </c>
      <c r="CW80" s="54">
        <v>0</v>
      </c>
      <c r="CX80" s="54">
        <v>150000</v>
      </c>
      <c r="CY80" s="54">
        <v>0</v>
      </c>
      <c r="CZ80" s="54"/>
      <c r="DA80" s="54">
        <v>1000000.0000000001</v>
      </c>
      <c r="DB80" s="54">
        <v>1525000</v>
      </c>
      <c r="DC80" s="54">
        <v>100000</v>
      </c>
      <c r="DD80" s="54">
        <v>6100000</v>
      </c>
      <c r="DE80" s="54"/>
      <c r="DF80" s="54" t="s">
        <v>836</v>
      </c>
      <c r="DG80" s="54">
        <v>416666.66666666669</v>
      </c>
      <c r="DH80" s="52" t="s">
        <v>135</v>
      </c>
      <c r="DI80" s="54">
        <f>IFERROR(VLOOKUP($B80,[1]Timesheet!$D:$BK,51,0),0)</f>
        <v>18</v>
      </c>
      <c r="DJ80" s="54">
        <f>IFERROR(VLOOKUP($B80,[1]Timesheet!$D:$BK,52,0),0)</f>
        <v>0</v>
      </c>
      <c r="DK80" s="54">
        <f>IFERROR(VLOOKUP($B80,[1]Timesheet!$D:$BK,55,0),0)</f>
        <v>0</v>
      </c>
      <c r="DL80" s="52">
        <v>0</v>
      </c>
      <c r="DM80" s="54">
        <f>IFERROR(VLOOKUP($B80,[1]Timesheet!$D:$BK,57,0),0)</f>
        <v>0</v>
      </c>
      <c r="DN80" s="54">
        <f t="shared" si="6"/>
        <v>0</v>
      </c>
      <c r="DO80" s="54"/>
      <c r="DP80" s="54" t="str">
        <f t="shared" si="7"/>
        <v/>
      </c>
      <c r="DQ80" s="60">
        <v>0</v>
      </c>
      <c r="DR80" s="60">
        <v>0</v>
      </c>
      <c r="DS80" s="61" t="str">
        <f>IFERROR(VLOOKUP(E80&amp;H80,[1]Group!$D$3:$G$40,4,0),"")</f>
        <v/>
      </c>
      <c r="DT80" s="61" t="str">
        <f t="shared" si="8"/>
        <v>Việt PhúSouth</v>
      </c>
    </row>
    <row r="81" spans="1:124" s="11" customFormat="1" ht="20.25" hidden="1" customHeight="1" x14ac:dyDescent="0.35">
      <c r="A81" s="47">
        <v>78</v>
      </c>
      <c r="B81" s="48">
        <v>5151</v>
      </c>
      <c r="C81" s="48" t="s">
        <v>878</v>
      </c>
      <c r="D81" s="49" t="s">
        <v>325</v>
      </c>
      <c r="E81" s="49" t="s">
        <v>320</v>
      </c>
      <c r="F81" s="49" t="s">
        <v>326</v>
      </c>
      <c r="G81" s="49" t="s">
        <v>127</v>
      </c>
      <c r="H81" s="49" t="s">
        <v>327</v>
      </c>
      <c r="I81" s="49" t="s">
        <v>129</v>
      </c>
      <c r="J81" s="49" t="s">
        <v>130</v>
      </c>
      <c r="K81" s="49" t="s">
        <v>131</v>
      </c>
      <c r="L81" s="49" t="s">
        <v>132</v>
      </c>
      <c r="M81" s="50">
        <v>43661</v>
      </c>
      <c r="N81" s="50" t="s">
        <v>770</v>
      </c>
      <c r="O81" s="51"/>
      <c r="P81" s="50"/>
      <c r="Q81" s="52" t="s">
        <v>133</v>
      </c>
      <c r="R81" s="311" t="s">
        <v>774</v>
      </c>
      <c r="S81" s="52" t="s">
        <v>134</v>
      </c>
      <c r="T81" s="54"/>
      <c r="U81" s="54">
        <v>40000000</v>
      </c>
      <c r="V81" s="54"/>
      <c r="W81" s="55">
        <v>40000000</v>
      </c>
      <c r="X81" s="56">
        <v>0</v>
      </c>
      <c r="Y81" s="54">
        <v>0</v>
      </c>
      <c r="Z81" s="54"/>
      <c r="AA81" s="56">
        <v>0</v>
      </c>
      <c r="AB81" s="54"/>
      <c r="AC81" s="54">
        <v>0</v>
      </c>
      <c r="AD81" s="57">
        <v>0</v>
      </c>
      <c r="AE81" s="54" t="s">
        <v>1245</v>
      </c>
      <c r="AF81" s="58">
        <v>21</v>
      </c>
      <c r="AG81" s="58">
        <v>18</v>
      </c>
      <c r="AH81" s="58">
        <v>3</v>
      </c>
      <c r="AI81" s="58">
        <v>0</v>
      </c>
      <c r="AJ81" s="58">
        <v>0</v>
      </c>
      <c r="AK81" s="58">
        <v>21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54">
        <v>40000000</v>
      </c>
      <c r="AS81" s="54">
        <v>0</v>
      </c>
      <c r="AT81" s="54">
        <v>0</v>
      </c>
      <c r="AU81" s="54">
        <v>40000000</v>
      </c>
      <c r="AV81" s="54">
        <v>0</v>
      </c>
      <c r="AW81" s="54">
        <v>0</v>
      </c>
      <c r="AX81" s="54">
        <v>0</v>
      </c>
      <c r="AY81" s="54">
        <v>0</v>
      </c>
      <c r="AZ81" s="59">
        <v>0</v>
      </c>
      <c r="BA81" s="54">
        <v>0</v>
      </c>
      <c r="BB81" s="59"/>
      <c r="BC81" s="54"/>
      <c r="BD81" s="54"/>
      <c r="BE81" s="54">
        <v>0</v>
      </c>
      <c r="BF81" s="54">
        <v>0</v>
      </c>
      <c r="BG81" s="59">
        <v>0</v>
      </c>
      <c r="BH81" s="59">
        <v>0</v>
      </c>
      <c r="BI81" s="59">
        <v>0</v>
      </c>
      <c r="BJ81" s="59">
        <v>0</v>
      </c>
      <c r="BK81" s="59"/>
      <c r="BL81" s="59">
        <v>0</v>
      </c>
      <c r="BM81" s="59"/>
      <c r="BN81" s="59"/>
      <c r="BO81" s="59">
        <v>0</v>
      </c>
      <c r="BP81" s="59"/>
      <c r="BQ81" s="59"/>
      <c r="BR81" s="54"/>
      <c r="BS81" s="59"/>
      <c r="BT81" s="54">
        <v>0</v>
      </c>
      <c r="BU81" s="57">
        <v>40000000</v>
      </c>
      <c r="BV81" s="54">
        <v>0</v>
      </c>
      <c r="BW81" s="54">
        <v>0</v>
      </c>
      <c r="BX81" s="54">
        <v>0</v>
      </c>
      <c r="BY81" s="54">
        <v>11000000</v>
      </c>
      <c r="BZ81" s="54">
        <v>2</v>
      </c>
      <c r="CA81" s="54">
        <v>8800000</v>
      </c>
      <c r="CB81" s="54">
        <v>2384000</v>
      </c>
      <c r="CC81" s="54">
        <v>400000</v>
      </c>
      <c r="CD81" s="54">
        <v>447000</v>
      </c>
      <c r="CE81" s="54">
        <v>0</v>
      </c>
      <c r="CF81" s="54">
        <v>3231000</v>
      </c>
      <c r="CG81" s="54">
        <v>23031000</v>
      </c>
      <c r="CH81" s="54">
        <v>16969000</v>
      </c>
      <c r="CI81" s="54">
        <v>1795350</v>
      </c>
      <c r="CJ81" s="54"/>
      <c r="CK81" s="54">
        <v>1795350</v>
      </c>
      <c r="CL81" s="54">
        <v>0</v>
      </c>
      <c r="CM81" s="54">
        <v>0</v>
      </c>
      <c r="CN81" s="54">
        <v>0</v>
      </c>
      <c r="CO81" s="54"/>
      <c r="CP81" s="54">
        <v>0</v>
      </c>
      <c r="CQ81" s="54">
        <v>0</v>
      </c>
      <c r="CR81" s="54">
        <v>0</v>
      </c>
      <c r="CS81" s="54">
        <v>34973650</v>
      </c>
      <c r="CT81" s="54"/>
      <c r="CU81" s="57">
        <v>34973650</v>
      </c>
      <c r="CV81" s="54">
        <v>5066000</v>
      </c>
      <c r="CW81" s="54">
        <v>0</v>
      </c>
      <c r="CX81" s="54">
        <v>894000</v>
      </c>
      <c r="CY81" s="54">
        <v>0</v>
      </c>
      <c r="CZ81" s="54"/>
      <c r="DA81" s="54">
        <v>5960000</v>
      </c>
      <c r="DB81" s="54">
        <v>9191000</v>
      </c>
      <c r="DC81" s="54">
        <v>596000</v>
      </c>
      <c r="DD81" s="54">
        <v>46556000</v>
      </c>
      <c r="DE81" s="54"/>
      <c r="DF81" s="54" t="s">
        <v>836</v>
      </c>
      <c r="DG81" s="54">
        <v>3333333.3333333335</v>
      </c>
      <c r="DH81" s="52" t="s">
        <v>135</v>
      </c>
      <c r="DI81" s="54">
        <f>IFERROR(VLOOKUP($B81,[1]Timesheet!$D:$BK,51,0),0)</f>
        <v>18</v>
      </c>
      <c r="DJ81" s="54">
        <f>IFERROR(VLOOKUP($B81,[1]Timesheet!$D:$BK,52,0),0)</f>
        <v>0</v>
      </c>
      <c r="DK81" s="54">
        <f>IFERROR(VLOOKUP($B81,[1]Timesheet!$D:$BK,55,0),0)</f>
        <v>0</v>
      </c>
      <c r="DL81" s="52">
        <v>0</v>
      </c>
      <c r="DM81" s="54">
        <f>IFERROR(VLOOKUP($B81,[1]Timesheet!$D:$BK,57,0),0)</f>
        <v>0</v>
      </c>
      <c r="DN81" s="54">
        <f t="shared" si="6"/>
        <v>0</v>
      </c>
      <c r="DO81" s="54"/>
      <c r="DP81" s="54" t="str">
        <f t="shared" si="7"/>
        <v/>
      </c>
      <c r="DQ81" s="60">
        <v>0</v>
      </c>
      <c r="DR81" s="60">
        <v>0</v>
      </c>
      <c r="DS81" s="61" t="str">
        <f>IFERROR(VLOOKUP(E81&amp;H81,[1]Group!$D$3:$G$40,4,0),"")</f>
        <v/>
      </c>
      <c r="DT81" s="61" t="str">
        <f t="shared" si="8"/>
        <v>Việt PhúSouth</v>
      </c>
    </row>
    <row r="82" spans="1:124" s="11" customFormat="1" ht="20.25" hidden="1" customHeight="1" x14ac:dyDescent="0.35">
      <c r="A82" s="47">
        <v>79</v>
      </c>
      <c r="B82" s="48">
        <v>1809</v>
      </c>
      <c r="C82" s="48" t="s">
        <v>835</v>
      </c>
      <c r="D82" s="49" t="s">
        <v>328</v>
      </c>
      <c r="E82" s="49" t="s">
        <v>320</v>
      </c>
      <c r="F82" s="49" t="s">
        <v>326</v>
      </c>
      <c r="G82" s="49" t="s">
        <v>151</v>
      </c>
      <c r="H82" s="49" t="s">
        <v>329</v>
      </c>
      <c r="I82" s="49" t="s">
        <v>129</v>
      </c>
      <c r="J82" s="49" t="s">
        <v>130</v>
      </c>
      <c r="K82" s="49" t="s">
        <v>131</v>
      </c>
      <c r="L82" s="49" t="s">
        <v>132</v>
      </c>
      <c r="M82" s="50">
        <v>42107</v>
      </c>
      <c r="N82" s="50" t="s">
        <v>770</v>
      </c>
      <c r="O82" s="51"/>
      <c r="P82" s="50"/>
      <c r="Q82" s="52" t="s">
        <v>133</v>
      </c>
      <c r="R82" s="311" t="s">
        <v>774</v>
      </c>
      <c r="S82" s="52" t="s">
        <v>134</v>
      </c>
      <c r="T82" s="54"/>
      <c r="U82" s="54">
        <v>5000000</v>
      </c>
      <c r="V82" s="54"/>
      <c r="W82" s="55">
        <v>5000000</v>
      </c>
      <c r="X82" s="56">
        <v>0</v>
      </c>
      <c r="Y82" s="54">
        <v>0</v>
      </c>
      <c r="Z82" s="54"/>
      <c r="AA82" s="56">
        <v>0</v>
      </c>
      <c r="AB82" s="54"/>
      <c r="AC82" s="54">
        <v>0</v>
      </c>
      <c r="AD82" s="57">
        <v>0</v>
      </c>
      <c r="AE82" s="54" t="s">
        <v>1245</v>
      </c>
      <c r="AF82" s="58">
        <v>21</v>
      </c>
      <c r="AG82" s="58">
        <v>16</v>
      </c>
      <c r="AH82" s="58">
        <v>5</v>
      </c>
      <c r="AI82" s="58">
        <v>0</v>
      </c>
      <c r="AJ82" s="58">
        <v>0</v>
      </c>
      <c r="AK82" s="58">
        <v>21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54">
        <v>5000000</v>
      </c>
      <c r="AS82" s="54">
        <v>0</v>
      </c>
      <c r="AT82" s="54">
        <v>0</v>
      </c>
      <c r="AU82" s="54">
        <v>5000000</v>
      </c>
      <c r="AV82" s="54">
        <v>0</v>
      </c>
      <c r="AW82" s="54">
        <v>0</v>
      </c>
      <c r="AX82" s="54">
        <v>0</v>
      </c>
      <c r="AY82" s="54">
        <v>0</v>
      </c>
      <c r="AZ82" s="59">
        <v>0</v>
      </c>
      <c r="BA82" s="54">
        <v>0</v>
      </c>
      <c r="BB82" s="59"/>
      <c r="BC82" s="54"/>
      <c r="BD82" s="54"/>
      <c r="BE82" s="54">
        <v>0</v>
      </c>
      <c r="BF82" s="54">
        <v>0</v>
      </c>
      <c r="BG82" s="59">
        <v>0</v>
      </c>
      <c r="BH82" s="59">
        <v>0</v>
      </c>
      <c r="BI82" s="59">
        <v>0</v>
      </c>
      <c r="BJ82" s="59">
        <v>0</v>
      </c>
      <c r="BK82" s="59"/>
      <c r="BL82" s="59">
        <v>0</v>
      </c>
      <c r="BM82" s="59"/>
      <c r="BN82" s="59"/>
      <c r="BO82" s="59">
        <v>0</v>
      </c>
      <c r="BP82" s="59"/>
      <c r="BQ82" s="59"/>
      <c r="BR82" s="54"/>
      <c r="BS82" s="59"/>
      <c r="BT82" s="54">
        <v>0</v>
      </c>
      <c r="BU82" s="57">
        <v>5000000</v>
      </c>
      <c r="BV82" s="54">
        <v>0</v>
      </c>
      <c r="BW82" s="54">
        <v>0</v>
      </c>
      <c r="BX82" s="54">
        <v>0</v>
      </c>
      <c r="BY82" s="54">
        <v>11000000</v>
      </c>
      <c r="BZ82" s="54">
        <v>0</v>
      </c>
      <c r="CA82" s="54">
        <v>0</v>
      </c>
      <c r="CB82" s="54">
        <v>400000</v>
      </c>
      <c r="CC82" s="54">
        <v>50000</v>
      </c>
      <c r="CD82" s="54">
        <v>75000</v>
      </c>
      <c r="CE82" s="54">
        <v>0</v>
      </c>
      <c r="CF82" s="54">
        <v>525000</v>
      </c>
      <c r="CG82" s="54">
        <v>11525000</v>
      </c>
      <c r="CH82" s="54">
        <v>0</v>
      </c>
      <c r="CI82" s="54">
        <v>0</v>
      </c>
      <c r="CJ82" s="54"/>
      <c r="CK82" s="54">
        <v>0</v>
      </c>
      <c r="CL82" s="54">
        <v>0</v>
      </c>
      <c r="CM82" s="54">
        <v>0</v>
      </c>
      <c r="CN82" s="54">
        <v>0</v>
      </c>
      <c r="CO82" s="54"/>
      <c r="CP82" s="54">
        <v>0</v>
      </c>
      <c r="CQ82" s="54">
        <v>0</v>
      </c>
      <c r="CR82" s="54">
        <v>0</v>
      </c>
      <c r="CS82" s="54">
        <v>4475000</v>
      </c>
      <c r="CT82" s="54"/>
      <c r="CU82" s="57">
        <v>4475000</v>
      </c>
      <c r="CV82" s="54">
        <v>850000.00000000012</v>
      </c>
      <c r="CW82" s="54">
        <v>0</v>
      </c>
      <c r="CX82" s="54">
        <v>150000</v>
      </c>
      <c r="CY82" s="54">
        <v>0</v>
      </c>
      <c r="CZ82" s="54"/>
      <c r="DA82" s="54">
        <v>1000000.0000000001</v>
      </c>
      <c r="DB82" s="54">
        <v>1525000</v>
      </c>
      <c r="DC82" s="54">
        <v>100000</v>
      </c>
      <c r="DD82" s="54">
        <v>6100000</v>
      </c>
      <c r="DE82" s="54"/>
      <c r="DF82" s="54" t="s">
        <v>836</v>
      </c>
      <c r="DG82" s="54">
        <v>416666.66666666669</v>
      </c>
      <c r="DH82" s="52" t="s">
        <v>135</v>
      </c>
      <c r="DI82" s="54">
        <f>IFERROR(VLOOKUP($B82,[1]Timesheet!$D:$BK,51,0),0)</f>
        <v>18</v>
      </c>
      <c r="DJ82" s="54">
        <f>IFERROR(VLOOKUP($B82,[1]Timesheet!$D:$BK,52,0),0)</f>
        <v>0</v>
      </c>
      <c r="DK82" s="54">
        <f>IFERROR(VLOOKUP($B82,[1]Timesheet!$D:$BK,55,0),0)</f>
        <v>0</v>
      </c>
      <c r="DL82" s="52">
        <v>0</v>
      </c>
      <c r="DM82" s="54">
        <f>IFERROR(VLOOKUP($B82,[1]Timesheet!$D:$BK,57,0),0)</f>
        <v>0</v>
      </c>
      <c r="DN82" s="54">
        <f t="shared" si="6"/>
        <v>0</v>
      </c>
      <c r="DO82" s="54"/>
      <c r="DP82" s="54" t="str">
        <f t="shared" si="7"/>
        <v/>
      </c>
      <c r="DQ82" s="60">
        <v>0</v>
      </c>
      <c r="DR82" s="60">
        <v>0</v>
      </c>
      <c r="DS82" s="61" t="str">
        <f>IFERROR(VLOOKUP(E82&amp;H82,[1]Group!$D$3:$G$40,4,0),"")</f>
        <v/>
      </c>
      <c r="DT82" s="61" t="str">
        <f t="shared" si="8"/>
        <v>Việt PhúSouth</v>
      </c>
    </row>
    <row r="83" spans="1:124" s="11" customFormat="1" ht="20.25" hidden="1" customHeight="1" x14ac:dyDescent="0.35">
      <c r="A83" s="47">
        <v>80</v>
      </c>
      <c r="B83" s="48">
        <v>6038</v>
      </c>
      <c r="C83" s="48" t="s">
        <v>863</v>
      </c>
      <c r="D83" s="49" t="s">
        <v>330</v>
      </c>
      <c r="E83" s="49" t="s">
        <v>320</v>
      </c>
      <c r="F83" s="49" t="s">
        <v>331</v>
      </c>
      <c r="G83" s="49" t="s">
        <v>151</v>
      </c>
      <c r="H83" s="49" t="s">
        <v>332</v>
      </c>
      <c r="I83" s="49" t="s">
        <v>129</v>
      </c>
      <c r="J83" s="49" t="s">
        <v>130</v>
      </c>
      <c r="K83" s="49" t="s">
        <v>131</v>
      </c>
      <c r="L83" s="60" t="s">
        <v>198</v>
      </c>
      <c r="M83" s="50">
        <v>44179</v>
      </c>
      <c r="N83" s="50" t="s">
        <v>770</v>
      </c>
      <c r="O83" s="51"/>
      <c r="P83" s="50">
        <v>44578</v>
      </c>
      <c r="Q83" s="52" t="s">
        <v>133</v>
      </c>
      <c r="R83" s="311" t="s">
        <v>774</v>
      </c>
      <c r="S83" s="52" t="s">
        <v>134</v>
      </c>
      <c r="T83" s="54"/>
      <c r="U83" s="54">
        <v>5000000</v>
      </c>
      <c r="V83" s="54"/>
      <c r="W83" s="55">
        <v>5000000</v>
      </c>
      <c r="X83" s="56">
        <v>0</v>
      </c>
      <c r="Y83" s="54">
        <v>0</v>
      </c>
      <c r="Z83" s="54"/>
      <c r="AA83" s="56">
        <v>0</v>
      </c>
      <c r="AB83" s="54"/>
      <c r="AC83" s="54">
        <v>0</v>
      </c>
      <c r="AD83" s="57">
        <v>0</v>
      </c>
      <c r="AE83" s="54" t="s">
        <v>1245</v>
      </c>
      <c r="AF83" s="58">
        <v>21</v>
      </c>
      <c r="AG83" s="58">
        <v>18</v>
      </c>
      <c r="AH83" s="58">
        <v>3</v>
      </c>
      <c r="AI83" s="58">
        <v>0</v>
      </c>
      <c r="AJ83" s="58">
        <v>0</v>
      </c>
      <c r="AK83" s="58">
        <v>21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54">
        <v>5000000</v>
      </c>
      <c r="AS83" s="54">
        <v>0</v>
      </c>
      <c r="AT83" s="54">
        <v>0</v>
      </c>
      <c r="AU83" s="54">
        <v>5000000</v>
      </c>
      <c r="AV83" s="54">
        <v>0</v>
      </c>
      <c r="AW83" s="54">
        <v>0</v>
      </c>
      <c r="AX83" s="54">
        <v>0</v>
      </c>
      <c r="AY83" s="54">
        <v>0</v>
      </c>
      <c r="AZ83" s="59">
        <v>0</v>
      </c>
      <c r="BA83" s="54">
        <v>0</v>
      </c>
      <c r="BB83" s="59"/>
      <c r="BC83" s="54"/>
      <c r="BD83" s="54"/>
      <c r="BE83" s="54">
        <v>0</v>
      </c>
      <c r="BF83" s="54">
        <v>0</v>
      </c>
      <c r="BG83" s="59">
        <v>0</v>
      </c>
      <c r="BH83" s="59">
        <v>0</v>
      </c>
      <c r="BI83" s="59">
        <v>0</v>
      </c>
      <c r="BJ83" s="59">
        <v>0</v>
      </c>
      <c r="BK83" s="59"/>
      <c r="BL83" s="59">
        <v>0</v>
      </c>
      <c r="BM83" s="59"/>
      <c r="BN83" s="59"/>
      <c r="BO83" s="59">
        <v>0</v>
      </c>
      <c r="BP83" s="59"/>
      <c r="BQ83" s="59"/>
      <c r="BR83" s="54"/>
      <c r="BS83" s="59"/>
      <c r="BT83" s="54">
        <v>0</v>
      </c>
      <c r="BU83" s="57">
        <v>5000000</v>
      </c>
      <c r="BV83" s="54">
        <v>0</v>
      </c>
      <c r="BW83" s="54">
        <v>0</v>
      </c>
      <c r="BX83" s="54">
        <v>0</v>
      </c>
      <c r="BY83" s="54">
        <v>11000000</v>
      </c>
      <c r="BZ83" s="54">
        <v>0</v>
      </c>
      <c r="CA83" s="54">
        <v>0</v>
      </c>
      <c r="CB83" s="54">
        <v>400000</v>
      </c>
      <c r="CC83" s="54">
        <v>50000</v>
      </c>
      <c r="CD83" s="54">
        <v>75000</v>
      </c>
      <c r="CE83" s="54">
        <v>0</v>
      </c>
      <c r="CF83" s="54">
        <v>525000</v>
      </c>
      <c r="CG83" s="54">
        <v>11525000</v>
      </c>
      <c r="CH83" s="54">
        <v>0</v>
      </c>
      <c r="CI83" s="54">
        <v>0</v>
      </c>
      <c r="CJ83" s="54"/>
      <c r="CK83" s="54">
        <v>0</v>
      </c>
      <c r="CL83" s="54">
        <v>0</v>
      </c>
      <c r="CM83" s="54">
        <v>0</v>
      </c>
      <c r="CN83" s="54">
        <v>0</v>
      </c>
      <c r="CO83" s="54"/>
      <c r="CP83" s="54">
        <v>0</v>
      </c>
      <c r="CQ83" s="54">
        <v>0</v>
      </c>
      <c r="CR83" s="54">
        <v>0</v>
      </c>
      <c r="CS83" s="54">
        <v>4475000</v>
      </c>
      <c r="CT83" s="54"/>
      <c r="CU83" s="57">
        <v>4475000</v>
      </c>
      <c r="CV83" s="54">
        <v>850000.00000000012</v>
      </c>
      <c r="CW83" s="54">
        <v>0</v>
      </c>
      <c r="CX83" s="54">
        <v>150000</v>
      </c>
      <c r="CY83" s="54">
        <v>0</v>
      </c>
      <c r="CZ83" s="54"/>
      <c r="DA83" s="54">
        <v>1000000.0000000001</v>
      </c>
      <c r="DB83" s="54">
        <v>1525000</v>
      </c>
      <c r="DC83" s="54">
        <v>100000</v>
      </c>
      <c r="DD83" s="54">
        <v>6100000</v>
      </c>
      <c r="DE83" s="54"/>
      <c r="DF83" s="54" t="s">
        <v>836</v>
      </c>
      <c r="DG83" s="54">
        <v>416666.66666666669</v>
      </c>
      <c r="DH83" s="52" t="s">
        <v>135</v>
      </c>
      <c r="DI83" s="54">
        <f>IFERROR(VLOOKUP($B83,[1]Timesheet!$D:$BK,51,0),0)</f>
        <v>18</v>
      </c>
      <c r="DJ83" s="54">
        <f>IFERROR(VLOOKUP($B83,[1]Timesheet!$D:$BK,52,0),0)</f>
        <v>0</v>
      </c>
      <c r="DK83" s="54">
        <f>IFERROR(VLOOKUP($B83,[1]Timesheet!$D:$BK,55,0),0)</f>
        <v>0</v>
      </c>
      <c r="DL83" s="52">
        <v>0</v>
      </c>
      <c r="DM83" s="54">
        <f>IFERROR(VLOOKUP($B83,[1]Timesheet!$D:$BK,57,0),0)</f>
        <v>0</v>
      </c>
      <c r="DN83" s="54">
        <f t="shared" si="6"/>
        <v>0</v>
      </c>
      <c r="DO83" s="54"/>
      <c r="DP83" s="54" t="str">
        <f t="shared" si="7"/>
        <v/>
      </c>
      <c r="DQ83" s="60">
        <v>0</v>
      </c>
      <c r="DR83" s="60">
        <v>0</v>
      </c>
      <c r="DS83" s="61" t="str">
        <f>IFERROR(VLOOKUP(E83&amp;H83,[1]Group!$D$3:$G$40,4,0),"")</f>
        <v/>
      </c>
      <c r="DT83" s="61" t="str">
        <f t="shared" si="8"/>
        <v>Việt PhúSouth</v>
      </c>
    </row>
    <row r="84" spans="1:124" s="11" customFormat="1" ht="20.25" hidden="1" customHeight="1" x14ac:dyDescent="0.35">
      <c r="A84" s="47">
        <v>81</v>
      </c>
      <c r="B84" s="48">
        <v>6160</v>
      </c>
      <c r="C84" s="48" t="s">
        <v>864</v>
      </c>
      <c r="D84" s="49" t="s">
        <v>333</v>
      </c>
      <c r="E84" s="49" t="s">
        <v>320</v>
      </c>
      <c r="F84" s="49" t="s">
        <v>331</v>
      </c>
      <c r="G84" s="49" t="s">
        <v>137</v>
      </c>
      <c r="H84" s="49" t="s">
        <v>332</v>
      </c>
      <c r="I84" s="49" t="s">
        <v>129</v>
      </c>
      <c r="J84" s="49" t="s">
        <v>130</v>
      </c>
      <c r="K84" s="49" t="s">
        <v>131</v>
      </c>
      <c r="L84" s="49" t="s">
        <v>132</v>
      </c>
      <c r="M84" s="50">
        <v>44342</v>
      </c>
      <c r="N84" s="50" t="s">
        <v>770</v>
      </c>
      <c r="O84" s="51"/>
      <c r="P84" s="50"/>
      <c r="Q84" s="52" t="s">
        <v>133</v>
      </c>
      <c r="R84" s="311" t="s">
        <v>774</v>
      </c>
      <c r="S84" s="52" t="s">
        <v>134</v>
      </c>
      <c r="T84" s="54"/>
      <c r="U84" s="54">
        <v>10000000</v>
      </c>
      <c r="V84" s="54"/>
      <c r="W84" s="55">
        <v>10000000</v>
      </c>
      <c r="X84" s="56">
        <v>0</v>
      </c>
      <c r="Y84" s="54">
        <v>0</v>
      </c>
      <c r="Z84" s="54"/>
      <c r="AA84" s="56">
        <v>0</v>
      </c>
      <c r="AB84" s="54"/>
      <c r="AC84" s="54">
        <v>0</v>
      </c>
      <c r="AD84" s="57">
        <v>0</v>
      </c>
      <c r="AE84" s="54" t="s">
        <v>1245</v>
      </c>
      <c r="AF84" s="58">
        <v>21</v>
      </c>
      <c r="AG84" s="58">
        <v>21</v>
      </c>
      <c r="AH84" s="58">
        <v>0</v>
      </c>
      <c r="AI84" s="58">
        <v>0</v>
      </c>
      <c r="AJ84" s="58">
        <v>0</v>
      </c>
      <c r="AK84" s="58">
        <v>21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54">
        <v>10000000</v>
      </c>
      <c r="AS84" s="54">
        <v>0</v>
      </c>
      <c r="AT84" s="54">
        <v>0</v>
      </c>
      <c r="AU84" s="54">
        <v>10000000</v>
      </c>
      <c r="AV84" s="54">
        <v>0</v>
      </c>
      <c r="AW84" s="54">
        <v>0</v>
      </c>
      <c r="AX84" s="54">
        <v>0</v>
      </c>
      <c r="AY84" s="54">
        <v>0</v>
      </c>
      <c r="AZ84" s="59">
        <v>0</v>
      </c>
      <c r="BA84" s="54">
        <v>0</v>
      </c>
      <c r="BB84" s="59"/>
      <c r="BC84" s="54"/>
      <c r="BD84" s="54"/>
      <c r="BE84" s="54">
        <v>0</v>
      </c>
      <c r="BF84" s="54">
        <v>0</v>
      </c>
      <c r="BG84" s="59">
        <v>0</v>
      </c>
      <c r="BH84" s="59">
        <v>0</v>
      </c>
      <c r="BI84" s="59">
        <v>0</v>
      </c>
      <c r="BJ84" s="59">
        <v>0</v>
      </c>
      <c r="BK84" s="59"/>
      <c r="BL84" s="59">
        <v>0</v>
      </c>
      <c r="BM84" s="59"/>
      <c r="BN84" s="59"/>
      <c r="BO84" s="59">
        <v>0</v>
      </c>
      <c r="BP84" s="59"/>
      <c r="BQ84" s="59"/>
      <c r="BR84" s="54"/>
      <c r="BS84" s="59"/>
      <c r="BT84" s="54">
        <v>0</v>
      </c>
      <c r="BU84" s="57">
        <v>10000000</v>
      </c>
      <c r="BV84" s="54">
        <v>0</v>
      </c>
      <c r="BW84" s="54">
        <v>0</v>
      </c>
      <c r="BX84" s="54">
        <v>0</v>
      </c>
      <c r="BY84" s="54">
        <v>11000000</v>
      </c>
      <c r="BZ84" s="54">
        <v>0</v>
      </c>
      <c r="CA84" s="54">
        <v>0</v>
      </c>
      <c r="CB84" s="54">
        <v>800000</v>
      </c>
      <c r="CC84" s="54">
        <v>100000</v>
      </c>
      <c r="CD84" s="54">
        <v>150000</v>
      </c>
      <c r="CE84" s="54">
        <v>0</v>
      </c>
      <c r="CF84" s="54">
        <v>1050000</v>
      </c>
      <c r="CG84" s="54">
        <v>12050000</v>
      </c>
      <c r="CH84" s="54">
        <v>0</v>
      </c>
      <c r="CI84" s="54">
        <v>0</v>
      </c>
      <c r="CJ84" s="54"/>
      <c r="CK84" s="54">
        <v>0</v>
      </c>
      <c r="CL84" s="54">
        <v>0</v>
      </c>
      <c r="CM84" s="54">
        <v>0</v>
      </c>
      <c r="CN84" s="54">
        <v>0</v>
      </c>
      <c r="CO84" s="54"/>
      <c r="CP84" s="54">
        <v>0</v>
      </c>
      <c r="CQ84" s="54">
        <v>0</v>
      </c>
      <c r="CR84" s="54">
        <v>0</v>
      </c>
      <c r="CS84" s="54">
        <v>8950000</v>
      </c>
      <c r="CT84" s="54"/>
      <c r="CU84" s="57">
        <v>8950000</v>
      </c>
      <c r="CV84" s="54">
        <v>1700000.0000000002</v>
      </c>
      <c r="CW84" s="54">
        <v>0</v>
      </c>
      <c r="CX84" s="54">
        <v>300000</v>
      </c>
      <c r="CY84" s="54">
        <v>0</v>
      </c>
      <c r="CZ84" s="54"/>
      <c r="DA84" s="54">
        <v>2000000.0000000002</v>
      </c>
      <c r="DB84" s="54">
        <v>3050000</v>
      </c>
      <c r="DC84" s="54">
        <v>200000</v>
      </c>
      <c r="DD84" s="54">
        <v>12200000</v>
      </c>
      <c r="DE84" s="54"/>
      <c r="DF84" s="54" t="s">
        <v>836</v>
      </c>
      <c r="DG84" s="54">
        <v>833333.33333333337</v>
      </c>
      <c r="DH84" s="52" t="s">
        <v>135</v>
      </c>
      <c r="DI84" s="54">
        <f>IFERROR(VLOOKUP($B84,[1]Timesheet!$D:$BK,51,0),0)</f>
        <v>18</v>
      </c>
      <c r="DJ84" s="54">
        <f>IFERROR(VLOOKUP($B84,[1]Timesheet!$D:$BK,52,0),0)</f>
        <v>0</v>
      </c>
      <c r="DK84" s="54">
        <f>IFERROR(VLOOKUP($B84,[1]Timesheet!$D:$BK,55,0),0)</f>
        <v>0</v>
      </c>
      <c r="DL84" s="52">
        <v>0</v>
      </c>
      <c r="DM84" s="54">
        <f>IFERROR(VLOOKUP($B84,[1]Timesheet!$D:$BK,57,0),0)</f>
        <v>0</v>
      </c>
      <c r="DN84" s="54">
        <f t="shared" si="6"/>
        <v>0</v>
      </c>
      <c r="DO84" s="54"/>
      <c r="DP84" s="54" t="str">
        <f t="shared" si="7"/>
        <v/>
      </c>
      <c r="DQ84" s="60">
        <v>0</v>
      </c>
      <c r="DR84" s="60">
        <v>0</v>
      </c>
      <c r="DS84" s="61" t="str">
        <f>IFERROR(VLOOKUP(E84&amp;H84,[1]Group!$D$3:$G$40,4,0),"")</f>
        <v/>
      </c>
      <c r="DT84" s="61" t="str">
        <f t="shared" si="8"/>
        <v>Việt PhúSouth</v>
      </c>
    </row>
    <row r="85" spans="1:124" s="11" customFormat="1" ht="20.25" hidden="1" customHeight="1" x14ac:dyDescent="0.35">
      <c r="A85" s="47">
        <v>82</v>
      </c>
      <c r="B85" s="48">
        <v>6187</v>
      </c>
      <c r="C85" s="48" t="s">
        <v>865</v>
      </c>
      <c r="D85" s="49" t="s">
        <v>334</v>
      </c>
      <c r="E85" s="49" t="s">
        <v>320</v>
      </c>
      <c r="F85" s="49" t="s">
        <v>331</v>
      </c>
      <c r="G85" s="49" t="s">
        <v>151</v>
      </c>
      <c r="H85" s="49" t="s">
        <v>335</v>
      </c>
      <c r="I85" s="49" t="s">
        <v>129</v>
      </c>
      <c r="J85" s="49" t="s">
        <v>130</v>
      </c>
      <c r="K85" s="49" t="s">
        <v>131</v>
      </c>
      <c r="L85" s="49" t="s">
        <v>132</v>
      </c>
      <c r="M85" s="50">
        <v>44455</v>
      </c>
      <c r="N85" s="50" t="s">
        <v>770</v>
      </c>
      <c r="O85" s="51"/>
      <c r="P85" s="50"/>
      <c r="Q85" s="52" t="s">
        <v>133</v>
      </c>
      <c r="R85" s="311" t="s">
        <v>774</v>
      </c>
      <c r="S85" s="52" t="s">
        <v>134</v>
      </c>
      <c r="T85" s="54"/>
      <c r="U85" s="54">
        <v>5000000</v>
      </c>
      <c r="V85" s="54"/>
      <c r="W85" s="55">
        <v>5000000</v>
      </c>
      <c r="X85" s="56">
        <v>0</v>
      </c>
      <c r="Y85" s="54">
        <v>0</v>
      </c>
      <c r="Z85" s="54"/>
      <c r="AA85" s="56">
        <v>0</v>
      </c>
      <c r="AB85" s="54"/>
      <c r="AC85" s="54">
        <v>0</v>
      </c>
      <c r="AD85" s="57">
        <v>0</v>
      </c>
      <c r="AE85" s="54" t="s">
        <v>1245</v>
      </c>
      <c r="AF85" s="58">
        <v>21</v>
      </c>
      <c r="AG85" s="58">
        <v>21</v>
      </c>
      <c r="AH85" s="58">
        <v>0</v>
      </c>
      <c r="AI85" s="58">
        <v>0</v>
      </c>
      <c r="AJ85" s="58">
        <v>0</v>
      </c>
      <c r="AK85" s="58">
        <v>21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54">
        <v>5000000</v>
      </c>
      <c r="AS85" s="54">
        <v>0</v>
      </c>
      <c r="AT85" s="54">
        <v>0</v>
      </c>
      <c r="AU85" s="54">
        <v>5000000</v>
      </c>
      <c r="AV85" s="54">
        <v>0</v>
      </c>
      <c r="AW85" s="54">
        <v>0</v>
      </c>
      <c r="AX85" s="54">
        <v>0</v>
      </c>
      <c r="AY85" s="54">
        <v>0</v>
      </c>
      <c r="AZ85" s="59">
        <v>0</v>
      </c>
      <c r="BA85" s="54">
        <v>0</v>
      </c>
      <c r="BB85" s="59"/>
      <c r="BC85" s="54"/>
      <c r="BD85" s="54"/>
      <c r="BE85" s="54">
        <v>0</v>
      </c>
      <c r="BF85" s="54">
        <v>0</v>
      </c>
      <c r="BG85" s="59">
        <v>0</v>
      </c>
      <c r="BH85" s="59">
        <v>0</v>
      </c>
      <c r="BI85" s="59">
        <v>0</v>
      </c>
      <c r="BJ85" s="59">
        <v>0</v>
      </c>
      <c r="BK85" s="59"/>
      <c r="BL85" s="59">
        <v>0</v>
      </c>
      <c r="BM85" s="59"/>
      <c r="BN85" s="59"/>
      <c r="BO85" s="59">
        <v>0</v>
      </c>
      <c r="BP85" s="59"/>
      <c r="BQ85" s="59"/>
      <c r="BR85" s="54"/>
      <c r="BS85" s="59"/>
      <c r="BT85" s="54">
        <v>0</v>
      </c>
      <c r="BU85" s="57">
        <v>5000000</v>
      </c>
      <c r="BV85" s="54">
        <v>0</v>
      </c>
      <c r="BW85" s="54">
        <v>0</v>
      </c>
      <c r="BX85" s="54">
        <v>0</v>
      </c>
      <c r="BY85" s="54">
        <v>11000000</v>
      </c>
      <c r="BZ85" s="54">
        <v>0</v>
      </c>
      <c r="CA85" s="54">
        <v>0</v>
      </c>
      <c r="CB85" s="54">
        <v>400000</v>
      </c>
      <c r="CC85" s="54">
        <v>50000</v>
      </c>
      <c r="CD85" s="54">
        <v>75000</v>
      </c>
      <c r="CE85" s="54">
        <v>0</v>
      </c>
      <c r="CF85" s="54">
        <v>525000</v>
      </c>
      <c r="CG85" s="54">
        <v>11525000</v>
      </c>
      <c r="CH85" s="54">
        <v>0</v>
      </c>
      <c r="CI85" s="54">
        <v>0</v>
      </c>
      <c r="CJ85" s="54"/>
      <c r="CK85" s="54">
        <v>0</v>
      </c>
      <c r="CL85" s="54">
        <v>0</v>
      </c>
      <c r="CM85" s="54">
        <v>0</v>
      </c>
      <c r="CN85" s="54">
        <v>0</v>
      </c>
      <c r="CO85" s="54"/>
      <c r="CP85" s="54">
        <v>0</v>
      </c>
      <c r="CQ85" s="54">
        <v>0</v>
      </c>
      <c r="CR85" s="54">
        <v>0</v>
      </c>
      <c r="CS85" s="54">
        <v>4475000</v>
      </c>
      <c r="CT85" s="54"/>
      <c r="CU85" s="57">
        <v>4475000</v>
      </c>
      <c r="CV85" s="54">
        <v>850000.00000000012</v>
      </c>
      <c r="CW85" s="54">
        <v>0</v>
      </c>
      <c r="CX85" s="54">
        <v>150000</v>
      </c>
      <c r="CY85" s="54">
        <v>0</v>
      </c>
      <c r="CZ85" s="54"/>
      <c r="DA85" s="54">
        <v>1000000.0000000001</v>
      </c>
      <c r="DB85" s="54">
        <v>1525000</v>
      </c>
      <c r="DC85" s="54">
        <v>100000</v>
      </c>
      <c r="DD85" s="54">
        <v>6100000</v>
      </c>
      <c r="DE85" s="54"/>
      <c r="DF85" s="54" t="s">
        <v>836</v>
      </c>
      <c r="DG85" s="54">
        <v>416666.66666666669</v>
      </c>
      <c r="DH85" s="52" t="s">
        <v>135</v>
      </c>
      <c r="DI85" s="54">
        <f>IFERROR(VLOOKUP($B85,[1]Timesheet!$D:$BK,51,0),0)</f>
        <v>18</v>
      </c>
      <c r="DJ85" s="54">
        <f>IFERROR(VLOOKUP($B85,[1]Timesheet!$D:$BK,52,0),0)</f>
        <v>1</v>
      </c>
      <c r="DK85" s="54">
        <f>IFERROR(VLOOKUP($B85,[1]Timesheet!$D:$BK,55,0),0)</f>
        <v>0</v>
      </c>
      <c r="DL85" s="52">
        <v>0</v>
      </c>
      <c r="DM85" s="54">
        <f>IFERROR(VLOOKUP($B85,[1]Timesheet!$D:$BK,57,0),0)</f>
        <v>0</v>
      </c>
      <c r="DN85" s="54">
        <f t="shared" si="6"/>
        <v>0</v>
      </c>
      <c r="DO85" s="54"/>
      <c r="DP85" s="54" t="str">
        <f t="shared" si="7"/>
        <v/>
      </c>
      <c r="DQ85" s="60">
        <v>0</v>
      </c>
      <c r="DR85" s="60">
        <v>0</v>
      </c>
      <c r="DS85" s="61" t="str">
        <f>IFERROR(VLOOKUP(E85&amp;H85,[1]Group!$D$3:$G$40,4,0),"")</f>
        <v/>
      </c>
      <c r="DT85" s="61" t="str">
        <f t="shared" si="8"/>
        <v>Việt PhúSouth</v>
      </c>
    </row>
    <row r="86" spans="1:124" s="11" customFormat="1" ht="20.25" hidden="1" customHeight="1" x14ac:dyDescent="0.35">
      <c r="A86" s="47">
        <v>83</v>
      </c>
      <c r="B86" s="48">
        <v>6190</v>
      </c>
      <c r="C86" s="48" t="s">
        <v>879</v>
      </c>
      <c r="D86" s="49" t="s">
        <v>336</v>
      </c>
      <c r="E86" s="49" t="s">
        <v>320</v>
      </c>
      <c r="F86" s="49" t="s">
        <v>337</v>
      </c>
      <c r="G86" s="49" t="s">
        <v>127</v>
      </c>
      <c r="H86" s="49" t="s">
        <v>338</v>
      </c>
      <c r="I86" s="49" t="s">
        <v>129</v>
      </c>
      <c r="J86" s="49" t="s">
        <v>130</v>
      </c>
      <c r="K86" s="49" t="s">
        <v>131</v>
      </c>
      <c r="L86" s="49" t="s">
        <v>132</v>
      </c>
      <c r="M86" s="50">
        <v>44445</v>
      </c>
      <c r="N86" s="50" t="s">
        <v>770</v>
      </c>
      <c r="O86" s="51"/>
      <c r="P86" s="50"/>
      <c r="Q86" s="52" t="s">
        <v>133</v>
      </c>
      <c r="R86" s="311" t="s">
        <v>774</v>
      </c>
      <c r="S86" s="52" t="s">
        <v>134</v>
      </c>
      <c r="T86" s="54"/>
      <c r="U86" s="54">
        <v>40000000</v>
      </c>
      <c r="V86" s="54"/>
      <c r="W86" s="55">
        <v>40000000</v>
      </c>
      <c r="X86" s="56">
        <v>0</v>
      </c>
      <c r="Y86" s="54">
        <v>0</v>
      </c>
      <c r="Z86" s="54"/>
      <c r="AA86" s="56">
        <v>0</v>
      </c>
      <c r="AB86" s="54"/>
      <c r="AC86" s="54">
        <v>0</v>
      </c>
      <c r="AD86" s="57">
        <v>0</v>
      </c>
      <c r="AE86" s="54" t="s">
        <v>1245</v>
      </c>
      <c r="AF86" s="58">
        <v>21</v>
      </c>
      <c r="AG86" s="58">
        <v>19</v>
      </c>
      <c r="AH86" s="58">
        <v>2</v>
      </c>
      <c r="AI86" s="58">
        <v>0</v>
      </c>
      <c r="AJ86" s="58">
        <v>0</v>
      </c>
      <c r="AK86" s="58">
        <v>21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54">
        <v>40000000</v>
      </c>
      <c r="AS86" s="54">
        <v>0</v>
      </c>
      <c r="AT86" s="54">
        <v>0</v>
      </c>
      <c r="AU86" s="54">
        <v>40000000</v>
      </c>
      <c r="AV86" s="54">
        <v>0</v>
      </c>
      <c r="AW86" s="54">
        <v>0</v>
      </c>
      <c r="AX86" s="54">
        <v>0</v>
      </c>
      <c r="AY86" s="54">
        <v>0</v>
      </c>
      <c r="AZ86" s="59">
        <v>0</v>
      </c>
      <c r="BA86" s="54">
        <v>0</v>
      </c>
      <c r="BB86" s="59"/>
      <c r="BC86" s="54"/>
      <c r="BD86" s="54"/>
      <c r="BE86" s="54">
        <v>0</v>
      </c>
      <c r="BF86" s="54">
        <v>0</v>
      </c>
      <c r="BG86" s="59">
        <v>0</v>
      </c>
      <c r="BH86" s="59">
        <v>0</v>
      </c>
      <c r="BI86" s="59">
        <v>0</v>
      </c>
      <c r="BJ86" s="59">
        <v>0</v>
      </c>
      <c r="BK86" s="59"/>
      <c r="BL86" s="59">
        <v>0</v>
      </c>
      <c r="BM86" s="59"/>
      <c r="BN86" s="59"/>
      <c r="BO86" s="59">
        <v>0</v>
      </c>
      <c r="BP86" s="59"/>
      <c r="BQ86" s="59"/>
      <c r="BR86" s="54"/>
      <c r="BS86" s="59"/>
      <c r="BT86" s="54">
        <v>0</v>
      </c>
      <c r="BU86" s="57">
        <v>40000000</v>
      </c>
      <c r="BV86" s="54">
        <v>0</v>
      </c>
      <c r="BW86" s="54">
        <v>0</v>
      </c>
      <c r="BX86" s="54">
        <v>0</v>
      </c>
      <c r="BY86" s="54">
        <v>11000000</v>
      </c>
      <c r="BZ86" s="54">
        <v>0</v>
      </c>
      <c r="CA86" s="54">
        <v>0</v>
      </c>
      <c r="CB86" s="54">
        <v>2384000</v>
      </c>
      <c r="CC86" s="54">
        <v>400000</v>
      </c>
      <c r="CD86" s="54">
        <v>447000</v>
      </c>
      <c r="CE86" s="54">
        <v>0</v>
      </c>
      <c r="CF86" s="54">
        <v>3231000</v>
      </c>
      <c r="CG86" s="54">
        <v>14231000</v>
      </c>
      <c r="CH86" s="54">
        <v>25769000</v>
      </c>
      <c r="CI86" s="54">
        <v>3503800</v>
      </c>
      <c r="CJ86" s="54"/>
      <c r="CK86" s="54">
        <v>3503800</v>
      </c>
      <c r="CL86" s="54">
        <v>0</v>
      </c>
      <c r="CM86" s="54">
        <v>0</v>
      </c>
      <c r="CN86" s="54">
        <v>0</v>
      </c>
      <c r="CO86" s="54"/>
      <c r="CP86" s="54">
        <v>0</v>
      </c>
      <c r="CQ86" s="54">
        <v>0</v>
      </c>
      <c r="CR86" s="54">
        <v>0</v>
      </c>
      <c r="CS86" s="54">
        <v>33265200</v>
      </c>
      <c r="CT86" s="54"/>
      <c r="CU86" s="57">
        <v>33265200</v>
      </c>
      <c r="CV86" s="54">
        <v>5066000</v>
      </c>
      <c r="CW86" s="54">
        <v>0</v>
      </c>
      <c r="CX86" s="54">
        <v>894000</v>
      </c>
      <c r="CY86" s="54">
        <v>0</v>
      </c>
      <c r="CZ86" s="54"/>
      <c r="DA86" s="54">
        <v>5960000</v>
      </c>
      <c r="DB86" s="54">
        <v>9191000</v>
      </c>
      <c r="DC86" s="54">
        <v>596000</v>
      </c>
      <c r="DD86" s="54">
        <v>46556000</v>
      </c>
      <c r="DE86" s="54"/>
      <c r="DF86" s="54" t="s">
        <v>836</v>
      </c>
      <c r="DG86" s="54">
        <v>3333333.3333333335</v>
      </c>
      <c r="DH86" s="52" t="s">
        <v>135</v>
      </c>
      <c r="DI86" s="54">
        <f>IFERROR(VLOOKUP($B86,[1]Timesheet!$D:$BK,51,0),0)</f>
        <v>18</v>
      </c>
      <c r="DJ86" s="54">
        <f>IFERROR(VLOOKUP($B86,[1]Timesheet!$D:$BK,52,0),0)</f>
        <v>0</v>
      </c>
      <c r="DK86" s="54">
        <f>IFERROR(VLOOKUP($B86,[1]Timesheet!$D:$BK,55,0),0)</f>
        <v>0</v>
      </c>
      <c r="DL86" s="52">
        <v>0</v>
      </c>
      <c r="DM86" s="54">
        <f>IFERROR(VLOOKUP($B86,[1]Timesheet!$D:$BK,57,0),0)</f>
        <v>0</v>
      </c>
      <c r="DN86" s="54">
        <f t="shared" si="6"/>
        <v>0</v>
      </c>
      <c r="DO86" s="54"/>
      <c r="DP86" s="54" t="str">
        <f t="shared" si="7"/>
        <v/>
      </c>
      <c r="DQ86" s="60">
        <v>0</v>
      </c>
      <c r="DR86" s="60">
        <v>0</v>
      </c>
      <c r="DS86" s="61" t="str">
        <f>IFERROR(VLOOKUP(E86&amp;H86,[1]Group!$D$3:$G$40,4,0),"")</f>
        <v/>
      </c>
      <c r="DT86" s="61" t="str">
        <f t="shared" si="8"/>
        <v>Việt PhúSouth</v>
      </c>
    </row>
    <row r="87" spans="1:124" s="11" customFormat="1" ht="20.25" hidden="1" customHeight="1" x14ac:dyDescent="0.35">
      <c r="A87" s="47">
        <v>84</v>
      </c>
      <c r="B87" s="48">
        <v>5041</v>
      </c>
      <c r="C87" s="48" t="s">
        <v>877</v>
      </c>
      <c r="D87" s="49" t="s">
        <v>339</v>
      </c>
      <c r="E87" s="49" t="s">
        <v>320</v>
      </c>
      <c r="F87" s="49" t="s">
        <v>340</v>
      </c>
      <c r="G87" s="49" t="s">
        <v>127</v>
      </c>
      <c r="H87" s="49" t="s">
        <v>341</v>
      </c>
      <c r="I87" s="49" t="s">
        <v>129</v>
      </c>
      <c r="J87" s="49" t="s">
        <v>130</v>
      </c>
      <c r="K87" s="49" t="s">
        <v>131</v>
      </c>
      <c r="L87" s="49" t="s">
        <v>132</v>
      </c>
      <c r="M87" s="50">
        <v>43600</v>
      </c>
      <c r="N87" s="50" t="s">
        <v>770</v>
      </c>
      <c r="O87" s="51"/>
      <c r="P87" s="50"/>
      <c r="Q87" s="52" t="s">
        <v>133</v>
      </c>
      <c r="R87" s="311" t="s">
        <v>774</v>
      </c>
      <c r="S87" s="52" t="s">
        <v>134</v>
      </c>
      <c r="T87" s="54"/>
      <c r="U87" s="54">
        <v>40000000</v>
      </c>
      <c r="V87" s="54"/>
      <c r="W87" s="55">
        <v>40000000</v>
      </c>
      <c r="X87" s="56">
        <v>0</v>
      </c>
      <c r="Y87" s="54">
        <v>0</v>
      </c>
      <c r="Z87" s="54"/>
      <c r="AA87" s="56">
        <v>0</v>
      </c>
      <c r="AB87" s="54"/>
      <c r="AC87" s="54">
        <v>0</v>
      </c>
      <c r="AD87" s="57">
        <v>0</v>
      </c>
      <c r="AE87" s="54" t="s">
        <v>1245</v>
      </c>
      <c r="AF87" s="58">
        <v>21</v>
      </c>
      <c r="AG87" s="58">
        <v>16</v>
      </c>
      <c r="AH87" s="58">
        <v>5</v>
      </c>
      <c r="AI87" s="58">
        <v>0</v>
      </c>
      <c r="AJ87" s="58">
        <v>0</v>
      </c>
      <c r="AK87" s="58">
        <v>21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54">
        <v>40000000</v>
      </c>
      <c r="AS87" s="54">
        <v>0</v>
      </c>
      <c r="AT87" s="54">
        <v>0</v>
      </c>
      <c r="AU87" s="54">
        <v>40000000</v>
      </c>
      <c r="AV87" s="54">
        <v>0</v>
      </c>
      <c r="AW87" s="54">
        <v>0</v>
      </c>
      <c r="AX87" s="54">
        <v>0</v>
      </c>
      <c r="AY87" s="54">
        <v>0</v>
      </c>
      <c r="AZ87" s="59">
        <v>0</v>
      </c>
      <c r="BA87" s="54">
        <v>0</v>
      </c>
      <c r="BB87" s="59"/>
      <c r="BC87" s="54"/>
      <c r="BD87" s="54"/>
      <c r="BE87" s="54">
        <v>0</v>
      </c>
      <c r="BF87" s="54">
        <v>0</v>
      </c>
      <c r="BG87" s="59">
        <v>0</v>
      </c>
      <c r="BH87" s="59">
        <v>0</v>
      </c>
      <c r="BI87" s="59">
        <v>0</v>
      </c>
      <c r="BJ87" s="59">
        <v>0</v>
      </c>
      <c r="BK87" s="59"/>
      <c r="BL87" s="59">
        <v>0</v>
      </c>
      <c r="BM87" s="59"/>
      <c r="BN87" s="59"/>
      <c r="BO87" s="59">
        <v>0</v>
      </c>
      <c r="BP87" s="59"/>
      <c r="BQ87" s="59"/>
      <c r="BR87" s="54"/>
      <c r="BS87" s="59"/>
      <c r="BT87" s="54">
        <v>0</v>
      </c>
      <c r="BU87" s="57">
        <v>40000000</v>
      </c>
      <c r="BV87" s="54">
        <v>0</v>
      </c>
      <c r="BW87" s="54">
        <v>0</v>
      </c>
      <c r="BX87" s="54">
        <v>0</v>
      </c>
      <c r="BY87" s="54">
        <v>11000000</v>
      </c>
      <c r="BZ87" s="54">
        <v>6</v>
      </c>
      <c r="CA87" s="54">
        <v>26400000</v>
      </c>
      <c r="CB87" s="54">
        <v>2384000</v>
      </c>
      <c r="CC87" s="54">
        <v>400000</v>
      </c>
      <c r="CD87" s="54">
        <v>447000</v>
      </c>
      <c r="CE87" s="54">
        <v>0</v>
      </c>
      <c r="CF87" s="54">
        <v>3231000</v>
      </c>
      <c r="CG87" s="54">
        <v>40631000</v>
      </c>
      <c r="CH87" s="54">
        <v>0</v>
      </c>
      <c r="CI87" s="54">
        <v>0</v>
      </c>
      <c r="CJ87" s="54"/>
      <c r="CK87" s="54">
        <v>0</v>
      </c>
      <c r="CL87" s="54">
        <v>0</v>
      </c>
      <c r="CM87" s="54">
        <v>0</v>
      </c>
      <c r="CN87" s="54">
        <v>0</v>
      </c>
      <c r="CO87" s="54"/>
      <c r="CP87" s="54">
        <v>0</v>
      </c>
      <c r="CQ87" s="54">
        <v>0</v>
      </c>
      <c r="CR87" s="54">
        <v>0</v>
      </c>
      <c r="CS87" s="54">
        <v>36769000</v>
      </c>
      <c r="CT87" s="54"/>
      <c r="CU87" s="57">
        <v>36769000</v>
      </c>
      <c r="CV87" s="54">
        <v>5066000</v>
      </c>
      <c r="CW87" s="54">
        <v>0</v>
      </c>
      <c r="CX87" s="54">
        <v>894000</v>
      </c>
      <c r="CY87" s="54">
        <v>0</v>
      </c>
      <c r="CZ87" s="54"/>
      <c r="DA87" s="54">
        <v>5960000</v>
      </c>
      <c r="DB87" s="54">
        <v>9191000</v>
      </c>
      <c r="DC87" s="54">
        <v>596000</v>
      </c>
      <c r="DD87" s="54">
        <v>46556000</v>
      </c>
      <c r="DE87" s="54"/>
      <c r="DF87" s="54" t="s">
        <v>836</v>
      </c>
      <c r="DG87" s="54">
        <v>3333333.3333333335</v>
      </c>
      <c r="DH87" s="52" t="s">
        <v>135</v>
      </c>
      <c r="DI87" s="54">
        <f>IFERROR(VLOOKUP($B87,[1]Timesheet!$D:$BK,51,0),0)</f>
        <v>18</v>
      </c>
      <c r="DJ87" s="54">
        <f>IFERROR(VLOOKUP($B87,[1]Timesheet!$D:$BK,52,0),0)</f>
        <v>0</v>
      </c>
      <c r="DK87" s="54">
        <f>IFERROR(VLOOKUP($B87,[1]Timesheet!$D:$BK,55,0),0)</f>
        <v>0</v>
      </c>
      <c r="DL87" s="52">
        <v>0</v>
      </c>
      <c r="DM87" s="54">
        <f>IFERROR(VLOOKUP($B87,[1]Timesheet!$D:$BK,57,0),0)</f>
        <v>0</v>
      </c>
      <c r="DN87" s="54">
        <f t="shared" si="6"/>
        <v>0</v>
      </c>
      <c r="DO87" s="54"/>
      <c r="DP87" s="54" t="str">
        <f t="shared" si="7"/>
        <v/>
      </c>
      <c r="DQ87" s="60">
        <v>0</v>
      </c>
      <c r="DR87" s="60">
        <v>0</v>
      </c>
      <c r="DS87" s="61" t="str">
        <f>IFERROR(VLOOKUP(E87&amp;H87,[1]Group!$D$3:$G$40,4,0),"")</f>
        <v/>
      </c>
      <c r="DT87" s="61" t="str">
        <f t="shared" si="8"/>
        <v>Việt PhúSouth</v>
      </c>
    </row>
    <row r="88" spans="1:124" s="11" customFormat="1" ht="20.25" hidden="1" customHeight="1" x14ac:dyDescent="0.35">
      <c r="A88" s="47">
        <v>85</v>
      </c>
      <c r="B88" s="48">
        <v>5150</v>
      </c>
      <c r="C88" s="48" t="s">
        <v>882</v>
      </c>
      <c r="D88" s="49" t="s">
        <v>342</v>
      </c>
      <c r="E88" s="49" t="s">
        <v>320</v>
      </c>
      <c r="F88" s="49" t="s">
        <v>340</v>
      </c>
      <c r="G88" s="49" t="s">
        <v>186</v>
      </c>
      <c r="H88" s="49" t="s">
        <v>343</v>
      </c>
      <c r="I88" s="49" t="s">
        <v>129</v>
      </c>
      <c r="J88" s="49" t="s">
        <v>130</v>
      </c>
      <c r="K88" s="49" t="s">
        <v>131</v>
      </c>
      <c r="L88" s="49" t="s">
        <v>132</v>
      </c>
      <c r="M88" s="50">
        <v>43661</v>
      </c>
      <c r="N88" s="50" t="s">
        <v>770</v>
      </c>
      <c r="O88" s="51"/>
      <c r="P88" s="50"/>
      <c r="Q88" s="52" t="s">
        <v>133</v>
      </c>
      <c r="R88" s="311" t="s">
        <v>774</v>
      </c>
      <c r="S88" s="52" t="s">
        <v>134</v>
      </c>
      <c r="T88" s="54"/>
      <c r="U88" s="54">
        <v>30000000</v>
      </c>
      <c r="V88" s="54"/>
      <c r="W88" s="55">
        <v>30000000</v>
      </c>
      <c r="X88" s="56">
        <v>0</v>
      </c>
      <c r="Y88" s="54">
        <v>0</v>
      </c>
      <c r="Z88" s="54"/>
      <c r="AA88" s="56">
        <v>0</v>
      </c>
      <c r="AB88" s="54"/>
      <c r="AC88" s="54">
        <v>0</v>
      </c>
      <c r="AD88" s="57">
        <v>0</v>
      </c>
      <c r="AE88" s="54" t="s">
        <v>1245</v>
      </c>
      <c r="AF88" s="58">
        <v>21</v>
      </c>
      <c r="AG88" s="58">
        <v>15.5</v>
      </c>
      <c r="AH88" s="58">
        <v>5.5</v>
      </c>
      <c r="AI88" s="58">
        <v>0</v>
      </c>
      <c r="AJ88" s="58">
        <v>0</v>
      </c>
      <c r="AK88" s="58">
        <v>21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54">
        <v>30000000</v>
      </c>
      <c r="AS88" s="54">
        <v>0</v>
      </c>
      <c r="AT88" s="54">
        <v>0</v>
      </c>
      <c r="AU88" s="54">
        <v>30000000</v>
      </c>
      <c r="AV88" s="54">
        <v>0</v>
      </c>
      <c r="AW88" s="54">
        <v>0</v>
      </c>
      <c r="AX88" s="54">
        <v>0</v>
      </c>
      <c r="AY88" s="54">
        <v>0</v>
      </c>
      <c r="AZ88" s="59">
        <v>0</v>
      </c>
      <c r="BA88" s="54">
        <v>0</v>
      </c>
      <c r="BB88" s="59"/>
      <c r="BC88" s="54"/>
      <c r="BD88" s="54"/>
      <c r="BE88" s="54">
        <v>0</v>
      </c>
      <c r="BF88" s="54">
        <v>0</v>
      </c>
      <c r="BG88" s="59">
        <v>0</v>
      </c>
      <c r="BH88" s="59">
        <v>0</v>
      </c>
      <c r="BI88" s="59">
        <v>0</v>
      </c>
      <c r="BJ88" s="59">
        <v>0</v>
      </c>
      <c r="BK88" s="59"/>
      <c r="BL88" s="59">
        <v>0</v>
      </c>
      <c r="BM88" s="59"/>
      <c r="BN88" s="59"/>
      <c r="BO88" s="59">
        <v>0</v>
      </c>
      <c r="BP88" s="59"/>
      <c r="BQ88" s="59"/>
      <c r="BR88" s="54"/>
      <c r="BS88" s="59"/>
      <c r="BT88" s="54">
        <v>0</v>
      </c>
      <c r="BU88" s="57">
        <v>30000000</v>
      </c>
      <c r="BV88" s="54">
        <v>0</v>
      </c>
      <c r="BW88" s="54">
        <v>0</v>
      </c>
      <c r="BX88" s="54">
        <v>0</v>
      </c>
      <c r="BY88" s="54">
        <v>11000000</v>
      </c>
      <c r="BZ88" s="54">
        <v>7</v>
      </c>
      <c r="CA88" s="54">
        <v>30800000</v>
      </c>
      <c r="CB88" s="54">
        <v>2384000</v>
      </c>
      <c r="CC88" s="54">
        <v>300000</v>
      </c>
      <c r="CD88" s="54">
        <v>447000</v>
      </c>
      <c r="CE88" s="54">
        <v>0</v>
      </c>
      <c r="CF88" s="54">
        <v>3131000</v>
      </c>
      <c r="CG88" s="54">
        <v>44931000</v>
      </c>
      <c r="CH88" s="54">
        <v>0</v>
      </c>
      <c r="CI88" s="54">
        <v>0</v>
      </c>
      <c r="CJ88" s="54"/>
      <c r="CK88" s="54">
        <v>0</v>
      </c>
      <c r="CL88" s="54">
        <v>0</v>
      </c>
      <c r="CM88" s="54">
        <v>0</v>
      </c>
      <c r="CN88" s="54">
        <v>0</v>
      </c>
      <c r="CO88" s="54"/>
      <c r="CP88" s="54">
        <v>0</v>
      </c>
      <c r="CQ88" s="54">
        <v>0</v>
      </c>
      <c r="CR88" s="54">
        <v>0</v>
      </c>
      <c r="CS88" s="54">
        <v>26869000</v>
      </c>
      <c r="CT88" s="54"/>
      <c r="CU88" s="57">
        <v>26869000</v>
      </c>
      <c r="CV88" s="54">
        <v>5066000</v>
      </c>
      <c r="CW88" s="54">
        <v>0</v>
      </c>
      <c r="CX88" s="54">
        <v>894000</v>
      </c>
      <c r="CY88" s="54">
        <v>0</v>
      </c>
      <c r="CZ88" s="54"/>
      <c r="DA88" s="54">
        <v>5960000</v>
      </c>
      <c r="DB88" s="54">
        <v>9091000</v>
      </c>
      <c r="DC88" s="54">
        <v>596000</v>
      </c>
      <c r="DD88" s="54">
        <v>36556000</v>
      </c>
      <c r="DE88" s="54"/>
      <c r="DF88" s="54" t="s">
        <v>836</v>
      </c>
      <c r="DG88" s="54">
        <v>2500000</v>
      </c>
      <c r="DH88" s="52" t="s">
        <v>135</v>
      </c>
      <c r="DI88" s="54">
        <f>IFERROR(VLOOKUP($B88,[1]Timesheet!$D:$BK,51,0),0)</f>
        <v>18</v>
      </c>
      <c r="DJ88" s="54">
        <f>IFERROR(VLOOKUP($B88,[1]Timesheet!$D:$BK,52,0),0)</f>
        <v>0</v>
      </c>
      <c r="DK88" s="54">
        <f>IFERROR(VLOOKUP($B88,[1]Timesheet!$D:$BK,55,0),0)</f>
        <v>0</v>
      </c>
      <c r="DL88" s="52">
        <v>0</v>
      </c>
      <c r="DM88" s="54">
        <f>IFERROR(VLOOKUP($B88,[1]Timesheet!$D:$BK,57,0),0)</f>
        <v>0</v>
      </c>
      <c r="DN88" s="54">
        <f t="shared" si="6"/>
        <v>0</v>
      </c>
      <c r="DO88" s="54"/>
      <c r="DP88" s="54" t="str">
        <f t="shared" si="7"/>
        <v/>
      </c>
      <c r="DQ88" s="60">
        <v>0</v>
      </c>
      <c r="DR88" s="60">
        <v>0</v>
      </c>
      <c r="DS88" s="61" t="str">
        <f>IFERROR(VLOOKUP(E88&amp;H88,[1]Group!$D$3:$G$40,4,0),"")</f>
        <v/>
      </c>
      <c r="DT88" s="61" t="str">
        <f t="shared" si="8"/>
        <v>Việt PhúSouth</v>
      </c>
    </row>
    <row r="89" spans="1:124" s="11" customFormat="1" ht="20.25" hidden="1" customHeight="1" x14ac:dyDescent="0.35">
      <c r="A89" s="47">
        <v>86</v>
      </c>
      <c r="B89" s="48">
        <v>5542</v>
      </c>
      <c r="C89" s="48" t="s">
        <v>885</v>
      </c>
      <c r="D89" s="49" t="s">
        <v>344</v>
      </c>
      <c r="E89" s="49" t="s">
        <v>320</v>
      </c>
      <c r="F89" s="49" t="s">
        <v>340</v>
      </c>
      <c r="G89" s="49" t="s">
        <v>256</v>
      </c>
      <c r="H89" s="49" t="s">
        <v>345</v>
      </c>
      <c r="I89" s="49" t="s">
        <v>129</v>
      </c>
      <c r="J89" s="49" t="s">
        <v>130</v>
      </c>
      <c r="K89" s="49" t="s">
        <v>131</v>
      </c>
      <c r="L89" s="49" t="s">
        <v>132</v>
      </c>
      <c r="M89" s="50">
        <v>43801</v>
      </c>
      <c r="N89" s="50" t="s">
        <v>770</v>
      </c>
      <c r="O89" s="51"/>
      <c r="P89" s="50"/>
      <c r="Q89" s="52" t="s">
        <v>133</v>
      </c>
      <c r="R89" s="311" t="s">
        <v>774</v>
      </c>
      <c r="S89" s="52" t="s">
        <v>134</v>
      </c>
      <c r="T89" s="54"/>
      <c r="U89" s="54">
        <v>15000000</v>
      </c>
      <c r="V89" s="54"/>
      <c r="W89" s="55">
        <v>15000000</v>
      </c>
      <c r="X89" s="56">
        <v>0</v>
      </c>
      <c r="Y89" s="54">
        <v>0</v>
      </c>
      <c r="Z89" s="54"/>
      <c r="AA89" s="56">
        <v>0</v>
      </c>
      <c r="AB89" s="54"/>
      <c r="AC89" s="54">
        <v>0</v>
      </c>
      <c r="AD89" s="57">
        <v>0</v>
      </c>
      <c r="AE89" s="54" t="s">
        <v>1246</v>
      </c>
      <c r="AF89" s="58">
        <v>26</v>
      </c>
      <c r="AG89" s="58">
        <v>25.5</v>
      </c>
      <c r="AH89" s="58">
        <v>0.5</v>
      </c>
      <c r="AI89" s="58">
        <v>0</v>
      </c>
      <c r="AJ89" s="58">
        <v>0</v>
      </c>
      <c r="AK89" s="58">
        <v>26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54">
        <v>15000000</v>
      </c>
      <c r="AS89" s="54">
        <v>0</v>
      </c>
      <c r="AT89" s="54">
        <v>0</v>
      </c>
      <c r="AU89" s="54">
        <v>15000000</v>
      </c>
      <c r="AV89" s="54">
        <v>0</v>
      </c>
      <c r="AW89" s="54">
        <v>0</v>
      </c>
      <c r="AX89" s="54">
        <v>0</v>
      </c>
      <c r="AY89" s="54">
        <v>0</v>
      </c>
      <c r="AZ89" s="59">
        <v>0</v>
      </c>
      <c r="BA89" s="54">
        <v>0</v>
      </c>
      <c r="BB89" s="59"/>
      <c r="BC89" s="54"/>
      <c r="BD89" s="54"/>
      <c r="BE89" s="54">
        <v>0</v>
      </c>
      <c r="BF89" s="54">
        <v>0</v>
      </c>
      <c r="BG89" s="59">
        <v>0</v>
      </c>
      <c r="BH89" s="59">
        <v>0</v>
      </c>
      <c r="BI89" s="59">
        <v>0</v>
      </c>
      <c r="BJ89" s="59">
        <v>13268961</v>
      </c>
      <c r="BK89" s="59"/>
      <c r="BL89" s="59">
        <v>0</v>
      </c>
      <c r="BM89" s="59"/>
      <c r="BN89" s="59"/>
      <c r="BO89" s="59">
        <v>0</v>
      </c>
      <c r="BP89" s="59"/>
      <c r="BQ89" s="59"/>
      <c r="BR89" s="54"/>
      <c r="BS89" s="59"/>
      <c r="BT89" s="54">
        <v>13268961</v>
      </c>
      <c r="BU89" s="57">
        <v>28268961</v>
      </c>
      <c r="BV89" s="54">
        <v>0</v>
      </c>
      <c r="BW89" s="54">
        <v>0</v>
      </c>
      <c r="BX89" s="54">
        <v>0</v>
      </c>
      <c r="BY89" s="54">
        <v>11000000</v>
      </c>
      <c r="BZ89" s="54">
        <v>2</v>
      </c>
      <c r="CA89" s="54">
        <v>8800000</v>
      </c>
      <c r="CB89" s="54">
        <v>1200000</v>
      </c>
      <c r="CC89" s="54">
        <v>150000</v>
      </c>
      <c r="CD89" s="54">
        <v>225000</v>
      </c>
      <c r="CE89" s="54">
        <v>0</v>
      </c>
      <c r="CF89" s="54">
        <v>1575000</v>
      </c>
      <c r="CG89" s="54">
        <v>21375000</v>
      </c>
      <c r="CH89" s="54">
        <v>6893961</v>
      </c>
      <c r="CI89" s="54">
        <v>439396.10000000009</v>
      </c>
      <c r="CJ89" s="54"/>
      <c r="CK89" s="54">
        <v>439396.10000000009</v>
      </c>
      <c r="CL89" s="54">
        <v>0</v>
      </c>
      <c r="CM89" s="54">
        <v>149000</v>
      </c>
      <c r="CN89" s="54">
        <v>0</v>
      </c>
      <c r="CO89" s="54"/>
      <c r="CP89" s="54">
        <v>0</v>
      </c>
      <c r="CQ89" s="54">
        <v>0</v>
      </c>
      <c r="CR89" s="54">
        <v>149000</v>
      </c>
      <c r="CS89" s="54">
        <v>26105565</v>
      </c>
      <c r="CT89" s="54"/>
      <c r="CU89" s="57">
        <v>26105565</v>
      </c>
      <c r="CV89" s="54">
        <v>2550000</v>
      </c>
      <c r="CW89" s="54">
        <v>0</v>
      </c>
      <c r="CX89" s="54">
        <v>450000</v>
      </c>
      <c r="CY89" s="54">
        <v>0</v>
      </c>
      <c r="CZ89" s="54"/>
      <c r="DA89" s="54">
        <v>3000000</v>
      </c>
      <c r="DB89" s="54">
        <v>4575000</v>
      </c>
      <c r="DC89" s="54">
        <v>300000</v>
      </c>
      <c r="DD89" s="54">
        <v>31568961</v>
      </c>
      <c r="DE89" s="54"/>
      <c r="DF89" s="54" t="s">
        <v>836</v>
      </c>
      <c r="DG89" s="54">
        <v>1250000</v>
      </c>
      <c r="DH89" s="52" t="s">
        <v>135</v>
      </c>
      <c r="DI89" s="54">
        <f>IFERROR(VLOOKUP($B89,[1]Timesheet!$D:$BK,51,0),0)</f>
        <v>22</v>
      </c>
      <c r="DJ89" s="54">
        <f>IFERROR(VLOOKUP($B89,[1]Timesheet!$D:$BK,52,0),0)</f>
        <v>0</v>
      </c>
      <c r="DK89" s="54">
        <f>IFERROR(VLOOKUP($B89,[1]Timesheet!$D:$BK,55,0),0)</f>
        <v>0</v>
      </c>
      <c r="DL89" s="52" t="s">
        <v>139</v>
      </c>
      <c r="DM89" s="54">
        <f>IFERROR(VLOOKUP($B89,[1]Timesheet!$D:$BK,57,0),0)</f>
        <v>0</v>
      </c>
      <c r="DN89" s="54">
        <f t="shared" si="6"/>
        <v>149000</v>
      </c>
      <c r="DO89" s="54"/>
      <c r="DP89" s="54" t="str">
        <f t="shared" si="7"/>
        <v/>
      </c>
      <c r="DQ89" s="60">
        <v>0</v>
      </c>
      <c r="DR89" s="60">
        <v>0</v>
      </c>
      <c r="DS89" s="61" t="str">
        <f>IFERROR(VLOOKUP(E89&amp;H89,[1]Group!$D$3:$G$40,4,0),"")</f>
        <v/>
      </c>
      <c r="DT89" s="61" t="str">
        <f t="shared" si="8"/>
        <v>Việt PhúSouth</v>
      </c>
    </row>
    <row r="90" spans="1:124" s="11" customFormat="1" ht="20.25" hidden="1" customHeight="1" x14ac:dyDescent="0.35">
      <c r="A90" s="47">
        <v>87</v>
      </c>
      <c r="B90" s="48" t="s">
        <v>346</v>
      </c>
      <c r="C90" s="48" t="s">
        <v>874</v>
      </c>
      <c r="D90" s="49" t="s">
        <v>347</v>
      </c>
      <c r="E90" s="49" t="s">
        <v>320</v>
      </c>
      <c r="F90" s="49" t="s">
        <v>340</v>
      </c>
      <c r="G90" s="49" t="s">
        <v>151</v>
      </c>
      <c r="H90" s="49" t="s">
        <v>348</v>
      </c>
      <c r="I90" s="49" t="s">
        <v>129</v>
      </c>
      <c r="J90" s="49" t="s">
        <v>130</v>
      </c>
      <c r="K90" s="49" t="s">
        <v>131</v>
      </c>
      <c r="L90" s="49" t="s">
        <v>132</v>
      </c>
      <c r="M90" s="50">
        <v>42191</v>
      </c>
      <c r="N90" s="50" t="s">
        <v>770</v>
      </c>
      <c r="O90" s="51"/>
      <c r="P90" s="50"/>
      <c r="Q90" s="52" t="s">
        <v>133</v>
      </c>
      <c r="R90" s="311" t="s">
        <v>774</v>
      </c>
      <c r="S90" s="52" t="s">
        <v>134</v>
      </c>
      <c r="T90" s="54"/>
      <c r="U90" s="54">
        <v>5000000</v>
      </c>
      <c r="V90" s="54"/>
      <c r="W90" s="55">
        <v>5000000</v>
      </c>
      <c r="X90" s="56">
        <v>0</v>
      </c>
      <c r="Y90" s="54">
        <v>0</v>
      </c>
      <c r="Z90" s="54"/>
      <c r="AA90" s="56">
        <v>0</v>
      </c>
      <c r="AB90" s="54"/>
      <c r="AC90" s="54">
        <v>0</v>
      </c>
      <c r="AD90" s="57">
        <v>0</v>
      </c>
      <c r="AE90" s="54" t="s">
        <v>1246</v>
      </c>
      <c r="AF90" s="58">
        <v>26</v>
      </c>
      <c r="AG90" s="58">
        <v>24</v>
      </c>
      <c r="AH90" s="58">
        <v>2</v>
      </c>
      <c r="AI90" s="58">
        <v>0</v>
      </c>
      <c r="AJ90" s="58">
        <v>0</v>
      </c>
      <c r="AK90" s="58">
        <v>26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54">
        <v>5000000</v>
      </c>
      <c r="AS90" s="54">
        <v>0</v>
      </c>
      <c r="AT90" s="54">
        <v>0</v>
      </c>
      <c r="AU90" s="54">
        <v>5000000</v>
      </c>
      <c r="AV90" s="54">
        <v>0</v>
      </c>
      <c r="AW90" s="54">
        <v>0</v>
      </c>
      <c r="AX90" s="54">
        <v>0</v>
      </c>
      <c r="AY90" s="54">
        <v>0</v>
      </c>
      <c r="AZ90" s="59">
        <v>0</v>
      </c>
      <c r="BA90" s="54">
        <v>0</v>
      </c>
      <c r="BB90" s="59"/>
      <c r="BC90" s="54"/>
      <c r="BD90" s="54"/>
      <c r="BE90" s="54">
        <v>0</v>
      </c>
      <c r="BF90" s="54">
        <v>0</v>
      </c>
      <c r="BG90" s="59">
        <v>0</v>
      </c>
      <c r="BH90" s="59">
        <v>0</v>
      </c>
      <c r="BI90" s="59">
        <v>0</v>
      </c>
      <c r="BJ90" s="59">
        <v>7839061</v>
      </c>
      <c r="BK90" s="59"/>
      <c r="BL90" s="59">
        <v>0</v>
      </c>
      <c r="BM90" s="59"/>
      <c r="BN90" s="59"/>
      <c r="BO90" s="59">
        <v>0</v>
      </c>
      <c r="BP90" s="59"/>
      <c r="BQ90" s="59"/>
      <c r="BR90" s="54"/>
      <c r="BS90" s="59"/>
      <c r="BT90" s="54">
        <v>7839061</v>
      </c>
      <c r="BU90" s="57">
        <v>12839061</v>
      </c>
      <c r="BV90" s="54">
        <v>0</v>
      </c>
      <c r="BW90" s="54">
        <v>0</v>
      </c>
      <c r="BX90" s="54">
        <v>0</v>
      </c>
      <c r="BY90" s="54">
        <v>11000000</v>
      </c>
      <c r="BZ90" s="54">
        <v>0</v>
      </c>
      <c r="CA90" s="54">
        <v>0</v>
      </c>
      <c r="CB90" s="54">
        <v>400000</v>
      </c>
      <c r="CC90" s="54">
        <v>50000</v>
      </c>
      <c r="CD90" s="54">
        <v>75000</v>
      </c>
      <c r="CE90" s="54">
        <v>0</v>
      </c>
      <c r="CF90" s="54">
        <v>525000</v>
      </c>
      <c r="CG90" s="54">
        <v>11525000</v>
      </c>
      <c r="CH90" s="54">
        <v>1314061</v>
      </c>
      <c r="CI90" s="54">
        <v>65703.05</v>
      </c>
      <c r="CJ90" s="54"/>
      <c r="CK90" s="54">
        <v>65703.05</v>
      </c>
      <c r="CL90" s="54">
        <v>0</v>
      </c>
      <c r="CM90" s="54">
        <v>50000</v>
      </c>
      <c r="CN90" s="54">
        <v>0</v>
      </c>
      <c r="CO90" s="54"/>
      <c r="CP90" s="54">
        <v>0</v>
      </c>
      <c r="CQ90" s="54">
        <v>0</v>
      </c>
      <c r="CR90" s="54">
        <v>50000</v>
      </c>
      <c r="CS90" s="54">
        <v>12198358</v>
      </c>
      <c r="CT90" s="54"/>
      <c r="CU90" s="57">
        <v>12198358</v>
      </c>
      <c r="CV90" s="54">
        <v>850000.00000000012</v>
      </c>
      <c r="CW90" s="54">
        <v>0</v>
      </c>
      <c r="CX90" s="54">
        <v>150000</v>
      </c>
      <c r="CY90" s="54">
        <v>0</v>
      </c>
      <c r="CZ90" s="54"/>
      <c r="DA90" s="54">
        <v>1000000.0000000001</v>
      </c>
      <c r="DB90" s="54">
        <v>1525000</v>
      </c>
      <c r="DC90" s="54">
        <v>100000</v>
      </c>
      <c r="DD90" s="54">
        <v>13939061</v>
      </c>
      <c r="DE90" s="54"/>
      <c r="DF90" s="54" t="s">
        <v>836</v>
      </c>
      <c r="DG90" s="54">
        <v>416666.66666666669</v>
      </c>
      <c r="DH90" s="52" t="s">
        <v>135</v>
      </c>
      <c r="DI90" s="54">
        <f>IFERROR(VLOOKUP($B90,[1]Timesheet!$D:$BK,51,0),0)</f>
        <v>22</v>
      </c>
      <c r="DJ90" s="54">
        <f>IFERROR(VLOOKUP($B90,[1]Timesheet!$D:$BK,52,0),0)</f>
        <v>0</v>
      </c>
      <c r="DK90" s="54">
        <f>IFERROR(VLOOKUP($B90,[1]Timesheet!$D:$BK,55,0),0)</f>
        <v>0</v>
      </c>
      <c r="DL90" s="52" t="s">
        <v>139</v>
      </c>
      <c r="DM90" s="54">
        <f>IFERROR(VLOOKUP($B90,[1]Timesheet!$D:$BK,57,0),0)</f>
        <v>0</v>
      </c>
      <c r="DN90" s="54">
        <f t="shared" si="6"/>
        <v>50000</v>
      </c>
      <c r="DO90" s="54"/>
      <c r="DP90" s="54" t="str">
        <f t="shared" si="7"/>
        <v/>
      </c>
      <c r="DQ90" s="60">
        <v>0</v>
      </c>
      <c r="DR90" s="60">
        <v>0</v>
      </c>
      <c r="DS90" s="61" t="str">
        <f>IFERROR(VLOOKUP(E90&amp;H90,[1]Group!$D$3:$G$40,4,0),"")</f>
        <v/>
      </c>
      <c r="DT90" s="61" t="str">
        <f t="shared" si="8"/>
        <v>Việt PhúSouth</v>
      </c>
    </row>
    <row r="91" spans="1:124" s="11" customFormat="1" ht="20.25" hidden="1" customHeight="1" x14ac:dyDescent="0.35">
      <c r="A91" s="47">
        <v>88</v>
      </c>
      <c r="B91" s="48">
        <v>2580</v>
      </c>
      <c r="C91" s="48" t="s">
        <v>838</v>
      </c>
      <c r="D91" s="49" t="s">
        <v>349</v>
      </c>
      <c r="E91" s="49" t="s">
        <v>320</v>
      </c>
      <c r="F91" s="49" t="s">
        <v>340</v>
      </c>
      <c r="G91" s="49" t="s">
        <v>151</v>
      </c>
      <c r="H91" s="49" t="s">
        <v>348</v>
      </c>
      <c r="I91" s="49" t="s">
        <v>129</v>
      </c>
      <c r="J91" s="49" t="s">
        <v>130</v>
      </c>
      <c r="K91" s="49" t="s">
        <v>131</v>
      </c>
      <c r="L91" s="60" t="s">
        <v>149</v>
      </c>
      <c r="M91" s="50">
        <v>42254</v>
      </c>
      <c r="N91" s="50" t="s">
        <v>1220</v>
      </c>
      <c r="O91" s="51"/>
      <c r="P91" s="50"/>
      <c r="Q91" s="52" t="s">
        <v>133</v>
      </c>
      <c r="R91" s="311" t="s">
        <v>774</v>
      </c>
      <c r="S91" s="52" t="s">
        <v>134</v>
      </c>
      <c r="T91" s="54"/>
      <c r="U91" s="54">
        <v>5000000</v>
      </c>
      <c r="V91" s="54"/>
      <c r="W91" s="55">
        <v>5000000</v>
      </c>
      <c r="X91" s="56">
        <v>0</v>
      </c>
      <c r="Y91" s="54">
        <v>0</v>
      </c>
      <c r="Z91" s="54"/>
      <c r="AA91" s="56">
        <v>0</v>
      </c>
      <c r="AB91" s="54"/>
      <c r="AC91" s="54">
        <v>0</v>
      </c>
      <c r="AD91" s="57">
        <v>0</v>
      </c>
      <c r="AE91" s="54" t="s">
        <v>1246</v>
      </c>
      <c r="AF91" s="58">
        <v>26</v>
      </c>
      <c r="AG91" s="58">
        <v>19</v>
      </c>
      <c r="AH91" s="58">
        <v>4</v>
      </c>
      <c r="AI91" s="58">
        <v>0</v>
      </c>
      <c r="AJ91" s="58">
        <v>0</v>
      </c>
      <c r="AK91" s="58">
        <v>23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54">
        <v>4423077</v>
      </c>
      <c r="AS91" s="54">
        <v>0</v>
      </c>
      <c r="AT91" s="54">
        <v>0</v>
      </c>
      <c r="AU91" s="54">
        <v>4423077</v>
      </c>
      <c r="AV91" s="54">
        <v>0</v>
      </c>
      <c r="AW91" s="54">
        <v>0</v>
      </c>
      <c r="AX91" s="54">
        <v>0</v>
      </c>
      <c r="AY91" s="54">
        <v>0</v>
      </c>
      <c r="AZ91" s="59">
        <v>0</v>
      </c>
      <c r="BA91" s="54">
        <v>0</v>
      </c>
      <c r="BB91" s="59"/>
      <c r="BC91" s="54"/>
      <c r="BD91" s="54"/>
      <c r="BE91" s="54">
        <v>0</v>
      </c>
      <c r="BF91" s="54">
        <v>0</v>
      </c>
      <c r="BG91" s="59">
        <v>0</v>
      </c>
      <c r="BH91" s="59">
        <v>0</v>
      </c>
      <c r="BI91" s="59">
        <v>0</v>
      </c>
      <c r="BJ91" s="59">
        <v>6570017</v>
      </c>
      <c r="BK91" s="59"/>
      <c r="BL91" s="59">
        <v>0</v>
      </c>
      <c r="BM91" s="59"/>
      <c r="BN91" s="59"/>
      <c r="BO91" s="59">
        <v>0</v>
      </c>
      <c r="BP91" s="59"/>
      <c r="BQ91" s="59"/>
      <c r="BR91" s="54"/>
      <c r="BS91" s="59"/>
      <c r="BT91" s="54">
        <v>6570017</v>
      </c>
      <c r="BU91" s="57">
        <v>10993094</v>
      </c>
      <c r="BV91" s="54">
        <v>0</v>
      </c>
      <c r="BW91" s="54">
        <v>0</v>
      </c>
      <c r="BX91" s="54">
        <v>0</v>
      </c>
      <c r="BY91" s="54">
        <v>11000000</v>
      </c>
      <c r="BZ91" s="54">
        <v>0</v>
      </c>
      <c r="CA91" s="54">
        <v>0</v>
      </c>
      <c r="CB91" s="54">
        <v>400000</v>
      </c>
      <c r="CC91" s="54">
        <v>50000</v>
      </c>
      <c r="CD91" s="54">
        <v>75000</v>
      </c>
      <c r="CE91" s="54">
        <v>0</v>
      </c>
      <c r="CF91" s="54">
        <v>525000</v>
      </c>
      <c r="CG91" s="54">
        <v>11525000</v>
      </c>
      <c r="CH91" s="54">
        <v>0</v>
      </c>
      <c r="CI91" s="54">
        <v>0</v>
      </c>
      <c r="CJ91" s="54"/>
      <c r="CK91" s="54">
        <v>0</v>
      </c>
      <c r="CL91" s="54">
        <v>0</v>
      </c>
      <c r="CM91" s="54">
        <v>50000</v>
      </c>
      <c r="CN91" s="54">
        <v>0</v>
      </c>
      <c r="CO91" s="54"/>
      <c r="CP91" s="54">
        <v>0</v>
      </c>
      <c r="CQ91" s="54">
        <v>0</v>
      </c>
      <c r="CR91" s="54">
        <v>50000</v>
      </c>
      <c r="CS91" s="54">
        <v>10418094</v>
      </c>
      <c r="CT91" s="54"/>
      <c r="CU91" s="57">
        <v>10418094</v>
      </c>
      <c r="CV91" s="54">
        <v>850000.00000000012</v>
      </c>
      <c r="CW91" s="54">
        <v>0</v>
      </c>
      <c r="CX91" s="54">
        <v>150000</v>
      </c>
      <c r="CY91" s="54">
        <v>0</v>
      </c>
      <c r="CZ91" s="54"/>
      <c r="DA91" s="54">
        <v>1000000.0000000001</v>
      </c>
      <c r="DB91" s="54">
        <v>1525000</v>
      </c>
      <c r="DC91" s="54">
        <v>100000</v>
      </c>
      <c r="DD91" s="54">
        <v>12093094</v>
      </c>
      <c r="DE91" s="54"/>
      <c r="DF91" s="54" t="s">
        <v>836</v>
      </c>
      <c r="DG91" s="54">
        <v>416666.66666666669</v>
      </c>
      <c r="DH91" s="52" t="s">
        <v>135</v>
      </c>
      <c r="DI91" s="54">
        <f>IFERROR(VLOOKUP($B91,[1]Timesheet!$D:$BK,51,0),0)</f>
        <v>19</v>
      </c>
      <c r="DJ91" s="54">
        <f>IFERROR(VLOOKUP($B91,[1]Timesheet!$D:$BK,52,0),0)</f>
        <v>0</v>
      </c>
      <c r="DK91" s="54">
        <f>IFERROR(VLOOKUP($B91,[1]Timesheet!$D:$BK,55,0),0)</f>
        <v>0</v>
      </c>
      <c r="DL91" s="52" t="s">
        <v>139</v>
      </c>
      <c r="DM91" s="54">
        <f>IFERROR(VLOOKUP($B91,[1]Timesheet!$D:$BK,57,0),0)</f>
        <v>0</v>
      </c>
      <c r="DN91" s="54">
        <f t="shared" si="6"/>
        <v>50000</v>
      </c>
      <c r="DO91" s="54"/>
      <c r="DP91" s="54" t="str">
        <f t="shared" si="7"/>
        <v/>
      </c>
      <c r="DQ91" s="60">
        <v>44553</v>
      </c>
      <c r="DR91" s="60">
        <v>44734</v>
      </c>
      <c r="DS91" s="61" t="str">
        <f>IFERROR(VLOOKUP(E91&amp;H91,[1]Group!$D$3:$G$40,4,0),"")</f>
        <v/>
      </c>
      <c r="DT91" s="61" t="str">
        <f t="shared" si="8"/>
        <v>Việt PhúSouth</v>
      </c>
    </row>
    <row r="92" spans="1:124" s="11" customFormat="1" ht="20.25" hidden="1" customHeight="1" x14ac:dyDescent="0.35">
      <c r="A92" s="47">
        <v>89</v>
      </c>
      <c r="B92" s="48">
        <v>4647</v>
      </c>
      <c r="C92" s="48" t="s">
        <v>841</v>
      </c>
      <c r="D92" s="49" t="s">
        <v>350</v>
      </c>
      <c r="E92" s="49" t="s">
        <v>320</v>
      </c>
      <c r="F92" s="49" t="s">
        <v>340</v>
      </c>
      <c r="G92" s="49" t="s">
        <v>151</v>
      </c>
      <c r="H92" s="49" t="s">
        <v>348</v>
      </c>
      <c r="I92" s="49" t="s">
        <v>129</v>
      </c>
      <c r="J92" s="49" t="s">
        <v>130</v>
      </c>
      <c r="K92" s="49" t="s">
        <v>131</v>
      </c>
      <c r="L92" s="49" t="s">
        <v>132</v>
      </c>
      <c r="M92" s="50">
        <v>43249</v>
      </c>
      <c r="N92" s="50" t="s">
        <v>770</v>
      </c>
      <c r="O92" s="51"/>
      <c r="P92" s="50"/>
      <c r="Q92" s="52" t="s">
        <v>133</v>
      </c>
      <c r="R92" s="311" t="s">
        <v>774</v>
      </c>
      <c r="S92" s="52" t="s">
        <v>134</v>
      </c>
      <c r="T92" s="54"/>
      <c r="U92" s="54">
        <v>5000000</v>
      </c>
      <c r="V92" s="54"/>
      <c r="W92" s="55">
        <v>5000000</v>
      </c>
      <c r="X92" s="56">
        <v>0</v>
      </c>
      <c r="Y92" s="54">
        <v>0</v>
      </c>
      <c r="Z92" s="54"/>
      <c r="AA92" s="56">
        <v>0</v>
      </c>
      <c r="AB92" s="54"/>
      <c r="AC92" s="54">
        <v>0</v>
      </c>
      <c r="AD92" s="57">
        <v>0</v>
      </c>
      <c r="AE92" s="54" t="s">
        <v>1246</v>
      </c>
      <c r="AF92" s="58">
        <v>26</v>
      </c>
      <c r="AG92" s="58">
        <v>24</v>
      </c>
      <c r="AH92" s="58">
        <v>0</v>
      </c>
      <c r="AI92" s="58">
        <v>0</v>
      </c>
      <c r="AJ92" s="58">
        <v>0</v>
      </c>
      <c r="AK92" s="58">
        <v>24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54">
        <v>4615385</v>
      </c>
      <c r="AS92" s="54">
        <v>-230769</v>
      </c>
      <c r="AT92" s="54">
        <v>0</v>
      </c>
      <c r="AU92" s="54">
        <v>4384616</v>
      </c>
      <c r="AV92" s="54">
        <v>0</v>
      </c>
      <c r="AW92" s="54">
        <v>0</v>
      </c>
      <c r="AX92" s="54">
        <v>0</v>
      </c>
      <c r="AY92" s="54">
        <v>0</v>
      </c>
      <c r="AZ92" s="59">
        <v>0</v>
      </c>
      <c r="BA92" s="54">
        <v>0</v>
      </c>
      <c r="BB92" s="59"/>
      <c r="BC92" s="54"/>
      <c r="BD92" s="54"/>
      <c r="BE92" s="54">
        <v>0</v>
      </c>
      <c r="BF92" s="54">
        <v>0</v>
      </c>
      <c r="BG92" s="59">
        <v>0</v>
      </c>
      <c r="BH92" s="59">
        <v>0</v>
      </c>
      <c r="BI92" s="59">
        <v>0</v>
      </c>
      <c r="BJ92" s="59">
        <v>5733461</v>
      </c>
      <c r="BK92" s="59"/>
      <c r="BL92" s="59">
        <v>0</v>
      </c>
      <c r="BM92" s="59"/>
      <c r="BN92" s="59"/>
      <c r="BO92" s="59">
        <v>0</v>
      </c>
      <c r="BP92" s="59"/>
      <c r="BQ92" s="59"/>
      <c r="BR92" s="54"/>
      <c r="BS92" s="59"/>
      <c r="BT92" s="54">
        <v>5733461</v>
      </c>
      <c r="BU92" s="57">
        <v>10118077</v>
      </c>
      <c r="BV92" s="54">
        <v>0</v>
      </c>
      <c r="BW92" s="54">
        <v>0</v>
      </c>
      <c r="BX92" s="54">
        <v>0</v>
      </c>
      <c r="BY92" s="54">
        <v>11000000</v>
      </c>
      <c r="BZ92" s="54">
        <v>0</v>
      </c>
      <c r="CA92" s="54">
        <v>0</v>
      </c>
      <c r="CB92" s="54">
        <v>400000</v>
      </c>
      <c r="CC92" s="54">
        <v>50000</v>
      </c>
      <c r="CD92" s="54">
        <v>75000</v>
      </c>
      <c r="CE92" s="54">
        <v>0</v>
      </c>
      <c r="CF92" s="54">
        <v>525000</v>
      </c>
      <c r="CG92" s="54">
        <v>11525000</v>
      </c>
      <c r="CH92" s="54">
        <v>0</v>
      </c>
      <c r="CI92" s="54">
        <v>0</v>
      </c>
      <c r="CJ92" s="54"/>
      <c r="CK92" s="54">
        <v>0</v>
      </c>
      <c r="CL92" s="54">
        <v>0</v>
      </c>
      <c r="CM92" s="54">
        <v>50000</v>
      </c>
      <c r="CN92" s="54">
        <v>0</v>
      </c>
      <c r="CO92" s="54"/>
      <c r="CP92" s="54">
        <v>0</v>
      </c>
      <c r="CQ92" s="54">
        <v>0</v>
      </c>
      <c r="CR92" s="54">
        <v>50000</v>
      </c>
      <c r="CS92" s="54">
        <v>9543077</v>
      </c>
      <c r="CT92" s="54"/>
      <c r="CU92" s="57">
        <v>9543077</v>
      </c>
      <c r="CV92" s="54">
        <v>850000.00000000012</v>
      </c>
      <c r="CW92" s="54">
        <v>0</v>
      </c>
      <c r="CX92" s="54">
        <v>150000</v>
      </c>
      <c r="CY92" s="54">
        <v>0</v>
      </c>
      <c r="CZ92" s="54"/>
      <c r="DA92" s="54">
        <v>1000000.0000000001</v>
      </c>
      <c r="DB92" s="54">
        <v>1525000</v>
      </c>
      <c r="DC92" s="54">
        <v>100000</v>
      </c>
      <c r="DD92" s="54">
        <v>11218077</v>
      </c>
      <c r="DE92" s="54"/>
      <c r="DF92" s="54" t="s">
        <v>836</v>
      </c>
      <c r="DG92" s="54">
        <v>416666.66666666669</v>
      </c>
      <c r="DH92" s="52" t="s">
        <v>135</v>
      </c>
      <c r="DI92" s="54">
        <f>IFERROR(VLOOKUP($B92,[1]Timesheet!$D:$BK,51,0),0)</f>
        <v>19</v>
      </c>
      <c r="DJ92" s="54">
        <f>IFERROR(VLOOKUP($B92,[1]Timesheet!$D:$BK,52,0),0)</f>
        <v>0</v>
      </c>
      <c r="DK92" s="54">
        <f>IFERROR(VLOOKUP($B92,[1]Timesheet!$D:$BK,55,0),0)</f>
        <v>3</v>
      </c>
      <c r="DL92" s="52" t="s">
        <v>139</v>
      </c>
      <c r="DM92" s="54">
        <f>IFERROR(VLOOKUP($B92,[1]Timesheet!$D:$BK,57,0),0)</f>
        <v>0</v>
      </c>
      <c r="DN92" s="54">
        <f t="shared" si="6"/>
        <v>50000</v>
      </c>
      <c r="DO92" s="54"/>
      <c r="DP92" s="54" t="str">
        <f t="shared" si="7"/>
        <v/>
      </c>
      <c r="DQ92" s="60">
        <v>0</v>
      </c>
      <c r="DR92" s="60">
        <v>0</v>
      </c>
      <c r="DS92" s="61" t="str">
        <f>IFERROR(VLOOKUP(E92&amp;H92,[1]Group!$D$3:$G$40,4,0),"")</f>
        <v/>
      </c>
      <c r="DT92" s="61" t="str">
        <f t="shared" si="8"/>
        <v>Việt PhúSouth</v>
      </c>
    </row>
    <row r="93" spans="1:124" s="11" customFormat="1" ht="20.25" hidden="1" customHeight="1" x14ac:dyDescent="0.35">
      <c r="A93" s="47">
        <v>90</v>
      </c>
      <c r="B93" s="48">
        <v>5646</v>
      </c>
      <c r="C93" s="48" t="s">
        <v>847</v>
      </c>
      <c r="D93" s="49" t="s">
        <v>351</v>
      </c>
      <c r="E93" s="49" t="s">
        <v>320</v>
      </c>
      <c r="F93" s="49" t="s">
        <v>340</v>
      </c>
      <c r="G93" s="49" t="s">
        <v>151</v>
      </c>
      <c r="H93" s="49" t="s">
        <v>348</v>
      </c>
      <c r="I93" s="49" t="s">
        <v>129</v>
      </c>
      <c r="J93" s="49" t="s">
        <v>130</v>
      </c>
      <c r="K93" s="49" t="s">
        <v>131</v>
      </c>
      <c r="L93" s="49" t="s">
        <v>149</v>
      </c>
      <c r="M93" s="50">
        <v>43837</v>
      </c>
      <c r="N93" s="50" t="s">
        <v>1249</v>
      </c>
      <c r="O93" s="51"/>
      <c r="P93" s="50"/>
      <c r="Q93" s="52" t="s">
        <v>133</v>
      </c>
      <c r="R93" s="311" t="s">
        <v>774</v>
      </c>
      <c r="S93" s="52" t="s">
        <v>134</v>
      </c>
      <c r="T93" s="54"/>
      <c r="U93" s="54">
        <v>5000000</v>
      </c>
      <c r="V93" s="54"/>
      <c r="W93" s="55">
        <v>5000000</v>
      </c>
      <c r="X93" s="56">
        <v>0</v>
      </c>
      <c r="Y93" s="54">
        <v>0</v>
      </c>
      <c r="Z93" s="54"/>
      <c r="AA93" s="56">
        <v>0</v>
      </c>
      <c r="AB93" s="54"/>
      <c r="AC93" s="54">
        <v>0</v>
      </c>
      <c r="AD93" s="57">
        <v>0</v>
      </c>
      <c r="AE93" s="54" t="s">
        <v>1246</v>
      </c>
      <c r="AF93" s="58">
        <v>26</v>
      </c>
      <c r="AG93" s="58">
        <v>0</v>
      </c>
      <c r="AH93" s="58">
        <v>0</v>
      </c>
      <c r="AI93" s="58">
        <v>0</v>
      </c>
      <c r="AJ93" s="58">
        <v>0</v>
      </c>
      <c r="AK93" s="58">
        <v>0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54">
        <v>0</v>
      </c>
      <c r="AS93" s="54">
        <v>0</v>
      </c>
      <c r="AT93" s="54">
        <v>0</v>
      </c>
      <c r="AU93" s="54">
        <v>0</v>
      </c>
      <c r="AV93" s="54">
        <v>0</v>
      </c>
      <c r="AW93" s="54">
        <v>0</v>
      </c>
      <c r="AX93" s="54">
        <v>0</v>
      </c>
      <c r="AY93" s="54">
        <v>0</v>
      </c>
      <c r="AZ93" s="59">
        <v>0</v>
      </c>
      <c r="BA93" s="54">
        <v>0</v>
      </c>
      <c r="BB93" s="59"/>
      <c r="BC93" s="54"/>
      <c r="BD93" s="54"/>
      <c r="BE93" s="54">
        <v>0</v>
      </c>
      <c r="BF93" s="54">
        <v>0</v>
      </c>
      <c r="BG93" s="59">
        <v>0</v>
      </c>
      <c r="BH93" s="59">
        <v>0</v>
      </c>
      <c r="BI93" s="59">
        <v>0</v>
      </c>
      <c r="BJ93" s="59">
        <v>0</v>
      </c>
      <c r="BK93" s="59"/>
      <c r="BL93" s="59">
        <v>0</v>
      </c>
      <c r="BM93" s="59"/>
      <c r="BN93" s="59"/>
      <c r="BO93" s="59">
        <v>0</v>
      </c>
      <c r="BP93" s="59"/>
      <c r="BQ93" s="59"/>
      <c r="BR93" s="54"/>
      <c r="BS93" s="59"/>
      <c r="BT93" s="54">
        <v>0</v>
      </c>
      <c r="BU93" s="57">
        <v>0</v>
      </c>
      <c r="BV93" s="54">
        <v>0</v>
      </c>
      <c r="BW93" s="54">
        <v>0</v>
      </c>
      <c r="BX93" s="54">
        <v>0</v>
      </c>
      <c r="BY93" s="54">
        <v>11000000</v>
      </c>
      <c r="BZ93" s="54">
        <v>3</v>
      </c>
      <c r="CA93" s="54">
        <v>13200000</v>
      </c>
      <c r="CB93" s="54">
        <v>0</v>
      </c>
      <c r="CC93" s="54">
        <v>0</v>
      </c>
      <c r="CD93" s="54">
        <v>0</v>
      </c>
      <c r="CE93" s="54">
        <v>0</v>
      </c>
      <c r="CF93" s="54">
        <v>0</v>
      </c>
      <c r="CG93" s="54">
        <v>24200000</v>
      </c>
      <c r="CH93" s="54">
        <v>0</v>
      </c>
      <c r="CI93" s="54">
        <v>0</v>
      </c>
      <c r="CJ93" s="54"/>
      <c r="CK93" s="54">
        <v>0</v>
      </c>
      <c r="CL93" s="54">
        <v>0</v>
      </c>
      <c r="CM93" s="54">
        <v>0</v>
      </c>
      <c r="CN93" s="54">
        <v>0</v>
      </c>
      <c r="CO93" s="54"/>
      <c r="CP93" s="54">
        <v>0</v>
      </c>
      <c r="CQ93" s="54">
        <v>0</v>
      </c>
      <c r="CR93" s="54">
        <v>0</v>
      </c>
      <c r="CS93" s="54">
        <v>0</v>
      </c>
      <c r="CT93" s="54"/>
      <c r="CU93" s="57">
        <v>0</v>
      </c>
      <c r="CV93" s="54">
        <v>0</v>
      </c>
      <c r="CW93" s="54">
        <v>0</v>
      </c>
      <c r="CX93" s="54">
        <v>0</v>
      </c>
      <c r="CY93" s="54">
        <v>0</v>
      </c>
      <c r="CZ93" s="54"/>
      <c r="DA93" s="54">
        <v>0</v>
      </c>
      <c r="DB93" s="54">
        <v>0</v>
      </c>
      <c r="DC93" s="54">
        <v>0</v>
      </c>
      <c r="DD93" s="54">
        <v>0</v>
      </c>
      <c r="DE93" s="54"/>
      <c r="DF93" s="54" t="s">
        <v>836</v>
      </c>
      <c r="DG93" s="54">
        <v>416666.66666666669</v>
      </c>
      <c r="DH93" s="52" t="s">
        <v>135</v>
      </c>
      <c r="DI93" s="54">
        <f>IFERROR(VLOOKUP($B93,[1]Timesheet!$D:$BK,51,0),0)</f>
        <v>0</v>
      </c>
      <c r="DJ93" s="54">
        <f>IFERROR(VLOOKUP($B93,[1]Timesheet!$D:$BK,52,0),0)</f>
        <v>0</v>
      </c>
      <c r="DK93" s="54">
        <f>IFERROR(VLOOKUP($B93,[1]Timesheet!$D:$BK,55,0),0)</f>
        <v>0</v>
      </c>
      <c r="DL93" s="52">
        <v>0</v>
      </c>
      <c r="DM93" s="54">
        <f>IFERROR(VLOOKUP($B93,[1]Timesheet!$D:$BK,57,0),0)</f>
        <v>0</v>
      </c>
      <c r="DN93" s="54">
        <f t="shared" si="6"/>
        <v>0</v>
      </c>
      <c r="DO93" s="54"/>
      <c r="DP93" s="54" t="str">
        <f t="shared" si="7"/>
        <v/>
      </c>
      <c r="DQ93" s="60">
        <v>44486</v>
      </c>
      <c r="DR93" s="60">
        <v>44667</v>
      </c>
      <c r="DS93" s="61" t="str">
        <f>IFERROR(VLOOKUP(E93&amp;H93,[1]Group!$D$3:$G$40,4,0),"")</f>
        <v/>
      </c>
      <c r="DT93" s="61" t="str">
        <f t="shared" si="8"/>
        <v>Việt PhúSouth</v>
      </c>
    </row>
    <row r="94" spans="1:124" s="11" customFormat="1" ht="20.25" hidden="1" customHeight="1" x14ac:dyDescent="0.35">
      <c r="A94" s="47">
        <v>91</v>
      </c>
      <c r="B94" s="48">
        <v>5660</v>
      </c>
      <c r="C94" s="48" t="s">
        <v>849</v>
      </c>
      <c r="D94" s="49" t="s">
        <v>352</v>
      </c>
      <c r="E94" s="49" t="s">
        <v>320</v>
      </c>
      <c r="F94" s="49" t="s">
        <v>340</v>
      </c>
      <c r="G94" s="49" t="s">
        <v>151</v>
      </c>
      <c r="H94" s="49" t="s">
        <v>348</v>
      </c>
      <c r="I94" s="49" t="s">
        <v>129</v>
      </c>
      <c r="J94" s="49" t="s">
        <v>130</v>
      </c>
      <c r="K94" s="49" t="s">
        <v>131</v>
      </c>
      <c r="L94" s="49" t="s">
        <v>132</v>
      </c>
      <c r="M94" s="50">
        <v>43896</v>
      </c>
      <c r="N94" s="50" t="s">
        <v>770</v>
      </c>
      <c r="O94" s="51"/>
      <c r="P94" s="50"/>
      <c r="Q94" s="52" t="s">
        <v>133</v>
      </c>
      <c r="R94" s="311" t="s">
        <v>774</v>
      </c>
      <c r="S94" s="52" t="s">
        <v>134</v>
      </c>
      <c r="T94" s="54"/>
      <c r="U94" s="54">
        <v>5000000</v>
      </c>
      <c r="V94" s="54"/>
      <c r="W94" s="55">
        <v>5000000</v>
      </c>
      <c r="X94" s="56">
        <v>0</v>
      </c>
      <c r="Y94" s="54">
        <v>0</v>
      </c>
      <c r="Z94" s="54"/>
      <c r="AA94" s="56">
        <v>0</v>
      </c>
      <c r="AB94" s="54"/>
      <c r="AC94" s="54">
        <v>0</v>
      </c>
      <c r="AD94" s="57">
        <v>0</v>
      </c>
      <c r="AE94" s="54" t="s">
        <v>1246</v>
      </c>
      <c r="AF94" s="58">
        <v>26</v>
      </c>
      <c r="AG94" s="58">
        <v>24.5</v>
      </c>
      <c r="AH94" s="58">
        <v>0</v>
      </c>
      <c r="AI94" s="58">
        <v>0</v>
      </c>
      <c r="AJ94" s="58">
        <v>0</v>
      </c>
      <c r="AK94" s="58">
        <v>24.5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54">
        <v>4711538</v>
      </c>
      <c r="AS94" s="54">
        <v>-115385</v>
      </c>
      <c r="AT94" s="54">
        <v>0</v>
      </c>
      <c r="AU94" s="54">
        <v>4596153</v>
      </c>
      <c r="AV94" s="54">
        <v>0</v>
      </c>
      <c r="AW94" s="54">
        <v>0</v>
      </c>
      <c r="AX94" s="54">
        <v>0</v>
      </c>
      <c r="AY94" s="54">
        <v>0</v>
      </c>
      <c r="AZ94" s="59">
        <v>0</v>
      </c>
      <c r="BA94" s="54">
        <v>0</v>
      </c>
      <c r="BB94" s="59"/>
      <c r="BC94" s="54"/>
      <c r="BD94" s="54"/>
      <c r="BE94" s="54">
        <v>0</v>
      </c>
      <c r="BF94" s="54">
        <v>0</v>
      </c>
      <c r="BG94" s="59">
        <v>0</v>
      </c>
      <c r="BH94" s="59">
        <v>0</v>
      </c>
      <c r="BI94" s="59">
        <v>0</v>
      </c>
      <c r="BJ94" s="59">
        <v>5978879</v>
      </c>
      <c r="BK94" s="59"/>
      <c r="BL94" s="59">
        <v>0</v>
      </c>
      <c r="BM94" s="59"/>
      <c r="BN94" s="59"/>
      <c r="BO94" s="59">
        <v>0</v>
      </c>
      <c r="BP94" s="59"/>
      <c r="BQ94" s="59"/>
      <c r="BR94" s="54"/>
      <c r="BS94" s="59"/>
      <c r="BT94" s="54">
        <v>5978879</v>
      </c>
      <c r="BU94" s="57">
        <v>10575032</v>
      </c>
      <c r="BV94" s="54">
        <v>0</v>
      </c>
      <c r="BW94" s="54">
        <v>0</v>
      </c>
      <c r="BX94" s="54">
        <v>0</v>
      </c>
      <c r="BY94" s="54">
        <v>11000000</v>
      </c>
      <c r="BZ94" s="54">
        <v>0</v>
      </c>
      <c r="CA94" s="54">
        <v>0</v>
      </c>
      <c r="CB94" s="54">
        <v>400000</v>
      </c>
      <c r="CC94" s="54">
        <v>50000</v>
      </c>
      <c r="CD94" s="54">
        <v>75000</v>
      </c>
      <c r="CE94" s="54">
        <v>0</v>
      </c>
      <c r="CF94" s="54">
        <v>525000</v>
      </c>
      <c r="CG94" s="54">
        <v>11525000</v>
      </c>
      <c r="CH94" s="54">
        <v>0</v>
      </c>
      <c r="CI94" s="54">
        <v>0</v>
      </c>
      <c r="CJ94" s="54"/>
      <c r="CK94" s="54">
        <v>0</v>
      </c>
      <c r="CL94" s="54">
        <v>0</v>
      </c>
      <c r="CM94" s="54">
        <v>50000</v>
      </c>
      <c r="CN94" s="54">
        <v>0</v>
      </c>
      <c r="CO94" s="54"/>
      <c r="CP94" s="54">
        <v>0</v>
      </c>
      <c r="CQ94" s="54">
        <v>0</v>
      </c>
      <c r="CR94" s="54">
        <v>50000</v>
      </c>
      <c r="CS94" s="54">
        <v>10000032</v>
      </c>
      <c r="CT94" s="54"/>
      <c r="CU94" s="57">
        <v>10000032</v>
      </c>
      <c r="CV94" s="54">
        <v>850000.00000000012</v>
      </c>
      <c r="CW94" s="54">
        <v>0</v>
      </c>
      <c r="CX94" s="54">
        <v>150000</v>
      </c>
      <c r="CY94" s="54">
        <v>0</v>
      </c>
      <c r="CZ94" s="54"/>
      <c r="DA94" s="54">
        <v>1000000.0000000001</v>
      </c>
      <c r="DB94" s="54">
        <v>1525000</v>
      </c>
      <c r="DC94" s="54">
        <v>100000</v>
      </c>
      <c r="DD94" s="54">
        <v>11675032</v>
      </c>
      <c r="DE94" s="54"/>
      <c r="DF94" s="54" t="s">
        <v>836</v>
      </c>
      <c r="DG94" s="54">
        <v>416666.66666666669</v>
      </c>
      <c r="DH94" s="52" t="s">
        <v>135</v>
      </c>
      <c r="DI94" s="54">
        <f>IFERROR(VLOOKUP($B94,[1]Timesheet!$D:$BK,51,0),0)</f>
        <v>20</v>
      </c>
      <c r="DJ94" s="54">
        <f>IFERROR(VLOOKUP($B94,[1]Timesheet!$D:$BK,52,0),0)</f>
        <v>0</v>
      </c>
      <c r="DK94" s="54">
        <f>IFERROR(VLOOKUP($B94,[1]Timesheet!$D:$BK,55,0),0)</f>
        <v>2</v>
      </c>
      <c r="DL94" s="52" t="s">
        <v>139</v>
      </c>
      <c r="DM94" s="54">
        <f>IFERROR(VLOOKUP($B94,[1]Timesheet!$D:$BK,57,0),0)</f>
        <v>0</v>
      </c>
      <c r="DN94" s="54">
        <f t="shared" si="6"/>
        <v>50000</v>
      </c>
      <c r="DO94" s="54"/>
      <c r="DP94" s="54" t="str">
        <f t="shared" si="7"/>
        <v/>
      </c>
      <c r="DQ94" s="60">
        <v>0</v>
      </c>
      <c r="DR94" s="60">
        <v>0</v>
      </c>
      <c r="DS94" s="61" t="str">
        <f>IFERROR(VLOOKUP(E94&amp;H94,[1]Group!$D$3:$G$40,4,0),"")</f>
        <v/>
      </c>
      <c r="DT94" s="61" t="str">
        <f t="shared" si="8"/>
        <v>Việt PhúSouth</v>
      </c>
    </row>
    <row r="95" spans="1:124" s="11" customFormat="1" ht="20.25" hidden="1" customHeight="1" x14ac:dyDescent="0.35">
      <c r="A95" s="47">
        <v>92</v>
      </c>
      <c r="B95" s="48">
        <v>5662</v>
      </c>
      <c r="C95" s="48" t="s">
        <v>850</v>
      </c>
      <c r="D95" s="49" t="s">
        <v>353</v>
      </c>
      <c r="E95" s="49" t="s">
        <v>320</v>
      </c>
      <c r="F95" s="49" t="s">
        <v>340</v>
      </c>
      <c r="G95" s="49" t="s">
        <v>151</v>
      </c>
      <c r="H95" s="49" t="s">
        <v>348</v>
      </c>
      <c r="I95" s="49" t="s">
        <v>129</v>
      </c>
      <c r="J95" s="49" t="s">
        <v>130</v>
      </c>
      <c r="K95" s="49" t="s">
        <v>131</v>
      </c>
      <c r="L95" s="49" t="s">
        <v>132</v>
      </c>
      <c r="M95" s="50">
        <v>43899</v>
      </c>
      <c r="N95" s="50" t="s">
        <v>770</v>
      </c>
      <c r="O95" s="51"/>
      <c r="P95" s="50"/>
      <c r="Q95" s="52" t="s">
        <v>133</v>
      </c>
      <c r="R95" s="311" t="s">
        <v>774</v>
      </c>
      <c r="S95" s="52" t="s">
        <v>134</v>
      </c>
      <c r="T95" s="54"/>
      <c r="U95" s="54">
        <v>5000000</v>
      </c>
      <c r="V95" s="54"/>
      <c r="W95" s="55">
        <v>5000000</v>
      </c>
      <c r="X95" s="56">
        <v>0</v>
      </c>
      <c r="Y95" s="54">
        <v>0</v>
      </c>
      <c r="Z95" s="54"/>
      <c r="AA95" s="56">
        <v>0</v>
      </c>
      <c r="AB95" s="54"/>
      <c r="AC95" s="54">
        <v>0</v>
      </c>
      <c r="AD95" s="57">
        <v>0</v>
      </c>
      <c r="AE95" s="54" t="s">
        <v>1246</v>
      </c>
      <c r="AF95" s="58">
        <v>26</v>
      </c>
      <c r="AG95" s="58">
        <v>24</v>
      </c>
      <c r="AH95" s="58">
        <v>2</v>
      </c>
      <c r="AI95" s="58">
        <v>0</v>
      </c>
      <c r="AJ95" s="58">
        <v>0</v>
      </c>
      <c r="AK95" s="58">
        <v>26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54">
        <v>5000000</v>
      </c>
      <c r="AS95" s="54">
        <v>0</v>
      </c>
      <c r="AT95" s="54">
        <v>0</v>
      </c>
      <c r="AU95" s="54">
        <v>5000000</v>
      </c>
      <c r="AV95" s="54">
        <v>0</v>
      </c>
      <c r="AW95" s="54">
        <v>0</v>
      </c>
      <c r="AX95" s="54">
        <v>0</v>
      </c>
      <c r="AY95" s="54">
        <v>0</v>
      </c>
      <c r="AZ95" s="59">
        <v>0</v>
      </c>
      <c r="BA95" s="54">
        <v>0</v>
      </c>
      <c r="BB95" s="59"/>
      <c r="BC95" s="54"/>
      <c r="BD95" s="54"/>
      <c r="BE95" s="54">
        <v>0</v>
      </c>
      <c r="BF95" s="54">
        <v>0</v>
      </c>
      <c r="BG95" s="59">
        <v>0</v>
      </c>
      <c r="BH95" s="59">
        <v>0</v>
      </c>
      <c r="BI95" s="59">
        <v>0</v>
      </c>
      <c r="BJ95" s="59">
        <v>372385</v>
      </c>
      <c r="BK95" s="59"/>
      <c r="BL95" s="59">
        <v>0</v>
      </c>
      <c r="BM95" s="59"/>
      <c r="BN95" s="59"/>
      <c r="BO95" s="59">
        <v>0</v>
      </c>
      <c r="BP95" s="59"/>
      <c r="BQ95" s="59"/>
      <c r="BR95" s="54"/>
      <c r="BS95" s="59"/>
      <c r="BT95" s="54">
        <v>372385</v>
      </c>
      <c r="BU95" s="57">
        <v>5372385</v>
      </c>
      <c r="BV95" s="54">
        <v>0</v>
      </c>
      <c r="BW95" s="54">
        <v>0</v>
      </c>
      <c r="BX95" s="54">
        <v>0</v>
      </c>
      <c r="BY95" s="54">
        <v>11000000</v>
      </c>
      <c r="BZ95" s="54">
        <v>0</v>
      </c>
      <c r="CA95" s="54">
        <v>0</v>
      </c>
      <c r="CB95" s="54">
        <v>400000</v>
      </c>
      <c r="CC95" s="54">
        <v>50000</v>
      </c>
      <c r="CD95" s="54">
        <v>75000</v>
      </c>
      <c r="CE95" s="54">
        <v>0</v>
      </c>
      <c r="CF95" s="54">
        <v>525000</v>
      </c>
      <c r="CG95" s="54">
        <v>11525000</v>
      </c>
      <c r="CH95" s="54">
        <v>0</v>
      </c>
      <c r="CI95" s="54">
        <v>0</v>
      </c>
      <c r="CJ95" s="54"/>
      <c r="CK95" s="54">
        <v>0</v>
      </c>
      <c r="CL95" s="54">
        <v>0</v>
      </c>
      <c r="CM95" s="54">
        <v>0</v>
      </c>
      <c r="CN95" s="54">
        <v>0</v>
      </c>
      <c r="CO95" s="54"/>
      <c r="CP95" s="54">
        <v>0</v>
      </c>
      <c r="CQ95" s="54">
        <v>0</v>
      </c>
      <c r="CR95" s="54">
        <v>0</v>
      </c>
      <c r="CS95" s="54">
        <v>4847385</v>
      </c>
      <c r="CT95" s="54"/>
      <c r="CU95" s="57">
        <v>4847385</v>
      </c>
      <c r="CV95" s="54">
        <v>850000.00000000012</v>
      </c>
      <c r="CW95" s="54">
        <v>0</v>
      </c>
      <c r="CX95" s="54">
        <v>150000</v>
      </c>
      <c r="CY95" s="54">
        <v>0</v>
      </c>
      <c r="CZ95" s="54"/>
      <c r="DA95" s="54">
        <v>1000000.0000000001</v>
      </c>
      <c r="DB95" s="54">
        <v>1525000</v>
      </c>
      <c r="DC95" s="54">
        <v>100000</v>
      </c>
      <c r="DD95" s="54">
        <v>6472385</v>
      </c>
      <c r="DE95" s="54"/>
      <c r="DF95" s="54" t="s">
        <v>836</v>
      </c>
      <c r="DG95" s="54">
        <v>416666.66666666669</v>
      </c>
      <c r="DH95" s="52" t="s">
        <v>135</v>
      </c>
      <c r="DI95" s="54">
        <f>IFERROR(VLOOKUP($B95,[1]Timesheet!$D:$BK,51,0),0)</f>
        <v>22</v>
      </c>
      <c r="DJ95" s="54">
        <f>IFERROR(VLOOKUP($B95,[1]Timesheet!$D:$BK,52,0),0)</f>
        <v>0</v>
      </c>
      <c r="DK95" s="54">
        <f>IFERROR(VLOOKUP($B95,[1]Timesheet!$D:$BK,55,0),0)</f>
        <v>0</v>
      </c>
      <c r="DL95" s="52">
        <v>0</v>
      </c>
      <c r="DM95" s="54">
        <f>IFERROR(VLOOKUP($B95,[1]Timesheet!$D:$BK,57,0),0)</f>
        <v>0</v>
      </c>
      <c r="DN95" s="54">
        <f t="shared" si="6"/>
        <v>0</v>
      </c>
      <c r="DO95" s="54"/>
      <c r="DP95" s="54" t="str">
        <f t="shared" si="7"/>
        <v/>
      </c>
      <c r="DQ95" s="60">
        <v>0</v>
      </c>
      <c r="DR95" s="60">
        <v>0</v>
      </c>
      <c r="DS95" s="61" t="str">
        <f>IFERROR(VLOOKUP(E95&amp;H95,[1]Group!$D$3:$G$40,4,0),"")</f>
        <v/>
      </c>
      <c r="DT95" s="61" t="str">
        <f t="shared" si="8"/>
        <v>Việt PhúSouth</v>
      </c>
    </row>
    <row r="96" spans="1:124" s="11" customFormat="1" ht="20.25" hidden="1" customHeight="1" x14ac:dyDescent="0.35">
      <c r="A96" s="47">
        <v>93</v>
      </c>
      <c r="B96" s="48">
        <v>5667</v>
      </c>
      <c r="C96" s="48" t="s">
        <v>851</v>
      </c>
      <c r="D96" s="49" t="s">
        <v>354</v>
      </c>
      <c r="E96" s="49" t="s">
        <v>320</v>
      </c>
      <c r="F96" s="49" t="s">
        <v>340</v>
      </c>
      <c r="G96" s="49" t="s">
        <v>151</v>
      </c>
      <c r="H96" s="49" t="s">
        <v>348</v>
      </c>
      <c r="I96" s="49" t="s">
        <v>129</v>
      </c>
      <c r="J96" s="49" t="s">
        <v>130</v>
      </c>
      <c r="K96" s="49" t="s">
        <v>131</v>
      </c>
      <c r="L96" s="49" t="s">
        <v>132</v>
      </c>
      <c r="M96" s="50">
        <v>43920</v>
      </c>
      <c r="N96" s="50" t="s">
        <v>770</v>
      </c>
      <c r="O96" s="51"/>
      <c r="P96" s="50"/>
      <c r="Q96" s="52" t="s">
        <v>133</v>
      </c>
      <c r="R96" s="311" t="s">
        <v>774</v>
      </c>
      <c r="S96" s="52" t="s">
        <v>134</v>
      </c>
      <c r="T96" s="54"/>
      <c r="U96" s="54">
        <v>5000000</v>
      </c>
      <c r="V96" s="54"/>
      <c r="W96" s="55">
        <v>5000000</v>
      </c>
      <c r="X96" s="56">
        <v>0</v>
      </c>
      <c r="Y96" s="54">
        <v>0</v>
      </c>
      <c r="Z96" s="54"/>
      <c r="AA96" s="56">
        <v>0</v>
      </c>
      <c r="AB96" s="54"/>
      <c r="AC96" s="54">
        <v>0</v>
      </c>
      <c r="AD96" s="57">
        <v>0</v>
      </c>
      <c r="AE96" s="54" t="s">
        <v>1246</v>
      </c>
      <c r="AF96" s="58">
        <v>26</v>
      </c>
      <c r="AG96" s="58">
        <v>24</v>
      </c>
      <c r="AH96" s="58">
        <v>2</v>
      </c>
      <c r="AI96" s="58">
        <v>0</v>
      </c>
      <c r="AJ96" s="58">
        <v>0</v>
      </c>
      <c r="AK96" s="58">
        <v>26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54">
        <v>5000000</v>
      </c>
      <c r="AS96" s="54">
        <v>0</v>
      </c>
      <c r="AT96" s="54">
        <v>0</v>
      </c>
      <c r="AU96" s="54">
        <v>5000000</v>
      </c>
      <c r="AV96" s="54">
        <v>0</v>
      </c>
      <c r="AW96" s="54">
        <v>0</v>
      </c>
      <c r="AX96" s="54">
        <v>0</v>
      </c>
      <c r="AY96" s="54">
        <v>0</v>
      </c>
      <c r="AZ96" s="59">
        <v>0</v>
      </c>
      <c r="BA96" s="54">
        <v>0</v>
      </c>
      <c r="BB96" s="59"/>
      <c r="BC96" s="54"/>
      <c r="BD96" s="54"/>
      <c r="BE96" s="54">
        <v>0</v>
      </c>
      <c r="BF96" s="54">
        <v>0</v>
      </c>
      <c r="BG96" s="59">
        <v>0</v>
      </c>
      <c r="BH96" s="59">
        <v>0</v>
      </c>
      <c r="BI96" s="59">
        <v>0</v>
      </c>
      <c r="BJ96" s="59">
        <v>5735031</v>
      </c>
      <c r="BK96" s="59"/>
      <c r="BL96" s="59">
        <v>0</v>
      </c>
      <c r="BM96" s="59"/>
      <c r="BN96" s="59"/>
      <c r="BO96" s="59">
        <v>0</v>
      </c>
      <c r="BP96" s="59"/>
      <c r="BQ96" s="59"/>
      <c r="BR96" s="54"/>
      <c r="BS96" s="59"/>
      <c r="BT96" s="54">
        <v>5735031</v>
      </c>
      <c r="BU96" s="57">
        <v>10735031</v>
      </c>
      <c r="BV96" s="54">
        <v>0</v>
      </c>
      <c r="BW96" s="54">
        <v>0</v>
      </c>
      <c r="BX96" s="54">
        <v>0</v>
      </c>
      <c r="BY96" s="54">
        <v>11000000</v>
      </c>
      <c r="BZ96" s="54">
        <v>0</v>
      </c>
      <c r="CA96" s="54">
        <v>0</v>
      </c>
      <c r="CB96" s="54">
        <v>400000</v>
      </c>
      <c r="CC96" s="54">
        <v>50000</v>
      </c>
      <c r="CD96" s="54">
        <v>75000</v>
      </c>
      <c r="CE96" s="54">
        <v>0</v>
      </c>
      <c r="CF96" s="54">
        <v>525000</v>
      </c>
      <c r="CG96" s="54">
        <v>11525000</v>
      </c>
      <c r="CH96" s="54">
        <v>0</v>
      </c>
      <c r="CI96" s="54">
        <v>0</v>
      </c>
      <c r="CJ96" s="54"/>
      <c r="CK96" s="54">
        <v>0</v>
      </c>
      <c r="CL96" s="54">
        <v>0</v>
      </c>
      <c r="CM96" s="54">
        <v>50000</v>
      </c>
      <c r="CN96" s="54">
        <v>0</v>
      </c>
      <c r="CO96" s="54"/>
      <c r="CP96" s="54">
        <v>0</v>
      </c>
      <c r="CQ96" s="54">
        <v>0</v>
      </c>
      <c r="CR96" s="54">
        <v>50000</v>
      </c>
      <c r="CS96" s="54">
        <v>10160031</v>
      </c>
      <c r="CT96" s="54"/>
      <c r="CU96" s="57">
        <v>10160031</v>
      </c>
      <c r="CV96" s="54">
        <v>850000.00000000012</v>
      </c>
      <c r="CW96" s="54">
        <v>0</v>
      </c>
      <c r="CX96" s="54">
        <v>150000</v>
      </c>
      <c r="CY96" s="54">
        <v>0</v>
      </c>
      <c r="CZ96" s="54"/>
      <c r="DA96" s="54">
        <v>1000000.0000000001</v>
      </c>
      <c r="DB96" s="54">
        <v>1525000</v>
      </c>
      <c r="DC96" s="54">
        <v>100000</v>
      </c>
      <c r="DD96" s="54">
        <v>11835031</v>
      </c>
      <c r="DE96" s="54"/>
      <c r="DF96" s="54" t="s">
        <v>836</v>
      </c>
      <c r="DG96" s="54">
        <v>416666.66666666669</v>
      </c>
      <c r="DH96" s="52" t="s">
        <v>135</v>
      </c>
      <c r="DI96" s="54">
        <f>IFERROR(VLOOKUP($B96,[1]Timesheet!$D:$BK,51,0),0)</f>
        <v>22</v>
      </c>
      <c r="DJ96" s="54">
        <f>IFERROR(VLOOKUP($B96,[1]Timesheet!$D:$BK,52,0),0)</f>
        <v>0</v>
      </c>
      <c r="DK96" s="54">
        <f>IFERROR(VLOOKUP($B96,[1]Timesheet!$D:$BK,55,0),0)</f>
        <v>0</v>
      </c>
      <c r="DL96" s="52" t="s">
        <v>139</v>
      </c>
      <c r="DM96" s="54">
        <f>IFERROR(VLOOKUP($B96,[1]Timesheet!$D:$BK,57,0),0)</f>
        <v>0</v>
      </c>
      <c r="DN96" s="54">
        <f t="shared" si="6"/>
        <v>50000</v>
      </c>
      <c r="DO96" s="54"/>
      <c r="DP96" s="54" t="str">
        <f t="shared" si="7"/>
        <v/>
      </c>
      <c r="DQ96" s="60">
        <v>0</v>
      </c>
      <c r="DR96" s="60">
        <v>0</v>
      </c>
      <c r="DS96" s="61" t="str">
        <f>IFERROR(VLOOKUP(E96&amp;H96,[1]Group!$D$3:$G$40,4,0),"")</f>
        <v/>
      </c>
      <c r="DT96" s="61" t="str">
        <f t="shared" si="8"/>
        <v>Việt PhúSouth</v>
      </c>
    </row>
    <row r="97" spans="1:124" s="11" customFormat="1" ht="20.25" hidden="1" customHeight="1" x14ac:dyDescent="0.35">
      <c r="A97" s="47">
        <v>94</v>
      </c>
      <c r="B97" s="48">
        <v>5720</v>
      </c>
      <c r="C97" s="48" t="s">
        <v>852</v>
      </c>
      <c r="D97" s="49" t="s">
        <v>355</v>
      </c>
      <c r="E97" s="49" t="s">
        <v>320</v>
      </c>
      <c r="F97" s="49" t="s">
        <v>340</v>
      </c>
      <c r="G97" s="49" t="s">
        <v>151</v>
      </c>
      <c r="H97" s="49" t="s">
        <v>348</v>
      </c>
      <c r="I97" s="49" t="s">
        <v>129</v>
      </c>
      <c r="J97" s="49" t="s">
        <v>130</v>
      </c>
      <c r="K97" s="49" t="s">
        <v>131</v>
      </c>
      <c r="L97" s="49" t="s">
        <v>132</v>
      </c>
      <c r="M97" s="50">
        <v>44004</v>
      </c>
      <c r="N97" s="50" t="s">
        <v>770</v>
      </c>
      <c r="O97" s="51"/>
      <c r="P97" s="50"/>
      <c r="Q97" s="52" t="s">
        <v>133</v>
      </c>
      <c r="R97" s="311" t="s">
        <v>774</v>
      </c>
      <c r="S97" s="52" t="s">
        <v>134</v>
      </c>
      <c r="T97" s="54"/>
      <c r="U97" s="54">
        <v>5000000</v>
      </c>
      <c r="V97" s="54"/>
      <c r="W97" s="55">
        <v>5000000</v>
      </c>
      <c r="X97" s="56">
        <v>0</v>
      </c>
      <c r="Y97" s="54">
        <v>0</v>
      </c>
      <c r="Z97" s="54"/>
      <c r="AA97" s="56">
        <v>0</v>
      </c>
      <c r="AB97" s="54"/>
      <c r="AC97" s="54">
        <v>0</v>
      </c>
      <c r="AD97" s="57">
        <v>0</v>
      </c>
      <c r="AE97" s="54" t="s">
        <v>1246</v>
      </c>
      <c r="AF97" s="58">
        <v>26</v>
      </c>
      <c r="AG97" s="58">
        <v>22.5</v>
      </c>
      <c r="AH97" s="58">
        <v>3.5</v>
      </c>
      <c r="AI97" s="58">
        <v>0</v>
      </c>
      <c r="AJ97" s="58">
        <v>0</v>
      </c>
      <c r="AK97" s="58">
        <v>26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54">
        <v>5000000</v>
      </c>
      <c r="AS97" s="54">
        <v>0</v>
      </c>
      <c r="AT97" s="54">
        <v>0</v>
      </c>
      <c r="AU97" s="54">
        <v>5000000</v>
      </c>
      <c r="AV97" s="54">
        <v>0</v>
      </c>
      <c r="AW97" s="54">
        <v>0</v>
      </c>
      <c r="AX97" s="54">
        <v>0</v>
      </c>
      <c r="AY97" s="54">
        <v>0</v>
      </c>
      <c r="AZ97" s="59">
        <v>0</v>
      </c>
      <c r="BA97" s="54">
        <v>0</v>
      </c>
      <c r="BB97" s="59"/>
      <c r="BC97" s="54"/>
      <c r="BD97" s="54"/>
      <c r="BE97" s="54">
        <v>0</v>
      </c>
      <c r="BF97" s="54">
        <v>0</v>
      </c>
      <c r="BG97" s="59">
        <v>0</v>
      </c>
      <c r="BH97" s="59">
        <v>0</v>
      </c>
      <c r="BI97" s="59">
        <v>0</v>
      </c>
      <c r="BJ97" s="59">
        <v>4544940</v>
      </c>
      <c r="BK97" s="59"/>
      <c r="BL97" s="59">
        <v>0</v>
      </c>
      <c r="BM97" s="59"/>
      <c r="BN97" s="59"/>
      <c r="BO97" s="59">
        <v>0</v>
      </c>
      <c r="BP97" s="59"/>
      <c r="BQ97" s="59"/>
      <c r="BR97" s="54"/>
      <c r="BS97" s="59"/>
      <c r="BT97" s="54">
        <v>4544940</v>
      </c>
      <c r="BU97" s="57">
        <v>9544940</v>
      </c>
      <c r="BV97" s="54">
        <v>0</v>
      </c>
      <c r="BW97" s="54">
        <v>0</v>
      </c>
      <c r="BX97" s="54">
        <v>0</v>
      </c>
      <c r="BY97" s="54">
        <v>11000000</v>
      </c>
      <c r="BZ97" s="54">
        <v>0</v>
      </c>
      <c r="CA97" s="54">
        <v>0</v>
      </c>
      <c r="CB97" s="54">
        <v>400000</v>
      </c>
      <c r="CC97" s="54">
        <v>50000</v>
      </c>
      <c r="CD97" s="54">
        <v>75000</v>
      </c>
      <c r="CE97" s="54">
        <v>0</v>
      </c>
      <c r="CF97" s="54">
        <v>525000</v>
      </c>
      <c r="CG97" s="54">
        <v>11525000</v>
      </c>
      <c r="CH97" s="54">
        <v>0</v>
      </c>
      <c r="CI97" s="54">
        <v>0</v>
      </c>
      <c r="CJ97" s="54"/>
      <c r="CK97" s="54">
        <v>0</v>
      </c>
      <c r="CL97" s="54">
        <v>0</v>
      </c>
      <c r="CM97" s="54">
        <v>50000</v>
      </c>
      <c r="CN97" s="54">
        <v>0</v>
      </c>
      <c r="CO97" s="54"/>
      <c r="CP97" s="54">
        <v>128200</v>
      </c>
      <c r="CQ97" s="54">
        <v>0</v>
      </c>
      <c r="CR97" s="54">
        <v>178200</v>
      </c>
      <c r="CS97" s="54">
        <v>8841740</v>
      </c>
      <c r="CT97" s="54"/>
      <c r="CU97" s="57">
        <v>8841740</v>
      </c>
      <c r="CV97" s="54">
        <v>850000.00000000012</v>
      </c>
      <c r="CW97" s="54">
        <v>0</v>
      </c>
      <c r="CX97" s="54">
        <v>150000</v>
      </c>
      <c r="CY97" s="54">
        <v>0</v>
      </c>
      <c r="CZ97" s="54"/>
      <c r="DA97" s="54">
        <v>1000000.0000000001</v>
      </c>
      <c r="DB97" s="54">
        <v>1525000</v>
      </c>
      <c r="DC97" s="54">
        <v>100000</v>
      </c>
      <c r="DD97" s="54">
        <v>10644940</v>
      </c>
      <c r="DE97" s="54"/>
      <c r="DF97" s="54" t="s">
        <v>836</v>
      </c>
      <c r="DG97" s="54">
        <v>416666.66666666669</v>
      </c>
      <c r="DH97" s="52" t="s">
        <v>135</v>
      </c>
      <c r="DI97" s="54">
        <f>IFERROR(VLOOKUP($B97,[1]Timesheet!$D:$BK,51,0),0)</f>
        <v>22</v>
      </c>
      <c r="DJ97" s="54">
        <f>IFERROR(VLOOKUP($B97,[1]Timesheet!$D:$BK,52,0),0)</f>
        <v>0</v>
      </c>
      <c r="DK97" s="54">
        <f>IFERROR(VLOOKUP($B97,[1]Timesheet!$D:$BK,55,0),0)</f>
        <v>0</v>
      </c>
      <c r="DL97" s="52" t="s">
        <v>139</v>
      </c>
      <c r="DM97" s="54">
        <f>IFERROR(VLOOKUP($B97,[1]Timesheet!$D:$BK,57,0),0)</f>
        <v>0</v>
      </c>
      <c r="DN97" s="54">
        <f t="shared" si="6"/>
        <v>50000</v>
      </c>
      <c r="DO97" s="54"/>
      <c r="DP97" s="54" t="str">
        <f t="shared" si="7"/>
        <v/>
      </c>
      <c r="DQ97" s="60">
        <v>0</v>
      </c>
      <c r="DR97" s="60">
        <v>0</v>
      </c>
      <c r="DS97" s="61" t="str">
        <f>IFERROR(VLOOKUP(E97&amp;H97,[1]Group!$D$3:$G$40,4,0),"")</f>
        <v/>
      </c>
      <c r="DT97" s="61" t="str">
        <f t="shared" si="8"/>
        <v>Việt PhúSouth</v>
      </c>
    </row>
    <row r="98" spans="1:124" s="11" customFormat="1" ht="20.25" hidden="1" customHeight="1" x14ac:dyDescent="0.35">
      <c r="A98" s="47">
        <v>95</v>
      </c>
      <c r="B98" s="48">
        <v>5722</v>
      </c>
      <c r="C98" s="48" t="s">
        <v>853</v>
      </c>
      <c r="D98" s="49" t="s">
        <v>356</v>
      </c>
      <c r="E98" s="49" t="s">
        <v>320</v>
      </c>
      <c r="F98" s="49" t="s">
        <v>340</v>
      </c>
      <c r="G98" s="49" t="s">
        <v>151</v>
      </c>
      <c r="H98" s="49" t="s">
        <v>348</v>
      </c>
      <c r="I98" s="49" t="s">
        <v>129</v>
      </c>
      <c r="J98" s="49" t="s">
        <v>130</v>
      </c>
      <c r="K98" s="49" t="s">
        <v>131</v>
      </c>
      <c r="L98" s="49" t="s">
        <v>132</v>
      </c>
      <c r="M98" s="50">
        <v>44004</v>
      </c>
      <c r="N98" s="50" t="s">
        <v>770</v>
      </c>
      <c r="O98" s="51"/>
      <c r="P98" s="50"/>
      <c r="Q98" s="52" t="s">
        <v>133</v>
      </c>
      <c r="R98" s="311" t="s">
        <v>774</v>
      </c>
      <c r="S98" s="52" t="s">
        <v>134</v>
      </c>
      <c r="T98" s="54"/>
      <c r="U98" s="54">
        <v>5000000</v>
      </c>
      <c r="V98" s="54"/>
      <c r="W98" s="55">
        <v>5000000</v>
      </c>
      <c r="X98" s="56">
        <v>0</v>
      </c>
      <c r="Y98" s="54">
        <v>0</v>
      </c>
      <c r="Z98" s="54"/>
      <c r="AA98" s="56">
        <v>0</v>
      </c>
      <c r="AB98" s="54"/>
      <c r="AC98" s="54">
        <v>0</v>
      </c>
      <c r="AD98" s="57">
        <v>0</v>
      </c>
      <c r="AE98" s="54" t="s">
        <v>1246</v>
      </c>
      <c r="AF98" s="58">
        <v>26</v>
      </c>
      <c r="AG98" s="58">
        <v>22</v>
      </c>
      <c r="AH98" s="58">
        <v>4</v>
      </c>
      <c r="AI98" s="58">
        <v>0</v>
      </c>
      <c r="AJ98" s="58">
        <v>0</v>
      </c>
      <c r="AK98" s="58">
        <v>26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54">
        <v>5000000</v>
      </c>
      <c r="AS98" s="54">
        <v>0</v>
      </c>
      <c r="AT98" s="54">
        <v>0</v>
      </c>
      <c r="AU98" s="54">
        <v>5000000</v>
      </c>
      <c r="AV98" s="54">
        <v>0</v>
      </c>
      <c r="AW98" s="54">
        <v>0</v>
      </c>
      <c r="AX98" s="54">
        <v>0</v>
      </c>
      <c r="AY98" s="54">
        <v>0</v>
      </c>
      <c r="AZ98" s="59">
        <v>0</v>
      </c>
      <c r="BA98" s="54">
        <v>0</v>
      </c>
      <c r="BB98" s="59"/>
      <c r="BC98" s="54"/>
      <c r="BD98" s="54"/>
      <c r="BE98" s="54">
        <v>0</v>
      </c>
      <c r="BF98" s="54">
        <v>0</v>
      </c>
      <c r="BG98" s="59">
        <v>0</v>
      </c>
      <c r="BH98" s="59">
        <v>0</v>
      </c>
      <c r="BI98" s="59">
        <v>0</v>
      </c>
      <c r="BJ98" s="59">
        <v>3890425</v>
      </c>
      <c r="BK98" s="59"/>
      <c r="BL98" s="59">
        <v>0</v>
      </c>
      <c r="BM98" s="59"/>
      <c r="BN98" s="59"/>
      <c r="BO98" s="59">
        <v>0</v>
      </c>
      <c r="BP98" s="59"/>
      <c r="BQ98" s="59"/>
      <c r="BR98" s="54"/>
      <c r="BS98" s="59"/>
      <c r="BT98" s="54">
        <v>3890425</v>
      </c>
      <c r="BU98" s="57">
        <v>8890425</v>
      </c>
      <c r="BV98" s="54">
        <v>0</v>
      </c>
      <c r="BW98" s="54">
        <v>0</v>
      </c>
      <c r="BX98" s="54">
        <v>0</v>
      </c>
      <c r="BY98" s="54">
        <v>11000000</v>
      </c>
      <c r="BZ98" s="54">
        <v>1</v>
      </c>
      <c r="CA98" s="54">
        <v>4400000</v>
      </c>
      <c r="CB98" s="54">
        <v>400000</v>
      </c>
      <c r="CC98" s="54">
        <v>50000</v>
      </c>
      <c r="CD98" s="54">
        <v>75000</v>
      </c>
      <c r="CE98" s="54">
        <v>0</v>
      </c>
      <c r="CF98" s="54">
        <v>525000</v>
      </c>
      <c r="CG98" s="54">
        <v>15925000</v>
      </c>
      <c r="CH98" s="54">
        <v>0</v>
      </c>
      <c r="CI98" s="54">
        <v>0</v>
      </c>
      <c r="CJ98" s="54"/>
      <c r="CK98" s="54">
        <v>0</v>
      </c>
      <c r="CL98" s="54">
        <v>0</v>
      </c>
      <c r="CM98" s="54">
        <v>50000</v>
      </c>
      <c r="CN98" s="54">
        <v>0</v>
      </c>
      <c r="CO98" s="54"/>
      <c r="CP98" s="54">
        <v>0</v>
      </c>
      <c r="CQ98" s="54">
        <v>0</v>
      </c>
      <c r="CR98" s="54">
        <v>50000</v>
      </c>
      <c r="CS98" s="54">
        <v>8315425</v>
      </c>
      <c r="CT98" s="54"/>
      <c r="CU98" s="57">
        <v>8315425</v>
      </c>
      <c r="CV98" s="54">
        <v>850000.00000000012</v>
      </c>
      <c r="CW98" s="54">
        <v>0</v>
      </c>
      <c r="CX98" s="54">
        <v>150000</v>
      </c>
      <c r="CY98" s="54">
        <v>0</v>
      </c>
      <c r="CZ98" s="54"/>
      <c r="DA98" s="54">
        <v>1000000.0000000001</v>
      </c>
      <c r="DB98" s="54">
        <v>1525000</v>
      </c>
      <c r="DC98" s="54">
        <v>100000</v>
      </c>
      <c r="DD98" s="54">
        <v>9990425</v>
      </c>
      <c r="DE98" s="54"/>
      <c r="DF98" s="54" t="s">
        <v>836</v>
      </c>
      <c r="DG98" s="54">
        <v>416666.66666666669</v>
      </c>
      <c r="DH98" s="52" t="s">
        <v>135</v>
      </c>
      <c r="DI98" s="54">
        <f>IFERROR(VLOOKUP($B98,[1]Timesheet!$D:$BK,51,0),0)</f>
        <v>22</v>
      </c>
      <c r="DJ98" s="54">
        <f>IFERROR(VLOOKUP($B98,[1]Timesheet!$D:$BK,52,0),0)</f>
        <v>0</v>
      </c>
      <c r="DK98" s="54">
        <f>IFERROR(VLOOKUP($B98,[1]Timesheet!$D:$BK,55,0),0)</f>
        <v>0</v>
      </c>
      <c r="DL98" s="52" t="s">
        <v>139</v>
      </c>
      <c r="DM98" s="54">
        <f>IFERROR(VLOOKUP($B98,[1]Timesheet!$D:$BK,57,0),0)</f>
        <v>0</v>
      </c>
      <c r="DN98" s="54">
        <f t="shared" si="6"/>
        <v>50000</v>
      </c>
      <c r="DO98" s="54"/>
      <c r="DP98" s="54" t="str">
        <f t="shared" si="7"/>
        <v/>
      </c>
      <c r="DQ98" s="60">
        <v>0</v>
      </c>
      <c r="DR98" s="60">
        <v>0</v>
      </c>
      <c r="DS98" s="61" t="str">
        <f>IFERROR(VLOOKUP(E98&amp;H98,[1]Group!$D$3:$G$40,4,0),"")</f>
        <v/>
      </c>
      <c r="DT98" s="61" t="str">
        <f t="shared" si="8"/>
        <v>Việt PhúSouth</v>
      </c>
    </row>
    <row r="99" spans="1:124" s="11" customFormat="1" ht="20.25" hidden="1" customHeight="1" x14ac:dyDescent="0.35">
      <c r="A99" s="47">
        <v>96</v>
      </c>
      <c r="B99" s="48">
        <v>5728</v>
      </c>
      <c r="C99" s="48" t="s">
        <v>854</v>
      </c>
      <c r="D99" s="49" t="s">
        <v>357</v>
      </c>
      <c r="E99" s="49" t="s">
        <v>320</v>
      </c>
      <c r="F99" s="49" t="s">
        <v>340</v>
      </c>
      <c r="G99" s="49" t="s">
        <v>151</v>
      </c>
      <c r="H99" s="49" t="s">
        <v>348</v>
      </c>
      <c r="I99" s="49" t="s">
        <v>129</v>
      </c>
      <c r="J99" s="49" t="s">
        <v>130</v>
      </c>
      <c r="K99" s="49" t="s">
        <v>131</v>
      </c>
      <c r="L99" s="60" t="s">
        <v>198</v>
      </c>
      <c r="M99" s="50">
        <v>44007</v>
      </c>
      <c r="N99" s="50" t="s">
        <v>770</v>
      </c>
      <c r="O99" s="51"/>
      <c r="P99" s="50">
        <v>44560</v>
      </c>
      <c r="Q99" s="52" t="s">
        <v>133</v>
      </c>
      <c r="R99" s="311" t="s">
        <v>774</v>
      </c>
      <c r="S99" s="52" t="s">
        <v>134</v>
      </c>
      <c r="T99" s="54"/>
      <c r="U99" s="54">
        <v>5000000</v>
      </c>
      <c r="V99" s="54"/>
      <c r="W99" s="55">
        <v>5000000</v>
      </c>
      <c r="X99" s="56">
        <v>0</v>
      </c>
      <c r="Y99" s="54">
        <v>0</v>
      </c>
      <c r="Z99" s="54"/>
      <c r="AA99" s="56">
        <v>0</v>
      </c>
      <c r="AB99" s="54"/>
      <c r="AC99" s="54">
        <v>0</v>
      </c>
      <c r="AD99" s="57">
        <v>0</v>
      </c>
      <c r="AE99" s="54" t="s">
        <v>1246</v>
      </c>
      <c r="AF99" s="58">
        <v>26</v>
      </c>
      <c r="AG99" s="58">
        <v>23.5</v>
      </c>
      <c r="AH99" s="58">
        <v>2.5</v>
      </c>
      <c r="AI99" s="58">
        <v>0</v>
      </c>
      <c r="AJ99" s="58">
        <v>0</v>
      </c>
      <c r="AK99" s="58">
        <v>26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54">
        <v>5000000</v>
      </c>
      <c r="AS99" s="54">
        <v>0</v>
      </c>
      <c r="AT99" s="54">
        <v>0</v>
      </c>
      <c r="AU99" s="54">
        <v>5000000</v>
      </c>
      <c r="AV99" s="54">
        <v>0</v>
      </c>
      <c r="AW99" s="54">
        <v>0</v>
      </c>
      <c r="AX99" s="54">
        <v>0</v>
      </c>
      <c r="AY99" s="54">
        <v>0</v>
      </c>
      <c r="AZ99" s="59">
        <v>0</v>
      </c>
      <c r="BA99" s="54">
        <v>0</v>
      </c>
      <c r="BB99" s="59"/>
      <c r="BC99" s="54"/>
      <c r="BD99" s="54"/>
      <c r="BE99" s="54">
        <v>0</v>
      </c>
      <c r="BF99" s="54">
        <v>0</v>
      </c>
      <c r="BG99" s="59">
        <v>0</v>
      </c>
      <c r="BH99" s="59">
        <v>0</v>
      </c>
      <c r="BI99" s="59">
        <v>0</v>
      </c>
      <c r="BJ99" s="59">
        <v>4081368</v>
      </c>
      <c r="BK99" s="59"/>
      <c r="BL99" s="59">
        <v>0</v>
      </c>
      <c r="BM99" s="59"/>
      <c r="BN99" s="59"/>
      <c r="BO99" s="59">
        <v>0</v>
      </c>
      <c r="BP99" s="59"/>
      <c r="BQ99" s="59"/>
      <c r="BR99" s="54"/>
      <c r="BS99" s="59"/>
      <c r="BT99" s="54">
        <v>4081368</v>
      </c>
      <c r="BU99" s="57">
        <v>9081368</v>
      </c>
      <c r="BV99" s="54">
        <v>0</v>
      </c>
      <c r="BW99" s="54">
        <v>0</v>
      </c>
      <c r="BX99" s="54">
        <v>0</v>
      </c>
      <c r="BY99" s="54">
        <v>11000000</v>
      </c>
      <c r="BZ99" s="54">
        <v>0</v>
      </c>
      <c r="CA99" s="54">
        <v>0</v>
      </c>
      <c r="CB99" s="54">
        <v>400000</v>
      </c>
      <c r="CC99" s="54">
        <v>50000</v>
      </c>
      <c r="CD99" s="54">
        <v>75000</v>
      </c>
      <c r="CE99" s="54">
        <v>0</v>
      </c>
      <c r="CF99" s="54">
        <v>525000</v>
      </c>
      <c r="CG99" s="54">
        <v>11525000</v>
      </c>
      <c r="CH99" s="54">
        <v>0</v>
      </c>
      <c r="CI99" s="54">
        <v>0</v>
      </c>
      <c r="CJ99" s="54"/>
      <c r="CK99" s="54">
        <v>0</v>
      </c>
      <c r="CL99" s="54">
        <v>0</v>
      </c>
      <c r="CM99" s="54">
        <v>50000</v>
      </c>
      <c r="CN99" s="54">
        <v>0</v>
      </c>
      <c r="CO99" s="54"/>
      <c r="CP99" s="54">
        <v>264000</v>
      </c>
      <c r="CQ99" s="54">
        <v>0</v>
      </c>
      <c r="CR99" s="54">
        <v>314000</v>
      </c>
      <c r="CS99" s="54">
        <v>8242368</v>
      </c>
      <c r="CT99" s="54"/>
      <c r="CU99" s="57">
        <v>8242368</v>
      </c>
      <c r="CV99" s="54">
        <v>850000.00000000012</v>
      </c>
      <c r="CW99" s="54">
        <v>0</v>
      </c>
      <c r="CX99" s="54">
        <v>150000</v>
      </c>
      <c r="CY99" s="54">
        <v>0</v>
      </c>
      <c r="CZ99" s="54"/>
      <c r="DA99" s="54">
        <v>1000000.0000000001</v>
      </c>
      <c r="DB99" s="54">
        <v>1525000</v>
      </c>
      <c r="DC99" s="54">
        <v>100000</v>
      </c>
      <c r="DD99" s="54">
        <v>10181368</v>
      </c>
      <c r="DE99" s="54"/>
      <c r="DF99" s="54" t="s">
        <v>836</v>
      </c>
      <c r="DG99" s="54">
        <v>416666.66666666669</v>
      </c>
      <c r="DH99" s="52" t="s">
        <v>135</v>
      </c>
      <c r="DI99" s="54">
        <f>IFERROR(VLOOKUP($B99,[1]Timesheet!$D:$BK,51,0),0)</f>
        <v>22</v>
      </c>
      <c r="DJ99" s="54">
        <f>IFERROR(VLOOKUP($B99,[1]Timesheet!$D:$BK,52,0),0)</f>
        <v>0</v>
      </c>
      <c r="DK99" s="54">
        <f>IFERROR(VLOOKUP($B99,[1]Timesheet!$D:$BK,55,0),0)</f>
        <v>0</v>
      </c>
      <c r="DL99" s="52" t="s">
        <v>139</v>
      </c>
      <c r="DM99" s="54">
        <f>IFERROR(VLOOKUP($B99,[1]Timesheet!$D:$BK,57,0),0)</f>
        <v>0</v>
      </c>
      <c r="DN99" s="54">
        <f t="shared" si="6"/>
        <v>50000</v>
      </c>
      <c r="DO99" s="54"/>
      <c r="DP99" s="54" t="str">
        <f t="shared" si="7"/>
        <v/>
      </c>
      <c r="DQ99" s="60">
        <v>0</v>
      </c>
      <c r="DR99" s="60">
        <v>0</v>
      </c>
      <c r="DS99" s="61" t="str">
        <f>IFERROR(VLOOKUP(E99&amp;H99,[1]Group!$D$3:$G$40,4,0),"")</f>
        <v/>
      </c>
      <c r="DT99" s="61" t="str">
        <f t="shared" si="8"/>
        <v>Việt PhúSouth</v>
      </c>
    </row>
    <row r="100" spans="1:124" s="11" customFormat="1" ht="20.25" hidden="1" customHeight="1" x14ac:dyDescent="0.35">
      <c r="A100" s="47">
        <v>97</v>
      </c>
      <c r="B100" s="48">
        <v>5737</v>
      </c>
      <c r="C100" s="48" t="s">
        <v>855</v>
      </c>
      <c r="D100" s="49" t="s">
        <v>358</v>
      </c>
      <c r="E100" s="49" t="s">
        <v>320</v>
      </c>
      <c r="F100" s="49" t="s">
        <v>340</v>
      </c>
      <c r="G100" s="49" t="s">
        <v>151</v>
      </c>
      <c r="H100" s="49" t="s">
        <v>348</v>
      </c>
      <c r="I100" s="49" t="s">
        <v>129</v>
      </c>
      <c r="J100" s="49" t="s">
        <v>130</v>
      </c>
      <c r="K100" s="49" t="s">
        <v>131</v>
      </c>
      <c r="L100" s="49" t="s">
        <v>132</v>
      </c>
      <c r="M100" s="50">
        <v>44021</v>
      </c>
      <c r="N100" s="50" t="s">
        <v>770</v>
      </c>
      <c r="O100" s="51"/>
      <c r="P100" s="50"/>
      <c r="Q100" s="52" t="s">
        <v>133</v>
      </c>
      <c r="R100" s="311" t="s">
        <v>774</v>
      </c>
      <c r="S100" s="52" t="s">
        <v>134</v>
      </c>
      <c r="T100" s="54"/>
      <c r="U100" s="54">
        <v>5000000</v>
      </c>
      <c r="V100" s="54"/>
      <c r="W100" s="55">
        <v>5000000</v>
      </c>
      <c r="X100" s="56">
        <v>0</v>
      </c>
      <c r="Y100" s="54">
        <v>0</v>
      </c>
      <c r="Z100" s="54"/>
      <c r="AA100" s="56">
        <v>0</v>
      </c>
      <c r="AB100" s="54"/>
      <c r="AC100" s="54">
        <v>0</v>
      </c>
      <c r="AD100" s="57">
        <v>0</v>
      </c>
      <c r="AE100" s="54" t="s">
        <v>1246</v>
      </c>
      <c r="AF100" s="58">
        <v>26</v>
      </c>
      <c r="AG100" s="58">
        <v>24.5</v>
      </c>
      <c r="AH100" s="58">
        <v>1.5</v>
      </c>
      <c r="AI100" s="58">
        <v>0</v>
      </c>
      <c r="AJ100" s="58">
        <v>0</v>
      </c>
      <c r="AK100" s="58">
        <v>26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54">
        <v>5000000</v>
      </c>
      <c r="AS100" s="54">
        <v>0</v>
      </c>
      <c r="AT100" s="54">
        <v>0</v>
      </c>
      <c r="AU100" s="54">
        <v>5000000</v>
      </c>
      <c r="AV100" s="54">
        <v>0</v>
      </c>
      <c r="AW100" s="54">
        <v>0</v>
      </c>
      <c r="AX100" s="54">
        <v>0</v>
      </c>
      <c r="AY100" s="54">
        <v>0</v>
      </c>
      <c r="AZ100" s="59">
        <v>0</v>
      </c>
      <c r="BA100" s="54">
        <v>0</v>
      </c>
      <c r="BB100" s="59"/>
      <c r="BC100" s="54"/>
      <c r="BD100" s="54"/>
      <c r="BE100" s="54">
        <v>0</v>
      </c>
      <c r="BF100" s="54">
        <v>0</v>
      </c>
      <c r="BG100" s="59">
        <v>0</v>
      </c>
      <c r="BH100" s="59">
        <v>0</v>
      </c>
      <c r="BI100" s="59">
        <v>0</v>
      </c>
      <c r="BJ100" s="59">
        <v>6586563</v>
      </c>
      <c r="BK100" s="59"/>
      <c r="BL100" s="59">
        <v>0</v>
      </c>
      <c r="BM100" s="59"/>
      <c r="BN100" s="59"/>
      <c r="BO100" s="59">
        <v>0</v>
      </c>
      <c r="BP100" s="59"/>
      <c r="BQ100" s="59"/>
      <c r="BR100" s="54"/>
      <c r="BS100" s="59"/>
      <c r="BT100" s="54">
        <v>6586563</v>
      </c>
      <c r="BU100" s="57">
        <v>11586563</v>
      </c>
      <c r="BV100" s="54">
        <v>0</v>
      </c>
      <c r="BW100" s="54">
        <v>0</v>
      </c>
      <c r="BX100" s="54">
        <v>0</v>
      </c>
      <c r="BY100" s="54">
        <v>11000000</v>
      </c>
      <c r="BZ100" s="54">
        <v>0</v>
      </c>
      <c r="CA100" s="54">
        <v>0</v>
      </c>
      <c r="CB100" s="54">
        <v>400000</v>
      </c>
      <c r="CC100" s="54">
        <v>50000</v>
      </c>
      <c r="CD100" s="54">
        <v>75000</v>
      </c>
      <c r="CE100" s="54">
        <v>0</v>
      </c>
      <c r="CF100" s="54">
        <v>525000</v>
      </c>
      <c r="CG100" s="54">
        <v>11525000</v>
      </c>
      <c r="CH100" s="54">
        <v>61563</v>
      </c>
      <c r="CI100" s="54">
        <v>3078.15</v>
      </c>
      <c r="CJ100" s="54"/>
      <c r="CK100" s="54">
        <v>3078.15</v>
      </c>
      <c r="CL100" s="54">
        <v>0</v>
      </c>
      <c r="CM100" s="54">
        <v>50000</v>
      </c>
      <c r="CN100" s="54">
        <v>0</v>
      </c>
      <c r="CO100" s="54"/>
      <c r="CP100" s="54">
        <v>0</v>
      </c>
      <c r="CQ100" s="54">
        <v>0</v>
      </c>
      <c r="CR100" s="54">
        <v>50000</v>
      </c>
      <c r="CS100" s="54">
        <v>11008485</v>
      </c>
      <c r="CT100" s="54"/>
      <c r="CU100" s="57">
        <v>11008485</v>
      </c>
      <c r="CV100" s="54">
        <v>850000.00000000012</v>
      </c>
      <c r="CW100" s="54">
        <v>0</v>
      </c>
      <c r="CX100" s="54">
        <v>150000</v>
      </c>
      <c r="CY100" s="54">
        <v>0</v>
      </c>
      <c r="CZ100" s="54"/>
      <c r="DA100" s="54">
        <v>1000000.0000000001</v>
      </c>
      <c r="DB100" s="54">
        <v>1525000</v>
      </c>
      <c r="DC100" s="54">
        <v>100000</v>
      </c>
      <c r="DD100" s="54">
        <v>12686563</v>
      </c>
      <c r="DE100" s="54"/>
      <c r="DF100" s="54" t="s">
        <v>836</v>
      </c>
      <c r="DG100" s="54">
        <v>416666.66666666669</v>
      </c>
      <c r="DH100" s="52" t="s">
        <v>135</v>
      </c>
      <c r="DI100" s="54">
        <f>IFERROR(VLOOKUP($B100,[1]Timesheet!$D:$BK,51,0),0)</f>
        <v>22</v>
      </c>
      <c r="DJ100" s="54">
        <f>IFERROR(VLOOKUP($B100,[1]Timesheet!$D:$BK,52,0),0)</f>
        <v>0</v>
      </c>
      <c r="DK100" s="54">
        <f>IFERROR(VLOOKUP($B100,[1]Timesheet!$D:$BK,55,0),0)</f>
        <v>0</v>
      </c>
      <c r="DL100" s="52" t="s">
        <v>139</v>
      </c>
      <c r="DM100" s="54">
        <f>IFERROR(VLOOKUP($B100,[1]Timesheet!$D:$BK,57,0),0)</f>
        <v>0</v>
      </c>
      <c r="DN100" s="54">
        <f t="shared" si="6"/>
        <v>50000</v>
      </c>
      <c r="DO100" s="54"/>
      <c r="DP100" s="54" t="str">
        <f t="shared" si="7"/>
        <v/>
      </c>
      <c r="DQ100" s="60">
        <v>0</v>
      </c>
      <c r="DR100" s="60">
        <v>0</v>
      </c>
      <c r="DS100" s="61" t="str">
        <f>IFERROR(VLOOKUP(E100&amp;H100,[1]Group!$D$3:$G$40,4,0),"")</f>
        <v/>
      </c>
      <c r="DT100" s="61" t="str">
        <f t="shared" si="8"/>
        <v>Việt PhúSouth</v>
      </c>
    </row>
    <row r="101" spans="1:124" s="11" customFormat="1" ht="20.25" hidden="1" customHeight="1" x14ac:dyDescent="0.35">
      <c r="A101" s="47">
        <v>98</v>
      </c>
      <c r="B101" s="48">
        <v>5738</v>
      </c>
      <c r="C101" s="48" t="s">
        <v>856</v>
      </c>
      <c r="D101" s="49" t="s">
        <v>359</v>
      </c>
      <c r="E101" s="49" t="s">
        <v>320</v>
      </c>
      <c r="F101" s="49" t="s">
        <v>340</v>
      </c>
      <c r="G101" s="49" t="s">
        <v>151</v>
      </c>
      <c r="H101" s="49" t="s">
        <v>348</v>
      </c>
      <c r="I101" s="49" t="s">
        <v>129</v>
      </c>
      <c r="J101" s="49" t="s">
        <v>130</v>
      </c>
      <c r="K101" s="49" t="s">
        <v>131</v>
      </c>
      <c r="L101" s="60" t="s">
        <v>132</v>
      </c>
      <c r="M101" s="50">
        <v>44025</v>
      </c>
      <c r="N101" s="260" t="s">
        <v>1222</v>
      </c>
      <c r="O101" s="51"/>
      <c r="P101" s="50"/>
      <c r="Q101" s="52" t="s">
        <v>133</v>
      </c>
      <c r="R101" s="311" t="s">
        <v>774</v>
      </c>
      <c r="S101" s="52" t="s">
        <v>134</v>
      </c>
      <c r="T101" s="54"/>
      <c r="U101" s="54">
        <v>5000000</v>
      </c>
      <c r="V101" s="54"/>
      <c r="W101" s="55">
        <v>5000000</v>
      </c>
      <c r="X101" s="56">
        <v>0</v>
      </c>
      <c r="Y101" s="54">
        <v>0</v>
      </c>
      <c r="Z101" s="54"/>
      <c r="AA101" s="56">
        <v>0</v>
      </c>
      <c r="AB101" s="54"/>
      <c r="AC101" s="54">
        <v>0</v>
      </c>
      <c r="AD101" s="57">
        <v>0</v>
      </c>
      <c r="AE101" s="54" t="s">
        <v>1246</v>
      </c>
      <c r="AF101" s="58">
        <v>26</v>
      </c>
      <c r="AG101" s="58">
        <v>22</v>
      </c>
      <c r="AH101" s="58">
        <v>4</v>
      </c>
      <c r="AI101" s="58">
        <v>0</v>
      </c>
      <c r="AJ101" s="58">
        <v>0</v>
      </c>
      <c r="AK101" s="58">
        <v>26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54">
        <v>5000000</v>
      </c>
      <c r="AS101" s="54">
        <v>0</v>
      </c>
      <c r="AT101" s="54">
        <v>0</v>
      </c>
      <c r="AU101" s="54">
        <v>5000000</v>
      </c>
      <c r="AV101" s="54">
        <v>0</v>
      </c>
      <c r="AW101" s="54">
        <v>0</v>
      </c>
      <c r="AX101" s="54">
        <v>0</v>
      </c>
      <c r="AY101" s="54">
        <v>0</v>
      </c>
      <c r="AZ101" s="59">
        <v>0</v>
      </c>
      <c r="BA101" s="54">
        <v>0</v>
      </c>
      <c r="BB101" s="59"/>
      <c r="BC101" s="54"/>
      <c r="BD101" s="54"/>
      <c r="BE101" s="54">
        <v>0</v>
      </c>
      <c r="BF101" s="54">
        <v>0</v>
      </c>
      <c r="BG101" s="59">
        <v>0</v>
      </c>
      <c r="BH101" s="59">
        <v>0</v>
      </c>
      <c r="BI101" s="59">
        <v>0</v>
      </c>
      <c r="BJ101" s="59">
        <v>0</v>
      </c>
      <c r="BK101" s="59"/>
      <c r="BL101" s="59">
        <v>0</v>
      </c>
      <c r="BM101" s="59"/>
      <c r="BN101" s="59"/>
      <c r="BO101" s="59">
        <v>0</v>
      </c>
      <c r="BP101" s="59"/>
      <c r="BQ101" s="59"/>
      <c r="BR101" s="54"/>
      <c r="BS101" s="59"/>
      <c r="BT101" s="54">
        <v>0</v>
      </c>
      <c r="BU101" s="57">
        <v>5000000</v>
      </c>
      <c r="BV101" s="54">
        <v>0</v>
      </c>
      <c r="BW101" s="54">
        <v>0</v>
      </c>
      <c r="BX101" s="54">
        <v>0</v>
      </c>
      <c r="BY101" s="54">
        <v>11000000</v>
      </c>
      <c r="BZ101" s="54">
        <v>1</v>
      </c>
      <c r="CA101" s="54">
        <v>4400000</v>
      </c>
      <c r="CB101" s="54">
        <v>400000</v>
      </c>
      <c r="CC101" s="54">
        <v>50000</v>
      </c>
      <c r="CD101" s="54">
        <v>75000</v>
      </c>
      <c r="CE101" s="54">
        <v>0</v>
      </c>
      <c r="CF101" s="54">
        <v>525000</v>
      </c>
      <c r="CG101" s="54">
        <v>15925000</v>
      </c>
      <c r="CH101" s="54">
        <v>0</v>
      </c>
      <c r="CI101" s="54">
        <v>0</v>
      </c>
      <c r="CJ101" s="54"/>
      <c r="CK101" s="54">
        <v>0</v>
      </c>
      <c r="CL101" s="54">
        <v>0</v>
      </c>
      <c r="CM101" s="54">
        <v>50000</v>
      </c>
      <c r="CN101" s="54">
        <v>0</v>
      </c>
      <c r="CO101" s="54"/>
      <c r="CP101" s="54">
        <v>0</v>
      </c>
      <c r="CQ101" s="54">
        <v>0</v>
      </c>
      <c r="CR101" s="54">
        <v>50000</v>
      </c>
      <c r="CS101" s="54">
        <v>4425000</v>
      </c>
      <c r="CT101" s="54"/>
      <c r="CU101" s="57">
        <v>4425000</v>
      </c>
      <c r="CV101" s="54">
        <v>850000.00000000012</v>
      </c>
      <c r="CW101" s="54">
        <v>0</v>
      </c>
      <c r="CX101" s="54">
        <v>150000</v>
      </c>
      <c r="CY101" s="54">
        <v>0</v>
      </c>
      <c r="CZ101" s="54"/>
      <c r="DA101" s="54">
        <v>1000000.0000000001</v>
      </c>
      <c r="DB101" s="54">
        <v>1525000</v>
      </c>
      <c r="DC101" s="54">
        <v>100000</v>
      </c>
      <c r="DD101" s="54">
        <v>6100000</v>
      </c>
      <c r="DE101" s="54"/>
      <c r="DF101" s="54" t="s">
        <v>836</v>
      </c>
      <c r="DG101" s="54">
        <v>416666.66666666669</v>
      </c>
      <c r="DH101" s="52" t="s">
        <v>135</v>
      </c>
      <c r="DI101" s="54">
        <f>IFERROR(VLOOKUP($B101,[1]Timesheet!$D:$BK,51,0),0)</f>
        <v>22</v>
      </c>
      <c r="DJ101" s="54">
        <f>IFERROR(VLOOKUP($B101,[1]Timesheet!$D:$BK,52,0),0)</f>
        <v>0</v>
      </c>
      <c r="DK101" s="54">
        <f>IFERROR(VLOOKUP($B101,[1]Timesheet!$D:$BK,55,0),0)</f>
        <v>0</v>
      </c>
      <c r="DL101" s="52" t="s">
        <v>139</v>
      </c>
      <c r="DM101" s="54">
        <f>IFERROR(VLOOKUP($B101,[1]Timesheet!$D:$BK,57,0),0)</f>
        <v>0</v>
      </c>
      <c r="DN101" s="54">
        <f t="shared" si="6"/>
        <v>50000</v>
      </c>
      <c r="DO101" s="54"/>
      <c r="DP101" s="54" t="str">
        <f t="shared" si="7"/>
        <v/>
      </c>
      <c r="DQ101" s="60">
        <v>44342</v>
      </c>
      <c r="DR101" s="60">
        <v>44525</v>
      </c>
      <c r="DS101" s="61" t="str">
        <f>IFERROR(VLOOKUP(E101&amp;H101,[1]Group!$D$3:$G$40,4,0),"")</f>
        <v/>
      </c>
      <c r="DT101" s="61" t="str">
        <f t="shared" si="8"/>
        <v>Việt PhúSouth</v>
      </c>
    </row>
    <row r="102" spans="1:124" s="11" customFormat="1" ht="20.25" hidden="1" customHeight="1" x14ac:dyDescent="0.35">
      <c r="A102" s="47">
        <v>99</v>
      </c>
      <c r="B102" s="48">
        <v>5790</v>
      </c>
      <c r="C102" s="48" t="s">
        <v>857</v>
      </c>
      <c r="D102" s="49" t="s">
        <v>360</v>
      </c>
      <c r="E102" s="49" t="s">
        <v>320</v>
      </c>
      <c r="F102" s="49" t="s">
        <v>340</v>
      </c>
      <c r="G102" s="49" t="s">
        <v>151</v>
      </c>
      <c r="H102" s="49" t="s">
        <v>348</v>
      </c>
      <c r="I102" s="49" t="s">
        <v>129</v>
      </c>
      <c r="J102" s="49" t="s">
        <v>130</v>
      </c>
      <c r="K102" s="49" t="s">
        <v>131</v>
      </c>
      <c r="L102" s="49" t="s">
        <v>132</v>
      </c>
      <c r="M102" s="50">
        <v>44032</v>
      </c>
      <c r="N102" s="50" t="s">
        <v>770</v>
      </c>
      <c r="O102" s="51"/>
      <c r="P102" s="50"/>
      <c r="Q102" s="52" t="s">
        <v>133</v>
      </c>
      <c r="R102" s="311" t="s">
        <v>774</v>
      </c>
      <c r="S102" s="52" t="s">
        <v>134</v>
      </c>
      <c r="T102" s="54"/>
      <c r="U102" s="54">
        <v>5000000</v>
      </c>
      <c r="V102" s="54"/>
      <c r="W102" s="55">
        <v>5000000</v>
      </c>
      <c r="X102" s="56">
        <v>0</v>
      </c>
      <c r="Y102" s="54">
        <v>0</v>
      </c>
      <c r="Z102" s="54"/>
      <c r="AA102" s="56">
        <v>0</v>
      </c>
      <c r="AB102" s="54"/>
      <c r="AC102" s="54">
        <v>0</v>
      </c>
      <c r="AD102" s="57">
        <v>0</v>
      </c>
      <c r="AE102" s="54" t="s">
        <v>1246</v>
      </c>
      <c r="AF102" s="58">
        <v>26</v>
      </c>
      <c r="AG102" s="58">
        <v>24</v>
      </c>
      <c r="AH102" s="58">
        <v>0</v>
      </c>
      <c r="AI102" s="58">
        <v>0</v>
      </c>
      <c r="AJ102" s="58">
        <v>0</v>
      </c>
      <c r="AK102" s="58">
        <v>24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54">
        <v>4615385</v>
      </c>
      <c r="AS102" s="54">
        <v>-461538</v>
      </c>
      <c r="AT102" s="54">
        <v>0</v>
      </c>
      <c r="AU102" s="54">
        <v>4153847</v>
      </c>
      <c r="AV102" s="54">
        <v>0</v>
      </c>
      <c r="AW102" s="54">
        <v>0</v>
      </c>
      <c r="AX102" s="54">
        <v>0</v>
      </c>
      <c r="AY102" s="54">
        <v>0</v>
      </c>
      <c r="AZ102" s="59">
        <v>0</v>
      </c>
      <c r="BA102" s="54">
        <v>0</v>
      </c>
      <c r="BB102" s="59"/>
      <c r="BC102" s="54"/>
      <c r="BD102" s="54"/>
      <c r="BE102" s="54">
        <v>0</v>
      </c>
      <c r="BF102" s="54">
        <v>0</v>
      </c>
      <c r="BG102" s="59">
        <v>0</v>
      </c>
      <c r="BH102" s="59">
        <v>0</v>
      </c>
      <c r="BI102" s="59">
        <v>0</v>
      </c>
      <c r="BJ102" s="59">
        <v>4184548</v>
      </c>
      <c r="BK102" s="59"/>
      <c r="BL102" s="59">
        <v>0</v>
      </c>
      <c r="BM102" s="59"/>
      <c r="BN102" s="59"/>
      <c r="BO102" s="59">
        <v>0</v>
      </c>
      <c r="BP102" s="59"/>
      <c r="BQ102" s="59"/>
      <c r="BR102" s="54"/>
      <c r="BS102" s="59"/>
      <c r="BT102" s="54">
        <v>4184548</v>
      </c>
      <c r="BU102" s="57">
        <v>8338395</v>
      </c>
      <c r="BV102" s="54">
        <v>0</v>
      </c>
      <c r="BW102" s="54">
        <v>0</v>
      </c>
      <c r="BX102" s="54">
        <v>0</v>
      </c>
      <c r="BY102" s="54">
        <v>11000000</v>
      </c>
      <c r="BZ102" s="54">
        <v>0</v>
      </c>
      <c r="CA102" s="54">
        <v>0</v>
      </c>
      <c r="CB102" s="54">
        <v>400000</v>
      </c>
      <c r="CC102" s="54">
        <v>50000</v>
      </c>
      <c r="CD102" s="54">
        <v>75000</v>
      </c>
      <c r="CE102" s="54">
        <v>0</v>
      </c>
      <c r="CF102" s="54">
        <v>525000</v>
      </c>
      <c r="CG102" s="54">
        <v>11525000</v>
      </c>
      <c r="CH102" s="54">
        <v>0</v>
      </c>
      <c r="CI102" s="54">
        <v>0</v>
      </c>
      <c r="CJ102" s="54"/>
      <c r="CK102" s="54">
        <v>0</v>
      </c>
      <c r="CL102" s="54">
        <v>0</v>
      </c>
      <c r="CM102" s="54">
        <v>50000</v>
      </c>
      <c r="CN102" s="54">
        <v>0</v>
      </c>
      <c r="CO102" s="54"/>
      <c r="CP102" s="54">
        <v>756143</v>
      </c>
      <c r="CQ102" s="54">
        <v>0</v>
      </c>
      <c r="CR102" s="54">
        <v>806143</v>
      </c>
      <c r="CS102" s="54">
        <v>7007252</v>
      </c>
      <c r="CT102" s="54"/>
      <c r="CU102" s="57">
        <v>7007252</v>
      </c>
      <c r="CV102" s="54">
        <v>850000.00000000012</v>
      </c>
      <c r="CW102" s="54">
        <v>0</v>
      </c>
      <c r="CX102" s="54">
        <v>150000</v>
      </c>
      <c r="CY102" s="54">
        <v>0</v>
      </c>
      <c r="CZ102" s="54"/>
      <c r="DA102" s="54">
        <v>1000000.0000000001</v>
      </c>
      <c r="DB102" s="54">
        <v>1525000</v>
      </c>
      <c r="DC102" s="54">
        <v>100000</v>
      </c>
      <c r="DD102" s="54">
        <v>9438395</v>
      </c>
      <c r="DE102" s="54"/>
      <c r="DF102" s="54" t="s">
        <v>836</v>
      </c>
      <c r="DG102" s="54">
        <v>416666.66666666669</v>
      </c>
      <c r="DH102" s="52" t="s">
        <v>135</v>
      </c>
      <c r="DI102" s="54">
        <f>IFERROR(VLOOKUP($B102,[1]Timesheet!$D:$BK,51,0),0)</f>
        <v>19</v>
      </c>
      <c r="DJ102" s="54">
        <f>IFERROR(VLOOKUP($B102,[1]Timesheet!$D:$BK,52,0),0)</f>
        <v>0</v>
      </c>
      <c r="DK102" s="54">
        <f>IFERROR(VLOOKUP($B102,[1]Timesheet!$D:$BK,55,0),0)</f>
        <v>3</v>
      </c>
      <c r="DL102" s="52" t="s">
        <v>139</v>
      </c>
      <c r="DM102" s="54">
        <f>IFERROR(VLOOKUP($B102,[1]Timesheet!$D:$BK,57,0),0)</f>
        <v>0</v>
      </c>
      <c r="DN102" s="54">
        <f t="shared" si="6"/>
        <v>50000</v>
      </c>
      <c r="DO102" s="54"/>
      <c r="DP102" s="54" t="str">
        <f t="shared" si="7"/>
        <v/>
      </c>
      <c r="DQ102" s="60">
        <v>0</v>
      </c>
      <c r="DR102" s="60">
        <v>0</v>
      </c>
      <c r="DS102" s="61" t="str">
        <f>IFERROR(VLOOKUP(E102&amp;H102,[1]Group!$D$3:$G$40,4,0),"")</f>
        <v/>
      </c>
      <c r="DT102" s="61" t="str">
        <f t="shared" si="8"/>
        <v>Việt PhúSouth</v>
      </c>
    </row>
    <row r="103" spans="1:124" s="11" customFormat="1" ht="20.25" hidden="1" customHeight="1" x14ac:dyDescent="0.35">
      <c r="A103" s="47">
        <v>100</v>
      </c>
      <c r="B103" s="48">
        <v>5799</v>
      </c>
      <c r="C103" s="48" t="s">
        <v>858</v>
      </c>
      <c r="D103" s="49" t="s">
        <v>361</v>
      </c>
      <c r="E103" s="49" t="s">
        <v>320</v>
      </c>
      <c r="F103" s="49" t="s">
        <v>340</v>
      </c>
      <c r="G103" s="49" t="s">
        <v>151</v>
      </c>
      <c r="H103" s="49" t="s">
        <v>348</v>
      </c>
      <c r="I103" s="49" t="s">
        <v>129</v>
      </c>
      <c r="J103" s="49" t="s">
        <v>130</v>
      </c>
      <c r="K103" s="49" t="s">
        <v>131</v>
      </c>
      <c r="L103" s="49" t="s">
        <v>132</v>
      </c>
      <c r="M103" s="50">
        <v>44035</v>
      </c>
      <c r="N103" s="50" t="s">
        <v>770</v>
      </c>
      <c r="O103" s="51"/>
      <c r="P103" s="50"/>
      <c r="Q103" s="52" t="s">
        <v>133</v>
      </c>
      <c r="R103" s="311" t="s">
        <v>774</v>
      </c>
      <c r="S103" s="52" t="s">
        <v>134</v>
      </c>
      <c r="T103" s="54"/>
      <c r="U103" s="54">
        <v>5000000</v>
      </c>
      <c r="V103" s="54"/>
      <c r="W103" s="55">
        <v>5000000</v>
      </c>
      <c r="X103" s="56">
        <v>0</v>
      </c>
      <c r="Y103" s="54">
        <v>0</v>
      </c>
      <c r="Z103" s="54"/>
      <c r="AA103" s="56">
        <v>0</v>
      </c>
      <c r="AB103" s="54"/>
      <c r="AC103" s="54">
        <v>0</v>
      </c>
      <c r="AD103" s="57">
        <v>0</v>
      </c>
      <c r="AE103" s="54" t="s">
        <v>1246</v>
      </c>
      <c r="AF103" s="58">
        <v>26</v>
      </c>
      <c r="AG103" s="58">
        <v>24</v>
      </c>
      <c r="AH103" s="58">
        <v>2</v>
      </c>
      <c r="AI103" s="58">
        <v>0</v>
      </c>
      <c r="AJ103" s="58">
        <v>0</v>
      </c>
      <c r="AK103" s="58">
        <v>26</v>
      </c>
      <c r="AL103" s="58">
        <v>0</v>
      </c>
      <c r="AM103" s="58">
        <v>0</v>
      </c>
      <c r="AN103" s="58">
        <v>0</v>
      </c>
      <c r="AO103" s="58">
        <v>0</v>
      </c>
      <c r="AP103" s="58">
        <v>0</v>
      </c>
      <c r="AQ103" s="58">
        <v>0</v>
      </c>
      <c r="AR103" s="54">
        <v>5000000</v>
      </c>
      <c r="AS103" s="54">
        <v>0</v>
      </c>
      <c r="AT103" s="54">
        <v>0</v>
      </c>
      <c r="AU103" s="54">
        <v>5000000</v>
      </c>
      <c r="AV103" s="54">
        <v>0</v>
      </c>
      <c r="AW103" s="54">
        <v>0</v>
      </c>
      <c r="AX103" s="54">
        <v>0</v>
      </c>
      <c r="AY103" s="54">
        <v>0</v>
      </c>
      <c r="AZ103" s="59">
        <v>0</v>
      </c>
      <c r="BA103" s="54">
        <v>0</v>
      </c>
      <c r="BB103" s="59"/>
      <c r="BC103" s="54"/>
      <c r="BD103" s="54"/>
      <c r="BE103" s="54">
        <v>0</v>
      </c>
      <c r="BF103" s="54">
        <v>0</v>
      </c>
      <c r="BG103" s="59">
        <v>0</v>
      </c>
      <c r="BH103" s="59">
        <v>0</v>
      </c>
      <c r="BI103" s="59">
        <v>0</v>
      </c>
      <c r="BJ103" s="59">
        <v>4707624</v>
      </c>
      <c r="BK103" s="59"/>
      <c r="BL103" s="59">
        <v>0</v>
      </c>
      <c r="BM103" s="59"/>
      <c r="BN103" s="59"/>
      <c r="BO103" s="59">
        <v>0</v>
      </c>
      <c r="BP103" s="59"/>
      <c r="BQ103" s="59"/>
      <c r="BR103" s="54"/>
      <c r="BS103" s="59"/>
      <c r="BT103" s="54">
        <v>4707624</v>
      </c>
      <c r="BU103" s="57">
        <v>9707624</v>
      </c>
      <c r="BV103" s="54">
        <v>0</v>
      </c>
      <c r="BW103" s="54">
        <v>0</v>
      </c>
      <c r="BX103" s="54">
        <v>0</v>
      </c>
      <c r="BY103" s="54">
        <v>11000000</v>
      </c>
      <c r="BZ103" s="54">
        <v>0</v>
      </c>
      <c r="CA103" s="54">
        <v>0</v>
      </c>
      <c r="CB103" s="54">
        <v>400000</v>
      </c>
      <c r="CC103" s="54">
        <v>50000</v>
      </c>
      <c r="CD103" s="54">
        <v>75000</v>
      </c>
      <c r="CE103" s="54">
        <v>0</v>
      </c>
      <c r="CF103" s="54">
        <v>525000</v>
      </c>
      <c r="CG103" s="54">
        <v>11525000</v>
      </c>
      <c r="CH103" s="54">
        <v>0</v>
      </c>
      <c r="CI103" s="54">
        <v>0</v>
      </c>
      <c r="CJ103" s="54"/>
      <c r="CK103" s="54">
        <v>0</v>
      </c>
      <c r="CL103" s="54">
        <v>0</v>
      </c>
      <c r="CM103" s="54">
        <v>0</v>
      </c>
      <c r="CN103" s="54">
        <v>0</v>
      </c>
      <c r="CO103" s="54"/>
      <c r="CP103" s="54">
        <v>0</v>
      </c>
      <c r="CQ103" s="54">
        <v>0</v>
      </c>
      <c r="CR103" s="54">
        <v>0</v>
      </c>
      <c r="CS103" s="54">
        <v>9182624</v>
      </c>
      <c r="CT103" s="54"/>
      <c r="CU103" s="57">
        <v>9182624</v>
      </c>
      <c r="CV103" s="54">
        <v>850000.00000000012</v>
      </c>
      <c r="CW103" s="54">
        <v>0</v>
      </c>
      <c r="CX103" s="54">
        <v>150000</v>
      </c>
      <c r="CY103" s="54">
        <v>0</v>
      </c>
      <c r="CZ103" s="54"/>
      <c r="DA103" s="54">
        <v>1000000.0000000001</v>
      </c>
      <c r="DB103" s="54">
        <v>1525000</v>
      </c>
      <c r="DC103" s="54">
        <v>100000</v>
      </c>
      <c r="DD103" s="54">
        <v>10807624</v>
      </c>
      <c r="DE103" s="54"/>
      <c r="DF103" s="54" t="s">
        <v>836</v>
      </c>
      <c r="DG103" s="54">
        <v>416666.66666666669</v>
      </c>
      <c r="DH103" s="52" t="s">
        <v>135</v>
      </c>
      <c r="DI103" s="54">
        <f>IFERROR(VLOOKUP($B103,[1]Timesheet!$D:$BK,51,0),0)</f>
        <v>22</v>
      </c>
      <c r="DJ103" s="54">
        <f>IFERROR(VLOOKUP($B103,[1]Timesheet!$D:$BK,52,0),0)</f>
        <v>0</v>
      </c>
      <c r="DK103" s="54">
        <f>IFERROR(VLOOKUP($B103,[1]Timesheet!$D:$BK,55,0),0)</f>
        <v>0</v>
      </c>
      <c r="DL103" s="52">
        <v>0</v>
      </c>
      <c r="DM103" s="54">
        <f>IFERROR(VLOOKUP($B103,[1]Timesheet!$D:$BK,57,0),0)</f>
        <v>0</v>
      </c>
      <c r="DN103" s="54">
        <f t="shared" si="6"/>
        <v>0</v>
      </c>
      <c r="DO103" s="54"/>
      <c r="DP103" s="54" t="str">
        <f t="shared" si="7"/>
        <v/>
      </c>
      <c r="DQ103" s="60">
        <v>0</v>
      </c>
      <c r="DR103" s="60">
        <v>0</v>
      </c>
      <c r="DS103" s="61" t="str">
        <f>IFERROR(VLOOKUP(E103&amp;H103,[1]Group!$D$3:$G$40,4,0),"")</f>
        <v/>
      </c>
      <c r="DT103" s="61" t="str">
        <f t="shared" si="8"/>
        <v>Việt PhúSouth</v>
      </c>
    </row>
    <row r="104" spans="1:124" s="11" customFormat="1" ht="20.25" hidden="1" customHeight="1" x14ac:dyDescent="0.35">
      <c r="A104" s="47">
        <v>101</v>
      </c>
      <c r="B104" s="48">
        <v>5812</v>
      </c>
      <c r="C104" s="48" t="s">
        <v>859</v>
      </c>
      <c r="D104" s="49" t="s">
        <v>362</v>
      </c>
      <c r="E104" s="49" t="s">
        <v>320</v>
      </c>
      <c r="F104" s="49" t="s">
        <v>340</v>
      </c>
      <c r="G104" s="49" t="s">
        <v>151</v>
      </c>
      <c r="H104" s="49" t="s">
        <v>348</v>
      </c>
      <c r="I104" s="49" t="s">
        <v>129</v>
      </c>
      <c r="J104" s="49" t="s">
        <v>130</v>
      </c>
      <c r="K104" s="49" t="s">
        <v>131</v>
      </c>
      <c r="L104" s="49" t="s">
        <v>132</v>
      </c>
      <c r="M104" s="50">
        <v>44040</v>
      </c>
      <c r="N104" s="50" t="s">
        <v>770</v>
      </c>
      <c r="O104" s="51"/>
      <c r="P104" s="50"/>
      <c r="Q104" s="52" t="s">
        <v>133</v>
      </c>
      <c r="R104" s="311" t="s">
        <v>774</v>
      </c>
      <c r="S104" s="52" t="s">
        <v>134</v>
      </c>
      <c r="T104" s="54"/>
      <c r="U104" s="54">
        <v>5000000</v>
      </c>
      <c r="V104" s="54"/>
      <c r="W104" s="55">
        <v>5000000</v>
      </c>
      <c r="X104" s="56">
        <v>0</v>
      </c>
      <c r="Y104" s="54">
        <v>0</v>
      </c>
      <c r="Z104" s="54"/>
      <c r="AA104" s="56">
        <v>0</v>
      </c>
      <c r="AB104" s="54"/>
      <c r="AC104" s="54">
        <v>0</v>
      </c>
      <c r="AD104" s="57">
        <v>0</v>
      </c>
      <c r="AE104" s="54" t="s">
        <v>1246</v>
      </c>
      <c r="AF104" s="58">
        <v>26</v>
      </c>
      <c r="AG104" s="58">
        <v>24</v>
      </c>
      <c r="AH104" s="58">
        <v>1</v>
      </c>
      <c r="AI104" s="58">
        <v>0</v>
      </c>
      <c r="AJ104" s="58">
        <v>0</v>
      </c>
      <c r="AK104" s="58">
        <v>25</v>
      </c>
      <c r="AL104" s="58">
        <v>0</v>
      </c>
      <c r="AM104" s="58">
        <v>0</v>
      </c>
      <c r="AN104" s="58">
        <v>0</v>
      </c>
      <c r="AO104" s="58">
        <v>0</v>
      </c>
      <c r="AP104" s="58">
        <v>0</v>
      </c>
      <c r="AQ104" s="58">
        <v>0</v>
      </c>
      <c r="AR104" s="54">
        <v>4807692</v>
      </c>
      <c r="AS104" s="54">
        <v>0</v>
      </c>
      <c r="AT104" s="54">
        <v>0</v>
      </c>
      <c r="AU104" s="54">
        <v>4807692</v>
      </c>
      <c r="AV104" s="54">
        <v>0</v>
      </c>
      <c r="AW104" s="54">
        <v>0</v>
      </c>
      <c r="AX104" s="54">
        <v>0</v>
      </c>
      <c r="AY104" s="54">
        <v>0</v>
      </c>
      <c r="AZ104" s="59">
        <v>0</v>
      </c>
      <c r="BA104" s="54">
        <v>0</v>
      </c>
      <c r="BB104" s="59"/>
      <c r="BC104" s="54"/>
      <c r="BD104" s="54"/>
      <c r="BE104" s="54">
        <v>0</v>
      </c>
      <c r="BF104" s="54">
        <v>0</v>
      </c>
      <c r="BG104" s="59">
        <v>0</v>
      </c>
      <c r="BH104" s="59">
        <v>0</v>
      </c>
      <c r="BI104" s="59">
        <v>0</v>
      </c>
      <c r="BJ104" s="59">
        <v>5581273</v>
      </c>
      <c r="BK104" s="59"/>
      <c r="BL104" s="59">
        <v>0</v>
      </c>
      <c r="BM104" s="59"/>
      <c r="BN104" s="59"/>
      <c r="BO104" s="59">
        <v>0</v>
      </c>
      <c r="BP104" s="59"/>
      <c r="BQ104" s="59"/>
      <c r="BR104" s="54"/>
      <c r="BS104" s="59"/>
      <c r="BT104" s="54">
        <v>5581273</v>
      </c>
      <c r="BU104" s="57">
        <v>10388965</v>
      </c>
      <c r="BV104" s="54">
        <v>0</v>
      </c>
      <c r="BW104" s="54">
        <v>0</v>
      </c>
      <c r="BX104" s="54">
        <v>0</v>
      </c>
      <c r="BY104" s="54">
        <v>11000000</v>
      </c>
      <c r="BZ104" s="54">
        <v>0</v>
      </c>
      <c r="CA104" s="54">
        <v>0</v>
      </c>
      <c r="CB104" s="54">
        <v>400000</v>
      </c>
      <c r="CC104" s="54">
        <v>50000</v>
      </c>
      <c r="CD104" s="54">
        <v>75000</v>
      </c>
      <c r="CE104" s="54">
        <v>0</v>
      </c>
      <c r="CF104" s="54">
        <v>525000</v>
      </c>
      <c r="CG104" s="54">
        <v>11525000</v>
      </c>
      <c r="CH104" s="54">
        <v>0</v>
      </c>
      <c r="CI104" s="54">
        <v>0</v>
      </c>
      <c r="CJ104" s="54"/>
      <c r="CK104" s="54">
        <v>0</v>
      </c>
      <c r="CL104" s="54">
        <v>0</v>
      </c>
      <c r="CM104" s="54">
        <v>0</v>
      </c>
      <c r="CN104" s="54">
        <v>0</v>
      </c>
      <c r="CO104" s="54"/>
      <c r="CP104" s="54">
        <v>0</v>
      </c>
      <c r="CQ104" s="54">
        <v>0</v>
      </c>
      <c r="CR104" s="54">
        <v>0</v>
      </c>
      <c r="CS104" s="54">
        <v>9863965</v>
      </c>
      <c r="CT104" s="54"/>
      <c r="CU104" s="57">
        <v>9863965</v>
      </c>
      <c r="CV104" s="54">
        <v>850000.00000000012</v>
      </c>
      <c r="CW104" s="54">
        <v>0</v>
      </c>
      <c r="CX104" s="54">
        <v>150000</v>
      </c>
      <c r="CY104" s="54">
        <v>0</v>
      </c>
      <c r="CZ104" s="54"/>
      <c r="DA104" s="54">
        <v>1000000.0000000001</v>
      </c>
      <c r="DB104" s="54">
        <v>1525000</v>
      </c>
      <c r="DC104" s="54">
        <v>100000</v>
      </c>
      <c r="DD104" s="54">
        <v>11488965</v>
      </c>
      <c r="DE104" s="54"/>
      <c r="DF104" s="54" t="s">
        <v>836</v>
      </c>
      <c r="DG104" s="54">
        <v>416666.66666666669</v>
      </c>
      <c r="DH104" s="52" t="s">
        <v>135</v>
      </c>
      <c r="DI104" s="54">
        <f>IFERROR(VLOOKUP($B104,[1]Timesheet!$D:$BK,51,0),0)</f>
        <v>21</v>
      </c>
      <c r="DJ104" s="54">
        <f>IFERROR(VLOOKUP($B104,[1]Timesheet!$D:$BK,52,0),0)</f>
        <v>0</v>
      </c>
      <c r="DK104" s="54">
        <f>IFERROR(VLOOKUP($B104,[1]Timesheet!$D:$BK,55,0),0)</f>
        <v>1</v>
      </c>
      <c r="DL104" s="52">
        <v>0</v>
      </c>
      <c r="DM104" s="54">
        <f>IFERROR(VLOOKUP($B104,[1]Timesheet!$D:$BK,57,0),0)</f>
        <v>0</v>
      </c>
      <c r="DN104" s="54">
        <f t="shared" si="6"/>
        <v>0</v>
      </c>
      <c r="DO104" s="54"/>
      <c r="DP104" s="54" t="str">
        <f t="shared" si="7"/>
        <v/>
      </c>
      <c r="DQ104" s="60">
        <v>0</v>
      </c>
      <c r="DR104" s="60">
        <v>0</v>
      </c>
      <c r="DS104" s="61" t="str">
        <f>IFERROR(VLOOKUP(E104&amp;H104,[1]Group!$D$3:$G$40,4,0),"")</f>
        <v/>
      </c>
      <c r="DT104" s="61" t="str">
        <f t="shared" si="8"/>
        <v>Việt PhúSouth</v>
      </c>
    </row>
    <row r="105" spans="1:124" s="11" customFormat="1" ht="20.25" hidden="1" customHeight="1" x14ac:dyDescent="0.35">
      <c r="A105" s="47">
        <v>102</v>
      </c>
      <c r="B105" s="48">
        <v>5822</v>
      </c>
      <c r="C105" s="48" t="s">
        <v>860</v>
      </c>
      <c r="D105" s="49" t="s">
        <v>363</v>
      </c>
      <c r="E105" s="49" t="s">
        <v>320</v>
      </c>
      <c r="F105" s="49" t="s">
        <v>340</v>
      </c>
      <c r="G105" s="49" t="s">
        <v>151</v>
      </c>
      <c r="H105" s="49" t="s">
        <v>348</v>
      </c>
      <c r="I105" s="49" t="s">
        <v>129</v>
      </c>
      <c r="J105" s="49" t="s">
        <v>130</v>
      </c>
      <c r="K105" s="49" t="s">
        <v>131</v>
      </c>
      <c r="L105" s="49" t="s">
        <v>149</v>
      </c>
      <c r="M105" s="50">
        <v>44043</v>
      </c>
      <c r="N105" s="50" t="s">
        <v>1250</v>
      </c>
      <c r="O105" s="51"/>
      <c r="P105" s="50"/>
      <c r="Q105" s="52" t="s">
        <v>133</v>
      </c>
      <c r="R105" s="311" t="s">
        <v>774</v>
      </c>
      <c r="S105" s="52" t="s">
        <v>134</v>
      </c>
      <c r="T105" s="54"/>
      <c r="U105" s="54">
        <v>5000000</v>
      </c>
      <c r="V105" s="54"/>
      <c r="W105" s="55">
        <v>5000000</v>
      </c>
      <c r="X105" s="56">
        <v>0</v>
      </c>
      <c r="Y105" s="54">
        <v>0</v>
      </c>
      <c r="Z105" s="54"/>
      <c r="AA105" s="56">
        <v>0</v>
      </c>
      <c r="AB105" s="54"/>
      <c r="AC105" s="54">
        <v>0</v>
      </c>
      <c r="AD105" s="57">
        <v>0</v>
      </c>
      <c r="AE105" s="54" t="s">
        <v>1246</v>
      </c>
      <c r="AF105" s="58">
        <v>26</v>
      </c>
      <c r="AG105" s="58">
        <v>0</v>
      </c>
      <c r="AH105" s="58">
        <v>0</v>
      </c>
      <c r="AI105" s="58">
        <v>0</v>
      </c>
      <c r="AJ105" s="58">
        <v>0</v>
      </c>
      <c r="AK105" s="58">
        <v>0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54">
        <v>0</v>
      </c>
      <c r="AS105" s="54">
        <v>0</v>
      </c>
      <c r="AT105" s="54">
        <v>0</v>
      </c>
      <c r="AU105" s="54">
        <v>0</v>
      </c>
      <c r="AV105" s="54">
        <v>0</v>
      </c>
      <c r="AW105" s="54">
        <v>0</v>
      </c>
      <c r="AX105" s="54">
        <v>0</v>
      </c>
      <c r="AY105" s="54">
        <v>0</v>
      </c>
      <c r="AZ105" s="59">
        <v>0</v>
      </c>
      <c r="BA105" s="54">
        <v>0</v>
      </c>
      <c r="BB105" s="59"/>
      <c r="BC105" s="54"/>
      <c r="BD105" s="54"/>
      <c r="BE105" s="54">
        <v>0</v>
      </c>
      <c r="BF105" s="54">
        <v>0</v>
      </c>
      <c r="BG105" s="59">
        <v>0</v>
      </c>
      <c r="BH105" s="59">
        <v>0</v>
      </c>
      <c r="BI105" s="59">
        <v>0</v>
      </c>
      <c r="BJ105" s="59">
        <v>0</v>
      </c>
      <c r="BK105" s="59"/>
      <c r="BL105" s="59">
        <v>0</v>
      </c>
      <c r="BM105" s="59"/>
      <c r="BN105" s="59"/>
      <c r="BO105" s="59">
        <v>0</v>
      </c>
      <c r="BP105" s="59"/>
      <c r="BQ105" s="59"/>
      <c r="BR105" s="54"/>
      <c r="BS105" s="59"/>
      <c r="BT105" s="54">
        <v>0</v>
      </c>
      <c r="BU105" s="57">
        <v>0</v>
      </c>
      <c r="BV105" s="54">
        <v>0</v>
      </c>
      <c r="BW105" s="54">
        <v>0</v>
      </c>
      <c r="BX105" s="54">
        <v>0</v>
      </c>
      <c r="BY105" s="54">
        <v>11000000</v>
      </c>
      <c r="BZ105" s="54">
        <v>0</v>
      </c>
      <c r="CA105" s="54">
        <v>0</v>
      </c>
      <c r="CB105" s="54">
        <v>0</v>
      </c>
      <c r="CC105" s="54">
        <v>0</v>
      </c>
      <c r="CD105" s="54">
        <v>0</v>
      </c>
      <c r="CE105" s="54">
        <v>0</v>
      </c>
      <c r="CF105" s="54">
        <v>0</v>
      </c>
      <c r="CG105" s="54">
        <v>11000000</v>
      </c>
      <c r="CH105" s="54">
        <v>0</v>
      </c>
      <c r="CI105" s="54">
        <v>0</v>
      </c>
      <c r="CJ105" s="54"/>
      <c r="CK105" s="54">
        <v>0</v>
      </c>
      <c r="CL105" s="54">
        <v>0</v>
      </c>
      <c r="CM105" s="54">
        <v>0</v>
      </c>
      <c r="CN105" s="54">
        <v>0</v>
      </c>
      <c r="CO105" s="54"/>
      <c r="CP105" s="54">
        <v>0</v>
      </c>
      <c r="CQ105" s="54">
        <v>0</v>
      </c>
      <c r="CR105" s="54">
        <v>0</v>
      </c>
      <c r="CS105" s="54">
        <v>0</v>
      </c>
      <c r="CT105" s="54"/>
      <c r="CU105" s="57">
        <v>0</v>
      </c>
      <c r="CV105" s="54">
        <v>0</v>
      </c>
      <c r="CW105" s="54">
        <v>0</v>
      </c>
      <c r="CX105" s="54">
        <v>0</v>
      </c>
      <c r="CY105" s="54">
        <v>0</v>
      </c>
      <c r="CZ105" s="54"/>
      <c r="DA105" s="54">
        <v>0</v>
      </c>
      <c r="DB105" s="54">
        <v>0</v>
      </c>
      <c r="DC105" s="54">
        <v>0</v>
      </c>
      <c r="DD105" s="54">
        <v>0</v>
      </c>
      <c r="DE105" s="54"/>
      <c r="DF105" s="54" t="s">
        <v>836</v>
      </c>
      <c r="DG105" s="54">
        <v>416666.66666666669</v>
      </c>
      <c r="DH105" s="52" t="s">
        <v>135</v>
      </c>
      <c r="DI105" s="54">
        <f>IFERROR(VLOOKUP($B105,[1]Timesheet!$D:$BK,51,0),0)</f>
        <v>0</v>
      </c>
      <c r="DJ105" s="54">
        <f>IFERROR(VLOOKUP($B105,[1]Timesheet!$D:$BK,52,0),0)</f>
        <v>0</v>
      </c>
      <c r="DK105" s="54">
        <f>IFERROR(VLOOKUP($B105,[1]Timesheet!$D:$BK,55,0),0)</f>
        <v>0</v>
      </c>
      <c r="DL105" s="52">
        <v>0</v>
      </c>
      <c r="DM105" s="54">
        <f>IFERROR(VLOOKUP($B105,[1]Timesheet!$D:$BK,57,0),0)</f>
        <v>0</v>
      </c>
      <c r="DN105" s="54">
        <f t="shared" si="6"/>
        <v>0</v>
      </c>
      <c r="DO105" s="54"/>
      <c r="DP105" s="54" t="str">
        <f t="shared" si="7"/>
        <v/>
      </c>
      <c r="DQ105" s="60">
        <v>44500</v>
      </c>
      <c r="DR105" s="60">
        <v>44681</v>
      </c>
      <c r="DS105" s="61" t="str">
        <f>IFERROR(VLOOKUP(E105&amp;H105,[1]Group!$D$3:$G$40,4,0),"")</f>
        <v/>
      </c>
      <c r="DT105" s="61" t="str">
        <f t="shared" si="8"/>
        <v>Việt PhúSouth</v>
      </c>
    </row>
    <row r="106" spans="1:124" s="11" customFormat="1" ht="20.25" hidden="1" customHeight="1" x14ac:dyDescent="0.35">
      <c r="A106" s="47">
        <v>103</v>
      </c>
      <c r="B106" s="48">
        <v>5841</v>
      </c>
      <c r="C106" s="48" t="s">
        <v>861</v>
      </c>
      <c r="D106" s="49" t="s">
        <v>364</v>
      </c>
      <c r="E106" s="49" t="s">
        <v>320</v>
      </c>
      <c r="F106" s="49" t="s">
        <v>340</v>
      </c>
      <c r="G106" s="49" t="s">
        <v>151</v>
      </c>
      <c r="H106" s="49" t="s">
        <v>348</v>
      </c>
      <c r="I106" s="49" t="s">
        <v>129</v>
      </c>
      <c r="J106" s="49" t="s">
        <v>130</v>
      </c>
      <c r="K106" s="49" t="s">
        <v>131</v>
      </c>
      <c r="L106" s="49" t="s">
        <v>132</v>
      </c>
      <c r="M106" s="50">
        <v>44053</v>
      </c>
      <c r="N106" s="50" t="s">
        <v>770</v>
      </c>
      <c r="O106" s="51"/>
      <c r="P106" s="50"/>
      <c r="Q106" s="52" t="s">
        <v>133</v>
      </c>
      <c r="R106" s="311" t="s">
        <v>774</v>
      </c>
      <c r="S106" s="52" t="s">
        <v>134</v>
      </c>
      <c r="T106" s="54"/>
      <c r="U106" s="54">
        <v>5000000</v>
      </c>
      <c r="V106" s="54"/>
      <c r="W106" s="55">
        <v>5000000</v>
      </c>
      <c r="X106" s="56">
        <v>0</v>
      </c>
      <c r="Y106" s="54">
        <v>0</v>
      </c>
      <c r="Z106" s="54"/>
      <c r="AA106" s="56">
        <v>0</v>
      </c>
      <c r="AB106" s="54"/>
      <c r="AC106" s="54">
        <v>0</v>
      </c>
      <c r="AD106" s="57">
        <v>0</v>
      </c>
      <c r="AE106" s="54" t="s">
        <v>1246</v>
      </c>
      <c r="AF106" s="58">
        <v>26</v>
      </c>
      <c r="AG106" s="58">
        <v>23</v>
      </c>
      <c r="AH106" s="58">
        <v>2</v>
      </c>
      <c r="AI106" s="58">
        <v>0</v>
      </c>
      <c r="AJ106" s="58">
        <v>0</v>
      </c>
      <c r="AK106" s="58">
        <v>25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54">
        <v>4807692</v>
      </c>
      <c r="AS106" s="54">
        <v>0</v>
      </c>
      <c r="AT106" s="54">
        <v>0</v>
      </c>
      <c r="AU106" s="54">
        <v>4807692</v>
      </c>
      <c r="AV106" s="54">
        <v>0</v>
      </c>
      <c r="AW106" s="54">
        <v>0</v>
      </c>
      <c r="AX106" s="54">
        <v>0</v>
      </c>
      <c r="AY106" s="54">
        <v>0</v>
      </c>
      <c r="AZ106" s="59">
        <v>0</v>
      </c>
      <c r="BA106" s="54">
        <v>0</v>
      </c>
      <c r="BB106" s="59"/>
      <c r="BC106" s="54"/>
      <c r="BD106" s="54"/>
      <c r="BE106" s="54">
        <v>0</v>
      </c>
      <c r="BF106" s="54">
        <v>0</v>
      </c>
      <c r="BG106" s="59">
        <v>0</v>
      </c>
      <c r="BH106" s="59">
        <v>0</v>
      </c>
      <c r="BI106" s="59">
        <v>0</v>
      </c>
      <c r="BJ106" s="59">
        <v>4653334</v>
      </c>
      <c r="BK106" s="59"/>
      <c r="BL106" s="59">
        <v>0</v>
      </c>
      <c r="BM106" s="59"/>
      <c r="BN106" s="59"/>
      <c r="BO106" s="59">
        <v>0</v>
      </c>
      <c r="BP106" s="59"/>
      <c r="BQ106" s="59"/>
      <c r="BR106" s="54"/>
      <c r="BS106" s="59"/>
      <c r="BT106" s="54">
        <v>4653334</v>
      </c>
      <c r="BU106" s="57">
        <v>9461026</v>
      </c>
      <c r="BV106" s="54">
        <v>0</v>
      </c>
      <c r="BW106" s="54">
        <v>0</v>
      </c>
      <c r="BX106" s="54">
        <v>0</v>
      </c>
      <c r="BY106" s="54">
        <v>11000000</v>
      </c>
      <c r="BZ106" s="54">
        <v>0</v>
      </c>
      <c r="CA106" s="54">
        <v>0</v>
      </c>
      <c r="CB106" s="54">
        <v>400000</v>
      </c>
      <c r="CC106" s="54">
        <v>50000</v>
      </c>
      <c r="CD106" s="54">
        <v>75000</v>
      </c>
      <c r="CE106" s="54">
        <v>0</v>
      </c>
      <c r="CF106" s="54">
        <v>525000</v>
      </c>
      <c r="CG106" s="54">
        <v>11525000</v>
      </c>
      <c r="CH106" s="54">
        <v>0</v>
      </c>
      <c r="CI106" s="54">
        <v>0</v>
      </c>
      <c r="CJ106" s="54"/>
      <c r="CK106" s="54">
        <v>0</v>
      </c>
      <c r="CL106" s="54">
        <v>0</v>
      </c>
      <c r="CM106" s="54">
        <v>50000</v>
      </c>
      <c r="CN106" s="54">
        <v>0</v>
      </c>
      <c r="CO106" s="54"/>
      <c r="CP106" s="54">
        <v>0</v>
      </c>
      <c r="CQ106" s="54">
        <v>0</v>
      </c>
      <c r="CR106" s="54">
        <v>50000</v>
      </c>
      <c r="CS106" s="54">
        <v>8886026</v>
      </c>
      <c r="CT106" s="54"/>
      <c r="CU106" s="57">
        <v>8886026</v>
      </c>
      <c r="CV106" s="54">
        <v>850000.00000000012</v>
      </c>
      <c r="CW106" s="54">
        <v>0</v>
      </c>
      <c r="CX106" s="54">
        <v>150000</v>
      </c>
      <c r="CY106" s="54">
        <v>0</v>
      </c>
      <c r="CZ106" s="54"/>
      <c r="DA106" s="54">
        <v>1000000.0000000001</v>
      </c>
      <c r="DB106" s="54">
        <v>1525000</v>
      </c>
      <c r="DC106" s="54">
        <v>100000</v>
      </c>
      <c r="DD106" s="54">
        <v>10561026</v>
      </c>
      <c r="DE106" s="54"/>
      <c r="DF106" s="54" t="s">
        <v>836</v>
      </c>
      <c r="DG106" s="54">
        <v>416666.66666666669</v>
      </c>
      <c r="DH106" s="52" t="s">
        <v>135</v>
      </c>
      <c r="DI106" s="54">
        <f>IFERROR(VLOOKUP($B106,[1]Timesheet!$D:$BK,51,0),0)</f>
        <v>21</v>
      </c>
      <c r="DJ106" s="54">
        <f>IFERROR(VLOOKUP($B106,[1]Timesheet!$D:$BK,52,0),0)</f>
        <v>0</v>
      </c>
      <c r="DK106" s="54">
        <f>IFERROR(VLOOKUP($B106,[1]Timesheet!$D:$BK,55,0),0)</f>
        <v>1</v>
      </c>
      <c r="DL106" s="52" t="s">
        <v>139</v>
      </c>
      <c r="DM106" s="54">
        <f>IFERROR(VLOOKUP($B106,[1]Timesheet!$D:$BK,57,0),0)</f>
        <v>0</v>
      </c>
      <c r="DN106" s="54">
        <f t="shared" si="6"/>
        <v>50000</v>
      </c>
      <c r="DO106" s="54"/>
      <c r="DP106" s="54" t="str">
        <f t="shared" si="7"/>
        <v/>
      </c>
      <c r="DQ106" s="60">
        <v>0</v>
      </c>
      <c r="DR106" s="60">
        <v>0</v>
      </c>
      <c r="DS106" s="61" t="str">
        <f>IFERROR(VLOOKUP(E106&amp;H106,[1]Group!$D$3:$G$40,4,0),"")</f>
        <v/>
      </c>
      <c r="DT106" s="61" t="str">
        <f t="shared" si="8"/>
        <v>Việt PhúSouth</v>
      </c>
    </row>
    <row r="107" spans="1:124" s="11" customFormat="1" ht="20.25" hidden="1" customHeight="1" x14ac:dyDescent="0.35">
      <c r="A107" s="47">
        <v>104</v>
      </c>
      <c r="B107" s="48">
        <v>5951</v>
      </c>
      <c r="C107" s="48" t="s">
        <v>862</v>
      </c>
      <c r="D107" s="49" t="s">
        <v>365</v>
      </c>
      <c r="E107" s="49" t="s">
        <v>320</v>
      </c>
      <c r="F107" s="49" t="s">
        <v>340</v>
      </c>
      <c r="G107" s="49" t="s">
        <v>151</v>
      </c>
      <c r="H107" s="49" t="s">
        <v>348</v>
      </c>
      <c r="I107" s="49" t="s">
        <v>129</v>
      </c>
      <c r="J107" s="49" t="s">
        <v>130</v>
      </c>
      <c r="K107" s="49" t="s">
        <v>131</v>
      </c>
      <c r="L107" s="49" t="s">
        <v>198</v>
      </c>
      <c r="M107" s="50">
        <v>44096</v>
      </c>
      <c r="N107" s="50" t="s">
        <v>1223</v>
      </c>
      <c r="O107" s="51"/>
      <c r="P107" s="50">
        <v>44562</v>
      </c>
      <c r="Q107" s="52" t="s">
        <v>133</v>
      </c>
      <c r="R107" s="311" t="s">
        <v>774</v>
      </c>
      <c r="S107" s="52" t="s">
        <v>134</v>
      </c>
      <c r="T107" s="54"/>
      <c r="U107" s="54">
        <v>5000000</v>
      </c>
      <c r="V107" s="54"/>
      <c r="W107" s="55">
        <v>5000000</v>
      </c>
      <c r="X107" s="56">
        <v>0</v>
      </c>
      <c r="Y107" s="54">
        <v>0</v>
      </c>
      <c r="Z107" s="54"/>
      <c r="AA107" s="56">
        <v>0</v>
      </c>
      <c r="AB107" s="54"/>
      <c r="AC107" s="54">
        <v>0</v>
      </c>
      <c r="AD107" s="57">
        <v>0</v>
      </c>
      <c r="AE107" s="54" t="s">
        <v>1246</v>
      </c>
      <c r="AF107" s="58">
        <v>26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54">
        <v>0</v>
      </c>
      <c r="AS107" s="54">
        <v>0</v>
      </c>
      <c r="AT107" s="54">
        <v>0</v>
      </c>
      <c r="AU107" s="54">
        <v>0</v>
      </c>
      <c r="AV107" s="54">
        <v>0</v>
      </c>
      <c r="AW107" s="54">
        <v>0</v>
      </c>
      <c r="AX107" s="54">
        <v>0</v>
      </c>
      <c r="AY107" s="54">
        <v>0</v>
      </c>
      <c r="AZ107" s="59">
        <v>0</v>
      </c>
      <c r="BA107" s="54">
        <v>0</v>
      </c>
      <c r="BB107" s="59"/>
      <c r="BC107" s="54"/>
      <c r="BD107" s="54"/>
      <c r="BE107" s="54">
        <v>0</v>
      </c>
      <c r="BF107" s="54">
        <v>0</v>
      </c>
      <c r="BG107" s="59">
        <v>0</v>
      </c>
      <c r="BH107" s="59">
        <v>0</v>
      </c>
      <c r="BI107" s="59">
        <v>0</v>
      </c>
      <c r="BJ107" s="59">
        <v>0</v>
      </c>
      <c r="BK107" s="59"/>
      <c r="BL107" s="59">
        <v>0</v>
      </c>
      <c r="BM107" s="59"/>
      <c r="BN107" s="59"/>
      <c r="BO107" s="59">
        <v>0</v>
      </c>
      <c r="BP107" s="59"/>
      <c r="BQ107" s="59"/>
      <c r="BR107" s="54"/>
      <c r="BS107" s="59"/>
      <c r="BT107" s="54">
        <v>0</v>
      </c>
      <c r="BU107" s="57">
        <v>0</v>
      </c>
      <c r="BV107" s="54">
        <v>0</v>
      </c>
      <c r="BW107" s="54">
        <v>0</v>
      </c>
      <c r="BX107" s="54">
        <v>0</v>
      </c>
      <c r="BY107" s="54">
        <v>11000000</v>
      </c>
      <c r="BZ107" s="54">
        <v>2</v>
      </c>
      <c r="CA107" s="54">
        <v>8800000</v>
      </c>
      <c r="CB107" s="54">
        <v>0</v>
      </c>
      <c r="CC107" s="54">
        <v>0</v>
      </c>
      <c r="CD107" s="54">
        <v>0</v>
      </c>
      <c r="CE107" s="54">
        <v>0</v>
      </c>
      <c r="CF107" s="54">
        <v>0</v>
      </c>
      <c r="CG107" s="54">
        <v>19800000</v>
      </c>
      <c r="CH107" s="54">
        <v>0</v>
      </c>
      <c r="CI107" s="54">
        <v>0</v>
      </c>
      <c r="CJ107" s="54"/>
      <c r="CK107" s="54">
        <v>0</v>
      </c>
      <c r="CL107" s="54">
        <v>0</v>
      </c>
      <c r="CM107" s="54">
        <v>0</v>
      </c>
      <c r="CN107" s="54">
        <v>0</v>
      </c>
      <c r="CO107" s="54"/>
      <c r="CP107" s="54">
        <v>0</v>
      </c>
      <c r="CQ107" s="54">
        <v>0</v>
      </c>
      <c r="CR107" s="54">
        <v>0</v>
      </c>
      <c r="CS107" s="54">
        <v>0</v>
      </c>
      <c r="CT107" s="54"/>
      <c r="CU107" s="57">
        <v>0</v>
      </c>
      <c r="CV107" s="54">
        <v>0</v>
      </c>
      <c r="CW107" s="54">
        <v>0</v>
      </c>
      <c r="CX107" s="54">
        <v>0</v>
      </c>
      <c r="CY107" s="54">
        <v>0</v>
      </c>
      <c r="CZ107" s="54"/>
      <c r="DA107" s="54">
        <v>0</v>
      </c>
      <c r="DB107" s="54">
        <v>0</v>
      </c>
      <c r="DC107" s="54">
        <v>0</v>
      </c>
      <c r="DD107" s="54">
        <v>0</v>
      </c>
      <c r="DE107" s="54"/>
      <c r="DF107" s="54" t="s">
        <v>836</v>
      </c>
      <c r="DG107" s="54">
        <v>416666.66666666669</v>
      </c>
      <c r="DH107" s="52" t="s">
        <v>135</v>
      </c>
      <c r="DI107" s="54">
        <f>IFERROR(VLOOKUP($B107,[1]Timesheet!$D:$BK,51,0),0)</f>
        <v>0</v>
      </c>
      <c r="DJ107" s="54">
        <f>IFERROR(VLOOKUP($B107,[1]Timesheet!$D:$BK,52,0),0)</f>
        <v>0</v>
      </c>
      <c r="DK107" s="54">
        <f>IFERROR(VLOOKUP($B107,[1]Timesheet!$D:$BK,55,0),0)</f>
        <v>0</v>
      </c>
      <c r="DL107" s="52">
        <v>0</v>
      </c>
      <c r="DM107" s="54">
        <f>IFERROR(VLOOKUP($B107,[1]Timesheet!$D:$BK,57,0),0)</f>
        <v>0</v>
      </c>
      <c r="DN107" s="54">
        <f t="shared" si="6"/>
        <v>0</v>
      </c>
      <c r="DO107" s="54"/>
      <c r="DP107" s="54" t="str">
        <f t="shared" si="7"/>
        <v/>
      </c>
      <c r="DQ107" s="60">
        <v>44378</v>
      </c>
      <c r="DR107" s="60">
        <v>44561</v>
      </c>
      <c r="DS107" s="61" t="str">
        <f>IFERROR(VLOOKUP(E107&amp;H107,[1]Group!$D$3:$G$40,4,0),"")</f>
        <v/>
      </c>
      <c r="DT107" s="61" t="str">
        <f t="shared" si="8"/>
        <v>Việt PhúSouth</v>
      </c>
    </row>
    <row r="108" spans="1:124" s="11" customFormat="1" ht="20.25" hidden="1" customHeight="1" x14ac:dyDescent="0.35">
      <c r="A108" s="47">
        <v>105</v>
      </c>
      <c r="B108" s="48">
        <v>6212</v>
      </c>
      <c r="C108" s="48" t="s">
        <v>866</v>
      </c>
      <c r="D108" s="49" t="s">
        <v>366</v>
      </c>
      <c r="E108" s="49" t="s">
        <v>320</v>
      </c>
      <c r="F108" s="49" t="s">
        <v>340</v>
      </c>
      <c r="G108" s="49" t="s">
        <v>151</v>
      </c>
      <c r="H108" s="49" t="s">
        <v>348</v>
      </c>
      <c r="I108" s="49" t="s">
        <v>129</v>
      </c>
      <c r="J108" s="49" t="s">
        <v>130</v>
      </c>
      <c r="K108" s="49" t="s">
        <v>131</v>
      </c>
      <c r="L108" s="60" t="s">
        <v>132</v>
      </c>
      <c r="M108" s="50">
        <v>44488</v>
      </c>
      <c r="N108" s="50" t="s">
        <v>770</v>
      </c>
      <c r="O108" s="51"/>
      <c r="P108" s="50"/>
      <c r="Q108" s="52" t="s">
        <v>133</v>
      </c>
      <c r="R108" s="311" t="s">
        <v>774</v>
      </c>
      <c r="S108" s="52" t="s">
        <v>134</v>
      </c>
      <c r="T108" s="54"/>
      <c r="U108" s="54">
        <v>5000000</v>
      </c>
      <c r="V108" s="54"/>
      <c r="W108" s="55">
        <v>5000000</v>
      </c>
      <c r="X108" s="56">
        <v>0</v>
      </c>
      <c r="Y108" s="54">
        <v>0</v>
      </c>
      <c r="Z108" s="54"/>
      <c r="AA108" s="56">
        <v>0</v>
      </c>
      <c r="AB108" s="54"/>
      <c r="AC108" s="54">
        <v>0</v>
      </c>
      <c r="AD108" s="57">
        <v>0</v>
      </c>
      <c r="AE108" s="54" t="s">
        <v>1246</v>
      </c>
      <c r="AF108" s="58">
        <v>26</v>
      </c>
      <c r="AG108" s="58">
        <v>25</v>
      </c>
      <c r="AH108" s="58">
        <v>1</v>
      </c>
      <c r="AI108" s="58">
        <v>0</v>
      </c>
      <c r="AJ108" s="58">
        <v>0</v>
      </c>
      <c r="AK108" s="58">
        <v>26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54">
        <v>5000000</v>
      </c>
      <c r="AS108" s="54">
        <v>0</v>
      </c>
      <c r="AT108" s="54">
        <v>0</v>
      </c>
      <c r="AU108" s="54">
        <v>5000000</v>
      </c>
      <c r="AV108" s="54">
        <v>0</v>
      </c>
      <c r="AW108" s="54">
        <v>0</v>
      </c>
      <c r="AX108" s="54">
        <v>0</v>
      </c>
      <c r="AY108" s="54">
        <v>0</v>
      </c>
      <c r="AZ108" s="59">
        <v>0</v>
      </c>
      <c r="BA108" s="54">
        <v>0</v>
      </c>
      <c r="BB108" s="59"/>
      <c r="BC108" s="54"/>
      <c r="BD108" s="54"/>
      <c r="BE108" s="54">
        <v>0</v>
      </c>
      <c r="BF108" s="54">
        <v>0</v>
      </c>
      <c r="BG108" s="59">
        <v>0</v>
      </c>
      <c r="BH108" s="59">
        <v>0</v>
      </c>
      <c r="BI108" s="59">
        <v>0</v>
      </c>
      <c r="BJ108" s="59">
        <v>8948472</v>
      </c>
      <c r="BK108" s="59"/>
      <c r="BL108" s="59">
        <v>0</v>
      </c>
      <c r="BM108" s="59"/>
      <c r="BN108" s="59"/>
      <c r="BO108" s="59">
        <v>0</v>
      </c>
      <c r="BP108" s="59"/>
      <c r="BQ108" s="59"/>
      <c r="BR108" s="54"/>
      <c r="BS108" s="59"/>
      <c r="BT108" s="54">
        <v>8948472</v>
      </c>
      <c r="BU108" s="57">
        <v>13948472</v>
      </c>
      <c r="BV108" s="54">
        <v>0</v>
      </c>
      <c r="BW108" s="54">
        <v>0</v>
      </c>
      <c r="BX108" s="54">
        <v>0</v>
      </c>
      <c r="BY108" s="54">
        <v>11000000</v>
      </c>
      <c r="BZ108" s="54">
        <v>0</v>
      </c>
      <c r="CA108" s="54">
        <v>0</v>
      </c>
      <c r="CB108" s="62">
        <v>0</v>
      </c>
      <c r="CC108" s="62">
        <v>0</v>
      </c>
      <c r="CD108" s="62">
        <v>0</v>
      </c>
      <c r="CE108" s="54">
        <v>0</v>
      </c>
      <c r="CF108" s="54">
        <v>0</v>
      </c>
      <c r="CG108" s="54">
        <v>11000000</v>
      </c>
      <c r="CH108" s="54">
        <v>2948472</v>
      </c>
      <c r="CI108" s="54">
        <v>147423.6</v>
      </c>
      <c r="CJ108" s="54"/>
      <c r="CK108" s="54">
        <v>147423.6</v>
      </c>
      <c r="CL108" s="54">
        <v>0</v>
      </c>
      <c r="CM108" s="54">
        <v>0</v>
      </c>
      <c r="CN108" s="54">
        <v>0</v>
      </c>
      <c r="CO108" s="54"/>
      <c r="CP108" s="54">
        <v>0</v>
      </c>
      <c r="CQ108" s="54">
        <v>0</v>
      </c>
      <c r="CR108" s="54">
        <v>0</v>
      </c>
      <c r="CS108" s="54">
        <v>13801048</v>
      </c>
      <c r="CT108" s="54"/>
      <c r="CU108" s="57">
        <v>13801048</v>
      </c>
      <c r="CV108" s="62">
        <v>0</v>
      </c>
      <c r="CW108" s="62">
        <v>0</v>
      </c>
      <c r="CX108" s="62">
        <v>0</v>
      </c>
      <c r="CY108" s="62">
        <v>0</v>
      </c>
      <c r="CZ108" s="54"/>
      <c r="DA108" s="54">
        <v>0</v>
      </c>
      <c r="DB108" s="54">
        <v>0</v>
      </c>
      <c r="DC108" s="54">
        <v>0</v>
      </c>
      <c r="DD108" s="54">
        <v>13948472</v>
      </c>
      <c r="DE108" s="54"/>
      <c r="DF108" s="54" t="s">
        <v>836</v>
      </c>
      <c r="DG108" s="54">
        <v>416666.66666666669</v>
      </c>
      <c r="DH108" s="52" t="s">
        <v>135</v>
      </c>
      <c r="DI108" s="54">
        <f>IFERROR(VLOOKUP($B108,[1]Timesheet!$D:$BK,51,0),0)</f>
        <v>22</v>
      </c>
      <c r="DJ108" s="54">
        <f>IFERROR(VLOOKUP($B108,[1]Timesheet!$D:$BK,52,0),0)</f>
        <v>0</v>
      </c>
      <c r="DK108" s="54">
        <f>IFERROR(VLOOKUP($B108,[1]Timesheet!$D:$BK,55,0),0)</f>
        <v>0</v>
      </c>
      <c r="DL108" s="52">
        <v>0</v>
      </c>
      <c r="DM108" s="54">
        <f>IFERROR(VLOOKUP($B108,[1]Timesheet!$D:$BK,57,0),0)</f>
        <v>0</v>
      </c>
      <c r="DN108" s="54">
        <f t="shared" si="6"/>
        <v>0</v>
      </c>
      <c r="DO108" s="54"/>
      <c r="DP108" s="54" t="str">
        <f t="shared" si="7"/>
        <v/>
      </c>
      <c r="DQ108" s="60">
        <v>0</v>
      </c>
      <c r="DR108" s="60">
        <v>0</v>
      </c>
      <c r="DS108" s="61" t="str">
        <f>IFERROR(VLOOKUP(E108&amp;H108,[1]Group!$D$3:$G$40,4,0),"")</f>
        <v/>
      </c>
      <c r="DT108" s="61" t="str">
        <f t="shared" si="8"/>
        <v>Việt PhúSouth</v>
      </c>
    </row>
    <row r="109" spans="1:124" s="11" customFormat="1" ht="20.25" hidden="1" customHeight="1" x14ac:dyDescent="0.35">
      <c r="A109" s="47">
        <v>106</v>
      </c>
      <c r="B109" s="48">
        <v>2061</v>
      </c>
      <c r="C109" s="48" t="s">
        <v>883</v>
      </c>
      <c r="D109" s="49" t="s">
        <v>367</v>
      </c>
      <c r="E109" s="49" t="s">
        <v>320</v>
      </c>
      <c r="F109" s="49" t="s">
        <v>340</v>
      </c>
      <c r="G109" s="49" t="s">
        <v>256</v>
      </c>
      <c r="H109" s="49" t="s">
        <v>368</v>
      </c>
      <c r="I109" s="49" t="s">
        <v>129</v>
      </c>
      <c r="J109" s="49" t="s">
        <v>130</v>
      </c>
      <c r="K109" s="49" t="s">
        <v>131</v>
      </c>
      <c r="L109" s="49" t="s">
        <v>132</v>
      </c>
      <c r="M109" s="50">
        <v>41821</v>
      </c>
      <c r="N109" s="50" t="s">
        <v>770</v>
      </c>
      <c r="O109" s="51"/>
      <c r="P109" s="50"/>
      <c r="Q109" s="52" t="s">
        <v>133</v>
      </c>
      <c r="R109" s="311" t="s">
        <v>774</v>
      </c>
      <c r="S109" s="52" t="s">
        <v>134</v>
      </c>
      <c r="T109" s="54"/>
      <c r="U109" s="54">
        <v>15000000</v>
      </c>
      <c r="V109" s="54"/>
      <c r="W109" s="55">
        <v>15000000</v>
      </c>
      <c r="X109" s="56">
        <v>200000</v>
      </c>
      <c r="Y109" s="54">
        <v>500000</v>
      </c>
      <c r="Z109" s="54"/>
      <c r="AA109" s="56">
        <v>0</v>
      </c>
      <c r="AB109" s="54"/>
      <c r="AC109" s="54">
        <v>0</v>
      </c>
      <c r="AD109" s="57">
        <v>700000</v>
      </c>
      <c r="AE109" s="54" t="s">
        <v>1246</v>
      </c>
      <c r="AF109" s="58">
        <v>26</v>
      </c>
      <c r="AG109" s="58">
        <v>24</v>
      </c>
      <c r="AH109" s="58">
        <v>2</v>
      </c>
      <c r="AI109" s="58">
        <v>0</v>
      </c>
      <c r="AJ109" s="58">
        <v>0</v>
      </c>
      <c r="AK109" s="58">
        <v>26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54">
        <v>15000000</v>
      </c>
      <c r="AS109" s="54">
        <v>0</v>
      </c>
      <c r="AT109" s="54">
        <v>0</v>
      </c>
      <c r="AU109" s="54">
        <v>15000000</v>
      </c>
      <c r="AV109" s="54">
        <v>200000</v>
      </c>
      <c r="AW109" s="54">
        <v>500000</v>
      </c>
      <c r="AX109" s="54">
        <v>0</v>
      </c>
      <c r="AY109" s="54">
        <v>0</v>
      </c>
      <c r="AZ109" s="59">
        <v>0</v>
      </c>
      <c r="BA109" s="54">
        <v>0</v>
      </c>
      <c r="BB109" s="59"/>
      <c r="BC109" s="54"/>
      <c r="BD109" s="54"/>
      <c r="BE109" s="54">
        <v>0</v>
      </c>
      <c r="BF109" s="54">
        <v>700000</v>
      </c>
      <c r="BG109" s="59">
        <v>0</v>
      </c>
      <c r="BH109" s="59">
        <v>0</v>
      </c>
      <c r="BI109" s="59">
        <v>0</v>
      </c>
      <c r="BJ109" s="59">
        <v>3000000</v>
      </c>
      <c r="BK109" s="59"/>
      <c r="BL109" s="59">
        <v>0</v>
      </c>
      <c r="BM109" s="59"/>
      <c r="BN109" s="59"/>
      <c r="BO109" s="59">
        <v>0</v>
      </c>
      <c r="BP109" s="59"/>
      <c r="BQ109" s="59"/>
      <c r="BR109" s="54"/>
      <c r="BS109" s="59"/>
      <c r="BT109" s="54">
        <v>3000000</v>
      </c>
      <c r="BU109" s="57">
        <v>18700000</v>
      </c>
      <c r="BV109" s="54">
        <v>0</v>
      </c>
      <c r="BW109" s="54">
        <v>0</v>
      </c>
      <c r="BX109" s="54">
        <v>0</v>
      </c>
      <c r="BY109" s="54">
        <v>11000000</v>
      </c>
      <c r="BZ109" s="54">
        <v>0</v>
      </c>
      <c r="CA109" s="54">
        <v>0</v>
      </c>
      <c r="CB109" s="54">
        <v>1200000</v>
      </c>
      <c r="CC109" s="54">
        <v>150000</v>
      </c>
      <c r="CD109" s="54">
        <v>225000</v>
      </c>
      <c r="CE109" s="54">
        <v>0</v>
      </c>
      <c r="CF109" s="54">
        <v>1575000</v>
      </c>
      <c r="CG109" s="54">
        <v>12575000</v>
      </c>
      <c r="CH109" s="54">
        <v>6125000</v>
      </c>
      <c r="CI109" s="54">
        <v>362500</v>
      </c>
      <c r="CJ109" s="54"/>
      <c r="CK109" s="54">
        <v>362500</v>
      </c>
      <c r="CL109" s="54">
        <v>0</v>
      </c>
      <c r="CM109" s="54">
        <v>149000</v>
      </c>
      <c r="CN109" s="54">
        <v>0</v>
      </c>
      <c r="CO109" s="54"/>
      <c r="CP109" s="54">
        <v>0</v>
      </c>
      <c r="CQ109" s="54">
        <v>0</v>
      </c>
      <c r="CR109" s="54">
        <v>149000</v>
      </c>
      <c r="CS109" s="54">
        <v>16613500</v>
      </c>
      <c r="CT109" s="54"/>
      <c r="CU109" s="57">
        <v>16613500</v>
      </c>
      <c r="CV109" s="54">
        <v>2550000</v>
      </c>
      <c r="CW109" s="54">
        <v>0</v>
      </c>
      <c r="CX109" s="54">
        <v>450000</v>
      </c>
      <c r="CY109" s="54">
        <v>0</v>
      </c>
      <c r="CZ109" s="54"/>
      <c r="DA109" s="54">
        <v>3000000</v>
      </c>
      <c r="DB109" s="54">
        <v>4575000</v>
      </c>
      <c r="DC109" s="54">
        <v>300000</v>
      </c>
      <c r="DD109" s="54">
        <v>22000000</v>
      </c>
      <c r="DE109" s="54"/>
      <c r="DF109" s="54" t="s">
        <v>836</v>
      </c>
      <c r="DG109" s="54">
        <v>1250000</v>
      </c>
      <c r="DH109" s="52" t="s">
        <v>200</v>
      </c>
      <c r="DI109" s="54">
        <f>IFERROR(VLOOKUP($B109,[1]Timesheet!$D:$BK,51,0),0)</f>
        <v>22</v>
      </c>
      <c r="DJ109" s="54">
        <f>IFERROR(VLOOKUP($B109,[1]Timesheet!$D:$BK,52,0),0)</f>
        <v>0</v>
      </c>
      <c r="DK109" s="54">
        <f>IFERROR(VLOOKUP($B109,[1]Timesheet!$D:$BK,55,0),0)</f>
        <v>0</v>
      </c>
      <c r="DL109" s="52" t="s">
        <v>139</v>
      </c>
      <c r="DM109" s="54">
        <f>IFERROR(VLOOKUP($B109,[1]Timesheet!$D:$BK,57,0),0)</f>
        <v>0</v>
      </c>
      <c r="DN109" s="54">
        <f t="shared" si="6"/>
        <v>149000</v>
      </c>
      <c r="DO109" s="54"/>
      <c r="DP109" s="54" t="str">
        <f t="shared" si="7"/>
        <v/>
      </c>
      <c r="DQ109" s="60">
        <v>0</v>
      </c>
      <c r="DR109" s="60">
        <v>0</v>
      </c>
      <c r="DS109" s="61" t="str">
        <f>IFERROR(VLOOKUP(E109&amp;H109,[1]Group!$D$3:$G$40,4,0),"")</f>
        <v/>
      </c>
      <c r="DT109" s="61" t="str">
        <f t="shared" si="8"/>
        <v>Việt PhúSouth</v>
      </c>
    </row>
    <row r="110" spans="1:124" s="11" customFormat="1" ht="20.25" hidden="1" customHeight="1" x14ac:dyDescent="0.35">
      <c r="A110" s="47">
        <v>107</v>
      </c>
      <c r="B110" s="48">
        <v>1526</v>
      </c>
      <c r="C110" s="48" t="s">
        <v>833</v>
      </c>
      <c r="D110" s="49" t="s">
        <v>369</v>
      </c>
      <c r="E110" s="49" t="s">
        <v>320</v>
      </c>
      <c r="F110" s="49" t="s">
        <v>340</v>
      </c>
      <c r="G110" s="49" t="s">
        <v>151</v>
      </c>
      <c r="H110" s="49" t="s">
        <v>370</v>
      </c>
      <c r="I110" s="49" t="s">
        <v>169</v>
      </c>
      <c r="J110" s="49" t="s">
        <v>130</v>
      </c>
      <c r="K110" s="49" t="s">
        <v>131</v>
      </c>
      <c r="L110" s="49" t="s">
        <v>132</v>
      </c>
      <c r="M110" s="50">
        <v>41792</v>
      </c>
      <c r="N110" s="50" t="s">
        <v>770</v>
      </c>
      <c r="O110" s="51"/>
      <c r="P110" s="50"/>
      <c r="Q110" s="52" t="s">
        <v>133</v>
      </c>
      <c r="R110" s="311" t="s">
        <v>774</v>
      </c>
      <c r="S110" s="52" t="s">
        <v>134</v>
      </c>
      <c r="T110" s="54"/>
      <c r="U110" s="62">
        <v>5000000</v>
      </c>
      <c r="V110" s="54"/>
      <c r="W110" s="55">
        <v>5000000</v>
      </c>
      <c r="X110" s="56">
        <v>0</v>
      </c>
      <c r="Y110" s="54">
        <v>500000</v>
      </c>
      <c r="Z110" s="54"/>
      <c r="AA110" s="56">
        <v>0</v>
      </c>
      <c r="AB110" s="54"/>
      <c r="AC110" s="54">
        <v>0</v>
      </c>
      <c r="AD110" s="57">
        <v>500000</v>
      </c>
      <c r="AE110" s="54" t="s">
        <v>1246</v>
      </c>
      <c r="AF110" s="58">
        <v>26</v>
      </c>
      <c r="AG110" s="58">
        <v>24</v>
      </c>
      <c r="AH110" s="58">
        <v>2</v>
      </c>
      <c r="AI110" s="58">
        <v>0</v>
      </c>
      <c r="AJ110" s="58">
        <v>0</v>
      </c>
      <c r="AK110" s="58">
        <v>26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54">
        <v>5000000</v>
      </c>
      <c r="AS110" s="54">
        <v>0</v>
      </c>
      <c r="AT110" s="54">
        <v>0</v>
      </c>
      <c r="AU110" s="54">
        <v>5000000</v>
      </c>
      <c r="AV110" s="54">
        <v>0</v>
      </c>
      <c r="AW110" s="54">
        <v>500000</v>
      </c>
      <c r="AX110" s="54">
        <v>0</v>
      </c>
      <c r="AY110" s="54">
        <v>0</v>
      </c>
      <c r="AZ110" s="59">
        <v>0</v>
      </c>
      <c r="BA110" s="54">
        <v>0</v>
      </c>
      <c r="BB110" s="59"/>
      <c r="BC110" s="54"/>
      <c r="BD110" s="54"/>
      <c r="BE110" s="54">
        <v>0</v>
      </c>
      <c r="BF110" s="54">
        <v>500000</v>
      </c>
      <c r="BG110" s="59">
        <v>0</v>
      </c>
      <c r="BH110" s="59">
        <v>0</v>
      </c>
      <c r="BI110" s="59">
        <v>0</v>
      </c>
      <c r="BJ110" s="59">
        <v>3000000</v>
      </c>
      <c r="BK110" s="59"/>
      <c r="BL110" s="59">
        <v>0</v>
      </c>
      <c r="BM110" s="59"/>
      <c r="BN110" s="59"/>
      <c r="BO110" s="59">
        <v>0</v>
      </c>
      <c r="BP110" s="59"/>
      <c r="BQ110" s="59"/>
      <c r="BR110" s="54"/>
      <c r="BS110" s="59"/>
      <c r="BT110" s="54">
        <v>3000000</v>
      </c>
      <c r="BU110" s="57">
        <v>8500000</v>
      </c>
      <c r="BV110" s="54">
        <v>0</v>
      </c>
      <c r="BW110" s="54">
        <v>0</v>
      </c>
      <c r="BX110" s="54">
        <v>0</v>
      </c>
      <c r="BY110" s="54">
        <v>11000000</v>
      </c>
      <c r="BZ110" s="54">
        <v>0</v>
      </c>
      <c r="CA110" s="54">
        <v>0</v>
      </c>
      <c r="CB110" s="54">
        <v>400000</v>
      </c>
      <c r="CC110" s="54">
        <v>50000</v>
      </c>
      <c r="CD110" s="54">
        <v>75000</v>
      </c>
      <c r="CE110" s="54">
        <v>0</v>
      </c>
      <c r="CF110" s="54">
        <v>525000</v>
      </c>
      <c r="CG110" s="54">
        <v>11525000</v>
      </c>
      <c r="CH110" s="54">
        <v>0</v>
      </c>
      <c r="CI110" s="54">
        <v>0</v>
      </c>
      <c r="CJ110" s="54"/>
      <c r="CK110" s="54">
        <v>0</v>
      </c>
      <c r="CL110" s="54">
        <v>0</v>
      </c>
      <c r="CM110" s="54">
        <v>0</v>
      </c>
      <c r="CN110" s="54">
        <v>0</v>
      </c>
      <c r="CO110" s="54"/>
      <c r="CP110" s="54">
        <v>0</v>
      </c>
      <c r="CQ110" s="54">
        <v>0</v>
      </c>
      <c r="CR110" s="54">
        <v>0</v>
      </c>
      <c r="CS110" s="54">
        <v>7975000</v>
      </c>
      <c r="CT110" s="54"/>
      <c r="CU110" s="57">
        <v>7975000</v>
      </c>
      <c r="CV110" s="54">
        <v>850000.00000000012</v>
      </c>
      <c r="CW110" s="54">
        <v>0</v>
      </c>
      <c r="CX110" s="54">
        <v>150000</v>
      </c>
      <c r="CY110" s="54">
        <v>0</v>
      </c>
      <c r="CZ110" s="54"/>
      <c r="DA110" s="54">
        <v>1000000.0000000001</v>
      </c>
      <c r="DB110" s="54">
        <v>1525000</v>
      </c>
      <c r="DC110" s="54">
        <v>100000</v>
      </c>
      <c r="DD110" s="54">
        <v>9600000</v>
      </c>
      <c r="DE110" s="54"/>
      <c r="DF110" s="54" t="s">
        <v>834</v>
      </c>
      <c r="DG110" s="54">
        <v>416666.66666666669</v>
      </c>
      <c r="DH110" s="52" t="s">
        <v>172</v>
      </c>
      <c r="DI110" s="54">
        <f>IFERROR(VLOOKUP($B110,[1]Timesheet!$D:$BK,51,0),0)</f>
        <v>22</v>
      </c>
      <c r="DJ110" s="54">
        <f>IFERROR(VLOOKUP($B110,[1]Timesheet!$D:$BK,52,0),0)</f>
        <v>0</v>
      </c>
      <c r="DK110" s="54">
        <f>IFERROR(VLOOKUP($B110,[1]Timesheet!$D:$BK,55,0),0)</f>
        <v>0</v>
      </c>
      <c r="DL110" s="52">
        <v>0</v>
      </c>
      <c r="DM110" s="54">
        <f>IFERROR(VLOOKUP($B110,[1]Timesheet!$D:$BK,57,0),0)</f>
        <v>0</v>
      </c>
      <c r="DN110" s="54">
        <f t="shared" si="6"/>
        <v>0</v>
      </c>
      <c r="DO110" s="54"/>
      <c r="DP110" s="54" t="str">
        <f t="shared" si="7"/>
        <v/>
      </c>
      <c r="DQ110" s="60">
        <v>0</v>
      </c>
      <c r="DR110" s="60">
        <v>0</v>
      </c>
      <c r="DS110" s="61" t="str">
        <f>IFERROR(VLOOKUP(E110&amp;H110,[1]Group!$D$3:$G$40,4,0),"")</f>
        <v/>
      </c>
      <c r="DT110" s="61" t="str">
        <f t="shared" si="8"/>
        <v>Việt PhúNorth</v>
      </c>
    </row>
    <row r="111" spans="1:124" s="11" customFormat="1" ht="20.25" hidden="1" customHeight="1" x14ac:dyDescent="0.35">
      <c r="A111" s="47">
        <v>108</v>
      </c>
      <c r="B111" s="48">
        <v>1907</v>
      </c>
      <c r="C111" s="48" t="s">
        <v>837</v>
      </c>
      <c r="D111" s="49" t="s">
        <v>371</v>
      </c>
      <c r="E111" s="49" t="s">
        <v>320</v>
      </c>
      <c r="F111" s="49" t="s">
        <v>340</v>
      </c>
      <c r="G111" s="49" t="s">
        <v>151</v>
      </c>
      <c r="H111" s="49" t="s">
        <v>370</v>
      </c>
      <c r="I111" s="49" t="s">
        <v>129</v>
      </c>
      <c r="J111" s="49" t="s">
        <v>130</v>
      </c>
      <c r="K111" s="49" t="s">
        <v>131</v>
      </c>
      <c r="L111" s="49" t="s">
        <v>132</v>
      </c>
      <c r="M111" s="50">
        <v>42186</v>
      </c>
      <c r="N111" s="50" t="s">
        <v>770</v>
      </c>
      <c r="O111" s="51"/>
      <c r="P111" s="50"/>
      <c r="Q111" s="52" t="s">
        <v>133</v>
      </c>
      <c r="R111" s="311" t="s">
        <v>774</v>
      </c>
      <c r="S111" s="52" t="s">
        <v>134</v>
      </c>
      <c r="T111" s="54"/>
      <c r="U111" s="54">
        <v>5000000</v>
      </c>
      <c r="V111" s="54"/>
      <c r="W111" s="55">
        <v>5000000</v>
      </c>
      <c r="X111" s="56">
        <v>0</v>
      </c>
      <c r="Y111" s="54">
        <v>500000</v>
      </c>
      <c r="Z111" s="54"/>
      <c r="AA111" s="56">
        <v>0</v>
      </c>
      <c r="AB111" s="54"/>
      <c r="AC111" s="54">
        <v>0</v>
      </c>
      <c r="AD111" s="57">
        <v>500000</v>
      </c>
      <c r="AE111" s="54" t="s">
        <v>1246</v>
      </c>
      <c r="AF111" s="58">
        <v>26</v>
      </c>
      <c r="AG111" s="58">
        <v>26</v>
      </c>
      <c r="AH111" s="58">
        <v>0</v>
      </c>
      <c r="AI111" s="58">
        <v>0</v>
      </c>
      <c r="AJ111" s="58">
        <v>0</v>
      </c>
      <c r="AK111" s="58">
        <v>26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54">
        <v>5000000</v>
      </c>
      <c r="AS111" s="54">
        <v>0</v>
      </c>
      <c r="AT111" s="54">
        <v>0</v>
      </c>
      <c r="AU111" s="54">
        <v>5000000</v>
      </c>
      <c r="AV111" s="54">
        <v>0</v>
      </c>
      <c r="AW111" s="54">
        <v>500000</v>
      </c>
      <c r="AX111" s="54">
        <v>0</v>
      </c>
      <c r="AY111" s="54">
        <v>0</v>
      </c>
      <c r="AZ111" s="59">
        <v>0</v>
      </c>
      <c r="BA111" s="54">
        <v>0</v>
      </c>
      <c r="BB111" s="59"/>
      <c r="BC111" s="54"/>
      <c r="BD111" s="54"/>
      <c r="BE111" s="54">
        <v>0</v>
      </c>
      <c r="BF111" s="54">
        <v>500000</v>
      </c>
      <c r="BG111" s="59">
        <v>0</v>
      </c>
      <c r="BH111" s="59">
        <v>0</v>
      </c>
      <c r="BI111" s="59">
        <v>0</v>
      </c>
      <c r="BJ111" s="59">
        <v>3000000</v>
      </c>
      <c r="BK111" s="59"/>
      <c r="BL111" s="59">
        <v>0</v>
      </c>
      <c r="BM111" s="59"/>
      <c r="BN111" s="59"/>
      <c r="BO111" s="59">
        <v>0</v>
      </c>
      <c r="BP111" s="59"/>
      <c r="BQ111" s="59"/>
      <c r="BR111" s="54"/>
      <c r="BS111" s="59"/>
      <c r="BT111" s="54">
        <v>3000000</v>
      </c>
      <c r="BU111" s="57">
        <v>8500000</v>
      </c>
      <c r="BV111" s="54">
        <v>0</v>
      </c>
      <c r="BW111" s="54">
        <v>0</v>
      </c>
      <c r="BX111" s="54">
        <v>0</v>
      </c>
      <c r="BY111" s="54">
        <v>11000000</v>
      </c>
      <c r="BZ111" s="54">
        <v>0</v>
      </c>
      <c r="CA111" s="54">
        <v>0</v>
      </c>
      <c r="CB111" s="54">
        <v>400000</v>
      </c>
      <c r="CC111" s="54">
        <v>50000</v>
      </c>
      <c r="CD111" s="54">
        <v>75000</v>
      </c>
      <c r="CE111" s="54">
        <v>0</v>
      </c>
      <c r="CF111" s="54">
        <v>525000</v>
      </c>
      <c r="CG111" s="54">
        <v>11525000</v>
      </c>
      <c r="CH111" s="54">
        <v>0</v>
      </c>
      <c r="CI111" s="54">
        <v>0</v>
      </c>
      <c r="CJ111" s="54"/>
      <c r="CK111" s="54">
        <v>0</v>
      </c>
      <c r="CL111" s="54">
        <v>0</v>
      </c>
      <c r="CM111" s="54">
        <v>50000</v>
      </c>
      <c r="CN111" s="54">
        <v>0</v>
      </c>
      <c r="CO111" s="54"/>
      <c r="CP111" s="54">
        <v>0</v>
      </c>
      <c r="CQ111" s="54">
        <v>0</v>
      </c>
      <c r="CR111" s="54">
        <v>50000</v>
      </c>
      <c r="CS111" s="54">
        <v>7925000</v>
      </c>
      <c r="CT111" s="54"/>
      <c r="CU111" s="57">
        <v>7925000</v>
      </c>
      <c r="CV111" s="54">
        <v>850000.00000000012</v>
      </c>
      <c r="CW111" s="54">
        <v>0</v>
      </c>
      <c r="CX111" s="54">
        <v>150000</v>
      </c>
      <c r="CY111" s="54">
        <v>0</v>
      </c>
      <c r="CZ111" s="54"/>
      <c r="DA111" s="54">
        <v>1000000.0000000001</v>
      </c>
      <c r="DB111" s="54">
        <v>1525000</v>
      </c>
      <c r="DC111" s="54">
        <v>100000</v>
      </c>
      <c r="DD111" s="54">
        <v>9600000</v>
      </c>
      <c r="DE111" s="54"/>
      <c r="DF111" s="54" t="s">
        <v>836</v>
      </c>
      <c r="DG111" s="54">
        <v>416666.66666666669</v>
      </c>
      <c r="DH111" s="52" t="s">
        <v>200</v>
      </c>
      <c r="DI111" s="54">
        <f>IFERROR(VLOOKUP($B111,[1]Timesheet!$D:$BK,51,0),0)</f>
        <v>22</v>
      </c>
      <c r="DJ111" s="54">
        <f>IFERROR(VLOOKUP($B111,[1]Timesheet!$D:$BK,52,0),0)</f>
        <v>0</v>
      </c>
      <c r="DK111" s="54">
        <f>IFERROR(VLOOKUP($B111,[1]Timesheet!$D:$BK,55,0),0)</f>
        <v>0</v>
      </c>
      <c r="DL111" s="52" t="s">
        <v>139</v>
      </c>
      <c r="DM111" s="54">
        <f>IFERROR(VLOOKUP($B111,[1]Timesheet!$D:$BK,57,0),0)</f>
        <v>0</v>
      </c>
      <c r="DN111" s="54">
        <f t="shared" si="6"/>
        <v>50000</v>
      </c>
      <c r="DO111" s="54"/>
      <c r="DP111" s="54" t="str">
        <f t="shared" si="7"/>
        <v/>
      </c>
      <c r="DQ111" s="60">
        <v>0</v>
      </c>
      <c r="DR111" s="60">
        <v>0</v>
      </c>
      <c r="DS111" s="61" t="str">
        <f>IFERROR(VLOOKUP(E111&amp;H111,[1]Group!$D$3:$G$40,4,0),"")</f>
        <v/>
      </c>
      <c r="DT111" s="61" t="str">
        <f t="shared" si="8"/>
        <v>Việt PhúSouth</v>
      </c>
    </row>
    <row r="112" spans="1:124" s="11" customFormat="1" ht="20.25" hidden="1" customHeight="1" x14ac:dyDescent="0.35">
      <c r="A112" s="47">
        <v>109</v>
      </c>
      <c r="B112" s="48">
        <v>2732</v>
      </c>
      <c r="C112" s="48" t="s">
        <v>839</v>
      </c>
      <c r="D112" s="49" t="s">
        <v>372</v>
      </c>
      <c r="E112" s="49" t="s">
        <v>320</v>
      </c>
      <c r="F112" s="49" t="s">
        <v>340</v>
      </c>
      <c r="G112" s="49" t="s">
        <v>151</v>
      </c>
      <c r="H112" s="49" t="s">
        <v>370</v>
      </c>
      <c r="I112" s="49" t="s">
        <v>129</v>
      </c>
      <c r="J112" s="49" t="s">
        <v>130</v>
      </c>
      <c r="K112" s="49" t="s">
        <v>131</v>
      </c>
      <c r="L112" s="49" t="s">
        <v>132</v>
      </c>
      <c r="M112" s="50">
        <v>42327</v>
      </c>
      <c r="N112" s="50" t="s">
        <v>770</v>
      </c>
      <c r="O112" s="51"/>
      <c r="P112" s="50"/>
      <c r="Q112" s="52" t="s">
        <v>133</v>
      </c>
      <c r="R112" s="311" t="s">
        <v>774</v>
      </c>
      <c r="S112" s="52" t="s">
        <v>134</v>
      </c>
      <c r="T112" s="54"/>
      <c r="U112" s="54">
        <v>5000000</v>
      </c>
      <c r="V112" s="54"/>
      <c r="W112" s="55">
        <v>5000000</v>
      </c>
      <c r="X112" s="56">
        <v>0</v>
      </c>
      <c r="Y112" s="54">
        <v>500000</v>
      </c>
      <c r="Z112" s="54"/>
      <c r="AA112" s="56">
        <v>0</v>
      </c>
      <c r="AB112" s="54"/>
      <c r="AC112" s="54">
        <v>0</v>
      </c>
      <c r="AD112" s="57">
        <v>500000</v>
      </c>
      <c r="AE112" s="54" t="s">
        <v>1246</v>
      </c>
      <c r="AF112" s="58">
        <v>26</v>
      </c>
      <c r="AG112" s="58">
        <v>24</v>
      </c>
      <c r="AH112" s="58">
        <v>2</v>
      </c>
      <c r="AI112" s="58">
        <v>0</v>
      </c>
      <c r="AJ112" s="58">
        <v>0</v>
      </c>
      <c r="AK112" s="58">
        <v>26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54">
        <v>5000000</v>
      </c>
      <c r="AS112" s="54">
        <v>0</v>
      </c>
      <c r="AT112" s="54">
        <v>0</v>
      </c>
      <c r="AU112" s="54">
        <v>5000000</v>
      </c>
      <c r="AV112" s="54">
        <v>0</v>
      </c>
      <c r="AW112" s="54">
        <v>500000</v>
      </c>
      <c r="AX112" s="54">
        <v>0</v>
      </c>
      <c r="AY112" s="54">
        <v>0</v>
      </c>
      <c r="AZ112" s="59">
        <v>0</v>
      </c>
      <c r="BA112" s="54">
        <v>0</v>
      </c>
      <c r="BB112" s="59"/>
      <c r="BC112" s="54"/>
      <c r="BD112" s="54"/>
      <c r="BE112" s="54">
        <v>0</v>
      </c>
      <c r="BF112" s="54">
        <v>500000</v>
      </c>
      <c r="BG112" s="59">
        <v>0</v>
      </c>
      <c r="BH112" s="59">
        <v>0</v>
      </c>
      <c r="BI112" s="59">
        <v>0</v>
      </c>
      <c r="BJ112" s="59">
        <v>3000000</v>
      </c>
      <c r="BK112" s="59"/>
      <c r="BL112" s="59">
        <v>0</v>
      </c>
      <c r="BM112" s="59"/>
      <c r="BN112" s="59"/>
      <c r="BO112" s="59">
        <v>0</v>
      </c>
      <c r="BP112" s="59"/>
      <c r="BQ112" s="59"/>
      <c r="BR112" s="54"/>
      <c r="BS112" s="59"/>
      <c r="BT112" s="54">
        <v>3000000</v>
      </c>
      <c r="BU112" s="57">
        <v>8500000</v>
      </c>
      <c r="BV112" s="54">
        <v>0</v>
      </c>
      <c r="BW112" s="54">
        <v>0</v>
      </c>
      <c r="BX112" s="54">
        <v>0</v>
      </c>
      <c r="BY112" s="54">
        <v>11000000</v>
      </c>
      <c r="BZ112" s="54">
        <v>0</v>
      </c>
      <c r="CA112" s="54">
        <v>0</v>
      </c>
      <c r="CB112" s="54">
        <v>400000</v>
      </c>
      <c r="CC112" s="54">
        <v>50000</v>
      </c>
      <c r="CD112" s="54">
        <v>75000</v>
      </c>
      <c r="CE112" s="54">
        <v>0</v>
      </c>
      <c r="CF112" s="54">
        <v>525000</v>
      </c>
      <c r="CG112" s="54">
        <v>11525000</v>
      </c>
      <c r="CH112" s="54">
        <v>0</v>
      </c>
      <c r="CI112" s="54">
        <v>0</v>
      </c>
      <c r="CJ112" s="54"/>
      <c r="CK112" s="54">
        <v>0</v>
      </c>
      <c r="CL112" s="54">
        <v>0</v>
      </c>
      <c r="CM112" s="54">
        <v>50000</v>
      </c>
      <c r="CN112" s="54">
        <v>0</v>
      </c>
      <c r="CO112" s="54"/>
      <c r="CP112" s="54">
        <v>0</v>
      </c>
      <c r="CQ112" s="54">
        <v>0</v>
      </c>
      <c r="CR112" s="54">
        <v>50000</v>
      </c>
      <c r="CS112" s="54">
        <v>7925000</v>
      </c>
      <c r="CT112" s="54"/>
      <c r="CU112" s="57">
        <v>7925000</v>
      </c>
      <c r="CV112" s="54">
        <v>850000.00000000012</v>
      </c>
      <c r="CW112" s="54">
        <v>0</v>
      </c>
      <c r="CX112" s="54">
        <v>150000</v>
      </c>
      <c r="CY112" s="54">
        <v>0</v>
      </c>
      <c r="CZ112" s="54"/>
      <c r="DA112" s="54">
        <v>1000000.0000000001</v>
      </c>
      <c r="DB112" s="54">
        <v>1525000</v>
      </c>
      <c r="DC112" s="54">
        <v>100000</v>
      </c>
      <c r="DD112" s="54">
        <v>9600000</v>
      </c>
      <c r="DE112" s="54"/>
      <c r="DF112" s="54" t="s">
        <v>836</v>
      </c>
      <c r="DG112" s="54">
        <v>416666.66666666669</v>
      </c>
      <c r="DH112" s="52" t="s">
        <v>200</v>
      </c>
      <c r="DI112" s="54">
        <f>IFERROR(VLOOKUP($B112,[1]Timesheet!$D:$BK,51,0),0)</f>
        <v>22</v>
      </c>
      <c r="DJ112" s="54">
        <f>IFERROR(VLOOKUP($B112,[1]Timesheet!$D:$BK,52,0),0)</f>
        <v>0</v>
      </c>
      <c r="DK112" s="54">
        <f>IFERROR(VLOOKUP($B112,[1]Timesheet!$D:$BK,55,0),0)</f>
        <v>0</v>
      </c>
      <c r="DL112" s="52" t="s">
        <v>139</v>
      </c>
      <c r="DM112" s="54">
        <f>IFERROR(VLOOKUP($B112,[1]Timesheet!$D:$BK,57,0),0)</f>
        <v>0</v>
      </c>
      <c r="DN112" s="54">
        <f t="shared" si="6"/>
        <v>50000</v>
      </c>
      <c r="DO112" s="54"/>
      <c r="DP112" s="54" t="str">
        <f t="shared" si="7"/>
        <v/>
      </c>
      <c r="DQ112" s="60">
        <v>0</v>
      </c>
      <c r="DR112" s="60">
        <v>0</v>
      </c>
      <c r="DS112" s="61" t="str">
        <f>IFERROR(VLOOKUP(E112&amp;H112,[1]Group!$D$3:$G$40,4,0),"")</f>
        <v/>
      </c>
      <c r="DT112" s="61" t="str">
        <f t="shared" si="8"/>
        <v>Việt PhúSouth</v>
      </c>
    </row>
    <row r="113" spans="1:124" s="11" customFormat="1" ht="20.25" hidden="1" customHeight="1" x14ac:dyDescent="0.35">
      <c r="A113" s="47">
        <v>110</v>
      </c>
      <c r="B113" s="48">
        <v>4079</v>
      </c>
      <c r="C113" s="48" t="s">
        <v>840</v>
      </c>
      <c r="D113" s="49" t="s">
        <v>373</v>
      </c>
      <c r="E113" s="49" t="s">
        <v>320</v>
      </c>
      <c r="F113" s="49" t="s">
        <v>340</v>
      </c>
      <c r="G113" s="49" t="s">
        <v>151</v>
      </c>
      <c r="H113" s="49" t="s">
        <v>370</v>
      </c>
      <c r="I113" s="49" t="s">
        <v>129</v>
      </c>
      <c r="J113" s="49" t="s">
        <v>130</v>
      </c>
      <c r="K113" s="49" t="s">
        <v>131</v>
      </c>
      <c r="L113" s="49" t="s">
        <v>132</v>
      </c>
      <c r="M113" s="50">
        <v>43056</v>
      </c>
      <c r="N113" s="50"/>
      <c r="O113" s="51"/>
      <c r="P113" s="50"/>
      <c r="Q113" s="52" t="s">
        <v>133</v>
      </c>
      <c r="R113" s="311" t="s">
        <v>774</v>
      </c>
      <c r="S113" s="52" t="s">
        <v>134</v>
      </c>
      <c r="T113" s="54"/>
      <c r="U113" s="54">
        <v>5000000</v>
      </c>
      <c r="V113" s="54"/>
      <c r="W113" s="55">
        <v>5000000</v>
      </c>
      <c r="X113" s="56">
        <v>0</v>
      </c>
      <c r="Y113" s="54">
        <v>500000</v>
      </c>
      <c r="Z113" s="54"/>
      <c r="AA113" s="56">
        <v>0</v>
      </c>
      <c r="AB113" s="54"/>
      <c r="AC113" s="54">
        <v>0</v>
      </c>
      <c r="AD113" s="57">
        <v>500000</v>
      </c>
      <c r="AE113" s="54" t="s">
        <v>1246</v>
      </c>
      <c r="AF113" s="58">
        <v>26</v>
      </c>
      <c r="AG113" s="58">
        <v>22</v>
      </c>
      <c r="AH113" s="58">
        <v>4</v>
      </c>
      <c r="AI113" s="58">
        <v>0</v>
      </c>
      <c r="AJ113" s="58">
        <v>0</v>
      </c>
      <c r="AK113" s="58">
        <v>26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54">
        <v>5000000</v>
      </c>
      <c r="AS113" s="54">
        <v>0</v>
      </c>
      <c r="AT113" s="54">
        <v>0</v>
      </c>
      <c r="AU113" s="54">
        <v>5000000</v>
      </c>
      <c r="AV113" s="54">
        <v>0</v>
      </c>
      <c r="AW113" s="54">
        <v>500000</v>
      </c>
      <c r="AX113" s="54">
        <v>0</v>
      </c>
      <c r="AY113" s="54">
        <v>0</v>
      </c>
      <c r="AZ113" s="59">
        <v>0</v>
      </c>
      <c r="BA113" s="54">
        <v>0</v>
      </c>
      <c r="BB113" s="59"/>
      <c r="BC113" s="54"/>
      <c r="BD113" s="54"/>
      <c r="BE113" s="54">
        <v>0</v>
      </c>
      <c r="BF113" s="54">
        <v>500000</v>
      </c>
      <c r="BG113" s="59">
        <v>0</v>
      </c>
      <c r="BH113" s="59">
        <v>0</v>
      </c>
      <c r="BI113" s="59">
        <v>0</v>
      </c>
      <c r="BJ113" s="59">
        <v>3000000</v>
      </c>
      <c r="BK113" s="59"/>
      <c r="BL113" s="59">
        <v>0</v>
      </c>
      <c r="BM113" s="59"/>
      <c r="BN113" s="59"/>
      <c r="BO113" s="59">
        <v>0</v>
      </c>
      <c r="BP113" s="59"/>
      <c r="BQ113" s="59"/>
      <c r="BR113" s="54"/>
      <c r="BS113" s="59"/>
      <c r="BT113" s="54">
        <v>3000000</v>
      </c>
      <c r="BU113" s="57">
        <v>8500000</v>
      </c>
      <c r="BV113" s="54">
        <v>0</v>
      </c>
      <c r="BW113" s="54">
        <v>0</v>
      </c>
      <c r="BX113" s="54">
        <v>0</v>
      </c>
      <c r="BY113" s="54">
        <v>11000000</v>
      </c>
      <c r="BZ113" s="54">
        <v>0</v>
      </c>
      <c r="CA113" s="54">
        <v>0</v>
      </c>
      <c r="CB113" s="54">
        <v>400000</v>
      </c>
      <c r="CC113" s="54">
        <v>50000</v>
      </c>
      <c r="CD113" s="54">
        <v>75000</v>
      </c>
      <c r="CE113" s="54">
        <v>0</v>
      </c>
      <c r="CF113" s="54">
        <v>525000</v>
      </c>
      <c r="CG113" s="54">
        <v>11525000</v>
      </c>
      <c r="CH113" s="54">
        <v>0</v>
      </c>
      <c r="CI113" s="54">
        <v>0</v>
      </c>
      <c r="CJ113" s="54"/>
      <c r="CK113" s="54">
        <v>0</v>
      </c>
      <c r="CL113" s="54">
        <v>0</v>
      </c>
      <c r="CM113" s="54">
        <v>0</v>
      </c>
      <c r="CN113" s="54">
        <v>0</v>
      </c>
      <c r="CO113" s="54"/>
      <c r="CP113" s="54">
        <v>0</v>
      </c>
      <c r="CQ113" s="54">
        <v>0</v>
      </c>
      <c r="CR113" s="54">
        <v>0</v>
      </c>
      <c r="CS113" s="54">
        <v>7975000</v>
      </c>
      <c r="CT113" s="54"/>
      <c r="CU113" s="57">
        <v>7975000</v>
      </c>
      <c r="CV113" s="54">
        <v>850000.00000000012</v>
      </c>
      <c r="CW113" s="54">
        <v>0</v>
      </c>
      <c r="CX113" s="54">
        <v>150000</v>
      </c>
      <c r="CY113" s="54">
        <v>0</v>
      </c>
      <c r="CZ113" s="54"/>
      <c r="DA113" s="54">
        <v>1000000.0000000001</v>
      </c>
      <c r="DB113" s="54">
        <v>1525000</v>
      </c>
      <c r="DC113" s="54">
        <v>100000</v>
      </c>
      <c r="DD113" s="54">
        <v>9600000</v>
      </c>
      <c r="DE113" s="54"/>
      <c r="DF113" s="54" t="s">
        <v>836</v>
      </c>
      <c r="DG113" s="54">
        <v>416666.66666666669</v>
      </c>
      <c r="DH113" s="52" t="s">
        <v>210</v>
      </c>
      <c r="DI113" s="54">
        <f>IFERROR(VLOOKUP($B113,[1]Timesheet!$D:$BK,51,0),0)</f>
        <v>22</v>
      </c>
      <c r="DJ113" s="54">
        <f>IFERROR(VLOOKUP($B113,[1]Timesheet!$D:$BK,52,0),0)</f>
        <v>0</v>
      </c>
      <c r="DK113" s="54">
        <f>IFERROR(VLOOKUP($B113,[1]Timesheet!$D:$BK,55,0),0)</f>
        <v>0</v>
      </c>
      <c r="DL113" s="52">
        <v>0</v>
      </c>
      <c r="DM113" s="54">
        <f>IFERROR(VLOOKUP($B113,[1]Timesheet!$D:$BK,57,0),0)</f>
        <v>0</v>
      </c>
      <c r="DN113" s="54">
        <f t="shared" si="6"/>
        <v>0</v>
      </c>
      <c r="DO113" s="54"/>
      <c r="DP113" s="54" t="str">
        <f t="shared" si="7"/>
        <v/>
      </c>
      <c r="DQ113" s="60">
        <v>44040</v>
      </c>
      <c r="DR113" s="60">
        <v>44162</v>
      </c>
      <c r="DS113" s="61" t="str">
        <f>IFERROR(VLOOKUP(E113&amp;H113,[1]Group!$D$3:$G$40,4,0),"")</f>
        <v/>
      </c>
      <c r="DT113" s="61" t="str">
        <f t="shared" si="8"/>
        <v>Việt PhúSouth</v>
      </c>
    </row>
    <row r="114" spans="1:124" s="11" customFormat="1" ht="20.25" hidden="1" customHeight="1" x14ac:dyDescent="0.35">
      <c r="A114" s="47">
        <v>111</v>
      </c>
      <c r="B114" s="48">
        <v>5446</v>
      </c>
      <c r="C114" s="48" t="s">
        <v>843</v>
      </c>
      <c r="D114" s="49" t="s">
        <v>374</v>
      </c>
      <c r="E114" s="49" t="s">
        <v>320</v>
      </c>
      <c r="F114" s="49" t="s">
        <v>340</v>
      </c>
      <c r="G114" s="49" t="s">
        <v>151</v>
      </c>
      <c r="H114" s="49" t="s">
        <v>370</v>
      </c>
      <c r="I114" s="49" t="s">
        <v>129</v>
      </c>
      <c r="J114" s="49" t="s">
        <v>130</v>
      </c>
      <c r="K114" s="49" t="s">
        <v>131</v>
      </c>
      <c r="L114" s="49" t="s">
        <v>132</v>
      </c>
      <c r="M114" s="50">
        <v>43754</v>
      </c>
      <c r="N114" s="50" t="s">
        <v>770</v>
      </c>
      <c r="O114" s="51"/>
      <c r="P114" s="50"/>
      <c r="Q114" s="52" t="s">
        <v>133</v>
      </c>
      <c r="R114" s="311" t="s">
        <v>774</v>
      </c>
      <c r="S114" s="52" t="s">
        <v>134</v>
      </c>
      <c r="T114" s="54"/>
      <c r="U114" s="54">
        <v>5000000</v>
      </c>
      <c r="V114" s="54"/>
      <c r="W114" s="55">
        <v>5000000</v>
      </c>
      <c r="X114" s="56">
        <v>0</v>
      </c>
      <c r="Y114" s="54">
        <v>500000</v>
      </c>
      <c r="Z114" s="54"/>
      <c r="AA114" s="56">
        <v>0</v>
      </c>
      <c r="AB114" s="54"/>
      <c r="AC114" s="54">
        <v>0</v>
      </c>
      <c r="AD114" s="57">
        <v>500000</v>
      </c>
      <c r="AE114" s="54" t="s">
        <v>1246</v>
      </c>
      <c r="AF114" s="58">
        <v>26</v>
      </c>
      <c r="AG114" s="58">
        <v>24</v>
      </c>
      <c r="AH114" s="58">
        <v>2</v>
      </c>
      <c r="AI114" s="58">
        <v>0</v>
      </c>
      <c r="AJ114" s="58">
        <v>0</v>
      </c>
      <c r="AK114" s="58">
        <v>26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54">
        <v>5000000</v>
      </c>
      <c r="AS114" s="54">
        <v>0</v>
      </c>
      <c r="AT114" s="54">
        <v>0</v>
      </c>
      <c r="AU114" s="54">
        <v>5000000</v>
      </c>
      <c r="AV114" s="54">
        <v>0</v>
      </c>
      <c r="AW114" s="54">
        <v>500000</v>
      </c>
      <c r="AX114" s="54">
        <v>0</v>
      </c>
      <c r="AY114" s="54">
        <v>0</v>
      </c>
      <c r="AZ114" s="59">
        <v>0</v>
      </c>
      <c r="BA114" s="54">
        <v>0</v>
      </c>
      <c r="BB114" s="59"/>
      <c r="BC114" s="54"/>
      <c r="BD114" s="54"/>
      <c r="BE114" s="54">
        <v>0</v>
      </c>
      <c r="BF114" s="54">
        <v>500000</v>
      </c>
      <c r="BG114" s="59">
        <v>0</v>
      </c>
      <c r="BH114" s="59">
        <v>0</v>
      </c>
      <c r="BI114" s="59">
        <v>0</v>
      </c>
      <c r="BJ114" s="59">
        <v>3000000</v>
      </c>
      <c r="BK114" s="59"/>
      <c r="BL114" s="59">
        <v>0</v>
      </c>
      <c r="BM114" s="59"/>
      <c r="BN114" s="59"/>
      <c r="BO114" s="59">
        <v>0</v>
      </c>
      <c r="BP114" s="59"/>
      <c r="BQ114" s="59"/>
      <c r="BR114" s="54"/>
      <c r="BS114" s="59"/>
      <c r="BT114" s="54">
        <v>3000000</v>
      </c>
      <c r="BU114" s="57">
        <v>8500000</v>
      </c>
      <c r="BV114" s="54">
        <v>0</v>
      </c>
      <c r="BW114" s="54">
        <v>0</v>
      </c>
      <c r="BX114" s="54">
        <v>0</v>
      </c>
      <c r="BY114" s="54">
        <v>11000000</v>
      </c>
      <c r="BZ114" s="54">
        <v>0</v>
      </c>
      <c r="CA114" s="54">
        <v>0</v>
      </c>
      <c r="CB114" s="54">
        <v>400000</v>
      </c>
      <c r="CC114" s="54">
        <v>50000</v>
      </c>
      <c r="CD114" s="54">
        <v>75000</v>
      </c>
      <c r="CE114" s="54">
        <v>0</v>
      </c>
      <c r="CF114" s="54">
        <v>525000</v>
      </c>
      <c r="CG114" s="54">
        <v>11525000</v>
      </c>
      <c r="CH114" s="54">
        <v>0</v>
      </c>
      <c r="CI114" s="54">
        <v>0</v>
      </c>
      <c r="CJ114" s="54"/>
      <c r="CK114" s="54">
        <v>0</v>
      </c>
      <c r="CL114" s="54">
        <v>0</v>
      </c>
      <c r="CM114" s="54">
        <v>0</v>
      </c>
      <c r="CN114" s="54">
        <v>0</v>
      </c>
      <c r="CO114" s="54"/>
      <c r="CP114" s="54">
        <v>0</v>
      </c>
      <c r="CQ114" s="54">
        <v>0</v>
      </c>
      <c r="CR114" s="54">
        <v>0</v>
      </c>
      <c r="CS114" s="54">
        <v>7975000</v>
      </c>
      <c r="CT114" s="54"/>
      <c r="CU114" s="57">
        <v>7975000</v>
      </c>
      <c r="CV114" s="54">
        <v>850000.00000000012</v>
      </c>
      <c r="CW114" s="54">
        <v>0</v>
      </c>
      <c r="CX114" s="54">
        <v>150000</v>
      </c>
      <c r="CY114" s="54">
        <v>0</v>
      </c>
      <c r="CZ114" s="54"/>
      <c r="DA114" s="54">
        <v>1000000.0000000001</v>
      </c>
      <c r="DB114" s="54">
        <v>1525000</v>
      </c>
      <c r="DC114" s="54">
        <v>100000</v>
      </c>
      <c r="DD114" s="54">
        <v>9600000</v>
      </c>
      <c r="DE114" s="54"/>
      <c r="DF114" s="54" t="s">
        <v>836</v>
      </c>
      <c r="DG114" s="54">
        <v>416666.66666666669</v>
      </c>
      <c r="DH114" s="52" t="s">
        <v>210</v>
      </c>
      <c r="DI114" s="54">
        <f>IFERROR(VLOOKUP($B114,[1]Timesheet!$D:$BK,51,0),0)</f>
        <v>22</v>
      </c>
      <c r="DJ114" s="54">
        <f>IFERROR(VLOOKUP($B114,[1]Timesheet!$D:$BK,52,0),0)</f>
        <v>0</v>
      </c>
      <c r="DK114" s="54">
        <f>IFERROR(VLOOKUP($B114,[1]Timesheet!$D:$BK,55,0),0)</f>
        <v>0</v>
      </c>
      <c r="DL114" s="52">
        <v>0</v>
      </c>
      <c r="DM114" s="54">
        <f>IFERROR(VLOOKUP($B114,[1]Timesheet!$D:$BK,57,0),0)</f>
        <v>0</v>
      </c>
      <c r="DN114" s="54">
        <f t="shared" si="6"/>
        <v>0</v>
      </c>
      <c r="DO114" s="54"/>
      <c r="DP114" s="54" t="str">
        <f t="shared" si="7"/>
        <v/>
      </c>
      <c r="DQ114" s="60">
        <v>0</v>
      </c>
      <c r="DR114" s="60">
        <v>0</v>
      </c>
      <c r="DS114" s="61" t="str">
        <f>IFERROR(VLOOKUP(E114&amp;H114,[1]Group!$D$3:$G$40,4,0),"")</f>
        <v/>
      </c>
      <c r="DT114" s="61" t="str">
        <f t="shared" si="8"/>
        <v>Việt PhúSouth</v>
      </c>
    </row>
    <row r="115" spans="1:124" s="11" customFormat="1" ht="20.25" hidden="1" customHeight="1" x14ac:dyDescent="0.35">
      <c r="A115" s="47">
        <v>112</v>
      </c>
      <c r="B115" s="48">
        <v>5447</v>
      </c>
      <c r="C115" s="48" t="s">
        <v>844</v>
      </c>
      <c r="D115" s="49" t="s">
        <v>375</v>
      </c>
      <c r="E115" s="49" t="s">
        <v>320</v>
      </c>
      <c r="F115" s="49" t="s">
        <v>340</v>
      </c>
      <c r="G115" s="49" t="s">
        <v>151</v>
      </c>
      <c r="H115" s="49" t="s">
        <v>370</v>
      </c>
      <c r="I115" s="49" t="s">
        <v>183</v>
      </c>
      <c r="J115" s="49" t="s">
        <v>130</v>
      </c>
      <c r="K115" s="49" t="s">
        <v>131</v>
      </c>
      <c r="L115" s="49" t="s">
        <v>132</v>
      </c>
      <c r="M115" s="50">
        <v>43754</v>
      </c>
      <c r="N115" s="50" t="s">
        <v>770</v>
      </c>
      <c r="O115" s="51"/>
      <c r="P115" s="50"/>
      <c r="Q115" s="52" t="s">
        <v>133</v>
      </c>
      <c r="R115" s="311" t="s">
        <v>774</v>
      </c>
      <c r="S115" s="52" t="s">
        <v>134</v>
      </c>
      <c r="T115" s="54"/>
      <c r="U115" s="54">
        <v>5000000</v>
      </c>
      <c r="V115" s="54"/>
      <c r="W115" s="55">
        <v>5000000</v>
      </c>
      <c r="X115" s="56">
        <v>0</v>
      </c>
      <c r="Y115" s="54">
        <v>500000</v>
      </c>
      <c r="Z115" s="54"/>
      <c r="AA115" s="56">
        <v>0</v>
      </c>
      <c r="AB115" s="54"/>
      <c r="AC115" s="54">
        <v>0</v>
      </c>
      <c r="AD115" s="57">
        <v>500000</v>
      </c>
      <c r="AE115" s="54" t="s">
        <v>1246</v>
      </c>
      <c r="AF115" s="58">
        <v>26</v>
      </c>
      <c r="AG115" s="58">
        <v>24</v>
      </c>
      <c r="AH115" s="58">
        <v>2</v>
      </c>
      <c r="AI115" s="58">
        <v>0</v>
      </c>
      <c r="AJ115" s="58">
        <v>0</v>
      </c>
      <c r="AK115" s="58">
        <v>26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54">
        <v>5000000</v>
      </c>
      <c r="AS115" s="54">
        <v>0</v>
      </c>
      <c r="AT115" s="54">
        <v>0</v>
      </c>
      <c r="AU115" s="54">
        <v>5000000</v>
      </c>
      <c r="AV115" s="54">
        <v>0</v>
      </c>
      <c r="AW115" s="54">
        <v>500000</v>
      </c>
      <c r="AX115" s="54">
        <v>0</v>
      </c>
      <c r="AY115" s="54">
        <v>0</v>
      </c>
      <c r="AZ115" s="59">
        <v>0</v>
      </c>
      <c r="BA115" s="54">
        <v>0</v>
      </c>
      <c r="BB115" s="59"/>
      <c r="BC115" s="54"/>
      <c r="BD115" s="54"/>
      <c r="BE115" s="54">
        <v>0</v>
      </c>
      <c r="BF115" s="54">
        <v>500000</v>
      </c>
      <c r="BG115" s="59">
        <v>0</v>
      </c>
      <c r="BH115" s="59">
        <v>0</v>
      </c>
      <c r="BI115" s="59">
        <v>0</v>
      </c>
      <c r="BJ115" s="59">
        <v>3000000</v>
      </c>
      <c r="BK115" s="59"/>
      <c r="BL115" s="59">
        <v>0</v>
      </c>
      <c r="BM115" s="59"/>
      <c r="BN115" s="59"/>
      <c r="BO115" s="59">
        <v>0</v>
      </c>
      <c r="BP115" s="59"/>
      <c r="BQ115" s="59"/>
      <c r="BR115" s="54"/>
      <c r="BS115" s="59"/>
      <c r="BT115" s="54">
        <v>3000000</v>
      </c>
      <c r="BU115" s="57">
        <v>8500000</v>
      </c>
      <c r="BV115" s="54">
        <v>0</v>
      </c>
      <c r="BW115" s="54">
        <v>0</v>
      </c>
      <c r="BX115" s="54">
        <v>0</v>
      </c>
      <c r="BY115" s="54">
        <v>11000000</v>
      </c>
      <c r="BZ115" s="54">
        <v>0</v>
      </c>
      <c r="CA115" s="54">
        <v>0</v>
      </c>
      <c r="CB115" s="54">
        <v>400000</v>
      </c>
      <c r="CC115" s="54">
        <v>50000</v>
      </c>
      <c r="CD115" s="54">
        <v>75000</v>
      </c>
      <c r="CE115" s="54">
        <v>0</v>
      </c>
      <c r="CF115" s="54">
        <v>525000</v>
      </c>
      <c r="CG115" s="54">
        <v>11525000</v>
      </c>
      <c r="CH115" s="54">
        <v>0</v>
      </c>
      <c r="CI115" s="54">
        <v>0</v>
      </c>
      <c r="CJ115" s="54"/>
      <c r="CK115" s="54">
        <v>0</v>
      </c>
      <c r="CL115" s="54">
        <v>0</v>
      </c>
      <c r="CM115" s="54">
        <v>0</v>
      </c>
      <c r="CN115" s="54">
        <v>0</v>
      </c>
      <c r="CO115" s="54"/>
      <c r="CP115" s="54">
        <v>0</v>
      </c>
      <c r="CQ115" s="54">
        <v>0</v>
      </c>
      <c r="CR115" s="54">
        <v>0</v>
      </c>
      <c r="CS115" s="54">
        <v>7975000</v>
      </c>
      <c r="CT115" s="54"/>
      <c r="CU115" s="57">
        <v>7975000</v>
      </c>
      <c r="CV115" s="54">
        <v>850000.00000000012</v>
      </c>
      <c r="CW115" s="54">
        <v>0</v>
      </c>
      <c r="CX115" s="54">
        <v>150000</v>
      </c>
      <c r="CY115" s="54">
        <v>0</v>
      </c>
      <c r="CZ115" s="54"/>
      <c r="DA115" s="54">
        <v>1000000.0000000001</v>
      </c>
      <c r="DB115" s="54">
        <v>1525000</v>
      </c>
      <c r="DC115" s="54">
        <v>100000</v>
      </c>
      <c r="DD115" s="54">
        <v>9600000</v>
      </c>
      <c r="DE115" s="54"/>
      <c r="DF115" s="54" t="s">
        <v>845</v>
      </c>
      <c r="DG115" s="54">
        <v>416666.66666666669</v>
      </c>
      <c r="DH115" s="52" t="s">
        <v>184</v>
      </c>
      <c r="DI115" s="54">
        <f>IFERROR(VLOOKUP($B115,[1]Timesheet!$D:$BK,51,0),0)</f>
        <v>22</v>
      </c>
      <c r="DJ115" s="54">
        <f>IFERROR(VLOOKUP($B115,[1]Timesheet!$D:$BK,52,0),0)</f>
        <v>0</v>
      </c>
      <c r="DK115" s="54">
        <f>IFERROR(VLOOKUP($B115,[1]Timesheet!$D:$BK,55,0),0)</f>
        <v>0</v>
      </c>
      <c r="DL115" s="52">
        <v>0</v>
      </c>
      <c r="DM115" s="54">
        <f>IFERROR(VLOOKUP($B115,[1]Timesheet!$D:$BK,57,0),0)</f>
        <v>0</v>
      </c>
      <c r="DN115" s="54">
        <f t="shared" si="6"/>
        <v>0</v>
      </c>
      <c r="DO115" s="54"/>
      <c r="DP115" s="54" t="str">
        <f t="shared" si="7"/>
        <v/>
      </c>
      <c r="DQ115" s="60">
        <v>0</v>
      </c>
      <c r="DR115" s="60">
        <v>0</v>
      </c>
      <c r="DS115" s="61" t="str">
        <f>IFERROR(VLOOKUP(E115&amp;H115,[1]Group!$D$3:$G$40,4,0),"")</f>
        <v/>
      </c>
      <c r="DT115" s="61" t="str">
        <f t="shared" si="8"/>
        <v>Việt PhúCentral</v>
      </c>
    </row>
    <row r="116" spans="1:124" s="11" customFormat="1" ht="20.25" hidden="1" customHeight="1" x14ac:dyDescent="0.35">
      <c r="A116" s="47">
        <v>113</v>
      </c>
      <c r="B116" s="48">
        <v>5536</v>
      </c>
      <c r="C116" s="48" t="s">
        <v>846</v>
      </c>
      <c r="D116" s="49" t="s">
        <v>376</v>
      </c>
      <c r="E116" s="49" t="s">
        <v>320</v>
      </c>
      <c r="F116" s="49" t="s">
        <v>340</v>
      </c>
      <c r="G116" s="49" t="s">
        <v>151</v>
      </c>
      <c r="H116" s="49" t="s">
        <v>370</v>
      </c>
      <c r="I116" s="49" t="s">
        <v>129</v>
      </c>
      <c r="J116" s="49" t="s">
        <v>130</v>
      </c>
      <c r="K116" s="49" t="s">
        <v>131</v>
      </c>
      <c r="L116" s="49" t="s">
        <v>132</v>
      </c>
      <c r="M116" s="50">
        <v>43781</v>
      </c>
      <c r="N116" s="50" t="s">
        <v>770</v>
      </c>
      <c r="O116" s="51"/>
      <c r="P116" s="50"/>
      <c r="Q116" s="52" t="s">
        <v>133</v>
      </c>
      <c r="R116" s="311" t="s">
        <v>774</v>
      </c>
      <c r="S116" s="52" t="s">
        <v>134</v>
      </c>
      <c r="T116" s="54"/>
      <c r="U116" s="54">
        <v>5000000</v>
      </c>
      <c r="V116" s="54"/>
      <c r="W116" s="55">
        <v>5000000</v>
      </c>
      <c r="X116" s="56">
        <v>0</v>
      </c>
      <c r="Y116" s="54">
        <v>500000</v>
      </c>
      <c r="Z116" s="54"/>
      <c r="AA116" s="56">
        <v>0</v>
      </c>
      <c r="AB116" s="54"/>
      <c r="AC116" s="54">
        <v>0</v>
      </c>
      <c r="AD116" s="57">
        <v>500000</v>
      </c>
      <c r="AE116" s="54" t="s">
        <v>1246</v>
      </c>
      <c r="AF116" s="58">
        <v>26</v>
      </c>
      <c r="AG116" s="58">
        <v>24</v>
      </c>
      <c r="AH116" s="58">
        <v>2</v>
      </c>
      <c r="AI116" s="58">
        <v>0</v>
      </c>
      <c r="AJ116" s="58">
        <v>0</v>
      </c>
      <c r="AK116" s="58">
        <v>26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54">
        <v>5000000</v>
      </c>
      <c r="AS116" s="54">
        <v>0</v>
      </c>
      <c r="AT116" s="54">
        <v>0</v>
      </c>
      <c r="AU116" s="54">
        <v>5000000</v>
      </c>
      <c r="AV116" s="54">
        <v>0</v>
      </c>
      <c r="AW116" s="54">
        <v>500000</v>
      </c>
      <c r="AX116" s="54">
        <v>0</v>
      </c>
      <c r="AY116" s="54">
        <v>0</v>
      </c>
      <c r="AZ116" s="59">
        <v>0</v>
      </c>
      <c r="BA116" s="54">
        <v>0</v>
      </c>
      <c r="BB116" s="59"/>
      <c r="BC116" s="54"/>
      <c r="BD116" s="54"/>
      <c r="BE116" s="54">
        <v>0</v>
      </c>
      <c r="BF116" s="54">
        <v>500000</v>
      </c>
      <c r="BG116" s="59">
        <v>0</v>
      </c>
      <c r="BH116" s="59">
        <v>0</v>
      </c>
      <c r="BI116" s="59">
        <v>0</v>
      </c>
      <c r="BJ116" s="59">
        <v>3000000</v>
      </c>
      <c r="BK116" s="59"/>
      <c r="BL116" s="59">
        <v>0</v>
      </c>
      <c r="BM116" s="59"/>
      <c r="BN116" s="59"/>
      <c r="BO116" s="59">
        <v>0</v>
      </c>
      <c r="BP116" s="59"/>
      <c r="BQ116" s="59"/>
      <c r="BR116" s="54"/>
      <c r="BS116" s="59"/>
      <c r="BT116" s="54">
        <v>3000000</v>
      </c>
      <c r="BU116" s="57">
        <v>8500000</v>
      </c>
      <c r="BV116" s="54">
        <v>0</v>
      </c>
      <c r="BW116" s="54">
        <v>0</v>
      </c>
      <c r="BX116" s="54">
        <v>0</v>
      </c>
      <c r="BY116" s="54">
        <v>11000000</v>
      </c>
      <c r="BZ116" s="54">
        <v>0</v>
      </c>
      <c r="CA116" s="54">
        <v>0</v>
      </c>
      <c r="CB116" s="54">
        <v>400000</v>
      </c>
      <c r="CC116" s="54">
        <v>50000</v>
      </c>
      <c r="CD116" s="54">
        <v>75000</v>
      </c>
      <c r="CE116" s="54">
        <v>0</v>
      </c>
      <c r="CF116" s="54">
        <v>525000</v>
      </c>
      <c r="CG116" s="54">
        <v>11525000</v>
      </c>
      <c r="CH116" s="54">
        <v>0</v>
      </c>
      <c r="CI116" s="54">
        <v>0</v>
      </c>
      <c r="CJ116" s="54"/>
      <c r="CK116" s="54">
        <v>0</v>
      </c>
      <c r="CL116" s="54">
        <v>0</v>
      </c>
      <c r="CM116" s="54">
        <v>0</v>
      </c>
      <c r="CN116" s="54">
        <v>0</v>
      </c>
      <c r="CO116" s="54"/>
      <c r="CP116" s="54">
        <v>3385000</v>
      </c>
      <c r="CQ116" s="54">
        <v>0</v>
      </c>
      <c r="CR116" s="54">
        <v>3385000</v>
      </c>
      <c r="CS116" s="54">
        <v>4590000</v>
      </c>
      <c r="CT116" s="54"/>
      <c r="CU116" s="57">
        <v>4590000</v>
      </c>
      <c r="CV116" s="54">
        <v>850000.00000000012</v>
      </c>
      <c r="CW116" s="54">
        <v>0</v>
      </c>
      <c r="CX116" s="54">
        <v>150000</v>
      </c>
      <c r="CY116" s="54">
        <v>0</v>
      </c>
      <c r="CZ116" s="54"/>
      <c r="DA116" s="54">
        <v>1000000.0000000001</v>
      </c>
      <c r="DB116" s="54">
        <v>1525000</v>
      </c>
      <c r="DC116" s="54">
        <v>100000</v>
      </c>
      <c r="DD116" s="54">
        <v>9600000</v>
      </c>
      <c r="DE116" s="54"/>
      <c r="DF116" s="54" t="s">
        <v>836</v>
      </c>
      <c r="DG116" s="54">
        <v>416666.66666666669</v>
      </c>
      <c r="DH116" s="52" t="s">
        <v>188</v>
      </c>
      <c r="DI116" s="54">
        <f>IFERROR(VLOOKUP($B116,[1]Timesheet!$D:$BK,51,0),0)</f>
        <v>22</v>
      </c>
      <c r="DJ116" s="54">
        <f>IFERROR(VLOOKUP($B116,[1]Timesheet!$D:$BK,52,0),0)</f>
        <v>0</v>
      </c>
      <c r="DK116" s="54">
        <f>IFERROR(VLOOKUP($B116,[1]Timesheet!$D:$BK,55,0),0)</f>
        <v>0</v>
      </c>
      <c r="DL116" s="52">
        <v>0</v>
      </c>
      <c r="DM116" s="54">
        <f>IFERROR(VLOOKUP($B116,[1]Timesheet!$D:$BK,57,0),0)</f>
        <v>0</v>
      </c>
      <c r="DN116" s="54">
        <f t="shared" si="6"/>
        <v>0</v>
      </c>
      <c r="DO116" s="54"/>
      <c r="DP116" s="54" t="str">
        <f t="shared" si="7"/>
        <v/>
      </c>
      <c r="DQ116" s="60">
        <v>0</v>
      </c>
      <c r="DR116" s="60">
        <v>0</v>
      </c>
      <c r="DS116" s="61" t="str">
        <f>IFERROR(VLOOKUP(E116&amp;H116,[1]Group!$D$3:$G$40,4,0),"")</f>
        <v/>
      </c>
      <c r="DT116" s="61" t="str">
        <f t="shared" si="8"/>
        <v>Việt PhúSouth</v>
      </c>
    </row>
    <row r="117" spans="1:124" s="11" customFormat="1" ht="20.25" customHeight="1" x14ac:dyDescent="0.35">
      <c r="A117" s="47">
        <v>114</v>
      </c>
      <c r="B117" s="48">
        <v>6274</v>
      </c>
      <c r="C117" s="48" t="s">
        <v>867</v>
      </c>
      <c r="D117" s="49" t="s">
        <v>377</v>
      </c>
      <c r="E117" s="49" t="s">
        <v>320</v>
      </c>
      <c r="F117" s="49" t="s">
        <v>340</v>
      </c>
      <c r="G117" s="49" t="s">
        <v>151</v>
      </c>
      <c r="H117" s="49" t="s">
        <v>370</v>
      </c>
      <c r="I117" s="49" t="s">
        <v>169</v>
      </c>
      <c r="J117" s="49" t="s">
        <v>130</v>
      </c>
      <c r="K117" s="49" t="s">
        <v>131</v>
      </c>
      <c r="L117" s="49" t="s">
        <v>250</v>
      </c>
      <c r="M117" s="50">
        <v>44516</v>
      </c>
      <c r="N117" s="50" t="s">
        <v>770</v>
      </c>
      <c r="O117" s="51"/>
      <c r="P117" s="50"/>
      <c r="Q117" s="52" t="s">
        <v>247</v>
      </c>
      <c r="R117" s="311">
        <v>0.1</v>
      </c>
      <c r="S117" s="52" t="s">
        <v>134</v>
      </c>
      <c r="T117" s="54"/>
      <c r="U117" s="54">
        <v>5000000</v>
      </c>
      <c r="V117" s="54"/>
      <c r="W117" s="55">
        <v>5000000</v>
      </c>
      <c r="X117" s="56">
        <v>0</v>
      </c>
      <c r="Y117" s="54">
        <v>500000</v>
      </c>
      <c r="Z117" s="54"/>
      <c r="AA117" s="56">
        <v>0</v>
      </c>
      <c r="AB117" s="54"/>
      <c r="AC117" s="54">
        <v>0</v>
      </c>
      <c r="AD117" s="57">
        <v>500000</v>
      </c>
      <c r="AE117" s="54" t="s">
        <v>1246</v>
      </c>
      <c r="AF117" s="58">
        <v>26</v>
      </c>
      <c r="AG117" s="58">
        <v>26</v>
      </c>
      <c r="AH117" s="58">
        <v>0</v>
      </c>
      <c r="AI117" s="58">
        <v>0</v>
      </c>
      <c r="AJ117" s="58">
        <v>0</v>
      </c>
      <c r="AK117" s="58">
        <v>26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54">
        <v>5000000</v>
      </c>
      <c r="AS117" s="54">
        <v>0</v>
      </c>
      <c r="AT117" s="54">
        <v>0</v>
      </c>
      <c r="AU117" s="54">
        <v>5000000</v>
      </c>
      <c r="AV117" s="54">
        <v>0</v>
      </c>
      <c r="AW117" s="54">
        <v>500000</v>
      </c>
      <c r="AX117" s="54">
        <v>0</v>
      </c>
      <c r="AY117" s="54">
        <v>0</v>
      </c>
      <c r="AZ117" s="59">
        <v>0</v>
      </c>
      <c r="BA117" s="54">
        <v>0</v>
      </c>
      <c r="BB117" s="59"/>
      <c r="BC117" s="54"/>
      <c r="BD117" s="54"/>
      <c r="BE117" s="54">
        <v>0</v>
      </c>
      <c r="BF117" s="54">
        <v>500000</v>
      </c>
      <c r="BG117" s="59">
        <v>0</v>
      </c>
      <c r="BH117" s="59">
        <v>0</v>
      </c>
      <c r="BI117" s="59">
        <v>0</v>
      </c>
      <c r="BJ117" s="59">
        <v>0</v>
      </c>
      <c r="BK117" s="59"/>
      <c r="BL117" s="59">
        <v>0</v>
      </c>
      <c r="BM117" s="59"/>
      <c r="BN117" s="59"/>
      <c r="BO117" s="59">
        <v>0</v>
      </c>
      <c r="BP117" s="59"/>
      <c r="BQ117" s="59"/>
      <c r="BR117" s="54"/>
      <c r="BS117" s="59"/>
      <c r="BT117" s="54">
        <v>0</v>
      </c>
      <c r="BU117" s="57">
        <v>5500000</v>
      </c>
      <c r="BV117" s="54">
        <v>0</v>
      </c>
      <c r="BW117" s="54">
        <v>0</v>
      </c>
      <c r="BX117" s="54">
        <v>0</v>
      </c>
      <c r="BY117" s="54">
        <v>0</v>
      </c>
      <c r="BZ117" s="54">
        <v>0</v>
      </c>
      <c r="CA117" s="54">
        <v>0</v>
      </c>
      <c r="CB117" s="54">
        <v>0</v>
      </c>
      <c r="CC117" s="54">
        <v>0</v>
      </c>
      <c r="CD117" s="54">
        <v>0</v>
      </c>
      <c r="CE117" s="54">
        <v>0</v>
      </c>
      <c r="CF117" s="54">
        <v>0</v>
      </c>
      <c r="CG117" s="54">
        <v>0</v>
      </c>
      <c r="CH117" s="54">
        <v>5500000</v>
      </c>
      <c r="CI117" s="54">
        <v>550000</v>
      </c>
      <c r="CJ117" s="54"/>
      <c r="CK117" s="54">
        <v>550000</v>
      </c>
      <c r="CL117" s="54">
        <v>0</v>
      </c>
      <c r="CM117" s="54">
        <v>0</v>
      </c>
      <c r="CN117" s="54">
        <v>0</v>
      </c>
      <c r="CO117" s="54"/>
      <c r="CP117" s="54">
        <v>0</v>
      </c>
      <c r="CQ117" s="54">
        <v>0</v>
      </c>
      <c r="CR117" s="54">
        <v>0</v>
      </c>
      <c r="CS117" s="54">
        <v>4950000</v>
      </c>
      <c r="CT117" s="54"/>
      <c r="CU117" s="57">
        <v>4950000</v>
      </c>
      <c r="CV117" s="54">
        <v>0</v>
      </c>
      <c r="CW117" s="54">
        <v>0</v>
      </c>
      <c r="CX117" s="54">
        <v>0</v>
      </c>
      <c r="CY117" s="54">
        <v>0</v>
      </c>
      <c r="CZ117" s="54"/>
      <c r="DA117" s="54">
        <v>0</v>
      </c>
      <c r="DB117" s="54">
        <v>0</v>
      </c>
      <c r="DC117" s="54">
        <v>0</v>
      </c>
      <c r="DD117" s="54">
        <v>5500000</v>
      </c>
      <c r="DE117" s="54"/>
      <c r="DF117" s="54" t="s">
        <v>834</v>
      </c>
      <c r="DG117" s="54">
        <v>416666.66666666669</v>
      </c>
      <c r="DH117" s="52" t="s">
        <v>212</v>
      </c>
      <c r="DI117" s="54">
        <f>IFERROR(VLOOKUP($B117,[1]Timesheet!$D:$BK,51,0),0)</f>
        <v>22</v>
      </c>
      <c r="DJ117" s="54">
        <f>IFERROR(VLOOKUP($B117,[1]Timesheet!$D:$BK,52,0),0)</f>
        <v>0</v>
      </c>
      <c r="DK117" s="54">
        <f>IFERROR(VLOOKUP($B117,[1]Timesheet!$D:$BK,55,0),0)</f>
        <v>0</v>
      </c>
      <c r="DL117" s="52">
        <v>0</v>
      </c>
      <c r="DM117" s="54">
        <f>IFERROR(VLOOKUP($B117,[1]Timesheet!$D:$BK,57,0),0)</f>
        <v>0</v>
      </c>
      <c r="DN117" s="54">
        <f t="shared" si="6"/>
        <v>0</v>
      </c>
      <c r="DO117" s="54"/>
      <c r="DP117" s="54" t="str">
        <f t="shared" si="7"/>
        <v/>
      </c>
      <c r="DQ117" s="60">
        <v>0</v>
      </c>
      <c r="DR117" s="60">
        <v>0</v>
      </c>
      <c r="DS117" s="61" t="str">
        <f>IFERROR(VLOOKUP(E117&amp;H117,[1]Group!$D$3:$G$40,4,0),"")</f>
        <v/>
      </c>
      <c r="DT117" s="61" t="str">
        <f t="shared" si="8"/>
        <v>Việt PhúNorth</v>
      </c>
    </row>
    <row r="118" spans="1:124" s="11" customFormat="1" ht="20.25" hidden="1" customHeight="1" x14ac:dyDescent="0.35">
      <c r="A118" s="47">
        <v>115</v>
      </c>
      <c r="B118" s="48">
        <v>5568</v>
      </c>
      <c r="C118" s="48" t="s">
        <v>918</v>
      </c>
      <c r="D118" s="49" t="s">
        <v>378</v>
      </c>
      <c r="E118" s="49" t="s">
        <v>263</v>
      </c>
      <c r="F118" s="49" t="s">
        <v>264</v>
      </c>
      <c r="G118" s="49" t="s">
        <v>379</v>
      </c>
      <c r="H118" s="49" t="s">
        <v>380</v>
      </c>
      <c r="I118" s="49" t="s">
        <v>129</v>
      </c>
      <c r="J118" s="49" t="s">
        <v>130</v>
      </c>
      <c r="K118" s="49" t="s">
        <v>131</v>
      </c>
      <c r="L118" s="49" t="s">
        <v>132</v>
      </c>
      <c r="M118" s="50">
        <v>43790</v>
      </c>
      <c r="N118" s="50" t="s">
        <v>770</v>
      </c>
      <c r="O118" s="51"/>
      <c r="P118" s="50"/>
      <c r="Q118" s="52" t="s">
        <v>133</v>
      </c>
      <c r="R118" s="311" t="s">
        <v>774</v>
      </c>
      <c r="S118" s="52" t="s">
        <v>134</v>
      </c>
      <c r="T118" s="54"/>
      <c r="U118" s="54">
        <v>50000000</v>
      </c>
      <c r="V118" s="54"/>
      <c r="W118" s="55">
        <v>50000000</v>
      </c>
      <c r="X118" s="56">
        <v>0</v>
      </c>
      <c r="Y118" s="54">
        <v>0</v>
      </c>
      <c r="Z118" s="54"/>
      <c r="AA118" s="56">
        <v>0</v>
      </c>
      <c r="AB118" s="54"/>
      <c r="AC118" s="54">
        <v>0</v>
      </c>
      <c r="AD118" s="57">
        <v>0</v>
      </c>
      <c r="AE118" s="54" t="s">
        <v>1245</v>
      </c>
      <c r="AF118" s="58">
        <v>21</v>
      </c>
      <c r="AG118" s="58">
        <v>17</v>
      </c>
      <c r="AH118" s="58">
        <v>4</v>
      </c>
      <c r="AI118" s="58">
        <v>0</v>
      </c>
      <c r="AJ118" s="58">
        <v>0</v>
      </c>
      <c r="AK118" s="58">
        <v>21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54">
        <v>50000000</v>
      </c>
      <c r="AS118" s="54">
        <v>0</v>
      </c>
      <c r="AT118" s="54">
        <v>0</v>
      </c>
      <c r="AU118" s="54">
        <v>50000000</v>
      </c>
      <c r="AV118" s="54">
        <v>0</v>
      </c>
      <c r="AW118" s="54">
        <v>0</v>
      </c>
      <c r="AX118" s="54">
        <v>0</v>
      </c>
      <c r="AY118" s="54">
        <v>0</v>
      </c>
      <c r="AZ118" s="59">
        <v>0</v>
      </c>
      <c r="BA118" s="54">
        <v>0</v>
      </c>
      <c r="BB118" s="59"/>
      <c r="BC118" s="54"/>
      <c r="BD118" s="54"/>
      <c r="BE118" s="54">
        <v>0</v>
      </c>
      <c r="BF118" s="54">
        <v>0</v>
      </c>
      <c r="BG118" s="59">
        <v>0</v>
      </c>
      <c r="BH118" s="59">
        <v>0</v>
      </c>
      <c r="BI118" s="59">
        <v>0</v>
      </c>
      <c r="BJ118" s="59">
        <v>0</v>
      </c>
      <c r="BK118" s="59"/>
      <c r="BL118" s="59">
        <v>0</v>
      </c>
      <c r="BM118" s="59"/>
      <c r="BN118" s="59"/>
      <c r="BO118" s="59">
        <v>0</v>
      </c>
      <c r="BP118" s="59"/>
      <c r="BQ118" s="59"/>
      <c r="BR118" s="54"/>
      <c r="BS118" s="59"/>
      <c r="BT118" s="54">
        <v>0</v>
      </c>
      <c r="BU118" s="57">
        <v>50000000</v>
      </c>
      <c r="BV118" s="54">
        <v>0</v>
      </c>
      <c r="BW118" s="54">
        <v>0</v>
      </c>
      <c r="BX118" s="54">
        <v>0</v>
      </c>
      <c r="BY118" s="54">
        <v>11000000</v>
      </c>
      <c r="BZ118" s="54">
        <v>1</v>
      </c>
      <c r="CA118" s="54">
        <v>4400000</v>
      </c>
      <c r="CB118" s="54">
        <v>2384000</v>
      </c>
      <c r="CC118" s="54">
        <v>500000</v>
      </c>
      <c r="CD118" s="54">
        <v>447000</v>
      </c>
      <c r="CE118" s="54">
        <v>0</v>
      </c>
      <c r="CF118" s="54">
        <v>3331000</v>
      </c>
      <c r="CG118" s="54">
        <v>18731000</v>
      </c>
      <c r="CH118" s="54">
        <v>31269000</v>
      </c>
      <c r="CI118" s="54">
        <v>4603800</v>
      </c>
      <c r="CJ118" s="54"/>
      <c r="CK118" s="54">
        <v>4603800</v>
      </c>
      <c r="CL118" s="54">
        <v>0</v>
      </c>
      <c r="CM118" s="54">
        <v>0</v>
      </c>
      <c r="CN118" s="54">
        <v>0</v>
      </c>
      <c r="CO118" s="54"/>
      <c r="CP118" s="54">
        <v>0</v>
      </c>
      <c r="CQ118" s="54">
        <v>0</v>
      </c>
      <c r="CR118" s="54">
        <v>0</v>
      </c>
      <c r="CS118" s="54">
        <v>42065200</v>
      </c>
      <c r="CT118" s="54"/>
      <c r="CU118" s="57">
        <v>42065200</v>
      </c>
      <c r="CV118" s="54">
        <v>5066000</v>
      </c>
      <c r="CW118" s="54">
        <v>0</v>
      </c>
      <c r="CX118" s="54">
        <v>894000</v>
      </c>
      <c r="CY118" s="54">
        <v>0</v>
      </c>
      <c r="CZ118" s="54"/>
      <c r="DA118" s="54">
        <v>5960000</v>
      </c>
      <c r="DB118" s="54">
        <v>9291000</v>
      </c>
      <c r="DC118" s="54">
        <v>596000</v>
      </c>
      <c r="DD118" s="54">
        <v>56556000</v>
      </c>
      <c r="DE118" s="54"/>
      <c r="DF118" s="54" t="s">
        <v>887</v>
      </c>
      <c r="DG118" s="54">
        <v>4166666.6666666665</v>
      </c>
      <c r="DH118" s="52" t="s">
        <v>135</v>
      </c>
      <c r="DI118" s="54">
        <f>IFERROR(VLOOKUP($B118,[1]Timesheet!$D:$BK,51,0),0)</f>
        <v>18</v>
      </c>
      <c r="DJ118" s="54">
        <f>IFERROR(VLOOKUP($B118,[1]Timesheet!$D:$BK,52,0),0)</f>
        <v>0</v>
      </c>
      <c r="DK118" s="54">
        <f>IFERROR(VLOOKUP($B118,[1]Timesheet!$D:$BK,55,0),0)</f>
        <v>0</v>
      </c>
      <c r="DL118" s="52">
        <v>0</v>
      </c>
      <c r="DM118" s="54">
        <f>IFERROR(VLOOKUP($B118,[1]Timesheet!$D:$BK,57,0),0)</f>
        <v>0</v>
      </c>
      <c r="DN118" s="54">
        <f t="shared" si="6"/>
        <v>0</v>
      </c>
      <c r="DO118" s="54"/>
      <c r="DP118" s="54" t="str">
        <f t="shared" si="7"/>
        <v/>
      </c>
      <c r="DQ118" s="60">
        <v>0</v>
      </c>
      <c r="DR118" s="60">
        <v>0</v>
      </c>
      <c r="DS118" s="61" t="str">
        <f>IFERROR(VLOOKUP(E118&amp;H118,[1]Group!$D$3:$G$40,4,0),"")</f>
        <v/>
      </c>
      <c r="DT118" s="61" t="str">
        <f t="shared" si="8"/>
        <v>Việt PhúSouth</v>
      </c>
    </row>
    <row r="119" spans="1:124" s="11" customFormat="1" ht="20.25" hidden="1" customHeight="1" x14ac:dyDescent="0.35">
      <c r="A119" s="47">
        <v>116</v>
      </c>
      <c r="B119" s="48">
        <v>4568</v>
      </c>
      <c r="C119" s="48" t="s">
        <v>889</v>
      </c>
      <c r="D119" s="49" t="s">
        <v>381</v>
      </c>
      <c r="E119" s="49" t="s">
        <v>263</v>
      </c>
      <c r="F119" s="49" t="s">
        <v>264</v>
      </c>
      <c r="G119" s="49" t="s">
        <v>137</v>
      </c>
      <c r="H119" s="49" t="s">
        <v>382</v>
      </c>
      <c r="I119" s="49" t="s">
        <v>129</v>
      </c>
      <c r="J119" s="49" t="s">
        <v>130</v>
      </c>
      <c r="K119" s="49" t="s">
        <v>131</v>
      </c>
      <c r="L119" s="49" t="s">
        <v>132</v>
      </c>
      <c r="M119" s="50">
        <v>43227</v>
      </c>
      <c r="N119" s="50" t="s">
        <v>770</v>
      </c>
      <c r="O119" s="51"/>
      <c r="P119" s="50"/>
      <c r="Q119" s="52" t="s">
        <v>133</v>
      </c>
      <c r="R119" s="311" t="s">
        <v>774</v>
      </c>
      <c r="S119" s="52" t="s">
        <v>134</v>
      </c>
      <c r="T119" s="54"/>
      <c r="U119" s="54">
        <v>10000000</v>
      </c>
      <c r="V119" s="54"/>
      <c r="W119" s="55">
        <v>10000000</v>
      </c>
      <c r="X119" s="56">
        <v>0</v>
      </c>
      <c r="Y119" s="54">
        <v>0</v>
      </c>
      <c r="Z119" s="54"/>
      <c r="AA119" s="56">
        <v>0</v>
      </c>
      <c r="AB119" s="54"/>
      <c r="AC119" s="54">
        <v>0</v>
      </c>
      <c r="AD119" s="57">
        <v>0</v>
      </c>
      <c r="AE119" s="54" t="s">
        <v>1245</v>
      </c>
      <c r="AF119" s="58">
        <v>21</v>
      </c>
      <c r="AG119" s="58">
        <v>18.5</v>
      </c>
      <c r="AH119" s="58">
        <v>2.5</v>
      </c>
      <c r="AI119" s="58">
        <v>0</v>
      </c>
      <c r="AJ119" s="58">
        <v>0</v>
      </c>
      <c r="AK119" s="58">
        <v>21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54">
        <v>10000000</v>
      </c>
      <c r="AS119" s="54">
        <v>0</v>
      </c>
      <c r="AT119" s="54">
        <v>0</v>
      </c>
      <c r="AU119" s="54">
        <v>10000000</v>
      </c>
      <c r="AV119" s="54">
        <v>0</v>
      </c>
      <c r="AW119" s="54">
        <v>0</v>
      </c>
      <c r="AX119" s="54">
        <v>0</v>
      </c>
      <c r="AY119" s="54">
        <v>0</v>
      </c>
      <c r="AZ119" s="59">
        <v>0</v>
      </c>
      <c r="BA119" s="54">
        <v>0</v>
      </c>
      <c r="BB119" s="59"/>
      <c r="BC119" s="54"/>
      <c r="BD119" s="54"/>
      <c r="BE119" s="54">
        <v>0</v>
      </c>
      <c r="BF119" s="54">
        <v>0</v>
      </c>
      <c r="BG119" s="59">
        <v>0</v>
      </c>
      <c r="BH119" s="59">
        <v>0</v>
      </c>
      <c r="BI119" s="59">
        <v>0</v>
      </c>
      <c r="BJ119" s="59">
        <v>0</v>
      </c>
      <c r="BK119" s="59"/>
      <c r="BL119" s="59">
        <v>0</v>
      </c>
      <c r="BM119" s="59"/>
      <c r="BN119" s="59"/>
      <c r="BO119" s="59">
        <v>0</v>
      </c>
      <c r="BP119" s="59"/>
      <c r="BQ119" s="59"/>
      <c r="BR119" s="54"/>
      <c r="BS119" s="59"/>
      <c r="BT119" s="54">
        <v>0</v>
      </c>
      <c r="BU119" s="57">
        <v>10000000</v>
      </c>
      <c r="BV119" s="54">
        <v>0</v>
      </c>
      <c r="BW119" s="54">
        <v>0</v>
      </c>
      <c r="BX119" s="54">
        <v>0</v>
      </c>
      <c r="BY119" s="54">
        <v>11000000</v>
      </c>
      <c r="BZ119" s="54">
        <v>1</v>
      </c>
      <c r="CA119" s="54">
        <v>4400000</v>
      </c>
      <c r="CB119" s="54">
        <v>800000</v>
      </c>
      <c r="CC119" s="54">
        <v>100000</v>
      </c>
      <c r="CD119" s="54">
        <v>150000</v>
      </c>
      <c r="CE119" s="54">
        <v>0</v>
      </c>
      <c r="CF119" s="54">
        <v>1050000</v>
      </c>
      <c r="CG119" s="54">
        <v>16450000</v>
      </c>
      <c r="CH119" s="54">
        <v>0</v>
      </c>
      <c r="CI119" s="54">
        <v>0</v>
      </c>
      <c r="CJ119" s="54"/>
      <c r="CK119" s="54">
        <v>0</v>
      </c>
      <c r="CL119" s="54">
        <v>0</v>
      </c>
      <c r="CM119" s="54">
        <v>100000</v>
      </c>
      <c r="CN119" s="54">
        <v>0</v>
      </c>
      <c r="CO119" s="54"/>
      <c r="CP119" s="54">
        <v>236000</v>
      </c>
      <c r="CQ119" s="54">
        <v>0</v>
      </c>
      <c r="CR119" s="54">
        <v>336000</v>
      </c>
      <c r="CS119" s="54">
        <v>8614000</v>
      </c>
      <c r="CT119" s="54"/>
      <c r="CU119" s="57">
        <v>8614000</v>
      </c>
      <c r="CV119" s="54">
        <v>1700000.0000000002</v>
      </c>
      <c r="CW119" s="54">
        <v>0</v>
      </c>
      <c r="CX119" s="54">
        <v>300000</v>
      </c>
      <c r="CY119" s="54">
        <v>0</v>
      </c>
      <c r="CZ119" s="54"/>
      <c r="DA119" s="54">
        <v>2000000.0000000002</v>
      </c>
      <c r="DB119" s="54">
        <v>3050000</v>
      </c>
      <c r="DC119" s="54">
        <v>200000</v>
      </c>
      <c r="DD119" s="54">
        <v>12200000</v>
      </c>
      <c r="DE119" s="54"/>
      <c r="DF119" s="54" t="s">
        <v>887</v>
      </c>
      <c r="DG119" s="54">
        <v>833333.33333333337</v>
      </c>
      <c r="DH119" s="52" t="s">
        <v>135</v>
      </c>
      <c r="DI119" s="54">
        <f>IFERROR(VLOOKUP($B119,[1]Timesheet!$D:$BK,51,0),0)</f>
        <v>18</v>
      </c>
      <c r="DJ119" s="54">
        <f>IFERROR(VLOOKUP($B119,[1]Timesheet!$D:$BK,52,0),0)</f>
        <v>0</v>
      </c>
      <c r="DK119" s="54">
        <f>IFERROR(VLOOKUP($B119,[1]Timesheet!$D:$BK,55,0),0)</f>
        <v>0</v>
      </c>
      <c r="DL119" s="52" t="s">
        <v>139</v>
      </c>
      <c r="DM119" s="54">
        <f>IFERROR(VLOOKUP($B119,[1]Timesheet!$D:$BK,57,0),0)</f>
        <v>0</v>
      </c>
      <c r="DN119" s="54">
        <f t="shared" si="6"/>
        <v>100000</v>
      </c>
      <c r="DO119" s="54"/>
      <c r="DP119" s="54" t="str">
        <f t="shared" si="7"/>
        <v/>
      </c>
      <c r="DQ119" s="60">
        <v>0</v>
      </c>
      <c r="DR119" s="60">
        <v>0</v>
      </c>
      <c r="DS119" s="61" t="str">
        <f>IFERROR(VLOOKUP(E119&amp;H119,[1]Group!$D$3:$G$40,4,0),"")</f>
        <v/>
      </c>
      <c r="DT119" s="61" t="str">
        <f t="shared" si="8"/>
        <v>Việt PhúSouth</v>
      </c>
    </row>
    <row r="120" spans="1:124" s="11" customFormat="1" ht="20.25" hidden="1" customHeight="1" x14ac:dyDescent="0.35">
      <c r="A120" s="47">
        <v>117</v>
      </c>
      <c r="B120" s="48">
        <v>5379</v>
      </c>
      <c r="C120" s="48" t="s">
        <v>894</v>
      </c>
      <c r="D120" s="49" t="s">
        <v>383</v>
      </c>
      <c r="E120" s="49" t="s">
        <v>263</v>
      </c>
      <c r="F120" s="49" t="s">
        <v>264</v>
      </c>
      <c r="G120" s="49" t="s">
        <v>137</v>
      </c>
      <c r="H120" s="49" t="s">
        <v>382</v>
      </c>
      <c r="I120" s="49" t="s">
        <v>129</v>
      </c>
      <c r="J120" s="49" t="s">
        <v>130</v>
      </c>
      <c r="K120" s="49" t="s">
        <v>131</v>
      </c>
      <c r="L120" s="49" t="s">
        <v>132</v>
      </c>
      <c r="M120" s="50">
        <v>43731</v>
      </c>
      <c r="N120" s="50" t="s">
        <v>770</v>
      </c>
      <c r="O120" s="51"/>
      <c r="P120" s="50"/>
      <c r="Q120" s="52" t="s">
        <v>133</v>
      </c>
      <c r="R120" s="311" t="s">
        <v>774</v>
      </c>
      <c r="S120" s="52" t="s">
        <v>134</v>
      </c>
      <c r="T120" s="54"/>
      <c r="U120" s="54">
        <v>10000000</v>
      </c>
      <c r="V120" s="54"/>
      <c r="W120" s="55">
        <v>10000000</v>
      </c>
      <c r="X120" s="56">
        <v>0</v>
      </c>
      <c r="Y120" s="54">
        <v>0</v>
      </c>
      <c r="Z120" s="54"/>
      <c r="AA120" s="56">
        <v>0</v>
      </c>
      <c r="AB120" s="54"/>
      <c r="AC120" s="54">
        <v>0</v>
      </c>
      <c r="AD120" s="57">
        <v>0</v>
      </c>
      <c r="AE120" s="54" t="s">
        <v>1245</v>
      </c>
      <c r="AF120" s="58">
        <v>21</v>
      </c>
      <c r="AG120" s="58">
        <v>18</v>
      </c>
      <c r="AH120" s="58">
        <v>3</v>
      </c>
      <c r="AI120" s="58">
        <v>0</v>
      </c>
      <c r="AJ120" s="58">
        <v>0</v>
      </c>
      <c r="AK120" s="58">
        <v>21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54">
        <v>10000000</v>
      </c>
      <c r="AS120" s="54">
        <v>0</v>
      </c>
      <c r="AT120" s="54">
        <v>0</v>
      </c>
      <c r="AU120" s="54">
        <v>10000000</v>
      </c>
      <c r="AV120" s="54">
        <v>0</v>
      </c>
      <c r="AW120" s="54">
        <v>0</v>
      </c>
      <c r="AX120" s="54">
        <v>0</v>
      </c>
      <c r="AY120" s="54">
        <v>0</v>
      </c>
      <c r="AZ120" s="59">
        <v>0</v>
      </c>
      <c r="BA120" s="54">
        <v>0</v>
      </c>
      <c r="BB120" s="59"/>
      <c r="BC120" s="54"/>
      <c r="BD120" s="54"/>
      <c r="BE120" s="54">
        <v>0</v>
      </c>
      <c r="BF120" s="54">
        <v>0</v>
      </c>
      <c r="BG120" s="59">
        <v>0</v>
      </c>
      <c r="BH120" s="59">
        <v>0</v>
      </c>
      <c r="BI120" s="59">
        <v>0</v>
      </c>
      <c r="BJ120" s="59">
        <v>0</v>
      </c>
      <c r="BK120" s="59"/>
      <c r="BL120" s="59">
        <v>0</v>
      </c>
      <c r="BM120" s="59"/>
      <c r="BN120" s="59"/>
      <c r="BO120" s="59">
        <v>0</v>
      </c>
      <c r="BP120" s="59"/>
      <c r="BQ120" s="59"/>
      <c r="BR120" s="54"/>
      <c r="BS120" s="59"/>
      <c r="BT120" s="54">
        <v>0</v>
      </c>
      <c r="BU120" s="57">
        <v>10000000</v>
      </c>
      <c r="BV120" s="54">
        <v>0</v>
      </c>
      <c r="BW120" s="54">
        <v>0</v>
      </c>
      <c r="BX120" s="54">
        <v>0</v>
      </c>
      <c r="BY120" s="54">
        <v>11000000</v>
      </c>
      <c r="BZ120" s="54">
        <v>0</v>
      </c>
      <c r="CA120" s="54">
        <v>0</v>
      </c>
      <c r="CB120" s="54">
        <v>800000</v>
      </c>
      <c r="CC120" s="54">
        <v>100000</v>
      </c>
      <c r="CD120" s="54">
        <v>150000</v>
      </c>
      <c r="CE120" s="54">
        <v>0</v>
      </c>
      <c r="CF120" s="54">
        <v>1050000</v>
      </c>
      <c r="CG120" s="54">
        <v>12050000</v>
      </c>
      <c r="CH120" s="54">
        <v>0</v>
      </c>
      <c r="CI120" s="54">
        <v>0</v>
      </c>
      <c r="CJ120" s="54"/>
      <c r="CK120" s="54">
        <v>0</v>
      </c>
      <c r="CL120" s="54">
        <v>0</v>
      </c>
      <c r="CM120" s="54">
        <v>100000</v>
      </c>
      <c r="CN120" s="54">
        <v>0</v>
      </c>
      <c r="CO120" s="54"/>
      <c r="CP120" s="54">
        <v>151200</v>
      </c>
      <c r="CQ120" s="54">
        <v>0</v>
      </c>
      <c r="CR120" s="54">
        <v>251200</v>
      </c>
      <c r="CS120" s="54">
        <v>8698800</v>
      </c>
      <c r="CT120" s="54"/>
      <c r="CU120" s="57">
        <v>8698800</v>
      </c>
      <c r="CV120" s="54">
        <v>1700000.0000000002</v>
      </c>
      <c r="CW120" s="54">
        <v>0</v>
      </c>
      <c r="CX120" s="54">
        <v>300000</v>
      </c>
      <c r="CY120" s="54">
        <v>0</v>
      </c>
      <c r="CZ120" s="54"/>
      <c r="DA120" s="54">
        <v>2000000.0000000002</v>
      </c>
      <c r="DB120" s="54">
        <v>3050000</v>
      </c>
      <c r="DC120" s="54">
        <v>200000</v>
      </c>
      <c r="DD120" s="54">
        <v>12200000</v>
      </c>
      <c r="DE120" s="54"/>
      <c r="DF120" s="54" t="s">
        <v>887</v>
      </c>
      <c r="DG120" s="54">
        <v>833333.33333333337</v>
      </c>
      <c r="DH120" s="52" t="s">
        <v>135</v>
      </c>
      <c r="DI120" s="54">
        <f>IFERROR(VLOOKUP($B120,[1]Timesheet!$D:$BK,51,0),0)</f>
        <v>18</v>
      </c>
      <c r="DJ120" s="54">
        <f>IFERROR(VLOOKUP($B120,[1]Timesheet!$D:$BK,52,0),0)</f>
        <v>0</v>
      </c>
      <c r="DK120" s="54">
        <f>IFERROR(VLOOKUP($B120,[1]Timesheet!$D:$BK,55,0),0)</f>
        <v>0</v>
      </c>
      <c r="DL120" s="52" t="s">
        <v>139</v>
      </c>
      <c r="DM120" s="54">
        <f>IFERROR(VLOOKUP($B120,[1]Timesheet!$D:$BK,57,0),0)</f>
        <v>0</v>
      </c>
      <c r="DN120" s="54">
        <f t="shared" si="6"/>
        <v>100000</v>
      </c>
      <c r="DO120" s="54"/>
      <c r="DP120" s="54" t="str">
        <f t="shared" si="7"/>
        <v/>
      </c>
      <c r="DQ120" s="60">
        <v>0</v>
      </c>
      <c r="DR120" s="60">
        <v>0</v>
      </c>
      <c r="DS120" s="61" t="str">
        <f>IFERROR(VLOOKUP(E120&amp;H120,[1]Group!$D$3:$G$40,4,0),"")</f>
        <v/>
      </c>
      <c r="DT120" s="61" t="str">
        <f t="shared" si="8"/>
        <v>Việt PhúSouth</v>
      </c>
    </row>
    <row r="121" spans="1:124" s="11" customFormat="1" ht="20.25" hidden="1" customHeight="1" x14ac:dyDescent="0.35">
      <c r="A121" s="47">
        <v>118</v>
      </c>
      <c r="B121" s="48">
        <v>2636</v>
      </c>
      <c r="C121" s="48" t="s">
        <v>916</v>
      </c>
      <c r="D121" s="49" t="s">
        <v>384</v>
      </c>
      <c r="E121" s="49" t="s">
        <v>263</v>
      </c>
      <c r="F121" s="49" t="s">
        <v>385</v>
      </c>
      <c r="G121" s="49" t="s">
        <v>294</v>
      </c>
      <c r="H121" s="49" t="s">
        <v>386</v>
      </c>
      <c r="I121" s="49" t="s">
        <v>129</v>
      </c>
      <c r="J121" s="49" t="s">
        <v>130</v>
      </c>
      <c r="K121" s="49" t="s">
        <v>131</v>
      </c>
      <c r="L121" s="49" t="s">
        <v>132</v>
      </c>
      <c r="M121" s="50">
        <v>42271</v>
      </c>
      <c r="N121" s="50" t="s">
        <v>770</v>
      </c>
      <c r="O121" s="51"/>
      <c r="P121" s="50"/>
      <c r="Q121" s="52" t="s">
        <v>133</v>
      </c>
      <c r="R121" s="311" t="s">
        <v>774</v>
      </c>
      <c r="S121" s="52" t="s">
        <v>134</v>
      </c>
      <c r="T121" s="54"/>
      <c r="U121" s="54">
        <v>60000000</v>
      </c>
      <c r="V121" s="54"/>
      <c r="W121" s="55">
        <v>60000000</v>
      </c>
      <c r="X121" s="56">
        <v>0</v>
      </c>
      <c r="Y121" s="54">
        <v>0</v>
      </c>
      <c r="Z121" s="54"/>
      <c r="AA121" s="56">
        <v>0</v>
      </c>
      <c r="AB121" s="54"/>
      <c r="AC121" s="54">
        <v>0</v>
      </c>
      <c r="AD121" s="57">
        <v>0</v>
      </c>
      <c r="AE121" s="54" t="s">
        <v>1245</v>
      </c>
      <c r="AF121" s="58">
        <v>21</v>
      </c>
      <c r="AG121" s="58">
        <v>17.5</v>
      </c>
      <c r="AH121" s="58">
        <v>3.5</v>
      </c>
      <c r="AI121" s="58">
        <v>0</v>
      </c>
      <c r="AJ121" s="58">
        <v>0</v>
      </c>
      <c r="AK121" s="58">
        <v>21</v>
      </c>
      <c r="AL121" s="58">
        <v>0</v>
      </c>
      <c r="AM121" s="58">
        <v>0</v>
      </c>
      <c r="AN121" s="58">
        <v>0</v>
      </c>
      <c r="AO121" s="58">
        <v>0</v>
      </c>
      <c r="AP121" s="58">
        <v>0</v>
      </c>
      <c r="AQ121" s="58">
        <v>0</v>
      </c>
      <c r="AR121" s="54">
        <v>60000000</v>
      </c>
      <c r="AS121" s="54">
        <v>0</v>
      </c>
      <c r="AT121" s="54">
        <v>0</v>
      </c>
      <c r="AU121" s="54">
        <v>60000000</v>
      </c>
      <c r="AV121" s="54">
        <v>0</v>
      </c>
      <c r="AW121" s="54">
        <v>0</v>
      </c>
      <c r="AX121" s="54">
        <v>0</v>
      </c>
      <c r="AY121" s="54">
        <v>0</v>
      </c>
      <c r="AZ121" s="59">
        <v>0</v>
      </c>
      <c r="BA121" s="54">
        <v>0</v>
      </c>
      <c r="BB121" s="59"/>
      <c r="BC121" s="54"/>
      <c r="BD121" s="54"/>
      <c r="BE121" s="54">
        <v>0</v>
      </c>
      <c r="BF121" s="54">
        <v>0</v>
      </c>
      <c r="BG121" s="59">
        <v>0</v>
      </c>
      <c r="BH121" s="59">
        <v>0</v>
      </c>
      <c r="BI121" s="59">
        <v>0</v>
      </c>
      <c r="BJ121" s="59">
        <v>0</v>
      </c>
      <c r="BK121" s="59"/>
      <c r="BL121" s="59">
        <v>0</v>
      </c>
      <c r="BM121" s="59"/>
      <c r="BN121" s="59"/>
      <c r="BO121" s="59">
        <v>0</v>
      </c>
      <c r="BP121" s="59"/>
      <c r="BQ121" s="59"/>
      <c r="BR121" s="54"/>
      <c r="BS121" s="59"/>
      <c r="BT121" s="54">
        <v>0</v>
      </c>
      <c r="BU121" s="57">
        <v>60000000</v>
      </c>
      <c r="BV121" s="54">
        <v>0</v>
      </c>
      <c r="BW121" s="54">
        <v>0</v>
      </c>
      <c r="BX121" s="54">
        <v>0</v>
      </c>
      <c r="BY121" s="54">
        <v>11000000</v>
      </c>
      <c r="BZ121" s="54">
        <v>0</v>
      </c>
      <c r="CA121" s="54">
        <v>0</v>
      </c>
      <c r="CB121" s="54">
        <v>2384000</v>
      </c>
      <c r="CC121" s="54">
        <v>600000</v>
      </c>
      <c r="CD121" s="54">
        <v>447000</v>
      </c>
      <c r="CE121" s="54">
        <v>0</v>
      </c>
      <c r="CF121" s="54">
        <v>3431000</v>
      </c>
      <c r="CG121" s="54">
        <v>14431000</v>
      </c>
      <c r="CH121" s="54">
        <v>45569000</v>
      </c>
      <c r="CI121" s="54">
        <v>8142250</v>
      </c>
      <c r="CJ121" s="54"/>
      <c r="CK121" s="54">
        <v>8142250</v>
      </c>
      <c r="CL121" s="54">
        <v>0</v>
      </c>
      <c r="CM121" s="54">
        <v>149000</v>
      </c>
      <c r="CN121" s="54">
        <v>0</v>
      </c>
      <c r="CO121" s="54"/>
      <c r="CP121" s="54">
        <v>0</v>
      </c>
      <c r="CQ121" s="54">
        <v>0</v>
      </c>
      <c r="CR121" s="54">
        <v>149000</v>
      </c>
      <c r="CS121" s="54">
        <v>48277750</v>
      </c>
      <c r="CT121" s="54"/>
      <c r="CU121" s="57">
        <v>48277750</v>
      </c>
      <c r="CV121" s="54">
        <v>5066000</v>
      </c>
      <c r="CW121" s="54">
        <v>0</v>
      </c>
      <c r="CX121" s="54">
        <v>894000</v>
      </c>
      <c r="CY121" s="54">
        <v>0</v>
      </c>
      <c r="CZ121" s="54"/>
      <c r="DA121" s="54">
        <v>5960000</v>
      </c>
      <c r="DB121" s="54">
        <v>9391000</v>
      </c>
      <c r="DC121" s="54">
        <v>596000</v>
      </c>
      <c r="DD121" s="54">
        <v>66556000</v>
      </c>
      <c r="DE121" s="54"/>
      <c r="DF121" s="54" t="s">
        <v>887</v>
      </c>
      <c r="DG121" s="54">
        <v>5000000</v>
      </c>
      <c r="DH121" s="52" t="s">
        <v>135</v>
      </c>
      <c r="DI121" s="54">
        <f>IFERROR(VLOOKUP($B121,[1]Timesheet!$D:$BK,51,0),0)</f>
        <v>18</v>
      </c>
      <c r="DJ121" s="54">
        <f>IFERROR(VLOOKUP($B121,[1]Timesheet!$D:$BK,52,0),0)</f>
        <v>0</v>
      </c>
      <c r="DK121" s="54">
        <f>IFERROR(VLOOKUP($B121,[1]Timesheet!$D:$BK,55,0),0)</f>
        <v>0</v>
      </c>
      <c r="DL121" s="52" t="s">
        <v>139</v>
      </c>
      <c r="DM121" s="54">
        <f>IFERROR(VLOOKUP($B121,[1]Timesheet!$D:$BK,57,0),0)</f>
        <v>0</v>
      </c>
      <c r="DN121" s="54">
        <f t="shared" si="6"/>
        <v>149000</v>
      </c>
      <c r="DO121" s="54"/>
      <c r="DP121" s="54" t="str">
        <f t="shared" si="7"/>
        <v/>
      </c>
      <c r="DQ121" s="60">
        <v>0</v>
      </c>
      <c r="DR121" s="60">
        <v>0</v>
      </c>
      <c r="DS121" s="61" t="str">
        <f>IFERROR(VLOOKUP(E121&amp;H121,[1]Group!$D$3:$G$40,4,0),"")</f>
        <v/>
      </c>
      <c r="DT121" s="61" t="str">
        <f t="shared" si="8"/>
        <v>Việt PhúSouth</v>
      </c>
    </row>
    <row r="122" spans="1:124" s="11" customFormat="1" ht="20.25" hidden="1" customHeight="1" x14ac:dyDescent="0.35">
      <c r="A122" s="47">
        <v>119</v>
      </c>
      <c r="B122" s="48">
        <v>3651</v>
      </c>
      <c r="C122" s="48" t="s">
        <v>923</v>
      </c>
      <c r="D122" s="49" t="s">
        <v>387</v>
      </c>
      <c r="E122" s="49" t="s">
        <v>263</v>
      </c>
      <c r="F122" s="49" t="s">
        <v>385</v>
      </c>
      <c r="G122" s="49" t="s">
        <v>137</v>
      </c>
      <c r="H122" s="49" t="s">
        <v>388</v>
      </c>
      <c r="I122" s="49" t="s">
        <v>129</v>
      </c>
      <c r="J122" s="49" t="s">
        <v>130</v>
      </c>
      <c r="K122" s="49" t="s">
        <v>131</v>
      </c>
      <c r="L122" s="49" t="s">
        <v>132</v>
      </c>
      <c r="M122" s="50">
        <v>42901</v>
      </c>
      <c r="N122" s="50" t="s">
        <v>770</v>
      </c>
      <c r="O122" s="51"/>
      <c r="P122" s="50"/>
      <c r="Q122" s="52" t="s">
        <v>133</v>
      </c>
      <c r="R122" s="311" t="s">
        <v>774</v>
      </c>
      <c r="S122" s="52" t="s">
        <v>134</v>
      </c>
      <c r="T122" s="54"/>
      <c r="U122" s="54">
        <v>10000000</v>
      </c>
      <c r="V122" s="54"/>
      <c r="W122" s="55">
        <v>10000000</v>
      </c>
      <c r="X122" s="56">
        <v>0</v>
      </c>
      <c r="Y122" s="54">
        <v>0</v>
      </c>
      <c r="Z122" s="54"/>
      <c r="AA122" s="56">
        <v>0</v>
      </c>
      <c r="AB122" s="54"/>
      <c r="AC122" s="54">
        <v>0</v>
      </c>
      <c r="AD122" s="57">
        <v>0</v>
      </c>
      <c r="AE122" s="54" t="s">
        <v>1245</v>
      </c>
      <c r="AF122" s="58">
        <v>21</v>
      </c>
      <c r="AG122" s="58">
        <v>20.5</v>
      </c>
      <c r="AH122" s="58">
        <v>0.5</v>
      </c>
      <c r="AI122" s="58">
        <v>0</v>
      </c>
      <c r="AJ122" s="58">
        <v>0</v>
      </c>
      <c r="AK122" s="58">
        <v>21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54">
        <v>10000000</v>
      </c>
      <c r="AS122" s="54">
        <v>0</v>
      </c>
      <c r="AT122" s="54">
        <v>0</v>
      </c>
      <c r="AU122" s="54">
        <v>10000000</v>
      </c>
      <c r="AV122" s="54">
        <v>0</v>
      </c>
      <c r="AW122" s="54">
        <v>0</v>
      </c>
      <c r="AX122" s="54">
        <v>0</v>
      </c>
      <c r="AY122" s="54">
        <v>0</v>
      </c>
      <c r="AZ122" s="59">
        <v>0</v>
      </c>
      <c r="BA122" s="54">
        <v>0</v>
      </c>
      <c r="BB122" s="59"/>
      <c r="BC122" s="54"/>
      <c r="BD122" s="54"/>
      <c r="BE122" s="54">
        <v>0</v>
      </c>
      <c r="BF122" s="54">
        <v>0</v>
      </c>
      <c r="BG122" s="59">
        <v>0</v>
      </c>
      <c r="BH122" s="59">
        <v>0</v>
      </c>
      <c r="BI122" s="59">
        <v>0</v>
      </c>
      <c r="BJ122" s="59">
        <v>0</v>
      </c>
      <c r="BK122" s="59"/>
      <c r="BL122" s="59">
        <v>0</v>
      </c>
      <c r="BM122" s="59"/>
      <c r="BN122" s="59"/>
      <c r="BO122" s="59">
        <v>0</v>
      </c>
      <c r="BP122" s="59"/>
      <c r="BQ122" s="59"/>
      <c r="BR122" s="54"/>
      <c r="BS122" s="59"/>
      <c r="BT122" s="54">
        <v>0</v>
      </c>
      <c r="BU122" s="57">
        <v>10000000</v>
      </c>
      <c r="BV122" s="54">
        <v>0</v>
      </c>
      <c r="BW122" s="54">
        <v>0</v>
      </c>
      <c r="BX122" s="54">
        <v>0</v>
      </c>
      <c r="BY122" s="54">
        <v>11000000</v>
      </c>
      <c r="BZ122" s="54">
        <v>0</v>
      </c>
      <c r="CA122" s="54">
        <v>0</v>
      </c>
      <c r="CB122" s="54">
        <v>800000</v>
      </c>
      <c r="CC122" s="54">
        <v>100000</v>
      </c>
      <c r="CD122" s="54">
        <v>150000</v>
      </c>
      <c r="CE122" s="54">
        <v>0</v>
      </c>
      <c r="CF122" s="54">
        <v>1050000</v>
      </c>
      <c r="CG122" s="54">
        <v>12050000</v>
      </c>
      <c r="CH122" s="54">
        <v>0</v>
      </c>
      <c r="CI122" s="54">
        <v>0</v>
      </c>
      <c r="CJ122" s="54"/>
      <c r="CK122" s="54">
        <v>0</v>
      </c>
      <c r="CL122" s="54">
        <v>0</v>
      </c>
      <c r="CM122" s="54">
        <v>0</v>
      </c>
      <c r="CN122" s="54">
        <v>0</v>
      </c>
      <c r="CO122" s="54"/>
      <c r="CP122" s="54">
        <v>0</v>
      </c>
      <c r="CQ122" s="54">
        <v>0</v>
      </c>
      <c r="CR122" s="54">
        <v>0</v>
      </c>
      <c r="CS122" s="54">
        <v>8950000</v>
      </c>
      <c r="CT122" s="54"/>
      <c r="CU122" s="57">
        <v>8950000</v>
      </c>
      <c r="CV122" s="54">
        <v>1700000.0000000002</v>
      </c>
      <c r="CW122" s="54">
        <v>0</v>
      </c>
      <c r="CX122" s="54">
        <v>300000</v>
      </c>
      <c r="CY122" s="54">
        <v>0</v>
      </c>
      <c r="CZ122" s="54"/>
      <c r="DA122" s="54">
        <v>2000000.0000000002</v>
      </c>
      <c r="DB122" s="54">
        <v>3050000</v>
      </c>
      <c r="DC122" s="54">
        <v>200000</v>
      </c>
      <c r="DD122" s="54">
        <v>12200000</v>
      </c>
      <c r="DE122" s="54"/>
      <c r="DF122" s="54" t="s">
        <v>887</v>
      </c>
      <c r="DG122" s="54">
        <v>833333.33333333337</v>
      </c>
      <c r="DH122" s="52" t="s">
        <v>135</v>
      </c>
      <c r="DI122" s="54">
        <f>IFERROR(VLOOKUP($B122,[1]Timesheet!$D:$BK,51,0),0)</f>
        <v>18</v>
      </c>
      <c r="DJ122" s="54">
        <f>IFERROR(VLOOKUP($B122,[1]Timesheet!$D:$BK,52,0),0)</f>
        <v>0</v>
      </c>
      <c r="DK122" s="54">
        <f>IFERROR(VLOOKUP($B122,[1]Timesheet!$D:$BK,55,0),0)</f>
        <v>0</v>
      </c>
      <c r="DL122" s="52">
        <v>0</v>
      </c>
      <c r="DM122" s="54">
        <f>IFERROR(VLOOKUP($B122,[1]Timesheet!$D:$BK,57,0),0)</f>
        <v>0</v>
      </c>
      <c r="DN122" s="54">
        <f t="shared" si="6"/>
        <v>0</v>
      </c>
      <c r="DO122" s="54"/>
      <c r="DP122" s="54" t="str">
        <f t="shared" si="7"/>
        <v/>
      </c>
      <c r="DQ122" s="60">
        <v>0</v>
      </c>
      <c r="DR122" s="60">
        <v>0</v>
      </c>
      <c r="DS122" s="61" t="str">
        <f>IFERROR(VLOOKUP(E122&amp;H122,[1]Group!$D$3:$G$40,4,0),"")</f>
        <v/>
      </c>
      <c r="DT122" s="61" t="str">
        <f t="shared" si="8"/>
        <v>Việt PhúSouth</v>
      </c>
    </row>
    <row r="123" spans="1:124" s="11" customFormat="1" ht="20.25" hidden="1" customHeight="1" x14ac:dyDescent="0.35">
      <c r="A123" s="47">
        <v>120</v>
      </c>
      <c r="B123" s="48">
        <v>6155</v>
      </c>
      <c r="C123" s="48" t="s">
        <v>908</v>
      </c>
      <c r="D123" s="49" t="s">
        <v>389</v>
      </c>
      <c r="E123" s="49" t="s">
        <v>263</v>
      </c>
      <c r="F123" s="49" t="s">
        <v>385</v>
      </c>
      <c r="G123" s="49" t="s">
        <v>151</v>
      </c>
      <c r="H123" s="49" t="s">
        <v>390</v>
      </c>
      <c r="I123" s="49" t="s">
        <v>129</v>
      </c>
      <c r="J123" s="49" t="s">
        <v>130</v>
      </c>
      <c r="K123" s="49" t="s">
        <v>131</v>
      </c>
      <c r="L123" s="49" t="s">
        <v>132</v>
      </c>
      <c r="M123" s="50">
        <v>44342</v>
      </c>
      <c r="N123" s="50" t="s">
        <v>770</v>
      </c>
      <c r="O123" s="51"/>
      <c r="P123" s="50"/>
      <c r="Q123" s="52" t="s">
        <v>133</v>
      </c>
      <c r="R123" s="311" t="s">
        <v>774</v>
      </c>
      <c r="S123" s="52" t="s">
        <v>134</v>
      </c>
      <c r="T123" s="54"/>
      <c r="U123" s="54">
        <v>5000000</v>
      </c>
      <c r="V123" s="54"/>
      <c r="W123" s="55">
        <v>5000000</v>
      </c>
      <c r="X123" s="56">
        <v>0</v>
      </c>
      <c r="Y123" s="54">
        <v>0</v>
      </c>
      <c r="Z123" s="54"/>
      <c r="AA123" s="56">
        <v>0</v>
      </c>
      <c r="AB123" s="54"/>
      <c r="AC123" s="54">
        <v>0</v>
      </c>
      <c r="AD123" s="57">
        <v>0</v>
      </c>
      <c r="AE123" s="54" t="s">
        <v>1245</v>
      </c>
      <c r="AF123" s="58">
        <v>21</v>
      </c>
      <c r="AG123" s="58">
        <v>21</v>
      </c>
      <c r="AH123" s="58">
        <v>0</v>
      </c>
      <c r="AI123" s="58">
        <v>0</v>
      </c>
      <c r="AJ123" s="58">
        <v>0</v>
      </c>
      <c r="AK123" s="58">
        <v>21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54">
        <v>5000000</v>
      </c>
      <c r="AS123" s="54">
        <v>0</v>
      </c>
      <c r="AT123" s="54">
        <v>0</v>
      </c>
      <c r="AU123" s="54">
        <v>5000000</v>
      </c>
      <c r="AV123" s="54">
        <v>0</v>
      </c>
      <c r="AW123" s="54">
        <v>0</v>
      </c>
      <c r="AX123" s="54">
        <v>0</v>
      </c>
      <c r="AY123" s="54">
        <v>0</v>
      </c>
      <c r="AZ123" s="59">
        <v>0</v>
      </c>
      <c r="BA123" s="54">
        <v>0</v>
      </c>
      <c r="BB123" s="59"/>
      <c r="BC123" s="54"/>
      <c r="BD123" s="54"/>
      <c r="BE123" s="54">
        <v>0</v>
      </c>
      <c r="BF123" s="54">
        <v>0</v>
      </c>
      <c r="BG123" s="59">
        <v>0</v>
      </c>
      <c r="BH123" s="59">
        <v>0</v>
      </c>
      <c r="BI123" s="59">
        <v>0</v>
      </c>
      <c r="BJ123" s="59">
        <v>0</v>
      </c>
      <c r="BK123" s="59"/>
      <c r="BL123" s="59">
        <v>0</v>
      </c>
      <c r="BM123" s="59"/>
      <c r="BN123" s="59"/>
      <c r="BO123" s="59">
        <v>0</v>
      </c>
      <c r="BP123" s="59"/>
      <c r="BQ123" s="59"/>
      <c r="BR123" s="54"/>
      <c r="BS123" s="59"/>
      <c r="BT123" s="54">
        <v>0</v>
      </c>
      <c r="BU123" s="57">
        <v>5000000</v>
      </c>
      <c r="BV123" s="54">
        <v>0</v>
      </c>
      <c r="BW123" s="54">
        <v>0</v>
      </c>
      <c r="BX123" s="54">
        <v>0</v>
      </c>
      <c r="BY123" s="54">
        <v>11000000</v>
      </c>
      <c r="BZ123" s="54">
        <v>0</v>
      </c>
      <c r="CA123" s="54">
        <v>0</v>
      </c>
      <c r="CB123" s="54">
        <v>400000</v>
      </c>
      <c r="CC123" s="54">
        <v>50000</v>
      </c>
      <c r="CD123" s="54">
        <v>75000</v>
      </c>
      <c r="CE123" s="54">
        <v>0</v>
      </c>
      <c r="CF123" s="54">
        <v>525000</v>
      </c>
      <c r="CG123" s="54">
        <v>11525000</v>
      </c>
      <c r="CH123" s="54">
        <v>0</v>
      </c>
      <c r="CI123" s="54">
        <v>0</v>
      </c>
      <c r="CJ123" s="54"/>
      <c r="CK123" s="54">
        <v>0</v>
      </c>
      <c r="CL123" s="54">
        <v>0</v>
      </c>
      <c r="CM123" s="54">
        <v>0</v>
      </c>
      <c r="CN123" s="54">
        <v>0</v>
      </c>
      <c r="CO123" s="54"/>
      <c r="CP123" s="54">
        <v>0</v>
      </c>
      <c r="CQ123" s="54">
        <v>0</v>
      </c>
      <c r="CR123" s="54">
        <v>0</v>
      </c>
      <c r="CS123" s="54">
        <v>4475000</v>
      </c>
      <c r="CT123" s="54"/>
      <c r="CU123" s="57">
        <v>4475000</v>
      </c>
      <c r="CV123" s="54">
        <v>850000.00000000012</v>
      </c>
      <c r="CW123" s="54">
        <v>0</v>
      </c>
      <c r="CX123" s="54">
        <v>150000</v>
      </c>
      <c r="CY123" s="54">
        <v>0</v>
      </c>
      <c r="CZ123" s="54"/>
      <c r="DA123" s="54">
        <v>1000000.0000000001</v>
      </c>
      <c r="DB123" s="54">
        <v>1525000</v>
      </c>
      <c r="DC123" s="54">
        <v>100000</v>
      </c>
      <c r="DD123" s="54">
        <v>6100000</v>
      </c>
      <c r="DE123" s="54"/>
      <c r="DF123" s="54" t="s">
        <v>887</v>
      </c>
      <c r="DG123" s="54">
        <v>416666.66666666669</v>
      </c>
      <c r="DH123" s="52" t="s">
        <v>135</v>
      </c>
      <c r="DI123" s="54">
        <f>IFERROR(VLOOKUP($B123,[1]Timesheet!$D:$BK,51,0),0)</f>
        <v>18</v>
      </c>
      <c r="DJ123" s="54">
        <f>IFERROR(VLOOKUP($B123,[1]Timesheet!$D:$BK,52,0),0)</f>
        <v>0</v>
      </c>
      <c r="DK123" s="54">
        <f>IFERROR(VLOOKUP($B123,[1]Timesheet!$D:$BK,55,0),0)</f>
        <v>0</v>
      </c>
      <c r="DL123" s="52">
        <v>0</v>
      </c>
      <c r="DM123" s="54">
        <f>IFERROR(VLOOKUP($B123,[1]Timesheet!$D:$BK,57,0),0)</f>
        <v>0</v>
      </c>
      <c r="DN123" s="54">
        <f t="shared" si="6"/>
        <v>0</v>
      </c>
      <c r="DO123" s="54"/>
      <c r="DP123" s="54" t="str">
        <f t="shared" si="7"/>
        <v/>
      </c>
      <c r="DQ123" s="60">
        <v>0</v>
      </c>
      <c r="DR123" s="60">
        <v>0</v>
      </c>
      <c r="DS123" s="61" t="str">
        <f>IFERROR(VLOOKUP(E123&amp;H123,[1]Group!$D$3:$G$40,4,0),"")</f>
        <v/>
      </c>
      <c r="DT123" s="61" t="str">
        <f t="shared" si="8"/>
        <v>Việt PhúSouth</v>
      </c>
    </row>
    <row r="124" spans="1:124" s="11" customFormat="1" ht="20.25" hidden="1" customHeight="1" x14ac:dyDescent="0.35">
      <c r="A124" s="47">
        <v>121</v>
      </c>
      <c r="B124" s="48">
        <v>1603</v>
      </c>
      <c r="C124" s="48" t="s">
        <v>963</v>
      </c>
      <c r="D124" s="49" t="s">
        <v>391</v>
      </c>
      <c r="E124" s="49" t="s">
        <v>263</v>
      </c>
      <c r="F124" s="49" t="s">
        <v>392</v>
      </c>
      <c r="G124" s="49" t="s">
        <v>127</v>
      </c>
      <c r="H124" s="49" t="s">
        <v>393</v>
      </c>
      <c r="I124" s="49" t="s">
        <v>129</v>
      </c>
      <c r="J124" s="49" t="s">
        <v>179</v>
      </c>
      <c r="K124" s="49" t="s">
        <v>131</v>
      </c>
      <c r="L124" s="49" t="s">
        <v>132</v>
      </c>
      <c r="M124" s="50">
        <v>41962</v>
      </c>
      <c r="N124" s="50"/>
      <c r="O124" s="51"/>
      <c r="P124" s="50"/>
      <c r="Q124" s="52" t="s">
        <v>133</v>
      </c>
      <c r="R124" s="311" t="s">
        <v>774</v>
      </c>
      <c r="S124" s="52" t="s">
        <v>134</v>
      </c>
      <c r="T124" s="54"/>
      <c r="U124" s="54">
        <v>40000000</v>
      </c>
      <c r="V124" s="54"/>
      <c r="W124" s="55">
        <v>40000000</v>
      </c>
      <c r="X124" s="56">
        <v>0</v>
      </c>
      <c r="Y124" s="54">
        <v>0</v>
      </c>
      <c r="Z124" s="54"/>
      <c r="AA124" s="56">
        <v>0</v>
      </c>
      <c r="AB124" s="54"/>
      <c r="AC124" s="54">
        <v>0</v>
      </c>
      <c r="AD124" s="57">
        <v>0</v>
      </c>
      <c r="AE124" s="54" t="s">
        <v>1245</v>
      </c>
      <c r="AF124" s="58">
        <v>21</v>
      </c>
      <c r="AG124" s="58">
        <v>15</v>
      </c>
      <c r="AH124" s="58">
        <v>6</v>
      </c>
      <c r="AI124" s="58">
        <v>0</v>
      </c>
      <c r="AJ124" s="58">
        <v>0</v>
      </c>
      <c r="AK124" s="58">
        <v>21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54">
        <v>40000000</v>
      </c>
      <c r="AS124" s="54">
        <v>0</v>
      </c>
      <c r="AT124" s="54">
        <v>0</v>
      </c>
      <c r="AU124" s="54">
        <v>40000000</v>
      </c>
      <c r="AV124" s="54">
        <v>0</v>
      </c>
      <c r="AW124" s="54">
        <v>0</v>
      </c>
      <c r="AX124" s="54">
        <v>0</v>
      </c>
      <c r="AY124" s="54">
        <v>0</v>
      </c>
      <c r="AZ124" s="59">
        <v>0</v>
      </c>
      <c r="BA124" s="54">
        <v>0</v>
      </c>
      <c r="BB124" s="59"/>
      <c r="BC124" s="54"/>
      <c r="BD124" s="54"/>
      <c r="BE124" s="54">
        <v>0</v>
      </c>
      <c r="BF124" s="54">
        <v>0</v>
      </c>
      <c r="BG124" s="59">
        <v>0</v>
      </c>
      <c r="BH124" s="59">
        <v>0</v>
      </c>
      <c r="BI124" s="59">
        <v>0</v>
      </c>
      <c r="BJ124" s="59">
        <v>0</v>
      </c>
      <c r="BK124" s="59"/>
      <c r="BL124" s="59">
        <v>0</v>
      </c>
      <c r="BM124" s="59"/>
      <c r="BN124" s="59"/>
      <c r="BO124" s="59">
        <v>0</v>
      </c>
      <c r="BP124" s="59"/>
      <c r="BQ124" s="59"/>
      <c r="BR124" s="54"/>
      <c r="BS124" s="59"/>
      <c r="BT124" s="54">
        <v>0</v>
      </c>
      <c r="BU124" s="57">
        <v>40000000</v>
      </c>
      <c r="BV124" s="54">
        <v>0</v>
      </c>
      <c r="BW124" s="54">
        <v>0</v>
      </c>
      <c r="BX124" s="54">
        <v>0</v>
      </c>
      <c r="BY124" s="54">
        <v>11000000</v>
      </c>
      <c r="BZ124" s="54">
        <v>0</v>
      </c>
      <c r="CA124" s="54">
        <v>0</v>
      </c>
      <c r="CB124" s="54">
        <v>2384000</v>
      </c>
      <c r="CC124" s="54">
        <v>400000</v>
      </c>
      <c r="CD124" s="54">
        <v>447000</v>
      </c>
      <c r="CE124" s="54">
        <v>0</v>
      </c>
      <c r="CF124" s="54">
        <v>3231000</v>
      </c>
      <c r="CG124" s="54">
        <v>14231000</v>
      </c>
      <c r="CH124" s="54">
        <v>25769000</v>
      </c>
      <c r="CI124" s="54">
        <v>3503800</v>
      </c>
      <c r="CJ124" s="54"/>
      <c r="CK124" s="54">
        <v>3503800</v>
      </c>
      <c r="CL124" s="54">
        <v>0</v>
      </c>
      <c r="CM124" s="54">
        <v>149000</v>
      </c>
      <c r="CN124" s="54">
        <v>0</v>
      </c>
      <c r="CO124" s="54"/>
      <c r="CP124" s="54">
        <v>0</v>
      </c>
      <c r="CQ124" s="54">
        <v>0</v>
      </c>
      <c r="CR124" s="54">
        <v>149000</v>
      </c>
      <c r="CS124" s="54">
        <v>33116200</v>
      </c>
      <c r="CT124" s="54"/>
      <c r="CU124" s="57">
        <v>33116200</v>
      </c>
      <c r="CV124" s="54">
        <v>5066000</v>
      </c>
      <c r="CW124" s="54">
        <v>0</v>
      </c>
      <c r="CX124" s="54">
        <v>894000</v>
      </c>
      <c r="CY124" s="54">
        <v>0</v>
      </c>
      <c r="CZ124" s="54"/>
      <c r="DA124" s="54">
        <v>5960000</v>
      </c>
      <c r="DB124" s="54">
        <v>9191000</v>
      </c>
      <c r="DC124" s="54">
        <v>596000</v>
      </c>
      <c r="DD124" s="54">
        <v>46556000</v>
      </c>
      <c r="DE124" s="54"/>
      <c r="DF124" s="54" t="s">
        <v>957</v>
      </c>
      <c r="DG124" s="54">
        <v>3333333.3333333335</v>
      </c>
      <c r="DH124" s="52" t="s">
        <v>135</v>
      </c>
      <c r="DI124" s="54">
        <f>IFERROR(VLOOKUP($B124,[1]Timesheet!$D:$BK,51,0),0)</f>
        <v>18</v>
      </c>
      <c r="DJ124" s="54">
        <f>IFERROR(VLOOKUP($B124,[1]Timesheet!$D:$BK,52,0),0)</f>
        <v>0</v>
      </c>
      <c r="DK124" s="54">
        <f>IFERROR(VLOOKUP($B124,[1]Timesheet!$D:$BK,55,0),0)</f>
        <v>0</v>
      </c>
      <c r="DL124" s="52" t="s">
        <v>139</v>
      </c>
      <c r="DM124" s="54">
        <f>IFERROR(VLOOKUP($B124,[1]Timesheet!$D:$BK,57,0),0)</f>
        <v>0</v>
      </c>
      <c r="DN124" s="54">
        <f t="shared" si="6"/>
        <v>149000</v>
      </c>
      <c r="DO124" s="54"/>
      <c r="DP124" s="54" t="str">
        <f t="shared" si="7"/>
        <v/>
      </c>
      <c r="DQ124" s="60">
        <v>43770</v>
      </c>
      <c r="DR124" s="60">
        <v>43955</v>
      </c>
      <c r="DS124" s="61" t="str">
        <f>IFERROR(VLOOKUP(E124&amp;H124,[1]Group!$D$3:$G$40,4,0),"")</f>
        <v/>
      </c>
      <c r="DT124" s="61" t="str">
        <f t="shared" si="8"/>
        <v>MoviSouth</v>
      </c>
    </row>
    <row r="125" spans="1:124" s="11" customFormat="1" ht="20.25" hidden="1" customHeight="1" x14ac:dyDescent="0.35">
      <c r="A125" s="47">
        <v>122</v>
      </c>
      <c r="B125" s="48">
        <v>2014</v>
      </c>
      <c r="C125" s="48" t="s">
        <v>964</v>
      </c>
      <c r="D125" s="49" t="s">
        <v>394</v>
      </c>
      <c r="E125" s="49" t="s">
        <v>263</v>
      </c>
      <c r="F125" s="49" t="s">
        <v>392</v>
      </c>
      <c r="G125" s="49" t="s">
        <v>181</v>
      </c>
      <c r="H125" s="49" t="s">
        <v>395</v>
      </c>
      <c r="I125" s="49" t="s">
        <v>129</v>
      </c>
      <c r="J125" s="49" t="s">
        <v>179</v>
      </c>
      <c r="K125" s="49" t="s">
        <v>131</v>
      </c>
      <c r="L125" s="49" t="s">
        <v>132</v>
      </c>
      <c r="M125" s="50">
        <v>41855</v>
      </c>
      <c r="N125" s="50" t="s">
        <v>770</v>
      </c>
      <c r="O125" s="51"/>
      <c r="P125" s="50"/>
      <c r="Q125" s="52" t="s">
        <v>133</v>
      </c>
      <c r="R125" s="311" t="s">
        <v>774</v>
      </c>
      <c r="S125" s="52" t="s">
        <v>134</v>
      </c>
      <c r="T125" s="54"/>
      <c r="U125" s="54">
        <v>20000000</v>
      </c>
      <c r="V125" s="54"/>
      <c r="W125" s="55">
        <v>20000000</v>
      </c>
      <c r="X125" s="56">
        <v>0</v>
      </c>
      <c r="Y125" s="54">
        <v>0</v>
      </c>
      <c r="Z125" s="54"/>
      <c r="AA125" s="56">
        <v>0</v>
      </c>
      <c r="AB125" s="54"/>
      <c r="AC125" s="54">
        <v>0</v>
      </c>
      <c r="AD125" s="57">
        <v>0</v>
      </c>
      <c r="AE125" s="54" t="s">
        <v>1246</v>
      </c>
      <c r="AF125" s="58">
        <v>26</v>
      </c>
      <c r="AG125" s="58">
        <v>19.5</v>
      </c>
      <c r="AH125" s="58">
        <v>6.5</v>
      </c>
      <c r="AI125" s="58">
        <v>0</v>
      </c>
      <c r="AJ125" s="58">
        <v>0</v>
      </c>
      <c r="AK125" s="58">
        <v>26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54">
        <v>20000000</v>
      </c>
      <c r="AS125" s="54">
        <v>0</v>
      </c>
      <c r="AT125" s="54">
        <v>0</v>
      </c>
      <c r="AU125" s="54">
        <v>20000000</v>
      </c>
      <c r="AV125" s="54">
        <v>0</v>
      </c>
      <c r="AW125" s="54">
        <v>0</v>
      </c>
      <c r="AX125" s="54">
        <v>0</v>
      </c>
      <c r="AY125" s="54">
        <v>0</v>
      </c>
      <c r="AZ125" s="59">
        <v>0</v>
      </c>
      <c r="BA125" s="54">
        <v>0</v>
      </c>
      <c r="BB125" s="59"/>
      <c r="BC125" s="54"/>
      <c r="BD125" s="54"/>
      <c r="BE125" s="54">
        <v>0</v>
      </c>
      <c r="BF125" s="54">
        <v>0</v>
      </c>
      <c r="BG125" s="59">
        <v>0</v>
      </c>
      <c r="BH125" s="59">
        <v>0</v>
      </c>
      <c r="BI125" s="59">
        <v>0</v>
      </c>
      <c r="BJ125" s="59">
        <v>0</v>
      </c>
      <c r="BK125" s="59"/>
      <c r="BL125" s="59">
        <v>0</v>
      </c>
      <c r="BM125" s="59"/>
      <c r="BN125" s="59"/>
      <c r="BO125" s="59">
        <v>2000000</v>
      </c>
      <c r="BP125" s="59"/>
      <c r="BQ125" s="59"/>
      <c r="BR125" s="54"/>
      <c r="BS125" s="59"/>
      <c r="BT125" s="54">
        <v>2000000</v>
      </c>
      <c r="BU125" s="57">
        <v>22000000</v>
      </c>
      <c r="BV125" s="54">
        <v>0</v>
      </c>
      <c r="BW125" s="54">
        <v>0</v>
      </c>
      <c r="BX125" s="54">
        <v>0</v>
      </c>
      <c r="BY125" s="54">
        <v>11000000</v>
      </c>
      <c r="BZ125" s="54">
        <v>0</v>
      </c>
      <c r="CA125" s="54">
        <v>0</v>
      </c>
      <c r="CB125" s="54">
        <v>1600000</v>
      </c>
      <c r="CC125" s="54">
        <v>200000</v>
      </c>
      <c r="CD125" s="54">
        <v>300000</v>
      </c>
      <c r="CE125" s="54">
        <v>0</v>
      </c>
      <c r="CF125" s="54">
        <v>2100000</v>
      </c>
      <c r="CG125" s="54">
        <v>13100000</v>
      </c>
      <c r="CH125" s="54">
        <v>8900000</v>
      </c>
      <c r="CI125" s="54">
        <v>640000</v>
      </c>
      <c r="CJ125" s="54"/>
      <c r="CK125" s="54">
        <v>640000</v>
      </c>
      <c r="CL125" s="54">
        <v>0</v>
      </c>
      <c r="CM125" s="54">
        <v>149000</v>
      </c>
      <c r="CN125" s="54">
        <v>0</v>
      </c>
      <c r="CO125" s="54"/>
      <c r="CP125" s="54">
        <v>410000</v>
      </c>
      <c r="CQ125" s="54">
        <v>0</v>
      </c>
      <c r="CR125" s="54">
        <v>559000</v>
      </c>
      <c r="CS125" s="54">
        <v>18701000</v>
      </c>
      <c r="CT125" s="54"/>
      <c r="CU125" s="57">
        <v>18701000</v>
      </c>
      <c r="CV125" s="54">
        <v>3400000.0000000005</v>
      </c>
      <c r="CW125" s="54">
        <v>0</v>
      </c>
      <c r="CX125" s="54">
        <v>600000</v>
      </c>
      <c r="CY125" s="54">
        <v>0</v>
      </c>
      <c r="CZ125" s="54"/>
      <c r="DA125" s="54">
        <v>4000000.0000000005</v>
      </c>
      <c r="DB125" s="54">
        <v>6100000</v>
      </c>
      <c r="DC125" s="54">
        <v>400000</v>
      </c>
      <c r="DD125" s="54">
        <v>26400000</v>
      </c>
      <c r="DE125" s="54"/>
      <c r="DF125" s="54" t="s">
        <v>957</v>
      </c>
      <c r="DG125" s="54">
        <v>1666666.6666666667</v>
      </c>
      <c r="DH125" s="52" t="s">
        <v>135</v>
      </c>
      <c r="DI125" s="54">
        <f>IFERROR(VLOOKUP($B125,[1]Timesheet!$D:$BK,51,0),0)</f>
        <v>22</v>
      </c>
      <c r="DJ125" s="54">
        <f>IFERROR(VLOOKUP($B125,[1]Timesheet!$D:$BK,52,0),0)</f>
        <v>0</v>
      </c>
      <c r="DK125" s="54">
        <f>IFERROR(VLOOKUP($B125,[1]Timesheet!$D:$BK,55,0),0)</f>
        <v>0</v>
      </c>
      <c r="DL125" s="52" t="s">
        <v>139</v>
      </c>
      <c r="DM125" s="54">
        <f>IFERROR(VLOOKUP($B125,[1]Timesheet!$D:$BK,57,0),0)</f>
        <v>0</v>
      </c>
      <c r="DN125" s="54">
        <f t="shared" si="6"/>
        <v>149000</v>
      </c>
      <c r="DO125" s="54"/>
      <c r="DP125" s="54" t="str">
        <f t="shared" si="7"/>
        <v/>
      </c>
      <c r="DQ125" s="60">
        <v>0</v>
      </c>
      <c r="DR125" s="60">
        <v>0</v>
      </c>
      <c r="DS125" s="61" t="str">
        <f>IFERROR(VLOOKUP(E125&amp;H125,[1]Group!$D$3:$G$40,4,0),"")</f>
        <v/>
      </c>
      <c r="DT125" s="61" t="str">
        <f t="shared" si="8"/>
        <v>MoviSouth</v>
      </c>
    </row>
    <row r="126" spans="1:124" s="11" customFormat="1" ht="20.25" hidden="1" customHeight="1" x14ac:dyDescent="0.35">
      <c r="A126" s="47">
        <v>123</v>
      </c>
      <c r="B126" s="48">
        <v>4838</v>
      </c>
      <c r="C126" s="48" t="s">
        <v>960</v>
      </c>
      <c r="D126" s="49" t="s">
        <v>396</v>
      </c>
      <c r="E126" s="49" t="s">
        <v>263</v>
      </c>
      <c r="F126" s="49" t="s">
        <v>392</v>
      </c>
      <c r="G126" s="49" t="s">
        <v>151</v>
      </c>
      <c r="H126" s="49" t="s">
        <v>397</v>
      </c>
      <c r="I126" s="49" t="s">
        <v>129</v>
      </c>
      <c r="J126" s="49" t="s">
        <v>179</v>
      </c>
      <c r="K126" s="49" t="s">
        <v>131</v>
      </c>
      <c r="L126" s="49" t="s">
        <v>132</v>
      </c>
      <c r="M126" s="50">
        <v>43370</v>
      </c>
      <c r="N126" s="50" t="s">
        <v>770</v>
      </c>
      <c r="O126" s="51"/>
      <c r="P126" s="50"/>
      <c r="Q126" s="52" t="s">
        <v>133</v>
      </c>
      <c r="R126" s="311" t="s">
        <v>774</v>
      </c>
      <c r="S126" s="52" t="s">
        <v>134</v>
      </c>
      <c r="T126" s="54"/>
      <c r="U126" s="54">
        <v>5000000</v>
      </c>
      <c r="V126" s="54"/>
      <c r="W126" s="55">
        <v>5000000</v>
      </c>
      <c r="X126" s="56">
        <v>0</v>
      </c>
      <c r="Y126" s="54">
        <v>0</v>
      </c>
      <c r="Z126" s="54"/>
      <c r="AA126" s="56">
        <v>0</v>
      </c>
      <c r="AB126" s="54"/>
      <c r="AC126" s="54">
        <v>0</v>
      </c>
      <c r="AD126" s="57">
        <v>0</v>
      </c>
      <c r="AE126" s="54" t="s">
        <v>1246</v>
      </c>
      <c r="AF126" s="58">
        <v>26</v>
      </c>
      <c r="AG126" s="58">
        <v>19</v>
      </c>
      <c r="AH126" s="58">
        <v>7</v>
      </c>
      <c r="AI126" s="58">
        <v>0</v>
      </c>
      <c r="AJ126" s="58">
        <v>0</v>
      </c>
      <c r="AK126" s="58">
        <v>26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54">
        <v>5000000</v>
      </c>
      <c r="AS126" s="54">
        <v>0</v>
      </c>
      <c r="AT126" s="54">
        <v>0</v>
      </c>
      <c r="AU126" s="54">
        <v>5000000</v>
      </c>
      <c r="AV126" s="54">
        <v>0</v>
      </c>
      <c r="AW126" s="54">
        <v>0</v>
      </c>
      <c r="AX126" s="54">
        <v>0</v>
      </c>
      <c r="AY126" s="54">
        <v>0</v>
      </c>
      <c r="AZ126" s="59">
        <v>909746</v>
      </c>
      <c r="BA126" s="54">
        <v>0</v>
      </c>
      <c r="BB126" s="59"/>
      <c r="BC126" s="54"/>
      <c r="BD126" s="54"/>
      <c r="BE126" s="54">
        <v>0</v>
      </c>
      <c r="BF126" s="54">
        <v>909746</v>
      </c>
      <c r="BG126" s="59">
        <v>0</v>
      </c>
      <c r="BH126" s="59">
        <v>0</v>
      </c>
      <c r="BI126" s="59">
        <v>0</v>
      </c>
      <c r="BJ126" s="59">
        <v>0</v>
      </c>
      <c r="BK126" s="59"/>
      <c r="BL126" s="59">
        <v>0</v>
      </c>
      <c r="BM126" s="59"/>
      <c r="BN126" s="59"/>
      <c r="BO126" s="59">
        <v>0</v>
      </c>
      <c r="BP126" s="59"/>
      <c r="BQ126" s="59"/>
      <c r="BR126" s="54"/>
      <c r="BS126" s="59"/>
      <c r="BT126" s="54">
        <v>0</v>
      </c>
      <c r="BU126" s="57">
        <v>5909746</v>
      </c>
      <c r="BV126" s="54">
        <v>0</v>
      </c>
      <c r="BW126" s="54">
        <v>0</v>
      </c>
      <c r="BX126" s="54">
        <v>0</v>
      </c>
      <c r="BY126" s="54">
        <v>11000000</v>
      </c>
      <c r="BZ126" s="54">
        <v>0</v>
      </c>
      <c r="CA126" s="54">
        <v>0</v>
      </c>
      <c r="CB126" s="54">
        <v>400000</v>
      </c>
      <c r="CC126" s="54">
        <v>50000</v>
      </c>
      <c r="CD126" s="54">
        <v>75000</v>
      </c>
      <c r="CE126" s="54">
        <v>0</v>
      </c>
      <c r="CF126" s="54">
        <v>525000</v>
      </c>
      <c r="CG126" s="54">
        <v>11525000</v>
      </c>
      <c r="CH126" s="54">
        <v>0</v>
      </c>
      <c r="CI126" s="54">
        <v>0</v>
      </c>
      <c r="CJ126" s="54"/>
      <c r="CK126" s="54">
        <v>0</v>
      </c>
      <c r="CL126" s="54">
        <v>0</v>
      </c>
      <c r="CM126" s="54">
        <v>50000</v>
      </c>
      <c r="CN126" s="54">
        <v>0</v>
      </c>
      <c r="CO126" s="54"/>
      <c r="CP126" s="54">
        <v>0</v>
      </c>
      <c r="CQ126" s="54">
        <v>0</v>
      </c>
      <c r="CR126" s="54">
        <v>50000</v>
      </c>
      <c r="CS126" s="54">
        <v>5334746</v>
      </c>
      <c r="CT126" s="54"/>
      <c r="CU126" s="57">
        <v>5334746</v>
      </c>
      <c r="CV126" s="54">
        <v>850000.00000000012</v>
      </c>
      <c r="CW126" s="54">
        <v>0</v>
      </c>
      <c r="CX126" s="54">
        <v>150000</v>
      </c>
      <c r="CY126" s="54">
        <v>0</v>
      </c>
      <c r="CZ126" s="54"/>
      <c r="DA126" s="54">
        <v>1000000.0000000001</v>
      </c>
      <c r="DB126" s="54">
        <v>1525000</v>
      </c>
      <c r="DC126" s="54">
        <v>100000</v>
      </c>
      <c r="DD126" s="54">
        <v>7009746</v>
      </c>
      <c r="DE126" s="54"/>
      <c r="DF126" s="54" t="s">
        <v>957</v>
      </c>
      <c r="DG126" s="54">
        <v>416666.66666666669</v>
      </c>
      <c r="DH126" s="52" t="s">
        <v>135</v>
      </c>
      <c r="DI126" s="54">
        <f>IFERROR(VLOOKUP($B126,[1]Timesheet!$D:$BK,51,0),0)</f>
        <v>22</v>
      </c>
      <c r="DJ126" s="54">
        <f>IFERROR(VLOOKUP($B126,[1]Timesheet!$D:$BK,52,0),0)</f>
        <v>0</v>
      </c>
      <c r="DK126" s="54">
        <f>IFERROR(VLOOKUP($B126,[1]Timesheet!$D:$BK,55,0),0)</f>
        <v>0</v>
      </c>
      <c r="DL126" s="52" t="s">
        <v>139</v>
      </c>
      <c r="DM126" s="54">
        <f>IFERROR(VLOOKUP($B126,[1]Timesheet!$D:$BK,57,0),0)</f>
        <v>0</v>
      </c>
      <c r="DN126" s="54">
        <f t="shared" si="6"/>
        <v>50000</v>
      </c>
      <c r="DO126" s="54"/>
      <c r="DP126" s="54" t="str">
        <f t="shared" si="7"/>
        <v/>
      </c>
      <c r="DQ126" s="60">
        <v>0</v>
      </c>
      <c r="DR126" s="60">
        <v>0</v>
      </c>
      <c r="DS126" s="61" t="str">
        <f>IFERROR(VLOOKUP(E126&amp;H126,[1]Group!$D$3:$G$40,4,0),"")</f>
        <v/>
      </c>
      <c r="DT126" s="61" t="str">
        <f t="shared" si="8"/>
        <v>MoviSouth</v>
      </c>
    </row>
    <row r="127" spans="1:124" s="11" customFormat="1" ht="20.25" hidden="1" customHeight="1" x14ac:dyDescent="0.35">
      <c r="A127" s="47">
        <v>124</v>
      </c>
      <c r="B127" s="48">
        <v>1780</v>
      </c>
      <c r="C127" s="48" t="s">
        <v>956</v>
      </c>
      <c r="D127" s="49" t="s">
        <v>398</v>
      </c>
      <c r="E127" s="49" t="s">
        <v>263</v>
      </c>
      <c r="F127" s="49" t="s">
        <v>392</v>
      </c>
      <c r="G127" s="49" t="s">
        <v>151</v>
      </c>
      <c r="H127" s="49" t="s">
        <v>399</v>
      </c>
      <c r="I127" s="49" t="s">
        <v>129</v>
      </c>
      <c r="J127" s="49" t="s">
        <v>179</v>
      </c>
      <c r="K127" s="49" t="s">
        <v>131</v>
      </c>
      <c r="L127" s="49" t="s">
        <v>132</v>
      </c>
      <c r="M127" s="50">
        <v>42083</v>
      </c>
      <c r="N127" s="50" t="s">
        <v>770</v>
      </c>
      <c r="O127" s="51"/>
      <c r="P127" s="50"/>
      <c r="Q127" s="52" t="s">
        <v>133</v>
      </c>
      <c r="R127" s="311" t="s">
        <v>774</v>
      </c>
      <c r="S127" s="52" t="s">
        <v>134</v>
      </c>
      <c r="T127" s="54"/>
      <c r="U127" s="54">
        <v>5000000</v>
      </c>
      <c r="V127" s="54"/>
      <c r="W127" s="55">
        <v>5000000</v>
      </c>
      <c r="X127" s="56">
        <v>0</v>
      </c>
      <c r="Y127" s="54">
        <v>0</v>
      </c>
      <c r="Z127" s="54"/>
      <c r="AA127" s="56">
        <v>0</v>
      </c>
      <c r="AB127" s="54"/>
      <c r="AC127" s="54">
        <v>0</v>
      </c>
      <c r="AD127" s="57">
        <v>0</v>
      </c>
      <c r="AE127" s="54" t="s">
        <v>1246</v>
      </c>
      <c r="AF127" s="58">
        <v>26</v>
      </c>
      <c r="AG127" s="58">
        <v>20.5</v>
      </c>
      <c r="AH127" s="58">
        <v>5.5</v>
      </c>
      <c r="AI127" s="58">
        <v>0</v>
      </c>
      <c r="AJ127" s="58">
        <v>0</v>
      </c>
      <c r="AK127" s="58">
        <v>26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54">
        <v>5000000</v>
      </c>
      <c r="AS127" s="54">
        <v>0</v>
      </c>
      <c r="AT127" s="54">
        <v>0</v>
      </c>
      <c r="AU127" s="54">
        <v>5000000</v>
      </c>
      <c r="AV127" s="54">
        <v>0</v>
      </c>
      <c r="AW127" s="54">
        <v>0</v>
      </c>
      <c r="AX127" s="54">
        <v>0</v>
      </c>
      <c r="AY127" s="54">
        <v>0</v>
      </c>
      <c r="AZ127" s="59">
        <v>0</v>
      </c>
      <c r="BA127" s="54">
        <v>0</v>
      </c>
      <c r="BB127" s="59"/>
      <c r="BC127" s="54"/>
      <c r="BD127" s="54"/>
      <c r="BE127" s="54">
        <v>0</v>
      </c>
      <c r="BF127" s="54">
        <v>0</v>
      </c>
      <c r="BG127" s="59">
        <v>0</v>
      </c>
      <c r="BH127" s="59">
        <v>0</v>
      </c>
      <c r="BI127" s="59">
        <v>0</v>
      </c>
      <c r="BJ127" s="59">
        <v>0</v>
      </c>
      <c r="BK127" s="59"/>
      <c r="BL127" s="59">
        <v>0</v>
      </c>
      <c r="BM127" s="59"/>
      <c r="BN127" s="59"/>
      <c r="BO127" s="59">
        <v>1300000</v>
      </c>
      <c r="BP127" s="59"/>
      <c r="BQ127" s="59"/>
      <c r="BR127" s="54"/>
      <c r="BS127" s="59"/>
      <c r="BT127" s="54">
        <v>1300000</v>
      </c>
      <c r="BU127" s="57">
        <v>6300000</v>
      </c>
      <c r="BV127" s="54">
        <v>0</v>
      </c>
      <c r="BW127" s="54">
        <v>0</v>
      </c>
      <c r="BX127" s="54">
        <v>0</v>
      </c>
      <c r="BY127" s="54">
        <v>11000000</v>
      </c>
      <c r="BZ127" s="54">
        <v>0</v>
      </c>
      <c r="CA127" s="54">
        <v>0</v>
      </c>
      <c r="CB127" s="54">
        <v>400000</v>
      </c>
      <c r="CC127" s="54">
        <v>50000</v>
      </c>
      <c r="CD127" s="54">
        <v>75000</v>
      </c>
      <c r="CE127" s="54">
        <v>0</v>
      </c>
      <c r="CF127" s="54">
        <v>525000</v>
      </c>
      <c r="CG127" s="54">
        <v>11525000</v>
      </c>
      <c r="CH127" s="54">
        <v>0</v>
      </c>
      <c r="CI127" s="54">
        <v>0</v>
      </c>
      <c r="CJ127" s="54"/>
      <c r="CK127" s="54">
        <v>0</v>
      </c>
      <c r="CL127" s="54">
        <v>0</v>
      </c>
      <c r="CM127" s="54">
        <v>50000</v>
      </c>
      <c r="CN127" s="54">
        <v>0</v>
      </c>
      <c r="CO127" s="54"/>
      <c r="CP127" s="54">
        <v>1484000</v>
      </c>
      <c r="CQ127" s="54">
        <v>0</v>
      </c>
      <c r="CR127" s="54">
        <v>1534000</v>
      </c>
      <c r="CS127" s="54">
        <v>4241000</v>
      </c>
      <c r="CT127" s="54"/>
      <c r="CU127" s="57">
        <v>4241000</v>
      </c>
      <c r="CV127" s="54">
        <v>850000.00000000012</v>
      </c>
      <c r="CW127" s="54">
        <v>0</v>
      </c>
      <c r="CX127" s="54">
        <v>150000</v>
      </c>
      <c r="CY127" s="54">
        <v>0</v>
      </c>
      <c r="CZ127" s="54"/>
      <c r="DA127" s="54">
        <v>1000000.0000000001</v>
      </c>
      <c r="DB127" s="54">
        <v>1525000</v>
      </c>
      <c r="DC127" s="54">
        <v>100000</v>
      </c>
      <c r="DD127" s="54">
        <v>7400000</v>
      </c>
      <c r="DE127" s="54"/>
      <c r="DF127" s="54" t="s">
        <v>957</v>
      </c>
      <c r="DG127" s="54">
        <v>416666.66666666669</v>
      </c>
      <c r="DH127" s="52" t="s">
        <v>135</v>
      </c>
      <c r="DI127" s="54">
        <f>IFERROR(VLOOKUP($B127,[1]Timesheet!$D:$BK,51,0),0)</f>
        <v>22</v>
      </c>
      <c r="DJ127" s="54">
        <f>IFERROR(VLOOKUP($B127,[1]Timesheet!$D:$BK,52,0),0)</f>
        <v>0</v>
      </c>
      <c r="DK127" s="54">
        <f>IFERROR(VLOOKUP($B127,[1]Timesheet!$D:$BK,55,0),0)</f>
        <v>0</v>
      </c>
      <c r="DL127" s="52" t="s">
        <v>139</v>
      </c>
      <c r="DM127" s="54">
        <f>IFERROR(VLOOKUP($B127,[1]Timesheet!$D:$BK,57,0),0)</f>
        <v>0</v>
      </c>
      <c r="DN127" s="54">
        <f t="shared" si="6"/>
        <v>50000</v>
      </c>
      <c r="DO127" s="54"/>
      <c r="DP127" s="54" t="str">
        <f t="shared" si="7"/>
        <v/>
      </c>
      <c r="DQ127" s="60">
        <v>0</v>
      </c>
      <c r="DR127" s="60">
        <v>0</v>
      </c>
      <c r="DS127" s="61" t="str">
        <f>IFERROR(VLOOKUP(E127&amp;H127,[1]Group!$D$3:$G$40,4,0),"")</f>
        <v/>
      </c>
      <c r="DT127" s="61" t="str">
        <f t="shared" si="8"/>
        <v>MoviSouth</v>
      </c>
    </row>
    <row r="128" spans="1:124" s="11" customFormat="1" ht="20.25" hidden="1" customHeight="1" x14ac:dyDescent="0.35">
      <c r="A128" s="47">
        <v>125</v>
      </c>
      <c r="B128" s="48">
        <v>1994</v>
      </c>
      <c r="C128" s="48" t="s">
        <v>958</v>
      </c>
      <c r="D128" s="49" t="s">
        <v>400</v>
      </c>
      <c r="E128" s="49" t="s">
        <v>263</v>
      </c>
      <c r="F128" s="49" t="s">
        <v>392</v>
      </c>
      <c r="G128" s="49" t="s">
        <v>151</v>
      </c>
      <c r="H128" s="49" t="s">
        <v>399</v>
      </c>
      <c r="I128" s="49" t="s">
        <v>129</v>
      </c>
      <c r="J128" s="49" t="s">
        <v>179</v>
      </c>
      <c r="K128" s="49" t="s">
        <v>131</v>
      </c>
      <c r="L128" s="49" t="s">
        <v>132</v>
      </c>
      <c r="M128" s="50">
        <v>42231</v>
      </c>
      <c r="N128" s="50" t="s">
        <v>770</v>
      </c>
      <c r="O128" s="51"/>
      <c r="P128" s="50"/>
      <c r="Q128" s="52" t="s">
        <v>133</v>
      </c>
      <c r="R128" s="311" t="s">
        <v>774</v>
      </c>
      <c r="S128" s="52" t="s">
        <v>134</v>
      </c>
      <c r="T128" s="54"/>
      <c r="U128" s="54">
        <v>5000000</v>
      </c>
      <c r="V128" s="54"/>
      <c r="W128" s="55">
        <v>5000000</v>
      </c>
      <c r="X128" s="56">
        <v>0</v>
      </c>
      <c r="Y128" s="54">
        <v>0</v>
      </c>
      <c r="Z128" s="54"/>
      <c r="AA128" s="56">
        <v>0</v>
      </c>
      <c r="AB128" s="54"/>
      <c r="AC128" s="54">
        <v>0</v>
      </c>
      <c r="AD128" s="57">
        <v>0</v>
      </c>
      <c r="AE128" s="54" t="s">
        <v>1246</v>
      </c>
      <c r="AF128" s="58">
        <v>26</v>
      </c>
      <c r="AG128" s="58">
        <v>26</v>
      </c>
      <c r="AH128" s="58">
        <v>0</v>
      </c>
      <c r="AI128" s="58">
        <v>0</v>
      </c>
      <c r="AJ128" s="58">
        <v>0</v>
      </c>
      <c r="AK128" s="58">
        <v>26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54">
        <v>5000000</v>
      </c>
      <c r="AS128" s="54">
        <v>0</v>
      </c>
      <c r="AT128" s="54">
        <v>0</v>
      </c>
      <c r="AU128" s="54">
        <v>5000000</v>
      </c>
      <c r="AV128" s="54">
        <v>0</v>
      </c>
      <c r="AW128" s="54">
        <v>0</v>
      </c>
      <c r="AX128" s="54">
        <v>0</v>
      </c>
      <c r="AY128" s="54">
        <v>0</v>
      </c>
      <c r="AZ128" s="59">
        <v>0</v>
      </c>
      <c r="BA128" s="54">
        <v>0</v>
      </c>
      <c r="BB128" s="59"/>
      <c r="BC128" s="54"/>
      <c r="BD128" s="54"/>
      <c r="BE128" s="54">
        <v>0</v>
      </c>
      <c r="BF128" s="54">
        <v>0</v>
      </c>
      <c r="BG128" s="59">
        <v>0</v>
      </c>
      <c r="BH128" s="59">
        <v>0</v>
      </c>
      <c r="BI128" s="59">
        <v>0</v>
      </c>
      <c r="BJ128" s="59">
        <v>0</v>
      </c>
      <c r="BK128" s="59"/>
      <c r="BL128" s="59">
        <v>0</v>
      </c>
      <c r="BM128" s="59"/>
      <c r="BN128" s="59"/>
      <c r="BO128" s="59">
        <v>1300000</v>
      </c>
      <c r="BP128" s="59"/>
      <c r="BQ128" s="59"/>
      <c r="BR128" s="54"/>
      <c r="BS128" s="59"/>
      <c r="BT128" s="54">
        <v>1300000</v>
      </c>
      <c r="BU128" s="57">
        <v>6300000</v>
      </c>
      <c r="BV128" s="54">
        <v>0</v>
      </c>
      <c r="BW128" s="54">
        <v>0</v>
      </c>
      <c r="BX128" s="54">
        <v>0</v>
      </c>
      <c r="BY128" s="54">
        <v>11000000</v>
      </c>
      <c r="BZ128" s="54">
        <v>0</v>
      </c>
      <c r="CA128" s="54">
        <v>0</v>
      </c>
      <c r="CB128" s="54">
        <v>400000</v>
      </c>
      <c r="CC128" s="54">
        <v>50000</v>
      </c>
      <c r="CD128" s="54">
        <v>75000</v>
      </c>
      <c r="CE128" s="54">
        <v>0</v>
      </c>
      <c r="CF128" s="54">
        <v>525000</v>
      </c>
      <c r="CG128" s="54">
        <v>11525000</v>
      </c>
      <c r="CH128" s="54">
        <v>0</v>
      </c>
      <c r="CI128" s="54">
        <v>0</v>
      </c>
      <c r="CJ128" s="54"/>
      <c r="CK128" s="54">
        <v>0</v>
      </c>
      <c r="CL128" s="54">
        <v>0</v>
      </c>
      <c r="CM128" s="54">
        <v>50000</v>
      </c>
      <c r="CN128" s="54">
        <v>0</v>
      </c>
      <c r="CO128" s="54"/>
      <c r="CP128" s="54">
        <v>0</v>
      </c>
      <c r="CQ128" s="54">
        <v>0</v>
      </c>
      <c r="CR128" s="54">
        <v>50000</v>
      </c>
      <c r="CS128" s="54">
        <v>5725000</v>
      </c>
      <c r="CT128" s="54"/>
      <c r="CU128" s="57">
        <v>5725000</v>
      </c>
      <c r="CV128" s="54">
        <v>850000.00000000012</v>
      </c>
      <c r="CW128" s="54">
        <v>0</v>
      </c>
      <c r="CX128" s="54">
        <v>150000</v>
      </c>
      <c r="CY128" s="54">
        <v>0</v>
      </c>
      <c r="CZ128" s="54"/>
      <c r="DA128" s="54">
        <v>1000000.0000000001</v>
      </c>
      <c r="DB128" s="54">
        <v>1525000</v>
      </c>
      <c r="DC128" s="54">
        <v>100000</v>
      </c>
      <c r="DD128" s="54">
        <v>7400000</v>
      </c>
      <c r="DE128" s="54"/>
      <c r="DF128" s="54" t="s">
        <v>957</v>
      </c>
      <c r="DG128" s="54">
        <v>416666.66666666669</v>
      </c>
      <c r="DH128" s="52" t="s">
        <v>135</v>
      </c>
      <c r="DI128" s="54">
        <f>IFERROR(VLOOKUP($B128,[1]Timesheet!$D:$BK,51,0),0)</f>
        <v>22</v>
      </c>
      <c r="DJ128" s="54">
        <f>IFERROR(VLOOKUP($B128,[1]Timesheet!$D:$BK,52,0),0)</f>
        <v>0</v>
      </c>
      <c r="DK128" s="54">
        <f>IFERROR(VLOOKUP($B128,[1]Timesheet!$D:$BK,55,0),0)</f>
        <v>0</v>
      </c>
      <c r="DL128" s="52" t="s">
        <v>139</v>
      </c>
      <c r="DM128" s="54">
        <f>IFERROR(VLOOKUP($B128,[1]Timesheet!$D:$BK,57,0),0)</f>
        <v>0</v>
      </c>
      <c r="DN128" s="54">
        <f t="shared" si="6"/>
        <v>50000</v>
      </c>
      <c r="DO128" s="54"/>
      <c r="DP128" s="54" t="str">
        <f t="shared" si="7"/>
        <v/>
      </c>
      <c r="DQ128" s="60">
        <v>0</v>
      </c>
      <c r="DR128" s="60">
        <v>0</v>
      </c>
      <c r="DS128" s="61" t="str">
        <f>IFERROR(VLOOKUP(E128&amp;H128,[1]Group!$D$3:$G$40,4,0),"")</f>
        <v/>
      </c>
      <c r="DT128" s="61" t="str">
        <f t="shared" si="8"/>
        <v>MoviSouth</v>
      </c>
    </row>
    <row r="129" spans="1:124" s="11" customFormat="1" ht="20.25" hidden="1" customHeight="1" x14ac:dyDescent="0.35">
      <c r="A129" s="47">
        <v>126</v>
      </c>
      <c r="B129" s="48">
        <v>4214</v>
      </c>
      <c r="C129" s="48" t="s">
        <v>959</v>
      </c>
      <c r="D129" s="49" t="s">
        <v>401</v>
      </c>
      <c r="E129" s="49" t="s">
        <v>263</v>
      </c>
      <c r="F129" s="49" t="s">
        <v>392</v>
      </c>
      <c r="G129" s="49" t="s">
        <v>151</v>
      </c>
      <c r="H129" s="49" t="s">
        <v>399</v>
      </c>
      <c r="I129" s="49" t="s">
        <v>129</v>
      </c>
      <c r="J129" s="49" t="s">
        <v>179</v>
      </c>
      <c r="K129" s="49" t="s">
        <v>131</v>
      </c>
      <c r="L129" s="49" t="s">
        <v>132</v>
      </c>
      <c r="M129" s="50">
        <v>43082</v>
      </c>
      <c r="N129" s="50" t="s">
        <v>770</v>
      </c>
      <c r="O129" s="51"/>
      <c r="P129" s="50"/>
      <c r="Q129" s="52" t="s">
        <v>133</v>
      </c>
      <c r="R129" s="311" t="s">
        <v>774</v>
      </c>
      <c r="S129" s="52" t="s">
        <v>134</v>
      </c>
      <c r="T129" s="54"/>
      <c r="U129" s="54">
        <v>5000000</v>
      </c>
      <c r="V129" s="54"/>
      <c r="W129" s="55">
        <v>5000000</v>
      </c>
      <c r="X129" s="56">
        <v>0</v>
      </c>
      <c r="Y129" s="54">
        <v>0</v>
      </c>
      <c r="Z129" s="54"/>
      <c r="AA129" s="56">
        <v>0</v>
      </c>
      <c r="AB129" s="54"/>
      <c r="AC129" s="54">
        <v>0</v>
      </c>
      <c r="AD129" s="57">
        <v>0</v>
      </c>
      <c r="AE129" s="54" t="s">
        <v>1246</v>
      </c>
      <c r="AF129" s="58">
        <v>26</v>
      </c>
      <c r="AG129" s="58">
        <v>20.5</v>
      </c>
      <c r="AH129" s="58">
        <v>5.5</v>
      </c>
      <c r="AI129" s="58">
        <v>0</v>
      </c>
      <c r="AJ129" s="58">
        <v>0</v>
      </c>
      <c r="AK129" s="58">
        <v>26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54">
        <v>5000000</v>
      </c>
      <c r="AS129" s="54">
        <v>0</v>
      </c>
      <c r="AT129" s="54">
        <v>0</v>
      </c>
      <c r="AU129" s="54">
        <v>5000000</v>
      </c>
      <c r="AV129" s="54">
        <v>0</v>
      </c>
      <c r="AW129" s="54">
        <v>0</v>
      </c>
      <c r="AX129" s="54">
        <v>0</v>
      </c>
      <c r="AY129" s="54">
        <v>0</v>
      </c>
      <c r="AZ129" s="59">
        <v>0</v>
      </c>
      <c r="BA129" s="54">
        <v>0</v>
      </c>
      <c r="BB129" s="59"/>
      <c r="BC129" s="54"/>
      <c r="BD129" s="54"/>
      <c r="BE129" s="54">
        <v>0</v>
      </c>
      <c r="BF129" s="54">
        <v>0</v>
      </c>
      <c r="BG129" s="59">
        <v>0</v>
      </c>
      <c r="BH129" s="59">
        <v>0</v>
      </c>
      <c r="BI129" s="59">
        <v>0</v>
      </c>
      <c r="BJ129" s="59">
        <v>0</v>
      </c>
      <c r="BK129" s="59"/>
      <c r="BL129" s="59">
        <v>0</v>
      </c>
      <c r="BM129" s="59"/>
      <c r="BN129" s="59"/>
      <c r="BO129" s="59">
        <v>1300000</v>
      </c>
      <c r="BP129" s="59"/>
      <c r="BQ129" s="59"/>
      <c r="BR129" s="54"/>
      <c r="BS129" s="59"/>
      <c r="BT129" s="54">
        <v>1300000</v>
      </c>
      <c r="BU129" s="57">
        <v>6300000</v>
      </c>
      <c r="BV129" s="54">
        <v>0</v>
      </c>
      <c r="BW129" s="54">
        <v>0</v>
      </c>
      <c r="BX129" s="54">
        <v>0</v>
      </c>
      <c r="BY129" s="54">
        <v>11000000</v>
      </c>
      <c r="BZ129" s="54">
        <v>0</v>
      </c>
      <c r="CA129" s="54">
        <v>0</v>
      </c>
      <c r="CB129" s="54">
        <v>400000</v>
      </c>
      <c r="CC129" s="54">
        <v>50000</v>
      </c>
      <c r="CD129" s="54">
        <v>75000</v>
      </c>
      <c r="CE129" s="54">
        <v>0</v>
      </c>
      <c r="CF129" s="54">
        <v>525000</v>
      </c>
      <c r="CG129" s="54">
        <v>11525000</v>
      </c>
      <c r="CH129" s="54">
        <v>0</v>
      </c>
      <c r="CI129" s="54">
        <v>0</v>
      </c>
      <c r="CJ129" s="54"/>
      <c r="CK129" s="54">
        <v>0</v>
      </c>
      <c r="CL129" s="54">
        <v>0</v>
      </c>
      <c r="CM129" s="54">
        <v>50000</v>
      </c>
      <c r="CN129" s="54">
        <v>0</v>
      </c>
      <c r="CO129" s="54"/>
      <c r="CP129" s="54">
        <v>0</v>
      </c>
      <c r="CQ129" s="54">
        <v>0</v>
      </c>
      <c r="CR129" s="54">
        <v>50000</v>
      </c>
      <c r="CS129" s="54">
        <v>5725000</v>
      </c>
      <c r="CT129" s="54"/>
      <c r="CU129" s="57">
        <v>5725000</v>
      </c>
      <c r="CV129" s="54">
        <v>850000.00000000012</v>
      </c>
      <c r="CW129" s="54">
        <v>0</v>
      </c>
      <c r="CX129" s="54">
        <v>150000</v>
      </c>
      <c r="CY129" s="54">
        <v>0</v>
      </c>
      <c r="CZ129" s="54"/>
      <c r="DA129" s="54">
        <v>1000000.0000000001</v>
      </c>
      <c r="DB129" s="54">
        <v>1525000</v>
      </c>
      <c r="DC129" s="54">
        <v>100000</v>
      </c>
      <c r="DD129" s="54">
        <v>7400000</v>
      </c>
      <c r="DE129" s="54"/>
      <c r="DF129" s="54" t="s">
        <v>957</v>
      </c>
      <c r="DG129" s="54">
        <v>416666.66666666669</v>
      </c>
      <c r="DH129" s="52" t="s">
        <v>135</v>
      </c>
      <c r="DI129" s="54">
        <f>IFERROR(VLOOKUP($B129,[1]Timesheet!$D:$BK,51,0),0)</f>
        <v>22</v>
      </c>
      <c r="DJ129" s="54">
        <f>IFERROR(VLOOKUP($B129,[1]Timesheet!$D:$BK,52,0),0)</f>
        <v>0</v>
      </c>
      <c r="DK129" s="54">
        <f>IFERROR(VLOOKUP($B129,[1]Timesheet!$D:$BK,55,0),0)</f>
        <v>0</v>
      </c>
      <c r="DL129" s="52" t="s">
        <v>139</v>
      </c>
      <c r="DM129" s="54">
        <f>IFERROR(VLOOKUP($B129,[1]Timesheet!$D:$BK,57,0),0)</f>
        <v>0</v>
      </c>
      <c r="DN129" s="54">
        <f t="shared" si="6"/>
        <v>50000</v>
      </c>
      <c r="DO129" s="54"/>
      <c r="DP129" s="54" t="str">
        <f t="shared" si="7"/>
        <v/>
      </c>
      <c r="DQ129" s="60">
        <v>0</v>
      </c>
      <c r="DR129" s="60">
        <v>0</v>
      </c>
      <c r="DS129" s="61" t="str">
        <f>IFERROR(VLOOKUP(E129&amp;H129,[1]Group!$D$3:$G$40,4,0),"")</f>
        <v/>
      </c>
      <c r="DT129" s="61" t="str">
        <f t="shared" si="8"/>
        <v>MoviSouth</v>
      </c>
    </row>
    <row r="130" spans="1:124" s="11" customFormat="1" ht="20.25" hidden="1" customHeight="1" x14ac:dyDescent="0.35">
      <c r="A130" s="47">
        <v>127</v>
      </c>
      <c r="B130" s="48">
        <v>5813</v>
      </c>
      <c r="C130" s="48" t="s">
        <v>961</v>
      </c>
      <c r="D130" s="49" t="s">
        <v>402</v>
      </c>
      <c r="E130" s="49" t="s">
        <v>263</v>
      </c>
      <c r="F130" s="49" t="s">
        <v>392</v>
      </c>
      <c r="G130" s="49" t="s">
        <v>151</v>
      </c>
      <c r="H130" s="49" t="s">
        <v>399</v>
      </c>
      <c r="I130" s="49" t="s">
        <v>129</v>
      </c>
      <c r="J130" s="49" t="s">
        <v>179</v>
      </c>
      <c r="K130" s="49" t="s">
        <v>131</v>
      </c>
      <c r="L130" s="49" t="s">
        <v>132</v>
      </c>
      <c r="M130" s="50">
        <v>44039</v>
      </c>
      <c r="N130" s="50" t="s">
        <v>770</v>
      </c>
      <c r="O130" s="51"/>
      <c r="P130" s="50"/>
      <c r="Q130" s="52" t="s">
        <v>133</v>
      </c>
      <c r="R130" s="311" t="s">
        <v>774</v>
      </c>
      <c r="S130" s="52" t="s">
        <v>134</v>
      </c>
      <c r="T130" s="54"/>
      <c r="U130" s="54">
        <v>5000000</v>
      </c>
      <c r="V130" s="54"/>
      <c r="W130" s="55">
        <v>5000000</v>
      </c>
      <c r="X130" s="56">
        <v>0</v>
      </c>
      <c r="Y130" s="54">
        <v>0</v>
      </c>
      <c r="Z130" s="54"/>
      <c r="AA130" s="56">
        <v>0</v>
      </c>
      <c r="AB130" s="54"/>
      <c r="AC130" s="54">
        <v>0</v>
      </c>
      <c r="AD130" s="57">
        <v>0</v>
      </c>
      <c r="AE130" s="54" t="s">
        <v>1246</v>
      </c>
      <c r="AF130" s="58">
        <v>26</v>
      </c>
      <c r="AG130" s="58">
        <v>22.5</v>
      </c>
      <c r="AH130" s="58">
        <v>3.5</v>
      </c>
      <c r="AI130" s="58">
        <v>0</v>
      </c>
      <c r="AJ130" s="58">
        <v>0</v>
      </c>
      <c r="AK130" s="58">
        <v>26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54">
        <v>5000000</v>
      </c>
      <c r="AS130" s="54">
        <v>0</v>
      </c>
      <c r="AT130" s="54">
        <v>0</v>
      </c>
      <c r="AU130" s="54">
        <v>5000000</v>
      </c>
      <c r="AV130" s="54">
        <v>0</v>
      </c>
      <c r="AW130" s="54">
        <v>0</v>
      </c>
      <c r="AX130" s="54">
        <v>0</v>
      </c>
      <c r="AY130" s="54">
        <v>0</v>
      </c>
      <c r="AZ130" s="59">
        <v>0</v>
      </c>
      <c r="BA130" s="54">
        <v>0</v>
      </c>
      <c r="BB130" s="59"/>
      <c r="BC130" s="54"/>
      <c r="BD130" s="54"/>
      <c r="BE130" s="54">
        <v>0</v>
      </c>
      <c r="BF130" s="54">
        <v>0</v>
      </c>
      <c r="BG130" s="59">
        <v>0</v>
      </c>
      <c r="BH130" s="59">
        <v>0</v>
      </c>
      <c r="BI130" s="59">
        <v>0</v>
      </c>
      <c r="BJ130" s="59">
        <v>0</v>
      </c>
      <c r="BK130" s="59"/>
      <c r="BL130" s="59">
        <v>0</v>
      </c>
      <c r="BM130" s="59"/>
      <c r="BN130" s="59"/>
      <c r="BO130" s="59">
        <v>800000</v>
      </c>
      <c r="BP130" s="59"/>
      <c r="BQ130" s="59"/>
      <c r="BR130" s="54"/>
      <c r="BS130" s="59"/>
      <c r="BT130" s="54">
        <v>800000</v>
      </c>
      <c r="BU130" s="57">
        <v>5800000</v>
      </c>
      <c r="BV130" s="54">
        <v>0</v>
      </c>
      <c r="BW130" s="54">
        <v>0</v>
      </c>
      <c r="BX130" s="54">
        <v>0</v>
      </c>
      <c r="BY130" s="54">
        <v>11000000</v>
      </c>
      <c r="BZ130" s="54">
        <v>0</v>
      </c>
      <c r="CA130" s="54">
        <v>0</v>
      </c>
      <c r="CB130" s="54">
        <v>400000</v>
      </c>
      <c r="CC130" s="54">
        <v>50000</v>
      </c>
      <c r="CD130" s="54">
        <v>75000</v>
      </c>
      <c r="CE130" s="54">
        <v>0</v>
      </c>
      <c r="CF130" s="54">
        <v>525000</v>
      </c>
      <c r="CG130" s="54">
        <v>11525000</v>
      </c>
      <c r="CH130" s="54">
        <v>0</v>
      </c>
      <c r="CI130" s="54">
        <v>0</v>
      </c>
      <c r="CJ130" s="54"/>
      <c r="CK130" s="54">
        <v>0</v>
      </c>
      <c r="CL130" s="54">
        <v>0</v>
      </c>
      <c r="CM130" s="54">
        <v>50000</v>
      </c>
      <c r="CN130" s="54">
        <v>0</v>
      </c>
      <c r="CO130" s="54"/>
      <c r="CP130" s="54">
        <v>0</v>
      </c>
      <c r="CQ130" s="54">
        <v>0</v>
      </c>
      <c r="CR130" s="54">
        <v>50000</v>
      </c>
      <c r="CS130" s="54">
        <v>5225000</v>
      </c>
      <c r="CT130" s="54"/>
      <c r="CU130" s="57">
        <v>5225000</v>
      </c>
      <c r="CV130" s="54">
        <v>850000.00000000012</v>
      </c>
      <c r="CW130" s="54">
        <v>0</v>
      </c>
      <c r="CX130" s="54">
        <v>150000</v>
      </c>
      <c r="CY130" s="54">
        <v>0</v>
      </c>
      <c r="CZ130" s="54"/>
      <c r="DA130" s="54">
        <v>1000000.0000000001</v>
      </c>
      <c r="DB130" s="54">
        <v>1525000</v>
      </c>
      <c r="DC130" s="54">
        <v>100000</v>
      </c>
      <c r="DD130" s="54">
        <v>6900000</v>
      </c>
      <c r="DE130" s="54"/>
      <c r="DF130" s="54" t="s">
        <v>957</v>
      </c>
      <c r="DG130" s="54">
        <v>416666.66666666669</v>
      </c>
      <c r="DH130" s="52" t="s">
        <v>135</v>
      </c>
      <c r="DI130" s="54">
        <f>IFERROR(VLOOKUP($B130,[1]Timesheet!$D:$BK,51,0),0)</f>
        <v>22</v>
      </c>
      <c r="DJ130" s="54">
        <f>IFERROR(VLOOKUP($B130,[1]Timesheet!$D:$BK,52,0),0)</f>
        <v>0</v>
      </c>
      <c r="DK130" s="54">
        <f>IFERROR(VLOOKUP($B130,[1]Timesheet!$D:$BK,55,0),0)</f>
        <v>0</v>
      </c>
      <c r="DL130" s="52" t="s">
        <v>139</v>
      </c>
      <c r="DM130" s="54">
        <f>IFERROR(VLOOKUP($B130,[1]Timesheet!$D:$BK,57,0),0)</f>
        <v>0</v>
      </c>
      <c r="DN130" s="54">
        <f t="shared" si="6"/>
        <v>50000</v>
      </c>
      <c r="DO130" s="54"/>
      <c r="DP130" s="54" t="str">
        <f t="shared" si="7"/>
        <v/>
      </c>
      <c r="DQ130" s="60">
        <v>0</v>
      </c>
      <c r="DR130" s="60">
        <v>0</v>
      </c>
      <c r="DS130" s="61" t="str">
        <f>IFERROR(VLOOKUP(E130&amp;H130,[1]Group!$D$3:$G$40,4,0),"")</f>
        <v/>
      </c>
      <c r="DT130" s="61" t="str">
        <f t="shared" si="8"/>
        <v>MoviSouth</v>
      </c>
    </row>
    <row r="131" spans="1:124" s="11" customFormat="1" ht="20.25" hidden="1" customHeight="1" x14ac:dyDescent="0.35">
      <c r="A131" s="47">
        <v>128</v>
      </c>
      <c r="B131" s="48">
        <v>5814</v>
      </c>
      <c r="C131" s="48" t="s">
        <v>962</v>
      </c>
      <c r="D131" s="49" t="s">
        <v>403</v>
      </c>
      <c r="E131" s="49" t="s">
        <v>263</v>
      </c>
      <c r="F131" s="49" t="s">
        <v>392</v>
      </c>
      <c r="G131" s="49" t="s">
        <v>151</v>
      </c>
      <c r="H131" s="49" t="s">
        <v>399</v>
      </c>
      <c r="I131" s="49" t="s">
        <v>129</v>
      </c>
      <c r="J131" s="49" t="s">
        <v>179</v>
      </c>
      <c r="K131" s="49" t="s">
        <v>131</v>
      </c>
      <c r="L131" s="49" t="s">
        <v>132</v>
      </c>
      <c r="M131" s="50">
        <v>44039</v>
      </c>
      <c r="N131" s="50" t="s">
        <v>770</v>
      </c>
      <c r="O131" s="51"/>
      <c r="P131" s="50"/>
      <c r="Q131" s="52" t="s">
        <v>133</v>
      </c>
      <c r="R131" s="311" t="s">
        <v>774</v>
      </c>
      <c r="S131" s="52" t="s">
        <v>134</v>
      </c>
      <c r="T131" s="54"/>
      <c r="U131" s="54">
        <v>5000000</v>
      </c>
      <c r="V131" s="54"/>
      <c r="W131" s="55">
        <v>5000000</v>
      </c>
      <c r="X131" s="56">
        <v>0</v>
      </c>
      <c r="Y131" s="54">
        <v>0</v>
      </c>
      <c r="Z131" s="54"/>
      <c r="AA131" s="56">
        <v>0</v>
      </c>
      <c r="AB131" s="54"/>
      <c r="AC131" s="54">
        <v>0</v>
      </c>
      <c r="AD131" s="57">
        <v>0</v>
      </c>
      <c r="AE131" s="54" t="s">
        <v>1246</v>
      </c>
      <c r="AF131" s="58">
        <v>26</v>
      </c>
      <c r="AG131" s="58">
        <v>26</v>
      </c>
      <c r="AH131" s="58">
        <v>0</v>
      </c>
      <c r="AI131" s="58">
        <v>0</v>
      </c>
      <c r="AJ131" s="58">
        <v>0</v>
      </c>
      <c r="AK131" s="58">
        <v>26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54">
        <v>5000000</v>
      </c>
      <c r="AS131" s="54">
        <v>-219231</v>
      </c>
      <c r="AT131" s="54">
        <v>0</v>
      </c>
      <c r="AU131" s="54">
        <v>4780769</v>
      </c>
      <c r="AV131" s="54">
        <v>0</v>
      </c>
      <c r="AW131" s="54">
        <v>0</v>
      </c>
      <c r="AX131" s="54">
        <v>0</v>
      </c>
      <c r="AY131" s="54">
        <v>0</v>
      </c>
      <c r="AZ131" s="59">
        <v>0</v>
      </c>
      <c r="BA131" s="54">
        <v>0</v>
      </c>
      <c r="BB131" s="59"/>
      <c r="BC131" s="54"/>
      <c r="BD131" s="54"/>
      <c r="BE131" s="54">
        <v>0</v>
      </c>
      <c r="BF131" s="54">
        <v>0</v>
      </c>
      <c r="BG131" s="59">
        <v>0</v>
      </c>
      <c r="BH131" s="59">
        <v>0</v>
      </c>
      <c r="BI131" s="59">
        <v>0</v>
      </c>
      <c r="BJ131" s="59">
        <v>0</v>
      </c>
      <c r="BK131" s="59"/>
      <c r="BL131" s="59">
        <v>0</v>
      </c>
      <c r="BM131" s="59"/>
      <c r="BN131" s="59"/>
      <c r="BO131" s="59">
        <v>800000</v>
      </c>
      <c r="BP131" s="59"/>
      <c r="BQ131" s="59"/>
      <c r="BR131" s="54"/>
      <c r="BS131" s="59"/>
      <c r="BT131" s="54">
        <v>800000</v>
      </c>
      <c r="BU131" s="57">
        <v>5580769</v>
      </c>
      <c r="BV131" s="54">
        <v>0</v>
      </c>
      <c r="BW131" s="54">
        <v>0</v>
      </c>
      <c r="BX131" s="54">
        <v>0</v>
      </c>
      <c r="BY131" s="54">
        <v>11000000</v>
      </c>
      <c r="BZ131" s="54">
        <v>0</v>
      </c>
      <c r="CA131" s="54">
        <v>0</v>
      </c>
      <c r="CB131" s="54">
        <v>400000</v>
      </c>
      <c r="CC131" s="54">
        <v>50000</v>
      </c>
      <c r="CD131" s="54">
        <v>75000</v>
      </c>
      <c r="CE131" s="54">
        <v>0</v>
      </c>
      <c r="CF131" s="54">
        <v>525000</v>
      </c>
      <c r="CG131" s="54">
        <v>11525000</v>
      </c>
      <c r="CH131" s="54">
        <v>0</v>
      </c>
      <c r="CI131" s="54">
        <v>0</v>
      </c>
      <c r="CJ131" s="54"/>
      <c r="CK131" s="54">
        <v>0</v>
      </c>
      <c r="CL131" s="54">
        <v>0</v>
      </c>
      <c r="CM131" s="54">
        <v>50000</v>
      </c>
      <c r="CN131" s="54">
        <v>0</v>
      </c>
      <c r="CO131" s="54"/>
      <c r="CP131" s="54">
        <v>0</v>
      </c>
      <c r="CQ131" s="54">
        <v>0</v>
      </c>
      <c r="CR131" s="54">
        <v>50000</v>
      </c>
      <c r="CS131" s="54">
        <v>5005769</v>
      </c>
      <c r="CT131" s="54"/>
      <c r="CU131" s="57">
        <v>5005769</v>
      </c>
      <c r="CV131" s="54">
        <v>850000.00000000012</v>
      </c>
      <c r="CW131" s="54">
        <v>0</v>
      </c>
      <c r="CX131" s="54">
        <v>150000</v>
      </c>
      <c r="CY131" s="54">
        <v>0</v>
      </c>
      <c r="CZ131" s="54"/>
      <c r="DA131" s="54">
        <v>1000000.0000000001</v>
      </c>
      <c r="DB131" s="54">
        <v>1525000</v>
      </c>
      <c r="DC131" s="54">
        <v>100000</v>
      </c>
      <c r="DD131" s="54">
        <v>6680769</v>
      </c>
      <c r="DE131" s="54"/>
      <c r="DF131" s="54" t="s">
        <v>957</v>
      </c>
      <c r="DG131" s="54">
        <v>416666.66666666669</v>
      </c>
      <c r="DH131" s="52" t="s">
        <v>135</v>
      </c>
      <c r="DI131" s="54">
        <f>IFERROR(VLOOKUP($B131,[1]Timesheet!$D:$BK,51,0),0)</f>
        <v>22</v>
      </c>
      <c r="DJ131" s="54">
        <f>IFERROR(VLOOKUP($B131,[1]Timesheet!$D:$BK,52,0),0)</f>
        <v>0</v>
      </c>
      <c r="DK131" s="54">
        <f>IFERROR(VLOOKUP($B131,[1]Timesheet!$D:$BK,55,0),0)</f>
        <v>0</v>
      </c>
      <c r="DL131" s="52" t="s">
        <v>139</v>
      </c>
      <c r="DM131" s="54">
        <f>IFERROR(VLOOKUP($B131,[1]Timesheet!$D:$BK,57,0),0)</f>
        <v>0</v>
      </c>
      <c r="DN131" s="54">
        <f t="shared" si="6"/>
        <v>50000</v>
      </c>
      <c r="DO131" s="54"/>
      <c r="DP131" s="54" t="str">
        <f t="shared" si="7"/>
        <v/>
      </c>
      <c r="DQ131" s="60">
        <v>0</v>
      </c>
      <c r="DR131" s="60">
        <v>0</v>
      </c>
      <c r="DS131" s="61" t="str">
        <f>IFERROR(VLOOKUP(E131&amp;H131,[1]Group!$D$3:$G$40,4,0),"")</f>
        <v/>
      </c>
      <c r="DT131" s="61" t="str">
        <f t="shared" si="8"/>
        <v>MoviSouth</v>
      </c>
    </row>
    <row r="132" spans="1:124" s="11" customFormat="1" ht="20.25" hidden="1" customHeight="1" x14ac:dyDescent="0.35">
      <c r="A132" s="47">
        <v>129</v>
      </c>
      <c r="B132" s="48">
        <v>5342</v>
      </c>
      <c r="C132" s="48" t="s">
        <v>915</v>
      </c>
      <c r="D132" s="49" t="s">
        <v>404</v>
      </c>
      <c r="E132" s="49" t="s">
        <v>263</v>
      </c>
      <c r="F132" s="49" t="s">
        <v>405</v>
      </c>
      <c r="G132" s="49" t="s">
        <v>147</v>
      </c>
      <c r="H132" s="49" t="s">
        <v>406</v>
      </c>
      <c r="I132" s="49" t="s">
        <v>129</v>
      </c>
      <c r="J132" s="49" t="s">
        <v>130</v>
      </c>
      <c r="K132" s="49" t="s">
        <v>131</v>
      </c>
      <c r="L132" s="49" t="s">
        <v>132</v>
      </c>
      <c r="M132" s="50">
        <v>43724</v>
      </c>
      <c r="N132" s="50" t="s">
        <v>770</v>
      </c>
      <c r="O132" s="51"/>
      <c r="P132" s="50"/>
      <c r="Q132" s="52" t="s">
        <v>133</v>
      </c>
      <c r="R132" s="311" t="s">
        <v>774</v>
      </c>
      <c r="S132" s="52" t="s">
        <v>134</v>
      </c>
      <c r="T132" s="54"/>
      <c r="U132" s="54">
        <v>80000000</v>
      </c>
      <c r="V132" s="54"/>
      <c r="W132" s="55">
        <v>80000000</v>
      </c>
      <c r="X132" s="56">
        <v>0</v>
      </c>
      <c r="Y132" s="54">
        <v>0</v>
      </c>
      <c r="Z132" s="54"/>
      <c r="AA132" s="56">
        <v>0</v>
      </c>
      <c r="AB132" s="54"/>
      <c r="AC132" s="54">
        <v>0</v>
      </c>
      <c r="AD132" s="57">
        <v>0</v>
      </c>
      <c r="AE132" s="54" t="s">
        <v>1245</v>
      </c>
      <c r="AF132" s="58">
        <v>21</v>
      </c>
      <c r="AG132" s="58">
        <v>13</v>
      </c>
      <c r="AH132" s="58">
        <v>8</v>
      </c>
      <c r="AI132" s="58">
        <v>0</v>
      </c>
      <c r="AJ132" s="58">
        <v>0</v>
      </c>
      <c r="AK132" s="58">
        <v>21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54">
        <v>80000000</v>
      </c>
      <c r="AS132" s="54">
        <v>0</v>
      </c>
      <c r="AT132" s="54">
        <v>0</v>
      </c>
      <c r="AU132" s="54">
        <v>80000000</v>
      </c>
      <c r="AV132" s="54">
        <v>0</v>
      </c>
      <c r="AW132" s="54">
        <v>0</v>
      </c>
      <c r="AX132" s="54">
        <v>0</v>
      </c>
      <c r="AY132" s="54">
        <v>0</v>
      </c>
      <c r="AZ132" s="59">
        <v>0</v>
      </c>
      <c r="BA132" s="54">
        <v>0</v>
      </c>
      <c r="BB132" s="59"/>
      <c r="BC132" s="54"/>
      <c r="BD132" s="54"/>
      <c r="BE132" s="54">
        <v>0</v>
      </c>
      <c r="BF132" s="54">
        <v>0</v>
      </c>
      <c r="BG132" s="59">
        <v>0</v>
      </c>
      <c r="BH132" s="59">
        <v>0</v>
      </c>
      <c r="BI132" s="59">
        <v>0</v>
      </c>
      <c r="BJ132" s="59">
        <v>0</v>
      </c>
      <c r="BK132" s="59"/>
      <c r="BL132" s="59">
        <v>0</v>
      </c>
      <c r="BM132" s="59"/>
      <c r="BN132" s="59"/>
      <c r="BO132" s="59">
        <v>0</v>
      </c>
      <c r="BP132" s="59"/>
      <c r="BQ132" s="59"/>
      <c r="BR132" s="54"/>
      <c r="BS132" s="59"/>
      <c r="BT132" s="54">
        <v>0</v>
      </c>
      <c r="BU132" s="57">
        <v>80000000</v>
      </c>
      <c r="BV132" s="54">
        <v>0</v>
      </c>
      <c r="BW132" s="54">
        <v>0</v>
      </c>
      <c r="BX132" s="54">
        <v>0</v>
      </c>
      <c r="BY132" s="54">
        <v>11000000</v>
      </c>
      <c r="BZ132" s="54">
        <v>1</v>
      </c>
      <c r="CA132" s="54">
        <v>4400000</v>
      </c>
      <c r="CB132" s="54">
        <v>2384000</v>
      </c>
      <c r="CC132" s="54">
        <v>800000</v>
      </c>
      <c r="CD132" s="54">
        <v>447000</v>
      </c>
      <c r="CE132" s="54">
        <v>0</v>
      </c>
      <c r="CF132" s="54">
        <v>3631000</v>
      </c>
      <c r="CG132" s="54">
        <v>19031000</v>
      </c>
      <c r="CH132" s="54">
        <v>60969000</v>
      </c>
      <c r="CI132" s="54">
        <v>12440700</v>
      </c>
      <c r="CJ132" s="54"/>
      <c r="CK132" s="54">
        <v>12440700</v>
      </c>
      <c r="CL132" s="54">
        <v>0</v>
      </c>
      <c r="CM132" s="54">
        <v>0</v>
      </c>
      <c r="CN132" s="54">
        <v>0</v>
      </c>
      <c r="CO132" s="54"/>
      <c r="CP132" s="54">
        <v>0</v>
      </c>
      <c r="CQ132" s="54">
        <v>0</v>
      </c>
      <c r="CR132" s="54">
        <v>0</v>
      </c>
      <c r="CS132" s="54">
        <v>63928300</v>
      </c>
      <c r="CT132" s="54"/>
      <c r="CU132" s="57">
        <v>63928300</v>
      </c>
      <c r="CV132" s="54">
        <v>5066000</v>
      </c>
      <c r="CW132" s="54">
        <v>0</v>
      </c>
      <c r="CX132" s="54">
        <v>894000</v>
      </c>
      <c r="CY132" s="54">
        <v>0</v>
      </c>
      <c r="CZ132" s="54"/>
      <c r="DA132" s="54">
        <v>5960000</v>
      </c>
      <c r="DB132" s="54">
        <v>9591000</v>
      </c>
      <c r="DC132" s="54">
        <v>596000</v>
      </c>
      <c r="DD132" s="54">
        <v>86556000</v>
      </c>
      <c r="DE132" s="54"/>
      <c r="DF132" s="54" t="s">
        <v>887</v>
      </c>
      <c r="DG132" s="54">
        <v>6666666.666666667</v>
      </c>
      <c r="DH132" s="52" t="s">
        <v>135</v>
      </c>
      <c r="DI132" s="54">
        <f>IFERROR(VLOOKUP($B132,[1]Timesheet!$D:$BK,51,0),0)</f>
        <v>18</v>
      </c>
      <c r="DJ132" s="54">
        <f>IFERROR(VLOOKUP($B132,[1]Timesheet!$D:$BK,52,0),0)</f>
        <v>0</v>
      </c>
      <c r="DK132" s="54">
        <f>IFERROR(VLOOKUP($B132,[1]Timesheet!$D:$BK,55,0),0)</f>
        <v>0</v>
      </c>
      <c r="DL132" s="52">
        <v>0</v>
      </c>
      <c r="DM132" s="54">
        <f>IFERROR(VLOOKUP($B132,[1]Timesheet!$D:$BK,57,0),0)</f>
        <v>0</v>
      </c>
      <c r="DN132" s="54">
        <f t="shared" ref="DN132:DN195" si="9">IF(AND(DL132="x",CB132&gt;0),MIN(ROUND(W132*1%,0),149000),0)</f>
        <v>0</v>
      </c>
      <c r="DO132" s="54"/>
      <c r="DP132" s="54" t="str">
        <f t="shared" ref="DP132:DP195" si="10">IF(E132="Sales",IF(F132="Logistics",F132,IF(F132="Marketing",F132,DH132)),"")</f>
        <v/>
      </c>
      <c r="DQ132" s="60">
        <v>0</v>
      </c>
      <c r="DR132" s="60">
        <v>0</v>
      </c>
      <c r="DS132" s="61" t="str">
        <f>IFERROR(VLOOKUP(E132&amp;H132,[1]Group!$D$3:$G$40,4,0),"")</f>
        <v/>
      </c>
      <c r="DT132" s="61" t="str">
        <f t="shared" ref="DT132:DT195" si="11">J132&amp;I132&amp;DS132</f>
        <v>Việt PhúSouth</v>
      </c>
    </row>
    <row r="133" spans="1:124" s="11" customFormat="1" ht="20.25" hidden="1" customHeight="1" x14ac:dyDescent="0.35">
      <c r="A133" s="47">
        <v>130</v>
      </c>
      <c r="B133" s="48">
        <v>5415</v>
      </c>
      <c r="C133" s="48" t="s">
        <v>917</v>
      </c>
      <c r="D133" s="49" t="s">
        <v>407</v>
      </c>
      <c r="E133" s="49" t="s">
        <v>263</v>
      </c>
      <c r="F133" s="49" t="s">
        <v>405</v>
      </c>
      <c r="G133" s="49" t="s">
        <v>127</v>
      </c>
      <c r="H133" s="49" t="s">
        <v>408</v>
      </c>
      <c r="I133" s="49" t="s">
        <v>129</v>
      </c>
      <c r="J133" s="49" t="s">
        <v>130</v>
      </c>
      <c r="K133" s="49" t="s">
        <v>131</v>
      </c>
      <c r="L133" s="49" t="s">
        <v>132</v>
      </c>
      <c r="M133" s="50">
        <v>43759</v>
      </c>
      <c r="N133" s="50" t="s">
        <v>770</v>
      </c>
      <c r="O133" s="51"/>
      <c r="P133" s="50"/>
      <c r="Q133" s="52" t="s">
        <v>133</v>
      </c>
      <c r="R133" s="311" t="s">
        <v>774</v>
      </c>
      <c r="S133" s="52" t="s">
        <v>134</v>
      </c>
      <c r="T133" s="54"/>
      <c r="U133" s="54">
        <v>40000000</v>
      </c>
      <c r="V133" s="54"/>
      <c r="W133" s="55">
        <v>40000000</v>
      </c>
      <c r="X133" s="56">
        <v>0</v>
      </c>
      <c r="Y133" s="54">
        <v>0</v>
      </c>
      <c r="Z133" s="54"/>
      <c r="AA133" s="56">
        <v>0</v>
      </c>
      <c r="AB133" s="54"/>
      <c r="AC133" s="54">
        <v>0</v>
      </c>
      <c r="AD133" s="57">
        <v>0</v>
      </c>
      <c r="AE133" s="54" t="s">
        <v>1245</v>
      </c>
      <c r="AF133" s="58">
        <v>21</v>
      </c>
      <c r="AG133" s="58">
        <v>15</v>
      </c>
      <c r="AH133" s="58">
        <v>6</v>
      </c>
      <c r="AI133" s="58">
        <v>0</v>
      </c>
      <c r="AJ133" s="58">
        <v>0</v>
      </c>
      <c r="AK133" s="58">
        <v>21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54">
        <v>40000000</v>
      </c>
      <c r="AS133" s="54">
        <v>0</v>
      </c>
      <c r="AT133" s="54">
        <v>0</v>
      </c>
      <c r="AU133" s="54">
        <v>40000000</v>
      </c>
      <c r="AV133" s="54">
        <v>0</v>
      </c>
      <c r="AW133" s="54">
        <v>0</v>
      </c>
      <c r="AX133" s="54">
        <v>0</v>
      </c>
      <c r="AY133" s="54">
        <v>0</v>
      </c>
      <c r="AZ133" s="59">
        <v>0</v>
      </c>
      <c r="BA133" s="54">
        <v>0</v>
      </c>
      <c r="BB133" s="59"/>
      <c r="BC133" s="54"/>
      <c r="BD133" s="54"/>
      <c r="BE133" s="54">
        <v>0</v>
      </c>
      <c r="BF133" s="54">
        <v>0</v>
      </c>
      <c r="BG133" s="59">
        <v>0</v>
      </c>
      <c r="BH133" s="59">
        <v>0</v>
      </c>
      <c r="BI133" s="59">
        <v>0</v>
      </c>
      <c r="BJ133" s="59">
        <v>0</v>
      </c>
      <c r="BK133" s="59"/>
      <c r="BL133" s="59">
        <v>0</v>
      </c>
      <c r="BM133" s="59"/>
      <c r="BN133" s="59"/>
      <c r="BO133" s="59">
        <v>0</v>
      </c>
      <c r="BP133" s="59"/>
      <c r="BQ133" s="59"/>
      <c r="BR133" s="54"/>
      <c r="BS133" s="59"/>
      <c r="BT133" s="54">
        <v>0</v>
      </c>
      <c r="BU133" s="57">
        <v>40000000</v>
      </c>
      <c r="BV133" s="54">
        <v>0</v>
      </c>
      <c r="BW133" s="54">
        <v>0</v>
      </c>
      <c r="BX133" s="54">
        <v>0</v>
      </c>
      <c r="BY133" s="54">
        <v>11000000</v>
      </c>
      <c r="BZ133" s="54">
        <v>2</v>
      </c>
      <c r="CA133" s="54">
        <v>8800000</v>
      </c>
      <c r="CB133" s="54">
        <v>2384000</v>
      </c>
      <c r="CC133" s="54">
        <v>400000</v>
      </c>
      <c r="CD133" s="54">
        <v>447000</v>
      </c>
      <c r="CE133" s="54">
        <v>0</v>
      </c>
      <c r="CF133" s="54">
        <v>3231000</v>
      </c>
      <c r="CG133" s="54">
        <v>23031000</v>
      </c>
      <c r="CH133" s="54">
        <v>16969000</v>
      </c>
      <c r="CI133" s="54">
        <v>1795350</v>
      </c>
      <c r="CJ133" s="54"/>
      <c r="CK133" s="54">
        <v>1795350</v>
      </c>
      <c r="CL133" s="54">
        <v>0</v>
      </c>
      <c r="CM133" s="54">
        <v>0</v>
      </c>
      <c r="CN133" s="54">
        <v>0</v>
      </c>
      <c r="CO133" s="54"/>
      <c r="CP133" s="54">
        <v>0</v>
      </c>
      <c r="CQ133" s="54">
        <v>0</v>
      </c>
      <c r="CR133" s="54">
        <v>0</v>
      </c>
      <c r="CS133" s="54">
        <v>34973650</v>
      </c>
      <c r="CT133" s="54"/>
      <c r="CU133" s="57">
        <v>34973650</v>
      </c>
      <c r="CV133" s="54">
        <v>5066000</v>
      </c>
      <c r="CW133" s="54">
        <v>0</v>
      </c>
      <c r="CX133" s="54">
        <v>894000</v>
      </c>
      <c r="CY133" s="54">
        <v>0</v>
      </c>
      <c r="CZ133" s="54"/>
      <c r="DA133" s="54">
        <v>5960000</v>
      </c>
      <c r="DB133" s="54">
        <v>9191000</v>
      </c>
      <c r="DC133" s="54">
        <v>596000</v>
      </c>
      <c r="DD133" s="54">
        <v>46556000</v>
      </c>
      <c r="DE133" s="54"/>
      <c r="DF133" s="54" t="s">
        <v>887</v>
      </c>
      <c r="DG133" s="54">
        <v>3333333.3333333335</v>
      </c>
      <c r="DH133" s="52" t="s">
        <v>135</v>
      </c>
      <c r="DI133" s="54">
        <f>IFERROR(VLOOKUP($B133,[1]Timesheet!$D:$BK,51,0),0)</f>
        <v>18</v>
      </c>
      <c r="DJ133" s="54">
        <f>IFERROR(VLOOKUP($B133,[1]Timesheet!$D:$BK,52,0),0)</f>
        <v>0</v>
      </c>
      <c r="DK133" s="54">
        <f>IFERROR(VLOOKUP($B133,[1]Timesheet!$D:$BK,55,0),0)</f>
        <v>0</v>
      </c>
      <c r="DL133" s="52">
        <v>0</v>
      </c>
      <c r="DM133" s="54">
        <f>IFERROR(VLOOKUP($B133,[1]Timesheet!$D:$BK,57,0),0)</f>
        <v>0</v>
      </c>
      <c r="DN133" s="54">
        <f t="shared" si="9"/>
        <v>0</v>
      </c>
      <c r="DO133" s="54"/>
      <c r="DP133" s="54" t="str">
        <f t="shared" si="10"/>
        <v/>
      </c>
      <c r="DQ133" s="60">
        <v>0</v>
      </c>
      <c r="DR133" s="60">
        <v>0</v>
      </c>
      <c r="DS133" s="61" t="str">
        <f>IFERROR(VLOOKUP(E133&amp;H133,[1]Group!$D$3:$G$40,4,0),"")</f>
        <v/>
      </c>
      <c r="DT133" s="61" t="str">
        <f t="shared" si="11"/>
        <v>Việt PhúSouth</v>
      </c>
    </row>
    <row r="134" spans="1:124" s="11" customFormat="1" ht="20.25" hidden="1" customHeight="1" x14ac:dyDescent="0.35">
      <c r="A134" s="47">
        <v>131</v>
      </c>
      <c r="B134" s="48">
        <v>1080</v>
      </c>
      <c r="C134" s="48" t="s">
        <v>919</v>
      </c>
      <c r="D134" s="49" t="s">
        <v>409</v>
      </c>
      <c r="E134" s="49" t="s">
        <v>263</v>
      </c>
      <c r="F134" s="49" t="s">
        <v>405</v>
      </c>
      <c r="G134" s="49" t="s">
        <v>186</v>
      </c>
      <c r="H134" s="49" t="s">
        <v>410</v>
      </c>
      <c r="I134" s="49" t="s">
        <v>129</v>
      </c>
      <c r="J134" s="49" t="s">
        <v>130</v>
      </c>
      <c r="K134" s="49" t="s">
        <v>131</v>
      </c>
      <c r="L134" s="49" t="s">
        <v>132</v>
      </c>
      <c r="M134" s="50">
        <v>39762</v>
      </c>
      <c r="N134" s="50" t="s">
        <v>770</v>
      </c>
      <c r="O134" s="51"/>
      <c r="P134" s="50"/>
      <c r="Q134" s="52" t="s">
        <v>133</v>
      </c>
      <c r="R134" s="311" t="s">
        <v>774</v>
      </c>
      <c r="S134" s="52" t="s">
        <v>134</v>
      </c>
      <c r="T134" s="54"/>
      <c r="U134" s="54">
        <v>30000000</v>
      </c>
      <c r="V134" s="54"/>
      <c r="W134" s="55">
        <v>30000000</v>
      </c>
      <c r="X134" s="56">
        <v>0</v>
      </c>
      <c r="Y134" s="54">
        <v>0</v>
      </c>
      <c r="Z134" s="54"/>
      <c r="AA134" s="56">
        <v>0</v>
      </c>
      <c r="AB134" s="54"/>
      <c r="AC134" s="54">
        <v>0</v>
      </c>
      <c r="AD134" s="57">
        <v>0</v>
      </c>
      <c r="AE134" s="54" t="s">
        <v>1245</v>
      </c>
      <c r="AF134" s="58">
        <v>21</v>
      </c>
      <c r="AG134" s="58">
        <v>15</v>
      </c>
      <c r="AH134" s="58">
        <v>6</v>
      </c>
      <c r="AI134" s="58">
        <v>0</v>
      </c>
      <c r="AJ134" s="58">
        <v>0</v>
      </c>
      <c r="AK134" s="58">
        <v>21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54">
        <v>30000000</v>
      </c>
      <c r="AS134" s="54">
        <v>0</v>
      </c>
      <c r="AT134" s="54">
        <v>0</v>
      </c>
      <c r="AU134" s="54">
        <v>30000000</v>
      </c>
      <c r="AV134" s="54">
        <v>0</v>
      </c>
      <c r="AW134" s="54">
        <v>0</v>
      </c>
      <c r="AX134" s="54">
        <v>0</v>
      </c>
      <c r="AY134" s="54">
        <v>0</v>
      </c>
      <c r="AZ134" s="59">
        <v>0</v>
      </c>
      <c r="BA134" s="54">
        <v>0</v>
      </c>
      <c r="BB134" s="59"/>
      <c r="BC134" s="54"/>
      <c r="BD134" s="54"/>
      <c r="BE134" s="54">
        <v>0</v>
      </c>
      <c r="BF134" s="54">
        <v>0</v>
      </c>
      <c r="BG134" s="59">
        <v>0</v>
      </c>
      <c r="BH134" s="59">
        <v>0</v>
      </c>
      <c r="BI134" s="59">
        <v>0</v>
      </c>
      <c r="BJ134" s="59">
        <v>0</v>
      </c>
      <c r="BK134" s="59"/>
      <c r="BL134" s="59">
        <v>0</v>
      </c>
      <c r="BM134" s="59"/>
      <c r="BN134" s="59"/>
      <c r="BO134" s="59">
        <v>0</v>
      </c>
      <c r="BP134" s="59"/>
      <c r="BQ134" s="59"/>
      <c r="BR134" s="54"/>
      <c r="BS134" s="59"/>
      <c r="BT134" s="54">
        <v>0</v>
      </c>
      <c r="BU134" s="57">
        <v>30000000</v>
      </c>
      <c r="BV134" s="54">
        <v>0</v>
      </c>
      <c r="BW134" s="54">
        <v>0</v>
      </c>
      <c r="BX134" s="54">
        <v>0</v>
      </c>
      <c r="BY134" s="54">
        <v>11000000</v>
      </c>
      <c r="BZ134" s="54">
        <v>2</v>
      </c>
      <c r="CA134" s="54">
        <v>8800000</v>
      </c>
      <c r="CB134" s="54">
        <v>2384000</v>
      </c>
      <c r="CC134" s="54">
        <v>300000</v>
      </c>
      <c r="CD134" s="54">
        <v>447000</v>
      </c>
      <c r="CE134" s="54">
        <v>0</v>
      </c>
      <c r="CF134" s="54">
        <v>3131000</v>
      </c>
      <c r="CG134" s="54">
        <v>22931000</v>
      </c>
      <c r="CH134" s="54">
        <v>7069000</v>
      </c>
      <c r="CI134" s="54">
        <v>456900</v>
      </c>
      <c r="CJ134" s="54"/>
      <c r="CK134" s="54">
        <v>456900</v>
      </c>
      <c r="CL134" s="54">
        <v>0</v>
      </c>
      <c r="CM134" s="54">
        <v>149000</v>
      </c>
      <c r="CN134" s="54">
        <v>0</v>
      </c>
      <c r="CO134" s="54"/>
      <c r="CP134" s="54">
        <v>974000</v>
      </c>
      <c r="CQ134" s="54">
        <v>0</v>
      </c>
      <c r="CR134" s="54">
        <v>1123000</v>
      </c>
      <c r="CS134" s="54">
        <v>25289100</v>
      </c>
      <c r="CT134" s="54"/>
      <c r="CU134" s="57">
        <v>25289100</v>
      </c>
      <c r="CV134" s="54">
        <v>5066000</v>
      </c>
      <c r="CW134" s="54">
        <v>0</v>
      </c>
      <c r="CX134" s="54">
        <v>894000</v>
      </c>
      <c r="CY134" s="54">
        <v>0</v>
      </c>
      <c r="CZ134" s="54"/>
      <c r="DA134" s="54">
        <v>5960000</v>
      </c>
      <c r="DB134" s="54">
        <v>9091000</v>
      </c>
      <c r="DC134" s="54">
        <v>596000</v>
      </c>
      <c r="DD134" s="54">
        <v>36556000</v>
      </c>
      <c r="DE134" s="54"/>
      <c r="DF134" s="54" t="s">
        <v>887</v>
      </c>
      <c r="DG134" s="54">
        <v>2500000</v>
      </c>
      <c r="DH134" s="52" t="s">
        <v>135</v>
      </c>
      <c r="DI134" s="54">
        <f>IFERROR(VLOOKUP($B134,[1]Timesheet!$D:$BK,51,0),0)</f>
        <v>18</v>
      </c>
      <c r="DJ134" s="54">
        <f>IFERROR(VLOOKUP($B134,[1]Timesheet!$D:$BK,52,0),0)</f>
        <v>0</v>
      </c>
      <c r="DK134" s="54">
        <f>IFERROR(VLOOKUP($B134,[1]Timesheet!$D:$BK,55,0),0)</f>
        <v>0</v>
      </c>
      <c r="DL134" s="52" t="s">
        <v>139</v>
      </c>
      <c r="DM134" s="54">
        <f>IFERROR(VLOOKUP($B134,[1]Timesheet!$D:$BK,57,0),0)</f>
        <v>0</v>
      </c>
      <c r="DN134" s="54">
        <f t="shared" si="9"/>
        <v>149000</v>
      </c>
      <c r="DO134" s="54"/>
      <c r="DP134" s="54" t="str">
        <f t="shared" si="10"/>
        <v/>
      </c>
      <c r="DQ134" s="60">
        <v>0</v>
      </c>
      <c r="DR134" s="60">
        <v>0</v>
      </c>
      <c r="DS134" s="61" t="str">
        <f>IFERROR(VLOOKUP(E134&amp;H134,[1]Group!$D$3:$G$40,4,0),"")</f>
        <v/>
      </c>
      <c r="DT134" s="61" t="str">
        <f t="shared" si="11"/>
        <v>Việt PhúSouth</v>
      </c>
    </row>
    <row r="135" spans="1:124" s="11" customFormat="1" ht="20.25" hidden="1" customHeight="1" x14ac:dyDescent="0.35">
      <c r="A135" s="47">
        <v>132</v>
      </c>
      <c r="B135" s="48">
        <v>2090</v>
      </c>
      <c r="C135" s="48" t="s">
        <v>921</v>
      </c>
      <c r="D135" s="49" t="s">
        <v>411</v>
      </c>
      <c r="E135" s="49" t="s">
        <v>263</v>
      </c>
      <c r="F135" s="49" t="s">
        <v>405</v>
      </c>
      <c r="G135" s="49" t="s">
        <v>137</v>
      </c>
      <c r="H135" s="49" t="s">
        <v>412</v>
      </c>
      <c r="I135" s="49" t="s">
        <v>129</v>
      </c>
      <c r="J135" s="49" t="s">
        <v>130</v>
      </c>
      <c r="K135" s="49" t="s">
        <v>131</v>
      </c>
      <c r="L135" s="49" t="s">
        <v>132</v>
      </c>
      <c r="M135" s="50">
        <v>40634</v>
      </c>
      <c r="N135" s="50"/>
      <c r="O135" s="51"/>
      <c r="P135" s="50"/>
      <c r="Q135" s="52" t="s">
        <v>133</v>
      </c>
      <c r="R135" s="311" t="s">
        <v>774</v>
      </c>
      <c r="S135" s="52" t="s">
        <v>134</v>
      </c>
      <c r="T135" s="54"/>
      <c r="U135" s="54">
        <v>10000000</v>
      </c>
      <c r="V135" s="54"/>
      <c r="W135" s="55">
        <v>10000000</v>
      </c>
      <c r="X135" s="56">
        <v>0</v>
      </c>
      <c r="Y135" s="54">
        <v>0</v>
      </c>
      <c r="Z135" s="54"/>
      <c r="AA135" s="56">
        <v>0</v>
      </c>
      <c r="AB135" s="54"/>
      <c r="AC135" s="54">
        <v>0</v>
      </c>
      <c r="AD135" s="57">
        <v>0</v>
      </c>
      <c r="AE135" s="54" t="s">
        <v>1246</v>
      </c>
      <c r="AF135" s="58">
        <v>26</v>
      </c>
      <c r="AG135" s="58">
        <v>21</v>
      </c>
      <c r="AH135" s="58">
        <v>5</v>
      </c>
      <c r="AI135" s="58">
        <v>0</v>
      </c>
      <c r="AJ135" s="58">
        <v>0</v>
      </c>
      <c r="AK135" s="58">
        <v>26</v>
      </c>
      <c r="AL135" s="58">
        <v>0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54">
        <v>10000000</v>
      </c>
      <c r="AS135" s="54">
        <v>0</v>
      </c>
      <c r="AT135" s="54">
        <v>0</v>
      </c>
      <c r="AU135" s="54">
        <v>10000000</v>
      </c>
      <c r="AV135" s="54">
        <v>0</v>
      </c>
      <c r="AW135" s="54">
        <v>0</v>
      </c>
      <c r="AX135" s="54">
        <v>0</v>
      </c>
      <c r="AY135" s="54">
        <v>0</v>
      </c>
      <c r="AZ135" s="59">
        <v>0</v>
      </c>
      <c r="BA135" s="54">
        <v>0</v>
      </c>
      <c r="BB135" s="59"/>
      <c r="BC135" s="54"/>
      <c r="BD135" s="54"/>
      <c r="BE135" s="54">
        <v>0</v>
      </c>
      <c r="BF135" s="54">
        <v>0</v>
      </c>
      <c r="BG135" s="59">
        <v>0</v>
      </c>
      <c r="BH135" s="59">
        <v>0</v>
      </c>
      <c r="BI135" s="59">
        <v>0</v>
      </c>
      <c r="BJ135" s="59">
        <v>0</v>
      </c>
      <c r="BK135" s="59"/>
      <c r="BL135" s="59">
        <v>0</v>
      </c>
      <c r="BM135" s="59"/>
      <c r="BN135" s="59"/>
      <c r="BO135" s="59">
        <v>0</v>
      </c>
      <c r="BP135" s="59"/>
      <c r="BQ135" s="59"/>
      <c r="BR135" s="54"/>
      <c r="BS135" s="59"/>
      <c r="BT135" s="54">
        <v>0</v>
      </c>
      <c r="BU135" s="57">
        <v>10000000</v>
      </c>
      <c r="BV135" s="54">
        <v>0</v>
      </c>
      <c r="BW135" s="54">
        <v>0</v>
      </c>
      <c r="BX135" s="54">
        <v>0</v>
      </c>
      <c r="BY135" s="54">
        <v>11000000</v>
      </c>
      <c r="BZ135" s="54">
        <v>0</v>
      </c>
      <c r="CA135" s="54">
        <v>0</v>
      </c>
      <c r="CB135" s="54">
        <v>800000</v>
      </c>
      <c r="CC135" s="54">
        <v>100000</v>
      </c>
      <c r="CD135" s="54">
        <v>150000</v>
      </c>
      <c r="CE135" s="54">
        <v>0</v>
      </c>
      <c r="CF135" s="54">
        <v>1050000</v>
      </c>
      <c r="CG135" s="54">
        <v>12050000</v>
      </c>
      <c r="CH135" s="54">
        <v>0</v>
      </c>
      <c r="CI135" s="54">
        <v>0</v>
      </c>
      <c r="CJ135" s="54"/>
      <c r="CK135" s="54">
        <v>0</v>
      </c>
      <c r="CL135" s="54">
        <v>0</v>
      </c>
      <c r="CM135" s="54">
        <v>100000</v>
      </c>
      <c r="CN135" s="54">
        <v>0</v>
      </c>
      <c r="CO135" s="54"/>
      <c r="CP135" s="54">
        <v>974000</v>
      </c>
      <c r="CQ135" s="54">
        <v>0</v>
      </c>
      <c r="CR135" s="54">
        <v>1074000</v>
      </c>
      <c r="CS135" s="54">
        <v>7876000</v>
      </c>
      <c r="CT135" s="54"/>
      <c r="CU135" s="57">
        <v>7876000</v>
      </c>
      <c r="CV135" s="54">
        <v>1700000.0000000002</v>
      </c>
      <c r="CW135" s="54">
        <v>0</v>
      </c>
      <c r="CX135" s="54">
        <v>300000</v>
      </c>
      <c r="CY135" s="54">
        <v>0</v>
      </c>
      <c r="CZ135" s="54"/>
      <c r="DA135" s="54">
        <v>2000000.0000000002</v>
      </c>
      <c r="DB135" s="54">
        <v>3050000</v>
      </c>
      <c r="DC135" s="54">
        <v>200000</v>
      </c>
      <c r="DD135" s="54">
        <v>12200000</v>
      </c>
      <c r="DE135" s="54"/>
      <c r="DF135" s="54" t="s">
        <v>887</v>
      </c>
      <c r="DG135" s="54">
        <v>833333.33333333337</v>
      </c>
      <c r="DH135" s="52" t="s">
        <v>135</v>
      </c>
      <c r="DI135" s="54">
        <f>IFERROR(VLOOKUP($B135,[1]Timesheet!$D:$BK,51,0),0)</f>
        <v>22</v>
      </c>
      <c r="DJ135" s="54">
        <f>IFERROR(VLOOKUP($B135,[1]Timesheet!$D:$BK,52,0),0)</f>
        <v>0</v>
      </c>
      <c r="DK135" s="54">
        <f>IFERROR(VLOOKUP($B135,[1]Timesheet!$D:$BK,55,0),0)</f>
        <v>0</v>
      </c>
      <c r="DL135" s="52" t="s">
        <v>139</v>
      </c>
      <c r="DM135" s="54">
        <f>IFERROR(VLOOKUP($B135,[1]Timesheet!$D:$BK,57,0),0)</f>
        <v>0</v>
      </c>
      <c r="DN135" s="54">
        <f t="shared" si="9"/>
        <v>100000</v>
      </c>
      <c r="DO135" s="54"/>
      <c r="DP135" s="54" t="str">
        <f t="shared" si="10"/>
        <v/>
      </c>
      <c r="DQ135" s="60">
        <v>43091</v>
      </c>
      <c r="DR135" s="60">
        <v>43272</v>
      </c>
      <c r="DS135" s="61" t="str">
        <f>IFERROR(VLOOKUP(E135&amp;H135,[1]Group!$D$3:$G$40,4,0),"")</f>
        <v/>
      </c>
      <c r="DT135" s="61" t="str">
        <f t="shared" si="11"/>
        <v>Việt PhúSouth</v>
      </c>
    </row>
    <row r="136" spans="1:124" s="11" customFormat="1" ht="20.25" hidden="1" customHeight="1" x14ac:dyDescent="0.35">
      <c r="A136" s="47">
        <v>133</v>
      </c>
      <c r="B136" s="48">
        <v>1162</v>
      </c>
      <c r="C136" s="48" t="s">
        <v>886</v>
      </c>
      <c r="D136" s="49" t="s">
        <v>413</v>
      </c>
      <c r="E136" s="49" t="s">
        <v>263</v>
      </c>
      <c r="F136" s="49" t="s">
        <v>405</v>
      </c>
      <c r="G136" s="49" t="s">
        <v>151</v>
      </c>
      <c r="H136" s="49" t="s">
        <v>414</v>
      </c>
      <c r="I136" s="49" t="s">
        <v>129</v>
      </c>
      <c r="J136" s="49" t="s">
        <v>130</v>
      </c>
      <c r="K136" s="49" t="s">
        <v>131</v>
      </c>
      <c r="L136" s="49" t="s">
        <v>132</v>
      </c>
      <c r="M136" s="50">
        <v>40429</v>
      </c>
      <c r="N136" s="50"/>
      <c r="O136" s="51"/>
      <c r="P136" s="50"/>
      <c r="Q136" s="52" t="s">
        <v>133</v>
      </c>
      <c r="R136" s="311" t="s">
        <v>774</v>
      </c>
      <c r="S136" s="52" t="s">
        <v>134</v>
      </c>
      <c r="T136" s="54"/>
      <c r="U136" s="54">
        <v>5000000</v>
      </c>
      <c r="V136" s="54"/>
      <c r="W136" s="55">
        <v>5000000</v>
      </c>
      <c r="X136" s="56">
        <v>0</v>
      </c>
      <c r="Y136" s="54">
        <v>0</v>
      </c>
      <c r="Z136" s="54"/>
      <c r="AA136" s="56">
        <v>0</v>
      </c>
      <c r="AB136" s="54"/>
      <c r="AC136" s="54">
        <v>0</v>
      </c>
      <c r="AD136" s="57">
        <v>0</v>
      </c>
      <c r="AE136" s="54" t="s">
        <v>1245</v>
      </c>
      <c r="AF136" s="58">
        <v>21</v>
      </c>
      <c r="AG136" s="58">
        <v>16</v>
      </c>
      <c r="AH136" s="58">
        <v>5</v>
      </c>
      <c r="AI136" s="58">
        <v>0</v>
      </c>
      <c r="AJ136" s="58">
        <v>0</v>
      </c>
      <c r="AK136" s="58">
        <v>21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54">
        <v>5000000</v>
      </c>
      <c r="AS136" s="54">
        <v>0</v>
      </c>
      <c r="AT136" s="54">
        <v>0</v>
      </c>
      <c r="AU136" s="54">
        <v>5000000</v>
      </c>
      <c r="AV136" s="54">
        <v>0</v>
      </c>
      <c r="AW136" s="54">
        <v>0</v>
      </c>
      <c r="AX136" s="54">
        <v>0</v>
      </c>
      <c r="AY136" s="54">
        <v>0</v>
      </c>
      <c r="AZ136" s="59">
        <v>0</v>
      </c>
      <c r="BA136" s="54">
        <v>0</v>
      </c>
      <c r="BB136" s="59"/>
      <c r="BC136" s="54"/>
      <c r="BD136" s="54"/>
      <c r="BE136" s="54">
        <v>0</v>
      </c>
      <c r="BF136" s="54">
        <v>0</v>
      </c>
      <c r="BG136" s="59">
        <v>0</v>
      </c>
      <c r="BH136" s="59">
        <v>0</v>
      </c>
      <c r="BI136" s="59">
        <v>0</v>
      </c>
      <c r="BJ136" s="59">
        <v>0</v>
      </c>
      <c r="BK136" s="59"/>
      <c r="BL136" s="59">
        <v>0</v>
      </c>
      <c r="BM136" s="59"/>
      <c r="BN136" s="59"/>
      <c r="BO136" s="59">
        <v>0</v>
      </c>
      <c r="BP136" s="59"/>
      <c r="BQ136" s="59"/>
      <c r="BR136" s="54"/>
      <c r="BS136" s="59"/>
      <c r="BT136" s="54">
        <v>0</v>
      </c>
      <c r="BU136" s="57">
        <v>5000000</v>
      </c>
      <c r="BV136" s="54">
        <v>0</v>
      </c>
      <c r="BW136" s="54">
        <v>0</v>
      </c>
      <c r="BX136" s="54">
        <v>0</v>
      </c>
      <c r="BY136" s="54">
        <v>11000000</v>
      </c>
      <c r="BZ136" s="54">
        <v>0</v>
      </c>
      <c r="CA136" s="54">
        <v>0</v>
      </c>
      <c r="CB136" s="54">
        <v>400000</v>
      </c>
      <c r="CC136" s="54">
        <v>50000</v>
      </c>
      <c r="CD136" s="54">
        <v>75000</v>
      </c>
      <c r="CE136" s="54">
        <v>0</v>
      </c>
      <c r="CF136" s="54">
        <v>525000</v>
      </c>
      <c r="CG136" s="54">
        <v>11525000</v>
      </c>
      <c r="CH136" s="54">
        <v>0</v>
      </c>
      <c r="CI136" s="54">
        <v>0</v>
      </c>
      <c r="CJ136" s="54"/>
      <c r="CK136" s="54">
        <v>0</v>
      </c>
      <c r="CL136" s="54">
        <v>0</v>
      </c>
      <c r="CM136" s="54">
        <v>50000</v>
      </c>
      <c r="CN136" s="54">
        <v>0</v>
      </c>
      <c r="CO136" s="54"/>
      <c r="CP136" s="54">
        <v>277700</v>
      </c>
      <c r="CQ136" s="54">
        <v>0</v>
      </c>
      <c r="CR136" s="54">
        <v>327700</v>
      </c>
      <c r="CS136" s="54">
        <v>4147300</v>
      </c>
      <c r="CT136" s="54"/>
      <c r="CU136" s="57">
        <v>4147300</v>
      </c>
      <c r="CV136" s="54">
        <v>850000.00000000012</v>
      </c>
      <c r="CW136" s="54">
        <v>0</v>
      </c>
      <c r="CX136" s="54">
        <v>150000</v>
      </c>
      <c r="CY136" s="54">
        <v>0</v>
      </c>
      <c r="CZ136" s="54"/>
      <c r="DA136" s="54">
        <v>1000000.0000000001</v>
      </c>
      <c r="DB136" s="54">
        <v>1525000</v>
      </c>
      <c r="DC136" s="54">
        <v>100000</v>
      </c>
      <c r="DD136" s="54">
        <v>6100000</v>
      </c>
      <c r="DE136" s="54"/>
      <c r="DF136" s="54" t="s">
        <v>887</v>
      </c>
      <c r="DG136" s="54">
        <v>416666.66666666669</v>
      </c>
      <c r="DH136" s="52" t="s">
        <v>135</v>
      </c>
      <c r="DI136" s="54">
        <f>IFERROR(VLOOKUP($B136,[1]Timesheet!$D:$BK,51,0),0)</f>
        <v>18</v>
      </c>
      <c r="DJ136" s="54">
        <f>IFERROR(VLOOKUP($B136,[1]Timesheet!$D:$BK,52,0),0)</f>
        <v>0</v>
      </c>
      <c r="DK136" s="54">
        <f>IFERROR(VLOOKUP($B136,[1]Timesheet!$D:$BK,55,0),0)</f>
        <v>0</v>
      </c>
      <c r="DL136" s="52" t="s">
        <v>139</v>
      </c>
      <c r="DM136" s="54">
        <f>IFERROR(VLOOKUP($B136,[1]Timesheet!$D:$BK,57,0),0)</f>
        <v>0</v>
      </c>
      <c r="DN136" s="54">
        <f t="shared" si="9"/>
        <v>50000</v>
      </c>
      <c r="DO136" s="54"/>
      <c r="DP136" s="54" t="str">
        <f t="shared" si="10"/>
        <v/>
      </c>
      <c r="DQ136" s="60">
        <v>43896</v>
      </c>
      <c r="DR136" s="60">
        <v>44078</v>
      </c>
      <c r="DS136" s="61" t="str">
        <f>IFERROR(VLOOKUP(E136&amp;H136,[1]Group!$D$3:$G$40,4,0),"")</f>
        <v/>
      </c>
      <c r="DT136" s="61" t="str">
        <f t="shared" si="11"/>
        <v>Việt PhúSouth</v>
      </c>
    </row>
    <row r="137" spans="1:124" s="11" customFormat="1" ht="20.25" hidden="1" customHeight="1" x14ac:dyDescent="0.35">
      <c r="A137" s="47">
        <v>134</v>
      </c>
      <c r="B137" s="48">
        <v>3484</v>
      </c>
      <c r="C137" s="48" t="s">
        <v>922</v>
      </c>
      <c r="D137" s="49" t="s">
        <v>415</v>
      </c>
      <c r="E137" s="49" t="s">
        <v>263</v>
      </c>
      <c r="F137" s="49" t="s">
        <v>405</v>
      </c>
      <c r="G137" s="49" t="s">
        <v>137</v>
      </c>
      <c r="H137" s="49" t="s">
        <v>416</v>
      </c>
      <c r="I137" s="49" t="s">
        <v>129</v>
      </c>
      <c r="J137" s="49" t="s">
        <v>130</v>
      </c>
      <c r="K137" s="49" t="s">
        <v>131</v>
      </c>
      <c r="L137" s="49" t="s">
        <v>132</v>
      </c>
      <c r="M137" s="50">
        <v>42828</v>
      </c>
      <c r="N137" s="50" t="s">
        <v>770</v>
      </c>
      <c r="O137" s="51"/>
      <c r="P137" s="50"/>
      <c r="Q137" s="52" t="s">
        <v>133</v>
      </c>
      <c r="R137" s="311" t="s">
        <v>774</v>
      </c>
      <c r="S137" s="52" t="s">
        <v>134</v>
      </c>
      <c r="T137" s="54"/>
      <c r="U137" s="54">
        <v>10000000</v>
      </c>
      <c r="V137" s="54"/>
      <c r="W137" s="55">
        <v>10000000</v>
      </c>
      <c r="X137" s="56">
        <v>0</v>
      </c>
      <c r="Y137" s="54">
        <v>0</v>
      </c>
      <c r="Z137" s="54"/>
      <c r="AA137" s="56">
        <v>0</v>
      </c>
      <c r="AB137" s="54"/>
      <c r="AC137" s="54">
        <v>0</v>
      </c>
      <c r="AD137" s="57">
        <v>0</v>
      </c>
      <c r="AE137" s="54" t="s">
        <v>1246</v>
      </c>
      <c r="AF137" s="58">
        <v>26</v>
      </c>
      <c r="AG137" s="58">
        <v>23</v>
      </c>
      <c r="AH137" s="58">
        <v>3</v>
      </c>
      <c r="AI137" s="58">
        <v>0</v>
      </c>
      <c r="AJ137" s="58">
        <v>0</v>
      </c>
      <c r="AK137" s="58">
        <v>26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54">
        <v>10000000</v>
      </c>
      <c r="AS137" s="54">
        <v>0</v>
      </c>
      <c r="AT137" s="54">
        <v>0</v>
      </c>
      <c r="AU137" s="54">
        <v>10000000</v>
      </c>
      <c r="AV137" s="54">
        <v>0</v>
      </c>
      <c r="AW137" s="54">
        <v>0</v>
      </c>
      <c r="AX137" s="54">
        <v>0</v>
      </c>
      <c r="AY137" s="54">
        <v>0</v>
      </c>
      <c r="AZ137" s="59">
        <v>0</v>
      </c>
      <c r="BA137" s="54">
        <v>0</v>
      </c>
      <c r="BB137" s="59"/>
      <c r="BC137" s="54"/>
      <c r="BD137" s="54"/>
      <c r="BE137" s="54">
        <v>0</v>
      </c>
      <c r="BF137" s="54">
        <v>0</v>
      </c>
      <c r="BG137" s="59">
        <v>0</v>
      </c>
      <c r="BH137" s="59">
        <v>0</v>
      </c>
      <c r="BI137" s="59">
        <v>0</v>
      </c>
      <c r="BJ137" s="59">
        <v>0</v>
      </c>
      <c r="BK137" s="59"/>
      <c r="BL137" s="59">
        <v>0</v>
      </c>
      <c r="BM137" s="59"/>
      <c r="BN137" s="59"/>
      <c r="BO137" s="59">
        <v>0</v>
      </c>
      <c r="BP137" s="59"/>
      <c r="BQ137" s="59"/>
      <c r="BR137" s="54"/>
      <c r="BS137" s="59"/>
      <c r="BT137" s="54">
        <v>0</v>
      </c>
      <c r="BU137" s="57">
        <v>10000000</v>
      </c>
      <c r="BV137" s="54">
        <v>0</v>
      </c>
      <c r="BW137" s="54">
        <v>0</v>
      </c>
      <c r="BX137" s="54">
        <v>0</v>
      </c>
      <c r="BY137" s="54">
        <v>11000000</v>
      </c>
      <c r="BZ137" s="54">
        <v>1</v>
      </c>
      <c r="CA137" s="54">
        <v>4400000</v>
      </c>
      <c r="CB137" s="54">
        <v>800000</v>
      </c>
      <c r="CC137" s="54">
        <v>100000</v>
      </c>
      <c r="CD137" s="54">
        <v>150000</v>
      </c>
      <c r="CE137" s="54">
        <v>0</v>
      </c>
      <c r="CF137" s="54">
        <v>1050000</v>
      </c>
      <c r="CG137" s="54">
        <v>16450000</v>
      </c>
      <c r="CH137" s="54">
        <v>0</v>
      </c>
      <c r="CI137" s="54">
        <v>0</v>
      </c>
      <c r="CJ137" s="54"/>
      <c r="CK137" s="54">
        <v>0</v>
      </c>
      <c r="CL137" s="54">
        <v>0</v>
      </c>
      <c r="CM137" s="54">
        <v>100000</v>
      </c>
      <c r="CN137" s="54">
        <v>0</v>
      </c>
      <c r="CO137" s="54"/>
      <c r="CP137" s="54">
        <v>400900</v>
      </c>
      <c r="CQ137" s="54">
        <v>0</v>
      </c>
      <c r="CR137" s="54">
        <v>500900</v>
      </c>
      <c r="CS137" s="54">
        <v>8449100</v>
      </c>
      <c r="CT137" s="54"/>
      <c r="CU137" s="57">
        <v>8449100</v>
      </c>
      <c r="CV137" s="54">
        <v>1700000.0000000002</v>
      </c>
      <c r="CW137" s="54">
        <v>0</v>
      </c>
      <c r="CX137" s="54">
        <v>300000</v>
      </c>
      <c r="CY137" s="54">
        <v>0</v>
      </c>
      <c r="CZ137" s="54"/>
      <c r="DA137" s="54">
        <v>2000000.0000000002</v>
      </c>
      <c r="DB137" s="54">
        <v>3050000</v>
      </c>
      <c r="DC137" s="54">
        <v>200000</v>
      </c>
      <c r="DD137" s="54">
        <v>12200000</v>
      </c>
      <c r="DE137" s="54"/>
      <c r="DF137" s="54" t="s">
        <v>887</v>
      </c>
      <c r="DG137" s="54">
        <v>833333.33333333337</v>
      </c>
      <c r="DH137" s="52" t="s">
        <v>135</v>
      </c>
      <c r="DI137" s="54">
        <f>IFERROR(VLOOKUP($B137,[1]Timesheet!$D:$BK,51,0),0)</f>
        <v>22</v>
      </c>
      <c r="DJ137" s="54">
        <f>IFERROR(VLOOKUP($B137,[1]Timesheet!$D:$BK,52,0),0)</f>
        <v>0</v>
      </c>
      <c r="DK137" s="54">
        <f>IFERROR(VLOOKUP($B137,[1]Timesheet!$D:$BK,55,0),0)</f>
        <v>0</v>
      </c>
      <c r="DL137" s="52" t="s">
        <v>139</v>
      </c>
      <c r="DM137" s="54">
        <f>IFERROR(VLOOKUP($B137,[1]Timesheet!$D:$BK,57,0),0)</f>
        <v>0</v>
      </c>
      <c r="DN137" s="54">
        <f t="shared" si="9"/>
        <v>100000</v>
      </c>
      <c r="DO137" s="54"/>
      <c r="DP137" s="54" t="str">
        <f t="shared" si="10"/>
        <v/>
      </c>
      <c r="DQ137" s="60">
        <v>0</v>
      </c>
      <c r="DR137" s="60">
        <v>0</v>
      </c>
      <c r="DS137" s="61" t="str">
        <f>IFERROR(VLOOKUP(E137&amp;H137,[1]Group!$D$3:$G$40,4,0),"")</f>
        <v/>
      </c>
      <c r="DT137" s="61" t="str">
        <f t="shared" si="11"/>
        <v>Việt PhúSouth</v>
      </c>
    </row>
    <row r="138" spans="1:124" s="11" customFormat="1" ht="20.25" hidden="1" customHeight="1" x14ac:dyDescent="0.35">
      <c r="A138" s="47">
        <v>135</v>
      </c>
      <c r="B138" s="48">
        <v>4103</v>
      </c>
      <c r="C138" s="48" t="s">
        <v>924</v>
      </c>
      <c r="D138" s="49" t="s">
        <v>417</v>
      </c>
      <c r="E138" s="49" t="s">
        <v>263</v>
      </c>
      <c r="F138" s="49" t="s">
        <v>405</v>
      </c>
      <c r="G138" s="49" t="s">
        <v>137</v>
      </c>
      <c r="H138" s="49" t="s">
        <v>412</v>
      </c>
      <c r="I138" s="49" t="s">
        <v>129</v>
      </c>
      <c r="J138" s="49" t="s">
        <v>130</v>
      </c>
      <c r="K138" s="49" t="s">
        <v>131</v>
      </c>
      <c r="L138" s="49" t="s">
        <v>132</v>
      </c>
      <c r="M138" s="50">
        <v>43061</v>
      </c>
      <c r="N138" s="50" t="s">
        <v>770</v>
      </c>
      <c r="O138" s="51"/>
      <c r="P138" s="50"/>
      <c r="Q138" s="52" t="s">
        <v>133</v>
      </c>
      <c r="R138" s="311" t="s">
        <v>774</v>
      </c>
      <c r="S138" s="52" t="s">
        <v>134</v>
      </c>
      <c r="T138" s="54"/>
      <c r="U138" s="54">
        <v>10000000</v>
      </c>
      <c r="V138" s="54"/>
      <c r="W138" s="55">
        <v>10000000</v>
      </c>
      <c r="X138" s="56">
        <v>0</v>
      </c>
      <c r="Y138" s="54">
        <v>0</v>
      </c>
      <c r="Z138" s="54"/>
      <c r="AA138" s="56">
        <v>0</v>
      </c>
      <c r="AB138" s="54"/>
      <c r="AC138" s="54">
        <v>0</v>
      </c>
      <c r="AD138" s="57">
        <v>0</v>
      </c>
      <c r="AE138" s="54" t="s">
        <v>1246</v>
      </c>
      <c r="AF138" s="58">
        <v>26</v>
      </c>
      <c r="AG138" s="58">
        <v>22</v>
      </c>
      <c r="AH138" s="58">
        <v>4</v>
      </c>
      <c r="AI138" s="58">
        <v>0</v>
      </c>
      <c r="AJ138" s="58">
        <v>0</v>
      </c>
      <c r="AK138" s="58">
        <v>26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54">
        <v>10000000</v>
      </c>
      <c r="AS138" s="54">
        <v>0</v>
      </c>
      <c r="AT138" s="54">
        <v>0</v>
      </c>
      <c r="AU138" s="54">
        <v>10000000</v>
      </c>
      <c r="AV138" s="54">
        <v>0</v>
      </c>
      <c r="AW138" s="54">
        <v>0</v>
      </c>
      <c r="AX138" s="54">
        <v>0</v>
      </c>
      <c r="AY138" s="54">
        <v>0</v>
      </c>
      <c r="AZ138" s="59">
        <v>0</v>
      </c>
      <c r="BA138" s="54">
        <v>0</v>
      </c>
      <c r="BB138" s="59"/>
      <c r="BC138" s="54"/>
      <c r="BD138" s="54"/>
      <c r="BE138" s="54">
        <v>0</v>
      </c>
      <c r="BF138" s="54">
        <v>0</v>
      </c>
      <c r="BG138" s="59">
        <v>0</v>
      </c>
      <c r="BH138" s="59">
        <v>0</v>
      </c>
      <c r="BI138" s="59">
        <v>0</v>
      </c>
      <c r="BJ138" s="59">
        <v>0</v>
      </c>
      <c r="BK138" s="59"/>
      <c r="BL138" s="59">
        <v>0</v>
      </c>
      <c r="BM138" s="59"/>
      <c r="BN138" s="59"/>
      <c r="BO138" s="59">
        <v>0</v>
      </c>
      <c r="BP138" s="59"/>
      <c r="BQ138" s="59"/>
      <c r="BR138" s="54"/>
      <c r="BS138" s="59"/>
      <c r="BT138" s="54">
        <v>0</v>
      </c>
      <c r="BU138" s="57">
        <v>10000000</v>
      </c>
      <c r="BV138" s="54">
        <v>0</v>
      </c>
      <c r="BW138" s="54">
        <v>0</v>
      </c>
      <c r="BX138" s="54">
        <v>0</v>
      </c>
      <c r="BY138" s="54">
        <v>11000000</v>
      </c>
      <c r="BZ138" s="54">
        <v>0</v>
      </c>
      <c r="CA138" s="54">
        <v>0</v>
      </c>
      <c r="CB138" s="54">
        <v>800000</v>
      </c>
      <c r="CC138" s="54">
        <v>100000</v>
      </c>
      <c r="CD138" s="54">
        <v>150000</v>
      </c>
      <c r="CE138" s="54">
        <v>0</v>
      </c>
      <c r="CF138" s="54">
        <v>1050000</v>
      </c>
      <c r="CG138" s="54">
        <v>12050000</v>
      </c>
      <c r="CH138" s="54">
        <v>0</v>
      </c>
      <c r="CI138" s="54">
        <v>0</v>
      </c>
      <c r="CJ138" s="54"/>
      <c r="CK138" s="54">
        <v>0</v>
      </c>
      <c r="CL138" s="54">
        <v>0</v>
      </c>
      <c r="CM138" s="54">
        <v>100000</v>
      </c>
      <c r="CN138" s="54">
        <v>0</v>
      </c>
      <c r="CO138" s="54"/>
      <c r="CP138" s="54">
        <v>0</v>
      </c>
      <c r="CQ138" s="54">
        <v>0</v>
      </c>
      <c r="CR138" s="54">
        <v>100000</v>
      </c>
      <c r="CS138" s="54">
        <v>8850000</v>
      </c>
      <c r="CT138" s="54"/>
      <c r="CU138" s="57">
        <v>8850000</v>
      </c>
      <c r="CV138" s="54">
        <v>1700000.0000000002</v>
      </c>
      <c r="CW138" s="54">
        <v>0</v>
      </c>
      <c r="CX138" s="54">
        <v>300000</v>
      </c>
      <c r="CY138" s="54">
        <v>0</v>
      </c>
      <c r="CZ138" s="54"/>
      <c r="DA138" s="54">
        <v>2000000.0000000002</v>
      </c>
      <c r="DB138" s="54">
        <v>3050000</v>
      </c>
      <c r="DC138" s="54">
        <v>200000</v>
      </c>
      <c r="DD138" s="54">
        <v>12200000</v>
      </c>
      <c r="DE138" s="54"/>
      <c r="DF138" s="54" t="s">
        <v>887</v>
      </c>
      <c r="DG138" s="54">
        <v>833333.33333333337</v>
      </c>
      <c r="DH138" s="52" t="s">
        <v>135</v>
      </c>
      <c r="DI138" s="54">
        <f>IFERROR(VLOOKUP($B138,[1]Timesheet!$D:$BK,51,0),0)</f>
        <v>22</v>
      </c>
      <c r="DJ138" s="54">
        <f>IFERROR(VLOOKUP($B138,[1]Timesheet!$D:$BK,52,0),0)</f>
        <v>0</v>
      </c>
      <c r="DK138" s="54">
        <f>IFERROR(VLOOKUP($B138,[1]Timesheet!$D:$BK,55,0),0)</f>
        <v>0</v>
      </c>
      <c r="DL138" s="52" t="s">
        <v>139</v>
      </c>
      <c r="DM138" s="54">
        <f>IFERROR(VLOOKUP($B138,[1]Timesheet!$D:$BK,57,0),0)</f>
        <v>0</v>
      </c>
      <c r="DN138" s="54">
        <f t="shared" si="9"/>
        <v>100000</v>
      </c>
      <c r="DO138" s="54"/>
      <c r="DP138" s="54" t="str">
        <f t="shared" si="10"/>
        <v/>
      </c>
      <c r="DQ138" s="60">
        <v>0</v>
      </c>
      <c r="DR138" s="60">
        <v>0</v>
      </c>
      <c r="DS138" s="61" t="str">
        <f>IFERROR(VLOOKUP(E138&amp;H138,[1]Group!$D$3:$G$40,4,0),"")</f>
        <v/>
      </c>
      <c r="DT138" s="61" t="str">
        <f t="shared" si="11"/>
        <v>Việt PhúSouth</v>
      </c>
    </row>
    <row r="139" spans="1:124" s="11" customFormat="1" ht="20.25" hidden="1" customHeight="1" x14ac:dyDescent="0.35">
      <c r="A139" s="47">
        <v>136</v>
      </c>
      <c r="B139" s="48">
        <v>4443</v>
      </c>
      <c r="C139" s="48" t="s">
        <v>925</v>
      </c>
      <c r="D139" s="49" t="s">
        <v>418</v>
      </c>
      <c r="E139" s="49" t="s">
        <v>263</v>
      </c>
      <c r="F139" s="49" t="s">
        <v>405</v>
      </c>
      <c r="G139" s="49" t="s">
        <v>137</v>
      </c>
      <c r="H139" s="49" t="s">
        <v>416</v>
      </c>
      <c r="I139" s="49" t="s">
        <v>129</v>
      </c>
      <c r="J139" s="49" t="s">
        <v>130</v>
      </c>
      <c r="K139" s="49" t="s">
        <v>131</v>
      </c>
      <c r="L139" s="49" t="s">
        <v>132</v>
      </c>
      <c r="M139" s="50">
        <v>43188</v>
      </c>
      <c r="N139" s="50"/>
      <c r="O139" s="51"/>
      <c r="P139" s="50"/>
      <c r="Q139" s="52" t="s">
        <v>133</v>
      </c>
      <c r="R139" s="311" t="s">
        <v>774</v>
      </c>
      <c r="S139" s="52" t="s">
        <v>134</v>
      </c>
      <c r="T139" s="54"/>
      <c r="U139" s="54">
        <v>10000000</v>
      </c>
      <c r="V139" s="54"/>
      <c r="W139" s="55">
        <v>10000000</v>
      </c>
      <c r="X139" s="56">
        <v>0</v>
      </c>
      <c r="Y139" s="54">
        <v>0</v>
      </c>
      <c r="Z139" s="54"/>
      <c r="AA139" s="56">
        <v>0</v>
      </c>
      <c r="AB139" s="54"/>
      <c r="AC139" s="54">
        <v>0</v>
      </c>
      <c r="AD139" s="57">
        <v>0</v>
      </c>
      <c r="AE139" s="54" t="s">
        <v>1246</v>
      </c>
      <c r="AF139" s="58">
        <v>26</v>
      </c>
      <c r="AG139" s="58">
        <v>25</v>
      </c>
      <c r="AH139" s="58">
        <v>1</v>
      </c>
      <c r="AI139" s="58">
        <v>0</v>
      </c>
      <c r="AJ139" s="58">
        <v>0</v>
      </c>
      <c r="AK139" s="58">
        <v>26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54">
        <v>10000000</v>
      </c>
      <c r="AS139" s="54">
        <v>0</v>
      </c>
      <c r="AT139" s="54">
        <v>0</v>
      </c>
      <c r="AU139" s="54">
        <v>10000000</v>
      </c>
      <c r="AV139" s="54">
        <v>0</v>
      </c>
      <c r="AW139" s="54">
        <v>0</v>
      </c>
      <c r="AX139" s="54">
        <v>0</v>
      </c>
      <c r="AY139" s="54">
        <v>0</v>
      </c>
      <c r="AZ139" s="59">
        <v>0</v>
      </c>
      <c r="BA139" s="54">
        <v>0</v>
      </c>
      <c r="BB139" s="59"/>
      <c r="BC139" s="54"/>
      <c r="BD139" s="54"/>
      <c r="BE139" s="54">
        <v>0</v>
      </c>
      <c r="BF139" s="54">
        <v>0</v>
      </c>
      <c r="BG139" s="59">
        <v>0</v>
      </c>
      <c r="BH139" s="59">
        <v>0</v>
      </c>
      <c r="BI139" s="59">
        <v>0</v>
      </c>
      <c r="BJ139" s="59">
        <v>0</v>
      </c>
      <c r="BK139" s="59"/>
      <c r="BL139" s="59">
        <v>0</v>
      </c>
      <c r="BM139" s="59"/>
      <c r="BN139" s="59"/>
      <c r="BO139" s="59">
        <v>0</v>
      </c>
      <c r="BP139" s="59"/>
      <c r="BQ139" s="59"/>
      <c r="BR139" s="54"/>
      <c r="BS139" s="59"/>
      <c r="BT139" s="54">
        <v>0</v>
      </c>
      <c r="BU139" s="57">
        <v>10000000</v>
      </c>
      <c r="BV139" s="54">
        <v>0</v>
      </c>
      <c r="BW139" s="54">
        <v>0</v>
      </c>
      <c r="BX139" s="54">
        <v>0</v>
      </c>
      <c r="BY139" s="54">
        <v>11000000</v>
      </c>
      <c r="BZ139" s="54">
        <v>0</v>
      </c>
      <c r="CA139" s="54">
        <v>0</v>
      </c>
      <c r="CB139" s="54">
        <v>800000</v>
      </c>
      <c r="CC139" s="54">
        <v>100000</v>
      </c>
      <c r="CD139" s="54">
        <v>150000</v>
      </c>
      <c r="CE139" s="54">
        <v>0</v>
      </c>
      <c r="CF139" s="54">
        <v>1050000</v>
      </c>
      <c r="CG139" s="54">
        <v>12050000</v>
      </c>
      <c r="CH139" s="54">
        <v>0</v>
      </c>
      <c r="CI139" s="54">
        <v>0</v>
      </c>
      <c r="CJ139" s="54"/>
      <c r="CK139" s="54">
        <v>0</v>
      </c>
      <c r="CL139" s="54">
        <v>0</v>
      </c>
      <c r="CM139" s="54">
        <v>100000</v>
      </c>
      <c r="CN139" s="54">
        <v>0</v>
      </c>
      <c r="CO139" s="54"/>
      <c r="CP139" s="54">
        <v>277700</v>
      </c>
      <c r="CQ139" s="54">
        <v>0</v>
      </c>
      <c r="CR139" s="54">
        <v>377700</v>
      </c>
      <c r="CS139" s="54">
        <v>8572300</v>
      </c>
      <c r="CT139" s="54"/>
      <c r="CU139" s="57">
        <v>8572300</v>
      </c>
      <c r="CV139" s="54">
        <v>1700000.0000000002</v>
      </c>
      <c r="CW139" s="54">
        <v>0</v>
      </c>
      <c r="CX139" s="54">
        <v>300000</v>
      </c>
      <c r="CY139" s="54">
        <v>0</v>
      </c>
      <c r="CZ139" s="54"/>
      <c r="DA139" s="54">
        <v>2000000.0000000002</v>
      </c>
      <c r="DB139" s="54">
        <v>3050000</v>
      </c>
      <c r="DC139" s="54">
        <v>200000</v>
      </c>
      <c r="DD139" s="54">
        <v>12200000</v>
      </c>
      <c r="DE139" s="54"/>
      <c r="DF139" s="54" t="s">
        <v>887</v>
      </c>
      <c r="DG139" s="54">
        <v>833333.33333333337</v>
      </c>
      <c r="DH139" s="52" t="s">
        <v>135</v>
      </c>
      <c r="DI139" s="54">
        <f>IFERROR(VLOOKUP($B139,[1]Timesheet!$D:$BK,51,0),0)</f>
        <v>22</v>
      </c>
      <c r="DJ139" s="54">
        <f>IFERROR(VLOOKUP($B139,[1]Timesheet!$D:$BK,52,0),0)</f>
        <v>0</v>
      </c>
      <c r="DK139" s="54">
        <f>IFERROR(VLOOKUP($B139,[1]Timesheet!$D:$BK,55,0),0)</f>
        <v>0</v>
      </c>
      <c r="DL139" s="52" t="s">
        <v>139</v>
      </c>
      <c r="DM139" s="54">
        <f>IFERROR(VLOOKUP($B139,[1]Timesheet!$D:$BK,57,0),0)</f>
        <v>0</v>
      </c>
      <c r="DN139" s="54">
        <f t="shared" si="9"/>
        <v>100000</v>
      </c>
      <c r="DO139" s="54"/>
      <c r="DP139" s="54" t="str">
        <f t="shared" si="10"/>
        <v/>
      </c>
      <c r="DQ139" s="60">
        <v>43890</v>
      </c>
      <c r="DR139" s="60">
        <v>44072</v>
      </c>
      <c r="DS139" s="61" t="str">
        <f>IFERROR(VLOOKUP(E139&amp;H139,[1]Group!$D$3:$G$40,4,0),"")</f>
        <v/>
      </c>
      <c r="DT139" s="61" t="str">
        <f t="shared" si="11"/>
        <v>Việt PhúSouth</v>
      </c>
    </row>
    <row r="140" spans="1:124" s="11" customFormat="1" ht="20.25" hidden="1" customHeight="1" x14ac:dyDescent="0.35">
      <c r="A140" s="47">
        <v>137</v>
      </c>
      <c r="B140" s="48">
        <v>4777</v>
      </c>
      <c r="C140" s="48" t="s">
        <v>920</v>
      </c>
      <c r="D140" s="49" t="s">
        <v>419</v>
      </c>
      <c r="E140" s="49" t="s">
        <v>263</v>
      </c>
      <c r="F140" s="49" t="s">
        <v>405</v>
      </c>
      <c r="G140" s="49" t="s">
        <v>256</v>
      </c>
      <c r="H140" s="49" t="s">
        <v>420</v>
      </c>
      <c r="I140" s="49" t="s">
        <v>129</v>
      </c>
      <c r="J140" s="49" t="s">
        <v>130</v>
      </c>
      <c r="K140" s="49" t="s">
        <v>131</v>
      </c>
      <c r="L140" s="49" t="s">
        <v>132</v>
      </c>
      <c r="M140" s="50">
        <v>43325</v>
      </c>
      <c r="N140" s="50" t="s">
        <v>770</v>
      </c>
      <c r="O140" s="51"/>
      <c r="P140" s="50"/>
      <c r="Q140" s="52" t="s">
        <v>133</v>
      </c>
      <c r="R140" s="311" t="s">
        <v>774</v>
      </c>
      <c r="S140" s="52" t="s">
        <v>134</v>
      </c>
      <c r="T140" s="54"/>
      <c r="U140" s="54">
        <v>15000000</v>
      </c>
      <c r="V140" s="54"/>
      <c r="W140" s="55">
        <v>15000000</v>
      </c>
      <c r="X140" s="56">
        <v>0</v>
      </c>
      <c r="Y140" s="54">
        <v>0</v>
      </c>
      <c r="Z140" s="54"/>
      <c r="AA140" s="56">
        <v>0</v>
      </c>
      <c r="AB140" s="54"/>
      <c r="AC140" s="54">
        <v>0</v>
      </c>
      <c r="AD140" s="57">
        <v>0</v>
      </c>
      <c r="AE140" s="54" t="s">
        <v>1246</v>
      </c>
      <c r="AF140" s="58">
        <v>26</v>
      </c>
      <c r="AG140" s="58">
        <v>19.5</v>
      </c>
      <c r="AH140" s="58">
        <v>6.5</v>
      </c>
      <c r="AI140" s="58">
        <v>0</v>
      </c>
      <c r="AJ140" s="58">
        <v>0</v>
      </c>
      <c r="AK140" s="58">
        <v>26</v>
      </c>
      <c r="AL140" s="58">
        <v>0</v>
      </c>
      <c r="AM140" s="58">
        <v>8</v>
      </c>
      <c r="AN140" s="58">
        <v>0</v>
      </c>
      <c r="AO140" s="58">
        <v>8</v>
      </c>
      <c r="AP140" s="58">
        <v>16</v>
      </c>
      <c r="AQ140" s="58">
        <v>8</v>
      </c>
      <c r="AR140" s="54">
        <v>15000000</v>
      </c>
      <c r="AS140" s="54">
        <v>0</v>
      </c>
      <c r="AT140" s="54">
        <v>1153846</v>
      </c>
      <c r="AU140" s="54">
        <v>16153846</v>
      </c>
      <c r="AV140" s="54">
        <v>0</v>
      </c>
      <c r="AW140" s="54">
        <v>0</v>
      </c>
      <c r="AX140" s="54">
        <v>0</v>
      </c>
      <c r="AY140" s="54">
        <v>0</v>
      </c>
      <c r="AZ140" s="59">
        <v>0</v>
      </c>
      <c r="BA140" s="54">
        <v>0</v>
      </c>
      <c r="BB140" s="59"/>
      <c r="BC140" s="54"/>
      <c r="BD140" s="54"/>
      <c r="BE140" s="54">
        <v>0</v>
      </c>
      <c r="BF140" s="54">
        <v>0</v>
      </c>
      <c r="BG140" s="59">
        <v>0</v>
      </c>
      <c r="BH140" s="59">
        <v>0</v>
      </c>
      <c r="BI140" s="59">
        <v>0</v>
      </c>
      <c r="BJ140" s="59">
        <v>0</v>
      </c>
      <c r="BK140" s="59"/>
      <c r="BL140" s="59">
        <v>0</v>
      </c>
      <c r="BM140" s="59"/>
      <c r="BN140" s="59"/>
      <c r="BO140" s="59">
        <v>0</v>
      </c>
      <c r="BP140" s="59"/>
      <c r="BQ140" s="59"/>
      <c r="BR140" s="54"/>
      <c r="BS140" s="59"/>
      <c r="BT140" s="54">
        <v>0</v>
      </c>
      <c r="BU140" s="57">
        <v>16153846</v>
      </c>
      <c r="BV140" s="54">
        <v>576923.07692307688</v>
      </c>
      <c r="BW140" s="54">
        <v>0</v>
      </c>
      <c r="BX140" s="54">
        <v>0</v>
      </c>
      <c r="BY140" s="54">
        <v>11000000</v>
      </c>
      <c r="BZ140" s="54">
        <v>1</v>
      </c>
      <c r="CA140" s="54">
        <v>4400000</v>
      </c>
      <c r="CB140" s="54">
        <v>1200000</v>
      </c>
      <c r="CC140" s="54">
        <v>150000</v>
      </c>
      <c r="CD140" s="54">
        <v>225000</v>
      </c>
      <c r="CE140" s="54">
        <v>0</v>
      </c>
      <c r="CF140" s="54">
        <v>1575000</v>
      </c>
      <c r="CG140" s="54">
        <v>17551923.076923076</v>
      </c>
      <c r="CH140" s="54">
        <v>0</v>
      </c>
      <c r="CI140" s="54">
        <v>0</v>
      </c>
      <c r="CJ140" s="54"/>
      <c r="CK140" s="54">
        <v>0</v>
      </c>
      <c r="CL140" s="54">
        <v>0</v>
      </c>
      <c r="CM140" s="54">
        <v>0</v>
      </c>
      <c r="CN140" s="54">
        <v>0</v>
      </c>
      <c r="CO140" s="54"/>
      <c r="CP140" s="54">
        <v>0</v>
      </c>
      <c r="CQ140" s="54">
        <v>0</v>
      </c>
      <c r="CR140" s="54">
        <v>0</v>
      </c>
      <c r="CS140" s="54">
        <v>14578846</v>
      </c>
      <c r="CT140" s="54"/>
      <c r="CU140" s="57">
        <v>14578846</v>
      </c>
      <c r="CV140" s="54">
        <v>2550000</v>
      </c>
      <c r="CW140" s="54">
        <v>0</v>
      </c>
      <c r="CX140" s="54">
        <v>450000</v>
      </c>
      <c r="CY140" s="54">
        <v>0</v>
      </c>
      <c r="CZ140" s="54"/>
      <c r="DA140" s="54">
        <v>3000000</v>
      </c>
      <c r="DB140" s="54">
        <v>4575000</v>
      </c>
      <c r="DC140" s="54">
        <v>300000</v>
      </c>
      <c r="DD140" s="54">
        <v>19453846</v>
      </c>
      <c r="DE140" s="54"/>
      <c r="DF140" s="54" t="s">
        <v>887</v>
      </c>
      <c r="DG140" s="54">
        <v>1250000</v>
      </c>
      <c r="DH140" s="52" t="s">
        <v>135</v>
      </c>
      <c r="DI140" s="54">
        <f>IFERROR(VLOOKUP($B140,[1]Timesheet!$D:$BK,51,0),0)</f>
        <v>22</v>
      </c>
      <c r="DJ140" s="54">
        <f>IFERROR(VLOOKUP($B140,[1]Timesheet!$D:$BK,52,0),0)</f>
        <v>0</v>
      </c>
      <c r="DK140" s="54">
        <f>IFERROR(VLOOKUP($B140,[1]Timesheet!$D:$BK,55,0),0)</f>
        <v>0</v>
      </c>
      <c r="DL140" s="52">
        <v>0</v>
      </c>
      <c r="DM140" s="54">
        <f>IFERROR(VLOOKUP($B140,[1]Timesheet!$D:$BK,57,0),0)</f>
        <v>0</v>
      </c>
      <c r="DN140" s="54">
        <f t="shared" si="9"/>
        <v>0</v>
      </c>
      <c r="DO140" s="54"/>
      <c r="DP140" s="54" t="str">
        <f t="shared" si="10"/>
        <v/>
      </c>
      <c r="DQ140" s="60">
        <v>0</v>
      </c>
      <c r="DR140" s="60">
        <v>0</v>
      </c>
      <c r="DS140" s="61" t="str">
        <f>IFERROR(VLOOKUP(E140&amp;H140,[1]Group!$D$3:$G$40,4,0),"")</f>
        <v/>
      </c>
      <c r="DT140" s="61" t="str">
        <f t="shared" si="11"/>
        <v>Việt PhúSouth</v>
      </c>
    </row>
    <row r="141" spans="1:124" s="11" customFormat="1" ht="20.25" hidden="1" customHeight="1" x14ac:dyDescent="0.35">
      <c r="A141" s="47">
        <v>138</v>
      </c>
      <c r="B141" s="48">
        <v>4793</v>
      </c>
      <c r="C141" s="48" t="s">
        <v>890</v>
      </c>
      <c r="D141" s="49" t="s">
        <v>421</v>
      </c>
      <c r="E141" s="49" t="s">
        <v>263</v>
      </c>
      <c r="F141" s="49" t="s">
        <v>405</v>
      </c>
      <c r="G141" s="49" t="s">
        <v>151</v>
      </c>
      <c r="H141" s="49" t="s">
        <v>422</v>
      </c>
      <c r="I141" s="49" t="s">
        <v>129</v>
      </c>
      <c r="J141" s="49" t="s">
        <v>130</v>
      </c>
      <c r="K141" s="49" t="s">
        <v>131</v>
      </c>
      <c r="L141" s="49" t="s">
        <v>132</v>
      </c>
      <c r="M141" s="50">
        <v>43335</v>
      </c>
      <c r="N141" s="50" t="s">
        <v>770</v>
      </c>
      <c r="O141" s="51"/>
      <c r="P141" s="50"/>
      <c r="Q141" s="52" t="s">
        <v>133</v>
      </c>
      <c r="R141" s="311" t="s">
        <v>774</v>
      </c>
      <c r="S141" s="52" t="s">
        <v>134</v>
      </c>
      <c r="T141" s="54"/>
      <c r="U141" s="54">
        <v>5000000</v>
      </c>
      <c r="V141" s="54"/>
      <c r="W141" s="55">
        <v>5000000</v>
      </c>
      <c r="X141" s="56">
        <v>0</v>
      </c>
      <c r="Y141" s="54">
        <v>0</v>
      </c>
      <c r="Z141" s="54"/>
      <c r="AA141" s="56">
        <v>0</v>
      </c>
      <c r="AB141" s="54"/>
      <c r="AC141" s="54">
        <v>0</v>
      </c>
      <c r="AD141" s="57">
        <v>0</v>
      </c>
      <c r="AE141" s="54" t="s">
        <v>1246</v>
      </c>
      <c r="AF141" s="58">
        <v>26</v>
      </c>
      <c r="AG141" s="58">
        <v>17</v>
      </c>
      <c r="AH141" s="58">
        <v>9</v>
      </c>
      <c r="AI141" s="58">
        <v>0</v>
      </c>
      <c r="AJ141" s="58">
        <v>0</v>
      </c>
      <c r="AK141" s="58">
        <v>26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54">
        <v>5000000</v>
      </c>
      <c r="AS141" s="54">
        <v>0</v>
      </c>
      <c r="AT141" s="54">
        <v>0</v>
      </c>
      <c r="AU141" s="54">
        <v>5000000</v>
      </c>
      <c r="AV141" s="54">
        <v>0</v>
      </c>
      <c r="AW141" s="54">
        <v>0</v>
      </c>
      <c r="AX141" s="54">
        <v>0</v>
      </c>
      <c r="AY141" s="54">
        <v>0</v>
      </c>
      <c r="AZ141" s="59">
        <v>0</v>
      </c>
      <c r="BA141" s="54">
        <v>0</v>
      </c>
      <c r="BB141" s="59"/>
      <c r="BC141" s="54"/>
      <c r="BD141" s="54"/>
      <c r="BE141" s="54">
        <v>0</v>
      </c>
      <c r="BF141" s="54">
        <v>0</v>
      </c>
      <c r="BG141" s="59">
        <v>0</v>
      </c>
      <c r="BH141" s="59">
        <v>0</v>
      </c>
      <c r="BI141" s="59">
        <v>0</v>
      </c>
      <c r="BJ141" s="59">
        <v>0</v>
      </c>
      <c r="BK141" s="59"/>
      <c r="BL141" s="59">
        <v>0</v>
      </c>
      <c r="BM141" s="59"/>
      <c r="BN141" s="59"/>
      <c r="BO141" s="59">
        <v>0</v>
      </c>
      <c r="BP141" s="59"/>
      <c r="BQ141" s="59"/>
      <c r="BR141" s="54"/>
      <c r="BS141" s="59"/>
      <c r="BT141" s="54">
        <v>0</v>
      </c>
      <c r="BU141" s="57">
        <v>5000000</v>
      </c>
      <c r="BV141" s="54">
        <v>0</v>
      </c>
      <c r="BW141" s="54">
        <v>0</v>
      </c>
      <c r="BX141" s="54">
        <v>0</v>
      </c>
      <c r="BY141" s="54">
        <v>11000000</v>
      </c>
      <c r="BZ141" s="54">
        <v>0</v>
      </c>
      <c r="CA141" s="54">
        <v>0</v>
      </c>
      <c r="CB141" s="54">
        <v>400000</v>
      </c>
      <c r="CC141" s="54">
        <v>50000</v>
      </c>
      <c r="CD141" s="54">
        <v>75000</v>
      </c>
      <c r="CE141" s="54">
        <v>0</v>
      </c>
      <c r="CF141" s="54">
        <v>525000</v>
      </c>
      <c r="CG141" s="54">
        <v>11525000</v>
      </c>
      <c r="CH141" s="54">
        <v>0</v>
      </c>
      <c r="CI141" s="54">
        <v>0</v>
      </c>
      <c r="CJ141" s="54"/>
      <c r="CK141" s="54">
        <v>0</v>
      </c>
      <c r="CL141" s="54">
        <v>0</v>
      </c>
      <c r="CM141" s="54">
        <v>0</v>
      </c>
      <c r="CN141" s="54">
        <v>0</v>
      </c>
      <c r="CO141" s="54"/>
      <c r="CP141" s="54">
        <v>0</v>
      </c>
      <c r="CQ141" s="54">
        <v>0</v>
      </c>
      <c r="CR141" s="54">
        <v>0</v>
      </c>
      <c r="CS141" s="54">
        <v>4475000</v>
      </c>
      <c r="CT141" s="54"/>
      <c r="CU141" s="57">
        <v>4475000</v>
      </c>
      <c r="CV141" s="54">
        <v>850000.00000000012</v>
      </c>
      <c r="CW141" s="54">
        <v>0</v>
      </c>
      <c r="CX141" s="54">
        <v>150000</v>
      </c>
      <c r="CY141" s="54">
        <v>0</v>
      </c>
      <c r="CZ141" s="54"/>
      <c r="DA141" s="54">
        <v>1000000.0000000001</v>
      </c>
      <c r="DB141" s="54">
        <v>1525000</v>
      </c>
      <c r="DC141" s="54">
        <v>100000</v>
      </c>
      <c r="DD141" s="54">
        <v>6100000</v>
      </c>
      <c r="DE141" s="54"/>
      <c r="DF141" s="54" t="s">
        <v>887</v>
      </c>
      <c r="DG141" s="54">
        <v>416666.66666666669</v>
      </c>
      <c r="DH141" s="52" t="s">
        <v>135</v>
      </c>
      <c r="DI141" s="54">
        <f>IFERROR(VLOOKUP($B141,[1]Timesheet!$D:$BK,51,0),0)</f>
        <v>22</v>
      </c>
      <c r="DJ141" s="54">
        <f>IFERROR(VLOOKUP($B141,[1]Timesheet!$D:$BK,52,0),0)</f>
        <v>0</v>
      </c>
      <c r="DK141" s="54">
        <f>IFERROR(VLOOKUP($B141,[1]Timesheet!$D:$BK,55,0),0)</f>
        <v>0</v>
      </c>
      <c r="DL141" s="52">
        <v>0</v>
      </c>
      <c r="DM141" s="54">
        <f>IFERROR(VLOOKUP($B141,[1]Timesheet!$D:$BK,57,0),0)</f>
        <v>0</v>
      </c>
      <c r="DN141" s="54">
        <f t="shared" si="9"/>
        <v>0</v>
      </c>
      <c r="DO141" s="54"/>
      <c r="DP141" s="54" t="str">
        <f t="shared" si="10"/>
        <v/>
      </c>
      <c r="DQ141" s="60">
        <v>0</v>
      </c>
      <c r="DR141" s="60">
        <v>0</v>
      </c>
      <c r="DS141" s="61" t="str">
        <f>IFERROR(VLOOKUP(E141&amp;H141,[1]Group!$D$3:$G$40,4,0),"")</f>
        <v/>
      </c>
      <c r="DT141" s="61" t="str">
        <f t="shared" si="11"/>
        <v>Việt PhúSouth</v>
      </c>
    </row>
    <row r="142" spans="1:124" s="11" customFormat="1" ht="20.25" hidden="1" customHeight="1" x14ac:dyDescent="0.35">
      <c r="A142" s="47">
        <v>139</v>
      </c>
      <c r="B142" s="48">
        <v>4801</v>
      </c>
      <c r="C142" s="48" t="s">
        <v>891</v>
      </c>
      <c r="D142" s="49" t="s">
        <v>423</v>
      </c>
      <c r="E142" s="49" t="s">
        <v>263</v>
      </c>
      <c r="F142" s="49" t="s">
        <v>405</v>
      </c>
      <c r="G142" s="49" t="s">
        <v>151</v>
      </c>
      <c r="H142" s="49" t="s">
        <v>422</v>
      </c>
      <c r="I142" s="49" t="s">
        <v>129</v>
      </c>
      <c r="J142" s="49" t="s">
        <v>130</v>
      </c>
      <c r="K142" s="49" t="s">
        <v>131</v>
      </c>
      <c r="L142" s="49" t="s">
        <v>132</v>
      </c>
      <c r="M142" s="50">
        <v>43340</v>
      </c>
      <c r="N142" s="50" t="s">
        <v>770</v>
      </c>
      <c r="O142" s="51"/>
      <c r="P142" s="50"/>
      <c r="Q142" s="52" t="s">
        <v>133</v>
      </c>
      <c r="R142" s="311" t="s">
        <v>774</v>
      </c>
      <c r="S142" s="52" t="s">
        <v>134</v>
      </c>
      <c r="T142" s="54"/>
      <c r="U142" s="54">
        <v>5000000</v>
      </c>
      <c r="V142" s="54"/>
      <c r="W142" s="55">
        <v>5000000</v>
      </c>
      <c r="X142" s="56">
        <v>0</v>
      </c>
      <c r="Y142" s="54">
        <v>0</v>
      </c>
      <c r="Z142" s="54"/>
      <c r="AA142" s="56">
        <v>0</v>
      </c>
      <c r="AB142" s="54"/>
      <c r="AC142" s="54">
        <v>0</v>
      </c>
      <c r="AD142" s="57">
        <v>0</v>
      </c>
      <c r="AE142" s="54" t="s">
        <v>1246</v>
      </c>
      <c r="AF142" s="58">
        <v>26</v>
      </c>
      <c r="AG142" s="58">
        <v>18.5</v>
      </c>
      <c r="AH142" s="58">
        <v>7.5</v>
      </c>
      <c r="AI142" s="58">
        <v>0</v>
      </c>
      <c r="AJ142" s="58">
        <v>0</v>
      </c>
      <c r="AK142" s="58">
        <v>26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54">
        <v>5000000</v>
      </c>
      <c r="AS142" s="54">
        <v>0</v>
      </c>
      <c r="AT142" s="54">
        <v>0</v>
      </c>
      <c r="AU142" s="54">
        <v>5000000</v>
      </c>
      <c r="AV142" s="54">
        <v>0</v>
      </c>
      <c r="AW142" s="54">
        <v>0</v>
      </c>
      <c r="AX142" s="54">
        <v>0</v>
      </c>
      <c r="AY142" s="54">
        <v>0</v>
      </c>
      <c r="AZ142" s="59">
        <v>0</v>
      </c>
      <c r="BA142" s="54">
        <v>0</v>
      </c>
      <c r="BB142" s="59"/>
      <c r="BC142" s="54"/>
      <c r="BD142" s="54"/>
      <c r="BE142" s="54">
        <v>0</v>
      </c>
      <c r="BF142" s="54">
        <v>0</v>
      </c>
      <c r="BG142" s="59">
        <v>0</v>
      </c>
      <c r="BH142" s="59">
        <v>0</v>
      </c>
      <c r="BI142" s="59">
        <v>0</v>
      </c>
      <c r="BJ142" s="59">
        <v>0</v>
      </c>
      <c r="BK142" s="59"/>
      <c r="BL142" s="59">
        <v>0</v>
      </c>
      <c r="BM142" s="59"/>
      <c r="BN142" s="59"/>
      <c r="BO142" s="59">
        <v>0</v>
      </c>
      <c r="BP142" s="59"/>
      <c r="BQ142" s="59"/>
      <c r="BR142" s="54"/>
      <c r="BS142" s="59"/>
      <c r="BT142" s="54">
        <v>0</v>
      </c>
      <c r="BU142" s="57">
        <v>5000000</v>
      </c>
      <c r="BV142" s="54">
        <v>0</v>
      </c>
      <c r="BW142" s="54">
        <v>0</v>
      </c>
      <c r="BX142" s="54">
        <v>0</v>
      </c>
      <c r="BY142" s="54">
        <v>11000000</v>
      </c>
      <c r="BZ142" s="54">
        <v>0</v>
      </c>
      <c r="CA142" s="54">
        <v>0</v>
      </c>
      <c r="CB142" s="54">
        <v>400000</v>
      </c>
      <c r="CC142" s="54">
        <v>50000</v>
      </c>
      <c r="CD142" s="54">
        <v>75000</v>
      </c>
      <c r="CE142" s="54">
        <v>0</v>
      </c>
      <c r="CF142" s="54">
        <v>525000</v>
      </c>
      <c r="CG142" s="54">
        <v>11525000</v>
      </c>
      <c r="CH142" s="54">
        <v>0</v>
      </c>
      <c r="CI142" s="54">
        <v>0</v>
      </c>
      <c r="CJ142" s="54"/>
      <c r="CK142" s="54">
        <v>0</v>
      </c>
      <c r="CL142" s="54">
        <v>0</v>
      </c>
      <c r="CM142" s="54">
        <v>50000</v>
      </c>
      <c r="CN142" s="54">
        <v>0</v>
      </c>
      <c r="CO142" s="54"/>
      <c r="CP142" s="54">
        <v>806000</v>
      </c>
      <c r="CQ142" s="54">
        <v>0</v>
      </c>
      <c r="CR142" s="54">
        <v>856000</v>
      </c>
      <c r="CS142" s="54">
        <v>3619000</v>
      </c>
      <c r="CT142" s="54"/>
      <c r="CU142" s="57">
        <v>3619000</v>
      </c>
      <c r="CV142" s="54">
        <v>850000.00000000012</v>
      </c>
      <c r="CW142" s="54">
        <v>0</v>
      </c>
      <c r="CX142" s="54">
        <v>150000</v>
      </c>
      <c r="CY142" s="54">
        <v>0</v>
      </c>
      <c r="CZ142" s="54"/>
      <c r="DA142" s="54">
        <v>1000000.0000000001</v>
      </c>
      <c r="DB142" s="54">
        <v>1525000</v>
      </c>
      <c r="DC142" s="54">
        <v>100000</v>
      </c>
      <c r="DD142" s="54">
        <v>6100000</v>
      </c>
      <c r="DE142" s="54"/>
      <c r="DF142" s="54" t="s">
        <v>887</v>
      </c>
      <c r="DG142" s="54">
        <v>416666.66666666669</v>
      </c>
      <c r="DH142" s="52" t="s">
        <v>135</v>
      </c>
      <c r="DI142" s="54">
        <f>IFERROR(VLOOKUP($B142,[1]Timesheet!$D:$BK,51,0),0)</f>
        <v>22</v>
      </c>
      <c r="DJ142" s="54">
        <f>IFERROR(VLOOKUP($B142,[1]Timesheet!$D:$BK,52,0),0)</f>
        <v>0</v>
      </c>
      <c r="DK142" s="54">
        <f>IFERROR(VLOOKUP($B142,[1]Timesheet!$D:$BK,55,0),0)</f>
        <v>0</v>
      </c>
      <c r="DL142" s="52" t="s">
        <v>139</v>
      </c>
      <c r="DM142" s="54">
        <f>IFERROR(VLOOKUP($B142,[1]Timesheet!$D:$BK,57,0),0)</f>
        <v>0</v>
      </c>
      <c r="DN142" s="54">
        <f t="shared" si="9"/>
        <v>50000</v>
      </c>
      <c r="DO142" s="54"/>
      <c r="DP142" s="54" t="str">
        <f t="shared" si="10"/>
        <v/>
      </c>
      <c r="DQ142" s="60">
        <v>0</v>
      </c>
      <c r="DR142" s="60">
        <v>0</v>
      </c>
      <c r="DS142" s="61" t="str">
        <f>IFERROR(VLOOKUP(E142&amp;H142,[1]Group!$D$3:$G$40,4,0),"")</f>
        <v/>
      </c>
      <c r="DT142" s="61" t="str">
        <f t="shared" si="11"/>
        <v>Việt PhúSouth</v>
      </c>
    </row>
    <row r="143" spans="1:124" s="11" customFormat="1" ht="20.25" hidden="1" customHeight="1" x14ac:dyDescent="0.35">
      <c r="A143" s="47">
        <v>140</v>
      </c>
      <c r="B143" s="48">
        <v>5158</v>
      </c>
      <c r="C143" s="48" t="s">
        <v>892</v>
      </c>
      <c r="D143" s="49" t="s">
        <v>424</v>
      </c>
      <c r="E143" s="49" t="s">
        <v>263</v>
      </c>
      <c r="F143" s="49" t="s">
        <v>405</v>
      </c>
      <c r="G143" s="49" t="s">
        <v>151</v>
      </c>
      <c r="H143" s="49" t="s">
        <v>425</v>
      </c>
      <c r="I143" s="49" t="s">
        <v>129</v>
      </c>
      <c r="J143" s="49" t="s">
        <v>130</v>
      </c>
      <c r="K143" s="49" t="s">
        <v>131</v>
      </c>
      <c r="L143" s="49" t="s">
        <v>132</v>
      </c>
      <c r="M143" s="50">
        <v>43668</v>
      </c>
      <c r="N143" s="50" t="s">
        <v>770</v>
      </c>
      <c r="O143" s="51"/>
      <c r="P143" s="50"/>
      <c r="Q143" s="52" t="s">
        <v>133</v>
      </c>
      <c r="R143" s="311" t="s">
        <v>774</v>
      </c>
      <c r="S143" s="52" t="s">
        <v>134</v>
      </c>
      <c r="T143" s="54"/>
      <c r="U143" s="54">
        <v>5000000</v>
      </c>
      <c r="V143" s="54"/>
      <c r="W143" s="55">
        <v>5000000</v>
      </c>
      <c r="X143" s="56">
        <v>0</v>
      </c>
      <c r="Y143" s="54">
        <v>0</v>
      </c>
      <c r="Z143" s="54"/>
      <c r="AA143" s="56">
        <v>0</v>
      </c>
      <c r="AB143" s="54"/>
      <c r="AC143" s="54">
        <v>0</v>
      </c>
      <c r="AD143" s="57">
        <v>0</v>
      </c>
      <c r="AE143" s="54" t="s">
        <v>1246</v>
      </c>
      <c r="AF143" s="58">
        <v>26</v>
      </c>
      <c r="AG143" s="58">
        <v>22</v>
      </c>
      <c r="AH143" s="58">
        <v>4</v>
      </c>
      <c r="AI143" s="58">
        <v>0</v>
      </c>
      <c r="AJ143" s="58">
        <v>0</v>
      </c>
      <c r="AK143" s="58">
        <v>26</v>
      </c>
      <c r="AL143" s="58">
        <v>0</v>
      </c>
      <c r="AM143" s="58">
        <v>0</v>
      </c>
      <c r="AN143" s="58">
        <v>0</v>
      </c>
      <c r="AO143" s="58">
        <v>0</v>
      </c>
      <c r="AP143" s="58">
        <v>0</v>
      </c>
      <c r="AQ143" s="58">
        <v>0</v>
      </c>
      <c r="AR143" s="54">
        <v>5000000</v>
      </c>
      <c r="AS143" s="54">
        <v>0</v>
      </c>
      <c r="AT143" s="54">
        <v>0</v>
      </c>
      <c r="AU143" s="54">
        <v>5000000</v>
      </c>
      <c r="AV143" s="54">
        <v>0</v>
      </c>
      <c r="AW143" s="54">
        <v>0</v>
      </c>
      <c r="AX143" s="54">
        <v>0</v>
      </c>
      <c r="AY143" s="54">
        <v>0</v>
      </c>
      <c r="AZ143" s="59">
        <v>0</v>
      </c>
      <c r="BA143" s="54">
        <v>0</v>
      </c>
      <c r="BB143" s="59"/>
      <c r="BC143" s="54"/>
      <c r="BD143" s="54"/>
      <c r="BE143" s="54">
        <v>0</v>
      </c>
      <c r="BF143" s="54">
        <v>0</v>
      </c>
      <c r="BG143" s="59">
        <v>0</v>
      </c>
      <c r="BH143" s="59">
        <v>0</v>
      </c>
      <c r="BI143" s="59">
        <v>0</v>
      </c>
      <c r="BJ143" s="59">
        <v>0</v>
      </c>
      <c r="BK143" s="59"/>
      <c r="BL143" s="59">
        <v>0</v>
      </c>
      <c r="BM143" s="59"/>
      <c r="BN143" s="59"/>
      <c r="BO143" s="59">
        <v>0</v>
      </c>
      <c r="BP143" s="59"/>
      <c r="BQ143" s="59"/>
      <c r="BR143" s="54"/>
      <c r="BS143" s="59"/>
      <c r="BT143" s="54">
        <v>0</v>
      </c>
      <c r="BU143" s="57">
        <v>5000000</v>
      </c>
      <c r="BV143" s="54">
        <v>0</v>
      </c>
      <c r="BW143" s="54">
        <v>0</v>
      </c>
      <c r="BX143" s="54">
        <v>0</v>
      </c>
      <c r="BY143" s="54">
        <v>11000000</v>
      </c>
      <c r="BZ143" s="54">
        <v>0</v>
      </c>
      <c r="CA143" s="54">
        <v>0</v>
      </c>
      <c r="CB143" s="54">
        <v>400000</v>
      </c>
      <c r="CC143" s="54">
        <v>50000</v>
      </c>
      <c r="CD143" s="54">
        <v>75000</v>
      </c>
      <c r="CE143" s="54">
        <v>0</v>
      </c>
      <c r="CF143" s="54">
        <v>525000</v>
      </c>
      <c r="CG143" s="54">
        <v>11525000</v>
      </c>
      <c r="CH143" s="54">
        <v>0</v>
      </c>
      <c r="CI143" s="54">
        <v>0</v>
      </c>
      <c r="CJ143" s="54"/>
      <c r="CK143" s="54">
        <v>0</v>
      </c>
      <c r="CL143" s="54">
        <v>0</v>
      </c>
      <c r="CM143" s="54">
        <v>0</v>
      </c>
      <c r="CN143" s="54">
        <v>0</v>
      </c>
      <c r="CO143" s="54"/>
      <c r="CP143" s="54">
        <v>0</v>
      </c>
      <c r="CQ143" s="54">
        <v>0</v>
      </c>
      <c r="CR143" s="54">
        <v>0</v>
      </c>
      <c r="CS143" s="54">
        <v>4475000</v>
      </c>
      <c r="CT143" s="54"/>
      <c r="CU143" s="57">
        <v>4475000</v>
      </c>
      <c r="CV143" s="54">
        <v>850000.00000000012</v>
      </c>
      <c r="CW143" s="54">
        <v>0</v>
      </c>
      <c r="CX143" s="54">
        <v>150000</v>
      </c>
      <c r="CY143" s="54">
        <v>0</v>
      </c>
      <c r="CZ143" s="54"/>
      <c r="DA143" s="54">
        <v>1000000.0000000001</v>
      </c>
      <c r="DB143" s="54">
        <v>1525000</v>
      </c>
      <c r="DC143" s="54">
        <v>100000</v>
      </c>
      <c r="DD143" s="54">
        <v>6100000</v>
      </c>
      <c r="DE143" s="54"/>
      <c r="DF143" s="54" t="s">
        <v>887</v>
      </c>
      <c r="DG143" s="54">
        <v>416666.66666666669</v>
      </c>
      <c r="DH143" s="52" t="s">
        <v>135</v>
      </c>
      <c r="DI143" s="54">
        <f>IFERROR(VLOOKUP($B143,[1]Timesheet!$D:$BK,51,0),0)</f>
        <v>22</v>
      </c>
      <c r="DJ143" s="54">
        <f>IFERROR(VLOOKUP($B143,[1]Timesheet!$D:$BK,52,0),0)</f>
        <v>0</v>
      </c>
      <c r="DK143" s="54">
        <f>IFERROR(VLOOKUP($B143,[1]Timesheet!$D:$BK,55,0),0)</f>
        <v>0</v>
      </c>
      <c r="DL143" s="52">
        <v>0</v>
      </c>
      <c r="DM143" s="54">
        <f>IFERROR(VLOOKUP($B143,[1]Timesheet!$D:$BK,57,0),0)</f>
        <v>0</v>
      </c>
      <c r="DN143" s="54">
        <f t="shared" si="9"/>
        <v>0</v>
      </c>
      <c r="DO143" s="54"/>
      <c r="DP143" s="54" t="str">
        <f t="shared" si="10"/>
        <v/>
      </c>
      <c r="DQ143" s="60">
        <v>0</v>
      </c>
      <c r="DR143" s="60">
        <v>0</v>
      </c>
      <c r="DS143" s="61" t="str">
        <f>IFERROR(VLOOKUP(E143&amp;H143,[1]Group!$D$3:$G$40,4,0),"")</f>
        <v/>
      </c>
      <c r="DT143" s="61" t="str">
        <f t="shared" si="11"/>
        <v>Việt PhúSouth</v>
      </c>
    </row>
    <row r="144" spans="1:124" s="11" customFormat="1" ht="20.25" hidden="1" customHeight="1" x14ac:dyDescent="0.35">
      <c r="A144" s="47">
        <v>141</v>
      </c>
      <c r="B144" s="48">
        <v>5169</v>
      </c>
      <c r="C144" s="48" t="s">
        <v>893</v>
      </c>
      <c r="D144" s="49" t="s">
        <v>426</v>
      </c>
      <c r="E144" s="49" t="s">
        <v>263</v>
      </c>
      <c r="F144" s="49" t="s">
        <v>405</v>
      </c>
      <c r="G144" s="49" t="s">
        <v>151</v>
      </c>
      <c r="H144" s="49" t="s">
        <v>425</v>
      </c>
      <c r="I144" s="49" t="s">
        <v>129</v>
      </c>
      <c r="J144" s="49" t="s">
        <v>130</v>
      </c>
      <c r="K144" s="49" t="s">
        <v>131</v>
      </c>
      <c r="L144" s="49" t="s">
        <v>132</v>
      </c>
      <c r="M144" s="50">
        <v>43675</v>
      </c>
      <c r="N144" s="50" t="s">
        <v>770</v>
      </c>
      <c r="O144" s="51"/>
      <c r="P144" s="50"/>
      <c r="Q144" s="52" t="s">
        <v>133</v>
      </c>
      <c r="R144" s="311" t="s">
        <v>774</v>
      </c>
      <c r="S144" s="52" t="s">
        <v>134</v>
      </c>
      <c r="T144" s="54"/>
      <c r="U144" s="54">
        <v>5000000</v>
      </c>
      <c r="V144" s="54"/>
      <c r="W144" s="55">
        <v>5000000</v>
      </c>
      <c r="X144" s="56">
        <v>0</v>
      </c>
      <c r="Y144" s="54">
        <v>0</v>
      </c>
      <c r="Z144" s="54"/>
      <c r="AA144" s="56">
        <v>0</v>
      </c>
      <c r="AB144" s="54"/>
      <c r="AC144" s="54">
        <v>0</v>
      </c>
      <c r="AD144" s="57">
        <v>0</v>
      </c>
      <c r="AE144" s="54" t="s">
        <v>1246</v>
      </c>
      <c r="AF144" s="58">
        <v>26</v>
      </c>
      <c r="AG144" s="58">
        <v>25.5</v>
      </c>
      <c r="AH144" s="58">
        <v>0.5</v>
      </c>
      <c r="AI144" s="58">
        <v>0</v>
      </c>
      <c r="AJ144" s="58">
        <v>0</v>
      </c>
      <c r="AK144" s="58">
        <v>26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54">
        <v>5000000</v>
      </c>
      <c r="AS144" s="54">
        <v>0</v>
      </c>
      <c r="AT144" s="54">
        <v>0</v>
      </c>
      <c r="AU144" s="54">
        <v>5000000</v>
      </c>
      <c r="AV144" s="54">
        <v>0</v>
      </c>
      <c r="AW144" s="54">
        <v>0</v>
      </c>
      <c r="AX144" s="54">
        <v>0</v>
      </c>
      <c r="AY144" s="54">
        <v>0</v>
      </c>
      <c r="AZ144" s="59">
        <v>0</v>
      </c>
      <c r="BA144" s="54">
        <v>0</v>
      </c>
      <c r="BB144" s="59"/>
      <c r="BC144" s="54"/>
      <c r="BD144" s="54"/>
      <c r="BE144" s="54">
        <v>0</v>
      </c>
      <c r="BF144" s="54">
        <v>0</v>
      </c>
      <c r="BG144" s="59">
        <v>0</v>
      </c>
      <c r="BH144" s="59">
        <v>0</v>
      </c>
      <c r="BI144" s="59">
        <v>0</v>
      </c>
      <c r="BJ144" s="59">
        <v>0</v>
      </c>
      <c r="BK144" s="59"/>
      <c r="BL144" s="59">
        <v>0</v>
      </c>
      <c r="BM144" s="59"/>
      <c r="BN144" s="59"/>
      <c r="BO144" s="59">
        <v>0</v>
      </c>
      <c r="BP144" s="59"/>
      <c r="BQ144" s="59"/>
      <c r="BR144" s="54"/>
      <c r="BS144" s="59"/>
      <c r="BT144" s="54">
        <v>0</v>
      </c>
      <c r="BU144" s="57">
        <v>5000000</v>
      </c>
      <c r="BV144" s="54">
        <v>0</v>
      </c>
      <c r="BW144" s="54">
        <v>0</v>
      </c>
      <c r="BX144" s="54">
        <v>0</v>
      </c>
      <c r="BY144" s="54">
        <v>11000000</v>
      </c>
      <c r="BZ144" s="54">
        <v>0</v>
      </c>
      <c r="CA144" s="54">
        <v>0</v>
      </c>
      <c r="CB144" s="54">
        <v>400000</v>
      </c>
      <c r="CC144" s="54">
        <v>50000</v>
      </c>
      <c r="CD144" s="54">
        <v>75000</v>
      </c>
      <c r="CE144" s="54">
        <v>0</v>
      </c>
      <c r="CF144" s="54">
        <v>525000</v>
      </c>
      <c r="CG144" s="54">
        <v>11525000</v>
      </c>
      <c r="CH144" s="54">
        <v>0</v>
      </c>
      <c r="CI144" s="54">
        <v>0</v>
      </c>
      <c r="CJ144" s="54"/>
      <c r="CK144" s="54">
        <v>0</v>
      </c>
      <c r="CL144" s="54">
        <v>0</v>
      </c>
      <c r="CM144" s="54">
        <v>0</v>
      </c>
      <c r="CN144" s="54">
        <v>0</v>
      </c>
      <c r="CO144" s="54"/>
      <c r="CP144" s="54">
        <v>117730</v>
      </c>
      <c r="CQ144" s="54">
        <v>0</v>
      </c>
      <c r="CR144" s="54">
        <v>117730</v>
      </c>
      <c r="CS144" s="54">
        <v>4357270</v>
      </c>
      <c r="CT144" s="54"/>
      <c r="CU144" s="57">
        <v>4357270</v>
      </c>
      <c r="CV144" s="54">
        <v>850000.00000000012</v>
      </c>
      <c r="CW144" s="54">
        <v>0</v>
      </c>
      <c r="CX144" s="54">
        <v>150000</v>
      </c>
      <c r="CY144" s="54">
        <v>0</v>
      </c>
      <c r="CZ144" s="54"/>
      <c r="DA144" s="54">
        <v>1000000.0000000001</v>
      </c>
      <c r="DB144" s="54">
        <v>1525000</v>
      </c>
      <c r="DC144" s="54">
        <v>100000</v>
      </c>
      <c r="DD144" s="54">
        <v>6100000</v>
      </c>
      <c r="DE144" s="54"/>
      <c r="DF144" s="54" t="s">
        <v>887</v>
      </c>
      <c r="DG144" s="54">
        <v>416666.66666666669</v>
      </c>
      <c r="DH144" s="52" t="s">
        <v>135</v>
      </c>
      <c r="DI144" s="54">
        <f>IFERROR(VLOOKUP($B144,[1]Timesheet!$D:$BK,51,0),0)</f>
        <v>22</v>
      </c>
      <c r="DJ144" s="54">
        <f>IFERROR(VLOOKUP($B144,[1]Timesheet!$D:$BK,52,0),0)</f>
        <v>0</v>
      </c>
      <c r="DK144" s="54">
        <f>IFERROR(VLOOKUP($B144,[1]Timesheet!$D:$BK,55,0),0)</f>
        <v>0</v>
      </c>
      <c r="DL144" s="52">
        <v>0</v>
      </c>
      <c r="DM144" s="54">
        <f>IFERROR(VLOOKUP($B144,[1]Timesheet!$D:$BK,57,0),0)</f>
        <v>0</v>
      </c>
      <c r="DN144" s="54">
        <f t="shared" si="9"/>
        <v>0</v>
      </c>
      <c r="DO144" s="54"/>
      <c r="DP144" s="54" t="str">
        <f t="shared" si="10"/>
        <v/>
      </c>
      <c r="DQ144" s="60">
        <v>0</v>
      </c>
      <c r="DR144" s="60">
        <v>0</v>
      </c>
      <c r="DS144" s="61" t="str">
        <f>IFERROR(VLOOKUP(E144&amp;H144,[1]Group!$D$3:$G$40,4,0),"")</f>
        <v/>
      </c>
      <c r="DT144" s="61" t="str">
        <f t="shared" si="11"/>
        <v>Việt PhúSouth</v>
      </c>
    </row>
    <row r="145" spans="1:124" s="11" customFormat="1" ht="20.25" hidden="1" customHeight="1" x14ac:dyDescent="0.35">
      <c r="A145" s="47">
        <v>142</v>
      </c>
      <c r="B145" s="48">
        <v>5380</v>
      </c>
      <c r="C145" s="48" t="s">
        <v>926</v>
      </c>
      <c r="D145" s="49" t="s">
        <v>427</v>
      </c>
      <c r="E145" s="49" t="s">
        <v>263</v>
      </c>
      <c r="F145" s="49" t="s">
        <v>405</v>
      </c>
      <c r="G145" s="49" t="s">
        <v>137</v>
      </c>
      <c r="H145" s="49" t="s">
        <v>412</v>
      </c>
      <c r="I145" s="49" t="s">
        <v>129</v>
      </c>
      <c r="J145" s="49" t="s">
        <v>130</v>
      </c>
      <c r="K145" s="49" t="s">
        <v>131</v>
      </c>
      <c r="L145" s="49" t="s">
        <v>132</v>
      </c>
      <c r="M145" s="50">
        <v>43733</v>
      </c>
      <c r="N145" s="50" t="s">
        <v>770</v>
      </c>
      <c r="O145" s="51"/>
      <c r="P145" s="50"/>
      <c r="Q145" s="52" t="s">
        <v>133</v>
      </c>
      <c r="R145" s="311" t="s">
        <v>774</v>
      </c>
      <c r="S145" s="52" t="s">
        <v>134</v>
      </c>
      <c r="T145" s="54"/>
      <c r="U145" s="54">
        <v>10000000</v>
      </c>
      <c r="V145" s="54"/>
      <c r="W145" s="55">
        <v>10000000</v>
      </c>
      <c r="X145" s="56">
        <v>0</v>
      </c>
      <c r="Y145" s="54">
        <v>0</v>
      </c>
      <c r="Z145" s="54"/>
      <c r="AA145" s="56">
        <v>0</v>
      </c>
      <c r="AB145" s="54"/>
      <c r="AC145" s="54">
        <v>0</v>
      </c>
      <c r="AD145" s="57">
        <v>0</v>
      </c>
      <c r="AE145" s="54" t="s">
        <v>1246</v>
      </c>
      <c r="AF145" s="58">
        <v>26</v>
      </c>
      <c r="AG145" s="58">
        <v>21</v>
      </c>
      <c r="AH145" s="58">
        <v>5</v>
      </c>
      <c r="AI145" s="58">
        <v>0</v>
      </c>
      <c r="AJ145" s="58">
        <v>0</v>
      </c>
      <c r="AK145" s="58">
        <v>26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54">
        <v>10000000</v>
      </c>
      <c r="AS145" s="54">
        <v>0</v>
      </c>
      <c r="AT145" s="54">
        <v>0</v>
      </c>
      <c r="AU145" s="54">
        <v>10000000</v>
      </c>
      <c r="AV145" s="54">
        <v>0</v>
      </c>
      <c r="AW145" s="54">
        <v>0</v>
      </c>
      <c r="AX145" s="54">
        <v>0</v>
      </c>
      <c r="AY145" s="54">
        <v>0</v>
      </c>
      <c r="AZ145" s="59">
        <v>0</v>
      </c>
      <c r="BA145" s="54">
        <v>0</v>
      </c>
      <c r="BB145" s="59"/>
      <c r="BC145" s="54"/>
      <c r="BD145" s="54"/>
      <c r="BE145" s="54">
        <v>0</v>
      </c>
      <c r="BF145" s="54">
        <v>0</v>
      </c>
      <c r="BG145" s="59">
        <v>0</v>
      </c>
      <c r="BH145" s="59">
        <v>0</v>
      </c>
      <c r="BI145" s="59">
        <v>0</v>
      </c>
      <c r="BJ145" s="59">
        <v>0</v>
      </c>
      <c r="BK145" s="59"/>
      <c r="BL145" s="59">
        <v>0</v>
      </c>
      <c r="BM145" s="59"/>
      <c r="BN145" s="59"/>
      <c r="BO145" s="59">
        <v>0</v>
      </c>
      <c r="BP145" s="59"/>
      <c r="BQ145" s="59"/>
      <c r="BR145" s="54"/>
      <c r="BS145" s="59"/>
      <c r="BT145" s="54">
        <v>0</v>
      </c>
      <c r="BU145" s="57">
        <v>10000000</v>
      </c>
      <c r="BV145" s="54">
        <v>0</v>
      </c>
      <c r="BW145" s="54">
        <v>0</v>
      </c>
      <c r="BX145" s="54">
        <v>0</v>
      </c>
      <c r="BY145" s="54">
        <v>11000000</v>
      </c>
      <c r="BZ145" s="54">
        <v>0</v>
      </c>
      <c r="CA145" s="54">
        <v>0</v>
      </c>
      <c r="CB145" s="54">
        <v>800000</v>
      </c>
      <c r="CC145" s="54">
        <v>100000</v>
      </c>
      <c r="CD145" s="54">
        <v>150000</v>
      </c>
      <c r="CE145" s="54">
        <v>0</v>
      </c>
      <c r="CF145" s="54">
        <v>1050000</v>
      </c>
      <c r="CG145" s="54">
        <v>12050000</v>
      </c>
      <c r="CH145" s="54">
        <v>0</v>
      </c>
      <c r="CI145" s="54">
        <v>0</v>
      </c>
      <c r="CJ145" s="54"/>
      <c r="CK145" s="54">
        <v>0</v>
      </c>
      <c r="CL145" s="54">
        <v>0</v>
      </c>
      <c r="CM145" s="54">
        <v>100000</v>
      </c>
      <c r="CN145" s="54">
        <v>0</v>
      </c>
      <c r="CO145" s="54"/>
      <c r="CP145" s="54">
        <v>0</v>
      </c>
      <c r="CQ145" s="54">
        <v>0</v>
      </c>
      <c r="CR145" s="54">
        <v>100000</v>
      </c>
      <c r="CS145" s="54">
        <v>8850000</v>
      </c>
      <c r="CT145" s="54"/>
      <c r="CU145" s="57">
        <v>8850000</v>
      </c>
      <c r="CV145" s="54">
        <v>1700000.0000000002</v>
      </c>
      <c r="CW145" s="54">
        <v>0</v>
      </c>
      <c r="CX145" s="54">
        <v>300000</v>
      </c>
      <c r="CY145" s="54">
        <v>0</v>
      </c>
      <c r="CZ145" s="54"/>
      <c r="DA145" s="54">
        <v>2000000.0000000002</v>
      </c>
      <c r="DB145" s="54">
        <v>3050000</v>
      </c>
      <c r="DC145" s="54">
        <v>200000</v>
      </c>
      <c r="DD145" s="54">
        <v>12200000</v>
      </c>
      <c r="DE145" s="54"/>
      <c r="DF145" s="54" t="s">
        <v>887</v>
      </c>
      <c r="DG145" s="54">
        <v>833333.33333333337</v>
      </c>
      <c r="DH145" s="52" t="s">
        <v>135</v>
      </c>
      <c r="DI145" s="54">
        <f>IFERROR(VLOOKUP($B145,[1]Timesheet!$D:$BK,51,0),0)</f>
        <v>22</v>
      </c>
      <c r="DJ145" s="54">
        <f>IFERROR(VLOOKUP($B145,[1]Timesheet!$D:$BK,52,0),0)</f>
        <v>0</v>
      </c>
      <c r="DK145" s="54">
        <f>IFERROR(VLOOKUP($B145,[1]Timesheet!$D:$BK,55,0),0)</f>
        <v>0</v>
      </c>
      <c r="DL145" s="52" t="s">
        <v>139</v>
      </c>
      <c r="DM145" s="54">
        <f>IFERROR(VLOOKUP($B145,[1]Timesheet!$D:$BK,57,0),0)</f>
        <v>0</v>
      </c>
      <c r="DN145" s="54">
        <f t="shared" si="9"/>
        <v>100000</v>
      </c>
      <c r="DO145" s="54"/>
      <c r="DP145" s="54" t="str">
        <f t="shared" si="10"/>
        <v/>
      </c>
      <c r="DQ145" s="60">
        <v>0</v>
      </c>
      <c r="DR145" s="60">
        <v>0</v>
      </c>
      <c r="DS145" s="61" t="str">
        <f>IFERROR(VLOOKUP(E145&amp;H145,[1]Group!$D$3:$G$40,4,0),"")</f>
        <v/>
      </c>
      <c r="DT145" s="61" t="str">
        <f t="shared" si="11"/>
        <v>Việt PhúSouth</v>
      </c>
    </row>
    <row r="146" spans="1:124" s="11" customFormat="1" ht="20.25" hidden="1" customHeight="1" x14ac:dyDescent="0.35">
      <c r="A146" s="47">
        <v>143</v>
      </c>
      <c r="B146" s="48">
        <v>5461</v>
      </c>
      <c r="C146" s="48" t="s">
        <v>895</v>
      </c>
      <c r="D146" s="49" t="s">
        <v>428</v>
      </c>
      <c r="E146" s="49" t="s">
        <v>263</v>
      </c>
      <c r="F146" s="49" t="s">
        <v>405</v>
      </c>
      <c r="G146" s="49" t="s">
        <v>151</v>
      </c>
      <c r="H146" s="49" t="s">
        <v>422</v>
      </c>
      <c r="I146" s="49" t="s">
        <v>129</v>
      </c>
      <c r="J146" s="49" t="s">
        <v>130</v>
      </c>
      <c r="K146" s="49" t="s">
        <v>131</v>
      </c>
      <c r="L146" s="49" t="s">
        <v>132</v>
      </c>
      <c r="M146" s="50">
        <v>43759</v>
      </c>
      <c r="N146" s="50" t="s">
        <v>770</v>
      </c>
      <c r="O146" s="51"/>
      <c r="P146" s="50"/>
      <c r="Q146" s="52" t="s">
        <v>133</v>
      </c>
      <c r="R146" s="311" t="s">
        <v>774</v>
      </c>
      <c r="S146" s="52" t="s">
        <v>134</v>
      </c>
      <c r="T146" s="54"/>
      <c r="U146" s="54">
        <v>5000000</v>
      </c>
      <c r="V146" s="54"/>
      <c r="W146" s="55">
        <v>5000000</v>
      </c>
      <c r="X146" s="56">
        <v>0</v>
      </c>
      <c r="Y146" s="54">
        <v>0</v>
      </c>
      <c r="Z146" s="54"/>
      <c r="AA146" s="56">
        <v>0</v>
      </c>
      <c r="AB146" s="54"/>
      <c r="AC146" s="54">
        <v>0</v>
      </c>
      <c r="AD146" s="57">
        <v>0</v>
      </c>
      <c r="AE146" s="54" t="s">
        <v>1246</v>
      </c>
      <c r="AF146" s="58">
        <v>26</v>
      </c>
      <c r="AG146" s="58">
        <v>22</v>
      </c>
      <c r="AH146" s="58">
        <v>4</v>
      </c>
      <c r="AI146" s="58">
        <v>0</v>
      </c>
      <c r="AJ146" s="58">
        <v>0</v>
      </c>
      <c r="AK146" s="58">
        <v>26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54">
        <v>5000000</v>
      </c>
      <c r="AS146" s="54">
        <v>0</v>
      </c>
      <c r="AT146" s="54">
        <v>0</v>
      </c>
      <c r="AU146" s="54">
        <v>5000000</v>
      </c>
      <c r="AV146" s="54">
        <v>0</v>
      </c>
      <c r="AW146" s="54">
        <v>0</v>
      </c>
      <c r="AX146" s="54">
        <v>0</v>
      </c>
      <c r="AY146" s="54">
        <v>0</v>
      </c>
      <c r="AZ146" s="59">
        <v>0</v>
      </c>
      <c r="BA146" s="54">
        <v>0</v>
      </c>
      <c r="BB146" s="59"/>
      <c r="BC146" s="54"/>
      <c r="BD146" s="54"/>
      <c r="BE146" s="54">
        <v>0</v>
      </c>
      <c r="BF146" s="54">
        <v>0</v>
      </c>
      <c r="BG146" s="59">
        <v>0</v>
      </c>
      <c r="BH146" s="59">
        <v>0</v>
      </c>
      <c r="BI146" s="59">
        <v>0</v>
      </c>
      <c r="BJ146" s="59">
        <v>0</v>
      </c>
      <c r="BK146" s="59"/>
      <c r="BL146" s="59">
        <v>0</v>
      </c>
      <c r="BM146" s="59"/>
      <c r="BN146" s="59"/>
      <c r="BO146" s="59">
        <v>0</v>
      </c>
      <c r="BP146" s="59"/>
      <c r="BQ146" s="59"/>
      <c r="BR146" s="54"/>
      <c r="BS146" s="59"/>
      <c r="BT146" s="54">
        <v>0</v>
      </c>
      <c r="BU146" s="57">
        <v>5000000</v>
      </c>
      <c r="BV146" s="54">
        <v>0</v>
      </c>
      <c r="BW146" s="54">
        <v>0</v>
      </c>
      <c r="BX146" s="54">
        <v>0</v>
      </c>
      <c r="BY146" s="54">
        <v>11000000</v>
      </c>
      <c r="BZ146" s="54">
        <v>2</v>
      </c>
      <c r="CA146" s="54">
        <v>8800000</v>
      </c>
      <c r="CB146" s="54">
        <v>400000</v>
      </c>
      <c r="CC146" s="54">
        <v>50000</v>
      </c>
      <c r="CD146" s="54">
        <v>75000</v>
      </c>
      <c r="CE146" s="54">
        <v>0</v>
      </c>
      <c r="CF146" s="54">
        <v>525000</v>
      </c>
      <c r="CG146" s="54">
        <v>20325000</v>
      </c>
      <c r="CH146" s="54">
        <v>0</v>
      </c>
      <c r="CI146" s="54">
        <v>0</v>
      </c>
      <c r="CJ146" s="54"/>
      <c r="CK146" s="54">
        <v>0</v>
      </c>
      <c r="CL146" s="54">
        <v>0</v>
      </c>
      <c r="CM146" s="54">
        <v>50000</v>
      </c>
      <c r="CN146" s="54">
        <v>0</v>
      </c>
      <c r="CO146" s="54"/>
      <c r="CP146" s="54">
        <v>4181402</v>
      </c>
      <c r="CQ146" s="54">
        <v>0</v>
      </c>
      <c r="CR146" s="54">
        <v>4231402</v>
      </c>
      <c r="CS146" s="54">
        <v>243598</v>
      </c>
      <c r="CT146" s="54"/>
      <c r="CU146" s="57">
        <v>243598</v>
      </c>
      <c r="CV146" s="54">
        <v>850000.00000000012</v>
      </c>
      <c r="CW146" s="54">
        <v>0</v>
      </c>
      <c r="CX146" s="54">
        <v>150000</v>
      </c>
      <c r="CY146" s="54">
        <v>0</v>
      </c>
      <c r="CZ146" s="54"/>
      <c r="DA146" s="54">
        <v>1000000.0000000001</v>
      </c>
      <c r="DB146" s="54">
        <v>1525000</v>
      </c>
      <c r="DC146" s="54">
        <v>100000</v>
      </c>
      <c r="DD146" s="54">
        <v>6100000</v>
      </c>
      <c r="DE146" s="54"/>
      <c r="DF146" s="54" t="s">
        <v>887</v>
      </c>
      <c r="DG146" s="54">
        <v>416666.66666666669</v>
      </c>
      <c r="DH146" s="52" t="s">
        <v>135</v>
      </c>
      <c r="DI146" s="54">
        <f>IFERROR(VLOOKUP($B146,[1]Timesheet!$D:$BK,51,0),0)</f>
        <v>22</v>
      </c>
      <c r="DJ146" s="54">
        <f>IFERROR(VLOOKUP($B146,[1]Timesheet!$D:$BK,52,0),0)</f>
        <v>0</v>
      </c>
      <c r="DK146" s="54">
        <f>IFERROR(VLOOKUP($B146,[1]Timesheet!$D:$BK,55,0),0)</f>
        <v>0</v>
      </c>
      <c r="DL146" s="52" t="s">
        <v>139</v>
      </c>
      <c r="DM146" s="54">
        <f>IFERROR(VLOOKUP($B146,[1]Timesheet!$D:$BK,57,0),0)</f>
        <v>0</v>
      </c>
      <c r="DN146" s="54">
        <f t="shared" si="9"/>
        <v>50000</v>
      </c>
      <c r="DO146" s="54"/>
      <c r="DP146" s="54" t="str">
        <f t="shared" si="10"/>
        <v/>
      </c>
      <c r="DQ146" s="60">
        <v>0</v>
      </c>
      <c r="DR146" s="60">
        <v>0</v>
      </c>
      <c r="DS146" s="61" t="str">
        <f>IFERROR(VLOOKUP(E146&amp;H146,[1]Group!$D$3:$G$40,4,0),"")</f>
        <v/>
      </c>
      <c r="DT146" s="61" t="str">
        <f t="shared" si="11"/>
        <v>Việt PhúSouth</v>
      </c>
    </row>
    <row r="147" spans="1:124" s="11" customFormat="1" ht="20.25" hidden="1" customHeight="1" x14ac:dyDescent="0.35">
      <c r="A147" s="47">
        <v>144</v>
      </c>
      <c r="B147" s="48">
        <v>5502</v>
      </c>
      <c r="C147" s="48" t="s">
        <v>896</v>
      </c>
      <c r="D147" s="49" t="s">
        <v>429</v>
      </c>
      <c r="E147" s="49" t="s">
        <v>263</v>
      </c>
      <c r="F147" s="49" t="s">
        <v>405</v>
      </c>
      <c r="G147" s="49" t="s">
        <v>151</v>
      </c>
      <c r="H147" s="49" t="s">
        <v>430</v>
      </c>
      <c r="I147" s="49" t="s">
        <v>129</v>
      </c>
      <c r="J147" s="49" t="s">
        <v>130</v>
      </c>
      <c r="K147" s="49" t="s">
        <v>131</v>
      </c>
      <c r="L147" s="49" t="s">
        <v>132</v>
      </c>
      <c r="M147" s="50">
        <v>43787</v>
      </c>
      <c r="N147" s="50" t="s">
        <v>770</v>
      </c>
      <c r="O147" s="51"/>
      <c r="P147" s="50"/>
      <c r="Q147" s="52" t="s">
        <v>133</v>
      </c>
      <c r="R147" s="311" t="s">
        <v>774</v>
      </c>
      <c r="S147" s="52" t="s">
        <v>134</v>
      </c>
      <c r="T147" s="54"/>
      <c r="U147" s="54">
        <v>5000000</v>
      </c>
      <c r="V147" s="54"/>
      <c r="W147" s="55">
        <v>5000000</v>
      </c>
      <c r="X147" s="56">
        <v>0</v>
      </c>
      <c r="Y147" s="54">
        <v>0</v>
      </c>
      <c r="Z147" s="54"/>
      <c r="AA147" s="56">
        <v>0</v>
      </c>
      <c r="AB147" s="54"/>
      <c r="AC147" s="54">
        <v>0</v>
      </c>
      <c r="AD147" s="57">
        <v>0</v>
      </c>
      <c r="AE147" s="54" t="s">
        <v>1246</v>
      </c>
      <c r="AF147" s="58">
        <v>26</v>
      </c>
      <c r="AG147" s="58">
        <v>23</v>
      </c>
      <c r="AH147" s="58">
        <v>3</v>
      </c>
      <c r="AI147" s="58">
        <v>0</v>
      </c>
      <c r="AJ147" s="58">
        <v>0</v>
      </c>
      <c r="AK147" s="58">
        <v>26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54">
        <v>5000000</v>
      </c>
      <c r="AS147" s="54">
        <v>0</v>
      </c>
      <c r="AT147" s="54">
        <v>0</v>
      </c>
      <c r="AU147" s="54">
        <v>5000000</v>
      </c>
      <c r="AV147" s="54">
        <v>0</v>
      </c>
      <c r="AW147" s="54">
        <v>0</v>
      </c>
      <c r="AX147" s="54">
        <v>0</v>
      </c>
      <c r="AY147" s="54">
        <v>0</v>
      </c>
      <c r="AZ147" s="59">
        <v>0</v>
      </c>
      <c r="BA147" s="54">
        <v>0</v>
      </c>
      <c r="BB147" s="59"/>
      <c r="BC147" s="54"/>
      <c r="BD147" s="54"/>
      <c r="BE147" s="54">
        <v>0</v>
      </c>
      <c r="BF147" s="54">
        <v>0</v>
      </c>
      <c r="BG147" s="59">
        <v>0</v>
      </c>
      <c r="BH147" s="59">
        <v>0</v>
      </c>
      <c r="BI147" s="59">
        <v>0</v>
      </c>
      <c r="BJ147" s="59">
        <v>0</v>
      </c>
      <c r="BK147" s="59"/>
      <c r="BL147" s="59">
        <v>0</v>
      </c>
      <c r="BM147" s="59"/>
      <c r="BN147" s="59"/>
      <c r="BO147" s="59">
        <v>0</v>
      </c>
      <c r="BP147" s="59"/>
      <c r="BQ147" s="59"/>
      <c r="BR147" s="54"/>
      <c r="BS147" s="59"/>
      <c r="BT147" s="54">
        <v>0</v>
      </c>
      <c r="BU147" s="57">
        <v>5000000</v>
      </c>
      <c r="BV147" s="54">
        <v>0</v>
      </c>
      <c r="BW147" s="54">
        <v>0</v>
      </c>
      <c r="BX147" s="54">
        <v>0</v>
      </c>
      <c r="BY147" s="54">
        <v>11000000</v>
      </c>
      <c r="BZ147" s="54">
        <v>0</v>
      </c>
      <c r="CA147" s="54">
        <v>0</v>
      </c>
      <c r="CB147" s="54">
        <v>400000</v>
      </c>
      <c r="CC147" s="54">
        <v>50000</v>
      </c>
      <c r="CD147" s="54">
        <v>75000</v>
      </c>
      <c r="CE147" s="54">
        <v>0</v>
      </c>
      <c r="CF147" s="54">
        <v>525000</v>
      </c>
      <c r="CG147" s="54">
        <v>11525000</v>
      </c>
      <c r="CH147" s="54">
        <v>0</v>
      </c>
      <c r="CI147" s="54">
        <v>0</v>
      </c>
      <c r="CJ147" s="54"/>
      <c r="CK147" s="54">
        <v>0</v>
      </c>
      <c r="CL147" s="54">
        <v>0</v>
      </c>
      <c r="CM147" s="54">
        <v>0</v>
      </c>
      <c r="CN147" s="54">
        <v>0</v>
      </c>
      <c r="CO147" s="54"/>
      <c r="CP147" s="54">
        <v>806000</v>
      </c>
      <c r="CQ147" s="54">
        <v>0</v>
      </c>
      <c r="CR147" s="54">
        <v>806000</v>
      </c>
      <c r="CS147" s="54">
        <v>3669000</v>
      </c>
      <c r="CT147" s="54"/>
      <c r="CU147" s="57">
        <v>3669000</v>
      </c>
      <c r="CV147" s="54">
        <v>850000.00000000012</v>
      </c>
      <c r="CW147" s="54">
        <v>0</v>
      </c>
      <c r="CX147" s="54">
        <v>150000</v>
      </c>
      <c r="CY147" s="54">
        <v>0</v>
      </c>
      <c r="CZ147" s="54"/>
      <c r="DA147" s="54">
        <v>1000000.0000000001</v>
      </c>
      <c r="DB147" s="54">
        <v>1525000</v>
      </c>
      <c r="DC147" s="54">
        <v>100000</v>
      </c>
      <c r="DD147" s="54">
        <v>6100000</v>
      </c>
      <c r="DE147" s="54"/>
      <c r="DF147" s="54" t="s">
        <v>887</v>
      </c>
      <c r="DG147" s="54">
        <v>416666.66666666669</v>
      </c>
      <c r="DH147" s="52" t="s">
        <v>135</v>
      </c>
      <c r="DI147" s="54">
        <f>IFERROR(VLOOKUP($B147,[1]Timesheet!$D:$BK,51,0),0)</f>
        <v>22</v>
      </c>
      <c r="DJ147" s="54">
        <f>IFERROR(VLOOKUP($B147,[1]Timesheet!$D:$BK,52,0),0)</f>
        <v>0</v>
      </c>
      <c r="DK147" s="54">
        <f>IFERROR(VLOOKUP($B147,[1]Timesheet!$D:$BK,55,0),0)</f>
        <v>0</v>
      </c>
      <c r="DL147" s="52">
        <v>0</v>
      </c>
      <c r="DM147" s="54">
        <f>IFERROR(VLOOKUP($B147,[1]Timesheet!$D:$BK,57,0),0)</f>
        <v>0</v>
      </c>
      <c r="DN147" s="54">
        <f t="shared" si="9"/>
        <v>0</v>
      </c>
      <c r="DO147" s="54"/>
      <c r="DP147" s="54" t="str">
        <f t="shared" si="10"/>
        <v/>
      </c>
      <c r="DQ147" s="60">
        <v>0</v>
      </c>
      <c r="DR147" s="60">
        <v>0</v>
      </c>
      <c r="DS147" s="61" t="str">
        <f>IFERROR(VLOOKUP(E147&amp;H147,[1]Group!$D$3:$G$40,4,0),"")</f>
        <v/>
      </c>
      <c r="DT147" s="61" t="str">
        <f t="shared" si="11"/>
        <v>Việt PhúSouth</v>
      </c>
    </row>
    <row r="148" spans="1:124" s="11" customFormat="1" ht="20.25" hidden="1" customHeight="1" x14ac:dyDescent="0.35">
      <c r="A148" s="47">
        <v>145</v>
      </c>
      <c r="B148" s="48">
        <v>5526</v>
      </c>
      <c r="C148" s="48" t="s">
        <v>897</v>
      </c>
      <c r="D148" s="49" t="s">
        <v>431</v>
      </c>
      <c r="E148" s="49" t="s">
        <v>263</v>
      </c>
      <c r="F148" s="49" t="s">
        <v>405</v>
      </c>
      <c r="G148" s="49" t="s">
        <v>151</v>
      </c>
      <c r="H148" s="49" t="s">
        <v>425</v>
      </c>
      <c r="I148" s="49" t="s">
        <v>129</v>
      </c>
      <c r="J148" s="49" t="s">
        <v>130</v>
      </c>
      <c r="K148" s="49" t="s">
        <v>131</v>
      </c>
      <c r="L148" s="49" t="s">
        <v>132</v>
      </c>
      <c r="M148" s="50">
        <v>43781</v>
      </c>
      <c r="N148" s="50" t="s">
        <v>770</v>
      </c>
      <c r="O148" s="51"/>
      <c r="P148" s="50"/>
      <c r="Q148" s="52" t="s">
        <v>133</v>
      </c>
      <c r="R148" s="311" t="s">
        <v>774</v>
      </c>
      <c r="S148" s="52" t="s">
        <v>134</v>
      </c>
      <c r="T148" s="54"/>
      <c r="U148" s="54">
        <v>5000000</v>
      </c>
      <c r="V148" s="54"/>
      <c r="W148" s="55">
        <v>5000000</v>
      </c>
      <c r="X148" s="56">
        <v>0</v>
      </c>
      <c r="Y148" s="54">
        <v>0</v>
      </c>
      <c r="Z148" s="54"/>
      <c r="AA148" s="56">
        <v>0</v>
      </c>
      <c r="AB148" s="54"/>
      <c r="AC148" s="54">
        <v>0</v>
      </c>
      <c r="AD148" s="57">
        <v>0</v>
      </c>
      <c r="AE148" s="54" t="s">
        <v>1246</v>
      </c>
      <c r="AF148" s="58">
        <v>26</v>
      </c>
      <c r="AG148" s="58">
        <v>21</v>
      </c>
      <c r="AH148" s="58">
        <v>5</v>
      </c>
      <c r="AI148" s="58">
        <v>0</v>
      </c>
      <c r="AJ148" s="58">
        <v>0</v>
      </c>
      <c r="AK148" s="58">
        <v>26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54">
        <v>5000000</v>
      </c>
      <c r="AS148" s="54">
        <v>0</v>
      </c>
      <c r="AT148" s="54">
        <v>0</v>
      </c>
      <c r="AU148" s="54">
        <v>5000000</v>
      </c>
      <c r="AV148" s="54">
        <v>0</v>
      </c>
      <c r="AW148" s="54">
        <v>0</v>
      </c>
      <c r="AX148" s="54">
        <v>0</v>
      </c>
      <c r="AY148" s="54">
        <v>0</v>
      </c>
      <c r="AZ148" s="59">
        <v>0</v>
      </c>
      <c r="BA148" s="54">
        <v>0</v>
      </c>
      <c r="BB148" s="59"/>
      <c r="BC148" s="54"/>
      <c r="BD148" s="54"/>
      <c r="BE148" s="54">
        <v>0</v>
      </c>
      <c r="BF148" s="54">
        <v>0</v>
      </c>
      <c r="BG148" s="59">
        <v>0</v>
      </c>
      <c r="BH148" s="59">
        <v>0</v>
      </c>
      <c r="BI148" s="59">
        <v>0</v>
      </c>
      <c r="BJ148" s="59">
        <v>0</v>
      </c>
      <c r="BK148" s="59"/>
      <c r="BL148" s="59">
        <v>0</v>
      </c>
      <c r="BM148" s="59"/>
      <c r="BN148" s="59"/>
      <c r="BO148" s="59">
        <v>0</v>
      </c>
      <c r="BP148" s="59"/>
      <c r="BQ148" s="59"/>
      <c r="BR148" s="54"/>
      <c r="BS148" s="59"/>
      <c r="BT148" s="54">
        <v>0</v>
      </c>
      <c r="BU148" s="57">
        <v>5000000</v>
      </c>
      <c r="BV148" s="54">
        <v>0</v>
      </c>
      <c r="BW148" s="54">
        <v>0</v>
      </c>
      <c r="BX148" s="54">
        <v>0</v>
      </c>
      <c r="BY148" s="54">
        <v>11000000</v>
      </c>
      <c r="BZ148" s="54">
        <v>0</v>
      </c>
      <c r="CA148" s="54">
        <v>0</v>
      </c>
      <c r="CB148" s="54">
        <v>400000</v>
      </c>
      <c r="CC148" s="54">
        <v>50000</v>
      </c>
      <c r="CD148" s="54">
        <v>75000</v>
      </c>
      <c r="CE148" s="54">
        <v>0</v>
      </c>
      <c r="CF148" s="54">
        <v>525000</v>
      </c>
      <c r="CG148" s="54">
        <v>11525000</v>
      </c>
      <c r="CH148" s="54">
        <v>0</v>
      </c>
      <c r="CI148" s="54">
        <v>0</v>
      </c>
      <c r="CJ148" s="54"/>
      <c r="CK148" s="54">
        <v>0</v>
      </c>
      <c r="CL148" s="54">
        <v>0</v>
      </c>
      <c r="CM148" s="54">
        <v>50000</v>
      </c>
      <c r="CN148" s="54">
        <v>0</v>
      </c>
      <c r="CO148" s="54"/>
      <c r="CP148" s="54">
        <v>264000</v>
      </c>
      <c r="CQ148" s="54">
        <v>0</v>
      </c>
      <c r="CR148" s="54">
        <v>314000</v>
      </c>
      <c r="CS148" s="54">
        <v>4161000</v>
      </c>
      <c r="CT148" s="54"/>
      <c r="CU148" s="57">
        <v>4161000</v>
      </c>
      <c r="CV148" s="54">
        <v>850000.00000000012</v>
      </c>
      <c r="CW148" s="54">
        <v>0</v>
      </c>
      <c r="CX148" s="54">
        <v>150000</v>
      </c>
      <c r="CY148" s="54">
        <v>0</v>
      </c>
      <c r="CZ148" s="54"/>
      <c r="DA148" s="54">
        <v>1000000.0000000001</v>
      </c>
      <c r="DB148" s="54">
        <v>1525000</v>
      </c>
      <c r="DC148" s="54">
        <v>100000</v>
      </c>
      <c r="DD148" s="54">
        <v>6100000</v>
      </c>
      <c r="DE148" s="54"/>
      <c r="DF148" s="54" t="s">
        <v>887</v>
      </c>
      <c r="DG148" s="54">
        <v>416666.66666666669</v>
      </c>
      <c r="DH148" s="52" t="s">
        <v>135</v>
      </c>
      <c r="DI148" s="54">
        <f>IFERROR(VLOOKUP($B148,[1]Timesheet!$D:$BK,51,0),0)</f>
        <v>22</v>
      </c>
      <c r="DJ148" s="54">
        <f>IFERROR(VLOOKUP($B148,[1]Timesheet!$D:$BK,52,0),0)</f>
        <v>0</v>
      </c>
      <c r="DK148" s="54">
        <f>IFERROR(VLOOKUP($B148,[1]Timesheet!$D:$BK,55,0),0)</f>
        <v>0</v>
      </c>
      <c r="DL148" s="52" t="s">
        <v>139</v>
      </c>
      <c r="DM148" s="54">
        <f>IFERROR(VLOOKUP($B148,[1]Timesheet!$D:$BK,57,0),0)</f>
        <v>0</v>
      </c>
      <c r="DN148" s="54">
        <f t="shared" si="9"/>
        <v>50000</v>
      </c>
      <c r="DO148" s="54"/>
      <c r="DP148" s="54" t="str">
        <f t="shared" si="10"/>
        <v/>
      </c>
      <c r="DQ148" s="60">
        <v>0</v>
      </c>
      <c r="DR148" s="60">
        <v>0</v>
      </c>
      <c r="DS148" s="61" t="str">
        <f>IFERROR(VLOOKUP(E148&amp;H148,[1]Group!$D$3:$G$40,4,0),"")</f>
        <v/>
      </c>
      <c r="DT148" s="61" t="str">
        <f t="shared" si="11"/>
        <v>Việt PhúSouth</v>
      </c>
    </row>
    <row r="149" spans="1:124" s="11" customFormat="1" ht="20.25" hidden="1" customHeight="1" x14ac:dyDescent="0.35">
      <c r="A149" s="47">
        <v>146</v>
      </c>
      <c r="B149" s="48">
        <v>5552</v>
      </c>
      <c r="C149" s="48" t="s">
        <v>898</v>
      </c>
      <c r="D149" s="49" t="s">
        <v>432</v>
      </c>
      <c r="E149" s="49" t="s">
        <v>263</v>
      </c>
      <c r="F149" s="49" t="s">
        <v>405</v>
      </c>
      <c r="G149" s="49" t="s">
        <v>151</v>
      </c>
      <c r="H149" s="49" t="s">
        <v>433</v>
      </c>
      <c r="I149" s="49" t="s">
        <v>129</v>
      </c>
      <c r="J149" s="49" t="s">
        <v>130</v>
      </c>
      <c r="K149" s="49" t="s">
        <v>131</v>
      </c>
      <c r="L149" s="49" t="s">
        <v>132</v>
      </c>
      <c r="M149" s="50">
        <v>43794</v>
      </c>
      <c r="N149" s="50" t="s">
        <v>770</v>
      </c>
      <c r="O149" s="51"/>
      <c r="P149" s="50"/>
      <c r="Q149" s="52" t="s">
        <v>133</v>
      </c>
      <c r="R149" s="311" t="s">
        <v>774</v>
      </c>
      <c r="S149" s="52" t="s">
        <v>134</v>
      </c>
      <c r="T149" s="54"/>
      <c r="U149" s="54">
        <v>5000000</v>
      </c>
      <c r="V149" s="54"/>
      <c r="W149" s="55">
        <v>5000000</v>
      </c>
      <c r="X149" s="56">
        <v>0</v>
      </c>
      <c r="Y149" s="54">
        <v>0</v>
      </c>
      <c r="Z149" s="54"/>
      <c r="AA149" s="56">
        <v>0</v>
      </c>
      <c r="AB149" s="54"/>
      <c r="AC149" s="54">
        <v>0</v>
      </c>
      <c r="AD149" s="57">
        <v>0</v>
      </c>
      <c r="AE149" s="54" t="s">
        <v>1246</v>
      </c>
      <c r="AF149" s="58">
        <v>26</v>
      </c>
      <c r="AG149" s="58">
        <v>24</v>
      </c>
      <c r="AH149" s="58">
        <v>2</v>
      </c>
      <c r="AI149" s="58">
        <v>0</v>
      </c>
      <c r="AJ149" s="58">
        <v>0</v>
      </c>
      <c r="AK149" s="58">
        <v>26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54">
        <v>5000000</v>
      </c>
      <c r="AS149" s="54">
        <v>0</v>
      </c>
      <c r="AT149" s="54">
        <v>0</v>
      </c>
      <c r="AU149" s="54">
        <v>5000000</v>
      </c>
      <c r="AV149" s="54">
        <v>0</v>
      </c>
      <c r="AW149" s="54">
        <v>0</v>
      </c>
      <c r="AX149" s="54">
        <v>0</v>
      </c>
      <c r="AY149" s="54">
        <v>0</v>
      </c>
      <c r="AZ149" s="59">
        <v>0</v>
      </c>
      <c r="BA149" s="54">
        <v>0</v>
      </c>
      <c r="BB149" s="59"/>
      <c r="BC149" s="54"/>
      <c r="BD149" s="54"/>
      <c r="BE149" s="54">
        <v>0</v>
      </c>
      <c r="BF149" s="54">
        <v>0</v>
      </c>
      <c r="BG149" s="59">
        <v>0</v>
      </c>
      <c r="BH149" s="59">
        <v>0</v>
      </c>
      <c r="BI149" s="59">
        <v>0</v>
      </c>
      <c r="BJ149" s="59">
        <v>0</v>
      </c>
      <c r="BK149" s="59"/>
      <c r="BL149" s="59">
        <v>0</v>
      </c>
      <c r="BM149" s="59"/>
      <c r="BN149" s="59"/>
      <c r="BO149" s="59">
        <v>0</v>
      </c>
      <c r="BP149" s="59"/>
      <c r="BQ149" s="59"/>
      <c r="BR149" s="54"/>
      <c r="BS149" s="59"/>
      <c r="BT149" s="54">
        <v>0</v>
      </c>
      <c r="BU149" s="57">
        <v>5000000</v>
      </c>
      <c r="BV149" s="54">
        <v>0</v>
      </c>
      <c r="BW149" s="54">
        <v>0</v>
      </c>
      <c r="BX149" s="54">
        <v>0</v>
      </c>
      <c r="BY149" s="54">
        <v>11000000</v>
      </c>
      <c r="BZ149" s="54">
        <v>0</v>
      </c>
      <c r="CA149" s="54">
        <v>0</v>
      </c>
      <c r="CB149" s="54">
        <v>400000</v>
      </c>
      <c r="CC149" s="54">
        <v>50000</v>
      </c>
      <c r="CD149" s="54">
        <v>75000</v>
      </c>
      <c r="CE149" s="54">
        <v>0</v>
      </c>
      <c r="CF149" s="54">
        <v>525000</v>
      </c>
      <c r="CG149" s="54">
        <v>11525000</v>
      </c>
      <c r="CH149" s="54">
        <v>0</v>
      </c>
      <c r="CI149" s="54">
        <v>0</v>
      </c>
      <c r="CJ149" s="54"/>
      <c r="CK149" s="54">
        <v>0</v>
      </c>
      <c r="CL149" s="54">
        <v>0</v>
      </c>
      <c r="CM149" s="54">
        <v>50000</v>
      </c>
      <c r="CN149" s="54">
        <v>0</v>
      </c>
      <c r="CO149" s="54"/>
      <c r="CP149" s="54">
        <v>0</v>
      </c>
      <c r="CQ149" s="54">
        <v>0</v>
      </c>
      <c r="CR149" s="54">
        <v>50000</v>
      </c>
      <c r="CS149" s="54">
        <v>4425000</v>
      </c>
      <c r="CT149" s="54"/>
      <c r="CU149" s="57">
        <v>4425000</v>
      </c>
      <c r="CV149" s="54">
        <v>850000.00000000012</v>
      </c>
      <c r="CW149" s="54">
        <v>0</v>
      </c>
      <c r="CX149" s="54">
        <v>150000</v>
      </c>
      <c r="CY149" s="54">
        <v>0</v>
      </c>
      <c r="CZ149" s="54"/>
      <c r="DA149" s="54">
        <v>1000000.0000000001</v>
      </c>
      <c r="DB149" s="54">
        <v>1525000</v>
      </c>
      <c r="DC149" s="54">
        <v>100000</v>
      </c>
      <c r="DD149" s="54">
        <v>6100000</v>
      </c>
      <c r="DE149" s="54"/>
      <c r="DF149" s="54" t="s">
        <v>887</v>
      </c>
      <c r="DG149" s="54">
        <v>416666.66666666669</v>
      </c>
      <c r="DH149" s="52" t="s">
        <v>135</v>
      </c>
      <c r="DI149" s="54">
        <f>IFERROR(VLOOKUP($B149,[1]Timesheet!$D:$BK,51,0),0)</f>
        <v>22</v>
      </c>
      <c r="DJ149" s="54">
        <f>IFERROR(VLOOKUP($B149,[1]Timesheet!$D:$BK,52,0),0)</f>
        <v>0</v>
      </c>
      <c r="DK149" s="54">
        <f>IFERROR(VLOOKUP($B149,[1]Timesheet!$D:$BK,55,0),0)</f>
        <v>0</v>
      </c>
      <c r="DL149" s="52" t="s">
        <v>139</v>
      </c>
      <c r="DM149" s="54">
        <f>IFERROR(VLOOKUP($B149,[1]Timesheet!$D:$BK,57,0),0)</f>
        <v>0</v>
      </c>
      <c r="DN149" s="54">
        <f t="shared" si="9"/>
        <v>50000</v>
      </c>
      <c r="DO149" s="54"/>
      <c r="DP149" s="54" t="str">
        <f t="shared" si="10"/>
        <v/>
      </c>
      <c r="DQ149" s="60">
        <v>0</v>
      </c>
      <c r="DR149" s="60">
        <v>0</v>
      </c>
      <c r="DS149" s="61" t="str">
        <f>IFERROR(VLOOKUP(E149&amp;H149,[1]Group!$D$3:$G$40,4,0),"")</f>
        <v/>
      </c>
      <c r="DT149" s="61" t="str">
        <f t="shared" si="11"/>
        <v>Việt PhúSouth</v>
      </c>
    </row>
    <row r="150" spans="1:124" s="11" customFormat="1" ht="20.25" hidden="1" customHeight="1" x14ac:dyDescent="0.35">
      <c r="A150" s="47">
        <v>147</v>
      </c>
      <c r="B150" s="48">
        <v>5590</v>
      </c>
      <c r="C150" s="48" t="s">
        <v>899</v>
      </c>
      <c r="D150" s="49" t="s">
        <v>434</v>
      </c>
      <c r="E150" s="49" t="s">
        <v>263</v>
      </c>
      <c r="F150" s="49" t="s">
        <v>405</v>
      </c>
      <c r="G150" s="49" t="s">
        <v>151</v>
      </c>
      <c r="H150" s="49" t="s">
        <v>422</v>
      </c>
      <c r="I150" s="49" t="s">
        <v>129</v>
      </c>
      <c r="J150" s="49" t="s">
        <v>130</v>
      </c>
      <c r="K150" s="49" t="s">
        <v>131</v>
      </c>
      <c r="L150" s="49" t="s">
        <v>132</v>
      </c>
      <c r="M150" s="50">
        <v>43801</v>
      </c>
      <c r="N150" s="50" t="s">
        <v>770</v>
      </c>
      <c r="O150" s="51"/>
      <c r="P150" s="50"/>
      <c r="Q150" s="52" t="s">
        <v>133</v>
      </c>
      <c r="R150" s="311" t="s">
        <v>774</v>
      </c>
      <c r="S150" s="52" t="s">
        <v>134</v>
      </c>
      <c r="T150" s="54"/>
      <c r="U150" s="54">
        <v>5000000</v>
      </c>
      <c r="V150" s="54"/>
      <c r="W150" s="55">
        <v>5000000</v>
      </c>
      <c r="X150" s="56">
        <v>0</v>
      </c>
      <c r="Y150" s="54">
        <v>0</v>
      </c>
      <c r="Z150" s="54"/>
      <c r="AA150" s="56">
        <v>0</v>
      </c>
      <c r="AB150" s="54"/>
      <c r="AC150" s="54">
        <v>0</v>
      </c>
      <c r="AD150" s="57">
        <v>0</v>
      </c>
      <c r="AE150" s="54" t="s">
        <v>1246</v>
      </c>
      <c r="AF150" s="58">
        <v>26</v>
      </c>
      <c r="AG150" s="58">
        <v>23</v>
      </c>
      <c r="AH150" s="58">
        <v>3</v>
      </c>
      <c r="AI150" s="58">
        <v>0</v>
      </c>
      <c r="AJ150" s="58">
        <v>0</v>
      </c>
      <c r="AK150" s="58">
        <v>26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54">
        <v>5000000</v>
      </c>
      <c r="AS150" s="54">
        <v>0</v>
      </c>
      <c r="AT150" s="54">
        <v>0</v>
      </c>
      <c r="AU150" s="54">
        <v>5000000</v>
      </c>
      <c r="AV150" s="54">
        <v>0</v>
      </c>
      <c r="AW150" s="54">
        <v>0</v>
      </c>
      <c r="AX150" s="54">
        <v>0</v>
      </c>
      <c r="AY150" s="54">
        <v>0</v>
      </c>
      <c r="AZ150" s="59">
        <v>0</v>
      </c>
      <c r="BA150" s="54">
        <v>0</v>
      </c>
      <c r="BB150" s="59"/>
      <c r="BC150" s="54"/>
      <c r="BD150" s="54"/>
      <c r="BE150" s="54">
        <v>0</v>
      </c>
      <c r="BF150" s="54">
        <v>0</v>
      </c>
      <c r="BG150" s="59">
        <v>0</v>
      </c>
      <c r="BH150" s="59">
        <v>0</v>
      </c>
      <c r="BI150" s="59">
        <v>0</v>
      </c>
      <c r="BJ150" s="59">
        <v>0</v>
      </c>
      <c r="BK150" s="59"/>
      <c r="BL150" s="59">
        <v>0</v>
      </c>
      <c r="BM150" s="59"/>
      <c r="BN150" s="59"/>
      <c r="BO150" s="59">
        <v>0</v>
      </c>
      <c r="BP150" s="59"/>
      <c r="BQ150" s="59"/>
      <c r="BR150" s="54"/>
      <c r="BS150" s="59"/>
      <c r="BT150" s="54">
        <v>0</v>
      </c>
      <c r="BU150" s="57">
        <v>5000000</v>
      </c>
      <c r="BV150" s="54">
        <v>0</v>
      </c>
      <c r="BW150" s="54">
        <v>0</v>
      </c>
      <c r="BX150" s="54">
        <v>0</v>
      </c>
      <c r="BY150" s="54">
        <v>11000000</v>
      </c>
      <c r="BZ150" s="54">
        <v>0</v>
      </c>
      <c r="CA150" s="54">
        <v>0</v>
      </c>
      <c r="CB150" s="54">
        <v>400000</v>
      </c>
      <c r="CC150" s="54">
        <v>50000</v>
      </c>
      <c r="CD150" s="54">
        <v>75000</v>
      </c>
      <c r="CE150" s="54">
        <v>0</v>
      </c>
      <c r="CF150" s="54">
        <v>525000</v>
      </c>
      <c r="CG150" s="54">
        <v>11525000</v>
      </c>
      <c r="CH150" s="54">
        <v>0</v>
      </c>
      <c r="CI150" s="54">
        <v>0</v>
      </c>
      <c r="CJ150" s="54"/>
      <c r="CK150" s="54">
        <v>0</v>
      </c>
      <c r="CL150" s="54">
        <v>0</v>
      </c>
      <c r="CM150" s="54">
        <v>50000</v>
      </c>
      <c r="CN150" s="54">
        <v>0</v>
      </c>
      <c r="CO150" s="54"/>
      <c r="CP150" s="54">
        <v>0</v>
      </c>
      <c r="CQ150" s="54">
        <v>0</v>
      </c>
      <c r="CR150" s="54">
        <v>50000</v>
      </c>
      <c r="CS150" s="54">
        <v>4425000</v>
      </c>
      <c r="CT150" s="54"/>
      <c r="CU150" s="57">
        <v>4425000</v>
      </c>
      <c r="CV150" s="54">
        <v>850000.00000000012</v>
      </c>
      <c r="CW150" s="54">
        <v>0</v>
      </c>
      <c r="CX150" s="54">
        <v>150000</v>
      </c>
      <c r="CY150" s="54">
        <v>0</v>
      </c>
      <c r="CZ150" s="54"/>
      <c r="DA150" s="54">
        <v>1000000.0000000001</v>
      </c>
      <c r="DB150" s="54">
        <v>1525000</v>
      </c>
      <c r="DC150" s="54">
        <v>100000</v>
      </c>
      <c r="DD150" s="54">
        <v>6100000</v>
      </c>
      <c r="DE150" s="54"/>
      <c r="DF150" s="54" t="s">
        <v>887</v>
      </c>
      <c r="DG150" s="54">
        <v>416666.66666666669</v>
      </c>
      <c r="DH150" s="52" t="s">
        <v>135</v>
      </c>
      <c r="DI150" s="54">
        <f>IFERROR(VLOOKUP($B150,[1]Timesheet!$D:$BK,51,0),0)</f>
        <v>22</v>
      </c>
      <c r="DJ150" s="54">
        <f>IFERROR(VLOOKUP($B150,[1]Timesheet!$D:$BK,52,0),0)</f>
        <v>0</v>
      </c>
      <c r="DK150" s="54">
        <f>IFERROR(VLOOKUP($B150,[1]Timesheet!$D:$BK,55,0),0)</f>
        <v>0</v>
      </c>
      <c r="DL150" s="52" t="s">
        <v>139</v>
      </c>
      <c r="DM150" s="54">
        <f>IFERROR(VLOOKUP($B150,[1]Timesheet!$D:$BK,57,0),0)</f>
        <v>0</v>
      </c>
      <c r="DN150" s="54">
        <f t="shared" si="9"/>
        <v>50000</v>
      </c>
      <c r="DO150" s="54"/>
      <c r="DP150" s="54" t="str">
        <f t="shared" si="10"/>
        <v/>
      </c>
      <c r="DQ150" s="60">
        <v>0</v>
      </c>
      <c r="DR150" s="60">
        <v>0</v>
      </c>
      <c r="DS150" s="61" t="str">
        <f>IFERROR(VLOOKUP(E150&amp;H150,[1]Group!$D$3:$G$40,4,0),"")</f>
        <v/>
      </c>
      <c r="DT150" s="61" t="str">
        <f t="shared" si="11"/>
        <v>Việt PhúSouth</v>
      </c>
    </row>
    <row r="151" spans="1:124" s="11" customFormat="1" ht="20.25" hidden="1" customHeight="1" x14ac:dyDescent="0.35">
      <c r="A151" s="47">
        <v>148</v>
      </c>
      <c r="B151" s="48">
        <v>5681</v>
      </c>
      <c r="C151" s="48" t="s">
        <v>900</v>
      </c>
      <c r="D151" s="49" t="s">
        <v>435</v>
      </c>
      <c r="E151" s="49" t="s">
        <v>263</v>
      </c>
      <c r="F151" s="49" t="s">
        <v>405</v>
      </c>
      <c r="G151" s="49" t="s">
        <v>151</v>
      </c>
      <c r="H151" s="49" t="s">
        <v>422</v>
      </c>
      <c r="I151" s="49" t="s">
        <v>129</v>
      </c>
      <c r="J151" s="49" t="s">
        <v>130</v>
      </c>
      <c r="K151" s="49" t="s">
        <v>131</v>
      </c>
      <c r="L151" s="49" t="s">
        <v>132</v>
      </c>
      <c r="M151" s="50">
        <v>43971</v>
      </c>
      <c r="N151" s="50" t="s">
        <v>770</v>
      </c>
      <c r="O151" s="51"/>
      <c r="P151" s="50"/>
      <c r="Q151" s="52" t="s">
        <v>133</v>
      </c>
      <c r="R151" s="311" t="s">
        <v>774</v>
      </c>
      <c r="S151" s="52" t="s">
        <v>134</v>
      </c>
      <c r="T151" s="54"/>
      <c r="U151" s="54">
        <v>5000000</v>
      </c>
      <c r="V151" s="54"/>
      <c r="W151" s="55">
        <v>5000000</v>
      </c>
      <c r="X151" s="56">
        <v>0</v>
      </c>
      <c r="Y151" s="54">
        <v>0</v>
      </c>
      <c r="Z151" s="54"/>
      <c r="AA151" s="56">
        <v>0</v>
      </c>
      <c r="AB151" s="54"/>
      <c r="AC151" s="54">
        <v>0</v>
      </c>
      <c r="AD151" s="57">
        <v>0</v>
      </c>
      <c r="AE151" s="54" t="s">
        <v>1246</v>
      </c>
      <c r="AF151" s="58">
        <v>26</v>
      </c>
      <c r="AG151" s="58">
        <v>20</v>
      </c>
      <c r="AH151" s="58">
        <v>6</v>
      </c>
      <c r="AI151" s="58">
        <v>0</v>
      </c>
      <c r="AJ151" s="58">
        <v>0</v>
      </c>
      <c r="AK151" s="58">
        <v>26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54">
        <v>5000000</v>
      </c>
      <c r="AS151" s="54">
        <v>0</v>
      </c>
      <c r="AT151" s="54">
        <v>0</v>
      </c>
      <c r="AU151" s="54">
        <v>5000000</v>
      </c>
      <c r="AV151" s="54">
        <v>0</v>
      </c>
      <c r="AW151" s="54">
        <v>0</v>
      </c>
      <c r="AX151" s="54">
        <v>0</v>
      </c>
      <c r="AY151" s="54">
        <v>0</v>
      </c>
      <c r="AZ151" s="59">
        <v>0</v>
      </c>
      <c r="BA151" s="54">
        <v>0</v>
      </c>
      <c r="BB151" s="59"/>
      <c r="BC151" s="54"/>
      <c r="BD151" s="54"/>
      <c r="BE151" s="54">
        <v>0</v>
      </c>
      <c r="BF151" s="54">
        <v>0</v>
      </c>
      <c r="BG151" s="59">
        <v>0</v>
      </c>
      <c r="BH151" s="59">
        <v>0</v>
      </c>
      <c r="BI151" s="59">
        <v>0</v>
      </c>
      <c r="BJ151" s="59">
        <v>0</v>
      </c>
      <c r="BK151" s="59"/>
      <c r="BL151" s="59">
        <v>0</v>
      </c>
      <c r="BM151" s="59"/>
      <c r="BN151" s="59"/>
      <c r="BO151" s="59">
        <v>0</v>
      </c>
      <c r="BP151" s="59"/>
      <c r="BQ151" s="59"/>
      <c r="BR151" s="54"/>
      <c r="BS151" s="59"/>
      <c r="BT151" s="54">
        <v>0</v>
      </c>
      <c r="BU151" s="57">
        <v>5000000</v>
      </c>
      <c r="BV151" s="54">
        <v>0</v>
      </c>
      <c r="BW151" s="54">
        <v>0</v>
      </c>
      <c r="BX151" s="54">
        <v>0</v>
      </c>
      <c r="BY151" s="54">
        <v>11000000</v>
      </c>
      <c r="BZ151" s="54">
        <v>0</v>
      </c>
      <c r="CA151" s="54">
        <v>0</v>
      </c>
      <c r="CB151" s="54">
        <v>400000</v>
      </c>
      <c r="CC151" s="54">
        <v>50000</v>
      </c>
      <c r="CD151" s="54">
        <v>75000</v>
      </c>
      <c r="CE151" s="54">
        <v>0</v>
      </c>
      <c r="CF151" s="54">
        <v>525000</v>
      </c>
      <c r="CG151" s="54">
        <v>11525000</v>
      </c>
      <c r="CH151" s="54">
        <v>0</v>
      </c>
      <c r="CI151" s="54">
        <v>0</v>
      </c>
      <c r="CJ151" s="54"/>
      <c r="CK151" s="54">
        <v>0</v>
      </c>
      <c r="CL151" s="54">
        <v>0</v>
      </c>
      <c r="CM151" s="54">
        <v>0</v>
      </c>
      <c r="CN151" s="54">
        <v>0</v>
      </c>
      <c r="CO151" s="54"/>
      <c r="CP151" s="54">
        <v>0</v>
      </c>
      <c r="CQ151" s="54">
        <v>0</v>
      </c>
      <c r="CR151" s="54">
        <v>0</v>
      </c>
      <c r="CS151" s="54">
        <v>4475000</v>
      </c>
      <c r="CT151" s="54"/>
      <c r="CU151" s="57">
        <v>4475000</v>
      </c>
      <c r="CV151" s="54">
        <v>850000.00000000012</v>
      </c>
      <c r="CW151" s="54">
        <v>0</v>
      </c>
      <c r="CX151" s="54">
        <v>150000</v>
      </c>
      <c r="CY151" s="54">
        <v>0</v>
      </c>
      <c r="CZ151" s="54"/>
      <c r="DA151" s="54">
        <v>1000000.0000000001</v>
      </c>
      <c r="DB151" s="54">
        <v>1525000</v>
      </c>
      <c r="DC151" s="54">
        <v>100000</v>
      </c>
      <c r="DD151" s="54">
        <v>6100000</v>
      </c>
      <c r="DE151" s="54"/>
      <c r="DF151" s="54" t="s">
        <v>887</v>
      </c>
      <c r="DG151" s="54">
        <v>416666.66666666669</v>
      </c>
      <c r="DH151" s="52" t="s">
        <v>135</v>
      </c>
      <c r="DI151" s="54">
        <f>IFERROR(VLOOKUP($B151,[1]Timesheet!$D:$BK,51,0),0)</f>
        <v>22</v>
      </c>
      <c r="DJ151" s="54">
        <f>IFERROR(VLOOKUP($B151,[1]Timesheet!$D:$BK,52,0),0)</f>
        <v>0</v>
      </c>
      <c r="DK151" s="54">
        <f>IFERROR(VLOOKUP($B151,[1]Timesheet!$D:$BK,55,0),0)</f>
        <v>0</v>
      </c>
      <c r="DL151" s="52">
        <v>0</v>
      </c>
      <c r="DM151" s="54">
        <f>IFERROR(VLOOKUP($B151,[1]Timesheet!$D:$BK,57,0),0)</f>
        <v>0</v>
      </c>
      <c r="DN151" s="54">
        <f t="shared" si="9"/>
        <v>0</v>
      </c>
      <c r="DO151" s="54"/>
      <c r="DP151" s="54" t="str">
        <f t="shared" si="10"/>
        <v/>
      </c>
      <c r="DQ151" s="60">
        <v>0</v>
      </c>
      <c r="DR151" s="60">
        <v>0</v>
      </c>
      <c r="DS151" s="61" t="str">
        <f>IFERROR(VLOOKUP(E151&amp;H151,[1]Group!$D$3:$G$40,4,0),"")</f>
        <v/>
      </c>
      <c r="DT151" s="61" t="str">
        <f t="shared" si="11"/>
        <v>Việt PhúSouth</v>
      </c>
    </row>
    <row r="152" spans="1:124" s="11" customFormat="1" ht="20.25" hidden="1" customHeight="1" x14ac:dyDescent="0.35">
      <c r="A152" s="47">
        <v>149</v>
      </c>
      <c r="B152" s="48">
        <v>5706</v>
      </c>
      <c r="C152" s="48" t="s">
        <v>901</v>
      </c>
      <c r="D152" s="49" t="s">
        <v>436</v>
      </c>
      <c r="E152" s="49" t="s">
        <v>263</v>
      </c>
      <c r="F152" s="49" t="s">
        <v>405</v>
      </c>
      <c r="G152" s="49" t="s">
        <v>151</v>
      </c>
      <c r="H152" s="49" t="s">
        <v>430</v>
      </c>
      <c r="I152" s="49" t="s">
        <v>129</v>
      </c>
      <c r="J152" s="49" t="s">
        <v>130</v>
      </c>
      <c r="K152" s="49" t="s">
        <v>131</v>
      </c>
      <c r="L152" s="49" t="s">
        <v>132</v>
      </c>
      <c r="M152" s="50">
        <v>43990</v>
      </c>
      <c r="N152" s="50" t="s">
        <v>770</v>
      </c>
      <c r="O152" s="51"/>
      <c r="P152" s="50"/>
      <c r="Q152" s="52" t="s">
        <v>133</v>
      </c>
      <c r="R152" s="311" t="s">
        <v>774</v>
      </c>
      <c r="S152" s="52" t="s">
        <v>134</v>
      </c>
      <c r="T152" s="54"/>
      <c r="U152" s="54">
        <v>5000000</v>
      </c>
      <c r="V152" s="54"/>
      <c r="W152" s="55">
        <v>5000000</v>
      </c>
      <c r="X152" s="56">
        <v>0</v>
      </c>
      <c r="Y152" s="54">
        <v>0</v>
      </c>
      <c r="Z152" s="54"/>
      <c r="AA152" s="56">
        <v>0</v>
      </c>
      <c r="AB152" s="54"/>
      <c r="AC152" s="54">
        <v>0</v>
      </c>
      <c r="AD152" s="57">
        <v>0</v>
      </c>
      <c r="AE152" s="54" t="s">
        <v>1246</v>
      </c>
      <c r="AF152" s="58">
        <v>26</v>
      </c>
      <c r="AG152" s="58">
        <v>23</v>
      </c>
      <c r="AH152" s="58">
        <v>3</v>
      </c>
      <c r="AI152" s="58">
        <v>0</v>
      </c>
      <c r="AJ152" s="58">
        <v>0</v>
      </c>
      <c r="AK152" s="58">
        <v>26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54">
        <v>5000000</v>
      </c>
      <c r="AS152" s="54">
        <v>0</v>
      </c>
      <c r="AT152" s="54">
        <v>0</v>
      </c>
      <c r="AU152" s="54">
        <v>5000000</v>
      </c>
      <c r="AV152" s="54">
        <v>0</v>
      </c>
      <c r="AW152" s="54">
        <v>0</v>
      </c>
      <c r="AX152" s="54">
        <v>0</v>
      </c>
      <c r="AY152" s="54">
        <v>0</v>
      </c>
      <c r="AZ152" s="59">
        <v>0</v>
      </c>
      <c r="BA152" s="54">
        <v>0</v>
      </c>
      <c r="BB152" s="59"/>
      <c r="BC152" s="54"/>
      <c r="BD152" s="54"/>
      <c r="BE152" s="54">
        <v>0</v>
      </c>
      <c r="BF152" s="54">
        <v>0</v>
      </c>
      <c r="BG152" s="59">
        <v>0</v>
      </c>
      <c r="BH152" s="59">
        <v>0</v>
      </c>
      <c r="BI152" s="59">
        <v>0</v>
      </c>
      <c r="BJ152" s="59">
        <v>0</v>
      </c>
      <c r="BK152" s="59"/>
      <c r="BL152" s="59">
        <v>0</v>
      </c>
      <c r="BM152" s="59"/>
      <c r="BN152" s="59"/>
      <c r="BO152" s="59">
        <v>0</v>
      </c>
      <c r="BP152" s="59"/>
      <c r="BQ152" s="59"/>
      <c r="BR152" s="54"/>
      <c r="BS152" s="59"/>
      <c r="BT152" s="54">
        <v>0</v>
      </c>
      <c r="BU152" s="57">
        <v>5000000</v>
      </c>
      <c r="BV152" s="54">
        <v>0</v>
      </c>
      <c r="BW152" s="54">
        <v>0</v>
      </c>
      <c r="BX152" s="54">
        <v>0</v>
      </c>
      <c r="BY152" s="54">
        <v>11000000</v>
      </c>
      <c r="BZ152" s="54">
        <v>0</v>
      </c>
      <c r="CA152" s="54">
        <v>0</v>
      </c>
      <c r="CB152" s="54">
        <v>400000</v>
      </c>
      <c r="CC152" s="54">
        <v>50000</v>
      </c>
      <c r="CD152" s="54">
        <v>75000</v>
      </c>
      <c r="CE152" s="54">
        <v>0</v>
      </c>
      <c r="CF152" s="54">
        <v>525000</v>
      </c>
      <c r="CG152" s="54">
        <v>11525000</v>
      </c>
      <c r="CH152" s="54">
        <v>0</v>
      </c>
      <c r="CI152" s="54">
        <v>0</v>
      </c>
      <c r="CJ152" s="54"/>
      <c r="CK152" s="54">
        <v>0</v>
      </c>
      <c r="CL152" s="54">
        <v>0</v>
      </c>
      <c r="CM152" s="54">
        <v>0</v>
      </c>
      <c r="CN152" s="54">
        <v>0</v>
      </c>
      <c r="CO152" s="54"/>
      <c r="CP152" s="54">
        <v>806000</v>
      </c>
      <c r="CQ152" s="54">
        <v>0</v>
      </c>
      <c r="CR152" s="54">
        <v>806000</v>
      </c>
      <c r="CS152" s="54">
        <v>3669000</v>
      </c>
      <c r="CT152" s="54"/>
      <c r="CU152" s="57">
        <v>3669000</v>
      </c>
      <c r="CV152" s="54">
        <v>850000.00000000012</v>
      </c>
      <c r="CW152" s="54">
        <v>0</v>
      </c>
      <c r="CX152" s="54">
        <v>150000</v>
      </c>
      <c r="CY152" s="54">
        <v>0</v>
      </c>
      <c r="CZ152" s="54"/>
      <c r="DA152" s="54">
        <v>1000000.0000000001</v>
      </c>
      <c r="DB152" s="54">
        <v>1525000</v>
      </c>
      <c r="DC152" s="54">
        <v>100000</v>
      </c>
      <c r="DD152" s="54">
        <v>6100000</v>
      </c>
      <c r="DE152" s="54"/>
      <c r="DF152" s="54" t="s">
        <v>887</v>
      </c>
      <c r="DG152" s="54">
        <v>416666.66666666669</v>
      </c>
      <c r="DH152" s="52" t="s">
        <v>135</v>
      </c>
      <c r="DI152" s="54">
        <f>IFERROR(VLOOKUP($B152,[1]Timesheet!$D:$BK,51,0),0)</f>
        <v>22</v>
      </c>
      <c r="DJ152" s="54">
        <f>IFERROR(VLOOKUP($B152,[1]Timesheet!$D:$BK,52,0),0)</f>
        <v>0</v>
      </c>
      <c r="DK152" s="54">
        <f>IFERROR(VLOOKUP($B152,[1]Timesheet!$D:$BK,55,0),0)</f>
        <v>0</v>
      </c>
      <c r="DL152" s="52">
        <v>0</v>
      </c>
      <c r="DM152" s="54">
        <f>IFERROR(VLOOKUP($B152,[1]Timesheet!$D:$BK,57,0),0)</f>
        <v>0</v>
      </c>
      <c r="DN152" s="54">
        <f t="shared" si="9"/>
        <v>0</v>
      </c>
      <c r="DO152" s="54"/>
      <c r="DP152" s="54" t="str">
        <f t="shared" si="10"/>
        <v/>
      </c>
      <c r="DQ152" s="60">
        <v>0</v>
      </c>
      <c r="DR152" s="60">
        <v>0</v>
      </c>
      <c r="DS152" s="61" t="str">
        <f>IFERROR(VLOOKUP(E152&amp;H152,[1]Group!$D$3:$G$40,4,0),"")</f>
        <v/>
      </c>
      <c r="DT152" s="61" t="str">
        <f t="shared" si="11"/>
        <v>Việt PhúSouth</v>
      </c>
    </row>
    <row r="153" spans="1:124" s="11" customFormat="1" ht="20.25" hidden="1" customHeight="1" x14ac:dyDescent="0.35">
      <c r="A153" s="47">
        <v>150</v>
      </c>
      <c r="B153" s="48">
        <v>5767</v>
      </c>
      <c r="C153" s="48" t="s">
        <v>902</v>
      </c>
      <c r="D153" s="49" t="s">
        <v>437</v>
      </c>
      <c r="E153" s="49" t="s">
        <v>263</v>
      </c>
      <c r="F153" s="49" t="s">
        <v>405</v>
      </c>
      <c r="G153" s="49" t="s">
        <v>151</v>
      </c>
      <c r="H153" s="49" t="s">
        <v>430</v>
      </c>
      <c r="I153" s="49" t="s">
        <v>129</v>
      </c>
      <c r="J153" s="49" t="s">
        <v>130</v>
      </c>
      <c r="K153" s="49" t="s">
        <v>131</v>
      </c>
      <c r="L153" s="49" t="s">
        <v>132</v>
      </c>
      <c r="M153" s="50">
        <v>44019</v>
      </c>
      <c r="N153" s="50" t="s">
        <v>770</v>
      </c>
      <c r="O153" s="51"/>
      <c r="P153" s="50"/>
      <c r="Q153" s="52" t="s">
        <v>133</v>
      </c>
      <c r="R153" s="311" t="s">
        <v>774</v>
      </c>
      <c r="S153" s="52" t="s">
        <v>134</v>
      </c>
      <c r="T153" s="54"/>
      <c r="U153" s="54">
        <v>5000000</v>
      </c>
      <c r="V153" s="54"/>
      <c r="W153" s="55">
        <v>5000000</v>
      </c>
      <c r="X153" s="56">
        <v>0</v>
      </c>
      <c r="Y153" s="54">
        <v>0</v>
      </c>
      <c r="Z153" s="54"/>
      <c r="AA153" s="56">
        <v>0</v>
      </c>
      <c r="AB153" s="54"/>
      <c r="AC153" s="54">
        <v>0</v>
      </c>
      <c r="AD153" s="57">
        <v>0</v>
      </c>
      <c r="AE153" s="54" t="s">
        <v>1246</v>
      </c>
      <c r="AF153" s="58">
        <v>26</v>
      </c>
      <c r="AG153" s="58">
        <v>25</v>
      </c>
      <c r="AH153" s="58">
        <v>1</v>
      </c>
      <c r="AI153" s="58">
        <v>0</v>
      </c>
      <c r="AJ153" s="58">
        <v>0</v>
      </c>
      <c r="AK153" s="58">
        <v>26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54">
        <v>5000000</v>
      </c>
      <c r="AS153" s="54">
        <v>0</v>
      </c>
      <c r="AT153" s="54">
        <v>0</v>
      </c>
      <c r="AU153" s="54">
        <v>5000000</v>
      </c>
      <c r="AV153" s="54">
        <v>0</v>
      </c>
      <c r="AW153" s="54">
        <v>0</v>
      </c>
      <c r="AX153" s="54">
        <v>0</v>
      </c>
      <c r="AY153" s="54">
        <v>0</v>
      </c>
      <c r="AZ153" s="59">
        <v>0</v>
      </c>
      <c r="BA153" s="54">
        <v>0</v>
      </c>
      <c r="BB153" s="59"/>
      <c r="BC153" s="54"/>
      <c r="BD153" s="54"/>
      <c r="BE153" s="54">
        <v>0</v>
      </c>
      <c r="BF153" s="54">
        <v>0</v>
      </c>
      <c r="BG153" s="59">
        <v>0</v>
      </c>
      <c r="BH153" s="59">
        <v>0</v>
      </c>
      <c r="BI153" s="59">
        <v>0</v>
      </c>
      <c r="BJ153" s="59">
        <v>0</v>
      </c>
      <c r="BK153" s="59"/>
      <c r="BL153" s="59">
        <v>0</v>
      </c>
      <c r="BM153" s="59"/>
      <c r="BN153" s="59"/>
      <c r="BO153" s="59">
        <v>0</v>
      </c>
      <c r="BP153" s="59"/>
      <c r="BQ153" s="59"/>
      <c r="BR153" s="54"/>
      <c r="BS153" s="59"/>
      <c r="BT153" s="54">
        <v>0</v>
      </c>
      <c r="BU153" s="57">
        <v>5000000</v>
      </c>
      <c r="BV153" s="54">
        <v>0</v>
      </c>
      <c r="BW153" s="54">
        <v>0</v>
      </c>
      <c r="BX153" s="54">
        <v>0</v>
      </c>
      <c r="BY153" s="54">
        <v>11000000</v>
      </c>
      <c r="BZ153" s="54">
        <v>0</v>
      </c>
      <c r="CA153" s="54">
        <v>0</v>
      </c>
      <c r="CB153" s="54">
        <v>400000</v>
      </c>
      <c r="CC153" s="54">
        <v>50000</v>
      </c>
      <c r="CD153" s="54">
        <v>75000</v>
      </c>
      <c r="CE153" s="54">
        <v>0</v>
      </c>
      <c r="CF153" s="54">
        <v>525000</v>
      </c>
      <c r="CG153" s="54">
        <v>11525000</v>
      </c>
      <c r="CH153" s="54">
        <v>0</v>
      </c>
      <c r="CI153" s="54">
        <v>0</v>
      </c>
      <c r="CJ153" s="54"/>
      <c r="CK153" s="54">
        <v>0</v>
      </c>
      <c r="CL153" s="54">
        <v>0</v>
      </c>
      <c r="CM153" s="54">
        <v>50000</v>
      </c>
      <c r="CN153" s="54">
        <v>0</v>
      </c>
      <c r="CO153" s="54"/>
      <c r="CP153" s="54">
        <v>0</v>
      </c>
      <c r="CQ153" s="54">
        <v>0</v>
      </c>
      <c r="CR153" s="54">
        <v>50000</v>
      </c>
      <c r="CS153" s="54">
        <v>4425000</v>
      </c>
      <c r="CT153" s="54"/>
      <c r="CU153" s="57">
        <v>4425000</v>
      </c>
      <c r="CV153" s="54">
        <v>850000.00000000012</v>
      </c>
      <c r="CW153" s="54">
        <v>0</v>
      </c>
      <c r="CX153" s="54">
        <v>150000</v>
      </c>
      <c r="CY153" s="54">
        <v>0</v>
      </c>
      <c r="CZ153" s="54"/>
      <c r="DA153" s="54">
        <v>1000000.0000000001</v>
      </c>
      <c r="DB153" s="54">
        <v>1525000</v>
      </c>
      <c r="DC153" s="54">
        <v>100000</v>
      </c>
      <c r="DD153" s="54">
        <v>6100000</v>
      </c>
      <c r="DE153" s="54"/>
      <c r="DF153" s="54" t="s">
        <v>887</v>
      </c>
      <c r="DG153" s="54">
        <v>416666.66666666669</v>
      </c>
      <c r="DH153" s="52" t="s">
        <v>135</v>
      </c>
      <c r="DI153" s="54">
        <f>IFERROR(VLOOKUP($B153,[1]Timesheet!$D:$BK,51,0),0)</f>
        <v>22</v>
      </c>
      <c r="DJ153" s="54">
        <f>IFERROR(VLOOKUP($B153,[1]Timesheet!$D:$BK,52,0),0)</f>
        <v>0</v>
      </c>
      <c r="DK153" s="54">
        <f>IFERROR(VLOOKUP($B153,[1]Timesheet!$D:$BK,55,0),0)</f>
        <v>0</v>
      </c>
      <c r="DL153" s="52" t="s">
        <v>139</v>
      </c>
      <c r="DM153" s="54">
        <f>IFERROR(VLOOKUP($B153,[1]Timesheet!$D:$BK,57,0),0)</f>
        <v>0</v>
      </c>
      <c r="DN153" s="54">
        <f t="shared" si="9"/>
        <v>50000</v>
      </c>
      <c r="DO153" s="54"/>
      <c r="DP153" s="54" t="str">
        <f t="shared" si="10"/>
        <v/>
      </c>
      <c r="DQ153" s="60">
        <v>0</v>
      </c>
      <c r="DR153" s="60">
        <v>0</v>
      </c>
      <c r="DS153" s="61" t="str">
        <f>IFERROR(VLOOKUP(E153&amp;H153,[1]Group!$D$3:$G$40,4,0),"")</f>
        <v/>
      </c>
      <c r="DT153" s="61" t="str">
        <f t="shared" si="11"/>
        <v>Việt PhúSouth</v>
      </c>
    </row>
    <row r="154" spans="1:124" s="11" customFormat="1" ht="20.25" hidden="1" customHeight="1" x14ac:dyDescent="0.35">
      <c r="A154" s="47">
        <v>151</v>
      </c>
      <c r="B154" s="48">
        <v>5783</v>
      </c>
      <c r="C154" s="48" t="s">
        <v>903</v>
      </c>
      <c r="D154" s="49" t="s">
        <v>438</v>
      </c>
      <c r="E154" s="49" t="s">
        <v>263</v>
      </c>
      <c r="F154" s="49" t="s">
        <v>405</v>
      </c>
      <c r="G154" s="49" t="s">
        <v>151</v>
      </c>
      <c r="H154" s="49" t="s">
        <v>430</v>
      </c>
      <c r="I154" s="49" t="s">
        <v>129</v>
      </c>
      <c r="J154" s="49" t="s">
        <v>130</v>
      </c>
      <c r="K154" s="49" t="s">
        <v>131</v>
      </c>
      <c r="L154" s="49" t="s">
        <v>132</v>
      </c>
      <c r="M154" s="50">
        <v>44028</v>
      </c>
      <c r="N154" s="50"/>
      <c r="O154" s="51"/>
      <c r="P154" s="50"/>
      <c r="Q154" s="52" t="s">
        <v>133</v>
      </c>
      <c r="R154" s="311" t="s">
        <v>774</v>
      </c>
      <c r="S154" s="52" t="s">
        <v>134</v>
      </c>
      <c r="T154" s="54"/>
      <c r="U154" s="54">
        <v>5000000</v>
      </c>
      <c r="V154" s="54"/>
      <c r="W154" s="55">
        <v>5000000</v>
      </c>
      <c r="X154" s="56">
        <v>0</v>
      </c>
      <c r="Y154" s="54">
        <v>0</v>
      </c>
      <c r="Z154" s="54"/>
      <c r="AA154" s="56">
        <v>0</v>
      </c>
      <c r="AB154" s="54"/>
      <c r="AC154" s="54">
        <v>0</v>
      </c>
      <c r="AD154" s="57">
        <v>0</v>
      </c>
      <c r="AE154" s="54" t="s">
        <v>1246</v>
      </c>
      <c r="AF154" s="58">
        <v>26</v>
      </c>
      <c r="AG154" s="58">
        <v>23</v>
      </c>
      <c r="AH154" s="58">
        <v>3</v>
      </c>
      <c r="AI154" s="58">
        <v>0</v>
      </c>
      <c r="AJ154" s="58">
        <v>0</v>
      </c>
      <c r="AK154" s="58">
        <v>26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54">
        <v>5000000</v>
      </c>
      <c r="AS154" s="54">
        <v>0</v>
      </c>
      <c r="AT154" s="54">
        <v>0</v>
      </c>
      <c r="AU154" s="54">
        <v>5000000</v>
      </c>
      <c r="AV154" s="54">
        <v>0</v>
      </c>
      <c r="AW154" s="54">
        <v>0</v>
      </c>
      <c r="AX154" s="54">
        <v>0</v>
      </c>
      <c r="AY154" s="54">
        <v>0</v>
      </c>
      <c r="AZ154" s="59">
        <v>0</v>
      </c>
      <c r="BA154" s="54">
        <v>0</v>
      </c>
      <c r="BB154" s="59"/>
      <c r="BC154" s="54"/>
      <c r="BD154" s="54"/>
      <c r="BE154" s="54">
        <v>0</v>
      </c>
      <c r="BF154" s="54">
        <v>0</v>
      </c>
      <c r="BG154" s="59">
        <v>0</v>
      </c>
      <c r="BH154" s="59">
        <v>0</v>
      </c>
      <c r="BI154" s="59">
        <v>0</v>
      </c>
      <c r="BJ154" s="59">
        <v>0</v>
      </c>
      <c r="BK154" s="59"/>
      <c r="BL154" s="59">
        <v>0</v>
      </c>
      <c r="BM154" s="59"/>
      <c r="BN154" s="59"/>
      <c r="BO154" s="59">
        <v>0</v>
      </c>
      <c r="BP154" s="59"/>
      <c r="BQ154" s="59"/>
      <c r="BR154" s="54"/>
      <c r="BS154" s="59"/>
      <c r="BT154" s="54">
        <v>0</v>
      </c>
      <c r="BU154" s="57">
        <v>5000000</v>
      </c>
      <c r="BV154" s="54">
        <v>0</v>
      </c>
      <c r="BW154" s="54">
        <v>0</v>
      </c>
      <c r="BX154" s="54">
        <v>0</v>
      </c>
      <c r="BY154" s="54">
        <v>11000000</v>
      </c>
      <c r="BZ154" s="54">
        <v>0</v>
      </c>
      <c r="CA154" s="54">
        <v>0</v>
      </c>
      <c r="CB154" s="54">
        <v>400000</v>
      </c>
      <c r="CC154" s="54">
        <v>50000</v>
      </c>
      <c r="CD154" s="54">
        <v>75000</v>
      </c>
      <c r="CE154" s="54">
        <v>0</v>
      </c>
      <c r="CF154" s="54">
        <v>525000</v>
      </c>
      <c r="CG154" s="54">
        <v>11525000</v>
      </c>
      <c r="CH154" s="54">
        <v>0</v>
      </c>
      <c r="CI154" s="54">
        <v>0</v>
      </c>
      <c r="CJ154" s="54"/>
      <c r="CK154" s="54">
        <v>0</v>
      </c>
      <c r="CL154" s="54">
        <v>0</v>
      </c>
      <c r="CM154" s="54">
        <v>0</v>
      </c>
      <c r="CN154" s="54">
        <v>0</v>
      </c>
      <c r="CO154" s="54"/>
      <c r="CP154" s="54">
        <v>529490</v>
      </c>
      <c r="CQ154" s="54">
        <v>0</v>
      </c>
      <c r="CR154" s="54">
        <v>529490</v>
      </c>
      <c r="CS154" s="54">
        <v>3945510</v>
      </c>
      <c r="CT154" s="54"/>
      <c r="CU154" s="57">
        <v>3945510</v>
      </c>
      <c r="CV154" s="54">
        <v>850000.00000000012</v>
      </c>
      <c r="CW154" s="54">
        <v>0</v>
      </c>
      <c r="CX154" s="54">
        <v>150000</v>
      </c>
      <c r="CY154" s="54">
        <v>0</v>
      </c>
      <c r="CZ154" s="54"/>
      <c r="DA154" s="54">
        <v>1000000.0000000001</v>
      </c>
      <c r="DB154" s="54">
        <v>1525000</v>
      </c>
      <c r="DC154" s="54">
        <v>100000</v>
      </c>
      <c r="DD154" s="54">
        <v>6100000</v>
      </c>
      <c r="DE154" s="54"/>
      <c r="DF154" s="54" t="s">
        <v>887</v>
      </c>
      <c r="DG154" s="54">
        <v>416666.66666666669</v>
      </c>
      <c r="DH154" s="52" t="s">
        <v>135</v>
      </c>
      <c r="DI154" s="54">
        <f>IFERROR(VLOOKUP($B154,[1]Timesheet!$D:$BK,51,0),0)</f>
        <v>22</v>
      </c>
      <c r="DJ154" s="54">
        <f>IFERROR(VLOOKUP($B154,[1]Timesheet!$D:$BK,52,0),0)</f>
        <v>0</v>
      </c>
      <c r="DK154" s="54">
        <f>IFERROR(VLOOKUP($B154,[1]Timesheet!$D:$BK,55,0),0)</f>
        <v>0</v>
      </c>
      <c r="DL154" s="52">
        <v>0</v>
      </c>
      <c r="DM154" s="54">
        <f>IFERROR(VLOOKUP($B154,[1]Timesheet!$D:$BK,57,0),0)</f>
        <v>0</v>
      </c>
      <c r="DN154" s="54">
        <f t="shared" si="9"/>
        <v>0</v>
      </c>
      <c r="DO154" s="54"/>
      <c r="DP154" s="54" t="str">
        <f t="shared" si="10"/>
        <v/>
      </c>
      <c r="DQ154" s="60">
        <v>44179</v>
      </c>
      <c r="DR154" s="60">
        <v>44359</v>
      </c>
      <c r="DS154" s="61" t="str">
        <f>IFERROR(VLOOKUP(E154&amp;H154,[1]Group!$D$3:$G$40,4,0),"")</f>
        <v/>
      </c>
      <c r="DT154" s="61" t="str">
        <f t="shared" si="11"/>
        <v>Việt PhúSouth</v>
      </c>
    </row>
    <row r="155" spans="1:124" s="11" customFormat="1" ht="20.25" hidden="1" customHeight="1" x14ac:dyDescent="0.35">
      <c r="A155" s="47">
        <v>152</v>
      </c>
      <c r="B155" s="48">
        <v>5797</v>
      </c>
      <c r="C155" s="48" t="s">
        <v>904</v>
      </c>
      <c r="D155" s="49" t="s">
        <v>439</v>
      </c>
      <c r="E155" s="49" t="s">
        <v>263</v>
      </c>
      <c r="F155" s="49" t="s">
        <v>405</v>
      </c>
      <c r="G155" s="49" t="s">
        <v>151</v>
      </c>
      <c r="H155" s="49" t="s">
        <v>430</v>
      </c>
      <c r="I155" s="49" t="s">
        <v>129</v>
      </c>
      <c r="J155" s="49" t="s">
        <v>130</v>
      </c>
      <c r="K155" s="49" t="s">
        <v>131</v>
      </c>
      <c r="L155" s="49" t="s">
        <v>132</v>
      </c>
      <c r="M155" s="50">
        <v>44035</v>
      </c>
      <c r="N155" s="50" t="s">
        <v>770</v>
      </c>
      <c r="O155" s="51"/>
      <c r="P155" s="50"/>
      <c r="Q155" s="52" t="s">
        <v>133</v>
      </c>
      <c r="R155" s="311" t="s">
        <v>774</v>
      </c>
      <c r="S155" s="52" t="s">
        <v>134</v>
      </c>
      <c r="T155" s="54"/>
      <c r="U155" s="54">
        <v>5000000</v>
      </c>
      <c r="V155" s="54"/>
      <c r="W155" s="55">
        <v>5000000</v>
      </c>
      <c r="X155" s="56">
        <v>0</v>
      </c>
      <c r="Y155" s="54">
        <v>0</v>
      </c>
      <c r="Z155" s="54"/>
      <c r="AA155" s="56">
        <v>0</v>
      </c>
      <c r="AB155" s="54"/>
      <c r="AC155" s="54">
        <v>0</v>
      </c>
      <c r="AD155" s="57">
        <v>0</v>
      </c>
      <c r="AE155" s="54" t="s">
        <v>1246</v>
      </c>
      <c r="AF155" s="58">
        <v>26</v>
      </c>
      <c r="AG155" s="58">
        <v>23</v>
      </c>
      <c r="AH155" s="58">
        <v>3</v>
      </c>
      <c r="AI155" s="58">
        <v>0</v>
      </c>
      <c r="AJ155" s="58">
        <v>0</v>
      </c>
      <c r="AK155" s="58">
        <v>26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54">
        <v>5000000</v>
      </c>
      <c r="AS155" s="54">
        <v>0</v>
      </c>
      <c r="AT155" s="54">
        <v>0</v>
      </c>
      <c r="AU155" s="54">
        <v>5000000</v>
      </c>
      <c r="AV155" s="54">
        <v>0</v>
      </c>
      <c r="AW155" s="54">
        <v>0</v>
      </c>
      <c r="AX155" s="54">
        <v>0</v>
      </c>
      <c r="AY155" s="54">
        <v>0</v>
      </c>
      <c r="AZ155" s="59">
        <v>0</v>
      </c>
      <c r="BA155" s="54">
        <v>0</v>
      </c>
      <c r="BB155" s="59"/>
      <c r="BC155" s="54"/>
      <c r="BD155" s="54"/>
      <c r="BE155" s="54">
        <v>0</v>
      </c>
      <c r="BF155" s="54">
        <v>0</v>
      </c>
      <c r="BG155" s="59">
        <v>0</v>
      </c>
      <c r="BH155" s="59">
        <v>0</v>
      </c>
      <c r="BI155" s="59">
        <v>0</v>
      </c>
      <c r="BJ155" s="59">
        <v>0</v>
      </c>
      <c r="BK155" s="59"/>
      <c r="BL155" s="59">
        <v>0</v>
      </c>
      <c r="BM155" s="59"/>
      <c r="BN155" s="59"/>
      <c r="BO155" s="59">
        <v>0</v>
      </c>
      <c r="BP155" s="59"/>
      <c r="BQ155" s="59"/>
      <c r="BR155" s="54"/>
      <c r="BS155" s="59"/>
      <c r="BT155" s="54">
        <v>0</v>
      </c>
      <c r="BU155" s="57">
        <v>5000000</v>
      </c>
      <c r="BV155" s="54">
        <v>0</v>
      </c>
      <c r="BW155" s="54">
        <v>0</v>
      </c>
      <c r="BX155" s="54">
        <v>0</v>
      </c>
      <c r="BY155" s="54">
        <v>11000000</v>
      </c>
      <c r="BZ155" s="54">
        <v>0</v>
      </c>
      <c r="CA155" s="54">
        <v>0</v>
      </c>
      <c r="CB155" s="54">
        <v>400000</v>
      </c>
      <c r="CC155" s="54">
        <v>50000</v>
      </c>
      <c r="CD155" s="54">
        <v>75000</v>
      </c>
      <c r="CE155" s="54">
        <v>0</v>
      </c>
      <c r="CF155" s="54">
        <v>525000</v>
      </c>
      <c r="CG155" s="54">
        <v>11525000</v>
      </c>
      <c r="CH155" s="54">
        <v>0</v>
      </c>
      <c r="CI155" s="54">
        <v>0</v>
      </c>
      <c r="CJ155" s="54"/>
      <c r="CK155" s="54">
        <v>0</v>
      </c>
      <c r="CL155" s="54">
        <v>0</v>
      </c>
      <c r="CM155" s="54">
        <v>50000</v>
      </c>
      <c r="CN155" s="54">
        <v>0</v>
      </c>
      <c r="CO155" s="54"/>
      <c r="CP155" s="54">
        <v>0</v>
      </c>
      <c r="CQ155" s="54">
        <v>0</v>
      </c>
      <c r="CR155" s="54">
        <v>50000</v>
      </c>
      <c r="CS155" s="54">
        <v>4425000</v>
      </c>
      <c r="CT155" s="54"/>
      <c r="CU155" s="57">
        <v>4425000</v>
      </c>
      <c r="CV155" s="54">
        <v>850000.00000000012</v>
      </c>
      <c r="CW155" s="54">
        <v>0</v>
      </c>
      <c r="CX155" s="54">
        <v>150000</v>
      </c>
      <c r="CY155" s="54">
        <v>0</v>
      </c>
      <c r="CZ155" s="54"/>
      <c r="DA155" s="54">
        <v>1000000.0000000001</v>
      </c>
      <c r="DB155" s="54">
        <v>1525000</v>
      </c>
      <c r="DC155" s="54">
        <v>100000</v>
      </c>
      <c r="DD155" s="54">
        <v>6100000</v>
      </c>
      <c r="DE155" s="54"/>
      <c r="DF155" s="54" t="s">
        <v>887</v>
      </c>
      <c r="DG155" s="54">
        <v>416666.66666666669</v>
      </c>
      <c r="DH155" s="52" t="s">
        <v>135</v>
      </c>
      <c r="DI155" s="54">
        <f>IFERROR(VLOOKUP($B155,[1]Timesheet!$D:$BK,51,0),0)</f>
        <v>22</v>
      </c>
      <c r="DJ155" s="54">
        <f>IFERROR(VLOOKUP($B155,[1]Timesheet!$D:$BK,52,0),0)</f>
        <v>0</v>
      </c>
      <c r="DK155" s="54">
        <f>IFERROR(VLOOKUP($B155,[1]Timesheet!$D:$BK,55,0),0)</f>
        <v>0</v>
      </c>
      <c r="DL155" s="52" t="s">
        <v>139</v>
      </c>
      <c r="DM155" s="54">
        <f>IFERROR(VLOOKUP($B155,[1]Timesheet!$D:$BK,57,0),0)</f>
        <v>0</v>
      </c>
      <c r="DN155" s="54">
        <f t="shared" si="9"/>
        <v>50000</v>
      </c>
      <c r="DO155" s="54"/>
      <c r="DP155" s="54" t="str">
        <f t="shared" si="10"/>
        <v/>
      </c>
      <c r="DQ155" s="60">
        <v>0</v>
      </c>
      <c r="DR155" s="60">
        <v>0</v>
      </c>
      <c r="DS155" s="61" t="str">
        <f>IFERROR(VLOOKUP(E155&amp;H155,[1]Group!$D$3:$G$40,4,0),"")</f>
        <v/>
      </c>
      <c r="DT155" s="61" t="str">
        <f t="shared" si="11"/>
        <v>Việt PhúSouth</v>
      </c>
    </row>
    <row r="156" spans="1:124" s="11" customFormat="1" ht="20.25" hidden="1" customHeight="1" x14ac:dyDescent="0.35">
      <c r="A156" s="47">
        <v>153</v>
      </c>
      <c r="B156" s="48">
        <v>5829</v>
      </c>
      <c r="C156" s="48" t="s">
        <v>905</v>
      </c>
      <c r="D156" s="49" t="s">
        <v>440</v>
      </c>
      <c r="E156" s="49" t="s">
        <v>263</v>
      </c>
      <c r="F156" s="49" t="s">
        <v>405</v>
      </c>
      <c r="G156" s="49" t="s">
        <v>151</v>
      </c>
      <c r="H156" s="49" t="s">
        <v>430</v>
      </c>
      <c r="I156" s="49" t="s">
        <v>129</v>
      </c>
      <c r="J156" s="49" t="s">
        <v>130</v>
      </c>
      <c r="K156" s="49" t="s">
        <v>131</v>
      </c>
      <c r="L156" s="49" t="s">
        <v>132</v>
      </c>
      <c r="M156" s="50">
        <v>44046</v>
      </c>
      <c r="N156" s="50" t="s">
        <v>770</v>
      </c>
      <c r="O156" s="51"/>
      <c r="P156" s="50"/>
      <c r="Q156" s="52" t="s">
        <v>133</v>
      </c>
      <c r="R156" s="311" t="s">
        <v>774</v>
      </c>
      <c r="S156" s="52" t="s">
        <v>134</v>
      </c>
      <c r="T156" s="54"/>
      <c r="U156" s="54">
        <v>5000000</v>
      </c>
      <c r="V156" s="54"/>
      <c r="W156" s="55">
        <v>5000000</v>
      </c>
      <c r="X156" s="56">
        <v>0</v>
      </c>
      <c r="Y156" s="54">
        <v>0</v>
      </c>
      <c r="Z156" s="54"/>
      <c r="AA156" s="56">
        <v>0</v>
      </c>
      <c r="AB156" s="54"/>
      <c r="AC156" s="54">
        <v>0</v>
      </c>
      <c r="AD156" s="57">
        <v>0</v>
      </c>
      <c r="AE156" s="54" t="s">
        <v>1246</v>
      </c>
      <c r="AF156" s="58">
        <v>26</v>
      </c>
      <c r="AG156" s="58">
        <v>25</v>
      </c>
      <c r="AH156" s="58">
        <v>1</v>
      </c>
      <c r="AI156" s="58">
        <v>0</v>
      </c>
      <c r="AJ156" s="58">
        <v>0</v>
      </c>
      <c r="AK156" s="58">
        <v>26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54">
        <v>5000000</v>
      </c>
      <c r="AS156" s="54">
        <v>0</v>
      </c>
      <c r="AT156" s="54">
        <v>0</v>
      </c>
      <c r="AU156" s="54">
        <v>5000000</v>
      </c>
      <c r="AV156" s="54">
        <v>0</v>
      </c>
      <c r="AW156" s="54">
        <v>0</v>
      </c>
      <c r="AX156" s="54">
        <v>0</v>
      </c>
      <c r="AY156" s="54">
        <v>0</v>
      </c>
      <c r="AZ156" s="59">
        <v>0</v>
      </c>
      <c r="BA156" s="54">
        <v>0</v>
      </c>
      <c r="BB156" s="59"/>
      <c r="BC156" s="54"/>
      <c r="BD156" s="54"/>
      <c r="BE156" s="54">
        <v>0</v>
      </c>
      <c r="BF156" s="54">
        <v>0</v>
      </c>
      <c r="BG156" s="59">
        <v>0</v>
      </c>
      <c r="BH156" s="59">
        <v>0</v>
      </c>
      <c r="BI156" s="59">
        <v>0</v>
      </c>
      <c r="BJ156" s="59">
        <v>0</v>
      </c>
      <c r="BK156" s="59"/>
      <c r="BL156" s="59">
        <v>0</v>
      </c>
      <c r="BM156" s="59"/>
      <c r="BN156" s="59"/>
      <c r="BO156" s="59">
        <v>0</v>
      </c>
      <c r="BP156" s="59"/>
      <c r="BQ156" s="59"/>
      <c r="BR156" s="54"/>
      <c r="BS156" s="59"/>
      <c r="BT156" s="54">
        <v>0</v>
      </c>
      <c r="BU156" s="57">
        <v>5000000</v>
      </c>
      <c r="BV156" s="54">
        <v>0</v>
      </c>
      <c r="BW156" s="54">
        <v>0</v>
      </c>
      <c r="BX156" s="54">
        <v>0</v>
      </c>
      <c r="BY156" s="54">
        <v>11000000</v>
      </c>
      <c r="BZ156" s="54">
        <v>0</v>
      </c>
      <c r="CA156" s="54">
        <v>0</v>
      </c>
      <c r="CB156" s="54">
        <v>400000</v>
      </c>
      <c r="CC156" s="54">
        <v>50000</v>
      </c>
      <c r="CD156" s="54">
        <v>75000</v>
      </c>
      <c r="CE156" s="54">
        <v>0</v>
      </c>
      <c r="CF156" s="54">
        <v>525000</v>
      </c>
      <c r="CG156" s="54">
        <v>11525000</v>
      </c>
      <c r="CH156" s="54">
        <v>0</v>
      </c>
      <c r="CI156" s="54">
        <v>0</v>
      </c>
      <c r="CJ156" s="54"/>
      <c r="CK156" s="54">
        <v>0</v>
      </c>
      <c r="CL156" s="54">
        <v>0</v>
      </c>
      <c r="CM156" s="54">
        <v>50000</v>
      </c>
      <c r="CN156" s="54">
        <v>0</v>
      </c>
      <c r="CO156" s="54"/>
      <c r="CP156" s="54">
        <v>0</v>
      </c>
      <c r="CQ156" s="54">
        <v>0</v>
      </c>
      <c r="CR156" s="54">
        <v>50000</v>
      </c>
      <c r="CS156" s="54">
        <v>4425000</v>
      </c>
      <c r="CT156" s="54"/>
      <c r="CU156" s="57">
        <v>4425000</v>
      </c>
      <c r="CV156" s="54">
        <v>850000.00000000012</v>
      </c>
      <c r="CW156" s="54">
        <v>0</v>
      </c>
      <c r="CX156" s="54">
        <v>150000</v>
      </c>
      <c r="CY156" s="54">
        <v>0</v>
      </c>
      <c r="CZ156" s="54"/>
      <c r="DA156" s="54">
        <v>1000000.0000000001</v>
      </c>
      <c r="DB156" s="54">
        <v>1525000</v>
      </c>
      <c r="DC156" s="54">
        <v>100000</v>
      </c>
      <c r="DD156" s="54">
        <v>6100000</v>
      </c>
      <c r="DE156" s="54"/>
      <c r="DF156" s="54" t="s">
        <v>887</v>
      </c>
      <c r="DG156" s="54">
        <v>416666.66666666669</v>
      </c>
      <c r="DH156" s="52" t="s">
        <v>135</v>
      </c>
      <c r="DI156" s="54">
        <f>IFERROR(VLOOKUP($B156,[1]Timesheet!$D:$BK,51,0),0)</f>
        <v>22</v>
      </c>
      <c r="DJ156" s="54">
        <f>IFERROR(VLOOKUP($B156,[1]Timesheet!$D:$BK,52,0),0)</f>
        <v>0</v>
      </c>
      <c r="DK156" s="54">
        <f>IFERROR(VLOOKUP($B156,[1]Timesheet!$D:$BK,55,0),0)</f>
        <v>0</v>
      </c>
      <c r="DL156" s="52" t="s">
        <v>139</v>
      </c>
      <c r="DM156" s="54">
        <f>IFERROR(VLOOKUP($B156,[1]Timesheet!$D:$BK,57,0),0)</f>
        <v>0</v>
      </c>
      <c r="DN156" s="54">
        <f t="shared" si="9"/>
        <v>50000</v>
      </c>
      <c r="DO156" s="54"/>
      <c r="DP156" s="54" t="str">
        <f t="shared" si="10"/>
        <v/>
      </c>
      <c r="DQ156" s="60">
        <v>0</v>
      </c>
      <c r="DR156" s="60">
        <v>0</v>
      </c>
      <c r="DS156" s="61" t="str">
        <f>IFERROR(VLOOKUP(E156&amp;H156,[1]Group!$D$3:$G$40,4,0),"")</f>
        <v/>
      </c>
      <c r="DT156" s="61" t="str">
        <f t="shared" si="11"/>
        <v>Việt PhúSouth</v>
      </c>
    </row>
    <row r="157" spans="1:124" s="11" customFormat="1" ht="20.25" hidden="1" customHeight="1" x14ac:dyDescent="0.35">
      <c r="A157" s="47">
        <v>154</v>
      </c>
      <c r="B157" s="48">
        <v>5876</v>
      </c>
      <c r="C157" s="48" t="s">
        <v>906</v>
      </c>
      <c r="D157" s="49" t="s">
        <v>441</v>
      </c>
      <c r="E157" s="49" t="s">
        <v>263</v>
      </c>
      <c r="F157" s="49" t="s">
        <v>405</v>
      </c>
      <c r="G157" s="49" t="s">
        <v>151</v>
      </c>
      <c r="H157" s="49" t="s">
        <v>430</v>
      </c>
      <c r="I157" s="49" t="s">
        <v>129</v>
      </c>
      <c r="J157" s="49" t="s">
        <v>130</v>
      </c>
      <c r="K157" s="49" t="s">
        <v>131</v>
      </c>
      <c r="L157" s="49" t="s">
        <v>132</v>
      </c>
      <c r="M157" s="50">
        <v>44071</v>
      </c>
      <c r="N157" s="50" t="s">
        <v>770</v>
      </c>
      <c r="O157" s="51"/>
      <c r="P157" s="50"/>
      <c r="Q157" s="52" t="s">
        <v>133</v>
      </c>
      <c r="R157" s="311" t="s">
        <v>774</v>
      </c>
      <c r="S157" s="52" t="s">
        <v>134</v>
      </c>
      <c r="T157" s="54"/>
      <c r="U157" s="54">
        <v>5000000</v>
      </c>
      <c r="V157" s="54"/>
      <c r="W157" s="55">
        <v>5000000</v>
      </c>
      <c r="X157" s="56">
        <v>0</v>
      </c>
      <c r="Y157" s="54">
        <v>0</v>
      </c>
      <c r="Z157" s="54"/>
      <c r="AA157" s="56">
        <v>0</v>
      </c>
      <c r="AB157" s="54"/>
      <c r="AC157" s="54">
        <v>0</v>
      </c>
      <c r="AD157" s="57">
        <v>0</v>
      </c>
      <c r="AE157" s="54" t="s">
        <v>1246</v>
      </c>
      <c r="AF157" s="58">
        <v>26</v>
      </c>
      <c r="AG157" s="58">
        <v>21</v>
      </c>
      <c r="AH157" s="58">
        <v>5</v>
      </c>
      <c r="AI157" s="58">
        <v>0</v>
      </c>
      <c r="AJ157" s="58">
        <v>0</v>
      </c>
      <c r="AK157" s="58">
        <v>26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54">
        <v>5000000</v>
      </c>
      <c r="AS157" s="54">
        <v>0</v>
      </c>
      <c r="AT157" s="54">
        <v>0</v>
      </c>
      <c r="AU157" s="54">
        <v>5000000</v>
      </c>
      <c r="AV157" s="54">
        <v>0</v>
      </c>
      <c r="AW157" s="54">
        <v>0</v>
      </c>
      <c r="AX157" s="54">
        <v>0</v>
      </c>
      <c r="AY157" s="54">
        <v>0</v>
      </c>
      <c r="AZ157" s="59">
        <v>0</v>
      </c>
      <c r="BA157" s="54">
        <v>0</v>
      </c>
      <c r="BB157" s="59"/>
      <c r="BC157" s="54"/>
      <c r="BD157" s="54"/>
      <c r="BE157" s="54">
        <v>0</v>
      </c>
      <c r="BF157" s="54">
        <v>0</v>
      </c>
      <c r="BG157" s="59">
        <v>0</v>
      </c>
      <c r="BH157" s="59">
        <v>0</v>
      </c>
      <c r="BI157" s="59">
        <v>0</v>
      </c>
      <c r="BJ157" s="59">
        <v>0</v>
      </c>
      <c r="BK157" s="59"/>
      <c r="BL157" s="59">
        <v>0</v>
      </c>
      <c r="BM157" s="59"/>
      <c r="BN157" s="59"/>
      <c r="BO157" s="59">
        <v>0</v>
      </c>
      <c r="BP157" s="59"/>
      <c r="BQ157" s="59"/>
      <c r="BR157" s="54"/>
      <c r="BS157" s="59"/>
      <c r="BT157" s="54">
        <v>0</v>
      </c>
      <c r="BU157" s="57">
        <v>5000000</v>
      </c>
      <c r="BV157" s="54">
        <v>0</v>
      </c>
      <c r="BW157" s="54">
        <v>0</v>
      </c>
      <c r="BX157" s="54">
        <v>0</v>
      </c>
      <c r="BY157" s="54">
        <v>11000000</v>
      </c>
      <c r="BZ157" s="54">
        <v>0</v>
      </c>
      <c r="CA157" s="54">
        <v>0</v>
      </c>
      <c r="CB157" s="54">
        <v>400000</v>
      </c>
      <c r="CC157" s="54">
        <v>50000</v>
      </c>
      <c r="CD157" s="54">
        <v>75000</v>
      </c>
      <c r="CE157" s="54">
        <v>0</v>
      </c>
      <c r="CF157" s="54">
        <v>525000</v>
      </c>
      <c r="CG157" s="54">
        <v>11525000</v>
      </c>
      <c r="CH157" s="54">
        <v>0</v>
      </c>
      <c r="CI157" s="54">
        <v>0</v>
      </c>
      <c r="CJ157" s="54"/>
      <c r="CK157" s="54">
        <v>0</v>
      </c>
      <c r="CL157" s="54">
        <v>0</v>
      </c>
      <c r="CM157" s="54">
        <v>50000</v>
      </c>
      <c r="CN157" s="54">
        <v>0</v>
      </c>
      <c r="CO157" s="54"/>
      <c r="CP157" s="54">
        <v>0</v>
      </c>
      <c r="CQ157" s="54">
        <v>0</v>
      </c>
      <c r="CR157" s="54">
        <v>50000</v>
      </c>
      <c r="CS157" s="54">
        <v>4425000</v>
      </c>
      <c r="CT157" s="54"/>
      <c r="CU157" s="57">
        <v>4425000</v>
      </c>
      <c r="CV157" s="54">
        <v>850000.00000000012</v>
      </c>
      <c r="CW157" s="54">
        <v>0</v>
      </c>
      <c r="CX157" s="54">
        <v>150000</v>
      </c>
      <c r="CY157" s="54">
        <v>0</v>
      </c>
      <c r="CZ157" s="54"/>
      <c r="DA157" s="54">
        <v>1000000.0000000001</v>
      </c>
      <c r="DB157" s="54">
        <v>1525000</v>
      </c>
      <c r="DC157" s="54">
        <v>100000</v>
      </c>
      <c r="DD157" s="54">
        <v>6100000</v>
      </c>
      <c r="DE157" s="54"/>
      <c r="DF157" s="54" t="s">
        <v>887</v>
      </c>
      <c r="DG157" s="54">
        <v>416666.66666666669</v>
      </c>
      <c r="DH157" s="52" t="s">
        <v>135</v>
      </c>
      <c r="DI157" s="54">
        <f>IFERROR(VLOOKUP($B157,[1]Timesheet!$D:$BK,51,0),0)</f>
        <v>22</v>
      </c>
      <c r="DJ157" s="54">
        <f>IFERROR(VLOOKUP($B157,[1]Timesheet!$D:$BK,52,0),0)</f>
        <v>0</v>
      </c>
      <c r="DK157" s="54">
        <f>IFERROR(VLOOKUP($B157,[1]Timesheet!$D:$BK,55,0),0)</f>
        <v>0</v>
      </c>
      <c r="DL157" s="52" t="s">
        <v>139</v>
      </c>
      <c r="DM157" s="54">
        <f>IFERROR(VLOOKUP($B157,[1]Timesheet!$D:$BK,57,0),0)</f>
        <v>0</v>
      </c>
      <c r="DN157" s="54">
        <f t="shared" si="9"/>
        <v>50000</v>
      </c>
      <c r="DO157" s="54"/>
      <c r="DP157" s="54" t="str">
        <f t="shared" si="10"/>
        <v/>
      </c>
      <c r="DQ157" s="60">
        <v>0</v>
      </c>
      <c r="DR157" s="60">
        <v>0</v>
      </c>
      <c r="DS157" s="61" t="str">
        <f>IFERROR(VLOOKUP(E157&amp;H157,[1]Group!$D$3:$G$40,4,0),"")</f>
        <v/>
      </c>
      <c r="DT157" s="61" t="str">
        <f t="shared" si="11"/>
        <v>Việt PhúSouth</v>
      </c>
    </row>
    <row r="158" spans="1:124" s="11" customFormat="1" ht="20.25" hidden="1" customHeight="1" x14ac:dyDescent="0.35">
      <c r="A158" s="47">
        <v>155</v>
      </c>
      <c r="B158" s="48">
        <v>6133</v>
      </c>
      <c r="C158" s="48" t="s">
        <v>907</v>
      </c>
      <c r="D158" s="49" t="s">
        <v>442</v>
      </c>
      <c r="E158" s="49" t="s">
        <v>263</v>
      </c>
      <c r="F158" s="49" t="s">
        <v>405</v>
      </c>
      <c r="G158" s="49" t="s">
        <v>151</v>
      </c>
      <c r="H158" s="49" t="s">
        <v>430</v>
      </c>
      <c r="I158" s="49" t="s">
        <v>129</v>
      </c>
      <c r="J158" s="49" t="s">
        <v>130</v>
      </c>
      <c r="K158" s="49" t="s">
        <v>131</v>
      </c>
      <c r="L158" s="49" t="s">
        <v>132</v>
      </c>
      <c r="M158" s="50">
        <v>44320</v>
      </c>
      <c r="N158" s="50" t="s">
        <v>770</v>
      </c>
      <c r="O158" s="51"/>
      <c r="P158" s="50"/>
      <c r="Q158" s="52" t="s">
        <v>133</v>
      </c>
      <c r="R158" s="311" t="s">
        <v>774</v>
      </c>
      <c r="S158" s="52" t="s">
        <v>134</v>
      </c>
      <c r="T158" s="54"/>
      <c r="U158" s="54">
        <v>5000000</v>
      </c>
      <c r="V158" s="54"/>
      <c r="W158" s="55">
        <v>5000000</v>
      </c>
      <c r="X158" s="56">
        <v>0</v>
      </c>
      <c r="Y158" s="54">
        <v>0</v>
      </c>
      <c r="Z158" s="54"/>
      <c r="AA158" s="56">
        <v>0</v>
      </c>
      <c r="AB158" s="54"/>
      <c r="AC158" s="54">
        <v>0</v>
      </c>
      <c r="AD158" s="57">
        <v>0</v>
      </c>
      <c r="AE158" s="54" t="s">
        <v>1246</v>
      </c>
      <c r="AF158" s="58">
        <v>26</v>
      </c>
      <c r="AG158" s="58">
        <v>24</v>
      </c>
      <c r="AH158" s="58">
        <v>2</v>
      </c>
      <c r="AI158" s="58">
        <v>0</v>
      </c>
      <c r="AJ158" s="58">
        <v>0</v>
      </c>
      <c r="AK158" s="58">
        <v>26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54">
        <v>5000000</v>
      </c>
      <c r="AS158" s="54">
        <v>0</v>
      </c>
      <c r="AT158" s="54">
        <v>0</v>
      </c>
      <c r="AU158" s="54">
        <v>5000000</v>
      </c>
      <c r="AV158" s="54">
        <v>0</v>
      </c>
      <c r="AW158" s="54">
        <v>0</v>
      </c>
      <c r="AX158" s="54">
        <v>0</v>
      </c>
      <c r="AY158" s="54">
        <v>0</v>
      </c>
      <c r="AZ158" s="59">
        <v>0</v>
      </c>
      <c r="BA158" s="54">
        <v>0</v>
      </c>
      <c r="BB158" s="59"/>
      <c r="BC158" s="54"/>
      <c r="BD158" s="54"/>
      <c r="BE158" s="54">
        <v>0</v>
      </c>
      <c r="BF158" s="54">
        <v>0</v>
      </c>
      <c r="BG158" s="59">
        <v>0</v>
      </c>
      <c r="BH158" s="59">
        <v>0</v>
      </c>
      <c r="BI158" s="59">
        <v>0</v>
      </c>
      <c r="BJ158" s="59">
        <v>0</v>
      </c>
      <c r="BK158" s="59"/>
      <c r="BL158" s="59">
        <v>0</v>
      </c>
      <c r="BM158" s="59"/>
      <c r="BN158" s="59"/>
      <c r="BO158" s="59">
        <v>0</v>
      </c>
      <c r="BP158" s="59"/>
      <c r="BQ158" s="59"/>
      <c r="BR158" s="54"/>
      <c r="BS158" s="59"/>
      <c r="BT158" s="54">
        <v>0</v>
      </c>
      <c r="BU158" s="57">
        <v>5000000</v>
      </c>
      <c r="BV158" s="54">
        <v>0</v>
      </c>
      <c r="BW158" s="54">
        <v>0</v>
      </c>
      <c r="BX158" s="54">
        <v>0</v>
      </c>
      <c r="BY158" s="54">
        <v>11000000</v>
      </c>
      <c r="BZ158" s="54">
        <v>0</v>
      </c>
      <c r="CA158" s="54">
        <v>0</v>
      </c>
      <c r="CB158" s="54">
        <v>400000</v>
      </c>
      <c r="CC158" s="54">
        <v>50000</v>
      </c>
      <c r="CD158" s="54">
        <v>75000</v>
      </c>
      <c r="CE158" s="54">
        <v>0</v>
      </c>
      <c r="CF158" s="54">
        <v>525000</v>
      </c>
      <c r="CG158" s="54">
        <v>11525000</v>
      </c>
      <c r="CH158" s="54">
        <v>0</v>
      </c>
      <c r="CI158" s="54">
        <v>0</v>
      </c>
      <c r="CJ158" s="54"/>
      <c r="CK158" s="54">
        <v>0</v>
      </c>
      <c r="CL158" s="54">
        <v>0</v>
      </c>
      <c r="CM158" s="54">
        <v>0</v>
      </c>
      <c r="CN158" s="54">
        <v>0</v>
      </c>
      <c r="CO158" s="54"/>
      <c r="CP158" s="54">
        <v>0</v>
      </c>
      <c r="CQ158" s="54">
        <v>0</v>
      </c>
      <c r="CR158" s="54">
        <v>0</v>
      </c>
      <c r="CS158" s="54">
        <v>4475000</v>
      </c>
      <c r="CT158" s="54"/>
      <c r="CU158" s="57">
        <v>4475000</v>
      </c>
      <c r="CV158" s="54">
        <v>850000.00000000012</v>
      </c>
      <c r="CW158" s="54">
        <v>0</v>
      </c>
      <c r="CX158" s="54">
        <v>150000</v>
      </c>
      <c r="CY158" s="54">
        <v>0</v>
      </c>
      <c r="CZ158" s="54"/>
      <c r="DA158" s="54">
        <v>1000000.0000000001</v>
      </c>
      <c r="DB158" s="54">
        <v>1525000</v>
      </c>
      <c r="DC158" s="54">
        <v>100000</v>
      </c>
      <c r="DD158" s="54">
        <v>6100000</v>
      </c>
      <c r="DE158" s="54"/>
      <c r="DF158" s="54" t="s">
        <v>887</v>
      </c>
      <c r="DG158" s="54">
        <v>416666.66666666669</v>
      </c>
      <c r="DH158" s="52" t="s">
        <v>135</v>
      </c>
      <c r="DI158" s="54">
        <f>IFERROR(VLOOKUP($B158,[1]Timesheet!$D:$BK,51,0),0)</f>
        <v>22</v>
      </c>
      <c r="DJ158" s="54">
        <f>IFERROR(VLOOKUP($B158,[1]Timesheet!$D:$BK,52,0),0)</f>
        <v>0</v>
      </c>
      <c r="DK158" s="54">
        <f>IFERROR(VLOOKUP($B158,[1]Timesheet!$D:$BK,55,0),0)</f>
        <v>0</v>
      </c>
      <c r="DL158" s="52">
        <v>0</v>
      </c>
      <c r="DM158" s="54">
        <f>IFERROR(VLOOKUP($B158,[1]Timesheet!$D:$BK,57,0),0)</f>
        <v>0</v>
      </c>
      <c r="DN158" s="54">
        <f t="shared" si="9"/>
        <v>0</v>
      </c>
      <c r="DO158" s="54"/>
      <c r="DP158" s="54" t="str">
        <f t="shared" si="10"/>
        <v/>
      </c>
      <c r="DQ158" s="60">
        <v>0</v>
      </c>
      <c r="DR158" s="60">
        <v>0</v>
      </c>
      <c r="DS158" s="61" t="str">
        <f>IFERROR(VLOOKUP(E158&amp;H158,[1]Group!$D$3:$G$40,4,0),"")</f>
        <v/>
      </c>
      <c r="DT158" s="61" t="str">
        <f t="shared" si="11"/>
        <v>Việt PhúSouth</v>
      </c>
    </row>
    <row r="159" spans="1:124" s="11" customFormat="1" ht="20.25" customHeight="1" x14ac:dyDescent="0.35">
      <c r="A159" s="47">
        <v>156</v>
      </c>
      <c r="B159" s="48">
        <v>6238</v>
      </c>
      <c r="C159" s="48" t="s">
        <v>909</v>
      </c>
      <c r="D159" s="49" t="s">
        <v>443</v>
      </c>
      <c r="E159" s="49" t="s">
        <v>263</v>
      </c>
      <c r="F159" s="49" t="s">
        <v>405</v>
      </c>
      <c r="G159" s="49" t="s">
        <v>151</v>
      </c>
      <c r="H159" s="49" t="s">
        <v>430</v>
      </c>
      <c r="I159" s="49" t="s">
        <v>129</v>
      </c>
      <c r="J159" s="49" t="s">
        <v>130</v>
      </c>
      <c r="K159" s="49" t="s">
        <v>131</v>
      </c>
      <c r="L159" s="49" t="s">
        <v>250</v>
      </c>
      <c r="M159" s="50">
        <v>44508</v>
      </c>
      <c r="N159" s="50" t="s">
        <v>770</v>
      </c>
      <c r="O159" s="51"/>
      <c r="P159" s="50"/>
      <c r="Q159" s="52" t="s">
        <v>247</v>
      </c>
      <c r="R159" s="311">
        <v>0.1</v>
      </c>
      <c r="S159" s="52" t="s">
        <v>134</v>
      </c>
      <c r="T159" s="54"/>
      <c r="U159" s="54">
        <v>5000000</v>
      </c>
      <c r="V159" s="54"/>
      <c r="W159" s="55">
        <v>5000000</v>
      </c>
      <c r="X159" s="56">
        <v>0</v>
      </c>
      <c r="Y159" s="54">
        <v>0</v>
      </c>
      <c r="Z159" s="54"/>
      <c r="AA159" s="56">
        <v>0</v>
      </c>
      <c r="AB159" s="54"/>
      <c r="AC159" s="54">
        <v>0</v>
      </c>
      <c r="AD159" s="57">
        <v>0</v>
      </c>
      <c r="AE159" s="54" t="s">
        <v>1246</v>
      </c>
      <c r="AF159" s="58">
        <v>26</v>
      </c>
      <c r="AG159" s="58">
        <v>25.5</v>
      </c>
      <c r="AH159" s="58">
        <v>0</v>
      </c>
      <c r="AI159" s="58">
        <v>0</v>
      </c>
      <c r="AJ159" s="58">
        <v>0</v>
      </c>
      <c r="AK159" s="58">
        <v>25.5</v>
      </c>
      <c r="AL159" s="58">
        <v>0</v>
      </c>
      <c r="AM159" s="58">
        <v>0</v>
      </c>
      <c r="AN159" s="58">
        <v>0</v>
      </c>
      <c r="AO159" s="58">
        <v>0</v>
      </c>
      <c r="AP159" s="58">
        <v>0</v>
      </c>
      <c r="AQ159" s="58">
        <v>0</v>
      </c>
      <c r="AR159" s="54">
        <v>4903846</v>
      </c>
      <c r="AS159" s="54">
        <v>0</v>
      </c>
      <c r="AT159" s="54">
        <v>0</v>
      </c>
      <c r="AU159" s="54">
        <v>4903846</v>
      </c>
      <c r="AV159" s="54">
        <v>0</v>
      </c>
      <c r="AW159" s="54">
        <v>0</v>
      </c>
      <c r="AX159" s="54">
        <v>0</v>
      </c>
      <c r="AY159" s="54">
        <v>0</v>
      </c>
      <c r="AZ159" s="59">
        <v>0</v>
      </c>
      <c r="BA159" s="54">
        <v>0</v>
      </c>
      <c r="BB159" s="59"/>
      <c r="BC159" s="54"/>
      <c r="BD159" s="54"/>
      <c r="BE159" s="54">
        <v>0</v>
      </c>
      <c r="BF159" s="54">
        <v>0</v>
      </c>
      <c r="BG159" s="59">
        <v>0</v>
      </c>
      <c r="BH159" s="59">
        <v>0</v>
      </c>
      <c r="BI159" s="59">
        <v>0</v>
      </c>
      <c r="BJ159" s="59">
        <v>0</v>
      </c>
      <c r="BK159" s="59"/>
      <c r="BL159" s="59">
        <v>0</v>
      </c>
      <c r="BM159" s="59"/>
      <c r="BN159" s="59"/>
      <c r="BO159" s="59">
        <v>0</v>
      </c>
      <c r="BP159" s="59"/>
      <c r="BQ159" s="59"/>
      <c r="BR159" s="54"/>
      <c r="BS159" s="59"/>
      <c r="BT159" s="54">
        <v>0</v>
      </c>
      <c r="BU159" s="57">
        <v>4903846</v>
      </c>
      <c r="BV159" s="54">
        <v>0</v>
      </c>
      <c r="BW159" s="54">
        <v>0</v>
      </c>
      <c r="BX159" s="54">
        <v>0</v>
      </c>
      <c r="BY159" s="54">
        <v>0</v>
      </c>
      <c r="BZ159" s="54">
        <v>0</v>
      </c>
      <c r="CA159" s="54">
        <v>0</v>
      </c>
      <c r="CB159" s="54">
        <v>0</v>
      </c>
      <c r="CC159" s="54">
        <v>0</v>
      </c>
      <c r="CD159" s="54">
        <v>0</v>
      </c>
      <c r="CE159" s="54">
        <v>0</v>
      </c>
      <c r="CF159" s="54">
        <v>0</v>
      </c>
      <c r="CG159" s="54">
        <v>0</v>
      </c>
      <c r="CH159" s="54">
        <v>4903846</v>
      </c>
      <c r="CI159" s="54">
        <v>490384.60000000003</v>
      </c>
      <c r="CJ159" s="54"/>
      <c r="CK159" s="54">
        <v>490384.60000000003</v>
      </c>
      <c r="CL159" s="54">
        <v>0</v>
      </c>
      <c r="CM159" s="54">
        <v>0</v>
      </c>
      <c r="CN159" s="54">
        <v>0</v>
      </c>
      <c r="CO159" s="54"/>
      <c r="CP159" s="54">
        <v>0</v>
      </c>
      <c r="CQ159" s="54">
        <v>0</v>
      </c>
      <c r="CR159" s="54">
        <v>0</v>
      </c>
      <c r="CS159" s="54">
        <v>4413461</v>
      </c>
      <c r="CT159" s="54"/>
      <c r="CU159" s="57">
        <v>4413461</v>
      </c>
      <c r="CV159" s="54">
        <v>0</v>
      </c>
      <c r="CW159" s="54">
        <v>0</v>
      </c>
      <c r="CX159" s="54">
        <v>0</v>
      </c>
      <c r="CY159" s="54">
        <v>0</v>
      </c>
      <c r="CZ159" s="54"/>
      <c r="DA159" s="54">
        <v>0</v>
      </c>
      <c r="DB159" s="54">
        <v>0</v>
      </c>
      <c r="DC159" s="54">
        <v>0</v>
      </c>
      <c r="DD159" s="54">
        <v>4903846</v>
      </c>
      <c r="DE159" s="54"/>
      <c r="DF159" s="54" t="s">
        <v>887</v>
      </c>
      <c r="DG159" s="54">
        <v>416666.66666666669</v>
      </c>
      <c r="DH159" s="52" t="s">
        <v>135</v>
      </c>
      <c r="DI159" s="54">
        <f>IFERROR(VLOOKUP($B159,[1]Timesheet!$D:$BK,51,0),0)</f>
        <v>22</v>
      </c>
      <c r="DJ159" s="54">
        <f>IFERROR(VLOOKUP($B159,[1]Timesheet!$D:$BK,52,0),0)</f>
        <v>0</v>
      </c>
      <c r="DK159" s="54">
        <f>IFERROR(VLOOKUP($B159,[1]Timesheet!$D:$BK,55,0),0)</f>
        <v>0</v>
      </c>
      <c r="DL159" s="52">
        <v>0</v>
      </c>
      <c r="DM159" s="54">
        <f>IFERROR(VLOOKUP($B159,[1]Timesheet!$D:$BK,57,0),0)</f>
        <v>0</v>
      </c>
      <c r="DN159" s="54">
        <f t="shared" si="9"/>
        <v>0</v>
      </c>
      <c r="DO159" s="54"/>
      <c r="DP159" s="54" t="str">
        <f t="shared" si="10"/>
        <v/>
      </c>
      <c r="DQ159" s="60">
        <v>0</v>
      </c>
      <c r="DR159" s="60">
        <v>0</v>
      </c>
      <c r="DS159" s="61" t="str">
        <f>IFERROR(VLOOKUP(E159&amp;H159,[1]Group!$D$3:$G$40,4,0),"")</f>
        <v/>
      </c>
      <c r="DT159" s="61" t="str">
        <f t="shared" si="11"/>
        <v>Việt PhúSouth</v>
      </c>
    </row>
    <row r="160" spans="1:124" s="11" customFormat="1" ht="20.25" customHeight="1" x14ac:dyDescent="0.35">
      <c r="A160" s="47">
        <v>157</v>
      </c>
      <c r="B160" s="48">
        <v>6267</v>
      </c>
      <c r="C160" s="48" t="s">
        <v>910</v>
      </c>
      <c r="D160" s="49" t="s">
        <v>444</v>
      </c>
      <c r="E160" s="49" t="s">
        <v>263</v>
      </c>
      <c r="F160" s="49" t="s">
        <v>405</v>
      </c>
      <c r="G160" s="49" t="s">
        <v>151</v>
      </c>
      <c r="H160" s="49" t="s">
        <v>422</v>
      </c>
      <c r="I160" s="49" t="s">
        <v>129</v>
      </c>
      <c r="J160" s="49" t="s">
        <v>130</v>
      </c>
      <c r="K160" s="49" t="s">
        <v>131</v>
      </c>
      <c r="L160" s="49" t="s">
        <v>250</v>
      </c>
      <c r="M160" s="50">
        <v>44515</v>
      </c>
      <c r="N160" s="50" t="s">
        <v>770</v>
      </c>
      <c r="O160" s="51"/>
      <c r="P160" s="50"/>
      <c r="Q160" s="52" t="s">
        <v>247</v>
      </c>
      <c r="R160" s="311">
        <v>0.1</v>
      </c>
      <c r="S160" s="52" t="s">
        <v>134</v>
      </c>
      <c r="T160" s="54"/>
      <c r="U160" s="54">
        <v>5000000</v>
      </c>
      <c r="V160" s="54"/>
      <c r="W160" s="55">
        <v>5000000</v>
      </c>
      <c r="X160" s="56">
        <v>0</v>
      </c>
      <c r="Y160" s="54">
        <v>0</v>
      </c>
      <c r="Z160" s="54"/>
      <c r="AA160" s="56">
        <v>0</v>
      </c>
      <c r="AB160" s="54"/>
      <c r="AC160" s="54">
        <v>0</v>
      </c>
      <c r="AD160" s="57">
        <v>0</v>
      </c>
      <c r="AE160" s="54" t="s">
        <v>1246</v>
      </c>
      <c r="AF160" s="58">
        <v>26</v>
      </c>
      <c r="AG160" s="58">
        <v>25.5</v>
      </c>
      <c r="AH160" s="58">
        <v>0</v>
      </c>
      <c r="AI160" s="58">
        <v>0</v>
      </c>
      <c r="AJ160" s="58">
        <v>0</v>
      </c>
      <c r="AK160" s="58">
        <v>25.5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54">
        <v>4903846</v>
      </c>
      <c r="AS160" s="54">
        <v>0</v>
      </c>
      <c r="AT160" s="54">
        <v>0</v>
      </c>
      <c r="AU160" s="54">
        <v>4903846</v>
      </c>
      <c r="AV160" s="54">
        <v>0</v>
      </c>
      <c r="AW160" s="54">
        <v>0</v>
      </c>
      <c r="AX160" s="54">
        <v>0</v>
      </c>
      <c r="AY160" s="54">
        <v>0</v>
      </c>
      <c r="AZ160" s="59">
        <v>0</v>
      </c>
      <c r="BA160" s="54">
        <v>0</v>
      </c>
      <c r="BB160" s="59"/>
      <c r="BC160" s="54"/>
      <c r="BD160" s="54"/>
      <c r="BE160" s="54">
        <v>0</v>
      </c>
      <c r="BF160" s="54">
        <v>0</v>
      </c>
      <c r="BG160" s="59">
        <v>0</v>
      </c>
      <c r="BH160" s="59">
        <v>0</v>
      </c>
      <c r="BI160" s="59">
        <v>0</v>
      </c>
      <c r="BJ160" s="59">
        <v>0</v>
      </c>
      <c r="BK160" s="59"/>
      <c r="BL160" s="59">
        <v>0</v>
      </c>
      <c r="BM160" s="59"/>
      <c r="BN160" s="59"/>
      <c r="BO160" s="59">
        <v>0</v>
      </c>
      <c r="BP160" s="59"/>
      <c r="BQ160" s="59"/>
      <c r="BR160" s="54"/>
      <c r="BS160" s="59"/>
      <c r="BT160" s="54">
        <v>0</v>
      </c>
      <c r="BU160" s="57">
        <v>4903846</v>
      </c>
      <c r="BV160" s="54">
        <v>0</v>
      </c>
      <c r="BW160" s="54">
        <v>0</v>
      </c>
      <c r="BX160" s="54">
        <v>0</v>
      </c>
      <c r="BY160" s="54">
        <v>0</v>
      </c>
      <c r="BZ160" s="54">
        <v>0</v>
      </c>
      <c r="CA160" s="54">
        <v>0</v>
      </c>
      <c r="CB160" s="54">
        <v>0</v>
      </c>
      <c r="CC160" s="54">
        <v>0</v>
      </c>
      <c r="CD160" s="54">
        <v>0</v>
      </c>
      <c r="CE160" s="54">
        <v>0</v>
      </c>
      <c r="CF160" s="54">
        <v>0</v>
      </c>
      <c r="CG160" s="54">
        <v>0</v>
      </c>
      <c r="CH160" s="54">
        <v>4903846</v>
      </c>
      <c r="CI160" s="54">
        <v>490384.60000000003</v>
      </c>
      <c r="CJ160" s="54"/>
      <c r="CK160" s="54">
        <v>490384.60000000003</v>
      </c>
      <c r="CL160" s="54">
        <v>0</v>
      </c>
      <c r="CM160" s="54">
        <v>0</v>
      </c>
      <c r="CN160" s="54">
        <v>0</v>
      </c>
      <c r="CO160" s="54"/>
      <c r="CP160" s="54">
        <v>0</v>
      </c>
      <c r="CQ160" s="54">
        <v>0</v>
      </c>
      <c r="CR160" s="54">
        <v>0</v>
      </c>
      <c r="CS160" s="54">
        <v>4413461</v>
      </c>
      <c r="CT160" s="54"/>
      <c r="CU160" s="57">
        <v>4413461</v>
      </c>
      <c r="CV160" s="54">
        <v>0</v>
      </c>
      <c r="CW160" s="54">
        <v>0</v>
      </c>
      <c r="CX160" s="54">
        <v>0</v>
      </c>
      <c r="CY160" s="54">
        <v>0</v>
      </c>
      <c r="CZ160" s="54"/>
      <c r="DA160" s="54">
        <v>0</v>
      </c>
      <c r="DB160" s="54">
        <v>0</v>
      </c>
      <c r="DC160" s="54">
        <v>0</v>
      </c>
      <c r="DD160" s="54">
        <v>4903846</v>
      </c>
      <c r="DE160" s="54"/>
      <c r="DF160" s="54" t="s">
        <v>887</v>
      </c>
      <c r="DG160" s="54">
        <v>416666.66666666669</v>
      </c>
      <c r="DH160" s="52" t="s">
        <v>135</v>
      </c>
      <c r="DI160" s="54">
        <f>IFERROR(VLOOKUP($B160,[1]Timesheet!$D:$BK,51,0),0)</f>
        <v>21</v>
      </c>
      <c r="DJ160" s="54">
        <f>IFERROR(VLOOKUP($B160,[1]Timesheet!$D:$BK,52,0),0)</f>
        <v>0</v>
      </c>
      <c r="DK160" s="54">
        <f>IFERROR(VLOOKUP($B160,[1]Timesheet!$D:$BK,55,0),0)</f>
        <v>1</v>
      </c>
      <c r="DL160" s="52">
        <v>0</v>
      </c>
      <c r="DM160" s="54">
        <f>IFERROR(VLOOKUP($B160,[1]Timesheet!$D:$BK,57,0),0)</f>
        <v>0</v>
      </c>
      <c r="DN160" s="54">
        <f t="shared" si="9"/>
        <v>0</v>
      </c>
      <c r="DO160" s="54"/>
      <c r="DP160" s="54" t="str">
        <f t="shared" si="10"/>
        <v/>
      </c>
      <c r="DQ160" s="60">
        <v>0</v>
      </c>
      <c r="DR160" s="60">
        <v>0</v>
      </c>
      <c r="DS160" s="61" t="str">
        <f>IFERROR(VLOOKUP(E160&amp;H160,[1]Group!$D$3:$G$40,4,0),"")</f>
        <v/>
      </c>
      <c r="DT160" s="61" t="str">
        <f t="shared" si="11"/>
        <v>Việt PhúSouth</v>
      </c>
    </row>
    <row r="161" spans="1:124" s="11" customFormat="1" ht="20.25" customHeight="1" x14ac:dyDescent="0.35">
      <c r="A161" s="47">
        <v>158</v>
      </c>
      <c r="B161" s="48">
        <v>6275</v>
      </c>
      <c r="C161" s="48" t="s">
        <v>911</v>
      </c>
      <c r="D161" s="49" t="s">
        <v>445</v>
      </c>
      <c r="E161" s="49" t="s">
        <v>263</v>
      </c>
      <c r="F161" s="49" t="s">
        <v>405</v>
      </c>
      <c r="G161" s="49" t="s">
        <v>151</v>
      </c>
      <c r="H161" s="49" t="s">
        <v>430</v>
      </c>
      <c r="I161" s="49" t="s">
        <v>129</v>
      </c>
      <c r="J161" s="49" t="s">
        <v>130</v>
      </c>
      <c r="K161" s="49" t="s">
        <v>131</v>
      </c>
      <c r="L161" s="49" t="s">
        <v>198</v>
      </c>
      <c r="M161" s="50">
        <v>44519</v>
      </c>
      <c r="N161" s="50" t="s">
        <v>770</v>
      </c>
      <c r="O161" s="51"/>
      <c r="P161" s="50">
        <v>44527</v>
      </c>
      <c r="Q161" s="52" t="s">
        <v>247</v>
      </c>
      <c r="R161" s="311">
        <v>0.1</v>
      </c>
      <c r="S161" s="52" t="s">
        <v>134</v>
      </c>
      <c r="T161" s="54"/>
      <c r="U161" s="54">
        <v>5000000</v>
      </c>
      <c r="V161" s="54"/>
      <c r="W161" s="55">
        <v>5000000</v>
      </c>
      <c r="X161" s="56">
        <v>0</v>
      </c>
      <c r="Y161" s="54">
        <v>0</v>
      </c>
      <c r="Z161" s="54"/>
      <c r="AA161" s="56">
        <v>0</v>
      </c>
      <c r="AB161" s="54"/>
      <c r="AC161" s="54">
        <v>0</v>
      </c>
      <c r="AD161" s="57">
        <v>0</v>
      </c>
      <c r="AE161" s="54" t="s">
        <v>1246</v>
      </c>
      <c r="AF161" s="58">
        <v>26</v>
      </c>
      <c r="AG161" s="58">
        <v>1</v>
      </c>
      <c r="AH161" s="58">
        <v>0</v>
      </c>
      <c r="AI161" s="58">
        <v>0</v>
      </c>
      <c r="AJ161" s="58">
        <v>0</v>
      </c>
      <c r="AK161" s="58">
        <v>1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54">
        <v>192308</v>
      </c>
      <c r="AS161" s="54">
        <v>0</v>
      </c>
      <c r="AT161" s="54">
        <v>0</v>
      </c>
      <c r="AU161" s="54">
        <v>192308</v>
      </c>
      <c r="AV161" s="54">
        <v>0</v>
      </c>
      <c r="AW161" s="54">
        <v>0</v>
      </c>
      <c r="AX161" s="54">
        <v>0</v>
      </c>
      <c r="AY161" s="54">
        <v>0</v>
      </c>
      <c r="AZ161" s="59">
        <v>0</v>
      </c>
      <c r="BA161" s="54">
        <v>0</v>
      </c>
      <c r="BB161" s="59"/>
      <c r="BC161" s="54"/>
      <c r="BD161" s="54"/>
      <c r="BE161" s="54">
        <v>0</v>
      </c>
      <c r="BF161" s="54">
        <v>0</v>
      </c>
      <c r="BG161" s="59">
        <v>0</v>
      </c>
      <c r="BH161" s="59">
        <v>0</v>
      </c>
      <c r="BI161" s="59">
        <v>0</v>
      </c>
      <c r="BJ161" s="59">
        <v>0</v>
      </c>
      <c r="BK161" s="59"/>
      <c r="BL161" s="59">
        <v>0</v>
      </c>
      <c r="BM161" s="59"/>
      <c r="BN161" s="59"/>
      <c r="BO161" s="59">
        <v>0</v>
      </c>
      <c r="BP161" s="59"/>
      <c r="BQ161" s="59"/>
      <c r="BR161" s="54"/>
      <c r="BS161" s="59"/>
      <c r="BT161" s="54">
        <v>0</v>
      </c>
      <c r="BU161" s="57">
        <v>192308</v>
      </c>
      <c r="BV161" s="54">
        <v>0</v>
      </c>
      <c r="BW161" s="54">
        <v>0</v>
      </c>
      <c r="BX161" s="54">
        <v>0</v>
      </c>
      <c r="BY161" s="54">
        <v>0</v>
      </c>
      <c r="BZ161" s="54">
        <v>0</v>
      </c>
      <c r="CA161" s="54">
        <v>0</v>
      </c>
      <c r="CB161" s="54">
        <v>0</v>
      </c>
      <c r="CC161" s="54">
        <v>0</v>
      </c>
      <c r="CD161" s="54">
        <v>0</v>
      </c>
      <c r="CE161" s="54">
        <v>0</v>
      </c>
      <c r="CF161" s="54">
        <v>0</v>
      </c>
      <c r="CG161" s="54">
        <v>0</v>
      </c>
      <c r="CH161" s="54">
        <v>192308</v>
      </c>
      <c r="CI161" s="54">
        <v>0</v>
      </c>
      <c r="CJ161" s="54"/>
      <c r="CK161" s="54">
        <v>0</v>
      </c>
      <c r="CL161" s="54">
        <v>0</v>
      </c>
      <c r="CM161" s="54">
        <v>0</v>
      </c>
      <c r="CN161" s="54">
        <v>0</v>
      </c>
      <c r="CO161" s="54"/>
      <c r="CP161" s="54">
        <v>0</v>
      </c>
      <c r="CQ161" s="54">
        <v>0</v>
      </c>
      <c r="CR161" s="54">
        <v>0</v>
      </c>
      <c r="CS161" s="54">
        <v>192308</v>
      </c>
      <c r="CT161" s="54"/>
      <c r="CU161" s="57">
        <v>192308</v>
      </c>
      <c r="CV161" s="54">
        <v>0</v>
      </c>
      <c r="CW161" s="54">
        <v>0</v>
      </c>
      <c r="CX161" s="54">
        <v>0</v>
      </c>
      <c r="CY161" s="54">
        <v>0</v>
      </c>
      <c r="CZ161" s="54"/>
      <c r="DA161" s="54">
        <v>0</v>
      </c>
      <c r="DB161" s="54">
        <v>0</v>
      </c>
      <c r="DC161" s="54">
        <v>0</v>
      </c>
      <c r="DD161" s="54">
        <v>192308</v>
      </c>
      <c r="DE161" s="54"/>
      <c r="DF161" s="54" t="s">
        <v>887</v>
      </c>
      <c r="DG161" s="54">
        <v>416666.66666666669</v>
      </c>
      <c r="DH161" s="52" t="s">
        <v>135</v>
      </c>
      <c r="DI161" s="54">
        <f>IFERROR(VLOOKUP($B161,[1]Timesheet!$D:$BK,51,0),0)</f>
        <v>0</v>
      </c>
      <c r="DJ161" s="54">
        <f>IFERROR(VLOOKUP($B161,[1]Timesheet!$D:$BK,52,0),0)</f>
        <v>0</v>
      </c>
      <c r="DK161" s="54">
        <f>IFERROR(VLOOKUP($B161,[1]Timesheet!$D:$BK,55,0),0)</f>
        <v>0</v>
      </c>
      <c r="DL161" s="52">
        <v>0</v>
      </c>
      <c r="DM161" s="54">
        <f>IFERROR(VLOOKUP($B161,[1]Timesheet!$D:$BK,57,0),0)</f>
        <v>0</v>
      </c>
      <c r="DN161" s="54">
        <f t="shared" si="9"/>
        <v>0</v>
      </c>
      <c r="DO161" s="54"/>
      <c r="DP161" s="54" t="str">
        <f t="shared" si="10"/>
        <v/>
      </c>
      <c r="DQ161" s="60">
        <v>0</v>
      </c>
      <c r="DR161" s="60">
        <v>0</v>
      </c>
      <c r="DS161" s="61" t="str">
        <f>IFERROR(VLOOKUP(E161&amp;H161,[1]Group!$D$3:$G$40,4,0),"")</f>
        <v/>
      </c>
      <c r="DT161" s="61" t="str">
        <f t="shared" si="11"/>
        <v>Việt PhúSouth</v>
      </c>
    </row>
    <row r="162" spans="1:124" s="11" customFormat="1" ht="20.25" hidden="1" customHeight="1" x14ac:dyDescent="0.35">
      <c r="A162" s="47">
        <v>159</v>
      </c>
      <c r="B162" s="48">
        <v>5736</v>
      </c>
      <c r="C162" s="48" t="s">
        <v>1183</v>
      </c>
      <c r="D162" s="49" t="s">
        <v>446</v>
      </c>
      <c r="E162" s="49" t="s">
        <v>192</v>
      </c>
      <c r="F162" s="49" t="s">
        <v>447</v>
      </c>
      <c r="G162" s="49" t="s">
        <v>147</v>
      </c>
      <c r="H162" s="49" t="s">
        <v>448</v>
      </c>
      <c r="I162" s="49" t="s">
        <v>129</v>
      </c>
      <c r="J162" s="49" t="s">
        <v>179</v>
      </c>
      <c r="K162" s="49" t="s">
        <v>131</v>
      </c>
      <c r="L162" s="49" t="s">
        <v>132</v>
      </c>
      <c r="M162" s="50">
        <v>44021</v>
      </c>
      <c r="N162" s="50" t="s">
        <v>770</v>
      </c>
      <c r="O162" s="51"/>
      <c r="P162" s="50"/>
      <c r="Q162" s="52" t="s">
        <v>133</v>
      </c>
      <c r="R162" s="311" t="s">
        <v>774</v>
      </c>
      <c r="S162" s="52" t="s">
        <v>134</v>
      </c>
      <c r="T162" s="54"/>
      <c r="U162" s="54">
        <v>80000000</v>
      </c>
      <c r="V162" s="54"/>
      <c r="W162" s="55">
        <v>80000000</v>
      </c>
      <c r="X162" s="56">
        <v>0</v>
      </c>
      <c r="Y162" s="54">
        <v>0</v>
      </c>
      <c r="Z162" s="54"/>
      <c r="AA162" s="56">
        <v>0</v>
      </c>
      <c r="AB162" s="54"/>
      <c r="AC162" s="54">
        <v>0</v>
      </c>
      <c r="AD162" s="57">
        <v>0</v>
      </c>
      <c r="AE162" s="54" t="s">
        <v>1246</v>
      </c>
      <c r="AF162" s="58">
        <v>26</v>
      </c>
      <c r="AG162" s="58">
        <v>25</v>
      </c>
      <c r="AH162" s="58">
        <v>1</v>
      </c>
      <c r="AI162" s="58">
        <v>0</v>
      </c>
      <c r="AJ162" s="58">
        <v>0</v>
      </c>
      <c r="AK162" s="58">
        <v>26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54">
        <v>80000000</v>
      </c>
      <c r="AS162" s="54">
        <v>0</v>
      </c>
      <c r="AT162" s="54">
        <v>0</v>
      </c>
      <c r="AU162" s="54">
        <v>80000000</v>
      </c>
      <c r="AV162" s="54">
        <v>0</v>
      </c>
      <c r="AW162" s="54">
        <v>0</v>
      </c>
      <c r="AX162" s="54">
        <v>0</v>
      </c>
      <c r="AY162" s="54">
        <v>0</v>
      </c>
      <c r="AZ162" s="59">
        <v>0</v>
      </c>
      <c r="BA162" s="54">
        <v>0</v>
      </c>
      <c r="BB162" s="59"/>
      <c r="BC162" s="54"/>
      <c r="BD162" s="54"/>
      <c r="BE162" s="54">
        <v>0</v>
      </c>
      <c r="BF162" s="54">
        <v>0</v>
      </c>
      <c r="BG162" s="59">
        <v>0</v>
      </c>
      <c r="BH162" s="59">
        <v>0</v>
      </c>
      <c r="BI162" s="59">
        <v>0</v>
      </c>
      <c r="BJ162" s="59">
        <v>0</v>
      </c>
      <c r="BK162" s="59"/>
      <c r="BL162" s="59">
        <v>0</v>
      </c>
      <c r="BM162" s="59"/>
      <c r="BN162" s="59"/>
      <c r="BO162" s="59">
        <v>0</v>
      </c>
      <c r="BP162" s="59"/>
      <c r="BQ162" s="59"/>
      <c r="BR162" s="54"/>
      <c r="BS162" s="59"/>
      <c r="BT162" s="54">
        <v>0</v>
      </c>
      <c r="BU162" s="57">
        <v>80000000</v>
      </c>
      <c r="BV162" s="54">
        <v>0</v>
      </c>
      <c r="BW162" s="54">
        <v>0</v>
      </c>
      <c r="BX162" s="54">
        <v>0</v>
      </c>
      <c r="BY162" s="54">
        <v>11000000</v>
      </c>
      <c r="BZ162" s="54">
        <v>2</v>
      </c>
      <c r="CA162" s="54">
        <v>8800000</v>
      </c>
      <c r="CB162" s="54">
        <v>2384000</v>
      </c>
      <c r="CC162" s="54">
        <v>800000</v>
      </c>
      <c r="CD162" s="54">
        <v>447000</v>
      </c>
      <c r="CE162" s="54">
        <v>0</v>
      </c>
      <c r="CF162" s="54">
        <v>3631000</v>
      </c>
      <c r="CG162" s="54">
        <v>23431000</v>
      </c>
      <c r="CH162" s="54">
        <v>56569000</v>
      </c>
      <c r="CI162" s="54">
        <v>11120700</v>
      </c>
      <c r="CJ162" s="54"/>
      <c r="CK162" s="54">
        <v>11120700</v>
      </c>
      <c r="CL162" s="54">
        <v>0</v>
      </c>
      <c r="CM162" s="54">
        <v>149000</v>
      </c>
      <c r="CN162" s="54">
        <v>0</v>
      </c>
      <c r="CO162" s="54"/>
      <c r="CP162" s="54">
        <v>759000</v>
      </c>
      <c r="CQ162" s="54">
        <v>0</v>
      </c>
      <c r="CR162" s="54">
        <v>908000</v>
      </c>
      <c r="CS162" s="54">
        <v>64340300</v>
      </c>
      <c r="CT162" s="54"/>
      <c r="CU162" s="57">
        <v>64340300</v>
      </c>
      <c r="CV162" s="54">
        <v>5066000</v>
      </c>
      <c r="CW162" s="54">
        <v>0</v>
      </c>
      <c r="CX162" s="54">
        <v>894000</v>
      </c>
      <c r="CY162" s="54">
        <v>0</v>
      </c>
      <c r="CZ162" s="54"/>
      <c r="DA162" s="54">
        <v>5960000</v>
      </c>
      <c r="DB162" s="54">
        <v>9591000</v>
      </c>
      <c r="DC162" s="54">
        <v>596000</v>
      </c>
      <c r="DD162" s="54">
        <v>86556000</v>
      </c>
      <c r="DE162" s="54"/>
      <c r="DF162" s="54" t="s">
        <v>980</v>
      </c>
      <c r="DG162" s="54">
        <v>6666666.666666667</v>
      </c>
      <c r="DH162" s="52" t="s">
        <v>135</v>
      </c>
      <c r="DI162" s="54">
        <f>IFERROR(VLOOKUP($B162,[1]Timesheet!$D:$BK,51,0),0)</f>
        <v>22</v>
      </c>
      <c r="DJ162" s="54">
        <f>IFERROR(VLOOKUP($B162,[1]Timesheet!$D:$BK,52,0),0)</f>
        <v>0</v>
      </c>
      <c r="DK162" s="54">
        <f>IFERROR(VLOOKUP($B162,[1]Timesheet!$D:$BK,55,0),0)</f>
        <v>0</v>
      </c>
      <c r="DL162" s="52" t="s">
        <v>139</v>
      </c>
      <c r="DM162" s="54">
        <f>IFERROR(VLOOKUP($B162,[1]Timesheet!$D:$BK,57,0),0)</f>
        <v>0</v>
      </c>
      <c r="DN162" s="54">
        <f t="shared" si="9"/>
        <v>149000</v>
      </c>
      <c r="DO162" s="54"/>
      <c r="DP162" s="54" t="str">
        <f t="shared" si="10"/>
        <v>HO</v>
      </c>
      <c r="DQ162" s="60">
        <v>0</v>
      </c>
      <c r="DR162" s="60">
        <v>0</v>
      </c>
      <c r="DS162" s="61" t="str">
        <f>IFERROR(VLOOKUP(E162&amp;H162,[1]Group!$D$3:$G$40,4,0),"")</f>
        <v/>
      </c>
      <c r="DT162" s="61" t="str">
        <f t="shared" si="11"/>
        <v>MoviSouth</v>
      </c>
    </row>
    <row r="163" spans="1:124" s="11" customFormat="1" ht="20.25" hidden="1" customHeight="1" x14ac:dyDescent="0.35">
      <c r="A163" s="47">
        <v>160</v>
      </c>
      <c r="B163" s="48">
        <v>2244</v>
      </c>
      <c r="C163" s="48" t="s">
        <v>981</v>
      </c>
      <c r="D163" s="49" t="s">
        <v>449</v>
      </c>
      <c r="E163" s="49" t="s">
        <v>192</v>
      </c>
      <c r="F163" s="49" t="s">
        <v>447</v>
      </c>
      <c r="G163" s="49" t="s">
        <v>151</v>
      </c>
      <c r="H163" s="49" t="s">
        <v>450</v>
      </c>
      <c r="I163" s="49" t="s">
        <v>169</v>
      </c>
      <c r="J163" s="49" t="s">
        <v>179</v>
      </c>
      <c r="K163" s="49" t="s">
        <v>131</v>
      </c>
      <c r="L163" s="49" t="s">
        <v>132</v>
      </c>
      <c r="M163" s="50">
        <v>41967</v>
      </c>
      <c r="N163" s="50" t="s">
        <v>770</v>
      </c>
      <c r="O163" s="51"/>
      <c r="P163" s="50"/>
      <c r="Q163" s="52" t="s">
        <v>133</v>
      </c>
      <c r="R163" s="311" t="s">
        <v>774</v>
      </c>
      <c r="S163" s="52" t="s">
        <v>134</v>
      </c>
      <c r="T163" s="54"/>
      <c r="U163" s="54">
        <v>5000000</v>
      </c>
      <c r="V163" s="54"/>
      <c r="W163" s="55">
        <v>5000000</v>
      </c>
      <c r="X163" s="56">
        <v>0</v>
      </c>
      <c r="Y163" s="54">
        <v>0</v>
      </c>
      <c r="Z163" s="54"/>
      <c r="AA163" s="56">
        <v>0</v>
      </c>
      <c r="AB163" s="54"/>
      <c r="AC163" s="54">
        <v>0</v>
      </c>
      <c r="AD163" s="57">
        <v>0</v>
      </c>
      <c r="AE163" s="54" t="s">
        <v>1246</v>
      </c>
      <c r="AF163" s="58">
        <v>26</v>
      </c>
      <c r="AG163" s="58">
        <v>25</v>
      </c>
      <c r="AH163" s="58">
        <v>1</v>
      </c>
      <c r="AI163" s="58">
        <v>0</v>
      </c>
      <c r="AJ163" s="58">
        <v>0</v>
      </c>
      <c r="AK163" s="58">
        <v>26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54">
        <v>5000000</v>
      </c>
      <c r="AS163" s="54">
        <v>0</v>
      </c>
      <c r="AT163" s="54">
        <v>0</v>
      </c>
      <c r="AU163" s="54">
        <v>5000000</v>
      </c>
      <c r="AV163" s="54">
        <v>0</v>
      </c>
      <c r="AW163" s="54">
        <v>0</v>
      </c>
      <c r="AX163" s="54">
        <v>0</v>
      </c>
      <c r="AY163" s="54">
        <v>0</v>
      </c>
      <c r="AZ163" s="59">
        <v>0</v>
      </c>
      <c r="BA163" s="54">
        <v>0</v>
      </c>
      <c r="BB163" s="59"/>
      <c r="BC163" s="54"/>
      <c r="BD163" s="54"/>
      <c r="BE163" s="54">
        <v>0</v>
      </c>
      <c r="BF163" s="54">
        <v>0</v>
      </c>
      <c r="BG163" s="59">
        <v>0</v>
      </c>
      <c r="BH163" s="59">
        <v>0</v>
      </c>
      <c r="BI163" s="59">
        <v>0</v>
      </c>
      <c r="BJ163" s="59">
        <v>0</v>
      </c>
      <c r="BK163" s="59"/>
      <c r="BL163" s="59">
        <v>0</v>
      </c>
      <c r="BM163" s="59"/>
      <c r="BN163" s="59"/>
      <c r="BO163" s="59">
        <v>0</v>
      </c>
      <c r="BP163" s="59"/>
      <c r="BQ163" s="59"/>
      <c r="BR163" s="54"/>
      <c r="BS163" s="59"/>
      <c r="BT163" s="54">
        <v>0</v>
      </c>
      <c r="BU163" s="57">
        <v>5000000</v>
      </c>
      <c r="BV163" s="54">
        <v>0</v>
      </c>
      <c r="BW163" s="54">
        <v>0</v>
      </c>
      <c r="BX163" s="54">
        <v>0</v>
      </c>
      <c r="BY163" s="54">
        <v>11000000</v>
      </c>
      <c r="BZ163" s="54">
        <v>0</v>
      </c>
      <c r="CA163" s="54">
        <v>0</v>
      </c>
      <c r="CB163" s="54">
        <v>400000</v>
      </c>
      <c r="CC163" s="54">
        <v>50000</v>
      </c>
      <c r="CD163" s="54">
        <v>75000</v>
      </c>
      <c r="CE163" s="54">
        <v>0</v>
      </c>
      <c r="CF163" s="54">
        <v>525000</v>
      </c>
      <c r="CG163" s="54">
        <v>11525000</v>
      </c>
      <c r="CH163" s="54">
        <v>0</v>
      </c>
      <c r="CI163" s="54">
        <v>0</v>
      </c>
      <c r="CJ163" s="54"/>
      <c r="CK163" s="54">
        <v>0</v>
      </c>
      <c r="CL163" s="54">
        <v>0</v>
      </c>
      <c r="CM163" s="54">
        <v>50000</v>
      </c>
      <c r="CN163" s="54">
        <v>0</v>
      </c>
      <c r="CO163" s="54"/>
      <c r="CP163" s="54">
        <v>0</v>
      </c>
      <c r="CQ163" s="54">
        <v>0</v>
      </c>
      <c r="CR163" s="54">
        <v>50000</v>
      </c>
      <c r="CS163" s="54">
        <v>4425000</v>
      </c>
      <c r="CT163" s="54"/>
      <c r="CU163" s="57">
        <v>4425000</v>
      </c>
      <c r="CV163" s="54">
        <v>850000.00000000012</v>
      </c>
      <c r="CW163" s="54">
        <v>0</v>
      </c>
      <c r="CX163" s="54">
        <v>150000</v>
      </c>
      <c r="CY163" s="54">
        <v>0</v>
      </c>
      <c r="CZ163" s="54"/>
      <c r="DA163" s="54">
        <v>1000000.0000000001</v>
      </c>
      <c r="DB163" s="54">
        <v>1525000</v>
      </c>
      <c r="DC163" s="54">
        <v>100000</v>
      </c>
      <c r="DD163" s="54">
        <v>6100000</v>
      </c>
      <c r="DE163" s="54"/>
      <c r="DF163" s="54" t="s">
        <v>982</v>
      </c>
      <c r="DG163" s="54">
        <v>416666.66666666669</v>
      </c>
      <c r="DH163" s="52" t="s">
        <v>172</v>
      </c>
      <c r="DI163" s="54">
        <f>IFERROR(VLOOKUP($B163,[1]Timesheet!$D:$BK,51,0),0)</f>
        <v>22</v>
      </c>
      <c r="DJ163" s="54">
        <f>IFERROR(VLOOKUP($B163,[1]Timesheet!$D:$BK,52,0),0)</f>
        <v>0</v>
      </c>
      <c r="DK163" s="54">
        <f>IFERROR(VLOOKUP($B163,[1]Timesheet!$D:$BK,55,0),0)</f>
        <v>0</v>
      </c>
      <c r="DL163" s="52" t="s">
        <v>139</v>
      </c>
      <c r="DM163" s="54">
        <f>IFERROR(VLOOKUP($B163,[1]Timesheet!$D:$BK,57,0),0)</f>
        <v>0</v>
      </c>
      <c r="DN163" s="54">
        <f t="shared" si="9"/>
        <v>50000</v>
      </c>
      <c r="DO163" s="54"/>
      <c r="DP163" s="54" t="str">
        <f t="shared" si="10"/>
        <v>HNI</v>
      </c>
      <c r="DQ163" s="60">
        <v>0</v>
      </c>
      <c r="DR163" s="60">
        <v>0</v>
      </c>
      <c r="DS163" s="61" t="str">
        <f>IFERROR(VLOOKUP(E163&amp;H163,[1]Group!$D$3:$G$40,4,0),"")</f>
        <v/>
      </c>
      <c r="DT163" s="61" t="str">
        <f t="shared" si="11"/>
        <v>MoviNorth</v>
      </c>
    </row>
    <row r="164" spans="1:124" s="11" customFormat="1" ht="20.25" hidden="1" customHeight="1" x14ac:dyDescent="0.35">
      <c r="A164" s="47">
        <v>161</v>
      </c>
      <c r="B164" s="48">
        <v>5927</v>
      </c>
      <c r="C164" s="48" t="s">
        <v>1066</v>
      </c>
      <c r="D164" s="49" t="s">
        <v>383</v>
      </c>
      <c r="E164" s="49" t="s">
        <v>192</v>
      </c>
      <c r="F164" s="49" t="s">
        <v>447</v>
      </c>
      <c r="G164" s="49" t="s">
        <v>151</v>
      </c>
      <c r="H164" s="49" t="s">
        <v>450</v>
      </c>
      <c r="I164" s="49" t="s">
        <v>129</v>
      </c>
      <c r="J164" s="49" t="s">
        <v>179</v>
      </c>
      <c r="K164" s="49" t="s">
        <v>131</v>
      </c>
      <c r="L164" s="49" t="s">
        <v>132</v>
      </c>
      <c r="M164" s="50">
        <v>44088</v>
      </c>
      <c r="N164" s="50" t="s">
        <v>770</v>
      </c>
      <c r="O164" s="51"/>
      <c r="P164" s="50"/>
      <c r="Q164" s="52" t="s">
        <v>133</v>
      </c>
      <c r="R164" s="311" t="s">
        <v>774</v>
      </c>
      <c r="S164" s="52" t="s">
        <v>134</v>
      </c>
      <c r="T164" s="54"/>
      <c r="U164" s="54">
        <v>5000000</v>
      </c>
      <c r="V164" s="54"/>
      <c r="W164" s="55">
        <v>5000000</v>
      </c>
      <c r="X164" s="56">
        <v>0</v>
      </c>
      <c r="Y164" s="54">
        <v>0</v>
      </c>
      <c r="Z164" s="54"/>
      <c r="AA164" s="56">
        <v>0</v>
      </c>
      <c r="AB164" s="54"/>
      <c r="AC164" s="54">
        <v>0</v>
      </c>
      <c r="AD164" s="57">
        <v>0</v>
      </c>
      <c r="AE164" s="54" t="s">
        <v>1246</v>
      </c>
      <c r="AF164" s="58">
        <v>26</v>
      </c>
      <c r="AG164" s="58">
        <v>24</v>
      </c>
      <c r="AH164" s="58">
        <v>2</v>
      </c>
      <c r="AI164" s="58">
        <v>0</v>
      </c>
      <c r="AJ164" s="58">
        <v>0</v>
      </c>
      <c r="AK164" s="58">
        <v>26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54">
        <v>5000000</v>
      </c>
      <c r="AS164" s="54">
        <v>0</v>
      </c>
      <c r="AT164" s="54">
        <v>0</v>
      </c>
      <c r="AU164" s="54">
        <v>5000000</v>
      </c>
      <c r="AV164" s="54">
        <v>0</v>
      </c>
      <c r="AW164" s="54">
        <v>0</v>
      </c>
      <c r="AX164" s="54">
        <v>0</v>
      </c>
      <c r="AY164" s="54">
        <v>0</v>
      </c>
      <c r="AZ164" s="59">
        <v>0</v>
      </c>
      <c r="BA164" s="54">
        <v>0</v>
      </c>
      <c r="BB164" s="59"/>
      <c r="BC164" s="54"/>
      <c r="BD164" s="54"/>
      <c r="BE164" s="54">
        <v>0</v>
      </c>
      <c r="BF164" s="54">
        <v>0</v>
      </c>
      <c r="BG164" s="59">
        <v>0</v>
      </c>
      <c r="BH164" s="59">
        <v>0</v>
      </c>
      <c r="BI164" s="59">
        <v>0</v>
      </c>
      <c r="BJ164" s="59">
        <v>0</v>
      </c>
      <c r="BK164" s="59"/>
      <c r="BL164" s="59">
        <v>0</v>
      </c>
      <c r="BM164" s="59"/>
      <c r="BN164" s="59"/>
      <c r="BO164" s="59">
        <v>0</v>
      </c>
      <c r="BP164" s="59"/>
      <c r="BQ164" s="59"/>
      <c r="BR164" s="54"/>
      <c r="BS164" s="59"/>
      <c r="BT164" s="54">
        <v>0</v>
      </c>
      <c r="BU164" s="57">
        <v>5000000</v>
      </c>
      <c r="BV164" s="54">
        <v>0</v>
      </c>
      <c r="BW164" s="54">
        <v>0</v>
      </c>
      <c r="BX164" s="54">
        <v>0</v>
      </c>
      <c r="BY164" s="54">
        <v>11000000</v>
      </c>
      <c r="BZ164" s="54">
        <v>0</v>
      </c>
      <c r="CA164" s="54">
        <v>0</v>
      </c>
      <c r="CB164" s="54">
        <v>400000</v>
      </c>
      <c r="CC164" s="54">
        <v>50000</v>
      </c>
      <c r="CD164" s="54">
        <v>75000</v>
      </c>
      <c r="CE164" s="54">
        <v>0</v>
      </c>
      <c r="CF164" s="54">
        <v>525000</v>
      </c>
      <c r="CG164" s="54">
        <v>11525000</v>
      </c>
      <c r="CH164" s="54">
        <v>0</v>
      </c>
      <c r="CI164" s="54">
        <v>0</v>
      </c>
      <c r="CJ164" s="54"/>
      <c r="CK164" s="54">
        <v>0</v>
      </c>
      <c r="CL164" s="54">
        <v>0</v>
      </c>
      <c r="CM164" s="54">
        <v>50000</v>
      </c>
      <c r="CN164" s="54">
        <v>0</v>
      </c>
      <c r="CO164" s="54"/>
      <c r="CP164" s="54">
        <v>784000</v>
      </c>
      <c r="CQ164" s="54">
        <v>0</v>
      </c>
      <c r="CR164" s="54">
        <v>834000</v>
      </c>
      <c r="CS164" s="54">
        <v>3641000</v>
      </c>
      <c r="CT164" s="54"/>
      <c r="CU164" s="57">
        <v>3641000</v>
      </c>
      <c r="CV164" s="54">
        <v>850000.00000000012</v>
      </c>
      <c r="CW164" s="54">
        <v>0</v>
      </c>
      <c r="CX164" s="54">
        <v>150000</v>
      </c>
      <c r="CY164" s="54">
        <v>0</v>
      </c>
      <c r="CZ164" s="54"/>
      <c r="DA164" s="54">
        <v>1000000.0000000001</v>
      </c>
      <c r="DB164" s="54">
        <v>1525000</v>
      </c>
      <c r="DC164" s="54">
        <v>100000</v>
      </c>
      <c r="DD164" s="54">
        <v>6100000</v>
      </c>
      <c r="DE164" s="54"/>
      <c r="DF164" s="54" t="s">
        <v>980</v>
      </c>
      <c r="DG164" s="54">
        <v>416666.66666666669</v>
      </c>
      <c r="DH164" s="52" t="s">
        <v>135</v>
      </c>
      <c r="DI164" s="54">
        <f>IFERROR(VLOOKUP($B164,[1]Timesheet!$D:$BK,51,0),0)</f>
        <v>22</v>
      </c>
      <c r="DJ164" s="54">
        <f>IFERROR(VLOOKUP($B164,[1]Timesheet!$D:$BK,52,0),0)</f>
        <v>0</v>
      </c>
      <c r="DK164" s="54">
        <f>IFERROR(VLOOKUP($B164,[1]Timesheet!$D:$BK,55,0),0)</f>
        <v>0</v>
      </c>
      <c r="DL164" s="52" t="s">
        <v>139</v>
      </c>
      <c r="DM164" s="54">
        <f>IFERROR(VLOOKUP($B164,[1]Timesheet!$D:$BK,57,0),0)</f>
        <v>0</v>
      </c>
      <c r="DN164" s="54">
        <f t="shared" si="9"/>
        <v>50000</v>
      </c>
      <c r="DO164" s="54"/>
      <c r="DP164" s="54" t="str">
        <f t="shared" si="10"/>
        <v>HO</v>
      </c>
      <c r="DQ164" s="60">
        <v>0</v>
      </c>
      <c r="DR164" s="60">
        <v>0</v>
      </c>
      <c r="DS164" s="61" t="str">
        <f>IFERROR(VLOOKUP(E164&amp;H164,[1]Group!$D$3:$G$40,4,0),"")</f>
        <v/>
      </c>
      <c r="DT164" s="61" t="str">
        <f t="shared" si="11"/>
        <v>MoviSouth</v>
      </c>
    </row>
    <row r="165" spans="1:124" s="11" customFormat="1" ht="20.25" hidden="1" customHeight="1" x14ac:dyDescent="0.35">
      <c r="A165" s="47">
        <v>162</v>
      </c>
      <c r="B165" s="48">
        <v>4495</v>
      </c>
      <c r="C165" s="48" t="s">
        <v>1186</v>
      </c>
      <c r="D165" s="49" t="s">
        <v>451</v>
      </c>
      <c r="E165" s="49" t="s">
        <v>192</v>
      </c>
      <c r="F165" s="49" t="s">
        <v>452</v>
      </c>
      <c r="G165" s="49" t="s">
        <v>127</v>
      </c>
      <c r="H165" s="49" t="s">
        <v>453</v>
      </c>
      <c r="I165" s="49" t="s">
        <v>169</v>
      </c>
      <c r="J165" s="49" t="s">
        <v>179</v>
      </c>
      <c r="K165" s="49" t="s">
        <v>131</v>
      </c>
      <c r="L165" s="49" t="s">
        <v>132</v>
      </c>
      <c r="M165" s="50">
        <v>43206</v>
      </c>
      <c r="N165" s="50" t="s">
        <v>770</v>
      </c>
      <c r="O165" s="51"/>
      <c r="P165" s="50"/>
      <c r="Q165" s="52" t="s">
        <v>133</v>
      </c>
      <c r="R165" s="311" t="s">
        <v>774</v>
      </c>
      <c r="S165" s="52" t="s">
        <v>134</v>
      </c>
      <c r="T165" s="54"/>
      <c r="U165" s="54">
        <v>40000000</v>
      </c>
      <c r="V165" s="54"/>
      <c r="W165" s="55">
        <v>40000000</v>
      </c>
      <c r="X165" s="56">
        <v>0</v>
      </c>
      <c r="Y165" s="54">
        <v>0</v>
      </c>
      <c r="Z165" s="54"/>
      <c r="AA165" s="56">
        <v>0</v>
      </c>
      <c r="AB165" s="54"/>
      <c r="AC165" s="54">
        <v>0</v>
      </c>
      <c r="AD165" s="57">
        <v>0</v>
      </c>
      <c r="AE165" s="54" t="s">
        <v>1245</v>
      </c>
      <c r="AF165" s="58">
        <v>21</v>
      </c>
      <c r="AG165" s="58">
        <v>20</v>
      </c>
      <c r="AH165" s="58">
        <v>1</v>
      </c>
      <c r="AI165" s="58">
        <v>0</v>
      </c>
      <c r="AJ165" s="58">
        <v>0</v>
      </c>
      <c r="AK165" s="58">
        <v>21</v>
      </c>
      <c r="AL165" s="58">
        <v>0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54">
        <v>40000000</v>
      </c>
      <c r="AS165" s="54">
        <v>0</v>
      </c>
      <c r="AT165" s="54">
        <v>0</v>
      </c>
      <c r="AU165" s="54">
        <v>40000000</v>
      </c>
      <c r="AV165" s="54">
        <v>0</v>
      </c>
      <c r="AW165" s="54">
        <v>0</v>
      </c>
      <c r="AX165" s="54">
        <v>0</v>
      </c>
      <c r="AY165" s="54">
        <v>0</v>
      </c>
      <c r="AZ165" s="59">
        <v>0</v>
      </c>
      <c r="BA165" s="54">
        <v>0</v>
      </c>
      <c r="BB165" s="59"/>
      <c r="BC165" s="54"/>
      <c r="BD165" s="54"/>
      <c r="BE165" s="54">
        <v>0</v>
      </c>
      <c r="BF165" s="54">
        <v>0</v>
      </c>
      <c r="BG165" s="59">
        <v>0</v>
      </c>
      <c r="BH165" s="59">
        <v>0</v>
      </c>
      <c r="BI165" s="59">
        <v>0</v>
      </c>
      <c r="BJ165" s="59">
        <v>0</v>
      </c>
      <c r="BK165" s="59"/>
      <c r="BL165" s="59">
        <v>0</v>
      </c>
      <c r="BM165" s="59"/>
      <c r="BN165" s="59"/>
      <c r="BO165" s="59">
        <v>0</v>
      </c>
      <c r="BP165" s="59"/>
      <c r="BQ165" s="59"/>
      <c r="BR165" s="54"/>
      <c r="BS165" s="59"/>
      <c r="BT165" s="54">
        <v>0</v>
      </c>
      <c r="BU165" s="57">
        <v>40000000</v>
      </c>
      <c r="BV165" s="54">
        <v>0</v>
      </c>
      <c r="BW165" s="54">
        <v>0</v>
      </c>
      <c r="BX165" s="54">
        <v>0</v>
      </c>
      <c r="BY165" s="54">
        <v>11000000</v>
      </c>
      <c r="BZ165" s="54">
        <v>1</v>
      </c>
      <c r="CA165" s="54">
        <v>4400000</v>
      </c>
      <c r="CB165" s="54">
        <v>2384000</v>
      </c>
      <c r="CC165" s="54">
        <v>400000</v>
      </c>
      <c r="CD165" s="54">
        <v>447000</v>
      </c>
      <c r="CE165" s="54">
        <v>0</v>
      </c>
      <c r="CF165" s="54">
        <v>3231000</v>
      </c>
      <c r="CG165" s="54">
        <v>18631000</v>
      </c>
      <c r="CH165" s="54">
        <v>21369000</v>
      </c>
      <c r="CI165" s="54">
        <v>2623800</v>
      </c>
      <c r="CJ165" s="54"/>
      <c r="CK165" s="54">
        <v>2623800</v>
      </c>
      <c r="CL165" s="54">
        <v>0</v>
      </c>
      <c r="CM165" s="54">
        <v>0</v>
      </c>
      <c r="CN165" s="54">
        <v>0</v>
      </c>
      <c r="CO165" s="54"/>
      <c r="CP165" s="54">
        <v>373400</v>
      </c>
      <c r="CQ165" s="54">
        <v>0</v>
      </c>
      <c r="CR165" s="54">
        <v>373400</v>
      </c>
      <c r="CS165" s="54">
        <v>33771800</v>
      </c>
      <c r="CT165" s="54"/>
      <c r="CU165" s="57">
        <v>33771800</v>
      </c>
      <c r="CV165" s="54">
        <v>5066000</v>
      </c>
      <c r="CW165" s="54">
        <v>0</v>
      </c>
      <c r="CX165" s="54">
        <v>894000</v>
      </c>
      <c r="CY165" s="54">
        <v>0</v>
      </c>
      <c r="CZ165" s="54"/>
      <c r="DA165" s="54">
        <v>5960000</v>
      </c>
      <c r="DB165" s="54">
        <v>9191000</v>
      </c>
      <c r="DC165" s="54">
        <v>596000</v>
      </c>
      <c r="DD165" s="54">
        <v>46556000</v>
      </c>
      <c r="DE165" s="54"/>
      <c r="DF165" s="54" t="s">
        <v>982</v>
      </c>
      <c r="DG165" s="54">
        <v>3333333.3333333335</v>
      </c>
      <c r="DH165" s="52" t="s">
        <v>172</v>
      </c>
      <c r="DI165" s="54">
        <f>IFERROR(VLOOKUP($B165,[1]Timesheet!$D:$BK,51,0),0)</f>
        <v>18</v>
      </c>
      <c r="DJ165" s="54">
        <f>IFERROR(VLOOKUP($B165,[1]Timesheet!$D:$BK,52,0),0)</f>
        <v>0</v>
      </c>
      <c r="DK165" s="54">
        <f>IFERROR(VLOOKUP($B165,[1]Timesheet!$D:$BK,55,0),0)</f>
        <v>0</v>
      </c>
      <c r="DL165" s="52">
        <v>0</v>
      </c>
      <c r="DM165" s="54">
        <f>IFERROR(VLOOKUP($B165,[1]Timesheet!$D:$BK,57,0),0)</f>
        <v>0</v>
      </c>
      <c r="DN165" s="54">
        <f t="shared" si="9"/>
        <v>0</v>
      </c>
      <c r="DO165" s="54"/>
      <c r="DP165" s="54" t="str">
        <f t="shared" si="10"/>
        <v>HNI</v>
      </c>
      <c r="DQ165" s="60">
        <v>0</v>
      </c>
      <c r="DR165" s="60">
        <v>0</v>
      </c>
      <c r="DS165" s="61" t="str">
        <f>IFERROR(VLOOKUP(E165&amp;H165,[1]Group!$D$3:$G$40,4,0),"")</f>
        <v/>
      </c>
      <c r="DT165" s="61" t="str">
        <f t="shared" si="11"/>
        <v>MoviNorth</v>
      </c>
    </row>
    <row r="166" spans="1:124" s="11" customFormat="1" ht="20.25" hidden="1" customHeight="1" x14ac:dyDescent="0.35">
      <c r="A166" s="47">
        <v>163</v>
      </c>
      <c r="B166" s="48">
        <v>5112</v>
      </c>
      <c r="C166" s="48" t="s">
        <v>1188</v>
      </c>
      <c r="D166" s="49" t="s">
        <v>454</v>
      </c>
      <c r="E166" s="49" t="s">
        <v>192</v>
      </c>
      <c r="F166" s="49" t="s">
        <v>452</v>
      </c>
      <c r="G166" s="49" t="s">
        <v>127</v>
      </c>
      <c r="H166" s="49" t="s">
        <v>455</v>
      </c>
      <c r="I166" s="49" t="s">
        <v>169</v>
      </c>
      <c r="J166" s="49" t="s">
        <v>179</v>
      </c>
      <c r="K166" s="49" t="s">
        <v>131</v>
      </c>
      <c r="L166" s="49" t="s">
        <v>132</v>
      </c>
      <c r="M166" s="50">
        <v>43647</v>
      </c>
      <c r="N166" s="50" t="s">
        <v>770</v>
      </c>
      <c r="O166" s="51"/>
      <c r="P166" s="50"/>
      <c r="Q166" s="52" t="s">
        <v>133</v>
      </c>
      <c r="R166" s="311" t="s">
        <v>774</v>
      </c>
      <c r="S166" s="52" t="s">
        <v>134</v>
      </c>
      <c r="T166" s="54"/>
      <c r="U166" s="54">
        <v>40000000</v>
      </c>
      <c r="V166" s="54"/>
      <c r="W166" s="55">
        <v>40000000</v>
      </c>
      <c r="X166" s="56">
        <v>0</v>
      </c>
      <c r="Y166" s="54">
        <v>3000000</v>
      </c>
      <c r="Z166" s="54"/>
      <c r="AA166" s="56">
        <v>0</v>
      </c>
      <c r="AB166" s="54"/>
      <c r="AC166" s="54">
        <v>0</v>
      </c>
      <c r="AD166" s="57">
        <v>3000000</v>
      </c>
      <c r="AE166" s="54" t="s">
        <v>1246</v>
      </c>
      <c r="AF166" s="58">
        <v>26</v>
      </c>
      <c r="AG166" s="58">
        <v>26</v>
      </c>
      <c r="AH166" s="58">
        <v>0</v>
      </c>
      <c r="AI166" s="58">
        <v>0</v>
      </c>
      <c r="AJ166" s="58">
        <v>0</v>
      </c>
      <c r="AK166" s="58">
        <v>26</v>
      </c>
      <c r="AL166" s="58">
        <v>0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54">
        <v>40000000</v>
      </c>
      <c r="AS166" s="54">
        <v>0</v>
      </c>
      <c r="AT166" s="54">
        <v>0</v>
      </c>
      <c r="AU166" s="54">
        <v>40000000</v>
      </c>
      <c r="AV166" s="54">
        <v>0</v>
      </c>
      <c r="AW166" s="54">
        <v>3000000</v>
      </c>
      <c r="AX166" s="54">
        <v>0</v>
      </c>
      <c r="AY166" s="54">
        <v>0</v>
      </c>
      <c r="AZ166" s="59">
        <v>0</v>
      </c>
      <c r="BA166" s="54">
        <v>0</v>
      </c>
      <c r="BB166" s="59"/>
      <c r="BC166" s="54"/>
      <c r="BD166" s="54"/>
      <c r="BE166" s="54">
        <v>0</v>
      </c>
      <c r="BF166" s="54">
        <v>3000000</v>
      </c>
      <c r="BG166" s="59">
        <v>0</v>
      </c>
      <c r="BH166" s="59">
        <v>0</v>
      </c>
      <c r="BI166" s="59">
        <v>0</v>
      </c>
      <c r="BJ166" s="59">
        <v>0</v>
      </c>
      <c r="BK166" s="59"/>
      <c r="BL166" s="59">
        <v>0</v>
      </c>
      <c r="BM166" s="59"/>
      <c r="BN166" s="59"/>
      <c r="BO166" s="59">
        <v>0</v>
      </c>
      <c r="BP166" s="59"/>
      <c r="BQ166" s="59"/>
      <c r="BR166" s="54"/>
      <c r="BS166" s="59"/>
      <c r="BT166" s="54">
        <v>0</v>
      </c>
      <c r="BU166" s="57">
        <v>43000000</v>
      </c>
      <c r="BV166" s="54">
        <v>0</v>
      </c>
      <c r="BW166" s="54">
        <v>0</v>
      </c>
      <c r="BX166" s="54">
        <v>0</v>
      </c>
      <c r="BY166" s="54">
        <v>11000000</v>
      </c>
      <c r="BZ166" s="54">
        <v>1</v>
      </c>
      <c r="CA166" s="54">
        <v>4400000</v>
      </c>
      <c r="CB166" s="54">
        <v>2384000</v>
      </c>
      <c r="CC166" s="54">
        <v>400000</v>
      </c>
      <c r="CD166" s="54">
        <v>447000</v>
      </c>
      <c r="CE166" s="54">
        <v>0</v>
      </c>
      <c r="CF166" s="54">
        <v>3231000</v>
      </c>
      <c r="CG166" s="54">
        <v>18631000</v>
      </c>
      <c r="CH166" s="54">
        <v>24369000</v>
      </c>
      <c r="CI166" s="54">
        <v>3223800</v>
      </c>
      <c r="CJ166" s="54"/>
      <c r="CK166" s="54">
        <v>3223800</v>
      </c>
      <c r="CL166" s="54">
        <v>0</v>
      </c>
      <c r="CM166" s="54">
        <v>149000</v>
      </c>
      <c r="CN166" s="54">
        <v>0</v>
      </c>
      <c r="CO166" s="54"/>
      <c r="CP166" s="54">
        <v>0</v>
      </c>
      <c r="CQ166" s="54">
        <v>0</v>
      </c>
      <c r="CR166" s="54">
        <v>149000</v>
      </c>
      <c r="CS166" s="54">
        <v>36396200</v>
      </c>
      <c r="CT166" s="54"/>
      <c r="CU166" s="57">
        <v>36396200</v>
      </c>
      <c r="CV166" s="54">
        <v>5066000</v>
      </c>
      <c r="CW166" s="54">
        <v>0</v>
      </c>
      <c r="CX166" s="54">
        <v>894000</v>
      </c>
      <c r="CY166" s="54">
        <v>0</v>
      </c>
      <c r="CZ166" s="54"/>
      <c r="DA166" s="54">
        <v>5960000</v>
      </c>
      <c r="DB166" s="54">
        <v>9191000</v>
      </c>
      <c r="DC166" s="54">
        <v>596000</v>
      </c>
      <c r="DD166" s="54">
        <v>49556000</v>
      </c>
      <c r="DE166" s="54"/>
      <c r="DF166" s="54" t="s">
        <v>982</v>
      </c>
      <c r="DG166" s="54">
        <v>3333333.3333333335</v>
      </c>
      <c r="DH166" s="52" t="s">
        <v>172</v>
      </c>
      <c r="DI166" s="54">
        <f>IFERROR(VLOOKUP($B166,[1]Timesheet!$D:$BK,51,0),0)</f>
        <v>22</v>
      </c>
      <c r="DJ166" s="54">
        <f>IFERROR(VLOOKUP($B166,[1]Timesheet!$D:$BK,52,0),0)</f>
        <v>0</v>
      </c>
      <c r="DK166" s="54">
        <f>IFERROR(VLOOKUP($B166,[1]Timesheet!$D:$BK,55,0),0)</f>
        <v>0</v>
      </c>
      <c r="DL166" s="52" t="s">
        <v>139</v>
      </c>
      <c r="DM166" s="54">
        <f>IFERROR(VLOOKUP($B166,[1]Timesheet!$D:$BK,57,0),0)</f>
        <v>0</v>
      </c>
      <c r="DN166" s="54">
        <f t="shared" si="9"/>
        <v>149000</v>
      </c>
      <c r="DO166" s="54"/>
      <c r="DP166" s="54" t="str">
        <f t="shared" si="10"/>
        <v>HNI</v>
      </c>
      <c r="DQ166" s="60">
        <v>0</v>
      </c>
      <c r="DR166" s="60">
        <v>0</v>
      </c>
      <c r="DS166" s="61" t="str">
        <f>IFERROR(VLOOKUP(E166&amp;H166,[1]Group!$D$3:$G$40,4,0),"")</f>
        <v/>
      </c>
      <c r="DT166" s="61" t="str">
        <f t="shared" si="11"/>
        <v>MoviNorth</v>
      </c>
    </row>
    <row r="167" spans="1:124" s="11" customFormat="1" ht="20.25" hidden="1" customHeight="1" x14ac:dyDescent="0.35">
      <c r="A167" s="47">
        <v>164</v>
      </c>
      <c r="B167" s="48">
        <v>5702</v>
      </c>
      <c r="C167" s="48" t="s">
        <v>1189</v>
      </c>
      <c r="D167" s="49" t="s">
        <v>456</v>
      </c>
      <c r="E167" s="49" t="s">
        <v>192</v>
      </c>
      <c r="F167" s="49" t="s">
        <v>452</v>
      </c>
      <c r="G167" s="49" t="s">
        <v>127</v>
      </c>
      <c r="H167" s="49" t="s">
        <v>455</v>
      </c>
      <c r="I167" s="49" t="s">
        <v>129</v>
      </c>
      <c r="J167" s="49" t="s">
        <v>179</v>
      </c>
      <c r="K167" s="49" t="s">
        <v>131</v>
      </c>
      <c r="L167" s="49" t="s">
        <v>132</v>
      </c>
      <c r="M167" s="50">
        <v>43990</v>
      </c>
      <c r="N167" s="50" t="s">
        <v>770</v>
      </c>
      <c r="O167" s="51"/>
      <c r="P167" s="50"/>
      <c r="Q167" s="52" t="s">
        <v>133</v>
      </c>
      <c r="R167" s="311" t="s">
        <v>774</v>
      </c>
      <c r="S167" s="52" t="s">
        <v>134</v>
      </c>
      <c r="T167" s="54"/>
      <c r="U167" s="54">
        <v>40000000</v>
      </c>
      <c r="V167" s="54"/>
      <c r="W167" s="55">
        <v>40000000</v>
      </c>
      <c r="X167" s="56">
        <v>0</v>
      </c>
      <c r="Y167" s="54">
        <v>3000000</v>
      </c>
      <c r="Z167" s="54"/>
      <c r="AA167" s="56">
        <v>0</v>
      </c>
      <c r="AB167" s="54"/>
      <c r="AC167" s="54">
        <v>0</v>
      </c>
      <c r="AD167" s="57">
        <v>3000000</v>
      </c>
      <c r="AE167" s="54" t="s">
        <v>1246</v>
      </c>
      <c r="AF167" s="58">
        <v>26</v>
      </c>
      <c r="AG167" s="58">
        <v>26</v>
      </c>
      <c r="AH167" s="58">
        <v>0</v>
      </c>
      <c r="AI167" s="58">
        <v>0</v>
      </c>
      <c r="AJ167" s="58">
        <v>0</v>
      </c>
      <c r="AK167" s="58">
        <v>26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4">
        <v>40000000</v>
      </c>
      <c r="AS167" s="54">
        <v>0</v>
      </c>
      <c r="AT167" s="54">
        <v>0</v>
      </c>
      <c r="AU167" s="54">
        <v>40000000</v>
      </c>
      <c r="AV167" s="54">
        <v>0</v>
      </c>
      <c r="AW167" s="54">
        <v>3000000</v>
      </c>
      <c r="AX167" s="54">
        <v>0</v>
      </c>
      <c r="AY167" s="54">
        <v>0</v>
      </c>
      <c r="AZ167" s="59">
        <v>0</v>
      </c>
      <c r="BA167" s="54">
        <v>0</v>
      </c>
      <c r="BB167" s="59"/>
      <c r="BC167" s="54"/>
      <c r="BD167" s="54"/>
      <c r="BE167" s="54">
        <v>0</v>
      </c>
      <c r="BF167" s="54">
        <v>3000000</v>
      </c>
      <c r="BG167" s="59">
        <v>0</v>
      </c>
      <c r="BH167" s="59">
        <v>0</v>
      </c>
      <c r="BI167" s="59">
        <v>0</v>
      </c>
      <c r="BJ167" s="59">
        <v>0</v>
      </c>
      <c r="BK167" s="59"/>
      <c r="BL167" s="59">
        <v>0</v>
      </c>
      <c r="BM167" s="59"/>
      <c r="BN167" s="59"/>
      <c r="BO167" s="59">
        <v>0</v>
      </c>
      <c r="BP167" s="59"/>
      <c r="BQ167" s="59"/>
      <c r="BR167" s="54"/>
      <c r="BS167" s="59"/>
      <c r="BT167" s="54">
        <v>0</v>
      </c>
      <c r="BU167" s="57">
        <v>43000000</v>
      </c>
      <c r="BV167" s="54">
        <v>0</v>
      </c>
      <c r="BW167" s="54">
        <v>0</v>
      </c>
      <c r="BX167" s="54">
        <v>0</v>
      </c>
      <c r="BY167" s="54">
        <v>11000000</v>
      </c>
      <c r="BZ167" s="54">
        <v>2</v>
      </c>
      <c r="CA167" s="54">
        <v>8800000</v>
      </c>
      <c r="CB167" s="54">
        <v>2384000</v>
      </c>
      <c r="CC167" s="54">
        <v>400000</v>
      </c>
      <c r="CD167" s="54">
        <v>447000</v>
      </c>
      <c r="CE167" s="54">
        <v>0</v>
      </c>
      <c r="CF167" s="54">
        <v>3231000</v>
      </c>
      <c r="CG167" s="54">
        <v>23031000</v>
      </c>
      <c r="CH167" s="54">
        <v>19969000</v>
      </c>
      <c r="CI167" s="54">
        <v>2343800</v>
      </c>
      <c r="CJ167" s="54"/>
      <c r="CK167" s="54">
        <v>2343800</v>
      </c>
      <c r="CL167" s="54">
        <v>0</v>
      </c>
      <c r="CM167" s="54">
        <v>0</v>
      </c>
      <c r="CN167" s="54">
        <v>0</v>
      </c>
      <c r="CO167" s="54"/>
      <c r="CP167" s="54">
        <v>0</v>
      </c>
      <c r="CQ167" s="54">
        <v>0</v>
      </c>
      <c r="CR167" s="54">
        <v>0</v>
      </c>
      <c r="CS167" s="54">
        <v>37425200</v>
      </c>
      <c r="CT167" s="54"/>
      <c r="CU167" s="57">
        <v>37425200</v>
      </c>
      <c r="CV167" s="54">
        <v>5066000</v>
      </c>
      <c r="CW167" s="54">
        <v>0</v>
      </c>
      <c r="CX167" s="54">
        <v>894000</v>
      </c>
      <c r="CY167" s="54">
        <v>0</v>
      </c>
      <c r="CZ167" s="54"/>
      <c r="DA167" s="54">
        <v>5960000</v>
      </c>
      <c r="DB167" s="54">
        <v>9191000</v>
      </c>
      <c r="DC167" s="54">
        <v>596000</v>
      </c>
      <c r="DD167" s="54">
        <v>49556000</v>
      </c>
      <c r="DE167" s="54"/>
      <c r="DF167" s="54" t="s">
        <v>980</v>
      </c>
      <c r="DG167" s="54">
        <v>3333333.3333333335</v>
      </c>
      <c r="DH167" s="52" t="s">
        <v>188</v>
      </c>
      <c r="DI167" s="54">
        <f>IFERROR(VLOOKUP($B167,[1]Timesheet!$D:$BK,51,0),0)</f>
        <v>22</v>
      </c>
      <c r="DJ167" s="54">
        <f>IFERROR(VLOOKUP($B167,[1]Timesheet!$D:$BK,52,0),0)</f>
        <v>0</v>
      </c>
      <c r="DK167" s="54">
        <f>IFERROR(VLOOKUP($B167,[1]Timesheet!$D:$BK,55,0),0)</f>
        <v>0</v>
      </c>
      <c r="DL167" s="52">
        <v>0</v>
      </c>
      <c r="DM167" s="54">
        <f>IFERROR(VLOOKUP($B167,[1]Timesheet!$D:$BK,57,0),0)</f>
        <v>0</v>
      </c>
      <c r="DN167" s="54">
        <f t="shared" si="9"/>
        <v>0</v>
      </c>
      <c r="DO167" s="54"/>
      <c r="DP167" s="54" t="str">
        <f t="shared" si="10"/>
        <v>MKD</v>
      </c>
      <c r="DQ167" s="60">
        <v>0</v>
      </c>
      <c r="DR167" s="60">
        <v>0</v>
      </c>
      <c r="DS167" s="61" t="str">
        <f>IFERROR(VLOOKUP(E167&amp;H167,[1]Group!$D$3:$G$40,4,0),"")</f>
        <v/>
      </c>
      <c r="DT167" s="61" t="str">
        <f t="shared" si="11"/>
        <v>MoviSouth</v>
      </c>
    </row>
    <row r="168" spans="1:124" s="11" customFormat="1" ht="20.25" hidden="1" customHeight="1" x14ac:dyDescent="0.35">
      <c r="A168" s="47">
        <v>165</v>
      </c>
      <c r="B168" s="48">
        <v>5872</v>
      </c>
      <c r="C168" s="48" t="s">
        <v>1191</v>
      </c>
      <c r="D168" s="49" t="s">
        <v>457</v>
      </c>
      <c r="E168" s="49" t="s">
        <v>192</v>
      </c>
      <c r="F168" s="49" t="s">
        <v>452</v>
      </c>
      <c r="G168" s="49" t="s">
        <v>127</v>
      </c>
      <c r="H168" s="49" t="s">
        <v>455</v>
      </c>
      <c r="I168" s="49" t="s">
        <v>129</v>
      </c>
      <c r="J168" s="49" t="s">
        <v>179</v>
      </c>
      <c r="K168" s="49" t="s">
        <v>131</v>
      </c>
      <c r="L168" s="49" t="s">
        <v>132</v>
      </c>
      <c r="M168" s="50">
        <v>44069</v>
      </c>
      <c r="N168" s="50" t="s">
        <v>770</v>
      </c>
      <c r="O168" s="51"/>
      <c r="P168" s="50"/>
      <c r="Q168" s="52" t="s">
        <v>133</v>
      </c>
      <c r="R168" s="311" t="s">
        <v>774</v>
      </c>
      <c r="S168" s="52" t="s">
        <v>134</v>
      </c>
      <c r="T168" s="54"/>
      <c r="U168" s="54">
        <v>40000000</v>
      </c>
      <c r="V168" s="54"/>
      <c r="W168" s="55">
        <v>40000000</v>
      </c>
      <c r="X168" s="56">
        <v>0</v>
      </c>
      <c r="Y168" s="54">
        <v>3000000</v>
      </c>
      <c r="Z168" s="54"/>
      <c r="AA168" s="56">
        <v>0</v>
      </c>
      <c r="AB168" s="54"/>
      <c r="AC168" s="54">
        <v>0</v>
      </c>
      <c r="AD168" s="57">
        <v>3000000</v>
      </c>
      <c r="AE168" s="54" t="s">
        <v>1246</v>
      </c>
      <c r="AF168" s="58">
        <v>26</v>
      </c>
      <c r="AG168" s="58">
        <v>24</v>
      </c>
      <c r="AH168" s="58">
        <v>2</v>
      </c>
      <c r="AI168" s="58">
        <v>0</v>
      </c>
      <c r="AJ168" s="58">
        <v>0</v>
      </c>
      <c r="AK168" s="58">
        <v>26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54">
        <v>40000000</v>
      </c>
      <c r="AS168" s="54">
        <v>0</v>
      </c>
      <c r="AT168" s="54">
        <v>0</v>
      </c>
      <c r="AU168" s="54">
        <v>40000000</v>
      </c>
      <c r="AV168" s="54">
        <v>0</v>
      </c>
      <c r="AW168" s="54">
        <v>3000000</v>
      </c>
      <c r="AX168" s="54">
        <v>0</v>
      </c>
      <c r="AY168" s="54">
        <v>0</v>
      </c>
      <c r="AZ168" s="59">
        <v>0</v>
      </c>
      <c r="BA168" s="54">
        <v>0</v>
      </c>
      <c r="BB168" s="59"/>
      <c r="BC168" s="54"/>
      <c r="BD168" s="54"/>
      <c r="BE168" s="54">
        <v>0</v>
      </c>
      <c r="BF168" s="54">
        <v>3000000</v>
      </c>
      <c r="BG168" s="59">
        <v>0</v>
      </c>
      <c r="BH168" s="59">
        <v>0</v>
      </c>
      <c r="BI168" s="59">
        <v>0</v>
      </c>
      <c r="BJ168" s="59">
        <v>0</v>
      </c>
      <c r="BK168" s="59"/>
      <c r="BL168" s="59">
        <v>0</v>
      </c>
      <c r="BM168" s="59"/>
      <c r="BN168" s="59"/>
      <c r="BO168" s="59">
        <v>0</v>
      </c>
      <c r="BP168" s="59"/>
      <c r="BQ168" s="59"/>
      <c r="BR168" s="54"/>
      <c r="BS168" s="59"/>
      <c r="BT168" s="54">
        <v>0</v>
      </c>
      <c r="BU168" s="57">
        <v>43000000</v>
      </c>
      <c r="BV168" s="54">
        <v>0</v>
      </c>
      <c r="BW168" s="54">
        <v>0</v>
      </c>
      <c r="BX168" s="54">
        <v>0</v>
      </c>
      <c r="BY168" s="54">
        <v>11000000</v>
      </c>
      <c r="BZ168" s="54">
        <v>0</v>
      </c>
      <c r="CA168" s="54">
        <v>0</v>
      </c>
      <c r="CB168" s="54">
        <v>2384000</v>
      </c>
      <c r="CC168" s="54">
        <v>400000</v>
      </c>
      <c r="CD168" s="54">
        <v>447000</v>
      </c>
      <c r="CE168" s="54">
        <v>0</v>
      </c>
      <c r="CF168" s="54">
        <v>3231000</v>
      </c>
      <c r="CG168" s="54">
        <v>14231000</v>
      </c>
      <c r="CH168" s="54">
        <v>28769000</v>
      </c>
      <c r="CI168" s="54">
        <v>4103800</v>
      </c>
      <c r="CJ168" s="54"/>
      <c r="CK168" s="54">
        <v>4103800</v>
      </c>
      <c r="CL168" s="54">
        <v>0</v>
      </c>
      <c r="CM168" s="54">
        <v>0</v>
      </c>
      <c r="CN168" s="54">
        <v>0</v>
      </c>
      <c r="CO168" s="54"/>
      <c r="CP168" s="54">
        <v>0</v>
      </c>
      <c r="CQ168" s="54">
        <v>0</v>
      </c>
      <c r="CR168" s="54">
        <v>0</v>
      </c>
      <c r="CS168" s="54">
        <v>35665200</v>
      </c>
      <c r="CT168" s="54"/>
      <c r="CU168" s="57">
        <v>35665200</v>
      </c>
      <c r="CV168" s="54">
        <v>5066000</v>
      </c>
      <c r="CW168" s="54">
        <v>0</v>
      </c>
      <c r="CX168" s="54">
        <v>894000</v>
      </c>
      <c r="CY168" s="54">
        <v>0</v>
      </c>
      <c r="CZ168" s="54"/>
      <c r="DA168" s="54">
        <v>5960000</v>
      </c>
      <c r="DB168" s="54">
        <v>9191000</v>
      </c>
      <c r="DC168" s="54">
        <v>596000</v>
      </c>
      <c r="DD168" s="54">
        <v>49556000</v>
      </c>
      <c r="DE168" s="54"/>
      <c r="DF168" s="54" t="s">
        <v>980</v>
      </c>
      <c r="DG168" s="54">
        <v>3333333.3333333335</v>
      </c>
      <c r="DH168" s="52" t="s">
        <v>135</v>
      </c>
      <c r="DI168" s="54">
        <f>IFERROR(VLOOKUP($B168,[1]Timesheet!$D:$BK,51,0),0)</f>
        <v>22</v>
      </c>
      <c r="DJ168" s="54">
        <f>IFERROR(VLOOKUP($B168,[1]Timesheet!$D:$BK,52,0),0)</f>
        <v>0</v>
      </c>
      <c r="DK168" s="54">
        <f>IFERROR(VLOOKUP($B168,[1]Timesheet!$D:$BK,55,0),0)</f>
        <v>0</v>
      </c>
      <c r="DL168" s="52">
        <v>0</v>
      </c>
      <c r="DM168" s="54">
        <f>IFERROR(VLOOKUP($B168,[1]Timesheet!$D:$BK,57,0),0)</f>
        <v>0</v>
      </c>
      <c r="DN168" s="54">
        <f t="shared" si="9"/>
        <v>0</v>
      </c>
      <c r="DO168" s="54"/>
      <c r="DP168" s="54" t="str">
        <f t="shared" si="10"/>
        <v>HO</v>
      </c>
      <c r="DQ168" s="60">
        <v>0</v>
      </c>
      <c r="DR168" s="60">
        <v>0</v>
      </c>
      <c r="DS168" s="61" t="str">
        <f>IFERROR(VLOOKUP(E168&amp;H168,[1]Group!$D$3:$G$40,4,0),"")</f>
        <v/>
      </c>
      <c r="DT168" s="61" t="str">
        <f t="shared" si="11"/>
        <v>MoviSouth</v>
      </c>
    </row>
    <row r="169" spans="1:124" s="11" customFormat="1" ht="20.25" hidden="1" customHeight="1" x14ac:dyDescent="0.35">
      <c r="A169" s="47">
        <v>166</v>
      </c>
      <c r="B169" s="48">
        <v>1927</v>
      </c>
      <c r="C169" s="48" t="s">
        <v>1207</v>
      </c>
      <c r="D169" s="49" t="s">
        <v>458</v>
      </c>
      <c r="E169" s="49" t="s">
        <v>192</v>
      </c>
      <c r="F169" s="49" t="s">
        <v>452</v>
      </c>
      <c r="G169" s="49" t="s">
        <v>181</v>
      </c>
      <c r="H169" s="49" t="s">
        <v>459</v>
      </c>
      <c r="I169" s="49" t="s">
        <v>129</v>
      </c>
      <c r="J169" s="49" t="s">
        <v>179</v>
      </c>
      <c r="K169" s="49" t="s">
        <v>131</v>
      </c>
      <c r="L169" s="49" t="s">
        <v>132</v>
      </c>
      <c r="M169" s="50">
        <v>42191</v>
      </c>
      <c r="N169" s="50"/>
      <c r="O169" s="51"/>
      <c r="P169" s="50"/>
      <c r="Q169" s="52" t="s">
        <v>133</v>
      </c>
      <c r="R169" s="311" t="s">
        <v>774</v>
      </c>
      <c r="S169" s="52" t="s">
        <v>134</v>
      </c>
      <c r="T169" s="54"/>
      <c r="U169" s="54">
        <v>20000000</v>
      </c>
      <c r="V169" s="54"/>
      <c r="W169" s="55">
        <v>20000000</v>
      </c>
      <c r="X169" s="56">
        <v>0</v>
      </c>
      <c r="Y169" s="54">
        <v>500000</v>
      </c>
      <c r="Z169" s="54"/>
      <c r="AA169" s="56">
        <v>0</v>
      </c>
      <c r="AB169" s="54"/>
      <c r="AC169" s="54">
        <v>0</v>
      </c>
      <c r="AD169" s="57">
        <v>500000</v>
      </c>
      <c r="AE169" s="54" t="s">
        <v>1246</v>
      </c>
      <c r="AF169" s="58">
        <v>26</v>
      </c>
      <c r="AG169" s="58">
        <v>24</v>
      </c>
      <c r="AH169" s="58">
        <v>2</v>
      </c>
      <c r="AI169" s="58">
        <v>0</v>
      </c>
      <c r="AJ169" s="58">
        <v>0</v>
      </c>
      <c r="AK169" s="58">
        <v>26</v>
      </c>
      <c r="AL169" s="58">
        <v>0</v>
      </c>
      <c r="AM169" s="58">
        <v>0</v>
      </c>
      <c r="AN169" s="58">
        <v>0</v>
      </c>
      <c r="AO169" s="58">
        <v>0</v>
      </c>
      <c r="AP169" s="58">
        <v>0</v>
      </c>
      <c r="AQ169" s="58">
        <v>0</v>
      </c>
      <c r="AR169" s="54">
        <v>20000000</v>
      </c>
      <c r="AS169" s="54">
        <v>0</v>
      </c>
      <c r="AT169" s="54">
        <v>0</v>
      </c>
      <c r="AU169" s="54">
        <v>20000000</v>
      </c>
      <c r="AV169" s="54">
        <v>0</v>
      </c>
      <c r="AW169" s="54">
        <v>500000</v>
      </c>
      <c r="AX169" s="54">
        <v>0</v>
      </c>
      <c r="AY169" s="54">
        <v>0</v>
      </c>
      <c r="AZ169" s="59">
        <v>0</v>
      </c>
      <c r="BA169" s="54">
        <v>0</v>
      </c>
      <c r="BB169" s="59"/>
      <c r="BC169" s="54"/>
      <c r="BD169" s="54"/>
      <c r="BE169" s="54">
        <v>0</v>
      </c>
      <c r="BF169" s="54">
        <v>500000</v>
      </c>
      <c r="BG169" s="59">
        <v>0</v>
      </c>
      <c r="BH169" s="59">
        <v>0</v>
      </c>
      <c r="BI169" s="59">
        <v>0</v>
      </c>
      <c r="BJ169" s="59">
        <v>0</v>
      </c>
      <c r="BK169" s="59"/>
      <c r="BL169" s="59">
        <v>0</v>
      </c>
      <c r="BM169" s="59"/>
      <c r="BN169" s="59"/>
      <c r="BO169" s="59">
        <v>0</v>
      </c>
      <c r="BP169" s="59"/>
      <c r="BQ169" s="59"/>
      <c r="BR169" s="54"/>
      <c r="BS169" s="59"/>
      <c r="BT169" s="54">
        <v>0</v>
      </c>
      <c r="BU169" s="57">
        <v>20500000</v>
      </c>
      <c r="BV169" s="54">
        <v>0</v>
      </c>
      <c r="BW169" s="54">
        <v>0</v>
      </c>
      <c r="BX169" s="54">
        <v>0</v>
      </c>
      <c r="BY169" s="54">
        <v>11000000</v>
      </c>
      <c r="BZ169" s="54">
        <v>2</v>
      </c>
      <c r="CA169" s="54">
        <v>8800000</v>
      </c>
      <c r="CB169" s="54">
        <v>1600000</v>
      </c>
      <c r="CC169" s="54">
        <v>200000</v>
      </c>
      <c r="CD169" s="54">
        <v>300000</v>
      </c>
      <c r="CE169" s="54">
        <v>0</v>
      </c>
      <c r="CF169" s="54">
        <v>2100000</v>
      </c>
      <c r="CG169" s="54">
        <v>21900000</v>
      </c>
      <c r="CH169" s="54">
        <v>0</v>
      </c>
      <c r="CI169" s="54">
        <v>0</v>
      </c>
      <c r="CJ169" s="54"/>
      <c r="CK169" s="54">
        <v>0</v>
      </c>
      <c r="CL169" s="54">
        <v>0</v>
      </c>
      <c r="CM169" s="54">
        <v>149000</v>
      </c>
      <c r="CN169" s="54">
        <v>0</v>
      </c>
      <c r="CO169" s="54"/>
      <c r="CP169" s="54">
        <v>696900</v>
      </c>
      <c r="CQ169" s="54">
        <v>0</v>
      </c>
      <c r="CR169" s="54">
        <v>845900</v>
      </c>
      <c r="CS169" s="54">
        <v>17554100</v>
      </c>
      <c r="CT169" s="54"/>
      <c r="CU169" s="57">
        <v>17554100</v>
      </c>
      <c r="CV169" s="54">
        <v>3400000.0000000005</v>
      </c>
      <c r="CW169" s="54">
        <v>0</v>
      </c>
      <c r="CX169" s="54">
        <v>600000</v>
      </c>
      <c r="CY169" s="54">
        <v>0</v>
      </c>
      <c r="CZ169" s="54"/>
      <c r="DA169" s="54">
        <v>4000000.0000000005</v>
      </c>
      <c r="DB169" s="54">
        <v>6100000</v>
      </c>
      <c r="DC169" s="54">
        <v>400000</v>
      </c>
      <c r="DD169" s="54">
        <v>24900000</v>
      </c>
      <c r="DE169" s="54"/>
      <c r="DF169" s="54" t="s">
        <v>980</v>
      </c>
      <c r="DG169" s="54">
        <v>1666666.6666666667</v>
      </c>
      <c r="DH169" s="52" t="s">
        <v>203</v>
      </c>
      <c r="DI169" s="54">
        <f>IFERROR(VLOOKUP($B169,[1]Timesheet!$D:$BK,51,0),0)</f>
        <v>22</v>
      </c>
      <c r="DJ169" s="54">
        <f>IFERROR(VLOOKUP($B169,[1]Timesheet!$D:$BK,52,0),0)</f>
        <v>0</v>
      </c>
      <c r="DK169" s="54">
        <f>IFERROR(VLOOKUP($B169,[1]Timesheet!$D:$BK,55,0),0)</f>
        <v>0</v>
      </c>
      <c r="DL169" s="52" t="s">
        <v>139</v>
      </c>
      <c r="DM169" s="54">
        <f>IFERROR(VLOOKUP($B169,[1]Timesheet!$D:$BK,57,0),0)</f>
        <v>0</v>
      </c>
      <c r="DN169" s="54">
        <f t="shared" si="9"/>
        <v>149000</v>
      </c>
      <c r="DO169" s="54"/>
      <c r="DP169" s="54" t="str">
        <f t="shared" si="10"/>
        <v>BDG</v>
      </c>
      <c r="DQ169" s="60">
        <v>43790</v>
      </c>
      <c r="DR169" s="60">
        <v>43947</v>
      </c>
      <c r="DS169" s="61" t="str">
        <f>IFERROR(VLOOKUP(E169&amp;H169,[1]Group!$D$3:$G$40,4,0),"")</f>
        <v>Group 3</v>
      </c>
      <c r="DT169" s="61" t="str">
        <f t="shared" si="11"/>
        <v>MoviSouthGroup 3</v>
      </c>
    </row>
    <row r="170" spans="1:124" s="11" customFormat="1" ht="20.25" hidden="1" customHeight="1" x14ac:dyDescent="0.35">
      <c r="A170" s="47">
        <v>167</v>
      </c>
      <c r="B170" s="48">
        <v>4155</v>
      </c>
      <c r="C170" s="48" t="s">
        <v>1214</v>
      </c>
      <c r="D170" s="49" t="s">
        <v>460</v>
      </c>
      <c r="E170" s="49" t="s">
        <v>192</v>
      </c>
      <c r="F170" s="49" t="s">
        <v>452</v>
      </c>
      <c r="G170" s="49" t="s">
        <v>137</v>
      </c>
      <c r="H170" s="49" t="s">
        <v>461</v>
      </c>
      <c r="I170" s="49" t="s">
        <v>129</v>
      </c>
      <c r="J170" s="49" t="s">
        <v>179</v>
      </c>
      <c r="K170" s="49" t="s">
        <v>131</v>
      </c>
      <c r="L170" s="49" t="s">
        <v>132</v>
      </c>
      <c r="M170" s="50">
        <v>43073</v>
      </c>
      <c r="N170" s="50" t="s">
        <v>770</v>
      </c>
      <c r="O170" s="51"/>
      <c r="P170" s="50"/>
      <c r="Q170" s="52" t="s">
        <v>133</v>
      </c>
      <c r="R170" s="311" t="s">
        <v>774</v>
      </c>
      <c r="S170" s="52" t="s">
        <v>134</v>
      </c>
      <c r="T170" s="54"/>
      <c r="U170" s="54">
        <v>10000000</v>
      </c>
      <c r="V170" s="54"/>
      <c r="W170" s="55">
        <v>10000000</v>
      </c>
      <c r="X170" s="56">
        <v>0</v>
      </c>
      <c r="Y170" s="54">
        <v>500000</v>
      </c>
      <c r="Z170" s="54"/>
      <c r="AA170" s="56">
        <v>0</v>
      </c>
      <c r="AB170" s="54"/>
      <c r="AC170" s="54">
        <v>0</v>
      </c>
      <c r="AD170" s="57">
        <v>500000</v>
      </c>
      <c r="AE170" s="54" t="s">
        <v>1246</v>
      </c>
      <c r="AF170" s="58">
        <v>26</v>
      </c>
      <c r="AG170" s="58">
        <v>24</v>
      </c>
      <c r="AH170" s="58">
        <v>2</v>
      </c>
      <c r="AI170" s="58">
        <v>0</v>
      </c>
      <c r="AJ170" s="58">
        <v>0</v>
      </c>
      <c r="AK170" s="58">
        <v>26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54">
        <v>10000000</v>
      </c>
      <c r="AS170" s="54">
        <v>0</v>
      </c>
      <c r="AT170" s="54">
        <v>0</v>
      </c>
      <c r="AU170" s="54">
        <v>10000000</v>
      </c>
      <c r="AV170" s="54">
        <v>0</v>
      </c>
      <c r="AW170" s="54">
        <v>500000</v>
      </c>
      <c r="AX170" s="54">
        <v>0</v>
      </c>
      <c r="AY170" s="54">
        <v>0</v>
      </c>
      <c r="AZ170" s="59">
        <v>0</v>
      </c>
      <c r="BA170" s="54">
        <v>0</v>
      </c>
      <c r="BB170" s="59"/>
      <c r="BC170" s="54"/>
      <c r="BD170" s="54"/>
      <c r="BE170" s="54">
        <v>0</v>
      </c>
      <c r="BF170" s="54">
        <v>500000</v>
      </c>
      <c r="BG170" s="59">
        <v>0</v>
      </c>
      <c r="BH170" s="59">
        <v>0</v>
      </c>
      <c r="BI170" s="59">
        <v>0</v>
      </c>
      <c r="BJ170" s="59">
        <v>0</v>
      </c>
      <c r="BK170" s="59"/>
      <c r="BL170" s="59">
        <v>0</v>
      </c>
      <c r="BM170" s="59"/>
      <c r="BN170" s="59"/>
      <c r="BO170" s="59">
        <v>0</v>
      </c>
      <c r="BP170" s="59"/>
      <c r="BQ170" s="59"/>
      <c r="BR170" s="54"/>
      <c r="BS170" s="59"/>
      <c r="BT170" s="54">
        <v>0</v>
      </c>
      <c r="BU170" s="57">
        <v>10500000</v>
      </c>
      <c r="BV170" s="54">
        <v>0</v>
      </c>
      <c r="BW170" s="54">
        <v>0</v>
      </c>
      <c r="BX170" s="54">
        <v>0</v>
      </c>
      <c r="BY170" s="54">
        <v>11000000</v>
      </c>
      <c r="BZ170" s="54">
        <v>0</v>
      </c>
      <c r="CA170" s="54">
        <v>0</v>
      </c>
      <c r="CB170" s="54">
        <v>800000</v>
      </c>
      <c r="CC170" s="54">
        <v>100000</v>
      </c>
      <c r="CD170" s="54">
        <v>150000</v>
      </c>
      <c r="CE170" s="54">
        <v>0</v>
      </c>
      <c r="CF170" s="54">
        <v>1050000</v>
      </c>
      <c r="CG170" s="54">
        <v>12050000</v>
      </c>
      <c r="CH170" s="54">
        <v>0</v>
      </c>
      <c r="CI170" s="54">
        <v>0</v>
      </c>
      <c r="CJ170" s="54"/>
      <c r="CK170" s="54">
        <v>0</v>
      </c>
      <c r="CL170" s="54">
        <v>0</v>
      </c>
      <c r="CM170" s="54">
        <v>100000</v>
      </c>
      <c r="CN170" s="54">
        <v>0</v>
      </c>
      <c r="CO170" s="54"/>
      <c r="CP170" s="54">
        <v>454000</v>
      </c>
      <c r="CQ170" s="54">
        <v>0</v>
      </c>
      <c r="CR170" s="54">
        <v>554000</v>
      </c>
      <c r="CS170" s="54">
        <v>8896000</v>
      </c>
      <c r="CT170" s="54"/>
      <c r="CU170" s="57">
        <v>8896000</v>
      </c>
      <c r="CV170" s="54">
        <v>1700000.0000000002</v>
      </c>
      <c r="CW170" s="54">
        <v>0</v>
      </c>
      <c r="CX170" s="54">
        <v>300000</v>
      </c>
      <c r="CY170" s="54">
        <v>0</v>
      </c>
      <c r="CZ170" s="54"/>
      <c r="DA170" s="54">
        <v>2000000.0000000002</v>
      </c>
      <c r="DB170" s="54">
        <v>3050000</v>
      </c>
      <c r="DC170" s="54">
        <v>200000</v>
      </c>
      <c r="DD170" s="54">
        <v>12700000</v>
      </c>
      <c r="DE170" s="54"/>
      <c r="DF170" s="54" t="s">
        <v>980</v>
      </c>
      <c r="DG170" s="54">
        <v>833333.33333333337</v>
      </c>
      <c r="DH170" s="52" t="s">
        <v>203</v>
      </c>
      <c r="DI170" s="54">
        <f>IFERROR(VLOOKUP($B170,[1]Timesheet!$D:$BK,51,0),0)</f>
        <v>22</v>
      </c>
      <c r="DJ170" s="54">
        <f>IFERROR(VLOOKUP($B170,[1]Timesheet!$D:$BK,52,0),0)</f>
        <v>0</v>
      </c>
      <c r="DK170" s="54">
        <f>IFERROR(VLOOKUP($B170,[1]Timesheet!$D:$BK,55,0),0)</f>
        <v>0</v>
      </c>
      <c r="DL170" s="52" t="s">
        <v>139</v>
      </c>
      <c r="DM170" s="54">
        <f>IFERROR(VLOOKUP($B170,[1]Timesheet!$D:$BK,57,0),0)</f>
        <v>0</v>
      </c>
      <c r="DN170" s="54">
        <f t="shared" si="9"/>
        <v>100000</v>
      </c>
      <c r="DO170" s="54"/>
      <c r="DP170" s="54" t="str">
        <f t="shared" si="10"/>
        <v>BDG</v>
      </c>
      <c r="DQ170" s="60">
        <v>0</v>
      </c>
      <c r="DR170" s="60">
        <v>0</v>
      </c>
      <c r="DS170" s="61" t="str">
        <f>IFERROR(VLOOKUP(E170&amp;H170,[1]Group!$D$3:$G$40,4,0),"")</f>
        <v/>
      </c>
      <c r="DT170" s="61" t="str">
        <f t="shared" si="11"/>
        <v>MoviSouth</v>
      </c>
    </row>
    <row r="171" spans="1:124" s="11" customFormat="1" ht="20.25" hidden="1" customHeight="1" x14ac:dyDescent="0.35">
      <c r="A171" s="47">
        <v>168</v>
      </c>
      <c r="B171" s="48">
        <v>3317</v>
      </c>
      <c r="C171" s="48" t="s">
        <v>990</v>
      </c>
      <c r="D171" s="49" t="s">
        <v>462</v>
      </c>
      <c r="E171" s="49" t="s">
        <v>192</v>
      </c>
      <c r="F171" s="49" t="s">
        <v>452</v>
      </c>
      <c r="G171" s="49" t="s">
        <v>151</v>
      </c>
      <c r="H171" s="49" t="s">
        <v>463</v>
      </c>
      <c r="I171" s="49" t="s">
        <v>129</v>
      </c>
      <c r="J171" s="49" t="s">
        <v>179</v>
      </c>
      <c r="K171" s="49" t="s">
        <v>131</v>
      </c>
      <c r="L171" s="49" t="s">
        <v>132</v>
      </c>
      <c r="M171" s="50">
        <v>42646</v>
      </c>
      <c r="N171" s="50"/>
      <c r="O171" s="51"/>
      <c r="P171" s="50"/>
      <c r="Q171" s="52" t="s">
        <v>133</v>
      </c>
      <c r="R171" s="311" t="s">
        <v>774</v>
      </c>
      <c r="S171" s="52" t="s">
        <v>134</v>
      </c>
      <c r="T171" s="54"/>
      <c r="U171" s="54">
        <v>5000000</v>
      </c>
      <c r="V171" s="54"/>
      <c r="W171" s="55">
        <v>5000000</v>
      </c>
      <c r="X171" s="56">
        <v>0</v>
      </c>
      <c r="Y171" s="54">
        <v>500000</v>
      </c>
      <c r="Z171" s="54"/>
      <c r="AA171" s="56">
        <v>0</v>
      </c>
      <c r="AB171" s="54"/>
      <c r="AC171" s="54">
        <v>0</v>
      </c>
      <c r="AD171" s="57">
        <v>500000</v>
      </c>
      <c r="AE171" s="54" t="s">
        <v>1246</v>
      </c>
      <c r="AF171" s="58">
        <v>26</v>
      </c>
      <c r="AG171" s="58">
        <v>24</v>
      </c>
      <c r="AH171" s="58">
        <v>2</v>
      </c>
      <c r="AI171" s="58">
        <v>0</v>
      </c>
      <c r="AJ171" s="58">
        <v>0</v>
      </c>
      <c r="AK171" s="58">
        <v>26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54">
        <v>5000000</v>
      </c>
      <c r="AS171" s="54">
        <v>0</v>
      </c>
      <c r="AT171" s="54">
        <v>0</v>
      </c>
      <c r="AU171" s="54">
        <v>5000000</v>
      </c>
      <c r="AV171" s="54">
        <v>0</v>
      </c>
      <c r="AW171" s="54">
        <v>500000</v>
      </c>
      <c r="AX171" s="54">
        <v>0</v>
      </c>
      <c r="AY171" s="54">
        <v>0</v>
      </c>
      <c r="AZ171" s="59">
        <v>0</v>
      </c>
      <c r="BA171" s="54">
        <v>0</v>
      </c>
      <c r="BB171" s="59"/>
      <c r="BC171" s="54"/>
      <c r="BD171" s="54"/>
      <c r="BE171" s="54">
        <v>0</v>
      </c>
      <c r="BF171" s="54">
        <v>500000</v>
      </c>
      <c r="BG171" s="59">
        <v>0</v>
      </c>
      <c r="BH171" s="59">
        <v>0</v>
      </c>
      <c r="BI171" s="59">
        <v>0</v>
      </c>
      <c r="BJ171" s="59">
        <v>0</v>
      </c>
      <c r="BK171" s="59"/>
      <c r="BL171" s="59">
        <v>0</v>
      </c>
      <c r="BM171" s="59"/>
      <c r="BN171" s="59"/>
      <c r="BO171" s="59">
        <v>0</v>
      </c>
      <c r="BP171" s="59"/>
      <c r="BQ171" s="59"/>
      <c r="BR171" s="54"/>
      <c r="BS171" s="59"/>
      <c r="BT171" s="54">
        <v>0</v>
      </c>
      <c r="BU171" s="57">
        <v>5500000</v>
      </c>
      <c r="BV171" s="54">
        <v>0</v>
      </c>
      <c r="BW171" s="54">
        <v>0</v>
      </c>
      <c r="BX171" s="54">
        <v>0</v>
      </c>
      <c r="BY171" s="54">
        <v>11000000</v>
      </c>
      <c r="BZ171" s="54">
        <v>0</v>
      </c>
      <c r="CA171" s="54">
        <v>0</v>
      </c>
      <c r="CB171" s="54">
        <v>400000</v>
      </c>
      <c r="CC171" s="54">
        <v>50000</v>
      </c>
      <c r="CD171" s="54">
        <v>75000</v>
      </c>
      <c r="CE171" s="54">
        <v>0</v>
      </c>
      <c r="CF171" s="54">
        <v>525000</v>
      </c>
      <c r="CG171" s="54">
        <v>11525000</v>
      </c>
      <c r="CH171" s="54">
        <v>0</v>
      </c>
      <c r="CI171" s="54">
        <v>0</v>
      </c>
      <c r="CJ171" s="54"/>
      <c r="CK171" s="54">
        <v>0</v>
      </c>
      <c r="CL171" s="54">
        <v>0</v>
      </c>
      <c r="CM171" s="54">
        <v>50000</v>
      </c>
      <c r="CN171" s="54">
        <v>0</v>
      </c>
      <c r="CO171" s="54"/>
      <c r="CP171" s="54">
        <v>2394000</v>
      </c>
      <c r="CQ171" s="54">
        <v>0</v>
      </c>
      <c r="CR171" s="54">
        <v>2444000</v>
      </c>
      <c r="CS171" s="54">
        <v>2531000</v>
      </c>
      <c r="CT171" s="54"/>
      <c r="CU171" s="57">
        <v>2531000</v>
      </c>
      <c r="CV171" s="54">
        <v>850000.00000000012</v>
      </c>
      <c r="CW171" s="54">
        <v>0</v>
      </c>
      <c r="CX171" s="54">
        <v>150000</v>
      </c>
      <c r="CY171" s="54">
        <v>0</v>
      </c>
      <c r="CZ171" s="54"/>
      <c r="DA171" s="54">
        <v>1000000.0000000001</v>
      </c>
      <c r="DB171" s="54">
        <v>1525000</v>
      </c>
      <c r="DC171" s="54">
        <v>100000</v>
      </c>
      <c r="DD171" s="54">
        <v>6600000</v>
      </c>
      <c r="DE171" s="54"/>
      <c r="DF171" s="54" t="s">
        <v>980</v>
      </c>
      <c r="DG171" s="54">
        <v>416666.66666666669</v>
      </c>
      <c r="DH171" s="52" t="s">
        <v>188</v>
      </c>
      <c r="DI171" s="54">
        <f>IFERROR(VLOOKUP($B171,[1]Timesheet!$D:$BK,51,0),0)</f>
        <v>22</v>
      </c>
      <c r="DJ171" s="54">
        <f>IFERROR(VLOOKUP($B171,[1]Timesheet!$D:$BK,52,0),0)</f>
        <v>0</v>
      </c>
      <c r="DK171" s="54">
        <f>IFERROR(VLOOKUP($B171,[1]Timesheet!$D:$BK,55,0),0)</f>
        <v>0</v>
      </c>
      <c r="DL171" s="52" t="s">
        <v>139</v>
      </c>
      <c r="DM171" s="54">
        <f>IFERROR(VLOOKUP($B171,[1]Timesheet!$D:$BK,57,0),0)</f>
        <v>0</v>
      </c>
      <c r="DN171" s="54">
        <f t="shared" si="9"/>
        <v>50000</v>
      </c>
      <c r="DO171" s="54"/>
      <c r="DP171" s="54" t="str">
        <f t="shared" si="10"/>
        <v>MKD</v>
      </c>
      <c r="DQ171" s="60">
        <v>44301</v>
      </c>
      <c r="DR171" s="60">
        <v>44483</v>
      </c>
      <c r="DS171" s="61" t="str">
        <f>IFERROR(VLOOKUP(E171&amp;H171,[1]Group!$D$3:$G$40,4,0),"")</f>
        <v>Group 3</v>
      </c>
      <c r="DT171" s="61" t="str">
        <f t="shared" si="11"/>
        <v>MoviSouthGroup 3</v>
      </c>
    </row>
    <row r="172" spans="1:124" s="11" customFormat="1" ht="20.25" hidden="1" customHeight="1" x14ac:dyDescent="0.35">
      <c r="A172" s="47">
        <v>169</v>
      </c>
      <c r="B172" s="48">
        <v>2711</v>
      </c>
      <c r="C172" s="48" t="s">
        <v>984</v>
      </c>
      <c r="D172" s="49" t="s">
        <v>464</v>
      </c>
      <c r="E172" s="49" t="s">
        <v>192</v>
      </c>
      <c r="F172" s="49" t="s">
        <v>452</v>
      </c>
      <c r="G172" s="49" t="s">
        <v>151</v>
      </c>
      <c r="H172" s="49" t="s">
        <v>463</v>
      </c>
      <c r="I172" s="49" t="s">
        <v>169</v>
      </c>
      <c r="J172" s="49" t="s">
        <v>179</v>
      </c>
      <c r="K172" s="49" t="s">
        <v>131</v>
      </c>
      <c r="L172" s="49" t="s">
        <v>132</v>
      </c>
      <c r="M172" s="50">
        <v>42320</v>
      </c>
      <c r="N172" s="50" t="s">
        <v>770</v>
      </c>
      <c r="O172" s="51"/>
      <c r="P172" s="50"/>
      <c r="Q172" s="52" t="s">
        <v>133</v>
      </c>
      <c r="R172" s="311" t="s">
        <v>774</v>
      </c>
      <c r="S172" s="52" t="s">
        <v>134</v>
      </c>
      <c r="T172" s="54"/>
      <c r="U172" s="54">
        <v>5000000</v>
      </c>
      <c r="V172" s="54"/>
      <c r="W172" s="55">
        <v>5000000</v>
      </c>
      <c r="X172" s="56">
        <v>0</v>
      </c>
      <c r="Y172" s="54">
        <v>500000</v>
      </c>
      <c r="Z172" s="54"/>
      <c r="AA172" s="56">
        <v>0</v>
      </c>
      <c r="AB172" s="54"/>
      <c r="AC172" s="54">
        <v>0</v>
      </c>
      <c r="AD172" s="57">
        <v>500000</v>
      </c>
      <c r="AE172" s="54" t="s">
        <v>1246</v>
      </c>
      <c r="AF172" s="58">
        <v>26</v>
      </c>
      <c r="AG172" s="58">
        <v>24</v>
      </c>
      <c r="AH172" s="58">
        <v>2</v>
      </c>
      <c r="AI172" s="58">
        <v>0</v>
      </c>
      <c r="AJ172" s="58">
        <v>0</v>
      </c>
      <c r="AK172" s="58">
        <v>26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54">
        <v>5000000</v>
      </c>
      <c r="AS172" s="54">
        <v>0</v>
      </c>
      <c r="AT172" s="54">
        <v>0</v>
      </c>
      <c r="AU172" s="54">
        <v>5000000</v>
      </c>
      <c r="AV172" s="54">
        <v>0</v>
      </c>
      <c r="AW172" s="54">
        <v>500000</v>
      </c>
      <c r="AX172" s="54">
        <v>0</v>
      </c>
      <c r="AY172" s="54">
        <v>0</v>
      </c>
      <c r="AZ172" s="59">
        <v>0</v>
      </c>
      <c r="BA172" s="54">
        <v>0</v>
      </c>
      <c r="BB172" s="59"/>
      <c r="BC172" s="54"/>
      <c r="BD172" s="54"/>
      <c r="BE172" s="54">
        <v>0</v>
      </c>
      <c r="BF172" s="54">
        <v>500000</v>
      </c>
      <c r="BG172" s="59">
        <v>0</v>
      </c>
      <c r="BH172" s="59">
        <v>0</v>
      </c>
      <c r="BI172" s="59">
        <v>0</v>
      </c>
      <c r="BJ172" s="59">
        <v>0</v>
      </c>
      <c r="BK172" s="59"/>
      <c r="BL172" s="59">
        <v>0</v>
      </c>
      <c r="BM172" s="59"/>
      <c r="BN172" s="59"/>
      <c r="BO172" s="59">
        <v>0</v>
      </c>
      <c r="BP172" s="59"/>
      <c r="BQ172" s="59"/>
      <c r="BR172" s="54"/>
      <c r="BS172" s="59"/>
      <c r="BT172" s="54">
        <v>0</v>
      </c>
      <c r="BU172" s="57">
        <v>5500000</v>
      </c>
      <c r="BV172" s="54">
        <v>0</v>
      </c>
      <c r="BW172" s="54">
        <v>0</v>
      </c>
      <c r="BX172" s="54">
        <v>0</v>
      </c>
      <c r="BY172" s="54">
        <v>11000000</v>
      </c>
      <c r="BZ172" s="54">
        <v>1</v>
      </c>
      <c r="CA172" s="54">
        <v>4400000</v>
      </c>
      <c r="CB172" s="54">
        <v>400000</v>
      </c>
      <c r="CC172" s="54">
        <v>50000</v>
      </c>
      <c r="CD172" s="54">
        <v>75000</v>
      </c>
      <c r="CE172" s="54">
        <v>0</v>
      </c>
      <c r="CF172" s="54">
        <v>525000</v>
      </c>
      <c r="CG172" s="54">
        <v>15925000</v>
      </c>
      <c r="CH172" s="54">
        <v>0</v>
      </c>
      <c r="CI172" s="54">
        <v>0</v>
      </c>
      <c r="CJ172" s="54"/>
      <c r="CK172" s="54">
        <v>0</v>
      </c>
      <c r="CL172" s="54">
        <v>0</v>
      </c>
      <c r="CM172" s="54">
        <v>50000</v>
      </c>
      <c r="CN172" s="54">
        <v>0</v>
      </c>
      <c r="CO172" s="54"/>
      <c r="CP172" s="54">
        <v>0</v>
      </c>
      <c r="CQ172" s="54">
        <v>0</v>
      </c>
      <c r="CR172" s="54">
        <v>50000</v>
      </c>
      <c r="CS172" s="54">
        <v>4925000</v>
      </c>
      <c r="CT172" s="54"/>
      <c r="CU172" s="57">
        <v>4925000</v>
      </c>
      <c r="CV172" s="54">
        <v>850000.00000000012</v>
      </c>
      <c r="CW172" s="54">
        <v>0</v>
      </c>
      <c r="CX172" s="54">
        <v>150000</v>
      </c>
      <c r="CY172" s="54">
        <v>0</v>
      </c>
      <c r="CZ172" s="54"/>
      <c r="DA172" s="54">
        <v>1000000.0000000001</v>
      </c>
      <c r="DB172" s="54">
        <v>1525000</v>
      </c>
      <c r="DC172" s="54">
        <v>100000</v>
      </c>
      <c r="DD172" s="54">
        <v>6600000</v>
      </c>
      <c r="DE172" s="54"/>
      <c r="DF172" s="54" t="s">
        <v>982</v>
      </c>
      <c r="DG172" s="54">
        <v>416666.66666666669</v>
      </c>
      <c r="DH172" s="52" t="s">
        <v>206</v>
      </c>
      <c r="DI172" s="54">
        <f>IFERROR(VLOOKUP($B172,[1]Timesheet!$D:$BK,51,0),0)</f>
        <v>22</v>
      </c>
      <c r="DJ172" s="54">
        <f>IFERROR(VLOOKUP($B172,[1]Timesheet!$D:$BK,52,0),0)</f>
        <v>0</v>
      </c>
      <c r="DK172" s="54">
        <f>IFERROR(VLOOKUP($B172,[1]Timesheet!$D:$BK,55,0),0)</f>
        <v>0</v>
      </c>
      <c r="DL172" s="52" t="s">
        <v>139</v>
      </c>
      <c r="DM172" s="54">
        <f>IFERROR(VLOOKUP($B172,[1]Timesheet!$D:$BK,57,0),0)</f>
        <v>0</v>
      </c>
      <c r="DN172" s="54">
        <f t="shared" si="9"/>
        <v>50000</v>
      </c>
      <c r="DO172" s="54"/>
      <c r="DP172" s="54" t="str">
        <f t="shared" si="10"/>
        <v>THA</v>
      </c>
      <c r="DQ172" s="60">
        <v>0</v>
      </c>
      <c r="DR172" s="60">
        <v>0</v>
      </c>
      <c r="DS172" s="61" t="str">
        <f>IFERROR(VLOOKUP(E172&amp;H172,[1]Group!$D$3:$G$40,4,0),"")</f>
        <v>Group 3</v>
      </c>
      <c r="DT172" s="61" t="str">
        <f t="shared" si="11"/>
        <v>MoviNorthGroup 3</v>
      </c>
    </row>
    <row r="173" spans="1:124" s="11" customFormat="1" ht="20.25" hidden="1" customHeight="1" x14ac:dyDescent="0.35">
      <c r="A173" s="47">
        <v>170</v>
      </c>
      <c r="B173" s="48">
        <v>2785</v>
      </c>
      <c r="C173" s="48" t="s">
        <v>985</v>
      </c>
      <c r="D173" s="49" t="s">
        <v>465</v>
      </c>
      <c r="E173" s="49" t="s">
        <v>192</v>
      </c>
      <c r="F173" s="49" t="s">
        <v>452</v>
      </c>
      <c r="G173" s="49" t="s">
        <v>151</v>
      </c>
      <c r="H173" s="49" t="s">
        <v>463</v>
      </c>
      <c r="I173" s="49" t="s">
        <v>169</v>
      </c>
      <c r="J173" s="49" t="s">
        <v>179</v>
      </c>
      <c r="K173" s="49" t="s">
        <v>131</v>
      </c>
      <c r="L173" s="49" t="s">
        <v>132</v>
      </c>
      <c r="M173" s="50">
        <v>42377</v>
      </c>
      <c r="N173" s="50"/>
      <c r="O173" s="51"/>
      <c r="P173" s="50"/>
      <c r="Q173" s="52" t="s">
        <v>133</v>
      </c>
      <c r="R173" s="311" t="s">
        <v>774</v>
      </c>
      <c r="S173" s="52" t="s">
        <v>134</v>
      </c>
      <c r="T173" s="54"/>
      <c r="U173" s="54">
        <v>5000000</v>
      </c>
      <c r="V173" s="54"/>
      <c r="W173" s="55">
        <v>5000000</v>
      </c>
      <c r="X173" s="56">
        <v>0</v>
      </c>
      <c r="Y173" s="54">
        <v>500000</v>
      </c>
      <c r="Z173" s="54"/>
      <c r="AA173" s="56">
        <v>0</v>
      </c>
      <c r="AB173" s="54"/>
      <c r="AC173" s="54">
        <v>0</v>
      </c>
      <c r="AD173" s="57">
        <v>500000</v>
      </c>
      <c r="AE173" s="54" t="s">
        <v>1246</v>
      </c>
      <c r="AF173" s="58">
        <v>26</v>
      </c>
      <c r="AG173" s="58">
        <v>24</v>
      </c>
      <c r="AH173" s="58">
        <v>2</v>
      </c>
      <c r="AI173" s="58">
        <v>0</v>
      </c>
      <c r="AJ173" s="58">
        <v>0</v>
      </c>
      <c r="AK173" s="58">
        <v>26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54">
        <v>5000000</v>
      </c>
      <c r="AS173" s="54">
        <v>0</v>
      </c>
      <c r="AT173" s="54">
        <v>0</v>
      </c>
      <c r="AU173" s="54">
        <v>5000000</v>
      </c>
      <c r="AV173" s="54">
        <v>0</v>
      </c>
      <c r="AW173" s="54">
        <v>500000</v>
      </c>
      <c r="AX173" s="54">
        <v>0</v>
      </c>
      <c r="AY173" s="54">
        <v>0</v>
      </c>
      <c r="AZ173" s="59">
        <v>0</v>
      </c>
      <c r="BA173" s="54">
        <v>0</v>
      </c>
      <c r="BB173" s="59"/>
      <c r="BC173" s="54"/>
      <c r="BD173" s="54"/>
      <c r="BE173" s="54">
        <v>0</v>
      </c>
      <c r="BF173" s="54">
        <v>500000</v>
      </c>
      <c r="BG173" s="59">
        <v>0</v>
      </c>
      <c r="BH173" s="59">
        <v>0</v>
      </c>
      <c r="BI173" s="59">
        <v>0</v>
      </c>
      <c r="BJ173" s="59">
        <v>0</v>
      </c>
      <c r="BK173" s="59"/>
      <c r="BL173" s="59">
        <v>0</v>
      </c>
      <c r="BM173" s="59"/>
      <c r="BN173" s="59"/>
      <c r="BO173" s="59">
        <v>0</v>
      </c>
      <c r="BP173" s="59"/>
      <c r="BQ173" s="59"/>
      <c r="BR173" s="54"/>
      <c r="BS173" s="59"/>
      <c r="BT173" s="54">
        <v>0</v>
      </c>
      <c r="BU173" s="57">
        <v>5500000</v>
      </c>
      <c r="BV173" s="54">
        <v>0</v>
      </c>
      <c r="BW173" s="54">
        <v>0</v>
      </c>
      <c r="BX173" s="54">
        <v>0</v>
      </c>
      <c r="BY173" s="54">
        <v>11000000</v>
      </c>
      <c r="BZ173" s="54">
        <v>0</v>
      </c>
      <c r="CA173" s="54">
        <v>0</v>
      </c>
      <c r="CB173" s="54">
        <v>400000</v>
      </c>
      <c r="CC173" s="54">
        <v>50000</v>
      </c>
      <c r="CD173" s="54">
        <v>75000</v>
      </c>
      <c r="CE173" s="54">
        <v>0</v>
      </c>
      <c r="CF173" s="54">
        <v>525000</v>
      </c>
      <c r="CG173" s="54">
        <v>11525000</v>
      </c>
      <c r="CH173" s="54">
        <v>0</v>
      </c>
      <c r="CI173" s="54">
        <v>0</v>
      </c>
      <c r="CJ173" s="54"/>
      <c r="CK173" s="54">
        <v>0</v>
      </c>
      <c r="CL173" s="54">
        <v>0</v>
      </c>
      <c r="CM173" s="54">
        <v>50000</v>
      </c>
      <c r="CN173" s="54">
        <v>0</v>
      </c>
      <c r="CO173" s="54"/>
      <c r="CP173" s="54">
        <v>2768000</v>
      </c>
      <c r="CQ173" s="54">
        <v>0</v>
      </c>
      <c r="CR173" s="54">
        <v>2818000</v>
      </c>
      <c r="CS173" s="54">
        <v>2157000</v>
      </c>
      <c r="CT173" s="54"/>
      <c r="CU173" s="57">
        <v>2157000</v>
      </c>
      <c r="CV173" s="54">
        <v>850000.00000000012</v>
      </c>
      <c r="CW173" s="54">
        <v>0</v>
      </c>
      <c r="CX173" s="54">
        <v>150000</v>
      </c>
      <c r="CY173" s="54">
        <v>0</v>
      </c>
      <c r="CZ173" s="54"/>
      <c r="DA173" s="54">
        <v>1000000.0000000001</v>
      </c>
      <c r="DB173" s="54">
        <v>1525000</v>
      </c>
      <c r="DC173" s="54">
        <v>100000</v>
      </c>
      <c r="DD173" s="54">
        <v>6600000</v>
      </c>
      <c r="DE173" s="54"/>
      <c r="DF173" s="54" t="s">
        <v>982</v>
      </c>
      <c r="DG173" s="54">
        <v>416666.66666666669</v>
      </c>
      <c r="DH173" s="52" t="s">
        <v>212</v>
      </c>
      <c r="DI173" s="54">
        <f>IFERROR(VLOOKUP($B173,[1]Timesheet!$D:$BK,51,0),0)</f>
        <v>22</v>
      </c>
      <c r="DJ173" s="54">
        <f>IFERROR(VLOOKUP($B173,[1]Timesheet!$D:$BK,52,0),0)</f>
        <v>0</v>
      </c>
      <c r="DK173" s="54">
        <f>IFERROR(VLOOKUP($B173,[1]Timesheet!$D:$BK,55,0),0)</f>
        <v>0</v>
      </c>
      <c r="DL173" s="52" t="s">
        <v>139</v>
      </c>
      <c r="DM173" s="54">
        <f>IFERROR(VLOOKUP($B173,[1]Timesheet!$D:$BK,57,0),0)</f>
        <v>0</v>
      </c>
      <c r="DN173" s="54">
        <f t="shared" si="9"/>
        <v>50000</v>
      </c>
      <c r="DO173" s="54"/>
      <c r="DP173" s="54" t="str">
        <f t="shared" si="10"/>
        <v>HPG</v>
      </c>
      <c r="DQ173" s="60">
        <v>43510</v>
      </c>
      <c r="DR173" s="60">
        <v>43692</v>
      </c>
      <c r="DS173" s="61" t="str">
        <f>IFERROR(VLOOKUP(E173&amp;H173,[1]Group!$D$3:$G$40,4,0),"")</f>
        <v>Group 3</v>
      </c>
      <c r="DT173" s="61" t="str">
        <f t="shared" si="11"/>
        <v>MoviNorthGroup 3</v>
      </c>
    </row>
    <row r="174" spans="1:124" s="11" customFormat="1" ht="20.25" hidden="1" customHeight="1" x14ac:dyDescent="0.35">
      <c r="A174" s="47">
        <v>171</v>
      </c>
      <c r="B174" s="48">
        <v>2877</v>
      </c>
      <c r="C174" s="48" t="s">
        <v>986</v>
      </c>
      <c r="D174" s="49" t="s">
        <v>466</v>
      </c>
      <c r="E174" s="49" t="s">
        <v>192</v>
      </c>
      <c r="F174" s="49" t="s">
        <v>452</v>
      </c>
      <c r="G174" s="49" t="s">
        <v>151</v>
      </c>
      <c r="H174" s="49" t="s">
        <v>463</v>
      </c>
      <c r="I174" s="49" t="s">
        <v>129</v>
      </c>
      <c r="J174" s="49" t="s">
        <v>179</v>
      </c>
      <c r="K174" s="49" t="s">
        <v>131</v>
      </c>
      <c r="L174" s="49" t="s">
        <v>132</v>
      </c>
      <c r="M174" s="50">
        <v>42437</v>
      </c>
      <c r="N174" s="50"/>
      <c r="O174" s="51"/>
      <c r="P174" s="50"/>
      <c r="Q174" s="52" t="s">
        <v>133</v>
      </c>
      <c r="R174" s="311" t="s">
        <v>774</v>
      </c>
      <c r="S174" s="52" t="s">
        <v>134</v>
      </c>
      <c r="T174" s="54"/>
      <c r="U174" s="54">
        <v>5000000</v>
      </c>
      <c r="V174" s="54"/>
      <c r="W174" s="55">
        <v>5000000</v>
      </c>
      <c r="X174" s="56">
        <v>0</v>
      </c>
      <c r="Y174" s="54">
        <v>500000</v>
      </c>
      <c r="Z174" s="54"/>
      <c r="AA174" s="56">
        <v>0</v>
      </c>
      <c r="AB174" s="54"/>
      <c r="AC174" s="54">
        <v>0</v>
      </c>
      <c r="AD174" s="57">
        <v>500000</v>
      </c>
      <c r="AE174" s="54" t="s">
        <v>1246</v>
      </c>
      <c r="AF174" s="58">
        <v>26</v>
      </c>
      <c r="AG174" s="58">
        <v>24</v>
      </c>
      <c r="AH174" s="58">
        <v>2</v>
      </c>
      <c r="AI174" s="58">
        <v>0</v>
      </c>
      <c r="AJ174" s="58">
        <v>0</v>
      </c>
      <c r="AK174" s="58">
        <v>26</v>
      </c>
      <c r="AL174" s="58">
        <v>0</v>
      </c>
      <c r="AM174" s="58">
        <v>0</v>
      </c>
      <c r="AN174" s="58">
        <v>0</v>
      </c>
      <c r="AO174" s="58">
        <v>0</v>
      </c>
      <c r="AP174" s="58">
        <v>0</v>
      </c>
      <c r="AQ174" s="58">
        <v>0</v>
      </c>
      <c r="AR174" s="54">
        <v>5000000</v>
      </c>
      <c r="AS174" s="54">
        <v>0</v>
      </c>
      <c r="AT174" s="54">
        <v>0</v>
      </c>
      <c r="AU174" s="54">
        <v>5000000</v>
      </c>
      <c r="AV174" s="54">
        <v>0</v>
      </c>
      <c r="AW174" s="54">
        <v>500000</v>
      </c>
      <c r="AX174" s="54">
        <v>0</v>
      </c>
      <c r="AY174" s="54">
        <v>0</v>
      </c>
      <c r="AZ174" s="59">
        <v>0</v>
      </c>
      <c r="BA174" s="54">
        <v>0</v>
      </c>
      <c r="BB174" s="59"/>
      <c r="BC174" s="54"/>
      <c r="BD174" s="54"/>
      <c r="BE174" s="54">
        <v>0</v>
      </c>
      <c r="BF174" s="54">
        <v>500000</v>
      </c>
      <c r="BG174" s="59">
        <v>0</v>
      </c>
      <c r="BH174" s="59">
        <v>0</v>
      </c>
      <c r="BI174" s="59">
        <v>0</v>
      </c>
      <c r="BJ174" s="59">
        <v>0</v>
      </c>
      <c r="BK174" s="59"/>
      <c r="BL174" s="59">
        <v>0</v>
      </c>
      <c r="BM174" s="59"/>
      <c r="BN174" s="59"/>
      <c r="BO174" s="59">
        <v>0</v>
      </c>
      <c r="BP174" s="59"/>
      <c r="BQ174" s="59"/>
      <c r="BR174" s="54"/>
      <c r="BS174" s="59"/>
      <c r="BT174" s="54">
        <v>0</v>
      </c>
      <c r="BU174" s="57">
        <v>5500000</v>
      </c>
      <c r="BV174" s="54">
        <v>0</v>
      </c>
      <c r="BW174" s="54">
        <v>0</v>
      </c>
      <c r="BX174" s="54">
        <v>0</v>
      </c>
      <c r="BY174" s="54">
        <v>11000000</v>
      </c>
      <c r="BZ174" s="54">
        <v>0</v>
      </c>
      <c r="CA174" s="54">
        <v>0</v>
      </c>
      <c r="CB174" s="54">
        <v>400000</v>
      </c>
      <c r="CC174" s="54">
        <v>50000</v>
      </c>
      <c r="CD174" s="54">
        <v>75000</v>
      </c>
      <c r="CE174" s="54">
        <v>0</v>
      </c>
      <c r="CF174" s="54">
        <v>525000</v>
      </c>
      <c r="CG174" s="54">
        <v>11525000</v>
      </c>
      <c r="CH174" s="54">
        <v>0</v>
      </c>
      <c r="CI174" s="54">
        <v>0</v>
      </c>
      <c r="CJ174" s="54"/>
      <c r="CK174" s="54">
        <v>0</v>
      </c>
      <c r="CL174" s="54">
        <v>0</v>
      </c>
      <c r="CM174" s="54">
        <v>0</v>
      </c>
      <c r="CN174" s="54">
        <v>0</v>
      </c>
      <c r="CO174" s="54"/>
      <c r="CP174" s="54">
        <v>0</v>
      </c>
      <c r="CQ174" s="54">
        <v>0</v>
      </c>
      <c r="CR174" s="54">
        <v>0</v>
      </c>
      <c r="CS174" s="54">
        <v>4975000</v>
      </c>
      <c r="CT174" s="54"/>
      <c r="CU174" s="57">
        <v>4975000</v>
      </c>
      <c r="CV174" s="54">
        <v>850000.00000000012</v>
      </c>
      <c r="CW174" s="54">
        <v>0</v>
      </c>
      <c r="CX174" s="54">
        <v>150000</v>
      </c>
      <c r="CY174" s="54">
        <v>0</v>
      </c>
      <c r="CZ174" s="54"/>
      <c r="DA174" s="54">
        <v>1000000.0000000001</v>
      </c>
      <c r="DB174" s="54">
        <v>1525000</v>
      </c>
      <c r="DC174" s="54">
        <v>100000</v>
      </c>
      <c r="DD174" s="54">
        <v>6600000</v>
      </c>
      <c r="DE174" s="54"/>
      <c r="DF174" s="54" t="s">
        <v>980</v>
      </c>
      <c r="DG174" s="54">
        <v>416666.66666666669</v>
      </c>
      <c r="DH174" s="52" t="s">
        <v>188</v>
      </c>
      <c r="DI174" s="54">
        <f>IFERROR(VLOOKUP($B174,[1]Timesheet!$D:$BK,51,0),0)</f>
        <v>22</v>
      </c>
      <c r="DJ174" s="54">
        <f>IFERROR(VLOOKUP($B174,[1]Timesheet!$D:$BK,52,0),0)</f>
        <v>0</v>
      </c>
      <c r="DK174" s="54">
        <f>IFERROR(VLOOKUP($B174,[1]Timesheet!$D:$BK,55,0),0)</f>
        <v>0</v>
      </c>
      <c r="DL174" s="52">
        <v>0</v>
      </c>
      <c r="DM174" s="54">
        <f>IFERROR(VLOOKUP($B174,[1]Timesheet!$D:$BK,57,0),0)</f>
        <v>0</v>
      </c>
      <c r="DN174" s="54">
        <f t="shared" si="9"/>
        <v>0</v>
      </c>
      <c r="DO174" s="54"/>
      <c r="DP174" s="54" t="str">
        <f t="shared" si="10"/>
        <v>MKD</v>
      </c>
      <c r="DQ174" s="60">
        <v>43611</v>
      </c>
      <c r="DR174" s="60">
        <v>43793</v>
      </c>
      <c r="DS174" s="61" t="str">
        <f>IFERROR(VLOOKUP(E174&amp;H174,[1]Group!$D$3:$G$40,4,0),"")</f>
        <v>Group 3</v>
      </c>
      <c r="DT174" s="61" t="str">
        <f t="shared" si="11"/>
        <v>MoviSouthGroup 3</v>
      </c>
    </row>
    <row r="175" spans="1:124" s="11" customFormat="1" ht="20.25" hidden="1" customHeight="1" x14ac:dyDescent="0.35">
      <c r="A175" s="47">
        <v>172</v>
      </c>
      <c r="B175" s="48">
        <v>3034</v>
      </c>
      <c r="C175" s="48" t="s">
        <v>987</v>
      </c>
      <c r="D175" s="49" t="s">
        <v>467</v>
      </c>
      <c r="E175" s="49" t="s">
        <v>192</v>
      </c>
      <c r="F175" s="49" t="s">
        <v>452</v>
      </c>
      <c r="G175" s="49" t="s">
        <v>151</v>
      </c>
      <c r="H175" s="49" t="s">
        <v>463</v>
      </c>
      <c r="I175" s="49" t="s">
        <v>129</v>
      </c>
      <c r="J175" s="49" t="s">
        <v>179</v>
      </c>
      <c r="K175" s="49" t="s">
        <v>131</v>
      </c>
      <c r="L175" s="49" t="s">
        <v>132</v>
      </c>
      <c r="M175" s="50">
        <v>42493</v>
      </c>
      <c r="N175" s="50" t="s">
        <v>770</v>
      </c>
      <c r="O175" s="51"/>
      <c r="P175" s="50"/>
      <c r="Q175" s="52" t="s">
        <v>133</v>
      </c>
      <c r="R175" s="311" t="s">
        <v>774</v>
      </c>
      <c r="S175" s="52" t="s">
        <v>134</v>
      </c>
      <c r="T175" s="54"/>
      <c r="U175" s="54">
        <v>5000000</v>
      </c>
      <c r="V175" s="54"/>
      <c r="W175" s="55">
        <v>5000000</v>
      </c>
      <c r="X175" s="56">
        <v>0</v>
      </c>
      <c r="Y175" s="54">
        <v>500000</v>
      </c>
      <c r="Z175" s="54"/>
      <c r="AA175" s="56">
        <v>0</v>
      </c>
      <c r="AB175" s="54"/>
      <c r="AC175" s="54">
        <v>0</v>
      </c>
      <c r="AD175" s="57">
        <v>500000</v>
      </c>
      <c r="AE175" s="54" t="s">
        <v>1246</v>
      </c>
      <c r="AF175" s="58">
        <v>26</v>
      </c>
      <c r="AG175" s="58">
        <v>24</v>
      </c>
      <c r="AH175" s="58">
        <v>2</v>
      </c>
      <c r="AI175" s="58">
        <v>0</v>
      </c>
      <c r="AJ175" s="58">
        <v>0</v>
      </c>
      <c r="AK175" s="58">
        <v>26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54">
        <v>5000000</v>
      </c>
      <c r="AS175" s="54">
        <v>0</v>
      </c>
      <c r="AT175" s="54">
        <v>0</v>
      </c>
      <c r="AU175" s="54">
        <v>5000000</v>
      </c>
      <c r="AV175" s="54">
        <v>0</v>
      </c>
      <c r="AW175" s="54">
        <v>500000</v>
      </c>
      <c r="AX175" s="54">
        <v>0</v>
      </c>
      <c r="AY175" s="54">
        <v>0</v>
      </c>
      <c r="AZ175" s="59">
        <v>0</v>
      </c>
      <c r="BA175" s="54">
        <v>0</v>
      </c>
      <c r="BB175" s="59"/>
      <c r="BC175" s="54"/>
      <c r="BD175" s="54"/>
      <c r="BE175" s="54">
        <v>0</v>
      </c>
      <c r="BF175" s="54">
        <v>500000</v>
      </c>
      <c r="BG175" s="59">
        <v>0</v>
      </c>
      <c r="BH175" s="59">
        <v>0</v>
      </c>
      <c r="BI175" s="59">
        <v>0</v>
      </c>
      <c r="BJ175" s="59">
        <v>0</v>
      </c>
      <c r="BK175" s="59"/>
      <c r="BL175" s="59">
        <v>0</v>
      </c>
      <c r="BM175" s="59"/>
      <c r="BN175" s="59"/>
      <c r="BO175" s="59">
        <v>0</v>
      </c>
      <c r="BP175" s="59"/>
      <c r="BQ175" s="59"/>
      <c r="BR175" s="54"/>
      <c r="BS175" s="59"/>
      <c r="BT175" s="54">
        <v>0</v>
      </c>
      <c r="BU175" s="57">
        <v>5500000</v>
      </c>
      <c r="BV175" s="54">
        <v>0</v>
      </c>
      <c r="BW175" s="54">
        <v>0</v>
      </c>
      <c r="BX175" s="54">
        <v>0</v>
      </c>
      <c r="BY175" s="54">
        <v>11000000</v>
      </c>
      <c r="BZ175" s="54">
        <v>0</v>
      </c>
      <c r="CA175" s="54">
        <v>0</v>
      </c>
      <c r="CB175" s="54">
        <v>400000</v>
      </c>
      <c r="CC175" s="54">
        <v>50000</v>
      </c>
      <c r="CD175" s="54">
        <v>75000</v>
      </c>
      <c r="CE175" s="54">
        <v>0</v>
      </c>
      <c r="CF175" s="54">
        <v>525000</v>
      </c>
      <c r="CG175" s="54">
        <v>11525000</v>
      </c>
      <c r="CH175" s="54">
        <v>0</v>
      </c>
      <c r="CI175" s="54">
        <v>0</v>
      </c>
      <c r="CJ175" s="54"/>
      <c r="CK175" s="54">
        <v>0</v>
      </c>
      <c r="CL175" s="54">
        <v>0</v>
      </c>
      <c r="CM175" s="54">
        <v>0</v>
      </c>
      <c r="CN175" s="54">
        <v>0</v>
      </c>
      <c r="CO175" s="54"/>
      <c r="CP175" s="54">
        <v>777000</v>
      </c>
      <c r="CQ175" s="54">
        <v>0</v>
      </c>
      <c r="CR175" s="54">
        <v>777000</v>
      </c>
      <c r="CS175" s="54">
        <v>4198000</v>
      </c>
      <c r="CT175" s="54"/>
      <c r="CU175" s="57">
        <v>4198000</v>
      </c>
      <c r="CV175" s="54">
        <v>850000.00000000012</v>
      </c>
      <c r="CW175" s="54">
        <v>0</v>
      </c>
      <c r="CX175" s="54">
        <v>150000</v>
      </c>
      <c r="CY175" s="54">
        <v>0</v>
      </c>
      <c r="CZ175" s="54"/>
      <c r="DA175" s="54">
        <v>1000000.0000000001</v>
      </c>
      <c r="DB175" s="54">
        <v>1525000</v>
      </c>
      <c r="DC175" s="54">
        <v>100000</v>
      </c>
      <c r="DD175" s="54">
        <v>6600000</v>
      </c>
      <c r="DE175" s="54"/>
      <c r="DF175" s="54" t="s">
        <v>980</v>
      </c>
      <c r="DG175" s="54">
        <v>416666.66666666669</v>
      </c>
      <c r="DH175" s="52" t="s">
        <v>195</v>
      </c>
      <c r="DI175" s="54">
        <f>IFERROR(VLOOKUP($B175,[1]Timesheet!$D:$BK,51,0),0)</f>
        <v>22</v>
      </c>
      <c r="DJ175" s="54">
        <f>IFERROR(VLOOKUP($B175,[1]Timesheet!$D:$BK,52,0),0)</f>
        <v>0</v>
      </c>
      <c r="DK175" s="54">
        <f>IFERROR(VLOOKUP($B175,[1]Timesheet!$D:$BK,55,0),0)</f>
        <v>0</v>
      </c>
      <c r="DL175" s="52">
        <v>0</v>
      </c>
      <c r="DM175" s="54">
        <f>IFERROR(VLOOKUP($B175,[1]Timesheet!$D:$BK,57,0),0)</f>
        <v>0</v>
      </c>
      <c r="DN175" s="54">
        <f t="shared" si="9"/>
        <v>0</v>
      </c>
      <c r="DO175" s="54"/>
      <c r="DP175" s="54" t="str">
        <f t="shared" si="10"/>
        <v>DNI</v>
      </c>
      <c r="DQ175" s="60">
        <v>0</v>
      </c>
      <c r="DR175" s="60">
        <v>0</v>
      </c>
      <c r="DS175" s="61" t="str">
        <f>IFERROR(VLOOKUP(E175&amp;H175,[1]Group!$D$3:$G$40,4,0),"")</f>
        <v>Group 3</v>
      </c>
      <c r="DT175" s="61" t="str">
        <f t="shared" si="11"/>
        <v>MoviSouthGroup 3</v>
      </c>
    </row>
    <row r="176" spans="1:124" s="11" customFormat="1" ht="20.25" hidden="1" customHeight="1" x14ac:dyDescent="0.35">
      <c r="A176" s="47">
        <v>173</v>
      </c>
      <c r="B176" s="48">
        <v>3577</v>
      </c>
      <c r="C176" s="48" t="s">
        <v>997</v>
      </c>
      <c r="D176" s="49" t="s">
        <v>468</v>
      </c>
      <c r="E176" s="49" t="s">
        <v>192</v>
      </c>
      <c r="F176" s="49" t="s">
        <v>452</v>
      </c>
      <c r="G176" s="49" t="s">
        <v>151</v>
      </c>
      <c r="H176" s="49" t="s">
        <v>463</v>
      </c>
      <c r="I176" s="49" t="s">
        <v>129</v>
      </c>
      <c r="J176" s="49" t="s">
        <v>179</v>
      </c>
      <c r="K176" s="49" t="s">
        <v>131</v>
      </c>
      <c r="L176" s="49" t="s">
        <v>132</v>
      </c>
      <c r="M176" s="50">
        <v>42878</v>
      </c>
      <c r="N176" s="50" t="s">
        <v>770</v>
      </c>
      <c r="O176" s="51"/>
      <c r="P176" s="50"/>
      <c r="Q176" s="52" t="s">
        <v>133</v>
      </c>
      <c r="R176" s="311" t="s">
        <v>774</v>
      </c>
      <c r="S176" s="52" t="s">
        <v>134</v>
      </c>
      <c r="T176" s="54"/>
      <c r="U176" s="54">
        <v>5000000</v>
      </c>
      <c r="V176" s="54"/>
      <c r="W176" s="55">
        <v>5000000</v>
      </c>
      <c r="X176" s="56">
        <v>200000</v>
      </c>
      <c r="Y176" s="54">
        <v>500000</v>
      </c>
      <c r="Z176" s="54"/>
      <c r="AA176" s="56">
        <v>0</v>
      </c>
      <c r="AB176" s="54"/>
      <c r="AC176" s="54">
        <v>0</v>
      </c>
      <c r="AD176" s="57">
        <v>700000</v>
      </c>
      <c r="AE176" s="54" t="s">
        <v>1246</v>
      </c>
      <c r="AF176" s="58">
        <v>26</v>
      </c>
      <c r="AG176" s="58">
        <v>24</v>
      </c>
      <c r="AH176" s="58">
        <v>2</v>
      </c>
      <c r="AI176" s="58">
        <v>0</v>
      </c>
      <c r="AJ176" s="58">
        <v>0</v>
      </c>
      <c r="AK176" s="58">
        <v>26</v>
      </c>
      <c r="AL176" s="58">
        <v>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54">
        <v>5000000</v>
      </c>
      <c r="AS176" s="54">
        <v>0</v>
      </c>
      <c r="AT176" s="54">
        <v>0</v>
      </c>
      <c r="AU176" s="54">
        <v>5000000</v>
      </c>
      <c r="AV176" s="54">
        <v>200000</v>
      </c>
      <c r="AW176" s="54">
        <v>500000</v>
      </c>
      <c r="AX176" s="54">
        <v>0</v>
      </c>
      <c r="AY176" s="54">
        <v>0</v>
      </c>
      <c r="AZ176" s="59">
        <v>0</v>
      </c>
      <c r="BA176" s="54">
        <v>0</v>
      </c>
      <c r="BB176" s="59"/>
      <c r="BC176" s="54"/>
      <c r="BD176" s="54"/>
      <c r="BE176" s="54">
        <v>0</v>
      </c>
      <c r="BF176" s="54">
        <v>700000</v>
      </c>
      <c r="BG176" s="59">
        <v>0</v>
      </c>
      <c r="BH176" s="59">
        <v>0</v>
      </c>
      <c r="BI176" s="59">
        <v>0</v>
      </c>
      <c r="BJ176" s="59">
        <v>0</v>
      </c>
      <c r="BK176" s="59"/>
      <c r="BL176" s="59">
        <v>0</v>
      </c>
      <c r="BM176" s="59"/>
      <c r="BN176" s="59"/>
      <c r="BO176" s="59">
        <v>0</v>
      </c>
      <c r="BP176" s="59"/>
      <c r="BQ176" s="59"/>
      <c r="BR176" s="54"/>
      <c r="BS176" s="59"/>
      <c r="BT176" s="54">
        <v>0</v>
      </c>
      <c r="BU176" s="57">
        <v>5700000</v>
      </c>
      <c r="BV176" s="54">
        <v>0</v>
      </c>
      <c r="BW176" s="54">
        <v>0</v>
      </c>
      <c r="BX176" s="54">
        <v>0</v>
      </c>
      <c r="BY176" s="54">
        <v>11000000</v>
      </c>
      <c r="BZ176" s="54">
        <v>0</v>
      </c>
      <c r="CA176" s="54">
        <v>0</v>
      </c>
      <c r="CB176" s="54">
        <v>400000</v>
      </c>
      <c r="CC176" s="54">
        <v>50000</v>
      </c>
      <c r="CD176" s="54">
        <v>75000</v>
      </c>
      <c r="CE176" s="54">
        <v>0</v>
      </c>
      <c r="CF176" s="54">
        <v>525000</v>
      </c>
      <c r="CG176" s="54">
        <v>11525000</v>
      </c>
      <c r="CH176" s="54">
        <v>0</v>
      </c>
      <c r="CI176" s="54">
        <v>0</v>
      </c>
      <c r="CJ176" s="54"/>
      <c r="CK176" s="54">
        <v>0</v>
      </c>
      <c r="CL176" s="54">
        <v>0</v>
      </c>
      <c r="CM176" s="54">
        <v>50000</v>
      </c>
      <c r="CN176" s="54">
        <v>0</v>
      </c>
      <c r="CO176" s="54"/>
      <c r="CP176" s="54">
        <v>216090</v>
      </c>
      <c r="CQ176" s="54">
        <v>0</v>
      </c>
      <c r="CR176" s="54">
        <v>266090</v>
      </c>
      <c r="CS176" s="54">
        <v>4908910</v>
      </c>
      <c r="CT176" s="54"/>
      <c r="CU176" s="57">
        <v>4908910</v>
      </c>
      <c r="CV176" s="54">
        <v>850000.00000000012</v>
      </c>
      <c r="CW176" s="54">
        <v>0</v>
      </c>
      <c r="CX176" s="54">
        <v>150000</v>
      </c>
      <c r="CY176" s="54">
        <v>0</v>
      </c>
      <c r="CZ176" s="54"/>
      <c r="DA176" s="54">
        <v>1000000.0000000001</v>
      </c>
      <c r="DB176" s="54">
        <v>1525000</v>
      </c>
      <c r="DC176" s="54">
        <v>100000</v>
      </c>
      <c r="DD176" s="54">
        <v>6800000</v>
      </c>
      <c r="DE176" s="54"/>
      <c r="DF176" s="54" t="s">
        <v>980</v>
      </c>
      <c r="DG176" s="54">
        <v>416666.66666666669</v>
      </c>
      <c r="DH176" s="52" t="s">
        <v>195</v>
      </c>
      <c r="DI176" s="54">
        <f>IFERROR(VLOOKUP($B176,[1]Timesheet!$D:$BK,51,0),0)</f>
        <v>22</v>
      </c>
      <c r="DJ176" s="54">
        <f>IFERROR(VLOOKUP($B176,[1]Timesheet!$D:$BK,52,0),0)</f>
        <v>0</v>
      </c>
      <c r="DK176" s="54">
        <f>IFERROR(VLOOKUP($B176,[1]Timesheet!$D:$BK,55,0),0)</f>
        <v>0</v>
      </c>
      <c r="DL176" s="52" t="s">
        <v>139</v>
      </c>
      <c r="DM176" s="54">
        <f>IFERROR(VLOOKUP($B176,[1]Timesheet!$D:$BK,57,0),0)</f>
        <v>0</v>
      </c>
      <c r="DN176" s="54">
        <f t="shared" si="9"/>
        <v>50000</v>
      </c>
      <c r="DO176" s="54"/>
      <c r="DP176" s="54" t="str">
        <f t="shared" si="10"/>
        <v>DNI</v>
      </c>
      <c r="DQ176" s="60">
        <v>0</v>
      </c>
      <c r="DR176" s="60">
        <v>0</v>
      </c>
      <c r="DS176" s="61" t="str">
        <f>IFERROR(VLOOKUP(E176&amp;H176,[1]Group!$D$3:$G$40,4,0),"")</f>
        <v>Group 3</v>
      </c>
      <c r="DT176" s="61" t="str">
        <f t="shared" si="11"/>
        <v>MoviSouthGroup 3</v>
      </c>
    </row>
    <row r="177" spans="1:124" s="11" customFormat="1" ht="20.25" hidden="1" customHeight="1" x14ac:dyDescent="0.35">
      <c r="A177" s="47">
        <v>174</v>
      </c>
      <c r="B177" s="48">
        <v>4792</v>
      </c>
      <c r="C177" s="48" t="s">
        <v>1011</v>
      </c>
      <c r="D177" s="49" t="s">
        <v>469</v>
      </c>
      <c r="E177" s="49" t="s">
        <v>192</v>
      </c>
      <c r="F177" s="49" t="s">
        <v>452</v>
      </c>
      <c r="G177" s="49" t="s">
        <v>151</v>
      </c>
      <c r="H177" s="49" t="s">
        <v>470</v>
      </c>
      <c r="I177" s="49" t="s">
        <v>169</v>
      </c>
      <c r="J177" s="49" t="s">
        <v>179</v>
      </c>
      <c r="K177" s="49" t="s">
        <v>131</v>
      </c>
      <c r="L177" s="49" t="s">
        <v>149</v>
      </c>
      <c r="M177" s="50">
        <v>43332</v>
      </c>
      <c r="N177" s="50" t="s">
        <v>1251</v>
      </c>
      <c r="O177" s="51"/>
      <c r="P177" s="50"/>
      <c r="Q177" s="52" t="s">
        <v>133</v>
      </c>
      <c r="R177" s="311" t="s">
        <v>774</v>
      </c>
      <c r="S177" s="52" t="s">
        <v>134</v>
      </c>
      <c r="T177" s="54"/>
      <c r="U177" s="54">
        <v>5000000</v>
      </c>
      <c r="V177" s="54"/>
      <c r="W177" s="55">
        <v>5000000</v>
      </c>
      <c r="X177" s="56">
        <v>200000</v>
      </c>
      <c r="Y177" s="54">
        <v>500000</v>
      </c>
      <c r="Z177" s="54"/>
      <c r="AA177" s="56">
        <v>0</v>
      </c>
      <c r="AB177" s="54"/>
      <c r="AC177" s="54">
        <v>0</v>
      </c>
      <c r="AD177" s="57">
        <v>700000</v>
      </c>
      <c r="AE177" s="54" t="s">
        <v>1246</v>
      </c>
      <c r="AF177" s="58">
        <v>26</v>
      </c>
      <c r="AG177" s="58">
        <v>0</v>
      </c>
      <c r="AH177" s="58">
        <v>0</v>
      </c>
      <c r="AI177" s="58">
        <v>0</v>
      </c>
      <c r="AJ177" s="58">
        <v>0</v>
      </c>
      <c r="AK177" s="58">
        <v>0</v>
      </c>
      <c r="AL177" s="58">
        <v>0</v>
      </c>
      <c r="AM177" s="58">
        <v>0</v>
      </c>
      <c r="AN177" s="58">
        <v>0</v>
      </c>
      <c r="AO177" s="58">
        <v>0</v>
      </c>
      <c r="AP177" s="58">
        <v>0</v>
      </c>
      <c r="AQ177" s="58">
        <v>0</v>
      </c>
      <c r="AR177" s="54">
        <v>0</v>
      </c>
      <c r="AS177" s="54">
        <v>0</v>
      </c>
      <c r="AT177" s="54">
        <v>0</v>
      </c>
      <c r="AU177" s="54">
        <v>0</v>
      </c>
      <c r="AV177" s="54">
        <v>0</v>
      </c>
      <c r="AW177" s="54">
        <v>0</v>
      </c>
      <c r="AX177" s="54">
        <v>0</v>
      </c>
      <c r="AY177" s="54">
        <v>0</v>
      </c>
      <c r="AZ177" s="59">
        <v>0</v>
      </c>
      <c r="BA177" s="54">
        <v>0</v>
      </c>
      <c r="BB177" s="59"/>
      <c r="BC177" s="54"/>
      <c r="BD177" s="54"/>
      <c r="BE177" s="54">
        <v>0</v>
      </c>
      <c r="BF177" s="54">
        <v>0</v>
      </c>
      <c r="BG177" s="59">
        <v>0</v>
      </c>
      <c r="BH177" s="59">
        <v>0</v>
      </c>
      <c r="BI177" s="59">
        <v>0</v>
      </c>
      <c r="BJ177" s="59">
        <v>0</v>
      </c>
      <c r="BK177" s="59"/>
      <c r="BL177" s="59">
        <v>0</v>
      </c>
      <c r="BM177" s="59"/>
      <c r="BN177" s="59"/>
      <c r="BO177" s="59">
        <v>0</v>
      </c>
      <c r="BP177" s="59"/>
      <c r="BQ177" s="59"/>
      <c r="BR177" s="54"/>
      <c r="BS177" s="59"/>
      <c r="BT177" s="54">
        <v>0</v>
      </c>
      <c r="BU177" s="57">
        <v>0</v>
      </c>
      <c r="BV177" s="54">
        <v>0</v>
      </c>
      <c r="BW177" s="54">
        <v>0</v>
      </c>
      <c r="BX177" s="54">
        <v>0</v>
      </c>
      <c r="BY177" s="54">
        <v>11000000</v>
      </c>
      <c r="BZ177" s="54">
        <v>2</v>
      </c>
      <c r="CA177" s="54">
        <v>8800000</v>
      </c>
      <c r="CB177" s="54">
        <v>0</v>
      </c>
      <c r="CC177" s="54">
        <v>0</v>
      </c>
      <c r="CD177" s="54">
        <v>0</v>
      </c>
      <c r="CE177" s="54">
        <v>0</v>
      </c>
      <c r="CF177" s="54">
        <v>0</v>
      </c>
      <c r="CG177" s="54">
        <v>19800000</v>
      </c>
      <c r="CH177" s="54">
        <v>0</v>
      </c>
      <c r="CI177" s="54">
        <v>0</v>
      </c>
      <c r="CJ177" s="54"/>
      <c r="CK177" s="54">
        <v>0</v>
      </c>
      <c r="CL177" s="54">
        <v>0</v>
      </c>
      <c r="CM177" s="54">
        <v>0</v>
      </c>
      <c r="CN177" s="54">
        <v>0</v>
      </c>
      <c r="CO177" s="54"/>
      <c r="CP177" s="54">
        <v>0</v>
      </c>
      <c r="CQ177" s="54">
        <v>0</v>
      </c>
      <c r="CR177" s="54">
        <v>0</v>
      </c>
      <c r="CS177" s="54">
        <v>0</v>
      </c>
      <c r="CT177" s="54"/>
      <c r="CU177" s="57">
        <v>0</v>
      </c>
      <c r="CV177" s="54">
        <v>0</v>
      </c>
      <c r="CW177" s="54">
        <v>0</v>
      </c>
      <c r="CX177" s="54">
        <v>0</v>
      </c>
      <c r="CY177" s="54">
        <v>0</v>
      </c>
      <c r="CZ177" s="54"/>
      <c r="DA177" s="54">
        <v>0</v>
      </c>
      <c r="DB177" s="54">
        <v>0</v>
      </c>
      <c r="DC177" s="54">
        <v>0</v>
      </c>
      <c r="DD177" s="54">
        <v>0</v>
      </c>
      <c r="DE177" s="54"/>
      <c r="DF177" s="54" t="s">
        <v>982</v>
      </c>
      <c r="DG177" s="54">
        <v>416666.66666666669</v>
      </c>
      <c r="DH177" s="52" t="s">
        <v>172</v>
      </c>
      <c r="DI177" s="54">
        <f>IFERROR(VLOOKUP($B177,[1]Timesheet!$D:$BK,51,0),0)</f>
        <v>0</v>
      </c>
      <c r="DJ177" s="54">
        <f>IFERROR(VLOOKUP($B177,[1]Timesheet!$D:$BK,52,0),0)</f>
        <v>0</v>
      </c>
      <c r="DK177" s="54">
        <f>IFERROR(VLOOKUP($B177,[1]Timesheet!$D:$BK,55,0),0)</f>
        <v>0</v>
      </c>
      <c r="DL177" s="52">
        <v>0</v>
      </c>
      <c r="DM177" s="54">
        <f>IFERROR(VLOOKUP($B177,[1]Timesheet!$D:$BK,57,0),0)</f>
        <v>0</v>
      </c>
      <c r="DN177" s="54">
        <f t="shared" si="9"/>
        <v>0</v>
      </c>
      <c r="DO177" s="54"/>
      <c r="DP177" s="54" t="str">
        <f t="shared" si="10"/>
        <v>HNI</v>
      </c>
      <c r="DQ177" s="60">
        <v>44428</v>
      </c>
      <c r="DR177" s="60">
        <v>44611</v>
      </c>
      <c r="DS177" s="61" t="str">
        <f>IFERROR(VLOOKUP(E177&amp;H177,[1]Group!$D$3:$G$40,4,0),"")</f>
        <v/>
      </c>
      <c r="DT177" s="61" t="str">
        <f t="shared" si="11"/>
        <v>MoviNorth</v>
      </c>
    </row>
    <row r="178" spans="1:124" s="11" customFormat="1" ht="20.25" hidden="1" customHeight="1" x14ac:dyDescent="0.35">
      <c r="A178" s="47">
        <v>175</v>
      </c>
      <c r="B178" s="48">
        <v>5189</v>
      </c>
      <c r="C178" s="48" t="s">
        <v>1019</v>
      </c>
      <c r="D178" s="49" t="s">
        <v>471</v>
      </c>
      <c r="E178" s="306" t="s">
        <v>192</v>
      </c>
      <c r="F178" s="49" t="s">
        <v>452</v>
      </c>
      <c r="G178" s="49" t="s">
        <v>151</v>
      </c>
      <c r="H178" s="49" t="s">
        <v>370</v>
      </c>
      <c r="I178" s="49" t="s">
        <v>129</v>
      </c>
      <c r="J178" s="49" t="s">
        <v>179</v>
      </c>
      <c r="K178" s="49" t="s">
        <v>131</v>
      </c>
      <c r="L178" s="60" t="s">
        <v>132</v>
      </c>
      <c r="M178" s="50">
        <v>43683</v>
      </c>
      <c r="N178" s="50" t="s">
        <v>1233</v>
      </c>
      <c r="O178" s="51"/>
      <c r="P178" s="50"/>
      <c r="Q178" s="52" t="s">
        <v>133</v>
      </c>
      <c r="R178" s="311" t="s">
        <v>774</v>
      </c>
      <c r="S178" s="52" t="s">
        <v>134</v>
      </c>
      <c r="T178" s="54"/>
      <c r="U178" s="54">
        <v>5000000</v>
      </c>
      <c r="V178" s="54"/>
      <c r="W178" s="55">
        <v>5000000</v>
      </c>
      <c r="X178" s="56">
        <v>0</v>
      </c>
      <c r="Y178" s="54">
        <v>500000</v>
      </c>
      <c r="Z178" s="54"/>
      <c r="AA178" s="56">
        <v>0</v>
      </c>
      <c r="AB178" s="54"/>
      <c r="AC178" s="54">
        <v>0</v>
      </c>
      <c r="AD178" s="57">
        <v>500000</v>
      </c>
      <c r="AE178" s="54" t="s">
        <v>1246</v>
      </c>
      <c r="AF178" s="58">
        <v>26</v>
      </c>
      <c r="AG178" s="58">
        <v>0</v>
      </c>
      <c r="AH178" s="58">
        <v>7</v>
      </c>
      <c r="AI178" s="58">
        <v>0</v>
      </c>
      <c r="AJ178" s="58">
        <v>0</v>
      </c>
      <c r="AK178" s="58">
        <v>7</v>
      </c>
      <c r="AL178" s="58">
        <v>0</v>
      </c>
      <c r="AM178" s="58">
        <v>0</v>
      </c>
      <c r="AN178" s="58">
        <v>0</v>
      </c>
      <c r="AO178" s="58">
        <v>0</v>
      </c>
      <c r="AP178" s="58">
        <v>0</v>
      </c>
      <c r="AQ178" s="58">
        <v>0</v>
      </c>
      <c r="AR178" s="54">
        <v>1346154</v>
      </c>
      <c r="AS178" s="54">
        <v>0</v>
      </c>
      <c r="AT178" s="54">
        <v>0</v>
      </c>
      <c r="AU178" s="54">
        <v>1346154</v>
      </c>
      <c r="AV178" s="54">
        <v>0</v>
      </c>
      <c r="AW178" s="54">
        <v>134615</v>
      </c>
      <c r="AX178" s="54">
        <v>0</v>
      </c>
      <c r="AY178" s="54">
        <v>0</v>
      </c>
      <c r="AZ178" s="59">
        <v>0</v>
      </c>
      <c r="BA178" s="54">
        <v>0</v>
      </c>
      <c r="BB178" s="59"/>
      <c r="BC178" s="54"/>
      <c r="BD178" s="54"/>
      <c r="BE178" s="54">
        <v>0</v>
      </c>
      <c r="BF178" s="54">
        <v>134615</v>
      </c>
      <c r="BG178" s="59">
        <v>0</v>
      </c>
      <c r="BH178" s="59">
        <v>0</v>
      </c>
      <c r="BI178" s="59">
        <v>0</v>
      </c>
      <c r="BJ178" s="59">
        <v>0</v>
      </c>
      <c r="BK178" s="59"/>
      <c r="BL178" s="59">
        <v>0</v>
      </c>
      <c r="BM178" s="59"/>
      <c r="BN178" s="59"/>
      <c r="BO178" s="59">
        <v>0</v>
      </c>
      <c r="BP178" s="59"/>
      <c r="BQ178" s="59"/>
      <c r="BR178" s="54"/>
      <c r="BS178" s="59"/>
      <c r="BT178" s="54">
        <v>0</v>
      </c>
      <c r="BU178" s="57">
        <v>1480769</v>
      </c>
      <c r="BV178" s="54">
        <v>0</v>
      </c>
      <c r="BW178" s="54">
        <v>0</v>
      </c>
      <c r="BX178" s="54">
        <v>0</v>
      </c>
      <c r="BY178" s="54">
        <v>11000000</v>
      </c>
      <c r="BZ178" s="54">
        <v>0</v>
      </c>
      <c r="CA178" s="54">
        <v>0</v>
      </c>
      <c r="CB178" s="62">
        <v>400000</v>
      </c>
      <c r="CC178" s="62">
        <v>50000</v>
      </c>
      <c r="CD178" s="62">
        <v>75000</v>
      </c>
      <c r="CE178" s="54">
        <v>0</v>
      </c>
      <c r="CF178" s="54">
        <v>525000</v>
      </c>
      <c r="CG178" s="54">
        <v>11525000</v>
      </c>
      <c r="CH178" s="54">
        <v>0</v>
      </c>
      <c r="CI178" s="54">
        <v>0</v>
      </c>
      <c r="CJ178" s="54"/>
      <c r="CK178" s="54">
        <v>0</v>
      </c>
      <c r="CL178" s="54">
        <v>0</v>
      </c>
      <c r="CM178" s="54">
        <v>0</v>
      </c>
      <c r="CN178" s="54">
        <v>0</v>
      </c>
      <c r="CO178" s="54"/>
      <c r="CP178" s="54">
        <v>0</v>
      </c>
      <c r="CQ178" s="54">
        <v>0</v>
      </c>
      <c r="CR178" s="54">
        <v>0</v>
      </c>
      <c r="CS178" s="54">
        <v>955769</v>
      </c>
      <c r="CT178" s="54"/>
      <c r="CU178" s="57">
        <v>955769</v>
      </c>
      <c r="CV178" s="62">
        <v>850000.00000000012</v>
      </c>
      <c r="CW178" s="62">
        <v>0</v>
      </c>
      <c r="CX178" s="62">
        <v>150000</v>
      </c>
      <c r="CY178" s="62">
        <v>0</v>
      </c>
      <c r="CZ178" s="54"/>
      <c r="DA178" s="54">
        <v>1000000.0000000001</v>
      </c>
      <c r="DB178" s="54">
        <v>1525000</v>
      </c>
      <c r="DC178" s="54">
        <v>100000</v>
      </c>
      <c r="DD178" s="54">
        <v>2580769</v>
      </c>
      <c r="DE178" s="54"/>
      <c r="DF178" s="54" t="s">
        <v>1255</v>
      </c>
      <c r="DG178" s="54">
        <v>416666.66666666669</v>
      </c>
      <c r="DH178" s="52" t="s">
        <v>195</v>
      </c>
      <c r="DI178" s="54">
        <f>IFERROR(VLOOKUP($B178,[1]Timesheet!$D:$BK,51,0),0)</f>
        <v>7</v>
      </c>
      <c r="DJ178" s="54">
        <f>IFERROR(VLOOKUP($B178,[1]Timesheet!$D:$BK,52,0),0)</f>
        <v>0</v>
      </c>
      <c r="DK178" s="54">
        <f>IFERROR(VLOOKUP($B178,[1]Timesheet!$D:$BK,55,0),0)</f>
        <v>3</v>
      </c>
      <c r="DL178" s="52">
        <v>0</v>
      </c>
      <c r="DM178" s="54">
        <f>IFERROR(VLOOKUP($B178,[1]Timesheet!$D:$BK,57,0),0)</f>
        <v>0</v>
      </c>
      <c r="DN178" s="54">
        <f t="shared" si="9"/>
        <v>0</v>
      </c>
      <c r="DO178" s="54"/>
      <c r="DP178" s="54" t="str">
        <f t="shared" si="10"/>
        <v>DNI</v>
      </c>
      <c r="DQ178" s="60">
        <v>44362</v>
      </c>
      <c r="DR178" s="60">
        <v>44544</v>
      </c>
      <c r="DS178" s="61" t="str">
        <f>IFERROR(VLOOKUP(E178&amp;H178,[1]Group!$D$3:$G$40,4,0),"")</f>
        <v/>
      </c>
      <c r="DT178" s="61" t="str">
        <f t="shared" si="11"/>
        <v>MoviSouth</v>
      </c>
    </row>
    <row r="179" spans="1:124" s="11" customFormat="1" ht="20.25" hidden="1" customHeight="1" x14ac:dyDescent="0.35">
      <c r="A179" s="47">
        <v>176</v>
      </c>
      <c r="B179" s="48">
        <v>5729</v>
      </c>
      <c r="C179" s="48" t="s">
        <v>1039</v>
      </c>
      <c r="D179" s="49" t="s">
        <v>472</v>
      </c>
      <c r="E179" s="49" t="s">
        <v>192</v>
      </c>
      <c r="F179" s="49" t="s">
        <v>452</v>
      </c>
      <c r="G179" s="49" t="s">
        <v>151</v>
      </c>
      <c r="H179" s="49" t="s">
        <v>473</v>
      </c>
      <c r="I179" s="49" t="s">
        <v>129</v>
      </c>
      <c r="J179" s="49" t="s">
        <v>179</v>
      </c>
      <c r="K179" s="49" t="s">
        <v>131</v>
      </c>
      <c r="L179" s="49" t="s">
        <v>132</v>
      </c>
      <c r="M179" s="50">
        <v>44019</v>
      </c>
      <c r="N179" s="50" t="s">
        <v>770</v>
      </c>
      <c r="O179" s="51"/>
      <c r="P179" s="50"/>
      <c r="Q179" s="52" t="s">
        <v>133</v>
      </c>
      <c r="R179" s="311" t="s">
        <v>774</v>
      </c>
      <c r="S179" s="52" t="s">
        <v>134</v>
      </c>
      <c r="T179" s="54"/>
      <c r="U179" s="54">
        <v>5000000</v>
      </c>
      <c r="V179" s="54"/>
      <c r="W179" s="55">
        <v>5000000</v>
      </c>
      <c r="X179" s="56">
        <v>0</v>
      </c>
      <c r="Y179" s="54">
        <v>0</v>
      </c>
      <c r="Z179" s="54"/>
      <c r="AA179" s="56">
        <v>0</v>
      </c>
      <c r="AB179" s="54"/>
      <c r="AC179" s="54">
        <v>0</v>
      </c>
      <c r="AD179" s="57">
        <v>0</v>
      </c>
      <c r="AE179" s="54" t="s">
        <v>1245</v>
      </c>
      <c r="AF179" s="58">
        <v>21</v>
      </c>
      <c r="AG179" s="58">
        <v>19</v>
      </c>
      <c r="AH179" s="58">
        <v>2</v>
      </c>
      <c r="AI179" s="58">
        <v>0</v>
      </c>
      <c r="AJ179" s="58">
        <v>0</v>
      </c>
      <c r="AK179" s="58">
        <v>21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54">
        <v>5000000</v>
      </c>
      <c r="AS179" s="54">
        <v>0</v>
      </c>
      <c r="AT179" s="54">
        <v>0</v>
      </c>
      <c r="AU179" s="54">
        <v>5000000</v>
      </c>
      <c r="AV179" s="54">
        <v>0</v>
      </c>
      <c r="AW179" s="54">
        <v>0</v>
      </c>
      <c r="AX179" s="54">
        <v>0</v>
      </c>
      <c r="AY179" s="54">
        <v>0</v>
      </c>
      <c r="AZ179" s="59">
        <v>0</v>
      </c>
      <c r="BA179" s="54">
        <v>0</v>
      </c>
      <c r="BB179" s="59"/>
      <c r="BC179" s="54"/>
      <c r="BD179" s="54"/>
      <c r="BE179" s="54">
        <v>0</v>
      </c>
      <c r="BF179" s="54">
        <v>0</v>
      </c>
      <c r="BG179" s="59">
        <v>0</v>
      </c>
      <c r="BH179" s="59">
        <v>0</v>
      </c>
      <c r="BI179" s="59">
        <v>0</v>
      </c>
      <c r="BJ179" s="59">
        <v>0</v>
      </c>
      <c r="BK179" s="59"/>
      <c r="BL179" s="59">
        <v>0</v>
      </c>
      <c r="BM179" s="59"/>
      <c r="BN179" s="59"/>
      <c r="BO179" s="59">
        <v>0</v>
      </c>
      <c r="BP179" s="59"/>
      <c r="BQ179" s="59"/>
      <c r="BR179" s="54"/>
      <c r="BS179" s="59"/>
      <c r="BT179" s="54">
        <v>0</v>
      </c>
      <c r="BU179" s="57">
        <v>5000000</v>
      </c>
      <c r="BV179" s="54">
        <v>0</v>
      </c>
      <c r="BW179" s="54">
        <v>0</v>
      </c>
      <c r="BX179" s="54">
        <v>0</v>
      </c>
      <c r="BY179" s="54">
        <v>11000000</v>
      </c>
      <c r="BZ179" s="54">
        <v>0</v>
      </c>
      <c r="CA179" s="54">
        <v>0</v>
      </c>
      <c r="CB179" s="54">
        <v>400000</v>
      </c>
      <c r="CC179" s="54">
        <v>50000</v>
      </c>
      <c r="CD179" s="54">
        <v>75000</v>
      </c>
      <c r="CE179" s="54">
        <v>0</v>
      </c>
      <c r="CF179" s="54">
        <v>525000</v>
      </c>
      <c r="CG179" s="54">
        <v>11525000</v>
      </c>
      <c r="CH179" s="54">
        <v>0</v>
      </c>
      <c r="CI179" s="54">
        <v>0</v>
      </c>
      <c r="CJ179" s="54"/>
      <c r="CK179" s="54">
        <v>0</v>
      </c>
      <c r="CL179" s="54">
        <v>0</v>
      </c>
      <c r="CM179" s="54">
        <v>0</v>
      </c>
      <c r="CN179" s="54">
        <v>0</v>
      </c>
      <c r="CO179" s="54"/>
      <c r="CP179" s="54">
        <v>0</v>
      </c>
      <c r="CQ179" s="54">
        <v>0</v>
      </c>
      <c r="CR179" s="54">
        <v>0</v>
      </c>
      <c r="CS179" s="54">
        <v>4475000</v>
      </c>
      <c r="CT179" s="54"/>
      <c r="CU179" s="57">
        <v>4475000</v>
      </c>
      <c r="CV179" s="54">
        <v>850000.00000000012</v>
      </c>
      <c r="CW179" s="54">
        <v>0</v>
      </c>
      <c r="CX179" s="54">
        <v>150000</v>
      </c>
      <c r="CY179" s="54">
        <v>0</v>
      </c>
      <c r="CZ179" s="54"/>
      <c r="DA179" s="54">
        <v>1000000.0000000001</v>
      </c>
      <c r="DB179" s="54">
        <v>1525000</v>
      </c>
      <c r="DC179" s="54">
        <v>100000</v>
      </c>
      <c r="DD179" s="54">
        <v>6100000</v>
      </c>
      <c r="DE179" s="54"/>
      <c r="DF179" s="54" t="s">
        <v>980</v>
      </c>
      <c r="DG179" s="54">
        <v>416666.66666666669</v>
      </c>
      <c r="DH179" s="52" t="s">
        <v>135</v>
      </c>
      <c r="DI179" s="54">
        <f>IFERROR(VLOOKUP($B179,[1]Timesheet!$D:$BK,51,0),0)</f>
        <v>18</v>
      </c>
      <c r="DJ179" s="54">
        <f>IFERROR(VLOOKUP($B179,[1]Timesheet!$D:$BK,52,0),0)</f>
        <v>0</v>
      </c>
      <c r="DK179" s="54">
        <f>IFERROR(VLOOKUP($B179,[1]Timesheet!$D:$BK,55,0),0)</f>
        <v>0</v>
      </c>
      <c r="DL179" s="52">
        <v>0</v>
      </c>
      <c r="DM179" s="54">
        <f>IFERROR(VLOOKUP($B179,[1]Timesheet!$D:$BK,57,0),0)</f>
        <v>0</v>
      </c>
      <c r="DN179" s="54">
        <f t="shared" si="9"/>
        <v>0</v>
      </c>
      <c r="DO179" s="54"/>
      <c r="DP179" s="54" t="str">
        <f t="shared" si="10"/>
        <v>HO</v>
      </c>
      <c r="DQ179" s="60">
        <v>0</v>
      </c>
      <c r="DR179" s="60">
        <v>0</v>
      </c>
      <c r="DS179" s="61" t="str">
        <f>IFERROR(VLOOKUP(E179&amp;H179,[1]Group!$D$3:$G$40,4,0),"")</f>
        <v/>
      </c>
      <c r="DT179" s="61" t="str">
        <f t="shared" si="11"/>
        <v>MoviSouth</v>
      </c>
    </row>
    <row r="180" spans="1:124" s="11" customFormat="1" ht="20.25" hidden="1" customHeight="1" x14ac:dyDescent="0.35">
      <c r="A180" s="47">
        <v>177</v>
      </c>
      <c r="B180" s="48">
        <v>6123</v>
      </c>
      <c r="C180" s="48" t="s">
        <v>1208</v>
      </c>
      <c r="D180" s="49" t="s">
        <v>474</v>
      </c>
      <c r="E180" s="49" t="s">
        <v>192</v>
      </c>
      <c r="F180" s="49" t="s">
        <v>452</v>
      </c>
      <c r="G180" s="49" t="s">
        <v>181</v>
      </c>
      <c r="H180" s="49" t="s">
        <v>475</v>
      </c>
      <c r="I180" s="49" t="s">
        <v>129</v>
      </c>
      <c r="J180" s="49" t="s">
        <v>179</v>
      </c>
      <c r="K180" s="49" t="s">
        <v>131</v>
      </c>
      <c r="L180" s="49" t="s">
        <v>132</v>
      </c>
      <c r="M180" s="50">
        <v>44320</v>
      </c>
      <c r="N180" s="50" t="s">
        <v>770</v>
      </c>
      <c r="O180" s="51"/>
      <c r="P180" s="50"/>
      <c r="Q180" s="52" t="s">
        <v>133</v>
      </c>
      <c r="R180" s="311" t="s">
        <v>774</v>
      </c>
      <c r="S180" s="52" t="s">
        <v>134</v>
      </c>
      <c r="T180" s="54"/>
      <c r="U180" s="54">
        <v>20000000</v>
      </c>
      <c r="V180" s="54"/>
      <c r="W180" s="55">
        <v>20000000</v>
      </c>
      <c r="X180" s="56">
        <v>0</v>
      </c>
      <c r="Y180" s="54">
        <v>0</v>
      </c>
      <c r="Z180" s="54"/>
      <c r="AA180" s="56">
        <v>0</v>
      </c>
      <c r="AB180" s="54"/>
      <c r="AC180" s="54">
        <v>0</v>
      </c>
      <c r="AD180" s="57">
        <v>0</v>
      </c>
      <c r="AE180" s="54" t="s">
        <v>1246</v>
      </c>
      <c r="AF180" s="58">
        <v>26</v>
      </c>
      <c r="AG180" s="58">
        <v>20</v>
      </c>
      <c r="AH180" s="58">
        <v>6</v>
      </c>
      <c r="AI180" s="58">
        <v>0</v>
      </c>
      <c r="AJ180" s="58">
        <v>0</v>
      </c>
      <c r="AK180" s="58">
        <v>26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54">
        <v>20000000</v>
      </c>
      <c r="AS180" s="54">
        <v>0</v>
      </c>
      <c r="AT180" s="54">
        <v>0</v>
      </c>
      <c r="AU180" s="54">
        <v>20000000</v>
      </c>
      <c r="AV180" s="54">
        <v>0</v>
      </c>
      <c r="AW180" s="54">
        <v>0</v>
      </c>
      <c r="AX180" s="54">
        <v>0</v>
      </c>
      <c r="AY180" s="54">
        <v>0</v>
      </c>
      <c r="AZ180" s="59">
        <v>0</v>
      </c>
      <c r="BA180" s="54">
        <v>0</v>
      </c>
      <c r="BB180" s="59"/>
      <c r="BC180" s="54"/>
      <c r="BD180" s="54"/>
      <c r="BE180" s="54">
        <v>0</v>
      </c>
      <c r="BF180" s="54">
        <v>0</v>
      </c>
      <c r="BG180" s="59">
        <v>0</v>
      </c>
      <c r="BH180" s="59">
        <v>0</v>
      </c>
      <c r="BI180" s="59">
        <v>0</v>
      </c>
      <c r="BJ180" s="59">
        <v>0</v>
      </c>
      <c r="BK180" s="59"/>
      <c r="BL180" s="59">
        <v>0</v>
      </c>
      <c r="BM180" s="59"/>
      <c r="BN180" s="59"/>
      <c r="BO180" s="59">
        <v>0</v>
      </c>
      <c r="BP180" s="59"/>
      <c r="BQ180" s="59"/>
      <c r="BR180" s="54"/>
      <c r="BS180" s="59"/>
      <c r="BT180" s="54">
        <v>0</v>
      </c>
      <c r="BU180" s="57">
        <v>20000000</v>
      </c>
      <c r="BV180" s="54">
        <v>0</v>
      </c>
      <c r="BW180" s="54">
        <v>0</v>
      </c>
      <c r="BX180" s="54">
        <v>0</v>
      </c>
      <c r="BY180" s="54">
        <v>11000000</v>
      </c>
      <c r="BZ180" s="54">
        <v>2</v>
      </c>
      <c r="CA180" s="54">
        <v>8800000</v>
      </c>
      <c r="CB180" s="54">
        <v>1600000</v>
      </c>
      <c r="CC180" s="54">
        <v>200000</v>
      </c>
      <c r="CD180" s="54">
        <v>300000</v>
      </c>
      <c r="CE180" s="54">
        <v>0</v>
      </c>
      <c r="CF180" s="54">
        <v>2100000</v>
      </c>
      <c r="CG180" s="54">
        <v>21900000</v>
      </c>
      <c r="CH180" s="54">
        <v>0</v>
      </c>
      <c r="CI180" s="54">
        <v>0</v>
      </c>
      <c r="CJ180" s="54"/>
      <c r="CK180" s="54">
        <v>0</v>
      </c>
      <c r="CL180" s="54">
        <v>0</v>
      </c>
      <c r="CM180" s="54">
        <v>0</v>
      </c>
      <c r="CN180" s="54">
        <v>0</v>
      </c>
      <c r="CO180" s="54"/>
      <c r="CP180" s="54">
        <v>0</v>
      </c>
      <c r="CQ180" s="54">
        <v>0</v>
      </c>
      <c r="CR180" s="54">
        <v>0</v>
      </c>
      <c r="CS180" s="54">
        <v>17900000</v>
      </c>
      <c r="CT180" s="54"/>
      <c r="CU180" s="57">
        <v>17900000</v>
      </c>
      <c r="CV180" s="54">
        <v>3400000.0000000005</v>
      </c>
      <c r="CW180" s="54">
        <v>0</v>
      </c>
      <c r="CX180" s="54">
        <v>600000</v>
      </c>
      <c r="CY180" s="54">
        <v>0</v>
      </c>
      <c r="CZ180" s="54"/>
      <c r="DA180" s="54">
        <v>4000000.0000000005</v>
      </c>
      <c r="DB180" s="54">
        <v>6100000</v>
      </c>
      <c r="DC180" s="54">
        <v>400000</v>
      </c>
      <c r="DD180" s="54">
        <v>24400000</v>
      </c>
      <c r="DE180" s="54"/>
      <c r="DF180" s="54" t="s">
        <v>980</v>
      </c>
      <c r="DG180" s="54">
        <v>1666666.6666666667</v>
      </c>
      <c r="DH180" s="52" t="s">
        <v>135</v>
      </c>
      <c r="DI180" s="54">
        <f>IFERROR(VLOOKUP($B180,[1]Timesheet!$D:$BK,51,0),0)</f>
        <v>22</v>
      </c>
      <c r="DJ180" s="54">
        <f>IFERROR(VLOOKUP($B180,[1]Timesheet!$D:$BK,52,0),0)</f>
        <v>0</v>
      </c>
      <c r="DK180" s="54">
        <f>IFERROR(VLOOKUP($B180,[1]Timesheet!$D:$BK,55,0),0)</f>
        <v>0</v>
      </c>
      <c r="DL180" s="52">
        <v>0</v>
      </c>
      <c r="DM180" s="54">
        <f>IFERROR(VLOOKUP($B180,[1]Timesheet!$D:$BK,57,0),0)</f>
        <v>0</v>
      </c>
      <c r="DN180" s="54">
        <f t="shared" si="9"/>
        <v>0</v>
      </c>
      <c r="DO180" s="54"/>
      <c r="DP180" s="54" t="str">
        <f t="shared" si="10"/>
        <v>HO</v>
      </c>
      <c r="DQ180" s="60">
        <v>0</v>
      </c>
      <c r="DR180" s="60">
        <v>0</v>
      </c>
      <c r="DS180" s="61" t="str">
        <f>IFERROR(VLOOKUP(E180&amp;H180,[1]Group!$D$3:$G$40,4,0),"")</f>
        <v/>
      </c>
      <c r="DT180" s="61" t="str">
        <f t="shared" si="11"/>
        <v>MoviSouth</v>
      </c>
    </row>
    <row r="181" spans="1:124" s="11" customFormat="1" ht="20.25" hidden="1" customHeight="1" x14ac:dyDescent="0.35">
      <c r="A181" s="47">
        <v>178</v>
      </c>
      <c r="B181" s="48">
        <v>6127</v>
      </c>
      <c r="C181" s="48" t="s">
        <v>1192</v>
      </c>
      <c r="D181" s="49" t="s">
        <v>476</v>
      </c>
      <c r="E181" s="49" t="s">
        <v>192</v>
      </c>
      <c r="F181" s="49" t="s">
        <v>452</v>
      </c>
      <c r="G181" s="49" t="s">
        <v>127</v>
      </c>
      <c r="H181" s="49" t="s">
        <v>455</v>
      </c>
      <c r="I181" s="49" t="s">
        <v>129</v>
      </c>
      <c r="J181" s="49" t="s">
        <v>179</v>
      </c>
      <c r="K181" s="49" t="s">
        <v>131</v>
      </c>
      <c r="L181" s="49" t="s">
        <v>132</v>
      </c>
      <c r="M181" s="50">
        <v>44320</v>
      </c>
      <c r="N181" s="50" t="s">
        <v>770</v>
      </c>
      <c r="O181" s="51"/>
      <c r="P181" s="50"/>
      <c r="Q181" s="52" t="s">
        <v>133</v>
      </c>
      <c r="R181" s="311" t="s">
        <v>774</v>
      </c>
      <c r="S181" s="52" t="s">
        <v>134</v>
      </c>
      <c r="T181" s="54"/>
      <c r="U181" s="54">
        <v>40000000</v>
      </c>
      <c r="V181" s="54"/>
      <c r="W181" s="55">
        <v>40000000</v>
      </c>
      <c r="X181" s="56">
        <v>0</v>
      </c>
      <c r="Y181" s="54">
        <v>3000000</v>
      </c>
      <c r="Z181" s="54"/>
      <c r="AA181" s="56">
        <v>0</v>
      </c>
      <c r="AB181" s="54"/>
      <c r="AC181" s="54">
        <v>0</v>
      </c>
      <c r="AD181" s="57">
        <v>3000000</v>
      </c>
      <c r="AE181" s="54" t="s">
        <v>1246</v>
      </c>
      <c r="AF181" s="58">
        <v>26</v>
      </c>
      <c r="AG181" s="58">
        <v>24</v>
      </c>
      <c r="AH181" s="58">
        <v>2</v>
      </c>
      <c r="AI181" s="58">
        <v>0</v>
      </c>
      <c r="AJ181" s="58">
        <v>0</v>
      </c>
      <c r="AK181" s="58">
        <v>26</v>
      </c>
      <c r="AL181" s="58">
        <v>0</v>
      </c>
      <c r="AM181" s="58">
        <v>0</v>
      </c>
      <c r="AN181" s="58">
        <v>0</v>
      </c>
      <c r="AO181" s="58">
        <v>0</v>
      </c>
      <c r="AP181" s="58">
        <v>0</v>
      </c>
      <c r="AQ181" s="58">
        <v>0</v>
      </c>
      <c r="AR181" s="54">
        <v>40000000</v>
      </c>
      <c r="AS181" s="54">
        <v>0</v>
      </c>
      <c r="AT181" s="54">
        <v>0</v>
      </c>
      <c r="AU181" s="54">
        <v>40000000</v>
      </c>
      <c r="AV181" s="54">
        <v>0</v>
      </c>
      <c r="AW181" s="54">
        <v>3000000</v>
      </c>
      <c r="AX181" s="54">
        <v>0</v>
      </c>
      <c r="AY181" s="54">
        <v>0</v>
      </c>
      <c r="AZ181" s="59">
        <v>0</v>
      </c>
      <c r="BA181" s="54">
        <v>0</v>
      </c>
      <c r="BB181" s="59"/>
      <c r="BC181" s="54"/>
      <c r="BD181" s="54"/>
      <c r="BE181" s="54">
        <v>0</v>
      </c>
      <c r="BF181" s="54">
        <v>3000000</v>
      </c>
      <c r="BG181" s="59">
        <v>0</v>
      </c>
      <c r="BH181" s="59">
        <v>0</v>
      </c>
      <c r="BI181" s="59">
        <v>0</v>
      </c>
      <c r="BJ181" s="59">
        <v>0</v>
      </c>
      <c r="BK181" s="59"/>
      <c r="BL181" s="59">
        <v>0</v>
      </c>
      <c r="BM181" s="59"/>
      <c r="BN181" s="59"/>
      <c r="BO181" s="59">
        <v>0</v>
      </c>
      <c r="BP181" s="59"/>
      <c r="BQ181" s="59"/>
      <c r="BR181" s="54"/>
      <c r="BS181" s="59"/>
      <c r="BT181" s="54">
        <v>0</v>
      </c>
      <c r="BU181" s="57">
        <v>43000000</v>
      </c>
      <c r="BV181" s="54">
        <v>0</v>
      </c>
      <c r="BW181" s="54">
        <v>0</v>
      </c>
      <c r="BX181" s="54">
        <v>0</v>
      </c>
      <c r="BY181" s="54">
        <v>11000000</v>
      </c>
      <c r="BZ181" s="54">
        <v>4</v>
      </c>
      <c r="CA181" s="54">
        <v>17600000</v>
      </c>
      <c r="CB181" s="54">
        <v>2384000</v>
      </c>
      <c r="CC181" s="54">
        <v>400000</v>
      </c>
      <c r="CD181" s="54">
        <v>447000</v>
      </c>
      <c r="CE181" s="54">
        <v>0</v>
      </c>
      <c r="CF181" s="54">
        <v>3231000</v>
      </c>
      <c r="CG181" s="54">
        <v>31831000</v>
      </c>
      <c r="CH181" s="54">
        <v>11169000</v>
      </c>
      <c r="CI181" s="54">
        <v>925350</v>
      </c>
      <c r="CJ181" s="54"/>
      <c r="CK181" s="54">
        <v>925350</v>
      </c>
      <c r="CL181" s="54">
        <v>0</v>
      </c>
      <c r="CM181" s="54">
        <v>0</v>
      </c>
      <c r="CN181" s="54">
        <v>0</v>
      </c>
      <c r="CO181" s="54"/>
      <c r="CP181" s="54">
        <v>0</v>
      </c>
      <c r="CQ181" s="54">
        <v>0</v>
      </c>
      <c r="CR181" s="54">
        <v>0</v>
      </c>
      <c r="CS181" s="54">
        <v>38843650</v>
      </c>
      <c r="CT181" s="54"/>
      <c r="CU181" s="57">
        <v>38843650</v>
      </c>
      <c r="CV181" s="54">
        <v>5066000</v>
      </c>
      <c r="CW181" s="54">
        <v>0</v>
      </c>
      <c r="CX181" s="54">
        <v>894000</v>
      </c>
      <c r="CY181" s="54">
        <v>0</v>
      </c>
      <c r="CZ181" s="54"/>
      <c r="DA181" s="54">
        <v>5960000</v>
      </c>
      <c r="DB181" s="54">
        <v>9191000</v>
      </c>
      <c r="DC181" s="54">
        <v>596000</v>
      </c>
      <c r="DD181" s="54">
        <v>49556000</v>
      </c>
      <c r="DE181" s="54"/>
      <c r="DF181" s="54" t="s">
        <v>980</v>
      </c>
      <c r="DG181" s="54">
        <v>3333333.3333333335</v>
      </c>
      <c r="DH181" s="52" t="s">
        <v>210</v>
      </c>
      <c r="DI181" s="54">
        <f>IFERROR(VLOOKUP($B181,[1]Timesheet!$D:$BK,51,0),0)</f>
        <v>22</v>
      </c>
      <c r="DJ181" s="54">
        <f>IFERROR(VLOOKUP($B181,[1]Timesheet!$D:$BK,52,0),0)</f>
        <v>0</v>
      </c>
      <c r="DK181" s="54">
        <f>IFERROR(VLOOKUP($B181,[1]Timesheet!$D:$BK,55,0),0)</f>
        <v>0</v>
      </c>
      <c r="DL181" s="52">
        <v>0</v>
      </c>
      <c r="DM181" s="54">
        <f>IFERROR(VLOOKUP($B181,[1]Timesheet!$D:$BK,57,0),0)</f>
        <v>0</v>
      </c>
      <c r="DN181" s="54">
        <f t="shared" si="9"/>
        <v>0</v>
      </c>
      <c r="DO181" s="54"/>
      <c r="DP181" s="54" t="str">
        <f t="shared" si="10"/>
        <v>TNH</v>
      </c>
      <c r="DQ181" s="60">
        <v>0</v>
      </c>
      <c r="DR181" s="60">
        <v>0</v>
      </c>
      <c r="DS181" s="61" t="str">
        <f>IFERROR(VLOOKUP(E181&amp;H181,[1]Group!$D$3:$G$40,4,0),"")</f>
        <v/>
      </c>
      <c r="DT181" s="61" t="str">
        <f t="shared" si="11"/>
        <v>MoviSouth</v>
      </c>
    </row>
    <row r="182" spans="1:124" s="11" customFormat="1" ht="20.25" hidden="1" customHeight="1" x14ac:dyDescent="0.35">
      <c r="A182" s="47">
        <v>179</v>
      </c>
      <c r="B182" s="48">
        <v>6175</v>
      </c>
      <c r="C182" s="48" t="s">
        <v>1185</v>
      </c>
      <c r="D182" s="49" t="s">
        <v>477</v>
      </c>
      <c r="E182" s="49" t="s">
        <v>192</v>
      </c>
      <c r="F182" s="49" t="s">
        <v>478</v>
      </c>
      <c r="G182" s="49" t="s">
        <v>147</v>
      </c>
      <c r="H182" s="49" t="s">
        <v>479</v>
      </c>
      <c r="I182" s="49" t="s">
        <v>129</v>
      </c>
      <c r="J182" s="49" t="s">
        <v>179</v>
      </c>
      <c r="K182" s="49" t="s">
        <v>131</v>
      </c>
      <c r="L182" s="49" t="s">
        <v>132</v>
      </c>
      <c r="M182" s="50">
        <v>44375</v>
      </c>
      <c r="N182" s="50" t="s">
        <v>770</v>
      </c>
      <c r="O182" s="51"/>
      <c r="P182" s="50"/>
      <c r="Q182" s="52" t="s">
        <v>133</v>
      </c>
      <c r="R182" s="311" t="s">
        <v>774</v>
      </c>
      <c r="S182" s="52" t="s">
        <v>134</v>
      </c>
      <c r="T182" s="54"/>
      <c r="U182" s="54">
        <v>80000000</v>
      </c>
      <c r="V182" s="54"/>
      <c r="W182" s="55">
        <v>80000000</v>
      </c>
      <c r="X182" s="56">
        <v>0</v>
      </c>
      <c r="Y182" s="54">
        <v>0</v>
      </c>
      <c r="Z182" s="54"/>
      <c r="AA182" s="56">
        <v>0</v>
      </c>
      <c r="AB182" s="54"/>
      <c r="AC182" s="54">
        <v>0</v>
      </c>
      <c r="AD182" s="57">
        <v>0</v>
      </c>
      <c r="AE182" s="54" t="s">
        <v>1245</v>
      </c>
      <c r="AF182" s="58">
        <v>21</v>
      </c>
      <c r="AG182" s="58">
        <v>16</v>
      </c>
      <c r="AH182" s="58">
        <v>5</v>
      </c>
      <c r="AI182" s="58">
        <v>0</v>
      </c>
      <c r="AJ182" s="58">
        <v>0</v>
      </c>
      <c r="AK182" s="58">
        <v>21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54">
        <v>80000000</v>
      </c>
      <c r="AS182" s="54">
        <v>0</v>
      </c>
      <c r="AT182" s="54">
        <v>0</v>
      </c>
      <c r="AU182" s="54">
        <v>80000000</v>
      </c>
      <c r="AV182" s="54">
        <v>0</v>
      </c>
      <c r="AW182" s="54">
        <v>0</v>
      </c>
      <c r="AX182" s="54">
        <v>0</v>
      </c>
      <c r="AY182" s="54">
        <v>0</v>
      </c>
      <c r="AZ182" s="59">
        <v>0</v>
      </c>
      <c r="BA182" s="54">
        <v>0</v>
      </c>
      <c r="BB182" s="59"/>
      <c r="BC182" s="54"/>
      <c r="BD182" s="54"/>
      <c r="BE182" s="54">
        <v>0</v>
      </c>
      <c r="BF182" s="54">
        <v>0</v>
      </c>
      <c r="BG182" s="59">
        <v>0</v>
      </c>
      <c r="BH182" s="59">
        <v>0</v>
      </c>
      <c r="BI182" s="59">
        <v>0</v>
      </c>
      <c r="BJ182" s="59">
        <v>0</v>
      </c>
      <c r="BK182" s="59"/>
      <c r="BL182" s="59">
        <v>0</v>
      </c>
      <c r="BM182" s="59"/>
      <c r="BN182" s="59"/>
      <c r="BO182" s="59">
        <v>0</v>
      </c>
      <c r="BP182" s="59"/>
      <c r="BQ182" s="59"/>
      <c r="BR182" s="54"/>
      <c r="BS182" s="59"/>
      <c r="BT182" s="54">
        <v>0</v>
      </c>
      <c r="BU182" s="57">
        <v>80000000</v>
      </c>
      <c r="BV182" s="54">
        <v>0</v>
      </c>
      <c r="BW182" s="54">
        <v>0</v>
      </c>
      <c r="BX182" s="54">
        <v>0</v>
      </c>
      <c r="BY182" s="54">
        <v>11000000</v>
      </c>
      <c r="BZ182" s="54">
        <v>1</v>
      </c>
      <c r="CA182" s="54">
        <v>4400000</v>
      </c>
      <c r="CB182" s="54">
        <v>2384000</v>
      </c>
      <c r="CC182" s="54">
        <v>800000</v>
      </c>
      <c r="CD182" s="54">
        <v>447000</v>
      </c>
      <c r="CE182" s="54">
        <v>0</v>
      </c>
      <c r="CF182" s="54">
        <v>3631000</v>
      </c>
      <c r="CG182" s="54">
        <v>19031000</v>
      </c>
      <c r="CH182" s="54">
        <v>60969000</v>
      </c>
      <c r="CI182" s="54">
        <v>12440700</v>
      </c>
      <c r="CJ182" s="54"/>
      <c r="CK182" s="54">
        <v>12440700</v>
      </c>
      <c r="CL182" s="54">
        <v>0</v>
      </c>
      <c r="CM182" s="54">
        <v>0</v>
      </c>
      <c r="CN182" s="54">
        <v>0</v>
      </c>
      <c r="CO182" s="54"/>
      <c r="CP182" s="54">
        <v>0</v>
      </c>
      <c r="CQ182" s="54">
        <v>0</v>
      </c>
      <c r="CR182" s="54">
        <v>0</v>
      </c>
      <c r="CS182" s="54">
        <v>63928300</v>
      </c>
      <c r="CT182" s="54"/>
      <c r="CU182" s="57">
        <v>63928300</v>
      </c>
      <c r="CV182" s="54">
        <v>5066000</v>
      </c>
      <c r="CW182" s="54">
        <v>0</v>
      </c>
      <c r="CX182" s="54">
        <v>894000</v>
      </c>
      <c r="CY182" s="54">
        <v>0</v>
      </c>
      <c r="CZ182" s="54"/>
      <c r="DA182" s="54">
        <v>5960000</v>
      </c>
      <c r="DB182" s="54">
        <v>9591000</v>
      </c>
      <c r="DC182" s="54">
        <v>596000</v>
      </c>
      <c r="DD182" s="54">
        <v>86556000</v>
      </c>
      <c r="DE182" s="54"/>
      <c r="DF182" s="54" t="s">
        <v>980</v>
      </c>
      <c r="DG182" s="54">
        <v>6666666.666666667</v>
      </c>
      <c r="DH182" s="52" t="s">
        <v>135</v>
      </c>
      <c r="DI182" s="54">
        <f>IFERROR(VLOOKUP($B182,[1]Timesheet!$D:$BK,51,0),0)</f>
        <v>18</v>
      </c>
      <c r="DJ182" s="54">
        <f>IFERROR(VLOOKUP($B182,[1]Timesheet!$D:$BK,52,0),0)</f>
        <v>0</v>
      </c>
      <c r="DK182" s="54">
        <f>IFERROR(VLOOKUP($B182,[1]Timesheet!$D:$BK,55,0),0)</f>
        <v>0</v>
      </c>
      <c r="DL182" s="52">
        <v>0</v>
      </c>
      <c r="DM182" s="54">
        <f>IFERROR(VLOOKUP($B182,[1]Timesheet!$D:$BK,57,0),0)</f>
        <v>0</v>
      </c>
      <c r="DN182" s="54">
        <f t="shared" si="9"/>
        <v>0</v>
      </c>
      <c r="DO182" s="54"/>
      <c r="DP182" s="54" t="str">
        <f t="shared" si="10"/>
        <v>HO</v>
      </c>
      <c r="DQ182" s="60">
        <v>0</v>
      </c>
      <c r="DR182" s="60">
        <v>0</v>
      </c>
      <c r="DS182" s="61" t="str">
        <f>IFERROR(VLOOKUP(E182&amp;H182,[1]Group!$D$3:$G$40,4,0),"")</f>
        <v/>
      </c>
      <c r="DT182" s="61" t="str">
        <f t="shared" si="11"/>
        <v>MoviSouth</v>
      </c>
    </row>
    <row r="183" spans="1:124" s="11" customFormat="1" ht="20.25" hidden="1" customHeight="1" x14ac:dyDescent="0.35">
      <c r="A183" s="47">
        <v>180</v>
      </c>
      <c r="B183" s="48">
        <v>6184</v>
      </c>
      <c r="C183" s="48" t="s">
        <v>1194</v>
      </c>
      <c r="D183" s="49" t="s">
        <v>480</v>
      </c>
      <c r="E183" s="49" t="s">
        <v>192</v>
      </c>
      <c r="F183" s="49" t="s">
        <v>478</v>
      </c>
      <c r="G183" s="49" t="s">
        <v>127</v>
      </c>
      <c r="H183" s="49" t="s">
        <v>481</v>
      </c>
      <c r="I183" s="49" t="s">
        <v>129</v>
      </c>
      <c r="J183" s="49" t="s">
        <v>179</v>
      </c>
      <c r="K183" s="49" t="s">
        <v>131</v>
      </c>
      <c r="L183" s="49" t="s">
        <v>132</v>
      </c>
      <c r="M183" s="50">
        <v>44459</v>
      </c>
      <c r="N183" s="50" t="s">
        <v>770</v>
      </c>
      <c r="O183" s="51"/>
      <c r="P183" s="50"/>
      <c r="Q183" s="52" t="s">
        <v>133</v>
      </c>
      <c r="R183" s="311" t="s">
        <v>774</v>
      </c>
      <c r="S183" s="52" t="s">
        <v>134</v>
      </c>
      <c r="T183" s="54"/>
      <c r="U183" s="54">
        <v>40000000</v>
      </c>
      <c r="V183" s="54"/>
      <c r="W183" s="55">
        <v>40000000</v>
      </c>
      <c r="X183" s="56">
        <v>0</v>
      </c>
      <c r="Y183" s="54">
        <v>3000000</v>
      </c>
      <c r="Z183" s="54"/>
      <c r="AA183" s="56">
        <v>0</v>
      </c>
      <c r="AB183" s="54"/>
      <c r="AC183" s="54">
        <v>0</v>
      </c>
      <c r="AD183" s="57">
        <v>3000000</v>
      </c>
      <c r="AE183" s="54" t="s">
        <v>1246</v>
      </c>
      <c r="AF183" s="58">
        <v>26</v>
      </c>
      <c r="AG183" s="58">
        <v>25</v>
      </c>
      <c r="AH183" s="58">
        <v>1</v>
      </c>
      <c r="AI183" s="58">
        <v>0</v>
      </c>
      <c r="AJ183" s="58">
        <v>0</v>
      </c>
      <c r="AK183" s="58">
        <v>26</v>
      </c>
      <c r="AL183" s="58">
        <v>0</v>
      </c>
      <c r="AM183" s="58">
        <v>0</v>
      </c>
      <c r="AN183" s="58">
        <v>0</v>
      </c>
      <c r="AO183" s="58">
        <v>0</v>
      </c>
      <c r="AP183" s="58">
        <v>0</v>
      </c>
      <c r="AQ183" s="58">
        <v>0</v>
      </c>
      <c r="AR183" s="54">
        <v>40000000</v>
      </c>
      <c r="AS183" s="54">
        <v>0</v>
      </c>
      <c r="AT183" s="54">
        <v>0</v>
      </c>
      <c r="AU183" s="54">
        <v>40000000</v>
      </c>
      <c r="AV183" s="54">
        <v>0</v>
      </c>
      <c r="AW183" s="54">
        <v>3000000</v>
      </c>
      <c r="AX183" s="54">
        <v>0</v>
      </c>
      <c r="AY183" s="54">
        <v>0</v>
      </c>
      <c r="AZ183" s="59">
        <v>0</v>
      </c>
      <c r="BA183" s="54">
        <v>0</v>
      </c>
      <c r="BB183" s="59"/>
      <c r="BC183" s="54"/>
      <c r="BD183" s="54"/>
      <c r="BE183" s="54">
        <v>0</v>
      </c>
      <c r="BF183" s="54">
        <v>3000000</v>
      </c>
      <c r="BG183" s="59">
        <v>0</v>
      </c>
      <c r="BH183" s="59">
        <v>0</v>
      </c>
      <c r="BI183" s="59">
        <v>0</v>
      </c>
      <c r="BJ183" s="59">
        <v>0</v>
      </c>
      <c r="BK183" s="59"/>
      <c r="BL183" s="59">
        <v>0</v>
      </c>
      <c r="BM183" s="59"/>
      <c r="BN183" s="59"/>
      <c r="BO183" s="59">
        <v>0</v>
      </c>
      <c r="BP183" s="59"/>
      <c r="BQ183" s="59"/>
      <c r="BR183" s="54"/>
      <c r="BS183" s="59"/>
      <c r="BT183" s="54">
        <v>0</v>
      </c>
      <c r="BU183" s="57">
        <v>43000000</v>
      </c>
      <c r="BV183" s="54">
        <v>0</v>
      </c>
      <c r="BW183" s="54">
        <v>0</v>
      </c>
      <c r="BX183" s="54">
        <v>0</v>
      </c>
      <c r="BY183" s="54">
        <v>11000000</v>
      </c>
      <c r="BZ183" s="54">
        <v>0</v>
      </c>
      <c r="CA183" s="54">
        <v>0</v>
      </c>
      <c r="CB183" s="54">
        <v>2384000</v>
      </c>
      <c r="CC183" s="54">
        <v>400000</v>
      </c>
      <c r="CD183" s="54">
        <v>447000</v>
      </c>
      <c r="CE183" s="54">
        <v>0</v>
      </c>
      <c r="CF183" s="54">
        <v>3231000</v>
      </c>
      <c r="CG183" s="54">
        <v>14231000</v>
      </c>
      <c r="CH183" s="54">
        <v>28769000</v>
      </c>
      <c r="CI183" s="54">
        <v>4103800</v>
      </c>
      <c r="CJ183" s="54"/>
      <c r="CK183" s="54">
        <v>4103800</v>
      </c>
      <c r="CL183" s="54">
        <v>0</v>
      </c>
      <c r="CM183" s="54">
        <v>0</v>
      </c>
      <c r="CN183" s="54">
        <v>0</v>
      </c>
      <c r="CO183" s="54"/>
      <c r="CP183" s="54">
        <v>0</v>
      </c>
      <c r="CQ183" s="54">
        <v>0</v>
      </c>
      <c r="CR183" s="54">
        <v>0</v>
      </c>
      <c r="CS183" s="54">
        <v>35665200</v>
      </c>
      <c r="CT183" s="54"/>
      <c r="CU183" s="57">
        <v>35665200</v>
      </c>
      <c r="CV183" s="54">
        <v>5066000</v>
      </c>
      <c r="CW183" s="54">
        <v>0</v>
      </c>
      <c r="CX183" s="54">
        <v>894000</v>
      </c>
      <c r="CY183" s="54">
        <v>0</v>
      </c>
      <c r="CZ183" s="54"/>
      <c r="DA183" s="54">
        <v>5960000</v>
      </c>
      <c r="DB183" s="54">
        <v>9191000</v>
      </c>
      <c r="DC183" s="54">
        <v>596000</v>
      </c>
      <c r="DD183" s="54">
        <v>49556000</v>
      </c>
      <c r="DE183" s="54"/>
      <c r="DF183" s="54" t="s">
        <v>980</v>
      </c>
      <c r="DG183" s="54">
        <v>3333333.3333333335</v>
      </c>
      <c r="DH183" s="52" t="s">
        <v>203</v>
      </c>
      <c r="DI183" s="54">
        <f>IFERROR(VLOOKUP($B183,[1]Timesheet!$D:$BK,51,0),0)</f>
        <v>22</v>
      </c>
      <c r="DJ183" s="54">
        <f>IFERROR(VLOOKUP($B183,[1]Timesheet!$D:$BK,52,0),0)</f>
        <v>1</v>
      </c>
      <c r="DK183" s="54">
        <f>IFERROR(VLOOKUP($B183,[1]Timesheet!$D:$BK,55,0),0)</f>
        <v>0</v>
      </c>
      <c r="DL183" s="52">
        <v>0</v>
      </c>
      <c r="DM183" s="54">
        <f>IFERROR(VLOOKUP($B183,[1]Timesheet!$D:$BK,57,0),0)</f>
        <v>0</v>
      </c>
      <c r="DN183" s="54">
        <f t="shared" si="9"/>
        <v>0</v>
      </c>
      <c r="DO183" s="54"/>
      <c r="DP183" s="54" t="str">
        <f t="shared" si="10"/>
        <v>BDG</v>
      </c>
      <c r="DQ183" s="60">
        <v>0</v>
      </c>
      <c r="DR183" s="60">
        <v>0</v>
      </c>
      <c r="DS183" s="61" t="str">
        <f>IFERROR(VLOOKUP(E183&amp;H183,[1]Group!$D$3:$G$40,4,0),"")</f>
        <v/>
      </c>
      <c r="DT183" s="61" t="str">
        <f t="shared" si="11"/>
        <v>MoviSouth</v>
      </c>
    </row>
    <row r="184" spans="1:124" s="11" customFormat="1" ht="20.25" hidden="1" customHeight="1" x14ac:dyDescent="0.35">
      <c r="A184" s="47">
        <v>181</v>
      </c>
      <c r="B184" s="48">
        <v>6185</v>
      </c>
      <c r="C184" s="48" t="s">
        <v>1195</v>
      </c>
      <c r="D184" s="49" t="s">
        <v>482</v>
      </c>
      <c r="E184" s="49" t="s">
        <v>192</v>
      </c>
      <c r="F184" s="49" t="s">
        <v>478</v>
      </c>
      <c r="G184" s="49" t="s">
        <v>127</v>
      </c>
      <c r="H184" s="49" t="s">
        <v>455</v>
      </c>
      <c r="I184" s="49" t="s">
        <v>183</v>
      </c>
      <c r="J184" s="49" t="s">
        <v>179</v>
      </c>
      <c r="K184" s="49" t="s">
        <v>131</v>
      </c>
      <c r="L184" s="49" t="s">
        <v>132</v>
      </c>
      <c r="M184" s="50">
        <v>44459</v>
      </c>
      <c r="N184" s="50" t="s">
        <v>770</v>
      </c>
      <c r="O184" s="51"/>
      <c r="P184" s="50"/>
      <c r="Q184" s="52" t="s">
        <v>133</v>
      </c>
      <c r="R184" s="311" t="s">
        <v>774</v>
      </c>
      <c r="S184" s="52" t="s">
        <v>134</v>
      </c>
      <c r="T184" s="54"/>
      <c r="U184" s="54">
        <v>40000000</v>
      </c>
      <c r="V184" s="54"/>
      <c r="W184" s="55">
        <v>40000000</v>
      </c>
      <c r="X184" s="56">
        <v>0</v>
      </c>
      <c r="Y184" s="54">
        <v>3000000</v>
      </c>
      <c r="Z184" s="54"/>
      <c r="AA184" s="56">
        <v>0</v>
      </c>
      <c r="AB184" s="54"/>
      <c r="AC184" s="54">
        <v>0</v>
      </c>
      <c r="AD184" s="57">
        <v>3000000</v>
      </c>
      <c r="AE184" s="54" t="s">
        <v>1246</v>
      </c>
      <c r="AF184" s="58">
        <v>26</v>
      </c>
      <c r="AG184" s="58">
        <v>26</v>
      </c>
      <c r="AH184" s="58">
        <v>0</v>
      </c>
      <c r="AI184" s="58">
        <v>0</v>
      </c>
      <c r="AJ184" s="58">
        <v>0</v>
      </c>
      <c r="AK184" s="58">
        <v>26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54">
        <v>40000000</v>
      </c>
      <c r="AS184" s="54">
        <v>0</v>
      </c>
      <c r="AT184" s="54">
        <v>0</v>
      </c>
      <c r="AU184" s="54">
        <v>40000000</v>
      </c>
      <c r="AV184" s="54">
        <v>0</v>
      </c>
      <c r="AW184" s="54">
        <v>3000000</v>
      </c>
      <c r="AX184" s="54">
        <v>0</v>
      </c>
      <c r="AY184" s="54">
        <v>0</v>
      </c>
      <c r="AZ184" s="59">
        <v>0</v>
      </c>
      <c r="BA184" s="54">
        <v>0</v>
      </c>
      <c r="BB184" s="59"/>
      <c r="BC184" s="54"/>
      <c r="BD184" s="54"/>
      <c r="BE184" s="54">
        <v>0</v>
      </c>
      <c r="BF184" s="54">
        <v>3000000</v>
      </c>
      <c r="BG184" s="59">
        <v>0</v>
      </c>
      <c r="BH184" s="59">
        <v>0</v>
      </c>
      <c r="BI184" s="59">
        <v>0</v>
      </c>
      <c r="BJ184" s="59">
        <v>0</v>
      </c>
      <c r="BK184" s="59"/>
      <c r="BL184" s="59">
        <v>0</v>
      </c>
      <c r="BM184" s="59"/>
      <c r="BN184" s="59"/>
      <c r="BO184" s="59">
        <v>0</v>
      </c>
      <c r="BP184" s="59"/>
      <c r="BQ184" s="59"/>
      <c r="BR184" s="54"/>
      <c r="BS184" s="59"/>
      <c r="BT184" s="54">
        <v>0</v>
      </c>
      <c r="BU184" s="57">
        <v>43000000</v>
      </c>
      <c r="BV184" s="54">
        <v>0</v>
      </c>
      <c r="BW184" s="54">
        <v>0</v>
      </c>
      <c r="BX184" s="54">
        <v>0</v>
      </c>
      <c r="BY184" s="54">
        <v>11000000</v>
      </c>
      <c r="BZ184" s="54">
        <v>0</v>
      </c>
      <c r="CA184" s="54">
        <v>0</v>
      </c>
      <c r="CB184" s="54">
        <v>2384000</v>
      </c>
      <c r="CC184" s="54">
        <v>400000</v>
      </c>
      <c r="CD184" s="54">
        <v>447000</v>
      </c>
      <c r="CE184" s="54">
        <v>0</v>
      </c>
      <c r="CF184" s="54">
        <v>3231000</v>
      </c>
      <c r="CG184" s="54">
        <v>14231000</v>
      </c>
      <c r="CH184" s="54">
        <v>28769000</v>
      </c>
      <c r="CI184" s="54">
        <v>4103800</v>
      </c>
      <c r="CJ184" s="54"/>
      <c r="CK184" s="54">
        <v>4103800</v>
      </c>
      <c r="CL184" s="54">
        <v>0</v>
      </c>
      <c r="CM184" s="54">
        <v>0</v>
      </c>
      <c r="CN184" s="54">
        <v>0</v>
      </c>
      <c r="CO184" s="54"/>
      <c r="CP184" s="54">
        <v>0</v>
      </c>
      <c r="CQ184" s="54">
        <v>0</v>
      </c>
      <c r="CR184" s="54">
        <v>0</v>
      </c>
      <c r="CS184" s="54">
        <v>35665200</v>
      </c>
      <c r="CT184" s="54"/>
      <c r="CU184" s="57">
        <v>35665200</v>
      </c>
      <c r="CV184" s="54">
        <v>5066000</v>
      </c>
      <c r="CW184" s="54">
        <v>0</v>
      </c>
      <c r="CX184" s="54">
        <v>894000</v>
      </c>
      <c r="CY184" s="54">
        <v>0</v>
      </c>
      <c r="CZ184" s="54"/>
      <c r="DA184" s="54">
        <v>5960000</v>
      </c>
      <c r="DB184" s="54">
        <v>9191000</v>
      </c>
      <c r="DC184" s="54">
        <v>596000</v>
      </c>
      <c r="DD184" s="54">
        <v>49556000</v>
      </c>
      <c r="DE184" s="54"/>
      <c r="DF184" s="54" t="s">
        <v>1021</v>
      </c>
      <c r="DG184" s="54">
        <v>3333333.3333333335</v>
      </c>
      <c r="DH184" s="52" t="s">
        <v>184</v>
      </c>
      <c r="DI184" s="54">
        <f>IFERROR(VLOOKUP($B184,[1]Timesheet!$D:$BK,51,0),0)</f>
        <v>22</v>
      </c>
      <c r="DJ184" s="54">
        <f>IFERROR(VLOOKUP($B184,[1]Timesheet!$D:$BK,52,0),0)</f>
        <v>1</v>
      </c>
      <c r="DK184" s="54">
        <f>IFERROR(VLOOKUP($B184,[1]Timesheet!$D:$BK,55,0),0)</f>
        <v>0</v>
      </c>
      <c r="DL184" s="52">
        <v>0</v>
      </c>
      <c r="DM184" s="54">
        <f>IFERROR(VLOOKUP($B184,[1]Timesheet!$D:$BK,57,0),0)</f>
        <v>0</v>
      </c>
      <c r="DN184" s="54">
        <f t="shared" si="9"/>
        <v>0</v>
      </c>
      <c r="DO184" s="54"/>
      <c r="DP184" s="54" t="str">
        <f t="shared" si="10"/>
        <v>DNG</v>
      </c>
      <c r="DQ184" s="60">
        <v>0</v>
      </c>
      <c r="DR184" s="60">
        <v>0</v>
      </c>
      <c r="DS184" s="61" t="str">
        <f>IFERROR(VLOOKUP(E184&amp;H184,[1]Group!$D$3:$G$40,4,0),"")</f>
        <v/>
      </c>
      <c r="DT184" s="61" t="str">
        <f t="shared" si="11"/>
        <v>MoviCentral</v>
      </c>
    </row>
    <row r="185" spans="1:124" s="11" customFormat="1" ht="20.25" hidden="1" customHeight="1" x14ac:dyDescent="0.35">
      <c r="A185" s="47">
        <v>182</v>
      </c>
      <c r="B185" s="48">
        <v>1823</v>
      </c>
      <c r="C185" s="48" t="s">
        <v>1206</v>
      </c>
      <c r="D185" s="49" t="s">
        <v>483</v>
      </c>
      <c r="E185" s="49" t="s">
        <v>192</v>
      </c>
      <c r="F185" s="49" t="s">
        <v>452</v>
      </c>
      <c r="G185" s="49" t="s">
        <v>181</v>
      </c>
      <c r="H185" s="49" t="s">
        <v>475</v>
      </c>
      <c r="I185" s="49" t="s">
        <v>169</v>
      </c>
      <c r="J185" s="49" t="s">
        <v>179</v>
      </c>
      <c r="K185" s="49" t="s">
        <v>131</v>
      </c>
      <c r="L185" s="49" t="s">
        <v>132</v>
      </c>
      <c r="M185" s="50">
        <v>42114</v>
      </c>
      <c r="N185" s="50" t="s">
        <v>770</v>
      </c>
      <c r="O185" s="51"/>
      <c r="P185" s="50"/>
      <c r="Q185" s="52" t="s">
        <v>133</v>
      </c>
      <c r="R185" s="311" t="s">
        <v>774</v>
      </c>
      <c r="S185" s="52" t="s">
        <v>134</v>
      </c>
      <c r="T185" s="54"/>
      <c r="U185" s="54">
        <v>20000000</v>
      </c>
      <c r="V185" s="54"/>
      <c r="W185" s="55">
        <v>20000000</v>
      </c>
      <c r="X185" s="56">
        <v>0</v>
      </c>
      <c r="Y185" s="54">
        <v>3000000</v>
      </c>
      <c r="Z185" s="54"/>
      <c r="AA185" s="56">
        <v>0</v>
      </c>
      <c r="AB185" s="54"/>
      <c r="AC185" s="54">
        <v>0</v>
      </c>
      <c r="AD185" s="57">
        <v>3000000</v>
      </c>
      <c r="AE185" s="54" t="s">
        <v>1246</v>
      </c>
      <c r="AF185" s="58">
        <v>26</v>
      </c>
      <c r="AG185" s="58">
        <v>24</v>
      </c>
      <c r="AH185" s="58">
        <v>2</v>
      </c>
      <c r="AI185" s="58">
        <v>0</v>
      </c>
      <c r="AJ185" s="58">
        <v>0</v>
      </c>
      <c r="AK185" s="58">
        <v>26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54">
        <v>20000000</v>
      </c>
      <c r="AS185" s="54">
        <v>0</v>
      </c>
      <c r="AT185" s="54">
        <v>0</v>
      </c>
      <c r="AU185" s="54">
        <v>20000000</v>
      </c>
      <c r="AV185" s="54">
        <v>0</v>
      </c>
      <c r="AW185" s="54">
        <v>3000000</v>
      </c>
      <c r="AX185" s="54">
        <v>0</v>
      </c>
      <c r="AY185" s="54">
        <v>0</v>
      </c>
      <c r="AZ185" s="59">
        <v>0</v>
      </c>
      <c r="BA185" s="54">
        <v>0</v>
      </c>
      <c r="BB185" s="59"/>
      <c r="BC185" s="54"/>
      <c r="BD185" s="54"/>
      <c r="BE185" s="54">
        <v>0</v>
      </c>
      <c r="BF185" s="54">
        <v>3000000</v>
      </c>
      <c r="BG185" s="59">
        <v>0</v>
      </c>
      <c r="BH185" s="59">
        <v>0</v>
      </c>
      <c r="BI185" s="59">
        <v>0</v>
      </c>
      <c r="BJ185" s="59">
        <v>0</v>
      </c>
      <c r="BK185" s="59"/>
      <c r="BL185" s="59">
        <v>0</v>
      </c>
      <c r="BM185" s="59"/>
      <c r="BN185" s="59"/>
      <c r="BO185" s="59">
        <v>0</v>
      </c>
      <c r="BP185" s="59"/>
      <c r="BQ185" s="59"/>
      <c r="BR185" s="54"/>
      <c r="BS185" s="59"/>
      <c r="BT185" s="54">
        <v>0</v>
      </c>
      <c r="BU185" s="57">
        <v>23000000</v>
      </c>
      <c r="BV185" s="54">
        <v>0</v>
      </c>
      <c r="BW185" s="54">
        <v>0</v>
      </c>
      <c r="BX185" s="54">
        <v>0</v>
      </c>
      <c r="BY185" s="54">
        <v>11000000</v>
      </c>
      <c r="BZ185" s="54">
        <v>2</v>
      </c>
      <c r="CA185" s="54">
        <v>8800000</v>
      </c>
      <c r="CB185" s="54">
        <v>1600000</v>
      </c>
      <c r="CC185" s="54">
        <v>200000</v>
      </c>
      <c r="CD185" s="54">
        <v>300000</v>
      </c>
      <c r="CE185" s="54">
        <v>0</v>
      </c>
      <c r="CF185" s="54">
        <v>2100000</v>
      </c>
      <c r="CG185" s="54">
        <v>21900000</v>
      </c>
      <c r="CH185" s="54">
        <v>1100000</v>
      </c>
      <c r="CI185" s="54">
        <v>55000</v>
      </c>
      <c r="CJ185" s="54"/>
      <c r="CK185" s="54">
        <v>55000</v>
      </c>
      <c r="CL185" s="54">
        <v>0</v>
      </c>
      <c r="CM185" s="54">
        <v>149000</v>
      </c>
      <c r="CN185" s="54">
        <v>0</v>
      </c>
      <c r="CO185" s="54"/>
      <c r="CP185" s="54">
        <v>1980000</v>
      </c>
      <c r="CQ185" s="54">
        <v>0</v>
      </c>
      <c r="CR185" s="54">
        <v>2129000</v>
      </c>
      <c r="CS185" s="54">
        <v>18716000</v>
      </c>
      <c r="CT185" s="54"/>
      <c r="CU185" s="57">
        <v>18716000</v>
      </c>
      <c r="CV185" s="54">
        <v>3400000.0000000005</v>
      </c>
      <c r="CW185" s="54">
        <v>0</v>
      </c>
      <c r="CX185" s="54">
        <v>600000</v>
      </c>
      <c r="CY185" s="54">
        <v>0</v>
      </c>
      <c r="CZ185" s="54"/>
      <c r="DA185" s="54">
        <v>4000000.0000000005</v>
      </c>
      <c r="DB185" s="54">
        <v>6100000</v>
      </c>
      <c r="DC185" s="54">
        <v>400000</v>
      </c>
      <c r="DD185" s="54">
        <v>27400000</v>
      </c>
      <c r="DE185" s="54"/>
      <c r="DF185" s="54" t="s">
        <v>982</v>
      </c>
      <c r="DG185" s="54">
        <v>1666666.6666666667</v>
      </c>
      <c r="DH185" s="52" t="s">
        <v>212</v>
      </c>
      <c r="DI185" s="54">
        <f>IFERROR(VLOOKUP($B185,[1]Timesheet!$D:$BK,51,0),0)</f>
        <v>22</v>
      </c>
      <c r="DJ185" s="54">
        <f>IFERROR(VLOOKUP($B185,[1]Timesheet!$D:$BK,52,0),0)</f>
        <v>0</v>
      </c>
      <c r="DK185" s="54">
        <f>IFERROR(VLOOKUP($B185,[1]Timesheet!$D:$BK,55,0),0)</f>
        <v>0</v>
      </c>
      <c r="DL185" s="52" t="s">
        <v>139</v>
      </c>
      <c r="DM185" s="54">
        <f>IFERROR(VLOOKUP($B185,[1]Timesheet!$D:$BK,57,0),0)</f>
        <v>0</v>
      </c>
      <c r="DN185" s="54">
        <f t="shared" si="9"/>
        <v>149000</v>
      </c>
      <c r="DO185" s="54"/>
      <c r="DP185" s="54" t="str">
        <f t="shared" si="10"/>
        <v>HPG</v>
      </c>
      <c r="DQ185" s="60">
        <v>0</v>
      </c>
      <c r="DR185" s="60">
        <v>0</v>
      </c>
      <c r="DS185" s="61" t="str">
        <f>IFERROR(VLOOKUP(E185&amp;H185,[1]Group!$D$3:$G$40,4,0),"")</f>
        <v/>
      </c>
      <c r="DT185" s="61" t="str">
        <f t="shared" si="11"/>
        <v>MoviNorth</v>
      </c>
    </row>
    <row r="186" spans="1:124" s="11" customFormat="1" ht="20.25" customHeight="1" x14ac:dyDescent="0.35">
      <c r="A186" s="47">
        <v>183</v>
      </c>
      <c r="B186" s="48">
        <v>6215</v>
      </c>
      <c r="C186" s="48" t="s">
        <v>1128</v>
      </c>
      <c r="D186" s="49" t="s">
        <v>484</v>
      </c>
      <c r="E186" s="49" t="s">
        <v>192</v>
      </c>
      <c r="F186" s="49" t="s">
        <v>452</v>
      </c>
      <c r="G186" s="49" t="s">
        <v>151</v>
      </c>
      <c r="H186" s="49" t="s">
        <v>463</v>
      </c>
      <c r="I186" s="49" t="s">
        <v>129</v>
      </c>
      <c r="J186" s="49" t="s">
        <v>179</v>
      </c>
      <c r="K186" s="49" t="s">
        <v>131</v>
      </c>
      <c r="L186" s="49" t="s">
        <v>250</v>
      </c>
      <c r="M186" s="50">
        <v>44495</v>
      </c>
      <c r="N186" s="50" t="s">
        <v>770</v>
      </c>
      <c r="O186" s="51"/>
      <c r="P186" s="50"/>
      <c r="Q186" s="52" t="s">
        <v>247</v>
      </c>
      <c r="R186" s="311">
        <v>0.1</v>
      </c>
      <c r="S186" s="52" t="s">
        <v>134</v>
      </c>
      <c r="T186" s="54"/>
      <c r="U186" s="54">
        <v>5000000</v>
      </c>
      <c r="V186" s="54"/>
      <c r="W186" s="55">
        <v>5000000</v>
      </c>
      <c r="X186" s="56">
        <v>0</v>
      </c>
      <c r="Y186" s="54">
        <v>500000</v>
      </c>
      <c r="Z186" s="54"/>
      <c r="AA186" s="56">
        <v>0</v>
      </c>
      <c r="AB186" s="54"/>
      <c r="AC186" s="54">
        <v>0</v>
      </c>
      <c r="AD186" s="57">
        <v>500000</v>
      </c>
      <c r="AE186" s="54" t="s">
        <v>1246</v>
      </c>
      <c r="AF186" s="58">
        <v>26</v>
      </c>
      <c r="AG186" s="58">
        <v>26</v>
      </c>
      <c r="AH186" s="58">
        <v>0</v>
      </c>
      <c r="AI186" s="58">
        <v>0</v>
      </c>
      <c r="AJ186" s="58">
        <v>0</v>
      </c>
      <c r="AK186" s="58">
        <v>26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54">
        <v>5000000</v>
      </c>
      <c r="AS186" s="54">
        <v>0</v>
      </c>
      <c r="AT186" s="54">
        <v>0</v>
      </c>
      <c r="AU186" s="54">
        <v>5000000</v>
      </c>
      <c r="AV186" s="54">
        <v>0</v>
      </c>
      <c r="AW186" s="54">
        <v>500000</v>
      </c>
      <c r="AX186" s="54">
        <v>0</v>
      </c>
      <c r="AY186" s="54">
        <v>0</v>
      </c>
      <c r="AZ186" s="59">
        <v>0</v>
      </c>
      <c r="BA186" s="54">
        <v>0</v>
      </c>
      <c r="BB186" s="59"/>
      <c r="BC186" s="54"/>
      <c r="BD186" s="54"/>
      <c r="BE186" s="54">
        <v>0</v>
      </c>
      <c r="BF186" s="54">
        <v>500000</v>
      </c>
      <c r="BG186" s="59">
        <v>0</v>
      </c>
      <c r="BH186" s="59">
        <v>0</v>
      </c>
      <c r="BI186" s="59">
        <v>0</v>
      </c>
      <c r="BJ186" s="59">
        <v>0</v>
      </c>
      <c r="BK186" s="59"/>
      <c r="BL186" s="59">
        <v>0</v>
      </c>
      <c r="BM186" s="59"/>
      <c r="BN186" s="59"/>
      <c r="BO186" s="59">
        <v>0</v>
      </c>
      <c r="BP186" s="59"/>
      <c r="BQ186" s="59"/>
      <c r="BR186" s="54"/>
      <c r="BS186" s="59"/>
      <c r="BT186" s="54">
        <v>0</v>
      </c>
      <c r="BU186" s="57">
        <v>5500000</v>
      </c>
      <c r="BV186" s="54">
        <v>0</v>
      </c>
      <c r="BW186" s="54">
        <v>0</v>
      </c>
      <c r="BX186" s="54">
        <v>0</v>
      </c>
      <c r="BY186" s="54">
        <v>0</v>
      </c>
      <c r="BZ186" s="54">
        <v>0</v>
      </c>
      <c r="CA186" s="54">
        <v>0</v>
      </c>
      <c r="CB186" s="54">
        <v>0</v>
      </c>
      <c r="CC186" s="54">
        <v>0</v>
      </c>
      <c r="CD186" s="54">
        <v>0</v>
      </c>
      <c r="CE186" s="54">
        <v>0</v>
      </c>
      <c r="CF186" s="54">
        <v>0</v>
      </c>
      <c r="CG186" s="54">
        <v>0</v>
      </c>
      <c r="CH186" s="54">
        <v>5500000</v>
      </c>
      <c r="CI186" s="54">
        <v>550000</v>
      </c>
      <c r="CJ186" s="54"/>
      <c r="CK186" s="54">
        <v>550000</v>
      </c>
      <c r="CL186" s="54">
        <v>0</v>
      </c>
      <c r="CM186" s="54">
        <v>0</v>
      </c>
      <c r="CN186" s="54">
        <v>0</v>
      </c>
      <c r="CO186" s="54"/>
      <c r="CP186" s="54">
        <v>0</v>
      </c>
      <c r="CQ186" s="54">
        <v>0</v>
      </c>
      <c r="CR186" s="54">
        <v>0</v>
      </c>
      <c r="CS186" s="54">
        <v>4950000</v>
      </c>
      <c r="CT186" s="54"/>
      <c r="CU186" s="57">
        <v>4950000</v>
      </c>
      <c r="CV186" s="54">
        <v>0</v>
      </c>
      <c r="CW186" s="54">
        <v>0</v>
      </c>
      <c r="CX186" s="54">
        <v>0</v>
      </c>
      <c r="CY186" s="54">
        <v>0</v>
      </c>
      <c r="CZ186" s="54"/>
      <c r="DA186" s="54">
        <v>0</v>
      </c>
      <c r="DB186" s="54">
        <v>0</v>
      </c>
      <c r="DC186" s="54">
        <v>0</v>
      </c>
      <c r="DD186" s="54">
        <v>5500000</v>
      </c>
      <c r="DE186" s="54"/>
      <c r="DF186" s="54" t="s">
        <v>980</v>
      </c>
      <c r="DG186" s="54">
        <v>416666.66666666669</v>
      </c>
      <c r="DH186" s="52" t="s">
        <v>200</v>
      </c>
      <c r="DI186" s="54">
        <f>IFERROR(VLOOKUP($B186,[1]Timesheet!$D:$BK,51,0),0)</f>
        <v>22</v>
      </c>
      <c r="DJ186" s="54">
        <f>IFERROR(VLOOKUP($B186,[1]Timesheet!$D:$BK,52,0),0)</f>
        <v>0</v>
      </c>
      <c r="DK186" s="54">
        <f>IFERROR(VLOOKUP($B186,[1]Timesheet!$D:$BK,55,0),0)</f>
        <v>0</v>
      </c>
      <c r="DL186" s="52">
        <v>0</v>
      </c>
      <c r="DM186" s="54">
        <f>IFERROR(VLOOKUP($B186,[1]Timesheet!$D:$BK,57,0),0)</f>
        <v>0</v>
      </c>
      <c r="DN186" s="54">
        <f t="shared" si="9"/>
        <v>0</v>
      </c>
      <c r="DO186" s="54"/>
      <c r="DP186" s="54" t="str">
        <f t="shared" si="10"/>
        <v>HCM</v>
      </c>
      <c r="DQ186" s="60">
        <v>0</v>
      </c>
      <c r="DR186" s="60">
        <v>0</v>
      </c>
      <c r="DS186" s="61" t="str">
        <f>IFERROR(VLOOKUP(E186&amp;H186,[1]Group!$D$3:$G$40,4,0),"")</f>
        <v>Group 3</v>
      </c>
      <c r="DT186" s="61" t="str">
        <f t="shared" si="11"/>
        <v>MoviSouthGroup 3</v>
      </c>
    </row>
    <row r="187" spans="1:124" s="11" customFormat="1" ht="20.25" customHeight="1" x14ac:dyDescent="0.35">
      <c r="A187" s="47">
        <v>184</v>
      </c>
      <c r="B187" s="48">
        <v>6218</v>
      </c>
      <c r="C187" s="48" t="s">
        <v>1131</v>
      </c>
      <c r="D187" s="49" t="s">
        <v>485</v>
      </c>
      <c r="E187" s="49" t="s">
        <v>192</v>
      </c>
      <c r="F187" s="49" t="s">
        <v>452</v>
      </c>
      <c r="G187" s="49" t="s">
        <v>151</v>
      </c>
      <c r="H187" s="49" t="s">
        <v>463</v>
      </c>
      <c r="I187" s="49" t="s">
        <v>129</v>
      </c>
      <c r="J187" s="49" t="s">
        <v>179</v>
      </c>
      <c r="K187" s="49" t="s">
        <v>131</v>
      </c>
      <c r="L187" s="49" t="s">
        <v>250</v>
      </c>
      <c r="M187" s="50">
        <v>44495</v>
      </c>
      <c r="N187" s="50" t="s">
        <v>770</v>
      </c>
      <c r="O187" s="51"/>
      <c r="P187" s="50"/>
      <c r="Q187" s="52" t="s">
        <v>247</v>
      </c>
      <c r="R187" s="311">
        <v>0.1</v>
      </c>
      <c r="S187" s="52" t="s">
        <v>134</v>
      </c>
      <c r="T187" s="54"/>
      <c r="U187" s="54">
        <v>5000000</v>
      </c>
      <c r="V187" s="54"/>
      <c r="W187" s="55">
        <v>5000000</v>
      </c>
      <c r="X187" s="56">
        <v>0</v>
      </c>
      <c r="Y187" s="54">
        <v>500000</v>
      </c>
      <c r="Z187" s="54"/>
      <c r="AA187" s="56">
        <v>0</v>
      </c>
      <c r="AB187" s="54"/>
      <c r="AC187" s="54">
        <v>0</v>
      </c>
      <c r="AD187" s="57">
        <v>500000</v>
      </c>
      <c r="AE187" s="54" t="s">
        <v>1246</v>
      </c>
      <c r="AF187" s="58">
        <v>26</v>
      </c>
      <c r="AG187" s="58">
        <v>26</v>
      </c>
      <c r="AH187" s="58">
        <v>0</v>
      </c>
      <c r="AI187" s="58">
        <v>0</v>
      </c>
      <c r="AJ187" s="58">
        <v>0</v>
      </c>
      <c r="AK187" s="58">
        <v>26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54">
        <v>5000000</v>
      </c>
      <c r="AS187" s="54">
        <v>0</v>
      </c>
      <c r="AT187" s="54">
        <v>0</v>
      </c>
      <c r="AU187" s="54">
        <v>5000000</v>
      </c>
      <c r="AV187" s="54">
        <v>0</v>
      </c>
      <c r="AW187" s="54">
        <v>500000</v>
      </c>
      <c r="AX187" s="54">
        <v>0</v>
      </c>
      <c r="AY187" s="54">
        <v>0</v>
      </c>
      <c r="AZ187" s="59">
        <v>0</v>
      </c>
      <c r="BA187" s="54">
        <v>0</v>
      </c>
      <c r="BB187" s="59"/>
      <c r="BC187" s="54"/>
      <c r="BD187" s="54"/>
      <c r="BE187" s="54">
        <v>0</v>
      </c>
      <c r="BF187" s="54">
        <v>500000</v>
      </c>
      <c r="BG187" s="59">
        <v>0</v>
      </c>
      <c r="BH187" s="59">
        <v>0</v>
      </c>
      <c r="BI187" s="59">
        <v>0</v>
      </c>
      <c r="BJ187" s="59">
        <v>0</v>
      </c>
      <c r="BK187" s="59"/>
      <c r="BL187" s="59">
        <v>0</v>
      </c>
      <c r="BM187" s="59"/>
      <c r="BN187" s="59"/>
      <c r="BO187" s="59">
        <v>0</v>
      </c>
      <c r="BP187" s="59"/>
      <c r="BQ187" s="59"/>
      <c r="BR187" s="54"/>
      <c r="BS187" s="59"/>
      <c r="BT187" s="54">
        <v>0</v>
      </c>
      <c r="BU187" s="57">
        <v>5500000</v>
      </c>
      <c r="BV187" s="54">
        <v>0</v>
      </c>
      <c r="BW187" s="54">
        <v>0</v>
      </c>
      <c r="BX187" s="54">
        <v>0</v>
      </c>
      <c r="BY187" s="54">
        <v>0</v>
      </c>
      <c r="BZ187" s="54">
        <v>0</v>
      </c>
      <c r="CA187" s="54">
        <v>0</v>
      </c>
      <c r="CB187" s="54">
        <v>0</v>
      </c>
      <c r="CC187" s="54">
        <v>0</v>
      </c>
      <c r="CD187" s="54">
        <v>0</v>
      </c>
      <c r="CE187" s="54">
        <v>0</v>
      </c>
      <c r="CF187" s="54">
        <v>0</v>
      </c>
      <c r="CG187" s="54">
        <v>0</v>
      </c>
      <c r="CH187" s="54">
        <v>5500000</v>
      </c>
      <c r="CI187" s="54">
        <v>550000</v>
      </c>
      <c r="CJ187" s="54"/>
      <c r="CK187" s="54">
        <v>550000</v>
      </c>
      <c r="CL187" s="54">
        <v>0</v>
      </c>
      <c r="CM187" s="54">
        <v>0</v>
      </c>
      <c r="CN187" s="54">
        <v>0</v>
      </c>
      <c r="CO187" s="54"/>
      <c r="CP187" s="54">
        <v>0</v>
      </c>
      <c r="CQ187" s="54">
        <v>0</v>
      </c>
      <c r="CR187" s="54">
        <v>0</v>
      </c>
      <c r="CS187" s="54">
        <v>4950000</v>
      </c>
      <c r="CT187" s="54"/>
      <c r="CU187" s="57">
        <v>4950000</v>
      </c>
      <c r="CV187" s="54">
        <v>0</v>
      </c>
      <c r="CW187" s="54">
        <v>0</v>
      </c>
      <c r="CX187" s="54">
        <v>0</v>
      </c>
      <c r="CY187" s="54">
        <v>0</v>
      </c>
      <c r="CZ187" s="54"/>
      <c r="DA187" s="54">
        <v>0</v>
      </c>
      <c r="DB187" s="54">
        <v>0</v>
      </c>
      <c r="DC187" s="54">
        <v>0</v>
      </c>
      <c r="DD187" s="54">
        <v>5500000</v>
      </c>
      <c r="DE187" s="54"/>
      <c r="DF187" s="54" t="s">
        <v>980</v>
      </c>
      <c r="DG187" s="54">
        <v>416666.66666666669</v>
      </c>
      <c r="DH187" s="52" t="s">
        <v>200</v>
      </c>
      <c r="DI187" s="54">
        <f>IFERROR(VLOOKUP($B187,[1]Timesheet!$D:$BK,51,0),0)</f>
        <v>22</v>
      </c>
      <c r="DJ187" s="54">
        <f>IFERROR(VLOOKUP($B187,[1]Timesheet!$D:$BK,52,0),0)</f>
        <v>0</v>
      </c>
      <c r="DK187" s="54">
        <f>IFERROR(VLOOKUP($B187,[1]Timesheet!$D:$BK,55,0),0)</f>
        <v>0</v>
      </c>
      <c r="DL187" s="52">
        <v>0</v>
      </c>
      <c r="DM187" s="54">
        <f>IFERROR(VLOOKUP($B187,[1]Timesheet!$D:$BK,57,0),0)</f>
        <v>0</v>
      </c>
      <c r="DN187" s="54">
        <f t="shared" si="9"/>
        <v>0</v>
      </c>
      <c r="DO187" s="54"/>
      <c r="DP187" s="54" t="str">
        <f t="shared" si="10"/>
        <v>HCM</v>
      </c>
      <c r="DQ187" s="60">
        <v>0</v>
      </c>
      <c r="DR187" s="60">
        <v>0</v>
      </c>
      <c r="DS187" s="61" t="str">
        <f>IFERROR(VLOOKUP(E187&amp;H187,[1]Group!$D$3:$G$40,4,0),"")</f>
        <v>Group 3</v>
      </c>
      <c r="DT187" s="61" t="str">
        <f t="shared" si="11"/>
        <v>MoviSouthGroup 3</v>
      </c>
    </row>
    <row r="188" spans="1:124" s="11" customFormat="1" ht="20.25" hidden="1" customHeight="1" x14ac:dyDescent="0.35">
      <c r="A188" s="47">
        <v>185</v>
      </c>
      <c r="B188" s="48">
        <v>6033</v>
      </c>
      <c r="C188" s="48" t="s">
        <v>1201</v>
      </c>
      <c r="D188" s="49" t="s">
        <v>486</v>
      </c>
      <c r="E188" s="49" t="s">
        <v>192</v>
      </c>
      <c r="F188" s="49" t="s">
        <v>487</v>
      </c>
      <c r="G188" s="49" t="s">
        <v>186</v>
      </c>
      <c r="H188" s="49" t="s">
        <v>488</v>
      </c>
      <c r="I188" s="49" t="s">
        <v>129</v>
      </c>
      <c r="J188" s="49" t="s">
        <v>179</v>
      </c>
      <c r="K188" s="49" t="s">
        <v>131</v>
      </c>
      <c r="L188" s="60" t="s">
        <v>198</v>
      </c>
      <c r="M188" s="50">
        <v>44124</v>
      </c>
      <c r="N188" s="50" t="s">
        <v>770</v>
      </c>
      <c r="O188" s="51"/>
      <c r="P188" s="50">
        <v>44562</v>
      </c>
      <c r="Q188" s="52" t="s">
        <v>133</v>
      </c>
      <c r="R188" s="311" t="s">
        <v>774</v>
      </c>
      <c r="S188" s="52" t="s">
        <v>134</v>
      </c>
      <c r="T188" s="54"/>
      <c r="U188" s="54">
        <v>30000000</v>
      </c>
      <c r="V188" s="54"/>
      <c r="W188" s="55">
        <v>30000000</v>
      </c>
      <c r="X188" s="56">
        <v>0</v>
      </c>
      <c r="Y188" s="54">
        <v>0</v>
      </c>
      <c r="Z188" s="54"/>
      <c r="AA188" s="56">
        <v>0</v>
      </c>
      <c r="AB188" s="54"/>
      <c r="AC188" s="54">
        <v>0</v>
      </c>
      <c r="AD188" s="57">
        <v>0</v>
      </c>
      <c r="AE188" s="54" t="s">
        <v>1246</v>
      </c>
      <c r="AF188" s="58">
        <v>26</v>
      </c>
      <c r="AG188" s="58">
        <v>23</v>
      </c>
      <c r="AH188" s="58">
        <v>3</v>
      </c>
      <c r="AI188" s="58">
        <v>0</v>
      </c>
      <c r="AJ188" s="58">
        <v>0</v>
      </c>
      <c r="AK188" s="58">
        <v>26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54">
        <v>30000000</v>
      </c>
      <c r="AS188" s="54">
        <v>0</v>
      </c>
      <c r="AT188" s="54">
        <v>0</v>
      </c>
      <c r="AU188" s="54">
        <v>30000000</v>
      </c>
      <c r="AV188" s="54">
        <v>0</v>
      </c>
      <c r="AW188" s="54">
        <v>0</v>
      </c>
      <c r="AX188" s="54">
        <v>0</v>
      </c>
      <c r="AY188" s="54">
        <v>0</v>
      </c>
      <c r="AZ188" s="59">
        <v>0</v>
      </c>
      <c r="BA188" s="54">
        <v>0</v>
      </c>
      <c r="BB188" s="59"/>
      <c r="BC188" s="54"/>
      <c r="BD188" s="54"/>
      <c r="BE188" s="54">
        <v>0</v>
      </c>
      <c r="BF188" s="54">
        <v>0</v>
      </c>
      <c r="BG188" s="59">
        <v>0</v>
      </c>
      <c r="BH188" s="59">
        <v>0</v>
      </c>
      <c r="BI188" s="59">
        <v>0</v>
      </c>
      <c r="BJ188" s="59">
        <v>0</v>
      </c>
      <c r="BK188" s="59"/>
      <c r="BL188" s="59">
        <v>0</v>
      </c>
      <c r="BM188" s="59"/>
      <c r="BN188" s="59"/>
      <c r="BO188" s="59">
        <v>0</v>
      </c>
      <c r="BP188" s="59"/>
      <c r="BQ188" s="59"/>
      <c r="BR188" s="54"/>
      <c r="BS188" s="59"/>
      <c r="BT188" s="54">
        <v>0</v>
      </c>
      <c r="BU188" s="57">
        <v>30000000</v>
      </c>
      <c r="BV188" s="54">
        <v>0</v>
      </c>
      <c r="BW188" s="54">
        <v>0</v>
      </c>
      <c r="BX188" s="54">
        <v>0</v>
      </c>
      <c r="BY188" s="54">
        <v>11000000</v>
      </c>
      <c r="BZ188" s="54">
        <v>1</v>
      </c>
      <c r="CA188" s="54">
        <v>4400000</v>
      </c>
      <c r="CB188" s="54">
        <v>2384000</v>
      </c>
      <c r="CC188" s="54">
        <v>300000</v>
      </c>
      <c r="CD188" s="54">
        <v>447000</v>
      </c>
      <c r="CE188" s="54">
        <v>0</v>
      </c>
      <c r="CF188" s="54">
        <v>3131000</v>
      </c>
      <c r="CG188" s="54">
        <v>18531000</v>
      </c>
      <c r="CH188" s="54">
        <v>11469000</v>
      </c>
      <c r="CI188" s="54">
        <v>970350</v>
      </c>
      <c r="CJ188" s="54"/>
      <c r="CK188" s="54">
        <v>970350</v>
      </c>
      <c r="CL188" s="54">
        <v>0</v>
      </c>
      <c r="CM188" s="54">
        <v>149000</v>
      </c>
      <c r="CN188" s="54">
        <v>0</v>
      </c>
      <c r="CO188" s="54"/>
      <c r="CP188" s="54">
        <v>0</v>
      </c>
      <c r="CQ188" s="54">
        <v>0</v>
      </c>
      <c r="CR188" s="54">
        <v>149000</v>
      </c>
      <c r="CS188" s="54">
        <v>25749650</v>
      </c>
      <c r="CT188" s="54"/>
      <c r="CU188" s="57">
        <v>25749650</v>
      </c>
      <c r="CV188" s="54">
        <v>5066000</v>
      </c>
      <c r="CW188" s="54">
        <v>0</v>
      </c>
      <c r="CX188" s="54">
        <v>894000</v>
      </c>
      <c r="CY188" s="54">
        <v>0</v>
      </c>
      <c r="CZ188" s="54"/>
      <c r="DA188" s="54">
        <v>5960000</v>
      </c>
      <c r="DB188" s="54">
        <v>9091000</v>
      </c>
      <c r="DC188" s="54">
        <v>596000</v>
      </c>
      <c r="DD188" s="54">
        <v>36556000</v>
      </c>
      <c r="DE188" s="54"/>
      <c r="DF188" s="54" t="s">
        <v>980</v>
      </c>
      <c r="DG188" s="54">
        <v>2500000</v>
      </c>
      <c r="DH188" s="52" t="s">
        <v>135</v>
      </c>
      <c r="DI188" s="54">
        <f>IFERROR(VLOOKUP($B188,[1]Timesheet!$D:$BK,51,0),0)</f>
        <v>22</v>
      </c>
      <c r="DJ188" s="54">
        <f>IFERROR(VLOOKUP($B188,[1]Timesheet!$D:$BK,52,0),0)</f>
        <v>0</v>
      </c>
      <c r="DK188" s="54">
        <f>IFERROR(VLOOKUP($B188,[1]Timesheet!$D:$BK,55,0),0)</f>
        <v>0</v>
      </c>
      <c r="DL188" s="52" t="s">
        <v>139</v>
      </c>
      <c r="DM188" s="54">
        <f>IFERROR(VLOOKUP($B188,[1]Timesheet!$D:$BK,57,0),0)</f>
        <v>0</v>
      </c>
      <c r="DN188" s="54">
        <f t="shared" si="9"/>
        <v>149000</v>
      </c>
      <c r="DO188" s="54"/>
      <c r="DP188" s="54" t="str">
        <f t="shared" si="10"/>
        <v>HO</v>
      </c>
      <c r="DQ188" s="60">
        <v>0</v>
      </c>
      <c r="DR188" s="60">
        <v>0</v>
      </c>
      <c r="DS188" s="61" t="str">
        <f>IFERROR(VLOOKUP(E188&amp;H188,[1]Group!$D$3:$G$40,4,0),"")</f>
        <v/>
      </c>
      <c r="DT188" s="61" t="str">
        <f t="shared" si="11"/>
        <v>MoviSouth</v>
      </c>
    </row>
    <row r="189" spans="1:124" s="11" customFormat="1" ht="20.25" hidden="1" customHeight="1" x14ac:dyDescent="0.35">
      <c r="A189" s="47">
        <v>186</v>
      </c>
      <c r="B189" s="48">
        <v>4095</v>
      </c>
      <c r="C189" s="48" t="s">
        <v>1210</v>
      </c>
      <c r="D189" s="49" t="s">
        <v>489</v>
      </c>
      <c r="E189" s="49" t="s">
        <v>192</v>
      </c>
      <c r="F189" s="49" t="s">
        <v>487</v>
      </c>
      <c r="G189" s="49" t="s">
        <v>256</v>
      </c>
      <c r="H189" s="49" t="s">
        <v>490</v>
      </c>
      <c r="I189" s="49" t="s">
        <v>129</v>
      </c>
      <c r="J189" s="49" t="s">
        <v>179</v>
      </c>
      <c r="K189" s="49" t="s">
        <v>131</v>
      </c>
      <c r="L189" s="49" t="s">
        <v>132</v>
      </c>
      <c r="M189" s="50">
        <v>43060</v>
      </c>
      <c r="N189" s="50" t="s">
        <v>770</v>
      </c>
      <c r="O189" s="51"/>
      <c r="P189" s="50"/>
      <c r="Q189" s="52" t="s">
        <v>133</v>
      </c>
      <c r="R189" s="311" t="s">
        <v>774</v>
      </c>
      <c r="S189" s="52" t="s">
        <v>134</v>
      </c>
      <c r="T189" s="54"/>
      <c r="U189" s="54">
        <v>15000000</v>
      </c>
      <c r="V189" s="54"/>
      <c r="W189" s="55">
        <v>15000000</v>
      </c>
      <c r="X189" s="56">
        <v>0</v>
      </c>
      <c r="Y189" s="54">
        <v>0</v>
      </c>
      <c r="Z189" s="54"/>
      <c r="AA189" s="56">
        <v>0</v>
      </c>
      <c r="AB189" s="54"/>
      <c r="AC189" s="54">
        <v>730000</v>
      </c>
      <c r="AD189" s="57">
        <v>730000</v>
      </c>
      <c r="AE189" s="54" t="s">
        <v>1246</v>
      </c>
      <c r="AF189" s="58">
        <v>26</v>
      </c>
      <c r="AG189" s="58">
        <v>26</v>
      </c>
      <c r="AH189" s="58">
        <v>0</v>
      </c>
      <c r="AI189" s="58">
        <v>0</v>
      </c>
      <c r="AJ189" s="58">
        <v>0</v>
      </c>
      <c r="AK189" s="58">
        <v>26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0</v>
      </c>
      <c r="AR189" s="54">
        <v>15000000</v>
      </c>
      <c r="AS189" s="54">
        <v>0</v>
      </c>
      <c r="AT189" s="54">
        <v>0</v>
      </c>
      <c r="AU189" s="54">
        <v>15000000</v>
      </c>
      <c r="AV189" s="54">
        <v>0</v>
      </c>
      <c r="AW189" s="54">
        <v>0</v>
      </c>
      <c r="AX189" s="54">
        <v>0</v>
      </c>
      <c r="AY189" s="54">
        <v>0</v>
      </c>
      <c r="AZ189" s="59">
        <v>0</v>
      </c>
      <c r="BA189" s="54">
        <v>0</v>
      </c>
      <c r="BB189" s="59"/>
      <c r="BC189" s="54"/>
      <c r="BD189" s="54"/>
      <c r="BE189" s="54">
        <v>730000</v>
      </c>
      <c r="BF189" s="54">
        <v>730000</v>
      </c>
      <c r="BG189" s="59">
        <v>0</v>
      </c>
      <c r="BH189" s="59">
        <v>0</v>
      </c>
      <c r="BI189" s="59">
        <v>0</v>
      </c>
      <c r="BJ189" s="59">
        <v>0</v>
      </c>
      <c r="BK189" s="59"/>
      <c r="BL189" s="59">
        <v>0</v>
      </c>
      <c r="BM189" s="59"/>
      <c r="BN189" s="59"/>
      <c r="BO189" s="59">
        <v>0</v>
      </c>
      <c r="BP189" s="59"/>
      <c r="BQ189" s="59"/>
      <c r="BR189" s="54"/>
      <c r="BS189" s="59"/>
      <c r="BT189" s="54">
        <v>0</v>
      </c>
      <c r="BU189" s="57">
        <v>15730000</v>
      </c>
      <c r="BV189" s="54">
        <v>0</v>
      </c>
      <c r="BW189" s="54">
        <v>0</v>
      </c>
      <c r="BX189" s="54">
        <v>730000</v>
      </c>
      <c r="BY189" s="54">
        <v>11000000</v>
      </c>
      <c r="BZ189" s="54">
        <v>0</v>
      </c>
      <c r="CA189" s="54">
        <v>0</v>
      </c>
      <c r="CB189" s="54">
        <v>1200000</v>
      </c>
      <c r="CC189" s="54">
        <v>150000</v>
      </c>
      <c r="CD189" s="54">
        <v>225000</v>
      </c>
      <c r="CE189" s="54">
        <v>0</v>
      </c>
      <c r="CF189" s="54">
        <v>1575000</v>
      </c>
      <c r="CG189" s="54">
        <v>13305000</v>
      </c>
      <c r="CH189" s="54">
        <v>2425000</v>
      </c>
      <c r="CI189" s="54">
        <v>121250</v>
      </c>
      <c r="CJ189" s="54"/>
      <c r="CK189" s="54">
        <v>121250</v>
      </c>
      <c r="CL189" s="54">
        <v>0</v>
      </c>
      <c r="CM189" s="54">
        <v>149000</v>
      </c>
      <c r="CN189" s="54">
        <v>1000</v>
      </c>
      <c r="CO189" s="54"/>
      <c r="CP189" s="54">
        <v>4466000</v>
      </c>
      <c r="CQ189" s="54">
        <v>0</v>
      </c>
      <c r="CR189" s="54">
        <v>4616000</v>
      </c>
      <c r="CS189" s="54">
        <v>9417750</v>
      </c>
      <c r="CT189" s="54"/>
      <c r="CU189" s="57">
        <v>9417750</v>
      </c>
      <c r="CV189" s="54">
        <v>2550000</v>
      </c>
      <c r="CW189" s="54">
        <v>0</v>
      </c>
      <c r="CX189" s="54">
        <v>450000</v>
      </c>
      <c r="CY189" s="54">
        <v>0</v>
      </c>
      <c r="CZ189" s="54"/>
      <c r="DA189" s="54">
        <v>3000000</v>
      </c>
      <c r="DB189" s="54">
        <v>4575000</v>
      </c>
      <c r="DC189" s="54">
        <v>300000</v>
      </c>
      <c r="DD189" s="54">
        <v>19030000</v>
      </c>
      <c r="DE189" s="54"/>
      <c r="DF189" s="54" t="s">
        <v>980</v>
      </c>
      <c r="DG189" s="54">
        <v>1250000</v>
      </c>
      <c r="DH189" s="52" t="s">
        <v>135</v>
      </c>
      <c r="DI189" s="54">
        <f>IFERROR(VLOOKUP($B189,[1]Timesheet!$D:$BK,51,0),0)</f>
        <v>22</v>
      </c>
      <c r="DJ189" s="54">
        <f>IFERROR(VLOOKUP($B189,[1]Timesheet!$D:$BK,52,0),0)</f>
        <v>0</v>
      </c>
      <c r="DK189" s="54">
        <f>IFERROR(VLOOKUP($B189,[1]Timesheet!$D:$BK,55,0),0)</f>
        <v>0</v>
      </c>
      <c r="DL189" s="52" t="s">
        <v>139</v>
      </c>
      <c r="DM189" s="54">
        <f>IFERROR(VLOOKUP($B189,[1]Timesheet!$D:$BK,57,0),0)</f>
        <v>0</v>
      </c>
      <c r="DN189" s="54">
        <f t="shared" si="9"/>
        <v>149000</v>
      </c>
      <c r="DO189" s="54"/>
      <c r="DP189" s="54" t="str">
        <f t="shared" si="10"/>
        <v>HO</v>
      </c>
      <c r="DQ189" s="60">
        <v>0</v>
      </c>
      <c r="DR189" s="60">
        <v>0</v>
      </c>
      <c r="DS189" s="61" t="str">
        <f>IFERROR(VLOOKUP(E189&amp;H189,[1]Group!$D$3:$G$40,4,0),"")</f>
        <v>Group 1</v>
      </c>
      <c r="DT189" s="61" t="str">
        <f t="shared" si="11"/>
        <v>MoviSouthGroup 1</v>
      </c>
    </row>
    <row r="190" spans="1:124" s="11" customFormat="1" ht="20.25" hidden="1" customHeight="1" x14ac:dyDescent="0.35">
      <c r="A190" s="47">
        <v>187</v>
      </c>
      <c r="B190" s="48">
        <v>6027</v>
      </c>
      <c r="C190" s="48" t="s">
        <v>1211</v>
      </c>
      <c r="D190" s="49" t="s">
        <v>491</v>
      </c>
      <c r="E190" s="49" t="s">
        <v>192</v>
      </c>
      <c r="F190" s="49" t="s">
        <v>487</v>
      </c>
      <c r="G190" s="49" t="s">
        <v>256</v>
      </c>
      <c r="H190" s="49" t="s">
        <v>490</v>
      </c>
      <c r="I190" s="49" t="s">
        <v>129</v>
      </c>
      <c r="J190" s="49" t="s">
        <v>179</v>
      </c>
      <c r="K190" s="49" t="s">
        <v>131</v>
      </c>
      <c r="L190" s="49" t="s">
        <v>132</v>
      </c>
      <c r="M190" s="50">
        <v>44117</v>
      </c>
      <c r="N190" s="50" t="s">
        <v>770</v>
      </c>
      <c r="O190" s="51"/>
      <c r="P190" s="50"/>
      <c r="Q190" s="52" t="s">
        <v>133</v>
      </c>
      <c r="R190" s="311" t="s">
        <v>774</v>
      </c>
      <c r="S190" s="52" t="s">
        <v>134</v>
      </c>
      <c r="T190" s="54"/>
      <c r="U190" s="54">
        <v>15000000</v>
      </c>
      <c r="V190" s="54"/>
      <c r="W190" s="55">
        <v>15000000</v>
      </c>
      <c r="X190" s="56">
        <v>0</v>
      </c>
      <c r="Y190" s="54">
        <v>0</v>
      </c>
      <c r="Z190" s="54"/>
      <c r="AA190" s="56">
        <v>0</v>
      </c>
      <c r="AB190" s="54"/>
      <c r="AC190" s="54">
        <v>730000</v>
      </c>
      <c r="AD190" s="57">
        <v>730000</v>
      </c>
      <c r="AE190" s="54" t="s">
        <v>1246</v>
      </c>
      <c r="AF190" s="58">
        <v>26</v>
      </c>
      <c r="AG190" s="58">
        <v>26</v>
      </c>
      <c r="AH190" s="58">
        <v>0</v>
      </c>
      <c r="AI190" s="58">
        <v>0</v>
      </c>
      <c r="AJ190" s="58">
        <v>0</v>
      </c>
      <c r="AK190" s="58">
        <v>26</v>
      </c>
      <c r="AL190" s="58">
        <v>0</v>
      </c>
      <c r="AM190" s="58">
        <v>0</v>
      </c>
      <c r="AN190" s="58">
        <v>0</v>
      </c>
      <c r="AO190" s="58">
        <v>0</v>
      </c>
      <c r="AP190" s="58">
        <v>0</v>
      </c>
      <c r="AQ190" s="58">
        <v>0</v>
      </c>
      <c r="AR190" s="54">
        <v>15000000</v>
      </c>
      <c r="AS190" s="54">
        <v>0</v>
      </c>
      <c r="AT190" s="54">
        <v>0</v>
      </c>
      <c r="AU190" s="54">
        <v>15000000</v>
      </c>
      <c r="AV190" s="54">
        <v>0</v>
      </c>
      <c r="AW190" s="54">
        <v>0</v>
      </c>
      <c r="AX190" s="54">
        <v>0</v>
      </c>
      <c r="AY190" s="54">
        <v>0</v>
      </c>
      <c r="AZ190" s="59">
        <v>0</v>
      </c>
      <c r="BA190" s="54">
        <v>0</v>
      </c>
      <c r="BB190" s="59"/>
      <c r="BC190" s="54"/>
      <c r="BD190" s="54"/>
      <c r="BE190" s="54">
        <v>730000</v>
      </c>
      <c r="BF190" s="54">
        <v>730000</v>
      </c>
      <c r="BG190" s="59">
        <v>0</v>
      </c>
      <c r="BH190" s="59">
        <v>0</v>
      </c>
      <c r="BI190" s="59">
        <v>0</v>
      </c>
      <c r="BJ190" s="59">
        <v>0</v>
      </c>
      <c r="BK190" s="59"/>
      <c r="BL190" s="59">
        <v>0</v>
      </c>
      <c r="BM190" s="59"/>
      <c r="BN190" s="59"/>
      <c r="BO190" s="59">
        <v>0</v>
      </c>
      <c r="BP190" s="59"/>
      <c r="BQ190" s="59"/>
      <c r="BR190" s="54"/>
      <c r="BS190" s="59"/>
      <c r="BT190" s="54">
        <v>0</v>
      </c>
      <c r="BU190" s="57">
        <v>15730000</v>
      </c>
      <c r="BV190" s="54">
        <v>0</v>
      </c>
      <c r="BW190" s="54">
        <v>0</v>
      </c>
      <c r="BX190" s="54">
        <v>730000</v>
      </c>
      <c r="BY190" s="54">
        <v>11000000</v>
      </c>
      <c r="BZ190" s="54">
        <v>0</v>
      </c>
      <c r="CA190" s="54">
        <v>0</v>
      </c>
      <c r="CB190" s="54">
        <v>1200000</v>
      </c>
      <c r="CC190" s="54">
        <v>150000</v>
      </c>
      <c r="CD190" s="54">
        <v>225000</v>
      </c>
      <c r="CE190" s="54">
        <v>0</v>
      </c>
      <c r="CF190" s="54">
        <v>1575000</v>
      </c>
      <c r="CG190" s="54">
        <v>13305000</v>
      </c>
      <c r="CH190" s="54">
        <v>2425000</v>
      </c>
      <c r="CI190" s="54">
        <v>121250</v>
      </c>
      <c r="CJ190" s="54"/>
      <c r="CK190" s="54">
        <v>121250</v>
      </c>
      <c r="CL190" s="54">
        <v>0</v>
      </c>
      <c r="CM190" s="54">
        <v>149000</v>
      </c>
      <c r="CN190" s="54">
        <v>0</v>
      </c>
      <c r="CO190" s="54"/>
      <c r="CP190" s="54">
        <v>0</v>
      </c>
      <c r="CQ190" s="54">
        <v>0</v>
      </c>
      <c r="CR190" s="54">
        <v>149000</v>
      </c>
      <c r="CS190" s="54">
        <v>13884750</v>
      </c>
      <c r="CT190" s="54"/>
      <c r="CU190" s="57">
        <v>13884750</v>
      </c>
      <c r="CV190" s="54">
        <v>2550000</v>
      </c>
      <c r="CW190" s="54">
        <v>0</v>
      </c>
      <c r="CX190" s="54">
        <v>450000</v>
      </c>
      <c r="CY190" s="54">
        <v>0</v>
      </c>
      <c r="CZ190" s="54"/>
      <c r="DA190" s="54">
        <v>3000000</v>
      </c>
      <c r="DB190" s="54">
        <v>4575000</v>
      </c>
      <c r="DC190" s="54">
        <v>300000</v>
      </c>
      <c r="DD190" s="54">
        <v>19030000</v>
      </c>
      <c r="DE190" s="54"/>
      <c r="DF190" s="54" t="s">
        <v>980</v>
      </c>
      <c r="DG190" s="54">
        <v>1250000</v>
      </c>
      <c r="DH190" s="52" t="s">
        <v>135</v>
      </c>
      <c r="DI190" s="54">
        <f>IFERROR(VLOOKUP($B190,[1]Timesheet!$D:$BK,51,0),0)</f>
        <v>22</v>
      </c>
      <c r="DJ190" s="54">
        <f>IFERROR(VLOOKUP($B190,[1]Timesheet!$D:$BK,52,0),0)</f>
        <v>0</v>
      </c>
      <c r="DK190" s="54">
        <f>IFERROR(VLOOKUP($B190,[1]Timesheet!$D:$BK,55,0),0)</f>
        <v>0</v>
      </c>
      <c r="DL190" s="52" t="s">
        <v>139</v>
      </c>
      <c r="DM190" s="54">
        <f>IFERROR(VLOOKUP($B190,[1]Timesheet!$D:$BK,57,0),0)</f>
        <v>0</v>
      </c>
      <c r="DN190" s="54">
        <f t="shared" si="9"/>
        <v>149000</v>
      </c>
      <c r="DO190" s="54"/>
      <c r="DP190" s="54" t="str">
        <f t="shared" si="10"/>
        <v>HO</v>
      </c>
      <c r="DQ190" s="60">
        <v>0</v>
      </c>
      <c r="DR190" s="60">
        <v>0</v>
      </c>
      <c r="DS190" s="61" t="str">
        <f>IFERROR(VLOOKUP(E190&amp;H190,[1]Group!$D$3:$G$40,4,0),"")</f>
        <v>Group 1</v>
      </c>
      <c r="DT190" s="61" t="str">
        <f t="shared" si="11"/>
        <v>MoviSouthGroup 1</v>
      </c>
    </row>
    <row r="191" spans="1:124" s="11" customFormat="1" ht="20.25" hidden="1" customHeight="1" x14ac:dyDescent="0.35">
      <c r="A191" s="47">
        <v>188</v>
      </c>
      <c r="B191" s="48" t="s">
        <v>492</v>
      </c>
      <c r="C191" s="48" t="s">
        <v>1179</v>
      </c>
      <c r="D191" s="49" t="s">
        <v>493</v>
      </c>
      <c r="E191" s="49" t="s">
        <v>192</v>
      </c>
      <c r="F191" s="49" t="s">
        <v>487</v>
      </c>
      <c r="G191" s="49" t="s">
        <v>151</v>
      </c>
      <c r="H191" s="49" t="s">
        <v>487</v>
      </c>
      <c r="I191" s="49" t="s">
        <v>129</v>
      </c>
      <c r="J191" s="49" t="s">
        <v>179</v>
      </c>
      <c r="K191" s="49" t="s">
        <v>131</v>
      </c>
      <c r="L191" s="49" t="s">
        <v>132</v>
      </c>
      <c r="M191" s="50">
        <v>42198</v>
      </c>
      <c r="N191" s="50" t="s">
        <v>770</v>
      </c>
      <c r="O191" s="51"/>
      <c r="P191" s="50"/>
      <c r="Q191" s="52" t="s">
        <v>133</v>
      </c>
      <c r="R191" s="311" t="s">
        <v>774</v>
      </c>
      <c r="S191" s="52" t="s">
        <v>134</v>
      </c>
      <c r="T191" s="54"/>
      <c r="U191" s="54">
        <v>5000000</v>
      </c>
      <c r="V191" s="54"/>
      <c r="W191" s="55">
        <v>5000000</v>
      </c>
      <c r="X191" s="56">
        <v>0</v>
      </c>
      <c r="Y191" s="54">
        <v>0</v>
      </c>
      <c r="Z191" s="54"/>
      <c r="AA191" s="56">
        <v>0</v>
      </c>
      <c r="AB191" s="54"/>
      <c r="AC191" s="54">
        <v>730000</v>
      </c>
      <c r="AD191" s="57">
        <v>730000</v>
      </c>
      <c r="AE191" s="54" t="s">
        <v>1246</v>
      </c>
      <c r="AF191" s="58">
        <v>26</v>
      </c>
      <c r="AG191" s="58">
        <v>24.5</v>
      </c>
      <c r="AH191" s="58">
        <v>1.5</v>
      </c>
      <c r="AI191" s="58">
        <v>0</v>
      </c>
      <c r="AJ191" s="58">
        <v>0</v>
      </c>
      <c r="AK191" s="58">
        <v>26</v>
      </c>
      <c r="AL191" s="58">
        <v>0</v>
      </c>
      <c r="AM191" s="58">
        <v>20</v>
      </c>
      <c r="AN191" s="58">
        <v>0</v>
      </c>
      <c r="AO191" s="58">
        <v>20</v>
      </c>
      <c r="AP191" s="58">
        <v>40</v>
      </c>
      <c r="AQ191" s="58">
        <v>20</v>
      </c>
      <c r="AR191" s="54">
        <v>5000000</v>
      </c>
      <c r="AS191" s="54">
        <v>0</v>
      </c>
      <c r="AT191" s="54">
        <v>961538</v>
      </c>
      <c r="AU191" s="54">
        <v>5961538</v>
      </c>
      <c r="AV191" s="54">
        <v>0</v>
      </c>
      <c r="AW191" s="54">
        <v>0</v>
      </c>
      <c r="AX191" s="54">
        <v>0</v>
      </c>
      <c r="AY191" s="54">
        <v>0</v>
      </c>
      <c r="AZ191" s="59">
        <v>0</v>
      </c>
      <c r="BA191" s="54">
        <v>0</v>
      </c>
      <c r="BB191" s="59"/>
      <c r="BC191" s="54"/>
      <c r="BD191" s="54"/>
      <c r="BE191" s="54">
        <v>687885</v>
      </c>
      <c r="BF191" s="54">
        <v>687885</v>
      </c>
      <c r="BG191" s="59">
        <v>1435760</v>
      </c>
      <c r="BH191" s="59">
        <v>0</v>
      </c>
      <c r="BI191" s="59">
        <v>0</v>
      </c>
      <c r="BJ191" s="59">
        <v>0</v>
      </c>
      <c r="BK191" s="59"/>
      <c r="BL191" s="59">
        <v>0</v>
      </c>
      <c r="BM191" s="59"/>
      <c r="BN191" s="59"/>
      <c r="BO191" s="59">
        <v>0</v>
      </c>
      <c r="BP191" s="59"/>
      <c r="BQ191" s="59"/>
      <c r="BR191" s="54"/>
      <c r="BS191" s="59"/>
      <c r="BT191" s="54">
        <v>1435760</v>
      </c>
      <c r="BU191" s="57">
        <v>8085183</v>
      </c>
      <c r="BV191" s="54">
        <v>480769.23076923075</v>
      </c>
      <c r="BW191" s="54">
        <v>0</v>
      </c>
      <c r="BX191" s="54">
        <v>687885</v>
      </c>
      <c r="BY191" s="54">
        <v>11000000</v>
      </c>
      <c r="BZ191" s="54">
        <v>0</v>
      </c>
      <c r="CA191" s="54">
        <v>0</v>
      </c>
      <c r="CB191" s="54">
        <v>400000</v>
      </c>
      <c r="CC191" s="54">
        <v>50000</v>
      </c>
      <c r="CD191" s="54">
        <v>75000</v>
      </c>
      <c r="CE191" s="54">
        <v>0</v>
      </c>
      <c r="CF191" s="54">
        <v>525000</v>
      </c>
      <c r="CG191" s="54">
        <v>12693654.23076923</v>
      </c>
      <c r="CH191" s="54">
        <v>0</v>
      </c>
      <c r="CI191" s="54">
        <v>0</v>
      </c>
      <c r="CJ191" s="54"/>
      <c r="CK191" s="54">
        <v>0</v>
      </c>
      <c r="CL191" s="54">
        <v>0</v>
      </c>
      <c r="CM191" s="54">
        <v>50000</v>
      </c>
      <c r="CN191" s="54">
        <v>1480000</v>
      </c>
      <c r="CO191" s="54"/>
      <c r="CP191" s="54">
        <v>3094000</v>
      </c>
      <c r="CQ191" s="54">
        <v>0</v>
      </c>
      <c r="CR191" s="54">
        <v>4624000</v>
      </c>
      <c r="CS191" s="54">
        <v>2936183</v>
      </c>
      <c r="CT191" s="54"/>
      <c r="CU191" s="57">
        <v>2936183</v>
      </c>
      <c r="CV191" s="54">
        <v>850000.00000000012</v>
      </c>
      <c r="CW191" s="54">
        <v>0</v>
      </c>
      <c r="CX191" s="54">
        <v>150000</v>
      </c>
      <c r="CY191" s="54">
        <v>0</v>
      </c>
      <c r="CZ191" s="54"/>
      <c r="DA191" s="54">
        <v>1000000.0000000001</v>
      </c>
      <c r="DB191" s="54">
        <v>1525000</v>
      </c>
      <c r="DC191" s="54">
        <v>100000</v>
      </c>
      <c r="DD191" s="54">
        <v>9185183</v>
      </c>
      <c r="DE191" s="54"/>
      <c r="DF191" s="54" t="s">
        <v>980</v>
      </c>
      <c r="DG191" s="54">
        <v>416666.66666666669</v>
      </c>
      <c r="DH191" s="52" t="s">
        <v>135</v>
      </c>
      <c r="DI191" s="54">
        <f>IFERROR(VLOOKUP($B191,[1]Timesheet!$D:$BK,51,0),0)</f>
        <v>22</v>
      </c>
      <c r="DJ191" s="54">
        <f>IFERROR(VLOOKUP($B191,[1]Timesheet!$D:$BK,52,0),0)</f>
        <v>0</v>
      </c>
      <c r="DK191" s="54">
        <f>IFERROR(VLOOKUP($B191,[1]Timesheet!$D:$BK,55,0),0)</f>
        <v>0</v>
      </c>
      <c r="DL191" s="52" t="s">
        <v>139</v>
      </c>
      <c r="DM191" s="54">
        <f>IFERROR(VLOOKUP($B191,[1]Timesheet!$D:$BK,57,0),0)</f>
        <v>0</v>
      </c>
      <c r="DN191" s="54">
        <f t="shared" si="9"/>
        <v>50000</v>
      </c>
      <c r="DO191" s="54"/>
      <c r="DP191" s="54" t="str">
        <f t="shared" si="10"/>
        <v>HO</v>
      </c>
      <c r="DQ191" s="60">
        <v>0</v>
      </c>
      <c r="DR191" s="60">
        <v>0</v>
      </c>
      <c r="DS191" s="61" t="str">
        <f>IFERROR(VLOOKUP(E191&amp;H191,[1]Group!$D$3:$G$40,4,0),"")</f>
        <v>Group 1</v>
      </c>
      <c r="DT191" s="61" t="str">
        <f t="shared" si="11"/>
        <v>MoviSouthGroup 1</v>
      </c>
    </row>
    <row r="192" spans="1:124" s="11" customFormat="1" ht="20.25" hidden="1" customHeight="1" x14ac:dyDescent="0.35">
      <c r="A192" s="47">
        <v>189</v>
      </c>
      <c r="B192" s="48">
        <v>3466</v>
      </c>
      <c r="C192" s="48" t="s">
        <v>995</v>
      </c>
      <c r="D192" s="49" t="s">
        <v>494</v>
      </c>
      <c r="E192" s="49" t="s">
        <v>192</v>
      </c>
      <c r="F192" s="49" t="s">
        <v>487</v>
      </c>
      <c r="G192" s="49" t="s">
        <v>151</v>
      </c>
      <c r="H192" s="49" t="s">
        <v>487</v>
      </c>
      <c r="I192" s="49" t="s">
        <v>129</v>
      </c>
      <c r="J192" s="49" t="s">
        <v>179</v>
      </c>
      <c r="K192" s="49" t="s">
        <v>131</v>
      </c>
      <c r="L192" s="49" t="s">
        <v>132</v>
      </c>
      <c r="M192" s="50">
        <v>42807</v>
      </c>
      <c r="N192" s="50" t="s">
        <v>770</v>
      </c>
      <c r="O192" s="51"/>
      <c r="P192" s="50"/>
      <c r="Q192" s="52" t="s">
        <v>133</v>
      </c>
      <c r="R192" s="311" t="s">
        <v>774</v>
      </c>
      <c r="S192" s="52" t="s">
        <v>134</v>
      </c>
      <c r="T192" s="54"/>
      <c r="U192" s="54">
        <v>5000000</v>
      </c>
      <c r="V192" s="54"/>
      <c r="W192" s="55">
        <v>5000000</v>
      </c>
      <c r="X192" s="56">
        <v>0</v>
      </c>
      <c r="Y192" s="54">
        <v>0</v>
      </c>
      <c r="Z192" s="54"/>
      <c r="AA192" s="56">
        <v>0</v>
      </c>
      <c r="AB192" s="54"/>
      <c r="AC192" s="54">
        <v>730000</v>
      </c>
      <c r="AD192" s="57">
        <v>730000</v>
      </c>
      <c r="AE192" s="54" t="s">
        <v>1246</v>
      </c>
      <c r="AF192" s="58">
        <v>26</v>
      </c>
      <c r="AG192" s="58">
        <v>14</v>
      </c>
      <c r="AH192" s="58">
        <v>0</v>
      </c>
      <c r="AI192" s="58">
        <v>0</v>
      </c>
      <c r="AJ192" s="58">
        <v>0</v>
      </c>
      <c r="AK192" s="58">
        <v>14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54">
        <v>2692308</v>
      </c>
      <c r="AS192" s="54">
        <v>0</v>
      </c>
      <c r="AT192" s="54">
        <v>0</v>
      </c>
      <c r="AU192" s="54">
        <v>2692308</v>
      </c>
      <c r="AV192" s="54">
        <v>0</v>
      </c>
      <c r="AW192" s="54">
        <v>0</v>
      </c>
      <c r="AX192" s="54">
        <v>0</v>
      </c>
      <c r="AY192" s="54">
        <v>0</v>
      </c>
      <c r="AZ192" s="59">
        <v>0</v>
      </c>
      <c r="BA192" s="54">
        <v>0</v>
      </c>
      <c r="BB192" s="59"/>
      <c r="BC192" s="54"/>
      <c r="BD192" s="54"/>
      <c r="BE192" s="54">
        <v>393077</v>
      </c>
      <c r="BF192" s="54">
        <v>393077</v>
      </c>
      <c r="BG192" s="59">
        <v>317718</v>
      </c>
      <c r="BH192" s="59">
        <v>0</v>
      </c>
      <c r="BI192" s="59">
        <v>0</v>
      </c>
      <c r="BJ192" s="59">
        <v>0</v>
      </c>
      <c r="BK192" s="59"/>
      <c r="BL192" s="59">
        <v>100000</v>
      </c>
      <c r="BM192" s="59"/>
      <c r="BN192" s="59"/>
      <c r="BO192" s="59">
        <v>0</v>
      </c>
      <c r="BP192" s="59"/>
      <c r="BQ192" s="59"/>
      <c r="BR192" s="54"/>
      <c r="BS192" s="59"/>
      <c r="BT192" s="54">
        <v>417718</v>
      </c>
      <c r="BU192" s="57">
        <v>3503103</v>
      </c>
      <c r="BV192" s="54">
        <v>0</v>
      </c>
      <c r="BW192" s="54">
        <v>0</v>
      </c>
      <c r="BX192" s="54">
        <v>393077</v>
      </c>
      <c r="BY192" s="54">
        <v>11000000</v>
      </c>
      <c r="BZ192" s="54">
        <v>0</v>
      </c>
      <c r="CA192" s="54">
        <v>0</v>
      </c>
      <c r="CB192" s="62">
        <v>400000</v>
      </c>
      <c r="CC192" s="62">
        <v>50000</v>
      </c>
      <c r="CD192" s="62">
        <v>75000</v>
      </c>
      <c r="CE192" s="54">
        <v>0</v>
      </c>
      <c r="CF192" s="54">
        <v>525000</v>
      </c>
      <c r="CG192" s="54">
        <v>11918077</v>
      </c>
      <c r="CH192" s="54">
        <v>0</v>
      </c>
      <c r="CI192" s="54">
        <v>0</v>
      </c>
      <c r="CJ192" s="54"/>
      <c r="CK192" s="54">
        <v>0</v>
      </c>
      <c r="CL192" s="54">
        <v>0</v>
      </c>
      <c r="CM192" s="54">
        <v>50000</v>
      </c>
      <c r="CN192" s="54">
        <v>0</v>
      </c>
      <c r="CO192" s="54"/>
      <c r="CP192" s="54">
        <v>0</v>
      </c>
      <c r="CQ192" s="54">
        <v>0</v>
      </c>
      <c r="CR192" s="54">
        <v>50000</v>
      </c>
      <c r="CS192" s="54">
        <v>2928103</v>
      </c>
      <c r="CT192" s="54"/>
      <c r="CU192" s="57">
        <v>2928103</v>
      </c>
      <c r="CV192" s="62">
        <v>850000.00000000012</v>
      </c>
      <c r="CW192" s="62">
        <v>0</v>
      </c>
      <c r="CX192" s="62">
        <v>150000</v>
      </c>
      <c r="CY192" s="62">
        <v>0</v>
      </c>
      <c r="CZ192" s="54"/>
      <c r="DA192" s="54">
        <v>1000000.0000000001</v>
      </c>
      <c r="DB192" s="54">
        <v>1525000</v>
      </c>
      <c r="DC192" s="54">
        <v>100000</v>
      </c>
      <c r="DD192" s="54">
        <v>4603103</v>
      </c>
      <c r="DE192" s="54"/>
      <c r="DF192" s="54" t="s">
        <v>980</v>
      </c>
      <c r="DG192" s="54">
        <v>416666.66666666669</v>
      </c>
      <c r="DH192" s="52" t="s">
        <v>135</v>
      </c>
      <c r="DI192" s="54">
        <f>IFERROR(VLOOKUP($B192,[1]Timesheet!$D:$BK,51,0),0)</f>
        <v>9</v>
      </c>
      <c r="DJ192" s="54">
        <f>IFERROR(VLOOKUP($B192,[1]Timesheet!$D:$BK,52,0),0)</f>
        <v>0</v>
      </c>
      <c r="DK192" s="54">
        <f>IFERROR(VLOOKUP($B192,[1]Timesheet!$D:$BK,55,0),0)</f>
        <v>13</v>
      </c>
      <c r="DL192" s="52" t="s">
        <v>139</v>
      </c>
      <c r="DM192" s="54">
        <f>IFERROR(VLOOKUP($B192,[1]Timesheet!$D:$BK,57,0),0)</f>
        <v>0</v>
      </c>
      <c r="DN192" s="54">
        <f t="shared" si="9"/>
        <v>50000</v>
      </c>
      <c r="DO192" s="54"/>
      <c r="DP192" s="54" t="str">
        <f t="shared" si="10"/>
        <v>HO</v>
      </c>
      <c r="DQ192" s="60">
        <v>0</v>
      </c>
      <c r="DR192" s="60">
        <v>0</v>
      </c>
      <c r="DS192" s="61" t="str">
        <f>IFERROR(VLOOKUP(E192&amp;H192,[1]Group!$D$3:$G$40,4,0),"")</f>
        <v>Group 1</v>
      </c>
      <c r="DT192" s="61" t="str">
        <f t="shared" si="11"/>
        <v>MoviSouthGroup 1</v>
      </c>
    </row>
    <row r="193" spans="1:124" s="11" customFormat="1" ht="20.25" hidden="1" customHeight="1" x14ac:dyDescent="0.35">
      <c r="A193" s="47">
        <v>190</v>
      </c>
      <c r="B193" s="48">
        <v>4284</v>
      </c>
      <c r="C193" s="48" t="s">
        <v>1004</v>
      </c>
      <c r="D193" s="49" t="s">
        <v>495</v>
      </c>
      <c r="E193" s="49" t="s">
        <v>192</v>
      </c>
      <c r="F193" s="49" t="s">
        <v>487</v>
      </c>
      <c r="G193" s="49" t="s">
        <v>151</v>
      </c>
      <c r="H193" s="49" t="s">
        <v>487</v>
      </c>
      <c r="I193" s="49" t="s">
        <v>129</v>
      </c>
      <c r="J193" s="49" t="s">
        <v>179</v>
      </c>
      <c r="K193" s="49" t="s">
        <v>131</v>
      </c>
      <c r="L193" s="49" t="s">
        <v>132</v>
      </c>
      <c r="M193" s="50">
        <v>43109</v>
      </c>
      <c r="N193" s="50" t="s">
        <v>770</v>
      </c>
      <c r="O193" s="51"/>
      <c r="P193" s="50"/>
      <c r="Q193" s="52" t="s">
        <v>133</v>
      </c>
      <c r="R193" s="311" t="s">
        <v>774</v>
      </c>
      <c r="S193" s="52" t="s">
        <v>134</v>
      </c>
      <c r="T193" s="54"/>
      <c r="U193" s="54">
        <v>5000000</v>
      </c>
      <c r="V193" s="54"/>
      <c r="W193" s="55">
        <v>5000000</v>
      </c>
      <c r="X193" s="56">
        <v>0</v>
      </c>
      <c r="Y193" s="54">
        <v>0</v>
      </c>
      <c r="Z193" s="54"/>
      <c r="AA193" s="56">
        <v>0</v>
      </c>
      <c r="AB193" s="54"/>
      <c r="AC193" s="54">
        <v>730000</v>
      </c>
      <c r="AD193" s="57">
        <v>730000</v>
      </c>
      <c r="AE193" s="54" t="s">
        <v>1246</v>
      </c>
      <c r="AF193" s="58">
        <v>26</v>
      </c>
      <c r="AG193" s="58">
        <v>24</v>
      </c>
      <c r="AH193" s="58">
        <v>2</v>
      </c>
      <c r="AI193" s="58">
        <v>0</v>
      </c>
      <c r="AJ193" s="58">
        <v>0</v>
      </c>
      <c r="AK193" s="58">
        <v>26</v>
      </c>
      <c r="AL193" s="58">
        <v>0</v>
      </c>
      <c r="AM193" s="58">
        <v>12</v>
      </c>
      <c r="AN193" s="58">
        <v>0</v>
      </c>
      <c r="AO193" s="58">
        <v>12</v>
      </c>
      <c r="AP193" s="58">
        <v>24</v>
      </c>
      <c r="AQ193" s="58">
        <v>12</v>
      </c>
      <c r="AR193" s="54">
        <v>5000000</v>
      </c>
      <c r="AS193" s="54">
        <v>0</v>
      </c>
      <c r="AT193" s="54">
        <v>576923</v>
      </c>
      <c r="AU193" s="54">
        <v>5576923</v>
      </c>
      <c r="AV193" s="54">
        <v>0</v>
      </c>
      <c r="AW193" s="54">
        <v>0</v>
      </c>
      <c r="AX193" s="54">
        <v>0</v>
      </c>
      <c r="AY193" s="54">
        <v>0</v>
      </c>
      <c r="AZ193" s="59">
        <v>0</v>
      </c>
      <c r="BA193" s="54">
        <v>0</v>
      </c>
      <c r="BB193" s="59"/>
      <c r="BC193" s="54"/>
      <c r="BD193" s="54"/>
      <c r="BE193" s="54">
        <v>673846</v>
      </c>
      <c r="BF193" s="54">
        <v>673846</v>
      </c>
      <c r="BG193" s="59">
        <v>869478</v>
      </c>
      <c r="BH193" s="59">
        <v>0</v>
      </c>
      <c r="BI193" s="59">
        <v>0</v>
      </c>
      <c r="BJ193" s="59">
        <v>0</v>
      </c>
      <c r="BK193" s="59"/>
      <c r="BL193" s="59">
        <v>50000</v>
      </c>
      <c r="BM193" s="59"/>
      <c r="BN193" s="59"/>
      <c r="BO193" s="59">
        <v>0</v>
      </c>
      <c r="BP193" s="59"/>
      <c r="BQ193" s="59"/>
      <c r="BR193" s="54"/>
      <c r="BS193" s="59"/>
      <c r="BT193" s="54">
        <v>919478</v>
      </c>
      <c r="BU193" s="57">
        <v>7170247</v>
      </c>
      <c r="BV193" s="54">
        <v>288461.53846153844</v>
      </c>
      <c r="BW193" s="54">
        <v>0</v>
      </c>
      <c r="BX193" s="54">
        <v>673846</v>
      </c>
      <c r="BY193" s="54">
        <v>11000000</v>
      </c>
      <c r="BZ193" s="54">
        <v>0</v>
      </c>
      <c r="CA193" s="54">
        <v>0</v>
      </c>
      <c r="CB193" s="54">
        <v>400000</v>
      </c>
      <c r="CC193" s="54">
        <v>50000</v>
      </c>
      <c r="CD193" s="54">
        <v>75000</v>
      </c>
      <c r="CE193" s="54">
        <v>0</v>
      </c>
      <c r="CF193" s="54">
        <v>525000</v>
      </c>
      <c r="CG193" s="54">
        <v>12487307.538461538</v>
      </c>
      <c r="CH193" s="54">
        <v>0</v>
      </c>
      <c r="CI193" s="54">
        <v>0</v>
      </c>
      <c r="CJ193" s="54"/>
      <c r="CK193" s="54">
        <v>0</v>
      </c>
      <c r="CL193" s="54">
        <v>0</v>
      </c>
      <c r="CM193" s="54">
        <v>50000</v>
      </c>
      <c r="CN193" s="54">
        <v>0</v>
      </c>
      <c r="CO193" s="54"/>
      <c r="CP193" s="54">
        <v>0</v>
      </c>
      <c r="CQ193" s="54">
        <v>0</v>
      </c>
      <c r="CR193" s="54">
        <v>50000</v>
      </c>
      <c r="CS193" s="54">
        <v>6595247</v>
      </c>
      <c r="CT193" s="54"/>
      <c r="CU193" s="57">
        <v>6595247</v>
      </c>
      <c r="CV193" s="54">
        <v>850000.00000000012</v>
      </c>
      <c r="CW193" s="54">
        <v>0</v>
      </c>
      <c r="CX193" s="54">
        <v>150000</v>
      </c>
      <c r="CY193" s="54">
        <v>0</v>
      </c>
      <c r="CZ193" s="54"/>
      <c r="DA193" s="54">
        <v>1000000.0000000001</v>
      </c>
      <c r="DB193" s="54">
        <v>1525000</v>
      </c>
      <c r="DC193" s="54">
        <v>100000</v>
      </c>
      <c r="DD193" s="54">
        <v>8270247</v>
      </c>
      <c r="DE193" s="54"/>
      <c r="DF193" s="54" t="s">
        <v>980</v>
      </c>
      <c r="DG193" s="54">
        <v>416666.66666666669</v>
      </c>
      <c r="DH193" s="52" t="s">
        <v>135</v>
      </c>
      <c r="DI193" s="54">
        <f>IFERROR(VLOOKUP($B193,[1]Timesheet!$D:$BK,51,0),0)</f>
        <v>22</v>
      </c>
      <c r="DJ193" s="54">
        <f>IFERROR(VLOOKUP($B193,[1]Timesheet!$D:$BK,52,0),0)</f>
        <v>0</v>
      </c>
      <c r="DK193" s="54">
        <f>IFERROR(VLOOKUP($B193,[1]Timesheet!$D:$BK,55,0),0)</f>
        <v>0</v>
      </c>
      <c r="DL193" s="52" t="s">
        <v>139</v>
      </c>
      <c r="DM193" s="54">
        <f>IFERROR(VLOOKUP($B193,[1]Timesheet!$D:$BK,57,0),0)</f>
        <v>0</v>
      </c>
      <c r="DN193" s="54">
        <f t="shared" si="9"/>
        <v>50000</v>
      </c>
      <c r="DO193" s="54"/>
      <c r="DP193" s="54" t="str">
        <f t="shared" si="10"/>
        <v>HO</v>
      </c>
      <c r="DQ193" s="60">
        <v>0</v>
      </c>
      <c r="DR193" s="60">
        <v>0</v>
      </c>
      <c r="DS193" s="61" t="str">
        <f>IFERROR(VLOOKUP(E193&amp;H193,[1]Group!$D$3:$G$40,4,0),"")</f>
        <v>Group 1</v>
      </c>
      <c r="DT193" s="61" t="str">
        <f t="shared" si="11"/>
        <v>MoviSouthGroup 1</v>
      </c>
    </row>
    <row r="194" spans="1:124" s="11" customFormat="1" ht="20.25" hidden="1" customHeight="1" x14ac:dyDescent="0.35">
      <c r="A194" s="47">
        <v>191</v>
      </c>
      <c r="B194" s="48" t="s">
        <v>496</v>
      </c>
      <c r="C194" s="48" t="s">
        <v>1177</v>
      </c>
      <c r="D194" s="49" t="s">
        <v>497</v>
      </c>
      <c r="E194" s="49" t="s">
        <v>192</v>
      </c>
      <c r="F194" s="49" t="s">
        <v>487</v>
      </c>
      <c r="G194" s="49" t="s">
        <v>151</v>
      </c>
      <c r="H194" s="49" t="s">
        <v>487</v>
      </c>
      <c r="I194" s="49" t="s">
        <v>169</v>
      </c>
      <c r="J194" s="49" t="s">
        <v>179</v>
      </c>
      <c r="K194" s="49" t="s">
        <v>131</v>
      </c>
      <c r="L194" s="49" t="s">
        <v>132</v>
      </c>
      <c r="M194" s="50">
        <v>42170</v>
      </c>
      <c r="N194" s="50" t="s">
        <v>770</v>
      </c>
      <c r="O194" s="51"/>
      <c r="P194" s="50"/>
      <c r="Q194" s="52" t="s">
        <v>133</v>
      </c>
      <c r="R194" s="311" t="s">
        <v>774</v>
      </c>
      <c r="S194" s="52" t="s">
        <v>134</v>
      </c>
      <c r="T194" s="54"/>
      <c r="U194" s="54">
        <v>5000000</v>
      </c>
      <c r="V194" s="54"/>
      <c r="W194" s="55">
        <v>5000000</v>
      </c>
      <c r="X194" s="56">
        <v>0</v>
      </c>
      <c r="Y194" s="54">
        <v>0</v>
      </c>
      <c r="Z194" s="54"/>
      <c r="AA194" s="56">
        <v>0</v>
      </c>
      <c r="AB194" s="54"/>
      <c r="AC194" s="54">
        <v>730000</v>
      </c>
      <c r="AD194" s="57">
        <v>730000</v>
      </c>
      <c r="AE194" s="54" t="s">
        <v>1246</v>
      </c>
      <c r="AF194" s="58">
        <v>26</v>
      </c>
      <c r="AG194" s="58">
        <v>23</v>
      </c>
      <c r="AH194" s="58">
        <v>3</v>
      </c>
      <c r="AI194" s="58">
        <v>0</v>
      </c>
      <c r="AJ194" s="58">
        <v>0</v>
      </c>
      <c r="AK194" s="58">
        <v>26</v>
      </c>
      <c r="AL194" s="58">
        <v>0</v>
      </c>
      <c r="AM194" s="58">
        <v>0</v>
      </c>
      <c r="AN194" s="58">
        <v>0</v>
      </c>
      <c r="AO194" s="58">
        <v>0</v>
      </c>
      <c r="AP194" s="58">
        <v>0</v>
      </c>
      <c r="AQ194" s="58">
        <v>0</v>
      </c>
      <c r="AR194" s="54">
        <v>5000000</v>
      </c>
      <c r="AS194" s="54">
        <v>0</v>
      </c>
      <c r="AT194" s="54">
        <v>0</v>
      </c>
      <c r="AU194" s="54">
        <v>5000000</v>
      </c>
      <c r="AV194" s="54">
        <v>0</v>
      </c>
      <c r="AW194" s="54">
        <v>0</v>
      </c>
      <c r="AX194" s="54">
        <v>0</v>
      </c>
      <c r="AY194" s="54">
        <v>0</v>
      </c>
      <c r="AZ194" s="59">
        <v>0</v>
      </c>
      <c r="BA194" s="54">
        <v>0</v>
      </c>
      <c r="BB194" s="59"/>
      <c r="BC194" s="54"/>
      <c r="BD194" s="54"/>
      <c r="BE194" s="54">
        <v>645769</v>
      </c>
      <c r="BF194" s="54">
        <v>645769</v>
      </c>
      <c r="BG194" s="59">
        <v>742377</v>
      </c>
      <c r="BH194" s="59">
        <v>0</v>
      </c>
      <c r="BI194" s="59">
        <v>0</v>
      </c>
      <c r="BJ194" s="59">
        <v>0</v>
      </c>
      <c r="BK194" s="59"/>
      <c r="BL194" s="59">
        <v>150000</v>
      </c>
      <c r="BM194" s="59"/>
      <c r="BN194" s="59"/>
      <c r="BO194" s="59">
        <v>0</v>
      </c>
      <c r="BP194" s="59"/>
      <c r="BQ194" s="59"/>
      <c r="BR194" s="54"/>
      <c r="BS194" s="59"/>
      <c r="BT194" s="54">
        <v>892377</v>
      </c>
      <c r="BU194" s="57">
        <v>6538146</v>
      </c>
      <c r="BV194" s="54">
        <v>0</v>
      </c>
      <c r="BW194" s="54">
        <v>0</v>
      </c>
      <c r="BX194" s="54">
        <v>645769</v>
      </c>
      <c r="BY194" s="54">
        <v>11000000</v>
      </c>
      <c r="BZ194" s="54">
        <v>0</v>
      </c>
      <c r="CA194" s="54">
        <v>0</v>
      </c>
      <c r="CB194" s="54">
        <v>400000</v>
      </c>
      <c r="CC194" s="54">
        <v>50000</v>
      </c>
      <c r="CD194" s="54">
        <v>75000</v>
      </c>
      <c r="CE194" s="54">
        <v>0</v>
      </c>
      <c r="CF194" s="54">
        <v>525000</v>
      </c>
      <c r="CG194" s="54">
        <v>12170769</v>
      </c>
      <c r="CH194" s="54">
        <v>0</v>
      </c>
      <c r="CI194" s="54">
        <v>0</v>
      </c>
      <c r="CJ194" s="54"/>
      <c r="CK194" s="54">
        <v>0</v>
      </c>
      <c r="CL194" s="54">
        <v>0</v>
      </c>
      <c r="CM194" s="54">
        <v>50000</v>
      </c>
      <c r="CN194" s="54">
        <v>0</v>
      </c>
      <c r="CO194" s="54"/>
      <c r="CP194" s="54">
        <v>290000</v>
      </c>
      <c r="CQ194" s="54">
        <v>0</v>
      </c>
      <c r="CR194" s="54">
        <v>340000</v>
      </c>
      <c r="CS194" s="54">
        <v>5673146</v>
      </c>
      <c r="CT194" s="54"/>
      <c r="CU194" s="57">
        <v>5673146</v>
      </c>
      <c r="CV194" s="54">
        <v>850000.00000000012</v>
      </c>
      <c r="CW194" s="54">
        <v>0</v>
      </c>
      <c r="CX194" s="54">
        <v>150000</v>
      </c>
      <c r="CY194" s="54">
        <v>0</v>
      </c>
      <c r="CZ194" s="54"/>
      <c r="DA194" s="54">
        <v>1000000.0000000001</v>
      </c>
      <c r="DB194" s="54">
        <v>1525000</v>
      </c>
      <c r="DC194" s="54">
        <v>100000</v>
      </c>
      <c r="DD194" s="54">
        <v>7638146</v>
      </c>
      <c r="DE194" s="54"/>
      <c r="DF194" s="54" t="s">
        <v>982</v>
      </c>
      <c r="DG194" s="54">
        <v>416666.66666666669</v>
      </c>
      <c r="DH194" s="52" t="s">
        <v>172</v>
      </c>
      <c r="DI194" s="54">
        <f>IFERROR(VLOOKUP($B194,[1]Timesheet!$D:$BK,51,0),0)</f>
        <v>22</v>
      </c>
      <c r="DJ194" s="54">
        <f>IFERROR(VLOOKUP($B194,[1]Timesheet!$D:$BK,52,0),0)</f>
        <v>0</v>
      </c>
      <c r="DK194" s="54">
        <f>IFERROR(VLOOKUP($B194,[1]Timesheet!$D:$BK,55,0),0)</f>
        <v>0</v>
      </c>
      <c r="DL194" s="52" t="s">
        <v>139</v>
      </c>
      <c r="DM194" s="54">
        <f>IFERROR(VLOOKUP($B194,[1]Timesheet!$D:$BK,57,0),0)</f>
        <v>0</v>
      </c>
      <c r="DN194" s="54">
        <f t="shared" si="9"/>
        <v>50000</v>
      </c>
      <c r="DO194" s="54"/>
      <c r="DP194" s="54" t="str">
        <f t="shared" si="10"/>
        <v>HNI</v>
      </c>
      <c r="DQ194" s="60">
        <v>0</v>
      </c>
      <c r="DR194" s="60">
        <v>0</v>
      </c>
      <c r="DS194" s="61" t="str">
        <f>IFERROR(VLOOKUP(E194&amp;H194,[1]Group!$D$3:$G$40,4,0),"")</f>
        <v>Group 1</v>
      </c>
      <c r="DT194" s="61" t="str">
        <f t="shared" si="11"/>
        <v>MoviNorthGroup 1</v>
      </c>
    </row>
    <row r="195" spans="1:124" s="11" customFormat="1" ht="20.25" hidden="1" customHeight="1" x14ac:dyDescent="0.35">
      <c r="A195" s="47">
        <v>192</v>
      </c>
      <c r="B195" s="48">
        <v>4667</v>
      </c>
      <c r="C195" s="48" t="s">
        <v>1010</v>
      </c>
      <c r="D195" s="49" t="s">
        <v>498</v>
      </c>
      <c r="E195" s="49" t="s">
        <v>192</v>
      </c>
      <c r="F195" s="49" t="s">
        <v>487</v>
      </c>
      <c r="G195" s="49" t="s">
        <v>151</v>
      </c>
      <c r="H195" s="49" t="s">
        <v>487</v>
      </c>
      <c r="I195" s="49" t="s">
        <v>169</v>
      </c>
      <c r="J195" s="49" t="s">
        <v>179</v>
      </c>
      <c r="K195" s="49" t="s">
        <v>131</v>
      </c>
      <c r="L195" s="49" t="s">
        <v>132</v>
      </c>
      <c r="M195" s="50">
        <v>43252</v>
      </c>
      <c r="N195" s="50" t="s">
        <v>770</v>
      </c>
      <c r="O195" s="51"/>
      <c r="P195" s="50"/>
      <c r="Q195" s="52" t="s">
        <v>133</v>
      </c>
      <c r="R195" s="311" t="s">
        <v>774</v>
      </c>
      <c r="S195" s="52" t="s">
        <v>134</v>
      </c>
      <c r="T195" s="54"/>
      <c r="U195" s="54">
        <v>5000000</v>
      </c>
      <c r="V195" s="54"/>
      <c r="W195" s="55">
        <v>5000000</v>
      </c>
      <c r="X195" s="56">
        <v>0</v>
      </c>
      <c r="Y195" s="54">
        <v>0</v>
      </c>
      <c r="Z195" s="54"/>
      <c r="AA195" s="56">
        <v>0</v>
      </c>
      <c r="AB195" s="54"/>
      <c r="AC195" s="54">
        <v>730000</v>
      </c>
      <c r="AD195" s="57">
        <v>730000</v>
      </c>
      <c r="AE195" s="54" t="s">
        <v>1246</v>
      </c>
      <c r="AF195" s="58">
        <v>26</v>
      </c>
      <c r="AG195" s="58">
        <v>24</v>
      </c>
      <c r="AH195" s="58">
        <v>2</v>
      </c>
      <c r="AI195" s="58">
        <v>0</v>
      </c>
      <c r="AJ195" s="58">
        <v>0</v>
      </c>
      <c r="AK195" s="58">
        <v>26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54">
        <v>5000000</v>
      </c>
      <c r="AS195" s="54">
        <v>0</v>
      </c>
      <c r="AT195" s="54">
        <v>0</v>
      </c>
      <c r="AU195" s="54">
        <v>5000000</v>
      </c>
      <c r="AV195" s="54">
        <v>0</v>
      </c>
      <c r="AW195" s="54">
        <v>0</v>
      </c>
      <c r="AX195" s="54">
        <v>0</v>
      </c>
      <c r="AY195" s="54">
        <v>0</v>
      </c>
      <c r="AZ195" s="59">
        <v>0</v>
      </c>
      <c r="BA195" s="54">
        <v>0</v>
      </c>
      <c r="BB195" s="59"/>
      <c r="BC195" s="54"/>
      <c r="BD195" s="54"/>
      <c r="BE195" s="54">
        <v>673846</v>
      </c>
      <c r="BF195" s="54">
        <v>673846</v>
      </c>
      <c r="BG195" s="59">
        <v>2350216</v>
      </c>
      <c r="BH195" s="59">
        <v>0</v>
      </c>
      <c r="BI195" s="59">
        <v>0</v>
      </c>
      <c r="BJ195" s="59">
        <v>0</v>
      </c>
      <c r="BK195" s="59"/>
      <c r="BL195" s="59">
        <v>0</v>
      </c>
      <c r="BM195" s="59"/>
      <c r="BN195" s="59"/>
      <c r="BO195" s="59">
        <v>0</v>
      </c>
      <c r="BP195" s="59"/>
      <c r="BQ195" s="59"/>
      <c r="BR195" s="54"/>
      <c r="BS195" s="59"/>
      <c r="BT195" s="54">
        <v>2350216</v>
      </c>
      <c r="BU195" s="57">
        <v>8024062</v>
      </c>
      <c r="BV195" s="54">
        <v>0</v>
      </c>
      <c r="BW195" s="54">
        <v>0</v>
      </c>
      <c r="BX195" s="54">
        <v>673846</v>
      </c>
      <c r="BY195" s="54">
        <v>11000000</v>
      </c>
      <c r="BZ195" s="54">
        <v>0</v>
      </c>
      <c r="CA195" s="54">
        <v>0</v>
      </c>
      <c r="CB195" s="54">
        <v>400000</v>
      </c>
      <c r="CC195" s="54">
        <v>50000</v>
      </c>
      <c r="CD195" s="54">
        <v>75000</v>
      </c>
      <c r="CE195" s="54">
        <v>0</v>
      </c>
      <c r="CF195" s="54">
        <v>525000</v>
      </c>
      <c r="CG195" s="54">
        <v>12198846</v>
      </c>
      <c r="CH195" s="54">
        <v>0</v>
      </c>
      <c r="CI195" s="54">
        <v>0</v>
      </c>
      <c r="CJ195" s="54"/>
      <c r="CK195" s="54">
        <v>0</v>
      </c>
      <c r="CL195" s="54">
        <v>0</v>
      </c>
      <c r="CM195" s="54">
        <v>50000</v>
      </c>
      <c r="CN195" s="54">
        <v>0</v>
      </c>
      <c r="CO195" s="54"/>
      <c r="CP195" s="54">
        <v>679000</v>
      </c>
      <c r="CQ195" s="54">
        <v>0</v>
      </c>
      <c r="CR195" s="54">
        <v>729000</v>
      </c>
      <c r="CS195" s="54">
        <v>6770062</v>
      </c>
      <c r="CT195" s="54"/>
      <c r="CU195" s="57">
        <v>6770062</v>
      </c>
      <c r="CV195" s="54">
        <v>850000.00000000012</v>
      </c>
      <c r="CW195" s="54">
        <v>0</v>
      </c>
      <c r="CX195" s="54">
        <v>150000</v>
      </c>
      <c r="CY195" s="54">
        <v>0</v>
      </c>
      <c r="CZ195" s="54"/>
      <c r="DA195" s="54">
        <v>1000000.0000000001</v>
      </c>
      <c r="DB195" s="54">
        <v>1525000</v>
      </c>
      <c r="DC195" s="54">
        <v>100000</v>
      </c>
      <c r="DD195" s="54">
        <v>9124062</v>
      </c>
      <c r="DE195" s="54"/>
      <c r="DF195" s="54" t="s">
        <v>982</v>
      </c>
      <c r="DG195" s="54">
        <v>416666.66666666669</v>
      </c>
      <c r="DH195" s="52" t="s">
        <v>172</v>
      </c>
      <c r="DI195" s="54">
        <f>IFERROR(VLOOKUP($B195,[1]Timesheet!$D:$BK,51,0),0)</f>
        <v>22</v>
      </c>
      <c r="DJ195" s="54">
        <f>IFERROR(VLOOKUP($B195,[1]Timesheet!$D:$BK,52,0),0)</f>
        <v>0</v>
      </c>
      <c r="DK195" s="54">
        <f>IFERROR(VLOOKUP($B195,[1]Timesheet!$D:$BK,55,0),0)</f>
        <v>0</v>
      </c>
      <c r="DL195" s="52" t="s">
        <v>139</v>
      </c>
      <c r="DM195" s="54">
        <f>IFERROR(VLOOKUP($B195,[1]Timesheet!$D:$BK,57,0),0)</f>
        <v>0</v>
      </c>
      <c r="DN195" s="54">
        <f t="shared" si="9"/>
        <v>50000</v>
      </c>
      <c r="DO195" s="54"/>
      <c r="DP195" s="54" t="str">
        <f t="shared" si="10"/>
        <v>HNI</v>
      </c>
      <c r="DQ195" s="60">
        <v>0</v>
      </c>
      <c r="DR195" s="60">
        <v>0</v>
      </c>
      <c r="DS195" s="61" t="str">
        <f>IFERROR(VLOOKUP(E195&amp;H195,[1]Group!$D$3:$G$40,4,0),"")</f>
        <v>Group 1</v>
      </c>
      <c r="DT195" s="61" t="str">
        <f t="shared" si="11"/>
        <v>MoviNorthGroup 1</v>
      </c>
    </row>
    <row r="196" spans="1:124" s="11" customFormat="1" ht="20.25" hidden="1" customHeight="1" x14ac:dyDescent="0.35">
      <c r="A196" s="47">
        <v>193</v>
      </c>
      <c r="B196" s="48">
        <v>5584</v>
      </c>
      <c r="C196" s="48" t="s">
        <v>1033</v>
      </c>
      <c r="D196" s="49" t="s">
        <v>499</v>
      </c>
      <c r="E196" s="49" t="s">
        <v>192</v>
      </c>
      <c r="F196" s="49" t="s">
        <v>487</v>
      </c>
      <c r="G196" s="49" t="s">
        <v>151</v>
      </c>
      <c r="H196" s="49" t="s">
        <v>487</v>
      </c>
      <c r="I196" s="49" t="s">
        <v>129</v>
      </c>
      <c r="J196" s="49" t="s">
        <v>179</v>
      </c>
      <c r="K196" s="49" t="s">
        <v>131</v>
      </c>
      <c r="L196" s="49" t="s">
        <v>132</v>
      </c>
      <c r="M196" s="50">
        <v>43801</v>
      </c>
      <c r="N196" s="50" t="s">
        <v>770</v>
      </c>
      <c r="O196" s="51"/>
      <c r="P196" s="50"/>
      <c r="Q196" s="52" t="s">
        <v>133</v>
      </c>
      <c r="R196" s="311" t="s">
        <v>774</v>
      </c>
      <c r="S196" s="52" t="s">
        <v>134</v>
      </c>
      <c r="T196" s="54"/>
      <c r="U196" s="54">
        <v>5000000</v>
      </c>
      <c r="V196" s="54"/>
      <c r="W196" s="55">
        <v>5000000</v>
      </c>
      <c r="X196" s="56">
        <v>0</v>
      </c>
      <c r="Y196" s="54">
        <v>0</v>
      </c>
      <c r="Z196" s="54"/>
      <c r="AA196" s="56">
        <v>0</v>
      </c>
      <c r="AB196" s="54"/>
      <c r="AC196" s="54">
        <v>730000</v>
      </c>
      <c r="AD196" s="57">
        <v>730000</v>
      </c>
      <c r="AE196" s="54" t="s">
        <v>1246</v>
      </c>
      <c r="AF196" s="58">
        <v>26</v>
      </c>
      <c r="AG196" s="58">
        <v>23.5</v>
      </c>
      <c r="AH196" s="58">
        <v>2.5</v>
      </c>
      <c r="AI196" s="58">
        <v>0</v>
      </c>
      <c r="AJ196" s="58">
        <v>0</v>
      </c>
      <c r="AK196" s="58">
        <v>26</v>
      </c>
      <c r="AL196" s="58">
        <v>0</v>
      </c>
      <c r="AM196" s="58">
        <v>8</v>
      </c>
      <c r="AN196" s="58">
        <v>0</v>
      </c>
      <c r="AO196" s="58">
        <v>8</v>
      </c>
      <c r="AP196" s="58">
        <v>16</v>
      </c>
      <c r="AQ196" s="58">
        <v>8</v>
      </c>
      <c r="AR196" s="54">
        <v>5000000</v>
      </c>
      <c r="AS196" s="54">
        <v>0</v>
      </c>
      <c r="AT196" s="54">
        <v>384615</v>
      </c>
      <c r="AU196" s="54">
        <v>5384615</v>
      </c>
      <c r="AV196" s="54">
        <v>0</v>
      </c>
      <c r="AW196" s="54">
        <v>0</v>
      </c>
      <c r="AX196" s="54">
        <v>0</v>
      </c>
      <c r="AY196" s="54">
        <v>0</v>
      </c>
      <c r="AZ196" s="59">
        <v>0</v>
      </c>
      <c r="BA196" s="54">
        <v>0</v>
      </c>
      <c r="BB196" s="59"/>
      <c r="BC196" s="54"/>
      <c r="BD196" s="54"/>
      <c r="BE196" s="54">
        <v>659808</v>
      </c>
      <c r="BF196" s="54">
        <v>659808</v>
      </c>
      <c r="BG196" s="59">
        <v>2000438</v>
      </c>
      <c r="BH196" s="59">
        <v>0</v>
      </c>
      <c r="BI196" s="59">
        <v>0</v>
      </c>
      <c r="BJ196" s="59">
        <v>0</v>
      </c>
      <c r="BK196" s="59"/>
      <c r="BL196" s="59">
        <v>150000</v>
      </c>
      <c r="BM196" s="59"/>
      <c r="BN196" s="59"/>
      <c r="BO196" s="59">
        <v>0</v>
      </c>
      <c r="BP196" s="59"/>
      <c r="BQ196" s="59"/>
      <c r="BR196" s="54"/>
      <c r="BS196" s="59"/>
      <c r="BT196" s="54">
        <v>2150438</v>
      </c>
      <c r="BU196" s="57">
        <v>8194861</v>
      </c>
      <c r="BV196" s="54">
        <v>192307.69230769231</v>
      </c>
      <c r="BW196" s="54">
        <v>0</v>
      </c>
      <c r="BX196" s="54">
        <v>659808</v>
      </c>
      <c r="BY196" s="54">
        <v>11000000</v>
      </c>
      <c r="BZ196" s="54">
        <v>0</v>
      </c>
      <c r="CA196" s="54">
        <v>0</v>
      </c>
      <c r="CB196" s="54">
        <v>400000</v>
      </c>
      <c r="CC196" s="54">
        <v>50000</v>
      </c>
      <c r="CD196" s="54">
        <v>75000</v>
      </c>
      <c r="CE196" s="54">
        <v>0</v>
      </c>
      <c r="CF196" s="54">
        <v>525000</v>
      </c>
      <c r="CG196" s="54">
        <v>12377115.692307692</v>
      </c>
      <c r="CH196" s="54">
        <v>0</v>
      </c>
      <c r="CI196" s="54">
        <v>0</v>
      </c>
      <c r="CJ196" s="54"/>
      <c r="CK196" s="54">
        <v>0</v>
      </c>
      <c r="CL196" s="54">
        <v>0</v>
      </c>
      <c r="CM196" s="54">
        <v>50000</v>
      </c>
      <c r="CN196" s="54">
        <v>0</v>
      </c>
      <c r="CO196" s="54"/>
      <c r="CP196" s="54">
        <v>0</v>
      </c>
      <c r="CQ196" s="54">
        <v>0</v>
      </c>
      <c r="CR196" s="54">
        <v>50000</v>
      </c>
      <c r="CS196" s="54">
        <v>7619861</v>
      </c>
      <c r="CT196" s="54"/>
      <c r="CU196" s="57">
        <v>7619861</v>
      </c>
      <c r="CV196" s="54">
        <v>850000.00000000012</v>
      </c>
      <c r="CW196" s="54">
        <v>0</v>
      </c>
      <c r="CX196" s="54">
        <v>150000</v>
      </c>
      <c r="CY196" s="54">
        <v>0</v>
      </c>
      <c r="CZ196" s="54"/>
      <c r="DA196" s="54">
        <v>1000000.0000000001</v>
      </c>
      <c r="DB196" s="54">
        <v>1525000</v>
      </c>
      <c r="DC196" s="54">
        <v>100000</v>
      </c>
      <c r="DD196" s="54">
        <v>9294861</v>
      </c>
      <c r="DE196" s="54"/>
      <c r="DF196" s="54" t="s">
        <v>980</v>
      </c>
      <c r="DG196" s="54">
        <v>416666.66666666669</v>
      </c>
      <c r="DH196" s="52" t="s">
        <v>135</v>
      </c>
      <c r="DI196" s="54">
        <f>IFERROR(VLOOKUP($B196,[1]Timesheet!$D:$BK,51,0),0)</f>
        <v>22</v>
      </c>
      <c r="DJ196" s="54">
        <f>IFERROR(VLOOKUP($B196,[1]Timesheet!$D:$BK,52,0),0)</f>
        <v>0</v>
      </c>
      <c r="DK196" s="54">
        <f>IFERROR(VLOOKUP($B196,[1]Timesheet!$D:$BK,55,0),0)</f>
        <v>0</v>
      </c>
      <c r="DL196" s="52" t="s">
        <v>139</v>
      </c>
      <c r="DM196" s="54">
        <f>IFERROR(VLOOKUP($B196,[1]Timesheet!$D:$BK,57,0),0)</f>
        <v>0</v>
      </c>
      <c r="DN196" s="54">
        <f t="shared" ref="DN196:DN259" si="12">IF(AND(DL196="x",CB196&gt;0),MIN(ROUND(W196*1%,0),149000),0)</f>
        <v>50000</v>
      </c>
      <c r="DO196" s="54"/>
      <c r="DP196" s="54" t="str">
        <f t="shared" ref="DP196:DP259" si="13">IF(E196="Sales",IF(F196="Logistics",F196,IF(F196="Marketing",F196,DH196)),"")</f>
        <v>HO</v>
      </c>
      <c r="DQ196" s="60">
        <v>0</v>
      </c>
      <c r="DR196" s="60">
        <v>0</v>
      </c>
      <c r="DS196" s="61" t="str">
        <f>IFERROR(VLOOKUP(E196&amp;H196,[1]Group!$D$3:$G$40,4,0),"")</f>
        <v>Group 1</v>
      </c>
      <c r="DT196" s="61" t="str">
        <f t="shared" ref="DT196:DT259" si="14">J196&amp;I196&amp;DS196</f>
        <v>MoviSouthGroup 1</v>
      </c>
    </row>
    <row r="197" spans="1:124" s="11" customFormat="1" ht="20.25" hidden="1" customHeight="1" x14ac:dyDescent="0.35">
      <c r="A197" s="47">
        <v>194</v>
      </c>
      <c r="B197" s="48">
        <v>5769</v>
      </c>
      <c r="C197" s="48" t="s">
        <v>1042</v>
      </c>
      <c r="D197" s="49" t="s">
        <v>500</v>
      </c>
      <c r="E197" s="49" t="s">
        <v>192</v>
      </c>
      <c r="F197" s="49" t="s">
        <v>487</v>
      </c>
      <c r="G197" s="49" t="s">
        <v>151</v>
      </c>
      <c r="H197" s="49" t="s">
        <v>487</v>
      </c>
      <c r="I197" s="49" t="s">
        <v>129</v>
      </c>
      <c r="J197" s="49" t="s">
        <v>179</v>
      </c>
      <c r="K197" s="49" t="s">
        <v>131</v>
      </c>
      <c r="L197" s="49" t="s">
        <v>132</v>
      </c>
      <c r="M197" s="50">
        <v>44019</v>
      </c>
      <c r="N197" s="50" t="s">
        <v>770</v>
      </c>
      <c r="O197" s="51"/>
      <c r="P197" s="50"/>
      <c r="Q197" s="52" t="s">
        <v>133</v>
      </c>
      <c r="R197" s="311" t="s">
        <v>774</v>
      </c>
      <c r="S197" s="52" t="s">
        <v>134</v>
      </c>
      <c r="T197" s="54"/>
      <c r="U197" s="54">
        <v>5000000</v>
      </c>
      <c r="V197" s="54"/>
      <c r="W197" s="55">
        <v>5000000</v>
      </c>
      <c r="X197" s="56">
        <v>0</v>
      </c>
      <c r="Y197" s="54">
        <v>0</v>
      </c>
      <c r="Z197" s="54"/>
      <c r="AA197" s="56">
        <v>0</v>
      </c>
      <c r="AB197" s="54"/>
      <c r="AC197" s="54">
        <v>730000</v>
      </c>
      <c r="AD197" s="57">
        <v>730000</v>
      </c>
      <c r="AE197" s="54" t="s">
        <v>1246</v>
      </c>
      <c r="AF197" s="58">
        <v>26</v>
      </c>
      <c r="AG197" s="58">
        <v>24.5</v>
      </c>
      <c r="AH197" s="58">
        <v>1.5</v>
      </c>
      <c r="AI197" s="58">
        <v>0</v>
      </c>
      <c r="AJ197" s="58">
        <v>0</v>
      </c>
      <c r="AK197" s="58">
        <v>26</v>
      </c>
      <c r="AL197" s="58">
        <v>0</v>
      </c>
      <c r="AM197" s="58">
        <v>12</v>
      </c>
      <c r="AN197" s="58">
        <v>0</v>
      </c>
      <c r="AO197" s="58">
        <v>12</v>
      </c>
      <c r="AP197" s="58">
        <v>24</v>
      </c>
      <c r="AQ197" s="58">
        <v>12</v>
      </c>
      <c r="AR197" s="54">
        <v>5000000</v>
      </c>
      <c r="AS197" s="54">
        <v>0</v>
      </c>
      <c r="AT197" s="54">
        <v>576923</v>
      </c>
      <c r="AU197" s="54">
        <v>5576923</v>
      </c>
      <c r="AV197" s="54">
        <v>0</v>
      </c>
      <c r="AW197" s="54">
        <v>0</v>
      </c>
      <c r="AX197" s="54">
        <v>0</v>
      </c>
      <c r="AY197" s="54">
        <v>0</v>
      </c>
      <c r="AZ197" s="59">
        <v>0</v>
      </c>
      <c r="BA197" s="54">
        <v>0</v>
      </c>
      <c r="BB197" s="59"/>
      <c r="BC197" s="54"/>
      <c r="BD197" s="54"/>
      <c r="BE197" s="54">
        <v>687885</v>
      </c>
      <c r="BF197" s="54">
        <v>687885</v>
      </c>
      <c r="BG197" s="59">
        <v>761944</v>
      </c>
      <c r="BH197" s="59">
        <v>0</v>
      </c>
      <c r="BI197" s="59">
        <v>0</v>
      </c>
      <c r="BJ197" s="59">
        <v>0</v>
      </c>
      <c r="BK197" s="59"/>
      <c r="BL197" s="59">
        <v>200000</v>
      </c>
      <c r="BM197" s="59"/>
      <c r="BN197" s="59"/>
      <c r="BO197" s="59">
        <v>0</v>
      </c>
      <c r="BP197" s="59"/>
      <c r="BQ197" s="59"/>
      <c r="BR197" s="54"/>
      <c r="BS197" s="59"/>
      <c r="BT197" s="54">
        <v>961944</v>
      </c>
      <c r="BU197" s="57">
        <v>7226752</v>
      </c>
      <c r="BV197" s="54">
        <v>288461.53846153844</v>
      </c>
      <c r="BW197" s="54">
        <v>0</v>
      </c>
      <c r="BX197" s="54">
        <v>687885</v>
      </c>
      <c r="BY197" s="54">
        <v>11000000</v>
      </c>
      <c r="BZ197" s="54">
        <v>0</v>
      </c>
      <c r="CA197" s="54">
        <v>0</v>
      </c>
      <c r="CB197" s="54">
        <v>400000</v>
      </c>
      <c r="CC197" s="54">
        <v>50000</v>
      </c>
      <c r="CD197" s="54">
        <v>75000</v>
      </c>
      <c r="CE197" s="54">
        <v>0</v>
      </c>
      <c r="CF197" s="54">
        <v>525000</v>
      </c>
      <c r="CG197" s="54">
        <v>12501346.538461538</v>
      </c>
      <c r="CH197" s="54">
        <v>0</v>
      </c>
      <c r="CI197" s="54">
        <v>0</v>
      </c>
      <c r="CJ197" s="54"/>
      <c r="CK197" s="54">
        <v>0</v>
      </c>
      <c r="CL197" s="54">
        <v>0</v>
      </c>
      <c r="CM197" s="54">
        <v>50000</v>
      </c>
      <c r="CN197" s="54">
        <v>0</v>
      </c>
      <c r="CO197" s="54"/>
      <c r="CP197" s="54">
        <v>0</v>
      </c>
      <c r="CQ197" s="54">
        <v>0</v>
      </c>
      <c r="CR197" s="54">
        <v>50000</v>
      </c>
      <c r="CS197" s="54">
        <v>6651752</v>
      </c>
      <c r="CT197" s="54"/>
      <c r="CU197" s="57">
        <v>6651752</v>
      </c>
      <c r="CV197" s="54">
        <v>850000.00000000012</v>
      </c>
      <c r="CW197" s="54">
        <v>0</v>
      </c>
      <c r="CX197" s="54">
        <v>150000</v>
      </c>
      <c r="CY197" s="54">
        <v>0</v>
      </c>
      <c r="CZ197" s="54"/>
      <c r="DA197" s="54">
        <v>1000000.0000000001</v>
      </c>
      <c r="DB197" s="54">
        <v>1525000</v>
      </c>
      <c r="DC197" s="54">
        <v>100000</v>
      </c>
      <c r="DD197" s="54">
        <v>8326752</v>
      </c>
      <c r="DE197" s="54"/>
      <c r="DF197" s="54" t="s">
        <v>980</v>
      </c>
      <c r="DG197" s="54">
        <v>416666.66666666669</v>
      </c>
      <c r="DH197" s="52" t="s">
        <v>135</v>
      </c>
      <c r="DI197" s="54">
        <f>IFERROR(VLOOKUP($B197,[1]Timesheet!$D:$BK,51,0),0)</f>
        <v>22</v>
      </c>
      <c r="DJ197" s="54">
        <f>IFERROR(VLOOKUP($B197,[1]Timesheet!$D:$BK,52,0),0)</f>
        <v>0</v>
      </c>
      <c r="DK197" s="54">
        <f>IFERROR(VLOOKUP($B197,[1]Timesheet!$D:$BK,55,0),0)</f>
        <v>0</v>
      </c>
      <c r="DL197" s="52" t="s">
        <v>139</v>
      </c>
      <c r="DM197" s="54">
        <f>IFERROR(VLOOKUP($B197,[1]Timesheet!$D:$BK,57,0),0)</f>
        <v>0</v>
      </c>
      <c r="DN197" s="54">
        <f t="shared" si="12"/>
        <v>50000</v>
      </c>
      <c r="DO197" s="54"/>
      <c r="DP197" s="54" t="str">
        <f t="shared" si="13"/>
        <v>HO</v>
      </c>
      <c r="DQ197" s="60">
        <v>0</v>
      </c>
      <c r="DR197" s="60">
        <v>0</v>
      </c>
      <c r="DS197" s="61" t="str">
        <f>IFERROR(VLOOKUP(E197&amp;H197,[1]Group!$D$3:$G$40,4,0),"")</f>
        <v>Group 1</v>
      </c>
      <c r="DT197" s="61" t="str">
        <f t="shared" si="14"/>
        <v>MoviSouthGroup 1</v>
      </c>
    </row>
    <row r="198" spans="1:124" s="11" customFormat="1" ht="20.25" hidden="1" customHeight="1" x14ac:dyDescent="0.35">
      <c r="A198" s="47">
        <v>195</v>
      </c>
      <c r="B198" s="48">
        <v>5773</v>
      </c>
      <c r="C198" s="48" t="s">
        <v>1044</v>
      </c>
      <c r="D198" s="49" t="s">
        <v>501</v>
      </c>
      <c r="E198" s="49" t="s">
        <v>192</v>
      </c>
      <c r="F198" s="49" t="s">
        <v>487</v>
      </c>
      <c r="G198" s="49" t="s">
        <v>151</v>
      </c>
      <c r="H198" s="49" t="s">
        <v>487</v>
      </c>
      <c r="I198" s="49" t="s">
        <v>129</v>
      </c>
      <c r="J198" s="49" t="s">
        <v>179</v>
      </c>
      <c r="K198" s="49" t="s">
        <v>131</v>
      </c>
      <c r="L198" s="49" t="s">
        <v>132</v>
      </c>
      <c r="M198" s="50">
        <v>44027</v>
      </c>
      <c r="N198" s="50" t="s">
        <v>770</v>
      </c>
      <c r="O198" s="51"/>
      <c r="P198" s="50"/>
      <c r="Q198" s="52" t="s">
        <v>133</v>
      </c>
      <c r="R198" s="311" t="s">
        <v>774</v>
      </c>
      <c r="S198" s="52" t="s">
        <v>134</v>
      </c>
      <c r="T198" s="54"/>
      <c r="U198" s="54">
        <v>5000000</v>
      </c>
      <c r="V198" s="54"/>
      <c r="W198" s="55">
        <v>5000000</v>
      </c>
      <c r="X198" s="56">
        <v>0</v>
      </c>
      <c r="Y198" s="54">
        <v>0</v>
      </c>
      <c r="Z198" s="54"/>
      <c r="AA198" s="56">
        <v>0</v>
      </c>
      <c r="AB198" s="54"/>
      <c r="AC198" s="54">
        <v>730000</v>
      </c>
      <c r="AD198" s="57">
        <v>730000</v>
      </c>
      <c r="AE198" s="54" t="s">
        <v>1246</v>
      </c>
      <c r="AF198" s="58">
        <v>26</v>
      </c>
      <c r="AG198" s="58">
        <v>24.5</v>
      </c>
      <c r="AH198" s="58">
        <v>1.5</v>
      </c>
      <c r="AI198" s="58">
        <v>0</v>
      </c>
      <c r="AJ198" s="58">
        <v>0</v>
      </c>
      <c r="AK198" s="58">
        <v>26</v>
      </c>
      <c r="AL198" s="58">
        <v>0</v>
      </c>
      <c r="AM198" s="58">
        <v>20</v>
      </c>
      <c r="AN198" s="58">
        <v>0</v>
      </c>
      <c r="AO198" s="58">
        <v>20</v>
      </c>
      <c r="AP198" s="58">
        <v>40</v>
      </c>
      <c r="AQ198" s="58">
        <v>20</v>
      </c>
      <c r="AR198" s="54">
        <v>5000000</v>
      </c>
      <c r="AS198" s="54">
        <v>0</v>
      </c>
      <c r="AT198" s="54">
        <v>961538</v>
      </c>
      <c r="AU198" s="54">
        <v>5961538</v>
      </c>
      <c r="AV198" s="54">
        <v>0</v>
      </c>
      <c r="AW198" s="54">
        <v>0</v>
      </c>
      <c r="AX198" s="54">
        <v>0</v>
      </c>
      <c r="AY198" s="54">
        <v>0</v>
      </c>
      <c r="AZ198" s="59">
        <v>0</v>
      </c>
      <c r="BA198" s="54">
        <v>0</v>
      </c>
      <c r="BB198" s="59"/>
      <c r="BC198" s="54"/>
      <c r="BD198" s="54"/>
      <c r="BE198" s="54">
        <v>687885</v>
      </c>
      <c r="BF198" s="54">
        <v>687885</v>
      </c>
      <c r="BG198" s="59">
        <v>2927158</v>
      </c>
      <c r="BH198" s="59">
        <v>0</v>
      </c>
      <c r="BI198" s="59">
        <v>0</v>
      </c>
      <c r="BJ198" s="59">
        <v>0</v>
      </c>
      <c r="BK198" s="59"/>
      <c r="BL198" s="59">
        <v>280000</v>
      </c>
      <c r="BM198" s="59"/>
      <c r="BN198" s="59"/>
      <c r="BO198" s="59">
        <v>0</v>
      </c>
      <c r="BP198" s="59"/>
      <c r="BQ198" s="59"/>
      <c r="BR198" s="54"/>
      <c r="BS198" s="59"/>
      <c r="BT198" s="54">
        <v>3207158</v>
      </c>
      <c r="BU198" s="57">
        <v>9856581</v>
      </c>
      <c r="BV198" s="54">
        <v>480769.23076923075</v>
      </c>
      <c r="BW198" s="54">
        <v>0</v>
      </c>
      <c r="BX198" s="54">
        <v>687885</v>
      </c>
      <c r="BY198" s="54">
        <v>11000000</v>
      </c>
      <c r="BZ198" s="54">
        <v>0</v>
      </c>
      <c r="CA198" s="54">
        <v>0</v>
      </c>
      <c r="CB198" s="54">
        <v>400000</v>
      </c>
      <c r="CC198" s="54">
        <v>50000</v>
      </c>
      <c r="CD198" s="54">
        <v>75000</v>
      </c>
      <c r="CE198" s="54">
        <v>0</v>
      </c>
      <c r="CF198" s="54">
        <v>525000</v>
      </c>
      <c r="CG198" s="54">
        <v>12693654.23076923</v>
      </c>
      <c r="CH198" s="54">
        <v>0</v>
      </c>
      <c r="CI198" s="54">
        <v>0</v>
      </c>
      <c r="CJ198" s="54"/>
      <c r="CK198" s="54">
        <v>0</v>
      </c>
      <c r="CL198" s="54">
        <v>0</v>
      </c>
      <c r="CM198" s="54">
        <v>50000</v>
      </c>
      <c r="CN198" s="54">
        <v>0</v>
      </c>
      <c r="CO198" s="54"/>
      <c r="CP198" s="54">
        <v>455200</v>
      </c>
      <c r="CQ198" s="54">
        <v>0</v>
      </c>
      <c r="CR198" s="54">
        <v>505200</v>
      </c>
      <c r="CS198" s="54">
        <v>8826381</v>
      </c>
      <c r="CT198" s="54"/>
      <c r="CU198" s="57">
        <v>8826381</v>
      </c>
      <c r="CV198" s="54">
        <v>850000.00000000012</v>
      </c>
      <c r="CW198" s="54">
        <v>0</v>
      </c>
      <c r="CX198" s="54">
        <v>150000</v>
      </c>
      <c r="CY198" s="54">
        <v>0</v>
      </c>
      <c r="CZ198" s="54"/>
      <c r="DA198" s="54">
        <v>1000000.0000000001</v>
      </c>
      <c r="DB198" s="54">
        <v>1525000</v>
      </c>
      <c r="DC198" s="54">
        <v>100000</v>
      </c>
      <c r="DD198" s="54">
        <v>10956581</v>
      </c>
      <c r="DE198" s="54"/>
      <c r="DF198" s="54" t="s">
        <v>980</v>
      </c>
      <c r="DG198" s="54">
        <v>416666.66666666669</v>
      </c>
      <c r="DH198" s="52" t="s">
        <v>135</v>
      </c>
      <c r="DI198" s="54">
        <f>IFERROR(VLOOKUP($B198,[1]Timesheet!$D:$BK,51,0),0)</f>
        <v>22</v>
      </c>
      <c r="DJ198" s="54">
        <f>IFERROR(VLOOKUP($B198,[1]Timesheet!$D:$BK,52,0),0)</f>
        <v>0</v>
      </c>
      <c r="DK198" s="54">
        <f>IFERROR(VLOOKUP($B198,[1]Timesheet!$D:$BK,55,0),0)</f>
        <v>0</v>
      </c>
      <c r="DL198" s="52" t="s">
        <v>139</v>
      </c>
      <c r="DM198" s="54">
        <f>IFERROR(VLOOKUP($B198,[1]Timesheet!$D:$BK,57,0),0)</f>
        <v>0</v>
      </c>
      <c r="DN198" s="54">
        <f t="shared" si="12"/>
        <v>50000</v>
      </c>
      <c r="DO198" s="54"/>
      <c r="DP198" s="54" t="str">
        <f t="shared" si="13"/>
        <v>HO</v>
      </c>
      <c r="DQ198" s="60">
        <v>0</v>
      </c>
      <c r="DR198" s="60">
        <v>0</v>
      </c>
      <c r="DS198" s="61" t="str">
        <f>IFERROR(VLOOKUP(E198&amp;H198,[1]Group!$D$3:$G$40,4,0),"")</f>
        <v>Group 1</v>
      </c>
      <c r="DT198" s="61" t="str">
        <f t="shared" si="14"/>
        <v>MoviSouthGroup 1</v>
      </c>
    </row>
    <row r="199" spans="1:124" s="11" customFormat="1" ht="20.25" hidden="1" customHeight="1" x14ac:dyDescent="0.35">
      <c r="A199" s="47">
        <v>196</v>
      </c>
      <c r="B199" s="48">
        <v>5798</v>
      </c>
      <c r="C199" s="48" t="s">
        <v>1047</v>
      </c>
      <c r="D199" s="49" t="s">
        <v>502</v>
      </c>
      <c r="E199" s="49" t="s">
        <v>192</v>
      </c>
      <c r="F199" s="49" t="s">
        <v>487</v>
      </c>
      <c r="G199" s="49" t="s">
        <v>151</v>
      </c>
      <c r="H199" s="49" t="s">
        <v>487</v>
      </c>
      <c r="I199" s="49" t="s">
        <v>129</v>
      </c>
      <c r="J199" s="49" t="s">
        <v>179</v>
      </c>
      <c r="K199" s="49" t="s">
        <v>131</v>
      </c>
      <c r="L199" s="49" t="s">
        <v>132</v>
      </c>
      <c r="M199" s="50">
        <v>44035</v>
      </c>
      <c r="N199" s="50" t="s">
        <v>770</v>
      </c>
      <c r="O199" s="51"/>
      <c r="P199" s="50"/>
      <c r="Q199" s="52" t="s">
        <v>133</v>
      </c>
      <c r="R199" s="311" t="s">
        <v>774</v>
      </c>
      <c r="S199" s="52" t="s">
        <v>134</v>
      </c>
      <c r="T199" s="54"/>
      <c r="U199" s="54">
        <v>5000000</v>
      </c>
      <c r="V199" s="54"/>
      <c r="W199" s="55">
        <v>5000000</v>
      </c>
      <c r="X199" s="56">
        <v>0</v>
      </c>
      <c r="Y199" s="54">
        <v>0</v>
      </c>
      <c r="Z199" s="54"/>
      <c r="AA199" s="56">
        <v>0</v>
      </c>
      <c r="AB199" s="54"/>
      <c r="AC199" s="54">
        <v>730000</v>
      </c>
      <c r="AD199" s="57">
        <v>730000</v>
      </c>
      <c r="AE199" s="54" t="s">
        <v>1246</v>
      </c>
      <c r="AF199" s="58">
        <v>26</v>
      </c>
      <c r="AG199" s="58">
        <v>20.5</v>
      </c>
      <c r="AH199" s="58">
        <v>3</v>
      </c>
      <c r="AI199" s="58">
        <v>0</v>
      </c>
      <c r="AJ199" s="58">
        <v>0</v>
      </c>
      <c r="AK199" s="58">
        <v>23.5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54">
        <v>4519231</v>
      </c>
      <c r="AS199" s="54">
        <v>0</v>
      </c>
      <c r="AT199" s="54">
        <v>0</v>
      </c>
      <c r="AU199" s="54">
        <v>4519231</v>
      </c>
      <c r="AV199" s="54">
        <v>0</v>
      </c>
      <c r="AW199" s="54">
        <v>0</v>
      </c>
      <c r="AX199" s="54">
        <v>0</v>
      </c>
      <c r="AY199" s="54">
        <v>0</v>
      </c>
      <c r="AZ199" s="59">
        <v>0</v>
      </c>
      <c r="BA199" s="54">
        <v>0</v>
      </c>
      <c r="BB199" s="59"/>
      <c r="BC199" s="54"/>
      <c r="BD199" s="54"/>
      <c r="BE199" s="54">
        <v>575577</v>
      </c>
      <c r="BF199" s="54">
        <v>575577</v>
      </c>
      <c r="BG199" s="59">
        <v>0</v>
      </c>
      <c r="BH199" s="59">
        <v>0</v>
      </c>
      <c r="BI199" s="59">
        <v>0</v>
      </c>
      <c r="BJ199" s="59">
        <v>0</v>
      </c>
      <c r="BK199" s="59"/>
      <c r="BL199" s="59">
        <v>0</v>
      </c>
      <c r="BM199" s="59"/>
      <c r="BN199" s="59"/>
      <c r="BO199" s="59">
        <v>0</v>
      </c>
      <c r="BP199" s="59"/>
      <c r="BQ199" s="59"/>
      <c r="BR199" s="54"/>
      <c r="BS199" s="59"/>
      <c r="BT199" s="54">
        <v>0</v>
      </c>
      <c r="BU199" s="57">
        <v>5094808</v>
      </c>
      <c r="BV199" s="54">
        <v>0</v>
      </c>
      <c r="BW199" s="54">
        <v>0</v>
      </c>
      <c r="BX199" s="54">
        <v>575577</v>
      </c>
      <c r="BY199" s="54">
        <v>11000000</v>
      </c>
      <c r="BZ199" s="54">
        <v>0</v>
      </c>
      <c r="CA199" s="54">
        <v>0</v>
      </c>
      <c r="CB199" s="54">
        <v>400000</v>
      </c>
      <c r="CC199" s="54">
        <v>50000</v>
      </c>
      <c r="CD199" s="54">
        <v>75000</v>
      </c>
      <c r="CE199" s="54">
        <v>0</v>
      </c>
      <c r="CF199" s="54">
        <v>525000</v>
      </c>
      <c r="CG199" s="54">
        <v>12100577</v>
      </c>
      <c r="CH199" s="54">
        <v>0</v>
      </c>
      <c r="CI199" s="54">
        <v>0</v>
      </c>
      <c r="CJ199" s="54"/>
      <c r="CK199" s="54">
        <v>0</v>
      </c>
      <c r="CL199" s="54">
        <v>0</v>
      </c>
      <c r="CM199" s="54">
        <v>50000</v>
      </c>
      <c r="CN199" s="54">
        <v>0</v>
      </c>
      <c r="CO199" s="54"/>
      <c r="CP199" s="54">
        <v>0</v>
      </c>
      <c r="CQ199" s="54">
        <v>0</v>
      </c>
      <c r="CR199" s="54">
        <v>50000</v>
      </c>
      <c r="CS199" s="54">
        <v>4519808</v>
      </c>
      <c r="CT199" s="54"/>
      <c r="CU199" s="57">
        <v>4519808</v>
      </c>
      <c r="CV199" s="54">
        <v>850000.00000000012</v>
      </c>
      <c r="CW199" s="54">
        <v>0</v>
      </c>
      <c r="CX199" s="54">
        <v>150000</v>
      </c>
      <c r="CY199" s="54">
        <v>0</v>
      </c>
      <c r="CZ199" s="54"/>
      <c r="DA199" s="54">
        <v>1000000.0000000001</v>
      </c>
      <c r="DB199" s="54">
        <v>1525000</v>
      </c>
      <c r="DC199" s="54">
        <v>100000</v>
      </c>
      <c r="DD199" s="54">
        <v>6194808</v>
      </c>
      <c r="DE199" s="54"/>
      <c r="DF199" s="54" t="s">
        <v>980</v>
      </c>
      <c r="DG199" s="54">
        <v>416666.66666666669</v>
      </c>
      <c r="DH199" s="52" t="s">
        <v>135</v>
      </c>
      <c r="DI199" s="54">
        <f>IFERROR(VLOOKUP($B199,[1]Timesheet!$D:$BK,51,0),0)</f>
        <v>17</v>
      </c>
      <c r="DJ199" s="54">
        <f>IFERROR(VLOOKUP($B199,[1]Timesheet!$D:$BK,52,0),0)</f>
        <v>0</v>
      </c>
      <c r="DK199" s="54">
        <f>IFERROR(VLOOKUP($B199,[1]Timesheet!$D:$BK,55,0),0)</f>
        <v>5</v>
      </c>
      <c r="DL199" s="52" t="s">
        <v>139</v>
      </c>
      <c r="DM199" s="54">
        <f>IFERROR(VLOOKUP($B199,[1]Timesheet!$D:$BK,57,0),0)</f>
        <v>0</v>
      </c>
      <c r="DN199" s="54">
        <f t="shared" si="12"/>
        <v>50000</v>
      </c>
      <c r="DO199" s="54"/>
      <c r="DP199" s="54" t="str">
        <f t="shared" si="13"/>
        <v>HO</v>
      </c>
      <c r="DQ199" s="60">
        <v>0</v>
      </c>
      <c r="DR199" s="60">
        <v>0</v>
      </c>
      <c r="DS199" s="61" t="str">
        <f>IFERROR(VLOOKUP(E199&amp;H199,[1]Group!$D$3:$G$40,4,0),"")</f>
        <v>Group 1</v>
      </c>
      <c r="DT199" s="61" t="str">
        <f t="shared" si="14"/>
        <v>MoviSouthGroup 1</v>
      </c>
    </row>
    <row r="200" spans="1:124" s="11" customFormat="1" ht="20.25" hidden="1" customHeight="1" x14ac:dyDescent="0.35">
      <c r="A200" s="47">
        <v>197</v>
      </c>
      <c r="B200" s="48">
        <v>5863</v>
      </c>
      <c r="C200" s="48" t="s">
        <v>1052</v>
      </c>
      <c r="D200" s="49" t="s">
        <v>503</v>
      </c>
      <c r="E200" s="49" t="s">
        <v>192</v>
      </c>
      <c r="F200" s="49" t="s">
        <v>487</v>
      </c>
      <c r="G200" s="49" t="s">
        <v>151</v>
      </c>
      <c r="H200" s="49" t="s">
        <v>487</v>
      </c>
      <c r="I200" s="49" t="s">
        <v>129</v>
      </c>
      <c r="J200" s="49" t="s">
        <v>179</v>
      </c>
      <c r="K200" s="49" t="s">
        <v>131</v>
      </c>
      <c r="L200" s="49" t="s">
        <v>132</v>
      </c>
      <c r="M200" s="50">
        <v>44060</v>
      </c>
      <c r="N200" s="50" t="s">
        <v>770</v>
      </c>
      <c r="O200" s="51"/>
      <c r="P200" s="50"/>
      <c r="Q200" s="52" t="s">
        <v>133</v>
      </c>
      <c r="R200" s="311" t="s">
        <v>774</v>
      </c>
      <c r="S200" s="52" t="s">
        <v>134</v>
      </c>
      <c r="T200" s="54"/>
      <c r="U200" s="54">
        <v>5000000</v>
      </c>
      <c r="V200" s="54"/>
      <c r="W200" s="55">
        <v>5000000</v>
      </c>
      <c r="X200" s="56">
        <v>0</v>
      </c>
      <c r="Y200" s="54">
        <v>0</v>
      </c>
      <c r="Z200" s="54"/>
      <c r="AA200" s="56">
        <v>0</v>
      </c>
      <c r="AB200" s="54"/>
      <c r="AC200" s="54">
        <v>730000</v>
      </c>
      <c r="AD200" s="57">
        <v>730000</v>
      </c>
      <c r="AE200" s="54" t="s">
        <v>1246</v>
      </c>
      <c r="AF200" s="58">
        <v>26</v>
      </c>
      <c r="AG200" s="58">
        <v>23.5</v>
      </c>
      <c r="AH200" s="58">
        <v>1</v>
      </c>
      <c r="AI200" s="58">
        <v>0</v>
      </c>
      <c r="AJ200" s="58">
        <v>0</v>
      </c>
      <c r="AK200" s="58">
        <v>24.5</v>
      </c>
      <c r="AL200" s="58">
        <v>0</v>
      </c>
      <c r="AM200" s="58">
        <v>12</v>
      </c>
      <c r="AN200" s="58">
        <v>0</v>
      </c>
      <c r="AO200" s="58">
        <v>12</v>
      </c>
      <c r="AP200" s="58">
        <v>24</v>
      </c>
      <c r="AQ200" s="58">
        <v>12</v>
      </c>
      <c r="AR200" s="54">
        <v>4711538</v>
      </c>
      <c r="AS200" s="54">
        <v>0</v>
      </c>
      <c r="AT200" s="54">
        <v>576923</v>
      </c>
      <c r="AU200" s="54">
        <v>5288461</v>
      </c>
      <c r="AV200" s="54">
        <v>0</v>
      </c>
      <c r="AW200" s="54">
        <v>0</v>
      </c>
      <c r="AX200" s="54">
        <v>0</v>
      </c>
      <c r="AY200" s="54">
        <v>0</v>
      </c>
      <c r="AZ200" s="59">
        <v>0</v>
      </c>
      <c r="BA200" s="54">
        <v>0</v>
      </c>
      <c r="BB200" s="59"/>
      <c r="BC200" s="54"/>
      <c r="BD200" s="54"/>
      <c r="BE200" s="54">
        <v>659808</v>
      </c>
      <c r="BF200" s="54">
        <v>659808</v>
      </c>
      <c r="BG200" s="59">
        <v>677054</v>
      </c>
      <c r="BH200" s="59">
        <v>0</v>
      </c>
      <c r="BI200" s="59">
        <v>0</v>
      </c>
      <c r="BJ200" s="59">
        <v>0</v>
      </c>
      <c r="BK200" s="59"/>
      <c r="BL200" s="59">
        <v>100000</v>
      </c>
      <c r="BM200" s="59"/>
      <c r="BN200" s="59"/>
      <c r="BO200" s="59">
        <v>0</v>
      </c>
      <c r="BP200" s="59"/>
      <c r="BQ200" s="59"/>
      <c r="BR200" s="54"/>
      <c r="BS200" s="59"/>
      <c r="BT200" s="54">
        <v>777054</v>
      </c>
      <c r="BU200" s="57">
        <v>6725323</v>
      </c>
      <c r="BV200" s="54">
        <v>288461.53846153844</v>
      </c>
      <c r="BW200" s="54">
        <v>0</v>
      </c>
      <c r="BX200" s="54">
        <v>659808</v>
      </c>
      <c r="BY200" s="54">
        <v>11000000</v>
      </c>
      <c r="BZ200" s="54">
        <v>0</v>
      </c>
      <c r="CA200" s="54">
        <v>0</v>
      </c>
      <c r="CB200" s="54">
        <v>400000</v>
      </c>
      <c r="CC200" s="54">
        <v>50000</v>
      </c>
      <c r="CD200" s="54">
        <v>75000</v>
      </c>
      <c r="CE200" s="54">
        <v>0</v>
      </c>
      <c r="CF200" s="54">
        <v>525000</v>
      </c>
      <c r="CG200" s="54">
        <v>12473269.538461538</v>
      </c>
      <c r="CH200" s="54">
        <v>0</v>
      </c>
      <c r="CI200" s="54">
        <v>0</v>
      </c>
      <c r="CJ200" s="54"/>
      <c r="CK200" s="54">
        <v>0</v>
      </c>
      <c r="CL200" s="54">
        <v>0</v>
      </c>
      <c r="CM200" s="54">
        <v>50000</v>
      </c>
      <c r="CN200" s="54">
        <v>0</v>
      </c>
      <c r="CO200" s="54"/>
      <c r="CP200" s="54">
        <v>0</v>
      </c>
      <c r="CQ200" s="54">
        <v>0</v>
      </c>
      <c r="CR200" s="54">
        <v>50000</v>
      </c>
      <c r="CS200" s="54">
        <v>6150323</v>
      </c>
      <c r="CT200" s="54"/>
      <c r="CU200" s="57">
        <v>6150323</v>
      </c>
      <c r="CV200" s="54">
        <v>850000.00000000012</v>
      </c>
      <c r="CW200" s="54">
        <v>0</v>
      </c>
      <c r="CX200" s="54">
        <v>150000</v>
      </c>
      <c r="CY200" s="54">
        <v>0</v>
      </c>
      <c r="CZ200" s="54"/>
      <c r="DA200" s="54">
        <v>1000000.0000000001</v>
      </c>
      <c r="DB200" s="54">
        <v>1525000</v>
      </c>
      <c r="DC200" s="54">
        <v>100000</v>
      </c>
      <c r="DD200" s="54">
        <v>7825323</v>
      </c>
      <c r="DE200" s="54"/>
      <c r="DF200" s="54" t="s">
        <v>980</v>
      </c>
      <c r="DG200" s="54">
        <v>416666.66666666669</v>
      </c>
      <c r="DH200" s="52" t="s">
        <v>135</v>
      </c>
      <c r="DI200" s="54">
        <f>IFERROR(VLOOKUP($B200,[1]Timesheet!$D:$BK,51,0),0)</f>
        <v>19</v>
      </c>
      <c r="DJ200" s="54">
        <f>IFERROR(VLOOKUP($B200,[1]Timesheet!$D:$BK,52,0),0)</f>
        <v>0</v>
      </c>
      <c r="DK200" s="54">
        <f>IFERROR(VLOOKUP($B200,[1]Timesheet!$D:$BK,55,0),0)</f>
        <v>3</v>
      </c>
      <c r="DL200" s="52" t="s">
        <v>139</v>
      </c>
      <c r="DM200" s="54">
        <f>IFERROR(VLOOKUP($B200,[1]Timesheet!$D:$BK,57,0),0)</f>
        <v>0</v>
      </c>
      <c r="DN200" s="54">
        <f t="shared" si="12"/>
        <v>50000</v>
      </c>
      <c r="DO200" s="54"/>
      <c r="DP200" s="54" t="str">
        <f t="shared" si="13"/>
        <v>HO</v>
      </c>
      <c r="DQ200" s="60">
        <v>0</v>
      </c>
      <c r="DR200" s="60">
        <v>0</v>
      </c>
      <c r="DS200" s="61" t="str">
        <f>IFERROR(VLOOKUP(E200&amp;H200,[1]Group!$D$3:$G$40,4,0),"")</f>
        <v>Group 1</v>
      </c>
      <c r="DT200" s="61" t="str">
        <f t="shared" si="14"/>
        <v>MoviSouthGroup 1</v>
      </c>
    </row>
    <row r="201" spans="1:124" s="11" customFormat="1" ht="20.25" hidden="1" customHeight="1" x14ac:dyDescent="0.35">
      <c r="A201" s="47">
        <v>198</v>
      </c>
      <c r="B201" s="48">
        <v>5879</v>
      </c>
      <c r="C201" s="48" t="s">
        <v>1055</v>
      </c>
      <c r="D201" s="49" t="s">
        <v>504</v>
      </c>
      <c r="E201" s="49" t="s">
        <v>192</v>
      </c>
      <c r="F201" s="49" t="s">
        <v>487</v>
      </c>
      <c r="G201" s="49" t="s">
        <v>151</v>
      </c>
      <c r="H201" s="49" t="s">
        <v>487</v>
      </c>
      <c r="I201" s="49" t="s">
        <v>129</v>
      </c>
      <c r="J201" s="49" t="s">
        <v>179</v>
      </c>
      <c r="K201" s="49" t="s">
        <v>131</v>
      </c>
      <c r="L201" s="49" t="s">
        <v>132</v>
      </c>
      <c r="M201" s="50">
        <v>44071</v>
      </c>
      <c r="N201" s="50" t="s">
        <v>770</v>
      </c>
      <c r="O201" s="51"/>
      <c r="P201" s="50"/>
      <c r="Q201" s="52" t="s">
        <v>133</v>
      </c>
      <c r="R201" s="311" t="s">
        <v>774</v>
      </c>
      <c r="S201" s="52" t="s">
        <v>134</v>
      </c>
      <c r="T201" s="54"/>
      <c r="U201" s="54">
        <v>5000000</v>
      </c>
      <c r="V201" s="54"/>
      <c r="W201" s="55">
        <v>5000000</v>
      </c>
      <c r="X201" s="56">
        <v>0</v>
      </c>
      <c r="Y201" s="54">
        <v>0</v>
      </c>
      <c r="Z201" s="54"/>
      <c r="AA201" s="56">
        <v>0</v>
      </c>
      <c r="AB201" s="54"/>
      <c r="AC201" s="54">
        <v>730000</v>
      </c>
      <c r="AD201" s="57">
        <v>730000</v>
      </c>
      <c r="AE201" s="54" t="s">
        <v>1246</v>
      </c>
      <c r="AF201" s="58">
        <v>26</v>
      </c>
      <c r="AG201" s="58">
        <v>25.5</v>
      </c>
      <c r="AH201" s="58">
        <v>0.5</v>
      </c>
      <c r="AI201" s="58">
        <v>0</v>
      </c>
      <c r="AJ201" s="58">
        <v>0</v>
      </c>
      <c r="AK201" s="58">
        <v>26</v>
      </c>
      <c r="AL201" s="58">
        <v>0</v>
      </c>
      <c r="AM201" s="58">
        <v>20</v>
      </c>
      <c r="AN201" s="58">
        <v>0</v>
      </c>
      <c r="AO201" s="58">
        <v>20</v>
      </c>
      <c r="AP201" s="58">
        <v>40</v>
      </c>
      <c r="AQ201" s="58">
        <v>20</v>
      </c>
      <c r="AR201" s="54">
        <v>5000000</v>
      </c>
      <c r="AS201" s="54">
        <v>0</v>
      </c>
      <c r="AT201" s="54">
        <v>961538</v>
      </c>
      <c r="AU201" s="54">
        <v>5961538</v>
      </c>
      <c r="AV201" s="54">
        <v>0</v>
      </c>
      <c r="AW201" s="54">
        <v>0</v>
      </c>
      <c r="AX201" s="54">
        <v>0</v>
      </c>
      <c r="AY201" s="54">
        <v>0</v>
      </c>
      <c r="AZ201" s="59">
        <v>0</v>
      </c>
      <c r="BA201" s="54">
        <v>0</v>
      </c>
      <c r="BB201" s="59"/>
      <c r="BC201" s="54"/>
      <c r="BD201" s="54"/>
      <c r="BE201" s="54">
        <v>715962</v>
      </c>
      <c r="BF201" s="54">
        <v>715962</v>
      </c>
      <c r="BG201" s="59">
        <v>1108188</v>
      </c>
      <c r="BH201" s="59">
        <v>0</v>
      </c>
      <c r="BI201" s="59">
        <v>0</v>
      </c>
      <c r="BJ201" s="59">
        <v>0</v>
      </c>
      <c r="BK201" s="59"/>
      <c r="BL201" s="59">
        <v>0</v>
      </c>
      <c r="BM201" s="59"/>
      <c r="BN201" s="59"/>
      <c r="BO201" s="59">
        <v>0</v>
      </c>
      <c r="BP201" s="59"/>
      <c r="BQ201" s="59"/>
      <c r="BR201" s="54"/>
      <c r="BS201" s="59"/>
      <c r="BT201" s="54">
        <v>1108188</v>
      </c>
      <c r="BU201" s="57">
        <v>7785688</v>
      </c>
      <c r="BV201" s="54">
        <v>480769.23076923075</v>
      </c>
      <c r="BW201" s="54">
        <v>0</v>
      </c>
      <c r="BX201" s="54">
        <v>715962</v>
      </c>
      <c r="BY201" s="54">
        <v>11000000</v>
      </c>
      <c r="BZ201" s="54">
        <v>0</v>
      </c>
      <c r="CA201" s="54">
        <v>0</v>
      </c>
      <c r="CB201" s="54">
        <v>400000</v>
      </c>
      <c r="CC201" s="54">
        <v>50000</v>
      </c>
      <c r="CD201" s="54">
        <v>75000</v>
      </c>
      <c r="CE201" s="54">
        <v>0</v>
      </c>
      <c r="CF201" s="54">
        <v>525000</v>
      </c>
      <c r="CG201" s="54">
        <v>12721731.23076923</v>
      </c>
      <c r="CH201" s="54">
        <v>0</v>
      </c>
      <c r="CI201" s="54">
        <v>0</v>
      </c>
      <c r="CJ201" s="54"/>
      <c r="CK201" s="54">
        <v>0</v>
      </c>
      <c r="CL201" s="54">
        <v>0</v>
      </c>
      <c r="CM201" s="54">
        <v>50000</v>
      </c>
      <c r="CN201" s="54">
        <v>0</v>
      </c>
      <c r="CO201" s="54"/>
      <c r="CP201" s="54">
        <v>0</v>
      </c>
      <c r="CQ201" s="54">
        <v>0</v>
      </c>
      <c r="CR201" s="54">
        <v>50000</v>
      </c>
      <c r="CS201" s="54">
        <v>7210688</v>
      </c>
      <c r="CT201" s="54"/>
      <c r="CU201" s="57">
        <v>7210688</v>
      </c>
      <c r="CV201" s="54">
        <v>850000.00000000012</v>
      </c>
      <c r="CW201" s="54">
        <v>0</v>
      </c>
      <c r="CX201" s="54">
        <v>150000</v>
      </c>
      <c r="CY201" s="54">
        <v>0</v>
      </c>
      <c r="CZ201" s="54"/>
      <c r="DA201" s="54">
        <v>1000000.0000000001</v>
      </c>
      <c r="DB201" s="54">
        <v>1525000</v>
      </c>
      <c r="DC201" s="54">
        <v>100000</v>
      </c>
      <c r="DD201" s="54">
        <v>8885688</v>
      </c>
      <c r="DE201" s="54"/>
      <c r="DF201" s="54" t="s">
        <v>980</v>
      </c>
      <c r="DG201" s="54">
        <v>416666.66666666669</v>
      </c>
      <c r="DH201" s="52" t="s">
        <v>135</v>
      </c>
      <c r="DI201" s="54">
        <f>IFERROR(VLOOKUP($B201,[1]Timesheet!$D:$BK,51,0),0)</f>
        <v>22</v>
      </c>
      <c r="DJ201" s="54">
        <f>IFERROR(VLOOKUP($B201,[1]Timesheet!$D:$BK,52,0),0)</f>
        <v>0</v>
      </c>
      <c r="DK201" s="54">
        <f>IFERROR(VLOOKUP($B201,[1]Timesheet!$D:$BK,55,0),0)</f>
        <v>0</v>
      </c>
      <c r="DL201" s="52" t="s">
        <v>139</v>
      </c>
      <c r="DM201" s="54">
        <f>IFERROR(VLOOKUP($B201,[1]Timesheet!$D:$BK,57,0),0)</f>
        <v>0</v>
      </c>
      <c r="DN201" s="54">
        <f t="shared" si="12"/>
        <v>50000</v>
      </c>
      <c r="DO201" s="54"/>
      <c r="DP201" s="54" t="str">
        <f t="shared" si="13"/>
        <v>HO</v>
      </c>
      <c r="DQ201" s="60">
        <v>0</v>
      </c>
      <c r="DR201" s="60">
        <v>0</v>
      </c>
      <c r="DS201" s="61" t="str">
        <f>IFERROR(VLOOKUP(E201&amp;H201,[1]Group!$D$3:$G$40,4,0),"")</f>
        <v>Group 1</v>
      </c>
      <c r="DT201" s="61" t="str">
        <f t="shared" si="14"/>
        <v>MoviSouthGroup 1</v>
      </c>
    </row>
    <row r="202" spans="1:124" s="11" customFormat="1" ht="20.25" hidden="1" customHeight="1" x14ac:dyDescent="0.35">
      <c r="A202" s="47">
        <v>199</v>
      </c>
      <c r="B202" s="48">
        <v>5920</v>
      </c>
      <c r="C202" s="48" t="s">
        <v>1063</v>
      </c>
      <c r="D202" s="49" t="s">
        <v>505</v>
      </c>
      <c r="E202" s="49" t="s">
        <v>192</v>
      </c>
      <c r="F202" s="49" t="s">
        <v>487</v>
      </c>
      <c r="G202" s="49" t="s">
        <v>151</v>
      </c>
      <c r="H202" s="49" t="s">
        <v>487</v>
      </c>
      <c r="I202" s="49" t="s">
        <v>129</v>
      </c>
      <c r="J202" s="49" t="s">
        <v>179</v>
      </c>
      <c r="K202" s="49" t="s">
        <v>131</v>
      </c>
      <c r="L202" s="49" t="s">
        <v>132</v>
      </c>
      <c r="M202" s="50">
        <v>44084</v>
      </c>
      <c r="N202" s="50" t="s">
        <v>770</v>
      </c>
      <c r="O202" s="51"/>
      <c r="P202" s="50"/>
      <c r="Q202" s="52" t="s">
        <v>133</v>
      </c>
      <c r="R202" s="311" t="s">
        <v>774</v>
      </c>
      <c r="S202" s="52" t="s">
        <v>134</v>
      </c>
      <c r="T202" s="54"/>
      <c r="U202" s="54">
        <v>5000000</v>
      </c>
      <c r="V202" s="54"/>
      <c r="W202" s="55">
        <v>5000000</v>
      </c>
      <c r="X202" s="56">
        <v>0</v>
      </c>
      <c r="Y202" s="54">
        <v>0</v>
      </c>
      <c r="Z202" s="54"/>
      <c r="AA202" s="56">
        <v>0</v>
      </c>
      <c r="AB202" s="54"/>
      <c r="AC202" s="54">
        <v>730000</v>
      </c>
      <c r="AD202" s="57">
        <v>730000</v>
      </c>
      <c r="AE202" s="54" t="s">
        <v>1246</v>
      </c>
      <c r="AF202" s="58">
        <v>26</v>
      </c>
      <c r="AG202" s="58">
        <v>22</v>
      </c>
      <c r="AH202" s="58">
        <v>4</v>
      </c>
      <c r="AI202" s="58">
        <v>0</v>
      </c>
      <c r="AJ202" s="58">
        <v>0</v>
      </c>
      <c r="AK202" s="58">
        <v>26</v>
      </c>
      <c r="AL202" s="58">
        <v>0</v>
      </c>
      <c r="AM202" s="58">
        <v>20</v>
      </c>
      <c r="AN202" s="58">
        <v>0</v>
      </c>
      <c r="AO202" s="58">
        <v>20</v>
      </c>
      <c r="AP202" s="58">
        <v>40</v>
      </c>
      <c r="AQ202" s="58">
        <v>20</v>
      </c>
      <c r="AR202" s="54">
        <v>5000000</v>
      </c>
      <c r="AS202" s="54">
        <v>0</v>
      </c>
      <c r="AT202" s="54">
        <v>961538</v>
      </c>
      <c r="AU202" s="54">
        <v>5961538</v>
      </c>
      <c r="AV202" s="54">
        <v>0</v>
      </c>
      <c r="AW202" s="54">
        <v>0</v>
      </c>
      <c r="AX202" s="54">
        <v>0</v>
      </c>
      <c r="AY202" s="54">
        <v>0</v>
      </c>
      <c r="AZ202" s="59">
        <v>0</v>
      </c>
      <c r="BA202" s="54">
        <v>0</v>
      </c>
      <c r="BB202" s="59"/>
      <c r="BC202" s="54"/>
      <c r="BD202" s="54"/>
      <c r="BE202" s="54">
        <v>617692</v>
      </c>
      <c r="BF202" s="54">
        <v>617692</v>
      </c>
      <c r="BG202" s="59">
        <v>1483161</v>
      </c>
      <c r="BH202" s="59">
        <v>0</v>
      </c>
      <c r="BI202" s="59">
        <v>0</v>
      </c>
      <c r="BJ202" s="59">
        <v>0</v>
      </c>
      <c r="BK202" s="59"/>
      <c r="BL202" s="59">
        <v>700000</v>
      </c>
      <c r="BM202" s="59"/>
      <c r="BN202" s="59"/>
      <c r="BO202" s="59">
        <v>0</v>
      </c>
      <c r="BP202" s="59"/>
      <c r="BQ202" s="59"/>
      <c r="BR202" s="54"/>
      <c r="BS202" s="59"/>
      <c r="BT202" s="54">
        <v>2183161</v>
      </c>
      <c r="BU202" s="57">
        <v>8762391</v>
      </c>
      <c r="BV202" s="54">
        <v>480769.23076923075</v>
      </c>
      <c r="BW202" s="54">
        <v>0</v>
      </c>
      <c r="BX202" s="54">
        <v>617692</v>
      </c>
      <c r="BY202" s="54">
        <v>11000000</v>
      </c>
      <c r="BZ202" s="54">
        <v>0</v>
      </c>
      <c r="CA202" s="54">
        <v>0</v>
      </c>
      <c r="CB202" s="54">
        <v>400000</v>
      </c>
      <c r="CC202" s="54">
        <v>50000</v>
      </c>
      <c r="CD202" s="54">
        <v>75000</v>
      </c>
      <c r="CE202" s="54">
        <v>0</v>
      </c>
      <c r="CF202" s="54">
        <v>525000</v>
      </c>
      <c r="CG202" s="54">
        <v>12623461.23076923</v>
      </c>
      <c r="CH202" s="54">
        <v>0</v>
      </c>
      <c r="CI202" s="54">
        <v>0</v>
      </c>
      <c r="CJ202" s="54"/>
      <c r="CK202" s="54">
        <v>0</v>
      </c>
      <c r="CL202" s="54">
        <v>0</v>
      </c>
      <c r="CM202" s="54">
        <v>50000</v>
      </c>
      <c r="CN202" s="54">
        <v>0</v>
      </c>
      <c r="CO202" s="54"/>
      <c r="CP202" s="54">
        <v>0</v>
      </c>
      <c r="CQ202" s="54">
        <v>0</v>
      </c>
      <c r="CR202" s="54">
        <v>50000</v>
      </c>
      <c r="CS202" s="54">
        <v>8187391</v>
      </c>
      <c r="CT202" s="54"/>
      <c r="CU202" s="57">
        <v>8187391</v>
      </c>
      <c r="CV202" s="54">
        <v>850000.00000000012</v>
      </c>
      <c r="CW202" s="54">
        <v>0</v>
      </c>
      <c r="CX202" s="54">
        <v>150000</v>
      </c>
      <c r="CY202" s="54">
        <v>0</v>
      </c>
      <c r="CZ202" s="54"/>
      <c r="DA202" s="54">
        <v>1000000.0000000001</v>
      </c>
      <c r="DB202" s="54">
        <v>1525000</v>
      </c>
      <c r="DC202" s="54">
        <v>100000</v>
      </c>
      <c r="DD202" s="54">
        <v>9862391</v>
      </c>
      <c r="DE202" s="54"/>
      <c r="DF202" s="54" t="s">
        <v>980</v>
      </c>
      <c r="DG202" s="54">
        <v>416666.66666666669</v>
      </c>
      <c r="DH202" s="52" t="s">
        <v>135</v>
      </c>
      <c r="DI202" s="54">
        <f>IFERROR(VLOOKUP($B202,[1]Timesheet!$D:$BK,51,0),0)</f>
        <v>22</v>
      </c>
      <c r="DJ202" s="54">
        <f>IFERROR(VLOOKUP($B202,[1]Timesheet!$D:$BK,52,0),0)</f>
        <v>0</v>
      </c>
      <c r="DK202" s="54">
        <f>IFERROR(VLOOKUP($B202,[1]Timesheet!$D:$BK,55,0),0)</f>
        <v>0</v>
      </c>
      <c r="DL202" s="52" t="s">
        <v>139</v>
      </c>
      <c r="DM202" s="54">
        <f>IFERROR(VLOOKUP($B202,[1]Timesheet!$D:$BK,57,0),0)</f>
        <v>0</v>
      </c>
      <c r="DN202" s="54">
        <f t="shared" si="12"/>
        <v>50000</v>
      </c>
      <c r="DO202" s="54"/>
      <c r="DP202" s="54" t="str">
        <f t="shared" si="13"/>
        <v>HO</v>
      </c>
      <c r="DQ202" s="60">
        <v>0</v>
      </c>
      <c r="DR202" s="60">
        <v>0</v>
      </c>
      <c r="DS202" s="61" t="str">
        <f>IFERROR(VLOOKUP(E202&amp;H202,[1]Group!$D$3:$G$40,4,0),"")</f>
        <v>Group 1</v>
      </c>
      <c r="DT202" s="61" t="str">
        <f t="shared" si="14"/>
        <v>MoviSouthGroup 1</v>
      </c>
    </row>
    <row r="203" spans="1:124" s="11" customFormat="1" ht="20.25" hidden="1" customHeight="1" x14ac:dyDescent="0.35">
      <c r="A203" s="47">
        <v>200</v>
      </c>
      <c r="B203" s="48">
        <v>5936</v>
      </c>
      <c r="C203" s="48" t="s">
        <v>1067</v>
      </c>
      <c r="D203" s="49" t="s">
        <v>506</v>
      </c>
      <c r="E203" s="49" t="s">
        <v>192</v>
      </c>
      <c r="F203" s="49" t="s">
        <v>487</v>
      </c>
      <c r="G203" s="49" t="s">
        <v>151</v>
      </c>
      <c r="H203" s="49" t="s">
        <v>487</v>
      </c>
      <c r="I203" s="49" t="s">
        <v>129</v>
      </c>
      <c r="J203" s="49" t="s">
        <v>179</v>
      </c>
      <c r="K203" s="49" t="s">
        <v>131</v>
      </c>
      <c r="L203" s="49" t="s">
        <v>132</v>
      </c>
      <c r="M203" s="50">
        <v>44095</v>
      </c>
      <c r="N203" s="50" t="s">
        <v>770</v>
      </c>
      <c r="O203" s="51"/>
      <c r="P203" s="50"/>
      <c r="Q203" s="52" t="s">
        <v>133</v>
      </c>
      <c r="R203" s="311" t="s">
        <v>774</v>
      </c>
      <c r="S203" s="52" t="s">
        <v>134</v>
      </c>
      <c r="T203" s="54"/>
      <c r="U203" s="54">
        <v>5000000</v>
      </c>
      <c r="V203" s="54"/>
      <c r="W203" s="55">
        <v>5000000</v>
      </c>
      <c r="X203" s="56">
        <v>0</v>
      </c>
      <c r="Y203" s="54">
        <v>0</v>
      </c>
      <c r="Z203" s="54"/>
      <c r="AA203" s="56">
        <v>0</v>
      </c>
      <c r="AB203" s="54"/>
      <c r="AC203" s="54">
        <v>730000</v>
      </c>
      <c r="AD203" s="57">
        <v>730000</v>
      </c>
      <c r="AE203" s="54" t="s">
        <v>1246</v>
      </c>
      <c r="AF203" s="58">
        <v>26</v>
      </c>
      <c r="AG203" s="58">
        <v>25.5</v>
      </c>
      <c r="AH203" s="58">
        <v>0.5</v>
      </c>
      <c r="AI203" s="58">
        <v>0</v>
      </c>
      <c r="AJ203" s="58">
        <v>0</v>
      </c>
      <c r="AK203" s="58">
        <v>26</v>
      </c>
      <c r="AL203" s="58">
        <v>0</v>
      </c>
      <c r="AM203" s="58">
        <v>16</v>
      </c>
      <c r="AN203" s="58">
        <v>0</v>
      </c>
      <c r="AO203" s="58">
        <v>16</v>
      </c>
      <c r="AP203" s="58">
        <v>32</v>
      </c>
      <c r="AQ203" s="58">
        <v>16</v>
      </c>
      <c r="AR203" s="54">
        <v>5000000</v>
      </c>
      <c r="AS203" s="54">
        <v>0</v>
      </c>
      <c r="AT203" s="54">
        <v>769231</v>
      </c>
      <c r="AU203" s="54">
        <v>5769231</v>
      </c>
      <c r="AV203" s="54">
        <v>0</v>
      </c>
      <c r="AW203" s="54">
        <v>0</v>
      </c>
      <c r="AX203" s="54">
        <v>0</v>
      </c>
      <c r="AY203" s="54">
        <v>0</v>
      </c>
      <c r="AZ203" s="59">
        <v>0</v>
      </c>
      <c r="BA203" s="54">
        <v>0</v>
      </c>
      <c r="BB203" s="59"/>
      <c r="BC203" s="54"/>
      <c r="BD203" s="54"/>
      <c r="BE203" s="54">
        <v>715962</v>
      </c>
      <c r="BF203" s="54">
        <v>715962</v>
      </c>
      <c r="BG203" s="59">
        <v>2805771</v>
      </c>
      <c r="BH203" s="59">
        <v>0</v>
      </c>
      <c r="BI203" s="59">
        <v>0</v>
      </c>
      <c r="BJ203" s="59">
        <v>0</v>
      </c>
      <c r="BK203" s="59"/>
      <c r="BL203" s="59">
        <v>300000</v>
      </c>
      <c r="BM203" s="59"/>
      <c r="BN203" s="59"/>
      <c r="BO203" s="59">
        <v>0</v>
      </c>
      <c r="BP203" s="59"/>
      <c r="BQ203" s="59"/>
      <c r="BR203" s="54"/>
      <c r="BS203" s="59"/>
      <c r="BT203" s="54">
        <v>3105771</v>
      </c>
      <c r="BU203" s="57">
        <v>9590964</v>
      </c>
      <c r="BV203" s="54">
        <v>384615.38461538462</v>
      </c>
      <c r="BW203" s="54">
        <v>0</v>
      </c>
      <c r="BX203" s="54">
        <v>715962</v>
      </c>
      <c r="BY203" s="54">
        <v>11000000</v>
      </c>
      <c r="BZ203" s="54">
        <v>0</v>
      </c>
      <c r="CA203" s="54">
        <v>0</v>
      </c>
      <c r="CB203" s="54">
        <v>400000</v>
      </c>
      <c r="CC203" s="54">
        <v>50000</v>
      </c>
      <c r="CD203" s="54">
        <v>75000</v>
      </c>
      <c r="CE203" s="54">
        <v>0</v>
      </c>
      <c r="CF203" s="54">
        <v>525000</v>
      </c>
      <c r="CG203" s="54">
        <v>12625577.384615384</v>
      </c>
      <c r="CH203" s="54">
        <v>0</v>
      </c>
      <c r="CI203" s="54">
        <v>0</v>
      </c>
      <c r="CJ203" s="54"/>
      <c r="CK203" s="54">
        <v>0</v>
      </c>
      <c r="CL203" s="54">
        <v>0</v>
      </c>
      <c r="CM203" s="54">
        <v>50000</v>
      </c>
      <c r="CN203" s="54">
        <v>0</v>
      </c>
      <c r="CO203" s="54"/>
      <c r="CP203" s="54">
        <v>25200</v>
      </c>
      <c r="CQ203" s="54">
        <v>0</v>
      </c>
      <c r="CR203" s="54">
        <v>75200</v>
      </c>
      <c r="CS203" s="54">
        <v>8990764</v>
      </c>
      <c r="CT203" s="54"/>
      <c r="CU203" s="57">
        <v>8990764</v>
      </c>
      <c r="CV203" s="54">
        <v>850000.00000000012</v>
      </c>
      <c r="CW203" s="54">
        <v>0</v>
      </c>
      <c r="CX203" s="54">
        <v>150000</v>
      </c>
      <c r="CY203" s="54">
        <v>0</v>
      </c>
      <c r="CZ203" s="54"/>
      <c r="DA203" s="54">
        <v>1000000.0000000001</v>
      </c>
      <c r="DB203" s="54">
        <v>1525000</v>
      </c>
      <c r="DC203" s="54">
        <v>100000</v>
      </c>
      <c r="DD203" s="54">
        <v>10690964</v>
      </c>
      <c r="DE203" s="54"/>
      <c r="DF203" s="54" t="s">
        <v>980</v>
      </c>
      <c r="DG203" s="54">
        <v>416666.66666666669</v>
      </c>
      <c r="DH203" s="52" t="s">
        <v>135</v>
      </c>
      <c r="DI203" s="54">
        <f>IFERROR(VLOOKUP($B203,[1]Timesheet!$D:$BK,51,0),0)</f>
        <v>22</v>
      </c>
      <c r="DJ203" s="54">
        <f>IFERROR(VLOOKUP($B203,[1]Timesheet!$D:$BK,52,0),0)</f>
        <v>0</v>
      </c>
      <c r="DK203" s="54">
        <f>IFERROR(VLOOKUP($B203,[1]Timesheet!$D:$BK,55,0),0)</f>
        <v>0</v>
      </c>
      <c r="DL203" s="52" t="s">
        <v>139</v>
      </c>
      <c r="DM203" s="54">
        <f>IFERROR(VLOOKUP($B203,[1]Timesheet!$D:$BK,57,0),0)</f>
        <v>0</v>
      </c>
      <c r="DN203" s="54">
        <f t="shared" si="12"/>
        <v>50000</v>
      </c>
      <c r="DO203" s="54"/>
      <c r="DP203" s="54" t="str">
        <f t="shared" si="13"/>
        <v>HO</v>
      </c>
      <c r="DQ203" s="60">
        <v>0</v>
      </c>
      <c r="DR203" s="60">
        <v>0</v>
      </c>
      <c r="DS203" s="61" t="str">
        <f>IFERROR(VLOOKUP(E203&amp;H203,[1]Group!$D$3:$G$40,4,0),"")</f>
        <v>Group 1</v>
      </c>
      <c r="DT203" s="61" t="str">
        <f t="shared" si="14"/>
        <v>MoviSouthGroup 1</v>
      </c>
    </row>
    <row r="204" spans="1:124" s="11" customFormat="1" ht="20.25" hidden="1" customHeight="1" x14ac:dyDescent="0.35">
      <c r="A204" s="47">
        <v>201</v>
      </c>
      <c r="B204" s="48">
        <v>5962</v>
      </c>
      <c r="C204" s="48" t="s">
        <v>1070</v>
      </c>
      <c r="D204" s="49" t="s">
        <v>507</v>
      </c>
      <c r="E204" s="49" t="s">
        <v>192</v>
      </c>
      <c r="F204" s="49" t="s">
        <v>487</v>
      </c>
      <c r="G204" s="49" t="s">
        <v>151</v>
      </c>
      <c r="H204" s="49" t="s">
        <v>487</v>
      </c>
      <c r="I204" s="49" t="s">
        <v>129</v>
      </c>
      <c r="J204" s="49" t="s">
        <v>179</v>
      </c>
      <c r="K204" s="49" t="s">
        <v>131</v>
      </c>
      <c r="L204" s="49" t="s">
        <v>198</v>
      </c>
      <c r="M204" s="50">
        <v>44103</v>
      </c>
      <c r="N204" s="50" t="s">
        <v>770</v>
      </c>
      <c r="O204" s="51"/>
      <c r="P204" s="50">
        <v>44531</v>
      </c>
      <c r="Q204" s="52" t="s">
        <v>133</v>
      </c>
      <c r="R204" s="311" t="s">
        <v>774</v>
      </c>
      <c r="S204" s="52" t="s">
        <v>134</v>
      </c>
      <c r="T204" s="54"/>
      <c r="U204" s="54">
        <v>5000000</v>
      </c>
      <c r="V204" s="54"/>
      <c r="W204" s="55">
        <v>5000000</v>
      </c>
      <c r="X204" s="56">
        <v>0</v>
      </c>
      <c r="Y204" s="54">
        <v>0</v>
      </c>
      <c r="Z204" s="54"/>
      <c r="AA204" s="56">
        <v>0</v>
      </c>
      <c r="AB204" s="54"/>
      <c r="AC204" s="54">
        <v>730000</v>
      </c>
      <c r="AD204" s="57">
        <v>730000</v>
      </c>
      <c r="AE204" s="54" t="s">
        <v>1246</v>
      </c>
      <c r="AF204" s="58">
        <v>26</v>
      </c>
      <c r="AG204" s="58">
        <v>1.5</v>
      </c>
      <c r="AH204" s="58">
        <v>2.5</v>
      </c>
      <c r="AI204" s="58">
        <v>0</v>
      </c>
      <c r="AJ204" s="58">
        <v>0</v>
      </c>
      <c r="AK204" s="58">
        <v>4</v>
      </c>
      <c r="AL204" s="58">
        <v>0</v>
      </c>
      <c r="AM204" s="58">
        <v>8</v>
      </c>
      <c r="AN204" s="58">
        <v>0</v>
      </c>
      <c r="AO204" s="58">
        <v>8</v>
      </c>
      <c r="AP204" s="58">
        <v>16</v>
      </c>
      <c r="AQ204" s="58">
        <v>8</v>
      </c>
      <c r="AR204" s="54">
        <v>769231</v>
      </c>
      <c r="AS204" s="54">
        <v>92308</v>
      </c>
      <c r="AT204" s="54">
        <v>384615</v>
      </c>
      <c r="AU204" s="54">
        <v>1246154</v>
      </c>
      <c r="AV204" s="54">
        <v>0</v>
      </c>
      <c r="AW204" s="54">
        <v>0</v>
      </c>
      <c r="AX204" s="54">
        <v>0</v>
      </c>
      <c r="AY204" s="54">
        <v>0</v>
      </c>
      <c r="AZ204" s="59">
        <v>0</v>
      </c>
      <c r="BA204" s="54">
        <v>0</v>
      </c>
      <c r="BB204" s="59"/>
      <c r="BC204" s="54"/>
      <c r="BD204" s="54"/>
      <c r="BE204" s="54">
        <v>42115</v>
      </c>
      <c r="BF204" s="54">
        <v>42115</v>
      </c>
      <c r="BG204" s="59">
        <v>0</v>
      </c>
      <c r="BH204" s="59">
        <v>0</v>
      </c>
      <c r="BI204" s="59">
        <v>0</v>
      </c>
      <c r="BJ204" s="59">
        <v>0</v>
      </c>
      <c r="BK204" s="59"/>
      <c r="BL204" s="59">
        <v>0</v>
      </c>
      <c r="BM204" s="59"/>
      <c r="BN204" s="59"/>
      <c r="BO204" s="59">
        <v>0</v>
      </c>
      <c r="BP204" s="59"/>
      <c r="BQ204" s="59"/>
      <c r="BR204" s="54"/>
      <c r="BS204" s="59"/>
      <c r="BT204" s="54">
        <v>0</v>
      </c>
      <c r="BU204" s="57">
        <v>1288269</v>
      </c>
      <c r="BV204" s="54">
        <v>192307.69230769231</v>
      </c>
      <c r="BW204" s="54">
        <v>0</v>
      </c>
      <c r="BX204" s="54">
        <v>42115</v>
      </c>
      <c r="BY204" s="54">
        <v>11000000</v>
      </c>
      <c r="BZ204" s="54">
        <v>0</v>
      </c>
      <c r="CA204" s="54">
        <v>0</v>
      </c>
      <c r="CB204" s="54">
        <v>0</v>
      </c>
      <c r="CC204" s="54">
        <v>0</v>
      </c>
      <c r="CD204" s="54">
        <v>0</v>
      </c>
      <c r="CE204" s="54">
        <v>0</v>
      </c>
      <c r="CF204" s="54">
        <v>0</v>
      </c>
      <c r="CG204" s="54">
        <v>11234422.692307692</v>
      </c>
      <c r="CH204" s="54">
        <v>0</v>
      </c>
      <c r="CI204" s="54">
        <v>0</v>
      </c>
      <c r="CJ204" s="54"/>
      <c r="CK204" s="54">
        <v>0</v>
      </c>
      <c r="CL204" s="54">
        <v>0</v>
      </c>
      <c r="CM204" s="54">
        <v>0</v>
      </c>
      <c r="CN204" s="54">
        <v>0</v>
      </c>
      <c r="CO204" s="54"/>
      <c r="CP204" s="54">
        <v>0</v>
      </c>
      <c r="CQ204" s="54">
        <v>0</v>
      </c>
      <c r="CR204" s="54">
        <v>0</v>
      </c>
      <c r="CS204" s="54">
        <v>1288269</v>
      </c>
      <c r="CT204" s="54"/>
      <c r="CU204" s="57">
        <v>1288269</v>
      </c>
      <c r="CV204" s="54">
        <v>0</v>
      </c>
      <c r="CW204" s="54">
        <v>0</v>
      </c>
      <c r="CX204" s="54">
        <v>0</v>
      </c>
      <c r="CY204" s="54">
        <v>0</v>
      </c>
      <c r="CZ204" s="54"/>
      <c r="DA204" s="54">
        <v>0</v>
      </c>
      <c r="DB204" s="54">
        <v>0</v>
      </c>
      <c r="DC204" s="54">
        <v>0</v>
      </c>
      <c r="DD204" s="54">
        <v>1288269</v>
      </c>
      <c r="DE204" s="54"/>
      <c r="DF204" s="54" t="s">
        <v>980</v>
      </c>
      <c r="DG204" s="54">
        <v>416666.66666666669</v>
      </c>
      <c r="DH204" s="52" t="s">
        <v>135</v>
      </c>
      <c r="DI204" s="54">
        <f>IFERROR(VLOOKUP($B204,[1]Timesheet!$D:$BK,51,0),0)</f>
        <v>0</v>
      </c>
      <c r="DJ204" s="54">
        <f>IFERROR(VLOOKUP($B204,[1]Timesheet!$D:$BK,52,0),0)</f>
        <v>0</v>
      </c>
      <c r="DK204" s="54">
        <f>IFERROR(VLOOKUP($B204,[1]Timesheet!$D:$BK,55,0),0)</f>
        <v>0</v>
      </c>
      <c r="DL204" s="52">
        <v>0</v>
      </c>
      <c r="DM204" s="54">
        <f>IFERROR(VLOOKUP($B204,[1]Timesheet!$D:$BK,57,0),0)</f>
        <v>0</v>
      </c>
      <c r="DN204" s="54">
        <f t="shared" si="12"/>
        <v>0</v>
      </c>
      <c r="DO204" s="54"/>
      <c r="DP204" s="54" t="str">
        <f t="shared" si="13"/>
        <v>HO</v>
      </c>
      <c r="DQ204" s="60">
        <v>0</v>
      </c>
      <c r="DR204" s="60">
        <v>0</v>
      </c>
      <c r="DS204" s="61" t="str">
        <f>IFERROR(VLOOKUP(E204&amp;H204,[1]Group!$D$3:$G$40,4,0),"")</f>
        <v>Group 1</v>
      </c>
      <c r="DT204" s="61" t="str">
        <f t="shared" si="14"/>
        <v>MoviSouthGroup 1</v>
      </c>
    </row>
    <row r="205" spans="1:124" s="11" customFormat="1" ht="20.25" hidden="1" customHeight="1" x14ac:dyDescent="0.35">
      <c r="A205" s="47">
        <v>202</v>
      </c>
      <c r="B205" s="48">
        <v>5976</v>
      </c>
      <c r="C205" s="48" t="s">
        <v>1072</v>
      </c>
      <c r="D205" s="49" t="s">
        <v>508</v>
      </c>
      <c r="E205" s="49" t="s">
        <v>192</v>
      </c>
      <c r="F205" s="49" t="s">
        <v>487</v>
      </c>
      <c r="G205" s="49" t="s">
        <v>151</v>
      </c>
      <c r="H205" s="49" t="s">
        <v>487</v>
      </c>
      <c r="I205" s="49" t="s">
        <v>129</v>
      </c>
      <c r="J205" s="49" t="s">
        <v>179</v>
      </c>
      <c r="K205" s="49" t="s">
        <v>131</v>
      </c>
      <c r="L205" s="49" t="s">
        <v>132</v>
      </c>
      <c r="M205" s="50">
        <v>44103</v>
      </c>
      <c r="N205" s="50" t="s">
        <v>770</v>
      </c>
      <c r="O205" s="51"/>
      <c r="P205" s="50"/>
      <c r="Q205" s="52" t="s">
        <v>133</v>
      </c>
      <c r="R205" s="311" t="s">
        <v>774</v>
      </c>
      <c r="S205" s="52" t="s">
        <v>134</v>
      </c>
      <c r="T205" s="54"/>
      <c r="U205" s="54">
        <v>5000000</v>
      </c>
      <c r="V205" s="54"/>
      <c r="W205" s="55">
        <v>5000000</v>
      </c>
      <c r="X205" s="56">
        <v>0</v>
      </c>
      <c r="Y205" s="54">
        <v>0</v>
      </c>
      <c r="Z205" s="54"/>
      <c r="AA205" s="56">
        <v>0</v>
      </c>
      <c r="AB205" s="54"/>
      <c r="AC205" s="54">
        <v>730000</v>
      </c>
      <c r="AD205" s="57">
        <v>730000</v>
      </c>
      <c r="AE205" s="54" t="s">
        <v>1246</v>
      </c>
      <c r="AF205" s="58">
        <v>26</v>
      </c>
      <c r="AG205" s="58">
        <v>26</v>
      </c>
      <c r="AH205" s="58">
        <v>0</v>
      </c>
      <c r="AI205" s="58">
        <v>0</v>
      </c>
      <c r="AJ205" s="58">
        <v>0</v>
      </c>
      <c r="AK205" s="58">
        <v>26</v>
      </c>
      <c r="AL205" s="58">
        <v>0</v>
      </c>
      <c r="AM205" s="58">
        <v>20</v>
      </c>
      <c r="AN205" s="58">
        <v>0</v>
      </c>
      <c r="AO205" s="58">
        <v>20</v>
      </c>
      <c r="AP205" s="58">
        <v>40</v>
      </c>
      <c r="AQ205" s="58">
        <v>20</v>
      </c>
      <c r="AR205" s="54">
        <v>5000000</v>
      </c>
      <c r="AS205" s="54">
        <v>0</v>
      </c>
      <c r="AT205" s="54">
        <v>961538</v>
      </c>
      <c r="AU205" s="54">
        <v>5961538</v>
      </c>
      <c r="AV205" s="54">
        <v>0</v>
      </c>
      <c r="AW205" s="54">
        <v>0</v>
      </c>
      <c r="AX205" s="54">
        <v>0</v>
      </c>
      <c r="AY205" s="54">
        <v>0</v>
      </c>
      <c r="AZ205" s="59">
        <v>0</v>
      </c>
      <c r="BA205" s="54">
        <v>0</v>
      </c>
      <c r="BB205" s="59"/>
      <c r="BC205" s="54"/>
      <c r="BD205" s="54"/>
      <c r="BE205" s="54">
        <v>730000</v>
      </c>
      <c r="BF205" s="54">
        <v>730000</v>
      </c>
      <c r="BG205" s="59">
        <v>2134680</v>
      </c>
      <c r="BH205" s="59">
        <v>0</v>
      </c>
      <c r="BI205" s="59">
        <v>0</v>
      </c>
      <c r="BJ205" s="59">
        <v>0</v>
      </c>
      <c r="BK205" s="59"/>
      <c r="BL205" s="59">
        <v>50000</v>
      </c>
      <c r="BM205" s="59"/>
      <c r="BN205" s="59"/>
      <c r="BO205" s="59">
        <v>0</v>
      </c>
      <c r="BP205" s="59"/>
      <c r="BQ205" s="59"/>
      <c r="BR205" s="54"/>
      <c r="BS205" s="59"/>
      <c r="BT205" s="54">
        <v>2184680</v>
      </c>
      <c r="BU205" s="57">
        <v>8876218</v>
      </c>
      <c r="BV205" s="54">
        <v>480769.23076923075</v>
      </c>
      <c r="BW205" s="54">
        <v>0</v>
      </c>
      <c r="BX205" s="54">
        <v>730000</v>
      </c>
      <c r="BY205" s="54">
        <v>11000000</v>
      </c>
      <c r="BZ205" s="54">
        <v>0</v>
      </c>
      <c r="CA205" s="54">
        <v>0</v>
      </c>
      <c r="CB205" s="54">
        <v>400000</v>
      </c>
      <c r="CC205" s="54">
        <v>50000</v>
      </c>
      <c r="CD205" s="54">
        <v>75000</v>
      </c>
      <c r="CE205" s="54">
        <v>0</v>
      </c>
      <c r="CF205" s="54">
        <v>525000</v>
      </c>
      <c r="CG205" s="54">
        <v>12735769.23076923</v>
      </c>
      <c r="CH205" s="54">
        <v>0</v>
      </c>
      <c r="CI205" s="54">
        <v>0</v>
      </c>
      <c r="CJ205" s="54"/>
      <c r="CK205" s="54">
        <v>0</v>
      </c>
      <c r="CL205" s="54">
        <v>0</v>
      </c>
      <c r="CM205" s="54">
        <v>50000</v>
      </c>
      <c r="CN205" s="54">
        <v>0</v>
      </c>
      <c r="CO205" s="54"/>
      <c r="CP205" s="54">
        <v>0</v>
      </c>
      <c r="CQ205" s="54">
        <v>0</v>
      </c>
      <c r="CR205" s="54">
        <v>50000</v>
      </c>
      <c r="CS205" s="54">
        <v>8301218</v>
      </c>
      <c r="CT205" s="54"/>
      <c r="CU205" s="57">
        <v>8301218</v>
      </c>
      <c r="CV205" s="54">
        <v>850000.00000000012</v>
      </c>
      <c r="CW205" s="54">
        <v>0</v>
      </c>
      <c r="CX205" s="54">
        <v>150000</v>
      </c>
      <c r="CY205" s="54">
        <v>0</v>
      </c>
      <c r="CZ205" s="54"/>
      <c r="DA205" s="54">
        <v>1000000.0000000001</v>
      </c>
      <c r="DB205" s="54">
        <v>1525000</v>
      </c>
      <c r="DC205" s="54">
        <v>100000</v>
      </c>
      <c r="DD205" s="54">
        <v>9976218</v>
      </c>
      <c r="DE205" s="54"/>
      <c r="DF205" s="54" t="s">
        <v>980</v>
      </c>
      <c r="DG205" s="54">
        <v>416666.66666666669</v>
      </c>
      <c r="DH205" s="52" t="s">
        <v>135</v>
      </c>
      <c r="DI205" s="54">
        <f>IFERROR(VLOOKUP($B205,[1]Timesheet!$D:$BK,51,0),0)</f>
        <v>22</v>
      </c>
      <c r="DJ205" s="54">
        <f>IFERROR(VLOOKUP($B205,[1]Timesheet!$D:$BK,52,0),0)</f>
        <v>0</v>
      </c>
      <c r="DK205" s="54">
        <f>IFERROR(VLOOKUP($B205,[1]Timesheet!$D:$BK,55,0),0)</f>
        <v>0</v>
      </c>
      <c r="DL205" s="52" t="s">
        <v>139</v>
      </c>
      <c r="DM205" s="54">
        <f>IFERROR(VLOOKUP($B205,[1]Timesheet!$D:$BK,57,0),0)</f>
        <v>0</v>
      </c>
      <c r="DN205" s="54">
        <f t="shared" si="12"/>
        <v>50000</v>
      </c>
      <c r="DO205" s="54"/>
      <c r="DP205" s="54" t="str">
        <f t="shared" si="13"/>
        <v>HO</v>
      </c>
      <c r="DQ205" s="60">
        <v>0</v>
      </c>
      <c r="DR205" s="60">
        <v>0</v>
      </c>
      <c r="DS205" s="61" t="str">
        <f>IFERROR(VLOOKUP(E205&amp;H205,[1]Group!$D$3:$G$40,4,0),"")</f>
        <v>Group 1</v>
      </c>
      <c r="DT205" s="61" t="str">
        <f t="shared" si="14"/>
        <v>MoviSouthGroup 1</v>
      </c>
    </row>
    <row r="206" spans="1:124" s="11" customFormat="1" ht="20.25" hidden="1" customHeight="1" x14ac:dyDescent="0.35">
      <c r="A206" s="47">
        <v>203</v>
      </c>
      <c r="B206" s="48">
        <v>6013</v>
      </c>
      <c r="C206" s="48" t="s">
        <v>1081</v>
      </c>
      <c r="D206" s="49" t="s">
        <v>509</v>
      </c>
      <c r="E206" s="49" t="s">
        <v>192</v>
      </c>
      <c r="F206" s="49" t="s">
        <v>487</v>
      </c>
      <c r="G206" s="49" t="s">
        <v>151</v>
      </c>
      <c r="H206" s="49" t="s">
        <v>487</v>
      </c>
      <c r="I206" s="49" t="s">
        <v>129</v>
      </c>
      <c r="J206" s="49" t="s">
        <v>179</v>
      </c>
      <c r="K206" s="49" t="s">
        <v>131</v>
      </c>
      <c r="L206" s="49" t="s">
        <v>132</v>
      </c>
      <c r="M206" s="50">
        <v>44117</v>
      </c>
      <c r="N206" s="50" t="s">
        <v>770</v>
      </c>
      <c r="O206" s="51"/>
      <c r="P206" s="50"/>
      <c r="Q206" s="52" t="s">
        <v>133</v>
      </c>
      <c r="R206" s="311" t="s">
        <v>774</v>
      </c>
      <c r="S206" s="52" t="s">
        <v>134</v>
      </c>
      <c r="T206" s="54"/>
      <c r="U206" s="54">
        <v>5000000</v>
      </c>
      <c r="V206" s="54"/>
      <c r="W206" s="55">
        <v>5000000</v>
      </c>
      <c r="X206" s="56">
        <v>0</v>
      </c>
      <c r="Y206" s="54">
        <v>0</v>
      </c>
      <c r="Z206" s="54"/>
      <c r="AA206" s="56">
        <v>0</v>
      </c>
      <c r="AB206" s="54"/>
      <c r="AC206" s="54">
        <v>730000</v>
      </c>
      <c r="AD206" s="57">
        <v>730000</v>
      </c>
      <c r="AE206" s="54" t="s">
        <v>1246</v>
      </c>
      <c r="AF206" s="58">
        <v>26</v>
      </c>
      <c r="AG206" s="58">
        <v>26</v>
      </c>
      <c r="AH206" s="58">
        <v>0</v>
      </c>
      <c r="AI206" s="58">
        <v>0</v>
      </c>
      <c r="AJ206" s="58">
        <v>0</v>
      </c>
      <c r="AK206" s="58">
        <v>26</v>
      </c>
      <c r="AL206" s="58">
        <v>0</v>
      </c>
      <c r="AM206" s="58">
        <v>8</v>
      </c>
      <c r="AN206" s="58">
        <v>0</v>
      </c>
      <c r="AO206" s="58">
        <v>8</v>
      </c>
      <c r="AP206" s="58">
        <v>16</v>
      </c>
      <c r="AQ206" s="58">
        <v>8</v>
      </c>
      <c r="AR206" s="54">
        <v>5000000</v>
      </c>
      <c r="AS206" s="54">
        <v>0</v>
      </c>
      <c r="AT206" s="54">
        <v>384615</v>
      </c>
      <c r="AU206" s="54">
        <v>5384615</v>
      </c>
      <c r="AV206" s="54">
        <v>0</v>
      </c>
      <c r="AW206" s="54">
        <v>0</v>
      </c>
      <c r="AX206" s="54">
        <v>0</v>
      </c>
      <c r="AY206" s="54">
        <v>0</v>
      </c>
      <c r="AZ206" s="59">
        <v>0</v>
      </c>
      <c r="BA206" s="54">
        <v>0</v>
      </c>
      <c r="BB206" s="59"/>
      <c r="BC206" s="54"/>
      <c r="BD206" s="54"/>
      <c r="BE206" s="54">
        <v>730000</v>
      </c>
      <c r="BF206" s="54">
        <v>730000</v>
      </c>
      <c r="BG206" s="59">
        <v>4314146</v>
      </c>
      <c r="BH206" s="59">
        <v>0</v>
      </c>
      <c r="BI206" s="59">
        <v>0</v>
      </c>
      <c r="BJ206" s="59">
        <v>0</v>
      </c>
      <c r="BK206" s="59"/>
      <c r="BL206" s="59">
        <v>270000</v>
      </c>
      <c r="BM206" s="59"/>
      <c r="BN206" s="59"/>
      <c r="BO206" s="59">
        <v>0</v>
      </c>
      <c r="BP206" s="59"/>
      <c r="BQ206" s="59"/>
      <c r="BR206" s="54"/>
      <c r="BS206" s="59"/>
      <c r="BT206" s="54">
        <v>4584146</v>
      </c>
      <c r="BU206" s="57">
        <v>10698761</v>
      </c>
      <c r="BV206" s="54">
        <v>192307.69230769231</v>
      </c>
      <c r="BW206" s="54">
        <v>0</v>
      </c>
      <c r="BX206" s="54">
        <v>730000</v>
      </c>
      <c r="BY206" s="54">
        <v>11000000</v>
      </c>
      <c r="BZ206" s="54">
        <v>0</v>
      </c>
      <c r="CA206" s="54">
        <v>0</v>
      </c>
      <c r="CB206" s="54">
        <v>400000</v>
      </c>
      <c r="CC206" s="54">
        <v>50000</v>
      </c>
      <c r="CD206" s="54">
        <v>75000</v>
      </c>
      <c r="CE206" s="54">
        <v>0</v>
      </c>
      <c r="CF206" s="54">
        <v>525000</v>
      </c>
      <c r="CG206" s="54">
        <v>12447307.692307692</v>
      </c>
      <c r="CH206" s="54">
        <v>0</v>
      </c>
      <c r="CI206" s="54">
        <v>0</v>
      </c>
      <c r="CJ206" s="54"/>
      <c r="CK206" s="54">
        <v>0</v>
      </c>
      <c r="CL206" s="54">
        <v>0</v>
      </c>
      <c r="CM206" s="54">
        <v>50000</v>
      </c>
      <c r="CN206" s="54">
        <v>0</v>
      </c>
      <c r="CO206" s="54"/>
      <c r="CP206" s="54">
        <v>0</v>
      </c>
      <c r="CQ206" s="54">
        <v>0</v>
      </c>
      <c r="CR206" s="54">
        <v>50000</v>
      </c>
      <c r="CS206" s="54">
        <v>10123761</v>
      </c>
      <c r="CT206" s="54"/>
      <c r="CU206" s="57">
        <v>10123761</v>
      </c>
      <c r="CV206" s="54">
        <v>850000.00000000012</v>
      </c>
      <c r="CW206" s="54">
        <v>0</v>
      </c>
      <c r="CX206" s="54">
        <v>150000</v>
      </c>
      <c r="CY206" s="54">
        <v>0</v>
      </c>
      <c r="CZ206" s="54"/>
      <c r="DA206" s="54">
        <v>1000000.0000000001</v>
      </c>
      <c r="DB206" s="54">
        <v>1525000</v>
      </c>
      <c r="DC206" s="54">
        <v>100000</v>
      </c>
      <c r="DD206" s="54">
        <v>11798761</v>
      </c>
      <c r="DE206" s="54"/>
      <c r="DF206" s="54" t="s">
        <v>980</v>
      </c>
      <c r="DG206" s="54">
        <v>416666.66666666669</v>
      </c>
      <c r="DH206" s="52" t="s">
        <v>135</v>
      </c>
      <c r="DI206" s="54">
        <f>IFERROR(VLOOKUP($B206,[1]Timesheet!$D:$BK,51,0),0)</f>
        <v>22</v>
      </c>
      <c r="DJ206" s="54">
        <f>IFERROR(VLOOKUP($B206,[1]Timesheet!$D:$BK,52,0),0)</f>
        <v>0</v>
      </c>
      <c r="DK206" s="54">
        <f>IFERROR(VLOOKUP($B206,[1]Timesheet!$D:$BK,55,0),0)</f>
        <v>0</v>
      </c>
      <c r="DL206" s="52" t="s">
        <v>139</v>
      </c>
      <c r="DM206" s="54">
        <f>IFERROR(VLOOKUP($B206,[1]Timesheet!$D:$BK,57,0),0)</f>
        <v>0</v>
      </c>
      <c r="DN206" s="54">
        <f t="shared" si="12"/>
        <v>50000</v>
      </c>
      <c r="DO206" s="54"/>
      <c r="DP206" s="54" t="str">
        <f t="shared" si="13"/>
        <v>HO</v>
      </c>
      <c r="DQ206" s="60">
        <v>0</v>
      </c>
      <c r="DR206" s="60">
        <v>0</v>
      </c>
      <c r="DS206" s="61" t="str">
        <f>IFERROR(VLOOKUP(E206&amp;H206,[1]Group!$D$3:$G$40,4,0),"")</f>
        <v>Group 1</v>
      </c>
      <c r="DT206" s="61" t="str">
        <f t="shared" si="14"/>
        <v>MoviSouthGroup 1</v>
      </c>
    </row>
    <row r="207" spans="1:124" s="11" customFormat="1" ht="20.25" hidden="1" customHeight="1" x14ac:dyDescent="0.35">
      <c r="A207" s="47">
        <v>204</v>
      </c>
      <c r="B207" s="48">
        <v>6015</v>
      </c>
      <c r="C207" s="48" t="s">
        <v>1082</v>
      </c>
      <c r="D207" s="49" t="s">
        <v>510</v>
      </c>
      <c r="E207" s="49" t="s">
        <v>192</v>
      </c>
      <c r="F207" s="49" t="s">
        <v>487</v>
      </c>
      <c r="G207" s="49" t="s">
        <v>151</v>
      </c>
      <c r="H207" s="49" t="s">
        <v>487</v>
      </c>
      <c r="I207" s="49" t="s">
        <v>129</v>
      </c>
      <c r="J207" s="49" t="s">
        <v>179</v>
      </c>
      <c r="K207" s="49" t="s">
        <v>131</v>
      </c>
      <c r="L207" s="49" t="s">
        <v>132</v>
      </c>
      <c r="M207" s="50">
        <v>44117</v>
      </c>
      <c r="N207" s="50" t="s">
        <v>770</v>
      </c>
      <c r="O207" s="51"/>
      <c r="P207" s="50"/>
      <c r="Q207" s="52" t="s">
        <v>133</v>
      </c>
      <c r="R207" s="311" t="s">
        <v>774</v>
      </c>
      <c r="S207" s="52" t="s">
        <v>134</v>
      </c>
      <c r="T207" s="54"/>
      <c r="U207" s="54">
        <v>5000000</v>
      </c>
      <c r="V207" s="54"/>
      <c r="W207" s="55">
        <v>5000000</v>
      </c>
      <c r="X207" s="56">
        <v>0</v>
      </c>
      <c r="Y207" s="54">
        <v>0</v>
      </c>
      <c r="Z207" s="54"/>
      <c r="AA207" s="56">
        <v>0</v>
      </c>
      <c r="AB207" s="54"/>
      <c r="AC207" s="54">
        <v>730000</v>
      </c>
      <c r="AD207" s="57">
        <v>730000</v>
      </c>
      <c r="AE207" s="54" t="s">
        <v>1246</v>
      </c>
      <c r="AF207" s="58">
        <v>26</v>
      </c>
      <c r="AG207" s="58">
        <v>18.5</v>
      </c>
      <c r="AH207" s="58">
        <v>4.5</v>
      </c>
      <c r="AI207" s="58">
        <v>0</v>
      </c>
      <c r="AJ207" s="58">
        <v>0</v>
      </c>
      <c r="AK207" s="58">
        <v>23</v>
      </c>
      <c r="AL207" s="58">
        <v>0</v>
      </c>
      <c r="AM207" s="58">
        <v>12</v>
      </c>
      <c r="AN207" s="58">
        <v>0</v>
      </c>
      <c r="AO207" s="58">
        <v>12</v>
      </c>
      <c r="AP207" s="58">
        <v>24</v>
      </c>
      <c r="AQ207" s="58">
        <v>12</v>
      </c>
      <c r="AR207" s="54">
        <v>4423077</v>
      </c>
      <c r="AS207" s="54">
        <v>0</v>
      </c>
      <c r="AT207" s="54">
        <v>576923</v>
      </c>
      <c r="AU207" s="54">
        <v>5000000</v>
      </c>
      <c r="AV207" s="54">
        <v>0</v>
      </c>
      <c r="AW207" s="54">
        <v>0</v>
      </c>
      <c r="AX207" s="54">
        <v>0</v>
      </c>
      <c r="AY207" s="54">
        <v>0</v>
      </c>
      <c r="AZ207" s="59">
        <v>0</v>
      </c>
      <c r="BA207" s="54">
        <v>0</v>
      </c>
      <c r="BB207" s="59"/>
      <c r="BC207" s="54"/>
      <c r="BD207" s="54"/>
      <c r="BE207" s="54">
        <v>519423</v>
      </c>
      <c r="BF207" s="54">
        <v>519423</v>
      </c>
      <c r="BG207" s="59">
        <v>0</v>
      </c>
      <c r="BH207" s="59">
        <v>0</v>
      </c>
      <c r="BI207" s="59">
        <v>0</v>
      </c>
      <c r="BJ207" s="59">
        <v>0</v>
      </c>
      <c r="BK207" s="59"/>
      <c r="BL207" s="59">
        <v>0</v>
      </c>
      <c r="BM207" s="59"/>
      <c r="BN207" s="59"/>
      <c r="BO207" s="59">
        <v>0</v>
      </c>
      <c r="BP207" s="59"/>
      <c r="BQ207" s="59"/>
      <c r="BR207" s="54"/>
      <c r="BS207" s="59"/>
      <c r="BT207" s="54">
        <v>0</v>
      </c>
      <c r="BU207" s="57">
        <v>5519423</v>
      </c>
      <c r="BV207" s="54">
        <v>288461.53846153844</v>
      </c>
      <c r="BW207" s="54">
        <v>0</v>
      </c>
      <c r="BX207" s="54">
        <v>519423</v>
      </c>
      <c r="BY207" s="54">
        <v>11000000</v>
      </c>
      <c r="BZ207" s="54">
        <v>0</v>
      </c>
      <c r="CA207" s="54">
        <v>0</v>
      </c>
      <c r="CB207" s="54">
        <v>400000</v>
      </c>
      <c r="CC207" s="54">
        <v>50000</v>
      </c>
      <c r="CD207" s="54">
        <v>75000</v>
      </c>
      <c r="CE207" s="54">
        <v>0</v>
      </c>
      <c r="CF207" s="54">
        <v>525000</v>
      </c>
      <c r="CG207" s="54">
        <v>12332884.538461538</v>
      </c>
      <c r="CH207" s="54">
        <v>0</v>
      </c>
      <c r="CI207" s="54">
        <v>0</v>
      </c>
      <c r="CJ207" s="54"/>
      <c r="CK207" s="54">
        <v>0</v>
      </c>
      <c r="CL207" s="54">
        <v>0</v>
      </c>
      <c r="CM207" s="54">
        <v>50000</v>
      </c>
      <c r="CN207" s="54">
        <v>0</v>
      </c>
      <c r="CO207" s="54"/>
      <c r="CP207" s="54">
        <v>0</v>
      </c>
      <c r="CQ207" s="54">
        <v>0</v>
      </c>
      <c r="CR207" s="54">
        <v>50000</v>
      </c>
      <c r="CS207" s="54">
        <v>4944423</v>
      </c>
      <c r="CT207" s="54"/>
      <c r="CU207" s="57">
        <v>4944423</v>
      </c>
      <c r="CV207" s="54">
        <v>850000.00000000012</v>
      </c>
      <c r="CW207" s="54">
        <v>0</v>
      </c>
      <c r="CX207" s="54">
        <v>150000</v>
      </c>
      <c r="CY207" s="54">
        <v>0</v>
      </c>
      <c r="CZ207" s="54"/>
      <c r="DA207" s="54">
        <v>1000000.0000000001</v>
      </c>
      <c r="DB207" s="54">
        <v>1525000</v>
      </c>
      <c r="DC207" s="54">
        <v>100000</v>
      </c>
      <c r="DD207" s="54">
        <v>6619423</v>
      </c>
      <c r="DE207" s="54"/>
      <c r="DF207" s="54" t="s">
        <v>980</v>
      </c>
      <c r="DG207" s="54">
        <v>416666.66666666669</v>
      </c>
      <c r="DH207" s="52" t="s">
        <v>135</v>
      </c>
      <c r="DI207" s="54">
        <f>IFERROR(VLOOKUP($B207,[1]Timesheet!$D:$BK,51,0),0)</f>
        <v>22</v>
      </c>
      <c r="DJ207" s="54">
        <f>IFERROR(VLOOKUP($B207,[1]Timesheet!$D:$BK,52,0),0)</f>
        <v>0</v>
      </c>
      <c r="DK207" s="54">
        <f>IFERROR(VLOOKUP($B207,[1]Timesheet!$D:$BK,55,0),0)</f>
        <v>0</v>
      </c>
      <c r="DL207" s="52" t="s">
        <v>139</v>
      </c>
      <c r="DM207" s="54">
        <f>IFERROR(VLOOKUP($B207,[1]Timesheet!$D:$BK,57,0),0)</f>
        <v>0</v>
      </c>
      <c r="DN207" s="54">
        <f t="shared" si="12"/>
        <v>50000</v>
      </c>
      <c r="DO207" s="54"/>
      <c r="DP207" s="54" t="str">
        <f t="shared" si="13"/>
        <v>HO</v>
      </c>
      <c r="DQ207" s="60">
        <v>0</v>
      </c>
      <c r="DR207" s="60">
        <v>0</v>
      </c>
      <c r="DS207" s="61" t="str">
        <f>IFERROR(VLOOKUP(E207&amp;H207,[1]Group!$D$3:$G$40,4,0),"")</f>
        <v>Group 1</v>
      </c>
      <c r="DT207" s="61" t="str">
        <f t="shared" si="14"/>
        <v>MoviSouthGroup 1</v>
      </c>
    </row>
    <row r="208" spans="1:124" s="11" customFormat="1" ht="20.25" hidden="1" customHeight="1" x14ac:dyDescent="0.35">
      <c r="A208" s="47">
        <v>205</v>
      </c>
      <c r="B208" s="48">
        <v>6016</v>
      </c>
      <c r="C208" s="48" t="s">
        <v>1083</v>
      </c>
      <c r="D208" s="49" t="s">
        <v>511</v>
      </c>
      <c r="E208" s="49" t="s">
        <v>192</v>
      </c>
      <c r="F208" s="49" t="s">
        <v>487</v>
      </c>
      <c r="G208" s="49" t="s">
        <v>151</v>
      </c>
      <c r="H208" s="49" t="s">
        <v>487</v>
      </c>
      <c r="I208" s="49" t="s">
        <v>129</v>
      </c>
      <c r="J208" s="49" t="s">
        <v>179</v>
      </c>
      <c r="K208" s="49" t="s">
        <v>131</v>
      </c>
      <c r="L208" s="49" t="s">
        <v>132</v>
      </c>
      <c r="M208" s="50">
        <v>44117</v>
      </c>
      <c r="N208" s="50" t="s">
        <v>770</v>
      </c>
      <c r="O208" s="51"/>
      <c r="P208" s="50"/>
      <c r="Q208" s="52" t="s">
        <v>133</v>
      </c>
      <c r="R208" s="311" t="s">
        <v>774</v>
      </c>
      <c r="S208" s="52" t="s">
        <v>134</v>
      </c>
      <c r="T208" s="54"/>
      <c r="U208" s="54">
        <v>5000000</v>
      </c>
      <c r="V208" s="54"/>
      <c r="W208" s="55">
        <v>5000000</v>
      </c>
      <c r="X208" s="56">
        <v>0</v>
      </c>
      <c r="Y208" s="54">
        <v>0</v>
      </c>
      <c r="Z208" s="54"/>
      <c r="AA208" s="56">
        <v>0</v>
      </c>
      <c r="AB208" s="54"/>
      <c r="AC208" s="54">
        <v>730000</v>
      </c>
      <c r="AD208" s="57">
        <v>730000</v>
      </c>
      <c r="AE208" s="54" t="s">
        <v>1246</v>
      </c>
      <c r="AF208" s="58">
        <v>26</v>
      </c>
      <c r="AG208" s="58">
        <v>22</v>
      </c>
      <c r="AH208" s="58">
        <v>1</v>
      </c>
      <c r="AI208" s="58">
        <v>0</v>
      </c>
      <c r="AJ208" s="58">
        <v>0</v>
      </c>
      <c r="AK208" s="58">
        <v>23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54">
        <v>4423077</v>
      </c>
      <c r="AS208" s="54">
        <v>0</v>
      </c>
      <c r="AT208" s="54">
        <v>0</v>
      </c>
      <c r="AU208" s="54">
        <v>4423077</v>
      </c>
      <c r="AV208" s="54">
        <v>0</v>
      </c>
      <c r="AW208" s="54">
        <v>0</v>
      </c>
      <c r="AX208" s="54">
        <v>0</v>
      </c>
      <c r="AY208" s="54">
        <v>0</v>
      </c>
      <c r="AZ208" s="59">
        <v>0</v>
      </c>
      <c r="BA208" s="54">
        <v>0</v>
      </c>
      <c r="BB208" s="59"/>
      <c r="BC208" s="54"/>
      <c r="BD208" s="54"/>
      <c r="BE208" s="54">
        <v>617692</v>
      </c>
      <c r="BF208" s="54">
        <v>617692</v>
      </c>
      <c r="BG208" s="59">
        <v>721940</v>
      </c>
      <c r="BH208" s="59">
        <v>0</v>
      </c>
      <c r="BI208" s="59">
        <v>0</v>
      </c>
      <c r="BJ208" s="59">
        <v>0</v>
      </c>
      <c r="BK208" s="59"/>
      <c r="BL208" s="59">
        <v>250000</v>
      </c>
      <c r="BM208" s="59"/>
      <c r="BN208" s="59"/>
      <c r="BO208" s="59">
        <v>0</v>
      </c>
      <c r="BP208" s="59"/>
      <c r="BQ208" s="59"/>
      <c r="BR208" s="54"/>
      <c r="BS208" s="59"/>
      <c r="BT208" s="54">
        <v>971940</v>
      </c>
      <c r="BU208" s="57">
        <v>6012709</v>
      </c>
      <c r="BV208" s="54">
        <v>0</v>
      </c>
      <c r="BW208" s="54">
        <v>0</v>
      </c>
      <c r="BX208" s="54">
        <v>617692</v>
      </c>
      <c r="BY208" s="54">
        <v>11000000</v>
      </c>
      <c r="BZ208" s="54">
        <v>0</v>
      </c>
      <c r="CA208" s="54">
        <v>0</v>
      </c>
      <c r="CB208" s="54">
        <v>400000</v>
      </c>
      <c r="CC208" s="54">
        <v>50000</v>
      </c>
      <c r="CD208" s="54">
        <v>75000</v>
      </c>
      <c r="CE208" s="54">
        <v>0</v>
      </c>
      <c r="CF208" s="54">
        <v>525000</v>
      </c>
      <c r="CG208" s="54">
        <v>12142692</v>
      </c>
      <c r="CH208" s="54">
        <v>0</v>
      </c>
      <c r="CI208" s="54">
        <v>0</v>
      </c>
      <c r="CJ208" s="54"/>
      <c r="CK208" s="54">
        <v>0</v>
      </c>
      <c r="CL208" s="54">
        <v>0</v>
      </c>
      <c r="CM208" s="54">
        <v>50000</v>
      </c>
      <c r="CN208" s="54">
        <v>0</v>
      </c>
      <c r="CO208" s="54"/>
      <c r="CP208" s="54">
        <v>0</v>
      </c>
      <c r="CQ208" s="54">
        <v>0</v>
      </c>
      <c r="CR208" s="54">
        <v>50000</v>
      </c>
      <c r="CS208" s="54">
        <v>5437709</v>
      </c>
      <c r="CT208" s="54"/>
      <c r="CU208" s="57">
        <v>5437709</v>
      </c>
      <c r="CV208" s="54">
        <v>850000.00000000012</v>
      </c>
      <c r="CW208" s="54">
        <v>0</v>
      </c>
      <c r="CX208" s="54">
        <v>150000</v>
      </c>
      <c r="CY208" s="54">
        <v>0</v>
      </c>
      <c r="CZ208" s="54"/>
      <c r="DA208" s="54">
        <v>1000000.0000000001</v>
      </c>
      <c r="DB208" s="54">
        <v>1525000</v>
      </c>
      <c r="DC208" s="54">
        <v>100000</v>
      </c>
      <c r="DD208" s="54">
        <v>7112709</v>
      </c>
      <c r="DE208" s="54"/>
      <c r="DF208" s="54" t="s">
        <v>980</v>
      </c>
      <c r="DG208" s="54">
        <v>416666.66666666669</v>
      </c>
      <c r="DH208" s="52" t="s">
        <v>135</v>
      </c>
      <c r="DI208" s="54">
        <f>IFERROR(VLOOKUP($B208,[1]Timesheet!$D:$BK,51,0),0)</f>
        <v>18</v>
      </c>
      <c r="DJ208" s="54">
        <f>IFERROR(VLOOKUP($B208,[1]Timesheet!$D:$BK,52,0),0)</f>
        <v>0</v>
      </c>
      <c r="DK208" s="54">
        <f>IFERROR(VLOOKUP($B208,[1]Timesheet!$D:$BK,55,0),0)</f>
        <v>4</v>
      </c>
      <c r="DL208" s="52" t="s">
        <v>139</v>
      </c>
      <c r="DM208" s="54">
        <f>IFERROR(VLOOKUP($B208,[1]Timesheet!$D:$BK,57,0),0)</f>
        <v>0</v>
      </c>
      <c r="DN208" s="54">
        <f t="shared" si="12"/>
        <v>50000</v>
      </c>
      <c r="DO208" s="54"/>
      <c r="DP208" s="54" t="str">
        <f t="shared" si="13"/>
        <v>HO</v>
      </c>
      <c r="DQ208" s="60">
        <v>0</v>
      </c>
      <c r="DR208" s="60">
        <v>0</v>
      </c>
      <c r="DS208" s="61" t="str">
        <f>IFERROR(VLOOKUP(E208&amp;H208,[1]Group!$D$3:$G$40,4,0),"")</f>
        <v>Group 1</v>
      </c>
      <c r="DT208" s="61" t="str">
        <f t="shared" si="14"/>
        <v>MoviSouthGroup 1</v>
      </c>
    </row>
    <row r="209" spans="1:124" s="11" customFormat="1" ht="20.25" hidden="1" customHeight="1" x14ac:dyDescent="0.35">
      <c r="A209" s="47">
        <v>206</v>
      </c>
      <c r="B209" s="48">
        <v>6018</v>
      </c>
      <c r="C209" s="48" t="s">
        <v>1084</v>
      </c>
      <c r="D209" s="49" t="s">
        <v>512</v>
      </c>
      <c r="E209" s="49" t="s">
        <v>192</v>
      </c>
      <c r="F209" s="49" t="s">
        <v>487</v>
      </c>
      <c r="G209" s="49" t="s">
        <v>151</v>
      </c>
      <c r="H209" s="49" t="s">
        <v>487</v>
      </c>
      <c r="I209" s="49" t="s">
        <v>129</v>
      </c>
      <c r="J209" s="49" t="s">
        <v>179</v>
      </c>
      <c r="K209" s="49" t="s">
        <v>131</v>
      </c>
      <c r="L209" s="49" t="s">
        <v>132</v>
      </c>
      <c r="M209" s="50">
        <v>44117</v>
      </c>
      <c r="N209" s="50" t="s">
        <v>770</v>
      </c>
      <c r="O209" s="51"/>
      <c r="P209" s="50"/>
      <c r="Q209" s="52" t="s">
        <v>133</v>
      </c>
      <c r="R209" s="311" t="s">
        <v>774</v>
      </c>
      <c r="S209" s="52" t="s">
        <v>134</v>
      </c>
      <c r="T209" s="54"/>
      <c r="U209" s="54">
        <v>5000000</v>
      </c>
      <c r="V209" s="54"/>
      <c r="W209" s="55">
        <v>5000000</v>
      </c>
      <c r="X209" s="56">
        <v>0</v>
      </c>
      <c r="Y209" s="54">
        <v>0</v>
      </c>
      <c r="Z209" s="54"/>
      <c r="AA209" s="56">
        <v>0</v>
      </c>
      <c r="AB209" s="54"/>
      <c r="AC209" s="54">
        <v>730000</v>
      </c>
      <c r="AD209" s="57">
        <v>730000</v>
      </c>
      <c r="AE209" s="54" t="s">
        <v>1246</v>
      </c>
      <c r="AF209" s="58">
        <v>26</v>
      </c>
      <c r="AG209" s="58">
        <v>25</v>
      </c>
      <c r="AH209" s="58">
        <v>1</v>
      </c>
      <c r="AI209" s="58">
        <v>0</v>
      </c>
      <c r="AJ209" s="58">
        <v>0</v>
      </c>
      <c r="AK209" s="58">
        <v>26</v>
      </c>
      <c r="AL209" s="58">
        <v>0</v>
      </c>
      <c r="AM209" s="58">
        <v>16</v>
      </c>
      <c r="AN209" s="58">
        <v>0</v>
      </c>
      <c r="AO209" s="58">
        <v>16</v>
      </c>
      <c r="AP209" s="58">
        <v>32</v>
      </c>
      <c r="AQ209" s="58">
        <v>16</v>
      </c>
      <c r="AR209" s="54">
        <v>5000000</v>
      </c>
      <c r="AS209" s="54">
        <v>0</v>
      </c>
      <c r="AT209" s="54">
        <v>769231</v>
      </c>
      <c r="AU209" s="54">
        <v>5769231</v>
      </c>
      <c r="AV209" s="54">
        <v>0</v>
      </c>
      <c r="AW209" s="54">
        <v>0</v>
      </c>
      <c r="AX209" s="54">
        <v>0</v>
      </c>
      <c r="AY209" s="54">
        <v>0</v>
      </c>
      <c r="AZ209" s="59">
        <v>0</v>
      </c>
      <c r="BA209" s="54">
        <v>0</v>
      </c>
      <c r="BB209" s="59"/>
      <c r="BC209" s="54"/>
      <c r="BD209" s="54"/>
      <c r="BE209" s="54">
        <v>701923</v>
      </c>
      <c r="BF209" s="54">
        <v>701923</v>
      </c>
      <c r="BG209" s="59">
        <v>687950</v>
      </c>
      <c r="BH209" s="59">
        <v>0</v>
      </c>
      <c r="BI209" s="59">
        <v>0</v>
      </c>
      <c r="BJ209" s="59">
        <v>0</v>
      </c>
      <c r="BK209" s="59"/>
      <c r="BL209" s="59">
        <v>50000</v>
      </c>
      <c r="BM209" s="59"/>
      <c r="BN209" s="59"/>
      <c r="BO209" s="59">
        <v>0</v>
      </c>
      <c r="BP209" s="59"/>
      <c r="BQ209" s="59"/>
      <c r="BR209" s="54"/>
      <c r="BS209" s="59"/>
      <c r="BT209" s="54">
        <v>737950</v>
      </c>
      <c r="BU209" s="57">
        <v>7209104</v>
      </c>
      <c r="BV209" s="54">
        <v>384615.38461538462</v>
      </c>
      <c r="BW209" s="54">
        <v>0</v>
      </c>
      <c r="BX209" s="54">
        <v>701923</v>
      </c>
      <c r="BY209" s="54">
        <v>11000000</v>
      </c>
      <c r="BZ209" s="54">
        <v>0</v>
      </c>
      <c r="CA209" s="54">
        <v>0</v>
      </c>
      <c r="CB209" s="54">
        <v>400000</v>
      </c>
      <c r="CC209" s="54">
        <v>50000</v>
      </c>
      <c r="CD209" s="54">
        <v>75000</v>
      </c>
      <c r="CE209" s="54">
        <v>0</v>
      </c>
      <c r="CF209" s="54">
        <v>525000</v>
      </c>
      <c r="CG209" s="54">
        <v>12611538.384615384</v>
      </c>
      <c r="CH209" s="54">
        <v>0</v>
      </c>
      <c r="CI209" s="54">
        <v>0</v>
      </c>
      <c r="CJ209" s="54"/>
      <c r="CK209" s="54">
        <v>0</v>
      </c>
      <c r="CL209" s="54">
        <v>0</v>
      </c>
      <c r="CM209" s="54">
        <v>50000</v>
      </c>
      <c r="CN209" s="54">
        <v>0</v>
      </c>
      <c r="CO209" s="54"/>
      <c r="CP209" s="54">
        <v>0</v>
      </c>
      <c r="CQ209" s="54">
        <v>0</v>
      </c>
      <c r="CR209" s="54">
        <v>50000</v>
      </c>
      <c r="CS209" s="54">
        <v>6634104</v>
      </c>
      <c r="CT209" s="54"/>
      <c r="CU209" s="57">
        <v>6634104</v>
      </c>
      <c r="CV209" s="54">
        <v>850000.00000000012</v>
      </c>
      <c r="CW209" s="54">
        <v>0</v>
      </c>
      <c r="CX209" s="54">
        <v>150000</v>
      </c>
      <c r="CY209" s="54">
        <v>0</v>
      </c>
      <c r="CZ209" s="54"/>
      <c r="DA209" s="54">
        <v>1000000.0000000001</v>
      </c>
      <c r="DB209" s="54">
        <v>1525000</v>
      </c>
      <c r="DC209" s="54">
        <v>100000</v>
      </c>
      <c r="DD209" s="54">
        <v>8309104</v>
      </c>
      <c r="DE209" s="54"/>
      <c r="DF209" s="54" t="s">
        <v>980</v>
      </c>
      <c r="DG209" s="54">
        <v>416666.66666666669</v>
      </c>
      <c r="DH209" s="52" t="s">
        <v>135</v>
      </c>
      <c r="DI209" s="54">
        <f>IFERROR(VLOOKUP($B209,[1]Timesheet!$D:$BK,51,0),0)</f>
        <v>22</v>
      </c>
      <c r="DJ209" s="54">
        <f>IFERROR(VLOOKUP($B209,[1]Timesheet!$D:$BK,52,0),0)</f>
        <v>0</v>
      </c>
      <c r="DK209" s="54">
        <f>IFERROR(VLOOKUP($B209,[1]Timesheet!$D:$BK,55,0),0)</f>
        <v>0</v>
      </c>
      <c r="DL209" s="52" t="s">
        <v>139</v>
      </c>
      <c r="DM209" s="54">
        <f>IFERROR(VLOOKUP($B209,[1]Timesheet!$D:$BK,57,0),0)</f>
        <v>0</v>
      </c>
      <c r="DN209" s="54">
        <f t="shared" si="12"/>
        <v>50000</v>
      </c>
      <c r="DO209" s="54"/>
      <c r="DP209" s="54" t="str">
        <f t="shared" si="13"/>
        <v>HO</v>
      </c>
      <c r="DQ209" s="60">
        <v>0</v>
      </c>
      <c r="DR209" s="60">
        <v>0</v>
      </c>
      <c r="DS209" s="61" t="str">
        <f>IFERROR(VLOOKUP(E209&amp;H209,[1]Group!$D$3:$G$40,4,0),"")</f>
        <v>Group 1</v>
      </c>
      <c r="DT209" s="61" t="str">
        <f t="shared" si="14"/>
        <v>MoviSouthGroup 1</v>
      </c>
    </row>
    <row r="210" spans="1:124" s="11" customFormat="1" ht="20.25" hidden="1" customHeight="1" x14ac:dyDescent="0.35">
      <c r="A210" s="47">
        <v>207</v>
      </c>
      <c r="B210" s="48">
        <v>6019</v>
      </c>
      <c r="C210" s="48" t="s">
        <v>1085</v>
      </c>
      <c r="D210" s="49" t="s">
        <v>513</v>
      </c>
      <c r="E210" s="49" t="s">
        <v>192</v>
      </c>
      <c r="F210" s="49" t="s">
        <v>487</v>
      </c>
      <c r="G210" s="49" t="s">
        <v>151</v>
      </c>
      <c r="H210" s="49" t="s">
        <v>487</v>
      </c>
      <c r="I210" s="49" t="s">
        <v>129</v>
      </c>
      <c r="J210" s="49" t="s">
        <v>179</v>
      </c>
      <c r="K210" s="49" t="s">
        <v>131</v>
      </c>
      <c r="L210" s="49" t="s">
        <v>132</v>
      </c>
      <c r="M210" s="50">
        <v>44117</v>
      </c>
      <c r="N210" s="50" t="s">
        <v>770</v>
      </c>
      <c r="O210" s="51"/>
      <c r="P210" s="50"/>
      <c r="Q210" s="52" t="s">
        <v>133</v>
      </c>
      <c r="R210" s="311" t="s">
        <v>774</v>
      </c>
      <c r="S210" s="52" t="s">
        <v>134</v>
      </c>
      <c r="T210" s="54"/>
      <c r="U210" s="54">
        <v>5000000</v>
      </c>
      <c r="V210" s="54"/>
      <c r="W210" s="55">
        <v>5000000</v>
      </c>
      <c r="X210" s="56">
        <v>0</v>
      </c>
      <c r="Y210" s="54">
        <v>0</v>
      </c>
      <c r="Z210" s="54"/>
      <c r="AA210" s="56">
        <v>0</v>
      </c>
      <c r="AB210" s="54"/>
      <c r="AC210" s="54">
        <v>730000</v>
      </c>
      <c r="AD210" s="57">
        <v>730000</v>
      </c>
      <c r="AE210" s="54" t="s">
        <v>1246</v>
      </c>
      <c r="AF210" s="58">
        <v>26</v>
      </c>
      <c r="AG210" s="58">
        <v>26</v>
      </c>
      <c r="AH210" s="58">
        <v>0</v>
      </c>
      <c r="AI210" s="58">
        <v>0</v>
      </c>
      <c r="AJ210" s="58">
        <v>0</v>
      </c>
      <c r="AK210" s="58">
        <v>26</v>
      </c>
      <c r="AL210" s="58">
        <v>0</v>
      </c>
      <c r="AM210" s="58">
        <v>8</v>
      </c>
      <c r="AN210" s="58">
        <v>0</v>
      </c>
      <c r="AO210" s="58">
        <v>8</v>
      </c>
      <c r="AP210" s="58">
        <v>16</v>
      </c>
      <c r="AQ210" s="58">
        <v>8</v>
      </c>
      <c r="AR210" s="54">
        <v>5000000</v>
      </c>
      <c r="AS210" s="54">
        <v>0</v>
      </c>
      <c r="AT210" s="54">
        <v>384615</v>
      </c>
      <c r="AU210" s="54">
        <v>5384615</v>
      </c>
      <c r="AV210" s="54">
        <v>0</v>
      </c>
      <c r="AW210" s="54">
        <v>0</v>
      </c>
      <c r="AX210" s="54">
        <v>0</v>
      </c>
      <c r="AY210" s="54">
        <v>0</v>
      </c>
      <c r="AZ210" s="59">
        <v>0</v>
      </c>
      <c r="BA210" s="54">
        <v>0</v>
      </c>
      <c r="BB210" s="59"/>
      <c r="BC210" s="54"/>
      <c r="BD210" s="54"/>
      <c r="BE210" s="54">
        <v>730000</v>
      </c>
      <c r="BF210" s="54">
        <v>730000</v>
      </c>
      <c r="BG210" s="59">
        <v>669293</v>
      </c>
      <c r="BH210" s="59">
        <v>0</v>
      </c>
      <c r="BI210" s="59">
        <v>0</v>
      </c>
      <c r="BJ210" s="59">
        <v>0</v>
      </c>
      <c r="BK210" s="59"/>
      <c r="BL210" s="59">
        <v>400000</v>
      </c>
      <c r="BM210" s="59"/>
      <c r="BN210" s="59"/>
      <c r="BO210" s="59">
        <v>0</v>
      </c>
      <c r="BP210" s="59"/>
      <c r="BQ210" s="59"/>
      <c r="BR210" s="54"/>
      <c r="BS210" s="59"/>
      <c r="BT210" s="54">
        <v>1069293</v>
      </c>
      <c r="BU210" s="57">
        <v>7183908</v>
      </c>
      <c r="BV210" s="54">
        <v>192307.69230769231</v>
      </c>
      <c r="BW210" s="54">
        <v>0</v>
      </c>
      <c r="BX210" s="54">
        <v>730000</v>
      </c>
      <c r="BY210" s="54">
        <v>11000000</v>
      </c>
      <c r="BZ210" s="54">
        <v>0</v>
      </c>
      <c r="CA210" s="54">
        <v>0</v>
      </c>
      <c r="CB210" s="54">
        <v>400000</v>
      </c>
      <c r="CC210" s="54">
        <v>50000</v>
      </c>
      <c r="CD210" s="54">
        <v>75000</v>
      </c>
      <c r="CE210" s="54">
        <v>0</v>
      </c>
      <c r="CF210" s="54">
        <v>525000</v>
      </c>
      <c r="CG210" s="54">
        <v>12447307.692307692</v>
      </c>
      <c r="CH210" s="54">
        <v>0</v>
      </c>
      <c r="CI210" s="54">
        <v>0</v>
      </c>
      <c r="CJ210" s="54"/>
      <c r="CK210" s="54">
        <v>0</v>
      </c>
      <c r="CL210" s="54">
        <v>0</v>
      </c>
      <c r="CM210" s="54">
        <v>50000</v>
      </c>
      <c r="CN210" s="54">
        <v>0</v>
      </c>
      <c r="CO210" s="54"/>
      <c r="CP210" s="54">
        <v>0</v>
      </c>
      <c r="CQ210" s="54">
        <v>0</v>
      </c>
      <c r="CR210" s="54">
        <v>50000</v>
      </c>
      <c r="CS210" s="54">
        <v>6608908</v>
      </c>
      <c r="CT210" s="54"/>
      <c r="CU210" s="57">
        <v>6608908</v>
      </c>
      <c r="CV210" s="54">
        <v>850000.00000000012</v>
      </c>
      <c r="CW210" s="54">
        <v>0</v>
      </c>
      <c r="CX210" s="54">
        <v>150000</v>
      </c>
      <c r="CY210" s="54">
        <v>0</v>
      </c>
      <c r="CZ210" s="54"/>
      <c r="DA210" s="54">
        <v>1000000.0000000001</v>
      </c>
      <c r="DB210" s="54">
        <v>1525000</v>
      </c>
      <c r="DC210" s="54">
        <v>100000</v>
      </c>
      <c r="DD210" s="54">
        <v>8283908</v>
      </c>
      <c r="DE210" s="54"/>
      <c r="DF210" s="54" t="s">
        <v>980</v>
      </c>
      <c r="DG210" s="54">
        <v>416666.66666666669</v>
      </c>
      <c r="DH210" s="52" t="s">
        <v>135</v>
      </c>
      <c r="DI210" s="54">
        <f>IFERROR(VLOOKUP($B210,[1]Timesheet!$D:$BK,51,0),0)</f>
        <v>22</v>
      </c>
      <c r="DJ210" s="54">
        <f>IFERROR(VLOOKUP($B210,[1]Timesheet!$D:$BK,52,0),0)</f>
        <v>0</v>
      </c>
      <c r="DK210" s="54">
        <f>IFERROR(VLOOKUP($B210,[1]Timesheet!$D:$BK,55,0),0)</f>
        <v>0</v>
      </c>
      <c r="DL210" s="52" t="s">
        <v>139</v>
      </c>
      <c r="DM210" s="54">
        <f>IFERROR(VLOOKUP($B210,[1]Timesheet!$D:$BK,57,0),0)</f>
        <v>0</v>
      </c>
      <c r="DN210" s="54">
        <f t="shared" si="12"/>
        <v>50000</v>
      </c>
      <c r="DO210" s="54"/>
      <c r="DP210" s="54" t="str">
        <f t="shared" si="13"/>
        <v>HO</v>
      </c>
      <c r="DQ210" s="60">
        <v>0</v>
      </c>
      <c r="DR210" s="60">
        <v>0</v>
      </c>
      <c r="DS210" s="61" t="str">
        <f>IFERROR(VLOOKUP(E210&amp;H210,[1]Group!$D$3:$G$40,4,0),"")</f>
        <v>Group 1</v>
      </c>
      <c r="DT210" s="61" t="str">
        <f t="shared" si="14"/>
        <v>MoviSouthGroup 1</v>
      </c>
    </row>
    <row r="211" spans="1:124" s="11" customFormat="1" ht="20.25" hidden="1" customHeight="1" x14ac:dyDescent="0.35">
      <c r="A211" s="47">
        <v>208</v>
      </c>
      <c r="B211" s="48">
        <v>6053</v>
      </c>
      <c r="C211" s="48" t="s">
        <v>1089</v>
      </c>
      <c r="D211" s="49" t="s">
        <v>514</v>
      </c>
      <c r="E211" s="49" t="s">
        <v>192</v>
      </c>
      <c r="F211" s="49" t="s">
        <v>487</v>
      </c>
      <c r="G211" s="49" t="s">
        <v>151</v>
      </c>
      <c r="H211" s="49" t="s">
        <v>487</v>
      </c>
      <c r="I211" s="49" t="s">
        <v>129</v>
      </c>
      <c r="J211" s="49" t="s">
        <v>179</v>
      </c>
      <c r="K211" s="49" t="s">
        <v>131</v>
      </c>
      <c r="L211" s="49" t="s">
        <v>132</v>
      </c>
      <c r="M211" s="50">
        <v>44202</v>
      </c>
      <c r="N211" s="50" t="s">
        <v>770</v>
      </c>
      <c r="O211" s="51"/>
      <c r="P211" s="50"/>
      <c r="Q211" s="52" t="s">
        <v>133</v>
      </c>
      <c r="R211" s="311" t="s">
        <v>774</v>
      </c>
      <c r="S211" s="52" t="s">
        <v>134</v>
      </c>
      <c r="T211" s="54"/>
      <c r="U211" s="54">
        <v>5000000</v>
      </c>
      <c r="V211" s="54"/>
      <c r="W211" s="55">
        <v>5000000</v>
      </c>
      <c r="X211" s="56">
        <v>0</v>
      </c>
      <c r="Y211" s="54">
        <v>0</v>
      </c>
      <c r="Z211" s="54"/>
      <c r="AA211" s="56">
        <v>0</v>
      </c>
      <c r="AB211" s="54"/>
      <c r="AC211" s="54">
        <v>730000</v>
      </c>
      <c r="AD211" s="57">
        <v>730000</v>
      </c>
      <c r="AE211" s="54" t="s">
        <v>1246</v>
      </c>
      <c r="AF211" s="58">
        <v>26</v>
      </c>
      <c r="AG211" s="58">
        <v>18</v>
      </c>
      <c r="AH211" s="58">
        <v>2</v>
      </c>
      <c r="AI211" s="58">
        <v>0</v>
      </c>
      <c r="AJ211" s="58">
        <v>0</v>
      </c>
      <c r="AK211" s="58">
        <v>20</v>
      </c>
      <c r="AL211" s="58">
        <v>0</v>
      </c>
      <c r="AM211" s="58">
        <v>16</v>
      </c>
      <c r="AN211" s="58">
        <v>0</v>
      </c>
      <c r="AO211" s="58">
        <v>16</v>
      </c>
      <c r="AP211" s="58">
        <v>32</v>
      </c>
      <c r="AQ211" s="58">
        <v>16</v>
      </c>
      <c r="AR211" s="54">
        <v>3846154</v>
      </c>
      <c r="AS211" s="54">
        <v>0</v>
      </c>
      <c r="AT211" s="54">
        <v>769231</v>
      </c>
      <c r="AU211" s="54">
        <v>4615385</v>
      </c>
      <c r="AV211" s="54">
        <v>0</v>
      </c>
      <c r="AW211" s="54">
        <v>0</v>
      </c>
      <c r="AX211" s="54">
        <v>0</v>
      </c>
      <c r="AY211" s="54">
        <v>0</v>
      </c>
      <c r="AZ211" s="59">
        <v>0</v>
      </c>
      <c r="BA211" s="54">
        <v>0</v>
      </c>
      <c r="BB211" s="59"/>
      <c r="BC211" s="54"/>
      <c r="BD211" s="54"/>
      <c r="BE211" s="54">
        <v>505385</v>
      </c>
      <c r="BF211" s="54">
        <v>505385</v>
      </c>
      <c r="BG211" s="59">
        <v>722450</v>
      </c>
      <c r="BH211" s="59">
        <v>0</v>
      </c>
      <c r="BI211" s="59">
        <v>0</v>
      </c>
      <c r="BJ211" s="59">
        <v>0</v>
      </c>
      <c r="BK211" s="59"/>
      <c r="BL211" s="59">
        <v>250000</v>
      </c>
      <c r="BM211" s="59"/>
      <c r="BN211" s="59"/>
      <c r="BO211" s="59">
        <v>0</v>
      </c>
      <c r="BP211" s="59"/>
      <c r="BQ211" s="59"/>
      <c r="BR211" s="54"/>
      <c r="BS211" s="59"/>
      <c r="BT211" s="54">
        <v>972450</v>
      </c>
      <c r="BU211" s="57">
        <v>6093220</v>
      </c>
      <c r="BV211" s="54">
        <v>384615.38461538462</v>
      </c>
      <c r="BW211" s="54">
        <v>0</v>
      </c>
      <c r="BX211" s="54">
        <v>505385</v>
      </c>
      <c r="BY211" s="54">
        <v>11000000</v>
      </c>
      <c r="BZ211" s="54">
        <v>0</v>
      </c>
      <c r="CA211" s="54">
        <v>0</v>
      </c>
      <c r="CB211" s="54">
        <v>400000</v>
      </c>
      <c r="CC211" s="54">
        <v>50000</v>
      </c>
      <c r="CD211" s="54">
        <v>75000</v>
      </c>
      <c r="CE211" s="54">
        <v>0</v>
      </c>
      <c r="CF211" s="54">
        <v>525000</v>
      </c>
      <c r="CG211" s="54">
        <v>12415000.384615384</v>
      </c>
      <c r="CH211" s="54">
        <v>0</v>
      </c>
      <c r="CI211" s="54">
        <v>0</v>
      </c>
      <c r="CJ211" s="54"/>
      <c r="CK211" s="54">
        <v>0</v>
      </c>
      <c r="CL211" s="54">
        <v>0</v>
      </c>
      <c r="CM211" s="54">
        <v>0</v>
      </c>
      <c r="CN211" s="54">
        <v>0</v>
      </c>
      <c r="CO211" s="54"/>
      <c r="CP211" s="54">
        <v>297900</v>
      </c>
      <c r="CQ211" s="54">
        <v>0</v>
      </c>
      <c r="CR211" s="54">
        <v>297900</v>
      </c>
      <c r="CS211" s="54">
        <v>5270320</v>
      </c>
      <c r="CT211" s="54"/>
      <c r="CU211" s="57">
        <v>5270320</v>
      </c>
      <c r="CV211" s="54">
        <v>850000.00000000012</v>
      </c>
      <c r="CW211" s="54">
        <v>0</v>
      </c>
      <c r="CX211" s="54">
        <v>150000</v>
      </c>
      <c r="CY211" s="54">
        <v>0</v>
      </c>
      <c r="CZ211" s="54"/>
      <c r="DA211" s="54">
        <v>1000000.0000000001</v>
      </c>
      <c r="DB211" s="54">
        <v>1525000</v>
      </c>
      <c r="DC211" s="54">
        <v>100000</v>
      </c>
      <c r="DD211" s="54">
        <v>7193220</v>
      </c>
      <c r="DE211" s="54"/>
      <c r="DF211" s="54" t="s">
        <v>980</v>
      </c>
      <c r="DG211" s="54">
        <v>416666.66666666669</v>
      </c>
      <c r="DH211" s="52" t="s">
        <v>135</v>
      </c>
      <c r="DI211" s="54">
        <f>IFERROR(VLOOKUP($B211,[1]Timesheet!$D:$BK,51,0),0)</f>
        <v>16</v>
      </c>
      <c r="DJ211" s="54">
        <f>IFERROR(VLOOKUP($B211,[1]Timesheet!$D:$BK,52,0),0)</f>
        <v>0</v>
      </c>
      <c r="DK211" s="54">
        <f>IFERROR(VLOOKUP($B211,[1]Timesheet!$D:$BK,55,0),0)</f>
        <v>6</v>
      </c>
      <c r="DL211" s="52">
        <v>0</v>
      </c>
      <c r="DM211" s="54">
        <f>IFERROR(VLOOKUP($B211,[1]Timesheet!$D:$BK,57,0),0)</f>
        <v>0</v>
      </c>
      <c r="DN211" s="54">
        <f t="shared" si="12"/>
        <v>0</v>
      </c>
      <c r="DO211" s="54"/>
      <c r="DP211" s="54" t="str">
        <f t="shared" si="13"/>
        <v>HO</v>
      </c>
      <c r="DQ211" s="60">
        <v>0</v>
      </c>
      <c r="DR211" s="60">
        <v>0</v>
      </c>
      <c r="DS211" s="61" t="str">
        <f>IFERROR(VLOOKUP(E211&amp;H211,[1]Group!$D$3:$G$40,4,0),"")</f>
        <v>Group 1</v>
      </c>
      <c r="DT211" s="61" t="str">
        <f t="shared" si="14"/>
        <v>MoviSouthGroup 1</v>
      </c>
    </row>
    <row r="212" spans="1:124" s="11" customFormat="1" ht="20.25" hidden="1" customHeight="1" x14ac:dyDescent="0.35">
      <c r="A212" s="47">
        <v>209</v>
      </c>
      <c r="B212" s="48">
        <v>6055</v>
      </c>
      <c r="C212" s="48" t="s">
        <v>1090</v>
      </c>
      <c r="D212" s="49" t="s">
        <v>515</v>
      </c>
      <c r="E212" s="49" t="s">
        <v>192</v>
      </c>
      <c r="F212" s="49" t="s">
        <v>487</v>
      </c>
      <c r="G212" s="49" t="s">
        <v>151</v>
      </c>
      <c r="H212" s="49" t="s">
        <v>487</v>
      </c>
      <c r="I212" s="49" t="s">
        <v>129</v>
      </c>
      <c r="J212" s="49" t="s">
        <v>179</v>
      </c>
      <c r="K212" s="49" t="s">
        <v>131</v>
      </c>
      <c r="L212" s="49" t="s">
        <v>132</v>
      </c>
      <c r="M212" s="50">
        <v>44253</v>
      </c>
      <c r="N212" s="50" t="s">
        <v>770</v>
      </c>
      <c r="O212" s="51"/>
      <c r="P212" s="50"/>
      <c r="Q212" s="52" t="s">
        <v>133</v>
      </c>
      <c r="R212" s="311" t="s">
        <v>774</v>
      </c>
      <c r="S212" s="52" t="s">
        <v>134</v>
      </c>
      <c r="T212" s="54"/>
      <c r="U212" s="54">
        <v>5000000</v>
      </c>
      <c r="V212" s="54"/>
      <c r="W212" s="55">
        <v>5000000</v>
      </c>
      <c r="X212" s="56">
        <v>0</v>
      </c>
      <c r="Y212" s="54">
        <v>0</v>
      </c>
      <c r="Z212" s="54"/>
      <c r="AA212" s="56">
        <v>0</v>
      </c>
      <c r="AB212" s="54"/>
      <c r="AC212" s="54">
        <v>730000</v>
      </c>
      <c r="AD212" s="57">
        <v>730000</v>
      </c>
      <c r="AE212" s="54" t="s">
        <v>1246</v>
      </c>
      <c r="AF212" s="58">
        <v>26</v>
      </c>
      <c r="AG212" s="58">
        <v>26</v>
      </c>
      <c r="AH212" s="58">
        <v>0</v>
      </c>
      <c r="AI212" s="58">
        <v>0</v>
      </c>
      <c r="AJ212" s="58">
        <v>0</v>
      </c>
      <c r="AK212" s="58">
        <v>26</v>
      </c>
      <c r="AL212" s="58">
        <v>0</v>
      </c>
      <c r="AM212" s="58">
        <v>20</v>
      </c>
      <c r="AN212" s="58">
        <v>0</v>
      </c>
      <c r="AO212" s="58">
        <v>20</v>
      </c>
      <c r="AP212" s="58">
        <v>40</v>
      </c>
      <c r="AQ212" s="58">
        <v>20</v>
      </c>
      <c r="AR212" s="54">
        <v>5000000</v>
      </c>
      <c r="AS212" s="54">
        <v>0</v>
      </c>
      <c r="AT212" s="54">
        <v>961538</v>
      </c>
      <c r="AU212" s="54">
        <v>5961538</v>
      </c>
      <c r="AV212" s="54">
        <v>0</v>
      </c>
      <c r="AW212" s="54">
        <v>0</v>
      </c>
      <c r="AX212" s="54">
        <v>0</v>
      </c>
      <c r="AY212" s="54">
        <v>0</v>
      </c>
      <c r="AZ212" s="59">
        <v>0</v>
      </c>
      <c r="BA212" s="54">
        <v>0</v>
      </c>
      <c r="BB212" s="59"/>
      <c r="BC212" s="54"/>
      <c r="BD212" s="54"/>
      <c r="BE212" s="54">
        <v>730000</v>
      </c>
      <c r="BF212" s="54">
        <v>730000</v>
      </c>
      <c r="BG212" s="59">
        <v>331350</v>
      </c>
      <c r="BH212" s="59">
        <v>0</v>
      </c>
      <c r="BI212" s="59">
        <v>0</v>
      </c>
      <c r="BJ212" s="59">
        <v>0</v>
      </c>
      <c r="BK212" s="59"/>
      <c r="BL212" s="59">
        <v>0</v>
      </c>
      <c r="BM212" s="59"/>
      <c r="BN212" s="59"/>
      <c r="BO212" s="59">
        <v>0</v>
      </c>
      <c r="BP212" s="59"/>
      <c r="BQ212" s="59"/>
      <c r="BR212" s="54"/>
      <c r="BS212" s="59"/>
      <c r="BT212" s="54">
        <v>331350</v>
      </c>
      <c r="BU212" s="57">
        <v>7022888</v>
      </c>
      <c r="BV212" s="54">
        <v>480769.23076923075</v>
      </c>
      <c r="BW212" s="54">
        <v>0</v>
      </c>
      <c r="BX212" s="54">
        <v>730000</v>
      </c>
      <c r="BY212" s="54">
        <v>11000000</v>
      </c>
      <c r="BZ212" s="54">
        <v>0</v>
      </c>
      <c r="CA212" s="54">
        <v>0</v>
      </c>
      <c r="CB212" s="54">
        <v>400000</v>
      </c>
      <c r="CC212" s="54">
        <v>50000</v>
      </c>
      <c r="CD212" s="54">
        <v>75000</v>
      </c>
      <c r="CE212" s="54">
        <v>0</v>
      </c>
      <c r="CF212" s="54">
        <v>525000</v>
      </c>
      <c r="CG212" s="54">
        <v>12735769.23076923</v>
      </c>
      <c r="CH212" s="54">
        <v>0</v>
      </c>
      <c r="CI212" s="54">
        <v>0</v>
      </c>
      <c r="CJ212" s="54"/>
      <c r="CK212" s="54">
        <v>0</v>
      </c>
      <c r="CL212" s="54">
        <v>0</v>
      </c>
      <c r="CM212" s="54">
        <v>50000</v>
      </c>
      <c r="CN212" s="54">
        <v>0</v>
      </c>
      <c r="CO212" s="54"/>
      <c r="CP212" s="54">
        <v>478000</v>
      </c>
      <c r="CQ212" s="54">
        <v>0</v>
      </c>
      <c r="CR212" s="54">
        <v>528000</v>
      </c>
      <c r="CS212" s="54">
        <v>5969888</v>
      </c>
      <c r="CT212" s="54"/>
      <c r="CU212" s="57">
        <v>5969888</v>
      </c>
      <c r="CV212" s="54">
        <v>850000.00000000012</v>
      </c>
      <c r="CW212" s="54">
        <v>0</v>
      </c>
      <c r="CX212" s="54">
        <v>150000</v>
      </c>
      <c r="CY212" s="54">
        <v>0</v>
      </c>
      <c r="CZ212" s="54"/>
      <c r="DA212" s="54">
        <v>1000000.0000000001</v>
      </c>
      <c r="DB212" s="54">
        <v>1525000</v>
      </c>
      <c r="DC212" s="54">
        <v>100000</v>
      </c>
      <c r="DD212" s="54">
        <v>8122888</v>
      </c>
      <c r="DE212" s="54"/>
      <c r="DF212" s="54" t="s">
        <v>980</v>
      </c>
      <c r="DG212" s="54">
        <v>416666.66666666669</v>
      </c>
      <c r="DH212" s="52" t="s">
        <v>135</v>
      </c>
      <c r="DI212" s="54">
        <f>IFERROR(VLOOKUP($B212,[1]Timesheet!$D:$BK,51,0),0)</f>
        <v>22</v>
      </c>
      <c r="DJ212" s="54">
        <f>IFERROR(VLOOKUP($B212,[1]Timesheet!$D:$BK,52,0),0)</f>
        <v>0</v>
      </c>
      <c r="DK212" s="54">
        <f>IFERROR(VLOOKUP($B212,[1]Timesheet!$D:$BK,55,0),0)</f>
        <v>0</v>
      </c>
      <c r="DL212" s="52" t="s">
        <v>139</v>
      </c>
      <c r="DM212" s="54">
        <f>IFERROR(VLOOKUP($B212,[1]Timesheet!$D:$BK,57,0),0)</f>
        <v>0</v>
      </c>
      <c r="DN212" s="54">
        <f t="shared" si="12"/>
        <v>50000</v>
      </c>
      <c r="DO212" s="54"/>
      <c r="DP212" s="54" t="str">
        <f t="shared" si="13"/>
        <v>HO</v>
      </c>
      <c r="DQ212" s="60">
        <v>0</v>
      </c>
      <c r="DR212" s="60">
        <v>0</v>
      </c>
      <c r="DS212" s="61" t="str">
        <f>IFERROR(VLOOKUP(E212&amp;H212,[1]Group!$D$3:$G$40,4,0),"")</f>
        <v>Group 1</v>
      </c>
      <c r="DT212" s="61" t="str">
        <f t="shared" si="14"/>
        <v>MoviSouthGroup 1</v>
      </c>
    </row>
    <row r="213" spans="1:124" s="11" customFormat="1" ht="20.25" hidden="1" customHeight="1" x14ac:dyDescent="0.35">
      <c r="A213" s="47">
        <v>210</v>
      </c>
      <c r="B213" s="48">
        <v>6057</v>
      </c>
      <c r="C213" s="48" t="s">
        <v>1091</v>
      </c>
      <c r="D213" s="49" t="s">
        <v>516</v>
      </c>
      <c r="E213" s="49" t="s">
        <v>192</v>
      </c>
      <c r="F213" s="49" t="s">
        <v>487</v>
      </c>
      <c r="G213" s="49" t="s">
        <v>151</v>
      </c>
      <c r="H213" s="49" t="s">
        <v>487</v>
      </c>
      <c r="I213" s="49" t="s">
        <v>129</v>
      </c>
      <c r="J213" s="49" t="s">
        <v>179</v>
      </c>
      <c r="K213" s="49" t="s">
        <v>131</v>
      </c>
      <c r="L213" s="49" t="s">
        <v>132</v>
      </c>
      <c r="M213" s="50">
        <v>44253</v>
      </c>
      <c r="N213" s="50" t="s">
        <v>770</v>
      </c>
      <c r="O213" s="51"/>
      <c r="P213" s="50"/>
      <c r="Q213" s="52" t="s">
        <v>133</v>
      </c>
      <c r="R213" s="311" t="s">
        <v>774</v>
      </c>
      <c r="S213" s="52" t="s">
        <v>134</v>
      </c>
      <c r="T213" s="54"/>
      <c r="U213" s="54">
        <v>5000000</v>
      </c>
      <c r="V213" s="54"/>
      <c r="W213" s="55">
        <v>5000000</v>
      </c>
      <c r="X213" s="56">
        <v>0</v>
      </c>
      <c r="Y213" s="54">
        <v>0</v>
      </c>
      <c r="Z213" s="54"/>
      <c r="AA213" s="56">
        <v>0</v>
      </c>
      <c r="AB213" s="54"/>
      <c r="AC213" s="54">
        <v>730000</v>
      </c>
      <c r="AD213" s="57">
        <v>730000</v>
      </c>
      <c r="AE213" s="54" t="s">
        <v>1246</v>
      </c>
      <c r="AF213" s="58">
        <v>26</v>
      </c>
      <c r="AG213" s="58">
        <v>24</v>
      </c>
      <c r="AH213" s="58">
        <v>0</v>
      </c>
      <c r="AI213" s="58">
        <v>0</v>
      </c>
      <c r="AJ213" s="58">
        <v>0</v>
      </c>
      <c r="AK213" s="58">
        <v>24</v>
      </c>
      <c r="AL213" s="58">
        <v>0</v>
      </c>
      <c r="AM213" s="58">
        <v>0</v>
      </c>
      <c r="AN213" s="58">
        <v>0</v>
      </c>
      <c r="AO213" s="58">
        <v>0</v>
      </c>
      <c r="AP213" s="58">
        <v>0</v>
      </c>
      <c r="AQ213" s="58">
        <v>0</v>
      </c>
      <c r="AR213" s="54">
        <v>4615385</v>
      </c>
      <c r="AS213" s="54">
        <v>0</v>
      </c>
      <c r="AT213" s="54">
        <v>0</v>
      </c>
      <c r="AU213" s="54">
        <v>4615385</v>
      </c>
      <c r="AV213" s="54">
        <v>0</v>
      </c>
      <c r="AW213" s="54">
        <v>0</v>
      </c>
      <c r="AX213" s="54">
        <v>0</v>
      </c>
      <c r="AY213" s="54">
        <v>0</v>
      </c>
      <c r="AZ213" s="59">
        <v>0</v>
      </c>
      <c r="BA213" s="54">
        <v>0</v>
      </c>
      <c r="BB213" s="59"/>
      <c r="BC213" s="54"/>
      <c r="BD213" s="54"/>
      <c r="BE213" s="54">
        <v>673846</v>
      </c>
      <c r="BF213" s="54">
        <v>673846</v>
      </c>
      <c r="BG213" s="59">
        <v>750347</v>
      </c>
      <c r="BH213" s="59">
        <v>0</v>
      </c>
      <c r="BI213" s="59">
        <v>0</v>
      </c>
      <c r="BJ213" s="59">
        <v>0</v>
      </c>
      <c r="BK213" s="59"/>
      <c r="BL213" s="59">
        <v>150000</v>
      </c>
      <c r="BM213" s="59"/>
      <c r="BN213" s="59"/>
      <c r="BO213" s="59">
        <v>0</v>
      </c>
      <c r="BP213" s="59"/>
      <c r="BQ213" s="59"/>
      <c r="BR213" s="54"/>
      <c r="BS213" s="59"/>
      <c r="BT213" s="54">
        <v>900347</v>
      </c>
      <c r="BU213" s="57">
        <v>6189578</v>
      </c>
      <c r="BV213" s="54">
        <v>0</v>
      </c>
      <c r="BW213" s="54">
        <v>0</v>
      </c>
      <c r="BX213" s="54">
        <v>673846</v>
      </c>
      <c r="BY213" s="54">
        <v>11000000</v>
      </c>
      <c r="BZ213" s="54">
        <v>0</v>
      </c>
      <c r="CA213" s="54">
        <v>0</v>
      </c>
      <c r="CB213" s="54">
        <v>400000</v>
      </c>
      <c r="CC213" s="54">
        <v>50000</v>
      </c>
      <c r="CD213" s="54">
        <v>75000</v>
      </c>
      <c r="CE213" s="54">
        <v>0</v>
      </c>
      <c r="CF213" s="54">
        <v>525000</v>
      </c>
      <c r="CG213" s="54">
        <v>12198846</v>
      </c>
      <c r="CH213" s="54">
        <v>0</v>
      </c>
      <c r="CI213" s="54">
        <v>0</v>
      </c>
      <c r="CJ213" s="54"/>
      <c r="CK213" s="54">
        <v>0</v>
      </c>
      <c r="CL213" s="54">
        <v>0</v>
      </c>
      <c r="CM213" s="54">
        <v>50000</v>
      </c>
      <c r="CN213" s="54">
        <v>0</v>
      </c>
      <c r="CO213" s="54"/>
      <c r="CP213" s="54">
        <v>0</v>
      </c>
      <c r="CQ213" s="54">
        <v>0</v>
      </c>
      <c r="CR213" s="54">
        <v>50000</v>
      </c>
      <c r="CS213" s="54">
        <v>5614578</v>
      </c>
      <c r="CT213" s="54"/>
      <c r="CU213" s="57">
        <v>5614578</v>
      </c>
      <c r="CV213" s="54">
        <v>850000.00000000012</v>
      </c>
      <c r="CW213" s="54">
        <v>0</v>
      </c>
      <c r="CX213" s="54">
        <v>150000</v>
      </c>
      <c r="CY213" s="54">
        <v>0</v>
      </c>
      <c r="CZ213" s="54"/>
      <c r="DA213" s="54">
        <v>1000000.0000000001</v>
      </c>
      <c r="DB213" s="54">
        <v>1525000</v>
      </c>
      <c r="DC213" s="54">
        <v>100000</v>
      </c>
      <c r="DD213" s="54">
        <v>7289578</v>
      </c>
      <c r="DE213" s="54"/>
      <c r="DF213" s="54" t="s">
        <v>980</v>
      </c>
      <c r="DG213" s="54">
        <v>416666.66666666669</v>
      </c>
      <c r="DH213" s="52" t="s">
        <v>135</v>
      </c>
      <c r="DI213" s="54">
        <f>IFERROR(VLOOKUP($B213,[1]Timesheet!$D:$BK,51,0),0)</f>
        <v>18</v>
      </c>
      <c r="DJ213" s="54">
        <f>IFERROR(VLOOKUP($B213,[1]Timesheet!$D:$BK,52,0),0)</f>
        <v>0</v>
      </c>
      <c r="DK213" s="54">
        <f>IFERROR(VLOOKUP($B213,[1]Timesheet!$D:$BK,55,0),0)</f>
        <v>4</v>
      </c>
      <c r="DL213" s="52" t="s">
        <v>139</v>
      </c>
      <c r="DM213" s="54">
        <f>IFERROR(VLOOKUP($B213,[1]Timesheet!$D:$BK,57,0),0)</f>
        <v>0</v>
      </c>
      <c r="DN213" s="54">
        <f t="shared" si="12"/>
        <v>50000</v>
      </c>
      <c r="DO213" s="54"/>
      <c r="DP213" s="54" t="str">
        <f t="shared" si="13"/>
        <v>HO</v>
      </c>
      <c r="DQ213" s="60">
        <v>0</v>
      </c>
      <c r="DR213" s="60">
        <v>0</v>
      </c>
      <c r="DS213" s="61" t="str">
        <f>IFERROR(VLOOKUP(E213&amp;H213,[1]Group!$D$3:$G$40,4,0),"")</f>
        <v>Group 1</v>
      </c>
      <c r="DT213" s="61" t="str">
        <f t="shared" si="14"/>
        <v>MoviSouthGroup 1</v>
      </c>
    </row>
    <row r="214" spans="1:124" s="11" customFormat="1" ht="20.25" hidden="1" customHeight="1" x14ac:dyDescent="0.35">
      <c r="A214" s="47">
        <v>211</v>
      </c>
      <c r="B214" s="48">
        <v>6061</v>
      </c>
      <c r="C214" s="48" t="s">
        <v>1092</v>
      </c>
      <c r="D214" s="49" t="s">
        <v>517</v>
      </c>
      <c r="E214" s="49" t="s">
        <v>192</v>
      </c>
      <c r="F214" s="49" t="s">
        <v>487</v>
      </c>
      <c r="G214" s="49" t="s">
        <v>151</v>
      </c>
      <c r="H214" s="49" t="s">
        <v>487</v>
      </c>
      <c r="I214" s="49" t="s">
        <v>129</v>
      </c>
      <c r="J214" s="49" t="s">
        <v>179</v>
      </c>
      <c r="K214" s="49" t="s">
        <v>131</v>
      </c>
      <c r="L214" s="49" t="s">
        <v>132</v>
      </c>
      <c r="M214" s="50">
        <v>44287</v>
      </c>
      <c r="N214" s="50" t="s">
        <v>770</v>
      </c>
      <c r="O214" s="51"/>
      <c r="P214" s="50"/>
      <c r="Q214" s="52" t="s">
        <v>133</v>
      </c>
      <c r="R214" s="311" t="s">
        <v>774</v>
      </c>
      <c r="S214" s="52" t="s">
        <v>134</v>
      </c>
      <c r="T214" s="54"/>
      <c r="U214" s="54">
        <v>5000000</v>
      </c>
      <c r="V214" s="54"/>
      <c r="W214" s="55">
        <v>5000000</v>
      </c>
      <c r="X214" s="56">
        <v>0</v>
      </c>
      <c r="Y214" s="54">
        <v>0</v>
      </c>
      <c r="Z214" s="54"/>
      <c r="AA214" s="56">
        <v>0</v>
      </c>
      <c r="AB214" s="54"/>
      <c r="AC214" s="54">
        <v>730000</v>
      </c>
      <c r="AD214" s="57">
        <v>730000</v>
      </c>
      <c r="AE214" s="54" t="s">
        <v>1246</v>
      </c>
      <c r="AF214" s="58">
        <v>26</v>
      </c>
      <c r="AG214" s="58">
        <v>26</v>
      </c>
      <c r="AH214" s="58">
        <v>0</v>
      </c>
      <c r="AI214" s="58">
        <v>0</v>
      </c>
      <c r="AJ214" s="58">
        <v>0</v>
      </c>
      <c r="AK214" s="58">
        <v>26</v>
      </c>
      <c r="AL214" s="58">
        <v>0</v>
      </c>
      <c r="AM214" s="58">
        <v>20</v>
      </c>
      <c r="AN214" s="58">
        <v>0</v>
      </c>
      <c r="AO214" s="58">
        <v>20</v>
      </c>
      <c r="AP214" s="58">
        <v>40</v>
      </c>
      <c r="AQ214" s="58">
        <v>20</v>
      </c>
      <c r="AR214" s="54">
        <v>5000000</v>
      </c>
      <c r="AS214" s="54">
        <v>0</v>
      </c>
      <c r="AT214" s="54">
        <v>961538</v>
      </c>
      <c r="AU214" s="54">
        <v>5961538</v>
      </c>
      <c r="AV214" s="54">
        <v>0</v>
      </c>
      <c r="AW214" s="54">
        <v>0</v>
      </c>
      <c r="AX214" s="54">
        <v>0</v>
      </c>
      <c r="AY214" s="54">
        <v>0</v>
      </c>
      <c r="AZ214" s="59">
        <v>0</v>
      </c>
      <c r="BA214" s="54">
        <v>0</v>
      </c>
      <c r="BB214" s="59"/>
      <c r="BC214" s="54"/>
      <c r="BD214" s="54"/>
      <c r="BE214" s="54">
        <v>730000</v>
      </c>
      <c r="BF214" s="54">
        <v>730000</v>
      </c>
      <c r="BG214" s="59">
        <v>780838</v>
      </c>
      <c r="BH214" s="59">
        <v>0</v>
      </c>
      <c r="BI214" s="59">
        <v>0</v>
      </c>
      <c r="BJ214" s="59">
        <v>0</v>
      </c>
      <c r="BK214" s="59"/>
      <c r="BL214" s="59">
        <v>130000</v>
      </c>
      <c r="BM214" s="59"/>
      <c r="BN214" s="59"/>
      <c r="BO214" s="59">
        <v>0</v>
      </c>
      <c r="BP214" s="59"/>
      <c r="BQ214" s="59"/>
      <c r="BR214" s="54"/>
      <c r="BS214" s="59"/>
      <c r="BT214" s="54">
        <v>910838</v>
      </c>
      <c r="BU214" s="57">
        <v>7602376</v>
      </c>
      <c r="BV214" s="54">
        <v>480769.23076923075</v>
      </c>
      <c r="BW214" s="54">
        <v>0</v>
      </c>
      <c r="BX214" s="54">
        <v>730000</v>
      </c>
      <c r="BY214" s="54">
        <v>11000000</v>
      </c>
      <c r="BZ214" s="54">
        <v>0</v>
      </c>
      <c r="CA214" s="54">
        <v>0</v>
      </c>
      <c r="CB214" s="54">
        <v>400000</v>
      </c>
      <c r="CC214" s="54">
        <v>50000</v>
      </c>
      <c r="CD214" s="54">
        <v>75000</v>
      </c>
      <c r="CE214" s="54">
        <v>0</v>
      </c>
      <c r="CF214" s="54">
        <v>525000</v>
      </c>
      <c r="CG214" s="54">
        <v>12735769.23076923</v>
      </c>
      <c r="CH214" s="54">
        <v>0</v>
      </c>
      <c r="CI214" s="54">
        <v>0</v>
      </c>
      <c r="CJ214" s="54"/>
      <c r="CK214" s="54">
        <v>0</v>
      </c>
      <c r="CL214" s="54">
        <v>0</v>
      </c>
      <c r="CM214" s="54">
        <v>50000</v>
      </c>
      <c r="CN214" s="54">
        <v>0</v>
      </c>
      <c r="CO214" s="54"/>
      <c r="CP214" s="54">
        <v>0</v>
      </c>
      <c r="CQ214" s="54">
        <v>0</v>
      </c>
      <c r="CR214" s="54">
        <v>50000</v>
      </c>
      <c r="CS214" s="54">
        <v>7027376</v>
      </c>
      <c r="CT214" s="54"/>
      <c r="CU214" s="57">
        <v>7027376</v>
      </c>
      <c r="CV214" s="54">
        <v>850000.00000000012</v>
      </c>
      <c r="CW214" s="54">
        <v>0</v>
      </c>
      <c r="CX214" s="54">
        <v>150000</v>
      </c>
      <c r="CY214" s="54">
        <v>0</v>
      </c>
      <c r="CZ214" s="54"/>
      <c r="DA214" s="54">
        <v>1000000.0000000001</v>
      </c>
      <c r="DB214" s="54">
        <v>1525000</v>
      </c>
      <c r="DC214" s="54">
        <v>100000</v>
      </c>
      <c r="DD214" s="54">
        <v>8702376</v>
      </c>
      <c r="DE214" s="54"/>
      <c r="DF214" s="54" t="s">
        <v>980</v>
      </c>
      <c r="DG214" s="54">
        <v>416666.66666666669</v>
      </c>
      <c r="DH214" s="52" t="s">
        <v>135</v>
      </c>
      <c r="DI214" s="54">
        <f>IFERROR(VLOOKUP($B214,[1]Timesheet!$D:$BK,51,0),0)</f>
        <v>22</v>
      </c>
      <c r="DJ214" s="54">
        <f>IFERROR(VLOOKUP($B214,[1]Timesheet!$D:$BK,52,0),0)</f>
        <v>0</v>
      </c>
      <c r="DK214" s="54">
        <f>IFERROR(VLOOKUP($B214,[1]Timesheet!$D:$BK,55,0),0)</f>
        <v>0</v>
      </c>
      <c r="DL214" s="52" t="s">
        <v>139</v>
      </c>
      <c r="DM214" s="54">
        <f>IFERROR(VLOOKUP($B214,[1]Timesheet!$D:$BK,57,0),0)</f>
        <v>0</v>
      </c>
      <c r="DN214" s="54">
        <f t="shared" si="12"/>
        <v>50000</v>
      </c>
      <c r="DO214" s="54"/>
      <c r="DP214" s="54" t="str">
        <f t="shared" si="13"/>
        <v>HO</v>
      </c>
      <c r="DQ214" s="60">
        <v>0</v>
      </c>
      <c r="DR214" s="60">
        <v>0</v>
      </c>
      <c r="DS214" s="61" t="str">
        <f>IFERROR(VLOOKUP(E214&amp;H214,[1]Group!$D$3:$G$40,4,0),"")</f>
        <v>Group 1</v>
      </c>
      <c r="DT214" s="61" t="str">
        <f t="shared" si="14"/>
        <v>MoviSouthGroup 1</v>
      </c>
    </row>
    <row r="215" spans="1:124" s="11" customFormat="1" ht="20.25" hidden="1" customHeight="1" x14ac:dyDescent="0.35">
      <c r="A215" s="47">
        <v>212</v>
      </c>
      <c r="B215" s="48">
        <v>6062</v>
      </c>
      <c r="C215" s="48" t="s">
        <v>1093</v>
      </c>
      <c r="D215" s="49" t="s">
        <v>518</v>
      </c>
      <c r="E215" s="49" t="s">
        <v>192</v>
      </c>
      <c r="F215" s="49" t="s">
        <v>487</v>
      </c>
      <c r="G215" s="49" t="s">
        <v>151</v>
      </c>
      <c r="H215" s="49" t="s">
        <v>487</v>
      </c>
      <c r="I215" s="49" t="s">
        <v>129</v>
      </c>
      <c r="J215" s="49" t="s">
        <v>179</v>
      </c>
      <c r="K215" s="49" t="s">
        <v>131</v>
      </c>
      <c r="L215" s="49" t="s">
        <v>132</v>
      </c>
      <c r="M215" s="50">
        <v>44287</v>
      </c>
      <c r="N215" s="50" t="s">
        <v>770</v>
      </c>
      <c r="O215" s="51"/>
      <c r="P215" s="50"/>
      <c r="Q215" s="52" t="s">
        <v>133</v>
      </c>
      <c r="R215" s="311" t="s">
        <v>774</v>
      </c>
      <c r="S215" s="52" t="s">
        <v>134</v>
      </c>
      <c r="T215" s="54"/>
      <c r="U215" s="54">
        <v>5000000</v>
      </c>
      <c r="V215" s="54"/>
      <c r="W215" s="55">
        <v>5000000</v>
      </c>
      <c r="X215" s="56">
        <v>0</v>
      </c>
      <c r="Y215" s="54">
        <v>0</v>
      </c>
      <c r="Z215" s="54"/>
      <c r="AA215" s="56">
        <v>0</v>
      </c>
      <c r="AB215" s="54"/>
      <c r="AC215" s="54">
        <v>730000</v>
      </c>
      <c r="AD215" s="57">
        <v>730000</v>
      </c>
      <c r="AE215" s="54" t="s">
        <v>1246</v>
      </c>
      <c r="AF215" s="58">
        <v>26</v>
      </c>
      <c r="AG215" s="58">
        <v>16</v>
      </c>
      <c r="AH215" s="58">
        <v>4</v>
      </c>
      <c r="AI215" s="58">
        <v>0</v>
      </c>
      <c r="AJ215" s="58">
        <v>0</v>
      </c>
      <c r="AK215" s="58">
        <v>20</v>
      </c>
      <c r="AL215" s="58">
        <v>0</v>
      </c>
      <c r="AM215" s="58">
        <v>0</v>
      </c>
      <c r="AN215" s="58">
        <v>0</v>
      </c>
      <c r="AO215" s="58">
        <v>0</v>
      </c>
      <c r="AP215" s="58">
        <v>0</v>
      </c>
      <c r="AQ215" s="58">
        <v>0</v>
      </c>
      <c r="AR215" s="54">
        <v>3846154</v>
      </c>
      <c r="AS215" s="54">
        <v>0</v>
      </c>
      <c r="AT215" s="54">
        <v>0</v>
      </c>
      <c r="AU215" s="54">
        <v>3846154</v>
      </c>
      <c r="AV215" s="54">
        <v>0</v>
      </c>
      <c r="AW215" s="54">
        <v>0</v>
      </c>
      <c r="AX215" s="54">
        <v>0</v>
      </c>
      <c r="AY215" s="54">
        <v>0</v>
      </c>
      <c r="AZ215" s="59">
        <v>0</v>
      </c>
      <c r="BA215" s="54">
        <v>0</v>
      </c>
      <c r="BB215" s="59"/>
      <c r="BC215" s="54"/>
      <c r="BD215" s="54"/>
      <c r="BE215" s="54">
        <v>449231</v>
      </c>
      <c r="BF215" s="54">
        <v>449231</v>
      </c>
      <c r="BG215" s="59">
        <v>0</v>
      </c>
      <c r="BH215" s="59">
        <v>0</v>
      </c>
      <c r="BI215" s="59">
        <v>0</v>
      </c>
      <c r="BJ215" s="59">
        <v>0</v>
      </c>
      <c r="BK215" s="59"/>
      <c r="BL215" s="59">
        <v>0</v>
      </c>
      <c r="BM215" s="59"/>
      <c r="BN215" s="59"/>
      <c r="BO215" s="59">
        <v>0</v>
      </c>
      <c r="BP215" s="59"/>
      <c r="BQ215" s="59"/>
      <c r="BR215" s="54"/>
      <c r="BS215" s="59"/>
      <c r="BT215" s="54">
        <v>0</v>
      </c>
      <c r="BU215" s="57">
        <v>4295385</v>
      </c>
      <c r="BV215" s="54">
        <v>0</v>
      </c>
      <c r="BW215" s="54">
        <v>0</v>
      </c>
      <c r="BX215" s="54">
        <v>449231</v>
      </c>
      <c r="BY215" s="54">
        <v>11000000</v>
      </c>
      <c r="BZ215" s="54">
        <v>0</v>
      </c>
      <c r="CA215" s="54">
        <v>0</v>
      </c>
      <c r="CB215" s="54">
        <v>400000</v>
      </c>
      <c r="CC215" s="54">
        <v>50000</v>
      </c>
      <c r="CD215" s="54">
        <v>75000</v>
      </c>
      <c r="CE215" s="54">
        <v>0</v>
      </c>
      <c r="CF215" s="54">
        <v>525000</v>
      </c>
      <c r="CG215" s="54">
        <v>11974231</v>
      </c>
      <c r="CH215" s="54">
        <v>0</v>
      </c>
      <c r="CI215" s="54">
        <v>0</v>
      </c>
      <c r="CJ215" s="54"/>
      <c r="CK215" s="54">
        <v>0</v>
      </c>
      <c r="CL215" s="54">
        <v>0</v>
      </c>
      <c r="CM215" s="54">
        <v>50000</v>
      </c>
      <c r="CN215" s="54">
        <v>0</v>
      </c>
      <c r="CO215" s="54"/>
      <c r="CP215" s="54">
        <v>0</v>
      </c>
      <c r="CQ215" s="54">
        <v>0</v>
      </c>
      <c r="CR215" s="54">
        <v>50000</v>
      </c>
      <c r="CS215" s="54">
        <v>3720385</v>
      </c>
      <c r="CT215" s="54"/>
      <c r="CU215" s="57">
        <v>3720385</v>
      </c>
      <c r="CV215" s="54">
        <v>850000.00000000012</v>
      </c>
      <c r="CW215" s="54">
        <v>0</v>
      </c>
      <c r="CX215" s="54">
        <v>150000</v>
      </c>
      <c r="CY215" s="54">
        <v>0</v>
      </c>
      <c r="CZ215" s="54"/>
      <c r="DA215" s="54">
        <v>1000000.0000000001</v>
      </c>
      <c r="DB215" s="54">
        <v>1525000</v>
      </c>
      <c r="DC215" s="54">
        <v>100000</v>
      </c>
      <c r="DD215" s="54">
        <v>5395385</v>
      </c>
      <c r="DE215" s="54"/>
      <c r="DF215" s="54" t="s">
        <v>980</v>
      </c>
      <c r="DG215" s="54">
        <v>416666.66666666669</v>
      </c>
      <c r="DH215" s="52" t="s">
        <v>135</v>
      </c>
      <c r="DI215" s="54">
        <f>IFERROR(VLOOKUP($B215,[1]Timesheet!$D:$BK,51,0),0)</f>
        <v>20</v>
      </c>
      <c r="DJ215" s="54">
        <f>IFERROR(VLOOKUP($B215,[1]Timesheet!$D:$BK,52,0),0)</f>
        <v>0</v>
      </c>
      <c r="DK215" s="54">
        <f>IFERROR(VLOOKUP($B215,[1]Timesheet!$D:$BK,55,0),0)</f>
        <v>2</v>
      </c>
      <c r="DL215" s="52" t="s">
        <v>139</v>
      </c>
      <c r="DM215" s="54">
        <f>IFERROR(VLOOKUP($B215,[1]Timesheet!$D:$BK,57,0),0)</f>
        <v>0</v>
      </c>
      <c r="DN215" s="54">
        <f t="shared" si="12"/>
        <v>50000</v>
      </c>
      <c r="DO215" s="54"/>
      <c r="DP215" s="54" t="str">
        <f t="shared" si="13"/>
        <v>HO</v>
      </c>
      <c r="DQ215" s="60">
        <v>0</v>
      </c>
      <c r="DR215" s="60">
        <v>0</v>
      </c>
      <c r="DS215" s="61" t="str">
        <f>IFERROR(VLOOKUP(E215&amp;H215,[1]Group!$D$3:$G$40,4,0),"")</f>
        <v>Group 1</v>
      </c>
      <c r="DT215" s="61" t="str">
        <f t="shared" si="14"/>
        <v>MoviSouthGroup 1</v>
      </c>
    </row>
    <row r="216" spans="1:124" s="11" customFormat="1" ht="20.25" hidden="1" customHeight="1" x14ac:dyDescent="0.35">
      <c r="A216" s="47">
        <v>213</v>
      </c>
      <c r="B216" s="48">
        <v>6063</v>
      </c>
      <c r="C216" s="48" t="s">
        <v>1094</v>
      </c>
      <c r="D216" s="49" t="s">
        <v>519</v>
      </c>
      <c r="E216" s="49" t="s">
        <v>192</v>
      </c>
      <c r="F216" s="49" t="s">
        <v>487</v>
      </c>
      <c r="G216" s="49" t="s">
        <v>151</v>
      </c>
      <c r="H216" s="49" t="s">
        <v>487</v>
      </c>
      <c r="I216" s="49" t="s">
        <v>129</v>
      </c>
      <c r="J216" s="49" t="s">
        <v>179</v>
      </c>
      <c r="K216" s="49" t="s">
        <v>131</v>
      </c>
      <c r="L216" s="49" t="s">
        <v>132</v>
      </c>
      <c r="M216" s="50">
        <v>44287</v>
      </c>
      <c r="N216" s="50" t="s">
        <v>770</v>
      </c>
      <c r="O216" s="51"/>
      <c r="P216" s="50"/>
      <c r="Q216" s="52" t="s">
        <v>133</v>
      </c>
      <c r="R216" s="311" t="s">
        <v>774</v>
      </c>
      <c r="S216" s="52" t="s">
        <v>134</v>
      </c>
      <c r="T216" s="54"/>
      <c r="U216" s="54">
        <v>5000000</v>
      </c>
      <c r="V216" s="54"/>
      <c r="W216" s="55">
        <v>5000000</v>
      </c>
      <c r="X216" s="56">
        <v>0</v>
      </c>
      <c r="Y216" s="54">
        <v>0</v>
      </c>
      <c r="Z216" s="54"/>
      <c r="AA216" s="56">
        <v>0</v>
      </c>
      <c r="AB216" s="54"/>
      <c r="AC216" s="54">
        <v>730000</v>
      </c>
      <c r="AD216" s="57">
        <v>730000</v>
      </c>
      <c r="AE216" s="54" t="s">
        <v>1246</v>
      </c>
      <c r="AF216" s="58">
        <v>26</v>
      </c>
      <c r="AG216" s="58">
        <v>23.5</v>
      </c>
      <c r="AH216" s="58">
        <v>1</v>
      </c>
      <c r="AI216" s="58">
        <v>0</v>
      </c>
      <c r="AJ216" s="58">
        <v>0</v>
      </c>
      <c r="AK216" s="58">
        <v>24.5</v>
      </c>
      <c r="AL216" s="58">
        <v>0</v>
      </c>
      <c r="AM216" s="58">
        <v>0</v>
      </c>
      <c r="AN216" s="58">
        <v>0</v>
      </c>
      <c r="AO216" s="58">
        <v>0</v>
      </c>
      <c r="AP216" s="58">
        <v>0</v>
      </c>
      <c r="AQ216" s="58">
        <v>0</v>
      </c>
      <c r="AR216" s="54">
        <v>4711538</v>
      </c>
      <c r="AS216" s="54">
        <v>0</v>
      </c>
      <c r="AT216" s="54">
        <v>0</v>
      </c>
      <c r="AU216" s="54">
        <v>4711538</v>
      </c>
      <c r="AV216" s="54">
        <v>0</v>
      </c>
      <c r="AW216" s="54">
        <v>0</v>
      </c>
      <c r="AX216" s="54">
        <v>0</v>
      </c>
      <c r="AY216" s="54">
        <v>0</v>
      </c>
      <c r="AZ216" s="59">
        <v>0</v>
      </c>
      <c r="BA216" s="54">
        <v>0</v>
      </c>
      <c r="BB216" s="59"/>
      <c r="BC216" s="54"/>
      <c r="BD216" s="54"/>
      <c r="BE216" s="54">
        <v>659808</v>
      </c>
      <c r="BF216" s="54">
        <v>659808</v>
      </c>
      <c r="BG216" s="59">
        <v>100000</v>
      </c>
      <c r="BH216" s="59">
        <v>0</v>
      </c>
      <c r="BI216" s="59">
        <v>0</v>
      </c>
      <c r="BJ216" s="59">
        <v>0</v>
      </c>
      <c r="BK216" s="59"/>
      <c r="BL216" s="59">
        <v>0</v>
      </c>
      <c r="BM216" s="59"/>
      <c r="BN216" s="59"/>
      <c r="BO216" s="59">
        <v>0</v>
      </c>
      <c r="BP216" s="59"/>
      <c r="BQ216" s="59"/>
      <c r="BR216" s="54"/>
      <c r="BS216" s="59"/>
      <c r="BT216" s="54">
        <v>100000</v>
      </c>
      <c r="BU216" s="57">
        <v>5471346</v>
      </c>
      <c r="BV216" s="54">
        <v>0</v>
      </c>
      <c r="BW216" s="54">
        <v>0</v>
      </c>
      <c r="BX216" s="54">
        <v>659808</v>
      </c>
      <c r="BY216" s="54">
        <v>11000000</v>
      </c>
      <c r="BZ216" s="54">
        <v>0</v>
      </c>
      <c r="CA216" s="54">
        <v>0</v>
      </c>
      <c r="CB216" s="54">
        <v>400000</v>
      </c>
      <c r="CC216" s="54">
        <v>50000</v>
      </c>
      <c r="CD216" s="54">
        <v>75000</v>
      </c>
      <c r="CE216" s="54">
        <v>0</v>
      </c>
      <c r="CF216" s="54">
        <v>525000</v>
      </c>
      <c r="CG216" s="54">
        <v>12184808</v>
      </c>
      <c r="CH216" s="54">
        <v>0</v>
      </c>
      <c r="CI216" s="54">
        <v>0</v>
      </c>
      <c r="CJ216" s="54"/>
      <c r="CK216" s="54">
        <v>0</v>
      </c>
      <c r="CL216" s="54">
        <v>0</v>
      </c>
      <c r="CM216" s="54">
        <v>50000</v>
      </c>
      <c r="CN216" s="54">
        <v>0</v>
      </c>
      <c r="CO216" s="54"/>
      <c r="CP216" s="54">
        <v>0</v>
      </c>
      <c r="CQ216" s="54">
        <v>0</v>
      </c>
      <c r="CR216" s="54">
        <v>50000</v>
      </c>
      <c r="CS216" s="54">
        <v>4896346</v>
      </c>
      <c r="CT216" s="54"/>
      <c r="CU216" s="57">
        <v>4896346</v>
      </c>
      <c r="CV216" s="54">
        <v>850000.00000000012</v>
      </c>
      <c r="CW216" s="54">
        <v>0</v>
      </c>
      <c r="CX216" s="54">
        <v>150000</v>
      </c>
      <c r="CY216" s="54">
        <v>0</v>
      </c>
      <c r="CZ216" s="54"/>
      <c r="DA216" s="54">
        <v>1000000.0000000001</v>
      </c>
      <c r="DB216" s="54">
        <v>1525000</v>
      </c>
      <c r="DC216" s="54">
        <v>100000</v>
      </c>
      <c r="DD216" s="54">
        <v>6571346</v>
      </c>
      <c r="DE216" s="54"/>
      <c r="DF216" s="54" t="s">
        <v>980</v>
      </c>
      <c r="DG216" s="54">
        <v>416666.66666666669</v>
      </c>
      <c r="DH216" s="52" t="s">
        <v>135</v>
      </c>
      <c r="DI216" s="54">
        <f>IFERROR(VLOOKUP($B216,[1]Timesheet!$D:$BK,51,0),0)</f>
        <v>19</v>
      </c>
      <c r="DJ216" s="54">
        <f>IFERROR(VLOOKUP($B216,[1]Timesheet!$D:$BK,52,0),0)</f>
        <v>0</v>
      </c>
      <c r="DK216" s="54">
        <f>IFERROR(VLOOKUP($B216,[1]Timesheet!$D:$BK,55,0),0)</f>
        <v>3</v>
      </c>
      <c r="DL216" s="52" t="s">
        <v>139</v>
      </c>
      <c r="DM216" s="54">
        <f>IFERROR(VLOOKUP($B216,[1]Timesheet!$D:$BK,57,0),0)</f>
        <v>0</v>
      </c>
      <c r="DN216" s="54">
        <f t="shared" si="12"/>
        <v>50000</v>
      </c>
      <c r="DO216" s="54"/>
      <c r="DP216" s="54" t="str">
        <f t="shared" si="13"/>
        <v>HO</v>
      </c>
      <c r="DQ216" s="60">
        <v>0</v>
      </c>
      <c r="DR216" s="60">
        <v>0</v>
      </c>
      <c r="DS216" s="61" t="str">
        <f>IFERROR(VLOOKUP(E216&amp;H216,[1]Group!$D$3:$G$40,4,0),"")</f>
        <v>Group 1</v>
      </c>
      <c r="DT216" s="61" t="str">
        <f t="shared" si="14"/>
        <v>MoviSouthGroup 1</v>
      </c>
    </row>
    <row r="217" spans="1:124" s="11" customFormat="1" ht="20.25" hidden="1" customHeight="1" x14ac:dyDescent="0.35">
      <c r="A217" s="47">
        <v>214</v>
      </c>
      <c r="B217" s="48">
        <v>6091</v>
      </c>
      <c r="C217" s="48" t="s">
        <v>1106</v>
      </c>
      <c r="D217" s="49" t="s">
        <v>520</v>
      </c>
      <c r="E217" s="49" t="s">
        <v>192</v>
      </c>
      <c r="F217" s="49" t="s">
        <v>487</v>
      </c>
      <c r="G217" s="49" t="s">
        <v>151</v>
      </c>
      <c r="H217" s="49" t="s">
        <v>487</v>
      </c>
      <c r="I217" s="49" t="s">
        <v>129</v>
      </c>
      <c r="J217" s="49" t="s">
        <v>179</v>
      </c>
      <c r="K217" s="49" t="s">
        <v>131</v>
      </c>
      <c r="L217" s="49" t="s">
        <v>132</v>
      </c>
      <c r="M217" s="50">
        <v>44291</v>
      </c>
      <c r="N217" s="50" t="s">
        <v>770</v>
      </c>
      <c r="O217" s="51"/>
      <c r="P217" s="50"/>
      <c r="Q217" s="52" t="s">
        <v>133</v>
      </c>
      <c r="R217" s="311" t="s">
        <v>774</v>
      </c>
      <c r="S217" s="52" t="s">
        <v>134</v>
      </c>
      <c r="T217" s="54"/>
      <c r="U217" s="54">
        <v>5000000</v>
      </c>
      <c r="V217" s="54"/>
      <c r="W217" s="55">
        <v>5000000</v>
      </c>
      <c r="X217" s="56">
        <v>0</v>
      </c>
      <c r="Y217" s="54">
        <v>0</v>
      </c>
      <c r="Z217" s="54"/>
      <c r="AA217" s="56">
        <v>0</v>
      </c>
      <c r="AB217" s="54"/>
      <c r="AC217" s="54">
        <v>730000</v>
      </c>
      <c r="AD217" s="57">
        <v>730000</v>
      </c>
      <c r="AE217" s="54" t="s">
        <v>1246</v>
      </c>
      <c r="AF217" s="58">
        <v>26</v>
      </c>
      <c r="AG217" s="58">
        <v>25</v>
      </c>
      <c r="AH217" s="58">
        <v>0.5</v>
      </c>
      <c r="AI217" s="58">
        <v>0</v>
      </c>
      <c r="AJ217" s="58">
        <v>0</v>
      </c>
      <c r="AK217" s="58">
        <v>25.5</v>
      </c>
      <c r="AL217" s="58">
        <v>0</v>
      </c>
      <c r="AM217" s="58">
        <v>16</v>
      </c>
      <c r="AN217" s="58">
        <v>0</v>
      </c>
      <c r="AO217" s="58">
        <v>16</v>
      </c>
      <c r="AP217" s="58">
        <v>32</v>
      </c>
      <c r="AQ217" s="58">
        <v>16</v>
      </c>
      <c r="AR217" s="54">
        <v>4903846</v>
      </c>
      <c r="AS217" s="54">
        <v>0</v>
      </c>
      <c r="AT217" s="54">
        <v>769231</v>
      </c>
      <c r="AU217" s="54">
        <v>5673077</v>
      </c>
      <c r="AV217" s="54">
        <v>0</v>
      </c>
      <c r="AW217" s="54">
        <v>0</v>
      </c>
      <c r="AX217" s="54">
        <v>0</v>
      </c>
      <c r="AY217" s="54">
        <v>0</v>
      </c>
      <c r="AZ217" s="59">
        <v>0</v>
      </c>
      <c r="BA217" s="54">
        <v>0</v>
      </c>
      <c r="BB217" s="59"/>
      <c r="BC217" s="54"/>
      <c r="BD217" s="54"/>
      <c r="BE217" s="54">
        <v>701923</v>
      </c>
      <c r="BF217" s="54">
        <v>701923</v>
      </c>
      <c r="BG217" s="59">
        <v>747102</v>
      </c>
      <c r="BH217" s="59">
        <v>0</v>
      </c>
      <c r="BI217" s="59">
        <v>0</v>
      </c>
      <c r="BJ217" s="59">
        <v>0</v>
      </c>
      <c r="BK217" s="59"/>
      <c r="BL217" s="59">
        <v>250000</v>
      </c>
      <c r="BM217" s="59"/>
      <c r="BN217" s="59"/>
      <c r="BO217" s="59">
        <v>0</v>
      </c>
      <c r="BP217" s="59"/>
      <c r="BQ217" s="59"/>
      <c r="BR217" s="54"/>
      <c r="BS217" s="59"/>
      <c r="BT217" s="54">
        <v>997102</v>
      </c>
      <c r="BU217" s="57">
        <v>7372102</v>
      </c>
      <c r="BV217" s="54">
        <v>384615.38461538462</v>
      </c>
      <c r="BW217" s="54">
        <v>0</v>
      </c>
      <c r="BX217" s="54">
        <v>701923</v>
      </c>
      <c r="BY217" s="54">
        <v>11000000</v>
      </c>
      <c r="BZ217" s="54">
        <v>0</v>
      </c>
      <c r="CA217" s="54">
        <v>0</v>
      </c>
      <c r="CB217" s="54">
        <v>400000</v>
      </c>
      <c r="CC217" s="54">
        <v>50000</v>
      </c>
      <c r="CD217" s="54">
        <v>75000</v>
      </c>
      <c r="CE217" s="54">
        <v>0</v>
      </c>
      <c r="CF217" s="54">
        <v>525000</v>
      </c>
      <c r="CG217" s="54">
        <v>12611538.384615384</v>
      </c>
      <c r="CH217" s="54">
        <v>0</v>
      </c>
      <c r="CI217" s="54">
        <v>0</v>
      </c>
      <c r="CJ217" s="54"/>
      <c r="CK217" s="54">
        <v>0</v>
      </c>
      <c r="CL217" s="54">
        <v>0</v>
      </c>
      <c r="CM217" s="54">
        <v>50000</v>
      </c>
      <c r="CN217" s="54">
        <v>0</v>
      </c>
      <c r="CO217" s="54"/>
      <c r="CP217" s="54">
        <v>603000</v>
      </c>
      <c r="CQ217" s="54">
        <v>0</v>
      </c>
      <c r="CR217" s="54">
        <v>653000</v>
      </c>
      <c r="CS217" s="54">
        <v>6194102</v>
      </c>
      <c r="CT217" s="54"/>
      <c r="CU217" s="57">
        <v>6194102</v>
      </c>
      <c r="CV217" s="54">
        <v>850000.00000000012</v>
      </c>
      <c r="CW217" s="54">
        <v>0</v>
      </c>
      <c r="CX217" s="54">
        <v>150000</v>
      </c>
      <c r="CY217" s="54">
        <v>0</v>
      </c>
      <c r="CZ217" s="54"/>
      <c r="DA217" s="54">
        <v>1000000.0000000001</v>
      </c>
      <c r="DB217" s="54">
        <v>1525000</v>
      </c>
      <c r="DC217" s="54">
        <v>100000</v>
      </c>
      <c r="DD217" s="54">
        <v>8472102</v>
      </c>
      <c r="DE217" s="54"/>
      <c r="DF217" s="54" t="s">
        <v>980</v>
      </c>
      <c r="DG217" s="54">
        <v>416666.66666666669</v>
      </c>
      <c r="DH217" s="52" t="s">
        <v>135</v>
      </c>
      <c r="DI217" s="54">
        <f>IFERROR(VLOOKUP($B217,[1]Timesheet!$D:$BK,51,0),0)</f>
        <v>21</v>
      </c>
      <c r="DJ217" s="54">
        <f>IFERROR(VLOOKUP($B217,[1]Timesheet!$D:$BK,52,0),0)</f>
        <v>0</v>
      </c>
      <c r="DK217" s="54">
        <f>IFERROR(VLOOKUP($B217,[1]Timesheet!$D:$BK,55,0),0)</f>
        <v>1</v>
      </c>
      <c r="DL217" s="52" t="s">
        <v>139</v>
      </c>
      <c r="DM217" s="54">
        <f>IFERROR(VLOOKUP($B217,[1]Timesheet!$D:$BK,57,0),0)</f>
        <v>0</v>
      </c>
      <c r="DN217" s="54">
        <f t="shared" si="12"/>
        <v>50000</v>
      </c>
      <c r="DO217" s="54"/>
      <c r="DP217" s="54" t="str">
        <f t="shared" si="13"/>
        <v>HO</v>
      </c>
      <c r="DQ217" s="60">
        <v>0</v>
      </c>
      <c r="DR217" s="60">
        <v>0</v>
      </c>
      <c r="DS217" s="61" t="str">
        <f>IFERROR(VLOOKUP(E217&amp;H217,[1]Group!$D$3:$G$40,4,0),"")</f>
        <v>Group 1</v>
      </c>
      <c r="DT217" s="61" t="str">
        <f t="shared" si="14"/>
        <v>MoviSouthGroup 1</v>
      </c>
    </row>
    <row r="218" spans="1:124" s="11" customFormat="1" ht="20.25" hidden="1" customHeight="1" x14ac:dyDescent="0.35">
      <c r="A218" s="47">
        <v>215</v>
      </c>
      <c r="B218" s="48">
        <v>6111</v>
      </c>
      <c r="C218" s="48" t="s">
        <v>1110</v>
      </c>
      <c r="D218" s="49" t="s">
        <v>521</v>
      </c>
      <c r="E218" s="49" t="s">
        <v>192</v>
      </c>
      <c r="F218" s="49" t="s">
        <v>487</v>
      </c>
      <c r="G218" s="49" t="s">
        <v>151</v>
      </c>
      <c r="H218" s="49" t="s">
        <v>487</v>
      </c>
      <c r="I218" s="49" t="s">
        <v>129</v>
      </c>
      <c r="J218" s="49" t="s">
        <v>179</v>
      </c>
      <c r="K218" s="49" t="s">
        <v>131</v>
      </c>
      <c r="L218" s="49" t="s">
        <v>132</v>
      </c>
      <c r="M218" s="50">
        <v>44301</v>
      </c>
      <c r="N218" s="50" t="s">
        <v>770</v>
      </c>
      <c r="O218" s="51"/>
      <c r="P218" s="50"/>
      <c r="Q218" s="52" t="s">
        <v>133</v>
      </c>
      <c r="R218" s="311" t="s">
        <v>774</v>
      </c>
      <c r="S218" s="52" t="s">
        <v>134</v>
      </c>
      <c r="T218" s="54"/>
      <c r="U218" s="54">
        <v>5000000</v>
      </c>
      <c r="V218" s="54"/>
      <c r="W218" s="55">
        <v>5000000</v>
      </c>
      <c r="X218" s="56">
        <v>0</v>
      </c>
      <c r="Y218" s="54">
        <v>0</v>
      </c>
      <c r="Z218" s="54"/>
      <c r="AA218" s="56">
        <v>0</v>
      </c>
      <c r="AB218" s="54"/>
      <c r="AC218" s="54">
        <v>730000</v>
      </c>
      <c r="AD218" s="57">
        <v>730000</v>
      </c>
      <c r="AE218" s="54" t="s">
        <v>1246</v>
      </c>
      <c r="AF218" s="58">
        <v>26</v>
      </c>
      <c r="AG218" s="58">
        <v>23.5</v>
      </c>
      <c r="AH218" s="58">
        <v>2.5</v>
      </c>
      <c r="AI218" s="58">
        <v>0</v>
      </c>
      <c r="AJ218" s="58">
        <v>0</v>
      </c>
      <c r="AK218" s="58">
        <v>26</v>
      </c>
      <c r="AL218" s="58">
        <v>0</v>
      </c>
      <c r="AM218" s="58">
        <v>20</v>
      </c>
      <c r="AN218" s="58">
        <v>0</v>
      </c>
      <c r="AO218" s="58">
        <v>20</v>
      </c>
      <c r="AP218" s="58">
        <v>40</v>
      </c>
      <c r="AQ218" s="58">
        <v>20</v>
      </c>
      <c r="AR218" s="54">
        <v>5000000</v>
      </c>
      <c r="AS218" s="54">
        <v>0</v>
      </c>
      <c r="AT218" s="54">
        <v>961538</v>
      </c>
      <c r="AU218" s="54">
        <v>5961538</v>
      </c>
      <c r="AV218" s="54">
        <v>0</v>
      </c>
      <c r="AW218" s="54">
        <v>0</v>
      </c>
      <c r="AX218" s="54">
        <v>0</v>
      </c>
      <c r="AY218" s="54">
        <v>0</v>
      </c>
      <c r="AZ218" s="59">
        <v>0</v>
      </c>
      <c r="BA218" s="54">
        <v>0</v>
      </c>
      <c r="BB218" s="59"/>
      <c r="BC218" s="54"/>
      <c r="BD218" s="54"/>
      <c r="BE218" s="54">
        <v>659808</v>
      </c>
      <c r="BF218" s="54">
        <v>659808</v>
      </c>
      <c r="BG218" s="59">
        <v>1101252</v>
      </c>
      <c r="BH218" s="59">
        <v>0</v>
      </c>
      <c r="BI218" s="59">
        <v>0</v>
      </c>
      <c r="BJ218" s="59">
        <v>0</v>
      </c>
      <c r="BK218" s="59"/>
      <c r="BL218" s="59">
        <v>50000</v>
      </c>
      <c r="BM218" s="59"/>
      <c r="BN218" s="59"/>
      <c r="BO218" s="59">
        <v>0</v>
      </c>
      <c r="BP218" s="59"/>
      <c r="BQ218" s="59"/>
      <c r="BR218" s="54"/>
      <c r="BS218" s="59"/>
      <c r="BT218" s="54">
        <v>1151252</v>
      </c>
      <c r="BU218" s="57">
        <v>7772598</v>
      </c>
      <c r="BV218" s="54">
        <v>480769.23076923075</v>
      </c>
      <c r="BW218" s="54">
        <v>0</v>
      </c>
      <c r="BX218" s="54">
        <v>659808</v>
      </c>
      <c r="BY218" s="54">
        <v>11000000</v>
      </c>
      <c r="BZ218" s="54">
        <v>0</v>
      </c>
      <c r="CA218" s="54">
        <v>0</v>
      </c>
      <c r="CB218" s="54">
        <v>400000</v>
      </c>
      <c r="CC218" s="54">
        <v>50000</v>
      </c>
      <c r="CD218" s="54">
        <v>75000</v>
      </c>
      <c r="CE218" s="54">
        <v>0</v>
      </c>
      <c r="CF218" s="54">
        <v>525000</v>
      </c>
      <c r="CG218" s="54">
        <v>12665577.23076923</v>
      </c>
      <c r="CH218" s="54">
        <v>0</v>
      </c>
      <c r="CI218" s="54">
        <v>0</v>
      </c>
      <c r="CJ218" s="54"/>
      <c r="CK218" s="54">
        <v>0</v>
      </c>
      <c r="CL218" s="54">
        <v>0</v>
      </c>
      <c r="CM218" s="54">
        <v>50000</v>
      </c>
      <c r="CN218" s="54">
        <v>0</v>
      </c>
      <c r="CO218" s="54"/>
      <c r="CP218" s="54">
        <v>0</v>
      </c>
      <c r="CQ218" s="54">
        <v>0</v>
      </c>
      <c r="CR218" s="54">
        <v>50000</v>
      </c>
      <c r="CS218" s="54">
        <v>7197598</v>
      </c>
      <c r="CT218" s="54"/>
      <c r="CU218" s="57">
        <v>7197598</v>
      </c>
      <c r="CV218" s="54">
        <v>850000.00000000012</v>
      </c>
      <c r="CW218" s="54">
        <v>0</v>
      </c>
      <c r="CX218" s="54">
        <v>150000</v>
      </c>
      <c r="CY218" s="54">
        <v>0</v>
      </c>
      <c r="CZ218" s="54"/>
      <c r="DA218" s="54">
        <v>1000000.0000000001</v>
      </c>
      <c r="DB218" s="54">
        <v>1525000</v>
      </c>
      <c r="DC218" s="54">
        <v>100000</v>
      </c>
      <c r="DD218" s="54">
        <v>8872598</v>
      </c>
      <c r="DE218" s="54"/>
      <c r="DF218" s="54" t="s">
        <v>980</v>
      </c>
      <c r="DG218" s="54">
        <v>416666.66666666669</v>
      </c>
      <c r="DH218" s="52" t="s">
        <v>135</v>
      </c>
      <c r="DI218" s="54">
        <f>IFERROR(VLOOKUP($B218,[1]Timesheet!$D:$BK,51,0),0)</f>
        <v>22</v>
      </c>
      <c r="DJ218" s="54">
        <f>IFERROR(VLOOKUP($B218,[1]Timesheet!$D:$BK,52,0),0)</f>
        <v>0</v>
      </c>
      <c r="DK218" s="54">
        <f>IFERROR(VLOOKUP($B218,[1]Timesheet!$D:$BK,55,0),0)</f>
        <v>0</v>
      </c>
      <c r="DL218" s="52" t="s">
        <v>139</v>
      </c>
      <c r="DM218" s="54">
        <f>IFERROR(VLOOKUP($B218,[1]Timesheet!$D:$BK,57,0),0)</f>
        <v>0</v>
      </c>
      <c r="DN218" s="54">
        <f t="shared" si="12"/>
        <v>50000</v>
      </c>
      <c r="DO218" s="54"/>
      <c r="DP218" s="54" t="str">
        <f t="shared" si="13"/>
        <v>HO</v>
      </c>
      <c r="DQ218" s="60">
        <v>0</v>
      </c>
      <c r="DR218" s="60">
        <v>0</v>
      </c>
      <c r="DS218" s="61" t="str">
        <f>IFERROR(VLOOKUP(E218&amp;H218,[1]Group!$D$3:$G$40,4,0),"")</f>
        <v>Group 1</v>
      </c>
      <c r="DT218" s="61" t="str">
        <f t="shared" si="14"/>
        <v>MoviSouthGroup 1</v>
      </c>
    </row>
    <row r="219" spans="1:124" s="11" customFormat="1" ht="20.25" hidden="1" customHeight="1" x14ac:dyDescent="0.35">
      <c r="A219" s="47">
        <v>216</v>
      </c>
      <c r="B219" s="48">
        <v>6128</v>
      </c>
      <c r="C219" s="48" t="s">
        <v>1112</v>
      </c>
      <c r="D219" s="49" t="s">
        <v>522</v>
      </c>
      <c r="E219" s="49" t="s">
        <v>192</v>
      </c>
      <c r="F219" s="49" t="s">
        <v>487</v>
      </c>
      <c r="G219" s="49" t="s">
        <v>151</v>
      </c>
      <c r="H219" s="49" t="s">
        <v>487</v>
      </c>
      <c r="I219" s="49" t="s">
        <v>129</v>
      </c>
      <c r="J219" s="49" t="s">
        <v>179</v>
      </c>
      <c r="K219" s="49" t="s">
        <v>131</v>
      </c>
      <c r="L219" s="49" t="s">
        <v>132</v>
      </c>
      <c r="M219" s="50">
        <v>44321</v>
      </c>
      <c r="N219" s="50" t="s">
        <v>770</v>
      </c>
      <c r="O219" s="51"/>
      <c r="P219" s="50"/>
      <c r="Q219" s="52" t="s">
        <v>133</v>
      </c>
      <c r="R219" s="311" t="s">
        <v>774</v>
      </c>
      <c r="S219" s="52" t="s">
        <v>134</v>
      </c>
      <c r="T219" s="54"/>
      <c r="U219" s="54">
        <v>5000000</v>
      </c>
      <c r="V219" s="54"/>
      <c r="W219" s="55">
        <v>5000000</v>
      </c>
      <c r="X219" s="56">
        <v>0</v>
      </c>
      <c r="Y219" s="54">
        <v>0</v>
      </c>
      <c r="Z219" s="54"/>
      <c r="AA219" s="56">
        <v>0</v>
      </c>
      <c r="AB219" s="54"/>
      <c r="AC219" s="54">
        <v>730000</v>
      </c>
      <c r="AD219" s="57">
        <v>730000</v>
      </c>
      <c r="AE219" s="54" t="s">
        <v>1246</v>
      </c>
      <c r="AF219" s="58">
        <v>26</v>
      </c>
      <c r="AG219" s="58">
        <v>24.5</v>
      </c>
      <c r="AH219" s="58">
        <v>1.5</v>
      </c>
      <c r="AI219" s="58">
        <v>0</v>
      </c>
      <c r="AJ219" s="58">
        <v>0</v>
      </c>
      <c r="AK219" s="58">
        <v>26</v>
      </c>
      <c r="AL219" s="58">
        <v>0</v>
      </c>
      <c r="AM219" s="58">
        <v>20</v>
      </c>
      <c r="AN219" s="58">
        <v>0</v>
      </c>
      <c r="AO219" s="58">
        <v>20</v>
      </c>
      <c r="AP219" s="58">
        <v>40</v>
      </c>
      <c r="AQ219" s="58">
        <v>20</v>
      </c>
      <c r="AR219" s="54">
        <v>5000000</v>
      </c>
      <c r="AS219" s="54">
        <v>0</v>
      </c>
      <c r="AT219" s="54">
        <v>961538</v>
      </c>
      <c r="AU219" s="54">
        <v>5961538</v>
      </c>
      <c r="AV219" s="54">
        <v>0</v>
      </c>
      <c r="AW219" s="54">
        <v>0</v>
      </c>
      <c r="AX219" s="54">
        <v>0</v>
      </c>
      <c r="AY219" s="54">
        <v>0</v>
      </c>
      <c r="AZ219" s="59">
        <v>0</v>
      </c>
      <c r="BA219" s="54">
        <v>0</v>
      </c>
      <c r="BB219" s="59"/>
      <c r="BC219" s="54"/>
      <c r="BD219" s="54"/>
      <c r="BE219" s="54">
        <v>687885</v>
      </c>
      <c r="BF219" s="54">
        <v>687885</v>
      </c>
      <c r="BG219" s="59">
        <v>274871</v>
      </c>
      <c r="BH219" s="59">
        <v>0</v>
      </c>
      <c r="BI219" s="59">
        <v>0</v>
      </c>
      <c r="BJ219" s="59">
        <v>0</v>
      </c>
      <c r="BK219" s="59"/>
      <c r="BL219" s="59">
        <v>0</v>
      </c>
      <c r="BM219" s="59"/>
      <c r="BN219" s="59"/>
      <c r="BO219" s="59">
        <v>0</v>
      </c>
      <c r="BP219" s="59"/>
      <c r="BQ219" s="59"/>
      <c r="BR219" s="54"/>
      <c r="BS219" s="59"/>
      <c r="BT219" s="54">
        <v>274871</v>
      </c>
      <c r="BU219" s="57">
        <v>6924294</v>
      </c>
      <c r="BV219" s="54">
        <v>480769.23076923075</v>
      </c>
      <c r="BW219" s="54">
        <v>0</v>
      </c>
      <c r="BX219" s="54">
        <v>687885</v>
      </c>
      <c r="BY219" s="54">
        <v>11000000</v>
      </c>
      <c r="BZ219" s="54">
        <v>0</v>
      </c>
      <c r="CA219" s="54">
        <v>0</v>
      </c>
      <c r="CB219" s="54">
        <v>400000</v>
      </c>
      <c r="CC219" s="54">
        <v>50000</v>
      </c>
      <c r="CD219" s="54">
        <v>75000</v>
      </c>
      <c r="CE219" s="54">
        <v>0</v>
      </c>
      <c r="CF219" s="54">
        <v>525000</v>
      </c>
      <c r="CG219" s="54">
        <v>12693654.23076923</v>
      </c>
      <c r="CH219" s="54">
        <v>0</v>
      </c>
      <c r="CI219" s="54">
        <v>0</v>
      </c>
      <c r="CJ219" s="54"/>
      <c r="CK219" s="54">
        <v>0</v>
      </c>
      <c r="CL219" s="54">
        <v>0</v>
      </c>
      <c r="CM219" s="54">
        <v>50000</v>
      </c>
      <c r="CN219" s="54">
        <v>0</v>
      </c>
      <c r="CO219" s="54"/>
      <c r="CP219" s="54">
        <v>0</v>
      </c>
      <c r="CQ219" s="54">
        <v>0</v>
      </c>
      <c r="CR219" s="54">
        <v>50000</v>
      </c>
      <c r="CS219" s="54">
        <v>6349294</v>
      </c>
      <c r="CT219" s="54"/>
      <c r="CU219" s="57">
        <v>6349294</v>
      </c>
      <c r="CV219" s="54">
        <v>850000.00000000012</v>
      </c>
      <c r="CW219" s="54">
        <v>0</v>
      </c>
      <c r="CX219" s="54">
        <v>150000</v>
      </c>
      <c r="CY219" s="54">
        <v>0</v>
      </c>
      <c r="CZ219" s="54"/>
      <c r="DA219" s="54">
        <v>1000000.0000000001</v>
      </c>
      <c r="DB219" s="54">
        <v>1525000</v>
      </c>
      <c r="DC219" s="54">
        <v>100000</v>
      </c>
      <c r="DD219" s="54">
        <v>8024294</v>
      </c>
      <c r="DE219" s="54"/>
      <c r="DF219" s="54" t="s">
        <v>980</v>
      </c>
      <c r="DG219" s="54">
        <v>416666.66666666669</v>
      </c>
      <c r="DH219" s="52" t="s">
        <v>135</v>
      </c>
      <c r="DI219" s="54">
        <f>IFERROR(VLOOKUP($B219,[1]Timesheet!$D:$BK,51,0),0)</f>
        <v>22</v>
      </c>
      <c r="DJ219" s="54">
        <f>IFERROR(VLOOKUP($B219,[1]Timesheet!$D:$BK,52,0),0)</f>
        <v>0</v>
      </c>
      <c r="DK219" s="54">
        <f>IFERROR(VLOOKUP($B219,[1]Timesheet!$D:$BK,55,0),0)</f>
        <v>0</v>
      </c>
      <c r="DL219" s="52" t="s">
        <v>139</v>
      </c>
      <c r="DM219" s="54">
        <f>IFERROR(VLOOKUP($B219,[1]Timesheet!$D:$BK,57,0),0)</f>
        <v>0</v>
      </c>
      <c r="DN219" s="54">
        <f t="shared" si="12"/>
        <v>50000</v>
      </c>
      <c r="DO219" s="54"/>
      <c r="DP219" s="54" t="str">
        <f t="shared" si="13"/>
        <v>HO</v>
      </c>
      <c r="DQ219" s="60">
        <v>0</v>
      </c>
      <c r="DR219" s="60">
        <v>0</v>
      </c>
      <c r="DS219" s="61" t="str">
        <f>IFERROR(VLOOKUP(E219&amp;H219,[1]Group!$D$3:$G$40,4,0),"")</f>
        <v>Group 1</v>
      </c>
      <c r="DT219" s="61" t="str">
        <f t="shared" si="14"/>
        <v>MoviSouthGroup 1</v>
      </c>
    </row>
    <row r="220" spans="1:124" s="11" customFormat="1" ht="20.25" hidden="1" customHeight="1" x14ac:dyDescent="0.35">
      <c r="A220" s="47">
        <v>217</v>
      </c>
      <c r="B220" s="48">
        <v>6140</v>
      </c>
      <c r="C220" s="48" t="s">
        <v>1115</v>
      </c>
      <c r="D220" s="49" t="s">
        <v>523</v>
      </c>
      <c r="E220" s="49" t="s">
        <v>192</v>
      </c>
      <c r="F220" s="49" t="s">
        <v>487</v>
      </c>
      <c r="G220" s="49" t="s">
        <v>151</v>
      </c>
      <c r="H220" s="49" t="s">
        <v>487</v>
      </c>
      <c r="I220" s="49" t="s">
        <v>129</v>
      </c>
      <c r="J220" s="49" t="s">
        <v>179</v>
      </c>
      <c r="K220" s="49" t="s">
        <v>131</v>
      </c>
      <c r="L220" s="49" t="s">
        <v>132</v>
      </c>
      <c r="M220" s="50">
        <v>44321</v>
      </c>
      <c r="N220" s="50" t="s">
        <v>770</v>
      </c>
      <c r="O220" s="51"/>
      <c r="P220" s="50"/>
      <c r="Q220" s="52" t="s">
        <v>133</v>
      </c>
      <c r="R220" s="311" t="s">
        <v>774</v>
      </c>
      <c r="S220" s="52" t="s">
        <v>134</v>
      </c>
      <c r="T220" s="54"/>
      <c r="U220" s="54">
        <v>5000000</v>
      </c>
      <c r="V220" s="54"/>
      <c r="W220" s="55">
        <v>5000000</v>
      </c>
      <c r="X220" s="56">
        <v>0</v>
      </c>
      <c r="Y220" s="54">
        <v>0</v>
      </c>
      <c r="Z220" s="54"/>
      <c r="AA220" s="56">
        <v>0</v>
      </c>
      <c r="AB220" s="54"/>
      <c r="AC220" s="54">
        <v>730000</v>
      </c>
      <c r="AD220" s="57">
        <v>730000</v>
      </c>
      <c r="AE220" s="54" t="s">
        <v>1246</v>
      </c>
      <c r="AF220" s="58">
        <v>26</v>
      </c>
      <c r="AG220" s="58">
        <v>18.5</v>
      </c>
      <c r="AH220" s="58">
        <v>0</v>
      </c>
      <c r="AI220" s="58">
        <v>0</v>
      </c>
      <c r="AJ220" s="58">
        <v>0</v>
      </c>
      <c r="AK220" s="58">
        <v>18.5</v>
      </c>
      <c r="AL220" s="58">
        <v>0</v>
      </c>
      <c r="AM220" s="58">
        <v>0</v>
      </c>
      <c r="AN220" s="58">
        <v>0</v>
      </c>
      <c r="AO220" s="58">
        <v>0</v>
      </c>
      <c r="AP220" s="58">
        <v>0</v>
      </c>
      <c r="AQ220" s="58">
        <v>0</v>
      </c>
      <c r="AR220" s="54">
        <v>3557692</v>
      </c>
      <c r="AS220" s="54">
        <v>-92308</v>
      </c>
      <c r="AT220" s="54">
        <v>0</v>
      </c>
      <c r="AU220" s="54">
        <v>3465384</v>
      </c>
      <c r="AV220" s="54">
        <v>0</v>
      </c>
      <c r="AW220" s="54">
        <v>0</v>
      </c>
      <c r="AX220" s="54">
        <v>0</v>
      </c>
      <c r="AY220" s="54">
        <v>0</v>
      </c>
      <c r="AZ220" s="59">
        <v>0</v>
      </c>
      <c r="BA220" s="54">
        <v>0</v>
      </c>
      <c r="BB220" s="59"/>
      <c r="BC220" s="54"/>
      <c r="BD220" s="54"/>
      <c r="BE220" s="54">
        <v>519423</v>
      </c>
      <c r="BF220" s="54">
        <v>519423</v>
      </c>
      <c r="BG220" s="59">
        <v>395539</v>
      </c>
      <c r="BH220" s="59">
        <v>0</v>
      </c>
      <c r="BI220" s="59">
        <v>0</v>
      </c>
      <c r="BJ220" s="59">
        <v>0</v>
      </c>
      <c r="BK220" s="59"/>
      <c r="BL220" s="59">
        <v>100000</v>
      </c>
      <c r="BM220" s="59"/>
      <c r="BN220" s="59"/>
      <c r="BO220" s="59">
        <v>0</v>
      </c>
      <c r="BP220" s="59"/>
      <c r="BQ220" s="59"/>
      <c r="BR220" s="54"/>
      <c r="BS220" s="59"/>
      <c r="BT220" s="54">
        <v>495539</v>
      </c>
      <c r="BU220" s="57">
        <v>4480346</v>
      </c>
      <c r="BV220" s="54">
        <v>0</v>
      </c>
      <c r="BW220" s="54">
        <v>0</v>
      </c>
      <c r="BX220" s="54">
        <v>519423</v>
      </c>
      <c r="BY220" s="54">
        <v>11000000</v>
      </c>
      <c r="BZ220" s="54">
        <v>0</v>
      </c>
      <c r="CA220" s="54">
        <v>0</v>
      </c>
      <c r="CB220" s="54">
        <v>400000</v>
      </c>
      <c r="CC220" s="54">
        <v>50000</v>
      </c>
      <c r="CD220" s="54">
        <v>75000</v>
      </c>
      <c r="CE220" s="54">
        <v>0</v>
      </c>
      <c r="CF220" s="54">
        <v>525000</v>
      </c>
      <c r="CG220" s="54">
        <v>12044423</v>
      </c>
      <c r="CH220" s="54">
        <v>0</v>
      </c>
      <c r="CI220" s="54">
        <v>0</v>
      </c>
      <c r="CJ220" s="54"/>
      <c r="CK220" s="54">
        <v>0</v>
      </c>
      <c r="CL220" s="54">
        <v>0</v>
      </c>
      <c r="CM220" s="54">
        <v>0</v>
      </c>
      <c r="CN220" s="54">
        <v>0</v>
      </c>
      <c r="CO220" s="54"/>
      <c r="CP220" s="54">
        <v>0</v>
      </c>
      <c r="CQ220" s="54">
        <v>0</v>
      </c>
      <c r="CR220" s="54">
        <v>0</v>
      </c>
      <c r="CS220" s="54">
        <v>3955346</v>
      </c>
      <c r="CT220" s="54"/>
      <c r="CU220" s="57">
        <v>3955346</v>
      </c>
      <c r="CV220" s="54">
        <v>850000.00000000012</v>
      </c>
      <c r="CW220" s="54">
        <v>0</v>
      </c>
      <c r="CX220" s="54">
        <v>150000</v>
      </c>
      <c r="CY220" s="54">
        <v>0</v>
      </c>
      <c r="CZ220" s="54"/>
      <c r="DA220" s="54">
        <v>1000000.0000000001</v>
      </c>
      <c r="DB220" s="54">
        <v>1525000</v>
      </c>
      <c r="DC220" s="54">
        <v>100000</v>
      </c>
      <c r="DD220" s="54">
        <v>5580346</v>
      </c>
      <c r="DE220" s="54"/>
      <c r="DF220" s="54" t="s">
        <v>980</v>
      </c>
      <c r="DG220" s="54">
        <v>416666.66666666669</v>
      </c>
      <c r="DH220" s="52" t="s">
        <v>135</v>
      </c>
      <c r="DI220" s="54">
        <f>IFERROR(VLOOKUP($B220,[1]Timesheet!$D:$BK,51,0),0)</f>
        <v>15</v>
      </c>
      <c r="DJ220" s="54">
        <f>IFERROR(VLOOKUP($B220,[1]Timesheet!$D:$BK,52,0),0)</f>
        <v>0</v>
      </c>
      <c r="DK220" s="54">
        <f>IFERROR(VLOOKUP($B220,[1]Timesheet!$D:$BK,55,0),0)</f>
        <v>7</v>
      </c>
      <c r="DL220" s="52">
        <v>0</v>
      </c>
      <c r="DM220" s="54">
        <f>IFERROR(VLOOKUP($B220,[1]Timesheet!$D:$BK,57,0),0)</f>
        <v>0</v>
      </c>
      <c r="DN220" s="54">
        <f t="shared" si="12"/>
        <v>0</v>
      </c>
      <c r="DO220" s="54"/>
      <c r="DP220" s="54" t="str">
        <f t="shared" si="13"/>
        <v>HO</v>
      </c>
      <c r="DQ220" s="60">
        <v>0</v>
      </c>
      <c r="DR220" s="60">
        <v>0</v>
      </c>
      <c r="DS220" s="61" t="str">
        <f>IFERROR(VLOOKUP(E220&amp;H220,[1]Group!$D$3:$G$40,4,0),"")</f>
        <v>Group 1</v>
      </c>
      <c r="DT220" s="61" t="str">
        <f t="shared" si="14"/>
        <v>MoviSouthGroup 1</v>
      </c>
    </row>
    <row r="221" spans="1:124" s="11" customFormat="1" ht="20.25" customHeight="1" x14ac:dyDescent="0.35">
      <c r="A221" s="47">
        <v>218</v>
      </c>
      <c r="B221" s="48">
        <v>6214</v>
      </c>
      <c r="C221" s="48" t="s">
        <v>1127</v>
      </c>
      <c r="D221" s="49" t="s">
        <v>524</v>
      </c>
      <c r="E221" s="49" t="s">
        <v>192</v>
      </c>
      <c r="F221" s="49" t="s">
        <v>487</v>
      </c>
      <c r="G221" s="49" t="s">
        <v>151</v>
      </c>
      <c r="H221" s="49" t="s">
        <v>487</v>
      </c>
      <c r="I221" s="49" t="s">
        <v>129</v>
      </c>
      <c r="J221" s="49" t="s">
        <v>179</v>
      </c>
      <c r="K221" s="49" t="s">
        <v>131</v>
      </c>
      <c r="L221" s="60" t="s">
        <v>198</v>
      </c>
      <c r="M221" s="50">
        <v>44495</v>
      </c>
      <c r="N221" s="50" t="s">
        <v>770</v>
      </c>
      <c r="O221" s="51"/>
      <c r="P221" s="50">
        <v>44556</v>
      </c>
      <c r="Q221" s="52" t="s">
        <v>247</v>
      </c>
      <c r="R221" s="311">
        <v>0.1</v>
      </c>
      <c r="S221" s="52" t="s">
        <v>134</v>
      </c>
      <c r="T221" s="54"/>
      <c r="U221" s="54">
        <v>5000000</v>
      </c>
      <c r="V221" s="54"/>
      <c r="W221" s="55">
        <v>5000000</v>
      </c>
      <c r="X221" s="56">
        <v>0</v>
      </c>
      <c r="Y221" s="54">
        <v>0</v>
      </c>
      <c r="Z221" s="54"/>
      <c r="AA221" s="56">
        <v>0</v>
      </c>
      <c r="AB221" s="54"/>
      <c r="AC221" s="54">
        <v>730000</v>
      </c>
      <c r="AD221" s="57">
        <v>730000</v>
      </c>
      <c r="AE221" s="54" t="s">
        <v>1246</v>
      </c>
      <c r="AF221" s="58">
        <v>26</v>
      </c>
      <c r="AG221" s="58">
        <v>17</v>
      </c>
      <c r="AH221" s="58">
        <v>0</v>
      </c>
      <c r="AI221" s="58">
        <v>0</v>
      </c>
      <c r="AJ221" s="58">
        <v>0</v>
      </c>
      <c r="AK221" s="58">
        <v>17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54">
        <v>3269231</v>
      </c>
      <c r="AS221" s="54">
        <v>0</v>
      </c>
      <c r="AT221" s="54">
        <v>0</v>
      </c>
      <c r="AU221" s="54">
        <v>3269231</v>
      </c>
      <c r="AV221" s="54">
        <v>0</v>
      </c>
      <c r="AW221" s="54">
        <v>0</v>
      </c>
      <c r="AX221" s="54">
        <v>0</v>
      </c>
      <c r="AY221" s="54">
        <v>0</v>
      </c>
      <c r="AZ221" s="59">
        <v>0</v>
      </c>
      <c r="BA221" s="54">
        <v>0</v>
      </c>
      <c r="BB221" s="59"/>
      <c r="BC221" s="54"/>
      <c r="BD221" s="54"/>
      <c r="BE221" s="54">
        <v>477308</v>
      </c>
      <c r="BF221" s="54">
        <v>477308</v>
      </c>
      <c r="BG221" s="59">
        <v>18773</v>
      </c>
      <c r="BH221" s="59">
        <v>0</v>
      </c>
      <c r="BI221" s="59">
        <v>0</v>
      </c>
      <c r="BJ221" s="59">
        <v>0</v>
      </c>
      <c r="BK221" s="59"/>
      <c r="BL221" s="59">
        <v>0</v>
      </c>
      <c r="BM221" s="59"/>
      <c r="BN221" s="59"/>
      <c r="BO221" s="59">
        <v>0</v>
      </c>
      <c r="BP221" s="59"/>
      <c r="BQ221" s="59"/>
      <c r="BR221" s="54"/>
      <c r="BS221" s="59"/>
      <c r="BT221" s="54">
        <v>18773</v>
      </c>
      <c r="BU221" s="57">
        <v>3765312</v>
      </c>
      <c r="BV221" s="54">
        <v>0</v>
      </c>
      <c r="BW221" s="54">
        <v>0</v>
      </c>
      <c r="BX221" s="54">
        <v>477308</v>
      </c>
      <c r="BY221" s="54">
        <v>0</v>
      </c>
      <c r="BZ221" s="54">
        <v>0</v>
      </c>
      <c r="CA221" s="54">
        <v>0</v>
      </c>
      <c r="CB221" s="54">
        <v>0</v>
      </c>
      <c r="CC221" s="54">
        <v>0</v>
      </c>
      <c r="CD221" s="54">
        <v>0</v>
      </c>
      <c r="CE221" s="54">
        <v>0</v>
      </c>
      <c r="CF221" s="54">
        <v>0</v>
      </c>
      <c r="CG221" s="54">
        <v>477308</v>
      </c>
      <c r="CH221" s="54">
        <v>3288004</v>
      </c>
      <c r="CI221" s="54">
        <v>376531.20000000001</v>
      </c>
      <c r="CJ221" s="54"/>
      <c r="CK221" s="54">
        <v>376531.20000000001</v>
      </c>
      <c r="CL221" s="54">
        <v>0</v>
      </c>
      <c r="CM221" s="54">
        <v>0</v>
      </c>
      <c r="CN221" s="54">
        <v>0</v>
      </c>
      <c r="CO221" s="54"/>
      <c r="CP221" s="54">
        <v>0</v>
      </c>
      <c r="CQ221" s="54">
        <v>0</v>
      </c>
      <c r="CR221" s="54">
        <v>0</v>
      </c>
      <c r="CS221" s="54">
        <v>3388781</v>
      </c>
      <c r="CT221" s="54"/>
      <c r="CU221" s="57">
        <v>3388781</v>
      </c>
      <c r="CV221" s="54">
        <v>0</v>
      </c>
      <c r="CW221" s="54">
        <v>0</v>
      </c>
      <c r="CX221" s="54">
        <v>0</v>
      </c>
      <c r="CY221" s="54">
        <v>0</v>
      </c>
      <c r="CZ221" s="54"/>
      <c r="DA221" s="54">
        <v>0</v>
      </c>
      <c r="DB221" s="54">
        <v>0</v>
      </c>
      <c r="DC221" s="54">
        <v>0</v>
      </c>
      <c r="DD221" s="54">
        <v>3765312</v>
      </c>
      <c r="DE221" s="54"/>
      <c r="DF221" s="54" t="s">
        <v>980</v>
      </c>
      <c r="DG221" s="54">
        <v>416666.66666666669</v>
      </c>
      <c r="DH221" s="52" t="s">
        <v>135</v>
      </c>
      <c r="DI221" s="54">
        <f>IFERROR(VLOOKUP($B221,[1]Timesheet!$D:$BK,51,0),0)</f>
        <v>8</v>
      </c>
      <c r="DJ221" s="54">
        <f>IFERROR(VLOOKUP($B221,[1]Timesheet!$D:$BK,52,0),0)</f>
        <v>0</v>
      </c>
      <c r="DK221" s="54">
        <f>IFERROR(VLOOKUP($B221,[1]Timesheet!$D:$BK,55,0),0)</f>
        <v>14</v>
      </c>
      <c r="DL221" s="52">
        <v>0</v>
      </c>
      <c r="DM221" s="54">
        <f>IFERROR(VLOOKUP($B221,[1]Timesheet!$D:$BK,57,0),0)</f>
        <v>0</v>
      </c>
      <c r="DN221" s="54">
        <f t="shared" si="12"/>
        <v>0</v>
      </c>
      <c r="DO221" s="54"/>
      <c r="DP221" s="54" t="str">
        <f t="shared" si="13"/>
        <v>HO</v>
      </c>
      <c r="DQ221" s="60">
        <v>0</v>
      </c>
      <c r="DR221" s="60">
        <v>0</v>
      </c>
      <c r="DS221" s="61" t="str">
        <f>IFERROR(VLOOKUP(E221&amp;H221,[1]Group!$D$3:$G$40,4,0),"")</f>
        <v>Group 1</v>
      </c>
      <c r="DT221" s="61" t="str">
        <f t="shared" si="14"/>
        <v>MoviSouthGroup 1</v>
      </c>
    </row>
    <row r="222" spans="1:124" s="11" customFormat="1" ht="20.25" customHeight="1" x14ac:dyDescent="0.35">
      <c r="A222" s="47">
        <v>219</v>
      </c>
      <c r="B222" s="48">
        <v>6216</v>
      </c>
      <c r="C222" s="48" t="s">
        <v>1129</v>
      </c>
      <c r="D222" s="49" t="s">
        <v>525</v>
      </c>
      <c r="E222" s="49" t="s">
        <v>192</v>
      </c>
      <c r="F222" s="49" t="s">
        <v>487</v>
      </c>
      <c r="G222" s="49" t="s">
        <v>151</v>
      </c>
      <c r="H222" s="49" t="s">
        <v>487</v>
      </c>
      <c r="I222" s="49" t="s">
        <v>129</v>
      </c>
      <c r="J222" s="49" t="s">
        <v>179</v>
      </c>
      <c r="K222" s="49" t="s">
        <v>131</v>
      </c>
      <c r="L222" s="49" t="s">
        <v>250</v>
      </c>
      <c r="M222" s="50">
        <v>44495</v>
      </c>
      <c r="N222" s="50" t="s">
        <v>770</v>
      </c>
      <c r="O222" s="51"/>
      <c r="P222" s="50"/>
      <c r="Q222" s="52" t="s">
        <v>247</v>
      </c>
      <c r="R222" s="311">
        <v>0.1</v>
      </c>
      <c r="S222" s="52" t="s">
        <v>134</v>
      </c>
      <c r="T222" s="54"/>
      <c r="U222" s="54">
        <v>5000000</v>
      </c>
      <c r="V222" s="54"/>
      <c r="W222" s="55">
        <v>5000000</v>
      </c>
      <c r="X222" s="56">
        <v>0</v>
      </c>
      <c r="Y222" s="54">
        <v>0</v>
      </c>
      <c r="Z222" s="54"/>
      <c r="AA222" s="56">
        <v>0</v>
      </c>
      <c r="AB222" s="54"/>
      <c r="AC222" s="54">
        <v>730000</v>
      </c>
      <c r="AD222" s="57">
        <v>730000</v>
      </c>
      <c r="AE222" s="54" t="s">
        <v>1246</v>
      </c>
      <c r="AF222" s="58">
        <v>26</v>
      </c>
      <c r="AG222" s="58">
        <v>21.5</v>
      </c>
      <c r="AH222" s="58">
        <v>0</v>
      </c>
      <c r="AI222" s="58">
        <v>0</v>
      </c>
      <c r="AJ222" s="58">
        <v>0</v>
      </c>
      <c r="AK222" s="58">
        <v>21.5</v>
      </c>
      <c r="AL222" s="58">
        <v>0</v>
      </c>
      <c r="AM222" s="58">
        <v>12</v>
      </c>
      <c r="AN222" s="58">
        <v>0</v>
      </c>
      <c r="AO222" s="58">
        <v>12</v>
      </c>
      <c r="AP222" s="58">
        <v>24</v>
      </c>
      <c r="AQ222" s="58">
        <v>12</v>
      </c>
      <c r="AR222" s="54">
        <v>4134615</v>
      </c>
      <c r="AS222" s="54">
        <v>0</v>
      </c>
      <c r="AT222" s="54">
        <v>576923</v>
      </c>
      <c r="AU222" s="54">
        <v>4711538</v>
      </c>
      <c r="AV222" s="54">
        <v>0</v>
      </c>
      <c r="AW222" s="54">
        <v>0</v>
      </c>
      <c r="AX222" s="54">
        <v>0</v>
      </c>
      <c r="AY222" s="54">
        <v>0</v>
      </c>
      <c r="AZ222" s="59">
        <v>0</v>
      </c>
      <c r="BA222" s="54">
        <v>0</v>
      </c>
      <c r="BB222" s="59"/>
      <c r="BC222" s="54"/>
      <c r="BD222" s="54"/>
      <c r="BE222" s="54">
        <v>603654</v>
      </c>
      <c r="BF222" s="54">
        <v>603654</v>
      </c>
      <c r="BG222" s="59">
        <v>0</v>
      </c>
      <c r="BH222" s="59">
        <v>0</v>
      </c>
      <c r="BI222" s="59">
        <v>0</v>
      </c>
      <c r="BJ222" s="59">
        <v>0</v>
      </c>
      <c r="BK222" s="59"/>
      <c r="BL222" s="59">
        <v>0</v>
      </c>
      <c r="BM222" s="59"/>
      <c r="BN222" s="59"/>
      <c r="BO222" s="59">
        <v>0</v>
      </c>
      <c r="BP222" s="59"/>
      <c r="BQ222" s="59"/>
      <c r="BR222" s="54"/>
      <c r="BS222" s="59"/>
      <c r="BT222" s="54">
        <v>0</v>
      </c>
      <c r="BU222" s="57">
        <v>5315192</v>
      </c>
      <c r="BV222" s="54">
        <v>288461.53846153844</v>
      </c>
      <c r="BW222" s="54">
        <v>0</v>
      </c>
      <c r="BX222" s="54">
        <v>603654</v>
      </c>
      <c r="BY222" s="54">
        <v>0</v>
      </c>
      <c r="BZ222" s="54">
        <v>0</v>
      </c>
      <c r="CA222" s="54">
        <v>0</v>
      </c>
      <c r="CB222" s="54">
        <v>0</v>
      </c>
      <c r="CC222" s="54">
        <v>0</v>
      </c>
      <c r="CD222" s="54">
        <v>0</v>
      </c>
      <c r="CE222" s="54">
        <v>0</v>
      </c>
      <c r="CF222" s="54">
        <v>0</v>
      </c>
      <c r="CG222" s="54">
        <v>892115.5384615385</v>
      </c>
      <c r="CH222" s="54">
        <v>4423076.461538462</v>
      </c>
      <c r="CI222" s="54">
        <v>531519.20000000007</v>
      </c>
      <c r="CJ222" s="54"/>
      <c r="CK222" s="54">
        <v>531519.20000000007</v>
      </c>
      <c r="CL222" s="54">
        <v>0</v>
      </c>
      <c r="CM222" s="54">
        <v>0</v>
      </c>
      <c r="CN222" s="54">
        <v>0</v>
      </c>
      <c r="CO222" s="54"/>
      <c r="CP222" s="54">
        <v>0</v>
      </c>
      <c r="CQ222" s="54">
        <v>0</v>
      </c>
      <c r="CR222" s="54">
        <v>0</v>
      </c>
      <c r="CS222" s="54">
        <v>4783673</v>
      </c>
      <c r="CT222" s="54"/>
      <c r="CU222" s="57">
        <v>4783673</v>
      </c>
      <c r="CV222" s="54">
        <v>0</v>
      </c>
      <c r="CW222" s="54">
        <v>0</v>
      </c>
      <c r="CX222" s="54">
        <v>0</v>
      </c>
      <c r="CY222" s="54">
        <v>0</v>
      </c>
      <c r="CZ222" s="54"/>
      <c r="DA222" s="54">
        <v>0</v>
      </c>
      <c r="DB222" s="54">
        <v>0</v>
      </c>
      <c r="DC222" s="54">
        <v>0</v>
      </c>
      <c r="DD222" s="54">
        <v>5315192</v>
      </c>
      <c r="DE222" s="54"/>
      <c r="DF222" s="54" t="s">
        <v>980</v>
      </c>
      <c r="DG222" s="54">
        <v>416666.66666666669</v>
      </c>
      <c r="DH222" s="52" t="s">
        <v>135</v>
      </c>
      <c r="DI222" s="54">
        <f>IFERROR(VLOOKUP($B222,[1]Timesheet!$D:$BK,51,0),0)</f>
        <v>16</v>
      </c>
      <c r="DJ222" s="54">
        <f>IFERROR(VLOOKUP($B222,[1]Timesheet!$D:$BK,52,0),0)</f>
        <v>0</v>
      </c>
      <c r="DK222" s="54">
        <f>IFERROR(VLOOKUP($B222,[1]Timesheet!$D:$BK,55,0),0)</f>
        <v>6</v>
      </c>
      <c r="DL222" s="52">
        <v>0</v>
      </c>
      <c r="DM222" s="54">
        <f>IFERROR(VLOOKUP($B222,[1]Timesheet!$D:$BK,57,0),0)</f>
        <v>0</v>
      </c>
      <c r="DN222" s="54">
        <f t="shared" si="12"/>
        <v>0</v>
      </c>
      <c r="DO222" s="54"/>
      <c r="DP222" s="54" t="str">
        <f t="shared" si="13"/>
        <v>HO</v>
      </c>
      <c r="DQ222" s="60">
        <v>0</v>
      </c>
      <c r="DR222" s="60">
        <v>0</v>
      </c>
      <c r="DS222" s="61" t="str">
        <f>IFERROR(VLOOKUP(E222&amp;H222,[1]Group!$D$3:$G$40,4,0),"")</f>
        <v>Group 1</v>
      </c>
      <c r="DT222" s="61" t="str">
        <f t="shared" si="14"/>
        <v>MoviSouthGroup 1</v>
      </c>
    </row>
    <row r="223" spans="1:124" s="11" customFormat="1" ht="20.25" customHeight="1" x14ac:dyDescent="0.35">
      <c r="A223" s="47">
        <v>220</v>
      </c>
      <c r="B223" s="48">
        <v>6217</v>
      </c>
      <c r="C223" s="48" t="s">
        <v>1130</v>
      </c>
      <c r="D223" s="49" t="s">
        <v>526</v>
      </c>
      <c r="E223" s="49" t="s">
        <v>192</v>
      </c>
      <c r="F223" s="49" t="s">
        <v>487</v>
      </c>
      <c r="G223" s="49" t="s">
        <v>151</v>
      </c>
      <c r="H223" s="49" t="s">
        <v>487</v>
      </c>
      <c r="I223" s="49" t="s">
        <v>129</v>
      </c>
      <c r="J223" s="49" t="s">
        <v>179</v>
      </c>
      <c r="K223" s="49" t="s">
        <v>131</v>
      </c>
      <c r="L223" s="49" t="s">
        <v>250</v>
      </c>
      <c r="M223" s="50">
        <v>44495</v>
      </c>
      <c r="N223" s="50" t="s">
        <v>770</v>
      </c>
      <c r="O223" s="51"/>
      <c r="P223" s="50"/>
      <c r="Q223" s="52" t="s">
        <v>247</v>
      </c>
      <c r="R223" s="311">
        <v>0.1</v>
      </c>
      <c r="S223" s="52" t="s">
        <v>134</v>
      </c>
      <c r="T223" s="54"/>
      <c r="U223" s="54">
        <v>5000000</v>
      </c>
      <c r="V223" s="54"/>
      <c r="W223" s="55">
        <v>5000000</v>
      </c>
      <c r="X223" s="56">
        <v>0</v>
      </c>
      <c r="Y223" s="54">
        <v>0</v>
      </c>
      <c r="Z223" s="54"/>
      <c r="AA223" s="56">
        <v>0</v>
      </c>
      <c r="AB223" s="54"/>
      <c r="AC223" s="54">
        <v>730000</v>
      </c>
      <c r="AD223" s="57">
        <v>730000</v>
      </c>
      <c r="AE223" s="54" t="s">
        <v>1246</v>
      </c>
      <c r="AF223" s="58">
        <v>26</v>
      </c>
      <c r="AG223" s="58">
        <v>26</v>
      </c>
      <c r="AH223" s="58">
        <v>0</v>
      </c>
      <c r="AI223" s="58">
        <v>0</v>
      </c>
      <c r="AJ223" s="58">
        <v>0</v>
      </c>
      <c r="AK223" s="58">
        <v>26</v>
      </c>
      <c r="AL223" s="58">
        <v>0</v>
      </c>
      <c r="AM223" s="58">
        <v>16</v>
      </c>
      <c r="AN223" s="58">
        <v>0</v>
      </c>
      <c r="AO223" s="58">
        <v>16</v>
      </c>
      <c r="AP223" s="58">
        <v>32</v>
      </c>
      <c r="AQ223" s="58">
        <v>16</v>
      </c>
      <c r="AR223" s="54">
        <v>5000000</v>
      </c>
      <c r="AS223" s="54">
        <v>0</v>
      </c>
      <c r="AT223" s="54">
        <v>769231</v>
      </c>
      <c r="AU223" s="54">
        <v>5769231</v>
      </c>
      <c r="AV223" s="54">
        <v>0</v>
      </c>
      <c r="AW223" s="54">
        <v>0</v>
      </c>
      <c r="AX223" s="54">
        <v>0</v>
      </c>
      <c r="AY223" s="54">
        <v>0</v>
      </c>
      <c r="AZ223" s="59">
        <v>0</v>
      </c>
      <c r="BA223" s="54">
        <v>0</v>
      </c>
      <c r="BB223" s="59"/>
      <c r="BC223" s="54"/>
      <c r="BD223" s="54"/>
      <c r="BE223" s="54">
        <v>730000</v>
      </c>
      <c r="BF223" s="54">
        <v>730000</v>
      </c>
      <c r="BG223" s="59">
        <v>175000</v>
      </c>
      <c r="BH223" s="59">
        <v>0</v>
      </c>
      <c r="BI223" s="59">
        <v>0</v>
      </c>
      <c r="BJ223" s="59">
        <v>0</v>
      </c>
      <c r="BK223" s="59"/>
      <c r="BL223" s="59">
        <v>0</v>
      </c>
      <c r="BM223" s="59"/>
      <c r="BN223" s="59"/>
      <c r="BO223" s="59">
        <v>0</v>
      </c>
      <c r="BP223" s="59"/>
      <c r="BQ223" s="59"/>
      <c r="BR223" s="54"/>
      <c r="BS223" s="59"/>
      <c r="BT223" s="54">
        <v>175000</v>
      </c>
      <c r="BU223" s="57">
        <v>6674231</v>
      </c>
      <c r="BV223" s="54">
        <v>384615.38461538462</v>
      </c>
      <c r="BW223" s="54">
        <v>0</v>
      </c>
      <c r="BX223" s="54">
        <v>730000</v>
      </c>
      <c r="BY223" s="54">
        <v>0</v>
      </c>
      <c r="BZ223" s="54">
        <v>0</v>
      </c>
      <c r="CA223" s="54">
        <v>0</v>
      </c>
      <c r="CB223" s="54">
        <v>0</v>
      </c>
      <c r="CC223" s="54">
        <v>0</v>
      </c>
      <c r="CD223" s="54">
        <v>0</v>
      </c>
      <c r="CE223" s="54">
        <v>0</v>
      </c>
      <c r="CF223" s="54">
        <v>0</v>
      </c>
      <c r="CG223" s="54">
        <v>1114615.3846153845</v>
      </c>
      <c r="CH223" s="54">
        <v>5559615.615384616</v>
      </c>
      <c r="CI223" s="54">
        <v>667423.10000000009</v>
      </c>
      <c r="CJ223" s="54"/>
      <c r="CK223" s="54">
        <v>667423.10000000009</v>
      </c>
      <c r="CL223" s="54">
        <v>0</v>
      </c>
      <c r="CM223" s="54">
        <v>0</v>
      </c>
      <c r="CN223" s="54">
        <v>0</v>
      </c>
      <c r="CO223" s="54"/>
      <c r="CP223" s="54">
        <v>0</v>
      </c>
      <c r="CQ223" s="54">
        <v>0</v>
      </c>
      <c r="CR223" s="54">
        <v>0</v>
      </c>
      <c r="CS223" s="54">
        <v>6006808</v>
      </c>
      <c r="CT223" s="54"/>
      <c r="CU223" s="57">
        <v>6006808</v>
      </c>
      <c r="CV223" s="54">
        <v>0</v>
      </c>
      <c r="CW223" s="54">
        <v>0</v>
      </c>
      <c r="CX223" s="54">
        <v>0</v>
      </c>
      <c r="CY223" s="54">
        <v>0</v>
      </c>
      <c r="CZ223" s="54"/>
      <c r="DA223" s="54">
        <v>0</v>
      </c>
      <c r="DB223" s="54">
        <v>0</v>
      </c>
      <c r="DC223" s="54">
        <v>0</v>
      </c>
      <c r="DD223" s="54">
        <v>6674231</v>
      </c>
      <c r="DE223" s="54"/>
      <c r="DF223" s="54" t="s">
        <v>980</v>
      </c>
      <c r="DG223" s="54">
        <v>416666.66666666669</v>
      </c>
      <c r="DH223" s="52" t="s">
        <v>135</v>
      </c>
      <c r="DI223" s="54">
        <f>IFERROR(VLOOKUP($B223,[1]Timesheet!$D:$BK,51,0),0)</f>
        <v>22</v>
      </c>
      <c r="DJ223" s="54">
        <f>IFERROR(VLOOKUP($B223,[1]Timesheet!$D:$BK,52,0),0)</f>
        <v>0</v>
      </c>
      <c r="DK223" s="54">
        <f>IFERROR(VLOOKUP($B223,[1]Timesheet!$D:$BK,55,0),0)</f>
        <v>0</v>
      </c>
      <c r="DL223" s="52">
        <v>0</v>
      </c>
      <c r="DM223" s="54">
        <f>IFERROR(VLOOKUP($B223,[1]Timesheet!$D:$BK,57,0),0)</f>
        <v>0</v>
      </c>
      <c r="DN223" s="54">
        <f t="shared" si="12"/>
        <v>0</v>
      </c>
      <c r="DO223" s="54"/>
      <c r="DP223" s="54" t="str">
        <f t="shared" si="13"/>
        <v>HO</v>
      </c>
      <c r="DQ223" s="60">
        <v>0</v>
      </c>
      <c r="DR223" s="60">
        <v>0</v>
      </c>
      <c r="DS223" s="61" t="str">
        <f>IFERROR(VLOOKUP(E223&amp;H223,[1]Group!$D$3:$G$40,4,0),"")</f>
        <v>Group 1</v>
      </c>
      <c r="DT223" s="61" t="str">
        <f t="shared" si="14"/>
        <v>MoviSouthGroup 1</v>
      </c>
    </row>
    <row r="224" spans="1:124" s="11" customFormat="1" ht="20.25" customHeight="1" x14ac:dyDescent="0.35">
      <c r="A224" s="47">
        <v>221</v>
      </c>
      <c r="B224" s="48">
        <v>6220</v>
      </c>
      <c r="C224" s="48" t="s">
        <v>1132</v>
      </c>
      <c r="D224" s="49" t="s">
        <v>527</v>
      </c>
      <c r="E224" s="49" t="s">
        <v>192</v>
      </c>
      <c r="F224" s="49" t="s">
        <v>487</v>
      </c>
      <c r="G224" s="49" t="s">
        <v>151</v>
      </c>
      <c r="H224" s="49" t="s">
        <v>487</v>
      </c>
      <c r="I224" s="49" t="s">
        <v>129</v>
      </c>
      <c r="J224" s="49" t="s">
        <v>179</v>
      </c>
      <c r="K224" s="49" t="s">
        <v>131</v>
      </c>
      <c r="L224" s="60" t="s">
        <v>198</v>
      </c>
      <c r="M224" s="50">
        <v>44495</v>
      </c>
      <c r="N224" s="50" t="s">
        <v>770</v>
      </c>
      <c r="O224" s="51"/>
      <c r="P224" s="50">
        <v>44556</v>
      </c>
      <c r="Q224" s="52" t="s">
        <v>247</v>
      </c>
      <c r="R224" s="311">
        <v>0.1</v>
      </c>
      <c r="S224" s="52" t="s">
        <v>134</v>
      </c>
      <c r="T224" s="54"/>
      <c r="U224" s="54">
        <v>5000000</v>
      </c>
      <c r="V224" s="54"/>
      <c r="W224" s="55">
        <v>5000000</v>
      </c>
      <c r="X224" s="56">
        <v>0</v>
      </c>
      <c r="Y224" s="54">
        <v>0</v>
      </c>
      <c r="Z224" s="54"/>
      <c r="AA224" s="56">
        <v>0</v>
      </c>
      <c r="AB224" s="54"/>
      <c r="AC224" s="54">
        <v>730000</v>
      </c>
      <c r="AD224" s="57">
        <v>730000</v>
      </c>
      <c r="AE224" s="54" t="s">
        <v>1246</v>
      </c>
      <c r="AF224" s="58">
        <v>26</v>
      </c>
      <c r="AG224" s="58">
        <v>3.5</v>
      </c>
      <c r="AH224" s="58">
        <v>0</v>
      </c>
      <c r="AI224" s="58">
        <v>0</v>
      </c>
      <c r="AJ224" s="58">
        <v>0</v>
      </c>
      <c r="AK224" s="58">
        <v>3.5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54">
        <v>673077</v>
      </c>
      <c r="AS224" s="54">
        <v>0</v>
      </c>
      <c r="AT224" s="54">
        <v>0</v>
      </c>
      <c r="AU224" s="54">
        <v>673077</v>
      </c>
      <c r="AV224" s="54">
        <v>0</v>
      </c>
      <c r="AW224" s="54">
        <v>0</v>
      </c>
      <c r="AX224" s="54">
        <v>0</v>
      </c>
      <c r="AY224" s="54">
        <v>0</v>
      </c>
      <c r="AZ224" s="59">
        <v>0</v>
      </c>
      <c r="BA224" s="54">
        <v>0</v>
      </c>
      <c r="BB224" s="59"/>
      <c r="BC224" s="54"/>
      <c r="BD224" s="54"/>
      <c r="BE224" s="54">
        <v>98269</v>
      </c>
      <c r="BF224" s="54">
        <v>98269</v>
      </c>
      <c r="BG224" s="59">
        <v>116098</v>
      </c>
      <c r="BH224" s="59">
        <v>0</v>
      </c>
      <c r="BI224" s="59">
        <v>0</v>
      </c>
      <c r="BJ224" s="59">
        <v>0</v>
      </c>
      <c r="BK224" s="59"/>
      <c r="BL224" s="59">
        <v>150000</v>
      </c>
      <c r="BM224" s="59"/>
      <c r="BN224" s="59"/>
      <c r="BO224" s="59">
        <v>0</v>
      </c>
      <c r="BP224" s="59"/>
      <c r="BQ224" s="59"/>
      <c r="BR224" s="54"/>
      <c r="BS224" s="59"/>
      <c r="BT224" s="54">
        <v>266098</v>
      </c>
      <c r="BU224" s="57">
        <v>1037444</v>
      </c>
      <c r="BV224" s="54">
        <v>0</v>
      </c>
      <c r="BW224" s="54">
        <v>0</v>
      </c>
      <c r="BX224" s="54">
        <v>98269</v>
      </c>
      <c r="BY224" s="54">
        <v>0</v>
      </c>
      <c r="BZ224" s="54">
        <v>0</v>
      </c>
      <c r="CA224" s="54">
        <v>0</v>
      </c>
      <c r="CB224" s="54">
        <v>0</v>
      </c>
      <c r="CC224" s="54">
        <v>0</v>
      </c>
      <c r="CD224" s="54">
        <v>0</v>
      </c>
      <c r="CE224" s="54">
        <v>0</v>
      </c>
      <c r="CF224" s="54">
        <v>0</v>
      </c>
      <c r="CG224" s="54">
        <v>98269</v>
      </c>
      <c r="CH224" s="54">
        <v>939175</v>
      </c>
      <c r="CI224" s="54">
        <v>0</v>
      </c>
      <c r="CJ224" s="54"/>
      <c r="CK224" s="54">
        <v>0</v>
      </c>
      <c r="CL224" s="54">
        <v>0</v>
      </c>
      <c r="CM224" s="54">
        <v>0</v>
      </c>
      <c r="CN224" s="54">
        <v>0</v>
      </c>
      <c r="CO224" s="54"/>
      <c r="CP224" s="54">
        <v>0</v>
      </c>
      <c r="CQ224" s="54">
        <v>0</v>
      </c>
      <c r="CR224" s="54">
        <v>0</v>
      </c>
      <c r="CS224" s="54">
        <v>1037444</v>
      </c>
      <c r="CT224" s="54"/>
      <c r="CU224" s="57">
        <v>1037444</v>
      </c>
      <c r="CV224" s="54">
        <v>0</v>
      </c>
      <c r="CW224" s="54">
        <v>0</v>
      </c>
      <c r="CX224" s="54">
        <v>0</v>
      </c>
      <c r="CY224" s="54">
        <v>0</v>
      </c>
      <c r="CZ224" s="54"/>
      <c r="DA224" s="54">
        <v>0</v>
      </c>
      <c r="DB224" s="54">
        <v>0</v>
      </c>
      <c r="DC224" s="54">
        <v>0</v>
      </c>
      <c r="DD224" s="54">
        <v>1037444</v>
      </c>
      <c r="DE224" s="54"/>
      <c r="DF224" s="54" t="s">
        <v>980</v>
      </c>
      <c r="DG224" s="54">
        <v>416666.66666666669</v>
      </c>
      <c r="DH224" s="52" t="s">
        <v>135</v>
      </c>
      <c r="DI224" s="54">
        <f>IFERROR(VLOOKUP($B224,[1]Timesheet!$D:$BK,51,0),0)</f>
        <v>0</v>
      </c>
      <c r="DJ224" s="54">
        <f>IFERROR(VLOOKUP($B224,[1]Timesheet!$D:$BK,52,0),0)</f>
        <v>0</v>
      </c>
      <c r="DK224" s="54">
        <f>IFERROR(VLOOKUP($B224,[1]Timesheet!$D:$BK,55,0),0)</f>
        <v>22</v>
      </c>
      <c r="DL224" s="52">
        <v>0</v>
      </c>
      <c r="DM224" s="54">
        <f>IFERROR(VLOOKUP($B224,[1]Timesheet!$D:$BK,57,0),0)</f>
        <v>0</v>
      </c>
      <c r="DN224" s="54">
        <f t="shared" si="12"/>
        <v>0</v>
      </c>
      <c r="DO224" s="54"/>
      <c r="DP224" s="54" t="str">
        <f t="shared" si="13"/>
        <v>HO</v>
      </c>
      <c r="DQ224" s="60">
        <v>0</v>
      </c>
      <c r="DR224" s="60">
        <v>0</v>
      </c>
      <c r="DS224" s="61" t="str">
        <f>IFERROR(VLOOKUP(E224&amp;H224,[1]Group!$D$3:$G$40,4,0),"")</f>
        <v>Group 1</v>
      </c>
      <c r="DT224" s="61" t="str">
        <f t="shared" si="14"/>
        <v>MoviSouthGroup 1</v>
      </c>
    </row>
    <row r="225" spans="1:124" s="11" customFormat="1" ht="20.25" customHeight="1" x14ac:dyDescent="0.35">
      <c r="A225" s="47">
        <v>222</v>
      </c>
      <c r="B225" s="48">
        <v>6225</v>
      </c>
      <c r="C225" s="48" t="s">
        <v>1137</v>
      </c>
      <c r="D225" s="49" t="s">
        <v>528</v>
      </c>
      <c r="E225" s="49" t="s">
        <v>192</v>
      </c>
      <c r="F225" s="49" t="s">
        <v>487</v>
      </c>
      <c r="G225" s="49" t="s">
        <v>151</v>
      </c>
      <c r="H225" s="49" t="s">
        <v>487</v>
      </c>
      <c r="I225" s="49" t="s">
        <v>129</v>
      </c>
      <c r="J225" s="49" t="s">
        <v>179</v>
      </c>
      <c r="K225" s="49" t="s">
        <v>131</v>
      </c>
      <c r="L225" s="49" t="s">
        <v>250</v>
      </c>
      <c r="M225" s="50">
        <v>44502</v>
      </c>
      <c r="N225" s="50" t="s">
        <v>770</v>
      </c>
      <c r="O225" s="51"/>
      <c r="P225" s="50"/>
      <c r="Q225" s="52" t="s">
        <v>247</v>
      </c>
      <c r="R225" s="311">
        <v>0.1</v>
      </c>
      <c r="S225" s="52" t="s">
        <v>134</v>
      </c>
      <c r="T225" s="54"/>
      <c r="U225" s="54">
        <v>5000000</v>
      </c>
      <c r="V225" s="54"/>
      <c r="W225" s="55">
        <v>5000000</v>
      </c>
      <c r="X225" s="56">
        <v>0</v>
      </c>
      <c r="Y225" s="54">
        <v>0</v>
      </c>
      <c r="Z225" s="54"/>
      <c r="AA225" s="56">
        <v>0</v>
      </c>
      <c r="AB225" s="54"/>
      <c r="AC225" s="54">
        <v>730000</v>
      </c>
      <c r="AD225" s="57">
        <v>730000</v>
      </c>
      <c r="AE225" s="54" t="s">
        <v>1246</v>
      </c>
      <c r="AF225" s="58">
        <v>26</v>
      </c>
      <c r="AG225" s="58">
        <v>25.5</v>
      </c>
      <c r="AH225" s="58">
        <v>0</v>
      </c>
      <c r="AI225" s="58">
        <v>0</v>
      </c>
      <c r="AJ225" s="58">
        <v>0</v>
      </c>
      <c r="AK225" s="58">
        <v>25.5</v>
      </c>
      <c r="AL225" s="58">
        <v>0</v>
      </c>
      <c r="AM225" s="58">
        <v>0</v>
      </c>
      <c r="AN225" s="58">
        <v>0</v>
      </c>
      <c r="AO225" s="58">
        <v>0</v>
      </c>
      <c r="AP225" s="58">
        <v>0</v>
      </c>
      <c r="AQ225" s="58">
        <v>0</v>
      </c>
      <c r="AR225" s="54">
        <v>4903846</v>
      </c>
      <c r="AS225" s="54">
        <v>0</v>
      </c>
      <c r="AT225" s="54">
        <v>0</v>
      </c>
      <c r="AU225" s="54">
        <v>4903846</v>
      </c>
      <c r="AV225" s="54">
        <v>0</v>
      </c>
      <c r="AW225" s="54">
        <v>0</v>
      </c>
      <c r="AX225" s="54">
        <v>0</v>
      </c>
      <c r="AY225" s="54">
        <v>0</v>
      </c>
      <c r="AZ225" s="59">
        <v>0</v>
      </c>
      <c r="BA225" s="54">
        <v>0</v>
      </c>
      <c r="BB225" s="59"/>
      <c r="BC225" s="54"/>
      <c r="BD225" s="54"/>
      <c r="BE225" s="54">
        <v>715962</v>
      </c>
      <c r="BF225" s="54">
        <v>715962</v>
      </c>
      <c r="BG225" s="59">
        <v>69634</v>
      </c>
      <c r="BH225" s="59">
        <v>0</v>
      </c>
      <c r="BI225" s="59">
        <v>0</v>
      </c>
      <c r="BJ225" s="59">
        <v>0</v>
      </c>
      <c r="BK225" s="59"/>
      <c r="BL225" s="59">
        <v>0</v>
      </c>
      <c r="BM225" s="59"/>
      <c r="BN225" s="59"/>
      <c r="BO225" s="59">
        <v>0</v>
      </c>
      <c r="BP225" s="59"/>
      <c r="BQ225" s="59"/>
      <c r="BR225" s="54"/>
      <c r="BS225" s="59"/>
      <c r="BT225" s="54">
        <v>69634</v>
      </c>
      <c r="BU225" s="57">
        <v>5689442</v>
      </c>
      <c r="BV225" s="54">
        <v>0</v>
      </c>
      <c r="BW225" s="54">
        <v>0</v>
      </c>
      <c r="BX225" s="54">
        <v>715962</v>
      </c>
      <c r="BY225" s="54">
        <v>0</v>
      </c>
      <c r="BZ225" s="54">
        <v>0</v>
      </c>
      <c r="CA225" s="54">
        <v>0</v>
      </c>
      <c r="CB225" s="54">
        <v>0</v>
      </c>
      <c r="CC225" s="54">
        <v>0</v>
      </c>
      <c r="CD225" s="54">
        <v>0</v>
      </c>
      <c r="CE225" s="54">
        <v>0</v>
      </c>
      <c r="CF225" s="54">
        <v>0</v>
      </c>
      <c r="CG225" s="54">
        <v>715962</v>
      </c>
      <c r="CH225" s="54">
        <v>4973480</v>
      </c>
      <c r="CI225" s="54">
        <v>568944.20000000007</v>
      </c>
      <c r="CJ225" s="54"/>
      <c r="CK225" s="54">
        <v>568944.20000000007</v>
      </c>
      <c r="CL225" s="54">
        <v>0</v>
      </c>
      <c r="CM225" s="54">
        <v>0</v>
      </c>
      <c r="CN225" s="54">
        <v>0</v>
      </c>
      <c r="CO225" s="54"/>
      <c r="CP225" s="54">
        <v>0</v>
      </c>
      <c r="CQ225" s="54">
        <v>0</v>
      </c>
      <c r="CR225" s="54">
        <v>0</v>
      </c>
      <c r="CS225" s="54">
        <v>5120498</v>
      </c>
      <c r="CT225" s="54"/>
      <c r="CU225" s="57">
        <v>5120498</v>
      </c>
      <c r="CV225" s="54">
        <v>0</v>
      </c>
      <c r="CW225" s="54">
        <v>0</v>
      </c>
      <c r="CX225" s="54">
        <v>0</v>
      </c>
      <c r="CY225" s="54">
        <v>0</v>
      </c>
      <c r="CZ225" s="54"/>
      <c r="DA225" s="54">
        <v>0</v>
      </c>
      <c r="DB225" s="54">
        <v>0</v>
      </c>
      <c r="DC225" s="54">
        <v>0</v>
      </c>
      <c r="DD225" s="54">
        <v>5689442</v>
      </c>
      <c r="DE225" s="54"/>
      <c r="DF225" s="54" t="s">
        <v>980</v>
      </c>
      <c r="DG225" s="54">
        <v>416666.66666666669</v>
      </c>
      <c r="DH225" s="52" t="s">
        <v>135</v>
      </c>
      <c r="DI225" s="54">
        <f>IFERROR(VLOOKUP($B225,[1]Timesheet!$D:$BK,51,0),0)</f>
        <v>21</v>
      </c>
      <c r="DJ225" s="54">
        <f>IFERROR(VLOOKUP($B225,[1]Timesheet!$D:$BK,52,0),0)</f>
        <v>0</v>
      </c>
      <c r="DK225" s="54">
        <f>IFERROR(VLOOKUP($B225,[1]Timesheet!$D:$BK,55,0),0)</f>
        <v>1</v>
      </c>
      <c r="DL225" s="52">
        <v>0</v>
      </c>
      <c r="DM225" s="54">
        <f>IFERROR(VLOOKUP($B225,[1]Timesheet!$D:$BK,57,0),0)</f>
        <v>0</v>
      </c>
      <c r="DN225" s="54">
        <f t="shared" si="12"/>
        <v>0</v>
      </c>
      <c r="DO225" s="54"/>
      <c r="DP225" s="54" t="str">
        <f t="shared" si="13"/>
        <v>HO</v>
      </c>
      <c r="DQ225" s="60">
        <v>0</v>
      </c>
      <c r="DR225" s="60">
        <v>0</v>
      </c>
      <c r="DS225" s="61" t="str">
        <f>IFERROR(VLOOKUP(E225&amp;H225,[1]Group!$D$3:$G$40,4,0),"")</f>
        <v>Group 1</v>
      </c>
      <c r="DT225" s="61" t="str">
        <f t="shared" si="14"/>
        <v>MoviSouthGroup 1</v>
      </c>
    </row>
    <row r="226" spans="1:124" s="11" customFormat="1" ht="20.25" customHeight="1" x14ac:dyDescent="0.35">
      <c r="A226" s="47">
        <v>223</v>
      </c>
      <c r="B226" s="48">
        <v>6226</v>
      </c>
      <c r="C226" s="48" t="s">
        <v>1138</v>
      </c>
      <c r="D226" s="49" t="s">
        <v>529</v>
      </c>
      <c r="E226" s="49" t="s">
        <v>192</v>
      </c>
      <c r="F226" s="49" t="s">
        <v>487</v>
      </c>
      <c r="G226" s="49" t="s">
        <v>151</v>
      </c>
      <c r="H226" s="49" t="s">
        <v>487</v>
      </c>
      <c r="I226" s="49" t="s">
        <v>129</v>
      </c>
      <c r="J226" s="49" t="s">
        <v>179</v>
      </c>
      <c r="K226" s="49" t="s">
        <v>131</v>
      </c>
      <c r="L226" s="49" t="s">
        <v>250</v>
      </c>
      <c r="M226" s="50">
        <v>44502</v>
      </c>
      <c r="N226" s="50" t="s">
        <v>770</v>
      </c>
      <c r="O226" s="51"/>
      <c r="P226" s="50"/>
      <c r="Q226" s="52" t="s">
        <v>247</v>
      </c>
      <c r="R226" s="311">
        <v>0.1</v>
      </c>
      <c r="S226" s="52" t="s">
        <v>134</v>
      </c>
      <c r="T226" s="54"/>
      <c r="U226" s="54">
        <v>5000000</v>
      </c>
      <c r="V226" s="54"/>
      <c r="W226" s="55">
        <v>5000000</v>
      </c>
      <c r="X226" s="56">
        <v>0</v>
      </c>
      <c r="Y226" s="54">
        <v>0</v>
      </c>
      <c r="Z226" s="54"/>
      <c r="AA226" s="56">
        <v>0</v>
      </c>
      <c r="AB226" s="54"/>
      <c r="AC226" s="54">
        <v>730000</v>
      </c>
      <c r="AD226" s="57">
        <v>730000</v>
      </c>
      <c r="AE226" s="54" t="s">
        <v>1246</v>
      </c>
      <c r="AF226" s="58">
        <v>26</v>
      </c>
      <c r="AG226" s="58">
        <v>18</v>
      </c>
      <c r="AH226" s="58">
        <v>0</v>
      </c>
      <c r="AI226" s="58">
        <v>0</v>
      </c>
      <c r="AJ226" s="58">
        <v>0</v>
      </c>
      <c r="AK226" s="58">
        <v>18</v>
      </c>
      <c r="AL226" s="58">
        <v>0</v>
      </c>
      <c r="AM226" s="58">
        <v>0</v>
      </c>
      <c r="AN226" s="58">
        <v>0</v>
      </c>
      <c r="AO226" s="58">
        <v>0</v>
      </c>
      <c r="AP226" s="58">
        <v>0</v>
      </c>
      <c r="AQ226" s="58">
        <v>0</v>
      </c>
      <c r="AR226" s="54">
        <v>3461538</v>
      </c>
      <c r="AS226" s="54">
        <v>0</v>
      </c>
      <c r="AT226" s="54">
        <v>0</v>
      </c>
      <c r="AU226" s="54">
        <v>3461538</v>
      </c>
      <c r="AV226" s="54">
        <v>0</v>
      </c>
      <c r="AW226" s="54">
        <v>0</v>
      </c>
      <c r="AX226" s="54">
        <v>0</v>
      </c>
      <c r="AY226" s="54">
        <v>0</v>
      </c>
      <c r="AZ226" s="59">
        <v>0</v>
      </c>
      <c r="BA226" s="54">
        <v>0</v>
      </c>
      <c r="BB226" s="59"/>
      <c r="BC226" s="54"/>
      <c r="BD226" s="54"/>
      <c r="BE226" s="54">
        <v>505385</v>
      </c>
      <c r="BF226" s="54">
        <v>505385</v>
      </c>
      <c r="BG226" s="59">
        <v>0</v>
      </c>
      <c r="BH226" s="59">
        <v>0</v>
      </c>
      <c r="BI226" s="59">
        <v>0</v>
      </c>
      <c r="BJ226" s="59">
        <v>0</v>
      </c>
      <c r="BK226" s="59"/>
      <c r="BL226" s="59">
        <v>100000</v>
      </c>
      <c r="BM226" s="59"/>
      <c r="BN226" s="59"/>
      <c r="BO226" s="59">
        <v>0</v>
      </c>
      <c r="BP226" s="59"/>
      <c r="BQ226" s="59"/>
      <c r="BR226" s="54"/>
      <c r="BS226" s="59"/>
      <c r="BT226" s="54">
        <v>100000</v>
      </c>
      <c r="BU226" s="57">
        <v>4066923</v>
      </c>
      <c r="BV226" s="54">
        <v>0</v>
      </c>
      <c r="BW226" s="54">
        <v>0</v>
      </c>
      <c r="BX226" s="54">
        <v>505385</v>
      </c>
      <c r="BY226" s="54">
        <v>0</v>
      </c>
      <c r="BZ226" s="54">
        <v>0</v>
      </c>
      <c r="CA226" s="54">
        <v>0</v>
      </c>
      <c r="CB226" s="54">
        <v>0</v>
      </c>
      <c r="CC226" s="54">
        <v>0</v>
      </c>
      <c r="CD226" s="54">
        <v>0</v>
      </c>
      <c r="CE226" s="54">
        <v>0</v>
      </c>
      <c r="CF226" s="54">
        <v>0</v>
      </c>
      <c r="CG226" s="54">
        <v>505385</v>
      </c>
      <c r="CH226" s="54">
        <v>3561538</v>
      </c>
      <c r="CI226" s="54">
        <v>406692.30000000005</v>
      </c>
      <c r="CJ226" s="54"/>
      <c r="CK226" s="54">
        <v>406692.30000000005</v>
      </c>
      <c r="CL226" s="54">
        <v>0</v>
      </c>
      <c r="CM226" s="54">
        <v>0</v>
      </c>
      <c r="CN226" s="54">
        <v>0</v>
      </c>
      <c r="CO226" s="54"/>
      <c r="CP226" s="54">
        <v>0</v>
      </c>
      <c r="CQ226" s="54">
        <v>0</v>
      </c>
      <c r="CR226" s="54">
        <v>0</v>
      </c>
      <c r="CS226" s="54">
        <v>3660231</v>
      </c>
      <c r="CT226" s="54"/>
      <c r="CU226" s="57">
        <v>3660231</v>
      </c>
      <c r="CV226" s="54">
        <v>0</v>
      </c>
      <c r="CW226" s="54">
        <v>0</v>
      </c>
      <c r="CX226" s="54">
        <v>0</v>
      </c>
      <c r="CY226" s="54">
        <v>0</v>
      </c>
      <c r="CZ226" s="54"/>
      <c r="DA226" s="54">
        <v>0</v>
      </c>
      <c r="DB226" s="54">
        <v>0</v>
      </c>
      <c r="DC226" s="54">
        <v>0</v>
      </c>
      <c r="DD226" s="54">
        <v>4066923</v>
      </c>
      <c r="DE226" s="54"/>
      <c r="DF226" s="54" t="s">
        <v>980</v>
      </c>
      <c r="DG226" s="54">
        <v>416666.66666666669</v>
      </c>
      <c r="DH226" s="52" t="s">
        <v>135</v>
      </c>
      <c r="DI226" s="54">
        <f>IFERROR(VLOOKUP($B226,[1]Timesheet!$D:$BK,51,0),0)</f>
        <v>10</v>
      </c>
      <c r="DJ226" s="54">
        <f>IFERROR(VLOOKUP($B226,[1]Timesheet!$D:$BK,52,0),0)</f>
        <v>0</v>
      </c>
      <c r="DK226" s="54">
        <f>IFERROR(VLOOKUP($B226,[1]Timesheet!$D:$BK,55,0),0)</f>
        <v>12</v>
      </c>
      <c r="DL226" s="52">
        <v>0</v>
      </c>
      <c r="DM226" s="54">
        <f>IFERROR(VLOOKUP($B226,[1]Timesheet!$D:$BK,57,0),0)</f>
        <v>0</v>
      </c>
      <c r="DN226" s="54">
        <f t="shared" si="12"/>
        <v>0</v>
      </c>
      <c r="DO226" s="54"/>
      <c r="DP226" s="54" t="str">
        <f t="shared" si="13"/>
        <v>HO</v>
      </c>
      <c r="DQ226" s="60">
        <v>0</v>
      </c>
      <c r="DR226" s="60">
        <v>0</v>
      </c>
      <c r="DS226" s="61" t="str">
        <f>IFERROR(VLOOKUP(E226&amp;H226,[1]Group!$D$3:$G$40,4,0),"")</f>
        <v>Group 1</v>
      </c>
      <c r="DT226" s="61" t="str">
        <f t="shared" si="14"/>
        <v>MoviSouthGroup 1</v>
      </c>
    </row>
    <row r="227" spans="1:124" s="11" customFormat="1" ht="20.25" customHeight="1" x14ac:dyDescent="0.35">
      <c r="A227" s="47">
        <v>224</v>
      </c>
      <c r="B227" s="48">
        <v>6230</v>
      </c>
      <c r="C227" s="48" t="s">
        <v>1140</v>
      </c>
      <c r="D227" s="49" t="s">
        <v>530</v>
      </c>
      <c r="E227" s="49" t="s">
        <v>192</v>
      </c>
      <c r="F227" s="49" t="s">
        <v>487</v>
      </c>
      <c r="G227" s="49" t="s">
        <v>151</v>
      </c>
      <c r="H227" s="49" t="s">
        <v>487</v>
      </c>
      <c r="I227" s="49" t="s">
        <v>129</v>
      </c>
      <c r="J227" s="49" t="s">
        <v>179</v>
      </c>
      <c r="K227" s="49" t="s">
        <v>131</v>
      </c>
      <c r="L227" s="49" t="s">
        <v>250</v>
      </c>
      <c r="M227" s="50">
        <v>44502</v>
      </c>
      <c r="N227" s="50" t="s">
        <v>770</v>
      </c>
      <c r="O227" s="51"/>
      <c r="P227" s="50"/>
      <c r="Q227" s="52" t="s">
        <v>247</v>
      </c>
      <c r="R227" s="311">
        <v>0.1</v>
      </c>
      <c r="S227" s="52" t="s">
        <v>134</v>
      </c>
      <c r="T227" s="54"/>
      <c r="U227" s="54">
        <v>5000000</v>
      </c>
      <c r="V227" s="54"/>
      <c r="W227" s="55">
        <v>5000000</v>
      </c>
      <c r="X227" s="56">
        <v>0</v>
      </c>
      <c r="Y227" s="54">
        <v>0</v>
      </c>
      <c r="Z227" s="54"/>
      <c r="AA227" s="56">
        <v>0</v>
      </c>
      <c r="AB227" s="54"/>
      <c r="AC227" s="54">
        <v>730000</v>
      </c>
      <c r="AD227" s="57">
        <v>730000</v>
      </c>
      <c r="AE227" s="54" t="s">
        <v>1246</v>
      </c>
      <c r="AF227" s="58">
        <v>26</v>
      </c>
      <c r="AG227" s="58">
        <v>25.5</v>
      </c>
      <c r="AH227" s="58">
        <v>0</v>
      </c>
      <c r="AI227" s="58">
        <v>0</v>
      </c>
      <c r="AJ227" s="58">
        <v>0</v>
      </c>
      <c r="AK227" s="58">
        <v>25.5</v>
      </c>
      <c r="AL227" s="58">
        <v>0</v>
      </c>
      <c r="AM227" s="58">
        <v>12</v>
      </c>
      <c r="AN227" s="58">
        <v>0</v>
      </c>
      <c r="AO227" s="58">
        <v>12</v>
      </c>
      <c r="AP227" s="58">
        <v>24</v>
      </c>
      <c r="AQ227" s="58">
        <v>12</v>
      </c>
      <c r="AR227" s="54">
        <v>4903846</v>
      </c>
      <c r="AS227" s="54">
        <v>0</v>
      </c>
      <c r="AT227" s="54">
        <v>576923</v>
      </c>
      <c r="AU227" s="54">
        <v>5480769</v>
      </c>
      <c r="AV227" s="54">
        <v>0</v>
      </c>
      <c r="AW227" s="54">
        <v>0</v>
      </c>
      <c r="AX227" s="54">
        <v>0</v>
      </c>
      <c r="AY227" s="54">
        <v>0</v>
      </c>
      <c r="AZ227" s="59">
        <v>0</v>
      </c>
      <c r="BA227" s="54">
        <v>0</v>
      </c>
      <c r="BB227" s="59"/>
      <c r="BC227" s="54"/>
      <c r="BD227" s="54"/>
      <c r="BE227" s="54">
        <v>715962</v>
      </c>
      <c r="BF227" s="54">
        <v>715962</v>
      </c>
      <c r="BG227" s="59">
        <v>169298</v>
      </c>
      <c r="BH227" s="59">
        <v>0</v>
      </c>
      <c r="BI227" s="59">
        <v>0</v>
      </c>
      <c r="BJ227" s="59">
        <v>0</v>
      </c>
      <c r="BK227" s="59"/>
      <c r="BL227" s="59">
        <v>0</v>
      </c>
      <c r="BM227" s="59"/>
      <c r="BN227" s="59"/>
      <c r="BO227" s="59">
        <v>0</v>
      </c>
      <c r="BP227" s="59"/>
      <c r="BQ227" s="59"/>
      <c r="BR227" s="54"/>
      <c r="BS227" s="59"/>
      <c r="BT227" s="54">
        <v>169298</v>
      </c>
      <c r="BU227" s="57">
        <v>6366029</v>
      </c>
      <c r="BV227" s="54">
        <v>288461.53846153844</v>
      </c>
      <c r="BW227" s="54">
        <v>0</v>
      </c>
      <c r="BX227" s="54">
        <v>715962</v>
      </c>
      <c r="BY227" s="54">
        <v>0</v>
      </c>
      <c r="BZ227" s="54">
        <v>0</v>
      </c>
      <c r="CA227" s="54">
        <v>0</v>
      </c>
      <c r="CB227" s="54">
        <v>0</v>
      </c>
      <c r="CC227" s="54">
        <v>0</v>
      </c>
      <c r="CD227" s="54">
        <v>0</v>
      </c>
      <c r="CE227" s="54">
        <v>0</v>
      </c>
      <c r="CF227" s="54">
        <v>0</v>
      </c>
      <c r="CG227" s="54">
        <v>1004423.5384615385</v>
      </c>
      <c r="CH227" s="54">
        <v>5361605.461538462</v>
      </c>
      <c r="CI227" s="54">
        <v>636602.9</v>
      </c>
      <c r="CJ227" s="54"/>
      <c r="CK227" s="54">
        <v>636602.9</v>
      </c>
      <c r="CL227" s="54">
        <v>0</v>
      </c>
      <c r="CM227" s="54">
        <v>0</v>
      </c>
      <c r="CN227" s="54">
        <v>0</v>
      </c>
      <c r="CO227" s="54"/>
      <c r="CP227" s="54">
        <v>0</v>
      </c>
      <c r="CQ227" s="54">
        <v>0</v>
      </c>
      <c r="CR227" s="54">
        <v>0</v>
      </c>
      <c r="CS227" s="54">
        <v>5729426</v>
      </c>
      <c r="CT227" s="54"/>
      <c r="CU227" s="57">
        <v>5729426</v>
      </c>
      <c r="CV227" s="54">
        <v>0</v>
      </c>
      <c r="CW227" s="54">
        <v>0</v>
      </c>
      <c r="CX227" s="54">
        <v>0</v>
      </c>
      <c r="CY227" s="54">
        <v>0</v>
      </c>
      <c r="CZ227" s="54"/>
      <c r="DA227" s="54">
        <v>0</v>
      </c>
      <c r="DB227" s="54">
        <v>0</v>
      </c>
      <c r="DC227" s="54">
        <v>0</v>
      </c>
      <c r="DD227" s="54">
        <v>6366029</v>
      </c>
      <c r="DE227" s="54"/>
      <c r="DF227" s="54" t="s">
        <v>980</v>
      </c>
      <c r="DG227" s="54">
        <v>416666.66666666669</v>
      </c>
      <c r="DH227" s="52" t="s">
        <v>135</v>
      </c>
      <c r="DI227" s="54">
        <f>IFERROR(VLOOKUP($B227,[1]Timesheet!$D:$BK,51,0),0)</f>
        <v>21</v>
      </c>
      <c r="DJ227" s="54">
        <f>IFERROR(VLOOKUP($B227,[1]Timesheet!$D:$BK,52,0),0)</f>
        <v>0</v>
      </c>
      <c r="DK227" s="54">
        <f>IFERROR(VLOOKUP($B227,[1]Timesheet!$D:$BK,55,0),0)</f>
        <v>1</v>
      </c>
      <c r="DL227" s="52">
        <v>0</v>
      </c>
      <c r="DM227" s="54">
        <f>IFERROR(VLOOKUP($B227,[1]Timesheet!$D:$BK,57,0),0)</f>
        <v>0</v>
      </c>
      <c r="DN227" s="54">
        <f t="shared" si="12"/>
        <v>0</v>
      </c>
      <c r="DO227" s="54"/>
      <c r="DP227" s="54" t="str">
        <f t="shared" si="13"/>
        <v>HO</v>
      </c>
      <c r="DQ227" s="60">
        <v>0</v>
      </c>
      <c r="DR227" s="60">
        <v>0</v>
      </c>
      <c r="DS227" s="61" t="str">
        <f>IFERROR(VLOOKUP(E227&amp;H227,[1]Group!$D$3:$G$40,4,0),"")</f>
        <v>Group 1</v>
      </c>
      <c r="DT227" s="61" t="str">
        <f t="shared" si="14"/>
        <v>MoviSouthGroup 1</v>
      </c>
    </row>
    <row r="228" spans="1:124" s="11" customFormat="1" ht="20.25" customHeight="1" x14ac:dyDescent="0.35">
      <c r="A228" s="47">
        <v>225</v>
      </c>
      <c r="B228" s="48">
        <v>6240</v>
      </c>
      <c r="C228" s="48" t="s">
        <v>1144</v>
      </c>
      <c r="D228" s="49" t="s">
        <v>531</v>
      </c>
      <c r="E228" s="49" t="s">
        <v>192</v>
      </c>
      <c r="F228" s="49" t="s">
        <v>487</v>
      </c>
      <c r="G228" s="49" t="s">
        <v>151</v>
      </c>
      <c r="H228" s="49" t="s">
        <v>487</v>
      </c>
      <c r="I228" s="49" t="s">
        <v>129</v>
      </c>
      <c r="J228" s="49" t="s">
        <v>179</v>
      </c>
      <c r="K228" s="49" t="s">
        <v>131</v>
      </c>
      <c r="L228" s="60" t="s">
        <v>198</v>
      </c>
      <c r="M228" s="50">
        <v>44508</v>
      </c>
      <c r="N228" s="50" t="s">
        <v>770</v>
      </c>
      <c r="O228" s="51"/>
      <c r="P228" s="50">
        <v>44537</v>
      </c>
      <c r="Q228" s="52" t="s">
        <v>247</v>
      </c>
      <c r="R228" s="311">
        <v>0.1</v>
      </c>
      <c r="S228" s="52" t="s">
        <v>134</v>
      </c>
      <c r="T228" s="54"/>
      <c r="U228" s="54">
        <v>5000000</v>
      </c>
      <c r="V228" s="54"/>
      <c r="W228" s="55">
        <v>5000000</v>
      </c>
      <c r="X228" s="56">
        <v>0</v>
      </c>
      <c r="Y228" s="54">
        <v>0</v>
      </c>
      <c r="Z228" s="54"/>
      <c r="AA228" s="56">
        <v>0</v>
      </c>
      <c r="AB228" s="54"/>
      <c r="AC228" s="54">
        <v>730000</v>
      </c>
      <c r="AD228" s="57">
        <v>730000</v>
      </c>
      <c r="AE228" s="54" t="s">
        <v>1246</v>
      </c>
      <c r="AF228" s="58">
        <v>26</v>
      </c>
      <c r="AG228" s="58">
        <v>3.5</v>
      </c>
      <c r="AH228" s="58">
        <v>0</v>
      </c>
      <c r="AI228" s="58">
        <v>0</v>
      </c>
      <c r="AJ228" s="58">
        <v>0</v>
      </c>
      <c r="AK228" s="58">
        <v>3.5</v>
      </c>
      <c r="AL228" s="58">
        <v>0</v>
      </c>
      <c r="AM228" s="58">
        <v>0</v>
      </c>
      <c r="AN228" s="58">
        <v>0</v>
      </c>
      <c r="AO228" s="58">
        <v>0</v>
      </c>
      <c r="AP228" s="58">
        <v>0</v>
      </c>
      <c r="AQ228" s="58">
        <v>0</v>
      </c>
      <c r="AR228" s="54">
        <v>673077</v>
      </c>
      <c r="AS228" s="54">
        <v>0</v>
      </c>
      <c r="AT228" s="54">
        <v>0</v>
      </c>
      <c r="AU228" s="54">
        <v>673077</v>
      </c>
      <c r="AV228" s="54">
        <v>0</v>
      </c>
      <c r="AW228" s="54">
        <v>0</v>
      </c>
      <c r="AX228" s="54">
        <v>0</v>
      </c>
      <c r="AY228" s="54">
        <v>0</v>
      </c>
      <c r="AZ228" s="59">
        <v>0</v>
      </c>
      <c r="BA228" s="54">
        <v>0</v>
      </c>
      <c r="BB228" s="59"/>
      <c r="BC228" s="54"/>
      <c r="BD228" s="54"/>
      <c r="BE228" s="54">
        <v>98269</v>
      </c>
      <c r="BF228" s="54">
        <v>98269</v>
      </c>
      <c r="BG228" s="59">
        <v>52500</v>
      </c>
      <c r="BH228" s="59">
        <v>0</v>
      </c>
      <c r="BI228" s="59">
        <v>0</v>
      </c>
      <c r="BJ228" s="59">
        <v>0</v>
      </c>
      <c r="BK228" s="59"/>
      <c r="BL228" s="59">
        <v>0</v>
      </c>
      <c r="BM228" s="59"/>
      <c r="BN228" s="59"/>
      <c r="BO228" s="59">
        <v>0</v>
      </c>
      <c r="BP228" s="59"/>
      <c r="BQ228" s="59"/>
      <c r="BR228" s="54"/>
      <c r="BS228" s="59"/>
      <c r="BT228" s="54">
        <v>52500</v>
      </c>
      <c r="BU228" s="57">
        <v>823846</v>
      </c>
      <c r="BV228" s="54">
        <v>0</v>
      </c>
      <c r="BW228" s="54">
        <v>0</v>
      </c>
      <c r="BX228" s="54">
        <v>98269</v>
      </c>
      <c r="BY228" s="54">
        <v>0</v>
      </c>
      <c r="BZ228" s="54">
        <v>0</v>
      </c>
      <c r="CA228" s="54">
        <v>0</v>
      </c>
      <c r="CB228" s="54">
        <v>0</v>
      </c>
      <c r="CC228" s="54">
        <v>0</v>
      </c>
      <c r="CD228" s="54">
        <v>0</v>
      </c>
      <c r="CE228" s="54">
        <v>0</v>
      </c>
      <c r="CF228" s="54">
        <v>0</v>
      </c>
      <c r="CG228" s="54">
        <v>98269</v>
      </c>
      <c r="CH228" s="54">
        <v>725577</v>
      </c>
      <c r="CI228" s="54">
        <v>0</v>
      </c>
      <c r="CJ228" s="54"/>
      <c r="CK228" s="54">
        <v>0</v>
      </c>
      <c r="CL228" s="54">
        <v>0</v>
      </c>
      <c r="CM228" s="54">
        <v>0</v>
      </c>
      <c r="CN228" s="54">
        <v>0</v>
      </c>
      <c r="CO228" s="54"/>
      <c r="CP228" s="54">
        <v>0</v>
      </c>
      <c r="CQ228" s="54">
        <v>0</v>
      </c>
      <c r="CR228" s="54">
        <v>0</v>
      </c>
      <c r="CS228" s="54">
        <v>823846</v>
      </c>
      <c r="CT228" s="54"/>
      <c r="CU228" s="57">
        <v>823846</v>
      </c>
      <c r="CV228" s="54">
        <v>0</v>
      </c>
      <c r="CW228" s="54">
        <v>0</v>
      </c>
      <c r="CX228" s="54">
        <v>0</v>
      </c>
      <c r="CY228" s="54">
        <v>0</v>
      </c>
      <c r="CZ228" s="54"/>
      <c r="DA228" s="54">
        <v>0</v>
      </c>
      <c r="DB228" s="54">
        <v>0</v>
      </c>
      <c r="DC228" s="54">
        <v>0</v>
      </c>
      <c r="DD228" s="54">
        <v>823846</v>
      </c>
      <c r="DE228" s="54"/>
      <c r="DF228" s="54" t="s">
        <v>980</v>
      </c>
      <c r="DG228" s="54">
        <v>416666.66666666669</v>
      </c>
      <c r="DH228" s="52" t="s">
        <v>135</v>
      </c>
      <c r="DI228" s="54">
        <f>IFERROR(VLOOKUP($B228,[1]Timesheet!$D:$BK,51,0),0)</f>
        <v>1</v>
      </c>
      <c r="DJ228" s="54">
        <f>IFERROR(VLOOKUP($B228,[1]Timesheet!$D:$BK,52,0),0)</f>
        <v>0</v>
      </c>
      <c r="DK228" s="54">
        <f>IFERROR(VLOOKUP($B228,[1]Timesheet!$D:$BK,55,0),0)</f>
        <v>4</v>
      </c>
      <c r="DL228" s="52">
        <v>0</v>
      </c>
      <c r="DM228" s="54">
        <f>IFERROR(VLOOKUP($B228,[1]Timesheet!$D:$BK,57,0),0)</f>
        <v>0</v>
      </c>
      <c r="DN228" s="54">
        <f t="shared" si="12"/>
        <v>0</v>
      </c>
      <c r="DO228" s="54"/>
      <c r="DP228" s="54" t="str">
        <f t="shared" si="13"/>
        <v>HO</v>
      </c>
      <c r="DQ228" s="60">
        <v>0</v>
      </c>
      <c r="DR228" s="60">
        <v>0</v>
      </c>
      <c r="DS228" s="61" t="str">
        <f>IFERROR(VLOOKUP(E228&amp;H228,[1]Group!$D$3:$G$40,4,0),"")</f>
        <v>Group 1</v>
      </c>
      <c r="DT228" s="61" t="str">
        <f t="shared" si="14"/>
        <v>MoviSouthGroup 1</v>
      </c>
    </row>
    <row r="229" spans="1:124" s="11" customFormat="1" ht="20.25" customHeight="1" x14ac:dyDescent="0.35">
      <c r="A229" s="47">
        <v>226</v>
      </c>
      <c r="B229" s="48">
        <v>6269</v>
      </c>
      <c r="C229" s="48" t="s">
        <v>1161</v>
      </c>
      <c r="D229" s="49" t="s">
        <v>532</v>
      </c>
      <c r="E229" s="49" t="s">
        <v>192</v>
      </c>
      <c r="F229" s="49" t="s">
        <v>487</v>
      </c>
      <c r="G229" s="49" t="s">
        <v>151</v>
      </c>
      <c r="H229" s="49" t="s">
        <v>487</v>
      </c>
      <c r="I229" s="49" t="s">
        <v>129</v>
      </c>
      <c r="J229" s="49" t="s">
        <v>179</v>
      </c>
      <c r="K229" s="49" t="s">
        <v>131</v>
      </c>
      <c r="L229" s="49" t="s">
        <v>250</v>
      </c>
      <c r="M229" s="50">
        <v>44515</v>
      </c>
      <c r="N229" s="50" t="s">
        <v>770</v>
      </c>
      <c r="O229" s="51"/>
      <c r="P229" s="50"/>
      <c r="Q229" s="52" t="s">
        <v>247</v>
      </c>
      <c r="R229" s="311">
        <v>0.1</v>
      </c>
      <c r="S229" s="52" t="s">
        <v>134</v>
      </c>
      <c r="T229" s="54"/>
      <c r="U229" s="54">
        <v>5000000</v>
      </c>
      <c r="V229" s="54"/>
      <c r="W229" s="55">
        <v>5000000</v>
      </c>
      <c r="X229" s="56">
        <v>0</v>
      </c>
      <c r="Y229" s="54">
        <v>0</v>
      </c>
      <c r="Z229" s="54"/>
      <c r="AA229" s="56">
        <v>0</v>
      </c>
      <c r="AB229" s="54"/>
      <c r="AC229" s="54">
        <v>730000</v>
      </c>
      <c r="AD229" s="57">
        <v>730000</v>
      </c>
      <c r="AE229" s="54" t="s">
        <v>1246</v>
      </c>
      <c r="AF229" s="58">
        <v>26</v>
      </c>
      <c r="AG229" s="58">
        <v>25.5</v>
      </c>
      <c r="AH229" s="58">
        <v>0</v>
      </c>
      <c r="AI229" s="58">
        <v>0</v>
      </c>
      <c r="AJ229" s="58">
        <v>0</v>
      </c>
      <c r="AK229" s="58">
        <v>25.5</v>
      </c>
      <c r="AL229" s="58">
        <v>0</v>
      </c>
      <c r="AM229" s="58">
        <v>12</v>
      </c>
      <c r="AN229" s="58">
        <v>0</v>
      </c>
      <c r="AO229" s="58">
        <v>12</v>
      </c>
      <c r="AP229" s="58">
        <v>24</v>
      </c>
      <c r="AQ229" s="58">
        <v>12</v>
      </c>
      <c r="AR229" s="54">
        <v>4903846</v>
      </c>
      <c r="AS229" s="54">
        <v>0</v>
      </c>
      <c r="AT229" s="54">
        <v>576923</v>
      </c>
      <c r="AU229" s="54">
        <v>5480769</v>
      </c>
      <c r="AV229" s="54">
        <v>0</v>
      </c>
      <c r="AW229" s="54">
        <v>0</v>
      </c>
      <c r="AX229" s="54">
        <v>0</v>
      </c>
      <c r="AY229" s="54">
        <v>0</v>
      </c>
      <c r="AZ229" s="59">
        <v>0</v>
      </c>
      <c r="BA229" s="54">
        <v>0</v>
      </c>
      <c r="BB229" s="59"/>
      <c r="BC229" s="54"/>
      <c r="BD229" s="54"/>
      <c r="BE229" s="54">
        <v>715962</v>
      </c>
      <c r="BF229" s="54">
        <v>715962</v>
      </c>
      <c r="BG229" s="59">
        <v>10000</v>
      </c>
      <c r="BH229" s="59">
        <v>0</v>
      </c>
      <c r="BI229" s="59">
        <v>0</v>
      </c>
      <c r="BJ229" s="59">
        <v>0</v>
      </c>
      <c r="BK229" s="59"/>
      <c r="BL229" s="59">
        <v>0</v>
      </c>
      <c r="BM229" s="59"/>
      <c r="BN229" s="59"/>
      <c r="BO229" s="59">
        <v>0</v>
      </c>
      <c r="BP229" s="59"/>
      <c r="BQ229" s="59"/>
      <c r="BR229" s="54"/>
      <c r="BS229" s="59"/>
      <c r="BT229" s="54">
        <v>10000</v>
      </c>
      <c r="BU229" s="57">
        <v>6206731</v>
      </c>
      <c r="BV229" s="54">
        <v>288461.53846153844</v>
      </c>
      <c r="BW229" s="54">
        <v>0</v>
      </c>
      <c r="BX229" s="54">
        <v>715962</v>
      </c>
      <c r="BY229" s="54">
        <v>0</v>
      </c>
      <c r="BZ229" s="54">
        <v>0</v>
      </c>
      <c r="CA229" s="54">
        <v>0</v>
      </c>
      <c r="CB229" s="54">
        <v>0</v>
      </c>
      <c r="CC229" s="54">
        <v>0</v>
      </c>
      <c r="CD229" s="54">
        <v>0</v>
      </c>
      <c r="CE229" s="54">
        <v>0</v>
      </c>
      <c r="CF229" s="54">
        <v>0</v>
      </c>
      <c r="CG229" s="54">
        <v>1004423.5384615385</v>
      </c>
      <c r="CH229" s="54">
        <v>5202307.461538462</v>
      </c>
      <c r="CI229" s="54">
        <v>620673.1</v>
      </c>
      <c r="CJ229" s="54"/>
      <c r="CK229" s="54">
        <v>620673.1</v>
      </c>
      <c r="CL229" s="54">
        <v>0</v>
      </c>
      <c r="CM229" s="54">
        <v>0</v>
      </c>
      <c r="CN229" s="54">
        <v>0</v>
      </c>
      <c r="CO229" s="54"/>
      <c r="CP229" s="54">
        <v>0</v>
      </c>
      <c r="CQ229" s="54">
        <v>0</v>
      </c>
      <c r="CR229" s="54">
        <v>0</v>
      </c>
      <c r="CS229" s="54">
        <v>5586058</v>
      </c>
      <c r="CT229" s="54"/>
      <c r="CU229" s="57">
        <v>5586058</v>
      </c>
      <c r="CV229" s="54">
        <v>0</v>
      </c>
      <c r="CW229" s="54">
        <v>0</v>
      </c>
      <c r="CX229" s="54">
        <v>0</v>
      </c>
      <c r="CY229" s="54">
        <v>0</v>
      </c>
      <c r="CZ229" s="54"/>
      <c r="DA229" s="54">
        <v>0</v>
      </c>
      <c r="DB229" s="54">
        <v>0</v>
      </c>
      <c r="DC229" s="54">
        <v>0</v>
      </c>
      <c r="DD229" s="54">
        <v>6206731</v>
      </c>
      <c r="DE229" s="54"/>
      <c r="DF229" s="54" t="s">
        <v>980</v>
      </c>
      <c r="DG229" s="54">
        <v>416666.66666666669</v>
      </c>
      <c r="DH229" s="52" t="s">
        <v>135</v>
      </c>
      <c r="DI229" s="54">
        <f>IFERROR(VLOOKUP($B229,[1]Timesheet!$D:$BK,51,0),0)</f>
        <v>21</v>
      </c>
      <c r="DJ229" s="54">
        <f>IFERROR(VLOOKUP($B229,[1]Timesheet!$D:$BK,52,0),0)</f>
        <v>0</v>
      </c>
      <c r="DK229" s="54">
        <f>IFERROR(VLOOKUP($B229,[1]Timesheet!$D:$BK,55,0),0)</f>
        <v>1</v>
      </c>
      <c r="DL229" s="52">
        <v>0</v>
      </c>
      <c r="DM229" s="54">
        <f>IFERROR(VLOOKUP($B229,[1]Timesheet!$D:$BK,57,0),0)</f>
        <v>0</v>
      </c>
      <c r="DN229" s="54">
        <f t="shared" si="12"/>
        <v>0</v>
      </c>
      <c r="DO229" s="54"/>
      <c r="DP229" s="54" t="str">
        <f t="shared" si="13"/>
        <v>HO</v>
      </c>
      <c r="DQ229" s="60">
        <v>0</v>
      </c>
      <c r="DR229" s="60">
        <v>0</v>
      </c>
      <c r="DS229" s="61" t="str">
        <f>IFERROR(VLOOKUP(E229&amp;H229,[1]Group!$D$3:$G$40,4,0),"")</f>
        <v>Group 1</v>
      </c>
      <c r="DT229" s="61" t="str">
        <f t="shared" si="14"/>
        <v>MoviSouthGroup 1</v>
      </c>
    </row>
    <row r="230" spans="1:124" s="11" customFormat="1" ht="20.25" customHeight="1" x14ac:dyDescent="0.35">
      <c r="A230" s="47">
        <v>227</v>
      </c>
      <c r="B230" s="48">
        <v>6272</v>
      </c>
      <c r="C230" s="48" t="s">
        <v>1162</v>
      </c>
      <c r="D230" s="49" t="s">
        <v>533</v>
      </c>
      <c r="E230" s="49" t="s">
        <v>192</v>
      </c>
      <c r="F230" s="49" t="s">
        <v>487</v>
      </c>
      <c r="G230" s="49" t="s">
        <v>151</v>
      </c>
      <c r="H230" s="49" t="s">
        <v>487</v>
      </c>
      <c r="I230" s="49" t="s">
        <v>129</v>
      </c>
      <c r="J230" s="49" t="s">
        <v>179</v>
      </c>
      <c r="K230" s="49" t="s">
        <v>131</v>
      </c>
      <c r="L230" s="60" t="s">
        <v>198</v>
      </c>
      <c r="M230" s="50">
        <v>44515</v>
      </c>
      <c r="N230" s="50" t="s">
        <v>770</v>
      </c>
      <c r="O230" s="51"/>
      <c r="P230" s="50">
        <v>44532</v>
      </c>
      <c r="Q230" s="52" t="s">
        <v>247</v>
      </c>
      <c r="R230" s="311">
        <v>0.1</v>
      </c>
      <c r="S230" s="52" t="s">
        <v>134</v>
      </c>
      <c r="T230" s="54"/>
      <c r="U230" s="54">
        <v>5000000</v>
      </c>
      <c r="V230" s="54"/>
      <c r="W230" s="55">
        <v>5000000</v>
      </c>
      <c r="X230" s="56">
        <v>0</v>
      </c>
      <c r="Y230" s="54">
        <v>0</v>
      </c>
      <c r="Z230" s="54"/>
      <c r="AA230" s="56">
        <v>0</v>
      </c>
      <c r="AB230" s="54"/>
      <c r="AC230" s="54">
        <v>730000</v>
      </c>
      <c r="AD230" s="57">
        <v>730000</v>
      </c>
      <c r="AE230" s="54" t="s">
        <v>1246</v>
      </c>
      <c r="AF230" s="58">
        <v>26</v>
      </c>
      <c r="AG230" s="58">
        <v>1.5</v>
      </c>
      <c r="AH230" s="58">
        <v>0</v>
      </c>
      <c r="AI230" s="58">
        <v>0</v>
      </c>
      <c r="AJ230" s="58">
        <v>0</v>
      </c>
      <c r="AK230" s="58">
        <v>1.5</v>
      </c>
      <c r="AL230" s="58">
        <v>0</v>
      </c>
      <c r="AM230" s="58">
        <v>0</v>
      </c>
      <c r="AN230" s="58">
        <v>0</v>
      </c>
      <c r="AO230" s="58">
        <v>0</v>
      </c>
      <c r="AP230" s="58">
        <v>0</v>
      </c>
      <c r="AQ230" s="58">
        <v>0</v>
      </c>
      <c r="AR230" s="54">
        <v>288462</v>
      </c>
      <c r="AS230" s="54">
        <v>0</v>
      </c>
      <c r="AT230" s="54">
        <v>0</v>
      </c>
      <c r="AU230" s="54">
        <v>288462</v>
      </c>
      <c r="AV230" s="54">
        <v>0</v>
      </c>
      <c r="AW230" s="54">
        <v>0</v>
      </c>
      <c r="AX230" s="54">
        <v>0</v>
      </c>
      <c r="AY230" s="54">
        <v>0</v>
      </c>
      <c r="AZ230" s="59">
        <v>0</v>
      </c>
      <c r="BA230" s="54">
        <v>0</v>
      </c>
      <c r="BB230" s="59"/>
      <c r="BC230" s="54"/>
      <c r="BD230" s="54"/>
      <c r="BE230" s="54">
        <v>42115</v>
      </c>
      <c r="BF230" s="54">
        <v>42115</v>
      </c>
      <c r="BG230" s="59">
        <v>0</v>
      </c>
      <c r="BH230" s="59">
        <v>0</v>
      </c>
      <c r="BI230" s="59">
        <v>0</v>
      </c>
      <c r="BJ230" s="59">
        <v>0</v>
      </c>
      <c r="BK230" s="59"/>
      <c r="BL230" s="59">
        <v>0</v>
      </c>
      <c r="BM230" s="59"/>
      <c r="BN230" s="59"/>
      <c r="BO230" s="59">
        <v>0</v>
      </c>
      <c r="BP230" s="59"/>
      <c r="BQ230" s="59"/>
      <c r="BR230" s="54"/>
      <c r="BS230" s="59"/>
      <c r="BT230" s="54">
        <v>0</v>
      </c>
      <c r="BU230" s="57">
        <v>330577</v>
      </c>
      <c r="BV230" s="54">
        <v>0</v>
      </c>
      <c r="BW230" s="54">
        <v>0</v>
      </c>
      <c r="BX230" s="54">
        <v>42115</v>
      </c>
      <c r="BY230" s="54">
        <v>0</v>
      </c>
      <c r="BZ230" s="54">
        <v>0</v>
      </c>
      <c r="CA230" s="54">
        <v>0</v>
      </c>
      <c r="CB230" s="54">
        <v>0</v>
      </c>
      <c r="CC230" s="54">
        <v>0</v>
      </c>
      <c r="CD230" s="54">
        <v>0</v>
      </c>
      <c r="CE230" s="54">
        <v>0</v>
      </c>
      <c r="CF230" s="54">
        <v>0</v>
      </c>
      <c r="CG230" s="54">
        <v>42115</v>
      </c>
      <c r="CH230" s="54">
        <v>288462</v>
      </c>
      <c r="CI230" s="54">
        <v>0</v>
      </c>
      <c r="CJ230" s="54"/>
      <c r="CK230" s="54">
        <v>0</v>
      </c>
      <c r="CL230" s="54">
        <v>0</v>
      </c>
      <c r="CM230" s="54">
        <v>0</v>
      </c>
      <c r="CN230" s="54">
        <v>0</v>
      </c>
      <c r="CO230" s="54"/>
      <c r="CP230" s="54">
        <v>0</v>
      </c>
      <c r="CQ230" s="54">
        <v>0</v>
      </c>
      <c r="CR230" s="54">
        <v>0</v>
      </c>
      <c r="CS230" s="54">
        <v>330577</v>
      </c>
      <c r="CT230" s="54"/>
      <c r="CU230" s="57">
        <v>330577</v>
      </c>
      <c r="CV230" s="54">
        <v>0</v>
      </c>
      <c r="CW230" s="54">
        <v>0</v>
      </c>
      <c r="CX230" s="54">
        <v>0</v>
      </c>
      <c r="CY230" s="54">
        <v>0</v>
      </c>
      <c r="CZ230" s="54"/>
      <c r="DA230" s="54">
        <v>0</v>
      </c>
      <c r="DB230" s="54">
        <v>0</v>
      </c>
      <c r="DC230" s="54">
        <v>0</v>
      </c>
      <c r="DD230" s="54">
        <v>330577</v>
      </c>
      <c r="DE230" s="54"/>
      <c r="DF230" s="54" t="s">
        <v>980</v>
      </c>
      <c r="DG230" s="54">
        <v>416666.66666666669</v>
      </c>
      <c r="DH230" s="52" t="s">
        <v>135</v>
      </c>
      <c r="DI230" s="54">
        <f>IFERROR(VLOOKUP($B230,[1]Timesheet!$D:$BK,51,0),0)</f>
        <v>0</v>
      </c>
      <c r="DJ230" s="54">
        <f>IFERROR(VLOOKUP($B230,[1]Timesheet!$D:$BK,52,0),0)</f>
        <v>0</v>
      </c>
      <c r="DK230" s="54">
        <f>IFERROR(VLOOKUP($B230,[1]Timesheet!$D:$BK,55,0),0)</f>
        <v>1</v>
      </c>
      <c r="DL230" s="52">
        <v>0</v>
      </c>
      <c r="DM230" s="54">
        <f>IFERROR(VLOOKUP($B230,[1]Timesheet!$D:$BK,57,0),0)</f>
        <v>0</v>
      </c>
      <c r="DN230" s="54">
        <f t="shared" si="12"/>
        <v>0</v>
      </c>
      <c r="DO230" s="54"/>
      <c r="DP230" s="54" t="str">
        <f t="shared" si="13"/>
        <v>HO</v>
      </c>
      <c r="DQ230" s="60">
        <v>0</v>
      </c>
      <c r="DR230" s="60">
        <v>0</v>
      </c>
      <c r="DS230" s="61" t="str">
        <f>IFERROR(VLOOKUP(E230&amp;H230,[1]Group!$D$3:$G$40,4,0),"")</f>
        <v>Group 1</v>
      </c>
      <c r="DT230" s="61" t="str">
        <f t="shared" si="14"/>
        <v>MoviSouthGroup 1</v>
      </c>
    </row>
    <row r="231" spans="1:124" s="11" customFormat="1" ht="20.25" hidden="1" customHeight="1" x14ac:dyDescent="0.35">
      <c r="A231" s="47">
        <v>228</v>
      </c>
      <c r="B231" s="48">
        <v>6159</v>
      </c>
      <c r="C231" s="48" t="s">
        <v>1184</v>
      </c>
      <c r="D231" s="49" t="s">
        <v>534</v>
      </c>
      <c r="E231" s="49" t="s">
        <v>192</v>
      </c>
      <c r="F231" s="49" t="s">
        <v>193</v>
      </c>
      <c r="G231" s="49" t="s">
        <v>127</v>
      </c>
      <c r="H231" s="49" t="s">
        <v>535</v>
      </c>
      <c r="I231" s="49" t="s">
        <v>169</v>
      </c>
      <c r="J231" s="49" t="s">
        <v>179</v>
      </c>
      <c r="K231" s="49" t="s">
        <v>131</v>
      </c>
      <c r="L231" s="49" t="s">
        <v>132</v>
      </c>
      <c r="M231" s="50">
        <v>44357</v>
      </c>
      <c r="N231" s="50" t="s">
        <v>770</v>
      </c>
      <c r="O231" s="51"/>
      <c r="P231" s="50"/>
      <c r="Q231" s="52" t="s">
        <v>133</v>
      </c>
      <c r="R231" s="311" t="s">
        <v>774</v>
      </c>
      <c r="S231" s="52" t="s">
        <v>134</v>
      </c>
      <c r="T231" s="54"/>
      <c r="U231" s="54">
        <v>40000000</v>
      </c>
      <c r="V231" s="54"/>
      <c r="W231" s="55">
        <v>40000000</v>
      </c>
      <c r="X231" s="56">
        <v>0</v>
      </c>
      <c r="Y231" s="54">
        <v>0</v>
      </c>
      <c r="Z231" s="54"/>
      <c r="AA231" s="56">
        <v>0</v>
      </c>
      <c r="AB231" s="54"/>
      <c r="AC231" s="54">
        <v>0</v>
      </c>
      <c r="AD231" s="57">
        <v>0</v>
      </c>
      <c r="AE231" s="54" t="s">
        <v>1246</v>
      </c>
      <c r="AF231" s="58">
        <v>26</v>
      </c>
      <c r="AG231" s="58">
        <v>26</v>
      </c>
      <c r="AH231" s="58">
        <v>0</v>
      </c>
      <c r="AI231" s="58">
        <v>0</v>
      </c>
      <c r="AJ231" s="58">
        <v>0</v>
      </c>
      <c r="AK231" s="58">
        <v>26</v>
      </c>
      <c r="AL231" s="58">
        <v>0</v>
      </c>
      <c r="AM231" s="58">
        <v>0</v>
      </c>
      <c r="AN231" s="58">
        <v>0</v>
      </c>
      <c r="AO231" s="58">
        <v>0</v>
      </c>
      <c r="AP231" s="58">
        <v>0</v>
      </c>
      <c r="AQ231" s="58">
        <v>0</v>
      </c>
      <c r="AR231" s="54">
        <v>40000000</v>
      </c>
      <c r="AS231" s="54">
        <v>0</v>
      </c>
      <c r="AT231" s="54">
        <v>0</v>
      </c>
      <c r="AU231" s="54">
        <v>40000000</v>
      </c>
      <c r="AV231" s="54">
        <v>0</v>
      </c>
      <c r="AW231" s="54">
        <v>0</v>
      </c>
      <c r="AX231" s="54">
        <v>0</v>
      </c>
      <c r="AY231" s="54">
        <v>0</v>
      </c>
      <c r="AZ231" s="59">
        <v>600000</v>
      </c>
      <c r="BA231" s="54">
        <v>0</v>
      </c>
      <c r="BB231" s="59"/>
      <c r="BC231" s="54"/>
      <c r="BD231" s="54"/>
      <c r="BE231" s="54">
        <v>0</v>
      </c>
      <c r="BF231" s="54">
        <v>600000</v>
      </c>
      <c r="BG231" s="59">
        <v>0</v>
      </c>
      <c r="BH231" s="59">
        <v>0</v>
      </c>
      <c r="BI231" s="59">
        <v>0</v>
      </c>
      <c r="BJ231" s="59">
        <v>0</v>
      </c>
      <c r="BK231" s="59"/>
      <c r="BL231" s="59">
        <v>0</v>
      </c>
      <c r="BM231" s="59"/>
      <c r="BN231" s="59"/>
      <c r="BO231" s="59">
        <v>0</v>
      </c>
      <c r="BP231" s="59"/>
      <c r="BQ231" s="59"/>
      <c r="BR231" s="54"/>
      <c r="BS231" s="59"/>
      <c r="BT231" s="54">
        <v>0</v>
      </c>
      <c r="BU231" s="57">
        <v>40600000</v>
      </c>
      <c r="BV231" s="54">
        <v>0</v>
      </c>
      <c r="BW231" s="54">
        <v>0</v>
      </c>
      <c r="BX231" s="54">
        <v>0</v>
      </c>
      <c r="BY231" s="54">
        <v>11000000</v>
      </c>
      <c r="BZ231" s="54">
        <v>2</v>
      </c>
      <c r="CA231" s="54">
        <v>8800000</v>
      </c>
      <c r="CB231" s="54">
        <v>2384000</v>
      </c>
      <c r="CC231" s="54">
        <v>400000</v>
      </c>
      <c r="CD231" s="54">
        <v>447000</v>
      </c>
      <c r="CE231" s="54">
        <v>0</v>
      </c>
      <c r="CF231" s="54">
        <v>3231000</v>
      </c>
      <c r="CG231" s="54">
        <v>23031000</v>
      </c>
      <c r="CH231" s="54">
        <v>17569000</v>
      </c>
      <c r="CI231" s="54">
        <v>1885350</v>
      </c>
      <c r="CJ231" s="54"/>
      <c r="CK231" s="54">
        <v>1885350</v>
      </c>
      <c r="CL231" s="54">
        <v>0</v>
      </c>
      <c r="CM231" s="54">
        <v>0</v>
      </c>
      <c r="CN231" s="54">
        <v>0</v>
      </c>
      <c r="CO231" s="54"/>
      <c r="CP231" s="54">
        <v>0</v>
      </c>
      <c r="CQ231" s="54">
        <v>0</v>
      </c>
      <c r="CR231" s="54">
        <v>0</v>
      </c>
      <c r="CS231" s="54">
        <v>35483650</v>
      </c>
      <c r="CT231" s="54"/>
      <c r="CU231" s="57">
        <v>35483650</v>
      </c>
      <c r="CV231" s="54">
        <v>5066000</v>
      </c>
      <c r="CW231" s="54">
        <v>0</v>
      </c>
      <c r="CX231" s="54">
        <v>894000</v>
      </c>
      <c r="CY231" s="54">
        <v>0</v>
      </c>
      <c r="CZ231" s="54"/>
      <c r="DA231" s="54">
        <v>5960000</v>
      </c>
      <c r="DB231" s="54">
        <v>9191000</v>
      </c>
      <c r="DC231" s="54">
        <v>596000</v>
      </c>
      <c r="DD231" s="54">
        <v>47156000</v>
      </c>
      <c r="DE231" s="54"/>
      <c r="DF231" s="54" t="s">
        <v>982</v>
      </c>
      <c r="DG231" s="54">
        <v>3333333.3333333335</v>
      </c>
      <c r="DH231" s="52" t="s">
        <v>172</v>
      </c>
      <c r="DI231" s="54">
        <f>IFERROR(VLOOKUP($B231,[1]Timesheet!$D:$BK,51,0),0)</f>
        <v>22</v>
      </c>
      <c r="DJ231" s="54">
        <f>IFERROR(VLOOKUP($B231,[1]Timesheet!$D:$BK,52,0),0)</f>
        <v>0</v>
      </c>
      <c r="DK231" s="54">
        <f>IFERROR(VLOOKUP($B231,[1]Timesheet!$D:$BK,55,0),0)</f>
        <v>0</v>
      </c>
      <c r="DL231" s="52">
        <v>0</v>
      </c>
      <c r="DM231" s="54">
        <f>IFERROR(VLOOKUP($B231,[1]Timesheet!$D:$BK,57,0),0)</f>
        <v>0</v>
      </c>
      <c r="DN231" s="54">
        <f t="shared" si="12"/>
        <v>0</v>
      </c>
      <c r="DO231" s="54"/>
      <c r="DP231" s="54" t="str">
        <f t="shared" si="13"/>
        <v>HNI</v>
      </c>
      <c r="DQ231" s="60">
        <v>0</v>
      </c>
      <c r="DR231" s="60">
        <v>0</v>
      </c>
      <c r="DS231" s="61" t="str">
        <f>IFERROR(VLOOKUP(E231&amp;H231,[1]Group!$D$3:$G$40,4,0),"")</f>
        <v/>
      </c>
      <c r="DT231" s="61" t="str">
        <f t="shared" si="14"/>
        <v>MoviNorth</v>
      </c>
    </row>
    <row r="232" spans="1:124" s="11" customFormat="1" ht="20.25" hidden="1" customHeight="1" x14ac:dyDescent="0.35">
      <c r="A232" s="47">
        <v>229</v>
      </c>
      <c r="B232" s="48">
        <v>6157</v>
      </c>
      <c r="C232" s="48" t="s">
        <v>1193</v>
      </c>
      <c r="D232" s="49" t="s">
        <v>536</v>
      </c>
      <c r="E232" s="49" t="s">
        <v>192</v>
      </c>
      <c r="F232" s="49" t="s">
        <v>193</v>
      </c>
      <c r="G232" s="49" t="s">
        <v>127</v>
      </c>
      <c r="H232" s="49" t="s">
        <v>537</v>
      </c>
      <c r="I232" s="49" t="s">
        <v>183</v>
      </c>
      <c r="J232" s="49" t="s">
        <v>179</v>
      </c>
      <c r="K232" s="49" t="s">
        <v>131</v>
      </c>
      <c r="L232" s="49" t="s">
        <v>132</v>
      </c>
      <c r="M232" s="50">
        <v>44348</v>
      </c>
      <c r="N232" s="50" t="s">
        <v>770</v>
      </c>
      <c r="O232" s="51"/>
      <c r="P232" s="50"/>
      <c r="Q232" s="52" t="s">
        <v>133</v>
      </c>
      <c r="R232" s="311" t="s">
        <v>774</v>
      </c>
      <c r="S232" s="52" t="s">
        <v>134</v>
      </c>
      <c r="T232" s="54"/>
      <c r="U232" s="54">
        <v>40000000</v>
      </c>
      <c r="V232" s="54"/>
      <c r="W232" s="55">
        <v>40000000</v>
      </c>
      <c r="X232" s="56">
        <v>0</v>
      </c>
      <c r="Y232" s="54">
        <v>0</v>
      </c>
      <c r="Z232" s="54"/>
      <c r="AA232" s="56">
        <v>0</v>
      </c>
      <c r="AB232" s="54"/>
      <c r="AC232" s="54">
        <v>0</v>
      </c>
      <c r="AD232" s="57">
        <v>0</v>
      </c>
      <c r="AE232" s="54" t="s">
        <v>1246</v>
      </c>
      <c r="AF232" s="58">
        <v>26</v>
      </c>
      <c r="AG232" s="58">
        <v>26</v>
      </c>
      <c r="AH232" s="58">
        <v>0</v>
      </c>
      <c r="AI232" s="58">
        <v>0</v>
      </c>
      <c r="AJ232" s="58">
        <v>0</v>
      </c>
      <c r="AK232" s="58">
        <v>26</v>
      </c>
      <c r="AL232" s="58">
        <v>0</v>
      </c>
      <c r="AM232" s="58">
        <v>0</v>
      </c>
      <c r="AN232" s="58">
        <v>0</v>
      </c>
      <c r="AO232" s="58">
        <v>0</v>
      </c>
      <c r="AP232" s="58">
        <v>0</v>
      </c>
      <c r="AQ232" s="58">
        <v>0</v>
      </c>
      <c r="AR232" s="54">
        <v>40000000</v>
      </c>
      <c r="AS232" s="54">
        <v>0</v>
      </c>
      <c r="AT232" s="54">
        <v>0</v>
      </c>
      <c r="AU232" s="54">
        <v>40000000</v>
      </c>
      <c r="AV232" s="54">
        <v>0</v>
      </c>
      <c r="AW232" s="54">
        <v>0</v>
      </c>
      <c r="AX232" s="54">
        <v>0</v>
      </c>
      <c r="AY232" s="54">
        <v>0</v>
      </c>
      <c r="AZ232" s="59">
        <v>0</v>
      </c>
      <c r="BA232" s="54">
        <v>0</v>
      </c>
      <c r="BB232" s="59"/>
      <c r="BC232" s="54"/>
      <c r="BD232" s="54"/>
      <c r="BE232" s="54">
        <v>0</v>
      </c>
      <c r="BF232" s="54">
        <v>0</v>
      </c>
      <c r="BG232" s="59">
        <v>0</v>
      </c>
      <c r="BH232" s="59">
        <v>0</v>
      </c>
      <c r="BI232" s="59">
        <v>0</v>
      </c>
      <c r="BJ232" s="59">
        <v>0</v>
      </c>
      <c r="BK232" s="59"/>
      <c r="BL232" s="59">
        <v>0</v>
      </c>
      <c r="BM232" s="59"/>
      <c r="BN232" s="59"/>
      <c r="BO232" s="59">
        <v>0</v>
      </c>
      <c r="BP232" s="59"/>
      <c r="BQ232" s="59"/>
      <c r="BR232" s="54"/>
      <c r="BS232" s="59"/>
      <c r="BT232" s="54">
        <v>0</v>
      </c>
      <c r="BU232" s="57">
        <v>40000000</v>
      </c>
      <c r="BV232" s="54">
        <v>0</v>
      </c>
      <c r="BW232" s="54">
        <v>0</v>
      </c>
      <c r="BX232" s="54">
        <v>0</v>
      </c>
      <c r="BY232" s="54">
        <v>11000000</v>
      </c>
      <c r="BZ232" s="54">
        <v>0</v>
      </c>
      <c r="CA232" s="54">
        <v>0</v>
      </c>
      <c r="CB232" s="54">
        <v>2384000</v>
      </c>
      <c r="CC232" s="54">
        <v>400000</v>
      </c>
      <c r="CD232" s="54">
        <v>447000</v>
      </c>
      <c r="CE232" s="54">
        <v>0</v>
      </c>
      <c r="CF232" s="54">
        <v>3231000</v>
      </c>
      <c r="CG232" s="54">
        <v>14231000</v>
      </c>
      <c r="CH232" s="54">
        <v>25769000</v>
      </c>
      <c r="CI232" s="54">
        <v>3503800</v>
      </c>
      <c r="CJ232" s="54"/>
      <c r="CK232" s="54">
        <v>3503800</v>
      </c>
      <c r="CL232" s="54">
        <v>0</v>
      </c>
      <c r="CM232" s="54">
        <v>149000</v>
      </c>
      <c r="CN232" s="54">
        <v>0</v>
      </c>
      <c r="CO232" s="54"/>
      <c r="CP232" s="54">
        <v>0</v>
      </c>
      <c r="CQ232" s="54">
        <v>0</v>
      </c>
      <c r="CR232" s="54">
        <v>149000</v>
      </c>
      <c r="CS232" s="54">
        <v>33116200</v>
      </c>
      <c r="CT232" s="54"/>
      <c r="CU232" s="57">
        <v>33116200</v>
      </c>
      <c r="CV232" s="54">
        <v>5066000</v>
      </c>
      <c r="CW232" s="54">
        <v>0</v>
      </c>
      <c r="CX232" s="54">
        <v>894000</v>
      </c>
      <c r="CY232" s="54">
        <v>0</v>
      </c>
      <c r="CZ232" s="54"/>
      <c r="DA232" s="54">
        <v>5960000</v>
      </c>
      <c r="DB232" s="54">
        <v>9191000</v>
      </c>
      <c r="DC232" s="54">
        <v>596000</v>
      </c>
      <c r="DD232" s="54">
        <v>46556000</v>
      </c>
      <c r="DE232" s="54"/>
      <c r="DF232" s="54" t="s">
        <v>1021</v>
      </c>
      <c r="DG232" s="54">
        <v>3333333.3333333335</v>
      </c>
      <c r="DH232" s="52" t="s">
        <v>184</v>
      </c>
      <c r="DI232" s="54">
        <f>IFERROR(VLOOKUP($B232,[1]Timesheet!$D:$BK,51,0),0)</f>
        <v>22</v>
      </c>
      <c r="DJ232" s="54">
        <f>IFERROR(VLOOKUP($B232,[1]Timesheet!$D:$BK,52,0),0)</f>
        <v>0</v>
      </c>
      <c r="DK232" s="54">
        <f>IFERROR(VLOOKUP($B232,[1]Timesheet!$D:$BK,55,0),0)</f>
        <v>0</v>
      </c>
      <c r="DL232" s="52" t="s">
        <v>139</v>
      </c>
      <c r="DM232" s="54">
        <f>IFERROR(VLOOKUP($B232,[1]Timesheet!$D:$BK,57,0),0)</f>
        <v>0</v>
      </c>
      <c r="DN232" s="54">
        <f t="shared" si="12"/>
        <v>149000</v>
      </c>
      <c r="DO232" s="54"/>
      <c r="DP232" s="54" t="str">
        <f t="shared" si="13"/>
        <v>DNG</v>
      </c>
      <c r="DQ232" s="60">
        <v>0</v>
      </c>
      <c r="DR232" s="60">
        <v>0</v>
      </c>
      <c r="DS232" s="61" t="str">
        <f>IFERROR(VLOOKUP(E232&amp;H232,[1]Group!$D$3:$G$40,4,0),"")</f>
        <v/>
      </c>
      <c r="DT232" s="61" t="str">
        <f t="shared" si="14"/>
        <v>MoviCentral</v>
      </c>
    </row>
    <row r="233" spans="1:124" s="11" customFormat="1" ht="20.25" hidden="1" customHeight="1" x14ac:dyDescent="0.35">
      <c r="A233" s="47">
        <v>230</v>
      </c>
      <c r="B233" s="48">
        <v>5026</v>
      </c>
      <c r="C233" s="48" t="s">
        <v>1187</v>
      </c>
      <c r="D233" s="49" t="s">
        <v>538</v>
      </c>
      <c r="E233" s="49" t="s">
        <v>192</v>
      </c>
      <c r="F233" s="49" t="s">
        <v>193</v>
      </c>
      <c r="G233" s="49" t="s">
        <v>127</v>
      </c>
      <c r="H233" s="49" t="s">
        <v>539</v>
      </c>
      <c r="I233" s="49" t="s">
        <v>129</v>
      </c>
      <c r="J233" s="49" t="s">
        <v>179</v>
      </c>
      <c r="K233" s="49" t="s">
        <v>131</v>
      </c>
      <c r="L233" s="49" t="s">
        <v>132</v>
      </c>
      <c r="M233" s="50">
        <v>43598</v>
      </c>
      <c r="N233" s="50" t="s">
        <v>770</v>
      </c>
      <c r="O233" s="51"/>
      <c r="P233" s="50"/>
      <c r="Q233" s="52" t="s">
        <v>133</v>
      </c>
      <c r="R233" s="311" t="s">
        <v>774</v>
      </c>
      <c r="S233" s="52" t="s">
        <v>134</v>
      </c>
      <c r="T233" s="54"/>
      <c r="U233" s="54">
        <v>40000000</v>
      </c>
      <c r="V233" s="54"/>
      <c r="W233" s="55">
        <v>40000000</v>
      </c>
      <c r="X233" s="56">
        <v>0</v>
      </c>
      <c r="Y233" s="54">
        <v>0</v>
      </c>
      <c r="Z233" s="54"/>
      <c r="AA233" s="56">
        <v>0</v>
      </c>
      <c r="AB233" s="54"/>
      <c r="AC233" s="54">
        <v>0</v>
      </c>
      <c r="AD233" s="57">
        <v>0</v>
      </c>
      <c r="AE233" s="54" t="s">
        <v>1246</v>
      </c>
      <c r="AF233" s="58">
        <v>26</v>
      </c>
      <c r="AG233" s="58">
        <v>26</v>
      </c>
      <c r="AH233" s="58">
        <v>0</v>
      </c>
      <c r="AI233" s="58">
        <v>0</v>
      </c>
      <c r="AJ233" s="58">
        <v>0</v>
      </c>
      <c r="AK233" s="58">
        <v>26</v>
      </c>
      <c r="AL233" s="58">
        <v>0</v>
      </c>
      <c r="AM233" s="58">
        <v>0</v>
      </c>
      <c r="AN233" s="58">
        <v>0</v>
      </c>
      <c r="AO233" s="58">
        <v>0</v>
      </c>
      <c r="AP233" s="58">
        <v>0</v>
      </c>
      <c r="AQ233" s="58">
        <v>0</v>
      </c>
      <c r="AR233" s="54">
        <v>40000000</v>
      </c>
      <c r="AS233" s="54">
        <v>0</v>
      </c>
      <c r="AT233" s="54">
        <v>0</v>
      </c>
      <c r="AU233" s="54">
        <v>40000000</v>
      </c>
      <c r="AV233" s="54">
        <v>0</v>
      </c>
      <c r="AW233" s="54">
        <v>0</v>
      </c>
      <c r="AX233" s="54">
        <v>0</v>
      </c>
      <c r="AY233" s="54">
        <v>0</v>
      </c>
      <c r="AZ233" s="59">
        <v>1175000</v>
      </c>
      <c r="BA233" s="54">
        <v>0</v>
      </c>
      <c r="BB233" s="59"/>
      <c r="BC233" s="54"/>
      <c r="BD233" s="54"/>
      <c r="BE233" s="54">
        <v>0</v>
      </c>
      <c r="BF233" s="54">
        <v>1175000</v>
      </c>
      <c r="BG233" s="59">
        <v>0</v>
      </c>
      <c r="BH233" s="59">
        <v>0</v>
      </c>
      <c r="BI233" s="59">
        <v>4500000</v>
      </c>
      <c r="BJ233" s="59">
        <v>0</v>
      </c>
      <c r="BK233" s="59"/>
      <c r="BL233" s="59">
        <v>0</v>
      </c>
      <c r="BM233" s="59"/>
      <c r="BN233" s="59"/>
      <c r="BO233" s="59">
        <v>0</v>
      </c>
      <c r="BP233" s="59"/>
      <c r="BQ233" s="59"/>
      <c r="BR233" s="54"/>
      <c r="BS233" s="59"/>
      <c r="BT233" s="54">
        <v>4500000</v>
      </c>
      <c r="BU233" s="57">
        <v>45675000</v>
      </c>
      <c r="BV233" s="54">
        <v>0</v>
      </c>
      <c r="BW233" s="54">
        <v>0</v>
      </c>
      <c r="BX233" s="54">
        <v>0</v>
      </c>
      <c r="BY233" s="54">
        <v>11000000</v>
      </c>
      <c r="BZ233" s="54">
        <v>4</v>
      </c>
      <c r="CA233" s="54">
        <v>17600000</v>
      </c>
      <c r="CB233" s="54">
        <v>2384000</v>
      </c>
      <c r="CC233" s="54">
        <v>400000</v>
      </c>
      <c r="CD233" s="54">
        <v>447000</v>
      </c>
      <c r="CE233" s="54">
        <v>0</v>
      </c>
      <c r="CF233" s="54">
        <v>3231000</v>
      </c>
      <c r="CG233" s="54">
        <v>31831000</v>
      </c>
      <c r="CH233" s="54">
        <v>13844000</v>
      </c>
      <c r="CI233" s="54">
        <v>1326600</v>
      </c>
      <c r="CJ233" s="54"/>
      <c r="CK233" s="54">
        <v>1326600</v>
      </c>
      <c r="CL233" s="54">
        <v>0</v>
      </c>
      <c r="CM233" s="54">
        <v>149000</v>
      </c>
      <c r="CN233" s="54">
        <v>0</v>
      </c>
      <c r="CO233" s="54"/>
      <c r="CP233" s="54">
        <v>0</v>
      </c>
      <c r="CQ233" s="54">
        <v>0</v>
      </c>
      <c r="CR233" s="54">
        <v>149000</v>
      </c>
      <c r="CS233" s="54">
        <v>40968400</v>
      </c>
      <c r="CT233" s="54"/>
      <c r="CU233" s="57">
        <v>40968400</v>
      </c>
      <c r="CV233" s="54">
        <v>5066000</v>
      </c>
      <c r="CW233" s="54">
        <v>0</v>
      </c>
      <c r="CX233" s="54">
        <v>894000</v>
      </c>
      <c r="CY233" s="54">
        <v>0</v>
      </c>
      <c r="CZ233" s="54"/>
      <c r="DA233" s="54">
        <v>5960000</v>
      </c>
      <c r="DB233" s="54">
        <v>9191000</v>
      </c>
      <c r="DC233" s="54">
        <v>596000</v>
      </c>
      <c r="DD233" s="54">
        <v>52231000</v>
      </c>
      <c r="DE233" s="54"/>
      <c r="DF233" s="54" t="s">
        <v>980</v>
      </c>
      <c r="DG233" s="54">
        <v>3333333.3333333335</v>
      </c>
      <c r="DH233" s="52" t="s">
        <v>203</v>
      </c>
      <c r="DI233" s="54">
        <f>IFERROR(VLOOKUP($B233,[1]Timesheet!$D:$BK,51,0),0)</f>
        <v>22</v>
      </c>
      <c r="DJ233" s="54">
        <f>IFERROR(VLOOKUP($B233,[1]Timesheet!$D:$BK,52,0),0)</f>
        <v>0</v>
      </c>
      <c r="DK233" s="54">
        <f>IFERROR(VLOOKUP($B233,[1]Timesheet!$D:$BK,55,0),0)</f>
        <v>0</v>
      </c>
      <c r="DL233" s="52" t="s">
        <v>139</v>
      </c>
      <c r="DM233" s="54">
        <f>IFERROR(VLOOKUP($B233,[1]Timesheet!$D:$BK,57,0),0)</f>
        <v>0</v>
      </c>
      <c r="DN233" s="54">
        <f t="shared" si="12"/>
        <v>149000</v>
      </c>
      <c r="DO233" s="54"/>
      <c r="DP233" s="54" t="str">
        <f t="shared" si="13"/>
        <v>BDG</v>
      </c>
      <c r="DQ233" s="60">
        <v>0</v>
      </c>
      <c r="DR233" s="60">
        <v>0</v>
      </c>
      <c r="DS233" s="61" t="str">
        <f>IFERROR(VLOOKUP(E233&amp;H233,[1]Group!$D$3:$G$40,4,0),"")</f>
        <v>Group 5</v>
      </c>
      <c r="DT233" s="61" t="str">
        <f t="shared" si="14"/>
        <v>MoviSouthGroup 5</v>
      </c>
    </row>
    <row r="234" spans="1:124" s="11" customFormat="1" ht="20.25" hidden="1" customHeight="1" x14ac:dyDescent="0.35">
      <c r="A234" s="47">
        <v>231</v>
      </c>
      <c r="B234" s="48">
        <v>5855</v>
      </c>
      <c r="C234" s="48" t="s">
        <v>1190</v>
      </c>
      <c r="D234" s="49" t="s">
        <v>540</v>
      </c>
      <c r="E234" s="49" t="s">
        <v>192</v>
      </c>
      <c r="F234" s="49" t="s">
        <v>193</v>
      </c>
      <c r="G234" s="49" t="s">
        <v>127</v>
      </c>
      <c r="H234" s="49" t="s">
        <v>539</v>
      </c>
      <c r="I234" s="49" t="s">
        <v>129</v>
      </c>
      <c r="J234" s="49" t="s">
        <v>179</v>
      </c>
      <c r="K234" s="49" t="s">
        <v>131</v>
      </c>
      <c r="L234" s="49" t="s">
        <v>132</v>
      </c>
      <c r="M234" s="50">
        <v>44060</v>
      </c>
      <c r="N234" s="50" t="s">
        <v>770</v>
      </c>
      <c r="O234" s="51"/>
      <c r="P234" s="50"/>
      <c r="Q234" s="52" t="s">
        <v>133</v>
      </c>
      <c r="R234" s="311" t="s">
        <v>774</v>
      </c>
      <c r="S234" s="52" t="s">
        <v>134</v>
      </c>
      <c r="T234" s="54"/>
      <c r="U234" s="54">
        <v>40000000</v>
      </c>
      <c r="V234" s="54"/>
      <c r="W234" s="55">
        <v>40000000</v>
      </c>
      <c r="X234" s="56">
        <v>0</v>
      </c>
      <c r="Y234" s="54">
        <v>0</v>
      </c>
      <c r="Z234" s="54">
        <v>0</v>
      </c>
      <c r="AA234" s="56">
        <v>0</v>
      </c>
      <c r="AB234" s="54"/>
      <c r="AC234" s="54">
        <v>0</v>
      </c>
      <c r="AD234" s="57">
        <v>0</v>
      </c>
      <c r="AE234" s="54" t="s">
        <v>1246</v>
      </c>
      <c r="AF234" s="58">
        <v>26</v>
      </c>
      <c r="AG234" s="58">
        <v>26</v>
      </c>
      <c r="AH234" s="58">
        <v>0</v>
      </c>
      <c r="AI234" s="58">
        <v>0</v>
      </c>
      <c r="AJ234" s="58">
        <v>0</v>
      </c>
      <c r="AK234" s="58">
        <v>26</v>
      </c>
      <c r="AL234" s="58">
        <v>0</v>
      </c>
      <c r="AM234" s="58">
        <v>0</v>
      </c>
      <c r="AN234" s="58">
        <v>0</v>
      </c>
      <c r="AO234" s="58">
        <v>0</v>
      </c>
      <c r="AP234" s="58">
        <v>0</v>
      </c>
      <c r="AQ234" s="58">
        <v>0</v>
      </c>
      <c r="AR234" s="54">
        <v>40000000</v>
      </c>
      <c r="AS234" s="54">
        <v>0</v>
      </c>
      <c r="AT234" s="54">
        <v>0</v>
      </c>
      <c r="AU234" s="54">
        <v>40000000</v>
      </c>
      <c r="AV234" s="54">
        <v>0</v>
      </c>
      <c r="AW234" s="54">
        <v>0</v>
      </c>
      <c r="AX234" s="54">
        <v>0</v>
      </c>
      <c r="AY234" s="54">
        <v>0</v>
      </c>
      <c r="AZ234" s="59">
        <v>525000</v>
      </c>
      <c r="BA234" s="54">
        <v>0</v>
      </c>
      <c r="BB234" s="59"/>
      <c r="BC234" s="54"/>
      <c r="BD234" s="54"/>
      <c r="BE234" s="54">
        <v>0</v>
      </c>
      <c r="BF234" s="54">
        <v>525000</v>
      </c>
      <c r="BG234" s="59">
        <v>0</v>
      </c>
      <c r="BH234" s="59">
        <v>0</v>
      </c>
      <c r="BI234" s="59">
        <v>0</v>
      </c>
      <c r="BJ234" s="59">
        <v>0</v>
      </c>
      <c r="BK234" s="59"/>
      <c r="BL234" s="59">
        <v>0</v>
      </c>
      <c r="BM234" s="59"/>
      <c r="BN234" s="59"/>
      <c r="BO234" s="59">
        <v>0</v>
      </c>
      <c r="BP234" s="59"/>
      <c r="BQ234" s="59"/>
      <c r="BR234" s="54"/>
      <c r="BS234" s="59"/>
      <c r="BT234" s="54">
        <v>0</v>
      </c>
      <c r="BU234" s="57">
        <v>40525000</v>
      </c>
      <c r="BV234" s="54">
        <v>0</v>
      </c>
      <c r="BW234" s="54">
        <v>0</v>
      </c>
      <c r="BX234" s="54">
        <v>0</v>
      </c>
      <c r="BY234" s="54">
        <v>11000000</v>
      </c>
      <c r="BZ234" s="54">
        <v>4</v>
      </c>
      <c r="CA234" s="54">
        <v>17600000</v>
      </c>
      <c r="CB234" s="54">
        <v>2384000</v>
      </c>
      <c r="CC234" s="54">
        <v>400000</v>
      </c>
      <c r="CD234" s="54">
        <v>447000</v>
      </c>
      <c r="CE234" s="54">
        <v>0</v>
      </c>
      <c r="CF234" s="54">
        <v>3231000</v>
      </c>
      <c r="CG234" s="54">
        <v>31831000</v>
      </c>
      <c r="CH234" s="54">
        <v>8694000</v>
      </c>
      <c r="CI234" s="54">
        <v>619400</v>
      </c>
      <c r="CJ234" s="54"/>
      <c r="CK234" s="54">
        <v>619400</v>
      </c>
      <c r="CL234" s="54">
        <v>0</v>
      </c>
      <c r="CM234" s="54">
        <v>0</v>
      </c>
      <c r="CN234" s="54">
        <v>0</v>
      </c>
      <c r="CO234" s="54"/>
      <c r="CP234" s="54">
        <v>0</v>
      </c>
      <c r="CQ234" s="54">
        <v>0</v>
      </c>
      <c r="CR234" s="54">
        <v>0</v>
      </c>
      <c r="CS234" s="54">
        <v>36674600</v>
      </c>
      <c r="CT234" s="54"/>
      <c r="CU234" s="57">
        <v>36674600</v>
      </c>
      <c r="CV234" s="54">
        <v>5066000</v>
      </c>
      <c r="CW234" s="54">
        <v>0</v>
      </c>
      <c r="CX234" s="54">
        <v>894000</v>
      </c>
      <c r="CY234" s="54">
        <v>0</v>
      </c>
      <c r="CZ234" s="54"/>
      <c r="DA234" s="54">
        <v>5960000</v>
      </c>
      <c r="DB234" s="54">
        <v>9191000</v>
      </c>
      <c r="DC234" s="54">
        <v>596000</v>
      </c>
      <c r="DD234" s="54">
        <v>47081000</v>
      </c>
      <c r="DE234" s="54"/>
      <c r="DF234" s="54" t="s">
        <v>980</v>
      </c>
      <c r="DG234" s="54">
        <v>3333333.3333333335</v>
      </c>
      <c r="DH234" s="52" t="s">
        <v>200</v>
      </c>
      <c r="DI234" s="54">
        <f>IFERROR(VLOOKUP($B234,[1]Timesheet!$D:$BK,51,0),0)</f>
        <v>22</v>
      </c>
      <c r="DJ234" s="54">
        <f>IFERROR(VLOOKUP($B234,[1]Timesheet!$D:$BK,52,0),0)</f>
        <v>0</v>
      </c>
      <c r="DK234" s="54">
        <f>IFERROR(VLOOKUP($B234,[1]Timesheet!$D:$BK,55,0),0)</f>
        <v>0</v>
      </c>
      <c r="DL234" s="52">
        <v>0</v>
      </c>
      <c r="DM234" s="54">
        <f>IFERROR(VLOOKUP($B234,[1]Timesheet!$D:$BK,57,0),0)</f>
        <v>0</v>
      </c>
      <c r="DN234" s="54">
        <f t="shared" si="12"/>
        <v>0</v>
      </c>
      <c r="DO234" s="54"/>
      <c r="DP234" s="54" t="str">
        <f t="shared" si="13"/>
        <v>HCM</v>
      </c>
      <c r="DQ234" s="60">
        <v>0</v>
      </c>
      <c r="DR234" s="60">
        <v>0</v>
      </c>
      <c r="DS234" s="61" t="str">
        <f>IFERROR(VLOOKUP(E234&amp;H234,[1]Group!$D$3:$G$40,4,0),"")</f>
        <v>Group 5</v>
      </c>
      <c r="DT234" s="61" t="str">
        <f t="shared" si="14"/>
        <v>MoviSouthGroup 5</v>
      </c>
    </row>
    <row r="235" spans="1:124" s="11" customFormat="1" ht="20.25" hidden="1" customHeight="1" x14ac:dyDescent="0.35">
      <c r="A235" s="47">
        <v>232</v>
      </c>
      <c r="B235" s="48" t="s">
        <v>541</v>
      </c>
      <c r="C235" s="48" t="s">
        <v>1203</v>
      </c>
      <c r="D235" s="49" t="s">
        <v>542</v>
      </c>
      <c r="E235" s="49" t="s">
        <v>192</v>
      </c>
      <c r="F235" s="49" t="s">
        <v>193</v>
      </c>
      <c r="G235" s="49" t="s">
        <v>186</v>
      </c>
      <c r="H235" s="49" t="s">
        <v>543</v>
      </c>
      <c r="I235" s="49" t="s">
        <v>129</v>
      </c>
      <c r="J235" s="49" t="s">
        <v>179</v>
      </c>
      <c r="K235" s="49" t="s">
        <v>131</v>
      </c>
      <c r="L235" s="49" t="s">
        <v>132</v>
      </c>
      <c r="M235" s="50">
        <v>42144</v>
      </c>
      <c r="N235" s="50" t="s">
        <v>770</v>
      </c>
      <c r="O235" s="51"/>
      <c r="P235" s="50"/>
      <c r="Q235" s="52" t="s">
        <v>133</v>
      </c>
      <c r="R235" s="311" t="s">
        <v>774</v>
      </c>
      <c r="S235" s="52" t="s">
        <v>134</v>
      </c>
      <c r="T235" s="54"/>
      <c r="U235" s="54">
        <v>30000000</v>
      </c>
      <c r="V235" s="54"/>
      <c r="W235" s="55">
        <v>30000000</v>
      </c>
      <c r="X235" s="56">
        <v>0</v>
      </c>
      <c r="Y235" s="54">
        <v>0</v>
      </c>
      <c r="Z235" s="54"/>
      <c r="AA235" s="56">
        <v>200000</v>
      </c>
      <c r="AB235" s="54"/>
      <c r="AC235" s="54">
        <v>0</v>
      </c>
      <c r="AD235" s="57">
        <v>200000</v>
      </c>
      <c r="AE235" s="54" t="s">
        <v>1246</v>
      </c>
      <c r="AF235" s="58">
        <v>26</v>
      </c>
      <c r="AG235" s="58">
        <v>16</v>
      </c>
      <c r="AH235" s="58">
        <v>10</v>
      </c>
      <c r="AI235" s="58">
        <v>0</v>
      </c>
      <c r="AJ235" s="58">
        <v>0</v>
      </c>
      <c r="AK235" s="58">
        <v>26</v>
      </c>
      <c r="AL235" s="58">
        <v>0</v>
      </c>
      <c r="AM235" s="58">
        <v>0</v>
      </c>
      <c r="AN235" s="58">
        <v>0</v>
      </c>
      <c r="AO235" s="58">
        <v>0</v>
      </c>
      <c r="AP235" s="58">
        <v>0</v>
      </c>
      <c r="AQ235" s="58">
        <v>0</v>
      </c>
      <c r="AR235" s="54">
        <v>30000000</v>
      </c>
      <c r="AS235" s="54">
        <v>0</v>
      </c>
      <c r="AT235" s="54">
        <v>0</v>
      </c>
      <c r="AU235" s="54">
        <v>30000000</v>
      </c>
      <c r="AV235" s="54">
        <v>0</v>
      </c>
      <c r="AW235" s="54">
        <v>0</v>
      </c>
      <c r="AX235" s="54">
        <v>0</v>
      </c>
      <c r="AY235" s="54">
        <v>200000</v>
      </c>
      <c r="AZ235" s="59">
        <v>0</v>
      </c>
      <c r="BA235" s="54">
        <v>0</v>
      </c>
      <c r="BB235" s="59"/>
      <c r="BC235" s="54"/>
      <c r="BD235" s="54"/>
      <c r="BE235" s="54">
        <v>0</v>
      </c>
      <c r="BF235" s="54">
        <v>200000</v>
      </c>
      <c r="BG235" s="59">
        <v>0</v>
      </c>
      <c r="BH235" s="59">
        <v>0</v>
      </c>
      <c r="BI235" s="59">
        <v>0</v>
      </c>
      <c r="BJ235" s="59">
        <v>0</v>
      </c>
      <c r="BK235" s="59"/>
      <c r="BL235" s="59">
        <v>0</v>
      </c>
      <c r="BM235" s="59"/>
      <c r="BN235" s="59"/>
      <c r="BO235" s="59">
        <v>0</v>
      </c>
      <c r="BP235" s="59"/>
      <c r="BQ235" s="59"/>
      <c r="BR235" s="54"/>
      <c r="BS235" s="59"/>
      <c r="BT235" s="54">
        <v>0</v>
      </c>
      <c r="BU235" s="57">
        <v>30200000</v>
      </c>
      <c r="BV235" s="54">
        <v>0</v>
      </c>
      <c r="BW235" s="54">
        <v>200000</v>
      </c>
      <c r="BX235" s="54">
        <v>0</v>
      </c>
      <c r="BY235" s="54">
        <v>11000000</v>
      </c>
      <c r="BZ235" s="54">
        <v>2</v>
      </c>
      <c r="CA235" s="54">
        <v>8800000</v>
      </c>
      <c r="CB235" s="54">
        <v>2384000</v>
      </c>
      <c r="CC235" s="54">
        <v>300000</v>
      </c>
      <c r="CD235" s="54">
        <v>447000</v>
      </c>
      <c r="CE235" s="54">
        <v>0</v>
      </c>
      <c r="CF235" s="54">
        <v>3131000</v>
      </c>
      <c r="CG235" s="54">
        <v>23131000</v>
      </c>
      <c r="CH235" s="54">
        <v>7069000</v>
      </c>
      <c r="CI235" s="54">
        <v>456900</v>
      </c>
      <c r="CJ235" s="54"/>
      <c r="CK235" s="54">
        <v>456900</v>
      </c>
      <c r="CL235" s="54">
        <v>0</v>
      </c>
      <c r="CM235" s="54">
        <v>0</v>
      </c>
      <c r="CN235" s="54">
        <v>0</v>
      </c>
      <c r="CO235" s="54"/>
      <c r="CP235" s="54">
        <v>0</v>
      </c>
      <c r="CQ235" s="54">
        <v>0</v>
      </c>
      <c r="CR235" s="54">
        <v>0</v>
      </c>
      <c r="CS235" s="54">
        <v>26612100</v>
      </c>
      <c r="CT235" s="54"/>
      <c r="CU235" s="57">
        <v>26612100</v>
      </c>
      <c r="CV235" s="54">
        <v>5066000</v>
      </c>
      <c r="CW235" s="54">
        <v>0</v>
      </c>
      <c r="CX235" s="54">
        <v>894000</v>
      </c>
      <c r="CY235" s="54">
        <v>0</v>
      </c>
      <c r="CZ235" s="54"/>
      <c r="DA235" s="54">
        <v>5960000</v>
      </c>
      <c r="DB235" s="54">
        <v>9091000</v>
      </c>
      <c r="DC235" s="54">
        <v>596000</v>
      </c>
      <c r="DD235" s="54">
        <v>36756000</v>
      </c>
      <c r="DE235" s="54"/>
      <c r="DF235" s="54" t="s">
        <v>980</v>
      </c>
      <c r="DG235" s="54">
        <v>2500000</v>
      </c>
      <c r="DH235" s="52" t="s">
        <v>195</v>
      </c>
      <c r="DI235" s="54">
        <f>IFERROR(VLOOKUP($B235,[1]Timesheet!$D:$BK,51,0),0)</f>
        <v>22</v>
      </c>
      <c r="DJ235" s="54">
        <f>IFERROR(VLOOKUP($B235,[1]Timesheet!$D:$BK,52,0),0)</f>
        <v>0</v>
      </c>
      <c r="DK235" s="54">
        <f>IFERROR(VLOOKUP($B235,[1]Timesheet!$D:$BK,55,0),0)</f>
        <v>0</v>
      </c>
      <c r="DL235" s="52">
        <v>0</v>
      </c>
      <c r="DM235" s="54">
        <f>IFERROR(VLOOKUP($B235,[1]Timesheet!$D:$BK,57,0),0)</f>
        <v>0</v>
      </c>
      <c r="DN235" s="54">
        <f t="shared" si="12"/>
        <v>0</v>
      </c>
      <c r="DO235" s="54"/>
      <c r="DP235" s="54" t="str">
        <f t="shared" si="13"/>
        <v>DNI</v>
      </c>
      <c r="DQ235" s="60">
        <v>0</v>
      </c>
      <c r="DR235" s="60">
        <v>0</v>
      </c>
      <c r="DS235" s="61" t="str">
        <f>IFERROR(VLOOKUP(E235&amp;H235,[1]Group!$D$3:$G$40,4,0),"")</f>
        <v>Group 2</v>
      </c>
      <c r="DT235" s="61" t="str">
        <f t="shared" si="14"/>
        <v>MoviSouthGroup 2</v>
      </c>
    </row>
    <row r="236" spans="1:124" s="11" customFormat="1" ht="20.25" hidden="1" customHeight="1" x14ac:dyDescent="0.35">
      <c r="A236" s="47">
        <v>233</v>
      </c>
      <c r="B236" s="48" t="s">
        <v>544</v>
      </c>
      <c r="C236" s="48" t="s">
        <v>1204</v>
      </c>
      <c r="D236" s="49" t="s">
        <v>545</v>
      </c>
      <c r="E236" s="49" t="s">
        <v>192</v>
      </c>
      <c r="F236" s="49" t="s">
        <v>193</v>
      </c>
      <c r="G236" s="49" t="s">
        <v>186</v>
      </c>
      <c r="H236" s="49" t="s">
        <v>543</v>
      </c>
      <c r="I236" s="49" t="s">
        <v>129</v>
      </c>
      <c r="J236" s="49" t="s">
        <v>179</v>
      </c>
      <c r="K236" s="49" t="s">
        <v>131</v>
      </c>
      <c r="L236" s="49" t="s">
        <v>132</v>
      </c>
      <c r="M236" s="50">
        <v>42285</v>
      </c>
      <c r="N236" s="50" t="s">
        <v>770</v>
      </c>
      <c r="O236" s="51"/>
      <c r="P236" s="50"/>
      <c r="Q236" s="52" t="s">
        <v>133</v>
      </c>
      <c r="R236" s="311" t="s">
        <v>774</v>
      </c>
      <c r="S236" s="52" t="s">
        <v>134</v>
      </c>
      <c r="T236" s="54"/>
      <c r="U236" s="54">
        <v>30000000</v>
      </c>
      <c r="V236" s="54"/>
      <c r="W236" s="55">
        <v>30000000</v>
      </c>
      <c r="X236" s="56">
        <v>0</v>
      </c>
      <c r="Y236" s="54">
        <v>0</v>
      </c>
      <c r="Z236" s="54"/>
      <c r="AA236" s="56">
        <v>200000</v>
      </c>
      <c r="AB236" s="54"/>
      <c r="AC236" s="54">
        <v>0</v>
      </c>
      <c r="AD236" s="57">
        <v>200000</v>
      </c>
      <c r="AE236" s="54" t="s">
        <v>1246</v>
      </c>
      <c r="AF236" s="58">
        <v>26</v>
      </c>
      <c r="AG236" s="58">
        <v>26</v>
      </c>
      <c r="AH236" s="58">
        <v>0</v>
      </c>
      <c r="AI236" s="58">
        <v>0</v>
      </c>
      <c r="AJ236" s="58">
        <v>0</v>
      </c>
      <c r="AK236" s="58">
        <v>26</v>
      </c>
      <c r="AL236" s="58">
        <v>0</v>
      </c>
      <c r="AM236" s="58">
        <v>0</v>
      </c>
      <c r="AN236" s="58">
        <v>0</v>
      </c>
      <c r="AO236" s="58">
        <v>0</v>
      </c>
      <c r="AP236" s="58">
        <v>0</v>
      </c>
      <c r="AQ236" s="58">
        <v>0</v>
      </c>
      <c r="AR236" s="54">
        <v>30000000</v>
      </c>
      <c r="AS236" s="54">
        <v>0</v>
      </c>
      <c r="AT236" s="54">
        <v>0</v>
      </c>
      <c r="AU236" s="54">
        <v>30000000</v>
      </c>
      <c r="AV236" s="54">
        <v>0</v>
      </c>
      <c r="AW236" s="54">
        <v>0</v>
      </c>
      <c r="AX236" s="54">
        <v>0</v>
      </c>
      <c r="AY236" s="54">
        <v>200000</v>
      </c>
      <c r="AZ236" s="59">
        <v>0</v>
      </c>
      <c r="BA236" s="54">
        <v>0</v>
      </c>
      <c r="BB236" s="59"/>
      <c r="BC236" s="54"/>
      <c r="BD236" s="54"/>
      <c r="BE236" s="54">
        <v>0</v>
      </c>
      <c r="BF236" s="54">
        <v>200000</v>
      </c>
      <c r="BG236" s="59">
        <v>0</v>
      </c>
      <c r="BH236" s="59">
        <v>0</v>
      </c>
      <c r="BI236" s="59">
        <v>0</v>
      </c>
      <c r="BJ236" s="59">
        <v>0</v>
      </c>
      <c r="BK236" s="59"/>
      <c r="BL236" s="59">
        <v>0</v>
      </c>
      <c r="BM236" s="59"/>
      <c r="BN236" s="59"/>
      <c r="BO236" s="59">
        <v>0</v>
      </c>
      <c r="BP236" s="59"/>
      <c r="BQ236" s="59"/>
      <c r="BR236" s="54"/>
      <c r="BS236" s="59"/>
      <c r="BT236" s="54">
        <v>0</v>
      </c>
      <c r="BU236" s="57">
        <v>30200000</v>
      </c>
      <c r="BV236" s="54">
        <v>0</v>
      </c>
      <c r="BW236" s="54">
        <v>200000</v>
      </c>
      <c r="BX236" s="54">
        <v>0</v>
      </c>
      <c r="BY236" s="54">
        <v>11000000</v>
      </c>
      <c r="BZ236" s="54">
        <v>0</v>
      </c>
      <c r="CA236" s="54">
        <v>0</v>
      </c>
      <c r="CB236" s="54">
        <v>2384000</v>
      </c>
      <c r="CC236" s="54">
        <v>300000</v>
      </c>
      <c r="CD236" s="54">
        <v>447000</v>
      </c>
      <c r="CE236" s="54">
        <v>0</v>
      </c>
      <c r="CF236" s="54">
        <v>3131000</v>
      </c>
      <c r="CG236" s="54">
        <v>14331000</v>
      </c>
      <c r="CH236" s="54">
        <v>15869000</v>
      </c>
      <c r="CI236" s="54">
        <v>1630350</v>
      </c>
      <c r="CJ236" s="54"/>
      <c r="CK236" s="54">
        <v>1630350</v>
      </c>
      <c r="CL236" s="54">
        <v>0</v>
      </c>
      <c r="CM236" s="54">
        <v>149000</v>
      </c>
      <c r="CN236" s="54">
        <v>0</v>
      </c>
      <c r="CO236" s="54"/>
      <c r="CP236" s="54">
        <v>4258490</v>
      </c>
      <c r="CQ236" s="54">
        <v>0</v>
      </c>
      <c r="CR236" s="54">
        <v>4407490</v>
      </c>
      <c r="CS236" s="54">
        <v>21031160</v>
      </c>
      <c r="CT236" s="54"/>
      <c r="CU236" s="57">
        <v>21031160</v>
      </c>
      <c r="CV236" s="54">
        <v>5066000</v>
      </c>
      <c r="CW236" s="54">
        <v>0</v>
      </c>
      <c r="CX236" s="54">
        <v>894000</v>
      </c>
      <c r="CY236" s="54">
        <v>0</v>
      </c>
      <c r="CZ236" s="54"/>
      <c r="DA236" s="54">
        <v>5960000</v>
      </c>
      <c r="DB236" s="54">
        <v>9091000</v>
      </c>
      <c r="DC236" s="54">
        <v>596000</v>
      </c>
      <c r="DD236" s="54">
        <v>36756000</v>
      </c>
      <c r="DE236" s="54"/>
      <c r="DF236" s="54" t="s">
        <v>980</v>
      </c>
      <c r="DG236" s="54">
        <v>2500000</v>
      </c>
      <c r="DH236" s="52" t="s">
        <v>200</v>
      </c>
      <c r="DI236" s="54">
        <f>IFERROR(VLOOKUP($B236,[1]Timesheet!$D:$BK,51,0),0)</f>
        <v>22</v>
      </c>
      <c r="DJ236" s="54">
        <f>IFERROR(VLOOKUP($B236,[1]Timesheet!$D:$BK,52,0),0)</f>
        <v>0</v>
      </c>
      <c r="DK236" s="54">
        <f>IFERROR(VLOOKUP($B236,[1]Timesheet!$D:$BK,55,0),0)</f>
        <v>0</v>
      </c>
      <c r="DL236" s="52" t="s">
        <v>139</v>
      </c>
      <c r="DM236" s="54">
        <f>IFERROR(VLOOKUP($B236,[1]Timesheet!$D:$BK,57,0),0)</f>
        <v>0</v>
      </c>
      <c r="DN236" s="54">
        <f t="shared" si="12"/>
        <v>149000</v>
      </c>
      <c r="DO236" s="54"/>
      <c r="DP236" s="54" t="str">
        <f t="shared" si="13"/>
        <v>HCM</v>
      </c>
      <c r="DQ236" s="60">
        <v>0</v>
      </c>
      <c r="DR236" s="60">
        <v>0</v>
      </c>
      <c r="DS236" s="61" t="str">
        <f>IFERROR(VLOOKUP(E236&amp;H236,[1]Group!$D$3:$G$40,4,0),"")</f>
        <v>Group 2</v>
      </c>
      <c r="DT236" s="61" t="str">
        <f t="shared" si="14"/>
        <v>MoviSouthGroup 2</v>
      </c>
    </row>
    <row r="237" spans="1:124" s="11" customFormat="1" ht="20.25" hidden="1" customHeight="1" x14ac:dyDescent="0.35">
      <c r="A237" s="47">
        <v>234</v>
      </c>
      <c r="B237" s="48" t="s">
        <v>546</v>
      </c>
      <c r="C237" s="48" t="s">
        <v>1205</v>
      </c>
      <c r="D237" s="49" t="s">
        <v>547</v>
      </c>
      <c r="E237" s="49" t="s">
        <v>192</v>
      </c>
      <c r="F237" s="49" t="s">
        <v>193</v>
      </c>
      <c r="G237" s="49" t="s">
        <v>186</v>
      </c>
      <c r="H237" s="49" t="s">
        <v>543</v>
      </c>
      <c r="I237" s="49" t="s">
        <v>129</v>
      </c>
      <c r="J237" s="49" t="s">
        <v>179</v>
      </c>
      <c r="K237" s="49" t="s">
        <v>131</v>
      </c>
      <c r="L237" s="49" t="s">
        <v>132</v>
      </c>
      <c r="M237" s="50">
        <v>42161</v>
      </c>
      <c r="N237" s="50" t="s">
        <v>770</v>
      </c>
      <c r="O237" s="51"/>
      <c r="P237" s="50"/>
      <c r="Q237" s="52" t="s">
        <v>133</v>
      </c>
      <c r="R237" s="311" t="s">
        <v>774</v>
      </c>
      <c r="S237" s="52" t="s">
        <v>134</v>
      </c>
      <c r="T237" s="54"/>
      <c r="U237" s="54">
        <v>30000000</v>
      </c>
      <c r="V237" s="54"/>
      <c r="W237" s="55">
        <v>30000000</v>
      </c>
      <c r="X237" s="56">
        <v>0</v>
      </c>
      <c r="Y237" s="54">
        <v>0</v>
      </c>
      <c r="Z237" s="54"/>
      <c r="AA237" s="56">
        <v>200000</v>
      </c>
      <c r="AB237" s="54"/>
      <c r="AC237" s="54">
        <v>0</v>
      </c>
      <c r="AD237" s="57">
        <v>200000</v>
      </c>
      <c r="AE237" s="54" t="s">
        <v>1246</v>
      </c>
      <c r="AF237" s="58">
        <v>26</v>
      </c>
      <c r="AG237" s="58">
        <v>26</v>
      </c>
      <c r="AH237" s="58">
        <v>0</v>
      </c>
      <c r="AI237" s="58">
        <v>0</v>
      </c>
      <c r="AJ237" s="58">
        <v>0</v>
      </c>
      <c r="AK237" s="58">
        <v>26</v>
      </c>
      <c r="AL237" s="58">
        <v>0</v>
      </c>
      <c r="AM237" s="58">
        <v>0</v>
      </c>
      <c r="AN237" s="58">
        <v>0</v>
      </c>
      <c r="AO237" s="58">
        <v>0</v>
      </c>
      <c r="AP237" s="58">
        <v>0</v>
      </c>
      <c r="AQ237" s="58">
        <v>0</v>
      </c>
      <c r="AR237" s="54">
        <v>30000000</v>
      </c>
      <c r="AS237" s="54">
        <v>0</v>
      </c>
      <c r="AT237" s="54">
        <v>0</v>
      </c>
      <c r="AU237" s="54">
        <v>30000000</v>
      </c>
      <c r="AV237" s="54">
        <v>0</v>
      </c>
      <c r="AW237" s="54">
        <v>0</v>
      </c>
      <c r="AX237" s="54">
        <v>0</v>
      </c>
      <c r="AY237" s="54">
        <v>200000</v>
      </c>
      <c r="AZ237" s="59">
        <v>0</v>
      </c>
      <c r="BA237" s="54">
        <v>0</v>
      </c>
      <c r="BB237" s="59"/>
      <c r="BC237" s="54"/>
      <c r="BD237" s="54"/>
      <c r="BE237" s="54">
        <v>0</v>
      </c>
      <c r="BF237" s="54">
        <v>200000</v>
      </c>
      <c r="BG237" s="59">
        <v>0</v>
      </c>
      <c r="BH237" s="59">
        <v>0</v>
      </c>
      <c r="BI237" s="59">
        <v>0</v>
      </c>
      <c r="BJ237" s="59">
        <v>0</v>
      </c>
      <c r="BK237" s="59"/>
      <c r="BL237" s="59">
        <v>0</v>
      </c>
      <c r="BM237" s="59"/>
      <c r="BN237" s="59"/>
      <c r="BO237" s="59">
        <v>0</v>
      </c>
      <c r="BP237" s="59"/>
      <c r="BQ237" s="59"/>
      <c r="BR237" s="54"/>
      <c r="BS237" s="59"/>
      <c r="BT237" s="54">
        <v>0</v>
      </c>
      <c r="BU237" s="57">
        <v>30200000</v>
      </c>
      <c r="BV237" s="54">
        <v>0</v>
      </c>
      <c r="BW237" s="54">
        <v>200000</v>
      </c>
      <c r="BX237" s="54">
        <v>0</v>
      </c>
      <c r="BY237" s="54">
        <v>11000000</v>
      </c>
      <c r="BZ237" s="54">
        <v>3</v>
      </c>
      <c r="CA237" s="54">
        <v>13200000</v>
      </c>
      <c r="CB237" s="54">
        <v>2384000</v>
      </c>
      <c r="CC237" s="54">
        <v>300000</v>
      </c>
      <c r="CD237" s="54">
        <v>447000</v>
      </c>
      <c r="CE237" s="54">
        <v>0</v>
      </c>
      <c r="CF237" s="54">
        <v>3131000</v>
      </c>
      <c r="CG237" s="54">
        <v>27531000</v>
      </c>
      <c r="CH237" s="54">
        <v>2669000</v>
      </c>
      <c r="CI237" s="54">
        <v>133450</v>
      </c>
      <c r="CJ237" s="54"/>
      <c r="CK237" s="54">
        <v>133450</v>
      </c>
      <c r="CL237" s="54">
        <v>0</v>
      </c>
      <c r="CM237" s="54">
        <v>149000</v>
      </c>
      <c r="CN237" s="54">
        <v>0</v>
      </c>
      <c r="CO237" s="54"/>
      <c r="CP237" s="54">
        <v>0</v>
      </c>
      <c r="CQ237" s="54">
        <v>0</v>
      </c>
      <c r="CR237" s="54">
        <v>149000</v>
      </c>
      <c r="CS237" s="54">
        <v>26786550</v>
      </c>
      <c r="CT237" s="54"/>
      <c r="CU237" s="57">
        <v>26786550</v>
      </c>
      <c r="CV237" s="54">
        <v>5066000</v>
      </c>
      <c r="CW237" s="54">
        <v>0</v>
      </c>
      <c r="CX237" s="54">
        <v>894000</v>
      </c>
      <c r="CY237" s="54">
        <v>0</v>
      </c>
      <c r="CZ237" s="54"/>
      <c r="DA237" s="54">
        <v>5960000</v>
      </c>
      <c r="DB237" s="54">
        <v>9091000</v>
      </c>
      <c r="DC237" s="54">
        <v>596000</v>
      </c>
      <c r="DD237" s="54">
        <v>36756000</v>
      </c>
      <c r="DE237" s="54"/>
      <c r="DF237" s="54" t="s">
        <v>980</v>
      </c>
      <c r="DG237" s="54">
        <v>2500000</v>
      </c>
      <c r="DH237" s="52" t="s">
        <v>188</v>
      </c>
      <c r="DI237" s="54">
        <f>IFERROR(VLOOKUP($B237,[1]Timesheet!$D:$BK,51,0),0)</f>
        <v>22</v>
      </c>
      <c r="DJ237" s="54">
        <f>IFERROR(VLOOKUP($B237,[1]Timesheet!$D:$BK,52,0),0)</f>
        <v>0</v>
      </c>
      <c r="DK237" s="54">
        <f>IFERROR(VLOOKUP($B237,[1]Timesheet!$D:$BK,55,0),0)</f>
        <v>0</v>
      </c>
      <c r="DL237" s="52" t="s">
        <v>139</v>
      </c>
      <c r="DM237" s="54">
        <f>IFERROR(VLOOKUP($B237,[1]Timesheet!$D:$BK,57,0),0)</f>
        <v>0</v>
      </c>
      <c r="DN237" s="54">
        <f t="shared" si="12"/>
        <v>149000</v>
      </c>
      <c r="DO237" s="54"/>
      <c r="DP237" s="54" t="str">
        <f t="shared" si="13"/>
        <v>MKD</v>
      </c>
      <c r="DQ237" s="60">
        <v>0</v>
      </c>
      <c r="DR237" s="60">
        <v>0</v>
      </c>
      <c r="DS237" s="61" t="str">
        <f>IFERROR(VLOOKUP(E237&amp;H237,[1]Group!$D$3:$G$40,4,0),"")</f>
        <v>Group 2</v>
      </c>
      <c r="DT237" s="61" t="str">
        <f t="shared" si="14"/>
        <v>MoviSouthGroup 2</v>
      </c>
    </row>
    <row r="238" spans="1:124" s="11" customFormat="1" ht="20.25" hidden="1" customHeight="1" x14ac:dyDescent="0.35">
      <c r="A238" s="47">
        <v>235</v>
      </c>
      <c r="B238" s="48">
        <v>3786</v>
      </c>
      <c r="C238" s="48" t="s">
        <v>1197</v>
      </c>
      <c r="D238" s="49" t="s">
        <v>548</v>
      </c>
      <c r="E238" s="49" t="s">
        <v>192</v>
      </c>
      <c r="F238" s="49" t="s">
        <v>193</v>
      </c>
      <c r="G238" s="49" t="s">
        <v>186</v>
      </c>
      <c r="H238" s="49" t="s">
        <v>543</v>
      </c>
      <c r="I238" s="49" t="s">
        <v>129</v>
      </c>
      <c r="J238" s="49" t="s">
        <v>179</v>
      </c>
      <c r="K238" s="49" t="s">
        <v>131</v>
      </c>
      <c r="L238" s="49" t="s">
        <v>132</v>
      </c>
      <c r="M238" s="50">
        <v>42983</v>
      </c>
      <c r="N238" s="50" t="s">
        <v>770</v>
      </c>
      <c r="O238" s="51"/>
      <c r="P238" s="50"/>
      <c r="Q238" s="52" t="s">
        <v>133</v>
      </c>
      <c r="R238" s="311" t="s">
        <v>774</v>
      </c>
      <c r="S238" s="52" t="s">
        <v>134</v>
      </c>
      <c r="T238" s="54"/>
      <c r="U238" s="54">
        <v>30000000</v>
      </c>
      <c r="V238" s="54"/>
      <c r="W238" s="55">
        <v>30000000</v>
      </c>
      <c r="X238" s="56">
        <v>0</v>
      </c>
      <c r="Y238" s="54">
        <v>0</v>
      </c>
      <c r="Z238" s="54"/>
      <c r="AA238" s="56">
        <v>200000</v>
      </c>
      <c r="AB238" s="54"/>
      <c r="AC238" s="54">
        <v>0</v>
      </c>
      <c r="AD238" s="57">
        <v>200000</v>
      </c>
      <c r="AE238" s="54" t="s">
        <v>1246</v>
      </c>
      <c r="AF238" s="58">
        <v>26</v>
      </c>
      <c r="AG238" s="58">
        <v>26</v>
      </c>
      <c r="AH238" s="58">
        <v>0</v>
      </c>
      <c r="AI238" s="58">
        <v>0</v>
      </c>
      <c r="AJ238" s="58">
        <v>0</v>
      </c>
      <c r="AK238" s="58">
        <v>26</v>
      </c>
      <c r="AL238" s="58">
        <v>0</v>
      </c>
      <c r="AM238" s="58">
        <v>0</v>
      </c>
      <c r="AN238" s="58">
        <v>0</v>
      </c>
      <c r="AO238" s="58">
        <v>0</v>
      </c>
      <c r="AP238" s="58">
        <v>0</v>
      </c>
      <c r="AQ238" s="58">
        <v>0</v>
      </c>
      <c r="AR238" s="54">
        <v>30000000</v>
      </c>
      <c r="AS238" s="54">
        <v>0</v>
      </c>
      <c r="AT238" s="54">
        <v>0</v>
      </c>
      <c r="AU238" s="54">
        <v>30000000</v>
      </c>
      <c r="AV238" s="54">
        <v>0</v>
      </c>
      <c r="AW238" s="54">
        <v>0</v>
      </c>
      <c r="AX238" s="54">
        <v>0</v>
      </c>
      <c r="AY238" s="54">
        <v>200000</v>
      </c>
      <c r="AZ238" s="59">
        <v>0</v>
      </c>
      <c r="BA238" s="54">
        <v>0</v>
      </c>
      <c r="BB238" s="59"/>
      <c r="BC238" s="54"/>
      <c r="BD238" s="54"/>
      <c r="BE238" s="54">
        <v>0</v>
      </c>
      <c r="BF238" s="54">
        <v>200000</v>
      </c>
      <c r="BG238" s="59">
        <v>0</v>
      </c>
      <c r="BH238" s="59">
        <v>0</v>
      </c>
      <c r="BI238" s="59">
        <v>0</v>
      </c>
      <c r="BJ238" s="59">
        <v>0</v>
      </c>
      <c r="BK238" s="59"/>
      <c r="BL238" s="59">
        <v>0</v>
      </c>
      <c r="BM238" s="59"/>
      <c r="BN238" s="59"/>
      <c r="BO238" s="59">
        <v>0</v>
      </c>
      <c r="BP238" s="59"/>
      <c r="BQ238" s="59"/>
      <c r="BR238" s="54"/>
      <c r="BS238" s="59"/>
      <c r="BT238" s="54">
        <v>0</v>
      </c>
      <c r="BU238" s="57">
        <v>30200000</v>
      </c>
      <c r="BV238" s="54">
        <v>0</v>
      </c>
      <c r="BW238" s="54">
        <v>200000</v>
      </c>
      <c r="BX238" s="54">
        <v>0</v>
      </c>
      <c r="BY238" s="54">
        <v>11000000</v>
      </c>
      <c r="BZ238" s="54">
        <v>1</v>
      </c>
      <c r="CA238" s="54">
        <v>4400000</v>
      </c>
      <c r="CB238" s="54">
        <v>2384000</v>
      </c>
      <c r="CC238" s="54">
        <v>300000</v>
      </c>
      <c r="CD238" s="54">
        <v>447000</v>
      </c>
      <c r="CE238" s="54">
        <v>0</v>
      </c>
      <c r="CF238" s="54">
        <v>3131000</v>
      </c>
      <c r="CG238" s="54">
        <v>18731000</v>
      </c>
      <c r="CH238" s="54">
        <v>11469000</v>
      </c>
      <c r="CI238" s="54">
        <v>970350</v>
      </c>
      <c r="CJ238" s="54"/>
      <c r="CK238" s="54">
        <v>970350</v>
      </c>
      <c r="CL238" s="54">
        <v>0</v>
      </c>
      <c r="CM238" s="54">
        <v>149000</v>
      </c>
      <c r="CN238" s="54">
        <v>0</v>
      </c>
      <c r="CO238" s="54"/>
      <c r="CP238" s="54">
        <v>1012000</v>
      </c>
      <c r="CQ238" s="54">
        <v>0</v>
      </c>
      <c r="CR238" s="54">
        <v>1161000</v>
      </c>
      <c r="CS238" s="54">
        <v>24937650</v>
      </c>
      <c r="CT238" s="54"/>
      <c r="CU238" s="57">
        <v>24937650</v>
      </c>
      <c r="CV238" s="54">
        <v>5066000</v>
      </c>
      <c r="CW238" s="54">
        <v>0</v>
      </c>
      <c r="CX238" s="54">
        <v>894000</v>
      </c>
      <c r="CY238" s="54">
        <v>0</v>
      </c>
      <c r="CZ238" s="54"/>
      <c r="DA238" s="54">
        <v>5960000</v>
      </c>
      <c r="DB238" s="54">
        <v>9091000</v>
      </c>
      <c r="DC238" s="54">
        <v>596000</v>
      </c>
      <c r="DD238" s="54">
        <v>36756000</v>
      </c>
      <c r="DE238" s="54"/>
      <c r="DF238" s="54" t="s">
        <v>980</v>
      </c>
      <c r="DG238" s="54">
        <v>2500000</v>
      </c>
      <c r="DH238" s="52" t="s">
        <v>210</v>
      </c>
      <c r="DI238" s="54">
        <f>IFERROR(VLOOKUP($B238,[1]Timesheet!$D:$BK,51,0),0)</f>
        <v>22</v>
      </c>
      <c r="DJ238" s="54">
        <f>IFERROR(VLOOKUP($B238,[1]Timesheet!$D:$BK,52,0),0)</f>
        <v>0</v>
      </c>
      <c r="DK238" s="54">
        <f>IFERROR(VLOOKUP($B238,[1]Timesheet!$D:$BK,55,0),0)</f>
        <v>0</v>
      </c>
      <c r="DL238" s="52" t="s">
        <v>139</v>
      </c>
      <c r="DM238" s="54">
        <f>IFERROR(VLOOKUP($B238,[1]Timesheet!$D:$BK,57,0),0)</f>
        <v>0</v>
      </c>
      <c r="DN238" s="54">
        <f t="shared" si="12"/>
        <v>149000</v>
      </c>
      <c r="DO238" s="54"/>
      <c r="DP238" s="54" t="str">
        <f t="shared" si="13"/>
        <v>TNH</v>
      </c>
      <c r="DQ238" s="60">
        <v>0</v>
      </c>
      <c r="DR238" s="60">
        <v>0</v>
      </c>
      <c r="DS238" s="61" t="str">
        <f>IFERROR(VLOOKUP(E238&amp;H238,[1]Group!$D$3:$G$40,4,0),"")</f>
        <v>Group 2</v>
      </c>
      <c r="DT238" s="61" t="str">
        <f t="shared" si="14"/>
        <v>MoviSouthGroup 2</v>
      </c>
    </row>
    <row r="239" spans="1:124" s="11" customFormat="1" ht="20.25" hidden="1" customHeight="1" x14ac:dyDescent="0.35">
      <c r="A239" s="47">
        <v>236</v>
      </c>
      <c r="B239" s="48">
        <v>5444</v>
      </c>
      <c r="C239" s="48" t="s">
        <v>1198</v>
      </c>
      <c r="D239" s="49" t="s">
        <v>549</v>
      </c>
      <c r="E239" s="49" t="s">
        <v>192</v>
      </c>
      <c r="F239" s="49" t="s">
        <v>193</v>
      </c>
      <c r="G239" s="49" t="s">
        <v>186</v>
      </c>
      <c r="H239" s="49" t="s">
        <v>543</v>
      </c>
      <c r="I239" s="49" t="s">
        <v>129</v>
      </c>
      <c r="J239" s="49" t="s">
        <v>179</v>
      </c>
      <c r="K239" s="49" t="s">
        <v>131</v>
      </c>
      <c r="L239" s="49" t="s">
        <v>132</v>
      </c>
      <c r="M239" s="50">
        <v>43754</v>
      </c>
      <c r="N239" s="50" t="s">
        <v>770</v>
      </c>
      <c r="O239" s="51"/>
      <c r="P239" s="50"/>
      <c r="Q239" s="52" t="s">
        <v>133</v>
      </c>
      <c r="R239" s="311" t="s">
        <v>774</v>
      </c>
      <c r="S239" s="52" t="s">
        <v>134</v>
      </c>
      <c r="T239" s="54"/>
      <c r="U239" s="54">
        <v>30000000</v>
      </c>
      <c r="V239" s="54"/>
      <c r="W239" s="55">
        <v>30000000</v>
      </c>
      <c r="X239" s="56">
        <v>0</v>
      </c>
      <c r="Y239" s="54">
        <v>0</v>
      </c>
      <c r="Z239" s="54"/>
      <c r="AA239" s="56">
        <v>200000</v>
      </c>
      <c r="AB239" s="54"/>
      <c r="AC239" s="54">
        <v>0</v>
      </c>
      <c r="AD239" s="57">
        <v>200000</v>
      </c>
      <c r="AE239" s="54" t="s">
        <v>1246</v>
      </c>
      <c r="AF239" s="58">
        <v>26</v>
      </c>
      <c r="AG239" s="58">
        <v>26</v>
      </c>
      <c r="AH239" s="58">
        <v>0</v>
      </c>
      <c r="AI239" s="58">
        <v>0</v>
      </c>
      <c r="AJ239" s="58">
        <v>0</v>
      </c>
      <c r="AK239" s="58">
        <v>26</v>
      </c>
      <c r="AL239" s="58">
        <v>0</v>
      </c>
      <c r="AM239" s="58">
        <v>0</v>
      </c>
      <c r="AN239" s="58">
        <v>0</v>
      </c>
      <c r="AO239" s="58">
        <v>0</v>
      </c>
      <c r="AP239" s="58">
        <v>0</v>
      </c>
      <c r="AQ239" s="58">
        <v>0</v>
      </c>
      <c r="AR239" s="54">
        <v>30000000</v>
      </c>
      <c r="AS239" s="54">
        <v>0</v>
      </c>
      <c r="AT239" s="54">
        <v>0</v>
      </c>
      <c r="AU239" s="54">
        <v>30000000</v>
      </c>
      <c r="AV239" s="54">
        <v>0</v>
      </c>
      <c r="AW239" s="54">
        <v>0</v>
      </c>
      <c r="AX239" s="54">
        <v>0</v>
      </c>
      <c r="AY239" s="54">
        <v>200000</v>
      </c>
      <c r="AZ239" s="59">
        <v>0</v>
      </c>
      <c r="BA239" s="54">
        <v>0</v>
      </c>
      <c r="BB239" s="59"/>
      <c r="BC239" s="54"/>
      <c r="BD239" s="54"/>
      <c r="BE239" s="54">
        <v>0</v>
      </c>
      <c r="BF239" s="54">
        <v>200000</v>
      </c>
      <c r="BG239" s="59">
        <v>0</v>
      </c>
      <c r="BH239" s="59">
        <v>0</v>
      </c>
      <c r="BI239" s="59">
        <v>0</v>
      </c>
      <c r="BJ239" s="59">
        <v>0</v>
      </c>
      <c r="BK239" s="59"/>
      <c r="BL239" s="59">
        <v>0</v>
      </c>
      <c r="BM239" s="59"/>
      <c r="BN239" s="59"/>
      <c r="BO239" s="59">
        <v>0</v>
      </c>
      <c r="BP239" s="59"/>
      <c r="BQ239" s="59"/>
      <c r="BR239" s="54"/>
      <c r="BS239" s="59"/>
      <c r="BT239" s="54">
        <v>0</v>
      </c>
      <c r="BU239" s="57">
        <v>30200000</v>
      </c>
      <c r="BV239" s="54">
        <v>0</v>
      </c>
      <c r="BW239" s="54">
        <v>200000</v>
      </c>
      <c r="BX239" s="54">
        <v>0</v>
      </c>
      <c r="BY239" s="54">
        <v>11000000</v>
      </c>
      <c r="BZ239" s="54">
        <v>0</v>
      </c>
      <c r="CA239" s="54">
        <v>0</v>
      </c>
      <c r="CB239" s="54">
        <v>2384000</v>
      </c>
      <c r="CC239" s="54">
        <v>300000</v>
      </c>
      <c r="CD239" s="54">
        <v>447000</v>
      </c>
      <c r="CE239" s="54">
        <v>0</v>
      </c>
      <c r="CF239" s="54">
        <v>3131000</v>
      </c>
      <c r="CG239" s="54">
        <v>14331000</v>
      </c>
      <c r="CH239" s="54">
        <v>15869000</v>
      </c>
      <c r="CI239" s="54">
        <v>1630350</v>
      </c>
      <c r="CJ239" s="54"/>
      <c r="CK239" s="54">
        <v>1630350</v>
      </c>
      <c r="CL239" s="54">
        <v>0</v>
      </c>
      <c r="CM239" s="54">
        <v>149000</v>
      </c>
      <c r="CN239" s="54">
        <v>0</v>
      </c>
      <c r="CO239" s="54"/>
      <c r="CP239" s="54">
        <v>532000</v>
      </c>
      <c r="CQ239" s="54">
        <v>0</v>
      </c>
      <c r="CR239" s="54">
        <v>681000</v>
      </c>
      <c r="CS239" s="54">
        <v>24757650</v>
      </c>
      <c r="CT239" s="54"/>
      <c r="CU239" s="57">
        <v>24757650</v>
      </c>
      <c r="CV239" s="54">
        <v>5066000</v>
      </c>
      <c r="CW239" s="54">
        <v>0</v>
      </c>
      <c r="CX239" s="54">
        <v>894000</v>
      </c>
      <c r="CY239" s="54">
        <v>0</v>
      </c>
      <c r="CZ239" s="54"/>
      <c r="DA239" s="54">
        <v>5960000</v>
      </c>
      <c r="DB239" s="54">
        <v>9091000</v>
      </c>
      <c r="DC239" s="54">
        <v>596000</v>
      </c>
      <c r="DD239" s="54">
        <v>36756000</v>
      </c>
      <c r="DE239" s="54"/>
      <c r="DF239" s="54" t="s">
        <v>980</v>
      </c>
      <c r="DG239" s="54">
        <v>2500000</v>
      </c>
      <c r="DH239" s="52" t="s">
        <v>203</v>
      </c>
      <c r="DI239" s="54">
        <f>IFERROR(VLOOKUP($B239,[1]Timesheet!$D:$BK,51,0),0)</f>
        <v>22</v>
      </c>
      <c r="DJ239" s="54">
        <f>IFERROR(VLOOKUP($B239,[1]Timesheet!$D:$BK,52,0),0)</f>
        <v>0</v>
      </c>
      <c r="DK239" s="54">
        <f>IFERROR(VLOOKUP($B239,[1]Timesheet!$D:$BK,55,0),0)</f>
        <v>0</v>
      </c>
      <c r="DL239" s="52" t="s">
        <v>139</v>
      </c>
      <c r="DM239" s="54">
        <f>IFERROR(VLOOKUP($B239,[1]Timesheet!$D:$BK,57,0),0)</f>
        <v>0</v>
      </c>
      <c r="DN239" s="54">
        <f t="shared" si="12"/>
        <v>149000</v>
      </c>
      <c r="DO239" s="54"/>
      <c r="DP239" s="54" t="str">
        <f t="shared" si="13"/>
        <v>BDG</v>
      </c>
      <c r="DQ239" s="60">
        <v>0</v>
      </c>
      <c r="DR239" s="60">
        <v>0</v>
      </c>
      <c r="DS239" s="61" t="str">
        <f>IFERROR(VLOOKUP(E239&amp;H239,[1]Group!$D$3:$G$40,4,0),"")</f>
        <v>Group 2</v>
      </c>
      <c r="DT239" s="61" t="str">
        <f t="shared" si="14"/>
        <v>MoviSouthGroup 2</v>
      </c>
    </row>
    <row r="240" spans="1:124" s="11" customFormat="1" ht="20.25" hidden="1" customHeight="1" x14ac:dyDescent="0.35">
      <c r="A240" s="47">
        <v>237</v>
      </c>
      <c r="B240" s="48">
        <v>5938</v>
      </c>
      <c r="C240" s="48" t="s">
        <v>1199</v>
      </c>
      <c r="D240" s="49" t="s">
        <v>550</v>
      </c>
      <c r="E240" s="49" t="s">
        <v>192</v>
      </c>
      <c r="F240" s="49" t="s">
        <v>193</v>
      </c>
      <c r="G240" s="49" t="s">
        <v>186</v>
      </c>
      <c r="H240" s="49" t="s">
        <v>543</v>
      </c>
      <c r="I240" s="49" t="s">
        <v>129</v>
      </c>
      <c r="J240" s="49" t="s">
        <v>179</v>
      </c>
      <c r="K240" s="49" t="s">
        <v>131</v>
      </c>
      <c r="L240" s="49" t="s">
        <v>132</v>
      </c>
      <c r="M240" s="50">
        <v>44092</v>
      </c>
      <c r="N240" s="50" t="s">
        <v>770</v>
      </c>
      <c r="O240" s="51"/>
      <c r="P240" s="50"/>
      <c r="Q240" s="52" t="s">
        <v>133</v>
      </c>
      <c r="R240" s="311" t="s">
        <v>774</v>
      </c>
      <c r="S240" s="52" t="s">
        <v>134</v>
      </c>
      <c r="T240" s="54"/>
      <c r="U240" s="54">
        <v>30000000</v>
      </c>
      <c r="V240" s="54"/>
      <c r="W240" s="55">
        <v>30000000</v>
      </c>
      <c r="X240" s="56">
        <v>0</v>
      </c>
      <c r="Y240" s="54">
        <v>0</v>
      </c>
      <c r="Z240" s="54"/>
      <c r="AA240" s="56">
        <v>200000</v>
      </c>
      <c r="AB240" s="54"/>
      <c r="AC240" s="54">
        <v>0</v>
      </c>
      <c r="AD240" s="57">
        <v>200000</v>
      </c>
      <c r="AE240" s="54" t="s">
        <v>1246</v>
      </c>
      <c r="AF240" s="58">
        <v>26</v>
      </c>
      <c r="AG240" s="58">
        <v>26</v>
      </c>
      <c r="AH240" s="58">
        <v>0</v>
      </c>
      <c r="AI240" s="58">
        <v>0</v>
      </c>
      <c r="AJ240" s="58">
        <v>0</v>
      </c>
      <c r="AK240" s="58">
        <v>26</v>
      </c>
      <c r="AL240" s="58">
        <v>0</v>
      </c>
      <c r="AM240" s="58">
        <v>0</v>
      </c>
      <c r="AN240" s="58">
        <v>0</v>
      </c>
      <c r="AO240" s="58">
        <v>0</v>
      </c>
      <c r="AP240" s="58">
        <v>0</v>
      </c>
      <c r="AQ240" s="58">
        <v>0</v>
      </c>
      <c r="AR240" s="54">
        <v>30000000</v>
      </c>
      <c r="AS240" s="54">
        <v>0</v>
      </c>
      <c r="AT240" s="54">
        <v>0</v>
      </c>
      <c r="AU240" s="54">
        <v>30000000</v>
      </c>
      <c r="AV240" s="54">
        <v>0</v>
      </c>
      <c r="AW240" s="54">
        <v>0</v>
      </c>
      <c r="AX240" s="54">
        <v>0</v>
      </c>
      <c r="AY240" s="54">
        <v>200000</v>
      </c>
      <c r="AZ240" s="59">
        <v>0</v>
      </c>
      <c r="BA240" s="54">
        <v>0</v>
      </c>
      <c r="BB240" s="59"/>
      <c r="BC240" s="54"/>
      <c r="BD240" s="54"/>
      <c r="BE240" s="54">
        <v>0</v>
      </c>
      <c r="BF240" s="54">
        <v>200000</v>
      </c>
      <c r="BG240" s="59">
        <v>0</v>
      </c>
      <c r="BH240" s="59">
        <v>0</v>
      </c>
      <c r="BI240" s="59">
        <v>0</v>
      </c>
      <c r="BJ240" s="59">
        <v>0</v>
      </c>
      <c r="BK240" s="59"/>
      <c r="BL240" s="59">
        <v>0</v>
      </c>
      <c r="BM240" s="59"/>
      <c r="BN240" s="59"/>
      <c r="BO240" s="59">
        <v>0</v>
      </c>
      <c r="BP240" s="59"/>
      <c r="BQ240" s="59"/>
      <c r="BR240" s="54"/>
      <c r="BS240" s="59"/>
      <c r="BT240" s="54">
        <v>0</v>
      </c>
      <c r="BU240" s="57">
        <v>30200000</v>
      </c>
      <c r="BV240" s="54">
        <v>0</v>
      </c>
      <c r="BW240" s="54">
        <v>200000</v>
      </c>
      <c r="BX240" s="54">
        <v>0</v>
      </c>
      <c r="BY240" s="54">
        <v>11000000</v>
      </c>
      <c r="BZ240" s="54">
        <v>0</v>
      </c>
      <c r="CA240" s="54">
        <v>0</v>
      </c>
      <c r="CB240" s="54">
        <v>2384000</v>
      </c>
      <c r="CC240" s="54">
        <v>300000</v>
      </c>
      <c r="CD240" s="54">
        <v>447000</v>
      </c>
      <c r="CE240" s="54">
        <v>0</v>
      </c>
      <c r="CF240" s="54">
        <v>3131000</v>
      </c>
      <c r="CG240" s="54">
        <v>14331000</v>
      </c>
      <c r="CH240" s="54">
        <v>15869000</v>
      </c>
      <c r="CI240" s="54">
        <v>1630350</v>
      </c>
      <c r="CJ240" s="54"/>
      <c r="CK240" s="54">
        <v>1630350</v>
      </c>
      <c r="CL240" s="54">
        <v>0</v>
      </c>
      <c r="CM240" s="54">
        <v>149000</v>
      </c>
      <c r="CN240" s="54">
        <v>0</v>
      </c>
      <c r="CO240" s="54"/>
      <c r="CP240" s="54">
        <v>0</v>
      </c>
      <c r="CQ240" s="54">
        <v>0</v>
      </c>
      <c r="CR240" s="54">
        <v>149000</v>
      </c>
      <c r="CS240" s="54">
        <v>25289650</v>
      </c>
      <c r="CT240" s="54"/>
      <c r="CU240" s="57">
        <v>25289650</v>
      </c>
      <c r="CV240" s="54">
        <v>5066000</v>
      </c>
      <c r="CW240" s="54">
        <v>0</v>
      </c>
      <c r="CX240" s="54">
        <v>894000</v>
      </c>
      <c r="CY240" s="54">
        <v>0</v>
      </c>
      <c r="CZ240" s="54"/>
      <c r="DA240" s="54">
        <v>5960000</v>
      </c>
      <c r="DB240" s="54">
        <v>9091000</v>
      </c>
      <c r="DC240" s="54">
        <v>596000</v>
      </c>
      <c r="DD240" s="54">
        <v>36756000</v>
      </c>
      <c r="DE240" s="54"/>
      <c r="DF240" s="54" t="s">
        <v>980</v>
      </c>
      <c r="DG240" s="54">
        <v>2500000</v>
      </c>
      <c r="DH240" s="52" t="s">
        <v>200</v>
      </c>
      <c r="DI240" s="54">
        <f>IFERROR(VLOOKUP($B240,[1]Timesheet!$D:$BK,51,0),0)</f>
        <v>22</v>
      </c>
      <c r="DJ240" s="54">
        <f>IFERROR(VLOOKUP($B240,[1]Timesheet!$D:$BK,52,0),0)</f>
        <v>0</v>
      </c>
      <c r="DK240" s="54">
        <f>IFERROR(VLOOKUP($B240,[1]Timesheet!$D:$BK,55,0),0)</f>
        <v>0</v>
      </c>
      <c r="DL240" s="52" t="s">
        <v>139</v>
      </c>
      <c r="DM240" s="54">
        <f>IFERROR(VLOOKUP($B240,[1]Timesheet!$D:$BK,57,0),0)</f>
        <v>0</v>
      </c>
      <c r="DN240" s="54">
        <f t="shared" si="12"/>
        <v>149000</v>
      </c>
      <c r="DO240" s="54"/>
      <c r="DP240" s="54" t="str">
        <f t="shared" si="13"/>
        <v>HCM</v>
      </c>
      <c r="DQ240" s="60">
        <v>0</v>
      </c>
      <c r="DR240" s="60">
        <v>0</v>
      </c>
      <c r="DS240" s="61" t="str">
        <f>IFERROR(VLOOKUP(E240&amp;H240,[1]Group!$D$3:$G$40,4,0),"")</f>
        <v>Group 2</v>
      </c>
      <c r="DT240" s="61" t="str">
        <f t="shared" si="14"/>
        <v>MoviSouthGroup 2</v>
      </c>
    </row>
    <row r="241" spans="1:124" s="11" customFormat="1" ht="20.25" hidden="1" customHeight="1" x14ac:dyDescent="0.35">
      <c r="A241" s="47">
        <v>238</v>
      </c>
      <c r="B241" s="48">
        <v>5591</v>
      </c>
      <c r="C241" s="48" t="s">
        <v>1035</v>
      </c>
      <c r="D241" s="49" t="s">
        <v>551</v>
      </c>
      <c r="E241" s="49" t="s">
        <v>192</v>
      </c>
      <c r="F241" s="49" t="s">
        <v>193</v>
      </c>
      <c r="G241" s="49" t="s">
        <v>151</v>
      </c>
      <c r="H241" s="49" t="s">
        <v>193</v>
      </c>
      <c r="I241" s="49" t="s">
        <v>129</v>
      </c>
      <c r="J241" s="49" t="s">
        <v>179</v>
      </c>
      <c r="K241" s="49" t="s">
        <v>131</v>
      </c>
      <c r="L241" s="49" t="s">
        <v>132</v>
      </c>
      <c r="M241" s="50">
        <v>43801</v>
      </c>
      <c r="N241" s="50" t="s">
        <v>770</v>
      </c>
      <c r="O241" s="51"/>
      <c r="P241" s="50"/>
      <c r="Q241" s="52" t="s">
        <v>133</v>
      </c>
      <c r="R241" s="311" t="s">
        <v>774</v>
      </c>
      <c r="S241" s="52" t="s">
        <v>134</v>
      </c>
      <c r="T241" s="54"/>
      <c r="U241" s="54">
        <v>5000000</v>
      </c>
      <c r="V241" s="54"/>
      <c r="W241" s="55">
        <v>5000000</v>
      </c>
      <c r="X241" s="56">
        <v>0</v>
      </c>
      <c r="Y241" s="54">
        <v>0</v>
      </c>
      <c r="Z241" s="54"/>
      <c r="AA241" s="56">
        <v>200000</v>
      </c>
      <c r="AB241" s="54"/>
      <c r="AC241" s="54">
        <v>730000</v>
      </c>
      <c r="AD241" s="57">
        <v>930000</v>
      </c>
      <c r="AE241" s="54" t="s">
        <v>1246</v>
      </c>
      <c r="AF241" s="58">
        <v>26</v>
      </c>
      <c r="AG241" s="58">
        <v>26</v>
      </c>
      <c r="AH241" s="58">
        <v>0</v>
      </c>
      <c r="AI241" s="58">
        <v>0</v>
      </c>
      <c r="AJ241" s="58">
        <v>0</v>
      </c>
      <c r="AK241" s="58">
        <v>26</v>
      </c>
      <c r="AL241" s="58">
        <v>0</v>
      </c>
      <c r="AM241" s="58">
        <v>0</v>
      </c>
      <c r="AN241" s="58">
        <v>0</v>
      </c>
      <c r="AO241" s="58">
        <v>0</v>
      </c>
      <c r="AP241" s="58">
        <v>0</v>
      </c>
      <c r="AQ241" s="58">
        <v>0</v>
      </c>
      <c r="AR241" s="54">
        <v>5000000</v>
      </c>
      <c r="AS241" s="54">
        <v>0</v>
      </c>
      <c r="AT241" s="54">
        <v>0</v>
      </c>
      <c r="AU241" s="54">
        <v>5000000</v>
      </c>
      <c r="AV241" s="54">
        <v>0</v>
      </c>
      <c r="AW241" s="54">
        <v>0</v>
      </c>
      <c r="AX241" s="54">
        <v>0</v>
      </c>
      <c r="AY241" s="54">
        <v>200000</v>
      </c>
      <c r="AZ241" s="59">
        <v>0</v>
      </c>
      <c r="BA241" s="54">
        <v>0</v>
      </c>
      <c r="BB241" s="59"/>
      <c r="BC241" s="54"/>
      <c r="BD241" s="54"/>
      <c r="BE241" s="54">
        <v>730000</v>
      </c>
      <c r="BF241" s="54">
        <v>930000</v>
      </c>
      <c r="BG241" s="59">
        <v>713645</v>
      </c>
      <c r="BH241" s="59">
        <v>0</v>
      </c>
      <c r="BI241" s="59">
        <v>0</v>
      </c>
      <c r="BJ241" s="59">
        <v>0</v>
      </c>
      <c r="BK241" s="59"/>
      <c r="BL241" s="59">
        <v>100000</v>
      </c>
      <c r="BM241" s="59"/>
      <c r="BN241" s="59"/>
      <c r="BO241" s="59">
        <v>0</v>
      </c>
      <c r="BP241" s="59"/>
      <c r="BQ241" s="59"/>
      <c r="BR241" s="54"/>
      <c r="BS241" s="59"/>
      <c r="BT241" s="54">
        <v>813645</v>
      </c>
      <c r="BU241" s="57">
        <v>6743645</v>
      </c>
      <c r="BV241" s="54">
        <v>0</v>
      </c>
      <c r="BW241" s="54">
        <v>200000</v>
      </c>
      <c r="BX241" s="54">
        <v>730000</v>
      </c>
      <c r="BY241" s="54">
        <v>11000000</v>
      </c>
      <c r="BZ241" s="54">
        <v>0</v>
      </c>
      <c r="CA241" s="54">
        <v>0</v>
      </c>
      <c r="CB241" s="54">
        <v>400000</v>
      </c>
      <c r="CC241" s="54">
        <v>50000</v>
      </c>
      <c r="CD241" s="54">
        <v>75000</v>
      </c>
      <c r="CE241" s="54">
        <v>0</v>
      </c>
      <c r="CF241" s="54">
        <v>525000</v>
      </c>
      <c r="CG241" s="54">
        <v>12455000</v>
      </c>
      <c r="CH241" s="54">
        <v>0</v>
      </c>
      <c r="CI241" s="54">
        <v>0</v>
      </c>
      <c r="CJ241" s="54"/>
      <c r="CK241" s="54">
        <v>0</v>
      </c>
      <c r="CL241" s="54">
        <v>0</v>
      </c>
      <c r="CM241" s="54">
        <v>50000</v>
      </c>
      <c r="CN241" s="54">
        <v>0</v>
      </c>
      <c r="CO241" s="54"/>
      <c r="CP241" s="54">
        <v>0</v>
      </c>
      <c r="CQ241" s="54">
        <v>0</v>
      </c>
      <c r="CR241" s="54">
        <v>50000</v>
      </c>
      <c r="CS241" s="54">
        <v>6168645</v>
      </c>
      <c r="CT241" s="54"/>
      <c r="CU241" s="57">
        <v>6168645</v>
      </c>
      <c r="CV241" s="54">
        <v>850000.00000000012</v>
      </c>
      <c r="CW241" s="54">
        <v>0</v>
      </c>
      <c r="CX241" s="54">
        <v>150000</v>
      </c>
      <c r="CY241" s="54">
        <v>0</v>
      </c>
      <c r="CZ241" s="54"/>
      <c r="DA241" s="54">
        <v>1000000.0000000001</v>
      </c>
      <c r="DB241" s="54">
        <v>1525000</v>
      </c>
      <c r="DC241" s="54">
        <v>100000</v>
      </c>
      <c r="DD241" s="54">
        <v>7843645</v>
      </c>
      <c r="DE241" s="54"/>
      <c r="DF241" s="54" t="s">
        <v>980</v>
      </c>
      <c r="DG241" s="54">
        <v>416666.66666666669</v>
      </c>
      <c r="DH241" s="52" t="s">
        <v>200</v>
      </c>
      <c r="DI241" s="54">
        <f>IFERROR(VLOOKUP($B241,[1]Timesheet!$D:$BK,51,0),0)</f>
        <v>22</v>
      </c>
      <c r="DJ241" s="54">
        <f>IFERROR(VLOOKUP($B241,[1]Timesheet!$D:$BK,52,0),0)</f>
        <v>0</v>
      </c>
      <c r="DK241" s="54">
        <f>IFERROR(VLOOKUP($B241,[1]Timesheet!$D:$BK,55,0),0)</f>
        <v>0</v>
      </c>
      <c r="DL241" s="52" t="s">
        <v>139</v>
      </c>
      <c r="DM241" s="54">
        <f>IFERROR(VLOOKUP($B241,[1]Timesheet!$D:$BK,57,0),0)</f>
        <v>0</v>
      </c>
      <c r="DN241" s="54">
        <f t="shared" si="12"/>
        <v>50000</v>
      </c>
      <c r="DO241" s="54"/>
      <c r="DP241" s="54" t="str">
        <f t="shared" si="13"/>
        <v>HCM</v>
      </c>
      <c r="DQ241" s="60">
        <v>0</v>
      </c>
      <c r="DR241" s="60">
        <v>0</v>
      </c>
      <c r="DS241" s="61" t="str">
        <f>IFERROR(VLOOKUP(E241&amp;H241,[1]Group!$D$3:$G$40,4,0),"")</f>
        <v>Group 1</v>
      </c>
      <c r="DT241" s="61" t="str">
        <f t="shared" si="14"/>
        <v>MoviSouthGroup 1</v>
      </c>
    </row>
    <row r="242" spans="1:124" s="11" customFormat="1" ht="20.25" hidden="1" customHeight="1" x14ac:dyDescent="0.35">
      <c r="A242" s="47">
        <v>239</v>
      </c>
      <c r="B242" s="48" t="s">
        <v>552</v>
      </c>
      <c r="C242" s="48" t="s">
        <v>1213</v>
      </c>
      <c r="D242" s="49" t="s">
        <v>553</v>
      </c>
      <c r="E242" s="49" t="s">
        <v>192</v>
      </c>
      <c r="F242" s="49" t="s">
        <v>193</v>
      </c>
      <c r="G242" s="49" t="s">
        <v>256</v>
      </c>
      <c r="H242" s="49" t="s">
        <v>554</v>
      </c>
      <c r="I242" s="49" t="s">
        <v>183</v>
      </c>
      <c r="J242" s="49" t="s">
        <v>179</v>
      </c>
      <c r="K242" s="49" t="s">
        <v>131</v>
      </c>
      <c r="L242" s="49" t="s">
        <v>132</v>
      </c>
      <c r="M242" s="50">
        <v>42614</v>
      </c>
      <c r="N242" s="50"/>
      <c r="O242" s="51"/>
      <c r="P242" s="50"/>
      <c r="Q242" s="52" t="s">
        <v>133</v>
      </c>
      <c r="R242" s="311" t="s">
        <v>774</v>
      </c>
      <c r="S242" s="52" t="s">
        <v>134</v>
      </c>
      <c r="T242" s="54"/>
      <c r="U242" s="54">
        <v>15000000</v>
      </c>
      <c r="V242" s="54"/>
      <c r="W242" s="55">
        <v>15000000</v>
      </c>
      <c r="X242" s="56">
        <v>0</v>
      </c>
      <c r="Y242" s="54">
        <v>0</v>
      </c>
      <c r="Z242" s="54"/>
      <c r="AA242" s="56">
        <v>200000</v>
      </c>
      <c r="AB242" s="54"/>
      <c r="AC242" s="54">
        <v>730000</v>
      </c>
      <c r="AD242" s="57">
        <v>930000</v>
      </c>
      <c r="AE242" s="54" t="s">
        <v>1246</v>
      </c>
      <c r="AF242" s="58">
        <v>26</v>
      </c>
      <c r="AG242" s="58">
        <v>26</v>
      </c>
      <c r="AH242" s="58">
        <v>0</v>
      </c>
      <c r="AI242" s="58">
        <v>0</v>
      </c>
      <c r="AJ242" s="58">
        <v>0</v>
      </c>
      <c r="AK242" s="58">
        <v>26</v>
      </c>
      <c r="AL242" s="58">
        <v>0</v>
      </c>
      <c r="AM242" s="58">
        <v>0</v>
      </c>
      <c r="AN242" s="58">
        <v>0</v>
      </c>
      <c r="AO242" s="58">
        <v>0</v>
      </c>
      <c r="AP242" s="58">
        <v>0</v>
      </c>
      <c r="AQ242" s="58">
        <v>0</v>
      </c>
      <c r="AR242" s="54">
        <v>15000000</v>
      </c>
      <c r="AS242" s="54">
        <v>0</v>
      </c>
      <c r="AT242" s="54">
        <v>0</v>
      </c>
      <c r="AU242" s="54">
        <v>15000000</v>
      </c>
      <c r="AV242" s="54">
        <v>0</v>
      </c>
      <c r="AW242" s="54">
        <v>0</v>
      </c>
      <c r="AX242" s="54">
        <v>0</v>
      </c>
      <c r="AY242" s="54">
        <v>200000</v>
      </c>
      <c r="AZ242" s="59">
        <v>0</v>
      </c>
      <c r="BA242" s="54">
        <v>0</v>
      </c>
      <c r="BB242" s="59"/>
      <c r="BC242" s="54"/>
      <c r="BD242" s="54"/>
      <c r="BE242" s="54">
        <v>730000</v>
      </c>
      <c r="BF242" s="54">
        <v>930000</v>
      </c>
      <c r="BG242" s="59">
        <v>0</v>
      </c>
      <c r="BH242" s="59">
        <v>0</v>
      </c>
      <c r="BI242" s="59">
        <v>0</v>
      </c>
      <c r="BJ242" s="59">
        <v>0</v>
      </c>
      <c r="BK242" s="59"/>
      <c r="BL242" s="59">
        <v>0</v>
      </c>
      <c r="BM242" s="59"/>
      <c r="BN242" s="59"/>
      <c r="BO242" s="59">
        <v>0</v>
      </c>
      <c r="BP242" s="59"/>
      <c r="BQ242" s="59"/>
      <c r="BR242" s="54"/>
      <c r="BS242" s="59"/>
      <c r="BT242" s="54">
        <v>0</v>
      </c>
      <c r="BU242" s="57">
        <v>15930000</v>
      </c>
      <c r="BV242" s="54">
        <v>0</v>
      </c>
      <c r="BW242" s="54">
        <v>200000</v>
      </c>
      <c r="BX242" s="54">
        <v>730000</v>
      </c>
      <c r="BY242" s="54">
        <v>11000000</v>
      </c>
      <c r="BZ242" s="54">
        <v>0</v>
      </c>
      <c r="CA242" s="54">
        <v>0</v>
      </c>
      <c r="CB242" s="54">
        <v>1200000</v>
      </c>
      <c r="CC242" s="54">
        <v>150000</v>
      </c>
      <c r="CD242" s="54">
        <v>225000</v>
      </c>
      <c r="CE242" s="54">
        <v>0</v>
      </c>
      <c r="CF242" s="54">
        <v>1575000</v>
      </c>
      <c r="CG242" s="54">
        <v>13505000</v>
      </c>
      <c r="CH242" s="54">
        <v>2425000</v>
      </c>
      <c r="CI242" s="54">
        <v>121250</v>
      </c>
      <c r="CJ242" s="54"/>
      <c r="CK242" s="54">
        <v>121250</v>
      </c>
      <c r="CL242" s="54">
        <v>0</v>
      </c>
      <c r="CM242" s="54">
        <v>149000</v>
      </c>
      <c r="CN242" s="54">
        <v>0</v>
      </c>
      <c r="CO242" s="54"/>
      <c r="CP242" s="54">
        <v>2098000</v>
      </c>
      <c r="CQ242" s="54">
        <v>0</v>
      </c>
      <c r="CR242" s="54">
        <v>2247000</v>
      </c>
      <c r="CS242" s="54">
        <v>11986750</v>
      </c>
      <c r="CT242" s="54"/>
      <c r="CU242" s="57">
        <v>11986750</v>
      </c>
      <c r="CV242" s="54">
        <v>2550000</v>
      </c>
      <c r="CW242" s="54">
        <v>0</v>
      </c>
      <c r="CX242" s="54">
        <v>450000</v>
      </c>
      <c r="CY242" s="54">
        <v>0</v>
      </c>
      <c r="CZ242" s="54"/>
      <c r="DA242" s="54">
        <v>3000000</v>
      </c>
      <c r="DB242" s="54">
        <v>4575000</v>
      </c>
      <c r="DC242" s="54">
        <v>300000</v>
      </c>
      <c r="DD242" s="54">
        <v>19230000</v>
      </c>
      <c r="DE242" s="54"/>
      <c r="DF242" s="54" t="s">
        <v>1021</v>
      </c>
      <c r="DG242" s="54">
        <v>1250000</v>
      </c>
      <c r="DH242" s="52" t="s">
        <v>184</v>
      </c>
      <c r="DI242" s="54">
        <f>IFERROR(VLOOKUP($B242,[1]Timesheet!$D:$BK,51,0),0)</f>
        <v>22</v>
      </c>
      <c r="DJ242" s="54">
        <f>IFERROR(VLOOKUP($B242,[1]Timesheet!$D:$BK,52,0),0)</f>
        <v>0</v>
      </c>
      <c r="DK242" s="54">
        <f>IFERROR(VLOOKUP($B242,[1]Timesheet!$D:$BK,55,0),0)</f>
        <v>0</v>
      </c>
      <c r="DL242" s="52" t="s">
        <v>139</v>
      </c>
      <c r="DM242" s="54">
        <f>IFERROR(VLOOKUP($B242,[1]Timesheet!$D:$BK,57,0),0)</f>
        <v>0</v>
      </c>
      <c r="DN242" s="54">
        <f t="shared" si="12"/>
        <v>149000</v>
      </c>
      <c r="DO242" s="54"/>
      <c r="DP242" s="54" t="str">
        <f t="shared" si="13"/>
        <v>DNG</v>
      </c>
      <c r="DQ242" s="60">
        <v>43780</v>
      </c>
      <c r="DR242" s="60">
        <v>43962</v>
      </c>
      <c r="DS242" s="61" t="str">
        <f>IFERROR(VLOOKUP(E242&amp;H242,[1]Group!$D$3:$G$40,4,0),"")</f>
        <v>Group 1</v>
      </c>
      <c r="DT242" s="61" t="str">
        <f t="shared" si="14"/>
        <v>MoviCentralGroup 1</v>
      </c>
    </row>
    <row r="243" spans="1:124" s="11" customFormat="1" ht="20.25" hidden="1" customHeight="1" x14ac:dyDescent="0.35">
      <c r="A243" s="47">
        <v>240</v>
      </c>
      <c r="B243" s="48">
        <v>5980</v>
      </c>
      <c r="C243" s="48" t="s">
        <v>1200</v>
      </c>
      <c r="D243" s="49" t="s">
        <v>555</v>
      </c>
      <c r="E243" s="49" t="s">
        <v>192</v>
      </c>
      <c r="F243" s="49" t="s">
        <v>193</v>
      </c>
      <c r="G243" s="49" t="s">
        <v>186</v>
      </c>
      <c r="H243" s="49" t="s">
        <v>543</v>
      </c>
      <c r="I243" s="49" t="s">
        <v>129</v>
      </c>
      <c r="J243" s="49" t="s">
        <v>179</v>
      </c>
      <c r="K243" s="49" t="s">
        <v>131</v>
      </c>
      <c r="L243" s="49" t="s">
        <v>132</v>
      </c>
      <c r="M243" s="50">
        <v>44106</v>
      </c>
      <c r="N243" s="50" t="s">
        <v>770</v>
      </c>
      <c r="O243" s="51"/>
      <c r="P243" s="50"/>
      <c r="Q243" s="52" t="s">
        <v>133</v>
      </c>
      <c r="R243" s="311" t="s">
        <v>774</v>
      </c>
      <c r="S243" s="52" t="s">
        <v>134</v>
      </c>
      <c r="T243" s="54"/>
      <c r="U243" s="54">
        <v>30000000</v>
      </c>
      <c r="V243" s="54"/>
      <c r="W243" s="55">
        <v>30000000</v>
      </c>
      <c r="X243" s="56">
        <v>0</v>
      </c>
      <c r="Y243" s="54">
        <v>0</v>
      </c>
      <c r="Z243" s="54"/>
      <c r="AA243" s="56">
        <v>200000</v>
      </c>
      <c r="AB243" s="54"/>
      <c r="AC243" s="54">
        <v>0</v>
      </c>
      <c r="AD243" s="57">
        <v>200000</v>
      </c>
      <c r="AE243" s="54" t="s">
        <v>1246</v>
      </c>
      <c r="AF243" s="58">
        <v>26</v>
      </c>
      <c r="AG243" s="58">
        <v>26</v>
      </c>
      <c r="AH243" s="58">
        <v>0</v>
      </c>
      <c r="AI243" s="58">
        <v>0</v>
      </c>
      <c r="AJ243" s="58">
        <v>0</v>
      </c>
      <c r="AK243" s="58">
        <v>26</v>
      </c>
      <c r="AL243" s="58">
        <v>0</v>
      </c>
      <c r="AM243" s="58">
        <v>0</v>
      </c>
      <c r="AN243" s="58">
        <v>0</v>
      </c>
      <c r="AO243" s="58">
        <v>0</v>
      </c>
      <c r="AP243" s="58">
        <v>0</v>
      </c>
      <c r="AQ243" s="58">
        <v>0</v>
      </c>
      <c r="AR243" s="54">
        <v>30000000</v>
      </c>
      <c r="AS243" s="54">
        <v>0</v>
      </c>
      <c r="AT243" s="54">
        <v>0</v>
      </c>
      <c r="AU243" s="54">
        <v>30000000</v>
      </c>
      <c r="AV243" s="54">
        <v>0</v>
      </c>
      <c r="AW243" s="54">
        <v>0</v>
      </c>
      <c r="AX243" s="54">
        <v>0</v>
      </c>
      <c r="AY243" s="54">
        <v>200000</v>
      </c>
      <c r="AZ243" s="59">
        <v>0</v>
      </c>
      <c r="BA243" s="54">
        <v>0</v>
      </c>
      <c r="BB243" s="59"/>
      <c r="BC243" s="54"/>
      <c r="BD243" s="54"/>
      <c r="BE243" s="54">
        <v>0</v>
      </c>
      <c r="BF243" s="54">
        <v>200000</v>
      </c>
      <c r="BG243" s="59">
        <v>0</v>
      </c>
      <c r="BH243" s="59">
        <v>0</v>
      </c>
      <c r="BI243" s="59">
        <v>0</v>
      </c>
      <c r="BJ243" s="59">
        <v>0</v>
      </c>
      <c r="BK243" s="59"/>
      <c r="BL243" s="59">
        <v>0</v>
      </c>
      <c r="BM243" s="59"/>
      <c r="BN243" s="59"/>
      <c r="BO243" s="59">
        <v>0</v>
      </c>
      <c r="BP243" s="59"/>
      <c r="BQ243" s="59"/>
      <c r="BR243" s="54"/>
      <c r="BS243" s="59"/>
      <c r="BT243" s="54">
        <v>0</v>
      </c>
      <c r="BU243" s="57">
        <v>30200000</v>
      </c>
      <c r="BV243" s="54">
        <v>0</v>
      </c>
      <c r="BW243" s="54">
        <v>200000</v>
      </c>
      <c r="BX243" s="54">
        <v>0</v>
      </c>
      <c r="BY243" s="54">
        <v>11000000</v>
      </c>
      <c r="BZ243" s="54">
        <v>3</v>
      </c>
      <c r="CA243" s="54">
        <v>13200000</v>
      </c>
      <c r="CB243" s="54">
        <v>2384000</v>
      </c>
      <c r="CC243" s="54">
        <v>300000</v>
      </c>
      <c r="CD243" s="54">
        <v>447000</v>
      </c>
      <c r="CE243" s="54">
        <v>0</v>
      </c>
      <c r="CF243" s="54">
        <v>3131000</v>
      </c>
      <c r="CG243" s="54">
        <v>27531000</v>
      </c>
      <c r="CH243" s="54">
        <v>2669000</v>
      </c>
      <c r="CI243" s="54">
        <v>133450</v>
      </c>
      <c r="CJ243" s="54"/>
      <c r="CK243" s="54">
        <v>133450</v>
      </c>
      <c r="CL243" s="54">
        <v>0</v>
      </c>
      <c r="CM243" s="54">
        <v>149000</v>
      </c>
      <c r="CN243" s="54">
        <v>0</v>
      </c>
      <c r="CO243" s="54"/>
      <c r="CP243" s="54">
        <v>0</v>
      </c>
      <c r="CQ243" s="54">
        <v>0</v>
      </c>
      <c r="CR243" s="54">
        <v>149000</v>
      </c>
      <c r="CS243" s="54">
        <v>26786550</v>
      </c>
      <c r="CT243" s="54"/>
      <c r="CU243" s="57">
        <v>26786550</v>
      </c>
      <c r="CV243" s="54">
        <v>5066000</v>
      </c>
      <c r="CW243" s="54">
        <v>0</v>
      </c>
      <c r="CX243" s="54">
        <v>894000</v>
      </c>
      <c r="CY243" s="54">
        <v>0</v>
      </c>
      <c r="CZ243" s="54"/>
      <c r="DA243" s="54">
        <v>5960000</v>
      </c>
      <c r="DB243" s="54">
        <v>9091000</v>
      </c>
      <c r="DC243" s="54">
        <v>596000</v>
      </c>
      <c r="DD243" s="54">
        <v>36756000</v>
      </c>
      <c r="DE243" s="54"/>
      <c r="DF243" s="54" t="s">
        <v>980</v>
      </c>
      <c r="DG243" s="54">
        <v>2500000</v>
      </c>
      <c r="DH243" s="52" t="s">
        <v>195</v>
      </c>
      <c r="DI243" s="54">
        <f>IFERROR(VLOOKUP($B243,[1]Timesheet!$D:$BK,51,0),0)</f>
        <v>22</v>
      </c>
      <c r="DJ243" s="54">
        <f>IFERROR(VLOOKUP($B243,[1]Timesheet!$D:$BK,52,0),0)</f>
        <v>0</v>
      </c>
      <c r="DK243" s="54">
        <f>IFERROR(VLOOKUP($B243,[1]Timesheet!$D:$BK,55,0),0)</f>
        <v>0</v>
      </c>
      <c r="DL243" s="52" t="s">
        <v>139</v>
      </c>
      <c r="DM243" s="54">
        <f>IFERROR(VLOOKUP($B243,[1]Timesheet!$D:$BK,57,0),0)</f>
        <v>0</v>
      </c>
      <c r="DN243" s="54">
        <f t="shared" si="12"/>
        <v>149000</v>
      </c>
      <c r="DO243" s="54"/>
      <c r="DP243" s="54" t="str">
        <f t="shared" si="13"/>
        <v>DNI</v>
      </c>
      <c r="DQ243" s="60">
        <v>0</v>
      </c>
      <c r="DR243" s="60">
        <v>0</v>
      </c>
      <c r="DS243" s="61" t="str">
        <f>IFERROR(VLOOKUP(E243&amp;H243,[1]Group!$D$3:$G$40,4,0),"")</f>
        <v>Group 2</v>
      </c>
      <c r="DT243" s="61" t="str">
        <f t="shared" si="14"/>
        <v>MoviSouthGroup 2</v>
      </c>
    </row>
    <row r="244" spans="1:124" s="11" customFormat="1" ht="20.25" hidden="1" customHeight="1" x14ac:dyDescent="0.35">
      <c r="A244" s="47">
        <v>241</v>
      </c>
      <c r="B244" s="48">
        <v>6209</v>
      </c>
      <c r="C244" s="48" t="s">
        <v>1202</v>
      </c>
      <c r="D244" s="49" t="s">
        <v>556</v>
      </c>
      <c r="E244" s="49" t="s">
        <v>192</v>
      </c>
      <c r="F244" s="49" t="s">
        <v>193</v>
      </c>
      <c r="G244" s="49" t="s">
        <v>186</v>
      </c>
      <c r="H244" s="49" t="s">
        <v>543</v>
      </c>
      <c r="I244" s="49" t="s">
        <v>169</v>
      </c>
      <c r="J244" s="49" t="s">
        <v>179</v>
      </c>
      <c r="K244" s="49" t="s">
        <v>131</v>
      </c>
      <c r="L244" s="60" t="s">
        <v>132</v>
      </c>
      <c r="M244" s="50">
        <v>44480</v>
      </c>
      <c r="N244" s="50" t="s">
        <v>770</v>
      </c>
      <c r="O244" s="51"/>
      <c r="P244" s="50"/>
      <c r="Q244" s="52" t="s">
        <v>133</v>
      </c>
      <c r="R244" s="311" t="s">
        <v>774</v>
      </c>
      <c r="S244" s="52" t="s">
        <v>134</v>
      </c>
      <c r="T244" s="54"/>
      <c r="U244" s="54">
        <v>30000000</v>
      </c>
      <c r="V244" s="54"/>
      <c r="W244" s="55">
        <v>30000000</v>
      </c>
      <c r="X244" s="56">
        <v>0</v>
      </c>
      <c r="Y244" s="54">
        <v>0</v>
      </c>
      <c r="Z244" s="54"/>
      <c r="AA244" s="56">
        <v>200000</v>
      </c>
      <c r="AB244" s="54"/>
      <c r="AC244" s="54">
        <v>0</v>
      </c>
      <c r="AD244" s="57">
        <v>200000</v>
      </c>
      <c r="AE244" s="54" t="s">
        <v>1246</v>
      </c>
      <c r="AF244" s="58">
        <v>26</v>
      </c>
      <c r="AG244" s="58">
        <v>26</v>
      </c>
      <c r="AH244" s="58">
        <v>0</v>
      </c>
      <c r="AI244" s="58">
        <v>0</v>
      </c>
      <c r="AJ244" s="58">
        <v>0</v>
      </c>
      <c r="AK244" s="58">
        <v>26</v>
      </c>
      <c r="AL244" s="58">
        <v>0</v>
      </c>
      <c r="AM244" s="58">
        <v>0</v>
      </c>
      <c r="AN244" s="58">
        <v>0</v>
      </c>
      <c r="AO244" s="58">
        <v>0</v>
      </c>
      <c r="AP244" s="58">
        <v>0</v>
      </c>
      <c r="AQ244" s="58">
        <v>0</v>
      </c>
      <c r="AR244" s="54">
        <v>30000000</v>
      </c>
      <c r="AS244" s="54">
        <v>0</v>
      </c>
      <c r="AT244" s="54">
        <v>0</v>
      </c>
      <c r="AU244" s="54">
        <v>30000000</v>
      </c>
      <c r="AV244" s="54">
        <v>0</v>
      </c>
      <c r="AW244" s="54">
        <v>0</v>
      </c>
      <c r="AX244" s="54">
        <v>0</v>
      </c>
      <c r="AY244" s="54">
        <v>200000</v>
      </c>
      <c r="AZ244" s="59">
        <v>0</v>
      </c>
      <c r="BA244" s="54">
        <v>0</v>
      </c>
      <c r="BB244" s="59"/>
      <c r="BC244" s="54"/>
      <c r="BD244" s="54"/>
      <c r="BE244" s="54">
        <v>0</v>
      </c>
      <c r="BF244" s="54">
        <v>200000</v>
      </c>
      <c r="BG244" s="59">
        <v>0</v>
      </c>
      <c r="BH244" s="59">
        <v>0</v>
      </c>
      <c r="BI244" s="59">
        <v>0</v>
      </c>
      <c r="BJ244" s="59">
        <v>0</v>
      </c>
      <c r="BK244" s="59"/>
      <c r="BL244" s="59">
        <v>0</v>
      </c>
      <c r="BM244" s="59"/>
      <c r="BN244" s="59"/>
      <c r="BO244" s="59">
        <v>0</v>
      </c>
      <c r="BP244" s="59"/>
      <c r="BQ244" s="59"/>
      <c r="BR244" s="54"/>
      <c r="BS244" s="59"/>
      <c r="BT244" s="54">
        <v>0</v>
      </c>
      <c r="BU244" s="57">
        <v>30200000</v>
      </c>
      <c r="BV244" s="54">
        <v>0</v>
      </c>
      <c r="BW244" s="54">
        <v>200000</v>
      </c>
      <c r="BX244" s="54">
        <v>0</v>
      </c>
      <c r="BY244" s="54">
        <v>11000000</v>
      </c>
      <c r="BZ244" s="54">
        <v>0</v>
      </c>
      <c r="CA244" s="54">
        <v>0</v>
      </c>
      <c r="CB244" s="54">
        <v>2384000</v>
      </c>
      <c r="CC244" s="54">
        <v>300000</v>
      </c>
      <c r="CD244" s="54">
        <v>447000</v>
      </c>
      <c r="CE244" s="54">
        <v>0</v>
      </c>
      <c r="CF244" s="54">
        <v>3131000</v>
      </c>
      <c r="CG244" s="54">
        <v>14331000</v>
      </c>
      <c r="CH244" s="54">
        <v>15869000</v>
      </c>
      <c r="CI244" s="54">
        <v>1630350</v>
      </c>
      <c r="CJ244" s="54"/>
      <c r="CK244" s="54">
        <v>1630350</v>
      </c>
      <c r="CL244" s="54">
        <v>0</v>
      </c>
      <c r="CM244" s="54">
        <v>0</v>
      </c>
      <c r="CN244" s="54">
        <v>0</v>
      </c>
      <c r="CO244" s="54"/>
      <c r="CP244" s="54">
        <v>0</v>
      </c>
      <c r="CQ244" s="54">
        <v>0</v>
      </c>
      <c r="CR244" s="54">
        <v>0</v>
      </c>
      <c r="CS244" s="54">
        <v>25438650</v>
      </c>
      <c r="CT244" s="54"/>
      <c r="CU244" s="57">
        <v>25438650</v>
      </c>
      <c r="CV244" s="54">
        <v>5066000</v>
      </c>
      <c r="CW244" s="54">
        <v>0</v>
      </c>
      <c r="CX244" s="54">
        <v>894000</v>
      </c>
      <c r="CY244" s="54">
        <v>0</v>
      </c>
      <c r="CZ244" s="54"/>
      <c r="DA244" s="54">
        <v>5960000</v>
      </c>
      <c r="DB244" s="54">
        <v>9091000</v>
      </c>
      <c r="DC244" s="54">
        <v>596000</v>
      </c>
      <c r="DD244" s="54">
        <v>36756000</v>
      </c>
      <c r="DE244" s="54"/>
      <c r="DF244" s="54" t="s">
        <v>982</v>
      </c>
      <c r="DG244" s="54">
        <v>2500000</v>
      </c>
      <c r="DH244" s="52" t="s">
        <v>212</v>
      </c>
      <c r="DI244" s="54">
        <f>IFERROR(VLOOKUP($B244,[1]Timesheet!$D:$BK,51,0),0)</f>
        <v>22</v>
      </c>
      <c r="DJ244" s="54">
        <f>IFERROR(VLOOKUP($B244,[1]Timesheet!$D:$BK,52,0),0)</f>
        <v>0</v>
      </c>
      <c r="DK244" s="54">
        <f>IFERROR(VLOOKUP($B244,[1]Timesheet!$D:$BK,55,0),0)</f>
        <v>0</v>
      </c>
      <c r="DL244" s="52">
        <v>0</v>
      </c>
      <c r="DM244" s="54">
        <f>IFERROR(VLOOKUP($B244,[1]Timesheet!$D:$BK,57,0),0)</f>
        <v>0</v>
      </c>
      <c r="DN244" s="54">
        <f t="shared" si="12"/>
        <v>0</v>
      </c>
      <c r="DO244" s="54"/>
      <c r="DP244" s="54" t="str">
        <f t="shared" si="13"/>
        <v>HPG</v>
      </c>
      <c r="DQ244" s="60">
        <v>0</v>
      </c>
      <c r="DR244" s="60">
        <v>0</v>
      </c>
      <c r="DS244" s="61" t="str">
        <f>IFERROR(VLOOKUP(E244&amp;H244,[1]Group!$D$3:$G$40,4,0),"")</f>
        <v>Group 2</v>
      </c>
      <c r="DT244" s="61" t="str">
        <f t="shared" si="14"/>
        <v>MoviNorthGroup 2</v>
      </c>
    </row>
    <row r="245" spans="1:124" s="11" customFormat="1" ht="20.25" hidden="1" customHeight="1" x14ac:dyDescent="0.35">
      <c r="A245" s="47">
        <v>242</v>
      </c>
      <c r="B245" s="48" t="s">
        <v>557</v>
      </c>
      <c r="C245" s="48" t="s">
        <v>1180</v>
      </c>
      <c r="D245" s="49" t="s">
        <v>558</v>
      </c>
      <c r="E245" s="49" t="s">
        <v>192</v>
      </c>
      <c r="F245" s="49" t="s">
        <v>193</v>
      </c>
      <c r="G245" s="49" t="s">
        <v>151</v>
      </c>
      <c r="H245" s="49" t="s">
        <v>193</v>
      </c>
      <c r="I245" s="49" t="s">
        <v>129</v>
      </c>
      <c r="J245" s="49" t="s">
        <v>179</v>
      </c>
      <c r="K245" s="49" t="s">
        <v>131</v>
      </c>
      <c r="L245" s="49" t="s">
        <v>132</v>
      </c>
      <c r="M245" s="50">
        <v>42420</v>
      </c>
      <c r="N245" s="50" t="s">
        <v>770</v>
      </c>
      <c r="O245" s="51"/>
      <c r="P245" s="50"/>
      <c r="Q245" s="52" t="s">
        <v>133</v>
      </c>
      <c r="R245" s="311" t="s">
        <v>774</v>
      </c>
      <c r="S245" s="52" t="s">
        <v>134</v>
      </c>
      <c r="T245" s="54"/>
      <c r="U245" s="54">
        <v>5000000</v>
      </c>
      <c r="V245" s="54"/>
      <c r="W245" s="55">
        <v>5000000</v>
      </c>
      <c r="X245" s="56">
        <v>0</v>
      </c>
      <c r="Y245" s="54">
        <v>0</v>
      </c>
      <c r="Z245" s="54"/>
      <c r="AA245" s="56">
        <v>200000</v>
      </c>
      <c r="AB245" s="54"/>
      <c r="AC245" s="54">
        <v>730000</v>
      </c>
      <c r="AD245" s="57">
        <v>930000</v>
      </c>
      <c r="AE245" s="54" t="s">
        <v>1246</v>
      </c>
      <c r="AF245" s="58">
        <v>26</v>
      </c>
      <c r="AG245" s="58">
        <v>26</v>
      </c>
      <c r="AH245" s="58">
        <v>0</v>
      </c>
      <c r="AI245" s="58">
        <v>0</v>
      </c>
      <c r="AJ245" s="58">
        <v>0</v>
      </c>
      <c r="AK245" s="58">
        <v>26</v>
      </c>
      <c r="AL245" s="58">
        <v>0</v>
      </c>
      <c r="AM245" s="58">
        <v>0</v>
      </c>
      <c r="AN245" s="58">
        <v>0</v>
      </c>
      <c r="AO245" s="58">
        <v>0</v>
      </c>
      <c r="AP245" s="58">
        <v>0</v>
      </c>
      <c r="AQ245" s="58">
        <v>0</v>
      </c>
      <c r="AR245" s="54">
        <v>5000000</v>
      </c>
      <c r="AS245" s="54">
        <v>0</v>
      </c>
      <c r="AT245" s="54">
        <v>0</v>
      </c>
      <c r="AU245" s="54">
        <v>5000000</v>
      </c>
      <c r="AV245" s="54">
        <v>0</v>
      </c>
      <c r="AW245" s="54">
        <v>0</v>
      </c>
      <c r="AX245" s="54">
        <v>0</v>
      </c>
      <c r="AY245" s="54">
        <v>200000</v>
      </c>
      <c r="AZ245" s="59">
        <v>0</v>
      </c>
      <c r="BA245" s="54">
        <v>0</v>
      </c>
      <c r="BB245" s="59"/>
      <c r="BC245" s="54"/>
      <c r="BD245" s="54"/>
      <c r="BE245" s="54">
        <v>730000</v>
      </c>
      <c r="BF245" s="54">
        <v>930000</v>
      </c>
      <c r="BG245" s="59">
        <v>4433673</v>
      </c>
      <c r="BH245" s="59">
        <v>0</v>
      </c>
      <c r="BI245" s="59">
        <v>0</v>
      </c>
      <c r="BJ245" s="59">
        <v>0</v>
      </c>
      <c r="BK245" s="59"/>
      <c r="BL245" s="59">
        <v>400000</v>
      </c>
      <c r="BM245" s="59"/>
      <c r="BN245" s="59"/>
      <c r="BO245" s="59">
        <v>0</v>
      </c>
      <c r="BP245" s="59"/>
      <c r="BQ245" s="59"/>
      <c r="BR245" s="54"/>
      <c r="BS245" s="59"/>
      <c r="BT245" s="54">
        <v>4833673</v>
      </c>
      <c r="BU245" s="57">
        <v>10763673</v>
      </c>
      <c r="BV245" s="54">
        <v>0</v>
      </c>
      <c r="BW245" s="54">
        <v>200000</v>
      </c>
      <c r="BX245" s="54">
        <v>730000</v>
      </c>
      <c r="BY245" s="54">
        <v>11000000</v>
      </c>
      <c r="BZ245" s="54">
        <v>1</v>
      </c>
      <c r="CA245" s="54">
        <v>4400000</v>
      </c>
      <c r="CB245" s="54">
        <v>400000</v>
      </c>
      <c r="CC245" s="54">
        <v>50000</v>
      </c>
      <c r="CD245" s="54">
        <v>75000</v>
      </c>
      <c r="CE245" s="54">
        <v>0</v>
      </c>
      <c r="CF245" s="54">
        <v>525000</v>
      </c>
      <c r="CG245" s="54">
        <v>16855000</v>
      </c>
      <c r="CH245" s="54">
        <v>0</v>
      </c>
      <c r="CI245" s="54">
        <v>0</v>
      </c>
      <c r="CJ245" s="54"/>
      <c r="CK245" s="54">
        <v>0</v>
      </c>
      <c r="CL245" s="54">
        <v>0</v>
      </c>
      <c r="CM245" s="54">
        <v>50000</v>
      </c>
      <c r="CN245" s="54">
        <v>0</v>
      </c>
      <c r="CO245" s="54"/>
      <c r="CP245" s="54">
        <v>0</v>
      </c>
      <c r="CQ245" s="54">
        <v>0</v>
      </c>
      <c r="CR245" s="54">
        <v>50000</v>
      </c>
      <c r="CS245" s="54">
        <v>10188673</v>
      </c>
      <c r="CT245" s="54"/>
      <c r="CU245" s="57">
        <v>10188673</v>
      </c>
      <c r="CV245" s="54">
        <v>850000.00000000012</v>
      </c>
      <c r="CW245" s="54">
        <v>0</v>
      </c>
      <c r="CX245" s="54">
        <v>150000</v>
      </c>
      <c r="CY245" s="54">
        <v>0</v>
      </c>
      <c r="CZ245" s="54"/>
      <c r="DA245" s="54">
        <v>1000000.0000000001</v>
      </c>
      <c r="DB245" s="54">
        <v>1525000</v>
      </c>
      <c r="DC245" s="54">
        <v>100000</v>
      </c>
      <c r="DD245" s="54">
        <v>11863673</v>
      </c>
      <c r="DE245" s="54"/>
      <c r="DF245" s="54" t="s">
        <v>980</v>
      </c>
      <c r="DG245" s="54">
        <v>416666.66666666669</v>
      </c>
      <c r="DH245" s="52" t="s">
        <v>200</v>
      </c>
      <c r="DI245" s="54">
        <f>IFERROR(VLOOKUP($B245,[1]Timesheet!$D:$BK,51,0),0)</f>
        <v>22</v>
      </c>
      <c r="DJ245" s="54">
        <f>IFERROR(VLOOKUP($B245,[1]Timesheet!$D:$BK,52,0),0)</f>
        <v>0</v>
      </c>
      <c r="DK245" s="54">
        <f>IFERROR(VLOOKUP($B245,[1]Timesheet!$D:$BK,55,0),0)</f>
        <v>0</v>
      </c>
      <c r="DL245" s="52" t="s">
        <v>139</v>
      </c>
      <c r="DM245" s="54">
        <f>IFERROR(VLOOKUP($B245,[1]Timesheet!$D:$BK,57,0),0)</f>
        <v>0</v>
      </c>
      <c r="DN245" s="54">
        <f t="shared" si="12"/>
        <v>50000</v>
      </c>
      <c r="DO245" s="54"/>
      <c r="DP245" s="54" t="str">
        <f t="shared" si="13"/>
        <v>HCM</v>
      </c>
      <c r="DQ245" s="60">
        <v>0</v>
      </c>
      <c r="DR245" s="60">
        <v>0</v>
      </c>
      <c r="DS245" s="61" t="str">
        <f>IFERROR(VLOOKUP(E245&amp;H245,[1]Group!$D$3:$G$40,4,0),"")</f>
        <v>Group 1</v>
      </c>
      <c r="DT245" s="61" t="str">
        <f t="shared" si="14"/>
        <v>MoviSouthGroup 1</v>
      </c>
    </row>
    <row r="246" spans="1:124" s="11" customFormat="1" ht="20.25" hidden="1" customHeight="1" x14ac:dyDescent="0.35">
      <c r="A246" s="47">
        <v>243</v>
      </c>
      <c r="B246" s="48" t="s">
        <v>559</v>
      </c>
      <c r="C246" s="48" t="s">
        <v>1181</v>
      </c>
      <c r="D246" s="49" t="s">
        <v>560</v>
      </c>
      <c r="E246" s="49" t="s">
        <v>192</v>
      </c>
      <c r="F246" s="49" t="s">
        <v>193</v>
      </c>
      <c r="G246" s="49" t="s">
        <v>151</v>
      </c>
      <c r="H246" s="49" t="s">
        <v>194</v>
      </c>
      <c r="I246" s="49" t="s">
        <v>129</v>
      </c>
      <c r="J246" s="49" t="s">
        <v>179</v>
      </c>
      <c r="K246" s="49" t="s">
        <v>131</v>
      </c>
      <c r="L246" s="49" t="s">
        <v>132</v>
      </c>
      <c r="M246" s="50">
        <v>42429</v>
      </c>
      <c r="N246" s="50" t="s">
        <v>770</v>
      </c>
      <c r="O246" s="51"/>
      <c r="P246" s="50"/>
      <c r="Q246" s="52" t="s">
        <v>133</v>
      </c>
      <c r="R246" s="311" t="s">
        <v>774</v>
      </c>
      <c r="S246" s="52" t="s">
        <v>134</v>
      </c>
      <c r="T246" s="54"/>
      <c r="U246" s="54">
        <v>5000000</v>
      </c>
      <c r="V246" s="54"/>
      <c r="W246" s="55">
        <v>5000000</v>
      </c>
      <c r="X246" s="56">
        <v>0</v>
      </c>
      <c r="Y246" s="54">
        <v>0</v>
      </c>
      <c r="Z246" s="54"/>
      <c r="AA246" s="56">
        <v>200000</v>
      </c>
      <c r="AB246" s="54"/>
      <c r="AC246" s="54">
        <v>730000</v>
      </c>
      <c r="AD246" s="57">
        <v>930000</v>
      </c>
      <c r="AE246" s="54" t="s">
        <v>1246</v>
      </c>
      <c r="AF246" s="58">
        <v>26</v>
      </c>
      <c r="AG246" s="58">
        <v>26</v>
      </c>
      <c r="AH246" s="58">
        <v>0</v>
      </c>
      <c r="AI246" s="58">
        <v>0</v>
      </c>
      <c r="AJ246" s="58">
        <v>0</v>
      </c>
      <c r="AK246" s="58">
        <v>26</v>
      </c>
      <c r="AL246" s="58">
        <v>0</v>
      </c>
      <c r="AM246" s="58">
        <v>0</v>
      </c>
      <c r="AN246" s="58">
        <v>0</v>
      </c>
      <c r="AO246" s="58">
        <v>0</v>
      </c>
      <c r="AP246" s="58">
        <v>0</v>
      </c>
      <c r="AQ246" s="58">
        <v>0</v>
      </c>
      <c r="AR246" s="54">
        <v>5000000</v>
      </c>
      <c r="AS246" s="54">
        <v>0</v>
      </c>
      <c r="AT246" s="54">
        <v>0</v>
      </c>
      <c r="AU246" s="54">
        <v>5000000</v>
      </c>
      <c r="AV246" s="54">
        <v>0</v>
      </c>
      <c r="AW246" s="54">
        <v>0</v>
      </c>
      <c r="AX246" s="54">
        <v>0</v>
      </c>
      <c r="AY246" s="54">
        <v>200000</v>
      </c>
      <c r="AZ246" s="59">
        <v>0</v>
      </c>
      <c r="BA246" s="54">
        <v>0</v>
      </c>
      <c r="BB246" s="59"/>
      <c r="BC246" s="54"/>
      <c r="BD246" s="54"/>
      <c r="BE246" s="54">
        <v>730000</v>
      </c>
      <c r="BF246" s="54">
        <v>930000</v>
      </c>
      <c r="BG246" s="59">
        <v>2146453</v>
      </c>
      <c r="BH246" s="59">
        <v>0</v>
      </c>
      <c r="BI246" s="59">
        <v>0</v>
      </c>
      <c r="BJ246" s="59">
        <v>0</v>
      </c>
      <c r="BK246" s="59"/>
      <c r="BL246" s="59">
        <v>50000</v>
      </c>
      <c r="BM246" s="59"/>
      <c r="BN246" s="59"/>
      <c r="BO246" s="59">
        <v>0</v>
      </c>
      <c r="BP246" s="59"/>
      <c r="BQ246" s="59"/>
      <c r="BR246" s="54"/>
      <c r="BS246" s="59"/>
      <c r="BT246" s="54">
        <v>2196453</v>
      </c>
      <c r="BU246" s="57">
        <v>8126453</v>
      </c>
      <c r="BV246" s="54">
        <v>0</v>
      </c>
      <c r="BW246" s="54">
        <v>200000</v>
      </c>
      <c r="BX246" s="54">
        <v>730000</v>
      </c>
      <c r="BY246" s="54">
        <v>11000000</v>
      </c>
      <c r="BZ246" s="54">
        <v>0</v>
      </c>
      <c r="CA246" s="54">
        <v>0</v>
      </c>
      <c r="CB246" s="54">
        <v>400000</v>
      </c>
      <c r="CC246" s="54">
        <v>50000</v>
      </c>
      <c r="CD246" s="54">
        <v>75000</v>
      </c>
      <c r="CE246" s="54">
        <v>0</v>
      </c>
      <c r="CF246" s="54">
        <v>525000</v>
      </c>
      <c r="CG246" s="54">
        <v>12455000</v>
      </c>
      <c r="CH246" s="54">
        <v>0</v>
      </c>
      <c r="CI246" s="54">
        <v>0</v>
      </c>
      <c r="CJ246" s="54"/>
      <c r="CK246" s="54">
        <v>0</v>
      </c>
      <c r="CL246" s="54">
        <v>0</v>
      </c>
      <c r="CM246" s="54">
        <v>50000</v>
      </c>
      <c r="CN246" s="54">
        <v>0</v>
      </c>
      <c r="CO246" s="54"/>
      <c r="CP246" s="54">
        <v>0</v>
      </c>
      <c r="CQ246" s="54">
        <v>0</v>
      </c>
      <c r="CR246" s="54">
        <v>50000</v>
      </c>
      <c r="CS246" s="54">
        <v>7551453</v>
      </c>
      <c r="CT246" s="54"/>
      <c r="CU246" s="57">
        <v>7551453</v>
      </c>
      <c r="CV246" s="54">
        <v>850000.00000000012</v>
      </c>
      <c r="CW246" s="54">
        <v>0</v>
      </c>
      <c r="CX246" s="54">
        <v>150000</v>
      </c>
      <c r="CY246" s="54">
        <v>0</v>
      </c>
      <c r="CZ246" s="54"/>
      <c r="DA246" s="54">
        <v>1000000.0000000001</v>
      </c>
      <c r="DB246" s="54">
        <v>1525000</v>
      </c>
      <c r="DC246" s="54">
        <v>100000</v>
      </c>
      <c r="DD246" s="54">
        <v>9226453</v>
      </c>
      <c r="DE246" s="54"/>
      <c r="DF246" s="54" t="s">
        <v>980</v>
      </c>
      <c r="DG246" s="54">
        <v>416666.66666666669</v>
      </c>
      <c r="DH246" s="52" t="s">
        <v>188</v>
      </c>
      <c r="DI246" s="54">
        <f>IFERROR(VLOOKUP($B246,[1]Timesheet!$D:$BK,51,0),0)</f>
        <v>22</v>
      </c>
      <c r="DJ246" s="54">
        <f>IFERROR(VLOOKUP($B246,[1]Timesheet!$D:$BK,52,0),0)</f>
        <v>0</v>
      </c>
      <c r="DK246" s="54">
        <f>IFERROR(VLOOKUP($B246,[1]Timesheet!$D:$BK,55,0),0)</f>
        <v>0</v>
      </c>
      <c r="DL246" s="52" t="s">
        <v>139</v>
      </c>
      <c r="DM246" s="54">
        <f>IFERROR(VLOOKUP($B246,[1]Timesheet!$D:$BK,57,0),0)</f>
        <v>0</v>
      </c>
      <c r="DN246" s="54">
        <f t="shared" si="12"/>
        <v>50000</v>
      </c>
      <c r="DO246" s="54"/>
      <c r="DP246" s="54" t="str">
        <f t="shared" si="13"/>
        <v>MKD</v>
      </c>
      <c r="DQ246" s="60">
        <v>0</v>
      </c>
      <c r="DR246" s="60">
        <v>0</v>
      </c>
      <c r="DS246" s="61" t="str">
        <f>IFERROR(VLOOKUP(E246&amp;H246,[1]Group!$D$3:$G$40,4,0),"")</f>
        <v>Group 1</v>
      </c>
      <c r="DT246" s="61" t="str">
        <f t="shared" si="14"/>
        <v>MoviSouthGroup 1</v>
      </c>
    </row>
    <row r="247" spans="1:124" s="11" customFormat="1" ht="20.25" hidden="1" customHeight="1" x14ac:dyDescent="0.35">
      <c r="A247" s="47">
        <v>244</v>
      </c>
      <c r="B247" s="48" t="s">
        <v>561</v>
      </c>
      <c r="C247" s="48" t="s">
        <v>1182</v>
      </c>
      <c r="D247" s="49" t="s">
        <v>562</v>
      </c>
      <c r="E247" s="49" t="s">
        <v>192</v>
      </c>
      <c r="F247" s="49" t="s">
        <v>193</v>
      </c>
      <c r="G247" s="49" t="s">
        <v>151</v>
      </c>
      <c r="H247" s="49" t="s">
        <v>193</v>
      </c>
      <c r="I247" s="49" t="s">
        <v>129</v>
      </c>
      <c r="J247" s="49" t="s">
        <v>179</v>
      </c>
      <c r="K247" s="49" t="s">
        <v>131</v>
      </c>
      <c r="L247" s="49" t="s">
        <v>132</v>
      </c>
      <c r="M247" s="50">
        <v>42443</v>
      </c>
      <c r="N247" s="50" t="s">
        <v>770</v>
      </c>
      <c r="O247" s="51"/>
      <c r="P247" s="50"/>
      <c r="Q247" s="52" t="s">
        <v>133</v>
      </c>
      <c r="R247" s="311" t="s">
        <v>774</v>
      </c>
      <c r="S247" s="52" t="s">
        <v>134</v>
      </c>
      <c r="T247" s="54"/>
      <c r="U247" s="54">
        <v>5000000</v>
      </c>
      <c r="V247" s="54"/>
      <c r="W247" s="55">
        <v>5000000</v>
      </c>
      <c r="X247" s="56">
        <v>0</v>
      </c>
      <c r="Y247" s="54">
        <v>0</v>
      </c>
      <c r="Z247" s="54"/>
      <c r="AA247" s="56">
        <v>200000</v>
      </c>
      <c r="AB247" s="54"/>
      <c r="AC247" s="54">
        <v>730000</v>
      </c>
      <c r="AD247" s="57">
        <v>930000</v>
      </c>
      <c r="AE247" s="54" t="s">
        <v>1246</v>
      </c>
      <c r="AF247" s="58">
        <v>26</v>
      </c>
      <c r="AG247" s="58">
        <v>26</v>
      </c>
      <c r="AH247" s="58">
        <v>0</v>
      </c>
      <c r="AI247" s="58">
        <v>0</v>
      </c>
      <c r="AJ247" s="58">
        <v>0</v>
      </c>
      <c r="AK247" s="58">
        <v>26</v>
      </c>
      <c r="AL247" s="58">
        <v>0</v>
      </c>
      <c r="AM247" s="58">
        <v>0</v>
      </c>
      <c r="AN247" s="58">
        <v>0</v>
      </c>
      <c r="AO247" s="58">
        <v>0</v>
      </c>
      <c r="AP247" s="58">
        <v>0</v>
      </c>
      <c r="AQ247" s="58">
        <v>0</v>
      </c>
      <c r="AR247" s="54">
        <v>5000000</v>
      </c>
      <c r="AS247" s="54">
        <v>0</v>
      </c>
      <c r="AT247" s="54">
        <v>0</v>
      </c>
      <c r="AU247" s="54">
        <v>5000000</v>
      </c>
      <c r="AV247" s="54">
        <v>0</v>
      </c>
      <c r="AW247" s="54">
        <v>0</v>
      </c>
      <c r="AX247" s="54">
        <v>0</v>
      </c>
      <c r="AY247" s="54">
        <v>200000</v>
      </c>
      <c r="AZ247" s="59">
        <v>0</v>
      </c>
      <c r="BA247" s="54">
        <v>0</v>
      </c>
      <c r="BB247" s="59"/>
      <c r="BC247" s="54"/>
      <c r="BD247" s="54"/>
      <c r="BE247" s="54">
        <v>730000</v>
      </c>
      <c r="BF247" s="54">
        <v>930000</v>
      </c>
      <c r="BG247" s="59">
        <v>3272647</v>
      </c>
      <c r="BH247" s="59">
        <v>0</v>
      </c>
      <c r="BI247" s="59">
        <v>0</v>
      </c>
      <c r="BJ247" s="59">
        <v>0</v>
      </c>
      <c r="BK247" s="59"/>
      <c r="BL247" s="59">
        <v>100000</v>
      </c>
      <c r="BM247" s="59"/>
      <c r="BN247" s="59"/>
      <c r="BO247" s="59">
        <v>0</v>
      </c>
      <c r="BP247" s="59"/>
      <c r="BQ247" s="59"/>
      <c r="BR247" s="54"/>
      <c r="BS247" s="59"/>
      <c r="BT247" s="54">
        <v>3372647</v>
      </c>
      <c r="BU247" s="57">
        <v>9302647</v>
      </c>
      <c r="BV247" s="54">
        <v>0</v>
      </c>
      <c r="BW247" s="54">
        <v>200000</v>
      </c>
      <c r="BX247" s="54">
        <v>730000</v>
      </c>
      <c r="BY247" s="54">
        <v>11000000</v>
      </c>
      <c r="BZ247" s="54">
        <v>0</v>
      </c>
      <c r="CA247" s="54">
        <v>0</v>
      </c>
      <c r="CB247" s="54">
        <v>400000</v>
      </c>
      <c r="CC247" s="54">
        <v>50000</v>
      </c>
      <c r="CD247" s="54">
        <v>75000</v>
      </c>
      <c r="CE247" s="54">
        <v>0</v>
      </c>
      <c r="CF247" s="54">
        <v>525000</v>
      </c>
      <c r="CG247" s="54">
        <v>12455000</v>
      </c>
      <c r="CH247" s="54">
        <v>0</v>
      </c>
      <c r="CI247" s="54">
        <v>0</v>
      </c>
      <c r="CJ247" s="54"/>
      <c r="CK247" s="54">
        <v>0</v>
      </c>
      <c r="CL247" s="54">
        <v>0</v>
      </c>
      <c r="CM247" s="54">
        <v>50000</v>
      </c>
      <c r="CN247" s="54">
        <v>0</v>
      </c>
      <c r="CO247" s="54"/>
      <c r="CP247" s="54">
        <v>1334000</v>
      </c>
      <c r="CQ247" s="54">
        <v>0</v>
      </c>
      <c r="CR247" s="54">
        <v>1384000</v>
      </c>
      <c r="CS247" s="54">
        <v>7393647</v>
      </c>
      <c r="CT247" s="54"/>
      <c r="CU247" s="57">
        <v>7393647</v>
      </c>
      <c r="CV247" s="54">
        <v>850000.00000000012</v>
      </c>
      <c r="CW247" s="54">
        <v>0</v>
      </c>
      <c r="CX247" s="54">
        <v>150000</v>
      </c>
      <c r="CY247" s="54">
        <v>0</v>
      </c>
      <c r="CZ247" s="54"/>
      <c r="DA247" s="54">
        <v>1000000.0000000001</v>
      </c>
      <c r="DB247" s="54">
        <v>1525000</v>
      </c>
      <c r="DC247" s="54">
        <v>100000</v>
      </c>
      <c r="DD247" s="54">
        <v>10402647</v>
      </c>
      <c r="DE247" s="54"/>
      <c r="DF247" s="54" t="s">
        <v>980</v>
      </c>
      <c r="DG247" s="54">
        <v>416666.66666666669</v>
      </c>
      <c r="DH247" s="52" t="s">
        <v>210</v>
      </c>
      <c r="DI247" s="54">
        <f>IFERROR(VLOOKUP($B247,[1]Timesheet!$D:$BK,51,0),0)</f>
        <v>22</v>
      </c>
      <c r="DJ247" s="54">
        <f>IFERROR(VLOOKUP($B247,[1]Timesheet!$D:$BK,52,0),0)</f>
        <v>0</v>
      </c>
      <c r="DK247" s="54">
        <f>IFERROR(VLOOKUP($B247,[1]Timesheet!$D:$BK,55,0),0)</f>
        <v>0</v>
      </c>
      <c r="DL247" s="52" t="s">
        <v>139</v>
      </c>
      <c r="DM247" s="54">
        <f>IFERROR(VLOOKUP($B247,[1]Timesheet!$D:$BK,57,0),0)</f>
        <v>0</v>
      </c>
      <c r="DN247" s="54">
        <f t="shared" si="12"/>
        <v>50000</v>
      </c>
      <c r="DO247" s="54"/>
      <c r="DP247" s="54" t="str">
        <f t="shared" si="13"/>
        <v>TNH</v>
      </c>
      <c r="DQ247" s="60">
        <v>0</v>
      </c>
      <c r="DR247" s="60">
        <v>0</v>
      </c>
      <c r="DS247" s="61" t="str">
        <f>IFERROR(VLOOKUP(E247&amp;H247,[1]Group!$D$3:$G$40,4,0),"")</f>
        <v>Group 1</v>
      </c>
      <c r="DT247" s="61" t="str">
        <f t="shared" si="14"/>
        <v>MoviSouthGroup 1</v>
      </c>
    </row>
    <row r="248" spans="1:124" s="11" customFormat="1" ht="20.25" hidden="1" customHeight="1" x14ac:dyDescent="0.35">
      <c r="A248" s="47">
        <v>245</v>
      </c>
      <c r="B248" s="48" t="s">
        <v>563</v>
      </c>
      <c r="C248" s="48" t="s">
        <v>1178</v>
      </c>
      <c r="D248" s="49" t="s">
        <v>142</v>
      </c>
      <c r="E248" s="49" t="s">
        <v>192</v>
      </c>
      <c r="F248" s="49" t="s">
        <v>193</v>
      </c>
      <c r="G248" s="49" t="s">
        <v>151</v>
      </c>
      <c r="H248" s="49" t="s">
        <v>194</v>
      </c>
      <c r="I248" s="49" t="s">
        <v>169</v>
      </c>
      <c r="J248" s="49" t="s">
        <v>179</v>
      </c>
      <c r="K248" s="49" t="s">
        <v>131</v>
      </c>
      <c r="L248" s="49" t="s">
        <v>132</v>
      </c>
      <c r="M248" s="50">
        <v>42188</v>
      </c>
      <c r="N248" s="50"/>
      <c r="O248" s="51"/>
      <c r="P248" s="50"/>
      <c r="Q248" s="52" t="s">
        <v>133</v>
      </c>
      <c r="R248" s="311" t="s">
        <v>774</v>
      </c>
      <c r="S248" s="52" t="s">
        <v>134</v>
      </c>
      <c r="T248" s="54"/>
      <c r="U248" s="54">
        <v>5000000</v>
      </c>
      <c r="V248" s="54"/>
      <c r="W248" s="55">
        <v>5000000</v>
      </c>
      <c r="X248" s="56">
        <v>0</v>
      </c>
      <c r="Y248" s="54">
        <v>0</v>
      </c>
      <c r="Z248" s="54"/>
      <c r="AA248" s="56">
        <v>200000</v>
      </c>
      <c r="AB248" s="54"/>
      <c r="AC248" s="54">
        <v>730000</v>
      </c>
      <c r="AD248" s="57">
        <v>930000</v>
      </c>
      <c r="AE248" s="54" t="s">
        <v>1246</v>
      </c>
      <c r="AF248" s="58">
        <v>26</v>
      </c>
      <c r="AG248" s="58">
        <v>26</v>
      </c>
      <c r="AH248" s="58">
        <v>0</v>
      </c>
      <c r="AI248" s="58">
        <v>0</v>
      </c>
      <c r="AJ248" s="58">
        <v>0</v>
      </c>
      <c r="AK248" s="58">
        <v>26</v>
      </c>
      <c r="AL248" s="58">
        <v>0</v>
      </c>
      <c r="AM248" s="58">
        <v>0</v>
      </c>
      <c r="AN248" s="58">
        <v>0</v>
      </c>
      <c r="AO248" s="58">
        <v>0</v>
      </c>
      <c r="AP248" s="58">
        <v>0</v>
      </c>
      <c r="AQ248" s="58">
        <v>0</v>
      </c>
      <c r="AR248" s="54">
        <v>5000000</v>
      </c>
      <c r="AS248" s="54">
        <v>0</v>
      </c>
      <c r="AT248" s="54">
        <v>0</v>
      </c>
      <c r="AU248" s="54">
        <v>5000000</v>
      </c>
      <c r="AV248" s="54">
        <v>0</v>
      </c>
      <c r="AW248" s="54">
        <v>0</v>
      </c>
      <c r="AX248" s="54">
        <v>0</v>
      </c>
      <c r="AY248" s="54">
        <v>200000</v>
      </c>
      <c r="AZ248" s="59">
        <v>0</v>
      </c>
      <c r="BA248" s="54">
        <v>0</v>
      </c>
      <c r="BB248" s="59"/>
      <c r="BC248" s="54"/>
      <c r="BD248" s="54"/>
      <c r="BE248" s="54">
        <v>730000</v>
      </c>
      <c r="BF248" s="54">
        <v>930000</v>
      </c>
      <c r="BG248" s="59">
        <v>1497793</v>
      </c>
      <c r="BH248" s="59">
        <v>0</v>
      </c>
      <c r="BI248" s="59">
        <v>0</v>
      </c>
      <c r="BJ248" s="59">
        <v>0</v>
      </c>
      <c r="BK248" s="59"/>
      <c r="BL248" s="59">
        <v>0</v>
      </c>
      <c r="BM248" s="59"/>
      <c r="BN248" s="59"/>
      <c r="BO248" s="59">
        <v>0</v>
      </c>
      <c r="BP248" s="59"/>
      <c r="BQ248" s="59"/>
      <c r="BR248" s="54"/>
      <c r="BS248" s="59"/>
      <c r="BT248" s="54">
        <v>1497793</v>
      </c>
      <c r="BU248" s="57">
        <v>7427793</v>
      </c>
      <c r="BV248" s="54">
        <v>0</v>
      </c>
      <c r="BW248" s="54">
        <v>200000</v>
      </c>
      <c r="BX248" s="54">
        <v>730000</v>
      </c>
      <c r="BY248" s="54">
        <v>11000000</v>
      </c>
      <c r="BZ248" s="54">
        <v>1</v>
      </c>
      <c r="CA248" s="54">
        <v>4400000</v>
      </c>
      <c r="CB248" s="54">
        <v>400000</v>
      </c>
      <c r="CC248" s="54">
        <v>50000</v>
      </c>
      <c r="CD248" s="54">
        <v>75000</v>
      </c>
      <c r="CE248" s="54">
        <v>0</v>
      </c>
      <c r="CF248" s="54">
        <v>525000</v>
      </c>
      <c r="CG248" s="54">
        <v>16855000</v>
      </c>
      <c r="CH248" s="54">
        <v>0</v>
      </c>
      <c r="CI248" s="54">
        <v>0</v>
      </c>
      <c r="CJ248" s="54"/>
      <c r="CK248" s="54">
        <v>0</v>
      </c>
      <c r="CL248" s="54">
        <v>0</v>
      </c>
      <c r="CM248" s="54">
        <v>50000</v>
      </c>
      <c r="CN248" s="54">
        <v>6000</v>
      </c>
      <c r="CO248" s="54"/>
      <c r="CP248" s="54">
        <v>113600</v>
      </c>
      <c r="CQ248" s="54">
        <v>0</v>
      </c>
      <c r="CR248" s="54">
        <v>169600</v>
      </c>
      <c r="CS248" s="54">
        <v>6733193</v>
      </c>
      <c r="CT248" s="54"/>
      <c r="CU248" s="57">
        <v>6733193</v>
      </c>
      <c r="CV248" s="54">
        <v>850000.00000000012</v>
      </c>
      <c r="CW248" s="54">
        <v>0</v>
      </c>
      <c r="CX248" s="54">
        <v>150000</v>
      </c>
      <c r="CY248" s="54">
        <v>0</v>
      </c>
      <c r="CZ248" s="54"/>
      <c r="DA248" s="54">
        <v>1000000.0000000001</v>
      </c>
      <c r="DB248" s="54">
        <v>1525000</v>
      </c>
      <c r="DC248" s="54">
        <v>100000</v>
      </c>
      <c r="DD248" s="54">
        <v>8527793</v>
      </c>
      <c r="DE248" s="54"/>
      <c r="DF248" s="54" t="s">
        <v>982</v>
      </c>
      <c r="DG248" s="54">
        <v>416666.66666666669</v>
      </c>
      <c r="DH248" s="52" t="s">
        <v>206</v>
      </c>
      <c r="DI248" s="54">
        <f>IFERROR(VLOOKUP($B248,[1]Timesheet!$D:$BK,51,0),0)</f>
        <v>22</v>
      </c>
      <c r="DJ248" s="54">
        <f>IFERROR(VLOOKUP($B248,[1]Timesheet!$D:$BK,52,0),0)</f>
        <v>0</v>
      </c>
      <c r="DK248" s="54">
        <f>IFERROR(VLOOKUP($B248,[1]Timesheet!$D:$BK,55,0),0)</f>
        <v>0</v>
      </c>
      <c r="DL248" s="52" t="s">
        <v>139</v>
      </c>
      <c r="DM248" s="54">
        <f>IFERROR(VLOOKUP($B248,[1]Timesheet!$D:$BK,57,0),0)</f>
        <v>0</v>
      </c>
      <c r="DN248" s="54">
        <f t="shared" si="12"/>
        <v>50000</v>
      </c>
      <c r="DO248" s="54"/>
      <c r="DP248" s="54" t="str">
        <f t="shared" si="13"/>
        <v>THA</v>
      </c>
      <c r="DQ248" s="60">
        <v>43773</v>
      </c>
      <c r="DR248" s="60">
        <v>43955</v>
      </c>
      <c r="DS248" s="61" t="str">
        <f>IFERROR(VLOOKUP(E248&amp;H248,[1]Group!$D$3:$G$40,4,0),"")</f>
        <v>Group 1</v>
      </c>
      <c r="DT248" s="61" t="str">
        <f t="shared" si="14"/>
        <v>MoviNorthGroup 1</v>
      </c>
    </row>
    <row r="249" spans="1:124" s="11" customFormat="1" ht="20.25" hidden="1" customHeight="1" x14ac:dyDescent="0.35">
      <c r="A249" s="47">
        <v>246</v>
      </c>
      <c r="B249" s="48">
        <v>2390</v>
      </c>
      <c r="C249" s="48" t="s">
        <v>983</v>
      </c>
      <c r="D249" s="49" t="s">
        <v>564</v>
      </c>
      <c r="E249" s="49" t="s">
        <v>192</v>
      </c>
      <c r="F249" s="49" t="s">
        <v>193</v>
      </c>
      <c r="G249" s="49" t="s">
        <v>151</v>
      </c>
      <c r="H249" s="49" t="s">
        <v>193</v>
      </c>
      <c r="I249" s="49" t="s">
        <v>129</v>
      </c>
      <c r="J249" s="49" t="s">
        <v>179</v>
      </c>
      <c r="K249" s="49" t="s">
        <v>131</v>
      </c>
      <c r="L249" s="49" t="s">
        <v>132</v>
      </c>
      <c r="M249" s="50">
        <v>42111</v>
      </c>
      <c r="N249" s="50" t="s">
        <v>770</v>
      </c>
      <c r="O249" s="51"/>
      <c r="P249" s="50"/>
      <c r="Q249" s="52" t="s">
        <v>133</v>
      </c>
      <c r="R249" s="311" t="s">
        <v>774</v>
      </c>
      <c r="S249" s="52" t="s">
        <v>134</v>
      </c>
      <c r="T249" s="54"/>
      <c r="U249" s="54">
        <v>5000000</v>
      </c>
      <c r="V249" s="54"/>
      <c r="W249" s="55">
        <v>5000000</v>
      </c>
      <c r="X249" s="56">
        <v>0</v>
      </c>
      <c r="Y249" s="54">
        <v>0</v>
      </c>
      <c r="Z249" s="54"/>
      <c r="AA249" s="56">
        <v>200000</v>
      </c>
      <c r="AB249" s="54"/>
      <c r="AC249" s="54">
        <v>730000</v>
      </c>
      <c r="AD249" s="57">
        <v>930000</v>
      </c>
      <c r="AE249" s="54" t="s">
        <v>1246</v>
      </c>
      <c r="AF249" s="58">
        <v>26</v>
      </c>
      <c r="AG249" s="58">
        <v>23</v>
      </c>
      <c r="AH249" s="58">
        <v>3</v>
      </c>
      <c r="AI249" s="58">
        <v>0</v>
      </c>
      <c r="AJ249" s="58">
        <v>0</v>
      </c>
      <c r="AK249" s="58">
        <v>26</v>
      </c>
      <c r="AL249" s="58">
        <v>0</v>
      </c>
      <c r="AM249" s="58">
        <v>0</v>
      </c>
      <c r="AN249" s="58">
        <v>0</v>
      </c>
      <c r="AO249" s="58">
        <v>0</v>
      </c>
      <c r="AP249" s="58">
        <v>0</v>
      </c>
      <c r="AQ249" s="58">
        <v>0</v>
      </c>
      <c r="AR249" s="54">
        <v>5000000</v>
      </c>
      <c r="AS249" s="54">
        <v>0</v>
      </c>
      <c r="AT249" s="54">
        <v>0</v>
      </c>
      <c r="AU249" s="54">
        <v>5000000</v>
      </c>
      <c r="AV249" s="54">
        <v>0</v>
      </c>
      <c r="AW249" s="54">
        <v>0</v>
      </c>
      <c r="AX249" s="54">
        <v>0</v>
      </c>
      <c r="AY249" s="54">
        <v>200000</v>
      </c>
      <c r="AZ249" s="59">
        <v>0</v>
      </c>
      <c r="BA249" s="54">
        <v>0</v>
      </c>
      <c r="BB249" s="59"/>
      <c r="BC249" s="54"/>
      <c r="BD249" s="54"/>
      <c r="BE249" s="54">
        <v>645769</v>
      </c>
      <c r="BF249" s="54">
        <v>845769</v>
      </c>
      <c r="BG249" s="59">
        <v>4230530</v>
      </c>
      <c r="BH249" s="59">
        <v>0</v>
      </c>
      <c r="BI249" s="59">
        <v>0</v>
      </c>
      <c r="BJ249" s="59">
        <v>0</v>
      </c>
      <c r="BK249" s="59"/>
      <c r="BL249" s="59">
        <v>100000</v>
      </c>
      <c r="BM249" s="59"/>
      <c r="BN249" s="59"/>
      <c r="BO249" s="59">
        <v>0</v>
      </c>
      <c r="BP249" s="59"/>
      <c r="BQ249" s="59"/>
      <c r="BR249" s="54"/>
      <c r="BS249" s="59"/>
      <c r="BT249" s="54">
        <v>4330530</v>
      </c>
      <c r="BU249" s="57">
        <v>10176299</v>
      </c>
      <c r="BV249" s="54">
        <v>0</v>
      </c>
      <c r="BW249" s="54">
        <v>200000</v>
      </c>
      <c r="BX249" s="54">
        <v>645769</v>
      </c>
      <c r="BY249" s="54">
        <v>11000000</v>
      </c>
      <c r="BZ249" s="54">
        <v>0</v>
      </c>
      <c r="CA249" s="54">
        <v>0</v>
      </c>
      <c r="CB249" s="54">
        <v>400000</v>
      </c>
      <c r="CC249" s="54">
        <v>50000</v>
      </c>
      <c r="CD249" s="54">
        <v>75000</v>
      </c>
      <c r="CE249" s="54">
        <v>0</v>
      </c>
      <c r="CF249" s="54">
        <v>525000</v>
      </c>
      <c r="CG249" s="54">
        <v>12370769</v>
      </c>
      <c r="CH249" s="54">
        <v>0</v>
      </c>
      <c r="CI249" s="54">
        <v>0</v>
      </c>
      <c r="CJ249" s="54"/>
      <c r="CK249" s="54">
        <v>0</v>
      </c>
      <c r="CL249" s="54">
        <v>0</v>
      </c>
      <c r="CM249" s="54">
        <v>50000</v>
      </c>
      <c r="CN249" s="54">
        <v>665000</v>
      </c>
      <c r="CO249" s="54"/>
      <c r="CP249" s="54">
        <v>0</v>
      </c>
      <c r="CQ249" s="54">
        <v>0</v>
      </c>
      <c r="CR249" s="54">
        <v>715000</v>
      </c>
      <c r="CS249" s="54">
        <v>8936299</v>
      </c>
      <c r="CT249" s="54"/>
      <c r="CU249" s="57">
        <v>8936299</v>
      </c>
      <c r="CV249" s="54">
        <v>850000.00000000012</v>
      </c>
      <c r="CW249" s="54">
        <v>0</v>
      </c>
      <c r="CX249" s="54">
        <v>150000</v>
      </c>
      <c r="CY249" s="54">
        <v>0</v>
      </c>
      <c r="CZ249" s="54"/>
      <c r="DA249" s="54">
        <v>1000000.0000000001</v>
      </c>
      <c r="DB249" s="54">
        <v>1525000</v>
      </c>
      <c r="DC249" s="54">
        <v>100000</v>
      </c>
      <c r="DD249" s="54">
        <v>11276299</v>
      </c>
      <c r="DE249" s="54"/>
      <c r="DF249" s="54" t="s">
        <v>980</v>
      </c>
      <c r="DG249" s="54">
        <v>416666.66666666669</v>
      </c>
      <c r="DH249" s="52" t="s">
        <v>203</v>
      </c>
      <c r="DI249" s="54">
        <f>IFERROR(VLOOKUP($B249,[1]Timesheet!$D:$BK,51,0),0)</f>
        <v>22</v>
      </c>
      <c r="DJ249" s="54">
        <f>IFERROR(VLOOKUP($B249,[1]Timesheet!$D:$BK,52,0),0)</f>
        <v>0</v>
      </c>
      <c r="DK249" s="54">
        <f>IFERROR(VLOOKUP($B249,[1]Timesheet!$D:$BK,55,0),0)</f>
        <v>0</v>
      </c>
      <c r="DL249" s="52" t="s">
        <v>139</v>
      </c>
      <c r="DM249" s="54">
        <f>IFERROR(VLOOKUP($B249,[1]Timesheet!$D:$BK,57,0),0)</f>
        <v>0</v>
      </c>
      <c r="DN249" s="54">
        <f t="shared" si="12"/>
        <v>50000</v>
      </c>
      <c r="DO249" s="54"/>
      <c r="DP249" s="54" t="str">
        <f t="shared" si="13"/>
        <v>BDG</v>
      </c>
      <c r="DQ249" s="60">
        <v>0</v>
      </c>
      <c r="DR249" s="60">
        <v>0</v>
      </c>
      <c r="DS249" s="61" t="str">
        <f>IFERROR(VLOOKUP(E249&amp;H249,[1]Group!$D$3:$G$40,4,0),"")</f>
        <v>Group 1</v>
      </c>
      <c r="DT249" s="61" t="str">
        <f t="shared" si="14"/>
        <v>MoviSouthGroup 1</v>
      </c>
    </row>
    <row r="250" spans="1:124" s="11" customFormat="1" ht="20.25" hidden="1" customHeight="1" x14ac:dyDescent="0.35">
      <c r="A250" s="47">
        <v>247</v>
      </c>
      <c r="B250" s="48">
        <v>3123</v>
      </c>
      <c r="C250" s="48" t="s">
        <v>988</v>
      </c>
      <c r="D250" s="49" t="s">
        <v>565</v>
      </c>
      <c r="E250" s="49" t="s">
        <v>192</v>
      </c>
      <c r="F250" s="49" t="s">
        <v>193</v>
      </c>
      <c r="G250" s="49" t="s">
        <v>151</v>
      </c>
      <c r="H250" s="49" t="s">
        <v>193</v>
      </c>
      <c r="I250" s="49" t="s">
        <v>129</v>
      </c>
      <c r="J250" s="49" t="s">
        <v>179</v>
      </c>
      <c r="K250" s="49" t="s">
        <v>131</v>
      </c>
      <c r="L250" s="49" t="s">
        <v>132</v>
      </c>
      <c r="M250" s="50">
        <v>42555</v>
      </c>
      <c r="N250" s="50"/>
      <c r="O250" s="51"/>
      <c r="P250" s="50"/>
      <c r="Q250" s="52" t="s">
        <v>133</v>
      </c>
      <c r="R250" s="311" t="s">
        <v>774</v>
      </c>
      <c r="S250" s="52" t="s">
        <v>134</v>
      </c>
      <c r="T250" s="54"/>
      <c r="U250" s="54">
        <v>5000000</v>
      </c>
      <c r="V250" s="54"/>
      <c r="W250" s="55">
        <v>5000000</v>
      </c>
      <c r="X250" s="56">
        <v>0</v>
      </c>
      <c r="Y250" s="54">
        <v>0</v>
      </c>
      <c r="Z250" s="54"/>
      <c r="AA250" s="56">
        <v>200000</v>
      </c>
      <c r="AB250" s="54"/>
      <c r="AC250" s="54">
        <v>730000</v>
      </c>
      <c r="AD250" s="57">
        <v>930000</v>
      </c>
      <c r="AE250" s="54" t="s">
        <v>1246</v>
      </c>
      <c r="AF250" s="58">
        <v>26</v>
      </c>
      <c r="AG250" s="58">
        <v>26</v>
      </c>
      <c r="AH250" s="58">
        <v>0</v>
      </c>
      <c r="AI250" s="58">
        <v>0</v>
      </c>
      <c r="AJ250" s="58">
        <v>0</v>
      </c>
      <c r="AK250" s="58">
        <v>26</v>
      </c>
      <c r="AL250" s="58">
        <v>0</v>
      </c>
      <c r="AM250" s="58">
        <v>0</v>
      </c>
      <c r="AN250" s="58">
        <v>0</v>
      </c>
      <c r="AO250" s="58">
        <v>0</v>
      </c>
      <c r="AP250" s="58">
        <v>0</v>
      </c>
      <c r="AQ250" s="58">
        <v>0</v>
      </c>
      <c r="AR250" s="54">
        <v>5000000</v>
      </c>
      <c r="AS250" s="54">
        <v>0</v>
      </c>
      <c r="AT250" s="54">
        <v>0</v>
      </c>
      <c r="AU250" s="54">
        <v>5000000</v>
      </c>
      <c r="AV250" s="54">
        <v>0</v>
      </c>
      <c r="AW250" s="54">
        <v>0</v>
      </c>
      <c r="AX250" s="54">
        <v>0</v>
      </c>
      <c r="AY250" s="54">
        <v>200000</v>
      </c>
      <c r="AZ250" s="59">
        <v>0</v>
      </c>
      <c r="BA250" s="54">
        <v>0</v>
      </c>
      <c r="BB250" s="59"/>
      <c r="BC250" s="54"/>
      <c r="BD250" s="54"/>
      <c r="BE250" s="54">
        <v>730000</v>
      </c>
      <c r="BF250" s="54">
        <v>930000</v>
      </c>
      <c r="BG250" s="59">
        <v>0</v>
      </c>
      <c r="BH250" s="59">
        <v>0</v>
      </c>
      <c r="BI250" s="59">
        <v>0</v>
      </c>
      <c r="BJ250" s="59">
        <v>0</v>
      </c>
      <c r="BK250" s="59"/>
      <c r="BL250" s="59">
        <v>150000</v>
      </c>
      <c r="BM250" s="59"/>
      <c r="BN250" s="59"/>
      <c r="BO250" s="59">
        <v>0</v>
      </c>
      <c r="BP250" s="59"/>
      <c r="BQ250" s="59"/>
      <c r="BR250" s="54"/>
      <c r="BS250" s="59"/>
      <c r="BT250" s="54">
        <v>150000</v>
      </c>
      <c r="BU250" s="57">
        <v>6080000</v>
      </c>
      <c r="BV250" s="54">
        <v>0</v>
      </c>
      <c r="BW250" s="54">
        <v>200000</v>
      </c>
      <c r="BX250" s="54">
        <v>730000</v>
      </c>
      <c r="BY250" s="54">
        <v>11000000</v>
      </c>
      <c r="BZ250" s="54">
        <v>0</v>
      </c>
      <c r="CA250" s="54">
        <v>0</v>
      </c>
      <c r="CB250" s="54">
        <v>400000</v>
      </c>
      <c r="CC250" s="54">
        <v>50000</v>
      </c>
      <c r="CD250" s="54">
        <v>75000</v>
      </c>
      <c r="CE250" s="54">
        <v>0</v>
      </c>
      <c r="CF250" s="54">
        <v>525000</v>
      </c>
      <c r="CG250" s="54">
        <v>12455000</v>
      </c>
      <c r="CH250" s="54">
        <v>0</v>
      </c>
      <c r="CI250" s="54">
        <v>0</v>
      </c>
      <c r="CJ250" s="54"/>
      <c r="CK250" s="54">
        <v>0</v>
      </c>
      <c r="CL250" s="54">
        <v>0</v>
      </c>
      <c r="CM250" s="54">
        <v>50000</v>
      </c>
      <c r="CN250" s="54">
        <v>0</v>
      </c>
      <c r="CO250" s="54"/>
      <c r="CP250" s="54">
        <v>0</v>
      </c>
      <c r="CQ250" s="54">
        <v>0</v>
      </c>
      <c r="CR250" s="54">
        <v>50000</v>
      </c>
      <c r="CS250" s="54">
        <v>5505000</v>
      </c>
      <c r="CT250" s="54"/>
      <c r="CU250" s="57">
        <v>5505000</v>
      </c>
      <c r="CV250" s="54">
        <v>850000.00000000012</v>
      </c>
      <c r="CW250" s="54">
        <v>0</v>
      </c>
      <c r="CX250" s="54">
        <v>150000</v>
      </c>
      <c r="CY250" s="54">
        <v>0</v>
      </c>
      <c r="CZ250" s="54"/>
      <c r="DA250" s="54">
        <v>1000000.0000000001</v>
      </c>
      <c r="DB250" s="54">
        <v>1525000</v>
      </c>
      <c r="DC250" s="54">
        <v>100000</v>
      </c>
      <c r="DD250" s="54">
        <v>7180000</v>
      </c>
      <c r="DE250" s="54"/>
      <c r="DF250" s="54" t="s">
        <v>980</v>
      </c>
      <c r="DG250" s="54">
        <v>416666.66666666669</v>
      </c>
      <c r="DH250" s="52" t="s">
        <v>188</v>
      </c>
      <c r="DI250" s="54">
        <f>IFERROR(VLOOKUP($B250,[1]Timesheet!$D:$BK,51,0),0)</f>
        <v>22</v>
      </c>
      <c r="DJ250" s="54">
        <f>IFERROR(VLOOKUP($B250,[1]Timesheet!$D:$BK,52,0),0)</f>
        <v>0</v>
      </c>
      <c r="DK250" s="54">
        <f>IFERROR(VLOOKUP($B250,[1]Timesheet!$D:$BK,55,0),0)</f>
        <v>0</v>
      </c>
      <c r="DL250" s="52" t="s">
        <v>139</v>
      </c>
      <c r="DM250" s="54">
        <f>IFERROR(VLOOKUP($B250,[1]Timesheet!$D:$BK,57,0),0)</f>
        <v>0</v>
      </c>
      <c r="DN250" s="54">
        <f t="shared" si="12"/>
        <v>50000</v>
      </c>
      <c r="DO250" s="54"/>
      <c r="DP250" s="54" t="str">
        <f t="shared" si="13"/>
        <v>MKD</v>
      </c>
      <c r="DQ250" s="60">
        <v>43627</v>
      </c>
      <c r="DR250" s="60">
        <v>43809</v>
      </c>
      <c r="DS250" s="61" t="str">
        <f>IFERROR(VLOOKUP(E250&amp;H250,[1]Group!$D$3:$G$40,4,0),"")</f>
        <v>Group 1</v>
      </c>
      <c r="DT250" s="61" t="str">
        <f t="shared" si="14"/>
        <v>MoviSouthGroup 1</v>
      </c>
    </row>
    <row r="251" spans="1:124" s="11" customFormat="1" ht="20.25" hidden="1" customHeight="1" x14ac:dyDescent="0.35">
      <c r="A251" s="47">
        <v>248</v>
      </c>
      <c r="B251" s="48">
        <v>3163</v>
      </c>
      <c r="C251" s="48" t="s">
        <v>989</v>
      </c>
      <c r="D251" s="49" t="s">
        <v>566</v>
      </c>
      <c r="E251" s="49" t="s">
        <v>192</v>
      </c>
      <c r="F251" s="49" t="s">
        <v>193</v>
      </c>
      <c r="G251" s="49" t="s">
        <v>151</v>
      </c>
      <c r="H251" s="49" t="s">
        <v>193</v>
      </c>
      <c r="I251" s="49" t="s">
        <v>129</v>
      </c>
      <c r="J251" s="49" t="s">
        <v>179</v>
      </c>
      <c r="K251" s="49" t="s">
        <v>131</v>
      </c>
      <c r="L251" s="49" t="s">
        <v>132</v>
      </c>
      <c r="M251" s="50">
        <v>42578</v>
      </c>
      <c r="N251" s="50" t="s">
        <v>770</v>
      </c>
      <c r="O251" s="51"/>
      <c r="P251" s="50"/>
      <c r="Q251" s="52" t="s">
        <v>133</v>
      </c>
      <c r="R251" s="311" t="s">
        <v>774</v>
      </c>
      <c r="S251" s="52" t="s">
        <v>134</v>
      </c>
      <c r="T251" s="54"/>
      <c r="U251" s="54">
        <v>5000000</v>
      </c>
      <c r="V251" s="54"/>
      <c r="W251" s="55">
        <v>5000000</v>
      </c>
      <c r="X251" s="56">
        <v>0</v>
      </c>
      <c r="Y251" s="54">
        <v>0</v>
      </c>
      <c r="Z251" s="54"/>
      <c r="AA251" s="56">
        <v>200000</v>
      </c>
      <c r="AB251" s="54"/>
      <c r="AC251" s="54">
        <v>730000</v>
      </c>
      <c r="AD251" s="57">
        <v>930000</v>
      </c>
      <c r="AE251" s="54" t="s">
        <v>1246</v>
      </c>
      <c r="AF251" s="58">
        <v>26</v>
      </c>
      <c r="AG251" s="58">
        <v>26</v>
      </c>
      <c r="AH251" s="58">
        <v>0</v>
      </c>
      <c r="AI251" s="58">
        <v>0</v>
      </c>
      <c r="AJ251" s="58">
        <v>0</v>
      </c>
      <c r="AK251" s="58">
        <v>26</v>
      </c>
      <c r="AL251" s="58">
        <v>0</v>
      </c>
      <c r="AM251" s="58">
        <v>0</v>
      </c>
      <c r="AN251" s="58">
        <v>0</v>
      </c>
      <c r="AO251" s="58">
        <v>0</v>
      </c>
      <c r="AP251" s="58">
        <v>0</v>
      </c>
      <c r="AQ251" s="58">
        <v>0</v>
      </c>
      <c r="AR251" s="54">
        <v>5000000</v>
      </c>
      <c r="AS251" s="54">
        <v>0</v>
      </c>
      <c r="AT251" s="54">
        <v>0</v>
      </c>
      <c r="AU251" s="54">
        <v>5000000</v>
      </c>
      <c r="AV251" s="54">
        <v>0</v>
      </c>
      <c r="AW251" s="54">
        <v>0</v>
      </c>
      <c r="AX251" s="54">
        <v>0</v>
      </c>
      <c r="AY251" s="54">
        <v>200000</v>
      </c>
      <c r="AZ251" s="59">
        <v>0</v>
      </c>
      <c r="BA251" s="54">
        <v>0</v>
      </c>
      <c r="BB251" s="59"/>
      <c r="BC251" s="54"/>
      <c r="BD251" s="54"/>
      <c r="BE251" s="54">
        <v>730000</v>
      </c>
      <c r="BF251" s="54">
        <v>930000</v>
      </c>
      <c r="BG251" s="59">
        <v>3360861</v>
      </c>
      <c r="BH251" s="59">
        <v>0</v>
      </c>
      <c r="BI251" s="59">
        <v>0</v>
      </c>
      <c r="BJ251" s="59">
        <v>0</v>
      </c>
      <c r="BK251" s="59"/>
      <c r="BL251" s="59">
        <v>800000</v>
      </c>
      <c r="BM251" s="59"/>
      <c r="BN251" s="59"/>
      <c r="BO251" s="59">
        <v>0</v>
      </c>
      <c r="BP251" s="59"/>
      <c r="BQ251" s="59"/>
      <c r="BR251" s="54"/>
      <c r="BS251" s="59"/>
      <c r="BT251" s="54">
        <v>4160861</v>
      </c>
      <c r="BU251" s="57">
        <v>10090861</v>
      </c>
      <c r="BV251" s="54">
        <v>0</v>
      </c>
      <c r="BW251" s="54">
        <v>200000</v>
      </c>
      <c r="BX251" s="54">
        <v>730000</v>
      </c>
      <c r="BY251" s="54">
        <v>11000000</v>
      </c>
      <c r="BZ251" s="54">
        <v>0</v>
      </c>
      <c r="CA251" s="54">
        <v>0</v>
      </c>
      <c r="CB251" s="54">
        <v>400000</v>
      </c>
      <c r="CC251" s="54">
        <v>50000</v>
      </c>
      <c r="CD251" s="54">
        <v>75000</v>
      </c>
      <c r="CE251" s="54">
        <v>0</v>
      </c>
      <c r="CF251" s="54">
        <v>525000</v>
      </c>
      <c r="CG251" s="54">
        <v>12455000</v>
      </c>
      <c r="CH251" s="54">
        <v>0</v>
      </c>
      <c r="CI251" s="54">
        <v>0</v>
      </c>
      <c r="CJ251" s="54"/>
      <c r="CK251" s="54">
        <v>0</v>
      </c>
      <c r="CL251" s="54">
        <v>0</v>
      </c>
      <c r="CM251" s="54">
        <v>50000</v>
      </c>
      <c r="CN251" s="54">
        <v>0</v>
      </c>
      <c r="CO251" s="54"/>
      <c r="CP251" s="54">
        <v>631000</v>
      </c>
      <c r="CQ251" s="54">
        <v>0</v>
      </c>
      <c r="CR251" s="54">
        <v>681000</v>
      </c>
      <c r="CS251" s="54">
        <v>8884861</v>
      </c>
      <c r="CT251" s="54"/>
      <c r="CU251" s="57">
        <v>8884861</v>
      </c>
      <c r="CV251" s="54">
        <v>850000.00000000012</v>
      </c>
      <c r="CW251" s="54">
        <v>0</v>
      </c>
      <c r="CX251" s="54">
        <v>150000</v>
      </c>
      <c r="CY251" s="54">
        <v>0</v>
      </c>
      <c r="CZ251" s="54"/>
      <c r="DA251" s="54">
        <v>1000000.0000000001</v>
      </c>
      <c r="DB251" s="54">
        <v>1525000</v>
      </c>
      <c r="DC251" s="54">
        <v>100000</v>
      </c>
      <c r="DD251" s="54">
        <v>11190861</v>
      </c>
      <c r="DE251" s="54"/>
      <c r="DF251" s="54" t="s">
        <v>980</v>
      </c>
      <c r="DG251" s="54">
        <v>416666.66666666669</v>
      </c>
      <c r="DH251" s="52" t="s">
        <v>200</v>
      </c>
      <c r="DI251" s="54">
        <f>IFERROR(VLOOKUP($B251,[1]Timesheet!$D:$BK,51,0),0)</f>
        <v>22</v>
      </c>
      <c r="DJ251" s="54">
        <f>IFERROR(VLOOKUP($B251,[1]Timesheet!$D:$BK,52,0),0)</f>
        <v>0</v>
      </c>
      <c r="DK251" s="54">
        <f>IFERROR(VLOOKUP($B251,[1]Timesheet!$D:$BK,55,0),0)</f>
        <v>0</v>
      </c>
      <c r="DL251" s="52" t="s">
        <v>139</v>
      </c>
      <c r="DM251" s="54">
        <f>IFERROR(VLOOKUP($B251,[1]Timesheet!$D:$BK,57,0),0)</f>
        <v>0</v>
      </c>
      <c r="DN251" s="54">
        <f t="shared" si="12"/>
        <v>50000</v>
      </c>
      <c r="DO251" s="54"/>
      <c r="DP251" s="54" t="str">
        <f t="shared" si="13"/>
        <v>HCM</v>
      </c>
      <c r="DQ251" s="60">
        <v>0</v>
      </c>
      <c r="DR251" s="60">
        <v>0</v>
      </c>
      <c r="DS251" s="61" t="str">
        <f>IFERROR(VLOOKUP(E251&amp;H251,[1]Group!$D$3:$G$40,4,0),"")</f>
        <v>Group 1</v>
      </c>
      <c r="DT251" s="61" t="str">
        <f t="shared" si="14"/>
        <v>MoviSouthGroup 1</v>
      </c>
    </row>
    <row r="252" spans="1:124" s="11" customFormat="1" ht="20.25" hidden="1" customHeight="1" x14ac:dyDescent="0.35">
      <c r="A252" s="47">
        <v>249</v>
      </c>
      <c r="B252" s="48">
        <v>3347</v>
      </c>
      <c r="C252" s="48" t="s">
        <v>991</v>
      </c>
      <c r="D252" s="49" t="s">
        <v>567</v>
      </c>
      <c r="E252" s="49" t="s">
        <v>192</v>
      </c>
      <c r="F252" s="49" t="s">
        <v>193</v>
      </c>
      <c r="G252" s="49" t="s">
        <v>151</v>
      </c>
      <c r="H252" s="49" t="s">
        <v>193</v>
      </c>
      <c r="I252" s="49" t="s">
        <v>129</v>
      </c>
      <c r="J252" s="49" t="s">
        <v>179</v>
      </c>
      <c r="K252" s="49" t="s">
        <v>131</v>
      </c>
      <c r="L252" s="49" t="s">
        <v>132</v>
      </c>
      <c r="M252" s="50">
        <v>42648</v>
      </c>
      <c r="N252" s="50"/>
      <c r="O252" s="51"/>
      <c r="P252" s="50"/>
      <c r="Q252" s="52" t="s">
        <v>133</v>
      </c>
      <c r="R252" s="311" t="s">
        <v>774</v>
      </c>
      <c r="S252" s="52" t="s">
        <v>134</v>
      </c>
      <c r="T252" s="54"/>
      <c r="U252" s="54">
        <v>5000000</v>
      </c>
      <c r="V252" s="54"/>
      <c r="W252" s="55">
        <v>5000000</v>
      </c>
      <c r="X252" s="56">
        <v>0</v>
      </c>
      <c r="Y252" s="54">
        <v>0</v>
      </c>
      <c r="Z252" s="54"/>
      <c r="AA252" s="56">
        <v>200000</v>
      </c>
      <c r="AB252" s="54"/>
      <c r="AC252" s="54">
        <v>730000</v>
      </c>
      <c r="AD252" s="57">
        <v>930000</v>
      </c>
      <c r="AE252" s="54" t="s">
        <v>1246</v>
      </c>
      <c r="AF252" s="58">
        <v>26</v>
      </c>
      <c r="AG252" s="58">
        <v>26</v>
      </c>
      <c r="AH252" s="58">
        <v>0</v>
      </c>
      <c r="AI252" s="58">
        <v>0</v>
      </c>
      <c r="AJ252" s="58">
        <v>0</v>
      </c>
      <c r="AK252" s="58">
        <v>26</v>
      </c>
      <c r="AL252" s="58">
        <v>0</v>
      </c>
      <c r="AM252" s="58">
        <v>0</v>
      </c>
      <c r="AN252" s="58">
        <v>0</v>
      </c>
      <c r="AO252" s="58">
        <v>0</v>
      </c>
      <c r="AP252" s="58">
        <v>0</v>
      </c>
      <c r="AQ252" s="58">
        <v>0</v>
      </c>
      <c r="AR252" s="54">
        <v>5000000</v>
      </c>
      <c r="AS252" s="54">
        <v>0</v>
      </c>
      <c r="AT252" s="54">
        <v>0</v>
      </c>
      <c r="AU252" s="54">
        <v>5000000</v>
      </c>
      <c r="AV252" s="54">
        <v>0</v>
      </c>
      <c r="AW252" s="54">
        <v>0</v>
      </c>
      <c r="AX252" s="54">
        <v>0</v>
      </c>
      <c r="AY252" s="54">
        <v>200000</v>
      </c>
      <c r="AZ252" s="59">
        <v>0</v>
      </c>
      <c r="BA252" s="54">
        <v>0</v>
      </c>
      <c r="BB252" s="59"/>
      <c r="BC252" s="54"/>
      <c r="BD252" s="54"/>
      <c r="BE252" s="54">
        <v>730000</v>
      </c>
      <c r="BF252" s="54">
        <v>930000</v>
      </c>
      <c r="BG252" s="59">
        <v>750666</v>
      </c>
      <c r="BH252" s="59">
        <v>0</v>
      </c>
      <c r="BI252" s="59">
        <v>0</v>
      </c>
      <c r="BJ252" s="59">
        <v>0</v>
      </c>
      <c r="BK252" s="59"/>
      <c r="BL252" s="59">
        <v>0</v>
      </c>
      <c r="BM252" s="59"/>
      <c r="BN252" s="59"/>
      <c r="BO252" s="59">
        <v>0</v>
      </c>
      <c r="BP252" s="59"/>
      <c r="BQ252" s="59"/>
      <c r="BR252" s="54"/>
      <c r="BS252" s="59"/>
      <c r="BT252" s="54">
        <v>750666</v>
      </c>
      <c r="BU252" s="57">
        <v>6680666</v>
      </c>
      <c r="BV252" s="54">
        <v>0</v>
      </c>
      <c r="BW252" s="54">
        <v>200000</v>
      </c>
      <c r="BX252" s="54">
        <v>730000</v>
      </c>
      <c r="BY252" s="54">
        <v>11000000</v>
      </c>
      <c r="BZ252" s="54">
        <v>1</v>
      </c>
      <c r="CA252" s="54">
        <v>4400000</v>
      </c>
      <c r="CB252" s="54">
        <v>400000</v>
      </c>
      <c r="CC252" s="54">
        <v>50000</v>
      </c>
      <c r="CD252" s="54">
        <v>75000</v>
      </c>
      <c r="CE252" s="54">
        <v>0</v>
      </c>
      <c r="CF252" s="54">
        <v>525000</v>
      </c>
      <c r="CG252" s="54">
        <v>16855000</v>
      </c>
      <c r="CH252" s="54">
        <v>0</v>
      </c>
      <c r="CI252" s="54">
        <v>0</v>
      </c>
      <c r="CJ252" s="54"/>
      <c r="CK252" s="54">
        <v>0</v>
      </c>
      <c r="CL252" s="54">
        <v>0</v>
      </c>
      <c r="CM252" s="54">
        <v>50000</v>
      </c>
      <c r="CN252" s="54">
        <v>0</v>
      </c>
      <c r="CO252" s="54"/>
      <c r="CP252" s="54">
        <v>0</v>
      </c>
      <c r="CQ252" s="54">
        <v>0</v>
      </c>
      <c r="CR252" s="54">
        <v>50000</v>
      </c>
      <c r="CS252" s="54">
        <v>6105666</v>
      </c>
      <c r="CT252" s="54"/>
      <c r="CU252" s="57">
        <v>6105666</v>
      </c>
      <c r="CV252" s="54">
        <v>850000.00000000012</v>
      </c>
      <c r="CW252" s="54">
        <v>0</v>
      </c>
      <c r="CX252" s="54">
        <v>150000</v>
      </c>
      <c r="CY252" s="54">
        <v>0</v>
      </c>
      <c r="CZ252" s="54"/>
      <c r="DA252" s="54">
        <v>1000000.0000000001</v>
      </c>
      <c r="DB252" s="54">
        <v>1525000</v>
      </c>
      <c r="DC252" s="54">
        <v>100000</v>
      </c>
      <c r="DD252" s="54">
        <v>7780666</v>
      </c>
      <c r="DE252" s="54"/>
      <c r="DF252" s="54" t="s">
        <v>980</v>
      </c>
      <c r="DG252" s="54">
        <v>416666.66666666669</v>
      </c>
      <c r="DH252" s="52" t="s">
        <v>200</v>
      </c>
      <c r="DI252" s="54">
        <f>IFERROR(VLOOKUP($B252,[1]Timesheet!$D:$BK,51,0),0)</f>
        <v>22</v>
      </c>
      <c r="DJ252" s="54">
        <f>IFERROR(VLOOKUP($B252,[1]Timesheet!$D:$BK,52,0),0)</f>
        <v>0</v>
      </c>
      <c r="DK252" s="54">
        <f>IFERROR(VLOOKUP($B252,[1]Timesheet!$D:$BK,55,0),0)</f>
        <v>0</v>
      </c>
      <c r="DL252" s="52" t="s">
        <v>139</v>
      </c>
      <c r="DM252" s="54">
        <f>IFERROR(VLOOKUP($B252,[1]Timesheet!$D:$BK,57,0),0)</f>
        <v>0</v>
      </c>
      <c r="DN252" s="54">
        <f t="shared" si="12"/>
        <v>50000</v>
      </c>
      <c r="DO252" s="54"/>
      <c r="DP252" s="54" t="str">
        <f t="shared" si="13"/>
        <v>HCM</v>
      </c>
      <c r="DQ252" s="60">
        <v>43678</v>
      </c>
      <c r="DR252" s="60">
        <v>43860</v>
      </c>
      <c r="DS252" s="61" t="str">
        <f>IFERROR(VLOOKUP(E252&amp;H252,[1]Group!$D$3:$G$40,4,0),"")</f>
        <v>Group 1</v>
      </c>
      <c r="DT252" s="61" t="str">
        <f t="shared" si="14"/>
        <v>MoviSouthGroup 1</v>
      </c>
    </row>
    <row r="253" spans="1:124" s="11" customFormat="1" ht="20.25" hidden="1" customHeight="1" x14ac:dyDescent="0.35">
      <c r="A253" s="47">
        <v>250</v>
      </c>
      <c r="B253" s="48">
        <v>3362</v>
      </c>
      <c r="C253" s="48" t="s">
        <v>992</v>
      </c>
      <c r="D253" s="49" t="s">
        <v>568</v>
      </c>
      <c r="E253" s="49" t="s">
        <v>192</v>
      </c>
      <c r="F253" s="49" t="s">
        <v>193</v>
      </c>
      <c r="G253" s="49" t="s">
        <v>151</v>
      </c>
      <c r="H253" s="49" t="s">
        <v>193</v>
      </c>
      <c r="I253" s="49" t="s">
        <v>169</v>
      </c>
      <c r="J253" s="49" t="s">
        <v>179</v>
      </c>
      <c r="K253" s="49" t="s">
        <v>131</v>
      </c>
      <c r="L253" s="49" t="s">
        <v>149</v>
      </c>
      <c r="M253" s="50">
        <v>42647</v>
      </c>
      <c r="N253" s="50" t="s">
        <v>1252</v>
      </c>
      <c r="O253" s="51"/>
      <c r="P253" s="50"/>
      <c r="Q253" s="52" t="s">
        <v>133</v>
      </c>
      <c r="R253" s="311" t="s">
        <v>774</v>
      </c>
      <c r="S253" s="52" t="s">
        <v>134</v>
      </c>
      <c r="T253" s="54"/>
      <c r="U253" s="54">
        <v>5000000</v>
      </c>
      <c r="V253" s="54"/>
      <c r="W253" s="55">
        <v>5000000</v>
      </c>
      <c r="X253" s="56">
        <v>0</v>
      </c>
      <c r="Y253" s="54">
        <v>0</v>
      </c>
      <c r="Z253" s="54"/>
      <c r="AA253" s="56">
        <v>200000</v>
      </c>
      <c r="AB253" s="54"/>
      <c r="AC253" s="54">
        <v>730000</v>
      </c>
      <c r="AD253" s="57">
        <v>930000</v>
      </c>
      <c r="AE253" s="54" t="s">
        <v>1246</v>
      </c>
      <c r="AF253" s="58">
        <v>26</v>
      </c>
      <c r="AG253" s="58">
        <v>0</v>
      </c>
      <c r="AH253" s="58">
        <v>0</v>
      </c>
      <c r="AI253" s="58">
        <v>0</v>
      </c>
      <c r="AJ253" s="58">
        <v>0</v>
      </c>
      <c r="AK253" s="58">
        <v>0</v>
      </c>
      <c r="AL253" s="58">
        <v>0</v>
      </c>
      <c r="AM253" s="58">
        <v>0</v>
      </c>
      <c r="AN253" s="58">
        <v>0</v>
      </c>
      <c r="AO253" s="58">
        <v>0</v>
      </c>
      <c r="AP253" s="58">
        <v>0</v>
      </c>
      <c r="AQ253" s="58">
        <v>0</v>
      </c>
      <c r="AR253" s="54">
        <v>0</v>
      </c>
      <c r="AS253" s="54">
        <v>0</v>
      </c>
      <c r="AT253" s="54">
        <v>0</v>
      </c>
      <c r="AU253" s="54">
        <v>0</v>
      </c>
      <c r="AV253" s="54">
        <v>0</v>
      </c>
      <c r="AW253" s="54">
        <v>0</v>
      </c>
      <c r="AX253" s="54">
        <v>0</v>
      </c>
      <c r="AY253" s="54">
        <v>0</v>
      </c>
      <c r="AZ253" s="59">
        <v>0</v>
      </c>
      <c r="BA253" s="54">
        <v>0</v>
      </c>
      <c r="BB253" s="59"/>
      <c r="BC253" s="54"/>
      <c r="BD253" s="54"/>
      <c r="BE253" s="54">
        <v>0</v>
      </c>
      <c r="BF253" s="54">
        <v>0</v>
      </c>
      <c r="BG253" s="59">
        <v>0</v>
      </c>
      <c r="BH253" s="59">
        <v>0</v>
      </c>
      <c r="BI253" s="59">
        <v>0</v>
      </c>
      <c r="BJ253" s="59">
        <v>0</v>
      </c>
      <c r="BK253" s="59"/>
      <c r="BL253" s="59">
        <v>0</v>
      </c>
      <c r="BM253" s="59"/>
      <c r="BN253" s="59"/>
      <c r="BO253" s="59">
        <v>0</v>
      </c>
      <c r="BP253" s="59"/>
      <c r="BQ253" s="59"/>
      <c r="BR253" s="54"/>
      <c r="BS253" s="59"/>
      <c r="BT253" s="54">
        <v>0</v>
      </c>
      <c r="BU253" s="57">
        <v>0</v>
      </c>
      <c r="BV253" s="54">
        <v>0</v>
      </c>
      <c r="BW253" s="54">
        <v>0</v>
      </c>
      <c r="BX253" s="54">
        <v>0</v>
      </c>
      <c r="BY253" s="54">
        <v>11000000</v>
      </c>
      <c r="BZ253" s="54">
        <v>0</v>
      </c>
      <c r="CA253" s="54">
        <v>0</v>
      </c>
      <c r="CB253" s="54">
        <v>0</v>
      </c>
      <c r="CC253" s="54">
        <v>0</v>
      </c>
      <c r="CD253" s="54">
        <v>0</v>
      </c>
      <c r="CE253" s="54">
        <v>0</v>
      </c>
      <c r="CF253" s="54">
        <v>0</v>
      </c>
      <c r="CG253" s="54">
        <v>11000000</v>
      </c>
      <c r="CH253" s="54">
        <v>0</v>
      </c>
      <c r="CI253" s="54">
        <v>0</v>
      </c>
      <c r="CJ253" s="54"/>
      <c r="CK253" s="54">
        <v>0</v>
      </c>
      <c r="CL253" s="54">
        <v>0</v>
      </c>
      <c r="CM253" s="54">
        <v>0</v>
      </c>
      <c r="CN253" s="54">
        <v>0</v>
      </c>
      <c r="CO253" s="54"/>
      <c r="CP253" s="54">
        <v>0</v>
      </c>
      <c r="CQ253" s="54">
        <v>0</v>
      </c>
      <c r="CR253" s="54">
        <v>0</v>
      </c>
      <c r="CS253" s="54">
        <v>0</v>
      </c>
      <c r="CT253" s="54"/>
      <c r="CU253" s="57">
        <v>0</v>
      </c>
      <c r="CV253" s="54">
        <v>0</v>
      </c>
      <c r="CW253" s="54">
        <v>0</v>
      </c>
      <c r="CX253" s="54">
        <v>0</v>
      </c>
      <c r="CY253" s="54">
        <v>0</v>
      </c>
      <c r="CZ253" s="54"/>
      <c r="DA253" s="54">
        <v>0</v>
      </c>
      <c r="DB253" s="54">
        <v>0</v>
      </c>
      <c r="DC253" s="54">
        <v>0</v>
      </c>
      <c r="DD253" s="54">
        <v>0</v>
      </c>
      <c r="DE253" s="54"/>
      <c r="DF253" s="54" t="s">
        <v>982</v>
      </c>
      <c r="DG253" s="54">
        <v>416666.66666666669</v>
      </c>
      <c r="DH253" s="52" t="s">
        <v>212</v>
      </c>
      <c r="DI253" s="54">
        <f>IFERROR(VLOOKUP($B253,[1]Timesheet!$D:$BK,51,0),0)</f>
        <v>0</v>
      </c>
      <c r="DJ253" s="54">
        <f>IFERROR(VLOOKUP($B253,[1]Timesheet!$D:$BK,52,0),0)</f>
        <v>0</v>
      </c>
      <c r="DK253" s="54">
        <f>IFERROR(VLOOKUP($B253,[1]Timesheet!$D:$BK,55,0),0)</f>
        <v>0</v>
      </c>
      <c r="DL253" s="52">
        <v>0</v>
      </c>
      <c r="DM253" s="54">
        <f>IFERROR(VLOOKUP($B253,[1]Timesheet!$D:$BK,57,0),0)</f>
        <v>0</v>
      </c>
      <c r="DN253" s="54">
        <f t="shared" si="12"/>
        <v>0</v>
      </c>
      <c r="DO253" s="54"/>
      <c r="DP253" s="54" t="str">
        <f t="shared" si="13"/>
        <v>HPG</v>
      </c>
      <c r="DQ253" s="60">
        <v>44418</v>
      </c>
      <c r="DR253" s="60">
        <v>44601</v>
      </c>
      <c r="DS253" s="61" t="str">
        <f>IFERROR(VLOOKUP(E253&amp;H253,[1]Group!$D$3:$G$40,4,0),"")</f>
        <v>Group 1</v>
      </c>
      <c r="DT253" s="61" t="str">
        <f t="shared" si="14"/>
        <v>MoviNorthGroup 1</v>
      </c>
    </row>
    <row r="254" spans="1:124" s="11" customFormat="1" ht="20.25" hidden="1" customHeight="1" x14ac:dyDescent="0.35">
      <c r="A254" s="47">
        <v>251</v>
      </c>
      <c r="B254" s="48">
        <v>3444</v>
      </c>
      <c r="C254" s="48" t="s">
        <v>994</v>
      </c>
      <c r="D254" s="49" t="s">
        <v>569</v>
      </c>
      <c r="E254" s="49" t="s">
        <v>192</v>
      </c>
      <c r="F254" s="49" t="s">
        <v>193</v>
      </c>
      <c r="G254" s="49" t="s">
        <v>151</v>
      </c>
      <c r="H254" s="49" t="s">
        <v>193</v>
      </c>
      <c r="I254" s="49" t="s">
        <v>129</v>
      </c>
      <c r="J254" s="49" t="s">
        <v>179</v>
      </c>
      <c r="K254" s="49" t="s">
        <v>131</v>
      </c>
      <c r="L254" s="49" t="s">
        <v>132</v>
      </c>
      <c r="M254" s="50">
        <v>42793</v>
      </c>
      <c r="N254" s="50" t="s">
        <v>770</v>
      </c>
      <c r="O254" s="51"/>
      <c r="P254" s="50"/>
      <c r="Q254" s="52" t="s">
        <v>133</v>
      </c>
      <c r="R254" s="311" t="s">
        <v>774</v>
      </c>
      <c r="S254" s="52" t="s">
        <v>134</v>
      </c>
      <c r="T254" s="54"/>
      <c r="U254" s="54">
        <v>5000000</v>
      </c>
      <c r="V254" s="54"/>
      <c r="W254" s="55">
        <v>5000000</v>
      </c>
      <c r="X254" s="56">
        <v>0</v>
      </c>
      <c r="Y254" s="54">
        <v>0</v>
      </c>
      <c r="Z254" s="54"/>
      <c r="AA254" s="56">
        <v>200000</v>
      </c>
      <c r="AB254" s="54"/>
      <c r="AC254" s="54">
        <v>730000</v>
      </c>
      <c r="AD254" s="57">
        <v>930000</v>
      </c>
      <c r="AE254" s="54" t="s">
        <v>1246</v>
      </c>
      <c r="AF254" s="58">
        <v>26</v>
      </c>
      <c r="AG254" s="58">
        <v>26</v>
      </c>
      <c r="AH254" s="58">
        <v>0</v>
      </c>
      <c r="AI254" s="58">
        <v>0</v>
      </c>
      <c r="AJ254" s="58">
        <v>0</v>
      </c>
      <c r="AK254" s="58">
        <v>26</v>
      </c>
      <c r="AL254" s="58">
        <v>0</v>
      </c>
      <c r="AM254" s="58">
        <v>0</v>
      </c>
      <c r="AN254" s="58">
        <v>0</v>
      </c>
      <c r="AO254" s="58">
        <v>0</v>
      </c>
      <c r="AP254" s="58">
        <v>0</v>
      </c>
      <c r="AQ254" s="58">
        <v>0</v>
      </c>
      <c r="AR254" s="54">
        <v>5000000</v>
      </c>
      <c r="AS254" s="54">
        <v>0</v>
      </c>
      <c r="AT254" s="54">
        <v>0</v>
      </c>
      <c r="AU254" s="54">
        <v>5000000</v>
      </c>
      <c r="AV254" s="54">
        <v>0</v>
      </c>
      <c r="AW254" s="54">
        <v>0</v>
      </c>
      <c r="AX254" s="54">
        <v>0</v>
      </c>
      <c r="AY254" s="54">
        <v>200000</v>
      </c>
      <c r="AZ254" s="59">
        <v>0</v>
      </c>
      <c r="BA254" s="54">
        <v>0</v>
      </c>
      <c r="BB254" s="59"/>
      <c r="BC254" s="54"/>
      <c r="BD254" s="54"/>
      <c r="BE254" s="54">
        <v>730000</v>
      </c>
      <c r="BF254" s="54">
        <v>930000</v>
      </c>
      <c r="BG254" s="59">
        <v>3718305</v>
      </c>
      <c r="BH254" s="59">
        <v>0</v>
      </c>
      <c r="BI254" s="59">
        <v>0</v>
      </c>
      <c r="BJ254" s="59">
        <v>0</v>
      </c>
      <c r="BK254" s="59"/>
      <c r="BL254" s="59">
        <v>650000</v>
      </c>
      <c r="BM254" s="59"/>
      <c r="BN254" s="59"/>
      <c r="BO254" s="59">
        <v>0</v>
      </c>
      <c r="BP254" s="59"/>
      <c r="BQ254" s="59"/>
      <c r="BR254" s="54"/>
      <c r="BS254" s="59"/>
      <c r="BT254" s="54">
        <v>4368305</v>
      </c>
      <c r="BU254" s="57">
        <v>10298305</v>
      </c>
      <c r="BV254" s="54">
        <v>0</v>
      </c>
      <c r="BW254" s="54">
        <v>200000</v>
      </c>
      <c r="BX254" s="54">
        <v>730000</v>
      </c>
      <c r="BY254" s="54">
        <v>11000000</v>
      </c>
      <c r="BZ254" s="54">
        <v>0</v>
      </c>
      <c r="CA254" s="54">
        <v>0</v>
      </c>
      <c r="CB254" s="54">
        <v>400000</v>
      </c>
      <c r="CC254" s="54">
        <v>50000</v>
      </c>
      <c r="CD254" s="54">
        <v>75000</v>
      </c>
      <c r="CE254" s="54">
        <v>0</v>
      </c>
      <c r="CF254" s="54">
        <v>525000</v>
      </c>
      <c r="CG254" s="54">
        <v>12455000</v>
      </c>
      <c r="CH254" s="54">
        <v>0</v>
      </c>
      <c r="CI254" s="54">
        <v>0</v>
      </c>
      <c r="CJ254" s="54"/>
      <c r="CK254" s="54">
        <v>0</v>
      </c>
      <c r="CL254" s="54">
        <v>0</v>
      </c>
      <c r="CM254" s="54">
        <v>50000</v>
      </c>
      <c r="CN254" s="54">
        <v>0</v>
      </c>
      <c r="CO254" s="54"/>
      <c r="CP254" s="54">
        <v>0</v>
      </c>
      <c r="CQ254" s="54">
        <v>0</v>
      </c>
      <c r="CR254" s="54">
        <v>50000</v>
      </c>
      <c r="CS254" s="54">
        <v>9723305</v>
      </c>
      <c r="CT254" s="54"/>
      <c r="CU254" s="57">
        <v>9723305</v>
      </c>
      <c r="CV254" s="54">
        <v>850000.00000000012</v>
      </c>
      <c r="CW254" s="54">
        <v>0</v>
      </c>
      <c r="CX254" s="54">
        <v>150000</v>
      </c>
      <c r="CY254" s="54">
        <v>0</v>
      </c>
      <c r="CZ254" s="54"/>
      <c r="DA254" s="54">
        <v>1000000.0000000001</v>
      </c>
      <c r="DB254" s="54">
        <v>1525000</v>
      </c>
      <c r="DC254" s="54">
        <v>100000</v>
      </c>
      <c r="DD254" s="54">
        <v>11398305</v>
      </c>
      <c r="DE254" s="54"/>
      <c r="DF254" s="54" t="s">
        <v>980</v>
      </c>
      <c r="DG254" s="54">
        <v>416666.66666666669</v>
      </c>
      <c r="DH254" s="52" t="s">
        <v>200</v>
      </c>
      <c r="DI254" s="54">
        <f>IFERROR(VLOOKUP($B254,[1]Timesheet!$D:$BK,51,0),0)</f>
        <v>22</v>
      </c>
      <c r="DJ254" s="54">
        <f>IFERROR(VLOOKUP($B254,[1]Timesheet!$D:$BK,52,0),0)</f>
        <v>0</v>
      </c>
      <c r="DK254" s="54">
        <f>IFERROR(VLOOKUP($B254,[1]Timesheet!$D:$BK,55,0),0)</f>
        <v>0</v>
      </c>
      <c r="DL254" s="52" t="s">
        <v>139</v>
      </c>
      <c r="DM254" s="54">
        <f>IFERROR(VLOOKUP($B254,[1]Timesheet!$D:$BK,57,0),0)</f>
        <v>0</v>
      </c>
      <c r="DN254" s="54">
        <f t="shared" si="12"/>
        <v>50000</v>
      </c>
      <c r="DO254" s="54"/>
      <c r="DP254" s="54" t="str">
        <f t="shared" si="13"/>
        <v>HCM</v>
      </c>
      <c r="DQ254" s="60">
        <v>0</v>
      </c>
      <c r="DR254" s="60">
        <v>0</v>
      </c>
      <c r="DS254" s="61" t="str">
        <f>IFERROR(VLOOKUP(E254&amp;H254,[1]Group!$D$3:$G$40,4,0),"")</f>
        <v>Group 1</v>
      </c>
      <c r="DT254" s="61" t="str">
        <f t="shared" si="14"/>
        <v>MoviSouthGroup 1</v>
      </c>
    </row>
    <row r="255" spans="1:124" s="11" customFormat="1" ht="20.25" hidden="1" customHeight="1" x14ac:dyDescent="0.35">
      <c r="A255" s="47">
        <v>252</v>
      </c>
      <c r="B255" s="48">
        <v>3544</v>
      </c>
      <c r="C255" s="48" t="s">
        <v>996</v>
      </c>
      <c r="D255" s="49" t="s">
        <v>570</v>
      </c>
      <c r="E255" s="49" t="s">
        <v>192</v>
      </c>
      <c r="F255" s="49" t="s">
        <v>193</v>
      </c>
      <c r="G255" s="49" t="s">
        <v>151</v>
      </c>
      <c r="H255" s="49" t="s">
        <v>193</v>
      </c>
      <c r="I255" s="49" t="s">
        <v>129</v>
      </c>
      <c r="J255" s="49" t="s">
        <v>179</v>
      </c>
      <c r="K255" s="49" t="s">
        <v>131</v>
      </c>
      <c r="L255" s="49" t="s">
        <v>132</v>
      </c>
      <c r="M255" s="50">
        <v>42847</v>
      </c>
      <c r="N255" s="50" t="s">
        <v>770</v>
      </c>
      <c r="O255" s="51"/>
      <c r="P255" s="50"/>
      <c r="Q255" s="52" t="s">
        <v>133</v>
      </c>
      <c r="R255" s="311" t="s">
        <v>774</v>
      </c>
      <c r="S255" s="52" t="s">
        <v>134</v>
      </c>
      <c r="T255" s="54"/>
      <c r="U255" s="54">
        <v>5000000</v>
      </c>
      <c r="V255" s="54"/>
      <c r="W255" s="55">
        <v>5000000</v>
      </c>
      <c r="X255" s="56">
        <v>0</v>
      </c>
      <c r="Y255" s="54">
        <v>0</v>
      </c>
      <c r="Z255" s="54"/>
      <c r="AA255" s="56">
        <v>200000</v>
      </c>
      <c r="AB255" s="54"/>
      <c r="AC255" s="54">
        <v>730000</v>
      </c>
      <c r="AD255" s="57">
        <v>930000</v>
      </c>
      <c r="AE255" s="54" t="s">
        <v>1246</v>
      </c>
      <c r="AF255" s="58">
        <v>26</v>
      </c>
      <c r="AG255" s="58">
        <v>26</v>
      </c>
      <c r="AH255" s="58">
        <v>0</v>
      </c>
      <c r="AI255" s="58">
        <v>0</v>
      </c>
      <c r="AJ255" s="58">
        <v>0</v>
      </c>
      <c r="AK255" s="58">
        <v>26</v>
      </c>
      <c r="AL255" s="58">
        <v>0</v>
      </c>
      <c r="AM255" s="58">
        <v>0</v>
      </c>
      <c r="AN255" s="58">
        <v>0</v>
      </c>
      <c r="AO255" s="58">
        <v>0</v>
      </c>
      <c r="AP255" s="58">
        <v>0</v>
      </c>
      <c r="AQ255" s="58">
        <v>0</v>
      </c>
      <c r="AR255" s="54">
        <v>5000000</v>
      </c>
      <c r="AS255" s="54">
        <v>0</v>
      </c>
      <c r="AT255" s="54">
        <v>0</v>
      </c>
      <c r="AU255" s="54">
        <v>5000000</v>
      </c>
      <c r="AV255" s="54">
        <v>0</v>
      </c>
      <c r="AW255" s="54">
        <v>0</v>
      </c>
      <c r="AX255" s="54">
        <v>0</v>
      </c>
      <c r="AY255" s="54">
        <v>200000</v>
      </c>
      <c r="AZ255" s="59">
        <v>0</v>
      </c>
      <c r="BA255" s="54">
        <v>0</v>
      </c>
      <c r="BB255" s="59"/>
      <c r="BC255" s="54"/>
      <c r="BD255" s="54"/>
      <c r="BE255" s="54">
        <v>730000</v>
      </c>
      <c r="BF255" s="54">
        <v>930000</v>
      </c>
      <c r="BG255" s="59">
        <v>0</v>
      </c>
      <c r="BH255" s="59">
        <v>0</v>
      </c>
      <c r="BI255" s="59">
        <v>0</v>
      </c>
      <c r="BJ255" s="59">
        <v>0</v>
      </c>
      <c r="BK255" s="59"/>
      <c r="BL255" s="59">
        <v>0</v>
      </c>
      <c r="BM255" s="59"/>
      <c r="BN255" s="59"/>
      <c r="BO255" s="59">
        <v>0</v>
      </c>
      <c r="BP255" s="59"/>
      <c r="BQ255" s="59"/>
      <c r="BR255" s="54"/>
      <c r="BS255" s="59"/>
      <c r="BT255" s="54">
        <v>0</v>
      </c>
      <c r="BU255" s="57">
        <v>5930000</v>
      </c>
      <c r="BV255" s="54">
        <v>0</v>
      </c>
      <c r="BW255" s="54">
        <v>200000</v>
      </c>
      <c r="BX255" s="54">
        <v>730000</v>
      </c>
      <c r="BY255" s="54">
        <v>11000000</v>
      </c>
      <c r="BZ255" s="54">
        <v>0</v>
      </c>
      <c r="CA255" s="54">
        <v>0</v>
      </c>
      <c r="CB255" s="54">
        <v>400000</v>
      </c>
      <c r="CC255" s="54">
        <v>50000</v>
      </c>
      <c r="CD255" s="54">
        <v>75000</v>
      </c>
      <c r="CE255" s="54">
        <v>0</v>
      </c>
      <c r="CF255" s="54">
        <v>525000</v>
      </c>
      <c r="CG255" s="54">
        <v>12455000</v>
      </c>
      <c r="CH255" s="54">
        <v>0</v>
      </c>
      <c r="CI255" s="54">
        <v>0</v>
      </c>
      <c r="CJ255" s="54"/>
      <c r="CK255" s="54">
        <v>0</v>
      </c>
      <c r="CL255" s="54">
        <v>0</v>
      </c>
      <c r="CM255" s="54">
        <v>50000</v>
      </c>
      <c r="CN255" s="54">
        <v>0</v>
      </c>
      <c r="CO255" s="54"/>
      <c r="CP255" s="54">
        <v>1935000</v>
      </c>
      <c r="CQ255" s="54">
        <v>0</v>
      </c>
      <c r="CR255" s="54">
        <v>1985000</v>
      </c>
      <c r="CS255" s="54">
        <v>3420000</v>
      </c>
      <c r="CT255" s="54"/>
      <c r="CU255" s="57">
        <v>3420000</v>
      </c>
      <c r="CV255" s="54">
        <v>850000.00000000012</v>
      </c>
      <c r="CW255" s="54">
        <v>0</v>
      </c>
      <c r="CX255" s="54">
        <v>150000</v>
      </c>
      <c r="CY255" s="54">
        <v>0</v>
      </c>
      <c r="CZ255" s="54"/>
      <c r="DA255" s="54">
        <v>1000000.0000000001</v>
      </c>
      <c r="DB255" s="54">
        <v>1525000</v>
      </c>
      <c r="DC255" s="54">
        <v>100000</v>
      </c>
      <c r="DD255" s="54">
        <v>7030000</v>
      </c>
      <c r="DE255" s="54"/>
      <c r="DF255" s="54" t="s">
        <v>980</v>
      </c>
      <c r="DG255" s="54">
        <v>416666.66666666669</v>
      </c>
      <c r="DH255" s="52" t="s">
        <v>200</v>
      </c>
      <c r="DI255" s="54">
        <f>IFERROR(VLOOKUP($B255,[1]Timesheet!$D:$BK,51,0),0)</f>
        <v>22</v>
      </c>
      <c r="DJ255" s="54">
        <f>IFERROR(VLOOKUP($B255,[1]Timesheet!$D:$BK,52,0),0)</f>
        <v>0</v>
      </c>
      <c r="DK255" s="54">
        <f>IFERROR(VLOOKUP($B255,[1]Timesheet!$D:$BK,55,0),0)</f>
        <v>0</v>
      </c>
      <c r="DL255" s="52" t="s">
        <v>139</v>
      </c>
      <c r="DM255" s="54">
        <f>IFERROR(VLOOKUP($B255,[1]Timesheet!$D:$BK,57,0),0)</f>
        <v>0</v>
      </c>
      <c r="DN255" s="54">
        <f t="shared" si="12"/>
        <v>50000</v>
      </c>
      <c r="DO255" s="54"/>
      <c r="DP255" s="54" t="str">
        <f t="shared" si="13"/>
        <v>HCM</v>
      </c>
      <c r="DQ255" s="60">
        <v>0</v>
      </c>
      <c r="DR255" s="60">
        <v>0</v>
      </c>
      <c r="DS255" s="61" t="str">
        <f>IFERROR(VLOOKUP(E255&amp;H255,[1]Group!$D$3:$G$40,4,0),"")</f>
        <v>Group 1</v>
      </c>
      <c r="DT255" s="61" t="str">
        <f t="shared" si="14"/>
        <v>MoviSouthGroup 1</v>
      </c>
    </row>
    <row r="256" spans="1:124" s="11" customFormat="1" ht="20.25" hidden="1" customHeight="1" x14ac:dyDescent="0.35">
      <c r="A256" s="47">
        <v>253</v>
      </c>
      <c r="B256" s="48">
        <v>3800</v>
      </c>
      <c r="C256" s="48" t="s">
        <v>998</v>
      </c>
      <c r="D256" s="49" t="s">
        <v>571</v>
      </c>
      <c r="E256" s="49" t="s">
        <v>192</v>
      </c>
      <c r="F256" s="49" t="s">
        <v>193</v>
      </c>
      <c r="G256" s="49" t="s">
        <v>151</v>
      </c>
      <c r="H256" s="49" t="s">
        <v>193</v>
      </c>
      <c r="I256" s="49" t="s">
        <v>169</v>
      </c>
      <c r="J256" s="49" t="s">
        <v>179</v>
      </c>
      <c r="K256" s="49" t="s">
        <v>131</v>
      </c>
      <c r="L256" s="49" t="s">
        <v>132</v>
      </c>
      <c r="M256" s="50">
        <v>42989</v>
      </c>
      <c r="N256" s="50"/>
      <c r="O256" s="51"/>
      <c r="P256" s="50"/>
      <c r="Q256" s="52" t="s">
        <v>133</v>
      </c>
      <c r="R256" s="311" t="s">
        <v>774</v>
      </c>
      <c r="S256" s="52" t="s">
        <v>134</v>
      </c>
      <c r="T256" s="54"/>
      <c r="U256" s="54">
        <v>5000000</v>
      </c>
      <c r="V256" s="54"/>
      <c r="W256" s="55">
        <v>5000000</v>
      </c>
      <c r="X256" s="56">
        <v>0</v>
      </c>
      <c r="Y256" s="54">
        <v>0</v>
      </c>
      <c r="Z256" s="54"/>
      <c r="AA256" s="56">
        <v>200000</v>
      </c>
      <c r="AB256" s="54"/>
      <c r="AC256" s="54">
        <v>730000</v>
      </c>
      <c r="AD256" s="57">
        <v>930000</v>
      </c>
      <c r="AE256" s="54" t="s">
        <v>1246</v>
      </c>
      <c r="AF256" s="58">
        <v>26</v>
      </c>
      <c r="AG256" s="58">
        <v>26</v>
      </c>
      <c r="AH256" s="58">
        <v>0</v>
      </c>
      <c r="AI256" s="58">
        <v>0</v>
      </c>
      <c r="AJ256" s="58">
        <v>0</v>
      </c>
      <c r="AK256" s="58">
        <v>26</v>
      </c>
      <c r="AL256" s="58">
        <v>0</v>
      </c>
      <c r="AM256" s="58">
        <v>0</v>
      </c>
      <c r="AN256" s="58">
        <v>0</v>
      </c>
      <c r="AO256" s="58">
        <v>0</v>
      </c>
      <c r="AP256" s="58">
        <v>0</v>
      </c>
      <c r="AQ256" s="58">
        <v>0</v>
      </c>
      <c r="AR256" s="54">
        <v>5000000</v>
      </c>
      <c r="AS256" s="54">
        <v>0</v>
      </c>
      <c r="AT256" s="54">
        <v>0</v>
      </c>
      <c r="AU256" s="54">
        <v>5000000</v>
      </c>
      <c r="AV256" s="54">
        <v>0</v>
      </c>
      <c r="AW256" s="54">
        <v>0</v>
      </c>
      <c r="AX256" s="54">
        <v>0</v>
      </c>
      <c r="AY256" s="54">
        <v>200000</v>
      </c>
      <c r="AZ256" s="59">
        <v>0</v>
      </c>
      <c r="BA256" s="54">
        <v>0</v>
      </c>
      <c r="BB256" s="59"/>
      <c r="BC256" s="54"/>
      <c r="BD256" s="54"/>
      <c r="BE256" s="54">
        <v>730000</v>
      </c>
      <c r="BF256" s="54">
        <v>930000</v>
      </c>
      <c r="BG256" s="59">
        <v>799328</v>
      </c>
      <c r="BH256" s="59">
        <v>0</v>
      </c>
      <c r="BI256" s="59">
        <v>0</v>
      </c>
      <c r="BJ256" s="59">
        <v>0</v>
      </c>
      <c r="BK256" s="59"/>
      <c r="BL256" s="59">
        <v>0</v>
      </c>
      <c r="BM256" s="59"/>
      <c r="BN256" s="59"/>
      <c r="BO256" s="59">
        <v>0</v>
      </c>
      <c r="BP256" s="59"/>
      <c r="BQ256" s="59"/>
      <c r="BR256" s="54"/>
      <c r="BS256" s="59"/>
      <c r="BT256" s="54">
        <v>799328</v>
      </c>
      <c r="BU256" s="57">
        <v>6729328</v>
      </c>
      <c r="BV256" s="54">
        <v>0</v>
      </c>
      <c r="BW256" s="54">
        <v>200000</v>
      </c>
      <c r="BX256" s="54">
        <v>730000</v>
      </c>
      <c r="BY256" s="54">
        <v>11000000</v>
      </c>
      <c r="BZ256" s="54">
        <v>0</v>
      </c>
      <c r="CA256" s="54">
        <v>0</v>
      </c>
      <c r="CB256" s="54">
        <v>400000</v>
      </c>
      <c r="CC256" s="54">
        <v>50000</v>
      </c>
      <c r="CD256" s="54">
        <v>75000</v>
      </c>
      <c r="CE256" s="54">
        <v>0</v>
      </c>
      <c r="CF256" s="54">
        <v>525000</v>
      </c>
      <c r="CG256" s="54">
        <v>12455000</v>
      </c>
      <c r="CH256" s="54">
        <v>0</v>
      </c>
      <c r="CI256" s="54">
        <v>0</v>
      </c>
      <c r="CJ256" s="54"/>
      <c r="CK256" s="54">
        <v>0</v>
      </c>
      <c r="CL256" s="54">
        <v>0</v>
      </c>
      <c r="CM256" s="54">
        <v>50000</v>
      </c>
      <c r="CN256" s="54">
        <v>8000</v>
      </c>
      <c r="CO256" s="54"/>
      <c r="CP256" s="54">
        <v>0</v>
      </c>
      <c r="CQ256" s="54">
        <v>0</v>
      </c>
      <c r="CR256" s="54">
        <v>58000</v>
      </c>
      <c r="CS256" s="54">
        <v>6146328</v>
      </c>
      <c r="CT256" s="54"/>
      <c r="CU256" s="57">
        <v>6146328</v>
      </c>
      <c r="CV256" s="54">
        <v>850000.00000000012</v>
      </c>
      <c r="CW256" s="54">
        <v>0</v>
      </c>
      <c r="CX256" s="54">
        <v>150000</v>
      </c>
      <c r="CY256" s="54">
        <v>0</v>
      </c>
      <c r="CZ256" s="54"/>
      <c r="DA256" s="54">
        <v>1000000.0000000001</v>
      </c>
      <c r="DB256" s="54">
        <v>1525000</v>
      </c>
      <c r="DC256" s="54">
        <v>100000</v>
      </c>
      <c r="DD256" s="54">
        <v>7829328</v>
      </c>
      <c r="DE256" s="54"/>
      <c r="DF256" s="54" t="s">
        <v>982</v>
      </c>
      <c r="DG256" s="54">
        <v>416666.66666666669</v>
      </c>
      <c r="DH256" s="52" t="s">
        <v>206</v>
      </c>
      <c r="DI256" s="54">
        <f>IFERROR(VLOOKUP($B256,[1]Timesheet!$D:$BK,51,0),0)</f>
        <v>22</v>
      </c>
      <c r="DJ256" s="54">
        <f>IFERROR(VLOOKUP($B256,[1]Timesheet!$D:$BK,52,0),0)</f>
        <v>0</v>
      </c>
      <c r="DK256" s="54">
        <f>IFERROR(VLOOKUP($B256,[1]Timesheet!$D:$BK,55,0),0)</f>
        <v>0</v>
      </c>
      <c r="DL256" s="52" t="s">
        <v>139</v>
      </c>
      <c r="DM256" s="54">
        <f>IFERROR(VLOOKUP($B256,[1]Timesheet!$D:$BK,57,0),0)</f>
        <v>0</v>
      </c>
      <c r="DN256" s="54">
        <f t="shared" si="12"/>
        <v>50000</v>
      </c>
      <c r="DO256" s="54"/>
      <c r="DP256" s="54" t="str">
        <f t="shared" si="13"/>
        <v>THA</v>
      </c>
      <c r="DQ256" s="60">
        <v>44179</v>
      </c>
      <c r="DR256" s="60">
        <v>44359</v>
      </c>
      <c r="DS256" s="61" t="str">
        <f>IFERROR(VLOOKUP(E256&amp;H256,[1]Group!$D$3:$G$40,4,0),"")</f>
        <v>Group 1</v>
      </c>
      <c r="DT256" s="61" t="str">
        <f t="shared" si="14"/>
        <v>MoviNorthGroup 1</v>
      </c>
    </row>
    <row r="257" spans="1:124" s="11" customFormat="1" ht="20.25" hidden="1" customHeight="1" x14ac:dyDescent="0.35">
      <c r="A257" s="47">
        <v>254</v>
      </c>
      <c r="B257" s="48">
        <v>3833</v>
      </c>
      <c r="C257" s="48" t="s">
        <v>999</v>
      </c>
      <c r="D257" s="49" t="s">
        <v>572</v>
      </c>
      <c r="E257" s="49" t="s">
        <v>192</v>
      </c>
      <c r="F257" s="49" t="s">
        <v>193</v>
      </c>
      <c r="G257" s="49" t="s">
        <v>151</v>
      </c>
      <c r="H257" s="49" t="s">
        <v>193</v>
      </c>
      <c r="I257" s="49" t="s">
        <v>129</v>
      </c>
      <c r="J257" s="49" t="s">
        <v>179</v>
      </c>
      <c r="K257" s="49" t="s">
        <v>131</v>
      </c>
      <c r="L257" s="49" t="s">
        <v>132</v>
      </c>
      <c r="M257" s="50">
        <v>42999</v>
      </c>
      <c r="N257" s="50" t="s">
        <v>770</v>
      </c>
      <c r="O257" s="51"/>
      <c r="P257" s="50"/>
      <c r="Q257" s="52" t="s">
        <v>133</v>
      </c>
      <c r="R257" s="311" t="s">
        <v>774</v>
      </c>
      <c r="S257" s="52" t="s">
        <v>134</v>
      </c>
      <c r="T257" s="54"/>
      <c r="U257" s="54">
        <v>5000000</v>
      </c>
      <c r="V257" s="54"/>
      <c r="W257" s="55">
        <v>5000000</v>
      </c>
      <c r="X257" s="56">
        <v>0</v>
      </c>
      <c r="Y257" s="54">
        <v>0</v>
      </c>
      <c r="Z257" s="54"/>
      <c r="AA257" s="56">
        <v>200000</v>
      </c>
      <c r="AB257" s="54"/>
      <c r="AC257" s="54">
        <v>730000</v>
      </c>
      <c r="AD257" s="57">
        <v>930000</v>
      </c>
      <c r="AE257" s="54" t="s">
        <v>1246</v>
      </c>
      <c r="AF257" s="58">
        <v>26</v>
      </c>
      <c r="AG257" s="58">
        <v>26</v>
      </c>
      <c r="AH257" s="58">
        <v>0</v>
      </c>
      <c r="AI257" s="58">
        <v>0</v>
      </c>
      <c r="AJ257" s="58">
        <v>0</v>
      </c>
      <c r="AK257" s="58">
        <v>26</v>
      </c>
      <c r="AL257" s="58">
        <v>0</v>
      </c>
      <c r="AM257" s="58">
        <v>0</v>
      </c>
      <c r="AN257" s="58">
        <v>0</v>
      </c>
      <c r="AO257" s="58">
        <v>0</v>
      </c>
      <c r="AP257" s="58">
        <v>0</v>
      </c>
      <c r="AQ257" s="58">
        <v>0</v>
      </c>
      <c r="AR257" s="54">
        <v>5000000</v>
      </c>
      <c r="AS257" s="54">
        <v>0</v>
      </c>
      <c r="AT257" s="54">
        <v>0</v>
      </c>
      <c r="AU257" s="54">
        <v>5000000</v>
      </c>
      <c r="AV257" s="54">
        <v>0</v>
      </c>
      <c r="AW257" s="54">
        <v>0</v>
      </c>
      <c r="AX257" s="54">
        <v>0</v>
      </c>
      <c r="AY257" s="54">
        <v>200000</v>
      </c>
      <c r="AZ257" s="59">
        <v>0</v>
      </c>
      <c r="BA257" s="54">
        <v>0</v>
      </c>
      <c r="BB257" s="59"/>
      <c r="BC257" s="54"/>
      <c r="BD257" s="54"/>
      <c r="BE257" s="54">
        <v>730000</v>
      </c>
      <c r="BF257" s="54">
        <v>930000</v>
      </c>
      <c r="BG257" s="59">
        <v>748239</v>
      </c>
      <c r="BH257" s="59">
        <v>0</v>
      </c>
      <c r="BI257" s="59">
        <v>0</v>
      </c>
      <c r="BJ257" s="59">
        <v>0</v>
      </c>
      <c r="BK257" s="59"/>
      <c r="BL257" s="59">
        <v>0</v>
      </c>
      <c r="BM257" s="59"/>
      <c r="BN257" s="59"/>
      <c r="BO257" s="59">
        <v>0</v>
      </c>
      <c r="BP257" s="59"/>
      <c r="BQ257" s="59"/>
      <c r="BR257" s="54"/>
      <c r="BS257" s="59"/>
      <c r="BT257" s="54">
        <v>748239</v>
      </c>
      <c r="BU257" s="57">
        <v>6678239</v>
      </c>
      <c r="BV257" s="54">
        <v>0</v>
      </c>
      <c r="BW257" s="54">
        <v>200000</v>
      </c>
      <c r="BX257" s="54">
        <v>730000</v>
      </c>
      <c r="BY257" s="54">
        <v>11000000</v>
      </c>
      <c r="BZ257" s="54">
        <v>0</v>
      </c>
      <c r="CA257" s="54">
        <v>0</v>
      </c>
      <c r="CB257" s="54">
        <v>400000</v>
      </c>
      <c r="CC257" s="54">
        <v>50000</v>
      </c>
      <c r="CD257" s="54">
        <v>75000</v>
      </c>
      <c r="CE257" s="54">
        <v>0</v>
      </c>
      <c r="CF257" s="54">
        <v>525000</v>
      </c>
      <c r="CG257" s="54">
        <v>12455000</v>
      </c>
      <c r="CH257" s="54">
        <v>0</v>
      </c>
      <c r="CI257" s="54">
        <v>0</v>
      </c>
      <c r="CJ257" s="54"/>
      <c r="CK257" s="54">
        <v>0</v>
      </c>
      <c r="CL257" s="54">
        <v>0</v>
      </c>
      <c r="CM257" s="54">
        <v>50000</v>
      </c>
      <c r="CN257" s="54">
        <v>0</v>
      </c>
      <c r="CO257" s="54"/>
      <c r="CP257" s="54">
        <v>565000</v>
      </c>
      <c r="CQ257" s="54">
        <v>0</v>
      </c>
      <c r="CR257" s="54">
        <v>615000</v>
      </c>
      <c r="CS257" s="54">
        <v>5538239</v>
      </c>
      <c r="CT257" s="54"/>
      <c r="CU257" s="57">
        <v>5538239</v>
      </c>
      <c r="CV257" s="54">
        <v>850000.00000000012</v>
      </c>
      <c r="CW257" s="54">
        <v>0</v>
      </c>
      <c r="CX257" s="54">
        <v>150000</v>
      </c>
      <c r="CY257" s="54">
        <v>0</v>
      </c>
      <c r="CZ257" s="54"/>
      <c r="DA257" s="54">
        <v>1000000.0000000001</v>
      </c>
      <c r="DB257" s="54">
        <v>1525000</v>
      </c>
      <c r="DC257" s="54">
        <v>100000</v>
      </c>
      <c r="DD257" s="54">
        <v>7778239</v>
      </c>
      <c r="DE257" s="54"/>
      <c r="DF257" s="54" t="s">
        <v>980</v>
      </c>
      <c r="DG257" s="54">
        <v>416666.66666666669</v>
      </c>
      <c r="DH257" s="52" t="s">
        <v>210</v>
      </c>
      <c r="DI257" s="54">
        <f>IFERROR(VLOOKUP($B257,[1]Timesheet!$D:$BK,51,0),0)</f>
        <v>22</v>
      </c>
      <c r="DJ257" s="54">
        <f>IFERROR(VLOOKUP($B257,[1]Timesheet!$D:$BK,52,0),0)</f>
        <v>0</v>
      </c>
      <c r="DK257" s="54">
        <f>IFERROR(VLOOKUP($B257,[1]Timesheet!$D:$BK,55,0),0)</f>
        <v>0</v>
      </c>
      <c r="DL257" s="52" t="s">
        <v>139</v>
      </c>
      <c r="DM257" s="54">
        <f>IFERROR(VLOOKUP($B257,[1]Timesheet!$D:$BK,57,0),0)</f>
        <v>0</v>
      </c>
      <c r="DN257" s="54">
        <f t="shared" si="12"/>
        <v>50000</v>
      </c>
      <c r="DO257" s="54"/>
      <c r="DP257" s="54" t="str">
        <f t="shared" si="13"/>
        <v>TNH</v>
      </c>
      <c r="DQ257" s="60">
        <v>0</v>
      </c>
      <c r="DR257" s="60">
        <v>0</v>
      </c>
      <c r="DS257" s="61" t="str">
        <f>IFERROR(VLOOKUP(E257&amp;H257,[1]Group!$D$3:$G$40,4,0),"")</f>
        <v>Group 1</v>
      </c>
      <c r="DT257" s="61" t="str">
        <f t="shared" si="14"/>
        <v>MoviSouthGroup 1</v>
      </c>
    </row>
    <row r="258" spans="1:124" s="11" customFormat="1" ht="20.25" hidden="1" customHeight="1" x14ac:dyDescent="0.35">
      <c r="A258" s="47">
        <v>255</v>
      </c>
      <c r="B258" s="48">
        <v>3868</v>
      </c>
      <c r="C258" s="48" t="s">
        <v>1000</v>
      </c>
      <c r="D258" s="49" t="s">
        <v>573</v>
      </c>
      <c r="E258" s="49" t="s">
        <v>192</v>
      </c>
      <c r="F258" s="49" t="s">
        <v>193</v>
      </c>
      <c r="G258" s="49" t="s">
        <v>151</v>
      </c>
      <c r="H258" s="49" t="s">
        <v>193</v>
      </c>
      <c r="I258" s="49" t="s">
        <v>129</v>
      </c>
      <c r="J258" s="49" t="s">
        <v>179</v>
      </c>
      <c r="K258" s="49" t="s">
        <v>131</v>
      </c>
      <c r="L258" s="49" t="s">
        <v>132</v>
      </c>
      <c r="M258" s="50">
        <v>43011</v>
      </c>
      <c r="N258" s="50" t="s">
        <v>770</v>
      </c>
      <c r="O258" s="51"/>
      <c r="P258" s="50"/>
      <c r="Q258" s="52" t="s">
        <v>133</v>
      </c>
      <c r="R258" s="311" t="s">
        <v>774</v>
      </c>
      <c r="S258" s="52" t="s">
        <v>134</v>
      </c>
      <c r="T258" s="54"/>
      <c r="U258" s="54">
        <v>5000000</v>
      </c>
      <c r="V258" s="54"/>
      <c r="W258" s="55">
        <v>5000000</v>
      </c>
      <c r="X258" s="56">
        <v>0</v>
      </c>
      <c r="Y258" s="54">
        <v>0</v>
      </c>
      <c r="Z258" s="54"/>
      <c r="AA258" s="56">
        <v>200000</v>
      </c>
      <c r="AB258" s="54"/>
      <c r="AC258" s="54">
        <v>730000</v>
      </c>
      <c r="AD258" s="57">
        <v>930000</v>
      </c>
      <c r="AE258" s="54" t="s">
        <v>1246</v>
      </c>
      <c r="AF258" s="58">
        <v>26</v>
      </c>
      <c r="AG258" s="58">
        <v>24</v>
      </c>
      <c r="AH258" s="58">
        <v>1</v>
      </c>
      <c r="AI258" s="58">
        <v>0</v>
      </c>
      <c r="AJ258" s="58">
        <v>0</v>
      </c>
      <c r="AK258" s="58">
        <v>25</v>
      </c>
      <c r="AL258" s="58">
        <v>0</v>
      </c>
      <c r="AM258" s="58">
        <v>0</v>
      </c>
      <c r="AN258" s="58">
        <v>0</v>
      </c>
      <c r="AO258" s="58">
        <v>0</v>
      </c>
      <c r="AP258" s="58">
        <v>0</v>
      </c>
      <c r="AQ258" s="58">
        <v>0</v>
      </c>
      <c r="AR258" s="54">
        <v>4807692</v>
      </c>
      <c r="AS258" s="54">
        <v>0</v>
      </c>
      <c r="AT258" s="54">
        <v>0</v>
      </c>
      <c r="AU258" s="54">
        <v>4807692</v>
      </c>
      <c r="AV258" s="54">
        <v>0</v>
      </c>
      <c r="AW258" s="54">
        <v>0</v>
      </c>
      <c r="AX258" s="54">
        <v>0</v>
      </c>
      <c r="AY258" s="54">
        <v>200000</v>
      </c>
      <c r="AZ258" s="59">
        <v>0</v>
      </c>
      <c r="BA258" s="54">
        <v>0</v>
      </c>
      <c r="BB258" s="59"/>
      <c r="BC258" s="54"/>
      <c r="BD258" s="54"/>
      <c r="BE258" s="54">
        <v>673846</v>
      </c>
      <c r="BF258" s="54">
        <v>873846</v>
      </c>
      <c r="BG258" s="59">
        <v>254110</v>
      </c>
      <c r="BH258" s="59">
        <v>0</v>
      </c>
      <c r="BI258" s="59">
        <v>0</v>
      </c>
      <c r="BJ258" s="59">
        <v>0</v>
      </c>
      <c r="BK258" s="59"/>
      <c r="BL258" s="59">
        <v>170000</v>
      </c>
      <c r="BM258" s="59"/>
      <c r="BN258" s="59"/>
      <c r="BO258" s="59">
        <v>0</v>
      </c>
      <c r="BP258" s="59"/>
      <c r="BQ258" s="59"/>
      <c r="BR258" s="54"/>
      <c r="BS258" s="59"/>
      <c r="BT258" s="54">
        <v>424110</v>
      </c>
      <c r="BU258" s="57">
        <v>6105648</v>
      </c>
      <c r="BV258" s="54">
        <v>0</v>
      </c>
      <c r="BW258" s="54">
        <v>200000</v>
      </c>
      <c r="BX258" s="54">
        <v>673846</v>
      </c>
      <c r="BY258" s="54">
        <v>11000000</v>
      </c>
      <c r="BZ258" s="54">
        <v>0</v>
      </c>
      <c r="CA258" s="54">
        <v>0</v>
      </c>
      <c r="CB258" s="54">
        <v>400000</v>
      </c>
      <c r="CC258" s="54">
        <v>50000</v>
      </c>
      <c r="CD258" s="54">
        <v>75000</v>
      </c>
      <c r="CE258" s="54">
        <v>0</v>
      </c>
      <c r="CF258" s="54">
        <v>525000</v>
      </c>
      <c r="CG258" s="54">
        <v>12398846</v>
      </c>
      <c r="CH258" s="54">
        <v>0</v>
      </c>
      <c r="CI258" s="54">
        <v>0</v>
      </c>
      <c r="CJ258" s="54"/>
      <c r="CK258" s="54">
        <v>0</v>
      </c>
      <c r="CL258" s="54">
        <v>0</v>
      </c>
      <c r="CM258" s="54">
        <v>50000</v>
      </c>
      <c r="CN258" s="54">
        <v>0</v>
      </c>
      <c r="CO258" s="54"/>
      <c r="CP258" s="54">
        <v>456000</v>
      </c>
      <c r="CQ258" s="54">
        <v>0</v>
      </c>
      <c r="CR258" s="54">
        <v>506000</v>
      </c>
      <c r="CS258" s="54">
        <v>5074648</v>
      </c>
      <c r="CT258" s="54"/>
      <c r="CU258" s="57">
        <v>5074648</v>
      </c>
      <c r="CV258" s="54">
        <v>850000.00000000012</v>
      </c>
      <c r="CW258" s="54">
        <v>0</v>
      </c>
      <c r="CX258" s="54">
        <v>150000</v>
      </c>
      <c r="CY258" s="54">
        <v>0</v>
      </c>
      <c r="CZ258" s="54"/>
      <c r="DA258" s="54">
        <v>1000000.0000000001</v>
      </c>
      <c r="DB258" s="54">
        <v>1525000</v>
      </c>
      <c r="DC258" s="54">
        <v>100000</v>
      </c>
      <c r="DD258" s="54">
        <v>7205648</v>
      </c>
      <c r="DE258" s="54"/>
      <c r="DF258" s="54" t="s">
        <v>980</v>
      </c>
      <c r="DG258" s="54">
        <v>416666.66666666669</v>
      </c>
      <c r="DH258" s="52" t="s">
        <v>188</v>
      </c>
      <c r="DI258" s="54">
        <f>IFERROR(VLOOKUP($B258,[1]Timesheet!$D:$BK,51,0),0)</f>
        <v>21</v>
      </c>
      <c r="DJ258" s="54">
        <f>IFERROR(VLOOKUP($B258,[1]Timesheet!$D:$BK,52,0),0)</f>
        <v>0</v>
      </c>
      <c r="DK258" s="54">
        <f>IFERROR(VLOOKUP($B258,[1]Timesheet!$D:$BK,55,0),0)</f>
        <v>1</v>
      </c>
      <c r="DL258" s="52" t="s">
        <v>139</v>
      </c>
      <c r="DM258" s="54">
        <f>IFERROR(VLOOKUP($B258,[1]Timesheet!$D:$BK,57,0),0)</f>
        <v>0</v>
      </c>
      <c r="DN258" s="54">
        <f t="shared" si="12"/>
        <v>50000</v>
      </c>
      <c r="DO258" s="54"/>
      <c r="DP258" s="54" t="str">
        <f t="shared" si="13"/>
        <v>MKD</v>
      </c>
      <c r="DQ258" s="60">
        <v>0</v>
      </c>
      <c r="DR258" s="60">
        <v>0</v>
      </c>
      <c r="DS258" s="61" t="str">
        <f>IFERROR(VLOOKUP(E258&amp;H258,[1]Group!$D$3:$G$40,4,0),"")</f>
        <v>Group 1</v>
      </c>
      <c r="DT258" s="61" t="str">
        <f t="shared" si="14"/>
        <v>MoviSouthGroup 1</v>
      </c>
    </row>
    <row r="259" spans="1:124" s="11" customFormat="1" ht="20.25" hidden="1" customHeight="1" x14ac:dyDescent="0.35">
      <c r="A259" s="47">
        <v>256</v>
      </c>
      <c r="B259" s="48">
        <v>3882</v>
      </c>
      <c r="C259" s="48" t="s">
        <v>1001</v>
      </c>
      <c r="D259" s="49" t="s">
        <v>574</v>
      </c>
      <c r="E259" s="49" t="s">
        <v>192</v>
      </c>
      <c r="F259" s="49" t="s">
        <v>193</v>
      </c>
      <c r="G259" s="49" t="s">
        <v>151</v>
      </c>
      <c r="H259" s="49" t="s">
        <v>193</v>
      </c>
      <c r="I259" s="49" t="s">
        <v>129</v>
      </c>
      <c r="J259" s="49" t="s">
        <v>179</v>
      </c>
      <c r="K259" s="49" t="s">
        <v>131</v>
      </c>
      <c r="L259" s="49" t="s">
        <v>132</v>
      </c>
      <c r="M259" s="50">
        <v>43013</v>
      </c>
      <c r="N259" s="50" t="s">
        <v>770</v>
      </c>
      <c r="O259" s="51"/>
      <c r="P259" s="50"/>
      <c r="Q259" s="52" t="s">
        <v>133</v>
      </c>
      <c r="R259" s="311" t="s">
        <v>774</v>
      </c>
      <c r="S259" s="52" t="s">
        <v>134</v>
      </c>
      <c r="T259" s="54"/>
      <c r="U259" s="54">
        <v>5000000</v>
      </c>
      <c r="V259" s="54"/>
      <c r="W259" s="55">
        <v>5000000</v>
      </c>
      <c r="X259" s="56">
        <v>0</v>
      </c>
      <c r="Y259" s="54">
        <v>0</v>
      </c>
      <c r="Z259" s="54"/>
      <c r="AA259" s="56">
        <v>200000</v>
      </c>
      <c r="AB259" s="54"/>
      <c r="AC259" s="54">
        <v>730000</v>
      </c>
      <c r="AD259" s="57">
        <v>930000</v>
      </c>
      <c r="AE259" s="54" t="s">
        <v>1246</v>
      </c>
      <c r="AF259" s="58">
        <v>26</v>
      </c>
      <c r="AG259" s="58">
        <v>25</v>
      </c>
      <c r="AH259" s="58">
        <v>1</v>
      </c>
      <c r="AI259" s="58">
        <v>0</v>
      </c>
      <c r="AJ259" s="58">
        <v>0</v>
      </c>
      <c r="AK259" s="58">
        <v>26</v>
      </c>
      <c r="AL259" s="58">
        <v>0</v>
      </c>
      <c r="AM259" s="58">
        <v>0</v>
      </c>
      <c r="AN259" s="58">
        <v>0</v>
      </c>
      <c r="AO259" s="58">
        <v>0</v>
      </c>
      <c r="AP259" s="58">
        <v>0</v>
      </c>
      <c r="AQ259" s="58">
        <v>0</v>
      </c>
      <c r="AR259" s="54">
        <v>5000000</v>
      </c>
      <c r="AS259" s="54">
        <v>0</v>
      </c>
      <c r="AT259" s="54">
        <v>0</v>
      </c>
      <c r="AU259" s="54">
        <v>5000000</v>
      </c>
      <c r="AV259" s="54">
        <v>0</v>
      </c>
      <c r="AW259" s="54">
        <v>0</v>
      </c>
      <c r="AX259" s="54">
        <v>0</v>
      </c>
      <c r="AY259" s="54">
        <v>200000</v>
      </c>
      <c r="AZ259" s="59">
        <v>0</v>
      </c>
      <c r="BA259" s="54">
        <v>0</v>
      </c>
      <c r="BB259" s="59"/>
      <c r="BC259" s="54"/>
      <c r="BD259" s="54"/>
      <c r="BE259" s="54">
        <v>701923</v>
      </c>
      <c r="BF259" s="54">
        <v>901923</v>
      </c>
      <c r="BG259" s="59">
        <v>4647501</v>
      </c>
      <c r="BH259" s="59">
        <v>0</v>
      </c>
      <c r="BI259" s="59">
        <v>0</v>
      </c>
      <c r="BJ259" s="59">
        <v>0</v>
      </c>
      <c r="BK259" s="59"/>
      <c r="BL259" s="59">
        <v>550000</v>
      </c>
      <c r="BM259" s="59"/>
      <c r="BN259" s="59"/>
      <c r="BO259" s="59">
        <v>0</v>
      </c>
      <c r="BP259" s="59"/>
      <c r="BQ259" s="59"/>
      <c r="BR259" s="54"/>
      <c r="BS259" s="59"/>
      <c r="BT259" s="54">
        <v>5197501</v>
      </c>
      <c r="BU259" s="57">
        <v>11099424</v>
      </c>
      <c r="BV259" s="54">
        <v>0</v>
      </c>
      <c r="BW259" s="54">
        <v>200000</v>
      </c>
      <c r="BX259" s="54">
        <v>701923</v>
      </c>
      <c r="BY259" s="54">
        <v>11000000</v>
      </c>
      <c r="BZ259" s="54">
        <v>1</v>
      </c>
      <c r="CA259" s="54">
        <v>4400000</v>
      </c>
      <c r="CB259" s="54">
        <v>400000</v>
      </c>
      <c r="CC259" s="54">
        <v>50000</v>
      </c>
      <c r="CD259" s="54">
        <v>75000</v>
      </c>
      <c r="CE259" s="54">
        <v>0</v>
      </c>
      <c r="CF259" s="54">
        <v>525000</v>
      </c>
      <c r="CG259" s="54">
        <v>16826923</v>
      </c>
      <c r="CH259" s="54">
        <v>0</v>
      </c>
      <c r="CI259" s="54">
        <v>0</v>
      </c>
      <c r="CJ259" s="54"/>
      <c r="CK259" s="54">
        <v>0</v>
      </c>
      <c r="CL259" s="54">
        <v>0</v>
      </c>
      <c r="CM259" s="54">
        <v>50000</v>
      </c>
      <c r="CN259" s="54">
        <v>0</v>
      </c>
      <c r="CO259" s="54"/>
      <c r="CP259" s="54">
        <v>0</v>
      </c>
      <c r="CQ259" s="54">
        <v>0</v>
      </c>
      <c r="CR259" s="54">
        <v>50000</v>
      </c>
      <c r="CS259" s="54">
        <v>10524424</v>
      </c>
      <c r="CT259" s="54"/>
      <c r="CU259" s="57">
        <v>10524424</v>
      </c>
      <c r="CV259" s="54">
        <v>850000.00000000012</v>
      </c>
      <c r="CW259" s="54">
        <v>0</v>
      </c>
      <c r="CX259" s="54">
        <v>150000</v>
      </c>
      <c r="CY259" s="54">
        <v>0</v>
      </c>
      <c r="CZ259" s="54"/>
      <c r="DA259" s="54">
        <v>1000000.0000000001</v>
      </c>
      <c r="DB259" s="54">
        <v>1525000</v>
      </c>
      <c r="DC259" s="54">
        <v>100000</v>
      </c>
      <c r="DD259" s="54">
        <v>12199424</v>
      </c>
      <c r="DE259" s="54"/>
      <c r="DF259" s="54" t="s">
        <v>980</v>
      </c>
      <c r="DG259" s="54">
        <v>416666.66666666669</v>
      </c>
      <c r="DH259" s="52" t="s">
        <v>210</v>
      </c>
      <c r="DI259" s="54">
        <f>IFERROR(VLOOKUP($B259,[1]Timesheet!$D:$BK,51,0),0)</f>
        <v>22</v>
      </c>
      <c r="DJ259" s="54">
        <f>IFERROR(VLOOKUP($B259,[1]Timesheet!$D:$BK,52,0),0)</f>
        <v>0</v>
      </c>
      <c r="DK259" s="54">
        <f>IFERROR(VLOOKUP($B259,[1]Timesheet!$D:$BK,55,0),0)</f>
        <v>0</v>
      </c>
      <c r="DL259" s="52" t="s">
        <v>139</v>
      </c>
      <c r="DM259" s="54">
        <f>IFERROR(VLOOKUP($B259,[1]Timesheet!$D:$BK,57,0),0)</f>
        <v>0</v>
      </c>
      <c r="DN259" s="54">
        <f t="shared" si="12"/>
        <v>50000</v>
      </c>
      <c r="DO259" s="54"/>
      <c r="DP259" s="54" t="str">
        <f t="shared" si="13"/>
        <v>TNH</v>
      </c>
      <c r="DQ259" s="60">
        <v>0</v>
      </c>
      <c r="DR259" s="60">
        <v>0</v>
      </c>
      <c r="DS259" s="61" t="str">
        <f>IFERROR(VLOOKUP(E259&amp;H259,[1]Group!$D$3:$G$40,4,0),"")</f>
        <v>Group 1</v>
      </c>
      <c r="DT259" s="61" t="str">
        <f t="shared" si="14"/>
        <v>MoviSouthGroup 1</v>
      </c>
    </row>
    <row r="260" spans="1:124" s="11" customFormat="1" ht="20.25" hidden="1" customHeight="1" x14ac:dyDescent="0.35">
      <c r="A260" s="47">
        <v>257</v>
      </c>
      <c r="B260" s="48">
        <v>4039</v>
      </c>
      <c r="C260" s="48" t="s">
        <v>1002</v>
      </c>
      <c r="D260" s="49" t="s">
        <v>575</v>
      </c>
      <c r="E260" s="49" t="s">
        <v>192</v>
      </c>
      <c r="F260" s="49" t="s">
        <v>193</v>
      </c>
      <c r="G260" s="49" t="s">
        <v>151</v>
      </c>
      <c r="H260" s="49" t="s">
        <v>193</v>
      </c>
      <c r="I260" s="49" t="s">
        <v>129</v>
      </c>
      <c r="J260" s="49" t="s">
        <v>179</v>
      </c>
      <c r="K260" s="49" t="s">
        <v>131</v>
      </c>
      <c r="L260" s="49" t="s">
        <v>132</v>
      </c>
      <c r="M260" s="50">
        <v>43049</v>
      </c>
      <c r="N260" s="50" t="s">
        <v>770</v>
      </c>
      <c r="O260" s="51"/>
      <c r="P260" s="50"/>
      <c r="Q260" s="52" t="s">
        <v>133</v>
      </c>
      <c r="R260" s="311" t="s">
        <v>774</v>
      </c>
      <c r="S260" s="52" t="s">
        <v>134</v>
      </c>
      <c r="T260" s="54"/>
      <c r="U260" s="54">
        <v>5000000</v>
      </c>
      <c r="V260" s="54"/>
      <c r="W260" s="55">
        <v>5000000</v>
      </c>
      <c r="X260" s="56">
        <v>0</v>
      </c>
      <c r="Y260" s="54">
        <v>0</v>
      </c>
      <c r="Z260" s="54"/>
      <c r="AA260" s="56">
        <v>200000</v>
      </c>
      <c r="AB260" s="54"/>
      <c r="AC260" s="54">
        <v>730000</v>
      </c>
      <c r="AD260" s="57">
        <v>930000</v>
      </c>
      <c r="AE260" s="54" t="s">
        <v>1246</v>
      </c>
      <c r="AF260" s="58">
        <v>26</v>
      </c>
      <c r="AG260" s="58">
        <v>26</v>
      </c>
      <c r="AH260" s="58">
        <v>0</v>
      </c>
      <c r="AI260" s="58">
        <v>0</v>
      </c>
      <c r="AJ260" s="58">
        <v>0</v>
      </c>
      <c r="AK260" s="58">
        <v>26</v>
      </c>
      <c r="AL260" s="58">
        <v>0</v>
      </c>
      <c r="AM260" s="58">
        <v>0</v>
      </c>
      <c r="AN260" s="58">
        <v>0</v>
      </c>
      <c r="AO260" s="58">
        <v>0</v>
      </c>
      <c r="AP260" s="58">
        <v>0</v>
      </c>
      <c r="AQ260" s="58">
        <v>0</v>
      </c>
      <c r="AR260" s="54">
        <v>5000000</v>
      </c>
      <c r="AS260" s="54">
        <v>0</v>
      </c>
      <c r="AT260" s="54">
        <v>0</v>
      </c>
      <c r="AU260" s="54">
        <v>5000000</v>
      </c>
      <c r="AV260" s="54">
        <v>0</v>
      </c>
      <c r="AW260" s="54">
        <v>0</v>
      </c>
      <c r="AX260" s="54">
        <v>0</v>
      </c>
      <c r="AY260" s="54">
        <v>200000</v>
      </c>
      <c r="AZ260" s="59">
        <v>0</v>
      </c>
      <c r="BA260" s="54">
        <v>0</v>
      </c>
      <c r="BB260" s="59"/>
      <c r="BC260" s="54"/>
      <c r="BD260" s="54"/>
      <c r="BE260" s="54">
        <v>730000</v>
      </c>
      <c r="BF260" s="54">
        <v>930000</v>
      </c>
      <c r="BG260" s="59">
        <v>1502959</v>
      </c>
      <c r="BH260" s="59">
        <v>0</v>
      </c>
      <c r="BI260" s="59">
        <v>0</v>
      </c>
      <c r="BJ260" s="59">
        <v>0</v>
      </c>
      <c r="BK260" s="59"/>
      <c r="BL260" s="59">
        <v>0</v>
      </c>
      <c r="BM260" s="59"/>
      <c r="BN260" s="59"/>
      <c r="BO260" s="59">
        <v>0</v>
      </c>
      <c r="BP260" s="59"/>
      <c r="BQ260" s="59"/>
      <c r="BR260" s="54"/>
      <c r="BS260" s="59"/>
      <c r="BT260" s="54">
        <v>1502959</v>
      </c>
      <c r="BU260" s="57">
        <v>7432959</v>
      </c>
      <c r="BV260" s="54">
        <v>0</v>
      </c>
      <c r="BW260" s="54">
        <v>200000</v>
      </c>
      <c r="BX260" s="54">
        <v>730000</v>
      </c>
      <c r="BY260" s="54">
        <v>11000000</v>
      </c>
      <c r="BZ260" s="54">
        <v>0</v>
      </c>
      <c r="CA260" s="54">
        <v>0</v>
      </c>
      <c r="CB260" s="54">
        <v>400000</v>
      </c>
      <c r="CC260" s="54">
        <v>50000</v>
      </c>
      <c r="CD260" s="54">
        <v>75000</v>
      </c>
      <c r="CE260" s="54">
        <v>0</v>
      </c>
      <c r="CF260" s="54">
        <v>525000</v>
      </c>
      <c r="CG260" s="54">
        <v>12455000</v>
      </c>
      <c r="CH260" s="54">
        <v>0</v>
      </c>
      <c r="CI260" s="54">
        <v>0</v>
      </c>
      <c r="CJ260" s="54"/>
      <c r="CK260" s="54">
        <v>0</v>
      </c>
      <c r="CL260" s="54">
        <v>0</v>
      </c>
      <c r="CM260" s="54">
        <v>50000</v>
      </c>
      <c r="CN260" s="54">
        <v>0</v>
      </c>
      <c r="CO260" s="54"/>
      <c r="CP260" s="54">
        <v>0</v>
      </c>
      <c r="CQ260" s="54">
        <v>0</v>
      </c>
      <c r="CR260" s="54">
        <v>50000</v>
      </c>
      <c r="CS260" s="54">
        <v>6857959</v>
      </c>
      <c r="CT260" s="54"/>
      <c r="CU260" s="57">
        <v>6857959</v>
      </c>
      <c r="CV260" s="54">
        <v>850000.00000000012</v>
      </c>
      <c r="CW260" s="54">
        <v>0</v>
      </c>
      <c r="CX260" s="54">
        <v>150000</v>
      </c>
      <c r="CY260" s="54">
        <v>0</v>
      </c>
      <c r="CZ260" s="54"/>
      <c r="DA260" s="54">
        <v>1000000.0000000001</v>
      </c>
      <c r="DB260" s="54">
        <v>1525000</v>
      </c>
      <c r="DC260" s="54">
        <v>100000</v>
      </c>
      <c r="DD260" s="54">
        <v>8532959</v>
      </c>
      <c r="DE260" s="54"/>
      <c r="DF260" s="54" t="s">
        <v>980</v>
      </c>
      <c r="DG260" s="54">
        <v>416666.66666666669</v>
      </c>
      <c r="DH260" s="52" t="s">
        <v>188</v>
      </c>
      <c r="DI260" s="54">
        <f>IFERROR(VLOOKUP($B260,[1]Timesheet!$D:$BK,51,0),0)</f>
        <v>22</v>
      </c>
      <c r="DJ260" s="54">
        <f>IFERROR(VLOOKUP($B260,[1]Timesheet!$D:$BK,52,0),0)</f>
        <v>0</v>
      </c>
      <c r="DK260" s="54">
        <f>IFERROR(VLOOKUP($B260,[1]Timesheet!$D:$BK,55,0),0)</f>
        <v>0</v>
      </c>
      <c r="DL260" s="52" t="s">
        <v>139</v>
      </c>
      <c r="DM260" s="54">
        <f>IFERROR(VLOOKUP($B260,[1]Timesheet!$D:$BK,57,0),0)</f>
        <v>0</v>
      </c>
      <c r="DN260" s="54">
        <f t="shared" ref="DN260:DN323" si="15">IF(AND(DL260="x",CB260&gt;0),MIN(ROUND(W260*1%,0),149000),0)</f>
        <v>50000</v>
      </c>
      <c r="DO260" s="54"/>
      <c r="DP260" s="54" t="str">
        <f t="shared" ref="DP260:DP323" si="16">IF(E260="Sales",IF(F260="Logistics",F260,IF(F260="Marketing",F260,DH260)),"")</f>
        <v>MKD</v>
      </c>
      <c r="DQ260" s="60">
        <v>0</v>
      </c>
      <c r="DR260" s="60">
        <v>0</v>
      </c>
      <c r="DS260" s="61" t="str">
        <f>IFERROR(VLOOKUP(E260&amp;H260,[1]Group!$D$3:$G$40,4,0),"")</f>
        <v>Group 1</v>
      </c>
      <c r="DT260" s="61" t="str">
        <f t="shared" ref="DT260:DT323" si="17">J260&amp;I260&amp;DS260</f>
        <v>MoviSouthGroup 1</v>
      </c>
    </row>
    <row r="261" spans="1:124" s="11" customFormat="1" ht="20.25" hidden="1" customHeight="1" x14ac:dyDescent="0.35">
      <c r="A261" s="47">
        <v>258</v>
      </c>
      <c r="B261" s="48">
        <v>4146</v>
      </c>
      <c r="C261" s="48" t="s">
        <v>1003</v>
      </c>
      <c r="D261" s="49" t="s">
        <v>576</v>
      </c>
      <c r="E261" s="49" t="s">
        <v>192</v>
      </c>
      <c r="F261" s="49" t="s">
        <v>193</v>
      </c>
      <c r="G261" s="49" t="s">
        <v>151</v>
      </c>
      <c r="H261" s="49" t="s">
        <v>193</v>
      </c>
      <c r="I261" s="49" t="s">
        <v>129</v>
      </c>
      <c r="J261" s="49" t="s">
        <v>179</v>
      </c>
      <c r="K261" s="49" t="s">
        <v>131</v>
      </c>
      <c r="L261" s="49" t="s">
        <v>132</v>
      </c>
      <c r="M261" s="50">
        <v>43068</v>
      </c>
      <c r="N261" s="50" t="s">
        <v>770</v>
      </c>
      <c r="O261" s="51"/>
      <c r="P261" s="50"/>
      <c r="Q261" s="52" t="s">
        <v>133</v>
      </c>
      <c r="R261" s="311" t="s">
        <v>774</v>
      </c>
      <c r="S261" s="52" t="s">
        <v>134</v>
      </c>
      <c r="T261" s="54"/>
      <c r="U261" s="54">
        <v>5000000</v>
      </c>
      <c r="V261" s="54"/>
      <c r="W261" s="55">
        <v>5000000</v>
      </c>
      <c r="X261" s="56">
        <v>0</v>
      </c>
      <c r="Y261" s="54">
        <v>0</v>
      </c>
      <c r="Z261" s="54"/>
      <c r="AA261" s="56">
        <v>200000</v>
      </c>
      <c r="AB261" s="54"/>
      <c r="AC261" s="54">
        <v>730000</v>
      </c>
      <c r="AD261" s="57">
        <v>930000</v>
      </c>
      <c r="AE261" s="54" t="s">
        <v>1246</v>
      </c>
      <c r="AF261" s="58">
        <v>26</v>
      </c>
      <c r="AG261" s="58">
        <v>26</v>
      </c>
      <c r="AH261" s="58">
        <v>0</v>
      </c>
      <c r="AI261" s="58">
        <v>0</v>
      </c>
      <c r="AJ261" s="58">
        <v>0</v>
      </c>
      <c r="AK261" s="58">
        <v>26</v>
      </c>
      <c r="AL261" s="58">
        <v>0</v>
      </c>
      <c r="AM261" s="58">
        <v>0</v>
      </c>
      <c r="AN261" s="58">
        <v>0</v>
      </c>
      <c r="AO261" s="58">
        <v>0</v>
      </c>
      <c r="AP261" s="58">
        <v>0</v>
      </c>
      <c r="AQ261" s="58">
        <v>0</v>
      </c>
      <c r="AR261" s="54">
        <v>5000000</v>
      </c>
      <c r="AS261" s="54">
        <v>0</v>
      </c>
      <c r="AT261" s="54">
        <v>0</v>
      </c>
      <c r="AU261" s="54">
        <v>5000000</v>
      </c>
      <c r="AV261" s="54">
        <v>0</v>
      </c>
      <c r="AW261" s="54">
        <v>0</v>
      </c>
      <c r="AX261" s="54">
        <v>0</v>
      </c>
      <c r="AY261" s="54">
        <v>200000</v>
      </c>
      <c r="AZ261" s="59">
        <v>0</v>
      </c>
      <c r="BA261" s="54">
        <v>0</v>
      </c>
      <c r="BB261" s="59"/>
      <c r="BC261" s="54"/>
      <c r="BD261" s="54"/>
      <c r="BE261" s="54">
        <v>730000</v>
      </c>
      <c r="BF261" s="54">
        <v>930000</v>
      </c>
      <c r="BG261" s="59">
        <v>5952387</v>
      </c>
      <c r="BH261" s="59">
        <v>0</v>
      </c>
      <c r="BI261" s="59">
        <v>0</v>
      </c>
      <c r="BJ261" s="59">
        <v>0</v>
      </c>
      <c r="BK261" s="59"/>
      <c r="BL261" s="59">
        <v>1260000</v>
      </c>
      <c r="BM261" s="59"/>
      <c r="BN261" s="59"/>
      <c r="BO261" s="59">
        <v>0</v>
      </c>
      <c r="BP261" s="59"/>
      <c r="BQ261" s="59"/>
      <c r="BR261" s="54"/>
      <c r="BS261" s="59"/>
      <c r="BT261" s="54">
        <v>7212387</v>
      </c>
      <c r="BU261" s="57">
        <v>13142387</v>
      </c>
      <c r="BV261" s="54">
        <v>0</v>
      </c>
      <c r="BW261" s="54">
        <v>200000</v>
      </c>
      <c r="BX261" s="54">
        <v>730000</v>
      </c>
      <c r="BY261" s="54">
        <v>11000000</v>
      </c>
      <c r="BZ261" s="54">
        <v>0</v>
      </c>
      <c r="CA261" s="54">
        <v>0</v>
      </c>
      <c r="CB261" s="54">
        <v>400000</v>
      </c>
      <c r="CC261" s="54">
        <v>50000</v>
      </c>
      <c r="CD261" s="54">
        <v>75000</v>
      </c>
      <c r="CE261" s="54">
        <v>0</v>
      </c>
      <c r="CF261" s="54">
        <v>525000</v>
      </c>
      <c r="CG261" s="54">
        <v>12455000</v>
      </c>
      <c r="CH261" s="54">
        <v>687387</v>
      </c>
      <c r="CI261" s="54">
        <v>34369.35</v>
      </c>
      <c r="CJ261" s="54"/>
      <c r="CK261" s="54">
        <v>34369.35</v>
      </c>
      <c r="CL261" s="54">
        <v>0</v>
      </c>
      <c r="CM261" s="54">
        <v>50000</v>
      </c>
      <c r="CN261" s="54">
        <v>198000</v>
      </c>
      <c r="CO261" s="54"/>
      <c r="CP261" s="54">
        <v>2483000</v>
      </c>
      <c r="CQ261" s="54">
        <v>0</v>
      </c>
      <c r="CR261" s="54">
        <v>2731000</v>
      </c>
      <c r="CS261" s="54">
        <v>9852018</v>
      </c>
      <c r="CT261" s="54"/>
      <c r="CU261" s="57">
        <v>9852018</v>
      </c>
      <c r="CV261" s="54">
        <v>850000.00000000012</v>
      </c>
      <c r="CW261" s="54">
        <v>0</v>
      </c>
      <c r="CX261" s="54">
        <v>150000</v>
      </c>
      <c r="CY261" s="54">
        <v>0</v>
      </c>
      <c r="CZ261" s="54"/>
      <c r="DA261" s="54">
        <v>1000000.0000000001</v>
      </c>
      <c r="DB261" s="54">
        <v>1525000</v>
      </c>
      <c r="DC261" s="54">
        <v>100000</v>
      </c>
      <c r="DD261" s="54">
        <v>14242387</v>
      </c>
      <c r="DE261" s="54"/>
      <c r="DF261" s="54" t="s">
        <v>980</v>
      </c>
      <c r="DG261" s="54">
        <v>416666.66666666669</v>
      </c>
      <c r="DH261" s="52" t="s">
        <v>200</v>
      </c>
      <c r="DI261" s="54">
        <f>IFERROR(VLOOKUP($B261,[1]Timesheet!$D:$BK,51,0),0)</f>
        <v>22</v>
      </c>
      <c r="DJ261" s="54">
        <f>IFERROR(VLOOKUP($B261,[1]Timesheet!$D:$BK,52,0),0)</f>
        <v>0</v>
      </c>
      <c r="DK261" s="54">
        <f>IFERROR(VLOOKUP($B261,[1]Timesheet!$D:$BK,55,0),0)</f>
        <v>0</v>
      </c>
      <c r="DL261" s="52" t="s">
        <v>139</v>
      </c>
      <c r="DM261" s="54">
        <f>IFERROR(VLOOKUP($B261,[1]Timesheet!$D:$BK,57,0),0)</f>
        <v>0</v>
      </c>
      <c r="DN261" s="54">
        <f t="shared" si="15"/>
        <v>50000</v>
      </c>
      <c r="DO261" s="54"/>
      <c r="DP261" s="54" t="str">
        <f t="shared" si="16"/>
        <v>HCM</v>
      </c>
      <c r="DQ261" s="60">
        <v>0</v>
      </c>
      <c r="DR261" s="60">
        <v>0</v>
      </c>
      <c r="DS261" s="61" t="str">
        <f>IFERROR(VLOOKUP(E261&amp;H261,[1]Group!$D$3:$G$40,4,0),"")</f>
        <v>Group 1</v>
      </c>
      <c r="DT261" s="61" t="str">
        <f t="shared" si="17"/>
        <v>MoviSouthGroup 1</v>
      </c>
    </row>
    <row r="262" spans="1:124" s="11" customFormat="1" ht="20.25" hidden="1" customHeight="1" x14ac:dyDescent="0.35">
      <c r="A262" s="47">
        <v>259</v>
      </c>
      <c r="B262" s="48">
        <v>4474</v>
      </c>
      <c r="C262" s="48" t="s">
        <v>1006</v>
      </c>
      <c r="D262" s="49" t="s">
        <v>577</v>
      </c>
      <c r="E262" s="49" t="s">
        <v>192</v>
      </c>
      <c r="F262" s="49" t="s">
        <v>193</v>
      </c>
      <c r="G262" s="49" t="s">
        <v>151</v>
      </c>
      <c r="H262" s="49" t="s">
        <v>193</v>
      </c>
      <c r="I262" s="49" t="s">
        <v>169</v>
      </c>
      <c r="J262" s="49" t="s">
        <v>179</v>
      </c>
      <c r="K262" s="49" t="s">
        <v>131</v>
      </c>
      <c r="L262" s="49" t="s">
        <v>132</v>
      </c>
      <c r="M262" s="50">
        <v>43194</v>
      </c>
      <c r="N262" s="50" t="s">
        <v>770</v>
      </c>
      <c r="O262" s="51"/>
      <c r="P262" s="50"/>
      <c r="Q262" s="52" t="s">
        <v>133</v>
      </c>
      <c r="R262" s="311" t="s">
        <v>774</v>
      </c>
      <c r="S262" s="52" t="s">
        <v>134</v>
      </c>
      <c r="T262" s="54"/>
      <c r="U262" s="54">
        <v>5000000</v>
      </c>
      <c r="V262" s="54"/>
      <c r="W262" s="55">
        <v>5000000</v>
      </c>
      <c r="X262" s="56">
        <v>0</v>
      </c>
      <c r="Y262" s="54">
        <v>0</v>
      </c>
      <c r="Z262" s="54"/>
      <c r="AA262" s="56">
        <v>200000</v>
      </c>
      <c r="AB262" s="54"/>
      <c r="AC262" s="54">
        <v>730000</v>
      </c>
      <c r="AD262" s="57">
        <v>930000</v>
      </c>
      <c r="AE262" s="54" t="s">
        <v>1246</v>
      </c>
      <c r="AF262" s="58">
        <v>26</v>
      </c>
      <c r="AG262" s="58">
        <v>26</v>
      </c>
      <c r="AH262" s="58">
        <v>0</v>
      </c>
      <c r="AI262" s="58">
        <v>0</v>
      </c>
      <c r="AJ262" s="58">
        <v>0</v>
      </c>
      <c r="AK262" s="58">
        <v>26</v>
      </c>
      <c r="AL262" s="58">
        <v>0</v>
      </c>
      <c r="AM262" s="58">
        <v>0</v>
      </c>
      <c r="AN262" s="58">
        <v>0</v>
      </c>
      <c r="AO262" s="58">
        <v>0</v>
      </c>
      <c r="AP262" s="58">
        <v>0</v>
      </c>
      <c r="AQ262" s="58">
        <v>0</v>
      </c>
      <c r="AR262" s="54">
        <v>5000000</v>
      </c>
      <c r="AS262" s="54">
        <v>0</v>
      </c>
      <c r="AT262" s="54">
        <v>0</v>
      </c>
      <c r="AU262" s="54">
        <v>5000000</v>
      </c>
      <c r="AV262" s="54">
        <v>0</v>
      </c>
      <c r="AW262" s="54">
        <v>0</v>
      </c>
      <c r="AX262" s="54">
        <v>0</v>
      </c>
      <c r="AY262" s="54">
        <v>200000</v>
      </c>
      <c r="AZ262" s="59">
        <v>0</v>
      </c>
      <c r="BA262" s="54">
        <v>0</v>
      </c>
      <c r="BB262" s="59"/>
      <c r="BC262" s="54"/>
      <c r="BD262" s="54"/>
      <c r="BE262" s="54">
        <v>730000</v>
      </c>
      <c r="BF262" s="54">
        <v>930000</v>
      </c>
      <c r="BG262" s="59">
        <v>212441</v>
      </c>
      <c r="BH262" s="59">
        <v>0</v>
      </c>
      <c r="BI262" s="59">
        <v>0</v>
      </c>
      <c r="BJ262" s="59">
        <v>0</v>
      </c>
      <c r="BK262" s="59"/>
      <c r="BL262" s="59">
        <v>50000</v>
      </c>
      <c r="BM262" s="59"/>
      <c r="BN262" s="59"/>
      <c r="BO262" s="59">
        <v>0</v>
      </c>
      <c r="BP262" s="59"/>
      <c r="BQ262" s="59"/>
      <c r="BR262" s="54"/>
      <c r="BS262" s="59"/>
      <c r="BT262" s="54">
        <v>262441</v>
      </c>
      <c r="BU262" s="57">
        <v>6192441</v>
      </c>
      <c r="BV262" s="54">
        <v>0</v>
      </c>
      <c r="BW262" s="54">
        <v>200000</v>
      </c>
      <c r="BX262" s="54">
        <v>730000</v>
      </c>
      <c r="BY262" s="54">
        <v>11000000</v>
      </c>
      <c r="BZ262" s="54">
        <v>0</v>
      </c>
      <c r="CA262" s="54">
        <v>0</v>
      </c>
      <c r="CB262" s="54">
        <v>400000</v>
      </c>
      <c r="CC262" s="54">
        <v>50000</v>
      </c>
      <c r="CD262" s="54">
        <v>75000</v>
      </c>
      <c r="CE262" s="54">
        <v>0</v>
      </c>
      <c r="CF262" s="54">
        <v>525000</v>
      </c>
      <c r="CG262" s="54">
        <v>12455000</v>
      </c>
      <c r="CH262" s="54">
        <v>0</v>
      </c>
      <c r="CI262" s="54">
        <v>0</v>
      </c>
      <c r="CJ262" s="54"/>
      <c r="CK262" s="54">
        <v>0</v>
      </c>
      <c r="CL262" s="54">
        <v>0</v>
      </c>
      <c r="CM262" s="54">
        <v>50000</v>
      </c>
      <c r="CN262" s="54">
        <v>7000</v>
      </c>
      <c r="CO262" s="54"/>
      <c r="CP262" s="54">
        <v>0</v>
      </c>
      <c r="CQ262" s="54">
        <v>0</v>
      </c>
      <c r="CR262" s="54">
        <v>57000</v>
      </c>
      <c r="CS262" s="54">
        <v>5610441</v>
      </c>
      <c r="CT262" s="54"/>
      <c r="CU262" s="57">
        <v>5610441</v>
      </c>
      <c r="CV262" s="54">
        <v>850000.00000000012</v>
      </c>
      <c r="CW262" s="54">
        <v>0</v>
      </c>
      <c r="CX262" s="54">
        <v>150000</v>
      </c>
      <c r="CY262" s="54">
        <v>0</v>
      </c>
      <c r="CZ262" s="54"/>
      <c r="DA262" s="54">
        <v>1000000.0000000001</v>
      </c>
      <c r="DB262" s="54">
        <v>1525000</v>
      </c>
      <c r="DC262" s="54">
        <v>100000</v>
      </c>
      <c r="DD262" s="54">
        <v>7292441</v>
      </c>
      <c r="DE262" s="54"/>
      <c r="DF262" s="54" t="s">
        <v>982</v>
      </c>
      <c r="DG262" s="54">
        <v>416666.66666666669</v>
      </c>
      <c r="DH262" s="52" t="s">
        <v>206</v>
      </c>
      <c r="DI262" s="54">
        <f>IFERROR(VLOOKUP($B262,[1]Timesheet!$D:$BK,51,0),0)</f>
        <v>22</v>
      </c>
      <c r="DJ262" s="54">
        <f>IFERROR(VLOOKUP($B262,[1]Timesheet!$D:$BK,52,0),0)</f>
        <v>0</v>
      </c>
      <c r="DK262" s="54">
        <f>IFERROR(VLOOKUP($B262,[1]Timesheet!$D:$BK,55,0),0)</f>
        <v>0</v>
      </c>
      <c r="DL262" s="52" t="s">
        <v>139</v>
      </c>
      <c r="DM262" s="54">
        <f>IFERROR(VLOOKUP($B262,[1]Timesheet!$D:$BK,57,0),0)</f>
        <v>0</v>
      </c>
      <c r="DN262" s="54">
        <f t="shared" si="15"/>
        <v>50000</v>
      </c>
      <c r="DO262" s="54"/>
      <c r="DP262" s="54" t="str">
        <f t="shared" si="16"/>
        <v>THA</v>
      </c>
      <c r="DQ262" s="60">
        <v>0</v>
      </c>
      <c r="DR262" s="60">
        <v>0</v>
      </c>
      <c r="DS262" s="61" t="str">
        <f>IFERROR(VLOOKUP(E262&amp;H262,[1]Group!$D$3:$G$40,4,0),"")</f>
        <v>Group 1</v>
      </c>
      <c r="DT262" s="61" t="str">
        <f t="shared" si="17"/>
        <v>MoviNorthGroup 1</v>
      </c>
    </row>
    <row r="263" spans="1:124" s="11" customFormat="1" ht="20.25" hidden="1" customHeight="1" x14ac:dyDescent="0.35">
      <c r="A263" s="47">
        <v>260</v>
      </c>
      <c r="B263" s="48">
        <v>4478</v>
      </c>
      <c r="C263" s="48" t="s">
        <v>1007</v>
      </c>
      <c r="D263" s="49" t="s">
        <v>578</v>
      </c>
      <c r="E263" s="49" t="s">
        <v>192</v>
      </c>
      <c r="F263" s="49" t="s">
        <v>193</v>
      </c>
      <c r="G263" s="49" t="s">
        <v>151</v>
      </c>
      <c r="H263" s="49" t="s">
        <v>193</v>
      </c>
      <c r="I263" s="49" t="s">
        <v>129</v>
      </c>
      <c r="J263" s="49" t="s">
        <v>179</v>
      </c>
      <c r="K263" s="49" t="s">
        <v>131</v>
      </c>
      <c r="L263" s="49" t="s">
        <v>132</v>
      </c>
      <c r="M263" s="50">
        <v>43195</v>
      </c>
      <c r="N263" s="50" t="s">
        <v>770</v>
      </c>
      <c r="O263" s="51"/>
      <c r="P263" s="50"/>
      <c r="Q263" s="52" t="s">
        <v>133</v>
      </c>
      <c r="R263" s="311" t="s">
        <v>774</v>
      </c>
      <c r="S263" s="52" t="s">
        <v>134</v>
      </c>
      <c r="T263" s="54"/>
      <c r="U263" s="54">
        <v>5000000</v>
      </c>
      <c r="V263" s="54"/>
      <c r="W263" s="55">
        <v>5000000</v>
      </c>
      <c r="X263" s="56">
        <v>0</v>
      </c>
      <c r="Y263" s="54">
        <v>0</v>
      </c>
      <c r="Z263" s="54"/>
      <c r="AA263" s="56">
        <v>200000</v>
      </c>
      <c r="AB263" s="54"/>
      <c r="AC263" s="54">
        <v>730000</v>
      </c>
      <c r="AD263" s="57">
        <v>930000</v>
      </c>
      <c r="AE263" s="54" t="s">
        <v>1246</v>
      </c>
      <c r="AF263" s="58">
        <v>26</v>
      </c>
      <c r="AG263" s="58">
        <v>26</v>
      </c>
      <c r="AH263" s="58">
        <v>0</v>
      </c>
      <c r="AI263" s="58">
        <v>0</v>
      </c>
      <c r="AJ263" s="58">
        <v>0</v>
      </c>
      <c r="AK263" s="58">
        <v>26</v>
      </c>
      <c r="AL263" s="58">
        <v>0</v>
      </c>
      <c r="AM263" s="58">
        <v>0</v>
      </c>
      <c r="AN263" s="58">
        <v>0</v>
      </c>
      <c r="AO263" s="58">
        <v>0</v>
      </c>
      <c r="AP263" s="58">
        <v>0</v>
      </c>
      <c r="AQ263" s="58">
        <v>0</v>
      </c>
      <c r="AR263" s="54">
        <v>5000000</v>
      </c>
      <c r="AS263" s="54">
        <v>0</v>
      </c>
      <c r="AT263" s="54">
        <v>0</v>
      </c>
      <c r="AU263" s="54">
        <v>5000000</v>
      </c>
      <c r="AV263" s="54">
        <v>0</v>
      </c>
      <c r="AW263" s="54">
        <v>0</v>
      </c>
      <c r="AX263" s="54">
        <v>0</v>
      </c>
      <c r="AY263" s="54">
        <v>200000</v>
      </c>
      <c r="AZ263" s="59">
        <v>0</v>
      </c>
      <c r="BA263" s="54">
        <v>0</v>
      </c>
      <c r="BB263" s="59"/>
      <c r="BC263" s="54"/>
      <c r="BD263" s="54"/>
      <c r="BE263" s="54">
        <v>730000</v>
      </c>
      <c r="BF263" s="54">
        <v>930000</v>
      </c>
      <c r="BG263" s="59">
        <v>2319735</v>
      </c>
      <c r="BH263" s="59">
        <v>0</v>
      </c>
      <c r="BI263" s="59">
        <v>0</v>
      </c>
      <c r="BJ263" s="59">
        <v>0</v>
      </c>
      <c r="BK263" s="59"/>
      <c r="BL263" s="59">
        <v>250000</v>
      </c>
      <c r="BM263" s="59"/>
      <c r="BN263" s="59"/>
      <c r="BO263" s="59">
        <v>0</v>
      </c>
      <c r="BP263" s="59"/>
      <c r="BQ263" s="59"/>
      <c r="BR263" s="54"/>
      <c r="BS263" s="59"/>
      <c r="BT263" s="54">
        <v>2569735</v>
      </c>
      <c r="BU263" s="57">
        <v>8499735</v>
      </c>
      <c r="BV263" s="54">
        <v>0</v>
      </c>
      <c r="BW263" s="54">
        <v>200000</v>
      </c>
      <c r="BX263" s="54">
        <v>730000</v>
      </c>
      <c r="BY263" s="54">
        <v>11000000</v>
      </c>
      <c r="BZ263" s="54">
        <v>0</v>
      </c>
      <c r="CA263" s="54">
        <v>0</v>
      </c>
      <c r="CB263" s="54">
        <v>400000</v>
      </c>
      <c r="CC263" s="54">
        <v>50000</v>
      </c>
      <c r="CD263" s="54">
        <v>75000</v>
      </c>
      <c r="CE263" s="54">
        <v>0</v>
      </c>
      <c r="CF263" s="54">
        <v>525000</v>
      </c>
      <c r="CG263" s="54">
        <v>12455000</v>
      </c>
      <c r="CH263" s="54">
        <v>0</v>
      </c>
      <c r="CI263" s="54">
        <v>0</v>
      </c>
      <c r="CJ263" s="54"/>
      <c r="CK263" s="54">
        <v>0</v>
      </c>
      <c r="CL263" s="54">
        <v>0</v>
      </c>
      <c r="CM263" s="54">
        <v>50000</v>
      </c>
      <c r="CN263" s="54">
        <v>0</v>
      </c>
      <c r="CO263" s="54"/>
      <c r="CP263" s="54">
        <v>320000</v>
      </c>
      <c r="CQ263" s="54">
        <v>0</v>
      </c>
      <c r="CR263" s="54">
        <v>370000</v>
      </c>
      <c r="CS263" s="54">
        <v>7604735</v>
      </c>
      <c r="CT263" s="54"/>
      <c r="CU263" s="57">
        <v>7604735</v>
      </c>
      <c r="CV263" s="54">
        <v>850000.00000000012</v>
      </c>
      <c r="CW263" s="54">
        <v>0</v>
      </c>
      <c r="CX263" s="54">
        <v>150000</v>
      </c>
      <c r="CY263" s="54">
        <v>0</v>
      </c>
      <c r="CZ263" s="54"/>
      <c r="DA263" s="54">
        <v>1000000.0000000001</v>
      </c>
      <c r="DB263" s="54">
        <v>1525000</v>
      </c>
      <c r="DC263" s="54">
        <v>100000</v>
      </c>
      <c r="DD263" s="54">
        <v>9599735</v>
      </c>
      <c r="DE263" s="54"/>
      <c r="DF263" s="54" t="s">
        <v>980</v>
      </c>
      <c r="DG263" s="54">
        <v>416666.66666666669</v>
      </c>
      <c r="DH263" s="52" t="s">
        <v>200</v>
      </c>
      <c r="DI263" s="54">
        <f>IFERROR(VLOOKUP($B263,[1]Timesheet!$D:$BK,51,0),0)</f>
        <v>22</v>
      </c>
      <c r="DJ263" s="54">
        <f>IFERROR(VLOOKUP($B263,[1]Timesheet!$D:$BK,52,0),0)</f>
        <v>0</v>
      </c>
      <c r="DK263" s="54">
        <f>IFERROR(VLOOKUP($B263,[1]Timesheet!$D:$BK,55,0),0)</f>
        <v>0</v>
      </c>
      <c r="DL263" s="52" t="s">
        <v>139</v>
      </c>
      <c r="DM263" s="54">
        <f>IFERROR(VLOOKUP($B263,[1]Timesheet!$D:$BK,57,0),0)</f>
        <v>0</v>
      </c>
      <c r="DN263" s="54">
        <f t="shared" si="15"/>
        <v>50000</v>
      </c>
      <c r="DO263" s="54"/>
      <c r="DP263" s="54" t="str">
        <f t="shared" si="16"/>
        <v>HCM</v>
      </c>
      <c r="DQ263" s="60">
        <v>0</v>
      </c>
      <c r="DR263" s="60">
        <v>0</v>
      </c>
      <c r="DS263" s="61" t="str">
        <f>IFERROR(VLOOKUP(E263&amp;H263,[1]Group!$D$3:$G$40,4,0),"")</f>
        <v>Group 1</v>
      </c>
      <c r="DT263" s="61" t="str">
        <f t="shared" si="17"/>
        <v>MoviSouthGroup 1</v>
      </c>
    </row>
    <row r="264" spans="1:124" s="11" customFormat="1" ht="20.25" hidden="1" customHeight="1" x14ac:dyDescent="0.35">
      <c r="A264" s="47">
        <v>261</v>
      </c>
      <c r="B264" s="48">
        <v>4489</v>
      </c>
      <c r="C264" s="48" t="s">
        <v>1008</v>
      </c>
      <c r="D264" s="49" t="s">
        <v>579</v>
      </c>
      <c r="E264" s="49" t="s">
        <v>192</v>
      </c>
      <c r="F264" s="49" t="s">
        <v>193</v>
      </c>
      <c r="G264" s="49" t="s">
        <v>151</v>
      </c>
      <c r="H264" s="49" t="s">
        <v>193</v>
      </c>
      <c r="I264" s="49" t="s">
        <v>169</v>
      </c>
      <c r="J264" s="49" t="s">
        <v>179</v>
      </c>
      <c r="K264" s="49" t="s">
        <v>131</v>
      </c>
      <c r="L264" s="49" t="s">
        <v>132</v>
      </c>
      <c r="M264" s="50">
        <v>43200</v>
      </c>
      <c r="N264" s="50" t="s">
        <v>770</v>
      </c>
      <c r="O264" s="51"/>
      <c r="P264" s="50"/>
      <c r="Q264" s="52" t="s">
        <v>133</v>
      </c>
      <c r="R264" s="311" t="s">
        <v>774</v>
      </c>
      <c r="S264" s="52" t="s">
        <v>134</v>
      </c>
      <c r="T264" s="54"/>
      <c r="U264" s="54">
        <v>5000000</v>
      </c>
      <c r="V264" s="54"/>
      <c r="W264" s="55">
        <v>5000000</v>
      </c>
      <c r="X264" s="56">
        <v>0</v>
      </c>
      <c r="Y264" s="54">
        <v>0</v>
      </c>
      <c r="Z264" s="54"/>
      <c r="AA264" s="56">
        <v>200000</v>
      </c>
      <c r="AB264" s="54"/>
      <c r="AC264" s="54">
        <v>730000</v>
      </c>
      <c r="AD264" s="57">
        <v>930000</v>
      </c>
      <c r="AE264" s="54" t="s">
        <v>1246</v>
      </c>
      <c r="AF264" s="58">
        <v>26</v>
      </c>
      <c r="AG264" s="58">
        <v>26</v>
      </c>
      <c r="AH264" s="58">
        <v>0</v>
      </c>
      <c r="AI264" s="58">
        <v>0</v>
      </c>
      <c r="AJ264" s="58">
        <v>0</v>
      </c>
      <c r="AK264" s="58">
        <v>26</v>
      </c>
      <c r="AL264" s="58">
        <v>0</v>
      </c>
      <c r="AM264" s="58">
        <v>0</v>
      </c>
      <c r="AN264" s="58">
        <v>0</v>
      </c>
      <c r="AO264" s="58">
        <v>0</v>
      </c>
      <c r="AP264" s="58">
        <v>0</v>
      </c>
      <c r="AQ264" s="58">
        <v>0</v>
      </c>
      <c r="AR264" s="54">
        <v>5000000</v>
      </c>
      <c r="AS264" s="54">
        <v>0</v>
      </c>
      <c r="AT264" s="54">
        <v>0</v>
      </c>
      <c r="AU264" s="54">
        <v>5000000</v>
      </c>
      <c r="AV264" s="54">
        <v>0</v>
      </c>
      <c r="AW264" s="54">
        <v>0</v>
      </c>
      <c r="AX264" s="54">
        <v>0</v>
      </c>
      <c r="AY264" s="54">
        <v>200000</v>
      </c>
      <c r="AZ264" s="59">
        <v>0</v>
      </c>
      <c r="BA264" s="54">
        <v>0</v>
      </c>
      <c r="BB264" s="59"/>
      <c r="BC264" s="54"/>
      <c r="BD264" s="54"/>
      <c r="BE264" s="54">
        <v>730000</v>
      </c>
      <c r="BF264" s="54">
        <v>930000</v>
      </c>
      <c r="BG264" s="59">
        <v>0</v>
      </c>
      <c r="BH264" s="59">
        <v>0</v>
      </c>
      <c r="BI264" s="59">
        <v>0</v>
      </c>
      <c r="BJ264" s="59">
        <v>0</v>
      </c>
      <c r="BK264" s="59"/>
      <c r="BL264" s="59">
        <v>0</v>
      </c>
      <c r="BM264" s="59"/>
      <c r="BN264" s="59"/>
      <c r="BO264" s="59">
        <v>0</v>
      </c>
      <c r="BP264" s="59"/>
      <c r="BQ264" s="59"/>
      <c r="BR264" s="54"/>
      <c r="BS264" s="59"/>
      <c r="BT264" s="54">
        <v>0</v>
      </c>
      <c r="BU264" s="57">
        <v>5930000</v>
      </c>
      <c r="BV264" s="54">
        <v>0</v>
      </c>
      <c r="BW264" s="54">
        <v>200000</v>
      </c>
      <c r="BX264" s="54">
        <v>730000</v>
      </c>
      <c r="BY264" s="54">
        <v>11000000</v>
      </c>
      <c r="BZ264" s="54">
        <v>0</v>
      </c>
      <c r="CA264" s="54">
        <v>0</v>
      </c>
      <c r="CB264" s="54">
        <v>400000</v>
      </c>
      <c r="CC264" s="54">
        <v>50000</v>
      </c>
      <c r="CD264" s="54">
        <v>75000</v>
      </c>
      <c r="CE264" s="54">
        <v>0</v>
      </c>
      <c r="CF264" s="54">
        <v>525000</v>
      </c>
      <c r="CG264" s="54">
        <v>12455000</v>
      </c>
      <c r="CH264" s="54">
        <v>0</v>
      </c>
      <c r="CI264" s="54">
        <v>0</v>
      </c>
      <c r="CJ264" s="54"/>
      <c r="CK264" s="54">
        <v>0</v>
      </c>
      <c r="CL264" s="54">
        <v>0</v>
      </c>
      <c r="CM264" s="54">
        <v>50000</v>
      </c>
      <c r="CN264" s="54">
        <v>0</v>
      </c>
      <c r="CO264" s="54"/>
      <c r="CP264" s="54">
        <v>896000</v>
      </c>
      <c r="CQ264" s="54">
        <v>0</v>
      </c>
      <c r="CR264" s="54">
        <v>946000</v>
      </c>
      <c r="CS264" s="54">
        <v>4459000</v>
      </c>
      <c r="CT264" s="54"/>
      <c r="CU264" s="57">
        <v>4459000</v>
      </c>
      <c r="CV264" s="54">
        <v>850000.00000000012</v>
      </c>
      <c r="CW264" s="54">
        <v>0</v>
      </c>
      <c r="CX264" s="54">
        <v>150000</v>
      </c>
      <c r="CY264" s="54">
        <v>0</v>
      </c>
      <c r="CZ264" s="54"/>
      <c r="DA264" s="54">
        <v>1000000.0000000001</v>
      </c>
      <c r="DB264" s="54">
        <v>1525000</v>
      </c>
      <c r="DC264" s="54">
        <v>100000</v>
      </c>
      <c r="DD264" s="54">
        <v>7030000</v>
      </c>
      <c r="DE264" s="54"/>
      <c r="DF264" s="54" t="s">
        <v>982</v>
      </c>
      <c r="DG264" s="54">
        <v>416666.66666666669</v>
      </c>
      <c r="DH264" s="52" t="s">
        <v>212</v>
      </c>
      <c r="DI264" s="54">
        <f>IFERROR(VLOOKUP($B264,[1]Timesheet!$D:$BK,51,0),0)</f>
        <v>22</v>
      </c>
      <c r="DJ264" s="54">
        <f>IFERROR(VLOOKUP($B264,[1]Timesheet!$D:$BK,52,0),0)</f>
        <v>0</v>
      </c>
      <c r="DK264" s="54">
        <f>IFERROR(VLOOKUP($B264,[1]Timesheet!$D:$BK,55,0),0)</f>
        <v>0</v>
      </c>
      <c r="DL264" s="52" t="s">
        <v>139</v>
      </c>
      <c r="DM264" s="54">
        <f>IFERROR(VLOOKUP($B264,[1]Timesheet!$D:$BK,57,0),0)</f>
        <v>0</v>
      </c>
      <c r="DN264" s="54">
        <f t="shared" si="15"/>
        <v>50000</v>
      </c>
      <c r="DO264" s="54"/>
      <c r="DP264" s="54" t="str">
        <f t="shared" si="16"/>
        <v>HPG</v>
      </c>
      <c r="DQ264" s="60">
        <v>0</v>
      </c>
      <c r="DR264" s="60">
        <v>0</v>
      </c>
      <c r="DS264" s="61" t="str">
        <f>IFERROR(VLOOKUP(E264&amp;H264,[1]Group!$D$3:$G$40,4,0),"")</f>
        <v>Group 1</v>
      </c>
      <c r="DT264" s="61" t="str">
        <f t="shared" si="17"/>
        <v>MoviNorthGroup 1</v>
      </c>
    </row>
    <row r="265" spans="1:124" s="11" customFormat="1" ht="20.25" hidden="1" customHeight="1" x14ac:dyDescent="0.35">
      <c r="A265" s="47">
        <v>262</v>
      </c>
      <c r="B265" s="48">
        <v>2234</v>
      </c>
      <c r="C265" s="48" t="s">
        <v>979</v>
      </c>
      <c r="D265" s="49" t="s">
        <v>580</v>
      </c>
      <c r="E265" s="49" t="s">
        <v>192</v>
      </c>
      <c r="F265" s="49" t="s">
        <v>193</v>
      </c>
      <c r="G265" s="49" t="s">
        <v>151</v>
      </c>
      <c r="H265" s="49" t="s">
        <v>194</v>
      </c>
      <c r="I265" s="49" t="s">
        <v>129</v>
      </c>
      <c r="J265" s="49" t="s">
        <v>179</v>
      </c>
      <c r="K265" s="49" t="s">
        <v>131</v>
      </c>
      <c r="L265" s="49" t="s">
        <v>132</v>
      </c>
      <c r="M265" s="50">
        <v>42095</v>
      </c>
      <c r="N265" s="50" t="s">
        <v>770</v>
      </c>
      <c r="O265" s="51"/>
      <c r="P265" s="50"/>
      <c r="Q265" s="52" t="s">
        <v>133</v>
      </c>
      <c r="R265" s="311" t="s">
        <v>774</v>
      </c>
      <c r="S265" s="52" t="s">
        <v>134</v>
      </c>
      <c r="T265" s="54"/>
      <c r="U265" s="54">
        <v>5000000</v>
      </c>
      <c r="V265" s="54"/>
      <c r="W265" s="55">
        <v>5000000</v>
      </c>
      <c r="X265" s="56">
        <v>0</v>
      </c>
      <c r="Y265" s="54">
        <v>0</v>
      </c>
      <c r="Z265" s="54"/>
      <c r="AA265" s="56">
        <v>200000</v>
      </c>
      <c r="AB265" s="54"/>
      <c r="AC265" s="54">
        <v>730000</v>
      </c>
      <c r="AD265" s="57">
        <v>930000</v>
      </c>
      <c r="AE265" s="54" t="s">
        <v>1246</v>
      </c>
      <c r="AF265" s="58">
        <v>26</v>
      </c>
      <c r="AG265" s="58">
        <v>26</v>
      </c>
      <c r="AH265" s="58">
        <v>0</v>
      </c>
      <c r="AI265" s="58">
        <v>0</v>
      </c>
      <c r="AJ265" s="58">
        <v>0</v>
      </c>
      <c r="AK265" s="58">
        <v>26</v>
      </c>
      <c r="AL265" s="58">
        <v>0</v>
      </c>
      <c r="AM265" s="58">
        <v>0</v>
      </c>
      <c r="AN265" s="58">
        <v>0</v>
      </c>
      <c r="AO265" s="58">
        <v>0</v>
      </c>
      <c r="AP265" s="58">
        <v>0</v>
      </c>
      <c r="AQ265" s="58">
        <v>0</v>
      </c>
      <c r="AR265" s="54">
        <v>5000000</v>
      </c>
      <c r="AS265" s="54">
        <v>0</v>
      </c>
      <c r="AT265" s="54">
        <v>0</v>
      </c>
      <c r="AU265" s="54">
        <v>5000000</v>
      </c>
      <c r="AV265" s="54">
        <v>0</v>
      </c>
      <c r="AW265" s="54">
        <v>0</v>
      </c>
      <c r="AX265" s="54">
        <v>0</v>
      </c>
      <c r="AY265" s="54">
        <v>200000</v>
      </c>
      <c r="AZ265" s="59">
        <v>0</v>
      </c>
      <c r="BA265" s="54">
        <v>0</v>
      </c>
      <c r="BB265" s="59"/>
      <c r="BC265" s="54"/>
      <c r="BD265" s="54"/>
      <c r="BE265" s="54">
        <v>730000</v>
      </c>
      <c r="BF265" s="54">
        <v>930000</v>
      </c>
      <c r="BG265" s="59">
        <v>921207</v>
      </c>
      <c r="BH265" s="59">
        <v>0</v>
      </c>
      <c r="BI265" s="59">
        <v>0</v>
      </c>
      <c r="BJ265" s="59">
        <v>0</v>
      </c>
      <c r="BK265" s="59"/>
      <c r="BL265" s="59">
        <v>440000</v>
      </c>
      <c r="BM265" s="59"/>
      <c r="BN265" s="59"/>
      <c r="BO265" s="59">
        <v>0</v>
      </c>
      <c r="BP265" s="59"/>
      <c r="BQ265" s="59"/>
      <c r="BR265" s="54"/>
      <c r="BS265" s="59"/>
      <c r="BT265" s="54">
        <v>1361207</v>
      </c>
      <c r="BU265" s="57">
        <v>7291207</v>
      </c>
      <c r="BV265" s="54">
        <v>0</v>
      </c>
      <c r="BW265" s="54">
        <v>200000</v>
      </c>
      <c r="BX265" s="54">
        <v>730000</v>
      </c>
      <c r="BY265" s="54">
        <v>11000000</v>
      </c>
      <c r="BZ265" s="54">
        <v>2</v>
      </c>
      <c r="CA265" s="54">
        <v>8800000</v>
      </c>
      <c r="CB265" s="54">
        <v>400000</v>
      </c>
      <c r="CC265" s="54">
        <v>50000</v>
      </c>
      <c r="CD265" s="54">
        <v>75000</v>
      </c>
      <c r="CE265" s="54">
        <v>0</v>
      </c>
      <c r="CF265" s="54">
        <v>525000</v>
      </c>
      <c r="CG265" s="54">
        <v>21255000</v>
      </c>
      <c r="CH265" s="54">
        <v>0</v>
      </c>
      <c r="CI265" s="54">
        <v>0</v>
      </c>
      <c r="CJ265" s="54"/>
      <c r="CK265" s="54">
        <v>0</v>
      </c>
      <c r="CL265" s="54">
        <v>0</v>
      </c>
      <c r="CM265" s="54">
        <v>50000</v>
      </c>
      <c r="CN265" s="54">
        <v>0</v>
      </c>
      <c r="CO265" s="54"/>
      <c r="CP265" s="54">
        <v>0</v>
      </c>
      <c r="CQ265" s="54">
        <v>0</v>
      </c>
      <c r="CR265" s="54">
        <v>50000</v>
      </c>
      <c r="CS265" s="54">
        <v>6716207</v>
      </c>
      <c r="CT265" s="54"/>
      <c r="CU265" s="57">
        <v>6716207</v>
      </c>
      <c r="CV265" s="54">
        <v>850000.00000000012</v>
      </c>
      <c r="CW265" s="54">
        <v>0</v>
      </c>
      <c r="CX265" s="54">
        <v>150000</v>
      </c>
      <c r="CY265" s="54">
        <v>0</v>
      </c>
      <c r="CZ265" s="54"/>
      <c r="DA265" s="54">
        <v>1000000.0000000001</v>
      </c>
      <c r="DB265" s="54">
        <v>1525000</v>
      </c>
      <c r="DC265" s="54">
        <v>100000</v>
      </c>
      <c r="DD265" s="54">
        <v>8391207</v>
      </c>
      <c r="DE265" s="54"/>
      <c r="DF265" s="54" t="s">
        <v>980</v>
      </c>
      <c r="DG265" s="54">
        <v>416666.66666666669</v>
      </c>
      <c r="DH265" s="52" t="s">
        <v>195</v>
      </c>
      <c r="DI265" s="54">
        <f>IFERROR(VLOOKUP($B265,[1]Timesheet!$D:$BK,51,0),0)</f>
        <v>22</v>
      </c>
      <c r="DJ265" s="54">
        <f>IFERROR(VLOOKUP($B265,[1]Timesheet!$D:$BK,52,0),0)</f>
        <v>0</v>
      </c>
      <c r="DK265" s="54">
        <f>IFERROR(VLOOKUP($B265,[1]Timesheet!$D:$BK,55,0),0)</f>
        <v>0</v>
      </c>
      <c r="DL265" s="52" t="s">
        <v>139</v>
      </c>
      <c r="DM265" s="54">
        <f>IFERROR(VLOOKUP($B265,[1]Timesheet!$D:$BK,57,0),0)</f>
        <v>0</v>
      </c>
      <c r="DN265" s="54">
        <f t="shared" si="15"/>
        <v>50000</v>
      </c>
      <c r="DO265" s="54"/>
      <c r="DP265" s="54" t="str">
        <f t="shared" si="16"/>
        <v>DNI</v>
      </c>
      <c r="DQ265" s="60">
        <v>0</v>
      </c>
      <c r="DR265" s="60">
        <v>0</v>
      </c>
      <c r="DS265" s="61" t="str">
        <f>IFERROR(VLOOKUP(E265&amp;H265,[1]Group!$D$3:$G$40,4,0),"")</f>
        <v>Group 1</v>
      </c>
      <c r="DT265" s="61" t="str">
        <f t="shared" si="17"/>
        <v>MoviSouthGroup 1</v>
      </c>
    </row>
    <row r="266" spans="1:124" s="11" customFormat="1" ht="20.25" hidden="1" customHeight="1" x14ac:dyDescent="0.35">
      <c r="A266" s="47">
        <v>263</v>
      </c>
      <c r="B266" s="48">
        <v>3781</v>
      </c>
      <c r="C266" s="48" t="s">
        <v>1209</v>
      </c>
      <c r="D266" s="49" t="s">
        <v>581</v>
      </c>
      <c r="E266" s="49" t="s">
        <v>192</v>
      </c>
      <c r="F266" s="49" t="s">
        <v>193</v>
      </c>
      <c r="G266" s="49" t="s">
        <v>256</v>
      </c>
      <c r="H266" s="49" t="s">
        <v>554</v>
      </c>
      <c r="I266" s="49" t="s">
        <v>129</v>
      </c>
      <c r="J266" s="49" t="s">
        <v>179</v>
      </c>
      <c r="K266" s="49" t="s">
        <v>131</v>
      </c>
      <c r="L266" s="49" t="s">
        <v>132</v>
      </c>
      <c r="M266" s="50">
        <v>42978</v>
      </c>
      <c r="N266" s="50" t="s">
        <v>770</v>
      </c>
      <c r="O266" s="51"/>
      <c r="P266" s="50"/>
      <c r="Q266" s="52" t="s">
        <v>133</v>
      </c>
      <c r="R266" s="311" t="s">
        <v>774</v>
      </c>
      <c r="S266" s="52" t="s">
        <v>134</v>
      </c>
      <c r="T266" s="54"/>
      <c r="U266" s="54">
        <v>15000000</v>
      </c>
      <c r="V266" s="54"/>
      <c r="W266" s="55">
        <v>15000000</v>
      </c>
      <c r="X266" s="56">
        <v>0</v>
      </c>
      <c r="Y266" s="54">
        <v>0</v>
      </c>
      <c r="Z266" s="54"/>
      <c r="AA266" s="56">
        <v>200000</v>
      </c>
      <c r="AB266" s="54"/>
      <c r="AC266" s="54">
        <v>730000</v>
      </c>
      <c r="AD266" s="57">
        <v>930000</v>
      </c>
      <c r="AE266" s="54" t="s">
        <v>1246</v>
      </c>
      <c r="AF266" s="58">
        <v>26</v>
      </c>
      <c r="AG266" s="58">
        <v>26</v>
      </c>
      <c r="AH266" s="58">
        <v>0</v>
      </c>
      <c r="AI266" s="58">
        <v>0</v>
      </c>
      <c r="AJ266" s="58">
        <v>0</v>
      </c>
      <c r="AK266" s="58">
        <v>26</v>
      </c>
      <c r="AL266" s="58">
        <v>0</v>
      </c>
      <c r="AM266" s="58">
        <v>0</v>
      </c>
      <c r="AN266" s="58">
        <v>0</v>
      </c>
      <c r="AO266" s="58">
        <v>0</v>
      </c>
      <c r="AP266" s="58">
        <v>0</v>
      </c>
      <c r="AQ266" s="58">
        <v>0</v>
      </c>
      <c r="AR266" s="54">
        <v>15000000</v>
      </c>
      <c r="AS266" s="54">
        <v>0</v>
      </c>
      <c r="AT266" s="54">
        <v>0</v>
      </c>
      <c r="AU266" s="54">
        <v>15000000</v>
      </c>
      <c r="AV266" s="54">
        <v>0</v>
      </c>
      <c r="AW266" s="54">
        <v>0</v>
      </c>
      <c r="AX266" s="54">
        <v>0</v>
      </c>
      <c r="AY266" s="54">
        <v>200000</v>
      </c>
      <c r="AZ266" s="59">
        <v>0</v>
      </c>
      <c r="BA266" s="54">
        <v>0</v>
      </c>
      <c r="BB266" s="59"/>
      <c r="BC266" s="54"/>
      <c r="BD266" s="54"/>
      <c r="BE266" s="54">
        <v>730000</v>
      </c>
      <c r="BF266" s="54">
        <v>930000</v>
      </c>
      <c r="BG266" s="59">
        <v>0</v>
      </c>
      <c r="BH266" s="59">
        <v>0</v>
      </c>
      <c r="BI266" s="59">
        <v>0</v>
      </c>
      <c r="BJ266" s="59">
        <v>0</v>
      </c>
      <c r="BK266" s="59"/>
      <c r="BL266" s="59">
        <v>0</v>
      </c>
      <c r="BM266" s="59"/>
      <c r="BN266" s="59"/>
      <c r="BO266" s="59">
        <v>0</v>
      </c>
      <c r="BP266" s="59"/>
      <c r="BQ266" s="59"/>
      <c r="BR266" s="54"/>
      <c r="BS266" s="59"/>
      <c r="BT266" s="54">
        <v>0</v>
      </c>
      <c r="BU266" s="57">
        <v>15930000</v>
      </c>
      <c r="BV266" s="54">
        <v>0</v>
      </c>
      <c r="BW266" s="54">
        <v>200000</v>
      </c>
      <c r="BX266" s="54">
        <v>730000</v>
      </c>
      <c r="BY266" s="54">
        <v>11000000</v>
      </c>
      <c r="BZ266" s="54">
        <v>3</v>
      </c>
      <c r="CA266" s="54">
        <v>13200000</v>
      </c>
      <c r="CB266" s="54">
        <v>1200000</v>
      </c>
      <c r="CC266" s="54">
        <v>150000</v>
      </c>
      <c r="CD266" s="54">
        <v>225000</v>
      </c>
      <c r="CE266" s="54">
        <v>0</v>
      </c>
      <c r="CF266" s="54">
        <v>1575000</v>
      </c>
      <c r="CG266" s="54">
        <v>26705000</v>
      </c>
      <c r="CH266" s="54">
        <v>0</v>
      </c>
      <c r="CI266" s="54">
        <v>0</v>
      </c>
      <c r="CJ266" s="54"/>
      <c r="CK266" s="54">
        <v>0</v>
      </c>
      <c r="CL266" s="54">
        <v>0</v>
      </c>
      <c r="CM266" s="54">
        <v>149000</v>
      </c>
      <c r="CN266" s="54">
        <v>0</v>
      </c>
      <c r="CO266" s="54"/>
      <c r="CP266" s="54">
        <v>0</v>
      </c>
      <c r="CQ266" s="54">
        <v>0</v>
      </c>
      <c r="CR266" s="54">
        <v>149000</v>
      </c>
      <c r="CS266" s="54">
        <v>14206000</v>
      </c>
      <c r="CT266" s="54"/>
      <c r="CU266" s="57">
        <v>14206000</v>
      </c>
      <c r="CV266" s="54">
        <v>2550000</v>
      </c>
      <c r="CW266" s="54">
        <v>0</v>
      </c>
      <c r="CX266" s="54">
        <v>450000</v>
      </c>
      <c r="CY266" s="54">
        <v>0</v>
      </c>
      <c r="CZ266" s="54"/>
      <c r="DA266" s="54">
        <v>3000000</v>
      </c>
      <c r="DB266" s="54">
        <v>4575000</v>
      </c>
      <c r="DC266" s="54">
        <v>300000</v>
      </c>
      <c r="DD266" s="54">
        <v>19230000</v>
      </c>
      <c r="DE266" s="54"/>
      <c r="DF266" s="54" t="s">
        <v>980</v>
      </c>
      <c r="DG266" s="54">
        <v>1250000</v>
      </c>
      <c r="DH266" s="52" t="s">
        <v>188</v>
      </c>
      <c r="DI266" s="54">
        <f>IFERROR(VLOOKUP($B266,[1]Timesheet!$D:$BK,51,0),0)</f>
        <v>22</v>
      </c>
      <c r="DJ266" s="54">
        <f>IFERROR(VLOOKUP($B266,[1]Timesheet!$D:$BK,52,0),0)</f>
        <v>0</v>
      </c>
      <c r="DK266" s="54">
        <f>IFERROR(VLOOKUP($B266,[1]Timesheet!$D:$BK,55,0),0)</f>
        <v>0</v>
      </c>
      <c r="DL266" s="52" t="s">
        <v>139</v>
      </c>
      <c r="DM266" s="54">
        <f>IFERROR(VLOOKUP($B266,[1]Timesheet!$D:$BK,57,0),0)</f>
        <v>0</v>
      </c>
      <c r="DN266" s="54">
        <f t="shared" si="15"/>
        <v>149000</v>
      </c>
      <c r="DO266" s="54"/>
      <c r="DP266" s="54" t="str">
        <f t="shared" si="16"/>
        <v>MKD</v>
      </c>
      <c r="DQ266" s="60">
        <v>0</v>
      </c>
      <c r="DR266" s="60">
        <v>0</v>
      </c>
      <c r="DS266" s="61" t="str">
        <f>IFERROR(VLOOKUP(E266&amp;H266,[1]Group!$D$3:$G$40,4,0),"")</f>
        <v>Group 1</v>
      </c>
      <c r="DT266" s="61" t="str">
        <f t="shared" si="17"/>
        <v>MoviSouthGroup 1</v>
      </c>
    </row>
    <row r="267" spans="1:124" s="11" customFormat="1" ht="20.25" hidden="1" customHeight="1" x14ac:dyDescent="0.35">
      <c r="A267" s="47">
        <v>264</v>
      </c>
      <c r="B267" s="48">
        <v>3410</v>
      </c>
      <c r="C267" s="48" t="s">
        <v>993</v>
      </c>
      <c r="D267" s="49" t="s">
        <v>582</v>
      </c>
      <c r="E267" s="49" t="s">
        <v>192</v>
      </c>
      <c r="F267" s="49" t="s">
        <v>193</v>
      </c>
      <c r="G267" s="49" t="s">
        <v>151</v>
      </c>
      <c r="H267" s="49" t="s">
        <v>194</v>
      </c>
      <c r="I267" s="49" t="s">
        <v>129</v>
      </c>
      <c r="J267" s="49" t="s">
        <v>179</v>
      </c>
      <c r="K267" s="49" t="s">
        <v>131</v>
      </c>
      <c r="L267" s="49" t="s">
        <v>132</v>
      </c>
      <c r="M267" s="50">
        <v>42745</v>
      </c>
      <c r="N267" s="50"/>
      <c r="O267" s="51"/>
      <c r="P267" s="50"/>
      <c r="Q267" s="52" t="s">
        <v>133</v>
      </c>
      <c r="R267" s="311" t="s">
        <v>774</v>
      </c>
      <c r="S267" s="52" t="s">
        <v>134</v>
      </c>
      <c r="T267" s="54"/>
      <c r="U267" s="54">
        <v>5000000</v>
      </c>
      <c r="V267" s="54"/>
      <c r="W267" s="55">
        <v>5000000</v>
      </c>
      <c r="X267" s="56">
        <v>0</v>
      </c>
      <c r="Y267" s="54">
        <v>0</v>
      </c>
      <c r="Z267" s="54"/>
      <c r="AA267" s="56">
        <v>200000</v>
      </c>
      <c r="AB267" s="54"/>
      <c r="AC267" s="54">
        <v>730000</v>
      </c>
      <c r="AD267" s="57">
        <v>930000</v>
      </c>
      <c r="AE267" s="54" t="s">
        <v>1246</v>
      </c>
      <c r="AF267" s="58">
        <v>26</v>
      </c>
      <c r="AG267" s="58">
        <v>25</v>
      </c>
      <c r="AH267" s="58">
        <v>0</v>
      </c>
      <c r="AI267" s="58">
        <v>0</v>
      </c>
      <c r="AJ267" s="58">
        <v>0</v>
      </c>
      <c r="AK267" s="58">
        <v>25</v>
      </c>
      <c r="AL267" s="58">
        <v>0</v>
      </c>
      <c r="AM267" s="58">
        <v>0</v>
      </c>
      <c r="AN267" s="58">
        <v>0</v>
      </c>
      <c r="AO267" s="58">
        <v>0</v>
      </c>
      <c r="AP267" s="58">
        <v>0</v>
      </c>
      <c r="AQ267" s="58">
        <v>0</v>
      </c>
      <c r="AR267" s="54">
        <v>4807692</v>
      </c>
      <c r="AS267" s="54">
        <v>0</v>
      </c>
      <c r="AT267" s="54">
        <v>0</v>
      </c>
      <c r="AU267" s="54">
        <v>4807692</v>
      </c>
      <c r="AV267" s="54">
        <v>0</v>
      </c>
      <c r="AW267" s="54">
        <v>0</v>
      </c>
      <c r="AX267" s="54">
        <v>0</v>
      </c>
      <c r="AY267" s="54">
        <v>200000</v>
      </c>
      <c r="AZ267" s="59">
        <v>0</v>
      </c>
      <c r="BA267" s="54">
        <v>0</v>
      </c>
      <c r="BB267" s="59"/>
      <c r="BC267" s="54"/>
      <c r="BD267" s="54"/>
      <c r="BE267" s="54">
        <v>701923</v>
      </c>
      <c r="BF267" s="54">
        <v>901923</v>
      </c>
      <c r="BG267" s="59">
        <v>0</v>
      </c>
      <c r="BH267" s="59">
        <v>0</v>
      </c>
      <c r="BI267" s="59">
        <v>0</v>
      </c>
      <c r="BJ267" s="59">
        <v>0</v>
      </c>
      <c r="BK267" s="59"/>
      <c r="BL267" s="59">
        <v>0</v>
      </c>
      <c r="BM267" s="59"/>
      <c r="BN267" s="59"/>
      <c r="BO267" s="59">
        <v>0</v>
      </c>
      <c r="BP267" s="59"/>
      <c r="BQ267" s="59"/>
      <c r="BR267" s="54"/>
      <c r="BS267" s="59"/>
      <c r="BT267" s="54">
        <v>0</v>
      </c>
      <c r="BU267" s="57">
        <v>5709615</v>
      </c>
      <c r="BV267" s="54">
        <v>0</v>
      </c>
      <c r="BW267" s="54">
        <v>200000</v>
      </c>
      <c r="BX267" s="54">
        <v>701923</v>
      </c>
      <c r="BY267" s="54">
        <v>11000000</v>
      </c>
      <c r="BZ267" s="54">
        <v>0</v>
      </c>
      <c r="CA267" s="54">
        <v>0</v>
      </c>
      <c r="CB267" s="54">
        <v>400000</v>
      </c>
      <c r="CC267" s="54">
        <v>50000</v>
      </c>
      <c r="CD267" s="54">
        <v>75000</v>
      </c>
      <c r="CE267" s="54">
        <v>0</v>
      </c>
      <c r="CF267" s="54">
        <v>525000</v>
      </c>
      <c r="CG267" s="54">
        <v>12426923</v>
      </c>
      <c r="CH267" s="54">
        <v>0</v>
      </c>
      <c r="CI267" s="54">
        <v>0</v>
      </c>
      <c r="CJ267" s="54"/>
      <c r="CK267" s="54">
        <v>0</v>
      </c>
      <c r="CL267" s="54">
        <v>0</v>
      </c>
      <c r="CM267" s="54">
        <v>50000</v>
      </c>
      <c r="CN267" s="54">
        <v>0</v>
      </c>
      <c r="CO267" s="54"/>
      <c r="CP267" s="54">
        <v>0</v>
      </c>
      <c r="CQ267" s="54">
        <v>0</v>
      </c>
      <c r="CR267" s="54">
        <v>50000</v>
      </c>
      <c r="CS267" s="54">
        <v>5134615</v>
      </c>
      <c r="CT267" s="54"/>
      <c r="CU267" s="57">
        <v>5134615</v>
      </c>
      <c r="CV267" s="54">
        <v>850000.00000000012</v>
      </c>
      <c r="CW267" s="54">
        <v>0</v>
      </c>
      <c r="CX267" s="54">
        <v>150000</v>
      </c>
      <c r="CY267" s="54">
        <v>0</v>
      </c>
      <c r="CZ267" s="54"/>
      <c r="DA267" s="54">
        <v>1000000.0000000001</v>
      </c>
      <c r="DB267" s="54">
        <v>1525000</v>
      </c>
      <c r="DC267" s="54">
        <v>100000</v>
      </c>
      <c r="DD267" s="54">
        <v>6809615</v>
      </c>
      <c r="DE267" s="54"/>
      <c r="DF267" s="54" t="s">
        <v>980</v>
      </c>
      <c r="DG267" s="54">
        <v>416666.66666666669</v>
      </c>
      <c r="DH267" s="52" t="s">
        <v>188</v>
      </c>
      <c r="DI267" s="54">
        <f>IFERROR(VLOOKUP($B267,[1]Timesheet!$D:$BK,51,0),0)</f>
        <v>21</v>
      </c>
      <c r="DJ267" s="54">
        <f>IFERROR(VLOOKUP($B267,[1]Timesheet!$D:$BK,52,0),0)</f>
        <v>0</v>
      </c>
      <c r="DK267" s="54">
        <f>IFERROR(VLOOKUP($B267,[1]Timesheet!$D:$BK,55,0),0)</f>
        <v>1</v>
      </c>
      <c r="DL267" s="52" t="s">
        <v>139</v>
      </c>
      <c r="DM267" s="54">
        <f>IFERROR(VLOOKUP($B267,[1]Timesheet!$D:$BK,57,0),0)</f>
        <v>0</v>
      </c>
      <c r="DN267" s="54">
        <f t="shared" si="15"/>
        <v>50000</v>
      </c>
      <c r="DO267" s="54"/>
      <c r="DP267" s="54" t="str">
        <f t="shared" si="16"/>
        <v>MKD</v>
      </c>
      <c r="DQ267" s="60">
        <v>44143</v>
      </c>
      <c r="DR267" s="60">
        <v>44324</v>
      </c>
      <c r="DS267" s="61" t="str">
        <f>IFERROR(VLOOKUP(E267&amp;H267,[1]Group!$D$3:$G$40,4,0),"")</f>
        <v>Group 1</v>
      </c>
      <c r="DT267" s="61" t="str">
        <f t="shared" si="17"/>
        <v>MoviSouthGroup 1</v>
      </c>
    </row>
    <row r="268" spans="1:124" s="11" customFormat="1" ht="20.25" hidden="1" customHeight="1" x14ac:dyDescent="0.35">
      <c r="A268" s="47">
        <v>265</v>
      </c>
      <c r="B268" s="48">
        <v>4559</v>
      </c>
      <c r="C268" s="48" t="s">
        <v>1009</v>
      </c>
      <c r="D268" s="49" t="s">
        <v>583</v>
      </c>
      <c r="E268" s="49" t="s">
        <v>192</v>
      </c>
      <c r="F268" s="49" t="s">
        <v>193</v>
      </c>
      <c r="G268" s="49" t="s">
        <v>151</v>
      </c>
      <c r="H268" s="49" t="s">
        <v>193</v>
      </c>
      <c r="I268" s="49" t="s">
        <v>129</v>
      </c>
      <c r="J268" s="49" t="s">
        <v>179</v>
      </c>
      <c r="K268" s="49" t="s">
        <v>131</v>
      </c>
      <c r="L268" s="49" t="s">
        <v>132</v>
      </c>
      <c r="M268" s="50">
        <v>43216</v>
      </c>
      <c r="N268" s="50" t="s">
        <v>770</v>
      </c>
      <c r="O268" s="51"/>
      <c r="P268" s="50"/>
      <c r="Q268" s="52" t="s">
        <v>133</v>
      </c>
      <c r="R268" s="311" t="s">
        <v>774</v>
      </c>
      <c r="S268" s="52" t="s">
        <v>134</v>
      </c>
      <c r="T268" s="54"/>
      <c r="U268" s="54">
        <v>5000000</v>
      </c>
      <c r="V268" s="54"/>
      <c r="W268" s="55">
        <v>5000000</v>
      </c>
      <c r="X268" s="56">
        <v>0</v>
      </c>
      <c r="Y268" s="54">
        <v>0</v>
      </c>
      <c r="Z268" s="54"/>
      <c r="AA268" s="56">
        <v>200000</v>
      </c>
      <c r="AB268" s="54"/>
      <c r="AC268" s="54">
        <v>730000</v>
      </c>
      <c r="AD268" s="57">
        <v>930000</v>
      </c>
      <c r="AE268" s="54" t="s">
        <v>1246</v>
      </c>
      <c r="AF268" s="58">
        <v>26</v>
      </c>
      <c r="AG268" s="58">
        <v>24</v>
      </c>
      <c r="AH268" s="58">
        <v>2</v>
      </c>
      <c r="AI268" s="58">
        <v>0</v>
      </c>
      <c r="AJ268" s="58">
        <v>0</v>
      </c>
      <c r="AK268" s="58">
        <v>26</v>
      </c>
      <c r="AL268" s="58">
        <v>0</v>
      </c>
      <c r="AM268" s="58">
        <v>0</v>
      </c>
      <c r="AN268" s="58">
        <v>0</v>
      </c>
      <c r="AO268" s="58">
        <v>0</v>
      </c>
      <c r="AP268" s="58">
        <v>0</v>
      </c>
      <c r="AQ268" s="58">
        <v>0</v>
      </c>
      <c r="AR268" s="54">
        <v>5000000</v>
      </c>
      <c r="AS268" s="54">
        <v>0</v>
      </c>
      <c r="AT268" s="54">
        <v>0</v>
      </c>
      <c r="AU268" s="54">
        <v>5000000</v>
      </c>
      <c r="AV268" s="54">
        <v>0</v>
      </c>
      <c r="AW268" s="54">
        <v>0</v>
      </c>
      <c r="AX268" s="54">
        <v>0</v>
      </c>
      <c r="AY268" s="54">
        <v>200000</v>
      </c>
      <c r="AZ268" s="59">
        <v>0</v>
      </c>
      <c r="BA268" s="54">
        <v>0</v>
      </c>
      <c r="BB268" s="59"/>
      <c r="BC268" s="54"/>
      <c r="BD268" s="54"/>
      <c r="BE268" s="54">
        <v>673846</v>
      </c>
      <c r="BF268" s="54">
        <v>873846</v>
      </c>
      <c r="BG268" s="59">
        <v>4336325</v>
      </c>
      <c r="BH268" s="59">
        <v>0</v>
      </c>
      <c r="BI268" s="59">
        <v>0</v>
      </c>
      <c r="BJ268" s="59">
        <v>0</v>
      </c>
      <c r="BK268" s="59"/>
      <c r="BL268" s="59">
        <v>300000</v>
      </c>
      <c r="BM268" s="59"/>
      <c r="BN268" s="59"/>
      <c r="BO268" s="59">
        <v>0</v>
      </c>
      <c r="BP268" s="59"/>
      <c r="BQ268" s="59"/>
      <c r="BR268" s="54"/>
      <c r="BS268" s="59"/>
      <c r="BT268" s="54">
        <v>4636325</v>
      </c>
      <c r="BU268" s="57">
        <v>10510171</v>
      </c>
      <c r="BV268" s="54">
        <v>0</v>
      </c>
      <c r="BW268" s="54">
        <v>200000</v>
      </c>
      <c r="BX268" s="54">
        <v>673846</v>
      </c>
      <c r="BY268" s="54">
        <v>11000000</v>
      </c>
      <c r="BZ268" s="54">
        <v>0</v>
      </c>
      <c r="CA268" s="54">
        <v>0</v>
      </c>
      <c r="CB268" s="54">
        <v>400000</v>
      </c>
      <c r="CC268" s="54">
        <v>50000</v>
      </c>
      <c r="CD268" s="54">
        <v>75000</v>
      </c>
      <c r="CE268" s="54">
        <v>0</v>
      </c>
      <c r="CF268" s="54">
        <v>525000</v>
      </c>
      <c r="CG268" s="54">
        <v>12398846</v>
      </c>
      <c r="CH268" s="54">
        <v>0</v>
      </c>
      <c r="CI268" s="54">
        <v>0</v>
      </c>
      <c r="CJ268" s="54"/>
      <c r="CK268" s="54">
        <v>0</v>
      </c>
      <c r="CL268" s="54">
        <v>0</v>
      </c>
      <c r="CM268" s="54">
        <v>50000</v>
      </c>
      <c r="CN268" s="54">
        <v>0</v>
      </c>
      <c r="CO268" s="54"/>
      <c r="CP268" s="54">
        <v>0</v>
      </c>
      <c r="CQ268" s="54">
        <v>0</v>
      </c>
      <c r="CR268" s="54">
        <v>50000</v>
      </c>
      <c r="CS268" s="54">
        <v>9935171</v>
      </c>
      <c r="CT268" s="54"/>
      <c r="CU268" s="57">
        <v>9935171</v>
      </c>
      <c r="CV268" s="54">
        <v>850000.00000000012</v>
      </c>
      <c r="CW268" s="54">
        <v>0</v>
      </c>
      <c r="CX268" s="54">
        <v>150000</v>
      </c>
      <c r="CY268" s="54">
        <v>0</v>
      </c>
      <c r="CZ268" s="54"/>
      <c r="DA268" s="54">
        <v>1000000.0000000001</v>
      </c>
      <c r="DB268" s="54">
        <v>1525000</v>
      </c>
      <c r="DC268" s="54">
        <v>100000</v>
      </c>
      <c r="DD268" s="54">
        <v>11610171</v>
      </c>
      <c r="DE268" s="54"/>
      <c r="DF268" s="54" t="s">
        <v>980</v>
      </c>
      <c r="DG268" s="54">
        <v>416666.66666666669</v>
      </c>
      <c r="DH268" s="52" t="s">
        <v>188</v>
      </c>
      <c r="DI268" s="54">
        <f>IFERROR(VLOOKUP($B268,[1]Timesheet!$D:$BK,51,0),0)</f>
        <v>22</v>
      </c>
      <c r="DJ268" s="54">
        <f>IFERROR(VLOOKUP($B268,[1]Timesheet!$D:$BK,52,0),0)</f>
        <v>0</v>
      </c>
      <c r="DK268" s="54">
        <f>IFERROR(VLOOKUP($B268,[1]Timesheet!$D:$BK,55,0),0)</f>
        <v>0</v>
      </c>
      <c r="DL268" s="52" t="s">
        <v>139</v>
      </c>
      <c r="DM268" s="54">
        <f>IFERROR(VLOOKUP($B268,[1]Timesheet!$D:$BK,57,0),0)</f>
        <v>0</v>
      </c>
      <c r="DN268" s="54">
        <f t="shared" si="15"/>
        <v>50000</v>
      </c>
      <c r="DO268" s="54"/>
      <c r="DP268" s="54" t="str">
        <f t="shared" si="16"/>
        <v>MKD</v>
      </c>
      <c r="DQ268" s="60">
        <v>0</v>
      </c>
      <c r="DR268" s="60">
        <v>0</v>
      </c>
      <c r="DS268" s="61" t="str">
        <f>IFERROR(VLOOKUP(E268&amp;H268,[1]Group!$D$3:$G$40,4,0),"")</f>
        <v>Group 1</v>
      </c>
      <c r="DT268" s="61" t="str">
        <f t="shared" si="17"/>
        <v>MoviSouthGroup 1</v>
      </c>
    </row>
    <row r="269" spans="1:124" s="11" customFormat="1" ht="20.25" hidden="1" customHeight="1" x14ac:dyDescent="0.35">
      <c r="A269" s="47">
        <v>266</v>
      </c>
      <c r="B269" s="48">
        <v>5038</v>
      </c>
      <c r="C269" s="48" t="s">
        <v>1012</v>
      </c>
      <c r="D269" s="49" t="s">
        <v>584</v>
      </c>
      <c r="E269" s="49" t="s">
        <v>192</v>
      </c>
      <c r="F269" s="49" t="s">
        <v>193</v>
      </c>
      <c r="G269" s="49" t="s">
        <v>151</v>
      </c>
      <c r="H269" s="49" t="s">
        <v>193</v>
      </c>
      <c r="I269" s="49" t="s">
        <v>129</v>
      </c>
      <c r="J269" s="49" t="s">
        <v>179</v>
      </c>
      <c r="K269" s="49" t="s">
        <v>131</v>
      </c>
      <c r="L269" s="49" t="s">
        <v>132</v>
      </c>
      <c r="M269" s="50">
        <v>43595</v>
      </c>
      <c r="N269" s="50" t="s">
        <v>770</v>
      </c>
      <c r="O269" s="51"/>
      <c r="P269" s="50"/>
      <c r="Q269" s="52" t="s">
        <v>133</v>
      </c>
      <c r="R269" s="311" t="s">
        <v>774</v>
      </c>
      <c r="S269" s="52" t="s">
        <v>134</v>
      </c>
      <c r="T269" s="54"/>
      <c r="U269" s="54">
        <v>5000000</v>
      </c>
      <c r="V269" s="54"/>
      <c r="W269" s="55">
        <v>5000000</v>
      </c>
      <c r="X269" s="56">
        <v>0</v>
      </c>
      <c r="Y269" s="54">
        <v>0</v>
      </c>
      <c r="Z269" s="54"/>
      <c r="AA269" s="56">
        <v>200000</v>
      </c>
      <c r="AB269" s="54"/>
      <c r="AC269" s="54">
        <v>730000</v>
      </c>
      <c r="AD269" s="57">
        <v>930000</v>
      </c>
      <c r="AE269" s="54" t="s">
        <v>1246</v>
      </c>
      <c r="AF269" s="58">
        <v>26</v>
      </c>
      <c r="AG269" s="58">
        <v>26</v>
      </c>
      <c r="AH269" s="58">
        <v>0</v>
      </c>
      <c r="AI269" s="58">
        <v>0</v>
      </c>
      <c r="AJ269" s="58">
        <v>0</v>
      </c>
      <c r="AK269" s="58">
        <v>26</v>
      </c>
      <c r="AL269" s="58">
        <v>0</v>
      </c>
      <c r="AM269" s="58">
        <v>0</v>
      </c>
      <c r="AN269" s="58">
        <v>0</v>
      </c>
      <c r="AO269" s="58">
        <v>0</v>
      </c>
      <c r="AP269" s="58">
        <v>0</v>
      </c>
      <c r="AQ269" s="58">
        <v>0</v>
      </c>
      <c r="AR269" s="54">
        <v>5000000</v>
      </c>
      <c r="AS269" s="54">
        <v>0</v>
      </c>
      <c r="AT269" s="54">
        <v>0</v>
      </c>
      <c r="AU269" s="54">
        <v>5000000</v>
      </c>
      <c r="AV269" s="54">
        <v>0</v>
      </c>
      <c r="AW269" s="54">
        <v>0</v>
      </c>
      <c r="AX269" s="54">
        <v>0</v>
      </c>
      <c r="AY269" s="54">
        <v>200000</v>
      </c>
      <c r="AZ269" s="59">
        <v>0</v>
      </c>
      <c r="BA269" s="54">
        <v>0</v>
      </c>
      <c r="BB269" s="59"/>
      <c r="BC269" s="54"/>
      <c r="BD269" s="54"/>
      <c r="BE269" s="54">
        <v>730000</v>
      </c>
      <c r="BF269" s="54">
        <v>930000</v>
      </c>
      <c r="BG269" s="59">
        <v>211423</v>
      </c>
      <c r="BH269" s="59">
        <v>0</v>
      </c>
      <c r="BI269" s="59">
        <v>0</v>
      </c>
      <c r="BJ269" s="59">
        <v>0</v>
      </c>
      <c r="BK269" s="59"/>
      <c r="BL269" s="59">
        <v>0</v>
      </c>
      <c r="BM269" s="59"/>
      <c r="BN269" s="59"/>
      <c r="BO269" s="59">
        <v>0</v>
      </c>
      <c r="BP269" s="59"/>
      <c r="BQ269" s="59"/>
      <c r="BR269" s="54"/>
      <c r="BS269" s="59"/>
      <c r="BT269" s="54">
        <v>211423</v>
      </c>
      <c r="BU269" s="57">
        <v>6141423</v>
      </c>
      <c r="BV269" s="54">
        <v>0</v>
      </c>
      <c r="BW269" s="54">
        <v>200000</v>
      </c>
      <c r="BX269" s="54">
        <v>730000</v>
      </c>
      <c r="BY269" s="54">
        <v>11000000</v>
      </c>
      <c r="BZ269" s="54">
        <v>0</v>
      </c>
      <c r="CA269" s="54">
        <v>0</v>
      </c>
      <c r="CB269" s="54">
        <v>400000</v>
      </c>
      <c r="CC269" s="54">
        <v>50000</v>
      </c>
      <c r="CD269" s="54">
        <v>75000</v>
      </c>
      <c r="CE269" s="54">
        <v>0</v>
      </c>
      <c r="CF269" s="54">
        <v>525000</v>
      </c>
      <c r="CG269" s="54">
        <v>12455000</v>
      </c>
      <c r="CH269" s="54">
        <v>0</v>
      </c>
      <c r="CI269" s="54">
        <v>0</v>
      </c>
      <c r="CJ269" s="54"/>
      <c r="CK269" s="54">
        <v>0</v>
      </c>
      <c r="CL269" s="54">
        <v>0</v>
      </c>
      <c r="CM269" s="54">
        <v>50000</v>
      </c>
      <c r="CN269" s="54">
        <v>0</v>
      </c>
      <c r="CO269" s="54"/>
      <c r="CP269" s="54">
        <v>1780000</v>
      </c>
      <c r="CQ269" s="54">
        <v>0</v>
      </c>
      <c r="CR269" s="54">
        <v>1830000</v>
      </c>
      <c r="CS269" s="54">
        <v>3786423</v>
      </c>
      <c r="CT269" s="54"/>
      <c r="CU269" s="57">
        <v>3786423</v>
      </c>
      <c r="CV269" s="54">
        <v>850000.00000000012</v>
      </c>
      <c r="CW269" s="54">
        <v>0</v>
      </c>
      <c r="CX269" s="54">
        <v>150000</v>
      </c>
      <c r="CY269" s="54">
        <v>0</v>
      </c>
      <c r="CZ269" s="54"/>
      <c r="DA269" s="54">
        <v>1000000.0000000001</v>
      </c>
      <c r="DB269" s="54">
        <v>1525000</v>
      </c>
      <c r="DC269" s="54">
        <v>100000</v>
      </c>
      <c r="DD269" s="54">
        <v>7241423</v>
      </c>
      <c r="DE269" s="54"/>
      <c r="DF269" s="54" t="s">
        <v>980</v>
      </c>
      <c r="DG269" s="54">
        <v>416666.66666666669</v>
      </c>
      <c r="DH269" s="52" t="s">
        <v>200</v>
      </c>
      <c r="DI269" s="54">
        <f>IFERROR(VLOOKUP($B269,[1]Timesheet!$D:$BK,51,0),0)</f>
        <v>22</v>
      </c>
      <c r="DJ269" s="54">
        <f>IFERROR(VLOOKUP($B269,[1]Timesheet!$D:$BK,52,0),0)</f>
        <v>0</v>
      </c>
      <c r="DK269" s="54">
        <f>IFERROR(VLOOKUP($B269,[1]Timesheet!$D:$BK,55,0),0)</f>
        <v>0</v>
      </c>
      <c r="DL269" s="52" t="s">
        <v>139</v>
      </c>
      <c r="DM269" s="54">
        <f>IFERROR(VLOOKUP($B269,[1]Timesheet!$D:$BK,57,0),0)</f>
        <v>0</v>
      </c>
      <c r="DN269" s="54">
        <f t="shared" si="15"/>
        <v>50000</v>
      </c>
      <c r="DO269" s="54"/>
      <c r="DP269" s="54" t="str">
        <f t="shared" si="16"/>
        <v>HCM</v>
      </c>
      <c r="DQ269" s="60">
        <v>0</v>
      </c>
      <c r="DR269" s="60">
        <v>0</v>
      </c>
      <c r="DS269" s="61" t="str">
        <f>IFERROR(VLOOKUP(E269&amp;H269,[1]Group!$D$3:$G$40,4,0),"")</f>
        <v>Group 1</v>
      </c>
      <c r="DT269" s="61" t="str">
        <f t="shared" si="17"/>
        <v>MoviSouthGroup 1</v>
      </c>
    </row>
    <row r="270" spans="1:124" s="11" customFormat="1" ht="20.25" hidden="1" customHeight="1" x14ac:dyDescent="0.35">
      <c r="A270" s="47">
        <v>267</v>
      </c>
      <c r="B270" s="48">
        <v>5047</v>
      </c>
      <c r="C270" s="48" t="s">
        <v>1013</v>
      </c>
      <c r="D270" s="49" t="s">
        <v>585</v>
      </c>
      <c r="E270" s="49" t="s">
        <v>192</v>
      </c>
      <c r="F270" s="49" t="s">
        <v>193</v>
      </c>
      <c r="G270" s="49" t="s">
        <v>151</v>
      </c>
      <c r="H270" s="49" t="s">
        <v>193</v>
      </c>
      <c r="I270" s="49" t="s">
        <v>129</v>
      </c>
      <c r="J270" s="49" t="s">
        <v>179</v>
      </c>
      <c r="K270" s="49" t="s">
        <v>131</v>
      </c>
      <c r="L270" s="49" t="s">
        <v>132</v>
      </c>
      <c r="M270" s="50">
        <v>43602</v>
      </c>
      <c r="N270" s="50" t="s">
        <v>770</v>
      </c>
      <c r="O270" s="51"/>
      <c r="P270" s="50"/>
      <c r="Q270" s="52" t="s">
        <v>133</v>
      </c>
      <c r="R270" s="311" t="s">
        <v>774</v>
      </c>
      <c r="S270" s="52" t="s">
        <v>134</v>
      </c>
      <c r="T270" s="54"/>
      <c r="U270" s="54">
        <v>5000000</v>
      </c>
      <c r="V270" s="54"/>
      <c r="W270" s="55">
        <v>5000000</v>
      </c>
      <c r="X270" s="56">
        <v>0</v>
      </c>
      <c r="Y270" s="54">
        <v>0</v>
      </c>
      <c r="Z270" s="54"/>
      <c r="AA270" s="56">
        <v>200000</v>
      </c>
      <c r="AB270" s="54"/>
      <c r="AC270" s="54">
        <v>730000</v>
      </c>
      <c r="AD270" s="57">
        <v>930000</v>
      </c>
      <c r="AE270" s="54" t="s">
        <v>1246</v>
      </c>
      <c r="AF270" s="58">
        <v>26</v>
      </c>
      <c r="AG270" s="58">
        <v>26</v>
      </c>
      <c r="AH270" s="58">
        <v>0</v>
      </c>
      <c r="AI270" s="58">
        <v>0</v>
      </c>
      <c r="AJ270" s="58">
        <v>0</v>
      </c>
      <c r="AK270" s="58">
        <v>26</v>
      </c>
      <c r="AL270" s="58">
        <v>0</v>
      </c>
      <c r="AM270" s="58">
        <v>0</v>
      </c>
      <c r="AN270" s="58">
        <v>0</v>
      </c>
      <c r="AO270" s="58">
        <v>0</v>
      </c>
      <c r="AP270" s="58">
        <v>0</v>
      </c>
      <c r="AQ270" s="58">
        <v>0</v>
      </c>
      <c r="AR270" s="54">
        <v>5000000</v>
      </c>
      <c r="AS270" s="54">
        <v>0</v>
      </c>
      <c r="AT270" s="54">
        <v>0</v>
      </c>
      <c r="AU270" s="54">
        <v>5000000</v>
      </c>
      <c r="AV270" s="54">
        <v>0</v>
      </c>
      <c r="AW270" s="54">
        <v>0</v>
      </c>
      <c r="AX270" s="54">
        <v>0</v>
      </c>
      <c r="AY270" s="54">
        <v>200000</v>
      </c>
      <c r="AZ270" s="59">
        <v>0</v>
      </c>
      <c r="BA270" s="54">
        <v>0</v>
      </c>
      <c r="BB270" s="59"/>
      <c r="BC270" s="54"/>
      <c r="BD270" s="54"/>
      <c r="BE270" s="54">
        <v>730000</v>
      </c>
      <c r="BF270" s="54">
        <v>930000</v>
      </c>
      <c r="BG270" s="59">
        <v>3217205</v>
      </c>
      <c r="BH270" s="59">
        <v>0</v>
      </c>
      <c r="BI270" s="59">
        <v>0</v>
      </c>
      <c r="BJ270" s="59">
        <v>0</v>
      </c>
      <c r="BK270" s="59"/>
      <c r="BL270" s="59">
        <v>450000</v>
      </c>
      <c r="BM270" s="59"/>
      <c r="BN270" s="59"/>
      <c r="BO270" s="59">
        <v>0</v>
      </c>
      <c r="BP270" s="59"/>
      <c r="BQ270" s="59"/>
      <c r="BR270" s="54"/>
      <c r="BS270" s="59"/>
      <c r="BT270" s="54">
        <v>3667205</v>
      </c>
      <c r="BU270" s="57">
        <v>9597205</v>
      </c>
      <c r="BV270" s="54">
        <v>0</v>
      </c>
      <c r="BW270" s="54">
        <v>200000</v>
      </c>
      <c r="BX270" s="54">
        <v>730000</v>
      </c>
      <c r="BY270" s="54">
        <v>11000000</v>
      </c>
      <c r="BZ270" s="54">
        <v>0</v>
      </c>
      <c r="CA270" s="54">
        <v>0</v>
      </c>
      <c r="CB270" s="54">
        <v>400000</v>
      </c>
      <c r="CC270" s="54">
        <v>50000</v>
      </c>
      <c r="CD270" s="54">
        <v>75000</v>
      </c>
      <c r="CE270" s="54">
        <v>0</v>
      </c>
      <c r="CF270" s="54">
        <v>525000</v>
      </c>
      <c r="CG270" s="54">
        <v>12455000</v>
      </c>
      <c r="CH270" s="54">
        <v>0</v>
      </c>
      <c r="CI270" s="54">
        <v>0</v>
      </c>
      <c r="CJ270" s="54"/>
      <c r="CK270" s="54">
        <v>0</v>
      </c>
      <c r="CL270" s="54">
        <v>0</v>
      </c>
      <c r="CM270" s="54">
        <v>50000</v>
      </c>
      <c r="CN270" s="54">
        <v>0</v>
      </c>
      <c r="CO270" s="54"/>
      <c r="CP270" s="54">
        <v>1120000</v>
      </c>
      <c r="CQ270" s="54">
        <v>0</v>
      </c>
      <c r="CR270" s="54">
        <v>1170000</v>
      </c>
      <c r="CS270" s="54">
        <v>7902205</v>
      </c>
      <c r="CT270" s="54"/>
      <c r="CU270" s="57">
        <v>7902205</v>
      </c>
      <c r="CV270" s="54">
        <v>850000.00000000012</v>
      </c>
      <c r="CW270" s="54">
        <v>0</v>
      </c>
      <c r="CX270" s="54">
        <v>150000</v>
      </c>
      <c r="CY270" s="54">
        <v>0</v>
      </c>
      <c r="CZ270" s="54"/>
      <c r="DA270" s="54">
        <v>1000000.0000000001</v>
      </c>
      <c r="DB270" s="54">
        <v>1525000</v>
      </c>
      <c r="DC270" s="54">
        <v>100000</v>
      </c>
      <c r="DD270" s="54">
        <v>10697205</v>
      </c>
      <c r="DE270" s="54"/>
      <c r="DF270" s="54" t="s">
        <v>980</v>
      </c>
      <c r="DG270" s="54">
        <v>416666.66666666669</v>
      </c>
      <c r="DH270" s="52" t="s">
        <v>200</v>
      </c>
      <c r="DI270" s="54">
        <f>IFERROR(VLOOKUP($B270,[1]Timesheet!$D:$BK,51,0),0)</f>
        <v>22</v>
      </c>
      <c r="DJ270" s="54">
        <f>IFERROR(VLOOKUP($B270,[1]Timesheet!$D:$BK,52,0),0)</f>
        <v>0</v>
      </c>
      <c r="DK270" s="54">
        <f>IFERROR(VLOOKUP($B270,[1]Timesheet!$D:$BK,55,0),0)</f>
        <v>0</v>
      </c>
      <c r="DL270" s="52" t="s">
        <v>139</v>
      </c>
      <c r="DM270" s="54">
        <f>IFERROR(VLOOKUP($B270,[1]Timesheet!$D:$BK,57,0),0)</f>
        <v>0</v>
      </c>
      <c r="DN270" s="54">
        <f t="shared" si="15"/>
        <v>50000</v>
      </c>
      <c r="DO270" s="54"/>
      <c r="DP270" s="54" t="str">
        <f t="shared" si="16"/>
        <v>HCM</v>
      </c>
      <c r="DQ270" s="60">
        <v>0</v>
      </c>
      <c r="DR270" s="60">
        <v>0</v>
      </c>
      <c r="DS270" s="61" t="str">
        <f>IFERROR(VLOOKUP(E270&amp;H270,[1]Group!$D$3:$G$40,4,0),"")</f>
        <v>Group 1</v>
      </c>
      <c r="DT270" s="61" t="str">
        <f t="shared" si="17"/>
        <v>MoviSouthGroup 1</v>
      </c>
    </row>
    <row r="271" spans="1:124" s="11" customFormat="1" ht="20.25" hidden="1" customHeight="1" x14ac:dyDescent="0.35">
      <c r="A271" s="47">
        <v>268</v>
      </c>
      <c r="B271" s="48">
        <v>5061</v>
      </c>
      <c r="C271" s="48" t="s">
        <v>1014</v>
      </c>
      <c r="D271" s="49" t="s">
        <v>586</v>
      </c>
      <c r="E271" s="49" t="s">
        <v>192</v>
      </c>
      <c r="F271" s="49" t="s">
        <v>193</v>
      </c>
      <c r="G271" s="49" t="s">
        <v>151</v>
      </c>
      <c r="H271" s="49" t="s">
        <v>193</v>
      </c>
      <c r="I271" s="49" t="s">
        <v>129</v>
      </c>
      <c r="J271" s="49" t="s">
        <v>179</v>
      </c>
      <c r="K271" s="49" t="s">
        <v>131</v>
      </c>
      <c r="L271" s="49" t="s">
        <v>132</v>
      </c>
      <c r="M271" s="50">
        <v>43621</v>
      </c>
      <c r="N271" s="50" t="s">
        <v>770</v>
      </c>
      <c r="O271" s="51"/>
      <c r="P271" s="50"/>
      <c r="Q271" s="52" t="s">
        <v>133</v>
      </c>
      <c r="R271" s="311" t="s">
        <v>774</v>
      </c>
      <c r="S271" s="52" t="s">
        <v>134</v>
      </c>
      <c r="T271" s="54"/>
      <c r="U271" s="54">
        <v>5000000</v>
      </c>
      <c r="V271" s="54"/>
      <c r="W271" s="55">
        <v>5000000</v>
      </c>
      <c r="X271" s="56">
        <v>0</v>
      </c>
      <c r="Y271" s="54">
        <v>0</v>
      </c>
      <c r="Z271" s="54"/>
      <c r="AA271" s="56">
        <v>200000</v>
      </c>
      <c r="AB271" s="54"/>
      <c r="AC271" s="54">
        <v>730000</v>
      </c>
      <c r="AD271" s="57">
        <v>930000</v>
      </c>
      <c r="AE271" s="54" t="s">
        <v>1246</v>
      </c>
      <c r="AF271" s="58">
        <v>26</v>
      </c>
      <c r="AG271" s="58">
        <v>25</v>
      </c>
      <c r="AH271" s="58">
        <v>0</v>
      </c>
      <c r="AI271" s="58">
        <v>0</v>
      </c>
      <c r="AJ271" s="58">
        <v>0</v>
      </c>
      <c r="AK271" s="58">
        <v>25</v>
      </c>
      <c r="AL271" s="58">
        <v>0</v>
      </c>
      <c r="AM271" s="58">
        <v>0</v>
      </c>
      <c r="AN271" s="58">
        <v>0</v>
      </c>
      <c r="AO271" s="58">
        <v>0</v>
      </c>
      <c r="AP271" s="58">
        <v>0</v>
      </c>
      <c r="AQ271" s="58">
        <v>0</v>
      </c>
      <c r="AR271" s="54">
        <v>4807692</v>
      </c>
      <c r="AS271" s="54">
        <v>0</v>
      </c>
      <c r="AT271" s="54">
        <v>0</v>
      </c>
      <c r="AU271" s="54">
        <v>4807692</v>
      </c>
      <c r="AV271" s="54">
        <v>0</v>
      </c>
      <c r="AW271" s="54">
        <v>0</v>
      </c>
      <c r="AX271" s="54">
        <v>0</v>
      </c>
      <c r="AY271" s="54">
        <v>200000</v>
      </c>
      <c r="AZ271" s="59">
        <v>0</v>
      </c>
      <c r="BA271" s="54">
        <v>0</v>
      </c>
      <c r="BB271" s="59"/>
      <c r="BC271" s="54"/>
      <c r="BD271" s="54"/>
      <c r="BE271" s="54">
        <v>701923</v>
      </c>
      <c r="BF271" s="54">
        <v>901923</v>
      </c>
      <c r="BG271" s="59">
        <v>623955</v>
      </c>
      <c r="BH271" s="59">
        <v>0</v>
      </c>
      <c r="BI271" s="59">
        <v>0</v>
      </c>
      <c r="BJ271" s="59">
        <v>0</v>
      </c>
      <c r="BK271" s="59"/>
      <c r="BL271" s="59">
        <v>300000</v>
      </c>
      <c r="BM271" s="59"/>
      <c r="BN271" s="59"/>
      <c r="BO271" s="59">
        <v>0</v>
      </c>
      <c r="BP271" s="59"/>
      <c r="BQ271" s="59"/>
      <c r="BR271" s="54"/>
      <c r="BS271" s="59"/>
      <c r="BT271" s="54">
        <v>923955</v>
      </c>
      <c r="BU271" s="57">
        <v>6633570</v>
      </c>
      <c r="BV271" s="54">
        <v>0</v>
      </c>
      <c r="BW271" s="54">
        <v>200000</v>
      </c>
      <c r="BX271" s="54">
        <v>701923</v>
      </c>
      <c r="BY271" s="54">
        <v>11000000</v>
      </c>
      <c r="BZ271" s="54">
        <v>1</v>
      </c>
      <c r="CA271" s="54">
        <v>4400000</v>
      </c>
      <c r="CB271" s="54">
        <v>400000</v>
      </c>
      <c r="CC271" s="54">
        <v>50000</v>
      </c>
      <c r="CD271" s="54">
        <v>75000</v>
      </c>
      <c r="CE271" s="54">
        <v>0</v>
      </c>
      <c r="CF271" s="54">
        <v>525000</v>
      </c>
      <c r="CG271" s="54">
        <v>16826923</v>
      </c>
      <c r="CH271" s="54">
        <v>0</v>
      </c>
      <c r="CI271" s="54">
        <v>0</v>
      </c>
      <c r="CJ271" s="54"/>
      <c r="CK271" s="54">
        <v>0</v>
      </c>
      <c r="CL271" s="54">
        <v>0</v>
      </c>
      <c r="CM271" s="54">
        <v>50000</v>
      </c>
      <c r="CN271" s="54">
        <v>0</v>
      </c>
      <c r="CO271" s="54"/>
      <c r="CP271" s="54">
        <v>0</v>
      </c>
      <c r="CQ271" s="54">
        <v>0</v>
      </c>
      <c r="CR271" s="54">
        <v>50000</v>
      </c>
      <c r="CS271" s="54">
        <v>6058570</v>
      </c>
      <c r="CT271" s="54"/>
      <c r="CU271" s="57">
        <v>6058570</v>
      </c>
      <c r="CV271" s="54">
        <v>850000.00000000012</v>
      </c>
      <c r="CW271" s="54">
        <v>0</v>
      </c>
      <c r="CX271" s="54">
        <v>150000</v>
      </c>
      <c r="CY271" s="54">
        <v>0</v>
      </c>
      <c r="CZ271" s="54"/>
      <c r="DA271" s="54">
        <v>1000000.0000000001</v>
      </c>
      <c r="DB271" s="54">
        <v>1525000</v>
      </c>
      <c r="DC271" s="54">
        <v>100000</v>
      </c>
      <c r="DD271" s="54">
        <v>7733570</v>
      </c>
      <c r="DE271" s="54"/>
      <c r="DF271" s="54" t="s">
        <v>980</v>
      </c>
      <c r="DG271" s="54">
        <v>416666.66666666669</v>
      </c>
      <c r="DH271" s="52" t="s">
        <v>188</v>
      </c>
      <c r="DI271" s="54">
        <f>IFERROR(VLOOKUP($B271,[1]Timesheet!$D:$BK,51,0),0)</f>
        <v>21</v>
      </c>
      <c r="DJ271" s="54">
        <f>IFERROR(VLOOKUP($B271,[1]Timesheet!$D:$BK,52,0),0)</f>
        <v>0</v>
      </c>
      <c r="DK271" s="54">
        <f>IFERROR(VLOOKUP($B271,[1]Timesheet!$D:$BK,55,0),0)</f>
        <v>1</v>
      </c>
      <c r="DL271" s="52" t="s">
        <v>139</v>
      </c>
      <c r="DM271" s="54">
        <f>IFERROR(VLOOKUP($B271,[1]Timesheet!$D:$BK,57,0),0)</f>
        <v>0</v>
      </c>
      <c r="DN271" s="54">
        <f t="shared" si="15"/>
        <v>50000</v>
      </c>
      <c r="DO271" s="54"/>
      <c r="DP271" s="54" t="str">
        <f t="shared" si="16"/>
        <v>MKD</v>
      </c>
      <c r="DQ271" s="60">
        <v>0</v>
      </c>
      <c r="DR271" s="60">
        <v>0</v>
      </c>
      <c r="DS271" s="61" t="str">
        <f>IFERROR(VLOOKUP(E271&amp;H271,[1]Group!$D$3:$G$40,4,0),"")</f>
        <v>Group 1</v>
      </c>
      <c r="DT271" s="61" t="str">
        <f t="shared" si="17"/>
        <v>MoviSouthGroup 1</v>
      </c>
    </row>
    <row r="272" spans="1:124" s="11" customFormat="1" ht="20.25" hidden="1" customHeight="1" x14ac:dyDescent="0.35">
      <c r="A272" s="47">
        <v>269</v>
      </c>
      <c r="B272" s="48">
        <v>5152</v>
      </c>
      <c r="C272" s="48" t="s">
        <v>1015</v>
      </c>
      <c r="D272" s="49" t="s">
        <v>587</v>
      </c>
      <c r="E272" s="49" t="s">
        <v>192</v>
      </c>
      <c r="F272" s="49" t="s">
        <v>193</v>
      </c>
      <c r="G272" s="49" t="s">
        <v>151</v>
      </c>
      <c r="H272" s="49" t="s">
        <v>193</v>
      </c>
      <c r="I272" s="49" t="s">
        <v>169</v>
      </c>
      <c r="J272" s="49" t="s">
        <v>179</v>
      </c>
      <c r="K272" s="49" t="s">
        <v>131</v>
      </c>
      <c r="L272" s="49" t="s">
        <v>132</v>
      </c>
      <c r="M272" s="50">
        <v>43663</v>
      </c>
      <c r="N272" s="50"/>
      <c r="O272" s="51"/>
      <c r="P272" s="50"/>
      <c r="Q272" s="52" t="s">
        <v>133</v>
      </c>
      <c r="R272" s="311" t="s">
        <v>774</v>
      </c>
      <c r="S272" s="52" t="s">
        <v>134</v>
      </c>
      <c r="T272" s="54"/>
      <c r="U272" s="54">
        <v>5000000</v>
      </c>
      <c r="V272" s="54"/>
      <c r="W272" s="55">
        <v>5000000</v>
      </c>
      <c r="X272" s="56">
        <v>0</v>
      </c>
      <c r="Y272" s="54">
        <v>0</v>
      </c>
      <c r="Z272" s="54"/>
      <c r="AA272" s="56">
        <v>200000</v>
      </c>
      <c r="AB272" s="54"/>
      <c r="AC272" s="54">
        <v>730000</v>
      </c>
      <c r="AD272" s="57">
        <v>930000</v>
      </c>
      <c r="AE272" s="54" t="s">
        <v>1246</v>
      </c>
      <c r="AF272" s="58">
        <v>26</v>
      </c>
      <c r="AG272" s="58">
        <v>26</v>
      </c>
      <c r="AH272" s="58">
        <v>0</v>
      </c>
      <c r="AI272" s="58">
        <v>0</v>
      </c>
      <c r="AJ272" s="58">
        <v>0</v>
      </c>
      <c r="AK272" s="58">
        <v>26</v>
      </c>
      <c r="AL272" s="58">
        <v>0</v>
      </c>
      <c r="AM272" s="58">
        <v>0</v>
      </c>
      <c r="AN272" s="58">
        <v>0</v>
      </c>
      <c r="AO272" s="58">
        <v>0</v>
      </c>
      <c r="AP272" s="58">
        <v>0</v>
      </c>
      <c r="AQ272" s="58">
        <v>0</v>
      </c>
      <c r="AR272" s="54">
        <v>5000000</v>
      </c>
      <c r="AS272" s="54">
        <v>0</v>
      </c>
      <c r="AT272" s="54">
        <v>0</v>
      </c>
      <c r="AU272" s="54">
        <v>5000000</v>
      </c>
      <c r="AV272" s="54">
        <v>0</v>
      </c>
      <c r="AW272" s="54">
        <v>0</v>
      </c>
      <c r="AX272" s="54">
        <v>0</v>
      </c>
      <c r="AY272" s="54">
        <v>200000</v>
      </c>
      <c r="AZ272" s="59">
        <v>0</v>
      </c>
      <c r="BA272" s="54">
        <v>0</v>
      </c>
      <c r="BB272" s="59"/>
      <c r="BC272" s="54"/>
      <c r="BD272" s="54"/>
      <c r="BE272" s="54">
        <v>730000</v>
      </c>
      <c r="BF272" s="54">
        <v>930000</v>
      </c>
      <c r="BG272" s="59">
        <v>872500</v>
      </c>
      <c r="BH272" s="59">
        <v>50000</v>
      </c>
      <c r="BI272" s="59">
        <v>0</v>
      </c>
      <c r="BJ272" s="59">
        <v>0</v>
      </c>
      <c r="BK272" s="59"/>
      <c r="BL272" s="59">
        <v>1000000</v>
      </c>
      <c r="BM272" s="59"/>
      <c r="BN272" s="59"/>
      <c r="BO272" s="59">
        <v>0</v>
      </c>
      <c r="BP272" s="59"/>
      <c r="BQ272" s="59"/>
      <c r="BR272" s="54"/>
      <c r="BS272" s="59"/>
      <c r="BT272" s="54">
        <v>1922500</v>
      </c>
      <c r="BU272" s="57">
        <v>7852500</v>
      </c>
      <c r="BV272" s="54">
        <v>0</v>
      </c>
      <c r="BW272" s="54">
        <v>200000</v>
      </c>
      <c r="BX272" s="54">
        <v>730000</v>
      </c>
      <c r="BY272" s="54">
        <v>11000000</v>
      </c>
      <c r="BZ272" s="54">
        <v>2</v>
      </c>
      <c r="CA272" s="54">
        <v>8800000</v>
      </c>
      <c r="CB272" s="54">
        <v>400000</v>
      </c>
      <c r="CC272" s="54">
        <v>50000</v>
      </c>
      <c r="CD272" s="54">
        <v>75000</v>
      </c>
      <c r="CE272" s="54">
        <v>0</v>
      </c>
      <c r="CF272" s="54">
        <v>525000</v>
      </c>
      <c r="CG272" s="54">
        <v>21255000</v>
      </c>
      <c r="CH272" s="54">
        <v>0</v>
      </c>
      <c r="CI272" s="54">
        <v>0</v>
      </c>
      <c r="CJ272" s="54"/>
      <c r="CK272" s="54">
        <v>0</v>
      </c>
      <c r="CL272" s="54">
        <v>0</v>
      </c>
      <c r="CM272" s="54">
        <v>50000</v>
      </c>
      <c r="CN272" s="54">
        <v>0</v>
      </c>
      <c r="CO272" s="54"/>
      <c r="CP272" s="54">
        <v>0</v>
      </c>
      <c r="CQ272" s="54">
        <v>0</v>
      </c>
      <c r="CR272" s="54">
        <v>50000</v>
      </c>
      <c r="CS272" s="54">
        <v>7277500</v>
      </c>
      <c r="CT272" s="54"/>
      <c r="CU272" s="57">
        <v>7277500</v>
      </c>
      <c r="CV272" s="54">
        <v>850000.00000000012</v>
      </c>
      <c r="CW272" s="54">
        <v>0</v>
      </c>
      <c r="CX272" s="54">
        <v>150000</v>
      </c>
      <c r="CY272" s="54">
        <v>0</v>
      </c>
      <c r="CZ272" s="54"/>
      <c r="DA272" s="54">
        <v>1000000.0000000001</v>
      </c>
      <c r="DB272" s="54">
        <v>1525000</v>
      </c>
      <c r="DC272" s="54">
        <v>100000</v>
      </c>
      <c r="DD272" s="54">
        <v>8952500</v>
      </c>
      <c r="DE272" s="54"/>
      <c r="DF272" s="54" t="s">
        <v>982</v>
      </c>
      <c r="DG272" s="54">
        <v>416666.66666666669</v>
      </c>
      <c r="DH272" s="52" t="s">
        <v>212</v>
      </c>
      <c r="DI272" s="54">
        <f>IFERROR(VLOOKUP($B272,[1]Timesheet!$D:$BK,51,0),0)</f>
        <v>22</v>
      </c>
      <c r="DJ272" s="54">
        <f>IFERROR(VLOOKUP($B272,[1]Timesheet!$D:$BK,52,0),0)</f>
        <v>0</v>
      </c>
      <c r="DK272" s="54">
        <f>IFERROR(VLOOKUP($B272,[1]Timesheet!$D:$BK,55,0),0)</f>
        <v>0</v>
      </c>
      <c r="DL272" s="52" t="s">
        <v>139</v>
      </c>
      <c r="DM272" s="54">
        <f>IFERROR(VLOOKUP($B272,[1]Timesheet!$D:$BK,57,0),0)</f>
        <v>0</v>
      </c>
      <c r="DN272" s="54">
        <f t="shared" si="15"/>
        <v>50000</v>
      </c>
      <c r="DO272" s="54"/>
      <c r="DP272" s="54" t="str">
        <f t="shared" si="16"/>
        <v>HPG</v>
      </c>
      <c r="DQ272" s="60">
        <v>44331</v>
      </c>
      <c r="DR272" s="60">
        <v>44511</v>
      </c>
      <c r="DS272" s="61" t="str">
        <f>IFERROR(VLOOKUP(E272&amp;H272,[1]Group!$D$3:$G$40,4,0),"")</f>
        <v>Group 1</v>
      </c>
      <c r="DT272" s="61" t="str">
        <f t="shared" si="17"/>
        <v>MoviNorthGroup 1</v>
      </c>
    </row>
    <row r="273" spans="1:124" s="11" customFormat="1" ht="20.25" hidden="1" customHeight="1" x14ac:dyDescent="0.35">
      <c r="A273" s="47">
        <v>270</v>
      </c>
      <c r="B273" s="48">
        <v>5161</v>
      </c>
      <c r="C273" s="48" t="s">
        <v>1016</v>
      </c>
      <c r="D273" s="49" t="s">
        <v>588</v>
      </c>
      <c r="E273" s="49" t="s">
        <v>192</v>
      </c>
      <c r="F273" s="49" t="s">
        <v>193</v>
      </c>
      <c r="G273" s="49" t="s">
        <v>151</v>
      </c>
      <c r="H273" s="49" t="s">
        <v>193</v>
      </c>
      <c r="I273" s="49" t="s">
        <v>129</v>
      </c>
      <c r="J273" s="49" t="s">
        <v>179</v>
      </c>
      <c r="K273" s="49" t="s">
        <v>131</v>
      </c>
      <c r="L273" s="60" t="s">
        <v>198</v>
      </c>
      <c r="M273" s="50">
        <v>43668</v>
      </c>
      <c r="N273" s="50" t="s">
        <v>770</v>
      </c>
      <c r="O273" s="51"/>
      <c r="P273" s="50">
        <v>44555</v>
      </c>
      <c r="Q273" s="52" t="s">
        <v>133</v>
      </c>
      <c r="R273" s="311" t="s">
        <v>774</v>
      </c>
      <c r="S273" s="52" t="s">
        <v>134</v>
      </c>
      <c r="T273" s="54"/>
      <c r="U273" s="54">
        <v>5000000</v>
      </c>
      <c r="V273" s="54"/>
      <c r="W273" s="55">
        <v>5000000</v>
      </c>
      <c r="X273" s="56">
        <v>0</v>
      </c>
      <c r="Y273" s="54">
        <v>0</v>
      </c>
      <c r="Z273" s="54"/>
      <c r="AA273" s="56">
        <v>200000</v>
      </c>
      <c r="AB273" s="54"/>
      <c r="AC273" s="54">
        <v>730000</v>
      </c>
      <c r="AD273" s="57">
        <v>930000</v>
      </c>
      <c r="AE273" s="54" t="s">
        <v>1246</v>
      </c>
      <c r="AF273" s="58">
        <v>26</v>
      </c>
      <c r="AG273" s="58">
        <v>25</v>
      </c>
      <c r="AH273" s="58">
        <v>0</v>
      </c>
      <c r="AI273" s="58">
        <v>0</v>
      </c>
      <c r="AJ273" s="58">
        <v>0</v>
      </c>
      <c r="AK273" s="58">
        <v>25</v>
      </c>
      <c r="AL273" s="58">
        <v>0</v>
      </c>
      <c r="AM273" s="58">
        <v>0</v>
      </c>
      <c r="AN273" s="58">
        <v>0</v>
      </c>
      <c r="AO273" s="58">
        <v>0</v>
      </c>
      <c r="AP273" s="58">
        <v>0</v>
      </c>
      <c r="AQ273" s="58">
        <v>0</v>
      </c>
      <c r="AR273" s="54">
        <v>4807692</v>
      </c>
      <c r="AS273" s="54">
        <v>1846154</v>
      </c>
      <c r="AT273" s="54">
        <v>0</v>
      </c>
      <c r="AU273" s="54">
        <v>6653846</v>
      </c>
      <c r="AV273" s="54">
        <v>0</v>
      </c>
      <c r="AW273" s="54">
        <v>0</v>
      </c>
      <c r="AX273" s="54">
        <v>0</v>
      </c>
      <c r="AY273" s="54">
        <v>200000</v>
      </c>
      <c r="AZ273" s="59">
        <v>0</v>
      </c>
      <c r="BA273" s="54">
        <v>0</v>
      </c>
      <c r="BB273" s="59"/>
      <c r="BC273" s="54"/>
      <c r="BD273" s="54"/>
      <c r="BE273" s="54">
        <v>701923</v>
      </c>
      <c r="BF273" s="54">
        <v>901923</v>
      </c>
      <c r="BG273" s="59">
        <v>286795</v>
      </c>
      <c r="BH273" s="59">
        <v>0</v>
      </c>
      <c r="BI273" s="59">
        <v>0</v>
      </c>
      <c r="BJ273" s="59">
        <v>0</v>
      </c>
      <c r="BK273" s="59"/>
      <c r="BL273" s="59">
        <v>0</v>
      </c>
      <c r="BM273" s="59"/>
      <c r="BN273" s="59"/>
      <c r="BO273" s="59">
        <v>0</v>
      </c>
      <c r="BP273" s="59"/>
      <c r="BQ273" s="59"/>
      <c r="BR273" s="54"/>
      <c r="BS273" s="59"/>
      <c r="BT273" s="54">
        <v>286795</v>
      </c>
      <c r="BU273" s="57">
        <v>7842564</v>
      </c>
      <c r="BV273" s="54">
        <v>0</v>
      </c>
      <c r="BW273" s="54">
        <v>200000</v>
      </c>
      <c r="BX273" s="54">
        <v>701923</v>
      </c>
      <c r="BY273" s="54">
        <v>11000000</v>
      </c>
      <c r="BZ273" s="54">
        <v>0</v>
      </c>
      <c r="CA273" s="54">
        <v>0</v>
      </c>
      <c r="CB273" s="54">
        <v>400000</v>
      </c>
      <c r="CC273" s="54">
        <v>50000</v>
      </c>
      <c r="CD273" s="54">
        <v>75000</v>
      </c>
      <c r="CE273" s="54">
        <v>0</v>
      </c>
      <c r="CF273" s="54">
        <v>525000</v>
      </c>
      <c r="CG273" s="54">
        <v>12426923</v>
      </c>
      <c r="CH273" s="54">
        <v>0</v>
      </c>
      <c r="CI273" s="54">
        <v>0</v>
      </c>
      <c r="CJ273" s="54"/>
      <c r="CK273" s="54">
        <v>0</v>
      </c>
      <c r="CL273" s="54">
        <v>0</v>
      </c>
      <c r="CM273" s="54">
        <v>50000</v>
      </c>
      <c r="CN273" s="54">
        <v>0</v>
      </c>
      <c r="CO273" s="54"/>
      <c r="CP273" s="54">
        <v>0</v>
      </c>
      <c r="CQ273" s="54">
        <v>0</v>
      </c>
      <c r="CR273" s="54">
        <v>50000</v>
      </c>
      <c r="CS273" s="54">
        <v>7267564</v>
      </c>
      <c r="CT273" s="54"/>
      <c r="CU273" s="57">
        <v>7267564</v>
      </c>
      <c r="CV273" s="54">
        <v>850000.00000000012</v>
      </c>
      <c r="CW273" s="54">
        <v>0</v>
      </c>
      <c r="CX273" s="54">
        <v>150000</v>
      </c>
      <c r="CY273" s="54">
        <v>0</v>
      </c>
      <c r="CZ273" s="54"/>
      <c r="DA273" s="54">
        <v>1000000.0000000001</v>
      </c>
      <c r="DB273" s="54">
        <v>1525000</v>
      </c>
      <c r="DC273" s="54">
        <v>100000</v>
      </c>
      <c r="DD273" s="54">
        <v>8942564</v>
      </c>
      <c r="DE273" s="54"/>
      <c r="DF273" s="54" t="s">
        <v>980</v>
      </c>
      <c r="DG273" s="54">
        <v>416666.66666666669</v>
      </c>
      <c r="DH273" s="52" t="s">
        <v>195</v>
      </c>
      <c r="DI273" s="54">
        <f>IFERROR(VLOOKUP($B273,[1]Timesheet!$D:$BK,51,0),0)</f>
        <v>21</v>
      </c>
      <c r="DJ273" s="54">
        <f>IFERROR(VLOOKUP($B273,[1]Timesheet!$D:$BK,52,0),0)</f>
        <v>0</v>
      </c>
      <c r="DK273" s="54">
        <f>IFERROR(VLOOKUP($B273,[1]Timesheet!$D:$BK,55,0),0)</f>
        <v>0</v>
      </c>
      <c r="DL273" s="52" t="s">
        <v>139</v>
      </c>
      <c r="DM273" s="54">
        <f>IFERROR(VLOOKUP($B273,[1]Timesheet!$D:$BK,57,0),0)</f>
        <v>0</v>
      </c>
      <c r="DN273" s="54">
        <f t="shared" si="15"/>
        <v>50000</v>
      </c>
      <c r="DO273" s="54"/>
      <c r="DP273" s="54" t="str">
        <f t="shared" si="16"/>
        <v>DNI</v>
      </c>
      <c r="DQ273" s="60">
        <v>0</v>
      </c>
      <c r="DR273" s="60">
        <v>0</v>
      </c>
      <c r="DS273" s="61" t="str">
        <f>IFERROR(VLOOKUP(E273&amp;H273,[1]Group!$D$3:$G$40,4,0),"")</f>
        <v>Group 1</v>
      </c>
      <c r="DT273" s="61" t="str">
        <f t="shared" si="17"/>
        <v>MoviSouthGroup 1</v>
      </c>
    </row>
    <row r="274" spans="1:124" s="11" customFormat="1" ht="20.25" hidden="1" customHeight="1" x14ac:dyDescent="0.35">
      <c r="A274" s="47">
        <v>271</v>
      </c>
      <c r="B274" s="48">
        <v>5177</v>
      </c>
      <c r="C274" s="48" t="s">
        <v>1018</v>
      </c>
      <c r="D274" s="49" t="s">
        <v>589</v>
      </c>
      <c r="E274" s="49" t="s">
        <v>192</v>
      </c>
      <c r="F274" s="49" t="s">
        <v>193</v>
      </c>
      <c r="G274" s="49" t="s">
        <v>151</v>
      </c>
      <c r="H274" s="49" t="s">
        <v>193</v>
      </c>
      <c r="I274" s="49" t="s">
        <v>169</v>
      </c>
      <c r="J274" s="49" t="s">
        <v>179</v>
      </c>
      <c r="K274" s="49" t="s">
        <v>131</v>
      </c>
      <c r="L274" s="49" t="s">
        <v>132</v>
      </c>
      <c r="M274" s="50">
        <v>43676</v>
      </c>
      <c r="N274" s="50" t="s">
        <v>770</v>
      </c>
      <c r="O274" s="51"/>
      <c r="P274" s="50"/>
      <c r="Q274" s="52" t="s">
        <v>133</v>
      </c>
      <c r="R274" s="311" t="s">
        <v>774</v>
      </c>
      <c r="S274" s="52" t="s">
        <v>134</v>
      </c>
      <c r="T274" s="54"/>
      <c r="U274" s="54">
        <v>5000000</v>
      </c>
      <c r="V274" s="54"/>
      <c r="W274" s="55">
        <v>5000000</v>
      </c>
      <c r="X274" s="56">
        <v>0</v>
      </c>
      <c r="Y274" s="54">
        <v>0</v>
      </c>
      <c r="Z274" s="54"/>
      <c r="AA274" s="56">
        <v>200000</v>
      </c>
      <c r="AB274" s="54"/>
      <c r="AC274" s="54">
        <v>730000</v>
      </c>
      <c r="AD274" s="57">
        <v>930000</v>
      </c>
      <c r="AE274" s="54" t="s">
        <v>1246</v>
      </c>
      <c r="AF274" s="58">
        <v>26</v>
      </c>
      <c r="AG274" s="58">
        <v>26</v>
      </c>
      <c r="AH274" s="58">
        <v>0</v>
      </c>
      <c r="AI274" s="58">
        <v>0</v>
      </c>
      <c r="AJ274" s="58">
        <v>0</v>
      </c>
      <c r="AK274" s="58">
        <v>26</v>
      </c>
      <c r="AL274" s="58">
        <v>0</v>
      </c>
      <c r="AM274" s="58">
        <v>0</v>
      </c>
      <c r="AN274" s="58">
        <v>0</v>
      </c>
      <c r="AO274" s="58">
        <v>0</v>
      </c>
      <c r="AP274" s="58">
        <v>0</v>
      </c>
      <c r="AQ274" s="58">
        <v>0</v>
      </c>
      <c r="AR274" s="54">
        <v>5000000</v>
      </c>
      <c r="AS274" s="54">
        <v>0</v>
      </c>
      <c r="AT274" s="54">
        <v>0</v>
      </c>
      <c r="AU274" s="54">
        <v>5000000</v>
      </c>
      <c r="AV274" s="54">
        <v>0</v>
      </c>
      <c r="AW274" s="54">
        <v>0</v>
      </c>
      <c r="AX274" s="54">
        <v>0</v>
      </c>
      <c r="AY274" s="54">
        <v>200000</v>
      </c>
      <c r="AZ274" s="59">
        <v>0</v>
      </c>
      <c r="BA274" s="54">
        <v>0</v>
      </c>
      <c r="BB274" s="59"/>
      <c r="BC274" s="54"/>
      <c r="BD274" s="54"/>
      <c r="BE274" s="54">
        <v>730000</v>
      </c>
      <c r="BF274" s="54">
        <v>930000</v>
      </c>
      <c r="BG274" s="59">
        <v>932910</v>
      </c>
      <c r="BH274" s="59">
        <v>0</v>
      </c>
      <c r="BI274" s="59">
        <v>0</v>
      </c>
      <c r="BJ274" s="59">
        <v>0</v>
      </c>
      <c r="BK274" s="59"/>
      <c r="BL274" s="59">
        <v>300000</v>
      </c>
      <c r="BM274" s="59"/>
      <c r="BN274" s="59"/>
      <c r="BO274" s="59">
        <v>0</v>
      </c>
      <c r="BP274" s="59"/>
      <c r="BQ274" s="59"/>
      <c r="BR274" s="54"/>
      <c r="BS274" s="59"/>
      <c r="BT274" s="54">
        <v>1232910</v>
      </c>
      <c r="BU274" s="57">
        <v>7162910</v>
      </c>
      <c r="BV274" s="54">
        <v>0</v>
      </c>
      <c r="BW274" s="54">
        <v>200000</v>
      </c>
      <c r="BX274" s="54">
        <v>730000</v>
      </c>
      <c r="BY274" s="54">
        <v>11000000</v>
      </c>
      <c r="BZ274" s="54">
        <v>0</v>
      </c>
      <c r="CA274" s="54">
        <v>0</v>
      </c>
      <c r="CB274" s="54">
        <v>400000</v>
      </c>
      <c r="CC274" s="54">
        <v>50000</v>
      </c>
      <c r="CD274" s="54">
        <v>75000</v>
      </c>
      <c r="CE274" s="54">
        <v>0</v>
      </c>
      <c r="CF274" s="54">
        <v>525000</v>
      </c>
      <c r="CG274" s="54">
        <v>12455000</v>
      </c>
      <c r="CH274" s="54">
        <v>0</v>
      </c>
      <c r="CI274" s="54">
        <v>0</v>
      </c>
      <c r="CJ274" s="54"/>
      <c r="CK274" s="54">
        <v>0</v>
      </c>
      <c r="CL274" s="54">
        <v>0</v>
      </c>
      <c r="CM274" s="54">
        <v>0</v>
      </c>
      <c r="CN274" s="54">
        <v>0</v>
      </c>
      <c r="CO274" s="54"/>
      <c r="CP274" s="54">
        <v>0</v>
      </c>
      <c r="CQ274" s="54">
        <v>0</v>
      </c>
      <c r="CR274" s="54">
        <v>0</v>
      </c>
      <c r="CS274" s="54">
        <v>6637910</v>
      </c>
      <c r="CT274" s="54"/>
      <c r="CU274" s="57">
        <v>6637910</v>
      </c>
      <c r="CV274" s="54">
        <v>850000.00000000012</v>
      </c>
      <c r="CW274" s="54">
        <v>0</v>
      </c>
      <c r="CX274" s="54">
        <v>150000</v>
      </c>
      <c r="CY274" s="54">
        <v>0</v>
      </c>
      <c r="CZ274" s="54"/>
      <c r="DA274" s="54">
        <v>1000000.0000000001</v>
      </c>
      <c r="DB274" s="54">
        <v>1525000</v>
      </c>
      <c r="DC274" s="54">
        <v>100000</v>
      </c>
      <c r="DD274" s="54">
        <v>8262910</v>
      </c>
      <c r="DE274" s="54"/>
      <c r="DF274" s="54" t="s">
        <v>982</v>
      </c>
      <c r="DG274" s="54">
        <v>416666.66666666669</v>
      </c>
      <c r="DH274" s="52" t="s">
        <v>172</v>
      </c>
      <c r="DI274" s="54">
        <f>IFERROR(VLOOKUP($B274,[1]Timesheet!$D:$BK,51,0),0)</f>
        <v>22</v>
      </c>
      <c r="DJ274" s="54">
        <f>IFERROR(VLOOKUP($B274,[1]Timesheet!$D:$BK,52,0),0)</f>
        <v>0</v>
      </c>
      <c r="DK274" s="54">
        <f>IFERROR(VLOOKUP($B274,[1]Timesheet!$D:$BK,55,0),0)</f>
        <v>0</v>
      </c>
      <c r="DL274" s="52">
        <v>0</v>
      </c>
      <c r="DM274" s="54">
        <f>IFERROR(VLOOKUP($B274,[1]Timesheet!$D:$BK,57,0),0)</f>
        <v>0</v>
      </c>
      <c r="DN274" s="54">
        <f t="shared" si="15"/>
        <v>0</v>
      </c>
      <c r="DO274" s="54"/>
      <c r="DP274" s="54" t="str">
        <f t="shared" si="16"/>
        <v>HNI</v>
      </c>
      <c r="DQ274" s="60">
        <v>0</v>
      </c>
      <c r="DR274" s="60">
        <v>0</v>
      </c>
      <c r="DS274" s="61" t="str">
        <f>IFERROR(VLOOKUP(E274&amp;H274,[1]Group!$D$3:$G$40,4,0),"")</f>
        <v>Group 1</v>
      </c>
      <c r="DT274" s="61" t="str">
        <f t="shared" si="17"/>
        <v>MoviNorthGroup 1</v>
      </c>
    </row>
    <row r="275" spans="1:124" s="11" customFormat="1" ht="20.25" hidden="1" customHeight="1" x14ac:dyDescent="0.35">
      <c r="A275" s="47">
        <v>272</v>
      </c>
      <c r="B275" s="48">
        <v>5171</v>
      </c>
      <c r="C275" s="48" t="s">
        <v>1017</v>
      </c>
      <c r="D275" s="49" t="s">
        <v>590</v>
      </c>
      <c r="E275" s="49" t="s">
        <v>192</v>
      </c>
      <c r="F275" s="49" t="s">
        <v>193</v>
      </c>
      <c r="G275" s="49" t="s">
        <v>151</v>
      </c>
      <c r="H275" s="49" t="s">
        <v>193</v>
      </c>
      <c r="I275" s="49" t="s">
        <v>129</v>
      </c>
      <c r="J275" s="49" t="s">
        <v>179</v>
      </c>
      <c r="K275" s="49" t="s">
        <v>131</v>
      </c>
      <c r="L275" s="49" t="s">
        <v>132</v>
      </c>
      <c r="M275" s="50">
        <v>43682</v>
      </c>
      <c r="N275" s="50" t="s">
        <v>770</v>
      </c>
      <c r="O275" s="51"/>
      <c r="P275" s="50"/>
      <c r="Q275" s="52" t="s">
        <v>133</v>
      </c>
      <c r="R275" s="311" t="s">
        <v>774</v>
      </c>
      <c r="S275" s="52" t="s">
        <v>134</v>
      </c>
      <c r="T275" s="54"/>
      <c r="U275" s="54">
        <v>5000000</v>
      </c>
      <c r="V275" s="54"/>
      <c r="W275" s="55">
        <v>5000000</v>
      </c>
      <c r="X275" s="56">
        <v>0</v>
      </c>
      <c r="Y275" s="54">
        <v>0</v>
      </c>
      <c r="Z275" s="54"/>
      <c r="AA275" s="56">
        <v>200000</v>
      </c>
      <c r="AB275" s="54"/>
      <c r="AC275" s="54">
        <v>730000</v>
      </c>
      <c r="AD275" s="57">
        <v>930000</v>
      </c>
      <c r="AE275" s="54" t="s">
        <v>1246</v>
      </c>
      <c r="AF275" s="58">
        <v>26</v>
      </c>
      <c r="AG275" s="58">
        <v>26</v>
      </c>
      <c r="AH275" s="58">
        <v>0</v>
      </c>
      <c r="AI275" s="58">
        <v>0</v>
      </c>
      <c r="AJ275" s="58">
        <v>0</v>
      </c>
      <c r="AK275" s="58">
        <v>26</v>
      </c>
      <c r="AL275" s="58">
        <v>0</v>
      </c>
      <c r="AM275" s="58">
        <v>0</v>
      </c>
      <c r="AN275" s="58">
        <v>0</v>
      </c>
      <c r="AO275" s="58">
        <v>0</v>
      </c>
      <c r="AP275" s="58">
        <v>0</v>
      </c>
      <c r="AQ275" s="58">
        <v>0</v>
      </c>
      <c r="AR275" s="54">
        <v>5000000</v>
      </c>
      <c r="AS275" s="54">
        <v>0</v>
      </c>
      <c r="AT275" s="54">
        <v>0</v>
      </c>
      <c r="AU275" s="54">
        <v>5000000</v>
      </c>
      <c r="AV275" s="54">
        <v>0</v>
      </c>
      <c r="AW275" s="54">
        <v>0</v>
      </c>
      <c r="AX275" s="54">
        <v>0</v>
      </c>
      <c r="AY275" s="54">
        <v>200000</v>
      </c>
      <c r="AZ275" s="59">
        <v>0</v>
      </c>
      <c r="BA275" s="54">
        <v>0</v>
      </c>
      <c r="BB275" s="59"/>
      <c r="BC275" s="54"/>
      <c r="BD275" s="54"/>
      <c r="BE275" s="54">
        <v>730000</v>
      </c>
      <c r="BF275" s="54">
        <v>930000</v>
      </c>
      <c r="BG275" s="59">
        <v>1010059</v>
      </c>
      <c r="BH275" s="59">
        <v>0</v>
      </c>
      <c r="BI275" s="59">
        <v>0</v>
      </c>
      <c r="BJ275" s="59">
        <v>0</v>
      </c>
      <c r="BK275" s="59"/>
      <c r="BL275" s="59">
        <v>1000000</v>
      </c>
      <c r="BM275" s="59"/>
      <c r="BN275" s="59"/>
      <c r="BO275" s="59">
        <v>0</v>
      </c>
      <c r="BP275" s="59"/>
      <c r="BQ275" s="59"/>
      <c r="BR275" s="54"/>
      <c r="BS275" s="59"/>
      <c r="BT275" s="54">
        <v>2010059</v>
      </c>
      <c r="BU275" s="57">
        <v>7940059</v>
      </c>
      <c r="BV275" s="54">
        <v>0</v>
      </c>
      <c r="BW275" s="54">
        <v>200000</v>
      </c>
      <c r="BX275" s="54">
        <v>730000</v>
      </c>
      <c r="BY275" s="54">
        <v>11000000</v>
      </c>
      <c r="BZ275" s="54">
        <v>0</v>
      </c>
      <c r="CA275" s="54">
        <v>0</v>
      </c>
      <c r="CB275" s="54">
        <v>400000</v>
      </c>
      <c r="CC275" s="54">
        <v>50000</v>
      </c>
      <c r="CD275" s="54">
        <v>75000</v>
      </c>
      <c r="CE275" s="54">
        <v>0</v>
      </c>
      <c r="CF275" s="54">
        <v>525000</v>
      </c>
      <c r="CG275" s="54">
        <v>12455000</v>
      </c>
      <c r="CH275" s="54">
        <v>0</v>
      </c>
      <c r="CI275" s="54">
        <v>0</v>
      </c>
      <c r="CJ275" s="54"/>
      <c r="CK275" s="54">
        <v>0</v>
      </c>
      <c r="CL275" s="54">
        <v>0</v>
      </c>
      <c r="CM275" s="54">
        <v>50000</v>
      </c>
      <c r="CN275" s="54">
        <v>0</v>
      </c>
      <c r="CO275" s="54"/>
      <c r="CP275" s="54">
        <v>0</v>
      </c>
      <c r="CQ275" s="54">
        <v>0</v>
      </c>
      <c r="CR275" s="54">
        <v>50000</v>
      </c>
      <c r="CS275" s="54">
        <v>7365059</v>
      </c>
      <c r="CT275" s="54"/>
      <c r="CU275" s="57">
        <v>7365059</v>
      </c>
      <c r="CV275" s="54">
        <v>850000.00000000012</v>
      </c>
      <c r="CW275" s="54">
        <v>0</v>
      </c>
      <c r="CX275" s="54">
        <v>150000</v>
      </c>
      <c r="CY275" s="54">
        <v>0</v>
      </c>
      <c r="CZ275" s="54"/>
      <c r="DA275" s="54">
        <v>1000000.0000000001</v>
      </c>
      <c r="DB275" s="54">
        <v>1525000</v>
      </c>
      <c r="DC275" s="54">
        <v>100000</v>
      </c>
      <c r="DD275" s="54">
        <v>9040059</v>
      </c>
      <c r="DE275" s="54"/>
      <c r="DF275" s="54" t="s">
        <v>980</v>
      </c>
      <c r="DG275" s="54">
        <v>416666.66666666669</v>
      </c>
      <c r="DH275" s="52" t="s">
        <v>203</v>
      </c>
      <c r="DI275" s="54">
        <f>IFERROR(VLOOKUP($B275,[1]Timesheet!$D:$BK,51,0),0)</f>
        <v>22</v>
      </c>
      <c r="DJ275" s="54">
        <f>IFERROR(VLOOKUP($B275,[1]Timesheet!$D:$BK,52,0),0)</f>
        <v>0</v>
      </c>
      <c r="DK275" s="54">
        <f>IFERROR(VLOOKUP($B275,[1]Timesheet!$D:$BK,55,0),0)</f>
        <v>0</v>
      </c>
      <c r="DL275" s="52" t="s">
        <v>139</v>
      </c>
      <c r="DM275" s="54">
        <f>IFERROR(VLOOKUP($B275,[1]Timesheet!$D:$BK,57,0),0)</f>
        <v>0</v>
      </c>
      <c r="DN275" s="54">
        <f t="shared" si="15"/>
        <v>50000</v>
      </c>
      <c r="DO275" s="54"/>
      <c r="DP275" s="54" t="str">
        <f t="shared" si="16"/>
        <v>BDG</v>
      </c>
      <c r="DQ275" s="60">
        <v>0</v>
      </c>
      <c r="DR275" s="60">
        <v>0</v>
      </c>
      <c r="DS275" s="61" t="str">
        <f>IFERROR(VLOOKUP(E275&amp;H275,[1]Group!$D$3:$G$40,4,0),"")</f>
        <v>Group 1</v>
      </c>
      <c r="DT275" s="61" t="str">
        <f t="shared" si="17"/>
        <v>MoviSouthGroup 1</v>
      </c>
    </row>
    <row r="276" spans="1:124" s="11" customFormat="1" ht="20.25" hidden="1" customHeight="1" x14ac:dyDescent="0.35">
      <c r="A276" s="47">
        <v>273</v>
      </c>
      <c r="B276" s="48">
        <v>5231</v>
      </c>
      <c r="C276" s="48" t="s">
        <v>1020</v>
      </c>
      <c r="D276" s="49" t="s">
        <v>591</v>
      </c>
      <c r="E276" s="49" t="s">
        <v>192</v>
      </c>
      <c r="F276" s="49" t="s">
        <v>193</v>
      </c>
      <c r="G276" s="49" t="s">
        <v>151</v>
      </c>
      <c r="H276" s="49" t="s">
        <v>193</v>
      </c>
      <c r="I276" s="49" t="s">
        <v>183</v>
      </c>
      <c r="J276" s="49" t="s">
        <v>179</v>
      </c>
      <c r="K276" s="49" t="s">
        <v>131</v>
      </c>
      <c r="L276" s="49" t="s">
        <v>132</v>
      </c>
      <c r="M276" s="50">
        <v>43699</v>
      </c>
      <c r="N276" s="50" t="s">
        <v>770</v>
      </c>
      <c r="O276" s="51"/>
      <c r="P276" s="50"/>
      <c r="Q276" s="52" t="s">
        <v>133</v>
      </c>
      <c r="R276" s="311" t="s">
        <v>774</v>
      </c>
      <c r="S276" s="52" t="s">
        <v>134</v>
      </c>
      <c r="T276" s="54"/>
      <c r="U276" s="54">
        <v>5000000</v>
      </c>
      <c r="V276" s="54"/>
      <c r="W276" s="55">
        <v>5000000</v>
      </c>
      <c r="X276" s="56">
        <v>0</v>
      </c>
      <c r="Y276" s="54">
        <v>0</v>
      </c>
      <c r="Z276" s="54"/>
      <c r="AA276" s="56">
        <v>200000</v>
      </c>
      <c r="AB276" s="54"/>
      <c r="AC276" s="54">
        <v>730000</v>
      </c>
      <c r="AD276" s="57">
        <v>930000</v>
      </c>
      <c r="AE276" s="54" t="s">
        <v>1246</v>
      </c>
      <c r="AF276" s="58">
        <v>26</v>
      </c>
      <c r="AG276" s="58">
        <v>26</v>
      </c>
      <c r="AH276" s="58">
        <v>0</v>
      </c>
      <c r="AI276" s="58">
        <v>0</v>
      </c>
      <c r="AJ276" s="58">
        <v>0</v>
      </c>
      <c r="AK276" s="58">
        <v>26</v>
      </c>
      <c r="AL276" s="58">
        <v>0</v>
      </c>
      <c r="AM276" s="58">
        <v>0</v>
      </c>
      <c r="AN276" s="58">
        <v>0</v>
      </c>
      <c r="AO276" s="58">
        <v>0</v>
      </c>
      <c r="AP276" s="58">
        <v>0</v>
      </c>
      <c r="AQ276" s="58">
        <v>0</v>
      </c>
      <c r="AR276" s="54">
        <v>5000000</v>
      </c>
      <c r="AS276" s="54">
        <v>0</v>
      </c>
      <c r="AT276" s="54">
        <v>0</v>
      </c>
      <c r="AU276" s="54">
        <v>5000000</v>
      </c>
      <c r="AV276" s="54">
        <v>0</v>
      </c>
      <c r="AW276" s="54">
        <v>0</v>
      </c>
      <c r="AX276" s="54">
        <v>0</v>
      </c>
      <c r="AY276" s="54">
        <v>200000</v>
      </c>
      <c r="AZ276" s="59">
        <v>0</v>
      </c>
      <c r="BA276" s="54">
        <v>0</v>
      </c>
      <c r="BB276" s="59"/>
      <c r="BC276" s="54"/>
      <c r="BD276" s="54"/>
      <c r="BE276" s="54">
        <v>730000</v>
      </c>
      <c r="BF276" s="54">
        <v>930000</v>
      </c>
      <c r="BG276" s="59">
        <v>0</v>
      </c>
      <c r="BH276" s="59">
        <v>0</v>
      </c>
      <c r="BI276" s="59">
        <v>0</v>
      </c>
      <c r="BJ276" s="59">
        <v>0</v>
      </c>
      <c r="BK276" s="59"/>
      <c r="BL276" s="59">
        <v>0</v>
      </c>
      <c r="BM276" s="59"/>
      <c r="BN276" s="59"/>
      <c r="BO276" s="59">
        <v>0</v>
      </c>
      <c r="BP276" s="59"/>
      <c r="BQ276" s="59"/>
      <c r="BR276" s="54"/>
      <c r="BS276" s="59"/>
      <c r="BT276" s="54">
        <v>0</v>
      </c>
      <c r="BU276" s="57">
        <v>5930000</v>
      </c>
      <c r="BV276" s="54">
        <v>0</v>
      </c>
      <c r="BW276" s="54">
        <v>200000</v>
      </c>
      <c r="BX276" s="54">
        <v>730000</v>
      </c>
      <c r="BY276" s="54">
        <v>11000000</v>
      </c>
      <c r="BZ276" s="54">
        <v>0</v>
      </c>
      <c r="CA276" s="54">
        <v>0</v>
      </c>
      <c r="CB276" s="54">
        <v>400000</v>
      </c>
      <c r="CC276" s="54">
        <v>50000</v>
      </c>
      <c r="CD276" s="54">
        <v>75000</v>
      </c>
      <c r="CE276" s="54">
        <v>0</v>
      </c>
      <c r="CF276" s="54">
        <v>525000</v>
      </c>
      <c r="CG276" s="54">
        <v>12455000</v>
      </c>
      <c r="CH276" s="54">
        <v>0</v>
      </c>
      <c r="CI276" s="54">
        <v>0</v>
      </c>
      <c r="CJ276" s="54"/>
      <c r="CK276" s="54">
        <v>0</v>
      </c>
      <c r="CL276" s="54">
        <v>0</v>
      </c>
      <c r="CM276" s="54">
        <v>50000</v>
      </c>
      <c r="CN276" s="54">
        <v>0</v>
      </c>
      <c r="CO276" s="54"/>
      <c r="CP276" s="54">
        <v>0</v>
      </c>
      <c r="CQ276" s="54">
        <v>0</v>
      </c>
      <c r="CR276" s="54">
        <v>50000</v>
      </c>
      <c r="CS276" s="54">
        <v>5355000</v>
      </c>
      <c r="CT276" s="54"/>
      <c r="CU276" s="57">
        <v>5355000</v>
      </c>
      <c r="CV276" s="54">
        <v>850000.00000000012</v>
      </c>
      <c r="CW276" s="54">
        <v>0</v>
      </c>
      <c r="CX276" s="54">
        <v>150000</v>
      </c>
      <c r="CY276" s="54">
        <v>0</v>
      </c>
      <c r="CZ276" s="54"/>
      <c r="DA276" s="54">
        <v>1000000.0000000001</v>
      </c>
      <c r="DB276" s="54">
        <v>1525000</v>
      </c>
      <c r="DC276" s="54">
        <v>100000</v>
      </c>
      <c r="DD276" s="54">
        <v>7030000</v>
      </c>
      <c r="DE276" s="54"/>
      <c r="DF276" s="54" t="s">
        <v>1021</v>
      </c>
      <c r="DG276" s="54">
        <v>416666.66666666669</v>
      </c>
      <c r="DH276" s="52" t="s">
        <v>184</v>
      </c>
      <c r="DI276" s="54">
        <f>IFERROR(VLOOKUP($B276,[1]Timesheet!$D:$BK,51,0),0)</f>
        <v>22</v>
      </c>
      <c r="DJ276" s="54">
        <f>IFERROR(VLOOKUP($B276,[1]Timesheet!$D:$BK,52,0),0)</f>
        <v>0</v>
      </c>
      <c r="DK276" s="54">
        <f>IFERROR(VLOOKUP($B276,[1]Timesheet!$D:$BK,55,0),0)</f>
        <v>0</v>
      </c>
      <c r="DL276" s="52" t="s">
        <v>139</v>
      </c>
      <c r="DM276" s="54">
        <f>IFERROR(VLOOKUP($B276,[1]Timesheet!$D:$BK,57,0),0)</f>
        <v>0</v>
      </c>
      <c r="DN276" s="54">
        <f t="shared" si="15"/>
        <v>50000</v>
      </c>
      <c r="DO276" s="54"/>
      <c r="DP276" s="54" t="str">
        <f t="shared" si="16"/>
        <v>DNG</v>
      </c>
      <c r="DQ276" s="60">
        <v>0</v>
      </c>
      <c r="DR276" s="60">
        <v>0</v>
      </c>
      <c r="DS276" s="61" t="str">
        <f>IFERROR(VLOOKUP(E276&amp;H276,[1]Group!$D$3:$G$40,4,0),"")</f>
        <v>Group 1</v>
      </c>
      <c r="DT276" s="61" t="str">
        <f t="shared" si="17"/>
        <v>MoviCentralGroup 1</v>
      </c>
    </row>
    <row r="277" spans="1:124" s="11" customFormat="1" ht="20.25" hidden="1" customHeight="1" x14ac:dyDescent="0.35">
      <c r="A277" s="47">
        <v>274</v>
      </c>
      <c r="B277" s="48">
        <v>5277</v>
      </c>
      <c r="C277" s="48" t="s">
        <v>1022</v>
      </c>
      <c r="D277" s="49" t="s">
        <v>592</v>
      </c>
      <c r="E277" s="49" t="s">
        <v>192</v>
      </c>
      <c r="F277" s="49" t="s">
        <v>193</v>
      </c>
      <c r="G277" s="49" t="s">
        <v>151</v>
      </c>
      <c r="H277" s="49" t="s">
        <v>193</v>
      </c>
      <c r="I277" s="49" t="s">
        <v>129</v>
      </c>
      <c r="J277" s="49" t="s">
        <v>179</v>
      </c>
      <c r="K277" s="49" t="s">
        <v>131</v>
      </c>
      <c r="L277" s="49" t="s">
        <v>132</v>
      </c>
      <c r="M277" s="50">
        <v>43711</v>
      </c>
      <c r="N277" s="50" t="s">
        <v>770</v>
      </c>
      <c r="O277" s="51"/>
      <c r="P277" s="50"/>
      <c r="Q277" s="52" t="s">
        <v>133</v>
      </c>
      <c r="R277" s="311" t="s">
        <v>774</v>
      </c>
      <c r="S277" s="52" t="s">
        <v>134</v>
      </c>
      <c r="T277" s="54"/>
      <c r="U277" s="54">
        <v>5000000</v>
      </c>
      <c r="V277" s="54"/>
      <c r="W277" s="55">
        <v>5000000</v>
      </c>
      <c r="X277" s="56">
        <v>0</v>
      </c>
      <c r="Y277" s="54">
        <v>0</v>
      </c>
      <c r="Z277" s="54"/>
      <c r="AA277" s="56">
        <v>200000</v>
      </c>
      <c r="AB277" s="54"/>
      <c r="AC277" s="54">
        <v>730000</v>
      </c>
      <c r="AD277" s="57">
        <v>930000</v>
      </c>
      <c r="AE277" s="54" t="s">
        <v>1246</v>
      </c>
      <c r="AF277" s="58">
        <v>26</v>
      </c>
      <c r="AG277" s="58">
        <v>25</v>
      </c>
      <c r="AH277" s="58">
        <v>1</v>
      </c>
      <c r="AI277" s="58">
        <v>0</v>
      </c>
      <c r="AJ277" s="58">
        <v>0</v>
      </c>
      <c r="AK277" s="58">
        <v>26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54">
        <v>5000000</v>
      </c>
      <c r="AS277" s="54">
        <v>0</v>
      </c>
      <c r="AT277" s="54">
        <v>0</v>
      </c>
      <c r="AU277" s="54">
        <v>5000000</v>
      </c>
      <c r="AV277" s="54">
        <v>0</v>
      </c>
      <c r="AW277" s="54">
        <v>0</v>
      </c>
      <c r="AX277" s="54">
        <v>0</v>
      </c>
      <c r="AY277" s="54">
        <v>200000</v>
      </c>
      <c r="AZ277" s="59">
        <v>0</v>
      </c>
      <c r="BA277" s="54">
        <v>0</v>
      </c>
      <c r="BB277" s="59"/>
      <c r="BC277" s="54"/>
      <c r="BD277" s="54"/>
      <c r="BE277" s="54">
        <v>701923</v>
      </c>
      <c r="BF277" s="54">
        <v>901923</v>
      </c>
      <c r="BG277" s="59">
        <v>753036</v>
      </c>
      <c r="BH277" s="59">
        <v>0</v>
      </c>
      <c r="BI277" s="59">
        <v>0</v>
      </c>
      <c r="BJ277" s="59">
        <v>0</v>
      </c>
      <c r="BK277" s="59"/>
      <c r="BL277" s="59">
        <v>0</v>
      </c>
      <c r="BM277" s="59"/>
      <c r="BN277" s="59"/>
      <c r="BO277" s="59">
        <v>0</v>
      </c>
      <c r="BP277" s="59"/>
      <c r="BQ277" s="59"/>
      <c r="BR277" s="54"/>
      <c r="BS277" s="59"/>
      <c r="BT277" s="54">
        <v>753036</v>
      </c>
      <c r="BU277" s="57">
        <v>6654959</v>
      </c>
      <c r="BV277" s="54">
        <v>0</v>
      </c>
      <c r="BW277" s="54">
        <v>200000</v>
      </c>
      <c r="BX277" s="54">
        <v>701923</v>
      </c>
      <c r="BY277" s="54">
        <v>11000000</v>
      </c>
      <c r="BZ277" s="54">
        <v>0</v>
      </c>
      <c r="CA277" s="54">
        <v>0</v>
      </c>
      <c r="CB277" s="54">
        <v>400000</v>
      </c>
      <c r="CC277" s="54">
        <v>50000</v>
      </c>
      <c r="CD277" s="54">
        <v>75000</v>
      </c>
      <c r="CE277" s="54">
        <v>0</v>
      </c>
      <c r="CF277" s="54">
        <v>525000</v>
      </c>
      <c r="CG277" s="54">
        <v>12426923</v>
      </c>
      <c r="CH277" s="54">
        <v>0</v>
      </c>
      <c r="CI277" s="54">
        <v>0</v>
      </c>
      <c r="CJ277" s="54"/>
      <c r="CK277" s="54">
        <v>0</v>
      </c>
      <c r="CL277" s="54">
        <v>0</v>
      </c>
      <c r="CM277" s="54">
        <v>50000</v>
      </c>
      <c r="CN277" s="54">
        <v>0</v>
      </c>
      <c r="CO277" s="54"/>
      <c r="CP277" s="54">
        <v>0</v>
      </c>
      <c r="CQ277" s="54">
        <v>0</v>
      </c>
      <c r="CR277" s="54">
        <v>50000</v>
      </c>
      <c r="CS277" s="54">
        <v>6079959</v>
      </c>
      <c r="CT277" s="54"/>
      <c r="CU277" s="57">
        <v>6079959</v>
      </c>
      <c r="CV277" s="54">
        <v>850000.00000000012</v>
      </c>
      <c r="CW277" s="54">
        <v>0</v>
      </c>
      <c r="CX277" s="54">
        <v>150000</v>
      </c>
      <c r="CY277" s="54">
        <v>0</v>
      </c>
      <c r="CZ277" s="54"/>
      <c r="DA277" s="54">
        <v>1000000.0000000001</v>
      </c>
      <c r="DB277" s="54">
        <v>1525000</v>
      </c>
      <c r="DC277" s="54">
        <v>100000</v>
      </c>
      <c r="DD277" s="54">
        <v>7754959</v>
      </c>
      <c r="DE277" s="54"/>
      <c r="DF277" s="54" t="s">
        <v>980</v>
      </c>
      <c r="DG277" s="54">
        <v>416666.66666666669</v>
      </c>
      <c r="DH277" s="52" t="s">
        <v>188</v>
      </c>
      <c r="DI277" s="54">
        <f>IFERROR(VLOOKUP($B277,[1]Timesheet!$D:$BK,51,0),0)</f>
        <v>22</v>
      </c>
      <c r="DJ277" s="54">
        <f>IFERROR(VLOOKUP($B277,[1]Timesheet!$D:$BK,52,0),0)</f>
        <v>0</v>
      </c>
      <c r="DK277" s="54">
        <f>IFERROR(VLOOKUP($B277,[1]Timesheet!$D:$BK,55,0),0)</f>
        <v>0</v>
      </c>
      <c r="DL277" s="52" t="s">
        <v>139</v>
      </c>
      <c r="DM277" s="54">
        <f>IFERROR(VLOOKUP($B277,[1]Timesheet!$D:$BK,57,0),0)</f>
        <v>0</v>
      </c>
      <c r="DN277" s="54">
        <f t="shared" si="15"/>
        <v>50000</v>
      </c>
      <c r="DO277" s="54"/>
      <c r="DP277" s="54" t="str">
        <f t="shared" si="16"/>
        <v>MKD</v>
      </c>
      <c r="DQ277" s="60">
        <v>0</v>
      </c>
      <c r="DR277" s="60">
        <v>0</v>
      </c>
      <c r="DS277" s="61" t="str">
        <f>IFERROR(VLOOKUP(E277&amp;H277,[1]Group!$D$3:$G$40,4,0),"")</f>
        <v>Group 1</v>
      </c>
      <c r="DT277" s="61" t="str">
        <f t="shared" si="17"/>
        <v>MoviSouthGroup 1</v>
      </c>
    </row>
    <row r="278" spans="1:124" s="11" customFormat="1" ht="20.25" hidden="1" customHeight="1" x14ac:dyDescent="0.35">
      <c r="A278" s="47">
        <v>275</v>
      </c>
      <c r="B278" s="48">
        <v>5309</v>
      </c>
      <c r="C278" s="48" t="s">
        <v>1023</v>
      </c>
      <c r="D278" s="49" t="s">
        <v>593</v>
      </c>
      <c r="E278" s="49" t="s">
        <v>192</v>
      </c>
      <c r="F278" s="49" t="s">
        <v>193</v>
      </c>
      <c r="G278" s="49" t="s">
        <v>151</v>
      </c>
      <c r="H278" s="49" t="s">
        <v>193</v>
      </c>
      <c r="I278" s="49" t="s">
        <v>129</v>
      </c>
      <c r="J278" s="49" t="s">
        <v>179</v>
      </c>
      <c r="K278" s="49" t="s">
        <v>131</v>
      </c>
      <c r="L278" s="49" t="s">
        <v>132</v>
      </c>
      <c r="M278" s="50">
        <v>43720</v>
      </c>
      <c r="N278" s="50" t="s">
        <v>770</v>
      </c>
      <c r="O278" s="51"/>
      <c r="P278" s="50"/>
      <c r="Q278" s="52" t="s">
        <v>133</v>
      </c>
      <c r="R278" s="311" t="s">
        <v>774</v>
      </c>
      <c r="S278" s="52" t="s">
        <v>134</v>
      </c>
      <c r="T278" s="54"/>
      <c r="U278" s="54">
        <v>5000000</v>
      </c>
      <c r="V278" s="54"/>
      <c r="W278" s="55">
        <v>5000000</v>
      </c>
      <c r="X278" s="56">
        <v>0</v>
      </c>
      <c r="Y278" s="54">
        <v>0</v>
      </c>
      <c r="Z278" s="54"/>
      <c r="AA278" s="56">
        <v>200000</v>
      </c>
      <c r="AB278" s="54"/>
      <c r="AC278" s="54">
        <v>730000</v>
      </c>
      <c r="AD278" s="57">
        <v>930000</v>
      </c>
      <c r="AE278" s="54" t="s">
        <v>1246</v>
      </c>
      <c r="AF278" s="58">
        <v>26</v>
      </c>
      <c r="AG278" s="58">
        <v>24</v>
      </c>
      <c r="AH278" s="58">
        <v>1</v>
      </c>
      <c r="AI278" s="58">
        <v>0</v>
      </c>
      <c r="AJ278" s="58">
        <v>0</v>
      </c>
      <c r="AK278" s="58">
        <v>25</v>
      </c>
      <c r="AL278" s="58">
        <v>0</v>
      </c>
      <c r="AM278" s="58">
        <v>0</v>
      </c>
      <c r="AN278" s="58">
        <v>0</v>
      </c>
      <c r="AO278" s="58">
        <v>0</v>
      </c>
      <c r="AP278" s="58">
        <v>0</v>
      </c>
      <c r="AQ278" s="58">
        <v>0</v>
      </c>
      <c r="AR278" s="54">
        <v>4807692</v>
      </c>
      <c r="AS278" s="54">
        <v>0</v>
      </c>
      <c r="AT278" s="54">
        <v>0</v>
      </c>
      <c r="AU278" s="54">
        <v>4807692</v>
      </c>
      <c r="AV278" s="54">
        <v>0</v>
      </c>
      <c r="AW278" s="54">
        <v>0</v>
      </c>
      <c r="AX278" s="54">
        <v>0</v>
      </c>
      <c r="AY278" s="54">
        <v>200000</v>
      </c>
      <c r="AZ278" s="59">
        <v>0</v>
      </c>
      <c r="BA278" s="54">
        <v>0</v>
      </c>
      <c r="BB278" s="59"/>
      <c r="BC278" s="54"/>
      <c r="BD278" s="54"/>
      <c r="BE278" s="54">
        <v>673846</v>
      </c>
      <c r="BF278" s="54">
        <v>873846</v>
      </c>
      <c r="BG278" s="59">
        <v>664388</v>
      </c>
      <c r="BH278" s="59">
        <v>0</v>
      </c>
      <c r="BI278" s="59">
        <v>0</v>
      </c>
      <c r="BJ278" s="59">
        <v>0</v>
      </c>
      <c r="BK278" s="59"/>
      <c r="BL278" s="59">
        <v>0</v>
      </c>
      <c r="BM278" s="59"/>
      <c r="BN278" s="59"/>
      <c r="BO278" s="59">
        <v>0</v>
      </c>
      <c r="BP278" s="59"/>
      <c r="BQ278" s="59"/>
      <c r="BR278" s="54"/>
      <c r="BS278" s="59"/>
      <c r="BT278" s="54">
        <v>664388</v>
      </c>
      <c r="BU278" s="57">
        <v>6345926</v>
      </c>
      <c r="BV278" s="54">
        <v>0</v>
      </c>
      <c r="BW278" s="54">
        <v>200000</v>
      </c>
      <c r="BX278" s="54">
        <v>673846</v>
      </c>
      <c r="BY278" s="54">
        <v>11000000</v>
      </c>
      <c r="BZ278" s="54">
        <v>0</v>
      </c>
      <c r="CA278" s="54">
        <v>0</v>
      </c>
      <c r="CB278" s="54">
        <v>400000</v>
      </c>
      <c r="CC278" s="54">
        <v>50000</v>
      </c>
      <c r="CD278" s="54">
        <v>75000</v>
      </c>
      <c r="CE278" s="54">
        <v>0</v>
      </c>
      <c r="CF278" s="54">
        <v>525000</v>
      </c>
      <c r="CG278" s="54">
        <v>12398846</v>
      </c>
      <c r="CH278" s="54">
        <v>0</v>
      </c>
      <c r="CI278" s="54">
        <v>0</v>
      </c>
      <c r="CJ278" s="54"/>
      <c r="CK278" s="54">
        <v>0</v>
      </c>
      <c r="CL278" s="54">
        <v>0</v>
      </c>
      <c r="CM278" s="54">
        <v>50000</v>
      </c>
      <c r="CN278" s="54">
        <v>0</v>
      </c>
      <c r="CO278" s="54"/>
      <c r="CP278" s="54">
        <v>0</v>
      </c>
      <c r="CQ278" s="54">
        <v>0</v>
      </c>
      <c r="CR278" s="54">
        <v>50000</v>
      </c>
      <c r="CS278" s="54">
        <v>5770926</v>
      </c>
      <c r="CT278" s="54"/>
      <c r="CU278" s="57">
        <v>5770926</v>
      </c>
      <c r="CV278" s="54">
        <v>850000.00000000012</v>
      </c>
      <c r="CW278" s="54">
        <v>0</v>
      </c>
      <c r="CX278" s="54">
        <v>150000</v>
      </c>
      <c r="CY278" s="54">
        <v>0</v>
      </c>
      <c r="CZ278" s="54"/>
      <c r="DA278" s="54">
        <v>1000000.0000000001</v>
      </c>
      <c r="DB278" s="54">
        <v>1525000</v>
      </c>
      <c r="DC278" s="54">
        <v>100000</v>
      </c>
      <c r="DD278" s="54">
        <v>7445926</v>
      </c>
      <c r="DE278" s="54"/>
      <c r="DF278" s="54" t="s">
        <v>980</v>
      </c>
      <c r="DG278" s="54">
        <v>416666.66666666669</v>
      </c>
      <c r="DH278" s="52" t="s">
        <v>188</v>
      </c>
      <c r="DI278" s="54">
        <f>IFERROR(VLOOKUP($B278,[1]Timesheet!$D:$BK,51,0),0)</f>
        <v>21</v>
      </c>
      <c r="DJ278" s="54">
        <f>IFERROR(VLOOKUP($B278,[1]Timesheet!$D:$BK,52,0),0)</f>
        <v>0</v>
      </c>
      <c r="DK278" s="54">
        <f>IFERROR(VLOOKUP($B278,[1]Timesheet!$D:$BK,55,0),0)</f>
        <v>1</v>
      </c>
      <c r="DL278" s="52" t="s">
        <v>139</v>
      </c>
      <c r="DM278" s="54">
        <f>IFERROR(VLOOKUP($B278,[1]Timesheet!$D:$BK,57,0),0)</f>
        <v>0</v>
      </c>
      <c r="DN278" s="54">
        <f t="shared" si="15"/>
        <v>50000</v>
      </c>
      <c r="DO278" s="54"/>
      <c r="DP278" s="54" t="str">
        <f t="shared" si="16"/>
        <v>MKD</v>
      </c>
      <c r="DQ278" s="60">
        <v>0</v>
      </c>
      <c r="DR278" s="60">
        <v>0</v>
      </c>
      <c r="DS278" s="61" t="str">
        <f>IFERROR(VLOOKUP(E278&amp;H278,[1]Group!$D$3:$G$40,4,0),"")</f>
        <v>Group 1</v>
      </c>
      <c r="DT278" s="61" t="str">
        <f t="shared" si="17"/>
        <v>MoviSouthGroup 1</v>
      </c>
    </row>
    <row r="279" spans="1:124" s="11" customFormat="1" ht="20.25" hidden="1" customHeight="1" x14ac:dyDescent="0.35">
      <c r="A279" s="47">
        <v>276</v>
      </c>
      <c r="B279" s="48">
        <v>5330</v>
      </c>
      <c r="C279" s="48" t="s">
        <v>1024</v>
      </c>
      <c r="D279" s="49" t="s">
        <v>594</v>
      </c>
      <c r="E279" s="49" t="s">
        <v>192</v>
      </c>
      <c r="F279" s="49" t="s">
        <v>193</v>
      </c>
      <c r="G279" s="49" t="s">
        <v>151</v>
      </c>
      <c r="H279" s="49" t="s">
        <v>193</v>
      </c>
      <c r="I279" s="49" t="s">
        <v>129</v>
      </c>
      <c r="J279" s="49" t="s">
        <v>179</v>
      </c>
      <c r="K279" s="49" t="s">
        <v>131</v>
      </c>
      <c r="L279" s="49" t="s">
        <v>149</v>
      </c>
      <c r="M279" s="50">
        <v>43721</v>
      </c>
      <c r="N279" s="50" t="s">
        <v>1253</v>
      </c>
      <c r="O279" s="51"/>
      <c r="P279" s="50"/>
      <c r="Q279" s="52" t="s">
        <v>133</v>
      </c>
      <c r="R279" s="311" t="s">
        <v>774</v>
      </c>
      <c r="S279" s="52" t="s">
        <v>134</v>
      </c>
      <c r="T279" s="54"/>
      <c r="U279" s="54">
        <v>5000000</v>
      </c>
      <c r="V279" s="54"/>
      <c r="W279" s="55">
        <v>5000000</v>
      </c>
      <c r="X279" s="56">
        <v>0</v>
      </c>
      <c r="Y279" s="54">
        <v>0</v>
      </c>
      <c r="Z279" s="54"/>
      <c r="AA279" s="56">
        <v>200000</v>
      </c>
      <c r="AB279" s="54"/>
      <c r="AC279" s="54">
        <v>730000</v>
      </c>
      <c r="AD279" s="57">
        <v>930000</v>
      </c>
      <c r="AE279" s="54" t="s">
        <v>1246</v>
      </c>
      <c r="AF279" s="58">
        <v>26</v>
      </c>
      <c r="AG279" s="58">
        <v>0</v>
      </c>
      <c r="AH279" s="58">
        <v>0</v>
      </c>
      <c r="AI279" s="58">
        <v>0</v>
      </c>
      <c r="AJ279" s="58">
        <v>0</v>
      </c>
      <c r="AK279" s="58">
        <v>0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54">
        <v>0</v>
      </c>
      <c r="AS279" s="54">
        <v>0</v>
      </c>
      <c r="AT279" s="54">
        <v>0</v>
      </c>
      <c r="AU279" s="54">
        <v>0</v>
      </c>
      <c r="AV279" s="54">
        <v>0</v>
      </c>
      <c r="AW279" s="54">
        <v>0</v>
      </c>
      <c r="AX279" s="54">
        <v>0</v>
      </c>
      <c r="AY279" s="54">
        <v>0</v>
      </c>
      <c r="AZ279" s="59">
        <v>0</v>
      </c>
      <c r="BA279" s="54">
        <v>0</v>
      </c>
      <c r="BB279" s="59"/>
      <c r="BC279" s="54"/>
      <c r="BD279" s="54"/>
      <c r="BE279" s="54">
        <v>0</v>
      </c>
      <c r="BF279" s="54">
        <v>0</v>
      </c>
      <c r="BG279" s="59">
        <v>0</v>
      </c>
      <c r="BH279" s="59">
        <v>0</v>
      </c>
      <c r="BI279" s="59">
        <v>0</v>
      </c>
      <c r="BJ279" s="59">
        <v>0</v>
      </c>
      <c r="BK279" s="59"/>
      <c r="BL279" s="59">
        <v>0</v>
      </c>
      <c r="BM279" s="59"/>
      <c r="BN279" s="59"/>
      <c r="BO279" s="59">
        <v>0</v>
      </c>
      <c r="BP279" s="59"/>
      <c r="BQ279" s="59"/>
      <c r="BR279" s="54"/>
      <c r="BS279" s="59"/>
      <c r="BT279" s="54">
        <v>0</v>
      </c>
      <c r="BU279" s="57">
        <v>0</v>
      </c>
      <c r="BV279" s="54">
        <v>0</v>
      </c>
      <c r="BW279" s="54">
        <v>0</v>
      </c>
      <c r="BX279" s="54">
        <v>0</v>
      </c>
      <c r="BY279" s="54">
        <v>11000000</v>
      </c>
      <c r="BZ279" s="54">
        <v>0</v>
      </c>
      <c r="CA279" s="54">
        <v>0</v>
      </c>
      <c r="CB279" s="54">
        <v>0</v>
      </c>
      <c r="CC279" s="54">
        <v>0</v>
      </c>
      <c r="CD279" s="54">
        <v>0</v>
      </c>
      <c r="CE279" s="54">
        <v>0</v>
      </c>
      <c r="CF279" s="54">
        <v>0</v>
      </c>
      <c r="CG279" s="54">
        <v>11000000</v>
      </c>
      <c r="CH279" s="54">
        <v>0</v>
      </c>
      <c r="CI279" s="54">
        <v>0</v>
      </c>
      <c r="CJ279" s="54"/>
      <c r="CK279" s="54">
        <v>0</v>
      </c>
      <c r="CL279" s="54">
        <v>0</v>
      </c>
      <c r="CM279" s="54">
        <v>0</v>
      </c>
      <c r="CN279" s="54">
        <v>0</v>
      </c>
      <c r="CO279" s="54"/>
      <c r="CP279" s="54">
        <v>0</v>
      </c>
      <c r="CQ279" s="54">
        <v>0</v>
      </c>
      <c r="CR279" s="54">
        <v>0</v>
      </c>
      <c r="CS279" s="54">
        <v>0</v>
      </c>
      <c r="CT279" s="54"/>
      <c r="CU279" s="57">
        <v>0</v>
      </c>
      <c r="CV279" s="54">
        <v>0</v>
      </c>
      <c r="CW279" s="54">
        <v>0</v>
      </c>
      <c r="CX279" s="54">
        <v>0</v>
      </c>
      <c r="CY279" s="54">
        <v>0</v>
      </c>
      <c r="CZ279" s="54"/>
      <c r="DA279" s="54">
        <v>0</v>
      </c>
      <c r="DB279" s="54">
        <v>0</v>
      </c>
      <c r="DC279" s="54">
        <v>0</v>
      </c>
      <c r="DD279" s="54">
        <v>0</v>
      </c>
      <c r="DE279" s="54"/>
      <c r="DF279" s="54" t="s">
        <v>980</v>
      </c>
      <c r="DG279" s="54">
        <v>416666.66666666669</v>
      </c>
      <c r="DH279" s="52" t="s">
        <v>195</v>
      </c>
      <c r="DI279" s="54">
        <f>IFERROR(VLOOKUP($B279,[1]Timesheet!$D:$BK,51,0),0)</f>
        <v>0</v>
      </c>
      <c r="DJ279" s="54">
        <f>IFERROR(VLOOKUP($B279,[1]Timesheet!$D:$BK,52,0),0)</f>
        <v>0</v>
      </c>
      <c r="DK279" s="54">
        <f>IFERROR(VLOOKUP($B279,[1]Timesheet!$D:$BK,55,0),0)</f>
        <v>0</v>
      </c>
      <c r="DL279" s="52">
        <v>0</v>
      </c>
      <c r="DM279" s="54">
        <f>IFERROR(VLOOKUP($B279,[1]Timesheet!$D:$BK,57,0),0)</f>
        <v>0</v>
      </c>
      <c r="DN279" s="54">
        <f t="shared" si="15"/>
        <v>0</v>
      </c>
      <c r="DO279" s="54"/>
      <c r="DP279" s="54" t="str">
        <f t="shared" si="16"/>
        <v>DNI</v>
      </c>
      <c r="DQ279" s="60">
        <v>44499</v>
      </c>
      <c r="DR279" s="60">
        <v>44680</v>
      </c>
      <c r="DS279" s="61" t="str">
        <f>IFERROR(VLOOKUP(E279&amp;H279,[1]Group!$D$3:$G$40,4,0),"")</f>
        <v>Group 1</v>
      </c>
      <c r="DT279" s="61" t="str">
        <f t="shared" si="17"/>
        <v>MoviSouthGroup 1</v>
      </c>
    </row>
    <row r="280" spans="1:124" s="11" customFormat="1" ht="20.25" hidden="1" customHeight="1" x14ac:dyDescent="0.35">
      <c r="A280" s="47">
        <v>277</v>
      </c>
      <c r="B280" s="48">
        <v>5352</v>
      </c>
      <c r="C280" s="48" t="s">
        <v>1025</v>
      </c>
      <c r="D280" s="49" t="s">
        <v>595</v>
      </c>
      <c r="E280" s="49" t="s">
        <v>192</v>
      </c>
      <c r="F280" s="49" t="s">
        <v>193</v>
      </c>
      <c r="G280" s="49" t="s">
        <v>151</v>
      </c>
      <c r="H280" s="49" t="s">
        <v>193</v>
      </c>
      <c r="I280" s="49" t="s">
        <v>129</v>
      </c>
      <c r="J280" s="49" t="s">
        <v>179</v>
      </c>
      <c r="K280" s="49" t="s">
        <v>131</v>
      </c>
      <c r="L280" s="49" t="s">
        <v>132</v>
      </c>
      <c r="M280" s="50">
        <v>43725</v>
      </c>
      <c r="N280" s="50" t="s">
        <v>770</v>
      </c>
      <c r="O280" s="51"/>
      <c r="P280" s="50"/>
      <c r="Q280" s="52" t="s">
        <v>133</v>
      </c>
      <c r="R280" s="311" t="s">
        <v>774</v>
      </c>
      <c r="S280" s="52" t="s">
        <v>134</v>
      </c>
      <c r="T280" s="54"/>
      <c r="U280" s="54">
        <v>5000000</v>
      </c>
      <c r="V280" s="54"/>
      <c r="W280" s="55">
        <v>5000000</v>
      </c>
      <c r="X280" s="56">
        <v>0</v>
      </c>
      <c r="Y280" s="54">
        <v>0</v>
      </c>
      <c r="Z280" s="54"/>
      <c r="AA280" s="56">
        <v>200000</v>
      </c>
      <c r="AB280" s="54"/>
      <c r="AC280" s="54">
        <v>730000</v>
      </c>
      <c r="AD280" s="57">
        <v>930000</v>
      </c>
      <c r="AE280" s="54" t="s">
        <v>1246</v>
      </c>
      <c r="AF280" s="58">
        <v>26</v>
      </c>
      <c r="AG280" s="58">
        <v>25</v>
      </c>
      <c r="AH280" s="58">
        <v>1</v>
      </c>
      <c r="AI280" s="58">
        <v>0</v>
      </c>
      <c r="AJ280" s="58">
        <v>0</v>
      </c>
      <c r="AK280" s="58">
        <v>26</v>
      </c>
      <c r="AL280" s="58">
        <v>0</v>
      </c>
      <c r="AM280" s="58">
        <v>0</v>
      </c>
      <c r="AN280" s="58">
        <v>0</v>
      </c>
      <c r="AO280" s="58">
        <v>0</v>
      </c>
      <c r="AP280" s="58">
        <v>0</v>
      </c>
      <c r="AQ280" s="58">
        <v>0</v>
      </c>
      <c r="AR280" s="54">
        <v>5000000</v>
      </c>
      <c r="AS280" s="54">
        <v>0</v>
      </c>
      <c r="AT280" s="54">
        <v>0</v>
      </c>
      <c r="AU280" s="54">
        <v>5000000</v>
      </c>
      <c r="AV280" s="54">
        <v>0</v>
      </c>
      <c r="AW280" s="54">
        <v>0</v>
      </c>
      <c r="AX280" s="54">
        <v>0</v>
      </c>
      <c r="AY280" s="54">
        <v>200000</v>
      </c>
      <c r="AZ280" s="59">
        <v>0</v>
      </c>
      <c r="BA280" s="54">
        <v>0</v>
      </c>
      <c r="BB280" s="59"/>
      <c r="BC280" s="54"/>
      <c r="BD280" s="54"/>
      <c r="BE280" s="54">
        <v>701923</v>
      </c>
      <c r="BF280" s="54">
        <v>901923</v>
      </c>
      <c r="BG280" s="59">
        <v>1609758</v>
      </c>
      <c r="BH280" s="59">
        <v>0</v>
      </c>
      <c r="BI280" s="59">
        <v>0</v>
      </c>
      <c r="BJ280" s="59">
        <v>0</v>
      </c>
      <c r="BK280" s="59"/>
      <c r="BL280" s="59">
        <v>100000</v>
      </c>
      <c r="BM280" s="59"/>
      <c r="BN280" s="59"/>
      <c r="BO280" s="59">
        <v>0</v>
      </c>
      <c r="BP280" s="59"/>
      <c r="BQ280" s="59"/>
      <c r="BR280" s="54"/>
      <c r="BS280" s="59"/>
      <c r="BT280" s="54">
        <v>1709758</v>
      </c>
      <c r="BU280" s="57">
        <v>7611681</v>
      </c>
      <c r="BV280" s="54">
        <v>0</v>
      </c>
      <c r="BW280" s="54">
        <v>200000</v>
      </c>
      <c r="BX280" s="54">
        <v>701923</v>
      </c>
      <c r="BY280" s="54">
        <v>11000000</v>
      </c>
      <c r="BZ280" s="54">
        <v>0</v>
      </c>
      <c r="CA280" s="54">
        <v>0</v>
      </c>
      <c r="CB280" s="54">
        <v>400000</v>
      </c>
      <c r="CC280" s="54">
        <v>50000</v>
      </c>
      <c r="CD280" s="54">
        <v>75000</v>
      </c>
      <c r="CE280" s="54">
        <v>0</v>
      </c>
      <c r="CF280" s="54">
        <v>525000</v>
      </c>
      <c r="CG280" s="54">
        <v>12426923</v>
      </c>
      <c r="CH280" s="54">
        <v>0</v>
      </c>
      <c r="CI280" s="54">
        <v>0</v>
      </c>
      <c r="CJ280" s="54"/>
      <c r="CK280" s="54">
        <v>0</v>
      </c>
      <c r="CL280" s="54">
        <v>0</v>
      </c>
      <c r="CM280" s="54">
        <v>50000</v>
      </c>
      <c r="CN280" s="54">
        <v>0</v>
      </c>
      <c r="CO280" s="54"/>
      <c r="CP280" s="54">
        <v>402000</v>
      </c>
      <c r="CQ280" s="54">
        <v>0</v>
      </c>
      <c r="CR280" s="54">
        <v>452000</v>
      </c>
      <c r="CS280" s="54">
        <v>6634681</v>
      </c>
      <c r="CT280" s="54"/>
      <c r="CU280" s="57">
        <v>6634681</v>
      </c>
      <c r="CV280" s="54">
        <v>850000.00000000012</v>
      </c>
      <c r="CW280" s="54">
        <v>0</v>
      </c>
      <c r="CX280" s="54">
        <v>150000</v>
      </c>
      <c r="CY280" s="54">
        <v>0</v>
      </c>
      <c r="CZ280" s="54"/>
      <c r="DA280" s="54">
        <v>1000000.0000000001</v>
      </c>
      <c r="DB280" s="54">
        <v>1525000</v>
      </c>
      <c r="DC280" s="54">
        <v>100000</v>
      </c>
      <c r="DD280" s="54">
        <v>8711681</v>
      </c>
      <c r="DE280" s="54"/>
      <c r="DF280" s="54" t="s">
        <v>980</v>
      </c>
      <c r="DG280" s="54">
        <v>416666.66666666669</v>
      </c>
      <c r="DH280" s="52" t="s">
        <v>203</v>
      </c>
      <c r="DI280" s="54">
        <f>IFERROR(VLOOKUP($B280,[1]Timesheet!$D:$BK,51,0),0)</f>
        <v>22</v>
      </c>
      <c r="DJ280" s="54">
        <f>IFERROR(VLOOKUP($B280,[1]Timesheet!$D:$BK,52,0),0)</f>
        <v>0</v>
      </c>
      <c r="DK280" s="54">
        <f>IFERROR(VLOOKUP($B280,[1]Timesheet!$D:$BK,55,0),0)</f>
        <v>0</v>
      </c>
      <c r="DL280" s="52" t="s">
        <v>139</v>
      </c>
      <c r="DM280" s="54">
        <f>IFERROR(VLOOKUP($B280,[1]Timesheet!$D:$BK,57,0),0)</f>
        <v>0</v>
      </c>
      <c r="DN280" s="54">
        <f t="shared" si="15"/>
        <v>50000</v>
      </c>
      <c r="DO280" s="54"/>
      <c r="DP280" s="54" t="str">
        <f t="shared" si="16"/>
        <v>BDG</v>
      </c>
      <c r="DQ280" s="60">
        <v>0</v>
      </c>
      <c r="DR280" s="60">
        <v>0</v>
      </c>
      <c r="DS280" s="61" t="str">
        <f>IFERROR(VLOOKUP(E280&amp;H280,[1]Group!$D$3:$G$40,4,0),"")</f>
        <v>Group 1</v>
      </c>
      <c r="DT280" s="61" t="str">
        <f t="shared" si="17"/>
        <v>MoviSouthGroup 1</v>
      </c>
    </row>
    <row r="281" spans="1:124" s="11" customFormat="1" ht="20.25" hidden="1" customHeight="1" x14ac:dyDescent="0.35">
      <c r="A281" s="47">
        <v>278</v>
      </c>
      <c r="B281" s="48">
        <v>5416</v>
      </c>
      <c r="C281" s="48" t="s">
        <v>1026</v>
      </c>
      <c r="D281" s="49" t="s">
        <v>596</v>
      </c>
      <c r="E281" s="49" t="s">
        <v>192</v>
      </c>
      <c r="F281" s="49" t="s">
        <v>193</v>
      </c>
      <c r="G281" s="49" t="s">
        <v>151</v>
      </c>
      <c r="H281" s="49" t="s">
        <v>193</v>
      </c>
      <c r="I281" s="49" t="s">
        <v>129</v>
      </c>
      <c r="J281" s="49" t="s">
        <v>179</v>
      </c>
      <c r="K281" s="49" t="s">
        <v>131</v>
      </c>
      <c r="L281" s="49" t="s">
        <v>132</v>
      </c>
      <c r="M281" s="50">
        <v>43745</v>
      </c>
      <c r="N281" s="50" t="s">
        <v>770</v>
      </c>
      <c r="O281" s="51"/>
      <c r="P281" s="50"/>
      <c r="Q281" s="52" t="s">
        <v>133</v>
      </c>
      <c r="R281" s="311" t="s">
        <v>774</v>
      </c>
      <c r="S281" s="52" t="s">
        <v>134</v>
      </c>
      <c r="T281" s="54"/>
      <c r="U281" s="54">
        <v>5000000</v>
      </c>
      <c r="V281" s="54"/>
      <c r="W281" s="55">
        <v>5000000</v>
      </c>
      <c r="X281" s="56">
        <v>0</v>
      </c>
      <c r="Y281" s="54">
        <v>0</v>
      </c>
      <c r="Z281" s="54"/>
      <c r="AA281" s="56">
        <v>200000</v>
      </c>
      <c r="AB281" s="54"/>
      <c r="AC281" s="54">
        <v>730000</v>
      </c>
      <c r="AD281" s="57">
        <v>930000</v>
      </c>
      <c r="AE281" s="54" t="s">
        <v>1246</v>
      </c>
      <c r="AF281" s="58">
        <v>26</v>
      </c>
      <c r="AG281" s="58">
        <v>25.5</v>
      </c>
      <c r="AH281" s="58">
        <v>0.5</v>
      </c>
      <c r="AI281" s="58">
        <v>0</v>
      </c>
      <c r="AJ281" s="58">
        <v>0</v>
      </c>
      <c r="AK281" s="58">
        <v>26</v>
      </c>
      <c r="AL281" s="58">
        <v>0</v>
      </c>
      <c r="AM281" s="58">
        <v>0</v>
      </c>
      <c r="AN281" s="58">
        <v>0</v>
      </c>
      <c r="AO281" s="58">
        <v>0</v>
      </c>
      <c r="AP281" s="58">
        <v>0</v>
      </c>
      <c r="AQ281" s="58">
        <v>0</v>
      </c>
      <c r="AR281" s="54">
        <v>5000000</v>
      </c>
      <c r="AS281" s="54">
        <v>0</v>
      </c>
      <c r="AT281" s="54">
        <v>0</v>
      </c>
      <c r="AU281" s="54">
        <v>5000000</v>
      </c>
      <c r="AV281" s="54">
        <v>0</v>
      </c>
      <c r="AW281" s="54">
        <v>0</v>
      </c>
      <c r="AX281" s="54">
        <v>0</v>
      </c>
      <c r="AY281" s="54">
        <v>200000</v>
      </c>
      <c r="AZ281" s="59">
        <v>0</v>
      </c>
      <c r="BA281" s="54">
        <v>0</v>
      </c>
      <c r="BB281" s="59"/>
      <c r="BC281" s="54"/>
      <c r="BD281" s="54"/>
      <c r="BE281" s="54">
        <v>715962</v>
      </c>
      <c r="BF281" s="54">
        <v>915962</v>
      </c>
      <c r="BG281" s="59">
        <v>247396</v>
      </c>
      <c r="BH281" s="59">
        <v>0</v>
      </c>
      <c r="BI281" s="59">
        <v>0</v>
      </c>
      <c r="BJ281" s="59">
        <v>0</v>
      </c>
      <c r="BK281" s="59"/>
      <c r="BL281" s="59">
        <v>100000</v>
      </c>
      <c r="BM281" s="59"/>
      <c r="BN281" s="59"/>
      <c r="BO281" s="59">
        <v>0</v>
      </c>
      <c r="BP281" s="59"/>
      <c r="BQ281" s="59"/>
      <c r="BR281" s="54"/>
      <c r="BS281" s="59"/>
      <c r="BT281" s="54">
        <v>347396</v>
      </c>
      <c r="BU281" s="57">
        <v>6263358</v>
      </c>
      <c r="BV281" s="54">
        <v>0</v>
      </c>
      <c r="BW281" s="54">
        <v>200000</v>
      </c>
      <c r="BX281" s="54">
        <v>715962</v>
      </c>
      <c r="BY281" s="54">
        <v>11000000</v>
      </c>
      <c r="BZ281" s="54">
        <v>0</v>
      </c>
      <c r="CA281" s="54">
        <v>0</v>
      </c>
      <c r="CB281" s="54">
        <v>400000</v>
      </c>
      <c r="CC281" s="54">
        <v>50000</v>
      </c>
      <c r="CD281" s="54">
        <v>75000</v>
      </c>
      <c r="CE281" s="54">
        <v>0</v>
      </c>
      <c r="CF281" s="54">
        <v>525000</v>
      </c>
      <c r="CG281" s="54">
        <v>12440962</v>
      </c>
      <c r="CH281" s="54">
        <v>0</v>
      </c>
      <c r="CI281" s="54">
        <v>0</v>
      </c>
      <c r="CJ281" s="54"/>
      <c r="CK281" s="54">
        <v>0</v>
      </c>
      <c r="CL281" s="54">
        <v>0</v>
      </c>
      <c r="CM281" s="54">
        <v>50000</v>
      </c>
      <c r="CN281" s="54">
        <v>25000</v>
      </c>
      <c r="CO281" s="54"/>
      <c r="CP281" s="54">
        <v>0</v>
      </c>
      <c r="CQ281" s="54">
        <v>0</v>
      </c>
      <c r="CR281" s="54">
        <v>75000</v>
      </c>
      <c r="CS281" s="54">
        <v>5663358</v>
      </c>
      <c r="CT281" s="54"/>
      <c r="CU281" s="57">
        <v>5663358</v>
      </c>
      <c r="CV281" s="54">
        <v>850000.00000000012</v>
      </c>
      <c r="CW281" s="54">
        <v>0</v>
      </c>
      <c r="CX281" s="54">
        <v>150000</v>
      </c>
      <c r="CY281" s="54">
        <v>0</v>
      </c>
      <c r="CZ281" s="54"/>
      <c r="DA281" s="54">
        <v>1000000.0000000001</v>
      </c>
      <c r="DB281" s="54">
        <v>1525000</v>
      </c>
      <c r="DC281" s="54">
        <v>100000</v>
      </c>
      <c r="DD281" s="54">
        <v>7363358</v>
      </c>
      <c r="DE281" s="54"/>
      <c r="DF281" s="54" t="s">
        <v>980</v>
      </c>
      <c r="DG281" s="54">
        <v>416666.66666666669</v>
      </c>
      <c r="DH281" s="52" t="s">
        <v>195</v>
      </c>
      <c r="DI281" s="54">
        <f>IFERROR(VLOOKUP($B281,[1]Timesheet!$D:$BK,51,0),0)</f>
        <v>22</v>
      </c>
      <c r="DJ281" s="54">
        <f>IFERROR(VLOOKUP($B281,[1]Timesheet!$D:$BK,52,0),0)</f>
        <v>0</v>
      </c>
      <c r="DK281" s="54">
        <f>IFERROR(VLOOKUP($B281,[1]Timesheet!$D:$BK,55,0),0)</f>
        <v>0</v>
      </c>
      <c r="DL281" s="52" t="s">
        <v>139</v>
      </c>
      <c r="DM281" s="54">
        <f>IFERROR(VLOOKUP($B281,[1]Timesheet!$D:$BK,57,0),0)</f>
        <v>0</v>
      </c>
      <c r="DN281" s="54">
        <f t="shared" si="15"/>
        <v>50000</v>
      </c>
      <c r="DO281" s="54"/>
      <c r="DP281" s="54" t="str">
        <f t="shared" si="16"/>
        <v>DNI</v>
      </c>
      <c r="DQ281" s="60">
        <v>0</v>
      </c>
      <c r="DR281" s="60">
        <v>0</v>
      </c>
      <c r="DS281" s="61" t="str">
        <f>IFERROR(VLOOKUP(E281&amp;H281,[1]Group!$D$3:$G$40,4,0),"")</f>
        <v>Group 1</v>
      </c>
      <c r="DT281" s="61" t="str">
        <f t="shared" si="17"/>
        <v>MoviSouthGroup 1</v>
      </c>
    </row>
    <row r="282" spans="1:124" s="11" customFormat="1" ht="20.25" hidden="1" customHeight="1" x14ac:dyDescent="0.35">
      <c r="A282" s="47">
        <v>279</v>
      </c>
      <c r="B282" s="48">
        <v>5450</v>
      </c>
      <c r="C282" s="48" t="s">
        <v>1027</v>
      </c>
      <c r="D282" s="49" t="s">
        <v>597</v>
      </c>
      <c r="E282" s="49" t="s">
        <v>192</v>
      </c>
      <c r="F282" s="49" t="s">
        <v>193</v>
      </c>
      <c r="G282" s="49" t="s">
        <v>151</v>
      </c>
      <c r="H282" s="49" t="s">
        <v>193</v>
      </c>
      <c r="I282" s="49" t="s">
        <v>169</v>
      </c>
      <c r="J282" s="49" t="s">
        <v>179</v>
      </c>
      <c r="K282" s="49" t="s">
        <v>131</v>
      </c>
      <c r="L282" s="49" t="s">
        <v>132</v>
      </c>
      <c r="M282" s="50">
        <v>43755</v>
      </c>
      <c r="N282" s="50" t="s">
        <v>770</v>
      </c>
      <c r="O282" s="51"/>
      <c r="P282" s="50"/>
      <c r="Q282" s="52" t="s">
        <v>133</v>
      </c>
      <c r="R282" s="311" t="s">
        <v>774</v>
      </c>
      <c r="S282" s="52" t="s">
        <v>134</v>
      </c>
      <c r="T282" s="54"/>
      <c r="U282" s="54">
        <v>5000000</v>
      </c>
      <c r="V282" s="54"/>
      <c r="W282" s="55">
        <v>5000000</v>
      </c>
      <c r="X282" s="56">
        <v>0</v>
      </c>
      <c r="Y282" s="54">
        <v>0</v>
      </c>
      <c r="Z282" s="54"/>
      <c r="AA282" s="56">
        <v>200000</v>
      </c>
      <c r="AB282" s="54"/>
      <c r="AC282" s="54">
        <v>730000</v>
      </c>
      <c r="AD282" s="57">
        <v>930000</v>
      </c>
      <c r="AE282" s="54" t="s">
        <v>1246</v>
      </c>
      <c r="AF282" s="58">
        <v>26</v>
      </c>
      <c r="AG282" s="58">
        <v>26</v>
      </c>
      <c r="AH282" s="58">
        <v>0</v>
      </c>
      <c r="AI282" s="58">
        <v>0</v>
      </c>
      <c r="AJ282" s="58">
        <v>0</v>
      </c>
      <c r="AK282" s="58">
        <v>26</v>
      </c>
      <c r="AL282" s="58">
        <v>0</v>
      </c>
      <c r="AM282" s="58">
        <v>0</v>
      </c>
      <c r="AN282" s="58">
        <v>0</v>
      </c>
      <c r="AO282" s="58">
        <v>0</v>
      </c>
      <c r="AP282" s="58">
        <v>0</v>
      </c>
      <c r="AQ282" s="58">
        <v>0</v>
      </c>
      <c r="AR282" s="54">
        <v>5000000</v>
      </c>
      <c r="AS282" s="54">
        <v>0</v>
      </c>
      <c r="AT282" s="54">
        <v>0</v>
      </c>
      <c r="AU282" s="54">
        <v>5000000</v>
      </c>
      <c r="AV282" s="54">
        <v>0</v>
      </c>
      <c r="AW282" s="54">
        <v>0</v>
      </c>
      <c r="AX282" s="54">
        <v>0</v>
      </c>
      <c r="AY282" s="54">
        <v>200000</v>
      </c>
      <c r="AZ282" s="59">
        <v>0</v>
      </c>
      <c r="BA282" s="54">
        <v>0</v>
      </c>
      <c r="BB282" s="59"/>
      <c r="BC282" s="54"/>
      <c r="BD282" s="54"/>
      <c r="BE282" s="54">
        <v>730000</v>
      </c>
      <c r="BF282" s="54">
        <v>930000</v>
      </c>
      <c r="BG282" s="59">
        <v>1843860</v>
      </c>
      <c r="BH282" s="59">
        <v>0</v>
      </c>
      <c r="BI282" s="59">
        <v>0</v>
      </c>
      <c r="BJ282" s="59">
        <v>0</v>
      </c>
      <c r="BK282" s="59"/>
      <c r="BL282" s="59">
        <v>0</v>
      </c>
      <c r="BM282" s="59"/>
      <c r="BN282" s="59"/>
      <c r="BO282" s="59">
        <v>0</v>
      </c>
      <c r="BP282" s="59"/>
      <c r="BQ282" s="59"/>
      <c r="BR282" s="54"/>
      <c r="BS282" s="59"/>
      <c r="BT282" s="54">
        <v>1843860</v>
      </c>
      <c r="BU282" s="57">
        <v>7773860</v>
      </c>
      <c r="BV282" s="54">
        <v>0</v>
      </c>
      <c r="BW282" s="54">
        <v>200000</v>
      </c>
      <c r="BX282" s="54">
        <v>730000</v>
      </c>
      <c r="BY282" s="54">
        <v>11000000</v>
      </c>
      <c r="BZ282" s="54">
        <v>0</v>
      </c>
      <c r="CA282" s="54">
        <v>0</v>
      </c>
      <c r="CB282" s="54">
        <v>400000</v>
      </c>
      <c r="CC282" s="54">
        <v>50000</v>
      </c>
      <c r="CD282" s="54">
        <v>75000</v>
      </c>
      <c r="CE282" s="54">
        <v>0</v>
      </c>
      <c r="CF282" s="54">
        <v>525000</v>
      </c>
      <c r="CG282" s="54">
        <v>12455000</v>
      </c>
      <c r="CH282" s="54">
        <v>0</v>
      </c>
      <c r="CI282" s="54">
        <v>0</v>
      </c>
      <c r="CJ282" s="54"/>
      <c r="CK282" s="54">
        <v>0</v>
      </c>
      <c r="CL282" s="54">
        <v>0</v>
      </c>
      <c r="CM282" s="54">
        <v>50000</v>
      </c>
      <c r="CN282" s="54">
        <v>0</v>
      </c>
      <c r="CO282" s="54"/>
      <c r="CP282" s="54">
        <v>0</v>
      </c>
      <c r="CQ282" s="54">
        <v>0</v>
      </c>
      <c r="CR282" s="54">
        <v>50000</v>
      </c>
      <c r="CS282" s="54">
        <v>7198860</v>
      </c>
      <c r="CT282" s="54"/>
      <c r="CU282" s="57">
        <v>7198860</v>
      </c>
      <c r="CV282" s="54">
        <v>850000.00000000012</v>
      </c>
      <c r="CW282" s="54">
        <v>0</v>
      </c>
      <c r="CX282" s="54">
        <v>150000</v>
      </c>
      <c r="CY282" s="54">
        <v>0</v>
      </c>
      <c r="CZ282" s="54"/>
      <c r="DA282" s="54">
        <v>1000000.0000000001</v>
      </c>
      <c r="DB282" s="54">
        <v>1525000</v>
      </c>
      <c r="DC282" s="54">
        <v>100000</v>
      </c>
      <c r="DD282" s="54">
        <v>8873860</v>
      </c>
      <c r="DE282" s="54"/>
      <c r="DF282" s="54" t="s">
        <v>982</v>
      </c>
      <c r="DG282" s="54">
        <v>416666.66666666669</v>
      </c>
      <c r="DH282" s="52" t="s">
        <v>212</v>
      </c>
      <c r="DI282" s="54">
        <f>IFERROR(VLOOKUP($B282,[1]Timesheet!$D:$BK,51,0),0)</f>
        <v>22</v>
      </c>
      <c r="DJ282" s="54">
        <f>IFERROR(VLOOKUP($B282,[1]Timesheet!$D:$BK,52,0),0)</f>
        <v>0</v>
      </c>
      <c r="DK282" s="54">
        <f>IFERROR(VLOOKUP($B282,[1]Timesheet!$D:$BK,55,0),0)</f>
        <v>0</v>
      </c>
      <c r="DL282" s="52" t="s">
        <v>139</v>
      </c>
      <c r="DM282" s="54">
        <f>IFERROR(VLOOKUP($B282,[1]Timesheet!$D:$BK,57,0),0)</f>
        <v>0</v>
      </c>
      <c r="DN282" s="54">
        <f t="shared" si="15"/>
        <v>50000</v>
      </c>
      <c r="DO282" s="54"/>
      <c r="DP282" s="54" t="str">
        <f t="shared" si="16"/>
        <v>HPG</v>
      </c>
      <c r="DQ282" s="60">
        <v>0</v>
      </c>
      <c r="DR282" s="60">
        <v>0</v>
      </c>
      <c r="DS282" s="61" t="str">
        <f>IFERROR(VLOOKUP(E282&amp;H282,[1]Group!$D$3:$G$40,4,0),"")</f>
        <v>Group 1</v>
      </c>
      <c r="DT282" s="61" t="str">
        <f t="shared" si="17"/>
        <v>MoviNorthGroup 1</v>
      </c>
    </row>
    <row r="283" spans="1:124" s="11" customFormat="1" ht="20.25" hidden="1" customHeight="1" x14ac:dyDescent="0.35">
      <c r="A283" s="47">
        <v>280</v>
      </c>
      <c r="B283" s="48">
        <v>5459</v>
      </c>
      <c r="C283" s="48" t="s">
        <v>1028</v>
      </c>
      <c r="D283" s="49" t="s">
        <v>598</v>
      </c>
      <c r="E283" s="49" t="s">
        <v>192</v>
      </c>
      <c r="F283" s="49" t="s">
        <v>193</v>
      </c>
      <c r="G283" s="49" t="s">
        <v>151</v>
      </c>
      <c r="H283" s="49" t="s">
        <v>193</v>
      </c>
      <c r="I283" s="49" t="s">
        <v>129</v>
      </c>
      <c r="J283" s="49" t="s">
        <v>179</v>
      </c>
      <c r="K283" s="49" t="s">
        <v>131</v>
      </c>
      <c r="L283" s="49" t="s">
        <v>132</v>
      </c>
      <c r="M283" s="50">
        <v>43759</v>
      </c>
      <c r="N283" s="50" t="s">
        <v>770</v>
      </c>
      <c r="O283" s="51"/>
      <c r="P283" s="50"/>
      <c r="Q283" s="52" t="s">
        <v>133</v>
      </c>
      <c r="R283" s="311" t="s">
        <v>774</v>
      </c>
      <c r="S283" s="52" t="s">
        <v>134</v>
      </c>
      <c r="T283" s="54"/>
      <c r="U283" s="54">
        <v>5000000</v>
      </c>
      <c r="V283" s="54"/>
      <c r="W283" s="55">
        <v>5000000</v>
      </c>
      <c r="X283" s="56">
        <v>0</v>
      </c>
      <c r="Y283" s="54">
        <v>0</v>
      </c>
      <c r="Z283" s="54"/>
      <c r="AA283" s="56">
        <v>200000</v>
      </c>
      <c r="AB283" s="54"/>
      <c r="AC283" s="54">
        <v>730000</v>
      </c>
      <c r="AD283" s="57">
        <v>930000</v>
      </c>
      <c r="AE283" s="54" t="s">
        <v>1246</v>
      </c>
      <c r="AF283" s="58">
        <v>26</v>
      </c>
      <c r="AG283" s="58">
        <v>26</v>
      </c>
      <c r="AH283" s="58">
        <v>0</v>
      </c>
      <c r="AI283" s="58">
        <v>0</v>
      </c>
      <c r="AJ283" s="58">
        <v>0</v>
      </c>
      <c r="AK283" s="58">
        <v>26</v>
      </c>
      <c r="AL283" s="58">
        <v>0</v>
      </c>
      <c r="AM283" s="58">
        <v>0</v>
      </c>
      <c r="AN283" s="58">
        <v>0</v>
      </c>
      <c r="AO283" s="58">
        <v>0</v>
      </c>
      <c r="AP283" s="58">
        <v>0</v>
      </c>
      <c r="AQ283" s="58">
        <v>0</v>
      </c>
      <c r="AR283" s="54">
        <v>5000000</v>
      </c>
      <c r="AS283" s="54">
        <v>0</v>
      </c>
      <c r="AT283" s="54">
        <v>0</v>
      </c>
      <c r="AU283" s="54">
        <v>5000000</v>
      </c>
      <c r="AV283" s="54">
        <v>0</v>
      </c>
      <c r="AW283" s="54">
        <v>0</v>
      </c>
      <c r="AX283" s="54">
        <v>0</v>
      </c>
      <c r="AY283" s="54">
        <v>200000</v>
      </c>
      <c r="AZ283" s="59">
        <v>0</v>
      </c>
      <c r="BA283" s="54">
        <v>0</v>
      </c>
      <c r="BB283" s="59"/>
      <c r="BC283" s="54"/>
      <c r="BD283" s="54"/>
      <c r="BE283" s="54">
        <v>730000</v>
      </c>
      <c r="BF283" s="54">
        <v>930000</v>
      </c>
      <c r="BG283" s="59">
        <v>4840384</v>
      </c>
      <c r="BH283" s="59">
        <v>0</v>
      </c>
      <c r="BI283" s="59">
        <v>0</v>
      </c>
      <c r="BJ283" s="59">
        <v>0</v>
      </c>
      <c r="BK283" s="59"/>
      <c r="BL283" s="59">
        <v>400000</v>
      </c>
      <c r="BM283" s="59"/>
      <c r="BN283" s="59"/>
      <c r="BO283" s="59">
        <v>0</v>
      </c>
      <c r="BP283" s="59"/>
      <c r="BQ283" s="59"/>
      <c r="BR283" s="54"/>
      <c r="BS283" s="59"/>
      <c r="BT283" s="54">
        <v>5240384</v>
      </c>
      <c r="BU283" s="57">
        <v>11170384</v>
      </c>
      <c r="BV283" s="54">
        <v>0</v>
      </c>
      <c r="BW283" s="54">
        <v>200000</v>
      </c>
      <c r="BX283" s="54">
        <v>730000</v>
      </c>
      <c r="BY283" s="54">
        <v>11000000</v>
      </c>
      <c r="BZ283" s="54">
        <v>0</v>
      </c>
      <c r="CA283" s="54">
        <v>0</v>
      </c>
      <c r="CB283" s="54">
        <v>400000</v>
      </c>
      <c r="CC283" s="54">
        <v>50000</v>
      </c>
      <c r="CD283" s="54">
        <v>75000</v>
      </c>
      <c r="CE283" s="54">
        <v>0</v>
      </c>
      <c r="CF283" s="54">
        <v>525000</v>
      </c>
      <c r="CG283" s="54">
        <v>12455000</v>
      </c>
      <c r="CH283" s="54">
        <v>0</v>
      </c>
      <c r="CI283" s="54">
        <v>0</v>
      </c>
      <c r="CJ283" s="54"/>
      <c r="CK283" s="54">
        <v>0</v>
      </c>
      <c r="CL283" s="54">
        <v>0</v>
      </c>
      <c r="CM283" s="54">
        <v>50000</v>
      </c>
      <c r="CN283" s="54">
        <v>0</v>
      </c>
      <c r="CO283" s="54"/>
      <c r="CP283" s="54">
        <v>0</v>
      </c>
      <c r="CQ283" s="54">
        <v>0</v>
      </c>
      <c r="CR283" s="54">
        <v>50000</v>
      </c>
      <c r="CS283" s="54">
        <v>10595384</v>
      </c>
      <c r="CT283" s="54"/>
      <c r="CU283" s="57">
        <v>10595384</v>
      </c>
      <c r="CV283" s="54">
        <v>850000.00000000012</v>
      </c>
      <c r="CW283" s="54">
        <v>0</v>
      </c>
      <c r="CX283" s="54">
        <v>150000</v>
      </c>
      <c r="CY283" s="54">
        <v>0</v>
      </c>
      <c r="CZ283" s="54"/>
      <c r="DA283" s="54">
        <v>1000000.0000000001</v>
      </c>
      <c r="DB283" s="54">
        <v>1525000</v>
      </c>
      <c r="DC283" s="54">
        <v>100000</v>
      </c>
      <c r="DD283" s="54">
        <v>12270384</v>
      </c>
      <c r="DE283" s="54"/>
      <c r="DF283" s="54" t="s">
        <v>980</v>
      </c>
      <c r="DG283" s="54">
        <v>416666.66666666669</v>
      </c>
      <c r="DH283" s="52" t="s">
        <v>188</v>
      </c>
      <c r="DI283" s="54">
        <f>IFERROR(VLOOKUP($B283,[1]Timesheet!$D:$BK,51,0),0)</f>
        <v>22</v>
      </c>
      <c r="DJ283" s="54">
        <f>IFERROR(VLOOKUP($B283,[1]Timesheet!$D:$BK,52,0),0)</f>
        <v>0</v>
      </c>
      <c r="DK283" s="54">
        <f>IFERROR(VLOOKUP($B283,[1]Timesheet!$D:$BK,55,0),0)</f>
        <v>0</v>
      </c>
      <c r="DL283" s="52" t="s">
        <v>139</v>
      </c>
      <c r="DM283" s="54">
        <f>IFERROR(VLOOKUP($B283,[1]Timesheet!$D:$BK,57,0),0)</f>
        <v>0</v>
      </c>
      <c r="DN283" s="54">
        <f t="shared" si="15"/>
        <v>50000</v>
      </c>
      <c r="DO283" s="54"/>
      <c r="DP283" s="54" t="str">
        <f t="shared" si="16"/>
        <v>MKD</v>
      </c>
      <c r="DQ283" s="60">
        <v>0</v>
      </c>
      <c r="DR283" s="60">
        <v>0</v>
      </c>
      <c r="DS283" s="61" t="str">
        <f>IFERROR(VLOOKUP(E283&amp;H283,[1]Group!$D$3:$G$40,4,0),"")</f>
        <v>Group 1</v>
      </c>
      <c r="DT283" s="61" t="str">
        <f t="shared" si="17"/>
        <v>MoviSouthGroup 1</v>
      </c>
    </row>
    <row r="284" spans="1:124" s="11" customFormat="1" ht="20.25" hidden="1" customHeight="1" x14ac:dyDescent="0.35">
      <c r="A284" s="47">
        <v>281</v>
      </c>
      <c r="B284" s="48">
        <v>5488</v>
      </c>
      <c r="C284" s="48" t="s">
        <v>1029</v>
      </c>
      <c r="D284" s="49" t="s">
        <v>599</v>
      </c>
      <c r="E284" s="49" t="s">
        <v>192</v>
      </c>
      <c r="F284" s="49" t="s">
        <v>193</v>
      </c>
      <c r="G284" s="49" t="s">
        <v>151</v>
      </c>
      <c r="H284" s="49" t="s">
        <v>193</v>
      </c>
      <c r="I284" s="49" t="s">
        <v>129</v>
      </c>
      <c r="J284" s="49" t="s">
        <v>179</v>
      </c>
      <c r="K284" s="49" t="s">
        <v>131</v>
      </c>
      <c r="L284" s="49" t="s">
        <v>132</v>
      </c>
      <c r="M284" s="50">
        <v>43769</v>
      </c>
      <c r="N284" s="50" t="s">
        <v>770</v>
      </c>
      <c r="O284" s="51"/>
      <c r="P284" s="50"/>
      <c r="Q284" s="52" t="s">
        <v>133</v>
      </c>
      <c r="R284" s="311" t="s">
        <v>774</v>
      </c>
      <c r="S284" s="52" t="s">
        <v>134</v>
      </c>
      <c r="T284" s="54"/>
      <c r="U284" s="54">
        <v>5000000</v>
      </c>
      <c r="V284" s="54"/>
      <c r="W284" s="55">
        <v>5000000</v>
      </c>
      <c r="X284" s="56">
        <v>0</v>
      </c>
      <c r="Y284" s="54">
        <v>0</v>
      </c>
      <c r="Z284" s="54"/>
      <c r="AA284" s="56">
        <v>200000</v>
      </c>
      <c r="AB284" s="54"/>
      <c r="AC284" s="54">
        <v>730000</v>
      </c>
      <c r="AD284" s="57">
        <v>930000</v>
      </c>
      <c r="AE284" s="54" t="s">
        <v>1246</v>
      </c>
      <c r="AF284" s="58">
        <v>26</v>
      </c>
      <c r="AG284" s="58">
        <v>26</v>
      </c>
      <c r="AH284" s="58">
        <v>0</v>
      </c>
      <c r="AI284" s="58">
        <v>0</v>
      </c>
      <c r="AJ284" s="58">
        <v>0</v>
      </c>
      <c r="AK284" s="58">
        <v>26</v>
      </c>
      <c r="AL284" s="58">
        <v>0</v>
      </c>
      <c r="AM284" s="58">
        <v>0</v>
      </c>
      <c r="AN284" s="58">
        <v>0</v>
      </c>
      <c r="AO284" s="58">
        <v>0</v>
      </c>
      <c r="AP284" s="58">
        <v>0</v>
      </c>
      <c r="AQ284" s="58">
        <v>0</v>
      </c>
      <c r="AR284" s="54">
        <v>5000000</v>
      </c>
      <c r="AS284" s="54">
        <v>0</v>
      </c>
      <c r="AT284" s="54">
        <v>0</v>
      </c>
      <c r="AU284" s="54">
        <v>5000000</v>
      </c>
      <c r="AV284" s="54">
        <v>0</v>
      </c>
      <c r="AW284" s="54">
        <v>0</v>
      </c>
      <c r="AX284" s="54">
        <v>0</v>
      </c>
      <c r="AY284" s="54">
        <v>200000</v>
      </c>
      <c r="AZ284" s="59">
        <v>0</v>
      </c>
      <c r="BA284" s="54">
        <v>0</v>
      </c>
      <c r="BB284" s="59"/>
      <c r="BC284" s="54"/>
      <c r="BD284" s="54"/>
      <c r="BE284" s="54">
        <v>730000</v>
      </c>
      <c r="BF284" s="54">
        <v>930000</v>
      </c>
      <c r="BG284" s="59">
        <v>2150924</v>
      </c>
      <c r="BH284" s="59">
        <v>0</v>
      </c>
      <c r="BI284" s="59">
        <v>0</v>
      </c>
      <c r="BJ284" s="59">
        <v>0</v>
      </c>
      <c r="BK284" s="59"/>
      <c r="BL284" s="59">
        <v>50000</v>
      </c>
      <c r="BM284" s="59"/>
      <c r="BN284" s="59"/>
      <c r="BO284" s="59">
        <v>0</v>
      </c>
      <c r="BP284" s="59"/>
      <c r="BQ284" s="59"/>
      <c r="BR284" s="54"/>
      <c r="BS284" s="59"/>
      <c r="BT284" s="54">
        <v>2200924</v>
      </c>
      <c r="BU284" s="57">
        <v>8130924</v>
      </c>
      <c r="BV284" s="54">
        <v>0</v>
      </c>
      <c r="BW284" s="54">
        <v>200000</v>
      </c>
      <c r="BX284" s="54">
        <v>730000</v>
      </c>
      <c r="BY284" s="54">
        <v>11000000</v>
      </c>
      <c r="BZ284" s="54">
        <v>0</v>
      </c>
      <c r="CA284" s="54">
        <v>0</v>
      </c>
      <c r="CB284" s="54">
        <v>400000</v>
      </c>
      <c r="CC284" s="54">
        <v>50000</v>
      </c>
      <c r="CD284" s="54">
        <v>75000</v>
      </c>
      <c r="CE284" s="54">
        <v>0</v>
      </c>
      <c r="CF284" s="54">
        <v>525000</v>
      </c>
      <c r="CG284" s="54">
        <v>12455000</v>
      </c>
      <c r="CH284" s="54">
        <v>0</v>
      </c>
      <c r="CI284" s="54">
        <v>0</v>
      </c>
      <c r="CJ284" s="54"/>
      <c r="CK284" s="54">
        <v>0</v>
      </c>
      <c r="CL284" s="54">
        <v>0</v>
      </c>
      <c r="CM284" s="54">
        <v>50000</v>
      </c>
      <c r="CN284" s="54">
        <v>0</v>
      </c>
      <c r="CO284" s="54"/>
      <c r="CP284" s="54">
        <v>0</v>
      </c>
      <c r="CQ284" s="54">
        <v>0</v>
      </c>
      <c r="CR284" s="54">
        <v>50000</v>
      </c>
      <c r="CS284" s="54">
        <v>7555924</v>
      </c>
      <c r="CT284" s="54"/>
      <c r="CU284" s="57">
        <v>7555924</v>
      </c>
      <c r="CV284" s="54">
        <v>850000.00000000012</v>
      </c>
      <c r="CW284" s="54">
        <v>0</v>
      </c>
      <c r="CX284" s="54">
        <v>150000</v>
      </c>
      <c r="CY284" s="54">
        <v>0</v>
      </c>
      <c r="CZ284" s="54"/>
      <c r="DA284" s="54">
        <v>1000000.0000000001</v>
      </c>
      <c r="DB284" s="54">
        <v>1525000</v>
      </c>
      <c r="DC284" s="54">
        <v>100000</v>
      </c>
      <c r="DD284" s="54">
        <v>9230924</v>
      </c>
      <c r="DE284" s="54"/>
      <c r="DF284" s="54" t="s">
        <v>980</v>
      </c>
      <c r="DG284" s="54">
        <v>416666.66666666669</v>
      </c>
      <c r="DH284" s="52" t="s">
        <v>188</v>
      </c>
      <c r="DI284" s="54">
        <f>IFERROR(VLOOKUP($B284,[1]Timesheet!$D:$BK,51,0),0)</f>
        <v>22</v>
      </c>
      <c r="DJ284" s="54">
        <f>IFERROR(VLOOKUP($B284,[1]Timesheet!$D:$BK,52,0),0)</f>
        <v>0</v>
      </c>
      <c r="DK284" s="54">
        <f>IFERROR(VLOOKUP($B284,[1]Timesheet!$D:$BK,55,0),0)</f>
        <v>0</v>
      </c>
      <c r="DL284" s="52" t="s">
        <v>139</v>
      </c>
      <c r="DM284" s="54">
        <f>IFERROR(VLOOKUP($B284,[1]Timesheet!$D:$BK,57,0),0)</f>
        <v>0</v>
      </c>
      <c r="DN284" s="54">
        <f t="shared" si="15"/>
        <v>50000</v>
      </c>
      <c r="DO284" s="54"/>
      <c r="DP284" s="54" t="str">
        <f t="shared" si="16"/>
        <v>MKD</v>
      </c>
      <c r="DQ284" s="60">
        <v>0</v>
      </c>
      <c r="DR284" s="60">
        <v>0</v>
      </c>
      <c r="DS284" s="61" t="str">
        <f>IFERROR(VLOOKUP(E284&amp;H284,[1]Group!$D$3:$G$40,4,0),"")</f>
        <v>Group 1</v>
      </c>
      <c r="DT284" s="61" t="str">
        <f t="shared" si="17"/>
        <v>MoviSouthGroup 1</v>
      </c>
    </row>
    <row r="285" spans="1:124" s="11" customFormat="1" ht="20.25" hidden="1" customHeight="1" x14ac:dyDescent="0.35">
      <c r="A285" s="47">
        <v>282</v>
      </c>
      <c r="B285" s="48">
        <v>5492</v>
      </c>
      <c r="C285" s="48" t="s">
        <v>1030</v>
      </c>
      <c r="D285" s="49" t="s">
        <v>600</v>
      </c>
      <c r="E285" s="49" t="s">
        <v>192</v>
      </c>
      <c r="F285" s="49" t="s">
        <v>193</v>
      </c>
      <c r="G285" s="49" t="s">
        <v>151</v>
      </c>
      <c r="H285" s="49" t="s">
        <v>193</v>
      </c>
      <c r="I285" s="49" t="s">
        <v>129</v>
      </c>
      <c r="J285" s="49" t="s">
        <v>179</v>
      </c>
      <c r="K285" s="49" t="s">
        <v>131</v>
      </c>
      <c r="L285" s="49" t="s">
        <v>132</v>
      </c>
      <c r="M285" s="50">
        <v>43770</v>
      </c>
      <c r="N285" s="50" t="s">
        <v>770</v>
      </c>
      <c r="O285" s="51"/>
      <c r="P285" s="50"/>
      <c r="Q285" s="52" t="s">
        <v>133</v>
      </c>
      <c r="R285" s="311" t="s">
        <v>774</v>
      </c>
      <c r="S285" s="52" t="s">
        <v>134</v>
      </c>
      <c r="T285" s="54"/>
      <c r="U285" s="54">
        <v>5000000</v>
      </c>
      <c r="V285" s="54"/>
      <c r="W285" s="55">
        <v>5000000</v>
      </c>
      <c r="X285" s="56">
        <v>0</v>
      </c>
      <c r="Y285" s="54">
        <v>0</v>
      </c>
      <c r="Z285" s="54"/>
      <c r="AA285" s="56">
        <v>200000</v>
      </c>
      <c r="AB285" s="54"/>
      <c r="AC285" s="54">
        <v>730000</v>
      </c>
      <c r="AD285" s="57">
        <v>930000</v>
      </c>
      <c r="AE285" s="54" t="s">
        <v>1246</v>
      </c>
      <c r="AF285" s="58">
        <v>26</v>
      </c>
      <c r="AG285" s="58">
        <v>26</v>
      </c>
      <c r="AH285" s="58">
        <v>0</v>
      </c>
      <c r="AI285" s="58">
        <v>0</v>
      </c>
      <c r="AJ285" s="58">
        <v>0</v>
      </c>
      <c r="AK285" s="58">
        <v>26</v>
      </c>
      <c r="AL285" s="58">
        <v>0</v>
      </c>
      <c r="AM285" s="58">
        <v>0</v>
      </c>
      <c r="AN285" s="58">
        <v>0</v>
      </c>
      <c r="AO285" s="58">
        <v>0</v>
      </c>
      <c r="AP285" s="58">
        <v>0</v>
      </c>
      <c r="AQ285" s="58">
        <v>0</v>
      </c>
      <c r="AR285" s="54">
        <v>5000000</v>
      </c>
      <c r="AS285" s="54">
        <v>0</v>
      </c>
      <c r="AT285" s="54">
        <v>0</v>
      </c>
      <c r="AU285" s="54">
        <v>5000000</v>
      </c>
      <c r="AV285" s="54">
        <v>0</v>
      </c>
      <c r="AW285" s="54">
        <v>0</v>
      </c>
      <c r="AX285" s="54">
        <v>0</v>
      </c>
      <c r="AY285" s="54">
        <v>200000</v>
      </c>
      <c r="AZ285" s="59">
        <v>0</v>
      </c>
      <c r="BA285" s="54">
        <v>0</v>
      </c>
      <c r="BB285" s="59"/>
      <c r="BC285" s="54"/>
      <c r="BD285" s="54"/>
      <c r="BE285" s="54">
        <v>730000</v>
      </c>
      <c r="BF285" s="54">
        <v>930000</v>
      </c>
      <c r="BG285" s="59">
        <v>17394</v>
      </c>
      <c r="BH285" s="59">
        <v>0</v>
      </c>
      <c r="BI285" s="59">
        <v>0</v>
      </c>
      <c r="BJ285" s="59">
        <v>0</v>
      </c>
      <c r="BK285" s="59"/>
      <c r="BL285" s="59">
        <v>0</v>
      </c>
      <c r="BM285" s="59"/>
      <c r="BN285" s="59"/>
      <c r="BO285" s="59">
        <v>0</v>
      </c>
      <c r="BP285" s="59"/>
      <c r="BQ285" s="59"/>
      <c r="BR285" s="54"/>
      <c r="BS285" s="59"/>
      <c r="BT285" s="54">
        <v>17394</v>
      </c>
      <c r="BU285" s="57">
        <v>5947394</v>
      </c>
      <c r="BV285" s="54">
        <v>0</v>
      </c>
      <c r="BW285" s="54">
        <v>200000</v>
      </c>
      <c r="BX285" s="54">
        <v>730000</v>
      </c>
      <c r="BY285" s="54">
        <v>11000000</v>
      </c>
      <c r="BZ285" s="54">
        <v>0</v>
      </c>
      <c r="CA285" s="54">
        <v>0</v>
      </c>
      <c r="CB285" s="54">
        <v>400000</v>
      </c>
      <c r="CC285" s="54">
        <v>50000</v>
      </c>
      <c r="CD285" s="54">
        <v>75000</v>
      </c>
      <c r="CE285" s="54">
        <v>0</v>
      </c>
      <c r="CF285" s="54">
        <v>525000</v>
      </c>
      <c r="CG285" s="54">
        <v>12455000</v>
      </c>
      <c r="CH285" s="54">
        <v>0</v>
      </c>
      <c r="CI285" s="54">
        <v>0</v>
      </c>
      <c r="CJ285" s="54"/>
      <c r="CK285" s="54">
        <v>0</v>
      </c>
      <c r="CL285" s="54">
        <v>0</v>
      </c>
      <c r="CM285" s="54">
        <v>50000</v>
      </c>
      <c r="CN285" s="54">
        <v>0</v>
      </c>
      <c r="CO285" s="54"/>
      <c r="CP285" s="54">
        <v>1550000</v>
      </c>
      <c r="CQ285" s="54">
        <v>0</v>
      </c>
      <c r="CR285" s="54">
        <v>1600000</v>
      </c>
      <c r="CS285" s="54">
        <v>3822394</v>
      </c>
      <c r="CT285" s="54"/>
      <c r="CU285" s="57">
        <v>3822394</v>
      </c>
      <c r="CV285" s="54">
        <v>850000.00000000012</v>
      </c>
      <c r="CW285" s="54">
        <v>0</v>
      </c>
      <c r="CX285" s="54">
        <v>150000</v>
      </c>
      <c r="CY285" s="54">
        <v>0</v>
      </c>
      <c r="CZ285" s="54"/>
      <c r="DA285" s="54">
        <v>1000000.0000000001</v>
      </c>
      <c r="DB285" s="54">
        <v>1525000</v>
      </c>
      <c r="DC285" s="54">
        <v>100000</v>
      </c>
      <c r="DD285" s="54">
        <v>7047394</v>
      </c>
      <c r="DE285" s="54"/>
      <c r="DF285" s="54" t="s">
        <v>980</v>
      </c>
      <c r="DG285" s="54">
        <v>416666.66666666669</v>
      </c>
      <c r="DH285" s="52" t="s">
        <v>203</v>
      </c>
      <c r="DI285" s="54">
        <f>IFERROR(VLOOKUP($B285,[1]Timesheet!$D:$BK,51,0),0)</f>
        <v>22</v>
      </c>
      <c r="DJ285" s="54">
        <f>IFERROR(VLOOKUP($B285,[1]Timesheet!$D:$BK,52,0),0)</f>
        <v>0</v>
      </c>
      <c r="DK285" s="54">
        <f>IFERROR(VLOOKUP($B285,[1]Timesheet!$D:$BK,55,0),0)</f>
        <v>0</v>
      </c>
      <c r="DL285" s="52" t="s">
        <v>139</v>
      </c>
      <c r="DM285" s="54">
        <f>IFERROR(VLOOKUP($B285,[1]Timesheet!$D:$BK,57,0),0)</f>
        <v>0</v>
      </c>
      <c r="DN285" s="54">
        <f t="shared" si="15"/>
        <v>50000</v>
      </c>
      <c r="DO285" s="54"/>
      <c r="DP285" s="54" t="str">
        <f t="shared" si="16"/>
        <v>BDG</v>
      </c>
      <c r="DQ285" s="60">
        <v>0</v>
      </c>
      <c r="DR285" s="60">
        <v>0</v>
      </c>
      <c r="DS285" s="61" t="str">
        <f>IFERROR(VLOOKUP(E285&amp;H285,[1]Group!$D$3:$G$40,4,0),"")</f>
        <v>Group 1</v>
      </c>
      <c r="DT285" s="61" t="str">
        <f t="shared" si="17"/>
        <v>MoviSouthGroup 1</v>
      </c>
    </row>
    <row r="286" spans="1:124" s="11" customFormat="1" ht="20.25" hidden="1" customHeight="1" x14ac:dyDescent="0.35">
      <c r="A286" s="47">
        <v>283</v>
      </c>
      <c r="B286" s="48">
        <v>5501</v>
      </c>
      <c r="C286" s="48" t="s">
        <v>1031</v>
      </c>
      <c r="D286" s="49" t="s">
        <v>601</v>
      </c>
      <c r="E286" s="49" t="s">
        <v>192</v>
      </c>
      <c r="F286" s="49" t="s">
        <v>193</v>
      </c>
      <c r="G286" s="49" t="s">
        <v>151</v>
      </c>
      <c r="H286" s="49" t="s">
        <v>193</v>
      </c>
      <c r="I286" s="49" t="s">
        <v>129</v>
      </c>
      <c r="J286" s="49" t="s">
        <v>179</v>
      </c>
      <c r="K286" s="49" t="s">
        <v>131</v>
      </c>
      <c r="L286" s="49" t="s">
        <v>132</v>
      </c>
      <c r="M286" s="50">
        <v>43773</v>
      </c>
      <c r="N286" s="50" t="s">
        <v>770</v>
      </c>
      <c r="O286" s="51"/>
      <c r="P286" s="50"/>
      <c r="Q286" s="52" t="s">
        <v>133</v>
      </c>
      <c r="R286" s="311" t="s">
        <v>774</v>
      </c>
      <c r="S286" s="52" t="s">
        <v>134</v>
      </c>
      <c r="T286" s="54"/>
      <c r="U286" s="54">
        <v>5000000</v>
      </c>
      <c r="V286" s="54"/>
      <c r="W286" s="55">
        <v>5000000</v>
      </c>
      <c r="X286" s="56">
        <v>0</v>
      </c>
      <c r="Y286" s="54">
        <v>0</v>
      </c>
      <c r="Z286" s="54"/>
      <c r="AA286" s="56">
        <v>200000</v>
      </c>
      <c r="AB286" s="54"/>
      <c r="AC286" s="54">
        <v>730000</v>
      </c>
      <c r="AD286" s="57">
        <v>930000</v>
      </c>
      <c r="AE286" s="54" t="s">
        <v>1246</v>
      </c>
      <c r="AF286" s="58">
        <v>26</v>
      </c>
      <c r="AG286" s="58">
        <v>25</v>
      </c>
      <c r="AH286" s="58">
        <v>1</v>
      </c>
      <c r="AI286" s="58">
        <v>0</v>
      </c>
      <c r="AJ286" s="58">
        <v>0</v>
      </c>
      <c r="AK286" s="58">
        <v>26</v>
      </c>
      <c r="AL286" s="58">
        <v>0</v>
      </c>
      <c r="AM286" s="58">
        <v>0</v>
      </c>
      <c r="AN286" s="58">
        <v>0</v>
      </c>
      <c r="AO286" s="58">
        <v>0</v>
      </c>
      <c r="AP286" s="58">
        <v>0</v>
      </c>
      <c r="AQ286" s="58">
        <v>0</v>
      </c>
      <c r="AR286" s="54">
        <v>5000000</v>
      </c>
      <c r="AS286" s="54">
        <v>0</v>
      </c>
      <c r="AT286" s="54">
        <v>0</v>
      </c>
      <c r="AU286" s="54">
        <v>5000000</v>
      </c>
      <c r="AV286" s="54">
        <v>0</v>
      </c>
      <c r="AW286" s="54">
        <v>0</v>
      </c>
      <c r="AX286" s="54">
        <v>0</v>
      </c>
      <c r="AY286" s="54">
        <v>200000</v>
      </c>
      <c r="AZ286" s="59">
        <v>0</v>
      </c>
      <c r="BA286" s="54">
        <v>0</v>
      </c>
      <c r="BB286" s="59"/>
      <c r="BC286" s="54"/>
      <c r="BD286" s="54"/>
      <c r="BE286" s="54">
        <v>701923</v>
      </c>
      <c r="BF286" s="54">
        <v>901923</v>
      </c>
      <c r="BG286" s="59">
        <v>858067</v>
      </c>
      <c r="BH286" s="59">
        <v>0</v>
      </c>
      <c r="BI286" s="59">
        <v>0</v>
      </c>
      <c r="BJ286" s="59">
        <v>0</v>
      </c>
      <c r="BK286" s="59"/>
      <c r="BL286" s="59">
        <v>150000</v>
      </c>
      <c r="BM286" s="59"/>
      <c r="BN286" s="59"/>
      <c r="BO286" s="59">
        <v>0</v>
      </c>
      <c r="BP286" s="59"/>
      <c r="BQ286" s="59"/>
      <c r="BR286" s="54"/>
      <c r="BS286" s="59"/>
      <c r="BT286" s="54">
        <v>1008067</v>
      </c>
      <c r="BU286" s="57">
        <v>6909990</v>
      </c>
      <c r="BV286" s="54">
        <v>0</v>
      </c>
      <c r="BW286" s="54">
        <v>200000</v>
      </c>
      <c r="BX286" s="54">
        <v>701923</v>
      </c>
      <c r="BY286" s="54">
        <v>11000000</v>
      </c>
      <c r="BZ286" s="54">
        <v>0</v>
      </c>
      <c r="CA286" s="54">
        <v>0</v>
      </c>
      <c r="CB286" s="54">
        <v>400000</v>
      </c>
      <c r="CC286" s="54">
        <v>50000</v>
      </c>
      <c r="CD286" s="54">
        <v>75000</v>
      </c>
      <c r="CE286" s="54">
        <v>0</v>
      </c>
      <c r="CF286" s="54">
        <v>525000</v>
      </c>
      <c r="CG286" s="54">
        <v>12426923</v>
      </c>
      <c r="CH286" s="54">
        <v>0</v>
      </c>
      <c r="CI286" s="54">
        <v>0</v>
      </c>
      <c r="CJ286" s="54"/>
      <c r="CK286" s="54">
        <v>0</v>
      </c>
      <c r="CL286" s="54">
        <v>0</v>
      </c>
      <c r="CM286" s="54">
        <v>0</v>
      </c>
      <c r="CN286" s="54">
        <v>0</v>
      </c>
      <c r="CO286" s="54"/>
      <c r="CP286" s="54">
        <v>2800000</v>
      </c>
      <c r="CQ286" s="54">
        <v>0</v>
      </c>
      <c r="CR286" s="54">
        <v>2800000</v>
      </c>
      <c r="CS286" s="54">
        <v>3584990</v>
      </c>
      <c r="CT286" s="54"/>
      <c r="CU286" s="57">
        <v>3584990</v>
      </c>
      <c r="CV286" s="54">
        <v>850000.00000000012</v>
      </c>
      <c r="CW286" s="54">
        <v>0</v>
      </c>
      <c r="CX286" s="54">
        <v>150000</v>
      </c>
      <c r="CY286" s="54">
        <v>0</v>
      </c>
      <c r="CZ286" s="54"/>
      <c r="DA286" s="54">
        <v>1000000.0000000001</v>
      </c>
      <c r="DB286" s="54">
        <v>1525000</v>
      </c>
      <c r="DC286" s="54">
        <v>100000</v>
      </c>
      <c r="DD286" s="54">
        <v>8009990</v>
      </c>
      <c r="DE286" s="54"/>
      <c r="DF286" s="54" t="s">
        <v>980</v>
      </c>
      <c r="DG286" s="54">
        <v>416666.66666666669</v>
      </c>
      <c r="DH286" s="52" t="s">
        <v>195</v>
      </c>
      <c r="DI286" s="54">
        <f>IFERROR(VLOOKUP($B286,[1]Timesheet!$D:$BK,51,0),0)</f>
        <v>22</v>
      </c>
      <c r="DJ286" s="54">
        <f>IFERROR(VLOOKUP($B286,[1]Timesheet!$D:$BK,52,0),0)</f>
        <v>0</v>
      </c>
      <c r="DK286" s="54">
        <f>IFERROR(VLOOKUP($B286,[1]Timesheet!$D:$BK,55,0),0)</f>
        <v>0</v>
      </c>
      <c r="DL286" s="52">
        <v>0</v>
      </c>
      <c r="DM286" s="54">
        <f>IFERROR(VLOOKUP($B286,[1]Timesheet!$D:$BK,57,0),0)</f>
        <v>0</v>
      </c>
      <c r="DN286" s="54">
        <f t="shared" si="15"/>
        <v>0</v>
      </c>
      <c r="DO286" s="54"/>
      <c r="DP286" s="54" t="str">
        <f t="shared" si="16"/>
        <v>DNI</v>
      </c>
      <c r="DQ286" s="60">
        <v>0</v>
      </c>
      <c r="DR286" s="60">
        <v>0</v>
      </c>
      <c r="DS286" s="61" t="str">
        <f>IFERROR(VLOOKUP(E286&amp;H286,[1]Group!$D$3:$G$40,4,0),"")</f>
        <v>Group 1</v>
      </c>
      <c r="DT286" s="61" t="str">
        <f t="shared" si="17"/>
        <v>MoviSouthGroup 1</v>
      </c>
    </row>
    <row r="287" spans="1:124" s="11" customFormat="1" ht="20.25" hidden="1" customHeight="1" x14ac:dyDescent="0.35">
      <c r="A287" s="47">
        <v>284</v>
      </c>
      <c r="B287" s="48">
        <v>5564</v>
      </c>
      <c r="C287" s="48" t="s">
        <v>1032</v>
      </c>
      <c r="D287" s="49" t="s">
        <v>602</v>
      </c>
      <c r="E287" s="49" t="s">
        <v>192</v>
      </c>
      <c r="F287" s="49" t="s">
        <v>193</v>
      </c>
      <c r="G287" s="49" t="s">
        <v>151</v>
      </c>
      <c r="H287" s="49" t="s">
        <v>193</v>
      </c>
      <c r="I287" s="49" t="s">
        <v>129</v>
      </c>
      <c r="J287" s="49" t="s">
        <v>179</v>
      </c>
      <c r="K287" s="49" t="s">
        <v>131</v>
      </c>
      <c r="L287" s="49" t="s">
        <v>132</v>
      </c>
      <c r="M287" s="50">
        <v>43794</v>
      </c>
      <c r="N287" s="50" t="s">
        <v>770</v>
      </c>
      <c r="O287" s="51"/>
      <c r="P287" s="50"/>
      <c r="Q287" s="52" t="s">
        <v>133</v>
      </c>
      <c r="R287" s="311" t="s">
        <v>774</v>
      </c>
      <c r="S287" s="52" t="s">
        <v>134</v>
      </c>
      <c r="T287" s="54"/>
      <c r="U287" s="54">
        <v>5000000</v>
      </c>
      <c r="V287" s="54"/>
      <c r="W287" s="55">
        <v>5000000</v>
      </c>
      <c r="X287" s="56">
        <v>0</v>
      </c>
      <c r="Y287" s="54">
        <v>0</v>
      </c>
      <c r="Z287" s="54"/>
      <c r="AA287" s="56">
        <v>200000</v>
      </c>
      <c r="AB287" s="54"/>
      <c r="AC287" s="54">
        <v>730000</v>
      </c>
      <c r="AD287" s="57">
        <v>930000</v>
      </c>
      <c r="AE287" s="54" t="s">
        <v>1246</v>
      </c>
      <c r="AF287" s="58">
        <v>26</v>
      </c>
      <c r="AG287" s="58">
        <v>22.5</v>
      </c>
      <c r="AH287" s="58">
        <v>2.5</v>
      </c>
      <c r="AI287" s="58">
        <v>0</v>
      </c>
      <c r="AJ287" s="58">
        <v>0</v>
      </c>
      <c r="AK287" s="58">
        <v>25</v>
      </c>
      <c r="AL287" s="58">
        <v>0</v>
      </c>
      <c r="AM287" s="58">
        <v>0</v>
      </c>
      <c r="AN287" s="58">
        <v>0</v>
      </c>
      <c r="AO287" s="58">
        <v>0</v>
      </c>
      <c r="AP287" s="58">
        <v>0</v>
      </c>
      <c r="AQ287" s="58">
        <v>0</v>
      </c>
      <c r="AR287" s="54">
        <v>4807692</v>
      </c>
      <c r="AS287" s="54">
        <v>0</v>
      </c>
      <c r="AT287" s="54">
        <v>0</v>
      </c>
      <c r="AU287" s="54">
        <v>4807692</v>
      </c>
      <c r="AV287" s="54">
        <v>0</v>
      </c>
      <c r="AW287" s="54">
        <v>0</v>
      </c>
      <c r="AX287" s="54">
        <v>0</v>
      </c>
      <c r="AY287" s="54">
        <v>200000</v>
      </c>
      <c r="AZ287" s="59">
        <v>0</v>
      </c>
      <c r="BA287" s="54">
        <v>0</v>
      </c>
      <c r="BB287" s="59"/>
      <c r="BC287" s="54"/>
      <c r="BD287" s="54"/>
      <c r="BE287" s="54">
        <v>631731</v>
      </c>
      <c r="BF287" s="54">
        <v>831731</v>
      </c>
      <c r="BG287" s="59">
        <v>2409324</v>
      </c>
      <c r="BH287" s="59">
        <v>0</v>
      </c>
      <c r="BI287" s="59">
        <v>0</v>
      </c>
      <c r="BJ287" s="59">
        <v>0</v>
      </c>
      <c r="BK287" s="59"/>
      <c r="BL287" s="59">
        <v>0</v>
      </c>
      <c r="BM287" s="59"/>
      <c r="BN287" s="59"/>
      <c r="BO287" s="59">
        <v>0</v>
      </c>
      <c r="BP287" s="59"/>
      <c r="BQ287" s="59"/>
      <c r="BR287" s="54"/>
      <c r="BS287" s="59"/>
      <c r="BT287" s="54">
        <v>2409324</v>
      </c>
      <c r="BU287" s="57">
        <v>8048747</v>
      </c>
      <c r="BV287" s="54">
        <v>0</v>
      </c>
      <c r="BW287" s="54">
        <v>200000</v>
      </c>
      <c r="BX287" s="54">
        <v>631731</v>
      </c>
      <c r="BY287" s="54">
        <v>11000000</v>
      </c>
      <c r="BZ287" s="54">
        <v>0</v>
      </c>
      <c r="CA287" s="54">
        <v>0</v>
      </c>
      <c r="CB287" s="54">
        <v>400000</v>
      </c>
      <c r="CC287" s="54">
        <v>50000</v>
      </c>
      <c r="CD287" s="54">
        <v>75000</v>
      </c>
      <c r="CE287" s="54">
        <v>0</v>
      </c>
      <c r="CF287" s="54">
        <v>525000</v>
      </c>
      <c r="CG287" s="54">
        <v>12356731</v>
      </c>
      <c r="CH287" s="54">
        <v>0</v>
      </c>
      <c r="CI287" s="54">
        <v>0</v>
      </c>
      <c r="CJ287" s="54"/>
      <c r="CK287" s="54">
        <v>0</v>
      </c>
      <c r="CL287" s="54">
        <v>0</v>
      </c>
      <c r="CM287" s="54">
        <v>50000</v>
      </c>
      <c r="CN287" s="54">
        <v>0</v>
      </c>
      <c r="CO287" s="54"/>
      <c r="CP287" s="54">
        <v>0</v>
      </c>
      <c r="CQ287" s="54">
        <v>0</v>
      </c>
      <c r="CR287" s="54">
        <v>50000</v>
      </c>
      <c r="CS287" s="54">
        <v>7473747</v>
      </c>
      <c r="CT287" s="54"/>
      <c r="CU287" s="57">
        <v>7473747</v>
      </c>
      <c r="CV287" s="54">
        <v>850000.00000000012</v>
      </c>
      <c r="CW287" s="54">
        <v>0</v>
      </c>
      <c r="CX287" s="54">
        <v>150000</v>
      </c>
      <c r="CY287" s="54">
        <v>0</v>
      </c>
      <c r="CZ287" s="54"/>
      <c r="DA287" s="54">
        <v>1000000.0000000001</v>
      </c>
      <c r="DB287" s="54">
        <v>1525000</v>
      </c>
      <c r="DC287" s="54">
        <v>100000</v>
      </c>
      <c r="DD287" s="54">
        <v>9148747</v>
      </c>
      <c r="DE287" s="54"/>
      <c r="DF287" s="54" t="s">
        <v>980</v>
      </c>
      <c r="DG287" s="54">
        <v>416666.66666666669</v>
      </c>
      <c r="DH287" s="52" t="s">
        <v>188</v>
      </c>
      <c r="DI287" s="54">
        <f>IFERROR(VLOOKUP($B287,[1]Timesheet!$D:$BK,51,0),0)</f>
        <v>21</v>
      </c>
      <c r="DJ287" s="54">
        <f>IFERROR(VLOOKUP($B287,[1]Timesheet!$D:$BK,52,0),0)</f>
        <v>0</v>
      </c>
      <c r="DK287" s="54">
        <f>IFERROR(VLOOKUP($B287,[1]Timesheet!$D:$BK,55,0),0)</f>
        <v>1</v>
      </c>
      <c r="DL287" s="52" t="s">
        <v>139</v>
      </c>
      <c r="DM287" s="54">
        <f>IFERROR(VLOOKUP($B287,[1]Timesheet!$D:$BK,57,0),0)</f>
        <v>0</v>
      </c>
      <c r="DN287" s="54">
        <f t="shared" si="15"/>
        <v>50000</v>
      </c>
      <c r="DO287" s="54"/>
      <c r="DP287" s="54" t="str">
        <f t="shared" si="16"/>
        <v>MKD</v>
      </c>
      <c r="DQ287" s="60">
        <v>0</v>
      </c>
      <c r="DR287" s="60">
        <v>0</v>
      </c>
      <c r="DS287" s="61" t="str">
        <f>IFERROR(VLOOKUP(E287&amp;H287,[1]Group!$D$3:$G$40,4,0),"")</f>
        <v>Group 1</v>
      </c>
      <c r="DT287" s="61" t="str">
        <f t="shared" si="17"/>
        <v>MoviSouthGroup 1</v>
      </c>
    </row>
    <row r="288" spans="1:124" s="11" customFormat="1" ht="20.25" hidden="1" customHeight="1" x14ac:dyDescent="0.35">
      <c r="A288" s="47">
        <v>285</v>
      </c>
      <c r="B288" s="48">
        <v>5587</v>
      </c>
      <c r="C288" s="48" t="s">
        <v>1034</v>
      </c>
      <c r="D288" s="49" t="s">
        <v>603</v>
      </c>
      <c r="E288" s="49" t="s">
        <v>192</v>
      </c>
      <c r="F288" s="49" t="s">
        <v>193</v>
      </c>
      <c r="G288" s="49" t="s">
        <v>151</v>
      </c>
      <c r="H288" s="49" t="s">
        <v>193</v>
      </c>
      <c r="I288" s="49" t="s">
        <v>129</v>
      </c>
      <c r="J288" s="49" t="s">
        <v>179</v>
      </c>
      <c r="K288" s="49" t="s">
        <v>131</v>
      </c>
      <c r="L288" s="49" t="s">
        <v>132</v>
      </c>
      <c r="M288" s="50">
        <v>43797</v>
      </c>
      <c r="N288" s="50" t="s">
        <v>770</v>
      </c>
      <c r="O288" s="51"/>
      <c r="P288" s="50"/>
      <c r="Q288" s="52" t="s">
        <v>133</v>
      </c>
      <c r="R288" s="311" t="s">
        <v>774</v>
      </c>
      <c r="S288" s="52" t="s">
        <v>134</v>
      </c>
      <c r="T288" s="54"/>
      <c r="U288" s="54">
        <v>5000000</v>
      </c>
      <c r="V288" s="54"/>
      <c r="W288" s="55">
        <v>5000000</v>
      </c>
      <c r="X288" s="56">
        <v>0</v>
      </c>
      <c r="Y288" s="54">
        <v>0</v>
      </c>
      <c r="Z288" s="54"/>
      <c r="AA288" s="56">
        <v>200000</v>
      </c>
      <c r="AB288" s="54"/>
      <c r="AC288" s="54">
        <v>730000</v>
      </c>
      <c r="AD288" s="57">
        <v>930000</v>
      </c>
      <c r="AE288" s="54" t="s">
        <v>1246</v>
      </c>
      <c r="AF288" s="58">
        <v>26</v>
      </c>
      <c r="AG288" s="58">
        <v>24.5</v>
      </c>
      <c r="AH288" s="58">
        <v>1.5</v>
      </c>
      <c r="AI288" s="58">
        <v>0</v>
      </c>
      <c r="AJ288" s="58">
        <v>0</v>
      </c>
      <c r="AK288" s="58">
        <v>26</v>
      </c>
      <c r="AL288" s="58">
        <v>0</v>
      </c>
      <c r="AM288" s="58">
        <v>0</v>
      </c>
      <c r="AN288" s="58">
        <v>0</v>
      </c>
      <c r="AO288" s="58">
        <v>0</v>
      </c>
      <c r="AP288" s="58">
        <v>0</v>
      </c>
      <c r="AQ288" s="58">
        <v>0</v>
      </c>
      <c r="AR288" s="54">
        <v>5000000</v>
      </c>
      <c r="AS288" s="54">
        <v>0</v>
      </c>
      <c r="AT288" s="54">
        <v>0</v>
      </c>
      <c r="AU288" s="54">
        <v>5000000</v>
      </c>
      <c r="AV288" s="54">
        <v>0</v>
      </c>
      <c r="AW288" s="54">
        <v>0</v>
      </c>
      <c r="AX288" s="54">
        <v>0</v>
      </c>
      <c r="AY288" s="54">
        <v>200000</v>
      </c>
      <c r="AZ288" s="59">
        <v>0</v>
      </c>
      <c r="BA288" s="54">
        <v>0</v>
      </c>
      <c r="BB288" s="59"/>
      <c r="BC288" s="54"/>
      <c r="BD288" s="54"/>
      <c r="BE288" s="54">
        <v>687885</v>
      </c>
      <c r="BF288" s="54">
        <v>887885</v>
      </c>
      <c r="BG288" s="59">
        <v>1361595</v>
      </c>
      <c r="BH288" s="59">
        <v>0</v>
      </c>
      <c r="BI288" s="59">
        <v>0</v>
      </c>
      <c r="BJ288" s="59">
        <v>0</v>
      </c>
      <c r="BK288" s="59"/>
      <c r="BL288" s="59">
        <v>500000</v>
      </c>
      <c r="BM288" s="59"/>
      <c r="BN288" s="59"/>
      <c r="BO288" s="59">
        <v>0</v>
      </c>
      <c r="BP288" s="59"/>
      <c r="BQ288" s="59"/>
      <c r="BR288" s="54"/>
      <c r="BS288" s="59"/>
      <c r="BT288" s="54">
        <v>1861595</v>
      </c>
      <c r="BU288" s="57">
        <v>7749480</v>
      </c>
      <c r="BV288" s="54">
        <v>0</v>
      </c>
      <c r="BW288" s="54">
        <v>200000</v>
      </c>
      <c r="BX288" s="54">
        <v>687885</v>
      </c>
      <c r="BY288" s="54">
        <v>11000000</v>
      </c>
      <c r="BZ288" s="54">
        <v>0</v>
      </c>
      <c r="CA288" s="54">
        <v>0</v>
      </c>
      <c r="CB288" s="54">
        <v>400000</v>
      </c>
      <c r="CC288" s="54">
        <v>50000</v>
      </c>
      <c r="CD288" s="54">
        <v>75000</v>
      </c>
      <c r="CE288" s="54">
        <v>0</v>
      </c>
      <c r="CF288" s="54">
        <v>525000</v>
      </c>
      <c r="CG288" s="54">
        <v>12412885</v>
      </c>
      <c r="CH288" s="54">
        <v>0</v>
      </c>
      <c r="CI288" s="54">
        <v>0</v>
      </c>
      <c r="CJ288" s="54"/>
      <c r="CK288" s="54">
        <v>0</v>
      </c>
      <c r="CL288" s="54">
        <v>0</v>
      </c>
      <c r="CM288" s="54">
        <v>0</v>
      </c>
      <c r="CN288" s="54">
        <v>1300000</v>
      </c>
      <c r="CO288" s="54"/>
      <c r="CP288" s="54">
        <v>2667900</v>
      </c>
      <c r="CQ288" s="54">
        <v>0</v>
      </c>
      <c r="CR288" s="54">
        <v>3967900</v>
      </c>
      <c r="CS288" s="54">
        <v>3256580</v>
      </c>
      <c r="CT288" s="54"/>
      <c r="CU288" s="57">
        <v>3256580</v>
      </c>
      <c r="CV288" s="54">
        <v>850000.00000000012</v>
      </c>
      <c r="CW288" s="54">
        <v>0</v>
      </c>
      <c r="CX288" s="54">
        <v>150000</v>
      </c>
      <c r="CY288" s="54">
        <v>0</v>
      </c>
      <c r="CZ288" s="54"/>
      <c r="DA288" s="54">
        <v>1000000.0000000001</v>
      </c>
      <c r="DB288" s="54">
        <v>1525000</v>
      </c>
      <c r="DC288" s="54">
        <v>100000</v>
      </c>
      <c r="DD288" s="54">
        <v>8849480</v>
      </c>
      <c r="DE288" s="54"/>
      <c r="DF288" s="54" t="s">
        <v>980</v>
      </c>
      <c r="DG288" s="54">
        <v>416666.66666666669</v>
      </c>
      <c r="DH288" s="52" t="s">
        <v>195</v>
      </c>
      <c r="DI288" s="54">
        <f>IFERROR(VLOOKUP($B288,[1]Timesheet!$D:$BK,51,0),0)</f>
        <v>22</v>
      </c>
      <c r="DJ288" s="54">
        <f>IFERROR(VLOOKUP($B288,[1]Timesheet!$D:$BK,52,0),0)</f>
        <v>0</v>
      </c>
      <c r="DK288" s="54">
        <f>IFERROR(VLOOKUP($B288,[1]Timesheet!$D:$BK,55,0),0)</f>
        <v>0</v>
      </c>
      <c r="DL288" s="52">
        <v>0</v>
      </c>
      <c r="DM288" s="54">
        <f>IFERROR(VLOOKUP($B288,[1]Timesheet!$D:$BK,57,0),0)</f>
        <v>0</v>
      </c>
      <c r="DN288" s="54">
        <f t="shared" si="15"/>
        <v>0</v>
      </c>
      <c r="DO288" s="54"/>
      <c r="DP288" s="54" t="str">
        <f t="shared" si="16"/>
        <v>DNI</v>
      </c>
      <c r="DQ288" s="60">
        <v>0</v>
      </c>
      <c r="DR288" s="60">
        <v>0</v>
      </c>
      <c r="DS288" s="61" t="str">
        <f>IFERROR(VLOOKUP(E288&amp;H288,[1]Group!$D$3:$G$40,4,0),"")</f>
        <v>Group 1</v>
      </c>
      <c r="DT288" s="61" t="str">
        <f t="shared" si="17"/>
        <v>MoviSouthGroup 1</v>
      </c>
    </row>
    <row r="289" spans="1:124" s="11" customFormat="1" ht="20.25" hidden="1" customHeight="1" x14ac:dyDescent="0.35">
      <c r="A289" s="47">
        <v>286</v>
      </c>
      <c r="B289" s="48">
        <v>5638</v>
      </c>
      <c r="C289" s="48" t="s">
        <v>1036</v>
      </c>
      <c r="D289" s="49" t="s">
        <v>604</v>
      </c>
      <c r="E289" s="49" t="s">
        <v>192</v>
      </c>
      <c r="F289" s="49" t="s">
        <v>193</v>
      </c>
      <c r="G289" s="49" t="s">
        <v>151</v>
      </c>
      <c r="H289" s="49" t="s">
        <v>193</v>
      </c>
      <c r="I289" s="49" t="s">
        <v>129</v>
      </c>
      <c r="J289" s="49" t="s">
        <v>179</v>
      </c>
      <c r="K289" s="49" t="s">
        <v>131</v>
      </c>
      <c r="L289" s="49" t="s">
        <v>132</v>
      </c>
      <c r="M289" s="50">
        <v>43825</v>
      </c>
      <c r="N289" s="50" t="s">
        <v>770</v>
      </c>
      <c r="O289" s="51"/>
      <c r="P289" s="50"/>
      <c r="Q289" s="52" t="s">
        <v>133</v>
      </c>
      <c r="R289" s="311" t="s">
        <v>774</v>
      </c>
      <c r="S289" s="52" t="s">
        <v>134</v>
      </c>
      <c r="T289" s="54"/>
      <c r="U289" s="54">
        <v>5000000</v>
      </c>
      <c r="V289" s="54"/>
      <c r="W289" s="55">
        <v>5000000</v>
      </c>
      <c r="X289" s="56">
        <v>0</v>
      </c>
      <c r="Y289" s="54">
        <v>0</v>
      </c>
      <c r="Z289" s="54"/>
      <c r="AA289" s="56">
        <v>200000</v>
      </c>
      <c r="AB289" s="54"/>
      <c r="AC289" s="54">
        <v>730000</v>
      </c>
      <c r="AD289" s="57">
        <v>930000</v>
      </c>
      <c r="AE289" s="54" t="s">
        <v>1246</v>
      </c>
      <c r="AF289" s="58">
        <v>26</v>
      </c>
      <c r="AG289" s="58">
        <v>25.5</v>
      </c>
      <c r="AH289" s="58">
        <v>0.5</v>
      </c>
      <c r="AI289" s="58">
        <v>0</v>
      </c>
      <c r="AJ289" s="58">
        <v>0</v>
      </c>
      <c r="AK289" s="58">
        <v>26</v>
      </c>
      <c r="AL289" s="58">
        <v>0</v>
      </c>
      <c r="AM289" s="58">
        <v>0</v>
      </c>
      <c r="AN289" s="58">
        <v>0</v>
      </c>
      <c r="AO289" s="58">
        <v>0</v>
      </c>
      <c r="AP289" s="58">
        <v>0</v>
      </c>
      <c r="AQ289" s="58">
        <v>0</v>
      </c>
      <c r="AR289" s="54">
        <v>5000000</v>
      </c>
      <c r="AS289" s="54">
        <v>0</v>
      </c>
      <c r="AT289" s="54">
        <v>0</v>
      </c>
      <c r="AU289" s="54">
        <v>5000000</v>
      </c>
      <c r="AV289" s="54">
        <v>0</v>
      </c>
      <c r="AW289" s="54">
        <v>0</v>
      </c>
      <c r="AX289" s="54">
        <v>0</v>
      </c>
      <c r="AY289" s="54">
        <v>200000</v>
      </c>
      <c r="AZ289" s="59">
        <v>0</v>
      </c>
      <c r="BA289" s="54">
        <v>0</v>
      </c>
      <c r="BB289" s="59"/>
      <c r="BC289" s="54"/>
      <c r="BD289" s="54"/>
      <c r="BE289" s="54">
        <v>715962</v>
      </c>
      <c r="BF289" s="54">
        <v>915962</v>
      </c>
      <c r="BG289" s="59">
        <v>5160123</v>
      </c>
      <c r="BH289" s="59">
        <v>0</v>
      </c>
      <c r="BI289" s="59">
        <v>0</v>
      </c>
      <c r="BJ289" s="59">
        <v>0</v>
      </c>
      <c r="BK289" s="59"/>
      <c r="BL289" s="59">
        <v>500000</v>
      </c>
      <c r="BM289" s="59"/>
      <c r="BN289" s="59"/>
      <c r="BO289" s="59">
        <v>0</v>
      </c>
      <c r="BP289" s="59"/>
      <c r="BQ289" s="59"/>
      <c r="BR289" s="54"/>
      <c r="BS289" s="59"/>
      <c r="BT289" s="54">
        <v>5660123</v>
      </c>
      <c r="BU289" s="57">
        <v>11576085</v>
      </c>
      <c r="BV289" s="54">
        <v>0</v>
      </c>
      <c r="BW289" s="54">
        <v>200000</v>
      </c>
      <c r="BX289" s="54">
        <v>715962</v>
      </c>
      <c r="BY289" s="54">
        <v>11000000</v>
      </c>
      <c r="BZ289" s="54">
        <v>0</v>
      </c>
      <c r="CA289" s="54">
        <v>0</v>
      </c>
      <c r="CB289" s="54">
        <v>400000</v>
      </c>
      <c r="CC289" s="54">
        <v>50000</v>
      </c>
      <c r="CD289" s="54">
        <v>75000</v>
      </c>
      <c r="CE289" s="54">
        <v>0</v>
      </c>
      <c r="CF289" s="54">
        <v>525000</v>
      </c>
      <c r="CG289" s="54">
        <v>12440962</v>
      </c>
      <c r="CH289" s="54">
        <v>0</v>
      </c>
      <c r="CI289" s="54">
        <v>0</v>
      </c>
      <c r="CJ289" s="54"/>
      <c r="CK289" s="54">
        <v>0</v>
      </c>
      <c r="CL289" s="54">
        <v>0</v>
      </c>
      <c r="CM289" s="54">
        <v>50000</v>
      </c>
      <c r="CN289" s="54">
        <v>0</v>
      </c>
      <c r="CO289" s="54"/>
      <c r="CP289" s="54">
        <v>1308900</v>
      </c>
      <c r="CQ289" s="54">
        <v>0</v>
      </c>
      <c r="CR289" s="54">
        <v>1358900</v>
      </c>
      <c r="CS289" s="54">
        <v>9692185</v>
      </c>
      <c r="CT289" s="54"/>
      <c r="CU289" s="57">
        <v>9692185</v>
      </c>
      <c r="CV289" s="54">
        <v>850000.00000000012</v>
      </c>
      <c r="CW289" s="54">
        <v>0</v>
      </c>
      <c r="CX289" s="54">
        <v>150000</v>
      </c>
      <c r="CY289" s="54">
        <v>0</v>
      </c>
      <c r="CZ289" s="54"/>
      <c r="DA289" s="54">
        <v>1000000.0000000001</v>
      </c>
      <c r="DB289" s="54">
        <v>1525000</v>
      </c>
      <c r="DC289" s="54">
        <v>100000</v>
      </c>
      <c r="DD289" s="54">
        <v>12676085</v>
      </c>
      <c r="DE289" s="54"/>
      <c r="DF289" s="54" t="s">
        <v>980</v>
      </c>
      <c r="DG289" s="54">
        <v>416666.66666666669</v>
      </c>
      <c r="DH289" s="52" t="s">
        <v>195</v>
      </c>
      <c r="DI289" s="54">
        <f>IFERROR(VLOOKUP($B289,[1]Timesheet!$D:$BK,51,0),0)</f>
        <v>22</v>
      </c>
      <c r="DJ289" s="54">
        <f>IFERROR(VLOOKUP($B289,[1]Timesheet!$D:$BK,52,0),0)</f>
        <v>0</v>
      </c>
      <c r="DK289" s="54">
        <f>IFERROR(VLOOKUP($B289,[1]Timesheet!$D:$BK,55,0),0)</f>
        <v>0</v>
      </c>
      <c r="DL289" s="52" t="s">
        <v>139</v>
      </c>
      <c r="DM289" s="54">
        <f>IFERROR(VLOOKUP($B289,[1]Timesheet!$D:$BK,57,0),0)</f>
        <v>0</v>
      </c>
      <c r="DN289" s="54">
        <f t="shared" si="15"/>
        <v>50000</v>
      </c>
      <c r="DO289" s="54"/>
      <c r="DP289" s="54" t="str">
        <f t="shared" si="16"/>
        <v>DNI</v>
      </c>
      <c r="DQ289" s="60">
        <v>0</v>
      </c>
      <c r="DR289" s="60">
        <v>0</v>
      </c>
      <c r="DS289" s="61" t="str">
        <f>IFERROR(VLOOKUP(E289&amp;H289,[1]Group!$D$3:$G$40,4,0),"")</f>
        <v>Group 1</v>
      </c>
      <c r="DT289" s="61" t="str">
        <f t="shared" si="17"/>
        <v>MoviSouthGroup 1</v>
      </c>
    </row>
    <row r="290" spans="1:124" s="11" customFormat="1" ht="20.25" hidden="1" customHeight="1" x14ac:dyDescent="0.35">
      <c r="A290" s="47">
        <v>287</v>
      </c>
      <c r="B290" s="48">
        <v>5652</v>
      </c>
      <c r="C290" s="48" t="s">
        <v>1037</v>
      </c>
      <c r="D290" s="49" t="s">
        <v>605</v>
      </c>
      <c r="E290" s="49" t="s">
        <v>192</v>
      </c>
      <c r="F290" s="49" t="s">
        <v>193</v>
      </c>
      <c r="G290" s="49" t="s">
        <v>151</v>
      </c>
      <c r="H290" s="49" t="s">
        <v>193</v>
      </c>
      <c r="I290" s="49" t="s">
        <v>129</v>
      </c>
      <c r="J290" s="49" t="s">
        <v>179</v>
      </c>
      <c r="K290" s="49" t="s">
        <v>131</v>
      </c>
      <c r="L290" s="60" t="s">
        <v>198</v>
      </c>
      <c r="M290" s="50">
        <v>43844</v>
      </c>
      <c r="N290" s="50"/>
      <c r="O290" s="51"/>
      <c r="P290" s="50">
        <v>44541</v>
      </c>
      <c r="Q290" s="52" t="s">
        <v>133</v>
      </c>
      <c r="R290" s="311" t="s">
        <v>774</v>
      </c>
      <c r="S290" s="52" t="s">
        <v>134</v>
      </c>
      <c r="T290" s="54"/>
      <c r="U290" s="54">
        <v>5000000</v>
      </c>
      <c r="V290" s="54"/>
      <c r="W290" s="55">
        <v>5000000</v>
      </c>
      <c r="X290" s="56">
        <v>0</v>
      </c>
      <c r="Y290" s="54">
        <v>0</v>
      </c>
      <c r="Z290" s="54"/>
      <c r="AA290" s="56">
        <v>200000</v>
      </c>
      <c r="AB290" s="54"/>
      <c r="AC290" s="54">
        <v>730000</v>
      </c>
      <c r="AD290" s="57">
        <v>930000</v>
      </c>
      <c r="AE290" s="54" t="s">
        <v>1246</v>
      </c>
      <c r="AF290" s="58">
        <v>26</v>
      </c>
      <c r="AG290" s="58">
        <v>13</v>
      </c>
      <c r="AH290" s="58">
        <v>0</v>
      </c>
      <c r="AI290" s="58">
        <v>0</v>
      </c>
      <c r="AJ290" s="58">
        <v>0</v>
      </c>
      <c r="AK290" s="58">
        <v>13</v>
      </c>
      <c r="AL290" s="58">
        <v>0</v>
      </c>
      <c r="AM290" s="58">
        <v>0</v>
      </c>
      <c r="AN290" s="58">
        <v>0</v>
      </c>
      <c r="AO290" s="58">
        <v>0</v>
      </c>
      <c r="AP290" s="58">
        <v>0</v>
      </c>
      <c r="AQ290" s="58">
        <v>0</v>
      </c>
      <c r="AR290" s="54">
        <v>2500000</v>
      </c>
      <c r="AS290" s="54">
        <v>2030769</v>
      </c>
      <c r="AT290" s="54">
        <v>0</v>
      </c>
      <c r="AU290" s="54">
        <v>4530769</v>
      </c>
      <c r="AV290" s="54">
        <v>0</v>
      </c>
      <c r="AW290" s="54">
        <v>0</v>
      </c>
      <c r="AX290" s="54">
        <v>0</v>
      </c>
      <c r="AY290" s="54">
        <v>100000</v>
      </c>
      <c r="AZ290" s="59">
        <v>0</v>
      </c>
      <c r="BA290" s="54">
        <v>0</v>
      </c>
      <c r="BB290" s="59"/>
      <c r="BC290" s="54"/>
      <c r="BD290" s="54"/>
      <c r="BE290" s="54">
        <v>365000</v>
      </c>
      <c r="BF290" s="54">
        <v>465000</v>
      </c>
      <c r="BG290" s="59">
        <v>277946</v>
      </c>
      <c r="BH290" s="59">
        <v>0</v>
      </c>
      <c r="BI290" s="59">
        <v>0</v>
      </c>
      <c r="BJ290" s="59">
        <v>0</v>
      </c>
      <c r="BK290" s="59"/>
      <c r="BL290" s="59">
        <v>100000</v>
      </c>
      <c r="BM290" s="59"/>
      <c r="BN290" s="59"/>
      <c r="BO290" s="59">
        <v>0</v>
      </c>
      <c r="BP290" s="59"/>
      <c r="BQ290" s="59"/>
      <c r="BR290" s="54"/>
      <c r="BS290" s="59"/>
      <c r="BT290" s="54">
        <v>377946</v>
      </c>
      <c r="BU290" s="57">
        <v>5373715</v>
      </c>
      <c r="BV290" s="54">
        <v>0</v>
      </c>
      <c r="BW290" s="54">
        <v>100000</v>
      </c>
      <c r="BX290" s="54">
        <v>365000</v>
      </c>
      <c r="BY290" s="54">
        <v>11000000</v>
      </c>
      <c r="BZ290" s="54">
        <v>0</v>
      </c>
      <c r="CA290" s="54">
        <v>0</v>
      </c>
      <c r="CB290" s="54">
        <v>0</v>
      </c>
      <c r="CC290" s="54">
        <v>0</v>
      </c>
      <c r="CD290" s="54">
        <v>0</v>
      </c>
      <c r="CE290" s="54">
        <v>216000</v>
      </c>
      <c r="CF290" s="54">
        <v>216000</v>
      </c>
      <c r="CG290" s="54">
        <v>11681000</v>
      </c>
      <c r="CH290" s="54">
        <v>0</v>
      </c>
      <c r="CI290" s="54">
        <v>0</v>
      </c>
      <c r="CJ290" s="54"/>
      <c r="CK290" s="54">
        <v>0</v>
      </c>
      <c r="CL290" s="54">
        <v>0</v>
      </c>
      <c r="CM290" s="54">
        <v>0</v>
      </c>
      <c r="CN290" s="54">
        <v>0</v>
      </c>
      <c r="CO290" s="54"/>
      <c r="CP290" s="54">
        <v>0</v>
      </c>
      <c r="CQ290" s="54">
        <v>0</v>
      </c>
      <c r="CR290" s="54">
        <v>0</v>
      </c>
      <c r="CS290" s="54">
        <v>5157715</v>
      </c>
      <c r="CT290" s="54"/>
      <c r="CU290" s="57">
        <v>5157715</v>
      </c>
      <c r="CV290" s="54">
        <v>0</v>
      </c>
      <c r="CW290" s="54">
        <v>0</v>
      </c>
      <c r="CX290" s="54">
        <v>0</v>
      </c>
      <c r="CY290" s="54">
        <v>0</v>
      </c>
      <c r="CZ290" s="54"/>
      <c r="DA290" s="54">
        <v>0</v>
      </c>
      <c r="DB290" s="54">
        <v>216000</v>
      </c>
      <c r="DC290" s="54">
        <v>0</v>
      </c>
      <c r="DD290" s="54">
        <v>5373715</v>
      </c>
      <c r="DE290" s="54"/>
      <c r="DF290" s="54" t="s">
        <v>980</v>
      </c>
      <c r="DG290" s="54">
        <v>416666.66666666669</v>
      </c>
      <c r="DH290" s="52" t="s">
        <v>188</v>
      </c>
      <c r="DI290" s="54">
        <f>IFERROR(VLOOKUP($B290,[1]Timesheet!$D:$BK,51,0),0)</f>
        <v>9</v>
      </c>
      <c r="DJ290" s="54">
        <f>IFERROR(VLOOKUP($B290,[1]Timesheet!$D:$BK,52,0),0)</f>
        <v>0</v>
      </c>
      <c r="DK290" s="54">
        <f>IFERROR(VLOOKUP($B290,[1]Timesheet!$D:$BK,55,0),0)</f>
        <v>0</v>
      </c>
      <c r="DL290" s="52">
        <v>0</v>
      </c>
      <c r="DM290" s="54">
        <f>IFERROR(VLOOKUP($B290,[1]Timesheet!$D:$BK,57,0),0)</f>
        <v>0</v>
      </c>
      <c r="DN290" s="54">
        <f t="shared" si="15"/>
        <v>0</v>
      </c>
      <c r="DO290" s="54"/>
      <c r="DP290" s="54" t="str">
        <f t="shared" si="16"/>
        <v>MKD</v>
      </c>
      <c r="DQ290" s="60">
        <v>44256</v>
      </c>
      <c r="DR290" s="60">
        <v>44436</v>
      </c>
      <c r="DS290" s="61" t="str">
        <f>IFERROR(VLOOKUP(E290&amp;H290,[1]Group!$D$3:$G$40,4,0),"")</f>
        <v>Group 1</v>
      </c>
      <c r="DT290" s="61" t="str">
        <f t="shared" si="17"/>
        <v>MoviSouthGroup 1</v>
      </c>
    </row>
    <row r="291" spans="1:124" s="11" customFormat="1" ht="20.25" hidden="1" customHeight="1" x14ac:dyDescent="0.35">
      <c r="A291" s="47">
        <v>288</v>
      </c>
      <c r="B291" s="48">
        <v>5692</v>
      </c>
      <c r="C291" s="48" t="s">
        <v>1038</v>
      </c>
      <c r="D291" s="49" t="s">
        <v>606</v>
      </c>
      <c r="E291" s="49" t="s">
        <v>192</v>
      </c>
      <c r="F291" s="49" t="s">
        <v>193</v>
      </c>
      <c r="G291" s="49" t="s">
        <v>151</v>
      </c>
      <c r="H291" s="49" t="s">
        <v>193</v>
      </c>
      <c r="I291" s="49" t="s">
        <v>169</v>
      </c>
      <c r="J291" s="49" t="s">
        <v>179</v>
      </c>
      <c r="K291" s="49" t="s">
        <v>131</v>
      </c>
      <c r="L291" s="49" t="s">
        <v>132</v>
      </c>
      <c r="M291" s="50">
        <v>43978</v>
      </c>
      <c r="N291" s="50" t="s">
        <v>770</v>
      </c>
      <c r="O291" s="51"/>
      <c r="P291" s="50"/>
      <c r="Q291" s="52" t="s">
        <v>133</v>
      </c>
      <c r="R291" s="311" t="s">
        <v>774</v>
      </c>
      <c r="S291" s="52" t="s">
        <v>134</v>
      </c>
      <c r="T291" s="54"/>
      <c r="U291" s="54">
        <v>5000000</v>
      </c>
      <c r="V291" s="54"/>
      <c r="W291" s="55">
        <v>5000000</v>
      </c>
      <c r="X291" s="56">
        <v>0</v>
      </c>
      <c r="Y291" s="54">
        <v>0</v>
      </c>
      <c r="Z291" s="54"/>
      <c r="AA291" s="56">
        <v>200000</v>
      </c>
      <c r="AB291" s="54"/>
      <c r="AC291" s="54">
        <v>730000</v>
      </c>
      <c r="AD291" s="57">
        <v>930000</v>
      </c>
      <c r="AE291" s="54" t="s">
        <v>1246</v>
      </c>
      <c r="AF291" s="58">
        <v>26</v>
      </c>
      <c r="AG291" s="58">
        <v>26</v>
      </c>
      <c r="AH291" s="58">
        <v>0</v>
      </c>
      <c r="AI291" s="58">
        <v>0</v>
      </c>
      <c r="AJ291" s="58">
        <v>0</v>
      </c>
      <c r="AK291" s="58">
        <v>26</v>
      </c>
      <c r="AL291" s="58">
        <v>0</v>
      </c>
      <c r="AM291" s="58">
        <v>0</v>
      </c>
      <c r="AN291" s="58">
        <v>0</v>
      </c>
      <c r="AO291" s="58">
        <v>0</v>
      </c>
      <c r="AP291" s="58">
        <v>0</v>
      </c>
      <c r="AQ291" s="58">
        <v>0</v>
      </c>
      <c r="AR291" s="54">
        <v>5000000</v>
      </c>
      <c r="AS291" s="54">
        <v>0</v>
      </c>
      <c r="AT291" s="54">
        <v>0</v>
      </c>
      <c r="AU291" s="54">
        <v>5000000</v>
      </c>
      <c r="AV291" s="54">
        <v>0</v>
      </c>
      <c r="AW291" s="54">
        <v>0</v>
      </c>
      <c r="AX291" s="54">
        <v>0</v>
      </c>
      <c r="AY291" s="54">
        <v>200000</v>
      </c>
      <c r="AZ291" s="59">
        <v>0</v>
      </c>
      <c r="BA291" s="54">
        <v>0</v>
      </c>
      <c r="BB291" s="59"/>
      <c r="BC291" s="54"/>
      <c r="BD291" s="54"/>
      <c r="BE291" s="54">
        <v>730000</v>
      </c>
      <c r="BF291" s="54">
        <v>930000</v>
      </c>
      <c r="BG291" s="59">
        <v>1010490</v>
      </c>
      <c r="BH291" s="59">
        <v>0</v>
      </c>
      <c r="BI291" s="59">
        <v>0</v>
      </c>
      <c r="BJ291" s="59">
        <v>0</v>
      </c>
      <c r="BK291" s="59"/>
      <c r="BL291" s="59">
        <v>100000</v>
      </c>
      <c r="BM291" s="59"/>
      <c r="BN291" s="59"/>
      <c r="BO291" s="59">
        <v>0</v>
      </c>
      <c r="BP291" s="59"/>
      <c r="BQ291" s="59"/>
      <c r="BR291" s="54"/>
      <c r="BS291" s="59"/>
      <c r="BT291" s="54">
        <v>1110490</v>
      </c>
      <c r="BU291" s="57">
        <v>7040490</v>
      </c>
      <c r="BV291" s="54">
        <v>0</v>
      </c>
      <c r="BW291" s="54">
        <v>200000</v>
      </c>
      <c r="BX291" s="54">
        <v>730000</v>
      </c>
      <c r="BY291" s="54">
        <v>11000000</v>
      </c>
      <c r="BZ291" s="54">
        <v>0</v>
      </c>
      <c r="CA291" s="54">
        <v>0</v>
      </c>
      <c r="CB291" s="54">
        <v>400000</v>
      </c>
      <c r="CC291" s="54">
        <v>50000</v>
      </c>
      <c r="CD291" s="54">
        <v>75000</v>
      </c>
      <c r="CE291" s="54">
        <v>0</v>
      </c>
      <c r="CF291" s="54">
        <v>525000</v>
      </c>
      <c r="CG291" s="54">
        <v>12455000</v>
      </c>
      <c r="CH291" s="54">
        <v>0</v>
      </c>
      <c r="CI291" s="54">
        <v>0</v>
      </c>
      <c r="CJ291" s="54"/>
      <c r="CK291" s="54">
        <v>0</v>
      </c>
      <c r="CL291" s="54">
        <v>0</v>
      </c>
      <c r="CM291" s="54">
        <v>50000</v>
      </c>
      <c r="CN291" s="54">
        <v>0</v>
      </c>
      <c r="CO291" s="54"/>
      <c r="CP291" s="54">
        <v>0</v>
      </c>
      <c r="CQ291" s="54">
        <v>0</v>
      </c>
      <c r="CR291" s="54">
        <v>50000</v>
      </c>
      <c r="CS291" s="54">
        <v>6465490</v>
      </c>
      <c r="CT291" s="54"/>
      <c r="CU291" s="57">
        <v>6465490</v>
      </c>
      <c r="CV291" s="54">
        <v>850000.00000000012</v>
      </c>
      <c r="CW291" s="54">
        <v>0</v>
      </c>
      <c r="CX291" s="54">
        <v>150000</v>
      </c>
      <c r="CY291" s="54">
        <v>0</v>
      </c>
      <c r="CZ291" s="54"/>
      <c r="DA291" s="54">
        <v>1000000.0000000001</v>
      </c>
      <c r="DB291" s="54">
        <v>1525000</v>
      </c>
      <c r="DC291" s="54">
        <v>100000</v>
      </c>
      <c r="DD291" s="54">
        <v>8140490</v>
      </c>
      <c r="DE291" s="54"/>
      <c r="DF291" s="54" t="s">
        <v>982</v>
      </c>
      <c r="DG291" s="54">
        <v>416666.66666666669</v>
      </c>
      <c r="DH291" s="52" t="s">
        <v>212</v>
      </c>
      <c r="DI291" s="54">
        <f>IFERROR(VLOOKUP($B291,[1]Timesheet!$D:$BK,51,0),0)</f>
        <v>22</v>
      </c>
      <c r="DJ291" s="54">
        <f>IFERROR(VLOOKUP($B291,[1]Timesheet!$D:$BK,52,0),0)</f>
        <v>0</v>
      </c>
      <c r="DK291" s="54">
        <f>IFERROR(VLOOKUP($B291,[1]Timesheet!$D:$BK,55,0),0)</f>
        <v>0</v>
      </c>
      <c r="DL291" s="52" t="s">
        <v>139</v>
      </c>
      <c r="DM291" s="54">
        <f>IFERROR(VLOOKUP($B291,[1]Timesheet!$D:$BK,57,0),0)</f>
        <v>0</v>
      </c>
      <c r="DN291" s="54">
        <f t="shared" si="15"/>
        <v>50000</v>
      </c>
      <c r="DO291" s="54"/>
      <c r="DP291" s="54" t="str">
        <f t="shared" si="16"/>
        <v>HPG</v>
      </c>
      <c r="DQ291" s="60">
        <v>0</v>
      </c>
      <c r="DR291" s="60">
        <v>0</v>
      </c>
      <c r="DS291" s="61" t="str">
        <f>IFERROR(VLOOKUP(E291&amp;H291,[1]Group!$D$3:$G$40,4,0),"")</f>
        <v>Group 1</v>
      </c>
      <c r="DT291" s="61" t="str">
        <f t="shared" si="17"/>
        <v>MoviNorthGroup 1</v>
      </c>
    </row>
    <row r="292" spans="1:124" s="11" customFormat="1" ht="20.25" hidden="1" customHeight="1" x14ac:dyDescent="0.35">
      <c r="A292" s="47">
        <v>289</v>
      </c>
      <c r="B292" s="48">
        <v>5735</v>
      </c>
      <c r="C292" s="48" t="s">
        <v>1040</v>
      </c>
      <c r="D292" s="49" t="s">
        <v>607</v>
      </c>
      <c r="E292" s="49" t="s">
        <v>192</v>
      </c>
      <c r="F292" s="49" t="s">
        <v>193</v>
      </c>
      <c r="G292" s="49" t="s">
        <v>151</v>
      </c>
      <c r="H292" s="49" t="s">
        <v>193</v>
      </c>
      <c r="I292" s="49" t="s">
        <v>129</v>
      </c>
      <c r="J292" s="49" t="s">
        <v>179</v>
      </c>
      <c r="K292" s="49" t="s">
        <v>131</v>
      </c>
      <c r="L292" s="49" t="s">
        <v>132</v>
      </c>
      <c r="M292" s="50">
        <v>44013</v>
      </c>
      <c r="N292" s="50" t="s">
        <v>770</v>
      </c>
      <c r="O292" s="51"/>
      <c r="P292" s="50"/>
      <c r="Q292" s="52" t="s">
        <v>133</v>
      </c>
      <c r="R292" s="311" t="s">
        <v>774</v>
      </c>
      <c r="S292" s="52" t="s">
        <v>134</v>
      </c>
      <c r="T292" s="54"/>
      <c r="U292" s="54">
        <v>5000000</v>
      </c>
      <c r="V292" s="54"/>
      <c r="W292" s="55">
        <v>5000000</v>
      </c>
      <c r="X292" s="56">
        <v>0</v>
      </c>
      <c r="Y292" s="54">
        <v>0</v>
      </c>
      <c r="Z292" s="54"/>
      <c r="AA292" s="56">
        <v>200000</v>
      </c>
      <c r="AB292" s="54"/>
      <c r="AC292" s="54">
        <v>730000</v>
      </c>
      <c r="AD292" s="57">
        <v>930000</v>
      </c>
      <c r="AE292" s="54" t="s">
        <v>1246</v>
      </c>
      <c r="AF292" s="58">
        <v>26</v>
      </c>
      <c r="AG292" s="58">
        <v>25</v>
      </c>
      <c r="AH292" s="58">
        <v>0</v>
      </c>
      <c r="AI292" s="58">
        <v>0</v>
      </c>
      <c r="AJ292" s="58">
        <v>0</v>
      </c>
      <c r="AK292" s="58">
        <v>25</v>
      </c>
      <c r="AL292" s="58">
        <v>0</v>
      </c>
      <c r="AM292" s="58">
        <v>0</v>
      </c>
      <c r="AN292" s="58">
        <v>0</v>
      </c>
      <c r="AO292" s="58">
        <v>0</v>
      </c>
      <c r="AP292" s="58">
        <v>0</v>
      </c>
      <c r="AQ292" s="58">
        <v>0</v>
      </c>
      <c r="AR292" s="54">
        <v>4807692</v>
      </c>
      <c r="AS292" s="54">
        <v>0</v>
      </c>
      <c r="AT292" s="54">
        <v>0</v>
      </c>
      <c r="AU292" s="54">
        <v>4807692</v>
      </c>
      <c r="AV292" s="54">
        <v>0</v>
      </c>
      <c r="AW292" s="54">
        <v>0</v>
      </c>
      <c r="AX292" s="54">
        <v>0</v>
      </c>
      <c r="AY292" s="54">
        <v>200000</v>
      </c>
      <c r="AZ292" s="59">
        <v>0</v>
      </c>
      <c r="BA292" s="54">
        <v>0</v>
      </c>
      <c r="BB292" s="59"/>
      <c r="BC292" s="54"/>
      <c r="BD292" s="54"/>
      <c r="BE292" s="54">
        <v>701923</v>
      </c>
      <c r="BF292" s="54">
        <v>901923</v>
      </c>
      <c r="BG292" s="59">
        <v>0</v>
      </c>
      <c r="BH292" s="59">
        <v>0</v>
      </c>
      <c r="BI292" s="59">
        <v>0</v>
      </c>
      <c r="BJ292" s="59">
        <v>0</v>
      </c>
      <c r="BK292" s="59"/>
      <c r="BL292" s="59">
        <v>150000</v>
      </c>
      <c r="BM292" s="59"/>
      <c r="BN292" s="59"/>
      <c r="BO292" s="59">
        <v>0</v>
      </c>
      <c r="BP292" s="59"/>
      <c r="BQ292" s="59"/>
      <c r="BR292" s="54"/>
      <c r="BS292" s="59"/>
      <c r="BT292" s="54">
        <v>150000</v>
      </c>
      <c r="BU292" s="57">
        <v>5859615</v>
      </c>
      <c r="BV292" s="54">
        <v>0</v>
      </c>
      <c r="BW292" s="54">
        <v>200000</v>
      </c>
      <c r="BX292" s="54">
        <v>701923</v>
      </c>
      <c r="BY292" s="54">
        <v>11000000</v>
      </c>
      <c r="BZ292" s="54">
        <v>0</v>
      </c>
      <c r="CA292" s="54">
        <v>0</v>
      </c>
      <c r="CB292" s="54">
        <v>400000</v>
      </c>
      <c r="CC292" s="54">
        <v>50000</v>
      </c>
      <c r="CD292" s="54">
        <v>75000</v>
      </c>
      <c r="CE292" s="54">
        <v>0</v>
      </c>
      <c r="CF292" s="54">
        <v>525000</v>
      </c>
      <c r="CG292" s="54">
        <v>12426923</v>
      </c>
      <c r="CH292" s="54">
        <v>0</v>
      </c>
      <c r="CI292" s="54">
        <v>0</v>
      </c>
      <c r="CJ292" s="54"/>
      <c r="CK292" s="54">
        <v>0</v>
      </c>
      <c r="CL292" s="54">
        <v>0</v>
      </c>
      <c r="CM292" s="54">
        <v>50000</v>
      </c>
      <c r="CN292" s="54">
        <v>0</v>
      </c>
      <c r="CO292" s="54"/>
      <c r="CP292" s="54">
        <v>2653000</v>
      </c>
      <c r="CQ292" s="54">
        <v>0</v>
      </c>
      <c r="CR292" s="54">
        <v>2703000</v>
      </c>
      <c r="CS292" s="54">
        <v>2631615</v>
      </c>
      <c r="CT292" s="54"/>
      <c r="CU292" s="57">
        <v>2631615</v>
      </c>
      <c r="CV292" s="54">
        <v>850000.00000000012</v>
      </c>
      <c r="CW292" s="54">
        <v>0</v>
      </c>
      <c r="CX292" s="54">
        <v>150000</v>
      </c>
      <c r="CY292" s="54">
        <v>0</v>
      </c>
      <c r="CZ292" s="54"/>
      <c r="DA292" s="54">
        <v>1000000.0000000001</v>
      </c>
      <c r="DB292" s="54">
        <v>1525000</v>
      </c>
      <c r="DC292" s="54">
        <v>100000</v>
      </c>
      <c r="DD292" s="54">
        <v>6959615</v>
      </c>
      <c r="DE292" s="54"/>
      <c r="DF292" s="54" t="s">
        <v>980</v>
      </c>
      <c r="DG292" s="54">
        <v>416666.66666666669</v>
      </c>
      <c r="DH292" s="52" t="s">
        <v>188</v>
      </c>
      <c r="DI292" s="54">
        <f>IFERROR(VLOOKUP($B292,[1]Timesheet!$D:$BK,51,0),0)</f>
        <v>21</v>
      </c>
      <c r="DJ292" s="54">
        <f>IFERROR(VLOOKUP($B292,[1]Timesheet!$D:$BK,52,0),0)</f>
        <v>0</v>
      </c>
      <c r="DK292" s="54">
        <f>IFERROR(VLOOKUP($B292,[1]Timesheet!$D:$BK,55,0),0)</f>
        <v>1</v>
      </c>
      <c r="DL292" s="52" t="s">
        <v>139</v>
      </c>
      <c r="DM292" s="54">
        <f>IFERROR(VLOOKUP($B292,[1]Timesheet!$D:$BK,57,0),0)</f>
        <v>0</v>
      </c>
      <c r="DN292" s="54">
        <f t="shared" si="15"/>
        <v>50000</v>
      </c>
      <c r="DO292" s="54"/>
      <c r="DP292" s="54" t="str">
        <f t="shared" si="16"/>
        <v>MKD</v>
      </c>
      <c r="DQ292" s="60">
        <v>0</v>
      </c>
      <c r="DR292" s="60">
        <v>0</v>
      </c>
      <c r="DS292" s="61" t="str">
        <f>IFERROR(VLOOKUP(E292&amp;H292,[1]Group!$D$3:$G$40,4,0),"")</f>
        <v>Group 1</v>
      </c>
      <c r="DT292" s="61" t="str">
        <f t="shared" si="17"/>
        <v>MoviSouthGroup 1</v>
      </c>
    </row>
    <row r="293" spans="1:124" s="11" customFormat="1" ht="20.25" hidden="1" customHeight="1" x14ac:dyDescent="0.35">
      <c r="A293" s="47">
        <v>290</v>
      </c>
      <c r="B293" s="48">
        <v>5770</v>
      </c>
      <c r="C293" s="48" t="s">
        <v>1043</v>
      </c>
      <c r="D293" s="49" t="s">
        <v>608</v>
      </c>
      <c r="E293" s="49" t="s">
        <v>192</v>
      </c>
      <c r="F293" s="49" t="s">
        <v>193</v>
      </c>
      <c r="G293" s="49" t="s">
        <v>151</v>
      </c>
      <c r="H293" s="49" t="s">
        <v>193</v>
      </c>
      <c r="I293" s="49" t="s">
        <v>129</v>
      </c>
      <c r="J293" s="49" t="s">
        <v>179</v>
      </c>
      <c r="K293" s="49" t="s">
        <v>131</v>
      </c>
      <c r="L293" s="49" t="s">
        <v>132</v>
      </c>
      <c r="M293" s="50">
        <v>44016</v>
      </c>
      <c r="N293" s="50" t="s">
        <v>770</v>
      </c>
      <c r="O293" s="51"/>
      <c r="P293" s="50"/>
      <c r="Q293" s="52" t="s">
        <v>133</v>
      </c>
      <c r="R293" s="311" t="s">
        <v>774</v>
      </c>
      <c r="S293" s="52" t="s">
        <v>134</v>
      </c>
      <c r="T293" s="54"/>
      <c r="U293" s="54">
        <v>5000000</v>
      </c>
      <c r="V293" s="54"/>
      <c r="W293" s="55">
        <v>5000000</v>
      </c>
      <c r="X293" s="56">
        <v>0</v>
      </c>
      <c r="Y293" s="54">
        <v>0</v>
      </c>
      <c r="Z293" s="54"/>
      <c r="AA293" s="56">
        <v>200000</v>
      </c>
      <c r="AB293" s="54"/>
      <c r="AC293" s="54">
        <v>730000</v>
      </c>
      <c r="AD293" s="57">
        <v>930000</v>
      </c>
      <c r="AE293" s="54" t="s">
        <v>1246</v>
      </c>
      <c r="AF293" s="58">
        <v>26</v>
      </c>
      <c r="AG293" s="58">
        <v>26</v>
      </c>
      <c r="AH293" s="58">
        <v>0</v>
      </c>
      <c r="AI293" s="58">
        <v>0</v>
      </c>
      <c r="AJ293" s="58">
        <v>0</v>
      </c>
      <c r="AK293" s="58">
        <v>26</v>
      </c>
      <c r="AL293" s="58">
        <v>0</v>
      </c>
      <c r="AM293" s="58">
        <v>0</v>
      </c>
      <c r="AN293" s="58">
        <v>0</v>
      </c>
      <c r="AO293" s="58">
        <v>0</v>
      </c>
      <c r="AP293" s="58">
        <v>0</v>
      </c>
      <c r="AQ293" s="58">
        <v>0</v>
      </c>
      <c r="AR293" s="54">
        <v>5000000</v>
      </c>
      <c r="AS293" s="54">
        <v>0</v>
      </c>
      <c r="AT293" s="54">
        <v>0</v>
      </c>
      <c r="AU293" s="54">
        <v>5000000</v>
      </c>
      <c r="AV293" s="54">
        <v>0</v>
      </c>
      <c r="AW293" s="54">
        <v>0</v>
      </c>
      <c r="AX293" s="54">
        <v>0</v>
      </c>
      <c r="AY293" s="54">
        <v>200000</v>
      </c>
      <c r="AZ293" s="59">
        <v>0</v>
      </c>
      <c r="BA293" s="54">
        <v>0</v>
      </c>
      <c r="BB293" s="59"/>
      <c r="BC293" s="54"/>
      <c r="BD293" s="54"/>
      <c r="BE293" s="54">
        <v>730000</v>
      </c>
      <c r="BF293" s="54">
        <v>930000</v>
      </c>
      <c r="BG293" s="59">
        <v>3297535</v>
      </c>
      <c r="BH293" s="59">
        <v>0</v>
      </c>
      <c r="BI293" s="59">
        <v>0</v>
      </c>
      <c r="BJ293" s="59">
        <v>0</v>
      </c>
      <c r="BK293" s="59"/>
      <c r="BL293" s="59">
        <v>550000</v>
      </c>
      <c r="BM293" s="59"/>
      <c r="BN293" s="59"/>
      <c r="BO293" s="59">
        <v>0</v>
      </c>
      <c r="BP293" s="59"/>
      <c r="BQ293" s="59"/>
      <c r="BR293" s="54"/>
      <c r="BS293" s="59"/>
      <c r="BT293" s="54">
        <v>3847535</v>
      </c>
      <c r="BU293" s="57">
        <v>9777535</v>
      </c>
      <c r="BV293" s="54">
        <v>0</v>
      </c>
      <c r="BW293" s="54">
        <v>200000</v>
      </c>
      <c r="BX293" s="54">
        <v>730000</v>
      </c>
      <c r="BY293" s="54">
        <v>11000000</v>
      </c>
      <c r="BZ293" s="54">
        <v>0</v>
      </c>
      <c r="CA293" s="54">
        <v>0</v>
      </c>
      <c r="CB293" s="54">
        <v>400000</v>
      </c>
      <c r="CC293" s="54">
        <v>50000</v>
      </c>
      <c r="CD293" s="54">
        <v>75000</v>
      </c>
      <c r="CE293" s="54">
        <v>0</v>
      </c>
      <c r="CF293" s="54">
        <v>525000</v>
      </c>
      <c r="CG293" s="54">
        <v>12455000</v>
      </c>
      <c r="CH293" s="54">
        <v>0</v>
      </c>
      <c r="CI293" s="54">
        <v>0</v>
      </c>
      <c r="CJ293" s="54"/>
      <c r="CK293" s="54">
        <v>0</v>
      </c>
      <c r="CL293" s="54">
        <v>0</v>
      </c>
      <c r="CM293" s="54">
        <v>50000</v>
      </c>
      <c r="CN293" s="54">
        <v>0</v>
      </c>
      <c r="CO293" s="54"/>
      <c r="CP293" s="54">
        <v>0</v>
      </c>
      <c r="CQ293" s="54">
        <v>0</v>
      </c>
      <c r="CR293" s="54">
        <v>50000</v>
      </c>
      <c r="CS293" s="54">
        <v>9202535</v>
      </c>
      <c r="CT293" s="54"/>
      <c r="CU293" s="57">
        <v>9202535</v>
      </c>
      <c r="CV293" s="54">
        <v>850000.00000000012</v>
      </c>
      <c r="CW293" s="54">
        <v>0</v>
      </c>
      <c r="CX293" s="54">
        <v>150000</v>
      </c>
      <c r="CY293" s="54">
        <v>0</v>
      </c>
      <c r="CZ293" s="54"/>
      <c r="DA293" s="54">
        <v>1000000.0000000001</v>
      </c>
      <c r="DB293" s="54">
        <v>1525000</v>
      </c>
      <c r="DC293" s="54">
        <v>100000</v>
      </c>
      <c r="DD293" s="54">
        <v>10877535</v>
      </c>
      <c r="DE293" s="54"/>
      <c r="DF293" s="54" t="s">
        <v>980</v>
      </c>
      <c r="DG293" s="54">
        <v>416666.66666666669</v>
      </c>
      <c r="DH293" s="52" t="s">
        <v>200</v>
      </c>
      <c r="DI293" s="54">
        <f>IFERROR(VLOOKUP($B293,[1]Timesheet!$D:$BK,51,0),0)</f>
        <v>22</v>
      </c>
      <c r="DJ293" s="54">
        <f>IFERROR(VLOOKUP($B293,[1]Timesheet!$D:$BK,52,0),0)</f>
        <v>0</v>
      </c>
      <c r="DK293" s="54">
        <f>IFERROR(VLOOKUP($B293,[1]Timesheet!$D:$BK,55,0),0)</f>
        <v>0</v>
      </c>
      <c r="DL293" s="52" t="s">
        <v>139</v>
      </c>
      <c r="DM293" s="54">
        <f>IFERROR(VLOOKUP($B293,[1]Timesheet!$D:$BK,57,0),0)</f>
        <v>0</v>
      </c>
      <c r="DN293" s="54">
        <f t="shared" si="15"/>
        <v>50000</v>
      </c>
      <c r="DO293" s="54"/>
      <c r="DP293" s="54" t="str">
        <f t="shared" si="16"/>
        <v>HCM</v>
      </c>
      <c r="DQ293" s="60">
        <v>0</v>
      </c>
      <c r="DR293" s="60">
        <v>0</v>
      </c>
      <c r="DS293" s="61" t="str">
        <f>IFERROR(VLOOKUP(E293&amp;H293,[1]Group!$D$3:$G$40,4,0),"")</f>
        <v>Group 1</v>
      </c>
      <c r="DT293" s="61" t="str">
        <f t="shared" si="17"/>
        <v>MoviSouthGroup 1</v>
      </c>
    </row>
    <row r="294" spans="1:124" s="11" customFormat="1" ht="20.25" hidden="1" customHeight="1" x14ac:dyDescent="0.35">
      <c r="A294" s="47">
        <v>291</v>
      </c>
      <c r="B294" s="48">
        <v>5739</v>
      </c>
      <c r="C294" s="48" t="s">
        <v>1041</v>
      </c>
      <c r="D294" s="49" t="s">
        <v>609</v>
      </c>
      <c r="E294" s="49" t="s">
        <v>192</v>
      </c>
      <c r="F294" s="49" t="s">
        <v>193</v>
      </c>
      <c r="G294" s="49" t="s">
        <v>151</v>
      </c>
      <c r="H294" s="49" t="s">
        <v>193</v>
      </c>
      <c r="I294" s="49" t="s">
        <v>129</v>
      </c>
      <c r="J294" s="49" t="s">
        <v>179</v>
      </c>
      <c r="K294" s="49" t="s">
        <v>131</v>
      </c>
      <c r="L294" s="49" t="s">
        <v>132</v>
      </c>
      <c r="M294" s="50">
        <v>44021</v>
      </c>
      <c r="N294" s="50" t="s">
        <v>770</v>
      </c>
      <c r="O294" s="51"/>
      <c r="P294" s="50"/>
      <c r="Q294" s="52" t="s">
        <v>133</v>
      </c>
      <c r="R294" s="311" t="s">
        <v>774</v>
      </c>
      <c r="S294" s="52" t="s">
        <v>134</v>
      </c>
      <c r="T294" s="54"/>
      <c r="U294" s="54">
        <v>5000000</v>
      </c>
      <c r="V294" s="54"/>
      <c r="W294" s="55">
        <v>5000000</v>
      </c>
      <c r="X294" s="56">
        <v>0</v>
      </c>
      <c r="Y294" s="54">
        <v>0</v>
      </c>
      <c r="Z294" s="54"/>
      <c r="AA294" s="56">
        <v>200000</v>
      </c>
      <c r="AB294" s="54"/>
      <c r="AC294" s="54">
        <v>730000</v>
      </c>
      <c r="AD294" s="57">
        <v>930000</v>
      </c>
      <c r="AE294" s="54" t="s">
        <v>1246</v>
      </c>
      <c r="AF294" s="58">
        <v>26</v>
      </c>
      <c r="AG294" s="58">
        <v>25.5</v>
      </c>
      <c r="AH294" s="58">
        <v>0.5</v>
      </c>
      <c r="AI294" s="58">
        <v>0</v>
      </c>
      <c r="AJ294" s="58">
        <v>0</v>
      </c>
      <c r="AK294" s="58">
        <v>26</v>
      </c>
      <c r="AL294" s="58">
        <v>0</v>
      </c>
      <c r="AM294" s="58">
        <v>0</v>
      </c>
      <c r="AN294" s="58">
        <v>0</v>
      </c>
      <c r="AO294" s="58">
        <v>0</v>
      </c>
      <c r="AP294" s="58">
        <v>0</v>
      </c>
      <c r="AQ294" s="58">
        <v>0</v>
      </c>
      <c r="AR294" s="54">
        <v>5000000</v>
      </c>
      <c r="AS294" s="54">
        <v>0</v>
      </c>
      <c r="AT294" s="54">
        <v>0</v>
      </c>
      <c r="AU294" s="54">
        <v>5000000</v>
      </c>
      <c r="AV294" s="54">
        <v>0</v>
      </c>
      <c r="AW294" s="54">
        <v>0</v>
      </c>
      <c r="AX294" s="54">
        <v>0</v>
      </c>
      <c r="AY294" s="54">
        <v>200000</v>
      </c>
      <c r="AZ294" s="59">
        <v>0</v>
      </c>
      <c r="BA294" s="54">
        <v>0</v>
      </c>
      <c r="BB294" s="59"/>
      <c r="BC294" s="54"/>
      <c r="BD294" s="54"/>
      <c r="BE294" s="54">
        <v>715962</v>
      </c>
      <c r="BF294" s="54">
        <v>915962</v>
      </c>
      <c r="BG294" s="59">
        <v>759978</v>
      </c>
      <c r="BH294" s="59">
        <v>0</v>
      </c>
      <c r="BI294" s="59">
        <v>0</v>
      </c>
      <c r="BJ294" s="59">
        <v>0</v>
      </c>
      <c r="BK294" s="59"/>
      <c r="BL294" s="59">
        <v>200000</v>
      </c>
      <c r="BM294" s="59"/>
      <c r="BN294" s="59"/>
      <c r="BO294" s="59">
        <v>0</v>
      </c>
      <c r="BP294" s="59"/>
      <c r="BQ294" s="59"/>
      <c r="BR294" s="54"/>
      <c r="BS294" s="59"/>
      <c r="BT294" s="54">
        <v>959978</v>
      </c>
      <c r="BU294" s="57">
        <v>6875940</v>
      </c>
      <c r="BV294" s="54">
        <v>0</v>
      </c>
      <c r="BW294" s="54">
        <v>200000</v>
      </c>
      <c r="BX294" s="54">
        <v>715962</v>
      </c>
      <c r="BY294" s="54">
        <v>11000000</v>
      </c>
      <c r="BZ294" s="54">
        <v>0</v>
      </c>
      <c r="CA294" s="54">
        <v>0</v>
      </c>
      <c r="CB294" s="54">
        <v>400000</v>
      </c>
      <c r="CC294" s="54">
        <v>50000</v>
      </c>
      <c r="CD294" s="54">
        <v>75000</v>
      </c>
      <c r="CE294" s="54">
        <v>0</v>
      </c>
      <c r="CF294" s="54">
        <v>525000</v>
      </c>
      <c r="CG294" s="54">
        <v>12440962</v>
      </c>
      <c r="CH294" s="54">
        <v>0</v>
      </c>
      <c r="CI294" s="54">
        <v>0</v>
      </c>
      <c r="CJ294" s="54"/>
      <c r="CK294" s="54">
        <v>0</v>
      </c>
      <c r="CL294" s="54">
        <v>0</v>
      </c>
      <c r="CM294" s="54">
        <v>0</v>
      </c>
      <c r="CN294" s="54">
        <v>0</v>
      </c>
      <c r="CO294" s="54"/>
      <c r="CP294" s="54">
        <v>0</v>
      </c>
      <c r="CQ294" s="54">
        <v>0</v>
      </c>
      <c r="CR294" s="54">
        <v>0</v>
      </c>
      <c r="CS294" s="54">
        <v>6350940</v>
      </c>
      <c r="CT294" s="54"/>
      <c r="CU294" s="57">
        <v>6350940</v>
      </c>
      <c r="CV294" s="54">
        <v>850000.00000000012</v>
      </c>
      <c r="CW294" s="54">
        <v>0</v>
      </c>
      <c r="CX294" s="54">
        <v>150000</v>
      </c>
      <c r="CY294" s="54">
        <v>0</v>
      </c>
      <c r="CZ294" s="54"/>
      <c r="DA294" s="54">
        <v>1000000.0000000001</v>
      </c>
      <c r="DB294" s="54">
        <v>1525000</v>
      </c>
      <c r="DC294" s="54">
        <v>100000</v>
      </c>
      <c r="DD294" s="54">
        <v>7975940</v>
      </c>
      <c r="DE294" s="54"/>
      <c r="DF294" s="54" t="s">
        <v>980</v>
      </c>
      <c r="DG294" s="54">
        <v>416666.66666666669</v>
      </c>
      <c r="DH294" s="52" t="s">
        <v>195</v>
      </c>
      <c r="DI294" s="54">
        <f>IFERROR(VLOOKUP($B294,[1]Timesheet!$D:$BK,51,0),0)</f>
        <v>22</v>
      </c>
      <c r="DJ294" s="54">
        <f>IFERROR(VLOOKUP($B294,[1]Timesheet!$D:$BK,52,0),0)</f>
        <v>0</v>
      </c>
      <c r="DK294" s="54">
        <f>IFERROR(VLOOKUP($B294,[1]Timesheet!$D:$BK,55,0),0)</f>
        <v>0</v>
      </c>
      <c r="DL294" s="52">
        <v>0</v>
      </c>
      <c r="DM294" s="54">
        <f>IFERROR(VLOOKUP($B294,[1]Timesheet!$D:$BK,57,0),0)</f>
        <v>0</v>
      </c>
      <c r="DN294" s="54">
        <f t="shared" si="15"/>
        <v>0</v>
      </c>
      <c r="DO294" s="54"/>
      <c r="DP294" s="54" t="str">
        <f t="shared" si="16"/>
        <v>DNI</v>
      </c>
      <c r="DQ294" s="60">
        <v>0</v>
      </c>
      <c r="DR294" s="60">
        <v>0</v>
      </c>
      <c r="DS294" s="61" t="str">
        <f>IFERROR(VLOOKUP(E294&amp;H294,[1]Group!$D$3:$G$40,4,0),"")</f>
        <v>Group 1</v>
      </c>
      <c r="DT294" s="61" t="str">
        <f t="shared" si="17"/>
        <v>MoviSouthGroup 1</v>
      </c>
    </row>
    <row r="295" spans="1:124" s="11" customFormat="1" ht="20.25" hidden="1" customHeight="1" x14ac:dyDescent="0.35">
      <c r="A295" s="47">
        <v>292</v>
      </c>
      <c r="B295" s="48">
        <v>5785</v>
      </c>
      <c r="C295" s="48" t="s">
        <v>1045</v>
      </c>
      <c r="D295" s="49" t="s">
        <v>610</v>
      </c>
      <c r="E295" s="49" t="s">
        <v>192</v>
      </c>
      <c r="F295" s="49" t="s">
        <v>193</v>
      </c>
      <c r="G295" s="49" t="s">
        <v>151</v>
      </c>
      <c r="H295" s="49" t="s">
        <v>193</v>
      </c>
      <c r="I295" s="49" t="s">
        <v>129</v>
      </c>
      <c r="J295" s="49" t="s">
        <v>179</v>
      </c>
      <c r="K295" s="49" t="s">
        <v>131</v>
      </c>
      <c r="L295" s="49" t="s">
        <v>132</v>
      </c>
      <c r="M295" s="50">
        <v>44028</v>
      </c>
      <c r="N295" s="50" t="s">
        <v>770</v>
      </c>
      <c r="O295" s="51"/>
      <c r="P295" s="50"/>
      <c r="Q295" s="52" t="s">
        <v>133</v>
      </c>
      <c r="R295" s="311" t="s">
        <v>774</v>
      </c>
      <c r="S295" s="52" t="s">
        <v>134</v>
      </c>
      <c r="T295" s="54"/>
      <c r="U295" s="54">
        <v>5000000</v>
      </c>
      <c r="V295" s="54"/>
      <c r="W295" s="55">
        <v>5000000</v>
      </c>
      <c r="X295" s="56">
        <v>0</v>
      </c>
      <c r="Y295" s="54">
        <v>0</v>
      </c>
      <c r="Z295" s="54"/>
      <c r="AA295" s="56">
        <v>200000</v>
      </c>
      <c r="AB295" s="54"/>
      <c r="AC295" s="54">
        <v>730000</v>
      </c>
      <c r="AD295" s="57">
        <v>930000</v>
      </c>
      <c r="AE295" s="54" t="s">
        <v>1246</v>
      </c>
      <c r="AF295" s="58">
        <v>26</v>
      </c>
      <c r="AG295" s="58">
        <v>26</v>
      </c>
      <c r="AH295" s="58">
        <v>0</v>
      </c>
      <c r="AI295" s="58">
        <v>0</v>
      </c>
      <c r="AJ295" s="58">
        <v>0</v>
      </c>
      <c r="AK295" s="58">
        <v>26</v>
      </c>
      <c r="AL295" s="58">
        <v>0</v>
      </c>
      <c r="AM295" s="58">
        <v>0</v>
      </c>
      <c r="AN295" s="58">
        <v>0</v>
      </c>
      <c r="AO295" s="58">
        <v>0</v>
      </c>
      <c r="AP295" s="58">
        <v>0</v>
      </c>
      <c r="AQ295" s="58">
        <v>0</v>
      </c>
      <c r="AR295" s="54">
        <v>5000000</v>
      </c>
      <c r="AS295" s="54">
        <v>0</v>
      </c>
      <c r="AT295" s="54">
        <v>0</v>
      </c>
      <c r="AU295" s="54">
        <v>5000000</v>
      </c>
      <c r="AV295" s="54">
        <v>0</v>
      </c>
      <c r="AW295" s="54">
        <v>0</v>
      </c>
      <c r="AX295" s="54">
        <v>0</v>
      </c>
      <c r="AY295" s="54">
        <v>200000</v>
      </c>
      <c r="AZ295" s="59">
        <v>0</v>
      </c>
      <c r="BA295" s="54">
        <v>0</v>
      </c>
      <c r="BB295" s="59"/>
      <c r="BC295" s="54"/>
      <c r="BD295" s="54"/>
      <c r="BE295" s="54">
        <v>730000</v>
      </c>
      <c r="BF295" s="54">
        <v>930000</v>
      </c>
      <c r="BG295" s="59">
        <v>0</v>
      </c>
      <c r="BH295" s="59">
        <v>0</v>
      </c>
      <c r="BI295" s="59">
        <v>0</v>
      </c>
      <c r="BJ295" s="59">
        <v>0</v>
      </c>
      <c r="BK295" s="59"/>
      <c r="BL295" s="59">
        <v>30000</v>
      </c>
      <c r="BM295" s="59"/>
      <c r="BN295" s="59"/>
      <c r="BO295" s="59">
        <v>0</v>
      </c>
      <c r="BP295" s="59"/>
      <c r="BQ295" s="59"/>
      <c r="BR295" s="54"/>
      <c r="BS295" s="59"/>
      <c r="BT295" s="54">
        <v>30000</v>
      </c>
      <c r="BU295" s="57">
        <v>5960000</v>
      </c>
      <c r="BV295" s="54">
        <v>0</v>
      </c>
      <c r="BW295" s="54">
        <v>200000</v>
      </c>
      <c r="BX295" s="54">
        <v>730000</v>
      </c>
      <c r="BY295" s="54">
        <v>11000000</v>
      </c>
      <c r="BZ295" s="54">
        <v>0</v>
      </c>
      <c r="CA295" s="54">
        <v>0</v>
      </c>
      <c r="CB295" s="54">
        <v>400000</v>
      </c>
      <c r="CC295" s="54">
        <v>50000</v>
      </c>
      <c r="CD295" s="54">
        <v>75000</v>
      </c>
      <c r="CE295" s="54">
        <v>0</v>
      </c>
      <c r="CF295" s="54">
        <v>525000</v>
      </c>
      <c r="CG295" s="54">
        <v>12455000</v>
      </c>
      <c r="CH295" s="54">
        <v>0</v>
      </c>
      <c r="CI295" s="54">
        <v>0</v>
      </c>
      <c r="CJ295" s="54"/>
      <c r="CK295" s="54">
        <v>0</v>
      </c>
      <c r="CL295" s="54">
        <v>0</v>
      </c>
      <c r="CM295" s="54">
        <v>50000</v>
      </c>
      <c r="CN295" s="54">
        <v>0</v>
      </c>
      <c r="CO295" s="54"/>
      <c r="CP295" s="54">
        <v>1140000</v>
      </c>
      <c r="CQ295" s="54">
        <v>0</v>
      </c>
      <c r="CR295" s="54">
        <v>1190000</v>
      </c>
      <c r="CS295" s="54">
        <v>4245000</v>
      </c>
      <c r="CT295" s="54"/>
      <c r="CU295" s="57">
        <v>4245000</v>
      </c>
      <c r="CV295" s="54">
        <v>850000.00000000012</v>
      </c>
      <c r="CW295" s="54">
        <v>0</v>
      </c>
      <c r="CX295" s="54">
        <v>150000</v>
      </c>
      <c r="CY295" s="54">
        <v>0</v>
      </c>
      <c r="CZ295" s="54"/>
      <c r="DA295" s="54">
        <v>1000000.0000000001</v>
      </c>
      <c r="DB295" s="54">
        <v>1525000</v>
      </c>
      <c r="DC295" s="54">
        <v>100000</v>
      </c>
      <c r="DD295" s="54">
        <v>7060000</v>
      </c>
      <c r="DE295" s="54"/>
      <c r="DF295" s="54" t="s">
        <v>980</v>
      </c>
      <c r="DG295" s="54">
        <v>416666.66666666669</v>
      </c>
      <c r="DH295" s="52" t="s">
        <v>210</v>
      </c>
      <c r="DI295" s="54">
        <f>IFERROR(VLOOKUP($B295,[1]Timesheet!$D:$BK,51,0),0)</f>
        <v>22</v>
      </c>
      <c r="DJ295" s="54">
        <f>IFERROR(VLOOKUP($B295,[1]Timesheet!$D:$BK,52,0),0)</f>
        <v>0</v>
      </c>
      <c r="DK295" s="54">
        <f>IFERROR(VLOOKUP($B295,[1]Timesheet!$D:$BK,55,0),0)</f>
        <v>0</v>
      </c>
      <c r="DL295" s="52" t="s">
        <v>139</v>
      </c>
      <c r="DM295" s="54">
        <f>IFERROR(VLOOKUP($B295,[1]Timesheet!$D:$BK,57,0),0)</f>
        <v>0</v>
      </c>
      <c r="DN295" s="54">
        <f t="shared" si="15"/>
        <v>50000</v>
      </c>
      <c r="DO295" s="54"/>
      <c r="DP295" s="54" t="str">
        <f t="shared" si="16"/>
        <v>TNH</v>
      </c>
      <c r="DQ295" s="60">
        <v>0</v>
      </c>
      <c r="DR295" s="60">
        <v>0</v>
      </c>
      <c r="DS295" s="61" t="str">
        <f>IFERROR(VLOOKUP(E295&amp;H295,[1]Group!$D$3:$G$40,4,0),"")</f>
        <v>Group 1</v>
      </c>
      <c r="DT295" s="61" t="str">
        <f t="shared" si="17"/>
        <v>MoviSouthGroup 1</v>
      </c>
    </row>
    <row r="296" spans="1:124" s="11" customFormat="1" ht="20.25" hidden="1" customHeight="1" x14ac:dyDescent="0.35">
      <c r="A296" s="47">
        <v>293</v>
      </c>
      <c r="B296" s="48">
        <v>5792</v>
      </c>
      <c r="C296" s="48" t="s">
        <v>1046</v>
      </c>
      <c r="D296" s="49" t="s">
        <v>611</v>
      </c>
      <c r="E296" s="49" t="s">
        <v>192</v>
      </c>
      <c r="F296" s="49" t="s">
        <v>193</v>
      </c>
      <c r="G296" s="49" t="s">
        <v>151</v>
      </c>
      <c r="H296" s="49" t="s">
        <v>193</v>
      </c>
      <c r="I296" s="49" t="s">
        <v>129</v>
      </c>
      <c r="J296" s="49" t="s">
        <v>179</v>
      </c>
      <c r="K296" s="49" t="s">
        <v>131</v>
      </c>
      <c r="L296" s="49" t="s">
        <v>132</v>
      </c>
      <c r="M296" s="50">
        <v>44029</v>
      </c>
      <c r="N296" s="50" t="s">
        <v>770</v>
      </c>
      <c r="O296" s="51"/>
      <c r="P296" s="50"/>
      <c r="Q296" s="52" t="s">
        <v>133</v>
      </c>
      <c r="R296" s="311" t="s">
        <v>774</v>
      </c>
      <c r="S296" s="52" t="s">
        <v>134</v>
      </c>
      <c r="T296" s="54"/>
      <c r="U296" s="54">
        <v>5000000</v>
      </c>
      <c r="V296" s="54"/>
      <c r="W296" s="55">
        <v>5000000</v>
      </c>
      <c r="X296" s="56">
        <v>0</v>
      </c>
      <c r="Y296" s="54">
        <v>0</v>
      </c>
      <c r="Z296" s="54"/>
      <c r="AA296" s="56">
        <v>200000</v>
      </c>
      <c r="AB296" s="54"/>
      <c r="AC296" s="54">
        <v>730000</v>
      </c>
      <c r="AD296" s="57">
        <v>930000</v>
      </c>
      <c r="AE296" s="54" t="s">
        <v>1246</v>
      </c>
      <c r="AF296" s="58">
        <v>26</v>
      </c>
      <c r="AG296" s="58">
        <v>26</v>
      </c>
      <c r="AH296" s="58">
        <v>0</v>
      </c>
      <c r="AI296" s="58">
        <v>0</v>
      </c>
      <c r="AJ296" s="58">
        <v>0</v>
      </c>
      <c r="AK296" s="58">
        <v>26</v>
      </c>
      <c r="AL296" s="58">
        <v>0</v>
      </c>
      <c r="AM296" s="58">
        <v>0</v>
      </c>
      <c r="AN296" s="58">
        <v>0</v>
      </c>
      <c r="AO296" s="58">
        <v>0</v>
      </c>
      <c r="AP296" s="58">
        <v>0</v>
      </c>
      <c r="AQ296" s="58">
        <v>0</v>
      </c>
      <c r="AR296" s="54">
        <v>5000000</v>
      </c>
      <c r="AS296" s="54">
        <v>0</v>
      </c>
      <c r="AT296" s="54">
        <v>0</v>
      </c>
      <c r="AU296" s="54">
        <v>5000000</v>
      </c>
      <c r="AV296" s="54">
        <v>0</v>
      </c>
      <c r="AW296" s="54">
        <v>0</v>
      </c>
      <c r="AX296" s="54">
        <v>0</v>
      </c>
      <c r="AY296" s="54">
        <v>200000</v>
      </c>
      <c r="AZ296" s="59">
        <v>0</v>
      </c>
      <c r="BA296" s="54">
        <v>0</v>
      </c>
      <c r="BB296" s="59"/>
      <c r="BC296" s="54"/>
      <c r="BD296" s="54"/>
      <c r="BE296" s="54">
        <v>730000</v>
      </c>
      <c r="BF296" s="54">
        <v>930000</v>
      </c>
      <c r="BG296" s="59">
        <v>180908</v>
      </c>
      <c r="BH296" s="59">
        <v>0</v>
      </c>
      <c r="BI296" s="59">
        <v>0</v>
      </c>
      <c r="BJ296" s="59">
        <v>0</v>
      </c>
      <c r="BK296" s="59"/>
      <c r="BL296" s="59">
        <v>50000</v>
      </c>
      <c r="BM296" s="59"/>
      <c r="BN296" s="59"/>
      <c r="BO296" s="59">
        <v>0</v>
      </c>
      <c r="BP296" s="59"/>
      <c r="BQ296" s="59"/>
      <c r="BR296" s="54"/>
      <c r="BS296" s="59"/>
      <c r="BT296" s="54">
        <v>230908</v>
      </c>
      <c r="BU296" s="57">
        <v>6160908</v>
      </c>
      <c r="BV296" s="54">
        <v>0</v>
      </c>
      <c r="BW296" s="54">
        <v>200000</v>
      </c>
      <c r="BX296" s="54">
        <v>730000</v>
      </c>
      <c r="BY296" s="54">
        <v>11000000</v>
      </c>
      <c r="BZ296" s="54">
        <v>0</v>
      </c>
      <c r="CA296" s="54">
        <v>0</v>
      </c>
      <c r="CB296" s="54">
        <v>400000</v>
      </c>
      <c r="CC296" s="54">
        <v>50000</v>
      </c>
      <c r="CD296" s="54">
        <v>75000</v>
      </c>
      <c r="CE296" s="54">
        <v>0</v>
      </c>
      <c r="CF296" s="54">
        <v>525000</v>
      </c>
      <c r="CG296" s="54">
        <v>12455000</v>
      </c>
      <c r="CH296" s="54">
        <v>0</v>
      </c>
      <c r="CI296" s="54">
        <v>0</v>
      </c>
      <c r="CJ296" s="54"/>
      <c r="CK296" s="54">
        <v>0</v>
      </c>
      <c r="CL296" s="54">
        <v>0</v>
      </c>
      <c r="CM296" s="54">
        <v>50000</v>
      </c>
      <c r="CN296" s="54">
        <v>0</v>
      </c>
      <c r="CO296" s="54"/>
      <c r="CP296" s="54">
        <v>279000</v>
      </c>
      <c r="CQ296" s="54">
        <v>0</v>
      </c>
      <c r="CR296" s="54">
        <v>329000</v>
      </c>
      <c r="CS296" s="54">
        <v>5306908</v>
      </c>
      <c r="CT296" s="54"/>
      <c r="CU296" s="57">
        <v>5306908</v>
      </c>
      <c r="CV296" s="54">
        <v>850000.00000000012</v>
      </c>
      <c r="CW296" s="54">
        <v>0</v>
      </c>
      <c r="CX296" s="54">
        <v>150000</v>
      </c>
      <c r="CY296" s="54">
        <v>0</v>
      </c>
      <c r="CZ296" s="54"/>
      <c r="DA296" s="54">
        <v>1000000.0000000001</v>
      </c>
      <c r="DB296" s="54">
        <v>1525000</v>
      </c>
      <c r="DC296" s="54">
        <v>100000</v>
      </c>
      <c r="DD296" s="54">
        <v>7260908</v>
      </c>
      <c r="DE296" s="54"/>
      <c r="DF296" s="54" t="s">
        <v>980</v>
      </c>
      <c r="DG296" s="54">
        <v>416666.66666666669</v>
      </c>
      <c r="DH296" s="52" t="s">
        <v>195</v>
      </c>
      <c r="DI296" s="54">
        <f>IFERROR(VLOOKUP($B296,[1]Timesheet!$D:$BK,51,0),0)</f>
        <v>22</v>
      </c>
      <c r="DJ296" s="54">
        <f>IFERROR(VLOOKUP($B296,[1]Timesheet!$D:$BK,52,0),0)</f>
        <v>0</v>
      </c>
      <c r="DK296" s="54">
        <f>IFERROR(VLOOKUP($B296,[1]Timesheet!$D:$BK,55,0),0)</f>
        <v>0</v>
      </c>
      <c r="DL296" s="52" t="s">
        <v>139</v>
      </c>
      <c r="DM296" s="54">
        <f>IFERROR(VLOOKUP($B296,[1]Timesheet!$D:$BK,57,0),0)</f>
        <v>0</v>
      </c>
      <c r="DN296" s="54">
        <f t="shared" si="15"/>
        <v>50000</v>
      </c>
      <c r="DO296" s="54"/>
      <c r="DP296" s="54" t="str">
        <f t="shared" si="16"/>
        <v>DNI</v>
      </c>
      <c r="DQ296" s="60">
        <v>0</v>
      </c>
      <c r="DR296" s="60">
        <v>0</v>
      </c>
      <c r="DS296" s="61" t="str">
        <f>IFERROR(VLOOKUP(E296&amp;H296,[1]Group!$D$3:$G$40,4,0),"")</f>
        <v>Group 1</v>
      </c>
      <c r="DT296" s="61" t="str">
        <f t="shared" si="17"/>
        <v>MoviSouthGroup 1</v>
      </c>
    </row>
    <row r="297" spans="1:124" s="11" customFormat="1" ht="20.25" hidden="1" customHeight="1" x14ac:dyDescent="0.35">
      <c r="A297" s="47">
        <v>294</v>
      </c>
      <c r="B297" s="48">
        <v>5820</v>
      </c>
      <c r="C297" s="48" t="s">
        <v>1048</v>
      </c>
      <c r="D297" s="49" t="s">
        <v>612</v>
      </c>
      <c r="E297" s="49" t="s">
        <v>192</v>
      </c>
      <c r="F297" s="49" t="s">
        <v>193</v>
      </c>
      <c r="G297" s="49" t="s">
        <v>151</v>
      </c>
      <c r="H297" s="49" t="s">
        <v>194</v>
      </c>
      <c r="I297" s="49" t="s">
        <v>129</v>
      </c>
      <c r="J297" s="49" t="s">
        <v>179</v>
      </c>
      <c r="K297" s="49" t="s">
        <v>131</v>
      </c>
      <c r="L297" s="49" t="s">
        <v>132</v>
      </c>
      <c r="M297" s="50">
        <v>44041</v>
      </c>
      <c r="N297" s="50" t="s">
        <v>770</v>
      </c>
      <c r="O297" s="51"/>
      <c r="P297" s="50"/>
      <c r="Q297" s="52" t="s">
        <v>133</v>
      </c>
      <c r="R297" s="311" t="s">
        <v>774</v>
      </c>
      <c r="S297" s="52" t="s">
        <v>134</v>
      </c>
      <c r="T297" s="54"/>
      <c r="U297" s="54">
        <v>5000000</v>
      </c>
      <c r="V297" s="54"/>
      <c r="W297" s="55">
        <v>5000000</v>
      </c>
      <c r="X297" s="56">
        <v>0</v>
      </c>
      <c r="Y297" s="54">
        <v>0</v>
      </c>
      <c r="Z297" s="54"/>
      <c r="AA297" s="56">
        <v>200000</v>
      </c>
      <c r="AB297" s="54"/>
      <c r="AC297" s="54">
        <v>730000</v>
      </c>
      <c r="AD297" s="57">
        <v>930000</v>
      </c>
      <c r="AE297" s="54" t="s">
        <v>1246</v>
      </c>
      <c r="AF297" s="58">
        <v>26</v>
      </c>
      <c r="AG297" s="58">
        <v>24</v>
      </c>
      <c r="AH297" s="58">
        <v>2</v>
      </c>
      <c r="AI297" s="58">
        <v>0</v>
      </c>
      <c r="AJ297" s="58">
        <v>0</v>
      </c>
      <c r="AK297" s="58">
        <v>26</v>
      </c>
      <c r="AL297" s="58">
        <v>0</v>
      </c>
      <c r="AM297" s="58">
        <v>0</v>
      </c>
      <c r="AN297" s="58">
        <v>0</v>
      </c>
      <c r="AO297" s="58">
        <v>0</v>
      </c>
      <c r="AP297" s="58">
        <v>0</v>
      </c>
      <c r="AQ297" s="58">
        <v>0</v>
      </c>
      <c r="AR297" s="54">
        <v>5000000</v>
      </c>
      <c r="AS297" s="54">
        <v>0</v>
      </c>
      <c r="AT297" s="54">
        <v>0</v>
      </c>
      <c r="AU297" s="54">
        <v>5000000</v>
      </c>
      <c r="AV297" s="54">
        <v>0</v>
      </c>
      <c r="AW297" s="54">
        <v>0</v>
      </c>
      <c r="AX297" s="54">
        <v>0</v>
      </c>
      <c r="AY297" s="54">
        <v>200000</v>
      </c>
      <c r="AZ297" s="59">
        <v>0</v>
      </c>
      <c r="BA297" s="54">
        <v>0</v>
      </c>
      <c r="BB297" s="59"/>
      <c r="BC297" s="54"/>
      <c r="BD297" s="54"/>
      <c r="BE297" s="54">
        <v>673846</v>
      </c>
      <c r="BF297" s="54">
        <v>873846</v>
      </c>
      <c r="BG297" s="59">
        <v>247500</v>
      </c>
      <c r="BH297" s="59">
        <v>0</v>
      </c>
      <c r="BI297" s="59">
        <v>0</v>
      </c>
      <c r="BJ297" s="59">
        <v>0</v>
      </c>
      <c r="BK297" s="59"/>
      <c r="BL297" s="59">
        <v>0</v>
      </c>
      <c r="BM297" s="59"/>
      <c r="BN297" s="59"/>
      <c r="BO297" s="59">
        <v>0</v>
      </c>
      <c r="BP297" s="59"/>
      <c r="BQ297" s="59"/>
      <c r="BR297" s="54"/>
      <c r="BS297" s="59"/>
      <c r="BT297" s="54">
        <v>247500</v>
      </c>
      <c r="BU297" s="57">
        <v>6121346</v>
      </c>
      <c r="BV297" s="54">
        <v>0</v>
      </c>
      <c r="BW297" s="54">
        <v>200000</v>
      </c>
      <c r="BX297" s="54">
        <v>673846</v>
      </c>
      <c r="BY297" s="54">
        <v>11000000</v>
      </c>
      <c r="BZ297" s="54">
        <v>0</v>
      </c>
      <c r="CA297" s="54">
        <v>0</v>
      </c>
      <c r="CB297" s="54">
        <v>400000</v>
      </c>
      <c r="CC297" s="54">
        <v>50000</v>
      </c>
      <c r="CD297" s="54">
        <v>75000</v>
      </c>
      <c r="CE297" s="54">
        <v>0</v>
      </c>
      <c r="CF297" s="54">
        <v>525000</v>
      </c>
      <c r="CG297" s="54">
        <v>12398846</v>
      </c>
      <c r="CH297" s="54">
        <v>0</v>
      </c>
      <c r="CI297" s="54">
        <v>0</v>
      </c>
      <c r="CJ297" s="54"/>
      <c r="CK297" s="54">
        <v>0</v>
      </c>
      <c r="CL297" s="54">
        <v>0</v>
      </c>
      <c r="CM297" s="54">
        <v>50000</v>
      </c>
      <c r="CN297" s="54">
        <v>0</v>
      </c>
      <c r="CO297" s="54"/>
      <c r="CP297" s="54">
        <v>867000</v>
      </c>
      <c r="CQ297" s="54">
        <v>0</v>
      </c>
      <c r="CR297" s="54">
        <v>917000</v>
      </c>
      <c r="CS297" s="54">
        <v>4679346</v>
      </c>
      <c r="CT297" s="54"/>
      <c r="CU297" s="57">
        <v>4679346</v>
      </c>
      <c r="CV297" s="54">
        <v>850000.00000000012</v>
      </c>
      <c r="CW297" s="54">
        <v>0</v>
      </c>
      <c r="CX297" s="54">
        <v>150000</v>
      </c>
      <c r="CY297" s="54">
        <v>0</v>
      </c>
      <c r="CZ297" s="54"/>
      <c r="DA297" s="54">
        <v>1000000.0000000001</v>
      </c>
      <c r="DB297" s="54">
        <v>1525000</v>
      </c>
      <c r="DC297" s="54">
        <v>100000</v>
      </c>
      <c r="DD297" s="54">
        <v>7221346</v>
      </c>
      <c r="DE297" s="54"/>
      <c r="DF297" s="54" t="s">
        <v>980</v>
      </c>
      <c r="DG297" s="54">
        <v>416666.66666666669</v>
      </c>
      <c r="DH297" s="52" t="s">
        <v>195</v>
      </c>
      <c r="DI297" s="54">
        <f>IFERROR(VLOOKUP($B297,[1]Timesheet!$D:$BK,51,0),0)</f>
        <v>22</v>
      </c>
      <c r="DJ297" s="54">
        <f>IFERROR(VLOOKUP($B297,[1]Timesheet!$D:$BK,52,0),0)</f>
        <v>0</v>
      </c>
      <c r="DK297" s="54">
        <f>IFERROR(VLOOKUP($B297,[1]Timesheet!$D:$BK,55,0),0)</f>
        <v>0</v>
      </c>
      <c r="DL297" s="52" t="s">
        <v>139</v>
      </c>
      <c r="DM297" s="54">
        <f>IFERROR(VLOOKUP($B297,[1]Timesheet!$D:$BK,57,0),0)</f>
        <v>0</v>
      </c>
      <c r="DN297" s="54">
        <f t="shared" si="15"/>
        <v>50000</v>
      </c>
      <c r="DO297" s="54"/>
      <c r="DP297" s="54" t="str">
        <f t="shared" si="16"/>
        <v>DNI</v>
      </c>
      <c r="DQ297" s="60">
        <v>0</v>
      </c>
      <c r="DR297" s="60">
        <v>0</v>
      </c>
      <c r="DS297" s="61" t="str">
        <f>IFERROR(VLOOKUP(E297&amp;H297,[1]Group!$D$3:$G$40,4,0),"")</f>
        <v>Group 1</v>
      </c>
      <c r="DT297" s="61" t="str">
        <f t="shared" si="17"/>
        <v>MoviSouthGroup 1</v>
      </c>
    </row>
    <row r="298" spans="1:124" s="11" customFormat="1" ht="20.25" hidden="1" customHeight="1" x14ac:dyDescent="0.35">
      <c r="A298" s="47">
        <v>295</v>
      </c>
      <c r="B298" s="48">
        <v>5840</v>
      </c>
      <c r="C298" s="48" t="s">
        <v>1051</v>
      </c>
      <c r="D298" s="49" t="s">
        <v>613</v>
      </c>
      <c r="E298" s="49" t="s">
        <v>192</v>
      </c>
      <c r="F298" s="49" t="s">
        <v>193</v>
      </c>
      <c r="G298" s="49" t="s">
        <v>151</v>
      </c>
      <c r="H298" s="49" t="s">
        <v>193</v>
      </c>
      <c r="I298" s="49" t="s">
        <v>129</v>
      </c>
      <c r="J298" s="49" t="s">
        <v>179</v>
      </c>
      <c r="K298" s="49" t="s">
        <v>131</v>
      </c>
      <c r="L298" s="49" t="s">
        <v>132</v>
      </c>
      <c r="M298" s="50">
        <v>44049</v>
      </c>
      <c r="N298" s="50" t="s">
        <v>770</v>
      </c>
      <c r="O298" s="51"/>
      <c r="P298" s="50"/>
      <c r="Q298" s="52" t="s">
        <v>133</v>
      </c>
      <c r="R298" s="311" t="s">
        <v>774</v>
      </c>
      <c r="S298" s="52" t="s">
        <v>134</v>
      </c>
      <c r="T298" s="54"/>
      <c r="U298" s="54">
        <v>5000000</v>
      </c>
      <c r="V298" s="54"/>
      <c r="W298" s="55">
        <v>5000000</v>
      </c>
      <c r="X298" s="56">
        <v>0</v>
      </c>
      <c r="Y298" s="54">
        <v>0</v>
      </c>
      <c r="Z298" s="54"/>
      <c r="AA298" s="56">
        <v>200000</v>
      </c>
      <c r="AB298" s="54"/>
      <c r="AC298" s="54">
        <v>730000</v>
      </c>
      <c r="AD298" s="57">
        <v>930000</v>
      </c>
      <c r="AE298" s="54" t="s">
        <v>1246</v>
      </c>
      <c r="AF298" s="58">
        <v>26</v>
      </c>
      <c r="AG298" s="58">
        <v>26</v>
      </c>
      <c r="AH298" s="58">
        <v>0</v>
      </c>
      <c r="AI298" s="58">
        <v>0</v>
      </c>
      <c r="AJ298" s="58">
        <v>0</v>
      </c>
      <c r="AK298" s="58">
        <v>26</v>
      </c>
      <c r="AL298" s="58">
        <v>0</v>
      </c>
      <c r="AM298" s="58">
        <v>0</v>
      </c>
      <c r="AN298" s="58">
        <v>0</v>
      </c>
      <c r="AO298" s="58">
        <v>0</v>
      </c>
      <c r="AP298" s="58">
        <v>0</v>
      </c>
      <c r="AQ298" s="58">
        <v>0</v>
      </c>
      <c r="AR298" s="54">
        <v>5000000</v>
      </c>
      <c r="AS298" s="54">
        <v>0</v>
      </c>
      <c r="AT298" s="54">
        <v>0</v>
      </c>
      <c r="AU298" s="54">
        <v>5000000</v>
      </c>
      <c r="AV298" s="54">
        <v>0</v>
      </c>
      <c r="AW298" s="54">
        <v>0</v>
      </c>
      <c r="AX298" s="54">
        <v>0</v>
      </c>
      <c r="AY298" s="54">
        <v>200000</v>
      </c>
      <c r="AZ298" s="59">
        <v>0</v>
      </c>
      <c r="BA298" s="54">
        <v>0</v>
      </c>
      <c r="BB298" s="59"/>
      <c r="BC298" s="54"/>
      <c r="BD298" s="54"/>
      <c r="BE298" s="54">
        <v>730000</v>
      </c>
      <c r="BF298" s="54">
        <v>930000</v>
      </c>
      <c r="BG298" s="59">
        <v>0</v>
      </c>
      <c r="BH298" s="59">
        <v>0</v>
      </c>
      <c r="BI298" s="59">
        <v>0</v>
      </c>
      <c r="BJ298" s="59">
        <v>0</v>
      </c>
      <c r="BK298" s="59"/>
      <c r="BL298" s="59">
        <v>320000</v>
      </c>
      <c r="BM298" s="59"/>
      <c r="BN298" s="59"/>
      <c r="BO298" s="59">
        <v>0</v>
      </c>
      <c r="BP298" s="59"/>
      <c r="BQ298" s="59"/>
      <c r="BR298" s="54"/>
      <c r="BS298" s="59"/>
      <c r="BT298" s="54">
        <v>320000</v>
      </c>
      <c r="BU298" s="57">
        <v>6250000</v>
      </c>
      <c r="BV298" s="54">
        <v>0</v>
      </c>
      <c r="BW298" s="54">
        <v>200000</v>
      </c>
      <c r="BX298" s="54">
        <v>730000</v>
      </c>
      <c r="BY298" s="54">
        <v>11000000</v>
      </c>
      <c r="BZ298" s="54">
        <v>0</v>
      </c>
      <c r="CA298" s="54">
        <v>0</v>
      </c>
      <c r="CB298" s="54">
        <v>400000</v>
      </c>
      <c r="CC298" s="54">
        <v>50000</v>
      </c>
      <c r="CD298" s="54">
        <v>75000</v>
      </c>
      <c r="CE298" s="54">
        <v>0</v>
      </c>
      <c r="CF298" s="54">
        <v>525000</v>
      </c>
      <c r="CG298" s="54">
        <v>12455000</v>
      </c>
      <c r="CH298" s="54">
        <v>0</v>
      </c>
      <c r="CI298" s="54">
        <v>0</v>
      </c>
      <c r="CJ298" s="54"/>
      <c r="CK298" s="54">
        <v>0</v>
      </c>
      <c r="CL298" s="54">
        <v>0</v>
      </c>
      <c r="CM298" s="54">
        <v>50000</v>
      </c>
      <c r="CN298" s="54">
        <v>0</v>
      </c>
      <c r="CO298" s="54"/>
      <c r="CP298" s="54">
        <v>0</v>
      </c>
      <c r="CQ298" s="54">
        <v>0</v>
      </c>
      <c r="CR298" s="54">
        <v>50000</v>
      </c>
      <c r="CS298" s="54">
        <v>5675000</v>
      </c>
      <c r="CT298" s="54"/>
      <c r="CU298" s="57">
        <v>5675000</v>
      </c>
      <c r="CV298" s="54">
        <v>850000.00000000012</v>
      </c>
      <c r="CW298" s="54">
        <v>0</v>
      </c>
      <c r="CX298" s="54">
        <v>150000</v>
      </c>
      <c r="CY298" s="54">
        <v>0</v>
      </c>
      <c r="CZ298" s="54"/>
      <c r="DA298" s="54">
        <v>1000000.0000000001</v>
      </c>
      <c r="DB298" s="54">
        <v>1525000</v>
      </c>
      <c r="DC298" s="54">
        <v>100000</v>
      </c>
      <c r="DD298" s="54">
        <v>7350000</v>
      </c>
      <c r="DE298" s="54"/>
      <c r="DF298" s="54" t="s">
        <v>980</v>
      </c>
      <c r="DG298" s="54">
        <v>416666.66666666669</v>
      </c>
      <c r="DH298" s="52" t="s">
        <v>195</v>
      </c>
      <c r="DI298" s="54">
        <f>IFERROR(VLOOKUP($B298,[1]Timesheet!$D:$BK,51,0),0)</f>
        <v>22</v>
      </c>
      <c r="DJ298" s="54">
        <f>IFERROR(VLOOKUP($B298,[1]Timesheet!$D:$BK,52,0),0)</f>
        <v>0</v>
      </c>
      <c r="DK298" s="54">
        <f>IFERROR(VLOOKUP($B298,[1]Timesheet!$D:$BK,55,0),0)</f>
        <v>0</v>
      </c>
      <c r="DL298" s="52" t="s">
        <v>139</v>
      </c>
      <c r="DM298" s="54">
        <f>IFERROR(VLOOKUP($B298,[1]Timesheet!$D:$BK,57,0),0)</f>
        <v>0</v>
      </c>
      <c r="DN298" s="54">
        <f t="shared" si="15"/>
        <v>50000</v>
      </c>
      <c r="DO298" s="54"/>
      <c r="DP298" s="54" t="str">
        <f t="shared" si="16"/>
        <v>DNI</v>
      </c>
      <c r="DQ298" s="60">
        <v>0</v>
      </c>
      <c r="DR298" s="60">
        <v>0</v>
      </c>
      <c r="DS298" s="61" t="str">
        <f>IFERROR(VLOOKUP(E298&amp;H298,[1]Group!$D$3:$G$40,4,0),"")</f>
        <v>Group 1</v>
      </c>
      <c r="DT298" s="61" t="str">
        <f t="shared" si="17"/>
        <v>MoviSouthGroup 1</v>
      </c>
    </row>
    <row r="299" spans="1:124" s="11" customFormat="1" ht="20.25" hidden="1" customHeight="1" x14ac:dyDescent="0.35">
      <c r="A299" s="47">
        <v>296</v>
      </c>
      <c r="B299" s="48">
        <v>5825</v>
      </c>
      <c r="C299" s="48" t="s">
        <v>1049</v>
      </c>
      <c r="D299" s="49" t="s">
        <v>614</v>
      </c>
      <c r="E299" s="49" t="s">
        <v>192</v>
      </c>
      <c r="F299" s="49" t="s">
        <v>193</v>
      </c>
      <c r="G299" s="49" t="s">
        <v>151</v>
      </c>
      <c r="H299" s="49" t="s">
        <v>193</v>
      </c>
      <c r="I299" s="49" t="s">
        <v>169</v>
      </c>
      <c r="J299" s="49" t="s">
        <v>179</v>
      </c>
      <c r="K299" s="49" t="s">
        <v>131</v>
      </c>
      <c r="L299" s="49" t="s">
        <v>132</v>
      </c>
      <c r="M299" s="50">
        <v>44044</v>
      </c>
      <c r="N299" s="50" t="s">
        <v>770</v>
      </c>
      <c r="O299" s="51"/>
      <c r="P299" s="50"/>
      <c r="Q299" s="52" t="s">
        <v>133</v>
      </c>
      <c r="R299" s="311" t="s">
        <v>774</v>
      </c>
      <c r="S299" s="52" t="s">
        <v>134</v>
      </c>
      <c r="T299" s="54"/>
      <c r="U299" s="54">
        <v>5000000</v>
      </c>
      <c r="V299" s="54"/>
      <c r="W299" s="55">
        <v>5000000</v>
      </c>
      <c r="X299" s="56">
        <v>0</v>
      </c>
      <c r="Y299" s="54">
        <v>0</v>
      </c>
      <c r="Z299" s="54"/>
      <c r="AA299" s="56">
        <v>200000</v>
      </c>
      <c r="AB299" s="54"/>
      <c r="AC299" s="54">
        <v>730000</v>
      </c>
      <c r="AD299" s="57">
        <v>930000</v>
      </c>
      <c r="AE299" s="54" t="s">
        <v>1246</v>
      </c>
      <c r="AF299" s="58">
        <v>26</v>
      </c>
      <c r="AG299" s="58">
        <v>26</v>
      </c>
      <c r="AH299" s="58">
        <v>0</v>
      </c>
      <c r="AI299" s="58">
        <v>0</v>
      </c>
      <c r="AJ299" s="58">
        <v>0</v>
      </c>
      <c r="AK299" s="58">
        <v>26</v>
      </c>
      <c r="AL299" s="58">
        <v>0</v>
      </c>
      <c r="AM299" s="58">
        <v>0</v>
      </c>
      <c r="AN299" s="58">
        <v>0</v>
      </c>
      <c r="AO299" s="58">
        <v>0</v>
      </c>
      <c r="AP299" s="58">
        <v>0</v>
      </c>
      <c r="AQ299" s="58">
        <v>0</v>
      </c>
      <c r="AR299" s="54">
        <v>5000000</v>
      </c>
      <c r="AS299" s="54">
        <v>0</v>
      </c>
      <c r="AT299" s="54">
        <v>0</v>
      </c>
      <c r="AU299" s="54">
        <v>5000000</v>
      </c>
      <c r="AV299" s="54">
        <v>0</v>
      </c>
      <c r="AW299" s="54">
        <v>0</v>
      </c>
      <c r="AX299" s="54">
        <v>0</v>
      </c>
      <c r="AY299" s="54">
        <v>200000</v>
      </c>
      <c r="AZ299" s="59">
        <v>0</v>
      </c>
      <c r="BA299" s="54">
        <v>0</v>
      </c>
      <c r="BB299" s="59"/>
      <c r="BC299" s="54"/>
      <c r="BD299" s="54"/>
      <c r="BE299" s="54">
        <v>730000</v>
      </c>
      <c r="BF299" s="54">
        <v>930000</v>
      </c>
      <c r="BG299" s="59">
        <v>769484</v>
      </c>
      <c r="BH299" s="59">
        <v>0</v>
      </c>
      <c r="BI299" s="59">
        <v>0</v>
      </c>
      <c r="BJ299" s="59">
        <v>0</v>
      </c>
      <c r="BK299" s="59"/>
      <c r="BL299" s="59">
        <v>0</v>
      </c>
      <c r="BM299" s="59"/>
      <c r="BN299" s="59"/>
      <c r="BO299" s="59">
        <v>0</v>
      </c>
      <c r="BP299" s="59"/>
      <c r="BQ299" s="59"/>
      <c r="BR299" s="54"/>
      <c r="BS299" s="59"/>
      <c r="BT299" s="54">
        <v>769484</v>
      </c>
      <c r="BU299" s="57">
        <v>6699484</v>
      </c>
      <c r="BV299" s="54">
        <v>0</v>
      </c>
      <c r="BW299" s="54">
        <v>200000</v>
      </c>
      <c r="BX299" s="54">
        <v>730000</v>
      </c>
      <c r="BY299" s="54">
        <v>11000000</v>
      </c>
      <c r="BZ299" s="54">
        <v>0</v>
      </c>
      <c r="CA299" s="54">
        <v>0</v>
      </c>
      <c r="CB299" s="54">
        <v>400000</v>
      </c>
      <c r="CC299" s="54">
        <v>50000</v>
      </c>
      <c r="CD299" s="54">
        <v>75000</v>
      </c>
      <c r="CE299" s="54">
        <v>0</v>
      </c>
      <c r="CF299" s="54">
        <v>525000</v>
      </c>
      <c r="CG299" s="54">
        <v>12455000</v>
      </c>
      <c r="CH299" s="54">
        <v>0</v>
      </c>
      <c r="CI299" s="54">
        <v>0</v>
      </c>
      <c r="CJ299" s="54"/>
      <c r="CK299" s="54">
        <v>0</v>
      </c>
      <c r="CL299" s="54">
        <v>0</v>
      </c>
      <c r="CM299" s="54">
        <v>50000</v>
      </c>
      <c r="CN299" s="54">
        <v>0</v>
      </c>
      <c r="CO299" s="54"/>
      <c r="CP299" s="54">
        <v>2633000</v>
      </c>
      <c r="CQ299" s="54">
        <v>0</v>
      </c>
      <c r="CR299" s="54">
        <v>2683000</v>
      </c>
      <c r="CS299" s="54">
        <v>3491484</v>
      </c>
      <c r="CT299" s="54"/>
      <c r="CU299" s="57">
        <v>3491484</v>
      </c>
      <c r="CV299" s="54">
        <v>850000.00000000012</v>
      </c>
      <c r="CW299" s="54">
        <v>0</v>
      </c>
      <c r="CX299" s="54">
        <v>150000</v>
      </c>
      <c r="CY299" s="54">
        <v>0</v>
      </c>
      <c r="CZ299" s="54"/>
      <c r="DA299" s="54">
        <v>1000000.0000000001</v>
      </c>
      <c r="DB299" s="54">
        <v>1525000</v>
      </c>
      <c r="DC299" s="54">
        <v>100000</v>
      </c>
      <c r="DD299" s="54">
        <v>7799484</v>
      </c>
      <c r="DE299" s="54"/>
      <c r="DF299" s="54" t="s">
        <v>982</v>
      </c>
      <c r="DG299" s="54">
        <v>416666.66666666669</v>
      </c>
      <c r="DH299" s="52" t="s">
        <v>172</v>
      </c>
      <c r="DI299" s="54">
        <f>IFERROR(VLOOKUP($B299,[1]Timesheet!$D:$BK,51,0),0)</f>
        <v>22</v>
      </c>
      <c r="DJ299" s="54">
        <f>IFERROR(VLOOKUP($B299,[1]Timesheet!$D:$BK,52,0),0)</f>
        <v>0</v>
      </c>
      <c r="DK299" s="54">
        <f>IFERROR(VLOOKUP($B299,[1]Timesheet!$D:$BK,55,0),0)</f>
        <v>0</v>
      </c>
      <c r="DL299" s="52" t="s">
        <v>139</v>
      </c>
      <c r="DM299" s="54">
        <f>IFERROR(VLOOKUP($B299,[1]Timesheet!$D:$BK,57,0),0)</f>
        <v>0</v>
      </c>
      <c r="DN299" s="54">
        <f t="shared" si="15"/>
        <v>50000</v>
      </c>
      <c r="DO299" s="54"/>
      <c r="DP299" s="54" t="str">
        <f t="shared" si="16"/>
        <v>HNI</v>
      </c>
      <c r="DQ299" s="60">
        <v>0</v>
      </c>
      <c r="DR299" s="60">
        <v>0</v>
      </c>
      <c r="DS299" s="61" t="str">
        <f>IFERROR(VLOOKUP(E299&amp;H299,[1]Group!$D$3:$G$40,4,0),"")</f>
        <v>Group 1</v>
      </c>
      <c r="DT299" s="61" t="str">
        <f t="shared" si="17"/>
        <v>MoviNorthGroup 1</v>
      </c>
    </row>
    <row r="300" spans="1:124" s="11" customFormat="1" ht="20.25" hidden="1" customHeight="1" x14ac:dyDescent="0.35">
      <c r="A300" s="47">
        <v>297</v>
      </c>
      <c r="B300" s="48">
        <v>5831</v>
      </c>
      <c r="C300" s="48" t="s">
        <v>1050</v>
      </c>
      <c r="D300" s="49" t="s">
        <v>615</v>
      </c>
      <c r="E300" s="49" t="s">
        <v>192</v>
      </c>
      <c r="F300" s="49" t="s">
        <v>193</v>
      </c>
      <c r="G300" s="49" t="s">
        <v>151</v>
      </c>
      <c r="H300" s="49" t="s">
        <v>193</v>
      </c>
      <c r="I300" s="49" t="s">
        <v>129</v>
      </c>
      <c r="J300" s="49" t="s">
        <v>179</v>
      </c>
      <c r="K300" s="49" t="s">
        <v>131</v>
      </c>
      <c r="L300" s="49" t="s">
        <v>198</v>
      </c>
      <c r="M300" s="50">
        <v>44063</v>
      </c>
      <c r="N300" s="50" t="s">
        <v>770</v>
      </c>
      <c r="O300" s="51"/>
      <c r="P300" s="50">
        <v>44562</v>
      </c>
      <c r="Q300" s="52" t="s">
        <v>133</v>
      </c>
      <c r="R300" s="311" t="s">
        <v>774</v>
      </c>
      <c r="S300" s="52" t="s">
        <v>134</v>
      </c>
      <c r="T300" s="54"/>
      <c r="U300" s="54">
        <v>5000000</v>
      </c>
      <c r="V300" s="54"/>
      <c r="W300" s="55">
        <v>5000000</v>
      </c>
      <c r="X300" s="56">
        <v>0</v>
      </c>
      <c r="Y300" s="54">
        <v>0</v>
      </c>
      <c r="Z300" s="54"/>
      <c r="AA300" s="56">
        <v>200000</v>
      </c>
      <c r="AB300" s="54"/>
      <c r="AC300" s="54">
        <v>730000</v>
      </c>
      <c r="AD300" s="57">
        <v>930000</v>
      </c>
      <c r="AE300" s="54" t="s">
        <v>1246</v>
      </c>
      <c r="AF300" s="58">
        <v>26</v>
      </c>
      <c r="AG300" s="58">
        <v>24</v>
      </c>
      <c r="AH300" s="58">
        <v>2</v>
      </c>
      <c r="AI300" s="58">
        <v>0</v>
      </c>
      <c r="AJ300" s="58">
        <v>0</v>
      </c>
      <c r="AK300" s="58">
        <v>26</v>
      </c>
      <c r="AL300" s="58">
        <v>0</v>
      </c>
      <c r="AM300" s="58">
        <v>0</v>
      </c>
      <c r="AN300" s="58">
        <v>0</v>
      </c>
      <c r="AO300" s="58">
        <v>0</v>
      </c>
      <c r="AP300" s="58">
        <v>0</v>
      </c>
      <c r="AQ300" s="58">
        <v>0</v>
      </c>
      <c r="AR300" s="54">
        <v>5000000</v>
      </c>
      <c r="AS300" s="54">
        <v>0</v>
      </c>
      <c r="AT300" s="54">
        <v>0</v>
      </c>
      <c r="AU300" s="54">
        <v>5000000</v>
      </c>
      <c r="AV300" s="54">
        <v>0</v>
      </c>
      <c r="AW300" s="54">
        <v>0</v>
      </c>
      <c r="AX300" s="54">
        <v>0</v>
      </c>
      <c r="AY300" s="54">
        <v>200000</v>
      </c>
      <c r="AZ300" s="59">
        <v>0</v>
      </c>
      <c r="BA300" s="54">
        <v>0</v>
      </c>
      <c r="BB300" s="59"/>
      <c r="BC300" s="54"/>
      <c r="BD300" s="54"/>
      <c r="BE300" s="54">
        <v>673846</v>
      </c>
      <c r="BF300" s="54">
        <v>873846</v>
      </c>
      <c r="BG300" s="59">
        <v>270712</v>
      </c>
      <c r="BH300" s="59">
        <v>0</v>
      </c>
      <c r="BI300" s="59">
        <v>0</v>
      </c>
      <c r="BJ300" s="59">
        <v>0</v>
      </c>
      <c r="BK300" s="59"/>
      <c r="BL300" s="59">
        <v>0</v>
      </c>
      <c r="BM300" s="59"/>
      <c r="BN300" s="59"/>
      <c r="BO300" s="59">
        <v>0</v>
      </c>
      <c r="BP300" s="59"/>
      <c r="BQ300" s="59"/>
      <c r="BR300" s="54"/>
      <c r="BS300" s="59"/>
      <c r="BT300" s="54">
        <v>270712</v>
      </c>
      <c r="BU300" s="57">
        <v>6144558</v>
      </c>
      <c r="BV300" s="54">
        <v>0</v>
      </c>
      <c r="BW300" s="54">
        <v>200000</v>
      </c>
      <c r="BX300" s="54">
        <v>673846</v>
      </c>
      <c r="BY300" s="54">
        <v>11000000</v>
      </c>
      <c r="BZ300" s="54">
        <v>0</v>
      </c>
      <c r="CA300" s="54">
        <v>0</v>
      </c>
      <c r="CB300" s="54">
        <v>400000</v>
      </c>
      <c r="CC300" s="54">
        <v>50000</v>
      </c>
      <c r="CD300" s="54">
        <v>75000</v>
      </c>
      <c r="CE300" s="54">
        <v>0</v>
      </c>
      <c r="CF300" s="54">
        <v>525000</v>
      </c>
      <c r="CG300" s="54">
        <v>12398846</v>
      </c>
      <c r="CH300" s="54">
        <v>0</v>
      </c>
      <c r="CI300" s="54">
        <v>0</v>
      </c>
      <c r="CJ300" s="54"/>
      <c r="CK300" s="54">
        <v>0</v>
      </c>
      <c r="CL300" s="54">
        <v>0</v>
      </c>
      <c r="CM300" s="54">
        <v>50000</v>
      </c>
      <c r="CN300" s="54">
        <v>0</v>
      </c>
      <c r="CO300" s="54"/>
      <c r="CP300" s="54">
        <v>522000</v>
      </c>
      <c r="CQ300" s="54">
        <v>0</v>
      </c>
      <c r="CR300" s="54">
        <v>572000</v>
      </c>
      <c r="CS300" s="54">
        <v>5047558</v>
      </c>
      <c r="CT300" s="54"/>
      <c r="CU300" s="57">
        <v>5047558</v>
      </c>
      <c r="CV300" s="54">
        <v>850000.00000000012</v>
      </c>
      <c r="CW300" s="54">
        <v>0</v>
      </c>
      <c r="CX300" s="54">
        <v>150000</v>
      </c>
      <c r="CY300" s="54">
        <v>0</v>
      </c>
      <c r="CZ300" s="54"/>
      <c r="DA300" s="54">
        <v>1000000.0000000001</v>
      </c>
      <c r="DB300" s="54">
        <v>1525000</v>
      </c>
      <c r="DC300" s="54">
        <v>100000</v>
      </c>
      <c r="DD300" s="54">
        <v>7244558</v>
      </c>
      <c r="DE300" s="54"/>
      <c r="DF300" s="54" t="s">
        <v>980</v>
      </c>
      <c r="DG300" s="54">
        <v>416666.66666666669</v>
      </c>
      <c r="DH300" s="52" t="s">
        <v>188</v>
      </c>
      <c r="DI300" s="54">
        <f>IFERROR(VLOOKUP($B300,[1]Timesheet!$D:$BK,51,0),0)</f>
        <v>22</v>
      </c>
      <c r="DJ300" s="54">
        <f>IFERROR(VLOOKUP($B300,[1]Timesheet!$D:$BK,52,0),0)</f>
        <v>0</v>
      </c>
      <c r="DK300" s="54">
        <f>IFERROR(VLOOKUP($B300,[1]Timesheet!$D:$BK,55,0),0)</f>
        <v>0</v>
      </c>
      <c r="DL300" s="52" t="s">
        <v>139</v>
      </c>
      <c r="DM300" s="54">
        <f>IFERROR(VLOOKUP($B300,[1]Timesheet!$D:$BK,57,0),0)</f>
        <v>0</v>
      </c>
      <c r="DN300" s="54">
        <f t="shared" si="15"/>
        <v>50000</v>
      </c>
      <c r="DO300" s="54"/>
      <c r="DP300" s="54" t="str">
        <f t="shared" si="16"/>
        <v>MKD</v>
      </c>
      <c r="DQ300" s="60">
        <v>0</v>
      </c>
      <c r="DR300" s="60">
        <v>0</v>
      </c>
      <c r="DS300" s="61" t="str">
        <f>IFERROR(VLOOKUP(E300&amp;H300,[1]Group!$D$3:$G$40,4,0),"")</f>
        <v>Group 1</v>
      </c>
      <c r="DT300" s="61" t="str">
        <f t="shared" si="17"/>
        <v>MoviSouthGroup 1</v>
      </c>
    </row>
    <row r="301" spans="1:124" s="11" customFormat="1" ht="20.25" hidden="1" customHeight="1" x14ac:dyDescent="0.35">
      <c r="A301" s="47">
        <v>298</v>
      </c>
      <c r="B301" s="48">
        <v>5871</v>
      </c>
      <c r="C301" s="48" t="s">
        <v>1053</v>
      </c>
      <c r="D301" s="49" t="s">
        <v>616</v>
      </c>
      <c r="E301" s="49" t="s">
        <v>192</v>
      </c>
      <c r="F301" s="49" t="s">
        <v>193</v>
      </c>
      <c r="G301" s="49" t="s">
        <v>151</v>
      </c>
      <c r="H301" s="49" t="s">
        <v>193</v>
      </c>
      <c r="I301" s="49" t="s">
        <v>129</v>
      </c>
      <c r="J301" s="49" t="s">
        <v>179</v>
      </c>
      <c r="K301" s="49" t="s">
        <v>131</v>
      </c>
      <c r="L301" s="49" t="s">
        <v>132</v>
      </c>
      <c r="M301" s="50">
        <v>44064</v>
      </c>
      <c r="N301" s="50" t="s">
        <v>770</v>
      </c>
      <c r="O301" s="51"/>
      <c r="P301" s="50"/>
      <c r="Q301" s="52" t="s">
        <v>133</v>
      </c>
      <c r="R301" s="311" t="s">
        <v>774</v>
      </c>
      <c r="S301" s="52" t="s">
        <v>134</v>
      </c>
      <c r="T301" s="54"/>
      <c r="U301" s="54">
        <v>5000000</v>
      </c>
      <c r="V301" s="54"/>
      <c r="W301" s="55">
        <v>5000000</v>
      </c>
      <c r="X301" s="56">
        <v>0</v>
      </c>
      <c r="Y301" s="54">
        <v>0</v>
      </c>
      <c r="Z301" s="54"/>
      <c r="AA301" s="56">
        <v>200000</v>
      </c>
      <c r="AB301" s="54"/>
      <c r="AC301" s="54">
        <v>730000</v>
      </c>
      <c r="AD301" s="57">
        <v>930000</v>
      </c>
      <c r="AE301" s="54" t="s">
        <v>1246</v>
      </c>
      <c r="AF301" s="58">
        <v>26</v>
      </c>
      <c r="AG301" s="58">
        <v>24</v>
      </c>
      <c r="AH301" s="58">
        <v>1</v>
      </c>
      <c r="AI301" s="58">
        <v>0</v>
      </c>
      <c r="AJ301" s="58">
        <v>0</v>
      </c>
      <c r="AK301" s="58">
        <v>25</v>
      </c>
      <c r="AL301" s="58">
        <v>0</v>
      </c>
      <c r="AM301" s="58">
        <v>0</v>
      </c>
      <c r="AN301" s="58">
        <v>0</v>
      </c>
      <c r="AO301" s="58">
        <v>0</v>
      </c>
      <c r="AP301" s="58">
        <v>0</v>
      </c>
      <c r="AQ301" s="58">
        <v>0</v>
      </c>
      <c r="AR301" s="54">
        <v>4807692</v>
      </c>
      <c r="AS301" s="54">
        <v>0</v>
      </c>
      <c r="AT301" s="54">
        <v>0</v>
      </c>
      <c r="AU301" s="54">
        <v>4807692</v>
      </c>
      <c r="AV301" s="54">
        <v>0</v>
      </c>
      <c r="AW301" s="54">
        <v>0</v>
      </c>
      <c r="AX301" s="54">
        <v>0</v>
      </c>
      <c r="AY301" s="54">
        <v>200000</v>
      </c>
      <c r="AZ301" s="59">
        <v>0</v>
      </c>
      <c r="BA301" s="54">
        <v>0</v>
      </c>
      <c r="BB301" s="59"/>
      <c r="BC301" s="54"/>
      <c r="BD301" s="54"/>
      <c r="BE301" s="54">
        <v>673846</v>
      </c>
      <c r="BF301" s="54">
        <v>873846</v>
      </c>
      <c r="BG301" s="59">
        <v>342197</v>
      </c>
      <c r="BH301" s="59">
        <v>0</v>
      </c>
      <c r="BI301" s="59">
        <v>0</v>
      </c>
      <c r="BJ301" s="59">
        <v>0</v>
      </c>
      <c r="BK301" s="59"/>
      <c r="BL301" s="59">
        <v>0</v>
      </c>
      <c r="BM301" s="59"/>
      <c r="BN301" s="59"/>
      <c r="BO301" s="59">
        <v>0</v>
      </c>
      <c r="BP301" s="59"/>
      <c r="BQ301" s="59"/>
      <c r="BR301" s="54"/>
      <c r="BS301" s="59"/>
      <c r="BT301" s="54">
        <v>342197</v>
      </c>
      <c r="BU301" s="57">
        <v>6023735</v>
      </c>
      <c r="BV301" s="54">
        <v>0</v>
      </c>
      <c r="BW301" s="54">
        <v>200000</v>
      </c>
      <c r="BX301" s="54">
        <v>673846</v>
      </c>
      <c r="BY301" s="54">
        <v>11000000</v>
      </c>
      <c r="BZ301" s="54">
        <v>0</v>
      </c>
      <c r="CA301" s="54">
        <v>0</v>
      </c>
      <c r="CB301" s="54">
        <v>400000</v>
      </c>
      <c r="CC301" s="54">
        <v>50000</v>
      </c>
      <c r="CD301" s="54">
        <v>75000</v>
      </c>
      <c r="CE301" s="54">
        <v>0</v>
      </c>
      <c r="CF301" s="54">
        <v>525000</v>
      </c>
      <c r="CG301" s="54">
        <v>12398846</v>
      </c>
      <c r="CH301" s="54">
        <v>0</v>
      </c>
      <c r="CI301" s="54">
        <v>0</v>
      </c>
      <c r="CJ301" s="54"/>
      <c r="CK301" s="54">
        <v>0</v>
      </c>
      <c r="CL301" s="54">
        <v>0</v>
      </c>
      <c r="CM301" s="54">
        <v>50000</v>
      </c>
      <c r="CN301" s="54">
        <v>0</v>
      </c>
      <c r="CO301" s="54"/>
      <c r="CP301" s="54">
        <v>0</v>
      </c>
      <c r="CQ301" s="54">
        <v>0</v>
      </c>
      <c r="CR301" s="54">
        <v>50000</v>
      </c>
      <c r="CS301" s="54">
        <v>5448735</v>
      </c>
      <c r="CT301" s="54"/>
      <c r="CU301" s="57">
        <v>5448735</v>
      </c>
      <c r="CV301" s="54">
        <v>850000.00000000012</v>
      </c>
      <c r="CW301" s="54">
        <v>0</v>
      </c>
      <c r="CX301" s="54">
        <v>150000</v>
      </c>
      <c r="CY301" s="54">
        <v>0</v>
      </c>
      <c r="CZ301" s="54"/>
      <c r="DA301" s="54">
        <v>1000000.0000000001</v>
      </c>
      <c r="DB301" s="54">
        <v>1525000</v>
      </c>
      <c r="DC301" s="54">
        <v>100000</v>
      </c>
      <c r="DD301" s="54">
        <v>7123735</v>
      </c>
      <c r="DE301" s="54"/>
      <c r="DF301" s="54" t="s">
        <v>980</v>
      </c>
      <c r="DG301" s="54">
        <v>416666.66666666669</v>
      </c>
      <c r="DH301" s="52" t="s">
        <v>188</v>
      </c>
      <c r="DI301" s="54">
        <f>IFERROR(VLOOKUP($B301,[1]Timesheet!$D:$BK,51,0),0)</f>
        <v>21</v>
      </c>
      <c r="DJ301" s="54">
        <f>IFERROR(VLOOKUP($B301,[1]Timesheet!$D:$BK,52,0),0)</f>
        <v>0</v>
      </c>
      <c r="DK301" s="54">
        <f>IFERROR(VLOOKUP($B301,[1]Timesheet!$D:$BK,55,0),0)</f>
        <v>1</v>
      </c>
      <c r="DL301" s="52" t="s">
        <v>139</v>
      </c>
      <c r="DM301" s="54">
        <f>IFERROR(VLOOKUP($B301,[1]Timesheet!$D:$BK,57,0),0)</f>
        <v>0</v>
      </c>
      <c r="DN301" s="54">
        <f t="shared" si="15"/>
        <v>50000</v>
      </c>
      <c r="DO301" s="54"/>
      <c r="DP301" s="54" t="str">
        <f t="shared" si="16"/>
        <v>MKD</v>
      </c>
      <c r="DQ301" s="60">
        <v>0</v>
      </c>
      <c r="DR301" s="60">
        <v>0</v>
      </c>
      <c r="DS301" s="61" t="str">
        <f>IFERROR(VLOOKUP(E301&amp;H301,[1]Group!$D$3:$G$40,4,0),"")</f>
        <v>Group 1</v>
      </c>
      <c r="DT301" s="61" t="str">
        <f t="shared" si="17"/>
        <v>MoviSouthGroup 1</v>
      </c>
    </row>
    <row r="302" spans="1:124" s="11" customFormat="1" ht="20.25" hidden="1" customHeight="1" x14ac:dyDescent="0.35">
      <c r="A302" s="47">
        <v>299</v>
      </c>
      <c r="B302" s="48">
        <v>5875</v>
      </c>
      <c r="C302" s="48" t="s">
        <v>1054</v>
      </c>
      <c r="D302" s="49" t="s">
        <v>617</v>
      </c>
      <c r="E302" s="49" t="s">
        <v>192</v>
      </c>
      <c r="F302" s="49" t="s">
        <v>193</v>
      </c>
      <c r="G302" s="49" t="s">
        <v>151</v>
      </c>
      <c r="H302" s="49" t="s">
        <v>193</v>
      </c>
      <c r="I302" s="49" t="s">
        <v>129</v>
      </c>
      <c r="J302" s="49" t="s">
        <v>179</v>
      </c>
      <c r="K302" s="49" t="s">
        <v>131</v>
      </c>
      <c r="L302" s="49" t="s">
        <v>132</v>
      </c>
      <c r="M302" s="50">
        <v>44068</v>
      </c>
      <c r="N302" s="50" t="s">
        <v>770</v>
      </c>
      <c r="O302" s="51"/>
      <c r="P302" s="50"/>
      <c r="Q302" s="52" t="s">
        <v>133</v>
      </c>
      <c r="R302" s="311" t="s">
        <v>774</v>
      </c>
      <c r="S302" s="52" t="s">
        <v>134</v>
      </c>
      <c r="T302" s="54"/>
      <c r="U302" s="54">
        <v>5000000</v>
      </c>
      <c r="V302" s="54"/>
      <c r="W302" s="55">
        <v>5000000</v>
      </c>
      <c r="X302" s="56">
        <v>0</v>
      </c>
      <c r="Y302" s="54">
        <v>0</v>
      </c>
      <c r="Z302" s="54"/>
      <c r="AA302" s="56">
        <v>200000</v>
      </c>
      <c r="AB302" s="54"/>
      <c r="AC302" s="54">
        <v>730000</v>
      </c>
      <c r="AD302" s="57">
        <v>930000</v>
      </c>
      <c r="AE302" s="54" t="s">
        <v>1246</v>
      </c>
      <c r="AF302" s="58">
        <v>26</v>
      </c>
      <c r="AG302" s="58">
        <v>25.5</v>
      </c>
      <c r="AH302" s="58">
        <v>0.5</v>
      </c>
      <c r="AI302" s="58">
        <v>0</v>
      </c>
      <c r="AJ302" s="58">
        <v>0</v>
      </c>
      <c r="AK302" s="58">
        <v>26</v>
      </c>
      <c r="AL302" s="58">
        <v>0</v>
      </c>
      <c r="AM302" s="58">
        <v>0</v>
      </c>
      <c r="AN302" s="58">
        <v>0</v>
      </c>
      <c r="AO302" s="58">
        <v>0</v>
      </c>
      <c r="AP302" s="58">
        <v>0</v>
      </c>
      <c r="AQ302" s="58">
        <v>0</v>
      </c>
      <c r="AR302" s="54">
        <v>5000000</v>
      </c>
      <c r="AS302" s="54">
        <v>0</v>
      </c>
      <c r="AT302" s="54">
        <v>0</v>
      </c>
      <c r="AU302" s="54">
        <v>5000000</v>
      </c>
      <c r="AV302" s="54">
        <v>0</v>
      </c>
      <c r="AW302" s="54">
        <v>0</v>
      </c>
      <c r="AX302" s="54">
        <v>0</v>
      </c>
      <c r="AY302" s="54">
        <v>200000</v>
      </c>
      <c r="AZ302" s="59">
        <v>0</v>
      </c>
      <c r="BA302" s="54">
        <v>0</v>
      </c>
      <c r="BB302" s="59"/>
      <c r="BC302" s="54"/>
      <c r="BD302" s="54"/>
      <c r="BE302" s="54">
        <v>715962</v>
      </c>
      <c r="BF302" s="54">
        <v>915962</v>
      </c>
      <c r="BG302" s="59">
        <v>0</v>
      </c>
      <c r="BH302" s="59">
        <v>50000</v>
      </c>
      <c r="BI302" s="59">
        <v>0</v>
      </c>
      <c r="BJ302" s="59">
        <v>0</v>
      </c>
      <c r="BK302" s="59"/>
      <c r="BL302" s="59">
        <v>0</v>
      </c>
      <c r="BM302" s="59"/>
      <c r="BN302" s="59"/>
      <c r="BO302" s="59">
        <v>0</v>
      </c>
      <c r="BP302" s="59"/>
      <c r="BQ302" s="59"/>
      <c r="BR302" s="54"/>
      <c r="BS302" s="59"/>
      <c r="BT302" s="54">
        <v>50000</v>
      </c>
      <c r="BU302" s="57">
        <v>5965962</v>
      </c>
      <c r="BV302" s="54">
        <v>0</v>
      </c>
      <c r="BW302" s="54">
        <v>200000</v>
      </c>
      <c r="BX302" s="54">
        <v>715962</v>
      </c>
      <c r="BY302" s="54">
        <v>11000000</v>
      </c>
      <c r="BZ302" s="54">
        <v>0</v>
      </c>
      <c r="CA302" s="54">
        <v>0</v>
      </c>
      <c r="CB302" s="54">
        <v>400000</v>
      </c>
      <c r="CC302" s="54">
        <v>50000</v>
      </c>
      <c r="CD302" s="54">
        <v>75000</v>
      </c>
      <c r="CE302" s="54">
        <v>0</v>
      </c>
      <c r="CF302" s="54">
        <v>525000</v>
      </c>
      <c r="CG302" s="54">
        <v>12440962</v>
      </c>
      <c r="CH302" s="54">
        <v>0</v>
      </c>
      <c r="CI302" s="54">
        <v>0</v>
      </c>
      <c r="CJ302" s="54"/>
      <c r="CK302" s="54">
        <v>0</v>
      </c>
      <c r="CL302" s="54">
        <v>0</v>
      </c>
      <c r="CM302" s="54">
        <v>50000</v>
      </c>
      <c r="CN302" s="54">
        <v>0</v>
      </c>
      <c r="CO302" s="54"/>
      <c r="CP302" s="54">
        <v>0</v>
      </c>
      <c r="CQ302" s="54">
        <v>0</v>
      </c>
      <c r="CR302" s="54">
        <v>50000</v>
      </c>
      <c r="CS302" s="54">
        <v>5390962</v>
      </c>
      <c r="CT302" s="54"/>
      <c r="CU302" s="57">
        <v>5390962</v>
      </c>
      <c r="CV302" s="54">
        <v>850000.00000000012</v>
      </c>
      <c r="CW302" s="54">
        <v>0</v>
      </c>
      <c r="CX302" s="54">
        <v>150000</v>
      </c>
      <c r="CY302" s="54">
        <v>0</v>
      </c>
      <c r="CZ302" s="54"/>
      <c r="DA302" s="54">
        <v>1000000.0000000001</v>
      </c>
      <c r="DB302" s="54">
        <v>1525000</v>
      </c>
      <c r="DC302" s="54">
        <v>100000</v>
      </c>
      <c r="DD302" s="54">
        <v>7065962</v>
      </c>
      <c r="DE302" s="54"/>
      <c r="DF302" s="54" t="s">
        <v>980</v>
      </c>
      <c r="DG302" s="54">
        <v>416666.66666666669</v>
      </c>
      <c r="DH302" s="52" t="s">
        <v>195</v>
      </c>
      <c r="DI302" s="54">
        <f>IFERROR(VLOOKUP($B302,[1]Timesheet!$D:$BK,51,0),0)</f>
        <v>22</v>
      </c>
      <c r="DJ302" s="54">
        <f>IFERROR(VLOOKUP($B302,[1]Timesheet!$D:$BK,52,0),0)</f>
        <v>0</v>
      </c>
      <c r="DK302" s="54">
        <f>IFERROR(VLOOKUP($B302,[1]Timesheet!$D:$BK,55,0),0)</f>
        <v>0</v>
      </c>
      <c r="DL302" s="52" t="s">
        <v>139</v>
      </c>
      <c r="DM302" s="54">
        <f>IFERROR(VLOOKUP($B302,[1]Timesheet!$D:$BK,57,0),0)</f>
        <v>0</v>
      </c>
      <c r="DN302" s="54">
        <f t="shared" si="15"/>
        <v>50000</v>
      </c>
      <c r="DO302" s="54"/>
      <c r="DP302" s="54" t="str">
        <f t="shared" si="16"/>
        <v>DNI</v>
      </c>
      <c r="DQ302" s="60">
        <v>0</v>
      </c>
      <c r="DR302" s="60">
        <v>0</v>
      </c>
      <c r="DS302" s="61" t="str">
        <f>IFERROR(VLOOKUP(E302&amp;H302,[1]Group!$D$3:$G$40,4,0),"")</f>
        <v>Group 1</v>
      </c>
      <c r="DT302" s="61" t="str">
        <f t="shared" si="17"/>
        <v>MoviSouthGroup 1</v>
      </c>
    </row>
    <row r="303" spans="1:124" s="11" customFormat="1" ht="20.25" hidden="1" customHeight="1" x14ac:dyDescent="0.35">
      <c r="A303" s="47">
        <v>300</v>
      </c>
      <c r="B303" s="48">
        <v>5888</v>
      </c>
      <c r="C303" s="48" t="s">
        <v>1056</v>
      </c>
      <c r="D303" s="49" t="s">
        <v>618</v>
      </c>
      <c r="E303" s="49" t="s">
        <v>192</v>
      </c>
      <c r="F303" s="49" t="s">
        <v>193</v>
      </c>
      <c r="G303" s="49" t="s">
        <v>151</v>
      </c>
      <c r="H303" s="49" t="s">
        <v>193</v>
      </c>
      <c r="I303" s="49" t="s">
        <v>129</v>
      </c>
      <c r="J303" s="49" t="s">
        <v>179</v>
      </c>
      <c r="K303" s="49" t="s">
        <v>131</v>
      </c>
      <c r="L303" s="49" t="s">
        <v>132</v>
      </c>
      <c r="M303" s="50">
        <v>44075</v>
      </c>
      <c r="N303" s="50" t="s">
        <v>770</v>
      </c>
      <c r="O303" s="51"/>
      <c r="P303" s="50"/>
      <c r="Q303" s="52" t="s">
        <v>133</v>
      </c>
      <c r="R303" s="311" t="s">
        <v>774</v>
      </c>
      <c r="S303" s="52" t="s">
        <v>134</v>
      </c>
      <c r="T303" s="54"/>
      <c r="U303" s="54">
        <v>5000000</v>
      </c>
      <c r="V303" s="54"/>
      <c r="W303" s="55">
        <v>5000000</v>
      </c>
      <c r="X303" s="56">
        <v>0</v>
      </c>
      <c r="Y303" s="54">
        <v>0</v>
      </c>
      <c r="Z303" s="54"/>
      <c r="AA303" s="56">
        <v>200000</v>
      </c>
      <c r="AB303" s="54"/>
      <c r="AC303" s="54">
        <v>730000</v>
      </c>
      <c r="AD303" s="57">
        <v>930000</v>
      </c>
      <c r="AE303" s="54" t="s">
        <v>1246</v>
      </c>
      <c r="AF303" s="58">
        <v>26</v>
      </c>
      <c r="AG303" s="58">
        <v>24</v>
      </c>
      <c r="AH303" s="58">
        <v>2</v>
      </c>
      <c r="AI303" s="58">
        <v>0</v>
      </c>
      <c r="AJ303" s="58">
        <v>0</v>
      </c>
      <c r="AK303" s="58">
        <v>26</v>
      </c>
      <c r="AL303" s="58">
        <v>0</v>
      </c>
      <c r="AM303" s="58">
        <v>0</v>
      </c>
      <c r="AN303" s="58">
        <v>0</v>
      </c>
      <c r="AO303" s="58">
        <v>0</v>
      </c>
      <c r="AP303" s="58">
        <v>0</v>
      </c>
      <c r="AQ303" s="58">
        <v>0</v>
      </c>
      <c r="AR303" s="54">
        <v>5000000</v>
      </c>
      <c r="AS303" s="54">
        <v>0</v>
      </c>
      <c r="AT303" s="54">
        <v>0</v>
      </c>
      <c r="AU303" s="54">
        <v>5000000</v>
      </c>
      <c r="AV303" s="54">
        <v>0</v>
      </c>
      <c r="AW303" s="54">
        <v>0</v>
      </c>
      <c r="AX303" s="54">
        <v>0</v>
      </c>
      <c r="AY303" s="54">
        <v>200000</v>
      </c>
      <c r="AZ303" s="59">
        <v>0</v>
      </c>
      <c r="BA303" s="54">
        <v>0</v>
      </c>
      <c r="BB303" s="59"/>
      <c r="BC303" s="54"/>
      <c r="BD303" s="54"/>
      <c r="BE303" s="54">
        <v>673846</v>
      </c>
      <c r="BF303" s="54">
        <v>873846</v>
      </c>
      <c r="BG303" s="59">
        <v>2050321</v>
      </c>
      <c r="BH303" s="59">
        <v>0</v>
      </c>
      <c r="BI303" s="59">
        <v>0</v>
      </c>
      <c r="BJ303" s="59">
        <v>0</v>
      </c>
      <c r="BK303" s="59"/>
      <c r="BL303" s="59">
        <v>600000</v>
      </c>
      <c r="BM303" s="59"/>
      <c r="BN303" s="59"/>
      <c r="BO303" s="59">
        <v>0</v>
      </c>
      <c r="BP303" s="59"/>
      <c r="BQ303" s="59"/>
      <c r="BR303" s="54"/>
      <c r="BS303" s="59"/>
      <c r="BT303" s="54">
        <v>2650321</v>
      </c>
      <c r="BU303" s="57">
        <v>8524167</v>
      </c>
      <c r="BV303" s="54">
        <v>0</v>
      </c>
      <c r="BW303" s="54">
        <v>200000</v>
      </c>
      <c r="BX303" s="54">
        <v>673846</v>
      </c>
      <c r="BY303" s="54">
        <v>11000000</v>
      </c>
      <c r="BZ303" s="54">
        <v>0</v>
      </c>
      <c r="CA303" s="54">
        <v>0</v>
      </c>
      <c r="CB303" s="54">
        <v>400000</v>
      </c>
      <c r="CC303" s="54">
        <v>50000</v>
      </c>
      <c r="CD303" s="54">
        <v>75000</v>
      </c>
      <c r="CE303" s="54">
        <v>0</v>
      </c>
      <c r="CF303" s="54">
        <v>525000</v>
      </c>
      <c r="CG303" s="54">
        <v>12398846</v>
      </c>
      <c r="CH303" s="54">
        <v>0</v>
      </c>
      <c r="CI303" s="54">
        <v>0</v>
      </c>
      <c r="CJ303" s="54"/>
      <c r="CK303" s="54">
        <v>0</v>
      </c>
      <c r="CL303" s="54">
        <v>0</v>
      </c>
      <c r="CM303" s="54">
        <v>50000</v>
      </c>
      <c r="CN303" s="54">
        <v>0</v>
      </c>
      <c r="CO303" s="54"/>
      <c r="CP303" s="54">
        <v>0</v>
      </c>
      <c r="CQ303" s="54">
        <v>0</v>
      </c>
      <c r="CR303" s="54">
        <v>50000</v>
      </c>
      <c r="CS303" s="54">
        <v>7949167</v>
      </c>
      <c r="CT303" s="54"/>
      <c r="CU303" s="57">
        <v>7949167</v>
      </c>
      <c r="CV303" s="54">
        <v>850000.00000000012</v>
      </c>
      <c r="CW303" s="54">
        <v>0</v>
      </c>
      <c r="CX303" s="54">
        <v>150000</v>
      </c>
      <c r="CY303" s="54">
        <v>0</v>
      </c>
      <c r="CZ303" s="54"/>
      <c r="DA303" s="54">
        <v>1000000.0000000001</v>
      </c>
      <c r="DB303" s="54">
        <v>1525000</v>
      </c>
      <c r="DC303" s="54">
        <v>100000</v>
      </c>
      <c r="DD303" s="54">
        <v>9624167</v>
      </c>
      <c r="DE303" s="54"/>
      <c r="DF303" s="54" t="s">
        <v>980</v>
      </c>
      <c r="DG303" s="54">
        <v>416666.66666666669</v>
      </c>
      <c r="DH303" s="52" t="s">
        <v>210</v>
      </c>
      <c r="DI303" s="54">
        <f>IFERROR(VLOOKUP($B303,[1]Timesheet!$D:$BK,51,0),0)</f>
        <v>22</v>
      </c>
      <c r="DJ303" s="54">
        <f>IFERROR(VLOOKUP($B303,[1]Timesheet!$D:$BK,52,0),0)</f>
        <v>0</v>
      </c>
      <c r="DK303" s="54">
        <f>IFERROR(VLOOKUP($B303,[1]Timesheet!$D:$BK,55,0),0)</f>
        <v>0</v>
      </c>
      <c r="DL303" s="52" t="s">
        <v>139</v>
      </c>
      <c r="DM303" s="54">
        <f>IFERROR(VLOOKUP($B303,[1]Timesheet!$D:$BK,57,0),0)</f>
        <v>0</v>
      </c>
      <c r="DN303" s="54">
        <f t="shared" si="15"/>
        <v>50000</v>
      </c>
      <c r="DO303" s="54"/>
      <c r="DP303" s="54" t="str">
        <f t="shared" si="16"/>
        <v>TNH</v>
      </c>
      <c r="DQ303" s="60">
        <v>0</v>
      </c>
      <c r="DR303" s="60">
        <v>0</v>
      </c>
      <c r="DS303" s="61" t="str">
        <f>IFERROR(VLOOKUP(E303&amp;H303,[1]Group!$D$3:$G$40,4,0),"")</f>
        <v>Group 1</v>
      </c>
      <c r="DT303" s="61" t="str">
        <f t="shared" si="17"/>
        <v>MoviSouthGroup 1</v>
      </c>
    </row>
    <row r="304" spans="1:124" s="11" customFormat="1" ht="20.25" hidden="1" customHeight="1" x14ac:dyDescent="0.35">
      <c r="A304" s="47">
        <v>301</v>
      </c>
      <c r="B304" s="48">
        <v>5893</v>
      </c>
      <c r="C304" s="48" t="s">
        <v>1057</v>
      </c>
      <c r="D304" s="49" t="s">
        <v>619</v>
      </c>
      <c r="E304" s="49" t="s">
        <v>192</v>
      </c>
      <c r="F304" s="49" t="s">
        <v>193</v>
      </c>
      <c r="G304" s="49" t="s">
        <v>151</v>
      </c>
      <c r="H304" s="49" t="s">
        <v>193</v>
      </c>
      <c r="I304" s="49" t="s">
        <v>169</v>
      </c>
      <c r="J304" s="49" t="s">
        <v>179</v>
      </c>
      <c r="K304" s="49" t="s">
        <v>131</v>
      </c>
      <c r="L304" s="49" t="s">
        <v>132</v>
      </c>
      <c r="M304" s="50">
        <v>44078</v>
      </c>
      <c r="N304" s="50" t="s">
        <v>770</v>
      </c>
      <c r="O304" s="51"/>
      <c r="P304" s="50"/>
      <c r="Q304" s="52" t="s">
        <v>133</v>
      </c>
      <c r="R304" s="311" t="s">
        <v>774</v>
      </c>
      <c r="S304" s="52" t="s">
        <v>134</v>
      </c>
      <c r="T304" s="54"/>
      <c r="U304" s="54">
        <v>5000000</v>
      </c>
      <c r="V304" s="54"/>
      <c r="W304" s="55">
        <v>5000000</v>
      </c>
      <c r="X304" s="56">
        <v>0</v>
      </c>
      <c r="Y304" s="54">
        <v>0</v>
      </c>
      <c r="Z304" s="54"/>
      <c r="AA304" s="56">
        <v>200000</v>
      </c>
      <c r="AB304" s="54"/>
      <c r="AC304" s="54">
        <v>730000</v>
      </c>
      <c r="AD304" s="57">
        <v>930000</v>
      </c>
      <c r="AE304" s="54" t="s">
        <v>1246</v>
      </c>
      <c r="AF304" s="58">
        <v>26</v>
      </c>
      <c r="AG304" s="58">
        <v>26</v>
      </c>
      <c r="AH304" s="58">
        <v>0</v>
      </c>
      <c r="AI304" s="58">
        <v>0</v>
      </c>
      <c r="AJ304" s="58">
        <v>0</v>
      </c>
      <c r="AK304" s="58">
        <v>26</v>
      </c>
      <c r="AL304" s="58">
        <v>0</v>
      </c>
      <c r="AM304" s="58">
        <v>0</v>
      </c>
      <c r="AN304" s="58">
        <v>0</v>
      </c>
      <c r="AO304" s="58">
        <v>0</v>
      </c>
      <c r="AP304" s="58">
        <v>0</v>
      </c>
      <c r="AQ304" s="58">
        <v>0</v>
      </c>
      <c r="AR304" s="54">
        <v>5000000</v>
      </c>
      <c r="AS304" s="54">
        <v>0</v>
      </c>
      <c r="AT304" s="54">
        <v>0</v>
      </c>
      <c r="AU304" s="54">
        <v>5000000</v>
      </c>
      <c r="AV304" s="54">
        <v>0</v>
      </c>
      <c r="AW304" s="54">
        <v>0</v>
      </c>
      <c r="AX304" s="54">
        <v>0</v>
      </c>
      <c r="AY304" s="54">
        <v>200000</v>
      </c>
      <c r="AZ304" s="59">
        <v>0</v>
      </c>
      <c r="BA304" s="54">
        <v>0</v>
      </c>
      <c r="BB304" s="59"/>
      <c r="BC304" s="54"/>
      <c r="BD304" s="54"/>
      <c r="BE304" s="54">
        <v>730000</v>
      </c>
      <c r="BF304" s="54">
        <v>930000</v>
      </c>
      <c r="BG304" s="59">
        <v>74506</v>
      </c>
      <c r="BH304" s="59">
        <v>0</v>
      </c>
      <c r="BI304" s="59">
        <v>0</v>
      </c>
      <c r="BJ304" s="59">
        <v>0</v>
      </c>
      <c r="BK304" s="59"/>
      <c r="BL304" s="59">
        <v>200000</v>
      </c>
      <c r="BM304" s="59"/>
      <c r="BN304" s="59"/>
      <c r="BO304" s="59">
        <v>0</v>
      </c>
      <c r="BP304" s="59"/>
      <c r="BQ304" s="59"/>
      <c r="BR304" s="54"/>
      <c r="BS304" s="59"/>
      <c r="BT304" s="54">
        <v>274506</v>
      </c>
      <c r="BU304" s="57">
        <v>6204506</v>
      </c>
      <c r="BV304" s="54">
        <v>0</v>
      </c>
      <c r="BW304" s="54">
        <v>200000</v>
      </c>
      <c r="BX304" s="54">
        <v>730000</v>
      </c>
      <c r="BY304" s="54">
        <v>11000000</v>
      </c>
      <c r="BZ304" s="54">
        <v>0</v>
      </c>
      <c r="CA304" s="54">
        <v>0</v>
      </c>
      <c r="CB304" s="54">
        <v>400000</v>
      </c>
      <c r="CC304" s="54">
        <v>50000</v>
      </c>
      <c r="CD304" s="54">
        <v>75000</v>
      </c>
      <c r="CE304" s="54">
        <v>0</v>
      </c>
      <c r="CF304" s="54">
        <v>525000</v>
      </c>
      <c r="CG304" s="54">
        <v>12455000</v>
      </c>
      <c r="CH304" s="54">
        <v>0</v>
      </c>
      <c r="CI304" s="54">
        <v>0</v>
      </c>
      <c r="CJ304" s="54"/>
      <c r="CK304" s="54">
        <v>0</v>
      </c>
      <c r="CL304" s="54">
        <v>0</v>
      </c>
      <c r="CM304" s="54">
        <v>50000</v>
      </c>
      <c r="CN304" s="54">
        <v>5000</v>
      </c>
      <c r="CO304" s="54"/>
      <c r="CP304" s="54">
        <v>0</v>
      </c>
      <c r="CQ304" s="54">
        <v>0</v>
      </c>
      <c r="CR304" s="54">
        <v>55000</v>
      </c>
      <c r="CS304" s="54">
        <v>5624506</v>
      </c>
      <c r="CT304" s="54"/>
      <c r="CU304" s="57">
        <v>5624506</v>
      </c>
      <c r="CV304" s="54">
        <v>850000.00000000012</v>
      </c>
      <c r="CW304" s="54">
        <v>0</v>
      </c>
      <c r="CX304" s="54">
        <v>150000</v>
      </c>
      <c r="CY304" s="54">
        <v>0</v>
      </c>
      <c r="CZ304" s="54"/>
      <c r="DA304" s="54">
        <v>1000000.0000000001</v>
      </c>
      <c r="DB304" s="54">
        <v>1525000</v>
      </c>
      <c r="DC304" s="54">
        <v>100000</v>
      </c>
      <c r="DD304" s="54">
        <v>7304506</v>
      </c>
      <c r="DE304" s="54"/>
      <c r="DF304" s="54" t="s">
        <v>982</v>
      </c>
      <c r="DG304" s="54">
        <v>416666.66666666669</v>
      </c>
      <c r="DH304" s="52" t="s">
        <v>206</v>
      </c>
      <c r="DI304" s="54">
        <f>IFERROR(VLOOKUP($B304,[1]Timesheet!$D:$BK,51,0),0)</f>
        <v>22</v>
      </c>
      <c r="DJ304" s="54">
        <f>IFERROR(VLOOKUP($B304,[1]Timesheet!$D:$BK,52,0),0)</f>
        <v>0</v>
      </c>
      <c r="DK304" s="54">
        <f>IFERROR(VLOOKUP($B304,[1]Timesheet!$D:$BK,55,0),0)</f>
        <v>0</v>
      </c>
      <c r="DL304" s="52" t="s">
        <v>139</v>
      </c>
      <c r="DM304" s="54">
        <f>IFERROR(VLOOKUP($B304,[1]Timesheet!$D:$BK,57,0),0)</f>
        <v>0</v>
      </c>
      <c r="DN304" s="54">
        <f t="shared" si="15"/>
        <v>50000</v>
      </c>
      <c r="DO304" s="54"/>
      <c r="DP304" s="54" t="str">
        <f t="shared" si="16"/>
        <v>THA</v>
      </c>
      <c r="DQ304" s="60">
        <v>0</v>
      </c>
      <c r="DR304" s="60">
        <v>0</v>
      </c>
      <c r="DS304" s="61" t="str">
        <f>IFERROR(VLOOKUP(E304&amp;H304,[1]Group!$D$3:$G$40,4,0),"")</f>
        <v>Group 1</v>
      </c>
      <c r="DT304" s="61" t="str">
        <f t="shared" si="17"/>
        <v>MoviNorthGroup 1</v>
      </c>
    </row>
    <row r="305" spans="1:124" s="11" customFormat="1" ht="20.25" hidden="1" customHeight="1" x14ac:dyDescent="0.35">
      <c r="A305" s="47">
        <v>302</v>
      </c>
      <c r="B305" s="48">
        <v>5894</v>
      </c>
      <c r="C305" s="48" t="s">
        <v>1058</v>
      </c>
      <c r="D305" s="49" t="s">
        <v>620</v>
      </c>
      <c r="E305" s="49" t="s">
        <v>192</v>
      </c>
      <c r="F305" s="49" t="s">
        <v>193</v>
      </c>
      <c r="G305" s="49" t="s">
        <v>151</v>
      </c>
      <c r="H305" s="49" t="s">
        <v>193</v>
      </c>
      <c r="I305" s="49" t="s">
        <v>129</v>
      </c>
      <c r="J305" s="49" t="s">
        <v>179</v>
      </c>
      <c r="K305" s="49" t="s">
        <v>131</v>
      </c>
      <c r="L305" s="49" t="s">
        <v>132</v>
      </c>
      <c r="M305" s="50">
        <v>44078</v>
      </c>
      <c r="N305" s="50" t="s">
        <v>770</v>
      </c>
      <c r="O305" s="51"/>
      <c r="P305" s="50"/>
      <c r="Q305" s="52" t="s">
        <v>133</v>
      </c>
      <c r="R305" s="311" t="s">
        <v>774</v>
      </c>
      <c r="S305" s="52" t="s">
        <v>134</v>
      </c>
      <c r="T305" s="54"/>
      <c r="U305" s="54">
        <v>5000000</v>
      </c>
      <c r="V305" s="54"/>
      <c r="W305" s="55">
        <v>5000000</v>
      </c>
      <c r="X305" s="56">
        <v>0</v>
      </c>
      <c r="Y305" s="54">
        <v>0</v>
      </c>
      <c r="Z305" s="54"/>
      <c r="AA305" s="56">
        <v>200000</v>
      </c>
      <c r="AB305" s="54"/>
      <c r="AC305" s="54">
        <v>730000</v>
      </c>
      <c r="AD305" s="57">
        <v>930000</v>
      </c>
      <c r="AE305" s="54" t="s">
        <v>1246</v>
      </c>
      <c r="AF305" s="58">
        <v>26</v>
      </c>
      <c r="AG305" s="58">
        <v>26</v>
      </c>
      <c r="AH305" s="58">
        <v>0</v>
      </c>
      <c r="AI305" s="58">
        <v>0</v>
      </c>
      <c r="AJ305" s="58">
        <v>0</v>
      </c>
      <c r="AK305" s="58">
        <v>26</v>
      </c>
      <c r="AL305" s="58">
        <v>0</v>
      </c>
      <c r="AM305" s="58">
        <v>0</v>
      </c>
      <c r="AN305" s="58">
        <v>0</v>
      </c>
      <c r="AO305" s="58">
        <v>0</v>
      </c>
      <c r="AP305" s="58">
        <v>0</v>
      </c>
      <c r="AQ305" s="58">
        <v>0</v>
      </c>
      <c r="AR305" s="54">
        <v>5000000</v>
      </c>
      <c r="AS305" s="54">
        <v>0</v>
      </c>
      <c r="AT305" s="54">
        <v>0</v>
      </c>
      <c r="AU305" s="54">
        <v>5000000</v>
      </c>
      <c r="AV305" s="54">
        <v>0</v>
      </c>
      <c r="AW305" s="54">
        <v>0</v>
      </c>
      <c r="AX305" s="54">
        <v>0</v>
      </c>
      <c r="AY305" s="54">
        <v>200000</v>
      </c>
      <c r="AZ305" s="59">
        <v>0</v>
      </c>
      <c r="BA305" s="54">
        <v>0</v>
      </c>
      <c r="BB305" s="59"/>
      <c r="BC305" s="54"/>
      <c r="BD305" s="54"/>
      <c r="BE305" s="54">
        <v>730000</v>
      </c>
      <c r="BF305" s="54">
        <v>930000</v>
      </c>
      <c r="BG305" s="59">
        <v>1001049</v>
      </c>
      <c r="BH305" s="59">
        <v>0</v>
      </c>
      <c r="BI305" s="59">
        <v>0</v>
      </c>
      <c r="BJ305" s="59">
        <v>0</v>
      </c>
      <c r="BK305" s="59"/>
      <c r="BL305" s="59">
        <v>1050000</v>
      </c>
      <c r="BM305" s="59"/>
      <c r="BN305" s="59"/>
      <c r="BO305" s="59">
        <v>0</v>
      </c>
      <c r="BP305" s="59"/>
      <c r="BQ305" s="59"/>
      <c r="BR305" s="54"/>
      <c r="BS305" s="59"/>
      <c r="BT305" s="54">
        <v>2051049</v>
      </c>
      <c r="BU305" s="57">
        <v>7981049</v>
      </c>
      <c r="BV305" s="54">
        <v>0</v>
      </c>
      <c r="BW305" s="54">
        <v>200000</v>
      </c>
      <c r="BX305" s="54">
        <v>730000</v>
      </c>
      <c r="BY305" s="54">
        <v>11000000</v>
      </c>
      <c r="BZ305" s="54">
        <v>0</v>
      </c>
      <c r="CA305" s="54">
        <v>0</v>
      </c>
      <c r="CB305" s="54">
        <v>400000</v>
      </c>
      <c r="CC305" s="54">
        <v>50000</v>
      </c>
      <c r="CD305" s="54">
        <v>75000</v>
      </c>
      <c r="CE305" s="54">
        <v>0</v>
      </c>
      <c r="CF305" s="54">
        <v>525000</v>
      </c>
      <c r="CG305" s="54">
        <v>12455000</v>
      </c>
      <c r="CH305" s="54">
        <v>0</v>
      </c>
      <c r="CI305" s="54">
        <v>0</v>
      </c>
      <c r="CJ305" s="54"/>
      <c r="CK305" s="54">
        <v>0</v>
      </c>
      <c r="CL305" s="54">
        <v>0</v>
      </c>
      <c r="CM305" s="54">
        <v>50000</v>
      </c>
      <c r="CN305" s="54">
        <v>0</v>
      </c>
      <c r="CO305" s="54"/>
      <c r="CP305" s="54">
        <v>0</v>
      </c>
      <c r="CQ305" s="54">
        <v>0</v>
      </c>
      <c r="CR305" s="54">
        <v>50000</v>
      </c>
      <c r="CS305" s="54">
        <v>7406049</v>
      </c>
      <c r="CT305" s="54"/>
      <c r="CU305" s="57">
        <v>7406049</v>
      </c>
      <c r="CV305" s="54">
        <v>850000.00000000012</v>
      </c>
      <c r="CW305" s="54">
        <v>0</v>
      </c>
      <c r="CX305" s="54">
        <v>150000</v>
      </c>
      <c r="CY305" s="54">
        <v>0</v>
      </c>
      <c r="CZ305" s="54"/>
      <c r="DA305" s="54">
        <v>1000000.0000000001</v>
      </c>
      <c r="DB305" s="54">
        <v>1525000</v>
      </c>
      <c r="DC305" s="54">
        <v>100000</v>
      </c>
      <c r="DD305" s="54">
        <v>9081049</v>
      </c>
      <c r="DE305" s="54"/>
      <c r="DF305" s="54" t="s">
        <v>980</v>
      </c>
      <c r="DG305" s="54">
        <v>416666.66666666669</v>
      </c>
      <c r="DH305" s="52" t="s">
        <v>203</v>
      </c>
      <c r="DI305" s="54">
        <f>IFERROR(VLOOKUP($B305,[1]Timesheet!$D:$BK,51,0),0)</f>
        <v>22</v>
      </c>
      <c r="DJ305" s="54">
        <f>IFERROR(VLOOKUP($B305,[1]Timesheet!$D:$BK,52,0),0)</f>
        <v>0</v>
      </c>
      <c r="DK305" s="54">
        <f>IFERROR(VLOOKUP($B305,[1]Timesheet!$D:$BK,55,0),0)</f>
        <v>0</v>
      </c>
      <c r="DL305" s="52" t="s">
        <v>139</v>
      </c>
      <c r="DM305" s="54">
        <f>IFERROR(VLOOKUP($B305,[1]Timesheet!$D:$BK,57,0),0)</f>
        <v>0</v>
      </c>
      <c r="DN305" s="54">
        <f t="shared" si="15"/>
        <v>50000</v>
      </c>
      <c r="DO305" s="54"/>
      <c r="DP305" s="54" t="str">
        <f t="shared" si="16"/>
        <v>BDG</v>
      </c>
      <c r="DQ305" s="60">
        <v>0</v>
      </c>
      <c r="DR305" s="60">
        <v>0</v>
      </c>
      <c r="DS305" s="61" t="str">
        <f>IFERROR(VLOOKUP(E305&amp;H305,[1]Group!$D$3:$G$40,4,0),"")</f>
        <v>Group 1</v>
      </c>
      <c r="DT305" s="61" t="str">
        <f t="shared" si="17"/>
        <v>MoviSouthGroup 1</v>
      </c>
    </row>
    <row r="306" spans="1:124" s="11" customFormat="1" ht="20.25" hidden="1" customHeight="1" x14ac:dyDescent="0.35">
      <c r="A306" s="47">
        <v>303</v>
      </c>
      <c r="B306" s="48">
        <v>5897</v>
      </c>
      <c r="C306" s="48" t="s">
        <v>1059</v>
      </c>
      <c r="D306" s="49" t="s">
        <v>621</v>
      </c>
      <c r="E306" s="49" t="s">
        <v>192</v>
      </c>
      <c r="F306" s="49" t="s">
        <v>193</v>
      </c>
      <c r="G306" s="49" t="s">
        <v>151</v>
      </c>
      <c r="H306" s="49" t="s">
        <v>193</v>
      </c>
      <c r="I306" s="49" t="s">
        <v>129</v>
      </c>
      <c r="J306" s="49" t="s">
        <v>179</v>
      </c>
      <c r="K306" s="49" t="s">
        <v>131</v>
      </c>
      <c r="L306" s="49" t="s">
        <v>132</v>
      </c>
      <c r="M306" s="50">
        <v>44081</v>
      </c>
      <c r="N306" s="50" t="s">
        <v>770</v>
      </c>
      <c r="O306" s="51"/>
      <c r="P306" s="50"/>
      <c r="Q306" s="52" t="s">
        <v>133</v>
      </c>
      <c r="R306" s="311" t="s">
        <v>774</v>
      </c>
      <c r="S306" s="52" t="s">
        <v>134</v>
      </c>
      <c r="T306" s="54"/>
      <c r="U306" s="54">
        <v>5000000</v>
      </c>
      <c r="V306" s="54"/>
      <c r="W306" s="55">
        <v>5000000</v>
      </c>
      <c r="X306" s="56">
        <v>0</v>
      </c>
      <c r="Y306" s="54">
        <v>0</v>
      </c>
      <c r="Z306" s="54"/>
      <c r="AA306" s="56">
        <v>200000</v>
      </c>
      <c r="AB306" s="54"/>
      <c r="AC306" s="54">
        <v>730000</v>
      </c>
      <c r="AD306" s="57">
        <v>930000</v>
      </c>
      <c r="AE306" s="54" t="s">
        <v>1246</v>
      </c>
      <c r="AF306" s="58">
        <v>26</v>
      </c>
      <c r="AG306" s="58">
        <v>26</v>
      </c>
      <c r="AH306" s="58">
        <v>0</v>
      </c>
      <c r="AI306" s="58">
        <v>0</v>
      </c>
      <c r="AJ306" s="58">
        <v>0</v>
      </c>
      <c r="AK306" s="58">
        <v>26</v>
      </c>
      <c r="AL306" s="58">
        <v>0</v>
      </c>
      <c r="AM306" s="58">
        <v>0</v>
      </c>
      <c r="AN306" s="58">
        <v>0</v>
      </c>
      <c r="AO306" s="58">
        <v>0</v>
      </c>
      <c r="AP306" s="58">
        <v>0</v>
      </c>
      <c r="AQ306" s="58">
        <v>0</v>
      </c>
      <c r="AR306" s="54">
        <v>5000000</v>
      </c>
      <c r="AS306" s="54">
        <v>0</v>
      </c>
      <c r="AT306" s="54">
        <v>0</v>
      </c>
      <c r="AU306" s="54">
        <v>5000000</v>
      </c>
      <c r="AV306" s="54">
        <v>0</v>
      </c>
      <c r="AW306" s="54">
        <v>0</v>
      </c>
      <c r="AX306" s="54">
        <v>0</v>
      </c>
      <c r="AY306" s="54">
        <v>200000</v>
      </c>
      <c r="AZ306" s="59">
        <v>0</v>
      </c>
      <c r="BA306" s="54">
        <v>0</v>
      </c>
      <c r="BB306" s="59"/>
      <c r="BC306" s="54"/>
      <c r="BD306" s="54"/>
      <c r="BE306" s="54">
        <v>730000</v>
      </c>
      <c r="BF306" s="54">
        <v>930000</v>
      </c>
      <c r="BG306" s="59">
        <v>277447</v>
      </c>
      <c r="BH306" s="59">
        <v>0</v>
      </c>
      <c r="BI306" s="59">
        <v>0</v>
      </c>
      <c r="BJ306" s="59">
        <v>0</v>
      </c>
      <c r="BK306" s="59"/>
      <c r="BL306" s="59">
        <v>0</v>
      </c>
      <c r="BM306" s="59"/>
      <c r="BN306" s="59"/>
      <c r="BO306" s="59">
        <v>0</v>
      </c>
      <c r="BP306" s="59"/>
      <c r="BQ306" s="59"/>
      <c r="BR306" s="54"/>
      <c r="BS306" s="59"/>
      <c r="BT306" s="54">
        <v>277447</v>
      </c>
      <c r="BU306" s="57">
        <v>6207447</v>
      </c>
      <c r="BV306" s="54">
        <v>0</v>
      </c>
      <c r="BW306" s="54">
        <v>200000</v>
      </c>
      <c r="BX306" s="54">
        <v>730000</v>
      </c>
      <c r="BY306" s="54">
        <v>11000000</v>
      </c>
      <c r="BZ306" s="54">
        <v>0</v>
      </c>
      <c r="CA306" s="54">
        <v>0</v>
      </c>
      <c r="CB306" s="54">
        <v>400000</v>
      </c>
      <c r="CC306" s="54">
        <v>50000</v>
      </c>
      <c r="CD306" s="54">
        <v>75000</v>
      </c>
      <c r="CE306" s="54">
        <v>0</v>
      </c>
      <c r="CF306" s="54">
        <v>525000</v>
      </c>
      <c r="CG306" s="54">
        <v>12455000</v>
      </c>
      <c r="CH306" s="54">
        <v>0</v>
      </c>
      <c r="CI306" s="54">
        <v>0</v>
      </c>
      <c r="CJ306" s="54"/>
      <c r="CK306" s="54">
        <v>0</v>
      </c>
      <c r="CL306" s="54">
        <v>0</v>
      </c>
      <c r="CM306" s="54">
        <v>50000</v>
      </c>
      <c r="CN306" s="54">
        <v>0</v>
      </c>
      <c r="CO306" s="54"/>
      <c r="CP306" s="54">
        <v>2800000</v>
      </c>
      <c r="CQ306" s="54">
        <v>0</v>
      </c>
      <c r="CR306" s="54">
        <v>2850000</v>
      </c>
      <c r="CS306" s="54">
        <v>2832447</v>
      </c>
      <c r="CT306" s="54"/>
      <c r="CU306" s="57">
        <v>2832447</v>
      </c>
      <c r="CV306" s="54">
        <v>850000.00000000012</v>
      </c>
      <c r="CW306" s="54">
        <v>0</v>
      </c>
      <c r="CX306" s="54">
        <v>150000</v>
      </c>
      <c r="CY306" s="54">
        <v>0</v>
      </c>
      <c r="CZ306" s="54"/>
      <c r="DA306" s="54">
        <v>1000000.0000000001</v>
      </c>
      <c r="DB306" s="54">
        <v>1525000</v>
      </c>
      <c r="DC306" s="54">
        <v>100000</v>
      </c>
      <c r="DD306" s="54">
        <v>7307447</v>
      </c>
      <c r="DE306" s="54"/>
      <c r="DF306" s="54" t="s">
        <v>980</v>
      </c>
      <c r="DG306" s="54">
        <v>416666.66666666669</v>
      </c>
      <c r="DH306" s="52" t="s">
        <v>188</v>
      </c>
      <c r="DI306" s="54">
        <f>IFERROR(VLOOKUP($B306,[1]Timesheet!$D:$BK,51,0),0)</f>
        <v>22</v>
      </c>
      <c r="DJ306" s="54">
        <f>IFERROR(VLOOKUP($B306,[1]Timesheet!$D:$BK,52,0),0)</f>
        <v>0</v>
      </c>
      <c r="DK306" s="54">
        <f>IFERROR(VLOOKUP($B306,[1]Timesheet!$D:$BK,55,0),0)</f>
        <v>0</v>
      </c>
      <c r="DL306" s="52" t="s">
        <v>139</v>
      </c>
      <c r="DM306" s="54">
        <f>IFERROR(VLOOKUP($B306,[1]Timesheet!$D:$BK,57,0),0)</f>
        <v>0</v>
      </c>
      <c r="DN306" s="54">
        <f t="shared" si="15"/>
        <v>50000</v>
      </c>
      <c r="DO306" s="54"/>
      <c r="DP306" s="54" t="str">
        <f t="shared" si="16"/>
        <v>MKD</v>
      </c>
      <c r="DQ306" s="60">
        <v>0</v>
      </c>
      <c r="DR306" s="60">
        <v>0</v>
      </c>
      <c r="DS306" s="61" t="str">
        <f>IFERROR(VLOOKUP(E306&amp;H306,[1]Group!$D$3:$G$40,4,0),"")</f>
        <v>Group 1</v>
      </c>
      <c r="DT306" s="61" t="str">
        <f t="shared" si="17"/>
        <v>MoviSouthGroup 1</v>
      </c>
    </row>
    <row r="307" spans="1:124" s="11" customFormat="1" ht="20.25" hidden="1" customHeight="1" x14ac:dyDescent="0.35">
      <c r="A307" s="47">
        <v>304</v>
      </c>
      <c r="B307" s="48">
        <v>5912</v>
      </c>
      <c r="C307" s="48" t="s">
        <v>1060</v>
      </c>
      <c r="D307" s="49" t="s">
        <v>622</v>
      </c>
      <c r="E307" s="49" t="s">
        <v>192</v>
      </c>
      <c r="F307" s="49" t="s">
        <v>193</v>
      </c>
      <c r="G307" s="49" t="s">
        <v>151</v>
      </c>
      <c r="H307" s="49" t="s">
        <v>193</v>
      </c>
      <c r="I307" s="49" t="s">
        <v>129</v>
      </c>
      <c r="J307" s="49" t="s">
        <v>179</v>
      </c>
      <c r="K307" s="49" t="s">
        <v>131</v>
      </c>
      <c r="L307" s="49" t="s">
        <v>132</v>
      </c>
      <c r="M307" s="50">
        <v>44083</v>
      </c>
      <c r="N307" s="50" t="s">
        <v>770</v>
      </c>
      <c r="O307" s="51"/>
      <c r="P307" s="50"/>
      <c r="Q307" s="52" t="s">
        <v>133</v>
      </c>
      <c r="R307" s="311" t="s">
        <v>774</v>
      </c>
      <c r="S307" s="52" t="s">
        <v>134</v>
      </c>
      <c r="T307" s="54"/>
      <c r="U307" s="54">
        <v>5000000</v>
      </c>
      <c r="V307" s="54"/>
      <c r="W307" s="55">
        <v>5000000</v>
      </c>
      <c r="X307" s="56">
        <v>0</v>
      </c>
      <c r="Y307" s="54">
        <v>0</v>
      </c>
      <c r="Z307" s="54"/>
      <c r="AA307" s="56">
        <v>200000</v>
      </c>
      <c r="AB307" s="54"/>
      <c r="AC307" s="54">
        <v>730000</v>
      </c>
      <c r="AD307" s="57">
        <v>930000</v>
      </c>
      <c r="AE307" s="54" t="s">
        <v>1246</v>
      </c>
      <c r="AF307" s="58">
        <v>26</v>
      </c>
      <c r="AG307" s="58">
        <v>26</v>
      </c>
      <c r="AH307" s="58">
        <v>0</v>
      </c>
      <c r="AI307" s="58">
        <v>0</v>
      </c>
      <c r="AJ307" s="58">
        <v>0</v>
      </c>
      <c r="AK307" s="58">
        <v>26</v>
      </c>
      <c r="AL307" s="58">
        <v>0</v>
      </c>
      <c r="AM307" s="58">
        <v>0</v>
      </c>
      <c r="AN307" s="58">
        <v>0</v>
      </c>
      <c r="AO307" s="58">
        <v>0</v>
      </c>
      <c r="AP307" s="58">
        <v>0</v>
      </c>
      <c r="AQ307" s="58">
        <v>0</v>
      </c>
      <c r="AR307" s="54">
        <v>5000000</v>
      </c>
      <c r="AS307" s="54">
        <v>0</v>
      </c>
      <c r="AT307" s="54">
        <v>0</v>
      </c>
      <c r="AU307" s="54">
        <v>5000000</v>
      </c>
      <c r="AV307" s="54">
        <v>0</v>
      </c>
      <c r="AW307" s="54">
        <v>0</v>
      </c>
      <c r="AX307" s="54">
        <v>0</v>
      </c>
      <c r="AY307" s="54">
        <v>200000</v>
      </c>
      <c r="AZ307" s="59">
        <v>0</v>
      </c>
      <c r="BA307" s="54">
        <v>0</v>
      </c>
      <c r="BB307" s="59"/>
      <c r="BC307" s="54"/>
      <c r="BD307" s="54"/>
      <c r="BE307" s="54">
        <v>730000</v>
      </c>
      <c r="BF307" s="54">
        <v>930000</v>
      </c>
      <c r="BG307" s="59">
        <v>0</v>
      </c>
      <c r="BH307" s="59">
        <v>0</v>
      </c>
      <c r="BI307" s="59">
        <v>0</v>
      </c>
      <c r="BJ307" s="59">
        <v>0</v>
      </c>
      <c r="BK307" s="59"/>
      <c r="BL307" s="59">
        <v>0</v>
      </c>
      <c r="BM307" s="59"/>
      <c r="BN307" s="59"/>
      <c r="BO307" s="59">
        <v>0</v>
      </c>
      <c r="BP307" s="59"/>
      <c r="BQ307" s="59"/>
      <c r="BR307" s="54"/>
      <c r="BS307" s="59"/>
      <c r="BT307" s="54">
        <v>0</v>
      </c>
      <c r="BU307" s="57">
        <v>5930000</v>
      </c>
      <c r="BV307" s="54">
        <v>0</v>
      </c>
      <c r="BW307" s="54">
        <v>200000</v>
      </c>
      <c r="BX307" s="54">
        <v>730000</v>
      </c>
      <c r="BY307" s="54">
        <v>11000000</v>
      </c>
      <c r="BZ307" s="54">
        <v>0</v>
      </c>
      <c r="CA307" s="54">
        <v>0</v>
      </c>
      <c r="CB307" s="54">
        <v>400000</v>
      </c>
      <c r="CC307" s="54">
        <v>50000</v>
      </c>
      <c r="CD307" s="54">
        <v>75000</v>
      </c>
      <c r="CE307" s="54">
        <v>0</v>
      </c>
      <c r="CF307" s="54">
        <v>525000</v>
      </c>
      <c r="CG307" s="54">
        <v>12455000</v>
      </c>
      <c r="CH307" s="54">
        <v>0</v>
      </c>
      <c r="CI307" s="54">
        <v>0</v>
      </c>
      <c r="CJ307" s="54"/>
      <c r="CK307" s="54">
        <v>0</v>
      </c>
      <c r="CL307" s="54">
        <v>0</v>
      </c>
      <c r="CM307" s="54">
        <v>50000</v>
      </c>
      <c r="CN307" s="54">
        <v>1180000</v>
      </c>
      <c r="CO307" s="54"/>
      <c r="CP307" s="54">
        <v>0</v>
      </c>
      <c r="CQ307" s="54">
        <v>0</v>
      </c>
      <c r="CR307" s="54">
        <v>1230000</v>
      </c>
      <c r="CS307" s="54">
        <v>4175000</v>
      </c>
      <c r="CT307" s="54"/>
      <c r="CU307" s="57">
        <v>4175000</v>
      </c>
      <c r="CV307" s="54">
        <v>850000.00000000012</v>
      </c>
      <c r="CW307" s="54">
        <v>0</v>
      </c>
      <c r="CX307" s="54">
        <v>150000</v>
      </c>
      <c r="CY307" s="54">
        <v>0</v>
      </c>
      <c r="CZ307" s="54"/>
      <c r="DA307" s="54">
        <v>1000000.0000000001</v>
      </c>
      <c r="DB307" s="54">
        <v>1525000</v>
      </c>
      <c r="DC307" s="54">
        <v>100000</v>
      </c>
      <c r="DD307" s="54">
        <v>7030000</v>
      </c>
      <c r="DE307" s="54"/>
      <c r="DF307" s="54" t="s">
        <v>980</v>
      </c>
      <c r="DG307" s="54">
        <v>416666.66666666669</v>
      </c>
      <c r="DH307" s="52" t="s">
        <v>195</v>
      </c>
      <c r="DI307" s="54">
        <f>IFERROR(VLOOKUP($B307,[1]Timesheet!$D:$BK,51,0),0)</f>
        <v>22</v>
      </c>
      <c r="DJ307" s="54">
        <f>IFERROR(VLOOKUP($B307,[1]Timesheet!$D:$BK,52,0),0)</f>
        <v>0</v>
      </c>
      <c r="DK307" s="54">
        <f>IFERROR(VLOOKUP($B307,[1]Timesheet!$D:$BK,55,0),0)</f>
        <v>0</v>
      </c>
      <c r="DL307" s="52" t="s">
        <v>139</v>
      </c>
      <c r="DM307" s="54">
        <f>IFERROR(VLOOKUP($B307,[1]Timesheet!$D:$BK,57,0),0)</f>
        <v>0</v>
      </c>
      <c r="DN307" s="54">
        <f t="shared" si="15"/>
        <v>50000</v>
      </c>
      <c r="DO307" s="54"/>
      <c r="DP307" s="54" t="str">
        <f t="shared" si="16"/>
        <v>DNI</v>
      </c>
      <c r="DQ307" s="60">
        <v>0</v>
      </c>
      <c r="DR307" s="60">
        <v>0</v>
      </c>
      <c r="DS307" s="61" t="str">
        <f>IFERROR(VLOOKUP(E307&amp;H307,[1]Group!$D$3:$G$40,4,0),"")</f>
        <v>Group 1</v>
      </c>
      <c r="DT307" s="61" t="str">
        <f t="shared" si="17"/>
        <v>MoviSouthGroup 1</v>
      </c>
    </row>
    <row r="308" spans="1:124" s="11" customFormat="1" ht="20.25" hidden="1" customHeight="1" x14ac:dyDescent="0.35">
      <c r="A308" s="47">
        <v>305</v>
      </c>
      <c r="B308" s="48">
        <v>5918</v>
      </c>
      <c r="C308" s="48" t="s">
        <v>1061</v>
      </c>
      <c r="D308" s="49" t="s">
        <v>623</v>
      </c>
      <c r="E308" s="49" t="s">
        <v>192</v>
      </c>
      <c r="F308" s="49" t="s">
        <v>193</v>
      </c>
      <c r="G308" s="49" t="s">
        <v>151</v>
      </c>
      <c r="H308" s="49" t="s">
        <v>193</v>
      </c>
      <c r="I308" s="49" t="s">
        <v>129</v>
      </c>
      <c r="J308" s="49" t="s">
        <v>179</v>
      </c>
      <c r="K308" s="49" t="s">
        <v>131</v>
      </c>
      <c r="L308" s="49" t="s">
        <v>132</v>
      </c>
      <c r="M308" s="50">
        <v>44084</v>
      </c>
      <c r="N308" s="50" t="s">
        <v>770</v>
      </c>
      <c r="O308" s="51"/>
      <c r="P308" s="50"/>
      <c r="Q308" s="52" t="s">
        <v>133</v>
      </c>
      <c r="R308" s="311" t="s">
        <v>774</v>
      </c>
      <c r="S308" s="52" t="s">
        <v>134</v>
      </c>
      <c r="T308" s="54"/>
      <c r="U308" s="54">
        <v>5000000</v>
      </c>
      <c r="V308" s="54"/>
      <c r="W308" s="55">
        <v>5000000</v>
      </c>
      <c r="X308" s="56">
        <v>0</v>
      </c>
      <c r="Y308" s="54">
        <v>0</v>
      </c>
      <c r="Z308" s="54"/>
      <c r="AA308" s="56">
        <v>200000</v>
      </c>
      <c r="AB308" s="54"/>
      <c r="AC308" s="54">
        <v>730000</v>
      </c>
      <c r="AD308" s="57">
        <v>930000</v>
      </c>
      <c r="AE308" s="54" t="s">
        <v>1246</v>
      </c>
      <c r="AF308" s="58">
        <v>26</v>
      </c>
      <c r="AG308" s="58">
        <v>26</v>
      </c>
      <c r="AH308" s="58">
        <v>0</v>
      </c>
      <c r="AI308" s="58">
        <v>0</v>
      </c>
      <c r="AJ308" s="58">
        <v>0</v>
      </c>
      <c r="AK308" s="58">
        <v>26</v>
      </c>
      <c r="AL308" s="58">
        <v>0</v>
      </c>
      <c r="AM308" s="58">
        <v>0</v>
      </c>
      <c r="AN308" s="58">
        <v>0</v>
      </c>
      <c r="AO308" s="58">
        <v>0</v>
      </c>
      <c r="AP308" s="58">
        <v>0</v>
      </c>
      <c r="AQ308" s="58">
        <v>0</v>
      </c>
      <c r="AR308" s="54">
        <v>5000000</v>
      </c>
      <c r="AS308" s="54">
        <v>0</v>
      </c>
      <c r="AT308" s="54">
        <v>0</v>
      </c>
      <c r="AU308" s="54">
        <v>5000000</v>
      </c>
      <c r="AV308" s="54">
        <v>0</v>
      </c>
      <c r="AW308" s="54">
        <v>0</v>
      </c>
      <c r="AX308" s="54">
        <v>0</v>
      </c>
      <c r="AY308" s="54">
        <v>200000</v>
      </c>
      <c r="AZ308" s="59">
        <v>0</v>
      </c>
      <c r="BA308" s="54">
        <v>0</v>
      </c>
      <c r="BB308" s="59"/>
      <c r="BC308" s="54"/>
      <c r="BD308" s="54"/>
      <c r="BE308" s="54">
        <v>730000</v>
      </c>
      <c r="BF308" s="54">
        <v>930000</v>
      </c>
      <c r="BG308" s="59">
        <v>784911</v>
      </c>
      <c r="BH308" s="59">
        <v>0</v>
      </c>
      <c r="BI308" s="59">
        <v>0</v>
      </c>
      <c r="BJ308" s="59">
        <v>0</v>
      </c>
      <c r="BK308" s="59"/>
      <c r="BL308" s="59">
        <v>250000</v>
      </c>
      <c r="BM308" s="59"/>
      <c r="BN308" s="59"/>
      <c r="BO308" s="59">
        <v>0</v>
      </c>
      <c r="BP308" s="59"/>
      <c r="BQ308" s="59"/>
      <c r="BR308" s="54"/>
      <c r="BS308" s="59"/>
      <c r="BT308" s="54">
        <v>1034911</v>
      </c>
      <c r="BU308" s="57">
        <v>6964911</v>
      </c>
      <c r="BV308" s="54">
        <v>0</v>
      </c>
      <c r="BW308" s="54">
        <v>200000</v>
      </c>
      <c r="BX308" s="54">
        <v>730000</v>
      </c>
      <c r="BY308" s="54">
        <v>11000000</v>
      </c>
      <c r="BZ308" s="54">
        <v>0</v>
      </c>
      <c r="CA308" s="54">
        <v>0</v>
      </c>
      <c r="CB308" s="54">
        <v>400000</v>
      </c>
      <c r="CC308" s="54">
        <v>50000</v>
      </c>
      <c r="CD308" s="54">
        <v>75000</v>
      </c>
      <c r="CE308" s="54">
        <v>0</v>
      </c>
      <c r="CF308" s="54">
        <v>525000</v>
      </c>
      <c r="CG308" s="54">
        <v>12455000</v>
      </c>
      <c r="CH308" s="54">
        <v>0</v>
      </c>
      <c r="CI308" s="54">
        <v>0</v>
      </c>
      <c r="CJ308" s="54"/>
      <c r="CK308" s="54">
        <v>0</v>
      </c>
      <c r="CL308" s="54">
        <v>0</v>
      </c>
      <c r="CM308" s="54">
        <v>0</v>
      </c>
      <c r="CN308" s="54">
        <v>0</v>
      </c>
      <c r="CO308" s="54"/>
      <c r="CP308" s="54">
        <v>0</v>
      </c>
      <c r="CQ308" s="54">
        <v>0</v>
      </c>
      <c r="CR308" s="54">
        <v>0</v>
      </c>
      <c r="CS308" s="54">
        <v>6439911</v>
      </c>
      <c r="CT308" s="54"/>
      <c r="CU308" s="57">
        <v>6439911</v>
      </c>
      <c r="CV308" s="54">
        <v>850000.00000000012</v>
      </c>
      <c r="CW308" s="54">
        <v>0</v>
      </c>
      <c r="CX308" s="54">
        <v>150000</v>
      </c>
      <c r="CY308" s="54">
        <v>0</v>
      </c>
      <c r="CZ308" s="54"/>
      <c r="DA308" s="54">
        <v>1000000.0000000001</v>
      </c>
      <c r="DB308" s="54">
        <v>1525000</v>
      </c>
      <c r="DC308" s="54">
        <v>100000</v>
      </c>
      <c r="DD308" s="54">
        <v>8064911</v>
      </c>
      <c r="DE308" s="54"/>
      <c r="DF308" s="54" t="s">
        <v>980</v>
      </c>
      <c r="DG308" s="54">
        <v>416666.66666666669</v>
      </c>
      <c r="DH308" s="52" t="s">
        <v>195</v>
      </c>
      <c r="DI308" s="54">
        <f>IFERROR(VLOOKUP($B308,[1]Timesheet!$D:$BK,51,0),0)</f>
        <v>22</v>
      </c>
      <c r="DJ308" s="54">
        <f>IFERROR(VLOOKUP($B308,[1]Timesheet!$D:$BK,52,0),0)</f>
        <v>0</v>
      </c>
      <c r="DK308" s="54">
        <f>IFERROR(VLOOKUP($B308,[1]Timesheet!$D:$BK,55,0),0)</f>
        <v>0</v>
      </c>
      <c r="DL308" s="52">
        <v>0</v>
      </c>
      <c r="DM308" s="54">
        <f>IFERROR(VLOOKUP($B308,[1]Timesheet!$D:$BK,57,0),0)</f>
        <v>0</v>
      </c>
      <c r="DN308" s="54">
        <f t="shared" si="15"/>
        <v>0</v>
      </c>
      <c r="DO308" s="54"/>
      <c r="DP308" s="54" t="str">
        <f t="shared" si="16"/>
        <v>DNI</v>
      </c>
      <c r="DQ308" s="60">
        <v>0</v>
      </c>
      <c r="DR308" s="60">
        <v>0</v>
      </c>
      <c r="DS308" s="61" t="str">
        <f>IFERROR(VLOOKUP(E308&amp;H308,[1]Group!$D$3:$G$40,4,0),"")</f>
        <v>Group 1</v>
      </c>
      <c r="DT308" s="61" t="str">
        <f t="shared" si="17"/>
        <v>MoviSouthGroup 1</v>
      </c>
    </row>
    <row r="309" spans="1:124" s="11" customFormat="1" ht="20.25" hidden="1" customHeight="1" x14ac:dyDescent="0.35">
      <c r="A309" s="47">
        <v>306</v>
      </c>
      <c r="B309" s="48">
        <v>5919</v>
      </c>
      <c r="C309" s="48" t="s">
        <v>1062</v>
      </c>
      <c r="D309" s="49" t="s">
        <v>624</v>
      </c>
      <c r="E309" s="49" t="s">
        <v>192</v>
      </c>
      <c r="F309" s="49" t="s">
        <v>193</v>
      </c>
      <c r="G309" s="49" t="s">
        <v>151</v>
      </c>
      <c r="H309" s="49" t="s">
        <v>193</v>
      </c>
      <c r="I309" s="49" t="s">
        <v>129</v>
      </c>
      <c r="J309" s="49" t="s">
        <v>179</v>
      </c>
      <c r="K309" s="49" t="s">
        <v>131</v>
      </c>
      <c r="L309" s="49" t="s">
        <v>132</v>
      </c>
      <c r="M309" s="50">
        <v>44084</v>
      </c>
      <c r="N309" s="50" t="s">
        <v>770</v>
      </c>
      <c r="O309" s="51"/>
      <c r="P309" s="50"/>
      <c r="Q309" s="52" t="s">
        <v>133</v>
      </c>
      <c r="R309" s="311" t="s">
        <v>774</v>
      </c>
      <c r="S309" s="52" t="s">
        <v>134</v>
      </c>
      <c r="T309" s="54"/>
      <c r="U309" s="54">
        <v>5000000</v>
      </c>
      <c r="V309" s="54"/>
      <c r="W309" s="55">
        <v>5000000</v>
      </c>
      <c r="X309" s="56">
        <v>0</v>
      </c>
      <c r="Y309" s="54">
        <v>0</v>
      </c>
      <c r="Z309" s="54"/>
      <c r="AA309" s="56">
        <v>200000</v>
      </c>
      <c r="AB309" s="54"/>
      <c r="AC309" s="54">
        <v>730000</v>
      </c>
      <c r="AD309" s="57">
        <v>930000</v>
      </c>
      <c r="AE309" s="54" t="s">
        <v>1246</v>
      </c>
      <c r="AF309" s="58">
        <v>26</v>
      </c>
      <c r="AG309" s="58">
        <v>24</v>
      </c>
      <c r="AH309" s="58">
        <v>2</v>
      </c>
      <c r="AI309" s="58">
        <v>0</v>
      </c>
      <c r="AJ309" s="58">
        <v>0</v>
      </c>
      <c r="AK309" s="58">
        <v>26</v>
      </c>
      <c r="AL309" s="58">
        <v>0</v>
      </c>
      <c r="AM309" s="58">
        <v>0</v>
      </c>
      <c r="AN309" s="58">
        <v>0</v>
      </c>
      <c r="AO309" s="58">
        <v>0</v>
      </c>
      <c r="AP309" s="58">
        <v>0</v>
      </c>
      <c r="AQ309" s="58">
        <v>0</v>
      </c>
      <c r="AR309" s="54">
        <v>5000000</v>
      </c>
      <c r="AS309" s="54">
        <v>0</v>
      </c>
      <c r="AT309" s="54">
        <v>0</v>
      </c>
      <c r="AU309" s="54">
        <v>5000000</v>
      </c>
      <c r="AV309" s="54">
        <v>0</v>
      </c>
      <c r="AW309" s="54">
        <v>0</v>
      </c>
      <c r="AX309" s="54">
        <v>0</v>
      </c>
      <c r="AY309" s="54">
        <v>200000</v>
      </c>
      <c r="AZ309" s="59">
        <v>0</v>
      </c>
      <c r="BA309" s="54">
        <v>0</v>
      </c>
      <c r="BB309" s="59"/>
      <c r="BC309" s="54"/>
      <c r="BD309" s="54"/>
      <c r="BE309" s="54">
        <v>673846</v>
      </c>
      <c r="BF309" s="54">
        <v>873846</v>
      </c>
      <c r="BG309" s="59">
        <v>285928</v>
      </c>
      <c r="BH309" s="59">
        <v>50000</v>
      </c>
      <c r="BI309" s="59">
        <v>0</v>
      </c>
      <c r="BJ309" s="59">
        <v>0</v>
      </c>
      <c r="BK309" s="59"/>
      <c r="BL309" s="59">
        <v>0</v>
      </c>
      <c r="BM309" s="59"/>
      <c r="BN309" s="59"/>
      <c r="BO309" s="59">
        <v>0</v>
      </c>
      <c r="BP309" s="59"/>
      <c r="BQ309" s="59"/>
      <c r="BR309" s="54"/>
      <c r="BS309" s="59"/>
      <c r="BT309" s="54">
        <v>335928</v>
      </c>
      <c r="BU309" s="57">
        <v>6209774</v>
      </c>
      <c r="BV309" s="54">
        <v>0</v>
      </c>
      <c r="BW309" s="54">
        <v>200000</v>
      </c>
      <c r="BX309" s="54">
        <v>673846</v>
      </c>
      <c r="BY309" s="54">
        <v>11000000</v>
      </c>
      <c r="BZ309" s="54">
        <v>0</v>
      </c>
      <c r="CA309" s="54">
        <v>0</v>
      </c>
      <c r="CB309" s="54">
        <v>400000</v>
      </c>
      <c r="CC309" s="54">
        <v>50000</v>
      </c>
      <c r="CD309" s="54">
        <v>75000</v>
      </c>
      <c r="CE309" s="54">
        <v>0</v>
      </c>
      <c r="CF309" s="54">
        <v>525000</v>
      </c>
      <c r="CG309" s="54">
        <v>12398846</v>
      </c>
      <c r="CH309" s="54">
        <v>0</v>
      </c>
      <c r="CI309" s="54">
        <v>0</v>
      </c>
      <c r="CJ309" s="54"/>
      <c r="CK309" s="54">
        <v>0</v>
      </c>
      <c r="CL309" s="54">
        <v>0</v>
      </c>
      <c r="CM309" s="54">
        <v>0</v>
      </c>
      <c r="CN309" s="54">
        <v>0</v>
      </c>
      <c r="CO309" s="54"/>
      <c r="CP309" s="54">
        <v>1445000</v>
      </c>
      <c r="CQ309" s="54">
        <v>0</v>
      </c>
      <c r="CR309" s="54">
        <v>1445000</v>
      </c>
      <c r="CS309" s="54">
        <v>4239774</v>
      </c>
      <c r="CT309" s="54"/>
      <c r="CU309" s="57">
        <v>4239774</v>
      </c>
      <c r="CV309" s="54">
        <v>850000.00000000012</v>
      </c>
      <c r="CW309" s="54">
        <v>0</v>
      </c>
      <c r="CX309" s="54">
        <v>150000</v>
      </c>
      <c r="CY309" s="54">
        <v>0</v>
      </c>
      <c r="CZ309" s="54"/>
      <c r="DA309" s="54">
        <v>1000000.0000000001</v>
      </c>
      <c r="DB309" s="54">
        <v>1525000</v>
      </c>
      <c r="DC309" s="54">
        <v>100000</v>
      </c>
      <c r="DD309" s="54">
        <v>7309774</v>
      </c>
      <c r="DE309" s="54"/>
      <c r="DF309" s="54" t="s">
        <v>980</v>
      </c>
      <c r="DG309" s="54">
        <v>416666.66666666669</v>
      </c>
      <c r="DH309" s="52" t="s">
        <v>195</v>
      </c>
      <c r="DI309" s="54">
        <f>IFERROR(VLOOKUP($B309,[1]Timesheet!$D:$BK,51,0),0)</f>
        <v>22</v>
      </c>
      <c r="DJ309" s="54">
        <f>IFERROR(VLOOKUP($B309,[1]Timesheet!$D:$BK,52,0),0)</f>
        <v>0</v>
      </c>
      <c r="DK309" s="54">
        <f>IFERROR(VLOOKUP($B309,[1]Timesheet!$D:$BK,55,0),0)</f>
        <v>0</v>
      </c>
      <c r="DL309" s="52">
        <v>0</v>
      </c>
      <c r="DM309" s="54">
        <f>IFERROR(VLOOKUP($B309,[1]Timesheet!$D:$BK,57,0),0)</f>
        <v>0</v>
      </c>
      <c r="DN309" s="54">
        <f t="shared" si="15"/>
        <v>0</v>
      </c>
      <c r="DO309" s="54"/>
      <c r="DP309" s="54" t="str">
        <f t="shared" si="16"/>
        <v>DNI</v>
      </c>
      <c r="DQ309" s="60">
        <v>0</v>
      </c>
      <c r="DR309" s="60">
        <v>0</v>
      </c>
      <c r="DS309" s="61" t="str">
        <f>IFERROR(VLOOKUP(E309&amp;H309,[1]Group!$D$3:$G$40,4,0),"")</f>
        <v>Group 1</v>
      </c>
      <c r="DT309" s="61" t="str">
        <f t="shared" si="17"/>
        <v>MoviSouthGroup 1</v>
      </c>
    </row>
    <row r="310" spans="1:124" s="11" customFormat="1" ht="20.25" hidden="1" customHeight="1" x14ac:dyDescent="0.35">
      <c r="A310" s="47">
        <v>307</v>
      </c>
      <c r="B310" s="48">
        <v>5923</v>
      </c>
      <c r="C310" s="48" t="s">
        <v>1064</v>
      </c>
      <c r="D310" s="49" t="s">
        <v>625</v>
      </c>
      <c r="E310" s="49" t="s">
        <v>192</v>
      </c>
      <c r="F310" s="49" t="s">
        <v>193</v>
      </c>
      <c r="G310" s="49" t="s">
        <v>151</v>
      </c>
      <c r="H310" s="49" t="s">
        <v>193</v>
      </c>
      <c r="I310" s="49" t="s">
        <v>129</v>
      </c>
      <c r="J310" s="49" t="s">
        <v>179</v>
      </c>
      <c r="K310" s="49" t="s">
        <v>131</v>
      </c>
      <c r="L310" s="49" t="s">
        <v>132</v>
      </c>
      <c r="M310" s="50">
        <v>44088</v>
      </c>
      <c r="N310" s="50" t="s">
        <v>770</v>
      </c>
      <c r="O310" s="51"/>
      <c r="P310" s="50"/>
      <c r="Q310" s="52" t="s">
        <v>133</v>
      </c>
      <c r="R310" s="311" t="s">
        <v>774</v>
      </c>
      <c r="S310" s="52" t="s">
        <v>134</v>
      </c>
      <c r="T310" s="54"/>
      <c r="U310" s="54">
        <v>5000000</v>
      </c>
      <c r="V310" s="54"/>
      <c r="W310" s="55">
        <v>5000000</v>
      </c>
      <c r="X310" s="56">
        <v>0</v>
      </c>
      <c r="Y310" s="54">
        <v>0</v>
      </c>
      <c r="Z310" s="54"/>
      <c r="AA310" s="56">
        <v>200000</v>
      </c>
      <c r="AB310" s="54"/>
      <c r="AC310" s="54">
        <v>730000</v>
      </c>
      <c r="AD310" s="57">
        <v>930000</v>
      </c>
      <c r="AE310" s="54" t="s">
        <v>1246</v>
      </c>
      <c r="AF310" s="58">
        <v>26</v>
      </c>
      <c r="AG310" s="58">
        <v>25</v>
      </c>
      <c r="AH310" s="58">
        <v>1</v>
      </c>
      <c r="AI310" s="58">
        <v>0</v>
      </c>
      <c r="AJ310" s="58">
        <v>0</v>
      </c>
      <c r="AK310" s="58">
        <v>26</v>
      </c>
      <c r="AL310" s="58">
        <v>0</v>
      </c>
      <c r="AM310" s="58">
        <v>0</v>
      </c>
      <c r="AN310" s="58">
        <v>0</v>
      </c>
      <c r="AO310" s="58">
        <v>0</v>
      </c>
      <c r="AP310" s="58">
        <v>0</v>
      </c>
      <c r="AQ310" s="58">
        <v>0</v>
      </c>
      <c r="AR310" s="54">
        <v>5000000</v>
      </c>
      <c r="AS310" s="54">
        <v>0</v>
      </c>
      <c r="AT310" s="54">
        <v>0</v>
      </c>
      <c r="AU310" s="54">
        <v>5000000</v>
      </c>
      <c r="AV310" s="54">
        <v>0</v>
      </c>
      <c r="AW310" s="54">
        <v>0</v>
      </c>
      <c r="AX310" s="54">
        <v>0</v>
      </c>
      <c r="AY310" s="54">
        <v>200000</v>
      </c>
      <c r="AZ310" s="59">
        <v>0</v>
      </c>
      <c r="BA310" s="54">
        <v>0</v>
      </c>
      <c r="BB310" s="59"/>
      <c r="BC310" s="54"/>
      <c r="BD310" s="54"/>
      <c r="BE310" s="54">
        <v>701923</v>
      </c>
      <c r="BF310" s="54">
        <v>901923</v>
      </c>
      <c r="BG310" s="59">
        <v>1411715</v>
      </c>
      <c r="BH310" s="59">
        <v>0</v>
      </c>
      <c r="BI310" s="59">
        <v>0</v>
      </c>
      <c r="BJ310" s="59">
        <v>0</v>
      </c>
      <c r="BK310" s="59"/>
      <c r="BL310" s="59">
        <v>0</v>
      </c>
      <c r="BM310" s="59"/>
      <c r="BN310" s="59"/>
      <c r="BO310" s="59">
        <v>0</v>
      </c>
      <c r="BP310" s="59"/>
      <c r="BQ310" s="59"/>
      <c r="BR310" s="54"/>
      <c r="BS310" s="59"/>
      <c r="BT310" s="54">
        <v>1411715</v>
      </c>
      <c r="BU310" s="57">
        <v>7313638</v>
      </c>
      <c r="BV310" s="54">
        <v>0</v>
      </c>
      <c r="BW310" s="54">
        <v>200000</v>
      </c>
      <c r="BX310" s="54">
        <v>701923</v>
      </c>
      <c r="BY310" s="54">
        <v>11000000</v>
      </c>
      <c r="BZ310" s="54">
        <v>0</v>
      </c>
      <c r="CA310" s="54">
        <v>0</v>
      </c>
      <c r="CB310" s="54">
        <v>400000</v>
      </c>
      <c r="CC310" s="54">
        <v>50000</v>
      </c>
      <c r="CD310" s="54">
        <v>75000</v>
      </c>
      <c r="CE310" s="54">
        <v>0</v>
      </c>
      <c r="CF310" s="54">
        <v>525000</v>
      </c>
      <c r="CG310" s="54">
        <v>12426923</v>
      </c>
      <c r="CH310" s="54">
        <v>0</v>
      </c>
      <c r="CI310" s="54">
        <v>0</v>
      </c>
      <c r="CJ310" s="54"/>
      <c r="CK310" s="54">
        <v>0</v>
      </c>
      <c r="CL310" s="54">
        <v>0</v>
      </c>
      <c r="CM310" s="54">
        <v>50000</v>
      </c>
      <c r="CN310" s="54">
        <v>0</v>
      </c>
      <c r="CO310" s="54"/>
      <c r="CP310" s="54">
        <v>1368000</v>
      </c>
      <c r="CQ310" s="54">
        <v>0</v>
      </c>
      <c r="CR310" s="54">
        <v>1418000</v>
      </c>
      <c r="CS310" s="54">
        <v>5370638</v>
      </c>
      <c r="CT310" s="54"/>
      <c r="CU310" s="57">
        <v>5370638</v>
      </c>
      <c r="CV310" s="54">
        <v>850000.00000000012</v>
      </c>
      <c r="CW310" s="54">
        <v>0</v>
      </c>
      <c r="CX310" s="54">
        <v>150000</v>
      </c>
      <c r="CY310" s="54">
        <v>0</v>
      </c>
      <c r="CZ310" s="54"/>
      <c r="DA310" s="54">
        <v>1000000.0000000001</v>
      </c>
      <c r="DB310" s="54">
        <v>1525000</v>
      </c>
      <c r="DC310" s="54">
        <v>100000</v>
      </c>
      <c r="DD310" s="54">
        <v>8413638</v>
      </c>
      <c r="DE310" s="54"/>
      <c r="DF310" s="54" t="s">
        <v>980</v>
      </c>
      <c r="DG310" s="54">
        <v>416666.66666666669</v>
      </c>
      <c r="DH310" s="52" t="s">
        <v>210</v>
      </c>
      <c r="DI310" s="54">
        <f>IFERROR(VLOOKUP($B310,[1]Timesheet!$D:$BK,51,0),0)</f>
        <v>22</v>
      </c>
      <c r="DJ310" s="54">
        <f>IFERROR(VLOOKUP($B310,[1]Timesheet!$D:$BK,52,0),0)</f>
        <v>0</v>
      </c>
      <c r="DK310" s="54">
        <f>IFERROR(VLOOKUP($B310,[1]Timesheet!$D:$BK,55,0),0)</f>
        <v>0</v>
      </c>
      <c r="DL310" s="52" t="s">
        <v>139</v>
      </c>
      <c r="DM310" s="54">
        <f>IFERROR(VLOOKUP($B310,[1]Timesheet!$D:$BK,57,0),0)</f>
        <v>0</v>
      </c>
      <c r="DN310" s="54">
        <f t="shared" si="15"/>
        <v>50000</v>
      </c>
      <c r="DO310" s="54"/>
      <c r="DP310" s="54" t="str">
        <f t="shared" si="16"/>
        <v>TNH</v>
      </c>
      <c r="DQ310" s="60">
        <v>0</v>
      </c>
      <c r="DR310" s="60">
        <v>0</v>
      </c>
      <c r="DS310" s="61" t="str">
        <f>IFERROR(VLOOKUP(E310&amp;H310,[1]Group!$D$3:$G$40,4,0),"")</f>
        <v>Group 1</v>
      </c>
      <c r="DT310" s="61" t="str">
        <f t="shared" si="17"/>
        <v>MoviSouthGroup 1</v>
      </c>
    </row>
    <row r="311" spans="1:124" s="11" customFormat="1" ht="20.25" hidden="1" customHeight="1" x14ac:dyDescent="0.35">
      <c r="A311" s="47">
        <v>308</v>
      </c>
      <c r="B311" s="48">
        <v>5924</v>
      </c>
      <c r="C311" s="48" t="s">
        <v>1065</v>
      </c>
      <c r="D311" s="49" t="s">
        <v>626</v>
      </c>
      <c r="E311" s="49" t="s">
        <v>192</v>
      </c>
      <c r="F311" s="49" t="s">
        <v>193</v>
      </c>
      <c r="G311" s="49" t="s">
        <v>151</v>
      </c>
      <c r="H311" s="49" t="s">
        <v>193</v>
      </c>
      <c r="I311" s="49" t="s">
        <v>129</v>
      </c>
      <c r="J311" s="49" t="s">
        <v>179</v>
      </c>
      <c r="K311" s="49" t="s">
        <v>131</v>
      </c>
      <c r="L311" s="49" t="s">
        <v>132</v>
      </c>
      <c r="M311" s="50">
        <v>44088</v>
      </c>
      <c r="N311" s="50" t="s">
        <v>770</v>
      </c>
      <c r="O311" s="51"/>
      <c r="P311" s="50"/>
      <c r="Q311" s="52" t="s">
        <v>133</v>
      </c>
      <c r="R311" s="311" t="s">
        <v>774</v>
      </c>
      <c r="S311" s="52" t="s">
        <v>134</v>
      </c>
      <c r="T311" s="54"/>
      <c r="U311" s="54">
        <v>5000000</v>
      </c>
      <c r="V311" s="54"/>
      <c r="W311" s="55">
        <v>5000000</v>
      </c>
      <c r="X311" s="56">
        <v>0</v>
      </c>
      <c r="Y311" s="54">
        <v>0</v>
      </c>
      <c r="Z311" s="54"/>
      <c r="AA311" s="56">
        <v>200000</v>
      </c>
      <c r="AB311" s="54"/>
      <c r="AC311" s="54">
        <v>730000</v>
      </c>
      <c r="AD311" s="57">
        <v>930000</v>
      </c>
      <c r="AE311" s="54" t="s">
        <v>1246</v>
      </c>
      <c r="AF311" s="58">
        <v>26</v>
      </c>
      <c r="AG311" s="58">
        <v>26</v>
      </c>
      <c r="AH311" s="58">
        <v>0</v>
      </c>
      <c r="AI311" s="58">
        <v>0</v>
      </c>
      <c r="AJ311" s="58">
        <v>0</v>
      </c>
      <c r="AK311" s="58">
        <v>26</v>
      </c>
      <c r="AL311" s="58">
        <v>0</v>
      </c>
      <c r="AM311" s="58">
        <v>0</v>
      </c>
      <c r="AN311" s="58">
        <v>0</v>
      </c>
      <c r="AO311" s="58">
        <v>0</v>
      </c>
      <c r="AP311" s="58">
        <v>0</v>
      </c>
      <c r="AQ311" s="58">
        <v>0</v>
      </c>
      <c r="AR311" s="54">
        <v>5000000</v>
      </c>
      <c r="AS311" s="54">
        <v>0</v>
      </c>
      <c r="AT311" s="54">
        <v>0</v>
      </c>
      <c r="AU311" s="54">
        <v>5000000</v>
      </c>
      <c r="AV311" s="54">
        <v>0</v>
      </c>
      <c r="AW311" s="54">
        <v>0</v>
      </c>
      <c r="AX311" s="54">
        <v>0</v>
      </c>
      <c r="AY311" s="54">
        <v>200000</v>
      </c>
      <c r="AZ311" s="59">
        <v>0</v>
      </c>
      <c r="BA311" s="54">
        <v>0</v>
      </c>
      <c r="BB311" s="59"/>
      <c r="BC311" s="54"/>
      <c r="BD311" s="54"/>
      <c r="BE311" s="54">
        <v>730000</v>
      </c>
      <c r="BF311" s="54">
        <v>930000</v>
      </c>
      <c r="BG311" s="59">
        <v>3141752</v>
      </c>
      <c r="BH311" s="59">
        <v>0</v>
      </c>
      <c r="BI311" s="59">
        <v>0</v>
      </c>
      <c r="BJ311" s="59">
        <v>0</v>
      </c>
      <c r="BK311" s="59"/>
      <c r="BL311" s="59">
        <v>200000</v>
      </c>
      <c r="BM311" s="59"/>
      <c r="BN311" s="59"/>
      <c r="BO311" s="59">
        <v>0</v>
      </c>
      <c r="BP311" s="59"/>
      <c r="BQ311" s="59"/>
      <c r="BR311" s="54"/>
      <c r="BS311" s="59"/>
      <c r="BT311" s="54">
        <v>3341752</v>
      </c>
      <c r="BU311" s="57">
        <v>9271752</v>
      </c>
      <c r="BV311" s="54">
        <v>0</v>
      </c>
      <c r="BW311" s="54">
        <v>200000</v>
      </c>
      <c r="BX311" s="54">
        <v>730000</v>
      </c>
      <c r="BY311" s="54">
        <v>11000000</v>
      </c>
      <c r="BZ311" s="54">
        <v>0</v>
      </c>
      <c r="CA311" s="54">
        <v>0</v>
      </c>
      <c r="CB311" s="54">
        <v>400000</v>
      </c>
      <c r="CC311" s="54">
        <v>50000</v>
      </c>
      <c r="CD311" s="54">
        <v>75000</v>
      </c>
      <c r="CE311" s="54">
        <v>0</v>
      </c>
      <c r="CF311" s="54">
        <v>525000</v>
      </c>
      <c r="CG311" s="54">
        <v>12455000</v>
      </c>
      <c r="CH311" s="54">
        <v>0</v>
      </c>
      <c r="CI311" s="54">
        <v>0</v>
      </c>
      <c r="CJ311" s="54"/>
      <c r="CK311" s="54">
        <v>0</v>
      </c>
      <c r="CL311" s="54">
        <v>0</v>
      </c>
      <c r="CM311" s="54">
        <v>50000</v>
      </c>
      <c r="CN311" s="54">
        <v>0</v>
      </c>
      <c r="CO311" s="54"/>
      <c r="CP311" s="54">
        <v>0</v>
      </c>
      <c r="CQ311" s="54">
        <v>0</v>
      </c>
      <c r="CR311" s="54">
        <v>50000</v>
      </c>
      <c r="CS311" s="54">
        <v>8696752</v>
      </c>
      <c r="CT311" s="54"/>
      <c r="CU311" s="57">
        <v>8696752</v>
      </c>
      <c r="CV311" s="54">
        <v>850000.00000000012</v>
      </c>
      <c r="CW311" s="54">
        <v>0</v>
      </c>
      <c r="CX311" s="54">
        <v>150000</v>
      </c>
      <c r="CY311" s="54">
        <v>0</v>
      </c>
      <c r="CZ311" s="54"/>
      <c r="DA311" s="54">
        <v>1000000.0000000001</v>
      </c>
      <c r="DB311" s="54">
        <v>1525000</v>
      </c>
      <c r="DC311" s="54">
        <v>100000</v>
      </c>
      <c r="DD311" s="54">
        <v>10371752</v>
      </c>
      <c r="DE311" s="54"/>
      <c r="DF311" s="54" t="s">
        <v>980</v>
      </c>
      <c r="DG311" s="54">
        <v>416666.66666666669</v>
      </c>
      <c r="DH311" s="52" t="s">
        <v>210</v>
      </c>
      <c r="DI311" s="54">
        <f>IFERROR(VLOOKUP($B311,[1]Timesheet!$D:$BK,51,0),0)</f>
        <v>22</v>
      </c>
      <c r="DJ311" s="54">
        <f>IFERROR(VLOOKUP($B311,[1]Timesheet!$D:$BK,52,0),0)</f>
        <v>0</v>
      </c>
      <c r="DK311" s="54">
        <f>IFERROR(VLOOKUP($B311,[1]Timesheet!$D:$BK,55,0),0)</f>
        <v>0</v>
      </c>
      <c r="DL311" s="52" t="s">
        <v>139</v>
      </c>
      <c r="DM311" s="54">
        <f>IFERROR(VLOOKUP($B311,[1]Timesheet!$D:$BK,57,0),0)</f>
        <v>0</v>
      </c>
      <c r="DN311" s="54">
        <f t="shared" si="15"/>
        <v>50000</v>
      </c>
      <c r="DO311" s="54"/>
      <c r="DP311" s="54" t="str">
        <f t="shared" si="16"/>
        <v>TNH</v>
      </c>
      <c r="DQ311" s="60">
        <v>0</v>
      </c>
      <c r="DR311" s="60">
        <v>0</v>
      </c>
      <c r="DS311" s="61" t="str">
        <f>IFERROR(VLOOKUP(E311&amp;H311,[1]Group!$D$3:$G$40,4,0),"")</f>
        <v>Group 1</v>
      </c>
      <c r="DT311" s="61" t="str">
        <f t="shared" si="17"/>
        <v>MoviSouthGroup 1</v>
      </c>
    </row>
    <row r="312" spans="1:124" s="11" customFormat="1" ht="20.25" hidden="1" customHeight="1" x14ac:dyDescent="0.35">
      <c r="A312" s="47">
        <v>309</v>
      </c>
      <c r="B312" s="48">
        <v>5939</v>
      </c>
      <c r="C312" s="48" t="s">
        <v>1068</v>
      </c>
      <c r="D312" s="49" t="s">
        <v>627</v>
      </c>
      <c r="E312" s="49" t="s">
        <v>192</v>
      </c>
      <c r="F312" s="49" t="s">
        <v>193</v>
      </c>
      <c r="G312" s="49" t="s">
        <v>151</v>
      </c>
      <c r="H312" s="49" t="s">
        <v>193</v>
      </c>
      <c r="I312" s="49" t="s">
        <v>129</v>
      </c>
      <c r="J312" s="49" t="s">
        <v>179</v>
      </c>
      <c r="K312" s="49" t="s">
        <v>131</v>
      </c>
      <c r="L312" s="49" t="s">
        <v>132</v>
      </c>
      <c r="M312" s="50">
        <v>44095</v>
      </c>
      <c r="N312" s="50" t="s">
        <v>770</v>
      </c>
      <c r="O312" s="51"/>
      <c r="P312" s="50"/>
      <c r="Q312" s="52" t="s">
        <v>133</v>
      </c>
      <c r="R312" s="311" t="s">
        <v>774</v>
      </c>
      <c r="S312" s="52" t="s">
        <v>134</v>
      </c>
      <c r="T312" s="54"/>
      <c r="U312" s="54">
        <v>5000000</v>
      </c>
      <c r="V312" s="54"/>
      <c r="W312" s="55">
        <v>5000000</v>
      </c>
      <c r="X312" s="56">
        <v>0</v>
      </c>
      <c r="Y312" s="54">
        <v>0</v>
      </c>
      <c r="Z312" s="54"/>
      <c r="AA312" s="56">
        <v>200000</v>
      </c>
      <c r="AB312" s="54"/>
      <c r="AC312" s="54">
        <v>730000</v>
      </c>
      <c r="AD312" s="57">
        <v>930000</v>
      </c>
      <c r="AE312" s="54" t="s">
        <v>1246</v>
      </c>
      <c r="AF312" s="58">
        <v>26</v>
      </c>
      <c r="AG312" s="58">
        <v>25</v>
      </c>
      <c r="AH312" s="58">
        <v>0</v>
      </c>
      <c r="AI312" s="58">
        <v>0</v>
      </c>
      <c r="AJ312" s="58">
        <v>0</v>
      </c>
      <c r="AK312" s="58">
        <v>25</v>
      </c>
      <c r="AL312" s="58">
        <v>0</v>
      </c>
      <c r="AM312" s="58">
        <v>0</v>
      </c>
      <c r="AN312" s="58">
        <v>0</v>
      </c>
      <c r="AO312" s="58">
        <v>0</v>
      </c>
      <c r="AP312" s="58">
        <v>0</v>
      </c>
      <c r="AQ312" s="58">
        <v>0</v>
      </c>
      <c r="AR312" s="54">
        <v>4807692</v>
      </c>
      <c r="AS312" s="54">
        <v>0</v>
      </c>
      <c r="AT312" s="54">
        <v>0</v>
      </c>
      <c r="AU312" s="54">
        <v>4807692</v>
      </c>
      <c r="AV312" s="54">
        <v>0</v>
      </c>
      <c r="AW312" s="54">
        <v>0</v>
      </c>
      <c r="AX312" s="54">
        <v>0</v>
      </c>
      <c r="AY312" s="54">
        <v>200000</v>
      </c>
      <c r="AZ312" s="59">
        <v>0</v>
      </c>
      <c r="BA312" s="54">
        <v>0</v>
      </c>
      <c r="BB312" s="59"/>
      <c r="BC312" s="54"/>
      <c r="BD312" s="54"/>
      <c r="BE312" s="54">
        <v>701923</v>
      </c>
      <c r="BF312" s="54">
        <v>901923</v>
      </c>
      <c r="BG312" s="59">
        <v>302842</v>
      </c>
      <c r="BH312" s="59">
        <v>0</v>
      </c>
      <c r="BI312" s="59">
        <v>0</v>
      </c>
      <c r="BJ312" s="59">
        <v>0</v>
      </c>
      <c r="BK312" s="59"/>
      <c r="BL312" s="59">
        <v>0</v>
      </c>
      <c r="BM312" s="59"/>
      <c r="BN312" s="59"/>
      <c r="BO312" s="59">
        <v>0</v>
      </c>
      <c r="BP312" s="59"/>
      <c r="BQ312" s="59"/>
      <c r="BR312" s="54"/>
      <c r="BS312" s="59"/>
      <c r="BT312" s="54">
        <v>302842</v>
      </c>
      <c r="BU312" s="57">
        <v>6012457</v>
      </c>
      <c r="BV312" s="54">
        <v>0</v>
      </c>
      <c r="BW312" s="54">
        <v>200000</v>
      </c>
      <c r="BX312" s="54">
        <v>701923</v>
      </c>
      <c r="BY312" s="54">
        <v>11000000</v>
      </c>
      <c r="BZ312" s="54">
        <v>0</v>
      </c>
      <c r="CA312" s="54">
        <v>0</v>
      </c>
      <c r="CB312" s="54">
        <v>400000</v>
      </c>
      <c r="CC312" s="54">
        <v>50000</v>
      </c>
      <c r="CD312" s="54">
        <v>75000</v>
      </c>
      <c r="CE312" s="54">
        <v>0</v>
      </c>
      <c r="CF312" s="54">
        <v>525000</v>
      </c>
      <c r="CG312" s="54">
        <v>12426923</v>
      </c>
      <c r="CH312" s="54">
        <v>0</v>
      </c>
      <c r="CI312" s="54">
        <v>0</v>
      </c>
      <c r="CJ312" s="54"/>
      <c r="CK312" s="54">
        <v>0</v>
      </c>
      <c r="CL312" s="54">
        <v>0</v>
      </c>
      <c r="CM312" s="54">
        <v>0</v>
      </c>
      <c r="CN312" s="54">
        <v>0</v>
      </c>
      <c r="CO312" s="54"/>
      <c r="CP312" s="54">
        <v>0</v>
      </c>
      <c r="CQ312" s="54">
        <v>0</v>
      </c>
      <c r="CR312" s="54">
        <v>0</v>
      </c>
      <c r="CS312" s="54">
        <v>5487457</v>
      </c>
      <c r="CT312" s="54"/>
      <c r="CU312" s="57">
        <v>5487457</v>
      </c>
      <c r="CV312" s="54">
        <v>850000.00000000012</v>
      </c>
      <c r="CW312" s="54">
        <v>0</v>
      </c>
      <c r="CX312" s="54">
        <v>150000</v>
      </c>
      <c r="CY312" s="54">
        <v>0</v>
      </c>
      <c r="CZ312" s="54"/>
      <c r="DA312" s="54">
        <v>1000000.0000000001</v>
      </c>
      <c r="DB312" s="54">
        <v>1525000</v>
      </c>
      <c r="DC312" s="54">
        <v>100000</v>
      </c>
      <c r="DD312" s="54">
        <v>7112457</v>
      </c>
      <c r="DE312" s="54"/>
      <c r="DF312" s="54" t="s">
        <v>980</v>
      </c>
      <c r="DG312" s="54">
        <v>416666.66666666669</v>
      </c>
      <c r="DH312" s="52" t="s">
        <v>200</v>
      </c>
      <c r="DI312" s="54">
        <f>IFERROR(VLOOKUP($B312,[1]Timesheet!$D:$BK,51,0),0)</f>
        <v>21</v>
      </c>
      <c r="DJ312" s="54">
        <f>IFERROR(VLOOKUP($B312,[1]Timesheet!$D:$BK,52,0),0)</f>
        <v>0</v>
      </c>
      <c r="DK312" s="54">
        <f>IFERROR(VLOOKUP($B312,[1]Timesheet!$D:$BK,55,0),0)</f>
        <v>1</v>
      </c>
      <c r="DL312" s="52">
        <v>0</v>
      </c>
      <c r="DM312" s="54">
        <f>IFERROR(VLOOKUP($B312,[1]Timesheet!$D:$BK,57,0),0)</f>
        <v>0</v>
      </c>
      <c r="DN312" s="54">
        <f t="shared" si="15"/>
        <v>0</v>
      </c>
      <c r="DO312" s="54"/>
      <c r="DP312" s="54" t="str">
        <f t="shared" si="16"/>
        <v>HCM</v>
      </c>
      <c r="DQ312" s="60">
        <v>0</v>
      </c>
      <c r="DR312" s="60">
        <v>0</v>
      </c>
      <c r="DS312" s="61" t="str">
        <f>IFERROR(VLOOKUP(E312&amp;H312,[1]Group!$D$3:$G$40,4,0),"")</f>
        <v>Group 1</v>
      </c>
      <c r="DT312" s="61" t="str">
        <f t="shared" si="17"/>
        <v>MoviSouthGroup 1</v>
      </c>
    </row>
    <row r="313" spans="1:124" s="11" customFormat="1" ht="20.25" hidden="1" customHeight="1" x14ac:dyDescent="0.35">
      <c r="A313" s="47">
        <v>310</v>
      </c>
      <c r="B313" s="48">
        <v>5949</v>
      </c>
      <c r="C313" s="48" t="s">
        <v>1069</v>
      </c>
      <c r="D313" s="49" t="s">
        <v>628</v>
      </c>
      <c r="E313" s="49" t="s">
        <v>192</v>
      </c>
      <c r="F313" s="49" t="s">
        <v>193</v>
      </c>
      <c r="G313" s="49" t="s">
        <v>151</v>
      </c>
      <c r="H313" s="49" t="s">
        <v>193</v>
      </c>
      <c r="I313" s="49" t="s">
        <v>183</v>
      </c>
      <c r="J313" s="49" t="s">
        <v>179</v>
      </c>
      <c r="K313" s="49" t="s">
        <v>131</v>
      </c>
      <c r="L313" s="49" t="s">
        <v>132</v>
      </c>
      <c r="M313" s="50">
        <v>44095</v>
      </c>
      <c r="N313" s="50" t="s">
        <v>770</v>
      </c>
      <c r="O313" s="51"/>
      <c r="P313" s="50"/>
      <c r="Q313" s="52" t="s">
        <v>133</v>
      </c>
      <c r="R313" s="311" t="s">
        <v>774</v>
      </c>
      <c r="S313" s="52" t="s">
        <v>134</v>
      </c>
      <c r="T313" s="54"/>
      <c r="U313" s="54">
        <v>5000000</v>
      </c>
      <c r="V313" s="54"/>
      <c r="W313" s="55">
        <v>5000000</v>
      </c>
      <c r="X313" s="56">
        <v>0</v>
      </c>
      <c r="Y313" s="54">
        <v>0</v>
      </c>
      <c r="Z313" s="54"/>
      <c r="AA313" s="56">
        <v>200000</v>
      </c>
      <c r="AB313" s="54"/>
      <c r="AC313" s="54">
        <v>730000</v>
      </c>
      <c r="AD313" s="57">
        <v>930000</v>
      </c>
      <c r="AE313" s="54" t="s">
        <v>1246</v>
      </c>
      <c r="AF313" s="58">
        <v>26</v>
      </c>
      <c r="AG313" s="58">
        <v>25.5</v>
      </c>
      <c r="AH313" s="58">
        <v>0</v>
      </c>
      <c r="AI313" s="58">
        <v>0</v>
      </c>
      <c r="AJ313" s="58">
        <v>0</v>
      </c>
      <c r="AK313" s="58">
        <v>25.5</v>
      </c>
      <c r="AL313" s="58">
        <v>0</v>
      </c>
      <c r="AM313" s="58">
        <v>0</v>
      </c>
      <c r="AN313" s="58">
        <v>0</v>
      </c>
      <c r="AO313" s="58">
        <v>0</v>
      </c>
      <c r="AP313" s="58">
        <v>0</v>
      </c>
      <c r="AQ313" s="58">
        <v>0</v>
      </c>
      <c r="AR313" s="54">
        <v>4903846</v>
      </c>
      <c r="AS313" s="54">
        <v>0</v>
      </c>
      <c r="AT313" s="54">
        <v>0</v>
      </c>
      <c r="AU313" s="54">
        <v>4903846</v>
      </c>
      <c r="AV313" s="54">
        <v>0</v>
      </c>
      <c r="AW313" s="54">
        <v>0</v>
      </c>
      <c r="AX313" s="54">
        <v>0</v>
      </c>
      <c r="AY313" s="54">
        <v>200000</v>
      </c>
      <c r="AZ313" s="59">
        <v>0</v>
      </c>
      <c r="BA313" s="54">
        <v>0</v>
      </c>
      <c r="BB313" s="59"/>
      <c r="BC313" s="54"/>
      <c r="BD313" s="54"/>
      <c r="BE313" s="54">
        <v>715962</v>
      </c>
      <c r="BF313" s="54">
        <v>915962</v>
      </c>
      <c r="BG313" s="59">
        <v>23894</v>
      </c>
      <c r="BH313" s="59">
        <v>0</v>
      </c>
      <c r="BI313" s="59">
        <v>0</v>
      </c>
      <c r="BJ313" s="59">
        <v>0</v>
      </c>
      <c r="BK313" s="59"/>
      <c r="BL313" s="59">
        <v>0</v>
      </c>
      <c r="BM313" s="59"/>
      <c r="BN313" s="59"/>
      <c r="BO313" s="59">
        <v>0</v>
      </c>
      <c r="BP313" s="59"/>
      <c r="BQ313" s="59"/>
      <c r="BR313" s="54"/>
      <c r="BS313" s="59"/>
      <c r="BT313" s="54">
        <v>23894</v>
      </c>
      <c r="BU313" s="57">
        <v>5843702</v>
      </c>
      <c r="BV313" s="54">
        <v>0</v>
      </c>
      <c r="BW313" s="54">
        <v>200000</v>
      </c>
      <c r="BX313" s="54">
        <v>715962</v>
      </c>
      <c r="BY313" s="54">
        <v>11000000</v>
      </c>
      <c r="BZ313" s="54">
        <v>0</v>
      </c>
      <c r="CA313" s="54">
        <v>0</v>
      </c>
      <c r="CB313" s="54">
        <v>400000</v>
      </c>
      <c r="CC313" s="54">
        <v>50000</v>
      </c>
      <c r="CD313" s="54">
        <v>75000</v>
      </c>
      <c r="CE313" s="54">
        <v>0</v>
      </c>
      <c r="CF313" s="54">
        <v>525000</v>
      </c>
      <c r="CG313" s="54">
        <v>12440962</v>
      </c>
      <c r="CH313" s="54">
        <v>0</v>
      </c>
      <c r="CI313" s="54">
        <v>0</v>
      </c>
      <c r="CJ313" s="54"/>
      <c r="CK313" s="54">
        <v>0</v>
      </c>
      <c r="CL313" s="54">
        <v>0</v>
      </c>
      <c r="CM313" s="54">
        <v>50000</v>
      </c>
      <c r="CN313" s="54">
        <v>0</v>
      </c>
      <c r="CO313" s="54"/>
      <c r="CP313" s="54">
        <v>0</v>
      </c>
      <c r="CQ313" s="54">
        <v>0</v>
      </c>
      <c r="CR313" s="54">
        <v>50000</v>
      </c>
      <c r="CS313" s="54">
        <v>5268702</v>
      </c>
      <c r="CT313" s="54"/>
      <c r="CU313" s="57">
        <v>5268702</v>
      </c>
      <c r="CV313" s="54">
        <v>850000.00000000012</v>
      </c>
      <c r="CW313" s="54">
        <v>0</v>
      </c>
      <c r="CX313" s="54">
        <v>150000</v>
      </c>
      <c r="CY313" s="54">
        <v>0</v>
      </c>
      <c r="CZ313" s="54"/>
      <c r="DA313" s="54">
        <v>1000000.0000000001</v>
      </c>
      <c r="DB313" s="54">
        <v>1525000</v>
      </c>
      <c r="DC313" s="54">
        <v>100000</v>
      </c>
      <c r="DD313" s="54">
        <v>6943702</v>
      </c>
      <c r="DE313" s="54"/>
      <c r="DF313" s="54" t="s">
        <v>1021</v>
      </c>
      <c r="DG313" s="54">
        <v>416666.66666666669</v>
      </c>
      <c r="DH313" s="52" t="s">
        <v>184</v>
      </c>
      <c r="DI313" s="54">
        <f>IFERROR(VLOOKUP($B313,[1]Timesheet!$D:$BK,51,0),0)</f>
        <v>22</v>
      </c>
      <c r="DJ313" s="54">
        <f>IFERROR(VLOOKUP($B313,[1]Timesheet!$D:$BK,52,0),0)</f>
        <v>0</v>
      </c>
      <c r="DK313" s="54">
        <f>IFERROR(VLOOKUP($B313,[1]Timesheet!$D:$BK,55,0),0)</f>
        <v>0</v>
      </c>
      <c r="DL313" s="52" t="s">
        <v>139</v>
      </c>
      <c r="DM313" s="54">
        <f>IFERROR(VLOOKUP($B313,[1]Timesheet!$D:$BK,57,0),0)</f>
        <v>0</v>
      </c>
      <c r="DN313" s="54">
        <f t="shared" si="15"/>
        <v>50000</v>
      </c>
      <c r="DO313" s="54"/>
      <c r="DP313" s="54" t="str">
        <f t="shared" si="16"/>
        <v>DNG</v>
      </c>
      <c r="DQ313" s="60">
        <v>0</v>
      </c>
      <c r="DR313" s="60">
        <v>0</v>
      </c>
      <c r="DS313" s="61" t="str">
        <f>IFERROR(VLOOKUP(E313&amp;H313,[1]Group!$D$3:$G$40,4,0),"")</f>
        <v>Group 1</v>
      </c>
      <c r="DT313" s="61" t="str">
        <f t="shared" si="17"/>
        <v>MoviCentralGroup 1</v>
      </c>
    </row>
    <row r="314" spans="1:124" s="11" customFormat="1" ht="20.25" hidden="1" customHeight="1" x14ac:dyDescent="0.35">
      <c r="A314" s="47">
        <v>311</v>
      </c>
      <c r="B314" s="48">
        <v>5975</v>
      </c>
      <c r="C314" s="48" t="s">
        <v>1071</v>
      </c>
      <c r="D314" s="49" t="s">
        <v>629</v>
      </c>
      <c r="E314" s="49" t="s">
        <v>192</v>
      </c>
      <c r="F314" s="49" t="s">
        <v>193</v>
      </c>
      <c r="G314" s="49" t="s">
        <v>151</v>
      </c>
      <c r="H314" s="49" t="s">
        <v>193</v>
      </c>
      <c r="I314" s="49" t="s">
        <v>129</v>
      </c>
      <c r="J314" s="49" t="s">
        <v>179</v>
      </c>
      <c r="K314" s="49" t="s">
        <v>131</v>
      </c>
      <c r="L314" s="60" t="s">
        <v>198</v>
      </c>
      <c r="M314" s="50">
        <v>44103</v>
      </c>
      <c r="N314" s="50" t="s">
        <v>770</v>
      </c>
      <c r="O314" s="51"/>
      <c r="P314" s="50">
        <v>44537</v>
      </c>
      <c r="Q314" s="52" t="s">
        <v>133</v>
      </c>
      <c r="R314" s="311" t="s">
        <v>774</v>
      </c>
      <c r="S314" s="52" t="s">
        <v>134</v>
      </c>
      <c r="T314" s="54"/>
      <c r="U314" s="54">
        <v>5000000</v>
      </c>
      <c r="V314" s="54"/>
      <c r="W314" s="55">
        <v>5000000</v>
      </c>
      <c r="X314" s="56">
        <v>0</v>
      </c>
      <c r="Y314" s="54">
        <v>0</v>
      </c>
      <c r="Z314" s="54"/>
      <c r="AA314" s="56">
        <v>200000</v>
      </c>
      <c r="AB314" s="54"/>
      <c r="AC314" s="54">
        <v>730000</v>
      </c>
      <c r="AD314" s="57">
        <v>930000</v>
      </c>
      <c r="AE314" s="54" t="s">
        <v>1246</v>
      </c>
      <c r="AF314" s="58">
        <v>26</v>
      </c>
      <c r="AG314" s="58">
        <v>8</v>
      </c>
      <c r="AH314" s="58">
        <v>0</v>
      </c>
      <c r="AI314" s="58">
        <v>0</v>
      </c>
      <c r="AJ314" s="58">
        <v>0</v>
      </c>
      <c r="AK314" s="58">
        <v>8</v>
      </c>
      <c r="AL314" s="58">
        <v>0</v>
      </c>
      <c r="AM314" s="58">
        <v>0</v>
      </c>
      <c r="AN314" s="58">
        <v>0</v>
      </c>
      <c r="AO314" s="58">
        <v>0</v>
      </c>
      <c r="AP314" s="58">
        <v>0</v>
      </c>
      <c r="AQ314" s="58">
        <v>0</v>
      </c>
      <c r="AR314" s="54">
        <v>1538462</v>
      </c>
      <c r="AS314" s="54">
        <v>1476923</v>
      </c>
      <c r="AT314" s="54">
        <v>0</v>
      </c>
      <c r="AU314" s="54">
        <v>3015385</v>
      </c>
      <c r="AV314" s="54">
        <v>0</v>
      </c>
      <c r="AW314" s="54">
        <v>0</v>
      </c>
      <c r="AX314" s="54">
        <v>0</v>
      </c>
      <c r="AY314" s="54">
        <v>100000</v>
      </c>
      <c r="AZ314" s="59">
        <v>0</v>
      </c>
      <c r="BA314" s="54">
        <v>0</v>
      </c>
      <c r="BB314" s="59"/>
      <c r="BC314" s="54"/>
      <c r="BD314" s="54"/>
      <c r="BE314" s="54">
        <v>224615</v>
      </c>
      <c r="BF314" s="54">
        <v>324615</v>
      </c>
      <c r="BG314" s="59">
        <v>0</v>
      </c>
      <c r="BH314" s="59">
        <v>0</v>
      </c>
      <c r="BI314" s="59">
        <v>0</v>
      </c>
      <c r="BJ314" s="59">
        <v>0</v>
      </c>
      <c r="BK314" s="59"/>
      <c r="BL314" s="59">
        <v>0</v>
      </c>
      <c r="BM314" s="59"/>
      <c r="BN314" s="59"/>
      <c r="BO314" s="59">
        <v>0</v>
      </c>
      <c r="BP314" s="59"/>
      <c r="BQ314" s="59"/>
      <c r="BR314" s="54"/>
      <c r="BS314" s="59"/>
      <c r="BT314" s="54">
        <v>0</v>
      </c>
      <c r="BU314" s="57">
        <v>3340000</v>
      </c>
      <c r="BV314" s="54">
        <v>0</v>
      </c>
      <c r="BW314" s="54">
        <v>100000</v>
      </c>
      <c r="BX314" s="54">
        <v>224615</v>
      </c>
      <c r="BY314" s="54">
        <v>11000000</v>
      </c>
      <c r="BZ314" s="54">
        <v>0</v>
      </c>
      <c r="CA314" s="54">
        <v>0</v>
      </c>
      <c r="CB314" s="54">
        <v>0</v>
      </c>
      <c r="CC314" s="54">
        <v>0</v>
      </c>
      <c r="CD314" s="54">
        <v>0</v>
      </c>
      <c r="CE314" s="54">
        <v>216000</v>
      </c>
      <c r="CF314" s="54">
        <v>216000</v>
      </c>
      <c r="CG314" s="54">
        <v>11540615</v>
      </c>
      <c r="CH314" s="54">
        <v>0</v>
      </c>
      <c r="CI314" s="54">
        <v>0</v>
      </c>
      <c r="CJ314" s="54"/>
      <c r="CK314" s="54">
        <v>0</v>
      </c>
      <c r="CL314" s="54">
        <v>0</v>
      </c>
      <c r="CM314" s="54">
        <v>0</v>
      </c>
      <c r="CN314" s="54">
        <v>0</v>
      </c>
      <c r="CO314" s="54"/>
      <c r="CP314" s="54">
        <v>0</v>
      </c>
      <c r="CQ314" s="54">
        <v>0</v>
      </c>
      <c r="CR314" s="54">
        <v>0</v>
      </c>
      <c r="CS314" s="54">
        <v>3124000</v>
      </c>
      <c r="CT314" s="54"/>
      <c r="CU314" s="57">
        <v>3124000</v>
      </c>
      <c r="CV314" s="54">
        <v>0</v>
      </c>
      <c r="CW314" s="54">
        <v>0</v>
      </c>
      <c r="CX314" s="54">
        <v>0</v>
      </c>
      <c r="CY314" s="54">
        <v>0</v>
      </c>
      <c r="CZ314" s="54"/>
      <c r="DA314" s="54">
        <v>0</v>
      </c>
      <c r="DB314" s="54">
        <v>216000</v>
      </c>
      <c r="DC314" s="54">
        <v>0</v>
      </c>
      <c r="DD314" s="54">
        <v>3340000</v>
      </c>
      <c r="DE314" s="54"/>
      <c r="DF314" s="54" t="s">
        <v>980</v>
      </c>
      <c r="DG314" s="54">
        <v>416666.66666666669</v>
      </c>
      <c r="DH314" s="52" t="s">
        <v>203</v>
      </c>
      <c r="DI314" s="54">
        <f>IFERROR(VLOOKUP($B314,[1]Timesheet!$D:$BK,51,0),0)</f>
        <v>4</v>
      </c>
      <c r="DJ314" s="54">
        <f>IFERROR(VLOOKUP($B314,[1]Timesheet!$D:$BK,52,0),0)</f>
        <v>0</v>
      </c>
      <c r="DK314" s="54">
        <f>IFERROR(VLOOKUP($B314,[1]Timesheet!$D:$BK,55,0),0)</f>
        <v>1</v>
      </c>
      <c r="DL314" s="52">
        <v>0</v>
      </c>
      <c r="DM314" s="54">
        <f>IFERROR(VLOOKUP($B314,[1]Timesheet!$D:$BK,57,0),0)</f>
        <v>0</v>
      </c>
      <c r="DN314" s="54">
        <f t="shared" si="15"/>
        <v>0</v>
      </c>
      <c r="DO314" s="54"/>
      <c r="DP314" s="54" t="str">
        <f t="shared" si="16"/>
        <v>BDG</v>
      </c>
      <c r="DQ314" s="60">
        <v>0</v>
      </c>
      <c r="DR314" s="60">
        <v>0</v>
      </c>
      <c r="DS314" s="61" t="str">
        <f>IFERROR(VLOOKUP(E314&amp;H314,[1]Group!$D$3:$G$40,4,0),"")</f>
        <v>Group 1</v>
      </c>
      <c r="DT314" s="61" t="str">
        <f t="shared" si="17"/>
        <v>MoviSouthGroup 1</v>
      </c>
    </row>
    <row r="315" spans="1:124" s="11" customFormat="1" ht="20.25" hidden="1" customHeight="1" x14ac:dyDescent="0.35">
      <c r="A315" s="47">
        <v>312</v>
      </c>
      <c r="B315" s="48">
        <v>5978</v>
      </c>
      <c r="C315" s="48" t="s">
        <v>1073</v>
      </c>
      <c r="D315" s="49" t="s">
        <v>630</v>
      </c>
      <c r="E315" s="49" t="s">
        <v>192</v>
      </c>
      <c r="F315" s="49" t="s">
        <v>193</v>
      </c>
      <c r="G315" s="49" t="s">
        <v>151</v>
      </c>
      <c r="H315" s="49" t="s">
        <v>193</v>
      </c>
      <c r="I315" s="49" t="s">
        <v>129</v>
      </c>
      <c r="J315" s="49" t="s">
        <v>179</v>
      </c>
      <c r="K315" s="49" t="s">
        <v>131</v>
      </c>
      <c r="L315" s="49" t="s">
        <v>132</v>
      </c>
      <c r="M315" s="50">
        <v>44105</v>
      </c>
      <c r="N315" s="50" t="s">
        <v>770</v>
      </c>
      <c r="O315" s="51"/>
      <c r="P315" s="50"/>
      <c r="Q315" s="52" t="s">
        <v>133</v>
      </c>
      <c r="R315" s="311" t="s">
        <v>774</v>
      </c>
      <c r="S315" s="52" t="s">
        <v>134</v>
      </c>
      <c r="T315" s="54"/>
      <c r="U315" s="54">
        <v>5000000</v>
      </c>
      <c r="V315" s="54"/>
      <c r="W315" s="55">
        <v>5000000</v>
      </c>
      <c r="X315" s="56">
        <v>0</v>
      </c>
      <c r="Y315" s="54">
        <v>0</v>
      </c>
      <c r="Z315" s="54"/>
      <c r="AA315" s="56">
        <v>200000</v>
      </c>
      <c r="AB315" s="54"/>
      <c r="AC315" s="54">
        <v>730000</v>
      </c>
      <c r="AD315" s="57">
        <v>930000</v>
      </c>
      <c r="AE315" s="54" t="s">
        <v>1246</v>
      </c>
      <c r="AF315" s="58">
        <v>26</v>
      </c>
      <c r="AG315" s="58">
        <v>26</v>
      </c>
      <c r="AH315" s="58">
        <v>0</v>
      </c>
      <c r="AI315" s="58">
        <v>0</v>
      </c>
      <c r="AJ315" s="58">
        <v>0</v>
      </c>
      <c r="AK315" s="58">
        <v>26</v>
      </c>
      <c r="AL315" s="58">
        <v>0</v>
      </c>
      <c r="AM315" s="58">
        <v>0</v>
      </c>
      <c r="AN315" s="58">
        <v>0</v>
      </c>
      <c r="AO315" s="58">
        <v>0</v>
      </c>
      <c r="AP315" s="58">
        <v>0</v>
      </c>
      <c r="AQ315" s="58">
        <v>0</v>
      </c>
      <c r="AR315" s="54">
        <v>5000000</v>
      </c>
      <c r="AS315" s="54">
        <v>0</v>
      </c>
      <c r="AT315" s="54">
        <v>0</v>
      </c>
      <c r="AU315" s="54">
        <v>5000000</v>
      </c>
      <c r="AV315" s="54">
        <v>0</v>
      </c>
      <c r="AW315" s="54">
        <v>0</v>
      </c>
      <c r="AX315" s="54">
        <v>0</v>
      </c>
      <c r="AY315" s="54">
        <v>200000</v>
      </c>
      <c r="AZ315" s="59">
        <v>0</v>
      </c>
      <c r="BA315" s="54">
        <v>0</v>
      </c>
      <c r="BB315" s="59"/>
      <c r="BC315" s="54"/>
      <c r="BD315" s="54"/>
      <c r="BE315" s="54">
        <v>730000</v>
      </c>
      <c r="BF315" s="54">
        <v>930000</v>
      </c>
      <c r="BG315" s="59">
        <v>2255010</v>
      </c>
      <c r="BH315" s="59">
        <v>0</v>
      </c>
      <c r="BI315" s="59">
        <v>0</v>
      </c>
      <c r="BJ315" s="59">
        <v>0</v>
      </c>
      <c r="BK315" s="59"/>
      <c r="BL315" s="59">
        <v>50000</v>
      </c>
      <c r="BM315" s="59"/>
      <c r="BN315" s="59"/>
      <c r="BO315" s="59">
        <v>0</v>
      </c>
      <c r="BP315" s="59"/>
      <c r="BQ315" s="59"/>
      <c r="BR315" s="54"/>
      <c r="BS315" s="59"/>
      <c r="BT315" s="54">
        <v>2305010</v>
      </c>
      <c r="BU315" s="57">
        <v>8235010</v>
      </c>
      <c r="BV315" s="54">
        <v>0</v>
      </c>
      <c r="BW315" s="54">
        <v>200000</v>
      </c>
      <c r="BX315" s="54">
        <v>730000</v>
      </c>
      <c r="BY315" s="54">
        <v>11000000</v>
      </c>
      <c r="BZ315" s="54">
        <v>0</v>
      </c>
      <c r="CA315" s="54">
        <v>0</v>
      </c>
      <c r="CB315" s="54">
        <v>400000</v>
      </c>
      <c r="CC315" s="54">
        <v>50000</v>
      </c>
      <c r="CD315" s="54">
        <v>75000</v>
      </c>
      <c r="CE315" s="54">
        <v>0</v>
      </c>
      <c r="CF315" s="54">
        <v>525000</v>
      </c>
      <c r="CG315" s="54">
        <v>12455000</v>
      </c>
      <c r="CH315" s="54">
        <v>0</v>
      </c>
      <c r="CI315" s="54">
        <v>0</v>
      </c>
      <c r="CJ315" s="54"/>
      <c r="CK315" s="54">
        <v>0</v>
      </c>
      <c r="CL315" s="54">
        <v>0</v>
      </c>
      <c r="CM315" s="54">
        <v>50000</v>
      </c>
      <c r="CN315" s="54">
        <v>2000</v>
      </c>
      <c r="CO315" s="54"/>
      <c r="CP315" s="54">
        <v>0</v>
      </c>
      <c r="CQ315" s="54">
        <v>0</v>
      </c>
      <c r="CR315" s="54">
        <v>52000</v>
      </c>
      <c r="CS315" s="54">
        <v>7658010</v>
      </c>
      <c r="CT315" s="54"/>
      <c r="CU315" s="57">
        <v>7658010</v>
      </c>
      <c r="CV315" s="54">
        <v>850000.00000000012</v>
      </c>
      <c r="CW315" s="54">
        <v>0</v>
      </c>
      <c r="CX315" s="54">
        <v>150000</v>
      </c>
      <c r="CY315" s="54">
        <v>0</v>
      </c>
      <c r="CZ315" s="54"/>
      <c r="DA315" s="54">
        <v>1000000.0000000001</v>
      </c>
      <c r="DB315" s="54">
        <v>1525000</v>
      </c>
      <c r="DC315" s="54">
        <v>100000</v>
      </c>
      <c r="DD315" s="54">
        <v>9335010</v>
      </c>
      <c r="DE315" s="54"/>
      <c r="DF315" s="54" t="s">
        <v>980</v>
      </c>
      <c r="DG315" s="54">
        <v>416666.66666666669</v>
      </c>
      <c r="DH315" s="52" t="s">
        <v>210</v>
      </c>
      <c r="DI315" s="54">
        <f>IFERROR(VLOOKUP($B315,[1]Timesheet!$D:$BK,51,0),0)</f>
        <v>22</v>
      </c>
      <c r="DJ315" s="54">
        <f>IFERROR(VLOOKUP($B315,[1]Timesheet!$D:$BK,52,0),0)</f>
        <v>0</v>
      </c>
      <c r="DK315" s="54">
        <f>IFERROR(VLOOKUP($B315,[1]Timesheet!$D:$BK,55,0),0)</f>
        <v>0</v>
      </c>
      <c r="DL315" s="52" t="s">
        <v>139</v>
      </c>
      <c r="DM315" s="54">
        <f>IFERROR(VLOOKUP($B315,[1]Timesheet!$D:$BK,57,0),0)</f>
        <v>0</v>
      </c>
      <c r="DN315" s="54">
        <f t="shared" si="15"/>
        <v>50000</v>
      </c>
      <c r="DO315" s="54"/>
      <c r="DP315" s="54" t="str">
        <f t="shared" si="16"/>
        <v>TNH</v>
      </c>
      <c r="DQ315" s="60">
        <v>0</v>
      </c>
      <c r="DR315" s="60">
        <v>0</v>
      </c>
      <c r="DS315" s="61" t="str">
        <f>IFERROR(VLOOKUP(E315&amp;H315,[1]Group!$D$3:$G$40,4,0),"")</f>
        <v>Group 1</v>
      </c>
      <c r="DT315" s="61" t="str">
        <f t="shared" si="17"/>
        <v>MoviSouthGroup 1</v>
      </c>
    </row>
    <row r="316" spans="1:124" s="11" customFormat="1" ht="20.25" hidden="1" customHeight="1" x14ac:dyDescent="0.35">
      <c r="A316" s="47">
        <v>313</v>
      </c>
      <c r="B316" s="48">
        <v>5981</v>
      </c>
      <c r="C316" s="48" t="s">
        <v>1074</v>
      </c>
      <c r="D316" s="49" t="s">
        <v>631</v>
      </c>
      <c r="E316" s="49" t="s">
        <v>192</v>
      </c>
      <c r="F316" s="49" t="s">
        <v>193</v>
      </c>
      <c r="G316" s="49" t="s">
        <v>151</v>
      </c>
      <c r="H316" s="49" t="s">
        <v>193</v>
      </c>
      <c r="I316" s="49" t="s">
        <v>129</v>
      </c>
      <c r="J316" s="49" t="s">
        <v>179</v>
      </c>
      <c r="K316" s="49" t="s">
        <v>131</v>
      </c>
      <c r="L316" s="49" t="s">
        <v>132</v>
      </c>
      <c r="M316" s="50">
        <v>44105</v>
      </c>
      <c r="N316" s="50" t="s">
        <v>770</v>
      </c>
      <c r="O316" s="51"/>
      <c r="P316" s="50"/>
      <c r="Q316" s="52" t="s">
        <v>133</v>
      </c>
      <c r="R316" s="311" t="s">
        <v>774</v>
      </c>
      <c r="S316" s="52" t="s">
        <v>134</v>
      </c>
      <c r="T316" s="54"/>
      <c r="U316" s="54">
        <v>5000000</v>
      </c>
      <c r="V316" s="54"/>
      <c r="W316" s="55">
        <v>5000000</v>
      </c>
      <c r="X316" s="56">
        <v>0</v>
      </c>
      <c r="Y316" s="54">
        <v>0</v>
      </c>
      <c r="Z316" s="54"/>
      <c r="AA316" s="56">
        <v>200000</v>
      </c>
      <c r="AB316" s="54"/>
      <c r="AC316" s="54">
        <v>730000</v>
      </c>
      <c r="AD316" s="57">
        <v>930000</v>
      </c>
      <c r="AE316" s="54" t="s">
        <v>1246</v>
      </c>
      <c r="AF316" s="58">
        <v>26</v>
      </c>
      <c r="AG316" s="58">
        <v>26</v>
      </c>
      <c r="AH316" s="58">
        <v>0</v>
      </c>
      <c r="AI316" s="58">
        <v>0</v>
      </c>
      <c r="AJ316" s="58">
        <v>0</v>
      </c>
      <c r="AK316" s="58">
        <v>26</v>
      </c>
      <c r="AL316" s="58">
        <v>0</v>
      </c>
      <c r="AM316" s="58">
        <v>0</v>
      </c>
      <c r="AN316" s="58">
        <v>0</v>
      </c>
      <c r="AO316" s="58">
        <v>0</v>
      </c>
      <c r="AP316" s="58">
        <v>0</v>
      </c>
      <c r="AQ316" s="58">
        <v>0</v>
      </c>
      <c r="AR316" s="54">
        <v>5000000</v>
      </c>
      <c r="AS316" s="54">
        <v>0</v>
      </c>
      <c r="AT316" s="54">
        <v>0</v>
      </c>
      <c r="AU316" s="54">
        <v>5000000</v>
      </c>
      <c r="AV316" s="54">
        <v>0</v>
      </c>
      <c r="AW316" s="54">
        <v>0</v>
      </c>
      <c r="AX316" s="54">
        <v>0</v>
      </c>
      <c r="AY316" s="54">
        <v>200000</v>
      </c>
      <c r="AZ316" s="59">
        <v>0</v>
      </c>
      <c r="BA316" s="54">
        <v>0</v>
      </c>
      <c r="BB316" s="59"/>
      <c r="BC316" s="54"/>
      <c r="BD316" s="54"/>
      <c r="BE316" s="54">
        <v>730000</v>
      </c>
      <c r="BF316" s="54">
        <v>930000</v>
      </c>
      <c r="BG316" s="59">
        <v>4365451</v>
      </c>
      <c r="BH316" s="59">
        <v>0</v>
      </c>
      <c r="BI316" s="59">
        <v>0</v>
      </c>
      <c r="BJ316" s="59">
        <v>0</v>
      </c>
      <c r="BK316" s="59"/>
      <c r="BL316" s="59">
        <v>100000</v>
      </c>
      <c r="BM316" s="59"/>
      <c r="BN316" s="59"/>
      <c r="BO316" s="59">
        <v>0</v>
      </c>
      <c r="BP316" s="59"/>
      <c r="BQ316" s="59"/>
      <c r="BR316" s="54"/>
      <c r="BS316" s="59"/>
      <c r="BT316" s="54">
        <v>4465451</v>
      </c>
      <c r="BU316" s="57">
        <v>10395451</v>
      </c>
      <c r="BV316" s="54">
        <v>0</v>
      </c>
      <c r="BW316" s="54">
        <v>200000</v>
      </c>
      <c r="BX316" s="54">
        <v>730000</v>
      </c>
      <c r="BY316" s="54">
        <v>11000000</v>
      </c>
      <c r="BZ316" s="54">
        <v>0</v>
      </c>
      <c r="CA316" s="54">
        <v>0</v>
      </c>
      <c r="CB316" s="54">
        <v>400000</v>
      </c>
      <c r="CC316" s="54">
        <v>50000</v>
      </c>
      <c r="CD316" s="54">
        <v>75000</v>
      </c>
      <c r="CE316" s="54">
        <v>0</v>
      </c>
      <c r="CF316" s="54">
        <v>525000</v>
      </c>
      <c r="CG316" s="54">
        <v>12455000</v>
      </c>
      <c r="CH316" s="54">
        <v>0</v>
      </c>
      <c r="CI316" s="54">
        <v>0</v>
      </c>
      <c r="CJ316" s="54"/>
      <c r="CK316" s="54">
        <v>0</v>
      </c>
      <c r="CL316" s="54">
        <v>0</v>
      </c>
      <c r="CM316" s="54">
        <v>0</v>
      </c>
      <c r="CN316" s="54">
        <v>0</v>
      </c>
      <c r="CO316" s="54"/>
      <c r="CP316" s="54">
        <v>0</v>
      </c>
      <c r="CQ316" s="54">
        <v>0</v>
      </c>
      <c r="CR316" s="54">
        <v>0</v>
      </c>
      <c r="CS316" s="54">
        <v>9870451</v>
      </c>
      <c r="CT316" s="54"/>
      <c r="CU316" s="57">
        <v>9870451</v>
      </c>
      <c r="CV316" s="54">
        <v>850000.00000000012</v>
      </c>
      <c r="CW316" s="54">
        <v>0</v>
      </c>
      <c r="CX316" s="54">
        <v>150000</v>
      </c>
      <c r="CY316" s="54">
        <v>0</v>
      </c>
      <c r="CZ316" s="54"/>
      <c r="DA316" s="54">
        <v>1000000.0000000001</v>
      </c>
      <c r="DB316" s="54">
        <v>1525000</v>
      </c>
      <c r="DC316" s="54">
        <v>100000</v>
      </c>
      <c r="DD316" s="54">
        <v>11495451</v>
      </c>
      <c r="DE316" s="54"/>
      <c r="DF316" s="54" t="s">
        <v>980</v>
      </c>
      <c r="DG316" s="54">
        <v>416666.66666666669</v>
      </c>
      <c r="DH316" s="52" t="s">
        <v>203</v>
      </c>
      <c r="DI316" s="54">
        <f>IFERROR(VLOOKUP($B316,[1]Timesheet!$D:$BK,51,0),0)</f>
        <v>22</v>
      </c>
      <c r="DJ316" s="54">
        <f>IFERROR(VLOOKUP($B316,[1]Timesheet!$D:$BK,52,0),0)</f>
        <v>0</v>
      </c>
      <c r="DK316" s="54">
        <f>IFERROR(VLOOKUP($B316,[1]Timesheet!$D:$BK,55,0),0)</f>
        <v>0</v>
      </c>
      <c r="DL316" s="52">
        <v>0</v>
      </c>
      <c r="DM316" s="54">
        <f>IFERROR(VLOOKUP($B316,[1]Timesheet!$D:$BK,57,0),0)</f>
        <v>0</v>
      </c>
      <c r="DN316" s="54">
        <f t="shared" si="15"/>
        <v>0</v>
      </c>
      <c r="DO316" s="54"/>
      <c r="DP316" s="54" t="str">
        <f t="shared" si="16"/>
        <v>BDG</v>
      </c>
      <c r="DQ316" s="60">
        <v>0</v>
      </c>
      <c r="DR316" s="60">
        <v>0</v>
      </c>
      <c r="DS316" s="61" t="str">
        <f>IFERROR(VLOOKUP(E316&amp;H316,[1]Group!$D$3:$G$40,4,0),"")</f>
        <v>Group 1</v>
      </c>
      <c r="DT316" s="61" t="str">
        <f t="shared" si="17"/>
        <v>MoviSouthGroup 1</v>
      </c>
    </row>
    <row r="317" spans="1:124" s="11" customFormat="1" ht="20.25" hidden="1" customHeight="1" x14ac:dyDescent="0.35">
      <c r="A317" s="47">
        <v>314</v>
      </c>
      <c r="B317" s="48">
        <v>5996</v>
      </c>
      <c r="C317" s="48" t="s">
        <v>1075</v>
      </c>
      <c r="D317" s="49" t="s">
        <v>632</v>
      </c>
      <c r="E317" s="49" t="s">
        <v>192</v>
      </c>
      <c r="F317" s="49" t="s">
        <v>193</v>
      </c>
      <c r="G317" s="49" t="s">
        <v>151</v>
      </c>
      <c r="H317" s="49" t="s">
        <v>193</v>
      </c>
      <c r="I317" s="49" t="s">
        <v>129</v>
      </c>
      <c r="J317" s="49" t="s">
        <v>179</v>
      </c>
      <c r="K317" s="49" t="s">
        <v>131</v>
      </c>
      <c r="L317" s="49" t="s">
        <v>132</v>
      </c>
      <c r="M317" s="50">
        <v>44109</v>
      </c>
      <c r="N317" s="50" t="s">
        <v>770</v>
      </c>
      <c r="O317" s="51"/>
      <c r="P317" s="50"/>
      <c r="Q317" s="52" t="s">
        <v>133</v>
      </c>
      <c r="R317" s="311" t="s">
        <v>774</v>
      </c>
      <c r="S317" s="52" t="s">
        <v>134</v>
      </c>
      <c r="T317" s="54"/>
      <c r="U317" s="54">
        <v>5000000</v>
      </c>
      <c r="V317" s="54"/>
      <c r="W317" s="55">
        <v>5000000</v>
      </c>
      <c r="X317" s="56">
        <v>0</v>
      </c>
      <c r="Y317" s="54">
        <v>0</v>
      </c>
      <c r="Z317" s="54"/>
      <c r="AA317" s="56">
        <v>200000</v>
      </c>
      <c r="AB317" s="54"/>
      <c r="AC317" s="54">
        <v>730000</v>
      </c>
      <c r="AD317" s="57">
        <v>930000</v>
      </c>
      <c r="AE317" s="54" t="s">
        <v>1246</v>
      </c>
      <c r="AF317" s="58">
        <v>26</v>
      </c>
      <c r="AG317" s="58">
        <v>24</v>
      </c>
      <c r="AH317" s="58">
        <v>2</v>
      </c>
      <c r="AI317" s="58">
        <v>0</v>
      </c>
      <c r="AJ317" s="58">
        <v>0</v>
      </c>
      <c r="AK317" s="58">
        <v>26</v>
      </c>
      <c r="AL317" s="58">
        <v>0</v>
      </c>
      <c r="AM317" s="58">
        <v>0</v>
      </c>
      <c r="AN317" s="58">
        <v>0</v>
      </c>
      <c r="AO317" s="58">
        <v>0</v>
      </c>
      <c r="AP317" s="58">
        <v>0</v>
      </c>
      <c r="AQ317" s="58">
        <v>0</v>
      </c>
      <c r="AR317" s="54">
        <v>5000000</v>
      </c>
      <c r="AS317" s="54">
        <v>0</v>
      </c>
      <c r="AT317" s="54">
        <v>0</v>
      </c>
      <c r="AU317" s="54">
        <v>5000000</v>
      </c>
      <c r="AV317" s="54">
        <v>0</v>
      </c>
      <c r="AW317" s="54">
        <v>0</v>
      </c>
      <c r="AX317" s="54">
        <v>0</v>
      </c>
      <c r="AY317" s="54">
        <v>200000</v>
      </c>
      <c r="AZ317" s="59">
        <v>0</v>
      </c>
      <c r="BA317" s="54">
        <v>0</v>
      </c>
      <c r="BB317" s="59"/>
      <c r="BC317" s="54"/>
      <c r="BD317" s="54"/>
      <c r="BE317" s="54">
        <v>673846</v>
      </c>
      <c r="BF317" s="54">
        <v>873846</v>
      </c>
      <c r="BG317" s="59">
        <v>1915408</v>
      </c>
      <c r="BH317" s="59">
        <v>100000</v>
      </c>
      <c r="BI317" s="59">
        <v>0</v>
      </c>
      <c r="BJ317" s="59">
        <v>0</v>
      </c>
      <c r="BK317" s="59"/>
      <c r="BL317" s="59">
        <v>100000</v>
      </c>
      <c r="BM317" s="59"/>
      <c r="BN317" s="59"/>
      <c r="BO317" s="59">
        <v>0</v>
      </c>
      <c r="BP317" s="59"/>
      <c r="BQ317" s="59"/>
      <c r="BR317" s="54"/>
      <c r="BS317" s="59"/>
      <c r="BT317" s="54">
        <v>2115408</v>
      </c>
      <c r="BU317" s="57">
        <v>7989254</v>
      </c>
      <c r="BV317" s="54">
        <v>0</v>
      </c>
      <c r="BW317" s="54">
        <v>200000</v>
      </c>
      <c r="BX317" s="54">
        <v>673846</v>
      </c>
      <c r="BY317" s="54">
        <v>11000000</v>
      </c>
      <c r="BZ317" s="54">
        <v>0</v>
      </c>
      <c r="CA317" s="54">
        <v>0</v>
      </c>
      <c r="CB317" s="54">
        <v>400000</v>
      </c>
      <c r="CC317" s="54">
        <v>50000</v>
      </c>
      <c r="CD317" s="54">
        <v>75000</v>
      </c>
      <c r="CE317" s="54">
        <v>0</v>
      </c>
      <c r="CF317" s="54">
        <v>525000</v>
      </c>
      <c r="CG317" s="54">
        <v>12398846</v>
      </c>
      <c r="CH317" s="54">
        <v>0</v>
      </c>
      <c r="CI317" s="54">
        <v>0</v>
      </c>
      <c r="CJ317" s="54"/>
      <c r="CK317" s="54">
        <v>0</v>
      </c>
      <c r="CL317" s="54">
        <v>0</v>
      </c>
      <c r="CM317" s="54">
        <v>0</v>
      </c>
      <c r="CN317" s="54">
        <v>0</v>
      </c>
      <c r="CO317" s="54"/>
      <c r="CP317" s="54">
        <v>0</v>
      </c>
      <c r="CQ317" s="54">
        <v>0</v>
      </c>
      <c r="CR317" s="54">
        <v>0</v>
      </c>
      <c r="CS317" s="54">
        <v>7464254</v>
      </c>
      <c r="CT317" s="54"/>
      <c r="CU317" s="57">
        <v>7464254</v>
      </c>
      <c r="CV317" s="54">
        <v>850000.00000000012</v>
      </c>
      <c r="CW317" s="54">
        <v>0</v>
      </c>
      <c r="CX317" s="54">
        <v>150000</v>
      </c>
      <c r="CY317" s="54">
        <v>0</v>
      </c>
      <c r="CZ317" s="54"/>
      <c r="DA317" s="54">
        <v>1000000.0000000001</v>
      </c>
      <c r="DB317" s="54">
        <v>1525000</v>
      </c>
      <c r="DC317" s="54">
        <v>100000</v>
      </c>
      <c r="DD317" s="54">
        <v>9089254</v>
      </c>
      <c r="DE317" s="54"/>
      <c r="DF317" s="54" t="s">
        <v>980</v>
      </c>
      <c r="DG317" s="54">
        <v>416666.66666666669</v>
      </c>
      <c r="DH317" s="52" t="s">
        <v>203</v>
      </c>
      <c r="DI317" s="54">
        <f>IFERROR(VLOOKUP($B317,[1]Timesheet!$D:$BK,51,0),0)</f>
        <v>22</v>
      </c>
      <c r="DJ317" s="54">
        <f>IFERROR(VLOOKUP($B317,[1]Timesheet!$D:$BK,52,0),0)</f>
        <v>0</v>
      </c>
      <c r="DK317" s="54">
        <f>IFERROR(VLOOKUP($B317,[1]Timesheet!$D:$BK,55,0),0)</f>
        <v>0</v>
      </c>
      <c r="DL317" s="52">
        <v>0</v>
      </c>
      <c r="DM317" s="54">
        <f>IFERROR(VLOOKUP($B317,[1]Timesheet!$D:$BK,57,0),0)</f>
        <v>0</v>
      </c>
      <c r="DN317" s="54">
        <f t="shared" si="15"/>
        <v>0</v>
      </c>
      <c r="DO317" s="54"/>
      <c r="DP317" s="54" t="str">
        <f t="shared" si="16"/>
        <v>BDG</v>
      </c>
      <c r="DQ317" s="60">
        <v>0</v>
      </c>
      <c r="DR317" s="60">
        <v>0</v>
      </c>
      <c r="DS317" s="61" t="str">
        <f>IFERROR(VLOOKUP(E317&amp;H317,[1]Group!$D$3:$G$40,4,0),"")</f>
        <v>Group 1</v>
      </c>
      <c r="DT317" s="61" t="str">
        <f t="shared" si="17"/>
        <v>MoviSouthGroup 1</v>
      </c>
    </row>
    <row r="318" spans="1:124" s="11" customFormat="1" ht="20.25" hidden="1" customHeight="1" x14ac:dyDescent="0.35">
      <c r="A318" s="47">
        <v>315</v>
      </c>
      <c r="B318" s="48">
        <v>5997</v>
      </c>
      <c r="C318" s="48" t="s">
        <v>1076</v>
      </c>
      <c r="D318" s="49" t="s">
        <v>633</v>
      </c>
      <c r="E318" s="49" t="s">
        <v>192</v>
      </c>
      <c r="F318" s="49" t="s">
        <v>193</v>
      </c>
      <c r="G318" s="49" t="s">
        <v>151</v>
      </c>
      <c r="H318" s="49" t="s">
        <v>193</v>
      </c>
      <c r="I318" s="49" t="s">
        <v>129</v>
      </c>
      <c r="J318" s="49" t="s">
        <v>179</v>
      </c>
      <c r="K318" s="49" t="s">
        <v>131</v>
      </c>
      <c r="L318" s="49" t="s">
        <v>198</v>
      </c>
      <c r="M318" s="50">
        <v>44110</v>
      </c>
      <c r="N318" s="50" t="s">
        <v>770</v>
      </c>
      <c r="O318" s="51"/>
      <c r="P318" s="50">
        <v>44562</v>
      </c>
      <c r="Q318" s="52" t="s">
        <v>133</v>
      </c>
      <c r="R318" s="311" t="s">
        <v>774</v>
      </c>
      <c r="S318" s="52" t="s">
        <v>134</v>
      </c>
      <c r="T318" s="54"/>
      <c r="U318" s="54">
        <v>5000000</v>
      </c>
      <c r="V318" s="54"/>
      <c r="W318" s="55">
        <v>5000000</v>
      </c>
      <c r="X318" s="56">
        <v>0</v>
      </c>
      <c r="Y318" s="54">
        <v>0</v>
      </c>
      <c r="Z318" s="54"/>
      <c r="AA318" s="56">
        <v>200000</v>
      </c>
      <c r="AB318" s="54"/>
      <c r="AC318" s="54">
        <v>730000</v>
      </c>
      <c r="AD318" s="57">
        <v>930000</v>
      </c>
      <c r="AE318" s="54" t="s">
        <v>1246</v>
      </c>
      <c r="AF318" s="58">
        <v>26</v>
      </c>
      <c r="AG318" s="58">
        <v>24</v>
      </c>
      <c r="AH318" s="58">
        <v>2</v>
      </c>
      <c r="AI318" s="58">
        <v>0</v>
      </c>
      <c r="AJ318" s="58">
        <v>0</v>
      </c>
      <c r="AK318" s="58">
        <v>26</v>
      </c>
      <c r="AL318" s="58">
        <v>0</v>
      </c>
      <c r="AM318" s="58">
        <v>0</v>
      </c>
      <c r="AN318" s="58">
        <v>0</v>
      </c>
      <c r="AO318" s="58">
        <v>0</v>
      </c>
      <c r="AP318" s="58">
        <v>0</v>
      </c>
      <c r="AQ318" s="58">
        <v>0</v>
      </c>
      <c r="AR318" s="54">
        <v>5000000</v>
      </c>
      <c r="AS318" s="54">
        <v>0</v>
      </c>
      <c r="AT318" s="54">
        <v>0</v>
      </c>
      <c r="AU318" s="54">
        <v>5000000</v>
      </c>
      <c r="AV318" s="54">
        <v>0</v>
      </c>
      <c r="AW318" s="54">
        <v>0</v>
      </c>
      <c r="AX318" s="54">
        <v>0</v>
      </c>
      <c r="AY318" s="54">
        <v>200000</v>
      </c>
      <c r="AZ318" s="59">
        <v>0</v>
      </c>
      <c r="BA318" s="54">
        <v>0</v>
      </c>
      <c r="BB318" s="59"/>
      <c r="BC318" s="54"/>
      <c r="BD318" s="54"/>
      <c r="BE318" s="54">
        <v>673846</v>
      </c>
      <c r="BF318" s="54">
        <v>873846</v>
      </c>
      <c r="BG318" s="59">
        <v>0</v>
      </c>
      <c r="BH318" s="59">
        <v>0</v>
      </c>
      <c r="BI318" s="59">
        <v>0</v>
      </c>
      <c r="BJ318" s="59">
        <v>0</v>
      </c>
      <c r="BK318" s="59"/>
      <c r="BL318" s="59">
        <v>0</v>
      </c>
      <c r="BM318" s="59"/>
      <c r="BN318" s="59"/>
      <c r="BO318" s="59">
        <v>0</v>
      </c>
      <c r="BP318" s="59"/>
      <c r="BQ318" s="59"/>
      <c r="BR318" s="54"/>
      <c r="BS318" s="59"/>
      <c r="BT318" s="54">
        <v>0</v>
      </c>
      <c r="BU318" s="57">
        <v>5873846</v>
      </c>
      <c r="BV318" s="54">
        <v>0</v>
      </c>
      <c r="BW318" s="54">
        <v>200000</v>
      </c>
      <c r="BX318" s="54">
        <v>673846</v>
      </c>
      <c r="BY318" s="54">
        <v>11000000</v>
      </c>
      <c r="BZ318" s="54">
        <v>0</v>
      </c>
      <c r="CA318" s="54">
        <v>0</v>
      </c>
      <c r="CB318" s="54">
        <v>400000</v>
      </c>
      <c r="CC318" s="54">
        <v>50000</v>
      </c>
      <c r="CD318" s="54">
        <v>75000</v>
      </c>
      <c r="CE318" s="54">
        <v>0</v>
      </c>
      <c r="CF318" s="54">
        <v>525000</v>
      </c>
      <c r="CG318" s="54">
        <v>12398846</v>
      </c>
      <c r="CH318" s="54">
        <v>0</v>
      </c>
      <c r="CI318" s="54">
        <v>0</v>
      </c>
      <c r="CJ318" s="54"/>
      <c r="CK318" s="54">
        <v>0</v>
      </c>
      <c r="CL318" s="54">
        <v>0</v>
      </c>
      <c r="CM318" s="54">
        <v>50000</v>
      </c>
      <c r="CN318" s="54">
        <v>0</v>
      </c>
      <c r="CO318" s="54"/>
      <c r="CP318" s="54">
        <v>0</v>
      </c>
      <c r="CQ318" s="54">
        <v>0</v>
      </c>
      <c r="CR318" s="54">
        <v>50000</v>
      </c>
      <c r="CS318" s="54">
        <v>5298846</v>
      </c>
      <c r="CT318" s="54"/>
      <c r="CU318" s="57">
        <v>5298846</v>
      </c>
      <c r="CV318" s="54">
        <v>850000.00000000012</v>
      </c>
      <c r="CW318" s="54">
        <v>0</v>
      </c>
      <c r="CX318" s="54">
        <v>150000</v>
      </c>
      <c r="CY318" s="54">
        <v>0</v>
      </c>
      <c r="CZ318" s="54"/>
      <c r="DA318" s="54">
        <v>1000000.0000000001</v>
      </c>
      <c r="DB318" s="54">
        <v>1525000</v>
      </c>
      <c r="DC318" s="54">
        <v>100000</v>
      </c>
      <c r="DD318" s="54">
        <v>6973846</v>
      </c>
      <c r="DE318" s="54"/>
      <c r="DF318" s="54" t="s">
        <v>980</v>
      </c>
      <c r="DG318" s="54">
        <v>416666.66666666669</v>
      </c>
      <c r="DH318" s="52" t="s">
        <v>188</v>
      </c>
      <c r="DI318" s="54">
        <f>IFERROR(VLOOKUP($B318,[1]Timesheet!$D:$BK,51,0),0)</f>
        <v>22</v>
      </c>
      <c r="DJ318" s="54">
        <f>IFERROR(VLOOKUP($B318,[1]Timesheet!$D:$BK,52,0),0)</f>
        <v>0</v>
      </c>
      <c r="DK318" s="54">
        <f>IFERROR(VLOOKUP($B318,[1]Timesheet!$D:$BK,55,0),0)</f>
        <v>0</v>
      </c>
      <c r="DL318" s="52" t="s">
        <v>139</v>
      </c>
      <c r="DM318" s="54">
        <f>IFERROR(VLOOKUP($B318,[1]Timesheet!$D:$BK,57,0),0)</f>
        <v>0</v>
      </c>
      <c r="DN318" s="54">
        <f t="shared" si="15"/>
        <v>50000</v>
      </c>
      <c r="DO318" s="54"/>
      <c r="DP318" s="54" t="str">
        <f t="shared" si="16"/>
        <v>MKD</v>
      </c>
      <c r="DQ318" s="60">
        <v>0</v>
      </c>
      <c r="DR318" s="60">
        <v>0</v>
      </c>
      <c r="DS318" s="61" t="str">
        <f>IFERROR(VLOOKUP(E318&amp;H318,[1]Group!$D$3:$G$40,4,0),"")</f>
        <v>Group 1</v>
      </c>
      <c r="DT318" s="61" t="str">
        <f t="shared" si="17"/>
        <v>MoviSouthGroup 1</v>
      </c>
    </row>
    <row r="319" spans="1:124" s="11" customFormat="1" ht="20.25" hidden="1" customHeight="1" x14ac:dyDescent="0.35">
      <c r="A319" s="47">
        <v>316</v>
      </c>
      <c r="B319" s="48">
        <v>5998</v>
      </c>
      <c r="C319" s="48" t="s">
        <v>1077</v>
      </c>
      <c r="D319" s="49" t="s">
        <v>634</v>
      </c>
      <c r="E319" s="49" t="s">
        <v>192</v>
      </c>
      <c r="F319" s="49" t="s">
        <v>193</v>
      </c>
      <c r="G319" s="49" t="s">
        <v>151</v>
      </c>
      <c r="H319" s="49" t="s">
        <v>193</v>
      </c>
      <c r="I319" s="49" t="s">
        <v>129</v>
      </c>
      <c r="J319" s="49" t="s">
        <v>179</v>
      </c>
      <c r="K319" s="49" t="s">
        <v>131</v>
      </c>
      <c r="L319" s="49" t="s">
        <v>149</v>
      </c>
      <c r="M319" s="50">
        <v>44110</v>
      </c>
      <c r="N319" s="50" t="s">
        <v>1254</v>
      </c>
      <c r="O319" s="51"/>
      <c r="P319" s="50"/>
      <c r="Q319" s="52" t="s">
        <v>133</v>
      </c>
      <c r="R319" s="311" t="s">
        <v>774</v>
      </c>
      <c r="S319" s="52" t="s">
        <v>134</v>
      </c>
      <c r="T319" s="54"/>
      <c r="U319" s="54">
        <v>5000000</v>
      </c>
      <c r="V319" s="54"/>
      <c r="W319" s="55">
        <v>5000000</v>
      </c>
      <c r="X319" s="56">
        <v>0</v>
      </c>
      <c r="Y319" s="54">
        <v>0</v>
      </c>
      <c r="Z319" s="54"/>
      <c r="AA319" s="56">
        <v>200000</v>
      </c>
      <c r="AB319" s="54"/>
      <c r="AC319" s="54">
        <v>730000</v>
      </c>
      <c r="AD319" s="57">
        <v>930000</v>
      </c>
      <c r="AE319" s="54" t="s">
        <v>1246</v>
      </c>
      <c r="AF319" s="58">
        <v>26</v>
      </c>
      <c r="AG319" s="58">
        <v>0</v>
      </c>
      <c r="AH319" s="58">
        <v>0</v>
      </c>
      <c r="AI319" s="58">
        <v>0</v>
      </c>
      <c r="AJ319" s="58">
        <v>0</v>
      </c>
      <c r="AK319" s="58">
        <v>0</v>
      </c>
      <c r="AL319" s="58">
        <v>0</v>
      </c>
      <c r="AM319" s="58">
        <v>0</v>
      </c>
      <c r="AN319" s="58">
        <v>0</v>
      </c>
      <c r="AO319" s="58">
        <v>0</v>
      </c>
      <c r="AP319" s="58">
        <v>0</v>
      </c>
      <c r="AQ319" s="58">
        <v>0</v>
      </c>
      <c r="AR319" s="54">
        <v>0</v>
      </c>
      <c r="AS319" s="54">
        <v>0</v>
      </c>
      <c r="AT319" s="54">
        <v>0</v>
      </c>
      <c r="AU319" s="54">
        <v>0</v>
      </c>
      <c r="AV319" s="54">
        <v>0</v>
      </c>
      <c r="AW319" s="54">
        <v>0</v>
      </c>
      <c r="AX319" s="54">
        <v>0</v>
      </c>
      <c r="AY319" s="54">
        <v>0</v>
      </c>
      <c r="AZ319" s="59">
        <v>0</v>
      </c>
      <c r="BA319" s="54">
        <v>0</v>
      </c>
      <c r="BB319" s="59"/>
      <c r="BC319" s="54"/>
      <c r="BD319" s="54"/>
      <c r="BE319" s="54">
        <v>0</v>
      </c>
      <c r="BF319" s="54">
        <v>0</v>
      </c>
      <c r="BG319" s="59">
        <v>0</v>
      </c>
      <c r="BH319" s="59">
        <v>0</v>
      </c>
      <c r="BI319" s="59">
        <v>0</v>
      </c>
      <c r="BJ319" s="59">
        <v>0</v>
      </c>
      <c r="BK319" s="59"/>
      <c r="BL319" s="59">
        <v>0</v>
      </c>
      <c r="BM319" s="59"/>
      <c r="BN319" s="59"/>
      <c r="BO319" s="59">
        <v>0</v>
      </c>
      <c r="BP319" s="59"/>
      <c r="BQ319" s="59"/>
      <c r="BR319" s="54"/>
      <c r="BS319" s="59"/>
      <c r="BT319" s="54">
        <v>0</v>
      </c>
      <c r="BU319" s="57">
        <v>0</v>
      </c>
      <c r="BV319" s="54">
        <v>0</v>
      </c>
      <c r="BW319" s="54">
        <v>0</v>
      </c>
      <c r="BX319" s="54">
        <v>0</v>
      </c>
      <c r="BY319" s="54">
        <v>11000000</v>
      </c>
      <c r="BZ319" s="54">
        <v>0</v>
      </c>
      <c r="CA319" s="54">
        <v>0</v>
      </c>
      <c r="CB319" s="54">
        <v>0</v>
      </c>
      <c r="CC319" s="54">
        <v>0</v>
      </c>
      <c r="CD319" s="54">
        <v>0</v>
      </c>
      <c r="CE319" s="54">
        <v>0</v>
      </c>
      <c r="CF319" s="54">
        <v>0</v>
      </c>
      <c r="CG319" s="54">
        <v>11000000</v>
      </c>
      <c r="CH319" s="54">
        <v>0</v>
      </c>
      <c r="CI319" s="54">
        <v>0</v>
      </c>
      <c r="CJ319" s="54"/>
      <c r="CK319" s="54">
        <v>0</v>
      </c>
      <c r="CL319" s="54">
        <v>0</v>
      </c>
      <c r="CM319" s="54">
        <v>0</v>
      </c>
      <c r="CN319" s="54">
        <v>0</v>
      </c>
      <c r="CO319" s="54"/>
      <c r="CP319" s="54">
        <v>0</v>
      </c>
      <c r="CQ319" s="54">
        <v>0</v>
      </c>
      <c r="CR319" s="54">
        <v>0</v>
      </c>
      <c r="CS319" s="54">
        <v>0</v>
      </c>
      <c r="CT319" s="54"/>
      <c r="CU319" s="57">
        <v>0</v>
      </c>
      <c r="CV319" s="54">
        <v>0</v>
      </c>
      <c r="CW319" s="54">
        <v>0</v>
      </c>
      <c r="CX319" s="54">
        <v>0</v>
      </c>
      <c r="CY319" s="54">
        <v>0</v>
      </c>
      <c r="CZ319" s="54"/>
      <c r="DA319" s="54">
        <v>0</v>
      </c>
      <c r="DB319" s="54">
        <v>0</v>
      </c>
      <c r="DC319" s="54">
        <v>0</v>
      </c>
      <c r="DD319" s="54">
        <v>0</v>
      </c>
      <c r="DE319" s="54"/>
      <c r="DF319" s="54" t="s">
        <v>980</v>
      </c>
      <c r="DG319" s="54">
        <v>416666.66666666669</v>
      </c>
      <c r="DH319" s="52" t="s">
        <v>200</v>
      </c>
      <c r="DI319" s="54">
        <f>IFERROR(VLOOKUP($B319,[1]Timesheet!$D:$BK,51,0),0)</f>
        <v>0</v>
      </c>
      <c r="DJ319" s="54">
        <f>IFERROR(VLOOKUP($B319,[1]Timesheet!$D:$BK,52,0),0)</f>
        <v>0</v>
      </c>
      <c r="DK319" s="54">
        <f>IFERROR(VLOOKUP($B319,[1]Timesheet!$D:$BK,55,0),0)</f>
        <v>0</v>
      </c>
      <c r="DL319" s="52">
        <v>0</v>
      </c>
      <c r="DM319" s="54">
        <f>IFERROR(VLOOKUP($B319,[1]Timesheet!$D:$BK,57,0),0)</f>
        <v>0</v>
      </c>
      <c r="DN319" s="54">
        <f t="shared" si="15"/>
        <v>0</v>
      </c>
      <c r="DO319" s="54"/>
      <c r="DP319" s="54" t="str">
        <f t="shared" si="16"/>
        <v>HCM</v>
      </c>
      <c r="DQ319" s="60">
        <v>44521</v>
      </c>
      <c r="DR319" s="60">
        <v>44701</v>
      </c>
      <c r="DS319" s="61" t="str">
        <f>IFERROR(VLOOKUP(E319&amp;H319,[1]Group!$D$3:$G$40,4,0),"")</f>
        <v>Group 1</v>
      </c>
      <c r="DT319" s="61" t="str">
        <f t="shared" si="17"/>
        <v>MoviSouthGroup 1</v>
      </c>
    </row>
    <row r="320" spans="1:124" s="11" customFormat="1" ht="20.25" hidden="1" customHeight="1" x14ac:dyDescent="0.35">
      <c r="A320" s="47">
        <v>317</v>
      </c>
      <c r="B320" s="48">
        <v>6005</v>
      </c>
      <c r="C320" s="48" t="s">
        <v>1078</v>
      </c>
      <c r="D320" s="49" t="s">
        <v>323</v>
      </c>
      <c r="E320" s="49" t="s">
        <v>192</v>
      </c>
      <c r="F320" s="49" t="s">
        <v>193</v>
      </c>
      <c r="G320" s="49" t="s">
        <v>151</v>
      </c>
      <c r="H320" s="49" t="s">
        <v>193</v>
      </c>
      <c r="I320" s="49" t="s">
        <v>169</v>
      </c>
      <c r="J320" s="49" t="s">
        <v>179</v>
      </c>
      <c r="K320" s="49" t="s">
        <v>131</v>
      </c>
      <c r="L320" s="49" t="s">
        <v>132</v>
      </c>
      <c r="M320" s="50">
        <v>44116</v>
      </c>
      <c r="N320" s="50" t="s">
        <v>770</v>
      </c>
      <c r="O320" s="51"/>
      <c r="P320" s="50"/>
      <c r="Q320" s="52" t="s">
        <v>133</v>
      </c>
      <c r="R320" s="311" t="s">
        <v>774</v>
      </c>
      <c r="S320" s="52" t="s">
        <v>134</v>
      </c>
      <c r="T320" s="54"/>
      <c r="U320" s="54">
        <v>5000000</v>
      </c>
      <c r="V320" s="54"/>
      <c r="W320" s="55">
        <v>5000000</v>
      </c>
      <c r="X320" s="56">
        <v>0</v>
      </c>
      <c r="Y320" s="54">
        <v>0</v>
      </c>
      <c r="Z320" s="54"/>
      <c r="AA320" s="56">
        <v>200000</v>
      </c>
      <c r="AB320" s="54"/>
      <c r="AC320" s="54">
        <v>730000</v>
      </c>
      <c r="AD320" s="57">
        <v>930000</v>
      </c>
      <c r="AE320" s="54" t="s">
        <v>1246</v>
      </c>
      <c r="AF320" s="58">
        <v>26</v>
      </c>
      <c r="AG320" s="58">
        <v>26</v>
      </c>
      <c r="AH320" s="58">
        <v>0</v>
      </c>
      <c r="AI320" s="58">
        <v>0</v>
      </c>
      <c r="AJ320" s="58">
        <v>0</v>
      </c>
      <c r="AK320" s="58">
        <v>26</v>
      </c>
      <c r="AL320" s="58">
        <v>0</v>
      </c>
      <c r="AM320" s="58">
        <v>0</v>
      </c>
      <c r="AN320" s="58">
        <v>0</v>
      </c>
      <c r="AO320" s="58">
        <v>0</v>
      </c>
      <c r="AP320" s="58">
        <v>0</v>
      </c>
      <c r="AQ320" s="58">
        <v>0</v>
      </c>
      <c r="AR320" s="54">
        <v>5000000</v>
      </c>
      <c r="AS320" s="54">
        <v>0</v>
      </c>
      <c r="AT320" s="54">
        <v>0</v>
      </c>
      <c r="AU320" s="54">
        <v>5000000</v>
      </c>
      <c r="AV320" s="54">
        <v>0</v>
      </c>
      <c r="AW320" s="54">
        <v>0</v>
      </c>
      <c r="AX320" s="54">
        <v>0</v>
      </c>
      <c r="AY320" s="54">
        <v>200000</v>
      </c>
      <c r="AZ320" s="59">
        <v>0</v>
      </c>
      <c r="BA320" s="54">
        <v>0</v>
      </c>
      <c r="BB320" s="59"/>
      <c r="BC320" s="54"/>
      <c r="BD320" s="54"/>
      <c r="BE320" s="54">
        <v>730000</v>
      </c>
      <c r="BF320" s="54">
        <v>930000</v>
      </c>
      <c r="BG320" s="59">
        <v>0</v>
      </c>
      <c r="BH320" s="59">
        <v>0</v>
      </c>
      <c r="BI320" s="59">
        <v>0</v>
      </c>
      <c r="BJ320" s="59">
        <v>0</v>
      </c>
      <c r="BK320" s="59"/>
      <c r="BL320" s="59">
        <v>0</v>
      </c>
      <c r="BM320" s="59"/>
      <c r="BN320" s="59"/>
      <c r="BO320" s="59">
        <v>0</v>
      </c>
      <c r="BP320" s="59"/>
      <c r="BQ320" s="59"/>
      <c r="BR320" s="54"/>
      <c r="BS320" s="59"/>
      <c r="BT320" s="54">
        <v>0</v>
      </c>
      <c r="BU320" s="57">
        <v>5930000</v>
      </c>
      <c r="BV320" s="54">
        <v>0</v>
      </c>
      <c r="BW320" s="54">
        <v>200000</v>
      </c>
      <c r="BX320" s="54">
        <v>730000</v>
      </c>
      <c r="BY320" s="54">
        <v>11000000</v>
      </c>
      <c r="BZ320" s="54">
        <v>0</v>
      </c>
      <c r="CA320" s="54">
        <v>0</v>
      </c>
      <c r="CB320" s="54">
        <v>400000</v>
      </c>
      <c r="CC320" s="54">
        <v>50000</v>
      </c>
      <c r="CD320" s="54">
        <v>75000</v>
      </c>
      <c r="CE320" s="54">
        <v>0</v>
      </c>
      <c r="CF320" s="54">
        <v>525000</v>
      </c>
      <c r="CG320" s="54">
        <v>12455000</v>
      </c>
      <c r="CH320" s="54">
        <v>0</v>
      </c>
      <c r="CI320" s="54">
        <v>0</v>
      </c>
      <c r="CJ320" s="54"/>
      <c r="CK320" s="54">
        <v>0</v>
      </c>
      <c r="CL320" s="54">
        <v>0</v>
      </c>
      <c r="CM320" s="54">
        <v>0</v>
      </c>
      <c r="CN320" s="54">
        <v>0</v>
      </c>
      <c r="CO320" s="54"/>
      <c r="CP320" s="54">
        <v>0</v>
      </c>
      <c r="CQ320" s="54">
        <v>0</v>
      </c>
      <c r="CR320" s="54">
        <v>0</v>
      </c>
      <c r="CS320" s="54">
        <v>5405000</v>
      </c>
      <c r="CT320" s="54"/>
      <c r="CU320" s="57">
        <v>5405000</v>
      </c>
      <c r="CV320" s="54">
        <v>850000.00000000012</v>
      </c>
      <c r="CW320" s="54">
        <v>0</v>
      </c>
      <c r="CX320" s="54">
        <v>150000</v>
      </c>
      <c r="CY320" s="54">
        <v>0</v>
      </c>
      <c r="CZ320" s="54"/>
      <c r="DA320" s="54">
        <v>1000000.0000000001</v>
      </c>
      <c r="DB320" s="54">
        <v>1525000</v>
      </c>
      <c r="DC320" s="54">
        <v>100000</v>
      </c>
      <c r="DD320" s="54">
        <v>7030000</v>
      </c>
      <c r="DE320" s="54"/>
      <c r="DF320" s="54" t="s">
        <v>982</v>
      </c>
      <c r="DG320" s="54">
        <v>416666.66666666669</v>
      </c>
      <c r="DH320" s="52" t="s">
        <v>172</v>
      </c>
      <c r="DI320" s="54">
        <f>IFERROR(VLOOKUP($B320,[1]Timesheet!$D:$BK,51,0),0)</f>
        <v>22</v>
      </c>
      <c r="DJ320" s="54">
        <f>IFERROR(VLOOKUP($B320,[1]Timesheet!$D:$BK,52,0),0)</f>
        <v>0</v>
      </c>
      <c r="DK320" s="54">
        <f>IFERROR(VLOOKUP($B320,[1]Timesheet!$D:$BK,55,0),0)</f>
        <v>0</v>
      </c>
      <c r="DL320" s="52">
        <v>0</v>
      </c>
      <c r="DM320" s="54">
        <f>IFERROR(VLOOKUP($B320,[1]Timesheet!$D:$BK,57,0),0)</f>
        <v>0</v>
      </c>
      <c r="DN320" s="54">
        <f t="shared" si="15"/>
        <v>0</v>
      </c>
      <c r="DO320" s="54"/>
      <c r="DP320" s="54" t="str">
        <f t="shared" si="16"/>
        <v>HNI</v>
      </c>
      <c r="DQ320" s="60">
        <v>0</v>
      </c>
      <c r="DR320" s="60">
        <v>0</v>
      </c>
      <c r="DS320" s="61" t="str">
        <f>IFERROR(VLOOKUP(E320&amp;H320,[1]Group!$D$3:$G$40,4,0),"")</f>
        <v>Group 1</v>
      </c>
      <c r="DT320" s="61" t="str">
        <f t="shared" si="17"/>
        <v>MoviNorthGroup 1</v>
      </c>
    </row>
    <row r="321" spans="1:124" s="11" customFormat="1" ht="20.25" hidden="1" customHeight="1" x14ac:dyDescent="0.35">
      <c r="A321" s="47">
        <v>318</v>
      </c>
      <c r="B321" s="48">
        <v>6008</v>
      </c>
      <c r="C321" s="48" t="s">
        <v>1079</v>
      </c>
      <c r="D321" s="49" t="s">
        <v>635</v>
      </c>
      <c r="E321" s="49" t="s">
        <v>192</v>
      </c>
      <c r="F321" s="49" t="s">
        <v>193</v>
      </c>
      <c r="G321" s="49" t="s">
        <v>151</v>
      </c>
      <c r="H321" s="49" t="s">
        <v>193</v>
      </c>
      <c r="I321" s="49" t="s">
        <v>129</v>
      </c>
      <c r="J321" s="49" t="s">
        <v>179</v>
      </c>
      <c r="K321" s="49" t="s">
        <v>131</v>
      </c>
      <c r="L321" s="49" t="s">
        <v>132</v>
      </c>
      <c r="M321" s="50">
        <v>44117</v>
      </c>
      <c r="N321" s="50" t="s">
        <v>770</v>
      </c>
      <c r="O321" s="51"/>
      <c r="P321" s="50"/>
      <c r="Q321" s="52" t="s">
        <v>133</v>
      </c>
      <c r="R321" s="311" t="s">
        <v>774</v>
      </c>
      <c r="S321" s="52" t="s">
        <v>134</v>
      </c>
      <c r="T321" s="54"/>
      <c r="U321" s="54">
        <v>5000000</v>
      </c>
      <c r="V321" s="54"/>
      <c r="W321" s="55">
        <v>5000000</v>
      </c>
      <c r="X321" s="56">
        <v>0</v>
      </c>
      <c r="Y321" s="54">
        <v>0</v>
      </c>
      <c r="Z321" s="54"/>
      <c r="AA321" s="56">
        <v>200000</v>
      </c>
      <c r="AB321" s="54"/>
      <c r="AC321" s="54">
        <v>730000</v>
      </c>
      <c r="AD321" s="57">
        <v>930000</v>
      </c>
      <c r="AE321" s="54" t="s">
        <v>1246</v>
      </c>
      <c r="AF321" s="58">
        <v>26</v>
      </c>
      <c r="AG321" s="58">
        <v>23</v>
      </c>
      <c r="AH321" s="58">
        <v>3</v>
      </c>
      <c r="AI321" s="58">
        <v>0</v>
      </c>
      <c r="AJ321" s="58">
        <v>0</v>
      </c>
      <c r="AK321" s="58">
        <v>26</v>
      </c>
      <c r="AL321" s="58">
        <v>0</v>
      </c>
      <c r="AM321" s="58">
        <v>0</v>
      </c>
      <c r="AN321" s="58">
        <v>0</v>
      </c>
      <c r="AO321" s="58">
        <v>0</v>
      </c>
      <c r="AP321" s="58">
        <v>0</v>
      </c>
      <c r="AQ321" s="58">
        <v>0</v>
      </c>
      <c r="AR321" s="54">
        <v>5000000</v>
      </c>
      <c r="AS321" s="54">
        <v>0</v>
      </c>
      <c r="AT321" s="54">
        <v>0</v>
      </c>
      <c r="AU321" s="54">
        <v>5000000</v>
      </c>
      <c r="AV321" s="54">
        <v>0</v>
      </c>
      <c r="AW321" s="54">
        <v>0</v>
      </c>
      <c r="AX321" s="54">
        <v>0</v>
      </c>
      <c r="AY321" s="54">
        <v>200000</v>
      </c>
      <c r="AZ321" s="59">
        <v>0</v>
      </c>
      <c r="BA321" s="54">
        <v>0</v>
      </c>
      <c r="BB321" s="59"/>
      <c r="BC321" s="54"/>
      <c r="BD321" s="54"/>
      <c r="BE321" s="54">
        <v>645769</v>
      </c>
      <c r="BF321" s="54">
        <v>845769</v>
      </c>
      <c r="BG321" s="59">
        <v>3293218</v>
      </c>
      <c r="BH321" s="59">
        <v>0</v>
      </c>
      <c r="BI321" s="59">
        <v>0</v>
      </c>
      <c r="BJ321" s="59">
        <v>0</v>
      </c>
      <c r="BK321" s="59"/>
      <c r="BL321" s="59">
        <v>370000</v>
      </c>
      <c r="BM321" s="59"/>
      <c r="BN321" s="59"/>
      <c r="BO321" s="59">
        <v>0</v>
      </c>
      <c r="BP321" s="59"/>
      <c r="BQ321" s="59"/>
      <c r="BR321" s="54"/>
      <c r="BS321" s="59"/>
      <c r="BT321" s="54">
        <v>3663218</v>
      </c>
      <c r="BU321" s="57">
        <v>9508987</v>
      </c>
      <c r="BV321" s="54">
        <v>0</v>
      </c>
      <c r="BW321" s="54">
        <v>200000</v>
      </c>
      <c r="BX321" s="54">
        <v>645769</v>
      </c>
      <c r="BY321" s="54">
        <v>11000000</v>
      </c>
      <c r="BZ321" s="54">
        <v>0</v>
      </c>
      <c r="CA321" s="54">
        <v>0</v>
      </c>
      <c r="CB321" s="54">
        <v>400000</v>
      </c>
      <c r="CC321" s="54">
        <v>50000</v>
      </c>
      <c r="CD321" s="54">
        <v>75000</v>
      </c>
      <c r="CE321" s="54">
        <v>0</v>
      </c>
      <c r="CF321" s="54">
        <v>525000</v>
      </c>
      <c r="CG321" s="54">
        <v>12370769</v>
      </c>
      <c r="CH321" s="54">
        <v>0</v>
      </c>
      <c r="CI321" s="54">
        <v>0</v>
      </c>
      <c r="CJ321" s="54"/>
      <c r="CK321" s="54">
        <v>0</v>
      </c>
      <c r="CL321" s="54">
        <v>0</v>
      </c>
      <c r="CM321" s="54">
        <v>50000</v>
      </c>
      <c r="CN321" s="54">
        <v>0</v>
      </c>
      <c r="CO321" s="54"/>
      <c r="CP321" s="54">
        <v>2733000</v>
      </c>
      <c r="CQ321" s="54">
        <v>0</v>
      </c>
      <c r="CR321" s="54">
        <v>2783000</v>
      </c>
      <c r="CS321" s="54">
        <v>6200987</v>
      </c>
      <c r="CT321" s="54"/>
      <c r="CU321" s="57">
        <v>6200987</v>
      </c>
      <c r="CV321" s="54">
        <v>850000.00000000012</v>
      </c>
      <c r="CW321" s="54">
        <v>0</v>
      </c>
      <c r="CX321" s="54">
        <v>150000</v>
      </c>
      <c r="CY321" s="54">
        <v>0</v>
      </c>
      <c r="CZ321" s="54"/>
      <c r="DA321" s="54">
        <v>1000000.0000000001</v>
      </c>
      <c r="DB321" s="54">
        <v>1525000</v>
      </c>
      <c r="DC321" s="54">
        <v>100000</v>
      </c>
      <c r="DD321" s="54">
        <v>10608987</v>
      </c>
      <c r="DE321" s="54"/>
      <c r="DF321" s="54" t="s">
        <v>980</v>
      </c>
      <c r="DG321" s="54">
        <v>416666.66666666669</v>
      </c>
      <c r="DH321" s="52" t="s">
        <v>200</v>
      </c>
      <c r="DI321" s="54">
        <f>IFERROR(VLOOKUP($B321,[1]Timesheet!$D:$BK,51,0),0)</f>
        <v>22</v>
      </c>
      <c r="DJ321" s="54">
        <f>IFERROR(VLOOKUP($B321,[1]Timesheet!$D:$BK,52,0),0)</f>
        <v>0</v>
      </c>
      <c r="DK321" s="54">
        <f>IFERROR(VLOOKUP($B321,[1]Timesheet!$D:$BK,55,0),0)</f>
        <v>0</v>
      </c>
      <c r="DL321" s="52" t="s">
        <v>139</v>
      </c>
      <c r="DM321" s="54">
        <f>IFERROR(VLOOKUP($B321,[1]Timesheet!$D:$BK,57,0),0)</f>
        <v>0</v>
      </c>
      <c r="DN321" s="54">
        <f t="shared" si="15"/>
        <v>50000</v>
      </c>
      <c r="DO321" s="54"/>
      <c r="DP321" s="54" t="str">
        <f t="shared" si="16"/>
        <v>HCM</v>
      </c>
      <c r="DQ321" s="60">
        <v>0</v>
      </c>
      <c r="DR321" s="60">
        <v>0</v>
      </c>
      <c r="DS321" s="61" t="str">
        <f>IFERROR(VLOOKUP(E321&amp;H321,[1]Group!$D$3:$G$40,4,0),"")</f>
        <v>Group 1</v>
      </c>
      <c r="DT321" s="61" t="str">
        <f t="shared" si="17"/>
        <v>MoviSouthGroup 1</v>
      </c>
    </row>
    <row r="322" spans="1:124" s="11" customFormat="1" ht="20.25" hidden="1" customHeight="1" x14ac:dyDescent="0.35">
      <c r="A322" s="47">
        <v>319</v>
      </c>
      <c r="B322" s="48">
        <v>6009</v>
      </c>
      <c r="C322" s="48" t="s">
        <v>1080</v>
      </c>
      <c r="D322" s="49" t="s">
        <v>636</v>
      </c>
      <c r="E322" s="49" t="s">
        <v>192</v>
      </c>
      <c r="F322" s="49" t="s">
        <v>193</v>
      </c>
      <c r="G322" s="49" t="s">
        <v>151</v>
      </c>
      <c r="H322" s="49" t="s">
        <v>193</v>
      </c>
      <c r="I322" s="49" t="s">
        <v>129</v>
      </c>
      <c r="J322" s="49" t="s">
        <v>179</v>
      </c>
      <c r="K322" s="49" t="s">
        <v>131</v>
      </c>
      <c r="L322" s="49" t="s">
        <v>132</v>
      </c>
      <c r="M322" s="50">
        <v>44118</v>
      </c>
      <c r="N322" s="50" t="s">
        <v>770</v>
      </c>
      <c r="O322" s="51"/>
      <c r="P322" s="50"/>
      <c r="Q322" s="52" t="s">
        <v>133</v>
      </c>
      <c r="R322" s="311" t="s">
        <v>774</v>
      </c>
      <c r="S322" s="52" t="s">
        <v>134</v>
      </c>
      <c r="T322" s="54"/>
      <c r="U322" s="54">
        <v>5000000</v>
      </c>
      <c r="V322" s="54"/>
      <c r="W322" s="55">
        <v>5000000</v>
      </c>
      <c r="X322" s="56">
        <v>0</v>
      </c>
      <c r="Y322" s="54">
        <v>0</v>
      </c>
      <c r="Z322" s="54"/>
      <c r="AA322" s="56">
        <v>200000</v>
      </c>
      <c r="AB322" s="54"/>
      <c r="AC322" s="54">
        <v>730000</v>
      </c>
      <c r="AD322" s="57">
        <v>930000</v>
      </c>
      <c r="AE322" s="54" t="s">
        <v>1246</v>
      </c>
      <c r="AF322" s="58">
        <v>26</v>
      </c>
      <c r="AG322" s="58">
        <v>26</v>
      </c>
      <c r="AH322" s="58">
        <v>0</v>
      </c>
      <c r="AI322" s="58">
        <v>0</v>
      </c>
      <c r="AJ322" s="58">
        <v>0</v>
      </c>
      <c r="AK322" s="58">
        <v>26</v>
      </c>
      <c r="AL322" s="58">
        <v>0</v>
      </c>
      <c r="AM322" s="58">
        <v>0</v>
      </c>
      <c r="AN322" s="58">
        <v>0</v>
      </c>
      <c r="AO322" s="58">
        <v>0</v>
      </c>
      <c r="AP322" s="58">
        <v>0</v>
      </c>
      <c r="AQ322" s="58">
        <v>0</v>
      </c>
      <c r="AR322" s="54">
        <v>5000000</v>
      </c>
      <c r="AS322" s="54">
        <v>0</v>
      </c>
      <c r="AT322" s="54">
        <v>0</v>
      </c>
      <c r="AU322" s="54">
        <v>5000000</v>
      </c>
      <c r="AV322" s="54">
        <v>0</v>
      </c>
      <c r="AW322" s="54">
        <v>0</v>
      </c>
      <c r="AX322" s="54">
        <v>0</v>
      </c>
      <c r="AY322" s="54">
        <v>200000</v>
      </c>
      <c r="AZ322" s="59">
        <v>0</v>
      </c>
      <c r="BA322" s="54">
        <v>0</v>
      </c>
      <c r="BB322" s="59"/>
      <c r="BC322" s="54"/>
      <c r="BD322" s="54"/>
      <c r="BE322" s="54">
        <v>730000</v>
      </c>
      <c r="BF322" s="54">
        <v>930000</v>
      </c>
      <c r="BG322" s="59">
        <v>849596</v>
      </c>
      <c r="BH322" s="59">
        <v>0</v>
      </c>
      <c r="BI322" s="59">
        <v>0</v>
      </c>
      <c r="BJ322" s="59">
        <v>0</v>
      </c>
      <c r="BK322" s="59"/>
      <c r="BL322" s="59">
        <v>370000</v>
      </c>
      <c r="BM322" s="59"/>
      <c r="BN322" s="59"/>
      <c r="BO322" s="59">
        <v>0</v>
      </c>
      <c r="BP322" s="59"/>
      <c r="BQ322" s="59"/>
      <c r="BR322" s="54"/>
      <c r="BS322" s="59"/>
      <c r="BT322" s="54">
        <v>1219596</v>
      </c>
      <c r="BU322" s="57">
        <v>7149596</v>
      </c>
      <c r="BV322" s="54">
        <v>0</v>
      </c>
      <c r="BW322" s="54">
        <v>200000</v>
      </c>
      <c r="BX322" s="54">
        <v>730000</v>
      </c>
      <c r="BY322" s="54">
        <v>11000000</v>
      </c>
      <c r="BZ322" s="54">
        <v>0</v>
      </c>
      <c r="CA322" s="54">
        <v>0</v>
      </c>
      <c r="CB322" s="54">
        <v>400000</v>
      </c>
      <c r="CC322" s="54">
        <v>50000</v>
      </c>
      <c r="CD322" s="54">
        <v>75000</v>
      </c>
      <c r="CE322" s="54">
        <v>0</v>
      </c>
      <c r="CF322" s="54">
        <v>525000</v>
      </c>
      <c r="CG322" s="54">
        <v>12455000</v>
      </c>
      <c r="CH322" s="54">
        <v>0</v>
      </c>
      <c r="CI322" s="54">
        <v>0</v>
      </c>
      <c r="CJ322" s="54"/>
      <c r="CK322" s="54">
        <v>0</v>
      </c>
      <c r="CL322" s="54">
        <v>0</v>
      </c>
      <c r="CM322" s="54">
        <v>50000</v>
      </c>
      <c r="CN322" s="54">
        <v>0</v>
      </c>
      <c r="CO322" s="54"/>
      <c r="CP322" s="54">
        <v>0</v>
      </c>
      <c r="CQ322" s="54">
        <v>0</v>
      </c>
      <c r="CR322" s="54">
        <v>50000</v>
      </c>
      <c r="CS322" s="54">
        <v>6574596</v>
      </c>
      <c r="CT322" s="54"/>
      <c r="CU322" s="57">
        <v>6574596</v>
      </c>
      <c r="CV322" s="54">
        <v>850000.00000000012</v>
      </c>
      <c r="CW322" s="54">
        <v>0</v>
      </c>
      <c r="CX322" s="54">
        <v>150000</v>
      </c>
      <c r="CY322" s="54">
        <v>0</v>
      </c>
      <c r="CZ322" s="54"/>
      <c r="DA322" s="54">
        <v>1000000.0000000001</v>
      </c>
      <c r="DB322" s="54">
        <v>1525000</v>
      </c>
      <c r="DC322" s="54">
        <v>100000</v>
      </c>
      <c r="DD322" s="54">
        <v>8249596</v>
      </c>
      <c r="DE322" s="54"/>
      <c r="DF322" s="54" t="s">
        <v>980</v>
      </c>
      <c r="DG322" s="54">
        <v>416666.66666666669</v>
      </c>
      <c r="DH322" s="52" t="s">
        <v>200</v>
      </c>
      <c r="DI322" s="54">
        <f>IFERROR(VLOOKUP($B322,[1]Timesheet!$D:$BK,51,0),0)</f>
        <v>22</v>
      </c>
      <c r="DJ322" s="54">
        <f>IFERROR(VLOOKUP($B322,[1]Timesheet!$D:$BK,52,0),0)</f>
        <v>0</v>
      </c>
      <c r="DK322" s="54">
        <f>IFERROR(VLOOKUP($B322,[1]Timesheet!$D:$BK,55,0),0)</f>
        <v>0</v>
      </c>
      <c r="DL322" s="52" t="s">
        <v>139</v>
      </c>
      <c r="DM322" s="54">
        <f>IFERROR(VLOOKUP($B322,[1]Timesheet!$D:$BK,57,0),0)</f>
        <v>0</v>
      </c>
      <c r="DN322" s="54">
        <f t="shared" si="15"/>
        <v>50000</v>
      </c>
      <c r="DO322" s="54"/>
      <c r="DP322" s="54" t="str">
        <f t="shared" si="16"/>
        <v>HCM</v>
      </c>
      <c r="DQ322" s="60">
        <v>0</v>
      </c>
      <c r="DR322" s="60">
        <v>0</v>
      </c>
      <c r="DS322" s="61" t="str">
        <f>IFERROR(VLOOKUP(E322&amp;H322,[1]Group!$D$3:$G$40,4,0),"")</f>
        <v>Group 1</v>
      </c>
      <c r="DT322" s="61" t="str">
        <f t="shared" si="17"/>
        <v>MoviSouthGroup 1</v>
      </c>
    </row>
    <row r="323" spans="1:124" s="11" customFormat="1" ht="20.25" hidden="1" customHeight="1" x14ac:dyDescent="0.35">
      <c r="A323" s="47">
        <v>320</v>
      </c>
      <c r="B323" s="48">
        <v>6031</v>
      </c>
      <c r="C323" s="48" t="s">
        <v>1086</v>
      </c>
      <c r="D323" s="49" t="s">
        <v>637</v>
      </c>
      <c r="E323" s="49" t="s">
        <v>192</v>
      </c>
      <c r="F323" s="49" t="s">
        <v>193</v>
      </c>
      <c r="G323" s="49" t="s">
        <v>151</v>
      </c>
      <c r="H323" s="49" t="s">
        <v>193</v>
      </c>
      <c r="I323" s="49" t="s">
        <v>169</v>
      </c>
      <c r="J323" s="49" t="s">
        <v>179</v>
      </c>
      <c r="K323" s="49" t="s">
        <v>131</v>
      </c>
      <c r="L323" s="49" t="s">
        <v>132</v>
      </c>
      <c r="M323" s="50">
        <v>44120</v>
      </c>
      <c r="N323" s="50" t="s">
        <v>770</v>
      </c>
      <c r="O323" s="51"/>
      <c r="P323" s="50"/>
      <c r="Q323" s="52" t="s">
        <v>133</v>
      </c>
      <c r="R323" s="311" t="s">
        <v>774</v>
      </c>
      <c r="S323" s="52" t="s">
        <v>134</v>
      </c>
      <c r="T323" s="54"/>
      <c r="U323" s="54">
        <v>5000000</v>
      </c>
      <c r="V323" s="54"/>
      <c r="W323" s="55">
        <v>5000000</v>
      </c>
      <c r="X323" s="56">
        <v>0</v>
      </c>
      <c r="Y323" s="54">
        <v>0</v>
      </c>
      <c r="Z323" s="54"/>
      <c r="AA323" s="56">
        <v>200000</v>
      </c>
      <c r="AB323" s="54"/>
      <c r="AC323" s="54">
        <v>730000</v>
      </c>
      <c r="AD323" s="57">
        <v>930000</v>
      </c>
      <c r="AE323" s="54" t="s">
        <v>1246</v>
      </c>
      <c r="AF323" s="58">
        <v>26</v>
      </c>
      <c r="AG323" s="58">
        <v>26</v>
      </c>
      <c r="AH323" s="58">
        <v>0</v>
      </c>
      <c r="AI323" s="58">
        <v>0</v>
      </c>
      <c r="AJ323" s="58">
        <v>0</v>
      </c>
      <c r="AK323" s="58">
        <v>26</v>
      </c>
      <c r="AL323" s="58">
        <v>0</v>
      </c>
      <c r="AM323" s="58">
        <v>0</v>
      </c>
      <c r="AN323" s="58">
        <v>0</v>
      </c>
      <c r="AO323" s="58">
        <v>0</v>
      </c>
      <c r="AP323" s="58">
        <v>0</v>
      </c>
      <c r="AQ323" s="58">
        <v>0</v>
      </c>
      <c r="AR323" s="54">
        <v>5000000</v>
      </c>
      <c r="AS323" s="54">
        <v>0</v>
      </c>
      <c r="AT323" s="54">
        <v>0</v>
      </c>
      <c r="AU323" s="54">
        <v>5000000</v>
      </c>
      <c r="AV323" s="54">
        <v>0</v>
      </c>
      <c r="AW323" s="54">
        <v>0</v>
      </c>
      <c r="AX323" s="54">
        <v>0</v>
      </c>
      <c r="AY323" s="54">
        <v>200000</v>
      </c>
      <c r="AZ323" s="59">
        <v>0</v>
      </c>
      <c r="BA323" s="54">
        <v>0</v>
      </c>
      <c r="BB323" s="59"/>
      <c r="BC323" s="54"/>
      <c r="BD323" s="54"/>
      <c r="BE323" s="54">
        <v>730000</v>
      </c>
      <c r="BF323" s="54">
        <v>930000</v>
      </c>
      <c r="BG323" s="59">
        <v>0</v>
      </c>
      <c r="BH323" s="59">
        <v>0</v>
      </c>
      <c r="BI323" s="59">
        <v>0</v>
      </c>
      <c r="BJ323" s="59">
        <v>0</v>
      </c>
      <c r="BK323" s="59"/>
      <c r="BL323" s="59">
        <v>0</v>
      </c>
      <c r="BM323" s="59"/>
      <c r="BN323" s="59"/>
      <c r="BO323" s="59">
        <v>0</v>
      </c>
      <c r="BP323" s="59"/>
      <c r="BQ323" s="59"/>
      <c r="BR323" s="54"/>
      <c r="BS323" s="59"/>
      <c r="BT323" s="54">
        <v>0</v>
      </c>
      <c r="BU323" s="57">
        <v>5930000</v>
      </c>
      <c r="BV323" s="54">
        <v>0</v>
      </c>
      <c r="BW323" s="54">
        <v>200000</v>
      </c>
      <c r="BX323" s="54">
        <v>730000</v>
      </c>
      <c r="BY323" s="54">
        <v>11000000</v>
      </c>
      <c r="BZ323" s="54">
        <v>0</v>
      </c>
      <c r="CA323" s="54">
        <v>0</v>
      </c>
      <c r="CB323" s="54">
        <v>400000</v>
      </c>
      <c r="CC323" s="54">
        <v>50000</v>
      </c>
      <c r="CD323" s="54">
        <v>75000</v>
      </c>
      <c r="CE323" s="54">
        <v>0</v>
      </c>
      <c r="CF323" s="54">
        <v>525000</v>
      </c>
      <c r="CG323" s="54">
        <v>12455000</v>
      </c>
      <c r="CH323" s="54">
        <v>0</v>
      </c>
      <c r="CI323" s="54">
        <v>0</v>
      </c>
      <c r="CJ323" s="54"/>
      <c r="CK323" s="54">
        <v>0</v>
      </c>
      <c r="CL323" s="54">
        <v>0</v>
      </c>
      <c r="CM323" s="54">
        <v>50000</v>
      </c>
      <c r="CN323" s="54">
        <v>0</v>
      </c>
      <c r="CO323" s="54"/>
      <c r="CP323" s="54">
        <v>0</v>
      </c>
      <c r="CQ323" s="54">
        <v>0</v>
      </c>
      <c r="CR323" s="54">
        <v>50000</v>
      </c>
      <c r="CS323" s="54">
        <v>5355000</v>
      </c>
      <c r="CT323" s="54"/>
      <c r="CU323" s="57">
        <v>5355000</v>
      </c>
      <c r="CV323" s="54">
        <v>850000.00000000012</v>
      </c>
      <c r="CW323" s="54">
        <v>0</v>
      </c>
      <c r="CX323" s="54">
        <v>150000</v>
      </c>
      <c r="CY323" s="54">
        <v>0</v>
      </c>
      <c r="CZ323" s="54"/>
      <c r="DA323" s="54">
        <v>1000000.0000000001</v>
      </c>
      <c r="DB323" s="54">
        <v>1525000</v>
      </c>
      <c r="DC323" s="54">
        <v>100000</v>
      </c>
      <c r="DD323" s="54">
        <v>7030000</v>
      </c>
      <c r="DE323" s="54"/>
      <c r="DF323" s="54" t="s">
        <v>982</v>
      </c>
      <c r="DG323" s="54">
        <v>416666.66666666669</v>
      </c>
      <c r="DH323" s="52" t="s">
        <v>212</v>
      </c>
      <c r="DI323" s="54">
        <f>IFERROR(VLOOKUP($B323,[1]Timesheet!$D:$BK,51,0),0)</f>
        <v>22</v>
      </c>
      <c r="DJ323" s="54">
        <f>IFERROR(VLOOKUP($B323,[1]Timesheet!$D:$BK,52,0),0)</f>
        <v>0</v>
      </c>
      <c r="DK323" s="54">
        <f>IFERROR(VLOOKUP($B323,[1]Timesheet!$D:$BK,55,0),0)</f>
        <v>0</v>
      </c>
      <c r="DL323" s="52" t="s">
        <v>139</v>
      </c>
      <c r="DM323" s="54">
        <f>IFERROR(VLOOKUP($B323,[1]Timesheet!$D:$BK,57,0),0)</f>
        <v>0</v>
      </c>
      <c r="DN323" s="54">
        <f t="shared" si="15"/>
        <v>50000</v>
      </c>
      <c r="DO323" s="54"/>
      <c r="DP323" s="54" t="str">
        <f t="shared" si="16"/>
        <v>HPG</v>
      </c>
      <c r="DQ323" s="60">
        <v>0</v>
      </c>
      <c r="DR323" s="60">
        <v>0</v>
      </c>
      <c r="DS323" s="61" t="str">
        <f>IFERROR(VLOOKUP(E323&amp;H323,[1]Group!$D$3:$G$40,4,0),"")</f>
        <v>Group 1</v>
      </c>
      <c r="DT323" s="61" t="str">
        <f t="shared" si="17"/>
        <v>MoviNorthGroup 1</v>
      </c>
    </row>
    <row r="324" spans="1:124" s="11" customFormat="1" ht="20.25" hidden="1" customHeight="1" x14ac:dyDescent="0.35">
      <c r="A324" s="47">
        <v>321</v>
      </c>
      <c r="B324" s="48">
        <v>4454</v>
      </c>
      <c r="C324" s="48" t="s">
        <v>1005</v>
      </c>
      <c r="D324" s="49" t="s">
        <v>638</v>
      </c>
      <c r="E324" s="49" t="s">
        <v>192</v>
      </c>
      <c r="F324" s="49" t="s">
        <v>193</v>
      </c>
      <c r="G324" s="49" t="s">
        <v>151</v>
      </c>
      <c r="H324" s="49" t="s">
        <v>193</v>
      </c>
      <c r="I324" s="49" t="s">
        <v>129</v>
      </c>
      <c r="J324" s="49" t="s">
        <v>179</v>
      </c>
      <c r="K324" s="49" t="s">
        <v>131</v>
      </c>
      <c r="L324" s="49" t="s">
        <v>132</v>
      </c>
      <c r="M324" s="50">
        <v>43192</v>
      </c>
      <c r="N324" s="50" t="s">
        <v>770</v>
      </c>
      <c r="O324" s="51"/>
      <c r="P324" s="50"/>
      <c r="Q324" s="52" t="s">
        <v>133</v>
      </c>
      <c r="R324" s="311" t="s">
        <v>774</v>
      </c>
      <c r="S324" s="52" t="s">
        <v>134</v>
      </c>
      <c r="T324" s="54"/>
      <c r="U324" s="54">
        <v>5000000</v>
      </c>
      <c r="V324" s="54"/>
      <c r="W324" s="55">
        <v>5000000</v>
      </c>
      <c r="X324" s="56">
        <v>0</v>
      </c>
      <c r="Y324" s="54">
        <v>0</v>
      </c>
      <c r="Z324" s="54"/>
      <c r="AA324" s="56">
        <v>200000</v>
      </c>
      <c r="AB324" s="54"/>
      <c r="AC324" s="54">
        <v>730000</v>
      </c>
      <c r="AD324" s="57">
        <v>930000</v>
      </c>
      <c r="AE324" s="54" t="s">
        <v>1246</v>
      </c>
      <c r="AF324" s="58">
        <v>26</v>
      </c>
      <c r="AG324" s="58">
        <v>24</v>
      </c>
      <c r="AH324" s="58">
        <v>2</v>
      </c>
      <c r="AI324" s="58">
        <v>0</v>
      </c>
      <c r="AJ324" s="58">
        <v>0</v>
      </c>
      <c r="AK324" s="58">
        <v>26</v>
      </c>
      <c r="AL324" s="58">
        <v>0</v>
      </c>
      <c r="AM324" s="58">
        <v>0</v>
      </c>
      <c r="AN324" s="58">
        <v>0</v>
      </c>
      <c r="AO324" s="58">
        <v>0</v>
      </c>
      <c r="AP324" s="58">
        <v>0</v>
      </c>
      <c r="AQ324" s="58">
        <v>0</v>
      </c>
      <c r="AR324" s="54">
        <v>5000000</v>
      </c>
      <c r="AS324" s="54">
        <v>0</v>
      </c>
      <c r="AT324" s="54">
        <v>0</v>
      </c>
      <c r="AU324" s="54">
        <v>5000000</v>
      </c>
      <c r="AV324" s="54">
        <v>0</v>
      </c>
      <c r="AW324" s="54">
        <v>0</v>
      </c>
      <c r="AX324" s="54">
        <v>0</v>
      </c>
      <c r="AY324" s="54">
        <v>200000</v>
      </c>
      <c r="AZ324" s="59">
        <v>0</v>
      </c>
      <c r="BA324" s="54">
        <v>0</v>
      </c>
      <c r="BB324" s="59"/>
      <c r="BC324" s="54"/>
      <c r="BD324" s="54"/>
      <c r="BE324" s="54">
        <v>673846</v>
      </c>
      <c r="BF324" s="54">
        <v>873846</v>
      </c>
      <c r="BG324" s="59">
        <v>434967</v>
      </c>
      <c r="BH324" s="59">
        <v>0</v>
      </c>
      <c r="BI324" s="59">
        <v>0</v>
      </c>
      <c r="BJ324" s="59">
        <v>0</v>
      </c>
      <c r="BK324" s="59"/>
      <c r="BL324" s="59">
        <v>290000</v>
      </c>
      <c r="BM324" s="59"/>
      <c r="BN324" s="59"/>
      <c r="BO324" s="59">
        <v>0</v>
      </c>
      <c r="BP324" s="59"/>
      <c r="BQ324" s="59"/>
      <c r="BR324" s="54"/>
      <c r="BS324" s="59"/>
      <c r="BT324" s="54">
        <v>724967</v>
      </c>
      <c r="BU324" s="57">
        <v>6598813</v>
      </c>
      <c r="BV324" s="54">
        <v>0</v>
      </c>
      <c r="BW324" s="54">
        <v>200000</v>
      </c>
      <c r="BX324" s="54">
        <v>673846</v>
      </c>
      <c r="BY324" s="54">
        <v>11000000</v>
      </c>
      <c r="BZ324" s="54">
        <v>0</v>
      </c>
      <c r="CA324" s="54">
        <v>0</v>
      </c>
      <c r="CB324" s="54">
        <v>400000</v>
      </c>
      <c r="CC324" s="54">
        <v>50000</v>
      </c>
      <c r="CD324" s="54">
        <v>75000</v>
      </c>
      <c r="CE324" s="54">
        <v>0</v>
      </c>
      <c r="CF324" s="54">
        <v>525000</v>
      </c>
      <c r="CG324" s="54">
        <v>12398846</v>
      </c>
      <c r="CH324" s="54">
        <v>0</v>
      </c>
      <c r="CI324" s="54">
        <v>0</v>
      </c>
      <c r="CJ324" s="54"/>
      <c r="CK324" s="54">
        <v>0</v>
      </c>
      <c r="CL324" s="54">
        <v>0</v>
      </c>
      <c r="CM324" s="54">
        <v>50000</v>
      </c>
      <c r="CN324" s="54">
        <v>0</v>
      </c>
      <c r="CO324" s="54"/>
      <c r="CP324" s="54">
        <v>0</v>
      </c>
      <c r="CQ324" s="54">
        <v>0</v>
      </c>
      <c r="CR324" s="54">
        <v>50000</v>
      </c>
      <c r="CS324" s="54">
        <v>6023813</v>
      </c>
      <c r="CT324" s="54"/>
      <c r="CU324" s="57">
        <v>6023813</v>
      </c>
      <c r="CV324" s="54">
        <v>850000.00000000012</v>
      </c>
      <c r="CW324" s="54">
        <v>0</v>
      </c>
      <c r="CX324" s="54">
        <v>150000</v>
      </c>
      <c r="CY324" s="54">
        <v>0</v>
      </c>
      <c r="CZ324" s="54"/>
      <c r="DA324" s="54">
        <v>1000000.0000000001</v>
      </c>
      <c r="DB324" s="54">
        <v>1525000</v>
      </c>
      <c r="DC324" s="54">
        <v>100000</v>
      </c>
      <c r="DD324" s="54">
        <v>7698813</v>
      </c>
      <c r="DE324" s="54"/>
      <c r="DF324" s="54" t="s">
        <v>980</v>
      </c>
      <c r="DG324" s="54">
        <v>416666.66666666669</v>
      </c>
      <c r="DH324" s="52" t="s">
        <v>195</v>
      </c>
      <c r="DI324" s="54">
        <f>IFERROR(VLOOKUP($B324,[1]Timesheet!$D:$BK,51,0),0)</f>
        <v>22</v>
      </c>
      <c r="DJ324" s="54">
        <f>IFERROR(VLOOKUP($B324,[1]Timesheet!$D:$BK,52,0),0)</f>
        <v>0</v>
      </c>
      <c r="DK324" s="54">
        <f>IFERROR(VLOOKUP($B324,[1]Timesheet!$D:$BK,55,0),0)</f>
        <v>0</v>
      </c>
      <c r="DL324" s="52" t="s">
        <v>139</v>
      </c>
      <c r="DM324" s="54">
        <f>IFERROR(VLOOKUP($B324,[1]Timesheet!$D:$BK,57,0),0)</f>
        <v>0</v>
      </c>
      <c r="DN324" s="54">
        <f t="shared" ref="DN324:DN387" si="18">IF(AND(DL324="x",CB324&gt;0),MIN(ROUND(W324*1%,0),149000),0)</f>
        <v>50000</v>
      </c>
      <c r="DO324" s="54"/>
      <c r="DP324" s="54" t="str">
        <f t="shared" ref="DP324:DP387" si="19">IF(E324="Sales",IF(F324="Logistics",F324,IF(F324="Marketing",F324,DH324)),"")</f>
        <v>DNI</v>
      </c>
      <c r="DQ324" s="60">
        <v>0</v>
      </c>
      <c r="DR324" s="60">
        <v>0</v>
      </c>
      <c r="DS324" s="61" t="str">
        <f>IFERROR(VLOOKUP(E324&amp;H324,[1]Group!$D$3:$G$40,4,0),"")</f>
        <v>Group 1</v>
      </c>
      <c r="DT324" s="61" t="str">
        <f t="shared" ref="DT324:DT387" si="20">J324&amp;I324&amp;DS324</f>
        <v>MoviSouthGroup 1</v>
      </c>
    </row>
    <row r="325" spans="1:124" s="11" customFormat="1" ht="20.25" hidden="1" customHeight="1" x14ac:dyDescent="0.35">
      <c r="A325" s="47">
        <v>322</v>
      </c>
      <c r="B325" s="48">
        <v>6035</v>
      </c>
      <c r="C325" s="48" t="s">
        <v>1087</v>
      </c>
      <c r="D325" s="49" t="s">
        <v>639</v>
      </c>
      <c r="E325" s="49" t="s">
        <v>192</v>
      </c>
      <c r="F325" s="49" t="s">
        <v>193</v>
      </c>
      <c r="G325" s="49" t="s">
        <v>151</v>
      </c>
      <c r="H325" s="49" t="s">
        <v>193</v>
      </c>
      <c r="I325" s="49" t="s">
        <v>183</v>
      </c>
      <c r="J325" s="49" t="s">
        <v>179</v>
      </c>
      <c r="K325" s="49" t="s">
        <v>131</v>
      </c>
      <c r="L325" s="49" t="s">
        <v>132</v>
      </c>
      <c r="M325" s="50">
        <v>44139</v>
      </c>
      <c r="N325" s="50" t="s">
        <v>770</v>
      </c>
      <c r="O325" s="51"/>
      <c r="P325" s="50"/>
      <c r="Q325" s="52" t="s">
        <v>133</v>
      </c>
      <c r="R325" s="311" t="s">
        <v>774</v>
      </c>
      <c r="S325" s="52" t="s">
        <v>134</v>
      </c>
      <c r="T325" s="54"/>
      <c r="U325" s="54">
        <v>5000000</v>
      </c>
      <c r="V325" s="54"/>
      <c r="W325" s="55">
        <v>5000000</v>
      </c>
      <c r="X325" s="56">
        <v>0</v>
      </c>
      <c r="Y325" s="54">
        <v>0</v>
      </c>
      <c r="Z325" s="54"/>
      <c r="AA325" s="56">
        <v>200000</v>
      </c>
      <c r="AB325" s="54"/>
      <c r="AC325" s="54">
        <v>730000</v>
      </c>
      <c r="AD325" s="57">
        <v>930000</v>
      </c>
      <c r="AE325" s="54" t="s">
        <v>1246</v>
      </c>
      <c r="AF325" s="58">
        <v>26</v>
      </c>
      <c r="AG325" s="58">
        <v>23.5</v>
      </c>
      <c r="AH325" s="58">
        <v>2</v>
      </c>
      <c r="AI325" s="58">
        <v>0</v>
      </c>
      <c r="AJ325" s="58">
        <v>0</v>
      </c>
      <c r="AK325" s="58">
        <v>25.5</v>
      </c>
      <c r="AL325" s="58">
        <v>0</v>
      </c>
      <c r="AM325" s="58">
        <v>0</v>
      </c>
      <c r="AN325" s="58">
        <v>0</v>
      </c>
      <c r="AO325" s="58">
        <v>0</v>
      </c>
      <c r="AP325" s="58">
        <v>0</v>
      </c>
      <c r="AQ325" s="58">
        <v>0</v>
      </c>
      <c r="AR325" s="54">
        <v>4903846</v>
      </c>
      <c r="AS325" s="54">
        <v>0</v>
      </c>
      <c r="AT325" s="54">
        <v>0</v>
      </c>
      <c r="AU325" s="54">
        <v>4903846</v>
      </c>
      <c r="AV325" s="54">
        <v>0</v>
      </c>
      <c r="AW325" s="54">
        <v>0</v>
      </c>
      <c r="AX325" s="54">
        <v>0</v>
      </c>
      <c r="AY325" s="54">
        <v>200000</v>
      </c>
      <c r="AZ325" s="59">
        <v>0</v>
      </c>
      <c r="BA325" s="54">
        <v>0</v>
      </c>
      <c r="BB325" s="59"/>
      <c r="BC325" s="54"/>
      <c r="BD325" s="54"/>
      <c r="BE325" s="54">
        <v>659808</v>
      </c>
      <c r="BF325" s="54">
        <v>859808</v>
      </c>
      <c r="BG325" s="59">
        <v>230769</v>
      </c>
      <c r="BH325" s="59">
        <v>0</v>
      </c>
      <c r="BI325" s="59">
        <v>0</v>
      </c>
      <c r="BJ325" s="59">
        <v>0</v>
      </c>
      <c r="BK325" s="59"/>
      <c r="BL325" s="59">
        <v>50000</v>
      </c>
      <c r="BM325" s="59"/>
      <c r="BN325" s="59"/>
      <c r="BO325" s="59">
        <v>0</v>
      </c>
      <c r="BP325" s="59"/>
      <c r="BQ325" s="59"/>
      <c r="BR325" s="54"/>
      <c r="BS325" s="59"/>
      <c r="BT325" s="54">
        <v>280769</v>
      </c>
      <c r="BU325" s="57">
        <v>6044423</v>
      </c>
      <c r="BV325" s="54">
        <v>0</v>
      </c>
      <c r="BW325" s="54">
        <v>200000</v>
      </c>
      <c r="BX325" s="54">
        <v>659808</v>
      </c>
      <c r="BY325" s="54">
        <v>11000000</v>
      </c>
      <c r="BZ325" s="54">
        <v>0</v>
      </c>
      <c r="CA325" s="54">
        <v>0</v>
      </c>
      <c r="CB325" s="54">
        <v>400000</v>
      </c>
      <c r="CC325" s="54">
        <v>50000</v>
      </c>
      <c r="CD325" s="54">
        <v>75000</v>
      </c>
      <c r="CE325" s="54">
        <v>0</v>
      </c>
      <c r="CF325" s="54">
        <v>525000</v>
      </c>
      <c r="CG325" s="54">
        <v>12384808</v>
      </c>
      <c r="CH325" s="54">
        <v>0</v>
      </c>
      <c r="CI325" s="54">
        <v>0</v>
      </c>
      <c r="CJ325" s="54"/>
      <c r="CK325" s="54">
        <v>0</v>
      </c>
      <c r="CL325" s="54">
        <v>0</v>
      </c>
      <c r="CM325" s="54">
        <v>50000</v>
      </c>
      <c r="CN325" s="54">
        <v>0</v>
      </c>
      <c r="CO325" s="54"/>
      <c r="CP325" s="54">
        <v>0</v>
      </c>
      <c r="CQ325" s="54">
        <v>0</v>
      </c>
      <c r="CR325" s="54">
        <v>50000</v>
      </c>
      <c r="CS325" s="54">
        <v>5469423</v>
      </c>
      <c r="CT325" s="54"/>
      <c r="CU325" s="57">
        <v>5469423</v>
      </c>
      <c r="CV325" s="54">
        <v>850000.00000000012</v>
      </c>
      <c r="CW325" s="54">
        <v>0</v>
      </c>
      <c r="CX325" s="54">
        <v>150000</v>
      </c>
      <c r="CY325" s="54">
        <v>0</v>
      </c>
      <c r="CZ325" s="54"/>
      <c r="DA325" s="54">
        <v>1000000.0000000001</v>
      </c>
      <c r="DB325" s="54">
        <v>1525000</v>
      </c>
      <c r="DC325" s="54">
        <v>100000</v>
      </c>
      <c r="DD325" s="54">
        <v>7144423</v>
      </c>
      <c r="DE325" s="54"/>
      <c r="DF325" s="54" t="s">
        <v>1021</v>
      </c>
      <c r="DG325" s="54">
        <v>416666.66666666669</v>
      </c>
      <c r="DH325" s="52" t="s">
        <v>184</v>
      </c>
      <c r="DI325" s="54">
        <f>IFERROR(VLOOKUP($B325,[1]Timesheet!$D:$BK,51,0),0)</f>
        <v>21</v>
      </c>
      <c r="DJ325" s="54">
        <f>IFERROR(VLOOKUP($B325,[1]Timesheet!$D:$BK,52,0),0)</f>
        <v>0</v>
      </c>
      <c r="DK325" s="54">
        <f>IFERROR(VLOOKUP($B325,[1]Timesheet!$D:$BK,55,0),0)</f>
        <v>1</v>
      </c>
      <c r="DL325" s="52" t="s">
        <v>139</v>
      </c>
      <c r="DM325" s="54">
        <f>IFERROR(VLOOKUP($B325,[1]Timesheet!$D:$BK,57,0),0)</f>
        <v>0</v>
      </c>
      <c r="DN325" s="54">
        <f t="shared" si="18"/>
        <v>50000</v>
      </c>
      <c r="DO325" s="54"/>
      <c r="DP325" s="54" t="str">
        <f t="shared" si="19"/>
        <v>DNG</v>
      </c>
      <c r="DQ325" s="60">
        <v>0</v>
      </c>
      <c r="DR325" s="60">
        <v>0</v>
      </c>
      <c r="DS325" s="61" t="str">
        <f>IFERROR(VLOOKUP(E325&amp;H325,[1]Group!$D$3:$G$40,4,0),"")</f>
        <v>Group 1</v>
      </c>
      <c r="DT325" s="61" t="str">
        <f t="shared" si="20"/>
        <v>MoviCentralGroup 1</v>
      </c>
    </row>
    <row r="326" spans="1:124" s="11" customFormat="1" ht="20.25" hidden="1" customHeight="1" x14ac:dyDescent="0.35">
      <c r="A326" s="47">
        <v>323</v>
      </c>
      <c r="B326" s="48">
        <v>6036</v>
      </c>
      <c r="C326" s="48" t="s">
        <v>1088</v>
      </c>
      <c r="D326" s="49" t="s">
        <v>640</v>
      </c>
      <c r="E326" s="49" t="s">
        <v>192</v>
      </c>
      <c r="F326" s="49" t="s">
        <v>193</v>
      </c>
      <c r="G326" s="49" t="s">
        <v>151</v>
      </c>
      <c r="H326" s="49" t="s">
        <v>193</v>
      </c>
      <c r="I326" s="49" t="s">
        <v>183</v>
      </c>
      <c r="J326" s="49" t="s">
        <v>179</v>
      </c>
      <c r="K326" s="49" t="s">
        <v>131</v>
      </c>
      <c r="L326" s="49" t="s">
        <v>132</v>
      </c>
      <c r="M326" s="50">
        <v>44146</v>
      </c>
      <c r="N326" s="50" t="s">
        <v>770</v>
      </c>
      <c r="O326" s="51"/>
      <c r="P326" s="50"/>
      <c r="Q326" s="52" t="s">
        <v>133</v>
      </c>
      <c r="R326" s="311" t="s">
        <v>774</v>
      </c>
      <c r="S326" s="52" t="s">
        <v>134</v>
      </c>
      <c r="T326" s="54"/>
      <c r="U326" s="54">
        <v>5000000</v>
      </c>
      <c r="V326" s="54"/>
      <c r="W326" s="55">
        <v>5000000</v>
      </c>
      <c r="X326" s="56">
        <v>0</v>
      </c>
      <c r="Y326" s="54">
        <v>0</v>
      </c>
      <c r="Z326" s="54"/>
      <c r="AA326" s="56">
        <v>200000</v>
      </c>
      <c r="AB326" s="54"/>
      <c r="AC326" s="54">
        <v>730000</v>
      </c>
      <c r="AD326" s="57">
        <v>930000</v>
      </c>
      <c r="AE326" s="54" t="s">
        <v>1246</v>
      </c>
      <c r="AF326" s="58">
        <v>26</v>
      </c>
      <c r="AG326" s="58">
        <v>16</v>
      </c>
      <c r="AH326" s="58">
        <v>2</v>
      </c>
      <c r="AI326" s="58">
        <v>0</v>
      </c>
      <c r="AJ326" s="58">
        <v>0</v>
      </c>
      <c r="AK326" s="58">
        <v>18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54">
        <v>3461538</v>
      </c>
      <c r="AS326" s="54">
        <v>0</v>
      </c>
      <c r="AT326" s="54">
        <v>0</v>
      </c>
      <c r="AU326" s="54">
        <v>3461538</v>
      </c>
      <c r="AV326" s="54">
        <v>0</v>
      </c>
      <c r="AW326" s="54">
        <v>0</v>
      </c>
      <c r="AX326" s="54">
        <v>0</v>
      </c>
      <c r="AY326" s="54">
        <v>200000</v>
      </c>
      <c r="AZ326" s="59">
        <v>0</v>
      </c>
      <c r="BA326" s="54">
        <v>0</v>
      </c>
      <c r="BB326" s="59"/>
      <c r="BC326" s="54"/>
      <c r="BD326" s="54"/>
      <c r="BE326" s="54">
        <v>449231</v>
      </c>
      <c r="BF326" s="54">
        <v>649231</v>
      </c>
      <c r="BG326" s="59">
        <v>765705</v>
      </c>
      <c r="BH326" s="59">
        <v>0</v>
      </c>
      <c r="BI326" s="59">
        <v>0</v>
      </c>
      <c r="BJ326" s="59">
        <v>0</v>
      </c>
      <c r="BK326" s="59"/>
      <c r="BL326" s="59">
        <v>300000</v>
      </c>
      <c r="BM326" s="59"/>
      <c r="BN326" s="59"/>
      <c r="BO326" s="59">
        <v>0</v>
      </c>
      <c r="BP326" s="59"/>
      <c r="BQ326" s="59"/>
      <c r="BR326" s="54"/>
      <c r="BS326" s="59"/>
      <c r="BT326" s="54">
        <v>1065705</v>
      </c>
      <c r="BU326" s="57">
        <v>5176474</v>
      </c>
      <c r="BV326" s="54">
        <v>0</v>
      </c>
      <c r="BW326" s="54">
        <v>200000</v>
      </c>
      <c r="BX326" s="54">
        <v>449231</v>
      </c>
      <c r="BY326" s="54">
        <v>11000000</v>
      </c>
      <c r="BZ326" s="54">
        <v>0</v>
      </c>
      <c r="CA326" s="54">
        <v>0</v>
      </c>
      <c r="CB326" s="54">
        <v>400000</v>
      </c>
      <c r="CC326" s="54">
        <v>50000</v>
      </c>
      <c r="CD326" s="54">
        <v>75000</v>
      </c>
      <c r="CE326" s="54">
        <v>0</v>
      </c>
      <c r="CF326" s="54">
        <v>525000</v>
      </c>
      <c r="CG326" s="54">
        <v>12174231</v>
      </c>
      <c r="CH326" s="54">
        <v>0</v>
      </c>
      <c r="CI326" s="54">
        <v>0</v>
      </c>
      <c r="CJ326" s="54"/>
      <c r="CK326" s="54">
        <v>0</v>
      </c>
      <c r="CL326" s="54">
        <v>0</v>
      </c>
      <c r="CM326" s="54">
        <v>50000</v>
      </c>
      <c r="CN326" s="54">
        <v>0</v>
      </c>
      <c r="CO326" s="54"/>
      <c r="CP326" s="54">
        <v>1308900</v>
      </c>
      <c r="CQ326" s="54">
        <v>0</v>
      </c>
      <c r="CR326" s="54">
        <v>1358900</v>
      </c>
      <c r="CS326" s="54">
        <v>3292574</v>
      </c>
      <c r="CT326" s="54"/>
      <c r="CU326" s="57">
        <v>3292574</v>
      </c>
      <c r="CV326" s="54">
        <v>850000.00000000012</v>
      </c>
      <c r="CW326" s="54">
        <v>0</v>
      </c>
      <c r="CX326" s="54">
        <v>150000</v>
      </c>
      <c r="CY326" s="54">
        <v>0</v>
      </c>
      <c r="CZ326" s="54"/>
      <c r="DA326" s="54">
        <v>1000000.0000000001</v>
      </c>
      <c r="DB326" s="54">
        <v>1525000</v>
      </c>
      <c r="DC326" s="54">
        <v>100000</v>
      </c>
      <c r="DD326" s="54">
        <v>6276474</v>
      </c>
      <c r="DE326" s="54"/>
      <c r="DF326" s="54" t="s">
        <v>1021</v>
      </c>
      <c r="DG326" s="54">
        <v>416666.66666666669</v>
      </c>
      <c r="DH326" s="52" t="s">
        <v>184</v>
      </c>
      <c r="DI326" s="54">
        <f>IFERROR(VLOOKUP($B326,[1]Timesheet!$D:$BK,51,0),0)</f>
        <v>14</v>
      </c>
      <c r="DJ326" s="54">
        <f>IFERROR(VLOOKUP($B326,[1]Timesheet!$D:$BK,52,0),0)</f>
        <v>0</v>
      </c>
      <c r="DK326" s="54">
        <f>IFERROR(VLOOKUP($B326,[1]Timesheet!$D:$BK,55,0),0)</f>
        <v>8</v>
      </c>
      <c r="DL326" s="52" t="s">
        <v>139</v>
      </c>
      <c r="DM326" s="54">
        <f>IFERROR(VLOOKUP($B326,[1]Timesheet!$D:$BK,57,0),0)</f>
        <v>0</v>
      </c>
      <c r="DN326" s="54">
        <f t="shared" si="18"/>
        <v>50000</v>
      </c>
      <c r="DO326" s="54"/>
      <c r="DP326" s="54" t="str">
        <f t="shared" si="19"/>
        <v>DNG</v>
      </c>
      <c r="DQ326" s="60">
        <v>0</v>
      </c>
      <c r="DR326" s="60">
        <v>0</v>
      </c>
      <c r="DS326" s="61" t="str">
        <f>IFERROR(VLOOKUP(E326&amp;H326,[1]Group!$D$3:$G$40,4,0),"")</f>
        <v>Group 1</v>
      </c>
      <c r="DT326" s="61" t="str">
        <f t="shared" si="20"/>
        <v>MoviCentralGroup 1</v>
      </c>
    </row>
    <row r="327" spans="1:124" s="11" customFormat="1" ht="20.25" hidden="1" customHeight="1" x14ac:dyDescent="0.35">
      <c r="A327" s="47">
        <v>324</v>
      </c>
      <c r="B327" s="48">
        <v>6065</v>
      </c>
      <c r="C327" s="48" t="s">
        <v>1095</v>
      </c>
      <c r="D327" s="49" t="s">
        <v>641</v>
      </c>
      <c r="E327" s="49" t="s">
        <v>192</v>
      </c>
      <c r="F327" s="49" t="s">
        <v>193</v>
      </c>
      <c r="G327" s="49" t="s">
        <v>151</v>
      </c>
      <c r="H327" s="49" t="s">
        <v>193</v>
      </c>
      <c r="I327" s="49" t="s">
        <v>129</v>
      </c>
      <c r="J327" s="49" t="s">
        <v>179</v>
      </c>
      <c r="K327" s="49" t="s">
        <v>131</v>
      </c>
      <c r="L327" s="49" t="s">
        <v>132</v>
      </c>
      <c r="M327" s="50">
        <v>44287</v>
      </c>
      <c r="N327" s="50" t="s">
        <v>770</v>
      </c>
      <c r="O327" s="51"/>
      <c r="P327" s="50"/>
      <c r="Q327" s="52" t="s">
        <v>133</v>
      </c>
      <c r="R327" s="311" t="s">
        <v>774</v>
      </c>
      <c r="S327" s="52" t="s">
        <v>134</v>
      </c>
      <c r="T327" s="54"/>
      <c r="U327" s="54">
        <v>5000000</v>
      </c>
      <c r="V327" s="54"/>
      <c r="W327" s="55">
        <v>5000000</v>
      </c>
      <c r="X327" s="56">
        <v>0</v>
      </c>
      <c r="Y327" s="54">
        <v>0</v>
      </c>
      <c r="Z327" s="54"/>
      <c r="AA327" s="56">
        <v>200000</v>
      </c>
      <c r="AB327" s="54"/>
      <c r="AC327" s="54">
        <v>730000</v>
      </c>
      <c r="AD327" s="57">
        <v>930000</v>
      </c>
      <c r="AE327" s="54" t="s">
        <v>1246</v>
      </c>
      <c r="AF327" s="58">
        <v>26</v>
      </c>
      <c r="AG327" s="58">
        <v>26</v>
      </c>
      <c r="AH327" s="58">
        <v>0</v>
      </c>
      <c r="AI327" s="58">
        <v>0</v>
      </c>
      <c r="AJ327" s="58">
        <v>0</v>
      </c>
      <c r="AK327" s="58">
        <v>26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54">
        <v>5000000</v>
      </c>
      <c r="AS327" s="54">
        <v>0</v>
      </c>
      <c r="AT327" s="54">
        <v>0</v>
      </c>
      <c r="AU327" s="54">
        <v>5000000</v>
      </c>
      <c r="AV327" s="54">
        <v>0</v>
      </c>
      <c r="AW327" s="54">
        <v>0</v>
      </c>
      <c r="AX327" s="54">
        <v>0</v>
      </c>
      <c r="AY327" s="54">
        <v>200000</v>
      </c>
      <c r="AZ327" s="59">
        <v>0</v>
      </c>
      <c r="BA327" s="54">
        <v>0</v>
      </c>
      <c r="BB327" s="59"/>
      <c r="BC327" s="54"/>
      <c r="BD327" s="54"/>
      <c r="BE327" s="54">
        <v>730000</v>
      </c>
      <c r="BF327" s="54">
        <v>930000</v>
      </c>
      <c r="BG327" s="59">
        <v>277628</v>
      </c>
      <c r="BH327" s="59">
        <v>0</v>
      </c>
      <c r="BI327" s="59">
        <v>0</v>
      </c>
      <c r="BJ327" s="59">
        <v>0</v>
      </c>
      <c r="BK327" s="59"/>
      <c r="BL327" s="59">
        <v>0</v>
      </c>
      <c r="BM327" s="59"/>
      <c r="BN327" s="59"/>
      <c r="BO327" s="59">
        <v>0</v>
      </c>
      <c r="BP327" s="59"/>
      <c r="BQ327" s="59"/>
      <c r="BR327" s="54"/>
      <c r="BS327" s="59"/>
      <c r="BT327" s="54">
        <v>277628</v>
      </c>
      <c r="BU327" s="57">
        <v>6207628</v>
      </c>
      <c r="BV327" s="54">
        <v>0</v>
      </c>
      <c r="BW327" s="54">
        <v>200000</v>
      </c>
      <c r="BX327" s="54">
        <v>730000</v>
      </c>
      <c r="BY327" s="54">
        <v>11000000</v>
      </c>
      <c r="BZ327" s="54">
        <v>0</v>
      </c>
      <c r="CA327" s="54">
        <v>0</v>
      </c>
      <c r="CB327" s="54">
        <v>400000</v>
      </c>
      <c r="CC327" s="54">
        <v>50000</v>
      </c>
      <c r="CD327" s="54">
        <v>75000</v>
      </c>
      <c r="CE327" s="54">
        <v>0</v>
      </c>
      <c r="CF327" s="54">
        <v>525000</v>
      </c>
      <c r="CG327" s="54">
        <v>12455000</v>
      </c>
      <c r="CH327" s="54">
        <v>0</v>
      </c>
      <c r="CI327" s="54">
        <v>0</v>
      </c>
      <c r="CJ327" s="54"/>
      <c r="CK327" s="54">
        <v>0</v>
      </c>
      <c r="CL327" s="54">
        <v>0</v>
      </c>
      <c r="CM327" s="54">
        <v>50000</v>
      </c>
      <c r="CN327" s="54">
        <v>0</v>
      </c>
      <c r="CO327" s="54"/>
      <c r="CP327" s="54">
        <v>0</v>
      </c>
      <c r="CQ327" s="54">
        <v>0</v>
      </c>
      <c r="CR327" s="54">
        <v>50000</v>
      </c>
      <c r="CS327" s="54">
        <v>5632628</v>
      </c>
      <c r="CT327" s="54"/>
      <c r="CU327" s="57">
        <v>5632628</v>
      </c>
      <c r="CV327" s="54">
        <v>850000.00000000012</v>
      </c>
      <c r="CW327" s="54">
        <v>0</v>
      </c>
      <c r="CX327" s="54">
        <v>150000</v>
      </c>
      <c r="CY327" s="54">
        <v>0</v>
      </c>
      <c r="CZ327" s="54"/>
      <c r="DA327" s="54">
        <v>1000000.0000000001</v>
      </c>
      <c r="DB327" s="54">
        <v>1525000</v>
      </c>
      <c r="DC327" s="54">
        <v>100000</v>
      </c>
      <c r="DD327" s="54">
        <v>7307628</v>
      </c>
      <c r="DE327" s="54"/>
      <c r="DF327" s="54" t="s">
        <v>980</v>
      </c>
      <c r="DG327" s="54">
        <v>416666.66666666669</v>
      </c>
      <c r="DH327" s="52" t="s">
        <v>203</v>
      </c>
      <c r="DI327" s="54">
        <f>IFERROR(VLOOKUP($B327,[1]Timesheet!$D:$BK,51,0),0)</f>
        <v>22</v>
      </c>
      <c r="DJ327" s="54">
        <f>IFERROR(VLOOKUP($B327,[1]Timesheet!$D:$BK,52,0),0)</f>
        <v>0</v>
      </c>
      <c r="DK327" s="54">
        <f>IFERROR(VLOOKUP($B327,[1]Timesheet!$D:$BK,55,0),0)</f>
        <v>0</v>
      </c>
      <c r="DL327" s="52" t="s">
        <v>139</v>
      </c>
      <c r="DM327" s="54">
        <f>IFERROR(VLOOKUP($B327,[1]Timesheet!$D:$BK,57,0),0)</f>
        <v>0</v>
      </c>
      <c r="DN327" s="54">
        <f t="shared" si="18"/>
        <v>50000</v>
      </c>
      <c r="DO327" s="54"/>
      <c r="DP327" s="54" t="str">
        <f t="shared" si="19"/>
        <v>BDG</v>
      </c>
      <c r="DQ327" s="60">
        <v>0</v>
      </c>
      <c r="DR327" s="60">
        <v>0</v>
      </c>
      <c r="DS327" s="61" t="str">
        <f>IFERROR(VLOOKUP(E327&amp;H327,[1]Group!$D$3:$G$40,4,0),"")</f>
        <v>Group 1</v>
      </c>
      <c r="DT327" s="61" t="str">
        <f t="shared" si="20"/>
        <v>MoviSouthGroup 1</v>
      </c>
    </row>
    <row r="328" spans="1:124" s="11" customFormat="1" ht="20.25" hidden="1" customHeight="1" x14ac:dyDescent="0.35">
      <c r="A328" s="47">
        <v>325</v>
      </c>
      <c r="B328" s="48">
        <v>6067</v>
      </c>
      <c r="C328" s="48" t="s">
        <v>1096</v>
      </c>
      <c r="D328" s="49" t="s">
        <v>642</v>
      </c>
      <c r="E328" s="49" t="s">
        <v>192</v>
      </c>
      <c r="F328" s="49" t="s">
        <v>193</v>
      </c>
      <c r="G328" s="49" t="s">
        <v>151</v>
      </c>
      <c r="H328" s="49" t="s">
        <v>193</v>
      </c>
      <c r="I328" s="49" t="s">
        <v>129</v>
      </c>
      <c r="J328" s="49" t="s">
        <v>179</v>
      </c>
      <c r="K328" s="49" t="s">
        <v>131</v>
      </c>
      <c r="L328" s="49" t="s">
        <v>132</v>
      </c>
      <c r="M328" s="50">
        <v>44287</v>
      </c>
      <c r="N328" s="50" t="s">
        <v>770</v>
      </c>
      <c r="O328" s="51"/>
      <c r="P328" s="50"/>
      <c r="Q328" s="52" t="s">
        <v>133</v>
      </c>
      <c r="R328" s="311" t="s">
        <v>774</v>
      </c>
      <c r="S328" s="52" t="s">
        <v>134</v>
      </c>
      <c r="T328" s="54"/>
      <c r="U328" s="54">
        <v>5000000</v>
      </c>
      <c r="V328" s="54"/>
      <c r="W328" s="55">
        <v>5000000</v>
      </c>
      <c r="X328" s="56">
        <v>0</v>
      </c>
      <c r="Y328" s="54">
        <v>0</v>
      </c>
      <c r="Z328" s="54"/>
      <c r="AA328" s="56">
        <v>200000</v>
      </c>
      <c r="AB328" s="54"/>
      <c r="AC328" s="54">
        <v>730000</v>
      </c>
      <c r="AD328" s="57">
        <v>930000</v>
      </c>
      <c r="AE328" s="54" t="s">
        <v>1246</v>
      </c>
      <c r="AF328" s="58">
        <v>26</v>
      </c>
      <c r="AG328" s="58">
        <v>26</v>
      </c>
      <c r="AH328" s="58">
        <v>0</v>
      </c>
      <c r="AI328" s="58">
        <v>0</v>
      </c>
      <c r="AJ328" s="58">
        <v>0</v>
      </c>
      <c r="AK328" s="58">
        <v>26</v>
      </c>
      <c r="AL328" s="58">
        <v>0</v>
      </c>
      <c r="AM328" s="58">
        <v>0</v>
      </c>
      <c r="AN328" s="58">
        <v>0</v>
      </c>
      <c r="AO328" s="58">
        <v>0</v>
      </c>
      <c r="AP328" s="58">
        <v>0</v>
      </c>
      <c r="AQ328" s="58">
        <v>0</v>
      </c>
      <c r="AR328" s="54">
        <v>5000000</v>
      </c>
      <c r="AS328" s="54">
        <v>0</v>
      </c>
      <c r="AT328" s="54">
        <v>0</v>
      </c>
      <c r="AU328" s="54">
        <v>5000000</v>
      </c>
      <c r="AV328" s="54">
        <v>0</v>
      </c>
      <c r="AW328" s="54">
        <v>0</v>
      </c>
      <c r="AX328" s="54">
        <v>0</v>
      </c>
      <c r="AY328" s="54">
        <v>200000</v>
      </c>
      <c r="AZ328" s="59">
        <v>0</v>
      </c>
      <c r="BA328" s="54">
        <v>0</v>
      </c>
      <c r="BB328" s="59"/>
      <c r="BC328" s="54"/>
      <c r="BD328" s="54"/>
      <c r="BE328" s="54">
        <v>730000</v>
      </c>
      <c r="BF328" s="54">
        <v>930000</v>
      </c>
      <c r="BG328" s="59">
        <v>269456</v>
      </c>
      <c r="BH328" s="59">
        <v>0</v>
      </c>
      <c r="BI328" s="59">
        <v>0</v>
      </c>
      <c r="BJ328" s="59">
        <v>0</v>
      </c>
      <c r="BK328" s="59"/>
      <c r="BL328" s="59">
        <v>0</v>
      </c>
      <c r="BM328" s="59"/>
      <c r="BN328" s="59"/>
      <c r="BO328" s="59">
        <v>0</v>
      </c>
      <c r="BP328" s="59"/>
      <c r="BQ328" s="59"/>
      <c r="BR328" s="54"/>
      <c r="BS328" s="59"/>
      <c r="BT328" s="54">
        <v>269456</v>
      </c>
      <c r="BU328" s="57">
        <v>6199456</v>
      </c>
      <c r="BV328" s="54">
        <v>0</v>
      </c>
      <c r="BW328" s="54">
        <v>200000</v>
      </c>
      <c r="BX328" s="54">
        <v>730000</v>
      </c>
      <c r="BY328" s="54">
        <v>11000000</v>
      </c>
      <c r="BZ328" s="54">
        <v>0</v>
      </c>
      <c r="CA328" s="54">
        <v>0</v>
      </c>
      <c r="CB328" s="54">
        <v>400000</v>
      </c>
      <c r="CC328" s="54">
        <v>50000</v>
      </c>
      <c r="CD328" s="54">
        <v>75000</v>
      </c>
      <c r="CE328" s="54">
        <v>0</v>
      </c>
      <c r="CF328" s="54">
        <v>525000</v>
      </c>
      <c r="CG328" s="54">
        <v>12455000</v>
      </c>
      <c r="CH328" s="54">
        <v>0</v>
      </c>
      <c r="CI328" s="54">
        <v>0</v>
      </c>
      <c r="CJ328" s="54"/>
      <c r="CK328" s="54">
        <v>0</v>
      </c>
      <c r="CL328" s="54">
        <v>0</v>
      </c>
      <c r="CM328" s="54">
        <v>50000</v>
      </c>
      <c r="CN328" s="54">
        <v>0</v>
      </c>
      <c r="CO328" s="54"/>
      <c r="CP328" s="54">
        <v>605750</v>
      </c>
      <c r="CQ328" s="54">
        <v>0</v>
      </c>
      <c r="CR328" s="54">
        <v>655750</v>
      </c>
      <c r="CS328" s="54">
        <v>5018706</v>
      </c>
      <c r="CT328" s="54"/>
      <c r="CU328" s="57">
        <v>5018706</v>
      </c>
      <c r="CV328" s="54">
        <v>850000.00000000012</v>
      </c>
      <c r="CW328" s="54">
        <v>0</v>
      </c>
      <c r="CX328" s="54">
        <v>150000</v>
      </c>
      <c r="CY328" s="54">
        <v>0</v>
      </c>
      <c r="CZ328" s="54"/>
      <c r="DA328" s="54">
        <v>1000000.0000000001</v>
      </c>
      <c r="DB328" s="54">
        <v>1525000</v>
      </c>
      <c r="DC328" s="54">
        <v>100000</v>
      </c>
      <c r="DD328" s="54">
        <v>7299456</v>
      </c>
      <c r="DE328" s="54"/>
      <c r="DF328" s="54" t="s">
        <v>980</v>
      </c>
      <c r="DG328" s="54">
        <v>416666.66666666669</v>
      </c>
      <c r="DH328" s="52" t="s">
        <v>203</v>
      </c>
      <c r="DI328" s="54">
        <f>IFERROR(VLOOKUP($B328,[1]Timesheet!$D:$BK,51,0),0)</f>
        <v>22</v>
      </c>
      <c r="DJ328" s="54">
        <f>IFERROR(VLOOKUP($B328,[1]Timesheet!$D:$BK,52,0),0)</f>
        <v>0</v>
      </c>
      <c r="DK328" s="54">
        <f>IFERROR(VLOOKUP($B328,[1]Timesheet!$D:$BK,55,0),0)</f>
        <v>0</v>
      </c>
      <c r="DL328" s="52" t="s">
        <v>139</v>
      </c>
      <c r="DM328" s="54">
        <f>IFERROR(VLOOKUP($B328,[1]Timesheet!$D:$BK,57,0),0)</f>
        <v>0</v>
      </c>
      <c r="DN328" s="54">
        <f t="shared" si="18"/>
        <v>50000</v>
      </c>
      <c r="DO328" s="54"/>
      <c r="DP328" s="54" t="str">
        <f t="shared" si="19"/>
        <v>BDG</v>
      </c>
      <c r="DQ328" s="60">
        <v>0</v>
      </c>
      <c r="DR328" s="60">
        <v>0</v>
      </c>
      <c r="DS328" s="61" t="str">
        <f>IFERROR(VLOOKUP(E328&amp;H328,[1]Group!$D$3:$G$40,4,0),"")</f>
        <v>Group 1</v>
      </c>
      <c r="DT328" s="61" t="str">
        <f t="shared" si="20"/>
        <v>MoviSouthGroup 1</v>
      </c>
    </row>
    <row r="329" spans="1:124" s="11" customFormat="1" ht="20.25" hidden="1" customHeight="1" x14ac:dyDescent="0.35">
      <c r="A329" s="47">
        <v>326</v>
      </c>
      <c r="B329" s="48">
        <v>6068</v>
      </c>
      <c r="C329" s="48" t="s">
        <v>1097</v>
      </c>
      <c r="D329" s="49" t="s">
        <v>643</v>
      </c>
      <c r="E329" s="49" t="s">
        <v>192</v>
      </c>
      <c r="F329" s="49" t="s">
        <v>193</v>
      </c>
      <c r="G329" s="49" t="s">
        <v>151</v>
      </c>
      <c r="H329" s="49" t="s">
        <v>193</v>
      </c>
      <c r="I329" s="49" t="s">
        <v>129</v>
      </c>
      <c r="J329" s="49" t="s">
        <v>179</v>
      </c>
      <c r="K329" s="49" t="s">
        <v>131</v>
      </c>
      <c r="L329" s="49" t="s">
        <v>132</v>
      </c>
      <c r="M329" s="50">
        <v>44287</v>
      </c>
      <c r="N329" s="50" t="s">
        <v>770</v>
      </c>
      <c r="O329" s="51"/>
      <c r="P329" s="50"/>
      <c r="Q329" s="52" t="s">
        <v>133</v>
      </c>
      <c r="R329" s="311" t="s">
        <v>774</v>
      </c>
      <c r="S329" s="52" t="s">
        <v>134</v>
      </c>
      <c r="T329" s="54"/>
      <c r="U329" s="54">
        <v>5000000</v>
      </c>
      <c r="V329" s="54"/>
      <c r="W329" s="55">
        <v>5000000</v>
      </c>
      <c r="X329" s="56">
        <v>0</v>
      </c>
      <c r="Y329" s="54">
        <v>0</v>
      </c>
      <c r="Z329" s="54"/>
      <c r="AA329" s="56">
        <v>200000</v>
      </c>
      <c r="AB329" s="54"/>
      <c r="AC329" s="54">
        <v>730000</v>
      </c>
      <c r="AD329" s="57">
        <v>930000</v>
      </c>
      <c r="AE329" s="54" t="s">
        <v>1246</v>
      </c>
      <c r="AF329" s="58">
        <v>26</v>
      </c>
      <c r="AG329" s="58">
        <v>24</v>
      </c>
      <c r="AH329" s="58">
        <v>2</v>
      </c>
      <c r="AI329" s="58">
        <v>0</v>
      </c>
      <c r="AJ329" s="58">
        <v>0</v>
      </c>
      <c r="AK329" s="58">
        <v>26</v>
      </c>
      <c r="AL329" s="58">
        <v>0</v>
      </c>
      <c r="AM329" s="58">
        <v>0</v>
      </c>
      <c r="AN329" s="58">
        <v>0</v>
      </c>
      <c r="AO329" s="58">
        <v>0</v>
      </c>
      <c r="AP329" s="58">
        <v>0</v>
      </c>
      <c r="AQ329" s="58">
        <v>0</v>
      </c>
      <c r="AR329" s="54">
        <v>5000000</v>
      </c>
      <c r="AS329" s="54">
        <v>0</v>
      </c>
      <c r="AT329" s="54">
        <v>0</v>
      </c>
      <c r="AU329" s="54">
        <v>5000000</v>
      </c>
      <c r="AV329" s="54">
        <v>0</v>
      </c>
      <c r="AW329" s="54">
        <v>0</v>
      </c>
      <c r="AX329" s="54">
        <v>0</v>
      </c>
      <c r="AY329" s="54">
        <v>200000</v>
      </c>
      <c r="AZ329" s="59">
        <v>0</v>
      </c>
      <c r="BA329" s="54">
        <v>0</v>
      </c>
      <c r="BB329" s="59"/>
      <c r="BC329" s="54"/>
      <c r="BD329" s="54"/>
      <c r="BE329" s="54">
        <v>673846</v>
      </c>
      <c r="BF329" s="54">
        <v>873846</v>
      </c>
      <c r="BG329" s="59">
        <v>734826</v>
      </c>
      <c r="BH329" s="59">
        <v>0</v>
      </c>
      <c r="BI329" s="59">
        <v>0</v>
      </c>
      <c r="BJ329" s="59">
        <v>0</v>
      </c>
      <c r="BK329" s="59"/>
      <c r="BL329" s="59">
        <v>150000</v>
      </c>
      <c r="BM329" s="59"/>
      <c r="BN329" s="59"/>
      <c r="BO329" s="59">
        <v>0</v>
      </c>
      <c r="BP329" s="59"/>
      <c r="BQ329" s="59"/>
      <c r="BR329" s="54"/>
      <c r="BS329" s="59"/>
      <c r="BT329" s="54">
        <v>884826</v>
      </c>
      <c r="BU329" s="57">
        <v>6758672</v>
      </c>
      <c r="BV329" s="54">
        <v>0</v>
      </c>
      <c r="BW329" s="54">
        <v>200000</v>
      </c>
      <c r="BX329" s="54">
        <v>673846</v>
      </c>
      <c r="BY329" s="54">
        <v>11000000</v>
      </c>
      <c r="BZ329" s="54">
        <v>0</v>
      </c>
      <c r="CA329" s="54">
        <v>0</v>
      </c>
      <c r="CB329" s="54">
        <v>400000</v>
      </c>
      <c r="CC329" s="54">
        <v>50000</v>
      </c>
      <c r="CD329" s="54">
        <v>75000</v>
      </c>
      <c r="CE329" s="54">
        <v>0</v>
      </c>
      <c r="CF329" s="54">
        <v>525000</v>
      </c>
      <c r="CG329" s="54">
        <v>12398846</v>
      </c>
      <c r="CH329" s="54">
        <v>0</v>
      </c>
      <c r="CI329" s="54">
        <v>0</v>
      </c>
      <c r="CJ329" s="54"/>
      <c r="CK329" s="54">
        <v>0</v>
      </c>
      <c r="CL329" s="54">
        <v>0</v>
      </c>
      <c r="CM329" s="54">
        <v>50000</v>
      </c>
      <c r="CN329" s="54">
        <v>0</v>
      </c>
      <c r="CO329" s="54"/>
      <c r="CP329" s="54">
        <v>0</v>
      </c>
      <c r="CQ329" s="54">
        <v>0</v>
      </c>
      <c r="CR329" s="54">
        <v>50000</v>
      </c>
      <c r="CS329" s="54">
        <v>6183672</v>
      </c>
      <c r="CT329" s="54"/>
      <c r="CU329" s="57">
        <v>6183672</v>
      </c>
      <c r="CV329" s="54">
        <v>850000.00000000012</v>
      </c>
      <c r="CW329" s="54">
        <v>0</v>
      </c>
      <c r="CX329" s="54">
        <v>150000</v>
      </c>
      <c r="CY329" s="54">
        <v>0</v>
      </c>
      <c r="CZ329" s="54"/>
      <c r="DA329" s="54">
        <v>1000000.0000000001</v>
      </c>
      <c r="DB329" s="54">
        <v>1525000</v>
      </c>
      <c r="DC329" s="54">
        <v>100000</v>
      </c>
      <c r="DD329" s="54">
        <v>7858672</v>
      </c>
      <c r="DE329" s="54"/>
      <c r="DF329" s="54" t="s">
        <v>980</v>
      </c>
      <c r="DG329" s="54">
        <v>416666.66666666669</v>
      </c>
      <c r="DH329" s="52" t="s">
        <v>188</v>
      </c>
      <c r="DI329" s="54">
        <f>IFERROR(VLOOKUP($B329,[1]Timesheet!$D:$BK,51,0),0)</f>
        <v>22</v>
      </c>
      <c r="DJ329" s="54">
        <f>IFERROR(VLOOKUP($B329,[1]Timesheet!$D:$BK,52,0),0)</f>
        <v>0</v>
      </c>
      <c r="DK329" s="54">
        <f>IFERROR(VLOOKUP($B329,[1]Timesheet!$D:$BK,55,0),0)</f>
        <v>0</v>
      </c>
      <c r="DL329" s="52" t="s">
        <v>139</v>
      </c>
      <c r="DM329" s="54">
        <f>IFERROR(VLOOKUP($B329,[1]Timesheet!$D:$BK,57,0),0)</f>
        <v>0</v>
      </c>
      <c r="DN329" s="54">
        <f t="shared" si="18"/>
        <v>50000</v>
      </c>
      <c r="DO329" s="54"/>
      <c r="DP329" s="54" t="str">
        <f t="shared" si="19"/>
        <v>MKD</v>
      </c>
      <c r="DQ329" s="60">
        <v>0</v>
      </c>
      <c r="DR329" s="60">
        <v>0</v>
      </c>
      <c r="DS329" s="61" t="str">
        <f>IFERROR(VLOOKUP(E329&amp;H329,[1]Group!$D$3:$G$40,4,0),"")</f>
        <v>Group 1</v>
      </c>
      <c r="DT329" s="61" t="str">
        <f t="shared" si="20"/>
        <v>MoviSouthGroup 1</v>
      </c>
    </row>
    <row r="330" spans="1:124" s="11" customFormat="1" ht="20.25" hidden="1" customHeight="1" x14ac:dyDescent="0.35">
      <c r="A330" s="47">
        <v>327</v>
      </c>
      <c r="B330" s="48">
        <v>6073</v>
      </c>
      <c r="C330" s="48" t="s">
        <v>1098</v>
      </c>
      <c r="D330" s="49" t="s">
        <v>644</v>
      </c>
      <c r="E330" s="49" t="s">
        <v>192</v>
      </c>
      <c r="F330" s="49" t="s">
        <v>193</v>
      </c>
      <c r="G330" s="49" t="s">
        <v>151</v>
      </c>
      <c r="H330" s="49" t="s">
        <v>193</v>
      </c>
      <c r="I330" s="49" t="s">
        <v>129</v>
      </c>
      <c r="J330" s="49" t="s">
        <v>179</v>
      </c>
      <c r="K330" s="49" t="s">
        <v>131</v>
      </c>
      <c r="L330" s="49" t="s">
        <v>132</v>
      </c>
      <c r="M330" s="50">
        <v>44287</v>
      </c>
      <c r="N330" s="50" t="s">
        <v>770</v>
      </c>
      <c r="O330" s="51"/>
      <c r="P330" s="50"/>
      <c r="Q330" s="52" t="s">
        <v>133</v>
      </c>
      <c r="R330" s="311" t="s">
        <v>774</v>
      </c>
      <c r="S330" s="52" t="s">
        <v>134</v>
      </c>
      <c r="T330" s="54"/>
      <c r="U330" s="54">
        <v>5000000</v>
      </c>
      <c r="V330" s="54"/>
      <c r="W330" s="55">
        <v>5000000</v>
      </c>
      <c r="X330" s="56">
        <v>0</v>
      </c>
      <c r="Y330" s="54">
        <v>0</v>
      </c>
      <c r="Z330" s="54"/>
      <c r="AA330" s="56">
        <v>200000</v>
      </c>
      <c r="AB330" s="54"/>
      <c r="AC330" s="54">
        <v>730000</v>
      </c>
      <c r="AD330" s="57">
        <v>930000</v>
      </c>
      <c r="AE330" s="54" t="s">
        <v>1246</v>
      </c>
      <c r="AF330" s="58">
        <v>26</v>
      </c>
      <c r="AG330" s="58">
        <v>26</v>
      </c>
      <c r="AH330" s="58">
        <v>0</v>
      </c>
      <c r="AI330" s="58">
        <v>0</v>
      </c>
      <c r="AJ330" s="58">
        <v>0</v>
      </c>
      <c r="AK330" s="58">
        <v>26</v>
      </c>
      <c r="AL330" s="58">
        <v>0</v>
      </c>
      <c r="AM330" s="58">
        <v>0</v>
      </c>
      <c r="AN330" s="58">
        <v>0</v>
      </c>
      <c r="AO330" s="58">
        <v>0</v>
      </c>
      <c r="AP330" s="58">
        <v>0</v>
      </c>
      <c r="AQ330" s="58">
        <v>0</v>
      </c>
      <c r="AR330" s="54">
        <v>5000000</v>
      </c>
      <c r="AS330" s="54">
        <v>0</v>
      </c>
      <c r="AT330" s="54">
        <v>0</v>
      </c>
      <c r="AU330" s="54">
        <v>5000000</v>
      </c>
      <c r="AV330" s="54">
        <v>0</v>
      </c>
      <c r="AW330" s="54">
        <v>0</v>
      </c>
      <c r="AX330" s="54">
        <v>0</v>
      </c>
      <c r="AY330" s="54">
        <v>200000</v>
      </c>
      <c r="AZ330" s="59">
        <v>0</v>
      </c>
      <c r="BA330" s="54">
        <v>0</v>
      </c>
      <c r="BB330" s="59"/>
      <c r="BC330" s="54"/>
      <c r="BD330" s="54"/>
      <c r="BE330" s="54">
        <v>730000</v>
      </c>
      <c r="BF330" s="54">
        <v>930000</v>
      </c>
      <c r="BG330" s="59">
        <v>0</v>
      </c>
      <c r="BH330" s="59">
        <v>0</v>
      </c>
      <c r="BI330" s="59">
        <v>0</v>
      </c>
      <c r="BJ330" s="59">
        <v>0</v>
      </c>
      <c r="BK330" s="59"/>
      <c r="BL330" s="59">
        <v>0</v>
      </c>
      <c r="BM330" s="59"/>
      <c r="BN330" s="59"/>
      <c r="BO330" s="59">
        <v>0</v>
      </c>
      <c r="BP330" s="59"/>
      <c r="BQ330" s="59"/>
      <c r="BR330" s="54"/>
      <c r="BS330" s="59"/>
      <c r="BT330" s="54">
        <v>0</v>
      </c>
      <c r="BU330" s="57">
        <v>5930000</v>
      </c>
      <c r="BV330" s="54">
        <v>0</v>
      </c>
      <c r="BW330" s="54">
        <v>200000</v>
      </c>
      <c r="BX330" s="54">
        <v>730000</v>
      </c>
      <c r="BY330" s="54">
        <v>11000000</v>
      </c>
      <c r="BZ330" s="54">
        <v>0</v>
      </c>
      <c r="CA330" s="54">
        <v>0</v>
      </c>
      <c r="CB330" s="54">
        <v>400000</v>
      </c>
      <c r="CC330" s="54">
        <v>50000</v>
      </c>
      <c r="CD330" s="54">
        <v>75000</v>
      </c>
      <c r="CE330" s="54">
        <v>0</v>
      </c>
      <c r="CF330" s="54">
        <v>525000</v>
      </c>
      <c r="CG330" s="54">
        <v>12455000</v>
      </c>
      <c r="CH330" s="54">
        <v>0</v>
      </c>
      <c r="CI330" s="54">
        <v>0</v>
      </c>
      <c r="CJ330" s="54"/>
      <c r="CK330" s="54">
        <v>0</v>
      </c>
      <c r="CL330" s="54">
        <v>0</v>
      </c>
      <c r="CM330" s="54">
        <v>50000</v>
      </c>
      <c r="CN330" s="54">
        <v>0</v>
      </c>
      <c r="CO330" s="54"/>
      <c r="CP330" s="54">
        <v>0</v>
      </c>
      <c r="CQ330" s="54">
        <v>0</v>
      </c>
      <c r="CR330" s="54">
        <v>50000</v>
      </c>
      <c r="CS330" s="54">
        <v>5355000</v>
      </c>
      <c r="CT330" s="54"/>
      <c r="CU330" s="57">
        <v>5355000</v>
      </c>
      <c r="CV330" s="54">
        <v>850000.00000000012</v>
      </c>
      <c r="CW330" s="54">
        <v>0</v>
      </c>
      <c r="CX330" s="54">
        <v>150000</v>
      </c>
      <c r="CY330" s="54">
        <v>0</v>
      </c>
      <c r="CZ330" s="54"/>
      <c r="DA330" s="54">
        <v>1000000.0000000001</v>
      </c>
      <c r="DB330" s="54">
        <v>1525000</v>
      </c>
      <c r="DC330" s="54">
        <v>100000</v>
      </c>
      <c r="DD330" s="54">
        <v>7030000</v>
      </c>
      <c r="DE330" s="54"/>
      <c r="DF330" s="54" t="s">
        <v>980</v>
      </c>
      <c r="DG330" s="54">
        <v>416666.66666666669</v>
      </c>
      <c r="DH330" s="52" t="s">
        <v>203</v>
      </c>
      <c r="DI330" s="54">
        <f>IFERROR(VLOOKUP($B330,[1]Timesheet!$D:$BK,51,0),0)</f>
        <v>22</v>
      </c>
      <c r="DJ330" s="54">
        <f>IFERROR(VLOOKUP($B330,[1]Timesheet!$D:$BK,52,0),0)</f>
        <v>0</v>
      </c>
      <c r="DK330" s="54">
        <f>IFERROR(VLOOKUP($B330,[1]Timesheet!$D:$BK,55,0),0)</f>
        <v>0</v>
      </c>
      <c r="DL330" s="52" t="s">
        <v>139</v>
      </c>
      <c r="DM330" s="54">
        <f>IFERROR(VLOOKUP($B330,[1]Timesheet!$D:$BK,57,0),0)</f>
        <v>0</v>
      </c>
      <c r="DN330" s="54">
        <f t="shared" si="18"/>
        <v>50000</v>
      </c>
      <c r="DO330" s="54"/>
      <c r="DP330" s="54" t="str">
        <f t="shared" si="19"/>
        <v>BDG</v>
      </c>
      <c r="DQ330" s="60">
        <v>0</v>
      </c>
      <c r="DR330" s="60">
        <v>0</v>
      </c>
      <c r="DS330" s="61" t="str">
        <f>IFERROR(VLOOKUP(E330&amp;H330,[1]Group!$D$3:$G$40,4,0),"")</f>
        <v>Group 1</v>
      </c>
      <c r="DT330" s="61" t="str">
        <f t="shared" si="20"/>
        <v>MoviSouthGroup 1</v>
      </c>
    </row>
    <row r="331" spans="1:124" s="11" customFormat="1" ht="20.25" hidden="1" customHeight="1" x14ac:dyDescent="0.35">
      <c r="A331" s="47">
        <v>328</v>
      </c>
      <c r="B331" s="48">
        <v>6074</v>
      </c>
      <c r="C331" s="48" t="s">
        <v>1099</v>
      </c>
      <c r="D331" s="49" t="s">
        <v>645</v>
      </c>
      <c r="E331" s="49" t="s">
        <v>192</v>
      </c>
      <c r="F331" s="49" t="s">
        <v>193</v>
      </c>
      <c r="G331" s="49" t="s">
        <v>151</v>
      </c>
      <c r="H331" s="49" t="s">
        <v>193</v>
      </c>
      <c r="I331" s="49" t="s">
        <v>129</v>
      </c>
      <c r="J331" s="49" t="s">
        <v>179</v>
      </c>
      <c r="K331" s="49" t="s">
        <v>131</v>
      </c>
      <c r="L331" s="49" t="s">
        <v>132</v>
      </c>
      <c r="M331" s="50">
        <v>44287</v>
      </c>
      <c r="N331" s="50" t="s">
        <v>770</v>
      </c>
      <c r="O331" s="51"/>
      <c r="P331" s="50"/>
      <c r="Q331" s="52" t="s">
        <v>133</v>
      </c>
      <c r="R331" s="311" t="s">
        <v>774</v>
      </c>
      <c r="S331" s="52" t="s">
        <v>134</v>
      </c>
      <c r="T331" s="54"/>
      <c r="U331" s="54">
        <v>5000000</v>
      </c>
      <c r="V331" s="54"/>
      <c r="W331" s="55">
        <v>5000000</v>
      </c>
      <c r="X331" s="56">
        <v>0</v>
      </c>
      <c r="Y331" s="54">
        <v>0</v>
      </c>
      <c r="Z331" s="54"/>
      <c r="AA331" s="56">
        <v>200000</v>
      </c>
      <c r="AB331" s="54"/>
      <c r="AC331" s="54">
        <v>730000</v>
      </c>
      <c r="AD331" s="57">
        <v>930000</v>
      </c>
      <c r="AE331" s="54" t="s">
        <v>1246</v>
      </c>
      <c r="AF331" s="58">
        <v>26</v>
      </c>
      <c r="AG331" s="58">
        <v>24.5</v>
      </c>
      <c r="AH331" s="58">
        <v>0.5</v>
      </c>
      <c r="AI331" s="58">
        <v>0</v>
      </c>
      <c r="AJ331" s="58">
        <v>0</v>
      </c>
      <c r="AK331" s="58">
        <v>25</v>
      </c>
      <c r="AL331" s="58">
        <v>0</v>
      </c>
      <c r="AM331" s="58">
        <v>0</v>
      </c>
      <c r="AN331" s="58">
        <v>0</v>
      </c>
      <c r="AO331" s="58">
        <v>0</v>
      </c>
      <c r="AP331" s="58">
        <v>0</v>
      </c>
      <c r="AQ331" s="58">
        <v>0</v>
      </c>
      <c r="AR331" s="54">
        <v>4807692</v>
      </c>
      <c r="AS331" s="54">
        <v>0</v>
      </c>
      <c r="AT331" s="54">
        <v>0</v>
      </c>
      <c r="AU331" s="54">
        <v>4807692</v>
      </c>
      <c r="AV331" s="54">
        <v>0</v>
      </c>
      <c r="AW331" s="54">
        <v>0</v>
      </c>
      <c r="AX331" s="54">
        <v>0</v>
      </c>
      <c r="AY331" s="54">
        <v>200000</v>
      </c>
      <c r="AZ331" s="59">
        <v>0</v>
      </c>
      <c r="BA331" s="54">
        <v>0</v>
      </c>
      <c r="BB331" s="59"/>
      <c r="BC331" s="54"/>
      <c r="BD331" s="54"/>
      <c r="BE331" s="54">
        <v>687885</v>
      </c>
      <c r="BF331" s="54">
        <v>887885</v>
      </c>
      <c r="BG331" s="59">
        <v>273009</v>
      </c>
      <c r="BH331" s="59">
        <v>0</v>
      </c>
      <c r="BI331" s="59">
        <v>0</v>
      </c>
      <c r="BJ331" s="59">
        <v>0</v>
      </c>
      <c r="BK331" s="59"/>
      <c r="BL331" s="59">
        <v>0</v>
      </c>
      <c r="BM331" s="59"/>
      <c r="BN331" s="59"/>
      <c r="BO331" s="59">
        <v>0</v>
      </c>
      <c r="BP331" s="59"/>
      <c r="BQ331" s="59"/>
      <c r="BR331" s="54"/>
      <c r="BS331" s="59"/>
      <c r="BT331" s="54">
        <v>273009</v>
      </c>
      <c r="BU331" s="57">
        <v>5968586</v>
      </c>
      <c r="BV331" s="54">
        <v>0</v>
      </c>
      <c r="BW331" s="54">
        <v>200000</v>
      </c>
      <c r="BX331" s="54">
        <v>687885</v>
      </c>
      <c r="BY331" s="54">
        <v>11000000</v>
      </c>
      <c r="BZ331" s="54">
        <v>0</v>
      </c>
      <c r="CA331" s="54">
        <v>0</v>
      </c>
      <c r="CB331" s="54">
        <v>400000</v>
      </c>
      <c r="CC331" s="54">
        <v>50000</v>
      </c>
      <c r="CD331" s="54">
        <v>75000</v>
      </c>
      <c r="CE331" s="54">
        <v>0</v>
      </c>
      <c r="CF331" s="54">
        <v>525000</v>
      </c>
      <c r="CG331" s="54">
        <v>12412885</v>
      </c>
      <c r="CH331" s="54">
        <v>0</v>
      </c>
      <c r="CI331" s="54">
        <v>0</v>
      </c>
      <c r="CJ331" s="54"/>
      <c r="CK331" s="54">
        <v>0</v>
      </c>
      <c r="CL331" s="54">
        <v>0</v>
      </c>
      <c r="CM331" s="54">
        <v>50000</v>
      </c>
      <c r="CN331" s="54">
        <v>0</v>
      </c>
      <c r="CO331" s="54"/>
      <c r="CP331" s="54">
        <v>0</v>
      </c>
      <c r="CQ331" s="54">
        <v>0</v>
      </c>
      <c r="CR331" s="54">
        <v>50000</v>
      </c>
      <c r="CS331" s="54">
        <v>5393586</v>
      </c>
      <c r="CT331" s="54"/>
      <c r="CU331" s="57">
        <v>5393586</v>
      </c>
      <c r="CV331" s="54">
        <v>850000.00000000012</v>
      </c>
      <c r="CW331" s="54">
        <v>0</v>
      </c>
      <c r="CX331" s="54">
        <v>150000</v>
      </c>
      <c r="CY331" s="54">
        <v>0</v>
      </c>
      <c r="CZ331" s="54"/>
      <c r="DA331" s="54">
        <v>1000000.0000000001</v>
      </c>
      <c r="DB331" s="54">
        <v>1525000</v>
      </c>
      <c r="DC331" s="54">
        <v>100000</v>
      </c>
      <c r="DD331" s="54">
        <v>7068586</v>
      </c>
      <c r="DE331" s="54"/>
      <c r="DF331" s="54" t="s">
        <v>980</v>
      </c>
      <c r="DG331" s="54">
        <v>416666.66666666669</v>
      </c>
      <c r="DH331" s="52" t="s">
        <v>188</v>
      </c>
      <c r="DI331" s="54">
        <f>IFERROR(VLOOKUP($B331,[1]Timesheet!$D:$BK,51,0),0)</f>
        <v>21</v>
      </c>
      <c r="DJ331" s="54">
        <f>IFERROR(VLOOKUP($B331,[1]Timesheet!$D:$BK,52,0),0)</f>
        <v>0</v>
      </c>
      <c r="DK331" s="54">
        <f>IFERROR(VLOOKUP($B331,[1]Timesheet!$D:$BK,55,0),0)</f>
        <v>1</v>
      </c>
      <c r="DL331" s="52" t="s">
        <v>139</v>
      </c>
      <c r="DM331" s="54">
        <f>IFERROR(VLOOKUP($B331,[1]Timesheet!$D:$BK,57,0),0)</f>
        <v>0</v>
      </c>
      <c r="DN331" s="54">
        <f t="shared" si="18"/>
        <v>50000</v>
      </c>
      <c r="DO331" s="54"/>
      <c r="DP331" s="54" t="str">
        <f t="shared" si="19"/>
        <v>MKD</v>
      </c>
      <c r="DQ331" s="60">
        <v>0</v>
      </c>
      <c r="DR331" s="60">
        <v>0</v>
      </c>
      <c r="DS331" s="61" t="str">
        <f>IFERROR(VLOOKUP(E331&amp;H331,[1]Group!$D$3:$G$40,4,0),"")</f>
        <v>Group 1</v>
      </c>
      <c r="DT331" s="61" t="str">
        <f t="shared" si="20"/>
        <v>MoviSouthGroup 1</v>
      </c>
    </row>
    <row r="332" spans="1:124" s="11" customFormat="1" ht="20.25" hidden="1" customHeight="1" x14ac:dyDescent="0.35">
      <c r="A332" s="47">
        <v>329</v>
      </c>
      <c r="B332" s="48">
        <v>6075</v>
      </c>
      <c r="C332" s="48" t="s">
        <v>1100</v>
      </c>
      <c r="D332" s="49" t="s">
        <v>646</v>
      </c>
      <c r="E332" s="49" t="s">
        <v>192</v>
      </c>
      <c r="F332" s="49" t="s">
        <v>193</v>
      </c>
      <c r="G332" s="49" t="s">
        <v>151</v>
      </c>
      <c r="H332" s="49" t="s">
        <v>193</v>
      </c>
      <c r="I332" s="49" t="s">
        <v>129</v>
      </c>
      <c r="J332" s="49" t="s">
        <v>179</v>
      </c>
      <c r="K332" s="49" t="s">
        <v>131</v>
      </c>
      <c r="L332" s="49" t="s">
        <v>198</v>
      </c>
      <c r="M332" s="50">
        <v>44287</v>
      </c>
      <c r="N332" s="50" t="s">
        <v>770</v>
      </c>
      <c r="O332" s="51"/>
      <c r="P332" s="50">
        <v>44542</v>
      </c>
      <c r="Q332" s="52" t="s">
        <v>133</v>
      </c>
      <c r="R332" s="311" t="s">
        <v>774</v>
      </c>
      <c r="S332" s="52" t="s">
        <v>134</v>
      </c>
      <c r="T332" s="54"/>
      <c r="U332" s="54">
        <v>5000000</v>
      </c>
      <c r="V332" s="54"/>
      <c r="W332" s="55">
        <v>5000000</v>
      </c>
      <c r="X332" s="56">
        <v>0</v>
      </c>
      <c r="Y332" s="54">
        <v>0</v>
      </c>
      <c r="Z332" s="54"/>
      <c r="AA332" s="56">
        <v>200000</v>
      </c>
      <c r="AB332" s="54"/>
      <c r="AC332" s="54">
        <v>730000</v>
      </c>
      <c r="AD332" s="57">
        <v>930000</v>
      </c>
      <c r="AE332" s="54" t="s">
        <v>1246</v>
      </c>
      <c r="AF332" s="58">
        <v>26</v>
      </c>
      <c r="AG332" s="58">
        <v>14</v>
      </c>
      <c r="AH332" s="58">
        <v>0</v>
      </c>
      <c r="AI332" s="58">
        <v>0</v>
      </c>
      <c r="AJ332" s="58">
        <v>0</v>
      </c>
      <c r="AK332" s="58">
        <v>14</v>
      </c>
      <c r="AL332" s="58">
        <v>0</v>
      </c>
      <c r="AM332" s="58">
        <v>0</v>
      </c>
      <c r="AN332" s="58">
        <v>0</v>
      </c>
      <c r="AO332" s="58">
        <v>0</v>
      </c>
      <c r="AP332" s="58">
        <v>0</v>
      </c>
      <c r="AQ332" s="58">
        <v>0</v>
      </c>
      <c r="AR332" s="54">
        <v>2692308</v>
      </c>
      <c r="AS332" s="54">
        <v>0</v>
      </c>
      <c r="AT332" s="54">
        <v>0</v>
      </c>
      <c r="AU332" s="54">
        <v>2692308</v>
      </c>
      <c r="AV332" s="54">
        <v>0</v>
      </c>
      <c r="AW332" s="54">
        <v>0</v>
      </c>
      <c r="AX332" s="54">
        <v>0</v>
      </c>
      <c r="AY332" s="54">
        <v>100000</v>
      </c>
      <c r="AZ332" s="59">
        <v>0</v>
      </c>
      <c r="BA332" s="54">
        <v>0</v>
      </c>
      <c r="BB332" s="59"/>
      <c r="BC332" s="54"/>
      <c r="BD332" s="54"/>
      <c r="BE332" s="54">
        <v>393077</v>
      </c>
      <c r="BF332" s="54">
        <v>493077</v>
      </c>
      <c r="BG332" s="59">
        <v>37500</v>
      </c>
      <c r="BH332" s="59">
        <v>0</v>
      </c>
      <c r="BI332" s="59">
        <v>0</v>
      </c>
      <c r="BJ332" s="59">
        <v>0</v>
      </c>
      <c r="BK332" s="59"/>
      <c r="BL332" s="59">
        <v>0</v>
      </c>
      <c r="BM332" s="59"/>
      <c r="BN332" s="59"/>
      <c r="BO332" s="59">
        <v>0</v>
      </c>
      <c r="BP332" s="59"/>
      <c r="BQ332" s="59"/>
      <c r="BR332" s="54"/>
      <c r="BS332" s="59"/>
      <c r="BT332" s="54">
        <v>37500</v>
      </c>
      <c r="BU332" s="57">
        <v>3222885</v>
      </c>
      <c r="BV332" s="54">
        <v>0</v>
      </c>
      <c r="BW332" s="54">
        <v>100000</v>
      </c>
      <c r="BX332" s="54">
        <v>393077</v>
      </c>
      <c r="BY332" s="54">
        <v>11000000</v>
      </c>
      <c r="BZ332" s="54">
        <v>0</v>
      </c>
      <c r="CA332" s="54">
        <v>0</v>
      </c>
      <c r="CB332" s="54">
        <v>0</v>
      </c>
      <c r="CC332" s="54">
        <v>0</v>
      </c>
      <c r="CD332" s="54">
        <v>0</v>
      </c>
      <c r="CE332" s="54">
        <v>0</v>
      </c>
      <c r="CF332" s="54">
        <v>0</v>
      </c>
      <c r="CG332" s="54">
        <v>11493077</v>
      </c>
      <c r="CH332" s="54">
        <v>0</v>
      </c>
      <c r="CI332" s="54">
        <v>0</v>
      </c>
      <c r="CJ332" s="54"/>
      <c r="CK332" s="54">
        <v>0</v>
      </c>
      <c r="CL332" s="54">
        <v>0</v>
      </c>
      <c r="CM332" s="54">
        <v>0</v>
      </c>
      <c r="CN332" s="54">
        <v>0</v>
      </c>
      <c r="CO332" s="54"/>
      <c r="CP332" s="54">
        <v>0</v>
      </c>
      <c r="CQ332" s="54">
        <v>0</v>
      </c>
      <c r="CR332" s="54">
        <v>0</v>
      </c>
      <c r="CS332" s="54">
        <v>3222885</v>
      </c>
      <c r="CT332" s="54"/>
      <c r="CU332" s="57">
        <v>3222885</v>
      </c>
      <c r="CV332" s="54">
        <v>0</v>
      </c>
      <c r="CW332" s="54">
        <v>0</v>
      </c>
      <c r="CX332" s="54">
        <v>0</v>
      </c>
      <c r="CY332" s="54">
        <v>0</v>
      </c>
      <c r="CZ332" s="54"/>
      <c r="DA332" s="54">
        <v>0</v>
      </c>
      <c r="DB332" s="54">
        <v>0</v>
      </c>
      <c r="DC332" s="54">
        <v>0</v>
      </c>
      <c r="DD332" s="54">
        <v>3222885</v>
      </c>
      <c r="DE332" s="54"/>
      <c r="DF332" s="54" t="s">
        <v>980</v>
      </c>
      <c r="DG332" s="54">
        <v>416666.66666666669</v>
      </c>
      <c r="DH332" s="52" t="s">
        <v>188</v>
      </c>
      <c r="DI332" s="54">
        <f>IFERROR(VLOOKUP($B332,[1]Timesheet!$D:$BK,51,0),0)</f>
        <v>10</v>
      </c>
      <c r="DJ332" s="54">
        <f>IFERROR(VLOOKUP($B332,[1]Timesheet!$D:$BK,52,0),0)</f>
        <v>0</v>
      </c>
      <c r="DK332" s="54">
        <f>IFERROR(VLOOKUP($B332,[1]Timesheet!$D:$BK,55,0),0)</f>
        <v>0</v>
      </c>
      <c r="DL332" s="52">
        <v>0</v>
      </c>
      <c r="DM332" s="54">
        <f>IFERROR(VLOOKUP($B332,[1]Timesheet!$D:$BK,57,0),0)</f>
        <v>0</v>
      </c>
      <c r="DN332" s="54">
        <f t="shared" si="18"/>
        <v>0</v>
      </c>
      <c r="DO332" s="54"/>
      <c r="DP332" s="54" t="str">
        <f t="shared" si="19"/>
        <v>MKD</v>
      </c>
      <c r="DQ332" s="60">
        <v>0</v>
      </c>
      <c r="DR332" s="60">
        <v>0</v>
      </c>
      <c r="DS332" s="61" t="str">
        <f>IFERROR(VLOOKUP(E332&amp;H332,[1]Group!$D$3:$G$40,4,0),"")</f>
        <v>Group 1</v>
      </c>
      <c r="DT332" s="61" t="str">
        <f t="shared" si="20"/>
        <v>MoviSouthGroup 1</v>
      </c>
    </row>
    <row r="333" spans="1:124" s="11" customFormat="1" ht="20.25" hidden="1" customHeight="1" x14ac:dyDescent="0.35">
      <c r="A333" s="47">
        <v>330</v>
      </c>
      <c r="B333" s="48">
        <v>6076</v>
      </c>
      <c r="C333" s="48" t="s">
        <v>1101</v>
      </c>
      <c r="D333" s="49" t="s">
        <v>647</v>
      </c>
      <c r="E333" s="49" t="s">
        <v>192</v>
      </c>
      <c r="F333" s="49" t="s">
        <v>193</v>
      </c>
      <c r="G333" s="49" t="s">
        <v>151</v>
      </c>
      <c r="H333" s="49" t="s">
        <v>193</v>
      </c>
      <c r="I333" s="49" t="s">
        <v>129</v>
      </c>
      <c r="J333" s="49" t="s">
        <v>179</v>
      </c>
      <c r="K333" s="49" t="s">
        <v>131</v>
      </c>
      <c r="L333" s="49" t="s">
        <v>132</v>
      </c>
      <c r="M333" s="50">
        <v>44287</v>
      </c>
      <c r="N333" s="50" t="s">
        <v>770</v>
      </c>
      <c r="O333" s="51"/>
      <c r="P333" s="50"/>
      <c r="Q333" s="52" t="s">
        <v>133</v>
      </c>
      <c r="R333" s="311" t="s">
        <v>774</v>
      </c>
      <c r="S333" s="52" t="s">
        <v>134</v>
      </c>
      <c r="T333" s="54"/>
      <c r="U333" s="54">
        <v>5000000</v>
      </c>
      <c r="V333" s="54"/>
      <c r="W333" s="55">
        <v>5000000</v>
      </c>
      <c r="X333" s="56">
        <v>0</v>
      </c>
      <c r="Y333" s="54">
        <v>0</v>
      </c>
      <c r="Z333" s="54"/>
      <c r="AA333" s="56">
        <v>200000</v>
      </c>
      <c r="AB333" s="54"/>
      <c r="AC333" s="54">
        <v>730000</v>
      </c>
      <c r="AD333" s="57">
        <v>930000</v>
      </c>
      <c r="AE333" s="54" t="s">
        <v>1246</v>
      </c>
      <c r="AF333" s="58">
        <v>26</v>
      </c>
      <c r="AG333" s="58">
        <v>25.5</v>
      </c>
      <c r="AH333" s="58">
        <v>0.5</v>
      </c>
      <c r="AI333" s="58">
        <v>0</v>
      </c>
      <c r="AJ333" s="58">
        <v>0</v>
      </c>
      <c r="AK333" s="58">
        <v>26</v>
      </c>
      <c r="AL333" s="58">
        <v>0</v>
      </c>
      <c r="AM333" s="58">
        <v>0</v>
      </c>
      <c r="AN333" s="58">
        <v>0</v>
      </c>
      <c r="AO333" s="58">
        <v>0</v>
      </c>
      <c r="AP333" s="58">
        <v>0</v>
      </c>
      <c r="AQ333" s="58">
        <v>0</v>
      </c>
      <c r="AR333" s="54">
        <v>5000000</v>
      </c>
      <c r="AS333" s="54">
        <v>0</v>
      </c>
      <c r="AT333" s="54">
        <v>0</v>
      </c>
      <c r="AU333" s="54">
        <v>5000000</v>
      </c>
      <c r="AV333" s="54">
        <v>0</v>
      </c>
      <c r="AW333" s="54">
        <v>0</v>
      </c>
      <c r="AX333" s="54">
        <v>0</v>
      </c>
      <c r="AY333" s="54">
        <v>200000</v>
      </c>
      <c r="AZ333" s="59">
        <v>0</v>
      </c>
      <c r="BA333" s="54">
        <v>0</v>
      </c>
      <c r="BB333" s="59"/>
      <c r="BC333" s="54"/>
      <c r="BD333" s="54"/>
      <c r="BE333" s="54">
        <v>715962</v>
      </c>
      <c r="BF333" s="54">
        <v>915962</v>
      </c>
      <c r="BG333" s="59">
        <v>633725</v>
      </c>
      <c r="BH333" s="59">
        <v>0</v>
      </c>
      <c r="BI333" s="59">
        <v>0</v>
      </c>
      <c r="BJ333" s="59">
        <v>0</v>
      </c>
      <c r="BK333" s="59"/>
      <c r="BL333" s="59">
        <v>400000</v>
      </c>
      <c r="BM333" s="59"/>
      <c r="BN333" s="59"/>
      <c r="BO333" s="59">
        <v>0</v>
      </c>
      <c r="BP333" s="59"/>
      <c r="BQ333" s="59"/>
      <c r="BR333" s="54"/>
      <c r="BS333" s="59"/>
      <c r="BT333" s="54">
        <v>1033725</v>
      </c>
      <c r="BU333" s="57">
        <v>6949687</v>
      </c>
      <c r="BV333" s="54">
        <v>0</v>
      </c>
      <c r="BW333" s="54">
        <v>200000</v>
      </c>
      <c r="BX333" s="54">
        <v>715962</v>
      </c>
      <c r="BY333" s="54">
        <v>11000000</v>
      </c>
      <c r="BZ333" s="54">
        <v>0</v>
      </c>
      <c r="CA333" s="54">
        <v>0</v>
      </c>
      <c r="CB333" s="54">
        <v>400000</v>
      </c>
      <c r="CC333" s="54">
        <v>50000</v>
      </c>
      <c r="CD333" s="54">
        <v>75000</v>
      </c>
      <c r="CE333" s="54">
        <v>0</v>
      </c>
      <c r="CF333" s="54">
        <v>525000</v>
      </c>
      <c r="CG333" s="54">
        <v>12440962</v>
      </c>
      <c r="CH333" s="54">
        <v>0</v>
      </c>
      <c r="CI333" s="54">
        <v>0</v>
      </c>
      <c r="CJ333" s="54"/>
      <c r="CK333" s="54">
        <v>0</v>
      </c>
      <c r="CL333" s="54">
        <v>0</v>
      </c>
      <c r="CM333" s="54">
        <v>50000</v>
      </c>
      <c r="CN333" s="54">
        <v>0</v>
      </c>
      <c r="CO333" s="54"/>
      <c r="CP333" s="54">
        <v>0</v>
      </c>
      <c r="CQ333" s="54">
        <v>0</v>
      </c>
      <c r="CR333" s="54">
        <v>50000</v>
      </c>
      <c r="CS333" s="54">
        <v>6374687</v>
      </c>
      <c r="CT333" s="54"/>
      <c r="CU333" s="57">
        <v>6374687</v>
      </c>
      <c r="CV333" s="54">
        <v>850000.00000000012</v>
      </c>
      <c r="CW333" s="54">
        <v>0</v>
      </c>
      <c r="CX333" s="54">
        <v>150000</v>
      </c>
      <c r="CY333" s="54">
        <v>0</v>
      </c>
      <c r="CZ333" s="54"/>
      <c r="DA333" s="54">
        <v>1000000.0000000001</v>
      </c>
      <c r="DB333" s="54">
        <v>1525000</v>
      </c>
      <c r="DC333" s="54">
        <v>100000</v>
      </c>
      <c r="DD333" s="54">
        <v>8049687</v>
      </c>
      <c r="DE333" s="54"/>
      <c r="DF333" s="54" t="s">
        <v>980</v>
      </c>
      <c r="DG333" s="54">
        <v>416666.66666666669</v>
      </c>
      <c r="DH333" s="52" t="s">
        <v>195</v>
      </c>
      <c r="DI333" s="54">
        <f>IFERROR(VLOOKUP($B333,[1]Timesheet!$D:$BK,51,0),0)</f>
        <v>22</v>
      </c>
      <c r="DJ333" s="54">
        <f>IFERROR(VLOOKUP($B333,[1]Timesheet!$D:$BK,52,0),0)</f>
        <v>0</v>
      </c>
      <c r="DK333" s="54">
        <f>IFERROR(VLOOKUP($B333,[1]Timesheet!$D:$BK,55,0),0)</f>
        <v>0</v>
      </c>
      <c r="DL333" s="52" t="s">
        <v>139</v>
      </c>
      <c r="DM333" s="54">
        <f>IFERROR(VLOOKUP($B333,[1]Timesheet!$D:$BK,57,0),0)</f>
        <v>0</v>
      </c>
      <c r="DN333" s="54">
        <f t="shared" si="18"/>
        <v>50000</v>
      </c>
      <c r="DO333" s="54"/>
      <c r="DP333" s="54" t="str">
        <f t="shared" si="19"/>
        <v>DNI</v>
      </c>
      <c r="DQ333" s="60">
        <v>0</v>
      </c>
      <c r="DR333" s="60">
        <v>0</v>
      </c>
      <c r="DS333" s="61" t="str">
        <f>IFERROR(VLOOKUP(E333&amp;H333,[1]Group!$D$3:$G$40,4,0),"")</f>
        <v>Group 1</v>
      </c>
      <c r="DT333" s="61" t="str">
        <f t="shared" si="20"/>
        <v>MoviSouthGroup 1</v>
      </c>
    </row>
    <row r="334" spans="1:124" s="11" customFormat="1" ht="20.25" hidden="1" customHeight="1" x14ac:dyDescent="0.35">
      <c r="A334" s="47">
        <v>331</v>
      </c>
      <c r="B334" s="48">
        <v>6077</v>
      </c>
      <c r="C334" s="48" t="s">
        <v>1102</v>
      </c>
      <c r="D334" s="49" t="s">
        <v>648</v>
      </c>
      <c r="E334" s="49" t="s">
        <v>192</v>
      </c>
      <c r="F334" s="49" t="s">
        <v>193</v>
      </c>
      <c r="G334" s="49" t="s">
        <v>151</v>
      </c>
      <c r="H334" s="49" t="s">
        <v>193</v>
      </c>
      <c r="I334" s="49" t="s">
        <v>129</v>
      </c>
      <c r="J334" s="49" t="s">
        <v>179</v>
      </c>
      <c r="K334" s="49" t="s">
        <v>131</v>
      </c>
      <c r="L334" s="60" t="s">
        <v>198</v>
      </c>
      <c r="M334" s="50">
        <v>44287</v>
      </c>
      <c r="N334" s="50" t="s">
        <v>770</v>
      </c>
      <c r="O334" s="51"/>
      <c r="P334" s="50">
        <v>44541</v>
      </c>
      <c r="Q334" s="52" t="s">
        <v>133</v>
      </c>
      <c r="R334" s="311" t="s">
        <v>774</v>
      </c>
      <c r="S334" s="52" t="s">
        <v>134</v>
      </c>
      <c r="T334" s="54"/>
      <c r="U334" s="54">
        <v>5000000</v>
      </c>
      <c r="V334" s="54"/>
      <c r="W334" s="55">
        <v>5000000</v>
      </c>
      <c r="X334" s="56">
        <v>0</v>
      </c>
      <c r="Y334" s="54">
        <v>0</v>
      </c>
      <c r="Z334" s="54"/>
      <c r="AA334" s="56">
        <v>200000</v>
      </c>
      <c r="AB334" s="54"/>
      <c r="AC334" s="54">
        <v>730000</v>
      </c>
      <c r="AD334" s="57">
        <v>930000</v>
      </c>
      <c r="AE334" s="54" t="s">
        <v>1246</v>
      </c>
      <c r="AF334" s="58">
        <v>26</v>
      </c>
      <c r="AG334" s="58">
        <v>13</v>
      </c>
      <c r="AH334" s="58">
        <v>0</v>
      </c>
      <c r="AI334" s="58">
        <v>0</v>
      </c>
      <c r="AJ334" s="58">
        <v>0</v>
      </c>
      <c r="AK334" s="58">
        <v>13</v>
      </c>
      <c r="AL334" s="58">
        <v>0</v>
      </c>
      <c r="AM334" s="58">
        <v>0</v>
      </c>
      <c r="AN334" s="58">
        <v>0</v>
      </c>
      <c r="AO334" s="58">
        <v>0</v>
      </c>
      <c r="AP334" s="58">
        <v>0</v>
      </c>
      <c r="AQ334" s="58">
        <v>0</v>
      </c>
      <c r="AR334" s="54">
        <v>2500000</v>
      </c>
      <c r="AS334" s="54">
        <v>738462</v>
      </c>
      <c r="AT334" s="54">
        <v>0</v>
      </c>
      <c r="AU334" s="54">
        <v>3238462</v>
      </c>
      <c r="AV334" s="54">
        <v>0</v>
      </c>
      <c r="AW334" s="54">
        <v>0</v>
      </c>
      <c r="AX334" s="54">
        <v>0</v>
      </c>
      <c r="AY334" s="54">
        <v>100000</v>
      </c>
      <c r="AZ334" s="59">
        <v>0</v>
      </c>
      <c r="BA334" s="54">
        <v>0</v>
      </c>
      <c r="BB334" s="59"/>
      <c r="BC334" s="54"/>
      <c r="BD334" s="54"/>
      <c r="BE334" s="54">
        <v>365000</v>
      </c>
      <c r="BF334" s="54">
        <v>465000</v>
      </c>
      <c r="BG334" s="59">
        <v>0</v>
      </c>
      <c r="BH334" s="59">
        <v>0</v>
      </c>
      <c r="BI334" s="59">
        <v>0</v>
      </c>
      <c r="BJ334" s="59">
        <v>0</v>
      </c>
      <c r="BK334" s="59"/>
      <c r="BL334" s="59">
        <v>0</v>
      </c>
      <c r="BM334" s="59"/>
      <c r="BN334" s="59"/>
      <c r="BO334" s="59">
        <v>0</v>
      </c>
      <c r="BP334" s="59"/>
      <c r="BQ334" s="59"/>
      <c r="BR334" s="54"/>
      <c r="BS334" s="59"/>
      <c r="BT334" s="54">
        <v>0</v>
      </c>
      <c r="BU334" s="57">
        <v>3703462</v>
      </c>
      <c r="BV334" s="54">
        <v>0</v>
      </c>
      <c r="BW334" s="54">
        <v>100000</v>
      </c>
      <c r="BX334" s="54">
        <v>365000</v>
      </c>
      <c r="BY334" s="54">
        <v>11000000</v>
      </c>
      <c r="BZ334" s="54">
        <v>0</v>
      </c>
      <c r="CA334" s="54">
        <v>0</v>
      </c>
      <c r="CB334" s="54">
        <v>0</v>
      </c>
      <c r="CC334" s="54">
        <v>0</v>
      </c>
      <c r="CD334" s="54">
        <v>0</v>
      </c>
      <c r="CE334" s="54">
        <v>216000</v>
      </c>
      <c r="CF334" s="54">
        <v>216000</v>
      </c>
      <c r="CG334" s="54">
        <v>11681000</v>
      </c>
      <c r="CH334" s="54">
        <v>0</v>
      </c>
      <c r="CI334" s="54">
        <v>0</v>
      </c>
      <c r="CJ334" s="54"/>
      <c r="CK334" s="54">
        <v>0</v>
      </c>
      <c r="CL334" s="54">
        <v>0</v>
      </c>
      <c r="CM334" s="54">
        <v>0</v>
      </c>
      <c r="CN334" s="54">
        <v>0</v>
      </c>
      <c r="CO334" s="54"/>
      <c r="CP334" s="54">
        <v>0</v>
      </c>
      <c r="CQ334" s="54">
        <v>0</v>
      </c>
      <c r="CR334" s="54">
        <v>0</v>
      </c>
      <c r="CS334" s="54">
        <v>3487462</v>
      </c>
      <c r="CT334" s="54"/>
      <c r="CU334" s="57">
        <v>3487462</v>
      </c>
      <c r="CV334" s="54">
        <v>0</v>
      </c>
      <c r="CW334" s="54">
        <v>0</v>
      </c>
      <c r="CX334" s="54">
        <v>0</v>
      </c>
      <c r="CY334" s="54">
        <v>0</v>
      </c>
      <c r="CZ334" s="54"/>
      <c r="DA334" s="54">
        <v>0</v>
      </c>
      <c r="DB334" s="54">
        <v>216000</v>
      </c>
      <c r="DC334" s="54">
        <v>0</v>
      </c>
      <c r="DD334" s="54">
        <v>3703462</v>
      </c>
      <c r="DE334" s="54"/>
      <c r="DF334" s="54" t="s">
        <v>980</v>
      </c>
      <c r="DG334" s="54">
        <v>416666.66666666669</v>
      </c>
      <c r="DH334" s="52" t="s">
        <v>210</v>
      </c>
      <c r="DI334" s="54">
        <f>IFERROR(VLOOKUP($B334,[1]Timesheet!$D:$BK,51,0),0)</f>
        <v>9</v>
      </c>
      <c r="DJ334" s="54">
        <f>IFERROR(VLOOKUP($B334,[1]Timesheet!$D:$BK,52,0),0)</f>
        <v>0</v>
      </c>
      <c r="DK334" s="54">
        <f>IFERROR(VLOOKUP($B334,[1]Timesheet!$D:$BK,55,0),0)</f>
        <v>0</v>
      </c>
      <c r="DL334" s="52">
        <v>0</v>
      </c>
      <c r="DM334" s="54">
        <f>IFERROR(VLOOKUP($B334,[1]Timesheet!$D:$BK,57,0),0)</f>
        <v>0</v>
      </c>
      <c r="DN334" s="54">
        <f t="shared" si="18"/>
        <v>0</v>
      </c>
      <c r="DO334" s="54"/>
      <c r="DP334" s="54" t="str">
        <f t="shared" si="19"/>
        <v>TNH</v>
      </c>
      <c r="DQ334" s="60">
        <v>0</v>
      </c>
      <c r="DR334" s="60">
        <v>0</v>
      </c>
      <c r="DS334" s="61" t="str">
        <f>IFERROR(VLOOKUP(E334&amp;H334,[1]Group!$D$3:$G$40,4,0),"")</f>
        <v>Group 1</v>
      </c>
      <c r="DT334" s="61" t="str">
        <f t="shared" si="20"/>
        <v>MoviSouthGroup 1</v>
      </c>
    </row>
    <row r="335" spans="1:124" s="11" customFormat="1" ht="20.25" hidden="1" customHeight="1" x14ac:dyDescent="0.35">
      <c r="A335" s="47">
        <v>332</v>
      </c>
      <c r="B335" s="48">
        <v>6082</v>
      </c>
      <c r="C335" s="48" t="s">
        <v>1103</v>
      </c>
      <c r="D335" s="49" t="s">
        <v>649</v>
      </c>
      <c r="E335" s="49" t="s">
        <v>192</v>
      </c>
      <c r="F335" s="49" t="s">
        <v>193</v>
      </c>
      <c r="G335" s="49" t="s">
        <v>151</v>
      </c>
      <c r="H335" s="49" t="s">
        <v>193</v>
      </c>
      <c r="I335" s="49" t="s">
        <v>129</v>
      </c>
      <c r="J335" s="49" t="s">
        <v>179</v>
      </c>
      <c r="K335" s="49" t="s">
        <v>131</v>
      </c>
      <c r="L335" s="49" t="s">
        <v>132</v>
      </c>
      <c r="M335" s="50">
        <v>44287</v>
      </c>
      <c r="N335" s="50" t="s">
        <v>770</v>
      </c>
      <c r="O335" s="51"/>
      <c r="P335" s="50"/>
      <c r="Q335" s="52" t="s">
        <v>133</v>
      </c>
      <c r="R335" s="311" t="s">
        <v>774</v>
      </c>
      <c r="S335" s="52" t="s">
        <v>134</v>
      </c>
      <c r="T335" s="54"/>
      <c r="U335" s="54">
        <v>5000000</v>
      </c>
      <c r="V335" s="54"/>
      <c r="W335" s="55">
        <v>5000000</v>
      </c>
      <c r="X335" s="56">
        <v>0</v>
      </c>
      <c r="Y335" s="54">
        <v>0</v>
      </c>
      <c r="Z335" s="54"/>
      <c r="AA335" s="56">
        <v>200000</v>
      </c>
      <c r="AB335" s="54"/>
      <c r="AC335" s="54">
        <v>730000</v>
      </c>
      <c r="AD335" s="57">
        <v>930000</v>
      </c>
      <c r="AE335" s="54" t="s">
        <v>1246</v>
      </c>
      <c r="AF335" s="58">
        <v>26</v>
      </c>
      <c r="AG335" s="58">
        <v>24</v>
      </c>
      <c r="AH335" s="58">
        <v>0</v>
      </c>
      <c r="AI335" s="58">
        <v>0</v>
      </c>
      <c r="AJ335" s="58">
        <v>0</v>
      </c>
      <c r="AK335" s="58">
        <v>24</v>
      </c>
      <c r="AL335" s="58">
        <v>0</v>
      </c>
      <c r="AM335" s="58">
        <v>0</v>
      </c>
      <c r="AN335" s="58">
        <v>0</v>
      </c>
      <c r="AO335" s="58">
        <v>0</v>
      </c>
      <c r="AP335" s="58">
        <v>0</v>
      </c>
      <c r="AQ335" s="58">
        <v>0</v>
      </c>
      <c r="AR335" s="54">
        <v>4615385</v>
      </c>
      <c r="AS335" s="54">
        <v>0</v>
      </c>
      <c r="AT335" s="54">
        <v>0</v>
      </c>
      <c r="AU335" s="54">
        <v>4615385</v>
      </c>
      <c r="AV335" s="54">
        <v>0</v>
      </c>
      <c r="AW335" s="54">
        <v>0</v>
      </c>
      <c r="AX335" s="54">
        <v>0</v>
      </c>
      <c r="AY335" s="54">
        <v>200000</v>
      </c>
      <c r="AZ335" s="59">
        <v>0</v>
      </c>
      <c r="BA335" s="54">
        <v>0</v>
      </c>
      <c r="BB335" s="59"/>
      <c r="BC335" s="54"/>
      <c r="BD335" s="54"/>
      <c r="BE335" s="54">
        <v>673846</v>
      </c>
      <c r="BF335" s="54">
        <v>873846</v>
      </c>
      <c r="BG335" s="59">
        <v>85000</v>
      </c>
      <c r="BH335" s="59">
        <v>0</v>
      </c>
      <c r="BI335" s="59">
        <v>0</v>
      </c>
      <c r="BJ335" s="59">
        <v>0</v>
      </c>
      <c r="BK335" s="59"/>
      <c r="BL335" s="59">
        <v>0</v>
      </c>
      <c r="BM335" s="59"/>
      <c r="BN335" s="59"/>
      <c r="BO335" s="59">
        <v>0</v>
      </c>
      <c r="BP335" s="59"/>
      <c r="BQ335" s="59"/>
      <c r="BR335" s="54"/>
      <c r="BS335" s="59"/>
      <c r="BT335" s="54">
        <v>85000</v>
      </c>
      <c r="BU335" s="57">
        <v>5574231</v>
      </c>
      <c r="BV335" s="54">
        <v>0</v>
      </c>
      <c r="BW335" s="54">
        <v>200000</v>
      </c>
      <c r="BX335" s="54">
        <v>673846</v>
      </c>
      <c r="BY335" s="54">
        <v>11000000</v>
      </c>
      <c r="BZ335" s="54">
        <v>0</v>
      </c>
      <c r="CA335" s="54">
        <v>0</v>
      </c>
      <c r="CB335" s="54">
        <v>400000</v>
      </c>
      <c r="CC335" s="54">
        <v>50000</v>
      </c>
      <c r="CD335" s="54">
        <v>75000</v>
      </c>
      <c r="CE335" s="54">
        <v>0</v>
      </c>
      <c r="CF335" s="54">
        <v>525000</v>
      </c>
      <c r="CG335" s="54">
        <v>12398846</v>
      </c>
      <c r="CH335" s="54">
        <v>0</v>
      </c>
      <c r="CI335" s="54">
        <v>0</v>
      </c>
      <c r="CJ335" s="54"/>
      <c r="CK335" s="54">
        <v>0</v>
      </c>
      <c r="CL335" s="54">
        <v>0</v>
      </c>
      <c r="CM335" s="54">
        <v>50000</v>
      </c>
      <c r="CN335" s="54">
        <v>0</v>
      </c>
      <c r="CO335" s="54"/>
      <c r="CP335" s="54">
        <v>0</v>
      </c>
      <c r="CQ335" s="54">
        <v>0</v>
      </c>
      <c r="CR335" s="54">
        <v>50000</v>
      </c>
      <c r="CS335" s="54">
        <v>4999231</v>
      </c>
      <c r="CT335" s="54"/>
      <c r="CU335" s="57">
        <v>4999231</v>
      </c>
      <c r="CV335" s="54">
        <v>850000.00000000012</v>
      </c>
      <c r="CW335" s="54">
        <v>0</v>
      </c>
      <c r="CX335" s="54">
        <v>150000</v>
      </c>
      <c r="CY335" s="54">
        <v>0</v>
      </c>
      <c r="CZ335" s="54"/>
      <c r="DA335" s="54">
        <v>1000000.0000000001</v>
      </c>
      <c r="DB335" s="54">
        <v>1525000</v>
      </c>
      <c r="DC335" s="54">
        <v>100000</v>
      </c>
      <c r="DD335" s="54">
        <v>6674231</v>
      </c>
      <c r="DE335" s="54"/>
      <c r="DF335" s="54" t="s">
        <v>980</v>
      </c>
      <c r="DG335" s="54">
        <v>416666.66666666669</v>
      </c>
      <c r="DH335" s="52" t="s">
        <v>200</v>
      </c>
      <c r="DI335" s="54">
        <f>IFERROR(VLOOKUP($B335,[1]Timesheet!$D:$BK,51,0),0)</f>
        <v>21</v>
      </c>
      <c r="DJ335" s="54">
        <f>IFERROR(VLOOKUP($B335,[1]Timesheet!$D:$BK,52,0),0)</f>
        <v>0</v>
      </c>
      <c r="DK335" s="54">
        <f>IFERROR(VLOOKUP($B335,[1]Timesheet!$D:$BK,55,0),0)</f>
        <v>1</v>
      </c>
      <c r="DL335" s="52" t="s">
        <v>139</v>
      </c>
      <c r="DM335" s="54">
        <f>IFERROR(VLOOKUP($B335,[1]Timesheet!$D:$BK,57,0),0)</f>
        <v>0</v>
      </c>
      <c r="DN335" s="54">
        <f t="shared" si="18"/>
        <v>50000</v>
      </c>
      <c r="DO335" s="54"/>
      <c r="DP335" s="54" t="str">
        <f t="shared" si="19"/>
        <v>HCM</v>
      </c>
      <c r="DQ335" s="60">
        <v>0</v>
      </c>
      <c r="DR335" s="60">
        <v>0</v>
      </c>
      <c r="DS335" s="61" t="str">
        <f>IFERROR(VLOOKUP(E335&amp;H335,[1]Group!$D$3:$G$40,4,0),"")</f>
        <v>Group 1</v>
      </c>
      <c r="DT335" s="61" t="str">
        <f t="shared" si="20"/>
        <v>MoviSouthGroup 1</v>
      </c>
    </row>
    <row r="336" spans="1:124" s="11" customFormat="1" ht="20.25" hidden="1" customHeight="1" x14ac:dyDescent="0.35">
      <c r="A336" s="47">
        <v>333</v>
      </c>
      <c r="B336" s="48">
        <v>6085</v>
      </c>
      <c r="C336" s="48" t="s">
        <v>1104</v>
      </c>
      <c r="D336" s="49" t="s">
        <v>650</v>
      </c>
      <c r="E336" s="49" t="s">
        <v>192</v>
      </c>
      <c r="F336" s="49" t="s">
        <v>193</v>
      </c>
      <c r="G336" s="49" t="s">
        <v>151</v>
      </c>
      <c r="H336" s="49" t="s">
        <v>193</v>
      </c>
      <c r="I336" s="49" t="s">
        <v>129</v>
      </c>
      <c r="J336" s="49" t="s">
        <v>179</v>
      </c>
      <c r="K336" s="49" t="s">
        <v>131</v>
      </c>
      <c r="L336" s="49" t="s">
        <v>132</v>
      </c>
      <c r="M336" s="50">
        <v>44287</v>
      </c>
      <c r="N336" s="50" t="s">
        <v>770</v>
      </c>
      <c r="O336" s="51"/>
      <c r="P336" s="50"/>
      <c r="Q336" s="52" t="s">
        <v>133</v>
      </c>
      <c r="R336" s="311" t="s">
        <v>774</v>
      </c>
      <c r="S336" s="52" t="s">
        <v>134</v>
      </c>
      <c r="T336" s="54"/>
      <c r="U336" s="54">
        <v>5000000</v>
      </c>
      <c r="V336" s="54"/>
      <c r="W336" s="55">
        <v>5000000</v>
      </c>
      <c r="X336" s="56">
        <v>0</v>
      </c>
      <c r="Y336" s="54">
        <v>0</v>
      </c>
      <c r="Z336" s="54"/>
      <c r="AA336" s="56">
        <v>200000</v>
      </c>
      <c r="AB336" s="54"/>
      <c r="AC336" s="54">
        <v>730000</v>
      </c>
      <c r="AD336" s="57">
        <v>930000</v>
      </c>
      <c r="AE336" s="54" t="s">
        <v>1246</v>
      </c>
      <c r="AF336" s="58">
        <v>26</v>
      </c>
      <c r="AG336" s="58">
        <v>26</v>
      </c>
      <c r="AH336" s="58">
        <v>0</v>
      </c>
      <c r="AI336" s="58">
        <v>0</v>
      </c>
      <c r="AJ336" s="58">
        <v>0</v>
      </c>
      <c r="AK336" s="58">
        <v>26</v>
      </c>
      <c r="AL336" s="58">
        <v>0</v>
      </c>
      <c r="AM336" s="58">
        <v>0</v>
      </c>
      <c r="AN336" s="58">
        <v>0</v>
      </c>
      <c r="AO336" s="58">
        <v>0</v>
      </c>
      <c r="AP336" s="58">
        <v>0</v>
      </c>
      <c r="AQ336" s="58">
        <v>0</v>
      </c>
      <c r="AR336" s="54">
        <v>5000000</v>
      </c>
      <c r="AS336" s="54">
        <v>0</v>
      </c>
      <c r="AT336" s="54">
        <v>0</v>
      </c>
      <c r="AU336" s="54">
        <v>5000000</v>
      </c>
      <c r="AV336" s="54">
        <v>0</v>
      </c>
      <c r="AW336" s="54">
        <v>0</v>
      </c>
      <c r="AX336" s="54">
        <v>0</v>
      </c>
      <c r="AY336" s="54">
        <v>200000</v>
      </c>
      <c r="AZ336" s="59">
        <v>0</v>
      </c>
      <c r="BA336" s="54">
        <v>0</v>
      </c>
      <c r="BB336" s="59"/>
      <c r="BC336" s="54"/>
      <c r="BD336" s="54"/>
      <c r="BE336" s="54">
        <v>730000</v>
      </c>
      <c r="BF336" s="54">
        <v>930000</v>
      </c>
      <c r="BG336" s="59">
        <v>506711</v>
      </c>
      <c r="BH336" s="59">
        <v>0</v>
      </c>
      <c r="BI336" s="59">
        <v>0</v>
      </c>
      <c r="BJ336" s="59">
        <v>0</v>
      </c>
      <c r="BK336" s="59"/>
      <c r="BL336" s="59">
        <v>200000</v>
      </c>
      <c r="BM336" s="59"/>
      <c r="BN336" s="59"/>
      <c r="BO336" s="59">
        <v>0</v>
      </c>
      <c r="BP336" s="59"/>
      <c r="BQ336" s="59"/>
      <c r="BR336" s="54"/>
      <c r="BS336" s="59"/>
      <c r="BT336" s="54">
        <v>706711</v>
      </c>
      <c r="BU336" s="57">
        <v>6636711</v>
      </c>
      <c r="BV336" s="54">
        <v>0</v>
      </c>
      <c r="BW336" s="54">
        <v>200000</v>
      </c>
      <c r="BX336" s="54">
        <v>730000</v>
      </c>
      <c r="BY336" s="54">
        <v>11000000</v>
      </c>
      <c r="BZ336" s="54">
        <v>0</v>
      </c>
      <c r="CA336" s="54">
        <v>0</v>
      </c>
      <c r="CB336" s="54">
        <v>400000</v>
      </c>
      <c r="CC336" s="54">
        <v>50000</v>
      </c>
      <c r="CD336" s="54">
        <v>75000</v>
      </c>
      <c r="CE336" s="54">
        <v>0</v>
      </c>
      <c r="CF336" s="54">
        <v>525000</v>
      </c>
      <c r="CG336" s="54">
        <v>12455000</v>
      </c>
      <c r="CH336" s="54">
        <v>0</v>
      </c>
      <c r="CI336" s="54">
        <v>0</v>
      </c>
      <c r="CJ336" s="54"/>
      <c r="CK336" s="54">
        <v>0</v>
      </c>
      <c r="CL336" s="54">
        <v>0</v>
      </c>
      <c r="CM336" s="54">
        <v>0</v>
      </c>
      <c r="CN336" s="54">
        <v>0</v>
      </c>
      <c r="CO336" s="54"/>
      <c r="CP336" s="54">
        <v>0</v>
      </c>
      <c r="CQ336" s="54">
        <v>0</v>
      </c>
      <c r="CR336" s="54">
        <v>0</v>
      </c>
      <c r="CS336" s="54">
        <v>6111711</v>
      </c>
      <c r="CT336" s="54"/>
      <c r="CU336" s="57">
        <v>6111711</v>
      </c>
      <c r="CV336" s="54">
        <v>850000.00000000012</v>
      </c>
      <c r="CW336" s="54">
        <v>0</v>
      </c>
      <c r="CX336" s="54">
        <v>150000</v>
      </c>
      <c r="CY336" s="54">
        <v>0</v>
      </c>
      <c r="CZ336" s="54"/>
      <c r="DA336" s="54">
        <v>1000000.0000000001</v>
      </c>
      <c r="DB336" s="54">
        <v>1525000</v>
      </c>
      <c r="DC336" s="54">
        <v>100000</v>
      </c>
      <c r="DD336" s="54">
        <v>7736711</v>
      </c>
      <c r="DE336" s="54"/>
      <c r="DF336" s="54" t="s">
        <v>980</v>
      </c>
      <c r="DG336" s="54">
        <v>416666.66666666669</v>
      </c>
      <c r="DH336" s="52" t="s">
        <v>195</v>
      </c>
      <c r="DI336" s="54">
        <f>IFERROR(VLOOKUP($B336,[1]Timesheet!$D:$BK,51,0),0)</f>
        <v>22</v>
      </c>
      <c r="DJ336" s="54">
        <f>IFERROR(VLOOKUP($B336,[1]Timesheet!$D:$BK,52,0),0)</f>
        <v>0</v>
      </c>
      <c r="DK336" s="54">
        <f>IFERROR(VLOOKUP($B336,[1]Timesheet!$D:$BK,55,0),0)</f>
        <v>0</v>
      </c>
      <c r="DL336" s="52">
        <v>0</v>
      </c>
      <c r="DM336" s="54">
        <f>IFERROR(VLOOKUP($B336,[1]Timesheet!$D:$BK,57,0),0)</f>
        <v>0</v>
      </c>
      <c r="DN336" s="54">
        <f t="shared" si="18"/>
        <v>0</v>
      </c>
      <c r="DO336" s="54"/>
      <c r="DP336" s="54" t="str">
        <f t="shared" si="19"/>
        <v>DNI</v>
      </c>
      <c r="DQ336" s="60">
        <v>0</v>
      </c>
      <c r="DR336" s="60">
        <v>0</v>
      </c>
      <c r="DS336" s="61" t="str">
        <f>IFERROR(VLOOKUP(E336&amp;H336,[1]Group!$D$3:$G$40,4,0),"")</f>
        <v>Group 1</v>
      </c>
      <c r="DT336" s="61" t="str">
        <f t="shared" si="20"/>
        <v>MoviSouthGroup 1</v>
      </c>
    </row>
    <row r="337" spans="1:124" s="11" customFormat="1" ht="20.25" hidden="1" customHeight="1" x14ac:dyDescent="0.35">
      <c r="A337" s="47">
        <v>334</v>
      </c>
      <c r="B337" s="48">
        <v>6086</v>
      </c>
      <c r="C337" s="48" t="s">
        <v>1105</v>
      </c>
      <c r="D337" s="49" t="s">
        <v>651</v>
      </c>
      <c r="E337" s="49" t="s">
        <v>192</v>
      </c>
      <c r="F337" s="49" t="s">
        <v>193</v>
      </c>
      <c r="G337" s="49" t="s">
        <v>151</v>
      </c>
      <c r="H337" s="49" t="s">
        <v>193</v>
      </c>
      <c r="I337" s="49" t="s">
        <v>129</v>
      </c>
      <c r="J337" s="49" t="s">
        <v>179</v>
      </c>
      <c r="K337" s="49" t="s">
        <v>131</v>
      </c>
      <c r="L337" s="49" t="s">
        <v>132</v>
      </c>
      <c r="M337" s="50">
        <v>44291</v>
      </c>
      <c r="N337" s="50" t="s">
        <v>770</v>
      </c>
      <c r="O337" s="51"/>
      <c r="P337" s="50"/>
      <c r="Q337" s="52" t="s">
        <v>133</v>
      </c>
      <c r="R337" s="311" t="s">
        <v>774</v>
      </c>
      <c r="S337" s="52" t="s">
        <v>134</v>
      </c>
      <c r="T337" s="54"/>
      <c r="U337" s="54">
        <v>5000000</v>
      </c>
      <c r="V337" s="54"/>
      <c r="W337" s="55">
        <v>5000000</v>
      </c>
      <c r="X337" s="56">
        <v>0</v>
      </c>
      <c r="Y337" s="54">
        <v>0</v>
      </c>
      <c r="Z337" s="54"/>
      <c r="AA337" s="56">
        <v>200000</v>
      </c>
      <c r="AB337" s="54"/>
      <c r="AC337" s="54">
        <v>730000</v>
      </c>
      <c r="AD337" s="57">
        <v>930000</v>
      </c>
      <c r="AE337" s="54" t="s">
        <v>1246</v>
      </c>
      <c r="AF337" s="58">
        <v>26</v>
      </c>
      <c r="AG337" s="58">
        <v>26</v>
      </c>
      <c r="AH337" s="58">
        <v>0</v>
      </c>
      <c r="AI337" s="58">
        <v>0</v>
      </c>
      <c r="AJ337" s="58">
        <v>0</v>
      </c>
      <c r="AK337" s="58">
        <v>26</v>
      </c>
      <c r="AL337" s="58">
        <v>0</v>
      </c>
      <c r="AM337" s="58">
        <v>0</v>
      </c>
      <c r="AN337" s="58">
        <v>0</v>
      </c>
      <c r="AO337" s="58">
        <v>0</v>
      </c>
      <c r="AP337" s="58">
        <v>0</v>
      </c>
      <c r="AQ337" s="58">
        <v>0</v>
      </c>
      <c r="AR337" s="54">
        <v>5000000</v>
      </c>
      <c r="AS337" s="54">
        <v>0</v>
      </c>
      <c r="AT337" s="54">
        <v>0</v>
      </c>
      <c r="AU337" s="54">
        <v>5000000</v>
      </c>
      <c r="AV337" s="54">
        <v>0</v>
      </c>
      <c r="AW337" s="54">
        <v>0</v>
      </c>
      <c r="AX337" s="54">
        <v>0</v>
      </c>
      <c r="AY337" s="54">
        <v>200000</v>
      </c>
      <c r="AZ337" s="59">
        <v>0</v>
      </c>
      <c r="BA337" s="54">
        <v>0</v>
      </c>
      <c r="BB337" s="59"/>
      <c r="BC337" s="54"/>
      <c r="BD337" s="54"/>
      <c r="BE337" s="54">
        <v>730000</v>
      </c>
      <c r="BF337" s="54">
        <v>930000</v>
      </c>
      <c r="BG337" s="59">
        <v>1579764</v>
      </c>
      <c r="BH337" s="59">
        <v>0</v>
      </c>
      <c r="BI337" s="59">
        <v>0</v>
      </c>
      <c r="BJ337" s="59">
        <v>0</v>
      </c>
      <c r="BK337" s="59"/>
      <c r="BL337" s="59">
        <v>400000</v>
      </c>
      <c r="BM337" s="59"/>
      <c r="BN337" s="59"/>
      <c r="BO337" s="59">
        <v>0</v>
      </c>
      <c r="BP337" s="59"/>
      <c r="BQ337" s="59"/>
      <c r="BR337" s="54"/>
      <c r="BS337" s="59"/>
      <c r="BT337" s="54">
        <v>1979764</v>
      </c>
      <c r="BU337" s="57">
        <v>7909764</v>
      </c>
      <c r="BV337" s="54">
        <v>0</v>
      </c>
      <c r="BW337" s="54">
        <v>200000</v>
      </c>
      <c r="BX337" s="54">
        <v>730000</v>
      </c>
      <c r="BY337" s="54">
        <v>11000000</v>
      </c>
      <c r="BZ337" s="54">
        <v>0</v>
      </c>
      <c r="CA337" s="54">
        <v>0</v>
      </c>
      <c r="CB337" s="54">
        <v>400000</v>
      </c>
      <c r="CC337" s="54">
        <v>50000</v>
      </c>
      <c r="CD337" s="54">
        <v>75000</v>
      </c>
      <c r="CE337" s="54">
        <v>0</v>
      </c>
      <c r="CF337" s="54">
        <v>525000</v>
      </c>
      <c r="CG337" s="54">
        <v>12455000</v>
      </c>
      <c r="CH337" s="54">
        <v>0</v>
      </c>
      <c r="CI337" s="54">
        <v>0</v>
      </c>
      <c r="CJ337" s="54"/>
      <c r="CK337" s="54">
        <v>0</v>
      </c>
      <c r="CL337" s="54">
        <v>0</v>
      </c>
      <c r="CM337" s="54">
        <v>50000</v>
      </c>
      <c r="CN337" s="54">
        <v>0</v>
      </c>
      <c r="CO337" s="54"/>
      <c r="CP337" s="54">
        <v>376000</v>
      </c>
      <c r="CQ337" s="54">
        <v>0</v>
      </c>
      <c r="CR337" s="54">
        <v>426000</v>
      </c>
      <c r="CS337" s="54">
        <v>6958764</v>
      </c>
      <c r="CT337" s="54"/>
      <c r="CU337" s="57">
        <v>6958764</v>
      </c>
      <c r="CV337" s="54">
        <v>850000.00000000012</v>
      </c>
      <c r="CW337" s="54">
        <v>0</v>
      </c>
      <c r="CX337" s="54">
        <v>150000</v>
      </c>
      <c r="CY337" s="54">
        <v>0</v>
      </c>
      <c r="CZ337" s="54"/>
      <c r="DA337" s="54">
        <v>1000000.0000000001</v>
      </c>
      <c r="DB337" s="54">
        <v>1525000</v>
      </c>
      <c r="DC337" s="54">
        <v>100000</v>
      </c>
      <c r="DD337" s="54">
        <v>9009764</v>
      </c>
      <c r="DE337" s="54"/>
      <c r="DF337" s="54" t="s">
        <v>980</v>
      </c>
      <c r="DG337" s="54">
        <v>416666.66666666669</v>
      </c>
      <c r="DH337" s="52" t="s">
        <v>188</v>
      </c>
      <c r="DI337" s="54">
        <f>IFERROR(VLOOKUP($B337,[1]Timesheet!$D:$BK,51,0),0)</f>
        <v>22</v>
      </c>
      <c r="DJ337" s="54">
        <f>IFERROR(VLOOKUP($B337,[1]Timesheet!$D:$BK,52,0),0)</f>
        <v>0</v>
      </c>
      <c r="DK337" s="54">
        <f>IFERROR(VLOOKUP($B337,[1]Timesheet!$D:$BK,55,0),0)</f>
        <v>0</v>
      </c>
      <c r="DL337" s="52" t="s">
        <v>139</v>
      </c>
      <c r="DM337" s="54">
        <f>IFERROR(VLOOKUP($B337,[1]Timesheet!$D:$BK,57,0),0)</f>
        <v>0</v>
      </c>
      <c r="DN337" s="54">
        <f t="shared" si="18"/>
        <v>50000</v>
      </c>
      <c r="DO337" s="54"/>
      <c r="DP337" s="54" t="str">
        <f t="shared" si="19"/>
        <v>MKD</v>
      </c>
      <c r="DQ337" s="60">
        <v>0</v>
      </c>
      <c r="DR337" s="60">
        <v>0</v>
      </c>
      <c r="DS337" s="61" t="str">
        <f>IFERROR(VLOOKUP(E337&amp;H337,[1]Group!$D$3:$G$40,4,0),"")</f>
        <v>Group 1</v>
      </c>
      <c r="DT337" s="61" t="str">
        <f t="shared" si="20"/>
        <v>MoviSouthGroup 1</v>
      </c>
    </row>
    <row r="338" spans="1:124" s="11" customFormat="1" ht="20.25" hidden="1" customHeight="1" x14ac:dyDescent="0.35">
      <c r="A338" s="47">
        <v>335</v>
      </c>
      <c r="B338" s="48">
        <v>6096</v>
      </c>
      <c r="C338" s="48" t="s">
        <v>1107</v>
      </c>
      <c r="D338" s="49" t="s">
        <v>652</v>
      </c>
      <c r="E338" s="49" t="s">
        <v>192</v>
      </c>
      <c r="F338" s="49" t="s">
        <v>193</v>
      </c>
      <c r="G338" s="49" t="s">
        <v>151</v>
      </c>
      <c r="H338" s="49" t="s">
        <v>193</v>
      </c>
      <c r="I338" s="49" t="s">
        <v>129</v>
      </c>
      <c r="J338" s="49" t="s">
        <v>179</v>
      </c>
      <c r="K338" s="49" t="s">
        <v>131</v>
      </c>
      <c r="L338" s="49" t="s">
        <v>132</v>
      </c>
      <c r="M338" s="50">
        <v>44292</v>
      </c>
      <c r="N338" s="50" t="s">
        <v>770</v>
      </c>
      <c r="O338" s="51"/>
      <c r="P338" s="50"/>
      <c r="Q338" s="52" t="s">
        <v>133</v>
      </c>
      <c r="R338" s="311" t="s">
        <v>774</v>
      </c>
      <c r="S338" s="52" t="s">
        <v>134</v>
      </c>
      <c r="T338" s="54"/>
      <c r="U338" s="54">
        <v>5000000</v>
      </c>
      <c r="V338" s="54"/>
      <c r="W338" s="55">
        <v>5000000</v>
      </c>
      <c r="X338" s="56">
        <v>0</v>
      </c>
      <c r="Y338" s="54">
        <v>0</v>
      </c>
      <c r="Z338" s="54"/>
      <c r="AA338" s="56">
        <v>200000</v>
      </c>
      <c r="AB338" s="54"/>
      <c r="AC338" s="54">
        <v>730000</v>
      </c>
      <c r="AD338" s="57">
        <v>930000</v>
      </c>
      <c r="AE338" s="54" t="s">
        <v>1246</v>
      </c>
      <c r="AF338" s="58">
        <v>26</v>
      </c>
      <c r="AG338" s="58">
        <v>25</v>
      </c>
      <c r="AH338" s="58">
        <v>1</v>
      </c>
      <c r="AI338" s="58">
        <v>0</v>
      </c>
      <c r="AJ338" s="58">
        <v>0</v>
      </c>
      <c r="AK338" s="58">
        <v>26</v>
      </c>
      <c r="AL338" s="58">
        <v>0</v>
      </c>
      <c r="AM338" s="58">
        <v>0</v>
      </c>
      <c r="AN338" s="58">
        <v>0</v>
      </c>
      <c r="AO338" s="58">
        <v>0</v>
      </c>
      <c r="AP338" s="58">
        <v>0</v>
      </c>
      <c r="AQ338" s="58">
        <v>0</v>
      </c>
      <c r="AR338" s="54">
        <v>5000000</v>
      </c>
      <c r="AS338" s="54">
        <v>0</v>
      </c>
      <c r="AT338" s="54">
        <v>0</v>
      </c>
      <c r="AU338" s="54">
        <v>5000000</v>
      </c>
      <c r="AV338" s="54">
        <v>0</v>
      </c>
      <c r="AW338" s="54">
        <v>0</v>
      </c>
      <c r="AX338" s="54">
        <v>0</v>
      </c>
      <c r="AY338" s="54">
        <v>200000</v>
      </c>
      <c r="AZ338" s="59">
        <v>0</v>
      </c>
      <c r="BA338" s="54">
        <v>0</v>
      </c>
      <c r="BB338" s="59"/>
      <c r="BC338" s="54"/>
      <c r="BD338" s="54"/>
      <c r="BE338" s="54">
        <v>701923</v>
      </c>
      <c r="BF338" s="54">
        <v>901923</v>
      </c>
      <c r="BG338" s="59">
        <v>335386</v>
      </c>
      <c r="BH338" s="59">
        <v>0</v>
      </c>
      <c r="BI338" s="59">
        <v>0</v>
      </c>
      <c r="BJ338" s="59">
        <v>0</v>
      </c>
      <c r="BK338" s="59"/>
      <c r="BL338" s="59">
        <v>50000</v>
      </c>
      <c r="BM338" s="59"/>
      <c r="BN338" s="59"/>
      <c r="BO338" s="59">
        <v>0</v>
      </c>
      <c r="BP338" s="59"/>
      <c r="BQ338" s="59"/>
      <c r="BR338" s="54"/>
      <c r="BS338" s="59"/>
      <c r="BT338" s="54">
        <v>385386</v>
      </c>
      <c r="BU338" s="57">
        <v>6287309</v>
      </c>
      <c r="BV338" s="54">
        <v>0</v>
      </c>
      <c r="BW338" s="54">
        <v>200000</v>
      </c>
      <c r="BX338" s="54">
        <v>701923</v>
      </c>
      <c r="BY338" s="54">
        <v>11000000</v>
      </c>
      <c r="BZ338" s="54">
        <v>0</v>
      </c>
      <c r="CA338" s="54">
        <v>0</v>
      </c>
      <c r="CB338" s="54">
        <v>400000</v>
      </c>
      <c r="CC338" s="54">
        <v>50000</v>
      </c>
      <c r="CD338" s="54">
        <v>75000</v>
      </c>
      <c r="CE338" s="54">
        <v>0</v>
      </c>
      <c r="CF338" s="54">
        <v>525000</v>
      </c>
      <c r="CG338" s="54">
        <v>12426923</v>
      </c>
      <c r="CH338" s="54">
        <v>0</v>
      </c>
      <c r="CI338" s="54">
        <v>0</v>
      </c>
      <c r="CJ338" s="54"/>
      <c r="CK338" s="54">
        <v>0</v>
      </c>
      <c r="CL338" s="54">
        <v>0</v>
      </c>
      <c r="CM338" s="54">
        <v>50000</v>
      </c>
      <c r="CN338" s="54">
        <v>0</v>
      </c>
      <c r="CO338" s="54"/>
      <c r="CP338" s="54">
        <v>1560000</v>
      </c>
      <c r="CQ338" s="54">
        <v>0</v>
      </c>
      <c r="CR338" s="54">
        <v>1610000</v>
      </c>
      <c r="CS338" s="54">
        <v>4152309</v>
      </c>
      <c r="CT338" s="54"/>
      <c r="CU338" s="57">
        <v>4152309</v>
      </c>
      <c r="CV338" s="54">
        <v>850000.00000000012</v>
      </c>
      <c r="CW338" s="54">
        <v>0</v>
      </c>
      <c r="CX338" s="54">
        <v>150000</v>
      </c>
      <c r="CY338" s="54">
        <v>0</v>
      </c>
      <c r="CZ338" s="54"/>
      <c r="DA338" s="54">
        <v>1000000.0000000001</v>
      </c>
      <c r="DB338" s="54">
        <v>1525000</v>
      </c>
      <c r="DC338" s="54">
        <v>100000</v>
      </c>
      <c r="DD338" s="54">
        <v>7387309</v>
      </c>
      <c r="DE338" s="54"/>
      <c r="DF338" s="54" t="s">
        <v>980</v>
      </c>
      <c r="DG338" s="54">
        <v>416666.66666666669</v>
      </c>
      <c r="DH338" s="52" t="s">
        <v>195</v>
      </c>
      <c r="DI338" s="54">
        <f>IFERROR(VLOOKUP($B338,[1]Timesheet!$D:$BK,51,0),0)</f>
        <v>22</v>
      </c>
      <c r="DJ338" s="54">
        <f>IFERROR(VLOOKUP($B338,[1]Timesheet!$D:$BK,52,0),0)</f>
        <v>0</v>
      </c>
      <c r="DK338" s="54">
        <f>IFERROR(VLOOKUP($B338,[1]Timesheet!$D:$BK,55,0),0)</f>
        <v>0</v>
      </c>
      <c r="DL338" s="52" t="s">
        <v>139</v>
      </c>
      <c r="DM338" s="54">
        <f>IFERROR(VLOOKUP($B338,[1]Timesheet!$D:$BK,57,0),0)</f>
        <v>0</v>
      </c>
      <c r="DN338" s="54">
        <f t="shared" si="18"/>
        <v>50000</v>
      </c>
      <c r="DO338" s="54"/>
      <c r="DP338" s="54" t="str">
        <f t="shared" si="19"/>
        <v>DNI</v>
      </c>
      <c r="DQ338" s="60">
        <v>0</v>
      </c>
      <c r="DR338" s="60">
        <v>0</v>
      </c>
      <c r="DS338" s="61" t="str">
        <f>IFERROR(VLOOKUP(E338&amp;H338,[1]Group!$D$3:$G$40,4,0),"")</f>
        <v>Group 1</v>
      </c>
      <c r="DT338" s="61" t="str">
        <f t="shared" si="20"/>
        <v>MoviSouthGroup 1</v>
      </c>
    </row>
    <row r="339" spans="1:124" s="11" customFormat="1" ht="20.25" hidden="1" customHeight="1" x14ac:dyDescent="0.35">
      <c r="A339" s="47">
        <v>336</v>
      </c>
      <c r="B339" s="48">
        <v>6102</v>
      </c>
      <c r="C339" s="48" t="s">
        <v>1108</v>
      </c>
      <c r="D339" s="49" t="s">
        <v>653</v>
      </c>
      <c r="E339" s="49" t="s">
        <v>192</v>
      </c>
      <c r="F339" s="49" t="s">
        <v>193</v>
      </c>
      <c r="G339" s="49" t="s">
        <v>151</v>
      </c>
      <c r="H339" s="49" t="s">
        <v>193</v>
      </c>
      <c r="I339" s="49" t="s">
        <v>129</v>
      </c>
      <c r="J339" s="49" t="s">
        <v>179</v>
      </c>
      <c r="K339" s="49" t="s">
        <v>131</v>
      </c>
      <c r="L339" s="49" t="s">
        <v>132</v>
      </c>
      <c r="M339" s="50">
        <v>44295</v>
      </c>
      <c r="N339" s="50" t="s">
        <v>770</v>
      </c>
      <c r="O339" s="51"/>
      <c r="P339" s="50"/>
      <c r="Q339" s="52" t="s">
        <v>133</v>
      </c>
      <c r="R339" s="311" t="s">
        <v>774</v>
      </c>
      <c r="S339" s="52" t="s">
        <v>134</v>
      </c>
      <c r="T339" s="54"/>
      <c r="U339" s="54">
        <v>5000000</v>
      </c>
      <c r="V339" s="54"/>
      <c r="W339" s="55">
        <v>5000000</v>
      </c>
      <c r="X339" s="56">
        <v>0</v>
      </c>
      <c r="Y339" s="54">
        <v>0</v>
      </c>
      <c r="Z339" s="54"/>
      <c r="AA339" s="56">
        <v>200000</v>
      </c>
      <c r="AB339" s="54"/>
      <c r="AC339" s="54">
        <v>730000</v>
      </c>
      <c r="AD339" s="57">
        <v>930000</v>
      </c>
      <c r="AE339" s="54" t="s">
        <v>1246</v>
      </c>
      <c r="AF339" s="58">
        <v>26</v>
      </c>
      <c r="AG339" s="58">
        <v>25</v>
      </c>
      <c r="AH339" s="58">
        <v>1</v>
      </c>
      <c r="AI339" s="58">
        <v>0</v>
      </c>
      <c r="AJ339" s="58">
        <v>0</v>
      </c>
      <c r="AK339" s="58">
        <v>26</v>
      </c>
      <c r="AL339" s="58">
        <v>0</v>
      </c>
      <c r="AM339" s="58">
        <v>0</v>
      </c>
      <c r="AN339" s="58">
        <v>0</v>
      </c>
      <c r="AO339" s="58">
        <v>0</v>
      </c>
      <c r="AP339" s="58">
        <v>0</v>
      </c>
      <c r="AQ339" s="58">
        <v>0</v>
      </c>
      <c r="AR339" s="54">
        <v>5000000</v>
      </c>
      <c r="AS339" s="54">
        <v>0</v>
      </c>
      <c r="AT339" s="54">
        <v>0</v>
      </c>
      <c r="AU339" s="54">
        <v>5000000</v>
      </c>
      <c r="AV339" s="54">
        <v>0</v>
      </c>
      <c r="AW339" s="54">
        <v>0</v>
      </c>
      <c r="AX339" s="54">
        <v>0</v>
      </c>
      <c r="AY339" s="54">
        <v>200000</v>
      </c>
      <c r="AZ339" s="59">
        <v>0</v>
      </c>
      <c r="BA339" s="54">
        <v>0</v>
      </c>
      <c r="BB339" s="59"/>
      <c r="BC339" s="54"/>
      <c r="BD339" s="54"/>
      <c r="BE339" s="54">
        <v>701923</v>
      </c>
      <c r="BF339" s="54">
        <v>901923</v>
      </c>
      <c r="BG339" s="59">
        <v>302517</v>
      </c>
      <c r="BH339" s="59">
        <v>50000</v>
      </c>
      <c r="BI339" s="59">
        <v>0</v>
      </c>
      <c r="BJ339" s="59">
        <v>0</v>
      </c>
      <c r="BK339" s="59"/>
      <c r="BL339" s="59">
        <v>100000</v>
      </c>
      <c r="BM339" s="59"/>
      <c r="BN339" s="59"/>
      <c r="BO339" s="59">
        <v>0</v>
      </c>
      <c r="BP339" s="59"/>
      <c r="BQ339" s="59"/>
      <c r="BR339" s="54"/>
      <c r="BS339" s="59"/>
      <c r="BT339" s="54">
        <v>452517</v>
      </c>
      <c r="BU339" s="57">
        <v>6354440</v>
      </c>
      <c r="BV339" s="54">
        <v>0</v>
      </c>
      <c r="BW339" s="54">
        <v>200000</v>
      </c>
      <c r="BX339" s="54">
        <v>701923</v>
      </c>
      <c r="BY339" s="54">
        <v>11000000</v>
      </c>
      <c r="BZ339" s="54">
        <v>0</v>
      </c>
      <c r="CA339" s="54">
        <v>0</v>
      </c>
      <c r="CB339" s="54">
        <v>400000</v>
      </c>
      <c r="CC339" s="54">
        <v>50000</v>
      </c>
      <c r="CD339" s="54">
        <v>75000</v>
      </c>
      <c r="CE339" s="54">
        <v>0</v>
      </c>
      <c r="CF339" s="54">
        <v>525000</v>
      </c>
      <c r="CG339" s="54">
        <v>12426923</v>
      </c>
      <c r="CH339" s="54">
        <v>0</v>
      </c>
      <c r="CI339" s="54">
        <v>0</v>
      </c>
      <c r="CJ339" s="54"/>
      <c r="CK339" s="54">
        <v>0</v>
      </c>
      <c r="CL339" s="54">
        <v>0</v>
      </c>
      <c r="CM339" s="54">
        <v>50000</v>
      </c>
      <c r="CN339" s="54">
        <v>350000</v>
      </c>
      <c r="CO339" s="54"/>
      <c r="CP339" s="54">
        <v>469000</v>
      </c>
      <c r="CQ339" s="54">
        <v>0</v>
      </c>
      <c r="CR339" s="54">
        <v>869000</v>
      </c>
      <c r="CS339" s="54">
        <v>4960440</v>
      </c>
      <c r="CT339" s="54"/>
      <c r="CU339" s="57">
        <v>4960440</v>
      </c>
      <c r="CV339" s="54">
        <v>850000.00000000012</v>
      </c>
      <c r="CW339" s="54">
        <v>0</v>
      </c>
      <c r="CX339" s="54">
        <v>150000</v>
      </c>
      <c r="CY339" s="54">
        <v>0</v>
      </c>
      <c r="CZ339" s="54"/>
      <c r="DA339" s="54">
        <v>1000000.0000000001</v>
      </c>
      <c r="DB339" s="54">
        <v>1525000</v>
      </c>
      <c r="DC339" s="54">
        <v>100000</v>
      </c>
      <c r="DD339" s="54">
        <v>7454440</v>
      </c>
      <c r="DE339" s="54"/>
      <c r="DF339" s="54" t="s">
        <v>980</v>
      </c>
      <c r="DG339" s="54">
        <v>416666.66666666669</v>
      </c>
      <c r="DH339" s="52" t="s">
        <v>195</v>
      </c>
      <c r="DI339" s="54">
        <f>IFERROR(VLOOKUP($B339,[1]Timesheet!$D:$BK,51,0),0)</f>
        <v>22</v>
      </c>
      <c r="DJ339" s="54">
        <f>IFERROR(VLOOKUP($B339,[1]Timesheet!$D:$BK,52,0),0)</f>
        <v>0</v>
      </c>
      <c r="DK339" s="54">
        <f>IFERROR(VLOOKUP($B339,[1]Timesheet!$D:$BK,55,0),0)</f>
        <v>0</v>
      </c>
      <c r="DL339" s="52" t="s">
        <v>139</v>
      </c>
      <c r="DM339" s="54">
        <f>IFERROR(VLOOKUP($B339,[1]Timesheet!$D:$BK,57,0),0)</f>
        <v>0</v>
      </c>
      <c r="DN339" s="54">
        <f t="shared" si="18"/>
        <v>50000</v>
      </c>
      <c r="DO339" s="54"/>
      <c r="DP339" s="54" t="str">
        <f t="shared" si="19"/>
        <v>DNI</v>
      </c>
      <c r="DQ339" s="60">
        <v>0</v>
      </c>
      <c r="DR339" s="60">
        <v>0</v>
      </c>
      <c r="DS339" s="61" t="str">
        <f>IFERROR(VLOOKUP(E339&amp;H339,[1]Group!$D$3:$G$40,4,0),"")</f>
        <v>Group 1</v>
      </c>
      <c r="DT339" s="61" t="str">
        <f t="shared" si="20"/>
        <v>MoviSouthGroup 1</v>
      </c>
    </row>
    <row r="340" spans="1:124" s="11" customFormat="1" ht="20.25" hidden="1" customHeight="1" x14ac:dyDescent="0.35">
      <c r="A340" s="47">
        <v>337</v>
      </c>
      <c r="B340" s="48">
        <v>6107</v>
      </c>
      <c r="C340" s="48" t="s">
        <v>1109</v>
      </c>
      <c r="D340" s="49" t="s">
        <v>654</v>
      </c>
      <c r="E340" s="49" t="s">
        <v>192</v>
      </c>
      <c r="F340" s="49" t="s">
        <v>193</v>
      </c>
      <c r="G340" s="49" t="s">
        <v>151</v>
      </c>
      <c r="H340" s="49" t="s">
        <v>193</v>
      </c>
      <c r="I340" s="49" t="s">
        <v>129</v>
      </c>
      <c r="J340" s="49" t="s">
        <v>179</v>
      </c>
      <c r="K340" s="49" t="s">
        <v>131</v>
      </c>
      <c r="L340" s="49" t="s">
        <v>132</v>
      </c>
      <c r="M340" s="50">
        <v>44299</v>
      </c>
      <c r="N340" s="50" t="s">
        <v>770</v>
      </c>
      <c r="O340" s="51"/>
      <c r="P340" s="50"/>
      <c r="Q340" s="52" t="s">
        <v>133</v>
      </c>
      <c r="R340" s="311" t="s">
        <v>774</v>
      </c>
      <c r="S340" s="52" t="s">
        <v>134</v>
      </c>
      <c r="T340" s="54"/>
      <c r="U340" s="54">
        <v>5000000</v>
      </c>
      <c r="V340" s="54"/>
      <c r="W340" s="55">
        <v>5000000</v>
      </c>
      <c r="X340" s="56">
        <v>0</v>
      </c>
      <c r="Y340" s="54">
        <v>0</v>
      </c>
      <c r="Z340" s="54"/>
      <c r="AA340" s="56">
        <v>200000</v>
      </c>
      <c r="AB340" s="54"/>
      <c r="AC340" s="54">
        <v>730000</v>
      </c>
      <c r="AD340" s="57">
        <v>930000</v>
      </c>
      <c r="AE340" s="54" t="s">
        <v>1246</v>
      </c>
      <c r="AF340" s="58">
        <v>26</v>
      </c>
      <c r="AG340" s="58">
        <v>26</v>
      </c>
      <c r="AH340" s="58">
        <v>0</v>
      </c>
      <c r="AI340" s="58">
        <v>0</v>
      </c>
      <c r="AJ340" s="58">
        <v>0</v>
      </c>
      <c r="AK340" s="58">
        <v>26</v>
      </c>
      <c r="AL340" s="58">
        <v>0</v>
      </c>
      <c r="AM340" s="58">
        <v>0</v>
      </c>
      <c r="AN340" s="58">
        <v>0</v>
      </c>
      <c r="AO340" s="58">
        <v>0</v>
      </c>
      <c r="AP340" s="58">
        <v>0</v>
      </c>
      <c r="AQ340" s="58">
        <v>0</v>
      </c>
      <c r="AR340" s="54">
        <v>5000000</v>
      </c>
      <c r="AS340" s="54">
        <v>0</v>
      </c>
      <c r="AT340" s="54">
        <v>0</v>
      </c>
      <c r="AU340" s="54">
        <v>5000000</v>
      </c>
      <c r="AV340" s="54">
        <v>0</v>
      </c>
      <c r="AW340" s="54">
        <v>0</v>
      </c>
      <c r="AX340" s="54">
        <v>0</v>
      </c>
      <c r="AY340" s="54">
        <v>200000</v>
      </c>
      <c r="AZ340" s="59">
        <v>0</v>
      </c>
      <c r="BA340" s="54">
        <v>0</v>
      </c>
      <c r="BB340" s="59"/>
      <c r="BC340" s="54"/>
      <c r="BD340" s="54"/>
      <c r="BE340" s="54">
        <v>730000</v>
      </c>
      <c r="BF340" s="54">
        <v>930000</v>
      </c>
      <c r="BG340" s="59">
        <v>0</v>
      </c>
      <c r="BH340" s="59">
        <v>0</v>
      </c>
      <c r="BI340" s="59">
        <v>0</v>
      </c>
      <c r="BJ340" s="59">
        <v>0</v>
      </c>
      <c r="BK340" s="59"/>
      <c r="BL340" s="59">
        <v>0</v>
      </c>
      <c r="BM340" s="59"/>
      <c r="BN340" s="59"/>
      <c r="BO340" s="59">
        <v>0</v>
      </c>
      <c r="BP340" s="59"/>
      <c r="BQ340" s="59"/>
      <c r="BR340" s="54"/>
      <c r="BS340" s="59"/>
      <c r="BT340" s="54">
        <v>0</v>
      </c>
      <c r="BU340" s="57">
        <v>5930000</v>
      </c>
      <c r="BV340" s="54">
        <v>0</v>
      </c>
      <c r="BW340" s="54">
        <v>200000</v>
      </c>
      <c r="BX340" s="54">
        <v>730000</v>
      </c>
      <c r="BY340" s="54">
        <v>11000000</v>
      </c>
      <c r="BZ340" s="54">
        <v>0</v>
      </c>
      <c r="CA340" s="54">
        <v>0</v>
      </c>
      <c r="CB340" s="54">
        <v>400000</v>
      </c>
      <c r="CC340" s="54">
        <v>50000</v>
      </c>
      <c r="CD340" s="54">
        <v>75000</v>
      </c>
      <c r="CE340" s="54">
        <v>0</v>
      </c>
      <c r="CF340" s="54">
        <v>525000</v>
      </c>
      <c r="CG340" s="54">
        <v>12455000</v>
      </c>
      <c r="CH340" s="54">
        <v>0</v>
      </c>
      <c r="CI340" s="54">
        <v>0</v>
      </c>
      <c r="CJ340" s="54"/>
      <c r="CK340" s="54">
        <v>0</v>
      </c>
      <c r="CL340" s="54">
        <v>0</v>
      </c>
      <c r="CM340" s="54">
        <v>0</v>
      </c>
      <c r="CN340" s="54">
        <v>0</v>
      </c>
      <c r="CO340" s="54"/>
      <c r="CP340" s="54">
        <v>0</v>
      </c>
      <c r="CQ340" s="54">
        <v>0</v>
      </c>
      <c r="CR340" s="54">
        <v>0</v>
      </c>
      <c r="CS340" s="54">
        <v>5405000</v>
      </c>
      <c r="CT340" s="54"/>
      <c r="CU340" s="57">
        <v>5405000</v>
      </c>
      <c r="CV340" s="54">
        <v>850000.00000000012</v>
      </c>
      <c r="CW340" s="54">
        <v>0</v>
      </c>
      <c r="CX340" s="54">
        <v>150000</v>
      </c>
      <c r="CY340" s="54">
        <v>0</v>
      </c>
      <c r="CZ340" s="54"/>
      <c r="DA340" s="54">
        <v>1000000.0000000001</v>
      </c>
      <c r="DB340" s="54">
        <v>1525000</v>
      </c>
      <c r="DC340" s="54">
        <v>100000</v>
      </c>
      <c r="DD340" s="54">
        <v>7030000</v>
      </c>
      <c r="DE340" s="54"/>
      <c r="DF340" s="54" t="s">
        <v>980</v>
      </c>
      <c r="DG340" s="54">
        <v>416666.66666666669</v>
      </c>
      <c r="DH340" s="52" t="s">
        <v>195</v>
      </c>
      <c r="DI340" s="54">
        <f>IFERROR(VLOOKUP($B340,[1]Timesheet!$D:$BK,51,0),0)</f>
        <v>22</v>
      </c>
      <c r="DJ340" s="54">
        <f>IFERROR(VLOOKUP($B340,[1]Timesheet!$D:$BK,52,0),0)</f>
        <v>0</v>
      </c>
      <c r="DK340" s="54">
        <f>IFERROR(VLOOKUP($B340,[1]Timesheet!$D:$BK,55,0),0)</f>
        <v>0</v>
      </c>
      <c r="DL340" s="52">
        <v>0</v>
      </c>
      <c r="DM340" s="54">
        <f>IFERROR(VLOOKUP($B340,[1]Timesheet!$D:$BK,57,0),0)</f>
        <v>0</v>
      </c>
      <c r="DN340" s="54">
        <f t="shared" si="18"/>
        <v>0</v>
      </c>
      <c r="DO340" s="54"/>
      <c r="DP340" s="54" t="str">
        <f t="shared" si="19"/>
        <v>DNI</v>
      </c>
      <c r="DQ340" s="60">
        <v>0</v>
      </c>
      <c r="DR340" s="60">
        <v>0</v>
      </c>
      <c r="DS340" s="61" t="str">
        <f>IFERROR(VLOOKUP(E340&amp;H340,[1]Group!$D$3:$G$40,4,0),"")</f>
        <v>Group 1</v>
      </c>
      <c r="DT340" s="61" t="str">
        <f t="shared" si="20"/>
        <v>MoviSouthGroup 1</v>
      </c>
    </row>
    <row r="341" spans="1:124" s="11" customFormat="1" ht="20.25" hidden="1" customHeight="1" x14ac:dyDescent="0.35">
      <c r="A341" s="47">
        <v>338</v>
      </c>
      <c r="B341" s="48">
        <v>6114</v>
      </c>
      <c r="C341" s="48" t="s">
        <v>1111</v>
      </c>
      <c r="D341" s="49" t="s">
        <v>655</v>
      </c>
      <c r="E341" s="49" t="s">
        <v>192</v>
      </c>
      <c r="F341" s="49" t="s">
        <v>193</v>
      </c>
      <c r="G341" s="49" t="s">
        <v>151</v>
      </c>
      <c r="H341" s="49" t="s">
        <v>193</v>
      </c>
      <c r="I341" s="49" t="s">
        <v>129</v>
      </c>
      <c r="J341" s="49" t="s">
        <v>179</v>
      </c>
      <c r="K341" s="49" t="s">
        <v>131</v>
      </c>
      <c r="L341" s="49" t="s">
        <v>132</v>
      </c>
      <c r="M341" s="50">
        <v>44301</v>
      </c>
      <c r="N341" s="50" t="s">
        <v>770</v>
      </c>
      <c r="O341" s="51"/>
      <c r="P341" s="50"/>
      <c r="Q341" s="52" t="s">
        <v>133</v>
      </c>
      <c r="R341" s="311" t="s">
        <v>774</v>
      </c>
      <c r="S341" s="52" t="s">
        <v>134</v>
      </c>
      <c r="T341" s="54"/>
      <c r="U341" s="54">
        <v>5000000</v>
      </c>
      <c r="V341" s="54"/>
      <c r="W341" s="55">
        <v>5000000</v>
      </c>
      <c r="X341" s="56">
        <v>0</v>
      </c>
      <c r="Y341" s="54">
        <v>0</v>
      </c>
      <c r="Z341" s="54"/>
      <c r="AA341" s="56">
        <v>200000</v>
      </c>
      <c r="AB341" s="54"/>
      <c r="AC341" s="54">
        <v>730000</v>
      </c>
      <c r="AD341" s="57">
        <v>930000</v>
      </c>
      <c r="AE341" s="54" t="s">
        <v>1246</v>
      </c>
      <c r="AF341" s="58">
        <v>26</v>
      </c>
      <c r="AG341" s="58">
        <v>26</v>
      </c>
      <c r="AH341" s="58">
        <v>0</v>
      </c>
      <c r="AI341" s="58">
        <v>0</v>
      </c>
      <c r="AJ341" s="58">
        <v>0</v>
      </c>
      <c r="AK341" s="58">
        <v>26</v>
      </c>
      <c r="AL341" s="58">
        <v>0</v>
      </c>
      <c r="AM341" s="58">
        <v>0</v>
      </c>
      <c r="AN341" s="58">
        <v>0</v>
      </c>
      <c r="AO341" s="58">
        <v>0</v>
      </c>
      <c r="AP341" s="58">
        <v>0</v>
      </c>
      <c r="AQ341" s="58">
        <v>0</v>
      </c>
      <c r="AR341" s="54">
        <v>5000000</v>
      </c>
      <c r="AS341" s="54">
        <v>0</v>
      </c>
      <c r="AT341" s="54">
        <v>0</v>
      </c>
      <c r="AU341" s="54">
        <v>5000000</v>
      </c>
      <c r="AV341" s="54">
        <v>0</v>
      </c>
      <c r="AW341" s="54">
        <v>0</v>
      </c>
      <c r="AX341" s="54">
        <v>0</v>
      </c>
      <c r="AY341" s="54">
        <v>200000</v>
      </c>
      <c r="AZ341" s="59">
        <v>0</v>
      </c>
      <c r="BA341" s="54">
        <v>0</v>
      </c>
      <c r="BB341" s="59"/>
      <c r="BC341" s="54"/>
      <c r="BD341" s="54"/>
      <c r="BE341" s="54">
        <v>730000</v>
      </c>
      <c r="BF341" s="54">
        <v>930000</v>
      </c>
      <c r="BG341" s="59">
        <v>0</v>
      </c>
      <c r="BH341" s="59">
        <v>0</v>
      </c>
      <c r="BI341" s="59">
        <v>0</v>
      </c>
      <c r="BJ341" s="59">
        <v>0</v>
      </c>
      <c r="BK341" s="59"/>
      <c r="BL341" s="59">
        <v>0</v>
      </c>
      <c r="BM341" s="59"/>
      <c r="BN341" s="59"/>
      <c r="BO341" s="59">
        <v>0</v>
      </c>
      <c r="BP341" s="59"/>
      <c r="BQ341" s="59"/>
      <c r="BR341" s="54"/>
      <c r="BS341" s="59"/>
      <c r="BT341" s="54">
        <v>0</v>
      </c>
      <c r="BU341" s="57">
        <v>5930000</v>
      </c>
      <c r="BV341" s="54">
        <v>0</v>
      </c>
      <c r="BW341" s="54">
        <v>200000</v>
      </c>
      <c r="BX341" s="54">
        <v>730000</v>
      </c>
      <c r="BY341" s="54">
        <v>11000000</v>
      </c>
      <c r="BZ341" s="54">
        <v>0</v>
      </c>
      <c r="CA341" s="54">
        <v>0</v>
      </c>
      <c r="CB341" s="54">
        <v>400000</v>
      </c>
      <c r="CC341" s="54">
        <v>50000</v>
      </c>
      <c r="CD341" s="54">
        <v>75000</v>
      </c>
      <c r="CE341" s="54">
        <v>0</v>
      </c>
      <c r="CF341" s="54">
        <v>525000</v>
      </c>
      <c r="CG341" s="54">
        <v>12455000</v>
      </c>
      <c r="CH341" s="54">
        <v>0</v>
      </c>
      <c r="CI341" s="54">
        <v>0</v>
      </c>
      <c r="CJ341" s="54"/>
      <c r="CK341" s="54">
        <v>0</v>
      </c>
      <c r="CL341" s="54">
        <v>0</v>
      </c>
      <c r="CM341" s="54">
        <v>50000</v>
      </c>
      <c r="CN341" s="54">
        <v>0</v>
      </c>
      <c r="CO341" s="54"/>
      <c r="CP341" s="54">
        <v>0</v>
      </c>
      <c r="CQ341" s="54">
        <v>0</v>
      </c>
      <c r="CR341" s="54">
        <v>50000</v>
      </c>
      <c r="CS341" s="54">
        <v>5355000</v>
      </c>
      <c r="CT341" s="54"/>
      <c r="CU341" s="57">
        <v>5355000</v>
      </c>
      <c r="CV341" s="54">
        <v>850000.00000000012</v>
      </c>
      <c r="CW341" s="54">
        <v>0</v>
      </c>
      <c r="CX341" s="54">
        <v>150000</v>
      </c>
      <c r="CY341" s="54">
        <v>0</v>
      </c>
      <c r="CZ341" s="54"/>
      <c r="DA341" s="54">
        <v>1000000.0000000001</v>
      </c>
      <c r="DB341" s="54">
        <v>1525000</v>
      </c>
      <c r="DC341" s="54">
        <v>100000</v>
      </c>
      <c r="DD341" s="54">
        <v>7030000</v>
      </c>
      <c r="DE341" s="54"/>
      <c r="DF341" s="54" t="s">
        <v>980</v>
      </c>
      <c r="DG341" s="54">
        <v>416666.66666666669</v>
      </c>
      <c r="DH341" s="52" t="s">
        <v>200</v>
      </c>
      <c r="DI341" s="54">
        <f>IFERROR(VLOOKUP($B341,[1]Timesheet!$D:$BK,51,0),0)</f>
        <v>22</v>
      </c>
      <c r="DJ341" s="54">
        <f>IFERROR(VLOOKUP($B341,[1]Timesheet!$D:$BK,52,0),0)</f>
        <v>0</v>
      </c>
      <c r="DK341" s="54">
        <f>IFERROR(VLOOKUP($B341,[1]Timesheet!$D:$BK,55,0),0)</f>
        <v>0</v>
      </c>
      <c r="DL341" s="52" t="s">
        <v>139</v>
      </c>
      <c r="DM341" s="54">
        <f>IFERROR(VLOOKUP($B341,[1]Timesheet!$D:$BK,57,0),0)</f>
        <v>0</v>
      </c>
      <c r="DN341" s="54">
        <f t="shared" si="18"/>
        <v>50000</v>
      </c>
      <c r="DO341" s="54"/>
      <c r="DP341" s="54" t="str">
        <f t="shared" si="19"/>
        <v>HCM</v>
      </c>
      <c r="DQ341" s="60">
        <v>0</v>
      </c>
      <c r="DR341" s="60">
        <v>0</v>
      </c>
      <c r="DS341" s="61" t="str">
        <f>IFERROR(VLOOKUP(E341&amp;H341,[1]Group!$D$3:$G$40,4,0),"")</f>
        <v>Group 1</v>
      </c>
      <c r="DT341" s="61" t="str">
        <f t="shared" si="20"/>
        <v>MoviSouthGroup 1</v>
      </c>
    </row>
    <row r="342" spans="1:124" s="11" customFormat="1" ht="20.25" hidden="1" customHeight="1" x14ac:dyDescent="0.35">
      <c r="A342" s="47">
        <v>339</v>
      </c>
      <c r="B342" s="48">
        <v>6130</v>
      </c>
      <c r="C342" s="48" t="s">
        <v>1113</v>
      </c>
      <c r="D342" s="49" t="s">
        <v>656</v>
      </c>
      <c r="E342" s="49" t="s">
        <v>192</v>
      </c>
      <c r="F342" s="49" t="s">
        <v>193</v>
      </c>
      <c r="G342" s="49" t="s">
        <v>151</v>
      </c>
      <c r="H342" s="49" t="s">
        <v>193</v>
      </c>
      <c r="I342" s="49" t="s">
        <v>129</v>
      </c>
      <c r="J342" s="49" t="s">
        <v>179</v>
      </c>
      <c r="K342" s="49" t="s">
        <v>131</v>
      </c>
      <c r="L342" s="49" t="s">
        <v>132</v>
      </c>
      <c r="M342" s="50">
        <v>44320</v>
      </c>
      <c r="N342" s="50" t="s">
        <v>770</v>
      </c>
      <c r="O342" s="51"/>
      <c r="P342" s="50"/>
      <c r="Q342" s="52" t="s">
        <v>133</v>
      </c>
      <c r="R342" s="311" t="s">
        <v>774</v>
      </c>
      <c r="S342" s="52" t="s">
        <v>134</v>
      </c>
      <c r="T342" s="54"/>
      <c r="U342" s="54">
        <v>5000000</v>
      </c>
      <c r="V342" s="54"/>
      <c r="W342" s="55">
        <v>5000000</v>
      </c>
      <c r="X342" s="56">
        <v>0</v>
      </c>
      <c r="Y342" s="54">
        <v>0</v>
      </c>
      <c r="Z342" s="54"/>
      <c r="AA342" s="56">
        <v>200000</v>
      </c>
      <c r="AB342" s="54"/>
      <c r="AC342" s="54">
        <v>730000</v>
      </c>
      <c r="AD342" s="57">
        <v>930000</v>
      </c>
      <c r="AE342" s="54" t="s">
        <v>1246</v>
      </c>
      <c r="AF342" s="58">
        <v>26</v>
      </c>
      <c r="AG342" s="58">
        <v>26</v>
      </c>
      <c r="AH342" s="58">
        <v>0</v>
      </c>
      <c r="AI342" s="58">
        <v>0</v>
      </c>
      <c r="AJ342" s="58">
        <v>0</v>
      </c>
      <c r="AK342" s="58">
        <v>26</v>
      </c>
      <c r="AL342" s="58">
        <v>0</v>
      </c>
      <c r="AM342" s="58">
        <v>0</v>
      </c>
      <c r="AN342" s="58">
        <v>0</v>
      </c>
      <c r="AO342" s="58">
        <v>0</v>
      </c>
      <c r="AP342" s="58">
        <v>0</v>
      </c>
      <c r="AQ342" s="58">
        <v>0</v>
      </c>
      <c r="AR342" s="54">
        <v>5000000</v>
      </c>
      <c r="AS342" s="54">
        <v>-276923</v>
      </c>
      <c r="AT342" s="54">
        <v>0</v>
      </c>
      <c r="AU342" s="54">
        <v>4723077</v>
      </c>
      <c r="AV342" s="54">
        <v>0</v>
      </c>
      <c r="AW342" s="54">
        <v>0</v>
      </c>
      <c r="AX342" s="54">
        <v>0</v>
      </c>
      <c r="AY342" s="54">
        <v>200000</v>
      </c>
      <c r="AZ342" s="59">
        <v>0</v>
      </c>
      <c r="BA342" s="54">
        <v>0</v>
      </c>
      <c r="BB342" s="59"/>
      <c r="BC342" s="54"/>
      <c r="BD342" s="54"/>
      <c r="BE342" s="54">
        <v>730000</v>
      </c>
      <c r="BF342" s="54">
        <v>930000</v>
      </c>
      <c r="BG342" s="59">
        <v>0</v>
      </c>
      <c r="BH342" s="59">
        <v>0</v>
      </c>
      <c r="BI342" s="59">
        <v>0</v>
      </c>
      <c r="BJ342" s="59">
        <v>0</v>
      </c>
      <c r="BK342" s="59"/>
      <c r="BL342" s="59">
        <v>150000</v>
      </c>
      <c r="BM342" s="59"/>
      <c r="BN342" s="59"/>
      <c r="BO342" s="59">
        <v>0</v>
      </c>
      <c r="BP342" s="59"/>
      <c r="BQ342" s="59"/>
      <c r="BR342" s="54"/>
      <c r="BS342" s="59"/>
      <c r="BT342" s="54">
        <v>150000</v>
      </c>
      <c r="BU342" s="57">
        <v>5803077</v>
      </c>
      <c r="BV342" s="54">
        <v>0</v>
      </c>
      <c r="BW342" s="54">
        <v>200000</v>
      </c>
      <c r="BX342" s="54">
        <v>730000</v>
      </c>
      <c r="BY342" s="54">
        <v>11000000</v>
      </c>
      <c r="BZ342" s="54">
        <v>0</v>
      </c>
      <c r="CA342" s="54">
        <v>0</v>
      </c>
      <c r="CB342" s="54">
        <v>400000</v>
      </c>
      <c r="CC342" s="54">
        <v>50000</v>
      </c>
      <c r="CD342" s="54">
        <v>75000</v>
      </c>
      <c r="CE342" s="54">
        <v>0</v>
      </c>
      <c r="CF342" s="54">
        <v>525000</v>
      </c>
      <c r="CG342" s="54">
        <v>12455000</v>
      </c>
      <c r="CH342" s="54">
        <v>0</v>
      </c>
      <c r="CI342" s="54">
        <v>0</v>
      </c>
      <c r="CJ342" s="54"/>
      <c r="CK342" s="54">
        <v>0</v>
      </c>
      <c r="CL342" s="54">
        <v>0</v>
      </c>
      <c r="CM342" s="54">
        <v>0</v>
      </c>
      <c r="CN342" s="54">
        <v>0</v>
      </c>
      <c r="CO342" s="54"/>
      <c r="CP342" s="54">
        <v>2729000</v>
      </c>
      <c r="CQ342" s="54">
        <v>0</v>
      </c>
      <c r="CR342" s="54">
        <v>2729000</v>
      </c>
      <c r="CS342" s="54">
        <v>2549077</v>
      </c>
      <c r="CT342" s="54"/>
      <c r="CU342" s="57">
        <v>2549077</v>
      </c>
      <c r="CV342" s="54">
        <v>850000.00000000012</v>
      </c>
      <c r="CW342" s="54">
        <v>0</v>
      </c>
      <c r="CX342" s="54">
        <v>150000</v>
      </c>
      <c r="CY342" s="54">
        <v>0</v>
      </c>
      <c r="CZ342" s="54"/>
      <c r="DA342" s="54">
        <v>1000000.0000000001</v>
      </c>
      <c r="DB342" s="54">
        <v>1525000</v>
      </c>
      <c r="DC342" s="54">
        <v>100000</v>
      </c>
      <c r="DD342" s="54">
        <v>6903077</v>
      </c>
      <c r="DE342" s="54"/>
      <c r="DF342" s="54" t="s">
        <v>980</v>
      </c>
      <c r="DG342" s="54">
        <v>416666.66666666669</v>
      </c>
      <c r="DH342" s="52" t="s">
        <v>200</v>
      </c>
      <c r="DI342" s="54">
        <f>IFERROR(VLOOKUP($B342,[1]Timesheet!$D:$BK,51,0),0)</f>
        <v>22</v>
      </c>
      <c r="DJ342" s="54">
        <f>IFERROR(VLOOKUP($B342,[1]Timesheet!$D:$BK,52,0),0)</f>
        <v>0</v>
      </c>
      <c r="DK342" s="54">
        <f>IFERROR(VLOOKUP($B342,[1]Timesheet!$D:$BK,55,0),0)</f>
        <v>0</v>
      </c>
      <c r="DL342" s="52">
        <v>0</v>
      </c>
      <c r="DM342" s="54">
        <f>IFERROR(VLOOKUP($B342,[1]Timesheet!$D:$BK,57,0),0)</f>
        <v>0</v>
      </c>
      <c r="DN342" s="54">
        <f t="shared" si="18"/>
        <v>0</v>
      </c>
      <c r="DO342" s="54"/>
      <c r="DP342" s="54" t="str">
        <f t="shared" si="19"/>
        <v>HCM</v>
      </c>
      <c r="DQ342" s="60">
        <v>0</v>
      </c>
      <c r="DR342" s="60">
        <v>0</v>
      </c>
      <c r="DS342" s="61" t="str">
        <f>IFERROR(VLOOKUP(E342&amp;H342,[1]Group!$D$3:$G$40,4,0),"")</f>
        <v>Group 1</v>
      </c>
      <c r="DT342" s="61" t="str">
        <f t="shared" si="20"/>
        <v>MoviSouthGroup 1</v>
      </c>
    </row>
    <row r="343" spans="1:124" s="11" customFormat="1" ht="20.25" hidden="1" customHeight="1" x14ac:dyDescent="0.35">
      <c r="A343" s="47">
        <v>340</v>
      </c>
      <c r="B343" s="48">
        <v>6135</v>
      </c>
      <c r="C343" s="48" t="s">
        <v>1212</v>
      </c>
      <c r="D343" s="49" t="s">
        <v>657</v>
      </c>
      <c r="E343" s="49" t="s">
        <v>192</v>
      </c>
      <c r="F343" s="49" t="s">
        <v>193</v>
      </c>
      <c r="G343" s="49" t="s">
        <v>256</v>
      </c>
      <c r="H343" s="49" t="s">
        <v>554</v>
      </c>
      <c r="I343" s="49" t="s">
        <v>169</v>
      </c>
      <c r="J343" s="49" t="s">
        <v>179</v>
      </c>
      <c r="K343" s="49" t="s">
        <v>131</v>
      </c>
      <c r="L343" s="49" t="s">
        <v>132</v>
      </c>
      <c r="M343" s="50">
        <v>44320</v>
      </c>
      <c r="N343" s="50" t="s">
        <v>770</v>
      </c>
      <c r="O343" s="51"/>
      <c r="P343" s="50"/>
      <c r="Q343" s="52" t="s">
        <v>133</v>
      </c>
      <c r="R343" s="311" t="s">
        <v>774</v>
      </c>
      <c r="S343" s="52" t="s">
        <v>134</v>
      </c>
      <c r="T343" s="54"/>
      <c r="U343" s="54">
        <v>15000000</v>
      </c>
      <c r="V343" s="54"/>
      <c r="W343" s="55">
        <v>15000000</v>
      </c>
      <c r="X343" s="56">
        <v>0</v>
      </c>
      <c r="Y343" s="54">
        <v>0</v>
      </c>
      <c r="Z343" s="54"/>
      <c r="AA343" s="56">
        <v>200000</v>
      </c>
      <c r="AB343" s="54"/>
      <c r="AC343" s="54">
        <v>730000</v>
      </c>
      <c r="AD343" s="57">
        <v>930000</v>
      </c>
      <c r="AE343" s="54" t="s">
        <v>1246</v>
      </c>
      <c r="AF343" s="58">
        <v>26</v>
      </c>
      <c r="AG343" s="58">
        <v>26</v>
      </c>
      <c r="AH343" s="58">
        <v>0</v>
      </c>
      <c r="AI343" s="58">
        <v>0</v>
      </c>
      <c r="AJ343" s="58">
        <v>0</v>
      </c>
      <c r="AK343" s="58">
        <v>26</v>
      </c>
      <c r="AL343" s="58">
        <v>0</v>
      </c>
      <c r="AM343" s="58">
        <v>0</v>
      </c>
      <c r="AN343" s="58">
        <v>0</v>
      </c>
      <c r="AO343" s="58">
        <v>0</v>
      </c>
      <c r="AP343" s="58">
        <v>0</v>
      </c>
      <c r="AQ343" s="58">
        <v>0</v>
      </c>
      <c r="AR343" s="54">
        <v>15000000</v>
      </c>
      <c r="AS343" s="54">
        <v>0</v>
      </c>
      <c r="AT343" s="54">
        <v>0</v>
      </c>
      <c r="AU343" s="54">
        <v>15000000</v>
      </c>
      <c r="AV343" s="54">
        <v>0</v>
      </c>
      <c r="AW343" s="54">
        <v>0</v>
      </c>
      <c r="AX343" s="54">
        <v>0</v>
      </c>
      <c r="AY343" s="54">
        <v>200000</v>
      </c>
      <c r="AZ343" s="59">
        <v>0</v>
      </c>
      <c r="BA343" s="54">
        <v>0</v>
      </c>
      <c r="BB343" s="59"/>
      <c r="BC343" s="54"/>
      <c r="BD343" s="54"/>
      <c r="BE343" s="54">
        <v>730000</v>
      </c>
      <c r="BF343" s="54">
        <v>930000</v>
      </c>
      <c r="BG343" s="59">
        <v>0</v>
      </c>
      <c r="BH343" s="59">
        <v>0</v>
      </c>
      <c r="BI343" s="59">
        <v>0</v>
      </c>
      <c r="BJ343" s="59">
        <v>0</v>
      </c>
      <c r="BK343" s="59"/>
      <c r="BL343" s="59">
        <v>0</v>
      </c>
      <c r="BM343" s="59"/>
      <c r="BN343" s="59"/>
      <c r="BO343" s="59">
        <v>0</v>
      </c>
      <c r="BP343" s="59"/>
      <c r="BQ343" s="59"/>
      <c r="BR343" s="54"/>
      <c r="BS343" s="59"/>
      <c r="BT343" s="54">
        <v>0</v>
      </c>
      <c r="BU343" s="57">
        <v>15930000</v>
      </c>
      <c r="BV343" s="54">
        <v>0</v>
      </c>
      <c r="BW343" s="54">
        <v>200000</v>
      </c>
      <c r="BX343" s="54">
        <v>730000</v>
      </c>
      <c r="BY343" s="54">
        <v>11000000</v>
      </c>
      <c r="BZ343" s="54">
        <v>0</v>
      </c>
      <c r="CA343" s="54">
        <v>0</v>
      </c>
      <c r="CB343" s="54">
        <v>1200000</v>
      </c>
      <c r="CC343" s="54">
        <v>150000</v>
      </c>
      <c r="CD343" s="54">
        <v>225000</v>
      </c>
      <c r="CE343" s="54">
        <v>0</v>
      </c>
      <c r="CF343" s="54">
        <v>1575000</v>
      </c>
      <c r="CG343" s="54">
        <v>13505000</v>
      </c>
      <c r="CH343" s="54">
        <v>2425000</v>
      </c>
      <c r="CI343" s="54">
        <v>121250</v>
      </c>
      <c r="CJ343" s="54"/>
      <c r="CK343" s="54">
        <v>121250</v>
      </c>
      <c r="CL343" s="54">
        <v>0</v>
      </c>
      <c r="CM343" s="54">
        <v>149000</v>
      </c>
      <c r="CN343" s="54">
        <v>0</v>
      </c>
      <c r="CO343" s="54"/>
      <c r="CP343" s="54">
        <v>0</v>
      </c>
      <c r="CQ343" s="54">
        <v>0</v>
      </c>
      <c r="CR343" s="54">
        <v>149000</v>
      </c>
      <c r="CS343" s="54">
        <v>14084750</v>
      </c>
      <c r="CT343" s="54"/>
      <c r="CU343" s="57">
        <v>14084750</v>
      </c>
      <c r="CV343" s="54">
        <v>2550000</v>
      </c>
      <c r="CW343" s="54">
        <v>0</v>
      </c>
      <c r="CX343" s="54">
        <v>450000</v>
      </c>
      <c r="CY343" s="54">
        <v>0</v>
      </c>
      <c r="CZ343" s="54"/>
      <c r="DA343" s="54">
        <v>3000000</v>
      </c>
      <c r="DB343" s="54">
        <v>4575000</v>
      </c>
      <c r="DC343" s="54">
        <v>300000</v>
      </c>
      <c r="DD343" s="54">
        <v>19230000</v>
      </c>
      <c r="DE343" s="54"/>
      <c r="DF343" s="54" t="s">
        <v>982</v>
      </c>
      <c r="DG343" s="54">
        <v>1250000</v>
      </c>
      <c r="DH343" s="52" t="s">
        <v>206</v>
      </c>
      <c r="DI343" s="54">
        <f>IFERROR(VLOOKUP($B343,[1]Timesheet!$D:$BK,51,0),0)</f>
        <v>22</v>
      </c>
      <c r="DJ343" s="54">
        <f>IFERROR(VLOOKUP($B343,[1]Timesheet!$D:$BK,52,0),0)</f>
        <v>0</v>
      </c>
      <c r="DK343" s="54">
        <f>IFERROR(VLOOKUP($B343,[1]Timesheet!$D:$BK,55,0),0)</f>
        <v>0</v>
      </c>
      <c r="DL343" s="52" t="s">
        <v>139</v>
      </c>
      <c r="DM343" s="54">
        <f>IFERROR(VLOOKUP($B343,[1]Timesheet!$D:$BK,57,0),0)</f>
        <v>0</v>
      </c>
      <c r="DN343" s="54">
        <f t="shared" si="18"/>
        <v>149000</v>
      </c>
      <c r="DO343" s="54"/>
      <c r="DP343" s="54" t="str">
        <f t="shared" si="19"/>
        <v>THA</v>
      </c>
      <c r="DQ343" s="60">
        <v>0</v>
      </c>
      <c r="DR343" s="60">
        <v>0</v>
      </c>
      <c r="DS343" s="61" t="str">
        <f>IFERROR(VLOOKUP(E343&amp;H343,[1]Group!$D$3:$G$40,4,0),"")</f>
        <v>Group 1</v>
      </c>
      <c r="DT343" s="61" t="str">
        <f t="shared" si="20"/>
        <v>MoviNorthGroup 1</v>
      </c>
    </row>
    <row r="344" spans="1:124" s="11" customFormat="1" ht="20.25" hidden="1" customHeight="1" x14ac:dyDescent="0.35">
      <c r="A344" s="47">
        <v>341</v>
      </c>
      <c r="B344" s="48">
        <v>6138</v>
      </c>
      <c r="C344" s="48" t="s">
        <v>1114</v>
      </c>
      <c r="D344" s="49" t="s">
        <v>658</v>
      </c>
      <c r="E344" s="49" t="s">
        <v>192</v>
      </c>
      <c r="F344" s="49" t="s">
        <v>193</v>
      </c>
      <c r="G344" s="49" t="s">
        <v>151</v>
      </c>
      <c r="H344" s="49" t="s">
        <v>193</v>
      </c>
      <c r="I344" s="49" t="s">
        <v>169</v>
      </c>
      <c r="J344" s="49" t="s">
        <v>179</v>
      </c>
      <c r="K344" s="49" t="s">
        <v>131</v>
      </c>
      <c r="L344" s="49" t="s">
        <v>132</v>
      </c>
      <c r="M344" s="50">
        <v>44321</v>
      </c>
      <c r="N344" s="50" t="s">
        <v>770</v>
      </c>
      <c r="O344" s="51"/>
      <c r="P344" s="50"/>
      <c r="Q344" s="52" t="s">
        <v>133</v>
      </c>
      <c r="R344" s="311" t="s">
        <v>774</v>
      </c>
      <c r="S344" s="52" t="s">
        <v>134</v>
      </c>
      <c r="T344" s="54"/>
      <c r="U344" s="54">
        <v>5000000</v>
      </c>
      <c r="V344" s="54"/>
      <c r="W344" s="55">
        <v>5000000</v>
      </c>
      <c r="X344" s="56">
        <v>0</v>
      </c>
      <c r="Y344" s="54">
        <v>0</v>
      </c>
      <c r="Z344" s="54"/>
      <c r="AA344" s="56">
        <v>200000</v>
      </c>
      <c r="AB344" s="54"/>
      <c r="AC344" s="54">
        <v>730000</v>
      </c>
      <c r="AD344" s="57">
        <v>930000</v>
      </c>
      <c r="AE344" s="54" t="s">
        <v>1246</v>
      </c>
      <c r="AF344" s="58">
        <v>26</v>
      </c>
      <c r="AG344" s="58">
        <v>26</v>
      </c>
      <c r="AH344" s="58">
        <v>0</v>
      </c>
      <c r="AI344" s="58">
        <v>0</v>
      </c>
      <c r="AJ344" s="58">
        <v>0</v>
      </c>
      <c r="AK344" s="58">
        <v>26</v>
      </c>
      <c r="AL344" s="58">
        <v>0</v>
      </c>
      <c r="AM344" s="58">
        <v>0</v>
      </c>
      <c r="AN344" s="58">
        <v>0</v>
      </c>
      <c r="AO344" s="58">
        <v>0</v>
      </c>
      <c r="AP344" s="58">
        <v>0</v>
      </c>
      <c r="AQ344" s="58">
        <v>0</v>
      </c>
      <c r="AR344" s="54">
        <v>5000000</v>
      </c>
      <c r="AS344" s="54">
        <v>0</v>
      </c>
      <c r="AT344" s="54">
        <v>0</v>
      </c>
      <c r="AU344" s="54">
        <v>5000000</v>
      </c>
      <c r="AV344" s="54">
        <v>0</v>
      </c>
      <c r="AW344" s="54">
        <v>0</v>
      </c>
      <c r="AX344" s="54">
        <v>0</v>
      </c>
      <c r="AY344" s="54">
        <v>200000</v>
      </c>
      <c r="AZ344" s="59">
        <v>0</v>
      </c>
      <c r="BA344" s="54">
        <v>0</v>
      </c>
      <c r="BB344" s="59"/>
      <c r="BC344" s="54"/>
      <c r="BD344" s="54"/>
      <c r="BE344" s="54">
        <v>730000</v>
      </c>
      <c r="BF344" s="54">
        <v>930000</v>
      </c>
      <c r="BG344" s="59">
        <v>748092</v>
      </c>
      <c r="BH344" s="59">
        <v>0</v>
      </c>
      <c r="BI344" s="59">
        <v>0</v>
      </c>
      <c r="BJ344" s="59">
        <v>0</v>
      </c>
      <c r="BK344" s="59"/>
      <c r="BL344" s="59">
        <v>0</v>
      </c>
      <c r="BM344" s="59"/>
      <c r="BN344" s="59"/>
      <c r="BO344" s="59">
        <v>0</v>
      </c>
      <c r="BP344" s="59"/>
      <c r="BQ344" s="59"/>
      <c r="BR344" s="54"/>
      <c r="BS344" s="59"/>
      <c r="BT344" s="54">
        <v>748092</v>
      </c>
      <c r="BU344" s="57">
        <v>6678092</v>
      </c>
      <c r="BV344" s="54">
        <v>0</v>
      </c>
      <c r="BW344" s="54">
        <v>200000</v>
      </c>
      <c r="BX344" s="54">
        <v>730000</v>
      </c>
      <c r="BY344" s="54">
        <v>11000000</v>
      </c>
      <c r="BZ344" s="54">
        <v>0</v>
      </c>
      <c r="CA344" s="54">
        <v>0</v>
      </c>
      <c r="CB344" s="54">
        <v>400000</v>
      </c>
      <c r="CC344" s="54">
        <v>50000</v>
      </c>
      <c r="CD344" s="54">
        <v>75000</v>
      </c>
      <c r="CE344" s="54">
        <v>0</v>
      </c>
      <c r="CF344" s="54">
        <v>525000</v>
      </c>
      <c r="CG344" s="54">
        <v>12455000</v>
      </c>
      <c r="CH344" s="54">
        <v>0</v>
      </c>
      <c r="CI344" s="54">
        <v>0</v>
      </c>
      <c r="CJ344" s="54"/>
      <c r="CK344" s="54">
        <v>0</v>
      </c>
      <c r="CL344" s="54">
        <v>0</v>
      </c>
      <c r="CM344" s="54">
        <v>50000</v>
      </c>
      <c r="CN344" s="54">
        <v>3000</v>
      </c>
      <c r="CO344" s="54"/>
      <c r="CP344" s="54">
        <v>0</v>
      </c>
      <c r="CQ344" s="54">
        <v>0</v>
      </c>
      <c r="CR344" s="54">
        <v>53000</v>
      </c>
      <c r="CS344" s="54">
        <v>6100092</v>
      </c>
      <c r="CT344" s="54"/>
      <c r="CU344" s="57">
        <v>6100092</v>
      </c>
      <c r="CV344" s="54">
        <v>850000.00000000012</v>
      </c>
      <c r="CW344" s="54">
        <v>0</v>
      </c>
      <c r="CX344" s="54">
        <v>150000</v>
      </c>
      <c r="CY344" s="54">
        <v>0</v>
      </c>
      <c r="CZ344" s="54"/>
      <c r="DA344" s="54">
        <v>1000000.0000000001</v>
      </c>
      <c r="DB344" s="54">
        <v>1525000</v>
      </c>
      <c r="DC344" s="54">
        <v>100000</v>
      </c>
      <c r="DD344" s="54">
        <v>7778092</v>
      </c>
      <c r="DE344" s="54"/>
      <c r="DF344" s="54" t="s">
        <v>982</v>
      </c>
      <c r="DG344" s="54">
        <v>416666.66666666669</v>
      </c>
      <c r="DH344" s="52" t="s">
        <v>206</v>
      </c>
      <c r="DI344" s="54">
        <f>IFERROR(VLOOKUP($B344,[1]Timesheet!$D:$BK,51,0),0)</f>
        <v>22</v>
      </c>
      <c r="DJ344" s="54">
        <f>IFERROR(VLOOKUP($B344,[1]Timesheet!$D:$BK,52,0),0)</f>
        <v>0</v>
      </c>
      <c r="DK344" s="54">
        <f>IFERROR(VLOOKUP($B344,[1]Timesheet!$D:$BK,55,0),0)</f>
        <v>0</v>
      </c>
      <c r="DL344" s="52" t="s">
        <v>139</v>
      </c>
      <c r="DM344" s="54">
        <f>IFERROR(VLOOKUP($B344,[1]Timesheet!$D:$BK,57,0),0)</f>
        <v>0</v>
      </c>
      <c r="DN344" s="54">
        <f t="shared" si="18"/>
        <v>50000</v>
      </c>
      <c r="DO344" s="54"/>
      <c r="DP344" s="54" t="str">
        <f t="shared" si="19"/>
        <v>THA</v>
      </c>
      <c r="DQ344" s="60">
        <v>0</v>
      </c>
      <c r="DR344" s="60">
        <v>0</v>
      </c>
      <c r="DS344" s="61" t="str">
        <f>IFERROR(VLOOKUP(E344&amp;H344,[1]Group!$D$3:$G$40,4,0),"")</f>
        <v>Group 1</v>
      </c>
      <c r="DT344" s="61" t="str">
        <f t="shared" si="20"/>
        <v>MoviNorthGroup 1</v>
      </c>
    </row>
    <row r="345" spans="1:124" s="11" customFormat="1" ht="20.25" hidden="1" customHeight="1" x14ac:dyDescent="0.35">
      <c r="A345" s="47">
        <v>342</v>
      </c>
      <c r="B345" s="48">
        <v>6141</v>
      </c>
      <c r="C345" s="48" t="s">
        <v>1116</v>
      </c>
      <c r="D345" s="49" t="s">
        <v>659</v>
      </c>
      <c r="E345" s="49" t="s">
        <v>192</v>
      </c>
      <c r="F345" s="49" t="s">
        <v>193</v>
      </c>
      <c r="G345" s="49" t="s">
        <v>151</v>
      </c>
      <c r="H345" s="49" t="s">
        <v>193</v>
      </c>
      <c r="I345" s="49" t="s">
        <v>129</v>
      </c>
      <c r="J345" s="49" t="s">
        <v>179</v>
      </c>
      <c r="K345" s="49" t="s">
        <v>131</v>
      </c>
      <c r="L345" s="49" t="s">
        <v>132</v>
      </c>
      <c r="M345" s="50">
        <v>44323</v>
      </c>
      <c r="N345" s="50" t="s">
        <v>770</v>
      </c>
      <c r="O345" s="51"/>
      <c r="P345" s="50"/>
      <c r="Q345" s="52" t="s">
        <v>133</v>
      </c>
      <c r="R345" s="311" t="s">
        <v>774</v>
      </c>
      <c r="S345" s="52" t="s">
        <v>134</v>
      </c>
      <c r="T345" s="54"/>
      <c r="U345" s="54">
        <v>5000000</v>
      </c>
      <c r="V345" s="54"/>
      <c r="W345" s="55">
        <v>5000000</v>
      </c>
      <c r="X345" s="56">
        <v>0</v>
      </c>
      <c r="Y345" s="54">
        <v>0</v>
      </c>
      <c r="Z345" s="54"/>
      <c r="AA345" s="56">
        <v>200000</v>
      </c>
      <c r="AB345" s="54"/>
      <c r="AC345" s="54">
        <v>730000</v>
      </c>
      <c r="AD345" s="57">
        <v>930000</v>
      </c>
      <c r="AE345" s="54" t="s">
        <v>1246</v>
      </c>
      <c r="AF345" s="58">
        <v>26</v>
      </c>
      <c r="AG345" s="58">
        <v>25.5</v>
      </c>
      <c r="AH345" s="58">
        <v>0</v>
      </c>
      <c r="AI345" s="58">
        <v>0</v>
      </c>
      <c r="AJ345" s="58">
        <v>0</v>
      </c>
      <c r="AK345" s="58">
        <v>25.5</v>
      </c>
      <c r="AL345" s="58">
        <v>0</v>
      </c>
      <c r="AM345" s="58">
        <v>0</v>
      </c>
      <c r="AN345" s="58">
        <v>0</v>
      </c>
      <c r="AO345" s="58">
        <v>0</v>
      </c>
      <c r="AP345" s="58">
        <v>0</v>
      </c>
      <c r="AQ345" s="58">
        <v>0</v>
      </c>
      <c r="AR345" s="54">
        <v>4903846</v>
      </c>
      <c r="AS345" s="54">
        <v>0</v>
      </c>
      <c r="AT345" s="54">
        <v>0</v>
      </c>
      <c r="AU345" s="54">
        <v>4903846</v>
      </c>
      <c r="AV345" s="54">
        <v>0</v>
      </c>
      <c r="AW345" s="54">
        <v>0</v>
      </c>
      <c r="AX345" s="54">
        <v>0</v>
      </c>
      <c r="AY345" s="54">
        <v>200000</v>
      </c>
      <c r="AZ345" s="59">
        <v>0</v>
      </c>
      <c r="BA345" s="54">
        <v>0</v>
      </c>
      <c r="BB345" s="59"/>
      <c r="BC345" s="54"/>
      <c r="BD345" s="54"/>
      <c r="BE345" s="54">
        <v>715962</v>
      </c>
      <c r="BF345" s="54">
        <v>915962</v>
      </c>
      <c r="BG345" s="59">
        <v>139693</v>
      </c>
      <c r="BH345" s="59">
        <v>0</v>
      </c>
      <c r="BI345" s="59">
        <v>0</v>
      </c>
      <c r="BJ345" s="59">
        <v>0</v>
      </c>
      <c r="BK345" s="59"/>
      <c r="BL345" s="59">
        <v>0</v>
      </c>
      <c r="BM345" s="59"/>
      <c r="BN345" s="59"/>
      <c r="BO345" s="59">
        <v>0</v>
      </c>
      <c r="BP345" s="59"/>
      <c r="BQ345" s="59"/>
      <c r="BR345" s="54"/>
      <c r="BS345" s="59"/>
      <c r="BT345" s="54">
        <v>139693</v>
      </c>
      <c r="BU345" s="57">
        <v>5959501</v>
      </c>
      <c r="BV345" s="54">
        <v>0</v>
      </c>
      <c r="BW345" s="54">
        <v>200000</v>
      </c>
      <c r="BX345" s="54">
        <v>715962</v>
      </c>
      <c r="BY345" s="54">
        <v>11000000</v>
      </c>
      <c r="BZ345" s="54">
        <v>0</v>
      </c>
      <c r="CA345" s="54">
        <v>0</v>
      </c>
      <c r="CB345" s="54">
        <v>400000</v>
      </c>
      <c r="CC345" s="54">
        <v>50000</v>
      </c>
      <c r="CD345" s="54">
        <v>75000</v>
      </c>
      <c r="CE345" s="54">
        <v>0</v>
      </c>
      <c r="CF345" s="54">
        <v>525000</v>
      </c>
      <c r="CG345" s="54">
        <v>12440962</v>
      </c>
      <c r="CH345" s="54">
        <v>0</v>
      </c>
      <c r="CI345" s="54">
        <v>0</v>
      </c>
      <c r="CJ345" s="54"/>
      <c r="CK345" s="54">
        <v>0</v>
      </c>
      <c r="CL345" s="54">
        <v>0</v>
      </c>
      <c r="CM345" s="54">
        <v>50000</v>
      </c>
      <c r="CN345" s="54">
        <v>0</v>
      </c>
      <c r="CO345" s="54"/>
      <c r="CP345" s="54">
        <v>0</v>
      </c>
      <c r="CQ345" s="54">
        <v>0</v>
      </c>
      <c r="CR345" s="54">
        <v>50000</v>
      </c>
      <c r="CS345" s="54">
        <v>5384501</v>
      </c>
      <c r="CT345" s="54"/>
      <c r="CU345" s="57">
        <v>5384501</v>
      </c>
      <c r="CV345" s="54">
        <v>850000.00000000012</v>
      </c>
      <c r="CW345" s="54">
        <v>0</v>
      </c>
      <c r="CX345" s="54">
        <v>150000</v>
      </c>
      <c r="CY345" s="54">
        <v>0</v>
      </c>
      <c r="CZ345" s="54"/>
      <c r="DA345" s="54">
        <v>1000000.0000000001</v>
      </c>
      <c r="DB345" s="54">
        <v>1525000</v>
      </c>
      <c r="DC345" s="54">
        <v>100000</v>
      </c>
      <c r="DD345" s="54">
        <v>7059501</v>
      </c>
      <c r="DE345" s="54"/>
      <c r="DF345" s="54" t="s">
        <v>980</v>
      </c>
      <c r="DG345" s="54">
        <v>416666.66666666669</v>
      </c>
      <c r="DH345" s="52" t="s">
        <v>200</v>
      </c>
      <c r="DI345" s="54">
        <f>IFERROR(VLOOKUP($B345,[1]Timesheet!$D:$BK,51,0),0)</f>
        <v>21</v>
      </c>
      <c r="DJ345" s="54">
        <f>IFERROR(VLOOKUP($B345,[1]Timesheet!$D:$BK,52,0),0)</f>
        <v>0</v>
      </c>
      <c r="DK345" s="54">
        <f>IFERROR(VLOOKUP($B345,[1]Timesheet!$D:$BK,55,0),0)</f>
        <v>1</v>
      </c>
      <c r="DL345" s="52" t="s">
        <v>139</v>
      </c>
      <c r="DM345" s="54">
        <f>IFERROR(VLOOKUP($B345,[1]Timesheet!$D:$BK,57,0),0)</f>
        <v>0</v>
      </c>
      <c r="DN345" s="54">
        <f t="shared" si="18"/>
        <v>50000</v>
      </c>
      <c r="DO345" s="54"/>
      <c r="DP345" s="54" t="str">
        <f t="shared" si="19"/>
        <v>HCM</v>
      </c>
      <c r="DQ345" s="60">
        <v>0</v>
      </c>
      <c r="DR345" s="60">
        <v>0</v>
      </c>
      <c r="DS345" s="61" t="str">
        <f>IFERROR(VLOOKUP(E345&amp;H345,[1]Group!$D$3:$G$40,4,0),"")</f>
        <v>Group 1</v>
      </c>
      <c r="DT345" s="61" t="str">
        <f t="shared" si="20"/>
        <v>MoviSouthGroup 1</v>
      </c>
    </row>
    <row r="346" spans="1:124" s="11" customFormat="1" ht="20.25" hidden="1" customHeight="1" x14ac:dyDescent="0.35">
      <c r="A346" s="47">
        <v>343</v>
      </c>
      <c r="B346" s="48">
        <v>6143</v>
      </c>
      <c r="C346" s="48" t="s">
        <v>1117</v>
      </c>
      <c r="D346" s="49" t="s">
        <v>660</v>
      </c>
      <c r="E346" s="49" t="s">
        <v>192</v>
      </c>
      <c r="F346" s="49" t="s">
        <v>193</v>
      </c>
      <c r="G346" s="49" t="s">
        <v>151</v>
      </c>
      <c r="H346" s="49" t="s">
        <v>193</v>
      </c>
      <c r="I346" s="49" t="s">
        <v>129</v>
      </c>
      <c r="J346" s="49" t="s">
        <v>179</v>
      </c>
      <c r="K346" s="49" t="s">
        <v>131</v>
      </c>
      <c r="L346" s="49" t="s">
        <v>132</v>
      </c>
      <c r="M346" s="50">
        <v>44329</v>
      </c>
      <c r="N346" s="50" t="s">
        <v>770</v>
      </c>
      <c r="O346" s="51"/>
      <c r="P346" s="50"/>
      <c r="Q346" s="52" t="s">
        <v>133</v>
      </c>
      <c r="R346" s="311" t="s">
        <v>774</v>
      </c>
      <c r="S346" s="52" t="s">
        <v>134</v>
      </c>
      <c r="T346" s="54"/>
      <c r="U346" s="54">
        <v>5000000</v>
      </c>
      <c r="V346" s="54"/>
      <c r="W346" s="55">
        <v>5000000</v>
      </c>
      <c r="X346" s="56">
        <v>0</v>
      </c>
      <c r="Y346" s="54">
        <v>0</v>
      </c>
      <c r="Z346" s="54"/>
      <c r="AA346" s="56">
        <v>200000</v>
      </c>
      <c r="AB346" s="54"/>
      <c r="AC346" s="54">
        <v>730000</v>
      </c>
      <c r="AD346" s="57">
        <v>930000</v>
      </c>
      <c r="AE346" s="54" t="s">
        <v>1246</v>
      </c>
      <c r="AF346" s="58">
        <v>26</v>
      </c>
      <c r="AG346" s="58">
        <v>25.5</v>
      </c>
      <c r="AH346" s="58">
        <v>0.5</v>
      </c>
      <c r="AI346" s="58">
        <v>0</v>
      </c>
      <c r="AJ346" s="58">
        <v>0</v>
      </c>
      <c r="AK346" s="58">
        <v>26</v>
      </c>
      <c r="AL346" s="58">
        <v>0</v>
      </c>
      <c r="AM346" s="58">
        <v>0</v>
      </c>
      <c r="AN346" s="58">
        <v>0</v>
      </c>
      <c r="AO346" s="58">
        <v>0</v>
      </c>
      <c r="AP346" s="58">
        <v>0</v>
      </c>
      <c r="AQ346" s="58">
        <v>0</v>
      </c>
      <c r="AR346" s="54">
        <v>5000000</v>
      </c>
      <c r="AS346" s="54">
        <v>0</v>
      </c>
      <c r="AT346" s="54">
        <v>0</v>
      </c>
      <c r="AU346" s="54">
        <v>5000000</v>
      </c>
      <c r="AV346" s="54">
        <v>0</v>
      </c>
      <c r="AW346" s="54">
        <v>0</v>
      </c>
      <c r="AX346" s="54">
        <v>0</v>
      </c>
      <c r="AY346" s="54">
        <v>200000</v>
      </c>
      <c r="AZ346" s="59">
        <v>0</v>
      </c>
      <c r="BA346" s="54">
        <v>0</v>
      </c>
      <c r="BB346" s="59"/>
      <c r="BC346" s="54"/>
      <c r="BD346" s="54"/>
      <c r="BE346" s="54">
        <v>715962</v>
      </c>
      <c r="BF346" s="54">
        <v>915962</v>
      </c>
      <c r="BG346" s="59">
        <v>0</v>
      </c>
      <c r="BH346" s="59">
        <v>0</v>
      </c>
      <c r="BI346" s="59">
        <v>0</v>
      </c>
      <c r="BJ346" s="59">
        <v>0</v>
      </c>
      <c r="BK346" s="59"/>
      <c r="BL346" s="59">
        <v>0</v>
      </c>
      <c r="BM346" s="59"/>
      <c r="BN346" s="59"/>
      <c r="BO346" s="59">
        <v>0</v>
      </c>
      <c r="BP346" s="59"/>
      <c r="BQ346" s="59"/>
      <c r="BR346" s="54"/>
      <c r="BS346" s="59"/>
      <c r="BT346" s="54">
        <v>0</v>
      </c>
      <c r="BU346" s="57">
        <v>5915962</v>
      </c>
      <c r="BV346" s="54">
        <v>0</v>
      </c>
      <c r="BW346" s="54">
        <v>200000</v>
      </c>
      <c r="BX346" s="54">
        <v>715962</v>
      </c>
      <c r="BY346" s="54">
        <v>11000000</v>
      </c>
      <c r="BZ346" s="54">
        <v>0</v>
      </c>
      <c r="CA346" s="54">
        <v>0</v>
      </c>
      <c r="CB346" s="54">
        <v>400000</v>
      </c>
      <c r="CC346" s="54">
        <v>50000</v>
      </c>
      <c r="CD346" s="54">
        <v>75000</v>
      </c>
      <c r="CE346" s="54">
        <v>0</v>
      </c>
      <c r="CF346" s="54">
        <v>525000</v>
      </c>
      <c r="CG346" s="54">
        <v>12440962</v>
      </c>
      <c r="CH346" s="54">
        <v>0</v>
      </c>
      <c r="CI346" s="54">
        <v>0</v>
      </c>
      <c r="CJ346" s="54"/>
      <c r="CK346" s="54">
        <v>0</v>
      </c>
      <c r="CL346" s="54">
        <v>0</v>
      </c>
      <c r="CM346" s="54">
        <v>50000</v>
      </c>
      <c r="CN346" s="54">
        <v>0</v>
      </c>
      <c r="CO346" s="54"/>
      <c r="CP346" s="54">
        <v>0</v>
      </c>
      <c r="CQ346" s="54">
        <v>0</v>
      </c>
      <c r="CR346" s="54">
        <v>50000</v>
      </c>
      <c r="CS346" s="54">
        <v>5340962</v>
      </c>
      <c r="CT346" s="54"/>
      <c r="CU346" s="57">
        <v>5340962</v>
      </c>
      <c r="CV346" s="54">
        <v>850000.00000000012</v>
      </c>
      <c r="CW346" s="54">
        <v>0</v>
      </c>
      <c r="CX346" s="54">
        <v>150000</v>
      </c>
      <c r="CY346" s="54">
        <v>0</v>
      </c>
      <c r="CZ346" s="54"/>
      <c r="DA346" s="54">
        <v>1000000.0000000001</v>
      </c>
      <c r="DB346" s="54">
        <v>1525000</v>
      </c>
      <c r="DC346" s="54">
        <v>100000</v>
      </c>
      <c r="DD346" s="54">
        <v>7015962</v>
      </c>
      <c r="DE346" s="54"/>
      <c r="DF346" s="54" t="s">
        <v>980</v>
      </c>
      <c r="DG346" s="54">
        <v>416666.66666666669</v>
      </c>
      <c r="DH346" s="52" t="s">
        <v>188</v>
      </c>
      <c r="DI346" s="54">
        <f>IFERROR(VLOOKUP($B346,[1]Timesheet!$D:$BK,51,0),0)</f>
        <v>22</v>
      </c>
      <c r="DJ346" s="54">
        <f>IFERROR(VLOOKUP($B346,[1]Timesheet!$D:$BK,52,0),0)</f>
        <v>0</v>
      </c>
      <c r="DK346" s="54">
        <f>IFERROR(VLOOKUP($B346,[1]Timesheet!$D:$BK,55,0),0)</f>
        <v>0</v>
      </c>
      <c r="DL346" s="52" t="s">
        <v>139</v>
      </c>
      <c r="DM346" s="54">
        <f>IFERROR(VLOOKUP($B346,[1]Timesheet!$D:$BK,57,0),0)</f>
        <v>0</v>
      </c>
      <c r="DN346" s="54">
        <f t="shared" si="18"/>
        <v>50000</v>
      </c>
      <c r="DO346" s="54"/>
      <c r="DP346" s="54" t="str">
        <f t="shared" si="19"/>
        <v>MKD</v>
      </c>
      <c r="DQ346" s="60">
        <v>0</v>
      </c>
      <c r="DR346" s="60">
        <v>0</v>
      </c>
      <c r="DS346" s="61" t="str">
        <f>IFERROR(VLOOKUP(E346&amp;H346,[1]Group!$D$3:$G$40,4,0),"")</f>
        <v>Group 1</v>
      </c>
      <c r="DT346" s="61" t="str">
        <f t="shared" si="20"/>
        <v>MoviSouthGroup 1</v>
      </c>
    </row>
    <row r="347" spans="1:124" s="11" customFormat="1" ht="20.25" hidden="1" customHeight="1" x14ac:dyDescent="0.35">
      <c r="A347" s="47">
        <v>344</v>
      </c>
      <c r="B347" s="48">
        <v>6154</v>
      </c>
      <c r="C347" s="48" t="s">
        <v>1118</v>
      </c>
      <c r="D347" s="49" t="s">
        <v>661</v>
      </c>
      <c r="E347" s="49" t="s">
        <v>192</v>
      </c>
      <c r="F347" s="49" t="s">
        <v>193</v>
      </c>
      <c r="G347" s="49" t="s">
        <v>151</v>
      </c>
      <c r="H347" s="49" t="s">
        <v>193</v>
      </c>
      <c r="I347" s="49" t="s">
        <v>129</v>
      </c>
      <c r="J347" s="49" t="s">
        <v>179</v>
      </c>
      <c r="K347" s="49" t="s">
        <v>131</v>
      </c>
      <c r="L347" s="49" t="s">
        <v>132</v>
      </c>
      <c r="M347" s="50">
        <v>44337</v>
      </c>
      <c r="N347" s="50" t="s">
        <v>770</v>
      </c>
      <c r="O347" s="51"/>
      <c r="P347" s="50"/>
      <c r="Q347" s="52" t="s">
        <v>133</v>
      </c>
      <c r="R347" s="311" t="s">
        <v>774</v>
      </c>
      <c r="S347" s="52" t="s">
        <v>134</v>
      </c>
      <c r="T347" s="54"/>
      <c r="U347" s="54">
        <v>5000000</v>
      </c>
      <c r="V347" s="54"/>
      <c r="W347" s="55">
        <v>5000000</v>
      </c>
      <c r="X347" s="56">
        <v>0</v>
      </c>
      <c r="Y347" s="54">
        <v>0</v>
      </c>
      <c r="Z347" s="54"/>
      <c r="AA347" s="56">
        <v>200000</v>
      </c>
      <c r="AB347" s="54"/>
      <c r="AC347" s="54">
        <v>730000</v>
      </c>
      <c r="AD347" s="57">
        <v>930000</v>
      </c>
      <c r="AE347" s="54" t="s">
        <v>1246</v>
      </c>
      <c r="AF347" s="58">
        <v>26</v>
      </c>
      <c r="AG347" s="58">
        <v>25</v>
      </c>
      <c r="AH347" s="58">
        <v>1</v>
      </c>
      <c r="AI347" s="58">
        <v>0</v>
      </c>
      <c r="AJ347" s="58">
        <v>0</v>
      </c>
      <c r="AK347" s="58">
        <v>26</v>
      </c>
      <c r="AL347" s="58">
        <v>0</v>
      </c>
      <c r="AM347" s="58">
        <v>0</v>
      </c>
      <c r="AN347" s="58">
        <v>0</v>
      </c>
      <c r="AO347" s="58">
        <v>0</v>
      </c>
      <c r="AP347" s="58">
        <v>0</v>
      </c>
      <c r="AQ347" s="58">
        <v>0</v>
      </c>
      <c r="AR347" s="54">
        <v>5000000</v>
      </c>
      <c r="AS347" s="54">
        <v>0</v>
      </c>
      <c r="AT347" s="54">
        <v>0</v>
      </c>
      <c r="AU347" s="54">
        <v>5000000</v>
      </c>
      <c r="AV347" s="54">
        <v>0</v>
      </c>
      <c r="AW347" s="54">
        <v>0</v>
      </c>
      <c r="AX347" s="54">
        <v>0</v>
      </c>
      <c r="AY347" s="54">
        <v>200000</v>
      </c>
      <c r="AZ347" s="59">
        <v>0</v>
      </c>
      <c r="BA347" s="54">
        <v>0</v>
      </c>
      <c r="BB347" s="59"/>
      <c r="BC347" s="54"/>
      <c r="BD347" s="54"/>
      <c r="BE347" s="54">
        <v>701923</v>
      </c>
      <c r="BF347" s="54">
        <v>901923</v>
      </c>
      <c r="BG347" s="59">
        <v>3322760</v>
      </c>
      <c r="BH347" s="59">
        <v>0</v>
      </c>
      <c r="BI347" s="59">
        <v>0</v>
      </c>
      <c r="BJ347" s="59">
        <v>0</v>
      </c>
      <c r="BK347" s="59"/>
      <c r="BL347" s="59">
        <v>170000</v>
      </c>
      <c r="BM347" s="59"/>
      <c r="BN347" s="59"/>
      <c r="BO347" s="59">
        <v>0</v>
      </c>
      <c r="BP347" s="59"/>
      <c r="BQ347" s="59"/>
      <c r="BR347" s="54"/>
      <c r="BS347" s="59"/>
      <c r="BT347" s="54">
        <v>3492760</v>
      </c>
      <c r="BU347" s="57">
        <v>9394683</v>
      </c>
      <c r="BV347" s="54">
        <v>0</v>
      </c>
      <c r="BW347" s="54">
        <v>200000</v>
      </c>
      <c r="BX347" s="54">
        <v>701923</v>
      </c>
      <c r="BY347" s="54">
        <v>11000000</v>
      </c>
      <c r="BZ347" s="54">
        <v>0</v>
      </c>
      <c r="CA347" s="54">
        <v>0</v>
      </c>
      <c r="CB347" s="54">
        <v>400000</v>
      </c>
      <c r="CC347" s="54">
        <v>50000</v>
      </c>
      <c r="CD347" s="54">
        <v>75000</v>
      </c>
      <c r="CE347" s="54">
        <v>0</v>
      </c>
      <c r="CF347" s="54">
        <v>525000</v>
      </c>
      <c r="CG347" s="54">
        <v>12426923</v>
      </c>
      <c r="CH347" s="54">
        <v>0</v>
      </c>
      <c r="CI347" s="54">
        <v>0</v>
      </c>
      <c r="CJ347" s="54"/>
      <c r="CK347" s="54">
        <v>0</v>
      </c>
      <c r="CL347" s="54">
        <v>0</v>
      </c>
      <c r="CM347" s="54">
        <v>50000</v>
      </c>
      <c r="CN347" s="54">
        <v>0</v>
      </c>
      <c r="CO347" s="54"/>
      <c r="CP347" s="54">
        <v>0</v>
      </c>
      <c r="CQ347" s="54">
        <v>0</v>
      </c>
      <c r="CR347" s="54">
        <v>50000</v>
      </c>
      <c r="CS347" s="54">
        <v>8819683</v>
      </c>
      <c r="CT347" s="54"/>
      <c r="CU347" s="57">
        <v>8819683</v>
      </c>
      <c r="CV347" s="54">
        <v>850000.00000000012</v>
      </c>
      <c r="CW347" s="54">
        <v>0</v>
      </c>
      <c r="CX347" s="54">
        <v>150000</v>
      </c>
      <c r="CY347" s="54">
        <v>0</v>
      </c>
      <c r="CZ347" s="54"/>
      <c r="DA347" s="54">
        <v>1000000.0000000001</v>
      </c>
      <c r="DB347" s="54">
        <v>1525000</v>
      </c>
      <c r="DC347" s="54">
        <v>100000</v>
      </c>
      <c r="DD347" s="54">
        <v>10494683</v>
      </c>
      <c r="DE347" s="54"/>
      <c r="DF347" s="54" t="s">
        <v>980</v>
      </c>
      <c r="DG347" s="54">
        <v>416666.66666666669</v>
      </c>
      <c r="DH347" s="52" t="s">
        <v>210</v>
      </c>
      <c r="DI347" s="54">
        <f>IFERROR(VLOOKUP($B347,[1]Timesheet!$D:$BK,51,0),0)</f>
        <v>22</v>
      </c>
      <c r="DJ347" s="54">
        <f>IFERROR(VLOOKUP($B347,[1]Timesheet!$D:$BK,52,0),0)</f>
        <v>0</v>
      </c>
      <c r="DK347" s="54">
        <f>IFERROR(VLOOKUP($B347,[1]Timesheet!$D:$BK,55,0),0)</f>
        <v>0</v>
      </c>
      <c r="DL347" s="52" t="s">
        <v>139</v>
      </c>
      <c r="DM347" s="54">
        <f>IFERROR(VLOOKUP($B347,[1]Timesheet!$D:$BK,57,0),0)</f>
        <v>0</v>
      </c>
      <c r="DN347" s="54">
        <f t="shared" si="18"/>
        <v>50000</v>
      </c>
      <c r="DO347" s="54"/>
      <c r="DP347" s="54" t="str">
        <f t="shared" si="19"/>
        <v>TNH</v>
      </c>
      <c r="DQ347" s="60">
        <v>0</v>
      </c>
      <c r="DR347" s="60">
        <v>0</v>
      </c>
      <c r="DS347" s="61" t="str">
        <f>IFERROR(VLOOKUP(E347&amp;H347,[1]Group!$D$3:$G$40,4,0),"")</f>
        <v>Group 1</v>
      </c>
      <c r="DT347" s="61" t="str">
        <f t="shared" si="20"/>
        <v>MoviSouthGroup 1</v>
      </c>
    </row>
    <row r="348" spans="1:124" s="11" customFormat="1" ht="20.25" hidden="1" customHeight="1" x14ac:dyDescent="0.35">
      <c r="A348" s="47">
        <v>345</v>
      </c>
      <c r="B348" s="48">
        <v>6164</v>
      </c>
      <c r="C348" s="48" t="s">
        <v>1119</v>
      </c>
      <c r="D348" s="49" t="s">
        <v>662</v>
      </c>
      <c r="E348" s="49" t="s">
        <v>192</v>
      </c>
      <c r="F348" s="49" t="s">
        <v>193</v>
      </c>
      <c r="G348" s="49" t="s">
        <v>151</v>
      </c>
      <c r="H348" s="49" t="s">
        <v>193</v>
      </c>
      <c r="I348" s="49" t="s">
        <v>129</v>
      </c>
      <c r="J348" s="49" t="s">
        <v>179</v>
      </c>
      <c r="K348" s="49" t="s">
        <v>131</v>
      </c>
      <c r="L348" s="49" t="s">
        <v>132</v>
      </c>
      <c r="M348" s="50">
        <v>44348</v>
      </c>
      <c r="N348" s="50" t="s">
        <v>770</v>
      </c>
      <c r="O348" s="51"/>
      <c r="P348" s="50"/>
      <c r="Q348" s="52" t="s">
        <v>133</v>
      </c>
      <c r="R348" s="311" t="s">
        <v>774</v>
      </c>
      <c r="S348" s="52" t="s">
        <v>134</v>
      </c>
      <c r="T348" s="54"/>
      <c r="U348" s="54">
        <v>5000000</v>
      </c>
      <c r="V348" s="54"/>
      <c r="W348" s="55">
        <v>5000000</v>
      </c>
      <c r="X348" s="56">
        <v>0</v>
      </c>
      <c r="Y348" s="54">
        <v>0</v>
      </c>
      <c r="Z348" s="54"/>
      <c r="AA348" s="56">
        <v>200000</v>
      </c>
      <c r="AB348" s="54"/>
      <c r="AC348" s="54">
        <v>730000</v>
      </c>
      <c r="AD348" s="57">
        <v>930000</v>
      </c>
      <c r="AE348" s="54" t="s">
        <v>1246</v>
      </c>
      <c r="AF348" s="58">
        <v>26</v>
      </c>
      <c r="AG348" s="58">
        <v>26</v>
      </c>
      <c r="AH348" s="58">
        <v>0</v>
      </c>
      <c r="AI348" s="58">
        <v>0</v>
      </c>
      <c r="AJ348" s="58">
        <v>0</v>
      </c>
      <c r="AK348" s="58">
        <v>26</v>
      </c>
      <c r="AL348" s="58">
        <v>0</v>
      </c>
      <c r="AM348" s="58">
        <v>0</v>
      </c>
      <c r="AN348" s="58">
        <v>0</v>
      </c>
      <c r="AO348" s="58">
        <v>0</v>
      </c>
      <c r="AP348" s="58">
        <v>0</v>
      </c>
      <c r="AQ348" s="58">
        <v>0</v>
      </c>
      <c r="AR348" s="54">
        <v>5000000</v>
      </c>
      <c r="AS348" s="54">
        <v>0</v>
      </c>
      <c r="AT348" s="54">
        <v>0</v>
      </c>
      <c r="AU348" s="54">
        <v>5000000</v>
      </c>
      <c r="AV348" s="54">
        <v>0</v>
      </c>
      <c r="AW348" s="54">
        <v>0</v>
      </c>
      <c r="AX348" s="54">
        <v>0</v>
      </c>
      <c r="AY348" s="54">
        <v>200000</v>
      </c>
      <c r="AZ348" s="59">
        <v>0</v>
      </c>
      <c r="BA348" s="54">
        <v>0</v>
      </c>
      <c r="BB348" s="59"/>
      <c r="BC348" s="54"/>
      <c r="BD348" s="54"/>
      <c r="BE348" s="54">
        <v>730000</v>
      </c>
      <c r="BF348" s="54">
        <v>930000</v>
      </c>
      <c r="BG348" s="59">
        <v>2306812</v>
      </c>
      <c r="BH348" s="59">
        <v>0</v>
      </c>
      <c r="BI348" s="59">
        <v>0</v>
      </c>
      <c r="BJ348" s="59">
        <v>0</v>
      </c>
      <c r="BK348" s="59"/>
      <c r="BL348" s="59">
        <v>100000</v>
      </c>
      <c r="BM348" s="59"/>
      <c r="BN348" s="59"/>
      <c r="BO348" s="59">
        <v>0</v>
      </c>
      <c r="BP348" s="59"/>
      <c r="BQ348" s="59"/>
      <c r="BR348" s="54"/>
      <c r="BS348" s="59"/>
      <c r="BT348" s="54">
        <v>2406812</v>
      </c>
      <c r="BU348" s="57">
        <v>8336812</v>
      </c>
      <c r="BV348" s="54">
        <v>0</v>
      </c>
      <c r="BW348" s="54">
        <v>200000</v>
      </c>
      <c r="BX348" s="54">
        <v>730000</v>
      </c>
      <c r="BY348" s="54">
        <v>11000000</v>
      </c>
      <c r="BZ348" s="54">
        <v>0</v>
      </c>
      <c r="CA348" s="54">
        <v>0</v>
      </c>
      <c r="CB348" s="54">
        <v>400000</v>
      </c>
      <c r="CC348" s="54">
        <v>50000</v>
      </c>
      <c r="CD348" s="54">
        <v>75000</v>
      </c>
      <c r="CE348" s="54">
        <v>0</v>
      </c>
      <c r="CF348" s="54">
        <v>525000</v>
      </c>
      <c r="CG348" s="54">
        <v>12455000</v>
      </c>
      <c r="CH348" s="54">
        <v>0</v>
      </c>
      <c r="CI348" s="54">
        <v>0</v>
      </c>
      <c r="CJ348" s="54"/>
      <c r="CK348" s="54">
        <v>0</v>
      </c>
      <c r="CL348" s="54">
        <v>0</v>
      </c>
      <c r="CM348" s="54">
        <v>50000</v>
      </c>
      <c r="CN348" s="54">
        <v>0</v>
      </c>
      <c r="CO348" s="54"/>
      <c r="CP348" s="54">
        <v>0</v>
      </c>
      <c r="CQ348" s="54">
        <v>0</v>
      </c>
      <c r="CR348" s="54">
        <v>50000</v>
      </c>
      <c r="CS348" s="54">
        <v>7761812</v>
      </c>
      <c r="CT348" s="54"/>
      <c r="CU348" s="57">
        <v>7761812</v>
      </c>
      <c r="CV348" s="54">
        <v>850000.00000000012</v>
      </c>
      <c r="CW348" s="54">
        <v>0</v>
      </c>
      <c r="CX348" s="54">
        <v>150000</v>
      </c>
      <c r="CY348" s="54">
        <v>0</v>
      </c>
      <c r="CZ348" s="54"/>
      <c r="DA348" s="54">
        <v>1000000.0000000001</v>
      </c>
      <c r="DB348" s="54">
        <v>1525000</v>
      </c>
      <c r="DC348" s="54">
        <v>100000</v>
      </c>
      <c r="DD348" s="54">
        <v>9436812</v>
      </c>
      <c r="DE348" s="54"/>
      <c r="DF348" s="54" t="s">
        <v>980</v>
      </c>
      <c r="DG348" s="54">
        <v>416666.66666666669</v>
      </c>
      <c r="DH348" s="52" t="s">
        <v>203</v>
      </c>
      <c r="DI348" s="54">
        <f>IFERROR(VLOOKUP($B348,[1]Timesheet!$D:$BK,51,0),0)</f>
        <v>22</v>
      </c>
      <c r="DJ348" s="54">
        <f>IFERROR(VLOOKUP($B348,[1]Timesheet!$D:$BK,52,0),0)</f>
        <v>0</v>
      </c>
      <c r="DK348" s="54">
        <f>IFERROR(VLOOKUP($B348,[1]Timesheet!$D:$BK,55,0),0)</f>
        <v>0</v>
      </c>
      <c r="DL348" s="52" t="s">
        <v>139</v>
      </c>
      <c r="DM348" s="54">
        <f>IFERROR(VLOOKUP($B348,[1]Timesheet!$D:$BK,57,0),0)</f>
        <v>0</v>
      </c>
      <c r="DN348" s="54">
        <f t="shared" si="18"/>
        <v>50000</v>
      </c>
      <c r="DO348" s="54"/>
      <c r="DP348" s="54" t="str">
        <f t="shared" si="19"/>
        <v>BDG</v>
      </c>
      <c r="DQ348" s="60">
        <v>0</v>
      </c>
      <c r="DR348" s="60">
        <v>0</v>
      </c>
      <c r="DS348" s="61" t="str">
        <f>IFERROR(VLOOKUP(E348&amp;H348,[1]Group!$D$3:$G$40,4,0),"")</f>
        <v>Group 1</v>
      </c>
      <c r="DT348" s="61" t="str">
        <f t="shared" si="20"/>
        <v>MoviSouthGroup 1</v>
      </c>
    </row>
    <row r="349" spans="1:124" s="11" customFormat="1" ht="20.25" hidden="1" customHeight="1" x14ac:dyDescent="0.35">
      <c r="A349" s="47">
        <v>346</v>
      </c>
      <c r="B349" s="48">
        <v>6170</v>
      </c>
      <c r="C349" s="48" t="s">
        <v>1120</v>
      </c>
      <c r="D349" s="49" t="s">
        <v>663</v>
      </c>
      <c r="E349" s="49" t="s">
        <v>192</v>
      </c>
      <c r="F349" s="49" t="s">
        <v>193</v>
      </c>
      <c r="G349" s="49" t="s">
        <v>151</v>
      </c>
      <c r="H349" s="49" t="s">
        <v>193</v>
      </c>
      <c r="I349" s="49" t="s">
        <v>129</v>
      </c>
      <c r="J349" s="49" t="s">
        <v>179</v>
      </c>
      <c r="K349" s="49" t="s">
        <v>131</v>
      </c>
      <c r="L349" s="49" t="s">
        <v>132</v>
      </c>
      <c r="M349" s="50">
        <v>44349</v>
      </c>
      <c r="N349" s="50" t="s">
        <v>770</v>
      </c>
      <c r="O349" s="51"/>
      <c r="P349" s="50"/>
      <c r="Q349" s="52" t="s">
        <v>133</v>
      </c>
      <c r="R349" s="311" t="s">
        <v>774</v>
      </c>
      <c r="S349" s="52" t="s">
        <v>134</v>
      </c>
      <c r="T349" s="54"/>
      <c r="U349" s="54">
        <v>5000000</v>
      </c>
      <c r="V349" s="54"/>
      <c r="W349" s="55">
        <v>5000000</v>
      </c>
      <c r="X349" s="56">
        <v>0</v>
      </c>
      <c r="Y349" s="54">
        <v>0</v>
      </c>
      <c r="Z349" s="54"/>
      <c r="AA349" s="56">
        <v>200000</v>
      </c>
      <c r="AB349" s="54"/>
      <c r="AC349" s="54">
        <v>730000</v>
      </c>
      <c r="AD349" s="57">
        <v>930000</v>
      </c>
      <c r="AE349" s="54" t="s">
        <v>1246</v>
      </c>
      <c r="AF349" s="58">
        <v>26</v>
      </c>
      <c r="AG349" s="58">
        <v>24.5</v>
      </c>
      <c r="AH349" s="58">
        <v>0.5</v>
      </c>
      <c r="AI349" s="58">
        <v>0</v>
      </c>
      <c r="AJ349" s="58">
        <v>0</v>
      </c>
      <c r="AK349" s="58">
        <v>25</v>
      </c>
      <c r="AL349" s="58">
        <v>0</v>
      </c>
      <c r="AM349" s="58">
        <v>0</v>
      </c>
      <c r="AN349" s="58">
        <v>0</v>
      </c>
      <c r="AO349" s="58">
        <v>0</v>
      </c>
      <c r="AP349" s="58">
        <v>0</v>
      </c>
      <c r="AQ349" s="58">
        <v>0</v>
      </c>
      <c r="AR349" s="54">
        <v>4807692</v>
      </c>
      <c r="AS349" s="54">
        <v>0</v>
      </c>
      <c r="AT349" s="54">
        <v>0</v>
      </c>
      <c r="AU349" s="54">
        <v>4807692</v>
      </c>
      <c r="AV349" s="54">
        <v>0</v>
      </c>
      <c r="AW349" s="54">
        <v>0</v>
      </c>
      <c r="AX349" s="54">
        <v>0</v>
      </c>
      <c r="AY349" s="54">
        <v>200000</v>
      </c>
      <c r="AZ349" s="59">
        <v>0</v>
      </c>
      <c r="BA349" s="54">
        <v>0</v>
      </c>
      <c r="BB349" s="59"/>
      <c r="BC349" s="54"/>
      <c r="BD349" s="54"/>
      <c r="BE349" s="54">
        <v>687885</v>
      </c>
      <c r="BF349" s="54">
        <v>887885</v>
      </c>
      <c r="BG349" s="59">
        <v>0</v>
      </c>
      <c r="BH349" s="59">
        <v>0</v>
      </c>
      <c r="BI349" s="59">
        <v>0</v>
      </c>
      <c r="BJ349" s="59">
        <v>0</v>
      </c>
      <c r="BK349" s="59"/>
      <c r="BL349" s="59">
        <v>0</v>
      </c>
      <c r="BM349" s="59"/>
      <c r="BN349" s="59"/>
      <c r="BO349" s="59">
        <v>0</v>
      </c>
      <c r="BP349" s="59"/>
      <c r="BQ349" s="59"/>
      <c r="BR349" s="54"/>
      <c r="BS349" s="59"/>
      <c r="BT349" s="54">
        <v>0</v>
      </c>
      <c r="BU349" s="57">
        <v>5695577</v>
      </c>
      <c r="BV349" s="54">
        <v>0</v>
      </c>
      <c r="BW349" s="54">
        <v>200000</v>
      </c>
      <c r="BX349" s="54">
        <v>687885</v>
      </c>
      <c r="BY349" s="54">
        <v>11000000</v>
      </c>
      <c r="BZ349" s="54">
        <v>0</v>
      </c>
      <c r="CA349" s="54">
        <v>0</v>
      </c>
      <c r="CB349" s="54">
        <v>400000</v>
      </c>
      <c r="CC349" s="54">
        <v>50000</v>
      </c>
      <c r="CD349" s="54">
        <v>75000</v>
      </c>
      <c r="CE349" s="54">
        <v>0</v>
      </c>
      <c r="CF349" s="54">
        <v>525000</v>
      </c>
      <c r="CG349" s="54">
        <v>12412885</v>
      </c>
      <c r="CH349" s="54">
        <v>0</v>
      </c>
      <c r="CI349" s="54">
        <v>0</v>
      </c>
      <c r="CJ349" s="54"/>
      <c r="CK349" s="54">
        <v>0</v>
      </c>
      <c r="CL349" s="54">
        <v>0</v>
      </c>
      <c r="CM349" s="54">
        <v>50000</v>
      </c>
      <c r="CN349" s="54">
        <v>0</v>
      </c>
      <c r="CO349" s="54"/>
      <c r="CP349" s="54">
        <v>0</v>
      </c>
      <c r="CQ349" s="54">
        <v>0</v>
      </c>
      <c r="CR349" s="54">
        <v>50000</v>
      </c>
      <c r="CS349" s="54">
        <v>5120577</v>
      </c>
      <c r="CT349" s="54"/>
      <c r="CU349" s="57">
        <v>5120577</v>
      </c>
      <c r="CV349" s="54">
        <v>850000.00000000012</v>
      </c>
      <c r="CW349" s="54">
        <v>0</v>
      </c>
      <c r="CX349" s="54">
        <v>150000</v>
      </c>
      <c r="CY349" s="54">
        <v>0</v>
      </c>
      <c r="CZ349" s="54"/>
      <c r="DA349" s="54">
        <v>1000000.0000000001</v>
      </c>
      <c r="DB349" s="54">
        <v>1525000</v>
      </c>
      <c r="DC349" s="54">
        <v>100000</v>
      </c>
      <c r="DD349" s="54">
        <v>6795577</v>
      </c>
      <c r="DE349" s="54"/>
      <c r="DF349" s="54" t="s">
        <v>980</v>
      </c>
      <c r="DG349" s="54">
        <v>416666.66666666669</v>
      </c>
      <c r="DH349" s="52" t="s">
        <v>188</v>
      </c>
      <c r="DI349" s="54">
        <f>IFERROR(VLOOKUP($B349,[1]Timesheet!$D:$BK,51,0),0)</f>
        <v>21</v>
      </c>
      <c r="DJ349" s="54">
        <f>IFERROR(VLOOKUP($B349,[1]Timesheet!$D:$BK,52,0),0)</f>
        <v>0</v>
      </c>
      <c r="DK349" s="54">
        <f>IFERROR(VLOOKUP($B349,[1]Timesheet!$D:$BK,55,0),0)</f>
        <v>1</v>
      </c>
      <c r="DL349" s="52" t="s">
        <v>139</v>
      </c>
      <c r="DM349" s="54">
        <f>IFERROR(VLOOKUP($B349,[1]Timesheet!$D:$BK,57,0),0)</f>
        <v>0</v>
      </c>
      <c r="DN349" s="54">
        <f t="shared" si="18"/>
        <v>50000</v>
      </c>
      <c r="DO349" s="54"/>
      <c r="DP349" s="54" t="str">
        <f t="shared" si="19"/>
        <v>MKD</v>
      </c>
      <c r="DQ349" s="60">
        <v>0</v>
      </c>
      <c r="DR349" s="60">
        <v>0</v>
      </c>
      <c r="DS349" s="61" t="str">
        <f>IFERROR(VLOOKUP(E349&amp;H349,[1]Group!$D$3:$G$40,4,0),"")</f>
        <v>Group 1</v>
      </c>
      <c r="DT349" s="61" t="str">
        <f t="shared" si="20"/>
        <v>MoviSouthGroup 1</v>
      </c>
    </row>
    <row r="350" spans="1:124" s="11" customFormat="1" ht="20.25" hidden="1" customHeight="1" x14ac:dyDescent="0.35">
      <c r="A350" s="47">
        <v>347</v>
      </c>
      <c r="B350" s="48">
        <v>6172</v>
      </c>
      <c r="C350" s="48" t="s">
        <v>1121</v>
      </c>
      <c r="D350" s="49" t="s">
        <v>664</v>
      </c>
      <c r="E350" s="49" t="s">
        <v>192</v>
      </c>
      <c r="F350" s="49" t="s">
        <v>193</v>
      </c>
      <c r="G350" s="49" t="s">
        <v>151</v>
      </c>
      <c r="H350" s="49" t="s">
        <v>193</v>
      </c>
      <c r="I350" s="49" t="s">
        <v>129</v>
      </c>
      <c r="J350" s="49" t="s">
        <v>179</v>
      </c>
      <c r="K350" s="49" t="s">
        <v>131</v>
      </c>
      <c r="L350" s="49" t="s">
        <v>132</v>
      </c>
      <c r="M350" s="50">
        <v>44357</v>
      </c>
      <c r="N350" s="50" t="s">
        <v>770</v>
      </c>
      <c r="O350" s="51"/>
      <c r="P350" s="50"/>
      <c r="Q350" s="52" t="s">
        <v>133</v>
      </c>
      <c r="R350" s="311" t="s">
        <v>774</v>
      </c>
      <c r="S350" s="52" t="s">
        <v>134</v>
      </c>
      <c r="T350" s="54"/>
      <c r="U350" s="54">
        <v>5000000</v>
      </c>
      <c r="V350" s="54"/>
      <c r="W350" s="55">
        <v>5000000</v>
      </c>
      <c r="X350" s="56">
        <v>0</v>
      </c>
      <c r="Y350" s="54">
        <v>0</v>
      </c>
      <c r="Z350" s="54"/>
      <c r="AA350" s="56">
        <v>200000</v>
      </c>
      <c r="AB350" s="54"/>
      <c r="AC350" s="54">
        <v>730000</v>
      </c>
      <c r="AD350" s="57">
        <v>930000</v>
      </c>
      <c r="AE350" s="54" t="s">
        <v>1246</v>
      </c>
      <c r="AF350" s="58">
        <v>26</v>
      </c>
      <c r="AG350" s="58">
        <v>26</v>
      </c>
      <c r="AH350" s="58">
        <v>0</v>
      </c>
      <c r="AI350" s="58">
        <v>0</v>
      </c>
      <c r="AJ350" s="58">
        <v>0</v>
      </c>
      <c r="AK350" s="58">
        <v>26</v>
      </c>
      <c r="AL350" s="58">
        <v>0</v>
      </c>
      <c r="AM350" s="58">
        <v>0</v>
      </c>
      <c r="AN350" s="58">
        <v>0</v>
      </c>
      <c r="AO350" s="58">
        <v>0</v>
      </c>
      <c r="AP350" s="58">
        <v>0</v>
      </c>
      <c r="AQ350" s="58">
        <v>0</v>
      </c>
      <c r="AR350" s="54">
        <v>5000000</v>
      </c>
      <c r="AS350" s="54">
        <v>0</v>
      </c>
      <c r="AT350" s="54">
        <v>0</v>
      </c>
      <c r="AU350" s="54">
        <v>5000000</v>
      </c>
      <c r="AV350" s="54">
        <v>0</v>
      </c>
      <c r="AW350" s="54">
        <v>0</v>
      </c>
      <c r="AX350" s="54">
        <v>0</v>
      </c>
      <c r="AY350" s="54">
        <v>200000</v>
      </c>
      <c r="AZ350" s="59">
        <v>0</v>
      </c>
      <c r="BA350" s="54">
        <v>0</v>
      </c>
      <c r="BB350" s="59"/>
      <c r="BC350" s="54"/>
      <c r="BD350" s="54"/>
      <c r="BE350" s="54">
        <v>730000</v>
      </c>
      <c r="BF350" s="54">
        <v>930000</v>
      </c>
      <c r="BG350" s="59">
        <v>252897</v>
      </c>
      <c r="BH350" s="59">
        <v>0</v>
      </c>
      <c r="BI350" s="59">
        <v>0</v>
      </c>
      <c r="BJ350" s="59">
        <v>0</v>
      </c>
      <c r="BK350" s="59"/>
      <c r="BL350" s="59">
        <v>0</v>
      </c>
      <c r="BM350" s="59"/>
      <c r="BN350" s="59"/>
      <c r="BO350" s="59">
        <v>0</v>
      </c>
      <c r="BP350" s="59"/>
      <c r="BQ350" s="59"/>
      <c r="BR350" s="54"/>
      <c r="BS350" s="59"/>
      <c r="BT350" s="54">
        <v>252897</v>
      </c>
      <c r="BU350" s="57">
        <v>6182897</v>
      </c>
      <c r="BV350" s="54">
        <v>0</v>
      </c>
      <c r="BW350" s="54">
        <v>200000</v>
      </c>
      <c r="BX350" s="54">
        <v>730000</v>
      </c>
      <c r="BY350" s="54">
        <v>11000000</v>
      </c>
      <c r="BZ350" s="54">
        <v>0</v>
      </c>
      <c r="CA350" s="54">
        <v>0</v>
      </c>
      <c r="CB350" s="54">
        <v>400000</v>
      </c>
      <c r="CC350" s="54">
        <v>50000</v>
      </c>
      <c r="CD350" s="54">
        <v>75000</v>
      </c>
      <c r="CE350" s="54">
        <v>0</v>
      </c>
      <c r="CF350" s="54">
        <v>525000</v>
      </c>
      <c r="CG350" s="54">
        <v>12455000</v>
      </c>
      <c r="CH350" s="54">
        <v>0</v>
      </c>
      <c r="CI350" s="54">
        <v>0</v>
      </c>
      <c r="CJ350" s="54"/>
      <c r="CK350" s="54">
        <v>0</v>
      </c>
      <c r="CL350" s="54">
        <v>0</v>
      </c>
      <c r="CM350" s="54">
        <v>0</v>
      </c>
      <c r="CN350" s="54">
        <v>0</v>
      </c>
      <c r="CO350" s="54"/>
      <c r="CP350" s="54">
        <v>0</v>
      </c>
      <c r="CQ350" s="54">
        <v>0</v>
      </c>
      <c r="CR350" s="54">
        <v>0</v>
      </c>
      <c r="CS350" s="54">
        <v>5657897</v>
      </c>
      <c r="CT350" s="54"/>
      <c r="CU350" s="57">
        <v>5657897</v>
      </c>
      <c r="CV350" s="54">
        <v>850000.00000000012</v>
      </c>
      <c r="CW350" s="54">
        <v>0</v>
      </c>
      <c r="CX350" s="54">
        <v>150000</v>
      </c>
      <c r="CY350" s="54">
        <v>0</v>
      </c>
      <c r="CZ350" s="54"/>
      <c r="DA350" s="54">
        <v>1000000.0000000001</v>
      </c>
      <c r="DB350" s="54">
        <v>1525000</v>
      </c>
      <c r="DC350" s="54">
        <v>100000</v>
      </c>
      <c r="DD350" s="54">
        <v>7282897</v>
      </c>
      <c r="DE350" s="54"/>
      <c r="DF350" s="54" t="s">
        <v>980</v>
      </c>
      <c r="DG350" s="54">
        <v>416666.66666666669</v>
      </c>
      <c r="DH350" s="52" t="s">
        <v>195</v>
      </c>
      <c r="DI350" s="54">
        <f>IFERROR(VLOOKUP($B350,[1]Timesheet!$D:$BK,51,0),0)</f>
        <v>22</v>
      </c>
      <c r="DJ350" s="54">
        <f>IFERROR(VLOOKUP($B350,[1]Timesheet!$D:$BK,52,0),0)</f>
        <v>0</v>
      </c>
      <c r="DK350" s="54">
        <f>IFERROR(VLOOKUP($B350,[1]Timesheet!$D:$BK,55,0),0)</f>
        <v>0</v>
      </c>
      <c r="DL350" s="52">
        <v>0</v>
      </c>
      <c r="DM350" s="54">
        <f>IFERROR(VLOOKUP($B350,[1]Timesheet!$D:$BK,57,0),0)</f>
        <v>0</v>
      </c>
      <c r="DN350" s="54">
        <f t="shared" si="18"/>
        <v>0</v>
      </c>
      <c r="DO350" s="54"/>
      <c r="DP350" s="54" t="str">
        <f t="shared" si="19"/>
        <v>DNI</v>
      </c>
      <c r="DQ350" s="60">
        <v>0</v>
      </c>
      <c r="DR350" s="60">
        <v>0</v>
      </c>
      <c r="DS350" s="61" t="str">
        <f>IFERROR(VLOOKUP(E350&amp;H350,[1]Group!$D$3:$G$40,4,0),"")</f>
        <v>Group 1</v>
      </c>
      <c r="DT350" s="61" t="str">
        <f t="shared" si="20"/>
        <v>MoviSouthGroup 1</v>
      </c>
    </row>
    <row r="351" spans="1:124" s="11" customFormat="1" ht="20.25" hidden="1" customHeight="1" x14ac:dyDescent="0.35">
      <c r="A351" s="47">
        <v>348</v>
      </c>
      <c r="B351" s="48">
        <v>6194</v>
      </c>
      <c r="C351" s="48" t="s">
        <v>1124</v>
      </c>
      <c r="D351" s="49" t="s">
        <v>665</v>
      </c>
      <c r="E351" s="49" t="s">
        <v>192</v>
      </c>
      <c r="F351" s="49" t="s">
        <v>193</v>
      </c>
      <c r="G351" s="49" t="s">
        <v>151</v>
      </c>
      <c r="H351" s="49" t="s">
        <v>193</v>
      </c>
      <c r="I351" s="49" t="s">
        <v>129</v>
      </c>
      <c r="J351" s="49" t="s">
        <v>179</v>
      </c>
      <c r="K351" s="49" t="s">
        <v>131</v>
      </c>
      <c r="L351" s="49" t="s">
        <v>132</v>
      </c>
      <c r="M351" s="50">
        <v>44385</v>
      </c>
      <c r="N351" s="50" t="s">
        <v>770</v>
      </c>
      <c r="O351" s="51"/>
      <c r="P351" s="50"/>
      <c r="Q351" s="52" t="s">
        <v>133</v>
      </c>
      <c r="R351" s="311" t="s">
        <v>774</v>
      </c>
      <c r="S351" s="52" t="s">
        <v>134</v>
      </c>
      <c r="T351" s="54"/>
      <c r="U351" s="54">
        <v>5000000</v>
      </c>
      <c r="V351" s="54"/>
      <c r="W351" s="55">
        <v>5000000</v>
      </c>
      <c r="X351" s="56">
        <v>0</v>
      </c>
      <c r="Y351" s="54">
        <v>0</v>
      </c>
      <c r="Z351" s="54"/>
      <c r="AA351" s="56">
        <v>200000</v>
      </c>
      <c r="AB351" s="54"/>
      <c r="AC351" s="54">
        <v>730000</v>
      </c>
      <c r="AD351" s="57">
        <v>930000</v>
      </c>
      <c r="AE351" s="54" t="s">
        <v>1246</v>
      </c>
      <c r="AF351" s="58">
        <v>26</v>
      </c>
      <c r="AG351" s="58">
        <v>26</v>
      </c>
      <c r="AH351" s="58">
        <v>0</v>
      </c>
      <c r="AI351" s="58">
        <v>0</v>
      </c>
      <c r="AJ351" s="58">
        <v>0</v>
      </c>
      <c r="AK351" s="58">
        <v>26</v>
      </c>
      <c r="AL351" s="58">
        <v>0</v>
      </c>
      <c r="AM351" s="58">
        <v>0</v>
      </c>
      <c r="AN351" s="58">
        <v>0</v>
      </c>
      <c r="AO351" s="58">
        <v>0</v>
      </c>
      <c r="AP351" s="58">
        <v>0</v>
      </c>
      <c r="AQ351" s="58">
        <v>0</v>
      </c>
      <c r="AR351" s="54">
        <v>5000000</v>
      </c>
      <c r="AS351" s="54">
        <v>0</v>
      </c>
      <c r="AT351" s="54">
        <v>0</v>
      </c>
      <c r="AU351" s="54">
        <v>5000000</v>
      </c>
      <c r="AV351" s="54">
        <v>0</v>
      </c>
      <c r="AW351" s="54">
        <v>0</v>
      </c>
      <c r="AX351" s="54">
        <v>0</v>
      </c>
      <c r="AY351" s="54">
        <v>200000</v>
      </c>
      <c r="AZ351" s="59">
        <v>0</v>
      </c>
      <c r="BA351" s="54">
        <v>0</v>
      </c>
      <c r="BB351" s="59"/>
      <c r="BC351" s="54"/>
      <c r="BD351" s="54"/>
      <c r="BE351" s="54">
        <v>730000</v>
      </c>
      <c r="BF351" s="54">
        <v>930000</v>
      </c>
      <c r="BG351" s="59">
        <v>1362455</v>
      </c>
      <c r="BH351" s="59">
        <v>0</v>
      </c>
      <c r="BI351" s="59">
        <v>0</v>
      </c>
      <c r="BJ351" s="59">
        <v>0</v>
      </c>
      <c r="BK351" s="59"/>
      <c r="BL351" s="59">
        <v>450000</v>
      </c>
      <c r="BM351" s="59"/>
      <c r="BN351" s="59"/>
      <c r="BO351" s="59">
        <v>0</v>
      </c>
      <c r="BP351" s="59"/>
      <c r="BQ351" s="59"/>
      <c r="BR351" s="54"/>
      <c r="BS351" s="59"/>
      <c r="BT351" s="54">
        <v>1812455</v>
      </c>
      <c r="BU351" s="57">
        <v>7742455</v>
      </c>
      <c r="BV351" s="54">
        <v>0</v>
      </c>
      <c r="BW351" s="54">
        <v>200000</v>
      </c>
      <c r="BX351" s="54">
        <v>730000</v>
      </c>
      <c r="BY351" s="54">
        <v>11000000</v>
      </c>
      <c r="BZ351" s="54">
        <v>0</v>
      </c>
      <c r="CA351" s="54">
        <v>0</v>
      </c>
      <c r="CB351" s="54">
        <v>400000</v>
      </c>
      <c r="CC351" s="54">
        <v>50000</v>
      </c>
      <c r="CD351" s="54">
        <v>75000</v>
      </c>
      <c r="CE351" s="54">
        <v>0</v>
      </c>
      <c r="CF351" s="54">
        <v>525000</v>
      </c>
      <c r="CG351" s="54">
        <v>12455000</v>
      </c>
      <c r="CH351" s="54">
        <v>0</v>
      </c>
      <c r="CI351" s="54">
        <v>0</v>
      </c>
      <c r="CJ351" s="54"/>
      <c r="CK351" s="54">
        <v>0</v>
      </c>
      <c r="CL351" s="54">
        <v>0</v>
      </c>
      <c r="CM351" s="54">
        <v>50000</v>
      </c>
      <c r="CN351" s="54">
        <v>0</v>
      </c>
      <c r="CO351" s="54"/>
      <c r="CP351" s="54">
        <v>0</v>
      </c>
      <c r="CQ351" s="54">
        <v>0</v>
      </c>
      <c r="CR351" s="54">
        <v>50000</v>
      </c>
      <c r="CS351" s="54">
        <v>7167455</v>
      </c>
      <c r="CT351" s="54"/>
      <c r="CU351" s="57">
        <v>7167455</v>
      </c>
      <c r="CV351" s="54">
        <v>850000.00000000012</v>
      </c>
      <c r="CW351" s="54">
        <v>0</v>
      </c>
      <c r="CX351" s="54">
        <v>150000</v>
      </c>
      <c r="CY351" s="54">
        <v>0</v>
      </c>
      <c r="CZ351" s="54"/>
      <c r="DA351" s="54">
        <v>1000000.0000000001</v>
      </c>
      <c r="DB351" s="54">
        <v>1525000</v>
      </c>
      <c r="DC351" s="54">
        <v>100000</v>
      </c>
      <c r="DD351" s="54">
        <v>8842455</v>
      </c>
      <c r="DE351" s="54"/>
      <c r="DF351" s="54" t="s">
        <v>980</v>
      </c>
      <c r="DG351" s="54">
        <v>416666.66666666669</v>
      </c>
      <c r="DH351" s="52" t="s">
        <v>210</v>
      </c>
      <c r="DI351" s="54">
        <f>IFERROR(VLOOKUP($B351,[1]Timesheet!$D:$BK,51,0),0)</f>
        <v>22</v>
      </c>
      <c r="DJ351" s="54">
        <f>IFERROR(VLOOKUP($B351,[1]Timesheet!$D:$BK,52,0),0)</f>
        <v>0</v>
      </c>
      <c r="DK351" s="54">
        <f>IFERROR(VLOOKUP($B351,[1]Timesheet!$D:$BK,55,0),0)</f>
        <v>0</v>
      </c>
      <c r="DL351" s="52" t="s">
        <v>139</v>
      </c>
      <c r="DM351" s="54">
        <f>IFERROR(VLOOKUP($B351,[1]Timesheet!$D:$BK,57,0),0)</f>
        <v>0</v>
      </c>
      <c r="DN351" s="54">
        <f t="shared" si="18"/>
        <v>50000</v>
      </c>
      <c r="DO351" s="54"/>
      <c r="DP351" s="54" t="str">
        <f t="shared" si="19"/>
        <v>TNH</v>
      </c>
      <c r="DQ351" s="60">
        <v>0</v>
      </c>
      <c r="DR351" s="60">
        <v>0</v>
      </c>
      <c r="DS351" s="61" t="str">
        <f>IFERROR(VLOOKUP(E351&amp;H351,[1]Group!$D$3:$G$40,4,0),"")</f>
        <v>Group 1</v>
      </c>
      <c r="DT351" s="61" t="str">
        <f t="shared" si="20"/>
        <v>MoviSouthGroup 1</v>
      </c>
    </row>
    <row r="352" spans="1:124" s="11" customFormat="1" ht="20.25" hidden="1" customHeight="1" x14ac:dyDescent="0.35">
      <c r="A352" s="47">
        <v>349</v>
      </c>
      <c r="B352" s="48">
        <v>6192</v>
      </c>
      <c r="C352" s="48" t="s">
        <v>1122</v>
      </c>
      <c r="D352" s="49" t="s">
        <v>666</v>
      </c>
      <c r="E352" s="49" t="s">
        <v>192</v>
      </c>
      <c r="F352" s="49" t="s">
        <v>193</v>
      </c>
      <c r="G352" s="49" t="s">
        <v>151</v>
      </c>
      <c r="H352" s="49" t="s">
        <v>193</v>
      </c>
      <c r="I352" s="49" t="s">
        <v>169</v>
      </c>
      <c r="J352" s="49" t="s">
        <v>179</v>
      </c>
      <c r="K352" s="49" t="s">
        <v>131</v>
      </c>
      <c r="L352" s="49" t="s">
        <v>132</v>
      </c>
      <c r="M352" s="50">
        <v>44412</v>
      </c>
      <c r="N352" s="50" t="s">
        <v>770</v>
      </c>
      <c r="O352" s="51"/>
      <c r="P352" s="50"/>
      <c r="Q352" s="52" t="s">
        <v>133</v>
      </c>
      <c r="R352" s="311" t="s">
        <v>774</v>
      </c>
      <c r="S352" s="52" t="s">
        <v>134</v>
      </c>
      <c r="T352" s="54"/>
      <c r="U352" s="54">
        <v>5000000</v>
      </c>
      <c r="V352" s="54"/>
      <c r="W352" s="55">
        <v>5000000</v>
      </c>
      <c r="X352" s="56">
        <v>0</v>
      </c>
      <c r="Y352" s="54">
        <v>0</v>
      </c>
      <c r="Z352" s="54"/>
      <c r="AA352" s="56">
        <v>200000</v>
      </c>
      <c r="AB352" s="54"/>
      <c r="AC352" s="54">
        <v>730000</v>
      </c>
      <c r="AD352" s="57">
        <v>930000</v>
      </c>
      <c r="AE352" s="54" t="s">
        <v>1246</v>
      </c>
      <c r="AF352" s="58">
        <v>26</v>
      </c>
      <c r="AG352" s="58">
        <v>26</v>
      </c>
      <c r="AH352" s="58">
        <v>0</v>
      </c>
      <c r="AI352" s="58">
        <v>0</v>
      </c>
      <c r="AJ352" s="58">
        <v>0</v>
      </c>
      <c r="AK352" s="58">
        <v>26</v>
      </c>
      <c r="AL352" s="58">
        <v>0</v>
      </c>
      <c r="AM352" s="58">
        <v>0</v>
      </c>
      <c r="AN352" s="58">
        <v>0</v>
      </c>
      <c r="AO352" s="58">
        <v>0</v>
      </c>
      <c r="AP352" s="58">
        <v>0</v>
      </c>
      <c r="AQ352" s="58">
        <v>0</v>
      </c>
      <c r="AR352" s="54">
        <v>5000000</v>
      </c>
      <c r="AS352" s="54">
        <v>0</v>
      </c>
      <c r="AT352" s="54">
        <v>0</v>
      </c>
      <c r="AU352" s="54">
        <v>5000000</v>
      </c>
      <c r="AV352" s="54">
        <v>0</v>
      </c>
      <c r="AW352" s="54">
        <v>0</v>
      </c>
      <c r="AX352" s="54">
        <v>0</v>
      </c>
      <c r="AY352" s="54">
        <v>200000</v>
      </c>
      <c r="AZ352" s="59">
        <v>0</v>
      </c>
      <c r="BA352" s="54">
        <v>0</v>
      </c>
      <c r="BB352" s="59"/>
      <c r="BC352" s="54"/>
      <c r="BD352" s="54"/>
      <c r="BE352" s="54">
        <v>730000</v>
      </c>
      <c r="BF352" s="54">
        <v>930000</v>
      </c>
      <c r="BG352" s="59">
        <v>389092</v>
      </c>
      <c r="BH352" s="59">
        <v>0</v>
      </c>
      <c r="BI352" s="59">
        <v>0</v>
      </c>
      <c r="BJ352" s="59">
        <v>0</v>
      </c>
      <c r="BK352" s="59"/>
      <c r="BL352" s="59">
        <v>200000</v>
      </c>
      <c r="BM352" s="59"/>
      <c r="BN352" s="59"/>
      <c r="BO352" s="59">
        <v>0</v>
      </c>
      <c r="BP352" s="59"/>
      <c r="BQ352" s="59"/>
      <c r="BR352" s="54"/>
      <c r="BS352" s="59"/>
      <c r="BT352" s="54">
        <v>589092</v>
      </c>
      <c r="BU352" s="57">
        <v>6519092</v>
      </c>
      <c r="BV352" s="54">
        <v>0</v>
      </c>
      <c r="BW352" s="54">
        <v>200000</v>
      </c>
      <c r="BX352" s="54">
        <v>730000</v>
      </c>
      <c r="BY352" s="54">
        <v>11000000</v>
      </c>
      <c r="BZ352" s="54">
        <v>0</v>
      </c>
      <c r="CA352" s="54">
        <v>0</v>
      </c>
      <c r="CB352" s="54">
        <v>400000</v>
      </c>
      <c r="CC352" s="54">
        <v>50000</v>
      </c>
      <c r="CD352" s="54">
        <v>75000</v>
      </c>
      <c r="CE352" s="54">
        <v>0</v>
      </c>
      <c r="CF352" s="54">
        <v>525000</v>
      </c>
      <c r="CG352" s="54">
        <v>12455000</v>
      </c>
      <c r="CH352" s="54">
        <v>0</v>
      </c>
      <c r="CI352" s="54">
        <v>0</v>
      </c>
      <c r="CJ352" s="54"/>
      <c r="CK352" s="54">
        <v>0</v>
      </c>
      <c r="CL352" s="54">
        <v>0</v>
      </c>
      <c r="CM352" s="54">
        <v>0</v>
      </c>
      <c r="CN352" s="54">
        <v>0</v>
      </c>
      <c r="CO352" s="54"/>
      <c r="CP352" s="54">
        <v>0</v>
      </c>
      <c r="CQ352" s="54">
        <v>0</v>
      </c>
      <c r="CR352" s="54">
        <v>0</v>
      </c>
      <c r="CS352" s="54">
        <v>5994092</v>
      </c>
      <c r="CT352" s="54"/>
      <c r="CU352" s="57">
        <v>5994092</v>
      </c>
      <c r="CV352" s="54">
        <v>850000.00000000012</v>
      </c>
      <c r="CW352" s="54">
        <v>0</v>
      </c>
      <c r="CX352" s="54">
        <v>150000</v>
      </c>
      <c r="CY352" s="54">
        <v>0</v>
      </c>
      <c r="CZ352" s="54"/>
      <c r="DA352" s="54">
        <v>1000000.0000000001</v>
      </c>
      <c r="DB352" s="54">
        <v>1525000</v>
      </c>
      <c r="DC352" s="54">
        <v>100000</v>
      </c>
      <c r="DD352" s="54">
        <v>7619092</v>
      </c>
      <c r="DE352" s="54"/>
      <c r="DF352" s="54" t="s">
        <v>982</v>
      </c>
      <c r="DG352" s="54">
        <v>416666.66666666669</v>
      </c>
      <c r="DH352" s="52" t="s">
        <v>212</v>
      </c>
      <c r="DI352" s="54">
        <f>IFERROR(VLOOKUP($B352,[1]Timesheet!$D:$BK,51,0),0)</f>
        <v>22</v>
      </c>
      <c r="DJ352" s="54">
        <f>IFERROR(VLOOKUP($B352,[1]Timesheet!$D:$BK,52,0),0)</f>
        <v>0</v>
      </c>
      <c r="DK352" s="54">
        <f>IFERROR(VLOOKUP($B352,[1]Timesheet!$D:$BK,55,0),0)</f>
        <v>0</v>
      </c>
      <c r="DL352" s="52">
        <v>0</v>
      </c>
      <c r="DM352" s="54">
        <f>IFERROR(VLOOKUP($B352,[1]Timesheet!$D:$BK,57,0),0)</f>
        <v>0</v>
      </c>
      <c r="DN352" s="54">
        <f t="shared" si="18"/>
        <v>0</v>
      </c>
      <c r="DO352" s="54"/>
      <c r="DP352" s="54" t="str">
        <f t="shared" si="19"/>
        <v>HPG</v>
      </c>
      <c r="DQ352" s="60">
        <v>0</v>
      </c>
      <c r="DR352" s="60">
        <v>0</v>
      </c>
      <c r="DS352" s="61" t="str">
        <f>IFERROR(VLOOKUP(E352&amp;H352,[1]Group!$D$3:$G$40,4,0),"")</f>
        <v>Group 1</v>
      </c>
      <c r="DT352" s="61" t="str">
        <f t="shared" si="20"/>
        <v>MoviNorthGroup 1</v>
      </c>
    </row>
    <row r="353" spans="1:124" s="11" customFormat="1" ht="20.25" hidden="1" customHeight="1" x14ac:dyDescent="0.35">
      <c r="A353" s="47">
        <v>350</v>
      </c>
      <c r="B353" s="48">
        <v>6193</v>
      </c>
      <c r="C353" s="48" t="s">
        <v>1123</v>
      </c>
      <c r="D353" s="49" t="s">
        <v>667</v>
      </c>
      <c r="E353" s="49" t="s">
        <v>192</v>
      </c>
      <c r="F353" s="49" t="s">
        <v>193</v>
      </c>
      <c r="G353" s="49" t="s">
        <v>151</v>
      </c>
      <c r="H353" s="49" t="s">
        <v>193</v>
      </c>
      <c r="I353" s="49" t="s">
        <v>169</v>
      </c>
      <c r="J353" s="49" t="s">
        <v>179</v>
      </c>
      <c r="K353" s="49" t="s">
        <v>131</v>
      </c>
      <c r="L353" s="49" t="s">
        <v>132</v>
      </c>
      <c r="M353" s="50">
        <v>44412</v>
      </c>
      <c r="N353" s="50" t="s">
        <v>770</v>
      </c>
      <c r="O353" s="51"/>
      <c r="P353" s="50"/>
      <c r="Q353" s="52" t="s">
        <v>133</v>
      </c>
      <c r="R353" s="311" t="s">
        <v>774</v>
      </c>
      <c r="S353" s="52" t="s">
        <v>134</v>
      </c>
      <c r="T353" s="54"/>
      <c r="U353" s="54">
        <v>5000000</v>
      </c>
      <c r="V353" s="54"/>
      <c r="W353" s="55">
        <v>5000000</v>
      </c>
      <c r="X353" s="56">
        <v>0</v>
      </c>
      <c r="Y353" s="54">
        <v>0</v>
      </c>
      <c r="Z353" s="54"/>
      <c r="AA353" s="56">
        <v>200000</v>
      </c>
      <c r="AB353" s="54"/>
      <c r="AC353" s="54">
        <v>730000</v>
      </c>
      <c r="AD353" s="57">
        <v>930000</v>
      </c>
      <c r="AE353" s="54" t="s">
        <v>1246</v>
      </c>
      <c r="AF353" s="58">
        <v>26</v>
      </c>
      <c r="AG353" s="58">
        <v>26</v>
      </c>
      <c r="AH353" s="58">
        <v>0</v>
      </c>
      <c r="AI353" s="58">
        <v>0</v>
      </c>
      <c r="AJ353" s="58">
        <v>0</v>
      </c>
      <c r="AK353" s="58">
        <v>26</v>
      </c>
      <c r="AL353" s="58">
        <v>0</v>
      </c>
      <c r="AM353" s="58">
        <v>0</v>
      </c>
      <c r="AN353" s="58">
        <v>0</v>
      </c>
      <c r="AO353" s="58">
        <v>0</v>
      </c>
      <c r="AP353" s="58">
        <v>0</v>
      </c>
      <c r="AQ353" s="58">
        <v>0</v>
      </c>
      <c r="AR353" s="54">
        <v>5000000</v>
      </c>
      <c r="AS353" s="54">
        <v>0</v>
      </c>
      <c r="AT353" s="54">
        <v>0</v>
      </c>
      <c r="AU353" s="54">
        <v>5000000</v>
      </c>
      <c r="AV353" s="54">
        <v>0</v>
      </c>
      <c r="AW353" s="54">
        <v>0</v>
      </c>
      <c r="AX353" s="54">
        <v>0</v>
      </c>
      <c r="AY353" s="54">
        <v>200000</v>
      </c>
      <c r="AZ353" s="59">
        <v>0</v>
      </c>
      <c r="BA353" s="54">
        <v>0</v>
      </c>
      <c r="BB353" s="59"/>
      <c r="BC353" s="54"/>
      <c r="BD353" s="54"/>
      <c r="BE353" s="54">
        <v>730000</v>
      </c>
      <c r="BF353" s="54">
        <v>930000</v>
      </c>
      <c r="BG353" s="59">
        <v>798750</v>
      </c>
      <c r="BH353" s="59">
        <v>0</v>
      </c>
      <c r="BI353" s="59">
        <v>0</v>
      </c>
      <c r="BJ353" s="59">
        <v>0</v>
      </c>
      <c r="BK353" s="59"/>
      <c r="BL353" s="59">
        <v>0</v>
      </c>
      <c r="BM353" s="59"/>
      <c r="BN353" s="59"/>
      <c r="BO353" s="59">
        <v>0</v>
      </c>
      <c r="BP353" s="59"/>
      <c r="BQ353" s="59"/>
      <c r="BR353" s="54"/>
      <c r="BS353" s="59"/>
      <c r="BT353" s="54">
        <v>798750</v>
      </c>
      <c r="BU353" s="57">
        <v>6728750</v>
      </c>
      <c r="BV353" s="54">
        <v>0</v>
      </c>
      <c r="BW353" s="54">
        <v>200000</v>
      </c>
      <c r="BX353" s="54">
        <v>730000</v>
      </c>
      <c r="BY353" s="54">
        <v>11000000</v>
      </c>
      <c r="BZ353" s="54">
        <v>0</v>
      </c>
      <c r="CA353" s="54">
        <v>0</v>
      </c>
      <c r="CB353" s="54">
        <v>400000</v>
      </c>
      <c r="CC353" s="54">
        <v>50000</v>
      </c>
      <c r="CD353" s="54">
        <v>75000</v>
      </c>
      <c r="CE353" s="54">
        <v>0</v>
      </c>
      <c r="CF353" s="54">
        <v>525000</v>
      </c>
      <c r="CG353" s="54">
        <v>12455000</v>
      </c>
      <c r="CH353" s="54">
        <v>0</v>
      </c>
      <c r="CI353" s="54">
        <v>0</v>
      </c>
      <c r="CJ353" s="54"/>
      <c r="CK353" s="54">
        <v>0</v>
      </c>
      <c r="CL353" s="54">
        <v>0</v>
      </c>
      <c r="CM353" s="54">
        <v>50000</v>
      </c>
      <c r="CN353" s="54">
        <v>17100</v>
      </c>
      <c r="CO353" s="54"/>
      <c r="CP353" s="54">
        <v>0</v>
      </c>
      <c r="CQ353" s="54">
        <v>0</v>
      </c>
      <c r="CR353" s="54">
        <v>67100</v>
      </c>
      <c r="CS353" s="54">
        <v>6136650</v>
      </c>
      <c r="CT353" s="54"/>
      <c r="CU353" s="57">
        <v>6136650</v>
      </c>
      <c r="CV353" s="54">
        <v>850000.00000000012</v>
      </c>
      <c r="CW353" s="54">
        <v>0</v>
      </c>
      <c r="CX353" s="54">
        <v>150000</v>
      </c>
      <c r="CY353" s="54">
        <v>0</v>
      </c>
      <c r="CZ353" s="54"/>
      <c r="DA353" s="54">
        <v>1000000.0000000001</v>
      </c>
      <c r="DB353" s="54">
        <v>1525000</v>
      </c>
      <c r="DC353" s="54">
        <v>100000</v>
      </c>
      <c r="DD353" s="54">
        <v>7828750</v>
      </c>
      <c r="DE353" s="54"/>
      <c r="DF353" s="54" t="s">
        <v>982</v>
      </c>
      <c r="DG353" s="54">
        <v>416666.66666666669</v>
      </c>
      <c r="DH353" s="52" t="s">
        <v>206</v>
      </c>
      <c r="DI353" s="54">
        <f>IFERROR(VLOOKUP($B353,[1]Timesheet!$D:$BK,51,0),0)</f>
        <v>22</v>
      </c>
      <c r="DJ353" s="54">
        <f>IFERROR(VLOOKUP($B353,[1]Timesheet!$D:$BK,52,0),0)</f>
        <v>0</v>
      </c>
      <c r="DK353" s="54">
        <f>IFERROR(VLOOKUP($B353,[1]Timesheet!$D:$BK,55,0),0)</f>
        <v>0</v>
      </c>
      <c r="DL353" s="52" t="s">
        <v>139</v>
      </c>
      <c r="DM353" s="54">
        <f>IFERROR(VLOOKUP($B353,[1]Timesheet!$D:$BK,57,0),0)</f>
        <v>0</v>
      </c>
      <c r="DN353" s="54">
        <f t="shared" si="18"/>
        <v>50000</v>
      </c>
      <c r="DO353" s="54"/>
      <c r="DP353" s="54" t="str">
        <f t="shared" si="19"/>
        <v>THA</v>
      </c>
      <c r="DQ353" s="60">
        <v>0</v>
      </c>
      <c r="DR353" s="60">
        <v>0</v>
      </c>
      <c r="DS353" s="61" t="str">
        <f>IFERROR(VLOOKUP(E353&amp;H353,[1]Group!$D$3:$G$40,4,0),"")</f>
        <v>Group 1</v>
      </c>
      <c r="DT353" s="61" t="str">
        <f t="shared" si="20"/>
        <v>MoviNorthGroup 1</v>
      </c>
    </row>
    <row r="354" spans="1:124" s="11" customFormat="1" ht="20.25" hidden="1" customHeight="1" x14ac:dyDescent="0.35">
      <c r="A354" s="47">
        <v>351</v>
      </c>
      <c r="B354" s="48">
        <v>6210</v>
      </c>
      <c r="C354" s="48" t="s">
        <v>1125</v>
      </c>
      <c r="D354" s="49" t="s">
        <v>668</v>
      </c>
      <c r="E354" s="49" t="s">
        <v>192</v>
      </c>
      <c r="F354" s="49" t="s">
        <v>193</v>
      </c>
      <c r="G354" s="49" t="s">
        <v>151</v>
      </c>
      <c r="H354" s="49" t="s">
        <v>193</v>
      </c>
      <c r="I354" s="49" t="s">
        <v>169</v>
      </c>
      <c r="J354" s="49" t="s">
        <v>179</v>
      </c>
      <c r="K354" s="49" t="s">
        <v>131</v>
      </c>
      <c r="L354" s="60" t="s">
        <v>132</v>
      </c>
      <c r="M354" s="50">
        <v>44480</v>
      </c>
      <c r="N354" s="50" t="s">
        <v>770</v>
      </c>
      <c r="O354" s="51"/>
      <c r="P354" s="50"/>
      <c r="Q354" s="52" t="s">
        <v>133</v>
      </c>
      <c r="R354" s="311" t="s">
        <v>774</v>
      </c>
      <c r="S354" s="52" t="s">
        <v>134</v>
      </c>
      <c r="T354" s="54"/>
      <c r="U354" s="54">
        <v>5000000</v>
      </c>
      <c r="V354" s="54"/>
      <c r="W354" s="55">
        <v>5000000</v>
      </c>
      <c r="X354" s="56">
        <v>0</v>
      </c>
      <c r="Y354" s="54">
        <v>0</v>
      </c>
      <c r="Z354" s="54"/>
      <c r="AA354" s="56">
        <v>200000</v>
      </c>
      <c r="AB354" s="54"/>
      <c r="AC354" s="54">
        <v>730000</v>
      </c>
      <c r="AD354" s="57">
        <v>930000</v>
      </c>
      <c r="AE354" s="54" t="s">
        <v>1246</v>
      </c>
      <c r="AF354" s="58">
        <v>26</v>
      </c>
      <c r="AG354" s="58">
        <v>26</v>
      </c>
      <c r="AH354" s="58">
        <v>0</v>
      </c>
      <c r="AI354" s="58">
        <v>0</v>
      </c>
      <c r="AJ354" s="58">
        <v>0</v>
      </c>
      <c r="AK354" s="58">
        <v>26</v>
      </c>
      <c r="AL354" s="58">
        <v>0</v>
      </c>
      <c r="AM354" s="58">
        <v>0</v>
      </c>
      <c r="AN354" s="58">
        <v>0</v>
      </c>
      <c r="AO354" s="58">
        <v>0</v>
      </c>
      <c r="AP354" s="58">
        <v>0</v>
      </c>
      <c r="AQ354" s="58">
        <v>0</v>
      </c>
      <c r="AR354" s="54">
        <v>5000000</v>
      </c>
      <c r="AS354" s="54">
        <v>0</v>
      </c>
      <c r="AT354" s="54">
        <v>0</v>
      </c>
      <c r="AU354" s="54">
        <v>5000000</v>
      </c>
      <c r="AV354" s="54">
        <v>0</v>
      </c>
      <c r="AW354" s="54">
        <v>0</v>
      </c>
      <c r="AX354" s="54">
        <v>0</v>
      </c>
      <c r="AY354" s="54">
        <v>200000</v>
      </c>
      <c r="AZ354" s="59">
        <v>0</v>
      </c>
      <c r="BA354" s="54">
        <v>0</v>
      </c>
      <c r="BB354" s="59"/>
      <c r="BC354" s="54"/>
      <c r="BD354" s="54"/>
      <c r="BE354" s="54">
        <v>730000</v>
      </c>
      <c r="BF354" s="54">
        <v>930000</v>
      </c>
      <c r="BG354" s="59">
        <v>25000</v>
      </c>
      <c r="BH354" s="59">
        <v>0</v>
      </c>
      <c r="BI354" s="59">
        <v>0</v>
      </c>
      <c r="BJ354" s="59">
        <v>0</v>
      </c>
      <c r="BK354" s="59"/>
      <c r="BL354" s="59">
        <v>0</v>
      </c>
      <c r="BM354" s="59"/>
      <c r="BN354" s="59"/>
      <c r="BO354" s="59">
        <v>0</v>
      </c>
      <c r="BP354" s="59"/>
      <c r="BQ354" s="59"/>
      <c r="BR354" s="54"/>
      <c r="BS354" s="59"/>
      <c r="BT354" s="54">
        <v>25000</v>
      </c>
      <c r="BU354" s="57">
        <v>5955000</v>
      </c>
      <c r="BV354" s="54">
        <v>0</v>
      </c>
      <c r="BW354" s="54">
        <v>200000</v>
      </c>
      <c r="BX354" s="54">
        <v>730000</v>
      </c>
      <c r="BY354" s="54">
        <v>11000000</v>
      </c>
      <c r="BZ354" s="54">
        <v>0</v>
      </c>
      <c r="CA354" s="54">
        <v>0</v>
      </c>
      <c r="CB354" s="54">
        <v>400000</v>
      </c>
      <c r="CC354" s="54">
        <v>50000</v>
      </c>
      <c r="CD354" s="54">
        <v>75000</v>
      </c>
      <c r="CE354" s="54">
        <v>0</v>
      </c>
      <c r="CF354" s="54">
        <v>525000</v>
      </c>
      <c r="CG354" s="54">
        <v>12455000</v>
      </c>
      <c r="CH354" s="54">
        <v>0</v>
      </c>
      <c r="CI354" s="54">
        <v>0</v>
      </c>
      <c r="CJ354" s="54"/>
      <c r="CK354" s="54">
        <v>0</v>
      </c>
      <c r="CL354" s="54">
        <v>0</v>
      </c>
      <c r="CM354" s="54">
        <v>0</v>
      </c>
      <c r="CN354" s="54">
        <v>0</v>
      </c>
      <c r="CO354" s="54"/>
      <c r="CP354" s="54">
        <v>0</v>
      </c>
      <c r="CQ354" s="54">
        <v>0</v>
      </c>
      <c r="CR354" s="54">
        <v>0</v>
      </c>
      <c r="CS354" s="54">
        <v>5430000</v>
      </c>
      <c r="CT354" s="54"/>
      <c r="CU354" s="57">
        <v>5430000</v>
      </c>
      <c r="CV354" s="54">
        <v>850000.00000000012</v>
      </c>
      <c r="CW354" s="54">
        <v>0</v>
      </c>
      <c r="CX354" s="54">
        <v>150000</v>
      </c>
      <c r="CY354" s="54">
        <v>0</v>
      </c>
      <c r="CZ354" s="54"/>
      <c r="DA354" s="54">
        <v>1000000.0000000001</v>
      </c>
      <c r="DB354" s="54">
        <v>1525000</v>
      </c>
      <c r="DC354" s="54">
        <v>100000</v>
      </c>
      <c r="DD354" s="54">
        <v>7055000</v>
      </c>
      <c r="DE354" s="54"/>
      <c r="DF354" s="54" t="s">
        <v>982</v>
      </c>
      <c r="DG354" s="54">
        <v>416666.66666666669</v>
      </c>
      <c r="DH354" s="52" t="s">
        <v>212</v>
      </c>
      <c r="DI354" s="54">
        <f>IFERROR(VLOOKUP($B354,[1]Timesheet!$D:$BK,51,0),0)</f>
        <v>22</v>
      </c>
      <c r="DJ354" s="54">
        <f>IFERROR(VLOOKUP($B354,[1]Timesheet!$D:$BK,52,0),0)</f>
        <v>0</v>
      </c>
      <c r="DK354" s="54">
        <f>IFERROR(VLOOKUP($B354,[1]Timesheet!$D:$BK,55,0),0)</f>
        <v>0</v>
      </c>
      <c r="DL354" s="52">
        <v>0</v>
      </c>
      <c r="DM354" s="54">
        <f>IFERROR(VLOOKUP($B354,[1]Timesheet!$D:$BK,57,0),0)</f>
        <v>0</v>
      </c>
      <c r="DN354" s="54">
        <f t="shared" si="18"/>
        <v>0</v>
      </c>
      <c r="DO354" s="54"/>
      <c r="DP354" s="54" t="str">
        <f t="shared" si="19"/>
        <v>HPG</v>
      </c>
      <c r="DQ354" s="60">
        <v>0</v>
      </c>
      <c r="DR354" s="60">
        <v>0</v>
      </c>
      <c r="DS354" s="61" t="str">
        <f>IFERROR(VLOOKUP(E354&amp;H354,[1]Group!$D$3:$G$40,4,0),"")</f>
        <v>Group 1</v>
      </c>
      <c r="DT354" s="61" t="str">
        <f t="shared" si="20"/>
        <v>MoviNorthGroup 1</v>
      </c>
    </row>
    <row r="355" spans="1:124" s="11" customFormat="1" ht="20.25" hidden="1" customHeight="1" x14ac:dyDescent="0.35">
      <c r="A355" s="47">
        <v>352</v>
      </c>
      <c r="B355" s="48">
        <v>6211</v>
      </c>
      <c r="C355" s="48" t="s">
        <v>1126</v>
      </c>
      <c r="D355" s="49" t="s">
        <v>669</v>
      </c>
      <c r="E355" s="49" t="s">
        <v>192</v>
      </c>
      <c r="F355" s="49" t="s">
        <v>193</v>
      </c>
      <c r="G355" s="49" t="s">
        <v>151</v>
      </c>
      <c r="H355" s="49" t="s">
        <v>193</v>
      </c>
      <c r="I355" s="49" t="s">
        <v>169</v>
      </c>
      <c r="J355" s="49" t="s">
        <v>179</v>
      </c>
      <c r="K355" s="49" t="s">
        <v>131</v>
      </c>
      <c r="L355" s="60" t="s">
        <v>132</v>
      </c>
      <c r="M355" s="50">
        <v>44480</v>
      </c>
      <c r="N355" s="50" t="s">
        <v>770</v>
      </c>
      <c r="O355" s="51"/>
      <c r="P355" s="50"/>
      <c r="Q355" s="52" t="s">
        <v>133</v>
      </c>
      <c r="R355" s="311" t="s">
        <v>774</v>
      </c>
      <c r="S355" s="52" t="s">
        <v>134</v>
      </c>
      <c r="T355" s="54"/>
      <c r="U355" s="54">
        <v>5000000</v>
      </c>
      <c r="V355" s="54"/>
      <c r="W355" s="55">
        <v>5000000</v>
      </c>
      <c r="X355" s="56">
        <v>0</v>
      </c>
      <c r="Y355" s="54">
        <v>0</v>
      </c>
      <c r="Z355" s="54"/>
      <c r="AA355" s="56">
        <v>200000</v>
      </c>
      <c r="AB355" s="54"/>
      <c r="AC355" s="54">
        <v>730000</v>
      </c>
      <c r="AD355" s="57">
        <v>930000</v>
      </c>
      <c r="AE355" s="54" t="s">
        <v>1246</v>
      </c>
      <c r="AF355" s="58">
        <v>26</v>
      </c>
      <c r="AG355" s="58">
        <v>26</v>
      </c>
      <c r="AH355" s="58">
        <v>0</v>
      </c>
      <c r="AI355" s="58">
        <v>0</v>
      </c>
      <c r="AJ355" s="58">
        <v>0</v>
      </c>
      <c r="AK355" s="58">
        <v>26</v>
      </c>
      <c r="AL355" s="58">
        <v>0</v>
      </c>
      <c r="AM355" s="58">
        <v>0</v>
      </c>
      <c r="AN355" s="58">
        <v>0</v>
      </c>
      <c r="AO355" s="58">
        <v>0</v>
      </c>
      <c r="AP355" s="58">
        <v>0</v>
      </c>
      <c r="AQ355" s="58">
        <v>0</v>
      </c>
      <c r="AR355" s="54">
        <v>5000000</v>
      </c>
      <c r="AS355" s="54">
        <v>0</v>
      </c>
      <c r="AT355" s="54">
        <v>0</v>
      </c>
      <c r="AU355" s="54">
        <v>5000000</v>
      </c>
      <c r="AV355" s="54">
        <v>0</v>
      </c>
      <c r="AW355" s="54">
        <v>0</v>
      </c>
      <c r="AX355" s="54">
        <v>0</v>
      </c>
      <c r="AY355" s="54">
        <v>200000</v>
      </c>
      <c r="AZ355" s="59">
        <v>0</v>
      </c>
      <c r="BA355" s="54">
        <v>0</v>
      </c>
      <c r="BB355" s="59"/>
      <c r="BC355" s="54"/>
      <c r="BD355" s="54"/>
      <c r="BE355" s="54">
        <v>730000</v>
      </c>
      <c r="BF355" s="54">
        <v>930000</v>
      </c>
      <c r="BG355" s="59">
        <v>85000</v>
      </c>
      <c r="BH355" s="59">
        <v>0</v>
      </c>
      <c r="BI355" s="59">
        <v>0</v>
      </c>
      <c r="BJ355" s="59">
        <v>0</v>
      </c>
      <c r="BK355" s="59"/>
      <c r="BL355" s="59">
        <v>0</v>
      </c>
      <c r="BM355" s="59"/>
      <c r="BN355" s="59"/>
      <c r="BO355" s="59">
        <v>0</v>
      </c>
      <c r="BP355" s="59"/>
      <c r="BQ355" s="59"/>
      <c r="BR355" s="54"/>
      <c r="BS355" s="59"/>
      <c r="BT355" s="54">
        <v>85000</v>
      </c>
      <c r="BU355" s="57">
        <v>6015000</v>
      </c>
      <c r="BV355" s="54">
        <v>0</v>
      </c>
      <c r="BW355" s="54">
        <v>200000</v>
      </c>
      <c r="BX355" s="54">
        <v>730000</v>
      </c>
      <c r="BY355" s="54">
        <v>11000000</v>
      </c>
      <c r="BZ355" s="54">
        <v>0</v>
      </c>
      <c r="CA355" s="54">
        <v>0</v>
      </c>
      <c r="CB355" s="54">
        <v>400000</v>
      </c>
      <c r="CC355" s="54">
        <v>50000</v>
      </c>
      <c r="CD355" s="54">
        <v>75000</v>
      </c>
      <c r="CE355" s="54">
        <v>0</v>
      </c>
      <c r="CF355" s="54">
        <v>525000</v>
      </c>
      <c r="CG355" s="54">
        <v>12455000</v>
      </c>
      <c r="CH355" s="54">
        <v>0</v>
      </c>
      <c r="CI355" s="54">
        <v>0</v>
      </c>
      <c r="CJ355" s="54"/>
      <c r="CK355" s="54">
        <v>0</v>
      </c>
      <c r="CL355" s="54">
        <v>0</v>
      </c>
      <c r="CM355" s="54">
        <v>0</v>
      </c>
      <c r="CN355" s="54">
        <v>0</v>
      </c>
      <c r="CO355" s="54"/>
      <c r="CP355" s="54">
        <v>0</v>
      </c>
      <c r="CQ355" s="54">
        <v>0</v>
      </c>
      <c r="CR355" s="54">
        <v>0</v>
      </c>
      <c r="CS355" s="54">
        <v>5490000</v>
      </c>
      <c r="CT355" s="54"/>
      <c r="CU355" s="57">
        <v>5490000</v>
      </c>
      <c r="CV355" s="54">
        <v>850000.00000000012</v>
      </c>
      <c r="CW355" s="54">
        <v>0</v>
      </c>
      <c r="CX355" s="54">
        <v>150000</v>
      </c>
      <c r="CY355" s="54">
        <v>0</v>
      </c>
      <c r="CZ355" s="54"/>
      <c r="DA355" s="54">
        <v>1000000.0000000001</v>
      </c>
      <c r="DB355" s="54">
        <v>1525000</v>
      </c>
      <c r="DC355" s="54">
        <v>100000</v>
      </c>
      <c r="DD355" s="54">
        <v>7115000</v>
      </c>
      <c r="DE355" s="54"/>
      <c r="DF355" s="54" t="s">
        <v>982</v>
      </c>
      <c r="DG355" s="54">
        <v>416666.66666666669</v>
      </c>
      <c r="DH355" s="52" t="s">
        <v>212</v>
      </c>
      <c r="DI355" s="54">
        <f>IFERROR(VLOOKUP($B355,[1]Timesheet!$D:$BK,51,0),0)</f>
        <v>22</v>
      </c>
      <c r="DJ355" s="54">
        <f>IFERROR(VLOOKUP($B355,[1]Timesheet!$D:$BK,52,0),0)</f>
        <v>0</v>
      </c>
      <c r="DK355" s="54">
        <f>IFERROR(VLOOKUP($B355,[1]Timesheet!$D:$BK,55,0),0)</f>
        <v>0</v>
      </c>
      <c r="DL355" s="52">
        <v>0</v>
      </c>
      <c r="DM355" s="54">
        <f>IFERROR(VLOOKUP($B355,[1]Timesheet!$D:$BK,57,0),0)</f>
        <v>0</v>
      </c>
      <c r="DN355" s="54">
        <f t="shared" si="18"/>
        <v>0</v>
      </c>
      <c r="DO355" s="54"/>
      <c r="DP355" s="54" t="str">
        <f t="shared" si="19"/>
        <v>HPG</v>
      </c>
      <c r="DQ355" s="60">
        <v>0</v>
      </c>
      <c r="DR355" s="60">
        <v>0</v>
      </c>
      <c r="DS355" s="61" t="str">
        <f>IFERROR(VLOOKUP(E355&amp;H355,[1]Group!$D$3:$G$40,4,0),"")</f>
        <v>Group 1</v>
      </c>
      <c r="DT355" s="61" t="str">
        <f t="shared" si="20"/>
        <v>MoviNorthGroup 1</v>
      </c>
    </row>
    <row r="356" spans="1:124" s="11" customFormat="1" ht="20.25" customHeight="1" x14ac:dyDescent="0.35">
      <c r="A356" s="47">
        <v>353</v>
      </c>
      <c r="B356" s="48">
        <v>6221</v>
      </c>
      <c r="C356" s="48" t="s">
        <v>1133</v>
      </c>
      <c r="D356" s="49" t="s">
        <v>670</v>
      </c>
      <c r="E356" s="49" t="s">
        <v>192</v>
      </c>
      <c r="F356" s="49" t="s">
        <v>193</v>
      </c>
      <c r="G356" s="49" t="s">
        <v>151</v>
      </c>
      <c r="H356" s="49" t="s">
        <v>193</v>
      </c>
      <c r="I356" s="49" t="s">
        <v>129</v>
      </c>
      <c r="J356" s="49" t="s">
        <v>179</v>
      </c>
      <c r="K356" s="49" t="s">
        <v>131</v>
      </c>
      <c r="L356" s="49" t="s">
        <v>250</v>
      </c>
      <c r="M356" s="50">
        <v>44501</v>
      </c>
      <c r="N356" s="50" t="s">
        <v>770</v>
      </c>
      <c r="O356" s="51"/>
      <c r="P356" s="50"/>
      <c r="Q356" s="52" t="s">
        <v>247</v>
      </c>
      <c r="R356" s="311">
        <v>0.1</v>
      </c>
      <c r="S356" s="52" t="s">
        <v>134</v>
      </c>
      <c r="T356" s="54"/>
      <c r="U356" s="54">
        <v>5000000</v>
      </c>
      <c r="V356" s="54"/>
      <c r="W356" s="55">
        <v>5000000</v>
      </c>
      <c r="X356" s="56">
        <v>0</v>
      </c>
      <c r="Y356" s="54">
        <v>0</v>
      </c>
      <c r="Z356" s="54"/>
      <c r="AA356" s="56">
        <v>200000</v>
      </c>
      <c r="AB356" s="54"/>
      <c r="AC356" s="54">
        <v>730000</v>
      </c>
      <c r="AD356" s="57">
        <v>930000</v>
      </c>
      <c r="AE356" s="54" t="s">
        <v>1246</v>
      </c>
      <c r="AF356" s="58">
        <v>26</v>
      </c>
      <c r="AG356" s="58">
        <v>25.5</v>
      </c>
      <c r="AH356" s="58">
        <v>0</v>
      </c>
      <c r="AI356" s="58">
        <v>0</v>
      </c>
      <c r="AJ356" s="58">
        <v>0</v>
      </c>
      <c r="AK356" s="58">
        <v>25.5</v>
      </c>
      <c r="AL356" s="58">
        <v>0</v>
      </c>
      <c r="AM356" s="58">
        <v>0</v>
      </c>
      <c r="AN356" s="58">
        <v>0</v>
      </c>
      <c r="AO356" s="58">
        <v>0</v>
      </c>
      <c r="AP356" s="58">
        <v>0</v>
      </c>
      <c r="AQ356" s="58">
        <v>0</v>
      </c>
      <c r="AR356" s="54">
        <v>4903846</v>
      </c>
      <c r="AS356" s="54">
        <v>0</v>
      </c>
      <c r="AT356" s="54">
        <v>0</v>
      </c>
      <c r="AU356" s="54">
        <v>4903846</v>
      </c>
      <c r="AV356" s="54">
        <v>0</v>
      </c>
      <c r="AW356" s="54">
        <v>0</v>
      </c>
      <c r="AX356" s="54">
        <v>0</v>
      </c>
      <c r="AY356" s="54">
        <v>200000</v>
      </c>
      <c r="AZ356" s="59">
        <v>0</v>
      </c>
      <c r="BA356" s="54">
        <v>0</v>
      </c>
      <c r="BB356" s="59"/>
      <c r="BC356" s="54"/>
      <c r="BD356" s="54"/>
      <c r="BE356" s="54">
        <v>715962</v>
      </c>
      <c r="BF356" s="54">
        <v>915962</v>
      </c>
      <c r="BG356" s="59">
        <v>0</v>
      </c>
      <c r="BH356" s="59">
        <v>0</v>
      </c>
      <c r="BI356" s="59">
        <v>0</v>
      </c>
      <c r="BJ356" s="59">
        <v>0</v>
      </c>
      <c r="BK356" s="59"/>
      <c r="BL356" s="59">
        <v>0</v>
      </c>
      <c r="BM356" s="59"/>
      <c r="BN356" s="59"/>
      <c r="BO356" s="59">
        <v>0</v>
      </c>
      <c r="BP356" s="59"/>
      <c r="BQ356" s="59"/>
      <c r="BR356" s="54"/>
      <c r="BS356" s="59"/>
      <c r="BT356" s="54">
        <v>0</v>
      </c>
      <c r="BU356" s="57">
        <v>5819808</v>
      </c>
      <c r="BV356" s="54">
        <v>0</v>
      </c>
      <c r="BW356" s="54">
        <v>200000</v>
      </c>
      <c r="BX356" s="54">
        <v>715962</v>
      </c>
      <c r="BY356" s="54">
        <v>0</v>
      </c>
      <c r="BZ356" s="54">
        <v>0</v>
      </c>
      <c r="CA356" s="54">
        <v>0</v>
      </c>
      <c r="CB356" s="54">
        <v>0</v>
      </c>
      <c r="CC356" s="54">
        <v>0</v>
      </c>
      <c r="CD356" s="54">
        <v>0</v>
      </c>
      <c r="CE356" s="54">
        <v>0</v>
      </c>
      <c r="CF356" s="54">
        <v>0</v>
      </c>
      <c r="CG356" s="54">
        <v>915962</v>
      </c>
      <c r="CH356" s="54">
        <v>4903846</v>
      </c>
      <c r="CI356" s="54">
        <v>581980.80000000005</v>
      </c>
      <c r="CJ356" s="54"/>
      <c r="CK356" s="54">
        <v>581980.80000000005</v>
      </c>
      <c r="CL356" s="54">
        <v>0</v>
      </c>
      <c r="CM356" s="54">
        <v>0</v>
      </c>
      <c r="CN356" s="54">
        <v>0</v>
      </c>
      <c r="CO356" s="54"/>
      <c r="CP356" s="54">
        <v>0</v>
      </c>
      <c r="CQ356" s="54">
        <v>0</v>
      </c>
      <c r="CR356" s="54">
        <v>0</v>
      </c>
      <c r="CS356" s="54">
        <v>5237827</v>
      </c>
      <c r="CT356" s="54"/>
      <c r="CU356" s="57">
        <v>5237827</v>
      </c>
      <c r="CV356" s="54">
        <v>0</v>
      </c>
      <c r="CW356" s="54">
        <v>0</v>
      </c>
      <c r="CX356" s="54">
        <v>0</v>
      </c>
      <c r="CY356" s="54">
        <v>0</v>
      </c>
      <c r="CZ356" s="54"/>
      <c r="DA356" s="54">
        <v>0</v>
      </c>
      <c r="DB356" s="54">
        <v>0</v>
      </c>
      <c r="DC356" s="54">
        <v>0</v>
      </c>
      <c r="DD356" s="54">
        <v>5819808</v>
      </c>
      <c r="DE356" s="54"/>
      <c r="DF356" s="54" t="s">
        <v>980</v>
      </c>
      <c r="DG356" s="54">
        <v>416666.66666666669</v>
      </c>
      <c r="DH356" s="52" t="s">
        <v>200</v>
      </c>
      <c r="DI356" s="54">
        <f>IFERROR(VLOOKUP($B356,[1]Timesheet!$D:$BK,51,0),0)</f>
        <v>22</v>
      </c>
      <c r="DJ356" s="54">
        <f>IFERROR(VLOOKUP($B356,[1]Timesheet!$D:$BK,52,0),0)</f>
        <v>0</v>
      </c>
      <c r="DK356" s="54">
        <f>IFERROR(VLOOKUP($B356,[1]Timesheet!$D:$BK,55,0),0)</f>
        <v>0</v>
      </c>
      <c r="DL356" s="52">
        <v>0</v>
      </c>
      <c r="DM356" s="54">
        <f>IFERROR(VLOOKUP($B356,[1]Timesheet!$D:$BK,57,0),0)</f>
        <v>0</v>
      </c>
      <c r="DN356" s="54">
        <f t="shared" si="18"/>
        <v>0</v>
      </c>
      <c r="DO356" s="54"/>
      <c r="DP356" s="54" t="str">
        <f t="shared" si="19"/>
        <v>HCM</v>
      </c>
      <c r="DQ356" s="60">
        <v>0</v>
      </c>
      <c r="DR356" s="60">
        <v>0</v>
      </c>
      <c r="DS356" s="61" t="str">
        <f>IFERROR(VLOOKUP(E356&amp;H356,[1]Group!$D$3:$G$40,4,0),"")</f>
        <v>Group 1</v>
      </c>
      <c r="DT356" s="61" t="str">
        <f t="shared" si="20"/>
        <v>MoviSouthGroup 1</v>
      </c>
    </row>
    <row r="357" spans="1:124" s="11" customFormat="1" ht="20.25" customHeight="1" x14ac:dyDescent="0.35">
      <c r="A357" s="47">
        <v>354</v>
      </c>
      <c r="B357" s="48">
        <v>6222</v>
      </c>
      <c r="C357" s="48" t="s">
        <v>1134</v>
      </c>
      <c r="D357" s="49" t="s">
        <v>671</v>
      </c>
      <c r="E357" s="49" t="s">
        <v>192</v>
      </c>
      <c r="F357" s="49" t="s">
        <v>193</v>
      </c>
      <c r="G357" s="49" t="s">
        <v>151</v>
      </c>
      <c r="H357" s="49" t="s">
        <v>193</v>
      </c>
      <c r="I357" s="49" t="s">
        <v>129</v>
      </c>
      <c r="J357" s="49" t="s">
        <v>179</v>
      </c>
      <c r="K357" s="49" t="s">
        <v>131</v>
      </c>
      <c r="L357" s="60" t="s">
        <v>198</v>
      </c>
      <c r="M357" s="50">
        <v>44501</v>
      </c>
      <c r="N357" s="50" t="s">
        <v>770</v>
      </c>
      <c r="O357" s="51"/>
      <c r="P357" s="50">
        <v>44532</v>
      </c>
      <c r="Q357" s="52" t="s">
        <v>247</v>
      </c>
      <c r="R357" s="311">
        <v>0.1</v>
      </c>
      <c r="S357" s="52" t="s">
        <v>134</v>
      </c>
      <c r="T357" s="54"/>
      <c r="U357" s="54">
        <v>5000000</v>
      </c>
      <c r="V357" s="54"/>
      <c r="W357" s="55">
        <v>5000000</v>
      </c>
      <c r="X357" s="56">
        <v>0</v>
      </c>
      <c r="Y357" s="54">
        <v>0</v>
      </c>
      <c r="Z357" s="54"/>
      <c r="AA357" s="56">
        <v>200000</v>
      </c>
      <c r="AB357" s="54"/>
      <c r="AC357" s="54">
        <v>730000</v>
      </c>
      <c r="AD357" s="57">
        <v>930000</v>
      </c>
      <c r="AE357" s="54" t="s">
        <v>1246</v>
      </c>
      <c r="AF357" s="58">
        <v>26</v>
      </c>
      <c r="AG357" s="58">
        <v>4</v>
      </c>
      <c r="AH357" s="58">
        <v>0</v>
      </c>
      <c r="AI357" s="58">
        <v>0</v>
      </c>
      <c r="AJ357" s="58">
        <v>0</v>
      </c>
      <c r="AK357" s="58">
        <v>4</v>
      </c>
      <c r="AL357" s="58">
        <v>0</v>
      </c>
      <c r="AM357" s="58">
        <v>0</v>
      </c>
      <c r="AN357" s="58">
        <v>0</v>
      </c>
      <c r="AO357" s="58">
        <v>0</v>
      </c>
      <c r="AP357" s="58">
        <v>0</v>
      </c>
      <c r="AQ357" s="58">
        <v>0</v>
      </c>
      <c r="AR357" s="54">
        <v>769231</v>
      </c>
      <c r="AS357" s="54">
        <v>0</v>
      </c>
      <c r="AT357" s="54">
        <v>0</v>
      </c>
      <c r="AU357" s="54">
        <v>769231</v>
      </c>
      <c r="AV357" s="54">
        <v>0</v>
      </c>
      <c r="AW357" s="54">
        <v>0</v>
      </c>
      <c r="AX357" s="54">
        <v>0</v>
      </c>
      <c r="AY357" s="54">
        <v>0</v>
      </c>
      <c r="AZ357" s="59">
        <v>0</v>
      </c>
      <c r="BA357" s="54">
        <v>0</v>
      </c>
      <c r="BB357" s="59"/>
      <c r="BC357" s="54"/>
      <c r="BD357" s="54"/>
      <c r="BE357" s="54">
        <v>112308</v>
      </c>
      <c r="BF357" s="54">
        <v>112308</v>
      </c>
      <c r="BG357" s="59">
        <v>15000</v>
      </c>
      <c r="BH357" s="59">
        <v>0</v>
      </c>
      <c r="BI357" s="59">
        <v>0</v>
      </c>
      <c r="BJ357" s="59">
        <v>0</v>
      </c>
      <c r="BK357" s="59"/>
      <c r="BL357" s="59">
        <v>0</v>
      </c>
      <c r="BM357" s="59"/>
      <c r="BN357" s="59"/>
      <c r="BO357" s="59">
        <v>0</v>
      </c>
      <c r="BP357" s="59"/>
      <c r="BQ357" s="59"/>
      <c r="BR357" s="54"/>
      <c r="BS357" s="59"/>
      <c r="BT357" s="54">
        <v>15000</v>
      </c>
      <c r="BU357" s="57">
        <v>896539</v>
      </c>
      <c r="BV357" s="54">
        <v>0</v>
      </c>
      <c r="BW357" s="54">
        <v>0</v>
      </c>
      <c r="BX357" s="54">
        <v>112308</v>
      </c>
      <c r="BY357" s="54">
        <v>0</v>
      </c>
      <c r="BZ357" s="54">
        <v>0</v>
      </c>
      <c r="CA357" s="54">
        <v>0</v>
      </c>
      <c r="CB357" s="54">
        <v>0</v>
      </c>
      <c r="CC357" s="54">
        <v>0</v>
      </c>
      <c r="CD357" s="54">
        <v>0</v>
      </c>
      <c r="CE357" s="54">
        <v>0</v>
      </c>
      <c r="CF357" s="54">
        <v>0</v>
      </c>
      <c r="CG357" s="54">
        <v>112308</v>
      </c>
      <c r="CH357" s="54">
        <v>784231</v>
      </c>
      <c r="CI357" s="54">
        <v>0</v>
      </c>
      <c r="CJ357" s="54"/>
      <c r="CK357" s="54">
        <v>0</v>
      </c>
      <c r="CL357" s="54">
        <v>0</v>
      </c>
      <c r="CM357" s="54">
        <v>0</v>
      </c>
      <c r="CN357" s="54">
        <v>0</v>
      </c>
      <c r="CO357" s="54"/>
      <c r="CP357" s="54">
        <v>0</v>
      </c>
      <c r="CQ357" s="54">
        <v>0</v>
      </c>
      <c r="CR357" s="54">
        <v>0</v>
      </c>
      <c r="CS357" s="54">
        <v>896539</v>
      </c>
      <c r="CT357" s="54"/>
      <c r="CU357" s="57">
        <v>896539</v>
      </c>
      <c r="CV357" s="54">
        <v>0</v>
      </c>
      <c r="CW357" s="54">
        <v>0</v>
      </c>
      <c r="CX357" s="54">
        <v>0</v>
      </c>
      <c r="CY357" s="54">
        <v>0</v>
      </c>
      <c r="CZ357" s="54"/>
      <c r="DA357" s="54">
        <v>0</v>
      </c>
      <c r="DB357" s="54">
        <v>0</v>
      </c>
      <c r="DC357" s="54">
        <v>0</v>
      </c>
      <c r="DD357" s="54">
        <v>896539</v>
      </c>
      <c r="DE357" s="54"/>
      <c r="DF357" s="54" t="s">
        <v>980</v>
      </c>
      <c r="DG357" s="54">
        <v>416666.66666666669</v>
      </c>
      <c r="DH357" s="52" t="s">
        <v>200</v>
      </c>
      <c r="DI357" s="54">
        <f>IFERROR(VLOOKUP($B357,[1]Timesheet!$D:$BK,51,0),0)</f>
        <v>0</v>
      </c>
      <c r="DJ357" s="54">
        <f>IFERROR(VLOOKUP($B357,[1]Timesheet!$D:$BK,52,0),0)</f>
        <v>0</v>
      </c>
      <c r="DK357" s="54">
        <f>IFERROR(VLOOKUP($B357,[1]Timesheet!$D:$BK,55,0),0)</f>
        <v>1</v>
      </c>
      <c r="DL357" s="52">
        <v>0</v>
      </c>
      <c r="DM357" s="54">
        <f>IFERROR(VLOOKUP($B357,[1]Timesheet!$D:$BK,57,0),0)</f>
        <v>0</v>
      </c>
      <c r="DN357" s="54">
        <f t="shared" si="18"/>
        <v>0</v>
      </c>
      <c r="DO357" s="54"/>
      <c r="DP357" s="54" t="str">
        <f t="shared" si="19"/>
        <v>HCM</v>
      </c>
      <c r="DQ357" s="60">
        <v>0</v>
      </c>
      <c r="DR357" s="60">
        <v>0</v>
      </c>
      <c r="DS357" s="61" t="str">
        <f>IFERROR(VLOOKUP(E357&amp;H357,[1]Group!$D$3:$G$40,4,0),"")</f>
        <v>Group 1</v>
      </c>
      <c r="DT357" s="61" t="str">
        <f t="shared" si="20"/>
        <v>MoviSouthGroup 1</v>
      </c>
    </row>
    <row r="358" spans="1:124" s="11" customFormat="1" ht="20.25" customHeight="1" x14ac:dyDescent="0.35">
      <c r="A358" s="47">
        <v>355</v>
      </c>
      <c r="B358" s="48">
        <v>6223</v>
      </c>
      <c r="C358" s="48" t="s">
        <v>1135</v>
      </c>
      <c r="D358" s="49" t="s">
        <v>672</v>
      </c>
      <c r="E358" s="49" t="s">
        <v>192</v>
      </c>
      <c r="F358" s="49" t="s">
        <v>193</v>
      </c>
      <c r="G358" s="49" t="s">
        <v>151</v>
      </c>
      <c r="H358" s="49" t="s">
        <v>193</v>
      </c>
      <c r="I358" s="49" t="s">
        <v>183</v>
      </c>
      <c r="J358" s="49" t="s">
        <v>179</v>
      </c>
      <c r="K358" s="49" t="s">
        <v>131</v>
      </c>
      <c r="L358" s="60" t="s">
        <v>198</v>
      </c>
      <c r="M358" s="50">
        <v>44501</v>
      </c>
      <c r="N358" s="50" t="s">
        <v>770</v>
      </c>
      <c r="O358" s="51"/>
      <c r="P358" s="50">
        <v>44556</v>
      </c>
      <c r="Q358" s="52" t="s">
        <v>247</v>
      </c>
      <c r="R358" s="311">
        <v>0.1</v>
      </c>
      <c r="S358" s="52" t="s">
        <v>134</v>
      </c>
      <c r="T358" s="54"/>
      <c r="U358" s="54">
        <v>5000000</v>
      </c>
      <c r="V358" s="54"/>
      <c r="W358" s="55">
        <v>5000000</v>
      </c>
      <c r="X358" s="56">
        <v>0</v>
      </c>
      <c r="Y358" s="54">
        <v>0</v>
      </c>
      <c r="Z358" s="54"/>
      <c r="AA358" s="56">
        <v>200000</v>
      </c>
      <c r="AB358" s="54"/>
      <c r="AC358" s="54">
        <v>730000</v>
      </c>
      <c r="AD358" s="57">
        <v>930000</v>
      </c>
      <c r="AE358" s="54" t="s">
        <v>1246</v>
      </c>
      <c r="AF358" s="58">
        <v>26</v>
      </c>
      <c r="AG358" s="58">
        <v>26</v>
      </c>
      <c r="AH358" s="58">
        <v>0</v>
      </c>
      <c r="AI358" s="58">
        <v>0</v>
      </c>
      <c r="AJ358" s="58">
        <v>0</v>
      </c>
      <c r="AK358" s="58">
        <v>26</v>
      </c>
      <c r="AL358" s="58">
        <v>0</v>
      </c>
      <c r="AM358" s="58">
        <v>0</v>
      </c>
      <c r="AN358" s="58">
        <v>0</v>
      </c>
      <c r="AO358" s="58">
        <v>0</v>
      </c>
      <c r="AP358" s="58">
        <v>0</v>
      </c>
      <c r="AQ358" s="58">
        <v>0</v>
      </c>
      <c r="AR358" s="54">
        <v>5000000</v>
      </c>
      <c r="AS358" s="54">
        <v>0</v>
      </c>
      <c r="AT358" s="54">
        <v>0</v>
      </c>
      <c r="AU358" s="54">
        <v>5000000</v>
      </c>
      <c r="AV358" s="54">
        <v>0</v>
      </c>
      <c r="AW358" s="54">
        <v>0</v>
      </c>
      <c r="AX358" s="54">
        <v>0</v>
      </c>
      <c r="AY358" s="54">
        <v>200000</v>
      </c>
      <c r="AZ358" s="59">
        <v>0</v>
      </c>
      <c r="BA358" s="54">
        <v>0</v>
      </c>
      <c r="BB358" s="59"/>
      <c r="BC358" s="54"/>
      <c r="BD358" s="54"/>
      <c r="BE358" s="54">
        <v>730000</v>
      </c>
      <c r="BF358" s="54">
        <v>930000</v>
      </c>
      <c r="BG358" s="59">
        <v>0</v>
      </c>
      <c r="BH358" s="59">
        <v>0</v>
      </c>
      <c r="BI358" s="59">
        <v>0</v>
      </c>
      <c r="BJ358" s="59">
        <v>0</v>
      </c>
      <c r="BK358" s="59"/>
      <c r="BL358" s="59">
        <v>0</v>
      </c>
      <c r="BM358" s="59"/>
      <c r="BN358" s="59"/>
      <c r="BO358" s="59">
        <v>0</v>
      </c>
      <c r="BP358" s="59"/>
      <c r="BQ358" s="59"/>
      <c r="BR358" s="54"/>
      <c r="BS358" s="59"/>
      <c r="BT358" s="54">
        <v>0</v>
      </c>
      <c r="BU358" s="57">
        <v>5930000</v>
      </c>
      <c r="BV358" s="54">
        <v>0</v>
      </c>
      <c r="BW358" s="54">
        <v>200000</v>
      </c>
      <c r="BX358" s="54">
        <v>730000</v>
      </c>
      <c r="BY358" s="54">
        <v>0</v>
      </c>
      <c r="BZ358" s="54">
        <v>0</v>
      </c>
      <c r="CA358" s="54">
        <v>0</v>
      </c>
      <c r="CB358" s="54">
        <v>0</v>
      </c>
      <c r="CC358" s="54">
        <v>0</v>
      </c>
      <c r="CD358" s="54">
        <v>0</v>
      </c>
      <c r="CE358" s="54">
        <v>0</v>
      </c>
      <c r="CF358" s="54">
        <v>0</v>
      </c>
      <c r="CG358" s="54">
        <v>930000</v>
      </c>
      <c r="CH358" s="54">
        <v>5000000</v>
      </c>
      <c r="CI358" s="54">
        <v>593000</v>
      </c>
      <c r="CJ358" s="54"/>
      <c r="CK358" s="54">
        <v>593000</v>
      </c>
      <c r="CL358" s="54">
        <v>0</v>
      </c>
      <c r="CM358" s="54">
        <v>0</v>
      </c>
      <c r="CN358" s="54">
        <v>0</v>
      </c>
      <c r="CO358" s="54"/>
      <c r="CP358" s="54">
        <v>0</v>
      </c>
      <c r="CQ358" s="54">
        <v>0</v>
      </c>
      <c r="CR358" s="54">
        <v>0</v>
      </c>
      <c r="CS358" s="54">
        <v>5337000</v>
      </c>
      <c r="CT358" s="54"/>
      <c r="CU358" s="57">
        <v>5337000</v>
      </c>
      <c r="CV358" s="54">
        <v>0</v>
      </c>
      <c r="CW358" s="54">
        <v>0</v>
      </c>
      <c r="CX358" s="54">
        <v>0</v>
      </c>
      <c r="CY358" s="54">
        <v>0</v>
      </c>
      <c r="CZ358" s="54"/>
      <c r="DA358" s="54">
        <v>0</v>
      </c>
      <c r="DB358" s="54">
        <v>0</v>
      </c>
      <c r="DC358" s="54">
        <v>0</v>
      </c>
      <c r="DD358" s="54">
        <v>5930000</v>
      </c>
      <c r="DE358" s="54"/>
      <c r="DF358" s="54" t="s">
        <v>1021</v>
      </c>
      <c r="DG358" s="54">
        <v>416666.66666666669</v>
      </c>
      <c r="DH358" s="52" t="s">
        <v>184</v>
      </c>
      <c r="DI358" s="54">
        <f>IFERROR(VLOOKUP($B358,[1]Timesheet!$D:$BK,51,0),0)</f>
        <v>22</v>
      </c>
      <c r="DJ358" s="54">
        <f>IFERROR(VLOOKUP($B358,[1]Timesheet!$D:$BK,52,0),0)</f>
        <v>0</v>
      </c>
      <c r="DK358" s="54">
        <f>IFERROR(VLOOKUP($B358,[1]Timesheet!$D:$BK,55,0),0)</f>
        <v>0</v>
      </c>
      <c r="DL358" s="52">
        <v>0</v>
      </c>
      <c r="DM358" s="54">
        <f>IFERROR(VLOOKUP($B358,[1]Timesheet!$D:$BK,57,0),0)</f>
        <v>0</v>
      </c>
      <c r="DN358" s="54">
        <f t="shared" si="18"/>
        <v>0</v>
      </c>
      <c r="DO358" s="54"/>
      <c r="DP358" s="54" t="str">
        <f t="shared" si="19"/>
        <v>DNG</v>
      </c>
      <c r="DQ358" s="60">
        <v>0</v>
      </c>
      <c r="DR358" s="60">
        <v>0</v>
      </c>
      <c r="DS358" s="61" t="str">
        <f>IFERROR(VLOOKUP(E358&amp;H358,[1]Group!$D$3:$G$40,4,0),"")</f>
        <v>Group 1</v>
      </c>
      <c r="DT358" s="61" t="str">
        <f t="shared" si="20"/>
        <v>MoviCentralGroup 1</v>
      </c>
    </row>
    <row r="359" spans="1:124" s="11" customFormat="1" ht="20.25" customHeight="1" x14ac:dyDescent="0.35">
      <c r="A359" s="47">
        <v>356</v>
      </c>
      <c r="B359" s="48">
        <v>6224</v>
      </c>
      <c r="C359" s="48" t="s">
        <v>1136</v>
      </c>
      <c r="D359" s="49" t="s">
        <v>673</v>
      </c>
      <c r="E359" s="49" t="s">
        <v>192</v>
      </c>
      <c r="F359" s="49" t="s">
        <v>193</v>
      </c>
      <c r="G359" s="49" t="s">
        <v>151</v>
      </c>
      <c r="H359" s="49" t="s">
        <v>193</v>
      </c>
      <c r="I359" s="49" t="s">
        <v>169</v>
      </c>
      <c r="J359" s="49" t="s">
        <v>179</v>
      </c>
      <c r="K359" s="49" t="s">
        <v>131</v>
      </c>
      <c r="L359" s="49" t="s">
        <v>250</v>
      </c>
      <c r="M359" s="50">
        <v>44501</v>
      </c>
      <c r="N359" s="50" t="s">
        <v>770</v>
      </c>
      <c r="O359" s="51"/>
      <c r="P359" s="50"/>
      <c r="Q359" s="52" t="s">
        <v>247</v>
      </c>
      <c r="R359" s="311">
        <v>0.1</v>
      </c>
      <c r="S359" s="52" t="s">
        <v>134</v>
      </c>
      <c r="T359" s="54"/>
      <c r="U359" s="54">
        <v>5000000</v>
      </c>
      <c r="V359" s="54"/>
      <c r="W359" s="55">
        <v>5000000</v>
      </c>
      <c r="X359" s="56">
        <v>0</v>
      </c>
      <c r="Y359" s="54">
        <v>0</v>
      </c>
      <c r="Z359" s="54"/>
      <c r="AA359" s="56">
        <v>200000</v>
      </c>
      <c r="AB359" s="54"/>
      <c r="AC359" s="54">
        <v>730000</v>
      </c>
      <c r="AD359" s="57">
        <v>930000</v>
      </c>
      <c r="AE359" s="54" t="s">
        <v>1246</v>
      </c>
      <c r="AF359" s="58">
        <v>26</v>
      </c>
      <c r="AG359" s="58">
        <v>26</v>
      </c>
      <c r="AH359" s="58">
        <v>0</v>
      </c>
      <c r="AI359" s="58">
        <v>0</v>
      </c>
      <c r="AJ359" s="58">
        <v>0</v>
      </c>
      <c r="AK359" s="58">
        <v>26</v>
      </c>
      <c r="AL359" s="58">
        <v>0</v>
      </c>
      <c r="AM359" s="58">
        <v>0</v>
      </c>
      <c r="AN359" s="58">
        <v>0</v>
      </c>
      <c r="AO359" s="58">
        <v>0</v>
      </c>
      <c r="AP359" s="58">
        <v>0</v>
      </c>
      <c r="AQ359" s="58">
        <v>0</v>
      </c>
      <c r="AR359" s="54">
        <v>5000000</v>
      </c>
      <c r="AS359" s="54">
        <v>0</v>
      </c>
      <c r="AT359" s="54">
        <v>0</v>
      </c>
      <c r="AU359" s="54">
        <v>5000000</v>
      </c>
      <c r="AV359" s="54">
        <v>0</v>
      </c>
      <c r="AW359" s="54">
        <v>0</v>
      </c>
      <c r="AX359" s="54">
        <v>0</v>
      </c>
      <c r="AY359" s="54">
        <v>200000</v>
      </c>
      <c r="AZ359" s="59">
        <v>0</v>
      </c>
      <c r="BA359" s="54">
        <v>0</v>
      </c>
      <c r="BB359" s="59"/>
      <c r="BC359" s="54"/>
      <c r="BD359" s="54"/>
      <c r="BE359" s="54">
        <v>730000</v>
      </c>
      <c r="BF359" s="54">
        <v>930000</v>
      </c>
      <c r="BG359" s="59">
        <v>37500</v>
      </c>
      <c r="BH359" s="59">
        <v>50000</v>
      </c>
      <c r="BI359" s="59">
        <v>0</v>
      </c>
      <c r="BJ359" s="59">
        <v>0</v>
      </c>
      <c r="BK359" s="59"/>
      <c r="BL359" s="59">
        <v>0</v>
      </c>
      <c r="BM359" s="59"/>
      <c r="BN359" s="59"/>
      <c r="BO359" s="59">
        <v>0</v>
      </c>
      <c r="BP359" s="59"/>
      <c r="BQ359" s="59"/>
      <c r="BR359" s="54"/>
      <c r="BS359" s="59"/>
      <c r="BT359" s="54">
        <v>87500</v>
      </c>
      <c r="BU359" s="57">
        <v>6017500</v>
      </c>
      <c r="BV359" s="54">
        <v>0</v>
      </c>
      <c r="BW359" s="54">
        <v>200000</v>
      </c>
      <c r="BX359" s="54">
        <v>730000</v>
      </c>
      <c r="BY359" s="54">
        <v>0</v>
      </c>
      <c r="BZ359" s="54">
        <v>0</v>
      </c>
      <c r="CA359" s="54">
        <v>0</v>
      </c>
      <c r="CB359" s="54">
        <v>0</v>
      </c>
      <c r="CC359" s="54">
        <v>0</v>
      </c>
      <c r="CD359" s="54">
        <v>0</v>
      </c>
      <c r="CE359" s="54">
        <v>0</v>
      </c>
      <c r="CF359" s="54">
        <v>0</v>
      </c>
      <c r="CG359" s="54">
        <v>930000</v>
      </c>
      <c r="CH359" s="54">
        <v>5087500</v>
      </c>
      <c r="CI359" s="54">
        <v>601750</v>
      </c>
      <c r="CJ359" s="54"/>
      <c r="CK359" s="54">
        <v>601750</v>
      </c>
      <c r="CL359" s="54">
        <v>0</v>
      </c>
      <c r="CM359" s="54">
        <v>0</v>
      </c>
      <c r="CN359" s="54">
        <v>0</v>
      </c>
      <c r="CO359" s="54"/>
      <c r="CP359" s="54">
        <v>0</v>
      </c>
      <c r="CQ359" s="54">
        <v>0</v>
      </c>
      <c r="CR359" s="54">
        <v>0</v>
      </c>
      <c r="CS359" s="54">
        <v>5415750</v>
      </c>
      <c r="CT359" s="54"/>
      <c r="CU359" s="57">
        <v>5415750</v>
      </c>
      <c r="CV359" s="54">
        <v>0</v>
      </c>
      <c r="CW359" s="54">
        <v>0</v>
      </c>
      <c r="CX359" s="54">
        <v>0</v>
      </c>
      <c r="CY359" s="54">
        <v>0</v>
      </c>
      <c r="CZ359" s="54"/>
      <c r="DA359" s="54">
        <v>0</v>
      </c>
      <c r="DB359" s="54">
        <v>0</v>
      </c>
      <c r="DC359" s="54">
        <v>0</v>
      </c>
      <c r="DD359" s="54">
        <v>6017500</v>
      </c>
      <c r="DE359" s="54"/>
      <c r="DF359" s="54" t="s">
        <v>982</v>
      </c>
      <c r="DG359" s="54">
        <v>416666.66666666669</v>
      </c>
      <c r="DH359" s="52" t="s">
        <v>212</v>
      </c>
      <c r="DI359" s="54">
        <f>IFERROR(VLOOKUP($B359,[1]Timesheet!$D:$BK,51,0),0)</f>
        <v>22</v>
      </c>
      <c r="DJ359" s="54">
        <f>IFERROR(VLOOKUP($B359,[1]Timesheet!$D:$BK,52,0),0)</f>
        <v>0</v>
      </c>
      <c r="DK359" s="54">
        <f>IFERROR(VLOOKUP($B359,[1]Timesheet!$D:$BK,55,0),0)</f>
        <v>0</v>
      </c>
      <c r="DL359" s="52">
        <v>0</v>
      </c>
      <c r="DM359" s="54">
        <f>IFERROR(VLOOKUP($B359,[1]Timesheet!$D:$BK,57,0),0)</f>
        <v>0</v>
      </c>
      <c r="DN359" s="54">
        <f t="shared" si="18"/>
        <v>0</v>
      </c>
      <c r="DO359" s="54"/>
      <c r="DP359" s="54" t="str">
        <f t="shared" si="19"/>
        <v>HPG</v>
      </c>
      <c r="DQ359" s="60">
        <v>0</v>
      </c>
      <c r="DR359" s="60">
        <v>0</v>
      </c>
      <c r="DS359" s="61" t="str">
        <f>IFERROR(VLOOKUP(E359&amp;H359,[1]Group!$D$3:$G$40,4,0),"")</f>
        <v>Group 1</v>
      </c>
      <c r="DT359" s="61" t="str">
        <f t="shared" si="20"/>
        <v>MoviNorthGroup 1</v>
      </c>
    </row>
    <row r="360" spans="1:124" s="11" customFormat="1" ht="20.25" customHeight="1" x14ac:dyDescent="0.35">
      <c r="A360" s="47">
        <v>357</v>
      </c>
      <c r="B360" s="48">
        <v>6227</v>
      </c>
      <c r="C360" s="48" t="s">
        <v>1139</v>
      </c>
      <c r="D360" s="49" t="s">
        <v>674</v>
      </c>
      <c r="E360" s="49" t="s">
        <v>192</v>
      </c>
      <c r="F360" s="49" t="s">
        <v>193</v>
      </c>
      <c r="G360" s="49" t="s">
        <v>151</v>
      </c>
      <c r="H360" s="49" t="s">
        <v>193</v>
      </c>
      <c r="I360" s="49" t="s">
        <v>129</v>
      </c>
      <c r="J360" s="49" t="s">
        <v>179</v>
      </c>
      <c r="K360" s="49" t="s">
        <v>131</v>
      </c>
      <c r="L360" s="49" t="s">
        <v>250</v>
      </c>
      <c r="M360" s="50">
        <v>44503</v>
      </c>
      <c r="N360" s="50" t="s">
        <v>770</v>
      </c>
      <c r="O360" s="51"/>
      <c r="P360" s="50"/>
      <c r="Q360" s="52" t="s">
        <v>247</v>
      </c>
      <c r="R360" s="311">
        <v>0.1</v>
      </c>
      <c r="S360" s="52" t="s">
        <v>134</v>
      </c>
      <c r="T360" s="54"/>
      <c r="U360" s="54">
        <v>5000000</v>
      </c>
      <c r="V360" s="54"/>
      <c r="W360" s="55">
        <v>5000000</v>
      </c>
      <c r="X360" s="56">
        <v>0</v>
      </c>
      <c r="Y360" s="54">
        <v>0</v>
      </c>
      <c r="Z360" s="54"/>
      <c r="AA360" s="56">
        <v>200000</v>
      </c>
      <c r="AB360" s="54"/>
      <c r="AC360" s="54">
        <v>730000</v>
      </c>
      <c r="AD360" s="57">
        <v>930000</v>
      </c>
      <c r="AE360" s="54" t="s">
        <v>1246</v>
      </c>
      <c r="AF360" s="58">
        <v>26</v>
      </c>
      <c r="AG360" s="58">
        <v>26</v>
      </c>
      <c r="AH360" s="58">
        <v>0</v>
      </c>
      <c r="AI360" s="58">
        <v>0</v>
      </c>
      <c r="AJ360" s="58">
        <v>0</v>
      </c>
      <c r="AK360" s="58">
        <v>26</v>
      </c>
      <c r="AL360" s="58">
        <v>0</v>
      </c>
      <c r="AM360" s="58">
        <v>0</v>
      </c>
      <c r="AN360" s="58">
        <v>0</v>
      </c>
      <c r="AO360" s="58">
        <v>0</v>
      </c>
      <c r="AP360" s="58">
        <v>0</v>
      </c>
      <c r="AQ360" s="58">
        <v>0</v>
      </c>
      <c r="AR360" s="54">
        <v>5000000</v>
      </c>
      <c r="AS360" s="54">
        <v>0</v>
      </c>
      <c r="AT360" s="54">
        <v>0</v>
      </c>
      <c r="AU360" s="54">
        <v>5000000</v>
      </c>
      <c r="AV360" s="54">
        <v>0</v>
      </c>
      <c r="AW360" s="54">
        <v>0</v>
      </c>
      <c r="AX360" s="54">
        <v>0</v>
      </c>
      <c r="AY360" s="54">
        <v>200000</v>
      </c>
      <c r="AZ360" s="59">
        <v>0</v>
      </c>
      <c r="BA360" s="54">
        <v>0</v>
      </c>
      <c r="BB360" s="59"/>
      <c r="BC360" s="54"/>
      <c r="BD360" s="54"/>
      <c r="BE360" s="54">
        <v>730000</v>
      </c>
      <c r="BF360" s="54">
        <v>930000</v>
      </c>
      <c r="BG360" s="59">
        <v>25000</v>
      </c>
      <c r="BH360" s="59">
        <v>0</v>
      </c>
      <c r="BI360" s="59">
        <v>0</v>
      </c>
      <c r="BJ360" s="59">
        <v>0</v>
      </c>
      <c r="BK360" s="59"/>
      <c r="BL360" s="59">
        <v>0</v>
      </c>
      <c r="BM360" s="59"/>
      <c r="BN360" s="59"/>
      <c r="BO360" s="59">
        <v>0</v>
      </c>
      <c r="BP360" s="59"/>
      <c r="BQ360" s="59"/>
      <c r="BR360" s="54"/>
      <c r="BS360" s="59"/>
      <c r="BT360" s="54">
        <v>25000</v>
      </c>
      <c r="BU360" s="57">
        <v>5955000</v>
      </c>
      <c r="BV360" s="54">
        <v>0</v>
      </c>
      <c r="BW360" s="54">
        <v>200000</v>
      </c>
      <c r="BX360" s="54">
        <v>730000</v>
      </c>
      <c r="BY360" s="54">
        <v>0</v>
      </c>
      <c r="BZ360" s="54">
        <v>0</v>
      </c>
      <c r="CA360" s="54">
        <v>0</v>
      </c>
      <c r="CB360" s="54">
        <v>0</v>
      </c>
      <c r="CC360" s="54">
        <v>0</v>
      </c>
      <c r="CD360" s="54">
        <v>0</v>
      </c>
      <c r="CE360" s="54">
        <v>0</v>
      </c>
      <c r="CF360" s="54">
        <v>0</v>
      </c>
      <c r="CG360" s="54">
        <v>930000</v>
      </c>
      <c r="CH360" s="54">
        <v>5025000</v>
      </c>
      <c r="CI360" s="54">
        <v>595500</v>
      </c>
      <c r="CJ360" s="54"/>
      <c r="CK360" s="54">
        <v>595500</v>
      </c>
      <c r="CL360" s="54">
        <v>0</v>
      </c>
      <c r="CM360" s="54">
        <v>0</v>
      </c>
      <c r="CN360" s="54">
        <v>0</v>
      </c>
      <c r="CO360" s="54"/>
      <c r="CP360" s="54">
        <v>0</v>
      </c>
      <c r="CQ360" s="54">
        <v>0</v>
      </c>
      <c r="CR360" s="54">
        <v>0</v>
      </c>
      <c r="CS360" s="54">
        <v>5359500</v>
      </c>
      <c r="CT360" s="54"/>
      <c r="CU360" s="57">
        <v>5359500</v>
      </c>
      <c r="CV360" s="54">
        <v>0</v>
      </c>
      <c r="CW360" s="54">
        <v>0</v>
      </c>
      <c r="CX360" s="54">
        <v>0</v>
      </c>
      <c r="CY360" s="54">
        <v>0</v>
      </c>
      <c r="CZ360" s="54"/>
      <c r="DA360" s="54">
        <v>0</v>
      </c>
      <c r="DB360" s="54">
        <v>0</v>
      </c>
      <c r="DC360" s="54">
        <v>0</v>
      </c>
      <c r="DD360" s="54">
        <v>5955000</v>
      </c>
      <c r="DE360" s="54"/>
      <c r="DF360" s="54" t="s">
        <v>980</v>
      </c>
      <c r="DG360" s="54">
        <v>416666.66666666669</v>
      </c>
      <c r="DH360" s="52" t="s">
        <v>195</v>
      </c>
      <c r="DI360" s="54">
        <f>IFERROR(VLOOKUP($B360,[1]Timesheet!$D:$BK,51,0),0)</f>
        <v>22</v>
      </c>
      <c r="DJ360" s="54">
        <f>IFERROR(VLOOKUP($B360,[1]Timesheet!$D:$BK,52,0),0)</f>
        <v>0</v>
      </c>
      <c r="DK360" s="54">
        <f>IFERROR(VLOOKUP($B360,[1]Timesheet!$D:$BK,55,0),0)</f>
        <v>0</v>
      </c>
      <c r="DL360" s="52">
        <v>0</v>
      </c>
      <c r="DM360" s="54">
        <f>IFERROR(VLOOKUP($B360,[1]Timesheet!$D:$BK,57,0),0)</f>
        <v>0</v>
      </c>
      <c r="DN360" s="54">
        <f t="shared" si="18"/>
        <v>0</v>
      </c>
      <c r="DO360" s="54"/>
      <c r="DP360" s="54" t="str">
        <f t="shared" si="19"/>
        <v>DNI</v>
      </c>
      <c r="DQ360" s="60">
        <v>0</v>
      </c>
      <c r="DR360" s="60">
        <v>0</v>
      </c>
      <c r="DS360" s="61" t="str">
        <f>IFERROR(VLOOKUP(E360&amp;H360,[1]Group!$D$3:$G$40,4,0),"")</f>
        <v>Group 1</v>
      </c>
      <c r="DT360" s="61" t="str">
        <f t="shared" si="20"/>
        <v>MoviSouthGroup 1</v>
      </c>
    </row>
    <row r="361" spans="1:124" s="11" customFormat="1" ht="20.25" customHeight="1" x14ac:dyDescent="0.35">
      <c r="A361" s="47">
        <v>358</v>
      </c>
      <c r="B361" s="48">
        <v>6233</v>
      </c>
      <c r="C361" s="48" t="s">
        <v>1141</v>
      </c>
      <c r="D361" s="49" t="s">
        <v>675</v>
      </c>
      <c r="E361" s="49" t="s">
        <v>192</v>
      </c>
      <c r="F361" s="49" t="s">
        <v>193</v>
      </c>
      <c r="G361" s="49" t="s">
        <v>151</v>
      </c>
      <c r="H361" s="49" t="s">
        <v>193</v>
      </c>
      <c r="I361" s="49" t="s">
        <v>129</v>
      </c>
      <c r="J361" s="49" t="s">
        <v>179</v>
      </c>
      <c r="K361" s="49" t="s">
        <v>131</v>
      </c>
      <c r="L361" s="60" t="s">
        <v>198</v>
      </c>
      <c r="M361" s="50">
        <v>44505</v>
      </c>
      <c r="N361" s="50" t="s">
        <v>770</v>
      </c>
      <c r="O361" s="51"/>
      <c r="P361" s="50">
        <v>44531</v>
      </c>
      <c r="Q361" s="52" t="s">
        <v>247</v>
      </c>
      <c r="R361" s="311">
        <v>0.1</v>
      </c>
      <c r="S361" s="52" t="s">
        <v>134</v>
      </c>
      <c r="T361" s="54"/>
      <c r="U361" s="54">
        <v>5000000</v>
      </c>
      <c r="V361" s="54"/>
      <c r="W361" s="55">
        <v>5000000</v>
      </c>
      <c r="X361" s="56">
        <v>0</v>
      </c>
      <c r="Y361" s="54">
        <v>0</v>
      </c>
      <c r="Z361" s="54"/>
      <c r="AA361" s="56">
        <v>200000</v>
      </c>
      <c r="AB361" s="54"/>
      <c r="AC361" s="54">
        <v>730000</v>
      </c>
      <c r="AD361" s="57">
        <v>930000</v>
      </c>
      <c r="AE361" s="54" t="s">
        <v>1246</v>
      </c>
      <c r="AF361" s="58">
        <v>26</v>
      </c>
      <c r="AG361" s="58">
        <v>0</v>
      </c>
      <c r="AH361" s="58">
        <v>0</v>
      </c>
      <c r="AI361" s="58">
        <v>0</v>
      </c>
      <c r="AJ361" s="58">
        <v>0</v>
      </c>
      <c r="AK361" s="58">
        <v>0</v>
      </c>
      <c r="AL361" s="58">
        <v>0</v>
      </c>
      <c r="AM361" s="58">
        <v>0</v>
      </c>
      <c r="AN361" s="58">
        <v>0</v>
      </c>
      <c r="AO361" s="58">
        <v>0</v>
      </c>
      <c r="AP361" s="58">
        <v>0</v>
      </c>
      <c r="AQ361" s="58">
        <v>0</v>
      </c>
      <c r="AR361" s="54">
        <v>0</v>
      </c>
      <c r="AS361" s="54">
        <v>0</v>
      </c>
      <c r="AT361" s="54">
        <v>0</v>
      </c>
      <c r="AU361" s="54">
        <v>0</v>
      </c>
      <c r="AV361" s="54">
        <v>0</v>
      </c>
      <c r="AW361" s="54">
        <v>0</v>
      </c>
      <c r="AX361" s="54">
        <v>0</v>
      </c>
      <c r="AY361" s="54">
        <v>0</v>
      </c>
      <c r="AZ361" s="59">
        <v>0</v>
      </c>
      <c r="BA361" s="54">
        <v>0</v>
      </c>
      <c r="BB361" s="59"/>
      <c r="BC361" s="54"/>
      <c r="BD361" s="54"/>
      <c r="BE361" s="54">
        <v>0</v>
      </c>
      <c r="BF361" s="54">
        <v>0</v>
      </c>
      <c r="BG361" s="59">
        <v>0</v>
      </c>
      <c r="BH361" s="59">
        <v>0</v>
      </c>
      <c r="BI361" s="59">
        <v>0</v>
      </c>
      <c r="BJ361" s="59">
        <v>0</v>
      </c>
      <c r="BK361" s="59"/>
      <c r="BL361" s="59">
        <v>0</v>
      </c>
      <c r="BM361" s="59"/>
      <c r="BN361" s="59"/>
      <c r="BO361" s="59">
        <v>0</v>
      </c>
      <c r="BP361" s="59"/>
      <c r="BQ361" s="59"/>
      <c r="BR361" s="54"/>
      <c r="BS361" s="59"/>
      <c r="BT361" s="54">
        <v>0</v>
      </c>
      <c r="BU361" s="57">
        <v>0</v>
      </c>
      <c r="BV361" s="54">
        <v>0</v>
      </c>
      <c r="BW361" s="54">
        <v>0</v>
      </c>
      <c r="BX361" s="54">
        <v>0</v>
      </c>
      <c r="BY361" s="54">
        <v>0</v>
      </c>
      <c r="BZ361" s="54">
        <v>0</v>
      </c>
      <c r="CA361" s="54">
        <v>0</v>
      </c>
      <c r="CB361" s="54">
        <v>0</v>
      </c>
      <c r="CC361" s="54">
        <v>0</v>
      </c>
      <c r="CD361" s="54">
        <v>0</v>
      </c>
      <c r="CE361" s="54">
        <v>0</v>
      </c>
      <c r="CF361" s="54">
        <v>0</v>
      </c>
      <c r="CG361" s="54">
        <v>0</v>
      </c>
      <c r="CH361" s="54">
        <v>0</v>
      </c>
      <c r="CI361" s="54">
        <v>0</v>
      </c>
      <c r="CJ361" s="54"/>
      <c r="CK361" s="54">
        <v>0</v>
      </c>
      <c r="CL361" s="54">
        <v>0</v>
      </c>
      <c r="CM361" s="54">
        <v>0</v>
      </c>
      <c r="CN361" s="54">
        <v>0</v>
      </c>
      <c r="CO361" s="54"/>
      <c r="CP361" s="54">
        <v>0</v>
      </c>
      <c r="CQ361" s="54">
        <v>0</v>
      </c>
      <c r="CR361" s="54">
        <v>0</v>
      </c>
      <c r="CS361" s="54">
        <v>0</v>
      </c>
      <c r="CT361" s="54"/>
      <c r="CU361" s="57">
        <v>0</v>
      </c>
      <c r="CV361" s="54">
        <v>0</v>
      </c>
      <c r="CW361" s="54">
        <v>0</v>
      </c>
      <c r="CX361" s="54">
        <v>0</v>
      </c>
      <c r="CY361" s="54">
        <v>0</v>
      </c>
      <c r="CZ361" s="54"/>
      <c r="DA361" s="54">
        <v>0</v>
      </c>
      <c r="DB361" s="54">
        <v>0</v>
      </c>
      <c r="DC361" s="54">
        <v>0</v>
      </c>
      <c r="DD361" s="54">
        <v>0</v>
      </c>
      <c r="DE361" s="54"/>
      <c r="DF361" s="54" t="s">
        <v>980</v>
      </c>
      <c r="DG361" s="54">
        <v>416666.66666666669</v>
      </c>
      <c r="DH361" s="52" t="s">
        <v>203</v>
      </c>
      <c r="DI361" s="54">
        <f>IFERROR(VLOOKUP($B361,[1]Timesheet!$D:$BK,51,0),0)</f>
        <v>0</v>
      </c>
      <c r="DJ361" s="54">
        <f>IFERROR(VLOOKUP($B361,[1]Timesheet!$D:$BK,52,0),0)</f>
        <v>0</v>
      </c>
      <c r="DK361" s="54">
        <f>IFERROR(VLOOKUP($B361,[1]Timesheet!$D:$BK,55,0),0)</f>
        <v>0</v>
      </c>
      <c r="DL361" s="52">
        <v>0</v>
      </c>
      <c r="DM361" s="54">
        <f>IFERROR(VLOOKUP($B361,[1]Timesheet!$D:$BK,57,0),0)</f>
        <v>0</v>
      </c>
      <c r="DN361" s="54">
        <f t="shared" si="18"/>
        <v>0</v>
      </c>
      <c r="DO361" s="54"/>
      <c r="DP361" s="54" t="str">
        <f t="shared" si="19"/>
        <v>BDG</v>
      </c>
      <c r="DQ361" s="60">
        <v>0</v>
      </c>
      <c r="DR361" s="60">
        <v>0</v>
      </c>
      <c r="DS361" s="61" t="str">
        <f>IFERROR(VLOOKUP(E361&amp;H361,[1]Group!$D$3:$G$40,4,0),"")</f>
        <v>Group 1</v>
      </c>
      <c r="DT361" s="61" t="str">
        <f t="shared" si="20"/>
        <v>MoviSouthGroup 1</v>
      </c>
    </row>
    <row r="362" spans="1:124" s="11" customFormat="1" ht="20.25" customHeight="1" x14ac:dyDescent="0.35">
      <c r="A362" s="47">
        <v>359</v>
      </c>
      <c r="B362" s="48">
        <v>6234</v>
      </c>
      <c r="C362" s="48" t="s">
        <v>1142</v>
      </c>
      <c r="D362" s="49" t="s">
        <v>676</v>
      </c>
      <c r="E362" s="49" t="s">
        <v>192</v>
      </c>
      <c r="F362" s="49" t="s">
        <v>193</v>
      </c>
      <c r="G362" s="49" t="s">
        <v>151</v>
      </c>
      <c r="H362" s="49" t="s">
        <v>193</v>
      </c>
      <c r="I362" s="49" t="s">
        <v>129</v>
      </c>
      <c r="J362" s="49" t="s">
        <v>179</v>
      </c>
      <c r="K362" s="49" t="s">
        <v>131</v>
      </c>
      <c r="L362" s="49" t="s">
        <v>250</v>
      </c>
      <c r="M362" s="50">
        <v>44505</v>
      </c>
      <c r="N362" s="50" t="s">
        <v>770</v>
      </c>
      <c r="O362" s="51"/>
      <c r="P362" s="50"/>
      <c r="Q362" s="52" t="s">
        <v>247</v>
      </c>
      <c r="R362" s="311">
        <v>0.1</v>
      </c>
      <c r="S362" s="52" t="s">
        <v>134</v>
      </c>
      <c r="T362" s="54"/>
      <c r="U362" s="54">
        <v>5000000</v>
      </c>
      <c r="V362" s="54"/>
      <c r="W362" s="55">
        <v>5000000</v>
      </c>
      <c r="X362" s="56">
        <v>0</v>
      </c>
      <c r="Y362" s="54">
        <v>0</v>
      </c>
      <c r="Z362" s="54"/>
      <c r="AA362" s="56">
        <v>200000</v>
      </c>
      <c r="AB362" s="54"/>
      <c r="AC362" s="54">
        <v>730000</v>
      </c>
      <c r="AD362" s="57">
        <v>930000</v>
      </c>
      <c r="AE362" s="54" t="s">
        <v>1246</v>
      </c>
      <c r="AF362" s="58">
        <v>26</v>
      </c>
      <c r="AG362" s="58">
        <v>26</v>
      </c>
      <c r="AH362" s="58">
        <v>0</v>
      </c>
      <c r="AI362" s="58">
        <v>0</v>
      </c>
      <c r="AJ362" s="58">
        <v>0</v>
      </c>
      <c r="AK362" s="58">
        <v>26</v>
      </c>
      <c r="AL362" s="58">
        <v>0</v>
      </c>
      <c r="AM362" s="58">
        <v>0</v>
      </c>
      <c r="AN362" s="58">
        <v>0</v>
      </c>
      <c r="AO362" s="58">
        <v>0</v>
      </c>
      <c r="AP362" s="58">
        <v>0</v>
      </c>
      <c r="AQ362" s="58">
        <v>0</v>
      </c>
      <c r="AR362" s="54">
        <v>5000000</v>
      </c>
      <c r="AS362" s="54">
        <v>0</v>
      </c>
      <c r="AT362" s="54">
        <v>0</v>
      </c>
      <c r="AU362" s="54">
        <v>5000000</v>
      </c>
      <c r="AV362" s="54">
        <v>0</v>
      </c>
      <c r="AW362" s="54">
        <v>0</v>
      </c>
      <c r="AX362" s="54">
        <v>0</v>
      </c>
      <c r="AY362" s="54">
        <v>200000</v>
      </c>
      <c r="AZ362" s="59">
        <v>0</v>
      </c>
      <c r="BA362" s="54">
        <v>0</v>
      </c>
      <c r="BB362" s="59"/>
      <c r="BC362" s="54"/>
      <c r="BD362" s="54"/>
      <c r="BE362" s="54">
        <v>730000</v>
      </c>
      <c r="BF362" s="54">
        <v>930000</v>
      </c>
      <c r="BG362" s="59">
        <v>0</v>
      </c>
      <c r="BH362" s="59">
        <v>0</v>
      </c>
      <c r="BI362" s="59">
        <v>0</v>
      </c>
      <c r="BJ362" s="59">
        <v>0</v>
      </c>
      <c r="BK362" s="59"/>
      <c r="BL362" s="59">
        <v>0</v>
      </c>
      <c r="BM362" s="59"/>
      <c r="BN362" s="59"/>
      <c r="BO362" s="59">
        <v>0</v>
      </c>
      <c r="BP362" s="59"/>
      <c r="BQ362" s="59"/>
      <c r="BR362" s="54"/>
      <c r="BS362" s="59"/>
      <c r="BT362" s="54">
        <v>0</v>
      </c>
      <c r="BU362" s="57">
        <v>5930000</v>
      </c>
      <c r="BV362" s="54">
        <v>0</v>
      </c>
      <c r="BW362" s="54">
        <v>200000</v>
      </c>
      <c r="BX362" s="54">
        <v>730000</v>
      </c>
      <c r="BY362" s="54">
        <v>0</v>
      </c>
      <c r="BZ362" s="54">
        <v>0</v>
      </c>
      <c r="CA362" s="54">
        <v>0</v>
      </c>
      <c r="CB362" s="54">
        <v>0</v>
      </c>
      <c r="CC362" s="54">
        <v>0</v>
      </c>
      <c r="CD362" s="54">
        <v>0</v>
      </c>
      <c r="CE362" s="54">
        <v>0</v>
      </c>
      <c r="CF362" s="54">
        <v>0</v>
      </c>
      <c r="CG362" s="54">
        <v>930000</v>
      </c>
      <c r="CH362" s="54">
        <v>5000000</v>
      </c>
      <c r="CI362" s="54">
        <v>593000</v>
      </c>
      <c r="CJ362" s="54"/>
      <c r="CK362" s="54">
        <v>593000</v>
      </c>
      <c r="CL362" s="54">
        <v>0</v>
      </c>
      <c r="CM362" s="54">
        <v>0</v>
      </c>
      <c r="CN362" s="54">
        <v>0</v>
      </c>
      <c r="CO362" s="54"/>
      <c r="CP362" s="54">
        <v>0</v>
      </c>
      <c r="CQ362" s="54">
        <v>0</v>
      </c>
      <c r="CR362" s="54">
        <v>0</v>
      </c>
      <c r="CS362" s="54">
        <v>5337000</v>
      </c>
      <c r="CT362" s="54"/>
      <c r="CU362" s="57">
        <v>5337000</v>
      </c>
      <c r="CV362" s="54">
        <v>0</v>
      </c>
      <c r="CW362" s="54">
        <v>0</v>
      </c>
      <c r="CX362" s="54">
        <v>0</v>
      </c>
      <c r="CY362" s="54">
        <v>0</v>
      </c>
      <c r="CZ362" s="54"/>
      <c r="DA362" s="54">
        <v>0</v>
      </c>
      <c r="DB362" s="54">
        <v>0</v>
      </c>
      <c r="DC362" s="54">
        <v>0</v>
      </c>
      <c r="DD362" s="54">
        <v>5930000</v>
      </c>
      <c r="DE362" s="54"/>
      <c r="DF362" s="54" t="s">
        <v>980</v>
      </c>
      <c r="DG362" s="54">
        <v>416666.66666666669</v>
      </c>
      <c r="DH362" s="52" t="s">
        <v>203</v>
      </c>
      <c r="DI362" s="54">
        <f>IFERROR(VLOOKUP($B362,[1]Timesheet!$D:$BK,51,0),0)</f>
        <v>22</v>
      </c>
      <c r="DJ362" s="54">
        <f>IFERROR(VLOOKUP($B362,[1]Timesheet!$D:$BK,52,0),0)</f>
        <v>0</v>
      </c>
      <c r="DK362" s="54">
        <f>IFERROR(VLOOKUP($B362,[1]Timesheet!$D:$BK,55,0),0)</f>
        <v>0</v>
      </c>
      <c r="DL362" s="52">
        <v>0</v>
      </c>
      <c r="DM362" s="54">
        <f>IFERROR(VLOOKUP($B362,[1]Timesheet!$D:$BK,57,0),0)</f>
        <v>0</v>
      </c>
      <c r="DN362" s="54">
        <f t="shared" si="18"/>
        <v>0</v>
      </c>
      <c r="DO362" s="54"/>
      <c r="DP362" s="54" t="str">
        <f t="shared" si="19"/>
        <v>BDG</v>
      </c>
      <c r="DQ362" s="60">
        <v>0</v>
      </c>
      <c r="DR362" s="60">
        <v>0</v>
      </c>
      <c r="DS362" s="61" t="str">
        <f>IFERROR(VLOOKUP(E362&amp;H362,[1]Group!$D$3:$G$40,4,0),"")</f>
        <v>Group 1</v>
      </c>
      <c r="DT362" s="61" t="str">
        <f t="shared" si="20"/>
        <v>MoviSouthGroup 1</v>
      </c>
    </row>
    <row r="363" spans="1:124" s="11" customFormat="1" ht="20.25" customHeight="1" x14ac:dyDescent="0.35">
      <c r="A363" s="47">
        <v>360</v>
      </c>
      <c r="B363" s="48">
        <v>6235</v>
      </c>
      <c r="C363" s="48" t="s">
        <v>1143</v>
      </c>
      <c r="D363" s="49" t="s">
        <v>677</v>
      </c>
      <c r="E363" s="49" t="s">
        <v>192</v>
      </c>
      <c r="F363" s="49" t="s">
        <v>193</v>
      </c>
      <c r="G363" s="49" t="s">
        <v>151</v>
      </c>
      <c r="H363" s="49" t="s">
        <v>193</v>
      </c>
      <c r="I363" s="49" t="s">
        <v>129</v>
      </c>
      <c r="J363" s="49" t="s">
        <v>179</v>
      </c>
      <c r="K363" s="49" t="s">
        <v>131</v>
      </c>
      <c r="L363" s="60" t="s">
        <v>198</v>
      </c>
      <c r="M363" s="50">
        <v>44505</v>
      </c>
      <c r="N363" s="50" t="s">
        <v>770</v>
      </c>
      <c r="O363" s="51"/>
      <c r="P363" s="50">
        <v>44547</v>
      </c>
      <c r="Q363" s="52" t="s">
        <v>247</v>
      </c>
      <c r="R363" s="311">
        <v>0.1</v>
      </c>
      <c r="S363" s="52" t="s">
        <v>134</v>
      </c>
      <c r="T363" s="54"/>
      <c r="U363" s="54">
        <v>5000000</v>
      </c>
      <c r="V363" s="54"/>
      <c r="W363" s="55">
        <v>5000000</v>
      </c>
      <c r="X363" s="56">
        <v>0</v>
      </c>
      <c r="Y363" s="54">
        <v>0</v>
      </c>
      <c r="Z363" s="54"/>
      <c r="AA363" s="56">
        <v>200000</v>
      </c>
      <c r="AB363" s="54"/>
      <c r="AC363" s="54">
        <v>730000</v>
      </c>
      <c r="AD363" s="57">
        <v>930000</v>
      </c>
      <c r="AE363" s="54" t="s">
        <v>1246</v>
      </c>
      <c r="AF363" s="58">
        <v>26</v>
      </c>
      <c r="AG363" s="58">
        <v>17</v>
      </c>
      <c r="AH363" s="58">
        <v>0</v>
      </c>
      <c r="AI363" s="58">
        <v>0</v>
      </c>
      <c r="AJ363" s="58">
        <v>0</v>
      </c>
      <c r="AK363" s="58">
        <v>17</v>
      </c>
      <c r="AL363" s="58">
        <v>0</v>
      </c>
      <c r="AM363" s="58">
        <v>0</v>
      </c>
      <c r="AN363" s="58">
        <v>0</v>
      </c>
      <c r="AO363" s="58">
        <v>0</v>
      </c>
      <c r="AP363" s="58">
        <v>0</v>
      </c>
      <c r="AQ363" s="58">
        <v>0</v>
      </c>
      <c r="AR363" s="54">
        <v>3269231</v>
      </c>
      <c r="AS363" s="54">
        <v>0</v>
      </c>
      <c r="AT363" s="54">
        <v>0</v>
      </c>
      <c r="AU363" s="54">
        <v>3269231</v>
      </c>
      <c r="AV363" s="54">
        <v>0</v>
      </c>
      <c r="AW363" s="54">
        <v>0</v>
      </c>
      <c r="AX363" s="54">
        <v>0</v>
      </c>
      <c r="AY363" s="54">
        <v>200000</v>
      </c>
      <c r="AZ363" s="59">
        <v>0</v>
      </c>
      <c r="BA363" s="54">
        <v>0</v>
      </c>
      <c r="BB363" s="59"/>
      <c r="BC363" s="54"/>
      <c r="BD363" s="54"/>
      <c r="BE363" s="54">
        <v>477308</v>
      </c>
      <c r="BF363" s="54">
        <v>677308</v>
      </c>
      <c r="BG363" s="59">
        <v>0</v>
      </c>
      <c r="BH363" s="59">
        <v>0</v>
      </c>
      <c r="BI363" s="59">
        <v>0</v>
      </c>
      <c r="BJ363" s="59">
        <v>0</v>
      </c>
      <c r="BK363" s="59"/>
      <c r="BL363" s="59">
        <v>0</v>
      </c>
      <c r="BM363" s="59"/>
      <c r="BN363" s="59"/>
      <c r="BO363" s="59">
        <v>0</v>
      </c>
      <c r="BP363" s="59"/>
      <c r="BQ363" s="59"/>
      <c r="BR363" s="54"/>
      <c r="BS363" s="59"/>
      <c r="BT363" s="54">
        <v>0</v>
      </c>
      <c r="BU363" s="57">
        <v>3946539</v>
      </c>
      <c r="BV363" s="54">
        <v>0</v>
      </c>
      <c r="BW363" s="54">
        <v>200000</v>
      </c>
      <c r="BX363" s="54">
        <v>477308</v>
      </c>
      <c r="BY363" s="54">
        <v>0</v>
      </c>
      <c r="BZ363" s="54">
        <v>0</v>
      </c>
      <c r="CA363" s="54">
        <v>0</v>
      </c>
      <c r="CB363" s="54">
        <v>0</v>
      </c>
      <c r="CC363" s="54">
        <v>0</v>
      </c>
      <c r="CD363" s="54">
        <v>0</v>
      </c>
      <c r="CE363" s="54">
        <v>0</v>
      </c>
      <c r="CF363" s="54">
        <v>0</v>
      </c>
      <c r="CG363" s="54">
        <v>677308</v>
      </c>
      <c r="CH363" s="54">
        <v>3269231</v>
      </c>
      <c r="CI363" s="54">
        <v>394653.9</v>
      </c>
      <c r="CJ363" s="54"/>
      <c r="CK363" s="54">
        <v>394653.9</v>
      </c>
      <c r="CL363" s="54">
        <v>0</v>
      </c>
      <c r="CM363" s="54">
        <v>0</v>
      </c>
      <c r="CN363" s="54">
        <v>0</v>
      </c>
      <c r="CO363" s="54"/>
      <c r="CP363" s="54">
        <v>0</v>
      </c>
      <c r="CQ363" s="54">
        <v>0</v>
      </c>
      <c r="CR363" s="54">
        <v>0</v>
      </c>
      <c r="CS363" s="54">
        <v>3551885</v>
      </c>
      <c r="CT363" s="54"/>
      <c r="CU363" s="57">
        <v>3551885</v>
      </c>
      <c r="CV363" s="54">
        <v>0</v>
      </c>
      <c r="CW363" s="54">
        <v>0</v>
      </c>
      <c r="CX363" s="54">
        <v>0</v>
      </c>
      <c r="CY363" s="54">
        <v>0</v>
      </c>
      <c r="CZ363" s="54"/>
      <c r="DA363" s="54">
        <v>0</v>
      </c>
      <c r="DB363" s="54">
        <v>0</v>
      </c>
      <c r="DC363" s="54">
        <v>0</v>
      </c>
      <c r="DD363" s="54">
        <v>3946539</v>
      </c>
      <c r="DE363" s="54"/>
      <c r="DF363" s="54" t="s">
        <v>980</v>
      </c>
      <c r="DG363" s="54">
        <v>416666.66666666669</v>
      </c>
      <c r="DH363" s="52" t="s">
        <v>203</v>
      </c>
      <c r="DI363" s="54">
        <f>IFERROR(VLOOKUP($B363,[1]Timesheet!$D:$BK,51,0),0)</f>
        <v>13</v>
      </c>
      <c r="DJ363" s="54">
        <f>IFERROR(VLOOKUP($B363,[1]Timesheet!$D:$BK,52,0),0)</f>
        <v>0</v>
      </c>
      <c r="DK363" s="54">
        <f>IFERROR(VLOOKUP($B363,[1]Timesheet!$D:$BK,55,0),0)</f>
        <v>1</v>
      </c>
      <c r="DL363" s="52">
        <v>0</v>
      </c>
      <c r="DM363" s="54">
        <f>IFERROR(VLOOKUP($B363,[1]Timesheet!$D:$BK,57,0),0)</f>
        <v>0</v>
      </c>
      <c r="DN363" s="54">
        <f t="shared" si="18"/>
        <v>0</v>
      </c>
      <c r="DO363" s="54"/>
      <c r="DP363" s="54" t="str">
        <f t="shared" si="19"/>
        <v>BDG</v>
      </c>
      <c r="DQ363" s="60">
        <v>0</v>
      </c>
      <c r="DR363" s="60">
        <v>0</v>
      </c>
      <c r="DS363" s="61" t="str">
        <f>IFERROR(VLOOKUP(E363&amp;H363,[1]Group!$D$3:$G$40,4,0),"")</f>
        <v>Group 1</v>
      </c>
      <c r="DT363" s="61" t="str">
        <f t="shared" si="20"/>
        <v>MoviSouthGroup 1</v>
      </c>
    </row>
    <row r="364" spans="1:124" s="11" customFormat="1" ht="20.25" customHeight="1" x14ac:dyDescent="0.35">
      <c r="A364" s="47">
        <v>361</v>
      </c>
      <c r="B364" s="48">
        <v>6242</v>
      </c>
      <c r="C364" s="48" t="s">
        <v>1145</v>
      </c>
      <c r="D364" s="49" t="s">
        <v>678</v>
      </c>
      <c r="E364" s="49" t="s">
        <v>192</v>
      </c>
      <c r="F364" s="49" t="s">
        <v>193</v>
      </c>
      <c r="G364" s="49" t="s">
        <v>151</v>
      </c>
      <c r="H364" s="49" t="s">
        <v>193</v>
      </c>
      <c r="I364" s="49" t="s">
        <v>169</v>
      </c>
      <c r="J364" s="49" t="s">
        <v>179</v>
      </c>
      <c r="K364" s="49" t="s">
        <v>131</v>
      </c>
      <c r="L364" s="49" t="s">
        <v>250</v>
      </c>
      <c r="M364" s="50">
        <v>44508</v>
      </c>
      <c r="N364" s="50" t="s">
        <v>770</v>
      </c>
      <c r="O364" s="51"/>
      <c r="P364" s="50"/>
      <c r="Q364" s="52" t="s">
        <v>247</v>
      </c>
      <c r="R364" s="311">
        <v>0.1</v>
      </c>
      <c r="S364" s="52" t="s">
        <v>134</v>
      </c>
      <c r="T364" s="54"/>
      <c r="U364" s="54">
        <v>5000000</v>
      </c>
      <c r="V364" s="54"/>
      <c r="W364" s="55">
        <v>5000000</v>
      </c>
      <c r="X364" s="56">
        <v>0</v>
      </c>
      <c r="Y364" s="54">
        <v>0</v>
      </c>
      <c r="Z364" s="54"/>
      <c r="AA364" s="56">
        <v>200000</v>
      </c>
      <c r="AB364" s="54"/>
      <c r="AC364" s="54">
        <v>730000</v>
      </c>
      <c r="AD364" s="57">
        <v>930000</v>
      </c>
      <c r="AE364" s="54" t="s">
        <v>1246</v>
      </c>
      <c r="AF364" s="58">
        <v>26</v>
      </c>
      <c r="AG364" s="58">
        <v>26</v>
      </c>
      <c r="AH364" s="58">
        <v>0</v>
      </c>
      <c r="AI364" s="58">
        <v>0</v>
      </c>
      <c r="AJ364" s="58">
        <v>0</v>
      </c>
      <c r="AK364" s="58">
        <v>26</v>
      </c>
      <c r="AL364" s="58">
        <v>0</v>
      </c>
      <c r="AM364" s="58">
        <v>0</v>
      </c>
      <c r="AN364" s="58">
        <v>0</v>
      </c>
      <c r="AO364" s="58">
        <v>0</v>
      </c>
      <c r="AP364" s="58">
        <v>0</v>
      </c>
      <c r="AQ364" s="58">
        <v>0</v>
      </c>
      <c r="AR364" s="54">
        <v>5000000</v>
      </c>
      <c r="AS364" s="54">
        <v>0</v>
      </c>
      <c r="AT364" s="54">
        <v>0</v>
      </c>
      <c r="AU364" s="54">
        <v>5000000</v>
      </c>
      <c r="AV364" s="54">
        <v>0</v>
      </c>
      <c r="AW364" s="54">
        <v>0</v>
      </c>
      <c r="AX364" s="54">
        <v>0</v>
      </c>
      <c r="AY364" s="54">
        <v>200000</v>
      </c>
      <c r="AZ364" s="59">
        <v>0</v>
      </c>
      <c r="BA364" s="54">
        <v>0</v>
      </c>
      <c r="BB364" s="59"/>
      <c r="BC364" s="54"/>
      <c r="BD364" s="54"/>
      <c r="BE364" s="54">
        <v>730000</v>
      </c>
      <c r="BF364" s="54">
        <v>930000</v>
      </c>
      <c r="BG364" s="59">
        <v>31908</v>
      </c>
      <c r="BH364" s="59">
        <v>0</v>
      </c>
      <c r="BI364" s="59">
        <v>0</v>
      </c>
      <c r="BJ364" s="59">
        <v>0</v>
      </c>
      <c r="BK364" s="59"/>
      <c r="BL364" s="59">
        <v>0</v>
      </c>
      <c r="BM364" s="59"/>
      <c r="BN364" s="59"/>
      <c r="BO364" s="59">
        <v>0</v>
      </c>
      <c r="BP364" s="59"/>
      <c r="BQ364" s="59"/>
      <c r="BR364" s="54"/>
      <c r="BS364" s="59"/>
      <c r="BT364" s="54">
        <v>31908</v>
      </c>
      <c r="BU364" s="57">
        <v>5961908</v>
      </c>
      <c r="BV364" s="54">
        <v>0</v>
      </c>
      <c r="BW364" s="54">
        <v>200000</v>
      </c>
      <c r="BX364" s="54">
        <v>730000</v>
      </c>
      <c r="BY364" s="54">
        <v>0</v>
      </c>
      <c r="BZ364" s="54">
        <v>0</v>
      </c>
      <c r="CA364" s="54">
        <v>0</v>
      </c>
      <c r="CB364" s="54">
        <v>0</v>
      </c>
      <c r="CC364" s="54">
        <v>0</v>
      </c>
      <c r="CD364" s="54">
        <v>0</v>
      </c>
      <c r="CE364" s="54">
        <v>0</v>
      </c>
      <c r="CF364" s="54">
        <v>0</v>
      </c>
      <c r="CG364" s="54">
        <v>930000</v>
      </c>
      <c r="CH364" s="54">
        <v>5031908</v>
      </c>
      <c r="CI364" s="54">
        <v>596190.80000000005</v>
      </c>
      <c r="CJ364" s="54"/>
      <c r="CK364" s="54">
        <v>596190.80000000005</v>
      </c>
      <c r="CL364" s="54">
        <v>0</v>
      </c>
      <c r="CM364" s="54">
        <v>0</v>
      </c>
      <c r="CN364" s="54">
        <v>7000</v>
      </c>
      <c r="CO364" s="54"/>
      <c r="CP364" s="54">
        <v>0</v>
      </c>
      <c r="CQ364" s="54">
        <v>0</v>
      </c>
      <c r="CR364" s="54">
        <v>7000</v>
      </c>
      <c r="CS364" s="54">
        <v>5358717</v>
      </c>
      <c r="CT364" s="54"/>
      <c r="CU364" s="57">
        <v>5358717</v>
      </c>
      <c r="CV364" s="54">
        <v>0</v>
      </c>
      <c r="CW364" s="54">
        <v>0</v>
      </c>
      <c r="CX364" s="54">
        <v>0</v>
      </c>
      <c r="CY364" s="54">
        <v>0</v>
      </c>
      <c r="CZ364" s="54"/>
      <c r="DA364" s="54">
        <v>0</v>
      </c>
      <c r="DB364" s="54">
        <v>0</v>
      </c>
      <c r="DC364" s="54">
        <v>0</v>
      </c>
      <c r="DD364" s="54">
        <v>5961908</v>
      </c>
      <c r="DE364" s="54"/>
      <c r="DF364" s="54" t="s">
        <v>982</v>
      </c>
      <c r="DG364" s="54">
        <v>416666.66666666669</v>
      </c>
      <c r="DH364" s="52" t="s">
        <v>206</v>
      </c>
      <c r="DI364" s="54">
        <f>IFERROR(VLOOKUP($B364,[1]Timesheet!$D:$BK,51,0),0)</f>
        <v>22</v>
      </c>
      <c r="DJ364" s="54">
        <f>IFERROR(VLOOKUP($B364,[1]Timesheet!$D:$BK,52,0),0)</f>
        <v>0</v>
      </c>
      <c r="DK364" s="54">
        <f>IFERROR(VLOOKUP($B364,[1]Timesheet!$D:$BK,55,0),0)</f>
        <v>0</v>
      </c>
      <c r="DL364" s="52">
        <v>0</v>
      </c>
      <c r="DM364" s="54">
        <f>IFERROR(VLOOKUP($B364,[1]Timesheet!$D:$BK,57,0),0)</f>
        <v>0</v>
      </c>
      <c r="DN364" s="54">
        <f t="shared" si="18"/>
        <v>0</v>
      </c>
      <c r="DO364" s="54"/>
      <c r="DP364" s="54" t="str">
        <f t="shared" si="19"/>
        <v>THA</v>
      </c>
      <c r="DQ364" s="60">
        <v>0</v>
      </c>
      <c r="DR364" s="60">
        <v>0</v>
      </c>
      <c r="DS364" s="61" t="str">
        <f>IFERROR(VLOOKUP(E364&amp;H364,[1]Group!$D$3:$G$40,4,0),"")</f>
        <v>Group 1</v>
      </c>
      <c r="DT364" s="61" t="str">
        <f t="shared" si="20"/>
        <v>MoviNorthGroup 1</v>
      </c>
    </row>
    <row r="365" spans="1:124" s="11" customFormat="1" ht="20.25" customHeight="1" x14ac:dyDescent="0.35">
      <c r="A365" s="47">
        <v>362</v>
      </c>
      <c r="B365" s="48">
        <v>6244</v>
      </c>
      <c r="C365" s="48" t="s">
        <v>1146</v>
      </c>
      <c r="D365" s="49" t="s">
        <v>679</v>
      </c>
      <c r="E365" s="49" t="s">
        <v>192</v>
      </c>
      <c r="F365" s="49" t="s">
        <v>193</v>
      </c>
      <c r="G365" s="49" t="s">
        <v>151</v>
      </c>
      <c r="H365" s="49" t="s">
        <v>193</v>
      </c>
      <c r="I365" s="49" t="s">
        <v>169</v>
      </c>
      <c r="J365" s="49" t="s">
        <v>179</v>
      </c>
      <c r="K365" s="49" t="s">
        <v>131</v>
      </c>
      <c r="L365" s="49" t="s">
        <v>250</v>
      </c>
      <c r="M365" s="50">
        <v>44508</v>
      </c>
      <c r="N365" s="50" t="s">
        <v>770</v>
      </c>
      <c r="O365" s="51"/>
      <c r="P365" s="50"/>
      <c r="Q365" s="52" t="s">
        <v>247</v>
      </c>
      <c r="R365" s="311">
        <v>0.1</v>
      </c>
      <c r="S365" s="52" t="s">
        <v>134</v>
      </c>
      <c r="T365" s="54"/>
      <c r="U365" s="54">
        <v>5000000</v>
      </c>
      <c r="V365" s="54"/>
      <c r="W365" s="55">
        <v>5000000</v>
      </c>
      <c r="X365" s="56">
        <v>0</v>
      </c>
      <c r="Y365" s="54">
        <v>0</v>
      </c>
      <c r="Z365" s="54"/>
      <c r="AA365" s="56">
        <v>200000</v>
      </c>
      <c r="AB365" s="54"/>
      <c r="AC365" s="54">
        <v>730000</v>
      </c>
      <c r="AD365" s="57">
        <v>930000</v>
      </c>
      <c r="AE365" s="54" t="s">
        <v>1246</v>
      </c>
      <c r="AF365" s="58">
        <v>26</v>
      </c>
      <c r="AG365" s="58">
        <v>26</v>
      </c>
      <c r="AH365" s="58">
        <v>0</v>
      </c>
      <c r="AI365" s="58">
        <v>0</v>
      </c>
      <c r="AJ365" s="58">
        <v>0</v>
      </c>
      <c r="AK365" s="58">
        <v>26</v>
      </c>
      <c r="AL365" s="58">
        <v>0</v>
      </c>
      <c r="AM365" s="58">
        <v>0</v>
      </c>
      <c r="AN365" s="58">
        <v>0</v>
      </c>
      <c r="AO365" s="58">
        <v>0</v>
      </c>
      <c r="AP365" s="58">
        <v>0</v>
      </c>
      <c r="AQ365" s="58">
        <v>0</v>
      </c>
      <c r="AR365" s="54">
        <v>5000000</v>
      </c>
      <c r="AS365" s="54">
        <v>0</v>
      </c>
      <c r="AT365" s="54">
        <v>0</v>
      </c>
      <c r="AU365" s="54">
        <v>5000000</v>
      </c>
      <c r="AV365" s="54">
        <v>0</v>
      </c>
      <c r="AW365" s="54">
        <v>0</v>
      </c>
      <c r="AX365" s="54">
        <v>0</v>
      </c>
      <c r="AY365" s="54">
        <v>200000</v>
      </c>
      <c r="AZ365" s="59">
        <v>0</v>
      </c>
      <c r="BA365" s="54">
        <v>0</v>
      </c>
      <c r="BB365" s="59"/>
      <c r="BC365" s="54"/>
      <c r="BD365" s="54"/>
      <c r="BE365" s="54">
        <v>730000</v>
      </c>
      <c r="BF365" s="54">
        <v>930000</v>
      </c>
      <c r="BG365" s="59">
        <v>0</v>
      </c>
      <c r="BH365" s="59">
        <v>50000</v>
      </c>
      <c r="BI365" s="59">
        <v>0</v>
      </c>
      <c r="BJ365" s="59">
        <v>0</v>
      </c>
      <c r="BK365" s="59"/>
      <c r="BL365" s="59">
        <v>0</v>
      </c>
      <c r="BM365" s="59"/>
      <c r="BN365" s="59"/>
      <c r="BO365" s="59">
        <v>0</v>
      </c>
      <c r="BP365" s="59"/>
      <c r="BQ365" s="59"/>
      <c r="BR365" s="54"/>
      <c r="BS365" s="59"/>
      <c r="BT365" s="54">
        <v>50000</v>
      </c>
      <c r="BU365" s="57">
        <v>5980000</v>
      </c>
      <c r="BV365" s="54">
        <v>0</v>
      </c>
      <c r="BW365" s="54">
        <v>200000</v>
      </c>
      <c r="BX365" s="54">
        <v>730000</v>
      </c>
      <c r="BY365" s="54">
        <v>0</v>
      </c>
      <c r="BZ365" s="54">
        <v>0</v>
      </c>
      <c r="CA365" s="54">
        <v>0</v>
      </c>
      <c r="CB365" s="54">
        <v>0</v>
      </c>
      <c r="CC365" s="54">
        <v>0</v>
      </c>
      <c r="CD365" s="54">
        <v>0</v>
      </c>
      <c r="CE365" s="54">
        <v>0</v>
      </c>
      <c r="CF365" s="54">
        <v>0</v>
      </c>
      <c r="CG365" s="54">
        <v>930000</v>
      </c>
      <c r="CH365" s="54">
        <v>5050000</v>
      </c>
      <c r="CI365" s="54">
        <v>598000</v>
      </c>
      <c r="CJ365" s="54"/>
      <c r="CK365" s="54">
        <v>598000</v>
      </c>
      <c r="CL365" s="54">
        <v>0</v>
      </c>
      <c r="CM365" s="54">
        <v>0</v>
      </c>
      <c r="CN365" s="54">
        <v>5100</v>
      </c>
      <c r="CO365" s="54"/>
      <c r="CP365" s="54">
        <v>0</v>
      </c>
      <c r="CQ365" s="54">
        <v>0</v>
      </c>
      <c r="CR365" s="54">
        <v>5100</v>
      </c>
      <c r="CS365" s="54">
        <v>5376900</v>
      </c>
      <c r="CT365" s="54"/>
      <c r="CU365" s="57">
        <v>5376900</v>
      </c>
      <c r="CV365" s="54">
        <v>0</v>
      </c>
      <c r="CW365" s="54">
        <v>0</v>
      </c>
      <c r="CX365" s="54">
        <v>0</v>
      </c>
      <c r="CY365" s="54">
        <v>0</v>
      </c>
      <c r="CZ365" s="54"/>
      <c r="DA365" s="54">
        <v>0</v>
      </c>
      <c r="DB365" s="54">
        <v>0</v>
      </c>
      <c r="DC365" s="54">
        <v>0</v>
      </c>
      <c r="DD365" s="54">
        <v>5980000</v>
      </c>
      <c r="DE365" s="54"/>
      <c r="DF365" s="54" t="s">
        <v>982</v>
      </c>
      <c r="DG365" s="54">
        <v>416666.66666666669</v>
      </c>
      <c r="DH365" s="52" t="s">
        <v>206</v>
      </c>
      <c r="DI365" s="54">
        <f>IFERROR(VLOOKUP($B365,[1]Timesheet!$D:$BK,51,0),0)</f>
        <v>22</v>
      </c>
      <c r="DJ365" s="54">
        <f>IFERROR(VLOOKUP($B365,[1]Timesheet!$D:$BK,52,0),0)</f>
        <v>0</v>
      </c>
      <c r="DK365" s="54">
        <f>IFERROR(VLOOKUP($B365,[1]Timesheet!$D:$BK,55,0),0)</f>
        <v>0</v>
      </c>
      <c r="DL365" s="52">
        <v>0</v>
      </c>
      <c r="DM365" s="54">
        <f>IFERROR(VLOOKUP($B365,[1]Timesheet!$D:$BK,57,0),0)</f>
        <v>0</v>
      </c>
      <c r="DN365" s="54">
        <f t="shared" si="18"/>
        <v>0</v>
      </c>
      <c r="DO365" s="54"/>
      <c r="DP365" s="54" t="str">
        <f t="shared" si="19"/>
        <v>THA</v>
      </c>
      <c r="DQ365" s="60">
        <v>0</v>
      </c>
      <c r="DR365" s="60">
        <v>0</v>
      </c>
      <c r="DS365" s="61" t="str">
        <f>IFERROR(VLOOKUP(E365&amp;H365,[1]Group!$D$3:$G$40,4,0),"")</f>
        <v>Group 1</v>
      </c>
      <c r="DT365" s="61" t="str">
        <f t="shared" si="20"/>
        <v>MoviNorthGroup 1</v>
      </c>
    </row>
    <row r="366" spans="1:124" s="11" customFormat="1" ht="20.25" customHeight="1" x14ac:dyDescent="0.35">
      <c r="A366" s="47">
        <v>363</v>
      </c>
      <c r="B366" s="48">
        <v>6245</v>
      </c>
      <c r="C366" s="48" t="s">
        <v>1147</v>
      </c>
      <c r="D366" s="49" t="s">
        <v>680</v>
      </c>
      <c r="E366" s="49" t="s">
        <v>192</v>
      </c>
      <c r="F366" s="49" t="s">
        <v>193</v>
      </c>
      <c r="G366" s="49" t="s">
        <v>151</v>
      </c>
      <c r="H366" s="49" t="s">
        <v>193</v>
      </c>
      <c r="I366" s="49" t="s">
        <v>183</v>
      </c>
      <c r="J366" s="49" t="s">
        <v>179</v>
      </c>
      <c r="K366" s="49" t="s">
        <v>131</v>
      </c>
      <c r="L366" s="60" t="s">
        <v>198</v>
      </c>
      <c r="M366" s="50">
        <v>44508</v>
      </c>
      <c r="N366" s="50" t="s">
        <v>770</v>
      </c>
      <c r="O366" s="51"/>
      <c r="P366" s="50">
        <v>44539</v>
      </c>
      <c r="Q366" s="52" t="s">
        <v>247</v>
      </c>
      <c r="R366" s="311">
        <v>0.1</v>
      </c>
      <c r="S366" s="52" t="s">
        <v>134</v>
      </c>
      <c r="T366" s="54"/>
      <c r="U366" s="54">
        <v>5000000</v>
      </c>
      <c r="V366" s="54"/>
      <c r="W366" s="55">
        <v>5000000</v>
      </c>
      <c r="X366" s="56">
        <v>0</v>
      </c>
      <c r="Y366" s="54">
        <v>0</v>
      </c>
      <c r="Z366" s="54"/>
      <c r="AA366" s="56">
        <v>200000</v>
      </c>
      <c r="AB366" s="54"/>
      <c r="AC366" s="54">
        <v>730000</v>
      </c>
      <c r="AD366" s="57">
        <v>930000</v>
      </c>
      <c r="AE366" s="54" t="s">
        <v>1246</v>
      </c>
      <c r="AF366" s="58">
        <v>26</v>
      </c>
      <c r="AG366" s="58">
        <v>11</v>
      </c>
      <c r="AH366" s="58">
        <v>0</v>
      </c>
      <c r="AI366" s="58">
        <v>0</v>
      </c>
      <c r="AJ366" s="58">
        <v>0</v>
      </c>
      <c r="AK366" s="58">
        <v>11</v>
      </c>
      <c r="AL366" s="58">
        <v>0</v>
      </c>
      <c r="AM366" s="58">
        <v>0</v>
      </c>
      <c r="AN366" s="58">
        <v>0</v>
      </c>
      <c r="AO366" s="58">
        <v>0</v>
      </c>
      <c r="AP366" s="58">
        <v>0</v>
      </c>
      <c r="AQ366" s="58">
        <v>0</v>
      </c>
      <c r="AR366" s="54">
        <v>2115385</v>
      </c>
      <c r="AS366" s="54">
        <v>0</v>
      </c>
      <c r="AT366" s="54">
        <v>0</v>
      </c>
      <c r="AU366" s="54">
        <v>2115385</v>
      </c>
      <c r="AV366" s="54">
        <v>0</v>
      </c>
      <c r="AW366" s="54">
        <v>0</v>
      </c>
      <c r="AX366" s="54">
        <v>0</v>
      </c>
      <c r="AY366" s="54">
        <v>100000</v>
      </c>
      <c r="AZ366" s="59">
        <v>0</v>
      </c>
      <c r="BA366" s="54">
        <v>0</v>
      </c>
      <c r="BB366" s="59"/>
      <c r="BC366" s="54"/>
      <c r="BD366" s="54"/>
      <c r="BE366" s="54">
        <v>308846</v>
      </c>
      <c r="BF366" s="54">
        <v>408846</v>
      </c>
      <c r="BG366" s="59">
        <v>0</v>
      </c>
      <c r="BH366" s="59">
        <v>0</v>
      </c>
      <c r="BI366" s="59">
        <v>0</v>
      </c>
      <c r="BJ366" s="59">
        <v>0</v>
      </c>
      <c r="BK366" s="59"/>
      <c r="BL366" s="59">
        <v>0</v>
      </c>
      <c r="BM366" s="59"/>
      <c r="BN366" s="59"/>
      <c r="BO366" s="59">
        <v>0</v>
      </c>
      <c r="BP366" s="59"/>
      <c r="BQ366" s="59"/>
      <c r="BR366" s="54"/>
      <c r="BS366" s="59"/>
      <c r="BT366" s="54">
        <v>0</v>
      </c>
      <c r="BU366" s="57">
        <v>2524231</v>
      </c>
      <c r="BV366" s="54">
        <v>0</v>
      </c>
      <c r="BW366" s="54">
        <v>100000</v>
      </c>
      <c r="BX366" s="54">
        <v>308846</v>
      </c>
      <c r="BY366" s="54">
        <v>0</v>
      </c>
      <c r="BZ366" s="54">
        <v>0</v>
      </c>
      <c r="CA366" s="54">
        <v>0</v>
      </c>
      <c r="CB366" s="54">
        <v>0</v>
      </c>
      <c r="CC366" s="54">
        <v>0</v>
      </c>
      <c r="CD366" s="54">
        <v>0</v>
      </c>
      <c r="CE366" s="54">
        <v>0</v>
      </c>
      <c r="CF366" s="54">
        <v>0</v>
      </c>
      <c r="CG366" s="54">
        <v>408846</v>
      </c>
      <c r="CH366" s="54">
        <v>2115385</v>
      </c>
      <c r="CI366" s="54">
        <v>252423.1</v>
      </c>
      <c r="CJ366" s="54"/>
      <c r="CK366" s="54">
        <v>252423.1</v>
      </c>
      <c r="CL366" s="54">
        <v>0</v>
      </c>
      <c r="CM366" s="54">
        <v>0</v>
      </c>
      <c r="CN366" s="54">
        <v>0</v>
      </c>
      <c r="CO366" s="54"/>
      <c r="CP366" s="54">
        <v>0</v>
      </c>
      <c r="CQ366" s="54">
        <v>0</v>
      </c>
      <c r="CR366" s="54">
        <v>0</v>
      </c>
      <c r="CS366" s="54">
        <v>2271808</v>
      </c>
      <c r="CT366" s="54"/>
      <c r="CU366" s="57">
        <v>2271808</v>
      </c>
      <c r="CV366" s="54">
        <v>0</v>
      </c>
      <c r="CW366" s="54">
        <v>0</v>
      </c>
      <c r="CX366" s="54">
        <v>0</v>
      </c>
      <c r="CY366" s="54">
        <v>0</v>
      </c>
      <c r="CZ366" s="54"/>
      <c r="DA366" s="54">
        <v>0</v>
      </c>
      <c r="DB366" s="54">
        <v>0</v>
      </c>
      <c r="DC366" s="54">
        <v>0</v>
      </c>
      <c r="DD366" s="54">
        <v>2524231</v>
      </c>
      <c r="DE366" s="54"/>
      <c r="DF366" s="54" t="s">
        <v>1021</v>
      </c>
      <c r="DG366" s="54">
        <v>416666.66666666669</v>
      </c>
      <c r="DH366" s="52" t="s">
        <v>184</v>
      </c>
      <c r="DI366" s="54">
        <f>IFERROR(VLOOKUP($B366,[1]Timesheet!$D:$BK,51,0),0)</f>
        <v>7</v>
      </c>
      <c r="DJ366" s="54">
        <f>IFERROR(VLOOKUP($B366,[1]Timesheet!$D:$BK,52,0),0)</f>
        <v>0</v>
      </c>
      <c r="DK366" s="54">
        <f>IFERROR(VLOOKUP($B366,[1]Timesheet!$D:$BK,55,0),0)</f>
        <v>0</v>
      </c>
      <c r="DL366" s="52">
        <v>0</v>
      </c>
      <c r="DM366" s="54">
        <f>IFERROR(VLOOKUP($B366,[1]Timesheet!$D:$BK,57,0),0)</f>
        <v>0</v>
      </c>
      <c r="DN366" s="54">
        <f t="shared" si="18"/>
        <v>0</v>
      </c>
      <c r="DO366" s="54"/>
      <c r="DP366" s="54" t="str">
        <f t="shared" si="19"/>
        <v>DNG</v>
      </c>
      <c r="DQ366" s="60">
        <v>0</v>
      </c>
      <c r="DR366" s="60">
        <v>0</v>
      </c>
      <c r="DS366" s="61" t="str">
        <f>IFERROR(VLOOKUP(E366&amp;H366,[1]Group!$D$3:$G$40,4,0),"")</f>
        <v>Group 1</v>
      </c>
      <c r="DT366" s="61" t="str">
        <f t="shared" si="20"/>
        <v>MoviCentralGroup 1</v>
      </c>
    </row>
    <row r="367" spans="1:124" s="11" customFormat="1" ht="20.25" customHeight="1" x14ac:dyDescent="0.35">
      <c r="A367" s="47">
        <v>364</v>
      </c>
      <c r="B367" s="48">
        <v>6249</v>
      </c>
      <c r="C367" s="48" t="s">
        <v>1148</v>
      </c>
      <c r="D367" s="49" t="s">
        <v>681</v>
      </c>
      <c r="E367" s="49" t="s">
        <v>192</v>
      </c>
      <c r="F367" s="49" t="s">
        <v>193</v>
      </c>
      <c r="G367" s="49" t="s">
        <v>151</v>
      </c>
      <c r="H367" s="49" t="s">
        <v>193</v>
      </c>
      <c r="I367" s="49" t="s">
        <v>183</v>
      </c>
      <c r="J367" s="49" t="s">
        <v>179</v>
      </c>
      <c r="K367" s="49" t="s">
        <v>131</v>
      </c>
      <c r="L367" s="49" t="s">
        <v>250</v>
      </c>
      <c r="M367" s="50">
        <v>44508</v>
      </c>
      <c r="N367" s="50" t="s">
        <v>770</v>
      </c>
      <c r="O367" s="51"/>
      <c r="P367" s="50"/>
      <c r="Q367" s="52" t="s">
        <v>247</v>
      </c>
      <c r="R367" s="311">
        <v>0.1</v>
      </c>
      <c r="S367" s="52" t="s">
        <v>134</v>
      </c>
      <c r="T367" s="54"/>
      <c r="U367" s="54">
        <v>5000000</v>
      </c>
      <c r="V367" s="54"/>
      <c r="W367" s="55">
        <v>5000000</v>
      </c>
      <c r="X367" s="56">
        <v>0</v>
      </c>
      <c r="Y367" s="54">
        <v>0</v>
      </c>
      <c r="Z367" s="54"/>
      <c r="AA367" s="56">
        <v>200000</v>
      </c>
      <c r="AB367" s="54"/>
      <c r="AC367" s="54">
        <v>730000</v>
      </c>
      <c r="AD367" s="57">
        <v>930000</v>
      </c>
      <c r="AE367" s="54" t="s">
        <v>1246</v>
      </c>
      <c r="AF367" s="58">
        <v>26</v>
      </c>
      <c r="AG367" s="58">
        <v>26</v>
      </c>
      <c r="AH367" s="58">
        <v>0</v>
      </c>
      <c r="AI367" s="58">
        <v>0</v>
      </c>
      <c r="AJ367" s="58">
        <v>0</v>
      </c>
      <c r="AK367" s="58">
        <v>26</v>
      </c>
      <c r="AL367" s="58">
        <v>0</v>
      </c>
      <c r="AM367" s="58">
        <v>0</v>
      </c>
      <c r="AN367" s="58">
        <v>0</v>
      </c>
      <c r="AO367" s="58">
        <v>0</v>
      </c>
      <c r="AP367" s="58">
        <v>0</v>
      </c>
      <c r="AQ367" s="58">
        <v>0</v>
      </c>
      <c r="AR367" s="54">
        <v>5000000</v>
      </c>
      <c r="AS367" s="54">
        <v>0</v>
      </c>
      <c r="AT367" s="54">
        <v>0</v>
      </c>
      <c r="AU367" s="54">
        <v>5000000</v>
      </c>
      <c r="AV367" s="54">
        <v>0</v>
      </c>
      <c r="AW367" s="54">
        <v>0</v>
      </c>
      <c r="AX367" s="54">
        <v>0</v>
      </c>
      <c r="AY367" s="54">
        <v>200000</v>
      </c>
      <c r="AZ367" s="59">
        <v>0</v>
      </c>
      <c r="BA367" s="54">
        <v>0</v>
      </c>
      <c r="BB367" s="59"/>
      <c r="BC367" s="54"/>
      <c r="BD367" s="54"/>
      <c r="BE367" s="54">
        <v>730000</v>
      </c>
      <c r="BF367" s="54">
        <v>930000</v>
      </c>
      <c r="BG367" s="59">
        <v>0</v>
      </c>
      <c r="BH367" s="59">
        <v>0</v>
      </c>
      <c r="BI367" s="59">
        <v>0</v>
      </c>
      <c r="BJ367" s="59">
        <v>0</v>
      </c>
      <c r="BK367" s="59"/>
      <c r="BL367" s="59">
        <v>0</v>
      </c>
      <c r="BM367" s="59"/>
      <c r="BN367" s="59"/>
      <c r="BO367" s="59">
        <v>0</v>
      </c>
      <c r="BP367" s="59"/>
      <c r="BQ367" s="59"/>
      <c r="BR367" s="54"/>
      <c r="BS367" s="59"/>
      <c r="BT367" s="54">
        <v>0</v>
      </c>
      <c r="BU367" s="57">
        <v>5930000</v>
      </c>
      <c r="BV367" s="54">
        <v>0</v>
      </c>
      <c r="BW367" s="54">
        <v>200000</v>
      </c>
      <c r="BX367" s="54">
        <v>730000</v>
      </c>
      <c r="BY367" s="54">
        <v>0</v>
      </c>
      <c r="BZ367" s="54">
        <v>0</v>
      </c>
      <c r="CA367" s="54">
        <v>0</v>
      </c>
      <c r="CB367" s="54">
        <v>0</v>
      </c>
      <c r="CC367" s="54">
        <v>0</v>
      </c>
      <c r="CD367" s="54">
        <v>0</v>
      </c>
      <c r="CE367" s="54">
        <v>0</v>
      </c>
      <c r="CF367" s="54">
        <v>0</v>
      </c>
      <c r="CG367" s="54">
        <v>930000</v>
      </c>
      <c r="CH367" s="54">
        <v>5000000</v>
      </c>
      <c r="CI367" s="54">
        <v>593000</v>
      </c>
      <c r="CJ367" s="54"/>
      <c r="CK367" s="54">
        <v>593000</v>
      </c>
      <c r="CL367" s="54">
        <v>0</v>
      </c>
      <c r="CM367" s="54">
        <v>0</v>
      </c>
      <c r="CN367" s="54">
        <v>0</v>
      </c>
      <c r="CO367" s="54"/>
      <c r="CP367" s="54">
        <v>0</v>
      </c>
      <c r="CQ367" s="54">
        <v>0</v>
      </c>
      <c r="CR367" s="54">
        <v>0</v>
      </c>
      <c r="CS367" s="54">
        <v>5337000</v>
      </c>
      <c r="CT367" s="54"/>
      <c r="CU367" s="57">
        <v>5337000</v>
      </c>
      <c r="CV367" s="54">
        <v>0</v>
      </c>
      <c r="CW367" s="54">
        <v>0</v>
      </c>
      <c r="CX367" s="54">
        <v>0</v>
      </c>
      <c r="CY367" s="54">
        <v>0</v>
      </c>
      <c r="CZ367" s="54"/>
      <c r="DA367" s="54">
        <v>0</v>
      </c>
      <c r="DB367" s="54">
        <v>0</v>
      </c>
      <c r="DC367" s="54">
        <v>0</v>
      </c>
      <c r="DD367" s="54">
        <v>5930000</v>
      </c>
      <c r="DE367" s="54"/>
      <c r="DF367" s="54" t="s">
        <v>1021</v>
      </c>
      <c r="DG367" s="54">
        <v>416666.66666666669</v>
      </c>
      <c r="DH367" s="52" t="s">
        <v>184</v>
      </c>
      <c r="DI367" s="54">
        <f>IFERROR(VLOOKUP($B367,[1]Timesheet!$D:$BK,51,0),0)</f>
        <v>22</v>
      </c>
      <c r="DJ367" s="54">
        <f>IFERROR(VLOOKUP($B367,[1]Timesheet!$D:$BK,52,0),0)</f>
        <v>0</v>
      </c>
      <c r="DK367" s="54">
        <f>IFERROR(VLOOKUP($B367,[1]Timesheet!$D:$BK,55,0),0)</f>
        <v>0</v>
      </c>
      <c r="DL367" s="52">
        <v>0</v>
      </c>
      <c r="DM367" s="54">
        <f>IFERROR(VLOOKUP($B367,[1]Timesheet!$D:$BK,57,0),0)</f>
        <v>0</v>
      </c>
      <c r="DN367" s="54">
        <f t="shared" si="18"/>
        <v>0</v>
      </c>
      <c r="DO367" s="54"/>
      <c r="DP367" s="54" t="str">
        <f t="shared" si="19"/>
        <v>DNG</v>
      </c>
      <c r="DQ367" s="60">
        <v>0</v>
      </c>
      <c r="DR367" s="60">
        <v>0</v>
      </c>
      <c r="DS367" s="61" t="str">
        <f>IFERROR(VLOOKUP(E367&amp;H367,[1]Group!$D$3:$G$40,4,0),"")</f>
        <v>Group 1</v>
      </c>
      <c r="DT367" s="61" t="str">
        <f t="shared" si="20"/>
        <v>MoviCentralGroup 1</v>
      </c>
    </row>
    <row r="368" spans="1:124" s="11" customFormat="1" ht="20.25" customHeight="1" x14ac:dyDescent="0.35">
      <c r="A368" s="47">
        <v>365</v>
      </c>
      <c r="B368" s="48">
        <v>6250</v>
      </c>
      <c r="C368" s="48" t="s">
        <v>1149</v>
      </c>
      <c r="D368" s="49" t="s">
        <v>682</v>
      </c>
      <c r="E368" s="49" t="s">
        <v>192</v>
      </c>
      <c r="F368" s="49" t="s">
        <v>193</v>
      </c>
      <c r="G368" s="49" t="s">
        <v>151</v>
      </c>
      <c r="H368" s="49" t="s">
        <v>193</v>
      </c>
      <c r="I368" s="49" t="s">
        <v>169</v>
      </c>
      <c r="J368" s="49" t="s">
        <v>179</v>
      </c>
      <c r="K368" s="49" t="s">
        <v>131</v>
      </c>
      <c r="L368" s="60" t="s">
        <v>198</v>
      </c>
      <c r="M368" s="50">
        <v>44508</v>
      </c>
      <c r="N368" s="50" t="s">
        <v>770</v>
      </c>
      <c r="O368" s="51"/>
      <c r="P368" s="50">
        <v>44540</v>
      </c>
      <c r="Q368" s="52" t="s">
        <v>247</v>
      </c>
      <c r="R368" s="311">
        <v>0.1</v>
      </c>
      <c r="S368" s="52" t="s">
        <v>134</v>
      </c>
      <c r="T368" s="54"/>
      <c r="U368" s="54">
        <v>5000000</v>
      </c>
      <c r="V368" s="54"/>
      <c r="W368" s="55">
        <v>5000000</v>
      </c>
      <c r="X368" s="56">
        <v>0</v>
      </c>
      <c r="Y368" s="54">
        <v>0</v>
      </c>
      <c r="Z368" s="54"/>
      <c r="AA368" s="56">
        <v>200000</v>
      </c>
      <c r="AB368" s="54"/>
      <c r="AC368" s="54">
        <v>730000</v>
      </c>
      <c r="AD368" s="57">
        <v>930000</v>
      </c>
      <c r="AE368" s="54" t="s">
        <v>1246</v>
      </c>
      <c r="AF368" s="58">
        <v>26</v>
      </c>
      <c r="AG368" s="58">
        <v>11</v>
      </c>
      <c r="AH368" s="58">
        <v>0</v>
      </c>
      <c r="AI368" s="58">
        <v>0</v>
      </c>
      <c r="AJ368" s="58">
        <v>0</v>
      </c>
      <c r="AK368" s="58">
        <v>11</v>
      </c>
      <c r="AL368" s="58">
        <v>0</v>
      </c>
      <c r="AM368" s="58">
        <v>0</v>
      </c>
      <c r="AN368" s="58">
        <v>0</v>
      </c>
      <c r="AO368" s="58">
        <v>0</v>
      </c>
      <c r="AP368" s="58">
        <v>0</v>
      </c>
      <c r="AQ368" s="58">
        <v>0</v>
      </c>
      <c r="AR368" s="54">
        <v>2115385</v>
      </c>
      <c r="AS368" s="54">
        <v>0</v>
      </c>
      <c r="AT368" s="54">
        <v>0</v>
      </c>
      <c r="AU368" s="54">
        <v>2115385</v>
      </c>
      <c r="AV368" s="54">
        <v>0</v>
      </c>
      <c r="AW368" s="54">
        <v>0</v>
      </c>
      <c r="AX368" s="54">
        <v>0</v>
      </c>
      <c r="AY368" s="54">
        <v>100000</v>
      </c>
      <c r="AZ368" s="59">
        <v>0</v>
      </c>
      <c r="BA368" s="54">
        <v>0</v>
      </c>
      <c r="BB368" s="59"/>
      <c r="BC368" s="54"/>
      <c r="BD368" s="54"/>
      <c r="BE368" s="54">
        <v>308846</v>
      </c>
      <c r="BF368" s="54">
        <v>408846</v>
      </c>
      <c r="BG368" s="59">
        <v>0</v>
      </c>
      <c r="BH368" s="59">
        <v>0</v>
      </c>
      <c r="BI368" s="59">
        <v>0</v>
      </c>
      <c r="BJ368" s="59">
        <v>0</v>
      </c>
      <c r="BK368" s="59"/>
      <c r="BL368" s="59">
        <v>0</v>
      </c>
      <c r="BM368" s="59"/>
      <c r="BN368" s="59"/>
      <c r="BO368" s="59">
        <v>0</v>
      </c>
      <c r="BP368" s="59"/>
      <c r="BQ368" s="59"/>
      <c r="BR368" s="54"/>
      <c r="BS368" s="59"/>
      <c r="BT368" s="54">
        <v>0</v>
      </c>
      <c r="BU368" s="57">
        <v>2524231</v>
      </c>
      <c r="BV368" s="54">
        <v>0</v>
      </c>
      <c r="BW368" s="54">
        <v>100000</v>
      </c>
      <c r="BX368" s="54">
        <v>308846</v>
      </c>
      <c r="BY368" s="54">
        <v>0</v>
      </c>
      <c r="BZ368" s="54">
        <v>0</v>
      </c>
      <c r="CA368" s="54">
        <v>0</v>
      </c>
      <c r="CB368" s="54">
        <v>0</v>
      </c>
      <c r="CC368" s="54">
        <v>0</v>
      </c>
      <c r="CD368" s="54">
        <v>0</v>
      </c>
      <c r="CE368" s="54">
        <v>0</v>
      </c>
      <c r="CF368" s="54">
        <v>0</v>
      </c>
      <c r="CG368" s="54">
        <v>408846</v>
      </c>
      <c r="CH368" s="54">
        <v>2115385</v>
      </c>
      <c r="CI368" s="54">
        <v>252423.1</v>
      </c>
      <c r="CJ368" s="54"/>
      <c r="CK368" s="54">
        <v>252423.1</v>
      </c>
      <c r="CL368" s="54">
        <v>0</v>
      </c>
      <c r="CM368" s="54">
        <v>0</v>
      </c>
      <c r="CN368" s="54">
        <v>0</v>
      </c>
      <c r="CO368" s="54"/>
      <c r="CP368" s="54">
        <v>0</v>
      </c>
      <c r="CQ368" s="54">
        <v>0</v>
      </c>
      <c r="CR368" s="54">
        <v>0</v>
      </c>
      <c r="CS368" s="54">
        <v>2271808</v>
      </c>
      <c r="CT368" s="54"/>
      <c r="CU368" s="57">
        <v>2271808</v>
      </c>
      <c r="CV368" s="54">
        <v>0</v>
      </c>
      <c r="CW368" s="54">
        <v>0</v>
      </c>
      <c r="CX368" s="54">
        <v>0</v>
      </c>
      <c r="CY368" s="54">
        <v>0</v>
      </c>
      <c r="CZ368" s="54"/>
      <c r="DA368" s="54">
        <v>0</v>
      </c>
      <c r="DB368" s="54">
        <v>0</v>
      </c>
      <c r="DC368" s="54">
        <v>0</v>
      </c>
      <c r="DD368" s="54">
        <v>2524231</v>
      </c>
      <c r="DE368" s="54"/>
      <c r="DF368" s="54" t="s">
        <v>982</v>
      </c>
      <c r="DG368" s="54">
        <v>416666.66666666669</v>
      </c>
      <c r="DH368" s="52" t="s">
        <v>212</v>
      </c>
      <c r="DI368" s="54">
        <f>IFERROR(VLOOKUP($B368,[1]Timesheet!$D:$BK,51,0),0)</f>
        <v>7</v>
      </c>
      <c r="DJ368" s="54">
        <f>IFERROR(VLOOKUP($B368,[1]Timesheet!$D:$BK,52,0),0)</f>
        <v>0</v>
      </c>
      <c r="DK368" s="54">
        <f>IFERROR(VLOOKUP($B368,[1]Timesheet!$D:$BK,55,0),0)</f>
        <v>1</v>
      </c>
      <c r="DL368" s="52">
        <v>0</v>
      </c>
      <c r="DM368" s="54">
        <f>IFERROR(VLOOKUP($B368,[1]Timesheet!$D:$BK,57,0),0)</f>
        <v>0</v>
      </c>
      <c r="DN368" s="54">
        <f t="shared" si="18"/>
        <v>0</v>
      </c>
      <c r="DO368" s="54"/>
      <c r="DP368" s="54" t="str">
        <f t="shared" si="19"/>
        <v>HPG</v>
      </c>
      <c r="DQ368" s="60">
        <v>0</v>
      </c>
      <c r="DR368" s="60">
        <v>0</v>
      </c>
      <c r="DS368" s="61" t="str">
        <f>IFERROR(VLOOKUP(E368&amp;H368,[1]Group!$D$3:$G$40,4,0),"")</f>
        <v>Group 1</v>
      </c>
      <c r="DT368" s="61" t="str">
        <f t="shared" si="20"/>
        <v>MoviNorthGroup 1</v>
      </c>
    </row>
    <row r="369" spans="1:124" s="11" customFormat="1" ht="20.25" customHeight="1" x14ac:dyDescent="0.35">
      <c r="A369" s="47">
        <v>366</v>
      </c>
      <c r="B369" s="48">
        <v>6251</v>
      </c>
      <c r="C369" s="48" t="s">
        <v>1150</v>
      </c>
      <c r="D369" s="49" t="s">
        <v>683</v>
      </c>
      <c r="E369" s="49" t="s">
        <v>192</v>
      </c>
      <c r="F369" s="49" t="s">
        <v>193</v>
      </c>
      <c r="G369" s="49" t="s">
        <v>151</v>
      </c>
      <c r="H369" s="49" t="s">
        <v>193</v>
      </c>
      <c r="I369" s="49" t="s">
        <v>129</v>
      </c>
      <c r="J369" s="49" t="s">
        <v>179</v>
      </c>
      <c r="K369" s="49" t="s">
        <v>131</v>
      </c>
      <c r="L369" s="49" t="s">
        <v>250</v>
      </c>
      <c r="M369" s="50">
        <v>44508</v>
      </c>
      <c r="N369" s="50" t="s">
        <v>770</v>
      </c>
      <c r="O369" s="51"/>
      <c r="P369" s="50"/>
      <c r="Q369" s="52" t="s">
        <v>247</v>
      </c>
      <c r="R369" s="311">
        <v>0.1</v>
      </c>
      <c r="S369" s="52" t="s">
        <v>134</v>
      </c>
      <c r="T369" s="54"/>
      <c r="U369" s="54">
        <v>5000000</v>
      </c>
      <c r="V369" s="54"/>
      <c r="W369" s="55">
        <v>5000000</v>
      </c>
      <c r="X369" s="56">
        <v>0</v>
      </c>
      <c r="Y369" s="54">
        <v>0</v>
      </c>
      <c r="Z369" s="54"/>
      <c r="AA369" s="56">
        <v>200000</v>
      </c>
      <c r="AB369" s="54"/>
      <c r="AC369" s="54">
        <v>730000</v>
      </c>
      <c r="AD369" s="57">
        <v>930000</v>
      </c>
      <c r="AE369" s="54" t="s">
        <v>1246</v>
      </c>
      <c r="AF369" s="58">
        <v>26</v>
      </c>
      <c r="AG369" s="58">
        <v>24</v>
      </c>
      <c r="AH369" s="58">
        <v>0</v>
      </c>
      <c r="AI369" s="58">
        <v>0</v>
      </c>
      <c r="AJ369" s="58">
        <v>0</v>
      </c>
      <c r="AK369" s="58">
        <v>24</v>
      </c>
      <c r="AL369" s="58">
        <v>0</v>
      </c>
      <c r="AM369" s="58">
        <v>0</v>
      </c>
      <c r="AN369" s="58">
        <v>0</v>
      </c>
      <c r="AO369" s="58">
        <v>0</v>
      </c>
      <c r="AP369" s="58">
        <v>0</v>
      </c>
      <c r="AQ369" s="58">
        <v>0</v>
      </c>
      <c r="AR369" s="54">
        <v>4615385</v>
      </c>
      <c r="AS369" s="54">
        <v>0</v>
      </c>
      <c r="AT369" s="54">
        <v>0</v>
      </c>
      <c r="AU369" s="54">
        <v>4615385</v>
      </c>
      <c r="AV369" s="54">
        <v>0</v>
      </c>
      <c r="AW369" s="54">
        <v>0</v>
      </c>
      <c r="AX369" s="54">
        <v>0</v>
      </c>
      <c r="AY369" s="54">
        <v>200000</v>
      </c>
      <c r="AZ369" s="59">
        <v>0</v>
      </c>
      <c r="BA369" s="54">
        <v>0</v>
      </c>
      <c r="BB369" s="59"/>
      <c r="BC369" s="54"/>
      <c r="BD369" s="54"/>
      <c r="BE369" s="54">
        <v>673846</v>
      </c>
      <c r="BF369" s="54">
        <v>873846</v>
      </c>
      <c r="BG369" s="59">
        <v>61809</v>
      </c>
      <c r="BH369" s="59">
        <v>0</v>
      </c>
      <c r="BI369" s="59">
        <v>0</v>
      </c>
      <c r="BJ369" s="59">
        <v>0</v>
      </c>
      <c r="BK369" s="59"/>
      <c r="BL369" s="59">
        <v>100000</v>
      </c>
      <c r="BM369" s="59"/>
      <c r="BN369" s="59"/>
      <c r="BO369" s="59">
        <v>0</v>
      </c>
      <c r="BP369" s="59"/>
      <c r="BQ369" s="59"/>
      <c r="BR369" s="54"/>
      <c r="BS369" s="59"/>
      <c r="BT369" s="54">
        <v>161809</v>
      </c>
      <c r="BU369" s="57">
        <v>5651040</v>
      </c>
      <c r="BV369" s="54">
        <v>0</v>
      </c>
      <c r="BW369" s="54">
        <v>200000</v>
      </c>
      <c r="BX369" s="54">
        <v>673846</v>
      </c>
      <c r="BY369" s="54">
        <v>0</v>
      </c>
      <c r="BZ369" s="54">
        <v>0</v>
      </c>
      <c r="CA369" s="54">
        <v>0</v>
      </c>
      <c r="CB369" s="54">
        <v>0</v>
      </c>
      <c r="CC369" s="54">
        <v>0</v>
      </c>
      <c r="CD369" s="54">
        <v>0</v>
      </c>
      <c r="CE369" s="54">
        <v>0</v>
      </c>
      <c r="CF369" s="54">
        <v>0</v>
      </c>
      <c r="CG369" s="54">
        <v>873846</v>
      </c>
      <c r="CH369" s="54">
        <v>4777194</v>
      </c>
      <c r="CI369" s="54">
        <v>565104</v>
      </c>
      <c r="CJ369" s="54"/>
      <c r="CK369" s="54">
        <v>565104</v>
      </c>
      <c r="CL369" s="54">
        <v>0</v>
      </c>
      <c r="CM369" s="54">
        <v>0</v>
      </c>
      <c r="CN369" s="54">
        <v>0</v>
      </c>
      <c r="CO369" s="54"/>
      <c r="CP369" s="54">
        <v>0</v>
      </c>
      <c r="CQ369" s="54">
        <v>0</v>
      </c>
      <c r="CR369" s="54">
        <v>0</v>
      </c>
      <c r="CS369" s="54">
        <v>5085936</v>
      </c>
      <c r="CT369" s="54"/>
      <c r="CU369" s="57">
        <v>5085936</v>
      </c>
      <c r="CV369" s="54">
        <v>0</v>
      </c>
      <c r="CW369" s="54">
        <v>0</v>
      </c>
      <c r="CX369" s="54">
        <v>0</v>
      </c>
      <c r="CY369" s="54">
        <v>0</v>
      </c>
      <c r="CZ369" s="54"/>
      <c r="DA369" s="54">
        <v>0</v>
      </c>
      <c r="DB369" s="54">
        <v>0</v>
      </c>
      <c r="DC369" s="54">
        <v>0</v>
      </c>
      <c r="DD369" s="54">
        <v>5651040</v>
      </c>
      <c r="DE369" s="54"/>
      <c r="DF369" s="54" t="s">
        <v>980</v>
      </c>
      <c r="DG369" s="54">
        <v>416666.66666666669</v>
      </c>
      <c r="DH369" s="52" t="s">
        <v>188</v>
      </c>
      <c r="DI369" s="54">
        <f>IFERROR(VLOOKUP($B369,[1]Timesheet!$D:$BK,51,0),0)</f>
        <v>20</v>
      </c>
      <c r="DJ369" s="54">
        <f>IFERROR(VLOOKUP($B369,[1]Timesheet!$D:$BK,52,0),0)</f>
        <v>0</v>
      </c>
      <c r="DK369" s="54">
        <f>IFERROR(VLOOKUP($B369,[1]Timesheet!$D:$BK,55,0),0)</f>
        <v>2</v>
      </c>
      <c r="DL369" s="52">
        <v>0</v>
      </c>
      <c r="DM369" s="54">
        <f>IFERROR(VLOOKUP($B369,[1]Timesheet!$D:$BK,57,0),0)</f>
        <v>0</v>
      </c>
      <c r="DN369" s="54">
        <f t="shared" si="18"/>
        <v>0</v>
      </c>
      <c r="DO369" s="54"/>
      <c r="DP369" s="54" t="str">
        <f t="shared" si="19"/>
        <v>MKD</v>
      </c>
      <c r="DQ369" s="60">
        <v>0</v>
      </c>
      <c r="DR369" s="60">
        <v>0</v>
      </c>
      <c r="DS369" s="61" t="str">
        <f>IFERROR(VLOOKUP(E369&amp;H369,[1]Group!$D$3:$G$40,4,0),"")</f>
        <v>Group 1</v>
      </c>
      <c r="DT369" s="61" t="str">
        <f t="shared" si="20"/>
        <v>MoviSouthGroup 1</v>
      </c>
    </row>
    <row r="370" spans="1:124" s="11" customFormat="1" ht="20.25" customHeight="1" x14ac:dyDescent="0.35">
      <c r="A370" s="47">
        <v>367</v>
      </c>
      <c r="B370" s="48">
        <v>6252</v>
      </c>
      <c r="C370" s="48" t="s">
        <v>1151</v>
      </c>
      <c r="D370" s="49" t="s">
        <v>684</v>
      </c>
      <c r="E370" s="49" t="s">
        <v>192</v>
      </c>
      <c r="F370" s="49" t="s">
        <v>193</v>
      </c>
      <c r="G370" s="49" t="s">
        <v>151</v>
      </c>
      <c r="H370" s="49" t="s">
        <v>193</v>
      </c>
      <c r="I370" s="49" t="s">
        <v>129</v>
      </c>
      <c r="J370" s="49" t="s">
        <v>179</v>
      </c>
      <c r="K370" s="49" t="s">
        <v>131</v>
      </c>
      <c r="L370" s="49" t="s">
        <v>250</v>
      </c>
      <c r="M370" s="50">
        <v>44509</v>
      </c>
      <c r="N370" s="50" t="s">
        <v>770</v>
      </c>
      <c r="O370" s="51"/>
      <c r="P370" s="50"/>
      <c r="Q370" s="52" t="s">
        <v>247</v>
      </c>
      <c r="R370" s="311">
        <v>0.1</v>
      </c>
      <c r="S370" s="52" t="s">
        <v>134</v>
      </c>
      <c r="T370" s="54"/>
      <c r="U370" s="54">
        <v>5000000</v>
      </c>
      <c r="V370" s="54"/>
      <c r="W370" s="55">
        <v>5000000</v>
      </c>
      <c r="X370" s="56">
        <v>0</v>
      </c>
      <c r="Y370" s="54">
        <v>0</v>
      </c>
      <c r="Z370" s="54"/>
      <c r="AA370" s="56">
        <v>200000</v>
      </c>
      <c r="AB370" s="54"/>
      <c r="AC370" s="54">
        <v>730000</v>
      </c>
      <c r="AD370" s="57">
        <v>930000</v>
      </c>
      <c r="AE370" s="54" t="s">
        <v>1246</v>
      </c>
      <c r="AF370" s="58">
        <v>26</v>
      </c>
      <c r="AG370" s="58">
        <v>26</v>
      </c>
      <c r="AH370" s="58">
        <v>0</v>
      </c>
      <c r="AI370" s="58">
        <v>0</v>
      </c>
      <c r="AJ370" s="58">
        <v>0</v>
      </c>
      <c r="AK370" s="58">
        <v>26</v>
      </c>
      <c r="AL370" s="58">
        <v>0</v>
      </c>
      <c r="AM370" s="58">
        <v>0</v>
      </c>
      <c r="AN370" s="58">
        <v>0</v>
      </c>
      <c r="AO370" s="58">
        <v>0</v>
      </c>
      <c r="AP370" s="58">
        <v>0</v>
      </c>
      <c r="AQ370" s="58">
        <v>0</v>
      </c>
      <c r="AR370" s="54">
        <v>5000000</v>
      </c>
      <c r="AS370" s="54">
        <v>0</v>
      </c>
      <c r="AT370" s="54">
        <v>0</v>
      </c>
      <c r="AU370" s="54">
        <v>5000000</v>
      </c>
      <c r="AV370" s="54">
        <v>0</v>
      </c>
      <c r="AW370" s="54">
        <v>0</v>
      </c>
      <c r="AX370" s="54">
        <v>0</v>
      </c>
      <c r="AY370" s="54">
        <v>200000</v>
      </c>
      <c r="AZ370" s="59">
        <v>0</v>
      </c>
      <c r="BA370" s="54">
        <v>0</v>
      </c>
      <c r="BB370" s="59"/>
      <c r="BC370" s="54"/>
      <c r="BD370" s="54"/>
      <c r="BE370" s="54">
        <v>730000</v>
      </c>
      <c r="BF370" s="54">
        <v>930000</v>
      </c>
      <c r="BG370" s="59">
        <v>50923</v>
      </c>
      <c r="BH370" s="59">
        <v>0</v>
      </c>
      <c r="BI370" s="59">
        <v>0</v>
      </c>
      <c r="BJ370" s="59">
        <v>0</v>
      </c>
      <c r="BK370" s="59"/>
      <c r="BL370" s="59">
        <v>0</v>
      </c>
      <c r="BM370" s="59"/>
      <c r="BN370" s="59"/>
      <c r="BO370" s="59">
        <v>0</v>
      </c>
      <c r="BP370" s="59"/>
      <c r="BQ370" s="59"/>
      <c r="BR370" s="54"/>
      <c r="BS370" s="59"/>
      <c r="BT370" s="54">
        <v>50923</v>
      </c>
      <c r="BU370" s="57">
        <v>5980923</v>
      </c>
      <c r="BV370" s="54">
        <v>0</v>
      </c>
      <c r="BW370" s="54">
        <v>200000</v>
      </c>
      <c r="BX370" s="54">
        <v>730000</v>
      </c>
      <c r="BY370" s="54">
        <v>0</v>
      </c>
      <c r="BZ370" s="54">
        <v>0</v>
      </c>
      <c r="CA370" s="54">
        <v>0</v>
      </c>
      <c r="CB370" s="54">
        <v>0</v>
      </c>
      <c r="CC370" s="54">
        <v>0</v>
      </c>
      <c r="CD370" s="54">
        <v>0</v>
      </c>
      <c r="CE370" s="54">
        <v>0</v>
      </c>
      <c r="CF370" s="54">
        <v>0</v>
      </c>
      <c r="CG370" s="54">
        <v>930000</v>
      </c>
      <c r="CH370" s="54">
        <v>5050923</v>
      </c>
      <c r="CI370" s="54">
        <v>598092.30000000005</v>
      </c>
      <c r="CJ370" s="54"/>
      <c r="CK370" s="54">
        <v>598092.30000000005</v>
      </c>
      <c r="CL370" s="54">
        <v>0</v>
      </c>
      <c r="CM370" s="54">
        <v>0</v>
      </c>
      <c r="CN370" s="54">
        <v>0</v>
      </c>
      <c r="CO370" s="54"/>
      <c r="CP370" s="54">
        <v>0</v>
      </c>
      <c r="CQ370" s="54">
        <v>0</v>
      </c>
      <c r="CR370" s="54">
        <v>0</v>
      </c>
      <c r="CS370" s="54">
        <v>5382831</v>
      </c>
      <c r="CT370" s="54"/>
      <c r="CU370" s="57">
        <v>5382831</v>
      </c>
      <c r="CV370" s="54">
        <v>0</v>
      </c>
      <c r="CW370" s="54">
        <v>0</v>
      </c>
      <c r="CX370" s="54">
        <v>0</v>
      </c>
      <c r="CY370" s="54">
        <v>0</v>
      </c>
      <c r="CZ370" s="54"/>
      <c r="DA370" s="54">
        <v>0</v>
      </c>
      <c r="DB370" s="54">
        <v>0</v>
      </c>
      <c r="DC370" s="54">
        <v>0</v>
      </c>
      <c r="DD370" s="54">
        <v>5980923</v>
      </c>
      <c r="DE370" s="54"/>
      <c r="DF370" s="54" t="s">
        <v>980</v>
      </c>
      <c r="DG370" s="54">
        <v>416666.66666666669</v>
      </c>
      <c r="DH370" s="52" t="s">
        <v>195</v>
      </c>
      <c r="DI370" s="54">
        <f>IFERROR(VLOOKUP($B370,[1]Timesheet!$D:$BK,51,0),0)</f>
        <v>22</v>
      </c>
      <c r="DJ370" s="54">
        <f>IFERROR(VLOOKUP($B370,[1]Timesheet!$D:$BK,52,0),0)</f>
        <v>0</v>
      </c>
      <c r="DK370" s="54">
        <f>IFERROR(VLOOKUP($B370,[1]Timesheet!$D:$BK,55,0),0)</f>
        <v>0</v>
      </c>
      <c r="DL370" s="52">
        <v>0</v>
      </c>
      <c r="DM370" s="54">
        <f>IFERROR(VLOOKUP($B370,[1]Timesheet!$D:$BK,57,0),0)</f>
        <v>0</v>
      </c>
      <c r="DN370" s="54">
        <f t="shared" si="18"/>
        <v>0</v>
      </c>
      <c r="DO370" s="54"/>
      <c r="DP370" s="54" t="str">
        <f t="shared" si="19"/>
        <v>DNI</v>
      </c>
      <c r="DQ370" s="60">
        <v>0</v>
      </c>
      <c r="DR370" s="60">
        <v>0</v>
      </c>
      <c r="DS370" s="61" t="str">
        <f>IFERROR(VLOOKUP(E370&amp;H370,[1]Group!$D$3:$G$40,4,0),"")</f>
        <v>Group 1</v>
      </c>
      <c r="DT370" s="61" t="str">
        <f t="shared" si="20"/>
        <v>MoviSouthGroup 1</v>
      </c>
    </row>
    <row r="371" spans="1:124" s="11" customFormat="1" ht="20.25" customHeight="1" x14ac:dyDescent="0.35">
      <c r="A371" s="47">
        <v>368</v>
      </c>
      <c r="B371" s="48">
        <v>6256</v>
      </c>
      <c r="C371" s="48" t="s">
        <v>1152</v>
      </c>
      <c r="D371" s="49" t="s">
        <v>685</v>
      </c>
      <c r="E371" s="49" t="s">
        <v>192</v>
      </c>
      <c r="F371" s="49" t="s">
        <v>193</v>
      </c>
      <c r="G371" s="49" t="s">
        <v>151</v>
      </c>
      <c r="H371" s="49" t="s">
        <v>193</v>
      </c>
      <c r="I371" s="49" t="s">
        <v>169</v>
      </c>
      <c r="J371" s="49" t="s">
        <v>179</v>
      </c>
      <c r="K371" s="49" t="s">
        <v>131</v>
      </c>
      <c r="L371" s="49" t="s">
        <v>250</v>
      </c>
      <c r="M371" s="50">
        <v>44512</v>
      </c>
      <c r="N371" s="50" t="s">
        <v>770</v>
      </c>
      <c r="O371" s="51"/>
      <c r="P371" s="50"/>
      <c r="Q371" s="52" t="s">
        <v>247</v>
      </c>
      <c r="R371" s="311">
        <v>0.1</v>
      </c>
      <c r="S371" s="52" t="s">
        <v>134</v>
      </c>
      <c r="T371" s="54"/>
      <c r="U371" s="54">
        <v>5000000</v>
      </c>
      <c r="V371" s="54"/>
      <c r="W371" s="55">
        <v>5000000</v>
      </c>
      <c r="X371" s="56">
        <v>0</v>
      </c>
      <c r="Y371" s="54">
        <v>0</v>
      </c>
      <c r="Z371" s="54"/>
      <c r="AA371" s="56">
        <v>200000</v>
      </c>
      <c r="AB371" s="54"/>
      <c r="AC371" s="54">
        <v>730000</v>
      </c>
      <c r="AD371" s="57">
        <v>930000</v>
      </c>
      <c r="AE371" s="54" t="s">
        <v>1246</v>
      </c>
      <c r="AF371" s="58">
        <v>26</v>
      </c>
      <c r="AG371" s="58">
        <v>26</v>
      </c>
      <c r="AH371" s="58">
        <v>0</v>
      </c>
      <c r="AI371" s="58">
        <v>0</v>
      </c>
      <c r="AJ371" s="58">
        <v>0</v>
      </c>
      <c r="AK371" s="58">
        <v>26</v>
      </c>
      <c r="AL371" s="58">
        <v>0</v>
      </c>
      <c r="AM371" s="58">
        <v>0</v>
      </c>
      <c r="AN371" s="58">
        <v>0</v>
      </c>
      <c r="AO371" s="58">
        <v>0</v>
      </c>
      <c r="AP371" s="58">
        <v>0</v>
      </c>
      <c r="AQ371" s="58">
        <v>0</v>
      </c>
      <c r="AR371" s="54">
        <v>5000000</v>
      </c>
      <c r="AS371" s="54">
        <v>0</v>
      </c>
      <c r="AT371" s="54">
        <v>0</v>
      </c>
      <c r="AU371" s="54">
        <v>5000000</v>
      </c>
      <c r="AV371" s="54">
        <v>0</v>
      </c>
      <c r="AW371" s="54">
        <v>0</v>
      </c>
      <c r="AX371" s="54">
        <v>0</v>
      </c>
      <c r="AY371" s="54">
        <v>200000</v>
      </c>
      <c r="AZ371" s="59">
        <v>0</v>
      </c>
      <c r="BA371" s="54">
        <v>0</v>
      </c>
      <c r="BB371" s="59"/>
      <c r="BC371" s="54"/>
      <c r="BD371" s="54"/>
      <c r="BE371" s="54">
        <v>730000</v>
      </c>
      <c r="BF371" s="54">
        <v>930000</v>
      </c>
      <c r="BG371" s="59">
        <v>0</v>
      </c>
      <c r="BH371" s="59">
        <v>0</v>
      </c>
      <c r="BI371" s="59">
        <v>0</v>
      </c>
      <c r="BJ371" s="59">
        <v>0</v>
      </c>
      <c r="BK371" s="59"/>
      <c r="BL371" s="59">
        <v>0</v>
      </c>
      <c r="BM371" s="59"/>
      <c r="BN371" s="59"/>
      <c r="BO371" s="59">
        <v>0</v>
      </c>
      <c r="BP371" s="59"/>
      <c r="BQ371" s="59"/>
      <c r="BR371" s="54"/>
      <c r="BS371" s="59"/>
      <c r="BT371" s="54">
        <v>0</v>
      </c>
      <c r="BU371" s="57">
        <v>5930000</v>
      </c>
      <c r="BV371" s="54">
        <v>0</v>
      </c>
      <c r="BW371" s="54">
        <v>200000</v>
      </c>
      <c r="BX371" s="54">
        <v>730000</v>
      </c>
      <c r="BY371" s="54">
        <v>0</v>
      </c>
      <c r="BZ371" s="54">
        <v>0</v>
      </c>
      <c r="CA371" s="54">
        <v>0</v>
      </c>
      <c r="CB371" s="54">
        <v>0</v>
      </c>
      <c r="CC371" s="54">
        <v>0</v>
      </c>
      <c r="CD371" s="54">
        <v>0</v>
      </c>
      <c r="CE371" s="54">
        <v>0</v>
      </c>
      <c r="CF371" s="54">
        <v>0</v>
      </c>
      <c r="CG371" s="54">
        <v>930000</v>
      </c>
      <c r="CH371" s="54">
        <v>5000000</v>
      </c>
      <c r="CI371" s="54">
        <v>593000</v>
      </c>
      <c r="CJ371" s="54"/>
      <c r="CK371" s="54">
        <v>593000</v>
      </c>
      <c r="CL371" s="54">
        <v>0</v>
      </c>
      <c r="CM371" s="54">
        <v>0</v>
      </c>
      <c r="CN371" s="54">
        <v>0</v>
      </c>
      <c r="CO371" s="54"/>
      <c r="CP371" s="54">
        <v>0</v>
      </c>
      <c r="CQ371" s="54">
        <v>0</v>
      </c>
      <c r="CR371" s="54">
        <v>0</v>
      </c>
      <c r="CS371" s="54">
        <v>5337000</v>
      </c>
      <c r="CT371" s="54"/>
      <c r="CU371" s="57">
        <v>5337000</v>
      </c>
      <c r="CV371" s="54">
        <v>0</v>
      </c>
      <c r="CW371" s="54">
        <v>0</v>
      </c>
      <c r="CX371" s="54">
        <v>0</v>
      </c>
      <c r="CY371" s="54">
        <v>0</v>
      </c>
      <c r="CZ371" s="54"/>
      <c r="DA371" s="54">
        <v>0</v>
      </c>
      <c r="DB371" s="54">
        <v>0</v>
      </c>
      <c r="DC371" s="54">
        <v>0</v>
      </c>
      <c r="DD371" s="54">
        <v>5930000</v>
      </c>
      <c r="DE371" s="54"/>
      <c r="DF371" s="54" t="s">
        <v>982</v>
      </c>
      <c r="DG371" s="54">
        <v>416666.66666666669</v>
      </c>
      <c r="DH371" s="52" t="s">
        <v>212</v>
      </c>
      <c r="DI371" s="54">
        <f>IFERROR(VLOOKUP($B371,[1]Timesheet!$D:$BK,51,0),0)</f>
        <v>22</v>
      </c>
      <c r="DJ371" s="54">
        <f>IFERROR(VLOOKUP($B371,[1]Timesheet!$D:$BK,52,0),0)</f>
        <v>0</v>
      </c>
      <c r="DK371" s="54">
        <f>IFERROR(VLOOKUP($B371,[1]Timesheet!$D:$BK,55,0),0)</f>
        <v>0</v>
      </c>
      <c r="DL371" s="52">
        <v>0</v>
      </c>
      <c r="DM371" s="54">
        <f>IFERROR(VLOOKUP($B371,[1]Timesheet!$D:$BK,57,0),0)</f>
        <v>0</v>
      </c>
      <c r="DN371" s="54">
        <f t="shared" si="18"/>
        <v>0</v>
      </c>
      <c r="DO371" s="54"/>
      <c r="DP371" s="54" t="str">
        <f t="shared" si="19"/>
        <v>HPG</v>
      </c>
      <c r="DQ371" s="60">
        <v>0</v>
      </c>
      <c r="DR371" s="60">
        <v>0</v>
      </c>
      <c r="DS371" s="61" t="str">
        <f>IFERROR(VLOOKUP(E371&amp;H371,[1]Group!$D$3:$G$40,4,0),"")</f>
        <v>Group 1</v>
      </c>
      <c r="DT371" s="61" t="str">
        <f t="shared" si="20"/>
        <v>MoviNorthGroup 1</v>
      </c>
    </row>
    <row r="372" spans="1:124" s="11" customFormat="1" ht="20.25" customHeight="1" x14ac:dyDescent="0.35">
      <c r="A372" s="47">
        <v>369</v>
      </c>
      <c r="B372" s="48">
        <v>6257</v>
      </c>
      <c r="C372" s="48" t="s">
        <v>1153</v>
      </c>
      <c r="D372" s="49" t="s">
        <v>686</v>
      </c>
      <c r="E372" s="49" t="s">
        <v>192</v>
      </c>
      <c r="F372" s="49" t="s">
        <v>193</v>
      </c>
      <c r="G372" s="49" t="s">
        <v>151</v>
      </c>
      <c r="H372" s="49" t="s">
        <v>193</v>
      </c>
      <c r="I372" s="49" t="s">
        <v>169</v>
      </c>
      <c r="J372" s="49" t="s">
        <v>179</v>
      </c>
      <c r="K372" s="49" t="s">
        <v>131</v>
      </c>
      <c r="L372" s="60" t="s">
        <v>198</v>
      </c>
      <c r="M372" s="50">
        <v>44512</v>
      </c>
      <c r="N372" s="50" t="s">
        <v>770</v>
      </c>
      <c r="O372" s="51"/>
      <c r="P372" s="50">
        <v>44527</v>
      </c>
      <c r="Q372" s="52" t="s">
        <v>247</v>
      </c>
      <c r="R372" s="311">
        <v>0.1</v>
      </c>
      <c r="S372" s="52" t="s">
        <v>134</v>
      </c>
      <c r="T372" s="54"/>
      <c r="U372" s="54">
        <v>5000000</v>
      </c>
      <c r="V372" s="54"/>
      <c r="W372" s="55">
        <v>5000000</v>
      </c>
      <c r="X372" s="56">
        <v>0</v>
      </c>
      <c r="Y372" s="54">
        <v>0</v>
      </c>
      <c r="Z372" s="54"/>
      <c r="AA372" s="56">
        <v>200000</v>
      </c>
      <c r="AB372" s="54"/>
      <c r="AC372" s="54">
        <v>730000</v>
      </c>
      <c r="AD372" s="57">
        <v>930000</v>
      </c>
      <c r="AE372" s="54" t="s">
        <v>1246</v>
      </c>
      <c r="AF372" s="58">
        <v>26</v>
      </c>
      <c r="AG372" s="58">
        <v>0</v>
      </c>
      <c r="AH372" s="58">
        <v>0</v>
      </c>
      <c r="AI372" s="58">
        <v>0</v>
      </c>
      <c r="AJ372" s="58">
        <v>0</v>
      </c>
      <c r="AK372" s="58">
        <v>0</v>
      </c>
      <c r="AL372" s="58">
        <v>0</v>
      </c>
      <c r="AM372" s="58">
        <v>0</v>
      </c>
      <c r="AN372" s="58">
        <v>0</v>
      </c>
      <c r="AO372" s="58">
        <v>0</v>
      </c>
      <c r="AP372" s="58">
        <v>0</v>
      </c>
      <c r="AQ372" s="58">
        <v>0</v>
      </c>
      <c r="AR372" s="54">
        <v>0</v>
      </c>
      <c r="AS372" s="54">
        <v>0</v>
      </c>
      <c r="AT372" s="54">
        <v>0</v>
      </c>
      <c r="AU372" s="54">
        <v>0</v>
      </c>
      <c r="AV372" s="54">
        <v>0</v>
      </c>
      <c r="AW372" s="54">
        <v>0</v>
      </c>
      <c r="AX372" s="54">
        <v>0</v>
      </c>
      <c r="AY372" s="54">
        <v>0</v>
      </c>
      <c r="AZ372" s="59">
        <v>0</v>
      </c>
      <c r="BA372" s="54">
        <v>0</v>
      </c>
      <c r="BB372" s="59"/>
      <c r="BC372" s="54"/>
      <c r="BD372" s="54"/>
      <c r="BE372" s="54">
        <v>0</v>
      </c>
      <c r="BF372" s="54">
        <v>0</v>
      </c>
      <c r="BG372" s="59">
        <v>0</v>
      </c>
      <c r="BH372" s="59">
        <v>0</v>
      </c>
      <c r="BI372" s="59">
        <v>0</v>
      </c>
      <c r="BJ372" s="59">
        <v>0</v>
      </c>
      <c r="BK372" s="59"/>
      <c r="BL372" s="59">
        <v>0</v>
      </c>
      <c r="BM372" s="59"/>
      <c r="BN372" s="59"/>
      <c r="BO372" s="59">
        <v>0</v>
      </c>
      <c r="BP372" s="59"/>
      <c r="BQ372" s="59"/>
      <c r="BR372" s="54"/>
      <c r="BS372" s="59"/>
      <c r="BT372" s="54">
        <v>0</v>
      </c>
      <c r="BU372" s="57">
        <v>0</v>
      </c>
      <c r="BV372" s="54">
        <v>0</v>
      </c>
      <c r="BW372" s="54">
        <v>0</v>
      </c>
      <c r="BX372" s="54">
        <v>0</v>
      </c>
      <c r="BY372" s="54">
        <v>0</v>
      </c>
      <c r="BZ372" s="54">
        <v>0</v>
      </c>
      <c r="CA372" s="54">
        <v>0</v>
      </c>
      <c r="CB372" s="54">
        <v>0</v>
      </c>
      <c r="CC372" s="54">
        <v>0</v>
      </c>
      <c r="CD372" s="54">
        <v>0</v>
      </c>
      <c r="CE372" s="54">
        <v>0</v>
      </c>
      <c r="CF372" s="54">
        <v>0</v>
      </c>
      <c r="CG372" s="54">
        <v>0</v>
      </c>
      <c r="CH372" s="54">
        <v>0</v>
      </c>
      <c r="CI372" s="54">
        <v>0</v>
      </c>
      <c r="CJ372" s="54"/>
      <c r="CK372" s="54">
        <v>0</v>
      </c>
      <c r="CL372" s="54">
        <v>0</v>
      </c>
      <c r="CM372" s="54">
        <v>0</v>
      </c>
      <c r="CN372" s="54">
        <v>0</v>
      </c>
      <c r="CO372" s="54"/>
      <c r="CP372" s="54">
        <v>0</v>
      </c>
      <c r="CQ372" s="54">
        <v>0</v>
      </c>
      <c r="CR372" s="54">
        <v>0</v>
      </c>
      <c r="CS372" s="54">
        <v>0</v>
      </c>
      <c r="CT372" s="54"/>
      <c r="CU372" s="57">
        <v>0</v>
      </c>
      <c r="CV372" s="54">
        <v>0</v>
      </c>
      <c r="CW372" s="54">
        <v>0</v>
      </c>
      <c r="CX372" s="54">
        <v>0</v>
      </c>
      <c r="CY372" s="54">
        <v>0</v>
      </c>
      <c r="CZ372" s="54"/>
      <c r="DA372" s="54">
        <v>0</v>
      </c>
      <c r="DB372" s="54">
        <v>0</v>
      </c>
      <c r="DC372" s="54">
        <v>0</v>
      </c>
      <c r="DD372" s="54">
        <v>0</v>
      </c>
      <c r="DE372" s="54"/>
      <c r="DF372" s="54" t="s">
        <v>982</v>
      </c>
      <c r="DG372" s="54">
        <v>416666.66666666669</v>
      </c>
      <c r="DH372" s="52" t="s">
        <v>172</v>
      </c>
      <c r="DI372" s="54">
        <f>IFERROR(VLOOKUP($B372,[1]Timesheet!$D:$BK,51,0),0)</f>
        <v>0</v>
      </c>
      <c r="DJ372" s="54">
        <f>IFERROR(VLOOKUP($B372,[1]Timesheet!$D:$BK,52,0),0)</f>
        <v>0</v>
      </c>
      <c r="DK372" s="54">
        <f>IFERROR(VLOOKUP($B372,[1]Timesheet!$D:$BK,55,0),0)</f>
        <v>0</v>
      </c>
      <c r="DL372" s="52">
        <v>0</v>
      </c>
      <c r="DM372" s="54">
        <f>IFERROR(VLOOKUP($B372,[1]Timesheet!$D:$BK,57,0),0)</f>
        <v>0</v>
      </c>
      <c r="DN372" s="54">
        <f t="shared" si="18"/>
        <v>0</v>
      </c>
      <c r="DO372" s="54"/>
      <c r="DP372" s="54" t="str">
        <f t="shared" si="19"/>
        <v>HNI</v>
      </c>
      <c r="DQ372" s="60">
        <v>0</v>
      </c>
      <c r="DR372" s="60">
        <v>0</v>
      </c>
      <c r="DS372" s="61" t="str">
        <f>IFERROR(VLOOKUP(E372&amp;H372,[1]Group!$D$3:$G$40,4,0),"")</f>
        <v>Group 1</v>
      </c>
      <c r="DT372" s="61" t="str">
        <f t="shared" si="20"/>
        <v>MoviNorthGroup 1</v>
      </c>
    </row>
    <row r="373" spans="1:124" s="11" customFormat="1" ht="20.25" customHeight="1" x14ac:dyDescent="0.35">
      <c r="A373" s="47">
        <v>370</v>
      </c>
      <c r="B373" s="48">
        <v>6258</v>
      </c>
      <c r="C373" s="48" t="s">
        <v>1154</v>
      </c>
      <c r="D373" s="49" t="s">
        <v>687</v>
      </c>
      <c r="E373" s="49" t="s">
        <v>192</v>
      </c>
      <c r="F373" s="49" t="s">
        <v>193</v>
      </c>
      <c r="G373" s="49" t="s">
        <v>151</v>
      </c>
      <c r="H373" s="49" t="s">
        <v>193</v>
      </c>
      <c r="I373" s="49" t="s">
        <v>169</v>
      </c>
      <c r="J373" s="49" t="s">
        <v>179</v>
      </c>
      <c r="K373" s="49" t="s">
        <v>131</v>
      </c>
      <c r="L373" s="49" t="s">
        <v>250</v>
      </c>
      <c r="M373" s="50">
        <v>44512</v>
      </c>
      <c r="N373" s="50" t="s">
        <v>770</v>
      </c>
      <c r="O373" s="51"/>
      <c r="P373" s="50"/>
      <c r="Q373" s="52" t="s">
        <v>247</v>
      </c>
      <c r="R373" s="311">
        <v>0.1</v>
      </c>
      <c r="S373" s="52" t="s">
        <v>134</v>
      </c>
      <c r="T373" s="54"/>
      <c r="U373" s="54">
        <v>5000000</v>
      </c>
      <c r="V373" s="54"/>
      <c r="W373" s="55">
        <v>5000000</v>
      </c>
      <c r="X373" s="56">
        <v>0</v>
      </c>
      <c r="Y373" s="54">
        <v>0</v>
      </c>
      <c r="Z373" s="54"/>
      <c r="AA373" s="56">
        <v>200000</v>
      </c>
      <c r="AB373" s="54"/>
      <c r="AC373" s="54">
        <v>730000</v>
      </c>
      <c r="AD373" s="57">
        <v>930000</v>
      </c>
      <c r="AE373" s="54" t="s">
        <v>1246</v>
      </c>
      <c r="AF373" s="58">
        <v>26</v>
      </c>
      <c r="AG373" s="58">
        <v>26</v>
      </c>
      <c r="AH373" s="58">
        <v>0</v>
      </c>
      <c r="AI373" s="58">
        <v>0</v>
      </c>
      <c r="AJ373" s="58">
        <v>0</v>
      </c>
      <c r="AK373" s="58">
        <v>26</v>
      </c>
      <c r="AL373" s="58">
        <v>0</v>
      </c>
      <c r="AM373" s="58">
        <v>0</v>
      </c>
      <c r="AN373" s="58">
        <v>0</v>
      </c>
      <c r="AO373" s="58">
        <v>0</v>
      </c>
      <c r="AP373" s="58">
        <v>0</v>
      </c>
      <c r="AQ373" s="58">
        <v>0</v>
      </c>
      <c r="AR373" s="54">
        <v>5000000</v>
      </c>
      <c r="AS373" s="54">
        <v>0</v>
      </c>
      <c r="AT373" s="54">
        <v>0</v>
      </c>
      <c r="AU373" s="54">
        <v>5000000</v>
      </c>
      <c r="AV373" s="54">
        <v>0</v>
      </c>
      <c r="AW373" s="54">
        <v>0</v>
      </c>
      <c r="AX373" s="54">
        <v>0</v>
      </c>
      <c r="AY373" s="54">
        <v>200000</v>
      </c>
      <c r="AZ373" s="59">
        <v>0</v>
      </c>
      <c r="BA373" s="54">
        <v>0</v>
      </c>
      <c r="BB373" s="59"/>
      <c r="BC373" s="54"/>
      <c r="BD373" s="54"/>
      <c r="BE373" s="54">
        <v>730000</v>
      </c>
      <c r="BF373" s="54">
        <v>930000</v>
      </c>
      <c r="BG373" s="59">
        <v>57500</v>
      </c>
      <c r="BH373" s="59">
        <v>50000</v>
      </c>
      <c r="BI373" s="59">
        <v>0</v>
      </c>
      <c r="BJ373" s="59">
        <v>0</v>
      </c>
      <c r="BK373" s="59"/>
      <c r="BL373" s="59">
        <v>0</v>
      </c>
      <c r="BM373" s="59"/>
      <c r="BN373" s="59"/>
      <c r="BO373" s="59">
        <v>0</v>
      </c>
      <c r="BP373" s="59"/>
      <c r="BQ373" s="59"/>
      <c r="BR373" s="54"/>
      <c r="BS373" s="59"/>
      <c r="BT373" s="54">
        <v>107500</v>
      </c>
      <c r="BU373" s="57">
        <v>6037500</v>
      </c>
      <c r="BV373" s="54">
        <v>0</v>
      </c>
      <c r="BW373" s="54">
        <v>200000</v>
      </c>
      <c r="BX373" s="54">
        <v>730000</v>
      </c>
      <c r="BY373" s="54">
        <v>0</v>
      </c>
      <c r="BZ373" s="54">
        <v>0</v>
      </c>
      <c r="CA373" s="54">
        <v>0</v>
      </c>
      <c r="CB373" s="54">
        <v>0</v>
      </c>
      <c r="CC373" s="54">
        <v>0</v>
      </c>
      <c r="CD373" s="54">
        <v>0</v>
      </c>
      <c r="CE373" s="54">
        <v>0</v>
      </c>
      <c r="CF373" s="54">
        <v>0</v>
      </c>
      <c r="CG373" s="54">
        <v>930000</v>
      </c>
      <c r="CH373" s="54">
        <v>5107500</v>
      </c>
      <c r="CI373" s="54">
        <v>603750</v>
      </c>
      <c r="CJ373" s="54"/>
      <c r="CK373" s="54">
        <v>603750</v>
      </c>
      <c r="CL373" s="54">
        <v>0</v>
      </c>
      <c r="CM373" s="54">
        <v>0</v>
      </c>
      <c r="CN373" s="54">
        <v>0</v>
      </c>
      <c r="CO373" s="54"/>
      <c r="CP373" s="54">
        <v>0</v>
      </c>
      <c r="CQ373" s="54">
        <v>0</v>
      </c>
      <c r="CR373" s="54">
        <v>0</v>
      </c>
      <c r="CS373" s="54">
        <v>5433750</v>
      </c>
      <c r="CT373" s="54"/>
      <c r="CU373" s="57">
        <v>5433750</v>
      </c>
      <c r="CV373" s="54">
        <v>0</v>
      </c>
      <c r="CW373" s="54">
        <v>0</v>
      </c>
      <c r="CX373" s="54">
        <v>0</v>
      </c>
      <c r="CY373" s="54">
        <v>0</v>
      </c>
      <c r="CZ373" s="54"/>
      <c r="DA373" s="54">
        <v>0</v>
      </c>
      <c r="DB373" s="54">
        <v>0</v>
      </c>
      <c r="DC373" s="54">
        <v>0</v>
      </c>
      <c r="DD373" s="54">
        <v>6037500</v>
      </c>
      <c r="DE373" s="54"/>
      <c r="DF373" s="54" t="s">
        <v>982</v>
      </c>
      <c r="DG373" s="54">
        <v>416666.66666666669</v>
      </c>
      <c r="DH373" s="52" t="s">
        <v>172</v>
      </c>
      <c r="DI373" s="54">
        <f>IFERROR(VLOOKUP($B373,[1]Timesheet!$D:$BK,51,0),0)</f>
        <v>22</v>
      </c>
      <c r="DJ373" s="54">
        <f>IFERROR(VLOOKUP($B373,[1]Timesheet!$D:$BK,52,0),0)</f>
        <v>0</v>
      </c>
      <c r="DK373" s="54">
        <f>IFERROR(VLOOKUP($B373,[1]Timesheet!$D:$BK,55,0),0)</f>
        <v>0</v>
      </c>
      <c r="DL373" s="52">
        <v>0</v>
      </c>
      <c r="DM373" s="54">
        <f>IFERROR(VLOOKUP($B373,[1]Timesheet!$D:$BK,57,0),0)</f>
        <v>0</v>
      </c>
      <c r="DN373" s="54">
        <f t="shared" si="18"/>
        <v>0</v>
      </c>
      <c r="DO373" s="54"/>
      <c r="DP373" s="54" t="str">
        <f t="shared" si="19"/>
        <v>HNI</v>
      </c>
      <c r="DQ373" s="60">
        <v>0</v>
      </c>
      <c r="DR373" s="60">
        <v>0</v>
      </c>
      <c r="DS373" s="61" t="str">
        <f>IFERROR(VLOOKUP(E373&amp;H373,[1]Group!$D$3:$G$40,4,0),"")</f>
        <v>Group 1</v>
      </c>
      <c r="DT373" s="61" t="str">
        <f t="shared" si="20"/>
        <v>MoviNorthGroup 1</v>
      </c>
    </row>
    <row r="374" spans="1:124" s="11" customFormat="1" ht="20.25" customHeight="1" x14ac:dyDescent="0.35">
      <c r="A374" s="47">
        <v>371</v>
      </c>
      <c r="B374" s="48">
        <v>6259</v>
      </c>
      <c r="C374" s="48" t="s">
        <v>1155</v>
      </c>
      <c r="D374" s="49" t="s">
        <v>688</v>
      </c>
      <c r="E374" s="49" t="s">
        <v>192</v>
      </c>
      <c r="F374" s="49" t="s">
        <v>193</v>
      </c>
      <c r="G374" s="49" t="s">
        <v>151</v>
      </c>
      <c r="H374" s="49" t="s">
        <v>193</v>
      </c>
      <c r="I374" s="49" t="s">
        <v>169</v>
      </c>
      <c r="J374" s="49" t="s">
        <v>179</v>
      </c>
      <c r="K374" s="49" t="s">
        <v>131</v>
      </c>
      <c r="L374" s="60" t="s">
        <v>198</v>
      </c>
      <c r="M374" s="50">
        <v>44512</v>
      </c>
      <c r="N374" s="50" t="s">
        <v>770</v>
      </c>
      <c r="O374" s="51"/>
      <c r="P374" s="50">
        <v>44547</v>
      </c>
      <c r="Q374" s="52" t="s">
        <v>247</v>
      </c>
      <c r="R374" s="311">
        <v>0.1</v>
      </c>
      <c r="S374" s="52" t="s">
        <v>134</v>
      </c>
      <c r="T374" s="54"/>
      <c r="U374" s="54">
        <v>5000000</v>
      </c>
      <c r="V374" s="54"/>
      <c r="W374" s="55">
        <v>5000000</v>
      </c>
      <c r="X374" s="56">
        <v>0</v>
      </c>
      <c r="Y374" s="54">
        <v>0</v>
      </c>
      <c r="Z374" s="54"/>
      <c r="AA374" s="56">
        <v>200000</v>
      </c>
      <c r="AB374" s="54"/>
      <c r="AC374" s="54">
        <v>730000</v>
      </c>
      <c r="AD374" s="57">
        <v>930000</v>
      </c>
      <c r="AE374" s="54" t="s">
        <v>1246</v>
      </c>
      <c r="AF374" s="58">
        <v>26</v>
      </c>
      <c r="AG374" s="58">
        <v>12</v>
      </c>
      <c r="AH374" s="58">
        <v>0</v>
      </c>
      <c r="AI374" s="58">
        <v>0</v>
      </c>
      <c r="AJ374" s="58">
        <v>0</v>
      </c>
      <c r="AK374" s="58">
        <v>12</v>
      </c>
      <c r="AL374" s="58">
        <v>0</v>
      </c>
      <c r="AM374" s="58">
        <v>0</v>
      </c>
      <c r="AN374" s="58">
        <v>0</v>
      </c>
      <c r="AO374" s="58">
        <v>0</v>
      </c>
      <c r="AP374" s="58">
        <v>0</v>
      </c>
      <c r="AQ374" s="58">
        <v>0</v>
      </c>
      <c r="AR374" s="54">
        <v>2307692</v>
      </c>
      <c r="AS374" s="54">
        <v>0</v>
      </c>
      <c r="AT374" s="54">
        <v>0</v>
      </c>
      <c r="AU374" s="54">
        <v>2307692</v>
      </c>
      <c r="AV374" s="54">
        <v>0</v>
      </c>
      <c r="AW374" s="54">
        <v>0</v>
      </c>
      <c r="AX374" s="54">
        <v>0</v>
      </c>
      <c r="AY374" s="54">
        <v>100000</v>
      </c>
      <c r="AZ374" s="59">
        <v>0</v>
      </c>
      <c r="BA374" s="54">
        <v>0</v>
      </c>
      <c r="BB374" s="59"/>
      <c r="BC374" s="54"/>
      <c r="BD374" s="54"/>
      <c r="BE374" s="54">
        <v>336923</v>
      </c>
      <c r="BF374" s="54">
        <v>436923</v>
      </c>
      <c r="BG374" s="59">
        <v>0</v>
      </c>
      <c r="BH374" s="59">
        <v>0</v>
      </c>
      <c r="BI374" s="59">
        <v>0</v>
      </c>
      <c r="BJ374" s="59">
        <v>0</v>
      </c>
      <c r="BK374" s="59"/>
      <c r="BL374" s="59">
        <v>0</v>
      </c>
      <c r="BM374" s="59"/>
      <c r="BN374" s="59"/>
      <c r="BO374" s="59">
        <v>0</v>
      </c>
      <c r="BP374" s="59"/>
      <c r="BQ374" s="59"/>
      <c r="BR374" s="54"/>
      <c r="BS374" s="59"/>
      <c r="BT374" s="54">
        <v>0</v>
      </c>
      <c r="BU374" s="57">
        <v>2744615</v>
      </c>
      <c r="BV374" s="54">
        <v>0</v>
      </c>
      <c r="BW374" s="54">
        <v>100000</v>
      </c>
      <c r="BX374" s="54">
        <v>336923</v>
      </c>
      <c r="BY374" s="54">
        <v>0</v>
      </c>
      <c r="BZ374" s="54">
        <v>0</v>
      </c>
      <c r="CA374" s="54">
        <v>0</v>
      </c>
      <c r="CB374" s="54">
        <v>0</v>
      </c>
      <c r="CC374" s="54">
        <v>0</v>
      </c>
      <c r="CD374" s="54">
        <v>0</v>
      </c>
      <c r="CE374" s="54">
        <v>0</v>
      </c>
      <c r="CF374" s="54">
        <v>0</v>
      </c>
      <c r="CG374" s="54">
        <v>436923</v>
      </c>
      <c r="CH374" s="54">
        <v>2307692</v>
      </c>
      <c r="CI374" s="54">
        <v>274461.5</v>
      </c>
      <c r="CJ374" s="54"/>
      <c r="CK374" s="54">
        <v>274461.5</v>
      </c>
      <c r="CL374" s="54">
        <v>0</v>
      </c>
      <c r="CM374" s="54">
        <v>0</v>
      </c>
      <c r="CN374" s="54">
        <v>0</v>
      </c>
      <c r="CO374" s="54"/>
      <c r="CP374" s="54">
        <v>0</v>
      </c>
      <c r="CQ374" s="54">
        <v>0</v>
      </c>
      <c r="CR374" s="54">
        <v>0</v>
      </c>
      <c r="CS374" s="54">
        <v>2470154</v>
      </c>
      <c r="CT374" s="54"/>
      <c r="CU374" s="57">
        <v>2470154</v>
      </c>
      <c r="CV374" s="54">
        <v>0</v>
      </c>
      <c r="CW374" s="54">
        <v>0</v>
      </c>
      <c r="CX374" s="54">
        <v>0</v>
      </c>
      <c r="CY374" s="54">
        <v>0</v>
      </c>
      <c r="CZ374" s="54"/>
      <c r="DA374" s="54">
        <v>0</v>
      </c>
      <c r="DB374" s="54">
        <v>0</v>
      </c>
      <c r="DC374" s="54">
        <v>0</v>
      </c>
      <c r="DD374" s="54">
        <v>2744615</v>
      </c>
      <c r="DE374" s="54"/>
      <c r="DF374" s="54" t="s">
        <v>982</v>
      </c>
      <c r="DG374" s="54">
        <v>416666.66666666669</v>
      </c>
      <c r="DH374" s="52" t="s">
        <v>172</v>
      </c>
      <c r="DI374" s="54">
        <f>IFERROR(VLOOKUP($B374,[1]Timesheet!$D:$BK,51,0),0)</f>
        <v>8</v>
      </c>
      <c r="DJ374" s="54">
        <f>IFERROR(VLOOKUP($B374,[1]Timesheet!$D:$BK,52,0),0)</f>
        <v>0</v>
      </c>
      <c r="DK374" s="54">
        <f>IFERROR(VLOOKUP($B374,[1]Timesheet!$D:$BK,55,0),0)</f>
        <v>6</v>
      </c>
      <c r="DL374" s="52">
        <v>0</v>
      </c>
      <c r="DM374" s="54">
        <f>IFERROR(VLOOKUP($B374,[1]Timesheet!$D:$BK,57,0),0)</f>
        <v>0</v>
      </c>
      <c r="DN374" s="54">
        <f t="shared" si="18"/>
        <v>0</v>
      </c>
      <c r="DO374" s="54"/>
      <c r="DP374" s="54" t="str">
        <f t="shared" si="19"/>
        <v>HNI</v>
      </c>
      <c r="DQ374" s="60">
        <v>0</v>
      </c>
      <c r="DR374" s="60">
        <v>0</v>
      </c>
      <c r="DS374" s="61" t="str">
        <f>IFERROR(VLOOKUP(E374&amp;H374,[1]Group!$D$3:$G$40,4,0),"")</f>
        <v>Group 1</v>
      </c>
      <c r="DT374" s="61" t="str">
        <f t="shared" si="20"/>
        <v>MoviNorthGroup 1</v>
      </c>
    </row>
    <row r="375" spans="1:124" s="11" customFormat="1" ht="20.25" customHeight="1" x14ac:dyDescent="0.35">
      <c r="A375" s="47">
        <v>372</v>
      </c>
      <c r="B375" s="48">
        <v>6260</v>
      </c>
      <c r="C375" s="48" t="s">
        <v>1156</v>
      </c>
      <c r="D375" s="49" t="s">
        <v>689</v>
      </c>
      <c r="E375" s="49" t="s">
        <v>192</v>
      </c>
      <c r="F375" s="49" t="s">
        <v>193</v>
      </c>
      <c r="G375" s="49" t="s">
        <v>151</v>
      </c>
      <c r="H375" s="49" t="s">
        <v>193</v>
      </c>
      <c r="I375" s="49" t="s">
        <v>169</v>
      </c>
      <c r="J375" s="49" t="s">
        <v>179</v>
      </c>
      <c r="K375" s="49" t="s">
        <v>131</v>
      </c>
      <c r="L375" s="49" t="s">
        <v>250</v>
      </c>
      <c r="M375" s="50">
        <v>44512</v>
      </c>
      <c r="N375" s="50" t="s">
        <v>770</v>
      </c>
      <c r="O375" s="51"/>
      <c r="P375" s="50"/>
      <c r="Q375" s="52" t="s">
        <v>247</v>
      </c>
      <c r="R375" s="311">
        <v>0.1</v>
      </c>
      <c r="S375" s="52" t="s">
        <v>134</v>
      </c>
      <c r="T375" s="54"/>
      <c r="U375" s="54">
        <v>5000000</v>
      </c>
      <c r="V375" s="54"/>
      <c r="W375" s="55">
        <v>5000000</v>
      </c>
      <c r="X375" s="56">
        <v>0</v>
      </c>
      <c r="Y375" s="54">
        <v>0</v>
      </c>
      <c r="Z375" s="54"/>
      <c r="AA375" s="56">
        <v>200000</v>
      </c>
      <c r="AB375" s="54"/>
      <c r="AC375" s="54">
        <v>730000</v>
      </c>
      <c r="AD375" s="57">
        <v>930000</v>
      </c>
      <c r="AE375" s="54" t="s">
        <v>1246</v>
      </c>
      <c r="AF375" s="58">
        <v>26</v>
      </c>
      <c r="AG375" s="58">
        <v>26</v>
      </c>
      <c r="AH375" s="58">
        <v>0</v>
      </c>
      <c r="AI375" s="58">
        <v>0</v>
      </c>
      <c r="AJ375" s="58">
        <v>0</v>
      </c>
      <c r="AK375" s="58">
        <v>26</v>
      </c>
      <c r="AL375" s="58">
        <v>0</v>
      </c>
      <c r="AM375" s="58">
        <v>0</v>
      </c>
      <c r="AN375" s="58">
        <v>0</v>
      </c>
      <c r="AO375" s="58">
        <v>0</v>
      </c>
      <c r="AP375" s="58">
        <v>0</v>
      </c>
      <c r="AQ375" s="58">
        <v>0</v>
      </c>
      <c r="AR375" s="54">
        <v>5000000</v>
      </c>
      <c r="AS375" s="54">
        <v>0</v>
      </c>
      <c r="AT375" s="54">
        <v>0</v>
      </c>
      <c r="AU375" s="54">
        <v>5000000</v>
      </c>
      <c r="AV375" s="54">
        <v>0</v>
      </c>
      <c r="AW375" s="54">
        <v>0</v>
      </c>
      <c r="AX375" s="54">
        <v>0</v>
      </c>
      <c r="AY375" s="54">
        <v>200000</v>
      </c>
      <c r="AZ375" s="59">
        <v>0</v>
      </c>
      <c r="BA375" s="54">
        <v>0</v>
      </c>
      <c r="BB375" s="59"/>
      <c r="BC375" s="54"/>
      <c r="BD375" s="54"/>
      <c r="BE375" s="54">
        <v>730000</v>
      </c>
      <c r="BF375" s="54">
        <v>930000</v>
      </c>
      <c r="BG375" s="59">
        <v>0</v>
      </c>
      <c r="BH375" s="59">
        <v>0</v>
      </c>
      <c r="BI375" s="59">
        <v>0</v>
      </c>
      <c r="BJ375" s="59">
        <v>0</v>
      </c>
      <c r="BK375" s="59"/>
      <c r="BL375" s="59">
        <v>0</v>
      </c>
      <c r="BM375" s="59"/>
      <c r="BN375" s="59"/>
      <c r="BO375" s="59">
        <v>0</v>
      </c>
      <c r="BP375" s="59"/>
      <c r="BQ375" s="59"/>
      <c r="BR375" s="54"/>
      <c r="BS375" s="59"/>
      <c r="BT375" s="54">
        <v>0</v>
      </c>
      <c r="BU375" s="57">
        <v>5930000</v>
      </c>
      <c r="BV375" s="54">
        <v>0</v>
      </c>
      <c r="BW375" s="54">
        <v>200000</v>
      </c>
      <c r="BX375" s="54">
        <v>730000</v>
      </c>
      <c r="BY375" s="54">
        <v>0</v>
      </c>
      <c r="BZ375" s="54">
        <v>0</v>
      </c>
      <c r="CA375" s="54">
        <v>0</v>
      </c>
      <c r="CB375" s="54">
        <v>0</v>
      </c>
      <c r="CC375" s="54">
        <v>0</v>
      </c>
      <c r="CD375" s="54">
        <v>0</v>
      </c>
      <c r="CE375" s="54">
        <v>0</v>
      </c>
      <c r="CF375" s="54">
        <v>0</v>
      </c>
      <c r="CG375" s="54">
        <v>930000</v>
      </c>
      <c r="CH375" s="54">
        <v>5000000</v>
      </c>
      <c r="CI375" s="54">
        <v>593000</v>
      </c>
      <c r="CJ375" s="54"/>
      <c r="CK375" s="54">
        <v>593000</v>
      </c>
      <c r="CL375" s="54">
        <v>0</v>
      </c>
      <c r="CM375" s="54">
        <v>0</v>
      </c>
      <c r="CN375" s="54">
        <v>0</v>
      </c>
      <c r="CO375" s="54"/>
      <c r="CP375" s="54">
        <v>0</v>
      </c>
      <c r="CQ375" s="54">
        <v>0</v>
      </c>
      <c r="CR375" s="54">
        <v>0</v>
      </c>
      <c r="CS375" s="54">
        <v>5337000</v>
      </c>
      <c r="CT375" s="54"/>
      <c r="CU375" s="57">
        <v>5337000</v>
      </c>
      <c r="CV375" s="54">
        <v>0</v>
      </c>
      <c r="CW375" s="54">
        <v>0</v>
      </c>
      <c r="CX375" s="54">
        <v>0</v>
      </c>
      <c r="CY375" s="54">
        <v>0</v>
      </c>
      <c r="CZ375" s="54"/>
      <c r="DA375" s="54">
        <v>0</v>
      </c>
      <c r="DB375" s="54">
        <v>0</v>
      </c>
      <c r="DC375" s="54">
        <v>0</v>
      </c>
      <c r="DD375" s="54">
        <v>5930000</v>
      </c>
      <c r="DE375" s="54"/>
      <c r="DF375" s="54" t="s">
        <v>982</v>
      </c>
      <c r="DG375" s="54">
        <v>416666.66666666669</v>
      </c>
      <c r="DH375" s="52" t="s">
        <v>212</v>
      </c>
      <c r="DI375" s="54">
        <f>IFERROR(VLOOKUP($B375,[1]Timesheet!$D:$BK,51,0),0)</f>
        <v>22</v>
      </c>
      <c r="DJ375" s="54">
        <f>IFERROR(VLOOKUP($B375,[1]Timesheet!$D:$BK,52,0),0)</f>
        <v>0</v>
      </c>
      <c r="DK375" s="54">
        <f>IFERROR(VLOOKUP($B375,[1]Timesheet!$D:$BK,55,0),0)</f>
        <v>0</v>
      </c>
      <c r="DL375" s="52">
        <v>0</v>
      </c>
      <c r="DM375" s="54">
        <f>IFERROR(VLOOKUP($B375,[1]Timesheet!$D:$BK,57,0),0)</f>
        <v>0</v>
      </c>
      <c r="DN375" s="54">
        <f t="shared" si="18"/>
        <v>0</v>
      </c>
      <c r="DO375" s="54"/>
      <c r="DP375" s="54" t="str">
        <f t="shared" si="19"/>
        <v>HPG</v>
      </c>
      <c r="DQ375" s="60">
        <v>0</v>
      </c>
      <c r="DR375" s="60">
        <v>0</v>
      </c>
      <c r="DS375" s="61" t="str">
        <f>IFERROR(VLOOKUP(E375&amp;H375,[1]Group!$D$3:$G$40,4,0),"")</f>
        <v>Group 1</v>
      </c>
      <c r="DT375" s="61" t="str">
        <f t="shared" si="20"/>
        <v>MoviNorthGroup 1</v>
      </c>
    </row>
    <row r="376" spans="1:124" s="11" customFormat="1" ht="20.25" customHeight="1" x14ac:dyDescent="0.35">
      <c r="A376" s="47">
        <v>373</v>
      </c>
      <c r="B376" s="48">
        <v>6262</v>
      </c>
      <c r="C376" s="48" t="s">
        <v>1157</v>
      </c>
      <c r="D376" s="49" t="s">
        <v>690</v>
      </c>
      <c r="E376" s="49" t="s">
        <v>192</v>
      </c>
      <c r="F376" s="49" t="s">
        <v>193</v>
      </c>
      <c r="G376" s="49" t="s">
        <v>151</v>
      </c>
      <c r="H376" s="49" t="s">
        <v>193</v>
      </c>
      <c r="I376" s="49" t="s">
        <v>129</v>
      </c>
      <c r="J376" s="49" t="s">
        <v>179</v>
      </c>
      <c r="K376" s="49" t="s">
        <v>131</v>
      </c>
      <c r="L376" s="49" t="s">
        <v>250</v>
      </c>
      <c r="M376" s="50">
        <v>44516</v>
      </c>
      <c r="N376" s="50" t="s">
        <v>770</v>
      </c>
      <c r="O376" s="51"/>
      <c r="P376" s="50"/>
      <c r="Q376" s="52" t="s">
        <v>247</v>
      </c>
      <c r="R376" s="311">
        <v>0.1</v>
      </c>
      <c r="S376" s="52" t="s">
        <v>134</v>
      </c>
      <c r="T376" s="54"/>
      <c r="U376" s="54">
        <v>5000000</v>
      </c>
      <c r="V376" s="54"/>
      <c r="W376" s="55">
        <v>5000000</v>
      </c>
      <c r="X376" s="56">
        <v>0</v>
      </c>
      <c r="Y376" s="54">
        <v>0</v>
      </c>
      <c r="Z376" s="54"/>
      <c r="AA376" s="56">
        <v>200000</v>
      </c>
      <c r="AB376" s="54"/>
      <c r="AC376" s="54">
        <v>730000</v>
      </c>
      <c r="AD376" s="57">
        <v>930000</v>
      </c>
      <c r="AE376" s="54" t="s">
        <v>1246</v>
      </c>
      <c r="AF376" s="58">
        <v>26</v>
      </c>
      <c r="AG376" s="58">
        <v>25</v>
      </c>
      <c r="AH376" s="58">
        <v>0</v>
      </c>
      <c r="AI376" s="58">
        <v>0</v>
      </c>
      <c r="AJ376" s="58">
        <v>0</v>
      </c>
      <c r="AK376" s="58">
        <v>25</v>
      </c>
      <c r="AL376" s="58">
        <v>0</v>
      </c>
      <c r="AM376" s="58">
        <v>0</v>
      </c>
      <c r="AN376" s="58">
        <v>0</v>
      </c>
      <c r="AO376" s="58">
        <v>0</v>
      </c>
      <c r="AP376" s="58">
        <v>0</v>
      </c>
      <c r="AQ376" s="58">
        <v>0</v>
      </c>
      <c r="AR376" s="54">
        <v>4807692</v>
      </c>
      <c r="AS376" s="54">
        <v>0</v>
      </c>
      <c r="AT376" s="54">
        <v>0</v>
      </c>
      <c r="AU376" s="54">
        <v>4807692</v>
      </c>
      <c r="AV376" s="54">
        <v>0</v>
      </c>
      <c r="AW376" s="54">
        <v>0</v>
      </c>
      <c r="AX376" s="54">
        <v>0</v>
      </c>
      <c r="AY376" s="54">
        <v>200000</v>
      </c>
      <c r="AZ376" s="59">
        <v>0</v>
      </c>
      <c r="BA376" s="54">
        <v>0</v>
      </c>
      <c r="BB376" s="59"/>
      <c r="BC376" s="54"/>
      <c r="BD376" s="54"/>
      <c r="BE376" s="54">
        <v>701923</v>
      </c>
      <c r="BF376" s="54">
        <v>901923</v>
      </c>
      <c r="BG376" s="59">
        <v>40000</v>
      </c>
      <c r="BH376" s="59">
        <v>0</v>
      </c>
      <c r="BI376" s="59">
        <v>0</v>
      </c>
      <c r="BJ376" s="59">
        <v>0</v>
      </c>
      <c r="BK376" s="59"/>
      <c r="BL376" s="59">
        <v>0</v>
      </c>
      <c r="BM376" s="59"/>
      <c r="BN376" s="59"/>
      <c r="BO376" s="59">
        <v>0</v>
      </c>
      <c r="BP376" s="59"/>
      <c r="BQ376" s="59"/>
      <c r="BR376" s="54"/>
      <c r="BS376" s="59"/>
      <c r="BT376" s="54">
        <v>40000</v>
      </c>
      <c r="BU376" s="57">
        <v>5749615</v>
      </c>
      <c r="BV376" s="54">
        <v>0</v>
      </c>
      <c r="BW376" s="54">
        <v>200000</v>
      </c>
      <c r="BX376" s="54">
        <v>701923</v>
      </c>
      <c r="BY376" s="54">
        <v>0</v>
      </c>
      <c r="BZ376" s="54">
        <v>0</v>
      </c>
      <c r="CA376" s="54">
        <v>0</v>
      </c>
      <c r="CB376" s="54">
        <v>0</v>
      </c>
      <c r="CC376" s="54">
        <v>0</v>
      </c>
      <c r="CD376" s="54">
        <v>0</v>
      </c>
      <c r="CE376" s="54">
        <v>0</v>
      </c>
      <c r="CF376" s="54">
        <v>0</v>
      </c>
      <c r="CG376" s="54">
        <v>901923</v>
      </c>
      <c r="CH376" s="54">
        <v>4847692</v>
      </c>
      <c r="CI376" s="54">
        <v>574961.5</v>
      </c>
      <c r="CJ376" s="54"/>
      <c r="CK376" s="54">
        <v>574961.5</v>
      </c>
      <c r="CL376" s="54">
        <v>0</v>
      </c>
      <c r="CM376" s="54">
        <v>0</v>
      </c>
      <c r="CN376" s="54">
        <v>0</v>
      </c>
      <c r="CO376" s="54"/>
      <c r="CP376" s="54">
        <v>0</v>
      </c>
      <c r="CQ376" s="54">
        <v>0</v>
      </c>
      <c r="CR376" s="54">
        <v>0</v>
      </c>
      <c r="CS376" s="54">
        <v>5174654</v>
      </c>
      <c r="CT376" s="54"/>
      <c r="CU376" s="57">
        <v>5174654</v>
      </c>
      <c r="CV376" s="54">
        <v>0</v>
      </c>
      <c r="CW376" s="54">
        <v>0</v>
      </c>
      <c r="CX376" s="54">
        <v>0</v>
      </c>
      <c r="CY376" s="54">
        <v>0</v>
      </c>
      <c r="CZ376" s="54"/>
      <c r="DA376" s="54">
        <v>0</v>
      </c>
      <c r="DB376" s="54">
        <v>0</v>
      </c>
      <c r="DC376" s="54">
        <v>0</v>
      </c>
      <c r="DD376" s="54">
        <v>5749615</v>
      </c>
      <c r="DE376" s="54"/>
      <c r="DF376" s="54" t="s">
        <v>980</v>
      </c>
      <c r="DG376" s="54">
        <v>416666.66666666669</v>
      </c>
      <c r="DH376" s="52" t="s">
        <v>188</v>
      </c>
      <c r="DI376" s="54">
        <f>IFERROR(VLOOKUP($B376,[1]Timesheet!$D:$BK,51,0),0)</f>
        <v>20</v>
      </c>
      <c r="DJ376" s="54">
        <f>IFERROR(VLOOKUP($B376,[1]Timesheet!$D:$BK,52,0),0)</f>
        <v>0</v>
      </c>
      <c r="DK376" s="54">
        <f>IFERROR(VLOOKUP($B376,[1]Timesheet!$D:$BK,55,0),0)</f>
        <v>2</v>
      </c>
      <c r="DL376" s="52">
        <v>0</v>
      </c>
      <c r="DM376" s="54">
        <f>IFERROR(VLOOKUP($B376,[1]Timesheet!$D:$BK,57,0),0)</f>
        <v>0</v>
      </c>
      <c r="DN376" s="54">
        <f t="shared" si="18"/>
        <v>0</v>
      </c>
      <c r="DO376" s="54"/>
      <c r="DP376" s="54" t="str">
        <f t="shared" si="19"/>
        <v>MKD</v>
      </c>
      <c r="DQ376" s="60">
        <v>0</v>
      </c>
      <c r="DR376" s="60">
        <v>0</v>
      </c>
      <c r="DS376" s="61" t="str">
        <f>IFERROR(VLOOKUP(E376&amp;H376,[1]Group!$D$3:$G$40,4,0),"")</f>
        <v>Group 1</v>
      </c>
      <c r="DT376" s="61" t="str">
        <f t="shared" si="20"/>
        <v>MoviSouthGroup 1</v>
      </c>
    </row>
    <row r="377" spans="1:124" s="11" customFormat="1" ht="20.25" customHeight="1" x14ac:dyDescent="0.35">
      <c r="A377" s="47">
        <v>374</v>
      </c>
      <c r="B377" s="48">
        <v>6263</v>
      </c>
      <c r="C377" s="48" t="s">
        <v>1158</v>
      </c>
      <c r="D377" s="49" t="s">
        <v>691</v>
      </c>
      <c r="E377" s="49" t="s">
        <v>192</v>
      </c>
      <c r="F377" s="49" t="s">
        <v>193</v>
      </c>
      <c r="G377" s="49" t="s">
        <v>151</v>
      </c>
      <c r="H377" s="49" t="s">
        <v>193</v>
      </c>
      <c r="I377" s="49" t="s">
        <v>169</v>
      </c>
      <c r="J377" s="49" t="s">
        <v>179</v>
      </c>
      <c r="K377" s="49" t="s">
        <v>131</v>
      </c>
      <c r="L377" s="49" t="s">
        <v>250</v>
      </c>
      <c r="M377" s="50">
        <v>44515</v>
      </c>
      <c r="N377" s="50" t="s">
        <v>770</v>
      </c>
      <c r="O377" s="51"/>
      <c r="P377" s="50"/>
      <c r="Q377" s="52" t="s">
        <v>247</v>
      </c>
      <c r="R377" s="311">
        <v>0.1</v>
      </c>
      <c r="S377" s="52" t="s">
        <v>134</v>
      </c>
      <c r="T377" s="54"/>
      <c r="U377" s="54">
        <v>5000000</v>
      </c>
      <c r="V377" s="54"/>
      <c r="W377" s="55">
        <v>5000000</v>
      </c>
      <c r="X377" s="56">
        <v>0</v>
      </c>
      <c r="Y377" s="54">
        <v>0</v>
      </c>
      <c r="Z377" s="54"/>
      <c r="AA377" s="56">
        <v>200000</v>
      </c>
      <c r="AB377" s="54"/>
      <c r="AC377" s="54">
        <v>730000</v>
      </c>
      <c r="AD377" s="57">
        <v>930000</v>
      </c>
      <c r="AE377" s="54" t="s">
        <v>1246</v>
      </c>
      <c r="AF377" s="58">
        <v>26</v>
      </c>
      <c r="AG377" s="58">
        <v>26</v>
      </c>
      <c r="AH377" s="58">
        <v>0</v>
      </c>
      <c r="AI377" s="58">
        <v>0</v>
      </c>
      <c r="AJ377" s="58">
        <v>0</v>
      </c>
      <c r="AK377" s="58">
        <v>26</v>
      </c>
      <c r="AL377" s="58">
        <v>0</v>
      </c>
      <c r="AM377" s="58">
        <v>0</v>
      </c>
      <c r="AN377" s="58">
        <v>0</v>
      </c>
      <c r="AO377" s="58">
        <v>0</v>
      </c>
      <c r="AP377" s="58">
        <v>0</v>
      </c>
      <c r="AQ377" s="58">
        <v>0</v>
      </c>
      <c r="AR377" s="54">
        <v>5000000</v>
      </c>
      <c r="AS377" s="54">
        <v>0</v>
      </c>
      <c r="AT377" s="54">
        <v>0</v>
      </c>
      <c r="AU377" s="54">
        <v>5000000</v>
      </c>
      <c r="AV377" s="54">
        <v>0</v>
      </c>
      <c r="AW377" s="54">
        <v>0</v>
      </c>
      <c r="AX377" s="54">
        <v>0</v>
      </c>
      <c r="AY377" s="54">
        <v>200000</v>
      </c>
      <c r="AZ377" s="59">
        <v>0</v>
      </c>
      <c r="BA377" s="54">
        <v>0</v>
      </c>
      <c r="BB377" s="59"/>
      <c r="BC377" s="54"/>
      <c r="BD377" s="54"/>
      <c r="BE377" s="54">
        <v>730000</v>
      </c>
      <c r="BF377" s="54">
        <v>930000</v>
      </c>
      <c r="BG377" s="59">
        <v>0</v>
      </c>
      <c r="BH377" s="59">
        <v>0</v>
      </c>
      <c r="BI377" s="59">
        <v>0</v>
      </c>
      <c r="BJ377" s="59">
        <v>0</v>
      </c>
      <c r="BK377" s="59"/>
      <c r="BL377" s="59">
        <v>0</v>
      </c>
      <c r="BM377" s="59"/>
      <c r="BN377" s="59"/>
      <c r="BO377" s="59">
        <v>0</v>
      </c>
      <c r="BP377" s="59"/>
      <c r="BQ377" s="59"/>
      <c r="BR377" s="54"/>
      <c r="BS377" s="59"/>
      <c r="BT377" s="54">
        <v>0</v>
      </c>
      <c r="BU377" s="57">
        <v>5930000</v>
      </c>
      <c r="BV377" s="54">
        <v>0</v>
      </c>
      <c r="BW377" s="54">
        <v>200000</v>
      </c>
      <c r="BX377" s="54">
        <v>730000</v>
      </c>
      <c r="BY377" s="54">
        <v>0</v>
      </c>
      <c r="BZ377" s="54">
        <v>0</v>
      </c>
      <c r="CA377" s="54">
        <v>0</v>
      </c>
      <c r="CB377" s="54">
        <v>0</v>
      </c>
      <c r="CC377" s="54">
        <v>0</v>
      </c>
      <c r="CD377" s="54">
        <v>0</v>
      </c>
      <c r="CE377" s="54">
        <v>0</v>
      </c>
      <c r="CF377" s="54">
        <v>0</v>
      </c>
      <c r="CG377" s="54">
        <v>930000</v>
      </c>
      <c r="CH377" s="54">
        <v>5000000</v>
      </c>
      <c r="CI377" s="54">
        <v>593000</v>
      </c>
      <c r="CJ377" s="54"/>
      <c r="CK377" s="54">
        <v>593000</v>
      </c>
      <c r="CL377" s="54">
        <v>0</v>
      </c>
      <c r="CM377" s="54">
        <v>0</v>
      </c>
      <c r="CN377" s="54">
        <v>0</v>
      </c>
      <c r="CO377" s="54"/>
      <c r="CP377" s="54">
        <v>0</v>
      </c>
      <c r="CQ377" s="54">
        <v>0</v>
      </c>
      <c r="CR377" s="54">
        <v>0</v>
      </c>
      <c r="CS377" s="54">
        <v>5337000</v>
      </c>
      <c r="CT377" s="54"/>
      <c r="CU377" s="57">
        <v>5337000</v>
      </c>
      <c r="CV377" s="54">
        <v>0</v>
      </c>
      <c r="CW377" s="54">
        <v>0</v>
      </c>
      <c r="CX377" s="54">
        <v>0</v>
      </c>
      <c r="CY377" s="54">
        <v>0</v>
      </c>
      <c r="CZ377" s="54"/>
      <c r="DA377" s="54">
        <v>0</v>
      </c>
      <c r="DB377" s="54">
        <v>0</v>
      </c>
      <c r="DC377" s="54">
        <v>0</v>
      </c>
      <c r="DD377" s="54">
        <v>5930000</v>
      </c>
      <c r="DE377" s="54"/>
      <c r="DF377" s="54" t="s">
        <v>982</v>
      </c>
      <c r="DG377" s="54">
        <v>416666.66666666669</v>
      </c>
      <c r="DH377" s="52" t="s">
        <v>212</v>
      </c>
      <c r="DI377" s="54">
        <f>IFERROR(VLOOKUP($B377,[1]Timesheet!$D:$BK,51,0),0)</f>
        <v>22</v>
      </c>
      <c r="DJ377" s="54">
        <f>IFERROR(VLOOKUP($B377,[1]Timesheet!$D:$BK,52,0),0)</f>
        <v>0</v>
      </c>
      <c r="DK377" s="54">
        <f>IFERROR(VLOOKUP($B377,[1]Timesheet!$D:$BK,55,0),0)</f>
        <v>0</v>
      </c>
      <c r="DL377" s="52">
        <v>0</v>
      </c>
      <c r="DM377" s="54">
        <f>IFERROR(VLOOKUP($B377,[1]Timesheet!$D:$BK,57,0),0)</f>
        <v>0</v>
      </c>
      <c r="DN377" s="54">
        <f t="shared" si="18"/>
        <v>0</v>
      </c>
      <c r="DO377" s="54"/>
      <c r="DP377" s="54" t="str">
        <f t="shared" si="19"/>
        <v>HPG</v>
      </c>
      <c r="DQ377" s="60">
        <v>0</v>
      </c>
      <c r="DR377" s="60">
        <v>0</v>
      </c>
      <c r="DS377" s="61" t="str">
        <f>IFERROR(VLOOKUP(E377&amp;H377,[1]Group!$D$3:$G$40,4,0),"")</f>
        <v>Group 1</v>
      </c>
      <c r="DT377" s="61" t="str">
        <f t="shared" si="20"/>
        <v>MoviNorthGroup 1</v>
      </c>
    </row>
    <row r="378" spans="1:124" s="11" customFormat="1" ht="20.25" customHeight="1" x14ac:dyDescent="0.35">
      <c r="A378" s="47">
        <v>375</v>
      </c>
      <c r="B378" s="48">
        <v>6264</v>
      </c>
      <c r="C378" s="48" t="s">
        <v>1159</v>
      </c>
      <c r="D378" s="49" t="s">
        <v>692</v>
      </c>
      <c r="E378" s="49" t="s">
        <v>192</v>
      </c>
      <c r="F378" s="49" t="s">
        <v>193</v>
      </c>
      <c r="G378" s="49" t="s">
        <v>151</v>
      </c>
      <c r="H378" s="49" t="s">
        <v>193</v>
      </c>
      <c r="I378" s="49" t="s">
        <v>169</v>
      </c>
      <c r="J378" s="49" t="s">
        <v>179</v>
      </c>
      <c r="K378" s="49" t="s">
        <v>131</v>
      </c>
      <c r="L378" s="49" t="s">
        <v>250</v>
      </c>
      <c r="M378" s="50">
        <v>44515</v>
      </c>
      <c r="N378" s="50" t="s">
        <v>770</v>
      </c>
      <c r="O378" s="51"/>
      <c r="P378" s="50"/>
      <c r="Q378" s="52" t="s">
        <v>247</v>
      </c>
      <c r="R378" s="311">
        <v>0.1</v>
      </c>
      <c r="S378" s="52" t="s">
        <v>134</v>
      </c>
      <c r="T378" s="54"/>
      <c r="U378" s="54">
        <v>5000000</v>
      </c>
      <c r="V378" s="54"/>
      <c r="W378" s="55">
        <v>5000000</v>
      </c>
      <c r="X378" s="56">
        <v>0</v>
      </c>
      <c r="Y378" s="54">
        <v>0</v>
      </c>
      <c r="Z378" s="54"/>
      <c r="AA378" s="56">
        <v>200000</v>
      </c>
      <c r="AB378" s="54"/>
      <c r="AC378" s="54">
        <v>730000</v>
      </c>
      <c r="AD378" s="57">
        <v>930000</v>
      </c>
      <c r="AE378" s="54" t="s">
        <v>1246</v>
      </c>
      <c r="AF378" s="58">
        <v>26</v>
      </c>
      <c r="AG378" s="58">
        <v>26</v>
      </c>
      <c r="AH378" s="58">
        <v>0</v>
      </c>
      <c r="AI378" s="58">
        <v>0</v>
      </c>
      <c r="AJ378" s="58">
        <v>0</v>
      </c>
      <c r="AK378" s="58">
        <v>26</v>
      </c>
      <c r="AL378" s="58">
        <v>0</v>
      </c>
      <c r="AM378" s="58">
        <v>0</v>
      </c>
      <c r="AN378" s="58">
        <v>0</v>
      </c>
      <c r="AO378" s="58">
        <v>0</v>
      </c>
      <c r="AP378" s="58">
        <v>0</v>
      </c>
      <c r="AQ378" s="58">
        <v>0</v>
      </c>
      <c r="AR378" s="54">
        <v>5000000</v>
      </c>
      <c r="AS378" s="54">
        <v>0</v>
      </c>
      <c r="AT378" s="54">
        <v>0</v>
      </c>
      <c r="AU378" s="54">
        <v>5000000</v>
      </c>
      <c r="AV378" s="54">
        <v>0</v>
      </c>
      <c r="AW378" s="54">
        <v>0</v>
      </c>
      <c r="AX378" s="54">
        <v>0</v>
      </c>
      <c r="AY378" s="54">
        <v>200000</v>
      </c>
      <c r="AZ378" s="59">
        <v>0</v>
      </c>
      <c r="BA378" s="54">
        <v>0</v>
      </c>
      <c r="BB378" s="59"/>
      <c r="BC378" s="54"/>
      <c r="BD378" s="54"/>
      <c r="BE378" s="54">
        <v>730000</v>
      </c>
      <c r="BF378" s="54">
        <v>930000</v>
      </c>
      <c r="BG378" s="59">
        <v>0</v>
      </c>
      <c r="BH378" s="59">
        <v>0</v>
      </c>
      <c r="BI378" s="59">
        <v>0</v>
      </c>
      <c r="BJ378" s="59">
        <v>0</v>
      </c>
      <c r="BK378" s="59"/>
      <c r="BL378" s="59">
        <v>0</v>
      </c>
      <c r="BM378" s="59"/>
      <c r="BN378" s="59"/>
      <c r="BO378" s="59">
        <v>0</v>
      </c>
      <c r="BP378" s="59"/>
      <c r="BQ378" s="59"/>
      <c r="BR378" s="54"/>
      <c r="BS378" s="59"/>
      <c r="BT378" s="54">
        <v>0</v>
      </c>
      <c r="BU378" s="57">
        <v>5930000</v>
      </c>
      <c r="BV378" s="54">
        <v>0</v>
      </c>
      <c r="BW378" s="54">
        <v>200000</v>
      </c>
      <c r="BX378" s="54">
        <v>730000</v>
      </c>
      <c r="BY378" s="54">
        <v>0</v>
      </c>
      <c r="BZ378" s="54">
        <v>0</v>
      </c>
      <c r="CA378" s="54">
        <v>0</v>
      </c>
      <c r="CB378" s="54">
        <v>0</v>
      </c>
      <c r="CC378" s="54">
        <v>0</v>
      </c>
      <c r="CD378" s="54">
        <v>0</v>
      </c>
      <c r="CE378" s="54">
        <v>0</v>
      </c>
      <c r="CF378" s="54">
        <v>0</v>
      </c>
      <c r="CG378" s="54">
        <v>930000</v>
      </c>
      <c r="CH378" s="54">
        <v>5000000</v>
      </c>
      <c r="CI378" s="54">
        <v>593000</v>
      </c>
      <c r="CJ378" s="54"/>
      <c r="CK378" s="54">
        <v>593000</v>
      </c>
      <c r="CL378" s="54">
        <v>0</v>
      </c>
      <c r="CM378" s="54">
        <v>0</v>
      </c>
      <c r="CN378" s="54">
        <v>0</v>
      </c>
      <c r="CO378" s="54"/>
      <c r="CP378" s="54">
        <v>0</v>
      </c>
      <c r="CQ378" s="54">
        <v>0</v>
      </c>
      <c r="CR378" s="54">
        <v>0</v>
      </c>
      <c r="CS378" s="54">
        <v>5337000</v>
      </c>
      <c r="CT378" s="54"/>
      <c r="CU378" s="57">
        <v>5337000</v>
      </c>
      <c r="CV378" s="54">
        <v>0</v>
      </c>
      <c r="CW378" s="54">
        <v>0</v>
      </c>
      <c r="CX378" s="54">
        <v>0</v>
      </c>
      <c r="CY378" s="54">
        <v>0</v>
      </c>
      <c r="CZ378" s="54"/>
      <c r="DA378" s="54">
        <v>0</v>
      </c>
      <c r="DB378" s="54">
        <v>0</v>
      </c>
      <c r="DC378" s="54">
        <v>0</v>
      </c>
      <c r="DD378" s="54">
        <v>5930000</v>
      </c>
      <c r="DE378" s="54"/>
      <c r="DF378" s="54" t="s">
        <v>982</v>
      </c>
      <c r="DG378" s="54">
        <v>416666.66666666669</v>
      </c>
      <c r="DH378" s="52" t="s">
        <v>212</v>
      </c>
      <c r="DI378" s="54">
        <f>IFERROR(VLOOKUP($B378,[1]Timesheet!$D:$BK,51,0),0)</f>
        <v>22</v>
      </c>
      <c r="DJ378" s="54">
        <f>IFERROR(VLOOKUP($B378,[1]Timesheet!$D:$BK,52,0),0)</f>
        <v>0</v>
      </c>
      <c r="DK378" s="54">
        <f>IFERROR(VLOOKUP($B378,[1]Timesheet!$D:$BK,55,0),0)</f>
        <v>0</v>
      </c>
      <c r="DL378" s="52">
        <v>0</v>
      </c>
      <c r="DM378" s="54">
        <f>IFERROR(VLOOKUP($B378,[1]Timesheet!$D:$BK,57,0),0)</f>
        <v>0</v>
      </c>
      <c r="DN378" s="54">
        <f t="shared" si="18"/>
        <v>0</v>
      </c>
      <c r="DO378" s="54"/>
      <c r="DP378" s="54" t="str">
        <f t="shared" si="19"/>
        <v>HPG</v>
      </c>
      <c r="DQ378" s="60">
        <v>0</v>
      </c>
      <c r="DR378" s="60">
        <v>0</v>
      </c>
      <c r="DS378" s="61" t="str">
        <f>IFERROR(VLOOKUP(E378&amp;H378,[1]Group!$D$3:$G$40,4,0),"")</f>
        <v>Group 1</v>
      </c>
      <c r="DT378" s="61" t="str">
        <f t="shared" si="20"/>
        <v>MoviNorthGroup 1</v>
      </c>
    </row>
    <row r="379" spans="1:124" s="11" customFormat="1" ht="20.25" customHeight="1" x14ac:dyDescent="0.35">
      <c r="A379" s="47">
        <v>376</v>
      </c>
      <c r="B379" s="48">
        <v>6265</v>
      </c>
      <c r="C379" s="48" t="s">
        <v>1160</v>
      </c>
      <c r="D379" s="49" t="s">
        <v>693</v>
      </c>
      <c r="E379" s="49" t="s">
        <v>192</v>
      </c>
      <c r="F379" s="49" t="s">
        <v>193</v>
      </c>
      <c r="G379" s="49" t="s">
        <v>151</v>
      </c>
      <c r="H379" s="49" t="s">
        <v>193</v>
      </c>
      <c r="I379" s="49" t="s">
        <v>169</v>
      </c>
      <c r="J379" s="49" t="s">
        <v>179</v>
      </c>
      <c r="K379" s="49" t="s">
        <v>131</v>
      </c>
      <c r="L379" s="49" t="s">
        <v>250</v>
      </c>
      <c r="M379" s="50">
        <v>44515</v>
      </c>
      <c r="N379" s="50" t="s">
        <v>770</v>
      </c>
      <c r="O379" s="51"/>
      <c r="P379" s="50"/>
      <c r="Q379" s="52" t="s">
        <v>247</v>
      </c>
      <c r="R379" s="311">
        <v>0.1</v>
      </c>
      <c r="S379" s="52" t="s">
        <v>134</v>
      </c>
      <c r="T379" s="54"/>
      <c r="U379" s="54">
        <v>5000000</v>
      </c>
      <c r="V379" s="54"/>
      <c r="W379" s="55">
        <v>5000000</v>
      </c>
      <c r="X379" s="56">
        <v>0</v>
      </c>
      <c r="Y379" s="54">
        <v>0</v>
      </c>
      <c r="Z379" s="54"/>
      <c r="AA379" s="56">
        <v>200000</v>
      </c>
      <c r="AB379" s="54"/>
      <c r="AC379" s="54">
        <v>730000</v>
      </c>
      <c r="AD379" s="57">
        <v>930000</v>
      </c>
      <c r="AE379" s="54" t="s">
        <v>1246</v>
      </c>
      <c r="AF379" s="58">
        <v>26</v>
      </c>
      <c r="AG379" s="58">
        <v>26</v>
      </c>
      <c r="AH379" s="58">
        <v>0</v>
      </c>
      <c r="AI379" s="58">
        <v>0</v>
      </c>
      <c r="AJ379" s="58">
        <v>0</v>
      </c>
      <c r="AK379" s="58">
        <v>26</v>
      </c>
      <c r="AL379" s="58">
        <v>0</v>
      </c>
      <c r="AM379" s="58">
        <v>0</v>
      </c>
      <c r="AN379" s="58">
        <v>0</v>
      </c>
      <c r="AO379" s="58">
        <v>0</v>
      </c>
      <c r="AP379" s="58">
        <v>0</v>
      </c>
      <c r="AQ379" s="58">
        <v>0</v>
      </c>
      <c r="AR379" s="54">
        <v>5000000</v>
      </c>
      <c r="AS379" s="54">
        <v>0</v>
      </c>
      <c r="AT379" s="54">
        <v>0</v>
      </c>
      <c r="AU379" s="54">
        <v>5000000</v>
      </c>
      <c r="AV379" s="54">
        <v>0</v>
      </c>
      <c r="AW379" s="54">
        <v>0</v>
      </c>
      <c r="AX379" s="54">
        <v>0</v>
      </c>
      <c r="AY379" s="54">
        <v>200000</v>
      </c>
      <c r="AZ379" s="59">
        <v>0</v>
      </c>
      <c r="BA379" s="54">
        <v>0</v>
      </c>
      <c r="BB379" s="59"/>
      <c r="BC379" s="54"/>
      <c r="BD379" s="54"/>
      <c r="BE379" s="54">
        <v>730000</v>
      </c>
      <c r="BF379" s="54">
        <v>930000</v>
      </c>
      <c r="BG379" s="59">
        <v>0</v>
      </c>
      <c r="BH379" s="59">
        <v>0</v>
      </c>
      <c r="BI379" s="59">
        <v>0</v>
      </c>
      <c r="BJ379" s="59">
        <v>0</v>
      </c>
      <c r="BK379" s="59"/>
      <c r="BL379" s="59">
        <v>0</v>
      </c>
      <c r="BM379" s="59"/>
      <c r="BN379" s="59"/>
      <c r="BO379" s="59">
        <v>0</v>
      </c>
      <c r="BP379" s="59"/>
      <c r="BQ379" s="59"/>
      <c r="BR379" s="54"/>
      <c r="BS379" s="59"/>
      <c r="BT379" s="54">
        <v>0</v>
      </c>
      <c r="BU379" s="57">
        <v>5930000</v>
      </c>
      <c r="BV379" s="54">
        <v>0</v>
      </c>
      <c r="BW379" s="54">
        <v>200000</v>
      </c>
      <c r="BX379" s="54">
        <v>730000</v>
      </c>
      <c r="BY379" s="54">
        <v>0</v>
      </c>
      <c r="BZ379" s="54">
        <v>0</v>
      </c>
      <c r="CA379" s="54">
        <v>0</v>
      </c>
      <c r="CB379" s="54">
        <v>0</v>
      </c>
      <c r="CC379" s="54">
        <v>0</v>
      </c>
      <c r="CD379" s="54">
        <v>0</v>
      </c>
      <c r="CE379" s="54">
        <v>0</v>
      </c>
      <c r="CF379" s="54">
        <v>0</v>
      </c>
      <c r="CG379" s="54">
        <v>930000</v>
      </c>
      <c r="CH379" s="54">
        <v>5000000</v>
      </c>
      <c r="CI379" s="54">
        <v>593000</v>
      </c>
      <c r="CJ379" s="54"/>
      <c r="CK379" s="54">
        <v>593000</v>
      </c>
      <c r="CL379" s="54">
        <v>0</v>
      </c>
      <c r="CM379" s="54">
        <v>0</v>
      </c>
      <c r="CN379" s="54">
        <v>0</v>
      </c>
      <c r="CO379" s="54"/>
      <c r="CP379" s="54">
        <v>0</v>
      </c>
      <c r="CQ379" s="54">
        <v>0</v>
      </c>
      <c r="CR379" s="54">
        <v>0</v>
      </c>
      <c r="CS379" s="54">
        <v>5337000</v>
      </c>
      <c r="CT379" s="54"/>
      <c r="CU379" s="57">
        <v>5337000</v>
      </c>
      <c r="CV379" s="54">
        <v>0</v>
      </c>
      <c r="CW379" s="54">
        <v>0</v>
      </c>
      <c r="CX379" s="54">
        <v>0</v>
      </c>
      <c r="CY379" s="54">
        <v>0</v>
      </c>
      <c r="CZ379" s="54"/>
      <c r="DA379" s="54">
        <v>0</v>
      </c>
      <c r="DB379" s="54">
        <v>0</v>
      </c>
      <c r="DC379" s="54">
        <v>0</v>
      </c>
      <c r="DD379" s="54">
        <v>5930000</v>
      </c>
      <c r="DE379" s="54"/>
      <c r="DF379" s="54" t="s">
        <v>982</v>
      </c>
      <c r="DG379" s="54">
        <v>416666.66666666669</v>
      </c>
      <c r="DH379" s="52" t="s">
        <v>172</v>
      </c>
      <c r="DI379" s="54">
        <f>IFERROR(VLOOKUP($B379,[1]Timesheet!$D:$BK,51,0),0)</f>
        <v>22</v>
      </c>
      <c r="DJ379" s="54">
        <f>IFERROR(VLOOKUP($B379,[1]Timesheet!$D:$BK,52,0),0)</f>
        <v>0</v>
      </c>
      <c r="DK379" s="54">
        <f>IFERROR(VLOOKUP($B379,[1]Timesheet!$D:$BK,55,0),0)</f>
        <v>0</v>
      </c>
      <c r="DL379" s="52">
        <v>0</v>
      </c>
      <c r="DM379" s="54">
        <f>IFERROR(VLOOKUP($B379,[1]Timesheet!$D:$BK,57,0),0)</f>
        <v>0</v>
      </c>
      <c r="DN379" s="54">
        <f t="shared" si="18"/>
        <v>0</v>
      </c>
      <c r="DO379" s="54"/>
      <c r="DP379" s="54" t="str">
        <f t="shared" si="19"/>
        <v>HNI</v>
      </c>
      <c r="DQ379" s="60">
        <v>0</v>
      </c>
      <c r="DR379" s="60">
        <v>0</v>
      </c>
      <c r="DS379" s="61" t="str">
        <f>IFERROR(VLOOKUP(E379&amp;H379,[1]Group!$D$3:$G$40,4,0),"")</f>
        <v>Group 1</v>
      </c>
      <c r="DT379" s="61" t="str">
        <f t="shared" si="20"/>
        <v>MoviNorthGroup 1</v>
      </c>
    </row>
    <row r="380" spans="1:124" s="11" customFormat="1" ht="20.25" hidden="1" customHeight="1" x14ac:dyDescent="0.35">
      <c r="A380" s="47">
        <v>377</v>
      </c>
      <c r="B380" s="48">
        <v>6183</v>
      </c>
      <c r="C380" s="48" t="s">
        <v>776</v>
      </c>
      <c r="D380" s="49" t="s">
        <v>694</v>
      </c>
      <c r="E380" s="49" t="s">
        <v>695</v>
      </c>
      <c r="F380" s="49" t="s">
        <v>696</v>
      </c>
      <c r="G380" s="49" t="s">
        <v>147</v>
      </c>
      <c r="H380" s="49" t="s">
        <v>697</v>
      </c>
      <c r="I380" s="49" t="s">
        <v>129</v>
      </c>
      <c r="J380" s="49" t="s">
        <v>130</v>
      </c>
      <c r="K380" s="49" t="s">
        <v>131</v>
      </c>
      <c r="L380" s="60" t="s">
        <v>132</v>
      </c>
      <c r="M380" s="50">
        <v>44452</v>
      </c>
      <c r="N380" s="50" t="s">
        <v>770</v>
      </c>
      <c r="O380" s="51"/>
      <c r="P380" s="50"/>
      <c r="Q380" s="52" t="s">
        <v>133</v>
      </c>
      <c r="R380" s="311" t="s">
        <v>774</v>
      </c>
      <c r="S380" s="52" t="s">
        <v>134</v>
      </c>
      <c r="T380" s="54"/>
      <c r="U380" s="54">
        <v>80000000</v>
      </c>
      <c r="V380" s="54"/>
      <c r="W380" s="55">
        <v>80000000</v>
      </c>
      <c r="X380" s="56">
        <v>0</v>
      </c>
      <c r="Y380" s="54">
        <v>0</v>
      </c>
      <c r="Z380" s="54"/>
      <c r="AA380" s="56">
        <v>0</v>
      </c>
      <c r="AB380" s="54"/>
      <c r="AC380" s="54">
        <v>0</v>
      </c>
      <c r="AD380" s="57">
        <v>0</v>
      </c>
      <c r="AE380" s="54" t="s">
        <v>1245</v>
      </c>
      <c r="AF380" s="58">
        <v>21</v>
      </c>
      <c r="AG380" s="58">
        <v>21</v>
      </c>
      <c r="AH380" s="58">
        <v>0</v>
      </c>
      <c r="AI380" s="58">
        <v>0</v>
      </c>
      <c r="AJ380" s="58">
        <v>0</v>
      </c>
      <c r="AK380" s="58">
        <v>21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</v>
      </c>
      <c r="AR380" s="54">
        <v>80000000</v>
      </c>
      <c r="AS380" s="54">
        <v>0</v>
      </c>
      <c r="AT380" s="54">
        <v>0</v>
      </c>
      <c r="AU380" s="54">
        <v>80000000</v>
      </c>
      <c r="AV380" s="54">
        <v>0</v>
      </c>
      <c r="AW380" s="54">
        <v>0</v>
      </c>
      <c r="AX380" s="54">
        <v>0</v>
      </c>
      <c r="AY380" s="54">
        <v>0</v>
      </c>
      <c r="AZ380" s="59">
        <v>0</v>
      </c>
      <c r="BA380" s="54">
        <v>0</v>
      </c>
      <c r="BB380" s="59"/>
      <c r="BC380" s="54"/>
      <c r="BD380" s="54"/>
      <c r="BE380" s="54">
        <v>0</v>
      </c>
      <c r="BF380" s="54">
        <v>0</v>
      </c>
      <c r="BG380" s="59">
        <v>0</v>
      </c>
      <c r="BH380" s="59">
        <v>0</v>
      </c>
      <c r="BI380" s="59">
        <v>0</v>
      </c>
      <c r="BJ380" s="59">
        <v>0</v>
      </c>
      <c r="BK380" s="59"/>
      <c r="BL380" s="59">
        <v>0</v>
      </c>
      <c r="BM380" s="59"/>
      <c r="BN380" s="59"/>
      <c r="BO380" s="59">
        <v>0</v>
      </c>
      <c r="BP380" s="59"/>
      <c r="BQ380" s="59"/>
      <c r="BR380" s="54"/>
      <c r="BS380" s="59"/>
      <c r="BT380" s="54">
        <v>0</v>
      </c>
      <c r="BU380" s="57">
        <v>80000000</v>
      </c>
      <c r="BV380" s="54">
        <v>0</v>
      </c>
      <c r="BW380" s="54">
        <v>0</v>
      </c>
      <c r="BX380" s="54">
        <v>0</v>
      </c>
      <c r="BY380" s="54">
        <v>11000000</v>
      </c>
      <c r="BZ380" s="54">
        <v>0</v>
      </c>
      <c r="CA380" s="54">
        <v>0</v>
      </c>
      <c r="CB380" s="54">
        <v>2384000</v>
      </c>
      <c r="CC380" s="54">
        <v>800000</v>
      </c>
      <c r="CD380" s="54">
        <v>447000</v>
      </c>
      <c r="CE380" s="54">
        <v>0</v>
      </c>
      <c r="CF380" s="54">
        <v>3631000</v>
      </c>
      <c r="CG380" s="54">
        <v>14631000</v>
      </c>
      <c r="CH380" s="54">
        <v>65369000</v>
      </c>
      <c r="CI380" s="54">
        <v>13760700</v>
      </c>
      <c r="CJ380" s="54"/>
      <c r="CK380" s="54">
        <v>13760700</v>
      </c>
      <c r="CL380" s="54">
        <v>0</v>
      </c>
      <c r="CM380" s="54">
        <v>0</v>
      </c>
      <c r="CN380" s="54">
        <v>0</v>
      </c>
      <c r="CO380" s="54"/>
      <c r="CP380" s="54">
        <v>0</v>
      </c>
      <c r="CQ380" s="54">
        <v>1317000</v>
      </c>
      <c r="CR380" s="54">
        <v>1317000</v>
      </c>
      <c r="CS380" s="54">
        <v>61291300</v>
      </c>
      <c r="CT380" s="54"/>
      <c r="CU380" s="57">
        <v>61291300</v>
      </c>
      <c r="CV380" s="54">
        <v>5066000</v>
      </c>
      <c r="CW380" s="54">
        <v>0</v>
      </c>
      <c r="CX380" s="54">
        <v>894000</v>
      </c>
      <c r="CY380" s="54">
        <v>0</v>
      </c>
      <c r="CZ380" s="54"/>
      <c r="DA380" s="54">
        <v>5960000</v>
      </c>
      <c r="DB380" s="54">
        <v>9591000</v>
      </c>
      <c r="DC380" s="54">
        <v>596000</v>
      </c>
      <c r="DD380" s="54">
        <v>86556000</v>
      </c>
      <c r="DE380" s="54"/>
      <c r="DF380" s="54" t="s">
        <v>775</v>
      </c>
      <c r="DG380" s="54">
        <v>6666666.666666667</v>
      </c>
      <c r="DH380" s="52" t="s">
        <v>135</v>
      </c>
      <c r="DI380" s="54">
        <f>IFERROR(VLOOKUP($B380,[1]Timesheet!$D:$BK,51,0),0)</f>
        <v>18</v>
      </c>
      <c r="DJ380" s="54">
        <f>IFERROR(VLOOKUP($B380,[1]Timesheet!$D:$BK,52,0),0)</f>
        <v>0</v>
      </c>
      <c r="DK380" s="54">
        <f>IFERROR(VLOOKUP($B380,[1]Timesheet!$D:$BK,55,0),0)</f>
        <v>0</v>
      </c>
      <c r="DL380" s="52">
        <v>0</v>
      </c>
      <c r="DM380" s="54">
        <f>IFERROR(VLOOKUP($B380,[1]Timesheet!$D:$BK,57,0),0)</f>
        <v>0</v>
      </c>
      <c r="DN380" s="54">
        <f t="shared" si="18"/>
        <v>0</v>
      </c>
      <c r="DO380" s="54"/>
      <c r="DP380" s="54" t="str">
        <f t="shared" si="19"/>
        <v/>
      </c>
      <c r="DQ380" s="60">
        <v>0</v>
      </c>
      <c r="DR380" s="60">
        <v>0</v>
      </c>
      <c r="DS380" s="61" t="str">
        <f>IFERROR(VLOOKUP(E380&amp;H380,[1]Group!$D$3:$G$40,4,0),"")</f>
        <v/>
      </c>
      <c r="DT380" s="61" t="str">
        <f t="shared" si="20"/>
        <v>Việt PhúSouth</v>
      </c>
    </row>
    <row r="381" spans="1:124" s="11" customFormat="1" ht="20.25" hidden="1" customHeight="1" x14ac:dyDescent="0.35">
      <c r="A381" s="47">
        <v>378</v>
      </c>
      <c r="B381" s="48">
        <v>6177</v>
      </c>
      <c r="C381" s="48" t="s">
        <v>777</v>
      </c>
      <c r="D381" s="49" t="s">
        <v>698</v>
      </c>
      <c r="E381" s="49" t="s">
        <v>695</v>
      </c>
      <c r="F381" s="49" t="s">
        <v>699</v>
      </c>
      <c r="G381" s="49" t="s">
        <v>127</v>
      </c>
      <c r="H381" s="49" t="s">
        <v>700</v>
      </c>
      <c r="I381" s="49" t="s">
        <v>129</v>
      </c>
      <c r="J381" s="49" t="s">
        <v>130</v>
      </c>
      <c r="K381" s="49" t="s">
        <v>131</v>
      </c>
      <c r="L381" s="60" t="s">
        <v>132</v>
      </c>
      <c r="M381" s="50">
        <v>44455</v>
      </c>
      <c r="N381" s="50" t="s">
        <v>770</v>
      </c>
      <c r="O381" s="51"/>
      <c r="P381" s="50"/>
      <c r="Q381" s="52" t="s">
        <v>133</v>
      </c>
      <c r="R381" s="311" t="s">
        <v>774</v>
      </c>
      <c r="S381" s="52" t="s">
        <v>134</v>
      </c>
      <c r="T381" s="54"/>
      <c r="U381" s="54">
        <v>40000000</v>
      </c>
      <c r="V381" s="54"/>
      <c r="W381" s="55">
        <v>40000000</v>
      </c>
      <c r="X381" s="56">
        <v>0</v>
      </c>
      <c r="Y381" s="54">
        <v>0</v>
      </c>
      <c r="Z381" s="54"/>
      <c r="AA381" s="56">
        <v>0</v>
      </c>
      <c r="AB381" s="54"/>
      <c r="AC381" s="54">
        <v>0</v>
      </c>
      <c r="AD381" s="57">
        <v>0</v>
      </c>
      <c r="AE381" s="54" t="s">
        <v>1245</v>
      </c>
      <c r="AF381" s="58">
        <v>21</v>
      </c>
      <c r="AG381" s="58">
        <v>21</v>
      </c>
      <c r="AH381" s="58">
        <v>0</v>
      </c>
      <c r="AI381" s="58">
        <v>0</v>
      </c>
      <c r="AJ381" s="58">
        <v>0</v>
      </c>
      <c r="AK381" s="58">
        <v>21</v>
      </c>
      <c r="AL381" s="58">
        <v>0</v>
      </c>
      <c r="AM381" s="58">
        <v>0</v>
      </c>
      <c r="AN381" s="58">
        <v>0</v>
      </c>
      <c r="AO381" s="58">
        <v>0</v>
      </c>
      <c r="AP381" s="58">
        <v>0</v>
      </c>
      <c r="AQ381" s="58">
        <v>0</v>
      </c>
      <c r="AR381" s="54">
        <v>40000000</v>
      </c>
      <c r="AS381" s="54">
        <v>0</v>
      </c>
      <c r="AT381" s="54">
        <v>0</v>
      </c>
      <c r="AU381" s="54">
        <v>40000000</v>
      </c>
      <c r="AV381" s="54">
        <v>0</v>
      </c>
      <c r="AW381" s="54">
        <v>0</v>
      </c>
      <c r="AX381" s="54">
        <v>0</v>
      </c>
      <c r="AY381" s="54">
        <v>0</v>
      </c>
      <c r="AZ381" s="59">
        <v>0</v>
      </c>
      <c r="BA381" s="54">
        <v>0</v>
      </c>
      <c r="BB381" s="59"/>
      <c r="BC381" s="54"/>
      <c r="BD381" s="54"/>
      <c r="BE381" s="54">
        <v>0</v>
      </c>
      <c r="BF381" s="54">
        <v>0</v>
      </c>
      <c r="BG381" s="59">
        <v>0</v>
      </c>
      <c r="BH381" s="59">
        <v>0</v>
      </c>
      <c r="BI381" s="59">
        <v>0</v>
      </c>
      <c r="BJ381" s="59">
        <v>0</v>
      </c>
      <c r="BK381" s="59"/>
      <c r="BL381" s="59">
        <v>0</v>
      </c>
      <c r="BM381" s="59"/>
      <c r="BN381" s="59"/>
      <c r="BO381" s="59">
        <v>0</v>
      </c>
      <c r="BP381" s="59"/>
      <c r="BQ381" s="59"/>
      <c r="BR381" s="54"/>
      <c r="BS381" s="59"/>
      <c r="BT381" s="54">
        <v>0</v>
      </c>
      <c r="BU381" s="57">
        <v>40000000</v>
      </c>
      <c r="BV381" s="54">
        <v>0</v>
      </c>
      <c r="BW381" s="54">
        <v>0</v>
      </c>
      <c r="BX381" s="54">
        <v>0</v>
      </c>
      <c r="BY381" s="54">
        <v>11000000</v>
      </c>
      <c r="BZ381" s="54">
        <v>0</v>
      </c>
      <c r="CA381" s="54">
        <v>0</v>
      </c>
      <c r="CB381" s="54">
        <v>2384000</v>
      </c>
      <c r="CC381" s="54">
        <v>400000</v>
      </c>
      <c r="CD381" s="54">
        <v>447000</v>
      </c>
      <c r="CE381" s="54">
        <v>0</v>
      </c>
      <c r="CF381" s="54">
        <v>3231000</v>
      </c>
      <c r="CG381" s="54">
        <v>14231000</v>
      </c>
      <c r="CH381" s="54">
        <v>25769000</v>
      </c>
      <c r="CI381" s="54">
        <v>3503800</v>
      </c>
      <c r="CJ381" s="54"/>
      <c r="CK381" s="54">
        <v>3503800</v>
      </c>
      <c r="CL381" s="54">
        <v>0</v>
      </c>
      <c r="CM381" s="54">
        <v>0</v>
      </c>
      <c r="CN381" s="54">
        <v>0</v>
      </c>
      <c r="CO381" s="54"/>
      <c r="CP381" s="54">
        <v>0</v>
      </c>
      <c r="CQ381" s="54">
        <v>0</v>
      </c>
      <c r="CR381" s="54">
        <v>0</v>
      </c>
      <c r="CS381" s="54">
        <v>33265200</v>
      </c>
      <c r="CT381" s="54"/>
      <c r="CU381" s="57">
        <v>33265200</v>
      </c>
      <c r="CV381" s="54">
        <v>5066000</v>
      </c>
      <c r="CW381" s="54">
        <v>0</v>
      </c>
      <c r="CX381" s="54">
        <v>894000</v>
      </c>
      <c r="CY381" s="54">
        <v>0</v>
      </c>
      <c r="CZ381" s="54"/>
      <c r="DA381" s="54">
        <v>5960000</v>
      </c>
      <c r="DB381" s="54">
        <v>9191000</v>
      </c>
      <c r="DC381" s="54">
        <v>596000</v>
      </c>
      <c r="DD381" s="54">
        <v>46556000</v>
      </c>
      <c r="DE381" s="54"/>
      <c r="DF381" s="54" t="s">
        <v>775</v>
      </c>
      <c r="DG381" s="54">
        <v>3333333.3333333335</v>
      </c>
      <c r="DH381" s="52" t="s">
        <v>135</v>
      </c>
      <c r="DI381" s="54">
        <f>IFERROR(VLOOKUP($B381,[1]Timesheet!$D:$BK,51,0),0)</f>
        <v>18</v>
      </c>
      <c r="DJ381" s="54">
        <f>IFERROR(VLOOKUP($B381,[1]Timesheet!$D:$BK,52,0),0)</f>
        <v>1</v>
      </c>
      <c r="DK381" s="54">
        <f>IFERROR(VLOOKUP($B381,[1]Timesheet!$D:$BK,55,0),0)</f>
        <v>0</v>
      </c>
      <c r="DL381" s="52">
        <v>0</v>
      </c>
      <c r="DM381" s="54">
        <f>IFERROR(VLOOKUP($B381,[1]Timesheet!$D:$BK,57,0),0)</f>
        <v>0</v>
      </c>
      <c r="DN381" s="54">
        <f t="shared" si="18"/>
        <v>0</v>
      </c>
      <c r="DO381" s="54"/>
      <c r="DP381" s="54" t="str">
        <f t="shared" si="19"/>
        <v/>
      </c>
      <c r="DQ381" s="60">
        <v>0</v>
      </c>
      <c r="DR381" s="60">
        <v>0</v>
      </c>
      <c r="DS381" s="61" t="str">
        <f>IFERROR(VLOOKUP(E381&amp;H381,[1]Group!$D$3:$G$40,4,0),"")</f>
        <v/>
      </c>
      <c r="DT381" s="61" t="str">
        <f t="shared" si="20"/>
        <v>Việt PhúSouth</v>
      </c>
    </row>
    <row r="382" spans="1:124" s="11" customFormat="1" ht="20.25" hidden="1" customHeight="1" x14ac:dyDescent="0.35">
      <c r="A382" s="47">
        <v>379</v>
      </c>
      <c r="B382" s="48">
        <v>6179</v>
      </c>
      <c r="C382" s="48" t="s">
        <v>782</v>
      </c>
      <c r="D382" s="49" t="s">
        <v>701</v>
      </c>
      <c r="E382" s="49" t="s">
        <v>695</v>
      </c>
      <c r="F382" s="49" t="s">
        <v>702</v>
      </c>
      <c r="G382" s="49" t="s">
        <v>137</v>
      </c>
      <c r="H382" s="49" t="s">
        <v>703</v>
      </c>
      <c r="I382" s="49" t="s">
        <v>129</v>
      </c>
      <c r="J382" s="49" t="s">
        <v>130</v>
      </c>
      <c r="K382" s="49" t="s">
        <v>131</v>
      </c>
      <c r="L382" s="60" t="s">
        <v>198</v>
      </c>
      <c r="M382" s="50">
        <v>44455</v>
      </c>
      <c r="N382" s="50" t="s">
        <v>770</v>
      </c>
      <c r="O382" s="51"/>
      <c r="P382" s="50">
        <v>44544</v>
      </c>
      <c r="Q382" s="52" t="s">
        <v>133</v>
      </c>
      <c r="R382" s="311" t="s">
        <v>774</v>
      </c>
      <c r="S382" s="52" t="s">
        <v>134</v>
      </c>
      <c r="T382" s="54"/>
      <c r="U382" s="54">
        <v>10000000</v>
      </c>
      <c r="V382" s="54"/>
      <c r="W382" s="55">
        <v>10000000</v>
      </c>
      <c r="X382" s="56">
        <v>0</v>
      </c>
      <c r="Y382" s="54">
        <v>0</v>
      </c>
      <c r="Z382" s="54"/>
      <c r="AA382" s="56">
        <v>0</v>
      </c>
      <c r="AB382" s="54"/>
      <c r="AC382" s="54">
        <v>0</v>
      </c>
      <c r="AD382" s="57">
        <v>0</v>
      </c>
      <c r="AE382" s="54" t="s">
        <v>1245</v>
      </c>
      <c r="AF382" s="58">
        <v>21</v>
      </c>
      <c r="AG382" s="58">
        <v>12</v>
      </c>
      <c r="AH382" s="58">
        <v>0</v>
      </c>
      <c r="AI382" s="58">
        <v>0</v>
      </c>
      <c r="AJ382" s="58">
        <v>0</v>
      </c>
      <c r="AK382" s="58">
        <v>12</v>
      </c>
      <c r="AL382" s="58">
        <v>0</v>
      </c>
      <c r="AM382" s="58">
        <v>0</v>
      </c>
      <c r="AN382" s="58">
        <v>0</v>
      </c>
      <c r="AO382" s="58">
        <v>0</v>
      </c>
      <c r="AP382" s="58">
        <v>0</v>
      </c>
      <c r="AQ382" s="58">
        <v>0</v>
      </c>
      <c r="AR382" s="54">
        <v>5714286</v>
      </c>
      <c r="AS382" s="54">
        <v>2553905</v>
      </c>
      <c r="AT382" s="54">
        <v>0</v>
      </c>
      <c r="AU382" s="54">
        <v>8268191</v>
      </c>
      <c r="AV382" s="54">
        <v>0</v>
      </c>
      <c r="AW382" s="54">
        <v>0</v>
      </c>
      <c r="AX382" s="54">
        <v>0</v>
      </c>
      <c r="AY382" s="54">
        <v>0</v>
      </c>
      <c r="AZ382" s="59">
        <v>0</v>
      </c>
      <c r="BA382" s="54">
        <v>0</v>
      </c>
      <c r="BB382" s="59"/>
      <c r="BC382" s="54"/>
      <c r="BD382" s="54"/>
      <c r="BE382" s="54">
        <v>0</v>
      </c>
      <c r="BF382" s="54">
        <v>0</v>
      </c>
      <c r="BG382" s="59">
        <v>0</v>
      </c>
      <c r="BH382" s="59">
        <v>0</v>
      </c>
      <c r="BI382" s="59">
        <v>0</v>
      </c>
      <c r="BJ382" s="59">
        <v>0</v>
      </c>
      <c r="BK382" s="59"/>
      <c r="BL382" s="59">
        <v>0</v>
      </c>
      <c r="BM382" s="59"/>
      <c r="BN382" s="59"/>
      <c r="BO382" s="59">
        <v>0</v>
      </c>
      <c r="BP382" s="59"/>
      <c r="BQ382" s="59"/>
      <c r="BR382" s="54"/>
      <c r="BS382" s="59"/>
      <c r="BT382" s="54">
        <v>0</v>
      </c>
      <c r="BU382" s="57">
        <v>8268191</v>
      </c>
      <c r="BV382" s="54">
        <v>0</v>
      </c>
      <c r="BW382" s="54">
        <v>0</v>
      </c>
      <c r="BX382" s="54">
        <v>0</v>
      </c>
      <c r="BY382" s="54">
        <v>11000000</v>
      </c>
      <c r="BZ382" s="54">
        <v>0</v>
      </c>
      <c r="CA382" s="54">
        <v>0</v>
      </c>
      <c r="CB382" s="54">
        <v>0</v>
      </c>
      <c r="CC382" s="54">
        <v>0</v>
      </c>
      <c r="CD382" s="54">
        <v>0</v>
      </c>
      <c r="CE382" s="54">
        <v>1206720</v>
      </c>
      <c r="CF382" s="54">
        <v>1206720</v>
      </c>
      <c r="CG382" s="54">
        <v>12206720</v>
      </c>
      <c r="CH382" s="54">
        <v>0</v>
      </c>
      <c r="CI382" s="54">
        <v>0</v>
      </c>
      <c r="CJ382" s="54"/>
      <c r="CK382" s="54">
        <v>0</v>
      </c>
      <c r="CL382" s="54">
        <v>0</v>
      </c>
      <c r="CM382" s="54">
        <v>0</v>
      </c>
      <c r="CN382" s="54">
        <v>0</v>
      </c>
      <c r="CO382" s="54"/>
      <c r="CP382" s="54">
        <v>0</v>
      </c>
      <c r="CQ382" s="54">
        <v>0</v>
      </c>
      <c r="CR382" s="54">
        <v>0</v>
      </c>
      <c r="CS382" s="54">
        <v>7061471</v>
      </c>
      <c r="CT382" s="54"/>
      <c r="CU382" s="57">
        <v>7061471</v>
      </c>
      <c r="CV382" s="54">
        <v>0</v>
      </c>
      <c r="CW382" s="54">
        <v>0</v>
      </c>
      <c r="CX382" s="54">
        <v>0</v>
      </c>
      <c r="CY382" s="54">
        <v>0</v>
      </c>
      <c r="CZ382" s="54"/>
      <c r="DA382" s="54">
        <v>0</v>
      </c>
      <c r="DB382" s="54">
        <v>1206720</v>
      </c>
      <c r="DC382" s="54">
        <v>0</v>
      </c>
      <c r="DD382" s="54">
        <v>8268191</v>
      </c>
      <c r="DE382" s="54"/>
      <c r="DF382" s="54" t="s">
        <v>775</v>
      </c>
      <c r="DG382" s="54">
        <v>833333.33333333337</v>
      </c>
      <c r="DH382" s="52" t="s">
        <v>135</v>
      </c>
      <c r="DI382" s="54">
        <f>IFERROR(VLOOKUP($B382,[1]Timesheet!$D:$BK,51,0),0)</f>
        <v>9</v>
      </c>
      <c r="DJ382" s="54">
        <f>IFERROR(VLOOKUP($B382,[1]Timesheet!$D:$BK,52,0),0)</f>
        <v>0</v>
      </c>
      <c r="DK382" s="54">
        <f>IFERROR(VLOOKUP($B382,[1]Timesheet!$D:$BK,55,0),0)</f>
        <v>0</v>
      </c>
      <c r="DL382" s="52">
        <v>0</v>
      </c>
      <c r="DM382" s="54">
        <f>IFERROR(VLOOKUP($B382,[1]Timesheet!$D:$BK,57,0),0)</f>
        <v>0</v>
      </c>
      <c r="DN382" s="54">
        <f t="shared" si="18"/>
        <v>0</v>
      </c>
      <c r="DO382" s="54"/>
      <c r="DP382" s="54" t="str">
        <f t="shared" si="19"/>
        <v/>
      </c>
      <c r="DQ382" s="60">
        <v>0</v>
      </c>
      <c r="DR382" s="60">
        <v>0</v>
      </c>
      <c r="DS382" s="61" t="str">
        <f>IFERROR(VLOOKUP(E382&amp;H382,[1]Group!$D$3:$G$40,4,0),"")</f>
        <v/>
      </c>
      <c r="DT382" s="61" t="str">
        <f t="shared" si="20"/>
        <v>Việt PhúSouth</v>
      </c>
    </row>
    <row r="383" spans="1:124" s="11" customFormat="1" ht="20.25" hidden="1" customHeight="1" x14ac:dyDescent="0.35">
      <c r="A383" s="47">
        <v>380</v>
      </c>
      <c r="B383" s="48">
        <v>6201</v>
      </c>
      <c r="C383" s="48" t="s">
        <v>778</v>
      </c>
      <c r="D383" s="49" t="s">
        <v>704</v>
      </c>
      <c r="E383" s="49" t="s">
        <v>695</v>
      </c>
      <c r="F383" s="49" t="s">
        <v>705</v>
      </c>
      <c r="G383" s="49" t="s">
        <v>127</v>
      </c>
      <c r="H383" s="49" t="s">
        <v>706</v>
      </c>
      <c r="I383" s="49" t="s">
        <v>129</v>
      </c>
      <c r="J383" s="49" t="s">
        <v>130</v>
      </c>
      <c r="K383" s="49" t="s">
        <v>131</v>
      </c>
      <c r="L383" s="60" t="s">
        <v>132</v>
      </c>
      <c r="M383" s="50">
        <v>44455</v>
      </c>
      <c r="N383" s="50" t="s">
        <v>770</v>
      </c>
      <c r="O383" s="51"/>
      <c r="P383" s="50"/>
      <c r="Q383" s="52" t="s">
        <v>133</v>
      </c>
      <c r="R383" s="311" t="s">
        <v>774</v>
      </c>
      <c r="S383" s="52" t="s">
        <v>134</v>
      </c>
      <c r="T383" s="54"/>
      <c r="U383" s="54">
        <v>40000000</v>
      </c>
      <c r="V383" s="54"/>
      <c r="W383" s="55">
        <v>40000000</v>
      </c>
      <c r="X383" s="56">
        <v>0</v>
      </c>
      <c r="Y383" s="54">
        <v>0</v>
      </c>
      <c r="Z383" s="54"/>
      <c r="AA383" s="56">
        <v>0</v>
      </c>
      <c r="AB383" s="54"/>
      <c r="AC383" s="54">
        <v>0</v>
      </c>
      <c r="AD383" s="57">
        <v>0</v>
      </c>
      <c r="AE383" s="54" t="s">
        <v>1245</v>
      </c>
      <c r="AF383" s="58">
        <v>21</v>
      </c>
      <c r="AG383" s="58">
        <v>20</v>
      </c>
      <c r="AH383" s="58">
        <v>1</v>
      </c>
      <c r="AI383" s="58">
        <v>0</v>
      </c>
      <c r="AJ383" s="58">
        <v>0</v>
      </c>
      <c r="AK383" s="58">
        <v>21</v>
      </c>
      <c r="AL383" s="58">
        <v>0</v>
      </c>
      <c r="AM383" s="58">
        <v>0</v>
      </c>
      <c r="AN383" s="58">
        <v>0</v>
      </c>
      <c r="AO383" s="58">
        <v>0</v>
      </c>
      <c r="AP383" s="58">
        <v>0</v>
      </c>
      <c r="AQ383" s="58">
        <v>0</v>
      </c>
      <c r="AR383" s="54">
        <v>40000000</v>
      </c>
      <c r="AS383" s="54">
        <v>0</v>
      </c>
      <c r="AT383" s="54">
        <v>0</v>
      </c>
      <c r="AU383" s="54">
        <v>40000000</v>
      </c>
      <c r="AV383" s="54">
        <v>0</v>
      </c>
      <c r="AW383" s="54">
        <v>0</v>
      </c>
      <c r="AX383" s="54">
        <v>0</v>
      </c>
      <c r="AY383" s="54">
        <v>0</v>
      </c>
      <c r="AZ383" s="59">
        <v>0</v>
      </c>
      <c r="BA383" s="54">
        <v>0</v>
      </c>
      <c r="BB383" s="59"/>
      <c r="BC383" s="54"/>
      <c r="BD383" s="54"/>
      <c r="BE383" s="54">
        <v>0</v>
      </c>
      <c r="BF383" s="54">
        <v>0</v>
      </c>
      <c r="BG383" s="59">
        <v>0</v>
      </c>
      <c r="BH383" s="59">
        <v>0</v>
      </c>
      <c r="BI383" s="59">
        <v>0</v>
      </c>
      <c r="BJ383" s="59">
        <v>0</v>
      </c>
      <c r="BK383" s="59"/>
      <c r="BL383" s="59">
        <v>0</v>
      </c>
      <c r="BM383" s="59"/>
      <c r="BN383" s="59"/>
      <c r="BO383" s="59">
        <v>0</v>
      </c>
      <c r="BP383" s="59"/>
      <c r="BQ383" s="59"/>
      <c r="BR383" s="54"/>
      <c r="BS383" s="59"/>
      <c r="BT383" s="54">
        <v>0</v>
      </c>
      <c r="BU383" s="57">
        <v>40000000</v>
      </c>
      <c r="BV383" s="54">
        <v>0</v>
      </c>
      <c r="BW383" s="54">
        <v>0</v>
      </c>
      <c r="BX383" s="54">
        <v>0</v>
      </c>
      <c r="BY383" s="54">
        <v>11000000</v>
      </c>
      <c r="BZ383" s="54">
        <v>0</v>
      </c>
      <c r="CA383" s="54">
        <v>0</v>
      </c>
      <c r="CB383" s="54">
        <v>2384000</v>
      </c>
      <c r="CC383" s="54">
        <v>400000</v>
      </c>
      <c r="CD383" s="54">
        <v>447000</v>
      </c>
      <c r="CE383" s="54">
        <v>0</v>
      </c>
      <c r="CF383" s="54">
        <v>3231000</v>
      </c>
      <c r="CG383" s="54">
        <v>14231000</v>
      </c>
      <c r="CH383" s="54">
        <v>25769000</v>
      </c>
      <c r="CI383" s="54">
        <v>3503800</v>
      </c>
      <c r="CJ383" s="54"/>
      <c r="CK383" s="54">
        <v>3503800</v>
      </c>
      <c r="CL383" s="54">
        <v>0</v>
      </c>
      <c r="CM383" s="54">
        <v>0</v>
      </c>
      <c r="CN383" s="54">
        <v>0</v>
      </c>
      <c r="CO383" s="54"/>
      <c r="CP383" s="54">
        <v>0</v>
      </c>
      <c r="CQ383" s="54">
        <v>0</v>
      </c>
      <c r="CR383" s="54">
        <v>0</v>
      </c>
      <c r="CS383" s="54">
        <v>33265200</v>
      </c>
      <c r="CT383" s="54"/>
      <c r="CU383" s="57">
        <v>33265200</v>
      </c>
      <c r="CV383" s="54">
        <v>5066000</v>
      </c>
      <c r="CW383" s="54">
        <v>0</v>
      </c>
      <c r="CX383" s="54">
        <v>894000</v>
      </c>
      <c r="CY383" s="54">
        <v>0</v>
      </c>
      <c r="CZ383" s="54"/>
      <c r="DA383" s="54">
        <v>5960000</v>
      </c>
      <c r="DB383" s="54">
        <v>9191000</v>
      </c>
      <c r="DC383" s="54">
        <v>596000</v>
      </c>
      <c r="DD383" s="54">
        <v>46556000</v>
      </c>
      <c r="DE383" s="54"/>
      <c r="DF383" s="54" t="s">
        <v>775</v>
      </c>
      <c r="DG383" s="54">
        <v>3333333.3333333335</v>
      </c>
      <c r="DH383" s="52" t="s">
        <v>135</v>
      </c>
      <c r="DI383" s="54">
        <f>IFERROR(VLOOKUP($B383,[1]Timesheet!$D:$BK,51,0),0)</f>
        <v>18</v>
      </c>
      <c r="DJ383" s="54">
        <f>IFERROR(VLOOKUP($B383,[1]Timesheet!$D:$BK,52,0),0)</f>
        <v>0</v>
      </c>
      <c r="DK383" s="54">
        <f>IFERROR(VLOOKUP($B383,[1]Timesheet!$D:$BK,55,0),0)</f>
        <v>0</v>
      </c>
      <c r="DL383" s="52">
        <v>0</v>
      </c>
      <c r="DM383" s="54">
        <f>IFERROR(VLOOKUP($B383,[1]Timesheet!$D:$BK,57,0),0)</f>
        <v>0</v>
      </c>
      <c r="DN383" s="54">
        <f t="shared" si="18"/>
        <v>0</v>
      </c>
      <c r="DO383" s="54"/>
      <c r="DP383" s="54" t="str">
        <f t="shared" si="19"/>
        <v/>
      </c>
      <c r="DQ383" s="60">
        <v>0</v>
      </c>
      <c r="DR383" s="60">
        <v>0</v>
      </c>
      <c r="DS383" s="61" t="str">
        <f>IFERROR(VLOOKUP(E383&amp;H383,[1]Group!$D$3:$G$40,4,0),"")</f>
        <v/>
      </c>
      <c r="DT383" s="61" t="str">
        <f t="shared" si="20"/>
        <v>Việt PhúSouth</v>
      </c>
    </row>
    <row r="384" spans="1:124" s="11" customFormat="1" ht="20.25" hidden="1" customHeight="1" x14ac:dyDescent="0.35">
      <c r="A384" s="47">
        <v>381</v>
      </c>
      <c r="B384" s="48">
        <v>6202</v>
      </c>
      <c r="C384" s="48" t="s">
        <v>783</v>
      </c>
      <c r="D384" s="49" t="s">
        <v>707</v>
      </c>
      <c r="E384" s="49" t="s">
        <v>695</v>
      </c>
      <c r="F384" s="49" t="s">
        <v>699</v>
      </c>
      <c r="G384" s="49" t="s">
        <v>137</v>
      </c>
      <c r="H384" s="49" t="s">
        <v>708</v>
      </c>
      <c r="I384" s="49" t="s">
        <v>129</v>
      </c>
      <c r="J384" s="49" t="s">
        <v>130</v>
      </c>
      <c r="K384" s="49" t="s">
        <v>131</v>
      </c>
      <c r="L384" s="60" t="s">
        <v>132</v>
      </c>
      <c r="M384" s="50">
        <v>44455</v>
      </c>
      <c r="N384" s="50" t="s">
        <v>770</v>
      </c>
      <c r="O384" s="51"/>
      <c r="P384" s="50"/>
      <c r="Q384" s="52" t="s">
        <v>133</v>
      </c>
      <c r="R384" s="311" t="s">
        <v>774</v>
      </c>
      <c r="S384" s="52" t="s">
        <v>134</v>
      </c>
      <c r="T384" s="54"/>
      <c r="U384" s="54">
        <v>10000000</v>
      </c>
      <c r="V384" s="54"/>
      <c r="W384" s="55">
        <v>10000000</v>
      </c>
      <c r="X384" s="56">
        <v>0</v>
      </c>
      <c r="Y384" s="54">
        <v>0</v>
      </c>
      <c r="Z384" s="54"/>
      <c r="AA384" s="56">
        <v>0</v>
      </c>
      <c r="AB384" s="54"/>
      <c r="AC384" s="54">
        <v>0</v>
      </c>
      <c r="AD384" s="57">
        <v>0</v>
      </c>
      <c r="AE384" s="54" t="s">
        <v>1245</v>
      </c>
      <c r="AF384" s="58">
        <v>21</v>
      </c>
      <c r="AG384" s="58">
        <v>21</v>
      </c>
      <c r="AH384" s="58">
        <v>0</v>
      </c>
      <c r="AI384" s="58">
        <v>0</v>
      </c>
      <c r="AJ384" s="58">
        <v>0</v>
      </c>
      <c r="AK384" s="58">
        <v>21</v>
      </c>
      <c r="AL384" s="58">
        <v>0</v>
      </c>
      <c r="AM384" s="58">
        <v>0</v>
      </c>
      <c r="AN384" s="58">
        <v>0</v>
      </c>
      <c r="AO384" s="58">
        <v>0</v>
      </c>
      <c r="AP384" s="58">
        <v>0</v>
      </c>
      <c r="AQ384" s="58">
        <v>0</v>
      </c>
      <c r="AR384" s="54">
        <v>10000000</v>
      </c>
      <c r="AS384" s="54">
        <v>0</v>
      </c>
      <c r="AT384" s="54">
        <v>0</v>
      </c>
      <c r="AU384" s="54">
        <v>10000000</v>
      </c>
      <c r="AV384" s="54">
        <v>0</v>
      </c>
      <c r="AW384" s="54">
        <v>0</v>
      </c>
      <c r="AX384" s="54">
        <v>0</v>
      </c>
      <c r="AY384" s="54">
        <v>0</v>
      </c>
      <c r="AZ384" s="59">
        <v>0</v>
      </c>
      <c r="BA384" s="54">
        <v>0</v>
      </c>
      <c r="BB384" s="59"/>
      <c r="BC384" s="54"/>
      <c r="BD384" s="54"/>
      <c r="BE384" s="54">
        <v>0</v>
      </c>
      <c r="BF384" s="54">
        <v>0</v>
      </c>
      <c r="BG384" s="59">
        <v>0</v>
      </c>
      <c r="BH384" s="59">
        <v>0</v>
      </c>
      <c r="BI384" s="59">
        <v>0</v>
      </c>
      <c r="BJ384" s="59">
        <v>0</v>
      </c>
      <c r="BK384" s="59"/>
      <c r="BL384" s="59">
        <v>0</v>
      </c>
      <c r="BM384" s="59"/>
      <c r="BN384" s="59"/>
      <c r="BO384" s="59">
        <v>0</v>
      </c>
      <c r="BP384" s="59"/>
      <c r="BQ384" s="59"/>
      <c r="BR384" s="54"/>
      <c r="BS384" s="59"/>
      <c r="BT384" s="54">
        <v>0</v>
      </c>
      <c r="BU384" s="57">
        <v>10000000</v>
      </c>
      <c r="BV384" s="54">
        <v>0</v>
      </c>
      <c r="BW384" s="54">
        <v>0</v>
      </c>
      <c r="BX384" s="54">
        <v>0</v>
      </c>
      <c r="BY384" s="54">
        <v>11000000</v>
      </c>
      <c r="BZ384" s="54">
        <v>0</v>
      </c>
      <c r="CA384" s="54">
        <v>0</v>
      </c>
      <c r="CB384" s="54">
        <v>800000</v>
      </c>
      <c r="CC384" s="54">
        <v>100000</v>
      </c>
      <c r="CD384" s="54">
        <v>150000</v>
      </c>
      <c r="CE384" s="54">
        <v>0</v>
      </c>
      <c r="CF384" s="54">
        <v>1050000</v>
      </c>
      <c r="CG384" s="54">
        <v>12050000</v>
      </c>
      <c r="CH384" s="54">
        <v>0</v>
      </c>
      <c r="CI384" s="54">
        <v>0</v>
      </c>
      <c r="CJ384" s="54"/>
      <c r="CK384" s="54">
        <v>0</v>
      </c>
      <c r="CL384" s="54">
        <v>0</v>
      </c>
      <c r="CM384" s="54">
        <v>0</v>
      </c>
      <c r="CN384" s="54">
        <v>0</v>
      </c>
      <c r="CO384" s="54"/>
      <c r="CP384" s="54">
        <v>0</v>
      </c>
      <c r="CQ384" s="54">
        <v>0</v>
      </c>
      <c r="CR384" s="54">
        <v>0</v>
      </c>
      <c r="CS384" s="54">
        <v>8950000</v>
      </c>
      <c r="CT384" s="54"/>
      <c r="CU384" s="57">
        <v>8950000</v>
      </c>
      <c r="CV384" s="54">
        <v>1700000.0000000002</v>
      </c>
      <c r="CW384" s="54">
        <v>0</v>
      </c>
      <c r="CX384" s="54">
        <v>300000</v>
      </c>
      <c r="CY384" s="54">
        <v>0</v>
      </c>
      <c r="CZ384" s="54"/>
      <c r="DA384" s="54">
        <v>2000000.0000000002</v>
      </c>
      <c r="DB384" s="54">
        <v>3050000</v>
      </c>
      <c r="DC384" s="54">
        <v>200000</v>
      </c>
      <c r="DD384" s="54">
        <v>12200000</v>
      </c>
      <c r="DE384" s="54"/>
      <c r="DF384" s="54" t="s">
        <v>775</v>
      </c>
      <c r="DG384" s="54">
        <v>833333.33333333337</v>
      </c>
      <c r="DH384" s="52" t="s">
        <v>135</v>
      </c>
      <c r="DI384" s="54">
        <f>IFERROR(VLOOKUP($B384,[1]Timesheet!$D:$BK,51,0),0)</f>
        <v>18</v>
      </c>
      <c r="DJ384" s="54">
        <f>IFERROR(VLOOKUP($B384,[1]Timesheet!$D:$BK,52,0),0)</f>
        <v>0</v>
      </c>
      <c r="DK384" s="54">
        <f>IFERROR(VLOOKUP($B384,[1]Timesheet!$D:$BK,55,0),0)</f>
        <v>0</v>
      </c>
      <c r="DL384" s="52">
        <v>0</v>
      </c>
      <c r="DM384" s="54">
        <f>IFERROR(VLOOKUP($B384,[1]Timesheet!$D:$BK,57,0),0)</f>
        <v>0</v>
      </c>
      <c r="DN384" s="54">
        <f t="shared" si="18"/>
        <v>0</v>
      </c>
      <c r="DO384" s="54"/>
      <c r="DP384" s="54" t="str">
        <f t="shared" si="19"/>
        <v/>
      </c>
      <c r="DQ384" s="60">
        <v>0</v>
      </c>
      <c r="DR384" s="60">
        <v>0</v>
      </c>
      <c r="DS384" s="61" t="str">
        <f>IFERROR(VLOOKUP(E384&amp;H384,[1]Group!$D$3:$G$40,4,0),"")</f>
        <v/>
      </c>
      <c r="DT384" s="61" t="str">
        <f t="shared" si="20"/>
        <v>Việt PhúSouth</v>
      </c>
    </row>
    <row r="385" spans="1:124" s="11" customFormat="1" ht="20.25" hidden="1" customHeight="1" x14ac:dyDescent="0.35">
      <c r="A385" s="47">
        <v>382</v>
      </c>
      <c r="B385" s="48">
        <v>6204</v>
      </c>
      <c r="C385" s="48" t="s">
        <v>781</v>
      </c>
      <c r="D385" s="49" t="s">
        <v>709</v>
      </c>
      <c r="E385" s="49" t="s">
        <v>695</v>
      </c>
      <c r="F385" s="49" t="s">
        <v>702</v>
      </c>
      <c r="G385" s="49" t="s">
        <v>256</v>
      </c>
      <c r="H385" s="49" t="s">
        <v>710</v>
      </c>
      <c r="I385" s="49" t="s">
        <v>129</v>
      </c>
      <c r="J385" s="49" t="s">
        <v>130</v>
      </c>
      <c r="K385" s="49" t="s">
        <v>131</v>
      </c>
      <c r="L385" s="60" t="s">
        <v>132</v>
      </c>
      <c r="M385" s="50">
        <v>44473</v>
      </c>
      <c r="N385" s="50" t="s">
        <v>770</v>
      </c>
      <c r="O385" s="51"/>
      <c r="P385" s="50"/>
      <c r="Q385" s="52" t="s">
        <v>133</v>
      </c>
      <c r="R385" s="311" t="s">
        <v>774</v>
      </c>
      <c r="S385" s="52" t="s">
        <v>134</v>
      </c>
      <c r="T385" s="54"/>
      <c r="U385" s="54">
        <v>15000000</v>
      </c>
      <c r="V385" s="54"/>
      <c r="W385" s="55">
        <v>15000000</v>
      </c>
      <c r="X385" s="56">
        <v>0</v>
      </c>
      <c r="Y385" s="54">
        <v>0</v>
      </c>
      <c r="Z385" s="54"/>
      <c r="AA385" s="56">
        <v>0</v>
      </c>
      <c r="AB385" s="54"/>
      <c r="AC385" s="54">
        <v>0</v>
      </c>
      <c r="AD385" s="57">
        <v>0</v>
      </c>
      <c r="AE385" s="54" t="s">
        <v>1245</v>
      </c>
      <c r="AF385" s="58">
        <v>21</v>
      </c>
      <c r="AG385" s="58">
        <v>21</v>
      </c>
      <c r="AH385" s="58">
        <v>0</v>
      </c>
      <c r="AI385" s="58">
        <v>0</v>
      </c>
      <c r="AJ385" s="58">
        <v>0</v>
      </c>
      <c r="AK385" s="58">
        <v>21</v>
      </c>
      <c r="AL385" s="58">
        <v>0</v>
      </c>
      <c r="AM385" s="58">
        <v>0</v>
      </c>
      <c r="AN385" s="58">
        <v>0</v>
      </c>
      <c r="AO385" s="58">
        <v>0</v>
      </c>
      <c r="AP385" s="58">
        <v>0</v>
      </c>
      <c r="AQ385" s="58">
        <v>0</v>
      </c>
      <c r="AR385" s="54">
        <v>15000000</v>
      </c>
      <c r="AS385" s="54">
        <v>0</v>
      </c>
      <c r="AT385" s="54">
        <v>0</v>
      </c>
      <c r="AU385" s="54">
        <v>15000000</v>
      </c>
      <c r="AV385" s="54">
        <v>0</v>
      </c>
      <c r="AW385" s="54">
        <v>0</v>
      </c>
      <c r="AX385" s="54">
        <v>0</v>
      </c>
      <c r="AY385" s="54">
        <v>0</v>
      </c>
      <c r="AZ385" s="59">
        <v>0</v>
      </c>
      <c r="BA385" s="54">
        <v>0</v>
      </c>
      <c r="BB385" s="59"/>
      <c r="BC385" s="54"/>
      <c r="BD385" s="54"/>
      <c r="BE385" s="54">
        <v>0</v>
      </c>
      <c r="BF385" s="54">
        <v>0</v>
      </c>
      <c r="BG385" s="59">
        <v>0</v>
      </c>
      <c r="BH385" s="59">
        <v>0</v>
      </c>
      <c r="BI385" s="59">
        <v>0</v>
      </c>
      <c r="BJ385" s="59">
        <v>0</v>
      </c>
      <c r="BK385" s="59"/>
      <c r="BL385" s="59">
        <v>0</v>
      </c>
      <c r="BM385" s="59"/>
      <c r="BN385" s="59"/>
      <c r="BO385" s="59">
        <v>0</v>
      </c>
      <c r="BP385" s="59"/>
      <c r="BQ385" s="59"/>
      <c r="BR385" s="54"/>
      <c r="BS385" s="59"/>
      <c r="BT385" s="54">
        <v>0</v>
      </c>
      <c r="BU385" s="57">
        <v>15000000</v>
      </c>
      <c r="BV385" s="54">
        <v>0</v>
      </c>
      <c r="BW385" s="54">
        <v>0</v>
      </c>
      <c r="BX385" s="54">
        <v>0</v>
      </c>
      <c r="BY385" s="54">
        <v>11000000</v>
      </c>
      <c r="BZ385" s="54">
        <v>0</v>
      </c>
      <c r="CA385" s="54">
        <v>0</v>
      </c>
      <c r="CB385" s="54">
        <v>1200000</v>
      </c>
      <c r="CC385" s="54">
        <v>150000</v>
      </c>
      <c r="CD385" s="54">
        <v>225000</v>
      </c>
      <c r="CE385" s="54">
        <v>0</v>
      </c>
      <c r="CF385" s="54">
        <v>1575000</v>
      </c>
      <c r="CG385" s="54">
        <v>12575000</v>
      </c>
      <c r="CH385" s="54">
        <v>2425000</v>
      </c>
      <c r="CI385" s="54">
        <v>121250</v>
      </c>
      <c r="CJ385" s="54"/>
      <c r="CK385" s="54">
        <v>121250</v>
      </c>
      <c r="CL385" s="54">
        <v>0</v>
      </c>
      <c r="CM385" s="54">
        <v>0</v>
      </c>
      <c r="CN385" s="54">
        <v>0</v>
      </c>
      <c r="CO385" s="54"/>
      <c r="CP385" s="54">
        <v>0</v>
      </c>
      <c r="CQ385" s="54">
        <v>0</v>
      </c>
      <c r="CR385" s="54">
        <v>0</v>
      </c>
      <c r="CS385" s="54">
        <v>13303750</v>
      </c>
      <c r="CT385" s="54"/>
      <c r="CU385" s="57">
        <v>13303750</v>
      </c>
      <c r="CV385" s="54">
        <v>2550000</v>
      </c>
      <c r="CW385" s="54">
        <v>0</v>
      </c>
      <c r="CX385" s="54">
        <v>450000</v>
      </c>
      <c r="CY385" s="54">
        <v>0</v>
      </c>
      <c r="CZ385" s="54"/>
      <c r="DA385" s="54">
        <v>3000000</v>
      </c>
      <c r="DB385" s="54">
        <v>4575000</v>
      </c>
      <c r="DC385" s="54">
        <v>300000</v>
      </c>
      <c r="DD385" s="54">
        <v>18300000</v>
      </c>
      <c r="DE385" s="54"/>
      <c r="DF385" s="54" t="s">
        <v>775</v>
      </c>
      <c r="DG385" s="54">
        <v>1250000</v>
      </c>
      <c r="DH385" s="52" t="s">
        <v>135</v>
      </c>
      <c r="DI385" s="54">
        <f>IFERROR(VLOOKUP($B385,[1]Timesheet!$D:$BK,51,0),0)</f>
        <v>18</v>
      </c>
      <c r="DJ385" s="54">
        <f>IFERROR(VLOOKUP($B385,[1]Timesheet!$D:$BK,52,0),0)</f>
        <v>0</v>
      </c>
      <c r="DK385" s="54">
        <f>IFERROR(VLOOKUP($B385,[1]Timesheet!$D:$BK,55,0),0)</f>
        <v>0</v>
      </c>
      <c r="DL385" s="52">
        <v>0</v>
      </c>
      <c r="DM385" s="54">
        <f>IFERROR(VLOOKUP($B385,[1]Timesheet!$D:$BK,57,0),0)</f>
        <v>0</v>
      </c>
      <c r="DN385" s="54">
        <f t="shared" si="18"/>
        <v>0</v>
      </c>
      <c r="DO385" s="54"/>
      <c r="DP385" s="54" t="str">
        <f t="shared" si="19"/>
        <v/>
      </c>
      <c r="DQ385" s="60">
        <v>0</v>
      </c>
      <c r="DR385" s="60">
        <v>0</v>
      </c>
      <c r="DS385" s="61" t="str">
        <f>IFERROR(VLOOKUP(E385&amp;H385,[1]Group!$D$3:$G$40,4,0),"")</f>
        <v/>
      </c>
      <c r="DT385" s="61" t="str">
        <f t="shared" si="20"/>
        <v>Việt PhúSouth</v>
      </c>
    </row>
    <row r="386" spans="1:124" s="11" customFormat="1" ht="20.25" hidden="1" customHeight="1" x14ac:dyDescent="0.35">
      <c r="A386" s="47">
        <v>383</v>
      </c>
      <c r="B386" s="48">
        <v>6205</v>
      </c>
      <c r="C386" s="48" t="s">
        <v>784</v>
      </c>
      <c r="D386" s="49" t="s">
        <v>711</v>
      </c>
      <c r="E386" s="49" t="s">
        <v>695</v>
      </c>
      <c r="F386" s="49" t="s">
        <v>712</v>
      </c>
      <c r="G386" s="49" t="s">
        <v>137</v>
      </c>
      <c r="H386" s="49" t="s">
        <v>713</v>
      </c>
      <c r="I386" s="49" t="s">
        <v>129</v>
      </c>
      <c r="J386" s="49" t="s">
        <v>130</v>
      </c>
      <c r="K386" s="49" t="s">
        <v>131</v>
      </c>
      <c r="L386" s="60" t="s">
        <v>132</v>
      </c>
      <c r="M386" s="50">
        <v>44473</v>
      </c>
      <c r="N386" s="50" t="s">
        <v>770</v>
      </c>
      <c r="O386" s="51"/>
      <c r="P386" s="50"/>
      <c r="Q386" s="52" t="s">
        <v>133</v>
      </c>
      <c r="R386" s="311" t="s">
        <v>774</v>
      </c>
      <c r="S386" s="52" t="s">
        <v>134</v>
      </c>
      <c r="T386" s="54"/>
      <c r="U386" s="54">
        <v>10000000</v>
      </c>
      <c r="V386" s="54"/>
      <c r="W386" s="55">
        <v>10000000</v>
      </c>
      <c r="X386" s="56">
        <v>0</v>
      </c>
      <c r="Y386" s="54">
        <v>0</v>
      </c>
      <c r="Z386" s="54"/>
      <c r="AA386" s="56">
        <v>0</v>
      </c>
      <c r="AB386" s="54"/>
      <c r="AC386" s="54">
        <v>0</v>
      </c>
      <c r="AD386" s="57">
        <v>0</v>
      </c>
      <c r="AE386" s="54" t="s">
        <v>1245</v>
      </c>
      <c r="AF386" s="58">
        <v>21</v>
      </c>
      <c r="AG386" s="58">
        <v>21</v>
      </c>
      <c r="AH386" s="58">
        <v>0</v>
      </c>
      <c r="AI386" s="58">
        <v>0</v>
      </c>
      <c r="AJ386" s="58">
        <v>0</v>
      </c>
      <c r="AK386" s="58">
        <v>21</v>
      </c>
      <c r="AL386" s="58">
        <v>0</v>
      </c>
      <c r="AM386" s="58">
        <v>0</v>
      </c>
      <c r="AN386" s="58">
        <v>0</v>
      </c>
      <c r="AO386" s="58">
        <v>0</v>
      </c>
      <c r="AP386" s="58">
        <v>0</v>
      </c>
      <c r="AQ386" s="58">
        <v>0</v>
      </c>
      <c r="AR386" s="54">
        <v>10000000</v>
      </c>
      <c r="AS386" s="54">
        <v>0</v>
      </c>
      <c r="AT386" s="54">
        <v>0</v>
      </c>
      <c r="AU386" s="54">
        <v>10000000</v>
      </c>
      <c r="AV386" s="54">
        <v>0</v>
      </c>
      <c r="AW386" s="54">
        <v>0</v>
      </c>
      <c r="AX386" s="54">
        <v>0</v>
      </c>
      <c r="AY386" s="54">
        <v>0</v>
      </c>
      <c r="AZ386" s="59">
        <v>0</v>
      </c>
      <c r="BA386" s="54">
        <v>0</v>
      </c>
      <c r="BB386" s="59"/>
      <c r="BC386" s="54"/>
      <c r="BD386" s="54"/>
      <c r="BE386" s="54">
        <v>0</v>
      </c>
      <c r="BF386" s="54">
        <v>0</v>
      </c>
      <c r="BG386" s="59">
        <v>0</v>
      </c>
      <c r="BH386" s="59">
        <v>0</v>
      </c>
      <c r="BI386" s="59">
        <v>0</v>
      </c>
      <c r="BJ386" s="59">
        <v>0</v>
      </c>
      <c r="BK386" s="59"/>
      <c r="BL386" s="59">
        <v>0</v>
      </c>
      <c r="BM386" s="59"/>
      <c r="BN386" s="59"/>
      <c r="BO386" s="59">
        <v>0</v>
      </c>
      <c r="BP386" s="59"/>
      <c r="BQ386" s="59"/>
      <c r="BR386" s="54"/>
      <c r="BS386" s="59"/>
      <c r="BT386" s="54">
        <v>0</v>
      </c>
      <c r="BU386" s="57">
        <v>10000000</v>
      </c>
      <c r="BV386" s="54">
        <v>0</v>
      </c>
      <c r="BW386" s="54">
        <v>0</v>
      </c>
      <c r="BX386" s="54">
        <v>0</v>
      </c>
      <c r="BY386" s="54">
        <v>11000000</v>
      </c>
      <c r="BZ386" s="54">
        <v>0</v>
      </c>
      <c r="CA386" s="54">
        <v>0</v>
      </c>
      <c r="CB386" s="54">
        <v>800000</v>
      </c>
      <c r="CC386" s="54">
        <v>100000</v>
      </c>
      <c r="CD386" s="54">
        <v>150000</v>
      </c>
      <c r="CE386" s="54">
        <v>0</v>
      </c>
      <c r="CF386" s="54">
        <v>1050000</v>
      </c>
      <c r="CG386" s="54">
        <v>12050000</v>
      </c>
      <c r="CH386" s="54">
        <v>0</v>
      </c>
      <c r="CI386" s="54">
        <v>0</v>
      </c>
      <c r="CJ386" s="54"/>
      <c r="CK386" s="54">
        <v>0</v>
      </c>
      <c r="CL386" s="54">
        <v>0</v>
      </c>
      <c r="CM386" s="54">
        <v>0</v>
      </c>
      <c r="CN386" s="54">
        <v>0</v>
      </c>
      <c r="CO386" s="54"/>
      <c r="CP386" s="54">
        <v>0</v>
      </c>
      <c r="CQ386" s="54">
        <v>0</v>
      </c>
      <c r="CR386" s="54">
        <v>0</v>
      </c>
      <c r="CS386" s="54">
        <v>8950000</v>
      </c>
      <c r="CT386" s="54"/>
      <c r="CU386" s="57">
        <v>8950000</v>
      </c>
      <c r="CV386" s="54">
        <v>1700000.0000000002</v>
      </c>
      <c r="CW386" s="54">
        <v>0</v>
      </c>
      <c r="CX386" s="54">
        <v>300000</v>
      </c>
      <c r="CY386" s="54">
        <v>0</v>
      </c>
      <c r="CZ386" s="54"/>
      <c r="DA386" s="54">
        <v>2000000.0000000002</v>
      </c>
      <c r="DB386" s="54">
        <v>3050000</v>
      </c>
      <c r="DC386" s="54">
        <v>200000</v>
      </c>
      <c r="DD386" s="54">
        <v>12200000</v>
      </c>
      <c r="DE386" s="54"/>
      <c r="DF386" s="54" t="s">
        <v>775</v>
      </c>
      <c r="DG386" s="54">
        <v>833333.33333333337</v>
      </c>
      <c r="DH386" s="52" t="s">
        <v>135</v>
      </c>
      <c r="DI386" s="54">
        <f>IFERROR(VLOOKUP($B386,[1]Timesheet!$D:$BK,51,0),0)</f>
        <v>18</v>
      </c>
      <c r="DJ386" s="54">
        <f>IFERROR(VLOOKUP($B386,[1]Timesheet!$D:$BK,52,0),0)</f>
        <v>0</v>
      </c>
      <c r="DK386" s="54">
        <f>IFERROR(VLOOKUP($B386,[1]Timesheet!$D:$BK,55,0),0)</f>
        <v>0</v>
      </c>
      <c r="DL386" s="52">
        <v>0</v>
      </c>
      <c r="DM386" s="54">
        <f>IFERROR(VLOOKUP($B386,[1]Timesheet!$D:$BK,57,0),0)</f>
        <v>0</v>
      </c>
      <c r="DN386" s="54">
        <f t="shared" si="18"/>
        <v>0</v>
      </c>
      <c r="DO386" s="54"/>
      <c r="DP386" s="54" t="str">
        <f t="shared" si="19"/>
        <v/>
      </c>
      <c r="DQ386" s="60">
        <v>0</v>
      </c>
      <c r="DR386" s="60">
        <v>0</v>
      </c>
      <c r="DS386" s="61" t="str">
        <f>IFERROR(VLOOKUP(E386&amp;H386,[1]Group!$D$3:$G$40,4,0),"")</f>
        <v/>
      </c>
      <c r="DT386" s="61" t="str">
        <f t="shared" si="20"/>
        <v>Việt PhúSouth</v>
      </c>
    </row>
    <row r="387" spans="1:124" s="11" customFormat="1" ht="20.25" hidden="1" customHeight="1" x14ac:dyDescent="0.35">
      <c r="A387" s="47">
        <v>384</v>
      </c>
      <c r="B387" s="48">
        <v>6208</v>
      </c>
      <c r="C387" s="48" t="s">
        <v>773</v>
      </c>
      <c r="D387" s="49" t="s">
        <v>714</v>
      </c>
      <c r="E387" s="49" t="s">
        <v>695</v>
      </c>
      <c r="F387" s="49" t="s">
        <v>705</v>
      </c>
      <c r="G387" s="49" t="s">
        <v>151</v>
      </c>
      <c r="H387" s="49" t="s">
        <v>715</v>
      </c>
      <c r="I387" s="49" t="s">
        <v>129</v>
      </c>
      <c r="J387" s="49" t="s">
        <v>130</v>
      </c>
      <c r="K387" s="49" t="s">
        <v>131</v>
      </c>
      <c r="L387" s="60" t="s">
        <v>132</v>
      </c>
      <c r="M387" s="50">
        <v>44473</v>
      </c>
      <c r="N387" s="50" t="s">
        <v>770</v>
      </c>
      <c r="O387" s="51"/>
      <c r="P387" s="50"/>
      <c r="Q387" s="52" t="s">
        <v>133</v>
      </c>
      <c r="R387" s="311" t="s">
        <v>774</v>
      </c>
      <c r="S387" s="52" t="s">
        <v>134</v>
      </c>
      <c r="T387" s="54"/>
      <c r="U387" s="54">
        <v>5000000</v>
      </c>
      <c r="V387" s="54"/>
      <c r="W387" s="55">
        <v>5000000</v>
      </c>
      <c r="X387" s="56">
        <v>0</v>
      </c>
      <c r="Y387" s="54">
        <v>0</v>
      </c>
      <c r="Z387" s="54"/>
      <c r="AA387" s="56">
        <v>0</v>
      </c>
      <c r="AB387" s="54"/>
      <c r="AC387" s="54">
        <v>0</v>
      </c>
      <c r="AD387" s="57">
        <v>0</v>
      </c>
      <c r="AE387" s="54" t="s">
        <v>1245</v>
      </c>
      <c r="AF387" s="58">
        <v>21</v>
      </c>
      <c r="AG387" s="58">
        <v>21</v>
      </c>
      <c r="AH387" s="58">
        <v>0</v>
      </c>
      <c r="AI387" s="58">
        <v>0</v>
      </c>
      <c r="AJ387" s="58">
        <v>0</v>
      </c>
      <c r="AK387" s="58">
        <v>21</v>
      </c>
      <c r="AL387" s="58">
        <v>0</v>
      </c>
      <c r="AM387" s="58">
        <v>0</v>
      </c>
      <c r="AN387" s="58">
        <v>0</v>
      </c>
      <c r="AO387" s="58">
        <v>0</v>
      </c>
      <c r="AP387" s="58">
        <v>0</v>
      </c>
      <c r="AQ387" s="58">
        <v>0</v>
      </c>
      <c r="AR387" s="54">
        <v>5000000</v>
      </c>
      <c r="AS387" s="54">
        <v>0</v>
      </c>
      <c r="AT387" s="54">
        <v>0</v>
      </c>
      <c r="AU387" s="54">
        <v>5000000</v>
      </c>
      <c r="AV387" s="54">
        <v>0</v>
      </c>
      <c r="AW387" s="54">
        <v>0</v>
      </c>
      <c r="AX387" s="54">
        <v>0</v>
      </c>
      <c r="AY387" s="54">
        <v>0</v>
      </c>
      <c r="AZ387" s="59">
        <v>0</v>
      </c>
      <c r="BA387" s="54">
        <v>0</v>
      </c>
      <c r="BB387" s="59"/>
      <c r="BC387" s="54"/>
      <c r="BD387" s="54"/>
      <c r="BE387" s="54">
        <v>0</v>
      </c>
      <c r="BF387" s="54">
        <v>0</v>
      </c>
      <c r="BG387" s="59">
        <v>0</v>
      </c>
      <c r="BH387" s="59">
        <v>0</v>
      </c>
      <c r="BI387" s="59">
        <v>0</v>
      </c>
      <c r="BJ387" s="59">
        <v>0</v>
      </c>
      <c r="BK387" s="59"/>
      <c r="BL387" s="59">
        <v>0</v>
      </c>
      <c r="BM387" s="59"/>
      <c r="BN387" s="59"/>
      <c r="BO387" s="59">
        <v>0</v>
      </c>
      <c r="BP387" s="59"/>
      <c r="BQ387" s="59"/>
      <c r="BR387" s="54"/>
      <c r="BS387" s="59"/>
      <c r="BT387" s="54">
        <v>0</v>
      </c>
      <c r="BU387" s="57">
        <v>5000000</v>
      </c>
      <c r="BV387" s="54">
        <v>0</v>
      </c>
      <c r="BW387" s="54">
        <v>0</v>
      </c>
      <c r="BX387" s="54">
        <v>0</v>
      </c>
      <c r="BY387" s="54">
        <v>11000000</v>
      </c>
      <c r="BZ387" s="54">
        <v>0</v>
      </c>
      <c r="CA387" s="54">
        <v>0</v>
      </c>
      <c r="CB387" s="54">
        <v>400000</v>
      </c>
      <c r="CC387" s="54">
        <v>50000</v>
      </c>
      <c r="CD387" s="54">
        <v>75000</v>
      </c>
      <c r="CE387" s="54">
        <v>0</v>
      </c>
      <c r="CF387" s="54">
        <v>525000</v>
      </c>
      <c r="CG387" s="54">
        <v>11525000</v>
      </c>
      <c r="CH387" s="54">
        <v>0</v>
      </c>
      <c r="CI387" s="54">
        <v>0</v>
      </c>
      <c r="CJ387" s="54"/>
      <c r="CK387" s="54">
        <v>0</v>
      </c>
      <c r="CL387" s="54">
        <v>0</v>
      </c>
      <c r="CM387" s="54">
        <v>0</v>
      </c>
      <c r="CN387" s="54">
        <v>0</v>
      </c>
      <c r="CO387" s="54"/>
      <c r="CP387" s="54">
        <v>0</v>
      </c>
      <c r="CQ387" s="54">
        <v>0</v>
      </c>
      <c r="CR387" s="54">
        <v>0</v>
      </c>
      <c r="CS387" s="54">
        <v>4475000</v>
      </c>
      <c r="CT387" s="54"/>
      <c r="CU387" s="57">
        <v>4475000</v>
      </c>
      <c r="CV387" s="54">
        <v>850000.00000000012</v>
      </c>
      <c r="CW387" s="54">
        <v>0</v>
      </c>
      <c r="CX387" s="54">
        <v>150000</v>
      </c>
      <c r="CY387" s="54">
        <v>0</v>
      </c>
      <c r="CZ387" s="54"/>
      <c r="DA387" s="54">
        <v>1000000.0000000001</v>
      </c>
      <c r="DB387" s="54">
        <v>1525000</v>
      </c>
      <c r="DC387" s="54">
        <v>100000</v>
      </c>
      <c r="DD387" s="54">
        <v>6100000</v>
      </c>
      <c r="DE387" s="54"/>
      <c r="DF387" s="54" t="s">
        <v>775</v>
      </c>
      <c r="DG387" s="54">
        <v>416666.66666666669</v>
      </c>
      <c r="DH387" s="52" t="s">
        <v>135</v>
      </c>
      <c r="DI387" s="54">
        <f>IFERROR(VLOOKUP($B387,[1]Timesheet!$D:$BK,51,0),0)</f>
        <v>18</v>
      </c>
      <c r="DJ387" s="54">
        <f>IFERROR(VLOOKUP($B387,[1]Timesheet!$D:$BK,52,0),0)</f>
        <v>0</v>
      </c>
      <c r="DK387" s="54">
        <f>IFERROR(VLOOKUP($B387,[1]Timesheet!$D:$BK,55,0),0)</f>
        <v>0</v>
      </c>
      <c r="DL387" s="52">
        <v>0</v>
      </c>
      <c r="DM387" s="54">
        <f>IFERROR(VLOOKUP($B387,[1]Timesheet!$D:$BK,57,0),0)</f>
        <v>0</v>
      </c>
      <c r="DN387" s="54">
        <f t="shared" si="18"/>
        <v>0</v>
      </c>
      <c r="DO387" s="54"/>
      <c r="DP387" s="54" t="str">
        <f t="shared" si="19"/>
        <v/>
      </c>
      <c r="DQ387" s="60">
        <v>0</v>
      </c>
      <c r="DR387" s="60">
        <v>0</v>
      </c>
      <c r="DS387" s="61" t="str">
        <f>IFERROR(VLOOKUP(E387&amp;H387,[1]Group!$D$3:$G$40,4,0),"")</f>
        <v/>
      </c>
      <c r="DT387" s="61" t="str">
        <f t="shared" si="20"/>
        <v>Việt PhúSouth</v>
      </c>
    </row>
    <row r="388" spans="1:124" s="11" customFormat="1" ht="20.25" customHeight="1" x14ac:dyDescent="0.35">
      <c r="A388" s="47">
        <v>385</v>
      </c>
      <c r="B388" s="48">
        <v>6178</v>
      </c>
      <c r="C388" s="48" t="s">
        <v>780</v>
      </c>
      <c r="D388" s="49" t="s">
        <v>716</v>
      </c>
      <c r="E388" s="49" t="s">
        <v>695</v>
      </c>
      <c r="F388" s="49" t="s">
        <v>702</v>
      </c>
      <c r="G388" s="49" t="s">
        <v>256</v>
      </c>
      <c r="H388" s="49" t="s">
        <v>717</v>
      </c>
      <c r="I388" s="49" t="s">
        <v>129</v>
      </c>
      <c r="J388" s="49" t="s">
        <v>130</v>
      </c>
      <c r="K388" s="49" t="s">
        <v>131</v>
      </c>
      <c r="L388" s="60" t="s">
        <v>198</v>
      </c>
      <c r="M388" s="50">
        <v>44491</v>
      </c>
      <c r="N388" s="50" t="s">
        <v>770</v>
      </c>
      <c r="O388" s="51"/>
      <c r="P388" s="50">
        <v>44541</v>
      </c>
      <c r="Q388" s="52" t="s">
        <v>247</v>
      </c>
      <c r="R388" s="311">
        <v>0.1</v>
      </c>
      <c r="S388" s="52" t="s">
        <v>134</v>
      </c>
      <c r="T388" s="54"/>
      <c r="U388" s="54">
        <v>15000000</v>
      </c>
      <c r="V388" s="54"/>
      <c r="W388" s="55">
        <v>15000000</v>
      </c>
      <c r="X388" s="56">
        <v>0</v>
      </c>
      <c r="Y388" s="54">
        <v>0</v>
      </c>
      <c r="Z388" s="54"/>
      <c r="AA388" s="56">
        <v>0</v>
      </c>
      <c r="AB388" s="54"/>
      <c r="AC388" s="54">
        <v>0</v>
      </c>
      <c r="AD388" s="57">
        <v>0</v>
      </c>
      <c r="AE388" s="54" t="s">
        <v>1245</v>
      </c>
      <c r="AF388" s="58">
        <v>21</v>
      </c>
      <c r="AG388" s="58">
        <v>11</v>
      </c>
      <c r="AH388" s="58">
        <v>0</v>
      </c>
      <c r="AI388" s="58">
        <v>0</v>
      </c>
      <c r="AJ388" s="58">
        <v>0</v>
      </c>
      <c r="AK388" s="58">
        <v>11</v>
      </c>
      <c r="AL388" s="58">
        <v>0</v>
      </c>
      <c r="AM388" s="58">
        <v>0</v>
      </c>
      <c r="AN388" s="58">
        <v>0</v>
      </c>
      <c r="AO388" s="58">
        <v>0</v>
      </c>
      <c r="AP388" s="58">
        <v>0</v>
      </c>
      <c r="AQ388" s="58">
        <v>0</v>
      </c>
      <c r="AR388" s="54">
        <v>7857143</v>
      </c>
      <c r="AS388" s="54">
        <v>0</v>
      </c>
      <c r="AT388" s="54">
        <v>0</v>
      </c>
      <c r="AU388" s="54">
        <v>7857143</v>
      </c>
      <c r="AV388" s="54">
        <v>0</v>
      </c>
      <c r="AW388" s="54">
        <v>0</v>
      </c>
      <c r="AX388" s="54">
        <v>0</v>
      </c>
      <c r="AY388" s="54">
        <v>0</v>
      </c>
      <c r="AZ388" s="59">
        <v>0</v>
      </c>
      <c r="BA388" s="54">
        <v>0</v>
      </c>
      <c r="BB388" s="59"/>
      <c r="BC388" s="54"/>
      <c r="BD388" s="54"/>
      <c r="BE388" s="54">
        <v>0</v>
      </c>
      <c r="BF388" s="54">
        <v>0</v>
      </c>
      <c r="BG388" s="59">
        <v>0</v>
      </c>
      <c r="BH388" s="59">
        <v>0</v>
      </c>
      <c r="BI388" s="59">
        <v>0</v>
      </c>
      <c r="BJ388" s="59">
        <v>0</v>
      </c>
      <c r="BK388" s="59"/>
      <c r="BL388" s="59">
        <v>0</v>
      </c>
      <c r="BM388" s="59"/>
      <c r="BN388" s="59"/>
      <c r="BO388" s="59">
        <v>0</v>
      </c>
      <c r="BP388" s="59"/>
      <c r="BQ388" s="59"/>
      <c r="BR388" s="54"/>
      <c r="BS388" s="59"/>
      <c r="BT388" s="54">
        <v>0</v>
      </c>
      <c r="BU388" s="57">
        <v>7857143</v>
      </c>
      <c r="BV388" s="54">
        <v>0</v>
      </c>
      <c r="BW388" s="54">
        <v>0</v>
      </c>
      <c r="BX388" s="54">
        <v>0</v>
      </c>
      <c r="BY388" s="54">
        <v>0</v>
      </c>
      <c r="BZ388" s="54">
        <v>0</v>
      </c>
      <c r="CA388" s="54">
        <v>0</v>
      </c>
      <c r="CB388" s="54">
        <v>0</v>
      </c>
      <c r="CC388" s="54">
        <v>0</v>
      </c>
      <c r="CD388" s="54">
        <v>0</v>
      </c>
      <c r="CE388" s="54">
        <v>0</v>
      </c>
      <c r="CF388" s="54">
        <v>0</v>
      </c>
      <c r="CG388" s="54">
        <v>0</v>
      </c>
      <c r="CH388" s="54">
        <v>7857143</v>
      </c>
      <c r="CI388" s="54">
        <v>785714.3</v>
      </c>
      <c r="CJ388" s="54"/>
      <c r="CK388" s="54">
        <v>785714.3</v>
      </c>
      <c r="CL388" s="54">
        <v>0</v>
      </c>
      <c r="CM388" s="54">
        <v>0</v>
      </c>
      <c r="CN388" s="54">
        <v>0</v>
      </c>
      <c r="CO388" s="54"/>
      <c r="CP388" s="54">
        <v>0</v>
      </c>
      <c r="CQ388" s="54">
        <v>0</v>
      </c>
      <c r="CR388" s="54">
        <v>0</v>
      </c>
      <c r="CS388" s="54">
        <v>7071429</v>
      </c>
      <c r="CT388" s="54"/>
      <c r="CU388" s="57">
        <v>7071429</v>
      </c>
      <c r="CV388" s="54">
        <v>0</v>
      </c>
      <c r="CW388" s="54">
        <v>0</v>
      </c>
      <c r="CX388" s="54">
        <v>0</v>
      </c>
      <c r="CY388" s="54">
        <v>0</v>
      </c>
      <c r="CZ388" s="54"/>
      <c r="DA388" s="54">
        <v>0</v>
      </c>
      <c r="DB388" s="54">
        <v>0</v>
      </c>
      <c r="DC388" s="54">
        <v>0</v>
      </c>
      <c r="DD388" s="54">
        <v>7857143</v>
      </c>
      <c r="DE388" s="54"/>
      <c r="DF388" s="54" t="s">
        <v>775</v>
      </c>
      <c r="DG388" s="54">
        <v>1250000</v>
      </c>
      <c r="DH388" s="52" t="s">
        <v>135</v>
      </c>
      <c r="DI388" s="54">
        <f>IFERROR(VLOOKUP($B388,[1]Timesheet!$D:$BK,51,0),0)</f>
        <v>8</v>
      </c>
      <c r="DJ388" s="54">
        <f>IFERROR(VLOOKUP($B388,[1]Timesheet!$D:$BK,52,0),0)</f>
        <v>0</v>
      </c>
      <c r="DK388" s="54">
        <f>IFERROR(VLOOKUP($B388,[1]Timesheet!$D:$BK,55,0),0)</f>
        <v>0</v>
      </c>
      <c r="DL388" s="52">
        <v>0</v>
      </c>
      <c r="DM388" s="54">
        <f>IFERROR(VLOOKUP($B388,[1]Timesheet!$D:$BK,57,0),0)</f>
        <v>0</v>
      </c>
      <c r="DN388" s="54">
        <f t="shared" ref="DN388:DN424" si="21">IF(AND(DL388="x",CB388&gt;0),MIN(ROUND(W388*1%,0),149000),0)</f>
        <v>0</v>
      </c>
      <c r="DO388" s="54"/>
      <c r="DP388" s="54" t="str">
        <f t="shared" ref="DP388:DP424" si="22">IF(E388="Sales",IF(F388="Logistics",F388,IF(F388="Marketing",F388,DH388)),"")</f>
        <v/>
      </c>
      <c r="DQ388" s="60">
        <v>0</v>
      </c>
      <c r="DR388" s="60">
        <v>0</v>
      </c>
      <c r="DS388" s="61" t="str">
        <f>IFERROR(VLOOKUP(E388&amp;H388,[1]Group!$D$3:$G$40,4,0),"")</f>
        <v/>
      </c>
      <c r="DT388" s="61" t="str">
        <f t="shared" ref="DT388:DT424" si="23">J388&amp;I388&amp;DS388</f>
        <v>Việt PhúSouth</v>
      </c>
    </row>
    <row r="389" spans="1:124" s="11" customFormat="1" ht="20.25" customHeight="1" x14ac:dyDescent="0.35">
      <c r="A389" s="47">
        <v>386</v>
      </c>
      <c r="B389" s="48">
        <v>6206</v>
      </c>
      <c r="C389" s="48" t="s">
        <v>779</v>
      </c>
      <c r="D389" s="49" t="s">
        <v>718</v>
      </c>
      <c r="E389" s="49" t="s">
        <v>695</v>
      </c>
      <c r="F389" s="49" t="s">
        <v>702</v>
      </c>
      <c r="G389" s="49" t="s">
        <v>186</v>
      </c>
      <c r="H389" s="49" t="s">
        <v>719</v>
      </c>
      <c r="I389" s="49" t="s">
        <v>129</v>
      </c>
      <c r="J389" s="49" t="s">
        <v>130</v>
      </c>
      <c r="K389" s="49" t="s">
        <v>131</v>
      </c>
      <c r="L389" s="60" t="s">
        <v>250</v>
      </c>
      <c r="M389" s="50">
        <v>44495</v>
      </c>
      <c r="N389" s="50" t="s">
        <v>770</v>
      </c>
      <c r="O389" s="51"/>
      <c r="P389" s="50"/>
      <c r="Q389" s="52" t="s">
        <v>247</v>
      </c>
      <c r="R389" s="311">
        <v>0.1</v>
      </c>
      <c r="S389" s="52" t="s">
        <v>134</v>
      </c>
      <c r="T389" s="54"/>
      <c r="U389" s="54">
        <v>30000000</v>
      </c>
      <c r="V389" s="54"/>
      <c r="W389" s="55">
        <v>30000000</v>
      </c>
      <c r="X389" s="56">
        <v>0</v>
      </c>
      <c r="Y389" s="54">
        <v>0</v>
      </c>
      <c r="Z389" s="54"/>
      <c r="AA389" s="56">
        <v>0</v>
      </c>
      <c r="AB389" s="54"/>
      <c r="AC389" s="54">
        <v>0</v>
      </c>
      <c r="AD389" s="57">
        <v>0</v>
      </c>
      <c r="AE389" s="54" t="s">
        <v>1245</v>
      </c>
      <c r="AF389" s="58">
        <v>21</v>
      </c>
      <c r="AG389" s="58">
        <v>21</v>
      </c>
      <c r="AH389" s="58">
        <v>0</v>
      </c>
      <c r="AI389" s="58">
        <v>0</v>
      </c>
      <c r="AJ389" s="58">
        <v>0</v>
      </c>
      <c r="AK389" s="58">
        <v>21</v>
      </c>
      <c r="AL389" s="58">
        <v>0</v>
      </c>
      <c r="AM389" s="58">
        <v>0</v>
      </c>
      <c r="AN389" s="58">
        <v>0</v>
      </c>
      <c r="AO389" s="58">
        <v>0</v>
      </c>
      <c r="AP389" s="58">
        <v>0</v>
      </c>
      <c r="AQ389" s="58">
        <v>0</v>
      </c>
      <c r="AR389" s="54">
        <v>30000000</v>
      </c>
      <c r="AS389" s="54">
        <v>0</v>
      </c>
      <c r="AT389" s="54">
        <v>0</v>
      </c>
      <c r="AU389" s="54">
        <v>30000000</v>
      </c>
      <c r="AV389" s="54">
        <v>0</v>
      </c>
      <c r="AW389" s="54">
        <v>0</v>
      </c>
      <c r="AX389" s="54">
        <v>0</v>
      </c>
      <c r="AY389" s="54">
        <v>0</v>
      </c>
      <c r="AZ389" s="59">
        <v>0</v>
      </c>
      <c r="BA389" s="54">
        <v>0</v>
      </c>
      <c r="BB389" s="59"/>
      <c r="BC389" s="54"/>
      <c r="BD389" s="54"/>
      <c r="BE389" s="54">
        <v>0</v>
      </c>
      <c r="BF389" s="54">
        <v>0</v>
      </c>
      <c r="BG389" s="59">
        <v>0</v>
      </c>
      <c r="BH389" s="59">
        <v>0</v>
      </c>
      <c r="BI389" s="59">
        <v>0</v>
      </c>
      <c r="BJ389" s="59">
        <v>0</v>
      </c>
      <c r="BK389" s="59"/>
      <c r="BL389" s="59">
        <v>0</v>
      </c>
      <c r="BM389" s="59"/>
      <c r="BN389" s="59"/>
      <c r="BO389" s="59">
        <v>0</v>
      </c>
      <c r="BP389" s="59"/>
      <c r="BQ389" s="59"/>
      <c r="BR389" s="54"/>
      <c r="BS389" s="59"/>
      <c r="BT389" s="54">
        <v>0</v>
      </c>
      <c r="BU389" s="57">
        <v>30000000</v>
      </c>
      <c r="BV389" s="54">
        <v>0</v>
      </c>
      <c r="BW389" s="54">
        <v>0</v>
      </c>
      <c r="BX389" s="54">
        <v>0</v>
      </c>
      <c r="BY389" s="54">
        <v>0</v>
      </c>
      <c r="BZ389" s="54">
        <v>0</v>
      </c>
      <c r="CA389" s="54">
        <v>0</v>
      </c>
      <c r="CB389" s="54">
        <v>0</v>
      </c>
      <c r="CC389" s="54">
        <v>0</v>
      </c>
      <c r="CD389" s="54">
        <v>0</v>
      </c>
      <c r="CE389" s="54">
        <v>0</v>
      </c>
      <c r="CF389" s="54">
        <v>0</v>
      </c>
      <c r="CG389" s="54">
        <v>0</v>
      </c>
      <c r="CH389" s="54">
        <v>30000000</v>
      </c>
      <c r="CI389" s="54">
        <v>3000000</v>
      </c>
      <c r="CJ389" s="54"/>
      <c r="CK389" s="54">
        <v>3000000</v>
      </c>
      <c r="CL389" s="54">
        <v>0</v>
      </c>
      <c r="CM389" s="54">
        <v>0</v>
      </c>
      <c r="CN389" s="54">
        <v>0</v>
      </c>
      <c r="CO389" s="54"/>
      <c r="CP389" s="54">
        <v>0</v>
      </c>
      <c r="CQ389" s="54">
        <v>0</v>
      </c>
      <c r="CR389" s="54">
        <v>0</v>
      </c>
      <c r="CS389" s="54">
        <v>27000000</v>
      </c>
      <c r="CT389" s="54"/>
      <c r="CU389" s="57">
        <v>27000000</v>
      </c>
      <c r="CV389" s="54">
        <v>0</v>
      </c>
      <c r="CW389" s="54">
        <v>0</v>
      </c>
      <c r="CX389" s="54">
        <v>0</v>
      </c>
      <c r="CY389" s="54">
        <v>0</v>
      </c>
      <c r="CZ389" s="54"/>
      <c r="DA389" s="54">
        <v>0</v>
      </c>
      <c r="DB389" s="54">
        <v>0</v>
      </c>
      <c r="DC389" s="54">
        <v>0</v>
      </c>
      <c r="DD389" s="54">
        <v>30000000</v>
      </c>
      <c r="DE389" s="54"/>
      <c r="DF389" s="54" t="s">
        <v>775</v>
      </c>
      <c r="DG389" s="54">
        <v>2500000</v>
      </c>
      <c r="DH389" s="52" t="s">
        <v>135</v>
      </c>
      <c r="DI389" s="54">
        <f>IFERROR(VLOOKUP($B389,[1]Timesheet!$D:$BK,51,0),0)</f>
        <v>18</v>
      </c>
      <c r="DJ389" s="54">
        <f>IFERROR(VLOOKUP($B389,[1]Timesheet!$D:$BK,52,0),0)</f>
        <v>0</v>
      </c>
      <c r="DK389" s="54">
        <f>IFERROR(VLOOKUP($B389,[1]Timesheet!$D:$BK,55,0),0)</f>
        <v>0</v>
      </c>
      <c r="DL389" s="52">
        <v>0</v>
      </c>
      <c r="DM389" s="54">
        <f>IFERROR(VLOOKUP($B389,[1]Timesheet!$D:$BK,57,0),0)</f>
        <v>0</v>
      </c>
      <c r="DN389" s="54">
        <f t="shared" si="21"/>
        <v>0</v>
      </c>
      <c r="DO389" s="54"/>
      <c r="DP389" s="54" t="str">
        <f t="shared" si="22"/>
        <v/>
      </c>
      <c r="DQ389" s="60">
        <v>0</v>
      </c>
      <c r="DR389" s="60">
        <v>0</v>
      </c>
      <c r="DS389" s="61" t="str">
        <f>IFERROR(VLOOKUP(E389&amp;H389,[1]Group!$D$3:$G$40,4,0),"")</f>
        <v/>
      </c>
      <c r="DT389" s="61" t="str">
        <f t="shared" si="23"/>
        <v>Việt PhúSouth</v>
      </c>
    </row>
    <row r="390" spans="1:124" s="70" customFormat="1" ht="20.25" customHeight="1" x14ac:dyDescent="0.35">
      <c r="A390" s="47">
        <v>387</v>
      </c>
      <c r="B390" s="63">
        <v>6276</v>
      </c>
      <c r="C390" s="48" t="s">
        <v>1163</v>
      </c>
      <c r="D390" s="64" t="s">
        <v>720</v>
      </c>
      <c r="E390" s="65" t="s">
        <v>192</v>
      </c>
      <c r="F390" s="65" t="s">
        <v>193</v>
      </c>
      <c r="G390" s="65" t="s">
        <v>151</v>
      </c>
      <c r="H390" s="65" t="s">
        <v>193</v>
      </c>
      <c r="I390" s="65" t="s">
        <v>129</v>
      </c>
      <c r="J390" s="65" t="s">
        <v>179</v>
      </c>
      <c r="K390" s="65" t="s">
        <v>131</v>
      </c>
      <c r="L390" s="65" t="s">
        <v>250</v>
      </c>
      <c r="M390" s="66">
        <v>44522</v>
      </c>
      <c r="N390" s="50" t="s">
        <v>770</v>
      </c>
      <c r="O390" s="67"/>
      <c r="P390" s="66"/>
      <c r="Q390" s="52" t="s">
        <v>247</v>
      </c>
      <c r="R390" s="311">
        <v>0.1</v>
      </c>
      <c r="S390" s="52" t="s">
        <v>134</v>
      </c>
      <c r="T390" s="68"/>
      <c r="U390" s="54">
        <v>5000000</v>
      </c>
      <c r="V390" s="68"/>
      <c r="W390" s="69">
        <v>5000000</v>
      </c>
      <c r="X390" s="68">
        <v>0</v>
      </c>
      <c r="Y390" s="68">
        <v>0</v>
      </c>
      <c r="Z390" s="68"/>
      <c r="AA390" s="68">
        <v>200000</v>
      </c>
      <c r="AB390" s="54"/>
      <c r="AC390" s="68">
        <v>730000</v>
      </c>
      <c r="AD390" s="57">
        <v>930000</v>
      </c>
      <c r="AE390" s="54" t="s">
        <v>1246</v>
      </c>
      <c r="AF390" s="58">
        <v>26</v>
      </c>
      <c r="AG390" s="58">
        <v>26</v>
      </c>
      <c r="AH390" s="58">
        <v>0</v>
      </c>
      <c r="AI390" s="58">
        <v>0</v>
      </c>
      <c r="AJ390" s="58">
        <v>0</v>
      </c>
      <c r="AK390" s="58">
        <v>26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54">
        <v>5000000</v>
      </c>
      <c r="AS390" s="54">
        <v>819259</v>
      </c>
      <c r="AT390" s="54">
        <v>0</v>
      </c>
      <c r="AU390" s="54">
        <v>5819259</v>
      </c>
      <c r="AV390" s="54">
        <v>0</v>
      </c>
      <c r="AW390" s="54">
        <v>0</v>
      </c>
      <c r="AX390" s="54">
        <v>0</v>
      </c>
      <c r="AY390" s="54">
        <v>200000</v>
      </c>
      <c r="AZ390" s="59">
        <v>0</v>
      </c>
      <c r="BA390" s="54">
        <v>0</v>
      </c>
      <c r="BB390" s="59"/>
      <c r="BC390" s="68"/>
      <c r="BD390" s="68"/>
      <c r="BE390" s="54">
        <v>730000</v>
      </c>
      <c r="BF390" s="54">
        <v>930000</v>
      </c>
      <c r="BG390" s="59">
        <v>0</v>
      </c>
      <c r="BH390" s="59">
        <v>0</v>
      </c>
      <c r="BI390" s="59">
        <v>0</v>
      </c>
      <c r="BJ390" s="59">
        <v>0</v>
      </c>
      <c r="BK390" s="59"/>
      <c r="BL390" s="59">
        <v>70000</v>
      </c>
      <c r="BM390" s="59"/>
      <c r="BN390" s="59"/>
      <c r="BO390" s="59">
        <v>0</v>
      </c>
      <c r="BP390" s="59"/>
      <c r="BQ390" s="59"/>
      <c r="BR390" s="54"/>
      <c r="BS390" s="59"/>
      <c r="BT390" s="54">
        <v>70000</v>
      </c>
      <c r="BU390" s="57">
        <v>6819259</v>
      </c>
      <c r="BV390" s="54">
        <v>0</v>
      </c>
      <c r="BW390" s="54">
        <v>200000</v>
      </c>
      <c r="BX390" s="54">
        <v>730000</v>
      </c>
      <c r="BY390" s="54">
        <v>0</v>
      </c>
      <c r="BZ390" s="68">
        <v>0</v>
      </c>
      <c r="CA390" s="54">
        <v>0</v>
      </c>
      <c r="CB390" s="54">
        <v>0</v>
      </c>
      <c r="CC390" s="54">
        <v>0</v>
      </c>
      <c r="CD390" s="54">
        <v>0</v>
      </c>
      <c r="CE390" s="54">
        <v>0</v>
      </c>
      <c r="CF390" s="54">
        <v>0</v>
      </c>
      <c r="CG390" s="54">
        <v>930000</v>
      </c>
      <c r="CH390" s="54">
        <v>5889259</v>
      </c>
      <c r="CI390" s="54">
        <v>681925.9</v>
      </c>
      <c r="CJ390" s="54"/>
      <c r="CK390" s="54">
        <v>681925.9</v>
      </c>
      <c r="CL390" s="54">
        <v>0</v>
      </c>
      <c r="CM390" s="54">
        <v>0</v>
      </c>
      <c r="CN390" s="54">
        <v>0</v>
      </c>
      <c r="CO390" s="54"/>
      <c r="CP390" s="54">
        <v>0</v>
      </c>
      <c r="CQ390" s="54">
        <v>0</v>
      </c>
      <c r="CR390" s="54">
        <v>0</v>
      </c>
      <c r="CS390" s="54">
        <v>6137333</v>
      </c>
      <c r="CT390" s="54"/>
      <c r="CU390" s="57">
        <v>6137333</v>
      </c>
      <c r="CV390" s="54">
        <v>0</v>
      </c>
      <c r="CW390" s="54">
        <v>0</v>
      </c>
      <c r="CX390" s="54">
        <v>0</v>
      </c>
      <c r="CY390" s="54">
        <v>0</v>
      </c>
      <c r="CZ390" s="54"/>
      <c r="DA390" s="54">
        <v>0</v>
      </c>
      <c r="DB390" s="54">
        <v>0</v>
      </c>
      <c r="DC390" s="54">
        <v>0</v>
      </c>
      <c r="DD390" s="54">
        <v>6819259</v>
      </c>
      <c r="DE390" s="68"/>
      <c r="DF390" s="54" t="s">
        <v>980</v>
      </c>
      <c r="DG390" s="54">
        <v>416666.66666666669</v>
      </c>
      <c r="DH390" s="52" t="s">
        <v>200</v>
      </c>
      <c r="DI390" s="54">
        <f>IFERROR(VLOOKUP($B390,[1]Timesheet!$D:$BK,51,0),0)</f>
        <v>22</v>
      </c>
      <c r="DJ390" s="54">
        <f>IFERROR(VLOOKUP($B390,[1]Timesheet!$D:$BK,52,0),0)</f>
        <v>0</v>
      </c>
      <c r="DK390" s="54">
        <f>IFERROR(VLOOKUP($B390,[1]Timesheet!$D:$BK,55,0),0)</f>
        <v>0</v>
      </c>
      <c r="DL390" s="52">
        <v>0</v>
      </c>
      <c r="DM390" s="54">
        <f>IFERROR(VLOOKUP($B390,[1]Timesheet!$D:$BK,57,0),0)</f>
        <v>0</v>
      </c>
      <c r="DN390" s="54">
        <f t="shared" si="21"/>
        <v>0</v>
      </c>
      <c r="DO390" s="54"/>
      <c r="DP390" s="54" t="str">
        <f t="shared" si="22"/>
        <v>HCM</v>
      </c>
      <c r="DQ390" s="60">
        <v>0</v>
      </c>
      <c r="DR390" s="60">
        <v>0</v>
      </c>
      <c r="DS390" s="61" t="str">
        <f>IFERROR(VLOOKUP(E390&amp;H390,[1]Group!$D$3:$G$40,4,0),"")</f>
        <v>Group 1</v>
      </c>
      <c r="DT390" s="61" t="str">
        <f t="shared" si="23"/>
        <v>MoviSouthGroup 1</v>
      </c>
    </row>
    <row r="391" spans="1:124" s="70" customFormat="1" ht="20.25" customHeight="1" x14ac:dyDescent="0.35">
      <c r="A391" s="47">
        <v>388</v>
      </c>
      <c r="B391" s="63">
        <v>6280</v>
      </c>
      <c r="C391" s="48" t="s">
        <v>1166</v>
      </c>
      <c r="D391" s="64" t="s">
        <v>721</v>
      </c>
      <c r="E391" s="65" t="s">
        <v>192</v>
      </c>
      <c r="F391" s="65" t="s">
        <v>487</v>
      </c>
      <c r="G391" s="65" t="s">
        <v>151</v>
      </c>
      <c r="H391" s="65" t="s">
        <v>487</v>
      </c>
      <c r="I391" s="65" t="s">
        <v>129</v>
      </c>
      <c r="J391" s="65" t="s">
        <v>179</v>
      </c>
      <c r="K391" s="65" t="s">
        <v>131</v>
      </c>
      <c r="L391" s="65" t="s">
        <v>250</v>
      </c>
      <c r="M391" s="66">
        <v>44522</v>
      </c>
      <c r="N391" s="50" t="s">
        <v>770</v>
      </c>
      <c r="O391" s="67"/>
      <c r="P391" s="66"/>
      <c r="Q391" s="52" t="s">
        <v>247</v>
      </c>
      <c r="R391" s="311">
        <v>0.1</v>
      </c>
      <c r="S391" s="52" t="s">
        <v>134</v>
      </c>
      <c r="T391" s="68"/>
      <c r="U391" s="54">
        <v>5000000</v>
      </c>
      <c r="V391" s="68"/>
      <c r="W391" s="69">
        <v>5000000</v>
      </c>
      <c r="X391" s="68">
        <v>0</v>
      </c>
      <c r="Y391" s="68">
        <v>0</v>
      </c>
      <c r="Z391" s="68"/>
      <c r="AA391" s="68">
        <v>0</v>
      </c>
      <c r="AB391" s="54"/>
      <c r="AC391" s="68">
        <v>730000</v>
      </c>
      <c r="AD391" s="57">
        <v>730000</v>
      </c>
      <c r="AE391" s="54" t="s">
        <v>1246</v>
      </c>
      <c r="AF391" s="58">
        <v>26</v>
      </c>
      <c r="AG391" s="58">
        <v>13.5</v>
      </c>
      <c r="AH391" s="58">
        <v>0</v>
      </c>
      <c r="AI391" s="58">
        <v>0</v>
      </c>
      <c r="AJ391" s="58">
        <v>0</v>
      </c>
      <c r="AK391" s="58">
        <v>13.5</v>
      </c>
      <c r="AL391" s="58">
        <v>0</v>
      </c>
      <c r="AM391" s="58">
        <v>0</v>
      </c>
      <c r="AN391" s="58">
        <v>0</v>
      </c>
      <c r="AO391" s="58">
        <v>0</v>
      </c>
      <c r="AP391" s="58">
        <v>0</v>
      </c>
      <c r="AQ391" s="58">
        <v>0</v>
      </c>
      <c r="AR391" s="54">
        <v>2596154</v>
      </c>
      <c r="AS391" s="54">
        <v>819259</v>
      </c>
      <c r="AT391" s="54">
        <v>0</v>
      </c>
      <c r="AU391" s="54">
        <v>3415413</v>
      </c>
      <c r="AV391" s="54">
        <v>0</v>
      </c>
      <c r="AW391" s="54">
        <v>0</v>
      </c>
      <c r="AX391" s="54">
        <v>0</v>
      </c>
      <c r="AY391" s="54">
        <v>0</v>
      </c>
      <c r="AZ391" s="59">
        <v>0</v>
      </c>
      <c r="BA391" s="54">
        <v>0</v>
      </c>
      <c r="BB391" s="59"/>
      <c r="BC391" s="68"/>
      <c r="BD391" s="68"/>
      <c r="BE391" s="54">
        <v>379038</v>
      </c>
      <c r="BF391" s="54">
        <v>379038</v>
      </c>
      <c r="BG391" s="59">
        <v>0</v>
      </c>
      <c r="BH391" s="59">
        <v>0</v>
      </c>
      <c r="BI391" s="59">
        <v>0</v>
      </c>
      <c r="BJ391" s="59">
        <v>0</v>
      </c>
      <c r="BK391" s="59"/>
      <c r="BL391" s="59">
        <v>0</v>
      </c>
      <c r="BM391" s="59"/>
      <c r="BN391" s="59"/>
      <c r="BO391" s="59">
        <v>0</v>
      </c>
      <c r="BP391" s="59"/>
      <c r="BQ391" s="59"/>
      <c r="BR391" s="54"/>
      <c r="BS391" s="59"/>
      <c r="BT391" s="54">
        <v>0</v>
      </c>
      <c r="BU391" s="57">
        <v>3794451</v>
      </c>
      <c r="BV391" s="54">
        <v>0</v>
      </c>
      <c r="BW391" s="54">
        <v>0</v>
      </c>
      <c r="BX391" s="54">
        <v>379038</v>
      </c>
      <c r="BY391" s="54">
        <v>0</v>
      </c>
      <c r="BZ391" s="68">
        <v>0</v>
      </c>
      <c r="CA391" s="54">
        <v>0</v>
      </c>
      <c r="CB391" s="54">
        <v>0</v>
      </c>
      <c r="CC391" s="54">
        <v>0</v>
      </c>
      <c r="CD391" s="54">
        <v>0</v>
      </c>
      <c r="CE391" s="54">
        <v>0</v>
      </c>
      <c r="CF391" s="54">
        <v>0</v>
      </c>
      <c r="CG391" s="54">
        <v>379038</v>
      </c>
      <c r="CH391" s="54">
        <v>3415413</v>
      </c>
      <c r="CI391" s="54">
        <v>379445.10000000003</v>
      </c>
      <c r="CJ391" s="54"/>
      <c r="CK391" s="54">
        <v>379445.10000000003</v>
      </c>
      <c r="CL391" s="54">
        <v>0</v>
      </c>
      <c r="CM391" s="54">
        <v>0</v>
      </c>
      <c r="CN391" s="54">
        <v>0</v>
      </c>
      <c r="CO391" s="54"/>
      <c r="CP391" s="54">
        <v>0</v>
      </c>
      <c r="CQ391" s="54">
        <v>0</v>
      </c>
      <c r="CR391" s="54">
        <v>0</v>
      </c>
      <c r="CS391" s="54">
        <v>3415006</v>
      </c>
      <c r="CT391" s="54"/>
      <c r="CU391" s="57">
        <v>3415006</v>
      </c>
      <c r="CV391" s="54">
        <v>0</v>
      </c>
      <c r="CW391" s="54">
        <v>0</v>
      </c>
      <c r="CX391" s="54">
        <v>0</v>
      </c>
      <c r="CY391" s="54">
        <v>0</v>
      </c>
      <c r="CZ391" s="54"/>
      <c r="DA391" s="54">
        <v>0</v>
      </c>
      <c r="DB391" s="54">
        <v>0</v>
      </c>
      <c r="DC391" s="54">
        <v>0</v>
      </c>
      <c r="DD391" s="54">
        <v>3794451</v>
      </c>
      <c r="DE391" s="68"/>
      <c r="DF391" s="54" t="s">
        <v>980</v>
      </c>
      <c r="DG391" s="54">
        <v>416666.66666666669</v>
      </c>
      <c r="DH391" s="52" t="s">
        <v>135</v>
      </c>
      <c r="DI391" s="54">
        <f>IFERROR(VLOOKUP($B391,[1]Timesheet!$D:$BK,51,0),0)</f>
        <v>8</v>
      </c>
      <c r="DJ391" s="54">
        <f>IFERROR(VLOOKUP($B391,[1]Timesheet!$D:$BK,52,0),0)</f>
        <v>0</v>
      </c>
      <c r="DK391" s="54">
        <f>IFERROR(VLOOKUP($B391,[1]Timesheet!$D:$BK,55,0),0)</f>
        <v>14</v>
      </c>
      <c r="DL391" s="52">
        <v>0</v>
      </c>
      <c r="DM391" s="54">
        <f>IFERROR(VLOOKUP($B391,[1]Timesheet!$D:$BK,57,0),0)</f>
        <v>0</v>
      </c>
      <c r="DN391" s="54">
        <f t="shared" si="21"/>
        <v>0</v>
      </c>
      <c r="DO391" s="54"/>
      <c r="DP391" s="54" t="str">
        <f t="shared" si="22"/>
        <v>HO</v>
      </c>
      <c r="DQ391" s="60">
        <v>0</v>
      </c>
      <c r="DR391" s="60">
        <v>0</v>
      </c>
      <c r="DS391" s="61" t="str">
        <f>IFERROR(VLOOKUP(E391&amp;H391,[1]Group!$D$3:$G$40,4,0),"")</f>
        <v>Group 1</v>
      </c>
      <c r="DT391" s="61" t="str">
        <f t="shared" si="23"/>
        <v>MoviSouthGroup 1</v>
      </c>
    </row>
    <row r="392" spans="1:124" s="70" customFormat="1" ht="20.25" customHeight="1" x14ac:dyDescent="0.35">
      <c r="A392" s="47">
        <v>389</v>
      </c>
      <c r="B392" s="63">
        <v>6278</v>
      </c>
      <c r="C392" s="48" t="s">
        <v>1164</v>
      </c>
      <c r="D392" s="64" t="s">
        <v>722</v>
      </c>
      <c r="E392" s="65" t="s">
        <v>192</v>
      </c>
      <c r="F392" s="65" t="s">
        <v>193</v>
      </c>
      <c r="G392" s="65" t="s">
        <v>151</v>
      </c>
      <c r="H392" s="65" t="s">
        <v>193</v>
      </c>
      <c r="I392" s="65" t="s">
        <v>169</v>
      </c>
      <c r="J392" s="65" t="s">
        <v>179</v>
      </c>
      <c r="K392" s="65" t="s">
        <v>131</v>
      </c>
      <c r="L392" s="65" t="s">
        <v>250</v>
      </c>
      <c r="M392" s="66">
        <v>44519</v>
      </c>
      <c r="N392" s="50" t="s">
        <v>770</v>
      </c>
      <c r="O392" s="67"/>
      <c r="P392" s="66"/>
      <c r="Q392" s="52" t="s">
        <v>247</v>
      </c>
      <c r="R392" s="311">
        <v>0.1</v>
      </c>
      <c r="S392" s="52" t="s">
        <v>134</v>
      </c>
      <c r="T392" s="68"/>
      <c r="U392" s="54">
        <v>5000000</v>
      </c>
      <c r="V392" s="68"/>
      <c r="W392" s="69">
        <v>5000000</v>
      </c>
      <c r="X392" s="68">
        <v>0</v>
      </c>
      <c r="Y392" s="68">
        <v>0</v>
      </c>
      <c r="Z392" s="68"/>
      <c r="AA392" s="68">
        <v>200000</v>
      </c>
      <c r="AB392" s="54"/>
      <c r="AC392" s="68">
        <v>730000</v>
      </c>
      <c r="AD392" s="57">
        <v>930000</v>
      </c>
      <c r="AE392" s="54" t="s">
        <v>1246</v>
      </c>
      <c r="AF392" s="58">
        <v>26</v>
      </c>
      <c r="AG392" s="58">
        <v>26</v>
      </c>
      <c r="AH392" s="58">
        <v>0</v>
      </c>
      <c r="AI392" s="58">
        <v>0</v>
      </c>
      <c r="AJ392" s="58">
        <v>0</v>
      </c>
      <c r="AK392" s="58">
        <v>26</v>
      </c>
      <c r="AL392" s="58">
        <v>0</v>
      </c>
      <c r="AM392" s="58">
        <v>0</v>
      </c>
      <c r="AN392" s="58">
        <v>0</v>
      </c>
      <c r="AO392" s="58">
        <v>0</v>
      </c>
      <c r="AP392" s="58">
        <v>0</v>
      </c>
      <c r="AQ392" s="58">
        <v>0</v>
      </c>
      <c r="AR392" s="54">
        <v>5000000</v>
      </c>
      <c r="AS392" s="54">
        <v>1228889</v>
      </c>
      <c r="AT392" s="54">
        <v>0</v>
      </c>
      <c r="AU392" s="54">
        <v>6228889</v>
      </c>
      <c r="AV392" s="54">
        <v>0</v>
      </c>
      <c r="AW392" s="54">
        <v>0</v>
      </c>
      <c r="AX392" s="54">
        <v>0</v>
      </c>
      <c r="AY392" s="54">
        <v>200000</v>
      </c>
      <c r="AZ392" s="59">
        <v>0</v>
      </c>
      <c r="BA392" s="54">
        <v>0</v>
      </c>
      <c r="BB392" s="59"/>
      <c r="BC392" s="68"/>
      <c r="BD392" s="68"/>
      <c r="BE392" s="54">
        <v>730000</v>
      </c>
      <c r="BF392" s="54">
        <v>930000</v>
      </c>
      <c r="BG392" s="59">
        <v>0</v>
      </c>
      <c r="BH392" s="59">
        <v>0</v>
      </c>
      <c r="BI392" s="59">
        <v>0</v>
      </c>
      <c r="BJ392" s="59">
        <v>0</v>
      </c>
      <c r="BK392" s="59"/>
      <c r="BL392" s="59">
        <v>0</v>
      </c>
      <c r="BM392" s="59"/>
      <c r="BN392" s="59"/>
      <c r="BO392" s="59">
        <v>0</v>
      </c>
      <c r="BP392" s="59"/>
      <c r="BQ392" s="59"/>
      <c r="BR392" s="54"/>
      <c r="BS392" s="59"/>
      <c r="BT392" s="54">
        <v>0</v>
      </c>
      <c r="BU392" s="57">
        <v>7158889</v>
      </c>
      <c r="BV392" s="54">
        <v>0</v>
      </c>
      <c r="BW392" s="54">
        <v>200000</v>
      </c>
      <c r="BX392" s="54">
        <v>730000</v>
      </c>
      <c r="BY392" s="54">
        <v>0</v>
      </c>
      <c r="BZ392" s="68">
        <v>0</v>
      </c>
      <c r="CA392" s="54">
        <v>0</v>
      </c>
      <c r="CB392" s="54">
        <v>0</v>
      </c>
      <c r="CC392" s="54">
        <v>0</v>
      </c>
      <c r="CD392" s="54">
        <v>0</v>
      </c>
      <c r="CE392" s="54">
        <v>0</v>
      </c>
      <c r="CF392" s="54">
        <v>0</v>
      </c>
      <c r="CG392" s="54">
        <v>930000</v>
      </c>
      <c r="CH392" s="54">
        <v>6228889</v>
      </c>
      <c r="CI392" s="54">
        <v>715888.9</v>
      </c>
      <c r="CJ392" s="54"/>
      <c r="CK392" s="54">
        <v>715888.9</v>
      </c>
      <c r="CL392" s="54">
        <v>0</v>
      </c>
      <c r="CM392" s="54">
        <v>0</v>
      </c>
      <c r="CN392" s="54">
        <v>0</v>
      </c>
      <c r="CO392" s="54"/>
      <c r="CP392" s="54">
        <v>0</v>
      </c>
      <c r="CQ392" s="54">
        <v>0</v>
      </c>
      <c r="CR392" s="54">
        <v>0</v>
      </c>
      <c r="CS392" s="54">
        <v>6443000</v>
      </c>
      <c r="CT392" s="54"/>
      <c r="CU392" s="57">
        <v>6443000</v>
      </c>
      <c r="CV392" s="54">
        <v>0</v>
      </c>
      <c r="CW392" s="54">
        <v>0</v>
      </c>
      <c r="CX392" s="54">
        <v>0</v>
      </c>
      <c r="CY392" s="54">
        <v>0</v>
      </c>
      <c r="CZ392" s="54"/>
      <c r="DA392" s="54">
        <v>0</v>
      </c>
      <c r="DB392" s="54">
        <v>0</v>
      </c>
      <c r="DC392" s="54">
        <v>0</v>
      </c>
      <c r="DD392" s="54">
        <v>7158889</v>
      </c>
      <c r="DE392" s="68"/>
      <c r="DF392" s="54" t="s">
        <v>982</v>
      </c>
      <c r="DG392" s="54">
        <v>416666.66666666669</v>
      </c>
      <c r="DH392" s="52" t="s">
        <v>212</v>
      </c>
      <c r="DI392" s="54">
        <f>IFERROR(VLOOKUP($B392,[1]Timesheet!$D:$BK,51,0),0)</f>
        <v>22</v>
      </c>
      <c r="DJ392" s="54">
        <f>IFERROR(VLOOKUP($B392,[1]Timesheet!$D:$BK,52,0),0)</f>
        <v>0</v>
      </c>
      <c r="DK392" s="54">
        <f>IFERROR(VLOOKUP($B392,[1]Timesheet!$D:$BK,55,0),0)</f>
        <v>0</v>
      </c>
      <c r="DL392" s="52">
        <v>0</v>
      </c>
      <c r="DM392" s="54">
        <f>IFERROR(VLOOKUP($B392,[1]Timesheet!$D:$BK,57,0),0)</f>
        <v>0</v>
      </c>
      <c r="DN392" s="54">
        <f t="shared" si="21"/>
        <v>0</v>
      </c>
      <c r="DO392" s="54"/>
      <c r="DP392" s="54" t="str">
        <f t="shared" si="22"/>
        <v>HPG</v>
      </c>
      <c r="DQ392" s="60">
        <v>0</v>
      </c>
      <c r="DR392" s="60">
        <v>0</v>
      </c>
      <c r="DS392" s="61" t="str">
        <f>IFERROR(VLOOKUP(E392&amp;H392,[1]Group!$D$3:$G$40,4,0),"")</f>
        <v>Group 1</v>
      </c>
      <c r="DT392" s="61" t="str">
        <f t="shared" si="23"/>
        <v>MoviNorthGroup 1</v>
      </c>
    </row>
    <row r="393" spans="1:124" s="70" customFormat="1" ht="20.25" customHeight="1" x14ac:dyDescent="0.35">
      <c r="A393" s="47">
        <v>390</v>
      </c>
      <c r="B393" s="63">
        <v>6279</v>
      </c>
      <c r="C393" s="48" t="s">
        <v>1165</v>
      </c>
      <c r="D393" s="64" t="s">
        <v>723</v>
      </c>
      <c r="E393" s="65" t="s">
        <v>192</v>
      </c>
      <c r="F393" s="65" t="s">
        <v>193</v>
      </c>
      <c r="G393" s="65" t="s">
        <v>151</v>
      </c>
      <c r="H393" s="65" t="s">
        <v>193</v>
      </c>
      <c r="I393" s="65" t="s">
        <v>129</v>
      </c>
      <c r="J393" s="65" t="s">
        <v>179</v>
      </c>
      <c r="K393" s="65" t="s">
        <v>131</v>
      </c>
      <c r="L393" s="65" t="s">
        <v>250</v>
      </c>
      <c r="M393" s="66">
        <v>44519</v>
      </c>
      <c r="N393" s="50" t="s">
        <v>770</v>
      </c>
      <c r="O393" s="67"/>
      <c r="P393" s="66"/>
      <c r="Q393" s="52" t="s">
        <v>247</v>
      </c>
      <c r="R393" s="311">
        <v>0.1</v>
      </c>
      <c r="S393" s="52" t="s">
        <v>134</v>
      </c>
      <c r="T393" s="68"/>
      <c r="U393" s="54">
        <v>5000000</v>
      </c>
      <c r="V393" s="68"/>
      <c r="W393" s="69">
        <v>5000000</v>
      </c>
      <c r="X393" s="68">
        <v>0</v>
      </c>
      <c r="Y393" s="68">
        <v>0</v>
      </c>
      <c r="Z393" s="68"/>
      <c r="AA393" s="68">
        <v>200000</v>
      </c>
      <c r="AB393" s="54"/>
      <c r="AC393" s="68">
        <v>730000</v>
      </c>
      <c r="AD393" s="57">
        <v>930000</v>
      </c>
      <c r="AE393" s="54" t="s">
        <v>1246</v>
      </c>
      <c r="AF393" s="58">
        <v>26</v>
      </c>
      <c r="AG393" s="58">
        <v>26</v>
      </c>
      <c r="AH393" s="58">
        <v>0</v>
      </c>
      <c r="AI393" s="58">
        <v>0</v>
      </c>
      <c r="AJ393" s="58">
        <v>0</v>
      </c>
      <c r="AK393" s="58">
        <v>26</v>
      </c>
      <c r="AL393" s="58">
        <v>0</v>
      </c>
      <c r="AM393" s="58">
        <v>0</v>
      </c>
      <c r="AN393" s="58">
        <v>0</v>
      </c>
      <c r="AO393" s="58">
        <v>0</v>
      </c>
      <c r="AP393" s="58">
        <v>0</v>
      </c>
      <c r="AQ393" s="58">
        <v>0</v>
      </c>
      <c r="AR393" s="54">
        <v>5000000</v>
      </c>
      <c r="AS393" s="54">
        <v>1228889</v>
      </c>
      <c r="AT393" s="54">
        <v>0</v>
      </c>
      <c r="AU393" s="54">
        <v>6228889</v>
      </c>
      <c r="AV393" s="54">
        <v>0</v>
      </c>
      <c r="AW393" s="54">
        <v>0</v>
      </c>
      <c r="AX393" s="54">
        <v>0</v>
      </c>
      <c r="AY393" s="54">
        <v>200000</v>
      </c>
      <c r="AZ393" s="59">
        <v>0</v>
      </c>
      <c r="BA393" s="54">
        <v>0</v>
      </c>
      <c r="BB393" s="59"/>
      <c r="BC393" s="68"/>
      <c r="BD393" s="68"/>
      <c r="BE393" s="54">
        <v>730000</v>
      </c>
      <c r="BF393" s="54">
        <v>930000</v>
      </c>
      <c r="BG393" s="59">
        <v>0</v>
      </c>
      <c r="BH393" s="59">
        <v>0</v>
      </c>
      <c r="BI393" s="59">
        <v>0</v>
      </c>
      <c r="BJ393" s="59">
        <v>0</v>
      </c>
      <c r="BK393" s="59"/>
      <c r="BL393" s="59">
        <v>0</v>
      </c>
      <c r="BM393" s="59"/>
      <c r="BN393" s="59"/>
      <c r="BO393" s="59">
        <v>0</v>
      </c>
      <c r="BP393" s="59"/>
      <c r="BQ393" s="59"/>
      <c r="BR393" s="54"/>
      <c r="BS393" s="59"/>
      <c r="BT393" s="54">
        <v>0</v>
      </c>
      <c r="BU393" s="57">
        <v>7158889</v>
      </c>
      <c r="BV393" s="54">
        <v>0</v>
      </c>
      <c r="BW393" s="54">
        <v>200000</v>
      </c>
      <c r="BX393" s="54">
        <v>730000</v>
      </c>
      <c r="BY393" s="54">
        <v>0</v>
      </c>
      <c r="BZ393" s="68">
        <v>0</v>
      </c>
      <c r="CA393" s="54">
        <v>0</v>
      </c>
      <c r="CB393" s="54">
        <v>0</v>
      </c>
      <c r="CC393" s="54">
        <v>0</v>
      </c>
      <c r="CD393" s="54">
        <v>0</v>
      </c>
      <c r="CE393" s="54">
        <v>0</v>
      </c>
      <c r="CF393" s="54">
        <v>0</v>
      </c>
      <c r="CG393" s="54">
        <v>930000</v>
      </c>
      <c r="CH393" s="54">
        <v>6228889</v>
      </c>
      <c r="CI393" s="54">
        <v>715888.9</v>
      </c>
      <c r="CJ393" s="54"/>
      <c r="CK393" s="54">
        <v>715888.9</v>
      </c>
      <c r="CL393" s="54">
        <v>0</v>
      </c>
      <c r="CM393" s="54">
        <v>0</v>
      </c>
      <c r="CN393" s="54">
        <v>0</v>
      </c>
      <c r="CO393" s="54"/>
      <c r="CP393" s="54">
        <v>0</v>
      </c>
      <c r="CQ393" s="54">
        <v>0</v>
      </c>
      <c r="CR393" s="54">
        <v>0</v>
      </c>
      <c r="CS393" s="54">
        <v>6443000</v>
      </c>
      <c r="CT393" s="54"/>
      <c r="CU393" s="57">
        <v>6443000</v>
      </c>
      <c r="CV393" s="54">
        <v>0</v>
      </c>
      <c r="CW393" s="54">
        <v>0</v>
      </c>
      <c r="CX393" s="54">
        <v>0</v>
      </c>
      <c r="CY393" s="54">
        <v>0</v>
      </c>
      <c r="CZ393" s="54"/>
      <c r="DA393" s="54">
        <v>0</v>
      </c>
      <c r="DB393" s="54">
        <v>0</v>
      </c>
      <c r="DC393" s="54">
        <v>0</v>
      </c>
      <c r="DD393" s="54">
        <v>7158889</v>
      </c>
      <c r="DE393" s="68"/>
      <c r="DF393" s="54" t="s">
        <v>980</v>
      </c>
      <c r="DG393" s="54">
        <v>416666.66666666669</v>
      </c>
      <c r="DH393" s="52" t="s">
        <v>203</v>
      </c>
      <c r="DI393" s="54">
        <f>IFERROR(VLOOKUP($B393,[1]Timesheet!$D:$BK,51,0),0)</f>
        <v>22</v>
      </c>
      <c r="DJ393" s="54">
        <f>IFERROR(VLOOKUP($B393,[1]Timesheet!$D:$BK,52,0),0)</f>
        <v>0</v>
      </c>
      <c r="DK393" s="54">
        <f>IFERROR(VLOOKUP($B393,[1]Timesheet!$D:$BK,55,0),0)</f>
        <v>0</v>
      </c>
      <c r="DL393" s="52">
        <v>0</v>
      </c>
      <c r="DM393" s="54">
        <f>IFERROR(VLOOKUP($B393,[1]Timesheet!$D:$BK,57,0),0)</f>
        <v>0</v>
      </c>
      <c r="DN393" s="54">
        <f t="shared" si="21"/>
        <v>0</v>
      </c>
      <c r="DO393" s="54"/>
      <c r="DP393" s="54" t="str">
        <f t="shared" si="22"/>
        <v>BDG</v>
      </c>
      <c r="DQ393" s="60">
        <v>0</v>
      </c>
      <c r="DR393" s="60">
        <v>0</v>
      </c>
      <c r="DS393" s="61" t="str">
        <f>IFERROR(VLOOKUP(E393&amp;H393,[1]Group!$D$3:$G$40,4,0),"")</f>
        <v>Group 1</v>
      </c>
      <c r="DT393" s="61" t="str">
        <f t="shared" si="23"/>
        <v>MoviSouthGroup 1</v>
      </c>
    </row>
    <row r="394" spans="1:124" s="70" customFormat="1" ht="20.25" customHeight="1" x14ac:dyDescent="0.35">
      <c r="A394" s="47">
        <v>391</v>
      </c>
      <c r="B394" s="63">
        <v>6261</v>
      </c>
      <c r="C394" s="48" t="s">
        <v>808</v>
      </c>
      <c r="D394" s="64" t="s">
        <v>724</v>
      </c>
      <c r="E394" s="65" t="s">
        <v>226</v>
      </c>
      <c r="F394" s="65" t="s">
        <v>227</v>
      </c>
      <c r="G394" s="65" t="s">
        <v>151</v>
      </c>
      <c r="H394" s="65" t="s">
        <v>725</v>
      </c>
      <c r="I394" s="65" t="s">
        <v>129</v>
      </c>
      <c r="J394" s="65" t="s">
        <v>130</v>
      </c>
      <c r="K394" s="65" t="s">
        <v>170</v>
      </c>
      <c r="L394" s="65" t="s">
        <v>170</v>
      </c>
      <c r="M394" s="66">
        <v>44531</v>
      </c>
      <c r="N394" s="50" t="s">
        <v>770</v>
      </c>
      <c r="O394" s="67"/>
      <c r="P394" s="66"/>
      <c r="Q394" s="52" t="s">
        <v>171</v>
      </c>
      <c r="R394" s="311">
        <v>0.1</v>
      </c>
      <c r="S394" s="52" t="s">
        <v>134</v>
      </c>
      <c r="T394" s="68"/>
      <c r="U394" s="54">
        <v>5000000</v>
      </c>
      <c r="V394" s="68"/>
      <c r="W394" s="69">
        <v>5000000</v>
      </c>
      <c r="X394" s="68">
        <v>0</v>
      </c>
      <c r="Y394" s="68">
        <v>0</v>
      </c>
      <c r="Z394" s="68"/>
      <c r="AA394" s="68">
        <v>0</v>
      </c>
      <c r="AB394" s="54"/>
      <c r="AC394" s="68">
        <v>0</v>
      </c>
      <c r="AD394" s="57">
        <v>0</v>
      </c>
      <c r="AE394" s="54" t="s">
        <v>1245</v>
      </c>
      <c r="AF394" s="58">
        <v>21</v>
      </c>
      <c r="AG394" s="58">
        <v>18</v>
      </c>
      <c r="AH394" s="58">
        <v>0</v>
      </c>
      <c r="AI394" s="58">
        <v>0</v>
      </c>
      <c r="AJ394" s="58">
        <v>0</v>
      </c>
      <c r="AK394" s="58">
        <v>18</v>
      </c>
      <c r="AL394" s="58">
        <v>0</v>
      </c>
      <c r="AM394" s="58">
        <v>0</v>
      </c>
      <c r="AN394" s="58">
        <v>0</v>
      </c>
      <c r="AO394" s="58">
        <v>0</v>
      </c>
      <c r="AP394" s="58">
        <v>0</v>
      </c>
      <c r="AQ394" s="58">
        <v>0</v>
      </c>
      <c r="AR394" s="54">
        <v>4285714</v>
      </c>
      <c r="AS394" s="54">
        <v>0</v>
      </c>
      <c r="AT394" s="54">
        <v>0</v>
      </c>
      <c r="AU394" s="54">
        <v>4285714</v>
      </c>
      <c r="AV394" s="54">
        <v>0</v>
      </c>
      <c r="AW394" s="54">
        <v>0</v>
      </c>
      <c r="AX394" s="54">
        <v>0</v>
      </c>
      <c r="AY394" s="54">
        <v>0</v>
      </c>
      <c r="AZ394" s="59">
        <v>0</v>
      </c>
      <c r="BA394" s="54">
        <v>0</v>
      </c>
      <c r="BB394" s="59"/>
      <c r="BC394" s="68"/>
      <c r="BD394" s="68"/>
      <c r="BE394" s="54">
        <v>0</v>
      </c>
      <c r="BF394" s="54">
        <v>0</v>
      </c>
      <c r="BG394" s="59">
        <v>0</v>
      </c>
      <c r="BH394" s="59">
        <v>0</v>
      </c>
      <c r="BI394" s="59">
        <v>0</v>
      </c>
      <c r="BJ394" s="59">
        <v>0</v>
      </c>
      <c r="BK394" s="59"/>
      <c r="BL394" s="59">
        <v>0</v>
      </c>
      <c r="BM394" s="59"/>
      <c r="BN394" s="59"/>
      <c r="BO394" s="59">
        <v>0</v>
      </c>
      <c r="BP394" s="59"/>
      <c r="BQ394" s="59"/>
      <c r="BR394" s="54"/>
      <c r="BS394" s="59"/>
      <c r="BT394" s="54">
        <v>0</v>
      </c>
      <c r="BU394" s="57">
        <v>4285714</v>
      </c>
      <c r="BV394" s="54">
        <v>0</v>
      </c>
      <c r="BW394" s="54">
        <v>0</v>
      </c>
      <c r="BX394" s="54">
        <v>0</v>
      </c>
      <c r="BY394" s="54">
        <v>0</v>
      </c>
      <c r="BZ394" s="68">
        <v>0</v>
      </c>
      <c r="CA394" s="54">
        <v>0</v>
      </c>
      <c r="CB394" s="54">
        <v>0</v>
      </c>
      <c r="CC394" s="54">
        <v>0</v>
      </c>
      <c r="CD394" s="54">
        <v>0</v>
      </c>
      <c r="CE394" s="54">
        <v>0</v>
      </c>
      <c r="CF394" s="54">
        <v>0</v>
      </c>
      <c r="CG394" s="54">
        <v>0</v>
      </c>
      <c r="CH394" s="54">
        <v>4285714</v>
      </c>
      <c r="CI394" s="54">
        <v>428571.4</v>
      </c>
      <c r="CJ394" s="54"/>
      <c r="CK394" s="54">
        <v>428571.4</v>
      </c>
      <c r="CL394" s="54">
        <v>0</v>
      </c>
      <c r="CM394" s="54">
        <v>0</v>
      </c>
      <c r="CN394" s="54">
        <v>0</v>
      </c>
      <c r="CO394" s="54"/>
      <c r="CP394" s="54">
        <v>0</v>
      </c>
      <c r="CQ394" s="54">
        <v>0</v>
      </c>
      <c r="CR394" s="54">
        <v>0</v>
      </c>
      <c r="CS394" s="54">
        <v>3857143</v>
      </c>
      <c r="CT394" s="54"/>
      <c r="CU394" s="57">
        <v>3857143</v>
      </c>
      <c r="CV394" s="54">
        <v>0</v>
      </c>
      <c r="CW394" s="54">
        <v>0</v>
      </c>
      <c r="CX394" s="54">
        <v>0</v>
      </c>
      <c r="CY394" s="54">
        <v>0</v>
      </c>
      <c r="CZ394" s="54"/>
      <c r="DA394" s="54">
        <v>0</v>
      </c>
      <c r="DB394" s="54">
        <v>0</v>
      </c>
      <c r="DC394" s="54">
        <v>0</v>
      </c>
      <c r="DD394" s="54">
        <v>4285714</v>
      </c>
      <c r="DE394" s="68"/>
      <c r="DF394" s="54" t="s">
        <v>804</v>
      </c>
      <c r="DG394" s="54">
        <v>416666.66666666669</v>
      </c>
      <c r="DH394" s="52" t="s">
        <v>135</v>
      </c>
      <c r="DI394" s="54">
        <f>IFERROR(VLOOKUP($B394,[1]Timesheet!$D:$BK,51,0),0)</f>
        <v>18</v>
      </c>
      <c r="DJ394" s="54">
        <f>IFERROR(VLOOKUP($B394,[1]Timesheet!$D:$BK,52,0),0)</f>
        <v>0</v>
      </c>
      <c r="DK394" s="54">
        <f>IFERROR(VLOOKUP($B394,[1]Timesheet!$D:$BK,55,0),0)</f>
        <v>0</v>
      </c>
      <c r="DL394" s="52">
        <v>0</v>
      </c>
      <c r="DM394" s="54">
        <f>IFERROR(VLOOKUP($B394,[1]Timesheet!$D:$BK,57,0),0)</f>
        <v>0</v>
      </c>
      <c r="DN394" s="54">
        <f t="shared" si="21"/>
        <v>0</v>
      </c>
      <c r="DO394" s="54"/>
      <c r="DP394" s="54" t="str">
        <f t="shared" si="22"/>
        <v/>
      </c>
      <c r="DQ394" s="60">
        <v>0</v>
      </c>
      <c r="DR394" s="60">
        <v>0</v>
      </c>
      <c r="DS394" s="61" t="str">
        <f>IFERROR(VLOOKUP(E394&amp;H394,[1]Group!$D$3:$G$40,4,0),"")</f>
        <v/>
      </c>
      <c r="DT394" s="61" t="str">
        <f t="shared" si="23"/>
        <v>Việt PhúSouth</v>
      </c>
    </row>
    <row r="395" spans="1:124" s="70" customFormat="1" ht="20.25" customHeight="1" x14ac:dyDescent="0.35">
      <c r="A395" s="47">
        <v>392</v>
      </c>
      <c r="B395" s="63">
        <v>6277</v>
      </c>
      <c r="C395" s="48" t="s">
        <v>912</v>
      </c>
      <c r="D395" s="64" t="s">
        <v>726</v>
      </c>
      <c r="E395" s="65" t="s">
        <v>263</v>
      </c>
      <c r="F395" s="65" t="s">
        <v>405</v>
      </c>
      <c r="G395" s="65" t="s">
        <v>151</v>
      </c>
      <c r="H395" s="65" t="s">
        <v>430</v>
      </c>
      <c r="I395" s="65" t="s">
        <v>129</v>
      </c>
      <c r="J395" s="65" t="s">
        <v>130</v>
      </c>
      <c r="K395" s="65" t="s">
        <v>131</v>
      </c>
      <c r="L395" s="65" t="s">
        <v>250</v>
      </c>
      <c r="M395" s="66">
        <v>44526</v>
      </c>
      <c r="N395" s="50" t="s">
        <v>770</v>
      </c>
      <c r="O395" s="67"/>
      <c r="P395" s="66"/>
      <c r="Q395" s="52" t="s">
        <v>247</v>
      </c>
      <c r="R395" s="311">
        <v>0.1</v>
      </c>
      <c r="S395" s="52" t="s">
        <v>134</v>
      </c>
      <c r="T395" s="68"/>
      <c r="U395" s="54">
        <v>5000000</v>
      </c>
      <c r="V395" s="68"/>
      <c r="W395" s="69">
        <v>5000000</v>
      </c>
      <c r="X395" s="68">
        <v>0</v>
      </c>
      <c r="Y395" s="68">
        <v>0</v>
      </c>
      <c r="Z395" s="68"/>
      <c r="AA395" s="68">
        <v>0</v>
      </c>
      <c r="AB395" s="54"/>
      <c r="AC395" s="68">
        <v>0</v>
      </c>
      <c r="AD395" s="57">
        <v>0</v>
      </c>
      <c r="AE395" s="54" t="s">
        <v>1246</v>
      </c>
      <c r="AF395" s="58">
        <v>26</v>
      </c>
      <c r="AG395" s="58">
        <v>26</v>
      </c>
      <c r="AH395" s="58">
        <v>0</v>
      </c>
      <c r="AI395" s="58">
        <v>0</v>
      </c>
      <c r="AJ395" s="58">
        <v>0</v>
      </c>
      <c r="AK395" s="58">
        <v>26</v>
      </c>
      <c r="AL395" s="58">
        <v>0</v>
      </c>
      <c r="AM395" s="58">
        <v>0</v>
      </c>
      <c r="AN395" s="58">
        <v>0</v>
      </c>
      <c r="AO395" s="58">
        <v>0</v>
      </c>
      <c r="AP395" s="58">
        <v>0</v>
      </c>
      <c r="AQ395" s="58">
        <v>0</v>
      </c>
      <c r="AR395" s="54">
        <v>5000000</v>
      </c>
      <c r="AS395" s="54">
        <v>0</v>
      </c>
      <c r="AT395" s="54">
        <v>0</v>
      </c>
      <c r="AU395" s="54">
        <v>5000000</v>
      </c>
      <c r="AV395" s="54">
        <v>0</v>
      </c>
      <c r="AW395" s="54">
        <v>0</v>
      </c>
      <c r="AX395" s="54">
        <v>0</v>
      </c>
      <c r="AY395" s="54">
        <v>0</v>
      </c>
      <c r="AZ395" s="59">
        <v>0</v>
      </c>
      <c r="BA395" s="54">
        <v>0</v>
      </c>
      <c r="BB395" s="59"/>
      <c r="BC395" s="68"/>
      <c r="BD395" s="68"/>
      <c r="BE395" s="54">
        <v>0</v>
      </c>
      <c r="BF395" s="54">
        <v>0</v>
      </c>
      <c r="BG395" s="59">
        <v>0</v>
      </c>
      <c r="BH395" s="59">
        <v>0</v>
      </c>
      <c r="BI395" s="59">
        <v>0</v>
      </c>
      <c r="BJ395" s="59">
        <v>0</v>
      </c>
      <c r="BK395" s="59"/>
      <c r="BL395" s="59">
        <v>0</v>
      </c>
      <c r="BM395" s="59"/>
      <c r="BN395" s="59"/>
      <c r="BO395" s="59">
        <v>0</v>
      </c>
      <c r="BP395" s="59"/>
      <c r="BQ395" s="59"/>
      <c r="BR395" s="54"/>
      <c r="BS395" s="59"/>
      <c r="BT395" s="54">
        <v>0</v>
      </c>
      <c r="BU395" s="57">
        <v>5000000</v>
      </c>
      <c r="BV395" s="54">
        <v>0</v>
      </c>
      <c r="BW395" s="54">
        <v>0</v>
      </c>
      <c r="BX395" s="54">
        <v>0</v>
      </c>
      <c r="BY395" s="54">
        <v>0</v>
      </c>
      <c r="BZ395" s="68">
        <v>0</v>
      </c>
      <c r="CA395" s="54">
        <v>0</v>
      </c>
      <c r="CB395" s="54">
        <v>0</v>
      </c>
      <c r="CC395" s="54">
        <v>0</v>
      </c>
      <c r="CD395" s="54">
        <v>0</v>
      </c>
      <c r="CE395" s="54">
        <v>0</v>
      </c>
      <c r="CF395" s="54">
        <v>0</v>
      </c>
      <c r="CG395" s="54">
        <v>0</v>
      </c>
      <c r="CH395" s="54">
        <v>5000000</v>
      </c>
      <c r="CI395" s="54">
        <v>500000</v>
      </c>
      <c r="CJ395" s="54"/>
      <c r="CK395" s="54">
        <v>500000</v>
      </c>
      <c r="CL395" s="54">
        <v>0</v>
      </c>
      <c r="CM395" s="54">
        <v>0</v>
      </c>
      <c r="CN395" s="54">
        <v>0</v>
      </c>
      <c r="CO395" s="54"/>
      <c r="CP395" s="54">
        <v>0</v>
      </c>
      <c r="CQ395" s="54">
        <v>0</v>
      </c>
      <c r="CR395" s="54">
        <v>0</v>
      </c>
      <c r="CS395" s="54">
        <v>4500000</v>
      </c>
      <c r="CT395" s="54"/>
      <c r="CU395" s="57">
        <v>4500000</v>
      </c>
      <c r="CV395" s="54">
        <v>0</v>
      </c>
      <c r="CW395" s="54">
        <v>0</v>
      </c>
      <c r="CX395" s="54">
        <v>0</v>
      </c>
      <c r="CY395" s="54">
        <v>0</v>
      </c>
      <c r="CZ395" s="54"/>
      <c r="DA395" s="54">
        <v>0</v>
      </c>
      <c r="DB395" s="54">
        <v>0</v>
      </c>
      <c r="DC395" s="54">
        <v>0</v>
      </c>
      <c r="DD395" s="54">
        <v>5000000</v>
      </c>
      <c r="DE395" s="68"/>
      <c r="DF395" s="54" t="s">
        <v>887</v>
      </c>
      <c r="DG395" s="54">
        <v>416666.66666666669</v>
      </c>
      <c r="DH395" s="52" t="s">
        <v>135</v>
      </c>
      <c r="DI395" s="54">
        <f>IFERROR(VLOOKUP($B395,[1]Timesheet!$D:$BK,51,0),0)</f>
        <v>22</v>
      </c>
      <c r="DJ395" s="54">
        <f>IFERROR(VLOOKUP($B395,[1]Timesheet!$D:$BK,52,0),0)</f>
        <v>0</v>
      </c>
      <c r="DK395" s="54">
        <f>IFERROR(VLOOKUP($B395,[1]Timesheet!$D:$BK,55,0),0)</f>
        <v>0</v>
      </c>
      <c r="DL395" s="52">
        <v>0</v>
      </c>
      <c r="DM395" s="54">
        <f>IFERROR(VLOOKUP($B395,[1]Timesheet!$D:$BK,57,0),0)</f>
        <v>0</v>
      </c>
      <c r="DN395" s="54">
        <f t="shared" si="21"/>
        <v>0</v>
      </c>
      <c r="DO395" s="54"/>
      <c r="DP395" s="54" t="str">
        <f t="shared" si="22"/>
        <v/>
      </c>
      <c r="DQ395" s="60">
        <v>0</v>
      </c>
      <c r="DR395" s="60">
        <v>0</v>
      </c>
      <c r="DS395" s="61" t="str">
        <f>IFERROR(VLOOKUP(E395&amp;H395,[1]Group!$D$3:$G$40,4,0),"")</f>
        <v/>
      </c>
      <c r="DT395" s="61" t="str">
        <f t="shared" si="23"/>
        <v>Việt PhúSouth</v>
      </c>
    </row>
    <row r="396" spans="1:124" s="70" customFormat="1" ht="20.25" customHeight="1" x14ac:dyDescent="0.35">
      <c r="A396" s="47">
        <v>393</v>
      </c>
      <c r="B396" s="63">
        <v>6281</v>
      </c>
      <c r="C396" s="48" t="s">
        <v>1167</v>
      </c>
      <c r="D396" s="64" t="s">
        <v>727</v>
      </c>
      <c r="E396" s="65" t="s">
        <v>192</v>
      </c>
      <c r="F396" s="65" t="s">
        <v>193</v>
      </c>
      <c r="G396" s="65" t="s">
        <v>151</v>
      </c>
      <c r="H396" s="65" t="s">
        <v>193</v>
      </c>
      <c r="I396" s="65" t="s">
        <v>169</v>
      </c>
      <c r="J396" s="65" t="s">
        <v>179</v>
      </c>
      <c r="K396" s="65" t="s">
        <v>131</v>
      </c>
      <c r="L396" s="65" t="s">
        <v>250</v>
      </c>
      <c r="M396" s="66">
        <v>44526</v>
      </c>
      <c r="N396" s="50" t="s">
        <v>770</v>
      </c>
      <c r="O396" s="67"/>
      <c r="P396" s="66"/>
      <c r="Q396" s="52" t="s">
        <v>247</v>
      </c>
      <c r="R396" s="311">
        <v>0.1</v>
      </c>
      <c r="S396" s="52" t="s">
        <v>134</v>
      </c>
      <c r="T396" s="68"/>
      <c r="U396" s="54">
        <v>5000000</v>
      </c>
      <c r="V396" s="68"/>
      <c r="W396" s="69">
        <v>5000000</v>
      </c>
      <c r="X396" s="68">
        <v>0</v>
      </c>
      <c r="Y396" s="68">
        <v>0</v>
      </c>
      <c r="Z396" s="68"/>
      <c r="AA396" s="68">
        <v>200000</v>
      </c>
      <c r="AB396" s="54"/>
      <c r="AC396" s="68">
        <v>730000</v>
      </c>
      <c r="AD396" s="57">
        <v>930000</v>
      </c>
      <c r="AE396" s="54" t="s">
        <v>1246</v>
      </c>
      <c r="AF396" s="58">
        <v>26</v>
      </c>
      <c r="AG396" s="58">
        <v>26</v>
      </c>
      <c r="AH396" s="58">
        <v>0</v>
      </c>
      <c r="AI396" s="58">
        <v>0</v>
      </c>
      <c r="AJ396" s="58">
        <v>0</v>
      </c>
      <c r="AK396" s="58">
        <v>26</v>
      </c>
      <c r="AL396" s="58">
        <v>0</v>
      </c>
      <c r="AM396" s="58">
        <v>0</v>
      </c>
      <c r="AN396" s="58">
        <v>0</v>
      </c>
      <c r="AO396" s="58">
        <v>0</v>
      </c>
      <c r="AP396" s="58">
        <v>0</v>
      </c>
      <c r="AQ396" s="58">
        <v>0</v>
      </c>
      <c r="AR396" s="54">
        <v>5000000</v>
      </c>
      <c r="AS396" s="54">
        <v>0</v>
      </c>
      <c r="AT396" s="54">
        <v>0</v>
      </c>
      <c r="AU396" s="54">
        <v>5000000</v>
      </c>
      <c r="AV396" s="54">
        <v>0</v>
      </c>
      <c r="AW396" s="54">
        <v>0</v>
      </c>
      <c r="AX396" s="54">
        <v>0</v>
      </c>
      <c r="AY396" s="54">
        <v>200000</v>
      </c>
      <c r="AZ396" s="59">
        <v>0</v>
      </c>
      <c r="BA396" s="54">
        <v>0</v>
      </c>
      <c r="BB396" s="59"/>
      <c r="BC396" s="68"/>
      <c r="BD396" s="68"/>
      <c r="BE396" s="54">
        <v>730000</v>
      </c>
      <c r="BF396" s="54">
        <v>930000</v>
      </c>
      <c r="BG396" s="59">
        <v>0</v>
      </c>
      <c r="BH396" s="59">
        <v>0</v>
      </c>
      <c r="BI396" s="59">
        <v>0</v>
      </c>
      <c r="BJ396" s="59">
        <v>0</v>
      </c>
      <c r="BK396" s="59"/>
      <c r="BL396" s="59">
        <v>0</v>
      </c>
      <c r="BM396" s="59"/>
      <c r="BN396" s="59"/>
      <c r="BO396" s="59">
        <v>0</v>
      </c>
      <c r="BP396" s="59"/>
      <c r="BQ396" s="59"/>
      <c r="BR396" s="54"/>
      <c r="BS396" s="59"/>
      <c r="BT396" s="54">
        <v>0</v>
      </c>
      <c r="BU396" s="57">
        <v>5930000</v>
      </c>
      <c r="BV396" s="54">
        <v>0</v>
      </c>
      <c r="BW396" s="54">
        <v>200000</v>
      </c>
      <c r="BX396" s="54">
        <v>730000</v>
      </c>
      <c r="BY396" s="54">
        <v>0</v>
      </c>
      <c r="BZ396" s="68">
        <v>0</v>
      </c>
      <c r="CA396" s="54">
        <v>0</v>
      </c>
      <c r="CB396" s="54">
        <v>0</v>
      </c>
      <c r="CC396" s="54">
        <v>0</v>
      </c>
      <c r="CD396" s="54">
        <v>0</v>
      </c>
      <c r="CE396" s="54">
        <v>0</v>
      </c>
      <c r="CF396" s="54">
        <v>0</v>
      </c>
      <c r="CG396" s="54">
        <v>930000</v>
      </c>
      <c r="CH396" s="54">
        <v>5000000</v>
      </c>
      <c r="CI396" s="54">
        <v>593000</v>
      </c>
      <c r="CJ396" s="54"/>
      <c r="CK396" s="54">
        <v>593000</v>
      </c>
      <c r="CL396" s="54">
        <v>0</v>
      </c>
      <c r="CM396" s="54">
        <v>0</v>
      </c>
      <c r="CN396" s="54">
        <v>0</v>
      </c>
      <c r="CO396" s="54"/>
      <c r="CP396" s="54">
        <v>0</v>
      </c>
      <c r="CQ396" s="54">
        <v>0</v>
      </c>
      <c r="CR396" s="54">
        <v>0</v>
      </c>
      <c r="CS396" s="54">
        <v>5337000</v>
      </c>
      <c r="CT396" s="54"/>
      <c r="CU396" s="57">
        <v>5337000</v>
      </c>
      <c r="CV396" s="54">
        <v>0</v>
      </c>
      <c r="CW396" s="54">
        <v>0</v>
      </c>
      <c r="CX396" s="54">
        <v>0</v>
      </c>
      <c r="CY396" s="54">
        <v>0</v>
      </c>
      <c r="CZ396" s="54"/>
      <c r="DA396" s="54">
        <v>0</v>
      </c>
      <c r="DB396" s="54">
        <v>0</v>
      </c>
      <c r="DC396" s="54">
        <v>0</v>
      </c>
      <c r="DD396" s="54">
        <v>5930000</v>
      </c>
      <c r="DE396" s="68"/>
      <c r="DF396" s="54" t="s">
        <v>982</v>
      </c>
      <c r="DG396" s="54">
        <v>416666.66666666669</v>
      </c>
      <c r="DH396" s="52" t="s">
        <v>206</v>
      </c>
      <c r="DI396" s="54">
        <f>IFERROR(VLOOKUP($B396,[1]Timesheet!$D:$BK,51,0),0)</f>
        <v>22</v>
      </c>
      <c r="DJ396" s="54">
        <f>IFERROR(VLOOKUP($B396,[1]Timesheet!$D:$BK,52,0),0)</f>
        <v>0</v>
      </c>
      <c r="DK396" s="54">
        <f>IFERROR(VLOOKUP($B396,[1]Timesheet!$D:$BK,55,0),0)</f>
        <v>0</v>
      </c>
      <c r="DL396" s="52">
        <v>0</v>
      </c>
      <c r="DM396" s="54">
        <f>IFERROR(VLOOKUP($B396,[1]Timesheet!$D:$BK,57,0),0)</f>
        <v>0</v>
      </c>
      <c r="DN396" s="54">
        <f t="shared" si="21"/>
        <v>0</v>
      </c>
      <c r="DO396" s="54"/>
      <c r="DP396" s="54" t="str">
        <f t="shared" si="22"/>
        <v>THA</v>
      </c>
      <c r="DQ396" s="60">
        <v>0</v>
      </c>
      <c r="DR396" s="60">
        <v>0</v>
      </c>
      <c r="DS396" s="61" t="str">
        <f>IFERROR(VLOOKUP(E396&amp;H396,[1]Group!$D$3:$G$40,4,0),"")</f>
        <v>Group 1</v>
      </c>
      <c r="DT396" s="61" t="str">
        <f t="shared" si="23"/>
        <v>MoviNorthGroup 1</v>
      </c>
    </row>
    <row r="397" spans="1:124" s="70" customFormat="1" ht="20.25" customHeight="1" x14ac:dyDescent="0.35">
      <c r="A397" s="47">
        <v>394</v>
      </c>
      <c r="B397" s="63">
        <v>6286</v>
      </c>
      <c r="C397" s="48" t="s">
        <v>1171</v>
      </c>
      <c r="D397" s="64" t="s">
        <v>728</v>
      </c>
      <c r="E397" s="65" t="s">
        <v>192</v>
      </c>
      <c r="F397" s="65" t="s">
        <v>487</v>
      </c>
      <c r="G397" s="65" t="s">
        <v>151</v>
      </c>
      <c r="H397" s="65" t="s">
        <v>487</v>
      </c>
      <c r="I397" s="65" t="s">
        <v>129</v>
      </c>
      <c r="J397" s="65" t="s">
        <v>179</v>
      </c>
      <c r="K397" s="65" t="s">
        <v>131</v>
      </c>
      <c r="L397" s="65" t="s">
        <v>250</v>
      </c>
      <c r="M397" s="66">
        <v>44529</v>
      </c>
      <c r="N397" s="50" t="s">
        <v>770</v>
      </c>
      <c r="O397" s="67"/>
      <c r="P397" s="66"/>
      <c r="Q397" s="52" t="s">
        <v>247</v>
      </c>
      <c r="R397" s="311">
        <v>0.1</v>
      </c>
      <c r="S397" s="52" t="s">
        <v>134</v>
      </c>
      <c r="T397" s="68"/>
      <c r="U397" s="54">
        <v>5000000</v>
      </c>
      <c r="V397" s="68"/>
      <c r="W397" s="69">
        <v>5000000</v>
      </c>
      <c r="X397" s="68">
        <v>0</v>
      </c>
      <c r="Y397" s="68">
        <v>0</v>
      </c>
      <c r="Z397" s="68"/>
      <c r="AA397" s="68">
        <v>0</v>
      </c>
      <c r="AB397" s="54"/>
      <c r="AC397" s="68">
        <v>730000</v>
      </c>
      <c r="AD397" s="57">
        <v>730000</v>
      </c>
      <c r="AE397" s="54" t="s">
        <v>1246</v>
      </c>
      <c r="AF397" s="58">
        <v>26</v>
      </c>
      <c r="AG397" s="58">
        <v>23.5</v>
      </c>
      <c r="AH397" s="58">
        <v>0</v>
      </c>
      <c r="AI397" s="58">
        <v>0</v>
      </c>
      <c r="AJ397" s="58">
        <v>0</v>
      </c>
      <c r="AK397" s="58">
        <v>23.5</v>
      </c>
      <c r="AL397" s="58">
        <v>0</v>
      </c>
      <c r="AM397" s="58">
        <v>12</v>
      </c>
      <c r="AN397" s="58">
        <v>0</v>
      </c>
      <c r="AO397" s="58">
        <v>12</v>
      </c>
      <c r="AP397" s="58">
        <v>24</v>
      </c>
      <c r="AQ397" s="58">
        <v>12</v>
      </c>
      <c r="AR397" s="54">
        <v>4519231</v>
      </c>
      <c r="AS397" s="54">
        <v>0</v>
      </c>
      <c r="AT397" s="54">
        <v>576923</v>
      </c>
      <c r="AU397" s="54">
        <v>5096154</v>
      </c>
      <c r="AV397" s="54">
        <v>0</v>
      </c>
      <c r="AW397" s="54">
        <v>0</v>
      </c>
      <c r="AX397" s="54">
        <v>0</v>
      </c>
      <c r="AY397" s="54">
        <v>0</v>
      </c>
      <c r="AZ397" s="59">
        <v>0</v>
      </c>
      <c r="BA397" s="54">
        <v>0</v>
      </c>
      <c r="BB397" s="59"/>
      <c r="BC397" s="68"/>
      <c r="BD397" s="68"/>
      <c r="BE397" s="54">
        <v>659808</v>
      </c>
      <c r="BF397" s="54">
        <v>659808</v>
      </c>
      <c r="BG397" s="59">
        <v>0</v>
      </c>
      <c r="BH397" s="59">
        <v>0</v>
      </c>
      <c r="BI397" s="59">
        <v>0</v>
      </c>
      <c r="BJ397" s="59">
        <v>0</v>
      </c>
      <c r="BK397" s="59"/>
      <c r="BL397" s="59">
        <v>0</v>
      </c>
      <c r="BM397" s="59"/>
      <c r="BN397" s="59"/>
      <c r="BO397" s="59">
        <v>0</v>
      </c>
      <c r="BP397" s="59"/>
      <c r="BQ397" s="59"/>
      <c r="BR397" s="54"/>
      <c r="BS397" s="59"/>
      <c r="BT397" s="54">
        <v>0</v>
      </c>
      <c r="BU397" s="57">
        <v>5755962</v>
      </c>
      <c r="BV397" s="54">
        <v>288461.53846153844</v>
      </c>
      <c r="BW397" s="54">
        <v>0</v>
      </c>
      <c r="BX397" s="54">
        <v>659808</v>
      </c>
      <c r="BY397" s="54">
        <v>0</v>
      </c>
      <c r="BZ397" s="68">
        <v>0</v>
      </c>
      <c r="CA397" s="54">
        <v>0</v>
      </c>
      <c r="CB397" s="54">
        <v>0</v>
      </c>
      <c r="CC397" s="54">
        <v>0</v>
      </c>
      <c r="CD397" s="54">
        <v>0</v>
      </c>
      <c r="CE397" s="54">
        <v>0</v>
      </c>
      <c r="CF397" s="54">
        <v>0</v>
      </c>
      <c r="CG397" s="54">
        <v>948269.5384615385</v>
      </c>
      <c r="CH397" s="54">
        <v>4807692.461538462</v>
      </c>
      <c r="CI397" s="54">
        <v>575596.20000000007</v>
      </c>
      <c r="CJ397" s="54"/>
      <c r="CK397" s="54">
        <v>575596.20000000007</v>
      </c>
      <c r="CL397" s="54">
        <v>0</v>
      </c>
      <c r="CM397" s="54">
        <v>0</v>
      </c>
      <c r="CN397" s="54">
        <v>0</v>
      </c>
      <c r="CO397" s="54"/>
      <c r="CP397" s="54">
        <v>0</v>
      </c>
      <c r="CQ397" s="54">
        <v>0</v>
      </c>
      <c r="CR397" s="54">
        <v>0</v>
      </c>
      <c r="CS397" s="54">
        <v>5180366</v>
      </c>
      <c r="CT397" s="54"/>
      <c r="CU397" s="57">
        <v>5180366</v>
      </c>
      <c r="CV397" s="54">
        <v>0</v>
      </c>
      <c r="CW397" s="54">
        <v>0</v>
      </c>
      <c r="CX397" s="54">
        <v>0</v>
      </c>
      <c r="CY397" s="54">
        <v>0</v>
      </c>
      <c r="CZ397" s="54"/>
      <c r="DA397" s="54">
        <v>0</v>
      </c>
      <c r="DB397" s="54">
        <v>0</v>
      </c>
      <c r="DC397" s="54">
        <v>0</v>
      </c>
      <c r="DD397" s="54">
        <v>5755962</v>
      </c>
      <c r="DE397" s="68"/>
      <c r="DF397" s="54" t="s">
        <v>980</v>
      </c>
      <c r="DG397" s="54">
        <v>416666.66666666669</v>
      </c>
      <c r="DH397" s="52" t="s">
        <v>135</v>
      </c>
      <c r="DI397" s="54">
        <f>IFERROR(VLOOKUP($B397,[1]Timesheet!$D:$BK,51,0),0)</f>
        <v>21</v>
      </c>
      <c r="DJ397" s="54">
        <f>IFERROR(VLOOKUP($B397,[1]Timesheet!$D:$BK,52,0),0)</f>
        <v>0</v>
      </c>
      <c r="DK397" s="54">
        <f>IFERROR(VLOOKUP($B397,[1]Timesheet!$D:$BK,55,0),0)</f>
        <v>1</v>
      </c>
      <c r="DL397" s="52">
        <v>0</v>
      </c>
      <c r="DM397" s="54">
        <f>IFERROR(VLOOKUP($B397,[1]Timesheet!$D:$BK,57,0),0)</f>
        <v>0</v>
      </c>
      <c r="DN397" s="54">
        <f t="shared" si="21"/>
        <v>0</v>
      </c>
      <c r="DO397" s="54"/>
      <c r="DP397" s="54" t="str">
        <f t="shared" si="22"/>
        <v>HO</v>
      </c>
      <c r="DQ397" s="60">
        <v>0</v>
      </c>
      <c r="DR397" s="60">
        <v>0</v>
      </c>
      <c r="DS397" s="61" t="str">
        <f>IFERROR(VLOOKUP(E397&amp;H397,[1]Group!$D$3:$G$40,4,0),"")</f>
        <v>Group 1</v>
      </c>
      <c r="DT397" s="61" t="str">
        <f t="shared" si="23"/>
        <v>MoviSouthGroup 1</v>
      </c>
    </row>
    <row r="398" spans="1:124" s="70" customFormat="1" ht="20.25" customHeight="1" x14ac:dyDescent="0.35">
      <c r="A398" s="47">
        <v>395</v>
      </c>
      <c r="B398" s="63">
        <v>6283</v>
      </c>
      <c r="C398" s="48" t="s">
        <v>1168</v>
      </c>
      <c r="D398" s="64" t="s">
        <v>729</v>
      </c>
      <c r="E398" s="65" t="s">
        <v>192</v>
      </c>
      <c r="F398" s="65" t="s">
        <v>487</v>
      </c>
      <c r="G398" s="65" t="s">
        <v>151</v>
      </c>
      <c r="H398" s="65" t="s">
        <v>487</v>
      </c>
      <c r="I398" s="65" t="s">
        <v>129</v>
      </c>
      <c r="J398" s="65" t="s">
        <v>179</v>
      </c>
      <c r="K398" s="65" t="s">
        <v>131</v>
      </c>
      <c r="L398" s="65" t="s">
        <v>250</v>
      </c>
      <c r="M398" s="66">
        <v>44529</v>
      </c>
      <c r="N398" s="50" t="s">
        <v>770</v>
      </c>
      <c r="O398" s="67"/>
      <c r="P398" s="66"/>
      <c r="Q398" s="52" t="s">
        <v>247</v>
      </c>
      <c r="R398" s="311">
        <v>0.1</v>
      </c>
      <c r="S398" s="52" t="s">
        <v>134</v>
      </c>
      <c r="T398" s="68"/>
      <c r="U398" s="54">
        <v>5000000</v>
      </c>
      <c r="V398" s="68"/>
      <c r="W398" s="69">
        <v>5000000</v>
      </c>
      <c r="X398" s="68">
        <v>0</v>
      </c>
      <c r="Y398" s="68">
        <v>0</v>
      </c>
      <c r="Z398" s="68"/>
      <c r="AA398" s="68">
        <v>0</v>
      </c>
      <c r="AB398" s="54"/>
      <c r="AC398" s="68">
        <v>730000</v>
      </c>
      <c r="AD398" s="57">
        <v>730000</v>
      </c>
      <c r="AE398" s="54" t="s">
        <v>1246</v>
      </c>
      <c r="AF398" s="58">
        <v>26</v>
      </c>
      <c r="AG398" s="58">
        <v>22</v>
      </c>
      <c r="AH398" s="58">
        <v>0</v>
      </c>
      <c r="AI398" s="58">
        <v>0</v>
      </c>
      <c r="AJ398" s="58">
        <v>0</v>
      </c>
      <c r="AK398" s="58">
        <v>22</v>
      </c>
      <c r="AL398" s="58">
        <v>0</v>
      </c>
      <c r="AM398" s="58">
        <v>8</v>
      </c>
      <c r="AN398" s="58">
        <v>0</v>
      </c>
      <c r="AO398" s="58">
        <v>8</v>
      </c>
      <c r="AP398" s="58">
        <v>16</v>
      </c>
      <c r="AQ398" s="58">
        <v>8</v>
      </c>
      <c r="AR398" s="54">
        <v>4230769</v>
      </c>
      <c r="AS398" s="54">
        <v>0</v>
      </c>
      <c r="AT398" s="54">
        <v>384615</v>
      </c>
      <c r="AU398" s="54">
        <v>4615384</v>
      </c>
      <c r="AV398" s="54">
        <v>0</v>
      </c>
      <c r="AW398" s="54">
        <v>0</v>
      </c>
      <c r="AX398" s="54">
        <v>0</v>
      </c>
      <c r="AY398" s="54">
        <v>0</v>
      </c>
      <c r="AZ398" s="59">
        <v>0</v>
      </c>
      <c r="BA398" s="54">
        <v>0</v>
      </c>
      <c r="BB398" s="59"/>
      <c r="BC398" s="68"/>
      <c r="BD398" s="68"/>
      <c r="BE398" s="54">
        <v>617692</v>
      </c>
      <c r="BF398" s="54">
        <v>617692</v>
      </c>
      <c r="BG398" s="59">
        <v>0</v>
      </c>
      <c r="BH398" s="59">
        <v>0</v>
      </c>
      <c r="BI398" s="59">
        <v>0</v>
      </c>
      <c r="BJ398" s="59">
        <v>0</v>
      </c>
      <c r="BK398" s="59"/>
      <c r="BL398" s="59">
        <v>0</v>
      </c>
      <c r="BM398" s="59"/>
      <c r="BN398" s="59"/>
      <c r="BO398" s="59">
        <v>0</v>
      </c>
      <c r="BP398" s="59"/>
      <c r="BQ398" s="59"/>
      <c r="BR398" s="54"/>
      <c r="BS398" s="59"/>
      <c r="BT398" s="54">
        <v>0</v>
      </c>
      <c r="BU398" s="57">
        <v>5233076</v>
      </c>
      <c r="BV398" s="54">
        <v>192307.69230769231</v>
      </c>
      <c r="BW398" s="54">
        <v>0</v>
      </c>
      <c r="BX398" s="54">
        <v>617692</v>
      </c>
      <c r="BY398" s="54">
        <v>0</v>
      </c>
      <c r="BZ398" s="68">
        <v>0</v>
      </c>
      <c r="CA398" s="54">
        <v>0</v>
      </c>
      <c r="CB398" s="54">
        <v>0</v>
      </c>
      <c r="CC398" s="54">
        <v>0</v>
      </c>
      <c r="CD398" s="54">
        <v>0</v>
      </c>
      <c r="CE398" s="54">
        <v>0</v>
      </c>
      <c r="CF398" s="54">
        <v>0</v>
      </c>
      <c r="CG398" s="54">
        <v>809999.69230769225</v>
      </c>
      <c r="CH398" s="54">
        <v>4423076.307692308</v>
      </c>
      <c r="CI398" s="54">
        <v>523307.60000000003</v>
      </c>
      <c r="CJ398" s="54"/>
      <c r="CK398" s="54">
        <v>523307.60000000003</v>
      </c>
      <c r="CL398" s="54">
        <v>0</v>
      </c>
      <c r="CM398" s="54">
        <v>0</v>
      </c>
      <c r="CN398" s="54">
        <v>0</v>
      </c>
      <c r="CO398" s="54"/>
      <c r="CP398" s="54">
        <v>0</v>
      </c>
      <c r="CQ398" s="54">
        <v>0</v>
      </c>
      <c r="CR398" s="54">
        <v>0</v>
      </c>
      <c r="CS398" s="54">
        <v>4709768</v>
      </c>
      <c r="CT398" s="54"/>
      <c r="CU398" s="57">
        <v>4709768</v>
      </c>
      <c r="CV398" s="54">
        <v>0</v>
      </c>
      <c r="CW398" s="54">
        <v>0</v>
      </c>
      <c r="CX398" s="54">
        <v>0</v>
      </c>
      <c r="CY398" s="54">
        <v>0</v>
      </c>
      <c r="CZ398" s="54"/>
      <c r="DA398" s="54">
        <v>0</v>
      </c>
      <c r="DB398" s="54">
        <v>0</v>
      </c>
      <c r="DC398" s="54">
        <v>0</v>
      </c>
      <c r="DD398" s="54">
        <v>5233076</v>
      </c>
      <c r="DE398" s="68"/>
      <c r="DF398" s="54" t="s">
        <v>980</v>
      </c>
      <c r="DG398" s="54">
        <v>416666.66666666669</v>
      </c>
      <c r="DH398" s="52" t="s">
        <v>135</v>
      </c>
      <c r="DI398" s="54">
        <f>IFERROR(VLOOKUP($B398,[1]Timesheet!$D:$BK,51,0),0)</f>
        <v>19</v>
      </c>
      <c r="DJ398" s="54">
        <f>IFERROR(VLOOKUP($B398,[1]Timesheet!$D:$BK,52,0),0)</f>
        <v>0</v>
      </c>
      <c r="DK398" s="54">
        <f>IFERROR(VLOOKUP($B398,[1]Timesheet!$D:$BK,55,0),0)</f>
        <v>3</v>
      </c>
      <c r="DL398" s="52">
        <v>0</v>
      </c>
      <c r="DM398" s="54">
        <f>IFERROR(VLOOKUP($B398,[1]Timesheet!$D:$BK,57,0),0)</f>
        <v>0</v>
      </c>
      <c r="DN398" s="54">
        <f t="shared" si="21"/>
        <v>0</v>
      </c>
      <c r="DO398" s="54"/>
      <c r="DP398" s="54" t="str">
        <f t="shared" si="22"/>
        <v>HO</v>
      </c>
      <c r="DQ398" s="60">
        <v>0</v>
      </c>
      <c r="DR398" s="60">
        <v>0</v>
      </c>
      <c r="DS398" s="61" t="str">
        <f>IFERROR(VLOOKUP(E398&amp;H398,[1]Group!$D$3:$G$40,4,0),"")</f>
        <v>Group 1</v>
      </c>
      <c r="DT398" s="61" t="str">
        <f t="shared" si="23"/>
        <v>MoviSouthGroup 1</v>
      </c>
    </row>
    <row r="399" spans="1:124" s="70" customFormat="1" ht="20.25" customHeight="1" x14ac:dyDescent="0.35">
      <c r="A399" s="47">
        <v>396</v>
      </c>
      <c r="B399" s="63">
        <v>6284</v>
      </c>
      <c r="C399" s="48" t="s">
        <v>1169</v>
      </c>
      <c r="D399" s="64" t="s">
        <v>730</v>
      </c>
      <c r="E399" s="65" t="s">
        <v>192</v>
      </c>
      <c r="F399" s="65" t="s">
        <v>193</v>
      </c>
      <c r="G399" s="65" t="s">
        <v>151</v>
      </c>
      <c r="H399" s="65" t="s">
        <v>193</v>
      </c>
      <c r="I399" s="65" t="s">
        <v>129</v>
      </c>
      <c r="J399" s="65" t="s">
        <v>179</v>
      </c>
      <c r="K399" s="65" t="s">
        <v>131</v>
      </c>
      <c r="L399" s="65" t="s">
        <v>250</v>
      </c>
      <c r="M399" s="66">
        <v>44529</v>
      </c>
      <c r="N399" s="50" t="s">
        <v>770</v>
      </c>
      <c r="O399" s="67"/>
      <c r="P399" s="66"/>
      <c r="Q399" s="52" t="s">
        <v>247</v>
      </c>
      <c r="R399" s="311">
        <v>0.1</v>
      </c>
      <c r="S399" s="52" t="s">
        <v>134</v>
      </c>
      <c r="T399" s="68"/>
      <c r="U399" s="54">
        <v>5000000</v>
      </c>
      <c r="V399" s="68"/>
      <c r="W399" s="69">
        <v>5000000</v>
      </c>
      <c r="X399" s="68">
        <v>0</v>
      </c>
      <c r="Y399" s="68">
        <v>0</v>
      </c>
      <c r="Z399" s="68"/>
      <c r="AA399" s="68">
        <v>200000</v>
      </c>
      <c r="AB399" s="54"/>
      <c r="AC399" s="68">
        <v>730000</v>
      </c>
      <c r="AD399" s="57">
        <v>930000</v>
      </c>
      <c r="AE399" s="54" t="s">
        <v>1246</v>
      </c>
      <c r="AF399" s="58">
        <v>26</v>
      </c>
      <c r="AG399" s="58">
        <v>24</v>
      </c>
      <c r="AH399" s="58">
        <v>0</v>
      </c>
      <c r="AI399" s="58">
        <v>0</v>
      </c>
      <c r="AJ399" s="58">
        <v>0</v>
      </c>
      <c r="AK399" s="58">
        <v>24</v>
      </c>
      <c r="AL399" s="58">
        <v>0</v>
      </c>
      <c r="AM399" s="58">
        <v>0</v>
      </c>
      <c r="AN399" s="58">
        <v>0</v>
      </c>
      <c r="AO399" s="58">
        <v>0</v>
      </c>
      <c r="AP399" s="58">
        <v>0</v>
      </c>
      <c r="AQ399" s="58">
        <v>0</v>
      </c>
      <c r="AR399" s="54">
        <v>4615385</v>
      </c>
      <c r="AS399" s="54">
        <v>0</v>
      </c>
      <c r="AT399" s="54">
        <v>0</v>
      </c>
      <c r="AU399" s="54">
        <v>4615385</v>
      </c>
      <c r="AV399" s="54">
        <v>0</v>
      </c>
      <c r="AW399" s="54">
        <v>0</v>
      </c>
      <c r="AX399" s="54">
        <v>0</v>
      </c>
      <c r="AY399" s="54">
        <v>200000</v>
      </c>
      <c r="AZ399" s="59">
        <v>0</v>
      </c>
      <c r="BA399" s="54">
        <v>0</v>
      </c>
      <c r="BB399" s="59"/>
      <c r="BC399" s="68"/>
      <c r="BD399" s="68"/>
      <c r="BE399" s="54">
        <v>673846</v>
      </c>
      <c r="BF399" s="54">
        <v>873846</v>
      </c>
      <c r="BG399" s="59">
        <v>0</v>
      </c>
      <c r="BH399" s="59">
        <v>0</v>
      </c>
      <c r="BI399" s="59">
        <v>0</v>
      </c>
      <c r="BJ399" s="59">
        <v>0</v>
      </c>
      <c r="BK399" s="59"/>
      <c r="BL399" s="59">
        <v>0</v>
      </c>
      <c r="BM399" s="59"/>
      <c r="BN399" s="59"/>
      <c r="BO399" s="59">
        <v>0</v>
      </c>
      <c r="BP399" s="59"/>
      <c r="BQ399" s="59"/>
      <c r="BR399" s="54"/>
      <c r="BS399" s="59"/>
      <c r="BT399" s="54">
        <v>0</v>
      </c>
      <c r="BU399" s="57">
        <v>5489231</v>
      </c>
      <c r="BV399" s="54">
        <v>0</v>
      </c>
      <c r="BW399" s="54">
        <v>200000</v>
      </c>
      <c r="BX399" s="54">
        <v>673846</v>
      </c>
      <c r="BY399" s="54">
        <v>0</v>
      </c>
      <c r="BZ399" s="68">
        <v>0</v>
      </c>
      <c r="CA399" s="54">
        <v>0</v>
      </c>
      <c r="CB399" s="54">
        <v>0</v>
      </c>
      <c r="CC399" s="54">
        <v>0</v>
      </c>
      <c r="CD399" s="54">
        <v>0</v>
      </c>
      <c r="CE399" s="54">
        <v>0</v>
      </c>
      <c r="CF399" s="54">
        <v>0</v>
      </c>
      <c r="CG399" s="54">
        <v>873846</v>
      </c>
      <c r="CH399" s="54">
        <v>4615385</v>
      </c>
      <c r="CI399" s="54">
        <v>548923.1</v>
      </c>
      <c r="CJ399" s="54"/>
      <c r="CK399" s="54">
        <v>548923.1</v>
      </c>
      <c r="CL399" s="54">
        <v>0</v>
      </c>
      <c r="CM399" s="54">
        <v>0</v>
      </c>
      <c r="CN399" s="54">
        <v>0</v>
      </c>
      <c r="CO399" s="54"/>
      <c r="CP399" s="54">
        <v>0</v>
      </c>
      <c r="CQ399" s="54">
        <v>0</v>
      </c>
      <c r="CR399" s="54">
        <v>0</v>
      </c>
      <c r="CS399" s="54">
        <v>4940308</v>
      </c>
      <c r="CT399" s="54"/>
      <c r="CU399" s="57">
        <v>4940308</v>
      </c>
      <c r="CV399" s="54">
        <v>0</v>
      </c>
      <c r="CW399" s="54">
        <v>0</v>
      </c>
      <c r="CX399" s="54">
        <v>0</v>
      </c>
      <c r="CY399" s="54">
        <v>0</v>
      </c>
      <c r="CZ399" s="54"/>
      <c r="DA399" s="54">
        <v>0</v>
      </c>
      <c r="DB399" s="54">
        <v>0</v>
      </c>
      <c r="DC399" s="54">
        <v>0</v>
      </c>
      <c r="DD399" s="54">
        <v>5489231</v>
      </c>
      <c r="DE399" s="68"/>
      <c r="DF399" s="54" t="s">
        <v>980</v>
      </c>
      <c r="DG399" s="54">
        <v>416666.66666666669</v>
      </c>
      <c r="DH399" s="52" t="s">
        <v>210</v>
      </c>
      <c r="DI399" s="54">
        <f>IFERROR(VLOOKUP($B399,[1]Timesheet!$D:$BK,51,0),0)</f>
        <v>22</v>
      </c>
      <c r="DJ399" s="54">
        <f>IFERROR(VLOOKUP($B399,[1]Timesheet!$D:$BK,52,0),0)</f>
        <v>0</v>
      </c>
      <c r="DK399" s="54">
        <f>IFERROR(VLOOKUP($B399,[1]Timesheet!$D:$BK,55,0),0)</f>
        <v>0</v>
      </c>
      <c r="DL399" s="52">
        <v>0</v>
      </c>
      <c r="DM399" s="54">
        <f>IFERROR(VLOOKUP($B399,[1]Timesheet!$D:$BK,57,0),0)</f>
        <v>0</v>
      </c>
      <c r="DN399" s="54">
        <f t="shared" si="21"/>
        <v>0</v>
      </c>
      <c r="DO399" s="54"/>
      <c r="DP399" s="54" t="str">
        <f t="shared" si="22"/>
        <v>TNH</v>
      </c>
      <c r="DQ399" s="60">
        <v>0</v>
      </c>
      <c r="DR399" s="60">
        <v>0</v>
      </c>
      <c r="DS399" s="61" t="str">
        <f>IFERROR(VLOOKUP(E399&amp;H399,[1]Group!$D$3:$G$40,4,0),"")</f>
        <v>Group 1</v>
      </c>
      <c r="DT399" s="61" t="str">
        <f t="shared" si="23"/>
        <v>MoviSouthGroup 1</v>
      </c>
    </row>
    <row r="400" spans="1:124" s="70" customFormat="1" ht="20.25" customHeight="1" x14ac:dyDescent="0.35">
      <c r="A400" s="47">
        <v>397</v>
      </c>
      <c r="B400" s="63">
        <v>6285</v>
      </c>
      <c r="C400" s="48" t="s">
        <v>1170</v>
      </c>
      <c r="D400" s="64" t="s">
        <v>731</v>
      </c>
      <c r="E400" s="65" t="s">
        <v>192</v>
      </c>
      <c r="F400" s="65" t="s">
        <v>193</v>
      </c>
      <c r="G400" s="65" t="s">
        <v>151</v>
      </c>
      <c r="H400" s="65" t="s">
        <v>193</v>
      </c>
      <c r="I400" s="65" t="s">
        <v>169</v>
      </c>
      <c r="J400" s="65" t="s">
        <v>179</v>
      </c>
      <c r="K400" s="65" t="s">
        <v>131</v>
      </c>
      <c r="L400" s="65" t="s">
        <v>250</v>
      </c>
      <c r="M400" s="66">
        <v>44529</v>
      </c>
      <c r="N400" s="50" t="s">
        <v>770</v>
      </c>
      <c r="O400" s="67"/>
      <c r="P400" s="66"/>
      <c r="Q400" s="52" t="s">
        <v>247</v>
      </c>
      <c r="R400" s="311">
        <v>0.1</v>
      </c>
      <c r="S400" s="52" t="s">
        <v>134</v>
      </c>
      <c r="T400" s="68"/>
      <c r="U400" s="54">
        <v>5000000</v>
      </c>
      <c r="V400" s="68"/>
      <c r="W400" s="69">
        <v>5000000</v>
      </c>
      <c r="X400" s="68">
        <v>0</v>
      </c>
      <c r="Y400" s="68">
        <v>0</v>
      </c>
      <c r="Z400" s="68"/>
      <c r="AA400" s="68">
        <v>200000</v>
      </c>
      <c r="AB400" s="54"/>
      <c r="AC400" s="68">
        <v>730000</v>
      </c>
      <c r="AD400" s="57">
        <v>930000</v>
      </c>
      <c r="AE400" s="54" t="s">
        <v>1246</v>
      </c>
      <c r="AF400" s="58">
        <v>26</v>
      </c>
      <c r="AG400" s="58">
        <v>24</v>
      </c>
      <c r="AH400" s="58">
        <v>0</v>
      </c>
      <c r="AI400" s="58">
        <v>0</v>
      </c>
      <c r="AJ400" s="58">
        <v>0</v>
      </c>
      <c r="AK400" s="58">
        <v>24</v>
      </c>
      <c r="AL400" s="58">
        <v>0</v>
      </c>
      <c r="AM400" s="58">
        <v>0</v>
      </c>
      <c r="AN400" s="58">
        <v>0</v>
      </c>
      <c r="AO400" s="58">
        <v>0</v>
      </c>
      <c r="AP400" s="58">
        <v>0</v>
      </c>
      <c r="AQ400" s="58">
        <v>0</v>
      </c>
      <c r="AR400" s="54">
        <v>4615385</v>
      </c>
      <c r="AS400" s="54">
        <v>0</v>
      </c>
      <c r="AT400" s="54">
        <v>0</v>
      </c>
      <c r="AU400" s="54">
        <v>4615385</v>
      </c>
      <c r="AV400" s="54">
        <v>0</v>
      </c>
      <c r="AW400" s="54">
        <v>0</v>
      </c>
      <c r="AX400" s="54">
        <v>0</v>
      </c>
      <c r="AY400" s="54">
        <v>200000</v>
      </c>
      <c r="AZ400" s="59">
        <v>0</v>
      </c>
      <c r="BA400" s="54">
        <v>0</v>
      </c>
      <c r="BB400" s="59"/>
      <c r="BC400" s="68"/>
      <c r="BD400" s="68"/>
      <c r="BE400" s="54">
        <v>673846</v>
      </c>
      <c r="BF400" s="54">
        <v>873846</v>
      </c>
      <c r="BG400" s="59">
        <v>0</v>
      </c>
      <c r="BH400" s="59">
        <v>0</v>
      </c>
      <c r="BI400" s="59">
        <v>0</v>
      </c>
      <c r="BJ400" s="59">
        <v>0</v>
      </c>
      <c r="BK400" s="59"/>
      <c r="BL400" s="59">
        <v>0</v>
      </c>
      <c r="BM400" s="59"/>
      <c r="BN400" s="59"/>
      <c r="BO400" s="59">
        <v>0</v>
      </c>
      <c r="BP400" s="59"/>
      <c r="BQ400" s="59"/>
      <c r="BR400" s="54"/>
      <c r="BS400" s="59"/>
      <c r="BT400" s="54">
        <v>0</v>
      </c>
      <c r="BU400" s="57">
        <v>5489231</v>
      </c>
      <c r="BV400" s="54">
        <v>0</v>
      </c>
      <c r="BW400" s="54">
        <v>200000</v>
      </c>
      <c r="BX400" s="54">
        <v>673846</v>
      </c>
      <c r="BY400" s="54">
        <v>0</v>
      </c>
      <c r="BZ400" s="68">
        <v>0</v>
      </c>
      <c r="CA400" s="54">
        <v>0</v>
      </c>
      <c r="CB400" s="54">
        <v>0</v>
      </c>
      <c r="CC400" s="54">
        <v>0</v>
      </c>
      <c r="CD400" s="54">
        <v>0</v>
      </c>
      <c r="CE400" s="54">
        <v>0</v>
      </c>
      <c r="CF400" s="54">
        <v>0</v>
      </c>
      <c r="CG400" s="54">
        <v>873846</v>
      </c>
      <c r="CH400" s="54">
        <v>4615385</v>
      </c>
      <c r="CI400" s="54">
        <v>548923.1</v>
      </c>
      <c r="CJ400" s="54"/>
      <c r="CK400" s="54">
        <v>548923.1</v>
      </c>
      <c r="CL400" s="54">
        <v>0</v>
      </c>
      <c r="CM400" s="54">
        <v>0</v>
      </c>
      <c r="CN400" s="54">
        <v>3000</v>
      </c>
      <c r="CO400" s="54"/>
      <c r="CP400" s="54">
        <v>0</v>
      </c>
      <c r="CQ400" s="54">
        <v>0</v>
      </c>
      <c r="CR400" s="54">
        <v>3000</v>
      </c>
      <c r="CS400" s="54">
        <v>4937308</v>
      </c>
      <c r="CT400" s="54"/>
      <c r="CU400" s="57">
        <v>4937308</v>
      </c>
      <c r="CV400" s="54">
        <v>0</v>
      </c>
      <c r="CW400" s="54">
        <v>0</v>
      </c>
      <c r="CX400" s="54">
        <v>0</v>
      </c>
      <c r="CY400" s="54">
        <v>0</v>
      </c>
      <c r="CZ400" s="54"/>
      <c r="DA400" s="54">
        <v>0</v>
      </c>
      <c r="DB400" s="54">
        <v>0</v>
      </c>
      <c r="DC400" s="54">
        <v>0</v>
      </c>
      <c r="DD400" s="54">
        <v>5489231</v>
      </c>
      <c r="DE400" s="68"/>
      <c r="DF400" s="54" t="s">
        <v>982</v>
      </c>
      <c r="DG400" s="54">
        <v>416666.66666666669</v>
      </c>
      <c r="DH400" s="52" t="s">
        <v>206</v>
      </c>
      <c r="DI400" s="54">
        <f>IFERROR(VLOOKUP($B400,[1]Timesheet!$D:$BK,51,0),0)</f>
        <v>22</v>
      </c>
      <c r="DJ400" s="54">
        <f>IFERROR(VLOOKUP($B400,[1]Timesheet!$D:$BK,52,0),0)</f>
        <v>0</v>
      </c>
      <c r="DK400" s="54">
        <f>IFERROR(VLOOKUP($B400,[1]Timesheet!$D:$BK,55,0),0)</f>
        <v>0</v>
      </c>
      <c r="DL400" s="52">
        <v>0</v>
      </c>
      <c r="DM400" s="54">
        <f>IFERROR(VLOOKUP($B400,[1]Timesheet!$D:$BK,57,0),0)</f>
        <v>0</v>
      </c>
      <c r="DN400" s="54">
        <f t="shared" si="21"/>
        <v>0</v>
      </c>
      <c r="DO400" s="54"/>
      <c r="DP400" s="54" t="str">
        <f t="shared" si="22"/>
        <v>THA</v>
      </c>
      <c r="DQ400" s="60">
        <v>0</v>
      </c>
      <c r="DR400" s="60">
        <v>0</v>
      </c>
      <c r="DS400" s="61" t="str">
        <f>IFERROR(VLOOKUP(E400&amp;H400,[1]Group!$D$3:$G$40,4,0),"")</f>
        <v>Group 1</v>
      </c>
      <c r="DT400" s="61" t="str">
        <f t="shared" si="23"/>
        <v>MoviNorthGroup 1</v>
      </c>
    </row>
    <row r="401" spans="1:124" s="70" customFormat="1" ht="20.25" customHeight="1" x14ac:dyDescent="0.35">
      <c r="A401" s="47">
        <v>398</v>
      </c>
      <c r="B401" s="63">
        <v>6287</v>
      </c>
      <c r="C401" s="48" t="s">
        <v>868</v>
      </c>
      <c r="D401" s="64" t="s">
        <v>732</v>
      </c>
      <c r="E401" s="65" t="s">
        <v>320</v>
      </c>
      <c r="F401" s="65" t="s">
        <v>340</v>
      </c>
      <c r="G401" s="65" t="s">
        <v>151</v>
      </c>
      <c r="H401" s="65" t="s">
        <v>348</v>
      </c>
      <c r="I401" s="65" t="s">
        <v>129</v>
      </c>
      <c r="J401" s="65" t="s">
        <v>130</v>
      </c>
      <c r="K401" s="65" t="s">
        <v>131</v>
      </c>
      <c r="L401" s="65" t="s">
        <v>250</v>
      </c>
      <c r="M401" s="66">
        <v>44531</v>
      </c>
      <c r="N401" s="50" t="s">
        <v>770</v>
      </c>
      <c r="O401" s="67"/>
      <c r="P401" s="66"/>
      <c r="Q401" s="52" t="s">
        <v>247</v>
      </c>
      <c r="R401" s="311">
        <v>0.1</v>
      </c>
      <c r="S401" s="52" t="s">
        <v>134</v>
      </c>
      <c r="T401" s="68"/>
      <c r="U401" s="54">
        <v>5000000</v>
      </c>
      <c r="V401" s="68"/>
      <c r="W401" s="69">
        <v>5000000</v>
      </c>
      <c r="X401" s="68">
        <v>0</v>
      </c>
      <c r="Y401" s="68">
        <v>0</v>
      </c>
      <c r="Z401" s="68"/>
      <c r="AA401" s="68">
        <v>0</v>
      </c>
      <c r="AB401" s="54"/>
      <c r="AC401" s="68">
        <v>0</v>
      </c>
      <c r="AD401" s="57">
        <v>0</v>
      </c>
      <c r="AE401" s="54" t="s">
        <v>1246</v>
      </c>
      <c r="AF401" s="58">
        <v>26</v>
      </c>
      <c r="AG401" s="58">
        <v>20</v>
      </c>
      <c r="AH401" s="58">
        <v>0</v>
      </c>
      <c r="AI401" s="58">
        <v>0</v>
      </c>
      <c r="AJ401" s="58">
        <v>0</v>
      </c>
      <c r="AK401" s="58">
        <v>20</v>
      </c>
      <c r="AL401" s="58">
        <v>0</v>
      </c>
      <c r="AM401" s="58">
        <v>0</v>
      </c>
      <c r="AN401" s="58">
        <v>0</v>
      </c>
      <c r="AO401" s="58">
        <v>0</v>
      </c>
      <c r="AP401" s="58">
        <v>0</v>
      </c>
      <c r="AQ401" s="58">
        <v>0</v>
      </c>
      <c r="AR401" s="54">
        <v>3846154</v>
      </c>
      <c r="AS401" s="54">
        <v>0</v>
      </c>
      <c r="AT401" s="54">
        <v>0</v>
      </c>
      <c r="AU401" s="54">
        <v>3846154</v>
      </c>
      <c r="AV401" s="54">
        <v>0</v>
      </c>
      <c r="AW401" s="54">
        <v>0</v>
      </c>
      <c r="AX401" s="54">
        <v>0</v>
      </c>
      <c r="AY401" s="54">
        <v>0</v>
      </c>
      <c r="AZ401" s="59">
        <v>0</v>
      </c>
      <c r="BA401" s="54">
        <v>0</v>
      </c>
      <c r="BB401" s="59"/>
      <c r="BC401" s="68"/>
      <c r="BD401" s="68"/>
      <c r="BE401" s="54">
        <v>0</v>
      </c>
      <c r="BF401" s="54">
        <v>0</v>
      </c>
      <c r="BG401" s="59">
        <v>0</v>
      </c>
      <c r="BH401" s="59">
        <v>0</v>
      </c>
      <c r="BI401" s="59">
        <v>0</v>
      </c>
      <c r="BJ401" s="59">
        <v>0</v>
      </c>
      <c r="BK401" s="59"/>
      <c r="BL401" s="59">
        <v>0</v>
      </c>
      <c r="BM401" s="59"/>
      <c r="BN401" s="59"/>
      <c r="BO401" s="59">
        <v>0</v>
      </c>
      <c r="BP401" s="59"/>
      <c r="BQ401" s="59"/>
      <c r="BR401" s="54"/>
      <c r="BS401" s="59"/>
      <c r="BT401" s="54">
        <v>0</v>
      </c>
      <c r="BU401" s="57">
        <v>3846154</v>
      </c>
      <c r="BV401" s="54">
        <v>0</v>
      </c>
      <c r="BW401" s="54">
        <v>0</v>
      </c>
      <c r="BX401" s="54">
        <v>0</v>
      </c>
      <c r="BY401" s="54">
        <v>0</v>
      </c>
      <c r="BZ401" s="68">
        <v>0</v>
      </c>
      <c r="CA401" s="54">
        <v>0</v>
      </c>
      <c r="CB401" s="54">
        <v>0</v>
      </c>
      <c r="CC401" s="54">
        <v>0</v>
      </c>
      <c r="CD401" s="54">
        <v>0</v>
      </c>
      <c r="CE401" s="54">
        <v>0</v>
      </c>
      <c r="CF401" s="54">
        <v>0</v>
      </c>
      <c r="CG401" s="54">
        <v>0</v>
      </c>
      <c r="CH401" s="54">
        <v>3846154</v>
      </c>
      <c r="CI401" s="54">
        <v>384615.4</v>
      </c>
      <c r="CJ401" s="54"/>
      <c r="CK401" s="54">
        <v>384615.4</v>
      </c>
      <c r="CL401" s="54">
        <v>0</v>
      </c>
      <c r="CM401" s="54">
        <v>0</v>
      </c>
      <c r="CN401" s="54">
        <v>0</v>
      </c>
      <c r="CO401" s="54"/>
      <c r="CP401" s="54">
        <v>0</v>
      </c>
      <c r="CQ401" s="54">
        <v>0</v>
      </c>
      <c r="CR401" s="54">
        <v>0</v>
      </c>
      <c r="CS401" s="54">
        <v>3461539</v>
      </c>
      <c r="CT401" s="54"/>
      <c r="CU401" s="57">
        <v>3461539</v>
      </c>
      <c r="CV401" s="54">
        <v>0</v>
      </c>
      <c r="CW401" s="54">
        <v>0</v>
      </c>
      <c r="CX401" s="54">
        <v>0</v>
      </c>
      <c r="CY401" s="54">
        <v>0</v>
      </c>
      <c r="CZ401" s="54"/>
      <c r="DA401" s="54">
        <v>0</v>
      </c>
      <c r="DB401" s="54">
        <v>0</v>
      </c>
      <c r="DC401" s="54">
        <v>0</v>
      </c>
      <c r="DD401" s="54">
        <v>3846154</v>
      </c>
      <c r="DE401" s="68"/>
      <c r="DF401" s="54" t="s">
        <v>836</v>
      </c>
      <c r="DG401" s="54">
        <v>416666.66666666669</v>
      </c>
      <c r="DH401" s="52" t="s">
        <v>135</v>
      </c>
      <c r="DI401" s="54">
        <f>IFERROR(VLOOKUP($B401,[1]Timesheet!$D:$BK,51,0),0)</f>
        <v>20</v>
      </c>
      <c r="DJ401" s="54">
        <f>IFERROR(VLOOKUP($B401,[1]Timesheet!$D:$BK,52,0),0)</f>
        <v>0</v>
      </c>
      <c r="DK401" s="54">
        <f>IFERROR(VLOOKUP($B401,[1]Timesheet!$D:$BK,55,0),0)</f>
        <v>2</v>
      </c>
      <c r="DL401" s="52">
        <v>0</v>
      </c>
      <c r="DM401" s="54">
        <f>IFERROR(VLOOKUP($B401,[1]Timesheet!$D:$BK,57,0),0)</f>
        <v>0</v>
      </c>
      <c r="DN401" s="54">
        <f t="shared" si="21"/>
        <v>0</v>
      </c>
      <c r="DO401" s="54"/>
      <c r="DP401" s="54" t="str">
        <f t="shared" si="22"/>
        <v/>
      </c>
      <c r="DQ401" s="60">
        <v>0</v>
      </c>
      <c r="DR401" s="60">
        <v>0</v>
      </c>
      <c r="DS401" s="61" t="str">
        <f>IFERROR(VLOOKUP(E401&amp;H401,[1]Group!$D$3:$G$40,4,0),"")</f>
        <v/>
      </c>
      <c r="DT401" s="61" t="str">
        <f t="shared" si="23"/>
        <v>Việt PhúSouth</v>
      </c>
    </row>
    <row r="402" spans="1:124" s="70" customFormat="1" ht="20.25" customHeight="1" x14ac:dyDescent="0.35">
      <c r="A402" s="47">
        <v>399</v>
      </c>
      <c r="B402" s="63">
        <v>6288</v>
      </c>
      <c r="C402" s="48" t="s">
        <v>869</v>
      </c>
      <c r="D402" s="64" t="s">
        <v>733</v>
      </c>
      <c r="E402" s="65" t="s">
        <v>320</v>
      </c>
      <c r="F402" s="65" t="s">
        <v>340</v>
      </c>
      <c r="G402" s="65" t="s">
        <v>151</v>
      </c>
      <c r="H402" s="65" t="s">
        <v>348</v>
      </c>
      <c r="I402" s="65" t="s">
        <v>129</v>
      </c>
      <c r="J402" s="65" t="s">
        <v>130</v>
      </c>
      <c r="K402" s="65" t="s">
        <v>131</v>
      </c>
      <c r="L402" s="65" t="s">
        <v>250</v>
      </c>
      <c r="M402" s="66">
        <v>44531</v>
      </c>
      <c r="N402" s="50" t="s">
        <v>770</v>
      </c>
      <c r="O402" s="67"/>
      <c r="P402" s="66"/>
      <c r="Q402" s="52" t="s">
        <v>247</v>
      </c>
      <c r="R402" s="311">
        <v>0.1</v>
      </c>
      <c r="S402" s="52" t="s">
        <v>134</v>
      </c>
      <c r="T402" s="68"/>
      <c r="U402" s="54">
        <v>5000000</v>
      </c>
      <c r="V402" s="68"/>
      <c r="W402" s="69">
        <v>5000000</v>
      </c>
      <c r="X402" s="68">
        <v>0</v>
      </c>
      <c r="Y402" s="68">
        <v>0</v>
      </c>
      <c r="Z402" s="68"/>
      <c r="AA402" s="68">
        <v>0</v>
      </c>
      <c r="AB402" s="54"/>
      <c r="AC402" s="68">
        <v>0</v>
      </c>
      <c r="AD402" s="57">
        <v>0</v>
      </c>
      <c r="AE402" s="54" t="s">
        <v>1246</v>
      </c>
      <c r="AF402" s="58">
        <v>26</v>
      </c>
      <c r="AG402" s="58">
        <v>22</v>
      </c>
      <c r="AH402" s="58">
        <v>0</v>
      </c>
      <c r="AI402" s="58">
        <v>0</v>
      </c>
      <c r="AJ402" s="58">
        <v>0</v>
      </c>
      <c r="AK402" s="58">
        <v>22</v>
      </c>
      <c r="AL402" s="58">
        <v>0</v>
      </c>
      <c r="AM402" s="58">
        <v>0</v>
      </c>
      <c r="AN402" s="58">
        <v>0</v>
      </c>
      <c r="AO402" s="58">
        <v>0</v>
      </c>
      <c r="AP402" s="58">
        <v>0</v>
      </c>
      <c r="AQ402" s="58">
        <v>0</v>
      </c>
      <c r="AR402" s="54">
        <v>4230769</v>
      </c>
      <c r="AS402" s="54">
        <v>0</v>
      </c>
      <c r="AT402" s="54">
        <v>0</v>
      </c>
      <c r="AU402" s="54">
        <v>4230769</v>
      </c>
      <c r="AV402" s="54">
        <v>0</v>
      </c>
      <c r="AW402" s="54">
        <v>0</v>
      </c>
      <c r="AX402" s="54">
        <v>0</v>
      </c>
      <c r="AY402" s="54">
        <v>0</v>
      </c>
      <c r="AZ402" s="59">
        <v>0</v>
      </c>
      <c r="BA402" s="54">
        <v>0</v>
      </c>
      <c r="BB402" s="59"/>
      <c r="BC402" s="68"/>
      <c r="BD402" s="68"/>
      <c r="BE402" s="54">
        <v>0</v>
      </c>
      <c r="BF402" s="54">
        <v>0</v>
      </c>
      <c r="BG402" s="59">
        <v>0</v>
      </c>
      <c r="BH402" s="59">
        <v>0</v>
      </c>
      <c r="BI402" s="59">
        <v>0</v>
      </c>
      <c r="BJ402" s="59">
        <v>0</v>
      </c>
      <c r="BK402" s="59"/>
      <c r="BL402" s="59">
        <v>0</v>
      </c>
      <c r="BM402" s="59"/>
      <c r="BN402" s="59"/>
      <c r="BO402" s="59">
        <v>0</v>
      </c>
      <c r="BP402" s="59"/>
      <c r="BQ402" s="59"/>
      <c r="BR402" s="54"/>
      <c r="BS402" s="59"/>
      <c r="BT402" s="54">
        <v>0</v>
      </c>
      <c r="BU402" s="57">
        <v>4230769</v>
      </c>
      <c r="BV402" s="54">
        <v>0</v>
      </c>
      <c r="BW402" s="54">
        <v>0</v>
      </c>
      <c r="BX402" s="54">
        <v>0</v>
      </c>
      <c r="BY402" s="54">
        <v>0</v>
      </c>
      <c r="BZ402" s="68">
        <v>0</v>
      </c>
      <c r="CA402" s="54">
        <v>0</v>
      </c>
      <c r="CB402" s="54">
        <v>0</v>
      </c>
      <c r="CC402" s="54">
        <v>0</v>
      </c>
      <c r="CD402" s="54">
        <v>0</v>
      </c>
      <c r="CE402" s="54">
        <v>0</v>
      </c>
      <c r="CF402" s="54">
        <v>0</v>
      </c>
      <c r="CG402" s="54">
        <v>0</v>
      </c>
      <c r="CH402" s="54">
        <v>4230769</v>
      </c>
      <c r="CI402" s="54">
        <v>423076.9</v>
      </c>
      <c r="CJ402" s="54"/>
      <c r="CK402" s="54">
        <v>423076.9</v>
      </c>
      <c r="CL402" s="54">
        <v>0</v>
      </c>
      <c r="CM402" s="54">
        <v>0</v>
      </c>
      <c r="CN402" s="54">
        <v>0</v>
      </c>
      <c r="CO402" s="54"/>
      <c r="CP402" s="54">
        <v>0</v>
      </c>
      <c r="CQ402" s="54">
        <v>0</v>
      </c>
      <c r="CR402" s="54">
        <v>0</v>
      </c>
      <c r="CS402" s="54">
        <v>3807692</v>
      </c>
      <c r="CT402" s="54"/>
      <c r="CU402" s="57">
        <v>3807692</v>
      </c>
      <c r="CV402" s="54">
        <v>0</v>
      </c>
      <c r="CW402" s="54">
        <v>0</v>
      </c>
      <c r="CX402" s="54">
        <v>0</v>
      </c>
      <c r="CY402" s="54">
        <v>0</v>
      </c>
      <c r="CZ402" s="54"/>
      <c r="DA402" s="54">
        <v>0</v>
      </c>
      <c r="DB402" s="54">
        <v>0</v>
      </c>
      <c r="DC402" s="54">
        <v>0</v>
      </c>
      <c r="DD402" s="54">
        <v>4230769</v>
      </c>
      <c r="DE402" s="68"/>
      <c r="DF402" s="54" t="s">
        <v>836</v>
      </c>
      <c r="DG402" s="54">
        <v>416666.66666666669</v>
      </c>
      <c r="DH402" s="52" t="s">
        <v>135</v>
      </c>
      <c r="DI402" s="54">
        <f>IFERROR(VLOOKUP($B402,[1]Timesheet!$D:$BK,51,0),0)</f>
        <v>22</v>
      </c>
      <c r="DJ402" s="54">
        <f>IFERROR(VLOOKUP($B402,[1]Timesheet!$D:$BK,52,0),0)</f>
        <v>0</v>
      </c>
      <c r="DK402" s="54">
        <f>IFERROR(VLOOKUP($B402,[1]Timesheet!$D:$BK,55,0),0)</f>
        <v>0</v>
      </c>
      <c r="DL402" s="52">
        <v>0</v>
      </c>
      <c r="DM402" s="54">
        <f>IFERROR(VLOOKUP($B402,[1]Timesheet!$D:$BK,57,0),0)</f>
        <v>0</v>
      </c>
      <c r="DN402" s="54">
        <f t="shared" si="21"/>
        <v>0</v>
      </c>
      <c r="DO402" s="54"/>
      <c r="DP402" s="54" t="str">
        <f t="shared" si="22"/>
        <v/>
      </c>
      <c r="DQ402" s="60">
        <v>0</v>
      </c>
      <c r="DR402" s="60">
        <v>0</v>
      </c>
      <c r="DS402" s="61" t="str">
        <f>IFERROR(VLOOKUP(E402&amp;H402,[1]Group!$D$3:$G$40,4,0),"")</f>
        <v/>
      </c>
      <c r="DT402" s="61" t="str">
        <f t="shared" si="23"/>
        <v>Việt PhúSouth</v>
      </c>
    </row>
    <row r="403" spans="1:124" s="70" customFormat="1" ht="20.25" customHeight="1" x14ac:dyDescent="0.35">
      <c r="A403" s="47">
        <v>400</v>
      </c>
      <c r="B403" s="63">
        <v>6290</v>
      </c>
      <c r="C403" s="48" t="s">
        <v>1172</v>
      </c>
      <c r="D403" s="64" t="s">
        <v>734</v>
      </c>
      <c r="E403" s="65" t="s">
        <v>192</v>
      </c>
      <c r="F403" s="65" t="s">
        <v>193</v>
      </c>
      <c r="G403" s="65" t="s">
        <v>151</v>
      </c>
      <c r="H403" s="65" t="s">
        <v>193</v>
      </c>
      <c r="I403" s="65" t="s">
        <v>169</v>
      </c>
      <c r="J403" s="65" t="s">
        <v>179</v>
      </c>
      <c r="K403" s="65" t="s">
        <v>131</v>
      </c>
      <c r="L403" s="65" t="s">
        <v>250</v>
      </c>
      <c r="M403" s="66">
        <v>44526</v>
      </c>
      <c r="N403" s="50" t="s">
        <v>770</v>
      </c>
      <c r="O403" s="67"/>
      <c r="P403" s="66"/>
      <c r="Q403" s="52" t="s">
        <v>247</v>
      </c>
      <c r="R403" s="311">
        <v>0.1</v>
      </c>
      <c r="S403" s="52" t="s">
        <v>134</v>
      </c>
      <c r="T403" s="68"/>
      <c r="U403" s="54">
        <v>5000000</v>
      </c>
      <c r="V403" s="68"/>
      <c r="W403" s="69">
        <v>5000000</v>
      </c>
      <c r="X403" s="68">
        <v>0</v>
      </c>
      <c r="Y403" s="68">
        <v>0</v>
      </c>
      <c r="Z403" s="68"/>
      <c r="AA403" s="68">
        <v>200000</v>
      </c>
      <c r="AB403" s="54"/>
      <c r="AC403" s="68">
        <v>730000</v>
      </c>
      <c r="AD403" s="57">
        <v>930000</v>
      </c>
      <c r="AE403" s="54" t="s">
        <v>1246</v>
      </c>
      <c r="AF403" s="58">
        <v>26</v>
      </c>
      <c r="AG403" s="58">
        <v>26</v>
      </c>
      <c r="AH403" s="58">
        <v>0</v>
      </c>
      <c r="AI403" s="58">
        <v>0</v>
      </c>
      <c r="AJ403" s="58">
        <v>0</v>
      </c>
      <c r="AK403" s="58">
        <v>26</v>
      </c>
      <c r="AL403" s="58">
        <v>0</v>
      </c>
      <c r="AM403" s="58">
        <v>0</v>
      </c>
      <c r="AN403" s="58">
        <v>0</v>
      </c>
      <c r="AO403" s="58">
        <v>0</v>
      </c>
      <c r="AP403" s="58">
        <v>0</v>
      </c>
      <c r="AQ403" s="58">
        <v>0</v>
      </c>
      <c r="AR403" s="54">
        <v>5000000</v>
      </c>
      <c r="AS403" s="54">
        <v>0</v>
      </c>
      <c r="AT403" s="54">
        <v>0</v>
      </c>
      <c r="AU403" s="54">
        <v>5000000</v>
      </c>
      <c r="AV403" s="54">
        <v>0</v>
      </c>
      <c r="AW403" s="54">
        <v>0</v>
      </c>
      <c r="AX403" s="54">
        <v>0</v>
      </c>
      <c r="AY403" s="54">
        <v>200000</v>
      </c>
      <c r="AZ403" s="59">
        <v>0</v>
      </c>
      <c r="BA403" s="54">
        <v>0</v>
      </c>
      <c r="BB403" s="59"/>
      <c r="BC403" s="68"/>
      <c r="BD403" s="68"/>
      <c r="BE403" s="54">
        <v>730000</v>
      </c>
      <c r="BF403" s="54">
        <v>930000</v>
      </c>
      <c r="BG403" s="59">
        <v>0</v>
      </c>
      <c r="BH403" s="59">
        <v>0</v>
      </c>
      <c r="BI403" s="59">
        <v>0</v>
      </c>
      <c r="BJ403" s="59">
        <v>0</v>
      </c>
      <c r="BK403" s="59"/>
      <c r="BL403" s="59">
        <v>0</v>
      </c>
      <c r="BM403" s="59"/>
      <c r="BN403" s="59"/>
      <c r="BO403" s="59">
        <v>0</v>
      </c>
      <c r="BP403" s="59"/>
      <c r="BQ403" s="59"/>
      <c r="BR403" s="54"/>
      <c r="BS403" s="59"/>
      <c r="BT403" s="54">
        <v>0</v>
      </c>
      <c r="BU403" s="57">
        <v>5930000</v>
      </c>
      <c r="BV403" s="54">
        <v>0</v>
      </c>
      <c r="BW403" s="54">
        <v>200000</v>
      </c>
      <c r="BX403" s="54">
        <v>730000</v>
      </c>
      <c r="BY403" s="54">
        <v>0</v>
      </c>
      <c r="BZ403" s="68">
        <v>0</v>
      </c>
      <c r="CA403" s="54">
        <v>0</v>
      </c>
      <c r="CB403" s="54">
        <v>0</v>
      </c>
      <c r="CC403" s="54">
        <v>0</v>
      </c>
      <c r="CD403" s="54">
        <v>0</v>
      </c>
      <c r="CE403" s="54">
        <v>0</v>
      </c>
      <c r="CF403" s="54">
        <v>0</v>
      </c>
      <c r="CG403" s="54">
        <v>930000</v>
      </c>
      <c r="CH403" s="54">
        <v>5000000</v>
      </c>
      <c r="CI403" s="54">
        <v>593000</v>
      </c>
      <c r="CJ403" s="54"/>
      <c r="CK403" s="54">
        <v>593000</v>
      </c>
      <c r="CL403" s="54">
        <v>0</v>
      </c>
      <c r="CM403" s="54">
        <v>0</v>
      </c>
      <c r="CN403" s="54">
        <v>0</v>
      </c>
      <c r="CO403" s="54"/>
      <c r="CP403" s="54">
        <v>0</v>
      </c>
      <c r="CQ403" s="54">
        <v>0</v>
      </c>
      <c r="CR403" s="54">
        <v>0</v>
      </c>
      <c r="CS403" s="54">
        <v>5337000</v>
      </c>
      <c r="CT403" s="54"/>
      <c r="CU403" s="57">
        <v>5337000</v>
      </c>
      <c r="CV403" s="54">
        <v>0</v>
      </c>
      <c r="CW403" s="54">
        <v>0</v>
      </c>
      <c r="CX403" s="54">
        <v>0</v>
      </c>
      <c r="CY403" s="54">
        <v>0</v>
      </c>
      <c r="CZ403" s="54"/>
      <c r="DA403" s="54">
        <v>0</v>
      </c>
      <c r="DB403" s="54">
        <v>0</v>
      </c>
      <c r="DC403" s="54">
        <v>0</v>
      </c>
      <c r="DD403" s="54">
        <v>5930000</v>
      </c>
      <c r="DE403" s="68"/>
      <c r="DF403" s="54" t="s">
        <v>982</v>
      </c>
      <c r="DG403" s="54">
        <v>416666.66666666669</v>
      </c>
      <c r="DH403" s="52" t="s">
        <v>212</v>
      </c>
      <c r="DI403" s="54">
        <f>IFERROR(VLOOKUP($B403,[1]Timesheet!$D:$BK,51,0),0)</f>
        <v>22</v>
      </c>
      <c r="DJ403" s="54">
        <f>IFERROR(VLOOKUP($B403,[1]Timesheet!$D:$BK,52,0),0)</f>
        <v>0</v>
      </c>
      <c r="DK403" s="54">
        <f>IFERROR(VLOOKUP($B403,[1]Timesheet!$D:$BK,55,0),0)</f>
        <v>0</v>
      </c>
      <c r="DL403" s="52">
        <v>0</v>
      </c>
      <c r="DM403" s="54">
        <f>IFERROR(VLOOKUP($B403,[1]Timesheet!$D:$BK,57,0),0)</f>
        <v>0</v>
      </c>
      <c r="DN403" s="54">
        <f t="shared" si="21"/>
        <v>0</v>
      </c>
      <c r="DO403" s="54"/>
      <c r="DP403" s="54" t="str">
        <f t="shared" si="22"/>
        <v>HPG</v>
      </c>
      <c r="DQ403" s="60">
        <v>0</v>
      </c>
      <c r="DR403" s="60">
        <v>0</v>
      </c>
      <c r="DS403" s="61" t="str">
        <f>IFERROR(VLOOKUP(E403&amp;H403,[1]Group!$D$3:$G$40,4,0),"")</f>
        <v>Group 1</v>
      </c>
      <c r="DT403" s="61" t="str">
        <f t="shared" si="23"/>
        <v>MoviNorthGroup 1</v>
      </c>
    </row>
    <row r="404" spans="1:124" s="70" customFormat="1" ht="20.25" customHeight="1" x14ac:dyDescent="0.35">
      <c r="A404" s="47">
        <v>401</v>
      </c>
      <c r="B404" s="63">
        <v>6292</v>
      </c>
      <c r="C404" s="48" t="s">
        <v>1196</v>
      </c>
      <c r="D404" s="64" t="s">
        <v>735</v>
      </c>
      <c r="E404" s="65" t="s">
        <v>192</v>
      </c>
      <c r="F404" s="65" t="s">
        <v>487</v>
      </c>
      <c r="G404" s="65" t="s">
        <v>127</v>
      </c>
      <c r="H404" s="65" t="s">
        <v>736</v>
      </c>
      <c r="I404" s="65" t="s">
        <v>129</v>
      </c>
      <c r="J404" s="65" t="s">
        <v>179</v>
      </c>
      <c r="K404" s="65" t="s">
        <v>131</v>
      </c>
      <c r="L404" s="65" t="s">
        <v>250</v>
      </c>
      <c r="M404" s="66">
        <v>44536</v>
      </c>
      <c r="N404" s="50" t="s">
        <v>770</v>
      </c>
      <c r="O404" s="67"/>
      <c r="P404" s="66"/>
      <c r="Q404" s="52" t="s">
        <v>247</v>
      </c>
      <c r="R404" s="311">
        <v>0.1</v>
      </c>
      <c r="S404" s="52" t="s">
        <v>134</v>
      </c>
      <c r="T404" s="68"/>
      <c r="U404" s="54">
        <v>40000000</v>
      </c>
      <c r="V404" s="68"/>
      <c r="W404" s="69">
        <v>40000000</v>
      </c>
      <c r="X404" s="68">
        <v>0</v>
      </c>
      <c r="Y404" s="68">
        <v>0</v>
      </c>
      <c r="Z404" s="68"/>
      <c r="AA404" s="68">
        <v>0</v>
      </c>
      <c r="AB404" s="54"/>
      <c r="AC404" s="68">
        <v>0</v>
      </c>
      <c r="AD404" s="57">
        <v>0</v>
      </c>
      <c r="AE404" s="54" t="s">
        <v>1246</v>
      </c>
      <c r="AF404" s="58">
        <v>26</v>
      </c>
      <c r="AG404" s="58">
        <v>18</v>
      </c>
      <c r="AH404" s="58">
        <v>0</v>
      </c>
      <c r="AI404" s="58">
        <v>0</v>
      </c>
      <c r="AJ404" s="58">
        <v>0</v>
      </c>
      <c r="AK404" s="58">
        <v>18</v>
      </c>
      <c r="AL404" s="58">
        <v>0</v>
      </c>
      <c r="AM404" s="58">
        <v>0</v>
      </c>
      <c r="AN404" s="58">
        <v>0</v>
      </c>
      <c r="AO404" s="58">
        <v>0</v>
      </c>
      <c r="AP404" s="58">
        <v>0</v>
      </c>
      <c r="AQ404" s="58">
        <v>0</v>
      </c>
      <c r="AR404" s="54">
        <v>27692308</v>
      </c>
      <c r="AS404" s="54">
        <v>0</v>
      </c>
      <c r="AT404" s="54">
        <v>0</v>
      </c>
      <c r="AU404" s="54">
        <v>27692308</v>
      </c>
      <c r="AV404" s="54">
        <v>0</v>
      </c>
      <c r="AW404" s="54">
        <v>0</v>
      </c>
      <c r="AX404" s="54">
        <v>0</v>
      </c>
      <c r="AY404" s="54">
        <v>0</v>
      </c>
      <c r="AZ404" s="59">
        <v>0</v>
      </c>
      <c r="BA404" s="54">
        <v>0</v>
      </c>
      <c r="BB404" s="59"/>
      <c r="BC404" s="68"/>
      <c r="BD404" s="68"/>
      <c r="BE404" s="54">
        <v>0</v>
      </c>
      <c r="BF404" s="54">
        <v>0</v>
      </c>
      <c r="BG404" s="59">
        <v>0</v>
      </c>
      <c r="BH404" s="59">
        <v>0</v>
      </c>
      <c r="BI404" s="59">
        <v>0</v>
      </c>
      <c r="BJ404" s="59">
        <v>0</v>
      </c>
      <c r="BK404" s="59"/>
      <c r="BL404" s="59">
        <v>0</v>
      </c>
      <c r="BM404" s="59"/>
      <c r="BN404" s="59"/>
      <c r="BO404" s="59">
        <v>0</v>
      </c>
      <c r="BP404" s="59"/>
      <c r="BQ404" s="59"/>
      <c r="BR404" s="54"/>
      <c r="BS404" s="59"/>
      <c r="BT404" s="54">
        <v>0</v>
      </c>
      <c r="BU404" s="57">
        <v>27692308</v>
      </c>
      <c r="BV404" s="54">
        <v>0</v>
      </c>
      <c r="BW404" s="54">
        <v>0</v>
      </c>
      <c r="BX404" s="54">
        <v>0</v>
      </c>
      <c r="BY404" s="54">
        <v>0</v>
      </c>
      <c r="BZ404" s="68">
        <v>0</v>
      </c>
      <c r="CA404" s="54">
        <v>0</v>
      </c>
      <c r="CB404" s="54">
        <v>0</v>
      </c>
      <c r="CC404" s="54">
        <v>0</v>
      </c>
      <c r="CD404" s="54">
        <v>0</v>
      </c>
      <c r="CE404" s="54">
        <v>0</v>
      </c>
      <c r="CF404" s="54">
        <v>0</v>
      </c>
      <c r="CG404" s="54">
        <v>0</v>
      </c>
      <c r="CH404" s="54">
        <v>27692308</v>
      </c>
      <c r="CI404" s="54">
        <v>2769230.8000000003</v>
      </c>
      <c r="CJ404" s="54"/>
      <c r="CK404" s="54">
        <v>2769230.8000000003</v>
      </c>
      <c r="CL404" s="54">
        <v>0</v>
      </c>
      <c r="CM404" s="54">
        <v>0</v>
      </c>
      <c r="CN404" s="54">
        <v>0</v>
      </c>
      <c r="CO404" s="54"/>
      <c r="CP404" s="54">
        <v>0</v>
      </c>
      <c r="CQ404" s="54">
        <v>0</v>
      </c>
      <c r="CR404" s="54">
        <v>0</v>
      </c>
      <c r="CS404" s="54">
        <v>24923077</v>
      </c>
      <c r="CT404" s="54"/>
      <c r="CU404" s="57">
        <v>24923077</v>
      </c>
      <c r="CV404" s="54">
        <v>0</v>
      </c>
      <c r="CW404" s="54">
        <v>0</v>
      </c>
      <c r="CX404" s="54">
        <v>0</v>
      </c>
      <c r="CY404" s="54">
        <v>0</v>
      </c>
      <c r="CZ404" s="54"/>
      <c r="DA404" s="54">
        <v>0</v>
      </c>
      <c r="DB404" s="54">
        <v>0</v>
      </c>
      <c r="DC404" s="54">
        <v>0</v>
      </c>
      <c r="DD404" s="54">
        <v>27692308</v>
      </c>
      <c r="DE404" s="68"/>
      <c r="DF404" s="54" t="s">
        <v>980</v>
      </c>
      <c r="DG404" s="54">
        <v>3333333.3333333335</v>
      </c>
      <c r="DH404" s="52" t="s">
        <v>135</v>
      </c>
      <c r="DI404" s="54">
        <f>IFERROR(VLOOKUP($B404,[1]Timesheet!$D:$BK,51,0),0)</f>
        <v>18</v>
      </c>
      <c r="DJ404" s="54">
        <f>IFERROR(VLOOKUP($B404,[1]Timesheet!$D:$BK,52,0),0)</f>
        <v>0</v>
      </c>
      <c r="DK404" s="54">
        <f>IFERROR(VLOOKUP($B404,[1]Timesheet!$D:$BK,55,0),0)</f>
        <v>0</v>
      </c>
      <c r="DL404" s="52">
        <v>0</v>
      </c>
      <c r="DM404" s="54">
        <f>IFERROR(VLOOKUP($B404,[1]Timesheet!$D:$BK,57,0),0)</f>
        <v>0</v>
      </c>
      <c r="DN404" s="54">
        <f t="shared" si="21"/>
        <v>0</v>
      </c>
      <c r="DO404" s="54"/>
      <c r="DP404" s="54" t="str">
        <f t="shared" si="22"/>
        <v>HO</v>
      </c>
      <c r="DQ404" s="60">
        <v>0</v>
      </c>
      <c r="DR404" s="60">
        <v>0</v>
      </c>
      <c r="DS404" s="61" t="str">
        <f>IFERROR(VLOOKUP(E404&amp;H404,[1]Group!$D$3:$G$40,4,0),"")</f>
        <v/>
      </c>
      <c r="DT404" s="61" t="str">
        <f t="shared" si="23"/>
        <v>MoviSouth</v>
      </c>
    </row>
    <row r="405" spans="1:124" s="70" customFormat="1" ht="20.25" customHeight="1" x14ac:dyDescent="0.35">
      <c r="A405" s="47">
        <v>402</v>
      </c>
      <c r="B405" s="63">
        <v>6293</v>
      </c>
      <c r="C405" s="48" t="s">
        <v>870</v>
      </c>
      <c r="D405" s="64" t="s">
        <v>737</v>
      </c>
      <c r="E405" s="65" t="s">
        <v>320</v>
      </c>
      <c r="F405" s="65" t="s">
        <v>340</v>
      </c>
      <c r="G405" s="65" t="s">
        <v>151</v>
      </c>
      <c r="H405" s="65" t="s">
        <v>370</v>
      </c>
      <c r="I405" s="65" t="s">
        <v>129</v>
      </c>
      <c r="J405" s="65" t="s">
        <v>130</v>
      </c>
      <c r="K405" s="65" t="s">
        <v>131</v>
      </c>
      <c r="L405" s="65" t="s">
        <v>250</v>
      </c>
      <c r="M405" s="66">
        <v>44536</v>
      </c>
      <c r="N405" s="50" t="s">
        <v>770</v>
      </c>
      <c r="O405" s="67"/>
      <c r="P405" s="66"/>
      <c r="Q405" s="52" t="s">
        <v>247</v>
      </c>
      <c r="R405" s="311">
        <v>0.1</v>
      </c>
      <c r="S405" s="52" t="s">
        <v>134</v>
      </c>
      <c r="T405" s="68"/>
      <c r="U405" s="54">
        <v>5000000</v>
      </c>
      <c r="V405" s="68"/>
      <c r="W405" s="69">
        <v>5000000</v>
      </c>
      <c r="X405" s="68">
        <v>0</v>
      </c>
      <c r="Y405" s="68">
        <v>500000</v>
      </c>
      <c r="Z405" s="68"/>
      <c r="AA405" s="68">
        <v>0</v>
      </c>
      <c r="AB405" s="54"/>
      <c r="AC405" s="68">
        <v>0</v>
      </c>
      <c r="AD405" s="57">
        <v>500000</v>
      </c>
      <c r="AE405" s="54" t="s">
        <v>1246</v>
      </c>
      <c r="AF405" s="58">
        <v>26</v>
      </c>
      <c r="AG405" s="58">
        <v>18</v>
      </c>
      <c r="AH405" s="58">
        <v>0</v>
      </c>
      <c r="AI405" s="58">
        <v>0</v>
      </c>
      <c r="AJ405" s="58">
        <v>0</v>
      </c>
      <c r="AK405" s="58">
        <v>18</v>
      </c>
      <c r="AL405" s="58">
        <v>0</v>
      </c>
      <c r="AM405" s="58">
        <v>0</v>
      </c>
      <c r="AN405" s="58">
        <v>0</v>
      </c>
      <c r="AO405" s="58">
        <v>0</v>
      </c>
      <c r="AP405" s="58">
        <v>0</v>
      </c>
      <c r="AQ405" s="58">
        <v>0</v>
      </c>
      <c r="AR405" s="54">
        <v>3461538</v>
      </c>
      <c r="AS405" s="54">
        <v>0</v>
      </c>
      <c r="AT405" s="54">
        <v>0</v>
      </c>
      <c r="AU405" s="54">
        <v>3461538</v>
      </c>
      <c r="AV405" s="54">
        <v>0</v>
      </c>
      <c r="AW405" s="54">
        <v>346154</v>
      </c>
      <c r="AX405" s="54">
        <v>0</v>
      </c>
      <c r="AY405" s="54">
        <v>0</v>
      </c>
      <c r="AZ405" s="59">
        <v>0</v>
      </c>
      <c r="BA405" s="54">
        <v>0</v>
      </c>
      <c r="BB405" s="59"/>
      <c r="BC405" s="68"/>
      <c r="BD405" s="68"/>
      <c r="BE405" s="54">
        <v>0</v>
      </c>
      <c r="BF405" s="54">
        <v>346154</v>
      </c>
      <c r="BG405" s="59">
        <v>0</v>
      </c>
      <c r="BH405" s="59">
        <v>0</v>
      </c>
      <c r="BI405" s="59">
        <v>0</v>
      </c>
      <c r="BJ405" s="59">
        <v>0</v>
      </c>
      <c r="BK405" s="59"/>
      <c r="BL405" s="59">
        <v>0</v>
      </c>
      <c r="BM405" s="59"/>
      <c r="BN405" s="59"/>
      <c r="BO405" s="59">
        <v>0</v>
      </c>
      <c r="BP405" s="59"/>
      <c r="BQ405" s="59"/>
      <c r="BR405" s="54"/>
      <c r="BS405" s="59"/>
      <c r="BT405" s="54">
        <v>0</v>
      </c>
      <c r="BU405" s="57">
        <v>3807692</v>
      </c>
      <c r="BV405" s="54">
        <v>0</v>
      </c>
      <c r="BW405" s="54">
        <v>0</v>
      </c>
      <c r="BX405" s="54">
        <v>0</v>
      </c>
      <c r="BY405" s="54">
        <v>0</v>
      </c>
      <c r="BZ405" s="68">
        <v>0</v>
      </c>
      <c r="CA405" s="54">
        <v>0</v>
      </c>
      <c r="CB405" s="54">
        <v>0</v>
      </c>
      <c r="CC405" s="54">
        <v>0</v>
      </c>
      <c r="CD405" s="54">
        <v>0</v>
      </c>
      <c r="CE405" s="54">
        <v>0</v>
      </c>
      <c r="CF405" s="54">
        <v>0</v>
      </c>
      <c r="CG405" s="54">
        <v>0</v>
      </c>
      <c r="CH405" s="54">
        <v>3807692</v>
      </c>
      <c r="CI405" s="54">
        <v>380769.2</v>
      </c>
      <c r="CJ405" s="54"/>
      <c r="CK405" s="54">
        <v>380769.2</v>
      </c>
      <c r="CL405" s="54">
        <v>0</v>
      </c>
      <c r="CM405" s="54">
        <v>0</v>
      </c>
      <c r="CN405" s="54">
        <v>0</v>
      </c>
      <c r="CO405" s="54"/>
      <c r="CP405" s="54">
        <v>0</v>
      </c>
      <c r="CQ405" s="54">
        <v>0</v>
      </c>
      <c r="CR405" s="54">
        <v>0</v>
      </c>
      <c r="CS405" s="54">
        <v>3426923</v>
      </c>
      <c r="CT405" s="54"/>
      <c r="CU405" s="57">
        <v>3426923</v>
      </c>
      <c r="CV405" s="54">
        <v>0</v>
      </c>
      <c r="CW405" s="54">
        <v>0</v>
      </c>
      <c r="CX405" s="54">
        <v>0</v>
      </c>
      <c r="CY405" s="54">
        <v>0</v>
      </c>
      <c r="CZ405" s="54"/>
      <c r="DA405" s="54">
        <v>0</v>
      </c>
      <c r="DB405" s="54">
        <v>0</v>
      </c>
      <c r="DC405" s="54">
        <v>0</v>
      </c>
      <c r="DD405" s="54">
        <v>3807692</v>
      </c>
      <c r="DE405" s="68"/>
      <c r="DF405" s="54" t="s">
        <v>836</v>
      </c>
      <c r="DG405" s="54">
        <v>416666.66666666669</v>
      </c>
      <c r="DH405" s="52" t="s">
        <v>195</v>
      </c>
      <c r="DI405" s="54">
        <f>IFERROR(VLOOKUP($B405,[1]Timesheet!$D:$BK,51,0),0)</f>
        <v>18</v>
      </c>
      <c r="DJ405" s="54">
        <f>IFERROR(VLOOKUP($B405,[1]Timesheet!$D:$BK,52,0),0)</f>
        <v>0</v>
      </c>
      <c r="DK405" s="54">
        <f>IFERROR(VLOOKUP($B405,[1]Timesheet!$D:$BK,55,0),0)</f>
        <v>0</v>
      </c>
      <c r="DL405" s="52">
        <v>0</v>
      </c>
      <c r="DM405" s="54">
        <f>IFERROR(VLOOKUP($B405,[1]Timesheet!$D:$BK,57,0),0)</f>
        <v>0</v>
      </c>
      <c r="DN405" s="54">
        <f t="shared" si="21"/>
        <v>0</v>
      </c>
      <c r="DO405" s="54"/>
      <c r="DP405" s="54" t="str">
        <f t="shared" si="22"/>
        <v/>
      </c>
      <c r="DQ405" s="60">
        <v>0</v>
      </c>
      <c r="DR405" s="60">
        <v>0</v>
      </c>
      <c r="DS405" s="61" t="str">
        <f>IFERROR(VLOOKUP(E405&amp;H405,[1]Group!$D$3:$G$40,4,0),"")</f>
        <v/>
      </c>
      <c r="DT405" s="61" t="str">
        <f t="shared" si="23"/>
        <v>Việt PhúSouth</v>
      </c>
    </row>
    <row r="406" spans="1:124" s="70" customFormat="1" ht="20.25" customHeight="1" x14ac:dyDescent="0.35">
      <c r="A406" s="47">
        <v>403</v>
      </c>
      <c r="B406" s="63">
        <v>6295</v>
      </c>
      <c r="C406" s="48" t="s">
        <v>871</v>
      </c>
      <c r="D406" s="64" t="s">
        <v>738</v>
      </c>
      <c r="E406" s="65" t="s">
        <v>320</v>
      </c>
      <c r="F406" s="65" t="s">
        <v>340</v>
      </c>
      <c r="G406" s="65" t="s">
        <v>151</v>
      </c>
      <c r="H406" s="65" t="s">
        <v>370</v>
      </c>
      <c r="I406" s="65" t="s">
        <v>129</v>
      </c>
      <c r="J406" s="65" t="s">
        <v>130</v>
      </c>
      <c r="K406" s="65" t="s">
        <v>131</v>
      </c>
      <c r="L406" s="65" t="s">
        <v>250</v>
      </c>
      <c r="M406" s="66">
        <v>44538</v>
      </c>
      <c r="N406" s="50" t="s">
        <v>770</v>
      </c>
      <c r="O406" s="67"/>
      <c r="P406" s="66"/>
      <c r="Q406" s="52" t="s">
        <v>247</v>
      </c>
      <c r="R406" s="311">
        <v>0.1</v>
      </c>
      <c r="S406" s="52" t="s">
        <v>134</v>
      </c>
      <c r="T406" s="68"/>
      <c r="U406" s="54">
        <v>5000000</v>
      </c>
      <c r="V406" s="68"/>
      <c r="W406" s="69">
        <v>5000000</v>
      </c>
      <c r="X406" s="68">
        <v>0</v>
      </c>
      <c r="Y406" s="68">
        <v>500000</v>
      </c>
      <c r="Z406" s="68"/>
      <c r="AA406" s="68">
        <v>0</v>
      </c>
      <c r="AB406" s="54"/>
      <c r="AC406" s="68">
        <v>0</v>
      </c>
      <c r="AD406" s="57">
        <v>500000</v>
      </c>
      <c r="AE406" s="54" t="s">
        <v>1246</v>
      </c>
      <c r="AF406" s="58">
        <v>26</v>
      </c>
      <c r="AG406" s="58">
        <v>16</v>
      </c>
      <c r="AH406" s="58">
        <v>0</v>
      </c>
      <c r="AI406" s="58">
        <v>0</v>
      </c>
      <c r="AJ406" s="58">
        <v>0</v>
      </c>
      <c r="AK406" s="58">
        <v>16</v>
      </c>
      <c r="AL406" s="58">
        <v>0</v>
      </c>
      <c r="AM406" s="58">
        <v>0</v>
      </c>
      <c r="AN406" s="58">
        <v>0</v>
      </c>
      <c r="AO406" s="58">
        <v>0</v>
      </c>
      <c r="AP406" s="58">
        <v>0</v>
      </c>
      <c r="AQ406" s="58">
        <v>0</v>
      </c>
      <c r="AR406" s="54">
        <v>3076923</v>
      </c>
      <c r="AS406" s="54">
        <v>0</v>
      </c>
      <c r="AT406" s="54">
        <v>0</v>
      </c>
      <c r="AU406" s="54">
        <v>3076923</v>
      </c>
      <c r="AV406" s="54">
        <v>0</v>
      </c>
      <c r="AW406" s="54">
        <v>307692</v>
      </c>
      <c r="AX406" s="54">
        <v>0</v>
      </c>
      <c r="AY406" s="54">
        <v>0</v>
      </c>
      <c r="AZ406" s="59">
        <v>0</v>
      </c>
      <c r="BA406" s="54">
        <v>0</v>
      </c>
      <c r="BB406" s="59"/>
      <c r="BC406" s="68"/>
      <c r="BD406" s="68"/>
      <c r="BE406" s="54">
        <v>0</v>
      </c>
      <c r="BF406" s="54">
        <v>307692</v>
      </c>
      <c r="BG406" s="59">
        <v>0</v>
      </c>
      <c r="BH406" s="59">
        <v>0</v>
      </c>
      <c r="BI406" s="59">
        <v>0</v>
      </c>
      <c r="BJ406" s="59">
        <v>0</v>
      </c>
      <c r="BK406" s="59"/>
      <c r="BL406" s="59">
        <v>0</v>
      </c>
      <c r="BM406" s="59"/>
      <c r="BN406" s="59"/>
      <c r="BO406" s="59">
        <v>0</v>
      </c>
      <c r="BP406" s="59"/>
      <c r="BQ406" s="59"/>
      <c r="BR406" s="54"/>
      <c r="BS406" s="59"/>
      <c r="BT406" s="54">
        <v>0</v>
      </c>
      <c r="BU406" s="57">
        <v>3384615</v>
      </c>
      <c r="BV406" s="54">
        <v>0</v>
      </c>
      <c r="BW406" s="54">
        <v>0</v>
      </c>
      <c r="BX406" s="54">
        <v>0</v>
      </c>
      <c r="BY406" s="54">
        <v>0</v>
      </c>
      <c r="BZ406" s="68">
        <v>0</v>
      </c>
      <c r="CA406" s="54">
        <v>0</v>
      </c>
      <c r="CB406" s="54">
        <v>0</v>
      </c>
      <c r="CC406" s="54">
        <v>0</v>
      </c>
      <c r="CD406" s="54">
        <v>0</v>
      </c>
      <c r="CE406" s="54">
        <v>0</v>
      </c>
      <c r="CF406" s="54">
        <v>0</v>
      </c>
      <c r="CG406" s="54">
        <v>0</v>
      </c>
      <c r="CH406" s="54">
        <v>3384615</v>
      </c>
      <c r="CI406" s="54">
        <v>338461.5</v>
      </c>
      <c r="CJ406" s="54"/>
      <c r="CK406" s="54">
        <v>338461.5</v>
      </c>
      <c r="CL406" s="54">
        <v>0</v>
      </c>
      <c r="CM406" s="54">
        <v>0</v>
      </c>
      <c r="CN406" s="54">
        <v>0</v>
      </c>
      <c r="CO406" s="54"/>
      <c r="CP406" s="54">
        <v>0</v>
      </c>
      <c r="CQ406" s="54">
        <v>0</v>
      </c>
      <c r="CR406" s="54">
        <v>0</v>
      </c>
      <c r="CS406" s="54">
        <v>3046154</v>
      </c>
      <c r="CT406" s="54"/>
      <c r="CU406" s="57">
        <v>3046154</v>
      </c>
      <c r="CV406" s="54">
        <v>0</v>
      </c>
      <c r="CW406" s="54">
        <v>0</v>
      </c>
      <c r="CX406" s="54">
        <v>0</v>
      </c>
      <c r="CY406" s="54">
        <v>0</v>
      </c>
      <c r="CZ406" s="54"/>
      <c r="DA406" s="54">
        <v>0</v>
      </c>
      <c r="DB406" s="54">
        <v>0</v>
      </c>
      <c r="DC406" s="54">
        <v>0</v>
      </c>
      <c r="DD406" s="54">
        <v>3384615</v>
      </c>
      <c r="DE406" s="68"/>
      <c r="DF406" s="54" t="s">
        <v>836</v>
      </c>
      <c r="DG406" s="54">
        <v>416666.66666666669</v>
      </c>
      <c r="DH406" s="52" t="s">
        <v>195</v>
      </c>
      <c r="DI406" s="54">
        <f>IFERROR(VLOOKUP($B406,[1]Timesheet!$D:$BK,51,0),0)</f>
        <v>16</v>
      </c>
      <c r="DJ406" s="54">
        <f>IFERROR(VLOOKUP($B406,[1]Timesheet!$D:$BK,52,0),0)</f>
        <v>0</v>
      </c>
      <c r="DK406" s="54">
        <f>IFERROR(VLOOKUP($B406,[1]Timesheet!$D:$BK,55,0),0)</f>
        <v>0</v>
      </c>
      <c r="DL406" s="52">
        <v>0</v>
      </c>
      <c r="DM406" s="54">
        <f>IFERROR(VLOOKUP($B406,[1]Timesheet!$D:$BK,57,0),0)</f>
        <v>0</v>
      </c>
      <c r="DN406" s="54">
        <f t="shared" si="21"/>
        <v>0</v>
      </c>
      <c r="DO406" s="54"/>
      <c r="DP406" s="54" t="str">
        <f t="shared" si="22"/>
        <v/>
      </c>
      <c r="DQ406" s="60">
        <v>0</v>
      </c>
      <c r="DR406" s="60">
        <v>0</v>
      </c>
      <c r="DS406" s="61" t="str">
        <f>IFERROR(VLOOKUP(E406&amp;H406,[1]Group!$D$3:$G$40,4,0),"")</f>
        <v/>
      </c>
      <c r="DT406" s="61" t="str">
        <f t="shared" si="23"/>
        <v>Việt PhúSouth</v>
      </c>
    </row>
    <row r="407" spans="1:124" s="70" customFormat="1" ht="20.25" customHeight="1" x14ac:dyDescent="0.35">
      <c r="A407" s="47">
        <v>404</v>
      </c>
      <c r="B407" s="63">
        <v>6296</v>
      </c>
      <c r="C407" s="48" t="s">
        <v>872</v>
      </c>
      <c r="D407" s="64" t="s">
        <v>739</v>
      </c>
      <c r="E407" s="65" t="s">
        <v>320</v>
      </c>
      <c r="F407" s="65" t="s">
        <v>340</v>
      </c>
      <c r="G407" s="65" t="s">
        <v>151</v>
      </c>
      <c r="H407" s="65" t="s">
        <v>370</v>
      </c>
      <c r="I407" s="65" t="s">
        <v>129</v>
      </c>
      <c r="J407" s="65" t="s">
        <v>130</v>
      </c>
      <c r="K407" s="65" t="s">
        <v>131</v>
      </c>
      <c r="L407" s="65" t="s">
        <v>250</v>
      </c>
      <c r="M407" s="66">
        <v>44538</v>
      </c>
      <c r="N407" s="50" t="s">
        <v>770</v>
      </c>
      <c r="O407" s="67"/>
      <c r="P407" s="66"/>
      <c r="Q407" s="52" t="s">
        <v>247</v>
      </c>
      <c r="R407" s="311">
        <v>0.1</v>
      </c>
      <c r="S407" s="52" t="s">
        <v>134</v>
      </c>
      <c r="T407" s="68"/>
      <c r="U407" s="54">
        <v>5000000</v>
      </c>
      <c r="V407" s="68"/>
      <c r="W407" s="69">
        <v>5000000</v>
      </c>
      <c r="X407" s="68">
        <v>0</v>
      </c>
      <c r="Y407" s="68">
        <v>500000</v>
      </c>
      <c r="Z407" s="68"/>
      <c r="AA407" s="68">
        <v>0</v>
      </c>
      <c r="AB407" s="54"/>
      <c r="AC407" s="68">
        <v>0</v>
      </c>
      <c r="AD407" s="57">
        <v>500000</v>
      </c>
      <c r="AE407" s="54" t="s">
        <v>1246</v>
      </c>
      <c r="AF407" s="58">
        <v>26</v>
      </c>
      <c r="AG407" s="58">
        <v>16</v>
      </c>
      <c r="AH407" s="58">
        <v>0</v>
      </c>
      <c r="AI407" s="58">
        <v>0</v>
      </c>
      <c r="AJ407" s="58">
        <v>0</v>
      </c>
      <c r="AK407" s="58">
        <v>16</v>
      </c>
      <c r="AL407" s="58">
        <v>0</v>
      </c>
      <c r="AM407" s="58">
        <v>0</v>
      </c>
      <c r="AN407" s="58">
        <v>0</v>
      </c>
      <c r="AO407" s="58">
        <v>0</v>
      </c>
      <c r="AP407" s="58">
        <v>0</v>
      </c>
      <c r="AQ407" s="58">
        <v>0</v>
      </c>
      <c r="AR407" s="54">
        <v>3076923</v>
      </c>
      <c r="AS407" s="54">
        <v>0</v>
      </c>
      <c r="AT407" s="54">
        <v>0</v>
      </c>
      <c r="AU407" s="54">
        <v>3076923</v>
      </c>
      <c r="AV407" s="54">
        <v>0</v>
      </c>
      <c r="AW407" s="54">
        <v>307692</v>
      </c>
      <c r="AX407" s="54">
        <v>0</v>
      </c>
      <c r="AY407" s="54">
        <v>0</v>
      </c>
      <c r="AZ407" s="59">
        <v>0</v>
      </c>
      <c r="BA407" s="54">
        <v>0</v>
      </c>
      <c r="BB407" s="59"/>
      <c r="BC407" s="68"/>
      <c r="BD407" s="68"/>
      <c r="BE407" s="54">
        <v>0</v>
      </c>
      <c r="BF407" s="54">
        <v>307692</v>
      </c>
      <c r="BG407" s="59">
        <v>0</v>
      </c>
      <c r="BH407" s="59">
        <v>0</v>
      </c>
      <c r="BI407" s="59">
        <v>0</v>
      </c>
      <c r="BJ407" s="59">
        <v>0</v>
      </c>
      <c r="BK407" s="59"/>
      <c r="BL407" s="59">
        <v>0</v>
      </c>
      <c r="BM407" s="59"/>
      <c r="BN407" s="59"/>
      <c r="BO407" s="59">
        <v>0</v>
      </c>
      <c r="BP407" s="59"/>
      <c r="BQ407" s="59"/>
      <c r="BR407" s="54"/>
      <c r="BS407" s="59"/>
      <c r="BT407" s="54">
        <v>0</v>
      </c>
      <c r="BU407" s="57">
        <v>3384615</v>
      </c>
      <c r="BV407" s="54">
        <v>0</v>
      </c>
      <c r="BW407" s="54">
        <v>0</v>
      </c>
      <c r="BX407" s="54">
        <v>0</v>
      </c>
      <c r="BY407" s="54">
        <v>0</v>
      </c>
      <c r="BZ407" s="68">
        <v>0</v>
      </c>
      <c r="CA407" s="54">
        <v>0</v>
      </c>
      <c r="CB407" s="54">
        <v>0</v>
      </c>
      <c r="CC407" s="54">
        <v>0</v>
      </c>
      <c r="CD407" s="54">
        <v>0</v>
      </c>
      <c r="CE407" s="54">
        <v>0</v>
      </c>
      <c r="CF407" s="54">
        <v>0</v>
      </c>
      <c r="CG407" s="54">
        <v>0</v>
      </c>
      <c r="CH407" s="54">
        <v>3384615</v>
      </c>
      <c r="CI407" s="54">
        <v>338461.5</v>
      </c>
      <c r="CJ407" s="54"/>
      <c r="CK407" s="54">
        <v>338461.5</v>
      </c>
      <c r="CL407" s="54">
        <v>0</v>
      </c>
      <c r="CM407" s="54">
        <v>0</v>
      </c>
      <c r="CN407" s="54">
        <v>0</v>
      </c>
      <c r="CO407" s="54"/>
      <c r="CP407" s="54">
        <v>0</v>
      </c>
      <c r="CQ407" s="54">
        <v>0</v>
      </c>
      <c r="CR407" s="54">
        <v>0</v>
      </c>
      <c r="CS407" s="54">
        <v>3046154</v>
      </c>
      <c r="CT407" s="54"/>
      <c r="CU407" s="57">
        <v>3046154</v>
      </c>
      <c r="CV407" s="54">
        <v>0</v>
      </c>
      <c r="CW407" s="54">
        <v>0</v>
      </c>
      <c r="CX407" s="54">
        <v>0</v>
      </c>
      <c r="CY407" s="54">
        <v>0</v>
      </c>
      <c r="CZ407" s="54"/>
      <c r="DA407" s="54">
        <v>0</v>
      </c>
      <c r="DB407" s="54">
        <v>0</v>
      </c>
      <c r="DC407" s="54">
        <v>0</v>
      </c>
      <c r="DD407" s="54">
        <v>3384615</v>
      </c>
      <c r="DE407" s="68"/>
      <c r="DF407" s="54" t="s">
        <v>836</v>
      </c>
      <c r="DG407" s="54">
        <v>416666.66666666669</v>
      </c>
      <c r="DH407" s="52" t="s">
        <v>203</v>
      </c>
      <c r="DI407" s="54">
        <f>IFERROR(VLOOKUP($B407,[1]Timesheet!$D:$BK,51,0),0)</f>
        <v>16</v>
      </c>
      <c r="DJ407" s="54">
        <f>IFERROR(VLOOKUP($B407,[1]Timesheet!$D:$BK,52,0),0)</f>
        <v>0</v>
      </c>
      <c r="DK407" s="54">
        <f>IFERROR(VLOOKUP($B407,[1]Timesheet!$D:$BK,55,0),0)</f>
        <v>0</v>
      </c>
      <c r="DL407" s="52">
        <v>0</v>
      </c>
      <c r="DM407" s="54">
        <f>IFERROR(VLOOKUP($B407,[1]Timesheet!$D:$BK,57,0),0)</f>
        <v>0</v>
      </c>
      <c r="DN407" s="54">
        <f t="shared" si="21"/>
        <v>0</v>
      </c>
      <c r="DO407" s="54"/>
      <c r="DP407" s="54" t="str">
        <f t="shared" si="22"/>
        <v/>
      </c>
      <c r="DQ407" s="60">
        <v>0</v>
      </c>
      <c r="DR407" s="60">
        <v>0</v>
      </c>
      <c r="DS407" s="61" t="str">
        <f>IFERROR(VLOOKUP(E407&amp;H407,[1]Group!$D$3:$G$40,4,0),"")</f>
        <v/>
      </c>
      <c r="DT407" s="61" t="str">
        <f t="shared" si="23"/>
        <v>Việt PhúSouth</v>
      </c>
    </row>
    <row r="408" spans="1:124" s="70" customFormat="1" ht="20.25" customHeight="1" x14ac:dyDescent="0.35">
      <c r="A408" s="47">
        <v>405</v>
      </c>
      <c r="B408" s="63">
        <v>6298</v>
      </c>
      <c r="C408" s="48" t="s">
        <v>1173</v>
      </c>
      <c r="D408" s="64" t="s">
        <v>740</v>
      </c>
      <c r="E408" s="65" t="s">
        <v>192</v>
      </c>
      <c r="F408" s="65" t="s">
        <v>193</v>
      </c>
      <c r="G408" s="65" t="s">
        <v>151</v>
      </c>
      <c r="H408" s="65" t="s">
        <v>193</v>
      </c>
      <c r="I408" s="65" t="s">
        <v>169</v>
      </c>
      <c r="J408" s="65" t="s">
        <v>179</v>
      </c>
      <c r="K408" s="65" t="s">
        <v>131</v>
      </c>
      <c r="L408" s="65" t="s">
        <v>250</v>
      </c>
      <c r="M408" s="66">
        <v>44536</v>
      </c>
      <c r="N408" s="50" t="s">
        <v>770</v>
      </c>
      <c r="O408" s="67"/>
      <c r="P408" s="66"/>
      <c r="Q408" s="52" t="s">
        <v>247</v>
      </c>
      <c r="R408" s="311">
        <v>0.1</v>
      </c>
      <c r="S408" s="52" t="s">
        <v>134</v>
      </c>
      <c r="T408" s="68"/>
      <c r="U408" s="54">
        <v>5000000</v>
      </c>
      <c r="V408" s="68"/>
      <c r="W408" s="69">
        <v>5000000</v>
      </c>
      <c r="X408" s="68">
        <v>0</v>
      </c>
      <c r="Y408" s="68">
        <v>0</v>
      </c>
      <c r="Z408" s="68"/>
      <c r="AA408" s="68">
        <v>200000</v>
      </c>
      <c r="AB408" s="54"/>
      <c r="AC408" s="68">
        <v>730000</v>
      </c>
      <c r="AD408" s="57">
        <v>930000</v>
      </c>
      <c r="AE408" s="54" t="s">
        <v>1246</v>
      </c>
      <c r="AF408" s="58">
        <v>26</v>
      </c>
      <c r="AG408" s="58">
        <v>18</v>
      </c>
      <c r="AH408" s="58">
        <v>0</v>
      </c>
      <c r="AI408" s="58">
        <v>0</v>
      </c>
      <c r="AJ408" s="58">
        <v>0</v>
      </c>
      <c r="AK408" s="58">
        <v>18</v>
      </c>
      <c r="AL408" s="58">
        <v>0</v>
      </c>
      <c r="AM408" s="58">
        <v>0</v>
      </c>
      <c r="AN408" s="58">
        <v>0</v>
      </c>
      <c r="AO408" s="58">
        <v>0</v>
      </c>
      <c r="AP408" s="58">
        <v>0</v>
      </c>
      <c r="AQ408" s="58">
        <v>0</v>
      </c>
      <c r="AR408" s="54">
        <v>3461538</v>
      </c>
      <c r="AS408" s="54">
        <v>0</v>
      </c>
      <c r="AT408" s="54">
        <v>0</v>
      </c>
      <c r="AU408" s="54">
        <v>3461538</v>
      </c>
      <c r="AV408" s="54">
        <v>0</v>
      </c>
      <c r="AW408" s="54">
        <v>0</v>
      </c>
      <c r="AX408" s="54">
        <v>0</v>
      </c>
      <c r="AY408" s="54">
        <v>200000</v>
      </c>
      <c r="AZ408" s="59">
        <v>0</v>
      </c>
      <c r="BA408" s="54">
        <v>0</v>
      </c>
      <c r="BB408" s="59"/>
      <c r="BC408" s="68"/>
      <c r="BD408" s="68"/>
      <c r="BE408" s="54">
        <v>505385</v>
      </c>
      <c r="BF408" s="54">
        <v>705385</v>
      </c>
      <c r="BG408" s="59">
        <v>0</v>
      </c>
      <c r="BH408" s="59">
        <v>0</v>
      </c>
      <c r="BI408" s="59">
        <v>0</v>
      </c>
      <c r="BJ408" s="59">
        <v>0</v>
      </c>
      <c r="BK408" s="59"/>
      <c r="BL408" s="59">
        <v>0</v>
      </c>
      <c r="BM408" s="59"/>
      <c r="BN408" s="59"/>
      <c r="BO408" s="59">
        <v>0</v>
      </c>
      <c r="BP408" s="59"/>
      <c r="BQ408" s="59"/>
      <c r="BR408" s="54"/>
      <c r="BS408" s="59"/>
      <c r="BT408" s="54">
        <v>0</v>
      </c>
      <c r="BU408" s="57">
        <v>4166923</v>
      </c>
      <c r="BV408" s="54">
        <v>0</v>
      </c>
      <c r="BW408" s="54">
        <v>200000</v>
      </c>
      <c r="BX408" s="54">
        <v>505385</v>
      </c>
      <c r="BY408" s="54">
        <v>0</v>
      </c>
      <c r="BZ408" s="68">
        <v>0</v>
      </c>
      <c r="CA408" s="54">
        <v>0</v>
      </c>
      <c r="CB408" s="54">
        <v>0</v>
      </c>
      <c r="CC408" s="54">
        <v>0</v>
      </c>
      <c r="CD408" s="54">
        <v>0</v>
      </c>
      <c r="CE408" s="54">
        <v>0</v>
      </c>
      <c r="CF408" s="54">
        <v>0</v>
      </c>
      <c r="CG408" s="54">
        <v>705385</v>
      </c>
      <c r="CH408" s="54">
        <v>3461538</v>
      </c>
      <c r="CI408" s="54">
        <v>416692.30000000005</v>
      </c>
      <c r="CJ408" s="54"/>
      <c r="CK408" s="54">
        <v>416692.30000000005</v>
      </c>
      <c r="CL408" s="54">
        <v>0</v>
      </c>
      <c r="CM408" s="54">
        <v>0</v>
      </c>
      <c r="CN408" s="54">
        <v>0</v>
      </c>
      <c r="CO408" s="54"/>
      <c r="CP408" s="54">
        <v>0</v>
      </c>
      <c r="CQ408" s="54">
        <v>0</v>
      </c>
      <c r="CR408" s="54">
        <v>0</v>
      </c>
      <c r="CS408" s="54">
        <v>3750231</v>
      </c>
      <c r="CT408" s="54"/>
      <c r="CU408" s="57">
        <v>3750231</v>
      </c>
      <c r="CV408" s="54">
        <v>0</v>
      </c>
      <c r="CW408" s="54">
        <v>0</v>
      </c>
      <c r="CX408" s="54">
        <v>0</v>
      </c>
      <c r="CY408" s="54">
        <v>0</v>
      </c>
      <c r="CZ408" s="54"/>
      <c r="DA408" s="54">
        <v>0</v>
      </c>
      <c r="DB408" s="54">
        <v>0</v>
      </c>
      <c r="DC408" s="54">
        <v>0</v>
      </c>
      <c r="DD408" s="54">
        <v>4166923</v>
      </c>
      <c r="DE408" s="68"/>
      <c r="DF408" s="54" t="s">
        <v>982</v>
      </c>
      <c r="DG408" s="54">
        <v>416666.66666666669</v>
      </c>
      <c r="DH408" s="52" t="s">
        <v>212</v>
      </c>
      <c r="DI408" s="54">
        <f>IFERROR(VLOOKUP($B408,[1]Timesheet!$D:$BK,51,0),0)</f>
        <v>18</v>
      </c>
      <c r="DJ408" s="54">
        <f>IFERROR(VLOOKUP($B408,[1]Timesheet!$D:$BK,52,0),0)</f>
        <v>0</v>
      </c>
      <c r="DK408" s="54">
        <f>IFERROR(VLOOKUP($B408,[1]Timesheet!$D:$BK,55,0),0)</f>
        <v>0</v>
      </c>
      <c r="DL408" s="52">
        <v>0</v>
      </c>
      <c r="DM408" s="54">
        <f>IFERROR(VLOOKUP($B408,[1]Timesheet!$D:$BK,57,0),0)</f>
        <v>0</v>
      </c>
      <c r="DN408" s="54">
        <f t="shared" si="21"/>
        <v>0</v>
      </c>
      <c r="DO408" s="54"/>
      <c r="DP408" s="54" t="str">
        <f t="shared" si="22"/>
        <v>HPG</v>
      </c>
      <c r="DQ408" s="60">
        <v>0</v>
      </c>
      <c r="DR408" s="60">
        <v>0</v>
      </c>
      <c r="DS408" s="61" t="str">
        <f>IFERROR(VLOOKUP(E408&amp;H408,[1]Group!$D$3:$G$40,4,0),"")</f>
        <v>Group 1</v>
      </c>
      <c r="DT408" s="61" t="str">
        <f t="shared" si="23"/>
        <v>MoviNorthGroup 1</v>
      </c>
    </row>
    <row r="409" spans="1:124" s="70" customFormat="1" ht="20.25" customHeight="1" x14ac:dyDescent="0.35">
      <c r="A409" s="47">
        <v>406</v>
      </c>
      <c r="B409" s="63">
        <v>6299</v>
      </c>
      <c r="C409" s="48" t="s">
        <v>1174</v>
      </c>
      <c r="D409" s="64" t="s">
        <v>741</v>
      </c>
      <c r="E409" s="65" t="s">
        <v>192</v>
      </c>
      <c r="F409" s="65" t="s">
        <v>193</v>
      </c>
      <c r="G409" s="65" t="s">
        <v>151</v>
      </c>
      <c r="H409" s="65" t="s">
        <v>193</v>
      </c>
      <c r="I409" s="65" t="s">
        <v>169</v>
      </c>
      <c r="J409" s="65" t="s">
        <v>179</v>
      </c>
      <c r="K409" s="65" t="s">
        <v>131</v>
      </c>
      <c r="L409" s="65" t="s">
        <v>250</v>
      </c>
      <c r="M409" s="66">
        <v>44536</v>
      </c>
      <c r="N409" s="50" t="s">
        <v>770</v>
      </c>
      <c r="O409" s="67"/>
      <c r="P409" s="66"/>
      <c r="Q409" s="52" t="s">
        <v>247</v>
      </c>
      <c r="R409" s="311">
        <v>0.1</v>
      </c>
      <c r="S409" s="52" t="s">
        <v>134</v>
      </c>
      <c r="T409" s="68"/>
      <c r="U409" s="54">
        <v>5000000</v>
      </c>
      <c r="V409" s="68"/>
      <c r="W409" s="69">
        <v>5000000</v>
      </c>
      <c r="X409" s="68">
        <v>0</v>
      </c>
      <c r="Y409" s="68">
        <v>0</v>
      </c>
      <c r="Z409" s="68"/>
      <c r="AA409" s="68">
        <v>200000</v>
      </c>
      <c r="AB409" s="54"/>
      <c r="AC409" s="68">
        <v>730000</v>
      </c>
      <c r="AD409" s="57">
        <v>930000</v>
      </c>
      <c r="AE409" s="54" t="s">
        <v>1246</v>
      </c>
      <c r="AF409" s="58">
        <v>26</v>
      </c>
      <c r="AG409" s="58">
        <v>18</v>
      </c>
      <c r="AH409" s="58">
        <v>0</v>
      </c>
      <c r="AI409" s="58">
        <v>0</v>
      </c>
      <c r="AJ409" s="58">
        <v>0</v>
      </c>
      <c r="AK409" s="58">
        <v>18</v>
      </c>
      <c r="AL409" s="58">
        <v>0</v>
      </c>
      <c r="AM409" s="58">
        <v>0</v>
      </c>
      <c r="AN409" s="58">
        <v>0</v>
      </c>
      <c r="AO409" s="58">
        <v>0</v>
      </c>
      <c r="AP409" s="58">
        <v>0</v>
      </c>
      <c r="AQ409" s="58">
        <v>0</v>
      </c>
      <c r="AR409" s="54">
        <v>3461538</v>
      </c>
      <c r="AS409" s="54">
        <v>0</v>
      </c>
      <c r="AT409" s="54">
        <v>0</v>
      </c>
      <c r="AU409" s="54">
        <v>3461538</v>
      </c>
      <c r="AV409" s="54">
        <v>0</v>
      </c>
      <c r="AW409" s="54">
        <v>0</v>
      </c>
      <c r="AX409" s="54">
        <v>0</v>
      </c>
      <c r="AY409" s="54">
        <v>200000</v>
      </c>
      <c r="AZ409" s="59">
        <v>0</v>
      </c>
      <c r="BA409" s="54">
        <v>0</v>
      </c>
      <c r="BB409" s="59"/>
      <c r="BC409" s="68"/>
      <c r="BD409" s="68"/>
      <c r="BE409" s="54">
        <v>505385</v>
      </c>
      <c r="BF409" s="54">
        <v>705385</v>
      </c>
      <c r="BG409" s="59">
        <v>0</v>
      </c>
      <c r="BH409" s="59">
        <v>0</v>
      </c>
      <c r="BI409" s="59">
        <v>0</v>
      </c>
      <c r="BJ409" s="59">
        <v>0</v>
      </c>
      <c r="BK409" s="59"/>
      <c r="BL409" s="59">
        <v>0</v>
      </c>
      <c r="BM409" s="59"/>
      <c r="BN409" s="59"/>
      <c r="BO409" s="59">
        <v>0</v>
      </c>
      <c r="BP409" s="59"/>
      <c r="BQ409" s="59"/>
      <c r="BR409" s="54"/>
      <c r="BS409" s="59"/>
      <c r="BT409" s="54">
        <v>0</v>
      </c>
      <c r="BU409" s="57">
        <v>4166923</v>
      </c>
      <c r="BV409" s="54">
        <v>0</v>
      </c>
      <c r="BW409" s="54">
        <v>200000</v>
      </c>
      <c r="BX409" s="54">
        <v>505385</v>
      </c>
      <c r="BY409" s="54">
        <v>0</v>
      </c>
      <c r="BZ409" s="68">
        <v>0</v>
      </c>
      <c r="CA409" s="54">
        <v>0</v>
      </c>
      <c r="CB409" s="54">
        <v>0</v>
      </c>
      <c r="CC409" s="54">
        <v>0</v>
      </c>
      <c r="CD409" s="54">
        <v>0</v>
      </c>
      <c r="CE409" s="54">
        <v>0</v>
      </c>
      <c r="CF409" s="54">
        <v>0</v>
      </c>
      <c r="CG409" s="54">
        <v>705385</v>
      </c>
      <c r="CH409" s="54">
        <v>3461538</v>
      </c>
      <c r="CI409" s="54">
        <v>416692.30000000005</v>
      </c>
      <c r="CJ409" s="54"/>
      <c r="CK409" s="54">
        <v>416692.30000000005</v>
      </c>
      <c r="CL409" s="54">
        <v>0</v>
      </c>
      <c r="CM409" s="54">
        <v>0</v>
      </c>
      <c r="CN409" s="54">
        <v>0</v>
      </c>
      <c r="CO409" s="54"/>
      <c r="CP409" s="54">
        <v>0</v>
      </c>
      <c r="CQ409" s="54">
        <v>0</v>
      </c>
      <c r="CR409" s="54">
        <v>0</v>
      </c>
      <c r="CS409" s="54">
        <v>3750231</v>
      </c>
      <c r="CT409" s="54"/>
      <c r="CU409" s="57">
        <v>3750231</v>
      </c>
      <c r="CV409" s="54">
        <v>0</v>
      </c>
      <c r="CW409" s="54">
        <v>0</v>
      </c>
      <c r="CX409" s="54">
        <v>0</v>
      </c>
      <c r="CY409" s="54">
        <v>0</v>
      </c>
      <c r="CZ409" s="54"/>
      <c r="DA409" s="54">
        <v>0</v>
      </c>
      <c r="DB409" s="54">
        <v>0</v>
      </c>
      <c r="DC409" s="54">
        <v>0</v>
      </c>
      <c r="DD409" s="54">
        <v>4166923</v>
      </c>
      <c r="DE409" s="68"/>
      <c r="DF409" s="54" t="s">
        <v>982</v>
      </c>
      <c r="DG409" s="54">
        <v>416666.66666666669</v>
      </c>
      <c r="DH409" s="52" t="s">
        <v>212</v>
      </c>
      <c r="DI409" s="54">
        <f>IFERROR(VLOOKUP($B409,[1]Timesheet!$D:$BK,51,0),0)</f>
        <v>18</v>
      </c>
      <c r="DJ409" s="54">
        <f>IFERROR(VLOOKUP($B409,[1]Timesheet!$D:$BK,52,0),0)</f>
        <v>0</v>
      </c>
      <c r="DK409" s="54">
        <f>IFERROR(VLOOKUP($B409,[1]Timesheet!$D:$BK,55,0),0)</f>
        <v>0</v>
      </c>
      <c r="DL409" s="52">
        <v>0</v>
      </c>
      <c r="DM409" s="54">
        <f>IFERROR(VLOOKUP($B409,[1]Timesheet!$D:$BK,57,0),0)</f>
        <v>0</v>
      </c>
      <c r="DN409" s="54">
        <f t="shared" si="21"/>
        <v>0</v>
      </c>
      <c r="DO409" s="54"/>
      <c r="DP409" s="54" t="str">
        <f t="shared" si="22"/>
        <v>HPG</v>
      </c>
      <c r="DQ409" s="60">
        <v>0</v>
      </c>
      <c r="DR409" s="60">
        <v>0</v>
      </c>
      <c r="DS409" s="61" t="str">
        <f>IFERROR(VLOOKUP(E409&amp;H409,[1]Group!$D$3:$G$40,4,0),"")</f>
        <v>Group 1</v>
      </c>
      <c r="DT409" s="61" t="str">
        <f t="shared" si="23"/>
        <v>MoviNorthGroup 1</v>
      </c>
    </row>
    <row r="410" spans="1:124" s="70" customFormat="1" ht="20.25" customHeight="1" x14ac:dyDescent="0.35">
      <c r="A410" s="47">
        <v>407</v>
      </c>
      <c r="B410" s="63">
        <v>6291</v>
      </c>
      <c r="C410" s="48" t="s">
        <v>876</v>
      </c>
      <c r="D410" s="64" t="s">
        <v>742</v>
      </c>
      <c r="E410" s="65" t="s">
        <v>320</v>
      </c>
      <c r="F410" s="65" t="s">
        <v>331</v>
      </c>
      <c r="G410" s="65" t="s">
        <v>147</v>
      </c>
      <c r="H410" s="65" t="s">
        <v>743</v>
      </c>
      <c r="I410" s="65" t="s">
        <v>129</v>
      </c>
      <c r="J410" s="65" t="s">
        <v>130</v>
      </c>
      <c r="K410" s="65" t="s">
        <v>131</v>
      </c>
      <c r="L410" s="65" t="s">
        <v>250</v>
      </c>
      <c r="M410" s="66">
        <v>44543</v>
      </c>
      <c r="N410" s="50" t="s">
        <v>770</v>
      </c>
      <c r="O410" s="67"/>
      <c r="P410" s="66"/>
      <c r="Q410" s="52" t="s">
        <v>247</v>
      </c>
      <c r="R410" s="311">
        <v>0.1</v>
      </c>
      <c r="S410" s="52" t="s">
        <v>134</v>
      </c>
      <c r="T410" s="68"/>
      <c r="U410" s="54">
        <v>80000000</v>
      </c>
      <c r="V410" s="68"/>
      <c r="W410" s="69">
        <v>80000000</v>
      </c>
      <c r="X410" s="68">
        <v>0</v>
      </c>
      <c r="Y410" s="68">
        <v>0</v>
      </c>
      <c r="Z410" s="68"/>
      <c r="AA410" s="68">
        <v>0</v>
      </c>
      <c r="AB410" s="54"/>
      <c r="AC410" s="68">
        <v>0</v>
      </c>
      <c r="AD410" s="57">
        <v>0</v>
      </c>
      <c r="AE410" s="54" t="s">
        <v>1245</v>
      </c>
      <c r="AF410" s="58">
        <v>21</v>
      </c>
      <c r="AG410" s="58">
        <v>10</v>
      </c>
      <c r="AH410" s="58">
        <v>0</v>
      </c>
      <c r="AI410" s="58">
        <v>0</v>
      </c>
      <c r="AJ410" s="58">
        <v>0</v>
      </c>
      <c r="AK410" s="58">
        <v>10</v>
      </c>
      <c r="AL410" s="58">
        <v>0</v>
      </c>
      <c r="AM410" s="58">
        <v>0</v>
      </c>
      <c r="AN410" s="58">
        <v>0</v>
      </c>
      <c r="AO410" s="58">
        <v>0</v>
      </c>
      <c r="AP410" s="58">
        <v>0</v>
      </c>
      <c r="AQ410" s="58">
        <v>0</v>
      </c>
      <c r="AR410" s="54">
        <v>38095238</v>
      </c>
      <c r="AS410" s="54">
        <v>0</v>
      </c>
      <c r="AT410" s="54">
        <v>0</v>
      </c>
      <c r="AU410" s="54">
        <v>38095238</v>
      </c>
      <c r="AV410" s="54">
        <v>0</v>
      </c>
      <c r="AW410" s="54">
        <v>0</v>
      </c>
      <c r="AX410" s="54">
        <v>0</v>
      </c>
      <c r="AY410" s="54">
        <v>0</v>
      </c>
      <c r="AZ410" s="59">
        <v>0</v>
      </c>
      <c r="BA410" s="54">
        <v>0</v>
      </c>
      <c r="BB410" s="59"/>
      <c r="BC410" s="68"/>
      <c r="BD410" s="68"/>
      <c r="BE410" s="54">
        <v>0</v>
      </c>
      <c r="BF410" s="54">
        <v>0</v>
      </c>
      <c r="BG410" s="59">
        <v>0</v>
      </c>
      <c r="BH410" s="59">
        <v>0</v>
      </c>
      <c r="BI410" s="59">
        <v>0</v>
      </c>
      <c r="BJ410" s="59">
        <v>0</v>
      </c>
      <c r="BK410" s="59"/>
      <c r="BL410" s="59">
        <v>0</v>
      </c>
      <c r="BM410" s="59"/>
      <c r="BN410" s="59"/>
      <c r="BO410" s="59">
        <v>0</v>
      </c>
      <c r="BP410" s="59"/>
      <c r="BQ410" s="59"/>
      <c r="BR410" s="54"/>
      <c r="BS410" s="59"/>
      <c r="BT410" s="54">
        <v>0</v>
      </c>
      <c r="BU410" s="57">
        <v>38095238</v>
      </c>
      <c r="BV410" s="54">
        <v>0</v>
      </c>
      <c r="BW410" s="54">
        <v>0</v>
      </c>
      <c r="BX410" s="54">
        <v>0</v>
      </c>
      <c r="BY410" s="54">
        <v>0</v>
      </c>
      <c r="BZ410" s="68">
        <v>0</v>
      </c>
      <c r="CA410" s="54">
        <v>0</v>
      </c>
      <c r="CB410" s="54">
        <v>0</v>
      </c>
      <c r="CC410" s="54">
        <v>0</v>
      </c>
      <c r="CD410" s="54">
        <v>0</v>
      </c>
      <c r="CE410" s="54">
        <v>0</v>
      </c>
      <c r="CF410" s="54">
        <v>0</v>
      </c>
      <c r="CG410" s="54">
        <v>0</v>
      </c>
      <c r="CH410" s="54">
        <v>38095238</v>
      </c>
      <c r="CI410" s="54">
        <v>3809523.8000000003</v>
      </c>
      <c r="CJ410" s="54"/>
      <c r="CK410" s="54">
        <v>3809523.8000000003</v>
      </c>
      <c r="CL410" s="54">
        <v>0</v>
      </c>
      <c r="CM410" s="54">
        <v>0</v>
      </c>
      <c r="CN410" s="54">
        <v>0</v>
      </c>
      <c r="CO410" s="54"/>
      <c r="CP410" s="54">
        <v>0</v>
      </c>
      <c r="CQ410" s="54">
        <v>0</v>
      </c>
      <c r="CR410" s="54">
        <v>0</v>
      </c>
      <c r="CS410" s="54">
        <v>34285714</v>
      </c>
      <c r="CT410" s="54"/>
      <c r="CU410" s="57">
        <v>34285714</v>
      </c>
      <c r="CV410" s="54">
        <v>0</v>
      </c>
      <c r="CW410" s="54">
        <v>0</v>
      </c>
      <c r="CX410" s="54">
        <v>0</v>
      </c>
      <c r="CY410" s="54">
        <v>0</v>
      </c>
      <c r="CZ410" s="54"/>
      <c r="DA410" s="54">
        <v>0</v>
      </c>
      <c r="DB410" s="54">
        <v>0</v>
      </c>
      <c r="DC410" s="54">
        <v>0</v>
      </c>
      <c r="DD410" s="54">
        <v>38095238</v>
      </c>
      <c r="DE410" s="68"/>
      <c r="DF410" s="54" t="s">
        <v>836</v>
      </c>
      <c r="DG410" s="54">
        <v>6666666.666666667</v>
      </c>
      <c r="DH410" s="52" t="s">
        <v>135</v>
      </c>
      <c r="DI410" s="54">
        <f>IFERROR(VLOOKUP($B410,[1]Timesheet!$D:$BK,51,0),0)</f>
        <v>8</v>
      </c>
      <c r="DJ410" s="54">
        <f>IFERROR(VLOOKUP($B410,[1]Timesheet!$D:$BK,52,0),0)</f>
        <v>0</v>
      </c>
      <c r="DK410" s="54">
        <f>IFERROR(VLOOKUP($B410,[1]Timesheet!$D:$BK,55,0),0)</f>
        <v>0</v>
      </c>
      <c r="DL410" s="52">
        <v>0</v>
      </c>
      <c r="DM410" s="54">
        <f>IFERROR(VLOOKUP($B410,[1]Timesheet!$D:$BK,57,0),0)</f>
        <v>0</v>
      </c>
      <c r="DN410" s="54">
        <f t="shared" si="21"/>
        <v>0</v>
      </c>
      <c r="DO410" s="54"/>
      <c r="DP410" s="54" t="str">
        <f t="shared" si="22"/>
        <v/>
      </c>
      <c r="DQ410" s="60">
        <v>0</v>
      </c>
      <c r="DR410" s="60">
        <v>0</v>
      </c>
      <c r="DS410" s="61" t="str">
        <f>IFERROR(VLOOKUP(E410&amp;H410,[1]Group!$D$3:$G$40,4,0),"")</f>
        <v/>
      </c>
      <c r="DT410" s="61" t="str">
        <f t="shared" si="23"/>
        <v>Việt PhúSouth</v>
      </c>
    </row>
    <row r="411" spans="1:124" s="70" customFormat="1" ht="20.25" customHeight="1" x14ac:dyDescent="0.35">
      <c r="A411" s="47">
        <v>408</v>
      </c>
      <c r="B411" s="63">
        <v>6300</v>
      </c>
      <c r="C411" s="48" t="s">
        <v>873</v>
      </c>
      <c r="D411" s="64" t="s">
        <v>744</v>
      </c>
      <c r="E411" s="65" t="s">
        <v>320</v>
      </c>
      <c r="F411" s="65" t="s">
        <v>340</v>
      </c>
      <c r="G411" s="65" t="s">
        <v>151</v>
      </c>
      <c r="H411" s="65" t="s">
        <v>370</v>
      </c>
      <c r="I411" s="65" t="s">
        <v>129</v>
      </c>
      <c r="J411" s="65" t="s">
        <v>130</v>
      </c>
      <c r="K411" s="65" t="s">
        <v>131</v>
      </c>
      <c r="L411" s="65" t="s">
        <v>250</v>
      </c>
      <c r="M411" s="66">
        <v>44540</v>
      </c>
      <c r="N411" s="50" t="s">
        <v>770</v>
      </c>
      <c r="O411" s="67"/>
      <c r="P411" s="66"/>
      <c r="Q411" s="52" t="s">
        <v>247</v>
      </c>
      <c r="R411" s="311">
        <v>0.1</v>
      </c>
      <c r="S411" s="52" t="s">
        <v>134</v>
      </c>
      <c r="T411" s="68"/>
      <c r="U411" s="54">
        <v>5000000</v>
      </c>
      <c r="V411" s="68"/>
      <c r="W411" s="69">
        <v>5000000</v>
      </c>
      <c r="X411" s="68">
        <v>0</v>
      </c>
      <c r="Y411" s="68">
        <v>500000</v>
      </c>
      <c r="Z411" s="68"/>
      <c r="AA411" s="68">
        <v>0</v>
      </c>
      <c r="AB411" s="54"/>
      <c r="AC411" s="68">
        <v>0</v>
      </c>
      <c r="AD411" s="57">
        <v>500000</v>
      </c>
      <c r="AE411" s="54" t="s">
        <v>1246</v>
      </c>
      <c r="AF411" s="58">
        <v>26</v>
      </c>
      <c r="AG411" s="58">
        <v>14</v>
      </c>
      <c r="AH411" s="58">
        <v>0</v>
      </c>
      <c r="AI411" s="58">
        <v>0</v>
      </c>
      <c r="AJ411" s="58">
        <v>0</v>
      </c>
      <c r="AK411" s="58">
        <v>14</v>
      </c>
      <c r="AL411" s="58">
        <v>0</v>
      </c>
      <c r="AM411" s="58">
        <v>0</v>
      </c>
      <c r="AN411" s="58">
        <v>0</v>
      </c>
      <c r="AO411" s="58">
        <v>0</v>
      </c>
      <c r="AP411" s="58">
        <v>0</v>
      </c>
      <c r="AQ411" s="58">
        <v>0</v>
      </c>
      <c r="AR411" s="54">
        <v>2692308</v>
      </c>
      <c r="AS411" s="54">
        <v>0</v>
      </c>
      <c r="AT411" s="54">
        <v>0</v>
      </c>
      <c r="AU411" s="54">
        <v>2692308</v>
      </c>
      <c r="AV411" s="54">
        <v>0</v>
      </c>
      <c r="AW411" s="54">
        <v>269231</v>
      </c>
      <c r="AX411" s="54">
        <v>0</v>
      </c>
      <c r="AY411" s="54">
        <v>0</v>
      </c>
      <c r="AZ411" s="59">
        <v>0</v>
      </c>
      <c r="BA411" s="54">
        <v>0</v>
      </c>
      <c r="BB411" s="59"/>
      <c r="BC411" s="68"/>
      <c r="BD411" s="68"/>
      <c r="BE411" s="54">
        <v>0</v>
      </c>
      <c r="BF411" s="54">
        <v>269231</v>
      </c>
      <c r="BG411" s="59">
        <v>0</v>
      </c>
      <c r="BH411" s="59">
        <v>0</v>
      </c>
      <c r="BI411" s="59">
        <v>0</v>
      </c>
      <c r="BJ411" s="59">
        <v>0</v>
      </c>
      <c r="BK411" s="59"/>
      <c r="BL411" s="59">
        <v>0</v>
      </c>
      <c r="BM411" s="59"/>
      <c r="BN411" s="59"/>
      <c r="BO411" s="59">
        <v>0</v>
      </c>
      <c r="BP411" s="59"/>
      <c r="BQ411" s="59"/>
      <c r="BR411" s="54"/>
      <c r="BS411" s="59"/>
      <c r="BT411" s="54">
        <v>0</v>
      </c>
      <c r="BU411" s="57">
        <v>2961539</v>
      </c>
      <c r="BV411" s="54">
        <v>0</v>
      </c>
      <c r="BW411" s="54">
        <v>0</v>
      </c>
      <c r="BX411" s="54">
        <v>0</v>
      </c>
      <c r="BY411" s="54">
        <v>0</v>
      </c>
      <c r="BZ411" s="68">
        <v>0</v>
      </c>
      <c r="CA411" s="54">
        <v>0</v>
      </c>
      <c r="CB411" s="54">
        <v>0</v>
      </c>
      <c r="CC411" s="54">
        <v>0</v>
      </c>
      <c r="CD411" s="54">
        <v>0</v>
      </c>
      <c r="CE411" s="54">
        <v>0</v>
      </c>
      <c r="CF411" s="54">
        <v>0</v>
      </c>
      <c r="CG411" s="54">
        <v>0</v>
      </c>
      <c r="CH411" s="54">
        <v>2961539</v>
      </c>
      <c r="CI411" s="54">
        <v>296153.90000000002</v>
      </c>
      <c r="CJ411" s="54"/>
      <c r="CK411" s="54">
        <v>296153.90000000002</v>
      </c>
      <c r="CL411" s="54">
        <v>0</v>
      </c>
      <c r="CM411" s="54">
        <v>0</v>
      </c>
      <c r="CN411" s="54">
        <v>0</v>
      </c>
      <c r="CO411" s="54"/>
      <c r="CP411" s="54">
        <v>0</v>
      </c>
      <c r="CQ411" s="54">
        <v>0</v>
      </c>
      <c r="CR411" s="54">
        <v>0</v>
      </c>
      <c r="CS411" s="54">
        <v>2665385</v>
      </c>
      <c r="CT411" s="54"/>
      <c r="CU411" s="57">
        <v>2665385</v>
      </c>
      <c r="CV411" s="54">
        <v>0</v>
      </c>
      <c r="CW411" s="54">
        <v>0</v>
      </c>
      <c r="CX411" s="54">
        <v>0</v>
      </c>
      <c r="CY411" s="54">
        <v>0</v>
      </c>
      <c r="CZ411" s="54"/>
      <c r="DA411" s="54">
        <v>0</v>
      </c>
      <c r="DB411" s="54">
        <v>0</v>
      </c>
      <c r="DC411" s="54">
        <v>0</v>
      </c>
      <c r="DD411" s="54">
        <v>2961539</v>
      </c>
      <c r="DE411" s="68"/>
      <c r="DF411" s="54" t="s">
        <v>836</v>
      </c>
      <c r="DG411" s="54">
        <v>416666.66666666669</v>
      </c>
      <c r="DH411" s="52" t="s">
        <v>203</v>
      </c>
      <c r="DI411" s="54">
        <f>IFERROR(VLOOKUP($B411,[1]Timesheet!$D:$BK,51,0),0)</f>
        <v>14</v>
      </c>
      <c r="DJ411" s="54">
        <f>IFERROR(VLOOKUP($B411,[1]Timesheet!$D:$BK,52,0),0)</f>
        <v>0</v>
      </c>
      <c r="DK411" s="54">
        <f>IFERROR(VLOOKUP($B411,[1]Timesheet!$D:$BK,55,0),0)</f>
        <v>0</v>
      </c>
      <c r="DL411" s="52">
        <v>0</v>
      </c>
      <c r="DM411" s="54">
        <f>IFERROR(VLOOKUP($B411,[1]Timesheet!$D:$BK,57,0),0)</f>
        <v>0</v>
      </c>
      <c r="DN411" s="54">
        <f t="shared" si="21"/>
        <v>0</v>
      </c>
      <c r="DO411" s="54"/>
      <c r="DP411" s="54" t="str">
        <f t="shared" si="22"/>
        <v/>
      </c>
      <c r="DQ411" s="60">
        <v>0</v>
      </c>
      <c r="DR411" s="60">
        <v>0</v>
      </c>
      <c r="DS411" s="61" t="str">
        <f>IFERROR(VLOOKUP(E411&amp;H411,[1]Group!$D$3:$G$40,4,0),"")</f>
        <v/>
      </c>
      <c r="DT411" s="61" t="str">
        <f t="shared" si="23"/>
        <v>Việt PhúSouth</v>
      </c>
    </row>
    <row r="412" spans="1:124" s="70" customFormat="1" ht="20.25" customHeight="1" x14ac:dyDescent="0.35">
      <c r="A412" s="47">
        <v>409</v>
      </c>
      <c r="B412" s="63">
        <v>6302</v>
      </c>
      <c r="C412" s="48" t="s">
        <v>1175</v>
      </c>
      <c r="D412" s="64" t="s">
        <v>745</v>
      </c>
      <c r="E412" s="65" t="s">
        <v>192</v>
      </c>
      <c r="F412" s="65" t="s">
        <v>193</v>
      </c>
      <c r="G412" s="65" t="s">
        <v>151</v>
      </c>
      <c r="H412" s="65" t="s">
        <v>193</v>
      </c>
      <c r="I412" s="65" t="s">
        <v>129</v>
      </c>
      <c r="J412" s="65" t="s">
        <v>179</v>
      </c>
      <c r="K412" s="65" t="s">
        <v>131</v>
      </c>
      <c r="L412" s="65" t="s">
        <v>250</v>
      </c>
      <c r="M412" s="66">
        <v>44545</v>
      </c>
      <c r="N412" s="50" t="s">
        <v>770</v>
      </c>
      <c r="O412" s="67"/>
      <c r="P412" s="66"/>
      <c r="Q412" s="52" t="s">
        <v>247</v>
      </c>
      <c r="R412" s="311">
        <v>0.1</v>
      </c>
      <c r="S412" s="52" t="s">
        <v>134</v>
      </c>
      <c r="T412" s="68"/>
      <c r="U412" s="54">
        <v>5000000</v>
      </c>
      <c r="V412" s="68"/>
      <c r="W412" s="69">
        <v>5000000</v>
      </c>
      <c r="X412" s="68">
        <v>0</v>
      </c>
      <c r="Y412" s="68">
        <v>0</v>
      </c>
      <c r="Z412" s="68"/>
      <c r="AA412" s="68">
        <v>200000</v>
      </c>
      <c r="AB412" s="54"/>
      <c r="AC412" s="68">
        <v>730000</v>
      </c>
      <c r="AD412" s="57">
        <v>930000</v>
      </c>
      <c r="AE412" s="54" t="s">
        <v>1246</v>
      </c>
      <c r="AF412" s="58">
        <v>26</v>
      </c>
      <c r="AG412" s="58">
        <v>10</v>
      </c>
      <c r="AH412" s="58">
        <v>0</v>
      </c>
      <c r="AI412" s="58">
        <v>0</v>
      </c>
      <c r="AJ412" s="58">
        <v>0</v>
      </c>
      <c r="AK412" s="58">
        <v>10</v>
      </c>
      <c r="AL412" s="58">
        <v>0</v>
      </c>
      <c r="AM412" s="58">
        <v>0</v>
      </c>
      <c r="AN412" s="58">
        <v>0</v>
      </c>
      <c r="AO412" s="58">
        <v>0</v>
      </c>
      <c r="AP412" s="58">
        <v>0</v>
      </c>
      <c r="AQ412" s="58">
        <v>0</v>
      </c>
      <c r="AR412" s="54">
        <v>1923077</v>
      </c>
      <c r="AS412" s="54">
        <v>0</v>
      </c>
      <c r="AT412" s="54">
        <v>0</v>
      </c>
      <c r="AU412" s="54">
        <v>1923077</v>
      </c>
      <c r="AV412" s="54">
        <v>0</v>
      </c>
      <c r="AW412" s="54">
        <v>0</v>
      </c>
      <c r="AX412" s="54">
        <v>0</v>
      </c>
      <c r="AY412" s="54">
        <v>100000</v>
      </c>
      <c r="AZ412" s="59">
        <v>0</v>
      </c>
      <c r="BA412" s="54">
        <v>0</v>
      </c>
      <c r="BB412" s="59"/>
      <c r="BC412" s="68"/>
      <c r="BD412" s="68"/>
      <c r="BE412" s="54">
        <v>280769</v>
      </c>
      <c r="BF412" s="54">
        <v>380769</v>
      </c>
      <c r="BG412" s="59">
        <v>0</v>
      </c>
      <c r="BH412" s="59">
        <v>0</v>
      </c>
      <c r="BI412" s="59">
        <v>0</v>
      </c>
      <c r="BJ412" s="59">
        <v>0</v>
      </c>
      <c r="BK412" s="59"/>
      <c r="BL412" s="59">
        <v>0</v>
      </c>
      <c r="BM412" s="59"/>
      <c r="BN412" s="59"/>
      <c r="BO412" s="59">
        <v>0</v>
      </c>
      <c r="BP412" s="59"/>
      <c r="BQ412" s="59"/>
      <c r="BR412" s="54"/>
      <c r="BS412" s="59"/>
      <c r="BT412" s="54">
        <v>0</v>
      </c>
      <c r="BU412" s="57">
        <v>2303846</v>
      </c>
      <c r="BV412" s="54">
        <v>0</v>
      </c>
      <c r="BW412" s="54">
        <v>100000</v>
      </c>
      <c r="BX412" s="54">
        <v>280769</v>
      </c>
      <c r="BY412" s="54">
        <v>0</v>
      </c>
      <c r="BZ412" s="68">
        <v>0</v>
      </c>
      <c r="CA412" s="54">
        <v>0</v>
      </c>
      <c r="CB412" s="54">
        <v>0</v>
      </c>
      <c r="CC412" s="54">
        <v>0</v>
      </c>
      <c r="CD412" s="54">
        <v>0</v>
      </c>
      <c r="CE412" s="54">
        <v>0</v>
      </c>
      <c r="CF412" s="54">
        <v>0</v>
      </c>
      <c r="CG412" s="54">
        <v>380769</v>
      </c>
      <c r="CH412" s="54">
        <v>1923077</v>
      </c>
      <c r="CI412" s="54">
        <v>230384.6</v>
      </c>
      <c r="CJ412" s="54"/>
      <c r="CK412" s="54">
        <v>230384.6</v>
      </c>
      <c r="CL412" s="54">
        <v>0</v>
      </c>
      <c r="CM412" s="54">
        <v>0</v>
      </c>
      <c r="CN412" s="54">
        <v>0</v>
      </c>
      <c r="CO412" s="54"/>
      <c r="CP412" s="54">
        <v>0</v>
      </c>
      <c r="CQ412" s="54">
        <v>0</v>
      </c>
      <c r="CR412" s="54">
        <v>0</v>
      </c>
      <c r="CS412" s="54">
        <v>2073461</v>
      </c>
      <c r="CT412" s="54"/>
      <c r="CU412" s="57">
        <v>2073461</v>
      </c>
      <c r="CV412" s="54">
        <v>0</v>
      </c>
      <c r="CW412" s="54">
        <v>0</v>
      </c>
      <c r="CX412" s="54">
        <v>0</v>
      </c>
      <c r="CY412" s="54">
        <v>0</v>
      </c>
      <c r="CZ412" s="54"/>
      <c r="DA412" s="54">
        <v>0</v>
      </c>
      <c r="DB412" s="54">
        <v>0</v>
      </c>
      <c r="DC412" s="54">
        <v>0</v>
      </c>
      <c r="DD412" s="54">
        <v>2303846</v>
      </c>
      <c r="DE412" s="68"/>
      <c r="DF412" s="54" t="s">
        <v>980</v>
      </c>
      <c r="DG412" s="54">
        <v>416666.66666666669</v>
      </c>
      <c r="DH412" s="52" t="s">
        <v>200</v>
      </c>
      <c r="DI412" s="54">
        <f>IFERROR(VLOOKUP($B412,[1]Timesheet!$D:$BK,51,0),0)</f>
        <v>10</v>
      </c>
      <c r="DJ412" s="54">
        <f>IFERROR(VLOOKUP($B412,[1]Timesheet!$D:$BK,52,0),0)</f>
        <v>0</v>
      </c>
      <c r="DK412" s="54">
        <f>IFERROR(VLOOKUP($B412,[1]Timesheet!$D:$BK,55,0),0)</f>
        <v>0</v>
      </c>
      <c r="DL412" s="52">
        <v>0</v>
      </c>
      <c r="DM412" s="54">
        <f>IFERROR(VLOOKUP($B412,[1]Timesheet!$D:$BK,57,0),0)</f>
        <v>0</v>
      </c>
      <c r="DN412" s="54">
        <f t="shared" si="21"/>
        <v>0</v>
      </c>
      <c r="DO412" s="54"/>
      <c r="DP412" s="54" t="str">
        <f t="shared" si="22"/>
        <v>HCM</v>
      </c>
      <c r="DQ412" s="60">
        <v>0</v>
      </c>
      <c r="DR412" s="60">
        <v>0</v>
      </c>
      <c r="DS412" s="61" t="str">
        <f>IFERROR(VLOOKUP(E412&amp;H412,[1]Group!$D$3:$G$40,4,0),"")</f>
        <v>Group 1</v>
      </c>
      <c r="DT412" s="61" t="str">
        <f t="shared" si="23"/>
        <v>MoviSouthGroup 1</v>
      </c>
    </row>
    <row r="413" spans="1:124" s="70" customFormat="1" ht="20.25" customHeight="1" x14ac:dyDescent="0.35">
      <c r="A413" s="47">
        <v>410</v>
      </c>
      <c r="B413" s="63">
        <v>6303</v>
      </c>
      <c r="C413" s="48" t="s">
        <v>822</v>
      </c>
      <c r="D413" s="64" t="s">
        <v>746</v>
      </c>
      <c r="E413" s="65" t="s">
        <v>254</v>
      </c>
      <c r="F413" s="65" t="s">
        <v>273</v>
      </c>
      <c r="G413" s="65" t="s">
        <v>151</v>
      </c>
      <c r="H413" s="65" t="s">
        <v>747</v>
      </c>
      <c r="I413" s="65" t="s">
        <v>129</v>
      </c>
      <c r="J413" s="65" t="s">
        <v>130</v>
      </c>
      <c r="K413" s="65" t="s">
        <v>131</v>
      </c>
      <c r="L413" s="65" t="s">
        <v>250</v>
      </c>
      <c r="M413" s="66">
        <v>44545</v>
      </c>
      <c r="N413" s="50" t="s">
        <v>770</v>
      </c>
      <c r="O413" s="67"/>
      <c r="P413" s="66"/>
      <c r="Q413" s="52" t="s">
        <v>247</v>
      </c>
      <c r="R413" s="311">
        <v>0.1</v>
      </c>
      <c r="S413" s="52" t="s">
        <v>134</v>
      </c>
      <c r="T413" s="68"/>
      <c r="U413" s="54">
        <v>5000000</v>
      </c>
      <c r="V413" s="68"/>
      <c r="W413" s="69">
        <v>5000000</v>
      </c>
      <c r="X413" s="68">
        <v>0</v>
      </c>
      <c r="Y413" s="68">
        <v>0</v>
      </c>
      <c r="Z413" s="68"/>
      <c r="AA413" s="68">
        <v>0</v>
      </c>
      <c r="AB413" s="54"/>
      <c r="AC413" s="68">
        <v>0</v>
      </c>
      <c r="AD413" s="57">
        <v>0</v>
      </c>
      <c r="AE413" s="54" t="s">
        <v>1245</v>
      </c>
      <c r="AF413" s="58">
        <v>21</v>
      </c>
      <c r="AG413" s="58">
        <v>8</v>
      </c>
      <c r="AH413" s="58">
        <v>0</v>
      </c>
      <c r="AI413" s="58">
        <v>0</v>
      </c>
      <c r="AJ413" s="58">
        <v>0</v>
      </c>
      <c r="AK413" s="58">
        <v>8</v>
      </c>
      <c r="AL413" s="58">
        <v>0</v>
      </c>
      <c r="AM413" s="58">
        <v>0</v>
      </c>
      <c r="AN413" s="58">
        <v>0</v>
      </c>
      <c r="AO413" s="58">
        <v>0</v>
      </c>
      <c r="AP413" s="58">
        <v>0</v>
      </c>
      <c r="AQ413" s="58">
        <v>0</v>
      </c>
      <c r="AR413" s="54">
        <v>1904762</v>
      </c>
      <c r="AS413" s="54">
        <v>0</v>
      </c>
      <c r="AT413" s="54">
        <v>0</v>
      </c>
      <c r="AU413" s="54">
        <v>1904762</v>
      </c>
      <c r="AV413" s="54">
        <v>0</v>
      </c>
      <c r="AW413" s="54">
        <v>0</v>
      </c>
      <c r="AX413" s="54">
        <v>0</v>
      </c>
      <c r="AY413" s="54">
        <v>0</v>
      </c>
      <c r="AZ413" s="59">
        <v>0</v>
      </c>
      <c r="BA413" s="54">
        <v>0</v>
      </c>
      <c r="BB413" s="59"/>
      <c r="BC413" s="68"/>
      <c r="BD413" s="68"/>
      <c r="BE413" s="54">
        <v>0</v>
      </c>
      <c r="BF413" s="54">
        <v>0</v>
      </c>
      <c r="BG413" s="59">
        <v>0</v>
      </c>
      <c r="BH413" s="59">
        <v>0</v>
      </c>
      <c r="BI413" s="59">
        <v>0</v>
      </c>
      <c r="BJ413" s="59">
        <v>0</v>
      </c>
      <c r="BK413" s="59"/>
      <c r="BL413" s="59">
        <v>0</v>
      </c>
      <c r="BM413" s="59"/>
      <c r="BN413" s="59"/>
      <c r="BO413" s="59">
        <v>0</v>
      </c>
      <c r="BP413" s="59"/>
      <c r="BQ413" s="59"/>
      <c r="BR413" s="54"/>
      <c r="BS413" s="59"/>
      <c r="BT413" s="54">
        <v>0</v>
      </c>
      <c r="BU413" s="57">
        <v>1904762</v>
      </c>
      <c r="BV413" s="54">
        <v>0</v>
      </c>
      <c r="BW413" s="54">
        <v>0</v>
      </c>
      <c r="BX413" s="54">
        <v>0</v>
      </c>
      <c r="BY413" s="54">
        <v>0</v>
      </c>
      <c r="BZ413" s="68">
        <v>0</v>
      </c>
      <c r="CA413" s="54">
        <v>0</v>
      </c>
      <c r="CB413" s="54">
        <v>0</v>
      </c>
      <c r="CC413" s="54">
        <v>0</v>
      </c>
      <c r="CD413" s="54">
        <v>0</v>
      </c>
      <c r="CE413" s="54">
        <v>0</v>
      </c>
      <c r="CF413" s="54">
        <v>0</v>
      </c>
      <c r="CG413" s="54">
        <v>0</v>
      </c>
      <c r="CH413" s="54">
        <v>1904762</v>
      </c>
      <c r="CI413" s="54">
        <v>0</v>
      </c>
      <c r="CJ413" s="54"/>
      <c r="CK413" s="54">
        <v>0</v>
      </c>
      <c r="CL413" s="54">
        <v>0</v>
      </c>
      <c r="CM413" s="54">
        <v>0</v>
      </c>
      <c r="CN413" s="54">
        <v>0</v>
      </c>
      <c r="CO413" s="54"/>
      <c r="CP413" s="54">
        <v>0</v>
      </c>
      <c r="CQ413" s="54">
        <v>0</v>
      </c>
      <c r="CR413" s="54">
        <v>0</v>
      </c>
      <c r="CS413" s="54">
        <v>1904762</v>
      </c>
      <c r="CT413" s="54"/>
      <c r="CU413" s="57">
        <v>1904762</v>
      </c>
      <c r="CV413" s="54">
        <v>0</v>
      </c>
      <c r="CW413" s="54">
        <v>0</v>
      </c>
      <c r="CX413" s="54">
        <v>0</v>
      </c>
      <c r="CY413" s="54">
        <v>0</v>
      </c>
      <c r="CZ413" s="54"/>
      <c r="DA413" s="54">
        <v>0</v>
      </c>
      <c r="DB413" s="54">
        <v>0</v>
      </c>
      <c r="DC413" s="54">
        <v>0</v>
      </c>
      <c r="DD413" s="54">
        <v>1904762</v>
      </c>
      <c r="DE413" s="68"/>
      <c r="DF413" s="54" t="s">
        <v>817</v>
      </c>
      <c r="DG413" s="54">
        <v>416666.66666666669</v>
      </c>
      <c r="DH413" s="52" t="s">
        <v>135</v>
      </c>
      <c r="DI413" s="54">
        <f>IFERROR(VLOOKUP($B413,[1]Timesheet!$D:$BK,51,0),0)</f>
        <v>8</v>
      </c>
      <c r="DJ413" s="54">
        <f>IFERROR(VLOOKUP($B413,[1]Timesheet!$D:$BK,52,0),0)</f>
        <v>0</v>
      </c>
      <c r="DK413" s="54">
        <f>IFERROR(VLOOKUP($B413,[1]Timesheet!$D:$BK,55,0),0)</f>
        <v>0</v>
      </c>
      <c r="DL413" s="52">
        <v>0</v>
      </c>
      <c r="DM413" s="54">
        <f>IFERROR(VLOOKUP($B413,[1]Timesheet!$D:$BK,57,0),0)</f>
        <v>0</v>
      </c>
      <c r="DN413" s="54">
        <f t="shared" si="21"/>
        <v>0</v>
      </c>
      <c r="DO413" s="54"/>
      <c r="DP413" s="54" t="str">
        <f t="shared" si="22"/>
        <v/>
      </c>
      <c r="DQ413" s="60">
        <v>0</v>
      </c>
      <c r="DR413" s="60">
        <v>0</v>
      </c>
      <c r="DS413" s="61" t="str">
        <f>IFERROR(VLOOKUP(E413&amp;H413,[1]Group!$D$3:$G$40,4,0),"")</f>
        <v/>
      </c>
      <c r="DT413" s="61" t="str">
        <f t="shared" si="23"/>
        <v>Việt PhúSouth</v>
      </c>
    </row>
    <row r="414" spans="1:124" s="70" customFormat="1" ht="20.25" customHeight="1" x14ac:dyDescent="0.35">
      <c r="A414" s="47">
        <v>411</v>
      </c>
      <c r="B414" s="63">
        <v>6304</v>
      </c>
      <c r="C414" s="48" t="s">
        <v>913</v>
      </c>
      <c r="D414" s="64" t="s">
        <v>748</v>
      </c>
      <c r="E414" s="65" t="s">
        <v>263</v>
      </c>
      <c r="F414" s="65" t="s">
        <v>405</v>
      </c>
      <c r="G414" s="65" t="s">
        <v>151</v>
      </c>
      <c r="H414" s="65" t="s">
        <v>422</v>
      </c>
      <c r="I414" s="65" t="s">
        <v>129</v>
      </c>
      <c r="J414" s="65" t="s">
        <v>130</v>
      </c>
      <c r="K414" s="65" t="s">
        <v>131</v>
      </c>
      <c r="L414" s="65" t="s">
        <v>250</v>
      </c>
      <c r="M414" s="66">
        <v>44545</v>
      </c>
      <c r="N414" s="50" t="s">
        <v>770</v>
      </c>
      <c r="O414" s="67"/>
      <c r="P414" s="66"/>
      <c r="Q414" s="52" t="s">
        <v>247</v>
      </c>
      <c r="R414" s="311">
        <v>0.1</v>
      </c>
      <c r="S414" s="52" t="s">
        <v>134</v>
      </c>
      <c r="T414" s="68"/>
      <c r="U414" s="54">
        <v>5000000</v>
      </c>
      <c r="V414" s="68"/>
      <c r="W414" s="69">
        <v>5000000</v>
      </c>
      <c r="X414" s="68">
        <v>0</v>
      </c>
      <c r="Y414" s="68">
        <v>0</v>
      </c>
      <c r="Z414" s="68"/>
      <c r="AA414" s="68">
        <v>0</v>
      </c>
      <c r="AB414" s="54"/>
      <c r="AC414" s="68">
        <v>0</v>
      </c>
      <c r="AD414" s="57">
        <v>0</v>
      </c>
      <c r="AE414" s="54" t="s">
        <v>1246</v>
      </c>
      <c r="AF414" s="58">
        <v>26</v>
      </c>
      <c r="AG414" s="58">
        <v>9</v>
      </c>
      <c r="AH414" s="58">
        <v>0</v>
      </c>
      <c r="AI414" s="58">
        <v>0</v>
      </c>
      <c r="AJ414" s="58">
        <v>0</v>
      </c>
      <c r="AK414" s="58">
        <v>9</v>
      </c>
      <c r="AL414" s="58">
        <v>0</v>
      </c>
      <c r="AM414" s="58">
        <v>0</v>
      </c>
      <c r="AN414" s="58">
        <v>0</v>
      </c>
      <c r="AO414" s="58">
        <v>0</v>
      </c>
      <c r="AP414" s="58">
        <v>0</v>
      </c>
      <c r="AQ414" s="58">
        <v>0</v>
      </c>
      <c r="AR414" s="54">
        <v>1730769</v>
      </c>
      <c r="AS414" s="54">
        <v>0</v>
      </c>
      <c r="AT414" s="54">
        <v>0</v>
      </c>
      <c r="AU414" s="54">
        <v>1730769</v>
      </c>
      <c r="AV414" s="54">
        <v>0</v>
      </c>
      <c r="AW414" s="54">
        <v>0</v>
      </c>
      <c r="AX414" s="54">
        <v>0</v>
      </c>
      <c r="AY414" s="54">
        <v>0</v>
      </c>
      <c r="AZ414" s="59">
        <v>0</v>
      </c>
      <c r="BA414" s="54">
        <v>0</v>
      </c>
      <c r="BB414" s="59"/>
      <c r="BC414" s="68"/>
      <c r="BD414" s="68"/>
      <c r="BE414" s="54">
        <v>0</v>
      </c>
      <c r="BF414" s="54">
        <v>0</v>
      </c>
      <c r="BG414" s="59">
        <v>0</v>
      </c>
      <c r="BH414" s="59">
        <v>0</v>
      </c>
      <c r="BI414" s="59">
        <v>0</v>
      </c>
      <c r="BJ414" s="59">
        <v>0</v>
      </c>
      <c r="BK414" s="59"/>
      <c r="BL414" s="59">
        <v>0</v>
      </c>
      <c r="BM414" s="59"/>
      <c r="BN414" s="59"/>
      <c r="BO414" s="59">
        <v>0</v>
      </c>
      <c r="BP414" s="59"/>
      <c r="BQ414" s="59"/>
      <c r="BR414" s="54"/>
      <c r="BS414" s="59"/>
      <c r="BT414" s="54">
        <v>0</v>
      </c>
      <c r="BU414" s="57">
        <v>1730769</v>
      </c>
      <c r="BV414" s="54">
        <v>0</v>
      </c>
      <c r="BW414" s="54">
        <v>0</v>
      </c>
      <c r="BX414" s="54">
        <v>0</v>
      </c>
      <c r="BY414" s="54">
        <v>0</v>
      </c>
      <c r="BZ414" s="68">
        <v>0</v>
      </c>
      <c r="CA414" s="54">
        <v>0</v>
      </c>
      <c r="CB414" s="54">
        <v>0</v>
      </c>
      <c r="CC414" s="54">
        <v>0</v>
      </c>
      <c r="CD414" s="54">
        <v>0</v>
      </c>
      <c r="CE414" s="54">
        <v>0</v>
      </c>
      <c r="CF414" s="54">
        <v>0</v>
      </c>
      <c r="CG414" s="54">
        <v>0</v>
      </c>
      <c r="CH414" s="54">
        <v>1730769</v>
      </c>
      <c r="CI414" s="54">
        <v>0</v>
      </c>
      <c r="CJ414" s="54"/>
      <c r="CK414" s="54">
        <v>0</v>
      </c>
      <c r="CL414" s="54">
        <v>0</v>
      </c>
      <c r="CM414" s="54">
        <v>0</v>
      </c>
      <c r="CN414" s="54">
        <v>0</v>
      </c>
      <c r="CO414" s="54"/>
      <c r="CP414" s="54">
        <v>0</v>
      </c>
      <c r="CQ414" s="54">
        <v>0</v>
      </c>
      <c r="CR414" s="54">
        <v>0</v>
      </c>
      <c r="CS414" s="54">
        <v>1730769</v>
      </c>
      <c r="CT414" s="54"/>
      <c r="CU414" s="57">
        <v>1730769</v>
      </c>
      <c r="CV414" s="54">
        <v>0</v>
      </c>
      <c r="CW414" s="54">
        <v>0</v>
      </c>
      <c r="CX414" s="54">
        <v>0</v>
      </c>
      <c r="CY414" s="54">
        <v>0</v>
      </c>
      <c r="CZ414" s="54"/>
      <c r="DA414" s="54">
        <v>0</v>
      </c>
      <c r="DB414" s="54">
        <v>0</v>
      </c>
      <c r="DC414" s="54">
        <v>0</v>
      </c>
      <c r="DD414" s="54">
        <v>1730769</v>
      </c>
      <c r="DE414" s="68"/>
      <c r="DF414" s="54" t="s">
        <v>887</v>
      </c>
      <c r="DG414" s="54">
        <v>416666.66666666669</v>
      </c>
      <c r="DH414" s="52" t="s">
        <v>135</v>
      </c>
      <c r="DI414" s="54">
        <f>IFERROR(VLOOKUP($B414,[1]Timesheet!$D:$BK,51,0),0)</f>
        <v>9</v>
      </c>
      <c r="DJ414" s="54">
        <f>IFERROR(VLOOKUP($B414,[1]Timesheet!$D:$BK,52,0),0)</f>
        <v>0</v>
      </c>
      <c r="DK414" s="54">
        <f>IFERROR(VLOOKUP($B414,[1]Timesheet!$D:$BK,55,0),0)</f>
        <v>1</v>
      </c>
      <c r="DL414" s="52">
        <v>0</v>
      </c>
      <c r="DM414" s="54">
        <f>IFERROR(VLOOKUP($B414,[1]Timesheet!$D:$BK,57,0),0)</f>
        <v>0</v>
      </c>
      <c r="DN414" s="54">
        <f t="shared" si="21"/>
        <v>0</v>
      </c>
      <c r="DO414" s="54"/>
      <c r="DP414" s="54" t="str">
        <f t="shared" si="22"/>
        <v/>
      </c>
      <c r="DQ414" s="60">
        <v>0</v>
      </c>
      <c r="DR414" s="60">
        <v>0</v>
      </c>
      <c r="DS414" s="61" t="str">
        <f>IFERROR(VLOOKUP(E414&amp;H414,[1]Group!$D$3:$G$40,4,0),"")</f>
        <v/>
      </c>
      <c r="DT414" s="61" t="str">
        <f t="shared" si="23"/>
        <v>Việt PhúSouth</v>
      </c>
    </row>
    <row r="415" spans="1:124" s="70" customFormat="1" ht="20.25" customHeight="1" x14ac:dyDescent="0.35">
      <c r="A415" s="47">
        <v>412</v>
      </c>
      <c r="B415" s="63">
        <v>6305</v>
      </c>
      <c r="C415" s="48" t="s">
        <v>914</v>
      </c>
      <c r="D415" s="64" t="s">
        <v>749</v>
      </c>
      <c r="E415" s="65" t="s">
        <v>263</v>
      </c>
      <c r="F415" s="65" t="s">
        <v>405</v>
      </c>
      <c r="G415" s="65" t="s">
        <v>151</v>
      </c>
      <c r="H415" s="65" t="s">
        <v>750</v>
      </c>
      <c r="I415" s="65" t="s">
        <v>129</v>
      </c>
      <c r="J415" s="65" t="s">
        <v>130</v>
      </c>
      <c r="K415" s="65" t="s">
        <v>131</v>
      </c>
      <c r="L415" s="65" t="s">
        <v>250</v>
      </c>
      <c r="M415" s="66">
        <v>44545</v>
      </c>
      <c r="N415" s="50" t="s">
        <v>770</v>
      </c>
      <c r="O415" s="67"/>
      <c r="P415" s="66"/>
      <c r="Q415" s="52" t="s">
        <v>247</v>
      </c>
      <c r="R415" s="311">
        <v>0.1</v>
      </c>
      <c r="S415" s="52" t="s">
        <v>134</v>
      </c>
      <c r="T415" s="68"/>
      <c r="U415" s="54">
        <v>5000000</v>
      </c>
      <c r="V415" s="68"/>
      <c r="W415" s="69">
        <v>5000000</v>
      </c>
      <c r="X415" s="68">
        <v>0</v>
      </c>
      <c r="Y415" s="68">
        <v>0</v>
      </c>
      <c r="Z415" s="68"/>
      <c r="AA415" s="68">
        <v>0</v>
      </c>
      <c r="AB415" s="54"/>
      <c r="AC415" s="68">
        <v>0</v>
      </c>
      <c r="AD415" s="57">
        <v>0</v>
      </c>
      <c r="AE415" s="54" t="s">
        <v>1246</v>
      </c>
      <c r="AF415" s="58">
        <v>26</v>
      </c>
      <c r="AG415" s="58">
        <v>9</v>
      </c>
      <c r="AH415" s="58">
        <v>0</v>
      </c>
      <c r="AI415" s="58">
        <v>0</v>
      </c>
      <c r="AJ415" s="58">
        <v>0</v>
      </c>
      <c r="AK415" s="58">
        <v>9</v>
      </c>
      <c r="AL415" s="58">
        <v>0</v>
      </c>
      <c r="AM415" s="58">
        <v>0</v>
      </c>
      <c r="AN415" s="58">
        <v>0</v>
      </c>
      <c r="AO415" s="58">
        <v>0</v>
      </c>
      <c r="AP415" s="58">
        <v>0</v>
      </c>
      <c r="AQ415" s="58">
        <v>0</v>
      </c>
      <c r="AR415" s="54">
        <v>1730769</v>
      </c>
      <c r="AS415" s="54">
        <v>0</v>
      </c>
      <c r="AT415" s="54">
        <v>0</v>
      </c>
      <c r="AU415" s="54">
        <v>1730769</v>
      </c>
      <c r="AV415" s="54">
        <v>0</v>
      </c>
      <c r="AW415" s="54">
        <v>0</v>
      </c>
      <c r="AX415" s="54">
        <v>0</v>
      </c>
      <c r="AY415" s="54">
        <v>0</v>
      </c>
      <c r="AZ415" s="59">
        <v>0</v>
      </c>
      <c r="BA415" s="54">
        <v>0</v>
      </c>
      <c r="BB415" s="59"/>
      <c r="BC415" s="68"/>
      <c r="BD415" s="68"/>
      <c r="BE415" s="54">
        <v>0</v>
      </c>
      <c r="BF415" s="54">
        <v>0</v>
      </c>
      <c r="BG415" s="59">
        <v>0</v>
      </c>
      <c r="BH415" s="59">
        <v>0</v>
      </c>
      <c r="BI415" s="59">
        <v>0</v>
      </c>
      <c r="BJ415" s="59">
        <v>0</v>
      </c>
      <c r="BK415" s="59"/>
      <c r="BL415" s="59">
        <v>0</v>
      </c>
      <c r="BM415" s="59"/>
      <c r="BN415" s="59"/>
      <c r="BO415" s="59">
        <v>0</v>
      </c>
      <c r="BP415" s="59"/>
      <c r="BQ415" s="59"/>
      <c r="BR415" s="54"/>
      <c r="BS415" s="59"/>
      <c r="BT415" s="54">
        <v>0</v>
      </c>
      <c r="BU415" s="57">
        <v>1730769</v>
      </c>
      <c r="BV415" s="54">
        <v>0</v>
      </c>
      <c r="BW415" s="54">
        <v>0</v>
      </c>
      <c r="BX415" s="54">
        <v>0</v>
      </c>
      <c r="BY415" s="54">
        <v>0</v>
      </c>
      <c r="BZ415" s="68">
        <v>0</v>
      </c>
      <c r="CA415" s="54">
        <v>0</v>
      </c>
      <c r="CB415" s="54">
        <v>0</v>
      </c>
      <c r="CC415" s="54">
        <v>0</v>
      </c>
      <c r="CD415" s="54">
        <v>0</v>
      </c>
      <c r="CE415" s="54">
        <v>0</v>
      </c>
      <c r="CF415" s="54">
        <v>0</v>
      </c>
      <c r="CG415" s="54">
        <v>0</v>
      </c>
      <c r="CH415" s="54">
        <v>1730769</v>
      </c>
      <c r="CI415" s="54">
        <v>0</v>
      </c>
      <c r="CJ415" s="54"/>
      <c r="CK415" s="54">
        <v>0</v>
      </c>
      <c r="CL415" s="54">
        <v>0</v>
      </c>
      <c r="CM415" s="54">
        <v>0</v>
      </c>
      <c r="CN415" s="54">
        <v>0</v>
      </c>
      <c r="CO415" s="54"/>
      <c r="CP415" s="54">
        <v>0</v>
      </c>
      <c r="CQ415" s="54">
        <v>0</v>
      </c>
      <c r="CR415" s="54">
        <v>0</v>
      </c>
      <c r="CS415" s="54">
        <v>1730769</v>
      </c>
      <c r="CT415" s="54"/>
      <c r="CU415" s="57">
        <v>1730769</v>
      </c>
      <c r="CV415" s="54">
        <v>0</v>
      </c>
      <c r="CW415" s="54">
        <v>0</v>
      </c>
      <c r="CX415" s="54">
        <v>0</v>
      </c>
      <c r="CY415" s="54">
        <v>0</v>
      </c>
      <c r="CZ415" s="54"/>
      <c r="DA415" s="54">
        <v>0</v>
      </c>
      <c r="DB415" s="54">
        <v>0</v>
      </c>
      <c r="DC415" s="54">
        <v>0</v>
      </c>
      <c r="DD415" s="54">
        <v>1730769</v>
      </c>
      <c r="DE415" s="68"/>
      <c r="DF415" s="54" t="s">
        <v>887</v>
      </c>
      <c r="DG415" s="54">
        <v>416666.66666666669</v>
      </c>
      <c r="DH415" s="52" t="s">
        <v>135</v>
      </c>
      <c r="DI415" s="54">
        <f>IFERROR(VLOOKUP($B415,[1]Timesheet!$D:$BK,51,0),0)</f>
        <v>9</v>
      </c>
      <c r="DJ415" s="54">
        <f>IFERROR(VLOOKUP($B415,[1]Timesheet!$D:$BK,52,0),0)</f>
        <v>0</v>
      </c>
      <c r="DK415" s="54">
        <f>IFERROR(VLOOKUP($B415,[1]Timesheet!$D:$BK,55,0),0)</f>
        <v>1</v>
      </c>
      <c r="DL415" s="52">
        <v>0</v>
      </c>
      <c r="DM415" s="54">
        <f>IFERROR(VLOOKUP($B415,[1]Timesheet!$D:$BK,57,0),0)</f>
        <v>0</v>
      </c>
      <c r="DN415" s="54">
        <f t="shared" si="21"/>
        <v>0</v>
      </c>
      <c r="DO415" s="54"/>
      <c r="DP415" s="54" t="str">
        <f t="shared" si="22"/>
        <v/>
      </c>
      <c r="DQ415" s="60">
        <v>0</v>
      </c>
      <c r="DR415" s="60">
        <v>0</v>
      </c>
      <c r="DS415" s="61" t="str">
        <f>IFERROR(VLOOKUP(E415&amp;H415,[1]Group!$D$3:$G$40,4,0),"")</f>
        <v/>
      </c>
      <c r="DT415" s="61" t="str">
        <f t="shared" si="23"/>
        <v>Việt PhúSouth</v>
      </c>
    </row>
    <row r="416" spans="1:124" s="70" customFormat="1" ht="20.25" customHeight="1" x14ac:dyDescent="0.35">
      <c r="A416" s="47">
        <v>413</v>
      </c>
      <c r="B416" s="63">
        <v>6306</v>
      </c>
      <c r="C416" s="48" t="s">
        <v>1176</v>
      </c>
      <c r="D416" s="64" t="s">
        <v>751</v>
      </c>
      <c r="E416" s="65" t="s">
        <v>192</v>
      </c>
      <c r="F416" s="65" t="s">
        <v>193</v>
      </c>
      <c r="G416" s="65" t="s">
        <v>151</v>
      </c>
      <c r="H416" s="65" t="s">
        <v>193</v>
      </c>
      <c r="I416" s="65" t="s">
        <v>169</v>
      </c>
      <c r="J416" s="65" t="s">
        <v>179</v>
      </c>
      <c r="K416" s="65" t="s">
        <v>131</v>
      </c>
      <c r="L416" s="65" t="s">
        <v>250</v>
      </c>
      <c r="M416" s="66">
        <v>44545</v>
      </c>
      <c r="N416" s="50" t="s">
        <v>770</v>
      </c>
      <c r="O416" s="67"/>
      <c r="P416" s="66"/>
      <c r="Q416" s="52" t="s">
        <v>247</v>
      </c>
      <c r="R416" s="311">
        <v>0.1</v>
      </c>
      <c r="S416" s="52" t="s">
        <v>134</v>
      </c>
      <c r="T416" s="68"/>
      <c r="U416" s="54">
        <v>5000000</v>
      </c>
      <c r="V416" s="68"/>
      <c r="W416" s="69">
        <v>5000000</v>
      </c>
      <c r="X416" s="68">
        <v>0</v>
      </c>
      <c r="Y416" s="68">
        <v>0</v>
      </c>
      <c r="Z416" s="68"/>
      <c r="AA416" s="68">
        <v>200000</v>
      </c>
      <c r="AB416" s="54"/>
      <c r="AC416" s="68">
        <v>730000</v>
      </c>
      <c r="AD416" s="57">
        <v>930000</v>
      </c>
      <c r="AE416" s="54" t="s">
        <v>1246</v>
      </c>
      <c r="AF416" s="58">
        <v>26</v>
      </c>
      <c r="AG416" s="58">
        <v>10</v>
      </c>
      <c r="AH416" s="58">
        <v>0</v>
      </c>
      <c r="AI416" s="58">
        <v>0</v>
      </c>
      <c r="AJ416" s="58">
        <v>0</v>
      </c>
      <c r="AK416" s="58">
        <v>10</v>
      </c>
      <c r="AL416" s="58">
        <v>0</v>
      </c>
      <c r="AM416" s="58">
        <v>0</v>
      </c>
      <c r="AN416" s="58">
        <v>0</v>
      </c>
      <c r="AO416" s="58">
        <v>0</v>
      </c>
      <c r="AP416" s="58">
        <v>0</v>
      </c>
      <c r="AQ416" s="58">
        <v>0</v>
      </c>
      <c r="AR416" s="54">
        <v>1923077</v>
      </c>
      <c r="AS416" s="54">
        <v>0</v>
      </c>
      <c r="AT416" s="54">
        <v>0</v>
      </c>
      <c r="AU416" s="54">
        <v>1923077</v>
      </c>
      <c r="AV416" s="54">
        <v>0</v>
      </c>
      <c r="AW416" s="54">
        <v>0</v>
      </c>
      <c r="AX416" s="54">
        <v>0</v>
      </c>
      <c r="AY416" s="54">
        <v>100000</v>
      </c>
      <c r="AZ416" s="59">
        <v>0</v>
      </c>
      <c r="BA416" s="54">
        <v>0</v>
      </c>
      <c r="BB416" s="59"/>
      <c r="BC416" s="68"/>
      <c r="BD416" s="68"/>
      <c r="BE416" s="54">
        <v>280769</v>
      </c>
      <c r="BF416" s="54">
        <v>380769</v>
      </c>
      <c r="BG416" s="59">
        <v>0</v>
      </c>
      <c r="BH416" s="59">
        <v>0</v>
      </c>
      <c r="BI416" s="59">
        <v>0</v>
      </c>
      <c r="BJ416" s="59">
        <v>0</v>
      </c>
      <c r="BK416" s="59"/>
      <c r="BL416" s="59">
        <v>0</v>
      </c>
      <c r="BM416" s="59"/>
      <c r="BN416" s="59"/>
      <c r="BO416" s="59">
        <v>0</v>
      </c>
      <c r="BP416" s="59"/>
      <c r="BQ416" s="59"/>
      <c r="BR416" s="54"/>
      <c r="BS416" s="59"/>
      <c r="BT416" s="54">
        <v>0</v>
      </c>
      <c r="BU416" s="57">
        <v>2303846</v>
      </c>
      <c r="BV416" s="54">
        <v>0</v>
      </c>
      <c r="BW416" s="54">
        <v>100000</v>
      </c>
      <c r="BX416" s="54">
        <v>280769</v>
      </c>
      <c r="BY416" s="54">
        <v>0</v>
      </c>
      <c r="BZ416" s="68">
        <v>0</v>
      </c>
      <c r="CA416" s="54">
        <v>0</v>
      </c>
      <c r="CB416" s="54">
        <v>0</v>
      </c>
      <c r="CC416" s="54">
        <v>0</v>
      </c>
      <c r="CD416" s="54">
        <v>0</v>
      </c>
      <c r="CE416" s="54">
        <v>0</v>
      </c>
      <c r="CF416" s="54">
        <v>0</v>
      </c>
      <c r="CG416" s="54">
        <v>380769</v>
      </c>
      <c r="CH416" s="54">
        <v>1923077</v>
      </c>
      <c r="CI416" s="54">
        <v>230384.6</v>
      </c>
      <c r="CJ416" s="54"/>
      <c r="CK416" s="54">
        <v>230384.6</v>
      </c>
      <c r="CL416" s="54">
        <v>0</v>
      </c>
      <c r="CM416" s="54">
        <v>0</v>
      </c>
      <c r="CN416" s="54">
        <v>0</v>
      </c>
      <c r="CO416" s="54"/>
      <c r="CP416" s="54">
        <v>0</v>
      </c>
      <c r="CQ416" s="54">
        <v>0</v>
      </c>
      <c r="CR416" s="54">
        <v>0</v>
      </c>
      <c r="CS416" s="54">
        <v>2073461</v>
      </c>
      <c r="CT416" s="54"/>
      <c r="CU416" s="57">
        <v>2073461</v>
      </c>
      <c r="CV416" s="54">
        <v>0</v>
      </c>
      <c r="CW416" s="54">
        <v>0</v>
      </c>
      <c r="CX416" s="54">
        <v>0</v>
      </c>
      <c r="CY416" s="54">
        <v>0</v>
      </c>
      <c r="CZ416" s="54"/>
      <c r="DA416" s="54">
        <v>0</v>
      </c>
      <c r="DB416" s="54">
        <v>0</v>
      </c>
      <c r="DC416" s="54">
        <v>0</v>
      </c>
      <c r="DD416" s="54">
        <v>2303846</v>
      </c>
      <c r="DE416" s="68"/>
      <c r="DF416" s="54" t="s">
        <v>982</v>
      </c>
      <c r="DG416" s="54">
        <v>416666.66666666669</v>
      </c>
      <c r="DH416" s="52" t="s">
        <v>206</v>
      </c>
      <c r="DI416" s="54">
        <f>IFERROR(VLOOKUP($B416,[1]Timesheet!$D:$BK,51,0),0)</f>
        <v>10</v>
      </c>
      <c r="DJ416" s="54">
        <f>IFERROR(VLOOKUP($B416,[1]Timesheet!$D:$BK,52,0),0)</f>
        <v>0</v>
      </c>
      <c r="DK416" s="54">
        <f>IFERROR(VLOOKUP($B416,[1]Timesheet!$D:$BK,55,0),0)</f>
        <v>0</v>
      </c>
      <c r="DL416" s="52">
        <v>0</v>
      </c>
      <c r="DM416" s="54">
        <f>IFERROR(VLOOKUP($B416,[1]Timesheet!$D:$BK,57,0),0)</f>
        <v>0</v>
      </c>
      <c r="DN416" s="54">
        <f t="shared" si="21"/>
        <v>0</v>
      </c>
      <c r="DO416" s="54"/>
      <c r="DP416" s="54" t="str">
        <f t="shared" si="22"/>
        <v>THA</v>
      </c>
      <c r="DQ416" s="60">
        <v>0</v>
      </c>
      <c r="DR416" s="60">
        <v>0</v>
      </c>
      <c r="DS416" s="61" t="str">
        <f>IFERROR(VLOOKUP(E416&amp;H416,[1]Group!$D$3:$G$40,4,0),"")</f>
        <v>Group 1</v>
      </c>
      <c r="DT416" s="61" t="str">
        <f t="shared" si="23"/>
        <v>MoviNorthGroup 1</v>
      </c>
    </row>
    <row r="417" spans="1:124" s="70" customFormat="1" ht="20.25" customHeight="1" x14ac:dyDescent="0.35">
      <c r="A417" s="47">
        <v>414</v>
      </c>
      <c r="B417" s="63">
        <v>6308</v>
      </c>
      <c r="C417" s="48" t="s">
        <v>881</v>
      </c>
      <c r="D417" s="64" t="s">
        <v>752</v>
      </c>
      <c r="E417" s="65" t="s">
        <v>320</v>
      </c>
      <c r="F417" s="64" t="s">
        <v>331</v>
      </c>
      <c r="G417" s="71" t="s">
        <v>379</v>
      </c>
      <c r="H417" s="306" t="s">
        <v>754</v>
      </c>
      <c r="I417" s="65" t="s">
        <v>129</v>
      </c>
      <c r="J417" s="65" t="s">
        <v>130</v>
      </c>
      <c r="K417" s="65" t="s">
        <v>131</v>
      </c>
      <c r="L417" s="71" t="s">
        <v>250</v>
      </c>
      <c r="M417" s="66">
        <v>44550</v>
      </c>
      <c r="N417" s="50" t="s">
        <v>770</v>
      </c>
      <c r="O417" s="67"/>
      <c r="P417" s="66"/>
      <c r="Q417" s="52" t="s">
        <v>247</v>
      </c>
      <c r="R417" s="311">
        <v>0.1</v>
      </c>
      <c r="S417" s="52" t="s">
        <v>134</v>
      </c>
      <c r="T417" s="68"/>
      <c r="U417" s="54">
        <v>50000000</v>
      </c>
      <c r="V417" s="68"/>
      <c r="W417" s="69">
        <v>50000000</v>
      </c>
      <c r="X417" s="68">
        <v>0</v>
      </c>
      <c r="Y417" s="68">
        <v>0</v>
      </c>
      <c r="Z417" s="68"/>
      <c r="AA417" s="68">
        <v>0</v>
      </c>
      <c r="AB417" s="54"/>
      <c r="AC417" s="68">
        <v>0</v>
      </c>
      <c r="AD417" s="57">
        <v>0</v>
      </c>
      <c r="AE417" s="54" t="s">
        <v>1245</v>
      </c>
      <c r="AF417" s="58">
        <v>21</v>
      </c>
      <c r="AG417" s="58">
        <v>5</v>
      </c>
      <c r="AH417" s="58">
        <v>0</v>
      </c>
      <c r="AI417" s="58">
        <v>0</v>
      </c>
      <c r="AJ417" s="58">
        <v>0</v>
      </c>
      <c r="AK417" s="58">
        <v>5</v>
      </c>
      <c r="AL417" s="58">
        <v>0</v>
      </c>
      <c r="AM417" s="58">
        <v>0</v>
      </c>
      <c r="AN417" s="58">
        <v>0</v>
      </c>
      <c r="AO417" s="58">
        <v>0</v>
      </c>
      <c r="AP417" s="58">
        <v>0</v>
      </c>
      <c r="AQ417" s="58">
        <v>0</v>
      </c>
      <c r="AR417" s="54">
        <v>11904762</v>
      </c>
      <c r="AS417" s="54">
        <v>0</v>
      </c>
      <c r="AT417" s="54">
        <v>0</v>
      </c>
      <c r="AU417" s="54">
        <v>11904762</v>
      </c>
      <c r="AV417" s="54">
        <v>0</v>
      </c>
      <c r="AW417" s="54">
        <v>0</v>
      </c>
      <c r="AX417" s="54">
        <v>0</v>
      </c>
      <c r="AY417" s="54">
        <v>0</v>
      </c>
      <c r="AZ417" s="59">
        <v>0</v>
      </c>
      <c r="BA417" s="54">
        <v>0</v>
      </c>
      <c r="BB417" s="59"/>
      <c r="BC417" s="68"/>
      <c r="BD417" s="68"/>
      <c r="BE417" s="54">
        <v>0</v>
      </c>
      <c r="BF417" s="54">
        <v>0</v>
      </c>
      <c r="BG417" s="59">
        <v>0</v>
      </c>
      <c r="BH417" s="59">
        <v>0</v>
      </c>
      <c r="BI417" s="59">
        <v>0</v>
      </c>
      <c r="BJ417" s="59">
        <v>0</v>
      </c>
      <c r="BK417" s="59"/>
      <c r="BL417" s="59">
        <v>0</v>
      </c>
      <c r="BM417" s="59"/>
      <c r="BN417" s="59"/>
      <c r="BO417" s="59">
        <v>0</v>
      </c>
      <c r="BP417" s="59"/>
      <c r="BQ417" s="59"/>
      <c r="BR417" s="54"/>
      <c r="BS417" s="59"/>
      <c r="BT417" s="54">
        <v>0</v>
      </c>
      <c r="BU417" s="57">
        <v>11904762</v>
      </c>
      <c r="BV417" s="54">
        <v>0</v>
      </c>
      <c r="BW417" s="54">
        <v>0</v>
      </c>
      <c r="BX417" s="54">
        <v>0</v>
      </c>
      <c r="BY417" s="54">
        <v>0</v>
      </c>
      <c r="BZ417" s="68">
        <v>0</v>
      </c>
      <c r="CA417" s="54">
        <v>0</v>
      </c>
      <c r="CB417" s="54">
        <v>0</v>
      </c>
      <c r="CC417" s="54">
        <v>0</v>
      </c>
      <c r="CD417" s="54">
        <v>0</v>
      </c>
      <c r="CE417" s="54">
        <v>0</v>
      </c>
      <c r="CF417" s="54">
        <v>0</v>
      </c>
      <c r="CG417" s="54">
        <v>0</v>
      </c>
      <c r="CH417" s="54">
        <v>11904762</v>
      </c>
      <c r="CI417" s="54">
        <v>1190476.2</v>
      </c>
      <c r="CJ417" s="54"/>
      <c r="CK417" s="54">
        <v>1190476.2</v>
      </c>
      <c r="CL417" s="54">
        <v>0</v>
      </c>
      <c r="CM417" s="54">
        <v>0</v>
      </c>
      <c r="CN417" s="54">
        <v>0</v>
      </c>
      <c r="CO417" s="54"/>
      <c r="CP417" s="54">
        <v>0</v>
      </c>
      <c r="CQ417" s="54">
        <v>0</v>
      </c>
      <c r="CR417" s="54">
        <v>0</v>
      </c>
      <c r="CS417" s="54">
        <v>10714286</v>
      </c>
      <c r="CT417" s="54"/>
      <c r="CU417" s="57">
        <v>10714286</v>
      </c>
      <c r="CV417" s="54">
        <v>0</v>
      </c>
      <c r="CW417" s="54">
        <v>0</v>
      </c>
      <c r="CX417" s="54">
        <v>0</v>
      </c>
      <c r="CY417" s="54">
        <v>0</v>
      </c>
      <c r="CZ417" s="54"/>
      <c r="DA417" s="54">
        <v>0</v>
      </c>
      <c r="DB417" s="54">
        <v>0</v>
      </c>
      <c r="DC417" s="54">
        <v>0</v>
      </c>
      <c r="DD417" s="54">
        <v>11904762</v>
      </c>
      <c r="DE417" s="68"/>
      <c r="DF417" s="54" t="s">
        <v>836</v>
      </c>
      <c r="DG417" s="54">
        <v>4166666.6666666665</v>
      </c>
      <c r="DH417" s="52" t="s">
        <v>135</v>
      </c>
      <c r="DI417" s="54">
        <f>IFERROR(VLOOKUP($B417,[1]Timesheet!$D:$BK,51,0),0)</f>
        <v>4</v>
      </c>
      <c r="DJ417" s="54">
        <f>IFERROR(VLOOKUP($B417,[1]Timesheet!$D:$BK,52,0),0)</f>
        <v>0</v>
      </c>
      <c r="DK417" s="54">
        <f>IFERROR(VLOOKUP($B417,[1]Timesheet!$D:$BK,55,0),0)</f>
        <v>0</v>
      </c>
      <c r="DL417" s="52">
        <v>0</v>
      </c>
      <c r="DM417" s="54">
        <f>IFERROR(VLOOKUP($B417,[1]Timesheet!$D:$BK,57,0),0)</f>
        <v>0</v>
      </c>
      <c r="DN417" s="54">
        <f t="shared" si="21"/>
        <v>0</v>
      </c>
      <c r="DO417" s="54"/>
      <c r="DP417" s="54" t="str">
        <f t="shared" si="22"/>
        <v/>
      </c>
      <c r="DQ417" s="60">
        <v>0</v>
      </c>
      <c r="DR417" s="60">
        <v>0</v>
      </c>
      <c r="DS417" s="61" t="str">
        <f>IFERROR(VLOOKUP(E417&amp;H417,[1]Group!$D$3:$G$40,4,0),"")</f>
        <v/>
      </c>
      <c r="DT417" s="61" t="str">
        <f t="shared" si="23"/>
        <v>Việt PhúSouth</v>
      </c>
    </row>
    <row r="418" spans="1:124" s="70" customFormat="1" ht="20.25" customHeight="1" x14ac:dyDescent="0.35">
      <c r="A418" s="47">
        <v>415</v>
      </c>
      <c r="B418" s="72">
        <v>6253</v>
      </c>
      <c r="C418" s="72" t="s">
        <v>880</v>
      </c>
      <c r="D418" s="64" t="s">
        <v>753</v>
      </c>
      <c r="E418" s="65" t="s">
        <v>320</v>
      </c>
      <c r="F418" s="65" t="s">
        <v>331</v>
      </c>
      <c r="G418" s="65" t="s">
        <v>127</v>
      </c>
      <c r="H418" s="65" t="s">
        <v>754</v>
      </c>
      <c r="I418" s="65" t="s">
        <v>129</v>
      </c>
      <c r="J418" s="65" t="s">
        <v>130</v>
      </c>
      <c r="K418" s="65" t="s">
        <v>170</v>
      </c>
      <c r="L418" s="65" t="s">
        <v>198</v>
      </c>
      <c r="M418" s="66">
        <v>44523</v>
      </c>
      <c r="N418" s="50" t="s">
        <v>770</v>
      </c>
      <c r="O418" s="67"/>
      <c r="P418" s="66">
        <v>44553</v>
      </c>
      <c r="Q418" s="52" t="s">
        <v>171</v>
      </c>
      <c r="R418" s="311">
        <v>0.1</v>
      </c>
      <c r="S418" s="52" t="s">
        <v>134</v>
      </c>
      <c r="T418" s="68"/>
      <c r="U418" s="68">
        <v>200000</v>
      </c>
      <c r="V418" s="68"/>
      <c r="W418" s="69">
        <v>200000</v>
      </c>
      <c r="X418" s="68">
        <v>0</v>
      </c>
      <c r="Y418" s="68">
        <v>0</v>
      </c>
      <c r="Z418" s="68"/>
      <c r="AA418" s="68">
        <v>0</v>
      </c>
      <c r="AB418" s="54"/>
      <c r="AC418" s="68">
        <v>0</v>
      </c>
      <c r="AD418" s="73">
        <v>0</v>
      </c>
      <c r="AE418" s="54" t="s">
        <v>1245</v>
      </c>
      <c r="AF418" s="58">
        <v>64</v>
      </c>
      <c r="AG418" s="58">
        <v>64</v>
      </c>
      <c r="AH418" s="58">
        <v>0</v>
      </c>
      <c r="AI418" s="58">
        <v>0</v>
      </c>
      <c r="AJ418" s="58">
        <v>0</v>
      </c>
      <c r="AK418" s="58">
        <v>64</v>
      </c>
      <c r="AL418" s="58">
        <v>0</v>
      </c>
      <c r="AM418" s="58">
        <v>0</v>
      </c>
      <c r="AN418" s="58">
        <v>0</v>
      </c>
      <c r="AO418" s="58">
        <v>0</v>
      </c>
      <c r="AP418" s="58">
        <v>0</v>
      </c>
      <c r="AQ418" s="58">
        <v>0</v>
      </c>
      <c r="AR418" s="68">
        <v>12800000</v>
      </c>
      <c r="AS418" s="54">
        <v>0</v>
      </c>
      <c r="AT418" s="68">
        <v>0</v>
      </c>
      <c r="AU418" s="68">
        <v>12800000</v>
      </c>
      <c r="AV418" s="68">
        <v>0</v>
      </c>
      <c r="AW418" s="54">
        <v>0</v>
      </c>
      <c r="AX418" s="68">
        <v>0</v>
      </c>
      <c r="AY418" s="54">
        <v>0</v>
      </c>
      <c r="AZ418" s="59">
        <v>0</v>
      </c>
      <c r="BA418" s="54">
        <v>0</v>
      </c>
      <c r="BB418" s="59"/>
      <c r="BC418" s="68"/>
      <c r="BD418" s="68"/>
      <c r="BE418" s="68">
        <v>0</v>
      </c>
      <c r="BF418" s="68">
        <v>0</v>
      </c>
      <c r="BG418" s="59">
        <v>0</v>
      </c>
      <c r="BH418" s="59">
        <v>0</v>
      </c>
      <c r="BI418" s="59">
        <v>0</v>
      </c>
      <c r="BJ418" s="59">
        <v>0</v>
      </c>
      <c r="BK418" s="59"/>
      <c r="BL418" s="59">
        <v>0</v>
      </c>
      <c r="BM418" s="59"/>
      <c r="BN418" s="59"/>
      <c r="BO418" s="59">
        <v>0</v>
      </c>
      <c r="BP418" s="59"/>
      <c r="BQ418" s="59"/>
      <c r="BR418" s="54"/>
      <c r="BS418" s="59"/>
      <c r="BT418" s="68">
        <v>0</v>
      </c>
      <c r="BU418" s="73">
        <v>12800000</v>
      </c>
      <c r="BV418" s="68">
        <v>0</v>
      </c>
      <c r="BW418" s="68">
        <v>0</v>
      </c>
      <c r="BX418" s="68">
        <v>0</v>
      </c>
      <c r="BY418" s="68">
        <v>0</v>
      </c>
      <c r="BZ418" s="68">
        <v>0</v>
      </c>
      <c r="CA418" s="68">
        <v>0</v>
      </c>
      <c r="CB418" s="54">
        <v>0</v>
      </c>
      <c r="CC418" s="54">
        <v>0</v>
      </c>
      <c r="CD418" s="54">
        <v>0</v>
      </c>
      <c r="CE418" s="54">
        <v>0</v>
      </c>
      <c r="CF418" s="54">
        <v>0</v>
      </c>
      <c r="CG418" s="68">
        <v>0</v>
      </c>
      <c r="CH418" s="68">
        <v>12800000</v>
      </c>
      <c r="CI418" s="68">
        <v>1280000</v>
      </c>
      <c r="CJ418" s="54"/>
      <c r="CK418" s="68">
        <v>1280000</v>
      </c>
      <c r="CL418" s="54">
        <v>0</v>
      </c>
      <c r="CM418" s="54">
        <v>0</v>
      </c>
      <c r="CN418" s="54">
        <v>0</v>
      </c>
      <c r="CO418" s="54"/>
      <c r="CP418" s="54">
        <v>0</v>
      </c>
      <c r="CQ418" s="54">
        <v>0</v>
      </c>
      <c r="CR418" s="68">
        <v>0</v>
      </c>
      <c r="CS418" s="54">
        <v>11520000</v>
      </c>
      <c r="CT418" s="68"/>
      <c r="CU418" s="73">
        <v>11520000</v>
      </c>
      <c r="CV418" s="54">
        <v>0</v>
      </c>
      <c r="CW418" s="54">
        <v>0</v>
      </c>
      <c r="CX418" s="54">
        <v>0</v>
      </c>
      <c r="CY418" s="54">
        <v>0</v>
      </c>
      <c r="CZ418" s="54"/>
      <c r="DA418" s="54">
        <v>0</v>
      </c>
      <c r="DB418" s="54">
        <v>0</v>
      </c>
      <c r="DC418" s="54">
        <v>0</v>
      </c>
      <c r="DD418" s="68">
        <v>12800000</v>
      </c>
      <c r="DE418" s="68"/>
      <c r="DF418" s="54" t="s">
        <v>836</v>
      </c>
      <c r="DG418" s="68">
        <v>16666.666666666668</v>
      </c>
      <c r="DH418" s="52" t="s">
        <v>135</v>
      </c>
      <c r="DI418" s="54">
        <f>IFERROR(VLOOKUP($B418,[1]Timesheet!$D:$BK,51,0),0)</f>
        <v>0</v>
      </c>
      <c r="DJ418" s="54">
        <f>IFERROR(VLOOKUP($B418,[1]Timesheet!$D:$BK,52,0),0)</f>
        <v>0</v>
      </c>
      <c r="DK418" s="54">
        <f>IFERROR(VLOOKUP($B418,[1]Timesheet!$D:$BK,55,0),0)</f>
        <v>0</v>
      </c>
      <c r="DL418" s="52">
        <v>0</v>
      </c>
      <c r="DM418" s="54">
        <f>IFERROR(VLOOKUP($B418,[1]Timesheet!$D:$BK,57,0),0)</f>
        <v>0</v>
      </c>
      <c r="DN418" s="54">
        <f t="shared" si="21"/>
        <v>0</v>
      </c>
      <c r="DO418" s="54"/>
      <c r="DP418" s="54" t="str">
        <f t="shared" si="22"/>
        <v/>
      </c>
      <c r="DQ418" s="60">
        <v>0</v>
      </c>
      <c r="DR418" s="60">
        <v>0</v>
      </c>
      <c r="DS418" s="61" t="str">
        <f>IFERROR(VLOOKUP(E418&amp;H418,[1]Group!$D$3:$G$40,4,0),"")</f>
        <v/>
      </c>
      <c r="DT418" s="61" t="str">
        <f t="shared" si="23"/>
        <v>Việt PhúSouth</v>
      </c>
    </row>
    <row r="419" spans="1:124" s="11" customFormat="1" ht="20.25" hidden="1" customHeight="1" x14ac:dyDescent="0.35">
      <c r="A419" s="74">
        <v>416</v>
      </c>
      <c r="B419" s="75">
        <v>4932</v>
      </c>
      <c r="C419" s="48" t="s">
        <v>927</v>
      </c>
      <c r="D419" s="76" t="s">
        <v>755</v>
      </c>
      <c r="E419" s="76" t="s">
        <v>756</v>
      </c>
      <c r="F419" s="76" t="s">
        <v>757</v>
      </c>
      <c r="G419" s="76" t="s">
        <v>758</v>
      </c>
      <c r="H419" s="76" t="s">
        <v>759</v>
      </c>
      <c r="I419" s="76" t="s">
        <v>129</v>
      </c>
      <c r="J419" s="76" t="s">
        <v>130</v>
      </c>
      <c r="K419" s="76" t="s">
        <v>131</v>
      </c>
      <c r="L419" s="76" t="s">
        <v>132</v>
      </c>
      <c r="M419" s="77">
        <v>43472</v>
      </c>
      <c r="N419" s="77" t="s">
        <v>770</v>
      </c>
      <c r="O419" s="78"/>
      <c r="P419" s="77"/>
      <c r="Q419" s="79" t="s">
        <v>133</v>
      </c>
      <c r="R419" s="311" t="s">
        <v>774</v>
      </c>
      <c r="S419" s="79" t="s">
        <v>760</v>
      </c>
      <c r="T419" s="80"/>
      <c r="U419" s="80">
        <v>100000000</v>
      </c>
      <c r="V419" s="80"/>
      <c r="W419" s="81">
        <v>100000000</v>
      </c>
      <c r="X419" s="80">
        <v>0</v>
      </c>
      <c r="Y419" s="80">
        <v>0</v>
      </c>
      <c r="Z419" s="80"/>
      <c r="AA419" s="82">
        <v>0</v>
      </c>
      <c r="AB419" s="80"/>
      <c r="AC419" s="80">
        <v>0</v>
      </c>
      <c r="AD419" s="80">
        <v>0</v>
      </c>
      <c r="AE419" s="80" t="s">
        <v>1245</v>
      </c>
      <c r="AF419" s="83">
        <v>21</v>
      </c>
      <c r="AG419" s="83">
        <v>21</v>
      </c>
      <c r="AH419" s="83">
        <v>0</v>
      </c>
      <c r="AI419" s="83">
        <v>0</v>
      </c>
      <c r="AJ419" s="83">
        <v>0</v>
      </c>
      <c r="AK419" s="83">
        <v>21</v>
      </c>
      <c r="AL419" s="80">
        <v>0</v>
      </c>
      <c r="AM419" s="80">
        <v>0</v>
      </c>
      <c r="AN419" s="80">
        <v>0</v>
      </c>
      <c r="AO419" s="80">
        <v>0</v>
      </c>
      <c r="AP419" s="80">
        <v>0</v>
      </c>
      <c r="AQ419" s="80">
        <v>0</v>
      </c>
      <c r="AR419" s="80">
        <v>100000000</v>
      </c>
      <c r="AS419" s="80">
        <v>1360000</v>
      </c>
      <c r="AT419" s="80">
        <v>0</v>
      </c>
      <c r="AU419" s="80">
        <v>101360000</v>
      </c>
      <c r="AV419" s="80">
        <v>0</v>
      </c>
      <c r="AW419" s="80">
        <v>0</v>
      </c>
      <c r="AX419" s="80">
        <v>0</v>
      </c>
      <c r="AY419" s="80">
        <v>0</v>
      </c>
      <c r="AZ419" s="84">
        <v>0</v>
      </c>
      <c r="BA419" s="80">
        <v>0</v>
      </c>
      <c r="BB419" s="80"/>
      <c r="BC419" s="80"/>
      <c r="BD419" s="80"/>
      <c r="BE419" s="80">
        <v>0</v>
      </c>
      <c r="BF419" s="80">
        <v>0</v>
      </c>
      <c r="BG419" s="84">
        <v>0</v>
      </c>
      <c r="BH419" s="84">
        <v>0</v>
      </c>
      <c r="BI419" s="84">
        <v>0</v>
      </c>
      <c r="BJ419" s="84">
        <v>0</v>
      </c>
      <c r="BK419" s="80"/>
      <c r="BL419" s="84">
        <v>0</v>
      </c>
      <c r="BM419" s="80"/>
      <c r="BN419" s="80"/>
      <c r="BO419" s="84">
        <v>0</v>
      </c>
      <c r="BP419" s="80"/>
      <c r="BQ419" s="80"/>
      <c r="BR419" s="80"/>
      <c r="BS419" s="80">
        <v>0</v>
      </c>
      <c r="BT419" s="80">
        <v>0</v>
      </c>
      <c r="BU419" s="81">
        <v>101360000</v>
      </c>
      <c r="BV419" s="80">
        <v>0</v>
      </c>
      <c r="BW419" s="80">
        <v>0</v>
      </c>
      <c r="BX419" s="80">
        <v>0</v>
      </c>
      <c r="BY419" s="80">
        <v>11000000</v>
      </c>
      <c r="BZ419" s="80">
        <v>0</v>
      </c>
      <c r="CA419" s="80">
        <v>0</v>
      </c>
      <c r="CB419" s="80">
        <v>0</v>
      </c>
      <c r="CC419" s="80">
        <v>0</v>
      </c>
      <c r="CD419" s="80">
        <v>447000</v>
      </c>
      <c r="CE419" s="80">
        <v>0</v>
      </c>
      <c r="CF419" s="80">
        <v>447000</v>
      </c>
      <c r="CG419" s="80">
        <v>11447000</v>
      </c>
      <c r="CH419" s="80">
        <v>89913000</v>
      </c>
      <c r="CI419" s="80">
        <v>21619549.999999996</v>
      </c>
      <c r="CJ419" s="80"/>
      <c r="CK419" s="80">
        <v>21619549.999999996</v>
      </c>
      <c r="CL419" s="80">
        <v>0</v>
      </c>
      <c r="CM419" s="80">
        <v>0</v>
      </c>
      <c r="CN419" s="80">
        <v>0</v>
      </c>
      <c r="CO419" s="80"/>
      <c r="CP419" s="80">
        <v>0</v>
      </c>
      <c r="CQ419" s="80">
        <v>0</v>
      </c>
      <c r="CR419" s="80">
        <v>0</v>
      </c>
      <c r="CS419" s="80">
        <v>79293450</v>
      </c>
      <c r="CT419" s="80"/>
      <c r="CU419" s="81">
        <v>79293450</v>
      </c>
      <c r="CV419" s="80">
        <v>894000</v>
      </c>
      <c r="CW419" s="80">
        <v>0</v>
      </c>
      <c r="CX419" s="80">
        <v>894000</v>
      </c>
      <c r="CY419" s="80">
        <v>0</v>
      </c>
      <c r="CZ419" s="80"/>
      <c r="DA419" s="80">
        <v>1788000</v>
      </c>
      <c r="DB419" s="80">
        <v>2235000</v>
      </c>
      <c r="DC419" s="80">
        <v>596000</v>
      </c>
      <c r="DD419" s="80">
        <v>103744000</v>
      </c>
      <c r="DE419" s="80"/>
      <c r="DF419" s="80" t="s">
        <v>928</v>
      </c>
      <c r="DG419" s="80">
        <v>8333333.333333333</v>
      </c>
      <c r="DH419" s="79" t="s">
        <v>135</v>
      </c>
      <c r="DI419" s="80">
        <f>IFERROR(VLOOKUP($B419,[1]Timesheet!$D:$BK,51,0),0)</f>
        <v>18</v>
      </c>
      <c r="DJ419" s="80">
        <f>IFERROR(VLOOKUP($B419,[1]Timesheet!$D:$BK,52,0),0)</f>
        <v>0</v>
      </c>
      <c r="DK419" s="80">
        <f>IFERROR(VLOOKUP($B419,[1]Timesheet!$D:$BK,55,0),0)</f>
        <v>0</v>
      </c>
      <c r="DL419" s="79">
        <v>0</v>
      </c>
      <c r="DM419" s="80">
        <f>IFERROR(VLOOKUP($B419,[1]Timesheet!$D:$BK,57,0),0)</f>
        <v>0</v>
      </c>
      <c r="DN419" s="80">
        <f t="shared" si="21"/>
        <v>0</v>
      </c>
      <c r="DO419" s="80"/>
      <c r="DP419" s="80" t="str">
        <f t="shared" si="22"/>
        <v/>
      </c>
      <c r="DQ419" s="85">
        <v>0</v>
      </c>
      <c r="DR419" s="85">
        <v>0</v>
      </c>
      <c r="DS419" s="86" t="str">
        <f>IFERROR(VLOOKUP(E419&amp;H419,[1]Group!$D$3:$G$40,4,0),"")</f>
        <v/>
      </c>
      <c r="DT419" s="86" t="str">
        <f t="shared" si="23"/>
        <v>Việt PhúSouth</v>
      </c>
    </row>
    <row r="420" spans="1:124" s="11" customFormat="1" ht="20.25" hidden="1" customHeight="1" x14ac:dyDescent="0.35">
      <c r="A420" s="74">
        <v>417</v>
      </c>
      <c r="B420" s="75">
        <v>4952</v>
      </c>
      <c r="C420" s="48" t="s">
        <v>929</v>
      </c>
      <c r="D420" s="76" t="s">
        <v>761</v>
      </c>
      <c r="E420" s="76" t="s">
        <v>756</v>
      </c>
      <c r="F420" s="76" t="s">
        <v>757</v>
      </c>
      <c r="G420" s="76" t="s">
        <v>758</v>
      </c>
      <c r="H420" s="76" t="s">
        <v>762</v>
      </c>
      <c r="I420" s="76" t="s">
        <v>129</v>
      </c>
      <c r="J420" s="76" t="s">
        <v>130</v>
      </c>
      <c r="K420" s="76" t="s">
        <v>131</v>
      </c>
      <c r="L420" s="76" t="s">
        <v>132</v>
      </c>
      <c r="M420" s="77">
        <v>43525</v>
      </c>
      <c r="N420" s="77" t="s">
        <v>770</v>
      </c>
      <c r="O420" s="78"/>
      <c r="P420" s="77"/>
      <c r="Q420" s="79" t="s">
        <v>133</v>
      </c>
      <c r="R420" s="311" t="s">
        <v>774</v>
      </c>
      <c r="S420" s="79" t="s">
        <v>760</v>
      </c>
      <c r="T420" s="80"/>
      <c r="U420" s="80">
        <v>100000000</v>
      </c>
      <c r="V420" s="80"/>
      <c r="W420" s="81">
        <v>100000000</v>
      </c>
      <c r="X420" s="80">
        <v>0</v>
      </c>
      <c r="Y420" s="80">
        <v>0</v>
      </c>
      <c r="Z420" s="80"/>
      <c r="AA420" s="82">
        <v>0</v>
      </c>
      <c r="AB420" s="80"/>
      <c r="AC420" s="80">
        <v>0</v>
      </c>
      <c r="AD420" s="80">
        <v>0</v>
      </c>
      <c r="AE420" s="80" t="s">
        <v>1245</v>
      </c>
      <c r="AF420" s="83">
        <v>21</v>
      </c>
      <c r="AG420" s="83">
        <v>15</v>
      </c>
      <c r="AH420" s="83">
        <v>6</v>
      </c>
      <c r="AI420" s="83">
        <v>0</v>
      </c>
      <c r="AJ420" s="83">
        <v>0</v>
      </c>
      <c r="AK420" s="83">
        <v>21</v>
      </c>
      <c r="AL420" s="80">
        <v>0</v>
      </c>
      <c r="AM420" s="80">
        <v>0</v>
      </c>
      <c r="AN420" s="80">
        <v>0</v>
      </c>
      <c r="AO420" s="80">
        <v>0</v>
      </c>
      <c r="AP420" s="80">
        <v>0</v>
      </c>
      <c r="AQ420" s="80">
        <v>0</v>
      </c>
      <c r="AR420" s="80">
        <v>100000000</v>
      </c>
      <c r="AS420" s="80">
        <v>-17640000</v>
      </c>
      <c r="AT420" s="80">
        <v>0</v>
      </c>
      <c r="AU420" s="80">
        <v>82360000</v>
      </c>
      <c r="AV420" s="80">
        <v>0</v>
      </c>
      <c r="AW420" s="80">
        <v>0</v>
      </c>
      <c r="AX420" s="80">
        <v>0</v>
      </c>
      <c r="AY420" s="80">
        <v>0</v>
      </c>
      <c r="AZ420" s="84">
        <v>0</v>
      </c>
      <c r="BA420" s="80">
        <v>0</v>
      </c>
      <c r="BB420" s="80"/>
      <c r="BC420" s="80"/>
      <c r="BD420" s="80"/>
      <c r="BE420" s="80">
        <v>0</v>
      </c>
      <c r="BF420" s="80">
        <v>0</v>
      </c>
      <c r="BG420" s="84">
        <v>0</v>
      </c>
      <c r="BH420" s="84">
        <v>0</v>
      </c>
      <c r="BI420" s="84">
        <v>0</v>
      </c>
      <c r="BJ420" s="84">
        <v>0</v>
      </c>
      <c r="BK420" s="80"/>
      <c r="BL420" s="84">
        <v>0</v>
      </c>
      <c r="BM420" s="80"/>
      <c r="BN420" s="80"/>
      <c r="BO420" s="84">
        <v>0</v>
      </c>
      <c r="BP420" s="80"/>
      <c r="BQ420" s="80"/>
      <c r="BR420" s="80"/>
      <c r="BS420" s="80">
        <v>0</v>
      </c>
      <c r="BT420" s="80">
        <v>0</v>
      </c>
      <c r="BU420" s="81">
        <v>82360000</v>
      </c>
      <c r="BV420" s="80">
        <v>0</v>
      </c>
      <c r="BW420" s="80">
        <v>0</v>
      </c>
      <c r="BX420" s="80">
        <v>0</v>
      </c>
      <c r="BY420" s="80">
        <v>11000000</v>
      </c>
      <c r="BZ420" s="80">
        <v>2</v>
      </c>
      <c r="CA420" s="80">
        <v>8800000</v>
      </c>
      <c r="CB420" s="80">
        <v>0</v>
      </c>
      <c r="CC420" s="80">
        <v>0</v>
      </c>
      <c r="CD420" s="80">
        <v>447000</v>
      </c>
      <c r="CE420" s="80">
        <v>0</v>
      </c>
      <c r="CF420" s="80">
        <v>447000</v>
      </c>
      <c r="CG420" s="80">
        <v>20247000</v>
      </c>
      <c r="CH420" s="80">
        <v>62113000</v>
      </c>
      <c r="CI420" s="80">
        <v>12783900</v>
      </c>
      <c r="CJ420" s="80"/>
      <c r="CK420" s="80">
        <v>12783900</v>
      </c>
      <c r="CL420" s="80">
        <v>0</v>
      </c>
      <c r="CM420" s="80">
        <v>0</v>
      </c>
      <c r="CN420" s="80">
        <v>0</v>
      </c>
      <c r="CO420" s="80"/>
      <c r="CP420" s="80">
        <v>0</v>
      </c>
      <c r="CQ420" s="80">
        <v>0</v>
      </c>
      <c r="CR420" s="80">
        <v>0</v>
      </c>
      <c r="CS420" s="80">
        <v>69129100</v>
      </c>
      <c r="CT420" s="80"/>
      <c r="CU420" s="81">
        <v>69129100</v>
      </c>
      <c r="CV420" s="80">
        <v>894000</v>
      </c>
      <c r="CW420" s="80">
        <v>0</v>
      </c>
      <c r="CX420" s="80">
        <v>894000</v>
      </c>
      <c r="CY420" s="80">
        <v>0</v>
      </c>
      <c r="CZ420" s="80"/>
      <c r="DA420" s="80">
        <v>1788000</v>
      </c>
      <c r="DB420" s="80">
        <v>2235000</v>
      </c>
      <c r="DC420" s="80">
        <v>596000</v>
      </c>
      <c r="DD420" s="80">
        <v>84744000</v>
      </c>
      <c r="DE420" s="80"/>
      <c r="DF420" s="80" t="s">
        <v>928</v>
      </c>
      <c r="DG420" s="80">
        <v>8333333.333333333</v>
      </c>
      <c r="DH420" s="79" t="s">
        <v>135</v>
      </c>
      <c r="DI420" s="80">
        <f>IFERROR(VLOOKUP($B420,[1]Timesheet!$D:$BK,51,0),0)</f>
        <v>18</v>
      </c>
      <c r="DJ420" s="80">
        <f>IFERROR(VLOOKUP($B420,[1]Timesheet!$D:$BK,52,0),0)</f>
        <v>0</v>
      </c>
      <c r="DK420" s="80">
        <f>IFERROR(VLOOKUP($B420,[1]Timesheet!$D:$BK,55,0),0)</f>
        <v>0</v>
      </c>
      <c r="DL420" s="79">
        <v>0</v>
      </c>
      <c r="DM420" s="80">
        <f>IFERROR(VLOOKUP($B420,[1]Timesheet!$D:$BK,57,0),0)</f>
        <v>0</v>
      </c>
      <c r="DN420" s="80">
        <f t="shared" si="21"/>
        <v>0</v>
      </c>
      <c r="DO420" s="80"/>
      <c r="DP420" s="80" t="str">
        <f t="shared" si="22"/>
        <v/>
      </c>
      <c r="DQ420" s="85">
        <v>0</v>
      </c>
      <c r="DR420" s="85">
        <v>0</v>
      </c>
      <c r="DS420" s="86" t="str">
        <f>IFERROR(VLOOKUP(E420&amp;H420,[1]Group!$D$3:$G$40,4,0),"")</f>
        <v/>
      </c>
      <c r="DT420" s="86" t="str">
        <f t="shared" si="23"/>
        <v>Việt PhúSouth</v>
      </c>
    </row>
    <row r="421" spans="1:124" s="11" customFormat="1" ht="20.25" hidden="1" customHeight="1" x14ac:dyDescent="0.35">
      <c r="A421" s="74">
        <v>418</v>
      </c>
      <c r="B421" s="75">
        <v>5094</v>
      </c>
      <c r="C421" s="48" t="s">
        <v>930</v>
      </c>
      <c r="D421" s="76" t="s">
        <v>763</v>
      </c>
      <c r="E421" s="76" t="s">
        <v>756</v>
      </c>
      <c r="F421" s="76" t="s">
        <v>757</v>
      </c>
      <c r="G421" s="76" t="s">
        <v>758</v>
      </c>
      <c r="H421" s="76" t="s">
        <v>764</v>
      </c>
      <c r="I421" s="76" t="s">
        <v>129</v>
      </c>
      <c r="J421" s="76" t="s">
        <v>130</v>
      </c>
      <c r="K421" s="76" t="s">
        <v>131</v>
      </c>
      <c r="L421" s="76" t="s">
        <v>132</v>
      </c>
      <c r="M421" s="77">
        <v>43647</v>
      </c>
      <c r="N421" s="77" t="s">
        <v>770</v>
      </c>
      <c r="O421" s="78"/>
      <c r="P421" s="77"/>
      <c r="Q421" s="79" t="s">
        <v>133</v>
      </c>
      <c r="R421" s="311" t="s">
        <v>774</v>
      </c>
      <c r="S421" s="79" t="s">
        <v>760</v>
      </c>
      <c r="T421" s="80"/>
      <c r="U421" s="80">
        <v>100000000</v>
      </c>
      <c r="V421" s="80"/>
      <c r="W421" s="81">
        <v>100000000</v>
      </c>
      <c r="X421" s="82">
        <v>0</v>
      </c>
      <c r="Y421" s="80">
        <v>0</v>
      </c>
      <c r="Z421" s="80"/>
      <c r="AA421" s="82">
        <v>0</v>
      </c>
      <c r="AB421" s="82"/>
      <c r="AC421" s="80">
        <v>0</v>
      </c>
      <c r="AD421" s="80">
        <v>0</v>
      </c>
      <c r="AE421" s="80" t="s">
        <v>1245</v>
      </c>
      <c r="AF421" s="83">
        <v>21</v>
      </c>
      <c r="AG421" s="83">
        <v>16</v>
      </c>
      <c r="AH421" s="83">
        <v>5</v>
      </c>
      <c r="AI421" s="83">
        <v>0</v>
      </c>
      <c r="AJ421" s="83">
        <v>0</v>
      </c>
      <c r="AK421" s="83">
        <v>21</v>
      </c>
      <c r="AL421" s="80">
        <v>0</v>
      </c>
      <c r="AM421" s="80">
        <v>0</v>
      </c>
      <c r="AN421" s="80">
        <v>0</v>
      </c>
      <c r="AO421" s="80">
        <v>0</v>
      </c>
      <c r="AP421" s="80">
        <v>0</v>
      </c>
      <c r="AQ421" s="80">
        <v>0</v>
      </c>
      <c r="AR421" s="80">
        <v>100000000</v>
      </c>
      <c r="AS421" s="80">
        <v>1360000</v>
      </c>
      <c r="AT421" s="80">
        <v>0</v>
      </c>
      <c r="AU421" s="80">
        <v>101360000</v>
      </c>
      <c r="AV421" s="80">
        <v>0</v>
      </c>
      <c r="AW421" s="80">
        <v>0</v>
      </c>
      <c r="AX421" s="80">
        <v>0</v>
      </c>
      <c r="AY421" s="80">
        <v>0</v>
      </c>
      <c r="AZ421" s="84">
        <v>0</v>
      </c>
      <c r="BA421" s="80">
        <v>0</v>
      </c>
      <c r="BB421" s="80"/>
      <c r="BC421" s="80"/>
      <c r="BD421" s="80"/>
      <c r="BE421" s="80">
        <v>0</v>
      </c>
      <c r="BF421" s="80">
        <v>0</v>
      </c>
      <c r="BG421" s="84">
        <v>0</v>
      </c>
      <c r="BH421" s="84">
        <v>0</v>
      </c>
      <c r="BI421" s="84">
        <v>0</v>
      </c>
      <c r="BJ421" s="84">
        <v>0</v>
      </c>
      <c r="BK421" s="80"/>
      <c r="BL421" s="84">
        <v>0</v>
      </c>
      <c r="BM421" s="80"/>
      <c r="BN421" s="80"/>
      <c r="BO421" s="84">
        <v>0</v>
      </c>
      <c r="BP421" s="80"/>
      <c r="BQ421" s="80"/>
      <c r="BR421" s="80"/>
      <c r="BS421" s="80">
        <v>0</v>
      </c>
      <c r="BT421" s="80">
        <v>0</v>
      </c>
      <c r="BU421" s="81">
        <v>101360000</v>
      </c>
      <c r="BV421" s="80">
        <v>0</v>
      </c>
      <c r="BW421" s="80">
        <v>0</v>
      </c>
      <c r="BX421" s="80">
        <v>0</v>
      </c>
      <c r="BY421" s="80">
        <v>11000000</v>
      </c>
      <c r="BZ421" s="80">
        <v>0</v>
      </c>
      <c r="CA421" s="80">
        <v>0</v>
      </c>
      <c r="CB421" s="80">
        <v>0</v>
      </c>
      <c r="CC421" s="80">
        <v>0</v>
      </c>
      <c r="CD421" s="80">
        <v>447000</v>
      </c>
      <c r="CE421" s="80">
        <v>0</v>
      </c>
      <c r="CF421" s="80">
        <v>447000</v>
      </c>
      <c r="CG421" s="80">
        <v>11447000</v>
      </c>
      <c r="CH421" s="80">
        <v>89913000</v>
      </c>
      <c r="CI421" s="80">
        <v>21619549.999999996</v>
      </c>
      <c r="CJ421" s="80"/>
      <c r="CK421" s="80">
        <v>21619549.999999996</v>
      </c>
      <c r="CL421" s="80">
        <v>0</v>
      </c>
      <c r="CM421" s="80">
        <v>0</v>
      </c>
      <c r="CN421" s="80">
        <v>0</v>
      </c>
      <c r="CO421" s="80"/>
      <c r="CP421" s="80">
        <v>0</v>
      </c>
      <c r="CQ421" s="80">
        <v>0</v>
      </c>
      <c r="CR421" s="80">
        <v>0</v>
      </c>
      <c r="CS421" s="80">
        <v>79293450</v>
      </c>
      <c r="CT421" s="80"/>
      <c r="CU421" s="81">
        <v>79293450</v>
      </c>
      <c r="CV421" s="80">
        <v>894000</v>
      </c>
      <c r="CW421" s="80">
        <v>0</v>
      </c>
      <c r="CX421" s="80">
        <v>894000</v>
      </c>
      <c r="CY421" s="80">
        <v>0</v>
      </c>
      <c r="CZ421" s="80"/>
      <c r="DA421" s="80">
        <v>1788000</v>
      </c>
      <c r="DB421" s="80">
        <v>2235000</v>
      </c>
      <c r="DC421" s="80">
        <v>596000</v>
      </c>
      <c r="DD421" s="80">
        <v>103744000</v>
      </c>
      <c r="DE421" s="80"/>
      <c r="DF421" s="80" t="s">
        <v>928</v>
      </c>
      <c r="DG421" s="80">
        <v>8333333.333333333</v>
      </c>
      <c r="DH421" s="79" t="s">
        <v>135</v>
      </c>
      <c r="DI421" s="80">
        <f>IFERROR(VLOOKUP($B421,[1]Timesheet!$D:$BK,51,0),0)</f>
        <v>18</v>
      </c>
      <c r="DJ421" s="80">
        <f>IFERROR(VLOOKUP($B421,[1]Timesheet!$D:$BK,52,0),0)</f>
        <v>0</v>
      </c>
      <c r="DK421" s="80">
        <f>IFERROR(VLOOKUP($B421,[1]Timesheet!$D:$BK,55,0),0)</f>
        <v>0</v>
      </c>
      <c r="DL421" s="79">
        <v>0</v>
      </c>
      <c r="DM421" s="80">
        <f>IFERROR(VLOOKUP($B421,[1]Timesheet!$D:$BK,57,0),0)</f>
        <v>0</v>
      </c>
      <c r="DN421" s="80">
        <f t="shared" si="21"/>
        <v>0</v>
      </c>
      <c r="DO421" s="80"/>
      <c r="DP421" s="80" t="str">
        <f t="shared" si="22"/>
        <v/>
      </c>
      <c r="DQ421" s="85">
        <v>0</v>
      </c>
      <c r="DR421" s="85">
        <v>0</v>
      </c>
      <c r="DS421" s="86" t="str">
        <f>IFERROR(VLOOKUP(E421&amp;H421,[1]Group!$D$3:$G$40,4,0),"")</f>
        <v/>
      </c>
      <c r="DT421" s="86" t="str">
        <f t="shared" si="23"/>
        <v>Việt PhúSouth</v>
      </c>
    </row>
    <row r="422" spans="1:124" s="11" customFormat="1" ht="20.25" hidden="1" customHeight="1" x14ac:dyDescent="0.35">
      <c r="A422" s="74">
        <v>419</v>
      </c>
      <c r="B422" s="75">
        <v>5068</v>
      </c>
      <c r="C422" s="48" t="s">
        <v>875</v>
      </c>
      <c r="D422" s="76" t="s">
        <v>765</v>
      </c>
      <c r="E422" s="76" t="s">
        <v>320</v>
      </c>
      <c r="F422" s="76" t="s">
        <v>337</v>
      </c>
      <c r="G422" s="76" t="s">
        <v>147</v>
      </c>
      <c r="H422" s="76" t="s">
        <v>766</v>
      </c>
      <c r="I422" s="76" t="s">
        <v>129</v>
      </c>
      <c r="J422" s="76" t="s">
        <v>130</v>
      </c>
      <c r="K422" s="76" t="s">
        <v>131</v>
      </c>
      <c r="L422" s="76" t="s">
        <v>132</v>
      </c>
      <c r="M422" s="77">
        <v>43629</v>
      </c>
      <c r="N422" s="77" t="s">
        <v>770</v>
      </c>
      <c r="O422" s="78"/>
      <c r="P422" s="77"/>
      <c r="Q422" s="79" t="s">
        <v>133</v>
      </c>
      <c r="R422" s="311" t="s">
        <v>774</v>
      </c>
      <c r="S422" s="79" t="s">
        <v>760</v>
      </c>
      <c r="T422" s="80"/>
      <c r="U422" s="80">
        <v>80000000</v>
      </c>
      <c r="V422" s="80"/>
      <c r="W422" s="81">
        <v>80000000</v>
      </c>
      <c r="X422" s="80">
        <v>0</v>
      </c>
      <c r="Y422" s="80">
        <v>0</v>
      </c>
      <c r="Z422" s="80"/>
      <c r="AA422" s="82">
        <v>0</v>
      </c>
      <c r="AB422" s="80"/>
      <c r="AC422" s="80">
        <v>0</v>
      </c>
      <c r="AD422" s="80">
        <v>0</v>
      </c>
      <c r="AE422" s="80" t="s">
        <v>1245</v>
      </c>
      <c r="AF422" s="83">
        <v>21</v>
      </c>
      <c r="AG422" s="83">
        <v>16.5</v>
      </c>
      <c r="AH422" s="83">
        <v>4.5</v>
      </c>
      <c r="AI422" s="83">
        <v>0</v>
      </c>
      <c r="AJ422" s="83">
        <v>0</v>
      </c>
      <c r="AK422" s="83">
        <v>21</v>
      </c>
      <c r="AL422" s="80">
        <v>0</v>
      </c>
      <c r="AM422" s="80">
        <v>0</v>
      </c>
      <c r="AN422" s="80">
        <v>0</v>
      </c>
      <c r="AO422" s="80">
        <v>0</v>
      </c>
      <c r="AP422" s="80">
        <v>0</v>
      </c>
      <c r="AQ422" s="80">
        <v>0</v>
      </c>
      <c r="AR422" s="80">
        <v>80000000</v>
      </c>
      <c r="AS422" s="80">
        <v>1360000</v>
      </c>
      <c r="AT422" s="80">
        <v>0</v>
      </c>
      <c r="AU422" s="80">
        <v>81360000</v>
      </c>
      <c r="AV422" s="80">
        <v>0</v>
      </c>
      <c r="AW422" s="80">
        <v>0</v>
      </c>
      <c r="AX422" s="80">
        <v>0</v>
      </c>
      <c r="AY422" s="80">
        <v>0</v>
      </c>
      <c r="AZ422" s="84">
        <v>0</v>
      </c>
      <c r="BA422" s="80">
        <v>0</v>
      </c>
      <c r="BB422" s="80"/>
      <c r="BC422" s="80"/>
      <c r="BD422" s="80"/>
      <c r="BE422" s="80">
        <v>0</v>
      </c>
      <c r="BF422" s="80">
        <v>0</v>
      </c>
      <c r="BG422" s="84">
        <v>0</v>
      </c>
      <c r="BH422" s="84">
        <v>0</v>
      </c>
      <c r="BI422" s="84">
        <v>0</v>
      </c>
      <c r="BJ422" s="84">
        <v>0</v>
      </c>
      <c r="BK422" s="80"/>
      <c r="BL422" s="84">
        <v>0</v>
      </c>
      <c r="BM422" s="80"/>
      <c r="BN422" s="80"/>
      <c r="BO422" s="84">
        <v>0</v>
      </c>
      <c r="BP422" s="80"/>
      <c r="BQ422" s="80"/>
      <c r="BR422" s="80"/>
      <c r="BS422" s="80">
        <v>0</v>
      </c>
      <c r="BT422" s="80">
        <v>0</v>
      </c>
      <c r="BU422" s="81">
        <v>81360000</v>
      </c>
      <c r="BV422" s="80">
        <v>0</v>
      </c>
      <c r="BW422" s="80">
        <v>0</v>
      </c>
      <c r="BX422" s="80">
        <v>0</v>
      </c>
      <c r="BY422" s="80">
        <v>11000000</v>
      </c>
      <c r="BZ422" s="80">
        <v>3</v>
      </c>
      <c r="CA422" s="80">
        <v>13200000</v>
      </c>
      <c r="CB422" s="80">
        <v>0</v>
      </c>
      <c r="CC422" s="80">
        <v>0</v>
      </c>
      <c r="CD422" s="80">
        <v>447000</v>
      </c>
      <c r="CE422" s="80">
        <v>0</v>
      </c>
      <c r="CF422" s="80">
        <v>447000</v>
      </c>
      <c r="CG422" s="80">
        <v>24647000</v>
      </c>
      <c r="CH422" s="80">
        <v>56713000</v>
      </c>
      <c r="CI422" s="80">
        <v>11163900</v>
      </c>
      <c r="CJ422" s="80"/>
      <c r="CK422" s="80">
        <v>11163900</v>
      </c>
      <c r="CL422" s="80">
        <v>0</v>
      </c>
      <c r="CM422" s="80">
        <v>0</v>
      </c>
      <c r="CN422" s="80">
        <v>0</v>
      </c>
      <c r="CO422" s="80"/>
      <c r="CP422" s="80">
        <v>0</v>
      </c>
      <c r="CQ422" s="80">
        <v>0</v>
      </c>
      <c r="CR422" s="80">
        <v>0</v>
      </c>
      <c r="CS422" s="80">
        <v>69749100</v>
      </c>
      <c r="CT422" s="80"/>
      <c r="CU422" s="81">
        <v>69749100</v>
      </c>
      <c r="CV422" s="80">
        <v>894000</v>
      </c>
      <c r="CW422" s="80">
        <v>0</v>
      </c>
      <c r="CX422" s="80">
        <v>894000</v>
      </c>
      <c r="CY422" s="80">
        <v>0</v>
      </c>
      <c r="CZ422" s="80"/>
      <c r="DA422" s="80">
        <v>1788000</v>
      </c>
      <c r="DB422" s="80">
        <v>2235000</v>
      </c>
      <c r="DC422" s="80">
        <v>596000</v>
      </c>
      <c r="DD422" s="80">
        <v>83744000</v>
      </c>
      <c r="DE422" s="80"/>
      <c r="DF422" s="80" t="s">
        <v>836</v>
      </c>
      <c r="DG422" s="80">
        <v>6666666.666666667</v>
      </c>
      <c r="DH422" s="79" t="s">
        <v>135</v>
      </c>
      <c r="DI422" s="80">
        <f>IFERROR(VLOOKUP($B422,[1]Timesheet!$D:$BK,51,0),0)</f>
        <v>18</v>
      </c>
      <c r="DJ422" s="80">
        <f>IFERROR(VLOOKUP($B422,[1]Timesheet!$D:$BK,52,0),0)</f>
        <v>0</v>
      </c>
      <c r="DK422" s="80">
        <f>IFERROR(VLOOKUP($B422,[1]Timesheet!$D:$BK,55,0),0)</f>
        <v>0</v>
      </c>
      <c r="DL422" s="79">
        <v>0</v>
      </c>
      <c r="DM422" s="80">
        <f>IFERROR(VLOOKUP($B422,[1]Timesheet!$D:$BK,57,0),0)</f>
        <v>0</v>
      </c>
      <c r="DN422" s="80">
        <f t="shared" si="21"/>
        <v>0</v>
      </c>
      <c r="DO422" s="80"/>
      <c r="DP422" s="80" t="str">
        <f t="shared" si="22"/>
        <v/>
      </c>
      <c r="DQ422" s="85">
        <v>0</v>
      </c>
      <c r="DR422" s="85">
        <v>0</v>
      </c>
      <c r="DS422" s="86" t="str">
        <f>IFERROR(VLOOKUP(E422&amp;H422,[1]Group!$D$3:$G$40,4,0),"")</f>
        <v/>
      </c>
      <c r="DT422" s="86" t="str">
        <f t="shared" si="23"/>
        <v>Việt PhúSouth</v>
      </c>
    </row>
    <row r="423" spans="1:124" s="11" customFormat="1" ht="20.25" hidden="1" customHeight="1" x14ac:dyDescent="0.35">
      <c r="A423" s="74">
        <v>420</v>
      </c>
      <c r="B423" s="75">
        <v>5326</v>
      </c>
      <c r="C423" s="48" t="s">
        <v>931</v>
      </c>
      <c r="D423" s="76" t="s">
        <v>767</v>
      </c>
      <c r="E423" s="76" t="s">
        <v>756</v>
      </c>
      <c r="F423" s="76" t="s">
        <v>757</v>
      </c>
      <c r="G423" s="76" t="s">
        <v>758</v>
      </c>
      <c r="H423" s="85" t="s">
        <v>768</v>
      </c>
      <c r="I423" s="76" t="s">
        <v>129</v>
      </c>
      <c r="J423" s="76" t="s">
        <v>130</v>
      </c>
      <c r="K423" s="76" t="s">
        <v>131</v>
      </c>
      <c r="L423" s="76" t="s">
        <v>132</v>
      </c>
      <c r="M423" s="77">
        <v>43753</v>
      </c>
      <c r="N423" s="77" t="s">
        <v>770</v>
      </c>
      <c r="O423" s="78"/>
      <c r="P423" s="77"/>
      <c r="Q423" s="79" t="s">
        <v>133</v>
      </c>
      <c r="R423" s="311" t="s">
        <v>774</v>
      </c>
      <c r="S423" s="79" t="s">
        <v>760</v>
      </c>
      <c r="T423" s="80"/>
      <c r="U423" s="62">
        <v>100000000</v>
      </c>
      <c r="V423" s="80"/>
      <c r="W423" s="81">
        <v>100000000</v>
      </c>
      <c r="X423" s="82">
        <v>0</v>
      </c>
      <c r="Y423" s="80">
        <v>0</v>
      </c>
      <c r="Z423" s="80"/>
      <c r="AA423" s="82">
        <v>0</v>
      </c>
      <c r="AB423" s="82"/>
      <c r="AC423" s="80">
        <v>0</v>
      </c>
      <c r="AD423" s="80">
        <v>0</v>
      </c>
      <c r="AE423" s="80" t="s">
        <v>1245</v>
      </c>
      <c r="AF423" s="83">
        <v>21</v>
      </c>
      <c r="AG423" s="83">
        <v>5</v>
      </c>
      <c r="AH423" s="83">
        <v>16</v>
      </c>
      <c r="AI423" s="83">
        <v>0</v>
      </c>
      <c r="AJ423" s="83">
        <v>0</v>
      </c>
      <c r="AK423" s="83">
        <v>21</v>
      </c>
      <c r="AL423" s="80">
        <v>0</v>
      </c>
      <c r="AM423" s="80">
        <v>0</v>
      </c>
      <c r="AN423" s="80">
        <v>0</v>
      </c>
      <c r="AO423" s="80">
        <v>0</v>
      </c>
      <c r="AP423" s="80">
        <v>0</v>
      </c>
      <c r="AQ423" s="80">
        <v>0</v>
      </c>
      <c r="AR423" s="80">
        <v>100000000</v>
      </c>
      <c r="AS423" s="80">
        <v>407619</v>
      </c>
      <c r="AT423" s="80">
        <v>0</v>
      </c>
      <c r="AU423" s="80">
        <v>100407619</v>
      </c>
      <c r="AV423" s="80">
        <v>0</v>
      </c>
      <c r="AW423" s="80">
        <v>0</v>
      </c>
      <c r="AX423" s="80">
        <v>0</v>
      </c>
      <c r="AY423" s="80">
        <v>0</v>
      </c>
      <c r="AZ423" s="84">
        <v>0</v>
      </c>
      <c r="BA423" s="80">
        <v>0</v>
      </c>
      <c r="BB423" s="80"/>
      <c r="BC423" s="80"/>
      <c r="BD423" s="80"/>
      <c r="BE423" s="80">
        <v>0</v>
      </c>
      <c r="BF423" s="80">
        <v>0</v>
      </c>
      <c r="BG423" s="84">
        <v>0</v>
      </c>
      <c r="BH423" s="84">
        <v>0</v>
      </c>
      <c r="BI423" s="84">
        <v>0</v>
      </c>
      <c r="BJ423" s="84">
        <v>0</v>
      </c>
      <c r="BK423" s="80"/>
      <c r="BL423" s="84">
        <v>0</v>
      </c>
      <c r="BM423" s="80"/>
      <c r="BN423" s="80"/>
      <c r="BO423" s="84">
        <v>0</v>
      </c>
      <c r="BP423" s="80"/>
      <c r="BQ423" s="80"/>
      <c r="BR423" s="80"/>
      <c r="BS423" s="80">
        <v>0</v>
      </c>
      <c r="BT423" s="80">
        <v>0</v>
      </c>
      <c r="BU423" s="81">
        <v>100407619</v>
      </c>
      <c r="BV423" s="80">
        <v>0</v>
      </c>
      <c r="BW423" s="80">
        <v>0</v>
      </c>
      <c r="BX423" s="80">
        <v>0</v>
      </c>
      <c r="BY423" s="80">
        <v>11000000</v>
      </c>
      <c r="BZ423" s="80">
        <v>0</v>
      </c>
      <c r="CA423" s="80">
        <v>0</v>
      </c>
      <c r="CB423" s="80">
        <v>0</v>
      </c>
      <c r="CC423" s="80">
        <v>0</v>
      </c>
      <c r="CD423" s="80">
        <v>447000</v>
      </c>
      <c r="CE423" s="80">
        <v>0</v>
      </c>
      <c r="CF423" s="80">
        <v>447000</v>
      </c>
      <c r="CG423" s="80">
        <v>11447000</v>
      </c>
      <c r="CH423" s="80">
        <v>88960619</v>
      </c>
      <c r="CI423" s="80">
        <v>21286216.649999999</v>
      </c>
      <c r="CJ423" s="80"/>
      <c r="CK423" s="80">
        <v>21286216.649999999</v>
      </c>
      <c r="CL423" s="80">
        <v>0</v>
      </c>
      <c r="CM423" s="80">
        <v>0</v>
      </c>
      <c r="CN423" s="80">
        <v>0</v>
      </c>
      <c r="CO423" s="80"/>
      <c r="CP423" s="80">
        <v>0</v>
      </c>
      <c r="CQ423" s="80">
        <v>0</v>
      </c>
      <c r="CR423" s="80">
        <v>0</v>
      </c>
      <c r="CS423" s="80">
        <v>78674402</v>
      </c>
      <c r="CT423" s="80"/>
      <c r="CU423" s="81">
        <v>78674402</v>
      </c>
      <c r="CV423" s="80">
        <v>894000</v>
      </c>
      <c r="CW423" s="80">
        <v>0</v>
      </c>
      <c r="CX423" s="80">
        <v>894000</v>
      </c>
      <c r="CY423" s="80">
        <v>0</v>
      </c>
      <c r="CZ423" s="80"/>
      <c r="DA423" s="80">
        <v>1788000</v>
      </c>
      <c r="DB423" s="80">
        <v>2235000</v>
      </c>
      <c r="DC423" s="80">
        <v>596000</v>
      </c>
      <c r="DD423" s="80">
        <v>102791619</v>
      </c>
      <c r="DE423" s="80"/>
      <c r="DF423" s="80" t="s">
        <v>928</v>
      </c>
      <c r="DG423" s="80">
        <v>8333333.333333333</v>
      </c>
      <c r="DH423" s="79" t="s">
        <v>135</v>
      </c>
      <c r="DI423" s="80">
        <f>IFERROR(VLOOKUP($B423,[1]Timesheet!$D:$BK,51,0),0)</f>
        <v>18</v>
      </c>
      <c r="DJ423" s="80">
        <f>IFERROR(VLOOKUP($B423,[1]Timesheet!$D:$BK,52,0),0)</f>
        <v>0</v>
      </c>
      <c r="DK423" s="80">
        <f>IFERROR(VLOOKUP($B423,[1]Timesheet!$D:$BK,55,0),0)</f>
        <v>0</v>
      </c>
      <c r="DL423" s="79">
        <v>0</v>
      </c>
      <c r="DM423" s="80">
        <f>IFERROR(VLOOKUP($B423,[1]Timesheet!$D:$BK,57,0),0)</f>
        <v>0</v>
      </c>
      <c r="DN423" s="80">
        <f t="shared" si="21"/>
        <v>0</v>
      </c>
      <c r="DO423" s="80"/>
      <c r="DP423" s="80" t="str">
        <f t="shared" si="22"/>
        <v/>
      </c>
      <c r="DQ423" s="85">
        <v>0</v>
      </c>
      <c r="DR423" s="85">
        <v>0</v>
      </c>
      <c r="DS423" s="86" t="str">
        <f>IFERROR(VLOOKUP(E423&amp;H423,[1]Group!$D$3:$G$40,4,0),"")</f>
        <v/>
      </c>
      <c r="DT423" s="86" t="str">
        <f t="shared" si="23"/>
        <v>Việt PhúSouth</v>
      </c>
    </row>
    <row r="424" spans="1:124" s="70" customFormat="1" ht="20.25" customHeight="1" x14ac:dyDescent="0.35">
      <c r="A424" s="47">
        <v>421</v>
      </c>
      <c r="B424" s="87">
        <v>5658</v>
      </c>
      <c r="C424" s="48" t="s">
        <v>848</v>
      </c>
      <c r="D424" s="88" t="s">
        <v>769</v>
      </c>
      <c r="E424" s="89" t="s">
        <v>320</v>
      </c>
      <c r="F424" s="88" t="s">
        <v>340</v>
      </c>
      <c r="G424" s="90" t="s">
        <v>151</v>
      </c>
      <c r="H424" s="90" t="s">
        <v>348</v>
      </c>
      <c r="I424" s="89" t="s">
        <v>129</v>
      </c>
      <c r="J424" s="89" t="s">
        <v>130</v>
      </c>
      <c r="K424" s="90" t="s">
        <v>131</v>
      </c>
      <c r="L424" s="90" t="s">
        <v>198</v>
      </c>
      <c r="M424" s="91">
        <v>43885</v>
      </c>
      <c r="N424" s="91" t="s">
        <v>770</v>
      </c>
      <c r="O424" s="92"/>
      <c r="P424" s="91">
        <v>44520</v>
      </c>
      <c r="Q424" s="52" t="s">
        <v>171</v>
      </c>
      <c r="R424" s="311">
        <v>0.1</v>
      </c>
      <c r="S424" s="52" t="s">
        <v>134</v>
      </c>
      <c r="T424" s="68"/>
      <c r="U424" s="68">
        <v>0</v>
      </c>
      <c r="V424" s="68"/>
      <c r="W424" s="69">
        <v>0</v>
      </c>
      <c r="X424" s="68">
        <v>0</v>
      </c>
      <c r="Y424" s="68">
        <v>0</v>
      </c>
      <c r="Z424" s="68"/>
      <c r="AA424" s="68">
        <v>0</v>
      </c>
      <c r="AB424" s="54"/>
      <c r="AC424" s="68">
        <v>0</v>
      </c>
      <c r="AD424" s="73">
        <v>0</v>
      </c>
      <c r="AE424" s="54">
        <v>0</v>
      </c>
      <c r="AF424" s="58">
        <v>0</v>
      </c>
      <c r="AG424" s="58">
        <v>0</v>
      </c>
      <c r="AH424" s="58">
        <v>0</v>
      </c>
      <c r="AI424" s="58">
        <v>0</v>
      </c>
      <c r="AJ424" s="58">
        <v>0</v>
      </c>
      <c r="AK424" s="58">
        <v>0</v>
      </c>
      <c r="AL424" s="58">
        <v>0</v>
      </c>
      <c r="AM424" s="58">
        <v>0</v>
      </c>
      <c r="AN424" s="58">
        <v>0</v>
      </c>
      <c r="AO424" s="58">
        <v>0</v>
      </c>
      <c r="AP424" s="58">
        <v>0</v>
      </c>
      <c r="AQ424" s="58">
        <v>0</v>
      </c>
      <c r="AR424" s="68">
        <v>0</v>
      </c>
      <c r="AS424" s="54">
        <v>0</v>
      </c>
      <c r="AT424" s="68">
        <v>0</v>
      </c>
      <c r="AU424" s="68">
        <v>0</v>
      </c>
      <c r="AV424" s="68">
        <v>0</v>
      </c>
      <c r="AW424" s="54">
        <v>0</v>
      </c>
      <c r="AX424" s="68">
        <v>0</v>
      </c>
      <c r="AY424" s="54">
        <v>0</v>
      </c>
      <c r="AZ424" s="59">
        <v>0</v>
      </c>
      <c r="BA424" s="54">
        <v>0</v>
      </c>
      <c r="BB424" s="59"/>
      <c r="BC424" s="68"/>
      <c r="BD424" s="68"/>
      <c r="BE424" s="68">
        <v>0</v>
      </c>
      <c r="BF424" s="68">
        <v>0</v>
      </c>
      <c r="BG424" s="59">
        <v>0</v>
      </c>
      <c r="BH424" s="59">
        <v>0</v>
      </c>
      <c r="BI424" s="59">
        <v>0</v>
      </c>
      <c r="BJ424" s="59">
        <v>2642728</v>
      </c>
      <c r="BK424" s="59"/>
      <c r="BL424" s="59">
        <v>0</v>
      </c>
      <c r="BM424" s="59"/>
      <c r="BN424" s="59"/>
      <c r="BO424" s="59">
        <v>0</v>
      </c>
      <c r="BP424" s="59"/>
      <c r="BQ424" s="59"/>
      <c r="BR424" s="54"/>
      <c r="BS424" s="59"/>
      <c r="BT424" s="68">
        <v>2642728</v>
      </c>
      <c r="BU424" s="73">
        <v>2642728</v>
      </c>
      <c r="BV424" s="68">
        <v>0</v>
      </c>
      <c r="BW424" s="68">
        <v>0</v>
      </c>
      <c r="BX424" s="68">
        <v>0</v>
      </c>
      <c r="BY424" s="68">
        <v>0</v>
      </c>
      <c r="BZ424" s="68">
        <v>0</v>
      </c>
      <c r="CA424" s="68">
        <v>0</v>
      </c>
      <c r="CB424" s="54">
        <v>0</v>
      </c>
      <c r="CC424" s="54">
        <v>0</v>
      </c>
      <c r="CD424" s="54">
        <v>0</v>
      </c>
      <c r="CE424" s="54">
        <v>0</v>
      </c>
      <c r="CF424" s="54">
        <v>0</v>
      </c>
      <c r="CG424" s="68">
        <v>0</v>
      </c>
      <c r="CH424" s="68">
        <v>2642728</v>
      </c>
      <c r="CI424" s="68">
        <v>264272.8</v>
      </c>
      <c r="CJ424" s="54"/>
      <c r="CK424" s="68">
        <v>264272.8</v>
      </c>
      <c r="CL424" s="54">
        <v>0</v>
      </c>
      <c r="CM424" s="54">
        <v>0</v>
      </c>
      <c r="CN424" s="54">
        <v>0</v>
      </c>
      <c r="CO424" s="54"/>
      <c r="CP424" s="54">
        <v>0</v>
      </c>
      <c r="CQ424" s="54"/>
      <c r="CR424" s="68">
        <v>0</v>
      </c>
      <c r="CS424" s="54">
        <v>2378455</v>
      </c>
      <c r="CT424" s="68"/>
      <c r="CU424" s="73">
        <v>2378455</v>
      </c>
      <c r="CV424" s="54">
        <v>0</v>
      </c>
      <c r="CW424" s="54">
        <v>0</v>
      </c>
      <c r="CX424" s="54">
        <v>0</v>
      </c>
      <c r="CY424" s="54">
        <v>0</v>
      </c>
      <c r="CZ424" s="54"/>
      <c r="DA424" s="54">
        <v>0</v>
      </c>
      <c r="DB424" s="54">
        <v>0</v>
      </c>
      <c r="DC424" s="54">
        <v>0</v>
      </c>
      <c r="DD424" s="68">
        <v>2642728</v>
      </c>
      <c r="DE424" s="68"/>
      <c r="DF424" s="54" t="s">
        <v>836</v>
      </c>
      <c r="DG424" s="68">
        <v>0</v>
      </c>
      <c r="DH424" s="52" t="s">
        <v>135</v>
      </c>
      <c r="DI424" s="54">
        <f>IFERROR(VLOOKUP($B424,[1]Timesheet!$D:$BK,51,0),0)</f>
        <v>0</v>
      </c>
      <c r="DJ424" s="54">
        <f>IFERROR(VLOOKUP($B424,[1]Timesheet!$D:$BK,52,0),0)</f>
        <v>0</v>
      </c>
      <c r="DK424" s="54">
        <f>IFERROR(VLOOKUP($B424,[1]Timesheet!$D:$BK,55,0),0)</f>
        <v>0</v>
      </c>
      <c r="DL424" s="52">
        <v>0</v>
      </c>
      <c r="DM424" s="54">
        <f>IFERROR(VLOOKUP($B424,[1]Timesheet!$D:$BK,57,0),0)</f>
        <v>0</v>
      </c>
      <c r="DN424" s="54">
        <f t="shared" si="21"/>
        <v>0</v>
      </c>
      <c r="DO424" s="54"/>
      <c r="DP424" s="54" t="str">
        <f t="shared" si="22"/>
        <v/>
      </c>
      <c r="DQ424" s="60">
        <v>0</v>
      </c>
      <c r="DR424" s="60">
        <v>0</v>
      </c>
      <c r="DS424" s="61" t="str">
        <f>IFERROR(VLOOKUP(E424&amp;H424,[1]Group!$D$3:$G$40,4,0),"")</f>
        <v/>
      </c>
      <c r="DT424" s="61" t="str">
        <f t="shared" si="23"/>
        <v>Việt PhúSouth</v>
      </c>
    </row>
    <row r="425" spans="1:124" s="11" customFormat="1" ht="13.5" hidden="1" customHeight="1" x14ac:dyDescent="0.35">
      <c r="A425" s="93">
        <v>421</v>
      </c>
      <c r="B425" s="94"/>
      <c r="C425" s="48"/>
      <c r="D425" s="95"/>
      <c r="E425" s="95"/>
      <c r="F425" s="95"/>
      <c r="G425" s="95"/>
      <c r="H425" s="95"/>
      <c r="I425" s="95"/>
      <c r="J425" s="95"/>
      <c r="K425" s="95"/>
      <c r="L425" s="95"/>
      <c r="M425" s="96"/>
      <c r="N425" s="96"/>
      <c r="O425" s="97"/>
      <c r="P425" s="98"/>
      <c r="Q425" s="99"/>
      <c r="R425" s="100"/>
      <c r="S425" s="99"/>
      <c r="T425" s="101"/>
      <c r="U425" s="101"/>
      <c r="V425" s="102"/>
      <c r="W425" s="103"/>
      <c r="X425" s="101"/>
      <c r="Y425" s="101"/>
      <c r="Z425" s="101"/>
      <c r="AA425" s="101"/>
      <c r="AB425" s="101"/>
      <c r="AC425" s="101"/>
      <c r="AD425" s="103"/>
      <c r="AE425" s="101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1"/>
      <c r="AS425" s="102"/>
      <c r="AT425" s="101"/>
      <c r="AU425" s="101"/>
      <c r="AV425" s="101"/>
      <c r="AW425" s="101"/>
      <c r="AX425" s="101"/>
      <c r="AY425" s="101"/>
      <c r="AZ425" s="105"/>
      <c r="BA425" s="101"/>
      <c r="BB425" s="105"/>
      <c r="BC425" s="101"/>
      <c r="BD425" s="101"/>
      <c r="BE425" s="101"/>
      <c r="BF425" s="101"/>
      <c r="BG425" s="105"/>
      <c r="BH425" s="105"/>
      <c r="BI425" s="105"/>
      <c r="BJ425" s="105"/>
      <c r="BK425" s="105"/>
      <c r="BL425" s="105"/>
      <c r="BM425" s="105"/>
      <c r="BN425" s="105"/>
      <c r="BO425" s="105"/>
      <c r="BP425" s="105"/>
      <c r="BQ425" s="105"/>
      <c r="BR425" s="101"/>
      <c r="BS425" s="105"/>
      <c r="BT425" s="101"/>
      <c r="BU425" s="103"/>
      <c r="BV425" s="102"/>
      <c r="BW425" s="102"/>
      <c r="BX425" s="102"/>
      <c r="BY425" s="102"/>
      <c r="BZ425" s="102"/>
      <c r="CA425" s="102"/>
      <c r="CB425" s="102"/>
      <c r="CC425" s="102"/>
      <c r="CD425" s="102"/>
      <c r="CE425" s="102"/>
      <c r="CF425" s="102"/>
      <c r="CG425" s="102"/>
      <c r="CH425" s="102"/>
      <c r="CI425" s="102"/>
      <c r="CJ425" s="102"/>
      <c r="CK425" s="102"/>
      <c r="CL425" s="102"/>
      <c r="CM425" s="102"/>
      <c r="CN425" s="102"/>
      <c r="CO425" s="102"/>
      <c r="CP425" s="102"/>
      <c r="CQ425" s="102"/>
      <c r="CR425" s="102"/>
      <c r="CS425" s="102"/>
      <c r="CT425" s="102"/>
      <c r="CU425" s="106"/>
      <c r="CV425" s="102"/>
      <c r="CW425" s="102"/>
      <c r="CX425" s="102"/>
      <c r="CY425" s="102"/>
      <c r="CZ425" s="102"/>
      <c r="DA425" s="102"/>
      <c r="DB425" s="102"/>
      <c r="DC425" s="102"/>
      <c r="DD425" s="102"/>
      <c r="DE425" s="102"/>
      <c r="DF425" s="102"/>
      <c r="DG425" s="102"/>
      <c r="DH425" s="107"/>
      <c r="DI425" s="102"/>
      <c r="DJ425" s="102"/>
      <c r="DK425" s="102"/>
      <c r="DL425" s="108"/>
      <c r="DM425" s="102"/>
      <c r="DN425" s="102"/>
      <c r="DO425" s="102"/>
      <c r="DP425" s="102"/>
      <c r="DQ425" s="109"/>
      <c r="DR425" s="109"/>
      <c r="DS425" s="102"/>
      <c r="DT425" s="110"/>
    </row>
    <row r="426" spans="1:124" s="11" customFormat="1" ht="23.25" customHeight="1" x14ac:dyDescent="0.35">
      <c r="A426" s="111"/>
      <c r="B426" s="112"/>
      <c r="C426" s="48"/>
      <c r="D426" s="113" t="s">
        <v>771</v>
      </c>
      <c r="E426" s="113"/>
      <c r="F426" s="113"/>
      <c r="G426" s="113"/>
      <c r="H426" s="114"/>
      <c r="I426" s="113"/>
      <c r="J426" s="113"/>
      <c r="K426" s="114"/>
      <c r="L426" s="114"/>
      <c r="M426" s="115"/>
      <c r="N426" s="115"/>
      <c r="O426" s="116"/>
      <c r="P426" s="115"/>
      <c r="Q426" s="117"/>
      <c r="R426" s="117"/>
      <c r="S426" s="117">
        <f>SUBTOTAL(9,S5:S423)</f>
        <v>0</v>
      </c>
      <c r="T426" s="117">
        <f>SUBTOTAL(9,T5:T423)</f>
        <v>0</v>
      </c>
      <c r="U426" s="117">
        <f t="shared" ref="U426:CA426" si="24">SUBTOTAL(9,U4:U425)</f>
        <v>560200000</v>
      </c>
      <c r="V426" s="117">
        <f t="shared" si="24"/>
        <v>0</v>
      </c>
      <c r="W426" s="117">
        <f t="shared" si="24"/>
        <v>560200000</v>
      </c>
      <c r="X426" s="117">
        <f t="shared" si="24"/>
        <v>0</v>
      </c>
      <c r="Y426" s="117">
        <f t="shared" si="24"/>
        <v>3500000</v>
      </c>
      <c r="Z426" s="117">
        <f t="shared" si="24"/>
        <v>0</v>
      </c>
      <c r="AA426" s="117">
        <f t="shared" si="24"/>
        <v>7000000</v>
      </c>
      <c r="AB426" s="117">
        <f t="shared" si="24"/>
        <v>0</v>
      </c>
      <c r="AC426" s="117">
        <f t="shared" si="24"/>
        <v>35040000</v>
      </c>
      <c r="AD426" s="117">
        <f t="shared" si="24"/>
        <v>45540000</v>
      </c>
      <c r="AE426" s="118">
        <f t="shared" si="24"/>
        <v>0</v>
      </c>
      <c r="AF426" s="118">
        <f t="shared" si="24"/>
        <v>1943</v>
      </c>
      <c r="AG426" s="118">
        <f t="shared" si="24"/>
        <v>1477</v>
      </c>
      <c r="AH426" s="118">
        <f t="shared" si="24"/>
        <v>0</v>
      </c>
      <c r="AI426" s="118">
        <f t="shared" si="24"/>
        <v>0</v>
      </c>
      <c r="AJ426" s="118">
        <f t="shared" si="24"/>
        <v>0</v>
      </c>
      <c r="AK426" s="118">
        <f t="shared" si="24"/>
        <v>1477</v>
      </c>
      <c r="AL426" s="118">
        <f t="shared" si="24"/>
        <v>0</v>
      </c>
      <c r="AM426" s="118">
        <f t="shared" si="24"/>
        <v>72</v>
      </c>
      <c r="AN426" s="118">
        <f t="shared" si="24"/>
        <v>0</v>
      </c>
      <c r="AO426" s="118">
        <f t="shared" si="24"/>
        <v>72</v>
      </c>
      <c r="AP426" s="118">
        <f t="shared" si="24"/>
        <v>144</v>
      </c>
      <c r="AQ426" s="118">
        <f t="shared" si="24"/>
        <v>72</v>
      </c>
      <c r="AR426" s="117">
        <f t="shared" si="24"/>
        <v>391609524</v>
      </c>
      <c r="AS426" s="117">
        <f t="shared" si="24"/>
        <v>4096296</v>
      </c>
      <c r="AT426" s="117">
        <f t="shared" si="24"/>
        <v>3461538</v>
      </c>
      <c r="AU426" s="117">
        <f t="shared" si="24"/>
        <v>399167358</v>
      </c>
      <c r="AV426" s="117">
        <f t="shared" si="24"/>
        <v>0</v>
      </c>
      <c r="AW426" s="117">
        <f t="shared" si="24"/>
        <v>2730769</v>
      </c>
      <c r="AX426" s="117">
        <f t="shared" si="24"/>
        <v>0</v>
      </c>
      <c r="AY426" s="117">
        <f t="shared" si="24"/>
        <v>5900000</v>
      </c>
      <c r="AZ426" s="117">
        <f t="shared" si="24"/>
        <v>0</v>
      </c>
      <c r="BA426" s="117">
        <f t="shared" si="24"/>
        <v>0</v>
      </c>
      <c r="BB426" s="117">
        <f t="shared" si="24"/>
        <v>0</v>
      </c>
      <c r="BC426" s="117">
        <f t="shared" si="24"/>
        <v>0</v>
      </c>
      <c r="BD426" s="117">
        <f t="shared" si="24"/>
        <v>0</v>
      </c>
      <c r="BE426" s="117">
        <f t="shared" si="24"/>
        <v>26785386</v>
      </c>
      <c r="BF426" s="117">
        <f t="shared" si="24"/>
        <v>35416155</v>
      </c>
      <c r="BG426" s="117">
        <f t="shared" si="24"/>
        <v>930943</v>
      </c>
      <c r="BH426" s="117">
        <f t="shared" si="24"/>
        <v>150000</v>
      </c>
      <c r="BI426" s="117">
        <f t="shared" si="24"/>
        <v>0</v>
      </c>
      <c r="BJ426" s="117">
        <f t="shared" si="24"/>
        <v>2642728</v>
      </c>
      <c r="BK426" s="117">
        <f t="shared" si="24"/>
        <v>0</v>
      </c>
      <c r="BL426" s="117">
        <f t="shared" si="24"/>
        <v>420000</v>
      </c>
      <c r="BM426" s="117">
        <f t="shared" si="24"/>
        <v>0</v>
      </c>
      <c r="BN426" s="117">
        <f t="shared" si="24"/>
        <v>0</v>
      </c>
      <c r="BO426" s="117">
        <f t="shared" si="24"/>
        <v>0</v>
      </c>
      <c r="BP426" s="117">
        <f t="shared" si="24"/>
        <v>0</v>
      </c>
      <c r="BQ426" s="117">
        <f t="shared" si="24"/>
        <v>0</v>
      </c>
      <c r="BR426" s="117">
        <f t="shared" si="24"/>
        <v>0</v>
      </c>
      <c r="BS426" s="117">
        <f t="shared" si="24"/>
        <v>0</v>
      </c>
      <c r="BT426" s="117">
        <f t="shared" si="24"/>
        <v>4143671</v>
      </c>
      <c r="BU426" s="117">
        <f t="shared" si="24"/>
        <v>438727184</v>
      </c>
      <c r="BV426" s="117">
        <f t="shared" si="24"/>
        <v>1730769.2307692308</v>
      </c>
      <c r="BW426" s="117">
        <f t="shared" si="24"/>
        <v>5900000</v>
      </c>
      <c r="BX426" s="117">
        <f t="shared" si="24"/>
        <v>26785386</v>
      </c>
      <c r="BY426" s="117">
        <f t="shared" si="24"/>
        <v>0</v>
      </c>
      <c r="BZ426" s="117">
        <f t="shared" si="24"/>
        <v>0</v>
      </c>
      <c r="CA426" s="117">
        <f t="shared" si="24"/>
        <v>0</v>
      </c>
      <c r="CB426" s="117">
        <v>0</v>
      </c>
      <c r="CC426" s="117">
        <v>0</v>
      </c>
      <c r="CD426" s="117">
        <v>0</v>
      </c>
      <c r="CE426" s="117">
        <v>1854720</v>
      </c>
      <c r="CF426" s="117">
        <v>0</v>
      </c>
      <c r="CG426" s="117">
        <v>55357142.857142858</v>
      </c>
      <c r="CH426" s="117">
        <v>93000000</v>
      </c>
      <c r="CI426" s="117">
        <v>13650000</v>
      </c>
      <c r="CJ426" s="117">
        <v>0</v>
      </c>
      <c r="CK426" s="117">
        <v>13650000</v>
      </c>
      <c r="CL426" s="117">
        <f t="shared" ref="CL426:DT426" si="25">SUBTOTAL(9,CL4:CL425)</f>
        <v>0</v>
      </c>
      <c r="CM426" s="117">
        <f t="shared" si="25"/>
        <v>0</v>
      </c>
      <c r="CN426" s="117">
        <f t="shared" si="25"/>
        <v>15100</v>
      </c>
      <c r="CO426" s="117">
        <f t="shared" si="25"/>
        <v>0</v>
      </c>
      <c r="CP426" s="117">
        <f t="shared" si="25"/>
        <v>0</v>
      </c>
      <c r="CQ426" s="117">
        <f t="shared" si="25"/>
        <v>0</v>
      </c>
      <c r="CR426" s="117">
        <f t="shared" si="25"/>
        <v>15100</v>
      </c>
      <c r="CS426" s="117">
        <f t="shared" si="25"/>
        <v>395704070</v>
      </c>
      <c r="CT426" s="117">
        <f t="shared" si="25"/>
        <v>0</v>
      </c>
      <c r="CU426" s="117">
        <f t="shared" si="25"/>
        <v>395704070</v>
      </c>
      <c r="CV426" s="117">
        <v>0</v>
      </c>
      <c r="CW426" s="117">
        <v>0</v>
      </c>
      <c r="CX426" s="117">
        <v>0</v>
      </c>
      <c r="CY426" s="117">
        <v>0</v>
      </c>
      <c r="CZ426" s="117">
        <v>0</v>
      </c>
      <c r="DA426" s="117">
        <v>0</v>
      </c>
      <c r="DB426" s="117">
        <v>0</v>
      </c>
      <c r="DC426" s="117">
        <f t="shared" si="25"/>
        <v>0</v>
      </c>
      <c r="DD426" s="117">
        <f t="shared" si="25"/>
        <v>438727184</v>
      </c>
      <c r="DE426" s="117">
        <f t="shared" si="25"/>
        <v>0</v>
      </c>
      <c r="DF426" s="117">
        <f t="shared" si="25"/>
        <v>0</v>
      </c>
      <c r="DG426" s="117">
        <f t="shared" si="25"/>
        <v>46683333.333333328</v>
      </c>
      <c r="DH426" s="117">
        <f t="shared" si="25"/>
        <v>0</v>
      </c>
      <c r="DI426" s="117">
        <f t="shared" si="25"/>
        <v>1195</v>
      </c>
      <c r="DJ426" s="117">
        <f t="shared" si="25"/>
        <v>0</v>
      </c>
      <c r="DK426" s="117">
        <f t="shared" si="25"/>
        <v>99</v>
      </c>
      <c r="DL426" s="117">
        <f t="shared" si="25"/>
        <v>0</v>
      </c>
      <c r="DM426" s="117">
        <f t="shared" si="25"/>
        <v>0</v>
      </c>
      <c r="DN426" s="117">
        <f t="shared" si="25"/>
        <v>0</v>
      </c>
      <c r="DO426" s="117">
        <f t="shared" si="25"/>
        <v>0</v>
      </c>
      <c r="DP426" s="117">
        <f t="shared" si="25"/>
        <v>0</v>
      </c>
      <c r="DQ426" s="117">
        <f t="shared" si="25"/>
        <v>0</v>
      </c>
      <c r="DR426" s="117">
        <f t="shared" si="25"/>
        <v>0</v>
      </c>
      <c r="DS426" s="117">
        <f t="shared" si="25"/>
        <v>0</v>
      </c>
      <c r="DT426" s="117">
        <f t="shared" si="25"/>
        <v>0</v>
      </c>
    </row>
  </sheetData>
  <autoFilter ref="A3:DT425" xr:uid="{00000000-0001-0000-0000-000000000000}">
    <filterColumn colId="17">
      <filters>
        <filter val="10%"/>
      </filters>
    </filterColumn>
  </autoFilter>
  <conditionalFormatting sqref="C426">
    <cfRule type="duplicateValues" dxfId="22" priority="26"/>
  </conditionalFormatting>
  <conditionalFormatting sqref="C426">
    <cfRule type="duplicateValues" dxfId="21" priority="29"/>
  </conditionalFormatting>
  <conditionalFormatting sqref="B390:B405">
    <cfRule type="duplicateValues" dxfId="20" priority="1"/>
  </conditionalFormatting>
  <conditionalFormatting sqref="B414:B416">
    <cfRule type="duplicateValues" dxfId="19" priority="2"/>
  </conditionalFormatting>
  <conditionalFormatting sqref="B417">
    <cfRule type="duplicateValues" dxfId="18" priority="3"/>
  </conditionalFormatting>
  <conditionalFormatting sqref="B406:B413">
    <cfRule type="duplicateValues" dxfId="17" priority="4"/>
  </conditionalFormatting>
  <conditionalFormatting sqref="B5:B389">
    <cfRule type="duplicateValues" dxfId="16" priority="5"/>
  </conditionalFormatting>
  <conditionalFormatting sqref="B424">
    <cfRule type="duplicateValues" dxfId="15" priority="6"/>
  </conditionalFormatting>
  <conditionalFormatting sqref="B4:C4 C5:C417 C419:C425">
    <cfRule type="duplicateValues" dxfId="14" priority="7"/>
  </conditionalFormatting>
  <conditionalFormatting sqref="B419:B423 B4:C4 C5:C417 C419:C425">
    <cfRule type="duplicateValues" dxfId="13" priority="8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BCEF-A3A2-4D44-902B-0AFD06054B28}">
  <dimension ref="A1:DT426"/>
  <sheetViews>
    <sheetView workbookViewId="0">
      <pane xSplit="3" ySplit="66" topLeftCell="F395" activePane="bottomRight" state="frozen"/>
      <selection pane="topRight" activeCell="D1" sqref="D1"/>
      <selection pane="bottomLeft" activeCell="A68" sqref="A68"/>
      <selection pane="bottomRight" activeCell="A4" sqref="A4:XFD425"/>
    </sheetView>
  </sheetViews>
  <sheetFormatPr defaultColWidth="8.85546875" defaultRowHeight="15" x14ac:dyDescent="0.25"/>
  <cols>
    <col min="2" max="2" width="11.85546875" customWidth="1"/>
    <col min="3" max="3" width="28.42578125" customWidth="1"/>
    <col min="13" max="13" width="13" customWidth="1"/>
    <col min="76" max="76" width="13.85546875" customWidth="1"/>
    <col min="79" max="79" width="13.140625" customWidth="1"/>
    <col min="80" max="80" width="14.7109375" customWidth="1"/>
    <col min="81" max="81" width="13.42578125" customWidth="1"/>
    <col min="83" max="84" width="15.140625" customWidth="1"/>
    <col min="85" max="85" width="20.5703125" customWidth="1"/>
    <col min="96" max="96" width="13.28515625" customWidth="1"/>
    <col min="107" max="107" width="17.7109375" customWidth="1"/>
    <col min="112" max="112" width="9.7109375" bestFit="1" customWidth="1"/>
    <col min="113" max="113" width="24.28515625" bestFit="1" customWidth="1"/>
  </cols>
  <sheetData>
    <row r="1" spans="1:124" s="255" customFormat="1" ht="21" customHeight="1" x14ac:dyDescent="0.35">
      <c r="A1" s="331" t="s">
        <v>0</v>
      </c>
      <c r="B1" s="331" t="s">
        <v>1</v>
      </c>
      <c r="C1" s="331" t="s">
        <v>3</v>
      </c>
      <c r="D1" s="331" t="s">
        <v>4</v>
      </c>
      <c r="E1" s="331" t="s">
        <v>5</v>
      </c>
      <c r="F1" s="330" t="s">
        <v>6</v>
      </c>
      <c r="G1" s="330" t="s">
        <v>7</v>
      </c>
      <c r="H1" s="331" t="s">
        <v>8</v>
      </c>
      <c r="I1" s="335" t="s">
        <v>9</v>
      </c>
      <c r="J1" s="336" t="s">
        <v>10</v>
      </c>
      <c r="K1" s="336" t="s">
        <v>11</v>
      </c>
      <c r="L1" s="337" t="s">
        <v>12</v>
      </c>
      <c r="M1" s="337" t="s">
        <v>13</v>
      </c>
      <c r="N1" s="337" t="s">
        <v>14</v>
      </c>
      <c r="O1" s="337" t="s">
        <v>15</v>
      </c>
      <c r="P1" s="338" t="s">
        <v>16</v>
      </c>
      <c r="Q1" s="339"/>
      <c r="R1" s="339"/>
      <c r="S1" s="340"/>
      <c r="T1" s="341" t="s">
        <v>17</v>
      </c>
      <c r="U1" s="342"/>
      <c r="V1" s="343"/>
      <c r="W1" s="332" t="s">
        <v>18</v>
      </c>
      <c r="X1" s="333"/>
      <c r="Y1" s="333"/>
      <c r="Z1" s="333"/>
      <c r="AA1" s="333"/>
      <c r="AB1" s="333"/>
      <c r="AC1" s="334"/>
      <c r="AD1" s="345" t="s">
        <v>19</v>
      </c>
      <c r="AE1" s="345"/>
      <c r="AF1" s="345"/>
      <c r="AG1" s="345"/>
      <c r="AH1" s="345"/>
      <c r="AI1" s="345"/>
      <c r="AJ1" s="345"/>
      <c r="AK1" s="346" t="s">
        <v>20</v>
      </c>
      <c r="AL1" s="346"/>
      <c r="AM1" s="346"/>
      <c r="AN1" s="346"/>
      <c r="AO1" s="346"/>
      <c r="AP1" s="347"/>
      <c r="AQ1" s="338" t="s">
        <v>21</v>
      </c>
      <c r="AR1" s="339"/>
      <c r="AS1" s="340"/>
      <c r="AT1" s="348" t="s">
        <v>22</v>
      </c>
      <c r="AU1" s="350" t="s">
        <v>23</v>
      </c>
      <c r="AV1" s="351"/>
      <c r="AW1" s="351"/>
      <c r="AX1" s="351"/>
      <c r="AY1" s="351"/>
      <c r="AZ1" s="351"/>
      <c r="BA1" s="351"/>
      <c r="BB1" s="351"/>
      <c r="BC1" s="351"/>
      <c r="BD1" s="352"/>
      <c r="BE1" s="353" t="s">
        <v>24</v>
      </c>
      <c r="BF1" s="354" t="s">
        <v>25</v>
      </c>
      <c r="BG1" s="355"/>
      <c r="BH1" s="355"/>
      <c r="BI1" s="355"/>
      <c r="BJ1" s="355"/>
      <c r="BK1" s="355"/>
      <c r="BL1" s="355"/>
      <c r="BM1" s="355"/>
      <c r="BN1" s="355"/>
      <c r="BO1" s="355"/>
      <c r="BP1" s="355"/>
      <c r="BQ1" s="355"/>
      <c r="BR1" s="356"/>
      <c r="BS1" s="353" t="s">
        <v>26</v>
      </c>
      <c r="BT1" s="348" t="s">
        <v>27</v>
      </c>
      <c r="BU1" s="357" t="s">
        <v>28</v>
      </c>
      <c r="BV1" s="358"/>
      <c r="BW1" s="358"/>
      <c r="BX1" s="358"/>
      <c r="BY1" s="358"/>
      <c r="BZ1" s="359"/>
      <c r="CA1" s="165">
        <v>0.08</v>
      </c>
      <c r="CB1" s="165">
        <v>0.01</v>
      </c>
      <c r="CC1" s="165">
        <v>1.4999999999999999E-2</v>
      </c>
      <c r="CD1" s="165">
        <v>4.4999999999999998E-2</v>
      </c>
      <c r="CE1" s="360" t="s">
        <v>29</v>
      </c>
      <c r="CF1" s="344" t="s">
        <v>30</v>
      </c>
      <c r="CG1" s="362" t="s">
        <v>31</v>
      </c>
      <c r="CH1" s="362"/>
      <c r="CI1" s="362"/>
      <c r="CJ1" s="362"/>
      <c r="CK1" s="363" t="s">
        <v>32</v>
      </c>
      <c r="CL1" s="365" t="s">
        <v>33</v>
      </c>
      <c r="CM1" s="366"/>
      <c r="CN1" s="366"/>
      <c r="CO1" s="366"/>
      <c r="CP1" s="367"/>
      <c r="CQ1" s="368" t="s">
        <v>34</v>
      </c>
      <c r="CR1" s="369" t="s">
        <v>35</v>
      </c>
      <c r="CS1" s="369"/>
      <c r="CT1" s="369"/>
      <c r="CU1" s="166">
        <v>0.17</v>
      </c>
      <c r="CV1" s="166">
        <v>0.01</v>
      </c>
      <c r="CW1" s="166">
        <v>0.03</v>
      </c>
      <c r="CX1" s="167">
        <v>0</v>
      </c>
      <c r="CY1" s="167">
        <v>4.4999999999999998E-2</v>
      </c>
      <c r="CZ1" s="167" t="s">
        <v>36</v>
      </c>
      <c r="DA1" s="168">
        <v>0.315</v>
      </c>
      <c r="DB1" s="169">
        <v>0.02</v>
      </c>
      <c r="DC1" s="170"/>
      <c r="DD1" s="170"/>
      <c r="DE1" s="170"/>
      <c r="DF1" s="170"/>
      <c r="DG1" s="171"/>
      <c r="DH1" s="171"/>
      <c r="DI1" s="171"/>
      <c r="DJ1" s="170"/>
      <c r="DK1" s="170"/>
      <c r="DL1" s="170"/>
      <c r="DM1" s="170"/>
      <c r="DN1" s="172"/>
      <c r="DO1" s="173"/>
      <c r="DP1" s="173"/>
      <c r="DQ1" s="173"/>
      <c r="DR1" s="174"/>
      <c r="DS1" s="174"/>
    </row>
    <row r="2" spans="1:124" s="256" customFormat="1" ht="72.599999999999994" customHeight="1" x14ac:dyDescent="0.35">
      <c r="A2" s="331"/>
      <c r="B2" s="331"/>
      <c r="C2" s="331"/>
      <c r="D2" s="331"/>
      <c r="E2" s="331"/>
      <c r="F2" s="330"/>
      <c r="G2" s="330"/>
      <c r="H2" s="331"/>
      <c r="I2" s="335"/>
      <c r="J2" s="336"/>
      <c r="K2" s="336"/>
      <c r="L2" s="337"/>
      <c r="M2" s="337"/>
      <c r="N2" s="337"/>
      <c r="O2" s="337"/>
      <c r="P2" s="175" t="s">
        <v>37</v>
      </c>
      <c r="Q2" s="176" t="s">
        <v>38</v>
      </c>
      <c r="R2" s="175" t="s">
        <v>39</v>
      </c>
      <c r="S2" s="175" t="s">
        <v>40</v>
      </c>
      <c r="T2" s="177" t="s">
        <v>41</v>
      </c>
      <c r="U2" s="177" t="s">
        <v>42</v>
      </c>
      <c r="V2" s="177" t="s">
        <v>43</v>
      </c>
      <c r="W2" s="178" t="s">
        <v>44</v>
      </c>
      <c r="X2" s="178" t="s">
        <v>45</v>
      </c>
      <c r="Y2" s="178" t="s">
        <v>46</v>
      </c>
      <c r="Z2" s="178" t="s">
        <v>47</v>
      </c>
      <c r="AA2" s="178" t="s">
        <v>48</v>
      </c>
      <c r="AB2" s="178" t="s">
        <v>49</v>
      </c>
      <c r="AC2" s="178" t="s">
        <v>50</v>
      </c>
      <c r="AD2" s="179" t="s">
        <v>51</v>
      </c>
      <c r="AE2" s="180" t="s">
        <v>52</v>
      </c>
      <c r="AF2" s="179" t="s">
        <v>53</v>
      </c>
      <c r="AG2" s="179" t="s">
        <v>54</v>
      </c>
      <c r="AH2" s="179" t="s">
        <v>55</v>
      </c>
      <c r="AI2" s="179" t="s">
        <v>56</v>
      </c>
      <c r="AJ2" s="179" t="s">
        <v>57</v>
      </c>
      <c r="AK2" s="181" t="s">
        <v>58</v>
      </c>
      <c r="AL2" s="181" t="s">
        <v>59</v>
      </c>
      <c r="AM2" s="181" t="s">
        <v>60</v>
      </c>
      <c r="AN2" s="182" t="s">
        <v>61</v>
      </c>
      <c r="AO2" s="182" t="s">
        <v>62</v>
      </c>
      <c r="AP2" s="182" t="s">
        <v>63</v>
      </c>
      <c r="AQ2" s="175" t="s">
        <v>21</v>
      </c>
      <c r="AR2" s="175" t="s">
        <v>64</v>
      </c>
      <c r="AS2" s="175" t="s">
        <v>65</v>
      </c>
      <c r="AT2" s="349"/>
      <c r="AU2" s="183" t="s">
        <v>44</v>
      </c>
      <c r="AV2" s="183" t="s">
        <v>45</v>
      </c>
      <c r="AW2" s="183" t="s">
        <v>46</v>
      </c>
      <c r="AX2" s="183" t="s">
        <v>47</v>
      </c>
      <c r="AY2" s="183" t="s">
        <v>66</v>
      </c>
      <c r="AZ2" s="183" t="s">
        <v>48</v>
      </c>
      <c r="BA2" s="183" t="s">
        <v>67</v>
      </c>
      <c r="BB2" s="183" t="s">
        <v>60</v>
      </c>
      <c r="BC2" s="183" t="s">
        <v>68</v>
      </c>
      <c r="BD2" s="183" t="s">
        <v>49</v>
      </c>
      <c r="BE2" s="353"/>
      <c r="BF2" s="184" t="s">
        <v>69</v>
      </c>
      <c r="BG2" s="184" t="s">
        <v>70</v>
      </c>
      <c r="BH2" s="184" t="s">
        <v>71</v>
      </c>
      <c r="BI2" s="184" t="s">
        <v>72</v>
      </c>
      <c r="BJ2" s="184" t="s">
        <v>73</v>
      </c>
      <c r="BK2" s="184" t="s">
        <v>74</v>
      </c>
      <c r="BL2" s="184" t="s">
        <v>75</v>
      </c>
      <c r="BM2" s="184" t="s">
        <v>76</v>
      </c>
      <c r="BN2" s="184" t="s">
        <v>77</v>
      </c>
      <c r="BO2" s="184" t="s">
        <v>78</v>
      </c>
      <c r="BP2" s="184" t="s">
        <v>79</v>
      </c>
      <c r="BQ2" s="184" t="s">
        <v>80</v>
      </c>
      <c r="BR2" s="185" t="s">
        <v>81</v>
      </c>
      <c r="BS2" s="353"/>
      <c r="BT2" s="349"/>
      <c r="BU2" s="186" t="s">
        <v>82</v>
      </c>
      <c r="BV2" s="187" t="s">
        <v>47</v>
      </c>
      <c r="BW2" s="187" t="s">
        <v>83</v>
      </c>
      <c r="BX2" s="187" t="s">
        <v>84</v>
      </c>
      <c r="BY2" s="187" t="s">
        <v>85</v>
      </c>
      <c r="BZ2" s="187" t="s">
        <v>86</v>
      </c>
      <c r="CA2" s="188" t="s">
        <v>87</v>
      </c>
      <c r="CB2" s="188" t="s">
        <v>88</v>
      </c>
      <c r="CC2" s="188" t="s">
        <v>89</v>
      </c>
      <c r="CD2" s="188" t="s">
        <v>90</v>
      </c>
      <c r="CE2" s="361"/>
      <c r="CF2" s="344"/>
      <c r="CG2" s="189" t="s">
        <v>91</v>
      </c>
      <c r="CH2" s="190" t="s">
        <v>92</v>
      </c>
      <c r="CI2" s="190" t="s">
        <v>772</v>
      </c>
      <c r="CJ2" s="190" t="s">
        <v>94</v>
      </c>
      <c r="CK2" s="364"/>
      <c r="CL2" s="191" t="s">
        <v>95</v>
      </c>
      <c r="CM2" s="191" t="s">
        <v>96</v>
      </c>
      <c r="CN2" s="191" t="s">
        <v>97</v>
      </c>
      <c r="CO2" s="191" t="s">
        <v>98</v>
      </c>
      <c r="CP2" s="191" t="s">
        <v>99</v>
      </c>
      <c r="CQ2" s="368"/>
      <c r="CR2" s="192" t="s">
        <v>100</v>
      </c>
      <c r="CS2" s="193" t="s">
        <v>101</v>
      </c>
      <c r="CT2" s="193" t="s">
        <v>102</v>
      </c>
      <c r="CU2" s="194" t="s">
        <v>87</v>
      </c>
      <c r="CV2" s="194" t="s">
        <v>88</v>
      </c>
      <c r="CW2" s="194" t="s">
        <v>89</v>
      </c>
      <c r="CX2" s="194" t="s">
        <v>103</v>
      </c>
      <c r="CY2" s="194" t="s">
        <v>90</v>
      </c>
      <c r="CZ2" s="194" t="s">
        <v>104</v>
      </c>
      <c r="DA2" s="195" t="s">
        <v>105</v>
      </c>
      <c r="DB2" s="196" t="s">
        <v>106</v>
      </c>
      <c r="DC2" s="197" t="s">
        <v>107</v>
      </c>
      <c r="DD2" s="197" t="s">
        <v>108</v>
      </c>
      <c r="DE2" s="198" t="s">
        <v>109</v>
      </c>
      <c r="DF2" s="198" t="s">
        <v>110</v>
      </c>
      <c r="DG2" s="198" t="s">
        <v>111</v>
      </c>
      <c r="DH2" s="201" t="s">
        <v>121</v>
      </c>
      <c r="DI2" s="198" t="s">
        <v>122</v>
      </c>
      <c r="DJ2" s="198" t="s">
        <v>112</v>
      </c>
      <c r="DK2" s="198" t="s">
        <v>113</v>
      </c>
      <c r="DL2" s="198" t="s">
        <v>114</v>
      </c>
      <c r="DM2" s="198" t="s">
        <v>115</v>
      </c>
      <c r="DN2" s="199" t="s">
        <v>44</v>
      </c>
      <c r="DO2" s="191" t="s">
        <v>116</v>
      </c>
      <c r="DP2" s="191" t="s">
        <v>117</v>
      </c>
      <c r="DQ2" s="191" t="s">
        <v>118</v>
      </c>
      <c r="DR2" s="200" t="s">
        <v>119</v>
      </c>
      <c r="DS2" s="200" t="s">
        <v>120</v>
      </c>
    </row>
    <row r="3" spans="1:124" s="257" customFormat="1" ht="20.45" customHeight="1" x14ac:dyDescent="0.35">
      <c r="A3" s="202" t="s">
        <v>123</v>
      </c>
      <c r="B3" s="203">
        <v>1</v>
      </c>
      <c r="C3" s="204">
        <v>2</v>
      </c>
      <c r="D3" s="204">
        <v>3</v>
      </c>
      <c r="E3" s="204">
        <f t="shared" ref="E3:BP3" si="0">+D3+1</f>
        <v>4</v>
      </c>
      <c r="F3" s="204">
        <f t="shared" si="0"/>
        <v>5</v>
      </c>
      <c r="G3" s="204">
        <f t="shared" si="0"/>
        <v>6</v>
      </c>
      <c r="H3" s="204">
        <f t="shared" si="0"/>
        <v>7</v>
      </c>
      <c r="I3" s="204">
        <f t="shared" si="0"/>
        <v>8</v>
      </c>
      <c r="J3" s="204">
        <f t="shared" si="0"/>
        <v>9</v>
      </c>
      <c r="K3" s="204">
        <f t="shared" si="0"/>
        <v>10</v>
      </c>
      <c r="L3" s="204">
        <f t="shared" si="0"/>
        <v>11</v>
      </c>
      <c r="M3" s="204">
        <f t="shared" si="0"/>
        <v>12</v>
      </c>
      <c r="N3" s="204">
        <f t="shared" si="0"/>
        <v>13</v>
      </c>
      <c r="O3" s="204">
        <f t="shared" si="0"/>
        <v>14</v>
      </c>
      <c r="P3" s="204">
        <f t="shared" si="0"/>
        <v>15</v>
      </c>
      <c r="Q3" s="205">
        <f t="shared" si="0"/>
        <v>16</v>
      </c>
      <c r="R3" s="204">
        <f t="shared" si="0"/>
        <v>17</v>
      </c>
      <c r="S3" s="205">
        <f t="shared" si="0"/>
        <v>18</v>
      </c>
      <c r="T3" s="204">
        <f t="shared" si="0"/>
        <v>19</v>
      </c>
      <c r="U3" s="204">
        <f t="shared" si="0"/>
        <v>20</v>
      </c>
      <c r="V3" s="205">
        <f t="shared" si="0"/>
        <v>21</v>
      </c>
      <c r="W3" s="204">
        <f t="shared" si="0"/>
        <v>22</v>
      </c>
      <c r="X3" s="204">
        <f t="shared" si="0"/>
        <v>23</v>
      </c>
      <c r="Y3" s="204">
        <f t="shared" si="0"/>
        <v>24</v>
      </c>
      <c r="Z3" s="204">
        <f t="shared" si="0"/>
        <v>25</v>
      </c>
      <c r="AA3" s="204">
        <f t="shared" si="0"/>
        <v>26</v>
      </c>
      <c r="AB3" s="204">
        <f t="shared" si="0"/>
        <v>27</v>
      </c>
      <c r="AC3" s="205">
        <f t="shared" si="0"/>
        <v>28</v>
      </c>
      <c r="AD3" s="205">
        <f t="shared" si="0"/>
        <v>29</v>
      </c>
      <c r="AE3" s="205">
        <f t="shared" si="0"/>
        <v>30</v>
      </c>
      <c r="AF3" s="205">
        <f t="shared" si="0"/>
        <v>31</v>
      </c>
      <c r="AG3" s="205">
        <f t="shared" si="0"/>
        <v>32</v>
      </c>
      <c r="AH3" s="205">
        <f t="shared" si="0"/>
        <v>33</v>
      </c>
      <c r="AI3" s="205">
        <f t="shared" si="0"/>
        <v>34</v>
      </c>
      <c r="AJ3" s="205">
        <f t="shared" si="0"/>
        <v>35</v>
      </c>
      <c r="AK3" s="205">
        <f t="shared" si="0"/>
        <v>36</v>
      </c>
      <c r="AL3" s="205">
        <f t="shared" si="0"/>
        <v>37</v>
      </c>
      <c r="AM3" s="205">
        <f t="shared" si="0"/>
        <v>38</v>
      </c>
      <c r="AN3" s="205">
        <f t="shared" si="0"/>
        <v>39</v>
      </c>
      <c r="AO3" s="205">
        <f t="shared" si="0"/>
        <v>40</v>
      </c>
      <c r="AP3" s="205">
        <f t="shared" si="0"/>
        <v>41</v>
      </c>
      <c r="AQ3" s="205">
        <f t="shared" si="0"/>
        <v>42</v>
      </c>
      <c r="AR3" s="204">
        <f t="shared" si="0"/>
        <v>43</v>
      </c>
      <c r="AS3" s="205">
        <f t="shared" si="0"/>
        <v>44</v>
      </c>
      <c r="AT3" s="205">
        <f t="shared" si="0"/>
        <v>45</v>
      </c>
      <c r="AU3" s="205">
        <f t="shared" si="0"/>
        <v>46</v>
      </c>
      <c r="AV3" s="205">
        <f t="shared" si="0"/>
        <v>47</v>
      </c>
      <c r="AW3" s="205">
        <f t="shared" si="0"/>
        <v>48</v>
      </c>
      <c r="AX3" s="205">
        <f t="shared" si="0"/>
        <v>49</v>
      </c>
      <c r="AY3" s="204">
        <f t="shared" si="0"/>
        <v>50</v>
      </c>
      <c r="AZ3" s="205">
        <f t="shared" si="0"/>
        <v>51</v>
      </c>
      <c r="BA3" s="204">
        <f t="shared" si="0"/>
        <v>52</v>
      </c>
      <c r="BB3" s="204">
        <f t="shared" si="0"/>
        <v>53</v>
      </c>
      <c r="BC3" s="204">
        <f t="shared" si="0"/>
        <v>54</v>
      </c>
      <c r="BD3" s="205">
        <f t="shared" si="0"/>
        <v>55</v>
      </c>
      <c r="BE3" s="205">
        <f t="shared" si="0"/>
        <v>56</v>
      </c>
      <c r="BF3" s="204">
        <f t="shared" si="0"/>
        <v>57</v>
      </c>
      <c r="BG3" s="204">
        <f t="shared" si="0"/>
        <v>58</v>
      </c>
      <c r="BH3" s="204">
        <f t="shared" si="0"/>
        <v>59</v>
      </c>
      <c r="BI3" s="204">
        <f t="shared" si="0"/>
        <v>60</v>
      </c>
      <c r="BJ3" s="204">
        <f t="shared" si="0"/>
        <v>61</v>
      </c>
      <c r="BK3" s="204">
        <f t="shared" si="0"/>
        <v>62</v>
      </c>
      <c r="BL3" s="204">
        <f t="shared" si="0"/>
        <v>63</v>
      </c>
      <c r="BM3" s="204">
        <f t="shared" si="0"/>
        <v>64</v>
      </c>
      <c r="BN3" s="204">
        <f t="shared" si="0"/>
        <v>65</v>
      </c>
      <c r="BO3" s="204">
        <f t="shared" si="0"/>
        <v>66</v>
      </c>
      <c r="BP3" s="204">
        <f t="shared" si="0"/>
        <v>67</v>
      </c>
      <c r="BQ3" s="204">
        <f t="shared" ref="BQ3:CN3" si="1">+BP3+1</f>
        <v>68</v>
      </c>
      <c r="BR3" s="204">
        <f t="shared" si="1"/>
        <v>69</v>
      </c>
      <c r="BS3" s="205">
        <f t="shared" si="1"/>
        <v>70</v>
      </c>
      <c r="BT3" s="205">
        <f t="shared" si="1"/>
        <v>71</v>
      </c>
      <c r="BU3" s="205">
        <f t="shared" si="1"/>
        <v>72</v>
      </c>
      <c r="BV3" s="205">
        <f t="shared" si="1"/>
        <v>73</v>
      </c>
      <c r="BW3" s="205">
        <f t="shared" si="1"/>
        <v>74</v>
      </c>
      <c r="BX3" s="205">
        <f t="shared" si="1"/>
        <v>75</v>
      </c>
      <c r="BY3" s="206">
        <f t="shared" si="1"/>
        <v>76</v>
      </c>
      <c r="BZ3" s="205">
        <f t="shared" si="1"/>
        <v>77</v>
      </c>
      <c r="CA3" s="204">
        <f t="shared" si="1"/>
        <v>78</v>
      </c>
      <c r="CB3" s="204">
        <f t="shared" si="1"/>
        <v>79</v>
      </c>
      <c r="CC3" s="204">
        <f t="shared" si="1"/>
        <v>80</v>
      </c>
      <c r="CD3" s="204">
        <f t="shared" si="1"/>
        <v>81</v>
      </c>
      <c r="CE3" s="205">
        <f t="shared" si="1"/>
        <v>82</v>
      </c>
      <c r="CF3" s="205">
        <f t="shared" si="1"/>
        <v>83</v>
      </c>
      <c r="CG3" s="205">
        <f t="shared" si="1"/>
        <v>84</v>
      </c>
      <c r="CH3" s="205">
        <f t="shared" si="1"/>
        <v>85</v>
      </c>
      <c r="CI3" s="205">
        <f t="shared" si="1"/>
        <v>86</v>
      </c>
      <c r="CJ3" s="205">
        <f t="shared" si="1"/>
        <v>87</v>
      </c>
      <c r="CK3" s="206">
        <f t="shared" si="1"/>
        <v>88</v>
      </c>
      <c r="CL3" s="206">
        <f t="shared" si="1"/>
        <v>89</v>
      </c>
      <c r="CM3" s="206">
        <f t="shared" si="1"/>
        <v>90</v>
      </c>
      <c r="CN3" s="206">
        <f t="shared" si="1"/>
        <v>91</v>
      </c>
      <c r="CO3" s="206">
        <v>92</v>
      </c>
      <c r="CP3" s="206">
        <f t="shared" ref="CP3:DS3" si="2">+CO3+1</f>
        <v>93</v>
      </c>
      <c r="CQ3" s="205">
        <f t="shared" si="2"/>
        <v>94</v>
      </c>
      <c r="CR3" s="205">
        <f t="shared" si="2"/>
        <v>95</v>
      </c>
      <c r="CS3" s="206">
        <f t="shared" si="2"/>
        <v>96</v>
      </c>
      <c r="CT3" s="205">
        <f t="shared" si="2"/>
        <v>97</v>
      </c>
      <c r="CU3" s="205">
        <f t="shared" si="2"/>
        <v>98</v>
      </c>
      <c r="CV3" s="205">
        <f t="shared" si="2"/>
        <v>99</v>
      </c>
      <c r="CW3" s="205">
        <f t="shared" si="2"/>
        <v>100</v>
      </c>
      <c r="CX3" s="205">
        <f t="shared" si="2"/>
        <v>101</v>
      </c>
      <c r="CY3" s="205">
        <f t="shared" si="2"/>
        <v>102</v>
      </c>
      <c r="CZ3" s="205">
        <f t="shared" si="2"/>
        <v>103</v>
      </c>
      <c r="DA3" s="205">
        <f t="shared" si="2"/>
        <v>104</v>
      </c>
      <c r="DB3" s="205">
        <f t="shared" si="2"/>
        <v>105</v>
      </c>
      <c r="DC3" s="205">
        <f t="shared" si="2"/>
        <v>106</v>
      </c>
      <c r="DD3" s="205">
        <f>+DC3+1</f>
        <v>107</v>
      </c>
      <c r="DE3" s="205">
        <f t="shared" si="2"/>
        <v>108</v>
      </c>
      <c r="DF3" s="205">
        <f t="shared" si="2"/>
        <v>109</v>
      </c>
      <c r="DG3" s="205">
        <f t="shared" si="2"/>
        <v>110</v>
      </c>
      <c r="DH3" s="205">
        <f t="shared" si="2"/>
        <v>111</v>
      </c>
      <c r="DI3" s="205">
        <f t="shared" si="2"/>
        <v>112</v>
      </c>
      <c r="DJ3" s="205">
        <f t="shared" si="2"/>
        <v>113</v>
      </c>
      <c r="DK3" s="205">
        <f t="shared" si="2"/>
        <v>114</v>
      </c>
      <c r="DL3" s="205">
        <f t="shared" si="2"/>
        <v>115</v>
      </c>
      <c r="DM3" s="205">
        <f t="shared" si="2"/>
        <v>116</v>
      </c>
      <c r="DN3" s="205">
        <f t="shared" si="2"/>
        <v>117</v>
      </c>
      <c r="DO3" s="205">
        <f t="shared" si="2"/>
        <v>118</v>
      </c>
      <c r="DP3" s="205">
        <f t="shared" si="2"/>
        <v>119</v>
      </c>
      <c r="DQ3" s="205">
        <f t="shared" si="2"/>
        <v>120</v>
      </c>
      <c r="DR3" s="205">
        <f t="shared" si="2"/>
        <v>121</v>
      </c>
      <c r="DS3" s="205">
        <f t="shared" si="2"/>
        <v>122</v>
      </c>
    </row>
    <row r="4" spans="1:124" s="304" customFormat="1" ht="20.25" customHeight="1" x14ac:dyDescent="0.35">
      <c r="A4" s="307">
        <v>1</v>
      </c>
      <c r="B4" s="307" t="s">
        <v>776</v>
      </c>
      <c r="C4" s="308" t="s">
        <v>694</v>
      </c>
      <c r="D4" s="308" t="s">
        <v>695</v>
      </c>
      <c r="E4" s="308" t="s">
        <v>696</v>
      </c>
      <c r="F4" s="307" t="s">
        <v>147</v>
      </c>
      <c r="G4" s="308" t="s">
        <v>697</v>
      </c>
      <c r="H4" s="308" t="s">
        <v>129</v>
      </c>
      <c r="I4" s="308" t="s">
        <v>130</v>
      </c>
      <c r="J4" s="308" t="s">
        <v>131</v>
      </c>
      <c r="K4" s="308" t="s">
        <v>132</v>
      </c>
      <c r="L4" s="318">
        <v>44452</v>
      </c>
      <c r="M4" s="309"/>
      <c r="N4" s="309"/>
      <c r="O4" s="318"/>
      <c r="P4" s="310" t="s">
        <v>133</v>
      </c>
      <c r="Q4" s="311" t="s">
        <v>774</v>
      </c>
      <c r="R4" s="310" t="s">
        <v>134</v>
      </c>
      <c r="S4" s="312">
        <v>0</v>
      </c>
      <c r="T4" s="312">
        <v>80000000</v>
      </c>
      <c r="U4" s="312"/>
      <c r="V4" s="313">
        <v>80000000</v>
      </c>
      <c r="W4" s="312">
        <v>0</v>
      </c>
      <c r="X4" s="312">
        <v>0</v>
      </c>
      <c r="Y4" s="312">
        <v>0</v>
      </c>
      <c r="Z4" s="314">
        <v>0</v>
      </c>
      <c r="AA4" s="312">
        <v>0</v>
      </c>
      <c r="AB4" s="312">
        <v>0</v>
      </c>
      <c r="AC4" s="315">
        <v>0</v>
      </c>
      <c r="AD4" s="312" t="s">
        <v>1245</v>
      </c>
      <c r="AE4" s="316">
        <v>21</v>
      </c>
      <c r="AF4" s="316">
        <v>21</v>
      </c>
      <c r="AG4" s="316">
        <v>0</v>
      </c>
      <c r="AH4" s="316">
        <v>0</v>
      </c>
      <c r="AI4" s="316">
        <v>0</v>
      </c>
      <c r="AJ4" s="316">
        <v>21</v>
      </c>
      <c r="AK4" s="316">
        <v>0</v>
      </c>
      <c r="AL4" s="316">
        <v>0</v>
      </c>
      <c r="AM4" s="316">
        <v>0</v>
      </c>
      <c r="AN4" s="316">
        <v>0</v>
      </c>
      <c r="AO4" s="316">
        <v>0</v>
      </c>
      <c r="AP4" s="316">
        <v>0</v>
      </c>
      <c r="AQ4" s="312">
        <v>80000000</v>
      </c>
      <c r="AR4" s="312">
        <v>0</v>
      </c>
      <c r="AS4" s="312">
        <v>0</v>
      </c>
      <c r="AT4" s="312">
        <v>80000000</v>
      </c>
      <c r="AU4" s="312">
        <v>0</v>
      </c>
      <c r="AV4" s="312">
        <v>0</v>
      </c>
      <c r="AW4" s="312">
        <v>0</v>
      </c>
      <c r="AX4" s="312">
        <v>0</v>
      </c>
      <c r="AY4" s="218">
        <v>0</v>
      </c>
      <c r="AZ4" s="312">
        <v>0</v>
      </c>
      <c r="BA4" s="218">
        <v>0</v>
      </c>
      <c r="BB4" s="312">
        <v>0</v>
      </c>
      <c r="BC4" s="312">
        <v>0</v>
      </c>
      <c r="BD4" s="312">
        <v>0</v>
      </c>
      <c r="BE4" s="312">
        <v>0</v>
      </c>
      <c r="BF4" s="218">
        <v>0</v>
      </c>
      <c r="BG4" s="218">
        <v>0</v>
      </c>
      <c r="BH4" s="218">
        <v>0</v>
      </c>
      <c r="BI4" s="218">
        <v>0</v>
      </c>
      <c r="BJ4" s="218">
        <v>0</v>
      </c>
      <c r="BK4" s="218">
        <v>0</v>
      </c>
      <c r="BL4" s="218">
        <v>0</v>
      </c>
      <c r="BM4" s="218">
        <v>0</v>
      </c>
      <c r="BN4" s="218">
        <v>0</v>
      </c>
      <c r="BO4" s="218">
        <v>0</v>
      </c>
      <c r="BP4" s="218">
        <v>0</v>
      </c>
      <c r="BQ4" s="312">
        <v>0</v>
      </c>
      <c r="BR4" s="218">
        <v>0</v>
      </c>
      <c r="BS4" s="312">
        <v>0</v>
      </c>
      <c r="BT4" s="315">
        <v>80000000</v>
      </c>
      <c r="BU4" s="312">
        <v>0</v>
      </c>
      <c r="BV4" s="312">
        <v>0</v>
      </c>
      <c r="BW4" s="312">
        <v>0</v>
      </c>
      <c r="BX4" s="312">
        <v>11000000</v>
      </c>
      <c r="BY4" s="312">
        <v>0</v>
      </c>
      <c r="BZ4" s="312">
        <v>0</v>
      </c>
      <c r="CA4" s="312">
        <v>2384000</v>
      </c>
      <c r="CB4" s="312">
        <v>800000</v>
      </c>
      <c r="CC4" s="312">
        <v>447000</v>
      </c>
      <c r="CD4" s="312">
        <v>0</v>
      </c>
      <c r="CE4" s="312">
        <v>3631000</v>
      </c>
      <c r="CF4" s="312">
        <v>14631000</v>
      </c>
      <c r="CG4" s="312">
        <v>65369000</v>
      </c>
      <c r="CH4" s="312">
        <v>13760700</v>
      </c>
      <c r="CI4" s="312">
        <v>0</v>
      </c>
      <c r="CJ4" s="312">
        <v>13760700</v>
      </c>
      <c r="CK4" s="312">
        <v>0</v>
      </c>
      <c r="CL4" s="312">
        <v>0</v>
      </c>
      <c r="CM4" s="312">
        <v>0</v>
      </c>
      <c r="CN4" s="312">
        <v>0</v>
      </c>
      <c r="CO4" s="312">
        <v>0</v>
      </c>
      <c r="CP4" s="312">
        <v>1317000</v>
      </c>
      <c r="CQ4" s="312">
        <v>1317000</v>
      </c>
      <c r="CR4" s="312">
        <v>61291300</v>
      </c>
      <c r="CS4" s="312">
        <v>0</v>
      </c>
      <c r="CT4" s="315">
        <v>61291300</v>
      </c>
      <c r="CU4" s="312">
        <v>5066000</v>
      </c>
      <c r="CV4" s="312">
        <v>0</v>
      </c>
      <c r="CW4" s="312">
        <v>894000</v>
      </c>
      <c r="CX4" s="312"/>
      <c r="CY4" s="312">
        <v>0</v>
      </c>
      <c r="CZ4" s="312">
        <v>5960000</v>
      </c>
      <c r="DA4" s="312">
        <v>9591000</v>
      </c>
      <c r="DB4" s="312">
        <v>596000</v>
      </c>
      <c r="DC4" s="312">
        <v>86556000</v>
      </c>
      <c r="DD4" s="312"/>
      <c r="DE4" s="312" t="s">
        <v>775</v>
      </c>
      <c r="DF4" s="312">
        <v>6666666.6666666698</v>
      </c>
      <c r="DG4" s="310" t="s">
        <v>135</v>
      </c>
      <c r="DH4" s="310"/>
      <c r="DI4" s="310" t="s">
        <v>1218</v>
      </c>
      <c r="DJ4" s="312"/>
      <c r="DK4" s="312"/>
      <c r="DL4" s="312"/>
      <c r="DM4" s="310"/>
      <c r="DN4" s="312"/>
      <c r="DO4" s="312"/>
      <c r="DP4" s="312"/>
      <c r="DQ4" s="312"/>
      <c r="DR4" s="317"/>
      <c r="DS4" s="317"/>
      <c r="DT4" s="305"/>
    </row>
    <row r="5" spans="1:124" s="304" customFormat="1" ht="20.25" customHeight="1" x14ac:dyDescent="0.35">
      <c r="A5" s="307">
        <v>2</v>
      </c>
      <c r="B5" s="307" t="s">
        <v>773</v>
      </c>
      <c r="C5" s="308" t="s">
        <v>714</v>
      </c>
      <c r="D5" s="308" t="s">
        <v>695</v>
      </c>
      <c r="E5" s="308" t="s">
        <v>705</v>
      </c>
      <c r="F5" s="307" t="s">
        <v>151</v>
      </c>
      <c r="G5" s="308" t="s">
        <v>715</v>
      </c>
      <c r="H5" s="308" t="s">
        <v>129</v>
      </c>
      <c r="I5" s="308" t="s">
        <v>130</v>
      </c>
      <c r="J5" s="308" t="s">
        <v>131</v>
      </c>
      <c r="K5" s="308" t="s">
        <v>132</v>
      </c>
      <c r="L5" s="318">
        <v>44473</v>
      </c>
      <c r="M5" s="309"/>
      <c r="N5" s="309"/>
      <c r="O5" s="318"/>
      <c r="P5" s="310" t="s">
        <v>133</v>
      </c>
      <c r="Q5" s="311" t="s">
        <v>774</v>
      </c>
      <c r="R5" s="310" t="s">
        <v>134</v>
      </c>
      <c r="S5" s="312">
        <v>0</v>
      </c>
      <c r="T5" s="312">
        <v>5000000</v>
      </c>
      <c r="U5" s="312"/>
      <c r="V5" s="313">
        <v>5000000</v>
      </c>
      <c r="W5" s="312">
        <v>0</v>
      </c>
      <c r="X5" s="312">
        <v>0</v>
      </c>
      <c r="Y5" s="312">
        <v>0</v>
      </c>
      <c r="Z5" s="314">
        <v>0</v>
      </c>
      <c r="AA5" s="312">
        <v>0</v>
      </c>
      <c r="AB5" s="312">
        <v>0</v>
      </c>
      <c r="AC5" s="315">
        <v>0</v>
      </c>
      <c r="AD5" s="312" t="s">
        <v>1245</v>
      </c>
      <c r="AE5" s="316">
        <v>21</v>
      </c>
      <c r="AF5" s="316">
        <v>21</v>
      </c>
      <c r="AG5" s="316">
        <v>0</v>
      </c>
      <c r="AH5" s="316">
        <v>0</v>
      </c>
      <c r="AI5" s="316">
        <v>0</v>
      </c>
      <c r="AJ5" s="316">
        <v>21</v>
      </c>
      <c r="AK5" s="316">
        <v>0</v>
      </c>
      <c r="AL5" s="316">
        <v>0</v>
      </c>
      <c r="AM5" s="316">
        <v>0</v>
      </c>
      <c r="AN5" s="316">
        <v>0</v>
      </c>
      <c r="AO5" s="316">
        <v>0</v>
      </c>
      <c r="AP5" s="316">
        <v>0</v>
      </c>
      <c r="AQ5" s="312">
        <v>5000000</v>
      </c>
      <c r="AR5" s="312">
        <v>0</v>
      </c>
      <c r="AS5" s="312">
        <v>0</v>
      </c>
      <c r="AT5" s="312">
        <v>5000000</v>
      </c>
      <c r="AU5" s="312">
        <v>0</v>
      </c>
      <c r="AV5" s="312">
        <v>0</v>
      </c>
      <c r="AW5" s="312">
        <v>0</v>
      </c>
      <c r="AX5" s="312">
        <v>0</v>
      </c>
      <c r="AY5" s="218">
        <v>0</v>
      </c>
      <c r="AZ5" s="312">
        <v>0</v>
      </c>
      <c r="BA5" s="218">
        <v>0</v>
      </c>
      <c r="BB5" s="312">
        <v>0</v>
      </c>
      <c r="BC5" s="312">
        <v>0</v>
      </c>
      <c r="BD5" s="312">
        <v>0</v>
      </c>
      <c r="BE5" s="312">
        <v>0</v>
      </c>
      <c r="BF5" s="218">
        <v>0</v>
      </c>
      <c r="BG5" s="218">
        <v>0</v>
      </c>
      <c r="BH5" s="218">
        <v>0</v>
      </c>
      <c r="BI5" s="218">
        <v>0</v>
      </c>
      <c r="BJ5" s="218">
        <v>0</v>
      </c>
      <c r="BK5" s="218">
        <v>0</v>
      </c>
      <c r="BL5" s="218">
        <v>0</v>
      </c>
      <c r="BM5" s="218">
        <v>0</v>
      </c>
      <c r="BN5" s="218">
        <v>0</v>
      </c>
      <c r="BO5" s="218">
        <v>0</v>
      </c>
      <c r="BP5" s="218">
        <v>0</v>
      </c>
      <c r="BQ5" s="312">
        <v>0</v>
      </c>
      <c r="BR5" s="218">
        <v>0</v>
      </c>
      <c r="BS5" s="312">
        <v>0</v>
      </c>
      <c r="BT5" s="315">
        <v>5000000</v>
      </c>
      <c r="BU5" s="312">
        <v>0</v>
      </c>
      <c r="BV5" s="312">
        <v>0</v>
      </c>
      <c r="BW5" s="312">
        <v>0</v>
      </c>
      <c r="BX5" s="312">
        <v>11000000</v>
      </c>
      <c r="BY5" s="312">
        <v>0</v>
      </c>
      <c r="BZ5" s="312">
        <v>0</v>
      </c>
      <c r="CA5" s="312">
        <v>400000</v>
      </c>
      <c r="CB5" s="312">
        <v>50000</v>
      </c>
      <c r="CC5" s="312">
        <v>75000</v>
      </c>
      <c r="CD5" s="312">
        <v>0</v>
      </c>
      <c r="CE5" s="312">
        <v>525000</v>
      </c>
      <c r="CF5" s="312">
        <v>11525000</v>
      </c>
      <c r="CG5" s="312">
        <v>0</v>
      </c>
      <c r="CH5" s="312">
        <v>0</v>
      </c>
      <c r="CI5" s="312">
        <v>0</v>
      </c>
      <c r="CJ5" s="312">
        <v>0</v>
      </c>
      <c r="CK5" s="312">
        <v>0</v>
      </c>
      <c r="CL5" s="312">
        <v>0</v>
      </c>
      <c r="CM5" s="312">
        <v>0</v>
      </c>
      <c r="CN5" s="312">
        <v>0</v>
      </c>
      <c r="CO5" s="312">
        <v>0</v>
      </c>
      <c r="CP5" s="312">
        <v>0</v>
      </c>
      <c r="CQ5" s="312">
        <v>0</v>
      </c>
      <c r="CR5" s="312">
        <v>4475000</v>
      </c>
      <c r="CS5" s="312">
        <v>0</v>
      </c>
      <c r="CT5" s="315">
        <v>4475000</v>
      </c>
      <c r="CU5" s="312">
        <v>850000</v>
      </c>
      <c r="CV5" s="312">
        <v>0</v>
      </c>
      <c r="CW5" s="312">
        <v>150000</v>
      </c>
      <c r="CX5" s="312"/>
      <c r="CY5" s="312">
        <v>0</v>
      </c>
      <c r="CZ5" s="312">
        <v>1000000</v>
      </c>
      <c r="DA5" s="312">
        <v>1525000</v>
      </c>
      <c r="DB5" s="312">
        <v>100000</v>
      </c>
      <c r="DC5" s="312">
        <v>6100000</v>
      </c>
      <c r="DD5" s="312"/>
      <c r="DE5" s="312" t="s">
        <v>775</v>
      </c>
      <c r="DF5" s="312">
        <v>416666.66666666698</v>
      </c>
      <c r="DG5" s="310" t="s">
        <v>135</v>
      </c>
      <c r="DH5" s="310"/>
      <c r="DI5" s="310" t="s">
        <v>1218</v>
      </c>
      <c r="DJ5" s="312"/>
      <c r="DK5" s="312"/>
      <c r="DL5" s="312"/>
      <c r="DM5" s="310"/>
      <c r="DN5" s="312"/>
      <c r="DO5" s="312"/>
      <c r="DP5" s="312"/>
      <c r="DQ5" s="312"/>
      <c r="DR5" s="317"/>
      <c r="DS5" s="317"/>
      <c r="DT5" s="305"/>
    </row>
    <row r="6" spans="1:124" s="304" customFormat="1" ht="20.25" customHeight="1" x14ac:dyDescent="0.35">
      <c r="A6" s="307">
        <v>3</v>
      </c>
      <c r="B6" s="307" t="s">
        <v>778</v>
      </c>
      <c r="C6" s="308" t="s">
        <v>704</v>
      </c>
      <c r="D6" s="308" t="s">
        <v>695</v>
      </c>
      <c r="E6" s="308" t="s">
        <v>705</v>
      </c>
      <c r="F6" s="307" t="s">
        <v>127</v>
      </c>
      <c r="G6" s="308" t="s">
        <v>706</v>
      </c>
      <c r="H6" s="308" t="s">
        <v>129</v>
      </c>
      <c r="I6" s="308" t="s">
        <v>130</v>
      </c>
      <c r="J6" s="308" t="s">
        <v>131</v>
      </c>
      <c r="K6" s="308" t="s">
        <v>132</v>
      </c>
      <c r="L6" s="318">
        <v>44455</v>
      </c>
      <c r="M6" s="309"/>
      <c r="N6" s="309"/>
      <c r="O6" s="318"/>
      <c r="P6" s="310" t="s">
        <v>133</v>
      </c>
      <c r="Q6" s="311" t="s">
        <v>774</v>
      </c>
      <c r="R6" s="310" t="s">
        <v>134</v>
      </c>
      <c r="S6" s="312">
        <v>0</v>
      </c>
      <c r="T6" s="312">
        <v>40000000</v>
      </c>
      <c r="U6" s="312"/>
      <c r="V6" s="313">
        <v>40000000</v>
      </c>
      <c r="W6" s="312">
        <v>0</v>
      </c>
      <c r="X6" s="312">
        <v>0</v>
      </c>
      <c r="Y6" s="312">
        <v>0</v>
      </c>
      <c r="Z6" s="314">
        <v>0</v>
      </c>
      <c r="AA6" s="312">
        <v>0</v>
      </c>
      <c r="AB6" s="312">
        <v>0</v>
      </c>
      <c r="AC6" s="315">
        <v>0</v>
      </c>
      <c r="AD6" s="312" t="s">
        <v>1245</v>
      </c>
      <c r="AE6" s="316">
        <v>21</v>
      </c>
      <c r="AF6" s="316">
        <v>20</v>
      </c>
      <c r="AG6" s="316">
        <v>1</v>
      </c>
      <c r="AH6" s="316">
        <v>0</v>
      </c>
      <c r="AI6" s="316">
        <v>0</v>
      </c>
      <c r="AJ6" s="316">
        <v>21</v>
      </c>
      <c r="AK6" s="316">
        <v>0</v>
      </c>
      <c r="AL6" s="316">
        <v>0</v>
      </c>
      <c r="AM6" s="316">
        <v>0</v>
      </c>
      <c r="AN6" s="316">
        <v>0</v>
      </c>
      <c r="AO6" s="316">
        <v>0</v>
      </c>
      <c r="AP6" s="316">
        <v>0</v>
      </c>
      <c r="AQ6" s="312">
        <v>40000000</v>
      </c>
      <c r="AR6" s="312">
        <v>0</v>
      </c>
      <c r="AS6" s="312">
        <v>0</v>
      </c>
      <c r="AT6" s="312">
        <v>40000000</v>
      </c>
      <c r="AU6" s="312">
        <v>0</v>
      </c>
      <c r="AV6" s="312">
        <v>0</v>
      </c>
      <c r="AW6" s="312">
        <v>0</v>
      </c>
      <c r="AX6" s="312">
        <v>0</v>
      </c>
      <c r="AY6" s="218">
        <v>0</v>
      </c>
      <c r="AZ6" s="312">
        <v>0</v>
      </c>
      <c r="BA6" s="218">
        <v>0</v>
      </c>
      <c r="BB6" s="312">
        <v>0</v>
      </c>
      <c r="BC6" s="312">
        <v>0</v>
      </c>
      <c r="BD6" s="312">
        <v>0</v>
      </c>
      <c r="BE6" s="312">
        <v>0</v>
      </c>
      <c r="BF6" s="218">
        <v>0</v>
      </c>
      <c r="BG6" s="218">
        <v>0</v>
      </c>
      <c r="BH6" s="218">
        <v>0</v>
      </c>
      <c r="BI6" s="218">
        <v>0</v>
      </c>
      <c r="BJ6" s="218">
        <v>0</v>
      </c>
      <c r="BK6" s="218">
        <v>0</v>
      </c>
      <c r="BL6" s="218">
        <v>0</v>
      </c>
      <c r="BM6" s="218">
        <v>0</v>
      </c>
      <c r="BN6" s="218">
        <v>0</v>
      </c>
      <c r="BO6" s="218">
        <v>0</v>
      </c>
      <c r="BP6" s="218">
        <v>0</v>
      </c>
      <c r="BQ6" s="312">
        <v>0</v>
      </c>
      <c r="BR6" s="218">
        <v>0</v>
      </c>
      <c r="BS6" s="312">
        <v>0</v>
      </c>
      <c r="BT6" s="315">
        <v>40000000</v>
      </c>
      <c r="BU6" s="312">
        <v>0</v>
      </c>
      <c r="BV6" s="312">
        <v>0</v>
      </c>
      <c r="BW6" s="312">
        <v>0</v>
      </c>
      <c r="BX6" s="312">
        <v>11000000</v>
      </c>
      <c r="BY6" s="312">
        <v>0</v>
      </c>
      <c r="BZ6" s="312">
        <v>0</v>
      </c>
      <c r="CA6" s="312">
        <v>2384000</v>
      </c>
      <c r="CB6" s="312">
        <v>400000</v>
      </c>
      <c r="CC6" s="312">
        <v>447000</v>
      </c>
      <c r="CD6" s="312">
        <v>0</v>
      </c>
      <c r="CE6" s="312">
        <v>3231000</v>
      </c>
      <c r="CF6" s="312">
        <v>14231000</v>
      </c>
      <c r="CG6" s="312">
        <v>25769000</v>
      </c>
      <c r="CH6" s="312">
        <v>3503800</v>
      </c>
      <c r="CI6" s="312">
        <v>0</v>
      </c>
      <c r="CJ6" s="312">
        <v>3503800</v>
      </c>
      <c r="CK6" s="312">
        <v>0</v>
      </c>
      <c r="CL6" s="312">
        <v>0</v>
      </c>
      <c r="CM6" s="312">
        <v>0</v>
      </c>
      <c r="CN6" s="312">
        <v>0</v>
      </c>
      <c r="CO6" s="312">
        <v>0</v>
      </c>
      <c r="CP6" s="312">
        <v>0</v>
      </c>
      <c r="CQ6" s="312">
        <v>0</v>
      </c>
      <c r="CR6" s="312">
        <v>33265200</v>
      </c>
      <c r="CS6" s="312">
        <v>0</v>
      </c>
      <c r="CT6" s="315">
        <v>33265200</v>
      </c>
      <c r="CU6" s="312">
        <v>5066000</v>
      </c>
      <c r="CV6" s="312">
        <v>0</v>
      </c>
      <c r="CW6" s="312">
        <v>894000</v>
      </c>
      <c r="CX6" s="312"/>
      <c r="CY6" s="312">
        <v>0</v>
      </c>
      <c r="CZ6" s="312">
        <v>5960000</v>
      </c>
      <c r="DA6" s="312">
        <v>9191000</v>
      </c>
      <c r="DB6" s="312">
        <v>596000</v>
      </c>
      <c r="DC6" s="312">
        <v>46556000</v>
      </c>
      <c r="DD6" s="312"/>
      <c r="DE6" s="312" t="s">
        <v>775</v>
      </c>
      <c r="DF6" s="312">
        <v>3333333.3333333302</v>
      </c>
      <c r="DG6" s="310" t="s">
        <v>135</v>
      </c>
      <c r="DH6" s="310"/>
      <c r="DI6" s="310" t="s">
        <v>1218</v>
      </c>
      <c r="DJ6" s="312"/>
      <c r="DK6" s="312"/>
      <c r="DL6" s="312"/>
      <c r="DM6" s="310"/>
      <c r="DN6" s="312"/>
      <c r="DO6" s="312"/>
      <c r="DP6" s="312"/>
      <c r="DQ6" s="312"/>
      <c r="DR6" s="317"/>
      <c r="DS6" s="317"/>
      <c r="DT6" s="305"/>
    </row>
    <row r="7" spans="1:124" s="304" customFormat="1" ht="20.25" customHeight="1" x14ac:dyDescent="0.35">
      <c r="A7" s="307">
        <v>4</v>
      </c>
      <c r="B7" s="307" t="s">
        <v>1257</v>
      </c>
      <c r="C7" s="308" t="s">
        <v>1258</v>
      </c>
      <c r="D7" s="308" t="s">
        <v>695</v>
      </c>
      <c r="E7" s="308" t="s">
        <v>705</v>
      </c>
      <c r="F7" s="307" t="s">
        <v>186</v>
      </c>
      <c r="G7" s="308" t="s">
        <v>1259</v>
      </c>
      <c r="H7" s="308"/>
      <c r="I7" s="308" t="s">
        <v>130</v>
      </c>
      <c r="J7" s="308" t="s">
        <v>131</v>
      </c>
      <c r="K7" s="308" t="s">
        <v>132</v>
      </c>
      <c r="L7" s="318">
        <v>44197</v>
      </c>
      <c r="M7" s="309"/>
      <c r="N7" s="309"/>
      <c r="O7" s="318"/>
      <c r="P7" s="310" t="s">
        <v>133</v>
      </c>
      <c r="Q7" s="311" t="s">
        <v>774</v>
      </c>
      <c r="R7" s="310" t="s">
        <v>134</v>
      </c>
      <c r="S7" s="312">
        <v>0</v>
      </c>
      <c r="T7" s="312">
        <v>1000000</v>
      </c>
      <c r="U7" s="312"/>
      <c r="V7" s="313">
        <v>1000000</v>
      </c>
      <c r="W7" s="312">
        <v>0</v>
      </c>
      <c r="X7" s="312">
        <v>0</v>
      </c>
      <c r="Y7" s="312">
        <v>0</v>
      </c>
      <c r="Z7" s="314">
        <v>0</v>
      </c>
      <c r="AA7" s="312">
        <v>0</v>
      </c>
      <c r="AB7" s="312">
        <v>0</v>
      </c>
      <c r="AC7" s="315">
        <v>0</v>
      </c>
      <c r="AD7" s="312" t="s">
        <v>1246</v>
      </c>
      <c r="AE7" s="316">
        <v>26</v>
      </c>
      <c r="AF7" s="316">
        <v>26</v>
      </c>
      <c r="AG7" s="316">
        <v>0</v>
      </c>
      <c r="AH7" s="316">
        <v>0</v>
      </c>
      <c r="AI7" s="316">
        <v>0</v>
      </c>
      <c r="AJ7" s="316">
        <v>26</v>
      </c>
      <c r="AK7" s="316">
        <v>0</v>
      </c>
      <c r="AL7" s="316">
        <v>0</v>
      </c>
      <c r="AM7" s="316">
        <v>0</v>
      </c>
      <c r="AN7" s="316">
        <v>0</v>
      </c>
      <c r="AO7" s="316">
        <v>0</v>
      </c>
      <c r="AP7" s="316">
        <v>0</v>
      </c>
      <c r="AQ7" s="312">
        <v>1000000</v>
      </c>
      <c r="AR7" s="312">
        <v>0</v>
      </c>
      <c r="AS7" s="312">
        <v>0</v>
      </c>
      <c r="AT7" s="312">
        <v>1000000</v>
      </c>
      <c r="AU7" s="312">
        <v>0</v>
      </c>
      <c r="AV7" s="312">
        <v>0</v>
      </c>
      <c r="AW7" s="312">
        <v>0</v>
      </c>
      <c r="AX7" s="312">
        <v>0</v>
      </c>
      <c r="AY7" s="218">
        <v>0</v>
      </c>
      <c r="AZ7" s="312">
        <v>0</v>
      </c>
      <c r="BA7" s="218">
        <v>0</v>
      </c>
      <c r="BB7" s="312">
        <v>0</v>
      </c>
      <c r="BC7" s="312">
        <v>0</v>
      </c>
      <c r="BD7" s="312">
        <v>0</v>
      </c>
      <c r="BE7" s="312">
        <v>0</v>
      </c>
      <c r="BF7" s="218">
        <v>0</v>
      </c>
      <c r="BG7" s="218">
        <v>0</v>
      </c>
      <c r="BH7" s="218">
        <v>0</v>
      </c>
      <c r="BI7" s="218">
        <v>0</v>
      </c>
      <c r="BJ7" s="218">
        <v>0</v>
      </c>
      <c r="BK7" s="218">
        <v>0</v>
      </c>
      <c r="BL7" s="218">
        <v>0</v>
      </c>
      <c r="BM7" s="218">
        <v>0</v>
      </c>
      <c r="BN7" s="218">
        <v>0</v>
      </c>
      <c r="BO7" s="218">
        <v>0</v>
      </c>
      <c r="BP7" s="218">
        <v>0</v>
      </c>
      <c r="BQ7" s="312">
        <v>0</v>
      </c>
      <c r="BR7" s="218">
        <v>0</v>
      </c>
      <c r="BS7" s="312">
        <v>0</v>
      </c>
      <c r="BT7" s="315">
        <v>1000000</v>
      </c>
      <c r="BU7" s="312">
        <v>0</v>
      </c>
      <c r="BV7" s="312">
        <v>0</v>
      </c>
      <c r="BW7" s="312">
        <v>0</v>
      </c>
      <c r="BX7" s="312">
        <v>11000000</v>
      </c>
      <c r="BY7" s="312">
        <v>0</v>
      </c>
      <c r="BZ7" s="312">
        <v>0</v>
      </c>
      <c r="CA7" s="312">
        <v>400000</v>
      </c>
      <c r="CB7" s="312">
        <v>50000</v>
      </c>
      <c r="CC7" s="312">
        <v>75000</v>
      </c>
      <c r="CD7" s="312">
        <v>0</v>
      </c>
      <c r="CE7" s="312">
        <v>525000</v>
      </c>
      <c r="CF7" s="312">
        <v>11525000</v>
      </c>
      <c r="CG7" s="312">
        <v>0</v>
      </c>
      <c r="CH7" s="312">
        <v>0</v>
      </c>
      <c r="CI7" s="312">
        <v>0</v>
      </c>
      <c r="CJ7" s="312">
        <v>0</v>
      </c>
      <c r="CK7" s="312">
        <v>0</v>
      </c>
      <c r="CL7" s="312">
        <v>50000</v>
      </c>
      <c r="CM7" s="312">
        <v>0</v>
      </c>
      <c r="CN7" s="312">
        <v>0</v>
      </c>
      <c r="CO7" s="312">
        <v>0</v>
      </c>
      <c r="CP7" s="312">
        <v>0</v>
      </c>
      <c r="CQ7" s="312">
        <v>50000</v>
      </c>
      <c r="CR7" s="312">
        <v>425000</v>
      </c>
      <c r="CS7" s="312">
        <v>0</v>
      </c>
      <c r="CT7" s="315">
        <v>425000</v>
      </c>
      <c r="CU7" s="312">
        <v>850000</v>
      </c>
      <c r="CV7" s="312">
        <v>0</v>
      </c>
      <c r="CW7" s="312">
        <v>150000</v>
      </c>
      <c r="CX7" s="312"/>
      <c r="CY7" s="312">
        <v>0</v>
      </c>
      <c r="CZ7" s="312">
        <v>1000000</v>
      </c>
      <c r="DA7" s="312">
        <v>1525000</v>
      </c>
      <c r="DB7" s="312">
        <v>100000</v>
      </c>
      <c r="DC7" s="312">
        <v>2100000</v>
      </c>
      <c r="DD7" s="312"/>
      <c r="DE7" s="312"/>
      <c r="DF7" s="312">
        <v>83333.333333333299</v>
      </c>
      <c r="DG7" s="310"/>
      <c r="DH7" s="310"/>
      <c r="DI7" s="310"/>
      <c r="DJ7" s="312"/>
      <c r="DK7" s="312"/>
      <c r="DL7" s="312"/>
      <c r="DM7" s="310"/>
      <c r="DN7" s="312"/>
      <c r="DO7" s="312"/>
      <c r="DP7" s="312"/>
      <c r="DQ7" s="312"/>
      <c r="DR7" s="317"/>
      <c r="DS7" s="317"/>
      <c r="DT7" s="305"/>
    </row>
    <row r="8" spans="1:124" s="304" customFormat="1" ht="20.25" customHeight="1" x14ac:dyDescent="0.35">
      <c r="A8" s="307">
        <v>5</v>
      </c>
      <c r="B8" s="307" t="s">
        <v>784</v>
      </c>
      <c r="C8" s="308" t="s">
        <v>711</v>
      </c>
      <c r="D8" s="308" t="s">
        <v>695</v>
      </c>
      <c r="E8" s="308" t="s">
        <v>712</v>
      </c>
      <c r="F8" s="307" t="s">
        <v>137</v>
      </c>
      <c r="G8" s="308" t="s">
        <v>713</v>
      </c>
      <c r="H8" s="308" t="s">
        <v>129</v>
      </c>
      <c r="I8" s="308" t="s">
        <v>130</v>
      </c>
      <c r="J8" s="308" t="s">
        <v>131</v>
      </c>
      <c r="K8" s="308" t="s">
        <v>132</v>
      </c>
      <c r="L8" s="318">
        <v>44473</v>
      </c>
      <c r="M8" s="309"/>
      <c r="N8" s="309"/>
      <c r="O8" s="318"/>
      <c r="P8" s="310" t="s">
        <v>133</v>
      </c>
      <c r="Q8" s="311" t="s">
        <v>774</v>
      </c>
      <c r="R8" s="310" t="s">
        <v>134</v>
      </c>
      <c r="S8" s="312">
        <v>0</v>
      </c>
      <c r="T8" s="312">
        <v>10000000</v>
      </c>
      <c r="U8" s="312"/>
      <c r="V8" s="313">
        <v>10000000</v>
      </c>
      <c r="W8" s="312">
        <v>0</v>
      </c>
      <c r="X8" s="312">
        <v>0</v>
      </c>
      <c r="Y8" s="312">
        <v>0</v>
      </c>
      <c r="Z8" s="314">
        <v>0</v>
      </c>
      <c r="AA8" s="312">
        <v>0</v>
      </c>
      <c r="AB8" s="312">
        <v>0</v>
      </c>
      <c r="AC8" s="315">
        <v>0</v>
      </c>
      <c r="AD8" s="312" t="s">
        <v>1245</v>
      </c>
      <c r="AE8" s="316">
        <v>21</v>
      </c>
      <c r="AF8" s="316">
        <v>21</v>
      </c>
      <c r="AG8" s="316">
        <v>0</v>
      </c>
      <c r="AH8" s="316">
        <v>0</v>
      </c>
      <c r="AI8" s="316">
        <v>0</v>
      </c>
      <c r="AJ8" s="316">
        <v>21</v>
      </c>
      <c r="AK8" s="316">
        <v>0</v>
      </c>
      <c r="AL8" s="316">
        <v>0</v>
      </c>
      <c r="AM8" s="316">
        <v>0</v>
      </c>
      <c r="AN8" s="316">
        <v>0</v>
      </c>
      <c r="AO8" s="316">
        <v>0</v>
      </c>
      <c r="AP8" s="316">
        <v>0</v>
      </c>
      <c r="AQ8" s="312">
        <v>10000000</v>
      </c>
      <c r="AR8" s="312">
        <v>0</v>
      </c>
      <c r="AS8" s="312">
        <v>0</v>
      </c>
      <c r="AT8" s="312">
        <v>10000000</v>
      </c>
      <c r="AU8" s="312">
        <v>0</v>
      </c>
      <c r="AV8" s="312">
        <v>0</v>
      </c>
      <c r="AW8" s="312">
        <v>0</v>
      </c>
      <c r="AX8" s="312">
        <v>0</v>
      </c>
      <c r="AY8" s="218">
        <v>0</v>
      </c>
      <c r="AZ8" s="312">
        <v>0</v>
      </c>
      <c r="BA8" s="218">
        <v>0</v>
      </c>
      <c r="BB8" s="312">
        <v>0</v>
      </c>
      <c r="BC8" s="312">
        <v>0</v>
      </c>
      <c r="BD8" s="312">
        <v>0</v>
      </c>
      <c r="BE8" s="312">
        <v>0</v>
      </c>
      <c r="BF8" s="218">
        <v>0</v>
      </c>
      <c r="BG8" s="218">
        <v>0</v>
      </c>
      <c r="BH8" s="218">
        <v>0</v>
      </c>
      <c r="BI8" s="218">
        <v>0</v>
      </c>
      <c r="BJ8" s="218">
        <v>0</v>
      </c>
      <c r="BK8" s="218">
        <v>0</v>
      </c>
      <c r="BL8" s="218">
        <v>0</v>
      </c>
      <c r="BM8" s="218">
        <v>0</v>
      </c>
      <c r="BN8" s="218">
        <v>0</v>
      </c>
      <c r="BO8" s="218">
        <v>0</v>
      </c>
      <c r="BP8" s="218">
        <v>0</v>
      </c>
      <c r="BQ8" s="312">
        <v>0</v>
      </c>
      <c r="BR8" s="218">
        <v>0</v>
      </c>
      <c r="BS8" s="312">
        <v>0</v>
      </c>
      <c r="BT8" s="315">
        <v>10000000</v>
      </c>
      <c r="BU8" s="312">
        <v>0</v>
      </c>
      <c r="BV8" s="312">
        <v>0</v>
      </c>
      <c r="BW8" s="312">
        <v>0</v>
      </c>
      <c r="BX8" s="312">
        <v>11000000</v>
      </c>
      <c r="BY8" s="312">
        <v>0</v>
      </c>
      <c r="BZ8" s="312">
        <v>0</v>
      </c>
      <c r="CA8" s="312">
        <v>800000</v>
      </c>
      <c r="CB8" s="312">
        <v>100000</v>
      </c>
      <c r="CC8" s="312">
        <v>150000</v>
      </c>
      <c r="CD8" s="312">
        <v>0</v>
      </c>
      <c r="CE8" s="312">
        <v>1050000</v>
      </c>
      <c r="CF8" s="312">
        <v>12050000</v>
      </c>
      <c r="CG8" s="312">
        <v>0</v>
      </c>
      <c r="CH8" s="312">
        <v>0</v>
      </c>
      <c r="CI8" s="312">
        <v>0</v>
      </c>
      <c r="CJ8" s="312">
        <v>0</v>
      </c>
      <c r="CK8" s="312">
        <v>0</v>
      </c>
      <c r="CL8" s="312">
        <v>0</v>
      </c>
      <c r="CM8" s="312">
        <v>0</v>
      </c>
      <c r="CN8" s="312">
        <v>0</v>
      </c>
      <c r="CO8" s="312">
        <v>0</v>
      </c>
      <c r="CP8" s="312">
        <v>0</v>
      </c>
      <c r="CQ8" s="312">
        <v>0</v>
      </c>
      <c r="CR8" s="312">
        <v>8950000</v>
      </c>
      <c r="CS8" s="312">
        <v>0</v>
      </c>
      <c r="CT8" s="315">
        <v>8950000</v>
      </c>
      <c r="CU8" s="312">
        <v>1700000</v>
      </c>
      <c r="CV8" s="312">
        <v>0</v>
      </c>
      <c r="CW8" s="312">
        <v>300000</v>
      </c>
      <c r="CX8" s="312"/>
      <c r="CY8" s="312">
        <v>0</v>
      </c>
      <c r="CZ8" s="312">
        <v>2000000</v>
      </c>
      <c r="DA8" s="312">
        <v>3050000</v>
      </c>
      <c r="DB8" s="312">
        <v>200000</v>
      </c>
      <c r="DC8" s="312">
        <v>12200000</v>
      </c>
      <c r="DD8" s="312"/>
      <c r="DE8" s="312" t="s">
        <v>775</v>
      </c>
      <c r="DF8" s="312">
        <v>833333.33333333302</v>
      </c>
      <c r="DG8" s="310" t="s">
        <v>135</v>
      </c>
      <c r="DH8" s="310"/>
      <c r="DI8" s="310" t="s">
        <v>1218</v>
      </c>
      <c r="DJ8" s="312"/>
      <c r="DK8" s="312"/>
      <c r="DL8" s="312"/>
      <c r="DM8" s="310"/>
      <c r="DN8" s="312"/>
      <c r="DO8" s="312"/>
      <c r="DP8" s="312"/>
      <c r="DQ8" s="312"/>
      <c r="DR8" s="317"/>
      <c r="DS8" s="317"/>
      <c r="DT8" s="305"/>
    </row>
    <row r="9" spans="1:124" s="304" customFormat="1" ht="20.25" customHeight="1" x14ac:dyDescent="0.35">
      <c r="A9" s="307">
        <v>6</v>
      </c>
      <c r="B9" s="307" t="s">
        <v>777</v>
      </c>
      <c r="C9" s="308" t="s">
        <v>698</v>
      </c>
      <c r="D9" s="308" t="s">
        <v>695</v>
      </c>
      <c r="E9" s="308" t="s">
        <v>699</v>
      </c>
      <c r="F9" s="307" t="s">
        <v>127</v>
      </c>
      <c r="G9" s="308" t="s">
        <v>700</v>
      </c>
      <c r="H9" s="308" t="s">
        <v>129</v>
      </c>
      <c r="I9" s="308" t="s">
        <v>130</v>
      </c>
      <c r="J9" s="308" t="s">
        <v>131</v>
      </c>
      <c r="K9" s="308" t="s">
        <v>132</v>
      </c>
      <c r="L9" s="318">
        <v>44455</v>
      </c>
      <c r="M9" s="309"/>
      <c r="N9" s="309"/>
      <c r="O9" s="318"/>
      <c r="P9" s="310" t="s">
        <v>133</v>
      </c>
      <c r="Q9" s="311" t="s">
        <v>774</v>
      </c>
      <c r="R9" s="310" t="s">
        <v>134</v>
      </c>
      <c r="S9" s="312">
        <v>0</v>
      </c>
      <c r="T9" s="312">
        <v>40000000</v>
      </c>
      <c r="U9" s="312"/>
      <c r="V9" s="313">
        <v>40000000</v>
      </c>
      <c r="W9" s="312">
        <v>0</v>
      </c>
      <c r="X9" s="312">
        <v>0</v>
      </c>
      <c r="Y9" s="312">
        <v>0</v>
      </c>
      <c r="Z9" s="314">
        <v>0</v>
      </c>
      <c r="AA9" s="312">
        <v>0</v>
      </c>
      <c r="AB9" s="312">
        <v>0</v>
      </c>
      <c r="AC9" s="315">
        <v>0</v>
      </c>
      <c r="AD9" s="312" t="s">
        <v>1245</v>
      </c>
      <c r="AE9" s="316">
        <v>21</v>
      </c>
      <c r="AF9" s="316">
        <v>21</v>
      </c>
      <c r="AG9" s="316">
        <v>0</v>
      </c>
      <c r="AH9" s="316">
        <v>0</v>
      </c>
      <c r="AI9" s="316">
        <v>0</v>
      </c>
      <c r="AJ9" s="316">
        <v>21</v>
      </c>
      <c r="AK9" s="316">
        <v>0</v>
      </c>
      <c r="AL9" s="316">
        <v>0</v>
      </c>
      <c r="AM9" s="316">
        <v>0</v>
      </c>
      <c r="AN9" s="316">
        <v>0</v>
      </c>
      <c r="AO9" s="316">
        <v>0</v>
      </c>
      <c r="AP9" s="316">
        <v>0</v>
      </c>
      <c r="AQ9" s="312">
        <v>40000000</v>
      </c>
      <c r="AR9" s="312">
        <v>0</v>
      </c>
      <c r="AS9" s="312">
        <v>0</v>
      </c>
      <c r="AT9" s="312">
        <v>40000000</v>
      </c>
      <c r="AU9" s="312">
        <v>0</v>
      </c>
      <c r="AV9" s="312">
        <v>0</v>
      </c>
      <c r="AW9" s="312">
        <v>0</v>
      </c>
      <c r="AX9" s="312">
        <v>0</v>
      </c>
      <c r="AY9" s="218">
        <v>0</v>
      </c>
      <c r="AZ9" s="312">
        <v>0</v>
      </c>
      <c r="BA9" s="218">
        <v>0</v>
      </c>
      <c r="BB9" s="312">
        <v>0</v>
      </c>
      <c r="BC9" s="312">
        <v>0</v>
      </c>
      <c r="BD9" s="312">
        <v>0</v>
      </c>
      <c r="BE9" s="312">
        <v>0</v>
      </c>
      <c r="BF9" s="218">
        <v>0</v>
      </c>
      <c r="BG9" s="218">
        <v>0</v>
      </c>
      <c r="BH9" s="218">
        <v>0</v>
      </c>
      <c r="BI9" s="218">
        <v>0</v>
      </c>
      <c r="BJ9" s="218">
        <v>0</v>
      </c>
      <c r="BK9" s="218">
        <v>0</v>
      </c>
      <c r="BL9" s="218">
        <v>0</v>
      </c>
      <c r="BM9" s="218">
        <v>0</v>
      </c>
      <c r="BN9" s="218">
        <v>0</v>
      </c>
      <c r="BO9" s="218">
        <v>0</v>
      </c>
      <c r="BP9" s="218">
        <v>0</v>
      </c>
      <c r="BQ9" s="312">
        <v>0</v>
      </c>
      <c r="BR9" s="218">
        <v>0</v>
      </c>
      <c r="BS9" s="312">
        <v>0</v>
      </c>
      <c r="BT9" s="315">
        <v>40000000</v>
      </c>
      <c r="BU9" s="312">
        <v>0</v>
      </c>
      <c r="BV9" s="312">
        <v>0</v>
      </c>
      <c r="BW9" s="312">
        <v>0</v>
      </c>
      <c r="BX9" s="312">
        <v>11000000</v>
      </c>
      <c r="BY9" s="312">
        <v>0</v>
      </c>
      <c r="BZ9" s="312">
        <v>0</v>
      </c>
      <c r="CA9" s="312">
        <v>2384000</v>
      </c>
      <c r="CB9" s="312">
        <v>400000</v>
      </c>
      <c r="CC9" s="312">
        <v>447000</v>
      </c>
      <c r="CD9" s="312">
        <v>0</v>
      </c>
      <c r="CE9" s="312">
        <v>3231000</v>
      </c>
      <c r="CF9" s="312">
        <v>14231000</v>
      </c>
      <c r="CG9" s="312">
        <v>25769000</v>
      </c>
      <c r="CH9" s="312">
        <v>3503800</v>
      </c>
      <c r="CI9" s="312">
        <v>0</v>
      </c>
      <c r="CJ9" s="312">
        <v>3503800</v>
      </c>
      <c r="CK9" s="312">
        <v>0</v>
      </c>
      <c r="CL9" s="312">
        <v>0</v>
      </c>
      <c r="CM9" s="312">
        <v>0</v>
      </c>
      <c r="CN9" s="312">
        <v>0</v>
      </c>
      <c r="CO9" s="312">
        <v>0</v>
      </c>
      <c r="CP9" s="312">
        <v>0</v>
      </c>
      <c r="CQ9" s="312">
        <v>0</v>
      </c>
      <c r="CR9" s="312">
        <v>33265200</v>
      </c>
      <c r="CS9" s="312">
        <v>0</v>
      </c>
      <c r="CT9" s="315">
        <v>33265200</v>
      </c>
      <c r="CU9" s="312">
        <v>5066000</v>
      </c>
      <c r="CV9" s="312">
        <v>0</v>
      </c>
      <c r="CW9" s="312">
        <v>894000</v>
      </c>
      <c r="CX9" s="312"/>
      <c r="CY9" s="312">
        <v>0</v>
      </c>
      <c r="CZ9" s="312">
        <v>5960000</v>
      </c>
      <c r="DA9" s="312">
        <v>9191000</v>
      </c>
      <c r="DB9" s="312">
        <v>596000</v>
      </c>
      <c r="DC9" s="312">
        <v>46556000</v>
      </c>
      <c r="DD9" s="312"/>
      <c r="DE9" s="312" t="s">
        <v>775</v>
      </c>
      <c r="DF9" s="312">
        <v>3333333.3333333302</v>
      </c>
      <c r="DG9" s="310" t="s">
        <v>135</v>
      </c>
      <c r="DH9" s="310"/>
      <c r="DI9" s="310" t="s">
        <v>1218</v>
      </c>
      <c r="DJ9" s="312"/>
      <c r="DK9" s="312"/>
      <c r="DL9" s="312"/>
      <c r="DM9" s="310"/>
      <c r="DN9" s="312"/>
      <c r="DO9" s="312"/>
      <c r="DP9" s="312"/>
      <c r="DQ9" s="312"/>
      <c r="DR9" s="317"/>
      <c r="DS9" s="317"/>
      <c r="DT9" s="305"/>
    </row>
    <row r="10" spans="1:124" s="304" customFormat="1" ht="20.25" customHeight="1" x14ac:dyDescent="0.35">
      <c r="A10" s="307">
        <v>7</v>
      </c>
      <c r="B10" s="307" t="s">
        <v>783</v>
      </c>
      <c r="C10" s="308" t="s">
        <v>707</v>
      </c>
      <c r="D10" s="308" t="s">
        <v>695</v>
      </c>
      <c r="E10" s="308" t="s">
        <v>699</v>
      </c>
      <c r="F10" s="307" t="s">
        <v>137</v>
      </c>
      <c r="G10" s="308" t="s">
        <v>708</v>
      </c>
      <c r="H10" s="308" t="s">
        <v>129</v>
      </c>
      <c r="I10" s="308" t="s">
        <v>130</v>
      </c>
      <c r="J10" s="308" t="s">
        <v>131</v>
      </c>
      <c r="K10" s="308" t="s">
        <v>132</v>
      </c>
      <c r="L10" s="318">
        <v>44455</v>
      </c>
      <c r="M10" s="309"/>
      <c r="N10" s="309"/>
      <c r="O10" s="318"/>
      <c r="P10" s="310" t="s">
        <v>133</v>
      </c>
      <c r="Q10" s="311" t="s">
        <v>774</v>
      </c>
      <c r="R10" s="310" t="s">
        <v>134</v>
      </c>
      <c r="S10" s="312">
        <v>0</v>
      </c>
      <c r="T10" s="312">
        <v>10000000</v>
      </c>
      <c r="U10" s="312"/>
      <c r="V10" s="313">
        <v>10000000</v>
      </c>
      <c r="W10" s="312">
        <v>0</v>
      </c>
      <c r="X10" s="312">
        <v>0</v>
      </c>
      <c r="Y10" s="312">
        <v>0</v>
      </c>
      <c r="Z10" s="314">
        <v>0</v>
      </c>
      <c r="AA10" s="312">
        <v>0</v>
      </c>
      <c r="AB10" s="312">
        <v>0</v>
      </c>
      <c r="AC10" s="315">
        <v>0</v>
      </c>
      <c r="AD10" s="312" t="s">
        <v>1245</v>
      </c>
      <c r="AE10" s="316">
        <v>21</v>
      </c>
      <c r="AF10" s="316">
        <v>21</v>
      </c>
      <c r="AG10" s="316">
        <v>0</v>
      </c>
      <c r="AH10" s="316">
        <v>0</v>
      </c>
      <c r="AI10" s="316">
        <v>0</v>
      </c>
      <c r="AJ10" s="316">
        <v>21</v>
      </c>
      <c r="AK10" s="316">
        <v>0</v>
      </c>
      <c r="AL10" s="316">
        <v>0</v>
      </c>
      <c r="AM10" s="316">
        <v>0</v>
      </c>
      <c r="AN10" s="316">
        <v>0</v>
      </c>
      <c r="AO10" s="316">
        <v>0</v>
      </c>
      <c r="AP10" s="316">
        <v>0</v>
      </c>
      <c r="AQ10" s="312">
        <v>10000000</v>
      </c>
      <c r="AR10" s="312">
        <v>0</v>
      </c>
      <c r="AS10" s="312">
        <v>0</v>
      </c>
      <c r="AT10" s="312">
        <v>10000000</v>
      </c>
      <c r="AU10" s="312">
        <v>0</v>
      </c>
      <c r="AV10" s="312">
        <v>0</v>
      </c>
      <c r="AW10" s="312">
        <v>0</v>
      </c>
      <c r="AX10" s="312">
        <v>0</v>
      </c>
      <c r="AY10" s="218">
        <v>0</v>
      </c>
      <c r="AZ10" s="312">
        <v>0</v>
      </c>
      <c r="BA10" s="218">
        <v>0</v>
      </c>
      <c r="BB10" s="312">
        <v>0</v>
      </c>
      <c r="BC10" s="312">
        <v>0</v>
      </c>
      <c r="BD10" s="312">
        <v>0</v>
      </c>
      <c r="BE10" s="312">
        <v>0</v>
      </c>
      <c r="BF10" s="218">
        <v>0</v>
      </c>
      <c r="BG10" s="218">
        <v>0</v>
      </c>
      <c r="BH10" s="218">
        <v>0</v>
      </c>
      <c r="BI10" s="218">
        <v>0</v>
      </c>
      <c r="BJ10" s="218">
        <v>0</v>
      </c>
      <c r="BK10" s="218">
        <v>0</v>
      </c>
      <c r="BL10" s="218">
        <v>0</v>
      </c>
      <c r="BM10" s="218">
        <v>0</v>
      </c>
      <c r="BN10" s="218">
        <v>0</v>
      </c>
      <c r="BO10" s="218">
        <v>0</v>
      </c>
      <c r="BP10" s="218">
        <v>0</v>
      </c>
      <c r="BQ10" s="312">
        <v>0</v>
      </c>
      <c r="BR10" s="218">
        <v>0</v>
      </c>
      <c r="BS10" s="312">
        <v>0</v>
      </c>
      <c r="BT10" s="315">
        <v>10000000</v>
      </c>
      <c r="BU10" s="312">
        <v>0</v>
      </c>
      <c r="BV10" s="312">
        <v>0</v>
      </c>
      <c r="BW10" s="312">
        <v>0</v>
      </c>
      <c r="BX10" s="312">
        <v>11000000</v>
      </c>
      <c r="BY10" s="312">
        <v>0</v>
      </c>
      <c r="BZ10" s="312">
        <v>0</v>
      </c>
      <c r="CA10" s="312">
        <v>800000</v>
      </c>
      <c r="CB10" s="312">
        <v>100000</v>
      </c>
      <c r="CC10" s="312">
        <v>150000</v>
      </c>
      <c r="CD10" s="312">
        <v>0</v>
      </c>
      <c r="CE10" s="312">
        <v>1050000</v>
      </c>
      <c r="CF10" s="312">
        <v>12050000</v>
      </c>
      <c r="CG10" s="312">
        <v>0</v>
      </c>
      <c r="CH10" s="312">
        <v>0</v>
      </c>
      <c r="CI10" s="312">
        <v>0</v>
      </c>
      <c r="CJ10" s="312">
        <v>0</v>
      </c>
      <c r="CK10" s="312">
        <v>0</v>
      </c>
      <c r="CL10" s="312">
        <v>0</v>
      </c>
      <c r="CM10" s="312">
        <v>0</v>
      </c>
      <c r="CN10" s="312">
        <v>0</v>
      </c>
      <c r="CO10" s="312">
        <v>0</v>
      </c>
      <c r="CP10" s="312">
        <v>0</v>
      </c>
      <c r="CQ10" s="312">
        <v>0</v>
      </c>
      <c r="CR10" s="312">
        <v>8950000</v>
      </c>
      <c r="CS10" s="312">
        <v>0</v>
      </c>
      <c r="CT10" s="315">
        <v>8950000</v>
      </c>
      <c r="CU10" s="312">
        <v>1700000</v>
      </c>
      <c r="CV10" s="312">
        <v>0</v>
      </c>
      <c r="CW10" s="312">
        <v>300000</v>
      </c>
      <c r="CX10" s="312"/>
      <c r="CY10" s="312">
        <v>0</v>
      </c>
      <c r="CZ10" s="312">
        <v>2000000</v>
      </c>
      <c r="DA10" s="312">
        <v>3050000</v>
      </c>
      <c r="DB10" s="312">
        <v>200000</v>
      </c>
      <c r="DC10" s="312">
        <v>12200000</v>
      </c>
      <c r="DD10" s="312"/>
      <c r="DE10" s="312" t="s">
        <v>775</v>
      </c>
      <c r="DF10" s="312">
        <v>833333.33333333302</v>
      </c>
      <c r="DG10" s="310" t="s">
        <v>135</v>
      </c>
      <c r="DH10" s="310"/>
      <c r="DI10" s="310" t="s">
        <v>1218</v>
      </c>
      <c r="DJ10" s="312"/>
      <c r="DK10" s="312"/>
      <c r="DL10" s="312"/>
      <c r="DM10" s="310"/>
      <c r="DN10" s="312"/>
      <c r="DO10" s="312"/>
      <c r="DP10" s="312"/>
      <c r="DQ10" s="312"/>
      <c r="DR10" s="317"/>
      <c r="DS10" s="317"/>
      <c r="DT10" s="305"/>
    </row>
    <row r="11" spans="1:124" s="304" customFormat="1" ht="20.25" customHeight="1" x14ac:dyDescent="0.35">
      <c r="A11" s="307">
        <v>8</v>
      </c>
      <c r="B11" s="307" t="s">
        <v>779</v>
      </c>
      <c r="C11" s="308" t="s">
        <v>718</v>
      </c>
      <c r="D11" s="308" t="s">
        <v>695</v>
      </c>
      <c r="E11" s="308" t="s">
        <v>702</v>
      </c>
      <c r="F11" s="307" t="s">
        <v>186</v>
      </c>
      <c r="G11" s="308" t="s">
        <v>719</v>
      </c>
      <c r="H11" s="308" t="s">
        <v>129</v>
      </c>
      <c r="I11" s="308" t="s">
        <v>130</v>
      </c>
      <c r="J11" s="308" t="s">
        <v>131</v>
      </c>
      <c r="K11" s="308" t="s">
        <v>132</v>
      </c>
      <c r="L11" s="318">
        <v>44495</v>
      </c>
      <c r="M11" s="309"/>
      <c r="N11" s="309"/>
      <c r="O11" s="318"/>
      <c r="P11" s="310"/>
      <c r="Q11" s="311" t="s">
        <v>1256</v>
      </c>
      <c r="R11" s="310" t="s">
        <v>134</v>
      </c>
      <c r="S11" s="312">
        <v>0</v>
      </c>
      <c r="T11" s="312">
        <v>30000000</v>
      </c>
      <c r="U11" s="312"/>
      <c r="V11" s="313">
        <v>30000000</v>
      </c>
      <c r="W11" s="312">
        <v>0</v>
      </c>
      <c r="X11" s="312">
        <v>0</v>
      </c>
      <c r="Y11" s="312">
        <v>0</v>
      </c>
      <c r="Z11" s="314">
        <v>0</v>
      </c>
      <c r="AA11" s="312">
        <v>0</v>
      </c>
      <c r="AB11" s="312">
        <v>0</v>
      </c>
      <c r="AC11" s="315">
        <v>0</v>
      </c>
      <c r="AD11" s="312" t="s">
        <v>1245</v>
      </c>
      <c r="AE11" s="316">
        <v>21</v>
      </c>
      <c r="AF11" s="316">
        <v>21</v>
      </c>
      <c r="AG11" s="316">
        <v>0</v>
      </c>
      <c r="AH11" s="316">
        <v>0</v>
      </c>
      <c r="AI11" s="316">
        <v>0</v>
      </c>
      <c r="AJ11" s="316">
        <v>21</v>
      </c>
      <c r="AK11" s="316">
        <v>0</v>
      </c>
      <c r="AL11" s="316">
        <v>0</v>
      </c>
      <c r="AM11" s="316">
        <v>0</v>
      </c>
      <c r="AN11" s="316">
        <v>0</v>
      </c>
      <c r="AO11" s="316">
        <v>0</v>
      </c>
      <c r="AP11" s="316">
        <v>0</v>
      </c>
      <c r="AQ11" s="312">
        <v>30000000</v>
      </c>
      <c r="AR11" s="312">
        <v>0</v>
      </c>
      <c r="AS11" s="312">
        <v>0</v>
      </c>
      <c r="AT11" s="312">
        <v>30000000</v>
      </c>
      <c r="AU11" s="312">
        <v>0</v>
      </c>
      <c r="AV11" s="312">
        <v>0</v>
      </c>
      <c r="AW11" s="312">
        <v>0</v>
      </c>
      <c r="AX11" s="312">
        <v>0</v>
      </c>
      <c r="AY11" s="218">
        <v>0</v>
      </c>
      <c r="AZ11" s="312">
        <v>0</v>
      </c>
      <c r="BA11" s="218">
        <v>0</v>
      </c>
      <c r="BB11" s="312">
        <v>0</v>
      </c>
      <c r="BC11" s="312">
        <v>0</v>
      </c>
      <c r="BD11" s="312">
        <v>0</v>
      </c>
      <c r="BE11" s="312">
        <v>0</v>
      </c>
      <c r="BF11" s="218">
        <v>0</v>
      </c>
      <c r="BG11" s="218">
        <v>0</v>
      </c>
      <c r="BH11" s="218">
        <v>0</v>
      </c>
      <c r="BI11" s="218">
        <v>0</v>
      </c>
      <c r="BJ11" s="218">
        <v>0</v>
      </c>
      <c r="BK11" s="218">
        <v>0</v>
      </c>
      <c r="BL11" s="218">
        <v>0</v>
      </c>
      <c r="BM11" s="218">
        <v>0</v>
      </c>
      <c r="BN11" s="218">
        <v>0</v>
      </c>
      <c r="BO11" s="218">
        <v>0</v>
      </c>
      <c r="BP11" s="218">
        <v>0</v>
      </c>
      <c r="BQ11" s="312">
        <v>0</v>
      </c>
      <c r="BR11" s="218">
        <v>0</v>
      </c>
      <c r="BS11" s="312">
        <v>0</v>
      </c>
      <c r="BT11" s="315">
        <v>30000000</v>
      </c>
      <c r="BU11" s="312">
        <v>0</v>
      </c>
      <c r="BV11" s="312">
        <v>0</v>
      </c>
      <c r="BW11" s="312">
        <v>0</v>
      </c>
      <c r="BX11" s="312">
        <v>0</v>
      </c>
      <c r="BY11" s="312">
        <v>0</v>
      </c>
      <c r="BZ11" s="312">
        <v>0</v>
      </c>
      <c r="CA11" s="312">
        <v>0</v>
      </c>
      <c r="CB11" s="312">
        <v>0</v>
      </c>
      <c r="CC11" s="312">
        <v>0</v>
      </c>
      <c r="CD11" s="312">
        <v>0</v>
      </c>
      <c r="CE11" s="312">
        <v>0</v>
      </c>
      <c r="CF11" s="312">
        <v>0</v>
      </c>
      <c r="CG11" s="312">
        <v>30000000</v>
      </c>
      <c r="CH11" s="312">
        <v>3000000</v>
      </c>
      <c r="CI11" s="312">
        <v>0</v>
      </c>
      <c r="CJ11" s="312">
        <v>3000000</v>
      </c>
      <c r="CK11" s="312">
        <v>0</v>
      </c>
      <c r="CL11" s="312">
        <v>0</v>
      </c>
      <c r="CM11" s="312">
        <v>0</v>
      </c>
      <c r="CN11" s="312">
        <v>0</v>
      </c>
      <c r="CO11" s="312">
        <v>0</v>
      </c>
      <c r="CP11" s="312">
        <v>0</v>
      </c>
      <c r="CQ11" s="312">
        <v>0</v>
      </c>
      <c r="CR11" s="312">
        <v>27000000</v>
      </c>
      <c r="CS11" s="312">
        <v>0</v>
      </c>
      <c r="CT11" s="315">
        <v>27000000</v>
      </c>
      <c r="CU11" s="312">
        <v>0</v>
      </c>
      <c r="CV11" s="312">
        <v>0</v>
      </c>
      <c r="CW11" s="312">
        <v>0</v>
      </c>
      <c r="CX11" s="312"/>
      <c r="CY11" s="312">
        <v>0</v>
      </c>
      <c r="CZ11" s="312">
        <v>0</v>
      </c>
      <c r="DA11" s="312">
        <v>0</v>
      </c>
      <c r="DB11" s="312">
        <v>0</v>
      </c>
      <c r="DC11" s="312">
        <v>30000000</v>
      </c>
      <c r="DD11" s="312"/>
      <c r="DE11" s="312" t="s">
        <v>775</v>
      </c>
      <c r="DF11" s="312">
        <v>2500000</v>
      </c>
      <c r="DG11" s="310" t="s">
        <v>135</v>
      </c>
      <c r="DH11" s="310"/>
      <c r="DI11" s="310" t="s">
        <v>1218</v>
      </c>
      <c r="DJ11" s="312"/>
      <c r="DK11" s="312"/>
      <c r="DL11" s="312"/>
      <c r="DM11" s="310"/>
      <c r="DN11" s="312"/>
      <c r="DO11" s="312"/>
      <c r="DP11" s="312"/>
      <c r="DQ11" s="312"/>
      <c r="DR11" s="317"/>
      <c r="DS11" s="317"/>
      <c r="DT11" s="305"/>
    </row>
    <row r="12" spans="1:124" s="304" customFormat="1" ht="20.25" customHeight="1" x14ac:dyDescent="0.35">
      <c r="A12" s="307">
        <v>9</v>
      </c>
      <c r="B12" s="307" t="s">
        <v>780</v>
      </c>
      <c r="C12" s="308" t="s">
        <v>716</v>
      </c>
      <c r="D12" s="308" t="s">
        <v>695</v>
      </c>
      <c r="E12" s="308" t="s">
        <v>702</v>
      </c>
      <c r="F12" s="307" t="s">
        <v>256</v>
      </c>
      <c r="G12" s="308" t="s">
        <v>717</v>
      </c>
      <c r="H12" s="308" t="s">
        <v>129</v>
      </c>
      <c r="I12" s="308" t="s">
        <v>130</v>
      </c>
      <c r="J12" s="308" t="s">
        <v>131</v>
      </c>
      <c r="K12" s="308" t="s">
        <v>198</v>
      </c>
      <c r="L12" s="318">
        <v>44491</v>
      </c>
      <c r="M12" s="309"/>
      <c r="N12" s="309"/>
      <c r="O12" s="318">
        <v>44541</v>
      </c>
      <c r="P12" s="310" t="s">
        <v>247</v>
      </c>
      <c r="Q12" s="311" t="s">
        <v>1256</v>
      </c>
      <c r="R12" s="310" t="s">
        <v>134</v>
      </c>
      <c r="S12" s="312">
        <v>0</v>
      </c>
      <c r="T12" s="312">
        <v>15000000</v>
      </c>
      <c r="U12" s="312"/>
      <c r="V12" s="313">
        <v>15000000</v>
      </c>
      <c r="W12" s="312">
        <v>0</v>
      </c>
      <c r="X12" s="312">
        <v>0</v>
      </c>
      <c r="Y12" s="312">
        <v>0</v>
      </c>
      <c r="Z12" s="314">
        <v>0</v>
      </c>
      <c r="AA12" s="312">
        <v>0</v>
      </c>
      <c r="AB12" s="312">
        <v>0</v>
      </c>
      <c r="AC12" s="315">
        <v>0</v>
      </c>
      <c r="AD12" s="312" t="s">
        <v>1245</v>
      </c>
      <c r="AE12" s="316">
        <v>21</v>
      </c>
      <c r="AF12" s="316">
        <v>11</v>
      </c>
      <c r="AG12" s="316">
        <v>0</v>
      </c>
      <c r="AH12" s="316">
        <v>0</v>
      </c>
      <c r="AI12" s="316">
        <v>0</v>
      </c>
      <c r="AJ12" s="316">
        <v>11</v>
      </c>
      <c r="AK12" s="316">
        <v>0</v>
      </c>
      <c r="AL12" s="316">
        <v>0</v>
      </c>
      <c r="AM12" s="316">
        <v>0</v>
      </c>
      <c r="AN12" s="316">
        <v>0</v>
      </c>
      <c r="AO12" s="316">
        <v>0</v>
      </c>
      <c r="AP12" s="316">
        <v>0</v>
      </c>
      <c r="AQ12" s="312">
        <v>7857142.8570999997</v>
      </c>
      <c r="AR12" s="312">
        <v>0</v>
      </c>
      <c r="AS12" s="312">
        <v>0</v>
      </c>
      <c r="AT12" s="312">
        <v>7857142.8570999997</v>
      </c>
      <c r="AU12" s="312">
        <v>0</v>
      </c>
      <c r="AV12" s="312">
        <v>0</v>
      </c>
      <c r="AW12" s="312">
        <v>0</v>
      </c>
      <c r="AX12" s="312">
        <v>0</v>
      </c>
      <c r="AY12" s="218">
        <v>0</v>
      </c>
      <c r="AZ12" s="312">
        <v>0</v>
      </c>
      <c r="BA12" s="218">
        <v>0</v>
      </c>
      <c r="BB12" s="312">
        <v>0</v>
      </c>
      <c r="BC12" s="312">
        <v>0</v>
      </c>
      <c r="BD12" s="312">
        <v>0</v>
      </c>
      <c r="BE12" s="312">
        <v>0</v>
      </c>
      <c r="BF12" s="218">
        <v>0</v>
      </c>
      <c r="BG12" s="218">
        <v>0</v>
      </c>
      <c r="BH12" s="218">
        <v>0</v>
      </c>
      <c r="BI12" s="218">
        <v>0</v>
      </c>
      <c r="BJ12" s="218">
        <v>0</v>
      </c>
      <c r="BK12" s="218">
        <v>0</v>
      </c>
      <c r="BL12" s="218">
        <v>0</v>
      </c>
      <c r="BM12" s="218">
        <v>0</v>
      </c>
      <c r="BN12" s="218">
        <v>0</v>
      </c>
      <c r="BO12" s="218">
        <v>0</v>
      </c>
      <c r="BP12" s="218">
        <v>0</v>
      </c>
      <c r="BQ12" s="312">
        <v>0</v>
      </c>
      <c r="BR12" s="218">
        <v>0</v>
      </c>
      <c r="BS12" s="312">
        <v>0</v>
      </c>
      <c r="BT12" s="315">
        <v>7857142.8570999997</v>
      </c>
      <c r="BU12" s="312">
        <v>0</v>
      </c>
      <c r="BV12" s="312">
        <v>0</v>
      </c>
      <c r="BW12" s="312">
        <v>0</v>
      </c>
      <c r="BX12" s="312">
        <v>0</v>
      </c>
      <c r="BY12" s="312">
        <v>0</v>
      </c>
      <c r="BZ12" s="312">
        <v>0</v>
      </c>
      <c r="CA12" s="312">
        <v>0</v>
      </c>
      <c r="CB12" s="312">
        <v>0</v>
      </c>
      <c r="CC12" s="312">
        <v>0</v>
      </c>
      <c r="CD12" s="312">
        <v>0</v>
      </c>
      <c r="CE12" s="312">
        <v>0</v>
      </c>
      <c r="CF12" s="312">
        <v>0</v>
      </c>
      <c r="CG12" s="312">
        <v>7857142.8570999997</v>
      </c>
      <c r="CH12" s="312">
        <v>785714.28570000001</v>
      </c>
      <c r="CI12" s="312">
        <v>0</v>
      </c>
      <c r="CJ12" s="312">
        <v>785714.28570000001</v>
      </c>
      <c r="CK12" s="312">
        <v>0</v>
      </c>
      <c r="CL12" s="312">
        <v>0</v>
      </c>
      <c r="CM12" s="312">
        <v>0</v>
      </c>
      <c r="CN12" s="312">
        <v>0</v>
      </c>
      <c r="CO12" s="312">
        <v>0</v>
      </c>
      <c r="CP12" s="312">
        <v>0</v>
      </c>
      <c r="CQ12" s="312">
        <v>0</v>
      </c>
      <c r="CR12" s="312">
        <v>7071429</v>
      </c>
      <c r="CS12" s="312">
        <v>0</v>
      </c>
      <c r="CT12" s="315">
        <v>7071429</v>
      </c>
      <c r="CU12" s="312">
        <v>0</v>
      </c>
      <c r="CV12" s="312">
        <v>0</v>
      </c>
      <c r="CW12" s="312">
        <v>0</v>
      </c>
      <c r="CX12" s="312"/>
      <c r="CY12" s="312">
        <v>0</v>
      </c>
      <c r="CZ12" s="312">
        <v>0</v>
      </c>
      <c r="DA12" s="312">
        <v>0</v>
      </c>
      <c r="DB12" s="312">
        <v>0</v>
      </c>
      <c r="DC12" s="312">
        <v>7857143</v>
      </c>
      <c r="DD12" s="312"/>
      <c r="DE12" s="312" t="s">
        <v>775</v>
      </c>
      <c r="DF12" s="312">
        <v>1250000</v>
      </c>
      <c r="DG12" s="310" t="s">
        <v>135</v>
      </c>
      <c r="DH12" s="310"/>
      <c r="DI12" s="310" t="s">
        <v>1218</v>
      </c>
      <c r="DJ12" s="312"/>
      <c r="DK12" s="312"/>
      <c r="DL12" s="312"/>
      <c r="DM12" s="310"/>
      <c r="DN12" s="312"/>
      <c r="DO12" s="312"/>
      <c r="DP12" s="312"/>
      <c r="DQ12" s="312"/>
      <c r="DR12" s="317"/>
      <c r="DS12" s="317"/>
      <c r="DT12" s="305"/>
    </row>
    <row r="13" spans="1:124" s="304" customFormat="1" ht="20.25" customHeight="1" x14ac:dyDescent="0.35">
      <c r="A13" s="307">
        <v>10</v>
      </c>
      <c r="B13" s="307" t="s">
        <v>781</v>
      </c>
      <c r="C13" s="308" t="s">
        <v>709</v>
      </c>
      <c r="D13" s="308" t="s">
        <v>695</v>
      </c>
      <c r="E13" s="308" t="s">
        <v>702</v>
      </c>
      <c r="F13" s="307" t="s">
        <v>256</v>
      </c>
      <c r="G13" s="308" t="s">
        <v>710</v>
      </c>
      <c r="H13" s="308" t="s">
        <v>129</v>
      </c>
      <c r="I13" s="308" t="s">
        <v>130</v>
      </c>
      <c r="J13" s="308" t="s">
        <v>131</v>
      </c>
      <c r="K13" s="308" t="s">
        <v>132</v>
      </c>
      <c r="L13" s="318">
        <v>44473</v>
      </c>
      <c r="M13" s="309"/>
      <c r="N13" s="309"/>
      <c r="O13" s="318"/>
      <c r="P13" s="310" t="s">
        <v>133</v>
      </c>
      <c r="Q13" s="311" t="s">
        <v>774</v>
      </c>
      <c r="R13" s="310" t="s">
        <v>134</v>
      </c>
      <c r="S13" s="312">
        <v>0</v>
      </c>
      <c r="T13" s="312">
        <v>15000000</v>
      </c>
      <c r="U13" s="312"/>
      <c r="V13" s="313">
        <v>15000000</v>
      </c>
      <c r="W13" s="312">
        <v>0</v>
      </c>
      <c r="X13" s="312">
        <v>0</v>
      </c>
      <c r="Y13" s="312">
        <v>0</v>
      </c>
      <c r="Z13" s="314">
        <v>0</v>
      </c>
      <c r="AA13" s="312">
        <v>0</v>
      </c>
      <c r="AB13" s="312">
        <v>0</v>
      </c>
      <c r="AC13" s="315">
        <v>0</v>
      </c>
      <c r="AD13" s="312" t="s">
        <v>1245</v>
      </c>
      <c r="AE13" s="316">
        <v>21</v>
      </c>
      <c r="AF13" s="316">
        <v>21</v>
      </c>
      <c r="AG13" s="316">
        <v>0</v>
      </c>
      <c r="AH13" s="316">
        <v>0</v>
      </c>
      <c r="AI13" s="316">
        <v>0</v>
      </c>
      <c r="AJ13" s="316">
        <v>21</v>
      </c>
      <c r="AK13" s="316">
        <v>0</v>
      </c>
      <c r="AL13" s="316">
        <v>0</v>
      </c>
      <c r="AM13" s="316">
        <v>0</v>
      </c>
      <c r="AN13" s="316">
        <v>0</v>
      </c>
      <c r="AO13" s="316">
        <v>0</v>
      </c>
      <c r="AP13" s="316">
        <v>0</v>
      </c>
      <c r="AQ13" s="312">
        <v>15000000</v>
      </c>
      <c r="AR13" s="312">
        <v>0</v>
      </c>
      <c r="AS13" s="312">
        <v>0</v>
      </c>
      <c r="AT13" s="312">
        <v>15000000</v>
      </c>
      <c r="AU13" s="312">
        <v>0</v>
      </c>
      <c r="AV13" s="312">
        <v>0</v>
      </c>
      <c r="AW13" s="312">
        <v>0</v>
      </c>
      <c r="AX13" s="312">
        <v>0</v>
      </c>
      <c r="AY13" s="218">
        <v>0</v>
      </c>
      <c r="AZ13" s="312">
        <v>0</v>
      </c>
      <c r="BA13" s="218">
        <v>0</v>
      </c>
      <c r="BB13" s="312">
        <v>0</v>
      </c>
      <c r="BC13" s="312">
        <v>0</v>
      </c>
      <c r="BD13" s="312">
        <v>0</v>
      </c>
      <c r="BE13" s="312">
        <v>0</v>
      </c>
      <c r="BF13" s="218">
        <v>0</v>
      </c>
      <c r="BG13" s="218">
        <v>0</v>
      </c>
      <c r="BH13" s="218">
        <v>0</v>
      </c>
      <c r="BI13" s="218">
        <v>0</v>
      </c>
      <c r="BJ13" s="218">
        <v>0</v>
      </c>
      <c r="BK13" s="218">
        <v>0</v>
      </c>
      <c r="BL13" s="218">
        <v>0</v>
      </c>
      <c r="BM13" s="218">
        <v>0</v>
      </c>
      <c r="BN13" s="218">
        <v>0</v>
      </c>
      <c r="BO13" s="218">
        <v>0</v>
      </c>
      <c r="BP13" s="218">
        <v>0</v>
      </c>
      <c r="BQ13" s="312">
        <v>0</v>
      </c>
      <c r="BR13" s="218">
        <v>0</v>
      </c>
      <c r="BS13" s="312">
        <v>0</v>
      </c>
      <c r="BT13" s="315">
        <v>15000000</v>
      </c>
      <c r="BU13" s="312">
        <v>0</v>
      </c>
      <c r="BV13" s="312">
        <v>0</v>
      </c>
      <c r="BW13" s="312">
        <v>0</v>
      </c>
      <c r="BX13" s="312">
        <v>11000000</v>
      </c>
      <c r="BY13" s="312">
        <v>0</v>
      </c>
      <c r="BZ13" s="312">
        <v>0</v>
      </c>
      <c r="CA13" s="312">
        <v>1200000</v>
      </c>
      <c r="CB13" s="312">
        <v>150000</v>
      </c>
      <c r="CC13" s="312">
        <v>225000</v>
      </c>
      <c r="CD13" s="312">
        <v>0</v>
      </c>
      <c r="CE13" s="312">
        <v>1575000</v>
      </c>
      <c r="CF13" s="312">
        <v>12575000</v>
      </c>
      <c r="CG13" s="312">
        <v>2425000</v>
      </c>
      <c r="CH13" s="312">
        <v>121250</v>
      </c>
      <c r="CI13" s="312">
        <v>0</v>
      </c>
      <c r="CJ13" s="312">
        <v>121250</v>
      </c>
      <c r="CK13" s="312">
        <v>0</v>
      </c>
      <c r="CL13" s="312">
        <v>0</v>
      </c>
      <c r="CM13" s="312">
        <v>0</v>
      </c>
      <c r="CN13" s="312">
        <v>0</v>
      </c>
      <c r="CO13" s="312">
        <v>0</v>
      </c>
      <c r="CP13" s="312">
        <v>0</v>
      </c>
      <c r="CQ13" s="312">
        <v>0</v>
      </c>
      <c r="CR13" s="312">
        <v>13303750</v>
      </c>
      <c r="CS13" s="312">
        <v>0</v>
      </c>
      <c r="CT13" s="315">
        <v>13303750</v>
      </c>
      <c r="CU13" s="312">
        <v>2550000</v>
      </c>
      <c r="CV13" s="312">
        <v>0</v>
      </c>
      <c r="CW13" s="312">
        <v>450000</v>
      </c>
      <c r="CX13" s="312"/>
      <c r="CY13" s="312">
        <v>0</v>
      </c>
      <c r="CZ13" s="312">
        <v>3000000</v>
      </c>
      <c r="DA13" s="312">
        <v>4575000</v>
      </c>
      <c r="DB13" s="312">
        <v>300000</v>
      </c>
      <c r="DC13" s="312">
        <v>18300000</v>
      </c>
      <c r="DD13" s="312"/>
      <c r="DE13" s="312" t="s">
        <v>775</v>
      </c>
      <c r="DF13" s="312">
        <v>1250000</v>
      </c>
      <c r="DG13" s="310" t="s">
        <v>135</v>
      </c>
      <c r="DH13" s="310"/>
      <c r="DI13" s="310" t="s">
        <v>1218</v>
      </c>
      <c r="DJ13" s="312"/>
      <c r="DK13" s="312"/>
      <c r="DL13" s="312"/>
      <c r="DM13" s="310"/>
      <c r="DN13" s="312"/>
      <c r="DO13" s="312"/>
      <c r="DP13" s="312"/>
      <c r="DQ13" s="312"/>
      <c r="DR13" s="317"/>
      <c r="DS13" s="317"/>
      <c r="DT13" s="305"/>
    </row>
    <row r="14" spans="1:124" s="304" customFormat="1" ht="20.25" customHeight="1" x14ac:dyDescent="0.35">
      <c r="A14" s="307">
        <v>11</v>
      </c>
      <c r="B14" s="307" t="s">
        <v>782</v>
      </c>
      <c r="C14" s="308" t="s">
        <v>701</v>
      </c>
      <c r="D14" s="308" t="s">
        <v>695</v>
      </c>
      <c r="E14" s="308" t="s">
        <v>702</v>
      </c>
      <c r="F14" s="307" t="s">
        <v>137</v>
      </c>
      <c r="G14" s="308" t="s">
        <v>703</v>
      </c>
      <c r="H14" s="308" t="s">
        <v>129</v>
      </c>
      <c r="I14" s="308" t="s">
        <v>130</v>
      </c>
      <c r="J14" s="308" t="s">
        <v>131</v>
      </c>
      <c r="K14" s="308" t="s">
        <v>198</v>
      </c>
      <c r="L14" s="318">
        <v>44455</v>
      </c>
      <c r="M14" s="309"/>
      <c r="N14" s="309"/>
      <c r="O14" s="318">
        <v>44544</v>
      </c>
      <c r="P14" s="310" t="s">
        <v>133</v>
      </c>
      <c r="Q14" s="311" t="s">
        <v>774</v>
      </c>
      <c r="R14" s="310" t="s">
        <v>134</v>
      </c>
      <c r="S14" s="312">
        <v>0</v>
      </c>
      <c r="T14" s="312">
        <v>10000000</v>
      </c>
      <c r="U14" s="312"/>
      <c r="V14" s="313">
        <v>10000000</v>
      </c>
      <c r="W14" s="312">
        <v>0</v>
      </c>
      <c r="X14" s="312">
        <v>0</v>
      </c>
      <c r="Y14" s="312">
        <v>0</v>
      </c>
      <c r="Z14" s="314">
        <v>0</v>
      </c>
      <c r="AA14" s="312">
        <v>0</v>
      </c>
      <c r="AB14" s="312">
        <v>0</v>
      </c>
      <c r="AC14" s="315">
        <v>0</v>
      </c>
      <c r="AD14" s="312" t="s">
        <v>1245</v>
      </c>
      <c r="AE14" s="316">
        <v>21</v>
      </c>
      <c r="AF14" s="316">
        <v>12</v>
      </c>
      <c r="AG14" s="316">
        <v>0</v>
      </c>
      <c r="AH14" s="316">
        <v>0</v>
      </c>
      <c r="AI14" s="316">
        <v>0</v>
      </c>
      <c r="AJ14" s="316">
        <v>12</v>
      </c>
      <c r="AK14" s="316">
        <v>0</v>
      </c>
      <c r="AL14" s="316">
        <v>0</v>
      </c>
      <c r="AM14" s="316">
        <v>0</v>
      </c>
      <c r="AN14" s="316">
        <v>0</v>
      </c>
      <c r="AO14" s="316">
        <v>0</v>
      </c>
      <c r="AP14" s="316">
        <v>0</v>
      </c>
      <c r="AQ14" s="312">
        <v>5714285.7143000001</v>
      </c>
      <c r="AR14" s="312">
        <v>2553905</v>
      </c>
      <c r="AS14" s="312">
        <v>0</v>
      </c>
      <c r="AT14" s="312">
        <v>8268190.7143000001</v>
      </c>
      <c r="AU14" s="312">
        <v>0</v>
      </c>
      <c r="AV14" s="312">
        <v>0</v>
      </c>
      <c r="AW14" s="312">
        <v>0</v>
      </c>
      <c r="AX14" s="312">
        <v>0</v>
      </c>
      <c r="AY14" s="218">
        <v>0</v>
      </c>
      <c r="AZ14" s="312">
        <v>0</v>
      </c>
      <c r="BA14" s="218">
        <v>0</v>
      </c>
      <c r="BB14" s="312">
        <v>0</v>
      </c>
      <c r="BC14" s="312">
        <v>0</v>
      </c>
      <c r="BD14" s="312">
        <v>0</v>
      </c>
      <c r="BE14" s="312">
        <v>0</v>
      </c>
      <c r="BF14" s="218">
        <v>0</v>
      </c>
      <c r="BG14" s="218">
        <v>0</v>
      </c>
      <c r="BH14" s="218">
        <v>0</v>
      </c>
      <c r="BI14" s="218">
        <v>0</v>
      </c>
      <c r="BJ14" s="218">
        <v>0</v>
      </c>
      <c r="BK14" s="218">
        <v>0</v>
      </c>
      <c r="BL14" s="218">
        <v>0</v>
      </c>
      <c r="BM14" s="218">
        <v>0</v>
      </c>
      <c r="BN14" s="218">
        <v>0</v>
      </c>
      <c r="BO14" s="218">
        <v>0</v>
      </c>
      <c r="BP14" s="218">
        <v>0</v>
      </c>
      <c r="BQ14" s="312">
        <v>0</v>
      </c>
      <c r="BR14" s="218">
        <v>0</v>
      </c>
      <c r="BS14" s="312">
        <v>0</v>
      </c>
      <c r="BT14" s="315">
        <v>8268190.7143000001</v>
      </c>
      <c r="BU14" s="312">
        <v>0</v>
      </c>
      <c r="BV14" s="312">
        <v>0</v>
      </c>
      <c r="BW14" s="312">
        <v>0</v>
      </c>
      <c r="BX14" s="312">
        <v>11000000</v>
      </c>
      <c r="BY14" s="312">
        <v>0</v>
      </c>
      <c r="BZ14" s="312">
        <v>0</v>
      </c>
      <c r="CA14" s="312">
        <v>0</v>
      </c>
      <c r="CB14" s="312">
        <v>0</v>
      </c>
      <c r="CC14" s="312">
        <v>0</v>
      </c>
      <c r="CD14" s="312">
        <v>1206720</v>
      </c>
      <c r="CE14" s="312">
        <v>1206720</v>
      </c>
      <c r="CF14" s="312">
        <v>12206720</v>
      </c>
      <c r="CG14" s="312">
        <v>0</v>
      </c>
      <c r="CH14" s="312">
        <v>0</v>
      </c>
      <c r="CI14" s="312">
        <v>0</v>
      </c>
      <c r="CJ14" s="312">
        <v>0</v>
      </c>
      <c r="CK14" s="312">
        <v>0</v>
      </c>
      <c r="CL14" s="312">
        <v>0</v>
      </c>
      <c r="CM14" s="312">
        <v>0</v>
      </c>
      <c r="CN14" s="312">
        <v>0</v>
      </c>
      <c r="CO14" s="312">
        <v>0</v>
      </c>
      <c r="CP14" s="312">
        <v>0</v>
      </c>
      <c r="CQ14" s="312">
        <v>0</v>
      </c>
      <c r="CR14" s="312">
        <v>7061471</v>
      </c>
      <c r="CS14" s="312">
        <v>0</v>
      </c>
      <c r="CT14" s="315">
        <v>7061471</v>
      </c>
      <c r="CU14" s="312">
        <v>0</v>
      </c>
      <c r="CV14" s="312">
        <v>0</v>
      </c>
      <c r="CW14" s="312">
        <v>0</v>
      </c>
      <c r="CX14" s="312"/>
      <c r="CY14" s="312">
        <v>0</v>
      </c>
      <c r="CZ14" s="312">
        <v>0</v>
      </c>
      <c r="DA14" s="312">
        <v>1206720</v>
      </c>
      <c r="DB14" s="312">
        <v>0</v>
      </c>
      <c r="DC14" s="312">
        <v>8268191</v>
      </c>
      <c r="DD14" s="312"/>
      <c r="DE14" s="312" t="s">
        <v>775</v>
      </c>
      <c r="DF14" s="312">
        <v>833333.33333333302</v>
      </c>
      <c r="DG14" s="310" t="s">
        <v>135</v>
      </c>
      <c r="DH14" s="310"/>
      <c r="DI14" s="310" t="s">
        <v>1218</v>
      </c>
      <c r="DJ14" s="312"/>
      <c r="DK14" s="312"/>
      <c r="DL14" s="312"/>
      <c r="DM14" s="310"/>
      <c r="DN14" s="312"/>
      <c r="DO14" s="312"/>
      <c r="DP14" s="312"/>
      <c r="DQ14" s="312"/>
      <c r="DR14" s="317"/>
      <c r="DS14" s="317"/>
      <c r="DT14" s="305"/>
    </row>
    <row r="15" spans="1:124" s="304" customFormat="1" ht="20.25" customHeight="1" x14ac:dyDescent="0.35">
      <c r="A15" s="307">
        <v>12</v>
      </c>
      <c r="B15" s="307" t="s">
        <v>799</v>
      </c>
      <c r="C15" s="308" t="s">
        <v>142</v>
      </c>
      <c r="D15" s="308" t="s">
        <v>125</v>
      </c>
      <c r="E15" s="308" t="s">
        <v>143</v>
      </c>
      <c r="F15" s="307" t="s">
        <v>137</v>
      </c>
      <c r="G15" s="308" t="s">
        <v>144</v>
      </c>
      <c r="H15" s="308" t="s">
        <v>129</v>
      </c>
      <c r="I15" s="308" t="s">
        <v>130</v>
      </c>
      <c r="J15" s="308" t="s">
        <v>131</v>
      </c>
      <c r="K15" s="308" t="s">
        <v>132</v>
      </c>
      <c r="L15" s="318">
        <v>41680</v>
      </c>
      <c r="M15" s="309"/>
      <c r="N15" s="309"/>
      <c r="O15" s="318"/>
      <c r="P15" s="310" t="s">
        <v>133</v>
      </c>
      <c r="Q15" s="311" t="s">
        <v>774</v>
      </c>
      <c r="R15" s="310" t="s">
        <v>134</v>
      </c>
      <c r="S15" s="312">
        <v>0</v>
      </c>
      <c r="T15" s="312">
        <v>10000000</v>
      </c>
      <c r="U15" s="312"/>
      <c r="V15" s="313">
        <v>10000000</v>
      </c>
      <c r="W15" s="312">
        <v>0</v>
      </c>
      <c r="X15" s="312">
        <v>0</v>
      </c>
      <c r="Y15" s="312">
        <v>0</v>
      </c>
      <c r="Z15" s="314">
        <v>0</v>
      </c>
      <c r="AA15" s="312">
        <v>0</v>
      </c>
      <c r="AB15" s="312">
        <v>0</v>
      </c>
      <c r="AC15" s="315">
        <v>0</v>
      </c>
      <c r="AD15" s="312" t="s">
        <v>1245</v>
      </c>
      <c r="AE15" s="316">
        <v>21</v>
      </c>
      <c r="AF15" s="316">
        <v>21</v>
      </c>
      <c r="AG15" s="316">
        <v>0</v>
      </c>
      <c r="AH15" s="316">
        <v>0</v>
      </c>
      <c r="AI15" s="316">
        <v>0</v>
      </c>
      <c r="AJ15" s="316">
        <v>21</v>
      </c>
      <c r="AK15" s="316">
        <v>0</v>
      </c>
      <c r="AL15" s="316">
        <v>0</v>
      </c>
      <c r="AM15" s="316">
        <v>0</v>
      </c>
      <c r="AN15" s="316">
        <v>0</v>
      </c>
      <c r="AO15" s="316">
        <v>0</v>
      </c>
      <c r="AP15" s="316">
        <v>0</v>
      </c>
      <c r="AQ15" s="312">
        <v>10000000</v>
      </c>
      <c r="AR15" s="312">
        <v>0</v>
      </c>
      <c r="AS15" s="312">
        <v>0</v>
      </c>
      <c r="AT15" s="312">
        <v>10000000</v>
      </c>
      <c r="AU15" s="312">
        <v>0</v>
      </c>
      <c r="AV15" s="312">
        <v>0</v>
      </c>
      <c r="AW15" s="312">
        <v>0</v>
      </c>
      <c r="AX15" s="312">
        <v>0</v>
      </c>
      <c r="AY15" s="218">
        <v>0</v>
      </c>
      <c r="AZ15" s="312">
        <v>0</v>
      </c>
      <c r="BA15" s="218">
        <v>0</v>
      </c>
      <c r="BB15" s="312">
        <v>0</v>
      </c>
      <c r="BC15" s="312">
        <v>0</v>
      </c>
      <c r="BD15" s="312">
        <v>0</v>
      </c>
      <c r="BE15" s="312">
        <v>0</v>
      </c>
      <c r="BF15" s="218">
        <v>0</v>
      </c>
      <c r="BG15" s="218">
        <v>0</v>
      </c>
      <c r="BH15" s="218">
        <v>0</v>
      </c>
      <c r="BI15" s="218">
        <v>0</v>
      </c>
      <c r="BJ15" s="218">
        <v>0</v>
      </c>
      <c r="BK15" s="218">
        <v>0</v>
      </c>
      <c r="BL15" s="218">
        <v>0</v>
      </c>
      <c r="BM15" s="218">
        <v>0</v>
      </c>
      <c r="BN15" s="218">
        <v>0</v>
      </c>
      <c r="BO15" s="218">
        <v>0</v>
      </c>
      <c r="BP15" s="218">
        <v>0</v>
      </c>
      <c r="BQ15" s="312">
        <v>0</v>
      </c>
      <c r="BR15" s="218">
        <v>0</v>
      </c>
      <c r="BS15" s="312">
        <v>0</v>
      </c>
      <c r="BT15" s="315">
        <v>10000000</v>
      </c>
      <c r="BU15" s="312">
        <v>0</v>
      </c>
      <c r="BV15" s="312">
        <v>0</v>
      </c>
      <c r="BW15" s="312">
        <v>0</v>
      </c>
      <c r="BX15" s="312">
        <v>11000000</v>
      </c>
      <c r="BY15" s="312">
        <v>1</v>
      </c>
      <c r="BZ15" s="312">
        <v>4400000</v>
      </c>
      <c r="CA15" s="312">
        <v>800000</v>
      </c>
      <c r="CB15" s="312">
        <v>100000</v>
      </c>
      <c r="CC15" s="312">
        <v>150000</v>
      </c>
      <c r="CD15" s="312">
        <v>0</v>
      </c>
      <c r="CE15" s="312">
        <v>1050000</v>
      </c>
      <c r="CF15" s="312">
        <v>16450000</v>
      </c>
      <c r="CG15" s="312">
        <v>0</v>
      </c>
      <c r="CH15" s="312">
        <v>0</v>
      </c>
      <c r="CI15" s="312">
        <v>0</v>
      </c>
      <c r="CJ15" s="312">
        <v>0</v>
      </c>
      <c r="CK15" s="312">
        <v>0</v>
      </c>
      <c r="CL15" s="312">
        <v>100000</v>
      </c>
      <c r="CM15" s="312">
        <v>0</v>
      </c>
      <c r="CN15" s="312">
        <v>0</v>
      </c>
      <c r="CO15" s="312">
        <v>174000</v>
      </c>
      <c r="CP15" s="312">
        <v>0</v>
      </c>
      <c r="CQ15" s="312">
        <v>274000</v>
      </c>
      <c r="CR15" s="312">
        <v>8676000</v>
      </c>
      <c r="CS15" s="312">
        <v>0</v>
      </c>
      <c r="CT15" s="315">
        <v>8676000</v>
      </c>
      <c r="CU15" s="312">
        <v>1700000</v>
      </c>
      <c r="CV15" s="312">
        <v>0</v>
      </c>
      <c r="CW15" s="312">
        <v>300000</v>
      </c>
      <c r="CX15" s="312"/>
      <c r="CY15" s="312">
        <v>0</v>
      </c>
      <c r="CZ15" s="312">
        <v>2000000</v>
      </c>
      <c r="DA15" s="312">
        <v>3050000</v>
      </c>
      <c r="DB15" s="312">
        <v>200000</v>
      </c>
      <c r="DC15" s="312">
        <v>12200000</v>
      </c>
      <c r="DD15" s="312"/>
      <c r="DE15" s="312" t="s">
        <v>786</v>
      </c>
      <c r="DF15" s="312">
        <v>833333.33333333302</v>
      </c>
      <c r="DG15" s="310" t="s">
        <v>135</v>
      </c>
      <c r="DH15" s="310"/>
      <c r="DI15" s="310" t="s">
        <v>1218</v>
      </c>
      <c r="DJ15" s="312"/>
      <c r="DK15" s="312"/>
      <c r="DL15" s="312"/>
      <c r="DM15" s="310"/>
      <c r="DN15" s="312"/>
      <c r="DO15" s="312"/>
      <c r="DP15" s="312"/>
      <c r="DQ15" s="312"/>
      <c r="DR15" s="317"/>
      <c r="DS15" s="317"/>
      <c r="DT15" s="305"/>
    </row>
    <row r="16" spans="1:124" s="304" customFormat="1" ht="20.25" customHeight="1" x14ac:dyDescent="0.35">
      <c r="A16" s="307">
        <v>13</v>
      </c>
      <c r="B16" s="307" t="s">
        <v>794</v>
      </c>
      <c r="C16" s="308" t="s">
        <v>150</v>
      </c>
      <c r="D16" s="308" t="s">
        <v>125</v>
      </c>
      <c r="E16" s="308" t="s">
        <v>146</v>
      </c>
      <c r="F16" s="307" t="s">
        <v>151</v>
      </c>
      <c r="G16" s="308" t="s">
        <v>152</v>
      </c>
      <c r="H16" s="308" t="s">
        <v>129</v>
      </c>
      <c r="I16" s="308" t="s">
        <v>130</v>
      </c>
      <c r="J16" s="308" t="s">
        <v>131</v>
      </c>
      <c r="K16" s="308" t="s">
        <v>132</v>
      </c>
      <c r="L16" s="318">
        <v>44382</v>
      </c>
      <c r="M16" s="309"/>
      <c r="N16" s="309"/>
      <c r="O16" s="318"/>
      <c r="P16" s="310" t="s">
        <v>133</v>
      </c>
      <c r="Q16" s="311" t="s">
        <v>774</v>
      </c>
      <c r="R16" s="310" t="s">
        <v>134</v>
      </c>
      <c r="S16" s="312">
        <v>0</v>
      </c>
      <c r="T16" s="312">
        <v>5000000</v>
      </c>
      <c r="U16" s="312"/>
      <c r="V16" s="313">
        <v>5000000</v>
      </c>
      <c r="W16" s="312">
        <v>0</v>
      </c>
      <c r="X16" s="312">
        <v>0</v>
      </c>
      <c r="Y16" s="312">
        <v>0</v>
      </c>
      <c r="Z16" s="314">
        <v>0</v>
      </c>
      <c r="AA16" s="312">
        <v>0</v>
      </c>
      <c r="AB16" s="312">
        <v>0</v>
      </c>
      <c r="AC16" s="315">
        <v>0</v>
      </c>
      <c r="AD16" s="312" t="s">
        <v>1245</v>
      </c>
      <c r="AE16" s="316">
        <v>21</v>
      </c>
      <c r="AF16" s="316">
        <v>21</v>
      </c>
      <c r="AG16" s="316">
        <v>0</v>
      </c>
      <c r="AH16" s="316">
        <v>0</v>
      </c>
      <c r="AI16" s="316">
        <v>0</v>
      </c>
      <c r="AJ16" s="316">
        <v>21</v>
      </c>
      <c r="AK16" s="316">
        <v>0</v>
      </c>
      <c r="AL16" s="316">
        <v>0</v>
      </c>
      <c r="AM16" s="316">
        <v>0</v>
      </c>
      <c r="AN16" s="316">
        <v>0</v>
      </c>
      <c r="AO16" s="316">
        <v>0</v>
      </c>
      <c r="AP16" s="316">
        <v>0</v>
      </c>
      <c r="AQ16" s="312">
        <v>5000000</v>
      </c>
      <c r="AR16" s="312">
        <v>0</v>
      </c>
      <c r="AS16" s="312">
        <v>0</v>
      </c>
      <c r="AT16" s="312">
        <v>5000000</v>
      </c>
      <c r="AU16" s="312">
        <v>0</v>
      </c>
      <c r="AV16" s="312">
        <v>0</v>
      </c>
      <c r="AW16" s="312">
        <v>0</v>
      </c>
      <c r="AX16" s="312">
        <v>0</v>
      </c>
      <c r="AY16" s="218">
        <v>0</v>
      </c>
      <c r="AZ16" s="312">
        <v>0</v>
      </c>
      <c r="BA16" s="218">
        <v>0</v>
      </c>
      <c r="BB16" s="312">
        <v>0</v>
      </c>
      <c r="BC16" s="312">
        <v>0</v>
      </c>
      <c r="BD16" s="312">
        <v>0</v>
      </c>
      <c r="BE16" s="312">
        <v>0</v>
      </c>
      <c r="BF16" s="218">
        <v>0</v>
      </c>
      <c r="BG16" s="218">
        <v>0</v>
      </c>
      <c r="BH16" s="218">
        <v>0</v>
      </c>
      <c r="BI16" s="218">
        <v>0</v>
      </c>
      <c r="BJ16" s="218">
        <v>0</v>
      </c>
      <c r="BK16" s="218">
        <v>0</v>
      </c>
      <c r="BL16" s="218">
        <v>0</v>
      </c>
      <c r="BM16" s="218">
        <v>0</v>
      </c>
      <c r="BN16" s="218">
        <v>0</v>
      </c>
      <c r="BO16" s="218">
        <v>0</v>
      </c>
      <c r="BP16" s="218">
        <v>0</v>
      </c>
      <c r="BQ16" s="312">
        <v>0</v>
      </c>
      <c r="BR16" s="218">
        <v>0</v>
      </c>
      <c r="BS16" s="312">
        <v>0</v>
      </c>
      <c r="BT16" s="315">
        <v>5000000</v>
      </c>
      <c r="BU16" s="312">
        <v>0</v>
      </c>
      <c r="BV16" s="312">
        <v>0</v>
      </c>
      <c r="BW16" s="312">
        <v>0</v>
      </c>
      <c r="BX16" s="312">
        <v>11000000</v>
      </c>
      <c r="BY16" s="312">
        <v>0</v>
      </c>
      <c r="BZ16" s="312">
        <v>0</v>
      </c>
      <c r="CA16" s="312">
        <v>400000</v>
      </c>
      <c r="CB16" s="312">
        <v>50000</v>
      </c>
      <c r="CC16" s="312">
        <v>75000</v>
      </c>
      <c r="CD16" s="312">
        <v>0</v>
      </c>
      <c r="CE16" s="312">
        <v>525000</v>
      </c>
      <c r="CF16" s="312">
        <v>11525000</v>
      </c>
      <c r="CG16" s="312">
        <v>0</v>
      </c>
      <c r="CH16" s="312">
        <v>0</v>
      </c>
      <c r="CI16" s="312">
        <v>0</v>
      </c>
      <c r="CJ16" s="312">
        <v>0</v>
      </c>
      <c r="CK16" s="312">
        <v>0</v>
      </c>
      <c r="CL16" s="312">
        <v>0</v>
      </c>
      <c r="CM16" s="312">
        <v>0</v>
      </c>
      <c r="CN16" s="312">
        <v>0</v>
      </c>
      <c r="CO16" s="312">
        <v>0</v>
      </c>
      <c r="CP16" s="312">
        <v>0</v>
      </c>
      <c r="CQ16" s="312">
        <v>0</v>
      </c>
      <c r="CR16" s="312">
        <v>4475000</v>
      </c>
      <c r="CS16" s="312">
        <v>0</v>
      </c>
      <c r="CT16" s="315">
        <v>4475000</v>
      </c>
      <c r="CU16" s="312">
        <v>850000</v>
      </c>
      <c r="CV16" s="312">
        <v>0</v>
      </c>
      <c r="CW16" s="312">
        <v>150000</v>
      </c>
      <c r="CX16" s="312"/>
      <c r="CY16" s="312">
        <v>0</v>
      </c>
      <c r="CZ16" s="312">
        <v>1000000</v>
      </c>
      <c r="DA16" s="312">
        <v>1525000</v>
      </c>
      <c r="DB16" s="312">
        <v>100000</v>
      </c>
      <c r="DC16" s="312">
        <v>6100000</v>
      </c>
      <c r="DD16" s="312"/>
      <c r="DE16" s="312" t="s">
        <v>786</v>
      </c>
      <c r="DF16" s="312">
        <v>416666.66666666698</v>
      </c>
      <c r="DG16" s="310" t="s">
        <v>135</v>
      </c>
      <c r="DH16" s="310"/>
      <c r="DI16" s="310" t="s">
        <v>1218</v>
      </c>
      <c r="DJ16" s="312"/>
      <c r="DK16" s="312"/>
      <c r="DL16" s="312"/>
      <c r="DM16" s="310"/>
      <c r="DN16" s="312"/>
      <c r="DO16" s="312"/>
      <c r="DP16" s="312"/>
      <c r="DQ16" s="312"/>
      <c r="DR16" s="317"/>
      <c r="DS16" s="317"/>
      <c r="DT16" s="305"/>
    </row>
    <row r="17" spans="1:124" s="304" customFormat="1" ht="20.25" customHeight="1" x14ac:dyDescent="0.35">
      <c r="A17" s="307">
        <v>14</v>
      </c>
      <c r="B17" s="307" t="s">
        <v>795</v>
      </c>
      <c r="C17" s="308" t="s">
        <v>145</v>
      </c>
      <c r="D17" s="308" t="s">
        <v>125</v>
      </c>
      <c r="E17" s="308" t="s">
        <v>146</v>
      </c>
      <c r="F17" s="307" t="s">
        <v>147</v>
      </c>
      <c r="G17" s="308" t="s">
        <v>148</v>
      </c>
      <c r="H17" s="308" t="s">
        <v>129</v>
      </c>
      <c r="I17" s="308" t="s">
        <v>130</v>
      </c>
      <c r="J17" s="308" t="s">
        <v>131</v>
      </c>
      <c r="K17" s="308" t="s">
        <v>149</v>
      </c>
      <c r="L17" s="318">
        <v>43314</v>
      </c>
      <c r="M17" s="309" t="s">
        <v>1248</v>
      </c>
      <c r="N17" s="309"/>
      <c r="O17" s="318"/>
      <c r="P17" s="310" t="s">
        <v>133</v>
      </c>
      <c r="Q17" s="311" t="s">
        <v>774</v>
      </c>
      <c r="R17" s="310" t="s">
        <v>134</v>
      </c>
      <c r="S17" s="312">
        <v>0</v>
      </c>
      <c r="T17" s="312">
        <v>80000000</v>
      </c>
      <c r="U17" s="312"/>
      <c r="V17" s="313">
        <v>80000000</v>
      </c>
      <c r="W17" s="312">
        <v>0</v>
      </c>
      <c r="X17" s="312">
        <v>0</v>
      </c>
      <c r="Y17" s="312">
        <v>0</v>
      </c>
      <c r="Z17" s="314">
        <v>0</v>
      </c>
      <c r="AA17" s="312">
        <v>0</v>
      </c>
      <c r="AB17" s="312">
        <v>0</v>
      </c>
      <c r="AC17" s="315">
        <v>0</v>
      </c>
      <c r="AD17" s="312" t="s">
        <v>1245</v>
      </c>
      <c r="AE17" s="316">
        <v>21</v>
      </c>
      <c r="AF17" s="316">
        <v>0</v>
      </c>
      <c r="AG17" s="316">
        <v>0</v>
      </c>
      <c r="AH17" s="316">
        <v>0</v>
      </c>
      <c r="AI17" s="316">
        <v>0</v>
      </c>
      <c r="AJ17" s="316">
        <v>0</v>
      </c>
      <c r="AK17" s="316">
        <v>0</v>
      </c>
      <c r="AL17" s="316">
        <v>0</v>
      </c>
      <c r="AM17" s="316">
        <v>0</v>
      </c>
      <c r="AN17" s="316">
        <v>0</v>
      </c>
      <c r="AO17" s="316">
        <v>0</v>
      </c>
      <c r="AP17" s="316">
        <v>0</v>
      </c>
      <c r="AQ17" s="312">
        <v>0</v>
      </c>
      <c r="AR17" s="312">
        <v>0</v>
      </c>
      <c r="AS17" s="312">
        <v>0</v>
      </c>
      <c r="AT17" s="312">
        <v>0</v>
      </c>
      <c r="AU17" s="312">
        <v>0</v>
      </c>
      <c r="AV17" s="312">
        <v>0</v>
      </c>
      <c r="AW17" s="312">
        <v>0</v>
      </c>
      <c r="AX17" s="312">
        <v>0</v>
      </c>
      <c r="AY17" s="218">
        <v>0</v>
      </c>
      <c r="AZ17" s="312">
        <v>0</v>
      </c>
      <c r="BA17" s="218">
        <v>0</v>
      </c>
      <c r="BB17" s="312">
        <v>0</v>
      </c>
      <c r="BC17" s="312">
        <v>0</v>
      </c>
      <c r="BD17" s="312">
        <v>0</v>
      </c>
      <c r="BE17" s="312">
        <v>0</v>
      </c>
      <c r="BF17" s="218">
        <v>0</v>
      </c>
      <c r="BG17" s="218">
        <v>0</v>
      </c>
      <c r="BH17" s="218">
        <v>0</v>
      </c>
      <c r="BI17" s="218">
        <v>0</v>
      </c>
      <c r="BJ17" s="218">
        <v>0</v>
      </c>
      <c r="BK17" s="218">
        <v>0</v>
      </c>
      <c r="BL17" s="218">
        <v>0</v>
      </c>
      <c r="BM17" s="218">
        <v>0</v>
      </c>
      <c r="BN17" s="218">
        <v>0</v>
      </c>
      <c r="BO17" s="218">
        <v>0</v>
      </c>
      <c r="BP17" s="218">
        <v>0</v>
      </c>
      <c r="BQ17" s="312">
        <v>0</v>
      </c>
      <c r="BR17" s="218">
        <v>0</v>
      </c>
      <c r="BS17" s="312">
        <v>0</v>
      </c>
      <c r="BT17" s="315">
        <v>0</v>
      </c>
      <c r="BU17" s="312">
        <v>0</v>
      </c>
      <c r="BV17" s="312">
        <v>0</v>
      </c>
      <c r="BW17" s="312">
        <v>0</v>
      </c>
      <c r="BX17" s="312">
        <v>11000000</v>
      </c>
      <c r="BY17" s="312">
        <v>0</v>
      </c>
      <c r="BZ17" s="312">
        <v>0</v>
      </c>
      <c r="CA17" s="312">
        <v>0</v>
      </c>
      <c r="CB17" s="312">
        <v>0</v>
      </c>
      <c r="CC17" s="312">
        <v>0</v>
      </c>
      <c r="CD17" s="312">
        <v>0</v>
      </c>
      <c r="CE17" s="312">
        <v>0</v>
      </c>
      <c r="CF17" s="312">
        <v>11000000</v>
      </c>
      <c r="CG17" s="312">
        <v>0</v>
      </c>
      <c r="CH17" s="312">
        <v>0</v>
      </c>
      <c r="CI17" s="312">
        <v>0</v>
      </c>
      <c r="CJ17" s="312">
        <v>0</v>
      </c>
      <c r="CK17" s="312">
        <v>0</v>
      </c>
      <c r="CL17" s="312">
        <v>0</v>
      </c>
      <c r="CM17" s="312">
        <v>0</v>
      </c>
      <c r="CN17" s="312">
        <v>0</v>
      </c>
      <c r="CO17" s="312">
        <v>0</v>
      </c>
      <c r="CP17" s="312">
        <v>0</v>
      </c>
      <c r="CQ17" s="312">
        <v>0</v>
      </c>
      <c r="CR17" s="312">
        <v>0</v>
      </c>
      <c r="CS17" s="312">
        <v>0</v>
      </c>
      <c r="CT17" s="315">
        <v>0</v>
      </c>
      <c r="CU17" s="312">
        <v>0</v>
      </c>
      <c r="CV17" s="312">
        <v>0</v>
      </c>
      <c r="CW17" s="312">
        <v>0</v>
      </c>
      <c r="CX17" s="312"/>
      <c r="CY17" s="312">
        <v>0</v>
      </c>
      <c r="CZ17" s="312">
        <v>0</v>
      </c>
      <c r="DA17" s="312">
        <v>0</v>
      </c>
      <c r="DB17" s="312">
        <v>0</v>
      </c>
      <c r="DC17" s="312">
        <v>0</v>
      </c>
      <c r="DD17" s="312"/>
      <c r="DE17" s="312" t="s">
        <v>786</v>
      </c>
      <c r="DF17" s="312">
        <v>6666666.6666666698</v>
      </c>
      <c r="DG17" s="310" t="s">
        <v>135</v>
      </c>
      <c r="DH17" s="310"/>
      <c r="DI17" s="310" t="s">
        <v>1218</v>
      </c>
      <c r="DJ17" s="312"/>
      <c r="DK17" s="312"/>
      <c r="DL17" s="312"/>
      <c r="DM17" s="310"/>
      <c r="DN17" s="312"/>
      <c r="DO17" s="312"/>
      <c r="DP17" s="312"/>
      <c r="DQ17" s="312"/>
      <c r="DR17" s="317"/>
      <c r="DS17" s="317"/>
      <c r="DT17" s="305"/>
    </row>
    <row r="18" spans="1:124" s="304" customFormat="1" ht="20.25" customHeight="1" x14ac:dyDescent="0.35">
      <c r="A18" s="307">
        <v>15</v>
      </c>
      <c r="B18" s="307" t="s">
        <v>787</v>
      </c>
      <c r="C18" s="308" t="s">
        <v>156</v>
      </c>
      <c r="D18" s="308" t="s">
        <v>125</v>
      </c>
      <c r="E18" s="308" t="s">
        <v>126</v>
      </c>
      <c r="F18" s="307" t="s">
        <v>151</v>
      </c>
      <c r="G18" s="308" t="s">
        <v>157</v>
      </c>
      <c r="H18" s="308" t="s">
        <v>129</v>
      </c>
      <c r="I18" s="308" t="s">
        <v>130</v>
      </c>
      <c r="J18" s="308" t="s">
        <v>131</v>
      </c>
      <c r="K18" s="308" t="s">
        <v>132</v>
      </c>
      <c r="L18" s="318">
        <v>43759</v>
      </c>
      <c r="M18" s="309"/>
      <c r="N18" s="309"/>
      <c r="O18" s="318"/>
      <c r="P18" s="310" t="s">
        <v>133</v>
      </c>
      <c r="Q18" s="311" t="s">
        <v>774</v>
      </c>
      <c r="R18" s="310" t="s">
        <v>134</v>
      </c>
      <c r="S18" s="312">
        <v>0</v>
      </c>
      <c r="T18" s="312">
        <v>5000000</v>
      </c>
      <c r="U18" s="312"/>
      <c r="V18" s="313">
        <v>5000000</v>
      </c>
      <c r="W18" s="312">
        <v>0</v>
      </c>
      <c r="X18" s="312">
        <v>0</v>
      </c>
      <c r="Y18" s="312">
        <v>0</v>
      </c>
      <c r="Z18" s="314">
        <v>0</v>
      </c>
      <c r="AA18" s="312">
        <v>0</v>
      </c>
      <c r="AB18" s="312">
        <v>0</v>
      </c>
      <c r="AC18" s="315">
        <v>0</v>
      </c>
      <c r="AD18" s="312" t="s">
        <v>1245</v>
      </c>
      <c r="AE18" s="316">
        <v>21</v>
      </c>
      <c r="AF18" s="316">
        <v>21</v>
      </c>
      <c r="AG18" s="316">
        <v>0</v>
      </c>
      <c r="AH18" s="316">
        <v>0</v>
      </c>
      <c r="AI18" s="316">
        <v>0</v>
      </c>
      <c r="AJ18" s="316">
        <v>21</v>
      </c>
      <c r="AK18" s="316">
        <v>0</v>
      </c>
      <c r="AL18" s="316">
        <v>0</v>
      </c>
      <c r="AM18" s="316">
        <v>0</v>
      </c>
      <c r="AN18" s="316">
        <v>0</v>
      </c>
      <c r="AO18" s="316">
        <v>0</v>
      </c>
      <c r="AP18" s="316">
        <v>0</v>
      </c>
      <c r="AQ18" s="312">
        <v>5000000</v>
      </c>
      <c r="AR18" s="312">
        <v>0</v>
      </c>
      <c r="AS18" s="312">
        <v>0</v>
      </c>
      <c r="AT18" s="312">
        <v>5000000</v>
      </c>
      <c r="AU18" s="312">
        <v>0</v>
      </c>
      <c r="AV18" s="312">
        <v>0</v>
      </c>
      <c r="AW18" s="312">
        <v>0</v>
      </c>
      <c r="AX18" s="312">
        <v>0</v>
      </c>
      <c r="AY18" s="218">
        <v>0</v>
      </c>
      <c r="AZ18" s="312">
        <v>0</v>
      </c>
      <c r="BA18" s="218">
        <v>0</v>
      </c>
      <c r="BB18" s="312">
        <v>0</v>
      </c>
      <c r="BC18" s="312">
        <v>0</v>
      </c>
      <c r="BD18" s="312">
        <v>0</v>
      </c>
      <c r="BE18" s="312">
        <v>0</v>
      </c>
      <c r="BF18" s="218">
        <v>0</v>
      </c>
      <c r="BG18" s="218">
        <v>0</v>
      </c>
      <c r="BH18" s="218">
        <v>0</v>
      </c>
      <c r="BI18" s="218">
        <v>0</v>
      </c>
      <c r="BJ18" s="218">
        <v>0</v>
      </c>
      <c r="BK18" s="218">
        <v>0</v>
      </c>
      <c r="BL18" s="218">
        <v>0</v>
      </c>
      <c r="BM18" s="218">
        <v>0</v>
      </c>
      <c r="BN18" s="218">
        <v>0</v>
      </c>
      <c r="BO18" s="218">
        <v>0</v>
      </c>
      <c r="BP18" s="218">
        <v>0</v>
      </c>
      <c r="BQ18" s="312">
        <v>0</v>
      </c>
      <c r="BR18" s="218">
        <v>0</v>
      </c>
      <c r="BS18" s="312">
        <v>0</v>
      </c>
      <c r="BT18" s="315">
        <v>5000000</v>
      </c>
      <c r="BU18" s="312">
        <v>0</v>
      </c>
      <c r="BV18" s="312">
        <v>0</v>
      </c>
      <c r="BW18" s="312">
        <v>0</v>
      </c>
      <c r="BX18" s="312">
        <v>11000000</v>
      </c>
      <c r="BY18" s="312">
        <v>0</v>
      </c>
      <c r="BZ18" s="312">
        <v>0</v>
      </c>
      <c r="CA18" s="312">
        <v>400000</v>
      </c>
      <c r="CB18" s="312">
        <v>50000</v>
      </c>
      <c r="CC18" s="312">
        <v>75000</v>
      </c>
      <c r="CD18" s="312">
        <v>0</v>
      </c>
      <c r="CE18" s="312">
        <v>525000</v>
      </c>
      <c r="CF18" s="312">
        <v>11525000</v>
      </c>
      <c r="CG18" s="312">
        <v>0</v>
      </c>
      <c r="CH18" s="312">
        <v>0</v>
      </c>
      <c r="CI18" s="312">
        <v>0</v>
      </c>
      <c r="CJ18" s="312">
        <v>0</v>
      </c>
      <c r="CK18" s="312">
        <v>0</v>
      </c>
      <c r="CL18" s="312">
        <v>0</v>
      </c>
      <c r="CM18" s="312">
        <v>0</v>
      </c>
      <c r="CN18" s="312">
        <v>0</v>
      </c>
      <c r="CO18" s="312">
        <v>0</v>
      </c>
      <c r="CP18" s="312">
        <v>0</v>
      </c>
      <c r="CQ18" s="312">
        <v>0</v>
      </c>
      <c r="CR18" s="312">
        <v>4475000</v>
      </c>
      <c r="CS18" s="312">
        <v>0</v>
      </c>
      <c r="CT18" s="315">
        <v>4475000</v>
      </c>
      <c r="CU18" s="312">
        <v>850000</v>
      </c>
      <c r="CV18" s="312">
        <v>0</v>
      </c>
      <c r="CW18" s="312">
        <v>150000</v>
      </c>
      <c r="CX18" s="312"/>
      <c r="CY18" s="312">
        <v>0</v>
      </c>
      <c r="CZ18" s="312">
        <v>1000000</v>
      </c>
      <c r="DA18" s="312">
        <v>1525000</v>
      </c>
      <c r="DB18" s="312">
        <v>100000</v>
      </c>
      <c r="DC18" s="312">
        <v>6100000</v>
      </c>
      <c r="DD18" s="312"/>
      <c r="DE18" s="312" t="s">
        <v>786</v>
      </c>
      <c r="DF18" s="312">
        <v>416666.66666666698</v>
      </c>
      <c r="DG18" s="310" t="s">
        <v>135</v>
      </c>
      <c r="DH18" s="310"/>
      <c r="DI18" s="310" t="s">
        <v>1218</v>
      </c>
      <c r="DJ18" s="312"/>
      <c r="DK18" s="312"/>
      <c r="DL18" s="312"/>
      <c r="DM18" s="310"/>
      <c r="DN18" s="312"/>
      <c r="DO18" s="312"/>
      <c r="DP18" s="312"/>
      <c r="DQ18" s="312"/>
      <c r="DR18" s="317"/>
      <c r="DS18" s="317"/>
      <c r="DT18" s="305"/>
    </row>
    <row r="19" spans="1:124" s="304" customFormat="1" ht="20.25" customHeight="1" x14ac:dyDescent="0.35">
      <c r="A19" s="307">
        <v>16</v>
      </c>
      <c r="B19" s="307" t="s">
        <v>796</v>
      </c>
      <c r="C19" s="308" t="s">
        <v>124</v>
      </c>
      <c r="D19" s="308" t="s">
        <v>125</v>
      </c>
      <c r="E19" s="308" t="s">
        <v>126</v>
      </c>
      <c r="F19" s="307" t="s">
        <v>127</v>
      </c>
      <c r="G19" s="308" t="s">
        <v>128</v>
      </c>
      <c r="H19" s="308" t="s">
        <v>129</v>
      </c>
      <c r="I19" s="308" t="s">
        <v>130</v>
      </c>
      <c r="J19" s="308" t="s">
        <v>131</v>
      </c>
      <c r="K19" s="308" t="s">
        <v>132</v>
      </c>
      <c r="L19" s="318">
        <v>43591</v>
      </c>
      <c r="M19" s="309"/>
      <c r="N19" s="309"/>
      <c r="O19" s="318"/>
      <c r="P19" s="310" t="s">
        <v>133</v>
      </c>
      <c r="Q19" s="311" t="s">
        <v>774</v>
      </c>
      <c r="R19" s="310" t="s">
        <v>134</v>
      </c>
      <c r="S19" s="312">
        <v>0</v>
      </c>
      <c r="T19" s="312">
        <v>40000000</v>
      </c>
      <c r="U19" s="312"/>
      <c r="V19" s="313">
        <v>40000000</v>
      </c>
      <c r="W19" s="312">
        <v>0</v>
      </c>
      <c r="X19" s="312">
        <v>0</v>
      </c>
      <c r="Y19" s="312">
        <v>0</v>
      </c>
      <c r="Z19" s="314">
        <v>0</v>
      </c>
      <c r="AA19" s="312">
        <v>0</v>
      </c>
      <c r="AB19" s="312">
        <v>0</v>
      </c>
      <c r="AC19" s="315">
        <v>0</v>
      </c>
      <c r="AD19" s="312" t="s">
        <v>1245</v>
      </c>
      <c r="AE19" s="316">
        <v>21</v>
      </c>
      <c r="AF19" s="316">
        <v>21</v>
      </c>
      <c r="AG19" s="316">
        <v>0</v>
      </c>
      <c r="AH19" s="316">
        <v>0</v>
      </c>
      <c r="AI19" s="316">
        <v>0</v>
      </c>
      <c r="AJ19" s="316">
        <v>21</v>
      </c>
      <c r="AK19" s="316">
        <v>0</v>
      </c>
      <c r="AL19" s="316">
        <v>0</v>
      </c>
      <c r="AM19" s="316">
        <v>0</v>
      </c>
      <c r="AN19" s="316">
        <v>0</v>
      </c>
      <c r="AO19" s="316">
        <v>0</v>
      </c>
      <c r="AP19" s="316">
        <v>0</v>
      </c>
      <c r="AQ19" s="312">
        <v>40000000</v>
      </c>
      <c r="AR19" s="312">
        <v>0</v>
      </c>
      <c r="AS19" s="312">
        <v>0</v>
      </c>
      <c r="AT19" s="312">
        <v>40000000</v>
      </c>
      <c r="AU19" s="312">
        <v>0</v>
      </c>
      <c r="AV19" s="312">
        <v>0</v>
      </c>
      <c r="AW19" s="312">
        <v>0</v>
      </c>
      <c r="AX19" s="312">
        <v>0</v>
      </c>
      <c r="AY19" s="218">
        <v>0</v>
      </c>
      <c r="AZ19" s="312">
        <v>0</v>
      </c>
      <c r="BA19" s="218">
        <v>0</v>
      </c>
      <c r="BB19" s="312">
        <v>0</v>
      </c>
      <c r="BC19" s="312">
        <v>0</v>
      </c>
      <c r="BD19" s="312">
        <v>0</v>
      </c>
      <c r="BE19" s="312">
        <v>0</v>
      </c>
      <c r="BF19" s="218">
        <v>0</v>
      </c>
      <c r="BG19" s="218">
        <v>0</v>
      </c>
      <c r="BH19" s="218">
        <v>0</v>
      </c>
      <c r="BI19" s="218">
        <v>0</v>
      </c>
      <c r="BJ19" s="218">
        <v>0</v>
      </c>
      <c r="BK19" s="218">
        <v>0</v>
      </c>
      <c r="BL19" s="218">
        <v>0</v>
      </c>
      <c r="BM19" s="218">
        <v>0</v>
      </c>
      <c r="BN19" s="218">
        <v>0</v>
      </c>
      <c r="BO19" s="218">
        <v>0</v>
      </c>
      <c r="BP19" s="218">
        <v>0</v>
      </c>
      <c r="BQ19" s="312">
        <v>0</v>
      </c>
      <c r="BR19" s="218">
        <v>0</v>
      </c>
      <c r="BS19" s="312">
        <v>0</v>
      </c>
      <c r="BT19" s="315">
        <v>40000000</v>
      </c>
      <c r="BU19" s="312">
        <v>0</v>
      </c>
      <c r="BV19" s="312">
        <v>0</v>
      </c>
      <c r="BW19" s="312">
        <v>0</v>
      </c>
      <c r="BX19" s="312">
        <v>11000000</v>
      </c>
      <c r="BY19" s="312">
        <v>2</v>
      </c>
      <c r="BZ19" s="312">
        <v>8800000</v>
      </c>
      <c r="CA19" s="312">
        <v>2384000</v>
      </c>
      <c r="CB19" s="312">
        <v>400000</v>
      </c>
      <c r="CC19" s="312">
        <v>447000</v>
      </c>
      <c r="CD19" s="312">
        <v>0</v>
      </c>
      <c r="CE19" s="312">
        <v>3231000</v>
      </c>
      <c r="CF19" s="312">
        <v>23031000</v>
      </c>
      <c r="CG19" s="312">
        <v>16969000</v>
      </c>
      <c r="CH19" s="312">
        <v>1795350</v>
      </c>
      <c r="CI19" s="312">
        <v>0</v>
      </c>
      <c r="CJ19" s="312">
        <v>1795350</v>
      </c>
      <c r="CK19" s="312">
        <v>0</v>
      </c>
      <c r="CL19" s="312">
        <v>0</v>
      </c>
      <c r="CM19" s="312">
        <v>0</v>
      </c>
      <c r="CN19" s="312">
        <v>0</v>
      </c>
      <c r="CO19" s="312">
        <v>0</v>
      </c>
      <c r="CP19" s="312">
        <v>0</v>
      </c>
      <c r="CQ19" s="312">
        <v>0</v>
      </c>
      <c r="CR19" s="312">
        <v>34973650</v>
      </c>
      <c r="CS19" s="312">
        <v>0</v>
      </c>
      <c r="CT19" s="315">
        <v>34973650</v>
      </c>
      <c r="CU19" s="312">
        <v>5066000</v>
      </c>
      <c r="CV19" s="312">
        <v>0</v>
      </c>
      <c r="CW19" s="312">
        <v>894000</v>
      </c>
      <c r="CX19" s="312"/>
      <c r="CY19" s="312">
        <v>0</v>
      </c>
      <c r="CZ19" s="312">
        <v>5960000</v>
      </c>
      <c r="DA19" s="312">
        <v>9191000</v>
      </c>
      <c r="DB19" s="312">
        <v>596000</v>
      </c>
      <c r="DC19" s="312">
        <v>46556000</v>
      </c>
      <c r="DD19" s="312"/>
      <c r="DE19" s="312" t="s">
        <v>786</v>
      </c>
      <c r="DF19" s="312">
        <v>3333333.3333333302</v>
      </c>
      <c r="DG19" s="310" t="s">
        <v>135</v>
      </c>
      <c r="DH19" s="310"/>
      <c r="DI19" s="310" t="s">
        <v>1218</v>
      </c>
      <c r="DJ19" s="312"/>
      <c r="DK19" s="312"/>
      <c r="DL19" s="312"/>
      <c r="DM19" s="310"/>
      <c r="DN19" s="312"/>
      <c r="DO19" s="312"/>
      <c r="DP19" s="312"/>
      <c r="DQ19" s="312"/>
      <c r="DR19" s="317"/>
      <c r="DS19" s="317"/>
      <c r="DT19" s="305"/>
    </row>
    <row r="20" spans="1:124" s="304" customFormat="1" ht="20.25" customHeight="1" x14ac:dyDescent="0.35">
      <c r="A20" s="307">
        <v>17</v>
      </c>
      <c r="B20" s="307" t="s">
        <v>800</v>
      </c>
      <c r="C20" s="308" t="s">
        <v>136</v>
      </c>
      <c r="D20" s="308" t="s">
        <v>125</v>
      </c>
      <c r="E20" s="308" t="s">
        <v>126</v>
      </c>
      <c r="F20" s="307" t="s">
        <v>137</v>
      </c>
      <c r="G20" s="308" t="s">
        <v>138</v>
      </c>
      <c r="H20" s="308" t="s">
        <v>129</v>
      </c>
      <c r="I20" s="308" t="s">
        <v>130</v>
      </c>
      <c r="J20" s="308" t="s">
        <v>131</v>
      </c>
      <c r="K20" s="308" t="s">
        <v>132</v>
      </c>
      <c r="L20" s="318">
        <v>41939</v>
      </c>
      <c r="M20" s="309"/>
      <c r="N20" s="309"/>
      <c r="O20" s="318"/>
      <c r="P20" s="310" t="s">
        <v>133</v>
      </c>
      <c r="Q20" s="311" t="s">
        <v>774</v>
      </c>
      <c r="R20" s="310" t="s">
        <v>134</v>
      </c>
      <c r="S20" s="312">
        <v>0</v>
      </c>
      <c r="T20" s="312">
        <v>10000000</v>
      </c>
      <c r="U20" s="312"/>
      <c r="V20" s="313">
        <v>10000000</v>
      </c>
      <c r="W20" s="312">
        <v>0</v>
      </c>
      <c r="X20" s="312">
        <v>0</v>
      </c>
      <c r="Y20" s="312">
        <v>0</v>
      </c>
      <c r="Z20" s="314">
        <v>0</v>
      </c>
      <c r="AA20" s="312">
        <v>0</v>
      </c>
      <c r="AB20" s="312">
        <v>0</v>
      </c>
      <c r="AC20" s="315">
        <v>0</v>
      </c>
      <c r="AD20" s="312" t="s">
        <v>1245</v>
      </c>
      <c r="AE20" s="316">
        <v>21</v>
      </c>
      <c r="AF20" s="316">
        <v>21</v>
      </c>
      <c r="AG20" s="316">
        <v>0</v>
      </c>
      <c r="AH20" s="316">
        <v>0</v>
      </c>
      <c r="AI20" s="316">
        <v>0</v>
      </c>
      <c r="AJ20" s="316">
        <v>21</v>
      </c>
      <c r="AK20" s="316">
        <v>0</v>
      </c>
      <c r="AL20" s="316">
        <v>0</v>
      </c>
      <c r="AM20" s="316">
        <v>0</v>
      </c>
      <c r="AN20" s="316">
        <v>0</v>
      </c>
      <c r="AO20" s="316">
        <v>0</v>
      </c>
      <c r="AP20" s="316">
        <v>0</v>
      </c>
      <c r="AQ20" s="312">
        <v>10000000</v>
      </c>
      <c r="AR20" s="312">
        <v>0</v>
      </c>
      <c r="AS20" s="312">
        <v>0</v>
      </c>
      <c r="AT20" s="312">
        <v>10000000</v>
      </c>
      <c r="AU20" s="312">
        <v>0</v>
      </c>
      <c r="AV20" s="312">
        <v>0</v>
      </c>
      <c r="AW20" s="312">
        <v>0</v>
      </c>
      <c r="AX20" s="312">
        <v>0</v>
      </c>
      <c r="AY20" s="218">
        <v>0</v>
      </c>
      <c r="AZ20" s="312">
        <v>0</v>
      </c>
      <c r="BA20" s="218">
        <v>0</v>
      </c>
      <c r="BB20" s="312">
        <v>0</v>
      </c>
      <c r="BC20" s="312">
        <v>0</v>
      </c>
      <c r="BD20" s="312">
        <v>0</v>
      </c>
      <c r="BE20" s="312">
        <v>0</v>
      </c>
      <c r="BF20" s="218">
        <v>0</v>
      </c>
      <c r="BG20" s="218">
        <v>0</v>
      </c>
      <c r="BH20" s="218">
        <v>0</v>
      </c>
      <c r="BI20" s="218">
        <v>0</v>
      </c>
      <c r="BJ20" s="218">
        <v>0</v>
      </c>
      <c r="BK20" s="218">
        <v>0</v>
      </c>
      <c r="BL20" s="218">
        <v>0</v>
      </c>
      <c r="BM20" s="218">
        <v>0</v>
      </c>
      <c r="BN20" s="218">
        <v>0</v>
      </c>
      <c r="BO20" s="218">
        <v>0</v>
      </c>
      <c r="BP20" s="218">
        <v>0</v>
      </c>
      <c r="BQ20" s="312">
        <v>0</v>
      </c>
      <c r="BR20" s="218">
        <v>0</v>
      </c>
      <c r="BS20" s="312">
        <v>0</v>
      </c>
      <c r="BT20" s="315">
        <v>10000000</v>
      </c>
      <c r="BU20" s="312">
        <v>0</v>
      </c>
      <c r="BV20" s="312">
        <v>0</v>
      </c>
      <c r="BW20" s="312">
        <v>0</v>
      </c>
      <c r="BX20" s="312">
        <v>11000000</v>
      </c>
      <c r="BY20" s="312">
        <v>2</v>
      </c>
      <c r="BZ20" s="312">
        <v>8800000</v>
      </c>
      <c r="CA20" s="312">
        <v>800000</v>
      </c>
      <c r="CB20" s="312">
        <v>100000</v>
      </c>
      <c r="CC20" s="312">
        <v>150000</v>
      </c>
      <c r="CD20" s="312">
        <v>0</v>
      </c>
      <c r="CE20" s="312">
        <v>1050000</v>
      </c>
      <c r="CF20" s="312">
        <v>20850000</v>
      </c>
      <c r="CG20" s="312">
        <v>0</v>
      </c>
      <c r="CH20" s="312">
        <v>0</v>
      </c>
      <c r="CI20" s="312">
        <v>0</v>
      </c>
      <c r="CJ20" s="312">
        <v>0</v>
      </c>
      <c r="CK20" s="312">
        <v>0</v>
      </c>
      <c r="CL20" s="312">
        <v>100000</v>
      </c>
      <c r="CM20" s="312">
        <v>0</v>
      </c>
      <c r="CN20" s="312">
        <v>0</v>
      </c>
      <c r="CO20" s="312">
        <v>310000</v>
      </c>
      <c r="CP20" s="312">
        <v>0</v>
      </c>
      <c r="CQ20" s="312">
        <v>410000</v>
      </c>
      <c r="CR20" s="312">
        <v>8540000</v>
      </c>
      <c r="CS20" s="312">
        <v>0</v>
      </c>
      <c r="CT20" s="315">
        <v>8540000</v>
      </c>
      <c r="CU20" s="312">
        <v>1700000</v>
      </c>
      <c r="CV20" s="312">
        <v>0</v>
      </c>
      <c r="CW20" s="312">
        <v>300000</v>
      </c>
      <c r="CX20" s="312"/>
      <c r="CY20" s="312">
        <v>0</v>
      </c>
      <c r="CZ20" s="312">
        <v>2000000</v>
      </c>
      <c r="DA20" s="312">
        <v>3050000</v>
      </c>
      <c r="DB20" s="312">
        <v>200000</v>
      </c>
      <c r="DC20" s="312">
        <v>12200000</v>
      </c>
      <c r="DD20" s="312"/>
      <c r="DE20" s="312" t="s">
        <v>786</v>
      </c>
      <c r="DF20" s="312">
        <v>833333.33333333302</v>
      </c>
      <c r="DG20" s="310" t="s">
        <v>135</v>
      </c>
      <c r="DH20" s="310"/>
      <c r="DI20" s="310" t="s">
        <v>1218</v>
      </c>
      <c r="DJ20" s="312"/>
      <c r="DK20" s="312"/>
      <c r="DL20" s="312"/>
      <c r="DM20" s="310"/>
      <c r="DN20" s="312"/>
      <c r="DO20" s="312"/>
      <c r="DP20" s="312"/>
      <c r="DQ20" s="312"/>
      <c r="DR20" s="317"/>
      <c r="DS20" s="317"/>
      <c r="DT20" s="305"/>
    </row>
    <row r="21" spans="1:124" s="304" customFormat="1" ht="20.25" customHeight="1" x14ac:dyDescent="0.35">
      <c r="A21" s="307">
        <v>18</v>
      </c>
      <c r="B21" s="307" t="s">
        <v>801</v>
      </c>
      <c r="C21" s="308" t="s">
        <v>140</v>
      </c>
      <c r="D21" s="308" t="s">
        <v>125</v>
      </c>
      <c r="E21" s="308" t="s">
        <v>126</v>
      </c>
      <c r="F21" s="307" t="s">
        <v>137</v>
      </c>
      <c r="G21" s="308" t="s">
        <v>138</v>
      </c>
      <c r="H21" s="308" t="s">
        <v>129</v>
      </c>
      <c r="I21" s="308" t="s">
        <v>130</v>
      </c>
      <c r="J21" s="308" t="s">
        <v>131</v>
      </c>
      <c r="K21" s="308" t="s">
        <v>132</v>
      </c>
      <c r="L21" s="318">
        <v>43668</v>
      </c>
      <c r="M21" s="309"/>
      <c r="N21" s="309"/>
      <c r="O21" s="318"/>
      <c r="P21" s="310" t="s">
        <v>133</v>
      </c>
      <c r="Q21" s="311" t="s">
        <v>774</v>
      </c>
      <c r="R21" s="310" t="s">
        <v>134</v>
      </c>
      <c r="S21" s="312">
        <v>0</v>
      </c>
      <c r="T21" s="312">
        <v>10000000</v>
      </c>
      <c r="U21" s="312"/>
      <c r="V21" s="313">
        <v>10000000</v>
      </c>
      <c r="W21" s="312">
        <v>0</v>
      </c>
      <c r="X21" s="312">
        <v>0</v>
      </c>
      <c r="Y21" s="312">
        <v>0</v>
      </c>
      <c r="Z21" s="314">
        <v>0</v>
      </c>
      <c r="AA21" s="312">
        <v>0</v>
      </c>
      <c r="AB21" s="312">
        <v>0</v>
      </c>
      <c r="AC21" s="315">
        <v>0</v>
      </c>
      <c r="AD21" s="312" t="s">
        <v>1245</v>
      </c>
      <c r="AE21" s="316">
        <v>21</v>
      </c>
      <c r="AF21" s="316">
        <v>21</v>
      </c>
      <c r="AG21" s="316">
        <v>0</v>
      </c>
      <c r="AH21" s="316">
        <v>0</v>
      </c>
      <c r="AI21" s="316">
        <v>0</v>
      </c>
      <c r="AJ21" s="316">
        <v>21</v>
      </c>
      <c r="AK21" s="316">
        <v>0</v>
      </c>
      <c r="AL21" s="316">
        <v>0</v>
      </c>
      <c r="AM21" s="316">
        <v>0</v>
      </c>
      <c r="AN21" s="316">
        <v>0</v>
      </c>
      <c r="AO21" s="316">
        <v>0</v>
      </c>
      <c r="AP21" s="316">
        <v>0</v>
      </c>
      <c r="AQ21" s="312">
        <v>10000000</v>
      </c>
      <c r="AR21" s="312">
        <v>0</v>
      </c>
      <c r="AS21" s="312">
        <v>0</v>
      </c>
      <c r="AT21" s="312">
        <v>10000000</v>
      </c>
      <c r="AU21" s="312">
        <v>0</v>
      </c>
      <c r="AV21" s="312">
        <v>0</v>
      </c>
      <c r="AW21" s="312">
        <v>0</v>
      </c>
      <c r="AX21" s="312">
        <v>0</v>
      </c>
      <c r="AY21" s="218">
        <v>0</v>
      </c>
      <c r="AZ21" s="312">
        <v>0</v>
      </c>
      <c r="BA21" s="218">
        <v>0</v>
      </c>
      <c r="BB21" s="312">
        <v>0</v>
      </c>
      <c r="BC21" s="312">
        <v>0</v>
      </c>
      <c r="BD21" s="312">
        <v>0</v>
      </c>
      <c r="BE21" s="312">
        <v>0</v>
      </c>
      <c r="BF21" s="218">
        <v>0</v>
      </c>
      <c r="BG21" s="218">
        <v>0</v>
      </c>
      <c r="BH21" s="218">
        <v>0</v>
      </c>
      <c r="BI21" s="218">
        <v>0</v>
      </c>
      <c r="BJ21" s="218">
        <v>0</v>
      </c>
      <c r="BK21" s="218">
        <v>0</v>
      </c>
      <c r="BL21" s="218">
        <v>0</v>
      </c>
      <c r="BM21" s="218">
        <v>0</v>
      </c>
      <c r="BN21" s="218">
        <v>0</v>
      </c>
      <c r="BO21" s="218">
        <v>0</v>
      </c>
      <c r="BP21" s="218">
        <v>0</v>
      </c>
      <c r="BQ21" s="312">
        <v>0</v>
      </c>
      <c r="BR21" s="218">
        <v>0</v>
      </c>
      <c r="BS21" s="312">
        <v>0</v>
      </c>
      <c r="BT21" s="315">
        <v>10000000</v>
      </c>
      <c r="BU21" s="312">
        <v>0</v>
      </c>
      <c r="BV21" s="312">
        <v>0</v>
      </c>
      <c r="BW21" s="312">
        <v>0</v>
      </c>
      <c r="BX21" s="312">
        <v>11000000</v>
      </c>
      <c r="BY21" s="312">
        <v>0</v>
      </c>
      <c r="BZ21" s="312">
        <v>0</v>
      </c>
      <c r="CA21" s="312">
        <v>800000</v>
      </c>
      <c r="CB21" s="312">
        <v>100000</v>
      </c>
      <c r="CC21" s="312">
        <v>150000</v>
      </c>
      <c r="CD21" s="312">
        <v>0</v>
      </c>
      <c r="CE21" s="312">
        <v>1050000</v>
      </c>
      <c r="CF21" s="312">
        <v>12050000</v>
      </c>
      <c r="CG21" s="312">
        <v>0</v>
      </c>
      <c r="CH21" s="312">
        <v>0</v>
      </c>
      <c r="CI21" s="312">
        <v>0</v>
      </c>
      <c r="CJ21" s="312">
        <v>0</v>
      </c>
      <c r="CK21" s="312">
        <v>0</v>
      </c>
      <c r="CL21" s="312">
        <v>0</v>
      </c>
      <c r="CM21" s="312">
        <v>0</v>
      </c>
      <c r="CN21" s="312">
        <v>0</v>
      </c>
      <c r="CO21" s="312">
        <v>5500</v>
      </c>
      <c r="CP21" s="312">
        <v>0</v>
      </c>
      <c r="CQ21" s="312">
        <v>5500</v>
      </c>
      <c r="CR21" s="312">
        <v>8944500</v>
      </c>
      <c r="CS21" s="312">
        <v>0</v>
      </c>
      <c r="CT21" s="315">
        <v>8944500</v>
      </c>
      <c r="CU21" s="312">
        <v>1700000</v>
      </c>
      <c r="CV21" s="312">
        <v>0</v>
      </c>
      <c r="CW21" s="312">
        <v>300000</v>
      </c>
      <c r="CX21" s="312"/>
      <c r="CY21" s="312">
        <v>0</v>
      </c>
      <c r="CZ21" s="312">
        <v>2000000</v>
      </c>
      <c r="DA21" s="312">
        <v>3050000</v>
      </c>
      <c r="DB21" s="312">
        <v>200000</v>
      </c>
      <c r="DC21" s="312">
        <v>12200000</v>
      </c>
      <c r="DD21" s="312"/>
      <c r="DE21" s="312" t="s">
        <v>786</v>
      </c>
      <c r="DF21" s="312">
        <v>833333.33333333302</v>
      </c>
      <c r="DG21" s="310" t="s">
        <v>135</v>
      </c>
      <c r="DH21" s="310"/>
      <c r="DI21" s="310" t="s">
        <v>1218</v>
      </c>
      <c r="DJ21" s="312"/>
      <c r="DK21" s="312"/>
      <c r="DL21" s="312"/>
      <c r="DM21" s="310"/>
      <c r="DN21" s="312"/>
      <c r="DO21" s="312"/>
      <c r="DP21" s="312"/>
      <c r="DQ21" s="312"/>
      <c r="DR21" s="317"/>
      <c r="DS21" s="317"/>
      <c r="DT21" s="305"/>
    </row>
    <row r="22" spans="1:124" s="304" customFormat="1" ht="20.25" customHeight="1" x14ac:dyDescent="0.35">
      <c r="A22" s="307">
        <v>19</v>
      </c>
      <c r="B22" s="307" t="s">
        <v>802</v>
      </c>
      <c r="C22" s="308" t="s">
        <v>141</v>
      </c>
      <c r="D22" s="308" t="s">
        <v>125</v>
      </c>
      <c r="E22" s="308" t="s">
        <v>126</v>
      </c>
      <c r="F22" s="307" t="s">
        <v>137</v>
      </c>
      <c r="G22" s="308" t="s">
        <v>138</v>
      </c>
      <c r="H22" s="308" t="s">
        <v>129</v>
      </c>
      <c r="I22" s="308" t="s">
        <v>130</v>
      </c>
      <c r="J22" s="308" t="s">
        <v>131</v>
      </c>
      <c r="K22" s="308" t="s">
        <v>132</v>
      </c>
      <c r="L22" s="318">
        <v>43739</v>
      </c>
      <c r="M22" s="309"/>
      <c r="N22" s="309"/>
      <c r="O22" s="318"/>
      <c r="P22" s="310" t="s">
        <v>133</v>
      </c>
      <c r="Q22" s="311" t="s">
        <v>774</v>
      </c>
      <c r="R22" s="310" t="s">
        <v>134</v>
      </c>
      <c r="S22" s="312">
        <v>0</v>
      </c>
      <c r="T22" s="312">
        <v>10000000</v>
      </c>
      <c r="U22" s="312"/>
      <c r="V22" s="313">
        <v>10000000</v>
      </c>
      <c r="W22" s="312">
        <v>0</v>
      </c>
      <c r="X22" s="312">
        <v>0</v>
      </c>
      <c r="Y22" s="312">
        <v>0</v>
      </c>
      <c r="Z22" s="314">
        <v>0</v>
      </c>
      <c r="AA22" s="312">
        <v>0</v>
      </c>
      <c r="AB22" s="312">
        <v>0</v>
      </c>
      <c r="AC22" s="315">
        <v>0</v>
      </c>
      <c r="AD22" s="312" t="s">
        <v>1245</v>
      </c>
      <c r="AE22" s="316">
        <v>21</v>
      </c>
      <c r="AF22" s="316">
        <v>21</v>
      </c>
      <c r="AG22" s="316">
        <v>0</v>
      </c>
      <c r="AH22" s="316">
        <v>0</v>
      </c>
      <c r="AI22" s="316">
        <v>0</v>
      </c>
      <c r="AJ22" s="316">
        <v>21</v>
      </c>
      <c r="AK22" s="316">
        <v>0</v>
      </c>
      <c r="AL22" s="316">
        <v>0</v>
      </c>
      <c r="AM22" s="316">
        <v>0</v>
      </c>
      <c r="AN22" s="316">
        <v>0</v>
      </c>
      <c r="AO22" s="316">
        <v>0</v>
      </c>
      <c r="AP22" s="316">
        <v>0</v>
      </c>
      <c r="AQ22" s="312">
        <v>10000000</v>
      </c>
      <c r="AR22" s="312">
        <v>0</v>
      </c>
      <c r="AS22" s="312">
        <v>0</v>
      </c>
      <c r="AT22" s="312">
        <v>10000000</v>
      </c>
      <c r="AU22" s="312">
        <v>0</v>
      </c>
      <c r="AV22" s="312">
        <v>0</v>
      </c>
      <c r="AW22" s="312">
        <v>0</v>
      </c>
      <c r="AX22" s="312">
        <v>0</v>
      </c>
      <c r="AY22" s="218">
        <v>0</v>
      </c>
      <c r="AZ22" s="312">
        <v>0</v>
      </c>
      <c r="BA22" s="218">
        <v>0</v>
      </c>
      <c r="BB22" s="312">
        <v>0</v>
      </c>
      <c r="BC22" s="312">
        <v>0</v>
      </c>
      <c r="BD22" s="312">
        <v>0</v>
      </c>
      <c r="BE22" s="312">
        <v>0</v>
      </c>
      <c r="BF22" s="218">
        <v>0</v>
      </c>
      <c r="BG22" s="218">
        <v>0</v>
      </c>
      <c r="BH22" s="218">
        <v>0</v>
      </c>
      <c r="BI22" s="218">
        <v>0</v>
      </c>
      <c r="BJ22" s="218">
        <v>0</v>
      </c>
      <c r="BK22" s="218">
        <v>0</v>
      </c>
      <c r="BL22" s="218">
        <v>0</v>
      </c>
      <c r="BM22" s="218">
        <v>0</v>
      </c>
      <c r="BN22" s="218">
        <v>0</v>
      </c>
      <c r="BO22" s="218">
        <v>0</v>
      </c>
      <c r="BP22" s="218">
        <v>0</v>
      </c>
      <c r="BQ22" s="312">
        <v>0</v>
      </c>
      <c r="BR22" s="218">
        <v>0</v>
      </c>
      <c r="BS22" s="312">
        <v>0</v>
      </c>
      <c r="BT22" s="315">
        <v>10000000</v>
      </c>
      <c r="BU22" s="312">
        <v>0</v>
      </c>
      <c r="BV22" s="312">
        <v>0</v>
      </c>
      <c r="BW22" s="312">
        <v>0</v>
      </c>
      <c r="BX22" s="312">
        <v>11000000</v>
      </c>
      <c r="BY22" s="312">
        <v>1</v>
      </c>
      <c r="BZ22" s="312">
        <v>4400000</v>
      </c>
      <c r="CA22" s="312">
        <v>800000</v>
      </c>
      <c r="CB22" s="312">
        <v>100000</v>
      </c>
      <c r="CC22" s="312">
        <v>150000</v>
      </c>
      <c r="CD22" s="312">
        <v>0</v>
      </c>
      <c r="CE22" s="312">
        <v>1050000</v>
      </c>
      <c r="CF22" s="312">
        <v>16450000</v>
      </c>
      <c r="CG22" s="312">
        <v>0</v>
      </c>
      <c r="CH22" s="312">
        <v>0</v>
      </c>
      <c r="CI22" s="312">
        <v>0</v>
      </c>
      <c r="CJ22" s="312">
        <v>0</v>
      </c>
      <c r="CK22" s="312">
        <v>0</v>
      </c>
      <c r="CL22" s="312">
        <v>100000</v>
      </c>
      <c r="CM22" s="312">
        <v>0</v>
      </c>
      <c r="CN22" s="312">
        <v>0</v>
      </c>
      <c r="CO22" s="312">
        <v>0</v>
      </c>
      <c r="CP22" s="312">
        <v>0</v>
      </c>
      <c r="CQ22" s="312">
        <v>100000</v>
      </c>
      <c r="CR22" s="312">
        <v>8850000</v>
      </c>
      <c r="CS22" s="312">
        <v>0</v>
      </c>
      <c r="CT22" s="315">
        <v>8850000</v>
      </c>
      <c r="CU22" s="312">
        <v>1700000</v>
      </c>
      <c r="CV22" s="312">
        <v>0</v>
      </c>
      <c r="CW22" s="312">
        <v>300000</v>
      </c>
      <c r="CX22" s="312"/>
      <c r="CY22" s="312">
        <v>0</v>
      </c>
      <c r="CZ22" s="312">
        <v>2000000</v>
      </c>
      <c r="DA22" s="312">
        <v>3050000</v>
      </c>
      <c r="DB22" s="312">
        <v>200000</v>
      </c>
      <c r="DC22" s="312">
        <v>12200000</v>
      </c>
      <c r="DD22" s="312"/>
      <c r="DE22" s="312" t="s">
        <v>786</v>
      </c>
      <c r="DF22" s="312">
        <v>833333.33333333302</v>
      </c>
      <c r="DG22" s="310" t="s">
        <v>135</v>
      </c>
      <c r="DH22" s="310"/>
      <c r="DI22" s="310" t="s">
        <v>1218</v>
      </c>
      <c r="DJ22" s="312"/>
      <c r="DK22" s="312"/>
      <c r="DL22" s="312"/>
      <c r="DM22" s="310"/>
      <c r="DN22" s="312"/>
      <c r="DO22" s="312"/>
      <c r="DP22" s="312"/>
      <c r="DQ22" s="312"/>
      <c r="DR22" s="317"/>
      <c r="DS22" s="317"/>
      <c r="DT22" s="305"/>
    </row>
    <row r="23" spans="1:124" s="304" customFormat="1" ht="20.25" customHeight="1" x14ac:dyDescent="0.35">
      <c r="A23" s="307">
        <v>20</v>
      </c>
      <c r="B23" s="307" t="s">
        <v>798</v>
      </c>
      <c r="C23" s="308" t="s">
        <v>153</v>
      </c>
      <c r="D23" s="308" t="s">
        <v>125</v>
      </c>
      <c r="E23" s="308" t="s">
        <v>154</v>
      </c>
      <c r="F23" s="307" t="s">
        <v>127</v>
      </c>
      <c r="G23" s="308" t="s">
        <v>155</v>
      </c>
      <c r="H23" s="308" t="s">
        <v>129</v>
      </c>
      <c r="I23" s="308" t="s">
        <v>130</v>
      </c>
      <c r="J23" s="308" t="s">
        <v>131</v>
      </c>
      <c r="K23" s="308" t="s">
        <v>132</v>
      </c>
      <c r="L23" s="318">
        <v>44445</v>
      </c>
      <c r="M23" s="309"/>
      <c r="N23" s="309"/>
      <c r="O23" s="318"/>
      <c r="P23" s="310" t="s">
        <v>133</v>
      </c>
      <c r="Q23" s="311" t="s">
        <v>774</v>
      </c>
      <c r="R23" s="310" t="s">
        <v>134</v>
      </c>
      <c r="S23" s="312">
        <v>0</v>
      </c>
      <c r="T23" s="312">
        <v>40000000</v>
      </c>
      <c r="U23" s="312"/>
      <c r="V23" s="313">
        <v>40000000</v>
      </c>
      <c r="W23" s="312">
        <v>0</v>
      </c>
      <c r="X23" s="312">
        <v>0</v>
      </c>
      <c r="Y23" s="312">
        <v>0</v>
      </c>
      <c r="Z23" s="314">
        <v>0</v>
      </c>
      <c r="AA23" s="312">
        <v>0</v>
      </c>
      <c r="AB23" s="312">
        <v>0</v>
      </c>
      <c r="AC23" s="315">
        <v>0</v>
      </c>
      <c r="AD23" s="312" t="s">
        <v>1245</v>
      </c>
      <c r="AE23" s="316">
        <v>21</v>
      </c>
      <c r="AF23" s="316">
        <v>19</v>
      </c>
      <c r="AG23" s="316">
        <v>2</v>
      </c>
      <c r="AH23" s="316">
        <v>0</v>
      </c>
      <c r="AI23" s="316">
        <v>0</v>
      </c>
      <c r="AJ23" s="316">
        <v>21</v>
      </c>
      <c r="AK23" s="316">
        <v>0</v>
      </c>
      <c r="AL23" s="316">
        <v>0</v>
      </c>
      <c r="AM23" s="316">
        <v>0</v>
      </c>
      <c r="AN23" s="316">
        <v>0</v>
      </c>
      <c r="AO23" s="316">
        <v>0</v>
      </c>
      <c r="AP23" s="316">
        <v>0</v>
      </c>
      <c r="AQ23" s="312">
        <v>40000000</v>
      </c>
      <c r="AR23" s="312">
        <v>0</v>
      </c>
      <c r="AS23" s="312">
        <v>0</v>
      </c>
      <c r="AT23" s="312">
        <v>40000000</v>
      </c>
      <c r="AU23" s="312">
        <v>0</v>
      </c>
      <c r="AV23" s="312">
        <v>0</v>
      </c>
      <c r="AW23" s="312">
        <v>0</v>
      </c>
      <c r="AX23" s="312">
        <v>0</v>
      </c>
      <c r="AY23" s="218">
        <v>0</v>
      </c>
      <c r="AZ23" s="312">
        <v>0</v>
      </c>
      <c r="BA23" s="218">
        <v>0</v>
      </c>
      <c r="BB23" s="312">
        <v>0</v>
      </c>
      <c r="BC23" s="312">
        <v>0</v>
      </c>
      <c r="BD23" s="312">
        <v>0</v>
      </c>
      <c r="BE23" s="312">
        <v>0</v>
      </c>
      <c r="BF23" s="218">
        <v>0</v>
      </c>
      <c r="BG23" s="218">
        <v>0</v>
      </c>
      <c r="BH23" s="218">
        <v>0</v>
      </c>
      <c r="BI23" s="218">
        <v>0</v>
      </c>
      <c r="BJ23" s="218">
        <v>0</v>
      </c>
      <c r="BK23" s="218">
        <v>0</v>
      </c>
      <c r="BL23" s="218">
        <v>0</v>
      </c>
      <c r="BM23" s="218">
        <v>0</v>
      </c>
      <c r="BN23" s="218">
        <v>0</v>
      </c>
      <c r="BO23" s="218">
        <v>0</v>
      </c>
      <c r="BP23" s="218">
        <v>0</v>
      </c>
      <c r="BQ23" s="312">
        <v>0</v>
      </c>
      <c r="BR23" s="218">
        <v>0</v>
      </c>
      <c r="BS23" s="312">
        <v>0</v>
      </c>
      <c r="BT23" s="315">
        <v>40000000</v>
      </c>
      <c r="BU23" s="312">
        <v>0</v>
      </c>
      <c r="BV23" s="312">
        <v>0</v>
      </c>
      <c r="BW23" s="312">
        <v>0</v>
      </c>
      <c r="BX23" s="312">
        <v>11000000</v>
      </c>
      <c r="BY23" s="312">
        <v>0</v>
      </c>
      <c r="BZ23" s="312">
        <v>0</v>
      </c>
      <c r="CA23" s="312">
        <v>2384000</v>
      </c>
      <c r="CB23" s="312">
        <v>400000</v>
      </c>
      <c r="CC23" s="312">
        <v>447000</v>
      </c>
      <c r="CD23" s="312">
        <v>0</v>
      </c>
      <c r="CE23" s="312">
        <v>3231000</v>
      </c>
      <c r="CF23" s="312">
        <v>14231000</v>
      </c>
      <c r="CG23" s="312">
        <v>25769000</v>
      </c>
      <c r="CH23" s="312">
        <v>3503800</v>
      </c>
      <c r="CI23" s="312">
        <v>0</v>
      </c>
      <c r="CJ23" s="312">
        <v>3503800</v>
      </c>
      <c r="CK23" s="312">
        <v>0</v>
      </c>
      <c r="CL23" s="312">
        <v>149000</v>
      </c>
      <c r="CM23" s="312">
        <v>0</v>
      </c>
      <c r="CN23" s="312">
        <v>0</v>
      </c>
      <c r="CO23" s="312">
        <v>0</v>
      </c>
      <c r="CP23" s="312">
        <v>0</v>
      </c>
      <c r="CQ23" s="312">
        <v>149000</v>
      </c>
      <c r="CR23" s="312">
        <v>33116200</v>
      </c>
      <c r="CS23" s="312">
        <v>0</v>
      </c>
      <c r="CT23" s="315">
        <v>33116200</v>
      </c>
      <c r="CU23" s="312">
        <v>5066000</v>
      </c>
      <c r="CV23" s="312">
        <v>0</v>
      </c>
      <c r="CW23" s="312">
        <v>894000</v>
      </c>
      <c r="CX23" s="312"/>
      <c r="CY23" s="312">
        <v>0</v>
      </c>
      <c r="CZ23" s="312">
        <v>5960000</v>
      </c>
      <c r="DA23" s="312">
        <v>9191000</v>
      </c>
      <c r="DB23" s="312">
        <v>596000</v>
      </c>
      <c r="DC23" s="312">
        <v>46556000</v>
      </c>
      <c r="DD23" s="312"/>
      <c r="DE23" s="312" t="s">
        <v>786</v>
      </c>
      <c r="DF23" s="312">
        <v>3333333.3333333302</v>
      </c>
      <c r="DG23" s="310" t="s">
        <v>135</v>
      </c>
      <c r="DH23" s="310"/>
      <c r="DI23" s="310" t="s">
        <v>1218</v>
      </c>
      <c r="DJ23" s="312"/>
      <c r="DK23" s="312"/>
      <c r="DL23" s="312"/>
      <c r="DM23" s="310"/>
      <c r="DN23" s="312"/>
      <c r="DO23" s="312"/>
      <c r="DP23" s="312"/>
      <c r="DQ23" s="312"/>
      <c r="DR23" s="317"/>
      <c r="DS23" s="317"/>
      <c r="DT23" s="305"/>
    </row>
    <row r="24" spans="1:124" s="304" customFormat="1" ht="20.25" customHeight="1" x14ac:dyDescent="0.35">
      <c r="A24" s="307">
        <v>21</v>
      </c>
      <c r="B24" s="307" t="s">
        <v>785</v>
      </c>
      <c r="C24" s="308" t="s">
        <v>161</v>
      </c>
      <c r="D24" s="308" t="s">
        <v>125</v>
      </c>
      <c r="E24" s="308" t="s">
        <v>159</v>
      </c>
      <c r="F24" s="307" t="s">
        <v>151</v>
      </c>
      <c r="G24" s="308" t="s">
        <v>162</v>
      </c>
      <c r="H24" s="308" t="s">
        <v>129</v>
      </c>
      <c r="I24" s="308" t="s">
        <v>130</v>
      </c>
      <c r="J24" s="308" t="s">
        <v>131</v>
      </c>
      <c r="K24" s="308" t="s">
        <v>132</v>
      </c>
      <c r="L24" s="318">
        <v>43530</v>
      </c>
      <c r="M24" s="309"/>
      <c r="N24" s="309"/>
      <c r="O24" s="318"/>
      <c r="P24" s="310" t="s">
        <v>133</v>
      </c>
      <c r="Q24" s="311" t="s">
        <v>774</v>
      </c>
      <c r="R24" s="310" t="s">
        <v>134</v>
      </c>
      <c r="S24" s="312">
        <v>0</v>
      </c>
      <c r="T24" s="312">
        <v>5000000</v>
      </c>
      <c r="U24" s="312"/>
      <c r="V24" s="313">
        <v>5000000</v>
      </c>
      <c r="W24" s="312">
        <v>0</v>
      </c>
      <c r="X24" s="312">
        <v>0</v>
      </c>
      <c r="Y24" s="312">
        <v>0</v>
      </c>
      <c r="Z24" s="314">
        <v>0</v>
      </c>
      <c r="AA24" s="312">
        <v>0</v>
      </c>
      <c r="AB24" s="312">
        <v>0</v>
      </c>
      <c r="AC24" s="315">
        <v>0</v>
      </c>
      <c r="AD24" s="312" t="s">
        <v>1245</v>
      </c>
      <c r="AE24" s="316">
        <v>21</v>
      </c>
      <c r="AF24" s="316">
        <v>16</v>
      </c>
      <c r="AG24" s="316">
        <v>5</v>
      </c>
      <c r="AH24" s="316">
        <v>0</v>
      </c>
      <c r="AI24" s="316">
        <v>0</v>
      </c>
      <c r="AJ24" s="316">
        <v>21</v>
      </c>
      <c r="AK24" s="316">
        <v>0</v>
      </c>
      <c r="AL24" s="316">
        <v>0</v>
      </c>
      <c r="AM24" s="316">
        <v>0</v>
      </c>
      <c r="AN24" s="316">
        <v>0</v>
      </c>
      <c r="AO24" s="316">
        <v>0</v>
      </c>
      <c r="AP24" s="316">
        <v>0</v>
      </c>
      <c r="AQ24" s="312">
        <v>5000000</v>
      </c>
      <c r="AR24" s="312">
        <v>0</v>
      </c>
      <c r="AS24" s="312">
        <v>0</v>
      </c>
      <c r="AT24" s="312">
        <v>5000000</v>
      </c>
      <c r="AU24" s="312">
        <v>0</v>
      </c>
      <c r="AV24" s="312">
        <v>0</v>
      </c>
      <c r="AW24" s="312">
        <v>0</v>
      </c>
      <c r="AX24" s="312">
        <v>0</v>
      </c>
      <c r="AY24" s="218">
        <v>0</v>
      </c>
      <c r="AZ24" s="312">
        <v>0</v>
      </c>
      <c r="BA24" s="218">
        <v>0</v>
      </c>
      <c r="BB24" s="312">
        <v>0</v>
      </c>
      <c r="BC24" s="312">
        <v>0</v>
      </c>
      <c r="BD24" s="312">
        <v>0</v>
      </c>
      <c r="BE24" s="312">
        <v>0</v>
      </c>
      <c r="BF24" s="218">
        <v>0</v>
      </c>
      <c r="BG24" s="218">
        <v>0</v>
      </c>
      <c r="BH24" s="218">
        <v>0</v>
      </c>
      <c r="BI24" s="218">
        <v>0</v>
      </c>
      <c r="BJ24" s="218">
        <v>0</v>
      </c>
      <c r="BK24" s="218">
        <v>0</v>
      </c>
      <c r="BL24" s="218">
        <v>0</v>
      </c>
      <c r="BM24" s="218">
        <v>0</v>
      </c>
      <c r="BN24" s="218">
        <v>0</v>
      </c>
      <c r="BO24" s="218">
        <v>0</v>
      </c>
      <c r="BP24" s="218">
        <v>0</v>
      </c>
      <c r="BQ24" s="312">
        <v>0</v>
      </c>
      <c r="BR24" s="218">
        <v>0</v>
      </c>
      <c r="BS24" s="312">
        <v>0</v>
      </c>
      <c r="BT24" s="315">
        <v>5000000</v>
      </c>
      <c r="BU24" s="312">
        <v>0</v>
      </c>
      <c r="BV24" s="312">
        <v>0</v>
      </c>
      <c r="BW24" s="312">
        <v>0</v>
      </c>
      <c r="BX24" s="312">
        <v>11000000</v>
      </c>
      <c r="BY24" s="312">
        <v>0</v>
      </c>
      <c r="BZ24" s="312">
        <v>0</v>
      </c>
      <c r="CA24" s="312">
        <v>400000</v>
      </c>
      <c r="CB24" s="312">
        <v>50000</v>
      </c>
      <c r="CC24" s="312">
        <v>75000</v>
      </c>
      <c r="CD24" s="312">
        <v>0</v>
      </c>
      <c r="CE24" s="312">
        <v>525000</v>
      </c>
      <c r="CF24" s="312">
        <v>11525000</v>
      </c>
      <c r="CG24" s="312">
        <v>0</v>
      </c>
      <c r="CH24" s="312">
        <v>0</v>
      </c>
      <c r="CI24" s="312">
        <v>0</v>
      </c>
      <c r="CJ24" s="312">
        <v>0</v>
      </c>
      <c r="CK24" s="312">
        <v>0</v>
      </c>
      <c r="CL24" s="312">
        <v>50000</v>
      </c>
      <c r="CM24" s="312">
        <v>0</v>
      </c>
      <c r="CN24" s="312">
        <v>0</v>
      </c>
      <c r="CO24" s="312">
        <v>137000</v>
      </c>
      <c r="CP24" s="312">
        <v>0</v>
      </c>
      <c r="CQ24" s="312">
        <v>187000</v>
      </c>
      <c r="CR24" s="312">
        <v>4288000</v>
      </c>
      <c r="CS24" s="312">
        <v>0</v>
      </c>
      <c r="CT24" s="315">
        <v>4288000</v>
      </c>
      <c r="CU24" s="312">
        <v>850000</v>
      </c>
      <c r="CV24" s="312">
        <v>0</v>
      </c>
      <c r="CW24" s="312">
        <v>150000</v>
      </c>
      <c r="CX24" s="312"/>
      <c r="CY24" s="312">
        <v>0</v>
      </c>
      <c r="CZ24" s="312">
        <v>1000000</v>
      </c>
      <c r="DA24" s="312">
        <v>1525000</v>
      </c>
      <c r="DB24" s="312">
        <v>100000</v>
      </c>
      <c r="DC24" s="312">
        <v>6100000</v>
      </c>
      <c r="DD24" s="312"/>
      <c r="DE24" s="312" t="s">
        <v>786</v>
      </c>
      <c r="DF24" s="312">
        <v>416666.66666666698</v>
      </c>
      <c r="DG24" s="310" t="s">
        <v>135</v>
      </c>
      <c r="DH24" s="310"/>
      <c r="DI24" s="310" t="s">
        <v>1218</v>
      </c>
      <c r="DJ24" s="312"/>
      <c r="DK24" s="312"/>
      <c r="DL24" s="312"/>
      <c r="DM24" s="310"/>
      <c r="DN24" s="312"/>
      <c r="DO24" s="312"/>
      <c r="DP24" s="312"/>
      <c r="DQ24" s="312"/>
      <c r="DR24" s="317"/>
      <c r="DS24" s="317"/>
      <c r="DT24" s="305"/>
    </row>
    <row r="25" spans="1:124" s="304" customFormat="1" ht="20.25" customHeight="1" x14ac:dyDescent="0.35">
      <c r="A25" s="307">
        <v>22</v>
      </c>
      <c r="B25" s="307" t="s">
        <v>788</v>
      </c>
      <c r="C25" s="308" t="s">
        <v>163</v>
      </c>
      <c r="D25" s="308" t="s">
        <v>125</v>
      </c>
      <c r="E25" s="308" t="s">
        <v>159</v>
      </c>
      <c r="F25" s="307" t="s">
        <v>151</v>
      </c>
      <c r="G25" s="308" t="s">
        <v>164</v>
      </c>
      <c r="H25" s="308" t="s">
        <v>129</v>
      </c>
      <c r="I25" s="308" t="s">
        <v>130</v>
      </c>
      <c r="J25" s="308" t="s">
        <v>131</v>
      </c>
      <c r="K25" s="308" t="s">
        <v>132</v>
      </c>
      <c r="L25" s="318">
        <v>43977</v>
      </c>
      <c r="M25" s="309"/>
      <c r="N25" s="309"/>
      <c r="O25" s="318"/>
      <c r="P25" s="310" t="s">
        <v>133</v>
      </c>
      <c r="Q25" s="311" t="s">
        <v>774</v>
      </c>
      <c r="R25" s="310" t="s">
        <v>134</v>
      </c>
      <c r="S25" s="312">
        <v>0</v>
      </c>
      <c r="T25" s="312">
        <v>5000000</v>
      </c>
      <c r="U25" s="312"/>
      <c r="V25" s="313">
        <v>5000000</v>
      </c>
      <c r="W25" s="312">
        <v>0</v>
      </c>
      <c r="X25" s="312">
        <v>0</v>
      </c>
      <c r="Y25" s="312">
        <v>0</v>
      </c>
      <c r="Z25" s="314">
        <v>0</v>
      </c>
      <c r="AA25" s="312">
        <v>0</v>
      </c>
      <c r="AB25" s="312">
        <v>0</v>
      </c>
      <c r="AC25" s="315">
        <v>0</v>
      </c>
      <c r="AD25" s="312" t="s">
        <v>1245</v>
      </c>
      <c r="AE25" s="316">
        <v>21</v>
      </c>
      <c r="AF25" s="316">
        <v>16</v>
      </c>
      <c r="AG25" s="316">
        <v>5</v>
      </c>
      <c r="AH25" s="316">
        <v>0</v>
      </c>
      <c r="AI25" s="316">
        <v>0</v>
      </c>
      <c r="AJ25" s="316">
        <v>21</v>
      </c>
      <c r="AK25" s="316">
        <v>0</v>
      </c>
      <c r="AL25" s="316">
        <v>0</v>
      </c>
      <c r="AM25" s="316">
        <v>0</v>
      </c>
      <c r="AN25" s="316">
        <v>0</v>
      </c>
      <c r="AO25" s="316">
        <v>0</v>
      </c>
      <c r="AP25" s="316">
        <v>0</v>
      </c>
      <c r="AQ25" s="312">
        <v>5000000</v>
      </c>
      <c r="AR25" s="312">
        <v>0</v>
      </c>
      <c r="AS25" s="312">
        <v>0</v>
      </c>
      <c r="AT25" s="312">
        <v>5000000</v>
      </c>
      <c r="AU25" s="312">
        <v>0</v>
      </c>
      <c r="AV25" s="312">
        <v>0</v>
      </c>
      <c r="AW25" s="312">
        <v>0</v>
      </c>
      <c r="AX25" s="312">
        <v>0</v>
      </c>
      <c r="AY25" s="218">
        <v>0</v>
      </c>
      <c r="AZ25" s="312">
        <v>0</v>
      </c>
      <c r="BA25" s="218">
        <v>0</v>
      </c>
      <c r="BB25" s="312">
        <v>0</v>
      </c>
      <c r="BC25" s="312">
        <v>0</v>
      </c>
      <c r="BD25" s="312">
        <v>0</v>
      </c>
      <c r="BE25" s="312">
        <v>0</v>
      </c>
      <c r="BF25" s="218">
        <v>0</v>
      </c>
      <c r="BG25" s="218">
        <v>0</v>
      </c>
      <c r="BH25" s="218">
        <v>0</v>
      </c>
      <c r="BI25" s="218">
        <v>0</v>
      </c>
      <c r="BJ25" s="218">
        <v>0</v>
      </c>
      <c r="BK25" s="218">
        <v>0</v>
      </c>
      <c r="BL25" s="218">
        <v>0</v>
      </c>
      <c r="BM25" s="218">
        <v>0</v>
      </c>
      <c r="BN25" s="218">
        <v>0</v>
      </c>
      <c r="BO25" s="218">
        <v>0</v>
      </c>
      <c r="BP25" s="218">
        <v>0</v>
      </c>
      <c r="BQ25" s="312">
        <v>0</v>
      </c>
      <c r="BR25" s="218">
        <v>0</v>
      </c>
      <c r="BS25" s="312">
        <v>0</v>
      </c>
      <c r="BT25" s="315">
        <v>5000000</v>
      </c>
      <c r="BU25" s="312">
        <v>0</v>
      </c>
      <c r="BV25" s="312">
        <v>0</v>
      </c>
      <c r="BW25" s="312">
        <v>0</v>
      </c>
      <c r="BX25" s="312">
        <v>11000000</v>
      </c>
      <c r="BY25" s="312">
        <v>0</v>
      </c>
      <c r="BZ25" s="312">
        <v>0</v>
      </c>
      <c r="CA25" s="312">
        <v>400000</v>
      </c>
      <c r="CB25" s="312">
        <v>50000</v>
      </c>
      <c r="CC25" s="312">
        <v>75000</v>
      </c>
      <c r="CD25" s="312">
        <v>0</v>
      </c>
      <c r="CE25" s="312">
        <v>525000</v>
      </c>
      <c r="CF25" s="312">
        <v>11525000</v>
      </c>
      <c r="CG25" s="312">
        <v>0</v>
      </c>
      <c r="CH25" s="312">
        <v>0</v>
      </c>
      <c r="CI25" s="312">
        <v>0</v>
      </c>
      <c r="CJ25" s="312">
        <v>0</v>
      </c>
      <c r="CK25" s="312">
        <v>0</v>
      </c>
      <c r="CL25" s="312">
        <v>50000</v>
      </c>
      <c r="CM25" s="312">
        <v>0</v>
      </c>
      <c r="CN25" s="312">
        <v>0</v>
      </c>
      <c r="CO25" s="312">
        <v>0</v>
      </c>
      <c r="CP25" s="312">
        <v>0</v>
      </c>
      <c r="CQ25" s="312">
        <v>50000</v>
      </c>
      <c r="CR25" s="312">
        <v>4425000</v>
      </c>
      <c r="CS25" s="312">
        <v>0</v>
      </c>
      <c r="CT25" s="315">
        <v>4425000</v>
      </c>
      <c r="CU25" s="312">
        <v>850000</v>
      </c>
      <c r="CV25" s="312">
        <v>0</v>
      </c>
      <c r="CW25" s="312">
        <v>150000</v>
      </c>
      <c r="CX25" s="312"/>
      <c r="CY25" s="312">
        <v>0</v>
      </c>
      <c r="CZ25" s="312">
        <v>1000000</v>
      </c>
      <c r="DA25" s="312">
        <v>1525000</v>
      </c>
      <c r="DB25" s="312">
        <v>100000</v>
      </c>
      <c r="DC25" s="312">
        <v>6100000</v>
      </c>
      <c r="DD25" s="312"/>
      <c r="DE25" s="312" t="s">
        <v>786</v>
      </c>
      <c r="DF25" s="312">
        <v>416666.66666666698</v>
      </c>
      <c r="DG25" s="310" t="s">
        <v>135</v>
      </c>
      <c r="DH25" s="310"/>
      <c r="DI25" s="310" t="s">
        <v>1218</v>
      </c>
      <c r="DJ25" s="312"/>
      <c r="DK25" s="312"/>
      <c r="DL25" s="312"/>
      <c r="DM25" s="310"/>
      <c r="DN25" s="312"/>
      <c r="DO25" s="312"/>
      <c r="DP25" s="312"/>
      <c r="DQ25" s="312"/>
      <c r="DR25" s="317"/>
      <c r="DS25" s="317"/>
      <c r="DT25" s="305"/>
    </row>
    <row r="26" spans="1:124" s="304" customFormat="1" ht="20.25" customHeight="1" x14ac:dyDescent="0.35">
      <c r="A26" s="307">
        <v>23</v>
      </c>
      <c r="B26" s="307" t="s">
        <v>789</v>
      </c>
      <c r="C26" s="308" t="s">
        <v>167</v>
      </c>
      <c r="D26" s="308" t="s">
        <v>125</v>
      </c>
      <c r="E26" s="308" t="s">
        <v>159</v>
      </c>
      <c r="F26" s="307" t="s">
        <v>151</v>
      </c>
      <c r="G26" s="308" t="s">
        <v>168</v>
      </c>
      <c r="H26" s="308" t="s">
        <v>169</v>
      </c>
      <c r="I26" s="308" t="s">
        <v>130</v>
      </c>
      <c r="J26" s="308" t="s">
        <v>170</v>
      </c>
      <c r="K26" s="308" t="s">
        <v>170</v>
      </c>
      <c r="L26" s="318">
        <v>43977</v>
      </c>
      <c r="M26" s="309"/>
      <c r="N26" s="309"/>
      <c r="O26" s="318"/>
      <c r="P26" s="310" t="s">
        <v>171</v>
      </c>
      <c r="Q26" s="311" t="s">
        <v>1256</v>
      </c>
      <c r="R26" s="310" t="s">
        <v>134</v>
      </c>
      <c r="S26" s="312">
        <v>0</v>
      </c>
      <c r="T26" s="312">
        <v>5000000</v>
      </c>
      <c r="U26" s="312"/>
      <c r="V26" s="313">
        <v>5000000</v>
      </c>
      <c r="W26" s="312">
        <v>0</v>
      </c>
      <c r="X26" s="312">
        <v>0</v>
      </c>
      <c r="Y26" s="312">
        <v>0</v>
      </c>
      <c r="Z26" s="314">
        <v>0</v>
      </c>
      <c r="AA26" s="312">
        <v>0</v>
      </c>
      <c r="AB26" s="312">
        <v>0</v>
      </c>
      <c r="AC26" s="315">
        <v>0</v>
      </c>
      <c r="AD26" s="312" t="s">
        <v>1246</v>
      </c>
      <c r="AE26" s="316">
        <v>26</v>
      </c>
      <c r="AF26" s="316">
        <v>26</v>
      </c>
      <c r="AG26" s="316">
        <v>0</v>
      </c>
      <c r="AH26" s="316">
        <v>0</v>
      </c>
      <c r="AI26" s="316">
        <v>0</v>
      </c>
      <c r="AJ26" s="316">
        <v>26</v>
      </c>
      <c r="AK26" s="316">
        <v>0</v>
      </c>
      <c r="AL26" s="316">
        <v>0</v>
      </c>
      <c r="AM26" s="316">
        <v>0</v>
      </c>
      <c r="AN26" s="316">
        <v>0</v>
      </c>
      <c r="AO26" s="316">
        <v>0</v>
      </c>
      <c r="AP26" s="316">
        <v>0</v>
      </c>
      <c r="AQ26" s="312">
        <v>5000000</v>
      </c>
      <c r="AR26" s="312">
        <v>0</v>
      </c>
      <c r="AS26" s="312">
        <v>0</v>
      </c>
      <c r="AT26" s="312">
        <v>5000000</v>
      </c>
      <c r="AU26" s="312">
        <v>0</v>
      </c>
      <c r="AV26" s="312">
        <v>0</v>
      </c>
      <c r="AW26" s="312">
        <v>0</v>
      </c>
      <c r="AX26" s="312">
        <v>0</v>
      </c>
      <c r="AY26" s="218">
        <v>0</v>
      </c>
      <c r="AZ26" s="312">
        <v>0</v>
      </c>
      <c r="BA26" s="218">
        <v>0</v>
      </c>
      <c r="BB26" s="312">
        <v>0</v>
      </c>
      <c r="BC26" s="312">
        <v>0</v>
      </c>
      <c r="BD26" s="312">
        <v>0</v>
      </c>
      <c r="BE26" s="312">
        <v>0</v>
      </c>
      <c r="BF26" s="218">
        <v>0</v>
      </c>
      <c r="BG26" s="218">
        <v>0</v>
      </c>
      <c r="BH26" s="218">
        <v>0</v>
      </c>
      <c r="BI26" s="218">
        <v>0</v>
      </c>
      <c r="BJ26" s="218">
        <v>0</v>
      </c>
      <c r="BK26" s="218">
        <v>0</v>
      </c>
      <c r="BL26" s="218">
        <v>0</v>
      </c>
      <c r="BM26" s="218">
        <v>0</v>
      </c>
      <c r="BN26" s="218">
        <v>0</v>
      </c>
      <c r="BO26" s="218">
        <v>0</v>
      </c>
      <c r="BP26" s="218">
        <v>0</v>
      </c>
      <c r="BQ26" s="312">
        <v>0</v>
      </c>
      <c r="BR26" s="218">
        <v>0</v>
      </c>
      <c r="BS26" s="312">
        <v>0</v>
      </c>
      <c r="BT26" s="315">
        <v>5000000</v>
      </c>
      <c r="BU26" s="312">
        <v>0</v>
      </c>
      <c r="BV26" s="312">
        <v>0</v>
      </c>
      <c r="BW26" s="312">
        <v>0</v>
      </c>
      <c r="BX26" s="312">
        <v>0</v>
      </c>
      <c r="BY26" s="312">
        <v>0</v>
      </c>
      <c r="BZ26" s="312">
        <v>0</v>
      </c>
      <c r="CA26" s="312">
        <v>0</v>
      </c>
      <c r="CB26" s="312">
        <v>0</v>
      </c>
      <c r="CC26" s="312">
        <v>0</v>
      </c>
      <c r="CD26" s="312">
        <v>0</v>
      </c>
      <c r="CE26" s="312">
        <v>0</v>
      </c>
      <c r="CF26" s="312">
        <v>0</v>
      </c>
      <c r="CG26" s="312">
        <v>5000000</v>
      </c>
      <c r="CH26" s="312">
        <v>500000</v>
      </c>
      <c r="CI26" s="312">
        <v>0</v>
      </c>
      <c r="CJ26" s="312">
        <v>500000</v>
      </c>
      <c r="CK26" s="312">
        <v>0</v>
      </c>
      <c r="CL26" s="312">
        <v>0</v>
      </c>
      <c r="CM26" s="312">
        <v>0</v>
      </c>
      <c r="CN26" s="312">
        <v>0</v>
      </c>
      <c r="CO26" s="312">
        <v>0</v>
      </c>
      <c r="CP26" s="312">
        <v>0</v>
      </c>
      <c r="CQ26" s="312">
        <v>0</v>
      </c>
      <c r="CR26" s="312">
        <v>4500000</v>
      </c>
      <c r="CS26" s="312">
        <v>0</v>
      </c>
      <c r="CT26" s="315">
        <v>4500000</v>
      </c>
      <c r="CU26" s="312">
        <v>0</v>
      </c>
      <c r="CV26" s="312">
        <v>0</v>
      </c>
      <c r="CW26" s="312">
        <v>0</v>
      </c>
      <c r="CX26" s="312"/>
      <c r="CY26" s="312">
        <v>0</v>
      </c>
      <c r="CZ26" s="312">
        <v>0</v>
      </c>
      <c r="DA26" s="312">
        <v>0</v>
      </c>
      <c r="DB26" s="312">
        <v>0</v>
      </c>
      <c r="DC26" s="312">
        <v>5000000</v>
      </c>
      <c r="DD26" s="312"/>
      <c r="DE26" s="312" t="s">
        <v>791</v>
      </c>
      <c r="DF26" s="312">
        <v>416666.66666666698</v>
      </c>
      <c r="DG26" s="310" t="s">
        <v>172</v>
      </c>
      <c r="DH26" s="310"/>
      <c r="DI26" s="310" t="s">
        <v>1219</v>
      </c>
      <c r="DJ26" s="312"/>
      <c r="DK26" s="312"/>
      <c r="DL26" s="312"/>
      <c r="DM26" s="310"/>
      <c r="DN26" s="312"/>
      <c r="DO26" s="312"/>
      <c r="DP26" s="312"/>
      <c r="DQ26" s="312"/>
      <c r="DR26" s="317"/>
      <c r="DS26" s="317"/>
      <c r="DT26" s="305"/>
    </row>
    <row r="27" spans="1:124" s="304" customFormat="1" ht="20.25" customHeight="1" x14ac:dyDescent="0.35">
      <c r="A27" s="307">
        <v>24</v>
      </c>
      <c r="B27" s="307" t="s">
        <v>792</v>
      </c>
      <c r="C27" s="308" t="s">
        <v>165</v>
      </c>
      <c r="D27" s="308" t="s">
        <v>125</v>
      </c>
      <c r="E27" s="308" t="s">
        <v>159</v>
      </c>
      <c r="F27" s="307" t="s">
        <v>151</v>
      </c>
      <c r="G27" s="308" t="s">
        <v>166</v>
      </c>
      <c r="H27" s="308" t="s">
        <v>129</v>
      </c>
      <c r="I27" s="308" t="s">
        <v>130</v>
      </c>
      <c r="J27" s="308" t="s">
        <v>131</v>
      </c>
      <c r="K27" s="308" t="s">
        <v>132</v>
      </c>
      <c r="L27" s="318">
        <v>44167</v>
      </c>
      <c r="M27" s="309"/>
      <c r="N27" s="309"/>
      <c r="O27" s="318"/>
      <c r="P27" s="310" t="s">
        <v>133</v>
      </c>
      <c r="Q27" s="311" t="s">
        <v>774</v>
      </c>
      <c r="R27" s="310" t="s">
        <v>134</v>
      </c>
      <c r="S27" s="312">
        <v>0</v>
      </c>
      <c r="T27" s="312">
        <v>5000000</v>
      </c>
      <c r="U27" s="312"/>
      <c r="V27" s="313">
        <v>5000000</v>
      </c>
      <c r="W27" s="312">
        <v>0</v>
      </c>
      <c r="X27" s="312">
        <v>0</v>
      </c>
      <c r="Y27" s="312">
        <v>0</v>
      </c>
      <c r="Z27" s="314">
        <v>0</v>
      </c>
      <c r="AA27" s="312">
        <v>0</v>
      </c>
      <c r="AB27" s="312">
        <v>0</v>
      </c>
      <c r="AC27" s="315">
        <v>0</v>
      </c>
      <c r="AD27" s="312" t="s">
        <v>1245</v>
      </c>
      <c r="AE27" s="316">
        <v>21</v>
      </c>
      <c r="AF27" s="316">
        <v>16</v>
      </c>
      <c r="AG27" s="316">
        <v>5</v>
      </c>
      <c r="AH27" s="316">
        <v>0</v>
      </c>
      <c r="AI27" s="316">
        <v>0</v>
      </c>
      <c r="AJ27" s="316">
        <v>21</v>
      </c>
      <c r="AK27" s="316">
        <v>0</v>
      </c>
      <c r="AL27" s="316">
        <v>0</v>
      </c>
      <c r="AM27" s="316">
        <v>0</v>
      </c>
      <c r="AN27" s="316">
        <v>0</v>
      </c>
      <c r="AO27" s="316">
        <v>0</v>
      </c>
      <c r="AP27" s="316">
        <v>0</v>
      </c>
      <c r="AQ27" s="312">
        <v>5000000</v>
      </c>
      <c r="AR27" s="312">
        <v>0</v>
      </c>
      <c r="AS27" s="312">
        <v>0</v>
      </c>
      <c r="AT27" s="312">
        <v>5000000</v>
      </c>
      <c r="AU27" s="312">
        <v>0</v>
      </c>
      <c r="AV27" s="312">
        <v>0</v>
      </c>
      <c r="AW27" s="312">
        <v>0</v>
      </c>
      <c r="AX27" s="312">
        <v>0</v>
      </c>
      <c r="AY27" s="218">
        <v>0</v>
      </c>
      <c r="AZ27" s="312">
        <v>0</v>
      </c>
      <c r="BA27" s="218">
        <v>0</v>
      </c>
      <c r="BB27" s="312">
        <v>0</v>
      </c>
      <c r="BC27" s="312">
        <v>0</v>
      </c>
      <c r="BD27" s="312">
        <v>0</v>
      </c>
      <c r="BE27" s="312">
        <v>0</v>
      </c>
      <c r="BF27" s="218">
        <v>0</v>
      </c>
      <c r="BG27" s="218">
        <v>0</v>
      </c>
      <c r="BH27" s="218">
        <v>0</v>
      </c>
      <c r="BI27" s="218">
        <v>0</v>
      </c>
      <c r="BJ27" s="218">
        <v>0</v>
      </c>
      <c r="BK27" s="218">
        <v>0</v>
      </c>
      <c r="BL27" s="218">
        <v>0</v>
      </c>
      <c r="BM27" s="218">
        <v>0</v>
      </c>
      <c r="BN27" s="218">
        <v>0</v>
      </c>
      <c r="BO27" s="218">
        <v>0</v>
      </c>
      <c r="BP27" s="218">
        <v>0</v>
      </c>
      <c r="BQ27" s="312">
        <v>0</v>
      </c>
      <c r="BR27" s="218">
        <v>0</v>
      </c>
      <c r="BS27" s="312">
        <v>0</v>
      </c>
      <c r="BT27" s="315">
        <v>5000000</v>
      </c>
      <c r="BU27" s="312">
        <v>0</v>
      </c>
      <c r="BV27" s="312">
        <v>0</v>
      </c>
      <c r="BW27" s="312">
        <v>0</v>
      </c>
      <c r="BX27" s="312">
        <v>11000000</v>
      </c>
      <c r="BY27" s="312">
        <v>0</v>
      </c>
      <c r="BZ27" s="312">
        <v>0</v>
      </c>
      <c r="CA27" s="312">
        <v>400000</v>
      </c>
      <c r="CB27" s="312">
        <v>50000</v>
      </c>
      <c r="CC27" s="312">
        <v>75000</v>
      </c>
      <c r="CD27" s="312">
        <v>0</v>
      </c>
      <c r="CE27" s="312">
        <v>525000</v>
      </c>
      <c r="CF27" s="312">
        <v>11525000</v>
      </c>
      <c r="CG27" s="312">
        <v>0</v>
      </c>
      <c r="CH27" s="312">
        <v>0</v>
      </c>
      <c r="CI27" s="312">
        <v>0</v>
      </c>
      <c r="CJ27" s="312">
        <v>0</v>
      </c>
      <c r="CK27" s="312">
        <v>0</v>
      </c>
      <c r="CL27" s="312">
        <v>50000</v>
      </c>
      <c r="CM27" s="312">
        <v>0</v>
      </c>
      <c r="CN27" s="312">
        <v>0</v>
      </c>
      <c r="CO27" s="312">
        <v>0</v>
      </c>
      <c r="CP27" s="312">
        <v>0</v>
      </c>
      <c r="CQ27" s="312">
        <v>50000</v>
      </c>
      <c r="CR27" s="312">
        <v>4425000</v>
      </c>
      <c r="CS27" s="312">
        <v>0</v>
      </c>
      <c r="CT27" s="315">
        <v>4425000</v>
      </c>
      <c r="CU27" s="312">
        <v>850000</v>
      </c>
      <c r="CV27" s="312">
        <v>0</v>
      </c>
      <c r="CW27" s="312">
        <v>150000</v>
      </c>
      <c r="CX27" s="312"/>
      <c r="CY27" s="312">
        <v>0</v>
      </c>
      <c r="CZ27" s="312">
        <v>1000000</v>
      </c>
      <c r="DA27" s="312">
        <v>1525000</v>
      </c>
      <c r="DB27" s="312">
        <v>100000</v>
      </c>
      <c r="DC27" s="312">
        <v>6100000</v>
      </c>
      <c r="DD27" s="312"/>
      <c r="DE27" s="312" t="s">
        <v>786</v>
      </c>
      <c r="DF27" s="312">
        <v>416666.66666666698</v>
      </c>
      <c r="DG27" s="310" t="s">
        <v>135</v>
      </c>
      <c r="DH27" s="310"/>
      <c r="DI27" s="310" t="s">
        <v>1218</v>
      </c>
      <c r="DJ27" s="312"/>
      <c r="DK27" s="312"/>
      <c r="DL27" s="312"/>
      <c r="DM27" s="310"/>
      <c r="DN27" s="312"/>
      <c r="DO27" s="312"/>
      <c r="DP27" s="312"/>
      <c r="DQ27" s="312"/>
      <c r="DR27" s="317"/>
      <c r="DS27" s="317"/>
      <c r="DT27" s="305"/>
    </row>
    <row r="28" spans="1:124" s="304" customFormat="1" ht="20.25" customHeight="1" x14ac:dyDescent="0.35">
      <c r="A28" s="307">
        <v>25</v>
      </c>
      <c r="B28" s="307" t="s">
        <v>793</v>
      </c>
      <c r="C28" s="308" t="s">
        <v>173</v>
      </c>
      <c r="D28" s="308" t="s">
        <v>125</v>
      </c>
      <c r="E28" s="308" t="s">
        <v>159</v>
      </c>
      <c r="F28" s="307" t="s">
        <v>151</v>
      </c>
      <c r="G28" s="308" t="s">
        <v>174</v>
      </c>
      <c r="H28" s="308" t="s">
        <v>129</v>
      </c>
      <c r="I28" s="308" t="s">
        <v>130</v>
      </c>
      <c r="J28" s="308" t="s">
        <v>131</v>
      </c>
      <c r="K28" s="308" t="s">
        <v>132</v>
      </c>
      <c r="L28" s="318">
        <v>44300</v>
      </c>
      <c r="M28" s="309"/>
      <c r="N28" s="309"/>
      <c r="O28" s="318"/>
      <c r="P28" s="310" t="s">
        <v>133</v>
      </c>
      <c r="Q28" s="311" t="s">
        <v>774</v>
      </c>
      <c r="R28" s="310" t="s">
        <v>134</v>
      </c>
      <c r="S28" s="312">
        <v>0</v>
      </c>
      <c r="T28" s="312">
        <v>5000000</v>
      </c>
      <c r="U28" s="312"/>
      <c r="V28" s="313">
        <v>5000000</v>
      </c>
      <c r="W28" s="312">
        <v>0</v>
      </c>
      <c r="X28" s="312">
        <v>0</v>
      </c>
      <c r="Y28" s="312">
        <v>0</v>
      </c>
      <c r="Z28" s="314">
        <v>0</v>
      </c>
      <c r="AA28" s="312">
        <v>0</v>
      </c>
      <c r="AB28" s="312">
        <v>0</v>
      </c>
      <c r="AC28" s="315">
        <v>0</v>
      </c>
      <c r="AD28" s="312" t="s">
        <v>1245</v>
      </c>
      <c r="AE28" s="316">
        <v>21</v>
      </c>
      <c r="AF28" s="316">
        <v>17.5</v>
      </c>
      <c r="AG28" s="316">
        <v>3.5</v>
      </c>
      <c r="AH28" s="316">
        <v>0</v>
      </c>
      <c r="AI28" s="316">
        <v>0</v>
      </c>
      <c r="AJ28" s="316">
        <v>21</v>
      </c>
      <c r="AK28" s="316">
        <v>0</v>
      </c>
      <c r="AL28" s="316">
        <v>0</v>
      </c>
      <c r="AM28" s="316">
        <v>0</v>
      </c>
      <c r="AN28" s="316">
        <v>0</v>
      </c>
      <c r="AO28" s="316">
        <v>0</v>
      </c>
      <c r="AP28" s="316">
        <v>0</v>
      </c>
      <c r="AQ28" s="312">
        <v>5000000</v>
      </c>
      <c r="AR28" s="312">
        <v>0</v>
      </c>
      <c r="AS28" s="312">
        <v>0</v>
      </c>
      <c r="AT28" s="312">
        <v>5000000</v>
      </c>
      <c r="AU28" s="312">
        <v>0</v>
      </c>
      <c r="AV28" s="312">
        <v>0</v>
      </c>
      <c r="AW28" s="312">
        <v>0</v>
      </c>
      <c r="AX28" s="312">
        <v>0</v>
      </c>
      <c r="AY28" s="218">
        <v>0</v>
      </c>
      <c r="AZ28" s="312">
        <v>0</v>
      </c>
      <c r="BA28" s="218">
        <v>0</v>
      </c>
      <c r="BB28" s="312">
        <v>0</v>
      </c>
      <c r="BC28" s="312">
        <v>0</v>
      </c>
      <c r="BD28" s="312">
        <v>0</v>
      </c>
      <c r="BE28" s="312">
        <v>0</v>
      </c>
      <c r="BF28" s="218">
        <v>0</v>
      </c>
      <c r="BG28" s="218">
        <v>0</v>
      </c>
      <c r="BH28" s="218">
        <v>0</v>
      </c>
      <c r="BI28" s="218">
        <v>0</v>
      </c>
      <c r="BJ28" s="218">
        <v>0</v>
      </c>
      <c r="BK28" s="218">
        <v>0</v>
      </c>
      <c r="BL28" s="218">
        <v>0</v>
      </c>
      <c r="BM28" s="218">
        <v>0</v>
      </c>
      <c r="BN28" s="218">
        <v>0</v>
      </c>
      <c r="BO28" s="218">
        <v>0</v>
      </c>
      <c r="BP28" s="218">
        <v>0</v>
      </c>
      <c r="BQ28" s="312">
        <v>0</v>
      </c>
      <c r="BR28" s="218">
        <v>0</v>
      </c>
      <c r="BS28" s="312">
        <v>0</v>
      </c>
      <c r="BT28" s="315">
        <v>5000000</v>
      </c>
      <c r="BU28" s="312">
        <v>0</v>
      </c>
      <c r="BV28" s="312">
        <v>0</v>
      </c>
      <c r="BW28" s="312">
        <v>0</v>
      </c>
      <c r="BX28" s="312">
        <v>11000000</v>
      </c>
      <c r="BY28" s="312">
        <v>0</v>
      </c>
      <c r="BZ28" s="312">
        <v>0</v>
      </c>
      <c r="CA28" s="312">
        <v>400000</v>
      </c>
      <c r="CB28" s="312">
        <v>50000</v>
      </c>
      <c r="CC28" s="312">
        <v>75000</v>
      </c>
      <c r="CD28" s="312">
        <v>0</v>
      </c>
      <c r="CE28" s="312">
        <v>525000</v>
      </c>
      <c r="CF28" s="312">
        <v>11525000</v>
      </c>
      <c r="CG28" s="312">
        <v>0</v>
      </c>
      <c r="CH28" s="312">
        <v>0</v>
      </c>
      <c r="CI28" s="312">
        <v>0</v>
      </c>
      <c r="CJ28" s="312">
        <v>0</v>
      </c>
      <c r="CK28" s="312">
        <v>0</v>
      </c>
      <c r="CL28" s="312">
        <v>50000</v>
      </c>
      <c r="CM28" s="312">
        <v>0</v>
      </c>
      <c r="CN28" s="312">
        <v>0</v>
      </c>
      <c r="CO28" s="312">
        <v>0</v>
      </c>
      <c r="CP28" s="312">
        <v>0</v>
      </c>
      <c r="CQ28" s="312">
        <v>50000</v>
      </c>
      <c r="CR28" s="312">
        <v>4425000</v>
      </c>
      <c r="CS28" s="312">
        <v>0</v>
      </c>
      <c r="CT28" s="315">
        <v>4425000</v>
      </c>
      <c r="CU28" s="312">
        <v>850000</v>
      </c>
      <c r="CV28" s="312">
        <v>0</v>
      </c>
      <c r="CW28" s="312">
        <v>150000</v>
      </c>
      <c r="CX28" s="312"/>
      <c r="CY28" s="312">
        <v>0</v>
      </c>
      <c r="CZ28" s="312">
        <v>1000000</v>
      </c>
      <c r="DA28" s="312">
        <v>1525000</v>
      </c>
      <c r="DB28" s="312">
        <v>100000</v>
      </c>
      <c r="DC28" s="312">
        <v>6100000</v>
      </c>
      <c r="DD28" s="312"/>
      <c r="DE28" s="312" t="s">
        <v>786</v>
      </c>
      <c r="DF28" s="312">
        <v>416666.66666666698</v>
      </c>
      <c r="DG28" s="310" t="s">
        <v>135</v>
      </c>
      <c r="DH28" s="310"/>
      <c r="DI28" s="310" t="s">
        <v>1218</v>
      </c>
      <c r="DJ28" s="312"/>
      <c r="DK28" s="312"/>
      <c r="DL28" s="312"/>
      <c r="DM28" s="310"/>
      <c r="DN28" s="312"/>
      <c r="DO28" s="312"/>
      <c r="DP28" s="312"/>
      <c r="DQ28" s="312"/>
      <c r="DR28" s="317"/>
      <c r="DS28" s="317"/>
      <c r="DT28" s="305"/>
    </row>
    <row r="29" spans="1:124" s="304" customFormat="1" ht="20.25" customHeight="1" x14ac:dyDescent="0.35">
      <c r="A29" s="307">
        <v>26</v>
      </c>
      <c r="B29" s="307" t="s">
        <v>797</v>
      </c>
      <c r="C29" s="308" t="s">
        <v>158</v>
      </c>
      <c r="D29" s="308" t="s">
        <v>125</v>
      </c>
      <c r="E29" s="308" t="s">
        <v>159</v>
      </c>
      <c r="F29" s="307" t="s">
        <v>127</v>
      </c>
      <c r="G29" s="308" t="s">
        <v>160</v>
      </c>
      <c r="H29" s="308" t="s">
        <v>129</v>
      </c>
      <c r="I29" s="308" t="s">
        <v>130</v>
      </c>
      <c r="J29" s="308" t="s">
        <v>131</v>
      </c>
      <c r="K29" s="308" t="s">
        <v>132</v>
      </c>
      <c r="L29" s="318">
        <v>43964</v>
      </c>
      <c r="M29" s="309"/>
      <c r="N29" s="309"/>
      <c r="O29" s="318"/>
      <c r="P29" s="310" t="s">
        <v>133</v>
      </c>
      <c r="Q29" s="311" t="s">
        <v>774</v>
      </c>
      <c r="R29" s="310" t="s">
        <v>134</v>
      </c>
      <c r="S29" s="312">
        <v>0</v>
      </c>
      <c r="T29" s="312">
        <v>40000000</v>
      </c>
      <c r="U29" s="312"/>
      <c r="V29" s="313">
        <v>40000000</v>
      </c>
      <c r="W29" s="312">
        <v>0</v>
      </c>
      <c r="X29" s="312">
        <v>0</v>
      </c>
      <c r="Y29" s="312">
        <v>0</v>
      </c>
      <c r="Z29" s="314">
        <v>0</v>
      </c>
      <c r="AA29" s="312">
        <v>0</v>
      </c>
      <c r="AB29" s="312">
        <v>0</v>
      </c>
      <c r="AC29" s="315">
        <v>0</v>
      </c>
      <c r="AD29" s="312" t="s">
        <v>1245</v>
      </c>
      <c r="AE29" s="316">
        <v>21</v>
      </c>
      <c r="AF29" s="316">
        <v>15</v>
      </c>
      <c r="AG29" s="316">
        <v>6</v>
      </c>
      <c r="AH29" s="316">
        <v>0</v>
      </c>
      <c r="AI29" s="316">
        <v>0</v>
      </c>
      <c r="AJ29" s="316">
        <v>21</v>
      </c>
      <c r="AK29" s="316">
        <v>0</v>
      </c>
      <c r="AL29" s="316">
        <v>0</v>
      </c>
      <c r="AM29" s="316">
        <v>0</v>
      </c>
      <c r="AN29" s="316">
        <v>0</v>
      </c>
      <c r="AO29" s="316">
        <v>0</v>
      </c>
      <c r="AP29" s="316">
        <v>0</v>
      </c>
      <c r="AQ29" s="312">
        <v>40000000</v>
      </c>
      <c r="AR29" s="312">
        <v>0</v>
      </c>
      <c r="AS29" s="312">
        <v>0</v>
      </c>
      <c r="AT29" s="312">
        <v>40000000</v>
      </c>
      <c r="AU29" s="312">
        <v>0</v>
      </c>
      <c r="AV29" s="312">
        <v>0</v>
      </c>
      <c r="AW29" s="312">
        <v>0</v>
      </c>
      <c r="AX29" s="312">
        <v>0</v>
      </c>
      <c r="AY29" s="218">
        <v>0</v>
      </c>
      <c r="AZ29" s="312">
        <v>0</v>
      </c>
      <c r="BA29" s="218">
        <v>0</v>
      </c>
      <c r="BB29" s="312">
        <v>0</v>
      </c>
      <c r="BC29" s="312">
        <v>0</v>
      </c>
      <c r="BD29" s="312">
        <v>0</v>
      </c>
      <c r="BE29" s="312">
        <v>0</v>
      </c>
      <c r="BF29" s="218">
        <v>0</v>
      </c>
      <c r="BG29" s="218">
        <v>0</v>
      </c>
      <c r="BH29" s="218">
        <v>0</v>
      </c>
      <c r="BI29" s="218">
        <v>0</v>
      </c>
      <c r="BJ29" s="218">
        <v>0</v>
      </c>
      <c r="BK29" s="218">
        <v>0</v>
      </c>
      <c r="BL29" s="218">
        <v>0</v>
      </c>
      <c r="BM29" s="218">
        <v>0</v>
      </c>
      <c r="BN29" s="218">
        <v>0</v>
      </c>
      <c r="BO29" s="218">
        <v>0</v>
      </c>
      <c r="BP29" s="218">
        <v>0</v>
      </c>
      <c r="BQ29" s="312">
        <v>0</v>
      </c>
      <c r="BR29" s="218">
        <v>0</v>
      </c>
      <c r="BS29" s="312">
        <v>0</v>
      </c>
      <c r="BT29" s="315">
        <v>40000000</v>
      </c>
      <c r="BU29" s="312">
        <v>0</v>
      </c>
      <c r="BV29" s="312">
        <v>0</v>
      </c>
      <c r="BW29" s="312">
        <v>0</v>
      </c>
      <c r="BX29" s="312">
        <v>11000000</v>
      </c>
      <c r="BY29" s="312">
        <v>3</v>
      </c>
      <c r="BZ29" s="312">
        <v>13200000</v>
      </c>
      <c r="CA29" s="312">
        <v>2384000</v>
      </c>
      <c r="CB29" s="312">
        <v>400000</v>
      </c>
      <c r="CC29" s="312">
        <v>447000</v>
      </c>
      <c r="CD29" s="312">
        <v>0</v>
      </c>
      <c r="CE29" s="312">
        <v>3231000</v>
      </c>
      <c r="CF29" s="312">
        <v>27431000</v>
      </c>
      <c r="CG29" s="312">
        <v>12569000</v>
      </c>
      <c r="CH29" s="312">
        <v>1135350</v>
      </c>
      <c r="CI29" s="312">
        <v>0</v>
      </c>
      <c r="CJ29" s="312">
        <v>1135350</v>
      </c>
      <c r="CK29" s="312">
        <v>0</v>
      </c>
      <c r="CL29" s="312">
        <v>149000</v>
      </c>
      <c r="CM29" s="312">
        <v>0</v>
      </c>
      <c r="CN29" s="312">
        <v>0</v>
      </c>
      <c r="CO29" s="312">
        <v>0</v>
      </c>
      <c r="CP29" s="312">
        <v>0</v>
      </c>
      <c r="CQ29" s="312">
        <v>149000</v>
      </c>
      <c r="CR29" s="312">
        <v>35484650</v>
      </c>
      <c r="CS29" s="312">
        <v>0</v>
      </c>
      <c r="CT29" s="315">
        <v>35484650</v>
      </c>
      <c r="CU29" s="312">
        <v>5066000</v>
      </c>
      <c r="CV29" s="312">
        <v>0</v>
      </c>
      <c r="CW29" s="312">
        <v>894000</v>
      </c>
      <c r="CX29" s="312"/>
      <c r="CY29" s="312">
        <v>0</v>
      </c>
      <c r="CZ29" s="312">
        <v>5960000</v>
      </c>
      <c r="DA29" s="312">
        <v>9191000</v>
      </c>
      <c r="DB29" s="312">
        <v>596000</v>
      </c>
      <c r="DC29" s="312">
        <v>46556000</v>
      </c>
      <c r="DD29" s="312"/>
      <c r="DE29" s="312" t="s">
        <v>786</v>
      </c>
      <c r="DF29" s="312">
        <v>3333333.3333333302</v>
      </c>
      <c r="DG29" s="310" t="s">
        <v>135</v>
      </c>
      <c r="DH29" s="310"/>
      <c r="DI29" s="310" t="s">
        <v>1218</v>
      </c>
      <c r="DJ29" s="312"/>
      <c r="DK29" s="312"/>
      <c r="DL29" s="312"/>
      <c r="DM29" s="310"/>
      <c r="DN29" s="312"/>
      <c r="DO29" s="312"/>
      <c r="DP29" s="312"/>
      <c r="DQ29" s="312"/>
      <c r="DR29" s="317"/>
      <c r="DS29" s="317"/>
      <c r="DT29" s="305"/>
    </row>
    <row r="30" spans="1:124" s="304" customFormat="1" ht="20.25" customHeight="1" x14ac:dyDescent="0.35">
      <c r="A30" s="307">
        <v>27</v>
      </c>
      <c r="B30" s="307" t="s">
        <v>803</v>
      </c>
      <c r="C30" s="308" t="s">
        <v>241</v>
      </c>
      <c r="D30" s="308" t="s">
        <v>226</v>
      </c>
      <c r="E30" s="308" t="s">
        <v>237</v>
      </c>
      <c r="F30" s="307" t="s">
        <v>151</v>
      </c>
      <c r="G30" s="308" t="s">
        <v>242</v>
      </c>
      <c r="H30" s="308" t="s">
        <v>129</v>
      </c>
      <c r="I30" s="308" t="s">
        <v>130</v>
      </c>
      <c r="J30" s="308" t="s">
        <v>131</v>
      </c>
      <c r="K30" s="308" t="s">
        <v>132</v>
      </c>
      <c r="L30" s="318">
        <v>43983</v>
      </c>
      <c r="M30" s="309"/>
      <c r="N30" s="309"/>
      <c r="O30" s="318"/>
      <c r="P30" s="310" t="s">
        <v>133</v>
      </c>
      <c r="Q30" s="311" t="s">
        <v>774</v>
      </c>
      <c r="R30" s="310" t="s">
        <v>134</v>
      </c>
      <c r="S30" s="312">
        <v>0</v>
      </c>
      <c r="T30" s="312">
        <v>5000000</v>
      </c>
      <c r="U30" s="312"/>
      <c r="V30" s="313">
        <v>5000000</v>
      </c>
      <c r="W30" s="312">
        <v>0</v>
      </c>
      <c r="X30" s="312">
        <v>0</v>
      </c>
      <c r="Y30" s="312">
        <v>0</v>
      </c>
      <c r="Z30" s="314">
        <v>0</v>
      </c>
      <c r="AA30" s="312">
        <v>0</v>
      </c>
      <c r="AB30" s="312">
        <v>0</v>
      </c>
      <c r="AC30" s="315">
        <v>0</v>
      </c>
      <c r="AD30" s="312" t="s">
        <v>1245</v>
      </c>
      <c r="AE30" s="316">
        <v>21</v>
      </c>
      <c r="AF30" s="316">
        <v>21</v>
      </c>
      <c r="AG30" s="316">
        <v>0</v>
      </c>
      <c r="AH30" s="316">
        <v>0</v>
      </c>
      <c r="AI30" s="316">
        <v>0</v>
      </c>
      <c r="AJ30" s="316">
        <v>21</v>
      </c>
      <c r="AK30" s="316">
        <v>0</v>
      </c>
      <c r="AL30" s="316">
        <v>0</v>
      </c>
      <c r="AM30" s="316">
        <v>0</v>
      </c>
      <c r="AN30" s="316">
        <v>0</v>
      </c>
      <c r="AO30" s="316">
        <v>0</v>
      </c>
      <c r="AP30" s="316">
        <v>0</v>
      </c>
      <c r="AQ30" s="312">
        <v>5000000</v>
      </c>
      <c r="AR30" s="312">
        <v>0</v>
      </c>
      <c r="AS30" s="312">
        <v>0</v>
      </c>
      <c r="AT30" s="312">
        <v>5000000</v>
      </c>
      <c r="AU30" s="312">
        <v>0</v>
      </c>
      <c r="AV30" s="312">
        <v>0</v>
      </c>
      <c r="AW30" s="312">
        <v>0</v>
      </c>
      <c r="AX30" s="312">
        <v>0</v>
      </c>
      <c r="AY30" s="218">
        <v>0</v>
      </c>
      <c r="AZ30" s="312">
        <v>0</v>
      </c>
      <c r="BA30" s="218">
        <v>0</v>
      </c>
      <c r="BB30" s="312">
        <v>0</v>
      </c>
      <c r="BC30" s="312">
        <v>0</v>
      </c>
      <c r="BD30" s="312">
        <v>0</v>
      </c>
      <c r="BE30" s="312">
        <v>0</v>
      </c>
      <c r="BF30" s="218">
        <v>0</v>
      </c>
      <c r="BG30" s="218">
        <v>0</v>
      </c>
      <c r="BH30" s="218">
        <v>0</v>
      </c>
      <c r="BI30" s="218">
        <v>0</v>
      </c>
      <c r="BJ30" s="218">
        <v>0</v>
      </c>
      <c r="BK30" s="218">
        <v>0</v>
      </c>
      <c r="BL30" s="218">
        <v>0</v>
      </c>
      <c r="BM30" s="218">
        <v>0</v>
      </c>
      <c r="BN30" s="218">
        <v>0</v>
      </c>
      <c r="BO30" s="218">
        <v>0</v>
      </c>
      <c r="BP30" s="218">
        <v>0</v>
      </c>
      <c r="BQ30" s="312">
        <v>0</v>
      </c>
      <c r="BR30" s="218">
        <v>0</v>
      </c>
      <c r="BS30" s="312">
        <v>0</v>
      </c>
      <c r="BT30" s="315">
        <v>5000000</v>
      </c>
      <c r="BU30" s="312">
        <v>0</v>
      </c>
      <c r="BV30" s="312">
        <v>0</v>
      </c>
      <c r="BW30" s="312">
        <v>0</v>
      </c>
      <c r="BX30" s="312">
        <v>11000000</v>
      </c>
      <c r="BY30" s="312">
        <v>0</v>
      </c>
      <c r="BZ30" s="312">
        <v>0</v>
      </c>
      <c r="CA30" s="312">
        <v>400000</v>
      </c>
      <c r="CB30" s="312">
        <v>50000</v>
      </c>
      <c r="CC30" s="312">
        <v>75000</v>
      </c>
      <c r="CD30" s="312">
        <v>0</v>
      </c>
      <c r="CE30" s="312">
        <v>525000</v>
      </c>
      <c r="CF30" s="312">
        <v>11525000</v>
      </c>
      <c r="CG30" s="312">
        <v>0</v>
      </c>
      <c r="CH30" s="312">
        <v>0</v>
      </c>
      <c r="CI30" s="312">
        <v>0</v>
      </c>
      <c r="CJ30" s="312">
        <v>0</v>
      </c>
      <c r="CK30" s="312">
        <v>0</v>
      </c>
      <c r="CL30" s="312">
        <v>0</v>
      </c>
      <c r="CM30" s="312">
        <v>0</v>
      </c>
      <c r="CN30" s="312">
        <v>0</v>
      </c>
      <c r="CO30" s="312">
        <v>0</v>
      </c>
      <c r="CP30" s="312">
        <v>0</v>
      </c>
      <c r="CQ30" s="312">
        <v>0</v>
      </c>
      <c r="CR30" s="312">
        <v>4475000</v>
      </c>
      <c r="CS30" s="312">
        <v>0</v>
      </c>
      <c r="CT30" s="315">
        <v>4475000</v>
      </c>
      <c r="CU30" s="312">
        <v>850000</v>
      </c>
      <c r="CV30" s="312">
        <v>0</v>
      </c>
      <c r="CW30" s="312">
        <v>150000</v>
      </c>
      <c r="CX30" s="312"/>
      <c r="CY30" s="312">
        <v>0</v>
      </c>
      <c r="CZ30" s="312">
        <v>1000000</v>
      </c>
      <c r="DA30" s="312">
        <v>1525000</v>
      </c>
      <c r="DB30" s="312">
        <v>100000</v>
      </c>
      <c r="DC30" s="312">
        <v>6100000</v>
      </c>
      <c r="DD30" s="312"/>
      <c r="DE30" s="312" t="s">
        <v>804</v>
      </c>
      <c r="DF30" s="312">
        <v>416666.66666666698</v>
      </c>
      <c r="DG30" s="310" t="s">
        <v>135</v>
      </c>
      <c r="DH30" s="310"/>
      <c r="DI30" s="310" t="s">
        <v>1218</v>
      </c>
      <c r="DJ30" s="312"/>
      <c r="DK30" s="312"/>
      <c r="DL30" s="312"/>
      <c r="DM30" s="310"/>
      <c r="DN30" s="312"/>
      <c r="DO30" s="312"/>
      <c r="DP30" s="312"/>
      <c r="DQ30" s="312"/>
      <c r="DR30" s="317"/>
      <c r="DS30" s="317"/>
      <c r="DT30" s="305"/>
    </row>
    <row r="31" spans="1:124" s="304" customFormat="1" ht="20.25" customHeight="1" x14ac:dyDescent="0.35">
      <c r="A31" s="307">
        <v>28</v>
      </c>
      <c r="B31" s="307" t="s">
        <v>806</v>
      </c>
      <c r="C31" s="308" t="s">
        <v>245</v>
      </c>
      <c r="D31" s="308" t="s">
        <v>226</v>
      </c>
      <c r="E31" s="308" t="s">
        <v>237</v>
      </c>
      <c r="F31" s="307" t="s">
        <v>151</v>
      </c>
      <c r="G31" s="308" t="s">
        <v>246</v>
      </c>
      <c r="H31" s="308" t="s">
        <v>129</v>
      </c>
      <c r="I31" s="308" t="s">
        <v>130</v>
      </c>
      <c r="J31" s="308" t="s">
        <v>131</v>
      </c>
      <c r="K31" s="308" t="s">
        <v>198</v>
      </c>
      <c r="L31" s="318">
        <v>44515</v>
      </c>
      <c r="M31" s="309"/>
      <c r="N31" s="309"/>
      <c r="O31" s="318">
        <v>44555</v>
      </c>
      <c r="P31" s="310" t="s">
        <v>247</v>
      </c>
      <c r="Q31" s="311" t="s">
        <v>1256</v>
      </c>
      <c r="R31" s="310" t="s">
        <v>134</v>
      </c>
      <c r="S31" s="312">
        <v>0</v>
      </c>
      <c r="T31" s="312">
        <v>5000000</v>
      </c>
      <c r="U31" s="312"/>
      <c r="V31" s="313">
        <v>5000000</v>
      </c>
      <c r="W31" s="312">
        <v>0</v>
      </c>
      <c r="X31" s="312">
        <v>0</v>
      </c>
      <c r="Y31" s="312">
        <v>0</v>
      </c>
      <c r="Z31" s="314">
        <v>0</v>
      </c>
      <c r="AA31" s="312">
        <v>0</v>
      </c>
      <c r="AB31" s="312">
        <v>0</v>
      </c>
      <c r="AC31" s="315">
        <v>0</v>
      </c>
      <c r="AD31" s="312" t="s">
        <v>1245</v>
      </c>
      <c r="AE31" s="316">
        <v>21</v>
      </c>
      <c r="AF31" s="316">
        <v>21</v>
      </c>
      <c r="AG31" s="316">
        <v>0</v>
      </c>
      <c r="AH31" s="316">
        <v>0</v>
      </c>
      <c r="AI31" s="316">
        <v>0</v>
      </c>
      <c r="AJ31" s="316">
        <v>21</v>
      </c>
      <c r="AK31" s="316">
        <v>0</v>
      </c>
      <c r="AL31" s="316">
        <v>0</v>
      </c>
      <c r="AM31" s="316">
        <v>0</v>
      </c>
      <c r="AN31" s="316">
        <v>0</v>
      </c>
      <c r="AO31" s="316">
        <v>0</v>
      </c>
      <c r="AP31" s="316">
        <v>0</v>
      </c>
      <c r="AQ31" s="312">
        <v>5000000</v>
      </c>
      <c r="AR31" s="312">
        <v>0</v>
      </c>
      <c r="AS31" s="312">
        <v>0</v>
      </c>
      <c r="AT31" s="312">
        <v>5000000</v>
      </c>
      <c r="AU31" s="312">
        <v>0</v>
      </c>
      <c r="AV31" s="312">
        <v>0</v>
      </c>
      <c r="AW31" s="312">
        <v>0</v>
      </c>
      <c r="AX31" s="312">
        <v>0</v>
      </c>
      <c r="AY31" s="218">
        <v>0</v>
      </c>
      <c r="AZ31" s="312">
        <v>0</v>
      </c>
      <c r="BA31" s="218">
        <v>0</v>
      </c>
      <c r="BB31" s="312">
        <v>0</v>
      </c>
      <c r="BC31" s="312">
        <v>0</v>
      </c>
      <c r="BD31" s="312">
        <v>0</v>
      </c>
      <c r="BE31" s="312">
        <v>0</v>
      </c>
      <c r="BF31" s="218">
        <v>0</v>
      </c>
      <c r="BG31" s="218">
        <v>0</v>
      </c>
      <c r="BH31" s="218">
        <v>0</v>
      </c>
      <c r="BI31" s="218">
        <v>0</v>
      </c>
      <c r="BJ31" s="218">
        <v>0</v>
      </c>
      <c r="BK31" s="218">
        <v>0</v>
      </c>
      <c r="BL31" s="218">
        <v>0</v>
      </c>
      <c r="BM31" s="218">
        <v>0</v>
      </c>
      <c r="BN31" s="218">
        <v>0</v>
      </c>
      <c r="BO31" s="218">
        <v>0</v>
      </c>
      <c r="BP31" s="218">
        <v>0</v>
      </c>
      <c r="BQ31" s="312">
        <v>0</v>
      </c>
      <c r="BR31" s="218">
        <v>0</v>
      </c>
      <c r="BS31" s="312">
        <v>0</v>
      </c>
      <c r="BT31" s="315">
        <v>5000000</v>
      </c>
      <c r="BU31" s="312">
        <v>0</v>
      </c>
      <c r="BV31" s="312">
        <v>0</v>
      </c>
      <c r="BW31" s="312">
        <v>0</v>
      </c>
      <c r="BX31" s="312">
        <v>0</v>
      </c>
      <c r="BY31" s="312">
        <v>0</v>
      </c>
      <c r="BZ31" s="312">
        <v>0</v>
      </c>
      <c r="CA31" s="312">
        <v>0</v>
      </c>
      <c r="CB31" s="312">
        <v>0</v>
      </c>
      <c r="CC31" s="312">
        <v>0</v>
      </c>
      <c r="CD31" s="312">
        <v>0</v>
      </c>
      <c r="CE31" s="312">
        <v>0</v>
      </c>
      <c r="CF31" s="312">
        <v>0</v>
      </c>
      <c r="CG31" s="312">
        <v>5000000</v>
      </c>
      <c r="CH31" s="312">
        <v>500000</v>
      </c>
      <c r="CI31" s="312">
        <v>0</v>
      </c>
      <c r="CJ31" s="312">
        <v>500000</v>
      </c>
      <c r="CK31" s="312">
        <v>0</v>
      </c>
      <c r="CL31" s="312">
        <v>0</v>
      </c>
      <c r="CM31" s="312">
        <v>0</v>
      </c>
      <c r="CN31" s="312">
        <v>0</v>
      </c>
      <c r="CO31" s="312">
        <v>0</v>
      </c>
      <c r="CP31" s="312">
        <v>0</v>
      </c>
      <c r="CQ31" s="312">
        <v>0</v>
      </c>
      <c r="CR31" s="312">
        <v>4500000</v>
      </c>
      <c r="CS31" s="312">
        <v>0</v>
      </c>
      <c r="CT31" s="315">
        <v>4500000</v>
      </c>
      <c r="CU31" s="312">
        <v>0</v>
      </c>
      <c r="CV31" s="312">
        <v>0</v>
      </c>
      <c r="CW31" s="312">
        <v>0</v>
      </c>
      <c r="CX31" s="312"/>
      <c r="CY31" s="312">
        <v>0</v>
      </c>
      <c r="CZ31" s="312">
        <v>0</v>
      </c>
      <c r="DA31" s="312">
        <v>0</v>
      </c>
      <c r="DB31" s="312">
        <v>0</v>
      </c>
      <c r="DC31" s="312">
        <v>5000000</v>
      </c>
      <c r="DD31" s="312"/>
      <c r="DE31" s="312" t="s">
        <v>804</v>
      </c>
      <c r="DF31" s="312">
        <v>416666.66666666698</v>
      </c>
      <c r="DG31" s="310" t="s">
        <v>135</v>
      </c>
      <c r="DH31" s="310"/>
      <c r="DI31" s="310" t="s">
        <v>1218</v>
      </c>
      <c r="DJ31" s="312"/>
      <c r="DK31" s="312"/>
      <c r="DL31" s="312"/>
      <c r="DM31" s="310"/>
      <c r="DN31" s="312"/>
      <c r="DO31" s="312"/>
      <c r="DP31" s="312"/>
      <c r="DQ31" s="312"/>
      <c r="DR31" s="317"/>
      <c r="DS31" s="317"/>
      <c r="DT31" s="305"/>
    </row>
    <row r="32" spans="1:124" s="304" customFormat="1" ht="20.25" customHeight="1" x14ac:dyDescent="0.35">
      <c r="A32" s="307">
        <v>29</v>
      </c>
      <c r="B32" s="307" t="s">
        <v>810</v>
      </c>
      <c r="C32" s="308" t="s">
        <v>236</v>
      </c>
      <c r="D32" s="308" t="s">
        <v>226</v>
      </c>
      <c r="E32" s="308" t="s">
        <v>237</v>
      </c>
      <c r="F32" s="307" t="s">
        <v>127</v>
      </c>
      <c r="G32" s="308" t="s">
        <v>238</v>
      </c>
      <c r="H32" s="308" t="s">
        <v>129</v>
      </c>
      <c r="I32" s="308" t="s">
        <v>130</v>
      </c>
      <c r="J32" s="308" t="s">
        <v>131</v>
      </c>
      <c r="K32" s="308" t="s">
        <v>132</v>
      </c>
      <c r="L32" s="318">
        <v>43963</v>
      </c>
      <c r="M32" s="309"/>
      <c r="N32" s="309"/>
      <c r="O32" s="318"/>
      <c r="P32" s="310" t="s">
        <v>133</v>
      </c>
      <c r="Q32" s="311" t="s">
        <v>774</v>
      </c>
      <c r="R32" s="310" t="s">
        <v>134</v>
      </c>
      <c r="S32" s="312">
        <v>0</v>
      </c>
      <c r="T32" s="312">
        <v>40000000</v>
      </c>
      <c r="U32" s="312"/>
      <c r="V32" s="313">
        <v>40000000</v>
      </c>
      <c r="W32" s="312">
        <v>0</v>
      </c>
      <c r="X32" s="312">
        <v>0</v>
      </c>
      <c r="Y32" s="312">
        <v>0</v>
      </c>
      <c r="Z32" s="314">
        <v>0</v>
      </c>
      <c r="AA32" s="312">
        <v>0</v>
      </c>
      <c r="AB32" s="312">
        <v>0</v>
      </c>
      <c r="AC32" s="315">
        <v>0</v>
      </c>
      <c r="AD32" s="312" t="s">
        <v>1245</v>
      </c>
      <c r="AE32" s="316">
        <v>21</v>
      </c>
      <c r="AF32" s="316">
        <v>21</v>
      </c>
      <c r="AG32" s="316">
        <v>0</v>
      </c>
      <c r="AH32" s="316">
        <v>0</v>
      </c>
      <c r="AI32" s="316">
        <v>0</v>
      </c>
      <c r="AJ32" s="316">
        <v>21</v>
      </c>
      <c r="AK32" s="316">
        <v>0</v>
      </c>
      <c r="AL32" s="316">
        <v>0</v>
      </c>
      <c r="AM32" s="316">
        <v>0</v>
      </c>
      <c r="AN32" s="316">
        <v>0</v>
      </c>
      <c r="AO32" s="316">
        <v>0</v>
      </c>
      <c r="AP32" s="316">
        <v>0</v>
      </c>
      <c r="AQ32" s="312">
        <v>40000000</v>
      </c>
      <c r="AR32" s="312">
        <v>0</v>
      </c>
      <c r="AS32" s="312">
        <v>0</v>
      </c>
      <c r="AT32" s="312">
        <v>40000000</v>
      </c>
      <c r="AU32" s="312">
        <v>0</v>
      </c>
      <c r="AV32" s="312">
        <v>0</v>
      </c>
      <c r="AW32" s="312">
        <v>0</v>
      </c>
      <c r="AX32" s="312">
        <v>0</v>
      </c>
      <c r="AY32" s="218">
        <v>0</v>
      </c>
      <c r="AZ32" s="312">
        <v>0</v>
      </c>
      <c r="BA32" s="218">
        <v>0</v>
      </c>
      <c r="BB32" s="312">
        <v>0</v>
      </c>
      <c r="BC32" s="312">
        <v>0</v>
      </c>
      <c r="BD32" s="312">
        <v>0</v>
      </c>
      <c r="BE32" s="312">
        <v>0</v>
      </c>
      <c r="BF32" s="218">
        <v>0</v>
      </c>
      <c r="BG32" s="218">
        <v>0</v>
      </c>
      <c r="BH32" s="218">
        <v>0</v>
      </c>
      <c r="BI32" s="218">
        <v>0</v>
      </c>
      <c r="BJ32" s="218">
        <v>0</v>
      </c>
      <c r="BK32" s="218">
        <v>0</v>
      </c>
      <c r="BL32" s="218">
        <v>0</v>
      </c>
      <c r="BM32" s="218">
        <v>0</v>
      </c>
      <c r="BN32" s="218">
        <v>0</v>
      </c>
      <c r="BO32" s="218">
        <v>0</v>
      </c>
      <c r="BP32" s="218">
        <v>0</v>
      </c>
      <c r="BQ32" s="312">
        <v>0</v>
      </c>
      <c r="BR32" s="218">
        <v>0</v>
      </c>
      <c r="BS32" s="312">
        <v>0</v>
      </c>
      <c r="BT32" s="315">
        <v>40000000</v>
      </c>
      <c r="BU32" s="312">
        <v>0</v>
      </c>
      <c r="BV32" s="312">
        <v>0</v>
      </c>
      <c r="BW32" s="312">
        <v>0</v>
      </c>
      <c r="BX32" s="312">
        <v>11000000</v>
      </c>
      <c r="BY32" s="312">
        <v>0</v>
      </c>
      <c r="BZ32" s="312">
        <v>0</v>
      </c>
      <c r="CA32" s="312">
        <v>2384000</v>
      </c>
      <c r="CB32" s="312">
        <v>400000</v>
      </c>
      <c r="CC32" s="312">
        <v>447000</v>
      </c>
      <c r="CD32" s="312">
        <v>0</v>
      </c>
      <c r="CE32" s="312">
        <v>3231000</v>
      </c>
      <c r="CF32" s="312">
        <v>14231000</v>
      </c>
      <c r="CG32" s="312">
        <v>25769000</v>
      </c>
      <c r="CH32" s="312">
        <v>3503800</v>
      </c>
      <c r="CI32" s="312">
        <v>0</v>
      </c>
      <c r="CJ32" s="312">
        <v>3503800</v>
      </c>
      <c r="CK32" s="312">
        <v>0</v>
      </c>
      <c r="CL32" s="312">
        <v>149000</v>
      </c>
      <c r="CM32" s="312">
        <v>0</v>
      </c>
      <c r="CN32" s="312">
        <v>0</v>
      </c>
      <c r="CO32" s="312">
        <v>0</v>
      </c>
      <c r="CP32" s="312">
        <v>0</v>
      </c>
      <c r="CQ32" s="312">
        <v>149000</v>
      </c>
      <c r="CR32" s="312">
        <v>33116200</v>
      </c>
      <c r="CS32" s="312">
        <v>0</v>
      </c>
      <c r="CT32" s="315">
        <v>33116200</v>
      </c>
      <c r="CU32" s="312">
        <v>5066000</v>
      </c>
      <c r="CV32" s="312">
        <v>0</v>
      </c>
      <c r="CW32" s="312">
        <v>894000</v>
      </c>
      <c r="CX32" s="312"/>
      <c r="CY32" s="312">
        <v>0</v>
      </c>
      <c r="CZ32" s="312">
        <v>5960000</v>
      </c>
      <c r="DA32" s="312">
        <v>9191000</v>
      </c>
      <c r="DB32" s="312">
        <v>596000</v>
      </c>
      <c r="DC32" s="312">
        <v>46556000</v>
      </c>
      <c r="DD32" s="312"/>
      <c r="DE32" s="312" t="s">
        <v>804</v>
      </c>
      <c r="DF32" s="312">
        <v>3333333.3333333302</v>
      </c>
      <c r="DG32" s="310" t="s">
        <v>135</v>
      </c>
      <c r="DH32" s="310"/>
      <c r="DI32" s="310" t="s">
        <v>1218</v>
      </c>
      <c r="DJ32" s="312"/>
      <c r="DK32" s="312"/>
      <c r="DL32" s="312"/>
      <c r="DM32" s="310"/>
      <c r="DN32" s="312"/>
      <c r="DO32" s="312"/>
      <c r="DP32" s="312"/>
      <c r="DQ32" s="312"/>
      <c r="DR32" s="317"/>
      <c r="DS32" s="317"/>
      <c r="DT32" s="305"/>
    </row>
    <row r="33" spans="1:124" s="304" customFormat="1" ht="20.25" customHeight="1" x14ac:dyDescent="0.35">
      <c r="A33" s="307">
        <v>30</v>
      </c>
      <c r="B33" s="307" t="s">
        <v>815</v>
      </c>
      <c r="C33" s="308" t="s">
        <v>239</v>
      </c>
      <c r="D33" s="308" t="s">
        <v>226</v>
      </c>
      <c r="E33" s="308" t="s">
        <v>237</v>
      </c>
      <c r="F33" s="307" t="s">
        <v>137</v>
      </c>
      <c r="G33" s="308" t="s">
        <v>240</v>
      </c>
      <c r="H33" s="308" t="s">
        <v>129</v>
      </c>
      <c r="I33" s="308" t="s">
        <v>130</v>
      </c>
      <c r="J33" s="308" t="s">
        <v>131</v>
      </c>
      <c r="K33" s="308" t="s">
        <v>132</v>
      </c>
      <c r="L33" s="318">
        <v>44060</v>
      </c>
      <c r="M33" s="309"/>
      <c r="N33" s="309"/>
      <c r="O33" s="318"/>
      <c r="P33" s="310"/>
      <c r="Q33" s="311" t="s">
        <v>774</v>
      </c>
      <c r="R33" s="310" t="s">
        <v>134</v>
      </c>
      <c r="S33" s="312">
        <v>0</v>
      </c>
      <c r="T33" s="312">
        <v>10000000</v>
      </c>
      <c r="U33" s="312"/>
      <c r="V33" s="313">
        <v>10000000</v>
      </c>
      <c r="W33" s="312">
        <v>0</v>
      </c>
      <c r="X33" s="312">
        <v>0</v>
      </c>
      <c r="Y33" s="312">
        <v>0</v>
      </c>
      <c r="Z33" s="314">
        <v>0</v>
      </c>
      <c r="AA33" s="312">
        <v>0</v>
      </c>
      <c r="AB33" s="312">
        <v>0</v>
      </c>
      <c r="AC33" s="315">
        <v>0</v>
      </c>
      <c r="AD33" s="312" t="s">
        <v>1245</v>
      </c>
      <c r="AE33" s="316">
        <v>21</v>
      </c>
      <c r="AF33" s="316">
        <v>21</v>
      </c>
      <c r="AG33" s="316">
        <v>0</v>
      </c>
      <c r="AH33" s="316">
        <v>0</v>
      </c>
      <c r="AI33" s="316">
        <v>0</v>
      </c>
      <c r="AJ33" s="316">
        <v>21</v>
      </c>
      <c r="AK33" s="316">
        <v>0</v>
      </c>
      <c r="AL33" s="316">
        <v>0</v>
      </c>
      <c r="AM33" s="316">
        <v>0</v>
      </c>
      <c r="AN33" s="316">
        <v>0</v>
      </c>
      <c r="AO33" s="316">
        <v>0</v>
      </c>
      <c r="AP33" s="316">
        <v>0</v>
      </c>
      <c r="AQ33" s="312">
        <v>10000000</v>
      </c>
      <c r="AR33" s="312">
        <v>0</v>
      </c>
      <c r="AS33" s="312">
        <v>0</v>
      </c>
      <c r="AT33" s="312">
        <v>10000000</v>
      </c>
      <c r="AU33" s="312">
        <v>0</v>
      </c>
      <c r="AV33" s="312">
        <v>0</v>
      </c>
      <c r="AW33" s="312">
        <v>0</v>
      </c>
      <c r="AX33" s="312">
        <v>0</v>
      </c>
      <c r="AY33" s="218">
        <v>0</v>
      </c>
      <c r="AZ33" s="312">
        <v>0</v>
      </c>
      <c r="BA33" s="218">
        <v>0</v>
      </c>
      <c r="BB33" s="312">
        <v>0</v>
      </c>
      <c r="BC33" s="312">
        <v>0</v>
      </c>
      <c r="BD33" s="312">
        <v>0</v>
      </c>
      <c r="BE33" s="312">
        <v>0</v>
      </c>
      <c r="BF33" s="218">
        <v>0</v>
      </c>
      <c r="BG33" s="218">
        <v>0</v>
      </c>
      <c r="BH33" s="218">
        <v>0</v>
      </c>
      <c r="BI33" s="218">
        <v>0</v>
      </c>
      <c r="BJ33" s="218">
        <v>0</v>
      </c>
      <c r="BK33" s="218">
        <v>0</v>
      </c>
      <c r="BL33" s="218">
        <v>0</v>
      </c>
      <c r="BM33" s="218">
        <v>0</v>
      </c>
      <c r="BN33" s="218">
        <v>0</v>
      </c>
      <c r="BO33" s="218">
        <v>0</v>
      </c>
      <c r="BP33" s="218">
        <v>0</v>
      </c>
      <c r="BQ33" s="312">
        <v>0</v>
      </c>
      <c r="BR33" s="218">
        <v>0</v>
      </c>
      <c r="BS33" s="312">
        <v>0</v>
      </c>
      <c r="BT33" s="315">
        <v>10000000</v>
      </c>
      <c r="BU33" s="312">
        <v>0</v>
      </c>
      <c r="BV33" s="312">
        <v>0</v>
      </c>
      <c r="BW33" s="312">
        <v>0</v>
      </c>
      <c r="BX33" s="312">
        <v>11000000</v>
      </c>
      <c r="BY33" s="312">
        <v>0</v>
      </c>
      <c r="BZ33" s="312">
        <v>0</v>
      </c>
      <c r="CA33" s="312">
        <v>800000</v>
      </c>
      <c r="CB33" s="312">
        <v>100000</v>
      </c>
      <c r="CC33" s="312">
        <v>150000</v>
      </c>
      <c r="CD33" s="312">
        <v>0</v>
      </c>
      <c r="CE33" s="312">
        <v>1050000</v>
      </c>
      <c r="CF33" s="312">
        <v>12050000</v>
      </c>
      <c r="CG33" s="312">
        <v>0</v>
      </c>
      <c r="CH33" s="312">
        <v>0</v>
      </c>
      <c r="CI33" s="312">
        <v>0</v>
      </c>
      <c r="CJ33" s="312">
        <v>0</v>
      </c>
      <c r="CK33" s="312">
        <v>0</v>
      </c>
      <c r="CL33" s="312">
        <v>0</v>
      </c>
      <c r="CM33" s="312">
        <v>0</v>
      </c>
      <c r="CN33" s="312">
        <v>0</v>
      </c>
      <c r="CO33" s="312">
        <v>0</v>
      </c>
      <c r="CP33" s="312">
        <v>0</v>
      </c>
      <c r="CQ33" s="312">
        <v>0</v>
      </c>
      <c r="CR33" s="312">
        <v>8950000</v>
      </c>
      <c r="CS33" s="312">
        <v>0</v>
      </c>
      <c r="CT33" s="315">
        <v>8950000</v>
      </c>
      <c r="CU33" s="312">
        <v>1700000</v>
      </c>
      <c r="CV33" s="312">
        <v>0</v>
      </c>
      <c r="CW33" s="312">
        <v>300000</v>
      </c>
      <c r="CX33" s="312"/>
      <c r="CY33" s="312">
        <v>0</v>
      </c>
      <c r="CZ33" s="312">
        <v>2000000</v>
      </c>
      <c r="DA33" s="312">
        <v>3050000</v>
      </c>
      <c r="DB33" s="312">
        <v>200000</v>
      </c>
      <c r="DC33" s="312">
        <v>12200000</v>
      </c>
      <c r="DD33" s="312"/>
      <c r="DE33" s="312" t="s">
        <v>804</v>
      </c>
      <c r="DF33" s="312">
        <v>833333.33333333302</v>
      </c>
      <c r="DG33" s="310" t="s">
        <v>135</v>
      </c>
      <c r="DH33" s="310"/>
      <c r="DI33" s="310" t="s">
        <v>1218</v>
      </c>
      <c r="DJ33" s="312"/>
      <c r="DK33" s="312"/>
      <c r="DL33" s="312"/>
      <c r="DM33" s="310"/>
      <c r="DN33" s="312"/>
      <c r="DO33" s="312"/>
      <c r="DP33" s="312"/>
      <c r="DQ33" s="312"/>
      <c r="DR33" s="317"/>
      <c r="DS33" s="317"/>
      <c r="DT33" s="305"/>
    </row>
    <row r="34" spans="1:124" s="304" customFormat="1" ht="20.25" customHeight="1" x14ac:dyDescent="0.35">
      <c r="A34" s="307">
        <v>31</v>
      </c>
      <c r="B34" s="307" t="s">
        <v>808</v>
      </c>
      <c r="C34" s="308" t="s">
        <v>724</v>
      </c>
      <c r="D34" s="308" t="s">
        <v>226</v>
      </c>
      <c r="E34" s="308" t="s">
        <v>227</v>
      </c>
      <c r="F34" s="307" t="s">
        <v>151</v>
      </c>
      <c r="G34" s="308" t="s">
        <v>725</v>
      </c>
      <c r="H34" s="308" t="s">
        <v>129</v>
      </c>
      <c r="I34" s="308" t="s">
        <v>130</v>
      </c>
      <c r="J34" s="308" t="s">
        <v>170</v>
      </c>
      <c r="K34" s="308" t="s">
        <v>170</v>
      </c>
      <c r="L34" s="318">
        <v>44531</v>
      </c>
      <c r="M34" s="309"/>
      <c r="N34" s="309"/>
      <c r="O34" s="318"/>
      <c r="P34" s="310" t="s">
        <v>171</v>
      </c>
      <c r="Q34" s="311" t="s">
        <v>1256</v>
      </c>
      <c r="R34" s="310" t="s">
        <v>134</v>
      </c>
      <c r="S34" s="312">
        <v>0</v>
      </c>
      <c r="T34" s="312">
        <v>5000000</v>
      </c>
      <c r="U34" s="312"/>
      <c r="V34" s="313">
        <v>5000000</v>
      </c>
      <c r="W34" s="312">
        <v>0</v>
      </c>
      <c r="X34" s="312">
        <v>0</v>
      </c>
      <c r="Y34" s="312">
        <v>0</v>
      </c>
      <c r="Z34" s="314">
        <v>0</v>
      </c>
      <c r="AA34" s="312">
        <v>0</v>
      </c>
      <c r="AB34" s="312">
        <v>0</v>
      </c>
      <c r="AC34" s="315">
        <v>0</v>
      </c>
      <c r="AD34" s="312" t="s">
        <v>1245</v>
      </c>
      <c r="AE34" s="316">
        <v>21</v>
      </c>
      <c r="AF34" s="316">
        <v>18</v>
      </c>
      <c r="AG34" s="316">
        <v>0</v>
      </c>
      <c r="AH34" s="316">
        <v>0</v>
      </c>
      <c r="AI34" s="316">
        <v>0</v>
      </c>
      <c r="AJ34" s="316">
        <v>18</v>
      </c>
      <c r="AK34" s="316">
        <v>0</v>
      </c>
      <c r="AL34" s="316">
        <v>0</v>
      </c>
      <c r="AM34" s="316">
        <v>0</v>
      </c>
      <c r="AN34" s="316">
        <v>0</v>
      </c>
      <c r="AO34" s="316">
        <v>0</v>
      </c>
      <c r="AP34" s="316">
        <v>0</v>
      </c>
      <c r="AQ34" s="312">
        <v>4285714.2856999999</v>
      </c>
      <c r="AR34" s="312">
        <v>0</v>
      </c>
      <c r="AS34" s="312">
        <v>0</v>
      </c>
      <c r="AT34" s="312">
        <v>4285714.2856999999</v>
      </c>
      <c r="AU34" s="312">
        <v>0</v>
      </c>
      <c r="AV34" s="312">
        <v>0</v>
      </c>
      <c r="AW34" s="312">
        <v>0</v>
      </c>
      <c r="AX34" s="312">
        <v>0</v>
      </c>
      <c r="AY34" s="218">
        <v>0</v>
      </c>
      <c r="AZ34" s="312">
        <v>0</v>
      </c>
      <c r="BA34" s="218">
        <v>0</v>
      </c>
      <c r="BB34" s="312">
        <v>0</v>
      </c>
      <c r="BC34" s="312">
        <v>0</v>
      </c>
      <c r="BD34" s="312">
        <v>0</v>
      </c>
      <c r="BE34" s="312">
        <v>0</v>
      </c>
      <c r="BF34" s="218">
        <v>0</v>
      </c>
      <c r="BG34" s="218">
        <v>0</v>
      </c>
      <c r="BH34" s="218">
        <v>0</v>
      </c>
      <c r="BI34" s="218">
        <v>0</v>
      </c>
      <c r="BJ34" s="218">
        <v>0</v>
      </c>
      <c r="BK34" s="218">
        <v>0</v>
      </c>
      <c r="BL34" s="218">
        <v>0</v>
      </c>
      <c r="BM34" s="218">
        <v>0</v>
      </c>
      <c r="BN34" s="218">
        <v>0</v>
      </c>
      <c r="BO34" s="218">
        <v>0</v>
      </c>
      <c r="BP34" s="218">
        <v>0</v>
      </c>
      <c r="BQ34" s="312">
        <v>0</v>
      </c>
      <c r="BR34" s="218">
        <v>0</v>
      </c>
      <c r="BS34" s="312">
        <v>0</v>
      </c>
      <c r="BT34" s="315">
        <v>4285714.2856999999</v>
      </c>
      <c r="BU34" s="312">
        <v>0</v>
      </c>
      <c r="BV34" s="312">
        <v>0</v>
      </c>
      <c r="BW34" s="312">
        <v>0</v>
      </c>
      <c r="BX34" s="312">
        <v>0</v>
      </c>
      <c r="BY34" s="312">
        <v>0</v>
      </c>
      <c r="BZ34" s="312">
        <v>0</v>
      </c>
      <c r="CA34" s="312">
        <v>0</v>
      </c>
      <c r="CB34" s="312">
        <v>0</v>
      </c>
      <c r="CC34" s="312">
        <v>0</v>
      </c>
      <c r="CD34" s="312">
        <v>0</v>
      </c>
      <c r="CE34" s="312">
        <v>0</v>
      </c>
      <c r="CF34" s="312">
        <v>0</v>
      </c>
      <c r="CG34" s="312">
        <v>4285714.2856999999</v>
      </c>
      <c r="CH34" s="312">
        <v>428571.42859999998</v>
      </c>
      <c r="CI34" s="312">
        <v>0</v>
      </c>
      <c r="CJ34" s="312">
        <v>428571.42859999998</v>
      </c>
      <c r="CK34" s="312">
        <v>0</v>
      </c>
      <c r="CL34" s="312">
        <v>0</v>
      </c>
      <c r="CM34" s="312">
        <v>0</v>
      </c>
      <c r="CN34" s="312">
        <v>0</v>
      </c>
      <c r="CO34" s="312">
        <v>0</v>
      </c>
      <c r="CP34" s="312">
        <v>0</v>
      </c>
      <c r="CQ34" s="312">
        <v>0</v>
      </c>
      <c r="CR34" s="312">
        <v>3857143</v>
      </c>
      <c r="CS34" s="312">
        <v>0</v>
      </c>
      <c r="CT34" s="315">
        <v>3857143</v>
      </c>
      <c r="CU34" s="312">
        <v>0</v>
      </c>
      <c r="CV34" s="312">
        <v>0</v>
      </c>
      <c r="CW34" s="312">
        <v>0</v>
      </c>
      <c r="CX34" s="312"/>
      <c r="CY34" s="312">
        <v>0</v>
      </c>
      <c r="CZ34" s="312">
        <v>0</v>
      </c>
      <c r="DA34" s="312">
        <v>0</v>
      </c>
      <c r="DB34" s="312">
        <v>0</v>
      </c>
      <c r="DC34" s="312">
        <v>4285714</v>
      </c>
      <c r="DD34" s="312"/>
      <c r="DE34" s="312" t="s">
        <v>804</v>
      </c>
      <c r="DF34" s="312">
        <v>416666.66666666698</v>
      </c>
      <c r="DG34" s="310" t="s">
        <v>135</v>
      </c>
      <c r="DH34" s="310"/>
      <c r="DI34" s="310" t="s">
        <v>1218</v>
      </c>
      <c r="DJ34" s="312"/>
      <c r="DK34" s="312"/>
      <c r="DL34" s="312"/>
      <c r="DM34" s="310"/>
      <c r="DN34" s="312"/>
      <c r="DO34" s="312"/>
      <c r="DP34" s="312"/>
      <c r="DQ34" s="312"/>
      <c r="DR34" s="317"/>
      <c r="DS34" s="317"/>
      <c r="DT34" s="305"/>
    </row>
    <row r="35" spans="1:124" s="304" customFormat="1" ht="20.25" customHeight="1" x14ac:dyDescent="0.35">
      <c r="A35" s="307">
        <v>32</v>
      </c>
      <c r="B35" s="307" t="s">
        <v>809</v>
      </c>
      <c r="C35" s="308" t="s">
        <v>225</v>
      </c>
      <c r="D35" s="308" t="s">
        <v>226</v>
      </c>
      <c r="E35" s="308" t="s">
        <v>227</v>
      </c>
      <c r="F35" s="307" t="s">
        <v>147</v>
      </c>
      <c r="G35" s="308" t="s">
        <v>228</v>
      </c>
      <c r="H35" s="308" t="s">
        <v>129</v>
      </c>
      <c r="I35" s="308" t="s">
        <v>130</v>
      </c>
      <c r="J35" s="308" t="s">
        <v>131</v>
      </c>
      <c r="K35" s="308" t="s">
        <v>132</v>
      </c>
      <c r="L35" s="318">
        <v>43089</v>
      </c>
      <c r="M35" s="309"/>
      <c r="N35" s="309"/>
      <c r="O35" s="318"/>
      <c r="P35" s="310" t="s">
        <v>133</v>
      </c>
      <c r="Q35" s="311" t="s">
        <v>774</v>
      </c>
      <c r="R35" s="310" t="s">
        <v>134</v>
      </c>
      <c r="S35" s="312">
        <v>0</v>
      </c>
      <c r="T35" s="312">
        <v>80000000</v>
      </c>
      <c r="U35" s="312"/>
      <c r="V35" s="313">
        <v>80000000</v>
      </c>
      <c r="W35" s="312">
        <v>0</v>
      </c>
      <c r="X35" s="312">
        <v>0</v>
      </c>
      <c r="Y35" s="312">
        <v>0</v>
      </c>
      <c r="Z35" s="314">
        <v>0</v>
      </c>
      <c r="AA35" s="312">
        <v>0</v>
      </c>
      <c r="AB35" s="312">
        <v>0</v>
      </c>
      <c r="AC35" s="315">
        <v>0</v>
      </c>
      <c r="AD35" s="312" t="s">
        <v>1245</v>
      </c>
      <c r="AE35" s="316">
        <v>21</v>
      </c>
      <c r="AF35" s="316">
        <v>20</v>
      </c>
      <c r="AG35" s="316">
        <v>1</v>
      </c>
      <c r="AH35" s="316">
        <v>0</v>
      </c>
      <c r="AI35" s="316">
        <v>0</v>
      </c>
      <c r="AJ35" s="316">
        <v>21</v>
      </c>
      <c r="AK35" s="316">
        <v>0</v>
      </c>
      <c r="AL35" s="316">
        <v>0</v>
      </c>
      <c r="AM35" s="316">
        <v>0</v>
      </c>
      <c r="AN35" s="316">
        <v>0</v>
      </c>
      <c r="AO35" s="316">
        <v>0</v>
      </c>
      <c r="AP35" s="316">
        <v>0</v>
      </c>
      <c r="AQ35" s="312">
        <v>80000000</v>
      </c>
      <c r="AR35" s="312">
        <v>0</v>
      </c>
      <c r="AS35" s="312">
        <v>0</v>
      </c>
      <c r="AT35" s="312">
        <v>80000000</v>
      </c>
      <c r="AU35" s="312">
        <v>0</v>
      </c>
      <c r="AV35" s="312">
        <v>0</v>
      </c>
      <c r="AW35" s="312">
        <v>0</v>
      </c>
      <c r="AX35" s="312">
        <v>0</v>
      </c>
      <c r="AY35" s="218">
        <v>0</v>
      </c>
      <c r="AZ35" s="312">
        <v>0</v>
      </c>
      <c r="BA35" s="218">
        <v>0</v>
      </c>
      <c r="BB35" s="312">
        <v>0</v>
      </c>
      <c r="BC35" s="312">
        <v>0</v>
      </c>
      <c r="BD35" s="312">
        <v>0</v>
      </c>
      <c r="BE35" s="312">
        <v>0</v>
      </c>
      <c r="BF35" s="218">
        <v>0</v>
      </c>
      <c r="BG35" s="218">
        <v>0</v>
      </c>
      <c r="BH35" s="218">
        <v>0</v>
      </c>
      <c r="BI35" s="218">
        <v>0</v>
      </c>
      <c r="BJ35" s="218">
        <v>0</v>
      </c>
      <c r="BK35" s="218">
        <v>0</v>
      </c>
      <c r="BL35" s="218">
        <v>0</v>
      </c>
      <c r="BM35" s="218">
        <v>0</v>
      </c>
      <c r="BN35" s="218">
        <v>0</v>
      </c>
      <c r="BO35" s="218">
        <v>0</v>
      </c>
      <c r="BP35" s="218">
        <v>0</v>
      </c>
      <c r="BQ35" s="312">
        <v>0</v>
      </c>
      <c r="BR35" s="218">
        <v>0</v>
      </c>
      <c r="BS35" s="312">
        <v>0</v>
      </c>
      <c r="BT35" s="315">
        <v>80000000</v>
      </c>
      <c r="BU35" s="312">
        <v>0</v>
      </c>
      <c r="BV35" s="312">
        <v>0</v>
      </c>
      <c r="BW35" s="312">
        <v>0</v>
      </c>
      <c r="BX35" s="312">
        <v>11000000</v>
      </c>
      <c r="BY35" s="312">
        <v>5</v>
      </c>
      <c r="BZ35" s="312">
        <v>22000000</v>
      </c>
      <c r="CA35" s="312">
        <v>2384000</v>
      </c>
      <c r="CB35" s="312">
        <v>800000</v>
      </c>
      <c r="CC35" s="312">
        <v>447000</v>
      </c>
      <c r="CD35" s="312">
        <v>0</v>
      </c>
      <c r="CE35" s="312">
        <v>3631000</v>
      </c>
      <c r="CF35" s="312">
        <v>36631000</v>
      </c>
      <c r="CG35" s="312">
        <v>43369000</v>
      </c>
      <c r="CH35" s="312">
        <v>7592250</v>
      </c>
      <c r="CI35" s="312">
        <v>0</v>
      </c>
      <c r="CJ35" s="312">
        <v>7592250</v>
      </c>
      <c r="CK35" s="312">
        <v>0</v>
      </c>
      <c r="CL35" s="312">
        <v>149000</v>
      </c>
      <c r="CM35" s="312">
        <v>0</v>
      </c>
      <c r="CN35" s="312">
        <v>0</v>
      </c>
      <c r="CO35" s="312">
        <v>0</v>
      </c>
      <c r="CP35" s="312">
        <v>0</v>
      </c>
      <c r="CQ35" s="312">
        <v>149000</v>
      </c>
      <c r="CR35" s="312">
        <v>68627750</v>
      </c>
      <c r="CS35" s="312">
        <v>0</v>
      </c>
      <c r="CT35" s="315">
        <v>68627750</v>
      </c>
      <c r="CU35" s="312">
        <v>5066000</v>
      </c>
      <c r="CV35" s="312">
        <v>0</v>
      </c>
      <c r="CW35" s="312">
        <v>894000</v>
      </c>
      <c r="CX35" s="312"/>
      <c r="CY35" s="312">
        <v>0</v>
      </c>
      <c r="CZ35" s="312">
        <v>5960000</v>
      </c>
      <c r="DA35" s="312">
        <v>9591000</v>
      </c>
      <c r="DB35" s="312">
        <v>596000</v>
      </c>
      <c r="DC35" s="312">
        <v>86556000</v>
      </c>
      <c r="DD35" s="312"/>
      <c r="DE35" s="312" t="s">
        <v>804</v>
      </c>
      <c r="DF35" s="312">
        <v>6666666.6666666698</v>
      </c>
      <c r="DG35" s="310" t="s">
        <v>135</v>
      </c>
      <c r="DH35" s="310"/>
      <c r="DI35" s="310" t="s">
        <v>1218</v>
      </c>
      <c r="DJ35" s="312"/>
      <c r="DK35" s="312"/>
      <c r="DL35" s="312"/>
      <c r="DM35" s="310"/>
      <c r="DN35" s="312"/>
      <c r="DO35" s="312"/>
      <c r="DP35" s="312"/>
      <c r="DQ35" s="312"/>
      <c r="DR35" s="317"/>
      <c r="DS35" s="317"/>
      <c r="DT35" s="305"/>
    </row>
    <row r="36" spans="1:124" s="304" customFormat="1" ht="20.25" customHeight="1" x14ac:dyDescent="0.35">
      <c r="A36" s="307">
        <v>33</v>
      </c>
      <c r="B36" s="307" t="s">
        <v>811</v>
      </c>
      <c r="C36" s="308" t="s">
        <v>243</v>
      </c>
      <c r="D36" s="308" t="s">
        <v>226</v>
      </c>
      <c r="E36" s="308" t="s">
        <v>227</v>
      </c>
      <c r="F36" s="307" t="s">
        <v>127</v>
      </c>
      <c r="G36" s="308" t="s">
        <v>244</v>
      </c>
      <c r="H36" s="308" t="s">
        <v>129</v>
      </c>
      <c r="I36" s="308" t="s">
        <v>130</v>
      </c>
      <c r="J36" s="308" t="s">
        <v>131</v>
      </c>
      <c r="K36" s="308" t="s">
        <v>132</v>
      </c>
      <c r="L36" s="318">
        <v>44333</v>
      </c>
      <c r="M36" s="309"/>
      <c r="N36" s="309"/>
      <c r="O36" s="318"/>
      <c r="P36" s="310" t="s">
        <v>133</v>
      </c>
      <c r="Q36" s="311" t="s">
        <v>774</v>
      </c>
      <c r="R36" s="310" t="s">
        <v>134</v>
      </c>
      <c r="S36" s="312">
        <v>0</v>
      </c>
      <c r="T36" s="312">
        <v>40000000</v>
      </c>
      <c r="U36" s="312"/>
      <c r="V36" s="313">
        <v>40000000</v>
      </c>
      <c r="W36" s="312">
        <v>0</v>
      </c>
      <c r="X36" s="312">
        <v>0</v>
      </c>
      <c r="Y36" s="312">
        <v>0</v>
      </c>
      <c r="Z36" s="314">
        <v>0</v>
      </c>
      <c r="AA36" s="312">
        <v>0</v>
      </c>
      <c r="AB36" s="312">
        <v>0</v>
      </c>
      <c r="AC36" s="315">
        <v>0</v>
      </c>
      <c r="AD36" s="312" t="s">
        <v>1245</v>
      </c>
      <c r="AE36" s="316">
        <v>21</v>
      </c>
      <c r="AF36" s="316">
        <v>21</v>
      </c>
      <c r="AG36" s="316">
        <v>0</v>
      </c>
      <c r="AH36" s="316">
        <v>0</v>
      </c>
      <c r="AI36" s="316">
        <v>0</v>
      </c>
      <c r="AJ36" s="316">
        <v>21</v>
      </c>
      <c r="AK36" s="316">
        <v>0</v>
      </c>
      <c r="AL36" s="316">
        <v>0</v>
      </c>
      <c r="AM36" s="316">
        <v>0</v>
      </c>
      <c r="AN36" s="316">
        <v>0</v>
      </c>
      <c r="AO36" s="316">
        <v>0</v>
      </c>
      <c r="AP36" s="316">
        <v>0</v>
      </c>
      <c r="AQ36" s="312">
        <v>40000000</v>
      </c>
      <c r="AR36" s="312">
        <v>0</v>
      </c>
      <c r="AS36" s="312">
        <v>0</v>
      </c>
      <c r="AT36" s="312">
        <v>40000000</v>
      </c>
      <c r="AU36" s="312">
        <v>0</v>
      </c>
      <c r="AV36" s="312">
        <v>0</v>
      </c>
      <c r="AW36" s="312">
        <v>0</v>
      </c>
      <c r="AX36" s="312">
        <v>0</v>
      </c>
      <c r="AY36" s="218">
        <v>0</v>
      </c>
      <c r="AZ36" s="312">
        <v>0</v>
      </c>
      <c r="BA36" s="218">
        <v>0</v>
      </c>
      <c r="BB36" s="312">
        <v>0</v>
      </c>
      <c r="BC36" s="312">
        <v>0</v>
      </c>
      <c r="BD36" s="312">
        <v>0</v>
      </c>
      <c r="BE36" s="312">
        <v>0</v>
      </c>
      <c r="BF36" s="218">
        <v>0</v>
      </c>
      <c r="BG36" s="218">
        <v>0</v>
      </c>
      <c r="BH36" s="218">
        <v>0</v>
      </c>
      <c r="BI36" s="218">
        <v>0</v>
      </c>
      <c r="BJ36" s="218">
        <v>0</v>
      </c>
      <c r="BK36" s="218">
        <v>0</v>
      </c>
      <c r="BL36" s="218">
        <v>0</v>
      </c>
      <c r="BM36" s="218">
        <v>0</v>
      </c>
      <c r="BN36" s="218">
        <v>0</v>
      </c>
      <c r="BO36" s="218">
        <v>0</v>
      </c>
      <c r="BP36" s="218">
        <v>0</v>
      </c>
      <c r="BQ36" s="312">
        <v>0</v>
      </c>
      <c r="BR36" s="218">
        <v>0</v>
      </c>
      <c r="BS36" s="312">
        <v>0</v>
      </c>
      <c r="BT36" s="315">
        <v>40000000</v>
      </c>
      <c r="BU36" s="312">
        <v>0</v>
      </c>
      <c r="BV36" s="312">
        <v>0</v>
      </c>
      <c r="BW36" s="312">
        <v>0</v>
      </c>
      <c r="BX36" s="312">
        <v>11000000</v>
      </c>
      <c r="BY36" s="312">
        <v>0</v>
      </c>
      <c r="BZ36" s="312">
        <v>0</v>
      </c>
      <c r="CA36" s="312">
        <v>2384000</v>
      </c>
      <c r="CB36" s="312">
        <v>400000</v>
      </c>
      <c r="CC36" s="312">
        <v>447000</v>
      </c>
      <c r="CD36" s="312">
        <v>0</v>
      </c>
      <c r="CE36" s="312">
        <v>3231000</v>
      </c>
      <c r="CF36" s="312">
        <v>14231000</v>
      </c>
      <c r="CG36" s="312">
        <v>25769000</v>
      </c>
      <c r="CH36" s="312">
        <v>3503800</v>
      </c>
      <c r="CI36" s="312">
        <v>0</v>
      </c>
      <c r="CJ36" s="312">
        <v>3503800</v>
      </c>
      <c r="CK36" s="312">
        <v>0</v>
      </c>
      <c r="CL36" s="312">
        <v>149000</v>
      </c>
      <c r="CM36" s="312">
        <v>0</v>
      </c>
      <c r="CN36" s="312">
        <v>0</v>
      </c>
      <c r="CO36" s="312">
        <v>0</v>
      </c>
      <c r="CP36" s="312">
        <v>0</v>
      </c>
      <c r="CQ36" s="312">
        <v>149000</v>
      </c>
      <c r="CR36" s="312">
        <v>33116200</v>
      </c>
      <c r="CS36" s="312">
        <v>0</v>
      </c>
      <c r="CT36" s="315">
        <v>33116200</v>
      </c>
      <c r="CU36" s="312">
        <v>5066000</v>
      </c>
      <c r="CV36" s="312">
        <v>0</v>
      </c>
      <c r="CW36" s="312">
        <v>894000</v>
      </c>
      <c r="CX36" s="312"/>
      <c r="CY36" s="312">
        <v>0</v>
      </c>
      <c r="CZ36" s="312">
        <v>5960000</v>
      </c>
      <c r="DA36" s="312">
        <v>9191000</v>
      </c>
      <c r="DB36" s="312">
        <v>596000</v>
      </c>
      <c r="DC36" s="312">
        <v>46556000</v>
      </c>
      <c r="DD36" s="312"/>
      <c r="DE36" s="312" t="s">
        <v>804</v>
      </c>
      <c r="DF36" s="312">
        <v>3333333.3333333302</v>
      </c>
      <c r="DG36" s="310" t="s">
        <v>135</v>
      </c>
      <c r="DH36" s="310"/>
      <c r="DI36" s="310" t="s">
        <v>1218</v>
      </c>
      <c r="DJ36" s="312"/>
      <c r="DK36" s="312"/>
      <c r="DL36" s="312"/>
      <c r="DM36" s="310"/>
      <c r="DN36" s="312"/>
      <c r="DO36" s="312"/>
      <c r="DP36" s="312"/>
      <c r="DQ36" s="312"/>
      <c r="DR36" s="317"/>
      <c r="DS36" s="317"/>
      <c r="DT36" s="305"/>
    </row>
    <row r="37" spans="1:124" s="304" customFormat="1" ht="20.25" customHeight="1" x14ac:dyDescent="0.35">
      <c r="A37" s="307">
        <v>34</v>
      </c>
      <c r="B37" s="307" t="s">
        <v>805</v>
      </c>
      <c r="C37" s="308" t="s">
        <v>251</v>
      </c>
      <c r="D37" s="308" t="s">
        <v>226</v>
      </c>
      <c r="E37" s="308" t="s">
        <v>230</v>
      </c>
      <c r="F37" s="307" t="s">
        <v>151</v>
      </c>
      <c r="G37" s="308" t="s">
        <v>252</v>
      </c>
      <c r="H37" s="308" t="s">
        <v>129</v>
      </c>
      <c r="I37" s="308" t="s">
        <v>130</v>
      </c>
      <c r="J37" s="308" t="s">
        <v>170</v>
      </c>
      <c r="K37" s="308" t="s">
        <v>170</v>
      </c>
      <c r="L37" s="318">
        <v>44508</v>
      </c>
      <c r="M37" s="309"/>
      <c r="N37" s="309"/>
      <c r="O37" s="318"/>
      <c r="P37" s="310" t="s">
        <v>171</v>
      </c>
      <c r="Q37" s="311" t="s">
        <v>1256</v>
      </c>
      <c r="R37" s="310" t="s">
        <v>134</v>
      </c>
      <c r="S37" s="312">
        <v>0</v>
      </c>
      <c r="T37" s="312">
        <v>5000000</v>
      </c>
      <c r="U37" s="312"/>
      <c r="V37" s="313">
        <v>5000000</v>
      </c>
      <c r="W37" s="312">
        <v>0</v>
      </c>
      <c r="X37" s="312">
        <v>0</v>
      </c>
      <c r="Y37" s="312">
        <v>0</v>
      </c>
      <c r="Z37" s="314">
        <v>0</v>
      </c>
      <c r="AA37" s="312">
        <v>0</v>
      </c>
      <c r="AB37" s="312">
        <v>0</v>
      </c>
      <c r="AC37" s="315">
        <v>0</v>
      </c>
      <c r="AD37" s="312" t="s">
        <v>1245</v>
      </c>
      <c r="AE37" s="316">
        <v>21</v>
      </c>
      <c r="AF37" s="316">
        <v>21</v>
      </c>
      <c r="AG37" s="316">
        <v>0</v>
      </c>
      <c r="AH37" s="316">
        <v>0</v>
      </c>
      <c r="AI37" s="316">
        <v>0</v>
      </c>
      <c r="AJ37" s="316">
        <v>21</v>
      </c>
      <c r="AK37" s="316">
        <v>0</v>
      </c>
      <c r="AL37" s="316">
        <v>0</v>
      </c>
      <c r="AM37" s="316">
        <v>0</v>
      </c>
      <c r="AN37" s="316">
        <v>0</v>
      </c>
      <c r="AO37" s="316">
        <v>0</v>
      </c>
      <c r="AP37" s="316">
        <v>0</v>
      </c>
      <c r="AQ37" s="312">
        <v>5000000</v>
      </c>
      <c r="AR37" s="312">
        <v>0</v>
      </c>
      <c r="AS37" s="312">
        <v>0</v>
      </c>
      <c r="AT37" s="312">
        <v>5000000</v>
      </c>
      <c r="AU37" s="312">
        <v>0</v>
      </c>
      <c r="AV37" s="312">
        <v>0</v>
      </c>
      <c r="AW37" s="312">
        <v>0</v>
      </c>
      <c r="AX37" s="312">
        <v>0</v>
      </c>
      <c r="AY37" s="218">
        <v>0</v>
      </c>
      <c r="AZ37" s="312">
        <v>0</v>
      </c>
      <c r="BA37" s="218">
        <v>0</v>
      </c>
      <c r="BB37" s="312">
        <v>0</v>
      </c>
      <c r="BC37" s="312">
        <v>0</v>
      </c>
      <c r="BD37" s="312">
        <v>0</v>
      </c>
      <c r="BE37" s="312">
        <v>0</v>
      </c>
      <c r="BF37" s="218">
        <v>0</v>
      </c>
      <c r="BG37" s="218">
        <v>0</v>
      </c>
      <c r="BH37" s="218">
        <v>0</v>
      </c>
      <c r="BI37" s="218">
        <v>0</v>
      </c>
      <c r="BJ37" s="218">
        <v>0</v>
      </c>
      <c r="BK37" s="218">
        <v>0</v>
      </c>
      <c r="BL37" s="218">
        <v>0</v>
      </c>
      <c r="BM37" s="218">
        <v>0</v>
      </c>
      <c r="BN37" s="218">
        <v>0</v>
      </c>
      <c r="BO37" s="218">
        <v>0</v>
      </c>
      <c r="BP37" s="218">
        <v>0</v>
      </c>
      <c r="BQ37" s="312">
        <v>0</v>
      </c>
      <c r="BR37" s="218">
        <v>0</v>
      </c>
      <c r="BS37" s="312">
        <v>0</v>
      </c>
      <c r="BT37" s="315">
        <v>5000000</v>
      </c>
      <c r="BU37" s="312">
        <v>0</v>
      </c>
      <c r="BV37" s="312">
        <v>0</v>
      </c>
      <c r="BW37" s="312">
        <v>0</v>
      </c>
      <c r="BX37" s="312">
        <v>0</v>
      </c>
      <c r="BY37" s="312">
        <v>0</v>
      </c>
      <c r="BZ37" s="312">
        <v>0</v>
      </c>
      <c r="CA37" s="312">
        <v>0</v>
      </c>
      <c r="CB37" s="312">
        <v>0</v>
      </c>
      <c r="CC37" s="312">
        <v>0</v>
      </c>
      <c r="CD37" s="312">
        <v>0</v>
      </c>
      <c r="CE37" s="312">
        <v>0</v>
      </c>
      <c r="CF37" s="312">
        <v>0</v>
      </c>
      <c r="CG37" s="312">
        <v>5000000</v>
      </c>
      <c r="CH37" s="312">
        <v>500000</v>
      </c>
      <c r="CI37" s="312">
        <v>0</v>
      </c>
      <c r="CJ37" s="312">
        <v>500000</v>
      </c>
      <c r="CK37" s="312">
        <v>0</v>
      </c>
      <c r="CL37" s="312">
        <v>0</v>
      </c>
      <c r="CM37" s="312">
        <v>0</v>
      </c>
      <c r="CN37" s="312">
        <v>0</v>
      </c>
      <c r="CO37" s="312">
        <v>0</v>
      </c>
      <c r="CP37" s="312">
        <v>0</v>
      </c>
      <c r="CQ37" s="312">
        <v>0</v>
      </c>
      <c r="CR37" s="312">
        <v>4500000</v>
      </c>
      <c r="CS37" s="312">
        <v>0</v>
      </c>
      <c r="CT37" s="315">
        <v>4500000</v>
      </c>
      <c r="CU37" s="312">
        <v>0</v>
      </c>
      <c r="CV37" s="312">
        <v>0</v>
      </c>
      <c r="CW37" s="312">
        <v>0</v>
      </c>
      <c r="CX37" s="312"/>
      <c r="CY37" s="312">
        <v>0</v>
      </c>
      <c r="CZ37" s="312">
        <v>0</v>
      </c>
      <c r="DA37" s="312">
        <v>0</v>
      </c>
      <c r="DB37" s="312">
        <v>0</v>
      </c>
      <c r="DC37" s="312">
        <v>5000000</v>
      </c>
      <c r="DD37" s="312"/>
      <c r="DE37" s="312" t="s">
        <v>804</v>
      </c>
      <c r="DF37" s="312">
        <v>416666.66666666698</v>
      </c>
      <c r="DG37" s="310" t="s">
        <v>135</v>
      </c>
      <c r="DH37" s="310"/>
      <c r="DI37" s="310" t="s">
        <v>1218</v>
      </c>
      <c r="DJ37" s="312"/>
      <c r="DK37" s="312"/>
      <c r="DL37" s="312"/>
      <c r="DM37" s="310"/>
      <c r="DN37" s="312"/>
      <c r="DO37" s="312"/>
      <c r="DP37" s="312"/>
      <c r="DQ37" s="312"/>
      <c r="DR37" s="317"/>
      <c r="DS37" s="317"/>
      <c r="DT37" s="305"/>
    </row>
    <row r="38" spans="1:124" s="304" customFormat="1" ht="20.25" customHeight="1" x14ac:dyDescent="0.35">
      <c r="A38" s="307">
        <v>35</v>
      </c>
      <c r="B38" s="307" t="s">
        <v>807</v>
      </c>
      <c r="C38" s="308" t="s">
        <v>248</v>
      </c>
      <c r="D38" s="308" t="s">
        <v>226</v>
      </c>
      <c r="E38" s="308" t="s">
        <v>230</v>
      </c>
      <c r="F38" s="307" t="s">
        <v>151</v>
      </c>
      <c r="G38" s="308" t="s">
        <v>249</v>
      </c>
      <c r="H38" s="308" t="s">
        <v>129</v>
      </c>
      <c r="I38" s="308" t="s">
        <v>130</v>
      </c>
      <c r="J38" s="308" t="s">
        <v>131</v>
      </c>
      <c r="K38" s="308" t="s">
        <v>250</v>
      </c>
      <c r="L38" s="318">
        <v>44522</v>
      </c>
      <c r="M38" s="309"/>
      <c r="N38" s="309"/>
      <c r="O38" s="318"/>
      <c r="P38" s="310" t="s">
        <v>247</v>
      </c>
      <c r="Q38" s="311" t="s">
        <v>1256</v>
      </c>
      <c r="R38" s="310" t="s">
        <v>134</v>
      </c>
      <c r="S38" s="312">
        <v>0</v>
      </c>
      <c r="T38" s="312">
        <v>5000000</v>
      </c>
      <c r="U38" s="312"/>
      <c r="V38" s="313">
        <v>5000000</v>
      </c>
      <c r="W38" s="312">
        <v>0</v>
      </c>
      <c r="X38" s="312">
        <v>0</v>
      </c>
      <c r="Y38" s="312">
        <v>0</v>
      </c>
      <c r="Z38" s="314">
        <v>0</v>
      </c>
      <c r="AA38" s="312">
        <v>0</v>
      </c>
      <c r="AB38" s="312">
        <v>0</v>
      </c>
      <c r="AC38" s="315">
        <v>0</v>
      </c>
      <c r="AD38" s="312" t="s">
        <v>1245</v>
      </c>
      <c r="AE38" s="316">
        <v>21</v>
      </c>
      <c r="AF38" s="316">
        <v>20</v>
      </c>
      <c r="AG38" s="316">
        <v>0</v>
      </c>
      <c r="AH38" s="316">
        <v>0</v>
      </c>
      <c r="AI38" s="316">
        <v>0</v>
      </c>
      <c r="AJ38" s="316">
        <v>20</v>
      </c>
      <c r="AK38" s="316">
        <v>0</v>
      </c>
      <c r="AL38" s="316">
        <v>0</v>
      </c>
      <c r="AM38" s="316">
        <v>0</v>
      </c>
      <c r="AN38" s="316">
        <v>0</v>
      </c>
      <c r="AO38" s="316">
        <v>0</v>
      </c>
      <c r="AP38" s="316">
        <v>0</v>
      </c>
      <c r="AQ38" s="312">
        <v>4761904.7619000003</v>
      </c>
      <c r="AR38" s="312">
        <v>0</v>
      </c>
      <c r="AS38" s="312">
        <v>0</v>
      </c>
      <c r="AT38" s="312">
        <v>4761904.7619000003</v>
      </c>
      <c r="AU38" s="312">
        <v>0</v>
      </c>
      <c r="AV38" s="312">
        <v>0</v>
      </c>
      <c r="AW38" s="312">
        <v>0</v>
      </c>
      <c r="AX38" s="312">
        <v>0</v>
      </c>
      <c r="AY38" s="218">
        <v>0</v>
      </c>
      <c r="AZ38" s="312">
        <v>0</v>
      </c>
      <c r="BA38" s="218">
        <v>0</v>
      </c>
      <c r="BB38" s="312">
        <v>0</v>
      </c>
      <c r="BC38" s="312">
        <v>0</v>
      </c>
      <c r="BD38" s="312">
        <v>0</v>
      </c>
      <c r="BE38" s="312">
        <v>0</v>
      </c>
      <c r="BF38" s="218">
        <v>0</v>
      </c>
      <c r="BG38" s="218">
        <v>0</v>
      </c>
      <c r="BH38" s="218">
        <v>0</v>
      </c>
      <c r="BI38" s="218">
        <v>0</v>
      </c>
      <c r="BJ38" s="218">
        <v>0</v>
      </c>
      <c r="BK38" s="218">
        <v>0</v>
      </c>
      <c r="BL38" s="218">
        <v>0</v>
      </c>
      <c r="BM38" s="218">
        <v>0</v>
      </c>
      <c r="BN38" s="218">
        <v>0</v>
      </c>
      <c r="BO38" s="218">
        <v>0</v>
      </c>
      <c r="BP38" s="218">
        <v>0</v>
      </c>
      <c r="BQ38" s="312">
        <v>0</v>
      </c>
      <c r="BR38" s="218">
        <v>0</v>
      </c>
      <c r="BS38" s="312">
        <v>0</v>
      </c>
      <c r="BT38" s="315">
        <v>4761904.7619000003</v>
      </c>
      <c r="BU38" s="312">
        <v>0</v>
      </c>
      <c r="BV38" s="312">
        <v>0</v>
      </c>
      <c r="BW38" s="312">
        <v>0</v>
      </c>
      <c r="BX38" s="312">
        <v>0</v>
      </c>
      <c r="BY38" s="312">
        <v>0</v>
      </c>
      <c r="BZ38" s="312">
        <v>0</v>
      </c>
      <c r="CA38" s="312">
        <v>0</v>
      </c>
      <c r="CB38" s="312">
        <v>0</v>
      </c>
      <c r="CC38" s="312">
        <v>0</v>
      </c>
      <c r="CD38" s="312">
        <v>0</v>
      </c>
      <c r="CE38" s="312">
        <v>0</v>
      </c>
      <c r="CF38" s="312">
        <v>0</v>
      </c>
      <c r="CG38" s="312">
        <v>4761904.7619000003</v>
      </c>
      <c r="CH38" s="312">
        <v>476190.47619999998</v>
      </c>
      <c r="CI38" s="312">
        <v>0</v>
      </c>
      <c r="CJ38" s="312">
        <v>476190.47619999998</v>
      </c>
      <c r="CK38" s="312">
        <v>0</v>
      </c>
      <c r="CL38" s="312">
        <v>0</v>
      </c>
      <c r="CM38" s="312">
        <v>0</v>
      </c>
      <c r="CN38" s="312">
        <v>0</v>
      </c>
      <c r="CO38" s="312">
        <v>0</v>
      </c>
      <c r="CP38" s="312">
        <v>0</v>
      </c>
      <c r="CQ38" s="312">
        <v>0</v>
      </c>
      <c r="CR38" s="312">
        <v>4285714</v>
      </c>
      <c r="CS38" s="312">
        <v>0</v>
      </c>
      <c r="CT38" s="315">
        <v>4285714</v>
      </c>
      <c r="CU38" s="312">
        <v>0</v>
      </c>
      <c r="CV38" s="312">
        <v>0</v>
      </c>
      <c r="CW38" s="312">
        <v>0</v>
      </c>
      <c r="CX38" s="312"/>
      <c r="CY38" s="312">
        <v>0</v>
      </c>
      <c r="CZ38" s="312">
        <v>0</v>
      </c>
      <c r="DA38" s="312">
        <v>0</v>
      </c>
      <c r="DB38" s="312">
        <v>0</v>
      </c>
      <c r="DC38" s="312">
        <v>4761905</v>
      </c>
      <c r="DD38" s="312"/>
      <c r="DE38" s="312" t="s">
        <v>804</v>
      </c>
      <c r="DF38" s="312">
        <v>416666.66666666698</v>
      </c>
      <c r="DG38" s="310" t="s">
        <v>135</v>
      </c>
      <c r="DH38" s="310"/>
      <c r="DI38" s="310" t="s">
        <v>1218</v>
      </c>
      <c r="DJ38" s="312"/>
      <c r="DK38" s="312"/>
      <c r="DL38" s="312"/>
      <c r="DM38" s="310"/>
      <c r="DN38" s="312"/>
      <c r="DO38" s="312"/>
      <c r="DP38" s="312"/>
      <c r="DQ38" s="312"/>
      <c r="DR38" s="317"/>
      <c r="DS38" s="317"/>
      <c r="DT38" s="305"/>
    </row>
    <row r="39" spans="1:124" s="304" customFormat="1" ht="20.25" customHeight="1" x14ac:dyDescent="0.35">
      <c r="A39" s="307">
        <v>36</v>
      </c>
      <c r="B39" s="307" t="s">
        <v>812</v>
      </c>
      <c r="C39" s="308" t="s">
        <v>229</v>
      </c>
      <c r="D39" s="308" t="s">
        <v>226</v>
      </c>
      <c r="E39" s="308" t="s">
        <v>230</v>
      </c>
      <c r="F39" s="307" t="s">
        <v>127</v>
      </c>
      <c r="G39" s="308" t="s">
        <v>231</v>
      </c>
      <c r="H39" s="308" t="s">
        <v>129</v>
      </c>
      <c r="I39" s="308" t="s">
        <v>130</v>
      </c>
      <c r="J39" s="308" t="s">
        <v>131</v>
      </c>
      <c r="K39" s="308" t="s">
        <v>198</v>
      </c>
      <c r="L39" s="318">
        <v>44348</v>
      </c>
      <c r="M39" s="309"/>
      <c r="N39" s="309"/>
      <c r="O39" s="318">
        <v>44541</v>
      </c>
      <c r="P39" s="310" t="s">
        <v>133</v>
      </c>
      <c r="Q39" s="311" t="s">
        <v>774</v>
      </c>
      <c r="R39" s="310" t="s">
        <v>134</v>
      </c>
      <c r="S39" s="312">
        <v>0</v>
      </c>
      <c r="T39" s="312">
        <v>40000000</v>
      </c>
      <c r="U39" s="312"/>
      <c r="V39" s="313">
        <v>40000000</v>
      </c>
      <c r="W39" s="312">
        <v>0</v>
      </c>
      <c r="X39" s="312">
        <v>0</v>
      </c>
      <c r="Y39" s="312">
        <v>0</v>
      </c>
      <c r="Z39" s="314">
        <v>0</v>
      </c>
      <c r="AA39" s="312">
        <v>0</v>
      </c>
      <c r="AB39" s="312">
        <v>0</v>
      </c>
      <c r="AC39" s="315">
        <v>0</v>
      </c>
      <c r="AD39" s="312" t="s">
        <v>1245</v>
      </c>
      <c r="AE39" s="316">
        <v>21</v>
      </c>
      <c r="AF39" s="316">
        <v>11</v>
      </c>
      <c r="AG39" s="316">
        <v>0</v>
      </c>
      <c r="AH39" s="316">
        <v>0</v>
      </c>
      <c r="AI39" s="316">
        <v>0</v>
      </c>
      <c r="AJ39" s="316">
        <v>11</v>
      </c>
      <c r="AK39" s="316">
        <v>0</v>
      </c>
      <c r="AL39" s="316">
        <v>0</v>
      </c>
      <c r="AM39" s="316">
        <v>0</v>
      </c>
      <c r="AN39" s="316">
        <v>0</v>
      </c>
      <c r="AO39" s="316">
        <v>0</v>
      </c>
      <c r="AP39" s="316">
        <v>0</v>
      </c>
      <c r="AQ39" s="312">
        <v>20952380.952399999</v>
      </c>
      <c r="AR39" s="312">
        <v>-1071429</v>
      </c>
      <c r="AS39" s="312">
        <v>0</v>
      </c>
      <c r="AT39" s="312">
        <v>19880951.952399999</v>
      </c>
      <c r="AU39" s="312">
        <v>0</v>
      </c>
      <c r="AV39" s="312">
        <v>0</v>
      </c>
      <c r="AW39" s="312">
        <v>0</v>
      </c>
      <c r="AX39" s="312">
        <v>0</v>
      </c>
      <c r="AY39" s="218">
        <v>0</v>
      </c>
      <c r="AZ39" s="312">
        <v>0</v>
      </c>
      <c r="BA39" s="218">
        <v>0</v>
      </c>
      <c r="BB39" s="312">
        <v>0</v>
      </c>
      <c r="BC39" s="312">
        <v>0</v>
      </c>
      <c r="BD39" s="312">
        <v>0</v>
      </c>
      <c r="BE39" s="312">
        <v>0</v>
      </c>
      <c r="BF39" s="218">
        <v>0</v>
      </c>
      <c r="BG39" s="218">
        <v>0</v>
      </c>
      <c r="BH39" s="218">
        <v>0</v>
      </c>
      <c r="BI39" s="218">
        <v>0</v>
      </c>
      <c r="BJ39" s="218">
        <v>0</v>
      </c>
      <c r="BK39" s="218">
        <v>0</v>
      </c>
      <c r="BL39" s="218">
        <v>0</v>
      </c>
      <c r="BM39" s="218">
        <v>0</v>
      </c>
      <c r="BN39" s="218">
        <v>0</v>
      </c>
      <c r="BO39" s="218">
        <v>0</v>
      </c>
      <c r="BP39" s="218">
        <v>0</v>
      </c>
      <c r="BQ39" s="312">
        <v>0</v>
      </c>
      <c r="BR39" s="218">
        <v>0</v>
      </c>
      <c r="BS39" s="312">
        <v>0</v>
      </c>
      <c r="BT39" s="315">
        <v>19880951.952399999</v>
      </c>
      <c r="BU39" s="312">
        <v>0</v>
      </c>
      <c r="BV39" s="312">
        <v>0</v>
      </c>
      <c r="BW39" s="312">
        <v>0</v>
      </c>
      <c r="BX39" s="312">
        <v>11000000</v>
      </c>
      <c r="BY39" s="312">
        <v>0</v>
      </c>
      <c r="BZ39" s="312">
        <v>0</v>
      </c>
      <c r="CA39" s="312">
        <v>0</v>
      </c>
      <c r="CB39" s="312">
        <v>0</v>
      </c>
      <c r="CC39" s="312">
        <v>0</v>
      </c>
      <c r="CD39" s="312">
        <v>0</v>
      </c>
      <c r="CE39" s="312">
        <v>0</v>
      </c>
      <c r="CF39" s="312">
        <v>11000000</v>
      </c>
      <c r="CG39" s="312">
        <v>8880951.9524000008</v>
      </c>
      <c r="CH39" s="312">
        <v>638095.19519999996</v>
      </c>
      <c r="CI39" s="312">
        <v>0</v>
      </c>
      <c r="CJ39" s="312">
        <v>638095.19519999996</v>
      </c>
      <c r="CK39" s="312">
        <v>0</v>
      </c>
      <c r="CL39" s="312">
        <v>0</v>
      </c>
      <c r="CM39" s="312">
        <v>0</v>
      </c>
      <c r="CN39" s="312">
        <v>0</v>
      </c>
      <c r="CO39" s="312">
        <v>0</v>
      </c>
      <c r="CP39" s="312">
        <v>0</v>
      </c>
      <c r="CQ39" s="312">
        <v>0</v>
      </c>
      <c r="CR39" s="312">
        <v>19242857</v>
      </c>
      <c r="CS39" s="312">
        <v>0</v>
      </c>
      <c r="CT39" s="315">
        <v>19242857</v>
      </c>
      <c r="CU39" s="312">
        <v>0</v>
      </c>
      <c r="CV39" s="312">
        <v>0</v>
      </c>
      <c r="CW39" s="312">
        <v>0</v>
      </c>
      <c r="CX39" s="312"/>
      <c r="CY39" s="312">
        <v>0</v>
      </c>
      <c r="CZ39" s="312">
        <v>0</v>
      </c>
      <c r="DA39" s="312">
        <v>0</v>
      </c>
      <c r="DB39" s="312">
        <v>0</v>
      </c>
      <c r="DC39" s="312">
        <v>19880952</v>
      </c>
      <c r="DD39" s="312"/>
      <c r="DE39" s="312" t="s">
        <v>804</v>
      </c>
      <c r="DF39" s="312">
        <v>3333333.3333333302</v>
      </c>
      <c r="DG39" s="310" t="s">
        <v>135</v>
      </c>
      <c r="DH39" s="310"/>
      <c r="DI39" s="310" t="s">
        <v>1218</v>
      </c>
      <c r="DJ39" s="312"/>
      <c r="DK39" s="312"/>
      <c r="DL39" s="312"/>
      <c r="DM39" s="310"/>
      <c r="DN39" s="312"/>
      <c r="DO39" s="312"/>
      <c r="DP39" s="312"/>
      <c r="DQ39" s="312"/>
      <c r="DR39" s="317"/>
      <c r="DS39" s="317"/>
      <c r="DT39" s="305"/>
    </row>
    <row r="40" spans="1:124" s="304" customFormat="1" ht="20.25" customHeight="1" x14ac:dyDescent="0.35">
      <c r="A40" s="307">
        <v>37</v>
      </c>
      <c r="B40" s="307" t="s">
        <v>813</v>
      </c>
      <c r="C40" s="308" t="s">
        <v>234</v>
      </c>
      <c r="D40" s="308" t="s">
        <v>226</v>
      </c>
      <c r="E40" s="308" t="s">
        <v>230</v>
      </c>
      <c r="F40" s="307" t="s">
        <v>186</v>
      </c>
      <c r="G40" s="308" t="s">
        <v>235</v>
      </c>
      <c r="H40" s="308" t="s">
        <v>129</v>
      </c>
      <c r="I40" s="308" t="s">
        <v>130</v>
      </c>
      <c r="J40" s="308" t="s">
        <v>131</v>
      </c>
      <c r="K40" s="308" t="s">
        <v>132</v>
      </c>
      <c r="L40" s="318">
        <v>44445</v>
      </c>
      <c r="M40" s="309"/>
      <c r="N40" s="309"/>
      <c r="O40" s="318"/>
      <c r="P40" s="310" t="s">
        <v>133</v>
      </c>
      <c r="Q40" s="311" t="s">
        <v>774</v>
      </c>
      <c r="R40" s="310" t="s">
        <v>134</v>
      </c>
      <c r="S40" s="312">
        <v>0</v>
      </c>
      <c r="T40" s="312">
        <v>30000000</v>
      </c>
      <c r="U40" s="312"/>
      <c r="V40" s="313">
        <v>30000000</v>
      </c>
      <c r="W40" s="312">
        <v>0</v>
      </c>
      <c r="X40" s="312">
        <v>0</v>
      </c>
      <c r="Y40" s="312">
        <v>0</v>
      </c>
      <c r="Z40" s="314">
        <v>0</v>
      </c>
      <c r="AA40" s="312">
        <v>0</v>
      </c>
      <c r="AB40" s="312">
        <v>0</v>
      </c>
      <c r="AC40" s="315">
        <v>0</v>
      </c>
      <c r="AD40" s="312" t="s">
        <v>1245</v>
      </c>
      <c r="AE40" s="316">
        <v>21</v>
      </c>
      <c r="AF40" s="316">
        <v>21</v>
      </c>
      <c r="AG40" s="316">
        <v>0</v>
      </c>
      <c r="AH40" s="316">
        <v>0</v>
      </c>
      <c r="AI40" s="316">
        <v>0</v>
      </c>
      <c r="AJ40" s="316">
        <v>21</v>
      </c>
      <c r="AK40" s="316">
        <v>0</v>
      </c>
      <c r="AL40" s="316">
        <v>0</v>
      </c>
      <c r="AM40" s="316">
        <v>0</v>
      </c>
      <c r="AN40" s="316">
        <v>0</v>
      </c>
      <c r="AO40" s="316">
        <v>0</v>
      </c>
      <c r="AP40" s="316">
        <v>0</v>
      </c>
      <c r="AQ40" s="312">
        <v>30000000</v>
      </c>
      <c r="AR40" s="312">
        <v>-5238095</v>
      </c>
      <c r="AS40" s="312">
        <v>0</v>
      </c>
      <c r="AT40" s="312">
        <v>24761905</v>
      </c>
      <c r="AU40" s="312">
        <v>0</v>
      </c>
      <c r="AV40" s="312">
        <v>0</v>
      </c>
      <c r="AW40" s="312">
        <v>0</v>
      </c>
      <c r="AX40" s="312">
        <v>0</v>
      </c>
      <c r="AY40" s="218">
        <v>0</v>
      </c>
      <c r="AZ40" s="312">
        <v>0</v>
      </c>
      <c r="BA40" s="218">
        <v>0</v>
      </c>
      <c r="BB40" s="312">
        <v>0</v>
      </c>
      <c r="BC40" s="312">
        <v>0</v>
      </c>
      <c r="BD40" s="312">
        <v>0</v>
      </c>
      <c r="BE40" s="312">
        <v>0</v>
      </c>
      <c r="BF40" s="218">
        <v>0</v>
      </c>
      <c r="BG40" s="218">
        <v>0</v>
      </c>
      <c r="BH40" s="218">
        <v>0</v>
      </c>
      <c r="BI40" s="218">
        <v>0</v>
      </c>
      <c r="BJ40" s="218">
        <v>0</v>
      </c>
      <c r="BK40" s="218">
        <v>0</v>
      </c>
      <c r="BL40" s="218">
        <v>0</v>
      </c>
      <c r="BM40" s="218">
        <v>0</v>
      </c>
      <c r="BN40" s="218">
        <v>0</v>
      </c>
      <c r="BO40" s="218">
        <v>0</v>
      </c>
      <c r="BP40" s="218">
        <v>0</v>
      </c>
      <c r="BQ40" s="312">
        <v>0</v>
      </c>
      <c r="BR40" s="218">
        <v>0</v>
      </c>
      <c r="BS40" s="312">
        <v>0</v>
      </c>
      <c r="BT40" s="315">
        <v>24761905</v>
      </c>
      <c r="BU40" s="312">
        <v>0</v>
      </c>
      <c r="BV40" s="312">
        <v>0</v>
      </c>
      <c r="BW40" s="312">
        <v>0</v>
      </c>
      <c r="BX40" s="312">
        <v>11000000</v>
      </c>
      <c r="BY40" s="312">
        <v>2</v>
      </c>
      <c r="BZ40" s="312">
        <v>8800000</v>
      </c>
      <c r="CA40" s="312">
        <v>2384000</v>
      </c>
      <c r="CB40" s="312">
        <v>300000</v>
      </c>
      <c r="CC40" s="312">
        <v>447000</v>
      </c>
      <c r="CD40" s="312">
        <v>0</v>
      </c>
      <c r="CE40" s="312">
        <v>3131000</v>
      </c>
      <c r="CF40" s="312">
        <v>22931000</v>
      </c>
      <c r="CG40" s="312">
        <v>1830905</v>
      </c>
      <c r="CH40" s="312">
        <v>91545.25</v>
      </c>
      <c r="CI40" s="312">
        <v>0</v>
      </c>
      <c r="CJ40" s="312">
        <v>91545.25</v>
      </c>
      <c r="CK40" s="312">
        <v>0</v>
      </c>
      <c r="CL40" s="312">
        <v>0</v>
      </c>
      <c r="CM40" s="312">
        <v>0</v>
      </c>
      <c r="CN40" s="312">
        <v>0</v>
      </c>
      <c r="CO40" s="312">
        <v>0</v>
      </c>
      <c r="CP40" s="312">
        <v>0</v>
      </c>
      <c r="CQ40" s="312">
        <v>0</v>
      </c>
      <c r="CR40" s="312">
        <v>21539360</v>
      </c>
      <c r="CS40" s="312">
        <v>0</v>
      </c>
      <c r="CT40" s="315">
        <v>21539360</v>
      </c>
      <c r="CU40" s="312">
        <v>5066000</v>
      </c>
      <c r="CV40" s="312">
        <v>0</v>
      </c>
      <c r="CW40" s="312">
        <v>894000</v>
      </c>
      <c r="CX40" s="312"/>
      <c r="CY40" s="312">
        <v>0</v>
      </c>
      <c r="CZ40" s="312">
        <v>5960000</v>
      </c>
      <c r="DA40" s="312">
        <v>9091000</v>
      </c>
      <c r="DB40" s="312">
        <v>596000</v>
      </c>
      <c r="DC40" s="312">
        <v>31317905</v>
      </c>
      <c r="DD40" s="312"/>
      <c r="DE40" s="312" t="s">
        <v>804</v>
      </c>
      <c r="DF40" s="312">
        <v>2500000</v>
      </c>
      <c r="DG40" s="310" t="s">
        <v>135</v>
      </c>
      <c r="DH40" s="310"/>
      <c r="DI40" s="310" t="s">
        <v>1218</v>
      </c>
      <c r="DJ40" s="312"/>
      <c r="DK40" s="312"/>
      <c r="DL40" s="312"/>
      <c r="DM40" s="310"/>
      <c r="DN40" s="312"/>
      <c r="DO40" s="312"/>
      <c r="DP40" s="312"/>
      <c r="DQ40" s="312"/>
      <c r="DR40" s="317"/>
      <c r="DS40" s="317"/>
      <c r="DT40" s="305"/>
    </row>
    <row r="41" spans="1:124" s="304" customFormat="1" ht="20.25" customHeight="1" x14ac:dyDescent="0.35">
      <c r="A41" s="307">
        <v>38</v>
      </c>
      <c r="B41" s="307" t="s">
        <v>814</v>
      </c>
      <c r="C41" s="308" t="s">
        <v>232</v>
      </c>
      <c r="D41" s="308" t="s">
        <v>226</v>
      </c>
      <c r="E41" s="308" t="s">
        <v>230</v>
      </c>
      <c r="F41" s="307" t="s">
        <v>137</v>
      </c>
      <c r="G41" s="308" t="s">
        <v>233</v>
      </c>
      <c r="H41" s="308" t="s">
        <v>129</v>
      </c>
      <c r="I41" s="308" t="s">
        <v>130</v>
      </c>
      <c r="J41" s="308" t="s">
        <v>131</v>
      </c>
      <c r="K41" s="308" t="s">
        <v>132</v>
      </c>
      <c r="L41" s="318">
        <v>43304</v>
      </c>
      <c r="M41" s="309"/>
      <c r="N41" s="309"/>
      <c r="O41" s="318"/>
      <c r="P41" s="310" t="s">
        <v>133</v>
      </c>
      <c r="Q41" s="311" t="s">
        <v>774</v>
      </c>
      <c r="R41" s="310" t="s">
        <v>134</v>
      </c>
      <c r="S41" s="312">
        <v>0</v>
      </c>
      <c r="T41" s="312">
        <v>10000000</v>
      </c>
      <c r="U41" s="312"/>
      <c r="V41" s="313">
        <v>10000000</v>
      </c>
      <c r="W41" s="312">
        <v>0</v>
      </c>
      <c r="X41" s="312">
        <v>0</v>
      </c>
      <c r="Y41" s="312">
        <v>0</v>
      </c>
      <c r="Z41" s="314">
        <v>0</v>
      </c>
      <c r="AA41" s="312">
        <v>0</v>
      </c>
      <c r="AB41" s="312">
        <v>0</v>
      </c>
      <c r="AC41" s="315">
        <v>0</v>
      </c>
      <c r="AD41" s="312" t="s">
        <v>1245</v>
      </c>
      <c r="AE41" s="316">
        <v>21</v>
      </c>
      <c r="AF41" s="316">
        <v>18.5</v>
      </c>
      <c r="AG41" s="316">
        <v>2.5</v>
      </c>
      <c r="AH41" s="316">
        <v>0</v>
      </c>
      <c r="AI41" s="316">
        <v>0</v>
      </c>
      <c r="AJ41" s="316">
        <v>21</v>
      </c>
      <c r="AK41" s="316">
        <v>0</v>
      </c>
      <c r="AL41" s="316">
        <v>0</v>
      </c>
      <c r="AM41" s="316">
        <v>0</v>
      </c>
      <c r="AN41" s="316">
        <v>0</v>
      </c>
      <c r="AO41" s="316">
        <v>0</v>
      </c>
      <c r="AP41" s="316">
        <v>0</v>
      </c>
      <c r="AQ41" s="312">
        <v>10000000</v>
      </c>
      <c r="AR41" s="312">
        <v>0</v>
      </c>
      <c r="AS41" s="312">
        <v>0</v>
      </c>
      <c r="AT41" s="312">
        <v>10000000</v>
      </c>
      <c r="AU41" s="312">
        <v>0</v>
      </c>
      <c r="AV41" s="312">
        <v>0</v>
      </c>
      <c r="AW41" s="312">
        <v>0</v>
      </c>
      <c r="AX41" s="312">
        <v>0</v>
      </c>
      <c r="AY41" s="218">
        <v>0</v>
      </c>
      <c r="AZ41" s="312">
        <v>0</v>
      </c>
      <c r="BA41" s="218">
        <v>0</v>
      </c>
      <c r="BB41" s="312">
        <v>0</v>
      </c>
      <c r="BC41" s="312">
        <v>0</v>
      </c>
      <c r="BD41" s="312">
        <v>0</v>
      </c>
      <c r="BE41" s="312">
        <v>0</v>
      </c>
      <c r="BF41" s="218">
        <v>0</v>
      </c>
      <c r="BG41" s="218">
        <v>0</v>
      </c>
      <c r="BH41" s="218">
        <v>0</v>
      </c>
      <c r="BI41" s="218">
        <v>0</v>
      </c>
      <c r="BJ41" s="218">
        <v>0</v>
      </c>
      <c r="BK41" s="218">
        <v>0</v>
      </c>
      <c r="BL41" s="218">
        <v>0</v>
      </c>
      <c r="BM41" s="218">
        <v>0</v>
      </c>
      <c r="BN41" s="218">
        <v>0</v>
      </c>
      <c r="BO41" s="218">
        <v>0</v>
      </c>
      <c r="BP41" s="218">
        <v>0</v>
      </c>
      <c r="BQ41" s="312">
        <v>0</v>
      </c>
      <c r="BR41" s="218">
        <v>0</v>
      </c>
      <c r="BS41" s="312">
        <v>0</v>
      </c>
      <c r="BT41" s="315">
        <v>10000000</v>
      </c>
      <c r="BU41" s="312">
        <v>0</v>
      </c>
      <c r="BV41" s="312">
        <v>0</v>
      </c>
      <c r="BW41" s="312">
        <v>0</v>
      </c>
      <c r="BX41" s="312">
        <v>11000000</v>
      </c>
      <c r="BY41" s="312">
        <v>0</v>
      </c>
      <c r="BZ41" s="312">
        <v>0</v>
      </c>
      <c r="CA41" s="312">
        <v>800000</v>
      </c>
      <c r="CB41" s="312">
        <v>100000</v>
      </c>
      <c r="CC41" s="312">
        <v>150000</v>
      </c>
      <c r="CD41" s="312">
        <v>0</v>
      </c>
      <c r="CE41" s="312">
        <v>1050000</v>
      </c>
      <c r="CF41" s="312">
        <v>12050000</v>
      </c>
      <c r="CG41" s="312">
        <v>0</v>
      </c>
      <c r="CH41" s="312">
        <v>0</v>
      </c>
      <c r="CI41" s="312">
        <v>0</v>
      </c>
      <c r="CJ41" s="312">
        <v>0</v>
      </c>
      <c r="CK41" s="312">
        <v>0</v>
      </c>
      <c r="CL41" s="312">
        <v>0</v>
      </c>
      <c r="CM41" s="312">
        <v>0</v>
      </c>
      <c r="CN41" s="312">
        <v>0</v>
      </c>
      <c r="CO41" s="312">
        <v>0</v>
      </c>
      <c r="CP41" s="312">
        <v>0</v>
      </c>
      <c r="CQ41" s="312">
        <v>0</v>
      </c>
      <c r="CR41" s="312">
        <v>8950000</v>
      </c>
      <c r="CS41" s="312">
        <v>0</v>
      </c>
      <c r="CT41" s="315">
        <v>8950000</v>
      </c>
      <c r="CU41" s="312">
        <v>1700000</v>
      </c>
      <c r="CV41" s="312">
        <v>0</v>
      </c>
      <c r="CW41" s="312">
        <v>300000</v>
      </c>
      <c r="CX41" s="312"/>
      <c r="CY41" s="312">
        <v>0</v>
      </c>
      <c r="CZ41" s="312">
        <v>2000000</v>
      </c>
      <c r="DA41" s="312">
        <v>3050000</v>
      </c>
      <c r="DB41" s="312">
        <v>200000</v>
      </c>
      <c r="DC41" s="312">
        <v>12200000</v>
      </c>
      <c r="DD41" s="312"/>
      <c r="DE41" s="312" t="s">
        <v>804</v>
      </c>
      <c r="DF41" s="312">
        <v>833333.33333333302</v>
      </c>
      <c r="DG41" s="310" t="s">
        <v>135</v>
      </c>
      <c r="DH41" s="310"/>
      <c r="DI41" s="310" t="s">
        <v>1218</v>
      </c>
      <c r="DJ41" s="312"/>
      <c r="DK41" s="312"/>
      <c r="DL41" s="312"/>
      <c r="DM41" s="310"/>
      <c r="DN41" s="312"/>
      <c r="DO41" s="312"/>
      <c r="DP41" s="312"/>
      <c r="DQ41" s="312"/>
      <c r="DR41" s="317"/>
      <c r="DS41" s="317"/>
      <c r="DT41" s="305"/>
    </row>
    <row r="42" spans="1:124" s="304" customFormat="1" ht="20.25" customHeight="1" x14ac:dyDescent="0.35">
      <c r="A42" s="307">
        <v>39</v>
      </c>
      <c r="B42" s="307" t="s">
        <v>825</v>
      </c>
      <c r="C42" s="308" t="s">
        <v>253</v>
      </c>
      <c r="D42" s="308" t="s">
        <v>254</v>
      </c>
      <c r="E42" s="308" t="s">
        <v>255</v>
      </c>
      <c r="F42" s="307" t="s">
        <v>256</v>
      </c>
      <c r="G42" s="308" t="s">
        <v>257</v>
      </c>
      <c r="H42" s="308" t="s">
        <v>129</v>
      </c>
      <c r="I42" s="308" t="s">
        <v>130</v>
      </c>
      <c r="J42" s="308" t="s">
        <v>131</v>
      </c>
      <c r="K42" s="308" t="s">
        <v>132</v>
      </c>
      <c r="L42" s="318">
        <v>44113</v>
      </c>
      <c r="M42" s="309"/>
      <c r="N42" s="309"/>
      <c r="O42" s="318"/>
      <c r="P42" s="310" t="s">
        <v>133</v>
      </c>
      <c r="Q42" s="311" t="s">
        <v>774</v>
      </c>
      <c r="R42" s="310" t="s">
        <v>134</v>
      </c>
      <c r="S42" s="312">
        <v>0</v>
      </c>
      <c r="T42" s="312">
        <v>15000000</v>
      </c>
      <c r="U42" s="312"/>
      <c r="V42" s="313">
        <v>15000000</v>
      </c>
      <c r="W42" s="312">
        <v>0</v>
      </c>
      <c r="X42" s="312">
        <v>0</v>
      </c>
      <c r="Y42" s="312">
        <v>0</v>
      </c>
      <c r="Z42" s="314">
        <v>0</v>
      </c>
      <c r="AA42" s="312">
        <v>0</v>
      </c>
      <c r="AB42" s="312">
        <v>0</v>
      </c>
      <c r="AC42" s="315">
        <v>0</v>
      </c>
      <c r="AD42" s="312" t="s">
        <v>1245</v>
      </c>
      <c r="AE42" s="316">
        <v>21</v>
      </c>
      <c r="AF42" s="316">
        <v>17</v>
      </c>
      <c r="AG42" s="316">
        <v>4</v>
      </c>
      <c r="AH42" s="316">
        <v>0</v>
      </c>
      <c r="AI42" s="316">
        <v>0</v>
      </c>
      <c r="AJ42" s="316">
        <v>21</v>
      </c>
      <c r="AK42" s="316">
        <v>0</v>
      </c>
      <c r="AL42" s="316">
        <v>0</v>
      </c>
      <c r="AM42" s="316">
        <v>0</v>
      </c>
      <c r="AN42" s="316">
        <v>0</v>
      </c>
      <c r="AO42" s="316">
        <v>0</v>
      </c>
      <c r="AP42" s="316">
        <v>0</v>
      </c>
      <c r="AQ42" s="312">
        <v>15000000</v>
      </c>
      <c r="AR42" s="312">
        <v>0</v>
      </c>
      <c r="AS42" s="312">
        <v>0</v>
      </c>
      <c r="AT42" s="312">
        <v>15000000</v>
      </c>
      <c r="AU42" s="312">
        <v>0</v>
      </c>
      <c r="AV42" s="312">
        <v>0</v>
      </c>
      <c r="AW42" s="312">
        <v>0</v>
      </c>
      <c r="AX42" s="312">
        <v>0</v>
      </c>
      <c r="AY42" s="218">
        <v>0</v>
      </c>
      <c r="AZ42" s="312">
        <v>0</v>
      </c>
      <c r="BA42" s="218">
        <v>0</v>
      </c>
      <c r="BB42" s="312">
        <v>0</v>
      </c>
      <c r="BC42" s="312">
        <v>0</v>
      </c>
      <c r="BD42" s="312">
        <v>0</v>
      </c>
      <c r="BE42" s="312">
        <v>0</v>
      </c>
      <c r="BF42" s="218">
        <v>0</v>
      </c>
      <c r="BG42" s="218">
        <v>0</v>
      </c>
      <c r="BH42" s="218">
        <v>0</v>
      </c>
      <c r="BI42" s="218">
        <v>0</v>
      </c>
      <c r="BJ42" s="218">
        <v>0</v>
      </c>
      <c r="BK42" s="218">
        <v>0</v>
      </c>
      <c r="BL42" s="218">
        <v>0</v>
      </c>
      <c r="BM42" s="218">
        <v>0</v>
      </c>
      <c r="BN42" s="218">
        <v>0</v>
      </c>
      <c r="BO42" s="218">
        <v>0</v>
      </c>
      <c r="BP42" s="218">
        <v>0</v>
      </c>
      <c r="BQ42" s="312">
        <v>0</v>
      </c>
      <c r="BR42" s="218">
        <v>0</v>
      </c>
      <c r="BS42" s="312">
        <v>0</v>
      </c>
      <c r="BT42" s="315">
        <v>15000000</v>
      </c>
      <c r="BU42" s="312">
        <v>0</v>
      </c>
      <c r="BV42" s="312">
        <v>0</v>
      </c>
      <c r="BW42" s="312">
        <v>0</v>
      </c>
      <c r="BX42" s="312">
        <v>11000000</v>
      </c>
      <c r="BY42" s="312">
        <v>0</v>
      </c>
      <c r="BZ42" s="312">
        <v>0</v>
      </c>
      <c r="CA42" s="312">
        <v>0</v>
      </c>
      <c r="CB42" s="312">
        <v>0</v>
      </c>
      <c r="CC42" s="312">
        <v>0</v>
      </c>
      <c r="CD42" s="312">
        <v>0</v>
      </c>
      <c r="CE42" s="312">
        <v>0</v>
      </c>
      <c r="CF42" s="312">
        <v>11000000</v>
      </c>
      <c r="CG42" s="312">
        <v>4000000</v>
      </c>
      <c r="CH42" s="312">
        <v>200000</v>
      </c>
      <c r="CI42" s="312">
        <v>0</v>
      </c>
      <c r="CJ42" s="312">
        <v>200000</v>
      </c>
      <c r="CK42" s="312">
        <v>0</v>
      </c>
      <c r="CL42" s="312">
        <v>0</v>
      </c>
      <c r="CM42" s="312">
        <v>0</v>
      </c>
      <c r="CN42" s="312">
        <v>0</v>
      </c>
      <c r="CO42" s="312">
        <v>0</v>
      </c>
      <c r="CP42" s="312">
        <v>0</v>
      </c>
      <c r="CQ42" s="312">
        <v>0</v>
      </c>
      <c r="CR42" s="312">
        <v>14800000</v>
      </c>
      <c r="CS42" s="312">
        <v>0</v>
      </c>
      <c r="CT42" s="315">
        <v>14800000</v>
      </c>
      <c r="CU42" s="312">
        <v>0</v>
      </c>
      <c r="CV42" s="312">
        <v>0</v>
      </c>
      <c r="CW42" s="312">
        <v>0</v>
      </c>
      <c r="CX42" s="312"/>
      <c r="CY42" s="312">
        <v>0</v>
      </c>
      <c r="CZ42" s="312">
        <v>0</v>
      </c>
      <c r="DA42" s="312">
        <v>0</v>
      </c>
      <c r="DB42" s="312">
        <v>300000</v>
      </c>
      <c r="DC42" s="312">
        <v>15300000</v>
      </c>
      <c r="DD42" s="312"/>
      <c r="DE42" s="312" t="s">
        <v>817</v>
      </c>
      <c r="DF42" s="312">
        <v>1250000</v>
      </c>
      <c r="DG42" s="310" t="s">
        <v>135</v>
      </c>
      <c r="DH42" s="310"/>
      <c r="DI42" s="310" t="s">
        <v>1218</v>
      </c>
      <c r="DJ42" s="312"/>
      <c r="DK42" s="312"/>
      <c r="DL42" s="312"/>
      <c r="DM42" s="310"/>
      <c r="DN42" s="312"/>
      <c r="DO42" s="312"/>
      <c r="DP42" s="312"/>
      <c r="DQ42" s="312"/>
      <c r="DR42" s="317"/>
      <c r="DS42" s="317"/>
      <c r="DT42" s="305"/>
    </row>
    <row r="43" spans="1:124" s="304" customFormat="1" ht="20.25" customHeight="1" x14ac:dyDescent="0.35">
      <c r="A43" s="307">
        <v>40</v>
      </c>
      <c r="B43" s="307" t="s">
        <v>820</v>
      </c>
      <c r="C43" s="308" t="s">
        <v>266</v>
      </c>
      <c r="D43" s="308" t="s">
        <v>254</v>
      </c>
      <c r="E43" s="308" t="s">
        <v>267</v>
      </c>
      <c r="F43" s="307" t="s">
        <v>151</v>
      </c>
      <c r="G43" s="308" t="s">
        <v>268</v>
      </c>
      <c r="H43" s="308" t="s">
        <v>129</v>
      </c>
      <c r="I43" s="308" t="s">
        <v>130</v>
      </c>
      <c r="J43" s="308" t="s">
        <v>131</v>
      </c>
      <c r="K43" s="308" t="s">
        <v>132</v>
      </c>
      <c r="L43" s="318">
        <v>43766</v>
      </c>
      <c r="M43" s="309"/>
      <c r="N43" s="309"/>
      <c r="O43" s="318"/>
      <c r="P43" s="310" t="s">
        <v>133</v>
      </c>
      <c r="Q43" s="311" t="s">
        <v>774</v>
      </c>
      <c r="R43" s="310" t="s">
        <v>134</v>
      </c>
      <c r="S43" s="312">
        <v>0</v>
      </c>
      <c r="T43" s="312">
        <v>5000000</v>
      </c>
      <c r="U43" s="312"/>
      <c r="V43" s="313">
        <v>5000000</v>
      </c>
      <c r="W43" s="312">
        <v>0</v>
      </c>
      <c r="X43" s="312">
        <v>0</v>
      </c>
      <c r="Y43" s="312">
        <v>0</v>
      </c>
      <c r="Z43" s="314">
        <v>0</v>
      </c>
      <c r="AA43" s="312">
        <v>0</v>
      </c>
      <c r="AB43" s="312">
        <v>0</v>
      </c>
      <c r="AC43" s="315">
        <v>0</v>
      </c>
      <c r="AD43" s="312" t="s">
        <v>1245</v>
      </c>
      <c r="AE43" s="316">
        <v>21</v>
      </c>
      <c r="AF43" s="316">
        <v>18</v>
      </c>
      <c r="AG43" s="316">
        <v>3</v>
      </c>
      <c r="AH43" s="316">
        <v>0</v>
      </c>
      <c r="AI43" s="316">
        <v>0</v>
      </c>
      <c r="AJ43" s="316">
        <v>21</v>
      </c>
      <c r="AK43" s="316">
        <v>0</v>
      </c>
      <c r="AL43" s="316">
        <v>0</v>
      </c>
      <c r="AM43" s="316">
        <v>0</v>
      </c>
      <c r="AN43" s="316">
        <v>0</v>
      </c>
      <c r="AO43" s="316">
        <v>0</v>
      </c>
      <c r="AP43" s="316">
        <v>0</v>
      </c>
      <c r="AQ43" s="312">
        <v>5000000</v>
      </c>
      <c r="AR43" s="312">
        <v>0</v>
      </c>
      <c r="AS43" s="312">
        <v>0</v>
      </c>
      <c r="AT43" s="312">
        <v>5000000</v>
      </c>
      <c r="AU43" s="312">
        <v>0</v>
      </c>
      <c r="AV43" s="312">
        <v>0</v>
      </c>
      <c r="AW43" s="312">
        <v>0</v>
      </c>
      <c r="AX43" s="312">
        <v>0</v>
      </c>
      <c r="AY43" s="218">
        <v>0</v>
      </c>
      <c r="AZ43" s="312">
        <v>0</v>
      </c>
      <c r="BA43" s="218">
        <v>0</v>
      </c>
      <c r="BB43" s="312">
        <v>0</v>
      </c>
      <c r="BC43" s="312">
        <v>0</v>
      </c>
      <c r="BD43" s="312">
        <v>0</v>
      </c>
      <c r="BE43" s="312">
        <v>0</v>
      </c>
      <c r="BF43" s="218">
        <v>0</v>
      </c>
      <c r="BG43" s="218">
        <v>0</v>
      </c>
      <c r="BH43" s="218">
        <v>0</v>
      </c>
      <c r="BI43" s="218">
        <v>0</v>
      </c>
      <c r="BJ43" s="218">
        <v>0</v>
      </c>
      <c r="BK43" s="218">
        <v>0</v>
      </c>
      <c r="BL43" s="218">
        <v>0</v>
      </c>
      <c r="BM43" s="218">
        <v>0</v>
      </c>
      <c r="BN43" s="218">
        <v>0</v>
      </c>
      <c r="BO43" s="218">
        <v>0</v>
      </c>
      <c r="BP43" s="218">
        <v>0</v>
      </c>
      <c r="BQ43" s="312">
        <v>0</v>
      </c>
      <c r="BR43" s="218">
        <v>0</v>
      </c>
      <c r="BS43" s="312">
        <v>0</v>
      </c>
      <c r="BT43" s="315">
        <v>5000000</v>
      </c>
      <c r="BU43" s="312">
        <v>0</v>
      </c>
      <c r="BV43" s="312">
        <v>0</v>
      </c>
      <c r="BW43" s="312">
        <v>0</v>
      </c>
      <c r="BX43" s="312">
        <v>11000000</v>
      </c>
      <c r="BY43" s="312">
        <v>0</v>
      </c>
      <c r="BZ43" s="312">
        <v>0</v>
      </c>
      <c r="CA43" s="312">
        <v>400000</v>
      </c>
      <c r="CB43" s="312">
        <v>50000</v>
      </c>
      <c r="CC43" s="312">
        <v>75000</v>
      </c>
      <c r="CD43" s="312">
        <v>0</v>
      </c>
      <c r="CE43" s="312">
        <v>525000</v>
      </c>
      <c r="CF43" s="312">
        <v>11525000</v>
      </c>
      <c r="CG43" s="312">
        <v>0</v>
      </c>
      <c r="CH43" s="312">
        <v>0</v>
      </c>
      <c r="CI43" s="312">
        <v>0</v>
      </c>
      <c r="CJ43" s="312">
        <v>0</v>
      </c>
      <c r="CK43" s="312">
        <v>0</v>
      </c>
      <c r="CL43" s="312">
        <v>0</v>
      </c>
      <c r="CM43" s="312">
        <v>0</v>
      </c>
      <c r="CN43" s="312">
        <v>0</v>
      </c>
      <c r="CO43" s="312">
        <v>0</v>
      </c>
      <c r="CP43" s="312">
        <v>0</v>
      </c>
      <c r="CQ43" s="312">
        <v>0</v>
      </c>
      <c r="CR43" s="312">
        <v>4475000</v>
      </c>
      <c r="CS43" s="312">
        <v>0</v>
      </c>
      <c r="CT43" s="315">
        <v>4475000</v>
      </c>
      <c r="CU43" s="312">
        <v>850000</v>
      </c>
      <c r="CV43" s="312">
        <v>0</v>
      </c>
      <c r="CW43" s="312">
        <v>150000</v>
      </c>
      <c r="CX43" s="312"/>
      <c r="CY43" s="312">
        <v>0</v>
      </c>
      <c r="CZ43" s="312">
        <v>1000000</v>
      </c>
      <c r="DA43" s="312">
        <v>1525000</v>
      </c>
      <c r="DB43" s="312">
        <v>100000</v>
      </c>
      <c r="DC43" s="312">
        <v>6100000</v>
      </c>
      <c r="DD43" s="312"/>
      <c r="DE43" s="312" t="s">
        <v>817</v>
      </c>
      <c r="DF43" s="312">
        <v>416666.66666666698</v>
      </c>
      <c r="DG43" s="310" t="s">
        <v>135</v>
      </c>
      <c r="DH43" s="310"/>
      <c r="DI43" s="310" t="s">
        <v>1218</v>
      </c>
      <c r="DJ43" s="312"/>
      <c r="DK43" s="312"/>
      <c r="DL43" s="312"/>
      <c r="DM43" s="310"/>
      <c r="DN43" s="312"/>
      <c r="DO43" s="312"/>
      <c r="DP43" s="312"/>
      <c r="DQ43" s="312"/>
      <c r="DR43" s="317"/>
      <c r="DS43" s="317"/>
      <c r="DT43" s="305"/>
    </row>
    <row r="44" spans="1:124" s="304" customFormat="1" ht="20.25" customHeight="1" x14ac:dyDescent="0.35">
      <c r="A44" s="307">
        <v>41</v>
      </c>
      <c r="B44" s="307" t="s">
        <v>823</v>
      </c>
      <c r="C44" s="308" t="s">
        <v>269</v>
      </c>
      <c r="D44" s="308" t="s">
        <v>254</v>
      </c>
      <c r="E44" s="308" t="s">
        <v>270</v>
      </c>
      <c r="F44" s="307" t="s">
        <v>147</v>
      </c>
      <c r="G44" s="308" t="s">
        <v>271</v>
      </c>
      <c r="H44" s="308" t="s">
        <v>129</v>
      </c>
      <c r="I44" s="308" t="s">
        <v>130</v>
      </c>
      <c r="J44" s="308" t="s">
        <v>131</v>
      </c>
      <c r="K44" s="308" t="s">
        <v>132</v>
      </c>
      <c r="L44" s="318">
        <v>43586</v>
      </c>
      <c r="M44" s="309"/>
      <c r="N44" s="309"/>
      <c r="O44" s="318"/>
      <c r="P44" s="310" t="s">
        <v>133</v>
      </c>
      <c r="Q44" s="311" t="s">
        <v>774</v>
      </c>
      <c r="R44" s="310" t="s">
        <v>134</v>
      </c>
      <c r="S44" s="312">
        <v>0</v>
      </c>
      <c r="T44" s="312">
        <v>80000000</v>
      </c>
      <c r="U44" s="312"/>
      <c r="V44" s="313">
        <v>80000000</v>
      </c>
      <c r="W44" s="312">
        <v>0</v>
      </c>
      <c r="X44" s="312">
        <v>0</v>
      </c>
      <c r="Y44" s="312">
        <v>0</v>
      </c>
      <c r="Z44" s="314">
        <v>0</v>
      </c>
      <c r="AA44" s="312">
        <v>0</v>
      </c>
      <c r="AB44" s="312">
        <v>0</v>
      </c>
      <c r="AC44" s="315">
        <v>0</v>
      </c>
      <c r="AD44" s="312" t="s">
        <v>1245</v>
      </c>
      <c r="AE44" s="316">
        <v>21</v>
      </c>
      <c r="AF44" s="316">
        <v>10</v>
      </c>
      <c r="AG44" s="316">
        <v>11</v>
      </c>
      <c r="AH44" s="316">
        <v>0</v>
      </c>
      <c r="AI44" s="316">
        <v>0</v>
      </c>
      <c r="AJ44" s="316">
        <v>21</v>
      </c>
      <c r="AK44" s="316">
        <v>0</v>
      </c>
      <c r="AL44" s="316">
        <v>0</v>
      </c>
      <c r="AM44" s="316">
        <v>0</v>
      </c>
      <c r="AN44" s="316">
        <v>0</v>
      </c>
      <c r="AO44" s="316">
        <v>0</v>
      </c>
      <c r="AP44" s="316">
        <v>0</v>
      </c>
      <c r="AQ44" s="312">
        <v>80000000</v>
      </c>
      <c r="AR44" s="312">
        <v>0</v>
      </c>
      <c r="AS44" s="312">
        <v>0</v>
      </c>
      <c r="AT44" s="312">
        <v>80000000</v>
      </c>
      <c r="AU44" s="312">
        <v>0</v>
      </c>
      <c r="AV44" s="312">
        <v>0</v>
      </c>
      <c r="AW44" s="312">
        <v>0</v>
      </c>
      <c r="AX44" s="312">
        <v>0</v>
      </c>
      <c r="AY44" s="218">
        <v>0</v>
      </c>
      <c r="AZ44" s="312">
        <v>0</v>
      </c>
      <c r="BA44" s="218">
        <v>0</v>
      </c>
      <c r="BB44" s="312">
        <v>0</v>
      </c>
      <c r="BC44" s="312">
        <v>0</v>
      </c>
      <c r="BD44" s="312">
        <v>0</v>
      </c>
      <c r="BE44" s="312">
        <v>0</v>
      </c>
      <c r="BF44" s="218">
        <v>0</v>
      </c>
      <c r="BG44" s="218">
        <v>0</v>
      </c>
      <c r="BH44" s="218">
        <v>0</v>
      </c>
      <c r="BI44" s="218">
        <v>0</v>
      </c>
      <c r="BJ44" s="218">
        <v>0</v>
      </c>
      <c r="BK44" s="218">
        <v>0</v>
      </c>
      <c r="BL44" s="218">
        <v>0</v>
      </c>
      <c r="BM44" s="218">
        <v>0</v>
      </c>
      <c r="BN44" s="218">
        <v>0</v>
      </c>
      <c r="BO44" s="218">
        <v>0</v>
      </c>
      <c r="BP44" s="218">
        <v>0</v>
      </c>
      <c r="BQ44" s="312">
        <v>0</v>
      </c>
      <c r="BR44" s="218">
        <v>0</v>
      </c>
      <c r="BS44" s="312">
        <v>0</v>
      </c>
      <c r="BT44" s="315">
        <v>80000000</v>
      </c>
      <c r="BU44" s="312">
        <v>0</v>
      </c>
      <c r="BV44" s="312">
        <v>0</v>
      </c>
      <c r="BW44" s="312">
        <v>0</v>
      </c>
      <c r="BX44" s="312">
        <v>11000000</v>
      </c>
      <c r="BY44" s="312">
        <v>2</v>
      </c>
      <c r="BZ44" s="312">
        <v>8800000</v>
      </c>
      <c r="CA44" s="312">
        <v>2384000</v>
      </c>
      <c r="CB44" s="312">
        <v>800000</v>
      </c>
      <c r="CC44" s="312">
        <v>447000</v>
      </c>
      <c r="CD44" s="312">
        <v>0</v>
      </c>
      <c r="CE44" s="312">
        <v>3631000</v>
      </c>
      <c r="CF44" s="312">
        <v>23431000</v>
      </c>
      <c r="CG44" s="312">
        <v>56569000</v>
      </c>
      <c r="CH44" s="312">
        <v>11120700</v>
      </c>
      <c r="CI44" s="312">
        <v>0</v>
      </c>
      <c r="CJ44" s="312">
        <v>11120700</v>
      </c>
      <c r="CK44" s="312">
        <v>0</v>
      </c>
      <c r="CL44" s="312">
        <v>0</v>
      </c>
      <c r="CM44" s="312">
        <v>0</v>
      </c>
      <c r="CN44" s="312">
        <v>0</v>
      </c>
      <c r="CO44" s="312">
        <v>0</v>
      </c>
      <c r="CP44" s="312">
        <v>0</v>
      </c>
      <c r="CQ44" s="312">
        <v>0</v>
      </c>
      <c r="CR44" s="312">
        <v>65248300</v>
      </c>
      <c r="CS44" s="312">
        <v>0</v>
      </c>
      <c r="CT44" s="315">
        <v>65248300</v>
      </c>
      <c r="CU44" s="312">
        <v>5066000</v>
      </c>
      <c r="CV44" s="312">
        <v>0</v>
      </c>
      <c r="CW44" s="312">
        <v>894000</v>
      </c>
      <c r="CX44" s="312"/>
      <c r="CY44" s="312">
        <v>0</v>
      </c>
      <c r="CZ44" s="312">
        <v>5960000</v>
      </c>
      <c r="DA44" s="312">
        <v>9591000</v>
      </c>
      <c r="DB44" s="312">
        <v>596000</v>
      </c>
      <c r="DC44" s="312">
        <v>86556000</v>
      </c>
      <c r="DD44" s="312"/>
      <c r="DE44" s="312" t="s">
        <v>817</v>
      </c>
      <c r="DF44" s="312">
        <v>6666666.6666666698</v>
      </c>
      <c r="DG44" s="310" t="s">
        <v>135</v>
      </c>
      <c r="DH44" s="310"/>
      <c r="DI44" s="310" t="s">
        <v>1218</v>
      </c>
      <c r="DJ44" s="312"/>
      <c r="DK44" s="312"/>
      <c r="DL44" s="312"/>
      <c r="DM44" s="310"/>
      <c r="DN44" s="312"/>
      <c r="DO44" s="312"/>
      <c r="DP44" s="312"/>
      <c r="DQ44" s="312"/>
      <c r="DR44" s="317"/>
      <c r="DS44" s="317"/>
      <c r="DT44" s="305"/>
    </row>
    <row r="45" spans="1:124" s="304" customFormat="1" ht="20.25" customHeight="1" x14ac:dyDescent="0.35">
      <c r="A45" s="307">
        <v>42</v>
      </c>
      <c r="B45" s="307" t="s">
        <v>819</v>
      </c>
      <c r="C45" s="308" t="s">
        <v>278</v>
      </c>
      <c r="D45" s="308" t="s">
        <v>254</v>
      </c>
      <c r="E45" s="308" t="s">
        <v>273</v>
      </c>
      <c r="F45" s="307" t="s">
        <v>151</v>
      </c>
      <c r="G45" s="308" t="s">
        <v>279</v>
      </c>
      <c r="H45" s="308" t="s">
        <v>129</v>
      </c>
      <c r="I45" s="308" t="s">
        <v>130</v>
      </c>
      <c r="J45" s="308" t="s">
        <v>131</v>
      </c>
      <c r="K45" s="308" t="s">
        <v>132</v>
      </c>
      <c r="L45" s="318">
        <v>43711</v>
      </c>
      <c r="M45" s="309"/>
      <c r="N45" s="309"/>
      <c r="O45" s="318"/>
      <c r="P45" s="310" t="s">
        <v>133</v>
      </c>
      <c r="Q45" s="311" t="s">
        <v>774</v>
      </c>
      <c r="R45" s="310" t="s">
        <v>134</v>
      </c>
      <c r="S45" s="312">
        <v>0</v>
      </c>
      <c r="T45" s="312">
        <v>5000000</v>
      </c>
      <c r="U45" s="312"/>
      <c r="V45" s="313">
        <v>5000000</v>
      </c>
      <c r="W45" s="312">
        <v>0</v>
      </c>
      <c r="X45" s="312">
        <v>0</v>
      </c>
      <c r="Y45" s="312">
        <v>0</v>
      </c>
      <c r="Z45" s="314">
        <v>0</v>
      </c>
      <c r="AA45" s="312">
        <v>0</v>
      </c>
      <c r="AB45" s="312">
        <v>0</v>
      </c>
      <c r="AC45" s="315">
        <v>0</v>
      </c>
      <c r="AD45" s="312" t="s">
        <v>1245</v>
      </c>
      <c r="AE45" s="316">
        <v>21</v>
      </c>
      <c r="AF45" s="316">
        <v>16</v>
      </c>
      <c r="AG45" s="316">
        <v>5</v>
      </c>
      <c r="AH45" s="316">
        <v>0</v>
      </c>
      <c r="AI45" s="316">
        <v>0</v>
      </c>
      <c r="AJ45" s="316">
        <v>21</v>
      </c>
      <c r="AK45" s="316">
        <v>0</v>
      </c>
      <c r="AL45" s="316">
        <v>0</v>
      </c>
      <c r="AM45" s="316">
        <v>0</v>
      </c>
      <c r="AN45" s="316">
        <v>0</v>
      </c>
      <c r="AO45" s="316">
        <v>0</v>
      </c>
      <c r="AP45" s="316">
        <v>0</v>
      </c>
      <c r="AQ45" s="312">
        <v>5000000</v>
      </c>
      <c r="AR45" s="312">
        <v>0</v>
      </c>
      <c r="AS45" s="312">
        <v>0</v>
      </c>
      <c r="AT45" s="312">
        <v>5000000</v>
      </c>
      <c r="AU45" s="312">
        <v>0</v>
      </c>
      <c r="AV45" s="312">
        <v>0</v>
      </c>
      <c r="AW45" s="312">
        <v>0</v>
      </c>
      <c r="AX45" s="312">
        <v>0</v>
      </c>
      <c r="AY45" s="218">
        <v>0</v>
      </c>
      <c r="AZ45" s="312">
        <v>0</v>
      </c>
      <c r="BA45" s="218">
        <v>0</v>
      </c>
      <c r="BB45" s="312">
        <v>0</v>
      </c>
      <c r="BC45" s="312">
        <v>0</v>
      </c>
      <c r="BD45" s="312">
        <v>0</v>
      </c>
      <c r="BE45" s="312">
        <v>0</v>
      </c>
      <c r="BF45" s="218">
        <v>0</v>
      </c>
      <c r="BG45" s="218">
        <v>0</v>
      </c>
      <c r="BH45" s="218">
        <v>0</v>
      </c>
      <c r="BI45" s="218">
        <v>0</v>
      </c>
      <c r="BJ45" s="218">
        <v>0</v>
      </c>
      <c r="BK45" s="218">
        <v>0</v>
      </c>
      <c r="BL45" s="218">
        <v>0</v>
      </c>
      <c r="BM45" s="218">
        <v>0</v>
      </c>
      <c r="BN45" s="218">
        <v>0</v>
      </c>
      <c r="BO45" s="218">
        <v>0</v>
      </c>
      <c r="BP45" s="218">
        <v>0</v>
      </c>
      <c r="BQ45" s="312">
        <v>0</v>
      </c>
      <c r="BR45" s="218">
        <v>0</v>
      </c>
      <c r="BS45" s="312">
        <v>0</v>
      </c>
      <c r="BT45" s="315">
        <v>5000000</v>
      </c>
      <c r="BU45" s="312">
        <v>0</v>
      </c>
      <c r="BV45" s="312">
        <v>0</v>
      </c>
      <c r="BW45" s="312">
        <v>0</v>
      </c>
      <c r="BX45" s="312">
        <v>11000000</v>
      </c>
      <c r="BY45" s="312">
        <v>0</v>
      </c>
      <c r="BZ45" s="312">
        <v>0</v>
      </c>
      <c r="CA45" s="312">
        <v>400000</v>
      </c>
      <c r="CB45" s="312">
        <v>50000</v>
      </c>
      <c r="CC45" s="312">
        <v>75000</v>
      </c>
      <c r="CD45" s="312">
        <v>0</v>
      </c>
      <c r="CE45" s="312">
        <v>525000</v>
      </c>
      <c r="CF45" s="312">
        <v>11525000</v>
      </c>
      <c r="CG45" s="312">
        <v>0</v>
      </c>
      <c r="CH45" s="312">
        <v>0</v>
      </c>
      <c r="CI45" s="312">
        <v>0</v>
      </c>
      <c r="CJ45" s="312">
        <v>0</v>
      </c>
      <c r="CK45" s="312">
        <v>0</v>
      </c>
      <c r="CL45" s="312">
        <v>0</v>
      </c>
      <c r="CM45" s="312">
        <v>0</v>
      </c>
      <c r="CN45" s="312">
        <v>0</v>
      </c>
      <c r="CO45" s="312">
        <v>0</v>
      </c>
      <c r="CP45" s="312">
        <v>0</v>
      </c>
      <c r="CQ45" s="312">
        <v>0</v>
      </c>
      <c r="CR45" s="312">
        <v>4475000</v>
      </c>
      <c r="CS45" s="312">
        <v>0</v>
      </c>
      <c r="CT45" s="315">
        <v>4475000</v>
      </c>
      <c r="CU45" s="312">
        <v>850000</v>
      </c>
      <c r="CV45" s="312">
        <v>0</v>
      </c>
      <c r="CW45" s="312">
        <v>150000</v>
      </c>
      <c r="CX45" s="312"/>
      <c r="CY45" s="312">
        <v>0</v>
      </c>
      <c r="CZ45" s="312">
        <v>1000000</v>
      </c>
      <c r="DA45" s="312">
        <v>1525000</v>
      </c>
      <c r="DB45" s="312">
        <v>100000</v>
      </c>
      <c r="DC45" s="312">
        <v>6100000</v>
      </c>
      <c r="DD45" s="312"/>
      <c r="DE45" s="312" t="s">
        <v>817</v>
      </c>
      <c r="DF45" s="312">
        <v>416666.66666666698</v>
      </c>
      <c r="DG45" s="310" t="s">
        <v>135</v>
      </c>
      <c r="DH45" s="310"/>
      <c r="DI45" s="310" t="s">
        <v>1218</v>
      </c>
      <c r="DJ45" s="312"/>
      <c r="DK45" s="312"/>
      <c r="DL45" s="312"/>
      <c r="DM45" s="310"/>
      <c r="DN45" s="312"/>
      <c r="DO45" s="312"/>
      <c r="DP45" s="312"/>
      <c r="DQ45" s="312"/>
      <c r="DR45" s="317"/>
      <c r="DS45" s="317"/>
      <c r="DT45" s="305"/>
    </row>
    <row r="46" spans="1:124" s="304" customFormat="1" ht="20.25" customHeight="1" x14ac:dyDescent="0.35">
      <c r="A46" s="307">
        <v>43</v>
      </c>
      <c r="B46" s="307" t="s">
        <v>821</v>
      </c>
      <c r="C46" s="308" t="s">
        <v>286</v>
      </c>
      <c r="D46" s="308" t="s">
        <v>254</v>
      </c>
      <c r="E46" s="308" t="s">
        <v>273</v>
      </c>
      <c r="F46" s="307" t="s">
        <v>151</v>
      </c>
      <c r="G46" s="308" t="s">
        <v>287</v>
      </c>
      <c r="H46" s="308" t="s">
        <v>129</v>
      </c>
      <c r="I46" s="308" t="s">
        <v>130</v>
      </c>
      <c r="J46" s="308" t="s">
        <v>131</v>
      </c>
      <c r="K46" s="308" t="s">
        <v>132</v>
      </c>
      <c r="L46" s="318">
        <v>44354</v>
      </c>
      <c r="M46" s="309"/>
      <c r="N46" s="309"/>
      <c r="O46" s="318"/>
      <c r="P46" s="310" t="s">
        <v>133</v>
      </c>
      <c r="Q46" s="311" t="s">
        <v>774</v>
      </c>
      <c r="R46" s="310" t="s">
        <v>134</v>
      </c>
      <c r="S46" s="312">
        <v>0</v>
      </c>
      <c r="T46" s="312">
        <v>5000000</v>
      </c>
      <c r="U46" s="312"/>
      <c r="V46" s="313">
        <v>5000000</v>
      </c>
      <c r="W46" s="312">
        <v>0</v>
      </c>
      <c r="X46" s="312">
        <v>0</v>
      </c>
      <c r="Y46" s="312">
        <v>0</v>
      </c>
      <c r="Z46" s="314">
        <v>0</v>
      </c>
      <c r="AA46" s="312">
        <v>0</v>
      </c>
      <c r="AB46" s="312">
        <v>0</v>
      </c>
      <c r="AC46" s="315">
        <v>0</v>
      </c>
      <c r="AD46" s="312" t="s">
        <v>1245</v>
      </c>
      <c r="AE46" s="316">
        <v>21</v>
      </c>
      <c r="AF46" s="316">
        <v>18</v>
      </c>
      <c r="AG46" s="316">
        <v>3</v>
      </c>
      <c r="AH46" s="316">
        <v>0</v>
      </c>
      <c r="AI46" s="316">
        <v>0</v>
      </c>
      <c r="AJ46" s="316">
        <v>21</v>
      </c>
      <c r="AK46" s="316">
        <v>0</v>
      </c>
      <c r="AL46" s="316">
        <v>0</v>
      </c>
      <c r="AM46" s="316">
        <v>0</v>
      </c>
      <c r="AN46" s="316">
        <v>0</v>
      </c>
      <c r="AO46" s="316">
        <v>0</v>
      </c>
      <c r="AP46" s="316">
        <v>0</v>
      </c>
      <c r="AQ46" s="312">
        <v>5000000</v>
      </c>
      <c r="AR46" s="312">
        <v>0</v>
      </c>
      <c r="AS46" s="312">
        <v>0</v>
      </c>
      <c r="AT46" s="312">
        <v>5000000</v>
      </c>
      <c r="AU46" s="312">
        <v>0</v>
      </c>
      <c r="AV46" s="312">
        <v>0</v>
      </c>
      <c r="AW46" s="312">
        <v>0</v>
      </c>
      <c r="AX46" s="312">
        <v>0</v>
      </c>
      <c r="AY46" s="218">
        <v>0</v>
      </c>
      <c r="AZ46" s="312">
        <v>0</v>
      </c>
      <c r="BA46" s="218">
        <v>0</v>
      </c>
      <c r="BB46" s="312">
        <v>0</v>
      </c>
      <c r="BC46" s="312">
        <v>0</v>
      </c>
      <c r="BD46" s="312">
        <v>0</v>
      </c>
      <c r="BE46" s="312">
        <v>0</v>
      </c>
      <c r="BF46" s="218">
        <v>0</v>
      </c>
      <c r="BG46" s="218">
        <v>0</v>
      </c>
      <c r="BH46" s="218">
        <v>0</v>
      </c>
      <c r="BI46" s="218">
        <v>0</v>
      </c>
      <c r="BJ46" s="218">
        <v>0</v>
      </c>
      <c r="BK46" s="218">
        <v>0</v>
      </c>
      <c r="BL46" s="218">
        <v>0</v>
      </c>
      <c r="BM46" s="218">
        <v>0</v>
      </c>
      <c r="BN46" s="218">
        <v>0</v>
      </c>
      <c r="BO46" s="218">
        <v>0</v>
      </c>
      <c r="BP46" s="218">
        <v>0</v>
      </c>
      <c r="BQ46" s="312">
        <v>0</v>
      </c>
      <c r="BR46" s="218">
        <v>0</v>
      </c>
      <c r="BS46" s="312">
        <v>0</v>
      </c>
      <c r="BT46" s="315">
        <v>5000000</v>
      </c>
      <c r="BU46" s="312">
        <v>0</v>
      </c>
      <c r="BV46" s="312">
        <v>0</v>
      </c>
      <c r="BW46" s="312">
        <v>0</v>
      </c>
      <c r="BX46" s="312">
        <v>11000000</v>
      </c>
      <c r="BY46" s="312">
        <v>1</v>
      </c>
      <c r="BZ46" s="312">
        <v>4400000</v>
      </c>
      <c r="CA46" s="312">
        <v>400000</v>
      </c>
      <c r="CB46" s="312">
        <v>50000</v>
      </c>
      <c r="CC46" s="312">
        <v>75000</v>
      </c>
      <c r="CD46" s="312">
        <v>0</v>
      </c>
      <c r="CE46" s="312">
        <v>525000</v>
      </c>
      <c r="CF46" s="312">
        <v>15925000</v>
      </c>
      <c r="CG46" s="312">
        <v>0</v>
      </c>
      <c r="CH46" s="312">
        <v>0</v>
      </c>
      <c r="CI46" s="312">
        <v>0</v>
      </c>
      <c r="CJ46" s="312">
        <v>0</v>
      </c>
      <c r="CK46" s="312">
        <v>0</v>
      </c>
      <c r="CL46" s="312">
        <v>0</v>
      </c>
      <c r="CM46" s="312">
        <v>0</v>
      </c>
      <c r="CN46" s="312">
        <v>0</v>
      </c>
      <c r="CO46" s="312">
        <v>0</v>
      </c>
      <c r="CP46" s="312">
        <v>0</v>
      </c>
      <c r="CQ46" s="312">
        <v>0</v>
      </c>
      <c r="CR46" s="312">
        <v>4475000</v>
      </c>
      <c r="CS46" s="312">
        <v>0</v>
      </c>
      <c r="CT46" s="315">
        <v>4475000</v>
      </c>
      <c r="CU46" s="312">
        <v>850000</v>
      </c>
      <c r="CV46" s="312">
        <v>0</v>
      </c>
      <c r="CW46" s="312">
        <v>150000</v>
      </c>
      <c r="CX46" s="312"/>
      <c r="CY46" s="312">
        <v>0</v>
      </c>
      <c r="CZ46" s="312">
        <v>1000000</v>
      </c>
      <c r="DA46" s="312">
        <v>1525000</v>
      </c>
      <c r="DB46" s="312">
        <v>100000</v>
      </c>
      <c r="DC46" s="312">
        <v>6100000</v>
      </c>
      <c r="DD46" s="312"/>
      <c r="DE46" s="312" t="s">
        <v>817</v>
      </c>
      <c r="DF46" s="312">
        <v>416666.66666666698</v>
      </c>
      <c r="DG46" s="310" t="s">
        <v>135</v>
      </c>
      <c r="DH46" s="310"/>
      <c r="DI46" s="310" t="s">
        <v>1218</v>
      </c>
      <c r="DJ46" s="312"/>
      <c r="DK46" s="312"/>
      <c r="DL46" s="312"/>
      <c r="DM46" s="310"/>
      <c r="DN46" s="312"/>
      <c r="DO46" s="312"/>
      <c r="DP46" s="312"/>
      <c r="DQ46" s="312"/>
      <c r="DR46" s="317"/>
      <c r="DS46" s="317"/>
      <c r="DT46" s="305"/>
    </row>
    <row r="47" spans="1:124" s="304" customFormat="1" ht="20.25" customHeight="1" x14ac:dyDescent="0.35">
      <c r="A47" s="307">
        <v>44</v>
      </c>
      <c r="B47" s="307" t="s">
        <v>822</v>
      </c>
      <c r="C47" s="308" t="s">
        <v>746</v>
      </c>
      <c r="D47" s="308" t="s">
        <v>254</v>
      </c>
      <c r="E47" s="308" t="s">
        <v>273</v>
      </c>
      <c r="F47" s="307" t="s">
        <v>151</v>
      </c>
      <c r="G47" s="308" t="s">
        <v>747</v>
      </c>
      <c r="H47" s="308" t="s">
        <v>129</v>
      </c>
      <c r="I47" s="308" t="s">
        <v>130</v>
      </c>
      <c r="J47" s="308" t="s">
        <v>131</v>
      </c>
      <c r="K47" s="308" t="s">
        <v>250</v>
      </c>
      <c r="L47" s="318">
        <v>44545</v>
      </c>
      <c r="M47" s="309"/>
      <c r="N47" s="309"/>
      <c r="O47" s="318"/>
      <c r="P47" s="310" t="s">
        <v>247</v>
      </c>
      <c r="Q47" s="311" t="s">
        <v>1256</v>
      </c>
      <c r="R47" s="310" t="s">
        <v>134</v>
      </c>
      <c r="S47" s="312">
        <v>0</v>
      </c>
      <c r="T47" s="312">
        <v>5000000</v>
      </c>
      <c r="U47" s="312"/>
      <c r="V47" s="313">
        <v>5000000</v>
      </c>
      <c r="W47" s="312">
        <v>0</v>
      </c>
      <c r="X47" s="312">
        <v>0</v>
      </c>
      <c r="Y47" s="312">
        <v>0</v>
      </c>
      <c r="Z47" s="314">
        <v>0</v>
      </c>
      <c r="AA47" s="312">
        <v>0</v>
      </c>
      <c r="AB47" s="312">
        <v>0</v>
      </c>
      <c r="AC47" s="315">
        <v>0</v>
      </c>
      <c r="AD47" s="312" t="s">
        <v>1245</v>
      </c>
      <c r="AE47" s="316">
        <v>21</v>
      </c>
      <c r="AF47" s="316">
        <v>8</v>
      </c>
      <c r="AG47" s="316">
        <v>0</v>
      </c>
      <c r="AH47" s="316">
        <v>0</v>
      </c>
      <c r="AI47" s="316">
        <v>0</v>
      </c>
      <c r="AJ47" s="316">
        <v>8</v>
      </c>
      <c r="AK47" s="316">
        <v>0</v>
      </c>
      <c r="AL47" s="316">
        <v>0</v>
      </c>
      <c r="AM47" s="316">
        <v>0</v>
      </c>
      <c r="AN47" s="316">
        <v>0</v>
      </c>
      <c r="AO47" s="316">
        <v>0</v>
      </c>
      <c r="AP47" s="316">
        <v>0</v>
      </c>
      <c r="AQ47" s="312">
        <v>1904761.9047999999</v>
      </c>
      <c r="AR47" s="312">
        <v>0</v>
      </c>
      <c r="AS47" s="312">
        <v>0</v>
      </c>
      <c r="AT47" s="312">
        <v>1904761.9047999999</v>
      </c>
      <c r="AU47" s="312">
        <v>0</v>
      </c>
      <c r="AV47" s="312">
        <v>0</v>
      </c>
      <c r="AW47" s="312">
        <v>0</v>
      </c>
      <c r="AX47" s="312">
        <v>0</v>
      </c>
      <c r="AY47" s="218">
        <v>0</v>
      </c>
      <c r="AZ47" s="312">
        <v>0</v>
      </c>
      <c r="BA47" s="218">
        <v>0</v>
      </c>
      <c r="BB47" s="312">
        <v>0</v>
      </c>
      <c r="BC47" s="312">
        <v>0</v>
      </c>
      <c r="BD47" s="312">
        <v>0</v>
      </c>
      <c r="BE47" s="312">
        <v>0</v>
      </c>
      <c r="BF47" s="218">
        <v>0</v>
      </c>
      <c r="BG47" s="218">
        <v>0</v>
      </c>
      <c r="BH47" s="218">
        <v>0</v>
      </c>
      <c r="BI47" s="218">
        <v>0</v>
      </c>
      <c r="BJ47" s="218">
        <v>0</v>
      </c>
      <c r="BK47" s="218">
        <v>0</v>
      </c>
      <c r="BL47" s="218">
        <v>0</v>
      </c>
      <c r="BM47" s="218">
        <v>0</v>
      </c>
      <c r="BN47" s="218">
        <v>0</v>
      </c>
      <c r="BO47" s="218">
        <v>0</v>
      </c>
      <c r="BP47" s="218">
        <v>0</v>
      </c>
      <c r="BQ47" s="312">
        <v>0</v>
      </c>
      <c r="BR47" s="218">
        <v>0</v>
      </c>
      <c r="BS47" s="312">
        <v>0</v>
      </c>
      <c r="BT47" s="315">
        <v>1904761.9047999999</v>
      </c>
      <c r="BU47" s="312">
        <v>0</v>
      </c>
      <c r="BV47" s="312">
        <v>0</v>
      </c>
      <c r="BW47" s="312">
        <v>0</v>
      </c>
      <c r="BX47" s="312">
        <v>0</v>
      </c>
      <c r="BY47" s="312">
        <v>0</v>
      </c>
      <c r="BZ47" s="312">
        <v>0</v>
      </c>
      <c r="CA47" s="312">
        <v>0</v>
      </c>
      <c r="CB47" s="312">
        <v>0</v>
      </c>
      <c r="CC47" s="312">
        <v>0</v>
      </c>
      <c r="CD47" s="312">
        <v>0</v>
      </c>
      <c r="CE47" s="312">
        <v>0</v>
      </c>
      <c r="CF47" s="312">
        <v>0</v>
      </c>
      <c r="CG47" s="312">
        <v>1904761.9047999999</v>
      </c>
      <c r="CH47" s="312">
        <v>0</v>
      </c>
      <c r="CI47" s="312">
        <v>0</v>
      </c>
      <c r="CJ47" s="312">
        <v>0</v>
      </c>
      <c r="CK47" s="312">
        <v>0</v>
      </c>
      <c r="CL47" s="312">
        <v>0</v>
      </c>
      <c r="CM47" s="312">
        <v>0</v>
      </c>
      <c r="CN47" s="312">
        <v>0</v>
      </c>
      <c r="CO47" s="312">
        <v>0</v>
      </c>
      <c r="CP47" s="312">
        <v>0</v>
      </c>
      <c r="CQ47" s="312">
        <v>0</v>
      </c>
      <c r="CR47" s="312">
        <v>1904762</v>
      </c>
      <c r="CS47" s="312">
        <v>0</v>
      </c>
      <c r="CT47" s="315">
        <v>1904762</v>
      </c>
      <c r="CU47" s="312">
        <v>0</v>
      </c>
      <c r="CV47" s="312">
        <v>0</v>
      </c>
      <c r="CW47" s="312">
        <v>0</v>
      </c>
      <c r="CX47" s="312"/>
      <c r="CY47" s="312">
        <v>0</v>
      </c>
      <c r="CZ47" s="312">
        <v>0</v>
      </c>
      <c r="DA47" s="312">
        <v>0</v>
      </c>
      <c r="DB47" s="312">
        <v>0</v>
      </c>
      <c r="DC47" s="312">
        <v>1904762</v>
      </c>
      <c r="DD47" s="312"/>
      <c r="DE47" s="312" t="s">
        <v>817</v>
      </c>
      <c r="DF47" s="312">
        <v>416666.66666666698</v>
      </c>
      <c r="DG47" s="310" t="s">
        <v>135</v>
      </c>
      <c r="DH47" s="310"/>
      <c r="DI47" s="310" t="s">
        <v>1218</v>
      </c>
      <c r="DJ47" s="312"/>
      <c r="DK47" s="312"/>
      <c r="DL47" s="312"/>
      <c r="DM47" s="310"/>
      <c r="DN47" s="312"/>
      <c r="DO47" s="312"/>
      <c r="DP47" s="312"/>
      <c r="DQ47" s="312"/>
      <c r="DR47" s="317"/>
      <c r="DS47" s="317"/>
      <c r="DT47" s="305"/>
    </row>
    <row r="48" spans="1:124" s="304" customFormat="1" ht="20.25" customHeight="1" x14ac:dyDescent="0.35">
      <c r="A48" s="307">
        <v>45</v>
      </c>
      <c r="B48" s="307" t="s">
        <v>824</v>
      </c>
      <c r="C48" s="308" t="s">
        <v>280</v>
      </c>
      <c r="D48" s="308" t="s">
        <v>254</v>
      </c>
      <c r="E48" s="308" t="s">
        <v>273</v>
      </c>
      <c r="F48" s="307" t="s">
        <v>127</v>
      </c>
      <c r="G48" s="308" t="s">
        <v>281</v>
      </c>
      <c r="H48" s="308" t="s">
        <v>129</v>
      </c>
      <c r="I48" s="308" t="s">
        <v>130</v>
      </c>
      <c r="J48" s="308" t="s">
        <v>131</v>
      </c>
      <c r="K48" s="308" t="s">
        <v>132</v>
      </c>
      <c r="L48" s="318">
        <v>43878</v>
      </c>
      <c r="M48" s="309"/>
      <c r="N48" s="309"/>
      <c r="O48" s="318"/>
      <c r="P48" s="310" t="s">
        <v>133</v>
      </c>
      <c r="Q48" s="311" t="s">
        <v>774</v>
      </c>
      <c r="R48" s="310" t="s">
        <v>134</v>
      </c>
      <c r="S48" s="312">
        <v>0</v>
      </c>
      <c r="T48" s="312">
        <v>40000000</v>
      </c>
      <c r="U48" s="312"/>
      <c r="V48" s="313">
        <v>40000000</v>
      </c>
      <c r="W48" s="312">
        <v>0</v>
      </c>
      <c r="X48" s="312">
        <v>0</v>
      </c>
      <c r="Y48" s="312">
        <v>0</v>
      </c>
      <c r="Z48" s="314">
        <v>0</v>
      </c>
      <c r="AA48" s="312">
        <v>0</v>
      </c>
      <c r="AB48" s="312">
        <v>0</v>
      </c>
      <c r="AC48" s="315">
        <v>0</v>
      </c>
      <c r="AD48" s="312" t="s">
        <v>1245</v>
      </c>
      <c r="AE48" s="316">
        <v>21</v>
      </c>
      <c r="AF48" s="316">
        <v>19.5</v>
      </c>
      <c r="AG48" s="316">
        <v>1.5</v>
      </c>
      <c r="AH48" s="316">
        <v>0</v>
      </c>
      <c r="AI48" s="316">
        <v>0</v>
      </c>
      <c r="AJ48" s="316">
        <v>21</v>
      </c>
      <c r="AK48" s="316">
        <v>0</v>
      </c>
      <c r="AL48" s="316">
        <v>0</v>
      </c>
      <c r="AM48" s="316">
        <v>0</v>
      </c>
      <c r="AN48" s="316">
        <v>0</v>
      </c>
      <c r="AO48" s="316">
        <v>0</v>
      </c>
      <c r="AP48" s="316">
        <v>0</v>
      </c>
      <c r="AQ48" s="312">
        <v>40000000</v>
      </c>
      <c r="AR48" s="312">
        <v>0</v>
      </c>
      <c r="AS48" s="312">
        <v>0</v>
      </c>
      <c r="AT48" s="312">
        <v>40000000</v>
      </c>
      <c r="AU48" s="312">
        <v>0</v>
      </c>
      <c r="AV48" s="312">
        <v>0</v>
      </c>
      <c r="AW48" s="312">
        <v>0</v>
      </c>
      <c r="AX48" s="312">
        <v>0</v>
      </c>
      <c r="AY48" s="218">
        <v>0</v>
      </c>
      <c r="AZ48" s="312">
        <v>0</v>
      </c>
      <c r="BA48" s="218">
        <v>0</v>
      </c>
      <c r="BB48" s="312">
        <v>0</v>
      </c>
      <c r="BC48" s="312">
        <v>0</v>
      </c>
      <c r="BD48" s="312">
        <v>0</v>
      </c>
      <c r="BE48" s="312">
        <v>0</v>
      </c>
      <c r="BF48" s="218">
        <v>0</v>
      </c>
      <c r="BG48" s="218">
        <v>0</v>
      </c>
      <c r="BH48" s="218">
        <v>0</v>
      </c>
      <c r="BI48" s="218">
        <v>0</v>
      </c>
      <c r="BJ48" s="218">
        <v>0</v>
      </c>
      <c r="BK48" s="218">
        <v>0</v>
      </c>
      <c r="BL48" s="218">
        <v>0</v>
      </c>
      <c r="BM48" s="218">
        <v>0</v>
      </c>
      <c r="BN48" s="218">
        <v>0</v>
      </c>
      <c r="BO48" s="218">
        <v>0</v>
      </c>
      <c r="BP48" s="218">
        <v>0</v>
      </c>
      <c r="BQ48" s="312">
        <v>0</v>
      </c>
      <c r="BR48" s="218">
        <v>0</v>
      </c>
      <c r="BS48" s="312">
        <v>0</v>
      </c>
      <c r="BT48" s="315">
        <v>40000000</v>
      </c>
      <c r="BU48" s="312">
        <v>0</v>
      </c>
      <c r="BV48" s="312">
        <v>0</v>
      </c>
      <c r="BW48" s="312">
        <v>0</v>
      </c>
      <c r="BX48" s="312">
        <v>11000000</v>
      </c>
      <c r="BY48" s="312">
        <v>4</v>
      </c>
      <c r="BZ48" s="312">
        <v>17600000</v>
      </c>
      <c r="CA48" s="312">
        <v>2384000</v>
      </c>
      <c r="CB48" s="312">
        <v>400000</v>
      </c>
      <c r="CC48" s="312">
        <v>447000</v>
      </c>
      <c r="CD48" s="312">
        <v>0</v>
      </c>
      <c r="CE48" s="312">
        <v>3231000</v>
      </c>
      <c r="CF48" s="312">
        <v>31831000</v>
      </c>
      <c r="CG48" s="312">
        <v>8169000</v>
      </c>
      <c r="CH48" s="312">
        <v>566900</v>
      </c>
      <c r="CI48" s="312">
        <v>0</v>
      </c>
      <c r="CJ48" s="312">
        <v>566900</v>
      </c>
      <c r="CK48" s="312">
        <v>0</v>
      </c>
      <c r="CL48" s="312">
        <v>0</v>
      </c>
      <c r="CM48" s="312">
        <v>0</v>
      </c>
      <c r="CN48" s="312">
        <v>0</v>
      </c>
      <c r="CO48" s="312">
        <v>0</v>
      </c>
      <c r="CP48" s="312">
        <v>0</v>
      </c>
      <c r="CQ48" s="312">
        <v>0</v>
      </c>
      <c r="CR48" s="312">
        <v>36202100</v>
      </c>
      <c r="CS48" s="312">
        <v>0</v>
      </c>
      <c r="CT48" s="315">
        <v>36202100</v>
      </c>
      <c r="CU48" s="312">
        <v>5066000</v>
      </c>
      <c r="CV48" s="312">
        <v>0</v>
      </c>
      <c r="CW48" s="312">
        <v>894000</v>
      </c>
      <c r="CX48" s="312"/>
      <c r="CY48" s="312">
        <v>0</v>
      </c>
      <c r="CZ48" s="312">
        <v>5960000</v>
      </c>
      <c r="DA48" s="312">
        <v>9191000</v>
      </c>
      <c r="DB48" s="312">
        <v>596000</v>
      </c>
      <c r="DC48" s="312">
        <v>46556000</v>
      </c>
      <c r="DD48" s="312"/>
      <c r="DE48" s="312" t="s">
        <v>817</v>
      </c>
      <c r="DF48" s="312">
        <v>3333333.3333333302</v>
      </c>
      <c r="DG48" s="310" t="s">
        <v>135</v>
      </c>
      <c r="DH48" s="310"/>
      <c r="DI48" s="310" t="s">
        <v>1218</v>
      </c>
      <c r="DJ48" s="312"/>
      <c r="DK48" s="312"/>
      <c r="DL48" s="312"/>
      <c r="DM48" s="310"/>
      <c r="DN48" s="312"/>
      <c r="DO48" s="312"/>
      <c r="DP48" s="312"/>
      <c r="DQ48" s="312"/>
      <c r="DR48" s="317"/>
      <c r="DS48" s="317"/>
      <c r="DT48" s="305"/>
    </row>
    <row r="49" spans="1:124" s="304" customFormat="1" ht="20.25" customHeight="1" x14ac:dyDescent="0.35">
      <c r="A49" s="307">
        <v>46</v>
      </c>
      <c r="B49" s="307" t="s">
        <v>828</v>
      </c>
      <c r="C49" s="308" t="s">
        <v>272</v>
      </c>
      <c r="D49" s="308" t="s">
        <v>254</v>
      </c>
      <c r="E49" s="308" t="s">
        <v>273</v>
      </c>
      <c r="F49" s="307" t="s">
        <v>137</v>
      </c>
      <c r="G49" s="308" t="s">
        <v>274</v>
      </c>
      <c r="H49" s="308" t="s">
        <v>129</v>
      </c>
      <c r="I49" s="308" t="s">
        <v>130</v>
      </c>
      <c r="J49" s="308" t="s">
        <v>131</v>
      </c>
      <c r="K49" s="308" t="s">
        <v>132</v>
      </c>
      <c r="L49" s="318">
        <v>43642</v>
      </c>
      <c r="M49" s="309"/>
      <c r="N49" s="309"/>
      <c r="O49" s="318"/>
      <c r="P49" s="310" t="s">
        <v>133</v>
      </c>
      <c r="Q49" s="311" t="s">
        <v>774</v>
      </c>
      <c r="R49" s="310" t="s">
        <v>134</v>
      </c>
      <c r="S49" s="312">
        <v>0</v>
      </c>
      <c r="T49" s="312">
        <v>10000000</v>
      </c>
      <c r="U49" s="312"/>
      <c r="V49" s="313">
        <v>10000000</v>
      </c>
      <c r="W49" s="312">
        <v>0</v>
      </c>
      <c r="X49" s="312">
        <v>0</v>
      </c>
      <c r="Y49" s="312">
        <v>0</v>
      </c>
      <c r="Z49" s="314">
        <v>0</v>
      </c>
      <c r="AA49" s="312">
        <v>0</v>
      </c>
      <c r="AB49" s="312">
        <v>0</v>
      </c>
      <c r="AC49" s="315">
        <v>0</v>
      </c>
      <c r="AD49" s="312" t="s">
        <v>1245</v>
      </c>
      <c r="AE49" s="316">
        <v>21</v>
      </c>
      <c r="AF49" s="316">
        <v>16</v>
      </c>
      <c r="AG49" s="316">
        <v>5</v>
      </c>
      <c r="AH49" s="316">
        <v>0</v>
      </c>
      <c r="AI49" s="316">
        <v>0</v>
      </c>
      <c r="AJ49" s="316">
        <v>21</v>
      </c>
      <c r="AK49" s="316">
        <v>0</v>
      </c>
      <c r="AL49" s="316">
        <v>0</v>
      </c>
      <c r="AM49" s="316">
        <v>0</v>
      </c>
      <c r="AN49" s="316">
        <v>0</v>
      </c>
      <c r="AO49" s="316">
        <v>0</v>
      </c>
      <c r="AP49" s="316">
        <v>0</v>
      </c>
      <c r="AQ49" s="312">
        <v>10000000</v>
      </c>
      <c r="AR49" s="312">
        <v>0</v>
      </c>
      <c r="AS49" s="312">
        <v>0</v>
      </c>
      <c r="AT49" s="312">
        <v>10000000</v>
      </c>
      <c r="AU49" s="312">
        <v>0</v>
      </c>
      <c r="AV49" s="312">
        <v>0</v>
      </c>
      <c r="AW49" s="312">
        <v>0</v>
      </c>
      <c r="AX49" s="312">
        <v>0</v>
      </c>
      <c r="AY49" s="218">
        <v>0</v>
      </c>
      <c r="AZ49" s="312">
        <v>0</v>
      </c>
      <c r="BA49" s="218">
        <v>0</v>
      </c>
      <c r="BB49" s="312">
        <v>0</v>
      </c>
      <c r="BC49" s="312">
        <v>0</v>
      </c>
      <c r="BD49" s="312">
        <v>0</v>
      </c>
      <c r="BE49" s="312">
        <v>0</v>
      </c>
      <c r="BF49" s="218">
        <v>0</v>
      </c>
      <c r="BG49" s="218">
        <v>0</v>
      </c>
      <c r="BH49" s="218">
        <v>0</v>
      </c>
      <c r="BI49" s="218">
        <v>0</v>
      </c>
      <c r="BJ49" s="218">
        <v>0</v>
      </c>
      <c r="BK49" s="218">
        <v>0</v>
      </c>
      <c r="BL49" s="218">
        <v>0</v>
      </c>
      <c r="BM49" s="218">
        <v>0</v>
      </c>
      <c r="BN49" s="218">
        <v>0</v>
      </c>
      <c r="BO49" s="218">
        <v>0</v>
      </c>
      <c r="BP49" s="218">
        <v>0</v>
      </c>
      <c r="BQ49" s="312">
        <v>0</v>
      </c>
      <c r="BR49" s="218">
        <v>0</v>
      </c>
      <c r="BS49" s="312">
        <v>0</v>
      </c>
      <c r="BT49" s="315">
        <v>10000000</v>
      </c>
      <c r="BU49" s="312">
        <v>0</v>
      </c>
      <c r="BV49" s="312">
        <v>0</v>
      </c>
      <c r="BW49" s="312">
        <v>0</v>
      </c>
      <c r="BX49" s="312">
        <v>11000000</v>
      </c>
      <c r="BY49" s="312">
        <v>0</v>
      </c>
      <c r="BZ49" s="312">
        <v>0</v>
      </c>
      <c r="CA49" s="312">
        <v>800000</v>
      </c>
      <c r="CB49" s="312">
        <v>100000</v>
      </c>
      <c r="CC49" s="312">
        <v>150000</v>
      </c>
      <c r="CD49" s="312">
        <v>0</v>
      </c>
      <c r="CE49" s="312">
        <v>1050000</v>
      </c>
      <c r="CF49" s="312">
        <v>12050000</v>
      </c>
      <c r="CG49" s="312">
        <v>0</v>
      </c>
      <c r="CH49" s="312">
        <v>0</v>
      </c>
      <c r="CI49" s="312">
        <v>0</v>
      </c>
      <c r="CJ49" s="312">
        <v>0</v>
      </c>
      <c r="CK49" s="312">
        <v>0</v>
      </c>
      <c r="CL49" s="312">
        <v>0</v>
      </c>
      <c r="CM49" s="312">
        <v>0</v>
      </c>
      <c r="CN49" s="312">
        <v>0</v>
      </c>
      <c r="CO49" s="312">
        <v>0</v>
      </c>
      <c r="CP49" s="312">
        <v>0</v>
      </c>
      <c r="CQ49" s="312">
        <v>0</v>
      </c>
      <c r="CR49" s="312">
        <v>8950000</v>
      </c>
      <c r="CS49" s="312">
        <v>0</v>
      </c>
      <c r="CT49" s="315">
        <v>8950000</v>
      </c>
      <c r="CU49" s="312">
        <v>1700000</v>
      </c>
      <c r="CV49" s="312">
        <v>0</v>
      </c>
      <c r="CW49" s="312">
        <v>300000</v>
      </c>
      <c r="CX49" s="312"/>
      <c r="CY49" s="312">
        <v>0</v>
      </c>
      <c r="CZ49" s="312">
        <v>2000000</v>
      </c>
      <c r="DA49" s="312">
        <v>3050000</v>
      </c>
      <c r="DB49" s="312">
        <v>200000</v>
      </c>
      <c r="DC49" s="312">
        <v>12200000</v>
      </c>
      <c r="DD49" s="312"/>
      <c r="DE49" s="312" t="s">
        <v>817</v>
      </c>
      <c r="DF49" s="312">
        <v>833333.33333333302</v>
      </c>
      <c r="DG49" s="310" t="s">
        <v>135</v>
      </c>
      <c r="DH49" s="310"/>
      <c r="DI49" s="310" t="s">
        <v>1218</v>
      </c>
      <c r="DJ49" s="312"/>
      <c r="DK49" s="312"/>
      <c r="DL49" s="312"/>
      <c r="DM49" s="310"/>
      <c r="DN49" s="312"/>
      <c r="DO49" s="312"/>
      <c r="DP49" s="312"/>
      <c r="DQ49" s="312"/>
      <c r="DR49" s="317"/>
      <c r="DS49" s="317"/>
      <c r="DT49" s="305"/>
    </row>
    <row r="50" spans="1:124" s="304" customFormat="1" ht="20.25" customHeight="1" x14ac:dyDescent="0.35">
      <c r="A50" s="307">
        <v>47</v>
      </c>
      <c r="B50" s="307" t="s">
        <v>829</v>
      </c>
      <c r="C50" s="308" t="s">
        <v>275</v>
      </c>
      <c r="D50" s="308" t="s">
        <v>254</v>
      </c>
      <c r="E50" s="308" t="s">
        <v>273</v>
      </c>
      <c r="F50" s="307" t="s">
        <v>137</v>
      </c>
      <c r="G50" s="308" t="s">
        <v>274</v>
      </c>
      <c r="H50" s="308" t="s">
        <v>129</v>
      </c>
      <c r="I50" s="308" t="s">
        <v>130</v>
      </c>
      <c r="J50" s="308" t="s">
        <v>131</v>
      </c>
      <c r="K50" s="308" t="s">
        <v>132</v>
      </c>
      <c r="L50" s="318">
        <v>43678</v>
      </c>
      <c r="M50" s="309"/>
      <c r="N50" s="309"/>
      <c r="O50" s="318"/>
      <c r="P50" s="310" t="s">
        <v>133</v>
      </c>
      <c r="Q50" s="311" t="s">
        <v>774</v>
      </c>
      <c r="R50" s="310" t="s">
        <v>134</v>
      </c>
      <c r="S50" s="312">
        <v>0</v>
      </c>
      <c r="T50" s="312">
        <v>10000000</v>
      </c>
      <c r="U50" s="312"/>
      <c r="V50" s="313">
        <v>10000000</v>
      </c>
      <c r="W50" s="312">
        <v>0</v>
      </c>
      <c r="X50" s="312">
        <v>0</v>
      </c>
      <c r="Y50" s="312">
        <v>0</v>
      </c>
      <c r="Z50" s="314">
        <v>0</v>
      </c>
      <c r="AA50" s="312">
        <v>0</v>
      </c>
      <c r="AB50" s="312">
        <v>0</v>
      </c>
      <c r="AC50" s="315">
        <v>0</v>
      </c>
      <c r="AD50" s="312" t="s">
        <v>1245</v>
      </c>
      <c r="AE50" s="316">
        <v>21</v>
      </c>
      <c r="AF50" s="316">
        <v>15</v>
      </c>
      <c r="AG50" s="316">
        <v>6</v>
      </c>
      <c r="AH50" s="316">
        <v>0</v>
      </c>
      <c r="AI50" s="316">
        <v>0</v>
      </c>
      <c r="AJ50" s="316">
        <v>21</v>
      </c>
      <c r="AK50" s="316">
        <v>0</v>
      </c>
      <c r="AL50" s="316">
        <v>0</v>
      </c>
      <c r="AM50" s="316">
        <v>0</v>
      </c>
      <c r="AN50" s="316">
        <v>0</v>
      </c>
      <c r="AO50" s="316">
        <v>0</v>
      </c>
      <c r="AP50" s="316">
        <v>0</v>
      </c>
      <c r="AQ50" s="312">
        <v>10000000</v>
      </c>
      <c r="AR50" s="312">
        <v>0</v>
      </c>
      <c r="AS50" s="312">
        <v>0</v>
      </c>
      <c r="AT50" s="312">
        <v>10000000</v>
      </c>
      <c r="AU50" s="312">
        <v>0</v>
      </c>
      <c r="AV50" s="312">
        <v>0</v>
      </c>
      <c r="AW50" s="312">
        <v>0</v>
      </c>
      <c r="AX50" s="312">
        <v>0</v>
      </c>
      <c r="AY50" s="218">
        <v>0</v>
      </c>
      <c r="AZ50" s="312">
        <v>0</v>
      </c>
      <c r="BA50" s="218">
        <v>0</v>
      </c>
      <c r="BB50" s="312">
        <v>0</v>
      </c>
      <c r="BC50" s="312">
        <v>0</v>
      </c>
      <c r="BD50" s="312">
        <v>0</v>
      </c>
      <c r="BE50" s="312">
        <v>0</v>
      </c>
      <c r="BF50" s="218">
        <v>0</v>
      </c>
      <c r="BG50" s="218">
        <v>0</v>
      </c>
      <c r="BH50" s="218">
        <v>0</v>
      </c>
      <c r="BI50" s="218">
        <v>0</v>
      </c>
      <c r="BJ50" s="218">
        <v>0</v>
      </c>
      <c r="BK50" s="218">
        <v>0</v>
      </c>
      <c r="BL50" s="218">
        <v>0</v>
      </c>
      <c r="BM50" s="218">
        <v>0</v>
      </c>
      <c r="BN50" s="218">
        <v>0</v>
      </c>
      <c r="BO50" s="218">
        <v>0</v>
      </c>
      <c r="BP50" s="218">
        <v>0</v>
      </c>
      <c r="BQ50" s="312">
        <v>0</v>
      </c>
      <c r="BR50" s="218">
        <v>0</v>
      </c>
      <c r="BS50" s="312">
        <v>0</v>
      </c>
      <c r="BT50" s="315">
        <v>10000000</v>
      </c>
      <c r="BU50" s="312">
        <v>0</v>
      </c>
      <c r="BV50" s="312">
        <v>0</v>
      </c>
      <c r="BW50" s="312">
        <v>0</v>
      </c>
      <c r="BX50" s="312">
        <v>11000000</v>
      </c>
      <c r="BY50" s="312">
        <v>1</v>
      </c>
      <c r="BZ50" s="312">
        <v>4400000</v>
      </c>
      <c r="CA50" s="312">
        <v>800000</v>
      </c>
      <c r="CB50" s="312">
        <v>100000</v>
      </c>
      <c r="CC50" s="312">
        <v>150000</v>
      </c>
      <c r="CD50" s="312">
        <v>0</v>
      </c>
      <c r="CE50" s="312">
        <v>1050000</v>
      </c>
      <c r="CF50" s="312">
        <v>16450000</v>
      </c>
      <c r="CG50" s="312">
        <v>0</v>
      </c>
      <c r="CH50" s="312">
        <v>0</v>
      </c>
      <c r="CI50" s="312">
        <v>0</v>
      </c>
      <c r="CJ50" s="312">
        <v>0</v>
      </c>
      <c r="CK50" s="312">
        <v>0</v>
      </c>
      <c r="CL50" s="312">
        <v>0</v>
      </c>
      <c r="CM50" s="312">
        <v>0</v>
      </c>
      <c r="CN50" s="312">
        <v>0</v>
      </c>
      <c r="CO50" s="312">
        <v>0</v>
      </c>
      <c r="CP50" s="312">
        <v>0</v>
      </c>
      <c r="CQ50" s="312">
        <v>0</v>
      </c>
      <c r="CR50" s="312">
        <v>8950000</v>
      </c>
      <c r="CS50" s="312">
        <v>0</v>
      </c>
      <c r="CT50" s="315">
        <v>8950000</v>
      </c>
      <c r="CU50" s="312">
        <v>1700000</v>
      </c>
      <c r="CV50" s="312">
        <v>0</v>
      </c>
      <c r="CW50" s="312">
        <v>300000</v>
      </c>
      <c r="CX50" s="312"/>
      <c r="CY50" s="312">
        <v>0</v>
      </c>
      <c r="CZ50" s="312">
        <v>2000000</v>
      </c>
      <c r="DA50" s="312">
        <v>3050000</v>
      </c>
      <c r="DB50" s="312">
        <v>200000</v>
      </c>
      <c r="DC50" s="312">
        <v>12200000</v>
      </c>
      <c r="DD50" s="312"/>
      <c r="DE50" s="312" t="s">
        <v>817</v>
      </c>
      <c r="DF50" s="312">
        <v>833333.33333333302</v>
      </c>
      <c r="DG50" s="310" t="s">
        <v>135</v>
      </c>
      <c r="DH50" s="310"/>
      <c r="DI50" s="310" t="s">
        <v>1218</v>
      </c>
      <c r="DJ50" s="312"/>
      <c r="DK50" s="312"/>
      <c r="DL50" s="312"/>
      <c r="DM50" s="310"/>
      <c r="DN50" s="312"/>
      <c r="DO50" s="312"/>
      <c r="DP50" s="312"/>
      <c r="DQ50" s="312"/>
      <c r="DR50" s="317"/>
      <c r="DS50" s="317"/>
      <c r="DT50" s="305"/>
    </row>
    <row r="51" spans="1:124" s="304" customFormat="1" ht="20.25" customHeight="1" x14ac:dyDescent="0.35">
      <c r="A51" s="307">
        <v>48</v>
      </c>
      <c r="B51" s="307" t="s">
        <v>830</v>
      </c>
      <c r="C51" s="308" t="s">
        <v>276</v>
      </c>
      <c r="D51" s="308" t="s">
        <v>254</v>
      </c>
      <c r="E51" s="308" t="s">
        <v>273</v>
      </c>
      <c r="F51" s="307" t="s">
        <v>137</v>
      </c>
      <c r="G51" s="308" t="s">
        <v>277</v>
      </c>
      <c r="H51" s="308" t="s">
        <v>129</v>
      </c>
      <c r="I51" s="308" t="s">
        <v>130</v>
      </c>
      <c r="J51" s="308" t="s">
        <v>131</v>
      </c>
      <c r="K51" s="308" t="s">
        <v>132</v>
      </c>
      <c r="L51" s="318">
        <v>44046</v>
      </c>
      <c r="M51" s="309"/>
      <c r="N51" s="309"/>
      <c r="O51" s="318"/>
      <c r="P51" s="310"/>
      <c r="Q51" s="311" t="s">
        <v>774</v>
      </c>
      <c r="R51" s="310" t="s">
        <v>134</v>
      </c>
      <c r="S51" s="312">
        <v>0</v>
      </c>
      <c r="T51" s="312">
        <v>10000000</v>
      </c>
      <c r="U51" s="312"/>
      <c r="V51" s="313">
        <v>10000000</v>
      </c>
      <c r="W51" s="312">
        <v>0</v>
      </c>
      <c r="X51" s="312">
        <v>0</v>
      </c>
      <c r="Y51" s="312">
        <v>0</v>
      </c>
      <c r="Z51" s="314">
        <v>0</v>
      </c>
      <c r="AA51" s="312">
        <v>0</v>
      </c>
      <c r="AB51" s="312">
        <v>0</v>
      </c>
      <c r="AC51" s="315">
        <v>0</v>
      </c>
      <c r="AD51" s="312" t="s">
        <v>1245</v>
      </c>
      <c r="AE51" s="316">
        <v>21</v>
      </c>
      <c r="AF51" s="316">
        <v>15.5</v>
      </c>
      <c r="AG51" s="316">
        <v>5.5</v>
      </c>
      <c r="AH51" s="316">
        <v>0</v>
      </c>
      <c r="AI51" s="316">
        <v>0</v>
      </c>
      <c r="AJ51" s="316">
        <v>21</v>
      </c>
      <c r="AK51" s="316">
        <v>0</v>
      </c>
      <c r="AL51" s="316">
        <v>0</v>
      </c>
      <c r="AM51" s="316">
        <v>0</v>
      </c>
      <c r="AN51" s="316">
        <v>0</v>
      </c>
      <c r="AO51" s="316">
        <v>0</v>
      </c>
      <c r="AP51" s="316">
        <v>0</v>
      </c>
      <c r="AQ51" s="312">
        <v>10000000</v>
      </c>
      <c r="AR51" s="312">
        <v>0</v>
      </c>
      <c r="AS51" s="312">
        <v>0</v>
      </c>
      <c r="AT51" s="312">
        <v>10000000</v>
      </c>
      <c r="AU51" s="312">
        <v>0</v>
      </c>
      <c r="AV51" s="312">
        <v>0</v>
      </c>
      <c r="AW51" s="312">
        <v>0</v>
      </c>
      <c r="AX51" s="312">
        <v>0</v>
      </c>
      <c r="AY51" s="218">
        <v>0</v>
      </c>
      <c r="AZ51" s="312">
        <v>0</v>
      </c>
      <c r="BA51" s="218">
        <v>0</v>
      </c>
      <c r="BB51" s="312">
        <v>0</v>
      </c>
      <c r="BC51" s="312">
        <v>0</v>
      </c>
      <c r="BD51" s="312">
        <v>0</v>
      </c>
      <c r="BE51" s="312">
        <v>0</v>
      </c>
      <c r="BF51" s="218">
        <v>0</v>
      </c>
      <c r="BG51" s="218">
        <v>0</v>
      </c>
      <c r="BH51" s="218">
        <v>0</v>
      </c>
      <c r="BI51" s="218">
        <v>0</v>
      </c>
      <c r="BJ51" s="218">
        <v>0</v>
      </c>
      <c r="BK51" s="218">
        <v>0</v>
      </c>
      <c r="BL51" s="218">
        <v>0</v>
      </c>
      <c r="BM51" s="218">
        <v>0</v>
      </c>
      <c r="BN51" s="218">
        <v>0</v>
      </c>
      <c r="BO51" s="218">
        <v>0</v>
      </c>
      <c r="BP51" s="218">
        <v>0</v>
      </c>
      <c r="BQ51" s="312">
        <v>0</v>
      </c>
      <c r="BR51" s="218">
        <v>0</v>
      </c>
      <c r="BS51" s="312">
        <v>0</v>
      </c>
      <c r="BT51" s="315">
        <v>10000000</v>
      </c>
      <c r="BU51" s="312">
        <v>0</v>
      </c>
      <c r="BV51" s="312">
        <v>0</v>
      </c>
      <c r="BW51" s="312">
        <v>0</v>
      </c>
      <c r="BX51" s="312">
        <v>11000000</v>
      </c>
      <c r="BY51" s="312">
        <v>4</v>
      </c>
      <c r="BZ51" s="312">
        <v>17600000</v>
      </c>
      <c r="CA51" s="312">
        <v>800000</v>
      </c>
      <c r="CB51" s="312">
        <v>100000</v>
      </c>
      <c r="CC51" s="312">
        <v>150000</v>
      </c>
      <c r="CD51" s="312">
        <v>0</v>
      </c>
      <c r="CE51" s="312">
        <v>1050000</v>
      </c>
      <c r="CF51" s="312">
        <v>29650000</v>
      </c>
      <c r="CG51" s="312">
        <v>0</v>
      </c>
      <c r="CH51" s="312">
        <v>0</v>
      </c>
      <c r="CI51" s="312">
        <v>0</v>
      </c>
      <c r="CJ51" s="312">
        <v>0</v>
      </c>
      <c r="CK51" s="312">
        <v>0</v>
      </c>
      <c r="CL51" s="312">
        <v>100000</v>
      </c>
      <c r="CM51" s="312">
        <v>0</v>
      </c>
      <c r="CN51" s="312">
        <v>0</v>
      </c>
      <c r="CO51" s="312">
        <v>0</v>
      </c>
      <c r="CP51" s="312">
        <v>0</v>
      </c>
      <c r="CQ51" s="312">
        <v>100000</v>
      </c>
      <c r="CR51" s="312">
        <v>8850000</v>
      </c>
      <c r="CS51" s="312">
        <v>0</v>
      </c>
      <c r="CT51" s="315">
        <v>8850000</v>
      </c>
      <c r="CU51" s="312">
        <v>1700000</v>
      </c>
      <c r="CV51" s="312">
        <v>0</v>
      </c>
      <c r="CW51" s="312">
        <v>300000</v>
      </c>
      <c r="CX51" s="312"/>
      <c r="CY51" s="312">
        <v>0</v>
      </c>
      <c r="CZ51" s="312">
        <v>2000000</v>
      </c>
      <c r="DA51" s="312">
        <v>3050000</v>
      </c>
      <c r="DB51" s="312">
        <v>200000</v>
      </c>
      <c r="DC51" s="312">
        <v>12200000</v>
      </c>
      <c r="DD51" s="312"/>
      <c r="DE51" s="312" t="s">
        <v>817</v>
      </c>
      <c r="DF51" s="312">
        <v>833333.33333333302</v>
      </c>
      <c r="DG51" s="310" t="s">
        <v>135</v>
      </c>
      <c r="DH51" s="310"/>
      <c r="DI51" s="310" t="s">
        <v>1218</v>
      </c>
      <c r="DJ51" s="312"/>
      <c r="DK51" s="312"/>
      <c r="DL51" s="312"/>
      <c r="DM51" s="310"/>
      <c r="DN51" s="312"/>
      <c r="DO51" s="312"/>
      <c r="DP51" s="312"/>
      <c r="DQ51" s="312"/>
      <c r="DR51" s="317"/>
      <c r="DS51" s="317"/>
      <c r="DT51" s="305"/>
    </row>
    <row r="52" spans="1:124" s="304" customFormat="1" ht="20.25" customHeight="1" x14ac:dyDescent="0.35">
      <c r="A52" s="307">
        <v>49</v>
      </c>
      <c r="B52" s="307" t="s">
        <v>831</v>
      </c>
      <c r="C52" s="308" t="s">
        <v>284</v>
      </c>
      <c r="D52" s="308" t="s">
        <v>254</v>
      </c>
      <c r="E52" s="308" t="s">
        <v>273</v>
      </c>
      <c r="F52" s="307" t="s">
        <v>137</v>
      </c>
      <c r="G52" s="308" t="s">
        <v>285</v>
      </c>
      <c r="H52" s="308" t="s">
        <v>129</v>
      </c>
      <c r="I52" s="308" t="s">
        <v>130</v>
      </c>
      <c r="J52" s="308" t="s">
        <v>131</v>
      </c>
      <c r="K52" s="308" t="s">
        <v>132</v>
      </c>
      <c r="L52" s="318">
        <v>44320</v>
      </c>
      <c r="M52" s="309"/>
      <c r="N52" s="309"/>
      <c r="O52" s="318"/>
      <c r="P52" s="310" t="s">
        <v>133</v>
      </c>
      <c r="Q52" s="311" t="s">
        <v>774</v>
      </c>
      <c r="R52" s="310" t="s">
        <v>134</v>
      </c>
      <c r="S52" s="312">
        <v>0</v>
      </c>
      <c r="T52" s="312">
        <v>10000000</v>
      </c>
      <c r="U52" s="312"/>
      <c r="V52" s="313">
        <v>10000000</v>
      </c>
      <c r="W52" s="312">
        <v>0</v>
      </c>
      <c r="X52" s="312">
        <v>0</v>
      </c>
      <c r="Y52" s="312">
        <v>0</v>
      </c>
      <c r="Z52" s="314">
        <v>0</v>
      </c>
      <c r="AA52" s="312">
        <v>0</v>
      </c>
      <c r="AB52" s="312">
        <v>0</v>
      </c>
      <c r="AC52" s="315">
        <v>0</v>
      </c>
      <c r="AD52" s="312" t="s">
        <v>1245</v>
      </c>
      <c r="AE52" s="316">
        <v>21</v>
      </c>
      <c r="AF52" s="316">
        <v>21</v>
      </c>
      <c r="AG52" s="316">
        <v>0</v>
      </c>
      <c r="AH52" s="316">
        <v>0</v>
      </c>
      <c r="AI52" s="316">
        <v>0</v>
      </c>
      <c r="AJ52" s="316">
        <v>21</v>
      </c>
      <c r="AK52" s="316">
        <v>0</v>
      </c>
      <c r="AL52" s="316">
        <v>0</v>
      </c>
      <c r="AM52" s="316">
        <v>0</v>
      </c>
      <c r="AN52" s="316">
        <v>0</v>
      </c>
      <c r="AO52" s="316">
        <v>0</v>
      </c>
      <c r="AP52" s="316">
        <v>0</v>
      </c>
      <c r="AQ52" s="312">
        <v>10000000</v>
      </c>
      <c r="AR52" s="312">
        <v>0</v>
      </c>
      <c r="AS52" s="312">
        <v>0</v>
      </c>
      <c r="AT52" s="312">
        <v>10000000</v>
      </c>
      <c r="AU52" s="312">
        <v>0</v>
      </c>
      <c r="AV52" s="312">
        <v>0</v>
      </c>
      <c r="AW52" s="312">
        <v>0</v>
      </c>
      <c r="AX52" s="312">
        <v>0</v>
      </c>
      <c r="AY52" s="218">
        <v>0</v>
      </c>
      <c r="AZ52" s="312">
        <v>0</v>
      </c>
      <c r="BA52" s="218">
        <v>0</v>
      </c>
      <c r="BB52" s="312">
        <v>0</v>
      </c>
      <c r="BC52" s="312">
        <v>0</v>
      </c>
      <c r="BD52" s="312">
        <v>0</v>
      </c>
      <c r="BE52" s="312">
        <v>0</v>
      </c>
      <c r="BF52" s="218">
        <v>0</v>
      </c>
      <c r="BG52" s="218">
        <v>0</v>
      </c>
      <c r="BH52" s="218">
        <v>0</v>
      </c>
      <c r="BI52" s="218">
        <v>0</v>
      </c>
      <c r="BJ52" s="218">
        <v>0</v>
      </c>
      <c r="BK52" s="218">
        <v>0</v>
      </c>
      <c r="BL52" s="218">
        <v>0</v>
      </c>
      <c r="BM52" s="218">
        <v>0</v>
      </c>
      <c r="BN52" s="218">
        <v>0</v>
      </c>
      <c r="BO52" s="218">
        <v>0</v>
      </c>
      <c r="BP52" s="218">
        <v>0</v>
      </c>
      <c r="BQ52" s="312">
        <v>0</v>
      </c>
      <c r="BR52" s="218">
        <v>0</v>
      </c>
      <c r="BS52" s="312">
        <v>0</v>
      </c>
      <c r="BT52" s="315">
        <v>10000000</v>
      </c>
      <c r="BU52" s="312">
        <v>0</v>
      </c>
      <c r="BV52" s="312">
        <v>0</v>
      </c>
      <c r="BW52" s="312">
        <v>0</v>
      </c>
      <c r="BX52" s="312">
        <v>11000000</v>
      </c>
      <c r="BY52" s="312">
        <v>2</v>
      </c>
      <c r="BZ52" s="312">
        <v>8800000</v>
      </c>
      <c r="CA52" s="312">
        <v>800000</v>
      </c>
      <c r="CB52" s="312">
        <v>100000</v>
      </c>
      <c r="CC52" s="312">
        <v>150000</v>
      </c>
      <c r="CD52" s="312">
        <v>0</v>
      </c>
      <c r="CE52" s="312">
        <v>1050000</v>
      </c>
      <c r="CF52" s="312">
        <v>20850000</v>
      </c>
      <c r="CG52" s="312">
        <v>0</v>
      </c>
      <c r="CH52" s="312">
        <v>0</v>
      </c>
      <c r="CI52" s="312">
        <v>0</v>
      </c>
      <c r="CJ52" s="312">
        <v>0</v>
      </c>
      <c r="CK52" s="312">
        <v>0</v>
      </c>
      <c r="CL52" s="312">
        <v>0</v>
      </c>
      <c r="CM52" s="312">
        <v>0</v>
      </c>
      <c r="CN52" s="312">
        <v>0</v>
      </c>
      <c r="CO52" s="312">
        <v>0</v>
      </c>
      <c r="CP52" s="312">
        <v>0</v>
      </c>
      <c r="CQ52" s="312">
        <v>0</v>
      </c>
      <c r="CR52" s="312">
        <v>8950000</v>
      </c>
      <c r="CS52" s="312">
        <v>0</v>
      </c>
      <c r="CT52" s="315">
        <v>8950000</v>
      </c>
      <c r="CU52" s="312">
        <v>1700000</v>
      </c>
      <c r="CV52" s="312">
        <v>0</v>
      </c>
      <c r="CW52" s="312">
        <v>300000</v>
      </c>
      <c r="CX52" s="312"/>
      <c r="CY52" s="312">
        <v>0</v>
      </c>
      <c r="CZ52" s="312">
        <v>2000000</v>
      </c>
      <c r="DA52" s="312">
        <v>3050000</v>
      </c>
      <c r="DB52" s="312">
        <v>200000</v>
      </c>
      <c r="DC52" s="312">
        <v>12200000</v>
      </c>
      <c r="DD52" s="312"/>
      <c r="DE52" s="312" t="s">
        <v>817</v>
      </c>
      <c r="DF52" s="312">
        <v>833333.33333333302</v>
      </c>
      <c r="DG52" s="310" t="s">
        <v>135</v>
      </c>
      <c r="DH52" s="310"/>
      <c r="DI52" s="310" t="s">
        <v>1218</v>
      </c>
      <c r="DJ52" s="312"/>
      <c r="DK52" s="312"/>
      <c r="DL52" s="312"/>
      <c r="DM52" s="310"/>
      <c r="DN52" s="312"/>
      <c r="DO52" s="312"/>
      <c r="DP52" s="312"/>
      <c r="DQ52" s="312"/>
      <c r="DR52" s="317"/>
      <c r="DS52" s="317"/>
      <c r="DT52" s="305"/>
    </row>
    <row r="53" spans="1:124" s="304" customFormat="1" ht="20.25" customHeight="1" x14ac:dyDescent="0.35">
      <c r="A53" s="307">
        <v>50</v>
      </c>
      <c r="B53" s="307" t="s">
        <v>832</v>
      </c>
      <c r="C53" s="308" t="s">
        <v>288</v>
      </c>
      <c r="D53" s="308" t="s">
        <v>254</v>
      </c>
      <c r="E53" s="308" t="s">
        <v>273</v>
      </c>
      <c r="F53" s="307" t="s">
        <v>137</v>
      </c>
      <c r="G53" s="308" t="s">
        <v>285</v>
      </c>
      <c r="H53" s="308" t="s">
        <v>129</v>
      </c>
      <c r="I53" s="308" t="s">
        <v>130</v>
      </c>
      <c r="J53" s="308" t="s">
        <v>131</v>
      </c>
      <c r="K53" s="308" t="s">
        <v>132</v>
      </c>
      <c r="L53" s="318">
        <v>44362</v>
      </c>
      <c r="M53" s="309"/>
      <c r="N53" s="309"/>
      <c r="O53" s="318"/>
      <c r="P53" s="310" t="s">
        <v>133</v>
      </c>
      <c r="Q53" s="311" t="s">
        <v>774</v>
      </c>
      <c r="R53" s="310" t="s">
        <v>134</v>
      </c>
      <c r="S53" s="312">
        <v>0</v>
      </c>
      <c r="T53" s="312">
        <v>10000000</v>
      </c>
      <c r="U53" s="312"/>
      <c r="V53" s="313">
        <v>10000000</v>
      </c>
      <c r="W53" s="312">
        <v>0</v>
      </c>
      <c r="X53" s="312">
        <v>0</v>
      </c>
      <c r="Y53" s="312">
        <v>0</v>
      </c>
      <c r="Z53" s="314">
        <v>0</v>
      </c>
      <c r="AA53" s="312">
        <v>0</v>
      </c>
      <c r="AB53" s="312">
        <v>0</v>
      </c>
      <c r="AC53" s="315">
        <v>0</v>
      </c>
      <c r="AD53" s="312" t="s">
        <v>1245</v>
      </c>
      <c r="AE53" s="316">
        <v>21</v>
      </c>
      <c r="AF53" s="316">
        <v>20</v>
      </c>
      <c r="AG53" s="316">
        <v>1</v>
      </c>
      <c r="AH53" s="316">
        <v>0</v>
      </c>
      <c r="AI53" s="316">
        <v>0</v>
      </c>
      <c r="AJ53" s="316">
        <v>21</v>
      </c>
      <c r="AK53" s="316">
        <v>0</v>
      </c>
      <c r="AL53" s="316">
        <v>0</v>
      </c>
      <c r="AM53" s="316">
        <v>0</v>
      </c>
      <c r="AN53" s="316">
        <v>0</v>
      </c>
      <c r="AO53" s="316">
        <v>0</v>
      </c>
      <c r="AP53" s="316">
        <v>0</v>
      </c>
      <c r="AQ53" s="312">
        <v>10000000</v>
      </c>
      <c r="AR53" s="312">
        <v>0</v>
      </c>
      <c r="AS53" s="312">
        <v>0</v>
      </c>
      <c r="AT53" s="312">
        <v>10000000</v>
      </c>
      <c r="AU53" s="312">
        <v>0</v>
      </c>
      <c r="AV53" s="312">
        <v>0</v>
      </c>
      <c r="AW53" s="312">
        <v>0</v>
      </c>
      <c r="AX53" s="312">
        <v>0</v>
      </c>
      <c r="AY53" s="218">
        <v>0</v>
      </c>
      <c r="AZ53" s="312">
        <v>0</v>
      </c>
      <c r="BA53" s="218">
        <v>0</v>
      </c>
      <c r="BB53" s="312">
        <v>0</v>
      </c>
      <c r="BC53" s="312">
        <v>0</v>
      </c>
      <c r="BD53" s="312">
        <v>0</v>
      </c>
      <c r="BE53" s="312">
        <v>0</v>
      </c>
      <c r="BF53" s="218">
        <v>0</v>
      </c>
      <c r="BG53" s="218">
        <v>0</v>
      </c>
      <c r="BH53" s="218">
        <v>0</v>
      </c>
      <c r="BI53" s="218">
        <v>0</v>
      </c>
      <c r="BJ53" s="218">
        <v>0</v>
      </c>
      <c r="BK53" s="218">
        <v>0</v>
      </c>
      <c r="BL53" s="218">
        <v>0</v>
      </c>
      <c r="BM53" s="218">
        <v>0</v>
      </c>
      <c r="BN53" s="218">
        <v>0</v>
      </c>
      <c r="BO53" s="218">
        <v>0</v>
      </c>
      <c r="BP53" s="218">
        <v>0</v>
      </c>
      <c r="BQ53" s="312">
        <v>0</v>
      </c>
      <c r="BR53" s="218">
        <v>0</v>
      </c>
      <c r="BS53" s="312">
        <v>0</v>
      </c>
      <c r="BT53" s="315">
        <v>10000000</v>
      </c>
      <c r="BU53" s="312">
        <v>0</v>
      </c>
      <c r="BV53" s="312">
        <v>0</v>
      </c>
      <c r="BW53" s="312">
        <v>0</v>
      </c>
      <c r="BX53" s="312">
        <v>11000000</v>
      </c>
      <c r="BY53" s="312">
        <v>3</v>
      </c>
      <c r="BZ53" s="312">
        <v>13200000</v>
      </c>
      <c r="CA53" s="312">
        <v>800000</v>
      </c>
      <c r="CB53" s="312">
        <v>100000</v>
      </c>
      <c r="CC53" s="312">
        <v>150000</v>
      </c>
      <c r="CD53" s="312">
        <v>0</v>
      </c>
      <c r="CE53" s="312">
        <v>1050000</v>
      </c>
      <c r="CF53" s="312">
        <v>25250000</v>
      </c>
      <c r="CG53" s="312">
        <v>0</v>
      </c>
      <c r="CH53" s="312">
        <v>0</v>
      </c>
      <c r="CI53" s="312">
        <v>0</v>
      </c>
      <c r="CJ53" s="312">
        <v>0</v>
      </c>
      <c r="CK53" s="312">
        <v>0</v>
      </c>
      <c r="CL53" s="312">
        <v>0</v>
      </c>
      <c r="CM53" s="312">
        <v>0</v>
      </c>
      <c r="CN53" s="312">
        <v>0</v>
      </c>
      <c r="CO53" s="312">
        <v>0</v>
      </c>
      <c r="CP53" s="312">
        <v>0</v>
      </c>
      <c r="CQ53" s="312">
        <v>0</v>
      </c>
      <c r="CR53" s="312">
        <v>8950000</v>
      </c>
      <c r="CS53" s="312">
        <v>0</v>
      </c>
      <c r="CT53" s="315">
        <v>8950000</v>
      </c>
      <c r="CU53" s="312">
        <v>1700000</v>
      </c>
      <c r="CV53" s="312">
        <v>0</v>
      </c>
      <c r="CW53" s="312">
        <v>300000</v>
      </c>
      <c r="CX53" s="312"/>
      <c r="CY53" s="312">
        <v>0</v>
      </c>
      <c r="CZ53" s="312">
        <v>2000000</v>
      </c>
      <c r="DA53" s="312">
        <v>3050000</v>
      </c>
      <c r="DB53" s="312">
        <v>200000</v>
      </c>
      <c r="DC53" s="312">
        <v>12200000</v>
      </c>
      <c r="DD53" s="312"/>
      <c r="DE53" s="312" t="s">
        <v>817</v>
      </c>
      <c r="DF53" s="312">
        <v>833333.33333333302</v>
      </c>
      <c r="DG53" s="310" t="s">
        <v>135</v>
      </c>
      <c r="DH53" s="310"/>
      <c r="DI53" s="310" t="s">
        <v>1218</v>
      </c>
      <c r="DJ53" s="312"/>
      <c r="DK53" s="312"/>
      <c r="DL53" s="312"/>
      <c r="DM53" s="310"/>
      <c r="DN53" s="312"/>
      <c r="DO53" s="312"/>
      <c r="DP53" s="312"/>
      <c r="DQ53" s="312"/>
      <c r="DR53" s="317"/>
      <c r="DS53" s="317"/>
      <c r="DT53" s="305"/>
    </row>
    <row r="54" spans="1:124" s="304" customFormat="1" ht="20.25" customHeight="1" x14ac:dyDescent="0.35">
      <c r="A54" s="307">
        <v>51</v>
      </c>
      <c r="B54" s="307" t="s">
        <v>827</v>
      </c>
      <c r="C54" s="308" t="s">
        <v>289</v>
      </c>
      <c r="D54" s="308" t="s">
        <v>254</v>
      </c>
      <c r="E54" s="308" t="s">
        <v>290</v>
      </c>
      <c r="F54" s="307" t="s">
        <v>256</v>
      </c>
      <c r="G54" s="308" t="s">
        <v>291</v>
      </c>
      <c r="H54" s="308" t="s">
        <v>129</v>
      </c>
      <c r="I54" s="308" t="s">
        <v>130</v>
      </c>
      <c r="J54" s="308" t="s">
        <v>131</v>
      </c>
      <c r="K54" s="308" t="s">
        <v>132</v>
      </c>
      <c r="L54" s="318">
        <v>44365</v>
      </c>
      <c r="M54" s="309"/>
      <c r="N54" s="309"/>
      <c r="O54" s="318"/>
      <c r="P54" s="310" t="s">
        <v>133</v>
      </c>
      <c r="Q54" s="311" t="s">
        <v>774</v>
      </c>
      <c r="R54" s="310" t="s">
        <v>134</v>
      </c>
      <c r="S54" s="312">
        <v>0</v>
      </c>
      <c r="T54" s="312">
        <v>15000000</v>
      </c>
      <c r="U54" s="312"/>
      <c r="V54" s="313">
        <v>15000000</v>
      </c>
      <c r="W54" s="312">
        <v>0</v>
      </c>
      <c r="X54" s="312">
        <v>0</v>
      </c>
      <c r="Y54" s="312">
        <v>0</v>
      </c>
      <c r="Z54" s="314">
        <v>0</v>
      </c>
      <c r="AA54" s="312">
        <v>0</v>
      </c>
      <c r="AB54" s="312">
        <v>0</v>
      </c>
      <c r="AC54" s="315">
        <v>0</v>
      </c>
      <c r="AD54" s="312" t="s">
        <v>1245</v>
      </c>
      <c r="AE54" s="316">
        <v>21</v>
      </c>
      <c r="AF54" s="316">
        <v>19</v>
      </c>
      <c r="AG54" s="316">
        <v>2</v>
      </c>
      <c r="AH54" s="316">
        <v>0</v>
      </c>
      <c r="AI54" s="316">
        <v>0</v>
      </c>
      <c r="AJ54" s="316">
        <v>21</v>
      </c>
      <c r="AK54" s="316">
        <v>0</v>
      </c>
      <c r="AL54" s="316">
        <v>0</v>
      </c>
      <c r="AM54" s="316">
        <v>0</v>
      </c>
      <c r="AN54" s="316">
        <v>0</v>
      </c>
      <c r="AO54" s="316">
        <v>0</v>
      </c>
      <c r="AP54" s="316">
        <v>0</v>
      </c>
      <c r="AQ54" s="312">
        <v>15000000</v>
      </c>
      <c r="AR54" s="312">
        <v>0</v>
      </c>
      <c r="AS54" s="312">
        <v>0</v>
      </c>
      <c r="AT54" s="312">
        <v>15000000</v>
      </c>
      <c r="AU54" s="312">
        <v>0</v>
      </c>
      <c r="AV54" s="312">
        <v>0</v>
      </c>
      <c r="AW54" s="312">
        <v>0</v>
      </c>
      <c r="AX54" s="312">
        <v>0</v>
      </c>
      <c r="AY54" s="218">
        <v>0</v>
      </c>
      <c r="AZ54" s="312">
        <v>0</v>
      </c>
      <c r="BA54" s="218">
        <v>0</v>
      </c>
      <c r="BB54" s="312">
        <v>0</v>
      </c>
      <c r="BC54" s="312">
        <v>0</v>
      </c>
      <c r="BD54" s="312">
        <v>0</v>
      </c>
      <c r="BE54" s="312">
        <v>0</v>
      </c>
      <c r="BF54" s="218">
        <v>0</v>
      </c>
      <c r="BG54" s="218">
        <v>0</v>
      </c>
      <c r="BH54" s="218">
        <v>0</v>
      </c>
      <c r="BI54" s="218">
        <v>0</v>
      </c>
      <c r="BJ54" s="218">
        <v>0</v>
      </c>
      <c r="BK54" s="218">
        <v>0</v>
      </c>
      <c r="BL54" s="218">
        <v>0</v>
      </c>
      <c r="BM54" s="218">
        <v>0</v>
      </c>
      <c r="BN54" s="218">
        <v>0</v>
      </c>
      <c r="BO54" s="218">
        <v>0</v>
      </c>
      <c r="BP54" s="218">
        <v>0</v>
      </c>
      <c r="BQ54" s="312">
        <v>0</v>
      </c>
      <c r="BR54" s="218">
        <v>0</v>
      </c>
      <c r="BS54" s="312">
        <v>0</v>
      </c>
      <c r="BT54" s="315">
        <v>15000000</v>
      </c>
      <c r="BU54" s="312">
        <v>0</v>
      </c>
      <c r="BV54" s="312">
        <v>0</v>
      </c>
      <c r="BW54" s="312">
        <v>0</v>
      </c>
      <c r="BX54" s="312">
        <v>11000000</v>
      </c>
      <c r="BY54" s="312">
        <v>0</v>
      </c>
      <c r="BZ54" s="312">
        <v>0</v>
      </c>
      <c r="CA54" s="312">
        <v>1200000</v>
      </c>
      <c r="CB54" s="312">
        <v>150000</v>
      </c>
      <c r="CC54" s="312">
        <v>225000</v>
      </c>
      <c r="CD54" s="312">
        <v>0</v>
      </c>
      <c r="CE54" s="312">
        <v>1575000</v>
      </c>
      <c r="CF54" s="312">
        <v>12575000</v>
      </c>
      <c r="CG54" s="312">
        <v>2425000</v>
      </c>
      <c r="CH54" s="312">
        <v>121250</v>
      </c>
      <c r="CI54" s="312">
        <v>0</v>
      </c>
      <c r="CJ54" s="312">
        <v>121250</v>
      </c>
      <c r="CK54" s="312">
        <v>0</v>
      </c>
      <c r="CL54" s="312">
        <v>0</v>
      </c>
      <c r="CM54" s="312">
        <v>0</v>
      </c>
      <c r="CN54" s="312">
        <v>0</v>
      </c>
      <c r="CO54" s="312">
        <v>0</v>
      </c>
      <c r="CP54" s="312">
        <v>0</v>
      </c>
      <c r="CQ54" s="312">
        <v>0</v>
      </c>
      <c r="CR54" s="312">
        <v>13303750</v>
      </c>
      <c r="CS54" s="312">
        <v>0</v>
      </c>
      <c r="CT54" s="315">
        <v>13303750</v>
      </c>
      <c r="CU54" s="312">
        <v>2550000</v>
      </c>
      <c r="CV54" s="312">
        <v>0</v>
      </c>
      <c r="CW54" s="312">
        <v>450000</v>
      </c>
      <c r="CX54" s="312"/>
      <c r="CY54" s="312">
        <v>0</v>
      </c>
      <c r="CZ54" s="312">
        <v>3000000</v>
      </c>
      <c r="DA54" s="312">
        <v>4575000</v>
      </c>
      <c r="DB54" s="312">
        <v>300000</v>
      </c>
      <c r="DC54" s="312">
        <v>18300000</v>
      </c>
      <c r="DD54" s="312"/>
      <c r="DE54" s="312" t="s">
        <v>817</v>
      </c>
      <c r="DF54" s="312">
        <v>1250000</v>
      </c>
      <c r="DG54" s="310" t="s">
        <v>135</v>
      </c>
      <c r="DH54" s="310"/>
      <c r="DI54" s="310" t="s">
        <v>1218</v>
      </c>
      <c r="DJ54" s="312"/>
      <c r="DK54" s="312"/>
      <c r="DL54" s="312"/>
      <c r="DM54" s="310"/>
      <c r="DN54" s="312"/>
      <c r="DO54" s="312"/>
      <c r="DP54" s="312"/>
      <c r="DQ54" s="312"/>
      <c r="DR54" s="317"/>
      <c r="DS54" s="317"/>
      <c r="DT54" s="305"/>
    </row>
    <row r="55" spans="1:124" s="304" customFormat="1" ht="20.25" customHeight="1" x14ac:dyDescent="0.35">
      <c r="A55" s="307">
        <v>52</v>
      </c>
      <c r="B55" s="307" t="s">
        <v>816</v>
      </c>
      <c r="C55" s="308" t="s">
        <v>261</v>
      </c>
      <c r="D55" s="308" t="s">
        <v>254</v>
      </c>
      <c r="E55" s="308" t="s">
        <v>259</v>
      </c>
      <c r="F55" s="307" t="s">
        <v>151</v>
      </c>
      <c r="G55" s="308" t="s">
        <v>260</v>
      </c>
      <c r="H55" s="308" t="s">
        <v>129</v>
      </c>
      <c r="I55" s="308" t="s">
        <v>130</v>
      </c>
      <c r="J55" s="308" t="s">
        <v>131</v>
      </c>
      <c r="K55" s="308" t="s">
        <v>132</v>
      </c>
      <c r="L55" s="318">
        <v>43605</v>
      </c>
      <c r="M55" s="309"/>
      <c r="N55" s="309"/>
      <c r="O55" s="318"/>
      <c r="P55" s="310" t="s">
        <v>133</v>
      </c>
      <c r="Q55" s="311" t="s">
        <v>774</v>
      </c>
      <c r="R55" s="310" t="s">
        <v>134</v>
      </c>
      <c r="S55" s="312">
        <v>0</v>
      </c>
      <c r="T55" s="312">
        <v>5000000</v>
      </c>
      <c r="U55" s="312"/>
      <c r="V55" s="313">
        <v>5000000</v>
      </c>
      <c r="W55" s="312">
        <v>0</v>
      </c>
      <c r="X55" s="312">
        <v>0</v>
      </c>
      <c r="Y55" s="312">
        <v>0</v>
      </c>
      <c r="Z55" s="314">
        <v>0</v>
      </c>
      <c r="AA55" s="312">
        <v>0</v>
      </c>
      <c r="AB55" s="312">
        <v>0</v>
      </c>
      <c r="AC55" s="315">
        <v>0</v>
      </c>
      <c r="AD55" s="312" t="s">
        <v>1246</v>
      </c>
      <c r="AE55" s="316">
        <v>26</v>
      </c>
      <c r="AF55" s="316">
        <v>24</v>
      </c>
      <c r="AG55" s="316">
        <v>2</v>
      </c>
      <c r="AH55" s="316">
        <v>0</v>
      </c>
      <c r="AI55" s="316">
        <v>0</v>
      </c>
      <c r="AJ55" s="316">
        <v>26</v>
      </c>
      <c r="AK55" s="316">
        <v>0</v>
      </c>
      <c r="AL55" s="316">
        <v>0</v>
      </c>
      <c r="AM55" s="316">
        <v>0</v>
      </c>
      <c r="AN55" s="316">
        <v>0</v>
      </c>
      <c r="AO55" s="316">
        <v>0</v>
      </c>
      <c r="AP55" s="316">
        <v>0</v>
      </c>
      <c r="AQ55" s="312">
        <v>5000000</v>
      </c>
      <c r="AR55" s="312">
        <v>0</v>
      </c>
      <c r="AS55" s="312">
        <v>0</v>
      </c>
      <c r="AT55" s="312">
        <v>5000000</v>
      </c>
      <c r="AU55" s="312">
        <v>0</v>
      </c>
      <c r="AV55" s="312">
        <v>0</v>
      </c>
      <c r="AW55" s="312">
        <v>0</v>
      </c>
      <c r="AX55" s="312">
        <v>0</v>
      </c>
      <c r="AY55" s="218">
        <v>0</v>
      </c>
      <c r="AZ55" s="312">
        <v>0</v>
      </c>
      <c r="BA55" s="218">
        <v>0</v>
      </c>
      <c r="BB55" s="312">
        <v>0</v>
      </c>
      <c r="BC55" s="312">
        <v>0</v>
      </c>
      <c r="BD55" s="312">
        <v>0</v>
      </c>
      <c r="BE55" s="312">
        <v>0</v>
      </c>
      <c r="BF55" s="218">
        <v>0</v>
      </c>
      <c r="BG55" s="218">
        <v>0</v>
      </c>
      <c r="BH55" s="218">
        <v>0</v>
      </c>
      <c r="BI55" s="218">
        <v>0</v>
      </c>
      <c r="BJ55" s="218">
        <v>0</v>
      </c>
      <c r="BK55" s="218">
        <v>0</v>
      </c>
      <c r="BL55" s="218">
        <v>0</v>
      </c>
      <c r="BM55" s="218">
        <v>0</v>
      </c>
      <c r="BN55" s="218">
        <v>0</v>
      </c>
      <c r="BO55" s="218">
        <v>0</v>
      </c>
      <c r="BP55" s="218">
        <v>0</v>
      </c>
      <c r="BQ55" s="312">
        <v>0</v>
      </c>
      <c r="BR55" s="218">
        <v>0</v>
      </c>
      <c r="BS55" s="312">
        <v>0</v>
      </c>
      <c r="BT55" s="315">
        <v>5000000</v>
      </c>
      <c r="BU55" s="312">
        <v>0</v>
      </c>
      <c r="BV55" s="312">
        <v>0</v>
      </c>
      <c r="BW55" s="312">
        <v>0</v>
      </c>
      <c r="BX55" s="312">
        <v>11000000</v>
      </c>
      <c r="BY55" s="312">
        <v>0</v>
      </c>
      <c r="BZ55" s="312">
        <v>0</v>
      </c>
      <c r="CA55" s="312">
        <v>400000</v>
      </c>
      <c r="CB55" s="312">
        <v>50000</v>
      </c>
      <c r="CC55" s="312">
        <v>75000</v>
      </c>
      <c r="CD55" s="312">
        <v>0</v>
      </c>
      <c r="CE55" s="312">
        <v>525000</v>
      </c>
      <c r="CF55" s="312">
        <v>11525000</v>
      </c>
      <c r="CG55" s="312">
        <v>0</v>
      </c>
      <c r="CH55" s="312">
        <v>0</v>
      </c>
      <c r="CI55" s="312">
        <v>0</v>
      </c>
      <c r="CJ55" s="312">
        <v>0</v>
      </c>
      <c r="CK55" s="312">
        <v>0</v>
      </c>
      <c r="CL55" s="312">
        <v>0</v>
      </c>
      <c r="CM55" s="312">
        <v>0</v>
      </c>
      <c r="CN55" s="312">
        <v>0</v>
      </c>
      <c r="CO55" s="312">
        <v>0</v>
      </c>
      <c r="CP55" s="312">
        <v>0</v>
      </c>
      <c r="CQ55" s="312">
        <v>0</v>
      </c>
      <c r="CR55" s="312">
        <v>4475000</v>
      </c>
      <c r="CS55" s="312">
        <v>0</v>
      </c>
      <c r="CT55" s="315">
        <v>4475000</v>
      </c>
      <c r="CU55" s="312">
        <v>850000</v>
      </c>
      <c r="CV55" s="312">
        <v>0</v>
      </c>
      <c r="CW55" s="312">
        <v>150000</v>
      </c>
      <c r="CX55" s="312"/>
      <c r="CY55" s="312">
        <v>0</v>
      </c>
      <c r="CZ55" s="312">
        <v>1000000</v>
      </c>
      <c r="DA55" s="312">
        <v>1525000</v>
      </c>
      <c r="DB55" s="312">
        <v>100000</v>
      </c>
      <c r="DC55" s="312">
        <v>6100000</v>
      </c>
      <c r="DD55" s="312"/>
      <c r="DE55" s="312" t="s">
        <v>817</v>
      </c>
      <c r="DF55" s="312">
        <v>416666.66666666698</v>
      </c>
      <c r="DG55" s="310" t="s">
        <v>135</v>
      </c>
      <c r="DH55" s="310"/>
      <c r="DI55" s="310" t="s">
        <v>1218</v>
      </c>
      <c r="DJ55" s="312"/>
      <c r="DK55" s="312"/>
      <c r="DL55" s="312"/>
      <c r="DM55" s="310"/>
      <c r="DN55" s="312"/>
      <c r="DO55" s="312"/>
      <c r="DP55" s="312"/>
      <c r="DQ55" s="312"/>
      <c r="DR55" s="317"/>
      <c r="DS55" s="317"/>
      <c r="DT55" s="305"/>
    </row>
    <row r="56" spans="1:124" s="304" customFormat="1" ht="20.25" customHeight="1" x14ac:dyDescent="0.35">
      <c r="A56" s="307">
        <v>53</v>
      </c>
      <c r="B56" s="307" t="s">
        <v>818</v>
      </c>
      <c r="C56" s="308" t="s">
        <v>258</v>
      </c>
      <c r="D56" s="308" t="s">
        <v>254</v>
      </c>
      <c r="E56" s="308" t="s">
        <v>259</v>
      </c>
      <c r="F56" s="307" t="s">
        <v>137</v>
      </c>
      <c r="G56" s="308" t="s">
        <v>260</v>
      </c>
      <c r="H56" s="308" t="s">
        <v>129</v>
      </c>
      <c r="I56" s="308" t="s">
        <v>130</v>
      </c>
      <c r="J56" s="308" t="s">
        <v>131</v>
      </c>
      <c r="K56" s="308" t="s">
        <v>132</v>
      </c>
      <c r="L56" s="318">
        <v>43668</v>
      </c>
      <c r="M56" s="309"/>
      <c r="N56" s="309"/>
      <c r="O56" s="318"/>
      <c r="P56" s="310" t="s">
        <v>133</v>
      </c>
      <c r="Q56" s="311" t="s">
        <v>774</v>
      </c>
      <c r="R56" s="310" t="s">
        <v>134</v>
      </c>
      <c r="S56" s="312">
        <v>0</v>
      </c>
      <c r="T56" s="312">
        <v>10000000</v>
      </c>
      <c r="U56" s="312"/>
      <c r="V56" s="313">
        <v>10000000</v>
      </c>
      <c r="W56" s="312">
        <v>0</v>
      </c>
      <c r="X56" s="312">
        <v>0</v>
      </c>
      <c r="Y56" s="312">
        <v>0</v>
      </c>
      <c r="Z56" s="314">
        <v>0</v>
      </c>
      <c r="AA56" s="312">
        <v>0</v>
      </c>
      <c r="AB56" s="312">
        <v>0</v>
      </c>
      <c r="AC56" s="315">
        <v>0</v>
      </c>
      <c r="AD56" s="312" t="s">
        <v>1246</v>
      </c>
      <c r="AE56" s="316">
        <v>26</v>
      </c>
      <c r="AF56" s="316">
        <v>26</v>
      </c>
      <c r="AG56" s="316">
        <v>0</v>
      </c>
      <c r="AH56" s="316">
        <v>0</v>
      </c>
      <c r="AI56" s="316">
        <v>0</v>
      </c>
      <c r="AJ56" s="316">
        <v>26</v>
      </c>
      <c r="AK56" s="316">
        <v>0</v>
      </c>
      <c r="AL56" s="316">
        <v>0</v>
      </c>
      <c r="AM56" s="316">
        <v>0</v>
      </c>
      <c r="AN56" s="316">
        <v>0</v>
      </c>
      <c r="AO56" s="316">
        <v>0</v>
      </c>
      <c r="AP56" s="316">
        <v>0</v>
      </c>
      <c r="AQ56" s="312">
        <v>10000000</v>
      </c>
      <c r="AR56" s="312">
        <v>0</v>
      </c>
      <c r="AS56" s="312">
        <v>0</v>
      </c>
      <c r="AT56" s="312">
        <v>10000000</v>
      </c>
      <c r="AU56" s="312">
        <v>0</v>
      </c>
      <c r="AV56" s="312">
        <v>0</v>
      </c>
      <c r="AW56" s="312">
        <v>0</v>
      </c>
      <c r="AX56" s="312">
        <v>0</v>
      </c>
      <c r="AY56" s="218">
        <v>0</v>
      </c>
      <c r="AZ56" s="312">
        <v>0</v>
      </c>
      <c r="BA56" s="218">
        <v>0</v>
      </c>
      <c r="BB56" s="312">
        <v>0</v>
      </c>
      <c r="BC56" s="312">
        <v>0</v>
      </c>
      <c r="BD56" s="312">
        <v>0</v>
      </c>
      <c r="BE56" s="312">
        <v>0</v>
      </c>
      <c r="BF56" s="218">
        <v>0</v>
      </c>
      <c r="BG56" s="218">
        <v>0</v>
      </c>
      <c r="BH56" s="218">
        <v>0</v>
      </c>
      <c r="BI56" s="218">
        <v>0</v>
      </c>
      <c r="BJ56" s="218">
        <v>0</v>
      </c>
      <c r="BK56" s="218">
        <v>0</v>
      </c>
      <c r="BL56" s="218">
        <v>0</v>
      </c>
      <c r="BM56" s="218">
        <v>0</v>
      </c>
      <c r="BN56" s="218">
        <v>0</v>
      </c>
      <c r="BO56" s="218">
        <v>0</v>
      </c>
      <c r="BP56" s="218">
        <v>0</v>
      </c>
      <c r="BQ56" s="312">
        <v>0</v>
      </c>
      <c r="BR56" s="218">
        <v>0</v>
      </c>
      <c r="BS56" s="312">
        <v>0</v>
      </c>
      <c r="BT56" s="315">
        <v>10000000</v>
      </c>
      <c r="BU56" s="312">
        <v>0</v>
      </c>
      <c r="BV56" s="312">
        <v>0</v>
      </c>
      <c r="BW56" s="312">
        <v>0</v>
      </c>
      <c r="BX56" s="312">
        <v>11000000</v>
      </c>
      <c r="BY56" s="312">
        <v>0</v>
      </c>
      <c r="BZ56" s="312">
        <v>0</v>
      </c>
      <c r="CA56" s="312">
        <v>800000</v>
      </c>
      <c r="CB56" s="312">
        <v>100000</v>
      </c>
      <c r="CC56" s="312">
        <v>150000</v>
      </c>
      <c r="CD56" s="312">
        <v>0</v>
      </c>
      <c r="CE56" s="312">
        <v>1050000</v>
      </c>
      <c r="CF56" s="312">
        <v>12050000</v>
      </c>
      <c r="CG56" s="312">
        <v>0</v>
      </c>
      <c r="CH56" s="312">
        <v>0</v>
      </c>
      <c r="CI56" s="312">
        <v>0</v>
      </c>
      <c r="CJ56" s="312">
        <v>0</v>
      </c>
      <c r="CK56" s="312">
        <v>0</v>
      </c>
      <c r="CL56" s="312">
        <v>0</v>
      </c>
      <c r="CM56" s="312">
        <v>0</v>
      </c>
      <c r="CN56" s="312">
        <v>0</v>
      </c>
      <c r="CO56" s="312">
        <v>0</v>
      </c>
      <c r="CP56" s="312">
        <v>0</v>
      </c>
      <c r="CQ56" s="312">
        <v>0</v>
      </c>
      <c r="CR56" s="312">
        <v>8950000</v>
      </c>
      <c r="CS56" s="312">
        <v>0</v>
      </c>
      <c r="CT56" s="315">
        <v>8950000</v>
      </c>
      <c r="CU56" s="312">
        <v>1700000</v>
      </c>
      <c r="CV56" s="312">
        <v>0</v>
      </c>
      <c r="CW56" s="312">
        <v>300000</v>
      </c>
      <c r="CX56" s="312"/>
      <c r="CY56" s="312">
        <v>0</v>
      </c>
      <c r="CZ56" s="312">
        <v>2000000</v>
      </c>
      <c r="DA56" s="312">
        <v>3050000</v>
      </c>
      <c r="DB56" s="312">
        <v>200000</v>
      </c>
      <c r="DC56" s="312">
        <v>12200000</v>
      </c>
      <c r="DD56" s="312"/>
      <c r="DE56" s="312" t="s">
        <v>817</v>
      </c>
      <c r="DF56" s="312">
        <v>833333.33333333302</v>
      </c>
      <c r="DG56" s="310" t="s">
        <v>135</v>
      </c>
      <c r="DH56" s="310"/>
      <c r="DI56" s="310" t="s">
        <v>1218</v>
      </c>
      <c r="DJ56" s="312"/>
      <c r="DK56" s="312"/>
      <c r="DL56" s="312"/>
      <c r="DM56" s="310"/>
      <c r="DN56" s="312"/>
      <c r="DO56" s="312"/>
      <c r="DP56" s="312"/>
      <c r="DQ56" s="312"/>
      <c r="DR56" s="317"/>
      <c r="DS56" s="317"/>
      <c r="DT56" s="305"/>
    </row>
    <row r="57" spans="1:124" s="304" customFormat="1" ht="20.25" customHeight="1" x14ac:dyDescent="0.35">
      <c r="A57" s="307">
        <v>54</v>
      </c>
      <c r="B57" s="307" t="s">
        <v>826</v>
      </c>
      <c r="C57" s="308" t="s">
        <v>282</v>
      </c>
      <c r="D57" s="308" t="s">
        <v>254</v>
      </c>
      <c r="E57" s="308" t="s">
        <v>259</v>
      </c>
      <c r="F57" s="307" t="s">
        <v>256</v>
      </c>
      <c r="G57" s="308" t="s">
        <v>283</v>
      </c>
      <c r="H57" s="308" t="s">
        <v>129</v>
      </c>
      <c r="I57" s="308" t="s">
        <v>130</v>
      </c>
      <c r="J57" s="308" t="s">
        <v>131</v>
      </c>
      <c r="K57" s="308" t="s">
        <v>132</v>
      </c>
      <c r="L57" s="318">
        <v>44300</v>
      </c>
      <c r="M57" s="309"/>
      <c r="N57" s="309"/>
      <c r="O57" s="318"/>
      <c r="P57" s="310" t="s">
        <v>133</v>
      </c>
      <c r="Q57" s="311" t="s">
        <v>774</v>
      </c>
      <c r="R57" s="310" t="s">
        <v>134</v>
      </c>
      <c r="S57" s="312">
        <v>0</v>
      </c>
      <c r="T57" s="312">
        <v>15000000</v>
      </c>
      <c r="U57" s="312"/>
      <c r="V57" s="313">
        <v>15000000</v>
      </c>
      <c r="W57" s="312">
        <v>0</v>
      </c>
      <c r="X57" s="312">
        <v>0</v>
      </c>
      <c r="Y57" s="312">
        <v>0</v>
      </c>
      <c r="Z57" s="314">
        <v>0</v>
      </c>
      <c r="AA57" s="312">
        <v>0</v>
      </c>
      <c r="AB57" s="312">
        <v>0</v>
      </c>
      <c r="AC57" s="315">
        <v>0</v>
      </c>
      <c r="AD57" s="312" t="s">
        <v>1245</v>
      </c>
      <c r="AE57" s="316">
        <v>21</v>
      </c>
      <c r="AF57" s="316">
        <v>21</v>
      </c>
      <c r="AG57" s="316">
        <v>0</v>
      </c>
      <c r="AH57" s="316">
        <v>0</v>
      </c>
      <c r="AI57" s="316">
        <v>0</v>
      </c>
      <c r="AJ57" s="316">
        <v>21</v>
      </c>
      <c r="AK57" s="316">
        <v>0</v>
      </c>
      <c r="AL57" s="316">
        <v>0</v>
      </c>
      <c r="AM57" s="316">
        <v>0</v>
      </c>
      <c r="AN57" s="316">
        <v>0</v>
      </c>
      <c r="AO57" s="316">
        <v>0</v>
      </c>
      <c r="AP57" s="316">
        <v>0</v>
      </c>
      <c r="AQ57" s="312">
        <v>15000000</v>
      </c>
      <c r="AR57" s="312">
        <v>0</v>
      </c>
      <c r="AS57" s="312">
        <v>0</v>
      </c>
      <c r="AT57" s="312">
        <v>15000000</v>
      </c>
      <c r="AU57" s="312">
        <v>0</v>
      </c>
      <c r="AV57" s="312">
        <v>0</v>
      </c>
      <c r="AW57" s="312">
        <v>0</v>
      </c>
      <c r="AX57" s="312">
        <v>0</v>
      </c>
      <c r="AY57" s="218">
        <v>0</v>
      </c>
      <c r="AZ57" s="312">
        <v>0</v>
      </c>
      <c r="BA57" s="218">
        <v>0</v>
      </c>
      <c r="BB57" s="312">
        <v>0</v>
      </c>
      <c r="BC57" s="312">
        <v>0</v>
      </c>
      <c r="BD57" s="312">
        <v>0</v>
      </c>
      <c r="BE57" s="312">
        <v>0</v>
      </c>
      <c r="BF57" s="218">
        <v>0</v>
      </c>
      <c r="BG57" s="218">
        <v>0</v>
      </c>
      <c r="BH57" s="218">
        <v>0</v>
      </c>
      <c r="BI57" s="218">
        <v>0</v>
      </c>
      <c r="BJ57" s="218">
        <v>0</v>
      </c>
      <c r="BK57" s="218">
        <v>0</v>
      </c>
      <c r="BL57" s="218">
        <v>0</v>
      </c>
      <c r="BM57" s="218">
        <v>0</v>
      </c>
      <c r="BN57" s="218">
        <v>0</v>
      </c>
      <c r="BO57" s="218">
        <v>0</v>
      </c>
      <c r="BP57" s="218">
        <v>0</v>
      </c>
      <c r="BQ57" s="312">
        <v>0</v>
      </c>
      <c r="BR57" s="218">
        <v>0</v>
      </c>
      <c r="BS57" s="312">
        <v>0</v>
      </c>
      <c r="BT57" s="315">
        <v>15000000</v>
      </c>
      <c r="BU57" s="312">
        <v>0</v>
      </c>
      <c r="BV57" s="312">
        <v>0</v>
      </c>
      <c r="BW57" s="312">
        <v>0</v>
      </c>
      <c r="BX57" s="312">
        <v>11000000</v>
      </c>
      <c r="BY57" s="312">
        <v>1</v>
      </c>
      <c r="BZ57" s="312">
        <v>4400000</v>
      </c>
      <c r="CA57" s="312">
        <v>1200000</v>
      </c>
      <c r="CB57" s="312">
        <v>150000</v>
      </c>
      <c r="CC57" s="312">
        <v>225000</v>
      </c>
      <c r="CD57" s="312">
        <v>0</v>
      </c>
      <c r="CE57" s="312">
        <v>1575000</v>
      </c>
      <c r="CF57" s="312">
        <v>16975000</v>
      </c>
      <c r="CG57" s="312">
        <v>0</v>
      </c>
      <c r="CH57" s="312">
        <v>0</v>
      </c>
      <c r="CI57" s="312">
        <v>0</v>
      </c>
      <c r="CJ57" s="312">
        <v>0</v>
      </c>
      <c r="CK57" s="312">
        <v>0</v>
      </c>
      <c r="CL57" s="312">
        <v>0</v>
      </c>
      <c r="CM57" s="312">
        <v>0</v>
      </c>
      <c r="CN57" s="312">
        <v>0</v>
      </c>
      <c r="CO57" s="312">
        <v>0</v>
      </c>
      <c r="CP57" s="312">
        <v>0</v>
      </c>
      <c r="CQ57" s="312">
        <v>0</v>
      </c>
      <c r="CR57" s="312">
        <v>13425000</v>
      </c>
      <c r="CS57" s="312">
        <v>0</v>
      </c>
      <c r="CT57" s="315">
        <v>13425000</v>
      </c>
      <c r="CU57" s="312">
        <v>2550000</v>
      </c>
      <c r="CV57" s="312">
        <v>0</v>
      </c>
      <c r="CW57" s="312">
        <v>450000</v>
      </c>
      <c r="CX57" s="312"/>
      <c r="CY57" s="312">
        <v>0</v>
      </c>
      <c r="CZ57" s="312">
        <v>3000000</v>
      </c>
      <c r="DA57" s="312">
        <v>4575000</v>
      </c>
      <c r="DB57" s="312">
        <v>300000</v>
      </c>
      <c r="DC57" s="312">
        <v>18300000</v>
      </c>
      <c r="DD57" s="312"/>
      <c r="DE57" s="312" t="s">
        <v>817</v>
      </c>
      <c r="DF57" s="312">
        <v>1250000</v>
      </c>
      <c r="DG57" s="310" t="s">
        <v>135</v>
      </c>
      <c r="DH57" s="310"/>
      <c r="DI57" s="310" t="s">
        <v>1218</v>
      </c>
      <c r="DJ57" s="312"/>
      <c r="DK57" s="312"/>
      <c r="DL57" s="312"/>
      <c r="DM57" s="310"/>
      <c r="DN57" s="312"/>
      <c r="DO57" s="312"/>
      <c r="DP57" s="312"/>
      <c r="DQ57" s="312"/>
      <c r="DR57" s="317"/>
      <c r="DS57" s="317"/>
      <c r="DT57" s="305"/>
    </row>
    <row r="58" spans="1:124" s="304" customFormat="1" ht="20.25" customHeight="1" x14ac:dyDescent="0.35">
      <c r="A58" s="307">
        <v>55</v>
      </c>
      <c r="B58" s="307" t="s">
        <v>833</v>
      </c>
      <c r="C58" s="308" t="s">
        <v>369</v>
      </c>
      <c r="D58" s="308" t="s">
        <v>320</v>
      </c>
      <c r="E58" s="308" t="s">
        <v>340</v>
      </c>
      <c r="F58" s="307" t="s">
        <v>151</v>
      </c>
      <c r="G58" s="308" t="s">
        <v>370</v>
      </c>
      <c r="H58" s="308" t="s">
        <v>169</v>
      </c>
      <c r="I58" s="308" t="s">
        <v>130</v>
      </c>
      <c r="J58" s="308" t="s">
        <v>131</v>
      </c>
      <c r="K58" s="308" t="s">
        <v>132</v>
      </c>
      <c r="L58" s="318">
        <v>41792</v>
      </c>
      <c r="M58" s="309"/>
      <c r="N58" s="309"/>
      <c r="O58" s="318"/>
      <c r="P58" s="310" t="s">
        <v>133</v>
      </c>
      <c r="Q58" s="311" t="s">
        <v>774</v>
      </c>
      <c r="R58" s="310" t="s">
        <v>134</v>
      </c>
      <c r="S58" s="312">
        <v>0</v>
      </c>
      <c r="T58" s="312">
        <v>5000000</v>
      </c>
      <c r="U58" s="312"/>
      <c r="V58" s="313">
        <v>5000000</v>
      </c>
      <c r="W58" s="312">
        <v>0</v>
      </c>
      <c r="X58" s="312">
        <v>500000</v>
      </c>
      <c r="Y58" s="312">
        <v>0</v>
      </c>
      <c r="Z58" s="314">
        <v>0</v>
      </c>
      <c r="AA58" s="312">
        <v>0</v>
      </c>
      <c r="AB58" s="312">
        <v>0</v>
      </c>
      <c r="AC58" s="315">
        <v>500000</v>
      </c>
      <c r="AD58" s="312" t="s">
        <v>1246</v>
      </c>
      <c r="AE58" s="316">
        <v>26</v>
      </c>
      <c r="AF58" s="316">
        <v>24</v>
      </c>
      <c r="AG58" s="316">
        <v>2</v>
      </c>
      <c r="AH58" s="316">
        <v>0</v>
      </c>
      <c r="AI58" s="316">
        <v>0</v>
      </c>
      <c r="AJ58" s="316">
        <v>26</v>
      </c>
      <c r="AK58" s="316">
        <v>0</v>
      </c>
      <c r="AL58" s="316">
        <v>0</v>
      </c>
      <c r="AM58" s="316">
        <v>0</v>
      </c>
      <c r="AN58" s="316">
        <v>0</v>
      </c>
      <c r="AO58" s="316">
        <v>0</v>
      </c>
      <c r="AP58" s="316">
        <v>0</v>
      </c>
      <c r="AQ58" s="312">
        <v>5000000</v>
      </c>
      <c r="AR58" s="312">
        <v>0</v>
      </c>
      <c r="AS58" s="312">
        <v>0</v>
      </c>
      <c r="AT58" s="312">
        <v>5000000</v>
      </c>
      <c r="AU58" s="312">
        <v>0</v>
      </c>
      <c r="AV58" s="312">
        <v>500000</v>
      </c>
      <c r="AW58" s="312">
        <v>0</v>
      </c>
      <c r="AX58" s="312">
        <v>0</v>
      </c>
      <c r="AY58" s="218">
        <v>0</v>
      </c>
      <c r="AZ58" s="312">
        <v>0</v>
      </c>
      <c r="BA58" s="218">
        <v>0</v>
      </c>
      <c r="BB58" s="312">
        <v>0</v>
      </c>
      <c r="BC58" s="312">
        <v>0</v>
      </c>
      <c r="BD58" s="312">
        <v>0</v>
      </c>
      <c r="BE58" s="312">
        <v>500000</v>
      </c>
      <c r="BF58" s="218">
        <v>0</v>
      </c>
      <c r="BG58" s="218">
        <v>0</v>
      </c>
      <c r="BH58" s="218">
        <v>0</v>
      </c>
      <c r="BI58" s="218">
        <v>3000000</v>
      </c>
      <c r="BJ58" s="218">
        <v>0</v>
      </c>
      <c r="BK58" s="218">
        <v>0</v>
      </c>
      <c r="BL58" s="218">
        <v>0</v>
      </c>
      <c r="BM58" s="218">
        <v>0</v>
      </c>
      <c r="BN58" s="218">
        <v>0</v>
      </c>
      <c r="BO58" s="218">
        <v>0</v>
      </c>
      <c r="BP58" s="218">
        <v>0</v>
      </c>
      <c r="BQ58" s="312">
        <v>0</v>
      </c>
      <c r="BR58" s="218">
        <v>0</v>
      </c>
      <c r="BS58" s="312">
        <v>3000000</v>
      </c>
      <c r="BT58" s="315">
        <v>8500000</v>
      </c>
      <c r="BU58" s="312">
        <v>0</v>
      </c>
      <c r="BV58" s="312">
        <v>0</v>
      </c>
      <c r="BW58" s="312">
        <v>0</v>
      </c>
      <c r="BX58" s="312">
        <v>11000000</v>
      </c>
      <c r="BY58" s="312">
        <v>0</v>
      </c>
      <c r="BZ58" s="312">
        <v>0</v>
      </c>
      <c r="CA58" s="312">
        <v>400000</v>
      </c>
      <c r="CB58" s="312">
        <v>50000</v>
      </c>
      <c r="CC58" s="312">
        <v>75000</v>
      </c>
      <c r="CD58" s="312">
        <v>0</v>
      </c>
      <c r="CE58" s="312">
        <v>525000</v>
      </c>
      <c r="CF58" s="312">
        <v>11525000</v>
      </c>
      <c r="CG58" s="312">
        <v>0</v>
      </c>
      <c r="CH58" s="312">
        <v>0</v>
      </c>
      <c r="CI58" s="312">
        <v>0</v>
      </c>
      <c r="CJ58" s="312">
        <v>0</v>
      </c>
      <c r="CK58" s="312">
        <v>0</v>
      </c>
      <c r="CL58" s="312">
        <v>0</v>
      </c>
      <c r="CM58" s="312">
        <v>0</v>
      </c>
      <c r="CN58" s="312">
        <v>0</v>
      </c>
      <c r="CO58" s="312">
        <v>0</v>
      </c>
      <c r="CP58" s="312">
        <v>0</v>
      </c>
      <c r="CQ58" s="312">
        <v>0</v>
      </c>
      <c r="CR58" s="312">
        <v>7975000</v>
      </c>
      <c r="CS58" s="312">
        <v>0</v>
      </c>
      <c r="CT58" s="315">
        <v>7975000</v>
      </c>
      <c r="CU58" s="312">
        <v>850000</v>
      </c>
      <c r="CV58" s="312">
        <v>0</v>
      </c>
      <c r="CW58" s="312">
        <v>150000</v>
      </c>
      <c r="CX58" s="312"/>
      <c r="CY58" s="312">
        <v>0</v>
      </c>
      <c r="CZ58" s="312">
        <v>1000000</v>
      </c>
      <c r="DA58" s="312">
        <v>1525000</v>
      </c>
      <c r="DB58" s="312">
        <v>100000</v>
      </c>
      <c r="DC58" s="312">
        <v>9600000</v>
      </c>
      <c r="DD58" s="312"/>
      <c r="DE58" s="312" t="s">
        <v>834</v>
      </c>
      <c r="DF58" s="312">
        <v>416666.66666666698</v>
      </c>
      <c r="DG58" s="310" t="s">
        <v>172</v>
      </c>
      <c r="DH58" s="310"/>
      <c r="DI58" s="310" t="s">
        <v>1219</v>
      </c>
      <c r="DJ58" s="312"/>
      <c r="DK58" s="312"/>
      <c r="DL58" s="312"/>
      <c r="DM58" s="310"/>
      <c r="DN58" s="312"/>
      <c r="DO58" s="312"/>
      <c r="DP58" s="312"/>
      <c r="DQ58" s="312"/>
      <c r="DR58" s="317"/>
      <c r="DS58" s="317"/>
      <c r="DT58" s="305"/>
    </row>
    <row r="59" spans="1:124" s="304" customFormat="1" ht="20.25" customHeight="1" x14ac:dyDescent="0.35">
      <c r="A59" s="307">
        <v>56</v>
      </c>
      <c r="B59" s="307" t="s">
        <v>837</v>
      </c>
      <c r="C59" s="308" t="s">
        <v>371</v>
      </c>
      <c r="D59" s="308" t="s">
        <v>320</v>
      </c>
      <c r="E59" s="308" t="s">
        <v>340</v>
      </c>
      <c r="F59" s="307" t="s">
        <v>151</v>
      </c>
      <c r="G59" s="308" t="s">
        <v>370</v>
      </c>
      <c r="H59" s="308" t="s">
        <v>129</v>
      </c>
      <c r="I59" s="308" t="s">
        <v>130</v>
      </c>
      <c r="J59" s="308" t="s">
        <v>131</v>
      </c>
      <c r="K59" s="308" t="s">
        <v>132</v>
      </c>
      <c r="L59" s="318">
        <v>42186</v>
      </c>
      <c r="M59" s="309"/>
      <c r="N59" s="309"/>
      <c r="O59" s="318"/>
      <c r="P59" s="310" t="s">
        <v>133</v>
      </c>
      <c r="Q59" s="311" t="s">
        <v>774</v>
      </c>
      <c r="R59" s="310" t="s">
        <v>134</v>
      </c>
      <c r="S59" s="312">
        <v>0</v>
      </c>
      <c r="T59" s="312">
        <v>5000000</v>
      </c>
      <c r="U59" s="312"/>
      <c r="V59" s="313">
        <v>5000000</v>
      </c>
      <c r="W59" s="312">
        <v>0</v>
      </c>
      <c r="X59" s="312">
        <v>500000</v>
      </c>
      <c r="Y59" s="312">
        <v>0</v>
      </c>
      <c r="Z59" s="314">
        <v>0</v>
      </c>
      <c r="AA59" s="312">
        <v>0</v>
      </c>
      <c r="AB59" s="312">
        <v>0</v>
      </c>
      <c r="AC59" s="315">
        <v>500000</v>
      </c>
      <c r="AD59" s="312" t="s">
        <v>1246</v>
      </c>
      <c r="AE59" s="316">
        <v>26</v>
      </c>
      <c r="AF59" s="316">
        <v>26</v>
      </c>
      <c r="AG59" s="316">
        <v>0</v>
      </c>
      <c r="AH59" s="316">
        <v>0</v>
      </c>
      <c r="AI59" s="316">
        <v>0</v>
      </c>
      <c r="AJ59" s="316">
        <v>26</v>
      </c>
      <c r="AK59" s="316">
        <v>0</v>
      </c>
      <c r="AL59" s="316">
        <v>0</v>
      </c>
      <c r="AM59" s="316">
        <v>0</v>
      </c>
      <c r="AN59" s="316">
        <v>0</v>
      </c>
      <c r="AO59" s="316">
        <v>0</v>
      </c>
      <c r="AP59" s="316">
        <v>0</v>
      </c>
      <c r="AQ59" s="312">
        <v>5000000</v>
      </c>
      <c r="AR59" s="312">
        <v>0</v>
      </c>
      <c r="AS59" s="312">
        <v>0</v>
      </c>
      <c r="AT59" s="312">
        <v>5000000</v>
      </c>
      <c r="AU59" s="312">
        <v>0</v>
      </c>
      <c r="AV59" s="312">
        <v>500000</v>
      </c>
      <c r="AW59" s="312">
        <v>0</v>
      </c>
      <c r="AX59" s="312">
        <v>0</v>
      </c>
      <c r="AY59" s="218">
        <v>0</v>
      </c>
      <c r="AZ59" s="312">
        <v>0</v>
      </c>
      <c r="BA59" s="218">
        <v>0</v>
      </c>
      <c r="BB59" s="312">
        <v>0</v>
      </c>
      <c r="BC59" s="312">
        <v>0</v>
      </c>
      <c r="BD59" s="312">
        <v>0</v>
      </c>
      <c r="BE59" s="312">
        <v>500000</v>
      </c>
      <c r="BF59" s="218">
        <v>0</v>
      </c>
      <c r="BG59" s="218">
        <v>0</v>
      </c>
      <c r="BH59" s="218">
        <v>0</v>
      </c>
      <c r="BI59" s="218">
        <v>3000000</v>
      </c>
      <c r="BJ59" s="218">
        <v>0</v>
      </c>
      <c r="BK59" s="218">
        <v>0</v>
      </c>
      <c r="BL59" s="218">
        <v>0</v>
      </c>
      <c r="BM59" s="218">
        <v>0</v>
      </c>
      <c r="BN59" s="218">
        <v>0</v>
      </c>
      <c r="BO59" s="218">
        <v>0</v>
      </c>
      <c r="BP59" s="218">
        <v>0</v>
      </c>
      <c r="BQ59" s="312">
        <v>0</v>
      </c>
      <c r="BR59" s="218">
        <v>0</v>
      </c>
      <c r="BS59" s="312">
        <v>3000000</v>
      </c>
      <c r="BT59" s="315">
        <v>8500000</v>
      </c>
      <c r="BU59" s="312">
        <v>0</v>
      </c>
      <c r="BV59" s="312">
        <v>0</v>
      </c>
      <c r="BW59" s="312">
        <v>0</v>
      </c>
      <c r="BX59" s="312">
        <v>11000000</v>
      </c>
      <c r="BY59" s="312">
        <v>0</v>
      </c>
      <c r="BZ59" s="312">
        <v>0</v>
      </c>
      <c r="CA59" s="312">
        <v>400000</v>
      </c>
      <c r="CB59" s="312">
        <v>50000</v>
      </c>
      <c r="CC59" s="312">
        <v>75000</v>
      </c>
      <c r="CD59" s="312">
        <v>0</v>
      </c>
      <c r="CE59" s="312">
        <v>525000</v>
      </c>
      <c r="CF59" s="312">
        <v>11525000</v>
      </c>
      <c r="CG59" s="312">
        <v>0</v>
      </c>
      <c r="CH59" s="312">
        <v>0</v>
      </c>
      <c r="CI59" s="312">
        <v>0</v>
      </c>
      <c r="CJ59" s="312">
        <v>0</v>
      </c>
      <c r="CK59" s="312">
        <v>0</v>
      </c>
      <c r="CL59" s="312">
        <v>50000</v>
      </c>
      <c r="CM59" s="312">
        <v>0</v>
      </c>
      <c r="CN59" s="312">
        <v>0</v>
      </c>
      <c r="CO59" s="312">
        <v>0</v>
      </c>
      <c r="CP59" s="312">
        <v>0</v>
      </c>
      <c r="CQ59" s="312">
        <v>50000</v>
      </c>
      <c r="CR59" s="312">
        <v>7925000</v>
      </c>
      <c r="CS59" s="312">
        <v>0</v>
      </c>
      <c r="CT59" s="315">
        <v>7925000</v>
      </c>
      <c r="CU59" s="312">
        <v>850000</v>
      </c>
      <c r="CV59" s="312">
        <v>0</v>
      </c>
      <c r="CW59" s="312">
        <v>150000</v>
      </c>
      <c r="CX59" s="312"/>
      <c r="CY59" s="312">
        <v>0</v>
      </c>
      <c r="CZ59" s="312">
        <v>1000000</v>
      </c>
      <c r="DA59" s="312">
        <v>1525000</v>
      </c>
      <c r="DB59" s="312">
        <v>100000</v>
      </c>
      <c r="DC59" s="312">
        <v>9600000</v>
      </c>
      <c r="DD59" s="312"/>
      <c r="DE59" s="312" t="s">
        <v>836</v>
      </c>
      <c r="DF59" s="312">
        <v>416666.66666666698</v>
      </c>
      <c r="DG59" s="310" t="s">
        <v>200</v>
      </c>
      <c r="DH59" s="310"/>
      <c r="DI59" s="310" t="s">
        <v>1218</v>
      </c>
      <c r="DJ59" s="312"/>
      <c r="DK59" s="312"/>
      <c r="DL59" s="312"/>
      <c r="DM59" s="310"/>
      <c r="DN59" s="312"/>
      <c r="DO59" s="312"/>
      <c r="DP59" s="312"/>
      <c r="DQ59" s="312"/>
      <c r="DR59" s="317"/>
      <c r="DS59" s="317"/>
      <c r="DT59" s="305"/>
    </row>
    <row r="60" spans="1:124" s="304" customFormat="1" ht="20.25" customHeight="1" x14ac:dyDescent="0.35">
      <c r="A60" s="307">
        <v>57</v>
      </c>
      <c r="B60" s="307" t="s">
        <v>838</v>
      </c>
      <c r="C60" s="308" t="s">
        <v>349</v>
      </c>
      <c r="D60" s="308" t="s">
        <v>320</v>
      </c>
      <c r="E60" s="308" t="s">
        <v>340</v>
      </c>
      <c r="F60" s="307" t="s">
        <v>151</v>
      </c>
      <c r="G60" s="308" t="s">
        <v>348</v>
      </c>
      <c r="H60" s="308" t="s">
        <v>129</v>
      </c>
      <c r="I60" s="308" t="s">
        <v>130</v>
      </c>
      <c r="J60" s="308" t="s">
        <v>131</v>
      </c>
      <c r="K60" s="308" t="s">
        <v>149</v>
      </c>
      <c r="L60" s="318">
        <v>42254</v>
      </c>
      <c r="M60" s="309" t="s">
        <v>1220</v>
      </c>
      <c r="N60" s="309"/>
      <c r="O60" s="318"/>
      <c r="P60" s="310" t="s">
        <v>133</v>
      </c>
      <c r="Q60" s="311" t="s">
        <v>774</v>
      </c>
      <c r="R60" s="310" t="s">
        <v>134</v>
      </c>
      <c r="S60" s="312">
        <v>0</v>
      </c>
      <c r="T60" s="312">
        <v>5000000</v>
      </c>
      <c r="U60" s="312"/>
      <c r="V60" s="313">
        <v>5000000</v>
      </c>
      <c r="W60" s="312">
        <v>0</v>
      </c>
      <c r="X60" s="312">
        <v>0</v>
      </c>
      <c r="Y60" s="312">
        <v>0</v>
      </c>
      <c r="Z60" s="314">
        <v>0</v>
      </c>
      <c r="AA60" s="312">
        <v>0</v>
      </c>
      <c r="AB60" s="312">
        <v>0</v>
      </c>
      <c r="AC60" s="315">
        <v>0</v>
      </c>
      <c r="AD60" s="312" t="s">
        <v>1246</v>
      </c>
      <c r="AE60" s="316">
        <v>26</v>
      </c>
      <c r="AF60" s="316">
        <v>19</v>
      </c>
      <c r="AG60" s="316">
        <v>4</v>
      </c>
      <c r="AH60" s="316">
        <v>0</v>
      </c>
      <c r="AI60" s="316">
        <v>0</v>
      </c>
      <c r="AJ60" s="316">
        <v>23</v>
      </c>
      <c r="AK60" s="316">
        <v>0</v>
      </c>
      <c r="AL60" s="316">
        <v>0</v>
      </c>
      <c r="AM60" s="316">
        <v>0</v>
      </c>
      <c r="AN60" s="316">
        <v>0</v>
      </c>
      <c r="AO60" s="316">
        <v>0</v>
      </c>
      <c r="AP60" s="316">
        <v>0</v>
      </c>
      <c r="AQ60" s="312">
        <v>4423076.9231000002</v>
      </c>
      <c r="AR60" s="312">
        <v>0</v>
      </c>
      <c r="AS60" s="312">
        <v>0</v>
      </c>
      <c r="AT60" s="312">
        <v>4423076.9231000002</v>
      </c>
      <c r="AU60" s="312">
        <v>0</v>
      </c>
      <c r="AV60" s="312">
        <v>0</v>
      </c>
      <c r="AW60" s="312">
        <v>0</v>
      </c>
      <c r="AX60" s="312">
        <v>0</v>
      </c>
      <c r="AY60" s="218">
        <v>0</v>
      </c>
      <c r="AZ60" s="312">
        <v>0</v>
      </c>
      <c r="BA60" s="218">
        <v>0</v>
      </c>
      <c r="BB60" s="312">
        <v>0</v>
      </c>
      <c r="BC60" s="312">
        <v>0</v>
      </c>
      <c r="BD60" s="312">
        <v>0</v>
      </c>
      <c r="BE60" s="312">
        <v>0</v>
      </c>
      <c r="BF60" s="218">
        <v>0</v>
      </c>
      <c r="BG60" s="218">
        <v>0</v>
      </c>
      <c r="BH60" s="218">
        <v>0</v>
      </c>
      <c r="BI60" s="218">
        <v>6570017</v>
      </c>
      <c r="BJ60" s="218">
        <v>0</v>
      </c>
      <c r="BK60" s="218">
        <v>0</v>
      </c>
      <c r="BL60" s="218">
        <v>0</v>
      </c>
      <c r="BM60" s="218">
        <v>0</v>
      </c>
      <c r="BN60" s="218">
        <v>0</v>
      </c>
      <c r="BO60" s="218">
        <v>0</v>
      </c>
      <c r="BP60" s="218">
        <v>0</v>
      </c>
      <c r="BQ60" s="312">
        <v>0</v>
      </c>
      <c r="BR60" s="218">
        <v>0</v>
      </c>
      <c r="BS60" s="312">
        <v>6570017</v>
      </c>
      <c r="BT60" s="315">
        <v>10993093.9231</v>
      </c>
      <c r="BU60" s="312">
        <v>0</v>
      </c>
      <c r="BV60" s="312">
        <v>0</v>
      </c>
      <c r="BW60" s="312">
        <v>0</v>
      </c>
      <c r="BX60" s="312">
        <v>11000000</v>
      </c>
      <c r="BY60" s="312">
        <v>0</v>
      </c>
      <c r="BZ60" s="312">
        <v>0</v>
      </c>
      <c r="CA60" s="312">
        <v>400000</v>
      </c>
      <c r="CB60" s="312">
        <v>50000</v>
      </c>
      <c r="CC60" s="312">
        <v>75000</v>
      </c>
      <c r="CD60" s="312">
        <v>0</v>
      </c>
      <c r="CE60" s="312">
        <v>525000</v>
      </c>
      <c r="CF60" s="312">
        <v>11525000</v>
      </c>
      <c r="CG60" s="312">
        <v>0</v>
      </c>
      <c r="CH60" s="312">
        <v>0</v>
      </c>
      <c r="CI60" s="312">
        <v>0</v>
      </c>
      <c r="CJ60" s="312">
        <v>0</v>
      </c>
      <c r="CK60" s="312">
        <v>0</v>
      </c>
      <c r="CL60" s="312">
        <v>50000</v>
      </c>
      <c r="CM60" s="312">
        <v>0</v>
      </c>
      <c r="CN60" s="312">
        <v>0</v>
      </c>
      <c r="CO60" s="312">
        <v>0</v>
      </c>
      <c r="CP60" s="312">
        <v>0</v>
      </c>
      <c r="CQ60" s="312">
        <v>50000</v>
      </c>
      <c r="CR60" s="312">
        <v>10418094</v>
      </c>
      <c r="CS60" s="312">
        <v>0</v>
      </c>
      <c r="CT60" s="315">
        <v>10418094</v>
      </c>
      <c r="CU60" s="312">
        <v>850000</v>
      </c>
      <c r="CV60" s="312">
        <v>0</v>
      </c>
      <c r="CW60" s="312">
        <v>150000</v>
      </c>
      <c r="CX60" s="312"/>
      <c r="CY60" s="312">
        <v>0</v>
      </c>
      <c r="CZ60" s="312">
        <v>1000000</v>
      </c>
      <c r="DA60" s="312">
        <v>1525000</v>
      </c>
      <c r="DB60" s="312">
        <v>100000</v>
      </c>
      <c r="DC60" s="312">
        <v>12093094</v>
      </c>
      <c r="DD60" s="312"/>
      <c r="DE60" s="312" t="s">
        <v>836</v>
      </c>
      <c r="DF60" s="312">
        <v>416666.66666666698</v>
      </c>
      <c r="DG60" s="310" t="s">
        <v>135</v>
      </c>
      <c r="DH60" s="310"/>
      <c r="DI60" s="310" t="s">
        <v>1218</v>
      </c>
      <c r="DJ60" s="312"/>
      <c r="DK60" s="312"/>
      <c r="DL60" s="312"/>
      <c r="DM60" s="310"/>
      <c r="DN60" s="312"/>
      <c r="DO60" s="312"/>
      <c r="DP60" s="312"/>
      <c r="DQ60" s="312"/>
      <c r="DR60" s="317"/>
      <c r="DS60" s="317"/>
      <c r="DT60" s="305"/>
    </row>
    <row r="61" spans="1:124" s="304" customFormat="1" ht="20.25" customHeight="1" x14ac:dyDescent="0.35">
      <c r="A61" s="307">
        <v>58</v>
      </c>
      <c r="B61" s="307" t="s">
        <v>839</v>
      </c>
      <c r="C61" s="308" t="s">
        <v>372</v>
      </c>
      <c r="D61" s="308" t="s">
        <v>320</v>
      </c>
      <c r="E61" s="308" t="s">
        <v>340</v>
      </c>
      <c r="F61" s="307" t="s">
        <v>151</v>
      </c>
      <c r="G61" s="308" t="s">
        <v>370</v>
      </c>
      <c r="H61" s="308" t="s">
        <v>129</v>
      </c>
      <c r="I61" s="308" t="s">
        <v>130</v>
      </c>
      <c r="J61" s="308" t="s">
        <v>131</v>
      </c>
      <c r="K61" s="308" t="s">
        <v>132</v>
      </c>
      <c r="L61" s="318">
        <v>42327</v>
      </c>
      <c r="M61" s="309"/>
      <c r="N61" s="309"/>
      <c r="O61" s="318"/>
      <c r="P61" s="310" t="s">
        <v>133</v>
      </c>
      <c r="Q61" s="311" t="s">
        <v>774</v>
      </c>
      <c r="R61" s="310" t="s">
        <v>134</v>
      </c>
      <c r="S61" s="312">
        <v>0</v>
      </c>
      <c r="T61" s="312">
        <v>5000000</v>
      </c>
      <c r="U61" s="312"/>
      <c r="V61" s="313">
        <v>5000000</v>
      </c>
      <c r="W61" s="312">
        <v>0</v>
      </c>
      <c r="X61" s="312">
        <v>500000</v>
      </c>
      <c r="Y61" s="312">
        <v>0</v>
      </c>
      <c r="Z61" s="314">
        <v>0</v>
      </c>
      <c r="AA61" s="312">
        <v>0</v>
      </c>
      <c r="AB61" s="312">
        <v>0</v>
      </c>
      <c r="AC61" s="315">
        <v>500000</v>
      </c>
      <c r="AD61" s="312" t="s">
        <v>1246</v>
      </c>
      <c r="AE61" s="316">
        <v>26</v>
      </c>
      <c r="AF61" s="316">
        <v>24</v>
      </c>
      <c r="AG61" s="316">
        <v>2</v>
      </c>
      <c r="AH61" s="316">
        <v>0</v>
      </c>
      <c r="AI61" s="316">
        <v>0</v>
      </c>
      <c r="AJ61" s="316">
        <v>26</v>
      </c>
      <c r="AK61" s="316">
        <v>0</v>
      </c>
      <c r="AL61" s="316">
        <v>0</v>
      </c>
      <c r="AM61" s="316">
        <v>0</v>
      </c>
      <c r="AN61" s="316">
        <v>0</v>
      </c>
      <c r="AO61" s="316">
        <v>0</v>
      </c>
      <c r="AP61" s="316">
        <v>0</v>
      </c>
      <c r="AQ61" s="312">
        <v>5000000</v>
      </c>
      <c r="AR61" s="312">
        <v>0</v>
      </c>
      <c r="AS61" s="312">
        <v>0</v>
      </c>
      <c r="AT61" s="312">
        <v>5000000</v>
      </c>
      <c r="AU61" s="312">
        <v>0</v>
      </c>
      <c r="AV61" s="312">
        <v>500000</v>
      </c>
      <c r="AW61" s="312">
        <v>0</v>
      </c>
      <c r="AX61" s="312">
        <v>0</v>
      </c>
      <c r="AY61" s="218">
        <v>0</v>
      </c>
      <c r="AZ61" s="312">
        <v>0</v>
      </c>
      <c r="BA61" s="218">
        <v>0</v>
      </c>
      <c r="BB61" s="312">
        <v>0</v>
      </c>
      <c r="BC61" s="312">
        <v>0</v>
      </c>
      <c r="BD61" s="312">
        <v>0</v>
      </c>
      <c r="BE61" s="312">
        <v>500000</v>
      </c>
      <c r="BF61" s="218">
        <v>0</v>
      </c>
      <c r="BG61" s="218">
        <v>0</v>
      </c>
      <c r="BH61" s="218">
        <v>0</v>
      </c>
      <c r="BI61" s="218">
        <v>3000000</v>
      </c>
      <c r="BJ61" s="218">
        <v>0</v>
      </c>
      <c r="BK61" s="218">
        <v>0</v>
      </c>
      <c r="BL61" s="218">
        <v>0</v>
      </c>
      <c r="BM61" s="218">
        <v>0</v>
      </c>
      <c r="BN61" s="218">
        <v>0</v>
      </c>
      <c r="BO61" s="218">
        <v>0</v>
      </c>
      <c r="BP61" s="218">
        <v>0</v>
      </c>
      <c r="BQ61" s="312">
        <v>0</v>
      </c>
      <c r="BR61" s="218">
        <v>0</v>
      </c>
      <c r="BS61" s="312">
        <v>3000000</v>
      </c>
      <c r="BT61" s="315">
        <v>8500000</v>
      </c>
      <c r="BU61" s="312">
        <v>0</v>
      </c>
      <c r="BV61" s="312">
        <v>0</v>
      </c>
      <c r="BW61" s="312">
        <v>0</v>
      </c>
      <c r="BX61" s="312">
        <v>11000000</v>
      </c>
      <c r="BY61" s="312">
        <v>0</v>
      </c>
      <c r="BZ61" s="312">
        <v>0</v>
      </c>
      <c r="CA61" s="312">
        <v>400000</v>
      </c>
      <c r="CB61" s="312">
        <v>50000</v>
      </c>
      <c r="CC61" s="312">
        <v>75000</v>
      </c>
      <c r="CD61" s="312">
        <v>0</v>
      </c>
      <c r="CE61" s="312">
        <v>525000</v>
      </c>
      <c r="CF61" s="312">
        <v>11525000</v>
      </c>
      <c r="CG61" s="312">
        <v>0</v>
      </c>
      <c r="CH61" s="312">
        <v>0</v>
      </c>
      <c r="CI61" s="312">
        <v>0</v>
      </c>
      <c r="CJ61" s="312">
        <v>0</v>
      </c>
      <c r="CK61" s="312">
        <v>0</v>
      </c>
      <c r="CL61" s="312">
        <v>50000</v>
      </c>
      <c r="CM61" s="312">
        <v>0</v>
      </c>
      <c r="CN61" s="312">
        <v>0</v>
      </c>
      <c r="CO61" s="312">
        <v>0</v>
      </c>
      <c r="CP61" s="312">
        <v>0</v>
      </c>
      <c r="CQ61" s="312">
        <v>50000</v>
      </c>
      <c r="CR61" s="312">
        <v>7925000</v>
      </c>
      <c r="CS61" s="312">
        <v>0</v>
      </c>
      <c r="CT61" s="315">
        <v>7925000</v>
      </c>
      <c r="CU61" s="312">
        <v>850000</v>
      </c>
      <c r="CV61" s="312">
        <v>0</v>
      </c>
      <c r="CW61" s="312">
        <v>150000</v>
      </c>
      <c r="CX61" s="312"/>
      <c r="CY61" s="312">
        <v>0</v>
      </c>
      <c r="CZ61" s="312">
        <v>1000000</v>
      </c>
      <c r="DA61" s="312">
        <v>1525000</v>
      </c>
      <c r="DB61" s="312">
        <v>100000</v>
      </c>
      <c r="DC61" s="312">
        <v>9600000</v>
      </c>
      <c r="DD61" s="312"/>
      <c r="DE61" s="312" t="s">
        <v>836</v>
      </c>
      <c r="DF61" s="312">
        <v>416666.66666666698</v>
      </c>
      <c r="DG61" s="310" t="s">
        <v>200</v>
      </c>
      <c r="DH61" s="310"/>
      <c r="DI61" s="310" t="s">
        <v>1218</v>
      </c>
      <c r="DJ61" s="312"/>
      <c r="DK61" s="312"/>
      <c r="DL61" s="312"/>
      <c r="DM61" s="310"/>
      <c r="DN61" s="312"/>
      <c r="DO61" s="312"/>
      <c r="DP61" s="312"/>
      <c r="DQ61" s="312"/>
      <c r="DR61" s="317"/>
      <c r="DS61" s="317"/>
      <c r="DT61" s="305"/>
    </row>
    <row r="62" spans="1:124" s="304" customFormat="1" ht="20.25" customHeight="1" x14ac:dyDescent="0.35">
      <c r="A62" s="307">
        <v>59</v>
      </c>
      <c r="B62" s="307" t="s">
        <v>840</v>
      </c>
      <c r="C62" s="308" t="s">
        <v>373</v>
      </c>
      <c r="D62" s="308" t="s">
        <v>320</v>
      </c>
      <c r="E62" s="308" t="s">
        <v>340</v>
      </c>
      <c r="F62" s="307" t="s">
        <v>151</v>
      </c>
      <c r="G62" s="308" t="s">
        <v>370</v>
      </c>
      <c r="H62" s="308" t="s">
        <v>129</v>
      </c>
      <c r="I62" s="308" t="s">
        <v>130</v>
      </c>
      <c r="J62" s="308" t="s">
        <v>131</v>
      </c>
      <c r="K62" s="308" t="s">
        <v>132</v>
      </c>
      <c r="L62" s="318">
        <v>43056</v>
      </c>
      <c r="M62" s="309"/>
      <c r="N62" s="309"/>
      <c r="O62" s="318"/>
      <c r="P62" s="310" t="s">
        <v>133</v>
      </c>
      <c r="Q62" s="311" t="s">
        <v>774</v>
      </c>
      <c r="R62" s="310" t="s">
        <v>134</v>
      </c>
      <c r="S62" s="312">
        <v>0</v>
      </c>
      <c r="T62" s="312">
        <v>5000000</v>
      </c>
      <c r="U62" s="312"/>
      <c r="V62" s="313">
        <v>5000000</v>
      </c>
      <c r="W62" s="312">
        <v>0</v>
      </c>
      <c r="X62" s="312">
        <v>500000</v>
      </c>
      <c r="Y62" s="312">
        <v>0</v>
      </c>
      <c r="Z62" s="314">
        <v>0</v>
      </c>
      <c r="AA62" s="312">
        <v>0</v>
      </c>
      <c r="AB62" s="312">
        <v>0</v>
      </c>
      <c r="AC62" s="315">
        <v>500000</v>
      </c>
      <c r="AD62" s="312" t="s">
        <v>1246</v>
      </c>
      <c r="AE62" s="316">
        <v>26</v>
      </c>
      <c r="AF62" s="316">
        <v>22</v>
      </c>
      <c r="AG62" s="316">
        <v>4</v>
      </c>
      <c r="AH62" s="316">
        <v>0</v>
      </c>
      <c r="AI62" s="316">
        <v>0</v>
      </c>
      <c r="AJ62" s="316">
        <v>26</v>
      </c>
      <c r="AK62" s="316">
        <v>0</v>
      </c>
      <c r="AL62" s="316">
        <v>0</v>
      </c>
      <c r="AM62" s="316">
        <v>0</v>
      </c>
      <c r="AN62" s="316">
        <v>0</v>
      </c>
      <c r="AO62" s="316">
        <v>0</v>
      </c>
      <c r="AP62" s="316">
        <v>0</v>
      </c>
      <c r="AQ62" s="312">
        <v>5000000</v>
      </c>
      <c r="AR62" s="312">
        <v>0</v>
      </c>
      <c r="AS62" s="312">
        <v>0</v>
      </c>
      <c r="AT62" s="312">
        <v>5000000</v>
      </c>
      <c r="AU62" s="312">
        <v>0</v>
      </c>
      <c r="AV62" s="312">
        <v>500000</v>
      </c>
      <c r="AW62" s="312">
        <v>0</v>
      </c>
      <c r="AX62" s="312">
        <v>0</v>
      </c>
      <c r="AY62" s="218">
        <v>0</v>
      </c>
      <c r="AZ62" s="312">
        <v>0</v>
      </c>
      <c r="BA62" s="218">
        <v>0</v>
      </c>
      <c r="BB62" s="312">
        <v>0</v>
      </c>
      <c r="BC62" s="312">
        <v>0</v>
      </c>
      <c r="BD62" s="312">
        <v>0</v>
      </c>
      <c r="BE62" s="312">
        <v>500000</v>
      </c>
      <c r="BF62" s="218">
        <v>0</v>
      </c>
      <c r="BG62" s="218">
        <v>0</v>
      </c>
      <c r="BH62" s="218">
        <v>0</v>
      </c>
      <c r="BI62" s="218">
        <v>3000000</v>
      </c>
      <c r="BJ62" s="218">
        <v>0</v>
      </c>
      <c r="BK62" s="218">
        <v>0</v>
      </c>
      <c r="BL62" s="218">
        <v>0</v>
      </c>
      <c r="BM62" s="218">
        <v>0</v>
      </c>
      <c r="BN62" s="218">
        <v>0</v>
      </c>
      <c r="BO62" s="218">
        <v>0</v>
      </c>
      <c r="BP62" s="218">
        <v>0</v>
      </c>
      <c r="BQ62" s="312">
        <v>0</v>
      </c>
      <c r="BR62" s="218">
        <v>0</v>
      </c>
      <c r="BS62" s="312">
        <v>3000000</v>
      </c>
      <c r="BT62" s="315">
        <v>8500000</v>
      </c>
      <c r="BU62" s="312">
        <v>0</v>
      </c>
      <c r="BV62" s="312">
        <v>0</v>
      </c>
      <c r="BW62" s="312">
        <v>0</v>
      </c>
      <c r="BX62" s="312">
        <v>11000000</v>
      </c>
      <c r="BY62" s="312">
        <v>0</v>
      </c>
      <c r="BZ62" s="312">
        <v>0</v>
      </c>
      <c r="CA62" s="312">
        <v>400000</v>
      </c>
      <c r="CB62" s="312">
        <v>50000</v>
      </c>
      <c r="CC62" s="312">
        <v>75000</v>
      </c>
      <c r="CD62" s="312">
        <v>0</v>
      </c>
      <c r="CE62" s="312">
        <v>525000</v>
      </c>
      <c r="CF62" s="312">
        <v>11525000</v>
      </c>
      <c r="CG62" s="312">
        <v>0</v>
      </c>
      <c r="CH62" s="312">
        <v>0</v>
      </c>
      <c r="CI62" s="312">
        <v>0</v>
      </c>
      <c r="CJ62" s="312">
        <v>0</v>
      </c>
      <c r="CK62" s="312">
        <v>0</v>
      </c>
      <c r="CL62" s="312">
        <v>0</v>
      </c>
      <c r="CM62" s="312">
        <v>0</v>
      </c>
      <c r="CN62" s="312">
        <v>0</v>
      </c>
      <c r="CO62" s="312">
        <v>0</v>
      </c>
      <c r="CP62" s="312">
        <v>0</v>
      </c>
      <c r="CQ62" s="312">
        <v>0</v>
      </c>
      <c r="CR62" s="312">
        <v>7975000</v>
      </c>
      <c r="CS62" s="312">
        <v>0</v>
      </c>
      <c r="CT62" s="315">
        <v>7975000</v>
      </c>
      <c r="CU62" s="312">
        <v>850000</v>
      </c>
      <c r="CV62" s="312">
        <v>0</v>
      </c>
      <c r="CW62" s="312">
        <v>150000</v>
      </c>
      <c r="CX62" s="312"/>
      <c r="CY62" s="312">
        <v>0</v>
      </c>
      <c r="CZ62" s="312">
        <v>1000000</v>
      </c>
      <c r="DA62" s="312">
        <v>1525000</v>
      </c>
      <c r="DB62" s="312">
        <v>100000</v>
      </c>
      <c r="DC62" s="312">
        <v>9600000</v>
      </c>
      <c r="DD62" s="312"/>
      <c r="DE62" s="312" t="s">
        <v>836</v>
      </c>
      <c r="DF62" s="312">
        <v>416666.66666666698</v>
      </c>
      <c r="DG62" s="310" t="s">
        <v>210</v>
      </c>
      <c r="DH62" s="310"/>
      <c r="DI62" s="310" t="s">
        <v>1218</v>
      </c>
      <c r="DJ62" s="312"/>
      <c r="DK62" s="312"/>
      <c r="DL62" s="312"/>
      <c r="DM62" s="310"/>
      <c r="DN62" s="312"/>
      <c r="DO62" s="312"/>
      <c r="DP62" s="312"/>
      <c r="DQ62" s="312"/>
      <c r="DR62" s="317"/>
      <c r="DS62" s="317"/>
      <c r="DT62" s="305"/>
    </row>
    <row r="63" spans="1:124" s="304" customFormat="1" ht="20.25" customHeight="1" x14ac:dyDescent="0.35">
      <c r="A63" s="307">
        <v>60</v>
      </c>
      <c r="B63" s="307" t="s">
        <v>841</v>
      </c>
      <c r="C63" s="308" t="s">
        <v>350</v>
      </c>
      <c r="D63" s="308" t="s">
        <v>320</v>
      </c>
      <c r="E63" s="308" t="s">
        <v>340</v>
      </c>
      <c r="F63" s="307" t="s">
        <v>151</v>
      </c>
      <c r="G63" s="308" t="s">
        <v>348</v>
      </c>
      <c r="H63" s="308" t="s">
        <v>129</v>
      </c>
      <c r="I63" s="308" t="s">
        <v>130</v>
      </c>
      <c r="J63" s="308" t="s">
        <v>131</v>
      </c>
      <c r="K63" s="308" t="s">
        <v>132</v>
      </c>
      <c r="L63" s="318">
        <v>43249</v>
      </c>
      <c r="M63" s="309"/>
      <c r="N63" s="309"/>
      <c r="O63" s="318"/>
      <c r="P63" s="310" t="s">
        <v>133</v>
      </c>
      <c r="Q63" s="311" t="s">
        <v>774</v>
      </c>
      <c r="R63" s="310" t="s">
        <v>134</v>
      </c>
      <c r="S63" s="312">
        <v>0</v>
      </c>
      <c r="T63" s="312">
        <v>5000000</v>
      </c>
      <c r="U63" s="312"/>
      <c r="V63" s="313">
        <v>5000000</v>
      </c>
      <c r="W63" s="312">
        <v>0</v>
      </c>
      <c r="X63" s="312">
        <v>0</v>
      </c>
      <c r="Y63" s="312">
        <v>0</v>
      </c>
      <c r="Z63" s="314">
        <v>0</v>
      </c>
      <c r="AA63" s="312">
        <v>0</v>
      </c>
      <c r="AB63" s="312">
        <v>0</v>
      </c>
      <c r="AC63" s="315">
        <v>0</v>
      </c>
      <c r="AD63" s="312" t="s">
        <v>1246</v>
      </c>
      <c r="AE63" s="316">
        <v>26</v>
      </c>
      <c r="AF63" s="316">
        <v>24</v>
      </c>
      <c r="AG63" s="316">
        <v>0</v>
      </c>
      <c r="AH63" s="316">
        <v>0</v>
      </c>
      <c r="AI63" s="316">
        <v>0</v>
      </c>
      <c r="AJ63" s="316">
        <v>24</v>
      </c>
      <c r="AK63" s="316">
        <v>0</v>
      </c>
      <c r="AL63" s="316">
        <v>0</v>
      </c>
      <c r="AM63" s="316">
        <v>0</v>
      </c>
      <c r="AN63" s="316">
        <v>0</v>
      </c>
      <c r="AO63" s="316">
        <v>0</v>
      </c>
      <c r="AP63" s="316">
        <v>0</v>
      </c>
      <c r="AQ63" s="312">
        <v>4615384.6153999995</v>
      </c>
      <c r="AR63" s="312">
        <v>-230769</v>
      </c>
      <c r="AS63" s="312">
        <v>0</v>
      </c>
      <c r="AT63" s="312">
        <v>4384615.6153999995</v>
      </c>
      <c r="AU63" s="312">
        <v>0</v>
      </c>
      <c r="AV63" s="312">
        <v>0</v>
      </c>
      <c r="AW63" s="312">
        <v>0</v>
      </c>
      <c r="AX63" s="312">
        <v>0</v>
      </c>
      <c r="AY63" s="218">
        <v>0</v>
      </c>
      <c r="AZ63" s="312">
        <v>0</v>
      </c>
      <c r="BA63" s="218">
        <v>0</v>
      </c>
      <c r="BB63" s="312">
        <v>0</v>
      </c>
      <c r="BC63" s="312">
        <v>0</v>
      </c>
      <c r="BD63" s="312">
        <v>0</v>
      </c>
      <c r="BE63" s="312">
        <v>0</v>
      </c>
      <c r="BF63" s="218">
        <v>0</v>
      </c>
      <c r="BG63" s="218">
        <v>0</v>
      </c>
      <c r="BH63" s="218">
        <v>0</v>
      </c>
      <c r="BI63" s="218">
        <v>5733461</v>
      </c>
      <c r="BJ63" s="218">
        <v>0</v>
      </c>
      <c r="BK63" s="218">
        <v>0</v>
      </c>
      <c r="BL63" s="218">
        <v>0</v>
      </c>
      <c r="BM63" s="218">
        <v>0</v>
      </c>
      <c r="BN63" s="218">
        <v>0</v>
      </c>
      <c r="BO63" s="218">
        <v>0</v>
      </c>
      <c r="BP63" s="218">
        <v>0</v>
      </c>
      <c r="BQ63" s="312">
        <v>0</v>
      </c>
      <c r="BR63" s="218">
        <v>0</v>
      </c>
      <c r="BS63" s="312">
        <v>5733461</v>
      </c>
      <c r="BT63" s="315">
        <v>10118076.6154</v>
      </c>
      <c r="BU63" s="312">
        <v>0</v>
      </c>
      <c r="BV63" s="312">
        <v>0</v>
      </c>
      <c r="BW63" s="312">
        <v>0</v>
      </c>
      <c r="BX63" s="312">
        <v>11000000</v>
      </c>
      <c r="BY63" s="312">
        <v>0</v>
      </c>
      <c r="BZ63" s="312">
        <v>0</v>
      </c>
      <c r="CA63" s="312">
        <v>400000</v>
      </c>
      <c r="CB63" s="312">
        <v>50000</v>
      </c>
      <c r="CC63" s="312">
        <v>75000</v>
      </c>
      <c r="CD63" s="312">
        <v>0</v>
      </c>
      <c r="CE63" s="312">
        <v>525000</v>
      </c>
      <c r="CF63" s="312">
        <v>11525000</v>
      </c>
      <c r="CG63" s="312">
        <v>0</v>
      </c>
      <c r="CH63" s="312">
        <v>0</v>
      </c>
      <c r="CI63" s="312">
        <v>0</v>
      </c>
      <c r="CJ63" s="312">
        <v>0</v>
      </c>
      <c r="CK63" s="312">
        <v>0</v>
      </c>
      <c r="CL63" s="312">
        <v>50000</v>
      </c>
      <c r="CM63" s="312">
        <v>0</v>
      </c>
      <c r="CN63" s="312">
        <v>0</v>
      </c>
      <c r="CO63" s="312">
        <v>0</v>
      </c>
      <c r="CP63" s="312">
        <v>0</v>
      </c>
      <c r="CQ63" s="312">
        <v>50000</v>
      </c>
      <c r="CR63" s="312">
        <v>9543077</v>
      </c>
      <c r="CS63" s="312">
        <v>0</v>
      </c>
      <c r="CT63" s="315">
        <v>9543077</v>
      </c>
      <c r="CU63" s="312">
        <v>850000</v>
      </c>
      <c r="CV63" s="312">
        <v>0</v>
      </c>
      <c r="CW63" s="312">
        <v>150000</v>
      </c>
      <c r="CX63" s="312"/>
      <c r="CY63" s="312">
        <v>0</v>
      </c>
      <c r="CZ63" s="312">
        <v>1000000</v>
      </c>
      <c r="DA63" s="312">
        <v>1525000</v>
      </c>
      <c r="DB63" s="312">
        <v>100000</v>
      </c>
      <c r="DC63" s="312">
        <v>11218077</v>
      </c>
      <c r="DD63" s="312"/>
      <c r="DE63" s="312" t="s">
        <v>836</v>
      </c>
      <c r="DF63" s="312">
        <v>416666.66666666698</v>
      </c>
      <c r="DG63" s="310" t="s">
        <v>135</v>
      </c>
      <c r="DH63" s="310"/>
      <c r="DI63" s="310" t="s">
        <v>1218</v>
      </c>
      <c r="DJ63" s="312"/>
      <c r="DK63" s="312"/>
      <c r="DL63" s="312"/>
      <c r="DM63" s="310"/>
      <c r="DN63" s="312"/>
      <c r="DO63" s="312"/>
      <c r="DP63" s="312"/>
      <c r="DQ63" s="312"/>
      <c r="DR63" s="317"/>
      <c r="DS63" s="317"/>
      <c r="DT63" s="305"/>
    </row>
    <row r="64" spans="1:124" s="304" customFormat="1" ht="20.25" customHeight="1" x14ac:dyDescent="0.35">
      <c r="A64" s="307">
        <v>61</v>
      </c>
      <c r="B64" s="307" t="s">
        <v>843</v>
      </c>
      <c r="C64" s="308" t="s">
        <v>374</v>
      </c>
      <c r="D64" s="308" t="s">
        <v>320</v>
      </c>
      <c r="E64" s="308" t="s">
        <v>340</v>
      </c>
      <c r="F64" s="307" t="s">
        <v>151</v>
      </c>
      <c r="G64" s="308" t="s">
        <v>370</v>
      </c>
      <c r="H64" s="308" t="s">
        <v>129</v>
      </c>
      <c r="I64" s="308" t="s">
        <v>130</v>
      </c>
      <c r="J64" s="308" t="s">
        <v>131</v>
      </c>
      <c r="K64" s="308" t="s">
        <v>132</v>
      </c>
      <c r="L64" s="318">
        <v>43754</v>
      </c>
      <c r="M64" s="309"/>
      <c r="N64" s="309"/>
      <c r="O64" s="318"/>
      <c r="P64" s="310" t="s">
        <v>133</v>
      </c>
      <c r="Q64" s="311" t="s">
        <v>774</v>
      </c>
      <c r="R64" s="310" t="s">
        <v>134</v>
      </c>
      <c r="S64" s="312">
        <v>0</v>
      </c>
      <c r="T64" s="312">
        <v>5000000</v>
      </c>
      <c r="U64" s="312"/>
      <c r="V64" s="313">
        <v>5000000</v>
      </c>
      <c r="W64" s="312">
        <v>0</v>
      </c>
      <c r="X64" s="312">
        <v>500000</v>
      </c>
      <c r="Y64" s="312">
        <v>0</v>
      </c>
      <c r="Z64" s="314">
        <v>0</v>
      </c>
      <c r="AA64" s="312">
        <v>0</v>
      </c>
      <c r="AB64" s="312">
        <v>0</v>
      </c>
      <c r="AC64" s="315">
        <v>500000</v>
      </c>
      <c r="AD64" s="312" t="s">
        <v>1246</v>
      </c>
      <c r="AE64" s="316">
        <v>26</v>
      </c>
      <c r="AF64" s="316">
        <v>24</v>
      </c>
      <c r="AG64" s="316">
        <v>2</v>
      </c>
      <c r="AH64" s="316">
        <v>0</v>
      </c>
      <c r="AI64" s="316">
        <v>0</v>
      </c>
      <c r="AJ64" s="316">
        <v>26</v>
      </c>
      <c r="AK64" s="316">
        <v>0</v>
      </c>
      <c r="AL64" s="316">
        <v>0</v>
      </c>
      <c r="AM64" s="316">
        <v>0</v>
      </c>
      <c r="AN64" s="316">
        <v>0</v>
      </c>
      <c r="AO64" s="316">
        <v>0</v>
      </c>
      <c r="AP64" s="316">
        <v>0</v>
      </c>
      <c r="AQ64" s="312">
        <v>5000000</v>
      </c>
      <c r="AR64" s="312">
        <v>0</v>
      </c>
      <c r="AS64" s="312">
        <v>0</v>
      </c>
      <c r="AT64" s="312">
        <v>5000000</v>
      </c>
      <c r="AU64" s="312">
        <v>0</v>
      </c>
      <c r="AV64" s="312">
        <v>500000</v>
      </c>
      <c r="AW64" s="312">
        <v>0</v>
      </c>
      <c r="AX64" s="312">
        <v>0</v>
      </c>
      <c r="AY64" s="218">
        <v>0</v>
      </c>
      <c r="AZ64" s="312">
        <v>0</v>
      </c>
      <c r="BA64" s="218">
        <v>0</v>
      </c>
      <c r="BB64" s="312">
        <v>0</v>
      </c>
      <c r="BC64" s="312">
        <v>0</v>
      </c>
      <c r="BD64" s="312">
        <v>0</v>
      </c>
      <c r="BE64" s="312">
        <v>500000</v>
      </c>
      <c r="BF64" s="218">
        <v>0</v>
      </c>
      <c r="BG64" s="218">
        <v>0</v>
      </c>
      <c r="BH64" s="218">
        <v>0</v>
      </c>
      <c r="BI64" s="218">
        <v>3000000</v>
      </c>
      <c r="BJ64" s="218">
        <v>0</v>
      </c>
      <c r="BK64" s="218">
        <v>0</v>
      </c>
      <c r="BL64" s="218">
        <v>0</v>
      </c>
      <c r="BM64" s="218">
        <v>0</v>
      </c>
      <c r="BN64" s="218">
        <v>0</v>
      </c>
      <c r="BO64" s="218">
        <v>0</v>
      </c>
      <c r="BP64" s="218">
        <v>0</v>
      </c>
      <c r="BQ64" s="312">
        <v>0</v>
      </c>
      <c r="BR64" s="218">
        <v>0</v>
      </c>
      <c r="BS64" s="312">
        <v>3000000</v>
      </c>
      <c r="BT64" s="315">
        <v>8500000</v>
      </c>
      <c r="BU64" s="312">
        <v>0</v>
      </c>
      <c r="BV64" s="312">
        <v>0</v>
      </c>
      <c r="BW64" s="312">
        <v>0</v>
      </c>
      <c r="BX64" s="312">
        <v>11000000</v>
      </c>
      <c r="BY64" s="312">
        <v>0</v>
      </c>
      <c r="BZ64" s="312">
        <v>0</v>
      </c>
      <c r="CA64" s="312">
        <v>400000</v>
      </c>
      <c r="CB64" s="312">
        <v>50000</v>
      </c>
      <c r="CC64" s="312">
        <v>75000</v>
      </c>
      <c r="CD64" s="312">
        <v>0</v>
      </c>
      <c r="CE64" s="312">
        <v>525000</v>
      </c>
      <c r="CF64" s="312">
        <v>11525000</v>
      </c>
      <c r="CG64" s="312">
        <v>0</v>
      </c>
      <c r="CH64" s="312">
        <v>0</v>
      </c>
      <c r="CI64" s="312">
        <v>0</v>
      </c>
      <c r="CJ64" s="312">
        <v>0</v>
      </c>
      <c r="CK64" s="312">
        <v>0</v>
      </c>
      <c r="CL64" s="312">
        <v>0</v>
      </c>
      <c r="CM64" s="312">
        <v>0</v>
      </c>
      <c r="CN64" s="312">
        <v>0</v>
      </c>
      <c r="CO64" s="312">
        <v>0</v>
      </c>
      <c r="CP64" s="312">
        <v>0</v>
      </c>
      <c r="CQ64" s="312">
        <v>0</v>
      </c>
      <c r="CR64" s="312">
        <v>7975000</v>
      </c>
      <c r="CS64" s="312">
        <v>0</v>
      </c>
      <c r="CT64" s="315">
        <v>7975000</v>
      </c>
      <c r="CU64" s="312">
        <v>850000</v>
      </c>
      <c r="CV64" s="312">
        <v>0</v>
      </c>
      <c r="CW64" s="312">
        <v>150000</v>
      </c>
      <c r="CX64" s="312"/>
      <c r="CY64" s="312">
        <v>0</v>
      </c>
      <c r="CZ64" s="312">
        <v>1000000</v>
      </c>
      <c r="DA64" s="312">
        <v>1525000</v>
      </c>
      <c r="DB64" s="312">
        <v>100000</v>
      </c>
      <c r="DC64" s="312">
        <v>9600000</v>
      </c>
      <c r="DD64" s="312"/>
      <c r="DE64" s="312" t="s">
        <v>836</v>
      </c>
      <c r="DF64" s="312">
        <v>416666.66666666698</v>
      </c>
      <c r="DG64" s="310" t="s">
        <v>210</v>
      </c>
      <c r="DH64" s="310"/>
      <c r="DI64" s="310" t="s">
        <v>1218</v>
      </c>
      <c r="DJ64" s="312"/>
      <c r="DK64" s="312"/>
      <c r="DL64" s="312"/>
      <c r="DM64" s="310"/>
      <c r="DN64" s="312"/>
      <c r="DO64" s="312"/>
      <c r="DP64" s="312"/>
      <c r="DQ64" s="312"/>
      <c r="DR64" s="317"/>
      <c r="DS64" s="317"/>
      <c r="DT64" s="305"/>
    </row>
    <row r="65" spans="1:124" s="304" customFormat="1" ht="20.25" customHeight="1" x14ac:dyDescent="0.35">
      <c r="A65" s="307">
        <v>62</v>
      </c>
      <c r="B65" s="307" t="s">
        <v>844</v>
      </c>
      <c r="C65" s="308" t="s">
        <v>375</v>
      </c>
      <c r="D65" s="308" t="s">
        <v>320</v>
      </c>
      <c r="E65" s="308" t="s">
        <v>340</v>
      </c>
      <c r="F65" s="307" t="s">
        <v>151</v>
      </c>
      <c r="G65" s="308" t="s">
        <v>370</v>
      </c>
      <c r="H65" s="308" t="s">
        <v>183</v>
      </c>
      <c r="I65" s="308" t="s">
        <v>130</v>
      </c>
      <c r="J65" s="308" t="s">
        <v>131</v>
      </c>
      <c r="K65" s="308" t="s">
        <v>132</v>
      </c>
      <c r="L65" s="318">
        <v>43754</v>
      </c>
      <c r="M65" s="309"/>
      <c r="N65" s="309"/>
      <c r="O65" s="318"/>
      <c r="P65" s="310" t="s">
        <v>133</v>
      </c>
      <c r="Q65" s="311" t="s">
        <v>774</v>
      </c>
      <c r="R65" s="310" t="s">
        <v>134</v>
      </c>
      <c r="S65" s="312">
        <v>0</v>
      </c>
      <c r="T65" s="312">
        <v>5000000</v>
      </c>
      <c r="U65" s="312"/>
      <c r="V65" s="313">
        <v>5000000</v>
      </c>
      <c r="W65" s="312">
        <v>0</v>
      </c>
      <c r="X65" s="312">
        <v>500000</v>
      </c>
      <c r="Y65" s="312">
        <v>0</v>
      </c>
      <c r="Z65" s="314">
        <v>0</v>
      </c>
      <c r="AA65" s="312">
        <v>0</v>
      </c>
      <c r="AB65" s="312">
        <v>0</v>
      </c>
      <c r="AC65" s="315">
        <v>500000</v>
      </c>
      <c r="AD65" s="312" t="s">
        <v>1246</v>
      </c>
      <c r="AE65" s="316">
        <v>26</v>
      </c>
      <c r="AF65" s="316">
        <v>24</v>
      </c>
      <c r="AG65" s="316">
        <v>2</v>
      </c>
      <c r="AH65" s="316">
        <v>0</v>
      </c>
      <c r="AI65" s="316">
        <v>0</v>
      </c>
      <c r="AJ65" s="316">
        <v>26</v>
      </c>
      <c r="AK65" s="316">
        <v>0</v>
      </c>
      <c r="AL65" s="316">
        <v>0</v>
      </c>
      <c r="AM65" s="316">
        <v>0</v>
      </c>
      <c r="AN65" s="316">
        <v>0</v>
      </c>
      <c r="AO65" s="316">
        <v>0</v>
      </c>
      <c r="AP65" s="316">
        <v>0</v>
      </c>
      <c r="AQ65" s="312">
        <v>5000000</v>
      </c>
      <c r="AR65" s="312">
        <v>0</v>
      </c>
      <c r="AS65" s="312">
        <v>0</v>
      </c>
      <c r="AT65" s="312">
        <v>5000000</v>
      </c>
      <c r="AU65" s="312">
        <v>0</v>
      </c>
      <c r="AV65" s="312">
        <v>500000</v>
      </c>
      <c r="AW65" s="312">
        <v>0</v>
      </c>
      <c r="AX65" s="312">
        <v>0</v>
      </c>
      <c r="AY65" s="218">
        <v>0</v>
      </c>
      <c r="AZ65" s="312">
        <v>0</v>
      </c>
      <c r="BA65" s="218">
        <v>0</v>
      </c>
      <c r="BB65" s="312">
        <v>0</v>
      </c>
      <c r="BC65" s="312">
        <v>0</v>
      </c>
      <c r="BD65" s="312">
        <v>0</v>
      </c>
      <c r="BE65" s="312">
        <v>500000</v>
      </c>
      <c r="BF65" s="218">
        <v>0</v>
      </c>
      <c r="BG65" s="218">
        <v>0</v>
      </c>
      <c r="BH65" s="218">
        <v>0</v>
      </c>
      <c r="BI65" s="218">
        <v>3000000</v>
      </c>
      <c r="BJ65" s="218">
        <v>0</v>
      </c>
      <c r="BK65" s="218">
        <v>0</v>
      </c>
      <c r="BL65" s="218">
        <v>0</v>
      </c>
      <c r="BM65" s="218">
        <v>0</v>
      </c>
      <c r="BN65" s="218">
        <v>0</v>
      </c>
      <c r="BO65" s="218">
        <v>0</v>
      </c>
      <c r="BP65" s="218">
        <v>0</v>
      </c>
      <c r="BQ65" s="312">
        <v>0</v>
      </c>
      <c r="BR65" s="218">
        <v>0</v>
      </c>
      <c r="BS65" s="312">
        <v>3000000</v>
      </c>
      <c r="BT65" s="315">
        <v>8500000</v>
      </c>
      <c r="BU65" s="312">
        <v>0</v>
      </c>
      <c r="BV65" s="312">
        <v>0</v>
      </c>
      <c r="BW65" s="312">
        <v>0</v>
      </c>
      <c r="BX65" s="312">
        <v>11000000</v>
      </c>
      <c r="BY65" s="312">
        <v>0</v>
      </c>
      <c r="BZ65" s="312">
        <v>0</v>
      </c>
      <c r="CA65" s="312">
        <v>400000</v>
      </c>
      <c r="CB65" s="312">
        <v>50000</v>
      </c>
      <c r="CC65" s="312">
        <v>75000</v>
      </c>
      <c r="CD65" s="312">
        <v>0</v>
      </c>
      <c r="CE65" s="312">
        <v>525000</v>
      </c>
      <c r="CF65" s="312">
        <v>11525000</v>
      </c>
      <c r="CG65" s="312">
        <v>0</v>
      </c>
      <c r="CH65" s="312">
        <v>0</v>
      </c>
      <c r="CI65" s="312">
        <v>0</v>
      </c>
      <c r="CJ65" s="312">
        <v>0</v>
      </c>
      <c r="CK65" s="312">
        <v>0</v>
      </c>
      <c r="CL65" s="312">
        <v>0</v>
      </c>
      <c r="CM65" s="312">
        <v>0</v>
      </c>
      <c r="CN65" s="312">
        <v>0</v>
      </c>
      <c r="CO65" s="312">
        <v>0</v>
      </c>
      <c r="CP65" s="312">
        <v>0</v>
      </c>
      <c r="CQ65" s="312">
        <v>0</v>
      </c>
      <c r="CR65" s="312">
        <v>7975000</v>
      </c>
      <c r="CS65" s="312">
        <v>0</v>
      </c>
      <c r="CT65" s="315">
        <v>7975000</v>
      </c>
      <c r="CU65" s="312">
        <v>850000</v>
      </c>
      <c r="CV65" s="312">
        <v>0</v>
      </c>
      <c r="CW65" s="312">
        <v>150000</v>
      </c>
      <c r="CX65" s="312"/>
      <c r="CY65" s="312">
        <v>0</v>
      </c>
      <c r="CZ65" s="312">
        <v>1000000</v>
      </c>
      <c r="DA65" s="312">
        <v>1525000</v>
      </c>
      <c r="DB65" s="312">
        <v>100000</v>
      </c>
      <c r="DC65" s="312">
        <v>9600000</v>
      </c>
      <c r="DD65" s="312"/>
      <c r="DE65" s="312" t="s">
        <v>845</v>
      </c>
      <c r="DF65" s="312">
        <v>416666.66666666698</v>
      </c>
      <c r="DG65" s="310" t="s">
        <v>184</v>
      </c>
      <c r="DH65" s="310"/>
      <c r="DI65" s="310" t="s">
        <v>1221</v>
      </c>
      <c r="DJ65" s="312"/>
      <c r="DK65" s="312"/>
      <c r="DL65" s="312"/>
      <c r="DM65" s="310"/>
      <c r="DN65" s="312"/>
      <c r="DO65" s="312"/>
      <c r="DP65" s="312"/>
      <c r="DQ65" s="312"/>
      <c r="DR65" s="317"/>
      <c r="DS65" s="317"/>
      <c r="DT65" s="305"/>
    </row>
    <row r="66" spans="1:124" s="304" customFormat="1" ht="20.25" customHeight="1" x14ac:dyDescent="0.35">
      <c r="A66" s="307">
        <v>63</v>
      </c>
      <c r="B66" s="307" t="s">
        <v>846</v>
      </c>
      <c r="C66" s="308" t="s">
        <v>376</v>
      </c>
      <c r="D66" s="308" t="s">
        <v>320</v>
      </c>
      <c r="E66" s="308" t="s">
        <v>340</v>
      </c>
      <c r="F66" s="307" t="s">
        <v>151</v>
      </c>
      <c r="G66" s="308" t="s">
        <v>370</v>
      </c>
      <c r="H66" s="308" t="s">
        <v>129</v>
      </c>
      <c r="I66" s="308" t="s">
        <v>130</v>
      </c>
      <c r="J66" s="308" t="s">
        <v>131</v>
      </c>
      <c r="K66" s="308" t="s">
        <v>132</v>
      </c>
      <c r="L66" s="318">
        <v>43781</v>
      </c>
      <c r="M66" s="309"/>
      <c r="N66" s="309"/>
      <c r="O66" s="318"/>
      <c r="P66" s="310" t="s">
        <v>133</v>
      </c>
      <c r="Q66" s="311" t="s">
        <v>774</v>
      </c>
      <c r="R66" s="310" t="s">
        <v>134</v>
      </c>
      <c r="S66" s="312">
        <v>0</v>
      </c>
      <c r="T66" s="312">
        <v>5000000</v>
      </c>
      <c r="U66" s="312"/>
      <c r="V66" s="313">
        <v>5000000</v>
      </c>
      <c r="W66" s="312">
        <v>0</v>
      </c>
      <c r="X66" s="312">
        <v>500000</v>
      </c>
      <c r="Y66" s="312">
        <v>0</v>
      </c>
      <c r="Z66" s="314">
        <v>0</v>
      </c>
      <c r="AA66" s="312">
        <v>0</v>
      </c>
      <c r="AB66" s="312">
        <v>0</v>
      </c>
      <c r="AC66" s="315">
        <v>500000</v>
      </c>
      <c r="AD66" s="312" t="s">
        <v>1246</v>
      </c>
      <c r="AE66" s="316">
        <v>26</v>
      </c>
      <c r="AF66" s="316">
        <v>24</v>
      </c>
      <c r="AG66" s="316">
        <v>2</v>
      </c>
      <c r="AH66" s="316">
        <v>0</v>
      </c>
      <c r="AI66" s="316">
        <v>0</v>
      </c>
      <c r="AJ66" s="316">
        <v>26</v>
      </c>
      <c r="AK66" s="316">
        <v>0</v>
      </c>
      <c r="AL66" s="316">
        <v>0</v>
      </c>
      <c r="AM66" s="316">
        <v>0</v>
      </c>
      <c r="AN66" s="316">
        <v>0</v>
      </c>
      <c r="AO66" s="316">
        <v>0</v>
      </c>
      <c r="AP66" s="316">
        <v>0</v>
      </c>
      <c r="AQ66" s="312">
        <v>5000000</v>
      </c>
      <c r="AR66" s="312">
        <v>0</v>
      </c>
      <c r="AS66" s="312">
        <v>0</v>
      </c>
      <c r="AT66" s="312">
        <v>5000000</v>
      </c>
      <c r="AU66" s="312">
        <v>0</v>
      </c>
      <c r="AV66" s="312">
        <v>500000</v>
      </c>
      <c r="AW66" s="312">
        <v>0</v>
      </c>
      <c r="AX66" s="312">
        <v>0</v>
      </c>
      <c r="AY66" s="218">
        <v>0</v>
      </c>
      <c r="AZ66" s="312">
        <v>0</v>
      </c>
      <c r="BA66" s="218">
        <v>0</v>
      </c>
      <c r="BB66" s="312">
        <v>0</v>
      </c>
      <c r="BC66" s="312">
        <v>0</v>
      </c>
      <c r="BD66" s="312">
        <v>0</v>
      </c>
      <c r="BE66" s="312">
        <v>500000</v>
      </c>
      <c r="BF66" s="218">
        <v>0</v>
      </c>
      <c r="BG66" s="218">
        <v>0</v>
      </c>
      <c r="BH66" s="218">
        <v>0</v>
      </c>
      <c r="BI66" s="218">
        <v>3000000</v>
      </c>
      <c r="BJ66" s="218">
        <v>0</v>
      </c>
      <c r="BK66" s="218">
        <v>0</v>
      </c>
      <c r="BL66" s="218">
        <v>0</v>
      </c>
      <c r="BM66" s="218">
        <v>0</v>
      </c>
      <c r="BN66" s="218">
        <v>0</v>
      </c>
      <c r="BO66" s="218">
        <v>0</v>
      </c>
      <c r="BP66" s="218">
        <v>0</v>
      </c>
      <c r="BQ66" s="312">
        <v>0</v>
      </c>
      <c r="BR66" s="218">
        <v>0</v>
      </c>
      <c r="BS66" s="312">
        <v>3000000</v>
      </c>
      <c r="BT66" s="315">
        <v>8500000</v>
      </c>
      <c r="BU66" s="312">
        <v>0</v>
      </c>
      <c r="BV66" s="312">
        <v>0</v>
      </c>
      <c r="BW66" s="312">
        <v>0</v>
      </c>
      <c r="BX66" s="312">
        <v>11000000</v>
      </c>
      <c r="BY66" s="312">
        <v>0</v>
      </c>
      <c r="BZ66" s="312">
        <v>0</v>
      </c>
      <c r="CA66" s="312">
        <v>400000</v>
      </c>
      <c r="CB66" s="312">
        <v>50000</v>
      </c>
      <c r="CC66" s="312">
        <v>75000</v>
      </c>
      <c r="CD66" s="312">
        <v>0</v>
      </c>
      <c r="CE66" s="312">
        <v>525000</v>
      </c>
      <c r="CF66" s="312">
        <v>11525000</v>
      </c>
      <c r="CG66" s="312">
        <v>0</v>
      </c>
      <c r="CH66" s="312">
        <v>0</v>
      </c>
      <c r="CI66" s="312">
        <v>0</v>
      </c>
      <c r="CJ66" s="312">
        <v>0</v>
      </c>
      <c r="CK66" s="312">
        <v>0</v>
      </c>
      <c r="CL66" s="312">
        <v>0</v>
      </c>
      <c r="CM66" s="312">
        <v>0</v>
      </c>
      <c r="CN66" s="312">
        <v>0</v>
      </c>
      <c r="CO66" s="312">
        <v>3385000</v>
      </c>
      <c r="CP66" s="312">
        <v>0</v>
      </c>
      <c r="CQ66" s="312">
        <v>3385000</v>
      </c>
      <c r="CR66" s="312">
        <v>4590000</v>
      </c>
      <c r="CS66" s="312">
        <v>0</v>
      </c>
      <c r="CT66" s="315">
        <v>4590000</v>
      </c>
      <c r="CU66" s="312">
        <v>850000</v>
      </c>
      <c r="CV66" s="312">
        <v>0</v>
      </c>
      <c r="CW66" s="312">
        <v>150000</v>
      </c>
      <c r="CX66" s="312"/>
      <c r="CY66" s="312">
        <v>0</v>
      </c>
      <c r="CZ66" s="312">
        <v>1000000</v>
      </c>
      <c r="DA66" s="312">
        <v>1525000</v>
      </c>
      <c r="DB66" s="312">
        <v>100000</v>
      </c>
      <c r="DC66" s="312">
        <v>9600000</v>
      </c>
      <c r="DD66" s="312"/>
      <c r="DE66" s="312" t="s">
        <v>836</v>
      </c>
      <c r="DF66" s="312">
        <v>416666.66666666698</v>
      </c>
      <c r="DG66" s="310" t="s">
        <v>188</v>
      </c>
      <c r="DH66" s="310"/>
      <c r="DI66" s="310" t="s">
        <v>1218</v>
      </c>
      <c r="DJ66" s="312"/>
      <c r="DK66" s="312"/>
      <c r="DL66" s="312"/>
      <c r="DM66" s="310"/>
      <c r="DN66" s="312"/>
      <c r="DO66" s="312"/>
      <c r="DP66" s="312"/>
      <c r="DQ66" s="312"/>
      <c r="DR66" s="317"/>
      <c r="DS66" s="317"/>
      <c r="DT66" s="305"/>
    </row>
    <row r="67" spans="1:124" s="304" customFormat="1" ht="20.25" customHeight="1" x14ac:dyDescent="0.35">
      <c r="A67" s="307">
        <v>64</v>
      </c>
      <c r="B67" s="307" t="s">
        <v>847</v>
      </c>
      <c r="C67" s="308" t="s">
        <v>351</v>
      </c>
      <c r="D67" s="308" t="s">
        <v>320</v>
      </c>
      <c r="E67" s="308" t="s">
        <v>340</v>
      </c>
      <c r="F67" s="307" t="s">
        <v>151</v>
      </c>
      <c r="G67" s="308" t="s">
        <v>348</v>
      </c>
      <c r="H67" s="308" t="s">
        <v>129</v>
      </c>
      <c r="I67" s="308" t="s">
        <v>130</v>
      </c>
      <c r="J67" s="308" t="s">
        <v>131</v>
      </c>
      <c r="K67" s="308" t="s">
        <v>149</v>
      </c>
      <c r="L67" s="318">
        <v>43837</v>
      </c>
      <c r="M67" s="309" t="s">
        <v>1249</v>
      </c>
      <c r="N67" s="309"/>
      <c r="O67" s="318"/>
      <c r="P67" s="310" t="s">
        <v>133</v>
      </c>
      <c r="Q67" s="311" t="s">
        <v>774</v>
      </c>
      <c r="R67" s="310" t="s">
        <v>134</v>
      </c>
      <c r="S67" s="312">
        <v>0</v>
      </c>
      <c r="T67" s="312">
        <v>5000000</v>
      </c>
      <c r="U67" s="312"/>
      <c r="V67" s="313">
        <v>5000000</v>
      </c>
      <c r="W67" s="312">
        <v>0</v>
      </c>
      <c r="X67" s="312">
        <v>0</v>
      </c>
      <c r="Y67" s="312">
        <v>0</v>
      </c>
      <c r="Z67" s="314">
        <v>0</v>
      </c>
      <c r="AA67" s="312">
        <v>0</v>
      </c>
      <c r="AB67" s="312">
        <v>0</v>
      </c>
      <c r="AC67" s="315">
        <v>0</v>
      </c>
      <c r="AD67" s="312" t="s">
        <v>1246</v>
      </c>
      <c r="AE67" s="316">
        <v>26</v>
      </c>
      <c r="AF67" s="316">
        <v>0</v>
      </c>
      <c r="AG67" s="316">
        <v>0</v>
      </c>
      <c r="AH67" s="316">
        <v>0</v>
      </c>
      <c r="AI67" s="316">
        <v>0</v>
      </c>
      <c r="AJ67" s="316">
        <v>0</v>
      </c>
      <c r="AK67" s="316">
        <v>0</v>
      </c>
      <c r="AL67" s="316">
        <v>0</v>
      </c>
      <c r="AM67" s="316">
        <v>0</v>
      </c>
      <c r="AN67" s="316">
        <v>0</v>
      </c>
      <c r="AO67" s="316">
        <v>0</v>
      </c>
      <c r="AP67" s="316">
        <v>0</v>
      </c>
      <c r="AQ67" s="312">
        <v>0</v>
      </c>
      <c r="AR67" s="312">
        <v>0</v>
      </c>
      <c r="AS67" s="312">
        <v>0</v>
      </c>
      <c r="AT67" s="312">
        <v>0</v>
      </c>
      <c r="AU67" s="312">
        <v>0</v>
      </c>
      <c r="AV67" s="312">
        <v>0</v>
      </c>
      <c r="AW67" s="312">
        <v>0</v>
      </c>
      <c r="AX67" s="312">
        <v>0</v>
      </c>
      <c r="AY67" s="218">
        <v>0</v>
      </c>
      <c r="AZ67" s="312">
        <v>0</v>
      </c>
      <c r="BA67" s="218">
        <v>0</v>
      </c>
      <c r="BB67" s="312">
        <v>0</v>
      </c>
      <c r="BC67" s="312">
        <v>0</v>
      </c>
      <c r="BD67" s="312">
        <v>0</v>
      </c>
      <c r="BE67" s="312">
        <v>0</v>
      </c>
      <c r="BF67" s="218">
        <v>0</v>
      </c>
      <c r="BG67" s="218">
        <v>0</v>
      </c>
      <c r="BH67" s="218">
        <v>0</v>
      </c>
      <c r="BI67" s="218">
        <v>0</v>
      </c>
      <c r="BJ67" s="218">
        <v>0</v>
      </c>
      <c r="BK67" s="218">
        <v>0</v>
      </c>
      <c r="BL67" s="218">
        <v>0</v>
      </c>
      <c r="BM67" s="218">
        <v>0</v>
      </c>
      <c r="BN67" s="218">
        <v>0</v>
      </c>
      <c r="BO67" s="218">
        <v>0</v>
      </c>
      <c r="BP67" s="218">
        <v>0</v>
      </c>
      <c r="BQ67" s="312">
        <v>0</v>
      </c>
      <c r="BR67" s="218">
        <v>0</v>
      </c>
      <c r="BS67" s="312">
        <v>0</v>
      </c>
      <c r="BT67" s="315">
        <v>0</v>
      </c>
      <c r="BU67" s="312">
        <v>0</v>
      </c>
      <c r="BV67" s="312">
        <v>0</v>
      </c>
      <c r="BW67" s="312">
        <v>0</v>
      </c>
      <c r="BX67" s="312">
        <v>11000000</v>
      </c>
      <c r="BY67" s="312">
        <v>3</v>
      </c>
      <c r="BZ67" s="312">
        <v>13200000</v>
      </c>
      <c r="CA67" s="312">
        <v>0</v>
      </c>
      <c r="CB67" s="312">
        <v>0</v>
      </c>
      <c r="CC67" s="312">
        <v>0</v>
      </c>
      <c r="CD67" s="312">
        <v>0</v>
      </c>
      <c r="CE67" s="312">
        <v>0</v>
      </c>
      <c r="CF67" s="312">
        <v>24200000</v>
      </c>
      <c r="CG67" s="312">
        <v>0</v>
      </c>
      <c r="CH67" s="312">
        <v>0</v>
      </c>
      <c r="CI67" s="312">
        <v>0</v>
      </c>
      <c r="CJ67" s="312">
        <v>0</v>
      </c>
      <c r="CK67" s="312">
        <v>0</v>
      </c>
      <c r="CL67" s="312">
        <v>0</v>
      </c>
      <c r="CM67" s="312">
        <v>0</v>
      </c>
      <c r="CN67" s="312">
        <v>0</v>
      </c>
      <c r="CO67" s="312">
        <v>0</v>
      </c>
      <c r="CP67" s="312">
        <v>0</v>
      </c>
      <c r="CQ67" s="312">
        <v>0</v>
      </c>
      <c r="CR67" s="312">
        <v>0</v>
      </c>
      <c r="CS67" s="312">
        <v>0</v>
      </c>
      <c r="CT67" s="315">
        <v>0</v>
      </c>
      <c r="CU67" s="312">
        <v>0</v>
      </c>
      <c r="CV67" s="312">
        <v>0</v>
      </c>
      <c r="CW67" s="312">
        <v>0</v>
      </c>
      <c r="CX67" s="312"/>
      <c r="CY67" s="312">
        <v>0</v>
      </c>
      <c r="CZ67" s="312">
        <v>0</v>
      </c>
      <c r="DA67" s="312">
        <v>0</v>
      </c>
      <c r="DB67" s="312">
        <v>0</v>
      </c>
      <c r="DC67" s="312">
        <v>0</v>
      </c>
      <c r="DD67" s="312"/>
      <c r="DE67" s="312" t="s">
        <v>836</v>
      </c>
      <c r="DF67" s="312">
        <v>416666.66666666698</v>
      </c>
      <c r="DG67" s="310" t="s">
        <v>135</v>
      </c>
      <c r="DH67" s="310"/>
      <c r="DI67" s="310" t="s">
        <v>1218</v>
      </c>
      <c r="DJ67" s="312"/>
      <c r="DK67" s="312"/>
      <c r="DL67" s="312"/>
      <c r="DM67" s="310"/>
      <c r="DN67" s="312"/>
      <c r="DO67" s="312"/>
      <c r="DP67" s="312"/>
      <c r="DQ67" s="312"/>
      <c r="DR67" s="317"/>
      <c r="DS67" s="317"/>
      <c r="DT67" s="305"/>
    </row>
    <row r="68" spans="1:124" s="304" customFormat="1" ht="20.25" customHeight="1" x14ac:dyDescent="0.35">
      <c r="A68" s="307">
        <v>65</v>
      </c>
      <c r="B68" s="307" t="s">
        <v>848</v>
      </c>
      <c r="C68" s="308" t="s">
        <v>769</v>
      </c>
      <c r="D68" s="308" t="s">
        <v>320</v>
      </c>
      <c r="E68" s="308" t="s">
        <v>340</v>
      </c>
      <c r="F68" s="307" t="s">
        <v>151</v>
      </c>
      <c r="G68" s="308" t="s">
        <v>348</v>
      </c>
      <c r="H68" s="308" t="s">
        <v>129</v>
      </c>
      <c r="I68" s="308" t="s">
        <v>130</v>
      </c>
      <c r="J68" s="308" t="s">
        <v>131</v>
      </c>
      <c r="K68" s="308" t="s">
        <v>198</v>
      </c>
      <c r="L68" s="318">
        <v>43885</v>
      </c>
      <c r="M68" s="309"/>
      <c r="N68" s="309"/>
      <c r="O68" s="318">
        <v>44520</v>
      </c>
      <c r="P68" s="310" t="s">
        <v>133</v>
      </c>
      <c r="Q68" s="311" t="s">
        <v>1256</v>
      </c>
      <c r="R68" s="310" t="s">
        <v>134</v>
      </c>
      <c r="S68" s="312">
        <v>0</v>
      </c>
      <c r="T68" s="312">
        <v>0</v>
      </c>
      <c r="U68" s="312"/>
      <c r="V68" s="313">
        <v>0</v>
      </c>
      <c r="W68" s="312">
        <v>0</v>
      </c>
      <c r="X68" s="312">
        <v>0</v>
      </c>
      <c r="Y68" s="312">
        <v>0</v>
      </c>
      <c r="Z68" s="314">
        <v>0</v>
      </c>
      <c r="AA68" s="312">
        <v>0</v>
      </c>
      <c r="AB68" s="312">
        <v>0</v>
      </c>
      <c r="AC68" s="315">
        <v>0</v>
      </c>
      <c r="AD68" s="312"/>
      <c r="AE68" s="316">
        <v>26</v>
      </c>
      <c r="AF68" s="316">
        <v>0</v>
      </c>
      <c r="AG68" s="316">
        <v>0</v>
      </c>
      <c r="AH68" s="316">
        <v>0</v>
      </c>
      <c r="AI68" s="316">
        <v>0</v>
      </c>
      <c r="AJ68" s="316">
        <v>0</v>
      </c>
      <c r="AK68" s="316">
        <v>0</v>
      </c>
      <c r="AL68" s="316">
        <v>0</v>
      </c>
      <c r="AM68" s="316">
        <v>0</v>
      </c>
      <c r="AN68" s="316">
        <v>0</v>
      </c>
      <c r="AO68" s="316">
        <v>0</v>
      </c>
      <c r="AP68" s="316">
        <v>0</v>
      </c>
      <c r="AQ68" s="312">
        <v>0</v>
      </c>
      <c r="AR68" s="312">
        <v>0</v>
      </c>
      <c r="AS68" s="312">
        <v>0</v>
      </c>
      <c r="AT68" s="312">
        <v>0</v>
      </c>
      <c r="AU68" s="312">
        <v>0</v>
      </c>
      <c r="AV68" s="312">
        <v>0</v>
      </c>
      <c r="AW68" s="312">
        <v>0</v>
      </c>
      <c r="AX68" s="312">
        <v>0</v>
      </c>
      <c r="AY68" s="218">
        <v>0</v>
      </c>
      <c r="AZ68" s="312">
        <v>0</v>
      </c>
      <c r="BA68" s="218">
        <v>0</v>
      </c>
      <c r="BB68" s="312">
        <v>0</v>
      </c>
      <c r="BC68" s="312">
        <v>0</v>
      </c>
      <c r="BD68" s="312">
        <v>0</v>
      </c>
      <c r="BE68" s="312">
        <v>0</v>
      </c>
      <c r="BF68" s="218">
        <v>0</v>
      </c>
      <c r="BG68" s="218">
        <v>0</v>
      </c>
      <c r="BH68" s="218">
        <v>0</v>
      </c>
      <c r="BI68" s="218">
        <v>2642728</v>
      </c>
      <c r="BJ68" s="218">
        <v>0</v>
      </c>
      <c r="BK68" s="218">
        <v>0</v>
      </c>
      <c r="BL68" s="218">
        <v>0</v>
      </c>
      <c r="BM68" s="218">
        <v>0</v>
      </c>
      <c r="BN68" s="218">
        <v>0</v>
      </c>
      <c r="BO68" s="218">
        <v>0</v>
      </c>
      <c r="BP68" s="218">
        <v>0</v>
      </c>
      <c r="BQ68" s="312">
        <v>0</v>
      </c>
      <c r="BR68" s="218">
        <v>0</v>
      </c>
      <c r="BS68" s="312">
        <v>2642728</v>
      </c>
      <c r="BT68" s="315">
        <v>2642728</v>
      </c>
      <c r="BU68" s="312">
        <v>0</v>
      </c>
      <c r="BV68" s="312">
        <v>0</v>
      </c>
      <c r="BW68" s="312">
        <v>0</v>
      </c>
      <c r="BX68" s="312">
        <v>0</v>
      </c>
      <c r="BY68" s="312">
        <v>0</v>
      </c>
      <c r="BZ68" s="312">
        <v>0</v>
      </c>
      <c r="CA68" s="312">
        <v>0</v>
      </c>
      <c r="CB68" s="312">
        <v>0</v>
      </c>
      <c r="CC68" s="312">
        <v>0</v>
      </c>
      <c r="CD68" s="312">
        <v>0</v>
      </c>
      <c r="CE68" s="312">
        <v>0</v>
      </c>
      <c r="CF68" s="312">
        <v>0</v>
      </c>
      <c r="CG68" s="312">
        <v>2642728</v>
      </c>
      <c r="CH68" s="312">
        <v>264272.8</v>
      </c>
      <c r="CI68" s="312">
        <v>0</v>
      </c>
      <c r="CJ68" s="312">
        <v>264272.8</v>
      </c>
      <c r="CK68" s="312">
        <v>0</v>
      </c>
      <c r="CL68" s="312">
        <v>0</v>
      </c>
      <c r="CM68" s="312">
        <v>0</v>
      </c>
      <c r="CN68" s="312">
        <v>0</v>
      </c>
      <c r="CO68" s="312">
        <v>0</v>
      </c>
      <c r="CP68" s="312">
        <v>0</v>
      </c>
      <c r="CQ68" s="312">
        <v>0</v>
      </c>
      <c r="CR68" s="312">
        <v>2378455</v>
      </c>
      <c r="CS68" s="312">
        <v>0</v>
      </c>
      <c r="CT68" s="315">
        <v>2378455</v>
      </c>
      <c r="CU68" s="312">
        <v>0</v>
      </c>
      <c r="CV68" s="312">
        <v>0</v>
      </c>
      <c r="CW68" s="312">
        <v>0</v>
      </c>
      <c r="CX68" s="312"/>
      <c r="CY68" s="312">
        <v>0</v>
      </c>
      <c r="CZ68" s="312">
        <v>0</v>
      </c>
      <c r="DA68" s="312">
        <v>0</v>
      </c>
      <c r="DB68" s="312">
        <v>0</v>
      </c>
      <c r="DC68" s="312">
        <v>2642728</v>
      </c>
      <c r="DD68" s="312"/>
      <c r="DE68" s="312" t="s">
        <v>836</v>
      </c>
      <c r="DF68" s="312">
        <v>0</v>
      </c>
      <c r="DG68" s="310" t="s">
        <v>135</v>
      </c>
      <c r="DH68" s="310"/>
      <c r="DI68" s="310" t="s">
        <v>1218</v>
      </c>
      <c r="DJ68" s="312"/>
      <c r="DK68" s="312"/>
      <c r="DL68" s="312"/>
      <c r="DM68" s="310"/>
      <c r="DN68" s="312"/>
      <c r="DO68" s="312"/>
      <c r="DP68" s="312"/>
      <c r="DQ68" s="312"/>
      <c r="DR68" s="317"/>
      <c r="DS68" s="317"/>
      <c r="DT68" s="305"/>
    </row>
    <row r="69" spans="1:124" s="304" customFormat="1" ht="20.25" customHeight="1" x14ac:dyDescent="0.35">
      <c r="A69" s="307">
        <v>66</v>
      </c>
      <c r="B69" s="307" t="s">
        <v>849</v>
      </c>
      <c r="C69" s="308" t="s">
        <v>352</v>
      </c>
      <c r="D69" s="308" t="s">
        <v>320</v>
      </c>
      <c r="E69" s="308" t="s">
        <v>340</v>
      </c>
      <c r="F69" s="307" t="s">
        <v>151</v>
      </c>
      <c r="G69" s="308" t="s">
        <v>348</v>
      </c>
      <c r="H69" s="308" t="s">
        <v>129</v>
      </c>
      <c r="I69" s="308" t="s">
        <v>130</v>
      </c>
      <c r="J69" s="308" t="s">
        <v>131</v>
      </c>
      <c r="K69" s="308" t="s">
        <v>132</v>
      </c>
      <c r="L69" s="318">
        <v>43896</v>
      </c>
      <c r="M69" s="309"/>
      <c r="N69" s="309"/>
      <c r="O69" s="318"/>
      <c r="P69" s="310" t="s">
        <v>133</v>
      </c>
      <c r="Q69" s="311" t="s">
        <v>774</v>
      </c>
      <c r="R69" s="310" t="s">
        <v>134</v>
      </c>
      <c r="S69" s="312">
        <v>0</v>
      </c>
      <c r="T69" s="312">
        <v>5000000</v>
      </c>
      <c r="U69" s="312"/>
      <c r="V69" s="313">
        <v>5000000</v>
      </c>
      <c r="W69" s="312">
        <v>0</v>
      </c>
      <c r="X69" s="312">
        <v>0</v>
      </c>
      <c r="Y69" s="312">
        <v>0</v>
      </c>
      <c r="Z69" s="314">
        <v>0</v>
      </c>
      <c r="AA69" s="312">
        <v>0</v>
      </c>
      <c r="AB69" s="312">
        <v>0</v>
      </c>
      <c r="AC69" s="315">
        <v>0</v>
      </c>
      <c r="AD69" s="312" t="s">
        <v>1246</v>
      </c>
      <c r="AE69" s="316">
        <v>26</v>
      </c>
      <c r="AF69" s="316">
        <v>24.5</v>
      </c>
      <c r="AG69" s="316">
        <v>0</v>
      </c>
      <c r="AH69" s="316">
        <v>0</v>
      </c>
      <c r="AI69" s="316">
        <v>0</v>
      </c>
      <c r="AJ69" s="316">
        <v>24.5</v>
      </c>
      <c r="AK69" s="316">
        <v>0</v>
      </c>
      <c r="AL69" s="316">
        <v>0</v>
      </c>
      <c r="AM69" s="316">
        <v>0</v>
      </c>
      <c r="AN69" s="316">
        <v>0</v>
      </c>
      <c r="AO69" s="316">
        <v>0</v>
      </c>
      <c r="AP69" s="316">
        <v>0</v>
      </c>
      <c r="AQ69" s="312">
        <v>4711538.4615000002</v>
      </c>
      <c r="AR69" s="312">
        <v>-115385</v>
      </c>
      <c r="AS69" s="312">
        <v>0</v>
      </c>
      <c r="AT69" s="312">
        <v>4596153.4615000002</v>
      </c>
      <c r="AU69" s="312">
        <v>0</v>
      </c>
      <c r="AV69" s="312">
        <v>0</v>
      </c>
      <c r="AW69" s="312">
        <v>0</v>
      </c>
      <c r="AX69" s="312">
        <v>0</v>
      </c>
      <c r="AY69" s="218">
        <v>0</v>
      </c>
      <c r="AZ69" s="312">
        <v>0</v>
      </c>
      <c r="BA69" s="218">
        <v>0</v>
      </c>
      <c r="BB69" s="312">
        <v>0</v>
      </c>
      <c r="BC69" s="312">
        <v>0</v>
      </c>
      <c r="BD69" s="312">
        <v>0</v>
      </c>
      <c r="BE69" s="312">
        <v>0</v>
      </c>
      <c r="BF69" s="218">
        <v>0</v>
      </c>
      <c r="BG69" s="218">
        <v>0</v>
      </c>
      <c r="BH69" s="218">
        <v>0</v>
      </c>
      <c r="BI69" s="218">
        <v>5978879</v>
      </c>
      <c r="BJ69" s="218">
        <v>0</v>
      </c>
      <c r="BK69" s="218">
        <v>0</v>
      </c>
      <c r="BL69" s="218">
        <v>0</v>
      </c>
      <c r="BM69" s="218">
        <v>0</v>
      </c>
      <c r="BN69" s="218">
        <v>0</v>
      </c>
      <c r="BO69" s="218">
        <v>0</v>
      </c>
      <c r="BP69" s="218">
        <v>0</v>
      </c>
      <c r="BQ69" s="312">
        <v>0</v>
      </c>
      <c r="BR69" s="218">
        <v>0</v>
      </c>
      <c r="BS69" s="312">
        <v>5978879</v>
      </c>
      <c r="BT69" s="315">
        <v>10575032.4615</v>
      </c>
      <c r="BU69" s="312">
        <v>0</v>
      </c>
      <c r="BV69" s="312">
        <v>0</v>
      </c>
      <c r="BW69" s="312">
        <v>0</v>
      </c>
      <c r="BX69" s="312">
        <v>11000000</v>
      </c>
      <c r="BY69" s="312">
        <v>0</v>
      </c>
      <c r="BZ69" s="312">
        <v>0</v>
      </c>
      <c r="CA69" s="312">
        <v>400000</v>
      </c>
      <c r="CB69" s="312">
        <v>50000</v>
      </c>
      <c r="CC69" s="312">
        <v>75000</v>
      </c>
      <c r="CD69" s="312">
        <v>0</v>
      </c>
      <c r="CE69" s="312">
        <v>525000</v>
      </c>
      <c r="CF69" s="312">
        <v>11525000</v>
      </c>
      <c r="CG69" s="312">
        <v>0</v>
      </c>
      <c r="CH69" s="312">
        <v>0</v>
      </c>
      <c r="CI69" s="312">
        <v>0</v>
      </c>
      <c r="CJ69" s="312">
        <v>0</v>
      </c>
      <c r="CK69" s="312">
        <v>0</v>
      </c>
      <c r="CL69" s="312">
        <v>50000</v>
      </c>
      <c r="CM69" s="312">
        <v>0</v>
      </c>
      <c r="CN69" s="312">
        <v>0</v>
      </c>
      <c r="CO69" s="312">
        <v>0</v>
      </c>
      <c r="CP69" s="312">
        <v>0</v>
      </c>
      <c r="CQ69" s="312">
        <v>50000</v>
      </c>
      <c r="CR69" s="312">
        <v>10000032</v>
      </c>
      <c r="CS69" s="312">
        <v>0</v>
      </c>
      <c r="CT69" s="315">
        <v>10000032</v>
      </c>
      <c r="CU69" s="312">
        <v>850000</v>
      </c>
      <c r="CV69" s="312">
        <v>0</v>
      </c>
      <c r="CW69" s="312">
        <v>150000</v>
      </c>
      <c r="CX69" s="312"/>
      <c r="CY69" s="312">
        <v>0</v>
      </c>
      <c r="CZ69" s="312">
        <v>1000000</v>
      </c>
      <c r="DA69" s="312">
        <v>1525000</v>
      </c>
      <c r="DB69" s="312">
        <v>100000</v>
      </c>
      <c r="DC69" s="312">
        <v>11675032</v>
      </c>
      <c r="DD69" s="312"/>
      <c r="DE69" s="312" t="s">
        <v>836</v>
      </c>
      <c r="DF69" s="312">
        <v>416666.66666666698</v>
      </c>
      <c r="DG69" s="310" t="s">
        <v>135</v>
      </c>
      <c r="DH69" s="310"/>
      <c r="DI69" s="310" t="s">
        <v>1218</v>
      </c>
      <c r="DJ69" s="312"/>
      <c r="DK69" s="312"/>
      <c r="DL69" s="312"/>
      <c r="DM69" s="310"/>
      <c r="DN69" s="312"/>
      <c r="DO69" s="312"/>
      <c r="DP69" s="312"/>
      <c r="DQ69" s="312"/>
      <c r="DR69" s="317"/>
      <c r="DS69" s="317"/>
      <c r="DT69" s="305"/>
    </row>
    <row r="70" spans="1:124" s="304" customFormat="1" ht="20.25" customHeight="1" x14ac:dyDescent="0.35">
      <c r="A70" s="307">
        <v>67</v>
      </c>
      <c r="B70" s="307" t="s">
        <v>850</v>
      </c>
      <c r="C70" s="308" t="s">
        <v>353</v>
      </c>
      <c r="D70" s="308" t="s">
        <v>320</v>
      </c>
      <c r="E70" s="308" t="s">
        <v>340</v>
      </c>
      <c r="F70" s="307" t="s">
        <v>151</v>
      </c>
      <c r="G70" s="308" t="s">
        <v>348</v>
      </c>
      <c r="H70" s="308" t="s">
        <v>129</v>
      </c>
      <c r="I70" s="308" t="s">
        <v>130</v>
      </c>
      <c r="J70" s="308" t="s">
        <v>131</v>
      </c>
      <c r="K70" s="308" t="s">
        <v>132</v>
      </c>
      <c r="L70" s="318">
        <v>43899</v>
      </c>
      <c r="M70" s="309"/>
      <c r="N70" s="309"/>
      <c r="O70" s="318"/>
      <c r="P70" s="310" t="s">
        <v>133</v>
      </c>
      <c r="Q70" s="311" t="s">
        <v>774</v>
      </c>
      <c r="R70" s="310" t="s">
        <v>134</v>
      </c>
      <c r="S70" s="312">
        <v>0</v>
      </c>
      <c r="T70" s="312">
        <v>5000000</v>
      </c>
      <c r="U70" s="312"/>
      <c r="V70" s="313">
        <v>5000000</v>
      </c>
      <c r="W70" s="312">
        <v>0</v>
      </c>
      <c r="X70" s="312">
        <v>0</v>
      </c>
      <c r="Y70" s="312">
        <v>0</v>
      </c>
      <c r="Z70" s="314">
        <v>0</v>
      </c>
      <c r="AA70" s="312">
        <v>0</v>
      </c>
      <c r="AB70" s="312">
        <v>0</v>
      </c>
      <c r="AC70" s="315">
        <v>0</v>
      </c>
      <c r="AD70" s="312" t="s">
        <v>1246</v>
      </c>
      <c r="AE70" s="316">
        <v>26</v>
      </c>
      <c r="AF70" s="316">
        <v>24</v>
      </c>
      <c r="AG70" s="316">
        <v>2</v>
      </c>
      <c r="AH70" s="316">
        <v>0</v>
      </c>
      <c r="AI70" s="316">
        <v>0</v>
      </c>
      <c r="AJ70" s="316">
        <v>26</v>
      </c>
      <c r="AK70" s="316">
        <v>0</v>
      </c>
      <c r="AL70" s="316">
        <v>0</v>
      </c>
      <c r="AM70" s="316">
        <v>0</v>
      </c>
      <c r="AN70" s="316">
        <v>0</v>
      </c>
      <c r="AO70" s="316">
        <v>0</v>
      </c>
      <c r="AP70" s="316">
        <v>0</v>
      </c>
      <c r="AQ70" s="312">
        <v>5000000</v>
      </c>
      <c r="AR70" s="312">
        <v>0</v>
      </c>
      <c r="AS70" s="312">
        <v>0</v>
      </c>
      <c r="AT70" s="312">
        <v>5000000</v>
      </c>
      <c r="AU70" s="312">
        <v>0</v>
      </c>
      <c r="AV70" s="312">
        <v>0</v>
      </c>
      <c r="AW70" s="312">
        <v>0</v>
      </c>
      <c r="AX70" s="312">
        <v>0</v>
      </c>
      <c r="AY70" s="218">
        <v>0</v>
      </c>
      <c r="AZ70" s="312">
        <v>0</v>
      </c>
      <c r="BA70" s="218">
        <v>0</v>
      </c>
      <c r="BB70" s="312">
        <v>0</v>
      </c>
      <c r="BC70" s="312">
        <v>0</v>
      </c>
      <c r="BD70" s="312">
        <v>0</v>
      </c>
      <c r="BE70" s="312">
        <v>0</v>
      </c>
      <c r="BF70" s="218">
        <v>0</v>
      </c>
      <c r="BG70" s="218">
        <v>0</v>
      </c>
      <c r="BH70" s="218">
        <v>0</v>
      </c>
      <c r="BI70" s="218">
        <v>372385</v>
      </c>
      <c r="BJ70" s="218">
        <v>0</v>
      </c>
      <c r="BK70" s="218">
        <v>0</v>
      </c>
      <c r="BL70" s="218">
        <v>0</v>
      </c>
      <c r="BM70" s="218">
        <v>0</v>
      </c>
      <c r="BN70" s="218">
        <v>0</v>
      </c>
      <c r="BO70" s="218">
        <v>0</v>
      </c>
      <c r="BP70" s="218">
        <v>0</v>
      </c>
      <c r="BQ70" s="312">
        <v>0</v>
      </c>
      <c r="BR70" s="218">
        <v>0</v>
      </c>
      <c r="BS70" s="312">
        <v>372385</v>
      </c>
      <c r="BT70" s="315">
        <v>5372385</v>
      </c>
      <c r="BU70" s="312">
        <v>0</v>
      </c>
      <c r="BV70" s="312">
        <v>0</v>
      </c>
      <c r="BW70" s="312">
        <v>0</v>
      </c>
      <c r="BX70" s="312">
        <v>11000000</v>
      </c>
      <c r="BY70" s="312">
        <v>0</v>
      </c>
      <c r="BZ70" s="312">
        <v>0</v>
      </c>
      <c r="CA70" s="312">
        <v>400000</v>
      </c>
      <c r="CB70" s="312">
        <v>50000</v>
      </c>
      <c r="CC70" s="312">
        <v>75000</v>
      </c>
      <c r="CD70" s="312">
        <v>0</v>
      </c>
      <c r="CE70" s="312">
        <v>525000</v>
      </c>
      <c r="CF70" s="312">
        <v>11525000</v>
      </c>
      <c r="CG70" s="312">
        <v>0</v>
      </c>
      <c r="CH70" s="312">
        <v>0</v>
      </c>
      <c r="CI70" s="312">
        <v>0</v>
      </c>
      <c r="CJ70" s="312">
        <v>0</v>
      </c>
      <c r="CK70" s="312">
        <v>0</v>
      </c>
      <c r="CL70" s="312">
        <v>0</v>
      </c>
      <c r="CM70" s="312">
        <v>0</v>
      </c>
      <c r="CN70" s="312">
        <v>0</v>
      </c>
      <c r="CO70" s="312">
        <v>0</v>
      </c>
      <c r="CP70" s="312">
        <v>0</v>
      </c>
      <c r="CQ70" s="312">
        <v>0</v>
      </c>
      <c r="CR70" s="312">
        <v>4847385</v>
      </c>
      <c r="CS70" s="312">
        <v>0</v>
      </c>
      <c r="CT70" s="315">
        <v>4847385</v>
      </c>
      <c r="CU70" s="312">
        <v>850000</v>
      </c>
      <c r="CV70" s="312">
        <v>0</v>
      </c>
      <c r="CW70" s="312">
        <v>150000</v>
      </c>
      <c r="CX70" s="312"/>
      <c r="CY70" s="312">
        <v>0</v>
      </c>
      <c r="CZ70" s="312">
        <v>1000000</v>
      </c>
      <c r="DA70" s="312">
        <v>1525000</v>
      </c>
      <c r="DB70" s="312">
        <v>100000</v>
      </c>
      <c r="DC70" s="312">
        <v>6472385</v>
      </c>
      <c r="DD70" s="312"/>
      <c r="DE70" s="312" t="s">
        <v>836</v>
      </c>
      <c r="DF70" s="312">
        <v>416666.66666666698</v>
      </c>
      <c r="DG70" s="310" t="s">
        <v>135</v>
      </c>
      <c r="DH70" s="310"/>
      <c r="DI70" s="310" t="s">
        <v>1218</v>
      </c>
      <c r="DJ70" s="312"/>
      <c r="DK70" s="312"/>
      <c r="DL70" s="312"/>
      <c r="DM70" s="310"/>
      <c r="DN70" s="312"/>
      <c r="DO70" s="312"/>
      <c r="DP70" s="312"/>
      <c r="DQ70" s="312"/>
      <c r="DR70" s="317"/>
      <c r="DS70" s="317"/>
      <c r="DT70" s="305"/>
    </row>
    <row r="71" spans="1:124" s="304" customFormat="1" ht="20.25" customHeight="1" x14ac:dyDescent="0.35">
      <c r="A71" s="307">
        <v>68</v>
      </c>
      <c r="B71" s="307" t="s">
        <v>851</v>
      </c>
      <c r="C71" s="308" t="s">
        <v>354</v>
      </c>
      <c r="D71" s="308" t="s">
        <v>320</v>
      </c>
      <c r="E71" s="308" t="s">
        <v>340</v>
      </c>
      <c r="F71" s="307" t="s">
        <v>151</v>
      </c>
      <c r="G71" s="308" t="s">
        <v>348</v>
      </c>
      <c r="H71" s="308" t="s">
        <v>129</v>
      </c>
      <c r="I71" s="308" t="s">
        <v>130</v>
      </c>
      <c r="J71" s="308" t="s">
        <v>131</v>
      </c>
      <c r="K71" s="308" t="s">
        <v>132</v>
      </c>
      <c r="L71" s="318">
        <v>43920</v>
      </c>
      <c r="M71" s="309"/>
      <c r="N71" s="309"/>
      <c r="O71" s="318"/>
      <c r="P71" s="310" t="s">
        <v>133</v>
      </c>
      <c r="Q71" s="311" t="s">
        <v>774</v>
      </c>
      <c r="R71" s="310" t="s">
        <v>134</v>
      </c>
      <c r="S71" s="312">
        <v>0</v>
      </c>
      <c r="T71" s="312">
        <v>5000000</v>
      </c>
      <c r="U71" s="312"/>
      <c r="V71" s="313">
        <v>5000000</v>
      </c>
      <c r="W71" s="312">
        <v>0</v>
      </c>
      <c r="X71" s="312">
        <v>0</v>
      </c>
      <c r="Y71" s="312">
        <v>0</v>
      </c>
      <c r="Z71" s="314">
        <v>0</v>
      </c>
      <c r="AA71" s="312">
        <v>0</v>
      </c>
      <c r="AB71" s="312">
        <v>0</v>
      </c>
      <c r="AC71" s="315">
        <v>0</v>
      </c>
      <c r="AD71" s="312" t="s">
        <v>1246</v>
      </c>
      <c r="AE71" s="316">
        <v>26</v>
      </c>
      <c r="AF71" s="316">
        <v>24</v>
      </c>
      <c r="AG71" s="316">
        <v>2</v>
      </c>
      <c r="AH71" s="316">
        <v>0</v>
      </c>
      <c r="AI71" s="316">
        <v>0</v>
      </c>
      <c r="AJ71" s="316">
        <v>26</v>
      </c>
      <c r="AK71" s="316">
        <v>0</v>
      </c>
      <c r="AL71" s="316">
        <v>0</v>
      </c>
      <c r="AM71" s="316">
        <v>0</v>
      </c>
      <c r="AN71" s="316">
        <v>0</v>
      </c>
      <c r="AO71" s="316">
        <v>0</v>
      </c>
      <c r="AP71" s="316">
        <v>0</v>
      </c>
      <c r="AQ71" s="312">
        <v>5000000</v>
      </c>
      <c r="AR71" s="312">
        <v>0</v>
      </c>
      <c r="AS71" s="312">
        <v>0</v>
      </c>
      <c r="AT71" s="312">
        <v>5000000</v>
      </c>
      <c r="AU71" s="312">
        <v>0</v>
      </c>
      <c r="AV71" s="312">
        <v>0</v>
      </c>
      <c r="AW71" s="312">
        <v>0</v>
      </c>
      <c r="AX71" s="312">
        <v>0</v>
      </c>
      <c r="AY71" s="218">
        <v>0</v>
      </c>
      <c r="AZ71" s="312">
        <v>0</v>
      </c>
      <c r="BA71" s="218">
        <v>0</v>
      </c>
      <c r="BB71" s="312">
        <v>0</v>
      </c>
      <c r="BC71" s="312">
        <v>0</v>
      </c>
      <c r="BD71" s="312">
        <v>0</v>
      </c>
      <c r="BE71" s="312">
        <v>0</v>
      </c>
      <c r="BF71" s="218">
        <v>0</v>
      </c>
      <c r="BG71" s="218">
        <v>0</v>
      </c>
      <c r="BH71" s="218">
        <v>0</v>
      </c>
      <c r="BI71" s="218">
        <v>5735031</v>
      </c>
      <c r="BJ71" s="218">
        <v>0</v>
      </c>
      <c r="BK71" s="218">
        <v>0</v>
      </c>
      <c r="BL71" s="218">
        <v>0</v>
      </c>
      <c r="BM71" s="218">
        <v>0</v>
      </c>
      <c r="BN71" s="218">
        <v>0</v>
      </c>
      <c r="BO71" s="218">
        <v>0</v>
      </c>
      <c r="BP71" s="218">
        <v>0</v>
      </c>
      <c r="BQ71" s="312">
        <v>0</v>
      </c>
      <c r="BR71" s="218">
        <v>0</v>
      </c>
      <c r="BS71" s="312">
        <v>5735031</v>
      </c>
      <c r="BT71" s="315">
        <v>10735031</v>
      </c>
      <c r="BU71" s="312">
        <v>0</v>
      </c>
      <c r="BV71" s="312">
        <v>0</v>
      </c>
      <c r="BW71" s="312">
        <v>0</v>
      </c>
      <c r="BX71" s="312">
        <v>11000000</v>
      </c>
      <c r="BY71" s="312">
        <v>0</v>
      </c>
      <c r="BZ71" s="312">
        <v>0</v>
      </c>
      <c r="CA71" s="312">
        <v>400000</v>
      </c>
      <c r="CB71" s="312">
        <v>50000</v>
      </c>
      <c r="CC71" s="312">
        <v>75000</v>
      </c>
      <c r="CD71" s="312">
        <v>0</v>
      </c>
      <c r="CE71" s="312">
        <v>525000</v>
      </c>
      <c r="CF71" s="312">
        <v>11525000</v>
      </c>
      <c r="CG71" s="312">
        <v>0</v>
      </c>
      <c r="CH71" s="312">
        <v>0</v>
      </c>
      <c r="CI71" s="312">
        <v>0</v>
      </c>
      <c r="CJ71" s="312">
        <v>0</v>
      </c>
      <c r="CK71" s="312">
        <v>0</v>
      </c>
      <c r="CL71" s="312">
        <v>50000</v>
      </c>
      <c r="CM71" s="312">
        <v>0</v>
      </c>
      <c r="CN71" s="312">
        <v>0</v>
      </c>
      <c r="CO71" s="312">
        <v>0</v>
      </c>
      <c r="CP71" s="312">
        <v>0</v>
      </c>
      <c r="CQ71" s="312">
        <v>50000</v>
      </c>
      <c r="CR71" s="312">
        <v>10160031</v>
      </c>
      <c r="CS71" s="312">
        <v>0</v>
      </c>
      <c r="CT71" s="315">
        <v>10160031</v>
      </c>
      <c r="CU71" s="312">
        <v>850000</v>
      </c>
      <c r="CV71" s="312">
        <v>0</v>
      </c>
      <c r="CW71" s="312">
        <v>150000</v>
      </c>
      <c r="CX71" s="312"/>
      <c r="CY71" s="312">
        <v>0</v>
      </c>
      <c r="CZ71" s="312">
        <v>1000000</v>
      </c>
      <c r="DA71" s="312">
        <v>1525000</v>
      </c>
      <c r="DB71" s="312">
        <v>100000</v>
      </c>
      <c r="DC71" s="312">
        <v>11835031</v>
      </c>
      <c r="DD71" s="312"/>
      <c r="DE71" s="312" t="s">
        <v>836</v>
      </c>
      <c r="DF71" s="312">
        <v>416666.66666666698</v>
      </c>
      <c r="DG71" s="310" t="s">
        <v>135</v>
      </c>
      <c r="DH71" s="310"/>
      <c r="DI71" s="310" t="s">
        <v>1218</v>
      </c>
      <c r="DJ71" s="312"/>
      <c r="DK71" s="312"/>
      <c r="DL71" s="312"/>
      <c r="DM71" s="310"/>
      <c r="DN71" s="312"/>
      <c r="DO71" s="312"/>
      <c r="DP71" s="312"/>
      <c r="DQ71" s="312"/>
      <c r="DR71" s="317"/>
      <c r="DS71" s="317"/>
      <c r="DT71" s="305"/>
    </row>
    <row r="72" spans="1:124" s="304" customFormat="1" ht="20.25" customHeight="1" x14ac:dyDescent="0.35">
      <c r="A72" s="307">
        <v>69</v>
      </c>
      <c r="B72" s="307" t="s">
        <v>852</v>
      </c>
      <c r="C72" s="308" t="s">
        <v>355</v>
      </c>
      <c r="D72" s="308" t="s">
        <v>320</v>
      </c>
      <c r="E72" s="308" t="s">
        <v>340</v>
      </c>
      <c r="F72" s="307" t="s">
        <v>151</v>
      </c>
      <c r="G72" s="308" t="s">
        <v>348</v>
      </c>
      <c r="H72" s="308" t="s">
        <v>129</v>
      </c>
      <c r="I72" s="308" t="s">
        <v>130</v>
      </c>
      <c r="J72" s="308" t="s">
        <v>131</v>
      </c>
      <c r="K72" s="308" t="s">
        <v>132</v>
      </c>
      <c r="L72" s="318">
        <v>44004</v>
      </c>
      <c r="M72" s="309"/>
      <c r="N72" s="309"/>
      <c r="O72" s="318"/>
      <c r="P72" s="310" t="s">
        <v>133</v>
      </c>
      <c r="Q72" s="311" t="s">
        <v>774</v>
      </c>
      <c r="R72" s="310" t="s">
        <v>134</v>
      </c>
      <c r="S72" s="312">
        <v>0</v>
      </c>
      <c r="T72" s="312">
        <v>5000000</v>
      </c>
      <c r="U72" s="312"/>
      <c r="V72" s="313">
        <v>5000000</v>
      </c>
      <c r="W72" s="312">
        <v>0</v>
      </c>
      <c r="X72" s="312">
        <v>0</v>
      </c>
      <c r="Y72" s="312">
        <v>0</v>
      </c>
      <c r="Z72" s="314">
        <v>0</v>
      </c>
      <c r="AA72" s="312">
        <v>0</v>
      </c>
      <c r="AB72" s="312">
        <v>0</v>
      </c>
      <c r="AC72" s="315">
        <v>0</v>
      </c>
      <c r="AD72" s="312" t="s">
        <v>1246</v>
      </c>
      <c r="AE72" s="316">
        <v>26</v>
      </c>
      <c r="AF72" s="316">
        <v>22.5</v>
      </c>
      <c r="AG72" s="316">
        <v>3.5</v>
      </c>
      <c r="AH72" s="316">
        <v>0</v>
      </c>
      <c r="AI72" s="316">
        <v>0</v>
      </c>
      <c r="AJ72" s="316">
        <v>26</v>
      </c>
      <c r="AK72" s="316">
        <v>0</v>
      </c>
      <c r="AL72" s="316">
        <v>0</v>
      </c>
      <c r="AM72" s="316">
        <v>0</v>
      </c>
      <c r="AN72" s="316">
        <v>0</v>
      </c>
      <c r="AO72" s="316">
        <v>0</v>
      </c>
      <c r="AP72" s="316">
        <v>0</v>
      </c>
      <c r="AQ72" s="312">
        <v>5000000</v>
      </c>
      <c r="AR72" s="312">
        <v>0</v>
      </c>
      <c r="AS72" s="312">
        <v>0</v>
      </c>
      <c r="AT72" s="312">
        <v>5000000</v>
      </c>
      <c r="AU72" s="312">
        <v>0</v>
      </c>
      <c r="AV72" s="312">
        <v>0</v>
      </c>
      <c r="AW72" s="312">
        <v>0</v>
      </c>
      <c r="AX72" s="312">
        <v>0</v>
      </c>
      <c r="AY72" s="218">
        <v>0</v>
      </c>
      <c r="AZ72" s="312">
        <v>0</v>
      </c>
      <c r="BA72" s="218">
        <v>0</v>
      </c>
      <c r="BB72" s="312">
        <v>0</v>
      </c>
      <c r="BC72" s="312">
        <v>0</v>
      </c>
      <c r="BD72" s="312">
        <v>0</v>
      </c>
      <c r="BE72" s="312">
        <v>0</v>
      </c>
      <c r="BF72" s="218">
        <v>0</v>
      </c>
      <c r="BG72" s="218">
        <v>0</v>
      </c>
      <c r="BH72" s="218">
        <v>0</v>
      </c>
      <c r="BI72" s="218">
        <v>4544940</v>
      </c>
      <c r="BJ72" s="218">
        <v>0</v>
      </c>
      <c r="BK72" s="218">
        <v>0</v>
      </c>
      <c r="BL72" s="218">
        <v>0</v>
      </c>
      <c r="BM72" s="218">
        <v>0</v>
      </c>
      <c r="BN72" s="218">
        <v>0</v>
      </c>
      <c r="BO72" s="218">
        <v>0</v>
      </c>
      <c r="BP72" s="218">
        <v>0</v>
      </c>
      <c r="BQ72" s="312">
        <v>0</v>
      </c>
      <c r="BR72" s="218">
        <v>0</v>
      </c>
      <c r="BS72" s="312">
        <v>4544940</v>
      </c>
      <c r="BT72" s="315">
        <v>9544940</v>
      </c>
      <c r="BU72" s="312">
        <v>0</v>
      </c>
      <c r="BV72" s="312">
        <v>0</v>
      </c>
      <c r="BW72" s="312">
        <v>0</v>
      </c>
      <c r="BX72" s="312">
        <v>11000000</v>
      </c>
      <c r="BY72" s="312">
        <v>0</v>
      </c>
      <c r="BZ72" s="312">
        <v>0</v>
      </c>
      <c r="CA72" s="312">
        <v>400000</v>
      </c>
      <c r="CB72" s="312">
        <v>50000</v>
      </c>
      <c r="CC72" s="312">
        <v>75000</v>
      </c>
      <c r="CD72" s="312">
        <v>0</v>
      </c>
      <c r="CE72" s="312">
        <v>525000</v>
      </c>
      <c r="CF72" s="312">
        <v>11525000</v>
      </c>
      <c r="CG72" s="312">
        <v>0</v>
      </c>
      <c r="CH72" s="312">
        <v>0</v>
      </c>
      <c r="CI72" s="312">
        <v>0</v>
      </c>
      <c r="CJ72" s="312">
        <v>0</v>
      </c>
      <c r="CK72" s="312">
        <v>0</v>
      </c>
      <c r="CL72" s="312">
        <v>50000</v>
      </c>
      <c r="CM72" s="312">
        <v>0</v>
      </c>
      <c r="CN72" s="312">
        <v>0</v>
      </c>
      <c r="CO72" s="312">
        <v>128200</v>
      </c>
      <c r="CP72" s="312">
        <v>0</v>
      </c>
      <c r="CQ72" s="312">
        <v>178200</v>
      </c>
      <c r="CR72" s="312">
        <v>8841740</v>
      </c>
      <c r="CS72" s="312">
        <v>0</v>
      </c>
      <c r="CT72" s="315">
        <v>8841740</v>
      </c>
      <c r="CU72" s="312">
        <v>850000</v>
      </c>
      <c r="CV72" s="312">
        <v>0</v>
      </c>
      <c r="CW72" s="312">
        <v>150000</v>
      </c>
      <c r="CX72" s="312"/>
      <c r="CY72" s="312">
        <v>0</v>
      </c>
      <c r="CZ72" s="312">
        <v>1000000</v>
      </c>
      <c r="DA72" s="312">
        <v>1525000</v>
      </c>
      <c r="DB72" s="312">
        <v>100000</v>
      </c>
      <c r="DC72" s="312">
        <v>10644940</v>
      </c>
      <c r="DD72" s="312"/>
      <c r="DE72" s="312" t="s">
        <v>836</v>
      </c>
      <c r="DF72" s="312">
        <v>416666.66666666698</v>
      </c>
      <c r="DG72" s="310" t="s">
        <v>135</v>
      </c>
      <c r="DH72" s="310"/>
      <c r="DI72" s="310" t="s">
        <v>1218</v>
      </c>
      <c r="DJ72" s="312"/>
      <c r="DK72" s="312"/>
      <c r="DL72" s="312"/>
      <c r="DM72" s="310"/>
      <c r="DN72" s="312"/>
      <c r="DO72" s="312"/>
      <c r="DP72" s="312"/>
      <c r="DQ72" s="312"/>
      <c r="DR72" s="317"/>
      <c r="DS72" s="317"/>
      <c r="DT72" s="305"/>
    </row>
    <row r="73" spans="1:124" s="304" customFormat="1" ht="20.25" customHeight="1" x14ac:dyDescent="0.35">
      <c r="A73" s="307">
        <v>70</v>
      </c>
      <c r="B73" s="307" t="s">
        <v>853</v>
      </c>
      <c r="C73" s="308" t="s">
        <v>356</v>
      </c>
      <c r="D73" s="308" t="s">
        <v>320</v>
      </c>
      <c r="E73" s="308" t="s">
        <v>340</v>
      </c>
      <c r="F73" s="307" t="s">
        <v>151</v>
      </c>
      <c r="G73" s="308" t="s">
        <v>348</v>
      </c>
      <c r="H73" s="308" t="s">
        <v>129</v>
      </c>
      <c r="I73" s="308" t="s">
        <v>130</v>
      </c>
      <c r="J73" s="308" t="s">
        <v>131</v>
      </c>
      <c r="K73" s="308" t="s">
        <v>132</v>
      </c>
      <c r="L73" s="318">
        <v>44004</v>
      </c>
      <c r="M73" s="309"/>
      <c r="N73" s="309"/>
      <c r="O73" s="318"/>
      <c r="P73" s="310" t="s">
        <v>133</v>
      </c>
      <c r="Q73" s="311" t="s">
        <v>774</v>
      </c>
      <c r="R73" s="310" t="s">
        <v>134</v>
      </c>
      <c r="S73" s="312">
        <v>0</v>
      </c>
      <c r="T73" s="312">
        <v>5000000</v>
      </c>
      <c r="U73" s="312"/>
      <c r="V73" s="313">
        <v>5000000</v>
      </c>
      <c r="W73" s="312">
        <v>0</v>
      </c>
      <c r="X73" s="312">
        <v>0</v>
      </c>
      <c r="Y73" s="312">
        <v>0</v>
      </c>
      <c r="Z73" s="314">
        <v>0</v>
      </c>
      <c r="AA73" s="312">
        <v>0</v>
      </c>
      <c r="AB73" s="312">
        <v>0</v>
      </c>
      <c r="AC73" s="315">
        <v>0</v>
      </c>
      <c r="AD73" s="312" t="s">
        <v>1246</v>
      </c>
      <c r="AE73" s="316">
        <v>26</v>
      </c>
      <c r="AF73" s="316">
        <v>22</v>
      </c>
      <c r="AG73" s="316">
        <v>4</v>
      </c>
      <c r="AH73" s="316">
        <v>0</v>
      </c>
      <c r="AI73" s="316">
        <v>0</v>
      </c>
      <c r="AJ73" s="316">
        <v>26</v>
      </c>
      <c r="AK73" s="316">
        <v>0</v>
      </c>
      <c r="AL73" s="316">
        <v>0</v>
      </c>
      <c r="AM73" s="316">
        <v>0</v>
      </c>
      <c r="AN73" s="316">
        <v>0</v>
      </c>
      <c r="AO73" s="316">
        <v>0</v>
      </c>
      <c r="AP73" s="316">
        <v>0</v>
      </c>
      <c r="AQ73" s="312">
        <v>5000000</v>
      </c>
      <c r="AR73" s="312">
        <v>0</v>
      </c>
      <c r="AS73" s="312">
        <v>0</v>
      </c>
      <c r="AT73" s="312">
        <v>5000000</v>
      </c>
      <c r="AU73" s="312">
        <v>0</v>
      </c>
      <c r="AV73" s="312">
        <v>0</v>
      </c>
      <c r="AW73" s="312">
        <v>0</v>
      </c>
      <c r="AX73" s="312">
        <v>0</v>
      </c>
      <c r="AY73" s="218">
        <v>0</v>
      </c>
      <c r="AZ73" s="312">
        <v>0</v>
      </c>
      <c r="BA73" s="218">
        <v>0</v>
      </c>
      <c r="BB73" s="312">
        <v>0</v>
      </c>
      <c r="BC73" s="312">
        <v>0</v>
      </c>
      <c r="BD73" s="312">
        <v>0</v>
      </c>
      <c r="BE73" s="312">
        <v>0</v>
      </c>
      <c r="BF73" s="218">
        <v>0</v>
      </c>
      <c r="BG73" s="218">
        <v>0</v>
      </c>
      <c r="BH73" s="218">
        <v>0</v>
      </c>
      <c r="BI73" s="218">
        <v>3890425</v>
      </c>
      <c r="BJ73" s="218">
        <v>0</v>
      </c>
      <c r="BK73" s="218">
        <v>0</v>
      </c>
      <c r="BL73" s="218">
        <v>0</v>
      </c>
      <c r="BM73" s="218">
        <v>0</v>
      </c>
      <c r="BN73" s="218">
        <v>0</v>
      </c>
      <c r="BO73" s="218">
        <v>0</v>
      </c>
      <c r="BP73" s="218">
        <v>0</v>
      </c>
      <c r="BQ73" s="312">
        <v>0</v>
      </c>
      <c r="BR73" s="218">
        <v>0</v>
      </c>
      <c r="BS73" s="312">
        <v>3890425</v>
      </c>
      <c r="BT73" s="315">
        <v>8890425</v>
      </c>
      <c r="BU73" s="312">
        <v>0</v>
      </c>
      <c r="BV73" s="312">
        <v>0</v>
      </c>
      <c r="BW73" s="312">
        <v>0</v>
      </c>
      <c r="BX73" s="312">
        <v>11000000</v>
      </c>
      <c r="BY73" s="312">
        <v>1</v>
      </c>
      <c r="BZ73" s="312">
        <v>4400000</v>
      </c>
      <c r="CA73" s="312">
        <v>400000</v>
      </c>
      <c r="CB73" s="312">
        <v>50000</v>
      </c>
      <c r="CC73" s="312">
        <v>75000</v>
      </c>
      <c r="CD73" s="312">
        <v>0</v>
      </c>
      <c r="CE73" s="312">
        <v>525000</v>
      </c>
      <c r="CF73" s="312">
        <v>15925000</v>
      </c>
      <c r="CG73" s="312">
        <v>0</v>
      </c>
      <c r="CH73" s="312">
        <v>0</v>
      </c>
      <c r="CI73" s="312">
        <v>0</v>
      </c>
      <c r="CJ73" s="312">
        <v>0</v>
      </c>
      <c r="CK73" s="312">
        <v>0</v>
      </c>
      <c r="CL73" s="312">
        <v>50000</v>
      </c>
      <c r="CM73" s="312">
        <v>0</v>
      </c>
      <c r="CN73" s="312">
        <v>0</v>
      </c>
      <c r="CO73" s="312">
        <v>0</v>
      </c>
      <c r="CP73" s="312">
        <v>0</v>
      </c>
      <c r="CQ73" s="312">
        <v>50000</v>
      </c>
      <c r="CR73" s="312">
        <v>8315425</v>
      </c>
      <c r="CS73" s="312">
        <v>0</v>
      </c>
      <c r="CT73" s="315">
        <v>8315425</v>
      </c>
      <c r="CU73" s="312">
        <v>850000</v>
      </c>
      <c r="CV73" s="312">
        <v>0</v>
      </c>
      <c r="CW73" s="312">
        <v>150000</v>
      </c>
      <c r="CX73" s="312"/>
      <c r="CY73" s="312">
        <v>0</v>
      </c>
      <c r="CZ73" s="312">
        <v>1000000</v>
      </c>
      <c r="DA73" s="312">
        <v>1525000</v>
      </c>
      <c r="DB73" s="312">
        <v>100000</v>
      </c>
      <c r="DC73" s="312">
        <v>9990425</v>
      </c>
      <c r="DD73" s="312"/>
      <c r="DE73" s="312" t="s">
        <v>836</v>
      </c>
      <c r="DF73" s="312">
        <v>416666.66666666698</v>
      </c>
      <c r="DG73" s="310" t="s">
        <v>135</v>
      </c>
      <c r="DH73" s="310"/>
      <c r="DI73" s="310" t="s">
        <v>1218</v>
      </c>
      <c r="DJ73" s="312"/>
      <c r="DK73" s="312"/>
      <c r="DL73" s="312"/>
      <c r="DM73" s="310"/>
      <c r="DN73" s="312"/>
      <c r="DO73" s="312"/>
      <c r="DP73" s="312"/>
      <c r="DQ73" s="312"/>
      <c r="DR73" s="317"/>
      <c r="DS73" s="317"/>
      <c r="DT73" s="305"/>
    </row>
    <row r="74" spans="1:124" s="304" customFormat="1" ht="20.25" customHeight="1" x14ac:dyDescent="0.35">
      <c r="A74" s="307">
        <v>71</v>
      </c>
      <c r="B74" s="307" t="s">
        <v>854</v>
      </c>
      <c r="C74" s="308" t="s">
        <v>357</v>
      </c>
      <c r="D74" s="308" t="s">
        <v>320</v>
      </c>
      <c r="E74" s="308" t="s">
        <v>340</v>
      </c>
      <c r="F74" s="307" t="s">
        <v>151</v>
      </c>
      <c r="G74" s="308" t="s">
        <v>348</v>
      </c>
      <c r="H74" s="308" t="s">
        <v>129</v>
      </c>
      <c r="I74" s="308" t="s">
        <v>130</v>
      </c>
      <c r="J74" s="308" t="s">
        <v>131</v>
      </c>
      <c r="K74" s="308" t="s">
        <v>198</v>
      </c>
      <c r="L74" s="318">
        <v>44007</v>
      </c>
      <c r="M74" s="309"/>
      <c r="N74" s="309"/>
      <c r="O74" s="318">
        <v>44560</v>
      </c>
      <c r="P74" s="310" t="s">
        <v>133</v>
      </c>
      <c r="Q74" s="311" t="s">
        <v>774</v>
      </c>
      <c r="R74" s="310" t="s">
        <v>134</v>
      </c>
      <c r="S74" s="312">
        <v>0</v>
      </c>
      <c r="T74" s="312">
        <v>5000000</v>
      </c>
      <c r="U74" s="312"/>
      <c r="V74" s="313">
        <v>5000000</v>
      </c>
      <c r="W74" s="312">
        <v>0</v>
      </c>
      <c r="X74" s="312">
        <v>0</v>
      </c>
      <c r="Y74" s="312">
        <v>0</v>
      </c>
      <c r="Z74" s="314">
        <v>0</v>
      </c>
      <c r="AA74" s="312">
        <v>0</v>
      </c>
      <c r="AB74" s="312">
        <v>0</v>
      </c>
      <c r="AC74" s="315">
        <v>0</v>
      </c>
      <c r="AD74" s="312" t="s">
        <v>1246</v>
      </c>
      <c r="AE74" s="316">
        <v>26</v>
      </c>
      <c r="AF74" s="316">
        <v>23.5</v>
      </c>
      <c r="AG74" s="316">
        <v>2.5</v>
      </c>
      <c r="AH74" s="316">
        <v>0</v>
      </c>
      <c r="AI74" s="316">
        <v>0</v>
      </c>
      <c r="AJ74" s="316">
        <v>26</v>
      </c>
      <c r="AK74" s="316">
        <v>0</v>
      </c>
      <c r="AL74" s="316">
        <v>0</v>
      </c>
      <c r="AM74" s="316">
        <v>0</v>
      </c>
      <c r="AN74" s="316">
        <v>0</v>
      </c>
      <c r="AO74" s="316">
        <v>0</v>
      </c>
      <c r="AP74" s="316">
        <v>0</v>
      </c>
      <c r="AQ74" s="312">
        <v>5000000</v>
      </c>
      <c r="AR74" s="312">
        <v>0</v>
      </c>
      <c r="AS74" s="312">
        <v>0</v>
      </c>
      <c r="AT74" s="312">
        <v>5000000</v>
      </c>
      <c r="AU74" s="312">
        <v>0</v>
      </c>
      <c r="AV74" s="312">
        <v>0</v>
      </c>
      <c r="AW74" s="312">
        <v>0</v>
      </c>
      <c r="AX74" s="312">
        <v>0</v>
      </c>
      <c r="AY74" s="218">
        <v>0</v>
      </c>
      <c r="AZ74" s="312">
        <v>0</v>
      </c>
      <c r="BA74" s="218">
        <v>0</v>
      </c>
      <c r="BB74" s="312">
        <v>0</v>
      </c>
      <c r="BC74" s="312">
        <v>0</v>
      </c>
      <c r="BD74" s="312">
        <v>0</v>
      </c>
      <c r="BE74" s="312">
        <v>0</v>
      </c>
      <c r="BF74" s="218">
        <v>0</v>
      </c>
      <c r="BG74" s="218">
        <v>0</v>
      </c>
      <c r="BH74" s="218">
        <v>0</v>
      </c>
      <c r="BI74" s="218">
        <v>4081368</v>
      </c>
      <c r="BJ74" s="218">
        <v>0</v>
      </c>
      <c r="BK74" s="218">
        <v>0</v>
      </c>
      <c r="BL74" s="218">
        <v>0</v>
      </c>
      <c r="BM74" s="218">
        <v>0</v>
      </c>
      <c r="BN74" s="218">
        <v>0</v>
      </c>
      <c r="BO74" s="218">
        <v>0</v>
      </c>
      <c r="BP74" s="218">
        <v>0</v>
      </c>
      <c r="BQ74" s="312">
        <v>0</v>
      </c>
      <c r="BR74" s="218">
        <v>0</v>
      </c>
      <c r="BS74" s="312">
        <v>4081368</v>
      </c>
      <c r="BT74" s="315">
        <v>9081368</v>
      </c>
      <c r="BU74" s="312">
        <v>0</v>
      </c>
      <c r="BV74" s="312">
        <v>0</v>
      </c>
      <c r="BW74" s="312">
        <v>0</v>
      </c>
      <c r="BX74" s="312">
        <v>11000000</v>
      </c>
      <c r="BY74" s="312">
        <v>0</v>
      </c>
      <c r="BZ74" s="312">
        <v>0</v>
      </c>
      <c r="CA74" s="312">
        <v>400000</v>
      </c>
      <c r="CB74" s="312">
        <v>50000</v>
      </c>
      <c r="CC74" s="312">
        <v>75000</v>
      </c>
      <c r="CD74" s="312">
        <v>0</v>
      </c>
      <c r="CE74" s="312">
        <v>525000</v>
      </c>
      <c r="CF74" s="312">
        <v>11525000</v>
      </c>
      <c r="CG74" s="312">
        <v>0</v>
      </c>
      <c r="CH74" s="312">
        <v>0</v>
      </c>
      <c r="CI74" s="312">
        <v>0</v>
      </c>
      <c r="CJ74" s="312">
        <v>0</v>
      </c>
      <c r="CK74" s="312">
        <v>0</v>
      </c>
      <c r="CL74" s="312">
        <v>50000</v>
      </c>
      <c r="CM74" s="312">
        <v>0</v>
      </c>
      <c r="CN74" s="312">
        <v>0</v>
      </c>
      <c r="CO74" s="312">
        <v>264000</v>
      </c>
      <c r="CP74" s="312">
        <v>0</v>
      </c>
      <c r="CQ74" s="312">
        <v>314000</v>
      </c>
      <c r="CR74" s="312">
        <v>8242368</v>
      </c>
      <c r="CS74" s="312">
        <v>0</v>
      </c>
      <c r="CT74" s="315">
        <v>8242368</v>
      </c>
      <c r="CU74" s="312">
        <v>850000</v>
      </c>
      <c r="CV74" s="312">
        <v>0</v>
      </c>
      <c r="CW74" s="312">
        <v>150000</v>
      </c>
      <c r="CX74" s="312"/>
      <c r="CY74" s="312">
        <v>0</v>
      </c>
      <c r="CZ74" s="312">
        <v>1000000</v>
      </c>
      <c r="DA74" s="312">
        <v>1525000</v>
      </c>
      <c r="DB74" s="312">
        <v>100000</v>
      </c>
      <c r="DC74" s="312">
        <v>10181368</v>
      </c>
      <c r="DD74" s="312"/>
      <c r="DE74" s="312" t="s">
        <v>836</v>
      </c>
      <c r="DF74" s="312">
        <v>416666.66666666698</v>
      </c>
      <c r="DG74" s="310" t="s">
        <v>135</v>
      </c>
      <c r="DH74" s="310"/>
      <c r="DI74" s="310" t="s">
        <v>1218</v>
      </c>
      <c r="DJ74" s="312"/>
      <c r="DK74" s="312"/>
      <c r="DL74" s="312"/>
      <c r="DM74" s="310"/>
      <c r="DN74" s="312"/>
      <c r="DO74" s="312"/>
      <c r="DP74" s="312"/>
      <c r="DQ74" s="312"/>
      <c r="DR74" s="317"/>
      <c r="DS74" s="317"/>
      <c r="DT74" s="305"/>
    </row>
    <row r="75" spans="1:124" s="304" customFormat="1" ht="20.25" customHeight="1" x14ac:dyDescent="0.35">
      <c r="A75" s="307">
        <v>72</v>
      </c>
      <c r="B75" s="307" t="s">
        <v>855</v>
      </c>
      <c r="C75" s="308" t="s">
        <v>358</v>
      </c>
      <c r="D75" s="308" t="s">
        <v>320</v>
      </c>
      <c r="E75" s="308" t="s">
        <v>340</v>
      </c>
      <c r="F75" s="307" t="s">
        <v>151</v>
      </c>
      <c r="G75" s="308" t="s">
        <v>348</v>
      </c>
      <c r="H75" s="308" t="s">
        <v>129</v>
      </c>
      <c r="I75" s="308" t="s">
        <v>130</v>
      </c>
      <c r="J75" s="308" t="s">
        <v>131</v>
      </c>
      <c r="K75" s="308" t="s">
        <v>132</v>
      </c>
      <c r="L75" s="318">
        <v>44021</v>
      </c>
      <c r="M75" s="309"/>
      <c r="N75" s="309"/>
      <c r="O75" s="318"/>
      <c r="P75" s="310" t="s">
        <v>133</v>
      </c>
      <c r="Q75" s="311" t="s">
        <v>774</v>
      </c>
      <c r="R75" s="310" t="s">
        <v>134</v>
      </c>
      <c r="S75" s="312">
        <v>0</v>
      </c>
      <c r="T75" s="312">
        <v>5000000</v>
      </c>
      <c r="U75" s="312"/>
      <c r="V75" s="313">
        <v>5000000</v>
      </c>
      <c r="W75" s="312">
        <v>0</v>
      </c>
      <c r="X75" s="312">
        <v>0</v>
      </c>
      <c r="Y75" s="312">
        <v>0</v>
      </c>
      <c r="Z75" s="314">
        <v>0</v>
      </c>
      <c r="AA75" s="312">
        <v>0</v>
      </c>
      <c r="AB75" s="312">
        <v>0</v>
      </c>
      <c r="AC75" s="315">
        <v>0</v>
      </c>
      <c r="AD75" s="312" t="s">
        <v>1246</v>
      </c>
      <c r="AE75" s="316">
        <v>26</v>
      </c>
      <c r="AF75" s="316">
        <v>24.5</v>
      </c>
      <c r="AG75" s="316">
        <v>1.5</v>
      </c>
      <c r="AH75" s="316">
        <v>0</v>
      </c>
      <c r="AI75" s="316">
        <v>0</v>
      </c>
      <c r="AJ75" s="316">
        <v>26</v>
      </c>
      <c r="AK75" s="316">
        <v>0</v>
      </c>
      <c r="AL75" s="316">
        <v>0</v>
      </c>
      <c r="AM75" s="316">
        <v>0</v>
      </c>
      <c r="AN75" s="316">
        <v>0</v>
      </c>
      <c r="AO75" s="316">
        <v>0</v>
      </c>
      <c r="AP75" s="316">
        <v>0</v>
      </c>
      <c r="AQ75" s="312">
        <v>5000000</v>
      </c>
      <c r="AR75" s="312">
        <v>0</v>
      </c>
      <c r="AS75" s="312">
        <v>0</v>
      </c>
      <c r="AT75" s="312">
        <v>5000000</v>
      </c>
      <c r="AU75" s="312">
        <v>0</v>
      </c>
      <c r="AV75" s="312">
        <v>0</v>
      </c>
      <c r="AW75" s="312">
        <v>0</v>
      </c>
      <c r="AX75" s="312">
        <v>0</v>
      </c>
      <c r="AY75" s="218">
        <v>0</v>
      </c>
      <c r="AZ75" s="312">
        <v>0</v>
      </c>
      <c r="BA75" s="218">
        <v>0</v>
      </c>
      <c r="BB75" s="312">
        <v>0</v>
      </c>
      <c r="BC75" s="312">
        <v>0</v>
      </c>
      <c r="BD75" s="312">
        <v>0</v>
      </c>
      <c r="BE75" s="312">
        <v>0</v>
      </c>
      <c r="BF75" s="218">
        <v>0</v>
      </c>
      <c r="BG75" s="218">
        <v>0</v>
      </c>
      <c r="BH75" s="218">
        <v>0</v>
      </c>
      <c r="BI75" s="218">
        <v>6586563</v>
      </c>
      <c r="BJ75" s="218">
        <v>0</v>
      </c>
      <c r="BK75" s="218">
        <v>0</v>
      </c>
      <c r="BL75" s="218">
        <v>0</v>
      </c>
      <c r="BM75" s="218">
        <v>0</v>
      </c>
      <c r="BN75" s="218">
        <v>0</v>
      </c>
      <c r="BO75" s="218">
        <v>0</v>
      </c>
      <c r="BP75" s="218">
        <v>0</v>
      </c>
      <c r="BQ75" s="312">
        <v>0</v>
      </c>
      <c r="BR75" s="218">
        <v>0</v>
      </c>
      <c r="BS75" s="312">
        <v>6586563</v>
      </c>
      <c r="BT75" s="315">
        <v>11586563</v>
      </c>
      <c r="BU75" s="312">
        <v>0</v>
      </c>
      <c r="BV75" s="312">
        <v>0</v>
      </c>
      <c r="BW75" s="312">
        <v>0</v>
      </c>
      <c r="BX75" s="312">
        <v>11000000</v>
      </c>
      <c r="BY75" s="312">
        <v>0</v>
      </c>
      <c r="BZ75" s="312">
        <v>0</v>
      </c>
      <c r="CA75" s="312">
        <v>400000</v>
      </c>
      <c r="CB75" s="312">
        <v>50000</v>
      </c>
      <c r="CC75" s="312">
        <v>75000</v>
      </c>
      <c r="CD75" s="312">
        <v>0</v>
      </c>
      <c r="CE75" s="312">
        <v>525000</v>
      </c>
      <c r="CF75" s="312">
        <v>11525000</v>
      </c>
      <c r="CG75" s="312">
        <v>61563</v>
      </c>
      <c r="CH75" s="312">
        <v>3078.15</v>
      </c>
      <c r="CI75" s="312">
        <v>0</v>
      </c>
      <c r="CJ75" s="312">
        <v>3078.15</v>
      </c>
      <c r="CK75" s="312">
        <v>0</v>
      </c>
      <c r="CL75" s="312">
        <v>50000</v>
      </c>
      <c r="CM75" s="312">
        <v>0</v>
      </c>
      <c r="CN75" s="312">
        <v>0</v>
      </c>
      <c r="CO75" s="312">
        <v>0</v>
      </c>
      <c r="CP75" s="312">
        <v>0</v>
      </c>
      <c r="CQ75" s="312">
        <v>50000</v>
      </c>
      <c r="CR75" s="312">
        <v>11008485</v>
      </c>
      <c r="CS75" s="312">
        <v>0</v>
      </c>
      <c r="CT75" s="315">
        <v>11008485</v>
      </c>
      <c r="CU75" s="312">
        <v>850000</v>
      </c>
      <c r="CV75" s="312">
        <v>0</v>
      </c>
      <c r="CW75" s="312">
        <v>150000</v>
      </c>
      <c r="CX75" s="312"/>
      <c r="CY75" s="312">
        <v>0</v>
      </c>
      <c r="CZ75" s="312">
        <v>1000000</v>
      </c>
      <c r="DA75" s="312">
        <v>1525000</v>
      </c>
      <c r="DB75" s="312">
        <v>100000</v>
      </c>
      <c r="DC75" s="312">
        <v>12686563</v>
      </c>
      <c r="DD75" s="312"/>
      <c r="DE75" s="312" t="s">
        <v>836</v>
      </c>
      <c r="DF75" s="312">
        <v>416666.66666666698</v>
      </c>
      <c r="DG75" s="310" t="s">
        <v>135</v>
      </c>
      <c r="DH75" s="310"/>
      <c r="DI75" s="310" t="s">
        <v>1218</v>
      </c>
      <c r="DJ75" s="312"/>
      <c r="DK75" s="312"/>
      <c r="DL75" s="312"/>
      <c r="DM75" s="310"/>
      <c r="DN75" s="312"/>
      <c r="DO75" s="312"/>
      <c r="DP75" s="312"/>
      <c r="DQ75" s="312"/>
      <c r="DR75" s="317"/>
      <c r="DS75" s="317"/>
      <c r="DT75" s="305"/>
    </row>
    <row r="76" spans="1:124" s="304" customFormat="1" ht="20.25" customHeight="1" x14ac:dyDescent="0.35">
      <c r="A76" s="307">
        <v>73</v>
      </c>
      <c r="B76" s="307" t="s">
        <v>856</v>
      </c>
      <c r="C76" s="308" t="s">
        <v>359</v>
      </c>
      <c r="D76" s="308" t="s">
        <v>320</v>
      </c>
      <c r="E76" s="308" t="s">
        <v>340</v>
      </c>
      <c r="F76" s="307" t="s">
        <v>151</v>
      </c>
      <c r="G76" s="308" t="s">
        <v>348</v>
      </c>
      <c r="H76" s="308" t="s">
        <v>129</v>
      </c>
      <c r="I76" s="308" t="s">
        <v>130</v>
      </c>
      <c r="J76" s="308" t="s">
        <v>131</v>
      </c>
      <c r="K76" s="308" t="s">
        <v>132</v>
      </c>
      <c r="L76" s="318">
        <v>44025</v>
      </c>
      <c r="M76" s="309" t="s">
        <v>1222</v>
      </c>
      <c r="N76" s="309"/>
      <c r="O76" s="318"/>
      <c r="P76" s="310" t="s">
        <v>133</v>
      </c>
      <c r="Q76" s="311" t="s">
        <v>774</v>
      </c>
      <c r="R76" s="310" t="s">
        <v>134</v>
      </c>
      <c r="S76" s="312">
        <v>0</v>
      </c>
      <c r="T76" s="312">
        <v>5000000</v>
      </c>
      <c r="U76" s="312"/>
      <c r="V76" s="313">
        <v>5000000</v>
      </c>
      <c r="W76" s="312">
        <v>0</v>
      </c>
      <c r="X76" s="312">
        <v>0</v>
      </c>
      <c r="Y76" s="312">
        <v>0</v>
      </c>
      <c r="Z76" s="314">
        <v>0</v>
      </c>
      <c r="AA76" s="312">
        <v>0</v>
      </c>
      <c r="AB76" s="312">
        <v>0</v>
      </c>
      <c r="AC76" s="315">
        <v>0</v>
      </c>
      <c r="AD76" s="312" t="s">
        <v>1246</v>
      </c>
      <c r="AE76" s="316">
        <v>26</v>
      </c>
      <c r="AF76" s="316">
        <v>22</v>
      </c>
      <c r="AG76" s="316">
        <v>4</v>
      </c>
      <c r="AH76" s="316">
        <v>0</v>
      </c>
      <c r="AI76" s="316">
        <v>0</v>
      </c>
      <c r="AJ76" s="316">
        <v>26</v>
      </c>
      <c r="AK76" s="316">
        <v>0</v>
      </c>
      <c r="AL76" s="316">
        <v>0</v>
      </c>
      <c r="AM76" s="316">
        <v>0</v>
      </c>
      <c r="AN76" s="316">
        <v>0</v>
      </c>
      <c r="AO76" s="316">
        <v>0</v>
      </c>
      <c r="AP76" s="316">
        <v>0</v>
      </c>
      <c r="AQ76" s="312">
        <v>5000000</v>
      </c>
      <c r="AR76" s="312">
        <v>0</v>
      </c>
      <c r="AS76" s="312">
        <v>0</v>
      </c>
      <c r="AT76" s="312">
        <v>5000000</v>
      </c>
      <c r="AU76" s="312">
        <v>0</v>
      </c>
      <c r="AV76" s="312">
        <v>0</v>
      </c>
      <c r="AW76" s="312">
        <v>0</v>
      </c>
      <c r="AX76" s="312">
        <v>0</v>
      </c>
      <c r="AY76" s="218">
        <v>0</v>
      </c>
      <c r="AZ76" s="312">
        <v>0</v>
      </c>
      <c r="BA76" s="218">
        <v>0</v>
      </c>
      <c r="BB76" s="312">
        <v>0</v>
      </c>
      <c r="BC76" s="312">
        <v>0</v>
      </c>
      <c r="BD76" s="312">
        <v>0</v>
      </c>
      <c r="BE76" s="312">
        <v>0</v>
      </c>
      <c r="BF76" s="218">
        <v>0</v>
      </c>
      <c r="BG76" s="218">
        <v>0</v>
      </c>
      <c r="BH76" s="218">
        <v>0</v>
      </c>
      <c r="BI76" s="218">
        <v>0</v>
      </c>
      <c r="BJ76" s="218">
        <v>0</v>
      </c>
      <c r="BK76" s="218">
        <v>0</v>
      </c>
      <c r="BL76" s="218">
        <v>0</v>
      </c>
      <c r="BM76" s="218">
        <v>0</v>
      </c>
      <c r="BN76" s="218">
        <v>0</v>
      </c>
      <c r="BO76" s="218">
        <v>0</v>
      </c>
      <c r="BP76" s="218">
        <v>0</v>
      </c>
      <c r="BQ76" s="312">
        <v>0</v>
      </c>
      <c r="BR76" s="218">
        <v>0</v>
      </c>
      <c r="BS76" s="312">
        <v>0</v>
      </c>
      <c r="BT76" s="315">
        <v>5000000</v>
      </c>
      <c r="BU76" s="312">
        <v>0</v>
      </c>
      <c r="BV76" s="312">
        <v>0</v>
      </c>
      <c r="BW76" s="312">
        <v>0</v>
      </c>
      <c r="BX76" s="312">
        <v>11000000</v>
      </c>
      <c r="BY76" s="312">
        <v>1</v>
      </c>
      <c r="BZ76" s="312">
        <v>4400000</v>
      </c>
      <c r="CA76" s="312">
        <v>400000</v>
      </c>
      <c r="CB76" s="312">
        <v>50000</v>
      </c>
      <c r="CC76" s="312">
        <v>75000</v>
      </c>
      <c r="CD76" s="312">
        <v>0</v>
      </c>
      <c r="CE76" s="312">
        <v>525000</v>
      </c>
      <c r="CF76" s="312">
        <v>15925000</v>
      </c>
      <c r="CG76" s="312">
        <v>0</v>
      </c>
      <c r="CH76" s="312">
        <v>0</v>
      </c>
      <c r="CI76" s="312">
        <v>0</v>
      </c>
      <c r="CJ76" s="312">
        <v>0</v>
      </c>
      <c r="CK76" s="312">
        <v>0</v>
      </c>
      <c r="CL76" s="312">
        <v>50000</v>
      </c>
      <c r="CM76" s="312">
        <v>0</v>
      </c>
      <c r="CN76" s="312">
        <v>0</v>
      </c>
      <c r="CO76" s="312">
        <v>0</v>
      </c>
      <c r="CP76" s="312">
        <v>0</v>
      </c>
      <c r="CQ76" s="312">
        <v>50000</v>
      </c>
      <c r="CR76" s="312">
        <v>4425000</v>
      </c>
      <c r="CS76" s="312">
        <v>0</v>
      </c>
      <c r="CT76" s="315">
        <v>4425000</v>
      </c>
      <c r="CU76" s="312">
        <v>850000</v>
      </c>
      <c r="CV76" s="312">
        <v>0</v>
      </c>
      <c r="CW76" s="312">
        <v>150000</v>
      </c>
      <c r="CX76" s="312"/>
      <c r="CY76" s="312">
        <v>0</v>
      </c>
      <c r="CZ76" s="312">
        <v>1000000</v>
      </c>
      <c r="DA76" s="312">
        <v>1525000</v>
      </c>
      <c r="DB76" s="312">
        <v>100000</v>
      </c>
      <c r="DC76" s="312">
        <v>6100000</v>
      </c>
      <c r="DD76" s="312"/>
      <c r="DE76" s="312" t="s">
        <v>836</v>
      </c>
      <c r="DF76" s="312">
        <v>416666.66666666698</v>
      </c>
      <c r="DG76" s="310" t="s">
        <v>135</v>
      </c>
      <c r="DH76" s="310"/>
      <c r="DI76" s="310" t="s">
        <v>1218</v>
      </c>
      <c r="DJ76" s="312"/>
      <c r="DK76" s="312"/>
      <c r="DL76" s="312"/>
      <c r="DM76" s="310"/>
      <c r="DN76" s="312"/>
      <c r="DO76" s="312"/>
      <c r="DP76" s="312"/>
      <c r="DQ76" s="312"/>
      <c r="DR76" s="317"/>
      <c r="DS76" s="317"/>
      <c r="DT76" s="305"/>
    </row>
    <row r="77" spans="1:124" s="304" customFormat="1" ht="20.25" customHeight="1" x14ac:dyDescent="0.35">
      <c r="A77" s="307">
        <v>74</v>
      </c>
      <c r="B77" s="307" t="s">
        <v>857</v>
      </c>
      <c r="C77" s="308" t="s">
        <v>360</v>
      </c>
      <c r="D77" s="308" t="s">
        <v>320</v>
      </c>
      <c r="E77" s="308" t="s">
        <v>340</v>
      </c>
      <c r="F77" s="307" t="s">
        <v>151</v>
      </c>
      <c r="G77" s="308" t="s">
        <v>348</v>
      </c>
      <c r="H77" s="308" t="s">
        <v>129</v>
      </c>
      <c r="I77" s="308" t="s">
        <v>130</v>
      </c>
      <c r="J77" s="308" t="s">
        <v>131</v>
      </c>
      <c r="K77" s="308" t="s">
        <v>132</v>
      </c>
      <c r="L77" s="318">
        <v>44032</v>
      </c>
      <c r="M77" s="309"/>
      <c r="N77" s="309"/>
      <c r="O77" s="318"/>
      <c r="P77" s="310" t="s">
        <v>133</v>
      </c>
      <c r="Q77" s="311" t="s">
        <v>774</v>
      </c>
      <c r="R77" s="310" t="s">
        <v>134</v>
      </c>
      <c r="S77" s="312">
        <v>0</v>
      </c>
      <c r="T77" s="312">
        <v>5000000</v>
      </c>
      <c r="U77" s="312"/>
      <c r="V77" s="313">
        <v>5000000</v>
      </c>
      <c r="W77" s="312">
        <v>0</v>
      </c>
      <c r="X77" s="312">
        <v>0</v>
      </c>
      <c r="Y77" s="312">
        <v>0</v>
      </c>
      <c r="Z77" s="314">
        <v>0</v>
      </c>
      <c r="AA77" s="312">
        <v>0</v>
      </c>
      <c r="AB77" s="312">
        <v>0</v>
      </c>
      <c r="AC77" s="315">
        <v>0</v>
      </c>
      <c r="AD77" s="312" t="s">
        <v>1246</v>
      </c>
      <c r="AE77" s="316">
        <v>26</v>
      </c>
      <c r="AF77" s="316">
        <v>24</v>
      </c>
      <c r="AG77" s="316">
        <v>0</v>
      </c>
      <c r="AH77" s="316">
        <v>0</v>
      </c>
      <c r="AI77" s="316">
        <v>0</v>
      </c>
      <c r="AJ77" s="316">
        <v>24</v>
      </c>
      <c r="AK77" s="316">
        <v>0</v>
      </c>
      <c r="AL77" s="316">
        <v>0</v>
      </c>
      <c r="AM77" s="316">
        <v>0</v>
      </c>
      <c r="AN77" s="316">
        <v>0</v>
      </c>
      <c r="AO77" s="316">
        <v>0</v>
      </c>
      <c r="AP77" s="316">
        <v>0</v>
      </c>
      <c r="AQ77" s="312">
        <v>4615384.6153999995</v>
      </c>
      <c r="AR77" s="312">
        <v>-461538</v>
      </c>
      <c r="AS77" s="312">
        <v>0</v>
      </c>
      <c r="AT77" s="312">
        <v>4153846.6154</v>
      </c>
      <c r="AU77" s="312">
        <v>0</v>
      </c>
      <c r="AV77" s="312">
        <v>0</v>
      </c>
      <c r="AW77" s="312">
        <v>0</v>
      </c>
      <c r="AX77" s="312">
        <v>0</v>
      </c>
      <c r="AY77" s="218">
        <v>0</v>
      </c>
      <c r="AZ77" s="312">
        <v>0</v>
      </c>
      <c r="BA77" s="218">
        <v>0</v>
      </c>
      <c r="BB77" s="312">
        <v>0</v>
      </c>
      <c r="BC77" s="312">
        <v>0</v>
      </c>
      <c r="BD77" s="312">
        <v>0</v>
      </c>
      <c r="BE77" s="312">
        <v>0</v>
      </c>
      <c r="BF77" s="218">
        <v>0</v>
      </c>
      <c r="BG77" s="218">
        <v>0</v>
      </c>
      <c r="BH77" s="218">
        <v>0</v>
      </c>
      <c r="BI77" s="218">
        <v>4184548</v>
      </c>
      <c r="BJ77" s="218">
        <v>0</v>
      </c>
      <c r="BK77" s="218">
        <v>0</v>
      </c>
      <c r="BL77" s="218">
        <v>0</v>
      </c>
      <c r="BM77" s="218">
        <v>0</v>
      </c>
      <c r="BN77" s="218">
        <v>0</v>
      </c>
      <c r="BO77" s="218">
        <v>0</v>
      </c>
      <c r="BP77" s="218">
        <v>0</v>
      </c>
      <c r="BQ77" s="312">
        <v>0</v>
      </c>
      <c r="BR77" s="218">
        <v>0</v>
      </c>
      <c r="BS77" s="312">
        <v>4184548</v>
      </c>
      <c r="BT77" s="315">
        <v>8338394.6153999995</v>
      </c>
      <c r="BU77" s="312">
        <v>0</v>
      </c>
      <c r="BV77" s="312">
        <v>0</v>
      </c>
      <c r="BW77" s="312">
        <v>0</v>
      </c>
      <c r="BX77" s="312">
        <v>11000000</v>
      </c>
      <c r="BY77" s="312">
        <v>0</v>
      </c>
      <c r="BZ77" s="312">
        <v>0</v>
      </c>
      <c r="CA77" s="312">
        <v>400000</v>
      </c>
      <c r="CB77" s="312">
        <v>50000</v>
      </c>
      <c r="CC77" s="312">
        <v>75000</v>
      </c>
      <c r="CD77" s="312">
        <v>0</v>
      </c>
      <c r="CE77" s="312">
        <v>525000</v>
      </c>
      <c r="CF77" s="312">
        <v>11525000</v>
      </c>
      <c r="CG77" s="312">
        <v>0</v>
      </c>
      <c r="CH77" s="312">
        <v>0</v>
      </c>
      <c r="CI77" s="312">
        <v>0</v>
      </c>
      <c r="CJ77" s="312">
        <v>0</v>
      </c>
      <c r="CK77" s="312">
        <v>0</v>
      </c>
      <c r="CL77" s="312">
        <v>50000</v>
      </c>
      <c r="CM77" s="312">
        <v>0</v>
      </c>
      <c r="CN77" s="312">
        <v>0</v>
      </c>
      <c r="CO77" s="312">
        <v>756143</v>
      </c>
      <c r="CP77" s="312">
        <v>0</v>
      </c>
      <c r="CQ77" s="312">
        <v>806143</v>
      </c>
      <c r="CR77" s="312">
        <v>7007252</v>
      </c>
      <c r="CS77" s="312">
        <v>0</v>
      </c>
      <c r="CT77" s="315">
        <v>7007252</v>
      </c>
      <c r="CU77" s="312">
        <v>850000</v>
      </c>
      <c r="CV77" s="312">
        <v>0</v>
      </c>
      <c r="CW77" s="312">
        <v>150000</v>
      </c>
      <c r="CX77" s="312"/>
      <c r="CY77" s="312">
        <v>0</v>
      </c>
      <c r="CZ77" s="312">
        <v>1000000</v>
      </c>
      <c r="DA77" s="312">
        <v>1525000</v>
      </c>
      <c r="DB77" s="312">
        <v>100000</v>
      </c>
      <c r="DC77" s="312">
        <v>9438395</v>
      </c>
      <c r="DD77" s="312"/>
      <c r="DE77" s="312" t="s">
        <v>836</v>
      </c>
      <c r="DF77" s="312">
        <v>416666.66666666698</v>
      </c>
      <c r="DG77" s="310" t="s">
        <v>135</v>
      </c>
      <c r="DH77" s="310"/>
      <c r="DI77" s="310" t="s">
        <v>1218</v>
      </c>
      <c r="DJ77" s="312"/>
      <c r="DK77" s="312"/>
      <c r="DL77" s="312"/>
      <c r="DM77" s="310"/>
      <c r="DN77" s="312"/>
      <c r="DO77" s="312"/>
      <c r="DP77" s="312"/>
      <c r="DQ77" s="312"/>
      <c r="DR77" s="317"/>
      <c r="DS77" s="317"/>
      <c r="DT77" s="305"/>
    </row>
    <row r="78" spans="1:124" s="304" customFormat="1" ht="20.25" customHeight="1" x14ac:dyDescent="0.35">
      <c r="A78" s="307">
        <v>75</v>
      </c>
      <c r="B78" s="307" t="s">
        <v>858</v>
      </c>
      <c r="C78" s="308" t="s">
        <v>361</v>
      </c>
      <c r="D78" s="308" t="s">
        <v>320</v>
      </c>
      <c r="E78" s="308" t="s">
        <v>340</v>
      </c>
      <c r="F78" s="307" t="s">
        <v>151</v>
      </c>
      <c r="G78" s="308" t="s">
        <v>348</v>
      </c>
      <c r="H78" s="308" t="s">
        <v>129</v>
      </c>
      <c r="I78" s="308" t="s">
        <v>130</v>
      </c>
      <c r="J78" s="308" t="s">
        <v>131</v>
      </c>
      <c r="K78" s="308" t="s">
        <v>132</v>
      </c>
      <c r="L78" s="318">
        <v>44035</v>
      </c>
      <c r="M78" s="309"/>
      <c r="N78" s="309"/>
      <c r="O78" s="318"/>
      <c r="P78" s="310" t="s">
        <v>133</v>
      </c>
      <c r="Q78" s="311" t="s">
        <v>774</v>
      </c>
      <c r="R78" s="310" t="s">
        <v>134</v>
      </c>
      <c r="S78" s="312">
        <v>0</v>
      </c>
      <c r="T78" s="312">
        <v>5000000</v>
      </c>
      <c r="U78" s="312"/>
      <c r="V78" s="313">
        <v>5000000</v>
      </c>
      <c r="W78" s="312">
        <v>0</v>
      </c>
      <c r="X78" s="312">
        <v>0</v>
      </c>
      <c r="Y78" s="312">
        <v>0</v>
      </c>
      <c r="Z78" s="314">
        <v>0</v>
      </c>
      <c r="AA78" s="312">
        <v>0</v>
      </c>
      <c r="AB78" s="312">
        <v>0</v>
      </c>
      <c r="AC78" s="315">
        <v>0</v>
      </c>
      <c r="AD78" s="312" t="s">
        <v>1246</v>
      </c>
      <c r="AE78" s="316">
        <v>26</v>
      </c>
      <c r="AF78" s="316">
        <v>24</v>
      </c>
      <c r="AG78" s="316">
        <v>2</v>
      </c>
      <c r="AH78" s="316">
        <v>0</v>
      </c>
      <c r="AI78" s="316">
        <v>0</v>
      </c>
      <c r="AJ78" s="316">
        <v>26</v>
      </c>
      <c r="AK78" s="316">
        <v>0</v>
      </c>
      <c r="AL78" s="316">
        <v>0</v>
      </c>
      <c r="AM78" s="316">
        <v>0</v>
      </c>
      <c r="AN78" s="316">
        <v>0</v>
      </c>
      <c r="AO78" s="316">
        <v>0</v>
      </c>
      <c r="AP78" s="316">
        <v>0</v>
      </c>
      <c r="AQ78" s="312">
        <v>5000000</v>
      </c>
      <c r="AR78" s="312">
        <v>0</v>
      </c>
      <c r="AS78" s="312">
        <v>0</v>
      </c>
      <c r="AT78" s="312">
        <v>5000000</v>
      </c>
      <c r="AU78" s="312">
        <v>0</v>
      </c>
      <c r="AV78" s="312">
        <v>0</v>
      </c>
      <c r="AW78" s="312">
        <v>0</v>
      </c>
      <c r="AX78" s="312">
        <v>0</v>
      </c>
      <c r="AY78" s="218">
        <v>0</v>
      </c>
      <c r="AZ78" s="312">
        <v>0</v>
      </c>
      <c r="BA78" s="218">
        <v>0</v>
      </c>
      <c r="BB78" s="312">
        <v>0</v>
      </c>
      <c r="BC78" s="312">
        <v>0</v>
      </c>
      <c r="BD78" s="312">
        <v>0</v>
      </c>
      <c r="BE78" s="312">
        <v>0</v>
      </c>
      <c r="BF78" s="218">
        <v>0</v>
      </c>
      <c r="BG78" s="218">
        <v>0</v>
      </c>
      <c r="BH78" s="218">
        <v>0</v>
      </c>
      <c r="BI78" s="218">
        <v>4707624</v>
      </c>
      <c r="BJ78" s="218">
        <v>0</v>
      </c>
      <c r="BK78" s="218">
        <v>0</v>
      </c>
      <c r="BL78" s="218">
        <v>0</v>
      </c>
      <c r="BM78" s="218">
        <v>0</v>
      </c>
      <c r="BN78" s="218">
        <v>0</v>
      </c>
      <c r="BO78" s="218">
        <v>0</v>
      </c>
      <c r="BP78" s="218">
        <v>0</v>
      </c>
      <c r="BQ78" s="312">
        <v>0</v>
      </c>
      <c r="BR78" s="218">
        <v>0</v>
      </c>
      <c r="BS78" s="312">
        <v>4707624</v>
      </c>
      <c r="BT78" s="315">
        <v>9707624</v>
      </c>
      <c r="BU78" s="312">
        <v>0</v>
      </c>
      <c r="BV78" s="312">
        <v>0</v>
      </c>
      <c r="BW78" s="312">
        <v>0</v>
      </c>
      <c r="BX78" s="312">
        <v>11000000</v>
      </c>
      <c r="BY78" s="312">
        <v>0</v>
      </c>
      <c r="BZ78" s="312">
        <v>0</v>
      </c>
      <c r="CA78" s="312">
        <v>400000</v>
      </c>
      <c r="CB78" s="312">
        <v>50000</v>
      </c>
      <c r="CC78" s="312">
        <v>75000</v>
      </c>
      <c r="CD78" s="312">
        <v>0</v>
      </c>
      <c r="CE78" s="312">
        <v>525000</v>
      </c>
      <c r="CF78" s="312">
        <v>11525000</v>
      </c>
      <c r="CG78" s="312">
        <v>0</v>
      </c>
      <c r="CH78" s="312">
        <v>0</v>
      </c>
      <c r="CI78" s="312">
        <v>0</v>
      </c>
      <c r="CJ78" s="312">
        <v>0</v>
      </c>
      <c r="CK78" s="312">
        <v>0</v>
      </c>
      <c r="CL78" s="312">
        <v>0</v>
      </c>
      <c r="CM78" s="312">
        <v>0</v>
      </c>
      <c r="CN78" s="312">
        <v>0</v>
      </c>
      <c r="CO78" s="312">
        <v>0</v>
      </c>
      <c r="CP78" s="312">
        <v>0</v>
      </c>
      <c r="CQ78" s="312">
        <v>0</v>
      </c>
      <c r="CR78" s="312">
        <v>9182624</v>
      </c>
      <c r="CS78" s="312">
        <v>0</v>
      </c>
      <c r="CT78" s="315">
        <v>9182624</v>
      </c>
      <c r="CU78" s="312">
        <v>850000</v>
      </c>
      <c r="CV78" s="312">
        <v>0</v>
      </c>
      <c r="CW78" s="312">
        <v>150000</v>
      </c>
      <c r="CX78" s="312"/>
      <c r="CY78" s="312">
        <v>0</v>
      </c>
      <c r="CZ78" s="312">
        <v>1000000</v>
      </c>
      <c r="DA78" s="312">
        <v>1525000</v>
      </c>
      <c r="DB78" s="312">
        <v>100000</v>
      </c>
      <c r="DC78" s="312">
        <v>10807624</v>
      </c>
      <c r="DD78" s="312"/>
      <c r="DE78" s="312" t="s">
        <v>836</v>
      </c>
      <c r="DF78" s="312">
        <v>416666.66666666698</v>
      </c>
      <c r="DG78" s="310" t="s">
        <v>135</v>
      </c>
      <c r="DH78" s="310"/>
      <c r="DI78" s="310" t="s">
        <v>1218</v>
      </c>
      <c r="DJ78" s="312"/>
      <c r="DK78" s="312"/>
      <c r="DL78" s="312"/>
      <c r="DM78" s="310"/>
      <c r="DN78" s="312"/>
      <c r="DO78" s="312"/>
      <c r="DP78" s="312"/>
      <c r="DQ78" s="312"/>
      <c r="DR78" s="317"/>
      <c r="DS78" s="317"/>
      <c r="DT78" s="305"/>
    </row>
    <row r="79" spans="1:124" s="304" customFormat="1" ht="20.25" customHeight="1" x14ac:dyDescent="0.35">
      <c r="A79" s="307">
        <v>76</v>
      </c>
      <c r="B79" s="307" t="s">
        <v>859</v>
      </c>
      <c r="C79" s="308" t="s">
        <v>362</v>
      </c>
      <c r="D79" s="308" t="s">
        <v>320</v>
      </c>
      <c r="E79" s="308" t="s">
        <v>340</v>
      </c>
      <c r="F79" s="307" t="s">
        <v>151</v>
      </c>
      <c r="G79" s="308" t="s">
        <v>348</v>
      </c>
      <c r="H79" s="308" t="s">
        <v>129</v>
      </c>
      <c r="I79" s="308" t="s">
        <v>130</v>
      </c>
      <c r="J79" s="308" t="s">
        <v>131</v>
      </c>
      <c r="K79" s="308" t="s">
        <v>132</v>
      </c>
      <c r="L79" s="318">
        <v>44040</v>
      </c>
      <c r="M79" s="309"/>
      <c r="N79" s="309"/>
      <c r="O79" s="318"/>
      <c r="P79" s="310" t="s">
        <v>133</v>
      </c>
      <c r="Q79" s="311" t="s">
        <v>774</v>
      </c>
      <c r="R79" s="310" t="s">
        <v>134</v>
      </c>
      <c r="S79" s="312">
        <v>0</v>
      </c>
      <c r="T79" s="312">
        <v>5000000</v>
      </c>
      <c r="U79" s="312"/>
      <c r="V79" s="313">
        <v>5000000</v>
      </c>
      <c r="W79" s="312">
        <v>0</v>
      </c>
      <c r="X79" s="312">
        <v>0</v>
      </c>
      <c r="Y79" s="312">
        <v>0</v>
      </c>
      <c r="Z79" s="314">
        <v>0</v>
      </c>
      <c r="AA79" s="312">
        <v>0</v>
      </c>
      <c r="AB79" s="312">
        <v>0</v>
      </c>
      <c r="AC79" s="315">
        <v>0</v>
      </c>
      <c r="AD79" s="312" t="s">
        <v>1246</v>
      </c>
      <c r="AE79" s="316">
        <v>26</v>
      </c>
      <c r="AF79" s="316">
        <v>24</v>
      </c>
      <c r="AG79" s="316">
        <v>1</v>
      </c>
      <c r="AH79" s="316">
        <v>0</v>
      </c>
      <c r="AI79" s="316">
        <v>0</v>
      </c>
      <c r="AJ79" s="316">
        <v>25</v>
      </c>
      <c r="AK79" s="316">
        <v>0</v>
      </c>
      <c r="AL79" s="316">
        <v>0</v>
      </c>
      <c r="AM79" s="316">
        <v>0</v>
      </c>
      <c r="AN79" s="316">
        <v>0</v>
      </c>
      <c r="AO79" s="316">
        <v>0</v>
      </c>
      <c r="AP79" s="316">
        <v>0</v>
      </c>
      <c r="AQ79" s="312">
        <v>4807692.3076999998</v>
      </c>
      <c r="AR79" s="312">
        <v>0</v>
      </c>
      <c r="AS79" s="312">
        <v>0</v>
      </c>
      <c r="AT79" s="312">
        <v>4807692.3076999998</v>
      </c>
      <c r="AU79" s="312">
        <v>0</v>
      </c>
      <c r="AV79" s="312">
        <v>0</v>
      </c>
      <c r="AW79" s="312">
        <v>0</v>
      </c>
      <c r="AX79" s="312">
        <v>0</v>
      </c>
      <c r="AY79" s="218">
        <v>0</v>
      </c>
      <c r="AZ79" s="312">
        <v>0</v>
      </c>
      <c r="BA79" s="218">
        <v>0</v>
      </c>
      <c r="BB79" s="312">
        <v>0</v>
      </c>
      <c r="BC79" s="312">
        <v>0</v>
      </c>
      <c r="BD79" s="312">
        <v>0</v>
      </c>
      <c r="BE79" s="312">
        <v>0</v>
      </c>
      <c r="BF79" s="218">
        <v>0</v>
      </c>
      <c r="BG79" s="218">
        <v>0</v>
      </c>
      <c r="BH79" s="218">
        <v>0</v>
      </c>
      <c r="BI79" s="218">
        <v>5581273</v>
      </c>
      <c r="BJ79" s="218">
        <v>0</v>
      </c>
      <c r="BK79" s="218">
        <v>0</v>
      </c>
      <c r="BL79" s="218">
        <v>0</v>
      </c>
      <c r="BM79" s="218">
        <v>0</v>
      </c>
      <c r="BN79" s="218">
        <v>0</v>
      </c>
      <c r="BO79" s="218">
        <v>0</v>
      </c>
      <c r="BP79" s="218">
        <v>0</v>
      </c>
      <c r="BQ79" s="312">
        <v>0</v>
      </c>
      <c r="BR79" s="218">
        <v>0</v>
      </c>
      <c r="BS79" s="312">
        <v>5581273</v>
      </c>
      <c r="BT79" s="315">
        <v>10388965.307700001</v>
      </c>
      <c r="BU79" s="312">
        <v>0</v>
      </c>
      <c r="BV79" s="312">
        <v>0</v>
      </c>
      <c r="BW79" s="312">
        <v>0</v>
      </c>
      <c r="BX79" s="312">
        <v>11000000</v>
      </c>
      <c r="BY79" s="312">
        <v>0</v>
      </c>
      <c r="BZ79" s="312">
        <v>0</v>
      </c>
      <c r="CA79" s="312">
        <v>400000</v>
      </c>
      <c r="CB79" s="312">
        <v>50000</v>
      </c>
      <c r="CC79" s="312">
        <v>75000</v>
      </c>
      <c r="CD79" s="312">
        <v>0</v>
      </c>
      <c r="CE79" s="312">
        <v>525000</v>
      </c>
      <c r="CF79" s="312">
        <v>11525000</v>
      </c>
      <c r="CG79" s="312">
        <v>0</v>
      </c>
      <c r="CH79" s="312">
        <v>0</v>
      </c>
      <c r="CI79" s="312">
        <v>0</v>
      </c>
      <c r="CJ79" s="312">
        <v>0</v>
      </c>
      <c r="CK79" s="312">
        <v>0</v>
      </c>
      <c r="CL79" s="312">
        <v>0</v>
      </c>
      <c r="CM79" s="312">
        <v>0</v>
      </c>
      <c r="CN79" s="312">
        <v>0</v>
      </c>
      <c r="CO79" s="312">
        <v>0</v>
      </c>
      <c r="CP79" s="312">
        <v>0</v>
      </c>
      <c r="CQ79" s="312">
        <v>0</v>
      </c>
      <c r="CR79" s="312">
        <v>9863965</v>
      </c>
      <c r="CS79" s="312">
        <v>0</v>
      </c>
      <c r="CT79" s="315">
        <v>9863965</v>
      </c>
      <c r="CU79" s="312">
        <v>850000</v>
      </c>
      <c r="CV79" s="312">
        <v>0</v>
      </c>
      <c r="CW79" s="312">
        <v>150000</v>
      </c>
      <c r="CX79" s="312"/>
      <c r="CY79" s="312">
        <v>0</v>
      </c>
      <c r="CZ79" s="312">
        <v>1000000</v>
      </c>
      <c r="DA79" s="312">
        <v>1525000</v>
      </c>
      <c r="DB79" s="312">
        <v>100000</v>
      </c>
      <c r="DC79" s="312">
        <v>11488965</v>
      </c>
      <c r="DD79" s="312"/>
      <c r="DE79" s="312" t="s">
        <v>836</v>
      </c>
      <c r="DF79" s="312">
        <v>416666.66666666698</v>
      </c>
      <c r="DG79" s="310" t="s">
        <v>135</v>
      </c>
      <c r="DH79" s="310"/>
      <c r="DI79" s="310" t="s">
        <v>1218</v>
      </c>
      <c r="DJ79" s="312"/>
      <c r="DK79" s="312"/>
      <c r="DL79" s="312"/>
      <c r="DM79" s="310"/>
      <c r="DN79" s="312"/>
      <c r="DO79" s="312"/>
      <c r="DP79" s="312"/>
      <c r="DQ79" s="312"/>
      <c r="DR79" s="317"/>
      <c r="DS79" s="317"/>
      <c r="DT79" s="305"/>
    </row>
    <row r="80" spans="1:124" s="304" customFormat="1" ht="20.25" customHeight="1" x14ac:dyDescent="0.35">
      <c r="A80" s="307">
        <v>77</v>
      </c>
      <c r="B80" s="307" t="s">
        <v>860</v>
      </c>
      <c r="C80" s="308" t="s">
        <v>363</v>
      </c>
      <c r="D80" s="308" t="s">
        <v>320</v>
      </c>
      <c r="E80" s="308" t="s">
        <v>340</v>
      </c>
      <c r="F80" s="307" t="s">
        <v>151</v>
      </c>
      <c r="G80" s="308" t="s">
        <v>348</v>
      </c>
      <c r="H80" s="308" t="s">
        <v>129</v>
      </c>
      <c r="I80" s="308" t="s">
        <v>130</v>
      </c>
      <c r="J80" s="308" t="s">
        <v>131</v>
      </c>
      <c r="K80" s="308" t="s">
        <v>149</v>
      </c>
      <c r="L80" s="318">
        <v>44043</v>
      </c>
      <c r="M80" s="309" t="s">
        <v>1250</v>
      </c>
      <c r="N80" s="309"/>
      <c r="O80" s="318"/>
      <c r="P80" s="310" t="s">
        <v>133</v>
      </c>
      <c r="Q80" s="311" t="s">
        <v>774</v>
      </c>
      <c r="R80" s="310" t="s">
        <v>134</v>
      </c>
      <c r="S80" s="312">
        <v>0</v>
      </c>
      <c r="T80" s="312">
        <v>5000000</v>
      </c>
      <c r="U80" s="312"/>
      <c r="V80" s="313">
        <v>5000000</v>
      </c>
      <c r="W80" s="312">
        <v>0</v>
      </c>
      <c r="X80" s="312">
        <v>0</v>
      </c>
      <c r="Y80" s="312">
        <v>0</v>
      </c>
      <c r="Z80" s="314">
        <v>0</v>
      </c>
      <c r="AA80" s="312">
        <v>0</v>
      </c>
      <c r="AB80" s="312">
        <v>0</v>
      </c>
      <c r="AC80" s="315">
        <v>0</v>
      </c>
      <c r="AD80" s="312" t="s">
        <v>1246</v>
      </c>
      <c r="AE80" s="316">
        <v>26</v>
      </c>
      <c r="AF80" s="316">
        <v>0</v>
      </c>
      <c r="AG80" s="316">
        <v>0</v>
      </c>
      <c r="AH80" s="316">
        <v>0</v>
      </c>
      <c r="AI80" s="316">
        <v>0</v>
      </c>
      <c r="AJ80" s="316">
        <v>0</v>
      </c>
      <c r="AK80" s="316">
        <v>0</v>
      </c>
      <c r="AL80" s="316">
        <v>0</v>
      </c>
      <c r="AM80" s="316">
        <v>0</v>
      </c>
      <c r="AN80" s="316">
        <v>0</v>
      </c>
      <c r="AO80" s="316">
        <v>0</v>
      </c>
      <c r="AP80" s="316">
        <v>0</v>
      </c>
      <c r="AQ80" s="312">
        <v>0</v>
      </c>
      <c r="AR80" s="312">
        <v>0</v>
      </c>
      <c r="AS80" s="312">
        <v>0</v>
      </c>
      <c r="AT80" s="312">
        <v>0</v>
      </c>
      <c r="AU80" s="312">
        <v>0</v>
      </c>
      <c r="AV80" s="312">
        <v>0</v>
      </c>
      <c r="AW80" s="312">
        <v>0</v>
      </c>
      <c r="AX80" s="312">
        <v>0</v>
      </c>
      <c r="AY80" s="218">
        <v>0</v>
      </c>
      <c r="AZ80" s="312">
        <v>0</v>
      </c>
      <c r="BA80" s="218">
        <v>0</v>
      </c>
      <c r="BB80" s="312">
        <v>0</v>
      </c>
      <c r="BC80" s="312">
        <v>0</v>
      </c>
      <c r="BD80" s="312">
        <v>0</v>
      </c>
      <c r="BE80" s="312">
        <v>0</v>
      </c>
      <c r="BF80" s="218">
        <v>0</v>
      </c>
      <c r="BG80" s="218">
        <v>0</v>
      </c>
      <c r="BH80" s="218">
        <v>0</v>
      </c>
      <c r="BI80" s="218">
        <v>0</v>
      </c>
      <c r="BJ80" s="218">
        <v>0</v>
      </c>
      <c r="BK80" s="218">
        <v>0</v>
      </c>
      <c r="BL80" s="218">
        <v>0</v>
      </c>
      <c r="BM80" s="218">
        <v>0</v>
      </c>
      <c r="BN80" s="218">
        <v>0</v>
      </c>
      <c r="BO80" s="218">
        <v>0</v>
      </c>
      <c r="BP80" s="218">
        <v>0</v>
      </c>
      <c r="BQ80" s="312">
        <v>0</v>
      </c>
      <c r="BR80" s="218">
        <v>0</v>
      </c>
      <c r="BS80" s="312">
        <v>0</v>
      </c>
      <c r="BT80" s="315">
        <v>0</v>
      </c>
      <c r="BU80" s="312">
        <v>0</v>
      </c>
      <c r="BV80" s="312">
        <v>0</v>
      </c>
      <c r="BW80" s="312">
        <v>0</v>
      </c>
      <c r="BX80" s="312">
        <v>11000000</v>
      </c>
      <c r="BY80" s="312">
        <v>0</v>
      </c>
      <c r="BZ80" s="312">
        <v>0</v>
      </c>
      <c r="CA80" s="312">
        <v>0</v>
      </c>
      <c r="CB80" s="312">
        <v>0</v>
      </c>
      <c r="CC80" s="312">
        <v>0</v>
      </c>
      <c r="CD80" s="312">
        <v>0</v>
      </c>
      <c r="CE80" s="312">
        <v>0</v>
      </c>
      <c r="CF80" s="312">
        <v>11000000</v>
      </c>
      <c r="CG80" s="312">
        <v>0</v>
      </c>
      <c r="CH80" s="312">
        <v>0</v>
      </c>
      <c r="CI80" s="312">
        <v>0</v>
      </c>
      <c r="CJ80" s="312">
        <v>0</v>
      </c>
      <c r="CK80" s="312">
        <v>0</v>
      </c>
      <c r="CL80" s="312">
        <v>0</v>
      </c>
      <c r="CM80" s="312">
        <v>0</v>
      </c>
      <c r="CN80" s="312">
        <v>0</v>
      </c>
      <c r="CO80" s="312">
        <v>0</v>
      </c>
      <c r="CP80" s="312">
        <v>0</v>
      </c>
      <c r="CQ80" s="312">
        <v>0</v>
      </c>
      <c r="CR80" s="312">
        <v>0</v>
      </c>
      <c r="CS80" s="312">
        <v>0</v>
      </c>
      <c r="CT80" s="315">
        <v>0</v>
      </c>
      <c r="CU80" s="312">
        <v>0</v>
      </c>
      <c r="CV80" s="312">
        <v>0</v>
      </c>
      <c r="CW80" s="312">
        <v>0</v>
      </c>
      <c r="CX80" s="312"/>
      <c r="CY80" s="312">
        <v>0</v>
      </c>
      <c r="CZ80" s="312">
        <v>0</v>
      </c>
      <c r="DA80" s="312">
        <v>0</v>
      </c>
      <c r="DB80" s="312">
        <v>0</v>
      </c>
      <c r="DC80" s="312">
        <v>0</v>
      </c>
      <c r="DD80" s="312"/>
      <c r="DE80" s="312" t="s">
        <v>836</v>
      </c>
      <c r="DF80" s="312">
        <v>416666.66666666698</v>
      </c>
      <c r="DG80" s="310" t="s">
        <v>135</v>
      </c>
      <c r="DH80" s="310"/>
      <c r="DI80" s="310" t="s">
        <v>1218</v>
      </c>
      <c r="DJ80" s="312"/>
      <c r="DK80" s="312"/>
      <c r="DL80" s="312"/>
      <c r="DM80" s="310"/>
      <c r="DN80" s="312"/>
      <c r="DO80" s="312"/>
      <c r="DP80" s="312"/>
      <c r="DQ80" s="312"/>
      <c r="DR80" s="317"/>
      <c r="DS80" s="317"/>
      <c r="DT80" s="305"/>
    </row>
    <row r="81" spans="1:124" s="304" customFormat="1" ht="20.25" customHeight="1" x14ac:dyDescent="0.35">
      <c r="A81" s="307">
        <v>78</v>
      </c>
      <c r="B81" s="307" t="s">
        <v>861</v>
      </c>
      <c r="C81" s="308" t="s">
        <v>364</v>
      </c>
      <c r="D81" s="308" t="s">
        <v>320</v>
      </c>
      <c r="E81" s="308" t="s">
        <v>340</v>
      </c>
      <c r="F81" s="307" t="s">
        <v>151</v>
      </c>
      <c r="G81" s="308" t="s">
        <v>348</v>
      </c>
      <c r="H81" s="308" t="s">
        <v>129</v>
      </c>
      <c r="I81" s="308" t="s">
        <v>130</v>
      </c>
      <c r="J81" s="308" t="s">
        <v>131</v>
      </c>
      <c r="K81" s="308" t="s">
        <v>132</v>
      </c>
      <c r="L81" s="318">
        <v>44053</v>
      </c>
      <c r="M81" s="309"/>
      <c r="N81" s="309"/>
      <c r="O81" s="318"/>
      <c r="P81" s="310"/>
      <c r="Q81" s="311" t="s">
        <v>774</v>
      </c>
      <c r="R81" s="310" t="s">
        <v>134</v>
      </c>
      <c r="S81" s="312">
        <v>0</v>
      </c>
      <c r="T81" s="312">
        <v>5000000</v>
      </c>
      <c r="U81" s="312"/>
      <c r="V81" s="313">
        <v>5000000</v>
      </c>
      <c r="W81" s="312">
        <v>0</v>
      </c>
      <c r="X81" s="312">
        <v>0</v>
      </c>
      <c r="Y81" s="312">
        <v>0</v>
      </c>
      <c r="Z81" s="314">
        <v>0</v>
      </c>
      <c r="AA81" s="312">
        <v>0</v>
      </c>
      <c r="AB81" s="312">
        <v>0</v>
      </c>
      <c r="AC81" s="315">
        <v>0</v>
      </c>
      <c r="AD81" s="312" t="s">
        <v>1246</v>
      </c>
      <c r="AE81" s="316">
        <v>26</v>
      </c>
      <c r="AF81" s="316">
        <v>23</v>
      </c>
      <c r="AG81" s="316">
        <v>2</v>
      </c>
      <c r="AH81" s="316">
        <v>0</v>
      </c>
      <c r="AI81" s="316">
        <v>0</v>
      </c>
      <c r="AJ81" s="316">
        <v>25</v>
      </c>
      <c r="AK81" s="316">
        <v>0</v>
      </c>
      <c r="AL81" s="316">
        <v>0</v>
      </c>
      <c r="AM81" s="316">
        <v>0</v>
      </c>
      <c r="AN81" s="316">
        <v>0</v>
      </c>
      <c r="AO81" s="316">
        <v>0</v>
      </c>
      <c r="AP81" s="316">
        <v>0</v>
      </c>
      <c r="AQ81" s="312">
        <v>4807692.3076999998</v>
      </c>
      <c r="AR81" s="312">
        <v>0</v>
      </c>
      <c r="AS81" s="312">
        <v>0</v>
      </c>
      <c r="AT81" s="312">
        <v>4807692.3076999998</v>
      </c>
      <c r="AU81" s="312">
        <v>0</v>
      </c>
      <c r="AV81" s="312">
        <v>0</v>
      </c>
      <c r="AW81" s="312">
        <v>0</v>
      </c>
      <c r="AX81" s="312">
        <v>0</v>
      </c>
      <c r="AY81" s="218">
        <v>0</v>
      </c>
      <c r="AZ81" s="312">
        <v>0</v>
      </c>
      <c r="BA81" s="218">
        <v>0</v>
      </c>
      <c r="BB81" s="312">
        <v>0</v>
      </c>
      <c r="BC81" s="312">
        <v>0</v>
      </c>
      <c r="BD81" s="312">
        <v>0</v>
      </c>
      <c r="BE81" s="312">
        <v>0</v>
      </c>
      <c r="BF81" s="218">
        <v>0</v>
      </c>
      <c r="BG81" s="218">
        <v>0</v>
      </c>
      <c r="BH81" s="218">
        <v>0</v>
      </c>
      <c r="BI81" s="218">
        <v>4653334</v>
      </c>
      <c r="BJ81" s="218">
        <v>0</v>
      </c>
      <c r="BK81" s="218">
        <v>0</v>
      </c>
      <c r="BL81" s="218">
        <v>0</v>
      </c>
      <c r="BM81" s="218">
        <v>0</v>
      </c>
      <c r="BN81" s="218">
        <v>0</v>
      </c>
      <c r="BO81" s="218">
        <v>0</v>
      </c>
      <c r="BP81" s="218">
        <v>0</v>
      </c>
      <c r="BQ81" s="312">
        <v>0</v>
      </c>
      <c r="BR81" s="218">
        <v>0</v>
      </c>
      <c r="BS81" s="312">
        <v>4653334</v>
      </c>
      <c r="BT81" s="315">
        <v>9461026.3077000007</v>
      </c>
      <c r="BU81" s="312">
        <v>0</v>
      </c>
      <c r="BV81" s="312">
        <v>0</v>
      </c>
      <c r="BW81" s="312">
        <v>0</v>
      </c>
      <c r="BX81" s="312">
        <v>11000000</v>
      </c>
      <c r="BY81" s="312">
        <v>0</v>
      </c>
      <c r="BZ81" s="312">
        <v>0</v>
      </c>
      <c r="CA81" s="312">
        <v>400000</v>
      </c>
      <c r="CB81" s="312">
        <v>50000</v>
      </c>
      <c r="CC81" s="312">
        <v>75000</v>
      </c>
      <c r="CD81" s="312">
        <v>0</v>
      </c>
      <c r="CE81" s="312">
        <v>525000</v>
      </c>
      <c r="CF81" s="312">
        <v>11525000</v>
      </c>
      <c r="CG81" s="312">
        <v>0</v>
      </c>
      <c r="CH81" s="312">
        <v>0</v>
      </c>
      <c r="CI81" s="312">
        <v>0</v>
      </c>
      <c r="CJ81" s="312">
        <v>0</v>
      </c>
      <c r="CK81" s="312">
        <v>0</v>
      </c>
      <c r="CL81" s="312">
        <v>50000</v>
      </c>
      <c r="CM81" s="312">
        <v>0</v>
      </c>
      <c r="CN81" s="312">
        <v>0</v>
      </c>
      <c r="CO81" s="312">
        <v>0</v>
      </c>
      <c r="CP81" s="312">
        <v>0</v>
      </c>
      <c r="CQ81" s="312">
        <v>50000</v>
      </c>
      <c r="CR81" s="312">
        <v>8886026</v>
      </c>
      <c r="CS81" s="312">
        <v>0</v>
      </c>
      <c r="CT81" s="315">
        <v>8886026</v>
      </c>
      <c r="CU81" s="312">
        <v>850000</v>
      </c>
      <c r="CV81" s="312">
        <v>0</v>
      </c>
      <c r="CW81" s="312">
        <v>150000</v>
      </c>
      <c r="CX81" s="312"/>
      <c r="CY81" s="312">
        <v>0</v>
      </c>
      <c r="CZ81" s="312">
        <v>1000000</v>
      </c>
      <c r="DA81" s="312">
        <v>1525000</v>
      </c>
      <c r="DB81" s="312">
        <v>100000</v>
      </c>
      <c r="DC81" s="312">
        <v>10561026</v>
      </c>
      <c r="DD81" s="312"/>
      <c r="DE81" s="312" t="s">
        <v>836</v>
      </c>
      <c r="DF81" s="312">
        <v>416666.66666666698</v>
      </c>
      <c r="DG81" s="310" t="s">
        <v>135</v>
      </c>
      <c r="DH81" s="310"/>
      <c r="DI81" s="310" t="s">
        <v>1218</v>
      </c>
      <c r="DJ81" s="312"/>
      <c r="DK81" s="312"/>
      <c r="DL81" s="312"/>
      <c r="DM81" s="310"/>
      <c r="DN81" s="312"/>
      <c r="DO81" s="312"/>
      <c r="DP81" s="312"/>
      <c r="DQ81" s="312"/>
      <c r="DR81" s="317"/>
      <c r="DS81" s="317"/>
      <c r="DT81" s="305"/>
    </row>
    <row r="82" spans="1:124" s="304" customFormat="1" ht="20.25" customHeight="1" x14ac:dyDescent="0.35">
      <c r="A82" s="307">
        <v>79</v>
      </c>
      <c r="B82" s="307" t="s">
        <v>862</v>
      </c>
      <c r="C82" s="308" t="s">
        <v>365</v>
      </c>
      <c r="D82" s="308" t="s">
        <v>320</v>
      </c>
      <c r="E82" s="308" t="s">
        <v>340</v>
      </c>
      <c r="F82" s="307" t="s">
        <v>151</v>
      </c>
      <c r="G82" s="308" t="s">
        <v>348</v>
      </c>
      <c r="H82" s="308" t="s">
        <v>129</v>
      </c>
      <c r="I82" s="308" t="s">
        <v>130</v>
      </c>
      <c r="J82" s="308" t="s">
        <v>131</v>
      </c>
      <c r="K82" s="308" t="s">
        <v>198</v>
      </c>
      <c r="L82" s="318">
        <v>44096</v>
      </c>
      <c r="M82" s="309" t="s">
        <v>1223</v>
      </c>
      <c r="N82" s="309"/>
      <c r="O82" s="318">
        <v>44562</v>
      </c>
      <c r="P82" s="310" t="s">
        <v>133</v>
      </c>
      <c r="Q82" s="311" t="s">
        <v>774</v>
      </c>
      <c r="R82" s="310" t="s">
        <v>134</v>
      </c>
      <c r="S82" s="312">
        <v>0</v>
      </c>
      <c r="T82" s="312">
        <v>5000000</v>
      </c>
      <c r="U82" s="312"/>
      <c r="V82" s="313">
        <v>5000000</v>
      </c>
      <c r="W82" s="312">
        <v>0</v>
      </c>
      <c r="X82" s="312">
        <v>0</v>
      </c>
      <c r="Y82" s="312">
        <v>0</v>
      </c>
      <c r="Z82" s="314">
        <v>0</v>
      </c>
      <c r="AA82" s="312">
        <v>0</v>
      </c>
      <c r="AB82" s="312">
        <v>0</v>
      </c>
      <c r="AC82" s="315">
        <v>0</v>
      </c>
      <c r="AD82" s="312" t="s">
        <v>1246</v>
      </c>
      <c r="AE82" s="316">
        <v>26</v>
      </c>
      <c r="AF82" s="316">
        <v>0</v>
      </c>
      <c r="AG82" s="316">
        <v>0</v>
      </c>
      <c r="AH82" s="316">
        <v>0</v>
      </c>
      <c r="AI82" s="316">
        <v>0</v>
      </c>
      <c r="AJ82" s="316">
        <v>0</v>
      </c>
      <c r="AK82" s="316">
        <v>0</v>
      </c>
      <c r="AL82" s="316">
        <v>0</v>
      </c>
      <c r="AM82" s="316">
        <v>0</v>
      </c>
      <c r="AN82" s="316">
        <v>0</v>
      </c>
      <c r="AO82" s="316">
        <v>0</v>
      </c>
      <c r="AP82" s="316">
        <v>0</v>
      </c>
      <c r="AQ82" s="312">
        <v>0</v>
      </c>
      <c r="AR82" s="312">
        <v>0</v>
      </c>
      <c r="AS82" s="312">
        <v>0</v>
      </c>
      <c r="AT82" s="312">
        <v>0</v>
      </c>
      <c r="AU82" s="312">
        <v>0</v>
      </c>
      <c r="AV82" s="312">
        <v>0</v>
      </c>
      <c r="AW82" s="312">
        <v>0</v>
      </c>
      <c r="AX82" s="312">
        <v>0</v>
      </c>
      <c r="AY82" s="218">
        <v>0</v>
      </c>
      <c r="AZ82" s="312">
        <v>0</v>
      </c>
      <c r="BA82" s="218">
        <v>0</v>
      </c>
      <c r="BB82" s="312">
        <v>0</v>
      </c>
      <c r="BC82" s="312">
        <v>0</v>
      </c>
      <c r="BD82" s="312">
        <v>0</v>
      </c>
      <c r="BE82" s="312">
        <v>0</v>
      </c>
      <c r="BF82" s="218">
        <v>0</v>
      </c>
      <c r="BG82" s="218">
        <v>0</v>
      </c>
      <c r="BH82" s="218">
        <v>0</v>
      </c>
      <c r="BI82" s="218">
        <v>0</v>
      </c>
      <c r="BJ82" s="218">
        <v>0</v>
      </c>
      <c r="BK82" s="218">
        <v>0</v>
      </c>
      <c r="BL82" s="218">
        <v>0</v>
      </c>
      <c r="BM82" s="218">
        <v>0</v>
      </c>
      <c r="BN82" s="218">
        <v>0</v>
      </c>
      <c r="BO82" s="218">
        <v>0</v>
      </c>
      <c r="BP82" s="218">
        <v>0</v>
      </c>
      <c r="BQ82" s="312">
        <v>0</v>
      </c>
      <c r="BR82" s="218">
        <v>0</v>
      </c>
      <c r="BS82" s="312">
        <v>0</v>
      </c>
      <c r="BT82" s="315">
        <v>0</v>
      </c>
      <c r="BU82" s="312">
        <v>0</v>
      </c>
      <c r="BV82" s="312">
        <v>0</v>
      </c>
      <c r="BW82" s="312">
        <v>0</v>
      </c>
      <c r="BX82" s="312">
        <v>11000000</v>
      </c>
      <c r="BY82" s="312">
        <v>2</v>
      </c>
      <c r="BZ82" s="312">
        <v>8800000</v>
      </c>
      <c r="CA82" s="312">
        <v>0</v>
      </c>
      <c r="CB82" s="312">
        <v>0</v>
      </c>
      <c r="CC82" s="312">
        <v>0</v>
      </c>
      <c r="CD82" s="312">
        <v>0</v>
      </c>
      <c r="CE82" s="312">
        <v>0</v>
      </c>
      <c r="CF82" s="312">
        <v>19800000</v>
      </c>
      <c r="CG82" s="312">
        <v>0</v>
      </c>
      <c r="CH82" s="312">
        <v>0</v>
      </c>
      <c r="CI82" s="312">
        <v>0</v>
      </c>
      <c r="CJ82" s="312">
        <v>0</v>
      </c>
      <c r="CK82" s="312">
        <v>0</v>
      </c>
      <c r="CL82" s="312">
        <v>0</v>
      </c>
      <c r="CM82" s="312">
        <v>0</v>
      </c>
      <c r="CN82" s="312">
        <v>0</v>
      </c>
      <c r="CO82" s="312">
        <v>0</v>
      </c>
      <c r="CP82" s="312">
        <v>0</v>
      </c>
      <c r="CQ82" s="312">
        <v>0</v>
      </c>
      <c r="CR82" s="312">
        <v>0</v>
      </c>
      <c r="CS82" s="312">
        <v>0</v>
      </c>
      <c r="CT82" s="315">
        <v>0</v>
      </c>
      <c r="CU82" s="312">
        <v>0</v>
      </c>
      <c r="CV82" s="312">
        <v>0</v>
      </c>
      <c r="CW82" s="312">
        <v>0</v>
      </c>
      <c r="CX82" s="312"/>
      <c r="CY82" s="312">
        <v>0</v>
      </c>
      <c r="CZ82" s="312">
        <v>0</v>
      </c>
      <c r="DA82" s="312">
        <v>0</v>
      </c>
      <c r="DB82" s="312">
        <v>0</v>
      </c>
      <c r="DC82" s="312">
        <v>0</v>
      </c>
      <c r="DD82" s="312"/>
      <c r="DE82" s="312" t="s">
        <v>836</v>
      </c>
      <c r="DF82" s="312">
        <v>416666.66666666698</v>
      </c>
      <c r="DG82" s="310" t="s">
        <v>135</v>
      </c>
      <c r="DH82" s="310"/>
      <c r="DI82" s="310" t="s">
        <v>1218</v>
      </c>
      <c r="DJ82" s="312"/>
      <c r="DK82" s="312"/>
      <c r="DL82" s="312"/>
      <c r="DM82" s="310"/>
      <c r="DN82" s="312"/>
      <c r="DO82" s="312"/>
      <c r="DP82" s="312"/>
      <c r="DQ82" s="312"/>
      <c r="DR82" s="317"/>
      <c r="DS82" s="317"/>
      <c r="DT82" s="305"/>
    </row>
    <row r="83" spans="1:124" s="304" customFormat="1" ht="20.25" customHeight="1" x14ac:dyDescent="0.35">
      <c r="A83" s="307">
        <v>80</v>
      </c>
      <c r="B83" s="307" t="s">
        <v>866</v>
      </c>
      <c r="C83" s="308" t="s">
        <v>366</v>
      </c>
      <c r="D83" s="308" t="s">
        <v>320</v>
      </c>
      <c r="E83" s="308" t="s">
        <v>340</v>
      </c>
      <c r="F83" s="307" t="s">
        <v>151</v>
      </c>
      <c r="G83" s="308" t="s">
        <v>348</v>
      </c>
      <c r="H83" s="308" t="s">
        <v>129</v>
      </c>
      <c r="I83" s="308" t="s">
        <v>130</v>
      </c>
      <c r="J83" s="308" t="s">
        <v>131</v>
      </c>
      <c r="K83" s="308" t="s">
        <v>132</v>
      </c>
      <c r="L83" s="318">
        <v>44488</v>
      </c>
      <c r="M83" s="309"/>
      <c r="N83" s="309"/>
      <c r="O83" s="318"/>
      <c r="P83" s="310" t="s">
        <v>133</v>
      </c>
      <c r="Q83" s="311" t="s">
        <v>774</v>
      </c>
      <c r="R83" s="310" t="s">
        <v>134</v>
      </c>
      <c r="S83" s="312">
        <v>0</v>
      </c>
      <c r="T83" s="312">
        <v>5000000</v>
      </c>
      <c r="U83" s="312"/>
      <c r="V83" s="313">
        <v>5000000</v>
      </c>
      <c r="W83" s="312">
        <v>0</v>
      </c>
      <c r="X83" s="312">
        <v>0</v>
      </c>
      <c r="Y83" s="312">
        <v>0</v>
      </c>
      <c r="Z83" s="314">
        <v>0</v>
      </c>
      <c r="AA83" s="312">
        <v>0</v>
      </c>
      <c r="AB83" s="312">
        <v>0</v>
      </c>
      <c r="AC83" s="315">
        <v>0</v>
      </c>
      <c r="AD83" s="312" t="s">
        <v>1246</v>
      </c>
      <c r="AE83" s="316">
        <v>26</v>
      </c>
      <c r="AF83" s="316">
        <v>25</v>
      </c>
      <c r="AG83" s="316">
        <v>1</v>
      </c>
      <c r="AH83" s="316">
        <v>0</v>
      </c>
      <c r="AI83" s="316">
        <v>0</v>
      </c>
      <c r="AJ83" s="316">
        <v>26</v>
      </c>
      <c r="AK83" s="316">
        <v>0</v>
      </c>
      <c r="AL83" s="316">
        <v>0</v>
      </c>
      <c r="AM83" s="316">
        <v>0</v>
      </c>
      <c r="AN83" s="316">
        <v>0</v>
      </c>
      <c r="AO83" s="316">
        <v>0</v>
      </c>
      <c r="AP83" s="316">
        <v>0</v>
      </c>
      <c r="AQ83" s="312">
        <v>5000000</v>
      </c>
      <c r="AR83" s="312">
        <v>0</v>
      </c>
      <c r="AS83" s="312">
        <v>0</v>
      </c>
      <c r="AT83" s="312">
        <v>5000000</v>
      </c>
      <c r="AU83" s="312">
        <v>0</v>
      </c>
      <c r="AV83" s="312">
        <v>0</v>
      </c>
      <c r="AW83" s="312">
        <v>0</v>
      </c>
      <c r="AX83" s="312">
        <v>0</v>
      </c>
      <c r="AY83" s="218">
        <v>0</v>
      </c>
      <c r="AZ83" s="312">
        <v>0</v>
      </c>
      <c r="BA83" s="218">
        <v>0</v>
      </c>
      <c r="BB83" s="312">
        <v>0</v>
      </c>
      <c r="BC83" s="312">
        <v>0</v>
      </c>
      <c r="BD83" s="312">
        <v>0</v>
      </c>
      <c r="BE83" s="312">
        <v>0</v>
      </c>
      <c r="BF83" s="218">
        <v>0</v>
      </c>
      <c r="BG83" s="218">
        <v>0</v>
      </c>
      <c r="BH83" s="218">
        <v>0</v>
      </c>
      <c r="BI83" s="218">
        <v>8948472</v>
      </c>
      <c r="BJ83" s="218">
        <v>0</v>
      </c>
      <c r="BK83" s="218">
        <v>0</v>
      </c>
      <c r="BL83" s="218">
        <v>0</v>
      </c>
      <c r="BM83" s="218">
        <v>0</v>
      </c>
      <c r="BN83" s="218">
        <v>0</v>
      </c>
      <c r="BO83" s="218">
        <v>0</v>
      </c>
      <c r="BP83" s="218">
        <v>0</v>
      </c>
      <c r="BQ83" s="312">
        <v>0</v>
      </c>
      <c r="BR83" s="218">
        <v>0</v>
      </c>
      <c r="BS83" s="312">
        <v>8948472</v>
      </c>
      <c r="BT83" s="315">
        <v>13948472</v>
      </c>
      <c r="BU83" s="312">
        <v>0</v>
      </c>
      <c r="BV83" s="312">
        <v>0</v>
      </c>
      <c r="BW83" s="312">
        <v>0</v>
      </c>
      <c r="BX83" s="312">
        <v>11000000</v>
      </c>
      <c r="BY83" s="312">
        <v>0</v>
      </c>
      <c r="BZ83" s="312">
        <v>0</v>
      </c>
      <c r="CA83" s="312">
        <v>0</v>
      </c>
      <c r="CB83" s="312">
        <v>0</v>
      </c>
      <c r="CC83" s="312">
        <v>0</v>
      </c>
      <c r="CD83" s="312">
        <v>0</v>
      </c>
      <c r="CE83" s="312">
        <v>0</v>
      </c>
      <c r="CF83" s="312">
        <v>11000000</v>
      </c>
      <c r="CG83" s="312">
        <v>2948472</v>
      </c>
      <c r="CH83" s="312">
        <v>147423.6</v>
      </c>
      <c r="CI83" s="312">
        <v>0</v>
      </c>
      <c r="CJ83" s="312">
        <v>147423.6</v>
      </c>
      <c r="CK83" s="312">
        <v>0</v>
      </c>
      <c r="CL83" s="312">
        <v>0</v>
      </c>
      <c r="CM83" s="312">
        <v>0</v>
      </c>
      <c r="CN83" s="312">
        <v>0</v>
      </c>
      <c r="CO83" s="312">
        <v>0</v>
      </c>
      <c r="CP83" s="312">
        <v>0</v>
      </c>
      <c r="CQ83" s="312">
        <v>0</v>
      </c>
      <c r="CR83" s="312">
        <v>13801048</v>
      </c>
      <c r="CS83" s="312">
        <v>0</v>
      </c>
      <c r="CT83" s="315">
        <v>13801048</v>
      </c>
      <c r="CU83" s="312">
        <v>0</v>
      </c>
      <c r="CV83" s="312">
        <v>0</v>
      </c>
      <c r="CW83" s="312">
        <v>0</v>
      </c>
      <c r="CX83" s="312"/>
      <c r="CY83" s="312">
        <v>0</v>
      </c>
      <c r="CZ83" s="312">
        <v>0</v>
      </c>
      <c r="DA83" s="312">
        <v>0</v>
      </c>
      <c r="DB83" s="312">
        <v>0</v>
      </c>
      <c r="DC83" s="312">
        <v>13948472</v>
      </c>
      <c r="DD83" s="312"/>
      <c r="DE83" s="312" t="s">
        <v>836</v>
      </c>
      <c r="DF83" s="312">
        <v>416666.66666666698</v>
      </c>
      <c r="DG83" s="310" t="s">
        <v>135</v>
      </c>
      <c r="DH83" s="310"/>
      <c r="DI83" s="310" t="s">
        <v>1218</v>
      </c>
      <c r="DJ83" s="312"/>
      <c r="DK83" s="312"/>
      <c r="DL83" s="312"/>
      <c r="DM83" s="310"/>
      <c r="DN83" s="312"/>
      <c r="DO83" s="312"/>
      <c r="DP83" s="312"/>
      <c r="DQ83" s="312"/>
      <c r="DR83" s="317"/>
      <c r="DS83" s="317"/>
      <c r="DT83" s="305"/>
    </row>
    <row r="84" spans="1:124" s="304" customFormat="1" ht="20.25" customHeight="1" x14ac:dyDescent="0.35">
      <c r="A84" s="307">
        <v>81</v>
      </c>
      <c r="B84" s="307" t="s">
        <v>867</v>
      </c>
      <c r="C84" s="308" t="s">
        <v>377</v>
      </c>
      <c r="D84" s="308" t="s">
        <v>320</v>
      </c>
      <c r="E84" s="308" t="s">
        <v>340</v>
      </c>
      <c r="F84" s="307" t="s">
        <v>151</v>
      </c>
      <c r="G84" s="308" t="s">
        <v>370</v>
      </c>
      <c r="H84" s="308" t="s">
        <v>169</v>
      </c>
      <c r="I84" s="308" t="s">
        <v>130</v>
      </c>
      <c r="J84" s="308" t="s">
        <v>131</v>
      </c>
      <c r="K84" s="308" t="s">
        <v>132</v>
      </c>
      <c r="L84" s="318">
        <v>44516</v>
      </c>
      <c r="M84" s="309"/>
      <c r="N84" s="309"/>
      <c r="O84" s="318"/>
      <c r="P84" s="310"/>
      <c r="Q84" s="311" t="s">
        <v>1256</v>
      </c>
      <c r="R84" s="310" t="s">
        <v>134</v>
      </c>
      <c r="S84" s="312">
        <v>0</v>
      </c>
      <c r="T84" s="312">
        <v>5000000</v>
      </c>
      <c r="U84" s="312"/>
      <c r="V84" s="313">
        <v>5000000</v>
      </c>
      <c r="W84" s="312">
        <v>0</v>
      </c>
      <c r="X84" s="312">
        <v>500000</v>
      </c>
      <c r="Y84" s="312">
        <v>0</v>
      </c>
      <c r="Z84" s="314">
        <v>0</v>
      </c>
      <c r="AA84" s="312">
        <v>0</v>
      </c>
      <c r="AB84" s="312">
        <v>0</v>
      </c>
      <c r="AC84" s="315">
        <v>500000</v>
      </c>
      <c r="AD84" s="312" t="s">
        <v>1246</v>
      </c>
      <c r="AE84" s="316">
        <v>26</v>
      </c>
      <c r="AF84" s="316">
        <v>26</v>
      </c>
      <c r="AG84" s="316">
        <v>0</v>
      </c>
      <c r="AH84" s="316">
        <v>0</v>
      </c>
      <c r="AI84" s="316">
        <v>0</v>
      </c>
      <c r="AJ84" s="316">
        <v>26</v>
      </c>
      <c r="AK84" s="316">
        <v>0</v>
      </c>
      <c r="AL84" s="316">
        <v>0</v>
      </c>
      <c r="AM84" s="316">
        <v>0</v>
      </c>
      <c r="AN84" s="316">
        <v>0</v>
      </c>
      <c r="AO84" s="316">
        <v>0</v>
      </c>
      <c r="AP84" s="316">
        <v>0</v>
      </c>
      <c r="AQ84" s="312">
        <v>5000000</v>
      </c>
      <c r="AR84" s="312">
        <v>0</v>
      </c>
      <c r="AS84" s="312">
        <v>0</v>
      </c>
      <c r="AT84" s="312">
        <v>5000000</v>
      </c>
      <c r="AU84" s="312">
        <v>0</v>
      </c>
      <c r="AV84" s="312">
        <v>500000</v>
      </c>
      <c r="AW84" s="312">
        <v>0</v>
      </c>
      <c r="AX84" s="312">
        <v>0</v>
      </c>
      <c r="AY84" s="218">
        <v>0</v>
      </c>
      <c r="AZ84" s="312">
        <v>0</v>
      </c>
      <c r="BA84" s="218">
        <v>0</v>
      </c>
      <c r="BB84" s="312">
        <v>0</v>
      </c>
      <c r="BC84" s="312">
        <v>0</v>
      </c>
      <c r="BD84" s="312">
        <v>0</v>
      </c>
      <c r="BE84" s="312">
        <v>500000</v>
      </c>
      <c r="BF84" s="218">
        <v>0</v>
      </c>
      <c r="BG84" s="218">
        <v>0</v>
      </c>
      <c r="BH84" s="218">
        <v>0</v>
      </c>
      <c r="BI84" s="218">
        <v>0</v>
      </c>
      <c r="BJ84" s="218">
        <v>0</v>
      </c>
      <c r="BK84" s="218">
        <v>0</v>
      </c>
      <c r="BL84" s="218">
        <v>0</v>
      </c>
      <c r="BM84" s="218">
        <v>0</v>
      </c>
      <c r="BN84" s="218">
        <v>0</v>
      </c>
      <c r="BO84" s="218">
        <v>0</v>
      </c>
      <c r="BP84" s="218">
        <v>0</v>
      </c>
      <c r="BQ84" s="312">
        <v>0</v>
      </c>
      <c r="BR84" s="218">
        <v>0</v>
      </c>
      <c r="BS84" s="312">
        <v>0</v>
      </c>
      <c r="BT84" s="315">
        <v>5500000</v>
      </c>
      <c r="BU84" s="312">
        <v>0</v>
      </c>
      <c r="BV84" s="312">
        <v>0</v>
      </c>
      <c r="BW84" s="312">
        <v>0</v>
      </c>
      <c r="BX84" s="312">
        <v>0</v>
      </c>
      <c r="BY84" s="312">
        <v>0</v>
      </c>
      <c r="BZ84" s="312">
        <v>0</v>
      </c>
      <c r="CA84" s="312">
        <v>0</v>
      </c>
      <c r="CB84" s="312">
        <v>0</v>
      </c>
      <c r="CC84" s="312">
        <v>0</v>
      </c>
      <c r="CD84" s="312">
        <v>0</v>
      </c>
      <c r="CE84" s="312">
        <v>0</v>
      </c>
      <c r="CF84" s="312">
        <v>0</v>
      </c>
      <c r="CG84" s="312">
        <v>5500000</v>
      </c>
      <c r="CH84" s="312">
        <v>550000</v>
      </c>
      <c r="CI84" s="312">
        <v>0</v>
      </c>
      <c r="CJ84" s="312">
        <v>550000</v>
      </c>
      <c r="CK84" s="312">
        <v>0</v>
      </c>
      <c r="CL84" s="312">
        <v>0</v>
      </c>
      <c r="CM84" s="312">
        <v>0</v>
      </c>
      <c r="CN84" s="312">
        <v>0</v>
      </c>
      <c r="CO84" s="312">
        <v>0</v>
      </c>
      <c r="CP84" s="312">
        <v>0</v>
      </c>
      <c r="CQ84" s="312">
        <v>0</v>
      </c>
      <c r="CR84" s="312">
        <v>4950000</v>
      </c>
      <c r="CS84" s="312">
        <v>0</v>
      </c>
      <c r="CT84" s="315">
        <v>4950000</v>
      </c>
      <c r="CU84" s="312">
        <v>0</v>
      </c>
      <c r="CV84" s="312">
        <v>0</v>
      </c>
      <c r="CW84" s="312">
        <v>0</v>
      </c>
      <c r="CX84" s="312"/>
      <c r="CY84" s="312">
        <v>0</v>
      </c>
      <c r="CZ84" s="312">
        <v>0</v>
      </c>
      <c r="DA84" s="312">
        <v>0</v>
      </c>
      <c r="DB84" s="312">
        <v>0</v>
      </c>
      <c r="DC84" s="312">
        <v>5500000</v>
      </c>
      <c r="DD84" s="312"/>
      <c r="DE84" s="312" t="s">
        <v>834</v>
      </c>
      <c r="DF84" s="312">
        <v>416666.66666666698</v>
      </c>
      <c r="DG84" s="310" t="s">
        <v>212</v>
      </c>
      <c r="DH84" s="310"/>
      <c r="DI84" s="310" t="s">
        <v>1219</v>
      </c>
      <c r="DJ84" s="312"/>
      <c r="DK84" s="312"/>
      <c r="DL84" s="312"/>
      <c r="DM84" s="310"/>
      <c r="DN84" s="312"/>
      <c r="DO84" s="312"/>
      <c r="DP84" s="312"/>
      <c r="DQ84" s="312"/>
      <c r="DR84" s="317"/>
      <c r="DS84" s="317"/>
      <c r="DT84" s="305"/>
    </row>
    <row r="85" spans="1:124" s="304" customFormat="1" ht="20.25" customHeight="1" x14ac:dyDescent="0.35">
      <c r="A85" s="307">
        <v>82</v>
      </c>
      <c r="B85" s="307" t="s">
        <v>868</v>
      </c>
      <c r="C85" s="308" t="s">
        <v>732</v>
      </c>
      <c r="D85" s="308" t="s">
        <v>320</v>
      </c>
      <c r="E85" s="308" t="s">
        <v>340</v>
      </c>
      <c r="F85" s="307" t="s">
        <v>151</v>
      </c>
      <c r="G85" s="308" t="s">
        <v>348</v>
      </c>
      <c r="H85" s="308" t="s">
        <v>129</v>
      </c>
      <c r="I85" s="308" t="s">
        <v>130</v>
      </c>
      <c r="J85" s="308" t="s">
        <v>131</v>
      </c>
      <c r="K85" s="308" t="s">
        <v>250</v>
      </c>
      <c r="L85" s="318">
        <v>44531</v>
      </c>
      <c r="M85" s="309"/>
      <c r="N85" s="309"/>
      <c r="O85" s="318"/>
      <c r="P85" s="310" t="s">
        <v>247</v>
      </c>
      <c r="Q85" s="311" t="s">
        <v>1256</v>
      </c>
      <c r="R85" s="310" t="s">
        <v>134</v>
      </c>
      <c r="S85" s="312">
        <v>0</v>
      </c>
      <c r="T85" s="312">
        <v>5000000</v>
      </c>
      <c r="U85" s="312"/>
      <c r="V85" s="313">
        <v>5000000</v>
      </c>
      <c r="W85" s="312">
        <v>0</v>
      </c>
      <c r="X85" s="312">
        <v>0</v>
      </c>
      <c r="Y85" s="312">
        <v>0</v>
      </c>
      <c r="Z85" s="314">
        <v>0</v>
      </c>
      <c r="AA85" s="312">
        <v>0</v>
      </c>
      <c r="AB85" s="312">
        <v>0</v>
      </c>
      <c r="AC85" s="315">
        <v>0</v>
      </c>
      <c r="AD85" s="312" t="s">
        <v>1246</v>
      </c>
      <c r="AE85" s="316">
        <v>26</v>
      </c>
      <c r="AF85" s="316">
        <v>20</v>
      </c>
      <c r="AG85" s="316">
        <v>0</v>
      </c>
      <c r="AH85" s="316">
        <v>0</v>
      </c>
      <c r="AI85" s="316">
        <v>0</v>
      </c>
      <c r="AJ85" s="316">
        <v>20</v>
      </c>
      <c r="AK85" s="316">
        <v>0</v>
      </c>
      <c r="AL85" s="316">
        <v>0</v>
      </c>
      <c r="AM85" s="316">
        <v>0</v>
      </c>
      <c r="AN85" s="316">
        <v>0</v>
      </c>
      <c r="AO85" s="316">
        <v>0</v>
      </c>
      <c r="AP85" s="316">
        <v>0</v>
      </c>
      <c r="AQ85" s="312">
        <v>3846153.8462</v>
      </c>
      <c r="AR85" s="312">
        <v>0</v>
      </c>
      <c r="AS85" s="312">
        <v>0</v>
      </c>
      <c r="AT85" s="312">
        <v>3846153.8462</v>
      </c>
      <c r="AU85" s="312">
        <v>0</v>
      </c>
      <c r="AV85" s="312">
        <v>0</v>
      </c>
      <c r="AW85" s="312">
        <v>0</v>
      </c>
      <c r="AX85" s="312">
        <v>0</v>
      </c>
      <c r="AY85" s="218">
        <v>0</v>
      </c>
      <c r="AZ85" s="312">
        <v>0</v>
      </c>
      <c r="BA85" s="218">
        <v>0</v>
      </c>
      <c r="BB85" s="312">
        <v>0</v>
      </c>
      <c r="BC85" s="312">
        <v>0</v>
      </c>
      <c r="BD85" s="312">
        <v>0</v>
      </c>
      <c r="BE85" s="312">
        <v>0</v>
      </c>
      <c r="BF85" s="218">
        <v>0</v>
      </c>
      <c r="BG85" s="218">
        <v>0</v>
      </c>
      <c r="BH85" s="218">
        <v>0</v>
      </c>
      <c r="BI85" s="218">
        <v>0</v>
      </c>
      <c r="BJ85" s="218">
        <v>0</v>
      </c>
      <c r="BK85" s="218">
        <v>0</v>
      </c>
      <c r="BL85" s="218">
        <v>0</v>
      </c>
      <c r="BM85" s="218">
        <v>0</v>
      </c>
      <c r="BN85" s="218">
        <v>0</v>
      </c>
      <c r="BO85" s="218">
        <v>0</v>
      </c>
      <c r="BP85" s="218">
        <v>0</v>
      </c>
      <c r="BQ85" s="312">
        <v>0</v>
      </c>
      <c r="BR85" s="218">
        <v>0</v>
      </c>
      <c r="BS85" s="312">
        <v>0</v>
      </c>
      <c r="BT85" s="315">
        <v>3846153.8462</v>
      </c>
      <c r="BU85" s="312">
        <v>0</v>
      </c>
      <c r="BV85" s="312">
        <v>0</v>
      </c>
      <c r="BW85" s="312">
        <v>0</v>
      </c>
      <c r="BX85" s="312">
        <v>0</v>
      </c>
      <c r="BY85" s="312">
        <v>0</v>
      </c>
      <c r="BZ85" s="312">
        <v>0</v>
      </c>
      <c r="CA85" s="312">
        <v>0</v>
      </c>
      <c r="CB85" s="312">
        <v>0</v>
      </c>
      <c r="CC85" s="312">
        <v>0</v>
      </c>
      <c r="CD85" s="312">
        <v>0</v>
      </c>
      <c r="CE85" s="312">
        <v>0</v>
      </c>
      <c r="CF85" s="312">
        <v>0</v>
      </c>
      <c r="CG85" s="312">
        <v>3846153.8462</v>
      </c>
      <c r="CH85" s="312">
        <v>384615.38459999999</v>
      </c>
      <c r="CI85" s="312">
        <v>0</v>
      </c>
      <c r="CJ85" s="312">
        <v>384615.38459999999</v>
      </c>
      <c r="CK85" s="312">
        <v>0</v>
      </c>
      <c r="CL85" s="312">
        <v>0</v>
      </c>
      <c r="CM85" s="312">
        <v>0</v>
      </c>
      <c r="CN85" s="312">
        <v>0</v>
      </c>
      <c r="CO85" s="312">
        <v>0</v>
      </c>
      <c r="CP85" s="312">
        <v>0</v>
      </c>
      <c r="CQ85" s="312">
        <v>0</v>
      </c>
      <c r="CR85" s="312">
        <v>3461538</v>
      </c>
      <c r="CS85" s="312">
        <v>0</v>
      </c>
      <c r="CT85" s="315">
        <v>3461538</v>
      </c>
      <c r="CU85" s="312">
        <v>0</v>
      </c>
      <c r="CV85" s="312">
        <v>0</v>
      </c>
      <c r="CW85" s="312">
        <v>0</v>
      </c>
      <c r="CX85" s="312"/>
      <c r="CY85" s="312">
        <v>0</v>
      </c>
      <c r="CZ85" s="312">
        <v>0</v>
      </c>
      <c r="DA85" s="312">
        <v>0</v>
      </c>
      <c r="DB85" s="312">
        <v>0</v>
      </c>
      <c r="DC85" s="312">
        <v>3846154</v>
      </c>
      <c r="DD85" s="312"/>
      <c r="DE85" s="312" t="s">
        <v>836</v>
      </c>
      <c r="DF85" s="312">
        <v>416666.66666666698</v>
      </c>
      <c r="DG85" s="310" t="s">
        <v>135</v>
      </c>
      <c r="DH85" s="310"/>
      <c r="DI85" s="310" t="s">
        <v>1218</v>
      </c>
      <c r="DJ85" s="312"/>
      <c r="DK85" s="312"/>
      <c r="DL85" s="312"/>
      <c r="DM85" s="310"/>
      <c r="DN85" s="312"/>
      <c r="DO85" s="312"/>
      <c r="DP85" s="312"/>
      <c r="DQ85" s="312"/>
      <c r="DR85" s="317"/>
      <c r="DS85" s="317"/>
      <c r="DT85" s="305"/>
    </row>
    <row r="86" spans="1:124" s="304" customFormat="1" ht="20.25" customHeight="1" x14ac:dyDescent="0.35">
      <c r="A86" s="307">
        <v>83</v>
      </c>
      <c r="B86" s="307" t="s">
        <v>869</v>
      </c>
      <c r="C86" s="308" t="s">
        <v>733</v>
      </c>
      <c r="D86" s="308" t="s">
        <v>320</v>
      </c>
      <c r="E86" s="308" t="s">
        <v>340</v>
      </c>
      <c r="F86" s="307" t="s">
        <v>151</v>
      </c>
      <c r="G86" s="308" t="s">
        <v>348</v>
      </c>
      <c r="H86" s="308" t="s">
        <v>129</v>
      </c>
      <c r="I86" s="308" t="s">
        <v>130</v>
      </c>
      <c r="J86" s="308" t="s">
        <v>131</v>
      </c>
      <c r="K86" s="308" t="s">
        <v>250</v>
      </c>
      <c r="L86" s="318">
        <v>44531</v>
      </c>
      <c r="M86" s="309"/>
      <c r="N86" s="309"/>
      <c r="O86" s="318"/>
      <c r="P86" s="310" t="s">
        <v>247</v>
      </c>
      <c r="Q86" s="311" t="s">
        <v>1256</v>
      </c>
      <c r="R86" s="310" t="s">
        <v>134</v>
      </c>
      <c r="S86" s="312">
        <v>0</v>
      </c>
      <c r="T86" s="312">
        <v>5000000</v>
      </c>
      <c r="U86" s="312"/>
      <c r="V86" s="313">
        <v>5000000</v>
      </c>
      <c r="W86" s="312">
        <v>0</v>
      </c>
      <c r="X86" s="312">
        <v>0</v>
      </c>
      <c r="Y86" s="312">
        <v>0</v>
      </c>
      <c r="Z86" s="314">
        <v>0</v>
      </c>
      <c r="AA86" s="312">
        <v>0</v>
      </c>
      <c r="AB86" s="312">
        <v>0</v>
      </c>
      <c r="AC86" s="315">
        <v>0</v>
      </c>
      <c r="AD86" s="312" t="s">
        <v>1246</v>
      </c>
      <c r="AE86" s="316">
        <v>26</v>
      </c>
      <c r="AF86" s="316">
        <v>22</v>
      </c>
      <c r="AG86" s="316">
        <v>0</v>
      </c>
      <c r="AH86" s="316">
        <v>0</v>
      </c>
      <c r="AI86" s="316">
        <v>0</v>
      </c>
      <c r="AJ86" s="316">
        <v>22</v>
      </c>
      <c r="AK86" s="316">
        <v>0</v>
      </c>
      <c r="AL86" s="316">
        <v>0</v>
      </c>
      <c r="AM86" s="316">
        <v>0</v>
      </c>
      <c r="AN86" s="316">
        <v>0</v>
      </c>
      <c r="AO86" s="316">
        <v>0</v>
      </c>
      <c r="AP86" s="316">
        <v>0</v>
      </c>
      <c r="AQ86" s="312">
        <v>4230769.2308</v>
      </c>
      <c r="AR86" s="312">
        <v>0</v>
      </c>
      <c r="AS86" s="312">
        <v>0</v>
      </c>
      <c r="AT86" s="312">
        <v>4230769.2308</v>
      </c>
      <c r="AU86" s="312">
        <v>0</v>
      </c>
      <c r="AV86" s="312">
        <v>0</v>
      </c>
      <c r="AW86" s="312">
        <v>0</v>
      </c>
      <c r="AX86" s="312">
        <v>0</v>
      </c>
      <c r="AY86" s="218">
        <v>0</v>
      </c>
      <c r="AZ86" s="312">
        <v>0</v>
      </c>
      <c r="BA86" s="218">
        <v>0</v>
      </c>
      <c r="BB86" s="312">
        <v>0</v>
      </c>
      <c r="BC86" s="312">
        <v>0</v>
      </c>
      <c r="BD86" s="312">
        <v>0</v>
      </c>
      <c r="BE86" s="312">
        <v>0</v>
      </c>
      <c r="BF86" s="218">
        <v>0</v>
      </c>
      <c r="BG86" s="218">
        <v>0</v>
      </c>
      <c r="BH86" s="218">
        <v>0</v>
      </c>
      <c r="BI86" s="218">
        <v>0</v>
      </c>
      <c r="BJ86" s="218">
        <v>0</v>
      </c>
      <c r="BK86" s="218">
        <v>0</v>
      </c>
      <c r="BL86" s="218">
        <v>0</v>
      </c>
      <c r="BM86" s="218">
        <v>0</v>
      </c>
      <c r="BN86" s="218">
        <v>0</v>
      </c>
      <c r="BO86" s="218">
        <v>0</v>
      </c>
      <c r="BP86" s="218">
        <v>0</v>
      </c>
      <c r="BQ86" s="312">
        <v>0</v>
      </c>
      <c r="BR86" s="218">
        <v>0</v>
      </c>
      <c r="BS86" s="312">
        <v>0</v>
      </c>
      <c r="BT86" s="315">
        <v>4230769.2308</v>
      </c>
      <c r="BU86" s="312">
        <v>0</v>
      </c>
      <c r="BV86" s="312">
        <v>0</v>
      </c>
      <c r="BW86" s="312">
        <v>0</v>
      </c>
      <c r="BX86" s="312">
        <v>0</v>
      </c>
      <c r="BY86" s="312">
        <v>0</v>
      </c>
      <c r="BZ86" s="312">
        <v>0</v>
      </c>
      <c r="CA86" s="312">
        <v>0</v>
      </c>
      <c r="CB86" s="312">
        <v>0</v>
      </c>
      <c r="CC86" s="312">
        <v>0</v>
      </c>
      <c r="CD86" s="312">
        <v>0</v>
      </c>
      <c r="CE86" s="312">
        <v>0</v>
      </c>
      <c r="CF86" s="312">
        <v>0</v>
      </c>
      <c r="CG86" s="312">
        <v>4230769.2308</v>
      </c>
      <c r="CH86" s="312">
        <v>423076.92310000001</v>
      </c>
      <c r="CI86" s="312">
        <v>0</v>
      </c>
      <c r="CJ86" s="312">
        <v>423076.92310000001</v>
      </c>
      <c r="CK86" s="312">
        <v>0</v>
      </c>
      <c r="CL86" s="312">
        <v>0</v>
      </c>
      <c r="CM86" s="312">
        <v>0</v>
      </c>
      <c r="CN86" s="312">
        <v>0</v>
      </c>
      <c r="CO86" s="312">
        <v>0</v>
      </c>
      <c r="CP86" s="312">
        <v>0</v>
      </c>
      <c r="CQ86" s="312">
        <v>0</v>
      </c>
      <c r="CR86" s="312">
        <v>3807692</v>
      </c>
      <c r="CS86" s="312">
        <v>0</v>
      </c>
      <c r="CT86" s="315">
        <v>3807692</v>
      </c>
      <c r="CU86" s="312">
        <v>0</v>
      </c>
      <c r="CV86" s="312">
        <v>0</v>
      </c>
      <c r="CW86" s="312">
        <v>0</v>
      </c>
      <c r="CX86" s="312"/>
      <c r="CY86" s="312">
        <v>0</v>
      </c>
      <c r="CZ86" s="312">
        <v>0</v>
      </c>
      <c r="DA86" s="312">
        <v>0</v>
      </c>
      <c r="DB86" s="312">
        <v>0</v>
      </c>
      <c r="DC86" s="312">
        <v>4230769</v>
      </c>
      <c r="DD86" s="312"/>
      <c r="DE86" s="312" t="s">
        <v>836</v>
      </c>
      <c r="DF86" s="312">
        <v>416666.66666666698</v>
      </c>
      <c r="DG86" s="310" t="s">
        <v>135</v>
      </c>
      <c r="DH86" s="310"/>
      <c r="DI86" s="310" t="s">
        <v>1218</v>
      </c>
      <c r="DJ86" s="312"/>
      <c r="DK86" s="312"/>
      <c r="DL86" s="312"/>
      <c r="DM86" s="310"/>
      <c r="DN86" s="312"/>
      <c r="DO86" s="312"/>
      <c r="DP86" s="312"/>
      <c r="DQ86" s="312"/>
      <c r="DR86" s="317"/>
      <c r="DS86" s="317"/>
      <c r="DT86" s="305"/>
    </row>
    <row r="87" spans="1:124" s="304" customFormat="1" ht="20.25" customHeight="1" x14ac:dyDescent="0.35">
      <c r="A87" s="307">
        <v>84</v>
      </c>
      <c r="B87" s="307" t="s">
        <v>870</v>
      </c>
      <c r="C87" s="308" t="s">
        <v>737</v>
      </c>
      <c r="D87" s="308" t="s">
        <v>320</v>
      </c>
      <c r="E87" s="308" t="s">
        <v>340</v>
      </c>
      <c r="F87" s="307" t="s">
        <v>151</v>
      </c>
      <c r="G87" s="308" t="s">
        <v>370</v>
      </c>
      <c r="H87" s="308" t="s">
        <v>129</v>
      </c>
      <c r="I87" s="308" t="s">
        <v>130</v>
      </c>
      <c r="J87" s="308" t="s">
        <v>131</v>
      </c>
      <c r="K87" s="308" t="s">
        <v>250</v>
      </c>
      <c r="L87" s="318">
        <v>44536</v>
      </c>
      <c r="M87" s="309"/>
      <c r="N87" s="309"/>
      <c r="O87" s="318"/>
      <c r="P87" s="310" t="s">
        <v>247</v>
      </c>
      <c r="Q87" s="311" t="s">
        <v>1256</v>
      </c>
      <c r="R87" s="310" t="s">
        <v>134</v>
      </c>
      <c r="S87" s="312">
        <v>0</v>
      </c>
      <c r="T87" s="312">
        <v>5000000</v>
      </c>
      <c r="U87" s="312"/>
      <c r="V87" s="313">
        <v>5000000</v>
      </c>
      <c r="W87" s="312">
        <v>0</v>
      </c>
      <c r="X87" s="312">
        <v>500000</v>
      </c>
      <c r="Y87" s="312">
        <v>0</v>
      </c>
      <c r="Z87" s="314">
        <v>0</v>
      </c>
      <c r="AA87" s="312">
        <v>0</v>
      </c>
      <c r="AB87" s="312">
        <v>0</v>
      </c>
      <c r="AC87" s="315">
        <v>500000</v>
      </c>
      <c r="AD87" s="312" t="s">
        <v>1246</v>
      </c>
      <c r="AE87" s="316">
        <v>26</v>
      </c>
      <c r="AF87" s="316">
        <v>18</v>
      </c>
      <c r="AG87" s="316">
        <v>0</v>
      </c>
      <c r="AH87" s="316">
        <v>0</v>
      </c>
      <c r="AI87" s="316">
        <v>0</v>
      </c>
      <c r="AJ87" s="316">
        <v>18</v>
      </c>
      <c r="AK87" s="316">
        <v>0</v>
      </c>
      <c r="AL87" s="316">
        <v>0</v>
      </c>
      <c r="AM87" s="316">
        <v>0</v>
      </c>
      <c r="AN87" s="316">
        <v>0</v>
      </c>
      <c r="AO87" s="316">
        <v>0</v>
      </c>
      <c r="AP87" s="316">
        <v>0</v>
      </c>
      <c r="AQ87" s="312">
        <v>3461538.4615000002</v>
      </c>
      <c r="AR87" s="312">
        <v>0</v>
      </c>
      <c r="AS87" s="312">
        <v>0</v>
      </c>
      <c r="AT87" s="312">
        <v>3461538.4615000002</v>
      </c>
      <c r="AU87" s="312">
        <v>0</v>
      </c>
      <c r="AV87" s="312">
        <v>346154</v>
      </c>
      <c r="AW87" s="312">
        <v>0</v>
      </c>
      <c r="AX87" s="312">
        <v>0</v>
      </c>
      <c r="AY87" s="218">
        <v>0</v>
      </c>
      <c r="AZ87" s="312">
        <v>0</v>
      </c>
      <c r="BA87" s="218">
        <v>0</v>
      </c>
      <c r="BB87" s="312">
        <v>0</v>
      </c>
      <c r="BC87" s="312">
        <v>0</v>
      </c>
      <c r="BD87" s="312">
        <v>0</v>
      </c>
      <c r="BE87" s="312">
        <v>346154</v>
      </c>
      <c r="BF87" s="218">
        <v>0</v>
      </c>
      <c r="BG87" s="218">
        <v>0</v>
      </c>
      <c r="BH87" s="218">
        <v>0</v>
      </c>
      <c r="BI87" s="218">
        <v>0</v>
      </c>
      <c r="BJ87" s="218">
        <v>0</v>
      </c>
      <c r="BK87" s="218">
        <v>0</v>
      </c>
      <c r="BL87" s="218">
        <v>0</v>
      </c>
      <c r="BM87" s="218">
        <v>0</v>
      </c>
      <c r="BN87" s="218">
        <v>0</v>
      </c>
      <c r="BO87" s="218">
        <v>0</v>
      </c>
      <c r="BP87" s="218">
        <v>0</v>
      </c>
      <c r="BQ87" s="312">
        <v>0</v>
      </c>
      <c r="BR87" s="218">
        <v>0</v>
      </c>
      <c r="BS87" s="312">
        <v>0</v>
      </c>
      <c r="BT87" s="315">
        <v>3807692.4615000002</v>
      </c>
      <c r="BU87" s="312">
        <v>0</v>
      </c>
      <c r="BV87" s="312">
        <v>0</v>
      </c>
      <c r="BW87" s="312">
        <v>0</v>
      </c>
      <c r="BX87" s="312">
        <v>0</v>
      </c>
      <c r="BY87" s="312">
        <v>0</v>
      </c>
      <c r="BZ87" s="312">
        <v>0</v>
      </c>
      <c r="CA87" s="312">
        <v>0</v>
      </c>
      <c r="CB87" s="312">
        <v>0</v>
      </c>
      <c r="CC87" s="312">
        <v>0</v>
      </c>
      <c r="CD87" s="312">
        <v>0</v>
      </c>
      <c r="CE87" s="312">
        <v>0</v>
      </c>
      <c r="CF87" s="312">
        <v>0</v>
      </c>
      <c r="CG87" s="312">
        <v>3807692.4615000002</v>
      </c>
      <c r="CH87" s="312">
        <v>380769.24619999999</v>
      </c>
      <c r="CI87" s="312">
        <v>0</v>
      </c>
      <c r="CJ87" s="312">
        <v>380769.24619999999</v>
      </c>
      <c r="CK87" s="312">
        <v>0</v>
      </c>
      <c r="CL87" s="312">
        <v>0</v>
      </c>
      <c r="CM87" s="312">
        <v>0</v>
      </c>
      <c r="CN87" s="312">
        <v>0</v>
      </c>
      <c r="CO87" s="312">
        <v>0</v>
      </c>
      <c r="CP87" s="312">
        <v>0</v>
      </c>
      <c r="CQ87" s="312">
        <v>0</v>
      </c>
      <c r="CR87" s="312">
        <v>3426923</v>
      </c>
      <c r="CS87" s="312">
        <v>0</v>
      </c>
      <c r="CT87" s="315">
        <v>3426923</v>
      </c>
      <c r="CU87" s="312">
        <v>0</v>
      </c>
      <c r="CV87" s="312">
        <v>0</v>
      </c>
      <c r="CW87" s="312">
        <v>0</v>
      </c>
      <c r="CX87" s="312"/>
      <c r="CY87" s="312">
        <v>0</v>
      </c>
      <c r="CZ87" s="312">
        <v>0</v>
      </c>
      <c r="DA87" s="312">
        <v>0</v>
      </c>
      <c r="DB87" s="312">
        <v>0</v>
      </c>
      <c r="DC87" s="312">
        <v>3807692</v>
      </c>
      <c r="DD87" s="312"/>
      <c r="DE87" s="312" t="s">
        <v>836</v>
      </c>
      <c r="DF87" s="312">
        <v>416666.66666666698</v>
      </c>
      <c r="DG87" s="310" t="s">
        <v>195</v>
      </c>
      <c r="DH87" s="310"/>
      <c r="DI87" s="310" t="s">
        <v>1218</v>
      </c>
      <c r="DJ87" s="312"/>
      <c r="DK87" s="312"/>
      <c r="DL87" s="312"/>
      <c r="DM87" s="310"/>
      <c r="DN87" s="312"/>
      <c r="DO87" s="312"/>
      <c r="DP87" s="312"/>
      <c r="DQ87" s="312"/>
      <c r="DR87" s="317"/>
      <c r="DS87" s="317"/>
      <c r="DT87" s="305"/>
    </row>
    <row r="88" spans="1:124" s="304" customFormat="1" ht="20.25" customHeight="1" x14ac:dyDescent="0.35">
      <c r="A88" s="307">
        <v>85</v>
      </c>
      <c r="B88" s="307" t="s">
        <v>871</v>
      </c>
      <c r="C88" s="308" t="s">
        <v>738</v>
      </c>
      <c r="D88" s="308" t="s">
        <v>320</v>
      </c>
      <c r="E88" s="308" t="s">
        <v>340</v>
      </c>
      <c r="F88" s="307" t="s">
        <v>151</v>
      </c>
      <c r="G88" s="308" t="s">
        <v>370</v>
      </c>
      <c r="H88" s="308" t="s">
        <v>129</v>
      </c>
      <c r="I88" s="308" t="s">
        <v>130</v>
      </c>
      <c r="J88" s="308" t="s">
        <v>131</v>
      </c>
      <c r="K88" s="308" t="s">
        <v>250</v>
      </c>
      <c r="L88" s="318">
        <v>44538</v>
      </c>
      <c r="M88" s="309"/>
      <c r="N88" s="309"/>
      <c r="O88" s="318"/>
      <c r="P88" s="310" t="s">
        <v>247</v>
      </c>
      <c r="Q88" s="311" t="s">
        <v>1256</v>
      </c>
      <c r="R88" s="310" t="s">
        <v>134</v>
      </c>
      <c r="S88" s="312">
        <v>0</v>
      </c>
      <c r="T88" s="312">
        <v>5000000</v>
      </c>
      <c r="U88" s="312"/>
      <c r="V88" s="313">
        <v>5000000</v>
      </c>
      <c r="W88" s="312">
        <v>0</v>
      </c>
      <c r="X88" s="312">
        <v>500000</v>
      </c>
      <c r="Y88" s="312">
        <v>0</v>
      </c>
      <c r="Z88" s="314">
        <v>0</v>
      </c>
      <c r="AA88" s="312">
        <v>0</v>
      </c>
      <c r="AB88" s="312">
        <v>0</v>
      </c>
      <c r="AC88" s="315">
        <v>500000</v>
      </c>
      <c r="AD88" s="312" t="s">
        <v>1246</v>
      </c>
      <c r="AE88" s="316">
        <v>26</v>
      </c>
      <c r="AF88" s="316">
        <v>16</v>
      </c>
      <c r="AG88" s="316">
        <v>0</v>
      </c>
      <c r="AH88" s="316">
        <v>0</v>
      </c>
      <c r="AI88" s="316">
        <v>0</v>
      </c>
      <c r="AJ88" s="316">
        <v>16</v>
      </c>
      <c r="AK88" s="316">
        <v>0</v>
      </c>
      <c r="AL88" s="316">
        <v>0</v>
      </c>
      <c r="AM88" s="316">
        <v>0</v>
      </c>
      <c r="AN88" s="316">
        <v>0</v>
      </c>
      <c r="AO88" s="316">
        <v>0</v>
      </c>
      <c r="AP88" s="316">
        <v>0</v>
      </c>
      <c r="AQ88" s="312">
        <v>3076923.0769000002</v>
      </c>
      <c r="AR88" s="312">
        <v>0</v>
      </c>
      <c r="AS88" s="312">
        <v>0</v>
      </c>
      <c r="AT88" s="312">
        <v>3076923.0769000002</v>
      </c>
      <c r="AU88" s="312">
        <v>0</v>
      </c>
      <c r="AV88" s="312">
        <v>307692</v>
      </c>
      <c r="AW88" s="312">
        <v>0</v>
      </c>
      <c r="AX88" s="312">
        <v>0</v>
      </c>
      <c r="AY88" s="218">
        <v>0</v>
      </c>
      <c r="AZ88" s="312">
        <v>0</v>
      </c>
      <c r="BA88" s="218">
        <v>0</v>
      </c>
      <c r="BB88" s="312">
        <v>0</v>
      </c>
      <c r="BC88" s="312">
        <v>0</v>
      </c>
      <c r="BD88" s="312">
        <v>0</v>
      </c>
      <c r="BE88" s="312">
        <v>307692</v>
      </c>
      <c r="BF88" s="218">
        <v>0</v>
      </c>
      <c r="BG88" s="218">
        <v>0</v>
      </c>
      <c r="BH88" s="218">
        <v>0</v>
      </c>
      <c r="BI88" s="218">
        <v>0</v>
      </c>
      <c r="BJ88" s="218">
        <v>0</v>
      </c>
      <c r="BK88" s="218">
        <v>0</v>
      </c>
      <c r="BL88" s="218">
        <v>0</v>
      </c>
      <c r="BM88" s="218">
        <v>0</v>
      </c>
      <c r="BN88" s="218">
        <v>0</v>
      </c>
      <c r="BO88" s="218">
        <v>0</v>
      </c>
      <c r="BP88" s="218">
        <v>0</v>
      </c>
      <c r="BQ88" s="312">
        <v>0</v>
      </c>
      <c r="BR88" s="218">
        <v>0</v>
      </c>
      <c r="BS88" s="312">
        <v>0</v>
      </c>
      <c r="BT88" s="315">
        <v>3384615.0769000002</v>
      </c>
      <c r="BU88" s="312">
        <v>0</v>
      </c>
      <c r="BV88" s="312">
        <v>0</v>
      </c>
      <c r="BW88" s="312">
        <v>0</v>
      </c>
      <c r="BX88" s="312">
        <v>0</v>
      </c>
      <c r="BY88" s="312">
        <v>0</v>
      </c>
      <c r="BZ88" s="312">
        <v>0</v>
      </c>
      <c r="CA88" s="312">
        <v>0</v>
      </c>
      <c r="CB88" s="312">
        <v>0</v>
      </c>
      <c r="CC88" s="312">
        <v>0</v>
      </c>
      <c r="CD88" s="312">
        <v>0</v>
      </c>
      <c r="CE88" s="312">
        <v>0</v>
      </c>
      <c r="CF88" s="312">
        <v>0</v>
      </c>
      <c r="CG88" s="312">
        <v>3384615.0769000002</v>
      </c>
      <c r="CH88" s="312">
        <v>338461.50770000002</v>
      </c>
      <c r="CI88" s="312">
        <v>0</v>
      </c>
      <c r="CJ88" s="312">
        <v>338461.50770000002</v>
      </c>
      <c r="CK88" s="312">
        <v>0</v>
      </c>
      <c r="CL88" s="312">
        <v>0</v>
      </c>
      <c r="CM88" s="312">
        <v>0</v>
      </c>
      <c r="CN88" s="312">
        <v>0</v>
      </c>
      <c r="CO88" s="312">
        <v>0</v>
      </c>
      <c r="CP88" s="312">
        <v>0</v>
      </c>
      <c r="CQ88" s="312">
        <v>0</v>
      </c>
      <c r="CR88" s="312">
        <v>3046154</v>
      </c>
      <c r="CS88" s="312">
        <v>0</v>
      </c>
      <c r="CT88" s="315">
        <v>3046154</v>
      </c>
      <c r="CU88" s="312">
        <v>0</v>
      </c>
      <c r="CV88" s="312">
        <v>0</v>
      </c>
      <c r="CW88" s="312">
        <v>0</v>
      </c>
      <c r="CX88" s="312"/>
      <c r="CY88" s="312">
        <v>0</v>
      </c>
      <c r="CZ88" s="312">
        <v>0</v>
      </c>
      <c r="DA88" s="312">
        <v>0</v>
      </c>
      <c r="DB88" s="312">
        <v>0</v>
      </c>
      <c r="DC88" s="312">
        <v>3384615</v>
      </c>
      <c r="DD88" s="312"/>
      <c r="DE88" s="312" t="s">
        <v>836</v>
      </c>
      <c r="DF88" s="312">
        <v>416666.66666666698</v>
      </c>
      <c r="DG88" s="310" t="s">
        <v>195</v>
      </c>
      <c r="DH88" s="310"/>
      <c r="DI88" s="310" t="s">
        <v>1218</v>
      </c>
      <c r="DJ88" s="312"/>
      <c r="DK88" s="312"/>
      <c r="DL88" s="312"/>
      <c r="DM88" s="310"/>
      <c r="DN88" s="312"/>
      <c r="DO88" s="312"/>
      <c r="DP88" s="312"/>
      <c r="DQ88" s="312"/>
      <c r="DR88" s="317"/>
      <c r="DS88" s="317"/>
      <c r="DT88" s="305"/>
    </row>
    <row r="89" spans="1:124" s="304" customFormat="1" ht="20.25" customHeight="1" x14ac:dyDescent="0.35">
      <c r="A89" s="307">
        <v>86</v>
      </c>
      <c r="B89" s="307" t="s">
        <v>872</v>
      </c>
      <c r="C89" s="308" t="s">
        <v>739</v>
      </c>
      <c r="D89" s="308" t="s">
        <v>320</v>
      </c>
      <c r="E89" s="308" t="s">
        <v>340</v>
      </c>
      <c r="F89" s="307" t="s">
        <v>151</v>
      </c>
      <c r="G89" s="308" t="s">
        <v>370</v>
      </c>
      <c r="H89" s="308" t="s">
        <v>129</v>
      </c>
      <c r="I89" s="308" t="s">
        <v>130</v>
      </c>
      <c r="J89" s="308" t="s">
        <v>131</v>
      </c>
      <c r="K89" s="308" t="s">
        <v>250</v>
      </c>
      <c r="L89" s="318">
        <v>44538</v>
      </c>
      <c r="M89" s="309"/>
      <c r="N89" s="309"/>
      <c r="O89" s="318"/>
      <c r="P89" s="310" t="s">
        <v>247</v>
      </c>
      <c r="Q89" s="311" t="s">
        <v>1256</v>
      </c>
      <c r="R89" s="310" t="s">
        <v>134</v>
      </c>
      <c r="S89" s="312">
        <v>0</v>
      </c>
      <c r="T89" s="312">
        <v>5000000</v>
      </c>
      <c r="U89" s="312"/>
      <c r="V89" s="313">
        <v>5000000</v>
      </c>
      <c r="W89" s="312">
        <v>0</v>
      </c>
      <c r="X89" s="312">
        <v>500000</v>
      </c>
      <c r="Y89" s="312">
        <v>0</v>
      </c>
      <c r="Z89" s="314">
        <v>0</v>
      </c>
      <c r="AA89" s="312">
        <v>0</v>
      </c>
      <c r="AB89" s="312">
        <v>0</v>
      </c>
      <c r="AC89" s="315">
        <v>500000</v>
      </c>
      <c r="AD89" s="312" t="s">
        <v>1246</v>
      </c>
      <c r="AE89" s="316">
        <v>26</v>
      </c>
      <c r="AF89" s="316">
        <v>16</v>
      </c>
      <c r="AG89" s="316">
        <v>0</v>
      </c>
      <c r="AH89" s="316">
        <v>0</v>
      </c>
      <c r="AI89" s="316">
        <v>0</v>
      </c>
      <c r="AJ89" s="316">
        <v>16</v>
      </c>
      <c r="AK89" s="316">
        <v>0</v>
      </c>
      <c r="AL89" s="316">
        <v>0</v>
      </c>
      <c r="AM89" s="316">
        <v>0</v>
      </c>
      <c r="AN89" s="316">
        <v>0</v>
      </c>
      <c r="AO89" s="316">
        <v>0</v>
      </c>
      <c r="AP89" s="316">
        <v>0</v>
      </c>
      <c r="AQ89" s="312">
        <v>3076923.0769000002</v>
      </c>
      <c r="AR89" s="312">
        <v>0</v>
      </c>
      <c r="AS89" s="312">
        <v>0</v>
      </c>
      <c r="AT89" s="312">
        <v>3076923.0769000002</v>
      </c>
      <c r="AU89" s="312">
        <v>0</v>
      </c>
      <c r="AV89" s="312">
        <v>307692</v>
      </c>
      <c r="AW89" s="312">
        <v>0</v>
      </c>
      <c r="AX89" s="312">
        <v>0</v>
      </c>
      <c r="AY89" s="218">
        <v>0</v>
      </c>
      <c r="AZ89" s="312">
        <v>0</v>
      </c>
      <c r="BA89" s="218">
        <v>0</v>
      </c>
      <c r="BB89" s="312">
        <v>0</v>
      </c>
      <c r="BC89" s="312">
        <v>0</v>
      </c>
      <c r="BD89" s="312">
        <v>0</v>
      </c>
      <c r="BE89" s="312">
        <v>307692</v>
      </c>
      <c r="BF89" s="218">
        <v>0</v>
      </c>
      <c r="BG89" s="218">
        <v>0</v>
      </c>
      <c r="BH89" s="218">
        <v>0</v>
      </c>
      <c r="BI89" s="218">
        <v>0</v>
      </c>
      <c r="BJ89" s="218">
        <v>0</v>
      </c>
      <c r="BK89" s="218">
        <v>0</v>
      </c>
      <c r="BL89" s="218">
        <v>0</v>
      </c>
      <c r="BM89" s="218">
        <v>0</v>
      </c>
      <c r="BN89" s="218">
        <v>0</v>
      </c>
      <c r="BO89" s="218">
        <v>0</v>
      </c>
      <c r="BP89" s="218">
        <v>0</v>
      </c>
      <c r="BQ89" s="312">
        <v>0</v>
      </c>
      <c r="BR89" s="218">
        <v>0</v>
      </c>
      <c r="BS89" s="312">
        <v>0</v>
      </c>
      <c r="BT89" s="315">
        <v>3384615.0769000002</v>
      </c>
      <c r="BU89" s="312">
        <v>0</v>
      </c>
      <c r="BV89" s="312">
        <v>0</v>
      </c>
      <c r="BW89" s="312">
        <v>0</v>
      </c>
      <c r="BX89" s="312">
        <v>0</v>
      </c>
      <c r="BY89" s="312">
        <v>0</v>
      </c>
      <c r="BZ89" s="312">
        <v>0</v>
      </c>
      <c r="CA89" s="312">
        <v>0</v>
      </c>
      <c r="CB89" s="312">
        <v>0</v>
      </c>
      <c r="CC89" s="312">
        <v>0</v>
      </c>
      <c r="CD89" s="312">
        <v>0</v>
      </c>
      <c r="CE89" s="312">
        <v>0</v>
      </c>
      <c r="CF89" s="312">
        <v>0</v>
      </c>
      <c r="CG89" s="312">
        <v>3384615.0769000002</v>
      </c>
      <c r="CH89" s="312">
        <v>338461.50770000002</v>
      </c>
      <c r="CI89" s="312">
        <v>0</v>
      </c>
      <c r="CJ89" s="312">
        <v>338461.50770000002</v>
      </c>
      <c r="CK89" s="312">
        <v>0</v>
      </c>
      <c r="CL89" s="312">
        <v>0</v>
      </c>
      <c r="CM89" s="312">
        <v>0</v>
      </c>
      <c r="CN89" s="312">
        <v>0</v>
      </c>
      <c r="CO89" s="312">
        <v>0</v>
      </c>
      <c r="CP89" s="312">
        <v>0</v>
      </c>
      <c r="CQ89" s="312">
        <v>0</v>
      </c>
      <c r="CR89" s="312">
        <v>3046154</v>
      </c>
      <c r="CS89" s="312">
        <v>0</v>
      </c>
      <c r="CT89" s="315">
        <v>3046154</v>
      </c>
      <c r="CU89" s="312">
        <v>0</v>
      </c>
      <c r="CV89" s="312">
        <v>0</v>
      </c>
      <c r="CW89" s="312">
        <v>0</v>
      </c>
      <c r="CX89" s="312"/>
      <c r="CY89" s="312">
        <v>0</v>
      </c>
      <c r="CZ89" s="312">
        <v>0</v>
      </c>
      <c r="DA89" s="312">
        <v>0</v>
      </c>
      <c r="DB89" s="312">
        <v>0</v>
      </c>
      <c r="DC89" s="312">
        <v>3384615</v>
      </c>
      <c r="DD89" s="312"/>
      <c r="DE89" s="312" t="s">
        <v>836</v>
      </c>
      <c r="DF89" s="312">
        <v>416666.66666666698</v>
      </c>
      <c r="DG89" s="310" t="s">
        <v>203</v>
      </c>
      <c r="DH89" s="310"/>
      <c r="DI89" s="310" t="s">
        <v>1218</v>
      </c>
      <c r="DJ89" s="312"/>
      <c r="DK89" s="312"/>
      <c r="DL89" s="312"/>
      <c r="DM89" s="310"/>
      <c r="DN89" s="312"/>
      <c r="DO89" s="312"/>
      <c r="DP89" s="312"/>
      <c r="DQ89" s="312"/>
      <c r="DR89" s="317"/>
      <c r="DS89" s="317"/>
      <c r="DT89" s="305"/>
    </row>
    <row r="90" spans="1:124" s="304" customFormat="1" ht="20.25" customHeight="1" x14ac:dyDescent="0.35">
      <c r="A90" s="307">
        <v>87</v>
      </c>
      <c r="B90" s="307" t="s">
        <v>873</v>
      </c>
      <c r="C90" s="308" t="s">
        <v>744</v>
      </c>
      <c r="D90" s="308" t="s">
        <v>320</v>
      </c>
      <c r="E90" s="308" t="s">
        <v>340</v>
      </c>
      <c r="F90" s="307" t="s">
        <v>151</v>
      </c>
      <c r="G90" s="308" t="s">
        <v>370</v>
      </c>
      <c r="H90" s="308" t="s">
        <v>129</v>
      </c>
      <c r="I90" s="308" t="s">
        <v>130</v>
      </c>
      <c r="J90" s="308" t="s">
        <v>131</v>
      </c>
      <c r="K90" s="308" t="s">
        <v>250</v>
      </c>
      <c r="L90" s="318">
        <v>44540</v>
      </c>
      <c r="M90" s="309"/>
      <c r="N90" s="309"/>
      <c r="O90" s="318"/>
      <c r="P90" s="310" t="s">
        <v>247</v>
      </c>
      <c r="Q90" s="311" t="s">
        <v>1256</v>
      </c>
      <c r="R90" s="310" t="s">
        <v>134</v>
      </c>
      <c r="S90" s="312">
        <v>0</v>
      </c>
      <c r="T90" s="312">
        <v>5000000</v>
      </c>
      <c r="U90" s="312"/>
      <c r="V90" s="313">
        <v>5000000</v>
      </c>
      <c r="W90" s="312">
        <v>0</v>
      </c>
      <c r="X90" s="312">
        <v>500000</v>
      </c>
      <c r="Y90" s="312">
        <v>0</v>
      </c>
      <c r="Z90" s="314">
        <v>0</v>
      </c>
      <c r="AA90" s="312">
        <v>0</v>
      </c>
      <c r="AB90" s="312">
        <v>0</v>
      </c>
      <c r="AC90" s="315">
        <v>500000</v>
      </c>
      <c r="AD90" s="312" t="s">
        <v>1246</v>
      </c>
      <c r="AE90" s="316">
        <v>26</v>
      </c>
      <c r="AF90" s="316">
        <v>14</v>
      </c>
      <c r="AG90" s="316">
        <v>0</v>
      </c>
      <c r="AH90" s="316">
        <v>0</v>
      </c>
      <c r="AI90" s="316">
        <v>0</v>
      </c>
      <c r="AJ90" s="316">
        <v>14</v>
      </c>
      <c r="AK90" s="316">
        <v>0</v>
      </c>
      <c r="AL90" s="316">
        <v>0</v>
      </c>
      <c r="AM90" s="316">
        <v>0</v>
      </c>
      <c r="AN90" s="316">
        <v>0</v>
      </c>
      <c r="AO90" s="316">
        <v>0</v>
      </c>
      <c r="AP90" s="316">
        <v>0</v>
      </c>
      <c r="AQ90" s="312">
        <v>2692307.6923000002</v>
      </c>
      <c r="AR90" s="312">
        <v>0</v>
      </c>
      <c r="AS90" s="312">
        <v>0</v>
      </c>
      <c r="AT90" s="312">
        <v>2692307.6923000002</v>
      </c>
      <c r="AU90" s="312">
        <v>0</v>
      </c>
      <c r="AV90" s="312">
        <v>269231</v>
      </c>
      <c r="AW90" s="312">
        <v>0</v>
      </c>
      <c r="AX90" s="312">
        <v>0</v>
      </c>
      <c r="AY90" s="218">
        <v>0</v>
      </c>
      <c r="AZ90" s="312">
        <v>0</v>
      </c>
      <c r="BA90" s="218">
        <v>0</v>
      </c>
      <c r="BB90" s="312">
        <v>0</v>
      </c>
      <c r="BC90" s="312">
        <v>0</v>
      </c>
      <c r="BD90" s="312">
        <v>0</v>
      </c>
      <c r="BE90" s="312">
        <v>269231</v>
      </c>
      <c r="BF90" s="218">
        <v>0</v>
      </c>
      <c r="BG90" s="218">
        <v>0</v>
      </c>
      <c r="BH90" s="218">
        <v>0</v>
      </c>
      <c r="BI90" s="218">
        <v>0</v>
      </c>
      <c r="BJ90" s="218">
        <v>0</v>
      </c>
      <c r="BK90" s="218">
        <v>0</v>
      </c>
      <c r="BL90" s="218">
        <v>0</v>
      </c>
      <c r="BM90" s="218">
        <v>0</v>
      </c>
      <c r="BN90" s="218">
        <v>0</v>
      </c>
      <c r="BO90" s="218">
        <v>0</v>
      </c>
      <c r="BP90" s="218">
        <v>0</v>
      </c>
      <c r="BQ90" s="312">
        <v>0</v>
      </c>
      <c r="BR90" s="218">
        <v>0</v>
      </c>
      <c r="BS90" s="312">
        <v>0</v>
      </c>
      <c r="BT90" s="315">
        <v>2961538.6923000002</v>
      </c>
      <c r="BU90" s="312">
        <v>0</v>
      </c>
      <c r="BV90" s="312">
        <v>0</v>
      </c>
      <c r="BW90" s="312">
        <v>0</v>
      </c>
      <c r="BX90" s="312">
        <v>0</v>
      </c>
      <c r="BY90" s="312">
        <v>0</v>
      </c>
      <c r="BZ90" s="312">
        <v>0</v>
      </c>
      <c r="CA90" s="312">
        <v>0</v>
      </c>
      <c r="CB90" s="312">
        <v>0</v>
      </c>
      <c r="CC90" s="312">
        <v>0</v>
      </c>
      <c r="CD90" s="312">
        <v>0</v>
      </c>
      <c r="CE90" s="312">
        <v>0</v>
      </c>
      <c r="CF90" s="312">
        <v>0</v>
      </c>
      <c r="CG90" s="312">
        <v>2961538.6923000002</v>
      </c>
      <c r="CH90" s="312">
        <v>296153.86920000002</v>
      </c>
      <c r="CI90" s="312">
        <v>0</v>
      </c>
      <c r="CJ90" s="312">
        <v>296153.86920000002</v>
      </c>
      <c r="CK90" s="312">
        <v>0</v>
      </c>
      <c r="CL90" s="312">
        <v>0</v>
      </c>
      <c r="CM90" s="312">
        <v>0</v>
      </c>
      <c r="CN90" s="312">
        <v>0</v>
      </c>
      <c r="CO90" s="312">
        <v>0</v>
      </c>
      <c r="CP90" s="312">
        <v>0</v>
      </c>
      <c r="CQ90" s="312">
        <v>0</v>
      </c>
      <c r="CR90" s="312">
        <v>2665385</v>
      </c>
      <c r="CS90" s="312">
        <v>0</v>
      </c>
      <c r="CT90" s="315">
        <v>2665385</v>
      </c>
      <c r="CU90" s="312">
        <v>0</v>
      </c>
      <c r="CV90" s="312">
        <v>0</v>
      </c>
      <c r="CW90" s="312">
        <v>0</v>
      </c>
      <c r="CX90" s="312"/>
      <c r="CY90" s="312">
        <v>0</v>
      </c>
      <c r="CZ90" s="312">
        <v>0</v>
      </c>
      <c r="DA90" s="312">
        <v>0</v>
      </c>
      <c r="DB90" s="312">
        <v>0</v>
      </c>
      <c r="DC90" s="312">
        <v>2961539</v>
      </c>
      <c r="DD90" s="312"/>
      <c r="DE90" s="312" t="s">
        <v>836</v>
      </c>
      <c r="DF90" s="312">
        <v>416666.66666666698</v>
      </c>
      <c r="DG90" s="310" t="s">
        <v>203</v>
      </c>
      <c r="DH90" s="310"/>
      <c r="DI90" s="310" t="s">
        <v>1218</v>
      </c>
      <c r="DJ90" s="312"/>
      <c r="DK90" s="312"/>
      <c r="DL90" s="312"/>
      <c r="DM90" s="310"/>
      <c r="DN90" s="312"/>
      <c r="DO90" s="312"/>
      <c r="DP90" s="312"/>
      <c r="DQ90" s="312"/>
      <c r="DR90" s="317"/>
      <c r="DS90" s="317"/>
      <c r="DT90" s="305"/>
    </row>
    <row r="91" spans="1:124" s="304" customFormat="1" ht="20.25" customHeight="1" x14ac:dyDescent="0.35">
      <c r="A91" s="307">
        <v>88</v>
      </c>
      <c r="B91" s="307" t="s">
        <v>874</v>
      </c>
      <c r="C91" s="308" t="s">
        <v>347</v>
      </c>
      <c r="D91" s="308" t="s">
        <v>320</v>
      </c>
      <c r="E91" s="308" t="s">
        <v>340</v>
      </c>
      <c r="F91" s="307" t="s">
        <v>151</v>
      </c>
      <c r="G91" s="308" t="s">
        <v>348</v>
      </c>
      <c r="H91" s="308" t="s">
        <v>129</v>
      </c>
      <c r="I91" s="308" t="s">
        <v>130</v>
      </c>
      <c r="J91" s="308" t="s">
        <v>131</v>
      </c>
      <c r="K91" s="308" t="s">
        <v>132</v>
      </c>
      <c r="L91" s="318">
        <v>42191</v>
      </c>
      <c r="M91" s="309"/>
      <c r="N91" s="309"/>
      <c r="O91" s="318"/>
      <c r="P91" s="310" t="s">
        <v>133</v>
      </c>
      <c r="Q91" s="311" t="s">
        <v>774</v>
      </c>
      <c r="R91" s="310" t="s">
        <v>134</v>
      </c>
      <c r="S91" s="312">
        <v>0</v>
      </c>
      <c r="T91" s="312">
        <v>5000000</v>
      </c>
      <c r="U91" s="312"/>
      <c r="V91" s="313">
        <v>5000000</v>
      </c>
      <c r="W91" s="312">
        <v>0</v>
      </c>
      <c r="X91" s="312">
        <v>0</v>
      </c>
      <c r="Y91" s="312">
        <v>0</v>
      </c>
      <c r="Z91" s="314">
        <v>0</v>
      </c>
      <c r="AA91" s="312">
        <v>0</v>
      </c>
      <c r="AB91" s="312">
        <v>0</v>
      </c>
      <c r="AC91" s="315">
        <v>0</v>
      </c>
      <c r="AD91" s="312" t="s">
        <v>1246</v>
      </c>
      <c r="AE91" s="316">
        <v>26</v>
      </c>
      <c r="AF91" s="316">
        <v>24</v>
      </c>
      <c r="AG91" s="316">
        <v>2</v>
      </c>
      <c r="AH91" s="316">
        <v>0</v>
      </c>
      <c r="AI91" s="316">
        <v>0</v>
      </c>
      <c r="AJ91" s="316">
        <v>26</v>
      </c>
      <c r="AK91" s="316">
        <v>0</v>
      </c>
      <c r="AL91" s="316">
        <v>0</v>
      </c>
      <c r="AM91" s="316">
        <v>0</v>
      </c>
      <c r="AN91" s="316">
        <v>0</v>
      </c>
      <c r="AO91" s="316">
        <v>0</v>
      </c>
      <c r="AP91" s="316">
        <v>0</v>
      </c>
      <c r="AQ91" s="312">
        <v>5000000</v>
      </c>
      <c r="AR91" s="312">
        <v>0</v>
      </c>
      <c r="AS91" s="312">
        <v>0</v>
      </c>
      <c r="AT91" s="312">
        <v>5000000</v>
      </c>
      <c r="AU91" s="312">
        <v>0</v>
      </c>
      <c r="AV91" s="312">
        <v>0</v>
      </c>
      <c r="AW91" s="312">
        <v>0</v>
      </c>
      <c r="AX91" s="312">
        <v>0</v>
      </c>
      <c r="AY91" s="218">
        <v>0</v>
      </c>
      <c r="AZ91" s="312">
        <v>0</v>
      </c>
      <c r="BA91" s="218">
        <v>0</v>
      </c>
      <c r="BB91" s="312">
        <v>0</v>
      </c>
      <c r="BC91" s="312">
        <v>0</v>
      </c>
      <c r="BD91" s="312">
        <v>0</v>
      </c>
      <c r="BE91" s="312">
        <v>0</v>
      </c>
      <c r="BF91" s="218">
        <v>0</v>
      </c>
      <c r="BG91" s="218">
        <v>0</v>
      </c>
      <c r="BH91" s="218">
        <v>0</v>
      </c>
      <c r="BI91" s="218">
        <v>7839061</v>
      </c>
      <c r="BJ91" s="218">
        <v>0</v>
      </c>
      <c r="BK91" s="218">
        <v>0</v>
      </c>
      <c r="BL91" s="218">
        <v>0</v>
      </c>
      <c r="BM91" s="218">
        <v>0</v>
      </c>
      <c r="BN91" s="218">
        <v>0</v>
      </c>
      <c r="BO91" s="218">
        <v>0</v>
      </c>
      <c r="BP91" s="218">
        <v>0</v>
      </c>
      <c r="BQ91" s="312">
        <v>0</v>
      </c>
      <c r="BR91" s="218">
        <v>0</v>
      </c>
      <c r="BS91" s="312">
        <v>7839061</v>
      </c>
      <c r="BT91" s="315">
        <v>12839061</v>
      </c>
      <c r="BU91" s="312">
        <v>0</v>
      </c>
      <c r="BV91" s="312">
        <v>0</v>
      </c>
      <c r="BW91" s="312">
        <v>0</v>
      </c>
      <c r="BX91" s="312">
        <v>11000000</v>
      </c>
      <c r="BY91" s="312">
        <v>0</v>
      </c>
      <c r="BZ91" s="312">
        <v>0</v>
      </c>
      <c r="CA91" s="312">
        <v>400000</v>
      </c>
      <c r="CB91" s="312">
        <v>50000</v>
      </c>
      <c r="CC91" s="312">
        <v>75000</v>
      </c>
      <c r="CD91" s="312">
        <v>0</v>
      </c>
      <c r="CE91" s="312">
        <v>525000</v>
      </c>
      <c r="CF91" s="312">
        <v>11525000</v>
      </c>
      <c r="CG91" s="312">
        <v>1314061</v>
      </c>
      <c r="CH91" s="312">
        <v>65703.05</v>
      </c>
      <c r="CI91" s="312">
        <v>0</v>
      </c>
      <c r="CJ91" s="312">
        <v>65703.05</v>
      </c>
      <c r="CK91" s="312">
        <v>0</v>
      </c>
      <c r="CL91" s="312">
        <v>50000</v>
      </c>
      <c r="CM91" s="312">
        <v>0</v>
      </c>
      <c r="CN91" s="312">
        <v>0</v>
      </c>
      <c r="CO91" s="312">
        <v>0</v>
      </c>
      <c r="CP91" s="312">
        <v>0</v>
      </c>
      <c r="CQ91" s="312">
        <v>50000</v>
      </c>
      <c r="CR91" s="312">
        <v>12198358</v>
      </c>
      <c r="CS91" s="312">
        <v>0</v>
      </c>
      <c r="CT91" s="315">
        <v>12198358</v>
      </c>
      <c r="CU91" s="312">
        <v>850000</v>
      </c>
      <c r="CV91" s="312">
        <v>0</v>
      </c>
      <c r="CW91" s="312">
        <v>150000</v>
      </c>
      <c r="CX91" s="312"/>
      <c r="CY91" s="312">
        <v>0</v>
      </c>
      <c r="CZ91" s="312">
        <v>1000000</v>
      </c>
      <c r="DA91" s="312">
        <v>1525000</v>
      </c>
      <c r="DB91" s="312">
        <v>100000</v>
      </c>
      <c r="DC91" s="312">
        <v>13939061</v>
      </c>
      <c r="DD91" s="312"/>
      <c r="DE91" s="312" t="s">
        <v>836</v>
      </c>
      <c r="DF91" s="312">
        <v>416666.66666666698</v>
      </c>
      <c r="DG91" s="310" t="s">
        <v>135</v>
      </c>
      <c r="DH91" s="310"/>
      <c r="DI91" s="310" t="s">
        <v>1218</v>
      </c>
      <c r="DJ91" s="312"/>
      <c r="DK91" s="312"/>
      <c r="DL91" s="312"/>
      <c r="DM91" s="310"/>
      <c r="DN91" s="312"/>
      <c r="DO91" s="312"/>
      <c r="DP91" s="312"/>
      <c r="DQ91" s="312"/>
      <c r="DR91" s="317"/>
      <c r="DS91" s="317"/>
      <c r="DT91" s="305"/>
    </row>
    <row r="92" spans="1:124" s="304" customFormat="1" ht="20.25" customHeight="1" x14ac:dyDescent="0.35">
      <c r="A92" s="307">
        <v>89</v>
      </c>
      <c r="B92" s="307" t="s">
        <v>877</v>
      </c>
      <c r="C92" s="308" t="s">
        <v>339</v>
      </c>
      <c r="D92" s="308" t="s">
        <v>320</v>
      </c>
      <c r="E92" s="308" t="s">
        <v>340</v>
      </c>
      <c r="F92" s="307" t="s">
        <v>127</v>
      </c>
      <c r="G92" s="308" t="s">
        <v>341</v>
      </c>
      <c r="H92" s="308" t="s">
        <v>129</v>
      </c>
      <c r="I92" s="308" t="s">
        <v>130</v>
      </c>
      <c r="J92" s="308" t="s">
        <v>131</v>
      </c>
      <c r="K92" s="308" t="s">
        <v>132</v>
      </c>
      <c r="L92" s="318">
        <v>43600</v>
      </c>
      <c r="M92" s="309"/>
      <c r="N92" s="309"/>
      <c r="O92" s="318"/>
      <c r="P92" s="310" t="s">
        <v>133</v>
      </c>
      <c r="Q92" s="311" t="s">
        <v>774</v>
      </c>
      <c r="R92" s="310" t="s">
        <v>134</v>
      </c>
      <c r="S92" s="312">
        <v>0</v>
      </c>
      <c r="T92" s="312">
        <v>40000000</v>
      </c>
      <c r="U92" s="312"/>
      <c r="V92" s="313">
        <v>40000000</v>
      </c>
      <c r="W92" s="312">
        <v>0</v>
      </c>
      <c r="X92" s="312">
        <v>0</v>
      </c>
      <c r="Y92" s="312">
        <v>0</v>
      </c>
      <c r="Z92" s="314">
        <v>0</v>
      </c>
      <c r="AA92" s="312">
        <v>0</v>
      </c>
      <c r="AB92" s="312">
        <v>0</v>
      </c>
      <c r="AC92" s="315">
        <v>0</v>
      </c>
      <c r="AD92" s="312" t="s">
        <v>1245</v>
      </c>
      <c r="AE92" s="316">
        <v>21</v>
      </c>
      <c r="AF92" s="316">
        <v>16</v>
      </c>
      <c r="AG92" s="316">
        <v>5</v>
      </c>
      <c r="AH92" s="316">
        <v>0</v>
      </c>
      <c r="AI92" s="316">
        <v>0</v>
      </c>
      <c r="AJ92" s="316">
        <v>21</v>
      </c>
      <c r="AK92" s="316">
        <v>0</v>
      </c>
      <c r="AL92" s="316">
        <v>0</v>
      </c>
      <c r="AM92" s="316">
        <v>0</v>
      </c>
      <c r="AN92" s="316">
        <v>0</v>
      </c>
      <c r="AO92" s="316">
        <v>0</v>
      </c>
      <c r="AP92" s="316">
        <v>0</v>
      </c>
      <c r="AQ92" s="312">
        <v>40000000</v>
      </c>
      <c r="AR92" s="312">
        <v>0</v>
      </c>
      <c r="AS92" s="312">
        <v>0</v>
      </c>
      <c r="AT92" s="312">
        <v>40000000</v>
      </c>
      <c r="AU92" s="312">
        <v>0</v>
      </c>
      <c r="AV92" s="312">
        <v>0</v>
      </c>
      <c r="AW92" s="312">
        <v>0</v>
      </c>
      <c r="AX92" s="312">
        <v>0</v>
      </c>
      <c r="AY92" s="218">
        <v>0</v>
      </c>
      <c r="AZ92" s="312">
        <v>0</v>
      </c>
      <c r="BA92" s="218">
        <v>0</v>
      </c>
      <c r="BB92" s="312">
        <v>0</v>
      </c>
      <c r="BC92" s="312">
        <v>0</v>
      </c>
      <c r="BD92" s="312">
        <v>0</v>
      </c>
      <c r="BE92" s="312">
        <v>0</v>
      </c>
      <c r="BF92" s="218">
        <v>0</v>
      </c>
      <c r="BG92" s="218">
        <v>0</v>
      </c>
      <c r="BH92" s="218">
        <v>0</v>
      </c>
      <c r="BI92" s="218">
        <v>0</v>
      </c>
      <c r="BJ92" s="218">
        <v>0</v>
      </c>
      <c r="BK92" s="218">
        <v>0</v>
      </c>
      <c r="BL92" s="218">
        <v>0</v>
      </c>
      <c r="BM92" s="218">
        <v>0</v>
      </c>
      <c r="BN92" s="218">
        <v>0</v>
      </c>
      <c r="BO92" s="218">
        <v>0</v>
      </c>
      <c r="BP92" s="218">
        <v>0</v>
      </c>
      <c r="BQ92" s="312">
        <v>0</v>
      </c>
      <c r="BR92" s="218">
        <v>0</v>
      </c>
      <c r="BS92" s="312">
        <v>0</v>
      </c>
      <c r="BT92" s="315">
        <v>40000000</v>
      </c>
      <c r="BU92" s="312">
        <v>0</v>
      </c>
      <c r="BV92" s="312">
        <v>0</v>
      </c>
      <c r="BW92" s="312">
        <v>0</v>
      </c>
      <c r="BX92" s="312">
        <v>11000000</v>
      </c>
      <c r="BY92" s="312">
        <v>6</v>
      </c>
      <c r="BZ92" s="312">
        <v>26400000</v>
      </c>
      <c r="CA92" s="312">
        <v>2384000</v>
      </c>
      <c r="CB92" s="312">
        <v>400000</v>
      </c>
      <c r="CC92" s="312">
        <v>447000</v>
      </c>
      <c r="CD92" s="312">
        <v>0</v>
      </c>
      <c r="CE92" s="312">
        <v>3231000</v>
      </c>
      <c r="CF92" s="312">
        <v>40631000</v>
      </c>
      <c r="CG92" s="312">
        <v>0</v>
      </c>
      <c r="CH92" s="312">
        <v>0</v>
      </c>
      <c r="CI92" s="312">
        <v>0</v>
      </c>
      <c r="CJ92" s="312">
        <v>0</v>
      </c>
      <c r="CK92" s="312">
        <v>0</v>
      </c>
      <c r="CL92" s="312">
        <v>0</v>
      </c>
      <c r="CM92" s="312">
        <v>0</v>
      </c>
      <c r="CN92" s="312">
        <v>0</v>
      </c>
      <c r="CO92" s="312">
        <v>0</v>
      </c>
      <c r="CP92" s="312">
        <v>0</v>
      </c>
      <c r="CQ92" s="312">
        <v>0</v>
      </c>
      <c r="CR92" s="312">
        <v>36769000</v>
      </c>
      <c r="CS92" s="312">
        <v>0</v>
      </c>
      <c r="CT92" s="315">
        <v>36769000</v>
      </c>
      <c r="CU92" s="312">
        <v>5066000</v>
      </c>
      <c r="CV92" s="312">
        <v>0</v>
      </c>
      <c r="CW92" s="312">
        <v>894000</v>
      </c>
      <c r="CX92" s="312"/>
      <c r="CY92" s="312">
        <v>0</v>
      </c>
      <c r="CZ92" s="312">
        <v>5960000</v>
      </c>
      <c r="DA92" s="312">
        <v>9191000</v>
      </c>
      <c r="DB92" s="312">
        <v>596000</v>
      </c>
      <c r="DC92" s="312">
        <v>46556000</v>
      </c>
      <c r="DD92" s="312"/>
      <c r="DE92" s="312" t="s">
        <v>836</v>
      </c>
      <c r="DF92" s="312">
        <v>3333333.3333333302</v>
      </c>
      <c r="DG92" s="310" t="s">
        <v>135</v>
      </c>
      <c r="DH92" s="310"/>
      <c r="DI92" s="310" t="s">
        <v>1218</v>
      </c>
      <c r="DJ92" s="312"/>
      <c r="DK92" s="312"/>
      <c r="DL92" s="312"/>
      <c r="DM92" s="310"/>
      <c r="DN92" s="312"/>
      <c r="DO92" s="312"/>
      <c r="DP92" s="312"/>
      <c r="DQ92" s="312"/>
      <c r="DR92" s="317"/>
      <c r="DS92" s="317"/>
      <c r="DT92" s="305"/>
    </row>
    <row r="93" spans="1:124" s="304" customFormat="1" ht="20.25" customHeight="1" x14ac:dyDescent="0.35">
      <c r="A93" s="307">
        <v>90</v>
      </c>
      <c r="B93" s="307" t="s">
        <v>882</v>
      </c>
      <c r="C93" s="308" t="s">
        <v>342</v>
      </c>
      <c r="D93" s="308" t="s">
        <v>320</v>
      </c>
      <c r="E93" s="308" t="s">
        <v>340</v>
      </c>
      <c r="F93" s="307" t="s">
        <v>186</v>
      </c>
      <c r="G93" s="308" t="s">
        <v>343</v>
      </c>
      <c r="H93" s="308" t="s">
        <v>129</v>
      </c>
      <c r="I93" s="308" t="s">
        <v>130</v>
      </c>
      <c r="J93" s="308" t="s">
        <v>131</v>
      </c>
      <c r="K93" s="308" t="s">
        <v>132</v>
      </c>
      <c r="L93" s="318">
        <v>43661</v>
      </c>
      <c r="M93" s="309"/>
      <c r="N93" s="309"/>
      <c r="O93" s="318"/>
      <c r="P93" s="310" t="s">
        <v>133</v>
      </c>
      <c r="Q93" s="311" t="s">
        <v>774</v>
      </c>
      <c r="R93" s="310" t="s">
        <v>134</v>
      </c>
      <c r="S93" s="312">
        <v>0</v>
      </c>
      <c r="T93" s="312">
        <v>30000000</v>
      </c>
      <c r="U93" s="312"/>
      <c r="V93" s="313">
        <v>30000000</v>
      </c>
      <c r="W93" s="312">
        <v>0</v>
      </c>
      <c r="X93" s="312">
        <v>0</v>
      </c>
      <c r="Y93" s="312">
        <v>0</v>
      </c>
      <c r="Z93" s="314">
        <v>0</v>
      </c>
      <c r="AA93" s="312">
        <v>0</v>
      </c>
      <c r="AB93" s="312">
        <v>0</v>
      </c>
      <c r="AC93" s="315">
        <v>0</v>
      </c>
      <c r="AD93" s="312" t="s">
        <v>1245</v>
      </c>
      <c r="AE93" s="316">
        <v>21</v>
      </c>
      <c r="AF93" s="316">
        <v>15.5</v>
      </c>
      <c r="AG93" s="316">
        <v>5.5</v>
      </c>
      <c r="AH93" s="316">
        <v>0</v>
      </c>
      <c r="AI93" s="316">
        <v>0</v>
      </c>
      <c r="AJ93" s="316">
        <v>21</v>
      </c>
      <c r="AK93" s="316">
        <v>0</v>
      </c>
      <c r="AL93" s="316">
        <v>0</v>
      </c>
      <c r="AM93" s="316">
        <v>0</v>
      </c>
      <c r="AN93" s="316">
        <v>0</v>
      </c>
      <c r="AO93" s="316">
        <v>0</v>
      </c>
      <c r="AP93" s="316">
        <v>0</v>
      </c>
      <c r="AQ93" s="312">
        <v>30000000</v>
      </c>
      <c r="AR93" s="312">
        <v>0</v>
      </c>
      <c r="AS93" s="312">
        <v>0</v>
      </c>
      <c r="AT93" s="312">
        <v>30000000</v>
      </c>
      <c r="AU93" s="312">
        <v>0</v>
      </c>
      <c r="AV93" s="312">
        <v>0</v>
      </c>
      <c r="AW93" s="312">
        <v>0</v>
      </c>
      <c r="AX93" s="312">
        <v>0</v>
      </c>
      <c r="AY93" s="218">
        <v>0</v>
      </c>
      <c r="AZ93" s="312">
        <v>0</v>
      </c>
      <c r="BA93" s="218">
        <v>0</v>
      </c>
      <c r="BB93" s="312">
        <v>0</v>
      </c>
      <c r="BC93" s="312">
        <v>0</v>
      </c>
      <c r="BD93" s="312">
        <v>0</v>
      </c>
      <c r="BE93" s="312">
        <v>0</v>
      </c>
      <c r="BF93" s="218">
        <v>0</v>
      </c>
      <c r="BG93" s="218">
        <v>0</v>
      </c>
      <c r="BH93" s="218">
        <v>0</v>
      </c>
      <c r="BI93" s="218">
        <v>0</v>
      </c>
      <c r="BJ93" s="218">
        <v>0</v>
      </c>
      <c r="BK93" s="218">
        <v>0</v>
      </c>
      <c r="BL93" s="218">
        <v>0</v>
      </c>
      <c r="BM93" s="218">
        <v>0</v>
      </c>
      <c r="BN93" s="218">
        <v>0</v>
      </c>
      <c r="BO93" s="218">
        <v>0</v>
      </c>
      <c r="BP93" s="218">
        <v>0</v>
      </c>
      <c r="BQ93" s="312">
        <v>0</v>
      </c>
      <c r="BR93" s="218">
        <v>0</v>
      </c>
      <c r="BS93" s="312">
        <v>0</v>
      </c>
      <c r="BT93" s="315">
        <v>30000000</v>
      </c>
      <c r="BU93" s="312">
        <v>0</v>
      </c>
      <c r="BV93" s="312">
        <v>0</v>
      </c>
      <c r="BW93" s="312">
        <v>0</v>
      </c>
      <c r="BX93" s="312">
        <v>11000000</v>
      </c>
      <c r="BY93" s="312">
        <v>7</v>
      </c>
      <c r="BZ93" s="312">
        <v>30800000</v>
      </c>
      <c r="CA93" s="312">
        <v>2384000</v>
      </c>
      <c r="CB93" s="312">
        <v>300000</v>
      </c>
      <c r="CC93" s="312">
        <v>447000</v>
      </c>
      <c r="CD93" s="312">
        <v>0</v>
      </c>
      <c r="CE93" s="312">
        <v>3131000</v>
      </c>
      <c r="CF93" s="312">
        <v>44931000</v>
      </c>
      <c r="CG93" s="312">
        <v>0</v>
      </c>
      <c r="CH93" s="312">
        <v>0</v>
      </c>
      <c r="CI93" s="312">
        <v>0</v>
      </c>
      <c r="CJ93" s="312">
        <v>0</v>
      </c>
      <c r="CK93" s="312">
        <v>0</v>
      </c>
      <c r="CL93" s="312">
        <v>0</v>
      </c>
      <c r="CM93" s="312">
        <v>0</v>
      </c>
      <c r="CN93" s="312">
        <v>0</v>
      </c>
      <c r="CO93" s="312">
        <v>0</v>
      </c>
      <c r="CP93" s="312">
        <v>0</v>
      </c>
      <c r="CQ93" s="312">
        <v>0</v>
      </c>
      <c r="CR93" s="312">
        <v>26869000</v>
      </c>
      <c r="CS93" s="312">
        <v>0</v>
      </c>
      <c r="CT93" s="315">
        <v>26869000</v>
      </c>
      <c r="CU93" s="312">
        <v>5066000</v>
      </c>
      <c r="CV93" s="312">
        <v>0</v>
      </c>
      <c r="CW93" s="312">
        <v>894000</v>
      </c>
      <c r="CX93" s="312"/>
      <c r="CY93" s="312">
        <v>0</v>
      </c>
      <c r="CZ93" s="312">
        <v>5960000</v>
      </c>
      <c r="DA93" s="312">
        <v>9091000</v>
      </c>
      <c r="DB93" s="312">
        <v>596000</v>
      </c>
      <c r="DC93" s="312">
        <v>36556000</v>
      </c>
      <c r="DD93" s="312"/>
      <c r="DE93" s="312" t="s">
        <v>836</v>
      </c>
      <c r="DF93" s="312">
        <v>2500000</v>
      </c>
      <c r="DG93" s="310" t="s">
        <v>135</v>
      </c>
      <c r="DH93" s="310"/>
      <c r="DI93" s="310" t="s">
        <v>1218</v>
      </c>
      <c r="DJ93" s="312"/>
      <c r="DK93" s="312"/>
      <c r="DL93" s="312"/>
      <c r="DM93" s="310"/>
      <c r="DN93" s="312"/>
      <c r="DO93" s="312"/>
      <c r="DP93" s="312"/>
      <c r="DQ93" s="312"/>
      <c r="DR93" s="317"/>
      <c r="DS93" s="317"/>
      <c r="DT93" s="305"/>
    </row>
    <row r="94" spans="1:124" s="304" customFormat="1" ht="20.25" customHeight="1" x14ac:dyDescent="0.35">
      <c r="A94" s="307">
        <v>91</v>
      </c>
      <c r="B94" s="307" t="s">
        <v>883</v>
      </c>
      <c r="C94" s="308" t="s">
        <v>367</v>
      </c>
      <c r="D94" s="308" t="s">
        <v>320</v>
      </c>
      <c r="E94" s="308" t="s">
        <v>340</v>
      </c>
      <c r="F94" s="307" t="s">
        <v>256</v>
      </c>
      <c r="G94" s="308" t="s">
        <v>368</v>
      </c>
      <c r="H94" s="308" t="s">
        <v>129</v>
      </c>
      <c r="I94" s="308" t="s">
        <v>130</v>
      </c>
      <c r="J94" s="308" t="s">
        <v>131</v>
      </c>
      <c r="K94" s="308" t="s">
        <v>132</v>
      </c>
      <c r="L94" s="318">
        <v>41821</v>
      </c>
      <c r="M94" s="309"/>
      <c r="N94" s="309"/>
      <c r="O94" s="318"/>
      <c r="P94" s="310" t="s">
        <v>133</v>
      </c>
      <c r="Q94" s="311" t="s">
        <v>774</v>
      </c>
      <c r="R94" s="310" t="s">
        <v>134</v>
      </c>
      <c r="S94" s="312">
        <v>0</v>
      </c>
      <c r="T94" s="312">
        <v>15000000</v>
      </c>
      <c r="U94" s="312"/>
      <c r="V94" s="313">
        <v>15000000</v>
      </c>
      <c r="W94" s="312">
        <v>200000</v>
      </c>
      <c r="X94" s="312">
        <v>500000</v>
      </c>
      <c r="Y94" s="312">
        <v>0</v>
      </c>
      <c r="Z94" s="314">
        <v>0</v>
      </c>
      <c r="AA94" s="312">
        <v>0</v>
      </c>
      <c r="AB94" s="312">
        <v>0</v>
      </c>
      <c r="AC94" s="315">
        <v>700000</v>
      </c>
      <c r="AD94" s="312" t="s">
        <v>1246</v>
      </c>
      <c r="AE94" s="316">
        <v>26</v>
      </c>
      <c r="AF94" s="316">
        <v>24</v>
      </c>
      <c r="AG94" s="316">
        <v>2</v>
      </c>
      <c r="AH94" s="316">
        <v>0</v>
      </c>
      <c r="AI94" s="316">
        <v>0</v>
      </c>
      <c r="AJ94" s="316">
        <v>26</v>
      </c>
      <c r="AK94" s="316">
        <v>0</v>
      </c>
      <c r="AL94" s="316">
        <v>0</v>
      </c>
      <c r="AM94" s="316">
        <v>0</v>
      </c>
      <c r="AN94" s="316">
        <v>0</v>
      </c>
      <c r="AO94" s="316">
        <v>0</v>
      </c>
      <c r="AP94" s="316">
        <v>0</v>
      </c>
      <c r="AQ94" s="312">
        <v>15000000</v>
      </c>
      <c r="AR94" s="312">
        <v>0</v>
      </c>
      <c r="AS94" s="312">
        <v>0</v>
      </c>
      <c r="AT94" s="312">
        <v>15000000</v>
      </c>
      <c r="AU94" s="312">
        <v>200000</v>
      </c>
      <c r="AV94" s="312">
        <v>500000</v>
      </c>
      <c r="AW94" s="312">
        <v>0</v>
      </c>
      <c r="AX94" s="312">
        <v>0</v>
      </c>
      <c r="AY94" s="218">
        <v>0</v>
      </c>
      <c r="AZ94" s="312">
        <v>0</v>
      </c>
      <c r="BA94" s="218">
        <v>0</v>
      </c>
      <c r="BB94" s="312">
        <v>0</v>
      </c>
      <c r="BC94" s="312">
        <v>0</v>
      </c>
      <c r="BD94" s="312">
        <v>0</v>
      </c>
      <c r="BE94" s="312">
        <v>700000</v>
      </c>
      <c r="BF94" s="218">
        <v>0</v>
      </c>
      <c r="BG94" s="218">
        <v>0</v>
      </c>
      <c r="BH94" s="218">
        <v>0</v>
      </c>
      <c r="BI94" s="218">
        <v>3000000</v>
      </c>
      <c r="BJ94" s="218">
        <v>0</v>
      </c>
      <c r="BK94" s="218">
        <v>0</v>
      </c>
      <c r="BL94" s="218">
        <v>0</v>
      </c>
      <c r="BM94" s="218">
        <v>0</v>
      </c>
      <c r="BN94" s="218">
        <v>0</v>
      </c>
      <c r="BO94" s="218">
        <v>0</v>
      </c>
      <c r="BP94" s="218">
        <v>0</v>
      </c>
      <c r="BQ94" s="312">
        <v>0</v>
      </c>
      <c r="BR94" s="218">
        <v>0</v>
      </c>
      <c r="BS94" s="312">
        <v>3000000</v>
      </c>
      <c r="BT94" s="315">
        <v>18700000</v>
      </c>
      <c r="BU94" s="312">
        <v>0</v>
      </c>
      <c r="BV94" s="312">
        <v>0</v>
      </c>
      <c r="BW94" s="312">
        <v>0</v>
      </c>
      <c r="BX94" s="312">
        <v>11000000</v>
      </c>
      <c r="BY94" s="312">
        <v>0</v>
      </c>
      <c r="BZ94" s="312">
        <v>0</v>
      </c>
      <c r="CA94" s="312">
        <v>1200000</v>
      </c>
      <c r="CB94" s="312">
        <v>150000</v>
      </c>
      <c r="CC94" s="312">
        <v>225000</v>
      </c>
      <c r="CD94" s="312">
        <v>0</v>
      </c>
      <c r="CE94" s="312">
        <v>1575000</v>
      </c>
      <c r="CF94" s="312">
        <v>12575000</v>
      </c>
      <c r="CG94" s="312">
        <v>6125000</v>
      </c>
      <c r="CH94" s="312">
        <v>362500</v>
      </c>
      <c r="CI94" s="312">
        <v>0</v>
      </c>
      <c r="CJ94" s="312">
        <v>362500</v>
      </c>
      <c r="CK94" s="312">
        <v>0</v>
      </c>
      <c r="CL94" s="312">
        <v>149000</v>
      </c>
      <c r="CM94" s="312">
        <v>0</v>
      </c>
      <c r="CN94" s="312">
        <v>0</v>
      </c>
      <c r="CO94" s="312">
        <v>0</v>
      </c>
      <c r="CP94" s="312">
        <v>0</v>
      </c>
      <c r="CQ94" s="312">
        <v>149000</v>
      </c>
      <c r="CR94" s="312">
        <v>16613500</v>
      </c>
      <c r="CS94" s="312">
        <v>0</v>
      </c>
      <c r="CT94" s="315">
        <v>16613500</v>
      </c>
      <c r="CU94" s="312">
        <v>2550000</v>
      </c>
      <c r="CV94" s="312">
        <v>0</v>
      </c>
      <c r="CW94" s="312">
        <v>450000</v>
      </c>
      <c r="CX94" s="312"/>
      <c r="CY94" s="312">
        <v>0</v>
      </c>
      <c r="CZ94" s="312">
        <v>3000000</v>
      </c>
      <c r="DA94" s="312">
        <v>4575000</v>
      </c>
      <c r="DB94" s="312">
        <v>300000</v>
      </c>
      <c r="DC94" s="312">
        <v>22000000</v>
      </c>
      <c r="DD94" s="312"/>
      <c r="DE94" s="312" t="s">
        <v>836</v>
      </c>
      <c r="DF94" s="312">
        <v>1250000</v>
      </c>
      <c r="DG94" s="310" t="s">
        <v>200</v>
      </c>
      <c r="DH94" s="310"/>
      <c r="DI94" s="310" t="s">
        <v>1218</v>
      </c>
      <c r="DJ94" s="312"/>
      <c r="DK94" s="312"/>
      <c r="DL94" s="312"/>
      <c r="DM94" s="310"/>
      <c r="DN94" s="312"/>
      <c r="DO94" s="312"/>
      <c r="DP94" s="312"/>
      <c r="DQ94" s="312"/>
      <c r="DR94" s="317"/>
      <c r="DS94" s="317"/>
      <c r="DT94" s="305"/>
    </row>
    <row r="95" spans="1:124" s="304" customFormat="1" ht="20.25" customHeight="1" x14ac:dyDescent="0.35">
      <c r="A95" s="307">
        <v>92</v>
      </c>
      <c r="B95" s="307" t="s">
        <v>885</v>
      </c>
      <c r="C95" s="308" t="s">
        <v>344</v>
      </c>
      <c r="D95" s="308" t="s">
        <v>320</v>
      </c>
      <c r="E95" s="308" t="s">
        <v>340</v>
      </c>
      <c r="F95" s="307" t="s">
        <v>256</v>
      </c>
      <c r="G95" s="308" t="s">
        <v>345</v>
      </c>
      <c r="H95" s="308" t="s">
        <v>129</v>
      </c>
      <c r="I95" s="308" t="s">
        <v>130</v>
      </c>
      <c r="J95" s="308" t="s">
        <v>131</v>
      </c>
      <c r="K95" s="308" t="s">
        <v>132</v>
      </c>
      <c r="L95" s="318">
        <v>43801</v>
      </c>
      <c r="M95" s="309"/>
      <c r="N95" s="309"/>
      <c r="O95" s="318"/>
      <c r="P95" s="310" t="s">
        <v>133</v>
      </c>
      <c r="Q95" s="311" t="s">
        <v>774</v>
      </c>
      <c r="R95" s="310" t="s">
        <v>134</v>
      </c>
      <c r="S95" s="312">
        <v>0</v>
      </c>
      <c r="T95" s="312">
        <v>15000000</v>
      </c>
      <c r="U95" s="312"/>
      <c r="V95" s="313">
        <v>15000000</v>
      </c>
      <c r="W95" s="312">
        <v>0</v>
      </c>
      <c r="X95" s="312">
        <v>0</v>
      </c>
      <c r="Y95" s="312">
        <v>0</v>
      </c>
      <c r="Z95" s="314">
        <v>0</v>
      </c>
      <c r="AA95" s="312">
        <v>0</v>
      </c>
      <c r="AB95" s="312">
        <v>0</v>
      </c>
      <c r="AC95" s="315">
        <v>0</v>
      </c>
      <c r="AD95" s="312" t="s">
        <v>1246</v>
      </c>
      <c r="AE95" s="316">
        <v>26</v>
      </c>
      <c r="AF95" s="316">
        <v>25.5</v>
      </c>
      <c r="AG95" s="316">
        <v>0.5</v>
      </c>
      <c r="AH95" s="316">
        <v>0</v>
      </c>
      <c r="AI95" s="316">
        <v>0</v>
      </c>
      <c r="AJ95" s="316">
        <v>26</v>
      </c>
      <c r="AK95" s="316">
        <v>0</v>
      </c>
      <c r="AL95" s="316">
        <v>0</v>
      </c>
      <c r="AM95" s="316">
        <v>0</v>
      </c>
      <c r="AN95" s="316">
        <v>0</v>
      </c>
      <c r="AO95" s="316">
        <v>0</v>
      </c>
      <c r="AP95" s="316">
        <v>0</v>
      </c>
      <c r="AQ95" s="312">
        <v>15000000</v>
      </c>
      <c r="AR95" s="312">
        <v>0</v>
      </c>
      <c r="AS95" s="312">
        <v>0</v>
      </c>
      <c r="AT95" s="312">
        <v>15000000</v>
      </c>
      <c r="AU95" s="312">
        <v>0</v>
      </c>
      <c r="AV95" s="312">
        <v>0</v>
      </c>
      <c r="AW95" s="312">
        <v>0</v>
      </c>
      <c r="AX95" s="312">
        <v>0</v>
      </c>
      <c r="AY95" s="218">
        <v>0</v>
      </c>
      <c r="AZ95" s="312">
        <v>0</v>
      </c>
      <c r="BA95" s="218">
        <v>0</v>
      </c>
      <c r="BB95" s="312">
        <v>0</v>
      </c>
      <c r="BC95" s="312">
        <v>0</v>
      </c>
      <c r="BD95" s="312">
        <v>0</v>
      </c>
      <c r="BE95" s="312">
        <v>0</v>
      </c>
      <c r="BF95" s="218">
        <v>0</v>
      </c>
      <c r="BG95" s="218">
        <v>0</v>
      </c>
      <c r="BH95" s="218">
        <v>0</v>
      </c>
      <c r="BI95" s="218">
        <v>13268961</v>
      </c>
      <c r="BJ95" s="218">
        <v>0</v>
      </c>
      <c r="BK95" s="218">
        <v>0</v>
      </c>
      <c r="BL95" s="218">
        <v>0</v>
      </c>
      <c r="BM95" s="218">
        <v>0</v>
      </c>
      <c r="BN95" s="218">
        <v>0</v>
      </c>
      <c r="BO95" s="218">
        <v>0</v>
      </c>
      <c r="BP95" s="218">
        <v>0</v>
      </c>
      <c r="BQ95" s="312">
        <v>0</v>
      </c>
      <c r="BR95" s="218">
        <v>0</v>
      </c>
      <c r="BS95" s="312">
        <v>13268961</v>
      </c>
      <c r="BT95" s="315">
        <v>28268961</v>
      </c>
      <c r="BU95" s="312">
        <v>0</v>
      </c>
      <c r="BV95" s="312">
        <v>0</v>
      </c>
      <c r="BW95" s="312">
        <v>0</v>
      </c>
      <c r="BX95" s="312">
        <v>11000000</v>
      </c>
      <c r="BY95" s="312">
        <v>2</v>
      </c>
      <c r="BZ95" s="312">
        <v>8800000</v>
      </c>
      <c r="CA95" s="312">
        <v>1200000</v>
      </c>
      <c r="CB95" s="312">
        <v>150000</v>
      </c>
      <c r="CC95" s="312">
        <v>225000</v>
      </c>
      <c r="CD95" s="312">
        <v>0</v>
      </c>
      <c r="CE95" s="312">
        <v>1575000</v>
      </c>
      <c r="CF95" s="312">
        <v>21375000</v>
      </c>
      <c r="CG95" s="312">
        <v>6893961</v>
      </c>
      <c r="CH95" s="312">
        <v>439396.1</v>
      </c>
      <c r="CI95" s="312">
        <v>0</v>
      </c>
      <c r="CJ95" s="312">
        <v>439396.1</v>
      </c>
      <c r="CK95" s="312">
        <v>0</v>
      </c>
      <c r="CL95" s="312">
        <v>149000</v>
      </c>
      <c r="CM95" s="312">
        <v>0</v>
      </c>
      <c r="CN95" s="312">
        <v>0</v>
      </c>
      <c r="CO95" s="312">
        <v>0</v>
      </c>
      <c r="CP95" s="312">
        <v>0</v>
      </c>
      <c r="CQ95" s="312">
        <v>149000</v>
      </c>
      <c r="CR95" s="312">
        <v>26105565</v>
      </c>
      <c r="CS95" s="312">
        <v>0</v>
      </c>
      <c r="CT95" s="315">
        <v>26105565</v>
      </c>
      <c r="CU95" s="312">
        <v>2550000</v>
      </c>
      <c r="CV95" s="312">
        <v>0</v>
      </c>
      <c r="CW95" s="312">
        <v>450000</v>
      </c>
      <c r="CX95" s="312"/>
      <c r="CY95" s="312">
        <v>0</v>
      </c>
      <c r="CZ95" s="312">
        <v>3000000</v>
      </c>
      <c r="DA95" s="312">
        <v>4575000</v>
      </c>
      <c r="DB95" s="312">
        <v>300000</v>
      </c>
      <c r="DC95" s="312">
        <v>31568961</v>
      </c>
      <c r="DD95" s="312"/>
      <c r="DE95" s="312" t="s">
        <v>836</v>
      </c>
      <c r="DF95" s="312">
        <v>1250000</v>
      </c>
      <c r="DG95" s="310" t="s">
        <v>135</v>
      </c>
      <c r="DH95" s="310"/>
      <c r="DI95" s="310" t="s">
        <v>1218</v>
      </c>
      <c r="DJ95" s="312"/>
      <c r="DK95" s="312"/>
      <c r="DL95" s="312"/>
      <c r="DM95" s="310"/>
      <c r="DN95" s="312"/>
      <c r="DO95" s="312"/>
      <c r="DP95" s="312"/>
      <c r="DQ95" s="312"/>
      <c r="DR95" s="317"/>
      <c r="DS95" s="317"/>
      <c r="DT95" s="305"/>
    </row>
    <row r="96" spans="1:124" s="304" customFormat="1" ht="20.25" customHeight="1" x14ac:dyDescent="0.35">
      <c r="A96" s="307">
        <v>93</v>
      </c>
      <c r="B96" s="307" t="s">
        <v>842</v>
      </c>
      <c r="C96" s="308" t="s">
        <v>323</v>
      </c>
      <c r="D96" s="308" t="s">
        <v>320</v>
      </c>
      <c r="E96" s="308" t="s">
        <v>321</v>
      </c>
      <c r="F96" s="307" t="s">
        <v>151</v>
      </c>
      <c r="G96" s="308" t="s">
        <v>324</v>
      </c>
      <c r="H96" s="308" t="s">
        <v>129</v>
      </c>
      <c r="I96" s="308" t="s">
        <v>130</v>
      </c>
      <c r="J96" s="308" t="s">
        <v>131</v>
      </c>
      <c r="K96" s="308" t="s">
        <v>132</v>
      </c>
      <c r="L96" s="318">
        <v>43724</v>
      </c>
      <c r="M96" s="309"/>
      <c r="N96" s="309"/>
      <c r="O96" s="318"/>
      <c r="P96" s="310" t="s">
        <v>133</v>
      </c>
      <c r="Q96" s="311" t="s">
        <v>774</v>
      </c>
      <c r="R96" s="310" t="s">
        <v>134</v>
      </c>
      <c r="S96" s="312">
        <v>0</v>
      </c>
      <c r="T96" s="312">
        <v>5000000</v>
      </c>
      <c r="U96" s="312"/>
      <c r="V96" s="313">
        <v>5000000</v>
      </c>
      <c r="W96" s="312">
        <v>0</v>
      </c>
      <c r="X96" s="312">
        <v>0</v>
      </c>
      <c r="Y96" s="312">
        <v>0</v>
      </c>
      <c r="Z96" s="314">
        <v>0</v>
      </c>
      <c r="AA96" s="312">
        <v>0</v>
      </c>
      <c r="AB96" s="312">
        <v>0</v>
      </c>
      <c r="AC96" s="315">
        <v>0</v>
      </c>
      <c r="AD96" s="312" t="s">
        <v>1245</v>
      </c>
      <c r="AE96" s="316">
        <v>21</v>
      </c>
      <c r="AF96" s="316">
        <v>17</v>
      </c>
      <c r="AG96" s="316">
        <v>4</v>
      </c>
      <c r="AH96" s="316">
        <v>0</v>
      </c>
      <c r="AI96" s="316">
        <v>0</v>
      </c>
      <c r="AJ96" s="316">
        <v>21</v>
      </c>
      <c r="AK96" s="316">
        <v>0</v>
      </c>
      <c r="AL96" s="316">
        <v>0</v>
      </c>
      <c r="AM96" s="316">
        <v>0</v>
      </c>
      <c r="AN96" s="316">
        <v>0</v>
      </c>
      <c r="AO96" s="316">
        <v>0</v>
      </c>
      <c r="AP96" s="316">
        <v>0</v>
      </c>
      <c r="AQ96" s="312">
        <v>5000000</v>
      </c>
      <c r="AR96" s="312">
        <v>0</v>
      </c>
      <c r="AS96" s="312">
        <v>0</v>
      </c>
      <c r="AT96" s="312">
        <v>5000000</v>
      </c>
      <c r="AU96" s="312">
        <v>0</v>
      </c>
      <c r="AV96" s="312">
        <v>0</v>
      </c>
      <c r="AW96" s="312">
        <v>0</v>
      </c>
      <c r="AX96" s="312">
        <v>0</v>
      </c>
      <c r="AY96" s="218">
        <v>0</v>
      </c>
      <c r="AZ96" s="312">
        <v>0</v>
      </c>
      <c r="BA96" s="218">
        <v>0</v>
      </c>
      <c r="BB96" s="312">
        <v>0</v>
      </c>
      <c r="BC96" s="312">
        <v>0</v>
      </c>
      <c r="BD96" s="312">
        <v>0</v>
      </c>
      <c r="BE96" s="312">
        <v>0</v>
      </c>
      <c r="BF96" s="218">
        <v>0</v>
      </c>
      <c r="BG96" s="218">
        <v>0</v>
      </c>
      <c r="BH96" s="218">
        <v>0</v>
      </c>
      <c r="BI96" s="218">
        <v>0</v>
      </c>
      <c r="BJ96" s="218">
        <v>0</v>
      </c>
      <c r="BK96" s="218">
        <v>0</v>
      </c>
      <c r="BL96" s="218">
        <v>0</v>
      </c>
      <c r="BM96" s="218">
        <v>0</v>
      </c>
      <c r="BN96" s="218">
        <v>0</v>
      </c>
      <c r="BO96" s="218">
        <v>0</v>
      </c>
      <c r="BP96" s="218">
        <v>0</v>
      </c>
      <c r="BQ96" s="312">
        <v>0</v>
      </c>
      <c r="BR96" s="218">
        <v>0</v>
      </c>
      <c r="BS96" s="312">
        <v>0</v>
      </c>
      <c r="BT96" s="315">
        <v>5000000</v>
      </c>
      <c r="BU96" s="312">
        <v>0</v>
      </c>
      <c r="BV96" s="312">
        <v>0</v>
      </c>
      <c r="BW96" s="312">
        <v>0</v>
      </c>
      <c r="BX96" s="312">
        <v>11000000</v>
      </c>
      <c r="BY96" s="312">
        <v>0</v>
      </c>
      <c r="BZ96" s="312">
        <v>0</v>
      </c>
      <c r="CA96" s="312">
        <v>400000</v>
      </c>
      <c r="CB96" s="312">
        <v>50000</v>
      </c>
      <c r="CC96" s="312">
        <v>75000</v>
      </c>
      <c r="CD96" s="312">
        <v>0</v>
      </c>
      <c r="CE96" s="312">
        <v>525000</v>
      </c>
      <c r="CF96" s="312">
        <v>11525000</v>
      </c>
      <c r="CG96" s="312">
        <v>0</v>
      </c>
      <c r="CH96" s="312">
        <v>0</v>
      </c>
      <c r="CI96" s="312">
        <v>0</v>
      </c>
      <c r="CJ96" s="312">
        <v>0</v>
      </c>
      <c r="CK96" s="312">
        <v>0</v>
      </c>
      <c r="CL96" s="312">
        <v>0</v>
      </c>
      <c r="CM96" s="312">
        <v>0</v>
      </c>
      <c r="CN96" s="312">
        <v>0</v>
      </c>
      <c r="CO96" s="312">
        <v>0</v>
      </c>
      <c r="CP96" s="312">
        <v>0</v>
      </c>
      <c r="CQ96" s="312">
        <v>0</v>
      </c>
      <c r="CR96" s="312">
        <v>4475000</v>
      </c>
      <c r="CS96" s="312">
        <v>0</v>
      </c>
      <c r="CT96" s="315">
        <v>4475000</v>
      </c>
      <c r="CU96" s="312">
        <v>850000</v>
      </c>
      <c r="CV96" s="312">
        <v>0</v>
      </c>
      <c r="CW96" s="312">
        <v>150000</v>
      </c>
      <c r="CX96" s="312"/>
      <c r="CY96" s="312">
        <v>0</v>
      </c>
      <c r="CZ96" s="312">
        <v>1000000</v>
      </c>
      <c r="DA96" s="312">
        <v>1525000</v>
      </c>
      <c r="DB96" s="312">
        <v>100000</v>
      </c>
      <c r="DC96" s="312">
        <v>6100000</v>
      </c>
      <c r="DD96" s="312"/>
      <c r="DE96" s="312" t="s">
        <v>836</v>
      </c>
      <c r="DF96" s="312">
        <v>416666.66666666698</v>
      </c>
      <c r="DG96" s="310" t="s">
        <v>135</v>
      </c>
      <c r="DH96" s="310"/>
      <c r="DI96" s="310" t="s">
        <v>1218</v>
      </c>
      <c r="DJ96" s="312"/>
      <c r="DK96" s="312"/>
      <c r="DL96" s="312"/>
      <c r="DM96" s="310"/>
      <c r="DN96" s="312"/>
      <c r="DO96" s="312"/>
      <c r="DP96" s="312"/>
      <c r="DQ96" s="312"/>
      <c r="DR96" s="317"/>
      <c r="DS96" s="317"/>
      <c r="DT96" s="305"/>
    </row>
    <row r="97" spans="1:124" s="304" customFormat="1" ht="20.25" customHeight="1" x14ac:dyDescent="0.35">
      <c r="A97" s="307">
        <v>94</v>
      </c>
      <c r="B97" s="307" t="s">
        <v>884</v>
      </c>
      <c r="C97" s="308" t="s">
        <v>319</v>
      </c>
      <c r="D97" s="308" t="s">
        <v>320</v>
      </c>
      <c r="E97" s="308" t="s">
        <v>321</v>
      </c>
      <c r="F97" s="307" t="s">
        <v>256</v>
      </c>
      <c r="G97" s="308" t="s">
        <v>322</v>
      </c>
      <c r="H97" s="308" t="s">
        <v>129</v>
      </c>
      <c r="I97" s="308" t="s">
        <v>130</v>
      </c>
      <c r="J97" s="308" t="s">
        <v>131</v>
      </c>
      <c r="K97" s="308" t="s">
        <v>132</v>
      </c>
      <c r="L97" s="318">
        <v>43563</v>
      </c>
      <c r="M97" s="309"/>
      <c r="N97" s="309"/>
      <c r="O97" s="318"/>
      <c r="P97" s="310" t="s">
        <v>133</v>
      </c>
      <c r="Q97" s="311" t="s">
        <v>774</v>
      </c>
      <c r="R97" s="310" t="s">
        <v>134</v>
      </c>
      <c r="S97" s="312">
        <v>0</v>
      </c>
      <c r="T97" s="312">
        <v>15000000</v>
      </c>
      <c r="U97" s="312"/>
      <c r="V97" s="313">
        <v>15000000</v>
      </c>
      <c r="W97" s="312">
        <v>0</v>
      </c>
      <c r="X97" s="312">
        <v>0</v>
      </c>
      <c r="Y97" s="312">
        <v>0</v>
      </c>
      <c r="Z97" s="314">
        <v>0</v>
      </c>
      <c r="AA97" s="312">
        <v>0</v>
      </c>
      <c r="AB97" s="312">
        <v>0</v>
      </c>
      <c r="AC97" s="315">
        <v>0</v>
      </c>
      <c r="AD97" s="312" t="s">
        <v>1245</v>
      </c>
      <c r="AE97" s="316">
        <v>21</v>
      </c>
      <c r="AF97" s="316">
        <v>21</v>
      </c>
      <c r="AG97" s="316">
        <v>0</v>
      </c>
      <c r="AH97" s="316">
        <v>0</v>
      </c>
      <c r="AI97" s="316">
        <v>0</v>
      </c>
      <c r="AJ97" s="316">
        <v>21</v>
      </c>
      <c r="AK97" s="316">
        <v>0</v>
      </c>
      <c r="AL97" s="316">
        <v>0</v>
      </c>
      <c r="AM97" s="316">
        <v>0</v>
      </c>
      <c r="AN97" s="316">
        <v>0</v>
      </c>
      <c r="AO97" s="316">
        <v>0</v>
      </c>
      <c r="AP97" s="316">
        <v>0</v>
      </c>
      <c r="AQ97" s="312">
        <v>15000000</v>
      </c>
      <c r="AR97" s="312">
        <v>0</v>
      </c>
      <c r="AS97" s="312">
        <v>0</v>
      </c>
      <c r="AT97" s="312">
        <v>15000000</v>
      </c>
      <c r="AU97" s="312">
        <v>0</v>
      </c>
      <c r="AV97" s="312">
        <v>0</v>
      </c>
      <c r="AW97" s="312">
        <v>0</v>
      </c>
      <c r="AX97" s="312">
        <v>0</v>
      </c>
      <c r="AY97" s="218">
        <v>0</v>
      </c>
      <c r="AZ97" s="312">
        <v>0</v>
      </c>
      <c r="BA97" s="218">
        <v>0</v>
      </c>
      <c r="BB97" s="312">
        <v>0</v>
      </c>
      <c r="BC97" s="312">
        <v>0</v>
      </c>
      <c r="BD97" s="312">
        <v>0</v>
      </c>
      <c r="BE97" s="312">
        <v>0</v>
      </c>
      <c r="BF97" s="218">
        <v>0</v>
      </c>
      <c r="BG97" s="218">
        <v>0</v>
      </c>
      <c r="BH97" s="218">
        <v>0</v>
      </c>
      <c r="BI97" s="218">
        <v>0</v>
      </c>
      <c r="BJ97" s="218">
        <v>0</v>
      </c>
      <c r="BK97" s="218">
        <v>0</v>
      </c>
      <c r="BL97" s="218">
        <v>0</v>
      </c>
      <c r="BM97" s="218">
        <v>0</v>
      </c>
      <c r="BN97" s="218">
        <v>0</v>
      </c>
      <c r="BO97" s="218">
        <v>0</v>
      </c>
      <c r="BP97" s="218">
        <v>0</v>
      </c>
      <c r="BQ97" s="312">
        <v>0</v>
      </c>
      <c r="BR97" s="218">
        <v>0</v>
      </c>
      <c r="BS97" s="312">
        <v>0</v>
      </c>
      <c r="BT97" s="315">
        <v>15000000</v>
      </c>
      <c r="BU97" s="312">
        <v>0</v>
      </c>
      <c r="BV97" s="312">
        <v>0</v>
      </c>
      <c r="BW97" s="312">
        <v>0</v>
      </c>
      <c r="BX97" s="312">
        <v>11000000</v>
      </c>
      <c r="BY97" s="312">
        <v>0</v>
      </c>
      <c r="BZ97" s="312">
        <v>0</v>
      </c>
      <c r="CA97" s="312">
        <v>1200000</v>
      </c>
      <c r="CB97" s="312">
        <v>150000</v>
      </c>
      <c r="CC97" s="312">
        <v>225000</v>
      </c>
      <c r="CD97" s="312">
        <v>0</v>
      </c>
      <c r="CE97" s="312">
        <v>1575000</v>
      </c>
      <c r="CF97" s="312">
        <v>12575000</v>
      </c>
      <c r="CG97" s="312">
        <v>2425000</v>
      </c>
      <c r="CH97" s="312">
        <v>121250</v>
      </c>
      <c r="CI97" s="312">
        <v>0</v>
      </c>
      <c r="CJ97" s="312">
        <v>121250</v>
      </c>
      <c r="CK97" s="312">
        <v>0</v>
      </c>
      <c r="CL97" s="312">
        <v>0</v>
      </c>
      <c r="CM97" s="312">
        <v>0</v>
      </c>
      <c r="CN97" s="312">
        <v>0</v>
      </c>
      <c r="CO97" s="312">
        <v>0</v>
      </c>
      <c r="CP97" s="312">
        <v>0</v>
      </c>
      <c r="CQ97" s="312">
        <v>0</v>
      </c>
      <c r="CR97" s="312">
        <v>13303750</v>
      </c>
      <c r="CS97" s="312">
        <v>0</v>
      </c>
      <c r="CT97" s="315">
        <v>13303750</v>
      </c>
      <c r="CU97" s="312">
        <v>2550000</v>
      </c>
      <c r="CV97" s="312">
        <v>0</v>
      </c>
      <c r="CW97" s="312">
        <v>450000</v>
      </c>
      <c r="CX97" s="312"/>
      <c r="CY97" s="312">
        <v>0</v>
      </c>
      <c r="CZ97" s="312">
        <v>3000000</v>
      </c>
      <c r="DA97" s="312">
        <v>4575000</v>
      </c>
      <c r="DB97" s="312">
        <v>300000</v>
      </c>
      <c r="DC97" s="312">
        <v>18300000</v>
      </c>
      <c r="DD97" s="312"/>
      <c r="DE97" s="312" t="s">
        <v>836</v>
      </c>
      <c r="DF97" s="312">
        <v>1250000</v>
      </c>
      <c r="DG97" s="310" t="s">
        <v>135</v>
      </c>
      <c r="DH97" s="310"/>
      <c r="DI97" s="310" t="s">
        <v>1218</v>
      </c>
      <c r="DJ97" s="312"/>
      <c r="DK97" s="312"/>
      <c r="DL97" s="312"/>
      <c r="DM97" s="310"/>
      <c r="DN97" s="312"/>
      <c r="DO97" s="312"/>
      <c r="DP97" s="312"/>
      <c r="DQ97" s="312"/>
      <c r="DR97" s="317"/>
      <c r="DS97" s="317"/>
      <c r="DT97" s="305"/>
    </row>
    <row r="98" spans="1:124" s="304" customFormat="1" ht="20.25" customHeight="1" x14ac:dyDescent="0.35">
      <c r="A98" s="307">
        <v>95</v>
      </c>
      <c r="B98" s="307" t="s">
        <v>875</v>
      </c>
      <c r="C98" s="308" t="s">
        <v>765</v>
      </c>
      <c r="D98" s="308" t="s">
        <v>320</v>
      </c>
      <c r="E98" s="308" t="s">
        <v>337</v>
      </c>
      <c r="F98" s="307" t="s">
        <v>147</v>
      </c>
      <c r="G98" s="308" t="s">
        <v>766</v>
      </c>
      <c r="H98" s="308" t="s">
        <v>129</v>
      </c>
      <c r="I98" s="308" t="s">
        <v>130</v>
      </c>
      <c r="J98" s="308" t="s">
        <v>131</v>
      </c>
      <c r="K98" s="308" t="s">
        <v>132</v>
      </c>
      <c r="L98" s="318">
        <v>43629</v>
      </c>
      <c r="M98" s="309"/>
      <c r="N98" s="309"/>
      <c r="O98" s="318"/>
      <c r="P98" s="310" t="s">
        <v>133</v>
      </c>
      <c r="Q98" s="311" t="s">
        <v>774</v>
      </c>
      <c r="R98" s="310" t="s">
        <v>760</v>
      </c>
      <c r="S98" s="312">
        <v>0</v>
      </c>
      <c r="T98" s="312">
        <v>80000000</v>
      </c>
      <c r="U98" s="312"/>
      <c r="V98" s="313">
        <v>80000000</v>
      </c>
      <c r="W98" s="312">
        <v>0</v>
      </c>
      <c r="X98" s="312">
        <v>0</v>
      </c>
      <c r="Y98" s="312">
        <v>0</v>
      </c>
      <c r="Z98" s="314">
        <v>0</v>
      </c>
      <c r="AA98" s="312">
        <v>0</v>
      </c>
      <c r="AB98" s="312">
        <v>0</v>
      </c>
      <c r="AC98" s="315">
        <v>0</v>
      </c>
      <c r="AD98" s="312" t="s">
        <v>1245</v>
      </c>
      <c r="AE98" s="316">
        <v>21</v>
      </c>
      <c r="AF98" s="316">
        <v>16.5</v>
      </c>
      <c r="AG98" s="316">
        <v>4.5</v>
      </c>
      <c r="AH98" s="316">
        <v>0</v>
      </c>
      <c r="AI98" s="316">
        <v>0</v>
      </c>
      <c r="AJ98" s="316">
        <v>21</v>
      </c>
      <c r="AK98" s="316">
        <v>0</v>
      </c>
      <c r="AL98" s="316">
        <v>0</v>
      </c>
      <c r="AM98" s="316">
        <v>0</v>
      </c>
      <c r="AN98" s="316">
        <v>0</v>
      </c>
      <c r="AO98" s="316">
        <v>0</v>
      </c>
      <c r="AP98" s="316">
        <v>0</v>
      </c>
      <c r="AQ98" s="312">
        <v>80000000</v>
      </c>
      <c r="AR98" s="312">
        <v>1360000</v>
      </c>
      <c r="AS98" s="312">
        <v>0</v>
      </c>
      <c r="AT98" s="312">
        <v>81360000</v>
      </c>
      <c r="AU98" s="312">
        <v>0</v>
      </c>
      <c r="AV98" s="312">
        <v>0</v>
      </c>
      <c r="AW98" s="312">
        <v>0</v>
      </c>
      <c r="AX98" s="312">
        <v>0</v>
      </c>
      <c r="AY98" s="218">
        <v>0</v>
      </c>
      <c r="AZ98" s="312">
        <v>0</v>
      </c>
      <c r="BA98" s="218">
        <v>0</v>
      </c>
      <c r="BB98" s="312">
        <v>0</v>
      </c>
      <c r="BC98" s="312">
        <v>0</v>
      </c>
      <c r="BD98" s="312">
        <v>0</v>
      </c>
      <c r="BE98" s="312">
        <v>0</v>
      </c>
      <c r="BF98" s="218">
        <v>0</v>
      </c>
      <c r="BG98" s="218">
        <v>0</v>
      </c>
      <c r="BH98" s="218">
        <v>0</v>
      </c>
      <c r="BI98" s="218">
        <v>0</v>
      </c>
      <c r="BJ98" s="218">
        <v>0</v>
      </c>
      <c r="BK98" s="218">
        <v>0</v>
      </c>
      <c r="BL98" s="218">
        <v>0</v>
      </c>
      <c r="BM98" s="218">
        <v>0</v>
      </c>
      <c r="BN98" s="218">
        <v>0</v>
      </c>
      <c r="BO98" s="218">
        <v>0</v>
      </c>
      <c r="BP98" s="218">
        <v>0</v>
      </c>
      <c r="BQ98" s="312">
        <v>0</v>
      </c>
      <c r="BR98" s="218">
        <v>0</v>
      </c>
      <c r="BS98" s="312">
        <v>0</v>
      </c>
      <c r="BT98" s="315">
        <v>81360000</v>
      </c>
      <c r="BU98" s="312">
        <v>0</v>
      </c>
      <c r="BV98" s="312">
        <v>0</v>
      </c>
      <c r="BW98" s="312">
        <v>0</v>
      </c>
      <c r="BX98" s="312">
        <v>11000000</v>
      </c>
      <c r="BY98" s="312">
        <v>3</v>
      </c>
      <c r="BZ98" s="312">
        <v>13200000</v>
      </c>
      <c r="CA98" s="312">
        <v>0</v>
      </c>
      <c r="CB98" s="312">
        <v>0</v>
      </c>
      <c r="CC98" s="312">
        <v>447000</v>
      </c>
      <c r="CD98" s="312">
        <v>0</v>
      </c>
      <c r="CE98" s="312">
        <v>447000</v>
      </c>
      <c r="CF98" s="312">
        <v>24647000</v>
      </c>
      <c r="CG98" s="312">
        <v>56713000</v>
      </c>
      <c r="CH98" s="312">
        <v>11163900</v>
      </c>
      <c r="CI98" s="312">
        <v>0</v>
      </c>
      <c r="CJ98" s="312">
        <v>11163900</v>
      </c>
      <c r="CK98" s="312">
        <v>0</v>
      </c>
      <c r="CL98" s="312">
        <v>0</v>
      </c>
      <c r="CM98" s="312">
        <v>0</v>
      </c>
      <c r="CN98" s="312">
        <v>0</v>
      </c>
      <c r="CO98" s="312">
        <v>0</v>
      </c>
      <c r="CP98" s="312">
        <v>0</v>
      </c>
      <c r="CQ98" s="312">
        <v>0</v>
      </c>
      <c r="CR98" s="312">
        <v>69749100</v>
      </c>
      <c r="CS98" s="312">
        <v>0</v>
      </c>
      <c r="CT98" s="315">
        <v>69749100</v>
      </c>
      <c r="CU98" s="312">
        <v>894000</v>
      </c>
      <c r="CV98" s="312">
        <v>0</v>
      </c>
      <c r="CW98" s="312">
        <v>894000</v>
      </c>
      <c r="CX98" s="312"/>
      <c r="CY98" s="312">
        <v>0</v>
      </c>
      <c r="CZ98" s="312">
        <v>1788000</v>
      </c>
      <c r="DA98" s="312">
        <v>2235000</v>
      </c>
      <c r="DB98" s="312">
        <v>596000</v>
      </c>
      <c r="DC98" s="312">
        <v>83744000</v>
      </c>
      <c r="DD98" s="312"/>
      <c r="DE98" s="312" t="s">
        <v>836</v>
      </c>
      <c r="DF98" s="312">
        <v>6666666.6666666698</v>
      </c>
      <c r="DG98" s="310" t="s">
        <v>135</v>
      </c>
      <c r="DH98" s="310"/>
      <c r="DI98" s="310" t="s">
        <v>1218</v>
      </c>
      <c r="DJ98" s="312"/>
      <c r="DK98" s="312"/>
      <c r="DL98" s="312"/>
      <c r="DM98" s="310"/>
      <c r="DN98" s="312"/>
      <c r="DO98" s="312"/>
      <c r="DP98" s="312"/>
      <c r="DQ98" s="312"/>
      <c r="DR98" s="317"/>
      <c r="DS98" s="317"/>
      <c r="DT98" s="305"/>
    </row>
    <row r="99" spans="1:124" s="304" customFormat="1" ht="20.25" customHeight="1" x14ac:dyDescent="0.35">
      <c r="A99" s="307">
        <v>96</v>
      </c>
      <c r="B99" s="307" t="s">
        <v>879</v>
      </c>
      <c r="C99" s="308" t="s">
        <v>336</v>
      </c>
      <c r="D99" s="308" t="s">
        <v>320</v>
      </c>
      <c r="E99" s="308" t="s">
        <v>337</v>
      </c>
      <c r="F99" s="307" t="s">
        <v>127</v>
      </c>
      <c r="G99" s="308" t="s">
        <v>338</v>
      </c>
      <c r="H99" s="308" t="s">
        <v>129</v>
      </c>
      <c r="I99" s="308" t="s">
        <v>130</v>
      </c>
      <c r="J99" s="308" t="s">
        <v>131</v>
      </c>
      <c r="K99" s="308" t="s">
        <v>132</v>
      </c>
      <c r="L99" s="318">
        <v>44445</v>
      </c>
      <c r="M99" s="309"/>
      <c r="N99" s="309"/>
      <c r="O99" s="318"/>
      <c r="P99" s="310" t="s">
        <v>133</v>
      </c>
      <c r="Q99" s="311" t="s">
        <v>774</v>
      </c>
      <c r="R99" s="310" t="s">
        <v>134</v>
      </c>
      <c r="S99" s="312">
        <v>0</v>
      </c>
      <c r="T99" s="312">
        <v>40000000</v>
      </c>
      <c r="U99" s="312"/>
      <c r="V99" s="313">
        <v>40000000</v>
      </c>
      <c r="W99" s="312">
        <v>0</v>
      </c>
      <c r="X99" s="312">
        <v>0</v>
      </c>
      <c r="Y99" s="312">
        <v>0</v>
      </c>
      <c r="Z99" s="314">
        <v>0</v>
      </c>
      <c r="AA99" s="312">
        <v>0</v>
      </c>
      <c r="AB99" s="312">
        <v>0</v>
      </c>
      <c r="AC99" s="315">
        <v>0</v>
      </c>
      <c r="AD99" s="312" t="s">
        <v>1245</v>
      </c>
      <c r="AE99" s="316">
        <v>21</v>
      </c>
      <c r="AF99" s="316">
        <v>19</v>
      </c>
      <c r="AG99" s="316">
        <v>2</v>
      </c>
      <c r="AH99" s="316">
        <v>0</v>
      </c>
      <c r="AI99" s="316">
        <v>0</v>
      </c>
      <c r="AJ99" s="316">
        <v>21</v>
      </c>
      <c r="AK99" s="316">
        <v>0</v>
      </c>
      <c r="AL99" s="316">
        <v>0</v>
      </c>
      <c r="AM99" s="316">
        <v>0</v>
      </c>
      <c r="AN99" s="316">
        <v>0</v>
      </c>
      <c r="AO99" s="316">
        <v>0</v>
      </c>
      <c r="AP99" s="316">
        <v>0</v>
      </c>
      <c r="AQ99" s="312">
        <v>40000000</v>
      </c>
      <c r="AR99" s="312">
        <v>0</v>
      </c>
      <c r="AS99" s="312">
        <v>0</v>
      </c>
      <c r="AT99" s="312">
        <v>40000000</v>
      </c>
      <c r="AU99" s="312">
        <v>0</v>
      </c>
      <c r="AV99" s="312">
        <v>0</v>
      </c>
      <c r="AW99" s="312">
        <v>0</v>
      </c>
      <c r="AX99" s="312">
        <v>0</v>
      </c>
      <c r="AY99" s="218">
        <v>0</v>
      </c>
      <c r="AZ99" s="312">
        <v>0</v>
      </c>
      <c r="BA99" s="218">
        <v>0</v>
      </c>
      <c r="BB99" s="312">
        <v>0</v>
      </c>
      <c r="BC99" s="312">
        <v>0</v>
      </c>
      <c r="BD99" s="312">
        <v>0</v>
      </c>
      <c r="BE99" s="312">
        <v>0</v>
      </c>
      <c r="BF99" s="218">
        <v>0</v>
      </c>
      <c r="BG99" s="218">
        <v>0</v>
      </c>
      <c r="BH99" s="218">
        <v>0</v>
      </c>
      <c r="BI99" s="218">
        <v>0</v>
      </c>
      <c r="BJ99" s="218">
        <v>0</v>
      </c>
      <c r="BK99" s="218">
        <v>0</v>
      </c>
      <c r="BL99" s="218">
        <v>0</v>
      </c>
      <c r="BM99" s="218">
        <v>0</v>
      </c>
      <c r="BN99" s="218">
        <v>0</v>
      </c>
      <c r="BO99" s="218">
        <v>0</v>
      </c>
      <c r="BP99" s="218">
        <v>0</v>
      </c>
      <c r="BQ99" s="312">
        <v>0</v>
      </c>
      <c r="BR99" s="218">
        <v>0</v>
      </c>
      <c r="BS99" s="312">
        <v>0</v>
      </c>
      <c r="BT99" s="315">
        <v>40000000</v>
      </c>
      <c r="BU99" s="312">
        <v>0</v>
      </c>
      <c r="BV99" s="312">
        <v>0</v>
      </c>
      <c r="BW99" s="312">
        <v>0</v>
      </c>
      <c r="BX99" s="312">
        <v>11000000</v>
      </c>
      <c r="BY99" s="312">
        <v>0</v>
      </c>
      <c r="BZ99" s="312">
        <v>0</v>
      </c>
      <c r="CA99" s="312">
        <v>2384000</v>
      </c>
      <c r="CB99" s="312">
        <v>400000</v>
      </c>
      <c r="CC99" s="312">
        <v>447000</v>
      </c>
      <c r="CD99" s="312">
        <v>0</v>
      </c>
      <c r="CE99" s="312">
        <v>3231000</v>
      </c>
      <c r="CF99" s="312">
        <v>14231000</v>
      </c>
      <c r="CG99" s="312">
        <v>25769000</v>
      </c>
      <c r="CH99" s="312">
        <v>3503800</v>
      </c>
      <c r="CI99" s="312">
        <v>0</v>
      </c>
      <c r="CJ99" s="312">
        <v>3503800</v>
      </c>
      <c r="CK99" s="312">
        <v>0</v>
      </c>
      <c r="CL99" s="312">
        <v>0</v>
      </c>
      <c r="CM99" s="312">
        <v>0</v>
      </c>
      <c r="CN99" s="312">
        <v>0</v>
      </c>
      <c r="CO99" s="312">
        <v>0</v>
      </c>
      <c r="CP99" s="312">
        <v>0</v>
      </c>
      <c r="CQ99" s="312">
        <v>0</v>
      </c>
      <c r="CR99" s="312">
        <v>33265200</v>
      </c>
      <c r="CS99" s="312">
        <v>0</v>
      </c>
      <c r="CT99" s="315">
        <v>33265200</v>
      </c>
      <c r="CU99" s="312">
        <v>5066000</v>
      </c>
      <c r="CV99" s="312">
        <v>0</v>
      </c>
      <c r="CW99" s="312">
        <v>894000</v>
      </c>
      <c r="CX99" s="312"/>
      <c r="CY99" s="312">
        <v>0</v>
      </c>
      <c r="CZ99" s="312">
        <v>5960000</v>
      </c>
      <c r="DA99" s="312">
        <v>9191000</v>
      </c>
      <c r="DB99" s="312">
        <v>596000</v>
      </c>
      <c r="DC99" s="312">
        <v>46556000</v>
      </c>
      <c r="DD99" s="312"/>
      <c r="DE99" s="312" t="s">
        <v>836</v>
      </c>
      <c r="DF99" s="312">
        <v>3333333.3333333302</v>
      </c>
      <c r="DG99" s="310" t="s">
        <v>135</v>
      </c>
      <c r="DH99" s="310"/>
      <c r="DI99" s="310" t="s">
        <v>1218</v>
      </c>
      <c r="DJ99" s="312"/>
      <c r="DK99" s="312"/>
      <c r="DL99" s="312"/>
      <c r="DM99" s="310"/>
      <c r="DN99" s="312"/>
      <c r="DO99" s="312"/>
      <c r="DP99" s="312"/>
      <c r="DQ99" s="312"/>
      <c r="DR99" s="317"/>
      <c r="DS99" s="317"/>
      <c r="DT99" s="305"/>
    </row>
    <row r="100" spans="1:124" s="304" customFormat="1" ht="20.25" customHeight="1" x14ac:dyDescent="0.35">
      <c r="A100" s="307">
        <v>97</v>
      </c>
      <c r="B100" s="307" t="s">
        <v>835</v>
      </c>
      <c r="C100" s="308" t="s">
        <v>328</v>
      </c>
      <c r="D100" s="308" t="s">
        <v>320</v>
      </c>
      <c r="E100" s="308" t="s">
        <v>326</v>
      </c>
      <c r="F100" s="307" t="s">
        <v>151</v>
      </c>
      <c r="G100" s="308" t="s">
        <v>329</v>
      </c>
      <c r="H100" s="308" t="s">
        <v>129</v>
      </c>
      <c r="I100" s="308" t="s">
        <v>130</v>
      </c>
      <c r="J100" s="308" t="s">
        <v>131</v>
      </c>
      <c r="K100" s="308" t="s">
        <v>132</v>
      </c>
      <c r="L100" s="318">
        <v>42107</v>
      </c>
      <c r="M100" s="309"/>
      <c r="N100" s="309"/>
      <c r="O100" s="318"/>
      <c r="P100" s="310" t="s">
        <v>133</v>
      </c>
      <c r="Q100" s="311" t="s">
        <v>774</v>
      </c>
      <c r="R100" s="310" t="s">
        <v>134</v>
      </c>
      <c r="S100" s="312">
        <v>0</v>
      </c>
      <c r="T100" s="312">
        <v>5000000</v>
      </c>
      <c r="U100" s="312"/>
      <c r="V100" s="313">
        <v>5000000</v>
      </c>
      <c r="W100" s="312">
        <v>0</v>
      </c>
      <c r="X100" s="312">
        <v>0</v>
      </c>
      <c r="Y100" s="312">
        <v>0</v>
      </c>
      <c r="Z100" s="314">
        <v>0</v>
      </c>
      <c r="AA100" s="312">
        <v>0</v>
      </c>
      <c r="AB100" s="312">
        <v>0</v>
      </c>
      <c r="AC100" s="315">
        <v>0</v>
      </c>
      <c r="AD100" s="312" t="s">
        <v>1245</v>
      </c>
      <c r="AE100" s="316">
        <v>21</v>
      </c>
      <c r="AF100" s="316">
        <v>16</v>
      </c>
      <c r="AG100" s="316">
        <v>5</v>
      </c>
      <c r="AH100" s="316">
        <v>0</v>
      </c>
      <c r="AI100" s="316">
        <v>0</v>
      </c>
      <c r="AJ100" s="316">
        <v>21</v>
      </c>
      <c r="AK100" s="316">
        <v>0</v>
      </c>
      <c r="AL100" s="316">
        <v>0</v>
      </c>
      <c r="AM100" s="316">
        <v>0</v>
      </c>
      <c r="AN100" s="316">
        <v>0</v>
      </c>
      <c r="AO100" s="316">
        <v>0</v>
      </c>
      <c r="AP100" s="316">
        <v>0</v>
      </c>
      <c r="AQ100" s="312">
        <v>5000000</v>
      </c>
      <c r="AR100" s="312">
        <v>0</v>
      </c>
      <c r="AS100" s="312">
        <v>0</v>
      </c>
      <c r="AT100" s="312">
        <v>5000000</v>
      </c>
      <c r="AU100" s="312">
        <v>0</v>
      </c>
      <c r="AV100" s="312">
        <v>0</v>
      </c>
      <c r="AW100" s="312">
        <v>0</v>
      </c>
      <c r="AX100" s="312">
        <v>0</v>
      </c>
      <c r="AY100" s="218">
        <v>0</v>
      </c>
      <c r="AZ100" s="312">
        <v>0</v>
      </c>
      <c r="BA100" s="218">
        <v>0</v>
      </c>
      <c r="BB100" s="312">
        <v>0</v>
      </c>
      <c r="BC100" s="312">
        <v>0</v>
      </c>
      <c r="BD100" s="312">
        <v>0</v>
      </c>
      <c r="BE100" s="312">
        <v>0</v>
      </c>
      <c r="BF100" s="218">
        <v>0</v>
      </c>
      <c r="BG100" s="218">
        <v>0</v>
      </c>
      <c r="BH100" s="218">
        <v>0</v>
      </c>
      <c r="BI100" s="218">
        <v>0</v>
      </c>
      <c r="BJ100" s="218">
        <v>0</v>
      </c>
      <c r="BK100" s="218">
        <v>0</v>
      </c>
      <c r="BL100" s="218">
        <v>0</v>
      </c>
      <c r="BM100" s="218">
        <v>0</v>
      </c>
      <c r="BN100" s="218">
        <v>0</v>
      </c>
      <c r="BO100" s="218">
        <v>0</v>
      </c>
      <c r="BP100" s="218">
        <v>0</v>
      </c>
      <c r="BQ100" s="312">
        <v>0</v>
      </c>
      <c r="BR100" s="218">
        <v>0</v>
      </c>
      <c r="BS100" s="312">
        <v>0</v>
      </c>
      <c r="BT100" s="315">
        <v>5000000</v>
      </c>
      <c r="BU100" s="312">
        <v>0</v>
      </c>
      <c r="BV100" s="312">
        <v>0</v>
      </c>
      <c r="BW100" s="312">
        <v>0</v>
      </c>
      <c r="BX100" s="312">
        <v>11000000</v>
      </c>
      <c r="BY100" s="312">
        <v>0</v>
      </c>
      <c r="BZ100" s="312">
        <v>0</v>
      </c>
      <c r="CA100" s="312">
        <v>400000</v>
      </c>
      <c r="CB100" s="312">
        <v>50000</v>
      </c>
      <c r="CC100" s="312">
        <v>75000</v>
      </c>
      <c r="CD100" s="312">
        <v>0</v>
      </c>
      <c r="CE100" s="312">
        <v>525000</v>
      </c>
      <c r="CF100" s="312">
        <v>11525000</v>
      </c>
      <c r="CG100" s="312">
        <v>0</v>
      </c>
      <c r="CH100" s="312">
        <v>0</v>
      </c>
      <c r="CI100" s="312">
        <v>0</v>
      </c>
      <c r="CJ100" s="312">
        <v>0</v>
      </c>
      <c r="CK100" s="312">
        <v>0</v>
      </c>
      <c r="CL100" s="312">
        <v>0</v>
      </c>
      <c r="CM100" s="312">
        <v>0</v>
      </c>
      <c r="CN100" s="312">
        <v>0</v>
      </c>
      <c r="CO100" s="312">
        <v>0</v>
      </c>
      <c r="CP100" s="312">
        <v>0</v>
      </c>
      <c r="CQ100" s="312">
        <v>0</v>
      </c>
      <c r="CR100" s="312">
        <v>4475000</v>
      </c>
      <c r="CS100" s="312">
        <v>0</v>
      </c>
      <c r="CT100" s="315">
        <v>4475000</v>
      </c>
      <c r="CU100" s="312">
        <v>850000</v>
      </c>
      <c r="CV100" s="312">
        <v>0</v>
      </c>
      <c r="CW100" s="312">
        <v>150000</v>
      </c>
      <c r="CX100" s="312"/>
      <c r="CY100" s="312">
        <v>0</v>
      </c>
      <c r="CZ100" s="312">
        <v>1000000</v>
      </c>
      <c r="DA100" s="312">
        <v>1525000</v>
      </c>
      <c r="DB100" s="312">
        <v>100000</v>
      </c>
      <c r="DC100" s="312">
        <v>6100000</v>
      </c>
      <c r="DD100" s="312"/>
      <c r="DE100" s="312" t="s">
        <v>836</v>
      </c>
      <c r="DF100" s="312">
        <v>416666.66666666698</v>
      </c>
      <c r="DG100" s="310" t="s">
        <v>135</v>
      </c>
      <c r="DH100" s="310"/>
      <c r="DI100" s="310" t="s">
        <v>1218</v>
      </c>
      <c r="DJ100" s="312"/>
      <c r="DK100" s="312"/>
      <c r="DL100" s="312"/>
      <c r="DM100" s="310"/>
      <c r="DN100" s="312"/>
      <c r="DO100" s="312"/>
      <c r="DP100" s="312"/>
      <c r="DQ100" s="312"/>
      <c r="DR100" s="317"/>
      <c r="DS100" s="317"/>
      <c r="DT100" s="305"/>
    </row>
    <row r="101" spans="1:124" s="304" customFormat="1" ht="20.25" customHeight="1" x14ac:dyDescent="0.35">
      <c r="A101" s="307">
        <v>98</v>
      </c>
      <c r="B101" s="307" t="s">
        <v>878</v>
      </c>
      <c r="C101" s="308" t="s">
        <v>325</v>
      </c>
      <c r="D101" s="308" t="s">
        <v>320</v>
      </c>
      <c r="E101" s="308" t="s">
        <v>326</v>
      </c>
      <c r="F101" s="307" t="s">
        <v>127</v>
      </c>
      <c r="G101" s="308" t="s">
        <v>327</v>
      </c>
      <c r="H101" s="308" t="s">
        <v>129</v>
      </c>
      <c r="I101" s="308" t="s">
        <v>130</v>
      </c>
      <c r="J101" s="308" t="s">
        <v>131</v>
      </c>
      <c r="K101" s="308" t="s">
        <v>132</v>
      </c>
      <c r="L101" s="318">
        <v>43661</v>
      </c>
      <c r="M101" s="309"/>
      <c r="N101" s="309"/>
      <c r="O101" s="318"/>
      <c r="P101" s="310" t="s">
        <v>133</v>
      </c>
      <c r="Q101" s="311" t="s">
        <v>774</v>
      </c>
      <c r="R101" s="310" t="s">
        <v>134</v>
      </c>
      <c r="S101" s="312">
        <v>0</v>
      </c>
      <c r="T101" s="312">
        <v>40000000</v>
      </c>
      <c r="U101" s="312"/>
      <c r="V101" s="313">
        <v>40000000</v>
      </c>
      <c r="W101" s="312">
        <v>0</v>
      </c>
      <c r="X101" s="312">
        <v>0</v>
      </c>
      <c r="Y101" s="312">
        <v>0</v>
      </c>
      <c r="Z101" s="314">
        <v>0</v>
      </c>
      <c r="AA101" s="312">
        <v>0</v>
      </c>
      <c r="AB101" s="312">
        <v>0</v>
      </c>
      <c r="AC101" s="315">
        <v>0</v>
      </c>
      <c r="AD101" s="312" t="s">
        <v>1245</v>
      </c>
      <c r="AE101" s="316">
        <v>21</v>
      </c>
      <c r="AF101" s="316">
        <v>18</v>
      </c>
      <c r="AG101" s="316">
        <v>3</v>
      </c>
      <c r="AH101" s="316">
        <v>0</v>
      </c>
      <c r="AI101" s="316">
        <v>0</v>
      </c>
      <c r="AJ101" s="316">
        <v>21</v>
      </c>
      <c r="AK101" s="316">
        <v>0</v>
      </c>
      <c r="AL101" s="316">
        <v>0</v>
      </c>
      <c r="AM101" s="316">
        <v>0</v>
      </c>
      <c r="AN101" s="316">
        <v>0</v>
      </c>
      <c r="AO101" s="316">
        <v>0</v>
      </c>
      <c r="AP101" s="316">
        <v>0</v>
      </c>
      <c r="AQ101" s="312">
        <v>40000000</v>
      </c>
      <c r="AR101" s="312">
        <v>0</v>
      </c>
      <c r="AS101" s="312">
        <v>0</v>
      </c>
      <c r="AT101" s="312">
        <v>40000000</v>
      </c>
      <c r="AU101" s="312">
        <v>0</v>
      </c>
      <c r="AV101" s="312">
        <v>0</v>
      </c>
      <c r="AW101" s="312">
        <v>0</v>
      </c>
      <c r="AX101" s="312">
        <v>0</v>
      </c>
      <c r="AY101" s="218">
        <v>0</v>
      </c>
      <c r="AZ101" s="312">
        <v>0</v>
      </c>
      <c r="BA101" s="218">
        <v>0</v>
      </c>
      <c r="BB101" s="312">
        <v>0</v>
      </c>
      <c r="BC101" s="312">
        <v>0</v>
      </c>
      <c r="BD101" s="312">
        <v>0</v>
      </c>
      <c r="BE101" s="312">
        <v>0</v>
      </c>
      <c r="BF101" s="218">
        <v>0</v>
      </c>
      <c r="BG101" s="218">
        <v>0</v>
      </c>
      <c r="BH101" s="218">
        <v>0</v>
      </c>
      <c r="BI101" s="218">
        <v>0</v>
      </c>
      <c r="BJ101" s="218">
        <v>0</v>
      </c>
      <c r="BK101" s="218">
        <v>0</v>
      </c>
      <c r="BL101" s="218">
        <v>0</v>
      </c>
      <c r="BM101" s="218">
        <v>0</v>
      </c>
      <c r="BN101" s="218">
        <v>0</v>
      </c>
      <c r="BO101" s="218">
        <v>0</v>
      </c>
      <c r="BP101" s="218">
        <v>0</v>
      </c>
      <c r="BQ101" s="312">
        <v>0</v>
      </c>
      <c r="BR101" s="218">
        <v>0</v>
      </c>
      <c r="BS101" s="312">
        <v>0</v>
      </c>
      <c r="BT101" s="315">
        <v>40000000</v>
      </c>
      <c r="BU101" s="312">
        <v>0</v>
      </c>
      <c r="BV101" s="312">
        <v>0</v>
      </c>
      <c r="BW101" s="312">
        <v>0</v>
      </c>
      <c r="BX101" s="312">
        <v>11000000</v>
      </c>
      <c r="BY101" s="312">
        <v>2</v>
      </c>
      <c r="BZ101" s="312">
        <v>8800000</v>
      </c>
      <c r="CA101" s="312">
        <v>2384000</v>
      </c>
      <c r="CB101" s="312">
        <v>400000</v>
      </c>
      <c r="CC101" s="312">
        <v>447000</v>
      </c>
      <c r="CD101" s="312">
        <v>0</v>
      </c>
      <c r="CE101" s="312">
        <v>3231000</v>
      </c>
      <c r="CF101" s="312">
        <v>23031000</v>
      </c>
      <c r="CG101" s="312">
        <v>16969000</v>
      </c>
      <c r="CH101" s="312">
        <v>1795350</v>
      </c>
      <c r="CI101" s="312">
        <v>0</v>
      </c>
      <c r="CJ101" s="312">
        <v>1795350</v>
      </c>
      <c r="CK101" s="312">
        <v>0</v>
      </c>
      <c r="CL101" s="312">
        <v>0</v>
      </c>
      <c r="CM101" s="312">
        <v>0</v>
      </c>
      <c r="CN101" s="312">
        <v>0</v>
      </c>
      <c r="CO101" s="312">
        <v>0</v>
      </c>
      <c r="CP101" s="312">
        <v>0</v>
      </c>
      <c r="CQ101" s="312">
        <v>0</v>
      </c>
      <c r="CR101" s="312">
        <v>34973650</v>
      </c>
      <c r="CS101" s="312">
        <v>0</v>
      </c>
      <c r="CT101" s="315">
        <v>34973650</v>
      </c>
      <c r="CU101" s="312">
        <v>5066000</v>
      </c>
      <c r="CV101" s="312">
        <v>0</v>
      </c>
      <c r="CW101" s="312">
        <v>894000</v>
      </c>
      <c r="CX101" s="312"/>
      <c r="CY101" s="312">
        <v>0</v>
      </c>
      <c r="CZ101" s="312">
        <v>5960000</v>
      </c>
      <c r="DA101" s="312">
        <v>9191000</v>
      </c>
      <c r="DB101" s="312">
        <v>596000</v>
      </c>
      <c r="DC101" s="312">
        <v>46556000</v>
      </c>
      <c r="DD101" s="312"/>
      <c r="DE101" s="312" t="s">
        <v>836</v>
      </c>
      <c r="DF101" s="312">
        <v>3333333.3333333302</v>
      </c>
      <c r="DG101" s="310" t="s">
        <v>135</v>
      </c>
      <c r="DH101" s="310"/>
      <c r="DI101" s="310" t="s">
        <v>1218</v>
      </c>
      <c r="DJ101" s="312"/>
      <c r="DK101" s="312"/>
      <c r="DL101" s="312"/>
      <c r="DM101" s="310"/>
      <c r="DN101" s="312"/>
      <c r="DO101" s="312"/>
      <c r="DP101" s="312"/>
      <c r="DQ101" s="312"/>
      <c r="DR101" s="317"/>
      <c r="DS101" s="317"/>
      <c r="DT101" s="305"/>
    </row>
    <row r="102" spans="1:124" s="304" customFormat="1" ht="20.25" customHeight="1" x14ac:dyDescent="0.35">
      <c r="A102" s="307">
        <v>99</v>
      </c>
      <c r="B102" s="307" t="s">
        <v>863</v>
      </c>
      <c r="C102" s="308" t="s">
        <v>330</v>
      </c>
      <c r="D102" s="308" t="s">
        <v>320</v>
      </c>
      <c r="E102" s="308" t="s">
        <v>331</v>
      </c>
      <c r="F102" s="307" t="s">
        <v>151</v>
      </c>
      <c r="G102" s="308" t="s">
        <v>332</v>
      </c>
      <c r="H102" s="308" t="s">
        <v>129</v>
      </c>
      <c r="I102" s="308" t="s">
        <v>130</v>
      </c>
      <c r="J102" s="308" t="s">
        <v>131</v>
      </c>
      <c r="K102" s="308" t="s">
        <v>198</v>
      </c>
      <c r="L102" s="318">
        <v>44179</v>
      </c>
      <c r="M102" s="309"/>
      <c r="N102" s="309"/>
      <c r="O102" s="318">
        <v>44578</v>
      </c>
      <c r="P102" s="310" t="s">
        <v>133</v>
      </c>
      <c r="Q102" s="311" t="s">
        <v>774</v>
      </c>
      <c r="R102" s="310" t="s">
        <v>134</v>
      </c>
      <c r="S102" s="312">
        <v>0</v>
      </c>
      <c r="T102" s="312">
        <v>5000000</v>
      </c>
      <c r="U102" s="312"/>
      <c r="V102" s="313">
        <v>5000000</v>
      </c>
      <c r="W102" s="312">
        <v>0</v>
      </c>
      <c r="X102" s="312">
        <v>0</v>
      </c>
      <c r="Y102" s="312">
        <v>0</v>
      </c>
      <c r="Z102" s="314">
        <v>0</v>
      </c>
      <c r="AA102" s="312">
        <v>0</v>
      </c>
      <c r="AB102" s="312">
        <v>0</v>
      </c>
      <c r="AC102" s="315">
        <v>0</v>
      </c>
      <c r="AD102" s="312" t="s">
        <v>1245</v>
      </c>
      <c r="AE102" s="316">
        <v>21</v>
      </c>
      <c r="AF102" s="316">
        <v>18</v>
      </c>
      <c r="AG102" s="316">
        <v>3</v>
      </c>
      <c r="AH102" s="316">
        <v>0</v>
      </c>
      <c r="AI102" s="316">
        <v>0</v>
      </c>
      <c r="AJ102" s="316">
        <v>21</v>
      </c>
      <c r="AK102" s="316">
        <v>0</v>
      </c>
      <c r="AL102" s="316">
        <v>0</v>
      </c>
      <c r="AM102" s="316">
        <v>0</v>
      </c>
      <c r="AN102" s="316">
        <v>0</v>
      </c>
      <c r="AO102" s="316">
        <v>0</v>
      </c>
      <c r="AP102" s="316">
        <v>0</v>
      </c>
      <c r="AQ102" s="312">
        <v>5000000</v>
      </c>
      <c r="AR102" s="312">
        <v>0</v>
      </c>
      <c r="AS102" s="312">
        <v>0</v>
      </c>
      <c r="AT102" s="312">
        <v>5000000</v>
      </c>
      <c r="AU102" s="312">
        <v>0</v>
      </c>
      <c r="AV102" s="312">
        <v>0</v>
      </c>
      <c r="AW102" s="312">
        <v>0</v>
      </c>
      <c r="AX102" s="312">
        <v>0</v>
      </c>
      <c r="AY102" s="218">
        <v>0</v>
      </c>
      <c r="AZ102" s="312">
        <v>0</v>
      </c>
      <c r="BA102" s="218">
        <v>0</v>
      </c>
      <c r="BB102" s="312">
        <v>0</v>
      </c>
      <c r="BC102" s="312">
        <v>0</v>
      </c>
      <c r="BD102" s="312">
        <v>0</v>
      </c>
      <c r="BE102" s="312">
        <v>0</v>
      </c>
      <c r="BF102" s="218">
        <v>0</v>
      </c>
      <c r="BG102" s="218">
        <v>0</v>
      </c>
      <c r="BH102" s="218">
        <v>0</v>
      </c>
      <c r="BI102" s="218">
        <v>0</v>
      </c>
      <c r="BJ102" s="218">
        <v>0</v>
      </c>
      <c r="BK102" s="218">
        <v>0</v>
      </c>
      <c r="BL102" s="218">
        <v>0</v>
      </c>
      <c r="BM102" s="218">
        <v>0</v>
      </c>
      <c r="BN102" s="218">
        <v>0</v>
      </c>
      <c r="BO102" s="218">
        <v>0</v>
      </c>
      <c r="BP102" s="218">
        <v>0</v>
      </c>
      <c r="BQ102" s="312">
        <v>0</v>
      </c>
      <c r="BR102" s="218">
        <v>0</v>
      </c>
      <c r="BS102" s="312">
        <v>0</v>
      </c>
      <c r="BT102" s="315">
        <v>5000000</v>
      </c>
      <c r="BU102" s="312">
        <v>0</v>
      </c>
      <c r="BV102" s="312">
        <v>0</v>
      </c>
      <c r="BW102" s="312">
        <v>0</v>
      </c>
      <c r="BX102" s="312">
        <v>11000000</v>
      </c>
      <c r="BY102" s="312">
        <v>0</v>
      </c>
      <c r="BZ102" s="312">
        <v>0</v>
      </c>
      <c r="CA102" s="312">
        <v>400000</v>
      </c>
      <c r="CB102" s="312">
        <v>50000</v>
      </c>
      <c r="CC102" s="312">
        <v>75000</v>
      </c>
      <c r="CD102" s="312">
        <v>0</v>
      </c>
      <c r="CE102" s="312">
        <v>525000</v>
      </c>
      <c r="CF102" s="312">
        <v>11525000</v>
      </c>
      <c r="CG102" s="312">
        <v>0</v>
      </c>
      <c r="CH102" s="312">
        <v>0</v>
      </c>
      <c r="CI102" s="312">
        <v>0</v>
      </c>
      <c r="CJ102" s="312">
        <v>0</v>
      </c>
      <c r="CK102" s="312">
        <v>0</v>
      </c>
      <c r="CL102" s="312">
        <v>0</v>
      </c>
      <c r="CM102" s="312">
        <v>0</v>
      </c>
      <c r="CN102" s="312">
        <v>0</v>
      </c>
      <c r="CO102" s="312">
        <v>0</v>
      </c>
      <c r="CP102" s="312">
        <v>0</v>
      </c>
      <c r="CQ102" s="312">
        <v>0</v>
      </c>
      <c r="CR102" s="312">
        <v>4475000</v>
      </c>
      <c r="CS102" s="312">
        <v>0</v>
      </c>
      <c r="CT102" s="315">
        <v>4475000</v>
      </c>
      <c r="CU102" s="312">
        <v>850000</v>
      </c>
      <c r="CV102" s="312">
        <v>0</v>
      </c>
      <c r="CW102" s="312">
        <v>150000</v>
      </c>
      <c r="CX102" s="312"/>
      <c r="CY102" s="312">
        <v>0</v>
      </c>
      <c r="CZ102" s="312">
        <v>1000000</v>
      </c>
      <c r="DA102" s="312">
        <v>1525000</v>
      </c>
      <c r="DB102" s="312">
        <v>100000</v>
      </c>
      <c r="DC102" s="312">
        <v>6100000</v>
      </c>
      <c r="DD102" s="312"/>
      <c r="DE102" s="312" t="s">
        <v>836</v>
      </c>
      <c r="DF102" s="312">
        <v>416666.66666666698</v>
      </c>
      <c r="DG102" s="310" t="s">
        <v>135</v>
      </c>
      <c r="DH102" s="310"/>
      <c r="DI102" s="310" t="s">
        <v>1218</v>
      </c>
      <c r="DJ102" s="312"/>
      <c r="DK102" s="312"/>
      <c r="DL102" s="312"/>
      <c r="DM102" s="310"/>
      <c r="DN102" s="312"/>
      <c r="DO102" s="312"/>
      <c r="DP102" s="312"/>
      <c r="DQ102" s="312"/>
      <c r="DR102" s="317"/>
      <c r="DS102" s="317"/>
      <c r="DT102" s="305"/>
    </row>
    <row r="103" spans="1:124" s="304" customFormat="1" ht="20.25" customHeight="1" x14ac:dyDescent="0.35">
      <c r="A103" s="307">
        <v>100</v>
      </c>
      <c r="B103" s="307" t="s">
        <v>864</v>
      </c>
      <c r="C103" s="308" t="s">
        <v>333</v>
      </c>
      <c r="D103" s="308" t="s">
        <v>320</v>
      </c>
      <c r="E103" s="308" t="s">
        <v>331</v>
      </c>
      <c r="F103" s="307" t="s">
        <v>137</v>
      </c>
      <c r="G103" s="308" t="s">
        <v>332</v>
      </c>
      <c r="H103" s="308" t="s">
        <v>129</v>
      </c>
      <c r="I103" s="308" t="s">
        <v>130</v>
      </c>
      <c r="J103" s="308" t="s">
        <v>131</v>
      </c>
      <c r="K103" s="308" t="s">
        <v>132</v>
      </c>
      <c r="L103" s="318">
        <v>44342</v>
      </c>
      <c r="M103" s="309"/>
      <c r="N103" s="309"/>
      <c r="O103" s="318"/>
      <c r="P103" s="310" t="s">
        <v>133</v>
      </c>
      <c r="Q103" s="311" t="s">
        <v>774</v>
      </c>
      <c r="R103" s="310" t="s">
        <v>134</v>
      </c>
      <c r="S103" s="312">
        <v>0</v>
      </c>
      <c r="T103" s="312">
        <v>10000000</v>
      </c>
      <c r="U103" s="312"/>
      <c r="V103" s="313">
        <v>10000000</v>
      </c>
      <c r="W103" s="312">
        <v>0</v>
      </c>
      <c r="X103" s="312">
        <v>0</v>
      </c>
      <c r="Y103" s="312">
        <v>0</v>
      </c>
      <c r="Z103" s="314">
        <v>0</v>
      </c>
      <c r="AA103" s="312">
        <v>0</v>
      </c>
      <c r="AB103" s="312">
        <v>0</v>
      </c>
      <c r="AC103" s="315">
        <v>0</v>
      </c>
      <c r="AD103" s="312" t="s">
        <v>1245</v>
      </c>
      <c r="AE103" s="316">
        <v>21</v>
      </c>
      <c r="AF103" s="316">
        <v>21</v>
      </c>
      <c r="AG103" s="316">
        <v>0</v>
      </c>
      <c r="AH103" s="316">
        <v>0</v>
      </c>
      <c r="AI103" s="316">
        <v>0</v>
      </c>
      <c r="AJ103" s="316">
        <v>21</v>
      </c>
      <c r="AK103" s="316">
        <v>0</v>
      </c>
      <c r="AL103" s="316">
        <v>0</v>
      </c>
      <c r="AM103" s="316">
        <v>0</v>
      </c>
      <c r="AN103" s="316">
        <v>0</v>
      </c>
      <c r="AO103" s="316">
        <v>0</v>
      </c>
      <c r="AP103" s="316">
        <v>0</v>
      </c>
      <c r="AQ103" s="312">
        <v>10000000</v>
      </c>
      <c r="AR103" s="312">
        <v>0</v>
      </c>
      <c r="AS103" s="312">
        <v>0</v>
      </c>
      <c r="AT103" s="312">
        <v>10000000</v>
      </c>
      <c r="AU103" s="312">
        <v>0</v>
      </c>
      <c r="AV103" s="312">
        <v>0</v>
      </c>
      <c r="AW103" s="312">
        <v>0</v>
      </c>
      <c r="AX103" s="312">
        <v>0</v>
      </c>
      <c r="AY103" s="218">
        <v>0</v>
      </c>
      <c r="AZ103" s="312">
        <v>0</v>
      </c>
      <c r="BA103" s="218">
        <v>0</v>
      </c>
      <c r="BB103" s="312">
        <v>0</v>
      </c>
      <c r="BC103" s="312">
        <v>0</v>
      </c>
      <c r="BD103" s="312">
        <v>0</v>
      </c>
      <c r="BE103" s="312">
        <v>0</v>
      </c>
      <c r="BF103" s="218">
        <v>0</v>
      </c>
      <c r="BG103" s="218">
        <v>0</v>
      </c>
      <c r="BH103" s="218">
        <v>0</v>
      </c>
      <c r="BI103" s="218">
        <v>0</v>
      </c>
      <c r="BJ103" s="218">
        <v>0</v>
      </c>
      <c r="BK103" s="218">
        <v>0</v>
      </c>
      <c r="BL103" s="218">
        <v>0</v>
      </c>
      <c r="BM103" s="218">
        <v>0</v>
      </c>
      <c r="BN103" s="218">
        <v>0</v>
      </c>
      <c r="BO103" s="218">
        <v>0</v>
      </c>
      <c r="BP103" s="218">
        <v>0</v>
      </c>
      <c r="BQ103" s="312">
        <v>0</v>
      </c>
      <c r="BR103" s="218">
        <v>0</v>
      </c>
      <c r="BS103" s="312">
        <v>0</v>
      </c>
      <c r="BT103" s="315">
        <v>10000000</v>
      </c>
      <c r="BU103" s="312">
        <v>0</v>
      </c>
      <c r="BV103" s="312">
        <v>0</v>
      </c>
      <c r="BW103" s="312">
        <v>0</v>
      </c>
      <c r="BX103" s="312">
        <v>11000000</v>
      </c>
      <c r="BY103" s="312">
        <v>0</v>
      </c>
      <c r="BZ103" s="312">
        <v>0</v>
      </c>
      <c r="CA103" s="312">
        <v>800000</v>
      </c>
      <c r="CB103" s="312">
        <v>100000</v>
      </c>
      <c r="CC103" s="312">
        <v>150000</v>
      </c>
      <c r="CD103" s="312">
        <v>0</v>
      </c>
      <c r="CE103" s="312">
        <v>1050000</v>
      </c>
      <c r="CF103" s="312">
        <v>12050000</v>
      </c>
      <c r="CG103" s="312">
        <v>0</v>
      </c>
      <c r="CH103" s="312">
        <v>0</v>
      </c>
      <c r="CI103" s="312">
        <v>0</v>
      </c>
      <c r="CJ103" s="312">
        <v>0</v>
      </c>
      <c r="CK103" s="312">
        <v>0</v>
      </c>
      <c r="CL103" s="312">
        <v>0</v>
      </c>
      <c r="CM103" s="312">
        <v>0</v>
      </c>
      <c r="CN103" s="312">
        <v>0</v>
      </c>
      <c r="CO103" s="312">
        <v>0</v>
      </c>
      <c r="CP103" s="312">
        <v>0</v>
      </c>
      <c r="CQ103" s="312">
        <v>0</v>
      </c>
      <c r="CR103" s="312">
        <v>8950000</v>
      </c>
      <c r="CS103" s="312">
        <v>0</v>
      </c>
      <c r="CT103" s="315">
        <v>8950000</v>
      </c>
      <c r="CU103" s="312">
        <v>1700000</v>
      </c>
      <c r="CV103" s="312">
        <v>0</v>
      </c>
      <c r="CW103" s="312">
        <v>300000</v>
      </c>
      <c r="CX103" s="312"/>
      <c r="CY103" s="312">
        <v>0</v>
      </c>
      <c r="CZ103" s="312">
        <v>2000000</v>
      </c>
      <c r="DA103" s="312">
        <v>3050000</v>
      </c>
      <c r="DB103" s="312">
        <v>200000</v>
      </c>
      <c r="DC103" s="312">
        <v>12200000</v>
      </c>
      <c r="DD103" s="312"/>
      <c r="DE103" s="312" t="s">
        <v>836</v>
      </c>
      <c r="DF103" s="312">
        <v>833333.33333333302</v>
      </c>
      <c r="DG103" s="310" t="s">
        <v>135</v>
      </c>
      <c r="DH103" s="310"/>
      <c r="DI103" s="310" t="s">
        <v>1218</v>
      </c>
      <c r="DJ103" s="312"/>
      <c r="DK103" s="312"/>
      <c r="DL103" s="312"/>
      <c r="DM103" s="310"/>
      <c r="DN103" s="312"/>
      <c r="DO103" s="312"/>
      <c r="DP103" s="312"/>
      <c r="DQ103" s="312"/>
      <c r="DR103" s="317"/>
      <c r="DS103" s="317"/>
      <c r="DT103" s="305"/>
    </row>
    <row r="104" spans="1:124" s="304" customFormat="1" ht="20.25" customHeight="1" x14ac:dyDescent="0.35">
      <c r="A104" s="307">
        <v>101</v>
      </c>
      <c r="B104" s="307" t="s">
        <v>865</v>
      </c>
      <c r="C104" s="308" t="s">
        <v>334</v>
      </c>
      <c r="D104" s="308" t="s">
        <v>320</v>
      </c>
      <c r="E104" s="308" t="s">
        <v>331</v>
      </c>
      <c r="F104" s="307" t="s">
        <v>151</v>
      </c>
      <c r="G104" s="308" t="s">
        <v>335</v>
      </c>
      <c r="H104" s="308" t="s">
        <v>129</v>
      </c>
      <c r="I104" s="308" t="s">
        <v>130</v>
      </c>
      <c r="J104" s="308" t="s">
        <v>131</v>
      </c>
      <c r="K104" s="308" t="s">
        <v>132</v>
      </c>
      <c r="L104" s="318">
        <v>44455</v>
      </c>
      <c r="M104" s="309"/>
      <c r="N104" s="309"/>
      <c r="O104" s="318"/>
      <c r="P104" s="310" t="s">
        <v>133</v>
      </c>
      <c r="Q104" s="311" t="s">
        <v>774</v>
      </c>
      <c r="R104" s="310" t="s">
        <v>134</v>
      </c>
      <c r="S104" s="312">
        <v>0</v>
      </c>
      <c r="T104" s="312">
        <v>5000000</v>
      </c>
      <c r="U104" s="312"/>
      <c r="V104" s="313">
        <v>5000000</v>
      </c>
      <c r="W104" s="312">
        <v>0</v>
      </c>
      <c r="X104" s="312">
        <v>0</v>
      </c>
      <c r="Y104" s="312">
        <v>0</v>
      </c>
      <c r="Z104" s="314">
        <v>0</v>
      </c>
      <c r="AA104" s="312">
        <v>0</v>
      </c>
      <c r="AB104" s="312">
        <v>0</v>
      </c>
      <c r="AC104" s="315">
        <v>0</v>
      </c>
      <c r="AD104" s="312" t="s">
        <v>1245</v>
      </c>
      <c r="AE104" s="316">
        <v>21</v>
      </c>
      <c r="AF104" s="316">
        <v>21</v>
      </c>
      <c r="AG104" s="316">
        <v>0</v>
      </c>
      <c r="AH104" s="316">
        <v>0</v>
      </c>
      <c r="AI104" s="316">
        <v>0</v>
      </c>
      <c r="AJ104" s="316">
        <v>21</v>
      </c>
      <c r="AK104" s="316">
        <v>0</v>
      </c>
      <c r="AL104" s="316">
        <v>0</v>
      </c>
      <c r="AM104" s="316">
        <v>0</v>
      </c>
      <c r="AN104" s="316">
        <v>0</v>
      </c>
      <c r="AO104" s="316">
        <v>0</v>
      </c>
      <c r="AP104" s="316">
        <v>0</v>
      </c>
      <c r="AQ104" s="312">
        <v>5000000</v>
      </c>
      <c r="AR104" s="312">
        <v>0</v>
      </c>
      <c r="AS104" s="312">
        <v>0</v>
      </c>
      <c r="AT104" s="312">
        <v>5000000</v>
      </c>
      <c r="AU104" s="312">
        <v>0</v>
      </c>
      <c r="AV104" s="312">
        <v>0</v>
      </c>
      <c r="AW104" s="312">
        <v>0</v>
      </c>
      <c r="AX104" s="312">
        <v>0</v>
      </c>
      <c r="AY104" s="218">
        <v>0</v>
      </c>
      <c r="AZ104" s="312">
        <v>0</v>
      </c>
      <c r="BA104" s="218">
        <v>0</v>
      </c>
      <c r="BB104" s="312">
        <v>0</v>
      </c>
      <c r="BC104" s="312">
        <v>0</v>
      </c>
      <c r="BD104" s="312">
        <v>0</v>
      </c>
      <c r="BE104" s="312">
        <v>0</v>
      </c>
      <c r="BF104" s="218">
        <v>0</v>
      </c>
      <c r="BG104" s="218">
        <v>0</v>
      </c>
      <c r="BH104" s="218">
        <v>0</v>
      </c>
      <c r="BI104" s="218">
        <v>0</v>
      </c>
      <c r="BJ104" s="218">
        <v>0</v>
      </c>
      <c r="BK104" s="218">
        <v>0</v>
      </c>
      <c r="BL104" s="218">
        <v>0</v>
      </c>
      <c r="BM104" s="218">
        <v>0</v>
      </c>
      <c r="BN104" s="218">
        <v>0</v>
      </c>
      <c r="BO104" s="218">
        <v>0</v>
      </c>
      <c r="BP104" s="218">
        <v>0</v>
      </c>
      <c r="BQ104" s="312">
        <v>0</v>
      </c>
      <c r="BR104" s="218">
        <v>0</v>
      </c>
      <c r="BS104" s="312">
        <v>0</v>
      </c>
      <c r="BT104" s="315">
        <v>5000000</v>
      </c>
      <c r="BU104" s="312">
        <v>0</v>
      </c>
      <c r="BV104" s="312">
        <v>0</v>
      </c>
      <c r="BW104" s="312">
        <v>0</v>
      </c>
      <c r="BX104" s="312">
        <v>11000000</v>
      </c>
      <c r="BY104" s="312">
        <v>0</v>
      </c>
      <c r="BZ104" s="312">
        <v>0</v>
      </c>
      <c r="CA104" s="312">
        <v>400000</v>
      </c>
      <c r="CB104" s="312">
        <v>50000</v>
      </c>
      <c r="CC104" s="312">
        <v>75000</v>
      </c>
      <c r="CD104" s="312">
        <v>0</v>
      </c>
      <c r="CE104" s="312">
        <v>525000</v>
      </c>
      <c r="CF104" s="312">
        <v>11525000</v>
      </c>
      <c r="CG104" s="312">
        <v>0</v>
      </c>
      <c r="CH104" s="312">
        <v>0</v>
      </c>
      <c r="CI104" s="312">
        <v>0</v>
      </c>
      <c r="CJ104" s="312">
        <v>0</v>
      </c>
      <c r="CK104" s="312">
        <v>0</v>
      </c>
      <c r="CL104" s="312">
        <v>0</v>
      </c>
      <c r="CM104" s="312">
        <v>0</v>
      </c>
      <c r="CN104" s="312">
        <v>0</v>
      </c>
      <c r="CO104" s="312">
        <v>0</v>
      </c>
      <c r="CP104" s="312">
        <v>0</v>
      </c>
      <c r="CQ104" s="312">
        <v>0</v>
      </c>
      <c r="CR104" s="312">
        <v>4475000</v>
      </c>
      <c r="CS104" s="312">
        <v>0</v>
      </c>
      <c r="CT104" s="315">
        <v>4475000</v>
      </c>
      <c r="CU104" s="312">
        <v>850000</v>
      </c>
      <c r="CV104" s="312">
        <v>0</v>
      </c>
      <c r="CW104" s="312">
        <v>150000</v>
      </c>
      <c r="CX104" s="312"/>
      <c r="CY104" s="312">
        <v>0</v>
      </c>
      <c r="CZ104" s="312">
        <v>1000000</v>
      </c>
      <c r="DA104" s="312">
        <v>1525000</v>
      </c>
      <c r="DB104" s="312">
        <v>100000</v>
      </c>
      <c r="DC104" s="312">
        <v>6100000</v>
      </c>
      <c r="DD104" s="312"/>
      <c r="DE104" s="312" t="s">
        <v>836</v>
      </c>
      <c r="DF104" s="312">
        <v>416666.66666666698</v>
      </c>
      <c r="DG104" s="310" t="s">
        <v>135</v>
      </c>
      <c r="DH104" s="310"/>
      <c r="DI104" s="310" t="s">
        <v>1218</v>
      </c>
      <c r="DJ104" s="312"/>
      <c r="DK104" s="312"/>
      <c r="DL104" s="312"/>
      <c r="DM104" s="310"/>
      <c r="DN104" s="312"/>
      <c r="DO104" s="312"/>
      <c r="DP104" s="312"/>
      <c r="DQ104" s="312"/>
      <c r="DR104" s="317"/>
      <c r="DS104" s="317"/>
      <c r="DT104" s="305"/>
    </row>
    <row r="105" spans="1:124" s="304" customFormat="1" ht="20.25" customHeight="1" x14ac:dyDescent="0.35">
      <c r="A105" s="307">
        <v>102</v>
      </c>
      <c r="B105" s="307" t="s">
        <v>876</v>
      </c>
      <c r="C105" s="308" t="s">
        <v>742</v>
      </c>
      <c r="D105" s="308" t="s">
        <v>320</v>
      </c>
      <c r="E105" s="308" t="s">
        <v>331</v>
      </c>
      <c r="F105" s="307" t="s">
        <v>147</v>
      </c>
      <c r="G105" s="308" t="s">
        <v>743</v>
      </c>
      <c r="H105" s="308" t="s">
        <v>129</v>
      </c>
      <c r="I105" s="308" t="s">
        <v>130</v>
      </c>
      <c r="J105" s="308" t="s">
        <v>131</v>
      </c>
      <c r="K105" s="308" t="s">
        <v>250</v>
      </c>
      <c r="L105" s="318">
        <v>44543</v>
      </c>
      <c r="M105" s="309"/>
      <c r="N105" s="309"/>
      <c r="O105" s="318"/>
      <c r="P105" s="310" t="s">
        <v>247</v>
      </c>
      <c r="Q105" s="311" t="s">
        <v>1256</v>
      </c>
      <c r="R105" s="310" t="s">
        <v>134</v>
      </c>
      <c r="S105" s="312">
        <v>0</v>
      </c>
      <c r="T105" s="312">
        <v>80000000</v>
      </c>
      <c r="U105" s="312"/>
      <c r="V105" s="313">
        <v>80000000</v>
      </c>
      <c r="W105" s="312">
        <v>0</v>
      </c>
      <c r="X105" s="312">
        <v>0</v>
      </c>
      <c r="Y105" s="312">
        <v>0</v>
      </c>
      <c r="Z105" s="314">
        <v>0</v>
      </c>
      <c r="AA105" s="312">
        <v>0</v>
      </c>
      <c r="AB105" s="312">
        <v>0</v>
      </c>
      <c r="AC105" s="315">
        <v>0</v>
      </c>
      <c r="AD105" s="312" t="s">
        <v>1245</v>
      </c>
      <c r="AE105" s="316">
        <v>21</v>
      </c>
      <c r="AF105" s="316">
        <v>10</v>
      </c>
      <c r="AG105" s="316">
        <v>0</v>
      </c>
      <c r="AH105" s="316">
        <v>0</v>
      </c>
      <c r="AI105" s="316">
        <v>0</v>
      </c>
      <c r="AJ105" s="316">
        <v>10</v>
      </c>
      <c r="AK105" s="316">
        <v>0</v>
      </c>
      <c r="AL105" s="316">
        <v>0</v>
      </c>
      <c r="AM105" s="316">
        <v>0</v>
      </c>
      <c r="AN105" s="316">
        <v>0</v>
      </c>
      <c r="AO105" s="316">
        <v>0</v>
      </c>
      <c r="AP105" s="316">
        <v>0</v>
      </c>
      <c r="AQ105" s="312">
        <v>38095238.095200002</v>
      </c>
      <c r="AR105" s="312">
        <v>0</v>
      </c>
      <c r="AS105" s="312">
        <v>0</v>
      </c>
      <c r="AT105" s="312">
        <v>38095238.095200002</v>
      </c>
      <c r="AU105" s="312">
        <v>0</v>
      </c>
      <c r="AV105" s="312">
        <v>0</v>
      </c>
      <c r="AW105" s="312">
        <v>0</v>
      </c>
      <c r="AX105" s="312">
        <v>0</v>
      </c>
      <c r="AY105" s="218">
        <v>0</v>
      </c>
      <c r="AZ105" s="312">
        <v>0</v>
      </c>
      <c r="BA105" s="218">
        <v>0</v>
      </c>
      <c r="BB105" s="312">
        <v>0</v>
      </c>
      <c r="BC105" s="312">
        <v>0</v>
      </c>
      <c r="BD105" s="312">
        <v>0</v>
      </c>
      <c r="BE105" s="312">
        <v>0</v>
      </c>
      <c r="BF105" s="218">
        <v>0</v>
      </c>
      <c r="BG105" s="218">
        <v>0</v>
      </c>
      <c r="BH105" s="218">
        <v>0</v>
      </c>
      <c r="BI105" s="218">
        <v>0</v>
      </c>
      <c r="BJ105" s="218">
        <v>0</v>
      </c>
      <c r="BK105" s="218">
        <v>0</v>
      </c>
      <c r="BL105" s="218">
        <v>0</v>
      </c>
      <c r="BM105" s="218">
        <v>0</v>
      </c>
      <c r="BN105" s="218">
        <v>0</v>
      </c>
      <c r="BO105" s="218">
        <v>0</v>
      </c>
      <c r="BP105" s="218">
        <v>0</v>
      </c>
      <c r="BQ105" s="312">
        <v>0</v>
      </c>
      <c r="BR105" s="218">
        <v>0</v>
      </c>
      <c r="BS105" s="312">
        <v>0</v>
      </c>
      <c r="BT105" s="315">
        <v>38095238.095200002</v>
      </c>
      <c r="BU105" s="312">
        <v>0</v>
      </c>
      <c r="BV105" s="312">
        <v>0</v>
      </c>
      <c r="BW105" s="312">
        <v>0</v>
      </c>
      <c r="BX105" s="312">
        <v>0</v>
      </c>
      <c r="BY105" s="312">
        <v>0</v>
      </c>
      <c r="BZ105" s="312">
        <v>0</v>
      </c>
      <c r="CA105" s="312">
        <v>0</v>
      </c>
      <c r="CB105" s="312">
        <v>0</v>
      </c>
      <c r="CC105" s="312">
        <v>0</v>
      </c>
      <c r="CD105" s="312">
        <v>0</v>
      </c>
      <c r="CE105" s="312">
        <v>0</v>
      </c>
      <c r="CF105" s="312">
        <v>0</v>
      </c>
      <c r="CG105" s="312">
        <v>38095238.095200002</v>
      </c>
      <c r="CH105" s="312">
        <v>3809523.8095</v>
      </c>
      <c r="CI105" s="312">
        <v>0</v>
      </c>
      <c r="CJ105" s="312">
        <v>3809523.8095</v>
      </c>
      <c r="CK105" s="312">
        <v>0</v>
      </c>
      <c r="CL105" s="312">
        <v>0</v>
      </c>
      <c r="CM105" s="312">
        <v>0</v>
      </c>
      <c r="CN105" s="312">
        <v>0</v>
      </c>
      <c r="CO105" s="312">
        <v>0</v>
      </c>
      <c r="CP105" s="312">
        <v>0</v>
      </c>
      <c r="CQ105" s="312">
        <v>0</v>
      </c>
      <c r="CR105" s="312">
        <v>34285714</v>
      </c>
      <c r="CS105" s="312">
        <v>0</v>
      </c>
      <c r="CT105" s="315">
        <v>34285714</v>
      </c>
      <c r="CU105" s="312">
        <v>0</v>
      </c>
      <c r="CV105" s="312">
        <v>0</v>
      </c>
      <c r="CW105" s="312">
        <v>0</v>
      </c>
      <c r="CX105" s="312"/>
      <c r="CY105" s="312">
        <v>0</v>
      </c>
      <c r="CZ105" s="312">
        <v>0</v>
      </c>
      <c r="DA105" s="312">
        <v>0</v>
      </c>
      <c r="DB105" s="312">
        <v>0</v>
      </c>
      <c r="DC105" s="312">
        <v>38095238</v>
      </c>
      <c r="DD105" s="312"/>
      <c r="DE105" s="312" t="s">
        <v>836</v>
      </c>
      <c r="DF105" s="312">
        <v>6666666.6666666698</v>
      </c>
      <c r="DG105" s="310" t="s">
        <v>135</v>
      </c>
      <c r="DH105" s="310"/>
      <c r="DI105" s="310" t="s">
        <v>1218</v>
      </c>
      <c r="DJ105" s="312"/>
      <c r="DK105" s="312"/>
      <c r="DL105" s="312"/>
      <c r="DM105" s="310"/>
      <c r="DN105" s="312"/>
      <c r="DO105" s="312"/>
      <c r="DP105" s="312"/>
      <c r="DQ105" s="312"/>
      <c r="DR105" s="317"/>
      <c r="DS105" s="317"/>
      <c r="DT105" s="305"/>
    </row>
    <row r="106" spans="1:124" s="304" customFormat="1" ht="20.25" customHeight="1" x14ac:dyDescent="0.35">
      <c r="A106" s="307">
        <v>103</v>
      </c>
      <c r="B106" s="307" t="s">
        <v>880</v>
      </c>
      <c r="C106" s="308" t="s">
        <v>753</v>
      </c>
      <c r="D106" s="308" t="s">
        <v>320</v>
      </c>
      <c r="E106" s="308" t="s">
        <v>331</v>
      </c>
      <c r="F106" s="307" t="s">
        <v>127</v>
      </c>
      <c r="G106" s="308" t="s">
        <v>754</v>
      </c>
      <c r="H106" s="308" t="s">
        <v>129</v>
      </c>
      <c r="I106" s="308" t="s">
        <v>130</v>
      </c>
      <c r="J106" s="308" t="s">
        <v>170</v>
      </c>
      <c r="K106" s="308" t="s">
        <v>198</v>
      </c>
      <c r="L106" s="318">
        <v>44523</v>
      </c>
      <c r="M106" s="309"/>
      <c r="N106" s="309"/>
      <c r="O106" s="318">
        <v>44553</v>
      </c>
      <c r="P106" s="310" t="s">
        <v>171</v>
      </c>
      <c r="Q106" s="311" t="s">
        <v>1256</v>
      </c>
      <c r="R106" s="310" t="s">
        <v>134</v>
      </c>
      <c r="S106" s="312">
        <v>0</v>
      </c>
      <c r="T106" s="312">
        <v>200000</v>
      </c>
      <c r="U106" s="312"/>
      <c r="V106" s="313">
        <v>200000</v>
      </c>
      <c r="W106" s="312">
        <v>0</v>
      </c>
      <c r="X106" s="312">
        <v>0</v>
      </c>
      <c r="Y106" s="312">
        <v>0</v>
      </c>
      <c r="Z106" s="314">
        <v>0</v>
      </c>
      <c r="AA106" s="312">
        <v>0</v>
      </c>
      <c r="AB106" s="312">
        <v>0</v>
      </c>
      <c r="AC106" s="315">
        <v>0</v>
      </c>
      <c r="AD106" s="312" t="s">
        <v>1245</v>
      </c>
      <c r="AE106" s="316">
        <v>64</v>
      </c>
      <c r="AF106" s="316">
        <v>64</v>
      </c>
      <c r="AG106" s="316">
        <v>0</v>
      </c>
      <c r="AH106" s="316">
        <v>0</v>
      </c>
      <c r="AI106" s="316">
        <v>0</v>
      </c>
      <c r="AJ106" s="316">
        <v>64</v>
      </c>
      <c r="AK106" s="316">
        <v>0</v>
      </c>
      <c r="AL106" s="316">
        <v>0</v>
      </c>
      <c r="AM106" s="316">
        <v>0</v>
      </c>
      <c r="AN106" s="316">
        <v>0</v>
      </c>
      <c r="AO106" s="316">
        <v>0</v>
      </c>
      <c r="AP106" s="316">
        <v>0</v>
      </c>
      <c r="AQ106" s="312">
        <v>12800000</v>
      </c>
      <c r="AR106" s="312">
        <v>0</v>
      </c>
      <c r="AS106" s="312">
        <v>0</v>
      </c>
      <c r="AT106" s="312">
        <v>12800000</v>
      </c>
      <c r="AU106" s="312">
        <v>0</v>
      </c>
      <c r="AV106" s="312">
        <v>0</v>
      </c>
      <c r="AW106" s="312">
        <v>0</v>
      </c>
      <c r="AX106" s="312">
        <v>0</v>
      </c>
      <c r="AY106" s="218">
        <v>0</v>
      </c>
      <c r="AZ106" s="312">
        <v>0</v>
      </c>
      <c r="BA106" s="218">
        <v>0</v>
      </c>
      <c r="BB106" s="312">
        <v>0</v>
      </c>
      <c r="BC106" s="312">
        <v>0</v>
      </c>
      <c r="BD106" s="312">
        <v>0</v>
      </c>
      <c r="BE106" s="312">
        <v>0</v>
      </c>
      <c r="BF106" s="218">
        <v>0</v>
      </c>
      <c r="BG106" s="218">
        <v>0</v>
      </c>
      <c r="BH106" s="218">
        <v>0</v>
      </c>
      <c r="BI106" s="218">
        <v>0</v>
      </c>
      <c r="BJ106" s="218">
        <v>0</v>
      </c>
      <c r="BK106" s="218">
        <v>0</v>
      </c>
      <c r="BL106" s="218">
        <v>0</v>
      </c>
      <c r="BM106" s="218">
        <v>0</v>
      </c>
      <c r="BN106" s="218">
        <v>0</v>
      </c>
      <c r="BO106" s="218">
        <v>0</v>
      </c>
      <c r="BP106" s="218">
        <v>0</v>
      </c>
      <c r="BQ106" s="312">
        <v>0</v>
      </c>
      <c r="BR106" s="218">
        <v>0</v>
      </c>
      <c r="BS106" s="312">
        <v>0</v>
      </c>
      <c r="BT106" s="315">
        <v>12800000</v>
      </c>
      <c r="BU106" s="312">
        <v>0</v>
      </c>
      <c r="BV106" s="312">
        <v>0</v>
      </c>
      <c r="BW106" s="312">
        <v>0</v>
      </c>
      <c r="BX106" s="312">
        <v>0</v>
      </c>
      <c r="BY106" s="312">
        <v>0</v>
      </c>
      <c r="BZ106" s="312">
        <v>0</v>
      </c>
      <c r="CA106" s="312">
        <v>0</v>
      </c>
      <c r="CB106" s="312">
        <v>0</v>
      </c>
      <c r="CC106" s="312">
        <v>0</v>
      </c>
      <c r="CD106" s="312">
        <v>0</v>
      </c>
      <c r="CE106" s="312">
        <v>0</v>
      </c>
      <c r="CF106" s="312">
        <v>0</v>
      </c>
      <c r="CG106" s="312">
        <v>12800000</v>
      </c>
      <c r="CH106" s="312">
        <v>1280000</v>
      </c>
      <c r="CI106" s="312">
        <v>0</v>
      </c>
      <c r="CJ106" s="312">
        <v>1280000</v>
      </c>
      <c r="CK106" s="312">
        <v>0</v>
      </c>
      <c r="CL106" s="312">
        <v>0</v>
      </c>
      <c r="CM106" s="312">
        <v>0</v>
      </c>
      <c r="CN106" s="312">
        <v>0</v>
      </c>
      <c r="CO106" s="312">
        <v>0</v>
      </c>
      <c r="CP106" s="312">
        <v>0</v>
      </c>
      <c r="CQ106" s="312">
        <v>0</v>
      </c>
      <c r="CR106" s="312">
        <v>11520000</v>
      </c>
      <c r="CS106" s="312">
        <v>0</v>
      </c>
      <c r="CT106" s="315">
        <v>11520000</v>
      </c>
      <c r="CU106" s="312">
        <v>0</v>
      </c>
      <c r="CV106" s="312">
        <v>0</v>
      </c>
      <c r="CW106" s="312">
        <v>0</v>
      </c>
      <c r="CX106" s="312"/>
      <c r="CY106" s="312">
        <v>0</v>
      </c>
      <c r="CZ106" s="312">
        <v>0</v>
      </c>
      <c r="DA106" s="312">
        <v>0</v>
      </c>
      <c r="DB106" s="312">
        <v>0</v>
      </c>
      <c r="DC106" s="312">
        <v>12800000</v>
      </c>
      <c r="DD106" s="312"/>
      <c r="DE106" s="312" t="s">
        <v>836</v>
      </c>
      <c r="DF106" s="312">
        <v>16666.666666666701</v>
      </c>
      <c r="DG106" s="310" t="s">
        <v>135</v>
      </c>
      <c r="DH106" s="310"/>
      <c r="DI106" s="310" t="s">
        <v>1218</v>
      </c>
      <c r="DJ106" s="312"/>
      <c r="DK106" s="312"/>
      <c r="DL106" s="312"/>
      <c r="DM106" s="310"/>
      <c r="DN106" s="312"/>
      <c r="DO106" s="312"/>
      <c r="DP106" s="312"/>
      <c r="DQ106" s="312"/>
      <c r="DR106" s="317"/>
      <c r="DS106" s="317"/>
      <c r="DT106" s="305"/>
    </row>
    <row r="107" spans="1:124" s="304" customFormat="1" ht="20.25" customHeight="1" x14ac:dyDescent="0.35">
      <c r="A107" s="307">
        <v>104</v>
      </c>
      <c r="B107" s="307" t="s">
        <v>881</v>
      </c>
      <c r="C107" s="308" t="s">
        <v>752</v>
      </c>
      <c r="D107" s="308" t="s">
        <v>320</v>
      </c>
      <c r="E107" s="308" t="s">
        <v>331</v>
      </c>
      <c r="F107" s="307" t="s">
        <v>379</v>
      </c>
      <c r="G107" s="308" t="s">
        <v>754</v>
      </c>
      <c r="H107" s="308" t="s">
        <v>129</v>
      </c>
      <c r="I107" s="308" t="s">
        <v>130</v>
      </c>
      <c r="J107" s="308" t="s">
        <v>131</v>
      </c>
      <c r="K107" s="308" t="s">
        <v>250</v>
      </c>
      <c r="L107" s="318">
        <v>44550</v>
      </c>
      <c r="M107" s="309"/>
      <c r="N107" s="309"/>
      <c r="O107" s="318"/>
      <c r="P107" s="310" t="s">
        <v>247</v>
      </c>
      <c r="Q107" s="311" t="s">
        <v>1256</v>
      </c>
      <c r="R107" s="310" t="s">
        <v>134</v>
      </c>
      <c r="S107" s="312">
        <v>0</v>
      </c>
      <c r="T107" s="312">
        <v>50000000</v>
      </c>
      <c r="U107" s="312"/>
      <c r="V107" s="313">
        <v>50000000</v>
      </c>
      <c r="W107" s="312">
        <v>0</v>
      </c>
      <c r="X107" s="312">
        <v>0</v>
      </c>
      <c r="Y107" s="312">
        <v>0</v>
      </c>
      <c r="Z107" s="314">
        <v>0</v>
      </c>
      <c r="AA107" s="312">
        <v>0</v>
      </c>
      <c r="AB107" s="312">
        <v>0</v>
      </c>
      <c r="AC107" s="315">
        <v>0</v>
      </c>
      <c r="AD107" s="312" t="s">
        <v>1245</v>
      </c>
      <c r="AE107" s="316">
        <v>21</v>
      </c>
      <c r="AF107" s="316">
        <v>5</v>
      </c>
      <c r="AG107" s="316">
        <v>0</v>
      </c>
      <c r="AH107" s="316">
        <v>0</v>
      </c>
      <c r="AI107" s="316">
        <v>0</v>
      </c>
      <c r="AJ107" s="316">
        <v>5</v>
      </c>
      <c r="AK107" s="316">
        <v>0</v>
      </c>
      <c r="AL107" s="316">
        <v>0</v>
      </c>
      <c r="AM107" s="316">
        <v>0</v>
      </c>
      <c r="AN107" s="316">
        <v>0</v>
      </c>
      <c r="AO107" s="316">
        <v>0</v>
      </c>
      <c r="AP107" s="316">
        <v>0</v>
      </c>
      <c r="AQ107" s="312">
        <v>11904761.9048</v>
      </c>
      <c r="AR107" s="312">
        <v>0</v>
      </c>
      <c r="AS107" s="312">
        <v>0</v>
      </c>
      <c r="AT107" s="312">
        <v>11904761.9048</v>
      </c>
      <c r="AU107" s="312">
        <v>0</v>
      </c>
      <c r="AV107" s="312">
        <v>0</v>
      </c>
      <c r="AW107" s="312">
        <v>0</v>
      </c>
      <c r="AX107" s="312">
        <v>0</v>
      </c>
      <c r="AY107" s="218">
        <v>0</v>
      </c>
      <c r="AZ107" s="312">
        <v>0</v>
      </c>
      <c r="BA107" s="218">
        <v>0</v>
      </c>
      <c r="BB107" s="312">
        <v>0</v>
      </c>
      <c r="BC107" s="312">
        <v>0</v>
      </c>
      <c r="BD107" s="312">
        <v>0</v>
      </c>
      <c r="BE107" s="312">
        <v>0</v>
      </c>
      <c r="BF107" s="218">
        <v>0</v>
      </c>
      <c r="BG107" s="218">
        <v>0</v>
      </c>
      <c r="BH107" s="218">
        <v>0</v>
      </c>
      <c r="BI107" s="218">
        <v>0</v>
      </c>
      <c r="BJ107" s="218">
        <v>0</v>
      </c>
      <c r="BK107" s="218">
        <v>0</v>
      </c>
      <c r="BL107" s="218">
        <v>0</v>
      </c>
      <c r="BM107" s="218">
        <v>0</v>
      </c>
      <c r="BN107" s="218">
        <v>0</v>
      </c>
      <c r="BO107" s="218">
        <v>0</v>
      </c>
      <c r="BP107" s="218">
        <v>0</v>
      </c>
      <c r="BQ107" s="312">
        <v>0</v>
      </c>
      <c r="BR107" s="218">
        <v>0</v>
      </c>
      <c r="BS107" s="312">
        <v>0</v>
      </c>
      <c r="BT107" s="315">
        <v>11904761.9048</v>
      </c>
      <c r="BU107" s="312">
        <v>0</v>
      </c>
      <c r="BV107" s="312">
        <v>0</v>
      </c>
      <c r="BW107" s="312">
        <v>0</v>
      </c>
      <c r="BX107" s="312">
        <v>0</v>
      </c>
      <c r="BY107" s="312">
        <v>0</v>
      </c>
      <c r="BZ107" s="312">
        <v>0</v>
      </c>
      <c r="CA107" s="312">
        <v>0</v>
      </c>
      <c r="CB107" s="312">
        <v>0</v>
      </c>
      <c r="CC107" s="312">
        <v>0</v>
      </c>
      <c r="CD107" s="312">
        <v>0</v>
      </c>
      <c r="CE107" s="312">
        <v>0</v>
      </c>
      <c r="CF107" s="312">
        <v>0</v>
      </c>
      <c r="CG107" s="312">
        <v>11904761.9048</v>
      </c>
      <c r="CH107" s="312">
        <v>1190476.1905</v>
      </c>
      <c r="CI107" s="312">
        <v>0</v>
      </c>
      <c r="CJ107" s="312">
        <v>1190476.1905</v>
      </c>
      <c r="CK107" s="312">
        <v>0</v>
      </c>
      <c r="CL107" s="312">
        <v>0</v>
      </c>
      <c r="CM107" s="312">
        <v>0</v>
      </c>
      <c r="CN107" s="312">
        <v>0</v>
      </c>
      <c r="CO107" s="312">
        <v>0</v>
      </c>
      <c r="CP107" s="312">
        <v>0</v>
      </c>
      <c r="CQ107" s="312">
        <v>0</v>
      </c>
      <c r="CR107" s="312">
        <v>10714286</v>
      </c>
      <c r="CS107" s="312">
        <v>0</v>
      </c>
      <c r="CT107" s="315">
        <v>10714286</v>
      </c>
      <c r="CU107" s="312">
        <v>0</v>
      </c>
      <c r="CV107" s="312">
        <v>0</v>
      </c>
      <c r="CW107" s="312">
        <v>0</v>
      </c>
      <c r="CX107" s="312"/>
      <c r="CY107" s="312">
        <v>0</v>
      </c>
      <c r="CZ107" s="312">
        <v>0</v>
      </c>
      <c r="DA107" s="312">
        <v>0</v>
      </c>
      <c r="DB107" s="312">
        <v>0</v>
      </c>
      <c r="DC107" s="312">
        <v>11904762</v>
      </c>
      <c r="DD107" s="312"/>
      <c r="DE107" s="312" t="s">
        <v>836</v>
      </c>
      <c r="DF107" s="312">
        <v>4166666.6666666698</v>
      </c>
      <c r="DG107" s="310" t="s">
        <v>135</v>
      </c>
      <c r="DH107" s="310"/>
      <c r="DI107" s="310" t="s">
        <v>1218</v>
      </c>
      <c r="DJ107" s="312"/>
      <c r="DK107" s="312"/>
      <c r="DL107" s="312"/>
      <c r="DM107" s="310"/>
      <c r="DN107" s="312"/>
      <c r="DO107" s="312"/>
      <c r="DP107" s="312"/>
      <c r="DQ107" s="312"/>
      <c r="DR107" s="317"/>
      <c r="DS107" s="317"/>
      <c r="DT107" s="305"/>
    </row>
    <row r="108" spans="1:124" s="304" customFormat="1" ht="20.25" customHeight="1" x14ac:dyDescent="0.35">
      <c r="A108" s="307">
        <v>105</v>
      </c>
      <c r="B108" s="307" t="s">
        <v>908</v>
      </c>
      <c r="C108" s="308" t="s">
        <v>389</v>
      </c>
      <c r="D108" s="308" t="s">
        <v>263</v>
      </c>
      <c r="E108" s="308" t="s">
        <v>385</v>
      </c>
      <c r="F108" s="307" t="s">
        <v>151</v>
      </c>
      <c r="G108" s="308" t="s">
        <v>390</v>
      </c>
      <c r="H108" s="308" t="s">
        <v>129</v>
      </c>
      <c r="I108" s="308" t="s">
        <v>130</v>
      </c>
      <c r="J108" s="308" t="s">
        <v>131</v>
      </c>
      <c r="K108" s="308" t="s">
        <v>132</v>
      </c>
      <c r="L108" s="318">
        <v>44342</v>
      </c>
      <c r="M108" s="309"/>
      <c r="N108" s="309"/>
      <c r="O108" s="318"/>
      <c r="P108" s="310" t="s">
        <v>133</v>
      </c>
      <c r="Q108" s="311" t="s">
        <v>774</v>
      </c>
      <c r="R108" s="310" t="s">
        <v>134</v>
      </c>
      <c r="S108" s="312">
        <v>0</v>
      </c>
      <c r="T108" s="312">
        <v>5000000</v>
      </c>
      <c r="U108" s="312"/>
      <c r="V108" s="313">
        <v>5000000</v>
      </c>
      <c r="W108" s="312">
        <v>0</v>
      </c>
      <c r="X108" s="312">
        <v>0</v>
      </c>
      <c r="Y108" s="312">
        <v>0</v>
      </c>
      <c r="Z108" s="314">
        <v>0</v>
      </c>
      <c r="AA108" s="312">
        <v>0</v>
      </c>
      <c r="AB108" s="312">
        <v>0</v>
      </c>
      <c r="AC108" s="315">
        <v>0</v>
      </c>
      <c r="AD108" s="312" t="s">
        <v>1245</v>
      </c>
      <c r="AE108" s="316">
        <v>21</v>
      </c>
      <c r="AF108" s="316">
        <v>21</v>
      </c>
      <c r="AG108" s="316">
        <v>0</v>
      </c>
      <c r="AH108" s="316">
        <v>0</v>
      </c>
      <c r="AI108" s="316">
        <v>0</v>
      </c>
      <c r="AJ108" s="316">
        <v>21</v>
      </c>
      <c r="AK108" s="316">
        <v>0</v>
      </c>
      <c r="AL108" s="316">
        <v>0</v>
      </c>
      <c r="AM108" s="316">
        <v>0</v>
      </c>
      <c r="AN108" s="316">
        <v>0</v>
      </c>
      <c r="AO108" s="316">
        <v>0</v>
      </c>
      <c r="AP108" s="316">
        <v>0</v>
      </c>
      <c r="AQ108" s="312">
        <v>5000000</v>
      </c>
      <c r="AR108" s="312">
        <v>0</v>
      </c>
      <c r="AS108" s="312">
        <v>0</v>
      </c>
      <c r="AT108" s="312">
        <v>5000000</v>
      </c>
      <c r="AU108" s="312">
        <v>0</v>
      </c>
      <c r="AV108" s="312">
        <v>0</v>
      </c>
      <c r="AW108" s="312">
        <v>0</v>
      </c>
      <c r="AX108" s="312">
        <v>0</v>
      </c>
      <c r="AY108" s="218">
        <v>0</v>
      </c>
      <c r="AZ108" s="312">
        <v>0</v>
      </c>
      <c r="BA108" s="218">
        <v>0</v>
      </c>
      <c r="BB108" s="312">
        <v>0</v>
      </c>
      <c r="BC108" s="312">
        <v>0</v>
      </c>
      <c r="BD108" s="312">
        <v>0</v>
      </c>
      <c r="BE108" s="312">
        <v>0</v>
      </c>
      <c r="BF108" s="218">
        <v>0</v>
      </c>
      <c r="BG108" s="218">
        <v>0</v>
      </c>
      <c r="BH108" s="218">
        <v>0</v>
      </c>
      <c r="BI108" s="218">
        <v>0</v>
      </c>
      <c r="BJ108" s="218">
        <v>0</v>
      </c>
      <c r="BK108" s="218">
        <v>0</v>
      </c>
      <c r="BL108" s="218">
        <v>0</v>
      </c>
      <c r="BM108" s="218">
        <v>0</v>
      </c>
      <c r="BN108" s="218">
        <v>0</v>
      </c>
      <c r="BO108" s="218">
        <v>0</v>
      </c>
      <c r="BP108" s="218">
        <v>0</v>
      </c>
      <c r="BQ108" s="312">
        <v>0</v>
      </c>
      <c r="BR108" s="218">
        <v>0</v>
      </c>
      <c r="BS108" s="312">
        <v>0</v>
      </c>
      <c r="BT108" s="315">
        <v>5000000</v>
      </c>
      <c r="BU108" s="312">
        <v>0</v>
      </c>
      <c r="BV108" s="312">
        <v>0</v>
      </c>
      <c r="BW108" s="312">
        <v>0</v>
      </c>
      <c r="BX108" s="312">
        <v>11000000</v>
      </c>
      <c r="BY108" s="312">
        <v>0</v>
      </c>
      <c r="BZ108" s="312">
        <v>0</v>
      </c>
      <c r="CA108" s="312">
        <v>400000</v>
      </c>
      <c r="CB108" s="312">
        <v>50000</v>
      </c>
      <c r="CC108" s="312">
        <v>75000</v>
      </c>
      <c r="CD108" s="312">
        <v>0</v>
      </c>
      <c r="CE108" s="312">
        <v>525000</v>
      </c>
      <c r="CF108" s="312">
        <v>11525000</v>
      </c>
      <c r="CG108" s="312">
        <v>0</v>
      </c>
      <c r="CH108" s="312">
        <v>0</v>
      </c>
      <c r="CI108" s="312">
        <v>0</v>
      </c>
      <c r="CJ108" s="312">
        <v>0</v>
      </c>
      <c r="CK108" s="312">
        <v>0</v>
      </c>
      <c r="CL108" s="312">
        <v>0</v>
      </c>
      <c r="CM108" s="312">
        <v>0</v>
      </c>
      <c r="CN108" s="312">
        <v>0</v>
      </c>
      <c r="CO108" s="312">
        <v>0</v>
      </c>
      <c r="CP108" s="312">
        <v>0</v>
      </c>
      <c r="CQ108" s="312">
        <v>0</v>
      </c>
      <c r="CR108" s="312">
        <v>4475000</v>
      </c>
      <c r="CS108" s="312">
        <v>0</v>
      </c>
      <c r="CT108" s="315">
        <v>4475000</v>
      </c>
      <c r="CU108" s="312">
        <v>850000</v>
      </c>
      <c r="CV108" s="312">
        <v>0</v>
      </c>
      <c r="CW108" s="312">
        <v>150000</v>
      </c>
      <c r="CX108" s="312"/>
      <c r="CY108" s="312">
        <v>0</v>
      </c>
      <c r="CZ108" s="312">
        <v>1000000</v>
      </c>
      <c r="DA108" s="312">
        <v>1525000</v>
      </c>
      <c r="DB108" s="312">
        <v>100000</v>
      </c>
      <c r="DC108" s="312">
        <v>6100000</v>
      </c>
      <c r="DD108" s="312"/>
      <c r="DE108" s="312" t="s">
        <v>887</v>
      </c>
      <c r="DF108" s="312">
        <v>416666.66666666698</v>
      </c>
      <c r="DG108" s="310" t="s">
        <v>135</v>
      </c>
      <c r="DH108" s="310"/>
      <c r="DI108" s="310" t="s">
        <v>1218</v>
      </c>
      <c r="DJ108" s="312"/>
      <c r="DK108" s="312"/>
      <c r="DL108" s="312"/>
      <c r="DM108" s="310"/>
      <c r="DN108" s="312"/>
      <c r="DO108" s="312"/>
      <c r="DP108" s="312"/>
      <c r="DQ108" s="312"/>
      <c r="DR108" s="317"/>
      <c r="DS108" s="317"/>
      <c r="DT108" s="305"/>
    </row>
    <row r="109" spans="1:124" s="304" customFormat="1" ht="20.25" customHeight="1" x14ac:dyDescent="0.35">
      <c r="A109" s="307">
        <v>106</v>
      </c>
      <c r="B109" s="307" t="s">
        <v>916</v>
      </c>
      <c r="C109" s="308" t="s">
        <v>384</v>
      </c>
      <c r="D109" s="308" t="s">
        <v>263</v>
      </c>
      <c r="E109" s="308" t="s">
        <v>385</v>
      </c>
      <c r="F109" s="307" t="s">
        <v>294</v>
      </c>
      <c r="G109" s="308" t="s">
        <v>386</v>
      </c>
      <c r="H109" s="308" t="s">
        <v>129</v>
      </c>
      <c r="I109" s="308" t="s">
        <v>130</v>
      </c>
      <c r="J109" s="308" t="s">
        <v>131</v>
      </c>
      <c r="K109" s="308" t="s">
        <v>132</v>
      </c>
      <c r="L109" s="318">
        <v>42271</v>
      </c>
      <c r="M109" s="309"/>
      <c r="N109" s="309"/>
      <c r="O109" s="318"/>
      <c r="P109" s="310" t="s">
        <v>133</v>
      </c>
      <c r="Q109" s="311" t="s">
        <v>774</v>
      </c>
      <c r="R109" s="310" t="s">
        <v>134</v>
      </c>
      <c r="S109" s="312">
        <v>0</v>
      </c>
      <c r="T109" s="312">
        <v>60000000</v>
      </c>
      <c r="U109" s="312"/>
      <c r="V109" s="313">
        <v>60000000</v>
      </c>
      <c r="W109" s="312">
        <v>0</v>
      </c>
      <c r="X109" s="312">
        <v>0</v>
      </c>
      <c r="Y109" s="312">
        <v>0</v>
      </c>
      <c r="Z109" s="314">
        <v>0</v>
      </c>
      <c r="AA109" s="312">
        <v>0</v>
      </c>
      <c r="AB109" s="312">
        <v>0</v>
      </c>
      <c r="AC109" s="315">
        <v>0</v>
      </c>
      <c r="AD109" s="312" t="s">
        <v>1245</v>
      </c>
      <c r="AE109" s="316">
        <v>21</v>
      </c>
      <c r="AF109" s="316">
        <v>17.5</v>
      </c>
      <c r="AG109" s="316">
        <v>3.5</v>
      </c>
      <c r="AH109" s="316">
        <v>0</v>
      </c>
      <c r="AI109" s="316">
        <v>0</v>
      </c>
      <c r="AJ109" s="316">
        <v>21</v>
      </c>
      <c r="AK109" s="316">
        <v>0</v>
      </c>
      <c r="AL109" s="316">
        <v>0</v>
      </c>
      <c r="AM109" s="316">
        <v>0</v>
      </c>
      <c r="AN109" s="316">
        <v>0</v>
      </c>
      <c r="AO109" s="316">
        <v>0</v>
      </c>
      <c r="AP109" s="316">
        <v>0</v>
      </c>
      <c r="AQ109" s="312">
        <v>60000000</v>
      </c>
      <c r="AR109" s="312">
        <v>0</v>
      </c>
      <c r="AS109" s="312">
        <v>0</v>
      </c>
      <c r="AT109" s="312">
        <v>60000000</v>
      </c>
      <c r="AU109" s="312">
        <v>0</v>
      </c>
      <c r="AV109" s="312">
        <v>0</v>
      </c>
      <c r="AW109" s="312">
        <v>0</v>
      </c>
      <c r="AX109" s="312">
        <v>0</v>
      </c>
      <c r="AY109" s="218">
        <v>0</v>
      </c>
      <c r="AZ109" s="312">
        <v>0</v>
      </c>
      <c r="BA109" s="218">
        <v>0</v>
      </c>
      <c r="BB109" s="312">
        <v>0</v>
      </c>
      <c r="BC109" s="312">
        <v>0</v>
      </c>
      <c r="BD109" s="312">
        <v>0</v>
      </c>
      <c r="BE109" s="312">
        <v>0</v>
      </c>
      <c r="BF109" s="218">
        <v>0</v>
      </c>
      <c r="BG109" s="218">
        <v>0</v>
      </c>
      <c r="BH109" s="218">
        <v>0</v>
      </c>
      <c r="BI109" s="218">
        <v>0</v>
      </c>
      <c r="BJ109" s="218">
        <v>0</v>
      </c>
      <c r="BK109" s="218">
        <v>0</v>
      </c>
      <c r="BL109" s="218">
        <v>0</v>
      </c>
      <c r="BM109" s="218">
        <v>0</v>
      </c>
      <c r="BN109" s="218">
        <v>0</v>
      </c>
      <c r="BO109" s="218">
        <v>0</v>
      </c>
      <c r="BP109" s="218">
        <v>0</v>
      </c>
      <c r="BQ109" s="312">
        <v>0</v>
      </c>
      <c r="BR109" s="218">
        <v>0</v>
      </c>
      <c r="BS109" s="312">
        <v>0</v>
      </c>
      <c r="BT109" s="315">
        <v>60000000</v>
      </c>
      <c r="BU109" s="312">
        <v>0</v>
      </c>
      <c r="BV109" s="312">
        <v>0</v>
      </c>
      <c r="BW109" s="312">
        <v>0</v>
      </c>
      <c r="BX109" s="312">
        <v>11000000</v>
      </c>
      <c r="BY109" s="312">
        <v>0</v>
      </c>
      <c r="BZ109" s="312">
        <v>0</v>
      </c>
      <c r="CA109" s="312">
        <v>2384000</v>
      </c>
      <c r="CB109" s="312">
        <v>600000</v>
      </c>
      <c r="CC109" s="312">
        <v>447000</v>
      </c>
      <c r="CD109" s="312">
        <v>0</v>
      </c>
      <c r="CE109" s="312">
        <v>3431000</v>
      </c>
      <c r="CF109" s="312">
        <v>14431000</v>
      </c>
      <c r="CG109" s="312">
        <v>45569000</v>
      </c>
      <c r="CH109" s="312">
        <v>8142250</v>
      </c>
      <c r="CI109" s="312">
        <v>0</v>
      </c>
      <c r="CJ109" s="312">
        <v>8142250</v>
      </c>
      <c r="CK109" s="312">
        <v>0</v>
      </c>
      <c r="CL109" s="312">
        <v>149000</v>
      </c>
      <c r="CM109" s="312">
        <v>0</v>
      </c>
      <c r="CN109" s="312">
        <v>0</v>
      </c>
      <c r="CO109" s="312">
        <v>0</v>
      </c>
      <c r="CP109" s="312">
        <v>0</v>
      </c>
      <c r="CQ109" s="312">
        <v>149000</v>
      </c>
      <c r="CR109" s="312">
        <v>48277750</v>
      </c>
      <c r="CS109" s="312">
        <v>0</v>
      </c>
      <c r="CT109" s="315">
        <v>48277750</v>
      </c>
      <c r="CU109" s="312">
        <v>5066000</v>
      </c>
      <c r="CV109" s="312">
        <v>0</v>
      </c>
      <c r="CW109" s="312">
        <v>894000</v>
      </c>
      <c r="CX109" s="312"/>
      <c r="CY109" s="312">
        <v>0</v>
      </c>
      <c r="CZ109" s="312">
        <v>5960000</v>
      </c>
      <c r="DA109" s="312">
        <v>9391000</v>
      </c>
      <c r="DB109" s="312">
        <v>596000</v>
      </c>
      <c r="DC109" s="312">
        <v>66556000</v>
      </c>
      <c r="DD109" s="312"/>
      <c r="DE109" s="312" t="s">
        <v>887</v>
      </c>
      <c r="DF109" s="312">
        <v>5000000</v>
      </c>
      <c r="DG109" s="310" t="s">
        <v>135</v>
      </c>
      <c r="DH109" s="310"/>
      <c r="DI109" s="310" t="s">
        <v>1218</v>
      </c>
      <c r="DJ109" s="312"/>
      <c r="DK109" s="312"/>
      <c r="DL109" s="312"/>
      <c r="DM109" s="310"/>
      <c r="DN109" s="312"/>
      <c r="DO109" s="312"/>
      <c r="DP109" s="312"/>
      <c r="DQ109" s="312"/>
      <c r="DR109" s="317"/>
      <c r="DS109" s="317"/>
      <c r="DT109" s="305"/>
    </row>
    <row r="110" spans="1:124" s="304" customFormat="1" ht="20.25" customHeight="1" x14ac:dyDescent="0.35">
      <c r="A110" s="307">
        <v>107</v>
      </c>
      <c r="B110" s="307" t="s">
        <v>923</v>
      </c>
      <c r="C110" s="308" t="s">
        <v>387</v>
      </c>
      <c r="D110" s="308" t="s">
        <v>263</v>
      </c>
      <c r="E110" s="308" t="s">
        <v>385</v>
      </c>
      <c r="F110" s="307" t="s">
        <v>137</v>
      </c>
      <c r="G110" s="308" t="s">
        <v>388</v>
      </c>
      <c r="H110" s="308" t="s">
        <v>129</v>
      </c>
      <c r="I110" s="308" t="s">
        <v>130</v>
      </c>
      <c r="J110" s="308" t="s">
        <v>131</v>
      </c>
      <c r="K110" s="308" t="s">
        <v>132</v>
      </c>
      <c r="L110" s="318">
        <v>42901</v>
      </c>
      <c r="M110" s="309"/>
      <c r="N110" s="309"/>
      <c r="O110" s="318"/>
      <c r="P110" s="310"/>
      <c r="Q110" s="311" t="s">
        <v>774</v>
      </c>
      <c r="R110" s="310" t="s">
        <v>134</v>
      </c>
      <c r="S110" s="312">
        <v>0</v>
      </c>
      <c r="T110" s="312">
        <v>10000000</v>
      </c>
      <c r="U110" s="312"/>
      <c r="V110" s="313">
        <v>10000000</v>
      </c>
      <c r="W110" s="312">
        <v>0</v>
      </c>
      <c r="X110" s="312">
        <v>0</v>
      </c>
      <c r="Y110" s="312">
        <v>0</v>
      </c>
      <c r="Z110" s="314">
        <v>0</v>
      </c>
      <c r="AA110" s="312">
        <v>0</v>
      </c>
      <c r="AB110" s="312">
        <v>0</v>
      </c>
      <c r="AC110" s="315">
        <v>0</v>
      </c>
      <c r="AD110" s="312" t="s">
        <v>1245</v>
      </c>
      <c r="AE110" s="316">
        <v>21</v>
      </c>
      <c r="AF110" s="316">
        <v>20.5</v>
      </c>
      <c r="AG110" s="316">
        <v>0.5</v>
      </c>
      <c r="AH110" s="316">
        <v>0</v>
      </c>
      <c r="AI110" s="316">
        <v>0</v>
      </c>
      <c r="AJ110" s="316">
        <v>21</v>
      </c>
      <c r="AK110" s="316">
        <v>0</v>
      </c>
      <c r="AL110" s="316">
        <v>0</v>
      </c>
      <c r="AM110" s="316">
        <v>0</v>
      </c>
      <c r="AN110" s="316">
        <v>0</v>
      </c>
      <c r="AO110" s="316">
        <v>0</v>
      </c>
      <c r="AP110" s="316">
        <v>0</v>
      </c>
      <c r="AQ110" s="312">
        <v>10000000</v>
      </c>
      <c r="AR110" s="312">
        <v>0</v>
      </c>
      <c r="AS110" s="312">
        <v>0</v>
      </c>
      <c r="AT110" s="312">
        <v>10000000</v>
      </c>
      <c r="AU110" s="312">
        <v>0</v>
      </c>
      <c r="AV110" s="312">
        <v>0</v>
      </c>
      <c r="AW110" s="312">
        <v>0</v>
      </c>
      <c r="AX110" s="312">
        <v>0</v>
      </c>
      <c r="AY110" s="218">
        <v>0</v>
      </c>
      <c r="AZ110" s="312">
        <v>0</v>
      </c>
      <c r="BA110" s="218">
        <v>0</v>
      </c>
      <c r="BB110" s="312">
        <v>0</v>
      </c>
      <c r="BC110" s="312">
        <v>0</v>
      </c>
      <c r="BD110" s="312">
        <v>0</v>
      </c>
      <c r="BE110" s="312">
        <v>0</v>
      </c>
      <c r="BF110" s="218">
        <v>0</v>
      </c>
      <c r="BG110" s="218">
        <v>0</v>
      </c>
      <c r="BH110" s="218">
        <v>0</v>
      </c>
      <c r="BI110" s="218">
        <v>0</v>
      </c>
      <c r="BJ110" s="218">
        <v>0</v>
      </c>
      <c r="BK110" s="218">
        <v>0</v>
      </c>
      <c r="BL110" s="218">
        <v>0</v>
      </c>
      <c r="BM110" s="218">
        <v>0</v>
      </c>
      <c r="BN110" s="218">
        <v>0</v>
      </c>
      <c r="BO110" s="218">
        <v>0</v>
      </c>
      <c r="BP110" s="218">
        <v>0</v>
      </c>
      <c r="BQ110" s="312">
        <v>0</v>
      </c>
      <c r="BR110" s="218">
        <v>0</v>
      </c>
      <c r="BS110" s="312">
        <v>0</v>
      </c>
      <c r="BT110" s="315">
        <v>10000000</v>
      </c>
      <c r="BU110" s="312">
        <v>0</v>
      </c>
      <c r="BV110" s="312">
        <v>0</v>
      </c>
      <c r="BW110" s="312">
        <v>0</v>
      </c>
      <c r="BX110" s="312">
        <v>11000000</v>
      </c>
      <c r="BY110" s="312">
        <v>0</v>
      </c>
      <c r="BZ110" s="312">
        <v>0</v>
      </c>
      <c r="CA110" s="312">
        <v>800000</v>
      </c>
      <c r="CB110" s="312">
        <v>100000</v>
      </c>
      <c r="CC110" s="312">
        <v>150000</v>
      </c>
      <c r="CD110" s="312">
        <v>0</v>
      </c>
      <c r="CE110" s="312">
        <v>1050000</v>
      </c>
      <c r="CF110" s="312">
        <v>12050000</v>
      </c>
      <c r="CG110" s="312">
        <v>0</v>
      </c>
      <c r="CH110" s="312">
        <v>0</v>
      </c>
      <c r="CI110" s="312">
        <v>0</v>
      </c>
      <c r="CJ110" s="312">
        <v>0</v>
      </c>
      <c r="CK110" s="312">
        <v>0</v>
      </c>
      <c r="CL110" s="312">
        <v>0</v>
      </c>
      <c r="CM110" s="312">
        <v>0</v>
      </c>
      <c r="CN110" s="312">
        <v>0</v>
      </c>
      <c r="CO110" s="312">
        <v>0</v>
      </c>
      <c r="CP110" s="312">
        <v>0</v>
      </c>
      <c r="CQ110" s="312">
        <v>0</v>
      </c>
      <c r="CR110" s="312">
        <v>8950000</v>
      </c>
      <c r="CS110" s="312">
        <v>0</v>
      </c>
      <c r="CT110" s="315">
        <v>8950000</v>
      </c>
      <c r="CU110" s="312">
        <v>1700000</v>
      </c>
      <c r="CV110" s="312">
        <v>0</v>
      </c>
      <c r="CW110" s="312">
        <v>300000</v>
      </c>
      <c r="CX110" s="312"/>
      <c r="CY110" s="312">
        <v>0</v>
      </c>
      <c r="CZ110" s="312">
        <v>2000000</v>
      </c>
      <c r="DA110" s="312">
        <v>3050000</v>
      </c>
      <c r="DB110" s="312">
        <v>200000</v>
      </c>
      <c r="DC110" s="312">
        <v>12200000</v>
      </c>
      <c r="DD110" s="312"/>
      <c r="DE110" s="312" t="s">
        <v>887</v>
      </c>
      <c r="DF110" s="312">
        <v>833333.33333333302</v>
      </c>
      <c r="DG110" s="310" t="s">
        <v>135</v>
      </c>
      <c r="DH110" s="310"/>
      <c r="DI110" s="310" t="s">
        <v>1218</v>
      </c>
      <c r="DJ110" s="312"/>
      <c r="DK110" s="312"/>
      <c r="DL110" s="312"/>
      <c r="DM110" s="310"/>
      <c r="DN110" s="312"/>
      <c r="DO110" s="312"/>
      <c r="DP110" s="312"/>
      <c r="DQ110" s="312"/>
      <c r="DR110" s="317"/>
      <c r="DS110" s="317"/>
      <c r="DT110" s="305"/>
    </row>
    <row r="111" spans="1:124" s="304" customFormat="1" ht="20.25" customHeight="1" x14ac:dyDescent="0.35">
      <c r="A111" s="307">
        <v>108</v>
      </c>
      <c r="B111" s="307" t="s">
        <v>886</v>
      </c>
      <c r="C111" s="308" t="s">
        <v>413</v>
      </c>
      <c r="D111" s="308" t="s">
        <v>263</v>
      </c>
      <c r="E111" s="308" t="s">
        <v>405</v>
      </c>
      <c r="F111" s="307" t="s">
        <v>151</v>
      </c>
      <c r="G111" s="308" t="s">
        <v>414</v>
      </c>
      <c r="H111" s="308" t="s">
        <v>129</v>
      </c>
      <c r="I111" s="308" t="s">
        <v>130</v>
      </c>
      <c r="J111" s="308" t="s">
        <v>131</v>
      </c>
      <c r="K111" s="308" t="s">
        <v>132</v>
      </c>
      <c r="L111" s="318">
        <v>40429</v>
      </c>
      <c r="M111" s="309"/>
      <c r="N111" s="309"/>
      <c r="O111" s="318"/>
      <c r="P111" s="310" t="s">
        <v>133</v>
      </c>
      <c r="Q111" s="311" t="s">
        <v>774</v>
      </c>
      <c r="R111" s="310" t="s">
        <v>134</v>
      </c>
      <c r="S111" s="312">
        <v>0</v>
      </c>
      <c r="T111" s="312">
        <v>5000000</v>
      </c>
      <c r="U111" s="312"/>
      <c r="V111" s="313">
        <v>5000000</v>
      </c>
      <c r="W111" s="312">
        <v>0</v>
      </c>
      <c r="X111" s="312">
        <v>0</v>
      </c>
      <c r="Y111" s="312">
        <v>0</v>
      </c>
      <c r="Z111" s="314">
        <v>0</v>
      </c>
      <c r="AA111" s="312">
        <v>0</v>
      </c>
      <c r="AB111" s="312">
        <v>0</v>
      </c>
      <c r="AC111" s="315">
        <v>0</v>
      </c>
      <c r="AD111" s="312" t="s">
        <v>1245</v>
      </c>
      <c r="AE111" s="316">
        <v>21</v>
      </c>
      <c r="AF111" s="316">
        <v>16</v>
      </c>
      <c r="AG111" s="316">
        <v>5</v>
      </c>
      <c r="AH111" s="316">
        <v>0</v>
      </c>
      <c r="AI111" s="316">
        <v>0</v>
      </c>
      <c r="AJ111" s="316">
        <v>21</v>
      </c>
      <c r="AK111" s="316">
        <v>0</v>
      </c>
      <c r="AL111" s="316">
        <v>0</v>
      </c>
      <c r="AM111" s="316">
        <v>0</v>
      </c>
      <c r="AN111" s="316">
        <v>0</v>
      </c>
      <c r="AO111" s="316">
        <v>0</v>
      </c>
      <c r="AP111" s="316">
        <v>0</v>
      </c>
      <c r="AQ111" s="312">
        <v>5000000</v>
      </c>
      <c r="AR111" s="312">
        <v>0</v>
      </c>
      <c r="AS111" s="312">
        <v>0</v>
      </c>
      <c r="AT111" s="312">
        <v>5000000</v>
      </c>
      <c r="AU111" s="312">
        <v>0</v>
      </c>
      <c r="AV111" s="312">
        <v>0</v>
      </c>
      <c r="AW111" s="312">
        <v>0</v>
      </c>
      <c r="AX111" s="312">
        <v>0</v>
      </c>
      <c r="AY111" s="218">
        <v>0</v>
      </c>
      <c r="AZ111" s="312">
        <v>0</v>
      </c>
      <c r="BA111" s="218">
        <v>0</v>
      </c>
      <c r="BB111" s="312">
        <v>0</v>
      </c>
      <c r="BC111" s="312">
        <v>0</v>
      </c>
      <c r="BD111" s="312">
        <v>0</v>
      </c>
      <c r="BE111" s="312">
        <v>0</v>
      </c>
      <c r="BF111" s="218">
        <v>0</v>
      </c>
      <c r="BG111" s="218">
        <v>0</v>
      </c>
      <c r="BH111" s="218">
        <v>0</v>
      </c>
      <c r="BI111" s="218">
        <v>0</v>
      </c>
      <c r="BJ111" s="218">
        <v>0</v>
      </c>
      <c r="BK111" s="218">
        <v>0</v>
      </c>
      <c r="BL111" s="218">
        <v>0</v>
      </c>
      <c r="BM111" s="218">
        <v>0</v>
      </c>
      <c r="BN111" s="218">
        <v>0</v>
      </c>
      <c r="BO111" s="218">
        <v>0</v>
      </c>
      <c r="BP111" s="218">
        <v>0</v>
      </c>
      <c r="BQ111" s="312">
        <v>0</v>
      </c>
      <c r="BR111" s="218">
        <v>0</v>
      </c>
      <c r="BS111" s="312">
        <v>0</v>
      </c>
      <c r="BT111" s="315">
        <v>5000000</v>
      </c>
      <c r="BU111" s="312">
        <v>0</v>
      </c>
      <c r="BV111" s="312">
        <v>0</v>
      </c>
      <c r="BW111" s="312">
        <v>0</v>
      </c>
      <c r="BX111" s="312">
        <v>11000000</v>
      </c>
      <c r="BY111" s="312">
        <v>0</v>
      </c>
      <c r="BZ111" s="312">
        <v>0</v>
      </c>
      <c r="CA111" s="312">
        <v>400000</v>
      </c>
      <c r="CB111" s="312">
        <v>50000</v>
      </c>
      <c r="CC111" s="312">
        <v>75000</v>
      </c>
      <c r="CD111" s="312">
        <v>0</v>
      </c>
      <c r="CE111" s="312">
        <v>525000</v>
      </c>
      <c r="CF111" s="312">
        <v>11525000</v>
      </c>
      <c r="CG111" s="312">
        <v>0</v>
      </c>
      <c r="CH111" s="312">
        <v>0</v>
      </c>
      <c r="CI111" s="312">
        <v>0</v>
      </c>
      <c r="CJ111" s="312">
        <v>0</v>
      </c>
      <c r="CK111" s="312">
        <v>0</v>
      </c>
      <c r="CL111" s="312">
        <v>50000</v>
      </c>
      <c r="CM111" s="312">
        <v>0</v>
      </c>
      <c r="CN111" s="312">
        <v>0</v>
      </c>
      <c r="CO111" s="312">
        <v>277700</v>
      </c>
      <c r="CP111" s="312">
        <v>0</v>
      </c>
      <c r="CQ111" s="312">
        <v>327700</v>
      </c>
      <c r="CR111" s="312">
        <v>4147300</v>
      </c>
      <c r="CS111" s="312">
        <v>0</v>
      </c>
      <c r="CT111" s="315">
        <v>4147300</v>
      </c>
      <c r="CU111" s="312">
        <v>850000</v>
      </c>
      <c r="CV111" s="312">
        <v>0</v>
      </c>
      <c r="CW111" s="312">
        <v>150000</v>
      </c>
      <c r="CX111" s="312"/>
      <c r="CY111" s="312">
        <v>0</v>
      </c>
      <c r="CZ111" s="312">
        <v>1000000</v>
      </c>
      <c r="DA111" s="312">
        <v>1525000</v>
      </c>
      <c r="DB111" s="312">
        <v>100000</v>
      </c>
      <c r="DC111" s="312">
        <v>6100000</v>
      </c>
      <c r="DD111" s="312"/>
      <c r="DE111" s="312" t="s">
        <v>887</v>
      </c>
      <c r="DF111" s="312">
        <v>416666.66666666698</v>
      </c>
      <c r="DG111" s="310" t="s">
        <v>135</v>
      </c>
      <c r="DH111" s="310"/>
      <c r="DI111" s="310" t="s">
        <v>1218</v>
      </c>
      <c r="DJ111" s="312"/>
      <c r="DK111" s="312"/>
      <c r="DL111" s="312"/>
      <c r="DM111" s="310"/>
      <c r="DN111" s="312"/>
      <c r="DO111" s="312"/>
      <c r="DP111" s="312"/>
      <c r="DQ111" s="312"/>
      <c r="DR111" s="317"/>
      <c r="DS111" s="317"/>
      <c r="DT111" s="305"/>
    </row>
    <row r="112" spans="1:124" s="304" customFormat="1" ht="20.25" customHeight="1" x14ac:dyDescent="0.35">
      <c r="A112" s="307">
        <v>109</v>
      </c>
      <c r="B112" s="307" t="s">
        <v>890</v>
      </c>
      <c r="C112" s="308" t="s">
        <v>421</v>
      </c>
      <c r="D112" s="308" t="s">
        <v>263</v>
      </c>
      <c r="E112" s="308" t="s">
        <v>405</v>
      </c>
      <c r="F112" s="307" t="s">
        <v>151</v>
      </c>
      <c r="G112" s="308" t="s">
        <v>422</v>
      </c>
      <c r="H112" s="308" t="s">
        <v>129</v>
      </c>
      <c r="I112" s="308" t="s">
        <v>130</v>
      </c>
      <c r="J112" s="308" t="s">
        <v>131</v>
      </c>
      <c r="K112" s="308" t="s">
        <v>132</v>
      </c>
      <c r="L112" s="318">
        <v>43335</v>
      </c>
      <c r="M112" s="309"/>
      <c r="N112" s="309"/>
      <c r="O112" s="318"/>
      <c r="P112" s="310" t="s">
        <v>133</v>
      </c>
      <c r="Q112" s="311" t="s">
        <v>774</v>
      </c>
      <c r="R112" s="310" t="s">
        <v>134</v>
      </c>
      <c r="S112" s="312">
        <v>0</v>
      </c>
      <c r="T112" s="312">
        <v>5000000</v>
      </c>
      <c r="U112" s="312"/>
      <c r="V112" s="313">
        <v>5000000</v>
      </c>
      <c r="W112" s="312">
        <v>0</v>
      </c>
      <c r="X112" s="312">
        <v>0</v>
      </c>
      <c r="Y112" s="312">
        <v>0</v>
      </c>
      <c r="Z112" s="314">
        <v>0</v>
      </c>
      <c r="AA112" s="312">
        <v>0</v>
      </c>
      <c r="AB112" s="312">
        <v>0</v>
      </c>
      <c r="AC112" s="315">
        <v>0</v>
      </c>
      <c r="AD112" s="312" t="s">
        <v>1246</v>
      </c>
      <c r="AE112" s="316">
        <v>26</v>
      </c>
      <c r="AF112" s="316">
        <v>17</v>
      </c>
      <c r="AG112" s="316">
        <v>9</v>
      </c>
      <c r="AH112" s="316">
        <v>0</v>
      </c>
      <c r="AI112" s="316">
        <v>0</v>
      </c>
      <c r="AJ112" s="316">
        <v>26</v>
      </c>
      <c r="AK112" s="316">
        <v>0</v>
      </c>
      <c r="AL112" s="316">
        <v>0</v>
      </c>
      <c r="AM112" s="316">
        <v>0</v>
      </c>
      <c r="AN112" s="316">
        <v>0</v>
      </c>
      <c r="AO112" s="316">
        <v>0</v>
      </c>
      <c r="AP112" s="316">
        <v>0</v>
      </c>
      <c r="AQ112" s="312">
        <v>5000000</v>
      </c>
      <c r="AR112" s="312">
        <v>0</v>
      </c>
      <c r="AS112" s="312">
        <v>0</v>
      </c>
      <c r="AT112" s="312">
        <v>5000000</v>
      </c>
      <c r="AU112" s="312">
        <v>0</v>
      </c>
      <c r="AV112" s="312">
        <v>0</v>
      </c>
      <c r="AW112" s="312">
        <v>0</v>
      </c>
      <c r="AX112" s="312">
        <v>0</v>
      </c>
      <c r="AY112" s="218">
        <v>0</v>
      </c>
      <c r="AZ112" s="312">
        <v>0</v>
      </c>
      <c r="BA112" s="218">
        <v>0</v>
      </c>
      <c r="BB112" s="312">
        <v>0</v>
      </c>
      <c r="BC112" s="312">
        <v>0</v>
      </c>
      <c r="BD112" s="312">
        <v>0</v>
      </c>
      <c r="BE112" s="312">
        <v>0</v>
      </c>
      <c r="BF112" s="218">
        <v>0</v>
      </c>
      <c r="BG112" s="218">
        <v>0</v>
      </c>
      <c r="BH112" s="218">
        <v>0</v>
      </c>
      <c r="BI112" s="218">
        <v>0</v>
      </c>
      <c r="BJ112" s="218">
        <v>0</v>
      </c>
      <c r="BK112" s="218">
        <v>0</v>
      </c>
      <c r="BL112" s="218">
        <v>0</v>
      </c>
      <c r="BM112" s="218">
        <v>0</v>
      </c>
      <c r="BN112" s="218">
        <v>0</v>
      </c>
      <c r="BO112" s="218">
        <v>0</v>
      </c>
      <c r="BP112" s="218">
        <v>0</v>
      </c>
      <c r="BQ112" s="312">
        <v>0</v>
      </c>
      <c r="BR112" s="218">
        <v>0</v>
      </c>
      <c r="BS112" s="312">
        <v>0</v>
      </c>
      <c r="BT112" s="315">
        <v>5000000</v>
      </c>
      <c r="BU112" s="312">
        <v>0</v>
      </c>
      <c r="BV112" s="312">
        <v>0</v>
      </c>
      <c r="BW112" s="312">
        <v>0</v>
      </c>
      <c r="BX112" s="312">
        <v>11000000</v>
      </c>
      <c r="BY112" s="312">
        <v>0</v>
      </c>
      <c r="BZ112" s="312">
        <v>0</v>
      </c>
      <c r="CA112" s="312">
        <v>400000</v>
      </c>
      <c r="CB112" s="312">
        <v>50000</v>
      </c>
      <c r="CC112" s="312">
        <v>75000</v>
      </c>
      <c r="CD112" s="312">
        <v>0</v>
      </c>
      <c r="CE112" s="312">
        <v>525000</v>
      </c>
      <c r="CF112" s="312">
        <v>11525000</v>
      </c>
      <c r="CG112" s="312">
        <v>0</v>
      </c>
      <c r="CH112" s="312">
        <v>0</v>
      </c>
      <c r="CI112" s="312">
        <v>0</v>
      </c>
      <c r="CJ112" s="312">
        <v>0</v>
      </c>
      <c r="CK112" s="312">
        <v>0</v>
      </c>
      <c r="CL112" s="312">
        <v>0</v>
      </c>
      <c r="CM112" s="312">
        <v>0</v>
      </c>
      <c r="CN112" s="312">
        <v>0</v>
      </c>
      <c r="CO112" s="312">
        <v>0</v>
      </c>
      <c r="CP112" s="312">
        <v>0</v>
      </c>
      <c r="CQ112" s="312">
        <v>0</v>
      </c>
      <c r="CR112" s="312">
        <v>4475000</v>
      </c>
      <c r="CS112" s="312">
        <v>0</v>
      </c>
      <c r="CT112" s="315">
        <v>4475000</v>
      </c>
      <c r="CU112" s="312">
        <v>850000</v>
      </c>
      <c r="CV112" s="312">
        <v>0</v>
      </c>
      <c r="CW112" s="312">
        <v>150000</v>
      </c>
      <c r="CX112" s="312"/>
      <c r="CY112" s="312">
        <v>0</v>
      </c>
      <c r="CZ112" s="312">
        <v>1000000</v>
      </c>
      <c r="DA112" s="312">
        <v>1525000</v>
      </c>
      <c r="DB112" s="312">
        <v>100000</v>
      </c>
      <c r="DC112" s="312">
        <v>6100000</v>
      </c>
      <c r="DD112" s="312"/>
      <c r="DE112" s="312" t="s">
        <v>887</v>
      </c>
      <c r="DF112" s="312">
        <v>416666.66666666698</v>
      </c>
      <c r="DG112" s="310" t="s">
        <v>135</v>
      </c>
      <c r="DH112" s="310"/>
      <c r="DI112" s="310" t="s">
        <v>1218</v>
      </c>
      <c r="DJ112" s="312"/>
      <c r="DK112" s="312"/>
      <c r="DL112" s="312"/>
      <c r="DM112" s="310"/>
      <c r="DN112" s="312"/>
      <c r="DO112" s="312"/>
      <c r="DP112" s="312"/>
      <c r="DQ112" s="312"/>
      <c r="DR112" s="317"/>
      <c r="DS112" s="317"/>
      <c r="DT112" s="305"/>
    </row>
    <row r="113" spans="1:124" s="304" customFormat="1" ht="20.25" customHeight="1" x14ac:dyDescent="0.35">
      <c r="A113" s="307">
        <v>110</v>
      </c>
      <c r="B113" s="307" t="s">
        <v>891</v>
      </c>
      <c r="C113" s="308" t="s">
        <v>423</v>
      </c>
      <c r="D113" s="308" t="s">
        <v>263</v>
      </c>
      <c r="E113" s="308" t="s">
        <v>405</v>
      </c>
      <c r="F113" s="307" t="s">
        <v>151</v>
      </c>
      <c r="G113" s="308" t="s">
        <v>422</v>
      </c>
      <c r="H113" s="308" t="s">
        <v>129</v>
      </c>
      <c r="I113" s="308" t="s">
        <v>130</v>
      </c>
      <c r="J113" s="308" t="s">
        <v>131</v>
      </c>
      <c r="K113" s="308" t="s">
        <v>132</v>
      </c>
      <c r="L113" s="318">
        <v>43340</v>
      </c>
      <c r="M113" s="309"/>
      <c r="N113" s="309"/>
      <c r="O113" s="318"/>
      <c r="P113" s="310" t="s">
        <v>133</v>
      </c>
      <c r="Q113" s="311" t="s">
        <v>774</v>
      </c>
      <c r="R113" s="310" t="s">
        <v>134</v>
      </c>
      <c r="S113" s="312">
        <v>0</v>
      </c>
      <c r="T113" s="312">
        <v>5000000</v>
      </c>
      <c r="U113" s="312"/>
      <c r="V113" s="313">
        <v>5000000</v>
      </c>
      <c r="W113" s="312">
        <v>0</v>
      </c>
      <c r="X113" s="312">
        <v>0</v>
      </c>
      <c r="Y113" s="312">
        <v>0</v>
      </c>
      <c r="Z113" s="314">
        <v>0</v>
      </c>
      <c r="AA113" s="312">
        <v>0</v>
      </c>
      <c r="AB113" s="312">
        <v>0</v>
      </c>
      <c r="AC113" s="315">
        <v>0</v>
      </c>
      <c r="AD113" s="312" t="s">
        <v>1246</v>
      </c>
      <c r="AE113" s="316">
        <v>26</v>
      </c>
      <c r="AF113" s="316">
        <v>18.5</v>
      </c>
      <c r="AG113" s="316">
        <v>7.5</v>
      </c>
      <c r="AH113" s="316">
        <v>0</v>
      </c>
      <c r="AI113" s="316">
        <v>0</v>
      </c>
      <c r="AJ113" s="316">
        <v>26</v>
      </c>
      <c r="AK113" s="316">
        <v>0</v>
      </c>
      <c r="AL113" s="316">
        <v>0</v>
      </c>
      <c r="AM113" s="316">
        <v>0</v>
      </c>
      <c r="AN113" s="316">
        <v>0</v>
      </c>
      <c r="AO113" s="316">
        <v>0</v>
      </c>
      <c r="AP113" s="316">
        <v>0</v>
      </c>
      <c r="AQ113" s="312">
        <v>5000000</v>
      </c>
      <c r="AR113" s="312">
        <v>0</v>
      </c>
      <c r="AS113" s="312">
        <v>0</v>
      </c>
      <c r="AT113" s="312">
        <v>5000000</v>
      </c>
      <c r="AU113" s="312">
        <v>0</v>
      </c>
      <c r="AV113" s="312">
        <v>0</v>
      </c>
      <c r="AW113" s="312">
        <v>0</v>
      </c>
      <c r="AX113" s="312">
        <v>0</v>
      </c>
      <c r="AY113" s="218">
        <v>0</v>
      </c>
      <c r="AZ113" s="312">
        <v>0</v>
      </c>
      <c r="BA113" s="218">
        <v>0</v>
      </c>
      <c r="BB113" s="312">
        <v>0</v>
      </c>
      <c r="BC113" s="312">
        <v>0</v>
      </c>
      <c r="BD113" s="312">
        <v>0</v>
      </c>
      <c r="BE113" s="312">
        <v>0</v>
      </c>
      <c r="BF113" s="218">
        <v>0</v>
      </c>
      <c r="BG113" s="218">
        <v>0</v>
      </c>
      <c r="BH113" s="218">
        <v>0</v>
      </c>
      <c r="BI113" s="218">
        <v>0</v>
      </c>
      <c r="BJ113" s="218">
        <v>0</v>
      </c>
      <c r="BK113" s="218">
        <v>0</v>
      </c>
      <c r="BL113" s="218">
        <v>0</v>
      </c>
      <c r="BM113" s="218">
        <v>0</v>
      </c>
      <c r="BN113" s="218">
        <v>0</v>
      </c>
      <c r="BO113" s="218">
        <v>0</v>
      </c>
      <c r="BP113" s="218">
        <v>0</v>
      </c>
      <c r="BQ113" s="312">
        <v>0</v>
      </c>
      <c r="BR113" s="218">
        <v>0</v>
      </c>
      <c r="BS113" s="312">
        <v>0</v>
      </c>
      <c r="BT113" s="315">
        <v>5000000</v>
      </c>
      <c r="BU113" s="312">
        <v>0</v>
      </c>
      <c r="BV113" s="312">
        <v>0</v>
      </c>
      <c r="BW113" s="312">
        <v>0</v>
      </c>
      <c r="BX113" s="312">
        <v>11000000</v>
      </c>
      <c r="BY113" s="312">
        <v>0</v>
      </c>
      <c r="BZ113" s="312">
        <v>0</v>
      </c>
      <c r="CA113" s="312">
        <v>400000</v>
      </c>
      <c r="CB113" s="312">
        <v>50000</v>
      </c>
      <c r="CC113" s="312">
        <v>75000</v>
      </c>
      <c r="CD113" s="312">
        <v>0</v>
      </c>
      <c r="CE113" s="312">
        <v>525000</v>
      </c>
      <c r="CF113" s="312">
        <v>11525000</v>
      </c>
      <c r="CG113" s="312">
        <v>0</v>
      </c>
      <c r="CH113" s="312">
        <v>0</v>
      </c>
      <c r="CI113" s="312">
        <v>0</v>
      </c>
      <c r="CJ113" s="312">
        <v>0</v>
      </c>
      <c r="CK113" s="312">
        <v>0</v>
      </c>
      <c r="CL113" s="312">
        <v>50000</v>
      </c>
      <c r="CM113" s="312">
        <v>0</v>
      </c>
      <c r="CN113" s="312">
        <v>0</v>
      </c>
      <c r="CO113" s="312">
        <v>806000</v>
      </c>
      <c r="CP113" s="312">
        <v>0</v>
      </c>
      <c r="CQ113" s="312">
        <v>856000</v>
      </c>
      <c r="CR113" s="312">
        <v>3619000</v>
      </c>
      <c r="CS113" s="312">
        <v>0</v>
      </c>
      <c r="CT113" s="315">
        <v>3619000</v>
      </c>
      <c r="CU113" s="312">
        <v>850000</v>
      </c>
      <c r="CV113" s="312">
        <v>0</v>
      </c>
      <c r="CW113" s="312">
        <v>150000</v>
      </c>
      <c r="CX113" s="312"/>
      <c r="CY113" s="312">
        <v>0</v>
      </c>
      <c r="CZ113" s="312">
        <v>1000000</v>
      </c>
      <c r="DA113" s="312">
        <v>1525000</v>
      </c>
      <c r="DB113" s="312">
        <v>100000</v>
      </c>
      <c r="DC113" s="312">
        <v>6100000</v>
      </c>
      <c r="DD113" s="312"/>
      <c r="DE113" s="312" t="s">
        <v>887</v>
      </c>
      <c r="DF113" s="312">
        <v>416666.66666666698</v>
      </c>
      <c r="DG113" s="310" t="s">
        <v>135</v>
      </c>
      <c r="DH113" s="310"/>
      <c r="DI113" s="310" t="s">
        <v>1218</v>
      </c>
      <c r="DJ113" s="312"/>
      <c r="DK113" s="312"/>
      <c r="DL113" s="312"/>
      <c r="DM113" s="310"/>
      <c r="DN113" s="312"/>
      <c r="DO113" s="312"/>
      <c r="DP113" s="312"/>
      <c r="DQ113" s="312"/>
      <c r="DR113" s="317"/>
      <c r="DS113" s="317"/>
      <c r="DT113" s="305"/>
    </row>
    <row r="114" spans="1:124" s="304" customFormat="1" ht="20.25" customHeight="1" x14ac:dyDescent="0.35">
      <c r="A114" s="307">
        <v>111</v>
      </c>
      <c r="B114" s="307" t="s">
        <v>892</v>
      </c>
      <c r="C114" s="308" t="s">
        <v>424</v>
      </c>
      <c r="D114" s="308" t="s">
        <v>263</v>
      </c>
      <c r="E114" s="308" t="s">
        <v>405</v>
      </c>
      <c r="F114" s="307" t="s">
        <v>151</v>
      </c>
      <c r="G114" s="308" t="s">
        <v>425</v>
      </c>
      <c r="H114" s="308" t="s">
        <v>129</v>
      </c>
      <c r="I114" s="308" t="s">
        <v>130</v>
      </c>
      <c r="J114" s="308" t="s">
        <v>131</v>
      </c>
      <c r="K114" s="308" t="s">
        <v>132</v>
      </c>
      <c r="L114" s="318">
        <v>43668</v>
      </c>
      <c r="M114" s="309"/>
      <c r="N114" s="309"/>
      <c r="O114" s="318"/>
      <c r="P114" s="310" t="s">
        <v>133</v>
      </c>
      <c r="Q114" s="311" t="s">
        <v>774</v>
      </c>
      <c r="R114" s="310" t="s">
        <v>134</v>
      </c>
      <c r="S114" s="312">
        <v>0</v>
      </c>
      <c r="T114" s="312">
        <v>5000000</v>
      </c>
      <c r="U114" s="312"/>
      <c r="V114" s="313">
        <v>5000000</v>
      </c>
      <c r="W114" s="312">
        <v>0</v>
      </c>
      <c r="X114" s="312">
        <v>0</v>
      </c>
      <c r="Y114" s="312">
        <v>0</v>
      </c>
      <c r="Z114" s="314">
        <v>0</v>
      </c>
      <c r="AA114" s="312">
        <v>0</v>
      </c>
      <c r="AB114" s="312">
        <v>0</v>
      </c>
      <c r="AC114" s="315">
        <v>0</v>
      </c>
      <c r="AD114" s="312" t="s">
        <v>1246</v>
      </c>
      <c r="AE114" s="316">
        <v>26</v>
      </c>
      <c r="AF114" s="316">
        <v>22</v>
      </c>
      <c r="AG114" s="316">
        <v>4</v>
      </c>
      <c r="AH114" s="316">
        <v>0</v>
      </c>
      <c r="AI114" s="316">
        <v>0</v>
      </c>
      <c r="AJ114" s="316">
        <v>26</v>
      </c>
      <c r="AK114" s="316">
        <v>0</v>
      </c>
      <c r="AL114" s="316">
        <v>0</v>
      </c>
      <c r="AM114" s="316">
        <v>0</v>
      </c>
      <c r="AN114" s="316">
        <v>0</v>
      </c>
      <c r="AO114" s="316">
        <v>0</v>
      </c>
      <c r="AP114" s="316">
        <v>0</v>
      </c>
      <c r="AQ114" s="312">
        <v>5000000</v>
      </c>
      <c r="AR114" s="312">
        <v>0</v>
      </c>
      <c r="AS114" s="312">
        <v>0</v>
      </c>
      <c r="AT114" s="312">
        <v>5000000</v>
      </c>
      <c r="AU114" s="312">
        <v>0</v>
      </c>
      <c r="AV114" s="312">
        <v>0</v>
      </c>
      <c r="AW114" s="312">
        <v>0</v>
      </c>
      <c r="AX114" s="312">
        <v>0</v>
      </c>
      <c r="AY114" s="218">
        <v>0</v>
      </c>
      <c r="AZ114" s="312">
        <v>0</v>
      </c>
      <c r="BA114" s="218">
        <v>0</v>
      </c>
      <c r="BB114" s="312">
        <v>0</v>
      </c>
      <c r="BC114" s="312">
        <v>0</v>
      </c>
      <c r="BD114" s="312">
        <v>0</v>
      </c>
      <c r="BE114" s="312">
        <v>0</v>
      </c>
      <c r="BF114" s="218">
        <v>0</v>
      </c>
      <c r="BG114" s="218">
        <v>0</v>
      </c>
      <c r="BH114" s="218">
        <v>0</v>
      </c>
      <c r="BI114" s="218">
        <v>0</v>
      </c>
      <c r="BJ114" s="218">
        <v>0</v>
      </c>
      <c r="BK114" s="218">
        <v>0</v>
      </c>
      <c r="BL114" s="218">
        <v>0</v>
      </c>
      <c r="BM114" s="218">
        <v>0</v>
      </c>
      <c r="BN114" s="218">
        <v>0</v>
      </c>
      <c r="BO114" s="218">
        <v>0</v>
      </c>
      <c r="BP114" s="218">
        <v>0</v>
      </c>
      <c r="BQ114" s="312">
        <v>0</v>
      </c>
      <c r="BR114" s="218">
        <v>0</v>
      </c>
      <c r="BS114" s="312">
        <v>0</v>
      </c>
      <c r="BT114" s="315">
        <v>5000000</v>
      </c>
      <c r="BU114" s="312">
        <v>0</v>
      </c>
      <c r="BV114" s="312">
        <v>0</v>
      </c>
      <c r="BW114" s="312">
        <v>0</v>
      </c>
      <c r="BX114" s="312">
        <v>11000000</v>
      </c>
      <c r="BY114" s="312">
        <v>0</v>
      </c>
      <c r="BZ114" s="312">
        <v>0</v>
      </c>
      <c r="CA114" s="312">
        <v>400000</v>
      </c>
      <c r="CB114" s="312">
        <v>50000</v>
      </c>
      <c r="CC114" s="312">
        <v>75000</v>
      </c>
      <c r="CD114" s="312">
        <v>0</v>
      </c>
      <c r="CE114" s="312">
        <v>525000</v>
      </c>
      <c r="CF114" s="312">
        <v>11525000</v>
      </c>
      <c r="CG114" s="312">
        <v>0</v>
      </c>
      <c r="CH114" s="312">
        <v>0</v>
      </c>
      <c r="CI114" s="312">
        <v>0</v>
      </c>
      <c r="CJ114" s="312">
        <v>0</v>
      </c>
      <c r="CK114" s="312">
        <v>0</v>
      </c>
      <c r="CL114" s="312">
        <v>0</v>
      </c>
      <c r="CM114" s="312">
        <v>0</v>
      </c>
      <c r="CN114" s="312">
        <v>0</v>
      </c>
      <c r="CO114" s="312">
        <v>0</v>
      </c>
      <c r="CP114" s="312">
        <v>0</v>
      </c>
      <c r="CQ114" s="312">
        <v>0</v>
      </c>
      <c r="CR114" s="312">
        <v>4475000</v>
      </c>
      <c r="CS114" s="312">
        <v>0</v>
      </c>
      <c r="CT114" s="315">
        <v>4475000</v>
      </c>
      <c r="CU114" s="312">
        <v>850000</v>
      </c>
      <c r="CV114" s="312">
        <v>0</v>
      </c>
      <c r="CW114" s="312">
        <v>150000</v>
      </c>
      <c r="CX114" s="312"/>
      <c r="CY114" s="312">
        <v>0</v>
      </c>
      <c r="CZ114" s="312">
        <v>1000000</v>
      </c>
      <c r="DA114" s="312">
        <v>1525000</v>
      </c>
      <c r="DB114" s="312">
        <v>100000</v>
      </c>
      <c r="DC114" s="312">
        <v>6100000</v>
      </c>
      <c r="DD114" s="312"/>
      <c r="DE114" s="312" t="s">
        <v>887</v>
      </c>
      <c r="DF114" s="312">
        <v>416666.66666666698</v>
      </c>
      <c r="DG114" s="310" t="s">
        <v>135</v>
      </c>
      <c r="DH114" s="310"/>
      <c r="DI114" s="310" t="s">
        <v>1218</v>
      </c>
      <c r="DJ114" s="312"/>
      <c r="DK114" s="312"/>
      <c r="DL114" s="312"/>
      <c r="DM114" s="310"/>
      <c r="DN114" s="312"/>
      <c r="DO114" s="312"/>
      <c r="DP114" s="312"/>
      <c r="DQ114" s="312"/>
      <c r="DR114" s="317"/>
      <c r="DS114" s="317"/>
      <c r="DT114" s="305"/>
    </row>
    <row r="115" spans="1:124" s="304" customFormat="1" ht="20.25" customHeight="1" x14ac:dyDescent="0.35">
      <c r="A115" s="307">
        <v>112</v>
      </c>
      <c r="B115" s="307" t="s">
        <v>893</v>
      </c>
      <c r="C115" s="308" t="s">
        <v>426</v>
      </c>
      <c r="D115" s="308" t="s">
        <v>263</v>
      </c>
      <c r="E115" s="308" t="s">
        <v>405</v>
      </c>
      <c r="F115" s="307" t="s">
        <v>151</v>
      </c>
      <c r="G115" s="308" t="s">
        <v>425</v>
      </c>
      <c r="H115" s="308" t="s">
        <v>129</v>
      </c>
      <c r="I115" s="308" t="s">
        <v>130</v>
      </c>
      <c r="J115" s="308" t="s">
        <v>131</v>
      </c>
      <c r="K115" s="308" t="s">
        <v>132</v>
      </c>
      <c r="L115" s="318">
        <v>43675</v>
      </c>
      <c r="M115" s="309"/>
      <c r="N115" s="309"/>
      <c r="O115" s="318"/>
      <c r="P115" s="310" t="s">
        <v>133</v>
      </c>
      <c r="Q115" s="311" t="s">
        <v>774</v>
      </c>
      <c r="R115" s="310" t="s">
        <v>134</v>
      </c>
      <c r="S115" s="312">
        <v>0</v>
      </c>
      <c r="T115" s="312">
        <v>5000000</v>
      </c>
      <c r="U115" s="312"/>
      <c r="V115" s="313">
        <v>5000000</v>
      </c>
      <c r="W115" s="312">
        <v>0</v>
      </c>
      <c r="X115" s="312">
        <v>0</v>
      </c>
      <c r="Y115" s="312">
        <v>0</v>
      </c>
      <c r="Z115" s="314">
        <v>0</v>
      </c>
      <c r="AA115" s="312">
        <v>0</v>
      </c>
      <c r="AB115" s="312">
        <v>0</v>
      </c>
      <c r="AC115" s="315">
        <v>0</v>
      </c>
      <c r="AD115" s="312" t="s">
        <v>1246</v>
      </c>
      <c r="AE115" s="316">
        <v>26</v>
      </c>
      <c r="AF115" s="316">
        <v>25.5</v>
      </c>
      <c r="AG115" s="316">
        <v>0.5</v>
      </c>
      <c r="AH115" s="316">
        <v>0</v>
      </c>
      <c r="AI115" s="316">
        <v>0</v>
      </c>
      <c r="AJ115" s="316">
        <v>26</v>
      </c>
      <c r="AK115" s="316">
        <v>0</v>
      </c>
      <c r="AL115" s="316">
        <v>0</v>
      </c>
      <c r="AM115" s="316">
        <v>0</v>
      </c>
      <c r="AN115" s="316">
        <v>0</v>
      </c>
      <c r="AO115" s="316">
        <v>0</v>
      </c>
      <c r="AP115" s="316">
        <v>0</v>
      </c>
      <c r="AQ115" s="312">
        <v>5000000</v>
      </c>
      <c r="AR115" s="312">
        <v>0</v>
      </c>
      <c r="AS115" s="312">
        <v>0</v>
      </c>
      <c r="AT115" s="312">
        <v>5000000</v>
      </c>
      <c r="AU115" s="312">
        <v>0</v>
      </c>
      <c r="AV115" s="312">
        <v>0</v>
      </c>
      <c r="AW115" s="312">
        <v>0</v>
      </c>
      <c r="AX115" s="312">
        <v>0</v>
      </c>
      <c r="AY115" s="218">
        <v>0</v>
      </c>
      <c r="AZ115" s="312">
        <v>0</v>
      </c>
      <c r="BA115" s="218">
        <v>0</v>
      </c>
      <c r="BB115" s="312">
        <v>0</v>
      </c>
      <c r="BC115" s="312">
        <v>0</v>
      </c>
      <c r="BD115" s="312">
        <v>0</v>
      </c>
      <c r="BE115" s="312">
        <v>0</v>
      </c>
      <c r="BF115" s="218">
        <v>0</v>
      </c>
      <c r="BG115" s="218">
        <v>0</v>
      </c>
      <c r="BH115" s="218">
        <v>0</v>
      </c>
      <c r="BI115" s="218">
        <v>0</v>
      </c>
      <c r="BJ115" s="218">
        <v>0</v>
      </c>
      <c r="BK115" s="218">
        <v>0</v>
      </c>
      <c r="BL115" s="218">
        <v>0</v>
      </c>
      <c r="BM115" s="218">
        <v>0</v>
      </c>
      <c r="BN115" s="218">
        <v>0</v>
      </c>
      <c r="BO115" s="218">
        <v>0</v>
      </c>
      <c r="BP115" s="218">
        <v>0</v>
      </c>
      <c r="BQ115" s="312">
        <v>0</v>
      </c>
      <c r="BR115" s="218">
        <v>0</v>
      </c>
      <c r="BS115" s="312">
        <v>0</v>
      </c>
      <c r="BT115" s="315">
        <v>5000000</v>
      </c>
      <c r="BU115" s="312">
        <v>0</v>
      </c>
      <c r="BV115" s="312">
        <v>0</v>
      </c>
      <c r="BW115" s="312">
        <v>0</v>
      </c>
      <c r="BX115" s="312">
        <v>11000000</v>
      </c>
      <c r="BY115" s="312">
        <v>0</v>
      </c>
      <c r="BZ115" s="312">
        <v>0</v>
      </c>
      <c r="CA115" s="312">
        <v>400000</v>
      </c>
      <c r="CB115" s="312">
        <v>50000</v>
      </c>
      <c r="CC115" s="312">
        <v>75000</v>
      </c>
      <c r="CD115" s="312">
        <v>0</v>
      </c>
      <c r="CE115" s="312">
        <v>525000</v>
      </c>
      <c r="CF115" s="312">
        <v>11525000</v>
      </c>
      <c r="CG115" s="312">
        <v>0</v>
      </c>
      <c r="CH115" s="312">
        <v>0</v>
      </c>
      <c r="CI115" s="312">
        <v>0</v>
      </c>
      <c r="CJ115" s="312">
        <v>0</v>
      </c>
      <c r="CK115" s="312">
        <v>0</v>
      </c>
      <c r="CL115" s="312">
        <v>0</v>
      </c>
      <c r="CM115" s="312">
        <v>0</v>
      </c>
      <c r="CN115" s="312">
        <v>0</v>
      </c>
      <c r="CO115" s="312">
        <v>117730</v>
      </c>
      <c r="CP115" s="312">
        <v>0</v>
      </c>
      <c r="CQ115" s="312">
        <v>117730</v>
      </c>
      <c r="CR115" s="312">
        <v>4357270</v>
      </c>
      <c r="CS115" s="312">
        <v>0</v>
      </c>
      <c r="CT115" s="315">
        <v>4357270</v>
      </c>
      <c r="CU115" s="312">
        <v>850000</v>
      </c>
      <c r="CV115" s="312">
        <v>0</v>
      </c>
      <c r="CW115" s="312">
        <v>150000</v>
      </c>
      <c r="CX115" s="312"/>
      <c r="CY115" s="312">
        <v>0</v>
      </c>
      <c r="CZ115" s="312">
        <v>1000000</v>
      </c>
      <c r="DA115" s="312">
        <v>1525000</v>
      </c>
      <c r="DB115" s="312">
        <v>100000</v>
      </c>
      <c r="DC115" s="312">
        <v>6100000</v>
      </c>
      <c r="DD115" s="312"/>
      <c r="DE115" s="312" t="s">
        <v>887</v>
      </c>
      <c r="DF115" s="312">
        <v>416666.66666666698</v>
      </c>
      <c r="DG115" s="310" t="s">
        <v>135</v>
      </c>
      <c r="DH115" s="310"/>
      <c r="DI115" s="310" t="s">
        <v>1218</v>
      </c>
      <c r="DJ115" s="312"/>
      <c r="DK115" s="312"/>
      <c r="DL115" s="312"/>
      <c r="DM115" s="310"/>
      <c r="DN115" s="312"/>
      <c r="DO115" s="312"/>
      <c r="DP115" s="312"/>
      <c r="DQ115" s="312"/>
      <c r="DR115" s="317"/>
      <c r="DS115" s="317"/>
      <c r="DT115" s="305"/>
    </row>
    <row r="116" spans="1:124" s="304" customFormat="1" ht="20.25" customHeight="1" x14ac:dyDescent="0.35">
      <c r="A116" s="307">
        <v>113</v>
      </c>
      <c r="B116" s="307" t="s">
        <v>895</v>
      </c>
      <c r="C116" s="308" t="s">
        <v>428</v>
      </c>
      <c r="D116" s="308" t="s">
        <v>263</v>
      </c>
      <c r="E116" s="308" t="s">
        <v>405</v>
      </c>
      <c r="F116" s="307" t="s">
        <v>151</v>
      </c>
      <c r="G116" s="308" t="s">
        <v>422</v>
      </c>
      <c r="H116" s="308" t="s">
        <v>129</v>
      </c>
      <c r="I116" s="308" t="s">
        <v>130</v>
      </c>
      <c r="J116" s="308" t="s">
        <v>131</v>
      </c>
      <c r="K116" s="308" t="s">
        <v>132</v>
      </c>
      <c r="L116" s="318">
        <v>43759</v>
      </c>
      <c r="M116" s="309"/>
      <c r="N116" s="309"/>
      <c r="O116" s="318"/>
      <c r="P116" s="310" t="s">
        <v>133</v>
      </c>
      <c r="Q116" s="311" t="s">
        <v>774</v>
      </c>
      <c r="R116" s="310" t="s">
        <v>134</v>
      </c>
      <c r="S116" s="312">
        <v>0</v>
      </c>
      <c r="T116" s="312">
        <v>5000000</v>
      </c>
      <c r="U116" s="312"/>
      <c r="V116" s="313">
        <v>5000000</v>
      </c>
      <c r="W116" s="312">
        <v>0</v>
      </c>
      <c r="X116" s="312">
        <v>0</v>
      </c>
      <c r="Y116" s="312">
        <v>0</v>
      </c>
      <c r="Z116" s="314">
        <v>0</v>
      </c>
      <c r="AA116" s="312">
        <v>0</v>
      </c>
      <c r="AB116" s="312">
        <v>0</v>
      </c>
      <c r="AC116" s="315">
        <v>0</v>
      </c>
      <c r="AD116" s="312" t="s">
        <v>1246</v>
      </c>
      <c r="AE116" s="316">
        <v>26</v>
      </c>
      <c r="AF116" s="316">
        <v>22</v>
      </c>
      <c r="AG116" s="316">
        <v>4</v>
      </c>
      <c r="AH116" s="316">
        <v>0</v>
      </c>
      <c r="AI116" s="316">
        <v>0</v>
      </c>
      <c r="AJ116" s="316">
        <v>26</v>
      </c>
      <c r="AK116" s="316">
        <v>0</v>
      </c>
      <c r="AL116" s="316">
        <v>0</v>
      </c>
      <c r="AM116" s="316">
        <v>0</v>
      </c>
      <c r="AN116" s="316">
        <v>0</v>
      </c>
      <c r="AO116" s="316">
        <v>0</v>
      </c>
      <c r="AP116" s="316">
        <v>0</v>
      </c>
      <c r="AQ116" s="312">
        <v>5000000</v>
      </c>
      <c r="AR116" s="312">
        <v>0</v>
      </c>
      <c r="AS116" s="312">
        <v>0</v>
      </c>
      <c r="AT116" s="312">
        <v>5000000</v>
      </c>
      <c r="AU116" s="312">
        <v>0</v>
      </c>
      <c r="AV116" s="312">
        <v>0</v>
      </c>
      <c r="AW116" s="312">
        <v>0</v>
      </c>
      <c r="AX116" s="312">
        <v>0</v>
      </c>
      <c r="AY116" s="218">
        <v>0</v>
      </c>
      <c r="AZ116" s="312">
        <v>0</v>
      </c>
      <c r="BA116" s="218">
        <v>0</v>
      </c>
      <c r="BB116" s="312">
        <v>0</v>
      </c>
      <c r="BC116" s="312">
        <v>0</v>
      </c>
      <c r="BD116" s="312">
        <v>0</v>
      </c>
      <c r="BE116" s="312">
        <v>0</v>
      </c>
      <c r="BF116" s="218">
        <v>0</v>
      </c>
      <c r="BG116" s="218">
        <v>0</v>
      </c>
      <c r="BH116" s="218">
        <v>0</v>
      </c>
      <c r="BI116" s="218">
        <v>0</v>
      </c>
      <c r="BJ116" s="218">
        <v>0</v>
      </c>
      <c r="BK116" s="218">
        <v>0</v>
      </c>
      <c r="BL116" s="218">
        <v>0</v>
      </c>
      <c r="BM116" s="218">
        <v>0</v>
      </c>
      <c r="BN116" s="218">
        <v>0</v>
      </c>
      <c r="BO116" s="218">
        <v>0</v>
      </c>
      <c r="BP116" s="218">
        <v>0</v>
      </c>
      <c r="BQ116" s="312">
        <v>0</v>
      </c>
      <c r="BR116" s="218">
        <v>0</v>
      </c>
      <c r="BS116" s="312">
        <v>0</v>
      </c>
      <c r="BT116" s="315">
        <v>5000000</v>
      </c>
      <c r="BU116" s="312">
        <v>0</v>
      </c>
      <c r="BV116" s="312">
        <v>0</v>
      </c>
      <c r="BW116" s="312">
        <v>0</v>
      </c>
      <c r="BX116" s="312">
        <v>11000000</v>
      </c>
      <c r="BY116" s="312">
        <v>2</v>
      </c>
      <c r="BZ116" s="312">
        <v>8800000</v>
      </c>
      <c r="CA116" s="312">
        <v>400000</v>
      </c>
      <c r="CB116" s="312">
        <v>50000</v>
      </c>
      <c r="CC116" s="312">
        <v>75000</v>
      </c>
      <c r="CD116" s="312">
        <v>0</v>
      </c>
      <c r="CE116" s="312">
        <v>525000</v>
      </c>
      <c r="CF116" s="312">
        <v>20325000</v>
      </c>
      <c r="CG116" s="312">
        <v>0</v>
      </c>
      <c r="CH116" s="312">
        <v>0</v>
      </c>
      <c r="CI116" s="312">
        <v>0</v>
      </c>
      <c r="CJ116" s="312">
        <v>0</v>
      </c>
      <c r="CK116" s="312">
        <v>0</v>
      </c>
      <c r="CL116" s="312">
        <v>50000</v>
      </c>
      <c r="CM116" s="312">
        <v>0</v>
      </c>
      <c r="CN116" s="312">
        <v>0</v>
      </c>
      <c r="CO116" s="312">
        <v>4181402</v>
      </c>
      <c r="CP116" s="312">
        <v>0</v>
      </c>
      <c r="CQ116" s="312">
        <v>4231402</v>
      </c>
      <c r="CR116" s="312">
        <v>243598</v>
      </c>
      <c r="CS116" s="312">
        <v>0</v>
      </c>
      <c r="CT116" s="315">
        <v>243598</v>
      </c>
      <c r="CU116" s="312">
        <v>850000</v>
      </c>
      <c r="CV116" s="312">
        <v>0</v>
      </c>
      <c r="CW116" s="312">
        <v>150000</v>
      </c>
      <c r="CX116" s="312"/>
      <c r="CY116" s="312">
        <v>0</v>
      </c>
      <c r="CZ116" s="312">
        <v>1000000</v>
      </c>
      <c r="DA116" s="312">
        <v>1525000</v>
      </c>
      <c r="DB116" s="312">
        <v>100000</v>
      </c>
      <c r="DC116" s="312">
        <v>6100000</v>
      </c>
      <c r="DD116" s="312"/>
      <c r="DE116" s="312" t="s">
        <v>887</v>
      </c>
      <c r="DF116" s="312">
        <v>416666.66666666698</v>
      </c>
      <c r="DG116" s="310" t="s">
        <v>135</v>
      </c>
      <c r="DH116" s="310"/>
      <c r="DI116" s="310" t="s">
        <v>1218</v>
      </c>
      <c r="DJ116" s="312"/>
      <c r="DK116" s="312"/>
      <c r="DL116" s="312"/>
      <c r="DM116" s="310"/>
      <c r="DN116" s="312"/>
      <c r="DO116" s="312"/>
      <c r="DP116" s="312"/>
      <c r="DQ116" s="312"/>
      <c r="DR116" s="317"/>
      <c r="DS116" s="317"/>
      <c r="DT116" s="305"/>
    </row>
    <row r="117" spans="1:124" s="304" customFormat="1" ht="20.25" customHeight="1" x14ac:dyDescent="0.35">
      <c r="A117" s="307">
        <v>114</v>
      </c>
      <c r="B117" s="307" t="s">
        <v>896</v>
      </c>
      <c r="C117" s="308" t="s">
        <v>429</v>
      </c>
      <c r="D117" s="308" t="s">
        <v>263</v>
      </c>
      <c r="E117" s="308" t="s">
        <v>405</v>
      </c>
      <c r="F117" s="307" t="s">
        <v>151</v>
      </c>
      <c r="G117" s="308" t="s">
        <v>430</v>
      </c>
      <c r="H117" s="308" t="s">
        <v>129</v>
      </c>
      <c r="I117" s="308" t="s">
        <v>130</v>
      </c>
      <c r="J117" s="308" t="s">
        <v>131</v>
      </c>
      <c r="K117" s="308" t="s">
        <v>132</v>
      </c>
      <c r="L117" s="318">
        <v>43787</v>
      </c>
      <c r="M117" s="309"/>
      <c r="N117" s="309"/>
      <c r="O117" s="318"/>
      <c r="P117" s="310" t="s">
        <v>133</v>
      </c>
      <c r="Q117" s="311" t="s">
        <v>774</v>
      </c>
      <c r="R117" s="310" t="s">
        <v>134</v>
      </c>
      <c r="S117" s="312">
        <v>0</v>
      </c>
      <c r="T117" s="312">
        <v>5000000</v>
      </c>
      <c r="U117" s="312"/>
      <c r="V117" s="313">
        <v>5000000</v>
      </c>
      <c r="W117" s="312">
        <v>0</v>
      </c>
      <c r="X117" s="312">
        <v>0</v>
      </c>
      <c r="Y117" s="312">
        <v>0</v>
      </c>
      <c r="Z117" s="314">
        <v>0</v>
      </c>
      <c r="AA117" s="312">
        <v>0</v>
      </c>
      <c r="AB117" s="312">
        <v>0</v>
      </c>
      <c r="AC117" s="315">
        <v>0</v>
      </c>
      <c r="AD117" s="312" t="s">
        <v>1246</v>
      </c>
      <c r="AE117" s="316">
        <v>26</v>
      </c>
      <c r="AF117" s="316">
        <v>23</v>
      </c>
      <c r="AG117" s="316">
        <v>3</v>
      </c>
      <c r="AH117" s="316">
        <v>0</v>
      </c>
      <c r="AI117" s="316">
        <v>0</v>
      </c>
      <c r="AJ117" s="316">
        <v>26</v>
      </c>
      <c r="AK117" s="316">
        <v>0</v>
      </c>
      <c r="AL117" s="316">
        <v>0</v>
      </c>
      <c r="AM117" s="316">
        <v>0</v>
      </c>
      <c r="AN117" s="316">
        <v>0</v>
      </c>
      <c r="AO117" s="316">
        <v>0</v>
      </c>
      <c r="AP117" s="316">
        <v>0</v>
      </c>
      <c r="AQ117" s="312">
        <v>5000000</v>
      </c>
      <c r="AR117" s="312">
        <v>0</v>
      </c>
      <c r="AS117" s="312">
        <v>0</v>
      </c>
      <c r="AT117" s="312">
        <v>5000000</v>
      </c>
      <c r="AU117" s="312">
        <v>0</v>
      </c>
      <c r="AV117" s="312">
        <v>0</v>
      </c>
      <c r="AW117" s="312">
        <v>0</v>
      </c>
      <c r="AX117" s="312">
        <v>0</v>
      </c>
      <c r="AY117" s="218">
        <v>0</v>
      </c>
      <c r="AZ117" s="312">
        <v>0</v>
      </c>
      <c r="BA117" s="218">
        <v>0</v>
      </c>
      <c r="BB117" s="312">
        <v>0</v>
      </c>
      <c r="BC117" s="312">
        <v>0</v>
      </c>
      <c r="BD117" s="312">
        <v>0</v>
      </c>
      <c r="BE117" s="312">
        <v>0</v>
      </c>
      <c r="BF117" s="218">
        <v>0</v>
      </c>
      <c r="BG117" s="218">
        <v>0</v>
      </c>
      <c r="BH117" s="218">
        <v>0</v>
      </c>
      <c r="BI117" s="218">
        <v>0</v>
      </c>
      <c r="BJ117" s="218">
        <v>0</v>
      </c>
      <c r="BK117" s="218">
        <v>0</v>
      </c>
      <c r="BL117" s="218">
        <v>0</v>
      </c>
      <c r="BM117" s="218">
        <v>0</v>
      </c>
      <c r="BN117" s="218">
        <v>0</v>
      </c>
      <c r="BO117" s="218">
        <v>0</v>
      </c>
      <c r="BP117" s="218">
        <v>0</v>
      </c>
      <c r="BQ117" s="312">
        <v>0</v>
      </c>
      <c r="BR117" s="218">
        <v>0</v>
      </c>
      <c r="BS117" s="312">
        <v>0</v>
      </c>
      <c r="BT117" s="315">
        <v>5000000</v>
      </c>
      <c r="BU117" s="312">
        <v>0</v>
      </c>
      <c r="BV117" s="312">
        <v>0</v>
      </c>
      <c r="BW117" s="312">
        <v>0</v>
      </c>
      <c r="BX117" s="312">
        <v>11000000</v>
      </c>
      <c r="BY117" s="312">
        <v>0</v>
      </c>
      <c r="BZ117" s="312">
        <v>0</v>
      </c>
      <c r="CA117" s="312">
        <v>400000</v>
      </c>
      <c r="CB117" s="312">
        <v>50000</v>
      </c>
      <c r="CC117" s="312">
        <v>75000</v>
      </c>
      <c r="CD117" s="312">
        <v>0</v>
      </c>
      <c r="CE117" s="312">
        <v>525000</v>
      </c>
      <c r="CF117" s="312">
        <v>11525000</v>
      </c>
      <c r="CG117" s="312">
        <v>0</v>
      </c>
      <c r="CH117" s="312">
        <v>0</v>
      </c>
      <c r="CI117" s="312">
        <v>0</v>
      </c>
      <c r="CJ117" s="312">
        <v>0</v>
      </c>
      <c r="CK117" s="312">
        <v>0</v>
      </c>
      <c r="CL117" s="312">
        <v>0</v>
      </c>
      <c r="CM117" s="312">
        <v>0</v>
      </c>
      <c r="CN117" s="312">
        <v>0</v>
      </c>
      <c r="CO117" s="312">
        <v>806000</v>
      </c>
      <c r="CP117" s="312">
        <v>0</v>
      </c>
      <c r="CQ117" s="312">
        <v>806000</v>
      </c>
      <c r="CR117" s="312">
        <v>3669000</v>
      </c>
      <c r="CS117" s="312">
        <v>0</v>
      </c>
      <c r="CT117" s="315">
        <v>3669000</v>
      </c>
      <c r="CU117" s="312">
        <v>850000</v>
      </c>
      <c r="CV117" s="312">
        <v>0</v>
      </c>
      <c r="CW117" s="312">
        <v>150000</v>
      </c>
      <c r="CX117" s="312"/>
      <c r="CY117" s="312">
        <v>0</v>
      </c>
      <c r="CZ117" s="312">
        <v>1000000</v>
      </c>
      <c r="DA117" s="312">
        <v>1525000</v>
      </c>
      <c r="DB117" s="312">
        <v>100000</v>
      </c>
      <c r="DC117" s="312">
        <v>6100000</v>
      </c>
      <c r="DD117" s="312"/>
      <c r="DE117" s="312" t="s">
        <v>887</v>
      </c>
      <c r="DF117" s="312">
        <v>416666.66666666698</v>
      </c>
      <c r="DG117" s="310" t="s">
        <v>135</v>
      </c>
      <c r="DH117" s="310"/>
      <c r="DI117" s="310" t="s">
        <v>1218</v>
      </c>
      <c r="DJ117" s="312"/>
      <c r="DK117" s="312"/>
      <c r="DL117" s="312"/>
      <c r="DM117" s="310"/>
      <c r="DN117" s="312"/>
      <c r="DO117" s="312"/>
      <c r="DP117" s="312"/>
      <c r="DQ117" s="312"/>
      <c r="DR117" s="317"/>
      <c r="DS117" s="317"/>
      <c r="DT117" s="305"/>
    </row>
    <row r="118" spans="1:124" s="304" customFormat="1" ht="20.25" customHeight="1" x14ac:dyDescent="0.35">
      <c r="A118" s="307">
        <v>115</v>
      </c>
      <c r="B118" s="307" t="s">
        <v>897</v>
      </c>
      <c r="C118" s="308" t="s">
        <v>431</v>
      </c>
      <c r="D118" s="308" t="s">
        <v>263</v>
      </c>
      <c r="E118" s="308" t="s">
        <v>405</v>
      </c>
      <c r="F118" s="307" t="s">
        <v>151</v>
      </c>
      <c r="G118" s="308" t="s">
        <v>425</v>
      </c>
      <c r="H118" s="308" t="s">
        <v>129</v>
      </c>
      <c r="I118" s="308" t="s">
        <v>130</v>
      </c>
      <c r="J118" s="308" t="s">
        <v>131</v>
      </c>
      <c r="K118" s="308" t="s">
        <v>132</v>
      </c>
      <c r="L118" s="318">
        <v>43781</v>
      </c>
      <c r="M118" s="309"/>
      <c r="N118" s="309"/>
      <c r="O118" s="318"/>
      <c r="P118" s="310" t="s">
        <v>133</v>
      </c>
      <c r="Q118" s="311" t="s">
        <v>774</v>
      </c>
      <c r="R118" s="310" t="s">
        <v>134</v>
      </c>
      <c r="S118" s="312">
        <v>0</v>
      </c>
      <c r="T118" s="312">
        <v>5000000</v>
      </c>
      <c r="U118" s="312"/>
      <c r="V118" s="313">
        <v>5000000</v>
      </c>
      <c r="W118" s="312">
        <v>0</v>
      </c>
      <c r="X118" s="312">
        <v>0</v>
      </c>
      <c r="Y118" s="312">
        <v>0</v>
      </c>
      <c r="Z118" s="314">
        <v>0</v>
      </c>
      <c r="AA118" s="312">
        <v>0</v>
      </c>
      <c r="AB118" s="312">
        <v>0</v>
      </c>
      <c r="AC118" s="315">
        <v>0</v>
      </c>
      <c r="AD118" s="312" t="s">
        <v>1246</v>
      </c>
      <c r="AE118" s="316">
        <v>26</v>
      </c>
      <c r="AF118" s="316">
        <v>21</v>
      </c>
      <c r="AG118" s="316">
        <v>5</v>
      </c>
      <c r="AH118" s="316">
        <v>0</v>
      </c>
      <c r="AI118" s="316">
        <v>0</v>
      </c>
      <c r="AJ118" s="316">
        <v>26</v>
      </c>
      <c r="AK118" s="316">
        <v>0</v>
      </c>
      <c r="AL118" s="316">
        <v>0</v>
      </c>
      <c r="AM118" s="316">
        <v>0</v>
      </c>
      <c r="AN118" s="316">
        <v>0</v>
      </c>
      <c r="AO118" s="316">
        <v>0</v>
      </c>
      <c r="AP118" s="316">
        <v>0</v>
      </c>
      <c r="AQ118" s="312">
        <v>5000000</v>
      </c>
      <c r="AR118" s="312">
        <v>0</v>
      </c>
      <c r="AS118" s="312">
        <v>0</v>
      </c>
      <c r="AT118" s="312">
        <v>5000000</v>
      </c>
      <c r="AU118" s="312">
        <v>0</v>
      </c>
      <c r="AV118" s="312">
        <v>0</v>
      </c>
      <c r="AW118" s="312">
        <v>0</v>
      </c>
      <c r="AX118" s="312">
        <v>0</v>
      </c>
      <c r="AY118" s="218">
        <v>0</v>
      </c>
      <c r="AZ118" s="312">
        <v>0</v>
      </c>
      <c r="BA118" s="218">
        <v>0</v>
      </c>
      <c r="BB118" s="312">
        <v>0</v>
      </c>
      <c r="BC118" s="312">
        <v>0</v>
      </c>
      <c r="BD118" s="312">
        <v>0</v>
      </c>
      <c r="BE118" s="312">
        <v>0</v>
      </c>
      <c r="BF118" s="218">
        <v>0</v>
      </c>
      <c r="BG118" s="218">
        <v>0</v>
      </c>
      <c r="BH118" s="218">
        <v>0</v>
      </c>
      <c r="BI118" s="218">
        <v>0</v>
      </c>
      <c r="BJ118" s="218">
        <v>0</v>
      </c>
      <c r="BK118" s="218">
        <v>0</v>
      </c>
      <c r="BL118" s="218">
        <v>0</v>
      </c>
      <c r="BM118" s="218">
        <v>0</v>
      </c>
      <c r="BN118" s="218">
        <v>0</v>
      </c>
      <c r="BO118" s="218">
        <v>0</v>
      </c>
      <c r="BP118" s="218">
        <v>0</v>
      </c>
      <c r="BQ118" s="312">
        <v>0</v>
      </c>
      <c r="BR118" s="218">
        <v>0</v>
      </c>
      <c r="BS118" s="312">
        <v>0</v>
      </c>
      <c r="BT118" s="315">
        <v>5000000</v>
      </c>
      <c r="BU118" s="312">
        <v>0</v>
      </c>
      <c r="BV118" s="312">
        <v>0</v>
      </c>
      <c r="BW118" s="312">
        <v>0</v>
      </c>
      <c r="BX118" s="312">
        <v>11000000</v>
      </c>
      <c r="BY118" s="312">
        <v>0</v>
      </c>
      <c r="BZ118" s="312">
        <v>0</v>
      </c>
      <c r="CA118" s="312">
        <v>400000</v>
      </c>
      <c r="CB118" s="312">
        <v>50000</v>
      </c>
      <c r="CC118" s="312">
        <v>75000</v>
      </c>
      <c r="CD118" s="312">
        <v>0</v>
      </c>
      <c r="CE118" s="312">
        <v>525000</v>
      </c>
      <c r="CF118" s="312">
        <v>11525000</v>
      </c>
      <c r="CG118" s="312">
        <v>0</v>
      </c>
      <c r="CH118" s="312">
        <v>0</v>
      </c>
      <c r="CI118" s="312">
        <v>0</v>
      </c>
      <c r="CJ118" s="312">
        <v>0</v>
      </c>
      <c r="CK118" s="312">
        <v>0</v>
      </c>
      <c r="CL118" s="312">
        <v>50000</v>
      </c>
      <c r="CM118" s="312">
        <v>0</v>
      </c>
      <c r="CN118" s="312">
        <v>0</v>
      </c>
      <c r="CO118" s="312">
        <v>264000</v>
      </c>
      <c r="CP118" s="312">
        <v>0</v>
      </c>
      <c r="CQ118" s="312">
        <v>314000</v>
      </c>
      <c r="CR118" s="312">
        <v>4161000</v>
      </c>
      <c r="CS118" s="312">
        <v>0</v>
      </c>
      <c r="CT118" s="315">
        <v>4161000</v>
      </c>
      <c r="CU118" s="312">
        <v>850000</v>
      </c>
      <c r="CV118" s="312">
        <v>0</v>
      </c>
      <c r="CW118" s="312">
        <v>150000</v>
      </c>
      <c r="CX118" s="312"/>
      <c r="CY118" s="312">
        <v>0</v>
      </c>
      <c r="CZ118" s="312">
        <v>1000000</v>
      </c>
      <c r="DA118" s="312">
        <v>1525000</v>
      </c>
      <c r="DB118" s="312">
        <v>100000</v>
      </c>
      <c r="DC118" s="312">
        <v>6100000</v>
      </c>
      <c r="DD118" s="312"/>
      <c r="DE118" s="312" t="s">
        <v>887</v>
      </c>
      <c r="DF118" s="312">
        <v>416666.66666666698</v>
      </c>
      <c r="DG118" s="310" t="s">
        <v>135</v>
      </c>
      <c r="DH118" s="310"/>
      <c r="DI118" s="310" t="s">
        <v>1218</v>
      </c>
      <c r="DJ118" s="312"/>
      <c r="DK118" s="312"/>
      <c r="DL118" s="312"/>
      <c r="DM118" s="310"/>
      <c r="DN118" s="312"/>
      <c r="DO118" s="312"/>
      <c r="DP118" s="312"/>
      <c r="DQ118" s="312"/>
      <c r="DR118" s="317"/>
      <c r="DS118" s="317"/>
      <c r="DT118" s="305"/>
    </row>
    <row r="119" spans="1:124" s="304" customFormat="1" ht="20.25" customHeight="1" x14ac:dyDescent="0.35">
      <c r="A119" s="307">
        <v>116</v>
      </c>
      <c r="B119" s="307" t="s">
        <v>898</v>
      </c>
      <c r="C119" s="308" t="s">
        <v>432</v>
      </c>
      <c r="D119" s="308" t="s">
        <v>263</v>
      </c>
      <c r="E119" s="308" t="s">
        <v>405</v>
      </c>
      <c r="F119" s="307" t="s">
        <v>151</v>
      </c>
      <c r="G119" s="308" t="s">
        <v>433</v>
      </c>
      <c r="H119" s="308" t="s">
        <v>129</v>
      </c>
      <c r="I119" s="308" t="s">
        <v>130</v>
      </c>
      <c r="J119" s="308" t="s">
        <v>131</v>
      </c>
      <c r="K119" s="308" t="s">
        <v>132</v>
      </c>
      <c r="L119" s="318">
        <v>43794</v>
      </c>
      <c r="M119" s="309"/>
      <c r="N119" s="309"/>
      <c r="O119" s="318"/>
      <c r="P119" s="310" t="s">
        <v>133</v>
      </c>
      <c r="Q119" s="311" t="s">
        <v>774</v>
      </c>
      <c r="R119" s="310" t="s">
        <v>134</v>
      </c>
      <c r="S119" s="312">
        <v>0</v>
      </c>
      <c r="T119" s="312">
        <v>5000000</v>
      </c>
      <c r="U119" s="312"/>
      <c r="V119" s="313">
        <v>5000000</v>
      </c>
      <c r="W119" s="312">
        <v>0</v>
      </c>
      <c r="X119" s="312">
        <v>0</v>
      </c>
      <c r="Y119" s="312">
        <v>0</v>
      </c>
      <c r="Z119" s="314">
        <v>0</v>
      </c>
      <c r="AA119" s="312">
        <v>0</v>
      </c>
      <c r="AB119" s="312">
        <v>0</v>
      </c>
      <c r="AC119" s="315">
        <v>0</v>
      </c>
      <c r="AD119" s="312" t="s">
        <v>1246</v>
      </c>
      <c r="AE119" s="316">
        <v>26</v>
      </c>
      <c r="AF119" s="316">
        <v>24</v>
      </c>
      <c r="AG119" s="316">
        <v>2</v>
      </c>
      <c r="AH119" s="316">
        <v>0</v>
      </c>
      <c r="AI119" s="316">
        <v>0</v>
      </c>
      <c r="AJ119" s="316">
        <v>26</v>
      </c>
      <c r="AK119" s="316">
        <v>0</v>
      </c>
      <c r="AL119" s="316">
        <v>0</v>
      </c>
      <c r="AM119" s="316">
        <v>0</v>
      </c>
      <c r="AN119" s="316">
        <v>0</v>
      </c>
      <c r="AO119" s="316">
        <v>0</v>
      </c>
      <c r="AP119" s="316">
        <v>0</v>
      </c>
      <c r="AQ119" s="312">
        <v>5000000</v>
      </c>
      <c r="AR119" s="312">
        <v>0</v>
      </c>
      <c r="AS119" s="312">
        <v>0</v>
      </c>
      <c r="AT119" s="312">
        <v>5000000</v>
      </c>
      <c r="AU119" s="312">
        <v>0</v>
      </c>
      <c r="AV119" s="312">
        <v>0</v>
      </c>
      <c r="AW119" s="312">
        <v>0</v>
      </c>
      <c r="AX119" s="312">
        <v>0</v>
      </c>
      <c r="AY119" s="218">
        <v>0</v>
      </c>
      <c r="AZ119" s="312">
        <v>0</v>
      </c>
      <c r="BA119" s="218">
        <v>0</v>
      </c>
      <c r="BB119" s="312">
        <v>0</v>
      </c>
      <c r="BC119" s="312">
        <v>0</v>
      </c>
      <c r="BD119" s="312">
        <v>0</v>
      </c>
      <c r="BE119" s="312">
        <v>0</v>
      </c>
      <c r="BF119" s="218">
        <v>0</v>
      </c>
      <c r="BG119" s="218">
        <v>0</v>
      </c>
      <c r="BH119" s="218">
        <v>0</v>
      </c>
      <c r="BI119" s="218">
        <v>0</v>
      </c>
      <c r="BJ119" s="218">
        <v>0</v>
      </c>
      <c r="BK119" s="218">
        <v>0</v>
      </c>
      <c r="BL119" s="218">
        <v>0</v>
      </c>
      <c r="BM119" s="218">
        <v>0</v>
      </c>
      <c r="BN119" s="218">
        <v>0</v>
      </c>
      <c r="BO119" s="218">
        <v>0</v>
      </c>
      <c r="BP119" s="218">
        <v>0</v>
      </c>
      <c r="BQ119" s="312">
        <v>0</v>
      </c>
      <c r="BR119" s="218">
        <v>0</v>
      </c>
      <c r="BS119" s="312">
        <v>0</v>
      </c>
      <c r="BT119" s="315">
        <v>5000000</v>
      </c>
      <c r="BU119" s="312">
        <v>0</v>
      </c>
      <c r="BV119" s="312">
        <v>0</v>
      </c>
      <c r="BW119" s="312">
        <v>0</v>
      </c>
      <c r="BX119" s="312">
        <v>11000000</v>
      </c>
      <c r="BY119" s="312">
        <v>0</v>
      </c>
      <c r="BZ119" s="312">
        <v>0</v>
      </c>
      <c r="CA119" s="312">
        <v>400000</v>
      </c>
      <c r="CB119" s="312">
        <v>50000</v>
      </c>
      <c r="CC119" s="312">
        <v>75000</v>
      </c>
      <c r="CD119" s="312">
        <v>0</v>
      </c>
      <c r="CE119" s="312">
        <v>525000</v>
      </c>
      <c r="CF119" s="312">
        <v>11525000</v>
      </c>
      <c r="CG119" s="312">
        <v>0</v>
      </c>
      <c r="CH119" s="312">
        <v>0</v>
      </c>
      <c r="CI119" s="312">
        <v>0</v>
      </c>
      <c r="CJ119" s="312">
        <v>0</v>
      </c>
      <c r="CK119" s="312">
        <v>0</v>
      </c>
      <c r="CL119" s="312">
        <v>50000</v>
      </c>
      <c r="CM119" s="312">
        <v>0</v>
      </c>
      <c r="CN119" s="312">
        <v>0</v>
      </c>
      <c r="CO119" s="312">
        <v>0</v>
      </c>
      <c r="CP119" s="312">
        <v>0</v>
      </c>
      <c r="CQ119" s="312">
        <v>50000</v>
      </c>
      <c r="CR119" s="312">
        <v>4425000</v>
      </c>
      <c r="CS119" s="312">
        <v>0</v>
      </c>
      <c r="CT119" s="315">
        <v>4425000</v>
      </c>
      <c r="CU119" s="312">
        <v>850000</v>
      </c>
      <c r="CV119" s="312">
        <v>0</v>
      </c>
      <c r="CW119" s="312">
        <v>150000</v>
      </c>
      <c r="CX119" s="312"/>
      <c r="CY119" s="312">
        <v>0</v>
      </c>
      <c r="CZ119" s="312">
        <v>1000000</v>
      </c>
      <c r="DA119" s="312">
        <v>1525000</v>
      </c>
      <c r="DB119" s="312">
        <v>100000</v>
      </c>
      <c r="DC119" s="312">
        <v>6100000</v>
      </c>
      <c r="DD119" s="312"/>
      <c r="DE119" s="312" t="s">
        <v>887</v>
      </c>
      <c r="DF119" s="312">
        <v>416666.66666666698</v>
      </c>
      <c r="DG119" s="310" t="s">
        <v>135</v>
      </c>
      <c r="DH119" s="310"/>
      <c r="DI119" s="310" t="s">
        <v>1218</v>
      </c>
      <c r="DJ119" s="312"/>
      <c r="DK119" s="312"/>
      <c r="DL119" s="312"/>
      <c r="DM119" s="310"/>
      <c r="DN119" s="312"/>
      <c r="DO119" s="312"/>
      <c r="DP119" s="312"/>
      <c r="DQ119" s="312"/>
      <c r="DR119" s="317"/>
      <c r="DS119" s="317"/>
      <c r="DT119" s="305"/>
    </row>
    <row r="120" spans="1:124" s="304" customFormat="1" ht="20.25" customHeight="1" x14ac:dyDescent="0.35">
      <c r="A120" s="307">
        <v>117</v>
      </c>
      <c r="B120" s="307" t="s">
        <v>899</v>
      </c>
      <c r="C120" s="308" t="s">
        <v>434</v>
      </c>
      <c r="D120" s="308" t="s">
        <v>263</v>
      </c>
      <c r="E120" s="308" t="s">
        <v>405</v>
      </c>
      <c r="F120" s="307" t="s">
        <v>151</v>
      </c>
      <c r="G120" s="308" t="s">
        <v>422</v>
      </c>
      <c r="H120" s="308" t="s">
        <v>129</v>
      </c>
      <c r="I120" s="308" t="s">
        <v>130</v>
      </c>
      <c r="J120" s="308" t="s">
        <v>131</v>
      </c>
      <c r="K120" s="308" t="s">
        <v>132</v>
      </c>
      <c r="L120" s="318">
        <v>43801</v>
      </c>
      <c r="M120" s="309"/>
      <c r="N120" s="309"/>
      <c r="O120" s="318"/>
      <c r="P120" s="310" t="s">
        <v>133</v>
      </c>
      <c r="Q120" s="311" t="s">
        <v>774</v>
      </c>
      <c r="R120" s="310" t="s">
        <v>134</v>
      </c>
      <c r="S120" s="312">
        <v>0</v>
      </c>
      <c r="T120" s="312">
        <v>5000000</v>
      </c>
      <c r="U120" s="312"/>
      <c r="V120" s="313">
        <v>5000000</v>
      </c>
      <c r="W120" s="312">
        <v>0</v>
      </c>
      <c r="X120" s="312">
        <v>0</v>
      </c>
      <c r="Y120" s="312">
        <v>0</v>
      </c>
      <c r="Z120" s="314">
        <v>0</v>
      </c>
      <c r="AA120" s="312">
        <v>0</v>
      </c>
      <c r="AB120" s="312">
        <v>0</v>
      </c>
      <c r="AC120" s="315">
        <v>0</v>
      </c>
      <c r="AD120" s="312" t="s">
        <v>1246</v>
      </c>
      <c r="AE120" s="316">
        <v>26</v>
      </c>
      <c r="AF120" s="316">
        <v>23</v>
      </c>
      <c r="AG120" s="316">
        <v>3</v>
      </c>
      <c r="AH120" s="316">
        <v>0</v>
      </c>
      <c r="AI120" s="316">
        <v>0</v>
      </c>
      <c r="AJ120" s="316">
        <v>26</v>
      </c>
      <c r="AK120" s="316">
        <v>0</v>
      </c>
      <c r="AL120" s="316">
        <v>0</v>
      </c>
      <c r="AM120" s="316">
        <v>0</v>
      </c>
      <c r="AN120" s="316">
        <v>0</v>
      </c>
      <c r="AO120" s="316">
        <v>0</v>
      </c>
      <c r="AP120" s="316">
        <v>0</v>
      </c>
      <c r="AQ120" s="312">
        <v>5000000</v>
      </c>
      <c r="AR120" s="312">
        <v>0</v>
      </c>
      <c r="AS120" s="312">
        <v>0</v>
      </c>
      <c r="AT120" s="312">
        <v>5000000</v>
      </c>
      <c r="AU120" s="312">
        <v>0</v>
      </c>
      <c r="AV120" s="312">
        <v>0</v>
      </c>
      <c r="AW120" s="312">
        <v>0</v>
      </c>
      <c r="AX120" s="312">
        <v>0</v>
      </c>
      <c r="AY120" s="218">
        <v>0</v>
      </c>
      <c r="AZ120" s="312">
        <v>0</v>
      </c>
      <c r="BA120" s="218">
        <v>0</v>
      </c>
      <c r="BB120" s="312">
        <v>0</v>
      </c>
      <c r="BC120" s="312">
        <v>0</v>
      </c>
      <c r="BD120" s="312">
        <v>0</v>
      </c>
      <c r="BE120" s="312">
        <v>0</v>
      </c>
      <c r="BF120" s="218">
        <v>0</v>
      </c>
      <c r="BG120" s="218">
        <v>0</v>
      </c>
      <c r="BH120" s="218">
        <v>0</v>
      </c>
      <c r="BI120" s="218">
        <v>0</v>
      </c>
      <c r="BJ120" s="218">
        <v>0</v>
      </c>
      <c r="BK120" s="218">
        <v>0</v>
      </c>
      <c r="BL120" s="218">
        <v>0</v>
      </c>
      <c r="BM120" s="218">
        <v>0</v>
      </c>
      <c r="BN120" s="218">
        <v>0</v>
      </c>
      <c r="BO120" s="218">
        <v>0</v>
      </c>
      <c r="BP120" s="218">
        <v>0</v>
      </c>
      <c r="BQ120" s="312">
        <v>0</v>
      </c>
      <c r="BR120" s="218">
        <v>0</v>
      </c>
      <c r="BS120" s="312">
        <v>0</v>
      </c>
      <c r="BT120" s="315">
        <v>5000000</v>
      </c>
      <c r="BU120" s="312">
        <v>0</v>
      </c>
      <c r="BV120" s="312">
        <v>0</v>
      </c>
      <c r="BW120" s="312">
        <v>0</v>
      </c>
      <c r="BX120" s="312">
        <v>11000000</v>
      </c>
      <c r="BY120" s="312">
        <v>0</v>
      </c>
      <c r="BZ120" s="312">
        <v>0</v>
      </c>
      <c r="CA120" s="312">
        <v>400000</v>
      </c>
      <c r="CB120" s="312">
        <v>50000</v>
      </c>
      <c r="CC120" s="312">
        <v>75000</v>
      </c>
      <c r="CD120" s="312">
        <v>0</v>
      </c>
      <c r="CE120" s="312">
        <v>525000</v>
      </c>
      <c r="CF120" s="312">
        <v>11525000</v>
      </c>
      <c r="CG120" s="312">
        <v>0</v>
      </c>
      <c r="CH120" s="312">
        <v>0</v>
      </c>
      <c r="CI120" s="312">
        <v>0</v>
      </c>
      <c r="CJ120" s="312">
        <v>0</v>
      </c>
      <c r="CK120" s="312">
        <v>0</v>
      </c>
      <c r="CL120" s="312">
        <v>50000</v>
      </c>
      <c r="CM120" s="312">
        <v>0</v>
      </c>
      <c r="CN120" s="312">
        <v>0</v>
      </c>
      <c r="CO120" s="312">
        <v>0</v>
      </c>
      <c r="CP120" s="312">
        <v>0</v>
      </c>
      <c r="CQ120" s="312">
        <v>50000</v>
      </c>
      <c r="CR120" s="312">
        <v>4425000</v>
      </c>
      <c r="CS120" s="312">
        <v>0</v>
      </c>
      <c r="CT120" s="315">
        <v>4425000</v>
      </c>
      <c r="CU120" s="312">
        <v>850000</v>
      </c>
      <c r="CV120" s="312">
        <v>0</v>
      </c>
      <c r="CW120" s="312">
        <v>150000</v>
      </c>
      <c r="CX120" s="312"/>
      <c r="CY120" s="312">
        <v>0</v>
      </c>
      <c r="CZ120" s="312">
        <v>1000000</v>
      </c>
      <c r="DA120" s="312">
        <v>1525000</v>
      </c>
      <c r="DB120" s="312">
        <v>100000</v>
      </c>
      <c r="DC120" s="312">
        <v>6100000</v>
      </c>
      <c r="DD120" s="312"/>
      <c r="DE120" s="312" t="s">
        <v>887</v>
      </c>
      <c r="DF120" s="312">
        <v>416666.66666666698</v>
      </c>
      <c r="DG120" s="310" t="s">
        <v>135</v>
      </c>
      <c r="DH120" s="310"/>
      <c r="DI120" s="310" t="s">
        <v>1218</v>
      </c>
      <c r="DJ120" s="312"/>
      <c r="DK120" s="312"/>
      <c r="DL120" s="312"/>
      <c r="DM120" s="310"/>
      <c r="DN120" s="312"/>
      <c r="DO120" s="312"/>
      <c r="DP120" s="312"/>
      <c r="DQ120" s="312"/>
      <c r="DR120" s="317"/>
      <c r="DS120" s="317"/>
      <c r="DT120" s="305"/>
    </row>
    <row r="121" spans="1:124" s="304" customFormat="1" ht="20.25" customHeight="1" x14ac:dyDescent="0.35">
      <c r="A121" s="307">
        <v>118</v>
      </c>
      <c r="B121" s="307" t="s">
        <v>900</v>
      </c>
      <c r="C121" s="308" t="s">
        <v>435</v>
      </c>
      <c r="D121" s="308" t="s">
        <v>263</v>
      </c>
      <c r="E121" s="308" t="s">
        <v>405</v>
      </c>
      <c r="F121" s="307" t="s">
        <v>151</v>
      </c>
      <c r="G121" s="308" t="s">
        <v>422</v>
      </c>
      <c r="H121" s="308" t="s">
        <v>129</v>
      </c>
      <c r="I121" s="308" t="s">
        <v>130</v>
      </c>
      <c r="J121" s="308" t="s">
        <v>131</v>
      </c>
      <c r="K121" s="308" t="s">
        <v>132</v>
      </c>
      <c r="L121" s="318">
        <v>43971</v>
      </c>
      <c r="M121" s="309"/>
      <c r="N121" s="309"/>
      <c r="O121" s="318"/>
      <c r="P121" s="310" t="s">
        <v>133</v>
      </c>
      <c r="Q121" s="311" t="s">
        <v>774</v>
      </c>
      <c r="R121" s="310" t="s">
        <v>134</v>
      </c>
      <c r="S121" s="312">
        <v>0</v>
      </c>
      <c r="T121" s="312">
        <v>5000000</v>
      </c>
      <c r="U121" s="312"/>
      <c r="V121" s="313">
        <v>5000000</v>
      </c>
      <c r="W121" s="312">
        <v>0</v>
      </c>
      <c r="X121" s="312">
        <v>0</v>
      </c>
      <c r="Y121" s="312">
        <v>0</v>
      </c>
      <c r="Z121" s="314">
        <v>0</v>
      </c>
      <c r="AA121" s="312">
        <v>0</v>
      </c>
      <c r="AB121" s="312">
        <v>0</v>
      </c>
      <c r="AC121" s="315">
        <v>0</v>
      </c>
      <c r="AD121" s="312" t="s">
        <v>1246</v>
      </c>
      <c r="AE121" s="316">
        <v>26</v>
      </c>
      <c r="AF121" s="316">
        <v>20</v>
      </c>
      <c r="AG121" s="316">
        <v>6</v>
      </c>
      <c r="AH121" s="316">
        <v>0</v>
      </c>
      <c r="AI121" s="316">
        <v>0</v>
      </c>
      <c r="AJ121" s="316">
        <v>26</v>
      </c>
      <c r="AK121" s="316">
        <v>0</v>
      </c>
      <c r="AL121" s="316">
        <v>0</v>
      </c>
      <c r="AM121" s="316">
        <v>0</v>
      </c>
      <c r="AN121" s="316">
        <v>0</v>
      </c>
      <c r="AO121" s="316">
        <v>0</v>
      </c>
      <c r="AP121" s="316">
        <v>0</v>
      </c>
      <c r="AQ121" s="312">
        <v>5000000</v>
      </c>
      <c r="AR121" s="312">
        <v>0</v>
      </c>
      <c r="AS121" s="312">
        <v>0</v>
      </c>
      <c r="AT121" s="312">
        <v>5000000</v>
      </c>
      <c r="AU121" s="312">
        <v>0</v>
      </c>
      <c r="AV121" s="312">
        <v>0</v>
      </c>
      <c r="AW121" s="312">
        <v>0</v>
      </c>
      <c r="AX121" s="312">
        <v>0</v>
      </c>
      <c r="AY121" s="218">
        <v>0</v>
      </c>
      <c r="AZ121" s="312">
        <v>0</v>
      </c>
      <c r="BA121" s="218">
        <v>0</v>
      </c>
      <c r="BB121" s="312">
        <v>0</v>
      </c>
      <c r="BC121" s="312">
        <v>0</v>
      </c>
      <c r="BD121" s="312">
        <v>0</v>
      </c>
      <c r="BE121" s="312">
        <v>0</v>
      </c>
      <c r="BF121" s="218">
        <v>0</v>
      </c>
      <c r="BG121" s="218">
        <v>0</v>
      </c>
      <c r="BH121" s="218">
        <v>0</v>
      </c>
      <c r="BI121" s="218">
        <v>0</v>
      </c>
      <c r="BJ121" s="218">
        <v>0</v>
      </c>
      <c r="BK121" s="218">
        <v>0</v>
      </c>
      <c r="BL121" s="218">
        <v>0</v>
      </c>
      <c r="BM121" s="218">
        <v>0</v>
      </c>
      <c r="BN121" s="218">
        <v>0</v>
      </c>
      <c r="BO121" s="218">
        <v>0</v>
      </c>
      <c r="BP121" s="218">
        <v>0</v>
      </c>
      <c r="BQ121" s="312">
        <v>0</v>
      </c>
      <c r="BR121" s="218">
        <v>0</v>
      </c>
      <c r="BS121" s="312">
        <v>0</v>
      </c>
      <c r="BT121" s="315">
        <v>5000000</v>
      </c>
      <c r="BU121" s="312">
        <v>0</v>
      </c>
      <c r="BV121" s="312">
        <v>0</v>
      </c>
      <c r="BW121" s="312">
        <v>0</v>
      </c>
      <c r="BX121" s="312">
        <v>11000000</v>
      </c>
      <c r="BY121" s="312">
        <v>0</v>
      </c>
      <c r="BZ121" s="312">
        <v>0</v>
      </c>
      <c r="CA121" s="312">
        <v>400000</v>
      </c>
      <c r="CB121" s="312">
        <v>50000</v>
      </c>
      <c r="CC121" s="312">
        <v>75000</v>
      </c>
      <c r="CD121" s="312">
        <v>0</v>
      </c>
      <c r="CE121" s="312">
        <v>525000</v>
      </c>
      <c r="CF121" s="312">
        <v>11525000</v>
      </c>
      <c r="CG121" s="312">
        <v>0</v>
      </c>
      <c r="CH121" s="312">
        <v>0</v>
      </c>
      <c r="CI121" s="312">
        <v>0</v>
      </c>
      <c r="CJ121" s="312">
        <v>0</v>
      </c>
      <c r="CK121" s="312">
        <v>0</v>
      </c>
      <c r="CL121" s="312">
        <v>0</v>
      </c>
      <c r="CM121" s="312">
        <v>0</v>
      </c>
      <c r="CN121" s="312">
        <v>0</v>
      </c>
      <c r="CO121" s="312">
        <v>0</v>
      </c>
      <c r="CP121" s="312">
        <v>0</v>
      </c>
      <c r="CQ121" s="312">
        <v>0</v>
      </c>
      <c r="CR121" s="312">
        <v>4475000</v>
      </c>
      <c r="CS121" s="312">
        <v>0</v>
      </c>
      <c r="CT121" s="315">
        <v>4475000</v>
      </c>
      <c r="CU121" s="312">
        <v>850000</v>
      </c>
      <c r="CV121" s="312">
        <v>0</v>
      </c>
      <c r="CW121" s="312">
        <v>150000</v>
      </c>
      <c r="CX121" s="312"/>
      <c r="CY121" s="312">
        <v>0</v>
      </c>
      <c r="CZ121" s="312">
        <v>1000000</v>
      </c>
      <c r="DA121" s="312">
        <v>1525000</v>
      </c>
      <c r="DB121" s="312">
        <v>100000</v>
      </c>
      <c r="DC121" s="312">
        <v>6100000</v>
      </c>
      <c r="DD121" s="312"/>
      <c r="DE121" s="312" t="s">
        <v>887</v>
      </c>
      <c r="DF121" s="312">
        <v>416666.66666666698</v>
      </c>
      <c r="DG121" s="310" t="s">
        <v>135</v>
      </c>
      <c r="DH121" s="310"/>
      <c r="DI121" s="310" t="s">
        <v>1218</v>
      </c>
      <c r="DJ121" s="312"/>
      <c r="DK121" s="312"/>
      <c r="DL121" s="312"/>
      <c r="DM121" s="310"/>
      <c r="DN121" s="312"/>
      <c r="DO121" s="312"/>
      <c r="DP121" s="312"/>
      <c r="DQ121" s="312"/>
      <c r="DR121" s="317"/>
      <c r="DS121" s="317"/>
      <c r="DT121" s="305"/>
    </row>
    <row r="122" spans="1:124" s="304" customFormat="1" ht="20.25" customHeight="1" x14ac:dyDescent="0.35">
      <c r="A122" s="307">
        <v>119</v>
      </c>
      <c r="B122" s="307" t="s">
        <v>901</v>
      </c>
      <c r="C122" s="308" t="s">
        <v>436</v>
      </c>
      <c r="D122" s="308" t="s">
        <v>263</v>
      </c>
      <c r="E122" s="308" t="s">
        <v>405</v>
      </c>
      <c r="F122" s="307" t="s">
        <v>151</v>
      </c>
      <c r="G122" s="308" t="s">
        <v>430</v>
      </c>
      <c r="H122" s="308" t="s">
        <v>129</v>
      </c>
      <c r="I122" s="308" t="s">
        <v>130</v>
      </c>
      <c r="J122" s="308" t="s">
        <v>131</v>
      </c>
      <c r="K122" s="308" t="s">
        <v>132</v>
      </c>
      <c r="L122" s="318">
        <v>43990</v>
      </c>
      <c r="M122" s="309"/>
      <c r="N122" s="309"/>
      <c r="O122" s="318"/>
      <c r="P122" s="310" t="s">
        <v>133</v>
      </c>
      <c r="Q122" s="311" t="s">
        <v>774</v>
      </c>
      <c r="R122" s="310" t="s">
        <v>134</v>
      </c>
      <c r="S122" s="312">
        <v>0</v>
      </c>
      <c r="T122" s="312">
        <v>5000000</v>
      </c>
      <c r="U122" s="312"/>
      <c r="V122" s="313">
        <v>5000000</v>
      </c>
      <c r="W122" s="312">
        <v>0</v>
      </c>
      <c r="X122" s="312">
        <v>0</v>
      </c>
      <c r="Y122" s="312">
        <v>0</v>
      </c>
      <c r="Z122" s="314">
        <v>0</v>
      </c>
      <c r="AA122" s="312">
        <v>0</v>
      </c>
      <c r="AB122" s="312">
        <v>0</v>
      </c>
      <c r="AC122" s="315">
        <v>0</v>
      </c>
      <c r="AD122" s="312" t="s">
        <v>1246</v>
      </c>
      <c r="AE122" s="316">
        <v>26</v>
      </c>
      <c r="AF122" s="316">
        <v>23</v>
      </c>
      <c r="AG122" s="316">
        <v>3</v>
      </c>
      <c r="AH122" s="316">
        <v>0</v>
      </c>
      <c r="AI122" s="316">
        <v>0</v>
      </c>
      <c r="AJ122" s="316">
        <v>26</v>
      </c>
      <c r="AK122" s="316">
        <v>0</v>
      </c>
      <c r="AL122" s="316">
        <v>0</v>
      </c>
      <c r="AM122" s="316">
        <v>0</v>
      </c>
      <c r="AN122" s="316">
        <v>0</v>
      </c>
      <c r="AO122" s="316">
        <v>0</v>
      </c>
      <c r="AP122" s="316">
        <v>0</v>
      </c>
      <c r="AQ122" s="312">
        <v>5000000</v>
      </c>
      <c r="AR122" s="312">
        <v>0</v>
      </c>
      <c r="AS122" s="312">
        <v>0</v>
      </c>
      <c r="AT122" s="312">
        <v>5000000</v>
      </c>
      <c r="AU122" s="312">
        <v>0</v>
      </c>
      <c r="AV122" s="312">
        <v>0</v>
      </c>
      <c r="AW122" s="312">
        <v>0</v>
      </c>
      <c r="AX122" s="312">
        <v>0</v>
      </c>
      <c r="AY122" s="218">
        <v>0</v>
      </c>
      <c r="AZ122" s="312">
        <v>0</v>
      </c>
      <c r="BA122" s="218">
        <v>0</v>
      </c>
      <c r="BB122" s="312">
        <v>0</v>
      </c>
      <c r="BC122" s="312">
        <v>0</v>
      </c>
      <c r="BD122" s="312">
        <v>0</v>
      </c>
      <c r="BE122" s="312">
        <v>0</v>
      </c>
      <c r="BF122" s="218">
        <v>0</v>
      </c>
      <c r="BG122" s="218">
        <v>0</v>
      </c>
      <c r="BH122" s="218">
        <v>0</v>
      </c>
      <c r="BI122" s="218">
        <v>0</v>
      </c>
      <c r="BJ122" s="218">
        <v>0</v>
      </c>
      <c r="BK122" s="218">
        <v>0</v>
      </c>
      <c r="BL122" s="218">
        <v>0</v>
      </c>
      <c r="BM122" s="218">
        <v>0</v>
      </c>
      <c r="BN122" s="218">
        <v>0</v>
      </c>
      <c r="BO122" s="218">
        <v>0</v>
      </c>
      <c r="BP122" s="218">
        <v>0</v>
      </c>
      <c r="BQ122" s="312">
        <v>0</v>
      </c>
      <c r="BR122" s="218">
        <v>0</v>
      </c>
      <c r="BS122" s="312">
        <v>0</v>
      </c>
      <c r="BT122" s="315">
        <v>5000000</v>
      </c>
      <c r="BU122" s="312">
        <v>0</v>
      </c>
      <c r="BV122" s="312">
        <v>0</v>
      </c>
      <c r="BW122" s="312">
        <v>0</v>
      </c>
      <c r="BX122" s="312">
        <v>11000000</v>
      </c>
      <c r="BY122" s="312">
        <v>0</v>
      </c>
      <c r="BZ122" s="312">
        <v>0</v>
      </c>
      <c r="CA122" s="312">
        <v>400000</v>
      </c>
      <c r="CB122" s="312">
        <v>50000</v>
      </c>
      <c r="CC122" s="312">
        <v>75000</v>
      </c>
      <c r="CD122" s="312">
        <v>0</v>
      </c>
      <c r="CE122" s="312">
        <v>525000</v>
      </c>
      <c r="CF122" s="312">
        <v>11525000</v>
      </c>
      <c r="CG122" s="312">
        <v>0</v>
      </c>
      <c r="CH122" s="312">
        <v>0</v>
      </c>
      <c r="CI122" s="312">
        <v>0</v>
      </c>
      <c r="CJ122" s="312">
        <v>0</v>
      </c>
      <c r="CK122" s="312">
        <v>0</v>
      </c>
      <c r="CL122" s="312">
        <v>0</v>
      </c>
      <c r="CM122" s="312">
        <v>0</v>
      </c>
      <c r="CN122" s="312">
        <v>0</v>
      </c>
      <c r="CO122" s="312">
        <v>806000</v>
      </c>
      <c r="CP122" s="312">
        <v>0</v>
      </c>
      <c r="CQ122" s="312">
        <v>806000</v>
      </c>
      <c r="CR122" s="312">
        <v>3669000</v>
      </c>
      <c r="CS122" s="312">
        <v>0</v>
      </c>
      <c r="CT122" s="315">
        <v>3669000</v>
      </c>
      <c r="CU122" s="312">
        <v>850000</v>
      </c>
      <c r="CV122" s="312">
        <v>0</v>
      </c>
      <c r="CW122" s="312">
        <v>150000</v>
      </c>
      <c r="CX122" s="312"/>
      <c r="CY122" s="312">
        <v>0</v>
      </c>
      <c r="CZ122" s="312">
        <v>1000000</v>
      </c>
      <c r="DA122" s="312">
        <v>1525000</v>
      </c>
      <c r="DB122" s="312">
        <v>100000</v>
      </c>
      <c r="DC122" s="312">
        <v>6100000</v>
      </c>
      <c r="DD122" s="312"/>
      <c r="DE122" s="312" t="s">
        <v>887</v>
      </c>
      <c r="DF122" s="312">
        <v>416666.66666666698</v>
      </c>
      <c r="DG122" s="310" t="s">
        <v>135</v>
      </c>
      <c r="DH122" s="310"/>
      <c r="DI122" s="310" t="s">
        <v>1218</v>
      </c>
      <c r="DJ122" s="312"/>
      <c r="DK122" s="312"/>
      <c r="DL122" s="312"/>
      <c r="DM122" s="310"/>
      <c r="DN122" s="312"/>
      <c r="DO122" s="312"/>
      <c r="DP122" s="312"/>
      <c r="DQ122" s="312"/>
      <c r="DR122" s="317"/>
      <c r="DS122" s="317"/>
      <c r="DT122" s="305"/>
    </row>
    <row r="123" spans="1:124" s="304" customFormat="1" ht="20.25" customHeight="1" x14ac:dyDescent="0.35">
      <c r="A123" s="307">
        <v>120</v>
      </c>
      <c r="B123" s="307" t="s">
        <v>902</v>
      </c>
      <c r="C123" s="308" t="s">
        <v>437</v>
      </c>
      <c r="D123" s="308" t="s">
        <v>263</v>
      </c>
      <c r="E123" s="308" t="s">
        <v>405</v>
      </c>
      <c r="F123" s="307" t="s">
        <v>151</v>
      </c>
      <c r="G123" s="308" t="s">
        <v>430</v>
      </c>
      <c r="H123" s="308" t="s">
        <v>129</v>
      </c>
      <c r="I123" s="308" t="s">
        <v>130</v>
      </c>
      <c r="J123" s="308" t="s">
        <v>131</v>
      </c>
      <c r="K123" s="308" t="s">
        <v>132</v>
      </c>
      <c r="L123" s="318">
        <v>44019</v>
      </c>
      <c r="M123" s="309"/>
      <c r="N123" s="309"/>
      <c r="O123" s="318"/>
      <c r="P123" s="310" t="s">
        <v>133</v>
      </c>
      <c r="Q123" s="311" t="s">
        <v>774</v>
      </c>
      <c r="R123" s="310" t="s">
        <v>134</v>
      </c>
      <c r="S123" s="312">
        <v>0</v>
      </c>
      <c r="T123" s="312">
        <v>5000000</v>
      </c>
      <c r="U123" s="312"/>
      <c r="V123" s="313">
        <v>5000000</v>
      </c>
      <c r="W123" s="312">
        <v>0</v>
      </c>
      <c r="X123" s="312">
        <v>0</v>
      </c>
      <c r="Y123" s="312">
        <v>0</v>
      </c>
      <c r="Z123" s="314">
        <v>0</v>
      </c>
      <c r="AA123" s="312">
        <v>0</v>
      </c>
      <c r="AB123" s="312">
        <v>0</v>
      </c>
      <c r="AC123" s="315">
        <v>0</v>
      </c>
      <c r="AD123" s="312" t="s">
        <v>1246</v>
      </c>
      <c r="AE123" s="316">
        <v>26</v>
      </c>
      <c r="AF123" s="316">
        <v>25</v>
      </c>
      <c r="AG123" s="316">
        <v>1</v>
      </c>
      <c r="AH123" s="316">
        <v>0</v>
      </c>
      <c r="AI123" s="316">
        <v>0</v>
      </c>
      <c r="AJ123" s="316">
        <v>26</v>
      </c>
      <c r="AK123" s="316">
        <v>0</v>
      </c>
      <c r="AL123" s="316">
        <v>0</v>
      </c>
      <c r="AM123" s="316">
        <v>0</v>
      </c>
      <c r="AN123" s="316">
        <v>0</v>
      </c>
      <c r="AO123" s="316">
        <v>0</v>
      </c>
      <c r="AP123" s="316">
        <v>0</v>
      </c>
      <c r="AQ123" s="312">
        <v>5000000</v>
      </c>
      <c r="AR123" s="312">
        <v>0</v>
      </c>
      <c r="AS123" s="312">
        <v>0</v>
      </c>
      <c r="AT123" s="312">
        <v>5000000</v>
      </c>
      <c r="AU123" s="312">
        <v>0</v>
      </c>
      <c r="AV123" s="312">
        <v>0</v>
      </c>
      <c r="AW123" s="312">
        <v>0</v>
      </c>
      <c r="AX123" s="312">
        <v>0</v>
      </c>
      <c r="AY123" s="218">
        <v>0</v>
      </c>
      <c r="AZ123" s="312">
        <v>0</v>
      </c>
      <c r="BA123" s="218">
        <v>0</v>
      </c>
      <c r="BB123" s="312">
        <v>0</v>
      </c>
      <c r="BC123" s="312">
        <v>0</v>
      </c>
      <c r="BD123" s="312">
        <v>0</v>
      </c>
      <c r="BE123" s="312">
        <v>0</v>
      </c>
      <c r="BF123" s="218">
        <v>0</v>
      </c>
      <c r="BG123" s="218">
        <v>0</v>
      </c>
      <c r="BH123" s="218">
        <v>0</v>
      </c>
      <c r="BI123" s="218">
        <v>0</v>
      </c>
      <c r="BJ123" s="218">
        <v>0</v>
      </c>
      <c r="BK123" s="218">
        <v>0</v>
      </c>
      <c r="BL123" s="218">
        <v>0</v>
      </c>
      <c r="BM123" s="218">
        <v>0</v>
      </c>
      <c r="BN123" s="218">
        <v>0</v>
      </c>
      <c r="BO123" s="218">
        <v>0</v>
      </c>
      <c r="BP123" s="218">
        <v>0</v>
      </c>
      <c r="BQ123" s="312">
        <v>0</v>
      </c>
      <c r="BR123" s="218">
        <v>0</v>
      </c>
      <c r="BS123" s="312">
        <v>0</v>
      </c>
      <c r="BT123" s="315">
        <v>5000000</v>
      </c>
      <c r="BU123" s="312">
        <v>0</v>
      </c>
      <c r="BV123" s="312">
        <v>0</v>
      </c>
      <c r="BW123" s="312">
        <v>0</v>
      </c>
      <c r="BX123" s="312">
        <v>11000000</v>
      </c>
      <c r="BY123" s="312">
        <v>0</v>
      </c>
      <c r="BZ123" s="312">
        <v>0</v>
      </c>
      <c r="CA123" s="312">
        <v>400000</v>
      </c>
      <c r="CB123" s="312">
        <v>50000</v>
      </c>
      <c r="CC123" s="312">
        <v>75000</v>
      </c>
      <c r="CD123" s="312">
        <v>0</v>
      </c>
      <c r="CE123" s="312">
        <v>525000</v>
      </c>
      <c r="CF123" s="312">
        <v>11525000</v>
      </c>
      <c r="CG123" s="312">
        <v>0</v>
      </c>
      <c r="CH123" s="312">
        <v>0</v>
      </c>
      <c r="CI123" s="312">
        <v>0</v>
      </c>
      <c r="CJ123" s="312">
        <v>0</v>
      </c>
      <c r="CK123" s="312">
        <v>0</v>
      </c>
      <c r="CL123" s="312">
        <v>50000</v>
      </c>
      <c r="CM123" s="312">
        <v>0</v>
      </c>
      <c r="CN123" s="312">
        <v>0</v>
      </c>
      <c r="CO123" s="312">
        <v>0</v>
      </c>
      <c r="CP123" s="312">
        <v>0</v>
      </c>
      <c r="CQ123" s="312">
        <v>50000</v>
      </c>
      <c r="CR123" s="312">
        <v>4425000</v>
      </c>
      <c r="CS123" s="312">
        <v>0</v>
      </c>
      <c r="CT123" s="315">
        <v>4425000</v>
      </c>
      <c r="CU123" s="312">
        <v>850000</v>
      </c>
      <c r="CV123" s="312">
        <v>0</v>
      </c>
      <c r="CW123" s="312">
        <v>150000</v>
      </c>
      <c r="CX123" s="312"/>
      <c r="CY123" s="312">
        <v>0</v>
      </c>
      <c r="CZ123" s="312">
        <v>1000000</v>
      </c>
      <c r="DA123" s="312">
        <v>1525000</v>
      </c>
      <c r="DB123" s="312">
        <v>100000</v>
      </c>
      <c r="DC123" s="312">
        <v>6100000</v>
      </c>
      <c r="DD123" s="312"/>
      <c r="DE123" s="312" t="s">
        <v>887</v>
      </c>
      <c r="DF123" s="312">
        <v>416666.66666666698</v>
      </c>
      <c r="DG123" s="310" t="s">
        <v>135</v>
      </c>
      <c r="DH123" s="310"/>
      <c r="DI123" s="310" t="s">
        <v>1218</v>
      </c>
      <c r="DJ123" s="312"/>
      <c r="DK123" s="312"/>
      <c r="DL123" s="312"/>
      <c r="DM123" s="310"/>
      <c r="DN123" s="312"/>
      <c r="DO123" s="312"/>
      <c r="DP123" s="312"/>
      <c r="DQ123" s="312"/>
      <c r="DR123" s="317"/>
      <c r="DS123" s="317"/>
      <c r="DT123" s="305"/>
    </row>
    <row r="124" spans="1:124" s="304" customFormat="1" ht="20.25" customHeight="1" x14ac:dyDescent="0.35">
      <c r="A124" s="307">
        <v>121</v>
      </c>
      <c r="B124" s="307" t="s">
        <v>903</v>
      </c>
      <c r="C124" s="308" t="s">
        <v>438</v>
      </c>
      <c r="D124" s="308" t="s">
        <v>263</v>
      </c>
      <c r="E124" s="308" t="s">
        <v>405</v>
      </c>
      <c r="F124" s="307" t="s">
        <v>151</v>
      </c>
      <c r="G124" s="308" t="s">
        <v>430</v>
      </c>
      <c r="H124" s="308" t="s">
        <v>129</v>
      </c>
      <c r="I124" s="308" t="s">
        <v>130</v>
      </c>
      <c r="J124" s="308" t="s">
        <v>131</v>
      </c>
      <c r="K124" s="308" t="s">
        <v>132</v>
      </c>
      <c r="L124" s="318">
        <v>44028</v>
      </c>
      <c r="M124" s="309"/>
      <c r="N124" s="309"/>
      <c r="O124" s="318"/>
      <c r="P124" s="310" t="s">
        <v>133</v>
      </c>
      <c r="Q124" s="311" t="s">
        <v>774</v>
      </c>
      <c r="R124" s="310" t="s">
        <v>134</v>
      </c>
      <c r="S124" s="312">
        <v>0</v>
      </c>
      <c r="T124" s="312">
        <v>5000000</v>
      </c>
      <c r="U124" s="312"/>
      <c r="V124" s="313">
        <v>5000000</v>
      </c>
      <c r="W124" s="312">
        <v>0</v>
      </c>
      <c r="X124" s="312">
        <v>0</v>
      </c>
      <c r="Y124" s="312">
        <v>0</v>
      </c>
      <c r="Z124" s="314">
        <v>0</v>
      </c>
      <c r="AA124" s="312">
        <v>0</v>
      </c>
      <c r="AB124" s="312">
        <v>0</v>
      </c>
      <c r="AC124" s="315">
        <v>0</v>
      </c>
      <c r="AD124" s="312" t="s">
        <v>1246</v>
      </c>
      <c r="AE124" s="316">
        <v>26</v>
      </c>
      <c r="AF124" s="316">
        <v>23</v>
      </c>
      <c r="AG124" s="316">
        <v>3</v>
      </c>
      <c r="AH124" s="316">
        <v>0</v>
      </c>
      <c r="AI124" s="316">
        <v>0</v>
      </c>
      <c r="AJ124" s="316">
        <v>26</v>
      </c>
      <c r="AK124" s="316">
        <v>0</v>
      </c>
      <c r="AL124" s="316">
        <v>0</v>
      </c>
      <c r="AM124" s="316">
        <v>0</v>
      </c>
      <c r="AN124" s="316">
        <v>0</v>
      </c>
      <c r="AO124" s="316">
        <v>0</v>
      </c>
      <c r="AP124" s="316">
        <v>0</v>
      </c>
      <c r="AQ124" s="312">
        <v>5000000</v>
      </c>
      <c r="AR124" s="312">
        <v>0</v>
      </c>
      <c r="AS124" s="312">
        <v>0</v>
      </c>
      <c r="AT124" s="312">
        <v>5000000</v>
      </c>
      <c r="AU124" s="312">
        <v>0</v>
      </c>
      <c r="AV124" s="312">
        <v>0</v>
      </c>
      <c r="AW124" s="312">
        <v>0</v>
      </c>
      <c r="AX124" s="312">
        <v>0</v>
      </c>
      <c r="AY124" s="218">
        <v>0</v>
      </c>
      <c r="AZ124" s="312">
        <v>0</v>
      </c>
      <c r="BA124" s="218">
        <v>0</v>
      </c>
      <c r="BB124" s="312">
        <v>0</v>
      </c>
      <c r="BC124" s="312">
        <v>0</v>
      </c>
      <c r="BD124" s="312">
        <v>0</v>
      </c>
      <c r="BE124" s="312">
        <v>0</v>
      </c>
      <c r="BF124" s="218">
        <v>0</v>
      </c>
      <c r="BG124" s="218">
        <v>0</v>
      </c>
      <c r="BH124" s="218">
        <v>0</v>
      </c>
      <c r="BI124" s="218">
        <v>0</v>
      </c>
      <c r="BJ124" s="218">
        <v>0</v>
      </c>
      <c r="BK124" s="218">
        <v>0</v>
      </c>
      <c r="BL124" s="218">
        <v>0</v>
      </c>
      <c r="BM124" s="218">
        <v>0</v>
      </c>
      <c r="BN124" s="218">
        <v>0</v>
      </c>
      <c r="BO124" s="218">
        <v>0</v>
      </c>
      <c r="BP124" s="218">
        <v>0</v>
      </c>
      <c r="BQ124" s="312">
        <v>0</v>
      </c>
      <c r="BR124" s="218">
        <v>0</v>
      </c>
      <c r="BS124" s="312">
        <v>0</v>
      </c>
      <c r="BT124" s="315">
        <v>5000000</v>
      </c>
      <c r="BU124" s="312">
        <v>0</v>
      </c>
      <c r="BV124" s="312">
        <v>0</v>
      </c>
      <c r="BW124" s="312">
        <v>0</v>
      </c>
      <c r="BX124" s="312">
        <v>11000000</v>
      </c>
      <c r="BY124" s="312">
        <v>0</v>
      </c>
      <c r="BZ124" s="312">
        <v>0</v>
      </c>
      <c r="CA124" s="312">
        <v>400000</v>
      </c>
      <c r="CB124" s="312">
        <v>50000</v>
      </c>
      <c r="CC124" s="312">
        <v>75000</v>
      </c>
      <c r="CD124" s="312">
        <v>0</v>
      </c>
      <c r="CE124" s="312">
        <v>525000</v>
      </c>
      <c r="CF124" s="312">
        <v>11525000</v>
      </c>
      <c r="CG124" s="312">
        <v>0</v>
      </c>
      <c r="CH124" s="312">
        <v>0</v>
      </c>
      <c r="CI124" s="312">
        <v>0</v>
      </c>
      <c r="CJ124" s="312">
        <v>0</v>
      </c>
      <c r="CK124" s="312">
        <v>0</v>
      </c>
      <c r="CL124" s="312">
        <v>0</v>
      </c>
      <c r="CM124" s="312">
        <v>0</v>
      </c>
      <c r="CN124" s="312">
        <v>0</v>
      </c>
      <c r="CO124" s="312">
        <v>529490</v>
      </c>
      <c r="CP124" s="312">
        <v>0</v>
      </c>
      <c r="CQ124" s="312">
        <v>529490</v>
      </c>
      <c r="CR124" s="312">
        <v>3945510</v>
      </c>
      <c r="CS124" s="312">
        <v>0</v>
      </c>
      <c r="CT124" s="315">
        <v>3945510</v>
      </c>
      <c r="CU124" s="312">
        <v>850000</v>
      </c>
      <c r="CV124" s="312">
        <v>0</v>
      </c>
      <c r="CW124" s="312">
        <v>150000</v>
      </c>
      <c r="CX124" s="312"/>
      <c r="CY124" s="312">
        <v>0</v>
      </c>
      <c r="CZ124" s="312">
        <v>1000000</v>
      </c>
      <c r="DA124" s="312">
        <v>1525000</v>
      </c>
      <c r="DB124" s="312">
        <v>100000</v>
      </c>
      <c r="DC124" s="312">
        <v>6100000</v>
      </c>
      <c r="DD124" s="312"/>
      <c r="DE124" s="312" t="s">
        <v>887</v>
      </c>
      <c r="DF124" s="312">
        <v>416666.66666666698</v>
      </c>
      <c r="DG124" s="310" t="s">
        <v>135</v>
      </c>
      <c r="DH124" s="310"/>
      <c r="DI124" s="310" t="s">
        <v>1218</v>
      </c>
      <c r="DJ124" s="312"/>
      <c r="DK124" s="312"/>
      <c r="DL124" s="312"/>
      <c r="DM124" s="310"/>
      <c r="DN124" s="312"/>
      <c r="DO124" s="312"/>
      <c r="DP124" s="312"/>
      <c r="DQ124" s="312"/>
      <c r="DR124" s="317"/>
      <c r="DS124" s="317"/>
      <c r="DT124" s="305"/>
    </row>
    <row r="125" spans="1:124" s="304" customFormat="1" ht="20.25" customHeight="1" x14ac:dyDescent="0.35">
      <c r="A125" s="307">
        <v>122</v>
      </c>
      <c r="B125" s="307" t="s">
        <v>904</v>
      </c>
      <c r="C125" s="308" t="s">
        <v>439</v>
      </c>
      <c r="D125" s="308" t="s">
        <v>263</v>
      </c>
      <c r="E125" s="308" t="s">
        <v>405</v>
      </c>
      <c r="F125" s="307" t="s">
        <v>151</v>
      </c>
      <c r="G125" s="308" t="s">
        <v>430</v>
      </c>
      <c r="H125" s="308" t="s">
        <v>129</v>
      </c>
      <c r="I125" s="308" t="s">
        <v>130</v>
      </c>
      <c r="J125" s="308" t="s">
        <v>131</v>
      </c>
      <c r="K125" s="308" t="s">
        <v>132</v>
      </c>
      <c r="L125" s="318">
        <v>44035</v>
      </c>
      <c r="M125" s="309"/>
      <c r="N125" s="309"/>
      <c r="O125" s="318"/>
      <c r="P125" s="310" t="s">
        <v>133</v>
      </c>
      <c r="Q125" s="311" t="s">
        <v>774</v>
      </c>
      <c r="R125" s="310" t="s">
        <v>134</v>
      </c>
      <c r="S125" s="312">
        <v>0</v>
      </c>
      <c r="T125" s="312">
        <v>5000000</v>
      </c>
      <c r="U125" s="312"/>
      <c r="V125" s="313">
        <v>5000000</v>
      </c>
      <c r="W125" s="312">
        <v>0</v>
      </c>
      <c r="X125" s="312">
        <v>0</v>
      </c>
      <c r="Y125" s="312">
        <v>0</v>
      </c>
      <c r="Z125" s="314">
        <v>0</v>
      </c>
      <c r="AA125" s="312">
        <v>0</v>
      </c>
      <c r="AB125" s="312">
        <v>0</v>
      </c>
      <c r="AC125" s="315">
        <v>0</v>
      </c>
      <c r="AD125" s="312" t="s">
        <v>1246</v>
      </c>
      <c r="AE125" s="316">
        <v>26</v>
      </c>
      <c r="AF125" s="316">
        <v>23</v>
      </c>
      <c r="AG125" s="316">
        <v>3</v>
      </c>
      <c r="AH125" s="316">
        <v>0</v>
      </c>
      <c r="AI125" s="316">
        <v>0</v>
      </c>
      <c r="AJ125" s="316">
        <v>26</v>
      </c>
      <c r="AK125" s="316">
        <v>0</v>
      </c>
      <c r="AL125" s="316">
        <v>0</v>
      </c>
      <c r="AM125" s="316">
        <v>0</v>
      </c>
      <c r="AN125" s="316">
        <v>0</v>
      </c>
      <c r="AO125" s="316">
        <v>0</v>
      </c>
      <c r="AP125" s="316">
        <v>0</v>
      </c>
      <c r="AQ125" s="312">
        <v>5000000</v>
      </c>
      <c r="AR125" s="312">
        <v>0</v>
      </c>
      <c r="AS125" s="312">
        <v>0</v>
      </c>
      <c r="AT125" s="312">
        <v>5000000</v>
      </c>
      <c r="AU125" s="312">
        <v>0</v>
      </c>
      <c r="AV125" s="312">
        <v>0</v>
      </c>
      <c r="AW125" s="312">
        <v>0</v>
      </c>
      <c r="AX125" s="312">
        <v>0</v>
      </c>
      <c r="AY125" s="218">
        <v>0</v>
      </c>
      <c r="AZ125" s="312">
        <v>0</v>
      </c>
      <c r="BA125" s="218">
        <v>0</v>
      </c>
      <c r="BB125" s="312">
        <v>0</v>
      </c>
      <c r="BC125" s="312">
        <v>0</v>
      </c>
      <c r="BD125" s="312">
        <v>0</v>
      </c>
      <c r="BE125" s="312">
        <v>0</v>
      </c>
      <c r="BF125" s="218">
        <v>0</v>
      </c>
      <c r="BG125" s="218">
        <v>0</v>
      </c>
      <c r="BH125" s="218">
        <v>0</v>
      </c>
      <c r="BI125" s="218">
        <v>0</v>
      </c>
      <c r="BJ125" s="218">
        <v>0</v>
      </c>
      <c r="BK125" s="218">
        <v>0</v>
      </c>
      <c r="BL125" s="218">
        <v>0</v>
      </c>
      <c r="BM125" s="218">
        <v>0</v>
      </c>
      <c r="BN125" s="218">
        <v>0</v>
      </c>
      <c r="BO125" s="218">
        <v>0</v>
      </c>
      <c r="BP125" s="218">
        <v>0</v>
      </c>
      <c r="BQ125" s="312">
        <v>0</v>
      </c>
      <c r="BR125" s="218">
        <v>0</v>
      </c>
      <c r="BS125" s="312">
        <v>0</v>
      </c>
      <c r="BT125" s="315">
        <v>5000000</v>
      </c>
      <c r="BU125" s="312">
        <v>0</v>
      </c>
      <c r="BV125" s="312">
        <v>0</v>
      </c>
      <c r="BW125" s="312">
        <v>0</v>
      </c>
      <c r="BX125" s="312">
        <v>11000000</v>
      </c>
      <c r="BY125" s="312">
        <v>0</v>
      </c>
      <c r="BZ125" s="312">
        <v>0</v>
      </c>
      <c r="CA125" s="312">
        <v>400000</v>
      </c>
      <c r="CB125" s="312">
        <v>50000</v>
      </c>
      <c r="CC125" s="312">
        <v>75000</v>
      </c>
      <c r="CD125" s="312">
        <v>0</v>
      </c>
      <c r="CE125" s="312">
        <v>525000</v>
      </c>
      <c r="CF125" s="312">
        <v>11525000</v>
      </c>
      <c r="CG125" s="312">
        <v>0</v>
      </c>
      <c r="CH125" s="312">
        <v>0</v>
      </c>
      <c r="CI125" s="312">
        <v>0</v>
      </c>
      <c r="CJ125" s="312">
        <v>0</v>
      </c>
      <c r="CK125" s="312">
        <v>0</v>
      </c>
      <c r="CL125" s="312">
        <v>50000</v>
      </c>
      <c r="CM125" s="312">
        <v>0</v>
      </c>
      <c r="CN125" s="312">
        <v>0</v>
      </c>
      <c r="CO125" s="312">
        <v>0</v>
      </c>
      <c r="CP125" s="312">
        <v>0</v>
      </c>
      <c r="CQ125" s="312">
        <v>50000</v>
      </c>
      <c r="CR125" s="312">
        <v>4425000</v>
      </c>
      <c r="CS125" s="312">
        <v>0</v>
      </c>
      <c r="CT125" s="315">
        <v>4425000</v>
      </c>
      <c r="CU125" s="312">
        <v>850000</v>
      </c>
      <c r="CV125" s="312">
        <v>0</v>
      </c>
      <c r="CW125" s="312">
        <v>150000</v>
      </c>
      <c r="CX125" s="312"/>
      <c r="CY125" s="312">
        <v>0</v>
      </c>
      <c r="CZ125" s="312">
        <v>1000000</v>
      </c>
      <c r="DA125" s="312">
        <v>1525000</v>
      </c>
      <c r="DB125" s="312">
        <v>100000</v>
      </c>
      <c r="DC125" s="312">
        <v>6100000</v>
      </c>
      <c r="DD125" s="312"/>
      <c r="DE125" s="312" t="s">
        <v>887</v>
      </c>
      <c r="DF125" s="312">
        <v>416666.66666666698</v>
      </c>
      <c r="DG125" s="310" t="s">
        <v>135</v>
      </c>
      <c r="DH125" s="310"/>
      <c r="DI125" s="310" t="s">
        <v>1218</v>
      </c>
      <c r="DJ125" s="312"/>
      <c r="DK125" s="312"/>
      <c r="DL125" s="312"/>
      <c r="DM125" s="310"/>
      <c r="DN125" s="312"/>
      <c r="DO125" s="312"/>
      <c r="DP125" s="312"/>
      <c r="DQ125" s="312"/>
      <c r="DR125" s="317"/>
      <c r="DS125" s="317"/>
      <c r="DT125" s="305"/>
    </row>
    <row r="126" spans="1:124" s="304" customFormat="1" ht="20.25" customHeight="1" x14ac:dyDescent="0.35">
      <c r="A126" s="307">
        <v>123</v>
      </c>
      <c r="B126" s="307" t="s">
        <v>905</v>
      </c>
      <c r="C126" s="308" t="s">
        <v>440</v>
      </c>
      <c r="D126" s="308" t="s">
        <v>263</v>
      </c>
      <c r="E126" s="308" t="s">
        <v>405</v>
      </c>
      <c r="F126" s="307" t="s">
        <v>151</v>
      </c>
      <c r="G126" s="308" t="s">
        <v>430</v>
      </c>
      <c r="H126" s="308" t="s">
        <v>129</v>
      </c>
      <c r="I126" s="308" t="s">
        <v>130</v>
      </c>
      <c r="J126" s="308" t="s">
        <v>131</v>
      </c>
      <c r="K126" s="308" t="s">
        <v>132</v>
      </c>
      <c r="L126" s="318">
        <v>44046</v>
      </c>
      <c r="M126" s="309"/>
      <c r="N126" s="309"/>
      <c r="O126" s="318"/>
      <c r="P126" s="310"/>
      <c r="Q126" s="311" t="s">
        <v>774</v>
      </c>
      <c r="R126" s="310" t="s">
        <v>134</v>
      </c>
      <c r="S126" s="312">
        <v>0</v>
      </c>
      <c r="T126" s="312">
        <v>5000000</v>
      </c>
      <c r="U126" s="312"/>
      <c r="V126" s="313">
        <v>5000000</v>
      </c>
      <c r="W126" s="312">
        <v>0</v>
      </c>
      <c r="X126" s="312">
        <v>0</v>
      </c>
      <c r="Y126" s="312">
        <v>0</v>
      </c>
      <c r="Z126" s="314">
        <v>0</v>
      </c>
      <c r="AA126" s="312">
        <v>0</v>
      </c>
      <c r="AB126" s="312">
        <v>0</v>
      </c>
      <c r="AC126" s="315">
        <v>0</v>
      </c>
      <c r="AD126" s="312" t="s">
        <v>1246</v>
      </c>
      <c r="AE126" s="316">
        <v>26</v>
      </c>
      <c r="AF126" s="316">
        <v>25</v>
      </c>
      <c r="AG126" s="316">
        <v>1</v>
      </c>
      <c r="AH126" s="316">
        <v>0</v>
      </c>
      <c r="AI126" s="316">
        <v>0</v>
      </c>
      <c r="AJ126" s="316">
        <v>26</v>
      </c>
      <c r="AK126" s="316">
        <v>0</v>
      </c>
      <c r="AL126" s="316">
        <v>0</v>
      </c>
      <c r="AM126" s="316">
        <v>0</v>
      </c>
      <c r="AN126" s="316">
        <v>0</v>
      </c>
      <c r="AO126" s="316">
        <v>0</v>
      </c>
      <c r="AP126" s="316">
        <v>0</v>
      </c>
      <c r="AQ126" s="312">
        <v>5000000</v>
      </c>
      <c r="AR126" s="312">
        <v>0</v>
      </c>
      <c r="AS126" s="312">
        <v>0</v>
      </c>
      <c r="AT126" s="312">
        <v>5000000</v>
      </c>
      <c r="AU126" s="312">
        <v>0</v>
      </c>
      <c r="AV126" s="312">
        <v>0</v>
      </c>
      <c r="AW126" s="312">
        <v>0</v>
      </c>
      <c r="AX126" s="312">
        <v>0</v>
      </c>
      <c r="AY126" s="218">
        <v>0</v>
      </c>
      <c r="AZ126" s="312">
        <v>0</v>
      </c>
      <c r="BA126" s="218">
        <v>0</v>
      </c>
      <c r="BB126" s="312">
        <v>0</v>
      </c>
      <c r="BC126" s="312">
        <v>0</v>
      </c>
      <c r="BD126" s="312">
        <v>0</v>
      </c>
      <c r="BE126" s="312">
        <v>0</v>
      </c>
      <c r="BF126" s="218">
        <v>0</v>
      </c>
      <c r="BG126" s="218">
        <v>0</v>
      </c>
      <c r="BH126" s="218">
        <v>0</v>
      </c>
      <c r="BI126" s="218">
        <v>0</v>
      </c>
      <c r="BJ126" s="218">
        <v>0</v>
      </c>
      <c r="BK126" s="218">
        <v>0</v>
      </c>
      <c r="BL126" s="218">
        <v>0</v>
      </c>
      <c r="BM126" s="218">
        <v>0</v>
      </c>
      <c r="BN126" s="218">
        <v>0</v>
      </c>
      <c r="BO126" s="218">
        <v>0</v>
      </c>
      <c r="BP126" s="218">
        <v>0</v>
      </c>
      <c r="BQ126" s="312">
        <v>0</v>
      </c>
      <c r="BR126" s="218">
        <v>0</v>
      </c>
      <c r="BS126" s="312">
        <v>0</v>
      </c>
      <c r="BT126" s="315">
        <v>5000000</v>
      </c>
      <c r="BU126" s="312">
        <v>0</v>
      </c>
      <c r="BV126" s="312">
        <v>0</v>
      </c>
      <c r="BW126" s="312">
        <v>0</v>
      </c>
      <c r="BX126" s="312">
        <v>11000000</v>
      </c>
      <c r="BY126" s="312">
        <v>0</v>
      </c>
      <c r="BZ126" s="312">
        <v>0</v>
      </c>
      <c r="CA126" s="312">
        <v>400000</v>
      </c>
      <c r="CB126" s="312">
        <v>50000</v>
      </c>
      <c r="CC126" s="312">
        <v>75000</v>
      </c>
      <c r="CD126" s="312">
        <v>0</v>
      </c>
      <c r="CE126" s="312">
        <v>525000</v>
      </c>
      <c r="CF126" s="312">
        <v>11525000</v>
      </c>
      <c r="CG126" s="312">
        <v>0</v>
      </c>
      <c r="CH126" s="312">
        <v>0</v>
      </c>
      <c r="CI126" s="312">
        <v>0</v>
      </c>
      <c r="CJ126" s="312">
        <v>0</v>
      </c>
      <c r="CK126" s="312">
        <v>0</v>
      </c>
      <c r="CL126" s="312">
        <v>50000</v>
      </c>
      <c r="CM126" s="312">
        <v>0</v>
      </c>
      <c r="CN126" s="312">
        <v>0</v>
      </c>
      <c r="CO126" s="312">
        <v>0</v>
      </c>
      <c r="CP126" s="312">
        <v>0</v>
      </c>
      <c r="CQ126" s="312">
        <v>50000</v>
      </c>
      <c r="CR126" s="312">
        <v>4425000</v>
      </c>
      <c r="CS126" s="312">
        <v>0</v>
      </c>
      <c r="CT126" s="315">
        <v>4425000</v>
      </c>
      <c r="CU126" s="312">
        <v>850000</v>
      </c>
      <c r="CV126" s="312">
        <v>0</v>
      </c>
      <c r="CW126" s="312">
        <v>150000</v>
      </c>
      <c r="CX126" s="312"/>
      <c r="CY126" s="312">
        <v>0</v>
      </c>
      <c r="CZ126" s="312">
        <v>1000000</v>
      </c>
      <c r="DA126" s="312">
        <v>1525000</v>
      </c>
      <c r="DB126" s="312">
        <v>100000</v>
      </c>
      <c r="DC126" s="312">
        <v>6100000</v>
      </c>
      <c r="DD126" s="312"/>
      <c r="DE126" s="312" t="s">
        <v>887</v>
      </c>
      <c r="DF126" s="312">
        <v>416666.66666666698</v>
      </c>
      <c r="DG126" s="310" t="s">
        <v>135</v>
      </c>
      <c r="DH126" s="310"/>
      <c r="DI126" s="310" t="s">
        <v>1218</v>
      </c>
      <c r="DJ126" s="312"/>
      <c r="DK126" s="312"/>
      <c r="DL126" s="312"/>
      <c r="DM126" s="310"/>
      <c r="DN126" s="312"/>
      <c r="DO126" s="312"/>
      <c r="DP126" s="312"/>
      <c r="DQ126" s="312"/>
      <c r="DR126" s="317"/>
      <c r="DS126" s="317"/>
      <c r="DT126" s="305"/>
    </row>
    <row r="127" spans="1:124" s="304" customFormat="1" ht="20.25" customHeight="1" x14ac:dyDescent="0.35">
      <c r="A127" s="307">
        <v>124</v>
      </c>
      <c r="B127" s="307" t="s">
        <v>906</v>
      </c>
      <c r="C127" s="308" t="s">
        <v>441</v>
      </c>
      <c r="D127" s="308" t="s">
        <v>263</v>
      </c>
      <c r="E127" s="308" t="s">
        <v>405</v>
      </c>
      <c r="F127" s="307" t="s">
        <v>151</v>
      </c>
      <c r="G127" s="308" t="s">
        <v>430</v>
      </c>
      <c r="H127" s="308" t="s">
        <v>129</v>
      </c>
      <c r="I127" s="308" t="s">
        <v>130</v>
      </c>
      <c r="J127" s="308" t="s">
        <v>131</v>
      </c>
      <c r="K127" s="308" t="s">
        <v>132</v>
      </c>
      <c r="L127" s="318">
        <v>44071</v>
      </c>
      <c r="M127" s="309"/>
      <c r="N127" s="309"/>
      <c r="O127" s="318"/>
      <c r="P127" s="310"/>
      <c r="Q127" s="311" t="s">
        <v>774</v>
      </c>
      <c r="R127" s="310" t="s">
        <v>134</v>
      </c>
      <c r="S127" s="312">
        <v>0</v>
      </c>
      <c r="T127" s="312">
        <v>5000000</v>
      </c>
      <c r="U127" s="312"/>
      <c r="V127" s="313">
        <v>5000000</v>
      </c>
      <c r="W127" s="312">
        <v>0</v>
      </c>
      <c r="X127" s="312">
        <v>0</v>
      </c>
      <c r="Y127" s="312">
        <v>0</v>
      </c>
      <c r="Z127" s="314">
        <v>0</v>
      </c>
      <c r="AA127" s="312">
        <v>0</v>
      </c>
      <c r="AB127" s="312">
        <v>0</v>
      </c>
      <c r="AC127" s="315">
        <v>0</v>
      </c>
      <c r="AD127" s="312" t="s">
        <v>1246</v>
      </c>
      <c r="AE127" s="316">
        <v>26</v>
      </c>
      <c r="AF127" s="316">
        <v>21</v>
      </c>
      <c r="AG127" s="316">
        <v>5</v>
      </c>
      <c r="AH127" s="316">
        <v>0</v>
      </c>
      <c r="AI127" s="316">
        <v>0</v>
      </c>
      <c r="AJ127" s="316">
        <v>26</v>
      </c>
      <c r="AK127" s="316">
        <v>0</v>
      </c>
      <c r="AL127" s="316">
        <v>0</v>
      </c>
      <c r="AM127" s="316">
        <v>0</v>
      </c>
      <c r="AN127" s="316">
        <v>0</v>
      </c>
      <c r="AO127" s="316">
        <v>0</v>
      </c>
      <c r="AP127" s="316">
        <v>0</v>
      </c>
      <c r="AQ127" s="312">
        <v>5000000</v>
      </c>
      <c r="AR127" s="312">
        <v>0</v>
      </c>
      <c r="AS127" s="312">
        <v>0</v>
      </c>
      <c r="AT127" s="312">
        <v>5000000</v>
      </c>
      <c r="AU127" s="312">
        <v>0</v>
      </c>
      <c r="AV127" s="312">
        <v>0</v>
      </c>
      <c r="AW127" s="312">
        <v>0</v>
      </c>
      <c r="AX127" s="312">
        <v>0</v>
      </c>
      <c r="AY127" s="218">
        <v>0</v>
      </c>
      <c r="AZ127" s="312">
        <v>0</v>
      </c>
      <c r="BA127" s="218">
        <v>0</v>
      </c>
      <c r="BB127" s="312">
        <v>0</v>
      </c>
      <c r="BC127" s="312">
        <v>0</v>
      </c>
      <c r="BD127" s="312">
        <v>0</v>
      </c>
      <c r="BE127" s="312">
        <v>0</v>
      </c>
      <c r="BF127" s="218">
        <v>0</v>
      </c>
      <c r="BG127" s="218">
        <v>0</v>
      </c>
      <c r="BH127" s="218">
        <v>0</v>
      </c>
      <c r="BI127" s="218">
        <v>0</v>
      </c>
      <c r="BJ127" s="218">
        <v>0</v>
      </c>
      <c r="BK127" s="218">
        <v>0</v>
      </c>
      <c r="BL127" s="218">
        <v>0</v>
      </c>
      <c r="BM127" s="218">
        <v>0</v>
      </c>
      <c r="BN127" s="218">
        <v>0</v>
      </c>
      <c r="BO127" s="218">
        <v>0</v>
      </c>
      <c r="BP127" s="218">
        <v>0</v>
      </c>
      <c r="BQ127" s="312">
        <v>0</v>
      </c>
      <c r="BR127" s="218">
        <v>0</v>
      </c>
      <c r="BS127" s="312">
        <v>0</v>
      </c>
      <c r="BT127" s="315">
        <v>5000000</v>
      </c>
      <c r="BU127" s="312">
        <v>0</v>
      </c>
      <c r="BV127" s="312">
        <v>0</v>
      </c>
      <c r="BW127" s="312">
        <v>0</v>
      </c>
      <c r="BX127" s="312">
        <v>11000000</v>
      </c>
      <c r="BY127" s="312">
        <v>0</v>
      </c>
      <c r="BZ127" s="312">
        <v>0</v>
      </c>
      <c r="CA127" s="312">
        <v>400000</v>
      </c>
      <c r="CB127" s="312">
        <v>50000</v>
      </c>
      <c r="CC127" s="312">
        <v>75000</v>
      </c>
      <c r="CD127" s="312">
        <v>0</v>
      </c>
      <c r="CE127" s="312">
        <v>525000</v>
      </c>
      <c r="CF127" s="312">
        <v>11525000</v>
      </c>
      <c r="CG127" s="312">
        <v>0</v>
      </c>
      <c r="CH127" s="312">
        <v>0</v>
      </c>
      <c r="CI127" s="312">
        <v>0</v>
      </c>
      <c r="CJ127" s="312">
        <v>0</v>
      </c>
      <c r="CK127" s="312">
        <v>0</v>
      </c>
      <c r="CL127" s="312">
        <v>50000</v>
      </c>
      <c r="CM127" s="312">
        <v>0</v>
      </c>
      <c r="CN127" s="312">
        <v>0</v>
      </c>
      <c r="CO127" s="312">
        <v>0</v>
      </c>
      <c r="CP127" s="312">
        <v>0</v>
      </c>
      <c r="CQ127" s="312">
        <v>50000</v>
      </c>
      <c r="CR127" s="312">
        <v>4425000</v>
      </c>
      <c r="CS127" s="312">
        <v>0</v>
      </c>
      <c r="CT127" s="315">
        <v>4425000</v>
      </c>
      <c r="CU127" s="312">
        <v>850000</v>
      </c>
      <c r="CV127" s="312">
        <v>0</v>
      </c>
      <c r="CW127" s="312">
        <v>150000</v>
      </c>
      <c r="CX127" s="312"/>
      <c r="CY127" s="312">
        <v>0</v>
      </c>
      <c r="CZ127" s="312">
        <v>1000000</v>
      </c>
      <c r="DA127" s="312">
        <v>1525000</v>
      </c>
      <c r="DB127" s="312">
        <v>100000</v>
      </c>
      <c r="DC127" s="312">
        <v>6100000</v>
      </c>
      <c r="DD127" s="312"/>
      <c r="DE127" s="312" t="s">
        <v>887</v>
      </c>
      <c r="DF127" s="312">
        <v>416666.66666666698</v>
      </c>
      <c r="DG127" s="310" t="s">
        <v>135</v>
      </c>
      <c r="DH127" s="310"/>
      <c r="DI127" s="310" t="s">
        <v>1218</v>
      </c>
      <c r="DJ127" s="312"/>
      <c r="DK127" s="312"/>
      <c r="DL127" s="312"/>
      <c r="DM127" s="310"/>
      <c r="DN127" s="312"/>
      <c r="DO127" s="312"/>
      <c r="DP127" s="312"/>
      <c r="DQ127" s="312"/>
      <c r="DR127" s="317"/>
      <c r="DS127" s="317"/>
      <c r="DT127" s="305"/>
    </row>
    <row r="128" spans="1:124" s="304" customFormat="1" ht="20.25" customHeight="1" x14ac:dyDescent="0.35">
      <c r="A128" s="307">
        <v>125</v>
      </c>
      <c r="B128" s="307" t="s">
        <v>907</v>
      </c>
      <c r="C128" s="308" t="s">
        <v>442</v>
      </c>
      <c r="D128" s="308" t="s">
        <v>263</v>
      </c>
      <c r="E128" s="308" t="s">
        <v>405</v>
      </c>
      <c r="F128" s="307" t="s">
        <v>151</v>
      </c>
      <c r="G128" s="308" t="s">
        <v>430</v>
      </c>
      <c r="H128" s="308" t="s">
        <v>129</v>
      </c>
      <c r="I128" s="308" t="s">
        <v>130</v>
      </c>
      <c r="J128" s="308" t="s">
        <v>131</v>
      </c>
      <c r="K128" s="308" t="s">
        <v>132</v>
      </c>
      <c r="L128" s="318">
        <v>44320</v>
      </c>
      <c r="M128" s="309"/>
      <c r="N128" s="309"/>
      <c r="O128" s="318"/>
      <c r="P128" s="310" t="s">
        <v>133</v>
      </c>
      <c r="Q128" s="311" t="s">
        <v>774</v>
      </c>
      <c r="R128" s="310" t="s">
        <v>134</v>
      </c>
      <c r="S128" s="312">
        <v>0</v>
      </c>
      <c r="T128" s="312">
        <v>5000000</v>
      </c>
      <c r="U128" s="312"/>
      <c r="V128" s="313">
        <v>5000000</v>
      </c>
      <c r="W128" s="312">
        <v>0</v>
      </c>
      <c r="X128" s="312">
        <v>0</v>
      </c>
      <c r="Y128" s="312">
        <v>0</v>
      </c>
      <c r="Z128" s="314">
        <v>0</v>
      </c>
      <c r="AA128" s="312">
        <v>0</v>
      </c>
      <c r="AB128" s="312">
        <v>0</v>
      </c>
      <c r="AC128" s="315">
        <v>0</v>
      </c>
      <c r="AD128" s="312" t="s">
        <v>1246</v>
      </c>
      <c r="AE128" s="316">
        <v>26</v>
      </c>
      <c r="AF128" s="316">
        <v>24</v>
      </c>
      <c r="AG128" s="316">
        <v>2</v>
      </c>
      <c r="AH128" s="316">
        <v>0</v>
      </c>
      <c r="AI128" s="316">
        <v>0</v>
      </c>
      <c r="AJ128" s="316">
        <v>26</v>
      </c>
      <c r="AK128" s="316">
        <v>0</v>
      </c>
      <c r="AL128" s="316">
        <v>0</v>
      </c>
      <c r="AM128" s="316">
        <v>0</v>
      </c>
      <c r="AN128" s="316">
        <v>0</v>
      </c>
      <c r="AO128" s="316">
        <v>0</v>
      </c>
      <c r="AP128" s="316">
        <v>0</v>
      </c>
      <c r="AQ128" s="312">
        <v>5000000</v>
      </c>
      <c r="AR128" s="312">
        <v>0</v>
      </c>
      <c r="AS128" s="312">
        <v>0</v>
      </c>
      <c r="AT128" s="312">
        <v>5000000</v>
      </c>
      <c r="AU128" s="312">
        <v>0</v>
      </c>
      <c r="AV128" s="312">
        <v>0</v>
      </c>
      <c r="AW128" s="312">
        <v>0</v>
      </c>
      <c r="AX128" s="312">
        <v>0</v>
      </c>
      <c r="AY128" s="218">
        <v>0</v>
      </c>
      <c r="AZ128" s="312">
        <v>0</v>
      </c>
      <c r="BA128" s="218">
        <v>0</v>
      </c>
      <c r="BB128" s="312">
        <v>0</v>
      </c>
      <c r="BC128" s="312">
        <v>0</v>
      </c>
      <c r="BD128" s="312">
        <v>0</v>
      </c>
      <c r="BE128" s="312">
        <v>0</v>
      </c>
      <c r="BF128" s="218">
        <v>0</v>
      </c>
      <c r="BG128" s="218">
        <v>0</v>
      </c>
      <c r="BH128" s="218">
        <v>0</v>
      </c>
      <c r="BI128" s="218">
        <v>0</v>
      </c>
      <c r="BJ128" s="218">
        <v>0</v>
      </c>
      <c r="BK128" s="218">
        <v>0</v>
      </c>
      <c r="BL128" s="218">
        <v>0</v>
      </c>
      <c r="BM128" s="218">
        <v>0</v>
      </c>
      <c r="BN128" s="218">
        <v>0</v>
      </c>
      <c r="BO128" s="218">
        <v>0</v>
      </c>
      <c r="BP128" s="218">
        <v>0</v>
      </c>
      <c r="BQ128" s="312">
        <v>0</v>
      </c>
      <c r="BR128" s="218">
        <v>0</v>
      </c>
      <c r="BS128" s="312">
        <v>0</v>
      </c>
      <c r="BT128" s="315">
        <v>5000000</v>
      </c>
      <c r="BU128" s="312">
        <v>0</v>
      </c>
      <c r="BV128" s="312">
        <v>0</v>
      </c>
      <c r="BW128" s="312">
        <v>0</v>
      </c>
      <c r="BX128" s="312">
        <v>11000000</v>
      </c>
      <c r="BY128" s="312">
        <v>0</v>
      </c>
      <c r="BZ128" s="312">
        <v>0</v>
      </c>
      <c r="CA128" s="312">
        <v>400000</v>
      </c>
      <c r="CB128" s="312">
        <v>50000</v>
      </c>
      <c r="CC128" s="312">
        <v>75000</v>
      </c>
      <c r="CD128" s="312">
        <v>0</v>
      </c>
      <c r="CE128" s="312">
        <v>525000</v>
      </c>
      <c r="CF128" s="312">
        <v>11525000</v>
      </c>
      <c r="CG128" s="312">
        <v>0</v>
      </c>
      <c r="CH128" s="312">
        <v>0</v>
      </c>
      <c r="CI128" s="312">
        <v>0</v>
      </c>
      <c r="CJ128" s="312">
        <v>0</v>
      </c>
      <c r="CK128" s="312">
        <v>0</v>
      </c>
      <c r="CL128" s="312">
        <v>0</v>
      </c>
      <c r="CM128" s="312">
        <v>0</v>
      </c>
      <c r="CN128" s="312">
        <v>0</v>
      </c>
      <c r="CO128" s="312">
        <v>0</v>
      </c>
      <c r="CP128" s="312">
        <v>0</v>
      </c>
      <c r="CQ128" s="312">
        <v>0</v>
      </c>
      <c r="CR128" s="312">
        <v>4475000</v>
      </c>
      <c r="CS128" s="312">
        <v>0</v>
      </c>
      <c r="CT128" s="315">
        <v>4475000</v>
      </c>
      <c r="CU128" s="312">
        <v>850000</v>
      </c>
      <c r="CV128" s="312">
        <v>0</v>
      </c>
      <c r="CW128" s="312">
        <v>150000</v>
      </c>
      <c r="CX128" s="312"/>
      <c r="CY128" s="312">
        <v>0</v>
      </c>
      <c r="CZ128" s="312">
        <v>1000000</v>
      </c>
      <c r="DA128" s="312">
        <v>1525000</v>
      </c>
      <c r="DB128" s="312">
        <v>100000</v>
      </c>
      <c r="DC128" s="312">
        <v>6100000</v>
      </c>
      <c r="DD128" s="312"/>
      <c r="DE128" s="312" t="s">
        <v>887</v>
      </c>
      <c r="DF128" s="312">
        <v>416666.66666666698</v>
      </c>
      <c r="DG128" s="310" t="s">
        <v>135</v>
      </c>
      <c r="DH128" s="310"/>
      <c r="DI128" s="310" t="s">
        <v>1218</v>
      </c>
      <c r="DJ128" s="312"/>
      <c r="DK128" s="312"/>
      <c r="DL128" s="312"/>
      <c r="DM128" s="310"/>
      <c r="DN128" s="312"/>
      <c r="DO128" s="312"/>
      <c r="DP128" s="312"/>
      <c r="DQ128" s="312"/>
      <c r="DR128" s="317"/>
      <c r="DS128" s="317"/>
      <c r="DT128" s="305"/>
    </row>
    <row r="129" spans="1:124" s="304" customFormat="1" ht="20.25" customHeight="1" x14ac:dyDescent="0.35">
      <c r="A129" s="307">
        <v>126</v>
      </c>
      <c r="B129" s="307" t="s">
        <v>909</v>
      </c>
      <c r="C129" s="308" t="s">
        <v>443</v>
      </c>
      <c r="D129" s="308" t="s">
        <v>263</v>
      </c>
      <c r="E129" s="308" t="s">
        <v>405</v>
      </c>
      <c r="F129" s="307" t="s">
        <v>151</v>
      </c>
      <c r="G129" s="308" t="s">
        <v>430</v>
      </c>
      <c r="H129" s="308" t="s">
        <v>129</v>
      </c>
      <c r="I129" s="308" t="s">
        <v>130</v>
      </c>
      <c r="J129" s="308" t="s">
        <v>131</v>
      </c>
      <c r="K129" s="308" t="s">
        <v>132</v>
      </c>
      <c r="L129" s="318">
        <v>44508</v>
      </c>
      <c r="M129" s="309"/>
      <c r="N129" s="309"/>
      <c r="O129" s="318"/>
      <c r="P129" s="310"/>
      <c r="Q129" s="311" t="s">
        <v>1256</v>
      </c>
      <c r="R129" s="310" t="s">
        <v>134</v>
      </c>
      <c r="S129" s="312">
        <v>0</v>
      </c>
      <c r="T129" s="312">
        <v>5000000</v>
      </c>
      <c r="U129" s="312"/>
      <c r="V129" s="313">
        <v>5000000</v>
      </c>
      <c r="W129" s="312">
        <v>0</v>
      </c>
      <c r="X129" s="312">
        <v>0</v>
      </c>
      <c r="Y129" s="312">
        <v>0</v>
      </c>
      <c r="Z129" s="314">
        <v>0</v>
      </c>
      <c r="AA129" s="312">
        <v>0</v>
      </c>
      <c r="AB129" s="312">
        <v>0</v>
      </c>
      <c r="AC129" s="315">
        <v>0</v>
      </c>
      <c r="AD129" s="312" t="s">
        <v>1246</v>
      </c>
      <c r="AE129" s="316">
        <v>26</v>
      </c>
      <c r="AF129" s="316">
        <v>25.5</v>
      </c>
      <c r="AG129" s="316">
        <v>0</v>
      </c>
      <c r="AH129" s="316">
        <v>0</v>
      </c>
      <c r="AI129" s="316">
        <v>0</v>
      </c>
      <c r="AJ129" s="316">
        <v>25.5</v>
      </c>
      <c r="AK129" s="316">
        <v>0</v>
      </c>
      <c r="AL129" s="316">
        <v>0</v>
      </c>
      <c r="AM129" s="316">
        <v>0</v>
      </c>
      <c r="AN129" s="316">
        <v>0</v>
      </c>
      <c r="AO129" s="316">
        <v>0</v>
      </c>
      <c r="AP129" s="316">
        <v>0</v>
      </c>
      <c r="AQ129" s="312">
        <v>4903846.1538000004</v>
      </c>
      <c r="AR129" s="312">
        <v>0</v>
      </c>
      <c r="AS129" s="312">
        <v>0</v>
      </c>
      <c r="AT129" s="312">
        <v>4903846.1538000004</v>
      </c>
      <c r="AU129" s="312">
        <v>0</v>
      </c>
      <c r="AV129" s="312">
        <v>0</v>
      </c>
      <c r="AW129" s="312">
        <v>0</v>
      </c>
      <c r="AX129" s="312">
        <v>0</v>
      </c>
      <c r="AY129" s="218">
        <v>0</v>
      </c>
      <c r="AZ129" s="312">
        <v>0</v>
      </c>
      <c r="BA129" s="218">
        <v>0</v>
      </c>
      <c r="BB129" s="312">
        <v>0</v>
      </c>
      <c r="BC129" s="312">
        <v>0</v>
      </c>
      <c r="BD129" s="312">
        <v>0</v>
      </c>
      <c r="BE129" s="312">
        <v>0</v>
      </c>
      <c r="BF129" s="218">
        <v>0</v>
      </c>
      <c r="BG129" s="218">
        <v>0</v>
      </c>
      <c r="BH129" s="218">
        <v>0</v>
      </c>
      <c r="BI129" s="218">
        <v>0</v>
      </c>
      <c r="BJ129" s="218">
        <v>0</v>
      </c>
      <c r="BK129" s="218">
        <v>0</v>
      </c>
      <c r="BL129" s="218">
        <v>0</v>
      </c>
      <c r="BM129" s="218">
        <v>0</v>
      </c>
      <c r="BN129" s="218">
        <v>0</v>
      </c>
      <c r="BO129" s="218">
        <v>0</v>
      </c>
      <c r="BP129" s="218">
        <v>0</v>
      </c>
      <c r="BQ129" s="312">
        <v>0</v>
      </c>
      <c r="BR129" s="218">
        <v>0</v>
      </c>
      <c r="BS129" s="312">
        <v>0</v>
      </c>
      <c r="BT129" s="315">
        <v>4903846.1538000004</v>
      </c>
      <c r="BU129" s="312">
        <v>0</v>
      </c>
      <c r="BV129" s="312">
        <v>0</v>
      </c>
      <c r="BW129" s="312">
        <v>0</v>
      </c>
      <c r="BX129" s="312">
        <v>0</v>
      </c>
      <c r="BY129" s="312">
        <v>0</v>
      </c>
      <c r="BZ129" s="312">
        <v>0</v>
      </c>
      <c r="CA129" s="312">
        <v>0</v>
      </c>
      <c r="CB129" s="312">
        <v>0</v>
      </c>
      <c r="CC129" s="312">
        <v>0</v>
      </c>
      <c r="CD129" s="312">
        <v>0</v>
      </c>
      <c r="CE129" s="312">
        <v>0</v>
      </c>
      <c r="CF129" s="312">
        <v>0</v>
      </c>
      <c r="CG129" s="312">
        <v>4903846.1538000004</v>
      </c>
      <c r="CH129" s="312">
        <v>490384.61540000001</v>
      </c>
      <c r="CI129" s="312">
        <v>0</v>
      </c>
      <c r="CJ129" s="312">
        <v>490384.61540000001</v>
      </c>
      <c r="CK129" s="312">
        <v>0</v>
      </c>
      <c r="CL129" s="312">
        <v>0</v>
      </c>
      <c r="CM129" s="312">
        <v>0</v>
      </c>
      <c r="CN129" s="312">
        <v>0</v>
      </c>
      <c r="CO129" s="312">
        <v>0</v>
      </c>
      <c r="CP129" s="312">
        <v>0</v>
      </c>
      <c r="CQ129" s="312">
        <v>0</v>
      </c>
      <c r="CR129" s="312">
        <v>4413462</v>
      </c>
      <c r="CS129" s="312">
        <v>0</v>
      </c>
      <c r="CT129" s="315">
        <v>4413462</v>
      </c>
      <c r="CU129" s="312">
        <v>0</v>
      </c>
      <c r="CV129" s="312">
        <v>0</v>
      </c>
      <c r="CW129" s="312">
        <v>0</v>
      </c>
      <c r="CX129" s="312"/>
      <c r="CY129" s="312">
        <v>0</v>
      </c>
      <c r="CZ129" s="312">
        <v>0</v>
      </c>
      <c r="DA129" s="312">
        <v>0</v>
      </c>
      <c r="DB129" s="312">
        <v>0</v>
      </c>
      <c r="DC129" s="312">
        <v>4903846</v>
      </c>
      <c r="DD129" s="312"/>
      <c r="DE129" s="312" t="s">
        <v>887</v>
      </c>
      <c r="DF129" s="312">
        <v>416666.66666666698</v>
      </c>
      <c r="DG129" s="310" t="s">
        <v>135</v>
      </c>
      <c r="DH129" s="310"/>
      <c r="DI129" s="310" t="s">
        <v>1218</v>
      </c>
      <c r="DJ129" s="312"/>
      <c r="DK129" s="312"/>
      <c r="DL129" s="312"/>
      <c r="DM129" s="310"/>
      <c r="DN129" s="312"/>
      <c r="DO129" s="312"/>
      <c r="DP129" s="312"/>
      <c r="DQ129" s="312"/>
      <c r="DR129" s="317"/>
      <c r="DS129" s="317"/>
      <c r="DT129" s="305"/>
    </row>
    <row r="130" spans="1:124" s="304" customFormat="1" ht="20.25" customHeight="1" x14ac:dyDescent="0.35">
      <c r="A130" s="307">
        <v>127</v>
      </c>
      <c r="B130" s="307" t="s">
        <v>910</v>
      </c>
      <c r="C130" s="308" t="s">
        <v>444</v>
      </c>
      <c r="D130" s="308" t="s">
        <v>263</v>
      </c>
      <c r="E130" s="308" t="s">
        <v>405</v>
      </c>
      <c r="F130" s="307" t="s">
        <v>151</v>
      </c>
      <c r="G130" s="308" t="s">
        <v>422</v>
      </c>
      <c r="H130" s="308" t="s">
        <v>129</v>
      </c>
      <c r="I130" s="308" t="s">
        <v>130</v>
      </c>
      <c r="J130" s="308" t="s">
        <v>131</v>
      </c>
      <c r="K130" s="308" t="s">
        <v>132</v>
      </c>
      <c r="L130" s="318">
        <v>44515</v>
      </c>
      <c r="M130" s="309"/>
      <c r="N130" s="309"/>
      <c r="O130" s="318"/>
      <c r="P130" s="310"/>
      <c r="Q130" s="311" t="s">
        <v>1256</v>
      </c>
      <c r="R130" s="310" t="s">
        <v>134</v>
      </c>
      <c r="S130" s="312">
        <v>0</v>
      </c>
      <c r="T130" s="312">
        <v>5000000</v>
      </c>
      <c r="U130" s="312"/>
      <c r="V130" s="313">
        <v>5000000</v>
      </c>
      <c r="W130" s="312">
        <v>0</v>
      </c>
      <c r="X130" s="312">
        <v>0</v>
      </c>
      <c r="Y130" s="312">
        <v>0</v>
      </c>
      <c r="Z130" s="314">
        <v>0</v>
      </c>
      <c r="AA130" s="312">
        <v>0</v>
      </c>
      <c r="AB130" s="312">
        <v>0</v>
      </c>
      <c r="AC130" s="315">
        <v>0</v>
      </c>
      <c r="AD130" s="312" t="s">
        <v>1246</v>
      </c>
      <c r="AE130" s="316">
        <v>26</v>
      </c>
      <c r="AF130" s="316">
        <v>25.5</v>
      </c>
      <c r="AG130" s="316">
        <v>0</v>
      </c>
      <c r="AH130" s="316">
        <v>0</v>
      </c>
      <c r="AI130" s="316">
        <v>0</v>
      </c>
      <c r="AJ130" s="316">
        <v>25.5</v>
      </c>
      <c r="AK130" s="316">
        <v>0</v>
      </c>
      <c r="AL130" s="316">
        <v>0</v>
      </c>
      <c r="AM130" s="316">
        <v>0</v>
      </c>
      <c r="AN130" s="316">
        <v>0</v>
      </c>
      <c r="AO130" s="316">
        <v>0</v>
      </c>
      <c r="AP130" s="316">
        <v>0</v>
      </c>
      <c r="AQ130" s="312">
        <v>4903846.1538000004</v>
      </c>
      <c r="AR130" s="312">
        <v>0</v>
      </c>
      <c r="AS130" s="312">
        <v>0</v>
      </c>
      <c r="AT130" s="312">
        <v>4903846.1538000004</v>
      </c>
      <c r="AU130" s="312">
        <v>0</v>
      </c>
      <c r="AV130" s="312">
        <v>0</v>
      </c>
      <c r="AW130" s="312">
        <v>0</v>
      </c>
      <c r="AX130" s="312">
        <v>0</v>
      </c>
      <c r="AY130" s="218">
        <v>0</v>
      </c>
      <c r="AZ130" s="312">
        <v>0</v>
      </c>
      <c r="BA130" s="218">
        <v>0</v>
      </c>
      <c r="BB130" s="312">
        <v>0</v>
      </c>
      <c r="BC130" s="312">
        <v>0</v>
      </c>
      <c r="BD130" s="312">
        <v>0</v>
      </c>
      <c r="BE130" s="312">
        <v>0</v>
      </c>
      <c r="BF130" s="218">
        <v>0</v>
      </c>
      <c r="BG130" s="218">
        <v>0</v>
      </c>
      <c r="BH130" s="218">
        <v>0</v>
      </c>
      <c r="BI130" s="218">
        <v>0</v>
      </c>
      <c r="BJ130" s="218">
        <v>0</v>
      </c>
      <c r="BK130" s="218">
        <v>0</v>
      </c>
      <c r="BL130" s="218">
        <v>0</v>
      </c>
      <c r="BM130" s="218">
        <v>0</v>
      </c>
      <c r="BN130" s="218">
        <v>0</v>
      </c>
      <c r="BO130" s="218">
        <v>0</v>
      </c>
      <c r="BP130" s="218">
        <v>0</v>
      </c>
      <c r="BQ130" s="312">
        <v>0</v>
      </c>
      <c r="BR130" s="218">
        <v>0</v>
      </c>
      <c r="BS130" s="312">
        <v>0</v>
      </c>
      <c r="BT130" s="315">
        <v>4903846.1538000004</v>
      </c>
      <c r="BU130" s="312">
        <v>0</v>
      </c>
      <c r="BV130" s="312">
        <v>0</v>
      </c>
      <c r="BW130" s="312">
        <v>0</v>
      </c>
      <c r="BX130" s="312">
        <v>0</v>
      </c>
      <c r="BY130" s="312">
        <v>0</v>
      </c>
      <c r="BZ130" s="312">
        <v>0</v>
      </c>
      <c r="CA130" s="312">
        <v>0</v>
      </c>
      <c r="CB130" s="312">
        <v>0</v>
      </c>
      <c r="CC130" s="312">
        <v>0</v>
      </c>
      <c r="CD130" s="312">
        <v>0</v>
      </c>
      <c r="CE130" s="312">
        <v>0</v>
      </c>
      <c r="CF130" s="312">
        <v>0</v>
      </c>
      <c r="CG130" s="312">
        <v>4903846.1538000004</v>
      </c>
      <c r="CH130" s="312">
        <v>490384.61540000001</v>
      </c>
      <c r="CI130" s="312">
        <v>0</v>
      </c>
      <c r="CJ130" s="312">
        <v>490384.61540000001</v>
      </c>
      <c r="CK130" s="312">
        <v>0</v>
      </c>
      <c r="CL130" s="312">
        <v>0</v>
      </c>
      <c r="CM130" s="312">
        <v>0</v>
      </c>
      <c r="CN130" s="312">
        <v>0</v>
      </c>
      <c r="CO130" s="312">
        <v>0</v>
      </c>
      <c r="CP130" s="312">
        <v>0</v>
      </c>
      <c r="CQ130" s="312">
        <v>0</v>
      </c>
      <c r="CR130" s="312">
        <v>4413462</v>
      </c>
      <c r="CS130" s="312">
        <v>0</v>
      </c>
      <c r="CT130" s="315">
        <v>4413462</v>
      </c>
      <c r="CU130" s="312">
        <v>0</v>
      </c>
      <c r="CV130" s="312">
        <v>0</v>
      </c>
      <c r="CW130" s="312">
        <v>0</v>
      </c>
      <c r="CX130" s="312"/>
      <c r="CY130" s="312">
        <v>0</v>
      </c>
      <c r="CZ130" s="312">
        <v>0</v>
      </c>
      <c r="DA130" s="312">
        <v>0</v>
      </c>
      <c r="DB130" s="312">
        <v>0</v>
      </c>
      <c r="DC130" s="312">
        <v>4903846</v>
      </c>
      <c r="DD130" s="312"/>
      <c r="DE130" s="312" t="s">
        <v>887</v>
      </c>
      <c r="DF130" s="312">
        <v>416666.66666666698</v>
      </c>
      <c r="DG130" s="310" t="s">
        <v>135</v>
      </c>
      <c r="DH130" s="310"/>
      <c r="DI130" s="310" t="s">
        <v>1218</v>
      </c>
      <c r="DJ130" s="312"/>
      <c r="DK130" s="312"/>
      <c r="DL130" s="312"/>
      <c r="DM130" s="310"/>
      <c r="DN130" s="312"/>
      <c r="DO130" s="312"/>
      <c r="DP130" s="312"/>
      <c r="DQ130" s="312"/>
      <c r="DR130" s="317"/>
      <c r="DS130" s="317"/>
      <c r="DT130" s="305"/>
    </row>
    <row r="131" spans="1:124" s="304" customFormat="1" ht="20.25" customHeight="1" x14ac:dyDescent="0.35">
      <c r="A131" s="307">
        <v>128</v>
      </c>
      <c r="B131" s="307" t="s">
        <v>911</v>
      </c>
      <c r="C131" s="308" t="s">
        <v>445</v>
      </c>
      <c r="D131" s="308" t="s">
        <v>263</v>
      </c>
      <c r="E131" s="308" t="s">
        <v>405</v>
      </c>
      <c r="F131" s="307" t="s">
        <v>151</v>
      </c>
      <c r="G131" s="308" t="s">
        <v>430</v>
      </c>
      <c r="H131" s="308" t="s">
        <v>129</v>
      </c>
      <c r="I131" s="308" t="s">
        <v>130</v>
      </c>
      <c r="J131" s="308" t="s">
        <v>131</v>
      </c>
      <c r="K131" s="308" t="s">
        <v>198</v>
      </c>
      <c r="L131" s="318">
        <v>44519</v>
      </c>
      <c r="M131" s="309"/>
      <c r="N131" s="309"/>
      <c r="O131" s="318">
        <v>44527</v>
      </c>
      <c r="P131" s="310" t="s">
        <v>247</v>
      </c>
      <c r="Q131" s="311" t="s">
        <v>1256</v>
      </c>
      <c r="R131" s="310" t="s">
        <v>134</v>
      </c>
      <c r="S131" s="312">
        <v>0</v>
      </c>
      <c r="T131" s="312">
        <v>5000000</v>
      </c>
      <c r="U131" s="312"/>
      <c r="V131" s="313">
        <v>5000000</v>
      </c>
      <c r="W131" s="312">
        <v>0</v>
      </c>
      <c r="X131" s="312">
        <v>0</v>
      </c>
      <c r="Y131" s="312">
        <v>0</v>
      </c>
      <c r="Z131" s="314">
        <v>0</v>
      </c>
      <c r="AA131" s="312">
        <v>0</v>
      </c>
      <c r="AB131" s="312">
        <v>0</v>
      </c>
      <c r="AC131" s="315">
        <v>0</v>
      </c>
      <c r="AD131" s="312" t="s">
        <v>1246</v>
      </c>
      <c r="AE131" s="316">
        <v>26</v>
      </c>
      <c r="AF131" s="316">
        <v>1</v>
      </c>
      <c r="AG131" s="316">
        <v>0</v>
      </c>
      <c r="AH131" s="316">
        <v>0</v>
      </c>
      <c r="AI131" s="316">
        <v>0</v>
      </c>
      <c r="AJ131" s="316">
        <v>1</v>
      </c>
      <c r="AK131" s="316">
        <v>0</v>
      </c>
      <c r="AL131" s="316">
        <v>0</v>
      </c>
      <c r="AM131" s="316">
        <v>0</v>
      </c>
      <c r="AN131" s="316">
        <v>0</v>
      </c>
      <c r="AO131" s="316">
        <v>0</v>
      </c>
      <c r="AP131" s="316">
        <v>0</v>
      </c>
      <c r="AQ131" s="312">
        <v>192307.6923</v>
      </c>
      <c r="AR131" s="312">
        <v>0</v>
      </c>
      <c r="AS131" s="312">
        <v>0</v>
      </c>
      <c r="AT131" s="312">
        <v>192307.6923</v>
      </c>
      <c r="AU131" s="312">
        <v>0</v>
      </c>
      <c r="AV131" s="312">
        <v>0</v>
      </c>
      <c r="AW131" s="312">
        <v>0</v>
      </c>
      <c r="AX131" s="312">
        <v>0</v>
      </c>
      <c r="AY131" s="218">
        <v>0</v>
      </c>
      <c r="AZ131" s="312">
        <v>0</v>
      </c>
      <c r="BA131" s="218">
        <v>0</v>
      </c>
      <c r="BB131" s="312">
        <v>0</v>
      </c>
      <c r="BC131" s="312">
        <v>0</v>
      </c>
      <c r="BD131" s="312">
        <v>0</v>
      </c>
      <c r="BE131" s="312">
        <v>0</v>
      </c>
      <c r="BF131" s="218">
        <v>0</v>
      </c>
      <c r="BG131" s="218">
        <v>0</v>
      </c>
      <c r="BH131" s="218">
        <v>0</v>
      </c>
      <c r="BI131" s="218">
        <v>0</v>
      </c>
      <c r="BJ131" s="218">
        <v>0</v>
      </c>
      <c r="BK131" s="218">
        <v>0</v>
      </c>
      <c r="BL131" s="218">
        <v>0</v>
      </c>
      <c r="BM131" s="218">
        <v>0</v>
      </c>
      <c r="BN131" s="218">
        <v>0</v>
      </c>
      <c r="BO131" s="218">
        <v>0</v>
      </c>
      <c r="BP131" s="218">
        <v>0</v>
      </c>
      <c r="BQ131" s="312">
        <v>0</v>
      </c>
      <c r="BR131" s="218">
        <v>0</v>
      </c>
      <c r="BS131" s="312">
        <v>0</v>
      </c>
      <c r="BT131" s="315">
        <v>192307.6923</v>
      </c>
      <c r="BU131" s="312">
        <v>0</v>
      </c>
      <c r="BV131" s="312">
        <v>0</v>
      </c>
      <c r="BW131" s="312">
        <v>0</v>
      </c>
      <c r="BX131" s="312">
        <v>0</v>
      </c>
      <c r="BY131" s="312">
        <v>0</v>
      </c>
      <c r="BZ131" s="312">
        <v>0</v>
      </c>
      <c r="CA131" s="312">
        <v>0</v>
      </c>
      <c r="CB131" s="312">
        <v>0</v>
      </c>
      <c r="CC131" s="312">
        <v>0</v>
      </c>
      <c r="CD131" s="312">
        <v>0</v>
      </c>
      <c r="CE131" s="312">
        <v>0</v>
      </c>
      <c r="CF131" s="312">
        <v>0</v>
      </c>
      <c r="CG131" s="312">
        <v>192307.6923</v>
      </c>
      <c r="CH131" s="312">
        <v>0</v>
      </c>
      <c r="CI131" s="312">
        <v>0</v>
      </c>
      <c r="CJ131" s="312">
        <v>0</v>
      </c>
      <c r="CK131" s="312">
        <v>0</v>
      </c>
      <c r="CL131" s="312">
        <v>0</v>
      </c>
      <c r="CM131" s="312">
        <v>0</v>
      </c>
      <c r="CN131" s="312">
        <v>0</v>
      </c>
      <c r="CO131" s="312">
        <v>0</v>
      </c>
      <c r="CP131" s="312">
        <v>0</v>
      </c>
      <c r="CQ131" s="312">
        <v>0</v>
      </c>
      <c r="CR131" s="312">
        <v>192308</v>
      </c>
      <c r="CS131" s="312">
        <v>0</v>
      </c>
      <c r="CT131" s="315">
        <v>192308</v>
      </c>
      <c r="CU131" s="312">
        <v>0</v>
      </c>
      <c r="CV131" s="312">
        <v>0</v>
      </c>
      <c r="CW131" s="312">
        <v>0</v>
      </c>
      <c r="CX131" s="312"/>
      <c r="CY131" s="312">
        <v>0</v>
      </c>
      <c r="CZ131" s="312">
        <v>0</v>
      </c>
      <c r="DA131" s="312">
        <v>0</v>
      </c>
      <c r="DB131" s="312">
        <v>0</v>
      </c>
      <c r="DC131" s="312">
        <v>192308</v>
      </c>
      <c r="DD131" s="312"/>
      <c r="DE131" s="312" t="s">
        <v>887</v>
      </c>
      <c r="DF131" s="312">
        <v>416666.66666666698</v>
      </c>
      <c r="DG131" s="310" t="s">
        <v>135</v>
      </c>
      <c r="DH131" s="310"/>
      <c r="DI131" s="310" t="s">
        <v>1218</v>
      </c>
      <c r="DJ131" s="312"/>
      <c r="DK131" s="312"/>
      <c r="DL131" s="312"/>
      <c r="DM131" s="310"/>
      <c r="DN131" s="312"/>
      <c r="DO131" s="312"/>
      <c r="DP131" s="312"/>
      <c r="DQ131" s="312"/>
      <c r="DR131" s="317"/>
      <c r="DS131" s="317"/>
      <c r="DT131" s="305"/>
    </row>
    <row r="132" spans="1:124" s="304" customFormat="1" ht="20.25" customHeight="1" x14ac:dyDescent="0.35">
      <c r="A132" s="307">
        <v>129</v>
      </c>
      <c r="B132" s="307" t="s">
        <v>912</v>
      </c>
      <c r="C132" s="308" t="s">
        <v>726</v>
      </c>
      <c r="D132" s="308" t="s">
        <v>263</v>
      </c>
      <c r="E132" s="308" t="s">
        <v>405</v>
      </c>
      <c r="F132" s="307" t="s">
        <v>151</v>
      </c>
      <c r="G132" s="308" t="s">
        <v>430</v>
      </c>
      <c r="H132" s="308" t="s">
        <v>129</v>
      </c>
      <c r="I132" s="308" t="s">
        <v>130</v>
      </c>
      <c r="J132" s="308" t="s">
        <v>131</v>
      </c>
      <c r="K132" s="308" t="s">
        <v>250</v>
      </c>
      <c r="L132" s="318">
        <v>44526</v>
      </c>
      <c r="M132" s="309"/>
      <c r="N132" s="309"/>
      <c r="O132" s="318"/>
      <c r="P132" s="310" t="s">
        <v>247</v>
      </c>
      <c r="Q132" s="311" t="s">
        <v>1256</v>
      </c>
      <c r="R132" s="310" t="s">
        <v>134</v>
      </c>
      <c r="S132" s="312">
        <v>0</v>
      </c>
      <c r="T132" s="312">
        <v>5000000</v>
      </c>
      <c r="U132" s="312"/>
      <c r="V132" s="313">
        <v>5000000</v>
      </c>
      <c r="W132" s="312">
        <v>0</v>
      </c>
      <c r="X132" s="312">
        <v>0</v>
      </c>
      <c r="Y132" s="312">
        <v>0</v>
      </c>
      <c r="Z132" s="314">
        <v>0</v>
      </c>
      <c r="AA132" s="312">
        <v>0</v>
      </c>
      <c r="AB132" s="312">
        <v>0</v>
      </c>
      <c r="AC132" s="315">
        <v>0</v>
      </c>
      <c r="AD132" s="312" t="s">
        <v>1246</v>
      </c>
      <c r="AE132" s="316">
        <v>26</v>
      </c>
      <c r="AF132" s="316">
        <v>26</v>
      </c>
      <c r="AG132" s="316">
        <v>0</v>
      </c>
      <c r="AH132" s="316">
        <v>0</v>
      </c>
      <c r="AI132" s="316">
        <v>0</v>
      </c>
      <c r="AJ132" s="316">
        <v>26</v>
      </c>
      <c r="AK132" s="316">
        <v>0</v>
      </c>
      <c r="AL132" s="316">
        <v>0</v>
      </c>
      <c r="AM132" s="316">
        <v>0</v>
      </c>
      <c r="AN132" s="316">
        <v>0</v>
      </c>
      <c r="AO132" s="316">
        <v>0</v>
      </c>
      <c r="AP132" s="316">
        <v>0</v>
      </c>
      <c r="AQ132" s="312">
        <v>5000000</v>
      </c>
      <c r="AR132" s="312">
        <v>0</v>
      </c>
      <c r="AS132" s="312">
        <v>0</v>
      </c>
      <c r="AT132" s="312">
        <v>5000000</v>
      </c>
      <c r="AU132" s="312">
        <v>0</v>
      </c>
      <c r="AV132" s="312">
        <v>0</v>
      </c>
      <c r="AW132" s="312">
        <v>0</v>
      </c>
      <c r="AX132" s="312">
        <v>0</v>
      </c>
      <c r="AY132" s="218">
        <v>0</v>
      </c>
      <c r="AZ132" s="312">
        <v>0</v>
      </c>
      <c r="BA132" s="218">
        <v>0</v>
      </c>
      <c r="BB132" s="312">
        <v>0</v>
      </c>
      <c r="BC132" s="312">
        <v>0</v>
      </c>
      <c r="BD132" s="312">
        <v>0</v>
      </c>
      <c r="BE132" s="312">
        <v>0</v>
      </c>
      <c r="BF132" s="218">
        <v>0</v>
      </c>
      <c r="BG132" s="218">
        <v>0</v>
      </c>
      <c r="BH132" s="218">
        <v>0</v>
      </c>
      <c r="BI132" s="218">
        <v>0</v>
      </c>
      <c r="BJ132" s="218">
        <v>0</v>
      </c>
      <c r="BK132" s="218">
        <v>0</v>
      </c>
      <c r="BL132" s="218">
        <v>0</v>
      </c>
      <c r="BM132" s="218">
        <v>0</v>
      </c>
      <c r="BN132" s="218">
        <v>0</v>
      </c>
      <c r="BO132" s="218">
        <v>0</v>
      </c>
      <c r="BP132" s="218">
        <v>0</v>
      </c>
      <c r="BQ132" s="312">
        <v>0</v>
      </c>
      <c r="BR132" s="218">
        <v>0</v>
      </c>
      <c r="BS132" s="312">
        <v>0</v>
      </c>
      <c r="BT132" s="315">
        <v>5000000</v>
      </c>
      <c r="BU132" s="312">
        <v>0</v>
      </c>
      <c r="BV132" s="312">
        <v>0</v>
      </c>
      <c r="BW132" s="312">
        <v>0</v>
      </c>
      <c r="BX132" s="312">
        <v>0</v>
      </c>
      <c r="BY132" s="312">
        <v>0</v>
      </c>
      <c r="BZ132" s="312">
        <v>0</v>
      </c>
      <c r="CA132" s="312">
        <v>0</v>
      </c>
      <c r="CB132" s="312">
        <v>0</v>
      </c>
      <c r="CC132" s="312">
        <v>0</v>
      </c>
      <c r="CD132" s="312">
        <v>0</v>
      </c>
      <c r="CE132" s="312">
        <v>0</v>
      </c>
      <c r="CF132" s="312">
        <v>0</v>
      </c>
      <c r="CG132" s="312">
        <v>5000000</v>
      </c>
      <c r="CH132" s="312">
        <v>500000</v>
      </c>
      <c r="CI132" s="312">
        <v>0</v>
      </c>
      <c r="CJ132" s="312">
        <v>500000</v>
      </c>
      <c r="CK132" s="312">
        <v>0</v>
      </c>
      <c r="CL132" s="312">
        <v>0</v>
      </c>
      <c r="CM132" s="312">
        <v>0</v>
      </c>
      <c r="CN132" s="312">
        <v>0</v>
      </c>
      <c r="CO132" s="312">
        <v>0</v>
      </c>
      <c r="CP132" s="312">
        <v>0</v>
      </c>
      <c r="CQ132" s="312">
        <v>0</v>
      </c>
      <c r="CR132" s="312">
        <v>4500000</v>
      </c>
      <c r="CS132" s="312">
        <v>0</v>
      </c>
      <c r="CT132" s="315">
        <v>4500000</v>
      </c>
      <c r="CU132" s="312">
        <v>0</v>
      </c>
      <c r="CV132" s="312">
        <v>0</v>
      </c>
      <c r="CW132" s="312">
        <v>0</v>
      </c>
      <c r="CX132" s="312"/>
      <c r="CY132" s="312">
        <v>0</v>
      </c>
      <c r="CZ132" s="312">
        <v>0</v>
      </c>
      <c r="DA132" s="312">
        <v>0</v>
      </c>
      <c r="DB132" s="312">
        <v>0</v>
      </c>
      <c r="DC132" s="312">
        <v>5000000</v>
      </c>
      <c r="DD132" s="312"/>
      <c r="DE132" s="312" t="s">
        <v>887</v>
      </c>
      <c r="DF132" s="312">
        <v>416666.66666666698</v>
      </c>
      <c r="DG132" s="310" t="s">
        <v>135</v>
      </c>
      <c r="DH132" s="310"/>
      <c r="DI132" s="310" t="s">
        <v>1218</v>
      </c>
      <c r="DJ132" s="312"/>
      <c r="DK132" s="312"/>
      <c r="DL132" s="312"/>
      <c r="DM132" s="310"/>
      <c r="DN132" s="312"/>
      <c r="DO132" s="312"/>
      <c r="DP132" s="312"/>
      <c r="DQ132" s="312"/>
      <c r="DR132" s="317"/>
      <c r="DS132" s="317"/>
      <c r="DT132" s="305"/>
    </row>
    <row r="133" spans="1:124" s="304" customFormat="1" ht="20.25" customHeight="1" x14ac:dyDescent="0.35">
      <c r="A133" s="307">
        <v>130</v>
      </c>
      <c r="B133" s="307" t="s">
        <v>913</v>
      </c>
      <c r="C133" s="308" t="s">
        <v>748</v>
      </c>
      <c r="D133" s="308" t="s">
        <v>263</v>
      </c>
      <c r="E133" s="308" t="s">
        <v>405</v>
      </c>
      <c r="F133" s="307" t="s">
        <v>151</v>
      </c>
      <c r="G133" s="308" t="s">
        <v>422</v>
      </c>
      <c r="H133" s="308" t="s">
        <v>129</v>
      </c>
      <c r="I133" s="308" t="s">
        <v>130</v>
      </c>
      <c r="J133" s="308" t="s">
        <v>131</v>
      </c>
      <c r="K133" s="308" t="s">
        <v>250</v>
      </c>
      <c r="L133" s="318">
        <v>44545</v>
      </c>
      <c r="M133" s="309"/>
      <c r="N133" s="309"/>
      <c r="O133" s="318"/>
      <c r="P133" s="310" t="s">
        <v>247</v>
      </c>
      <c r="Q133" s="311" t="s">
        <v>1256</v>
      </c>
      <c r="R133" s="310" t="s">
        <v>134</v>
      </c>
      <c r="S133" s="312">
        <v>0</v>
      </c>
      <c r="T133" s="312">
        <v>5000000</v>
      </c>
      <c r="U133" s="312"/>
      <c r="V133" s="313">
        <v>5000000</v>
      </c>
      <c r="W133" s="312">
        <v>0</v>
      </c>
      <c r="X133" s="312">
        <v>0</v>
      </c>
      <c r="Y133" s="312">
        <v>0</v>
      </c>
      <c r="Z133" s="314">
        <v>0</v>
      </c>
      <c r="AA133" s="312">
        <v>0</v>
      </c>
      <c r="AB133" s="312">
        <v>0</v>
      </c>
      <c r="AC133" s="315">
        <v>0</v>
      </c>
      <c r="AD133" s="312" t="s">
        <v>1246</v>
      </c>
      <c r="AE133" s="316">
        <v>26</v>
      </c>
      <c r="AF133" s="316">
        <v>9</v>
      </c>
      <c r="AG133" s="316">
        <v>0</v>
      </c>
      <c r="AH133" s="316">
        <v>0</v>
      </c>
      <c r="AI133" s="316">
        <v>0</v>
      </c>
      <c r="AJ133" s="316">
        <v>9</v>
      </c>
      <c r="AK133" s="316">
        <v>0</v>
      </c>
      <c r="AL133" s="316">
        <v>0</v>
      </c>
      <c r="AM133" s="316">
        <v>0</v>
      </c>
      <c r="AN133" s="316">
        <v>0</v>
      </c>
      <c r="AO133" s="316">
        <v>0</v>
      </c>
      <c r="AP133" s="316">
        <v>0</v>
      </c>
      <c r="AQ133" s="312">
        <v>1730769.2308</v>
      </c>
      <c r="AR133" s="312">
        <v>0</v>
      </c>
      <c r="AS133" s="312">
        <v>0</v>
      </c>
      <c r="AT133" s="312">
        <v>1730769.2308</v>
      </c>
      <c r="AU133" s="312">
        <v>0</v>
      </c>
      <c r="AV133" s="312">
        <v>0</v>
      </c>
      <c r="AW133" s="312">
        <v>0</v>
      </c>
      <c r="AX133" s="312">
        <v>0</v>
      </c>
      <c r="AY133" s="218">
        <v>0</v>
      </c>
      <c r="AZ133" s="312">
        <v>0</v>
      </c>
      <c r="BA133" s="218">
        <v>0</v>
      </c>
      <c r="BB133" s="312">
        <v>0</v>
      </c>
      <c r="BC133" s="312">
        <v>0</v>
      </c>
      <c r="BD133" s="312">
        <v>0</v>
      </c>
      <c r="BE133" s="312">
        <v>0</v>
      </c>
      <c r="BF133" s="218">
        <v>0</v>
      </c>
      <c r="BG133" s="218">
        <v>0</v>
      </c>
      <c r="BH133" s="218">
        <v>0</v>
      </c>
      <c r="BI133" s="218">
        <v>0</v>
      </c>
      <c r="BJ133" s="218">
        <v>0</v>
      </c>
      <c r="BK133" s="218">
        <v>0</v>
      </c>
      <c r="BL133" s="218">
        <v>0</v>
      </c>
      <c r="BM133" s="218">
        <v>0</v>
      </c>
      <c r="BN133" s="218">
        <v>0</v>
      </c>
      <c r="BO133" s="218">
        <v>0</v>
      </c>
      <c r="BP133" s="218">
        <v>0</v>
      </c>
      <c r="BQ133" s="312">
        <v>0</v>
      </c>
      <c r="BR133" s="218">
        <v>0</v>
      </c>
      <c r="BS133" s="312">
        <v>0</v>
      </c>
      <c r="BT133" s="315">
        <v>1730769.2308</v>
      </c>
      <c r="BU133" s="312">
        <v>0</v>
      </c>
      <c r="BV133" s="312">
        <v>0</v>
      </c>
      <c r="BW133" s="312">
        <v>0</v>
      </c>
      <c r="BX133" s="312">
        <v>0</v>
      </c>
      <c r="BY133" s="312">
        <v>0</v>
      </c>
      <c r="BZ133" s="312">
        <v>0</v>
      </c>
      <c r="CA133" s="312">
        <v>0</v>
      </c>
      <c r="CB133" s="312">
        <v>0</v>
      </c>
      <c r="CC133" s="312">
        <v>0</v>
      </c>
      <c r="CD133" s="312">
        <v>0</v>
      </c>
      <c r="CE133" s="312">
        <v>0</v>
      </c>
      <c r="CF133" s="312">
        <v>0</v>
      </c>
      <c r="CG133" s="312">
        <v>1730769.2308</v>
      </c>
      <c r="CH133" s="312">
        <v>0</v>
      </c>
      <c r="CI133" s="312">
        <v>0</v>
      </c>
      <c r="CJ133" s="312">
        <v>0</v>
      </c>
      <c r="CK133" s="312">
        <v>0</v>
      </c>
      <c r="CL133" s="312">
        <v>0</v>
      </c>
      <c r="CM133" s="312">
        <v>0</v>
      </c>
      <c r="CN133" s="312">
        <v>0</v>
      </c>
      <c r="CO133" s="312">
        <v>0</v>
      </c>
      <c r="CP133" s="312">
        <v>0</v>
      </c>
      <c r="CQ133" s="312">
        <v>0</v>
      </c>
      <c r="CR133" s="312">
        <v>1730769</v>
      </c>
      <c r="CS133" s="312">
        <v>0</v>
      </c>
      <c r="CT133" s="315">
        <v>1730769</v>
      </c>
      <c r="CU133" s="312">
        <v>0</v>
      </c>
      <c r="CV133" s="312">
        <v>0</v>
      </c>
      <c r="CW133" s="312">
        <v>0</v>
      </c>
      <c r="CX133" s="312"/>
      <c r="CY133" s="312">
        <v>0</v>
      </c>
      <c r="CZ133" s="312">
        <v>0</v>
      </c>
      <c r="DA133" s="312">
        <v>0</v>
      </c>
      <c r="DB133" s="312">
        <v>0</v>
      </c>
      <c r="DC133" s="312">
        <v>1730769</v>
      </c>
      <c r="DD133" s="312"/>
      <c r="DE133" s="312" t="s">
        <v>887</v>
      </c>
      <c r="DF133" s="312">
        <v>416666.66666666698</v>
      </c>
      <c r="DG133" s="310" t="s">
        <v>135</v>
      </c>
      <c r="DH133" s="310"/>
      <c r="DI133" s="310" t="s">
        <v>1218</v>
      </c>
      <c r="DJ133" s="312"/>
      <c r="DK133" s="312"/>
      <c r="DL133" s="312"/>
      <c r="DM133" s="310"/>
      <c r="DN133" s="312"/>
      <c r="DO133" s="312"/>
      <c r="DP133" s="312"/>
      <c r="DQ133" s="312"/>
      <c r="DR133" s="317"/>
      <c r="DS133" s="317"/>
      <c r="DT133" s="305"/>
    </row>
    <row r="134" spans="1:124" s="304" customFormat="1" ht="20.25" customHeight="1" x14ac:dyDescent="0.35">
      <c r="A134" s="307">
        <v>131</v>
      </c>
      <c r="B134" s="307" t="s">
        <v>914</v>
      </c>
      <c r="C134" s="308" t="s">
        <v>749</v>
      </c>
      <c r="D134" s="308" t="s">
        <v>263</v>
      </c>
      <c r="E134" s="308" t="s">
        <v>405</v>
      </c>
      <c r="F134" s="307" t="s">
        <v>151</v>
      </c>
      <c r="G134" s="308" t="s">
        <v>750</v>
      </c>
      <c r="H134" s="308" t="s">
        <v>129</v>
      </c>
      <c r="I134" s="308" t="s">
        <v>130</v>
      </c>
      <c r="J134" s="308" t="s">
        <v>131</v>
      </c>
      <c r="K134" s="308" t="s">
        <v>250</v>
      </c>
      <c r="L134" s="318">
        <v>44545</v>
      </c>
      <c r="M134" s="309"/>
      <c r="N134" s="309"/>
      <c r="O134" s="318"/>
      <c r="P134" s="310" t="s">
        <v>247</v>
      </c>
      <c r="Q134" s="311" t="s">
        <v>1256</v>
      </c>
      <c r="R134" s="310" t="s">
        <v>134</v>
      </c>
      <c r="S134" s="312">
        <v>0</v>
      </c>
      <c r="T134" s="312">
        <v>5000000</v>
      </c>
      <c r="U134" s="312"/>
      <c r="V134" s="313">
        <v>5000000</v>
      </c>
      <c r="W134" s="312">
        <v>0</v>
      </c>
      <c r="X134" s="312">
        <v>0</v>
      </c>
      <c r="Y134" s="312">
        <v>0</v>
      </c>
      <c r="Z134" s="314">
        <v>0</v>
      </c>
      <c r="AA134" s="312">
        <v>0</v>
      </c>
      <c r="AB134" s="312">
        <v>0</v>
      </c>
      <c r="AC134" s="315">
        <v>0</v>
      </c>
      <c r="AD134" s="312" t="s">
        <v>1246</v>
      </c>
      <c r="AE134" s="316">
        <v>26</v>
      </c>
      <c r="AF134" s="316">
        <v>9</v>
      </c>
      <c r="AG134" s="316">
        <v>0</v>
      </c>
      <c r="AH134" s="316">
        <v>0</v>
      </c>
      <c r="AI134" s="316">
        <v>0</v>
      </c>
      <c r="AJ134" s="316">
        <v>9</v>
      </c>
      <c r="AK134" s="316">
        <v>0</v>
      </c>
      <c r="AL134" s="316">
        <v>0</v>
      </c>
      <c r="AM134" s="316">
        <v>0</v>
      </c>
      <c r="AN134" s="316">
        <v>0</v>
      </c>
      <c r="AO134" s="316">
        <v>0</v>
      </c>
      <c r="AP134" s="316">
        <v>0</v>
      </c>
      <c r="AQ134" s="312">
        <v>1730769.2308</v>
      </c>
      <c r="AR134" s="312">
        <v>0</v>
      </c>
      <c r="AS134" s="312">
        <v>0</v>
      </c>
      <c r="AT134" s="312">
        <v>1730769.2308</v>
      </c>
      <c r="AU134" s="312">
        <v>0</v>
      </c>
      <c r="AV134" s="312">
        <v>0</v>
      </c>
      <c r="AW134" s="312">
        <v>0</v>
      </c>
      <c r="AX134" s="312">
        <v>0</v>
      </c>
      <c r="AY134" s="218">
        <v>0</v>
      </c>
      <c r="AZ134" s="312">
        <v>0</v>
      </c>
      <c r="BA134" s="218">
        <v>0</v>
      </c>
      <c r="BB134" s="312">
        <v>0</v>
      </c>
      <c r="BC134" s="312">
        <v>0</v>
      </c>
      <c r="BD134" s="312">
        <v>0</v>
      </c>
      <c r="BE134" s="312">
        <v>0</v>
      </c>
      <c r="BF134" s="218">
        <v>0</v>
      </c>
      <c r="BG134" s="218">
        <v>0</v>
      </c>
      <c r="BH134" s="218">
        <v>0</v>
      </c>
      <c r="BI134" s="218">
        <v>0</v>
      </c>
      <c r="BJ134" s="218">
        <v>0</v>
      </c>
      <c r="BK134" s="218">
        <v>0</v>
      </c>
      <c r="BL134" s="218">
        <v>0</v>
      </c>
      <c r="BM134" s="218">
        <v>0</v>
      </c>
      <c r="BN134" s="218">
        <v>0</v>
      </c>
      <c r="BO134" s="218">
        <v>0</v>
      </c>
      <c r="BP134" s="218">
        <v>0</v>
      </c>
      <c r="BQ134" s="312">
        <v>0</v>
      </c>
      <c r="BR134" s="218">
        <v>0</v>
      </c>
      <c r="BS134" s="312">
        <v>0</v>
      </c>
      <c r="BT134" s="315">
        <v>1730769.2308</v>
      </c>
      <c r="BU134" s="312">
        <v>0</v>
      </c>
      <c r="BV134" s="312">
        <v>0</v>
      </c>
      <c r="BW134" s="312">
        <v>0</v>
      </c>
      <c r="BX134" s="312">
        <v>0</v>
      </c>
      <c r="BY134" s="312">
        <v>0</v>
      </c>
      <c r="BZ134" s="312">
        <v>0</v>
      </c>
      <c r="CA134" s="312">
        <v>0</v>
      </c>
      <c r="CB134" s="312">
        <v>0</v>
      </c>
      <c r="CC134" s="312">
        <v>0</v>
      </c>
      <c r="CD134" s="312">
        <v>0</v>
      </c>
      <c r="CE134" s="312">
        <v>0</v>
      </c>
      <c r="CF134" s="312">
        <v>0</v>
      </c>
      <c r="CG134" s="312">
        <v>1730769.2308</v>
      </c>
      <c r="CH134" s="312">
        <v>0</v>
      </c>
      <c r="CI134" s="312">
        <v>0</v>
      </c>
      <c r="CJ134" s="312">
        <v>0</v>
      </c>
      <c r="CK134" s="312">
        <v>0</v>
      </c>
      <c r="CL134" s="312">
        <v>0</v>
      </c>
      <c r="CM134" s="312">
        <v>0</v>
      </c>
      <c r="CN134" s="312">
        <v>0</v>
      </c>
      <c r="CO134" s="312">
        <v>0</v>
      </c>
      <c r="CP134" s="312">
        <v>0</v>
      </c>
      <c r="CQ134" s="312">
        <v>0</v>
      </c>
      <c r="CR134" s="312">
        <v>1730769</v>
      </c>
      <c r="CS134" s="312">
        <v>0</v>
      </c>
      <c r="CT134" s="315">
        <v>1730769</v>
      </c>
      <c r="CU134" s="312">
        <v>0</v>
      </c>
      <c r="CV134" s="312">
        <v>0</v>
      </c>
      <c r="CW134" s="312">
        <v>0</v>
      </c>
      <c r="CX134" s="312"/>
      <c r="CY134" s="312">
        <v>0</v>
      </c>
      <c r="CZ134" s="312">
        <v>0</v>
      </c>
      <c r="DA134" s="312">
        <v>0</v>
      </c>
      <c r="DB134" s="312">
        <v>0</v>
      </c>
      <c r="DC134" s="312">
        <v>1730769</v>
      </c>
      <c r="DD134" s="312"/>
      <c r="DE134" s="312" t="s">
        <v>887</v>
      </c>
      <c r="DF134" s="312">
        <v>416666.66666666698</v>
      </c>
      <c r="DG134" s="310" t="s">
        <v>135</v>
      </c>
      <c r="DH134" s="310"/>
      <c r="DI134" s="310" t="s">
        <v>1218</v>
      </c>
      <c r="DJ134" s="312"/>
      <c r="DK134" s="312"/>
      <c r="DL134" s="312"/>
      <c r="DM134" s="310"/>
      <c r="DN134" s="312"/>
      <c r="DO134" s="312"/>
      <c r="DP134" s="312"/>
      <c r="DQ134" s="312"/>
      <c r="DR134" s="317"/>
      <c r="DS134" s="317"/>
      <c r="DT134" s="305"/>
    </row>
    <row r="135" spans="1:124" s="304" customFormat="1" ht="20.25" customHeight="1" x14ac:dyDescent="0.35">
      <c r="A135" s="307">
        <v>132</v>
      </c>
      <c r="B135" s="307" t="s">
        <v>915</v>
      </c>
      <c r="C135" s="308" t="s">
        <v>404</v>
      </c>
      <c r="D135" s="308" t="s">
        <v>263</v>
      </c>
      <c r="E135" s="308" t="s">
        <v>405</v>
      </c>
      <c r="F135" s="307" t="s">
        <v>147</v>
      </c>
      <c r="G135" s="308" t="s">
        <v>406</v>
      </c>
      <c r="H135" s="308" t="s">
        <v>129</v>
      </c>
      <c r="I135" s="308" t="s">
        <v>130</v>
      </c>
      <c r="J135" s="308" t="s">
        <v>131</v>
      </c>
      <c r="K135" s="308" t="s">
        <v>132</v>
      </c>
      <c r="L135" s="318">
        <v>43724</v>
      </c>
      <c r="M135" s="309"/>
      <c r="N135" s="309"/>
      <c r="O135" s="318"/>
      <c r="P135" s="310" t="s">
        <v>133</v>
      </c>
      <c r="Q135" s="311" t="s">
        <v>774</v>
      </c>
      <c r="R135" s="310" t="s">
        <v>134</v>
      </c>
      <c r="S135" s="312">
        <v>0</v>
      </c>
      <c r="T135" s="312">
        <v>80000000</v>
      </c>
      <c r="U135" s="312"/>
      <c r="V135" s="313">
        <v>80000000</v>
      </c>
      <c r="W135" s="312">
        <v>0</v>
      </c>
      <c r="X135" s="312">
        <v>0</v>
      </c>
      <c r="Y135" s="312">
        <v>0</v>
      </c>
      <c r="Z135" s="314">
        <v>0</v>
      </c>
      <c r="AA135" s="312">
        <v>0</v>
      </c>
      <c r="AB135" s="312">
        <v>0</v>
      </c>
      <c r="AC135" s="315">
        <v>0</v>
      </c>
      <c r="AD135" s="312" t="s">
        <v>1245</v>
      </c>
      <c r="AE135" s="316">
        <v>21</v>
      </c>
      <c r="AF135" s="316">
        <v>13</v>
      </c>
      <c r="AG135" s="316">
        <v>8</v>
      </c>
      <c r="AH135" s="316">
        <v>0</v>
      </c>
      <c r="AI135" s="316">
        <v>0</v>
      </c>
      <c r="AJ135" s="316">
        <v>21</v>
      </c>
      <c r="AK135" s="316">
        <v>0</v>
      </c>
      <c r="AL135" s="316">
        <v>0</v>
      </c>
      <c r="AM135" s="316">
        <v>0</v>
      </c>
      <c r="AN135" s="316">
        <v>0</v>
      </c>
      <c r="AO135" s="316">
        <v>0</v>
      </c>
      <c r="AP135" s="316">
        <v>0</v>
      </c>
      <c r="AQ135" s="312">
        <v>80000000</v>
      </c>
      <c r="AR135" s="312">
        <v>0</v>
      </c>
      <c r="AS135" s="312">
        <v>0</v>
      </c>
      <c r="AT135" s="312">
        <v>80000000</v>
      </c>
      <c r="AU135" s="312">
        <v>0</v>
      </c>
      <c r="AV135" s="312">
        <v>0</v>
      </c>
      <c r="AW135" s="312">
        <v>0</v>
      </c>
      <c r="AX135" s="312">
        <v>0</v>
      </c>
      <c r="AY135" s="218">
        <v>0</v>
      </c>
      <c r="AZ135" s="312">
        <v>0</v>
      </c>
      <c r="BA135" s="218">
        <v>0</v>
      </c>
      <c r="BB135" s="312">
        <v>0</v>
      </c>
      <c r="BC135" s="312">
        <v>0</v>
      </c>
      <c r="BD135" s="312">
        <v>0</v>
      </c>
      <c r="BE135" s="312">
        <v>0</v>
      </c>
      <c r="BF135" s="218">
        <v>0</v>
      </c>
      <c r="BG135" s="218">
        <v>0</v>
      </c>
      <c r="BH135" s="218">
        <v>0</v>
      </c>
      <c r="BI135" s="218">
        <v>0</v>
      </c>
      <c r="BJ135" s="218">
        <v>0</v>
      </c>
      <c r="BK135" s="218">
        <v>0</v>
      </c>
      <c r="BL135" s="218">
        <v>0</v>
      </c>
      <c r="BM135" s="218">
        <v>0</v>
      </c>
      <c r="BN135" s="218">
        <v>0</v>
      </c>
      <c r="BO135" s="218">
        <v>0</v>
      </c>
      <c r="BP135" s="218">
        <v>0</v>
      </c>
      <c r="BQ135" s="312">
        <v>0</v>
      </c>
      <c r="BR135" s="218">
        <v>0</v>
      </c>
      <c r="BS135" s="312">
        <v>0</v>
      </c>
      <c r="BT135" s="315">
        <v>80000000</v>
      </c>
      <c r="BU135" s="312">
        <v>0</v>
      </c>
      <c r="BV135" s="312">
        <v>0</v>
      </c>
      <c r="BW135" s="312">
        <v>0</v>
      </c>
      <c r="BX135" s="312">
        <v>11000000</v>
      </c>
      <c r="BY135" s="312">
        <v>1</v>
      </c>
      <c r="BZ135" s="312">
        <v>4400000</v>
      </c>
      <c r="CA135" s="312">
        <v>2384000</v>
      </c>
      <c r="CB135" s="312">
        <v>800000</v>
      </c>
      <c r="CC135" s="312">
        <v>447000</v>
      </c>
      <c r="CD135" s="312">
        <v>0</v>
      </c>
      <c r="CE135" s="312">
        <v>3631000</v>
      </c>
      <c r="CF135" s="312">
        <v>19031000</v>
      </c>
      <c r="CG135" s="312">
        <v>60969000</v>
      </c>
      <c r="CH135" s="312">
        <v>12440700</v>
      </c>
      <c r="CI135" s="312">
        <v>0</v>
      </c>
      <c r="CJ135" s="312">
        <v>12440700</v>
      </c>
      <c r="CK135" s="312">
        <v>0</v>
      </c>
      <c r="CL135" s="312">
        <v>0</v>
      </c>
      <c r="CM135" s="312">
        <v>0</v>
      </c>
      <c r="CN135" s="312">
        <v>0</v>
      </c>
      <c r="CO135" s="312">
        <v>0</v>
      </c>
      <c r="CP135" s="312">
        <v>0</v>
      </c>
      <c r="CQ135" s="312">
        <v>0</v>
      </c>
      <c r="CR135" s="312">
        <v>63928300</v>
      </c>
      <c r="CS135" s="312">
        <v>0</v>
      </c>
      <c r="CT135" s="315">
        <v>63928300</v>
      </c>
      <c r="CU135" s="312">
        <v>5066000</v>
      </c>
      <c r="CV135" s="312">
        <v>0</v>
      </c>
      <c r="CW135" s="312">
        <v>894000</v>
      </c>
      <c r="CX135" s="312"/>
      <c r="CY135" s="312">
        <v>0</v>
      </c>
      <c r="CZ135" s="312">
        <v>5960000</v>
      </c>
      <c r="DA135" s="312">
        <v>9591000</v>
      </c>
      <c r="DB135" s="312">
        <v>596000</v>
      </c>
      <c r="DC135" s="312">
        <v>86556000</v>
      </c>
      <c r="DD135" s="312"/>
      <c r="DE135" s="312" t="s">
        <v>887</v>
      </c>
      <c r="DF135" s="312">
        <v>6666666.6666666698</v>
      </c>
      <c r="DG135" s="310" t="s">
        <v>135</v>
      </c>
      <c r="DH135" s="310"/>
      <c r="DI135" s="310" t="s">
        <v>1218</v>
      </c>
      <c r="DJ135" s="312"/>
      <c r="DK135" s="312"/>
      <c r="DL135" s="312"/>
      <c r="DM135" s="310"/>
      <c r="DN135" s="312"/>
      <c r="DO135" s="312"/>
      <c r="DP135" s="312"/>
      <c r="DQ135" s="312"/>
      <c r="DR135" s="317"/>
      <c r="DS135" s="317"/>
      <c r="DT135" s="305"/>
    </row>
    <row r="136" spans="1:124" s="304" customFormat="1" ht="20.25" customHeight="1" x14ac:dyDescent="0.35">
      <c r="A136" s="307">
        <v>133</v>
      </c>
      <c r="B136" s="307" t="s">
        <v>917</v>
      </c>
      <c r="C136" s="308" t="s">
        <v>407</v>
      </c>
      <c r="D136" s="308" t="s">
        <v>263</v>
      </c>
      <c r="E136" s="308" t="s">
        <v>405</v>
      </c>
      <c r="F136" s="307" t="s">
        <v>127</v>
      </c>
      <c r="G136" s="308" t="s">
        <v>408</v>
      </c>
      <c r="H136" s="308" t="s">
        <v>129</v>
      </c>
      <c r="I136" s="308" t="s">
        <v>130</v>
      </c>
      <c r="J136" s="308" t="s">
        <v>131</v>
      </c>
      <c r="K136" s="308" t="s">
        <v>132</v>
      </c>
      <c r="L136" s="318">
        <v>43759</v>
      </c>
      <c r="M136" s="309"/>
      <c r="N136" s="309"/>
      <c r="O136" s="318"/>
      <c r="P136" s="310" t="s">
        <v>133</v>
      </c>
      <c r="Q136" s="311" t="s">
        <v>774</v>
      </c>
      <c r="R136" s="310" t="s">
        <v>134</v>
      </c>
      <c r="S136" s="312">
        <v>0</v>
      </c>
      <c r="T136" s="312">
        <v>40000000</v>
      </c>
      <c r="U136" s="312"/>
      <c r="V136" s="313">
        <v>40000000</v>
      </c>
      <c r="W136" s="312">
        <v>0</v>
      </c>
      <c r="X136" s="312">
        <v>0</v>
      </c>
      <c r="Y136" s="312">
        <v>0</v>
      </c>
      <c r="Z136" s="314">
        <v>0</v>
      </c>
      <c r="AA136" s="312">
        <v>0</v>
      </c>
      <c r="AB136" s="312">
        <v>0</v>
      </c>
      <c r="AC136" s="315">
        <v>0</v>
      </c>
      <c r="AD136" s="312" t="s">
        <v>1245</v>
      </c>
      <c r="AE136" s="316">
        <v>21</v>
      </c>
      <c r="AF136" s="316">
        <v>15</v>
      </c>
      <c r="AG136" s="316">
        <v>6</v>
      </c>
      <c r="AH136" s="316">
        <v>0</v>
      </c>
      <c r="AI136" s="316">
        <v>0</v>
      </c>
      <c r="AJ136" s="316">
        <v>21</v>
      </c>
      <c r="AK136" s="316">
        <v>0</v>
      </c>
      <c r="AL136" s="316">
        <v>0</v>
      </c>
      <c r="AM136" s="316">
        <v>0</v>
      </c>
      <c r="AN136" s="316">
        <v>0</v>
      </c>
      <c r="AO136" s="316">
        <v>0</v>
      </c>
      <c r="AP136" s="316">
        <v>0</v>
      </c>
      <c r="AQ136" s="312">
        <v>40000000</v>
      </c>
      <c r="AR136" s="312">
        <v>0</v>
      </c>
      <c r="AS136" s="312">
        <v>0</v>
      </c>
      <c r="AT136" s="312">
        <v>40000000</v>
      </c>
      <c r="AU136" s="312">
        <v>0</v>
      </c>
      <c r="AV136" s="312">
        <v>0</v>
      </c>
      <c r="AW136" s="312">
        <v>0</v>
      </c>
      <c r="AX136" s="312">
        <v>0</v>
      </c>
      <c r="AY136" s="218">
        <v>0</v>
      </c>
      <c r="AZ136" s="312">
        <v>0</v>
      </c>
      <c r="BA136" s="218">
        <v>0</v>
      </c>
      <c r="BB136" s="312">
        <v>0</v>
      </c>
      <c r="BC136" s="312">
        <v>0</v>
      </c>
      <c r="BD136" s="312">
        <v>0</v>
      </c>
      <c r="BE136" s="312">
        <v>0</v>
      </c>
      <c r="BF136" s="218">
        <v>0</v>
      </c>
      <c r="BG136" s="218">
        <v>0</v>
      </c>
      <c r="BH136" s="218">
        <v>0</v>
      </c>
      <c r="BI136" s="218">
        <v>0</v>
      </c>
      <c r="BJ136" s="218">
        <v>0</v>
      </c>
      <c r="BK136" s="218">
        <v>0</v>
      </c>
      <c r="BL136" s="218">
        <v>0</v>
      </c>
      <c r="BM136" s="218">
        <v>0</v>
      </c>
      <c r="BN136" s="218">
        <v>0</v>
      </c>
      <c r="BO136" s="218">
        <v>0</v>
      </c>
      <c r="BP136" s="218">
        <v>0</v>
      </c>
      <c r="BQ136" s="312">
        <v>0</v>
      </c>
      <c r="BR136" s="218">
        <v>0</v>
      </c>
      <c r="BS136" s="312">
        <v>0</v>
      </c>
      <c r="BT136" s="315">
        <v>40000000</v>
      </c>
      <c r="BU136" s="312">
        <v>0</v>
      </c>
      <c r="BV136" s="312">
        <v>0</v>
      </c>
      <c r="BW136" s="312">
        <v>0</v>
      </c>
      <c r="BX136" s="312">
        <v>11000000</v>
      </c>
      <c r="BY136" s="312">
        <v>2</v>
      </c>
      <c r="BZ136" s="312">
        <v>8800000</v>
      </c>
      <c r="CA136" s="312">
        <v>2384000</v>
      </c>
      <c r="CB136" s="312">
        <v>400000</v>
      </c>
      <c r="CC136" s="312">
        <v>447000</v>
      </c>
      <c r="CD136" s="312">
        <v>0</v>
      </c>
      <c r="CE136" s="312">
        <v>3231000</v>
      </c>
      <c r="CF136" s="312">
        <v>23031000</v>
      </c>
      <c r="CG136" s="312">
        <v>16969000</v>
      </c>
      <c r="CH136" s="312">
        <v>1795350</v>
      </c>
      <c r="CI136" s="312">
        <v>0</v>
      </c>
      <c r="CJ136" s="312">
        <v>1795350</v>
      </c>
      <c r="CK136" s="312">
        <v>0</v>
      </c>
      <c r="CL136" s="312">
        <v>0</v>
      </c>
      <c r="CM136" s="312">
        <v>0</v>
      </c>
      <c r="CN136" s="312">
        <v>0</v>
      </c>
      <c r="CO136" s="312">
        <v>0</v>
      </c>
      <c r="CP136" s="312">
        <v>0</v>
      </c>
      <c r="CQ136" s="312">
        <v>0</v>
      </c>
      <c r="CR136" s="312">
        <v>34973650</v>
      </c>
      <c r="CS136" s="312">
        <v>0</v>
      </c>
      <c r="CT136" s="315">
        <v>34973650</v>
      </c>
      <c r="CU136" s="312">
        <v>5066000</v>
      </c>
      <c r="CV136" s="312">
        <v>0</v>
      </c>
      <c r="CW136" s="312">
        <v>894000</v>
      </c>
      <c r="CX136" s="312"/>
      <c r="CY136" s="312">
        <v>0</v>
      </c>
      <c r="CZ136" s="312">
        <v>5960000</v>
      </c>
      <c r="DA136" s="312">
        <v>9191000</v>
      </c>
      <c r="DB136" s="312">
        <v>596000</v>
      </c>
      <c r="DC136" s="312">
        <v>46556000</v>
      </c>
      <c r="DD136" s="312"/>
      <c r="DE136" s="312" t="s">
        <v>887</v>
      </c>
      <c r="DF136" s="312">
        <v>3333333.3333333302</v>
      </c>
      <c r="DG136" s="310" t="s">
        <v>135</v>
      </c>
      <c r="DH136" s="310"/>
      <c r="DI136" s="310" t="s">
        <v>1218</v>
      </c>
      <c r="DJ136" s="312"/>
      <c r="DK136" s="312"/>
      <c r="DL136" s="312"/>
      <c r="DM136" s="310"/>
      <c r="DN136" s="312"/>
      <c r="DO136" s="312"/>
      <c r="DP136" s="312"/>
      <c r="DQ136" s="312"/>
      <c r="DR136" s="317"/>
      <c r="DS136" s="317"/>
      <c r="DT136" s="305"/>
    </row>
    <row r="137" spans="1:124" s="304" customFormat="1" ht="20.25" customHeight="1" x14ac:dyDescent="0.35">
      <c r="A137" s="307">
        <v>134</v>
      </c>
      <c r="B137" s="307" t="s">
        <v>919</v>
      </c>
      <c r="C137" s="308" t="s">
        <v>409</v>
      </c>
      <c r="D137" s="308" t="s">
        <v>263</v>
      </c>
      <c r="E137" s="308" t="s">
        <v>405</v>
      </c>
      <c r="F137" s="307" t="s">
        <v>186</v>
      </c>
      <c r="G137" s="308" t="s">
        <v>410</v>
      </c>
      <c r="H137" s="308" t="s">
        <v>129</v>
      </c>
      <c r="I137" s="308" t="s">
        <v>130</v>
      </c>
      <c r="J137" s="308" t="s">
        <v>131</v>
      </c>
      <c r="K137" s="308" t="s">
        <v>132</v>
      </c>
      <c r="L137" s="318">
        <v>39762</v>
      </c>
      <c r="M137" s="309"/>
      <c r="N137" s="309"/>
      <c r="O137" s="318"/>
      <c r="P137" s="310" t="s">
        <v>133</v>
      </c>
      <c r="Q137" s="311" t="s">
        <v>774</v>
      </c>
      <c r="R137" s="310" t="s">
        <v>134</v>
      </c>
      <c r="S137" s="312">
        <v>0</v>
      </c>
      <c r="T137" s="312">
        <v>30000000</v>
      </c>
      <c r="U137" s="312"/>
      <c r="V137" s="313">
        <v>30000000</v>
      </c>
      <c r="W137" s="312">
        <v>0</v>
      </c>
      <c r="X137" s="312">
        <v>0</v>
      </c>
      <c r="Y137" s="312">
        <v>0</v>
      </c>
      <c r="Z137" s="314">
        <v>0</v>
      </c>
      <c r="AA137" s="312">
        <v>0</v>
      </c>
      <c r="AB137" s="312">
        <v>0</v>
      </c>
      <c r="AC137" s="315">
        <v>0</v>
      </c>
      <c r="AD137" s="312" t="s">
        <v>1245</v>
      </c>
      <c r="AE137" s="316">
        <v>21</v>
      </c>
      <c r="AF137" s="316">
        <v>15</v>
      </c>
      <c r="AG137" s="316">
        <v>6</v>
      </c>
      <c r="AH137" s="316">
        <v>0</v>
      </c>
      <c r="AI137" s="316">
        <v>0</v>
      </c>
      <c r="AJ137" s="316">
        <v>21</v>
      </c>
      <c r="AK137" s="316">
        <v>0</v>
      </c>
      <c r="AL137" s="316">
        <v>0</v>
      </c>
      <c r="AM137" s="316">
        <v>0</v>
      </c>
      <c r="AN137" s="316">
        <v>0</v>
      </c>
      <c r="AO137" s="316">
        <v>0</v>
      </c>
      <c r="AP137" s="316">
        <v>0</v>
      </c>
      <c r="AQ137" s="312">
        <v>30000000</v>
      </c>
      <c r="AR137" s="312">
        <v>0</v>
      </c>
      <c r="AS137" s="312">
        <v>0</v>
      </c>
      <c r="AT137" s="312">
        <v>30000000</v>
      </c>
      <c r="AU137" s="312">
        <v>0</v>
      </c>
      <c r="AV137" s="312">
        <v>0</v>
      </c>
      <c r="AW137" s="312">
        <v>0</v>
      </c>
      <c r="AX137" s="312">
        <v>0</v>
      </c>
      <c r="AY137" s="218">
        <v>0</v>
      </c>
      <c r="AZ137" s="312">
        <v>0</v>
      </c>
      <c r="BA137" s="218">
        <v>0</v>
      </c>
      <c r="BB137" s="312">
        <v>0</v>
      </c>
      <c r="BC137" s="312">
        <v>0</v>
      </c>
      <c r="BD137" s="312">
        <v>0</v>
      </c>
      <c r="BE137" s="312">
        <v>0</v>
      </c>
      <c r="BF137" s="218">
        <v>0</v>
      </c>
      <c r="BG137" s="218">
        <v>0</v>
      </c>
      <c r="BH137" s="218">
        <v>0</v>
      </c>
      <c r="BI137" s="218">
        <v>0</v>
      </c>
      <c r="BJ137" s="218">
        <v>0</v>
      </c>
      <c r="BK137" s="218">
        <v>0</v>
      </c>
      <c r="BL137" s="218">
        <v>0</v>
      </c>
      <c r="BM137" s="218">
        <v>0</v>
      </c>
      <c r="BN137" s="218">
        <v>0</v>
      </c>
      <c r="BO137" s="218">
        <v>0</v>
      </c>
      <c r="BP137" s="218">
        <v>0</v>
      </c>
      <c r="BQ137" s="312">
        <v>0</v>
      </c>
      <c r="BR137" s="218">
        <v>0</v>
      </c>
      <c r="BS137" s="312">
        <v>0</v>
      </c>
      <c r="BT137" s="315">
        <v>30000000</v>
      </c>
      <c r="BU137" s="312">
        <v>0</v>
      </c>
      <c r="BV137" s="312">
        <v>0</v>
      </c>
      <c r="BW137" s="312">
        <v>0</v>
      </c>
      <c r="BX137" s="312">
        <v>11000000</v>
      </c>
      <c r="BY137" s="312">
        <v>2</v>
      </c>
      <c r="BZ137" s="312">
        <v>8800000</v>
      </c>
      <c r="CA137" s="312">
        <v>2384000</v>
      </c>
      <c r="CB137" s="312">
        <v>300000</v>
      </c>
      <c r="CC137" s="312">
        <v>447000</v>
      </c>
      <c r="CD137" s="312">
        <v>0</v>
      </c>
      <c r="CE137" s="312">
        <v>3131000</v>
      </c>
      <c r="CF137" s="312">
        <v>22931000</v>
      </c>
      <c r="CG137" s="312">
        <v>7069000</v>
      </c>
      <c r="CH137" s="312">
        <v>456900</v>
      </c>
      <c r="CI137" s="312">
        <v>0</v>
      </c>
      <c r="CJ137" s="312">
        <v>456900</v>
      </c>
      <c r="CK137" s="312">
        <v>0</v>
      </c>
      <c r="CL137" s="312">
        <v>149000</v>
      </c>
      <c r="CM137" s="312">
        <v>0</v>
      </c>
      <c r="CN137" s="312">
        <v>0</v>
      </c>
      <c r="CO137" s="312">
        <v>974000</v>
      </c>
      <c r="CP137" s="312">
        <v>0</v>
      </c>
      <c r="CQ137" s="312">
        <v>1123000</v>
      </c>
      <c r="CR137" s="312">
        <v>25289100</v>
      </c>
      <c r="CS137" s="312">
        <v>0</v>
      </c>
      <c r="CT137" s="315">
        <v>25289100</v>
      </c>
      <c r="CU137" s="312">
        <v>5066000</v>
      </c>
      <c r="CV137" s="312">
        <v>0</v>
      </c>
      <c r="CW137" s="312">
        <v>894000</v>
      </c>
      <c r="CX137" s="312"/>
      <c r="CY137" s="312">
        <v>0</v>
      </c>
      <c r="CZ137" s="312">
        <v>5960000</v>
      </c>
      <c r="DA137" s="312">
        <v>9091000</v>
      </c>
      <c r="DB137" s="312">
        <v>596000</v>
      </c>
      <c r="DC137" s="312">
        <v>36556000</v>
      </c>
      <c r="DD137" s="312"/>
      <c r="DE137" s="312" t="s">
        <v>887</v>
      </c>
      <c r="DF137" s="312">
        <v>2500000</v>
      </c>
      <c r="DG137" s="310" t="s">
        <v>135</v>
      </c>
      <c r="DH137" s="310"/>
      <c r="DI137" s="310" t="s">
        <v>1218</v>
      </c>
      <c r="DJ137" s="312"/>
      <c r="DK137" s="312"/>
      <c r="DL137" s="312"/>
      <c r="DM137" s="310"/>
      <c r="DN137" s="312"/>
      <c r="DO137" s="312"/>
      <c r="DP137" s="312"/>
      <c r="DQ137" s="312"/>
      <c r="DR137" s="317"/>
      <c r="DS137" s="317"/>
      <c r="DT137" s="305"/>
    </row>
    <row r="138" spans="1:124" s="304" customFormat="1" ht="20.25" customHeight="1" x14ac:dyDescent="0.35">
      <c r="A138" s="307">
        <v>135</v>
      </c>
      <c r="B138" s="307" t="s">
        <v>920</v>
      </c>
      <c r="C138" s="308" t="s">
        <v>419</v>
      </c>
      <c r="D138" s="308" t="s">
        <v>263</v>
      </c>
      <c r="E138" s="308" t="s">
        <v>405</v>
      </c>
      <c r="F138" s="307" t="s">
        <v>256</v>
      </c>
      <c r="G138" s="308" t="s">
        <v>420</v>
      </c>
      <c r="H138" s="308" t="s">
        <v>129</v>
      </c>
      <c r="I138" s="308" t="s">
        <v>130</v>
      </c>
      <c r="J138" s="308" t="s">
        <v>131</v>
      </c>
      <c r="K138" s="308" t="s">
        <v>132</v>
      </c>
      <c r="L138" s="318">
        <v>43325</v>
      </c>
      <c r="M138" s="309"/>
      <c r="N138" s="309"/>
      <c r="O138" s="318"/>
      <c r="P138" s="310" t="s">
        <v>133</v>
      </c>
      <c r="Q138" s="311" t="s">
        <v>774</v>
      </c>
      <c r="R138" s="310" t="s">
        <v>134</v>
      </c>
      <c r="S138" s="312">
        <v>0</v>
      </c>
      <c r="T138" s="312">
        <v>15000000</v>
      </c>
      <c r="U138" s="312"/>
      <c r="V138" s="313">
        <v>15000000</v>
      </c>
      <c r="W138" s="312">
        <v>0</v>
      </c>
      <c r="X138" s="312">
        <v>0</v>
      </c>
      <c r="Y138" s="312">
        <v>0</v>
      </c>
      <c r="Z138" s="314">
        <v>0</v>
      </c>
      <c r="AA138" s="312">
        <v>0</v>
      </c>
      <c r="AB138" s="312">
        <v>0</v>
      </c>
      <c r="AC138" s="315">
        <v>0</v>
      </c>
      <c r="AD138" s="312" t="s">
        <v>1246</v>
      </c>
      <c r="AE138" s="316">
        <v>26</v>
      </c>
      <c r="AF138" s="316">
        <v>19.5</v>
      </c>
      <c r="AG138" s="316">
        <v>6.5</v>
      </c>
      <c r="AH138" s="316">
        <v>0</v>
      </c>
      <c r="AI138" s="316">
        <v>0</v>
      </c>
      <c r="AJ138" s="316">
        <v>26</v>
      </c>
      <c r="AK138" s="316">
        <v>0</v>
      </c>
      <c r="AL138" s="316">
        <v>8</v>
      </c>
      <c r="AM138" s="316">
        <v>0</v>
      </c>
      <c r="AN138" s="316">
        <v>8</v>
      </c>
      <c r="AO138" s="316">
        <v>16</v>
      </c>
      <c r="AP138" s="316">
        <v>8</v>
      </c>
      <c r="AQ138" s="312">
        <v>15000000</v>
      </c>
      <c r="AR138" s="312">
        <v>0</v>
      </c>
      <c r="AS138" s="312">
        <v>1153846</v>
      </c>
      <c r="AT138" s="312">
        <v>16153846</v>
      </c>
      <c r="AU138" s="312">
        <v>0</v>
      </c>
      <c r="AV138" s="312">
        <v>0</v>
      </c>
      <c r="AW138" s="312">
        <v>0</v>
      </c>
      <c r="AX138" s="312">
        <v>0</v>
      </c>
      <c r="AY138" s="218">
        <v>0</v>
      </c>
      <c r="AZ138" s="312">
        <v>0</v>
      </c>
      <c r="BA138" s="218">
        <v>0</v>
      </c>
      <c r="BB138" s="312">
        <v>0</v>
      </c>
      <c r="BC138" s="312">
        <v>0</v>
      </c>
      <c r="BD138" s="312">
        <v>0</v>
      </c>
      <c r="BE138" s="312">
        <v>0</v>
      </c>
      <c r="BF138" s="218">
        <v>0</v>
      </c>
      <c r="BG138" s="218">
        <v>0</v>
      </c>
      <c r="BH138" s="218">
        <v>0</v>
      </c>
      <c r="BI138" s="218">
        <v>0</v>
      </c>
      <c r="BJ138" s="218">
        <v>0</v>
      </c>
      <c r="BK138" s="218">
        <v>0</v>
      </c>
      <c r="BL138" s="218">
        <v>0</v>
      </c>
      <c r="BM138" s="218">
        <v>0</v>
      </c>
      <c r="BN138" s="218">
        <v>0</v>
      </c>
      <c r="BO138" s="218">
        <v>0</v>
      </c>
      <c r="BP138" s="218">
        <v>0</v>
      </c>
      <c r="BQ138" s="312">
        <v>0</v>
      </c>
      <c r="BR138" s="218">
        <v>0</v>
      </c>
      <c r="BS138" s="312">
        <v>0</v>
      </c>
      <c r="BT138" s="315">
        <v>16153846</v>
      </c>
      <c r="BU138" s="312">
        <v>576923.07689999999</v>
      </c>
      <c r="BV138" s="312">
        <v>0</v>
      </c>
      <c r="BW138" s="312">
        <v>0</v>
      </c>
      <c r="BX138" s="312">
        <v>11000000</v>
      </c>
      <c r="BY138" s="312">
        <v>1</v>
      </c>
      <c r="BZ138" s="312">
        <v>4400000</v>
      </c>
      <c r="CA138" s="312">
        <v>1200000</v>
      </c>
      <c r="CB138" s="312">
        <v>150000</v>
      </c>
      <c r="CC138" s="312">
        <v>225000</v>
      </c>
      <c r="CD138" s="312">
        <v>0</v>
      </c>
      <c r="CE138" s="312">
        <v>1575000</v>
      </c>
      <c r="CF138" s="312">
        <v>17551923.076900002</v>
      </c>
      <c r="CG138" s="312">
        <v>0</v>
      </c>
      <c r="CH138" s="312">
        <v>0</v>
      </c>
      <c r="CI138" s="312">
        <v>0</v>
      </c>
      <c r="CJ138" s="312">
        <v>0</v>
      </c>
      <c r="CK138" s="312">
        <v>0</v>
      </c>
      <c r="CL138" s="312">
        <v>0</v>
      </c>
      <c r="CM138" s="312">
        <v>0</v>
      </c>
      <c r="CN138" s="312">
        <v>0</v>
      </c>
      <c r="CO138" s="312">
        <v>0</v>
      </c>
      <c r="CP138" s="312">
        <v>0</v>
      </c>
      <c r="CQ138" s="312">
        <v>0</v>
      </c>
      <c r="CR138" s="312">
        <v>14578846</v>
      </c>
      <c r="CS138" s="312">
        <v>0</v>
      </c>
      <c r="CT138" s="315">
        <v>14578846</v>
      </c>
      <c r="CU138" s="312">
        <v>2550000</v>
      </c>
      <c r="CV138" s="312">
        <v>0</v>
      </c>
      <c r="CW138" s="312">
        <v>450000</v>
      </c>
      <c r="CX138" s="312"/>
      <c r="CY138" s="312">
        <v>0</v>
      </c>
      <c r="CZ138" s="312">
        <v>3000000</v>
      </c>
      <c r="DA138" s="312">
        <v>4575000</v>
      </c>
      <c r="DB138" s="312">
        <v>300000</v>
      </c>
      <c r="DC138" s="312">
        <v>19453846</v>
      </c>
      <c r="DD138" s="312"/>
      <c r="DE138" s="312" t="s">
        <v>887</v>
      </c>
      <c r="DF138" s="312">
        <v>1250000</v>
      </c>
      <c r="DG138" s="310" t="s">
        <v>135</v>
      </c>
      <c r="DH138" s="310"/>
      <c r="DI138" s="310" t="s">
        <v>1218</v>
      </c>
      <c r="DJ138" s="312"/>
      <c r="DK138" s="312"/>
      <c r="DL138" s="312"/>
      <c r="DM138" s="310"/>
      <c r="DN138" s="312"/>
      <c r="DO138" s="312"/>
      <c r="DP138" s="312"/>
      <c r="DQ138" s="312"/>
      <c r="DR138" s="317"/>
      <c r="DS138" s="317"/>
      <c r="DT138" s="305"/>
    </row>
    <row r="139" spans="1:124" s="304" customFormat="1" ht="20.25" customHeight="1" x14ac:dyDescent="0.35">
      <c r="A139" s="307">
        <v>136</v>
      </c>
      <c r="B139" s="307" t="s">
        <v>921</v>
      </c>
      <c r="C139" s="308" t="s">
        <v>411</v>
      </c>
      <c r="D139" s="308" t="s">
        <v>263</v>
      </c>
      <c r="E139" s="308" t="s">
        <v>405</v>
      </c>
      <c r="F139" s="307" t="s">
        <v>137</v>
      </c>
      <c r="G139" s="308" t="s">
        <v>412</v>
      </c>
      <c r="H139" s="308" t="s">
        <v>129</v>
      </c>
      <c r="I139" s="308" t="s">
        <v>130</v>
      </c>
      <c r="J139" s="308" t="s">
        <v>131</v>
      </c>
      <c r="K139" s="308" t="s">
        <v>132</v>
      </c>
      <c r="L139" s="318">
        <v>40634</v>
      </c>
      <c r="M139" s="309"/>
      <c r="N139" s="309"/>
      <c r="O139" s="318"/>
      <c r="P139" s="310" t="s">
        <v>133</v>
      </c>
      <c r="Q139" s="311" t="s">
        <v>774</v>
      </c>
      <c r="R139" s="310" t="s">
        <v>134</v>
      </c>
      <c r="S139" s="312">
        <v>0</v>
      </c>
      <c r="T139" s="312">
        <v>10000000</v>
      </c>
      <c r="U139" s="312"/>
      <c r="V139" s="313">
        <v>10000000</v>
      </c>
      <c r="W139" s="312">
        <v>0</v>
      </c>
      <c r="X139" s="312">
        <v>0</v>
      </c>
      <c r="Y139" s="312">
        <v>0</v>
      </c>
      <c r="Z139" s="314">
        <v>0</v>
      </c>
      <c r="AA139" s="312">
        <v>0</v>
      </c>
      <c r="AB139" s="312">
        <v>0</v>
      </c>
      <c r="AC139" s="315">
        <v>0</v>
      </c>
      <c r="AD139" s="312" t="s">
        <v>1246</v>
      </c>
      <c r="AE139" s="316">
        <v>26</v>
      </c>
      <c r="AF139" s="316">
        <v>21</v>
      </c>
      <c r="AG139" s="316">
        <v>5</v>
      </c>
      <c r="AH139" s="316">
        <v>0</v>
      </c>
      <c r="AI139" s="316">
        <v>0</v>
      </c>
      <c r="AJ139" s="316">
        <v>26</v>
      </c>
      <c r="AK139" s="316">
        <v>0</v>
      </c>
      <c r="AL139" s="316">
        <v>0</v>
      </c>
      <c r="AM139" s="316">
        <v>0</v>
      </c>
      <c r="AN139" s="316">
        <v>0</v>
      </c>
      <c r="AO139" s="316">
        <v>0</v>
      </c>
      <c r="AP139" s="316">
        <v>0</v>
      </c>
      <c r="AQ139" s="312">
        <v>10000000</v>
      </c>
      <c r="AR139" s="312">
        <v>0</v>
      </c>
      <c r="AS139" s="312">
        <v>0</v>
      </c>
      <c r="AT139" s="312">
        <v>10000000</v>
      </c>
      <c r="AU139" s="312">
        <v>0</v>
      </c>
      <c r="AV139" s="312">
        <v>0</v>
      </c>
      <c r="AW139" s="312">
        <v>0</v>
      </c>
      <c r="AX139" s="312">
        <v>0</v>
      </c>
      <c r="AY139" s="218">
        <v>0</v>
      </c>
      <c r="AZ139" s="312">
        <v>0</v>
      </c>
      <c r="BA139" s="218">
        <v>0</v>
      </c>
      <c r="BB139" s="312">
        <v>0</v>
      </c>
      <c r="BC139" s="312">
        <v>0</v>
      </c>
      <c r="BD139" s="312">
        <v>0</v>
      </c>
      <c r="BE139" s="312">
        <v>0</v>
      </c>
      <c r="BF139" s="218">
        <v>0</v>
      </c>
      <c r="BG139" s="218">
        <v>0</v>
      </c>
      <c r="BH139" s="218">
        <v>0</v>
      </c>
      <c r="BI139" s="218">
        <v>0</v>
      </c>
      <c r="BJ139" s="218">
        <v>0</v>
      </c>
      <c r="BK139" s="218">
        <v>0</v>
      </c>
      <c r="BL139" s="218">
        <v>0</v>
      </c>
      <c r="BM139" s="218">
        <v>0</v>
      </c>
      <c r="BN139" s="218">
        <v>0</v>
      </c>
      <c r="BO139" s="218">
        <v>0</v>
      </c>
      <c r="BP139" s="218">
        <v>0</v>
      </c>
      <c r="BQ139" s="312">
        <v>0</v>
      </c>
      <c r="BR139" s="218">
        <v>0</v>
      </c>
      <c r="BS139" s="312">
        <v>0</v>
      </c>
      <c r="BT139" s="315">
        <v>10000000</v>
      </c>
      <c r="BU139" s="312">
        <v>0</v>
      </c>
      <c r="BV139" s="312">
        <v>0</v>
      </c>
      <c r="BW139" s="312">
        <v>0</v>
      </c>
      <c r="BX139" s="312">
        <v>11000000</v>
      </c>
      <c r="BY139" s="312">
        <v>0</v>
      </c>
      <c r="BZ139" s="312">
        <v>0</v>
      </c>
      <c r="CA139" s="312">
        <v>800000</v>
      </c>
      <c r="CB139" s="312">
        <v>100000</v>
      </c>
      <c r="CC139" s="312">
        <v>150000</v>
      </c>
      <c r="CD139" s="312">
        <v>0</v>
      </c>
      <c r="CE139" s="312">
        <v>1050000</v>
      </c>
      <c r="CF139" s="312">
        <v>12050000</v>
      </c>
      <c r="CG139" s="312">
        <v>0</v>
      </c>
      <c r="CH139" s="312">
        <v>0</v>
      </c>
      <c r="CI139" s="312">
        <v>0</v>
      </c>
      <c r="CJ139" s="312">
        <v>0</v>
      </c>
      <c r="CK139" s="312">
        <v>0</v>
      </c>
      <c r="CL139" s="312">
        <v>100000</v>
      </c>
      <c r="CM139" s="312">
        <v>0</v>
      </c>
      <c r="CN139" s="312">
        <v>0</v>
      </c>
      <c r="CO139" s="312">
        <v>974000</v>
      </c>
      <c r="CP139" s="312">
        <v>0</v>
      </c>
      <c r="CQ139" s="312">
        <v>1074000</v>
      </c>
      <c r="CR139" s="312">
        <v>7876000</v>
      </c>
      <c r="CS139" s="312">
        <v>0</v>
      </c>
      <c r="CT139" s="315">
        <v>7876000</v>
      </c>
      <c r="CU139" s="312">
        <v>1700000</v>
      </c>
      <c r="CV139" s="312">
        <v>0</v>
      </c>
      <c r="CW139" s="312">
        <v>300000</v>
      </c>
      <c r="CX139" s="312"/>
      <c r="CY139" s="312">
        <v>0</v>
      </c>
      <c r="CZ139" s="312">
        <v>2000000</v>
      </c>
      <c r="DA139" s="312">
        <v>3050000</v>
      </c>
      <c r="DB139" s="312">
        <v>200000</v>
      </c>
      <c r="DC139" s="312">
        <v>12200000</v>
      </c>
      <c r="DD139" s="312"/>
      <c r="DE139" s="312" t="s">
        <v>887</v>
      </c>
      <c r="DF139" s="312">
        <v>833333.33333333302</v>
      </c>
      <c r="DG139" s="310" t="s">
        <v>135</v>
      </c>
      <c r="DH139" s="310"/>
      <c r="DI139" s="310" t="s">
        <v>1218</v>
      </c>
      <c r="DJ139" s="312"/>
      <c r="DK139" s="312"/>
      <c r="DL139" s="312"/>
      <c r="DM139" s="310"/>
      <c r="DN139" s="312"/>
      <c r="DO139" s="312"/>
      <c r="DP139" s="312"/>
      <c r="DQ139" s="312"/>
      <c r="DR139" s="317"/>
      <c r="DS139" s="317"/>
      <c r="DT139" s="305"/>
    </row>
    <row r="140" spans="1:124" s="304" customFormat="1" ht="20.25" customHeight="1" x14ac:dyDescent="0.35">
      <c r="A140" s="307">
        <v>137</v>
      </c>
      <c r="B140" s="307" t="s">
        <v>922</v>
      </c>
      <c r="C140" s="308" t="s">
        <v>415</v>
      </c>
      <c r="D140" s="308" t="s">
        <v>263</v>
      </c>
      <c r="E140" s="308" t="s">
        <v>405</v>
      </c>
      <c r="F140" s="307" t="s">
        <v>137</v>
      </c>
      <c r="G140" s="308" t="s">
        <v>416</v>
      </c>
      <c r="H140" s="308" t="s">
        <v>129</v>
      </c>
      <c r="I140" s="308" t="s">
        <v>130</v>
      </c>
      <c r="J140" s="308" t="s">
        <v>131</v>
      </c>
      <c r="K140" s="308" t="s">
        <v>132</v>
      </c>
      <c r="L140" s="318">
        <v>42828</v>
      </c>
      <c r="M140" s="309"/>
      <c r="N140" s="309"/>
      <c r="O140" s="318"/>
      <c r="P140" s="310"/>
      <c r="Q140" s="311" t="s">
        <v>774</v>
      </c>
      <c r="R140" s="310" t="s">
        <v>134</v>
      </c>
      <c r="S140" s="312">
        <v>0</v>
      </c>
      <c r="T140" s="312">
        <v>10000000</v>
      </c>
      <c r="U140" s="312"/>
      <c r="V140" s="313">
        <v>10000000</v>
      </c>
      <c r="W140" s="312">
        <v>0</v>
      </c>
      <c r="X140" s="312">
        <v>0</v>
      </c>
      <c r="Y140" s="312">
        <v>0</v>
      </c>
      <c r="Z140" s="314">
        <v>0</v>
      </c>
      <c r="AA140" s="312">
        <v>0</v>
      </c>
      <c r="AB140" s="312">
        <v>0</v>
      </c>
      <c r="AC140" s="315">
        <v>0</v>
      </c>
      <c r="AD140" s="312" t="s">
        <v>1246</v>
      </c>
      <c r="AE140" s="316">
        <v>26</v>
      </c>
      <c r="AF140" s="316">
        <v>23</v>
      </c>
      <c r="AG140" s="316">
        <v>3</v>
      </c>
      <c r="AH140" s="316">
        <v>0</v>
      </c>
      <c r="AI140" s="316">
        <v>0</v>
      </c>
      <c r="AJ140" s="316">
        <v>26</v>
      </c>
      <c r="AK140" s="316">
        <v>0</v>
      </c>
      <c r="AL140" s="316">
        <v>0</v>
      </c>
      <c r="AM140" s="316">
        <v>0</v>
      </c>
      <c r="AN140" s="316">
        <v>0</v>
      </c>
      <c r="AO140" s="316">
        <v>0</v>
      </c>
      <c r="AP140" s="316">
        <v>0</v>
      </c>
      <c r="AQ140" s="312">
        <v>10000000</v>
      </c>
      <c r="AR140" s="312">
        <v>0</v>
      </c>
      <c r="AS140" s="312">
        <v>0</v>
      </c>
      <c r="AT140" s="312">
        <v>10000000</v>
      </c>
      <c r="AU140" s="312">
        <v>0</v>
      </c>
      <c r="AV140" s="312">
        <v>0</v>
      </c>
      <c r="AW140" s="312">
        <v>0</v>
      </c>
      <c r="AX140" s="312">
        <v>0</v>
      </c>
      <c r="AY140" s="218">
        <v>0</v>
      </c>
      <c r="AZ140" s="312">
        <v>0</v>
      </c>
      <c r="BA140" s="218">
        <v>0</v>
      </c>
      <c r="BB140" s="312">
        <v>0</v>
      </c>
      <c r="BC140" s="312">
        <v>0</v>
      </c>
      <c r="BD140" s="312">
        <v>0</v>
      </c>
      <c r="BE140" s="312">
        <v>0</v>
      </c>
      <c r="BF140" s="218">
        <v>0</v>
      </c>
      <c r="BG140" s="218">
        <v>0</v>
      </c>
      <c r="BH140" s="218">
        <v>0</v>
      </c>
      <c r="BI140" s="218">
        <v>0</v>
      </c>
      <c r="BJ140" s="218">
        <v>0</v>
      </c>
      <c r="BK140" s="218">
        <v>0</v>
      </c>
      <c r="BL140" s="218">
        <v>0</v>
      </c>
      <c r="BM140" s="218">
        <v>0</v>
      </c>
      <c r="BN140" s="218">
        <v>0</v>
      </c>
      <c r="BO140" s="218">
        <v>0</v>
      </c>
      <c r="BP140" s="218">
        <v>0</v>
      </c>
      <c r="BQ140" s="312">
        <v>0</v>
      </c>
      <c r="BR140" s="218">
        <v>0</v>
      </c>
      <c r="BS140" s="312">
        <v>0</v>
      </c>
      <c r="BT140" s="315">
        <v>10000000</v>
      </c>
      <c r="BU140" s="312">
        <v>0</v>
      </c>
      <c r="BV140" s="312">
        <v>0</v>
      </c>
      <c r="BW140" s="312">
        <v>0</v>
      </c>
      <c r="BX140" s="312">
        <v>11000000</v>
      </c>
      <c r="BY140" s="312">
        <v>1</v>
      </c>
      <c r="BZ140" s="312">
        <v>4400000</v>
      </c>
      <c r="CA140" s="312">
        <v>800000</v>
      </c>
      <c r="CB140" s="312">
        <v>100000</v>
      </c>
      <c r="CC140" s="312">
        <v>150000</v>
      </c>
      <c r="CD140" s="312">
        <v>0</v>
      </c>
      <c r="CE140" s="312">
        <v>1050000</v>
      </c>
      <c r="CF140" s="312">
        <v>16450000</v>
      </c>
      <c r="CG140" s="312">
        <v>0</v>
      </c>
      <c r="CH140" s="312">
        <v>0</v>
      </c>
      <c r="CI140" s="312">
        <v>0</v>
      </c>
      <c r="CJ140" s="312">
        <v>0</v>
      </c>
      <c r="CK140" s="312">
        <v>0</v>
      </c>
      <c r="CL140" s="312">
        <v>100000</v>
      </c>
      <c r="CM140" s="312">
        <v>0</v>
      </c>
      <c r="CN140" s="312">
        <v>0</v>
      </c>
      <c r="CO140" s="312">
        <v>400900</v>
      </c>
      <c r="CP140" s="312">
        <v>0</v>
      </c>
      <c r="CQ140" s="312">
        <v>500900</v>
      </c>
      <c r="CR140" s="312">
        <v>8449100</v>
      </c>
      <c r="CS140" s="312">
        <v>0</v>
      </c>
      <c r="CT140" s="315">
        <v>8449100</v>
      </c>
      <c r="CU140" s="312">
        <v>1700000</v>
      </c>
      <c r="CV140" s="312">
        <v>0</v>
      </c>
      <c r="CW140" s="312">
        <v>300000</v>
      </c>
      <c r="CX140" s="312"/>
      <c r="CY140" s="312">
        <v>0</v>
      </c>
      <c r="CZ140" s="312">
        <v>2000000</v>
      </c>
      <c r="DA140" s="312">
        <v>3050000</v>
      </c>
      <c r="DB140" s="312">
        <v>200000</v>
      </c>
      <c r="DC140" s="312">
        <v>12200000</v>
      </c>
      <c r="DD140" s="312"/>
      <c r="DE140" s="312" t="s">
        <v>887</v>
      </c>
      <c r="DF140" s="312">
        <v>833333.33333333302</v>
      </c>
      <c r="DG140" s="310" t="s">
        <v>135</v>
      </c>
      <c r="DH140" s="310"/>
      <c r="DI140" s="310" t="s">
        <v>1218</v>
      </c>
      <c r="DJ140" s="312"/>
      <c r="DK140" s="312"/>
      <c r="DL140" s="312"/>
      <c r="DM140" s="310"/>
      <c r="DN140" s="312"/>
      <c r="DO140" s="312"/>
      <c r="DP140" s="312"/>
      <c r="DQ140" s="312"/>
      <c r="DR140" s="317"/>
      <c r="DS140" s="317"/>
      <c r="DT140" s="305"/>
    </row>
    <row r="141" spans="1:124" s="304" customFormat="1" ht="20.25" customHeight="1" x14ac:dyDescent="0.35">
      <c r="A141" s="307">
        <v>138</v>
      </c>
      <c r="B141" s="307" t="s">
        <v>924</v>
      </c>
      <c r="C141" s="308" t="s">
        <v>417</v>
      </c>
      <c r="D141" s="308" t="s">
        <v>263</v>
      </c>
      <c r="E141" s="308" t="s">
        <v>405</v>
      </c>
      <c r="F141" s="307" t="s">
        <v>137</v>
      </c>
      <c r="G141" s="308" t="s">
        <v>412</v>
      </c>
      <c r="H141" s="308" t="s">
        <v>129</v>
      </c>
      <c r="I141" s="308" t="s">
        <v>130</v>
      </c>
      <c r="J141" s="308" t="s">
        <v>131</v>
      </c>
      <c r="K141" s="308" t="s">
        <v>132</v>
      </c>
      <c r="L141" s="318">
        <v>43061</v>
      </c>
      <c r="M141" s="309"/>
      <c r="N141" s="309"/>
      <c r="O141" s="318"/>
      <c r="P141" s="310" t="s">
        <v>133</v>
      </c>
      <c r="Q141" s="311" t="s">
        <v>774</v>
      </c>
      <c r="R141" s="310" t="s">
        <v>134</v>
      </c>
      <c r="S141" s="312">
        <v>0</v>
      </c>
      <c r="T141" s="312">
        <v>10000000</v>
      </c>
      <c r="U141" s="312"/>
      <c r="V141" s="313">
        <v>10000000</v>
      </c>
      <c r="W141" s="312">
        <v>0</v>
      </c>
      <c r="X141" s="312">
        <v>0</v>
      </c>
      <c r="Y141" s="312">
        <v>0</v>
      </c>
      <c r="Z141" s="314">
        <v>0</v>
      </c>
      <c r="AA141" s="312">
        <v>0</v>
      </c>
      <c r="AB141" s="312">
        <v>0</v>
      </c>
      <c r="AC141" s="315">
        <v>0</v>
      </c>
      <c r="AD141" s="312" t="s">
        <v>1246</v>
      </c>
      <c r="AE141" s="316">
        <v>26</v>
      </c>
      <c r="AF141" s="316">
        <v>22</v>
      </c>
      <c r="AG141" s="316">
        <v>4</v>
      </c>
      <c r="AH141" s="316">
        <v>0</v>
      </c>
      <c r="AI141" s="316">
        <v>0</v>
      </c>
      <c r="AJ141" s="316">
        <v>26</v>
      </c>
      <c r="AK141" s="316">
        <v>0</v>
      </c>
      <c r="AL141" s="316">
        <v>0</v>
      </c>
      <c r="AM141" s="316">
        <v>0</v>
      </c>
      <c r="AN141" s="316">
        <v>0</v>
      </c>
      <c r="AO141" s="316">
        <v>0</v>
      </c>
      <c r="AP141" s="316">
        <v>0</v>
      </c>
      <c r="AQ141" s="312">
        <v>10000000</v>
      </c>
      <c r="AR141" s="312">
        <v>0</v>
      </c>
      <c r="AS141" s="312">
        <v>0</v>
      </c>
      <c r="AT141" s="312">
        <v>10000000</v>
      </c>
      <c r="AU141" s="312">
        <v>0</v>
      </c>
      <c r="AV141" s="312">
        <v>0</v>
      </c>
      <c r="AW141" s="312">
        <v>0</v>
      </c>
      <c r="AX141" s="312">
        <v>0</v>
      </c>
      <c r="AY141" s="218">
        <v>0</v>
      </c>
      <c r="AZ141" s="312">
        <v>0</v>
      </c>
      <c r="BA141" s="218">
        <v>0</v>
      </c>
      <c r="BB141" s="312">
        <v>0</v>
      </c>
      <c r="BC141" s="312">
        <v>0</v>
      </c>
      <c r="BD141" s="312">
        <v>0</v>
      </c>
      <c r="BE141" s="312">
        <v>0</v>
      </c>
      <c r="BF141" s="218">
        <v>0</v>
      </c>
      <c r="BG141" s="218">
        <v>0</v>
      </c>
      <c r="BH141" s="218">
        <v>0</v>
      </c>
      <c r="BI141" s="218">
        <v>0</v>
      </c>
      <c r="BJ141" s="218">
        <v>0</v>
      </c>
      <c r="BK141" s="218">
        <v>0</v>
      </c>
      <c r="BL141" s="218">
        <v>0</v>
      </c>
      <c r="BM141" s="218">
        <v>0</v>
      </c>
      <c r="BN141" s="218">
        <v>0</v>
      </c>
      <c r="BO141" s="218">
        <v>0</v>
      </c>
      <c r="BP141" s="218">
        <v>0</v>
      </c>
      <c r="BQ141" s="312">
        <v>0</v>
      </c>
      <c r="BR141" s="218">
        <v>0</v>
      </c>
      <c r="BS141" s="312">
        <v>0</v>
      </c>
      <c r="BT141" s="315">
        <v>10000000</v>
      </c>
      <c r="BU141" s="312">
        <v>0</v>
      </c>
      <c r="BV141" s="312">
        <v>0</v>
      </c>
      <c r="BW141" s="312">
        <v>0</v>
      </c>
      <c r="BX141" s="312">
        <v>11000000</v>
      </c>
      <c r="BY141" s="312">
        <v>0</v>
      </c>
      <c r="BZ141" s="312">
        <v>0</v>
      </c>
      <c r="CA141" s="312">
        <v>800000</v>
      </c>
      <c r="CB141" s="312">
        <v>100000</v>
      </c>
      <c r="CC141" s="312">
        <v>150000</v>
      </c>
      <c r="CD141" s="312">
        <v>0</v>
      </c>
      <c r="CE141" s="312">
        <v>1050000</v>
      </c>
      <c r="CF141" s="312">
        <v>12050000</v>
      </c>
      <c r="CG141" s="312">
        <v>0</v>
      </c>
      <c r="CH141" s="312">
        <v>0</v>
      </c>
      <c r="CI141" s="312">
        <v>0</v>
      </c>
      <c r="CJ141" s="312">
        <v>0</v>
      </c>
      <c r="CK141" s="312">
        <v>0</v>
      </c>
      <c r="CL141" s="312">
        <v>100000</v>
      </c>
      <c r="CM141" s="312">
        <v>0</v>
      </c>
      <c r="CN141" s="312">
        <v>0</v>
      </c>
      <c r="CO141" s="312">
        <v>0</v>
      </c>
      <c r="CP141" s="312">
        <v>0</v>
      </c>
      <c r="CQ141" s="312">
        <v>100000</v>
      </c>
      <c r="CR141" s="312">
        <v>8850000</v>
      </c>
      <c r="CS141" s="312">
        <v>0</v>
      </c>
      <c r="CT141" s="315">
        <v>8850000</v>
      </c>
      <c r="CU141" s="312">
        <v>1700000</v>
      </c>
      <c r="CV141" s="312">
        <v>0</v>
      </c>
      <c r="CW141" s="312">
        <v>300000</v>
      </c>
      <c r="CX141" s="312"/>
      <c r="CY141" s="312">
        <v>0</v>
      </c>
      <c r="CZ141" s="312">
        <v>2000000</v>
      </c>
      <c r="DA141" s="312">
        <v>3050000</v>
      </c>
      <c r="DB141" s="312">
        <v>200000</v>
      </c>
      <c r="DC141" s="312">
        <v>12200000</v>
      </c>
      <c r="DD141" s="312"/>
      <c r="DE141" s="312" t="s">
        <v>887</v>
      </c>
      <c r="DF141" s="312">
        <v>833333.33333333302</v>
      </c>
      <c r="DG141" s="310" t="s">
        <v>135</v>
      </c>
      <c r="DH141" s="310"/>
      <c r="DI141" s="310" t="s">
        <v>1218</v>
      </c>
      <c r="DJ141" s="312"/>
      <c r="DK141" s="312"/>
      <c r="DL141" s="312"/>
      <c r="DM141" s="310"/>
      <c r="DN141" s="312"/>
      <c r="DO141" s="312"/>
      <c r="DP141" s="312"/>
      <c r="DQ141" s="312"/>
      <c r="DR141" s="317"/>
      <c r="DS141" s="317"/>
      <c r="DT141" s="305"/>
    </row>
    <row r="142" spans="1:124" s="304" customFormat="1" ht="20.25" customHeight="1" x14ac:dyDescent="0.35">
      <c r="A142" s="307">
        <v>139</v>
      </c>
      <c r="B142" s="307" t="s">
        <v>925</v>
      </c>
      <c r="C142" s="308" t="s">
        <v>418</v>
      </c>
      <c r="D142" s="308" t="s">
        <v>263</v>
      </c>
      <c r="E142" s="308" t="s">
        <v>405</v>
      </c>
      <c r="F142" s="307" t="s">
        <v>137</v>
      </c>
      <c r="G142" s="308" t="s">
        <v>416</v>
      </c>
      <c r="H142" s="308" t="s">
        <v>129</v>
      </c>
      <c r="I142" s="308" t="s">
        <v>130</v>
      </c>
      <c r="J142" s="308" t="s">
        <v>131</v>
      </c>
      <c r="K142" s="308" t="s">
        <v>132</v>
      </c>
      <c r="L142" s="318">
        <v>43188</v>
      </c>
      <c r="M142" s="309"/>
      <c r="N142" s="309"/>
      <c r="O142" s="318"/>
      <c r="P142" s="310" t="s">
        <v>133</v>
      </c>
      <c r="Q142" s="311" t="s">
        <v>774</v>
      </c>
      <c r="R142" s="310" t="s">
        <v>134</v>
      </c>
      <c r="S142" s="312">
        <v>0</v>
      </c>
      <c r="T142" s="312">
        <v>10000000</v>
      </c>
      <c r="U142" s="312"/>
      <c r="V142" s="313">
        <v>10000000</v>
      </c>
      <c r="W142" s="312">
        <v>0</v>
      </c>
      <c r="X142" s="312">
        <v>0</v>
      </c>
      <c r="Y142" s="312">
        <v>0</v>
      </c>
      <c r="Z142" s="314">
        <v>0</v>
      </c>
      <c r="AA142" s="312">
        <v>0</v>
      </c>
      <c r="AB142" s="312">
        <v>0</v>
      </c>
      <c r="AC142" s="315">
        <v>0</v>
      </c>
      <c r="AD142" s="312" t="s">
        <v>1246</v>
      </c>
      <c r="AE142" s="316">
        <v>26</v>
      </c>
      <c r="AF142" s="316">
        <v>25</v>
      </c>
      <c r="AG142" s="316">
        <v>1</v>
      </c>
      <c r="AH142" s="316">
        <v>0</v>
      </c>
      <c r="AI142" s="316">
        <v>0</v>
      </c>
      <c r="AJ142" s="316">
        <v>26</v>
      </c>
      <c r="AK142" s="316">
        <v>0</v>
      </c>
      <c r="AL142" s="316">
        <v>0</v>
      </c>
      <c r="AM142" s="316">
        <v>0</v>
      </c>
      <c r="AN142" s="316">
        <v>0</v>
      </c>
      <c r="AO142" s="316">
        <v>0</v>
      </c>
      <c r="AP142" s="316">
        <v>0</v>
      </c>
      <c r="AQ142" s="312">
        <v>10000000</v>
      </c>
      <c r="AR142" s="312">
        <v>0</v>
      </c>
      <c r="AS142" s="312">
        <v>0</v>
      </c>
      <c r="AT142" s="312">
        <v>10000000</v>
      </c>
      <c r="AU142" s="312">
        <v>0</v>
      </c>
      <c r="AV142" s="312">
        <v>0</v>
      </c>
      <c r="AW142" s="312">
        <v>0</v>
      </c>
      <c r="AX142" s="312">
        <v>0</v>
      </c>
      <c r="AY142" s="218">
        <v>0</v>
      </c>
      <c r="AZ142" s="312">
        <v>0</v>
      </c>
      <c r="BA142" s="218">
        <v>0</v>
      </c>
      <c r="BB142" s="312">
        <v>0</v>
      </c>
      <c r="BC142" s="312">
        <v>0</v>
      </c>
      <c r="BD142" s="312">
        <v>0</v>
      </c>
      <c r="BE142" s="312">
        <v>0</v>
      </c>
      <c r="BF142" s="218">
        <v>0</v>
      </c>
      <c r="BG142" s="218">
        <v>0</v>
      </c>
      <c r="BH142" s="218">
        <v>0</v>
      </c>
      <c r="BI142" s="218">
        <v>0</v>
      </c>
      <c r="BJ142" s="218">
        <v>0</v>
      </c>
      <c r="BK142" s="218">
        <v>0</v>
      </c>
      <c r="BL142" s="218">
        <v>0</v>
      </c>
      <c r="BM142" s="218">
        <v>0</v>
      </c>
      <c r="BN142" s="218">
        <v>0</v>
      </c>
      <c r="BO142" s="218">
        <v>0</v>
      </c>
      <c r="BP142" s="218">
        <v>0</v>
      </c>
      <c r="BQ142" s="312">
        <v>0</v>
      </c>
      <c r="BR142" s="218">
        <v>0</v>
      </c>
      <c r="BS142" s="312">
        <v>0</v>
      </c>
      <c r="BT142" s="315">
        <v>10000000</v>
      </c>
      <c r="BU142" s="312">
        <v>0</v>
      </c>
      <c r="BV142" s="312">
        <v>0</v>
      </c>
      <c r="BW142" s="312">
        <v>0</v>
      </c>
      <c r="BX142" s="312">
        <v>11000000</v>
      </c>
      <c r="BY142" s="312">
        <v>0</v>
      </c>
      <c r="BZ142" s="312">
        <v>0</v>
      </c>
      <c r="CA142" s="312">
        <v>800000</v>
      </c>
      <c r="CB142" s="312">
        <v>100000</v>
      </c>
      <c r="CC142" s="312">
        <v>150000</v>
      </c>
      <c r="CD142" s="312">
        <v>0</v>
      </c>
      <c r="CE142" s="312">
        <v>1050000</v>
      </c>
      <c r="CF142" s="312">
        <v>12050000</v>
      </c>
      <c r="CG142" s="312">
        <v>0</v>
      </c>
      <c r="CH142" s="312">
        <v>0</v>
      </c>
      <c r="CI142" s="312">
        <v>0</v>
      </c>
      <c r="CJ142" s="312">
        <v>0</v>
      </c>
      <c r="CK142" s="312">
        <v>0</v>
      </c>
      <c r="CL142" s="312">
        <v>100000</v>
      </c>
      <c r="CM142" s="312">
        <v>0</v>
      </c>
      <c r="CN142" s="312">
        <v>0</v>
      </c>
      <c r="CO142" s="312">
        <v>277700</v>
      </c>
      <c r="CP142" s="312">
        <v>0</v>
      </c>
      <c r="CQ142" s="312">
        <v>377700</v>
      </c>
      <c r="CR142" s="312">
        <v>8572300</v>
      </c>
      <c r="CS142" s="312">
        <v>0</v>
      </c>
      <c r="CT142" s="315">
        <v>8572300</v>
      </c>
      <c r="CU142" s="312">
        <v>1700000</v>
      </c>
      <c r="CV142" s="312">
        <v>0</v>
      </c>
      <c r="CW142" s="312">
        <v>300000</v>
      </c>
      <c r="CX142" s="312"/>
      <c r="CY142" s="312">
        <v>0</v>
      </c>
      <c r="CZ142" s="312">
        <v>2000000</v>
      </c>
      <c r="DA142" s="312">
        <v>3050000</v>
      </c>
      <c r="DB142" s="312">
        <v>200000</v>
      </c>
      <c r="DC142" s="312">
        <v>12200000</v>
      </c>
      <c r="DD142" s="312"/>
      <c r="DE142" s="312" t="s">
        <v>887</v>
      </c>
      <c r="DF142" s="312">
        <v>833333.33333333302</v>
      </c>
      <c r="DG142" s="310" t="s">
        <v>135</v>
      </c>
      <c r="DH142" s="310"/>
      <c r="DI142" s="310" t="s">
        <v>1218</v>
      </c>
      <c r="DJ142" s="312"/>
      <c r="DK142" s="312"/>
      <c r="DL142" s="312"/>
      <c r="DM142" s="310"/>
      <c r="DN142" s="312"/>
      <c r="DO142" s="312"/>
      <c r="DP142" s="312"/>
      <c r="DQ142" s="312"/>
      <c r="DR142" s="317"/>
      <c r="DS142" s="317"/>
      <c r="DT142" s="305"/>
    </row>
    <row r="143" spans="1:124" s="304" customFormat="1" ht="20.25" customHeight="1" x14ac:dyDescent="0.35">
      <c r="A143" s="307">
        <v>140</v>
      </c>
      <c r="B143" s="307" t="s">
        <v>926</v>
      </c>
      <c r="C143" s="308" t="s">
        <v>427</v>
      </c>
      <c r="D143" s="308" t="s">
        <v>263</v>
      </c>
      <c r="E143" s="308" t="s">
        <v>405</v>
      </c>
      <c r="F143" s="307" t="s">
        <v>137</v>
      </c>
      <c r="G143" s="308" t="s">
        <v>412</v>
      </c>
      <c r="H143" s="308" t="s">
        <v>129</v>
      </c>
      <c r="I143" s="308" t="s">
        <v>130</v>
      </c>
      <c r="J143" s="308" t="s">
        <v>131</v>
      </c>
      <c r="K143" s="308" t="s">
        <v>132</v>
      </c>
      <c r="L143" s="318">
        <v>43733</v>
      </c>
      <c r="M143" s="309"/>
      <c r="N143" s="309"/>
      <c r="O143" s="318"/>
      <c r="P143" s="310" t="s">
        <v>133</v>
      </c>
      <c r="Q143" s="311" t="s">
        <v>774</v>
      </c>
      <c r="R143" s="310" t="s">
        <v>134</v>
      </c>
      <c r="S143" s="312">
        <v>0</v>
      </c>
      <c r="T143" s="312">
        <v>10000000</v>
      </c>
      <c r="U143" s="312"/>
      <c r="V143" s="313">
        <v>10000000</v>
      </c>
      <c r="W143" s="312">
        <v>0</v>
      </c>
      <c r="X143" s="312">
        <v>0</v>
      </c>
      <c r="Y143" s="312">
        <v>0</v>
      </c>
      <c r="Z143" s="314">
        <v>0</v>
      </c>
      <c r="AA143" s="312">
        <v>0</v>
      </c>
      <c r="AB143" s="312">
        <v>0</v>
      </c>
      <c r="AC143" s="315">
        <v>0</v>
      </c>
      <c r="AD143" s="312" t="s">
        <v>1246</v>
      </c>
      <c r="AE143" s="316">
        <v>26</v>
      </c>
      <c r="AF143" s="316">
        <v>21</v>
      </c>
      <c r="AG143" s="316">
        <v>5</v>
      </c>
      <c r="AH143" s="316">
        <v>0</v>
      </c>
      <c r="AI143" s="316">
        <v>0</v>
      </c>
      <c r="AJ143" s="316">
        <v>26</v>
      </c>
      <c r="AK143" s="316">
        <v>0</v>
      </c>
      <c r="AL143" s="316">
        <v>0</v>
      </c>
      <c r="AM143" s="316">
        <v>0</v>
      </c>
      <c r="AN143" s="316">
        <v>0</v>
      </c>
      <c r="AO143" s="316">
        <v>0</v>
      </c>
      <c r="AP143" s="316">
        <v>0</v>
      </c>
      <c r="AQ143" s="312">
        <v>10000000</v>
      </c>
      <c r="AR143" s="312">
        <v>0</v>
      </c>
      <c r="AS143" s="312">
        <v>0</v>
      </c>
      <c r="AT143" s="312">
        <v>10000000</v>
      </c>
      <c r="AU143" s="312">
        <v>0</v>
      </c>
      <c r="AV143" s="312">
        <v>0</v>
      </c>
      <c r="AW143" s="312">
        <v>0</v>
      </c>
      <c r="AX143" s="312">
        <v>0</v>
      </c>
      <c r="AY143" s="218">
        <v>0</v>
      </c>
      <c r="AZ143" s="312">
        <v>0</v>
      </c>
      <c r="BA143" s="218">
        <v>0</v>
      </c>
      <c r="BB143" s="312">
        <v>0</v>
      </c>
      <c r="BC143" s="312">
        <v>0</v>
      </c>
      <c r="BD143" s="312">
        <v>0</v>
      </c>
      <c r="BE143" s="312">
        <v>0</v>
      </c>
      <c r="BF143" s="218">
        <v>0</v>
      </c>
      <c r="BG143" s="218">
        <v>0</v>
      </c>
      <c r="BH143" s="218">
        <v>0</v>
      </c>
      <c r="BI143" s="218">
        <v>0</v>
      </c>
      <c r="BJ143" s="218">
        <v>0</v>
      </c>
      <c r="BK143" s="218">
        <v>0</v>
      </c>
      <c r="BL143" s="218">
        <v>0</v>
      </c>
      <c r="BM143" s="218">
        <v>0</v>
      </c>
      <c r="BN143" s="218">
        <v>0</v>
      </c>
      <c r="BO143" s="218">
        <v>0</v>
      </c>
      <c r="BP143" s="218">
        <v>0</v>
      </c>
      <c r="BQ143" s="312">
        <v>0</v>
      </c>
      <c r="BR143" s="218">
        <v>0</v>
      </c>
      <c r="BS143" s="312">
        <v>0</v>
      </c>
      <c r="BT143" s="315">
        <v>10000000</v>
      </c>
      <c r="BU143" s="312">
        <v>0</v>
      </c>
      <c r="BV143" s="312">
        <v>0</v>
      </c>
      <c r="BW143" s="312">
        <v>0</v>
      </c>
      <c r="BX143" s="312">
        <v>11000000</v>
      </c>
      <c r="BY143" s="312">
        <v>0</v>
      </c>
      <c r="BZ143" s="312">
        <v>0</v>
      </c>
      <c r="CA143" s="312">
        <v>800000</v>
      </c>
      <c r="CB143" s="312">
        <v>100000</v>
      </c>
      <c r="CC143" s="312">
        <v>150000</v>
      </c>
      <c r="CD143" s="312">
        <v>0</v>
      </c>
      <c r="CE143" s="312">
        <v>1050000</v>
      </c>
      <c r="CF143" s="312">
        <v>12050000</v>
      </c>
      <c r="CG143" s="312">
        <v>0</v>
      </c>
      <c r="CH143" s="312">
        <v>0</v>
      </c>
      <c r="CI143" s="312">
        <v>0</v>
      </c>
      <c r="CJ143" s="312">
        <v>0</v>
      </c>
      <c r="CK143" s="312">
        <v>0</v>
      </c>
      <c r="CL143" s="312">
        <v>100000</v>
      </c>
      <c r="CM143" s="312">
        <v>0</v>
      </c>
      <c r="CN143" s="312">
        <v>0</v>
      </c>
      <c r="CO143" s="312">
        <v>0</v>
      </c>
      <c r="CP143" s="312">
        <v>0</v>
      </c>
      <c r="CQ143" s="312">
        <v>100000</v>
      </c>
      <c r="CR143" s="312">
        <v>8850000</v>
      </c>
      <c r="CS143" s="312">
        <v>0</v>
      </c>
      <c r="CT143" s="315">
        <v>8850000</v>
      </c>
      <c r="CU143" s="312">
        <v>1700000</v>
      </c>
      <c r="CV143" s="312">
        <v>0</v>
      </c>
      <c r="CW143" s="312">
        <v>300000</v>
      </c>
      <c r="CX143" s="312"/>
      <c r="CY143" s="312">
        <v>0</v>
      </c>
      <c r="CZ143" s="312">
        <v>2000000</v>
      </c>
      <c r="DA143" s="312">
        <v>3050000</v>
      </c>
      <c r="DB143" s="312">
        <v>200000</v>
      </c>
      <c r="DC143" s="312">
        <v>12200000</v>
      </c>
      <c r="DD143" s="312"/>
      <c r="DE143" s="312" t="s">
        <v>887</v>
      </c>
      <c r="DF143" s="312">
        <v>833333.33333333302</v>
      </c>
      <c r="DG143" s="310" t="s">
        <v>135</v>
      </c>
      <c r="DH143" s="310"/>
      <c r="DI143" s="310" t="s">
        <v>1218</v>
      </c>
      <c r="DJ143" s="312"/>
      <c r="DK143" s="312"/>
      <c r="DL143" s="312"/>
      <c r="DM143" s="310"/>
      <c r="DN143" s="312"/>
      <c r="DO143" s="312"/>
      <c r="DP143" s="312"/>
      <c r="DQ143" s="312"/>
      <c r="DR143" s="317"/>
      <c r="DS143" s="317"/>
      <c r="DT143" s="305"/>
    </row>
    <row r="144" spans="1:124" s="304" customFormat="1" ht="20.25" customHeight="1" x14ac:dyDescent="0.35">
      <c r="A144" s="307">
        <v>141</v>
      </c>
      <c r="B144" s="307" t="s">
        <v>888</v>
      </c>
      <c r="C144" s="308" t="s">
        <v>262</v>
      </c>
      <c r="D144" s="308" t="s">
        <v>263</v>
      </c>
      <c r="E144" s="308" t="s">
        <v>264</v>
      </c>
      <c r="F144" s="307" t="s">
        <v>151</v>
      </c>
      <c r="G144" s="308" t="s">
        <v>265</v>
      </c>
      <c r="H144" s="308" t="s">
        <v>129</v>
      </c>
      <c r="I144" s="308" t="s">
        <v>130</v>
      </c>
      <c r="J144" s="308" t="s">
        <v>131</v>
      </c>
      <c r="K144" s="308" t="s">
        <v>132</v>
      </c>
      <c r="L144" s="318">
        <v>42418</v>
      </c>
      <c r="M144" s="309"/>
      <c r="N144" s="309"/>
      <c r="O144" s="318"/>
      <c r="P144" s="310" t="s">
        <v>133</v>
      </c>
      <c r="Q144" s="311" t="s">
        <v>774</v>
      </c>
      <c r="R144" s="310" t="s">
        <v>134</v>
      </c>
      <c r="S144" s="312">
        <v>0</v>
      </c>
      <c r="T144" s="312">
        <v>5000000</v>
      </c>
      <c r="U144" s="312"/>
      <c r="V144" s="313">
        <v>5000000</v>
      </c>
      <c r="W144" s="312">
        <v>0</v>
      </c>
      <c r="X144" s="312">
        <v>0</v>
      </c>
      <c r="Y144" s="312">
        <v>0</v>
      </c>
      <c r="Z144" s="314">
        <v>0</v>
      </c>
      <c r="AA144" s="312">
        <v>0</v>
      </c>
      <c r="AB144" s="312">
        <v>0</v>
      </c>
      <c r="AC144" s="315">
        <v>0</v>
      </c>
      <c r="AD144" s="312" t="s">
        <v>1245</v>
      </c>
      <c r="AE144" s="316">
        <v>21</v>
      </c>
      <c r="AF144" s="316">
        <v>16</v>
      </c>
      <c r="AG144" s="316">
        <v>5</v>
      </c>
      <c r="AH144" s="316">
        <v>0</v>
      </c>
      <c r="AI144" s="316">
        <v>0</v>
      </c>
      <c r="AJ144" s="316">
        <v>21</v>
      </c>
      <c r="AK144" s="316">
        <v>0</v>
      </c>
      <c r="AL144" s="316">
        <v>0</v>
      </c>
      <c r="AM144" s="316">
        <v>0</v>
      </c>
      <c r="AN144" s="316">
        <v>0</v>
      </c>
      <c r="AO144" s="316">
        <v>0</v>
      </c>
      <c r="AP144" s="316">
        <v>0</v>
      </c>
      <c r="AQ144" s="312">
        <v>5000000</v>
      </c>
      <c r="AR144" s="312">
        <v>0</v>
      </c>
      <c r="AS144" s="312">
        <v>0</v>
      </c>
      <c r="AT144" s="312">
        <v>5000000</v>
      </c>
      <c r="AU144" s="312">
        <v>0</v>
      </c>
      <c r="AV144" s="312">
        <v>0</v>
      </c>
      <c r="AW144" s="312">
        <v>0</v>
      </c>
      <c r="AX144" s="312">
        <v>0</v>
      </c>
      <c r="AY144" s="218">
        <v>0</v>
      </c>
      <c r="AZ144" s="312">
        <v>0</v>
      </c>
      <c r="BA144" s="218">
        <v>0</v>
      </c>
      <c r="BB144" s="312">
        <v>0</v>
      </c>
      <c r="BC144" s="312">
        <v>0</v>
      </c>
      <c r="BD144" s="312">
        <v>0</v>
      </c>
      <c r="BE144" s="312">
        <v>0</v>
      </c>
      <c r="BF144" s="218">
        <v>0</v>
      </c>
      <c r="BG144" s="218">
        <v>0</v>
      </c>
      <c r="BH144" s="218">
        <v>0</v>
      </c>
      <c r="BI144" s="218">
        <v>0</v>
      </c>
      <c r="BJ144" s="218">
        <v>0</v>
      </c>
      <c r="BK144" s="218">
        <v>0</v>
      </c>
      <c r="BL144" s="218">
        <v>0</v>
      </c>
      <c r="BM144" s="218">
        <v>0</v>
      </c>
      <c r="BN144" s="218">
        <v>0</v>
      </c>
      <c r="BO144" s="218">
        <v>0</v>
      </c>
      <c r="BP144" s="218">
        <v>0</v>
      </c>
      <c r="BQ144" s="312">
        <v>0</v>
      </c>
      <c r="BR144" s="218">
        <v>0</v>
      </c>
      <c r="BS144" s="312">
        <v>0</v>
      </c>
      <c r="BT144" s="315">
        <v>5000000</v>
      </c>
      <c r="BU144" s="312">
        <v>0</v>
      </c>
      <c r="BV144" s="312">
        <v>0</v>
      </c>
      <c r="BW144" s="312">
        <v>0</v>
      </c>
      <c r="BX144" s="312">
        <v>11000000</v>
      </c>
      <c r="BY144" s="312">
        <v>0</v>
      </c>
      <c r="BZ144" s="312">
        <v>0</v>
      </c>
      <c r="CA144" s="312">
        <v>400000</v>
      </c>
      <c r="CB144" s="312">
        <v>50000</v>
      </c>
      <c r="CC144" s="312">
        <v>75000</v>
      </c>
      <c r="CD144" s="312">
        <v>0</v>
      </c>
      <c r="CE144" s="312">
        <v>525000</v>
      </c>
      <c r="CF144" s="312">
        <v>11525000</v>
      </c>
      <c r="CG144" s="312">
        <v>0</v>
      </c>
      <c r="CH144" s="312">
        <v>0</v>
      </c>
      <c r="CI144" s="312">
        <v>0</v>
      </c>
      <c r="CJ144" s="312">
        <v>0</v>
      </c>
      <c r="CK144" s="312">
        <v>0</v>
      </c>
      <c r="CL144" s="312">
        <v>50000</v>
      </c>
      <c r="CM144" s="312">
        <v>0</v>
      </c>
      <c r="CN144" s="312">
        <v>0</v>
      </c>
      <c r="CO144" s="312">
        <v>0</v>
      </c>
      <c r="CP144" s="312">
        <v>0</v>
      </c>
      <c r="CQ144" s="312">
        <v>50000</v>
      </c>
      <c r="CR144" s="312">
        <v>4425000</v>
      </c>
      <c r="CS144" s="312">
        <v>0</v>
      </c>
      <c r="CT144" s="315">
        <v>4425000</v>
      </c>
      <c r="CU144" s="312">
        <v>850000</v>
      </c>
      <c r="CV144" s="312">
        <v>0</v>
      </c>
      <c r="CW144" s="312">
        <v>150000</v>
      </c>
      <c r="CX144" s="312"/>
      <c r="CY144" s="312">
        <v>0</v>
      </c>
      <c r="CZ144" s="312">
        <v>1000000</v>
      </c>
      <c r="DA144" s="312">
        <v>1525000</v>
      </c>
      <c r="DB144" s="312">
        <v>100000</v>
      </c>
      <c r="DC144" s="312">
        <v>6100000</v>
      </c>
      <c r="DD144" s="312"/>
      <c r="DE144" s="312" t="s">
        <v>887</v>
      </c>
      <c r="DF144" s="312">
        <v>416666.66666666698</v>
      </c>
      <c r="DG144" s="310" t="s">
        <v>135</v>
      </c>
      <c r="DH144" s="310"/>
      <c r="DI144" s="310" t="s">
        <v>1218</v>
      </c>
      <c r="DJ144" s="312"/>
      <c r="DK144" s="312"/>
      <c r="DL144" s="312"/>
      <c r="DM144" s="310"/>
      <c r="DN144" s="312"/>
      <c r="DO144" s="312"/>
      <c r="DP144" s="312"/>
      <c r="DQ144" s="312"/>
      <c r="DR144" s="317"/>
      <c r="DS144" s="317"/>
      <c r="DT144" s="305"/>
    </row>
    <row r="145" spans="1:124" s="304" customFormat="1" ht="20.25" customHeight="1" x14ac:dyDescent="0.35">
      <c r="A145" s="307">
        <v>142</v>
      </c>
      <c r="B145" s="307" t="s">
        <v>889</v>
      </c>
      <c r="C145" s="308" t="s">
        <v>381</v>
      </c>
      <c r="D145" s="308" t="s">
        <v>263</v>
      </c>
      <c r="E145" s="308" t="s">
        <v>264</v>
      </c>
      <c r="F145" s="307" t="s">
        <v>137</v>
      </c>
      <c r="G145" s="308" t="s">
        <v>382</v>
      </c>
      <c r="H145" s="308" t="s">
        <v>129</v>
      </c>
      <c r="I145" s="308" t="s">
        <v>130</v>
      </c>
      <c r="J145" s="308" t="s">
        <v>131</v>
      </c>
      <c r="K145" s="308" t="s">
        <v>132</v>
      </c>
      <c r="L145" s="318">
        <v>43227</v>
      </c>
      <c r="M145" s="309"/>
      <c r="N145" s="309"/>
      <c r="O145" s="318"/>
      <c r="P145" s="310" t="s">
        <v>133</v>
      </c>
      <c r="Q145" s="311" t="s">
        <v>774</v>
      </c>
      <c r="R145" s="310" t="s">
        <v>134</v>
      </c>
      <c r="S145" s="312">
        <v>0</v>
      </c>
      <c r="T145" s="312">
        <v>10000000</v>
      </c>
      <c r="U145" s="312"/>
      <c r="V145" s="313">
        <v>10000000</v>
      </c>
      <c r="W145" s="312">
        <v>0</v>
      </c>
      <c r="X145" s="312">
        <v>0</v>
      </c>
      <c r="Y145" s="312">
        <v>0</v>
      </c>
      <c r="Z145" s="314">
        <v>0</v>
      </c>
      <c r="AA145" s="312">
        <v>0</v>
      </c>
      <c r="AB145" s="312">
        <v>0</v>
      </c>
      <c r="AC145" s="315">
        <v>0</v>
      </c>
      <c r="AD145" s="312" t="s">
        <v>1245</v>
      </c>
      <c r="AE145" s="316">
        <v>21</v>
      </c>
      <c r="AF145" s="316">
        <v>18.5</v>
      </c>
      <c r="AG145" s="316">
        <v>2.5</v>
      </c>
      <c r="AH145" s="316">
        <v>0</v>
      </c>
      <c r="AI145" s="316">
        <v>0</v>
      </c>
      <c r="AJ145" s="316">
        <v>21</v>
      </c>
      <c r="AK145" s="316">
        <v>0</v>
      </c>
      <c r="AL145" s="316">
        <v>0</v>
      </c>
      <c r="AM145" s="316">
        <v>0</v>
      </c>
      <c r="AN145" s="316">
        <v>0</v>
      </c>
      <c r="AO145" s="316">
        <v>0</v>
      </c>
      <c r="AP145" s="316">
        <v>0</v>
      </c>
      <c r="AQ145" s="312">
        <v>10000000</v>
      </c>
      <c r="AR145" s="312">
        <v>0</v>
      </c>
      <c r="AS145" s="312">
        <v>0</v>
      </c>
      <c r="AT145" s="312">
        <v>10000000</v>
      </c>
      <c r="AU145" s="312">
        <v>0</v>
      </c>
      <c r="AV145" s="312">
        <v>0</v>
      </c>
      <c r="AW145" s="312">
        <v>0</v>
      </c>
      <c r="AX145" s="312">
        <v>0</v>
      </c>
      <c r="AY145" s="218">
        <v>0</v>
      </c>
      <c r="AZ145" s="312">
        <v>0</v>
      </c>
      <c r="BA145" s="218">
        <v>0</v>
      </c>
      <c r="BB145" s="312">
        <v>0</v>
      </c>
      <c r="BC145" s="312">
        <v>0</v>
      </c>
      <c r="BD145" s="312">
        <v>0</v>
      </c>
      <c r="BE145" s="312">
        <v>0</v>
      </c>
      <c r="BF145" s="218">
        <v>0</v>
      </c>
      <c r="BG145" s="218">
        <v>0</v>
      </c>
      <c r="BH145" s="218">
        <v>0</v>
      </c>
      <c r="BI145" s="218">
        <v>0</v>
      </c>
      <c r="BJ145" s="218">
        <v>0</v>
      </c>
      <c r="BK145" s="218">
        <v>0</v>
      </c>
      <c r="BL145" s="218">
        <v>0</v>
      </c>
      <c r="BM145" s="218">
        <v>0</v>
      </c>
      <c r="BN145" s="218">
        <v>0</v>
      </c>
      <c r="BO145" s="218">
        <v>0</v>
      </c>
      <c r="BP145" s="218">
        <v>0</v>
      </c>
      <c r="BQ145" s="312">
        <v>0</v>
      </c>
      <c r="BR145" s="218">
        <v>0</v>
      </c>
      <c r="BS145" s="312">
        <v>0</v>
      </c>
      <c r="BT145" s="315">
        <v>10000000</v>
      </c>
      <c r="BU145" s="312">
        <v>0</v>
      </c>
      <c r="BV145" s="312">
        <v>0</v>
      </c>
      <c r="BW145" s="312">
        <v>0</v>
      </c>
      <c r="BX145" s="312">
        <v>11000000</v>
      </c>
      <c r="BY145" s="312">
        <v>1</v>
      </c>
      <c r="BZ145" s="312">
        <v>4400000</v>
      </c>
      <c r="CA145" s="312">
        <v>800000</v>
      </c>
      <c r="CB145" s="312">
        <v>100000</v>
      </c>
      <c r="CC145" s="312">
        <v>150000</v>
      </c>
      <c r="CD145" s="312">
        <v>0</v>
      </c>
      <c r="CE145" s="312">
        <v>1050000</v>
      </c>
      <c r="CF145" s="312">
        <v>16450000</v>
      </c>
      <c r="CG145" s="312">
        <v>0</v>
      </c>
      <c r="CH145" s="312">
        <v>0</v>
      </c>
      <c r="CI145" s="312">
        <v>0</v>
      </c>
      <c r="CJ145" s="312">
        <v>0</v>
      </c>
      <c r="CK145" s="312">
        <v>0</v>
      </c>
      <c r="CL145" s="312">
        <v>100000</v>
      </c>
      <c r="CM145" s="312">
        <v>0</v>
      </c>
      <c r="CN145" s="312">
        <v>0</v>
      </c>
      <c r="CO145" s="312">
        <v>236000</v>
      </c>
      <c r="CP145" s="312">
        <v>0</v>
      </c>
      <c r="CQ145" s="312">
        <v>336000</v>
      </c>
      <c r="CR145" s="312">
        <v>8614000</v>
      </c>
      <c r="CS145" s="312">
        <v>0</v>
      </c>
      <c r="CT145" s="315">
        <v>8614000</v>
      </c>
      <c r="CU145" s="312">
        <v>1700000</v>
      </c>
      <c r="CV145" s="312">
        <v>0</v>
      </c>
      <c r="CW145" s="312">
        <v>300000</v>
      </c>
      <c r="CX145" s="312"/>
      <c r="CY145" s="312">
        <v>0</v>
      </c>
      <c r="CZ145" s="312">
        <v>2000000</v>
      </c>
      <c r="DA145" s="312">
        <v>3050000</v>
      </c>
      <c r="DB145" s="312">
        <v>200000</v>
      </c>
      <c r="DC145" s="312">
        <v>12200000</v>
      </c>
      <c r="DD145" s="312"/>
      <c r="DE145" s="312" t="s">
        <v>887</v>
      </c>
      <c r="DF145" s="312">
        <v>833333.33333333302</v>
      </c>
      <c r="DG145" s="310" t="s">
        <v>135</v>
      </c>
      <c r="DH145" s="310"/>
      <c r="DI145" s="310" t="s">
        <v>1218</v>
      </c>
      <c r="DJ145" s="312"/>
      <c r="DK145" s="312"/>
      <c r="DL145" s="312"/>
      <c r="DM145" s="310"/>
      <c r="DN145" s="312"/>
      <c r="DO145" s="312"/>
      <c r="DP145" s="312"/>
      <c r="DQ145" s="312"/>
      <c r="DR145" s="317"/>
      <c r="DS145" s="317"/>
      <c r="DT145" s="305"/>
    </row>
    <row r="146" spans="1:124" s="304" customFormat="1" ht="20.25" customHeight="1" x14ac:dyDescent="0.35">
      <c r="A146" s="307">
        <v>143</v>
      </c>
      <c r="B146" s="307" t="s">
        <v>894</v>
      </c>
      <c r="C146" s="308" t="s">
        <v>383</v>
      </c>
      <c r="D146" s="308" t="s">
        <v>263</v>
      </c>
      <c r="E146" s="308" t="s">
        <v>264</v>
      </c>
      <c r="F146" s="307" t="s">
        <v>137</v>
      </c>
      <c r="G146" s="308" t="s">
        <v>382</v>
      </c>
      <c r="H146" s="308" t="s">
        <v>129</v>
      </c>
      <c r="I146" s="308" t="s">
        <v>130</v>
      </c>
      <c r="J146" s="308" t="s">
        <v>131</v>
      </c>
      <c r="K146" s="308" t="s">
        <v>132</v>
      </c>
      <c r="L146" s="318">
        <v>43731</v>
      </c>
      <c r="M146" s="309"/>
      <c r="N146" s="309"/>
      <c r="O146" s="318"/>
      <c r="P146" s="310" t="s">
        <v>133</v>
      </c>
      <c r="Q146" s="311" t="s">
        <v>774</v>
      </c>
      <c r="R146" s="310" t="s">
        <v>134</v>
      </c>
      <c r="S146" s="312">
        <v>0</v>
      </c>
      <c r="T146" s="312">
        <v>10000000</v>
      </c>
      <c r="U146" s="312"/>
      <c r="V146" s="313">
        <v>10000000</v>
      </c>
      <c r="W146" s="312">
        <v>0</v>
      </c>
      <c r="X146" s="312">
        <v>0</v>
      </c>
      <c r="Y146" s="312">
        <v>0</v>
      </c>
      <c r="Z146" s="314">
        <v>0</v>
      </c>
      <c r="AA146" s="312">
        <v>0</v>
      </c>
      <c r="AB146" s="312">
        <v>0</v>
      </c>
      <c r="AC146" s="315">
        <v>0</v>
      </c>
      <c r="AD146" s="312" t="s">
        <v>1245</v>
      </c>
      <c r="AE146" s="316">
        <v>21</v>
      </c>
      <c r="AF146" s="316">
        <v>18</v>
      </c>
      <c r="AG146" s="316">
        <v>3</v>
      </c>
      <c r="AH146" s="316">
        <v>0</v>
      </c>
      <c r="AI146" s="316">
        <v>0</v>
      </c>
      <c r="AJ146" s="316">
        <v>21</v>
      </c>
      <c r="AK146" s="316">
        <v>0</v>
      </c>
      <c r="AL146" s="316">
        <v>0</v>
      </c>
      <c r="AM146" s="316">
        <v>0</v>
      </c>
      <c r="AN146" s="316">
        <v>0</v>
      </c>
      <c r="AO146" s="316">
        <v>0</v>
      </c>
      <c r="AP146" s="316">
        <v>0</v>
      </c>
      <c r="AQ146" s="312">
        <v>10000000</v>
      </c>
      <c r="AR146" s="312">
        <v>0</v>
      </c>
      <c r="AS146" s="312">
        <v>0</v>
      </c>
      <c r="AT146" s="312">
        <v>10000000</v>
      </c>
      <c r="AU146" s="312">
        <v>0</v>
      </c>
      <c r="AV146" s="312">
        <v>0</v>
      </c>
      <c r="AW146" s="312">
        <v>0</v>
      </c>
      <c r="AX146" s="312">
        <v>0</v>
      </c>
      <c r="AY146" s="218">
        <v>0</v>
      </c>
      <c r="AZ146" s="312">
        <v>0</v>
      </c>
      <c r="BA146" s="218">
        <v>0</v>
      </c>
      <c r="BB146" s="312">
        <v>0</v>
      </c>
      <c r="BC146" s="312">
        <v>0</v>
      </c>
      <c r="BD146" s="312">
        <v>0</v>
      </c>
      <c r="BE146" s="312">
        <v>0</v>
      </c>
      <c r="BF146" s="218">
        <v>0</v>
      </c>
      <c r="BG146" s="218">
        <v>0</v>
      </c>
      <c r="BH146" s="218">
        <v>0</v>
      </c>
      <c r="BI146" s="218">
        <v>0</v>
      </c>
      <c r="BJ146" s="218">
        <v>0</v>
      </c>
      <c r="BK146" s="218">
        <v>0</v>
      </c>
      <c r="BL146" s="218">
        <v>0</v>
      </c>
      <c r="BM146" s="218">
        <v>0</v>
      </c>
      <c r="BN146" s="218">
        <v>0</v>
      </c>
      <c r="BO146" s="218">
        <v>0</v>
      </c>
      <c r="BP146" s="218">
        <v>0</v>
      </c>
      <c r="BQ146" s="312">
        <v>0</v>
      </c>
      <c r="BR146" s="218">
        <v>0</v>
      </c>
      <c r="BS146" s="312">
        <v>0</v>
      </c>
      <c r="BT146" s="315">
        <v>10000000</v>
      </c>
      <c r="BU146" s="312">
        <v>0</v>
      </c>
      <c r="BV146" s="312">
        <v>0</v>
      </c>
      <c r="BW146" s="312">
        <v>0</v>
      </c>
      <c r="BX146" s="312">
        <v>11000000</v>
      </c>
      <c r="BY146" s="312">
        <v>0</v>
      </c>
      <c r="BZ146" s="312">
        <v>0</v>
      </c>
      <c r="CA146" s="312">
        <v>800000</v>
      </c>
      <c r="CB146" s="312">
        <v>100000</v>
      </c>
      <c r="CC146" s="312">
        <v>150000</v>
      </c>
      <c r="CD146" s="312">
        <v>0</v>
      </c>
      <c r="CE146" s="312">
        <v>1050000</v>
      </c>
      <c r="CF146" s="312">
        <v>12050000</v>
      </c>
      <c r="CG146" s="312">
        <v>0</v>
      </c>
      <c r="CH146" s="312">
        <v>0</v>
      </c>
      <c r="CI146" s="312">
        <v>0</v>
      </c>
      <c r="CJ146" s="312">
        <v>0</v>
      </c>
      <c r="CK146" s="312">
        <v>0</v>
      </c>
      <c r="CL146" s="312">
        <v>100000</v>
      </c>
      <c r="CM146" s="312">
        <v>0</v>
      </c>
      <c r="CN146" s="312">
        <v>0</v>
      </c>
      <c r="CO146" s="312">
        <v>151200</v>
      </c>
      <c r="CP146" s="312">
        <v>0</v>
      </c>
      <c r="CQ146" s="312">
        <v>251200</v>
      </c>
      <c r="CR146" s="312">
        <v>8698800</v>
      </c>
      <c r="CS146" s="312">
        <v>0</v>
      </c>
      <c r="CT146" s="315">
        <v>8698800</v>
      </c>
      <c r="CU146" s="312">
        <v>1700000</v>
      </c>
      <c r="CV146" s="312">
        <v>0</v>
      </c>
      <c r="CW146" s="312">
        <v>300000</v>
      </c>
      <c r="CX146" s="312"/>
      <c r="CY146" s="312">
        <v>0</v>
      </c>
      <c r="CZ146" s="312">
        <v>2000000</v>
      </c>
      <c r="DA146" s="312">
        <v>3050000</v>
      </c>
      <c r="DB146" s="312">
        <v>200000</v>
      </c>
      <c r="DC146" s="312">
        <v>12200000</v>
      </c>
      <c r="DD146" s="312"/>
      <c r="DE146" s="312" t="s">
        <v>887</v>
      </c>
      <c r="DF146" s="312">
        <v>833333.33333333302</v>
      </c>
      <c r="DG146" s="310" t="s">
        <v>135</v>
      </c>
      <c r="DH146" s="310"/>
      <c r="DI146" s="310" t="s">
        <v>1218</v>
      </c>
      <c r="DJ146" s="312"/>
      <c r="DK146" s="312"/>
      <c r="DL146" s="312"/>
      <c r="DM146" s="310"/>
      <c r="DN146" s="312"/>
      <c r="DO146" s="312"/>
      <c r="DP146" s="312"/>
      <c r="DQ146" s="312"/>
      <c r="DR146" s="317"/>
      <c r="DS146" s="317"/>
      <c r="DT146" s="305"/>
    </row>
    <row r="147" spans="1:124" s="304" customFormat="1" ht="20.25" customHeight="1" x14ac:dyDescent="0.35">
      <c r="A147" s="307">
        <v>144</v>
      </c>
      <c r="B147" s="307" t="s">
        <v>918</v>
      </c>
      <c r="C147" s="308" t="s">
        <v>378</v>
      </c>
      <c r="D147" s="308" t="s">
        <v>263</v>
      </c>
      <c r="E147" s="308" t="s">
        <v>264</v>
      </c>
      <c r="F147" s="307" t="s">
        <v>379</v>
      </c>
      <c r="G147" s="308" t="s">
        <v>380</v>
      </c>
      <c r="H147" s="308" t="s">
        <v>129</v>
      </c>
      <c r="I147" s="308" t="s">
        <v>130</v>
      </c>
      <c r="J147" s="308" t="s">
        <v>131</v>
      </c>
      <c r="K147" s="308" t="s">
        <v>132</v>
      </c>
      <c r="L147" s="318">
        <v>43790</v>
      </c>
      <c r="M147" s="309"/>
      <c r="N147" s="309"/>
      <c r="O147" s="318"/>
      <c r="P147" s="310" t="s">
        <v>133</v>
      </c>
      <c r="Q147" s="311" t="s">
        <v>774</v>
      </c>
      <c r="R147" s="310" t="s">
        <v>134</v>
      </c>
      <c r="S147" s="312">
        <v>0</v>
      </c>
      <c r="T147" s="312">
        <v>50000000</v>
      </c>
      <c r="U147" s="312"/>
      <c r="V147" s="313">
        <v>50000000</v>
      </c>
      <c r="W147" s="312">
        <v>0</v>
      </c>
      <c r="X147" s="312">
        <v>0</v>
      </c>
      <c r="Y147" s="312">
        <v>0</v>
      </c>
      <c r="Z147" s="314">
        <v>0</v>
      </c>
      <c r="AA147" s="312">
        <v>0</v>
      </c>
      <c r="AB147" s="312">
        <v>0</v>
      </c>
      <c r="AC147" s="315">
        <v>0</v>
      </c>
      <c r="AD147" s="312" t="s">
        <v>1245</v>
      </c>
      <c r="AE147" s="316">
        <v>21</v>
      </c>
      <c r="AF147" s="316">
        <v>17</v>
      </c>
      <c r="AG147" s="316">
        <v>4</v>
      </c>
      <c r="AH147" s="316">
        <v>0</v>
      </c>
      <c r="AI147" s="316">
        <v>0</v>
      </c>
      <c r="AJ147" s="316">
        <v>21</v>
      </c>
      <c r="AK147" s="316">
        <v>0</v>
      </c>
      <c r="AL147" s="316">
        <v>0</v>
      </c>
      <c r="AM147" s="316">
        <v>0</v>
      </c>
      <c r="AN147" s="316">
        <v>0</v>
      </c>
      <c r="AO147" s="316">
        <v>0</v>
      </c>
      <c r="AP147" s="316">
        <v>0</v>
      </c>
      <c r="AQ147" s="312">
        <v>50000000</v>
      </c>
      <c r="AR147" s="312">
        <v>0</v>
      </c>
      <c r="AS147" s="312">
        <v>0</v>
      </c>
      <c r="AT147" s="312">
        <v>50000000</v>
      </c>
      <c r="AU147" s="312">
        <v>0</v>
      </c>
      <c r="AV147" s="312">
        <v>0</v>
      </c>
      <c r="AW147" s="312">
        <v>0</v>
      </c>
      <c r="AX147" s="312">
        <v>0</v>
      </c>
      <c r="AY147" s="218">
        <v>0</v>
      </c>
      <c r="AZ147" s="312">
        <v>0</v>
      </c>
      <c r="BA147" s="218">
        <v>0</v>
      </c>
      <c r="BB147" s="312">
        <v>0</v>
      </c>
      <c r="BC147" s="312">
        <v>0</v>
      </c>
      <c r="BD147" s="312">
        <v>0</v>
      </c>
      <c r="BE147" s="312">
        <v>0</v>
      </c>
      <c r="BF147" s="218">
        <v>0</v>
      </c>
      <c r="BG147" s="218">
        <v>0</v>
      </c>
      <c r="BH147" s="218">
        <v>0</v>
      </c>
      <c r="BI147" s="218">
        <v>0</v>
      </c>
      <c r="BJ147" s="218">
        <v>0</v>
      </c>
      <c r="BK147" s="218">
        <v>0</v>
      </c>
      <c r="BL147" s="218">
        <v>0</v>
      </c>
      <c r="BM147" s="218">
        <v>0</v>
      </c>
      <c r="BN147" s="218">
        <v>0</v>
      </c>
      <c r="BO147" s="218">
        <v>0</v>
      </c>
      <c r="BP147" s="218">
        <v>0</v>
      </c>
      <c r="BQ147" s="312">
        <v>0</v>
      </c>
      <c r="BR147" s="218">
        <v>0</v>
      </c>
      <c r="BS147" s="312">
        <v>0</v>
      </c>
      <c r="BT147" s="315">
        <v>50000000</v>
      </c>
      <c r="BU147" s="312">
        <v>0</v>
      </c>
      <c r="BV147" s="312">
        <v>0</v>
      </c>
      <c r="BW147" s="312">
        <v>0</v>
      </c>
      <c r="BX147" s="312">
        <v>11000000</v>
      </c>
      <c r="BY147" s="312">
        <v>1</v>
      </c>
      <c r="BZ147" s="312">
        <v>4400000</v>
      </c>
      <c r="CA147" s="312">
        <v>2384000</v>
      </c>
      <c r="CB147" s="312">
        <v>500000</v>
      </c>
      <c r="CC147" s="312">
        <v>447000</v>
      </c>
      <c r="CD147" s="312">
        <v>0</v>
      </c>
      <c r="CE147" s="312">
        <v>3331000</v>
      </c>
      <c r="CF147" s="312">
        <v>18731000</v>
      </c>
      <c r="CG147" s="312">
        <v>31269000</v>
      </c>
      <c r="CH147" s="312">
        <v>4603800</v>
      </c>
      <c r="CI147" s="312">
        <v>0</v>
      </c>
      <c r="CJ147" s="312">
        <v>4603800</v>
      </c>
      <c r="CK147" s="312">
        <v>0</v>
      </c>
      <c r="CL147" s="312">
        <v>0</v>
      </c>
      <c r="CM147" s="312">
        <v>0</v>
      </c>
      <c r="CN147" s="312">
        <v>0</v>
      </c>
      <c r="CO147" s="312">
        <v>0</v>
      </c>
      <c r="CP147" s="312">
        <v>0</v>
      </c>
      <c r="CQ147" s="312">
        <v>0</v>
      </c>
      <c r="CR147" s="312">
        <v>42065200</v>
      </c>
      <c r="CS147" s="312">
        <v>0</v>
      </c>
      <c r="CT147" s="315">
        <v>42065200</v>
      </c>
      <c r="CU147" s="312">
        <v>5066000</v>
      </c>
      <c r="CV147" s="312">
        <v>0</v>
      </c>
      <c r="CW147" s="312">
        <v>894000</v>
      </c>
      <c r="CX147" s="312"/>
      <c r="CY147" s="312">
        <v>0</v>
      </c>
      <c r="CZ147" s="312">
        <v>5960000</v>
      </c>
      <c r="DA147" s="312">
        <v>9291000</v>
      </c>
      <c r="DB147" s="312">
        <v>596000</v>
      </c>
      <c r="DC147" s="312">
        <v>56556000</v>
      </c>
      <c r="DD147" s="312"/>
      <c r="DE147" s="312" t="s">
        <v>887</v>
      </c>
      <c r="DF147" s="312">
        <v>4166666.6666666698</v>
      </c>
      <c r="DG147" s="310" t="s">
        <v>135</v>
      </c>
      <c r="DH147" s="310"/>
      <c r="DI147" s="310" t="s">
        <v>1218</v>
      </c>
      <c r="DJ147" s="312"/>
      <c r="DK147" s="312"/>
      <c r="DL147" s="312"/>
      <c r="DM147" s="310"/>
      <c r="DN147" s="312"/>
      <c r="DO147" s="312"/>
      <c r="DP147" s="312"/>
      <c r="DQ147" s="312"/>
      <c r="DR147" s="317"/>
      <c r="DS147" s="317"/>
      <c r="DT147" s="305"/>
    </row>
    <row r="148" spans="1:124" s="304" customFormat="1" ht="20.25" customHeight="1" x14ac:dyDescent="0.35">
      <c r="A148" s="307">
        <v>145</v>
      </c>
      <c r="B148" s="307" t="s">
        <v>927</v>
      </c>
      <c r="C148" s="308" t="s">
        <v>755</v>
      </c>
      <c r="D148" s="308" t="s">
        <v>756</v>
      </c>
      <c r="E148" s="308" t="s">
        <v>757</v>
      </c>
      <c r="F148" s="307" t="s">
        <v>758</v>
      </c>
      <c r="G148" s="308" t="s">
        <v>759</v>
      </c>
      <c r="H148" s="308" t="s">
        <v>129</v>
      </c>
      <c r="I148" s="308" t="s">
        <v>130</v>
      </c>
      <c r="J148" s="308" t="s">
        <v>131</v>
      </c>
      <c r="K148" s="308" t="s">
        <v>132</v>
      </c>
      <c r="L148" s="318">
        <v>43472</v>
      </c>
      <c r="M148" s="309"/>
      <c r="N148" s="309"/>
      <c r="O148" s="318"/>
      <c r="P148" s="310" t="s">
        <v>133</v>
      </c>
      <c r="Q148" s="311" t="s">
        <v>774</v>
      </c>
      <c r="R148" s="310" t="s">
        <v>760</v>
      </c>
      <c r="S148" s="312">
        <v>0</v>
      </c>
      <c r="T148" s="312">
        <v>100000000</v>
      </c>
      <c r="U148" s="312"/>
      <c r="V148" s="313">
        <v>100000000</v>
      </c>
      <c r="W148" s="312">
        <v>0</v>
      </c>
      <c r="X148" s="312">
        <v>0</v>
      </c>
      <c r="Y148" s="312">
        <v>0</v>
      </c>
      <c r="Z148" s="314">
        <v>0</v>
      </c>
      <c r="AA148" s="312">
        <v>0</v>
      </c>
      <c r="AB148" s="312">
        <v>0</v>
      </c>
      <c r="AC148" s="315">
        <v>0</v>
      </c>
      <c r="AD148" s="312" t="s">
        <v>1245</v>
      </c>
      <c r="AE148" s="316">
        <v>21</v>
      </c>
      <c r="AF148" s="316">
        <v>21</v>
      </c>
      <c r="AG148" s="316">
        <v>0</v>
      </c>
      <c r="AH148" s="316">
        <v>0</v>
      </c>
      <c r="AI148" s="316">
        <v>0</v>
      </c>
      <c r="AJ148" s="316">
        <v>21</v>
      </c>
      <c r="AK148" s="316">
        <v>0</v>
      </c>
      <c r="AL148" s="316">
        <v>0</v>
      </c>
      <c r="AM148" s="316">
        <v>0</v>
      </c>
      <c r="AN148" s="316">
        <v>0</v>
      </c>
      <c r="AO148" s="316">
        <v>0</v>
      </c>
      <c r="AP148" s="316">
        <v>0</v>
      </c>
      <c r="AQ148" s="312">
        <v>100000000</v>
      </c>
      <c r="AR148" s="312">
        <v>1360000</v>
      </c>
      <c r="AS148" s="312">
        <v>0</v>
      </c>
      <c r="AT148" s="312">
        <v>101360000</v>
      </c>
      <c r="AU148" s="312">
        <v>0</v>
      </c>
      <c r="AV148" s="312">
        <v>0</v>
      </c>
      <c r="AW148" s="312">
        <v>0</v>
      </c>
      <c r="AX148" s="312">
        <v>0</v>
      </c>
      <c r="AY148" s="218">
        <v>0</v>
      </c>
      <c r="AZ148" s="312">
        <v>0</v>
      </c>
      <c r="BA148" s="218">
        <v>0</v>
      </c>
      <c r="BB148" s="312">
        <v>0</v>
      </c>
      <c r="BC148" s="312">
        <v>0</v>
      </c>
      <c r="BD148" s="312">
        <v>0</v>
      </c>
      <c r="BE148" s="312">
        <v>0</v>
      </c>
      <c r="BF148" s="218">
        <v>0</v>
      </c>
      <c r="BG148" s="218">
        <v>0</v>
      </c>
      <c r="BH148" s="218">
        <v>0</v>
      </c>
      <c r="BI148" s="218">
        <v>0</v>
      </c>
      <c r="BJ148" s="218">
        <v>0</v>
      </c>
      <c r="BK148" s="218">
        <v>0</v>
      </c>
      <c r="BL148" s="218">
        <v>0</v>
      </c>
      <c r="BM148" s="218">
        <v>0</v>
      </c>
      <c r="BN148" s="218">
        <v>0</v>
      </c>
      <c r="BO148" s="218">
        <v>0</v>
      </c>
      <c r="BP148" s="218">
        <v>0</v>
      </c>
      <c r="BQ148" s="312">
        <v>0</v>
      </c>
      <c r="BR148" s="218">
        <v>0</v>
      </c>
      <c r="BS148" s="312">
        <v>0</v>
      </c>
      <c r="BT148" s="315">
        <v>101360000</v>
      </c>
      <c r="BU148" s="312">
        <v>0</v>
      </c>
      <c r="BV148" s="312">
        <v>0</v>
      </c>
      <c r="BW148" s="312">
        <v>0</v>
      </c>
      <c r="BX148" s="312">
        <v>11000000</v>
      </c>
      <c r="BY148" s="312">
        <v>0</v>
      </c>
      <c r="BZ148" s="312">
        <v>0</v>
      </c>
      <c r="CA148" s="312">
        <v>0</v>
      </c>
      <c r="CB148" s="312">
        <v>0</v>
      </c>
      <c r="CC148" s="312">
        <v>447000</v>
      </c>
      <c r="CD148" s="312">
        <v>0</v>
      </c>
      <c r="CE148" s="312">
        <v>447000</v>
      </c>
      <c r="CF148" s="312">
        <v>11447000</v>
      </c>
      <c r="CG148" s="312">
        <v>89913000</v>
      </c>
      <c r="CH148" s="312">
        <v>21619550</v>
      </c>
      <c r="CI148" s="312">
        <v>0</v>
      </c>
      <c r="CJ148" s="312">
        <v>21619550</v>
      </c>
      <c r="CK148" s="312">
        <v>0</v>
      </c>
      <c r="CL148" s="312">
        <v>0</v>
      </c>
      <c r="CM148" s="312">
        <v>0</v>
      </c>
      <c r="CN148" s="312">
        <v>0</v>
      </c>
      <c r="CO148" s="312">
        <v>0</v>
      </c>
      <c r="CP148" s="312">
        <v>0</v>
      </c>
      <c r="CQ148" s="312">
        <v>0</v>
      </c>
      <c r="CR148" s="312">
        <v>79293450</v>
      </c>
      <c r="CS148" s="312">
        <v>0</v>
      </c>
      <c r="CT148" s="315">
        <v>79293450</v>
      </c>
      <c r="CU148" s="312">
        <v>894000</v>
      </c>
      <c r="CV148" s="312">
        <v>0</v>
      </c>
      <c r="CW148" s="312">
        <v>894000</v>
      </c>
      <c r="CX148" s="312"/>
      <c r="CY148" s="312">
        <v>0</v>
      </c>
      <c r="CZ148" s="312">
        <v>1788000</v>
      </c>
      <c r="DA148" s="312">
        <v>2235000</v>
      </c>
      <c r="DB148" s="312">
        <v>596000</v>
      </c>
      <c r="DC148" s="312">
        <v>103744000</v>
      </c>
      <c r="DD148" s="312"/>
      <c r="DE148" s="312" t="s">
        <v>928</v>
      </c>
      <c r="DF148" s="312">
        <v>8333333.3333333302</v>
      </c>
      <c r="DG148" s="310" t="s">
        <v>135</v>
      </c>
      <c r="DH148" s="310"/>
      <c r="DI148" s="310" t="s">
        <v>1218</v>
      </c>
      <c r="DJ148" s="312"/>
      <c r="DK148" s="312"/>
      <c r="DL148" s="312"/>
      <c r="DM148" s="310"/>
      <c r="DN148" s="312"/>
      <c r="DO148" s="312"/>
      <c r="DP148" s="312"/>
      <c r="DQ148" s="312"/>
      <c r="DR148" s="317"/>
      <c r="DS148" s="317"/>
      <c r="DT148" s="305"/>
    </row>
    <row r="149" spans="1:124" s="304" customFormat="1" ht="20.25" customHeight="1" x14ac:dyDescent="0.35">
      <c r="A149" s="307">
        <v>146</v>
      </c>
      <c r="B149" s="307" t="s">
        <v>929</v>
      </c>
      <c r="C149" s="308" t="s">
        <v>761</v>
      </c>
      <c r="D149" s="308" t="s">
        <v>756</v>
      </c>
      <c r="E149" s="308" t="s">
        <v>757</v>
      </c>
      <c r="F149" s="307" t="s">
        <v>758</v>
      </c>
      <c r="G149" s="308" t="s">
        <v>762</v>
      </c>
      <c r="H149" s="308" t="s">
        <v>129</v>
      </c>
      <c r="I149" s="308" t="s">
        <v>130</v>
      </c>
      <c r="J149" s="308" t="s">
        <v>131</v>
      </c>
      <c r="K149" s="308" t="s">
        <v>132</v>
      </c>
      <c r="L149" s="318">
        <v>43525</v>
      </c>
      <c r="M149" s="309"/>
      <c r="N149" s="309"/>
      <c r="O149" s="318"/>
      <c r="P149" s="310" t="s">
        <v>133</v>
      </c>
      <c r="Q149" s="311" t="s">
        <v>774</v>
      </c>
      <c r="R149" s="310" t="s">
        <v>760</v>
      </c>
      <c r="S149" s="312">
        <v>0</v>
      </c>
      <c r="T149" s="312">
        <v>100000000</v>
      </c>
      <c r="U149" s="312"/>
      <c r="V149" s="313">
        <v>100000000</v>
      </c>
      <c r="W149" s="312">
        <v>0</v>
      </c>
      <c r="X149" s="312">
        <v>0</v>
      </c>
      <c r="Y149" s="312">
        <v>0</v>
      </c>
      <c r="Z149" s="314">
        <v>0</v>
      </c>
      <c r="AA149" s="312">
        <v>0</v>
      </c>
      <c r="AB149" s="312">
        <v>0</v>
      </c>
      <c r="AC149" s="315">
        <v>0</v>
      </c>
      <c r="AD149" s="312" t="s">
        <v>1245</v>
      </c>
      <c r="AE149" s="316">
        <v>21</v>
      </c>
      <c r="AF149" s="316">
        <v>15</v>
      </c>
      <c r="AG149" s="316">
        <v>6</v>
      </c>
      <c r="AH149" s="316">
        <v>0</v>
      </c>
      <c r="AI149" s="316">
        <v>0</v>
      </c>
      <c r="AJ149" s="316">
        <v>21</v>
      </c>
      <c r="AK149" s="316">
        <v>0</v>
      </c>
      <c r="AL149" s="316">
        <v>0</v>
      </c>
      <c r="AM149" s="316">
        <v>0</v>
      </c>
      <c r="AN149" s="316">
        <v>0</v>
      </c>
      <c r="AO149" s="316">
        <v>0</v>
      </c>
      <c r="AP149" s="316">
        <v>0</v>
      </c>
      <c r="AQ149" s="312">
        <v>100000000</v>
      </c>
      <c r="AR149" s="312">
        <v>-17640000</v>
      </c>
      <c r="AS149" s="312">
        <v>0</v>
      </c>
      <c r="AT149" s="312">
        <v>82360000</v>
      </c>
      <c r="AU149" s="312">
        <v>0</v>
      </c>
      <c r="AV149" s="312">
        <v>0</v>
      </c>
      <c r="AW149" s="312">
        <v>0</v>
      </c>
      <c r="AX149" s="312">
        <v>0</v>
      </c>
      <c r="AY149" s="218">
        <v>0</v>
      </c>
      <c r="AZ149" s="312">
        <v>0</v>
      </c>
      <c r="BA149" s="218">
        <v>0</v>
      </c>
      <c r="BB149" s="312">
        <v>0</v>
      </c>
      <c r="BC149" s="312">
        <v>0</v>
      </c>
      <c r="BD149" s="312">
        <v>0</v>
      </c>
      <c r="BE149" s="312">
        <v>0</v>
      </c>
      <c r="BF149" s="218">
        <v>0</v>
      </c>
      <c r="BG149" s="218">
        <v>0</v>
      </c>
      <c r="BH149" s="218">
        <v>0</v>
      </c>
      <c r="BI149" s="218">
        <v>0</v>
      </c>
      <c r="BJ149" s="218">
        <v>0</v>
      </c>
      <c r="BK149" s="218">
        <v>0</v>
      </c>
      <c r="BL149" s="218">
        <v>0</v>
      </c>
      <c r="BM149" s="218">
        <v>0</v>
      </c>
      <c r="BN149" s="218">
        <v>0</v>
      </c>
      <c r="BO149" s="218">
        <v>0</v>
      </c>
      <c r="BP149" s="218">
        <v>0</v>
      </c>
      <c r="BQ149" s="312">
        <v>0</v>
      </c>
      <c r="BR149" s="218">
        <v>0</v>
      </c>
      <c r="BS149" s="312">
        <v>0</v>
      </c>
      <c r="BT149" s="315">
        <v>82360000</v>
      </c>
      <c r="BU149" s="312">
        <v>0</v>
      </c>
      <c r="BV149" s="312">
        <v>0</v>
      </c>
      <c r="BW149" s="312">
        <v>0</v>
      </c>
      <c r="BX149" s="312">
        <v>11000000</v>
      </c>
      <c r="BY149" s="312">
        <v>2</v>
      </c>
      <c r="BZ149" s="312">
        <v>8800000</v>
      </c>
      <c r="CA149" s="312">
        <v>0</v>
      </c>
      <c r="CB149" s="312">
        <v>0</v>
      </c>
      <c r="CC149" s="312">
        <v>447000</v>
      </c>
      <c r="CD149" s="312">
        <v>0</v>
      </c>
      <c r="CE149" s="312">
        <v>447000</v>
      </c>
      <c r="CF149" s="312">
        <v>20247000</v>
      </c>
      <c r="CG149" s="312">
        <v>62113000</v>
      </c>
      <c r="CH149" s="312">
        <v>12783900</v>
      </c>
      <c r="CI149" s="312">
        <v>0</v>
      </c>
      <c r="CJ149" s="312">
        <v>12783900</v>
      </c>
      <c r="CK149" s="312">
        <v>0</v>
      </c>
      <c r="CL149" s="312">
        <v>0</v>
      </c>
      <c r="CM149" s="312">
        <v>0</v>
      </c>
      <c r="CN149" s="312">
        <v>0</v>
      </c>
      <c r="CO149" s="312">
        <v>0</v>
      </c>
      <c r="CP149" s="312">
        <v>0</v>
      </c>
      <c r="CQ149" s="312">
        <v>0</v>
      </c>
      <c r="CR149" s="312">
        <v>69129100</v>
      </c>
      <c r="CS149" s="312">
        <v>0</v>
      </c>
      <c r="CT149" s="315">
        <v>69129100</v>
      </c>
      <c r="CU149" s="312">
        <v>894000</v>
      </c>
      <c r="CV149" s="312">
        <v>0</v>
      </c>
      <c r="CW149" s="312">
        <v>894000</v>
      </c>
      <c r="CX149" s="312"/>
      <c r="CY149" s="312">
        <v>0</v>
      </c>
      <c r="CZ149" s="312">
        <v>1788000</v>
      </c>
      <c r="DA149" s="312">
        <v>2235000</v>
      </c>
      <c r="DB149" s="312">
        <v>596000</v>
      </c>
      <c r="DC149" s="312">
        <v>84744000</v>
      </c>
      <c r="DD149" s="312"/>
      <c r="DE149" s="312" t="s">
        <v>928</v>
      </c>
      <c r="DF149" s="312">
        <v>8333333.3333333302</v>
      </c>
      <c r="DG149" s="310" t="s">
        <v>135</v>
      </c>
      <c r="DH149" s="310"/>
      <c r="DI149" s="310" t="s">
        <v>1218</v>
      </c>
      <c r="DJ149" s="312"/>
      <c r="DK149" s="312"/>
      <c r="DL149" s="312"/>
      <c r="DM149" s="310"/>
      <c r="DN149" s="312"/>
      <c r="DO149" s="312"/>
      <c r="DP149" s="312"/>
      <c r="DQ149" s="312"/>
      <c r="DR149" s="317"/>
      <c r="DS149" s="317"/>
      <c r="DT149" s="305"/>
    </row>
    <row r="150" spans="1:124" s="304" customFormat="1" ht="20.25" customHeight="1" x14ac:dyDescent="0.35">
      <c r="A150" s="307">
        <v>147</v>
      </c>
      <c r="B150" s="307" t="s">
        <v>930</v>
      </c>
      <c r="C150" s="308" t="s">
        <v>763</v>
      </c>
      <c r="D150" s="308" t="s">
        <v>756</v>
      </c>
      <c r="E150" s="308" t="s">
        <v>757</v>
      </c>
      <c r="F150" s="307" t="s">
        <v>758</v>
      </c>
      <c r="G150" s="308" t="s">
        <v>764</v>
      </c>
      <c r="H150" s="308" t="s">
        <v>129</v>
      </c>
      <c r="I150" s="308" t="s">
        <v>130</v>
      </c>
      <c r="J150" s="308" t="s">
        <v>131</v>
      </c>
      <c r="K150" s="308" t="s">
        <v>132</v>
      </c>
      <c r="L150" s="318">
        <v>43647</v>
      </c>
      <c r="M150" s="309"/>
      <c r="N150" s="309"/>
      <c r="O150" s="318"/>
      <c r="P150" s="310" t="s">
        <v>133</v>
      </c>
      <c r="Q150" s="311" t="s">
        <v>774</v>
      </c>
      <c r="R150" s="310" t="s">
        <v>760</v>
      </c>
      <c r="S150" s="312">
        <v>0</v>
      </c>
      <c r="T150" s="312">
        <v>100000000</v>
      </c>
      <c r="U150" s="312"/>
      <c r="V150" s="313">
        <v>100000000</v>
      </c>
      <c r="W150" s="312">
        <v>0</v>
      </c>
      <c r="X150" s="312">
        <v>0</v>
      </c>
      <c r="Y150" s="312">
        <v>0</v>
      </c>
      <c r="Z150" s="314">
        <v>0</v>
      </c>
      <c r="AA150" s="312">
        <v>0</v>
      </c>
      <c r="AB150" s="312">
        <v>0</v>
      </c>
      <c r="AC150" s="315">
        <v>0</v>
      </c>
      <c r="AD150" s="312" t="s">
        <v>1245</v>
      </c>
      <c r="AE150" s="316">
        <v>21</v>
      </c>
      <c r="AF150" s="316">
        <v>16</v>
      </c>
      <c r="AG150" s="316">
        <v>5</v>
      </c>
      <c r="AH150" s="316">
        <v>0</v>
      </c>
      <c r="AI150" s="316">
        <v>0</v>
      </c>
      <c r="AJ150" s="316">
        <v>21</v>
      </c>
      <c r="AK150" s="316">
        <v>0</v>
      </c>
      <c r="AL150" s="316">
        <v>0</v>
      </c>
      <c r="AM150" s="316">
        <v>0</v>
      </c>
      <c r="AN150" s="316">
        <v>0</v>
      </c>
      <c r="AO150" s="316">
        <v>0</v>
      </c>
      <c r="AP150" s="316">
        <v>0</v>
      </c>
      <c r="AQ150" s="312">
        <v>100000000</v>
      </c>
      <c r="AR150" s="312">
        <v>1360000</v>
      </c>
      <c r="AS150" s="312">
        <v>0</v>
      </c>
      <c r="AT150" s="312">
        <v>101360000</v>
      </c>
      <c r="AU150" s="312">
        <v>0</v>
      </c>
      <c r="AV150" s="312">
        <v>0</v>
      </c>
      <c r="AW150" s="312">
        <v>0</v>
      </c>
      <c r="AX150" s="312">
        <v>0</v>
      </c>
      <c r="AY150" s="218">
        <v>0</v>
      </c>
      <c r="AZ150" s="312">
        <v>0</v>
      </c>
      <c r="BA150" s="218">
        <v>0</v>
      </c>
      <c r="BB150" s="312">
        <v>0</v>
      </c>
      <c r="BC150" s="312">
        <v>0</v>
      </c>
      <c r="BD150" s="312">
        <v>0</v>
      </c>
      <c r="BE150" s="312">
        <v>0</v>
      </c>
      <c r="BF150" s="218">
        <v>0</v>
      </c>
      <c r="BG150" s="218">
        <v>0</v>
      </c>
      <c r="BH150" s="218">
        <v>0</v>
      </c>
      <c r="BI150" s="218">
        <v>0</v>
      </c>
      <c r="BJ150" s="218">
        <v>0</v>
      </c>
      <c r="BK150" s="218">
        <v>0</v>
      </c>
      <c r="BL150" s="218">
        <v>0</v>
      </c>
      <c r="BM150" s="218">
        <v>0</v>
      </c>
      <c r="BN150" s="218">
        <v>0</v>
      </c>
      <c r="BO150" s="218">
        <v>0</v>
      </c>
      <c r="BP150" s="218">
        <v>0</v>
      </c>
      <c r="BQ150" s="312">
        <v>0</v>
      </c>
      <c r="BR150" s="218">
        <v>0</v>
      </c>
      <c r="BS150" s="312">
        <v>0</v>
      </c>
      <c r="BT150" s="315">
        <v>101360000</v>
      </c>
      <c r="BU150" s="312">
        <v>0</v>
      </c>
      <c r="BV150" s="312">
        <v>0</v>
      </c>
      <c r="BW150" s="312">
        <v>0</v>
      </c>
      <c r="BX150" s="312">
        <v>11000000</v>
      </c>
      <c r="BY150" s="312">
        <v>0</v>
      </c>
      <c r="BZ150" s="312">
        <v>0</v>
      </c>
      <c r="CA150" s="312">
        <v>0</v>
      </c>
      <c r="CB150" s="312">
        <v>0</v>
      </c>
      <c r="CC150" s="312">
        <v>447000</v>
      </c>
      <c r="CD150" s="312">
        <v>0</v>
      </c>
      <c r="CE150" s="312">
        <v>447000</v>
      </c>
      <c r="CF150" s="312">
        <v>11447000</v>
      </c>
      <c r="CG150" s="312">
        <v>89913000</v>
      </c>
      <c r="CH150" s="312">
        <v>21619550</v>
      </c>
      <c r="CI150" s="312">
        <v>0</v>
      </c>
      <c r="CJ150" s="312">
        <v>21619550</v>
      </c>
      <c r="CK150" s="312">
        <v>0</v>
      </c>
      <c r="CL150" s="312">
        <v>0</v>
      </c>
      <c r="CM150" s="312">
        <v>0</v>
      </c>
      <c r="CN150" s="312">
        <v>0</v>
      </c>
      <c r="CO150" s="312">
        <v>0</v>
      </c>
      <c r="CP150" s="312">
        <v>0</v>
      </c>
      <c r="CQ150" s="312">
        <v>0</v>
      </c>
      <c r="CR150" s="312">
        <v>79293450</v>
      </c>
      <c r="CS150" s="312">
        <v>0</v>
      </c>
      <c r="CT150" s="315">
        <v>79293450</v>
      </c>
      <c r="CU150" s="312">
        <v>894000</v>
      </c>
      <c r="CV150" s="312">
        <v>0</v>
      </c>
      <c r="CW150" s="312">
        <v>894000</v>
      </c>
      <c r="CX150" s="312"/>
      <c r="CY150" s="312">
        <v>0</v>
      </c>
      <c r="CZ150" s="312">
        <v>1788000</v>
      </c>
      <c r="DA150" s="312">
        <v>2235000</v>
      </c>
      <c r="DB150" s="312">
        <v>596000</v>
      </c>
      <c r="DC150" s="312">
        <v>103744000</v>
      </c>
      <c r="DD150" s="312"/>
      <c r="DE150" s="312" t="s">
        <v>928</v>
      </c>
      <c r="DF150" s="312">
        <v>8333333.3333333302</v>
      </c>
      <c r="DG150" s="310" t="s">
        <v>135</v>
      </c>
      <c r="DH150" s="310"/>
      <c r="DI150" s="310" t="s">
        <v>1218</v>
      </c>
      <c r="DJ150" s="312"/>
      <c r="DK150" s="312"/>
      <c r="DL150" s="312"/>
      <c r="DM150" s="310"/>
      <c r="DN150" s="312"/>
      <c r="DO150" s="312"/>
      <c r="DP150" s="312"/>
      <c r="DQ150" s="312"/>
      <c r="DR150" s="317"/>
      <c r="DS150" s="317"/>
      <c r="DT150" s="305"/>
    </row>
    <row r="151" spans="1:124" s="304" customFormat="1" ht="20.25" customHeight="1" x14ac:dyDescent="0.35">
      <c r="A151" s="307">
        <v>148</v>
      </c>
      <c r="B151" s="307" t="s">
        <v>931</v>
      </c>
      <c r="C151" s="308" t="s">
        <v>767</v>
      </c>
      <c r="D151" s="308" t="s">
        <v>756</v>
      </c>
      <c r="E151" s="308" t="s">
        <v>757</v>
      </c>
      <c r="F151" s="307" t="s">
        <v>758</v>
      </c>
      <c r="G151" s="308" t="s">
        <v>768</v>
      </c>
      <c r="H151" s="308" t="s">
        <v>129</v>
      </c>
      <c r="I151" s="308" t="s">
        <v>130</v>
      </c>
      <c r="J151" s="308" t="s">
        <v>131</v>
      </c>
      <c r="K151" s="308" t="s">
        <v>132</v>
      </c>
      <c r="L151" s="318">
        <v>43753</v>
      </c>
      <c r="M151" s="309"/>
      <c r="N151" s="309"/>
      <c r="O151" s="318"/>
      <c r="P151" s="310" t="s">
        <v>133</v>
      </c>
      <c r="Q151" s="311" t="s">
        <v>774</v>
      </c>
      <c r="R151" s="310" t="s">
        <v>760</v>
      </c>
      <c r="S151" s="312">
        <v>0</v>
      </c>
      <c r="T151" s="312">
        <v>100000000</v>
      </c>
      <c r="U151" s="312"/>
      <c r="V151" s="313">
        <v>100000000</v>
      </c>
      <c r="W151" s="312">
        <v>0</v>
      </c>
      <c r="X151" s="312">
        <v>0</v>
      </c>
      <c r="Y151" s="312">
        <v>0</v>
      </c>
      <c r="Z151" s="314">
        <v>0</v>
      </c>
      <c r="AA151" s="312">
        <v>0</v>
      </c>
      <c r="AB151" s="312">
        <v>0</v>
      </c>
      <c r="AC151" s="315">
        <v>0</v>
      </c>
      <c r="AD151" s="312" t="s">
        <v>1245</v>
      </c>
      <c r="AE151" s="316">
        <v>21</v>
      </c>
      <c r="AF151" s="316">
        <v>5</v>
      </c>
      <c r="AG151" s="316">
        <v>16</v>
      </c>
      <c r="AH151" s="316">
        <v>0</v>
      </c>
      <c r="AI151" s="316">
        <v>0</v>
      </c>
      <c r="AJ151" s="316">
        <v>21</v>
      </c>
      <c r="AK151" s="316">
        <v>0</v>
      </c>
      <c r="AL151" s="316">
        <v>0</v>
      </c>
      <c r="AM151" s="316">
        <v>0</v>
      </c>
      <c r="AN151" s="316">
        <v>0</v>
      </c>
      <c r="AO151" s="316">
        <v>0</v>
      </c>
      <c r="AP151" s="316">
        <v>0</v>
      </c>
      <c r="AQ151" s="312">
        <v>100000000</v>
      </c>
      <c r="AR151" s="312">
        <v>407619</v>
      </c>
      <c r="AS151" s="312">
        <v>0</v>
      </c>
      <c r="AT151" s="312">
        <v>100407619</v>
      </c>
      <c r="AU151" s="312">
        <v>0</v>
      </c>
      <c r="AV151" s="312">
        <v>0</v>
      </c>
      <c r="AW151" s="312">
        <v>0</v>
      </c>
      <c r="AX151" s="312">
        <v>0</v>
      </c>
      <c r="AY151" s="218">
        <v>0</v>
      </c>
      <c r="AZ151" s="312">
        <v>0</v>
      </c>
      <c r="BA151" s="218">
        <v>0</v>
      </c>
      <c r="BB151" s="312">
        <v>0</v>
      </c>
      <c r="BC151" s="312">
        <v>0</v>
      </c>
      <c r="BD151" s="312">
        <v>0</v>
      </c>
      <c r="BE151" s="312">
        <v>0</v>
      </c>
      <c r="BF151" s="218">
        <v>0</v>
      </c>
      <c r="BG151" s="218">
        <v>0</v>
      </c>
      <c r="BH151" s="218">
        <v>0</v>
      </c>
      <c r="BI151" s="218">
        <v>0</v>
      </c>
      <c r="BJ151" s="218">
        <v>0</v>
      </c>
      <c r="BK151" s="218">
        <v>0</v>
      </c>
      <c r="BL151" s="218">
        <v>0</v>
      </c>
      <c r="BM151" s="218">
        <v>0</v>
      </c>
      <c r="BN151" s="218">
        <v>0</v>
      </c>
      <c r="BO151" s="218">
        <v>0</v>
      </c>
      <c r="BP151" s="218">
        <v>0</v>
      </c>
      <c r="BQ151" s="312">
        <v>0</v>
      </c>
      <c r="BR151" s="218">
        <v>0</v>
      </c>
      <c r="BS151" s="312">
        <v>0</v>
      </c>
      <c r="BT151" s="315">
        <v>100407619</v>
      </c>
      <c r="BU151" s="312">
        <v>0</v>
      </c>
      <c r="BV151" s="312">
        <v>0</v>
      </c>
      <c r="BW151" s="312">
        <v>0</v>
      </c>
      <c r="BX151" s="312">
        <v>11000000</v>
      </c>
      <c r="BY151" s="312">
        <v>0</v>
      </c>
      <c r="BZ151" s="312">
        <v>0</v>
      </c>
      <c r="CA151" s="312">
        <v>0</v>
      </c>
      <c r="CB151" s="312">
        <v>0</v>
      </c>
      <c r="CC151" s="312">
        <v>447000</v>
      </c>
      <c r="CD151" s="312">
        <v>0</v>
      </c>
      <c r="CE151" s="312">
        <v>447000</v>
      </c>
      <c r="CF151" s="312">
        <v>11447000</v>
      </c>
      <c r="CG151" s="312">
        <v>88960619</v>
      </c>
      <c r="CH151" s="312">
        <v>21286216.649999999</v>
      </c>
      <c r="CI151" s="312">
        <v>0</v>
      </c>
      <c r="CJ151" s="312">
        <v>21286216.649999999</v>
      </c>
      <c r="CK151" s="312">
        <v>0</v>
      </c>
      <c r="CL151" s="312">
        <v>0</v>
      </c>
      <c r="CM151" s="312">
        <v>0</v>
      </c>
      <c r="CN151" s="312">
        <v>0</v>
      </c>
      <c r="CO151" s="312">
        <v>0</v>
      </c>
      <c r="CP151" s="312">
        <v>0</v>
      </c>
      <c r="CQ151" s="312">
        <v>0</v>
      </c>
      <c r="CR151" s="312">
        <v>78674402</v>
      </c>
      <c r="CS151" s="312">
        <v>0</v>
      </c>
      <c r="CT151" s="315">
        <v>78674402</v>
      </c>
      <c r="CU151" s="312">
        <v>894000</v>
      </c>
      <c r="CV151" s="312">
        <v>0</v>
      </c>
      <c r="CW151" s="312">
        <v>894000</v>
      </c>
      <c r="CX151" s="312"/>
      <c r="CY151" s="312">
        <v>0</v>
      </c>
      <c r="CZ151" s="312">
        <v>1788000</v>
      </c>
      <c r="DA151" s="312">
        <v>2235000</v>
      </c>
      <c r="DB151" s="312">
        <v>596000</v>
      </c>
      <c r="DC151" s="312">
        <v>102791619</v>
      </c>
      <c r="DD151" s="312"/>
      <c r="DE151" s="312" t="s">
        <v>928</v>
      </c>
      <c r="DF151" s="312">
        <v>8333333.3333333302</v>
      </c>
      <c r="DG151" s="310" t="s">
        <v>135</v>
      </c>
      <c r="DH151" s="310"/>
      <c r="DI151" s="310" t="s">
        <v>1218</v>
      </c>
      <c r="DJ151" s="312"/>
      <c r="DK151" s="312"/>
      <c r="DL151" s="312"/>
      <c r="DM151" s="310"/>
      <c r="DN151" s="312"/>
      <c r="DO151" s="312"/>
      <c r="DP151" s="312"/>
      <c r="DQ151" s="312"/>
      <c r="DR151" s="317"/>
      <c r="DS151" s="317"/>
      <c r="DT151" s="305"/>
    </row>
    <row r="152" spans="1:124" s="304" customFormat="1" ht="20.25" customHeight="1" x14ac:dyDescent="0.35">
      <c r="A152" s="307">
        <v>149</v>
      </c>
      <c r="B152" s="307" t="s">
        <v>932</v>
      </c>
      <c r="C152" s="308" t="s">
        <v>207</v>
      </c>
      <c r="D152" s="308" t="s">
        <v>176</v>
      </c>
      <c r="E152" s="308" t="s">
        <v>177</v>
      </c>
      <c r="F152" s="307" t="s">
        <v>151</v>
      </c>
      <c r="G152" s="308" t="s">
        <v>208</v>
      </c>
      <c r="H152" s="308" t="s">
        <v>129</v>
      </c>
      <c r="I152" s="308" t="s">
        <v>179</v>
      </c>
      <c r="J152" s="308" t="s">
        <v>131</v>
      </c>
      <c r="K152" s="308" t="s">
        <v>132</v>
      </c>
      <c r="L152" s="318">
        <v>42177</v>
      </c>
      <c r="M152" s="309"/>
      <c r="N152" s="309"/>
      <c r="O152" s="318"/>
      <c r="P152" s="310" t="s">
        <v>133</v>
      </c>
      <c r="Q152" s="311" t="s">
        <v>774</v>
      </c>
      <c r="R152" s="310" t="s">
        <v>134</v>
      </c>
      <c r="S152" s="312">
        <v>0</v>
      </c>
      <c r="T152" s="312">
        <v>5000000</v>
      </c>
      <c r="U152" s="312"/>
      <c r="V152" s="313">
        <v>5000000</v>
      </c>
      <c r="W152" s="312">
        <v>0</v>
      </c>
      <c r="X152" s="312">
        <v>0</v>
      </c>
      <c r="Y152" s="312">
        <v>0</v>
      </c>
      <c r="Z152" s="314">
        <v>100000</v>
      </c>
      <c r="AA152" s="312">
        <v>0</v>
      </c>
      <c r="AB152" s="312">
        <v>0</v>
      </c>
      <c r="AC152" s="315">
        <v>100000</v>
      </c>
      <c r="AD152" s="312" t="s">
        <v>1246</v>
      </c>
      <c r="AE152" s="316">
        <v>26</v>
      </c>
      <c r="AF152" s="316">
        <v>25</v>
      </c>
      <c r="AG152" s="316">
        <v>1</v>
      </c>
      <c r="AH152" s="316">
        <v>0</v>
      </c>
      <c r="AI152" s="316">
        <v>0</v>
      </c>
      <c r="AJ152" s="316">
        <v>26</v>
      </c>
      <c r="AK152" s="316">
        <v>0</v>
      </c>
      <c r="AL152" s="316">
        <v>0</v>
      </c>
      <c r="AM152" s="316">
        <v>0</v>
      </c>
      <c r="AN152" s="316">
        <v>0</v>
      </c>
      <c r="AO152" s="316">
        <v>0</v>
      </c>
      <c r="AP152" s="316">
        <v>0</v>
      </c>
      <c r="AQ152" s="312">
        <v>5000000</v>
      </c>
      <c r="AR152" s="312">
        <v>0</v>
      </c>
      <c r="AS152" s="312">
        <v>0</v>
      </c>
      <c r="AT152" s="312">
        <v>5000000</v>
      </c>
      <c r="AU152" s="312">
        <v>0</v>
      </c>
      <c r="AV152" s="312">
        <v>0</v>
      </c>
      <c r="AW152" s="312">
        <v>0</v>
      </c>
      <c r="AX152" s="312">
        <v>100000</v>
      </c>
      <c r="AY152" s="218">
        <v>0</v>
      </c>
      <c r="AZ152" s="312">
        <v>0</v>
      </c>
      <c r="BA152" s="218">
        <v>0</v>
      </c>
      <c r="BB152" s="312">
        <v>0</v>
      </c>
      <c r="BC152" s="312">
        <v>0</v>
      </c>
      <c r="BD152" s="312">
        <v>0</v>
      </c>
      <c r="BE152" s="312">
        <v>100000</v>
      </c>
      <c r="BF152" s="218">
        <v>0</v>
      </c>
      <c r="BG152" s="218">
        <v>0</v>
      </c>
      <c r="BH152" s="218">
        <v>0</v>
      </c>
      <c r="BI152" s="218">
        <v>0</v>
      </c>
      <c r="BJ152" s="218">
        <v>0</v>
      </c>
      <c r="BK152" s="218">
        <v>0</v>
      </c>
      <c r="BL152" s="218">
        <v>0</v>
      </c>
      <c r="BM152" s="218">
        <v>0</v>
      </c>
      <c r="BN152" s="218">
        <v>0</v>
      </c>
      <c r="BO152" s="218">
        <v>0</v>
      </c>
      <c r="BP152" s="218">
        <v>0</v>
      </c>
      <c r="BQ152" s="312">
        <v>0</v>
      </c>
      <c r="BR152" s="218">
        <v>0</v>
      </c>
      <c r="BS152" s="312">
        <v>0</v>
      </c>
      <c r="BT152" s="315">
        <v>5100000</v>
      </c>
      <c r="BU152" s="312">
        <v>0</v>
      </c>
      <c r="BV152" s="312">
        <v>100000</v>
      </c>
      <c r="BW152" s="312">
        <v>0</v>
      </c>
      <c r="BX152" s="312">
        <v>11000000</v>
      </c>
      <c r="BY152" s="312">
        <v>0</v>
      </c>
      <c r="BZ152" s="312">
        <v>0</v>
      </c>
      <c r="CA152" s="312">
        <v>400000</v>
      </c>
      <c r="CB152" s="312">
        <v>50000</v>
      </c>
      <c r="CC152" s="312">
        <v>75000</v>
      </c>
      <c r="CD152" s="312">
        <v>0</v>
      </c>
      <c r="CE152" s="312">
        <v>525000</v>
      </c>
      <c r="CF152" s="312">
        <v>11625000</v>
      </c>
      <c r="CG152" s="312">
        <v>0</v>
      </c>
      <c r="CH152" s="312">
        <v>0</v>
      </c>
      <c r="CI152" s="312">
        <v>0</v>
      </c>
      <c r="CJ152" s="312">
        <v>0</v>
      </c>
      <c r="CK152" s="312">
        <v>0</v>
      </c>
      <c r="CL152" s="312">
        <v>50000</v>
      </c>
      <c r="CM152" s="312">
        <v>0</v>
      </c>
      <c r="CN152" s="312">
        <v>0</v>
      </c>
      <c r="CO152" s="312">
        <v>1185000</v>
      </c>
      <c r="CP152" s="312">
        <v>0</v>
      </c>
      <c r="CQ152" s="312">
        <v>1235000</v>
      </c>
      <c r="CR152" s="312">
        <v>3340000</v>
      </c>
      <c r="CS152" s="312">
        <v>0</v>
      </c>
      <c r="CT152" s="315">
        <v>3340000</v>
      </c>
      <c r="CU152" s="312">
        <v>850000</v>
      </c>
      <c r="CV152" s="312">
        <v>0</v>
      </c>
      <c r="CW152" s="312">
        <v>150000</v>
      </c>
      <c r="CX152" s="312"/>
      <c r="CY152" s="312">
        <v>0</v>
      </c>
      <c r="CZ152" s="312">
        <v>1000000</v>
      </c>
      <c r="DA152" s="312">
        <v>1525000</v>
      </c>
      <c r="DB152" s="312">
        <v>100000</v>
      </c>
      <c r="DC152" s="312">
        <v>6200000</v>
      </c>
      <c r="DD152" s="312"/>
      <c r="DE152" s="312" t="s">
        <v>933</v>
      </c>
      <c r="DF152" s="312">
        <v>416666.66666666698</v>
      </c>
      <c r="DG152" s="310" t="s">
        <v>188</v>
      </c>
      <c r="DH152" s="310" t="s">
        <v>1224</v>
      </c>
      <c r="DI152" s="310" t="s">
        <v>1225</v>
      </c>
      <c r="DJ152" s="312"/>
      <c r="DK152" s="312"/>
      <c r="DL152" s="312"/>
      <c r="DM152" s="310"/>
      <c r="DN152" s="312"/>
      <c r="DO152" s="312"/>
      <c r="DP152" s="312"/>
      <c r="DQ152" s="312"/>
      <c r="DR152" s="317"/>
      <c r="DS152" s="317"/>
      <c r="DT152" s="305"/>
    </row>
    <row r="153" spans="1:124" s="304" customFormat="1" ht="20.25" customHeight="1" x14ac:dyDescent="0.35">
      <c r="A153" s="307">
        <v>150</v>
      </c>
      <c r="B153" s="307" t="s">
        <v>935</v>
      </c>
      <c r="C153" s="308" t="s">
        <v>204</v>
      </c>
      <c r="D153" s="308" t="s">
        <v>176</v>
      </c>
      <c r="E153" s="308" t="s">
        <v>177</v>
      </c>
      <c r="F153" s="307" t="s">
        <v>151</v>
      </c>
      <c r="G153" s="308" t="s">
        <v>208</v>
      </c>
      <c r="H153" s="308" t="s">
        <v>169</v>
      </c>
      <c r="I153" s="308" t="s">
        <v>179</v>
      </c>
      <c r="J153" s="308" t="s">
        <v>131</v>
      </c>
      <c r="K153" s="308" t="s">
        <v>132</v>
      </c>
      <c r="L153" s="318">
        <v>42255</v>
      </c>
      <c r="M153" s="309"/>
      <c r="N153" s="309"/>
      <c r="O153" s="318"/>
      <c r="P153" s="310" t="s">
        <v>133</v>
      </c>
      <c r="Q153" s="311" t="s">
        <v>774</v>
      </c>
      <c r="R153" s="310" t="s">
        <v>134</v>
      </c>
      <c r="S153" s="312">
        <v>0</v>
      </c>
      <c r="T153" s="312">
        <v>5000000</v>
      </c>
      <c r="U153" s="312"/>
      <c r="V153" s="313">
        <v>5000000</v>
      </c>
      <c r="W153" s="312">
        <v>0</v>
      </c>
      <c r="X153" s="312">
        <v>0</v>
      </c>
      <c r="Y153" s="312">
        <v>0</v>
      </c>
      <c r="Z153" s="314">
        <v>100000</v>
      </c>
      <c r="AA153" s="312">
        <v>0</v>
      </c>
      <c r="AB153" s="312">
        <v>0</v>
      </c>
      <c r="AC153" s="315">
        <v>100000</v>
      </c>
      <c r="AD153" s="312" t="s">
        <v>1246</v>
      </c>
      <c r="AE153" s="316">
        <v>26</v>
      </c>
      <c r="AF153" s="316">
        <v>26</v>
      </c>
      <c r="AG153" s="316">
        <v>0</v>
      </c>
      <c r="AH153" s="316">
        <v>0</v>
      </c>
      <c r="AI153" s="316">
        <v>0</v>
      </c>
      <c r="AJ153" s="316">
        <v>26</v>
      </c>
      <c r="AK153" s="316">
        <v>0</v>
      </c>
      <c r="AL153" s="316">
        <v>0</v>
      </c>
      <c r="AM153" s="316">
        <v>0</v>
      </c>
      <c r="AN153" s="316">
        <v>0</v>
      </c>
      <c r="AO153" s="316">
        <v>0</v>
      </c>
      <c r="AP153" s="316">
        <v>0</v>
      </c>
      <c r="AQ153" s="312">
        <v>5000000</v>
      </c>
      <c r="AR153" s="312">
        <v>0</v>
      </c>
      <c r="AS153" s="312">
        <v>0</v>
      </c>
      <c r="AT153" s="312">
        <v>5000000</v>
      </c>
      <c r="AU153" s="312">
        <v>0</v>
      </c>
      <c r="AV153" s="312">
        <v>0</v>
      </c>
      <c r="AW153" s="312">
        <v>0</v>
      </c>
      <c r="AX153" s="312">
        <v>100000</v>
      </c>
      <c r="AY153" s="218">
        <v>0</v>
      </c>
      <c r="AZ153" s="312">
        <v>0</v>
      </c>
      <c r="BA153" s="218">
        <v>0</v>
      </c>
      <c r="BB153" s="312">
        <v>0</v>
      </c>
      <c r="BC153" s="312">
        <v>0</v>
      </c>
      <c r="BD153" s="312">
        <v>0</v>
      </c>
      <c r="BE153" s="312">
        <v>100000</v>
      </c>
      <c r="BF153" s="218">
        <v>0</v>
      </c>
      <c r="BG153" s="218">
        <v>0</v>
      </c>
      <c r="BH153" s="218">
        <v>0</v>
      </c>
      <c r="BI153" s="218">
        <v>0</v>
      </c>
      <c r="BJ153" s="218">
        <v>0</v>
      </c>
      <c r="BK153" s="218">
        <v>0</v>
      </c>
      <c r="BL153" s="218">
        <v>0</v>
      </c>
      <c r="BM153" s="218">
        <v>0</v>
      </c>
      <c r="BN153" s="218">
        <v>0</v>
      </c>
      <c r="BO153" s="218">
        <v>0</v>
      </c>
      <c r="BP153" s="218">
        <v>0</v>
      </c>
      <c r="BQ153" s="312">
        <v>0</v>
      </c>
      <c r="BR153" s="218">
        <v>0</v>
      </c>
      <c r="BS153" s="312">
        <v>0</v>
      </c>
      <c r="BT153" s="315">
        <v>5100000</v>
      </c>
      <c r="BU153" s="312">
        <v>0</v>
      </c>
      <c r="BV153" s="312">
        <v>100000</v>
      </c>
      <c r="BW153" s="312">
        <v>0</v>
      </c>
      <c r="BX153" s="312">
        <v>11000000</v>
      </c>
      <c r="BY153" s="312">
        <v>2</v>
      </c>
      <c r="BZ153" s="312">
        <v>8800000</v>
      </c>
      <c r="CA153" s="312">
        <v>400000</v>
      </c>
      <c r="CB153" s="312">
        <v>50000</v>
      </c>
      <c r="CC153" s="312">
        <v>75000</v>
      </c>
      <c r="CD153" s="312">
        <v>0</v>
      </c>
      <c r="CE153" s="312">
        <v>525000</v>
      </c>
      <c r="CF153" s="312">
        <v>20425000</v>
      </c>
      <c r="CG153" s="312">
        <v>0</v>
      </c>
      <c r="CH153" s="312">
        <v>0</v>
      </c>
      <c r="CI153" s="312">
        <v>0</v>
      </c>
      <c r="CJ153" s="312">
        <v>0</v>
      </c>
      <c r="CK153" s="312">
        <v>0</v>
      </c>
      <c r="CL153" s="312">
        <v>50000</v>
      </c>
      <c r="CM153" s="312">
        <v>0</v>
      </c>
      <c r="CN153" s="312">
        <v>0</v>
      </c>
      <c r="CO153" s="312">
        <v>0</v>
      </c>
      <c r="CP153" s="312">
        <v>0</v>
      </c>
      <c r="CQ153" s="312">
        <v>50000</v>
      </c>
      <c r="CR153" s="312">
        <v>4525000</v>
      </c>
      <c r="CS153" s="312">
        <v>0</v>
      </c>
      <c r="CT153" s="315">
        <v>4525000</v>
      </c>
      <c r="CU153" s="312">
        <v>850000</v>
      </c>
      <c r="CV153" s="312">
        <v>0</v>
      </c>
      <c r="CW153" s="312">
        <v>150000</v>
      </c>
      <c r="CX153" s="312"/>
      <c r="CY153" s="312">
        <v>0</v>
      </c>
      <c r="CZ153" s="312">
        <v>1000000</v>
      </c>
      <c r="DA153" s="312">
        <v>1525000</v>
      </c>
      <c r="DB153" s="312">
        <v>100000</v>
      </c>
      <c r="DC153" s="312">
        <v>6200000</v>
      </c>
      <c r="DD153" s="312"/>
      <c r="DE153" s="312" t="s">
        <v>936</v>
      </c>
      <c r="DF153" s="312">
        <v>416666.66666666698</v>
      </c>
      <c r="DG153" s="310" t="s">
        <v>206</v>
      </c>
      <c r="DH153" s="310" t="s">
        <v>1224</v>
      </c>
      <c r="DI153" s="310" t="s">
        <v>1226</v>
      </c>
      <c r="DJ153" s="312"/>
      <c r="DK153" s="312"/>
      <c r="DL153" s="312"/>
      <c r="DM153" s="310"/>
      <c r="DN153" s="312"/>
      <c r="DO153" s="312"/>
      <c r="DP153" s="312"/>
      <c r="DQ153" s="312"/>
      <c r="DR153" s="317"/>
      <c r="DS153" s="317"/>
      <c r="DT153" s="305"/>
    </row>
    <row r="154" spans="1:124" s="304" customFormat="1" ht="20.25" customHeight="1" x14ac:dyDescent="0.35">
      <c r="A154" s="307">
        <v>151</v>
      </c>
      <c r="B154" s="307" t="s">
        <v>937</v>
      </c>
      <c r="C154" s="308" t="s">
        <v>199</v>
      </c>
      <c r="D154" s="308" t="s">
        <v>176</v>
      </c>
      <c r="E154" s="308" t="s">
        <v>177</v>
      </c>
      <c r="F154" s="307" t="s">
        <v>151</v>
      </c>
      <c r="G154" s="308" t="s">
        <v>197</v>
      </c>
      <c r="H154" s="308" t="s">
        <v>129</v>
      </c>
      <c r="I154" s="308" t="s">
        <v>179</v>
      </c>
      <c r="J154" s="308" t="s">
        <v>131</v>
      </c>
      <c r="K154" s="308" t="s">
        <v>132</v>
      </c>
      <c r="L154" s="318">
        <v>42338</v>
      </c>
      <c r="M154" s="309"/>
      <c r="N154" s="309"/>
      <c r="O154" s="318"/>
      <c r="P154" s="310" t="s">
        <v>133</v>
      </c>
      <c r="Q154" s="311" t="s">
        <v>774</v>
      </c>
      <c r="R154" s="310" t="s">
        <v>134</v>
      </c>
      <c r="S154" s="312">
        <v>0</v>
      </c>
      <c r="T154" s="312">
        <v>5000000</v>
      </c>
      <c r="U154" s="312"/>
      <c r="V154" s="313">
        <v>5000000</v>
      </c>
      <c r="W154" s="312">
        <v>0</v>
      </c>
      <c r="X154" s="312">
        <v>0</v>
      </c>
      <c r="Y154" s="312">
        <v>0</v>
      </c>
      <c r="Z154" s="314">
        <v>200000</v>
      </c>
      <c r="AA154" s="312">
        <v>0</v>
      </c>
      <c r="AB154" s="312">
        <v>0</v>
      </c>
      <c r="AC154" s="315">
        <v>200000</v>
      </c>
      <c r="AD154" s="312" t="s">
        <v>1246</v>
      </c>
      <c r="AE154" s="316">
        <v>26</v>
      </c>
      <c r="AF154" s="316">
        <v>26</v>
      </c>
      <c r="AG154" s="316">
        <v>0</v>
      </c>
      <c r="AH154" s="316">
        <v>0</v>
      </c>
      <c r="AI154" s="316">
        <v>0</v>
      </c>
      <c r="AJ154" s="316">
        <v>26</v>
      </c>
      <c r="AK154" s="316">
        <v>0</v>
      </c>
      <c r="AL154" s="316">
        <v>0</v>
      </c>
      <c r="AM154" s="316">
        <v>0</v>
      </c>
      <c r="AN154" s="316">
        <v>0</v>
      </c>
      <c r="AO154" s="316">
        <v>0</v>
      </c>
      <c r="AP154" s="316">
        <v>0</v>
      </c>
      <c r="AQ154" s="312">
        <v>5000000</v>
      </c>
      <c r="AR154" s="312">
        <v>0</v>
      </c>
      <c r="AS154" s="312">
        <v>0</v>
      </c>
      <c r="AT154" s="312">
        <v>5000000</v>
      </c>
      <c r="AU154" s="312">
        <v>0</v>
      </c>
      <c r="AV154" s="312">
        <v>0</v>
      </c>
      <c r="AW154" s="312">
        <v>0</v>
      </c>
      <c r="AX154" s="312">
        <v>200000</v>
      </c>
      <c r="AY154" s="218">
        <v>0</v>
      </c>
      <c r="AZ154" s="312">
        <v>0</v>
      </c>
      <c r="BA154" s="218">
        <v>0</v>
      </c>
      <c r="BB154" s="312">
        <v>0</v>
      </c>
      <c r="BC154" s="312">
        <v>0</v>
      </c>
      <c r="BD154" s="312">
        <v>0</v>
      </c>
      <c r="BE154" s="312">
        <v>200000</v>
      </c>
      <c r="BF154" s="218">
        <v>0</v>
      </c>
      <c r="BG154" s="218">
        <v>0</v>
      </c>
      <c r="BH154" s="218">
        <v>0</v>
      </c>
      <c r="BI154" s="218">
        <v>0</v>
      </c>
      <c r="BJ154" s="218">
        <v>0</v>
      </c>
      <c r="BK154" s="218">
        <v>0</v>
      </c>
      <c r="BL154" s="218">
        <v>0</v>
      </c>
      <c r="BM154" s="218">
        <v>0</v>
      </c>
      <c r="BN154" s="218">
        <v>0</v>
      </c>
      <c r="BO154" s="218">
        <v>0</v>
      </c>
      <c r="BP154" s="218">
        <v>0</v>
      </c>
      <c r="BQ154" s="312">
        <v>0</v>
      </c>
      <c r="BR154" s="218">
        <v>0</v>
      </c>
      <c r="BS154" s="312">
        <v>0</v>
      </c>
      <c r="BT154" s="315">
        <v>5200000</v>
      </c>
      <c r="BU154" s="312">
        <v>0</v>
      </c>
      <c r="BV154" s="312">
        <v>200000</v>
      </c>
      <c r="BW154" s="312">
        <v>0</v>
      </c>
      <c r="BX154" s="312">
        <v>11000000</v>
      </c>
      <c r="BY154" s="312">
        <v>0</v>
      </c>
      <c r="BZ154" s="312">
        <v>0</v>
      </c>
      <c r="CA154" s="312">
        <v>400000</v>
      </c>
      <c r="CB154" s="312">
        <v>50000</v>
      </c>
      <c r="CC154" s="312">
        <v>75000</v>
      </c>
      <c r="CD154" s="312">
        <v>0</v>
      </c>
      <c r="CE154" s="312">
        <v>525000</v>
      </c>
      <c r="CF154" s="312">
        <v>11725000</v>
      </c>
      <c r="CG154" s="312">
        <v>0</v>
      </c>
      <c r="CH154" s="312">
        <v>0</v>
      </c>
      <c r="CI154" s="312">
        <v>0</v>
      </c>
      <c r="CJ154" s="312">
        <v>0</v>
      </c>
      <c r="CK154" s="312">
        <v>0</v>
      </c>
      <c r="CL154" s="312">
        <v>50000</v>
      </c>
      <c r="CM154" s="312">
        <v>0</v>
      </c>
      <c r="CN154" s="312">
        <v>0</v>
      </c>
      <c r="CO154" s="312">
        <v>3179000</v>
      </c>
      <c r="CP154" s="312">
        <v>0</v>
      </c>
      <c r="CQ154" s="312">
        <v>3229000</v>
      </c>
      <c r="CR154" s="312">
        <v>1446000</v>
      </c>
      <c r="CS154" s="312">
        <v>0</v>
      </c>
      <c r="CT154" s="315">
        <v>1446000</v>
      </c>
      <c r="CU154" s="312">
        <v>850000</v>
      </c>
      <c r="CV154" s="312">
        <v>0</v>
      </c>
      <c r="CW154" s="312">
        <v>150000</v>
      </c>
      <c r="CX154" s="312"/>
      <c r="CY154" s="312">
        <v>0</v>
      </c>
      <c r="CZ154" s="312">
        <v>1000000</v>
      </c>
      <c r="DA154" s="312">
        <v>1525000</v>
      </c>
      <c r="DB154" s="312">
        <v>100000</v>
      </c>
      <c r="DC154" s="312">
        <v>6300000</v>
      </c>
      <c r="DD154" s="312"/>
      <c r="DE154" s="312" t="s">
        <v>933</v>
      </c>
      <c r="DF154" s="312">
        <v>416666.66666666698</v>
      </c>
      <c r="DG154" s="310" t="s">
        <v>200</v>
      </c>
      <c r="DH154" s="310" t="s">
        <v>1224</v>
      </c>
      <c r="DI154" s="310" t="s">
        <v>1225</v>
      </c>
      <c r="DJ154" s="312"/>
      <c r="DK154" s="312"/>
      <c r="DL154" s="312"/>
      <c r="DM154" s="310"/>
      <c r="DN154" s="312"/>
      <c r="DO154" s="312"/>
      <c r="DP154" s="312"/>
      <c r="DQ154" s="312"/>
      <c r="DR154" s="317"/>
      <c r="DS154" s="317"/>
      <c r="DT154" s="305"/>
    </row>
    <row r="155" spans="1:124" s="304" customFormat="1" ht="20.25" customHeight="1" x14ac:dyDescent="0.35">
      <c r="A155" s="307">
        <v>152</v>
      </c>
      <c r="B155" s="307" t="s">
        <v>938</v>
      </c>
      <c r="C155" s="308" t="s">
        <v>209</v>
      </c>
      <c r="D155" s="308" t="s">
        <v>176</v>
      </c>
      <c r="E155" s="308" t="s">
        <v>177</v>
      </c>
      <c r="F155" s="307" t="s">
        <v>151</v>
      </c>
      <c r="G155" s="308" t="s">
        <v>208</v>
      </c>
      <c r="H155" s="308" t="s">
        <v>129</v>
      </c>
      <c r="I155" s="308" t="s">
        <v>179</v>
      </c>
      <c r="J155" s="308" t="s">
        <v>131</v>
      </c>
      <c r="K155" s="308" t="s">
        <v>132</v>
      </c>
      <c r="L155" s="318">
        <v>42340</v>
      </c>
      <c r="M155" s="309"/>
      <c r="N155" s="309"/>
      <c r="O155" s="318"/>
      <c r="P155" s="310" t="s">
        <v>133</v>
      </c>
      <c r="Q155" s="311" t="s">
        <v>774</v>
      </c>
      <c r="R155" s="310" t="s">
        <v>134</v>
      </c>
      <c r="S155" s="312">
        <v>0</v>
      </c>
      <c r="T155" s="312">
        <v>5000000</v>
      </c>
      <c r="U155" s="312"/>
      <c r="V155" s="313">
        <v>5000000</v>
      </c>
      <c r="W155" s="312">
        <v>0</v>
      </c>
      <c r="X155" s="312">
        <v>0</v>
      </c>
      <c r="Y155" s="312">
        <v>0</v>
      </c>
      <c r="Z155" s="314">
        <v>100000</v>
      </c>
      <c r="AA155" s="312">
        <v>0</v>
      </c>
      <c r="AB155" s="312">
        <v>0</v>
      </c>
      <c r="AC155" s="315">
        <v>100000</v>
      </c>
      <c r="AD155" s="312" t="s">
        <v>1246</v>
      </c>
      <c r="AE155" s="316">
        <v>26</v>
      </c>
      <c r="AF155" s="316">
        <v>26</v>
      </c>
      <c r="AG155" s="316">
        <v>0</v>
      </c>
      <c r="AH155" s="316">
        <v>0</v>
      </c>
      <c r="AI155" s="316">
        <v>0</v>
      </c>
      <c r="AJ155" s="316">
        <v>26</v>
      </c>
      <c r="AK155" s="316">
        <v>0</v>
      </c>
      <c r="AL155" s="316">
        <v>0</v>
      </c>
      <c r="AM155" s="316">
        <v>0</v>
      </c>
      <c r="AN155" s="316">
        <v>0</v>
      </c>
      <c r="AO155" s="316">
        <v>0</v>
      </c>
      <c r="AP155" s="316">
        <v>0</v>
      </c>
      <c r="AQ155" s="312">
        <v>5000000</v>
      </c>
      <c r="AR155" s="312">
        <v>0</v>
      </c>
      <c r="AS155" s="312">
        <v>0</v>
      </c>
      <c r="AT155" s="312">
        <v>5000000</v>
      </c>
      <c r="AU155" s="312">
        <v>0</v>
      </c>
      <c r="AV155" s="312">
        <v>0</v>
      </c>
      <c r="AW155" s="312">
        <v>0</v>
      </c>
      <c r="AX155" s="312">
        <v>100000</v>
      </c>
      <c r="AY155" s="218">
        <v>0</v>
      </c>
      <c r="AZ155" s="312">
        <v>0</v>
      </c>
      <c r="BA155" s="218">
        <v>0</v>
      </c>
      <c r="BB155" s="312">
        <v>0</v>
      </c>
      <c r="BC155" s="312">
        <v>0</v>
      </c>
      <c r="BD155" s="312">
        <v>0</v>
      </c>
      <c r="BE155" s="312">
        <v>100000</v>
      </c>
      <c r="BF155" s="218">
        <v>0</v>
      </c>
      <c r="BG155" s="218">
        <v>0</v>
      </c>
      <c r="BH155" s="218">
        <v>0</v>
      </c>
      <c r="BI155" s="218">
        <v>0</v>
      </c>
      <c r="BJ155" s="218">
        <v>0</v>
      </c>
      <c r="BK155" s="218">
        <v>0</v>
      </c>
      <c r="BL155" s="218">
        <v>0</v>
      </c>
      <c r="BM155" s="218">
        <v>0</v>
      </c>
      <c r="BN155" s="218">
        <v>0</v>
      </c>
      <c r="BO155" s="218">
        <v>0</v>
      </c>
      <c r="BP155" s="218">
        <v>0</v>
      </c>
      <c r="BQ155" s="312">
        <v>0</v>
      </c>
      <c r="BR155" s="218">
        <v>0</v>
      </c>
      <c r="BS155" s="312">
        <v>0</v>
      </c>
      <c r="BT155" s="315">
        <v>5100000</v>
      </c>
      <c r="BU155" s="312">
        <v>0</v>
      </c>
      <c r="BV155" s="312">
        <v>100000</v>
      </c>
      <c r="BW155" s="312">
        <v>0</v>
      </c>
      <c r="BX155" s="312">
        <v>11000000</v>
      </c>
      <c r="BY155" s="312">
        <v>0</v>
      </c>
      <c r="BZ155" s="312">
        <v>0</v>
      </c>
      <c r="CA155" s="312">
        <v>400000</v>
      </c>
      <c r="CB155" s="312">
        <v>50000</v>
      </c>
      <c r="CC155" s="312">
        <v>75000</v>
      </c>
      <c r="CD155" s="312">
        <v>0</v>
      </c>
      <c r="CE155" s="312">
        <v>525000</v>
      </c>
      <c r="CF155" s="312">
        <v>11625000</v>
      </c>
      <c r="CG155" s="312">
        <v>0</v>
      </c>
      <c r="CH155" s="312">
        <v>0</v>
      </c>
      <c r="CI155" s="312">
        <v>0</v>
      </c>
      <c r="CJ155" s="312">
        <v>0</v>
      </c>
      <c r="CK155" s="312">
        <v>0</v>
      </c>
      <c r="CL155" s="312">
        <v>50000</v>
      </c>
      <c r="CM155" s="312">
        <v>0</v>
      </c>
      <c r="CN155" s="312">
        <v>0</v>
      </c>
      <c r="CO155" s="312">
        <v>1442900</v>
      </c>
      <c r="CP155" s="312">
        <v>0</v>
      </c>
      <c r="CQ155" s="312">
        <v>1492900</v>
      </c>
      <c r="CR155" s="312">
        <v>3082100</v>
      </c>
      <c r="CS155" s="312">
        <v>0</v>
      </c>
      <c r="CT155" s="315">
        <v>3082100</v>
      </c>
      <c r="CU155" s="312">
        <v>850000</v>
      </c>
      <c r="CV155" s="312">
        <v>0</v>
      </c>
      <c r="CW155" s="312">
        <v>150000</v>
      </c>
      <c r="CX155" s="312"/>
      <c r="CY155" s="312">
        <v>0</v>
      </c>
      <c r="CZ155" s="312">
        <v>1000000</v>
      </c>
      <c r="DA155" s="312">
        <v>1525000</v>
      </c>
      <c r="DB155" s="312">
        <v>100000</v>
      </c>
      <c r="DC155" s="312">
        <v>6200000</v>
      </c>
      <c r="DD155" s="312"/>
      <c r="DE155" s="312" t="s">
        <v>933</v>
      </c>
      <c r="DF155" s="312">
        <v>416666.66666666698</v>
      </c>
      <c r="DG155" s="310" t="s">
        <v>210</v>
      </c>
      <c r="DH155" s="310" t="s">
        <v>1224</v>
      </c>
      <c r="DI155" s="310" t="s">
        <v>1225</v>
      </c>
      <c r="DJ155" s="312"/>
      <c r="DK155" s="312"/>
      <c r="DL155" s="312"/>
      <c r="DM155" s="310"/>
      <c r="DN155" s="312"/>
      <c r="DO155" s="312"/>
      <c r="DP155" s="312"/>
      <c r="DQ155" s="312"/>
      <c r="DR155" s="317"/>
      <c r="DS155" s="317"/>
      <c r="DT155" s="305"/>
    </row>
    <row r="156" spans="1:124" s="304" customFormat="1" ht="20.25" customHeight="1" x14ac:dyDescent="0.35">
      <c r="A156" s="307">
        <v>153</v>
      </c>
      <c r="B156" s="307" t="s">
        <v>939</v>
      </c>
      <c r="C156" s="308" t="s">
        <v>211</v>
      </c>
      <c r="D156" s="308" t="s">
        <v>176</v>
      </c>
      <c r="E156" s="308" t="s">
        <v>177</v>
      </c>
      <c r="F156" s="307" t="s">
        <v>151</v>
      </c>
      <c r="G156" s="308" t="s">
        <v>208</v>
      </c>
      <c r="H156" s="308" t="s">
        <v>169</v>
      </c>
      <c r="I156" s="308" t="s">
        <v>179</v>
      </c>
      <c r="J156" s="308" t="s">
        <v>131</v>
      </c>
      <c r="K156" s="308" t="s">
        <v>132</v>
      </c>
      <c r="L156" s="318">
        <v>42346</v>
      </c>
      <c r="M156" s="309"/>
      <c r="N156" s="309"/>
      <c r="O156" s="318"/>
      <c r="P156" s="310" t="s">
        <v>133</v>
      </c>
      <c r="Q156" s="311" t="s">
        <v>774</v>
      </c>
      <c r="R156" s="310" t="s">
        <v>134</v>
      </c>
      <c r="S156" s="312">
        <v>0</v>
      </c>
      <c r="T156" s="312">
        <v>5000000</v>
      </c>
      <c r="U156" s="312"/>
      <c r="V156" s="313">
        <v>5000000</v>
      </c>
      <c r="W156" s="312">
        <v>0</v>
      </c>
      <c r="X156" s="312">
        <v>0</v>
      </c>
      <c r="Y156" s="312">
        <v>0</v>
      </c>
      <c r="Z156" s="314">
        <v>100000</v>
      </c>
      <c r="AA156" s="312">
        <v>0</v>
      </c>
      <c r="AB156" s="312">
        <v>0</v>
      </c>
      <c r="AC156" s="315">
        <v>100000</v>
      </c>
      <c r="AD156" s="312" t="s">
        <v>1246</v>
      </c>
      <c r="AE156" s="316">
        <v>26</v>
      </c>
      <c r="AF156" s="316">
        <v>26</v>
      </c>
      <c r="AG156" s="316">
        <v>0</v>
      </c>
      <c r="AH156" s="316">
        <v>0</v>
      </c>
      <c r="AI156" s="316">
        <v>0</v>
      </c>
      <c r="AJ156" s="316">
        <v>26</v>
      </c>
      <c r="AK156" s="316">
        <v>0</v>
      </c>
      <c r="AL156" s="316">
        <v>0</v>
      </c>
      <c r="AM156" s="316">
        <v>0</v>
      </c>
      <c r="AN156" s="316">
        <v>0</v>
      </c>
      <c r="AO156" s="316">
        <v>0</v>
      </c>
      <c r="AP156" s="316">
        <v>0</v>
      </c>
      <c r="AQ156" s="312">
        <v>5000000</v>
      </c>
      <c r="AR156" s="312">
        <v>0</v>
      </c>
      <c r="AS156" s="312">
        <v>0</v>
      </c>
      <c r="AT156" s="312">
        <v>5000000</v>
      </c>
      <c r="AU156" s="312">
        <v>0</v>
      </c>
      <c r="AV156" s="312">
        <v>0</v>
      </c>
      <c r="AW156" s="312">
        <v>0</v>
      </c>
      <c r="AX156" s="312">
        <v>100000</v>
      </c>
      <c r="AY156" s="218">
        <v>0</v>
      </c>
      <c r="AZ156" s="312">
        <v>0</v>
      </c>
      <c r="BA156" s="218">
        <v>0</v>
      </c>
      <c r="BB156" s="312">
        <v>0</v>
      </c>
      <c r="BC156" s="312">
        <v>0</v>
      </c>
      <c r="BD156" s="312">
        <v>0</v>
      </c>
      <c r="BE156" s="312">
        <v>100000</v>
      </c>
      <c r="BF156" s="218">
        <v>0</v>
      </c>
      <c r="BG156" s="218">
        <v>0</v>
      </c>
      <c r="BH156" s="218">
        <v>0</v>
      </c>
      <c r="BI156" s="218">
        <v>0</v>
      </c>
      <c r="BJ156" s="218">
        <v>0</v>
      </c>
      <c r="BK156" s="218">
        <v>0</v>
      </c>
      <c r="BL156" s="218">
        <v>0</v>
      </c>
      <c r="BM156" s="218">
        <v>0</v>
      </c>
      <c r="BN156" s="218">
        <v>0</v>
      </c>
      <c r="BO156" s="218">
        <v>0</v>
      </c>
      <c r="BP156" s="218">
        <v>0</v>
      </c>
      <c r="BQ156" s="312">
        <v>0</v>
      </c>
      <c r="BR156" s="218">
        <v>0</v>
      </c>
      <c r="BS156" s="312">
        <v>0</v>
      </c>
      <c r="BT156" s="315">
        <v>5100000</v>
      </c>
      <c r="BU156" s="312">
        <v>0</v>
      </c>
      <c r="BV156" s="312">
        <v>100000</v>
      </c>
      <c r="BW156" s="312">
        <v>0</v>
      </c>
      <c r="BX156" s="312">
        <v>11000000</v>
      </c>
      <c r="BY156" s="312">
        <v>0</v>
      </c>
      <c r="BZ156" s="312">
        <v>0</v>
      </c>
      <c r="CA156" s="312">
        <v>400000</v>
      </c>
      <c r="CB156" s="312">
        <v>50000</v>
      </c>
      <c r="CC156" s="312">
        <v>75000</v>
      </c>
      <c r="CD156" s="312">
        <v>0</v>
      </c>
      <c r="CE156" s="312">
        <v>525000</v>
      </c>
      <c r="CF156" s="312">
        <v>11625000</v>
      </c>
      <c r="CG156" s="312">
        <v>0</v>
      </c>
      <c r="CH156" s="312">
        <v>0</v>
      </c>
      <c r="CI156" s="312">
        <v>0</v>
      </c>
      <c r="CJ156" s="312">
        <v>0</v>
      </c>
      <c r="CK156" s="312">
        <v>0</v>
      </c>
      <c r="CL156" s="312">
        <v>0</v>
      </c>
      <c r="CM156" s="312">
        <v>0</v>
      </c>
      <c r="CN156" s="312">
        <v>0</v>
      </c>
      <c r="CO156" s="312">
        <v>0</v>
      </c>
      <c r="CP156" s="312">
        <v>0</v>
      </c>
      <c r="CQ156" s="312">
        <v>0</v>
      </c>
      <c r="CR156" s="312">
        <v>4575000</v>
      </c>
      <c r="CS156" s="312">
        <v>0</v>
      </c>
      <c r="CT156" s="315">
        <v>4575000</v>
      </c>
      <c r="CU156" s="312">
        <v>850000</v>
      </c>
      <c r="CV156" s="312">
        <v>0</v>
      </c>
      <c r="CW156" s="312">
        <v>150000</v>
      </c>
      <c r="CX156" s="312"/>
      <c r="CY156" s="312">
        <v>0</v>
      </c>
      <c r="CZ156" s="312">
        <v>1000000</v>
      </c>
      <c r="DA156" s="312">
        <v>1525000</v>
      </c>
      <c r="DB156" s="312">
        <v>100000</v>
      </c>
      <c r="DC156" s="312">
        <v>6200000</v>
      </c>
      <c r="DD156" s="312"/>
      <c r="DE156" s="312" t="s">
        <v>936</v>
      </c>
      <c r="DF156" s="312">
        <v>416666.66666666698</v>
      </c>
      <c r="DG156" s="310" t="s">
        <v>212</v>
      </c>
      <c r="DH156" s="310" t="s">
        <v>1224</v>
      </c>
      <c r="DI156" s="310" t="s">
        <v>1226</v>
      </c>
      <c r="DJ156" s="312"/>
      <c r="DK156" s="312"/>
      <c r="DL156" s="312"/>
      <c r="DM156" s="310"/>
      <c r="DN156" s="312"/>
      <c r="DO156" s="312"/>
      <c r="DP156" s="312"/>
      <c r="DQ156" s="312"/>
      <c r="DR156" s="317"/>
      <c r="DS156" s="317"/>
      <c r="DT156" s="305"/>
    </row>
    <row r="157" spans="1:124" s="304" customFormat="1" ht="20.25" customHeight="1" x14ac:dyDescent="0.35">
      <c r="A157" s="307">
        <v>154</v>
      </c>
      <c r="B157" s="307" t="s">
        <v>940</v>
      </c>
      <c r="C157" s="308" t="s">
        <v>196</v>
      </c>
      <c r="D157" s="308" t="s">
        <v>176</v>
      </c>
      <c r="E157" s="308" t="s">
        <v>177</v>
      </c>
      <c r="F157" s="307" t="s">
        <v>151</v>
      </c>
      <c r="G157" s="308" t="s">
        <v>197</v>
      </c>
      <c r="H157" s="308" t="s">
        <v>129</v>
      </c>
      <c r="I157" s="308" t="s">
        <v>179</v>
      </c>
      <c r="J157" s="308" t="s">
        <v>131</v>
      </c>
      <c r="K157" s="308" t="s">
        <v>198</v>
      </c>
      <c r="L157" s="318">
        <v>42898</v>
      </c>
      <c r="M157" s="309"/>
      <c r="N157" s="309"/>
      <c r="O157" s="318">
        <v>44532</v>
      </c>
      <c r="P157" s="310" t="s">
        <v>133</v>
      </c>
      <c r="Q157" s="311" t="s">
        <v>774</v>
      </c>
      <c r="R157" s="310" t="s">
        <v>134</v>
      </c>
      <c r="S157" s="312">
        <v>0</v>
      </c>
      <c r="T157" s="312">
        <v>5000000</v>
      </c>
      <c r="U157" s="312"/>
      <c r="V157" s="313">
        <v>5000000</v>
      </c>
      <c r="W157" s="312">
        <v>0</v>
      </c>
      <c r="X157" s="312">
        <v>0</v>
      </c>
      <c r="Y157" s="312">
        <v>0</v>
      </c>
      <c r="Z157" s="314">
        <v>100000</v>
      </c>
      <c r="AA157" s="312">
        <v>0</v>
      </c>
      <c r="AB157" s="312">
        <v>0</v>
      </c>
      <c r="AC157" s="315">
        <v>100000</v>
      </c>
      <c r="AD157" s="312" t="s">
        <v>1246</v>
      </c>
      <c r="AE157" s="316">
        <v>26</v>
      </c>
      <c r="AF157" s="316">
        <v>5</v>
      </c>
      <c r="AG157" s="316">
        <v>0</v>
      </c>
      <c r="AH157" s="316">
        <v>0</v>
      </c>
      <c r="AI157" s="316">
        <v>0</v>
      </c>
      <c r="AJ157" s="316">
        <v>5</v>
      </c>
      <c r="AK157" s="316">
        <v>0</v>
      </c>
      <c r="AL157" s="316">
        <v>0</v>
      </c>
      <c r="AM157" s="316">
        <v>0</v>
      </c>
      <c r="AN157" s="316">
        <v>0</v>
      </c>
      <c r="AO157" s="316">
        <v>0</v>
      </c>
      <c r="AP157" s="316">
        <v>0</v>
      </c>
      <c r="AQ157" s="312">
        <v>961538.46149999998</v>
      </c>
      <c r="AR157" s="312">
        <v>1076923</v>
      </c>
      <c r="AS157" s="312">
        <v>0</v>
      </c>
      <c r="AT157" s="312">
        <v>2038461.4615</v>
      </c>
      <c r="AU157" s="312">
        <v>0</v>
      </c>
      <c r="AV157" s="312">
        <v>0</v>
      </c>
      <c r="AW157" s="312">
        <v>0</v>
      </c>
      <c r="AX157" s="312">
        <v>50000</v>
      </c>
      <c r="AY157" s="218">
        <v>0</v>
      </c>
      <c r="AZ157" s="312">
        <v>0</v>
      </c>
      <c r="BA157" s="218">
        <v>0</v>
      </c>
      <c r="BB157" s="312">
        <v>0</v>
      </c>
      <c r="BC157" s="312">
        <v>0</v>
      </c>
      <c r="BD157" s="312">
        <v>0</v>
      </c>
      <c r="BE157" s="312">
        <v>50000</v>
      </c>
      <c r="BF157" s="218">
        <v>0</v>
      </c>
      <c r="BG157" s="218">
        <v>0</v>
      </c>
      <c r="BH157" s="218">
        <v>0</v>
      </c>
      <c r="BI157" s="218">
        <v>0</v>
      </c>
      <c r="BJ157" s="218">
        <v>0</v>
      </c>
      <c r="BK157" s="218">
        <v>0</v>
      </c>
      <c r="BL157" s="218">
        <v>0</v>
      </c>
      <c r="BM157" s="218">
        <v>0</v>
      </c>
      <c r="BN157" s="218">
        <v>0</v>
      </c>
      <c r="BO157" s="218">
        <v>0</v>
      </c>
      <c r="BP157" s="218">
        <v>0</v>
      </c>
      <c r="BQ157" s="312">
        <v>0</v>
      </c>
      <c r="BR157" s="218">
        <v>0</v>
      </c>
      <c r="BS157" s="312">
        <v>0</v>
      </c>
      <c r="BT157" s="315">
        <v>2088461.4615</v>
      </c>
      <c r="BU157" s="312">
        <v>0</v>
      </c>
      <c r="BV157" s="312">
        <v>50000</v>
      </c>
      <c r="BW157" s="312">
        <v>0</v>
      </c>
      <c r="BX157" s="312">
        <v>11000000</v>
      </c>
      <c r="BY157" s="312">
        <v>0</v>
      </c>
      <c r="BZ157" s="312">
        <v>0</v>
      </c>
      <c r="CA157" s="312">
        <v>0</v>
      </c>
      <c r="CB157" s="312">
        <v>0</v>
      </c>
      <c r="CC157" s="312">
        <v>0</v>
      </c>
      <c r="CD157" s="312">
        <v>0</v>
      </c>
      <c r="CE157" s="312">
        <v>0</v>
      </c>
      <c r="CF157" s="312">
        <v>11050000</v>
      </c>
      <c r="CG157" s="312">
        <v>0</v>
      </c>
      <c r="CH157" s="312">
        <v>0</v>
      </c>
      <c r="CI157" s="312">
        <v>0</v>
      </c>
      <c r="CJ157" s="312">
        <v>0</v>
      </c>
      <c r="CK157" s="312">
        <v>0</v>
      </c>
      <c r="CL157" s="312">
        <v>0</v>
      </c>
      <c r="CM157" s="312">
        <v>0</v>
      </c>
      <c r="CN157" s="312">
        <v>0</v>
      </c>
      <c r="CO157" s="312">
        <v>0</v>
      </c>
      <c r="CP157" s="312">
        <v>0</v>
      </c>
      <c r="CQ157" s="312">
        <v>0</v>
      </c>
      <c r="CR157" s="312">
        <v>2088461</v>
      </c>
      <c r="CS157" s="312">
        <v>0</v>
      </c>
      <c r="CT157" s="315">
        <v>2088461</v>
      </c>
      <c r="CU157" s="312">
        <v>0</v>
      </c>
      <c r="CV157" s="312">
        <v>0</v>
      </c>
      <c r="CW157" s="312">
        <v>0</v>
      </c>
      <c r="CX157" s="312"/>
      <c r="CY157" s="312">
        <v>0</v>
      </c>
      <c r="CZ157" s="312">
        <v>0</v>
      </c>
      <c r="DA157" s="312">
        <v>0</v>
      </c>
      <c r="DB157" s="312">
        <v>0</v>
      </c>
      <c r="DC157" s="312">
        <v>2088461</v>
      </c>
      <c r="DD157" s="312"/>
      <c r="DE157" s="312" t="s">
        <v>933</v>
      </c>
      <c r="DF157" s="312">
        <v>416666.66666666698</v>
      </c>
      <c r="DG157" s="310" t="s">
        <v>195</v>
      </c>
      <c r="DH157" s="310" t="s">
        <v>1224</v>
      </c>
      <c r="DI157" s="310" t="s">
        <v>1225</v>
      </c>
      <c r="DJ157" s="312"/>
      <c r="DK157" s="312"/>
      <c r="DL157" s="312"/>
      <c r="DM157" s="310"/>
      <c r="DN157" s="312"/>
      <c r="DO157" s="312"/>
      <c r="DP157" s="312"/>
      <c r="DQ157" s="312"/>
      <c r="DR157" s="317"/>
      <c r="DS157" s="317"/>
      <c r="DT157" s="305"/>
    </row>
    <row r="158" spans="1:124" s="304" customFormat="1" ht="20.25" customHeight="1" x14ac:dyDescent="0.35">
      <c r="A158" s="307">
        <v>155</v>
      </c>
      <c r="B158" s="307" t="s">
        <v>941</v>
      </c>
      <c r="C158" s="308" t="s">
        <v>213</v>
      </c>
      <c r="D158" s="308" t="s">
        <v>176</v>
      </c>
      <c r="E158" s="308" t="s">
        <v>177</v>
      </c>
      <c r="F158" s="307" t="s">
        <v>151</v>
      </c>
      <c r="G158" s="308" t="s">
        <v>208</v>
      </c>
      <c r="H158" s="308" t="s">
        <v>129</v>
      </c>
      <c r="I158" s="308" t="s">
        <v>179</v>
      </c>
      <c r="J158" s="308" t="s">
        <v>131</v>
      </c>
      <c r="K158" s="308" t="s">
        <v>132</v>
      </c>
      <c r="L158" s="318">
        <v>43236</v>
      </c>
      <c r="M158" s="309"/>
      <c r="N158" s="309"/>
      <c r="O158" s="318"/>
      <c r="P158" s="310" t="s">
        <v>133</v>
      </c>
      <c r="Q158" s="311" t="s">
        <v>774</v>
      </c>
      <c r="R158" s="310" t="s">
        <v>134</v>
      </c>
      <c r="S158" s="312">
        <v>0</v>
      </c>
      <c r="T158" s="312">
        <v>5000000</v>
      </c>
      <c r="U158" s="312"/>
      <c r="V158" s="313">
        <v>5000000</v>
      </c>
      <c r="W158" s="312">
        <v>0</v>
      </c>
      <c r="X158" s="312">
        <v>0</v>
      </c>
      <c r="Y158" s="312">
        <v>0</v>
      </c>
      <c r="Z158" s="314">
        <v>100000</v>
      </c>
      <c r="AA158" s="312">
        <v>0</v>
      </c>
      <c r="AB158" s="312">
        <v>0</v>
      </c>
      <c r="AC158" s="315">
        <v>100000</v>
      </c>
      <c r="AD158" s="312" t="s">
        <v>1246</v>
      </c>
      <c r="AE158" s="316">
        <v>26</v>
      </c>
      <c r="AF158" s="316">
        <v>26</v>
      </c>
      <c r="AG158" s="316">
        <v>0</v>
      </c>
      <c r="AH158" s="316">
        <v>0</v>
      </c>
      <c r="AI158" s="316">
        <v>0</v>
      </c>
      <c r="AJ158" s="316">
        <v>26</v>
      </c>
      <c r="AK158" s="316">
        <v>0</v>
      </c>
      <c r="AL158" s="316">
        <v>0</v>
      </c>
      <c r="AM158" s="316">
        <v>0</v>
      </c>
      <c r="AN158" s="316">
        <v>0</v>
      </c>
      <c r="AO158" s="316">
        <v>0</v>
      </c>
      <c r="AP158" s="316">
        <v>0</v>
      </c>
      <c r="AQ158" s="312">
        <v>5000000</v>
      </c>
      <c r="AR158" s="312">
        <v>0</v>
      </c>
      <c r="AS158" s="312">
        <v>0</v>
      </c>
      <c r="AT158" s="312">
        <v>5000000</v>
      </c>
      <c r="AU158" s="312">
        <v>0</v>
      </c>
      <c r="AV158" s="312">
        <v>0</v>
      </c>
      <c r="AW158" s="312">
        <v>0</v>
      </c>
      <c r="AX158" s="312">
        <v>100000</v>
      </c>
      <c r="AY158" s="218">
        <v>0</v>
      </c>
      <c r="AZ158" s="312">
        <v>0</v>
      </c>
      <c r="BA158" s="218">
        <v>0</v>
      </c>
      <c r="BB158" s="312">
        <v>0</v>
      </c>
      <c r="BC158" s="312">
        <v>0</v>
      </c>
      <c r="BD158" s="312">
        <v>0</v>
      </c>
      <c r="BE158" s="312">
        <v>100000</v>
      </c>
      <c r="BF158" s="218">
        <v>0</v>
      </c>
      <c r="BG158" s="218">
        <v>0</v>
      </c>
      <c r="BH158" s="218">
        <v>0</v>
      </c>
      <c r="BI158" s="218">
        <v>0</v>
      </c>
      <c r="BJ158" s="218">
        <v>0</v>
      </c>
      <c r="BK158" s="218">
        <v>0</v>
      </c>
      <c r="BL158" s="218">
        <v>0</v>
      </c>
      <c r="BM158" s="218">
        <v>0</v>
      </c>
      <c r="BN158" s="218">
        <v>0</v>
      </c>
      <c r="BO158" s="218">
        <v>0</v>
      </c>
      <c r="BP158" s="218">
        <v>0</v>
      </c>
      <c r="BQ158" s="312">
        <v>0</v>
      </c>
      <c r="BR158" s="218">
        <v>0</v>
      </c>
      <c r="BS158" s="312">
        <v>0</v>
      </c>
      <c r="BT158" s="315">
        <v>5100000</v>
      </c>
      <c r="BU158" s="312">
        <v>0</v>
      </c>
      <c r="BV158" s="312">
        <v>100000</v>
      </c>
      <c r="BW158" s="312">
        <v>0</v>
      </c>
      <c r="BX158" s="312">
        <v>11000000</v>
      </c>
      <c r="BY158" s="312">
        <v>0</v>
      </c>
      <c r="BZ158" s="312">
        <v>0</v>
      </c>
      <c r="CA158" s="312">
        <v>400000</v>
      </c>
      <c r="CB158" s="312">
        <v>50000</v>
      </c>
      <c r="CC158" s="312">
        <v>75000</v>
      </c>
      <c r="CD158" s="312">
        <v>0</v>
      </c>
      <c r="CE158" s="312">
        <v>525000</v>
      </c>
      <c r="CF158" s="312">
        <v>11625000</v>
      </c>
      <c r="CG158" s="312">
        <v>0</v>
      </c>
      <c r="CH158" s="312">
        <v>0</v>
      </c>
      <c r="CI158" s="312">
        <v>0</v>
      </c>
      <c r="CJ158" s="312">
        <v>0</v>
      </c>
      <c r="CK158" s="312">
        <v>0</v>
      </c>
      <c r="CL158" s="312">
        <v>0</v>
      </c>
      <c r="CM158" s="312">
        <v>0</v>
      </c>
      <c r="CN158" s="312">
        <v>0</v>
      </c>
      <c r="CO158" s="312">
        <v>0</v>
      </c>
      <c r="CP158" s="312">
        <v>0</v>
      </c>
      <c r="CQ158" s="312">
        <v>0</v>
      </c>
      <c r="CR158" s="312">
        <v>4575000</v>
      </c>
      <c r="CS158" s="312">
        <v>0</v>
      </c>
      <c r="CT158" s="315">
        <v>4575000</v>
      </c>
      <c r="CU158" s="312">
        <v>850000</v>
      </c>
      <c r="CV158" s="312">
        <v>0</v>
      </c>
      <c r="CW158" s="312">
        <v>150000</v>
      </c>
      <c r="CX158" s="312"/>
      <c r="CY158" s="312">
        <v>0</v>
      </c>
      <c r="CZ158" s="312">
        <v>1000000</v>
      </c>
      <c r="DA158" s="312">
        <v>1525000</v>
      </c>
      <c r="DB158" s="312">
        <v>100000</v>
      </c>
      <c r="DC158" s="312">
        <v>6200000</v>
      </c>
      <c r="DD158" s="312"/>
      <c r="DE158" s="312" t="s">
        <v>933</v>
      </c>
      <c r="DF158" s="312">
        <v>416666.66666666698</v>
      </c>
      <c r="DG158" s="310" t="s">
        <v>188</v>
      </c>
      <c r="DH158" s="310" t="s">
        <v>1224</v>
      </c>
      <c r="DI158" s="310" t="s">
        <v>1225</v>
      </c>
      <c r="DJ158" s="312"/>
      <c r="DK158" s="312"/>
      <c r="DL158" s="312"/>
      <c r="DM158" s="310"/>
      <c r="DN158" s="312"/>
      <c r="DO158" s="312"/>
      <c r="DP158" s="312"/>
      <c r="DQ158" s="312"/>
      <c r="DR158" s="317"/>
      <c r="DS158" s="317"/>
      <c r="DT158" s="305"/>
    </row>
    <row r="159" spans="1:124" s="304" customFormat="1" ht="20.25" customHeight="1" x14ac:dyDescent="0.35">
      <c r="A159" s="307">
        <v>156</v>
      </c>
      <c r="B159" s="307" t="s">
        <v>942</v>
      </c>
      <c r="C159" s="308" t="s">
        <v>201</v>
      </c>
      <c r="D159" s="308" t="s">
        <v>176</v>
      </c>
      <c r="E159" s="308" t="s">
        <v>177</v>
      </c>
      <c r="F159" s="307" t="s">
        <v>151</v>
      </c>
      <c r="G159" s="308" t="s">
        <v>197</v>
      </c>
      <c r="H159" s="308" t="s">
        <v>129</v>
      </c>
      <c r="I159" s="308" t="s">
        <v>179</v>
      </c>
      <c r="J159" s="308" t="s">
        <v>131</v>
      </c>
      <c r="K159" s="308" t="s">
        <v>132</v>
      </c>
      <c r="L159" s="318">
        <v>43616</v>
      </c>
      <c r="M159" s="309"/>
      <c r="N159" s="309"/>
      <c r="O159" s="318"/>
      <c r="P159" s="310" t="s">
        <v>133</v>
      </c>
      <c r="Q159" s="311" t="s">
        <v>774</v>
      </c>
      <c r="R159" s="310" t="s">
        <v>134</v>
      </c>
      <c r="S159" s="312">
        <v>0</v>
      </c>
      <c r="T159" s="312">
        <v>5000000</v>
      </c>
      <c r="U159" s="312"/>
      <c r="V159" s="313">
        <v>5000000</v>
      </c>
      <c r="W159" s="312">
        <v>0</v>
      </c>
      <c r="X159" s="312">
        <v>0</v>
      </c>
      <c r="Y159" s="312">
        <v>0</v>
      </c>
      <c r="Z159" s="314">
        <v>0</v>
      </c>
      <c r="AA159" s="312">
        <v>0</v>
      </c>
      <c r="AB159" s="312">
        <v>0</v>
      </c>
      <c r="AC159" s="315">
        <v>0</v>
      </c>
      <c r="AD159" s="312" t="s">
        <v>1246</v>
      </c>
      <c r="AE159" s="316">
        <v>26</v>
      </c>
      <c r="AF159" s="316">
        <v>26</v>
      </c>
      <c r="AG159" s="316">
        <v>0</v>
      </c>
      <c r="AH159" s="316">
        <v>0</v>
      </c>
      <c r="AI159" s="316">
        <v>0</v>
      </c>
      <c r="AJ159" s="316">
        <v>26</v>
      </c>
      <c r="AK159" s="316">
        <v>0</v>
      </c>
      <c r="AL159" s="316">
        <v>0</v>
      </c>
      <c r="AM159" s="316">
        <v>0</v>
      </c>
      <c r="AN159" s="316">
        <v>0</v>
      </c>
      <c r="AO159" s="316">
        <v>0</v>
      </c>
      <c r="AP159" s="316">
        <v>0</v>
      </c>
      <c r="AQ159" s="312">
        <v>5000000</v>
      </c>
      <c r="AR159" s="312">
        <v>0</v>
      </c>
      <c r="AS159" s="312">
        <v>0</v>
      </c>
      <c r="AT159" s="312">
        <v>5000000</v>
      </c>
      <c r="AU159" s="312">
        <v>0</v>
      </c>
      <c r="AV159" s="312">
        <v>0</v>
      </c>
      <c r="AW159" s="312">
        <v>0</v>
      </c>
      <c r="AX159" s="312">
        <v>0</v>
      </c>
      <c r="AY159" s="218">
        <v>0</v>
      </c>
      <c r="AZ159" s="312">
        <v>0</v>
      </c>
      <c r="BA159" s="218">
        <v>0</v>
      </c>
      <c r="BB159" s="312">
        <v>0</v>
      </c>
      <c r="BC159" s="312">
        <v>0</v>
      </c>
      <c r="BD159" s="312">
        <v>0</v>
      </c>
      <c r="BE159" s="312">
        <v>0</v>
      </c>
      <c r="BF159" s="218">
        <v>0</v>
      </c>
      <c r="BG159" s="218">
        <v>0</v>
      </c>
      <c r="BH159" s="218">
        <v>0</v>
      </c>
      <c r="BI159" s="218">
        <v>0</v>
      </c>
      <c r="BJ159" s="218">
        <v>0</v>
      </c>
      <c r="BK159" s="218">
        <v>0</v>
      </c>
      <c r="BL159" s="218">
        <v>0</v>
      </c>
      <c r="BM159" s="218">
        <v>0</v>
      </c>
      <c r="BN159" s="218">
        <v>0</v>
      </c>
      <c r="BO159" s="218">
        <v>0</v>
      </c>
      <c r="BP159" s="218">
        <v>0</v>
      </c>
      <c r="BQ159" s="312">
        <v>0</v>
      </c>
      <c r="BR159" s="218">
        <v>0</v>
      </c>
      <c r="BS159" s="312">
        <v>0</v>
      </c>
      <c r="BT159" s="315">
        <v>5000000</v>
      </c>
      <c r="BU159" s="312">
        <v>0</v>
      </c>
      <c r="BV159" s="312">
        <v>0</v>
      </c>
      <c r="BW159" s="312">
        <v>0</v>
      </c>
      <c r="BX159" s="312">
        <v>11000000</v>
      </c>
      <c r="BY159" s="312">
        <v>0</v>
      </c>
      <c r="BZ159" s="312">
        <v>0</v>
      </c>
      <c r="CA159" s="312">
        <v>400000</v>
      </c>
      <c r="CB159" s="312">
        <v>50000</v>
      </c>
      <c r="CC159" s="312">
        <v>75000</v>
      </c>
      <c r="CD159" s="312">
        <v>0</v>
      </c>
      <c r="CE159" s="312">
        <v>525000</v>
      </c>
      <c r="CF159" s="312">
        <v>11525000</v>
      </c>
      <c r="CG159" s="312">
        <v>0</v>
      </c>
      <c r="CH159" s="312">
        <v>0</v>
      </c>
      <c r="CI159" s="312">
        <v>0</v>
      </c>
      <c r="CJ159" s="312">
        <v>0</v>
      </c>
      <c r="CK159" s="312">
        <v>0</v>
      </c>
      <c r="CL159" s="312">
        <v>0</v>
      </c>
      <c r="CM159" s="312">
        <v>0</v>
      </c>
      <c r="CN159" s="312">
        <v>0</v>
      </c>
      <c r="CO159" s="312">
        <v>0</v>
      </c>
      <c r="CP159" s="312">
        <v>0</v>
      </c>
      <c r="CQ159" s="312">
        <v>0</v>
      </c>
      <c r="CR159" s="312">
        <v>4475000</v>
      </c>
      <c r="CS159" s="312">
        <v>0</v>
      </c>
      <c r="CT159" s="315">
        <v>4475000</v>
      </c>
      <c r="CU159" s="312">
        <v>850000</v>
      </c>
      <c r="CV159" s="312">
        <v>0</v>
      </c>
      <c r="CW159" s="312">
        <v>150000</v>
      </c>
      <c r="CX159" s="312"/>
      <c r="CY159" s="312">
        <v>0</v>
      </c>
      <c r="CZ159" s="312">
        <v>1000000</v>
      </c>
      <c r="DA159" s="312">
        <v>1525000</v>
      </c>
      <c r="DB159" s="312">
        <v>100000</v>
      </c>
      <c r="DC159" s="312">
        <v>6100000</v>
      </c>
      <c r="DD159" s="312"/>
      <c r="DE159" s="312" t="s">
        <v>933</v>
      </c>
      <c r="DF159" s="312">
        <v>416666.66666666698</v>
      </c>
      <c r="DG159" s="310" t="s">
        <v>188</v>
      </c>
      <c r="DH159" s="310" t="s">
        <v>1224</v>
      </c>
      <c r="DI159" s="310" t="s">
        <v>1225</v>
      </c>
      <c r="DJ159" s="312"/>
      <c r="DK159" s="312"/>
      <c r="DL159" s="312"/>
      <c r="DM159" s="310"/>
      <c r="DN159" s="312"/>
      <c r="DO159" s="312"/>
      <c r="DP159" s="312"/>
      <c r="DQ159" s="312"/>
      <c r="DR159" s="317"/>
      <c r="DS159" s="317"/>
      <c r="DT159" s="305"/>
    </row>
    <row r="160" spans="1:124" s="304" customFormat="1" ht="20.25" customHeight="1" x14ac:dyDescent="0.35">
      <c r="A160" s="307">
        <v>157</v>
      </c>
      <c r="B160" s="307" t="s">
        <v>943</v>
      </c>
      <c r="C160" s="308" t="s">
        <v>214</v>
      </c>
      <c r="D160" s="308" t="s">
        <v>176</v>
      </c>
      <c r="E160" s="308" t="s">
        <v>177</v>
      </c>
      <c r="F160" s="307" t="s">
        <v>151</v>
      </c>
      <c r="G160" s="308" t="s">
        <v>208</v>
      </c>
      <c r="H160" s="308" t="s">
        <v>169</v>
      </c>
      <c r="I160" s="308" t="s">
        <v>179</v>
      </c>
      <c r="J160" s="308" t="s">
        <v>131</v>
      </c>
      <c r="K160" s="308" t="s">
        <v>132</v>
      </c>
      <c r="L160" s="318">
        <v>43732</v>
      </c>
      <c r="M160" s="309"/>
      <c r="N160" s="309"/>
      <c r="O160" s="318"/>
      <c r="P160" s="310" t="s">
        <v>133</v>
      </c>
      <c r="Q160" s="311" t="s">
        <v>774</v>
      </c>
      <c r="R160" s="310" t="s">
        <v>134</v>
      </c>
      <c r="S160" s="312">
        <v>0</v>
      </c>
      <c r="T160" s="312">
        <v>5000000</v>
      </c>
      <c r="U160" s="312"/>
      <c r="V160" s="313">
        <v>5000000</v>
      </c>
      <c r="W160" s="312">
        <v>0</v>
      </c>
      <c r="X160" s="312">
        <v>0</v>
      </c>
      <c r="Y160" s="312">
        <v>0</v>
      </c>
      <c r="Z160" s="314">
        <v>100000</v>
      </c>
      <c r="AA160" s="312">
        <v>0</v>
      </c>
      <c r="AB160" s="312">
        <v>0</v>
      </c>
      <c r="AC160" s="315">
        <v>100000</v>
      </c>
      <c r="AD160" s="312" t="s">
        <v>1246</v>
      </c>
      <c r="AE160" s="316">
        <v>26</v>
      </c>
      <c r="AF160" s="316">
        <v>26</v>
      </c>
      <c r="AG160" s="316">
        <v>0</v>
      </c>
      <c r="AH160" s="316">
        <v>0</v>
      </c>
      <c r="AI160" s="316">
        <v>0</v>
      </c>
      <c r="AJ160" s="316">
        <v>26</v>
      </c>
      <c r="AK160" s="316">
        <v>0</v>
      </c>
      <c r="AL160" s="316">
        <v>0</v>
      </c>
      <c r="AM160" s="316">
        <v>0</v>
      </c>
      <c r="AN160" s="316">
        <v>0</v>
      </c>
      <c r="AO160" s="316">
        <v>0</v>
      </c>
      <c r="AP160" s="316">
        <v>0</v>
      </c>
      <c r="AQ160" s="312">
        <v>5000000</v>
      </c>
      <c r="AR160" s="312">
        <v>0</v>
      </c>
      <c r="AS160" s="312">
        <v>0</v>
      </c>
      <c r="AT160" s="312">
        <v>5000000</v>
      </c>
      <c r="AU160" s="312">
        <v>0</v>
      </c>
      <c r="AV160" s="312">
        <v>0</v>
      </c>
      <c r="AW160" s="312">
        <v>0</v>
      </c>
      <c r="AX160" s="312">
        <v>100000</v>
      </c>
      <c r="AY160" s="218">
        <v>0</v>
      </c>
      <c r="AZ160" s="312">
        <v>0</v>
      </c>
      <c r="BA160" s="218">
        <v>0</v>
      </c>
      <c r="BB160" s="312">
        <v>0</v>
      </c>
      <c r="BC160" s="312">
        <v>0</v>
      </c>
      <c r="BD160" s="312">
        <v>0</v>
      </c>
      <c r="BE160" s="312">
        <v>100000</v>
      </c>
      <c r="BF160" s="218">
        <v>0</v>
      </c>
      <c r="BG160" s="218">
        <v>0</v>
      </c>
      <c r="BH160" s="218">
        <v>0</v>
      </c>
      <c r="BI160" s="218">
        <v>0</v>
      </c>
      <c r="BJ160" s="218">
        <v>0</v>
      </c>
      <c r="BK160" s="218">
        <v>0</v>
      </c>
      <c r="BL160" s="218">
        <v>0</v>
      </c>
      <c r="BM160" s="218">
        <v>0</v>
      </c>
      <c r="BN160" s="218">
        <v>0</v>
      </c>
      <c r="BO160" s="218">
        <v>0</v>
      </c>
      <c r="BP160" s="218">
        <v>0</v>
      </c>
      <c r="BQ160" s="312">
        <v>0</v>
      </c>
      <c r="BR160" s="218">
        <v>0</v>
      </c>
      <c r="BS160" s="312">
        <v>0</v>
      </c>
      <c r="BT160" s="315">
        <v>5100000</v>
      </c>
      <c r="BU160" s="312">
        <v>0</v>
      </c>
      <c r="BV160" s="312">
        <v>100000</v>
      </c>
      <c r="BW160" s="312">
        <v>0</v>
      </c>
      <c r="BX160" s="312">
        <v>11000000</v>
      </c>
      <c r="BY160" s="312">
        <v>0</v>
      </c>
      <c r="BZ160" s="312">
        <v>0</v>
      </c>
      <c r="CA160" s="312">
        <v>400000</v>
      </c>
      <c r="CB160" s="312">
        <v>50000</v>
      </c>
      <c r="CC160" s="312">
        <v>75000</v>
      </c>
      <c r="CD160" s="312">
        <v>0</v>
      </c>
      <c r="CE160" s="312">
        <v>525000</v>
      </c>
      <c r="CF160" s="312">
        <v>11625000</v>
      </c>
      <c r="CG160" s="312">
        <v>0</v>
      </c>
      <c r="CH160" s="312">
        <v>0</v>
      </c>
      <c r="CI160" s="312">
        <v>0</v>
      </c>
      <c r="CJ160" s="312">
        <v>0</v>
      </c>
      <c r="CK160" s="312">
        <v>0</v>
      </c>
      <c r="CL160" s="312">
        <v>0</v>
      </c>
      <c r="CM160" s="312">
        <v>0</v>
      </c>
      <c r="CN160" s="312">
        <v>0</v>
      </c>
      <c r="CO160" s="312">
        <v>0</v>
      </c>
      <c r="CP160" s="312">
        <v>0</v>
      </c>
      <c r="CQ160" s="312">
        <v>0</v>
      </c>
      <c r="CR160" s="312">
        <v>4575000</v>
      </c>
      <c r="CS160" s="312">
        <v>0</v>
      </c>
      <c r="CT160" s="315">
        <v>4575000</v>
      </c>
      <c r="CU160" s="312">
        <v>850000</v>
      </c>
      <c r="CV160" s="312">
        <v>0</v>
      </c>
      <c r="CW160" s="312">
        <v>150000</v>
      </c>
      <c r="CX160" s="312"/>
      <c r="CY160" s="312">
        <v>0</v>
      </c>
      <c r="CZ160" s="312">
        <v>1000000</v>
      </c>
      <c r="DA160" s="312">
        <v>1525000</v>
      </c>
      <c r="DB160" s="312">
        <v>100000</v>
      </c>
      <c r="DC160" s="312">
        <v>6200000</v>
      </c>
      <c r="DD160" s="312"/>
      <c r="DE160" s="312" t="s">
        <v>936</v>
      </c>
      <c r="DF160" s="312">
        <v>416666.66666666698</v>
      </c>
      <c r="DG160" s="310" t="s">
        <v>212</v>
      </c>
      <c r="DH160" s="310" t="s">
        <v>1224</v>
      </c>
      <c r="DI160" s="310" t="s">
        <v>1226</v>
      </c>
      <c r="DJ160" s="312"/>
      <c r="DK160" s="312"/>
      <c r="DL160" s="312"/>
      <c r="DM160" s="310"/>
      <c r="DN160" s="312"/>
      <c r="DO160" s="312"/>
      <c r="DP160" s="312"/>
      <c r="DQ160" s="312"/>
      <c r="DR160" s="317"/>
      <c r="DS160" s="317"/>
      <c r="DT160" s="305"/>
    </row>
    <row r="161" spans="1:124" s="304" customFormat="1" ht="20.25" customHeight="1" x14ac:dyDescent="0.35">
      <c r="A161" s="307">
        <v>158</v>
      </c>
      <c r="B161" s="307" t="s">
        <v>945</v>
      </c>
      <c r="C161" s="308" t="s">
        <v>175</v>
      </c>
      <c r="D161" s="308" t="s">
        <v>176</v>
      </c>
      <c r="E161" s="308" t="s">
        <v>177</v>
      </c>
      <c r="F161" s="307" t="s">
        <v>147</v>
      </c>
      <c r="G161" s="308" t="s">
        <v>178</v>
      </c>
      <c r="H161" s="308" t="s">
        <v>129</v>
      </c>
      <c r="I161" s="308" t="s">
        <v>179</v>
      </c>
      <c r="J161" s="308" t="s">
        <v>131</v>
      </c>
      <c r="K161" s="308" t="s">
        <v>132</v>
      </c>
      <c r="L161" s="318">
        <v>43983</v>
      </c>
      <c r="M161" s="309"/>
      <c r="N161" s="309"/>
      <c r="O161" s="318"/>
      <c r="P161" s="310" t="s">
        <v>133</v>
      </c>
      <c r="Q161" s="311" t="s">
        <v>774</v>
      </c>
      <c r="R161" s="310" t="s">
        <v>134</v>
      </c>
      <c r="S161" s="312">
        <v>0</v>
      </c>
      <c r="T161" s="312">
        <v>80000000</v>
      </c>
      <c r="U161" s="312"/>
      <c r="V161" s="313">
        <v>80000000</v>
      </c>
      <c r="W161" s="312">
        <v>0</v>
      </c>
      <c r="X161" s="312">
        <v>0</v>
      </c>
      <c r="Y161" s="312">
        <v>0</v>
      </c>
      <c r="Z161" s="314">
        <v>200000</v>
      </c>
      <c r="AA161" s="312">
        <v>0</v>
      </c>
      <c r="AB161" s="312">
        <v>0</v>
      </c>
      <c r="AC161" s="315">
        <v>200000</v>
      </c>
      <c r="AD161" s="312" t="s">
        <v>1245</v>
      </c>
      <c r="AE161" s="316">
        <v>21</v>
      </c>
      <c r="AF161" s="316">
        <v>18</v>
      </c>
      <c r="AG161" s="316">
        <v>3</v>
      </c>
      <c r="AH161" s="316">
        <v>0</v>
      </c>
      <c r="AI161" s="316">
        <v>0</v>
      </c>
      <c r="AJ161" s="316">
        <v>21</v>
      </c>
      <c r="AK161" s="316">
        <v>0</v>
      </c>
      <c r="AL161" s="316">
        <v>0</v>
      </c>
      <c r="AM161" s="316">
        <v>0</v>
      </c>
      <c r="AN161" s="316">
        <v>0</v>
      </c>
      <c r="AO161" s="316">
        <v>0</v>
      </c>
      <c r="AP161" s="316">
        <v>0</v>
      </c>
      <c r="AQ161" s="312">
        <v>80000000</v>
      </c>
      <c r="AR161" s="312">
        <v>0</v>
      </c>
      <c r="AS161" s="312">
        <v>0</v>
      </c>
      <c r="AT161" s="312">
        <v>80000000</v>
      </c>
      <c r="AU161" s="312">
        <v>0</v>
      </c>
      <c r="AV161" s="312">
        <v>0</v>
      </c>
      <c r="AW161" s="312">
        <v>0</v>
      </c>
      <c r="AX161" s="312">
        <v>200000</v>
      </c>
      <c r="AY161" s="218">
        <v>0</v>
      </c>
      <c r="AZ161" s="312">
        <v>0</v>
      </c>
      <c r="BA161" s="218">
        <v>0</v>
      </c>
      <c r="BB161" s="312">
        <v>0</v>
      </c>
      <c r="BC161" s="312">
        <v>0</v>
      </c>
      <c r="BD161" s="312">
        <v>0</v>
      </c>
      <c r="BE161" s="312">
        <v>200000</v>
      </c>
      <c r="BF161" s="218">
        <v>0</v>
      </c>
      <c r="BG161" s="218">
        <v>0</v>
      </c>
      <c r="BH161" s="218">
        <v>0</v>
      </c>
      <c r="BI161" s="218">
        <v>0</v>
      </c>
      <c r="BJ161" s="218">
        <v>0</v>
      </c>
      <c r="BK161" s="218">
        <v>0</v>
      </c>
      <c r="BL161" s="218">
        <v>0</v>
      </c>
      <c r="BM161" s="218">
        <v>0</v>
      </c>
      <c r="BN161" s="218">
        <v>0</v>
      </c>
      <c r="BO161" s="218">
        <v>0</v>
      </c>
      <c r="BP161" s="218">
        <v>0</v>
      </c>
      <c r="BQ161" s="312">
        <v>0</v>
      </c>
      <c r="BR161" s="218">
        <v>0</v>
      </c>
      <c r="BS161" s="312">
        <v>0</v>
      </c>
      <c r="BT161" s="315">
        <v>80200000</v>
      </c>
      <c r="BU161" s="312">
        <v>0</v>
      </c>
      <c r="BV161" s="312">
        <v>200000</v>
      </c>
      <c r="BW161" s="312">
        <v>0</v>
      </c>
      <c r="BX161" s="312">
        <v>11000000</v>
      </c>
      <c r="BY161" s="312">
        <v>1</v>
      </c>
      <c r="BZ161" s="312">
        <v>4400000</v>
      </c>
      <c r="CA161" s="312">
        <v>2384000</v>
      </c>
      <c r="CB161" s="312">
        <v>800000</v>
      </c>
      <c r="CC161" s="312">
        <v>447000</v>
      </c>
      <c r="CD161" s="312">
        <v>0</v>
      </c>
      <c r="CE161" s="312">
        <v>3631000</v>
      </c>
      <c r="CF161" s="312">
        <v>19231000</v>
      </c>
      <c r="CG161" s="312">
        <v>60969000</v>
      </c>
      <c r="CH161" s="312">
        <v>12440700</v>
      </c>
      <c r="CI161" s="312">
        <v>0</v>
      </c>
      <c r="CJ161" s="312">
        <v>12440700</v>
      </c>
      <c r="CK161" s="312">
        <v>0</v>
      </c>
      <c r="CL161" s="312">
        <v>149000</v>
      </c>
      <c r="CM161" s="312">
        <v>0</v>
      </c>
      <c r="CN161" s="312">
        <v>0</v>
      </c>
      <c r="CO161" s="312">
        <v>9238000</v>
      </c>
      <c r="CP161" s="312">
        <v>0</v>
      </c>
      <c r="CQ161" s="312">
        <v>9387000</v>
      </c>
      <c r="CR161" s="312">
        <v>54741300</v>
      </c>
      <c r="CS161" s="312">
        <v>0</v>
      </c>
      <c r="CT161" s="315">
        <v>54741300</v>
      </c>
      <c r="CU161" s="312">
        <v>5066000</v>
      </c>
      <c r="CV161" s="312">
        <v>0</v>
      </c>
      <c r="CW161" s="312">
        <v>894000</v>
      </c>
      <c r="CX161" s="312"/>
      <c r="CY161" s="312">
        <v>0</v>
      </c>
      <c r="CZ161" s="312">
        <v>5960000</v>
      </c>
      <c r="DA161" s="312">
        <v>9591000</v>
      </c>
      <c r="DB161" s="312">
        <v>596000</v>
      </c>
      <c r="DC161" s="312">
        <v>86756000</v>
      </c>
      <c r="DD161" s="312"/>
      <c r="DE161" s="312" t="s">
        <v>933</v>
      </c>
      <c r="DF161" s="312">
        <v>6666666.6666666698</v>
      </c>
      <c r="DG161" s="310" t="s">
        <v>135</v>
      </c>
      <c r="DH161" s="310"/>
      <c r="DI161" s="310" t="s">
        <v>1227</v>
      </c>
      <c r="DJ161" s="312"/>
      <c r="DK161" s="312"/>
      <c r="DL161" s="312"/>
      <c r="DM161" s="310"/>
      <c r="DN161" s="312"/>
      <c r="DO161" s="312"/>
      <c r="DP161" s="312"/>
      <c r="DQ161" s="312"/>
      <c r="DR161" s="317"/>
      <c r="DS161" s="317"/>
      <c r="DT161" s="305"/>
    </row>
    <row r="162" spans="1:124" s="304" customFormat="1" ht="20.25" customHeight="1" x14ac:dyDescent="0.35">
      <c r="A162" s="307">
        <v>159</v>
      </c>
      <c r="B162" s="307" t="s">
        <v>947</v>
      </c>
      <c r="C162" s="308" t="s">
        <v>185</v>
      </c>
      <c r="D162" s="308" t="s">
        <v>176</v>
      </c>
      <c r="E162" s="308" t="s">
        <v>177</v>
      </c>
      <c r="F162" s="307" t="s">
        <v>186</v>
      </c>
      <c r="G162" s="308" t="s">
        <v>187</v>
      </c>
      <c r="H162" s="308" t="s">
        <v>129</v>
      </c>
      <c r="I162" s="308" t="s">
        <v>179</v>
      </c>
      <c r="J162" s="308" t="s">
        <v>131</v>
      </c>
      <c r="K162" s="308" t="s">
        <v>132</v>
      </c>
      <c r="L162" s="318">
        <v>42650</v>
      </c>
      <c r="M162" s="309"/>
      <c r="N162" s="309"/>
      <c r="O162" s="318"/>
      <c r="P162" s="310" t="s">
        <v>133</v>
      </c>
      <c r="Q162" s="311" t="s">
        <v>774</v>
      </c>
      <c r="R162" s="310" t="s">
        <v>134</v>
      </c>
      <c r="S162" s="312">
        <v>0</v>
      </c>
      <c r="T162" s="312">
        <v>30000000</v>
      </c>
      <c r="U162" s="312"/>
      <c r="V162" s="313">
        <v>30000000</v>
      </c>
      <c r="W162" s="312">
        <v>0</v>
      </c>
      <c r="X162" s="312">
        <v>0</v>
      </c>
      <c r="Y162" s="312">
        <v>0</v>
      </c>
      <c r="Z162" s="314">
        <v>200000</v>
      </c>
      <c r="AA162" s="312">
        <v>0</v>
      </c>
      <c r="AB162" s="312">
        <v>0</v>
      </c>
      <c r="AC162" s="315">
        <v>200000</v>
      </c>
      <c r="AD162" s="312" t="s">
        <v>1246</v>
      </c>
      <c r="AE162" s="316">
        <v>26</v>
      </c>
      <c r="AF162" s="316">
        <v>26</v>
      </c>
      <c r="AG162" s="316">
        <v>0</v>
      </c>
      <c r="AH162" s="316">
        <v>0</v>
      </c>
      <c r="AI162" s="316">
        <v>0</v>
      </c>
      <c r="AJ162" s="316">
        <v>26</v>
      </c>
      <c r="AK162" s="316">
        <v>0</v>
      </c>
      <c r="AL162" s="316">
        <v>0</v>
      </c>
      <c r="AM162" s="316">
        <v>0</v>
      </c>
      <c r="AN162" s="316">
        <v>0</v>
      </c>
      <c r="AO162" s="316">
        <v>0</v>
      </c>
      <c r="AP162" s="316">
        <v>0</v>
      </c>
      <c r="AQ162" s="312">
        <v>30000000</v>
      </c>
      <c r="AR162" s="312">
        <v>0</v>
      </c>
      <c r="AS162" s="312">
        <v>0</v>
      </c>
      <c r="AT162" s="312">
        <v>30000000</v>
      </c>
      <c r="AU162" s="312">
        <v>0</v>
      </c>
      <c r="AV162" s="312">
        <v>0</v>
      </c>
      <c r="AW162" s="312">
        <v>0</v>
      </c>
      <c r="AX162" s="312">
        <v>200000</v>
      </c>
      <c r="AY162" s="218">
        <v>0</v>
      </c>
      <c r="AZ162" s="312">
        <v>0</v>
      </c>
      <c r="BA162" s="218">
        <v>0</v>
      </c>
      <c r="BB162" s="312">
        <v>0</v>
      </c>
      <c r="BC162" s="312">
        <v>0</v>
      </c>
      <c r="BD162" s="312">
        <v>0</v>
      </c>
      <c r="BE162" s="312">
        <v>200000</v>
      </c>
      <c r="BF162" s="218">
        <v>0</v>
      </c>
      <c r="BG162" s="218">
        <v>0</v>
      </c>
      <c r="BH162" s="218">
        <v>0</v>
      </c>
      <c r="BI162" s="218">
        <v>0</v>
      </c>
      <c r="BJ162" s="218">
        <v>0</v>
      </c>
      <c r="BK162" s="218">
        <v>0</v>
      </c>
      <c r="BL162" s="218">
        <v>0</v>
      </c>
      <c r="BM162" s="218">
        <v>0</v>
      </c>
      <c r="BN162" s="218">
        <v>0</v>
      </c>
      <c r="BO162" s="218">
        <v>0</v>
      </c>
      <c r="BP162" s="218">
        <v>0</v>
      </c>
      <c r="BQ162" s="312">
        <v>0</v>
      </c>
      <c r="BR162" s="218">
        <v>0</v>
      </c>
      <c r="BS162" s="312">
        <v>0</v>
      </c>
      <c r="BT162" s="315">
        <v>30200000</v>
      </c>
      <c r="BU162" s="312">
        <v>0</v>
      </c>
      <c r="BV162" s="312">
        <v>200000</v>
      </c>
      <c r="BW162" s="312">
        <v>0</v>
      </c>
      <c r="BX162" s="312">
        <v>11000000</v>
      </c>
      <c r="BY162" s="312">
        <v>0</v>
      </c>
      <c r="BZ162" s="312">
        <v>0</v>
      </c>
      <c r="CA162" s="312">
        <v>2384000</v>
      </c>
      <c r="CB162" s="312">
        <v>300000</v>
      </c>
      <c r="CC162" s="312">
        <v>447000</v>
      </c>
      <c r="CD162" s="312">
        <v>0</v>
      </c>
      <c r="CE162" s="312">
        <v>3131000</v>
      </c>
      <c r="CF162" s="312">
        <v>14331000</v>
      </c>
      <c r="CG162" s="312">
        <v>15869000</v>
      </c>
      <c r="CH162" s="312">
        <v>1630350</v>
      </c>
      <c r="CI162" s="312">
        <v>0</v>
      </c>
      <c r="CJ162" s="312">
        <v>1630350</v>
      </c>
      <c r="CK162" s="312">
        <v>0</v>
      </c>
      <c r="CL162" s="312">
        <v>149000</v>
      </c>
      <c r="CM162" s="312">
        <v>0</v>
      </c>
      <c r="CN162" s="312">
        <v>0</v>
      </c>
      <c r="CO162" s="312">
        <v>0</v>
      </c>
      <c r="CP162" s="312">
        <v>0</v>
      </c>
      <c r="CQ162" s="312">
        <v>149000</v>
      </c>
      <c r="CR162" s="312">
        <v>25289650</v>
      </c>
      <c r="CS162" s="312">
        <v>0</v>
      </c>
      <c r="CT162" s="315">
        <v>25289650</v>
      </c>
      <c r="CU162" s="312">
        <v>5066000</v>
      </c>
      <c r="CV162" s="312">
        <v>0</v>
      </c>
      <c r="CW162" s="312">
        <v>894000</v>
      </c>
      <c r="CX162" s="312"/>
      <c r="CY162" s="312">
        <v>0</v>
      </c>
      <c r="CZ162" s="312">
        <v>5960000</v>
      </c>
      <c r="DA162" s="312">
        <v>9091000</v>
      </c>
      <c r="DB162" s="312">
        <v>596000</v>
      </c>
      <c r="DC162" s="312">
        <v>36756000</v>
      </c>
      <c r="DD162" s="312"/>
      <c r="DE162" s="312" t="s">
        <v>933</v>
      </c>
      <c r="DF162" s="312">
        <v>2500000</v>
      </c>
      <c r="DG162" s="310" t="s">
        <v>188</v>
      </c>
      <c r="DH162" s="310"/>
      <c r="DI162" s="310" t="s">
        <v>1227</v>
      </c>
      <c r="DJ162" s="312"/>
      <c r="DK162" s="312"/>
      <c r="DL162" s="312"/>
      <c r="DM162" s="310"/>
      <c r="DN162" s="312"/>
      <c r="DO162" s="312"/>
      <c r="DP162" s="312"/>
      <c r="DQ162" s="312"/>
      <c r="DR162" s="317"/>
      <c r="DS162" s="317"/>
      <c r="DT162" s="305"/>
    </row>
    <row r="163" spans="1:124" s="304" customFormat="1" ht="20.25" customHeight="1" x14ac:dyDescent="0.35">
      <c r="A163" s="307">
        <v>160</v>
      </c>
      <c r="B163" s="307" t="s">
        <v>949</v>
      </c>
      <c r="C163" s="308" t="s">
        <v>189</v>
      </c>
      <c r="D163" s="308" t="s">
        <v>176</v>
      </c>
      <c r="E163" s="308" t="s">
        <v>177</v>
      </c>
      <c r="F163" s="307" t="s">
        <v>181</v>
      </c>
      <c r="G163" s="308" t="s">
        <v>182</v>
      </c>
      <c r="H163" s="308" t="s">
        <v>169</v>
      </c>
      <c r="I163" s="308" t="s">
        <v>179</v>
      </c>
      <c r="J163" s="308" t="s">
        <v>131</v>
      </c>
      <c r="K163" s="308" t="s">
        <v>132</v>
      </c>
      <c r="L163" s="318">
        <v>42137</v>
      </c>
      <c r="M163" s="309"/>
      <c r="N163" s="309"/>
      <c r="O163" s="318"/>
      <c r="P163" s="310" t="s">
        <v>133</v>
      </c>
      <c r="Q163" s="311" t="s">
        <v>774</v>
      </c>
      <c r="R163" s="310" t="s">
        <v>134</v>
      </c>
      <c r="S163" s="312">
        <v>0</v>
      </c>
      <c r="T163" s="312">
        <v>20000000</v>
      </c>
      <c r="U163" s="312"/>
      <c r="V163" s="313">
        <v>20000000</v>
      </c>
      <c r="W163" s="312">
        <v>0</v>
      </c>
      <c r="X163" s="312">
        <v>0</v>
      </c>
      <c r="Y163" s="312">
        <v>0</v>
      </c>
      <c r="Z163" s="314">
        <v>200000</v>
      </c>
      <c r="AA163" s="312">
        <v>0</v>
      </c>
      <c r="AB163" s="312">
        <v>0</v>
      </c>
      <c r="AC163" s="315">
        <v>200000</v>
      </c>
      <c r="AD163" s="312" t="s">
        <v>1246</v>
      </c>
      <c r="AE163" s="316">
        <v>26</v>
      </c>
      <c r="AF163" s="316">
        <v>26</v>
      </c>
      <c r="AG163" s="316">
        <v>0</v>
      </c>
      <c r="AH163" s="316">
        <v>0</v>
      </c>
      <c r="AI163" s="316">
        <v>0</v>
      </c>
      <c r="AJ163" s="316">
        <v>26</v>
      </c>
      <c r="AK163" s="316">
        <v>0</v>
      </c>
      <c r="AL163" s="316">
        <v>0</v>
      </c>
      <c r="AM163" s="316">
        <v>0</v>
      </c>
      <c r="AN163" s="316">
        <v>0</v>
      </c>
      <c r="AO163" s="316">
        <v>0</v>
      </c>
      <c r="AP163" s="316">
        <v>0</v>
      </c>
      <c r="AQ163" s="312">
        <v>20000000</v>
      </c>
      <c r="AR163" s="312">
        <v>0</v>
      </c>
      <c r="AS163" s="312">
        <v>0</v>
      </c>
      <c r="AT163" s="312">
        <v>20000000</v>
      </c>
      <c r="AU163" s="312">
        <v>0</v>
      </c>
      <c r="AV163" s="312">
        <v>0</v>
      </c>
      <c r="AW163" s="312">
        <v>0</v>
      </c>
      <c r="AX163" s="312">
        <v>200000</v>
      </c>
      <c r="AY163" s="218">
        <v>0</v>
      </c>
      <c r="AZ163" s="312">
        <v>0</v>
      </c>
      <c r="BA163" s="218">
        <v>0</v>
      </c>
      <c r="BB163" s="312">
        <v>0</v>
      </c>
      <c r="BC163" s="312">
        <v>0</v>
      </c>
      <c r="BD163" s="312">
        <v>0</v>
      </c>
      <c r="BE163" s="312">
        <v>200000</v>
      </c>
      <c r="BF163" s="218">
        <v>0</v>
      </c>
      <c r="BG163" s="218">
        <v>0</v>
      </c>
      <c r="BH163" s="218">
        <v>0</v>
      </c>
      <c r="BI163" s="218">
        <v>0</v>
      </c>
      <c r="BJ163" s="218">
        <v>0</v>
      </c>
      <c r="BK163" s="218">
        <v>0</v>
      </c>
      <c r="BL163" s="218">
        <v>0</v>
      </c>
      <c r="BM163" s="218">
        <v>0</v>
      </c>
      <c r="BN163" s="218">
        <v>0</v>
      </c>
      <c r="BO163" s="218">
        <v>0</v>
      </c>
      <c r="BP163" s="218">
        <v>0</v>
      </c>
      <c r="BQ163" s="312">
        <v>0</v>
      </c>
      <c r="BR163" s="218">
        <v>0</v>
      </c>
      <c r="BS163" s="312">
        <v>0</v>
      </c>
      <c r="BT163" s="315">
        <v>20200000</v>
      </c>
      <c r="BU163" s="312">
        <v>0</v>
      </c>
      <c r="BV163" s="312">
        <v>200000</v>
      </c>
      <c r="BW163" s="312">
        <v>0</v>
      </c>
      <c r="BX163" s="312">
        <v>11000000</v>
      </c>
      <c r="BY163" s="312">
        <v>1</v>
      </c>
      <c r="BZ163" s="312">
        <v>4400000</v>
      </c>
      <c r="CA163" s="312">
        <v>1600000</v>
      </c>
      <c r="CB163" s="312">
        <v>200000</v>
      </c>
      <c r="CC163" s="312">
        <v>300000</v>
      </c>
      <c r="CD163" s="312">
        <v>0</v>
      </c>
      <c r="CE163" s="312">
        <v>2100000</v>
      </c>
      <c r="CF163" s="312">
        <v>17700000</v>
      </c>
      <c r="CG163" s="312">
        <v>2500000</v>
      </c>
      <c r="CH163" s="312">
        <v>125000</v>
      </c>
      <c r="CI163" s="312">
        <v>0</v>
      </c>
      <c r="CJ163" s="312">
        <v>125000</v>
      </c>
      <c r="CK163" s="312">
        <v>0</v>
      </c>
      <c r="CL163" s="312">
        <v>149000</v>
      </c>
      <c r="CM163" s="312">
        <v>0</v>
      </c>
      <c r="CN163" s="312">
        <v>0</v>
      </c>
      <c r="CO163" s="312">
        <v>1459000</v>
      </c>
      <c r="CP163" s="312">
        <v>0</v>
      </c>
      <c r="CQ163" s="312">
        <v>1608000</v>
      </c>
      <c r="CR163" s="312">
        <v>16367000</v>
      </c>
      <c r="CS163" s="312">
        <v>0</v>
      </c>
      <c r="CT163" s="315">
        <v>16367000</v>
      </c>
      <c r="CU163" s="312">
        <v>3400000</v>
      </c>
      <c r="CV163" s="312">
        <v>0</v>
      </c>
      <c r="CW163" s="312">
        <v>600000</v>
      </c>
      <c r="CX163" s="312"/>
      <c r="CY163" s="312">
        <v>0</v>
      </c>
      <c r="CZ163" s="312">
        <v>4000000</v>
      </c>
      <c r="DA163" s="312">
        <v>6100000</v>
      </c>
      <c r="DB163" s="312">
        <v>400000</v>
      </c>
      <c r="DC163" s="312">
        <v>24600000</v>
      </c>
      <c r="DD163" s="312"/>
      <c r="DE163" s="312" t="s">
        <v>936</v>
      </c>
      <c r="DF163" s="312">
        <v>1666666.66666667</v>
      </c>
      <c r="DG163" s="310" t="s">
        <v>172</v>
      </c>
      <c r="DH163" s="310" t="s">
        <v>1224</v>
      </c>
      <c r="DI163" s="310" t="s">
        <v>1226</v>
      </c>
      <c r="DJ163" s="312"/>
      <c r="DK163" s="312"/>
      <c r="DL163" s="312"/>
      <c r="DM163" s="310"/>
      <c r="DN163" s="312"/>
      <c r="DO163" s="312"/>
      <c r="DP163" s="312"/>
      <c r="DQ163" s="312"/>
      <c r="DR163" s="317"/>
      <c r="DS163" s="317"/>
      <c r="DT163" s="305"/>
    </row>
    <row r="164" spans="1:124" s="304" customFormat="1" ht="20.25" customHeight="1" x14ac:dyDescent="0.35">
      <c r="A164" s="307">
        <v>161</v>
      </c>
      <c r="B164" s="307" t="s">
        <v>950</v>
      </c>
      <c r="C164" s="308" t="s">
        <v>180</v>
      </c>
      <c r="D164" s="308" t="s">
        <v>176</v>
      </c>
      <c r="E164" s="308" t="s">
        <v>177</v>
      </c>
      <c r="F164" s="307" t="s">
        <v>181</v>
      </c>
      <c r="G164" s="308" t="s">
        <v>182</v>
      </c>
      <c r="H164" s="308" t="s">
        <v>183</v>
      </c>
      <c r="I164" s="308" t="s">
        <v>179</v>
      </c>
      <c r="J164" s="308" t="s">
        <v>131</v>
      </c>
      <c r="K164" s="308" t="s">
        <v>132</v>
      </c>
      <c r="L164" s="318">
        <v>42181</v>
      </c>
      <c r="M164" s="309"/>
      <c r="N164" s="309"/>
      <c r="O164" s="318"/>
      <c r="P164" s="310" t="s">
        <v>133</v>
      </c>
      <c r="Q164" s="311" t="s">
        <v>774</v>
      </c>
      <c r="R164" s="310" t="s">
        <v>134</v>
      </c>
      <c r="S164" s="312">
        <v>0</v>
      </c>
      <c r="T164" s="312">
        <v>20000000</v>
      </c>
      <c r="U164" s="312"/>
      <c r="V164" s="313">
        <v>20000000</v>
      </c>
      <c r="W164" s="312">
        <v>0</v>
      </c>
      <c r="X164" s="312">
        <v>0</v>
      </c>
      <c r="Y164" s="312">
        <v>0</v>
      </c>
      <c r="Z164" s="314">
        <v>100000</v>
      </c>
      <c r="AA164" s="312">
        <v>0</v>
      </c>
      <c r="AB164" s="312">
        <v>0</v>
      </c>
      <c r="AC164" s="315">
        <v>100000</v>
      </c>
      <c r="AD164" s="312" t="s">
        <v>1246</v>
      </c>
      <c r="AE164" s="316">
        <v>26</v>
      </c>
      <c r="AF164" s="316">
        <v>26</v>
      </c>
      <c r="AG164" s="316">
        <v>0</v>
      </c>
      <c r="AH164" s="316">
        <v>0</v>
      </c>
      <c r="AI164" s="316">
        <v>0</v>
      </c>
      <c r="AJ164" s="316">
        <v>26</v>
      </c>
      <c r="AK164" s="316">
        <v>0</v>
      </c>
      <c r="AL164" s="316">
        <v>0</v>
      </c>
      <c r="AM164" s="316">
        <v>0</v>
      </c>
      <c r="AN164" s="316">
        <v>0</v>
      </c>
      <c r="AO164" s="316">
        <v>0</v>
      </c>
      <c r="AP164" s="316">
        <v>0</v>
      </c>
      <c r="AQ164" s="312">
        <v>20000000</v>
      </c>
      <c r="AR164" s="312">
        <v>0</v>
      </c>
      <c r="AS164" s="312">
        <v>0</v>
      </c>
      <c r="AT164" s="312">
        <v>20000000</v>
      </c>
      <c r="AU164" s="312">
        <v>0</v>
      </c>
      <c r="AV164" s="312">
        <v>0</v>
      </c>
      <c r="AW164" s="312">
        <v>0</v>
      </c>
      <c r="AX164" s="312">
        <v>100000</v>
      </c>
      <c r="AY164" s="218">
        <v>0</v>
      </c>
      <c r="AZ164" s="312">
        <v>0</v>
      </c>
      <c r="BA164" s="218">
        <v>0</v>
      </c>
      <c r="BB164" s="312">
        <v>0</v>
      </c>
      <c r="BC164" s="312">
        <v>0</v>
      </c>
      <c r="BD164" s="312">
        <v>0</v>
      </c>
      <c r="BE164" s="312">
        <v>100000</v>
      </c>
      <c r="BF164" s="218">
        <v>0</v>
      </c>
      <c r="BG164" s="218">
        <v>0</v>
      </c>
      <c r="BH164" s="218">
        <v>0</v>
      </c>
      <c r="BI164" s="218">
        <v>0</v>
      </c>
      <c r="BJ164" s="218">
        <v>0</v>
      </c>
      <c r="BK164" s="218">
        <v>0</v>
      </c>
      <c r="BL164" s="218">
        <v>0</v>
      </c>
      <c r="BM164" s="218">
        <v>0</v>
      </c>
      <c r="BN164" s="218">
        <v>0</v>
      </c>
      <c r="BO164" s="218">
        <v>0</v>
      </c>
      <c r="BP164" s="218">
        <v>0</v>
      </c>
      <c r="BQ164" s="312">
        <v>0</v>
      </c>
      <c r="BR164" s="218">
        <v>0</v>
      </c>
      <c r="BS164" s="312">
        <v>0</v>
      </c>
      <c r="BT164" s="315">
        <v>20100000</v>
      </c>
      <c r="BU164" s="312">
        <v>0</v>
      </c>
      <c r="BV164" s="312">
        <v>100000</v>
      </c>
      <c r="BW164" s="312">
        <v>0</v>
      </c>
      <c r="BX164" s="312">
        <v>11000000</v>
      </c>
      <c r="BY164" s="312">
        <v>0</v>
      </c>
      <c r="BZ164" s="312">
        <v>0</v>
      </c>
      <c r="CA164" s="312">
        <v>1600000</v>
      </c>
      <c r="CB164" s="312">
        <v>200000</v>
      </c>
      <c r="CC164" s="312">
        <v>300000</v>
      </c>
      <c r="CD164" s="312">
        <v>0</v>
      </c>
      <c r="CE164" s="312">
        <v>2100000</v>
      </c>
      <c r="CF164" s="312">
        <v>13200000</v>
      </c>
      <c r="CG164" s="312">
        <v>6900000</v>
      </c>
      <c r="CH164" s="312">
        <v>440000</v>
      </c>
      <c r="CI164" s="312">
        <v>0</v>
      </c>
      <c r="CJ164" s="312">
        <v>440000</v>
      </c>
      <c r="CK164" s="312">
        <v>0</v>
      </c>
      <c r="CL164" s="312">
        <v>149000</v>
      </c>
      <c r="CM164" s="312">
        <v>0</v>
      </c>
      <c r="CN164" s="312">
        <v>0</v>
      </c>
      <c r="CO164" s="312">
        <v>833000</v>
      </c>
      <c r="CP164" s="312">
        <v>0</v>
      </c>
      <c r="CQ164" s="312">
        <v>982000</v>
      </c>
      <c r="CR164" s="312">
        <v>16578000</v>
      </c>
      <c r="CS164" s="312">
        <v>0</v>
      </c>
      <c r="CT164" s="315">
        <v>16578000</v>
      </c>
      <c r="CU164" s="312">
        <v>3400000</v>
      </c>
      <c r="CV164" s="312">
        <v>0</v>
      </c>
      <c r="CW164" s="312">
        <v>600000</v>
      </c>
      <c r="CX164" s="312"/>
      <c r="CY164" s="312">
        <v>0</v>
      </c>
      <c r="CZ164" s="312">
        <v>4000000</v>
      </c>
      <c r="DA164" s="312">
        <v>6100000</v>
      </c>
      <c r="DB164" s="312">
        <v>400000</v>
      </c>
      <c r="DC164" s="312">
        <v>24500000</v>
      </c>
      <c r="DD164" s="312"/>
      <c r="DE164" s="312" t="s">
        <v>951</v>
      </c>
      <c r="DF164" s="312">
        <v>1666666.66666667</v>
      </c>
      <c r="DG164" s="310" t="s">
        <v>184</v>
      </c>
      <c r="DH164" s="310" t="s">
        <v>1224</v>
      </c>
      <c r="DI164" s="310" t="s">
        <v>1228</v>
      </c>
      <c r="DJ164" s="312"/>
      <c r="DK164" s="312"/>
      <c r="DL164" s="312"/>
      <c r="DM164" s="310"/>
      <c r="DN164" s="312"/>
      <c r="DO164" s="312"/>
      <c r="DP164" s="312"/>
      <c r="DQ164" s="312"/>
      <c r="DR164" s="317"/>
      <c r="DS164" s="317"/>
      <c r="DT164" s="305"/>
    </row>
    <row r="165" spans="1:124" s="304" customFormat="1" ht="20.25" customHeight="1" x14ac:dyDescent="0.35">
      <c r="A165" s="307">
        <v>162</v>
      </c>
      <c r="B165" s="307" t="s">
        <v>952</v>
      </c>
      <c r="C165" s="308" t="s">
        <v>190</v>
      </c>
      <c r="D165" s="308" t="s">
        <v>176</v>
      </c>
      <c r="E165" s="308" t="s">
        <v>177</v>
      </c>
      <c r="F165" s="307" t="s">
        <v>181</v>
      </c>
      <c r="G165" s="308" t="s">
        <v>182</v>
      </c>
      <c r="H165" s="308" t="s">
        <v>129</v>
      </c>
      <c r="I165" s="308" t="s">
        <v>179</v>
      </c>
      <c r="J165" s="308" t="s">
        <v>131</v>
      </c>
      <c r="K165" s="308" t="s">
        <v>132</v>
      </c>
      <c r="L165" s="318">
        <v>43054</v>
      </c>
      <c r="M165" s="309"/>
      <c r="N165" s="309"/>
      <c r="O165" s="318"/>
      <c r="P165" s="310" t="s">
        <v>133</v>
      </c>
      <c r="Q165" s="311" t="s">
        <v>774</v>
      </c>
      <c r="R165" s="310" t="s">
        <v>134</v>
      </c>
      <c r="S165" s="312">
        <v>0</v>
      </c>
      <c r="T165" s="312">
        <v>20000000</v>
      </c>
      <c r="U165" s="312"/>
      <c r="V165" s="313">
        <v>20000000</v>
      </c>
      <c r="W165" s="312">
        <v>0</v>
      </c>
      <c r="X165" s="312">
        <v>0</v>
      </c>
      <c r="Y165" s="312">
        <v>0</v>
      </c>
      <c r="Z165" s="314">
        <v>200000</v>
      </c>
      <c r="AA165" s="312">
        <v>0</v>
      </c>
      <c r="AB165" s="312">
        <v>0</v>
      </c>
      <c r="AC165" s="315">
        <v>200000</v>
      </c>
      <c r="AD165" s="312" t="s">
        <v>1246</v>
      </c>
      <c r="AE165" s="316">
        <v>26</v>
      </c>
      <c r="AF165" s="316">
        <v>26</v>
      </c>
      <c r="AG165" s="316">
        <v>0</v>
      </c>
      <c r="AH165" s="316">
        <v>0</v>
      </c>
      <c r="AI165" s="316">
        <v>0</v>
      </c>
      <c r="AJ165" s="316">
        <v>26</v>
      </c>
      <c r="AK165" s="316">
        <v>0</v>
      </c>
      <c r="AL165" s="316">
        <v>0</v>
      </c>
      <c r="AM165" s="316">
        <v>0</v>
      </c>
      <c r="AN165" s="316">
        <v>0</v>
      </c>
      <c r="AO165" s="316">
        <v>0</v>
      </c>
      <c r="AP165" s="316">
        <v>0</v>
      </c>
      <c r="AQ165" s="312">
        <v>20000000</v>
      </c>
      <c r="AR165" s="312">
        <v>0</v>
      </c>
      <c r="AS165" s="312">
        <v>0</v>
      </c>
      <c r="AT165" s="312">
        <v>20000000</v>
      </c>
      <c r="AU165" s="312">
        <v>0</v>
      </c>
      <c r="AV165" s="312">
        <v>0</v>
      </c>
      <c r="AW165" s="312">
        <v>0</v>
      </c>
      <c r="AX165" s="312">
        <v>200000</v>
      </c>
      <c r="AY165" s="218">
        <v>0</v>
      </c>
      <c r="AZ165" s="312">
        <v>0</v>
      </c>
      <c r="BA165" s="218">
        <v>0</v>
      </c>
      <c r="BB165" s="312">
        <v>0</v>
      </c>
      <c r="BC165" s="312">
        <v>0</v>
      </c>
      <c r="BD165" s="312">
        <v>0</v>
      </c>
      <c r="BE165" s="312">
        <v>200000</v>
      </c>
      <c r="BF165" s="218">
        <v>0</v>
      </c>
      <c r="BG165" s="218">
        <v>0</v>
      </c>
      <c r="BH165" s="218">
        <v>0</v>
      </c>
      <c r="BI165" s="218">
        <v>0</v>
      </c>
      <c r="BJ165" s="218">
        <v>0</v>
      </c>
      <c r="BK165" s="218">
        <v>0</v>
      </c>
      <c r="BL165" s="218">
        <v>0</v>
      </c>
      <c r="BM165" s="218">
        <v>0</v>
      </c>
      <c r="BN165" s="218">
        <v>0</v>
      </c>
      <c r="BO165" s="218">
        <v>0</v>
      </c>
      <c r="BP165" s="218">
        <v>0</v>
      </c>
      <c r="BQ165" s="312">
        <v>0</v>
      </c>
      <c r="BR165" s="218">
        <v>0</v>
      </c>
      <c r="BS165" s="312">
        <v>0</v>
      </c>
      <c r="BT165" s="315">
        <v>20200000</v>
      </c>
      <c r="BU165" s="312">
        <v>0</v>
      </c>
      <c r="BV165" s="312">
        <v>200000</v>
      </c>
      <c r="BW165" s="312">
        <v>0</v>
      </c>
      <c r="BX165" s="312">
        <v>11000000</v>
      </c>
      <c r="BY165" s="312">
        <v>0</v>
      </c>
      <c r="BZ165" s="312">
        <v>0</v>
      </c>
      <c r="CA165" s="312">
        <v>1600000</v>
      </c>
      <c r="CB165" s="312">
        <v>200000</v>
      </c>
      <c r="CC165" s="312">
        <v>300000</v>
      </c>
      <c r="CD165" s="312">
        <v>0</v>
      </c>
      <c r="CE165" s="312">
        <v>2100000</v>
      </c>
      <c r="CF165" s="312">
        <v>13300000</v>
      </c>
      <c r="CG165" s="312">
        <v>6900000</v>
      </c>
      <c r="CH165" s="312">
        <v>440000</v>
      </c>
      <c r="CI165" s="312">
        <v>0</v>
      </c>
      <c r="CJ165" s="312">
        <v>440000</v>
      </c>
      <c r="CK165" s="312">
        <v>0</v>
      </c>
      <c r="CL165" s="312">
        <v>149000</v>
      </c>
      <c r="CM165" s="312">
        <v>0</v>
      </c>
      <c r="CN165" s="312">
        <v>0</v>
      </c>
      <c r="CO165" s="312">
        <v>0</v>
      </c>
      <c r="CP165" s="312">
        <v>0</v>
      </c>
      <c r="CQ165" s="312">
        <v>149000</v>
      </c>
      <c r="CR165" s="312">
        <v>17511000</v>
      </c>
      <c r="CS165" s="312">
        <v>0</v>
      </c>
      <c r="CT165" s="315">
        <v>17511000</v>
      </c>
      <c r="CU165" s="312">
        <v>3400000</v>
      </c>
      <c r="CV165" s="312">
        <v>0</v>
      </c>
      <c r="CW165" s="312">
        <v>600000</v>
      </c>
      <c r="CX165" s="312"/>
      <c r="CY165" s="312">
        <v>0</v>
      </c>
      <c r="CZ165" s="312">
        <v>4000000</v>
      </c>
      <c r="DA165" s="312">
        <v>6100000</v>
      </c>
      <c r="DB165" s="312">
        <v>400000</v>
      </c>
      <c r="DC165" s="312">
        <v>24600000</v>
      </c>
      <c r="DD165" s="312"/>
      <c r="DE165" s="312" t="s">
        <v>933</v>
      </c>
      <c r="DF165" s="312">
        <v>1666666.66666667</v>
      </c>
      <c r="DG165" s="310" t="s">
        <v>188</v>
      </c>
      <c r="DH165" s="310" t="s">
        <v>1224</v>
      </c>
      <c r="DI165" s="310" t="s">
        <v>1225</v>
      </c>
      <c r="DJ165" s="312"/>
      <c r="DK165" s="312"/>
      <c r="DL165" s="312"/>
      <c r="DM165" s="310"/>
      <c r="DN165" s="312"/>
      <c r="DO165" s="312"/>
      <c r="DP165" s="312"/>
      <c r="DQ165" s="312"/>
      <c r="DR165" s="317"/>
      <c r="DS165" s="317"/>
      <c r="DT165" s="305"/>
    </row>
    <row r="166" spans="1:124" s="304" customFormat="1" ht="20.25" customHeight="1" x14ac:dyDescent="0.35">
      <c r="A166" s="307">
        <v>163</v>
      </c>
      <c r="B166" s="307" t="s">
        <v>953</v>
      </c>
      <c r="C166" s="308" t="s">
        <v>202</v>
      </c>
      <c r="D166" s="308" t="s">
        <v>176</v>
      </c>
      <c r="E166" s="308" t="s">
        <v>177</v>
      </c>
      <c r="F166" s="307" t="s">
        <v>181</v>
      </c>
      <c r="G166" s="308" t="s">
        <v>182</v>
      </c>
      <c r="H166" s="308" t="s">
        <v>129</v>
      </c>
      <c r="I166" s="308" t="s">
        <v>179</v>
      </c>
      <c r="J166" s="308" t="s">
        <v>131</v>
      </c>
      <c r="K166" s="308" t="s">
        <v>132</v>
      </c>
      <c r="L166" s="318">
        <v>43642</v>
      </c>
      <c r="M166" s="309"/>
      <c r="N166" s="309"/>
      <c r="O166" s="318"/>
      <c r="P166" s="310" t="s">
        <v>133</v>
      </c>
      <c r="Q166" s="311" t="s">
        <v>774</v>
      </c>
      <c r="R166" s="310" t="s">
        <v>134</v>
      </c>
      <c r="S166" s="312">
        <v>0</v>
      </c>
      <c r="T166" s="312">
        <v>20000000</v>
      </c>
      <c r="U166" s="312"/>
      <c r="V166" s="313">
        <v>20000000</v>
      </c>
      <c r="W166" s="312">
        <v>0</v>
      </c>
      <c r="X166" s="312">
        <v>0</v>
      </c>
      <c r="Y166" s="312">
        <v>0</v>
      </c>
      <c r="Z166" s="314">
        <v>200000</v>
      </c>
      <c r="AA166" s="312">
        <v>0</v>
      </c>
      <c r="AB166" s="312">
        <v>0</v>
      </c>
      <c r="AC166" s="315">
        <v>200000</v>
      </c>
      <c r="AD166" s="312" t="s">
        <v>1246</v>
      </c>
      <c r="AE166" s="316">
        <v>26</v>
      </c>
      <c r="AF166" s="316">
        <v>26</v>
      </c>
      <c r="AG166" s="316">
        <v>0</v>
      </c>
      <c r="AH166" s="316">
        <v>0</v>
      </c>
      <c r="AI166" s="316">
        <v>0</v>
      </c>
      <c r="AJ166" s="316">
        <v>26</v>
      </c>
      <c r="AK166" s="316">
        <v>0</v>
      </c>
      <c r="AL166" s="316">
        <v>0</v>
      </c>
      <c r="AM166" s="316">
        <v>0</v>
      </c>
      <c r="AN166" s="316">
        <v>0</v>
      </c>
      <c r="AO166" s="316">
        <v>0</v>
      </c>
      <c r="AP166" s="316">
        <v>0</v>
      </c>
      <c r="AQ166" s="312">
        <v>20000000</v>
      </c>
      <c r="AR166" s="312">
        <v>0</v>
      </c>
      <c r="AS166" s="312">
        <v>0</v>
      </c>
      <c r="AT166" s="312">
        <v>20000000</v>
      </c>
      <c r="AU166" s="312">
        <v>0</v>
      </c>
      <c r="AV166" s="312">
        <v>0</v>
      </c>
      <c r="AW166" s="312">
        <v>0</v>
      </c>
      <c r="AX166" s="312">
        <v>200000</v>
      </c>
      <c r="AY166" s="218">
        <v>0</v>
      </c>
      <c r="AZ166" s="312">
        <v>0</v>
      </c>
      <c r="BA166" s="218">
        <v>0</v>
      </c>
      <c r="BB166" s="312">
        <v>0</v>
      </c>
      <c r="BC166" s="312">
        <v>0</v>
      </c>
      <c r="BD166" s="312">
        <v>0</v>
      </c>
      <c r="BE166" s="312">
        <v>200000</v>
      </c>
      <c r="BF166" s="218">
        <v>0</v>
      </c>
      <c r="BG166" s="218">
        <v>0</v>
      </c>
      <c r="BH166" s="218">
        <v>0</v>
      </c>
      <c r="BI166" s="218">
        <v>0</v>
      </c>
      <c r="BJ166" s="218">
        <v>0</v>
      </c>
      <c r="BK166" s="218">
        <v>0</v>
      </c>
      <c r="BL166" s="218">
        <v>0</v>
      </c>
      <c r="BM166" s="218">
        <v>0</v>
      </c>
      <c r="BN166" s="218">
        <v>0</v>
      </c>
      <c r="BO166" s="218">
        <v>0</v>
      </c>
      <c r="BP166" s="218">
        <v>0</v>
      </c>
      <c r="BQ166" s="312">
        <v>0</v>
      </c>
      <c r="BR166" s="218">
        <v>0</v>
      </c>
      <c r="BS166" s="312">
        <v>0</v>
      </c>
      <c r="BT166" s="315">
        <v>20200000</v>
      </c>
      <c r="BU166" s="312">
        <v>0</v>
      </c>
      <c r="BV166" s="312">
        <v>200000</v>
      </c>
      <c r="BW166" s="312">
        <v>0</v>
      </c>
      <c r="BX166" s="312">
        <v>11000000</v>
      </c>
      <c r="BY166" s="312">
        <v>0</v>
      </c>
      <c r="BZ166" s="312">
        <v>0</v>
      </c>
      <c r="CA166" s="312">
        <v>1600000</v>
      </c>
      <c r="CB166" s="312">
        <v>200000</v>
      </c>
      <c r="CC166" s="312">
        <v>300000</v>
      </c>
      <c r="CD166" s="312">
        <v>0</v>
      </c>
      <c r="CE166" s="312">
        <v>2100000</v>
      </c>
      <c r="CF166" s="312">
        <v>13300000</v>
      </c>
      <c r="CG166" s="312">
        <v>6900000</v>
      </c>
      <c r="CH166" s="312">
        <v>440000</v>
      </c>
      <c r="CI166" s="312">
        <v>0</v>
      </c>
      <c r="CJ166" s="312">
        <v>440000</v>
      </c>
      <c r="CK166" s="312">
        <v>0</v>
      </c>
      <c r="CL166" s="312">
        <v>0</v>
      </c>
      <c r="CM166" s="312">
        <v>0</v>
      </c>
      <c r="CN166" s="312">
        <v>0</v>
      </c>
      <c r="CO166" s="312">
        <v>0</v>
      </c>
      <c r="CP166" s="312">
        <v>0</v>
      </c>
      <c r="CQ166" s="312">
        <v>0</v>
      </c>
      <c r="CR166" s="312">
        <v>17660000</v>
      </c>
      <c r="CS166" s="312">
        <v>0</v>
      </c>
      <c r="CT166" s="315">
        <v>17660000</v>
      </c>
      <c r="CU166" s="312">
        <v>3400000</v>
      </c>
      <c r="CV166" s="312">
        <v>0</v>
      </c>
      <c r="CW166" s="312">
        <v>600000</v>
      </c>
      <c r="CX166" s="312"/>
      <c r="CY166" s="312">
        <v>0</v>
      </c>
      <c r="CZ166" s="312">
        <v>4000000</v>
      </c>
      <c r="DA166" s="312">
        <v>6100000</v>
      </c>
      <c r="DB166" s="312">
        <v>400000</v>
      </c>
      <c r="DC166" s="312">
        <v>24600000</v>
      </c>
      <c r="DD166" s="312"/>
      <c r="DE166" s="312" t="s">
        <v>933</v>
      </c>
      <c r="DF166" s="312">
        <v>1666666.66666667</v>
      </c>
      <c r="DG166" s="310" t="s">
        <v>203</v>
      </c>
      <c r="DH166" s="310" t="s">
        <v>1224</v>
      </c>
      <c r="DI166" s="310" t="s">
        <v>1225</v>
      </c>
      <c r="DJ166" s="312"/>
      <c r="DK166" s="312"/>
      <c r="DL166" s="312"/>
      <c r="DM166" s="310"/>
      <c r="DN166" s="312"/>
      <c r="DO166" s="312"/>
      <c r="DP166" s="312"/>
      <c r="DQ166" s="312"/>
      <c r="DR166" s="317"/>
      <c r="DS166" s="317"/>
      <c r="DT166" s="305"/>
    </row>
    <row r="167" spans="1:124" s="304" customFormat="1" ht="20.25" customHeight="1" x14ac:dyDescent="0.35">
      <c r="A167" s="307">
        <v>164</v>
      </c>
      <c r="B167" s="307" t="s">
        <v>954</v>
      </c>
      <c r="C167" s="308" t="s">
        <v>215</v>
      </c>
      <c r="D167" s="308" t="s">
        <v>176</v>
      </c>
      <c r="E167" s="308" t="s">
        <v>177</v>
      </c>
      <c r="F167" s="307" t="s">
        <v>181</v>
      </c>
      <c r="G167" s="308" t="s">
        <v>182</v>
      </c>
      <c r="H167" s="308" t="s">
        <v>129</v>
      </c>
      <c r="I167" s="308" t="s">
        <v>179</v>
      </c>
      <c r="J167" s="308" t="s">
        <v>131</v>
      </c>
      <c r="K167" s="308" t="s">
        <v>132</v>
      </c>
      <c r="L167" s="318">
        <v>44295</v>
      </c>
      <c r="M167" s="309"/>
      <c r="N167" s="309"/>
      <c r="O167" s="318"/>
      <c r="P167" s="310" t="s">
        <v>133</v>
      </c>
      <c r="Q167" s="311" t="s">
        <v>774</v>
      </c>
      <c r="R167" s="310" t="s">
        <v>134</v>
      </c>
      <c r="S167" s="312">
        <v>0</v>
      </c>
      <c r="T167" s="312">
        <v>20000000</v>
      </c>
      <c r="U167" s="312"/>
      <c r="V167" s="313">
        <v>20000000</v>
      </c>
      <c r="W167" s="312">
        <v>0</v>
      </c>
      <c r="X167" s="312">
        <v>0</v>
      </c>
      <c r="Y167" s="312">
        <v>0</v>
      </c>
      <c r="Z167" s="314">
        <v>200000</v>
      </c>
      <c r="AA167" s="312">
        <v>0</v>
      </c>
      <c r="AB167" s="312">
        <v>0</v>
      </c>
      <c r="AC167" s="315">
        <v>200000</v>
      </c>
      <c r="AD167" s="312" t="s">
        <v>1246</v>
      </c>
      <c r="AE167" s="316">
        <v>26</v>
      </c>
      <c r="AF167" s="316">
        <v>26</v>
      </c>
      <c r="AG167" s="316">
        <v>0</v>
      </c>
      <c r="AH167" s="316">
        <v>0</v>
      </c>
      <c r="AI167" s="316">
        <v>0</v>
      </c>
      <c r="AJ167" s="316">
        <v>26</v>
      </c>
      <c r="AK167" s="316">
        <v>0</v>
      </c>
      <c r="AL167" s="316">
        <v>0</v>
      </c>
      <c r="AM167" s="316">
        <v>0</v>
      </c>
      <c r="AN167" s="316">
        <v>0</v>
      </c>
      <c r="AO167" s="316">
        <v>0</v>
      </c>
      <c r="AP167" s="316">
        <v>0</v>
      </c>
      <c r="AQ167" s="312">
        <v>20000000</v>
      </c>
      <c r="AR167" s="312">
        <v>0</v>
      </c>
      <c r="AS167" s="312">
        <v>0</v>
      </c>
      <c r="AT167" s="312">
        <v>20000000</v>
      </c>
      <c r="AU167" s="312">
        <v>0</v>
      </c>
      <c r="AV167" s="312">
        <v>0</v>
      </c>
      <c r="AW167" s="312">
        <v>0</v>
      </c>
      <c r="AX167" s="312">
        <v>200000</v>
      </c>
      <c r="AY167" s="218">
        <v>0</v>
      </c>
      <c r="AZ167" s="312">
        <v>0</v>
      </c>
      <c r="BA167" s="218">
        <v>0</v>
      </c>
      <c r="BB167" s="312">
        <v>0</v>
      </c>
      <c r="BC167" s="312">
        <v>0</v>
      </c>
      <c r="BD167" s="312">
        <v>0</v>
      </c>
      <c r="BE167" s="312">
        <v>200000</v>
      </c>
      <c r="BF167" s="218">
        <v>0</v>
      </c>
      <c r="BG167" s="218">
        <v>0</v>
      </c>
      <c r="BH167" s="218">
        <v>0</v>
      </c>
      <c r="BI167" s="218">
        <v>0</v>
      </c>
      <c r="BJ167" s="218">
        <v>0</v>
      </c>
      <c r="BK167" s="218">
        <v>0</v>
      </c>
      <c r="BL167" s="218">
        <v>0</v>
      </c>
      <c r="BM167" s="218">
        <v>0</v>
      </c>
      <c r="BN167" s="218">
        <v>0</v>
      </c>
      <c r="BO167" s="218">
        <v>0</v>
      </c>
      <c r="BP167" s="218">
        <v>0</v>
      </c>
      <c r="BQ167" s="312">
        <v>0</v>
      </c>
      <c r="BR167" s="218">
        <v>0</v>
      </c>
      <c r="BS167" s="312">
        <v>0</v>
      </c>
      <c r="BT167" s="315">
        <v>20200000</v>
      </c>
      <c r="BU167" s="312">
        <v>0</v>
      </c>
      <c r="BV167" s="312">
        <v>200000</v>
      </c>
      <c r="BW167" s="312">
        <v>0</v>
      </c>
      <c r="BX167" s="312">
        <v>11000000</v>
      </c>
      <c r="BY167" s="312">
        <v>1</v>
      </c>
      <c r="BZ167" s="312">
        <v>4400000</v>
      </c>
      <c r="CA167" s="312">
        <v>1600000</v>
      </c>
      <c r="CB167" s="312">
        <v>200000</v>
      </c>
      <c r="CC167" s="312">
        <v>300000</v>
      </c>
      <c r="CD167" s="312">
        <v>0</v>
      </c>
      <c r="CE167" s="312">
        <v>2100000</v>
      </c>
      <c r="CF167" s="312">
        <v>17700000</v>
      </c>
      <c r="CG167" s="312">
        <v>2500000</v>
      </c>
      <c r="CH167" s="312">
        <v>125000</v>
      </c>
      <c r="CI167" s="312">
        <v>0</v>
      </c>
      <c r="CJ167" s="312">
        <v>125000</v>
      </c>
      <c r="CK167" s="312">
        <v>0</v>
      </c>
      <c r="CL167" s="312">
        <v>149000</v>
      </c>
      <c r="CM167" s="312">
        <v>0</v>
      </c>
      <c r="CN167" s="312">
        <v>0</v>
      </c>
      <c r="CO167" s="312">
        <v>2982900</v>
      </c>
      <c r="CP167" s="312">
        <v>0</v>
      </c>
      <c r="CQ167" s="312">
        <v>3131900</v>
      </c>
      <c r="CR167" s="312">
        <v>14843100</v>
      </c>
      <c r="CS167" s="312">
        <v>0</v>
      </c>
      <c r="CT167" s="315">
        <v>14843100</v>
      </c>
      <c r="CU167" s="312">
        <v>3400000</v>
      </c>
      <c r="CV167" s="312">
        <v>0</v>
      </c>
      <c r="CW167" s="312">
        <v>600000</v>
      </c>
      <c r="CX167" s="312"/>
      <c r="CY167" s="312">
        <v>0</v>
      </c>
      <c r="CZ167" s="312">
        <v>4000000</v>
      </c>
      <c r="DA167" s="312">
        <v>6100000</v>
      </c>
      <c r="DB167" s="312">
        <v>400000</v>
      </c>
      <c r="DC167" s="312">
        <v>24600000</v>
      </c>
      <c r="DD167" s="312"/>
      <c r="DE167" s="312" t="s">
        <v>933</v>
      </c>
      <c r="DF167" s="312">
        <v>1666666.66666667</v>
      </c>
      <c r="DG167" s="310" t="s">
        <v>200</v>
      </c>
      <c r="DH167" s="310" t="s">
        <v>1224</v>
      </c>
      <c r="DI167" s="310" t="s">
        <v>1225</v>
      </c>
      <c r="DJ167" s="312"/>
      <c r="DK167" s="312"/>
      <c r="DL167" s="312"/>
      <c r="DM167" s="310"/>
      <c r="DN167" s="312"/>
      <c r="DO167" s="312"/>
      <c r="DP167" s="312"/>
      <c r="DQ167" s="312"/>
      <c r="DR167" s="317"/>
      <c r="DS167" s="317"/>
      <c r="DT167" s="305"/>
    </row>
    <row r="168" spans="1:124" s="304" customFormat="1" ht="20.25" customHeight="1" x14ac:dyDescent="0.35">
      <c r="A168" s="307">
        <v>165</v>
      </c>
      <c r="B168" s="307" t="s">
        <v>944</v>
      </c>
      <c r="C168" s="308" t="s">
        <v>222</v>
      </c>
      <c r="D168" s="308" t="s">
        <v>176</v>
      </c>
      <c r="E168" s="308" t="s">
        <v>217</v>
      </c>
      <c r="F168" s="307" t="s">
        <v>151</v>
      </c>
      <c r="G168" s="308" t="s">
        <v>223</v>
      </c>
      <c r="H168" s="308" t="s">
        <v>129</v>
      </c>
      <c r="I168" s="308" t="s">
        <v>179</v>
      </c>
      <c r="J168" s="308" t="s">
        <v>131</v>
      </c>
      <c r="K168" s="308" t="s">
        <v>132</v>
      </c>
      <c r="L168" s="318">
        <v>44320</v>
      </c>
      <c r="M168" s="309"/>
      <c r="N168" s="309"/>
      <c r="O168" s="318"/>
      <c r="P168" s="310" t="s">
        <v>133</v>
      </c>
      <c r="Q168" s="311" t="s">
        <v>774</v>
      </c>
      <c r="R168" s="310" t="s">
        <v>134</v>
      </c>
      <c r="S168" s="312">
        <v>0</v>
      </c>
      <c r="T168" s="312">
        <v>5000000</v>
      </c>
      <c r="U168" s="312"/>
      <c r="V168" s="313">
        <v>5000000</v>
      </c>
      <c r="W168" s="312">
        <v>0</v>
      </c>
      <c r="X168" s="312">
        <v>0</v>
      </c>
      <c r="Y168" s="312">
        <v>0</v>
      </c>
      <c r="Z168" s="314">
        <v>0</v>
      </c>
      <c r="AA168" s="312">
        <v>0</v>
      </c>
      <c r="AB168" s="312">
        <v>0</v>
      </c>
      <c r="AC168" s="315">
        <v>0</v>
      </c>
      <c r="AD168" s="312" t="s">
        <v>1246</v>
      </c>
      <c r="AE168" s="316">
        <v>26</v>
      </c>
      <c r="AF168" s="316">
        <v>26</v>
      </c>
      <c r="AG168" s="316">
        <v>0</v>
      </c>
      <c r="AH168" s="316">
        <v>0</v>
      </c>
      <c r="AI168" s="316">
        <v>0</v>
      </c>
      <c r="AJ168" s="316">
        <v>26</v>
      </c>
      <c r="AK168" s="316">
        <v>0</v>
      </c>
      <c r="AL168" s="316">
        <v>0</v>
      </c>
      <c r="AM168" s="316">
        <v>0</v>
      </c>
      <c r="AN168" s="316">
        <v>0</v>
      </c>
      <c r="AO168" s="316">
        <v>0</v>
      </c>
      <c r="AP168" s="316">
        <v>0</v>
      </c>
      <c r="AQ168" s="312">
        <v>5000000</v>
      </c>
      <c r="AR168" s="312">
        <v>0</v>
      </c>
      <c r="AS168" s="312">
        <v>0</v>
      </c>
      <c r="AT168" s="312">
        <v>5000000</v>
      </c>
      <c r="AU168" s="312">
        <v>0</v>
      </c>
      <c r="AV168" s="312">
        <v>0</v>
      </c>
      <c r="AW168" s="312">
        <v>0</v>
      </c>
      <c r="AX168" s="312">
        <v>0</v>
      </c>
      <c r="AY168" s="218">
        <v>0</v>
      </c>
      <c r="AZ168" s="312">
        <v>0</v>
      </c>
      <c r="BA168" s="218">
        <v>0</v>
      </c>
      <c r="BB168" s="312">
        <v>0</v>
      </c>
      <c r="BC168" s="312">
        <v>0</v>
      </c>
      <c r="BD168" s="312">
        <v>0</v>
      </c>
      <c r="BE168" s="312">
        <v>0</v>
      </c>
      <c r="BF168" s="218">
        <v>0</v>
      </c>
      <c r="BG168" s="218">
        <v>0</v>
      </c>
      <c r="BH168" s="218">
        <v>0</v>
      </c>
      <c r="BI168" s="218">
        <v>0</v>
      </c>
      <c r="BJ168" s="218">
        <v>0</v>
      </c>
      <c r="BK168" s="218">
        <v>0</v>
      </c>
      <c r="BL168" s="218">
        <v>0</v>
      </c>
      <c r="BM168" s="218">
        <v>0</v>
      </c>
      <c r="BN168" s="218">
        <v>0</v>
      </c>
      <c r="BO168" s="218">
        <v>0</v>
      </c>
      <c r="BP168" s="218">
        <v>0</v>
      </c>
      <c r="BQ168" s="312">
        <v>0</v>
      </c>
      <c r="BR168" s="218">
        <v>0</v>
      </c>
      <c r="BS168" s="312">
        <v>0</v>
      </c>
      <c r="BT168" s="315">
        <v>5000000</v>
      </c>
      <c r="BU168" s="312">
        <v>0</v>
      </c>
      <c r="BV168" s="312">
        <v>0</v>
      </c>
      <c r="BW168" s="312">
        <v>0</v>
      </c>
      <c r="BX168" s="312">
        <v>11000000</v>
      </c>
      <c r="BY168" s="312">
        <v>0</v>
      </c>
      <c r="BZ168" s="312">
        <v>0</v>
      </c>
      <c r="CA168" s="312">
        <v>400000</v>
      </c>
      <c r="CB168" s="312">
        <v>50000</v>
      </c>
      <c r="CC168" s="312">
        <v>75000</v>
      </c>
      <c r="CD168" s="312">
        <v>0</v>
      </c>
      <c r="CE168" s="312">
        <v>525000</v>
      </c>
      <c r="CF168" s="312">
        <v>11525000</v>
      </c>
      <c r="CG168" s="312">
        <v>0</v>
      </c>
      <c r="CH168" s="312">
        <v>0</v>
      </c>
      <c r="CI168" s="312">
        <v>0</v>
      </c>
      <c r="CJ168" s="312">
        <v>0</v>
      </c>
      <c r="CK168" s="312">
        <v>0</v>
      </c>
      <c r="CL168" s="312">
        <v>50000</v>
      </c>
      <c r="CM168" s="312">
        <v>0</v>
      </c>
      <c r="CN168" s="312">
        <v>0</v>
      </c>
      <c r="CO168" s="312">
        <v>400900</v>
      </c>
      <c r="CP168" s="312">
        <v>0</v>
      </c>
      <c r="CQ168" s="312">
        <v>450900</v>
      </c>
      <c r="CR168" s="312">
        <v>4024100</v>
      </c>
      <c r="CS168" s="312">
        <v>0</v>
      </c>
      <c r="CT168" s="315">
        <v>4024100</v>
      </c>
      <c r="CU168" s="312">
        <v>850000</v>
      </c>
      <c r="CV168" s="312">
        <v>0</v>
      </c>
      <c r="CW168" s="312">
        <v>150000</v>
      </c>
      <c r="CX168" s="312"/>
      <c r="CY168" s="312">
        <v>0</v>
      </c>
      <c r="CZ168" s="312">
        <v>1000000</v>
      </c>
      <c r="DA168" s="312">
        <v>1525000</v>
      </c>
      <c r="DB168" s="312">
        <v>100000</v>
      </c>
      <c r="DC168" s="312">
        <v>6100000</v>
      </c>
      <c r="DD168" s="312"/>
      <c r="DE168" s="312" t="s">
        <v>933</v>
      </c>
      <c r="DF168" s="312">
        <v>416666.66666666698</v>
      </c>
      <c r="DG168" s="310" t="s">
        <v>135</v>
      </c>
      <c r="DH168" s="310"/>
      <c r="DI168" s="310" t="s">
        <v>1227</v>
      </c>
      <c r="DJ168" s="312"/>
      <c r="DK168" s="312"/>
      <c r="DL168" s="312"/>
      <c r="DM168" s="310"/>
      <c r="DN168" s="312"/>
      <c r="DO168" s="312"/>
      <c r="DP168" s="312"/>
      <c r="DQ168" s="312"/>
      <c r="DR168" s="317"/>
      <c r="DS168" s="317"/>
      <c r="DT168" s="305"/>
    </row>
    <row r="169" spans="1:124" s="304" customFormat="1" ht="20.25" customHeight="1" x14ac:dyDescent="0.35">
      <c r="A169" s="307">
        <v>166</v>
      </c>
      <c r="B169" s="307" t="s">
        <v>946</v>
      </c>
      <c r="C169" s="308" t="s">
        <v>216</v>
      </c>
      <c r="D169" s="308" t="s">
        <v>176</v>
      </c>
      <c r="E169" s="308" t="s">
        <v>217</v>
      </c>
      <c r="F169" s="307" t="s">
        <v>127</v>
      </c>
      <c r="G169" s="308" t="s">
        <v>218</v>
      </c>
      <c r="H169" s="308" t="s">
        <v>129</v>
      </c>
      <c r="I169" s="308" t="s">
        <v>179</v>
      </c>
      <c r="J169" s="308" t="s">
        <v>131</v>
      </c>
      <c r="K169" s="308" t="s">
        <v>132</v>
      </c>
      <c r="L169" s="318">
        <v>40735</v>
      </c>
      <c r="M169" s="309"/>
      <c r="N169" s="309"/>
      <c r="O169" s="318"/>
      <c r="P169" s="310" t="s">
        <v>133</v>
      </c>
      <c r="Q169" s="311" t="s">
        <v>774</v>
      </c>
      <c r="R169" s="310" t="s">
        <v>134</v>
      </c>
      <c r="S169" s="312">
        <v>0</v>
      </c>
      <c r="T169" s="312">
        <v>40000000</v>
      </c>
      <c r="U169" s="312"/>
      <c r="V169" s="313">
        <v>40000000</v>
      </c>
      <c r="W169" s="312">
        <v>0</v>
      </c>
      <c r="X169" s="312">
        <v>0</v>
      </c>
      <c r="Y169" s="312">
        <v>0</v>
      </c>
      <c r="Z169" s="314">
        <v>0</v>
      </c>
      <c r="AA169" s="312">
        <v>0</v>
      </c>
      <c r="AB169" s="312">
        <v>0</v>
      </c>
      <c r="AC169" s="315">
        <v>0</v>
      </c>
      <c r="AD169" s="312" t="s">
        <v>1245</v>
      </c>
      <c r="AE169" s="316">
        <v>21</v>
      </c>
      <c r="AF169" s="316">
        <v>21</v>
      </c>
      <c r="AG169" s="316">
        <v>0</v>
      </c>
      <c r="AH169" s="316">
        <v>0</v>
      </c>
      <c r="AI169" s="316">
        <v>0</v>
      </c>
      <c r="AJ169" s="316">
        <v>21</v>
      </c>
      <c r="AK169" s="316">
        <v>0</v>
      </c>
      <c r="AL169" s="316">
        <v>0</v>
      </c>
      <c r="AM169" s="316">
        <v>0</v>
      </c>
      <c r="AN169" s="316">
        <v>0</v>
      </c>
      <c r="AO169" s="316">
        <v>0</v>
      </c>
      <c r="AP169" s="316">
        <v>0</v>
      </c>
      <c r="AQ169" s="312">
        <v>40000000</v>
      </c>
      <c r="AR169" s="312">
        <v>0</v>
      </c>
      <c r="AS169" s="312">
        <v>0</v>
      </c>
      <c r="AT169" s="312">
        <v>40000000</v>
      </c>
      <c r="AU169" s="312">
        <v>0</v>
      </c>
      <c r="AV169" s="312">
        <v>0</v>
      </c>
      <c r="AW169" s="312">
        <v>0</v>
      </c>
      <c r="AX169" s="312">
        <v>0</v>
      </c>
      <c r="AY169" s="218">
        <v>0</v>
      </c>
      <c r="AZ169" s="312">
        <v>0</v>
      </c>
      <c r="BA169" s="218">
        <v>0</v>
      </c>
      <c r="BB169" s="312">
        <v>0</v>
      </c>
      <c r="BC169" s="312">
        <v>0</v>
      </c>
      <c r="BD169" s="312">
        <v>0</v>
      </c>
      <c r="BE169" s="312">
        <v>0</v>
      </c>
      <c r="BF169" s="218">
        <v>0</v>
      </c>
      <c r="BG169" s="218">
        <v>0</v>
      </c>
      <c r="BH169" s="218">
        <v>0</v>
      </c>
      <c r="BI169" s="218">
        <v>0</v>
      </c>
      <c r="BJ169" s="218">
        <v>0</v>
      </c>
      <c r="BK169" s="218">
        <v>0</v>
      </c>
      <c r="BL169" s="218">
        <v>0</v>
      </c>
      <c r="BM169" s="218">
        <v>0</v>
      </c>
      <c r="BN169" s="218">
        <v>0</v>
      </c>
      <c r="BO169" s="218">
        <v>0</v>
      </c>
      <c r="BP169" s="218">
        <v>0</v>
      </c>
      <c r="BQ169" s="312">
        <v>0</v>
      </c>
      <c r="BR169" s="218">
        <v>0</v>
      </c>
      <c r="BS169" s="312">
        <v>0</v>
      </c>
      <c r="BT169" s="315">
        <v>40000000</v>
      </c>
      <c r="BU169" s="312">
        <v>0</v>
      </c>
      <c r="BV169" s="312">
        <v>0</v>
      </c>
      <c r="BW169" s="312">
        <v>0</v>
      </c>
      <c r="BX169" s="312">
        <v>11000000</v>
      </c>
      <c r="BY169" s="312">
        <v>3</v>
      </c>
      <c r="BZ169" s="312">
        <v>13200000</v>
      </c>
      <c r="CA169" s="312">
        <v>2384000</v>
      </c>
      <c r="CB169" s="312">
        <v>400000</v>
      </c>
      <c r="CC169" s="312">
        <v>447000</v>
      </c>
      <c r="CD169" s="312">
        <v>0</v>
      </c>
      <c r="CE169" s="312">
        <v>3231000</v>
      </c>
      <c r="CF169" s="312">
        <v>27431000</v>
      </c>
      <c r="CG169" s="312">
        <v>12569000</v>
      </c>
      <c r="CH169" s="312">
        <v>1135350</v>
      </c>
      <c r="CI169" s="312">
        <v>0</v>
      </c>
      <c r="CJ169" s="312">
        <v>1135350</v>
      </c>
      <c r="CK169" s="312">
        <v>0</v>
      </c>
      <c r="CL169" s="312">
        <v>149000</v>
      </c>
      <c r="CM169" s="312">
        <v>0</v>
      </c>
      <c r="CN169" s="312">
        <v>0</v>
      </c>
      <c r="CO169" s="312">
        <v>344000</v>
      </c>
      <c r="CP169" s="312">
        <v>0</v>
      </c>
      <c r="CQ169" s="312">
        <v>493000</v>
      </c>
      <c r="CR169" s="312">
        <v>35140650</v>
      </c>
      <c r="CS169" s="312">
        <v>0</v>
      </c>
      <c r="CT169" s="315">
        <v>35140650</v>
      </c>
      <c r="CU169" s="312">
        <v>5066000</v>
      </c>
      <c r="CV169" s="312">
        <v>0</v>
      </c>
      <c r="CW169" s="312">
        <v>894000</v>
      </c>
      <c r="CX169" s="312"/>
      <c r="CY169" s="312">
        <v>0</v>
      </c>
      <c r="CZ169" s="312">
        <v>5960000</v>
      </c>
      <c r="DA169" s="312">
        <v>9191000</v>
      </c>
      <c r="DB169" s="312">
        <v>596000</v>
      </c>
      <c r="DC169" s="312">
        <v>46556000</v>
      </c>
      <c r="DD169" s="312"/>
      <c r="DE169" s="312" t="s">
        <v>933</v>
      </c>
      <c r="DF169" s="312">
        <v>3333333.3333333302</v>
      </c>
      <c r="DG169" s="310" t="s">
        <v>135</v>
      </c>
      <c r="DH169" s="310"/>
      <c r="DI169" s="310" t="s">
        <v>1227</v>
      </c>
      <c r="DJ169" s="312"/>
      <c r="DK169" s="312"/>
      <c r="DL169" s="312"/>
      <c r="DM169" s="310"/>
      <c r="DN169" s="312"/>
      <c r="DO169" s="312"/>
      <c r="DP169" s="312"/>
      <c r="DQ169" s="312"/>
      <c r="DR169" s="317"/>
      <c r="DS169" s="317"/>
      <c r="DT169" s="305"/>
    </row>
    <row r="170" spans="1:124" s="304" customFormat="1" ht="20.25" customHeight="1" x14ac:dyDescent="0.35">
      <c r="A170" s="307">
        <v>167</v>
      </c>
      <c r="B170" s="307" t="s">
        <v>948</v>
      </c>
      <c r="C170" s="308" t="s">
        <v>220</v>
      </c>
      <c r="D170" s="308" t="s">
        <v>176</v>
      </c>
      <c r="E170" s="308" t="s">
        <v>217</v>
      </c>
      <c r="F170" s="307" t="s">
        <v>186</v>
      </c>
      <c r="G170" s="308" t="s">
        <v>221</v>
      </c>
      <c r="H170" s="308" t="s">
        <v>129</v>
      </c>
      <c r="I170" s="308" t="s">
        <v>179</v>
      </c>
      <c r="J170" s="308" t="s">
        <v>131</v>
      </c>
      <c r="K170" s="308" t="s">
        <v>132</v>
      </c>
      <c r="L170" s="318">
        <v>42261</v>
      </c>
      <c r="M170" s="309"/>
      <c r="N170" s="309"/>
      <c r="O170" s="318"/>
      <c r="P170" s="310" t="s">
        <v>133</v>
      </c>
      <c r="Q170" s="311" t="s">
        <v>774</v>
      </c>
      <c r="R170" s="310" t="s">
        <v>134</v>
      </c>
      <c r="S170" s="312">
        <v>0</v>
      </c>
      <c r="T170" s="312">
        <v>30000000</v>
      </c>
      <c r="U170" s="312"/>
      <c r="V170" s="313">
        <v>30000000</v>
      </c>
      <c r="W170" s="312">
        <v>0</v>
      </c>
      <c r="X170" s="312">
        <v>0</v>
      </c>
      <c r="Y170" s="312">
        <v>0</v>
      </c>
      <c r="Z170" s="314">
        <v>0</v>
      </c>
      <c r="AA170" s="312">
        <v>0</v>
      </c>
      <c r="AB170" s="312">
        <v>0</v>
      </c>
      <c r="AC170" s="315">
        <v>0</v>
      </c>
      <c r="AD170" s="312" t="s">
        <v>1246</v>
      </c>
      <c r="AE170" s="316">
        <v>26</v>
      </c>
      <c r="AF170" s="316">
        <v>26</v>
      </c>
      <c r="AG170" s="316">
        <v>0</v>
      </c>
      <c r="AH170" s="316">
        <v>0</v>
      </c>
      <c r="AI170" s="316">
        <v>0</v>
      </c>
      <c r="AJ170" s="316">
        <v>26</v>
      </c>
      <c r="AK170" s="316">
        <v>0</v>
      </c>
      <c r="AL170" s="316">
        <v>0</v>
      </c>
      <c r="AM170" s="316">
        <v>0</v>
      </c>
      <c r="AN170" s="316">
        <v>0</v>
      </c>
      <c r="AO170" s="316">
        <v>0</v>
      </c>
      <c r="AP170" s="316">
        <v>0</v>
      </c>
      <c r="AQ170" s="312">
        <v>30000000</v>
      </c>
      <c r="AR170" s="312">
        <v>0</v>
      </c>
      <c r="AS170" s="312">
        <v>0</v>
      </c>
      <c r="AT170" s="312">
        <v>30000000</v>
      </c>
      <c r="AU170" s="312">
        <v>0</v>
      </c>
      <c r="AV170" s="312">
        <v>0</v>
      </c>
      <c r="AW170" s="312">
        <v>0</v>
      </c>
      <c r="AX170" s="312">
        <v>0</v>
      </c>
      <c r="AY170" s="218">
        <v>0</v>
      </c>
      <c r="AZ170" s="312">
        <v>0</v>
      </c>
      <c r="BA170" s="218">
        <v>0</v>
      </c>
      <c r="BB170" s="312">
        <v>0</v>
      </c>
      <c r="BC170" s="312">
        <v>0</v>
      </c>
      <c r="BD170" s="312">
        <v>0</v>
      </c>
      <c r="BE170" s="312">
        <v>0</v>
      </c>
      <c r="BF170" s="218">
        <v>0</v>
      </c>
      <c r="BG170" s="218">
        <v>0</v>
      </c>
      <c r="BH170" s="218">
        <v>0</v>
      </c>
      <c r="BI170" s="218">
        <v>0</v>
      </c>
      <c r="BJ170" s="218">
        <v>0</v>
      </c>
      <c r="BK170" s="218">
        <v>0</v>
      </c>
      <c r="BL170" s="218">
        <v>0</v>
      </c>
      <c r="BM170" s="218">
        <v>0</v>
      </c>
      <c r="BN170" s="218">
        <v>0</v>
      </c>
      <c r="BO170" s="218">
        <v>0</v>
      </c>
      <c r="BP170" s="218">
        <v>0</v>
      </c>
      <c r="BQ170" s="312">
        <v>0</v>
      </c>
      <c r="BR170" s="218">
        <v>0</v>
      </c>
      <c r="BS170" s="312">
        <v>0</v>
      </c>
      <c r="BT170" s="315">
        <v>30000000</v>
      </c>
      <c r="BU170" s="312">
        <v>0</v>
      </c>
      <c r="BV170" s="312">
        <v>0</v>
      </c>
      <c r="BW170" s="312">
        <v>0</v>
      </c>
      <c r="BX170" s="312">
        <v>11000000</v>
      </c>
      <c r="BY170" s="312">
        <v>0</v>
      </c>
      <c r="BZ170" s="312">
        <v>0</v>
      </c>
      <c r="CA170" s="312">
        <v>2384000</v>
      </c>
      <c r="CB170" s="312">
        <v>300000</v>
      </c>
      <c r="CC170" s="312">
        <v>447000</v>
      </c>
      <c r="CD170" s="312">
        <v>0</v>
      </c>
      <c r="CE170" s="312">
        <v>3131000</v>
      </c>
      <c r="CF170" s="312">
        <v>14131000</v>
      </c>
      <c r="CG170" s="312">
        <v>15869000</v>
      </c>
      <c r="CH170" s="312">
        <v>1630350</v>
      </c>
      <c r="CI170" s="312">
        <v>0</v>
      </c>
      <c r="CJ170" s="312">
        <v>1630350</v>
      </c>
      <c r="CK170" s="312">
        <v>0</v>
      </c>
      <c r="CL170" s="312">
        <v>149000</v>
      </c>
      <c r="CM170" s="312">
        <v>0</v>
      </c>
      <c r="CN170" s="312">
        <v>0</v>
      </c>
      <c r="CO170" s="312">
        <v>3340000</v>
      </c>
      <c r="CP170" s="312">
        <v>0</v>
      </c>
      <c r="CQ170" s="312">
        <v>3489000</v>
      </c>
      <c r="CR170" s="312">
        <v>21749650</v>
      </c>
      <c r="CS170" s="312">
        <v>0</v>
      </c>
      <c r="CT170" s="315">
        <v>21749650</v>
      </c>
      <c r="CU170" s="312">
        <v>5066000</v>
      </c>
      <c r="CV170" s="312">
        <v>0</v>
      </c>
      <c r="CW170" s="312">
        <v>894000</v>
      </c>
      <c r="CX170" s="312"/>
      <c r="CY170" s="312">
        <v>0</v>
      </c>
      <c r="CZ170" s="312">
        <v>5960000</v>
      </c>
      <c r="DA170" s="312">
        <v>9091000</v>
      </c>
      <c r="DB170" s="312">
        <v>596000</v>
      </c>
      <c r="DC170" s="312">
        <v>36556000</v>
      </c>
      <c r="DD170" s="312"/>
      <c r="DE170" s="312" t="s">
        <v>933</v>
      </c>
      <c r="DF170" s="312">
        <v>2500000</v>
      </c>
      <c r="DG170" s="310" t="s">
        <v>135</v>
      </c>
      <c r="DH170" s="310"/>
      <c r="DI170" s="310" t="s">
        <v>1227</v>
      </c>
      <c r="DJ170" s="312"/>
      <c r="DK170" s="312"/>
      <c r="DL170" s="312"/>
      <c r="DM170" s="310"/>
      <c r="DN170" s="312"/>
      <c r="DO170" s="312"/>
      <c r="DP170" s="312"/>
      <c r="DQ170" s="312"/>
      <c r="DR170" s="317"/>
      <c r="DS170" s="317"/>
      <c r="DT170" s="305"/>
    </row>
    <row r="171" spans="1:124" s="304" customFormat="1" ht="20.25" customHeight="1" x14ac:dyDescent="0.35">
      <c r="A171" s="307">
        <v>168</v>
      </c>
      <c r="B171" s="307" t="s">
        <v>955</v>
      </c>
      <c r="C171" s="308" t="s">
        <v>224</v>
      </c>
      <c r="D171" s="308" t="s">
        <v>176</v>
      </c>
      <c r="E171" s="308" t="s">
        <v>217</v>
      </c>
      <c r="F171" s="307" t="s">
        <v>137</v>
      </c>
      <c r="G171" s="308" t="s">
        <v>223</v>
      </c>
      <c r="H171" s="308" t="s">
        <v>129</v>
      </c>
      <c r="I171" s="308" t="s">
        <v>179</v>
      </c>
      <c r="J171" s="308" t="s">
        <v>131</v>
      </c>
      <c r="K171" s="308" t="s">
        <v>132</v>
      </c>
      <c r="L171" s="318">
        <v>44320</v>
      </c>
      <c r="M171" s="309"/>
      <c r="N171" s="309"/>
      <c r="O171" s="318"/>
      <c r="P171" s="310" t="s">
        <v>133</v>
      </c>
      <c r="Q171" s="311" t="s">
        <v>774</v>
      </c>
      <c r="R171" s="310" t="s">
        <v>134</v>
      </c>
      <c r="S171" s="312">
        <v>0</v>
      </c>
      <c r="T171" s="312">
        <v>10000000</v>
      </c>
      <c r="U171" s="312"/>
      <c r="V171" s="313">
        <v>10000000</v>
      </c>
      <c r="W171" s="312">
        <v>0</v>
      </c>
      <c r="X171" s="312">
        <v>0</v>
      </c>
      <c r="Y171" s="312">
        <v>0</v>
      </c>
      <c r="Z171" s="314">
        <v>0</v>
      </c>
      <c r="AA171" s="312">
        <v>0</v>
      </c>
      <c r="AB171" s="312">
        <v>0</v>
      </c>
      <c r="AC171" s="315">
        <v>0</v>
      </c>
      <c r="AD171" s="312" t="s">
        <v>1246</v>
      </c>
      <c r="AE171" s="316">
        <v>26</v>
      </c>
      <c r="AF171" s="316">
        <v>26</v>
      </c>
      <c r="AG171" s="316">
        <v>0</v>
      </c>
      <c r="AH171" s="316">
        <v>0</v>
      </c>
      <c r="AI171" s="316">
        <v>0</v>
      </c>
      <c r="AJ171" s="316">
        <v>26</v>
      </c>
      <c r="AK171" s="316">
        <v>0</v>
      </c>
      <c r="AL171" s="316">
        <v>0</v>
      </c>
      <c r="AM171" s="316">
        <v>0</v>
      </c>
      <c r="AN171" s="316">
        <v>0</v>
      </c>
      <c r="AO171" s="316">
        <v>0</v>
      </c>
      <c r="AP171" s="316">
        <v>0</v>
      </c>
      <c r="AQ171" s="312">
        <v>10000000</v>
      </c>
      <c r="AR171" s="312">
        <v>0</v>
      </c>
      <c r="AS171" s="312">
        <v>0</v>
      </c>
      <c r="AT171" s="312">
        <v>10000000</v>
      </c>
      <c r="AU171" s="312">
        <v>0</v>
      </c>
      <c r="AV171" s="312">
        <v>0</v>
      </c>
      <c r="AW171" s="312">
        <v>0</v>
      </c>
      <c r="AX171" s="312">
        <v>0</v>
      </c>
      <c r="AY171" s="218">
        <v>0</v>
      </c>
      <c r="AZ171" s="312">
        <v>0</v>
      </c>
      <c r="BA171" s="218">
        <v>0</v>
      </c>
      <c r="BB171" s="312">
        <v>0</v>
      </c>
      <c r="BC171" s="312">
        <v>0</v>
      </c>
      <c r="BD171" s="312">
        <v>0</v>
      </c>
      <c r="BE171" s="312">
        <v>0</v>
      </c>
      <c r="BF171" s="218">
        <v>0</v>
      </c>
      <c r="BG171" s="218">
        <v>0</v>
      </c>
      <c r="BH171" s="218">
        <v>0</v>
      </c>
      <c r="BI171" s="218">
        <v>0</v>
      </c>
      <c r="BJ171" s="218">
        <v>0</v>
      </c>
      <c r="BK171" s="218">
        <v>0</v>
      </c>
      <c r="BL171" s="218">
        <v>0</v>
      </c>
      <c r="BM171" s="218">
        <v>0</v>
      </c>
      <c r="BN171" s="218">
        <v>0</v>
      </c>
      <c r="BO171" s="218">
        <v>0</v>
      </c>
      <c r="BP171" s="218">
        <v>0</v>
      </c>
      <c r="BQ171" s="312">
        <v>0</v>
      </c>
      <c r="BR171" s="218">
        <v>0</v>
      </c>
      <c r="BS171" s="312">
        <v>0</v>
      </c>
      <c r="BT171" s="315">
        <v>10000000</v>
      </c>
      <c r="BU171" s="312">
        <v>0</v>
      </c>
      <c r="BV171" s="312">
        <v>0</v>
      </c>
      <c r="BW171" s="312">
        <v>0</v>
      </c>
      <c r="BX171" s="312">
        <v>11000000</v>
      </c>
      <c r="BY171" s="312">
        <v>0</v>
      </c>
      <c r="BZ171" s="312">
        <v>0</v>
      </c>
      <c r="CA171" s="312">
        <v>800000</v>
      </c>
      <c r="CB171" s="312">
        <v>100000</v>
      </c>
      <c r="CC171" s="312">
        <v>150000</v>
      </c>
      <c r="CD171" s="312">
        <v>0</v>
      </c>
      <c r="CE171" s="312">
        <v>1050000</v>
      </c>
      <c r="CF171" s="312">
        <v>12050000</v>
      </c>
      <c r="CG171" s="312">
        <v>0</v>
      </c>
      <c r="CH171" s="312">
        <v>0</v>
      </c>
      <c r="CI171" s="312">
        <v>0</v>
      </c>
      <c r="CJ171" s="312">
        <v>0</v>
      </c>
      <c r="CK171" s="312">
        <v>0</v>
      </c>
      <c r="CL171" s="312">
        <v>100000</v>
      </c>
      <c r="CM171" s="312">
        <v>0</v>
      </c>
      <c r="CN171" s="312">
        <v>0</v>
      </c>
      <c r="CO171" s="312">
        <v>0</v>
      </c>
      <c r="CP171" s="312">
        <v>0</v>
      </c>
      <c r="CQ171" s="312">
        <v>100000</v>
      </c>
      <c r="CR171" s="312">
        <v>8850000</v>
      </c>
      <c r="CS171" s="312">
        <v>0</v>
      </c>
      <c r="CT171" s="315">
        <v>8850000</v>
      </c>
      <c r="CU171" s="312">
        <v>1700000</v>
      </c>
      <c r="CV171" s="312">
        <v>0</v>
      </c>
      <c r="CW171" s="312">
        <v>300000</v>
      </c>
      <c r="CX171" s="312"/>
      <c r="CY171" s="312">
        <v>0</v>
      </c>
      <c r="CZ171" s="312">
        <v>2000000</v>
      </c>
      <c r="DA171" s="312">
        <v>3050000</v>
      </c>
      <c r="DB171" s="312">
        <v>200000</v>
      </c>
      <c r="DC171" s="312">
        <v>12200000</v>
      </c>
      <c r="DD171" s="312"/>
      <c r="DE171" s="312" t="s">
        <v>933</v>
      </c>
      <c r="DF171" s="312">
        <v>833333.33333333302</v>
      </c>
      <c r="DG171" s="310" t="s">
        <v>135</v>
      </c>
      <c r="DH171" s="310"/>
      <c r="DI171" s="310" t="s">
        <v>1227</v>
      </c>
      <c r="DJ171" s="312"/>
      <c r="DK171" s="312"/>
      <c r="DL171" s="312"/>
      <c r="DM171" s="310"/>
      <c r="DN171" s="312"/>
      <c r="DO171" s="312"/>
      <c r="DP171" s="312"/>
      <c r="DQ171" s="312"/>
      <c r="DR171" s="317"/>
      <c r="DS171" s="317"/>
      <c r="DT171" s="305"/>
    </row>
    <row r="172" spans="1:124" s="304" customFormat="1" ht="20.25" customHeight="1" x14ac:dyDescent="0.35">
      <c r="A172" s="307">
        <v>169</v>
      </c>
      <c r="B172" s="307" t="s">
        <v>956</v>
      </c>
      <c r="C172" s="308" t="s">
        <v>398</v>
      </c>
      <c r="D172" s="308" t="s">
        <v>263</v>
      </c>
      <c r="E172" s="308" t="s">
        <v>392</v>
      </c>
      <c r="F172" s="307" t="s">
        <v>151</v>
      </c>
      <c r="G172" s="308" t="s">
        <v>399</v>
      </c>
      <c r="H172" s="308" t="s">
        <v>129</v>
      </c>
      <c r="I172" s="308" t="s">
        <v>179</v>
      </c>
      <c r="J172" s="308" t="s">
        <v>131</v>
      </c>
      <c r="K172" s="308" t="s">
        <v>132</v>
      </c>
      <c r="L172" s="318">
        <v>42083</v>
      </c>
      <c r="M172" s="309"/>
      <c r="N172" s="309"/>
      <c r="O172" s="318"/>
      <c r="P172" s="310" t="s">
        <v>133</v>
      </c>
      <c r="Q172" s="311" t="s">
        <v>774</v>
      </c>
      <c r="R172" s="310" t="s">
        <v>134</v>
      </c>
      <c r="S172" s="312">
        <v>0</v>
      </c>
      <c r="T172" s="312">
        <v>5000000</v>
      </c>
      <c r="U172" s="312"/>
      <c r="V172" s="313">
        <v>5000000</v>
      </c>
      <c r="W172" s="312">
        <v>0</v>
      </c>
      <c r="X172" s="312">
        <v>0</v>
      </c>
      <c r="Y172" s="312">
        <v>0</v>
      </c>
      <c r="Z172" s="314">
        <v>0</v>
      </c>
      <c r="AA172" s="312">
        <v>0</v>
      </c>
      <c r="AB172" s="312">
        <v>0</v>
      </c>
      <c r="AC172" s="315">
        <v>0</v>
      </c>
      <c r="AD172" s="312" t="s">
        <v>1246</v>
      </c>
      <c r="AE172" s="316">
        <v>26</v>
      </c>
      <c r="AF172" s="316">
        <v>20.5</v>
      </c>
      <c r="AG172" s="316">
        <v>5.5</v>
      </c>
      <c r="AH172" s="316">
        <v>0</v>
      </c>
      <c r="AI172" s="316">
        <v>0</v>
      </c>
      <c r="AJ172" s="316">
        <v>26</v>
      </c>
      <c r="AK172" s="316">
        <v>0</v>
      </c>
      <c r="AL172" s="316">
        <v>0</v>
      </c>
      <c r="AM172" s="316">
        <v>0</v>
      </c>
      <c r="AN172" s="316">
        <v>0</v>
      </c>
      <c r="AO172" s="316">
        <v>0</v>
      </c>
      <c r="AP172" s="316">
        <v>0</v>
      </c>
      <c r="AQ172" s="312">
        <v>5000000</v>
      </c>
      <c r="AR172" s="312">
        <v>0</v>
      </c>
      <c r="AS172" s="312">
        <v>0</v>
      </c>
      <c r="AT172" s="312">
        <v>5000000</v>
      </c>
      <c r="AU172" s="312">
        <v>0</v>
      </c>
      <c r="AV172" s="312">
        <v>0</v>
      </c>
      <c r="AW172" s="312">
        <v>0</v>
      </c>
      <c r="AX172" s="312">
        <v>0</v>
      </c>
      <c r="AY172" s="218">
        <v>0</v>
      </c>
      <c r="AZ172" s="312">
        <v>0</v>
      </c>
      <c r="BA172" s="218">
        <v>0</v>
      </c>
      <c r="BB172" s="312">
        <v>0</v>
      </c>
      <c r="BC172" s="312">
        <v>0</v>
      </c>
      <c r="BD172" s="312">
        <v>0</v>
      </c>
      <c r="BE172" s="312">
        <v>0</v>
      </c>
      <c r="BF172" s="218">
        <v>0</v>
      </c>
      <c r="BG172" s="218">
        <v>0</v>
      </c>
      <c r="BH172" s="218">
        <v>0</v>
      </c>
      <c r="BI172" s="218">
        <v>0</v>
      </c>
      <c r="BJ172" s="218">
        <v>0</v>
      </c>
      <c r="BK172" s="218">
        <v>0</v>
      </c>
      <c r="BL172" s="218">
        <v>0</v>
      </c>
      <c r="BM172" s="218">
        <v>0</v>
      </c>
      <c r="BN172" s="218">
        <v>1300000</v>
      </c>
      <c r="BO172" s="218">
        <v>0</v>
      </c>
      <c r="BP172" s="218">
        <v>0</v>
      </c>
      <c r="BQ172" s="312">
        <v>0</v>
      </c>
      <c r="BR172" s="218">
        <v>0</v>
      </c>
      <c r="BS172" s="312">
        <v>1300000</v>
      </c>
      <c r="BT172" s="315">
        <v>6300000</v>
      </c>
      <c r="BU172" s="312">
        <v>0</v>
      </c>
      <c r="BV172" s="312">
        <v>0</v>
      </c>
      <c r="BW172" s="312">
        <v>0</v>
      </c>
      <c r="BX172" s="312">
        <v>11000000</v>
      </c>
      <c r="BY172" s="312">
        <v>0</v>
      </c>
      <c r="BZ172" s="312">
        <v>0</v>
      </c>
      <c r="CA172" s="312">
        <v>400000</v>
      </c>
      <c r="CB172" s="312">
        <v>50000</v>
      </c>
      <c r="CC172" s="312">
        <v>75000</v>
      </c>
      <c r="CD172" s="312">
        <v>0</v>
      </c>
      <c r="CE172" s="312">
        <v>525000</v>
      </c>
      <c r="CF172" s="312">
        <v>11525000</v>
      </c>
      <c r="CG172" s="312">
        <v>0</v>
      </c>
      <c r="CH172" s="312">
        <v>0</v>
      </c>
      <c r="CI172" s="312">
        <v>0</v>
      </c>
      <c r="CJ172" s="312">
        <v>0</v>
      </c>
      <c r="CK172" s="312">
        <v>0</v>
      </c>
      <c r="CL172" s="312">
        <v>50000</v>
      </c>
      <c r="CM172" s="312">
        <v>0</v>
      </c>
      <c r="CN172" s="312">
        <v>0</v>
      </c>
      <c r="CO172" s="312">
        <v>1484000</v>
      </c>
      <c r="CP172" s="312">
        <v>0</v>
      </c>
      <c r="CQ172" s="312">
        <v>1534000</v>
      </c>
      <c r="CR172" s="312">
        <v>4241000</v>
      </c>
      <c r="CS172" s="312">
        <v>0</v>
      </c>
      <c r="CT172" s="315">
        <v>4241000</v>
      </c>
      <c r="CU172" s="312">
        <v>850000</v>
      </c>
      <c r="CV172" s="312">
        <v>0</v>
      </c>
      <c r="CW172" s="312">
        <v>150000</v>
      </c>
      <c r="CX172" s="312"/>
      <c r="CY172" s="312">
        <v>0</v>
      </c>
      <c r="CZ172" s="312">
        <v>1000000</v>
      </c>
      <c r="DA172" s="312">
        <v>1525000</v>
      </c>
      <c r="DB172" s="312">
        <v>100000</v>
      </c>
      <c r="DC172" s="312">
        <v>7400000</v>
      </c>
      <c r="DD172" s="312"/>
      <c r="DE172" s="312" t="s">
        <v>957</v>
      </c>
      <c r="DF172" s="312">
        <v>416666.66666666698</v>
      </c>
      <c r="DG172" s="310" t="s">
        <v>135</v>
      </c>
      <c r="DH172" s="310"/>
      <c r="DI172" s="310" t="s">
        <v>1227</v>
      </c>
      <c r="DJ172" s="312"/>
      <c r="DK172" s="312"/>
      <c r="DL172" s="312"/>
      <c r="DM172" s="310"/>
      <c r="DN172" s="312"/>
      <c r="DO172" s="312"/>
      <c r="DP172" s="312"/>
      <c r="DQ172" s="312"/>
      <c r="DR172" s="317"/>
      <c r="DS172" s="317"/>
      <c r="DT172" s="305"/>
    </row>
    <row r="173" spans="1:124" s="304" customFormat="1" ht="20.25" customHeight="1" x14ac:dyDescent="0.35">
      <c r="A173" s="307">
        <v>170</v>
      </c>
      <c r="B173" s="307" t="s">
        <v>958</v>
      </c>
      <c r="C173" s="308" t="s">
        <v>400</v>
      </c>
      <c r="D173" s="308" t="s">
        <v>263</v>
      </c>
      <c r="E173" s="308" t="s">
        <v>392</v>
      </c>
      <c r="F173" s="307" t="s">
        <v>151</v>
      </c>
      <c r="G173" s="308" t="s">
        <v>399</v>
      </c>
      <c r="H173" s="308" t="s">
        <v>129</v>
      </c>
      <c r="I173" s="308" t="s">
        <v>179</v>
      </c>
      <c r="J173" s="308" t="s">
        <v>131</v>
      </c>
      <c r="K173" s="308" t="s">
        <v>132</v>
      </c>
      <c r="L173" s="318">
        <v>42231</v>
      </c>
      <c r="M173" s="309"/>
      <c r="N173" s="309"/>
      <c r="O173" s="318"/>
      <c r="P173" s="310" t="s">
        <v>133</v>
      </c>
      <c r="Q173" s="311" t="s">
        <v>774</v>
      </c>
      <c r="R173" s="310" t="s">
        <v>134</v>
      </c>
      <c r="S173" s="312">
        <v>0</v>
      </c>
      <c r="T173" s="312">
        <v>5000000</v>
      </c>
      <c r="U173" s="312"/>
      <c r="V173" s="313">
        <v>5000000</v>
      </c>
      <c r="W173" s="312">
        <v>0</v>
      </c>
      <c r="X173" s="312">
        <v>0</v>
      </c>
      <c r="Y173" s="312">
        <v>0</v>
      </c>
      <c r="Z173" s="314">
        <v>0</v>
      </c>
      <c r="AA173" s="312">
        <v>0</v>
      </c>
      <c r="AB173" s="312">
        <v>0</v>
      </c>
      <c r="AC173" s="315">
        <v>0</v>
      </c>
      <c r="AD173" s="312" t="s">
        <v>1246</v>
      </c>
      <c r="AE173" s="316">
        <v>26</v>
      </c>
      <c r="AF173" s="316">
        <v>26</v>
      </c>
      <c r="AG173" s="316">
        <v>0</v>
      </c>
      <c r="AH173" s="316">
        <v>0</v>
      </c>
      <c r="AI173" s="316">
        <v>0</v>
      </c>
      <c r="AJ173" s="316">
        <v>26</v>
      </c>
      <c r="AK173" s="316">
        <v>0</v>
      </c>
      <c r="AL173" s="316">
        <v>0</v>
      </c>
      <c r="AM173" s="316">
        <v>0</v>
      </c>
      <c r="AN173" s="316">
        <v>0</v>
      </c>
      <c r="AO173" s="316">
        <v>0</v>
      </c>
      <c r="AP173" s="316">
        <v>0</v>
      </c>
      <c r="AQ173" s="312">
        <v>5000000</v>
      </c>
      <c r="AR173" s="312">
        <v>0</v>
      </c>
      <c r="AS173" s="312">
        <v>0</v>
      </c>
      <c r="AT173" s="312">
        <v>5000000</v>
      </c>
      <c r="AU173" s="312">
        <v>0</v>
      </c>
      <c r="AV173" s="312">
        <v>0</v>
      </c>
      <c r="AW173" s="312">
        <v>0</v>
      </c>
      <c r="AX173" s="312">
        <v>0</v>
      </c>
      <c r="AY173" s="218">
        <v>0</v>
      </c>
      <c r="AZ173" s="312">
        <v>0</v>
      </c>
      <c r="BA173" s="218">
        <v>0</v>
      </c>
      <c r="BB173" s="312">
        <v>0</v>
      </c>
      <c r="BC173" s="312">
        <v>0</v>
      </c>
      <c r="BD173" s="312">
        <v>0</v>
      </c>
      <c r="BE173" s="312">
        <v>0</v>
      </c>
      <c r="BF173" s="218">
        <v>0</v>
      </c>
      <c r="BG173" s="218">
        <v>0</v>
      </c>
      <c r="BH173" s="218">
        <v>0</v>
      </c>
      <c r="BI173" s="218">
        <v>0</v>
      </c>
      <c r="BJ173" s="218">
        <v>0</v>
      </c>
      <c r="BK173" s="218">
        <v>0</v>
      </c>
      <c r="BL173" s="218">
        <v>0</v>
      </c>
      <c r="BM173" s="218">
        <v>0</v>
      </c>
      <c r="BN173" s="218">
        <v>1300000</v>
      </c>
      <c r="BO173" s="218">
        <v>0</v>
      </c>
      <c r="BP173" s="218">
        <v>0</v>
      </c>
      <c r="BQ173" s="312">
        <v>0</v>
      </c>
      <c r="BR173" s="218">
        <v>0</v>
      </c>
      <c r="BS173" s="312">
        <v>1300000</v>
      </c>
      <c r="BT173" s="315">
        <v>6300000</v>
      </c>
      <c r="BU173" s="312">
        <v>0</v>
      </c>
      <c r="BV173" s="312">
        <v>0</v>
      </c>
      <c r="BW173" s="312">
        <v>0</v>
      </c>
      <c r="BX173" s="312">
        <v>11000000</v>
      </c>
      <c r="BY173" s="312">
        <v>0</v>
      </c>
      <c r="BZ173" s="312">
        <v>0</v>
      </c>
      <c r="CA173" s="312">
        <v>400000</v>
      </c>
      <c r="CB173" s="312">
        <v>50000</v>
      </c>
      <c r="CC173" s="312">
        <v>75000</v>
      </c>
      <c r="CD173" s="312">
        <v>0</v>
      </c>
      <c r="CE173" s="312">
        <v>525000</v>
      </c>
      <c r="CF173" s="312">
        <v>11525000</v>
      </c>
      <c r="CG173" s="312">
        <v>0</v>
      </c>
      <c r="CH173" s="312">
        <v>0</v>
      </c>
      <c r="CI173" s="312">
        <v>0</v>
      </c>
      <c r="CJ173" s="312">
        <v>0</v>
      </c>
      <c r="CK173" s="312">
        <v>0</v>
      </c>
      <c r="CL173" s="312">
        <v>50000</v>
      </c>
      <c r="CM173" s="312">
        <v>0</v>
      </c>
      <c r="CN173" s="312">
        <v>0</v>
      </c>
      <c r="CO173" s="312">
        <v>0</v>
      </c>
      <c r="CP173" s="312">
        <v>0</v>
      </c>
      <c r="CQ173" s="312">
        <v>50000</v>
      </c>
      <c r="CR173" s="312">
        <v>5725000</v>
      </c>
      <c r="CS173" s="312">
        <v>0</v>
      </c>
      <c r="CT173" s="315">
        <v>5725000</v>
      </c>
      <c r="CU173" s="312">
        <v>850000</v>
      </c>
      <c r="CV173" s="312">
        <v>0</v>
      </c>
      <c r="CW173" s="312">
        <v>150000</v>
      </c>
      <c r="CX173" s="312"/>
      <c r="CY173" s="312">
        <v>0</v>
      </c>
      <c r="CZ173" s="312">
        <v>1000000</v>
      </c>
      <c r="DA173" s="312">
        <v>1525000</v>
      </c>
      <c r="DB173" s="312">
        <v>100000</v>
      </c>
      <c r="DC173" s="312">
        <v>7400000</v>
      </c>
      <c r="DD173" s="312"/>
      <c r="DE173" s="312" t="s">
        <v>957</v>
      </c>
      <c r="DF173" s="312">
        <v>416666.66666666698</v>
      </c>
      <c r="DG173" s="310" t="s">
        <v>135</v>
      </c>
      <c r="DH173" s="310"/>
      <c r="DI173" s="310" t="s">
        <v>1227</v>
      </c>
      <c r="DJ173" s="312"/>
      <c r="DK173" s="312"/>
      <c r="DL173" s="312"/>
      <c r="DM173" s="310"/>
      <c r="DN173" s="312"/>
      <c r="DO173" s="312"/>
      <c r="DP173" s="312"/>
      <c r="DQ173" s="312"/>
      <c r="DR173" s="317"/>
      <c r="DS173" s="317"/>
      <c r="DT173" s="305"/>
    </row>
    <row r="174" spans="1:124" s="304" customFormat="1" ht="20.25" customHeight="1" x14ac:dyDescent="0.35">
      <c r="A174" s="307">
        <v>171</v>
      </c>
      <c r="B174" s="307" t="s">
        <v>959</v>
      </c>
      <c r="C174" s="308" t="s">
        <v>401</v>
      </c>
      <c r="D174" s="308" t="s">
        <v>263</v>
      </c>
      <c r="E174" s="308" t="s">
        <v>392</v>
      </c>
      <c r="F174" s="307" t="s">
        <v>151</v>
      </c>
      <c r="G174" s="308" t="s">
        <v>399</v>
      </c>
      <c r="H174" s="308" t="s">
        <v>129</v>
      </c>
      <c r="I174" s="308" t="s">
        <v>179</v>
      </c>
      <c r="J174" s="308" t="s">
        <v>131</v>
      </c>
      <c r="K174" s="308" t="s">
        <v>132</v>
      </c>
      <c r="L174" s="318">
        <v>43082</v>
      </c>
      <c r="M174" s="309"/>
      <c r="N174" s="309"/>
      <c r="O174" s="318"/>
      <c r="P174" s="310" t="s">
        <v>133</v>
      </c>
      <c r="Q174" s="311" t="s">
        <v>774</v>
      </c>
      <c r="R174" s="310" t="s">
        <v>134</v>
      </c>
      <c r="S174" s="312">
        <v>0</v>
      </c>
      <c r="T174" s="312">
        <v>5000000</v>
      </c>
      <c r="U174" s="312"/>
      <c r="V174" s="313">
        <v>5000000</v>
      </c>
      <c r="W174" s="312">
        <v>0</v>
      </c>
      <c r="X174" s="312">
        <v>0</v>
      </c>
      <c r="Y174" s="312">
        <v>0</v>
      </c>
      <c r="Z174" s="314">
        <v>0</v>
      </c>
      <c r="AA174" s="312">
        <v>0</v>
      </c>
      <c r="AB174" s="312">
        <v>0</v>
      </c>
      <c r="AC174" s="315">
        <v>0</v>
      </c>
      <c r="AD174" s="312" t="s">
        <v>1246</v>
      </c>
      <c r="AE174" s="316">
        <v>26</v>
      </c>
      <c r="AF174" s="316">
        <v>20.5</v>
      </c>
      <c r="AG174" s="316">
        <v>5.5</v>
      </c>
      <c r="AH174" s="316">
        <v>0</v>
      </c>
      <c r="AI174" s="316">
        <v>0</v>
      </c>
      <c r="AJ174" s="316">
        <v>26</v>
      </c>
      <c r="AK174" s="316">
        <v>0</v>
      </c>
      <c r="AL174" s="316">
        <v>0</v>
      </c>
      <c r="AM174" s="316">
        <v>0</v>
      </c>
      <c r="AN174" s="316">
        <v>0</v>
      </c>
      <c r="AO174" s="316">
        <v>0</v>
      </c>
      <c r="AP174" s="316">
        <v>0</v>
      </c>
      <c r="AQ174" s="312">
        <v>5000000</v>
      </c>
      <c r="AR174" s="312">
        <v>0</v>
      </c>
      <c r="AS174" s="312">
        <v>0</v>
      </c>
      <c r="AT174" s="312">
        <v>5000000</v>
      </c>
      <c r="AU174" s="312">
        <v>0</v>
      </c>
      <c r="AV174" s="312">
        <v>0</v>
      </c>
      <c r="AW174" s="312">
        <v>0</v>
      </c>
      <c r="AX174" s="312">
        <v>0</v>
      </c>
      <c r="AY174" s="218">
        <v>0</v>
      </c>
      <c r="AZ174" s="312">
        <v>0</v>
      </c>
      <c r="BA174" s="218">
        <v>0</v>
      </c>
      <c r="BB174" s="312">
        <v>0</v>
      </c>
      <c r="BC174" s="312">
        <v>0</v>
      </c>
      <c r="BD174" s="312">
        <v>0</v>
      </c>
      <c r="BE174" s="312">
        <v>0</v>
      </c>
      <c r="BF174" s="218">
        <v>0</v>
      </c>
      <c r="BG174" s="218">
        <v>0</v>
      </c>
      <c r="BH174" s="218">
        <v>0</v>
      </c>
      <c r="BI174" s="218">
        <v>0</v>
      </c>
      <c r="BJ174" s="218">
        <v>0</v>
      </c>
      <c r="BK174" s="218">
        <v>0</v>
      </c>
      <c r="BL174" s="218">
        <v>0</v>
      </c>
      <c r="BM174" s="218">
        <v>0</v>
      </c>
      <c r="BN174" s="218">
        <v>1300000</v>
      </c>
      <c r="BO174" s="218">
        <v>0</v>
      </c>
      <c r="BP174" s="218">
        <v>0</v>
      </c>
      <c r="BQ174" s="312">
        <v>0</v>
      </c>
      <c r="BR174" s="218">
        <v>0</v>
      </c>
      <c r="BS174" s="312">
        <v>1300000</v>
      </c>
      <c r="BT174" s="315">
        <v>6300000</v>
      </c>
      <c r="BU174" s="312">
        <v>0</v>
      </c>
      <c r="BV174" s="312">
        <v>0</v>
      </c>
      <c r="BW174" s="312">
        <v>0</v>
      </c>
      <c r="BX174" s="312">
        <v>11000000</v>
      </c>
      <c r="BY174" s="312">
        <v>0</v>
      </c>
      <c r="BZ174" s="312">
        <v>0</v>
      </c>
      <c r="CA174" s="312">
        <v>400000</v>
      </c>
      <c r="CB174" s="312">
        <v>50000</v>
      </c>
      <c r="CC174" s="312">
        <v>75000</v>
      </c>
      <c r="CD174" s="312">
        <v>0</v>
      </c>
      <c r="CE174" s="312">
        <v>525000</v>
      </c>
      <c r="CF174" s="312">
        <v>11525000</v>
      </c>
      <c r="CG174" s="312">
        <v>0</v>
      </c>
      <c r="CH174" s="312">
        <v>0</v>
      </c>
      <c r="CI174" s="312">
        <v>0</v>
      </c>
      <c r="CJ174" s="312">
        <v>0</v>
      </c>
      <c r="CK174" s="312">
        <v>0</v>
      </c>
      <c r="CL174" s="312">
        <v>50000</v>
      </c>
      <c r="CM174" s="312">
        <v>0</v>
      </c>
      <c r="CN174" s="312">
        <v>0</v>
      </c>
      <c r="CO174" s="312">
        <v>0</v>
      </c>
      <c r="CP174" s="312">
        <v>0</v>
      </c>
      <c r="CQ174" s="312">
        <v>50000</v>
      </c>
      <c r="CR174" s="312">
        <v>5725000</v>
      </c>
      <c r="CS174" s="312">
        <v>0</v>
      </c>
      <c r="CT174" s="315">
        <v>5725000</v>
      </c>
      <c r="CU174" s="312">
        <v>850000</v>
      </c>
      <c r="CV174" s="312">
        <v>0</v>
      </c>
      <c r="CW174" s="312">
        <v>150000</v>
      </c>
      <c r="CX174" s="312"/>
      <c r="CY174" s="312">
        <v>0</v>
      </c>
      <c r="CZ174" s="312">
        <v>1000000</v>
      </c>
      <c r="DA174" s="312">
        <v>1525000</v>
      </c>
      <c r="DB174" s="312">
        <v>100000</v>
      </c>
      <c r="DC174" s="312">
        <v>7400000</v>
      </c>
      <c r="DD174" s="312"/>
      <c r="DE174" s="312" t="s">
        <v>957</v>
      </c>
      <c r="DF174" s="312">
        <v>416666.66666666698</v>
      </c>
      <c r="DG174" s="310" t="s">
        <v>135</v>
      </c>
      <c r="DH174" s="310"/>
      <c r="DI174" s="310" t="s">
        <v>1227</v>
      </c>
      <c r="DJ174" s="312"/>
      <c r="DK174" s="312"/>
      <c r="DL174" s="312"/>
      <c r="DM174" s="310"/>
      <c r="DN174" s="312"/>
      <c r="DO174" s="312"/>
      <c r="DP174" s="312"/>
      <c r="DQ174" s="312"/>
      <c r="DR174" s="317"/>
      <c r="DS174" s="317"/>
      <c r="DT174" s="305"/>
    </row>
    <row r="175" spans="1:124" s="304" customFormat="1" ht="20.25" customHeight="1" x14ac:dyDescent="0.35">
      <c r="A175" s="307">
        <v>172</v>
      </c>
      <c r="B175" s="307" t="s">
        <v>960</v>
      </c>
      <c r="C175" s="308" t="s">
        <v>396</v>
      </c>
      <c r="D175" s="308" t="s">
        <v>263</v>
      </c>
      <c r="E175" s="308" t="s">
        <v>392</v>
      </c>
      <c r="F175" s="307" t="s">
        <v>151</v>
      </c>
      <c r="G175" s="308" t="s">
        <v>397</v>
      </c>
      <c r="H175" s="308" t="s">
        <v>129</v>
      </c>
      <c r="I175" s="308" t="s">
        <v>179</v>
      </c>
      <c r="J175" s="308" t="s">
        <v>131</v>
      </c>
      <c r="K175" s="308" t="s">
        <v>132</v>
      </c>
      <c r="L175" s="318">
        <v>43370</v>
      </c>
      <c r="M175" s="309"/>
      <c r="N175" s="309"/>
      <c r="O175" s="318"/>
      <c r="P175" s="310" t="s">
        <v>133</v>
      </c>
      <c r="Q175" s="311" t="s">
        <v>774</v>
      </c>
      <c r="R175" s="310" t="s">
        <v>134</v>
      </c>
      <c r="S175" s="312">
        <v>0</v>
      </c>
      <c r="T175" s="312">
        <v>5000000</v>
      </c>
      <c r="U175" s="312"/>
      <c r="V175" s="313">
        <v>5000000</v>
      </c>
      <c r="W175" s="312">
        <v>0</v>
      </c>
      <c r="X175" s="312">
        <v>0</v>
      </c>
      <c r="Y175" s="312">
        <v>0</v>
      </c>
      <c r="Z175" s="314">
        <v>0</v>
      </c>
      <c r="AA175" s="312">
        <v>0</v>
      </c>
      <c r="AB175" s="312">
        <v>0</v>
      </c>
      <c r="AC175" s="315">
        <v>0</v>
      </c>
      <c r="AD175" s="312" t="s">
        <v>1246</v>
      </c>
      <c r="AE175" s="316">
        <v>26</v>
      </c>
      <c r="AF175" s="316">
        <v>19</v>
      </c>
      <c r="AG175" s="316">
        <v>7</v>
      </c>
      <c r="AH175" s="316">
        <v>0</v>
      </c>
      <c r="AI175" s="316">
        <v>0</v>
      </c>
      <c r="AJ175" s="316">
        <v>26</v>
      </c>
      <c r="AK175" s="316">
        <v>0</v>
      </c>
      <c r="AL175" s="316">
        <v>0</v>
      </c>
      <c r="AM175" s="316">
        <v>0</v>
      </c>
      <c r="AN175" s="316">
        <v>0</v>
      </c>
      <c r="AO175" s="316">
        <v>0</v>
      </c>
      <c r="AP175" s="316">
        <v>0</v>
      </c>
      <c r="AQ175" s="312">
        <v>5000000</v>
      </c>
      <c r="AR175" s="312">
        <v>0</v>
      </c>
      <c r="AS175" s="312">
        <v>0</v>
      </c>
      <c r="AT175" s="312">
        <v>5000000</v>
      </c>
      <c r="AU175" s="312">
        <v>0</v>
      </c>
      <c r="AV175" s="312">
        <v>0</v>
      </c>
      <c r="AW175" s="312">
        <v>0</v>
      </c>
      <c r="AX175" s="312">
        <v>0</v>
      </c>
      <c r="AY175" s="218">
        <v>909746</v>
      </c>
      <c r="AZ175" s="312">
        <v>0</v>
      </c>
      <c r="BA175" s="218">
        <v>0</v>
      </c>
      <c r="BB175" s="312">
        <v>0</v>
      </c>
      <c r="BC175" s="312">
        <v>0</v>
      </c>
      <c r="BD175" s="312">
        <v>0</v>
      </c>
      <c r="BE175" s="312">
        <v>909746</v>
      </c>
      <c r="BF175" s="218">
        <v>0</v>
      </c>
      <c r="BG175" s="218">
        <v>0</v>
      </c>
      <c r="BH175" s="218">
        <v>0</v>
      </c>
      <c r="BI175" s="218">
        <v>0</v>
      </c>
      <c r="BJ175" s="218">
        <v>0</v>
      </c>
      <c r="BK175" s="218">
        <v>0</v>
      </c>
      <c r="BL175" s="218">
        <v>0</v>
      </c>
      <c r="BM175" s="218">
        <v>0</v>
      </c>
      <c r="BN175" s="218">
        <v>0</v>
      </c>
      <c r="BO175" s="218">
        <v>0</v>
      </c>
      <c r="BP175" s="218">
        <v>0</v>
      </c>
      <c r="BQ175" s="312">
        <v>0</v>
      </c>
      <c r="BR175" s="218">
        <v>0</v>
      </c>
      <c r="BS175" s="312">
        <v>0</v>
      </c>
      <c r="BT175" s="315">
        <v>5909746</v>
      </c>
      <c r="BU175" s="312">
        <v>0</v>
      </c>
      <c r="BV175" s="312">
        <v>0</v>
      </c>
      <c r="BW175" s="312">
        <v>0</v>
      </c>
      <c r="BX175" s="312">
        <v>11000000</v>
      </c>
      <c r="BY175" s="312">
        <v>0</v>
      </c>
      <c r="BZ175" s="312">
        <v>0</v>
      </c>
      <c r="CA175" s="312">
        <v>400000</v>
      </c>
      <c r="CB175" s="312">
        <v>50000</v>
      </c>
      <c r="CC175" s="312">
        <v>75000</v>
      </c>
      <c r="CD175" s="312">
        <v>0</v>
      </c>
      <c r="CE175" s="312">
        <v>525000</v>
      </c>
      <c r="CF175" s="312">
        <v>11525000</v>
      </c>
      <c r="CG175" s="312">
        <v>0</v>
      </c>
      <c r="CH175" s="312">
        <v>0</v>
      </c>
      <c r="CI175" s="312">
        <v>0</v>
      </c>
      <c r="CJ175" s="312">
        <v>0</v>
      </c>
      <c r="CK175" s="312">
        <v>0</v>
      </c>
      <c r="CL175" s="312">
        <v>50000</v>
      </c>
      <c r="CM175" s="312">
        <v>0</v>
      </c>
      <c r="CN175" s="312">
        <v>0</v>
      </c>
      <c r="CO175" s="312">
        <v>0</v>
      </c>
      <c r="CP175" s="312">
        <v>0</v>
      </c>
      <c r="CQ175" s="312">
        <v>50000</v>
      </c>
      <c r="CR175" s="312">
        <v>5334746</v>
      </c>
      <c r="CS175" s="312">
        <v>0</v>
      </c>
      <c r="CT175" s="315">
        <v>5334746</v>
      </c>
      <c r="CU175" s="312">
        <v>850000</v>
      </c>
      <c r="CV175" s="312">
        <v>0</v>
      </c>
      <c r="CW175" s="312">
        <v>150000</v>
      </c>
      <c r="CX175" s="312"/>
      <c r="CY175" s="312">
        <v>0</v>
      </c>
      <c r="CZ175" s="312">
        <v>1000000</v>
      </c>
      <c r="DA175" s="312">
        <v>1525000</v>
      </c>
      <c r="DB175" s="312">
        <v>100000</v>
      </c>
      <c r="DC175" s="312">
        <v>7009746</v>
      </c>
      <c r="DD175" s="312"/>
      <c r="DE175" s="312" t="s">
        <v>957</v>
      </c>
      <c r="DF175" s="312">
        <v>416666.66666666698</v>
      </c>
      <c r="DG175" s="310" t="s">
        <v>135</v>
      </c>
      <c r="DH175" s="310"/>
      <c r="DI175" s="310" t="s">
        <v>1227</v>
      </c>
      <c r="DJ175" s="312"/>
      <c r="DK175" s="312"/>
      <c r="DL175" s="312"/>
      <c r="DM175" s="310"/>
      <c r="DN175" s="312"/>
      <c r="DO175" s="312"/>
      <c r="DP175" s="312"/>
      <c r="DQ175" s="312"/>
      <c r="DR175" s="317"/>
      <c r="DS175" s="317"/>
      <c r="DT175" s="305"/>
    </row>
    <row r="176" spans="1:124" s="304" customFormat="1" ht="20.25" customHeight="1" x14ac:dyDescent="0.35">
      <c r="A176" s="307">
        <v>173</v>
      </c>
      <c r="B176" s="307" t="s">
        <v>961</v>
      </c>
      <c r="C176" s="308" t="s">
        <v>402</v>
      </c>
      <c r="D176" s="308" t="s">
        <v>263</v>
      </c>
      <c r="E176" s="308" t="s">
        <v>392</v>
      </c>
      <c r="F176" s="307" t="s">
        <v>151</v>
      </c>
      <c r="G176" s="308" t="s">
        <v>399</v>
      </c>
      <c r="H176" s="308" t="s">
        <v>129</v>
      </c>
      <c r="I176" s="308" t="s">
        <v>179</v>
      </c>
      <c r="J176" s="308" t="s">
        <v>131</v>
      </c>
      <c r="K176" s="308" t="s">
        <v>132</v>
      </c>
      <c r="L176" s="318">
        <v>44039</v>
      </c>
      <c r="M176" s="309"/>
      <c r="N176" s="309"/>
      <c r="O176" s="318"/>
      <c r="P176" s="310" t="s">
        <v>133</v>
      </c>
      <c r="Q176" s="311" t="s">
        <v>774</v>
      </c>
      <c r="R176" s="310" t="s">
        <v>134</v>
      </c>
      <c r="S176" s="312">
        <v>0</v>
      </c>
      <c r="T176" s="312">
        <v>5000000</v>
      </c>
      <c r="U176" s="312"/>
      <c r="V176" s="313">
        <v>5000000</v>
      </c>
      <c r="W176" s="312">
        <v>0</v>
      </c>
      <c r="X176" s="312">
        <v>0</v>
      </c>
      <c r="Y176" s="312">
        <v>0</v>
      </c>
      <c r="Z176" s="314">
        <v>0</v>
      </c>
      <c r="AA176" s="312">
        <v>0</v>
      </c>
      <c r="AB176" s="312">
        <v>0</v>
      </c>
      <c r="AC176" s="315">
        <v>0</v>
      </c>
      <c r="AD176" s="312" t="s">
        <v>1246</v>
      </c>
      <c r="AE176" s="316">
        <v>26</v>
      </c>
      <c r="AF176" s="316">
        <v>22.5</v>
      </c>
      <c r="AG176" s="316">
        <v>3.5</v>
      </c>
      <c r="AH176" s="316">
        <v>0</v>
      </c>
      <c r="AI176" s="316">
        <v>0</v>
      </c>
      <c r="AJ176" s="316">
        <v>26</v>
      </c>
      <c r="AK176" s="316">
        <v>0</v>
      </c>
      <c r="AL176" s="316">
        <v>0</v>
      </c>
      <c r="AM176" s="316">
        <v>0</v>
      </c>
      <c r="AN176" s="316">
        <v>0</v>
      </c>
      <c r="AO176" s="316">
        <v>0</v>
      </c>
      <c r="AP176" s="316">
        <v>0</v>
      </c>
      <c r="AQ176" s="312">
        <v>5000000</v>
      </c>
      <c r="AR176" s="312">
        <v>0</v>
      </c>
      <c r="AS176" s="312">
        <v>0</v>
      </c>
      <c r="AT176" s="312">
        <v>5000000</v>
      </c>
      <c r="AU176" s="312">
        <v>0</v>
      </c>
      <c r="AV176" s="312">
        <v>0</v>
      </c>
      <c r="AW176" s="312">
        <v>0</v>
      </c>
      <c r="AX176" s="312">
        <v>0</v>
      </c>
      <c r="AY176" s="218">
        <v>0</v>
      </c>
      <c r="AZ176" s="312">
        <v>0</v>
      </c>
      <c r="BA176" s="218">
        <v>0</v>
      </c>
      <c r="BB176" s="312">
        <v>0</v>
      </c>
      <c r="BC176" s="312">
        <v>0</v>
      </c>
      <c r="BD176" s="312">
        <v>0</v>
      </c>
      <c r="BE176" s="312">
        <v>0</v>
      </c>
      <c r="BF176" s="218">
        <v>0</v>
      </c>
      <c r="BG176" s="218">
        <v>0</v>
      </c>
      <c r="BH176" s="218">
        <v>0</v>
      </c>
      <c r="BI176" s="218">
        <v>0</v>
      </c>
      <c r="BJ176" s="218">
        <v>0</v>
      </c>
      <c r="BK176" s="218">
        <v>0</v>
      </c>
      <c r="BL176" s="218">
        <v>0</v>
      </c>
      <c r="BM176" s="218">
        <v>0</v>
      </c>
      <c r="BN176" s="218">
        <v>800000</v>
      </c>
      <c r="BO176" s="218">
        <v>0</v>
      </c>
      <c r="BP176" s="218">
        <v>0</v>
      </c>
      <c r="BQ176" s="312">
        <v>0</v>
      </c>
      <c r="BR176" s="218">
        <v>0</v>
      </c>
      <c r="BS176" s="312">
        <v>800000</v>
      </c>
      <c r="BT176" s="315">
        <v>5800000</v>
      </c>
      <c r="BU176" s="312">
        <v>0</v>
      </c>
      <c r="BV176" s="312">
        <v>0</v>
      </c>
      <c r="BW176" s="312">
        <v>0</v>
      </c>
      <c r="BX176" s="312">
        <v>11000000</v>
      </c>
      <c r="BY176" s="312">
        <v>0</v>
      </c>
      <c r="BZ176" s="312">
        <v>0</v>
      </c>
      <c r="CA176" s="312">
        <v>400000</v>
      </c>
      <c r="CB176" s="312">
        <v>50000</v>
      </c>
      <c r="CC176" s="312">
        <v>75000</v>
      </c>
      <c r="CD176" s="312">
        <v>0</v>
      </c>
      <c r="CE176" s="312">
        <v>525000</v>
      </c>
      <c r="CF176" s="312">
        <v>11525000</v>
      </c>
      <c r="CG176" s="312">
        <v>0</v>
      </c>
      <c r="CH176" s="312">
        <v>0</v>
      </c>
      <c r="CI176" s="312">
        <v>0</v>
      </c>
      <c r="CJ176" s="312">
        <v>0</v>
      </c>
      <c r="CK176" s="312">
        <v>0</v>
      </c>
      <c r="CL176" s="312">
        <v>50000</v>
      </c>
      <c r="CM176" s="312">
        <v>0</v>
      </c>
      <c r="CN176" s="312">
        <v>0</v>
      </c>
      <c r="CO176" s="312">
        <v>0</v>
      </c>
      <c r="CP176" s="312">
        <v>0</v>
      </c>
      <c r="CQ176" s="312">
        <v>50000</v>
      </c>
      <c r="CR176" s="312">
        <v>5225000</v>
      </c>
      <c r="CS176" s="312">
        <v>0</v>
      </c>
      <c r="CT176" s="315">
        <v>5225000</v>
      </c>
      <c r="CU176" s="312">
        <v>850000</v>
      </c>
      <c r="CV176" s="312">
        <v>0</v>
      </c>
      <c r="CW176" s="312">
        <v>150000</v>
      </c>
      <c r="CX176" s="312"/>
      <c r="CY176" s="312">
        <v>0</v>
      </c>
      <c r="CZ176" s="312">
        <v>1000000</v>
      </c>
      <c r="DA176" s="312">
        <v>1525000</v>
      </c>
      <c r="DB176" s="312">
        <v>100000</v>
      </c>
      <c r="DC176" s="312">
        <v>6900000</v>
      </c>
      <c r="DD176" s="312"/>
      <c r="DE176" s="312" t="s">
        <v>957</v>
      </c>
      <c r="DF176" s="312">
        <v>416666.66666666698</v>
      </c>
      <c r="DG176" s="310" t="s">
        <v>135</v>
      </c>
      <c r="DH176" s="310"/>
      <c r="DI176" s="310" t="s">
        <v>1227</v>
      </c>
      <c r="DJ176" s="312"/>
      <c r="DK176" s="312"/>
      <c r="DL176" s="312"/>
      <c r="DM176" s="310"/>
      <c r="DN176" s="312"/>
      <c r="DO176" s="312"/>
      <c r="DP176" s="312"/>
      <c r="DQ176" s="312"/>
      <c r="DR176" s="317"/>
      <c r="DS176" s="317"/>
      <c r="DT176" s="305"/>
    </row>
    <row r="177" spans="1:124" s="304" customFormat="1" ht="20.25" customHeight="1" x14ac:dyDescent="0.35">
      <c r="A177" s="307">
        <v>174</v>
      </c>
      <c r="B177" s="307" t="s">
        <v>962</v>
      </c>
      <c r="C177" s="308" t="s">
        <v>403</v>
      </c>
      <c r="D177" s="308" t="s">
        <v>263</v>
      </c>
      <c r="E177" s="308" t="s">
        <v>392</v>
      </c>
      <c r="F177" s="307" t="s">
        <v>151</v>
      </c>
      <c r="G177" s="308" t="s">
        <v>399</v>
      </c>
      <c r="H177" s="308" t="s">
        <v>129</v>
      </c>
      <c r="I177" s="308" t="s">
        <v>179</v>
      </c>
      <c r="J177" s="308" t="s">
        <v>131</v>
      </c>
      <c r="K177" s="308" t="s">
        <v>132</v>
      </c>
      <c r="L177" s="318">
        <v>44039</v>
      </c>
      <c r="M177" s="309"/>
      <c r="N177" s="309"/>
      <c r="O177" s="318"/>
      <c r="P177" s="310" t="s">
        <v>133</v>
      </c>
      <c r="Q177" s="311" t="s">
        <v>774</v>
      </c>
      <c r="R177" s="310" t="s">
        <v>134</v>
      </c>
      <c r="S177" s="312">
        <v>0</v>
      </c>
      <c r="T177" s="312">
        <v>5000000</v>
      </c>
      <c r="U177" s="312"/>
      <c r="V177" s="313">
        <v>5000000</v>
      </c>
      <c r="W177" s="312">
        <v>0</v>
      </c>
      <c r="X177" s="312">
        <v>0</v>
      </c>
      <c r="Y177" s="312">
        <v>0</v>
      </c>
      <c r="Z177" s="314">
        <v>0</v>
      </c>
      <c r="AA177" s="312">
        <v>0</v>
      </c>
      <c r="AB177" s="312">
        <v>0</v>
      </c>
      <c r="AC177" s="315">
        <v>0</v>
      </c>
      <c r="AD177" s="312" t="s">
        <v>1246</v>
      </c>
      <c r="AE177" s="316">
        <v>26</v>
      </c>
      <c r="AF177" s="316">
        <v>26</v>
      </c>
      <c r="AG177" s="316">
        <v>0</v>
      </c>
      <c r="AH177" s="316">
        <v>0</v>
      </c>
      <c r="AI177" s="316">
        <v>0</v>
      </c>
      <c r="AJ177" s="316">
        <v>26</v>
      </c>
      <c r="AK177" s="316">
        <v>0</v>
      </c>
      <c r="AL177" s="316">
        <v>0</v>
      </c>
      <c r="AM177" s="316">
        <v>0</v>
      </c>
      <c r="AN177" s="316">
        <v>0</v>
      </c>
      <c r="AO177" s="316">
        <v>0</v>
      </c>
      <c r="AP177" s="316">
        <v>0</v>
      </c>
      <c r="AQ177" s="312">
        <v>5000000</v>
      </c>
      <c r="AR177" s="312">
        <v>-219231</v>
      </c>
      <c r="AS177" s="312">
        <v>0</v>
      </c>
      <c r="AT177" s="312">
        <v>4780769</v>
      </c>
      <c r="AU177" s="312">
        <v>0</v>
      </c>
      <c r="AV177" s="312">
        <v>0</v>
      </c>
      <c r="AW177" s="312">
        <v>0</v>
      </c>
      <c r="AX177" s="312">
        <v>0</v>
      </c>
      <c r="AY177" s="218">
        <v>0</v>
      </c>
      <c r="AZ177" s="312">
        <v>0</v>
      </c>
      <c r="BA177" s="218">
        <v>0</v>
      </c>
      <c r="BB177" s="312">
        <v>0</v>
      </c>
      <c r="BC177" s="312">
        <v>0</v>
      </c>
      <c r="BD177" s="312">
        <v>0</v>
      </c>
      <c r="BE177" s="312">
        <v>0</v>
      </c>
      <c r="BF177" s="218">
        <v>0</v>
      </c>
      <c r="BG177" s="218">
        <v>0</v>
      </c>
      <c r="BH177" s="218">
        <v>0</v>
      </c>
      <c r="BI177" s="218">
        <v>0</v>
      </c>
      <c r="BJ177" s="218">
        <v>0</v>
      </c>
      <c r="BK177" s="218">
        <v>0</v>
      </c>
      <c r="BL177" s="218">
        <v>0</v>
      </c>
      <c r="BM177" s="218">
        <v>0</v>
      </c>
      <c r="BN177" s="218">
        <v>800000</v>
      </c>
      <c r="BO177" s="218">
        <v>0</v>
      </c>
      <c r="BP177" s="218">
        <v>0</v>
      </c>
      <c r="BQ177" s="312">
        <v>0</v>
      </c>
      <c r="BR177" s="218">
        <v>0</v>
      </c>
      <c r="BS177" s="312">
        <v>800000</v>
      </c>
      <c r="BT177" s="315">
        <v>5580769</v>
      </c>
      <c r="BU177" s="312">
        <v>0</v>
      </c>
      <c r="BV177" s="312">
        <v>0</v>
      </c>
      <c r="BW177" s="312">
        <v>0</v>
      </c>
      <c r="BX177" s="312">
        <v>11000000</v>
      </c>
      <c r="BY177" s="312">
        <v>0</v>
      </c>
      <c r="BZ177" s="312">
        <v>0</v>
      </c>
      <c r="CA177" s="312">
        <v>400000</v>
      </c>
      <c r="CB177" s="312">
        <v>50000</v>
      </c>
      <c r="CC177" s="312">
        <v>75000</v>
      </c>
      <c r="CD177" s="312">
        <v>0</v>
      </c>
      <c r="CE177" s="312">
        <v>525000</v>
      </c>
      <c r="CF177" s="312">
        <v>11525000</v>
      </c>
      <c r="CG177" s="312">
        <v>0</v>
      </c>
      <c r="CH177" s="312">
        <v>0</v>
      </c>
      <c r="CI177" s="312">
        <v>0</v>
      </c>
      <c r="CJ177" s="312">
        <v>0</v>
      </c>
      <c r="CK177" s="312">
        <v>0</v>
      </c>
      <c r="CL177" s="312">
        <v>50000</v>
      </c>
      <c r="CM177" s="312">
        <v>0</v>
      </c>
      <c r="CN177" s="312">
        <v>0</v>
      </c>
      <c r="CO177" s="312">
        <v>0</v>
      </c>
      <c r="CP177" s="312">
        <v>0</v>
      </c>
      <c r="CQ177" s="312">
        <v>50000</v>
      </c>
      <c r="CR177" s="312">
        <v>5005769</v>
      </c>
      <c r="CS177" s="312">
        <v>0</v>
      </c>
      <c r="CT177" s="315">
        <v>5005769</v>
      </c>
      <c r="CU177" s="312">
        <v>850000</v>
      </c>
      <c r="CV177" s="312">
        <v>0</v>
      </c>
      <c r="CW177" s="312">
        <v>150000</v>
      </c>
      <c r="CX177" s="312"/>
      <c r="CY177" s="312">
        <v>0</v>
      </c>
      <c r="CZ177" s="312">
        <v>1000000</v>
      </c>
      <c r="DA177" s="312">
        <v>1525000</v>
      </c>
      <c r="DB177" s="312">
        <v>100000</v>
      </c>
      <c r="DC177" s="312">
        <v>6680769</v>
      </c>
      <c r="DD177" s="312"/>
      <c r="DE177" s="312" t="s">
        <v>957</v>
      </c>
      <c r="DF177" s="312">
        <v>416666.66666666698</v>
      </c>
      <c r="DG177" s="310" t="s">
        <v>135</v>
      </c>
      <c r="DH177" s="310"/>
      <c r="DI177" s="310" t="s">
        <v>1227</v>
      </c>
      <c r="DJ177" s="312"/>
      <c r="DK177" s="312"/>
      <c r="DL177" s="312"/>
      <c r="DM177" s="310"/>
      <c r="DN177" s="312"/>
      <c r="DO177" s="312"/>
      <c r="DP177" s="312"/>
      <c r="DQ177" s="312"/>
      <c r="DR177" s="317"/>
      <c r="DS177" s="317"/>
      <c r="DT177" s="305"/>
    </row>
    <row r="178" spans="1:124" s="304" customFormat="1" ht="20.25" customHeight="1" x14ac:dyDescent="0.35">
      <c r="A178" s="307">
        <v>175</v>
      </c>
      <c r="B178" s="307" t="s">
        <v>963</v>
      </c>
      <c r="C178" s="308" t="s">
        <v>391</v>
      </c>
      <c r="D178" s="308" t="s">
        <v>263</v>
      </c>
      <c r="E178" s="308" t="s">
        <v>392</v>
      </c>
      <c r="F178" s="307" t="s">
        <v>127</v>
      </c>
      <c r="G178" s="308" t="s">
        <v>393</v>
      </c>
      <c r="H178" s="308" t="s">
        <v>129</v>
      </c>
      <c r="I178" s="308" t="s">
        <v>179</v>
      </c>
      <c r="J178" s="308" t="s">
        <v>131</v>
      </c>
      <c r="K178" s="308" t="s">
        <v>132</v>
      </c>
      <c r="L178" s="318">
        <v>41962</v>
      </c>
      <c r="M178" s="309"/>
      <c r="N178" s="309"/>
      <c r="O178" s="318"/>
      <c r="P178" s="310" t="s">
        <v>133</v>
      </c>
      <c r="Q178" s="311" t="s">
        <v>774</v>
      </c>
      <c r="R178" s="310" t="s">
        <v>134</v>
      </c>
      <c r="S178" s="312">
        <v>0</v>
      </c>
      <c r="T178" s="312">
        <v>40000000</v>
      </c>
      <c r="U178" s="312"/>
      <c r="V178" s="313">
        <v>40000000</v>
      </c>
      <c r="W178" s="312">
        <v>0</v>
      </c>
      <c r="X178" s="312">
        <v>0</v>
      </c>
      <c r="Y178" s="312">
        <v>0</v>
      </c>
      <c r="Z178" s="314">
        <v>0</v>
      </c>
      <c r="AA178" s="312">
        <v>0</v>
      </c>
      <c r="AB178" s="312">
        <v>0</v>
      </c>
      <c r="AC178" s="315">
        <v>0</v>
      </c>
      <c r="AD178" s="312" t="s">
        <v>1245</v>
      </c>
      <c r="AE178" s="316">
        <v>21</v>
      </c>
      <c r="AF178" s="316">
        <v>15</v>
      </c>
      <c r="AG178" s="316">
        <v>6</v>
      </c>
      <c r="AH178" s="316">
        <v>0</v>
      </c>
      <c r="AI178" s="316">
        <v>0</v>
      </c>
      <c r="AJ178" s="316">
        <v>21</v>
      </c>
      <c r="AK178" s="316">
        <v>0</v>
      </c>
      <c r="AL178" s="316">
        <v>0</v>
      </c>
      <c r="AM178" s="316">
        <v>0</v>
      </c>
      <c r="AN178" s="316">
        <v>0</v>
      </c>
      <c r="AO178" s="316">
        <v>0</v>
      </c>
      <c r="AP178" s="316">
        <v>0</v>
      </c>
      <c r="AQ178" s="312">
        <v>40000000</v>
      </c>
      <c r="AR178" s="312">
        <v>0</v>
      </c>
      <c r="AS178" s="312">
        <v>0</v>
      </c>
      <c r="AT178" s="312">
        <v>40000000</v>
      </c>
      <c r="AU178" s="312">
        <v>0</v>
      </c>
      <c r="AV178" s="312">
        <v>0</v>
      </c>
      <c r="AW178" s="312">
        <v>0</v>
      </c>
      <c r="AX178" s="312">
        <v>0</v>
      </c>
      <c r="AY178" s="218">
        <v>0</v>
      </c>
      <c r="AZ178" s="312">
        <v>0</v>
      </c>
      <c r="BA178" s="218">
        <v>0</v>
      </c>
      <c r="BB178" s="312">
        <v>0</v>
      </c>
      <c r="BC178" s="312">
        <v>0</v>
      </c>
      <c r="BD178" s="312">
        <v>0</v>
      </c>
      <c r="BE178" s="312">
        <v>0</v>
      </c>
      <c r="BF178" s="218">
        <v>0</v>
      </c>
      <c r="BG178" s="218">
        <v>0</v>
      </c>
      <c r="BH178" s="218">
        <v>0</v>
      </c>
      <c r="BI178" s="218">
        <v>0</v>
      </c>
      <c r="BJ178" s="218">
        <v>0</v>
      </c>
      <c r="BK178" s="218">
        <v>0</v>
      </c>
      <c r="BL178" s="218">
        <v>0</v>
      </c>
      <c r="BM178" s="218">
        <v>0</v>
      </c>
      <c r="BN178" s="218">
        <v>0</v>
      </c>
      <c r="BO178" s="218">
        <v>0</v>
      </c>
      <c r="BP178" s="218">
        <v>0</v>
      </c>
      <c r="BQ178" s="312">
        <v>0</v>
      </c>
      <c r="BR178" s="218">
        <v>0</v>
      </c>
      <c r="BS178" s="312">
        <v>0</v>
      </c>
      <c r="BT178" s="315">
        <v>40000000</v>
      </c>
      <c r="BU178" s="312">
        <v>0</v>
      </c>
      <c r="BV178" s="312">
        <v>0</v>
      </c>
      <c r="BW178" s="312">
        <v>0</v>
      </c>
      <c r="BX178" s="312">
        <v>11000000</v>
      </c>
      <c r="BY178" s="312">
        <v>0</v>
      </c>
      <c r="BZ178" s="312">
        <v>0</v>
      </c>
      <c r="CA178" s="312">
        <v>2384000</v>
      </c>
      <c r="CB178" s="312">
        <v>400000</v>
      </c>
      <c r="CC178" s="312">
        <v>447000</v>
      </c>
      <c r="CD178" s="312">
        <v>0</v>
      </c>
      <c r="CE178" s="312">
        <v>3231000</v>
      </c>
      <c r="CF178" s="312">
        <v>14231000</v>
      </c>
      <c r="CG178" s="312">
        <v>25769000</v>
      </c>
      <c r="CH178" s="312">
        <v>3503800</v>
      </c>
      <c r="CI178" s="312">
        <v>0</v>
      </c>
      <c r="CJ178" s="312">
        <v>3503800</v>
      </c>
      <c r="CK178" s="312">
        <v>0</v>
      </c>
      <c r="CL178" s="312">
        <v>149000</v>
      </c>
      <c r="CM178" s="312">
        <v>0</v>
      </c>
      <c r="CN178" s="312">
        <v>0</v>
      </c>
      <c r="CO178" s="312">
        <v>0</v>
      </c>
      <c r="CP178" s="312">
        <v>0</v>
      </c>
      <c r="CQ178" s="312">
        <v>149000</v>
      </c>
      <c r="CR178" s="312">
        <v>33116200</v>
      </c>
      <c r="CS178" s="312">
        <v>0</v>
      </c>
      <c r="CT178" s="315">
        <v>33116200</v>
      </c>
      <c r="CU178" s="312">
        <v>5066000</v>
      </c>
      <c r="CV178" s="312">
        <v>0</v>
      </c>
      <c r="CW178" s="312">
        <v>894000</v>
      </c>
      <c r="CX178" s="312"/>
      <c r="CY178" s="312">
        <v>0</v>
      </c>
      <c r="CZ178" s="312">
        <v>5960000</v>
      </c>
      <c r="DA178" s="312">
        <v>9191000</v>
      </c>
      <c r="DB178" s="312">
        <v>596000</v>
      </c>
      <c r="DC178" s="312">
        <v>46556000</v>
      </c>
      <c r="DD178" s="312"/>
      <c r="DE178" s="312" t="s">
        <v>957</v>
      </c>
      <c r="DF178" s="312">
        <v>3333333.3333333302</v>
      </c>
      <c r="DG178" s="310" t="s">
        <v>135</v>
      </c>
      <c r="DH178" s="310"/>
      <c r="DI178" s="310" t="s">
        <v>1227</v>
      </c>
      <c r="DJ178" s="312"/>
      <c r="DK178" s="312"/>
      <c r="DL178" s="312"/>
      <c r="DM178" s="310"/>
      <c r="DN178" s="312"/>
      <c r="DO178" s="312"/>
      <c r="DP178" s="312"/>
      <c r="DQ178" s="312"/>
      <c r="DR178" s="317"/>
      <c r="DS178" s="317"/>
      <c r="DT178" s="305"/>
    </row>
    <row r="179" spans="1:124" s="304" customFormat="1" ht="20.25" customHeight="1" x14ac:dyDescent="0.35">
      <c r="A179" s="307">
        <v>176</v>
      </c>
      <c r="B179" s="307" t="s">
        <v>964</v>
      </c>
      <c r="C179" s="308" t="s">
        <v>394</v>
      </c>
      <c r="D179" s="308" t="s">
        <v>263</v>
      </c>
      <c r="E179" s="308" t="s">
        <v>392</v>
      </c>
      <c r="F179" s="307" t="s">
        <v>181</v>
      </c>
      <c r="G179" s="308" t="s">
        <v>395</v>
      </c>
      <c r="H179" s="308" t="s">
        <v>129</v>
      </c>
      <c r="I179" s="308" t="s">
        <v>179</v>
      </c>
      <c r="J179" s="308" t="s">
        <v>131</v>
      </c>
      <c r="K179" s="308" t="s">
        <v>132</v>
      </c>
      <c r="L179" s="318">
        <v>41855</v>
      </c>
      <c r="M179" s="309"/>
      <c r="N179" s="309"/>
      <c r="O179" s="318"/>
      <c r="P179" s="310" t="s">
        <v>133</v>
      </c>
      <c r="Q179" s="311" t="s">
        <v>774</v>
      </c>
      <c r="R179" s="310" t="s">
        <v>134</v>
      </c>
      <c r="S179" s="312">
        <v>0</v>
      </c>
      <c r="T179" s="312">
        <v>20000000</v>
      </c>
      <c r="U179" s="312"/>
      <c r="V179" s="313">
        <v>20000000</v>
      </c>
      <c r="W179" s="312">
        <v>0</v>
      </c>
      <c r="X179" s="312">
        <v>0</v>
      </c>
      <c r="Y179" s="312">
        <v>0</v>
      </c>
      <c r="Z179" s="314">
        <v>0</v>
      </c>
      <c r="AA179" s="312">
        <v>0</v>
      </c>
      <c r="AB179" s="312">
        <v>0</v>
      </c>
      <c r="AC179" s="315">
        <v>0</v>
      </c>
      <c r="AD179" s="312" t="s">
        <v>1246</v>
      </c>
      <c r="AE179" s="316">
        <v>26</v>
      </c>
      <c r="AF179" s="316">
        <v>19.5</v>
      </c>
      <c r="AG179" s="316">
        <v>6.5</v>
      </c>
      <c r="AH179" s="316">
        <v>0</v>
      </c>
      <c r="AI179" s="316">
        <v>0</v>
      </c>
      <c r="AJ179" s="316">
        <v>26</v>
      </c>
      <c r="AK179" s="316">
        <v>0</v>
      </c>
      <c r="AL179" s="316">
        <v>0</v>
      </c>
      <c r="AM179" s="316">
        <v>0</v>
      </c>
      <c r="AN179" s="316">
        <v>0</v>
      </c>
      <c r="AO179" s="316">
        <v>0</v>
      </c>
      <c r="AP179" s="316">
        <v>0</v>
      </c>
      <c r="AQ179" s="312">
        <v>20000000</v>
      </c>
      <c r="AR179" s="312">
        <v>0</v>
      </c>
      <c r="AS179" s="312">
        <v>0</v>
      </c>
      <c r="AT179" s="312">
        <v>20000000</v>
      </c>
      <c r="AU179" s="312">
        <v>0</v>
      </c>
      <c r="AV179" s="312">
        <v>0</v>
      </c>
      <c r="AW179" s="312">
        <v>0</v>
      </c>
      <c r="AX179" s="312">
        <v>0</v>
      </c>
      <c r="AY179" s="218">
        <v>0</v>
      </c>
      <c r="AZ179" s="312">
        <v>0</v>
      </c>
      <c r="BA179" s="218">
        <v>0</v>
      </c>
      <c r="BB179" s="312">
        <v>0</v>
      </c>
      <c r="BC179" s="312">
        <v>0</v>
      </c>
      <c r="BD179" s="312">
        <v>0</v>
      </c>
      <c r="BE179" s="312">
        <v>0</v>
      </c>
      <c r="BF179" s="218">
        <v>0</v>
      </c>
      <c r="BG179" s="218">
        <v>0</v>
      </c>
      <c r="BH179" s="218">
        <v>0</v>
      </c>
      <c r="BI179" s="218">
        <v>0</v>
      </c>
      <c r="BJ179" s="218">
        <v>0</v>
      </c>
      <c r="BK179" s="218">
        <v>0</v>
      </c>
      <c r="BL179" s="218">
        <v>0</v>
      </c>
      <c r="BM179" s="218">
        <v>0</v>
      </c>
      <c r="BN179" s="218">
        <v>2000000</v>
      </c>
      <c r="BO179" s="218">
        <v>0</v>
      </c>
      <c r="BP179" s="218">
        <v>0</v>
      </c>
      <c r="BQ179" s="312">
        <v>0</v>
      </c>
      <c r="BR179" s="218">
        <v>0</v>
      </c>
      <c r="BS179" s="312">
        <v>2000000</v>
      </c>
      <c r="BT179" s="315">
        <v>22000000</v>
      </c>
      <c r="BU179" s="312">
        <v>0</v>
      </c>
      <c r="BV179" s="312">
        <v>0</v>
      </c>
      <c r="BW179" s="312">
        <v>0</v>
      </c>
      <c r="BX179" s="312">
        <v>11000000</v>
      </c>
      <c r="BY179" s="312">
        <v>0</v>
      </c>
      <c r="BZ179" s="312">
        <v>0</v>
      </c>
      <c r="CA179" s="312">
        <v>1600000</v>
      </c>
      <c r="CB179" s="312">
        <v>200000</v>
      </c>
      <c r="CC179" s="312">
        <v>300000</v>
      </c>
      <c r="CD179" s="312">
        <v>0</v>
      </c>
      <c r="CE179" s="312">
        <v>2100000</v>
      </c>
      <c r="CF179" s="312">
        <v>13100000</v>
      </c>
      <c r="CG179" s="312">
        <v>8900000</v>
      </c>
      <c r="CH179" s="312">
        <v>640000</v>
      </c>
      <c r="CI179" s="312">
        <v>0</v>
      </c>
      <c r="CJ179" s="312">
        <v>640000</v>
      </c>
      <c r="CK179" s="312">
        <v>0</v>
      </c>
      <c r="CL179" s="312">
        <v>149000</v>
      </c>
      <c r="CM179" s="312">
        <v>0</v>
      </c>
      <c r="CN179" s="312">
        <v>0</v>
      </c>
      <c r="CO179" s="312">
        <v>410000</v>
      </c>
      <c r="CP179" s="312">
        <v>0</v>
      </c>
      <c r="CQ179" s="312">
        <v>559000</v>
      </c>
      <c r="CR179" s="312">
        <v>18701000</v>
      </c>
      <c r="CS179" s="312">
        <v>0</v>
      </c>
      <c r="CT179" s="315">
        <v>18701000</v>
      </c>
      <c r="CU179" s="312">
        <v>3400000</v>
      </c>
      <c r="CV179" s="312">
        <v>0</v>
      </c>
      <c r="CW179" s="312">
        <v>600000</v>
      </c>
      <c r="CX179" s="312"/>
      <c r="CY179" s="312">
        <v>0</v>
      </c>
      <c r="CZ179" s="312">
        <v>4000000</v>
      </c>
      <c r="DA179" s="312">
        <v>6100000</v>
      </c>
      <c r="DB179" s="312">
        <v>400000</v>
      </c>
      <c r="DC179" s="312">
        <v>26400000</v>
      </c>
      <c r="DD179" s="312"/>
      <c r="DE179" s="312" t="s">
        <v>957</v>
      </c>
      <c r="DF179" s="312">
        <v>1666666.66666667</v>
      </c>
      <c r="DG179" s="310" t="s">
        <v>135</v>
      </c>
      <c r="DH179" s="310"/>
      <c r="DI179" s="310" t="s">
        <v>1227</v>
      </c>
      <c r="DJ179" s="312"/>
      <c r="DK179" s="312"/>
      <c r="DL179" s="312"/>
      <c r="DM179" s="310"/>
      <c r="DN179" s="312"/>
      <c r="DO179" s="312"/>
      <c r="DP179" s="312"/>
      <c r="DQ179" s="312"/>
      <c r="DR179" s="317"/>
      <c r="DS179" s="317"/>
      <c r="DT179" s="305"/>
    </row>
    <row r="180" spans="1:124" s="304" customFormat="1" ht="20.25" customHeight="1" x14ac:dyDescent="0.35">
      <c r="A180" s="307">
        <v>177</v>
      </c>
      <c r="B180" s="307" t="s">
        <v>967</v>
      </c>
      <c r="C180" s="308" t="s">
        <v>304</v>
      </c>
      <c r="D180" s="308" t="s">
        <v>293</v>
      </c>
      <c r="E180" s="308" t="s">
        <v>297</v>
      </c>
      <c r="F180" s="307" t="s">
        <v>151</v>
      </c>
      <c r="G180" s="308" t="s">
        <v>305</v>
      </c>
      <c r="H180" s="308" t="s">
        <v>129</v>
      </c>
      <c r="I180" s="308" t="s">
        <v>179</v>
      </c>
      <c r="J180" s="308" t="s">
        <v>131</v>
      </c>
      <c r="K180" s="308" t="s">
        <v>132</v>
      </c>
      <c r="L180" s="318">
        <v>44060</v>
      </c>
      <c r="M180" s="309"/>
      <c r="N180" s="309"/>
      <c r="O180" s="318"/>
      <c r="P180" s="310" t="s">
        <v>133</v>
      </c>
      <c r="Q180" s="311" t="s">
        <v>774</v>
      </c>
      <c r="R180" s="310" t="s">
        <v>134</v>
      </c>
      <c r="S180" s="312">
        <v>0</v>
      </c>
      <c r="T180" s="312">
        <v>5000000</v>
      </c>
      <c r="U180" s="312"/>
      <c r="V180" s="313">
        <v>5000000</v>
      </c>
      <c r="W180" s="312">
        <v>0</v>
      </c>
      <c r="X180" s="312">
        <v>0</v>
      </c>
      <c r="Y180" s="312">
        <v>0</v>
      </c>
      <c r="Z180" s="314">
        <v>0</v>
      </c>
      <c r="AA180" s="312">
        <v>0</v>
      </c>
      <c r="AB180" s="312">
        <v>0</v>
      </c>
      <c r="AC180" s="315">
        <v>0</v>
      </c>
      <c r="AD180" s="312" t="s">
        <v>1245</v>
      </c>
      <c r="AE180" s="316">
        <v>21</v>
      </c>
      <c r="AF180" s="316">
        <v>21</v>
      </c>
      <c r="AG180" s="316">
        <v>0</v>
      </c>
      <c r="AH180" s="316">
        <v>0</v>
      </c>
      <c r="AI180" s="316">
        <v>0</v>
      </c>
      <c r="AJ180" s="316">
        <v>21</v>
      </c>
      <c r="AK180" s="316">
        <v>0</v>
      </c>
      <c r="AL180" s="316">
        <v>6</v>
      </c>
      <c r="AM180" s="316">
        <v>0</v>
      </c>
      <c r="AN180" s="316">
        <v>6</v>
      </c>
      <c r="AO180" s="316">
        <v>12</v>
      </c>
      <c r="AP180" s="316">
        <v>6</v>
      </c>
      <c r="AQ180" s="312">
        <v>5000000</v>
      </c>
      <c r="AR180" s="312">
        <v>0</v>
      </c>
      <c r="AS180" s="312">
        <v>357143</v>
      </c>
      <c r="AT180" s="312">
        <v>5357143</v>
      </c>
      <c r="AU180" s="312">
        <v>0</v>
      </c>
      <c r="AV180" s="312">
        <v>0</v>
      </c>
      <c r="AW180" s="312">
        <v>0</v>
      </c>
      <c r="AX180" s="312">
        <v>0</v>
      </c>
      <c r="AY180" s="218">
        <v>0</v>
      </c>
      <c r="AZ180" s="312">
        <v>0</v>
      </c>
      <c r="BA180" s="218">
        <v>0</v>
      </c>
      <c r="BB180" s="312">
        <v>0</v>
      </c>
      <c r="BC180" s="312">
        <v>0</v>
      </c>
      <c r="BD180" s="312">
        <v>0</v>
      </c>
      <c r="BE180" s="312">
        <v>0</v>
      </c>
      <c r="BF180" s="218">
        <v>0</v>
      </c>
      <c r="BG180" s="218">
        <v>0</v>
      </c>
      <c r="BH180" s="218">
        <v>0</v>
      </c>
      <c r="BI180" s="218">
        <v>0</v>
      </c>
      <c r="BJ180" s="218">
        <v>0</v>
      </c>
      <c r="BK180" s="218">
        <v>0</v>
      </c>
      <c r="BL180" s="218">
        <v>0</v>
      </c>
      <c r="BM180" s="218">
        <v>0</v>
      </c>
      <c r="BN180" s="218">
        <v>0</v>
      </c>
      <c r="BO180" s="218">
        <v>0</v>
      </c>
      <c r="BP180" s="218">
        <v>0</v>
      </c>
      <c r="BQ180" s="312">
        <v>0</v>
      </c>
      <c r="BR180" s="218">
        <v>0</v>
      </c>
      <c r="BS180" s="312">
        <v>0</v>
      </c>
      <c r="BT180" s="315">
        <v>5357143</v>
      </c>
      <c r="BU180" s="312">
        <v>178571.42860000001</v>
      </c>
      <c r="BV180" s="312">
        <v>0</v>
      </c>
      <c r="BW180" s="312">
        <v>0</v>
      </c>
      <c r="BX180" s="312">
        <v>11000000</v>
      </c>
      <c r="BY180" s="312">
        <v>0</v>
      </c>
      <c r="BZ180" s="312">
        <v>0</v>
      </c>
      <c r="CA180" s="312">
        <v>400000</v>
      </c>
      <c r="CB180" s="312">
        <v>50000</v>
      </c>
      <c r="CC180" s="312">
        <v>75000</v>
      </c>
      <c r="CD180" s="312">
        <v>0</v>
      </c>
      <c r="CE180" s="312">
        <v>525000</v>
      </c>
      <c r="CF180" s="312">
        <v>11703571.4286</v>
      </c>
      <c r="CG180" s="312">
        <v>0</v>
      </c>
      <c r="CH180" s="312">
        <v>0</v>
      </c>
      <c r="CI180" s="312">
        <v>0</v>
      </c>
      <c r="CJ180" s="312">
        <v>0</v>
      </c>
      <c r="CK180" s="312">
        <v>0</v>
      </c>
      <c r="CL180" s="312">
        <v>0</v>
      </c>
      <c r="CM180" s="312">
        <v>0</v>
      </c>
      <c r="CN180" s="312">
        <v>0</v>
      </c>
      <c r="CO180" s="312">
        <v>0</v>
      </c>
      <c r="CP180" s="312">
        <v>0</v>
      </c>
      <c r="CQ180" s="312">
        <v>0</v>
      </c>
      <c r="CR180" s="312">
        <v>4832143</v>
      </c>
      <c r="CS180" s="312">
        <v>0</v>
      </c>
      <c r="CT180" s="315">
        <v>4832143</v>
      </c>
      <c r="CU180" s="312">
        <v>850000</v>
      </c>
      <c r="CV180" s="312">
        <v>0</v>
      </c>
      <c r="CW180" s="312">
        <v>150000</v>
      </c>
      <c r="CX180" s="312"/>
      <c r="CY180" s="312">
        <v>0</v>
      </c>
      <c r="CZ180" s="312">
        <v>1000000</v>
      </c>
      <c r="DA180" s="312">
        <v>1525000</v>
      </c>
      <c r="DB180" s="312">
        <v>100000</v>
      </c>
      <c r="DC180" s="312">
        <v>6457143</v>
      </c>
      <c r="DD180" s="312"/>
      <c r="DE180" s="312" t="s">
        <v>966</v>
      </c>
      <c r="DF180" s="312">
        <v>416666.66666666698</v>
      </c>
      <c r="DG180" s="310" t="s">
        <v>135</v>
      </c>
      <c r="DH180" s="310"/>
      <c r="DI180" s="310" t="s">
        <v>1227</v>
      </c>
      <c r="DJ180" s="312"/>
      <c r="DK180" s="312"/>
      <c r="DL180" s="312"/>
      <c r="DM180" s="310"/>
      <c r="DN180" s="312"/>
      <c r="DO180" s="312"/>
      <c r="DP180" s="312"/>
      <c r="DQ180" s="312"/>
      <c r="DR180" s="317"/>
      <c r="DS180" s="317"/>
      <c r="DT180" s="305"/>
    </row>
    <row r="181" spans="1:124" s="304" customFormat="1" ht="20.25" customHeight="1" x14ac:dyDescent="0.35">
      <c r="A181" s="307">
        <v>178</v>
      </c>
      <c r="B181" s="307" t="s">
        <v>974</v>
      </c>
      <c r="C181" s="308" t="s">
        <v>296</v>
      </c>
      <c r="D181" s="308" t="s">
        <v>293</v>
      </c>
      <c r="E181" s="308" t="s">
        <v>297</v>
      </c>
      <c r="F181" s="307" t="s">
        <v>137</v>
      </c>
      <c r="G181" s="308" t="s">
        <v>298</v>
      </c>
      <c r="H181" s="308" t="s">
        <v>129</v>
      </c>
      <c r="I181" s="308" t="s">
        <v>179</v>
      </c>
      <c r="J181" s="308" t="s">
        <v>131</v>
      </c>
      <c r="K181" s="308" t="s">
        <v>132</v>
      </c>
      <c r="L181" s="318">
        <v>43958</v>
      </c>
      <c r="M181" s="309"/>
      <c r="N181" s="309"/>
      <c r="O181" s="318"/>
      <c r="P181" s="310" t="s">
        <v>133</v>
      </c>
      <c r="Q181" s="311" t="s">
        <v>774</v>
      </c>
      <c r="R181" s="310" t="s">
        <v>134</v>
      </c>
      <c r="S181" s="312">
        <v>0</v>
      </c>
      <c r="T181" s="312">
        <v>10000000</v>
      </c>
      <c r="U181" s="312"/>
      <c r="V181" s="313">
        <v>10000000</v>
      </c>
      <c r="W181" s="312">
        <v>0</v>
      </c>
      <c r="X181" s="312">
        <v>0</v>
      </c>
      <c r="Y181" s="312">
        <v>0</v>
      </c>
      <c r="Z181" s="314">
        <v>0</v>
      </c>
      <c r="AA181" s="312">
        <v>0</v>
      </c>
      <c r="AB181" s="312">
        <v>0</v>
      </c>
      <c r="AC181" s="315">
        <v>0</v>
      </c>
      <c r="AD181" s="312" t="s">
        <v>1245</v>
      </c>
      <c r="AE181" s="316">
        <v>21</v>
      </c>
      <c r="AF181" s="316">
        <v>21</v>
      </c>
      <c r="AG181" s="316">
        <v>0</v>
      </c>
      <c r="AH181" s="316">
        <v>0</v>
      </c>
      <c r="AI181" s="316">
        <v>0</v>
      </c>
      <c r="AJ181" s="316">
        <v>21</v>
      </c>
      <c r="AK181" s="316">
        <v>0</v>
      </c>
      <c r="AL181" s="316">
        <v>0</v>
      </c>
      <c r="AM181" s="316">
        <v>0</v>
      </c>
      <c r="AN181" s="316">
        <v>0</v>
      </c>
      <c r="AO181" s="316">
        <v>0</v>
      </c>
      <c r="AP181" s="316">
        <v>0</v>
      </c>
      <c r="AQ181" s="312">
        <v>10000000</v>
      </c>
      <c r="AR181" s="312">
        <v>0</v>
      </c>
      <c r="AS181" s="312">
        <v>0</v>
      </c>
      <c r="AT181" s="312">
        <v>10000000</v>
      </c>
      <c r="AU181" s="312">
        <v>0</v>
      </c>
      <c r="AV181" s="312">
        <v>0</v>
      </c>
      <c r="AW181" s="312">
        <v>0</v>
      </c>
      <c r="AX181" s="312">
        <v>0</v>
      </c>
      <c r="AY181" s="218">
        <v>0</v>
      </c>
      <c r="AZ181" s="312">
        <v>0</v>
      </c>
      <c r="BA181" s="218">
        <v>0</v>
      </c>
      <c r="BB181" s="312">
        <v>0</v>
      </c>
      <c r="BC181" s="312">
        <v>0</v>
      </c>
      <c r="BD181" s="312">
        <v>0</v>
      </c>
      <c r="BE181" s="312">
        <v>0</v>
      </c>
      <c r="BF181" s="218">
        <v>0</v>
      </c>
      <c r="BG181" s="218">
        <v>0</v>
      </c>
      <c r="BH181" s="218">
        <v>0</v>
      </c>
      <c r="BI181" s="218">
        <v>0</v>
      </c>
      <c r="BJ181" s="218">
        <v>0</v>
      </c>
      <c r="BK181" s="218">
        <v>0</v>
      </c>
      <c r="BL181" s="218">
        <v>0</v>
      </c>
      <c r="BM181" s="218">
        <v>0</v>
      </c>
      <c r="BN181" s="218">
        <v>0</v>
      </c>
      <c r="BO181" s="218">
        <v>0</v>
      </c>
      <c r="BP181" s="218">
        <v>0</v>
      </c>
      <c r="BQ181" s="312">
        <v>0</v>
      </c>
      <c r="BR181" s="218">
        <v>0</v>
      </c>
      <c r="BS181" s="312">
        <v>0</v>
      </c>
      <c r="BT181" s="315">
        <v>10000000</v>
      </c>
      <c r="BU181" s="312">
        <v>0</v>
      </c>
      <c r="BV181" s="312">
        <v>0</v>
      </c>
      <c r="BW181" s="312">
        <v>0</v>
      </c>
      <c r="BX181" s="312">
        <v>11000000</v>
      </c>
      <c r="BY181" s="312">
        <v>0</v>
      </c>
      <c r="BZ181" s="312">
        <v>0</v>
      </c>
      <c r="CA181" s="312">
        <v>800000</v>
      </c>
      <c r="CB181" s="312">
        <v>100000</v>
      </c>
      <c r="CC181" s="312">
        <v>150000</v>
      </c>
      <c r="CD181" s="312">
        <v>0</v>
      </c>
      <c r="CE181" s="312">
        <v>1050000</v>
      </c>
      <c r="CF181" s="312">
        <v>12050000</v>
      </c>
      <c r="CG181" s="312">
        <v>0</v>
      </c>
      <c r="CH181" s="312">
        <v>0</v>
      </c>
      <c r="CI181" s="312">
        <v>0</v>
      </c>
      <c r="CJ181" s="312">
        <v>0</v>
      </c>
      <c r="CK181" s="312">
        <v>0</v>
      </c>
      <c r="CL181" s="312">
        <v>100000</v>
      </c>
      <c r="CM181" s="312">
        <v>0</v>
      </c>
      <c r="CN181" s="312">
        <v>0</v>
      </c>
      <c r="CO181" s="312">
        <v>0</v>
      </c>
      <c r="CP181" s="312">
        <v>0</v>
      </c>
      <c r="CQ181" s="312">
        <v>100000</v>
      </c>
      <c r="CR181" s="312">
        <v>8850000</v>
      </c>
      <c r="CS181" s="312">
        <v>0</v>
      </c>
      <c r="CT181" s="315">
        <v>8850000</v>
      </c>
      <c r="CU181" s="312">
        <v>1700000</v>
      </c>
      <c r="CV181" s="312">
        <v>0</v>
      </c>
      <c r="CW181" s="312">
        <v>300000</v>
      </c>
      <c r="CX181" s="312"/>
      <c r="CY181" s="312">
        <v>0</v>
      </c>
      <c r="CZ181" s="312">
        <v>2000000</v>
      </c>
      <c r="DA181" s="312">
        <v>3050000</v>
      </c>
      <c r="DB181" s="312">
        <v>200000</v>
      </c>
      <c r="DC181" s="312">
        <v>12200000</v>
      </c>
      <c r="DD181" s="312"/>
      <c r="DE181" s="312" t="s">
        <v>966</v>
      </c>
      <c r="DF181" s="312">
        <v>833333.33333333302</v>
      </c>
      <c r="DG181" s="310" t="s">
        <v>135</v>
      </c>
      <c r="DH181" s="310"/>
      <c r="DI181" s="310" t="s">
        <v>1227</v>
      </c>
      <c r="DJ181" s="312"/>
      <c r="DK181" s="312"/>
      <c r="DL181" s="312"/>
      <c r="DM181" s="310"/>
      <c r="DN181" s="312"/>
      <c r="DO181" s="312"/>
      <c r="DP181" s="312"/>
      <c r="DQ181" s="312"/>
      <c r="DR181" s="317"/>
      <c r="DS181" s="317"/>
      <c r="DT181" s="305"/>
    </row>
    <row r="182" spans="1:124" s="304" customFormat="1" ht="20.25" customHeight="1" x14ac:dyDescent="0.35">
      <c r="A182" s="307">
        <v>179</v>
      </c>
      <c r="B182" s="307" t="s">
        <v>975</v>
      </c>
      <c r="C182" s="308" t="s">
        <v>311</v>
      </c>
      <c r="D182" s="308" t="s">
        <v>293</v>
      </c>
      <c r="E182" s="308" t="s">
        <v>312</v>
      </c>
      <c r="F182" s="307" t="s">
        <v>137</v>
      </c>
      <c r="G182" s="308" t="s">
        <v>313</v>
      </c>
      <c r="H182" s="308" t="s">
        <v>129</v>
      </c>
      <c r="I182" s="308" t="s">
        <v>179</v>
      </c>
      <c r="J182" s="308" t="s">
        <v>131</v>
      </c>
      <c r="K182" s="308" t="s">
        <v>132</v>
      </c>
      <c r="L182" s="318">
        <v>44455</v>
      </c>
      <c r="M182" s="309"/>
      <c r="N182" s="309"/>
      <c r="O182" s="318"/>
      <c r="P182" s="310" t="s">
        <v>133</v>
      </c>
      <c r="Q182" s="311" t="s">
        <v>774</v>
      </c>
      <c r="R182" s="310" t="s">
        <v>134</v>
      </c>
      <c r="S182" s="312">
        <v>0</v>
      </c>
      <c r="T182" s="312">
        <v>10000000</v>
      </c>
      <c r="U182" s="312"/>
      <c r="V182" s="313">
        <v>10000000</v>
      </c>
      <c r="W182" s="312">
        <v>0</v>
      </c>
      <c r="X182" s="312">
        <v>0</v>
      </c>
      <c r="Y182" s="312">
        <v>0</v>
      </c>
      <c r="Z182" s="314">
        <v>0</v>
      </c>
      <c r="AA182" s="312">
        <v>0</v>
      </c>
      <c r="AB182" s="312">
        <v>0</v>
      </c>
      <c r="AC182" s="315">
        <v>0</v>
      </c>
      <c r="AD182" s="312" t="s">
        <v>1245</v>
      </c>
      <c r="AE182" s="316">
        <v>21</v>
      </c>
      <c r="AF182" s="316">
        <v>21</v>
      </c>
      <c r="AG182" s="316">
        <v>0</v>
      </c>
      <c r="AH182" s="316">
        <v>0</v>
      </c>
      <c r="AI182" s="316">
        <v>0</v>
      </c>
      <c r="AJ182" s="316">
        <v>21</v>
      </c>
      <c r="AK182" s="316">
        <v>0</v>
      </c>
      <c r="AL182" s="316">
        <v>6</v>
      </c>
      <c r="AM182" s="316">
        <v>0</v>
      </c>
      <c r="AN182" s="316">
        <v>6</v>
      </c>
      <c r="AO182" s="316">
        <v>12</v>
      </c>
      <c r="AP182" s="316">
        <v>6</v>
      </c>
      <c r="AQ182" s="312">
        <v>10000000</v>
      </c>
      <c r="AR182" s="312">
        <v>0</v>
      </c>
      <c r="AS182" s="312">
        <v>714286</v>
      </c>
      <c r="AT182" s="312">
        <v>10714286</v>
      </c>
      <c r="AU182" s="312">
        <v>0</v>
      </c>
      <c r="AV182" s="312">
        <v>0</v>
      </c>
      <c r="AW182" s="312">
        <v>0</v>
      </c>
      <c r="AX182" s="312">
        <v>0</v>
      </c>
      <c r="AY182" s="218">
        <v>0</v>
      </c>
      <c r="AZ182" s="312">
        <v>0</v>
      </c>
      <c r="BA182" s="218">
        <v>0</v>
      </c>
      <c r="BB182" s="312">
        <v>0</v>
      </c>
      <c r="BC182" s="312">
        <v>0</v>
      </c>
      <c r="BD182" s="312">
        <v>0</v>
      </c>
      <c r="BE182" s="312">
        <v>0</v>
      </c>
      <c r="BF182" s="218">
        <v>0</v>
      </c>
      <c r="BG182" s="218">
        <v>0</v>
      </c>
      <c r="BH182" s="218">
        <v>0</v>
      </c>
      <c r="BI182" s="218">
        <v>0</v>
      </c>
      <c r="BJ182" s="218">
        <v>0</v>
      </c>
      <c r="BK182" s="218">
        <v>0</v>
      </c>
      <c r="BL182" s="218">
        <v>0</v>
      </c>
      <c r="BM182" s="218">
        <v>0</v>
      </c>
      <c r="BN182" s="218">
        <v>0</v>
      </c>
      <c r="BO182" s="218">
        <v>0</v>
      </c>
      <c r="BP182" s="218">
        <v>0</v>
      </c>
      <c r="BQ182" s="312">
        <v>0</v>
      </c>
      <c r="BR182" s="218">
        <v>0</v>
      </c>
      <c r="BS182" s="312">
        <v>0</v>
      </c>
      <c r="BT182" s="315">
        <v>10714286</v>
      </c>
      <c r="BU182" s="312">
        <v>357142.85710000002</v>
      </c>
      <c r="BV182" s="312">
        <v>0</v>
      </c>
      <c r="BW182" s="312">
        <v>0</v>
      </c>
      <c r="BX182" s="312">
        <v>11000000</v>
      </c>
      <c r="BY182" s="312">
        <v>0</v>
      </c>
      <c r="BZ182" s="312">
        <v>0</v>
      </c>
      <c r="CA182" s="312">
        <v>800000</v>
      </c>
      <c r="CB182" s="312">
        <v>100000</v>
      </c>
      <c r="CC182" s="312">
        <v>150000</v>
      </c>
      <c r="CD182" s="312">
        <v>0</v>
      </c>
      <c r="CE182" s="312">
        <v>1050000</v>
      </c>
      <c r="CF182" s="312">
        <v>12407142.857100001</v>
      </c>
      <c r="CG182" s="312">
        <v>0</v>
      </c>
      <c r="CH182" s="312">
        <v>0</v>
      </c>
      <c r="CI182" s="312">
        <v>0</v>
      </c>
      <c r="CJ182" s="312">
        <v>0</v>
      </c>
      <c r="CK182" s="312">
        <v>0</v>
      </c>
      <c r="CL182" s="312">
        <v>100000</v>
      </c>
      <c r="CM182" s="312">
        <v>0</v>
      </c>
      <c r="CN182" s="312">
        <v>0</v>
      </c>
      <c r="CO182" s="312">
        <v>0</v>
      </c>
      <c r="CP182" s="312">
        <v>0</v>
      </c>
      <c r="CQ182" s="312">
        <v>100000</v>
      </c>
      <c r="CR182" s="312">
        <v>9564286</v>
      </c>
      <c r="CS182" s="312">
        <v>0</v>
      </c>
      <c r="CT182" s="315">
        <v>9564286</v>
      </c>
      <c r="CU182" s="312">
        <v>1700000</v>
      </c>
      <c r="CV182" s="312">
        <v>0</v>
      </c>
      <c r="CW182" s="312">
        <v>300000</v>
      </c>
      <c r="CX182" s="312"/>
      <c r="CY182" s="312">
        <v>0</v>
      </c>
      <c r="CZ182" s="312">
        <v>2000000</v>
      </c>
      <c r="DA182" s="312">
        <v>3050000</v>
      </c>
      <c r="DB182" s="312">
        <v>200000</v>
      </c>
      <c r="DC182" s="312">
        <v>12914286</v>
      </c>
      <c r="DD182" s="312"/>
      <c r="DE182" s="312" t="s">
        <v>966</v>
      </c>
      <c r="DF182" s="312">
        <v>833333.33333333302</v>
      </c>
      <c r="DG182" s="310" t="s">
        <v>135</v>
      </c>
      <c r="DH182" s="310"/>
      <c r="DI182" s="310" t="s">
        <v>1227</v>
      </c>
      <c r="DJ182" s="312"/>
      <c r="DK182" s="312"/>
      <c r="DL182" s="312"/>
      <c r="DM182" s="310"/>
      <c r="DN182" s="312"/>
      <c r="DO182" s="312"/>
      <c r="DP182" s="312"/>
      <c r="DQ182" s="312"/>
      <c r="DR182" s="317"/>
      <c r="DS182" s="317"/>
      <c r="DT182" s="305"/>
    </row>
    <row r="183" spans="1:124" s="304" customFormat="1" ht="20.25" customHeight="1" x14ac:dyDescent="0.35">
      <c r="A183" s="307">
        <v>180</v>
      </c>
      <c r="B183" s="307" t="s">
        <v>965</v>
      </c>
      <c r="C183" s="308" t="s">
        <v>302</v>
      </c>
      <c r="D183" s="308" t="s">
        <v>293</v>
      </c>
      <c r="E183" s="308" t="s">
        <v>300</v>
      </c>
      <c r="F183" s="307" t="s">
        <v>151</v>
      </c>
      <c r="G183" s="308" t="s">
        <v>303</v>
      </c>
      <c r="H183" s="308" t="s">
        <v>129</v>
      </c>
      <c r="I183" s="308" t="s">
        <v>179</v>
      </c>
      <c r="J183" s="308" t="s">
        <v>131</v>
      </c>
      <c r="K183" s="308" t="s">
        <v>132</v>
      </c>
      <c r="L183" s="318">
        <v>44021</v>
      </c>
      <c r="M183" s="309"/>
      <c r="N183" s="309"/>
      <c r="O183" s="318"/>
      <c r="P183" s="310" t="s">
        <v>133</v>
      </c>
      <c r="Q183" s="311" t="s">
        <v>774</v>
      </c>
      <c r="R183" s="310" t="s">
        <v>134</v>
      </c>
      <c r="S183" s="312">
        <v>0</v>
      </c>
      <c r="T183" s="312">
        <v>5000000</v>
      </c>
      <c r="U183" s="312"/>
      <c r="V183" s="313">
        <v>5000000</v>
      </c>
      <c r="W183" s="312">
        <v>0</v>
      </c>
      <c r="X183" s="312">
        <v>0</v>
      </c>
      <c r="Y183" s="312">
        <v>0</v>
      </c>
      <c r="Z183" s="314">
        <v>0</v>
      </c>
      <c r="AA183" s="312">
        <v>0</v>
      </c>
      <c r="AB183" s="312">
        <v>0</v>
      </c>
      <c r="AC183" s="315">
        <v>0</v>
      </c>
      <c r="AD183" s="312" t="s">
        <v>1245</v>
      </c>
      <c r="AE183" s="316">
        <v>21</v>
      </c>
      <c r="AF183" s="316">
        <v>21</v>
      </c>
      <c r="AG183" s="316">
        <v>0</v>
      </c>
      <c r="AH183" s="316">
        <v>0</v>
      </c>
      <c r="AI183" s="316">
        <v>0</v>
      </c>
      <c r="AJ183" s="316">
        <v>21</v>
      </c>
      <c r="AK183" s="316">
        <v>0</v>
      </c>
      <c r="AL183" s="316">
        <v>6</v>
      </c>
      <c r="AM183" s="316">
        <v>0</v>
      </c>
      <c r="AN183" s="316">
        <v>6</v>
      </c>
      <c r="AO183" s="316">
        <v>12</v>
      </c>
      <c r="AP183" s="316">
        <v>6</v>
      </c>
      <c r="AQ183" s="312">
        <v>5000000</v>
      </c>
      <c r="AR183" s="312">
        <v>0</v>
      </c>
      <c r="AS183" s="312">
        <v>357143</v>
      </c>
      <c r="AT183" s="312">
        <v>5357143</v>
      </c>
      <c r="AU183" s="312">
        <v>0</v>
      </c>
      <c r="AV183" s="312">
        <v>0</v>
      </c>
      <c r="AW183" s="312">
        <v>0</v>
      </c>
      <c r="AX183" s="312">
        <v>0</v>
      </c>
      <c r="AY183" s="218">
        <v>0</v>
      </c>
      <c r="AZ183" s="312">
        <v>0</v>
      </c>
      <c r="BA183" s="218">
        <v>0</v>
      </c>
      <c r="BB183" s="312">
        <v>0</v>
      </c>
      <c r="BC183" s="312">
        <v>0</v>
      </c>
      <c r="BD183" s="312">
        <v>0</v>
      </c>
      <c r="BE183" s="312">
        <v>0</v>
      </c>
      <c r="BF183" s="218">
        <v>0</v>
      </c>
      <c r="BG183" s="218">
        <v>0</v>
      </c>
      <c r="BH183" s="218">
        <v>0</v>
      </c>
      <c r="BI183" s="218">
        <v>0</v>
      </c>
      <c r="BJ183" s="218">
        <v>0</v>
      </c>
      <c r="BK183" s="218">
        <v>0</v>
      </c>
      <c r="BL183" s="218">
        <v>0</v>
      </c>
      <c r="BM183" s="218">
        <v>0</v>
      </c>
      <c r="BN183" s="218">
        <v>0</v>
      </c>
      <c r="BO183" s="218">
        <v>0</v>
      </c>
      <c r="BP183" s="218">
        <v>0</v>
      </c>
      <c r="BQ183" s="312">
        <v>0</v>
      </c>
      <c r="BR183" s="218">
        <v>0</v>
      </c>
      <c r="BS183" s="312">
        <v>0</v>
      </c>
      <c r="BT183" s="315">
        <v>5357143</v>
      </c>
      <c r="BU183" s="312">
        <v>178571.42860000001</v>
      </c>
      <c r="BV183" s="312">
        <v>0</v>
      </c>
      <c r="BW183" s="312">
        <v>0</v>
      </c>
      <c r="BX183" s="312">
        <v>11000000</v>
      </c>
      <c r="BY183" s="312">
        <v>0</v>
      </c>
      <c r="BZ183" s="312">
        <v>0</v>
      </c>
      <c r="CA183" s="312">
        <v>400000</v>
      </c>
      <c r="CB183" s="312">
        <v>50000</v>
      </c>
      <c r="CC183" s="312">
        <v>75000</v>
      </c>
      <c r="CD183" s="312">
        <v>0</v>
      </c>
      <c r="CE183" s="312">
        <v>525000</v>
      </c>
      <c r="CF183" s="312">
        <v>11703571.4286</v>
      </c>
      <c r="CG183" s="312">
        <v>0</v>
      </c>
      <c r="CH183" s="312">
        <v>0</v>
      </c>
      <c r="CI183" s="312">
        <v>0</v>
      </c>
      <c r="CJ183" s="312">
        <v>0</v>
      </c>
      <c r="CK183" s="312">
        <v>0</v>
      </c>
      <c r="CL183" s="312">
        <v>50000</v>
      </c>
      <c r="CM183" s="312">
        <v>0</v>
      </c>
      <c r="CN183" s="312">
        <v>0</v>
      </c>
      <c r="CO183" s="312">
        <v>0</v>
      </c>
      <c r="CP183" s="312">
        <v>0</v>
      </c>
      <c r="CQ183" s="312">
        <v>50000</v>
      </c>
      <c r="CR183" s="312">
        <v>4782143</v>
      </c>
      <c r="CS183" s="312">
        <v>0</v>
      </c>
      <c r="CT183" s="315">
        <v>4782143</v>
      </c>
      <c r="CU183" s="312">
        <v>850000</v>
      </c>
      <c r="CV183" s="312">
        <v>0</v>
      </c>
      <c r="CW183" s="312">
        <v>150000</v>
      </c>
      <c r="CX183" s="312"/>
      <c r="CY183" s="312">
        <v>0</v>
      </c>
      <c r="CZ183" s="312">
        <v>1000000</v>
      </c>
      <c r="DA183" s="312">
        <v>1525000</v>
      </c>
      <c r="DB183" s="312">
        <v>100000</v>
      </c>
      <c r="DC183" s="312">
        <v>6457143</v>
      </c>
      <c r="DD183" s="312"/>
      <c r="DE183" s="312" t="s">
        <v>966</v>
      </c>
      <c r="DF183" s="312">
        <v>416666.66666666698</v>
      </c>
      <c r="DG183" s="310" t="s">
        <v>135</v>
      </c>
      <c r="DH183" s="310"/>
      <c r="DI183" s="310" t="s">
        <v>1227</v>
      </c>
      <c r="DJ183" s="312"/>
      <c r="DK183" s="312"/>
      <c r="DL183" s="312"/>
      <c r="DM183" s="310"/>
      <c r="DN183" s="312"/>
      <c r="DO183" s="312"/>
      <c r="DP183" s="312"/>
      <c r="DQ183" s="312"/>
      <c r="DR183" s="317"/>
      <c r="DS183" s="317"/>
      <c r="DT183" s="305"/>
    </row>
    <row r="184" spans="1:124" s="304" customFormat="1" ht="20.25" customHeight="1" x14ac:dyDescent="0.35">
      <c r="A184" s="307">
        <v>181</v>
      </c>
      <c r="B184" s="307" t="s">
        <v>968</v>
      </c>
      <c r="C184" s="308" t="s">
        <v>306</v>
      </c>
      <c r="D184" s="308" t="s">
        <v>293</v>
      </c>
      <c r="E184" s="308" t="s">
        <v>300</v>
      </c>
      <c r="F184" s="307" t="s">
        <v>151</v>
      </c>
      <c r="G184" s="308" t="s">
        <v>307</v>
      </c>
      <c r="H184" s="308" t="s">
        <v>129</v>
      </c>
      <c r="I184" s="308" t="s">
        <v>179</v>
      </c>
      <c r="J184" s="308" t="s">
        <v>131</v>
      </c>
      <c r="K184" s="308" t="s">
        <v>132</v>
      </c>
      <c r="L184" s="318">
        <v>44291</v>
      </c>
      <c r="M184" s="309"/>
      <c r="N184" s="309"/>
      <c r="O184" s="318"/>
      <c r="P184" s="310" t="s">
        <v>133</v>
      </c>
      <c r="Q184" s="311" t="s">
        <v>774</v>
      </c>
      <c r="R184" s="310" t="s">
        <v>134</v>
      </c>
      <c r="S184" s="312">
        <v>0</v>
      </c>
      <c r="T184" s="312">
        <v>5000000</v>
      </c>
      <c r="U184" s="312"/>
      <c r="V184" s="313">
        <v>5000000</v>
      </c>
      <c r="W184" s="312">
        <v>0</v>
      </c>
      <c r="X184" s="312">
        <v>0</v>
      </c>
      <c r="Y184" s="312">
        <v>0</v>
      </c>
      <c r="Z184" s="314">
        <v>0</v>
      </c>
      <c r="AA184" s="312">
        <v>0</v>
      </c>
      <c r="AB184" s="312">
        <v>0</v>
      </c>
      <c r="AC184" s="315">
        <v>0</v>
      </c>
      <c r="AD184" s="312" t="s">
        <v>1245</v>
      </c>
      <c r="AE184" s="316">
        <v>21</v>
      </c>
      <c r="AF184" s="316">
        <v>19</v>
      </c>
      <c r="AG184" s="316">
        <v>2</v>
      </c>
      <c r="AH184" s="316">
        <v>0</v>
      </c>
      <c r="AI184" s="316">
        <v>0</v>
      </c>
      <c r="AJ184" s="316">
        <v>21</v>
      </c>
      <c r="AK184" s="316">
        <v>0</v>
      </c>
      <c r="AL184" s="316">
        <v>6</v>
      </c>
      <c r="AM184" s="316">
        <v>0</v>
      </c>
      <c r="AN184" s="316">
        <v>6</v>
      </c>
      <c r="AO184" s="316">
        <v>12</v>
      </c>
      <c r="AP184" s="316">
        <v>6</v>
      </c>
      <c r="AQ184" s="312">
        <v>5000000</v>
      </c>
      <c r="AR184" s="312">
        <v>0</v>
      </c>
      <c r="AS184" s="312">
        <v>357143</v>
      </c>
      <c r="AT184" s="312">
        <v>5357143</v>
      </c>
      <c r="AU184" s="312">
        <v>0</v>
      </c>
      <c r="AV184" s="312">
        <v>0</v>
      </c>
      <c r="AW184" s="312">
        <v>0</v>
      </c>
      <c r="AX184" s="312">
        <v>0</v>
      </c>
      <c r="AY184" s="218">
        <v>0</v>
      </c>
      <c r="AZ184" s="312">
        <v>0</v>
      </c>
      <c r="BA184" s="218">
        <v>0</v>
      </c>
      <c r="BB184" s="312">
        <v>0</v>
      </c>
      <c r="BC184" s="312">
        <v>0</v>
      </c>
      <c r="BD184" s="312">
        <v>0</v>
      </c>
      <c r="BE184" s="312">
        <v>0</v>
      </c>
      <c r="BF184" s="218">
        <v>0</v>
      </c>
      <c r="BG184" s="218">
        <v>0</v>
      </c>
      <c r="BH184" s="218">
        <v>0</v>
      </c>
      <c r="BI184" s="218">
        <v>0</v>
      </c>
      <c r="BJ184" s="218">
        <v>0</v>
      </c>
      <c r="BK184" s="218">
        <v>0</v>
      </c>
      <c r="BL184" s="218">
        <v>0</v>
      </c>
      <c r="BM184" s="218">
        <v>0</v>
      </c>
      <c r="BN184" s="218">
        <v>0</v>
      </c>
      <c r="BO184" s="218">
        <v>0</v>
      </c>
      <c r="BP184" s="218">
        <v>0</v>
      </c>
      <c r="BQ184" s="312">
        <v>0</v>
      </c>
      <c r="BR184" s="218">
        <v>0</v>
      </c>
      <c r="BS184" s="312">
        <v>0</v>
      </c>
      <c r="BT184" s="315">
        <v>5357143</v>
      </c>
      <c r="BU184" s="312">
        <v>178571.42860000001</v>
      </c>
      <c r="BV184" s="312">
        <v>0</v>
      </c>
      <c r="BW184" s="312">
        <v>0</v>
      </c>
      <c r="BX184" s="312">
        <v>11000000</v>
      </c>
      <c r="BY184" s="312">
        <v>0</v>
      </c>
      <c r="BZ184" s="312">
        <v>0</v>
      </c>
      <c r="CA184" s="312">
        <v>400000</v>
      </c>
      <c r="CB184" s="312">
        <v>50000</v>
      </c>
      <c r="CC184" s="312">
        <v>75000</v>
      </c>
      <c r="CD184" s="312">
        <v>0</v>
      </c>
      <c r="CE184" s="312">
        <v>525000</v>
      </c>
      <c r="CF184" s="312">
        <v>11703571.4286</v>
      </c>
      <c r="CG184" s="312">
        <v>0</v>
      </c>
      <c r="CH184" s="312">
        <v>0</v>
      </c>
      <c r="CI184" s="312">
        <v>0</v>
      </c>
      <c r="CJ184" s="312">
        <v>0</v>
      </c>
      <c r="CK184" s="312">
        <v>0</v>
      </c>
      <c r="CL184" s="312">
        <v>0</v>
      </c>
      <c r="CM184" s="312">
        <v>0</v>
      </c>
      <c r="CN184" s="312">
        <v>0</v>
      </c>
      <c r="CO184" s="312">
        <v>0</v>
      </c>
      <c r="CP184" s="312">
        <v>0</v>
      </c>
      <c r="CQ184" s="312">
        <v>0</v>
      </c>
      <c r="CR184" s="312">
        <v>4832143</v>
      </c>
      <c r="CS184" s="312">
        <v>0</v>
      </c>
      <c r="CT184" s="315">
        <v>4832143</v>
      </c>
      <c r="CU184" s="312">
        <v>850000</v>
      </c>
      <c r="CV184" s="312">
        <v>0</v>
      </c>
      <c r="CW184" s="312">
        <v>150000</v>
      </c>
      <c r="CX184" s="312"/>
      <c r="CY184" s="312">
        <v>0</v>
      </c>
      <c r="CZ184" s="312">
        <v>1000000</v>
      </c>
      <c r="DA184" s="312">
        <v>1525000</v>
      </c>
      <c r="DB184" s="312">
        <v>100000</v>
      </c>
      <c r="DC184" s="312">
        <v>6457143</v>
      </c>
      <c r="DD184" s="312"/>
      <c r="DE184" s="312" t="s">
        <v>966</v>
      </c>
      <c r="DF184" s="312">
        <v>416666.66666666698</v>
      </c>
      <c r="DG184" s="310" t="s">
        <v>135</v>
      </c>
      <c r="DH184" s="310"/>
      <c r="DI184" s="310" t="s">
        <v>1227</v>
      </c>
      <c r="DJ184" s="312"/>
      <c r="DK184" s="312"/>
      <c r="DL184" s="312"/>
      <c r="DM184" s="310"/>
      <c r="DN184" s="312"/>
      <c r="DO184" s="312"/>
      <c r="DP184" s="312"/>
      <c r="DQ184" s="312"/>
      <c r="DR184" s="317"/>
      <c r="DS184" s="317"/>
      <c r="DT184" s="305"/>
    </row>
    <row r="185" spans="1:124" s="304" customFormat="1" ht="20.25" customHeight="1" x14ac:dyDescent="0.35">
      <c r="A185" s="307">
        <v>182</v>
      </c>
      <c r="B185" s="307" t="s">
        <v>969</v>
      </c>
      <c r="C185" s="308" t="s">
        <v>308</v>
      </c>
      <c r="D185" s="308" t="s">
        <v>293</v>
      </c>
      <c r="E185" s="308" t="s">
        <v>300</v>
      </c>
      <c r="F185" s="307" t="s">
        <v>151</v>
      </c>
      <c r="G185" s="308" t="s">
        <v>307</v>
      </c>
      <c r="H185" s="308" t="s">
        <v>129</v>
      </c>
      <c r="I185" s="308" t="s">
        <v>179</v>
      </c>
      <c r="J185" s="308" t="s">
        <v>131</v>
      </c>
      <c r="K185" s="308" t="s">
        <v>198</v>
      </c>
      <c r="L185" s="318">
        <v>44291</v>
      </c>
      <c r="M185" s="309"/>
      <c r="N185" s="309"/>
      <c r="O185" s="318">
        <v>44535</v>
      </c>
      <c r="P185" s="310" t="s">
        <v>133</v>
      </c>
      <c r="Q185" s="311" t="s">
        <v>774</v>
      </c>
      <c r="R185" s="310" t="s">
        <v>134</v>
      </c>
      <c r="S185" s="312">
        <v>0</v>
      </c>
      <c r="T185" s="312">
        <v>5000000</v>
      </c>
      <c r="U185" s="312"/>
      <c r="V185" s="313">
        <v>5000000</v>
      </c>
      <c r="W185" s="312">
        <v>0</v>
      </c>
      <c r="X185" s="312">
        <v>0</v>
      </c>
      <c r="Y185" s="312">
        <v>0</v>
      </c>
      <c r="Z185" s="314">
        <v>0</v>
      </c>
      <c r="AA185" s="312">
        <v>0</v>
      </c>
      <c r="AB185" s="312">
        <v>0</v>
      </c>
      <c r="AC185" s="315">
        <v>0</v>
      </c>
      <c r="AD185" s="312" t="s">
        <v>1245</v>
      </c>
      <c r="AE185" s="316">
        <v>21</v>
      </c>
      <c r="AF185" s="316">
        <v>6</v>
      </c>
      <c r="AG185" s="316">
        <v>0</v>
      </c>
      <c r="AH185" s="316">
        <v>0</v>
      </c>
      <c r="AI185" s="316">
        <v>0</v>
      </c>
      <c r="AJ185" s="316">
        <v>6</v>
      </c>
      <c r="AK185" s="316">
        <v>0</v>
      </c>
      <c r="AL185" s="316">
        <v>6</v>
      </c>
      <c r="AM185" s="316">
        <v>0</v>
      </c>
      <c r="AN185" s="316">
        <v>6</v>
      </c>
      <c r="AO185" s="316">
        <v>12</v>
      </c>
      <c r="AP185" s="316">
        <v>6</v>
      </c>
      <c r="AQ185" s="312">
        <v>1428571.4286</v>
      </c>
      <c r="AR185" s="312">
        <v>2666667</v>
      </c>
      <c r="AS185" s="312">
        <v>357143</v>
      </c>
      <c r="AT185" s="312">
        <v>4452381.4286000002</v>
      </c>
      <c r="AU185" s="312">
        <v>0</v>
      </c>
      <c r="AV185" s="312">
        <v>0</v>
      </c>
      <c r="AW185" s="312">
        <v>0</v>
      </c>
      <c r="AX185" s="312">
        <v>0</v>
      </c>
      <c r="AY185" s="218">
        <v>0</v>
      </c>
      <c r="AZ185" s="312">
        <v>0</v>
      </c>
      <c r="BA185" s="218">
        <v>0</v>
      </c>
      <c r="BB185" s="312">
        <v>0</v>
      </c>
      <c r="BC185" s="312">
        <v>0</v>
      </c>
      <c r="BD185" s="312">
        <v>0</v>
      </c>
      <c r="BE185" s="312">
        <v>0</v>
      </c>
      <c r="BF185" s="218">
        <v>0</v>
      </c>
      <c r="BG185" s="218">
        <v>0</v>
      </c>
      <c r="BH185" s="218">
        <v>0</v>
      </c>
      <c r="BI185" s="218">
        <v>0</v>
      </c>
      <c r="BJ185" s="218">
        <v>0</v>
      </c>
      <c r="BK185" s="218">
        <v>0</v>
      </c>
      <c r="BL185" s="218">
        <v>0</v>
      </c>
      <c r="BM185" s="218">
        <v>0</v>
      </c>
      <c r="BN185" s="218">
        <v>0</v>
      </c>
      <c r="BO185" s="218">
        <v>0</v>
      </c>
      <c r="BP185" s="218">
        <v>0</v>
      </c>
      <c r="BQ185" s="312">
        <v>0</v>
      </c>
      <c r="BR185" s="218">
        <v>0</v>
      </c>
      <c r="BS185" s="312">
        <v>0</v>
      </c>
      <c r="BT185" s="315">
        <v>4452381.4286000002</v>
      </c>
      <c r="BU185" s="312">
        <v>178571.42860000001</v>
      </c>
      <c r="BV185" s="312">
        <v>0</v>
      </c>
      <c r="BW185" s="312">
        <v>0</v>
      </c>
      <c r="BX185" s="312">
        <v>11000000</v>
      </c>
      <c r="BY185" s="312">
        <v>0</v>
      </c>
      <c r="BZ185" s="312">
        <v>0</v>
      </c>
      <c r="CA185" s="312">
        <v>0</v>
      </c>
      <c r="CB185" s="312">
        <v>0</v>
      </c>
      <c r="CC185" s="312">
        <v>0</v>
      </c>
      <c r="CD185" s="312">
        <v>0</v>
      </c>
      <c r="CE185" s="312">
        <v>0</v>
      </c>
      <c r="CF185" s="312">
        <v>11178571.4286</v>
      </c>
      <c r="CG185" s="312">
        <v>0</v>
      </c>
      <c r="CH185" s="312">
        <v>0</v>
      </c>
      <c r="CI185" s="312">
        <v>0</v>
      </c>
      <c r="CJ185" s="312">
        <v>0</v>
      </c>
      <c r="CK185" s="312">
        <v>0</v>
      </c>
      <c r="CL185" s="312">
        <v>0</v>
      </c>
      <c r="CM185" s="312">
        <v>0</v>
      </c>
      <c r="CN185" s="312">
        <v>0</v>
      </c>
      <c r="CO185" s="312">
        <v>0</v>
      </c>
      <c r="CP185" s="312">
        <v>0</v>
      </c>
      <c r="CQ185" s="312">
        <v>0</v>
      </c>
      <c r="CR185" s="312">
        <v>4452381</v>
      </c>
      <c r="CS185" s="312">
        <v>0</v>
      </c>
      <c r="CT185" s="315">
        <v>4452381</v>
      </c>
      <c r="CU185" s="312">
        <v>0</v>
      </c>
      <c r="CV185" s="312">
        <v>0</v>
      </c>
      <c r="CW185" s="312">
        <v>0</v>
      </c>
      <c r="CX185" s="312"/>
      <c r="CY185" s="312">
        <v>0</v>
      </c>
      <c r="CZ185" s="312">
        <v>0</v>
      </c>
      <c r="DA185" s="312">
        <v>0</v>
      </c>
      <c r="DB185" s="312">
        <v>0</v>
      </c>
      <c r="DC185" s="312">
        <v>4452381</v>
      </c>
      <c r="DD185" s="312"/>
      <c r="DE185" s="312" t="s">
        <v>966</v>
      </c>
      <c r="DF185" s="312">
        <v>416666.66666666698</v>
      </c>
      <c r="DG185" s="310" t="s">
        <v>135</v>
      </c>
      <c r="DH185" s="310"/>
      <c r="DI185" s="310" t="s">
        <v>1227</v>
      </c>
      <c r="DJ185" s="312"/>
      <c r="DK185" s="312"/>
      <c r="DL185" s="312"/>
      <c r="DM185" s="310"/>
      <c r="DN185" s="312"/>
      <c r="DO185" s="312"/>
      <c r="DP185" s="312"/>
      <c r="DQ185" s="312"/>
      <c r="DR185" s="317"/>
      <c r="DS185" s="317"/>
      <c r="DT185" s="305"/>
    </row>
    <row r="186" spans="1:124" s="304" customFormat="1" ht="20.25" customHeight="1" x14ac:dyDescent="0.35">
      <c r="A186" s="307">
        <v>183</v>
      </c>
      <c r="B186" s="307" t="s">
        <v>970</v>
      </c>
      <c r="C186" s="308" t="s">
        <v>309</v>
      </c>
      <c r="D186" s="308" t="s">
        <v>293</v>
      </c>
      <c r="E186" s="308" t="s">
        <v>300</v>
      </c>
      <c r="F186" s="307" t="s">
        <v>151</v>
      </c>
      <c r="G186" s="308" t="s">
        <v>307</v>
      </c>
      <c r="H186" s="308" t="s">
        <v>129</v>
      </c>
      <c r="I186" s="308" t="s">
        <v>179</v>
      </c>
      <c r="J186" s="308" t="s">
        <v>131</v>
      </c>
      <c r="K186" s="308" t="s">
        <v>132</v>
      </c>
      <c r="L186" s="318">
        <v>44298</v>
      </c>
      <c r="M186" s="309"/>
      <c r="N186" s="309"/>
      <c r="O186" s="318"/>
      <c r="P186" s="310" t="s">
        <v>133</v>
      </c>
      <c r="Q186" s="311" t="s">
        <v>774</v>
      </c>
      <c r="R186" s="310" t="s">
        <v>134</v>
      </c>
      <c r="S186" s="312">
        <v>0</v>
      </c>
      <c r="T186" s="312">
        <v>5000000</v>
      </c>
      <c r="U186" s="312"/>
      <c r="V186" s="313">
        <v>5000000</v>
      </c>
      <c r="W186" s="312">
        <v>0</v>
      </c>
      <c r="X186" s="312">
        <v>0</v>
      </c>
      <c r="Y186" s="312">
        <v>0</v>
      </c>
      <c r="Z186" s="314">
        <v>0</v>
      </c>
      <c r="AA186" s="312">
        <v>0</v>
      </c>
      <c r="AB186" s="312">
        <v>0</v>
      </c>
      <c r="AC186" s="315">
        <v>0</v>
      </c>
      <c r="AD186" s="312" t="s">
        <v>1245</v>
      </c>
      <c r="AE186" s="316">
        <v>21</v>
      </c>
      <c r="AF186" s="316">
        <v>19</v>
      </c>
      <c r="AG186" s="316">
        <v>2</v>
      </c>
      <c r="AH186" s="316">
        <v>0</v>
      </c>
      <c r="AI186" s="316">
        <v>0</v>
      </c>
      <c r="AJ186" s="316">
        <v>21</v>
      </c>
      <c r="AK186" s="316">
        <v>0</v>
      </c>
      <c r="AL186" s="316">
        <v>0</v>
      </c>
      <c r="AM186" s="316">
        <v>0</v>
      </c>
      <c r="AN186" s="316">
        <v>0</v>
      </c>
      <c r="AO186" s="316">
        <v>0</v>
      </c>
      <c r="AP186" s="316">
        <v>0</v>
      </c>
      <c r="AQ186" s="312">
        <v>5000000</v>
      </c>
      <c r="AR186" s="312">
        <v>0</v>
      </c>
      <c r="AS186" s="312">
        <v>0</v>
      </c>
      <c r="AT186" s="312">
        <v>5000000</v>
      </c>
      <c r="AU186" s="312">
        <v>0</v>
      </c>
      <c r="AV186" s="312">
        <v>0</v>
      </c>
      <c r="AW186" s="312">
        <v>0</v>
      </c>
      <c r="AX186" s="312">
        <v>0</v>
      </c>
      <c r="AY186" s="218">
        <v>0</v>
      </c>
      <c r="AZ186" s="312">
        <v>0</v>
      </c>
      <c r="BA186" s="218">
        <v>0</v>
      </c>
      <c r="BB186" s="312">
        <v>0</v>
      </c>
      <c r="BC186" s="312">
        <v>0</v>
      </c>
      <c r="BD186" s="312">
        <v>0</v>
      </c>
      <c r="BE186" s="312">
        <v>0</v>
      </c>
      <c r="BF186" s="218">
        <v>0</v>
      </c>
      <c r="BG186" s="218">
        <v>0</v>
      </c>
      <c r="BH186" s="218">
        <v>0</v>
      </c>
      <c r="BI186" s="218">
        <v>0</v>
      </c>
      <c r="BJ186" s="218">
        <v>0</v>
      </c>
      <c r="BK186" s="218">
        <v>0</v>
      </c>
      <c r="BL186" s="218">
        <v>0</v>
      </c>
      <c r="BM186" s="218">
        <v>0</v>
      </c>
      <c r="BN186" s="218">
        <v>0</v>
      </c>
      <c r="BO186" s="218">
        <v>0</v>
      </c>
      <c r="BP186" s="218">
        <v>0</v>
      </c>
      <c r="BQ186" s="312">
        <v>0</v>
      </c>
      <c r="BR186" s="218">
        <v>0</v>
      </c>
      <c r="BS186" s="312">
        <v>0</v>
      </c>
      <c r="BT186" s="315">
        <v>5000000</v>
      </c>
      <c r="BU186" s="312">
        <v>0</v>
      </c>
      <c r="BV186" s="312">
        <v>0</v>
      </c>
      <c r="BW186" s="312">
        <v>0</v>
      </c>
      <c r="BX186" s="312">
        <v>11000000</v>
      </c>
      <c r="BY186" s="312">
        <v>0</v>
      </c>
      <c r="BZ186" s="312">
        <v>0</v>
      </c>
      <c r="CA186" s="312">
        <v>400000</v>
      </c>
      <c r="CB186" s="312">
        <v>50000</v>
      </c>
      <c r="CC186" s="312">
        <v>75000</v>
      </c>
      <c r="CD186" s="312">
        <v>0</v>
      </c>
      <c r="CE186" s="312">
        <v>525000</v>
      </c>
      <c r="CF186" s="312">
        <v>11525000</v>
      </c>
      <c r="CG186" s="312">
        <v>0</v>
      </c>
      <c r="CH186" s="312">
        <v>0</v>
      </c>
      <c r="CI186" s="312">
        <v>0</v>
      </c>
      <c r="CJ186" s="312">
        <v>0</v>
      </c>
      <c r="CK186" s="312">
        <v>0</v>
      </c>
      <c r="CL186" s="312">
        <v>0</v>
      </c>
      <c r="CM186" s="312">
        <v>0</v>
      </c>
      <c r="CN186" s="312">
        <v>0</v>
      </c>
      <c r="CO186" s="312">
        <v>0</v>
      </c>
      <c r="CP186" s="312">
        <v>0</v>
      </c>
      <c r="CQ186" s="312">
        <v>0</v>
      </c>
      <c r="CR186" s="312">
        <v>4475000</v>
      </c>
      <c r="CS186" s="312">
        <v>0</v>
      </c>
      <c r="CT186" s="315">
        <v>4475000</v>
      </c>
      <c r="CU186" s="312">
        <v>850000</v>
      </c>
      <c r="CV186" s="312">
        <v>0</v>
      </c>
      <c r="CW186" s="312">
        <v>150000</v>
      </c>
      <c r="CX186" s="312"/>
      <c r="CY186" s="312">
        <v>0</v>
      </c>
      <c r="CZ186" s="312">
        <v>1000000</v>
      </c>
      <c r="DA186" s="312">
        <v>1525000</v>
      </c>
      <c r="DB186" s="312">
        <v>100000</v>
      </c>
      <c r="DC186" s="312">
        <v>6100000</v>
      </c>
      <c r="DD186" s="312"/>
      <c r="DE186" s="312" t="s">
        <v>966</v>
      </c>
      <c r="DF186" s="312">
        <v>416666.66666666698</v>
      </c>
      <c r="DG186" s="310" t="s">
        <v>135</v>
      </c>
      <c r="DH186" s="310"/>
      <c r="DI186" s="310" t="s">
        <v>1227</v>
      </c>
      <c r="DJ186" s="312"/>
      <c r="DK186" s="312"/>
      <c r="DL186" s="312"/>
      <c r="DM186" s="310"/>
      <c r="DN186" s="312"/>
      <c r="DO186" s="312"/>
      <c r="DP186" s="312"/>
      <c r="DQ186" s="312"/>
      <c r="DR186" s="317"/>
      <c r="DS186" s="317"/>
      <c r="DT186" s="305"/>
    </row>
    <row r="187" spans="1:124" s="304" customFormat="1" ht="20.25" customHeight="1" x14ac:dyDescent="0.35">
      <c r="A187" s="307">
        <v>184</v>
      </c>
      <c r="B187" s="307" t="s">
        <v>971</v>
      </c>
      <c r="C187" s="308" t="s">
        <v>310</v>
      </c>
      <c r="D187" s="308" t="s">
        <v>293</v>
      </c>
      <c r="E187" s="308" t="s">
        <v>300</v>
      </c>
      <c r="F187" s="307" t="s">
        <v>151</v>
      </c>
      <c r="G187" s="308" t="s">
        <v>307</v>
      </c>
      <c r="H187" s="308" t="s">
        <v>129</v>
      </c>
      <c r="I187" s="308" t="s">
        <v>179</v>
      </c>
      <c r="J187" s="308" t="s">
        <v>131</v>
      </c>
      <c r="K187" s="308" t="s">
        <v>132</v>
      </c>
      <c r="L187" s="318">
        <v>44342</v>
      </c>
      <c r="M187" s="309"/>
      <c r="N187" s="309"/>
      <c r="O187" s="318"/>
      <c r="P187" s="310" t="s">
        <v>133</v>
      </c>
      <c r="Q187" s="311" t="s">
        <v>774</v>
      </c>
      <c r="R187" s="310" t="s">
        <v>134</v>
      </c>
      <c r="S187" s="312">
        <v>0</v>
      </c>
      <c r="T187" s="312">
        <v>5000000</v>
      </c>
      <c r="U187" s="312"/>
      <c r="V187" s="313">
        <v>5000000</v>
      </c>
      <c r="W187" s="312">
        <v>0</v>
      </c>
      <c r="X187" s="312">
        <v>0</v>
      </c>
      <c r="Y187" s="312">
        <v>0</v>
      </c>
      <c r="Z187" s="314">
        <v>0</v>
      </c>
      <c r="AA187" s="312">
        <v>0</v>
      </c>
      <c r="AB187" s="312">
        <v>0</v>
      </c>
      <c r="AC187" s="315">
        <v>0</v>
      </c>
      <c r="AD187" s="312" t="s">
        <v>1245</v>
      </c>
      <c r="AE187" s="316">
        <v>21</v>
      </c>
      <c r="AF187" s="316">
        <v>19</v>
      </c>
      <c r="AG187" s="316">
        <v>2</v>
      </c>
      <c r="AH187" s="316">
        <v>0</v>
      </c>
      <c r="AI187" s="316">
        <v>0</v>
      </c>
      <c r="AJ187" s="316">
        <v>21</v>
      </c>
      <c r="AK187" s="316">
        <v>0</v>
      </c>
      <c r="AL187" s="316">
        <v>6</v>
      </c>
      <c r="AM187" s="316">
        <v>0</v>
      </c>
      <c r="AN187" s="316">
        <v>6</v>
      </c>
      <c r="AO187" s="316">
        <v>12</v>
      </c>
      <c r="AP187" s="316">
        <v>6</v>
      </c>
      <c r="AQ187" s="312">
        <v>5000000</v>
      </c>
      <c r="AR187" s="312">
        <v>0</v>
      </c>
      <c r="AS187" s="312">
        <v>357143</v>
      </c>
      <c r="AT187" s="312">
        <v>5357143</v>
      </c>
      <c r="AU187" s="312">
        <v>0</v>
      </c>
      <c r="AV187" s="312">
        <v>0</v>
      </c>
      <c r="AW187" s="312">
        <v>0</v>
      </c>
      <c r="AX187" s="312">
        <v>0</v>
      </c>
      <c r="AY187" s="218">
        <v>0</v>
      </c>
      <c r="AZ187" s="312">
        <v>0</v>
      </c>
      <c r="BA187" s="218">
        <v>0</v>
      </c>
      <c r="BB187" s="312">
        <v>0</v>
      </c>
      <c r="BC187" s="312">
        <v>0</v>
      </c>
      <c r="BD187" s="312">
        <v>0</v>
      </c>
      <c r="BE187" s="312">
        <v>0</v>
      </c>
      <c r="BF187" s="218">
        <v>0</v>
      </c>
      <c r="BG187" s="218">
        <v>0</v>
      </c>
      <c r="BH187" s="218">
        <v>0</v>
      </c>
      <c r="BI187" s="218">
        <v>0</v>
      </c>
      <c r="BJ187" s="218">
        <v>0</v>
      </c>
      <c r="BK187" s="218">
        <v>0</v>
      </c>
      <c r="BL187" s="218">
        <v>0</v>
      </c>
      <c r="BM187" s="218">
        <v>0</v>
      </c>
      <c r="BN187" s="218">
        <v>0</v>
      </c>
      <c r="BO187" s="218">
        <v>0</v>
      </c>
      <c r="BP187" s="218">
        <v>0</v>
      </c>
      <c r="BQ187" s="312">
        <v>0</v>
      </c>
      <c r="BR187" s="218">
        <v>0</v>
      </c>
      <c r="BS187" s="312">
        <v>0</v>
      </c>
      <c r="BT187" s="315">
        <v>5357143</v>
      </c>
      <c r="BU187" s="312">
        <v>178571.42860000001</v>
      </c>
      <c r="BV187" s="312">
        <v>0</v>
      </c>
      <c r="BW187" s="312">
        <v>0</v>
      </c>
      <c r="BX187" s="312">
        <v>11000000</v>
      </c>
      <c r="BY187" s="312">
        <v>0</v>
      </c>
      <c r="BZ187" s="312">
        <v>0</v>
      </c>
      <c r="CA187" s="312">
        <v>400000</v>
      </c>
      <c r="CB187" s="312">
        <v>50000</v>
      </c>
      <c r="CC187" s="312">
        <v>75000</v>
      </c>
      <c r="CD187" s="312">
        <v>0</v>
      </c>
      <c r="CE187" s="312">
        <v>525000</v>
      </c>
      <c r="CF187" s="312">
        <v>11703571.4286</v>
      </c>
      <c r="CG187" s="312">
        <v>0</v>
      </c>
      <c r="CH187" s="312">
        <v>0</v>
      </c>
      <c r="CI187" s="312">
        <v>0</v>
      </c>
      <c r="CJ187" s="312">
        <v>0</v>
      </c>
      <c r="CK187" s="312">
        <v>0</v>
      </c>
      <c r="CL187" s="312">
        <v>0</v>
      </c>
      <c r="CM187" s="312">
        <v>0</v>
      </c>
      <c r="CN187" s="312">
        <v>0</v>
      </c>
      <c r="CO187" s="312">
        <v>0</v>
      </c>
      <c r="CP187" s="312">
        <v>0</v>
      </c>
      <c r="CQ187" s="312">
        <v>0</v>
      </c>
      <c r="CR187" s="312">
        <v>4832143</v>
      </c>
      <c r="CS187" s="312">
        <v>0</v>
      </c>
      <c r="CT187" s="315">
        <v>4832143</v>
      </c>
      <c r="CU187" s="312">
        <v>850000</v>
      </c>
      <c r="CV187" s="312">
        <v>0</v>
      </c>
      <c r="CW187" s="312">
        <v>150000</v>
      </c>
      <c r="CX187" s="312"/>
      <c r="CY187" s="312">
        <v>0</v>
      </c>
      <c r="CZ187" s="312">
        <v>1000000</v>
      </c>
      <c r="DA187" s="312">
        <v>1525000</v>
      </c>
      <c r="DB187" s="312">
        <v>100000</v>
      </c>
      <c r="DC187" s="312">
        <v>6457143</v>
      </c>
      <c r="DD187" s="312"/>
      <c r="DE187" s="312" t="s">
        <v>966</v>
      </c>
      <c r="DF187" s="312">
        <v>416666.66666666698</v>
      </c>
      <c r="DG187" s="310" t="s">
        <v>135</v>
      </c>
      <c r="DH187" s="310"/>
      <c r="DI187" s="310" t="s">
        <v>1227</v>
      </c>
      <c r="DJ187" s="312"/>
      <c r="DK187" s="312"/>
      <c r="DL187" s="312"/>
      <c r="DM187" s="310"/>
      <c r="DN187" s="312"/>
      <c r="DO187" s="312"/>
      <c r="DP187" s="312"/>
      <c r="DQ187" s="312"/>
      <c r="DR187" s="317"/>
      <c r="DS187" s="317"/>
      <c r="DT187" s="305"/>
    </row>
    <row r="188" spans="1:124" s="304" customFormat="1" ht="20.25" customHeight="1" x14ac:dyDescent="0.35">
      <c r="A188" s="307">
        <v>185</v>
      </c>
      <c r="B188" s="307" t="s">
        <v>973</v>
      </c>
      <c r="C188" s="308" t="s">
        <v>299</v>
      </c>
      <c r="D188" s="308" t="s">
        <v>293</v>
      </c>
      <c r="E188" s="308" t="s">
        <v>300</v>
      </c>
      <c r="F188" s="307" t="s">
        <v>256</v>
      </c>
      <c r="G188" s="308" t="s">
        <v>301</v>
      </c>
      <c r="H188" s="308" t="s">
        <v>129</v>
      </c>
      <c r="I188" s="308" t="s">
        <v>179</v>
      </c>
      <c r="J188" s="308" t="s">
        <v>131</v>
      </c>
      <c r="K188" s="308" t="s">
        <v>132</v>
      </c>
      <c r="L188" s="318">
        <v>43990</v>
      </c>
      <c r="M188" s="309"/>
      <c r="N188" s="309"/>
      <c r="O188" s="318"/>
      <c r="P188" s="310" t="s">
        <v>133</v>
      </c>
      <c r="Q188" s="311" t="s">
        <v>774</v>
      </c>
      <c r="R188" s="310" t="s">
        <v>134</v>
      </c>
      <c r="S188" s="312">
        <v>0</v>
      </c>
      <c r="T188" s="312">
        <v>15000000</v>
      </c>
      <c r="U188" s="312"/>
      <c r="V188" s="313">
        <v>15000000</v>
      </c>
      <c r="W188" s="312">
        <v>0</v>
      </c>
      <c r="X188" s="312">
        <v>0</v>
      </c>
      <c r="Y188" s="312">
        <v>0</v>
      </c>
      <c r="Z188" s="314">
        <v>0</v>
      </c>
      <c r="AA188" s="312">
        <v>0</v>
      </c>
      <c r="AB188" s="312">
        <v>0</v>
      </c>
      <c r="AC188" s="315">
        <v>0</v>
      </c>
      <c r="AD188" s="312" t="s">
        <v>1245</v>
      </c>
      <c r="AE188" s="316">
        <v>21</v>
      </c>
      <c r="AF188" s="316">
        <v>20</v>
      </c>
      <c r="AG188" s="316">
        <v>1</v>
      </c>
      <c r="AH188" s="316">
        <v>0</v>
      </c>
      <c r="AI188" s="316">
        <v>0</v>
      </c>
      <c r="AJ188" s="316">
        <v>21</v>
      </c>
      <c r="AK188" s="316">
        <v>0</v>
      </c>
      <c r="AL188" s="316">
        <v>6</v>
      </c>
      <c r="AM188" s="316">
        <v>0</v>
      </c>
      <c r="AN188" s="316">
        <v>6</v>
      </c>
      <c r="AO188" s="316">
        <v>12</v>
      </c>
      <c r="AP188" s="316">
        <v>6</v>
      </c>
      <c r="AQ188" s="312">
        <v>15000000</v>
      </c>
      <c r="AR188" s="312">
        <v>0</v>
      </c>
      <c r="AS188" s="312">
        <v>1071429</v>
      </c>
      <c r="AT188" s="312">
        <v>16071429</v>
      </c>
      <c r="AU188" s="312">
        <v>0</v>
      </c>
      <c r="AV188" s="312">
        <v>0</v>
      </c>
      <c r="AW188" s="312">
        <v>0</v>
      </c>
      <c r="AX188" s="312">
        <v>0</v>
      </c>
      <c r="AY188" s="218">
        <v>0</v>
      </c>
      <c r="AZ188" s="312">
        <v>0</v>
      </c>
      <c r="BA188" s="218">
        <v>0</v>
      </c>
      <c r="BB188" s="312">
        <v>0</v>
      </c>
      <c r="BC188" s="312">
        <v>0</v>
      </c>
      <c r="BD188" s="312">
        <v>0</v>
      </c>
      <c r="BE188" s="312">
        <v>0</v>
      </c>
      <c r="BF188" s="218">
        <v>0</v>
      </c>
      <c r="BG188" s="218">
        <v>0</v>
      </c>
      <c r="BH188" s="218">
        <v>0</v>
      </c>
      <c r="BI188" s="218">
        <v>0</v>
      </c>
      <c r="BJ188" s="218">
        <v>0</v>
      </c>
      <c r="BK188" s="218">
        <v>0</v>
      </c>
      <c r="BL188" s="218">
        <v>0</v>
      </c>
      <c r="BM188" s="218">
        <v>0</v>
      </c>
      <c r="BN188" s="218">
        <v>0</v>
      </c>
      <c r="BO188" s="218">
        <v>0</v>
      </c>
      <c r="BP188" s="218">
        <v>0</v>
      </c>
      <c r="BQ188" s="312">
        <v>0</v>
      </c>
      <c r="BR188" s="218">
        <v>0</v>
      </c>
      <c r="BS188" s="312">
        <v>0</v>
      </c>
      <c r="BT188" s="315">
        <v>16071429</v>
      </c>
      <c r="BU188" s="312">
        <v>535714.28570000001</v>
      </c>
      <c r="BV188" s="312">
        <v>0</v>
      </c>
      <c r="BW188" s="312">
        <v>0</v>
      </c>
      <c r="BX188" s="312">
        <v>11000000</v>
      </c>
      <c r="BY188" s="312">
        <v>0</v>
      </c>
      <c r="BZ188" s="312">
        <v>0</v>
      </c>
      <c r="CA188" s="312">
        <v>1200000</v>
      </c>
      <c r="CB188" s="312">
        <v>150000</v>
      </c>
      <c r="CC188" s="312">
        <v>225000</v>
      </c>
      <c r="CD188" s="312">
        <v>0</v>
      </c>
      <c r="CE188" s="312">
        <v>1575000</v>
      </c>
      <c r="CF188" s="312">
        <v>13110714.285700001</v>
      </c>
      <c r="CG188" s="312">
        <v>2960714.7143000001</v>
      </c>
      <c r="CH188" s="312">
        <v>148035.73569999999</v>
      </c>
      <c r="CI188" s="312">
        <v>0</v>
      </c>
      <c r="CJ188" s="312">
        <v>148035.73569999999</v>
      </c>
      <c r="CK188" s="312">
        <v>0</v>
      </c>
      <c r="CL188" s="312">
        <v>149000</v>
      </c>
      <c r="CM188" s="312">
        <v>0</v>
      </c>
      <c r="CN188" s="312">
        <v>0</v>
      </c>
      <c r="CO188" s="312">
        <v>499900</v>
      </c>
      <c r="CP188" s="312">
        <v>0</v>
      </c>
      <c r="CQ188" s="312">
        <v>648900</v>
      </c>
      <c r="CR188" s="312">
        <v>13699493</v>
      </c>
      <c r="CS188" s="312">
        <v>0</v>
      </c>
      <c r="CT188" s="315">
        <v>13699493</v>
      </c>
      <c r="CU188" s="312">
        <v>2550000</v>
      </c>
      <c r="CV188" s="312">
        <v>0</v>
      </c>
      <c r="CW188" s="312">
        <v>450000</v>
      </c>
      <c r="CX188" s="312"/>
      <c r="CY188" s="312">
        <v>0</v>
      </c>
      <c r="CZ188" s="312">
        <v>3000000</v>
      </c>
      <c r="DA188" s="312">
        <v>4575000</v>
      </c>
      <c r="DB188" s="312">
        <v>300000</v>
      </c>
      <c r="DC188" s="312">
        <v>19371429</v>
      </c>
      <c r="DD188" s="312"/>
      <c r="DE188" s="312" t="s">
        <v>966</v>
      </c>
      <c r="DF188" s="312">
        <v>1250000</v>
      </c>
      <c r="DG188" s="310" t="s">
        <v>135</v>
      </c>
      <c r="DH188" s="310"/>
      <c r="DI188" s="310" t="s">
        <v>1227</v>
      </c>
      <c r="DJ188" s="312"/>
      <c r="DK188" s="312"/>
      <c r="DL188" s="312"/>
      <c r="DM188" s="310"/>
      <c r="DN188" s="312"/>
      <c r="DO188" s="312"/>
      <c r="DP188" s="312"/>
      <c r="DQ188" s="312"/>
      <c r="DR188" s="317"/>
      <c r="DS188" s="317"/>
      <c r="DT188" s="305"/>
    </row>
    <row r="189" spans="1:124" s="304" customFormat="1" ht="20.25" customHeight="1" x14ac:dyDescent="0.35">
      <c r="A189" s="307">
        <v>186</v>
      </c>
      <c r="B189" s="307" t="s">
        <v>972</v>
      </c>
      <c r="C189" s="308" t="s">
        <v>292</v>
      </c>
      <c r="D189" s="308" t="s">
        <v>293</v>
      </c>
      <c r="E189" s="308" t="s">
        <v>293</v>
      </c>
      <c r="F189" s="307" t="s">
        <v>294</v>
      </c>
      <c r="G189" s="308" t="s">
        <v>295</v>
      </c>
      <c r="H189" s="308" t="s">
        <v>129</v>
      </c>
      <c r="I189" s="308" t="s">
        <v>179</v>
      </c>
      <c r="J189" s="308" t="s">
        <v>131</v>
      </c>
      <c r="K189" s="308" t="s">
        <v>132</v>
      </c>
      <c r="L189" s="318">
        <v>43327</v>
      </c>
      <c r="M189" s="309"/>
      <c r="N189" s="309"/>
      <c r="O189" s="318"/>
      <c r="P189" s="310" t="s">
        <v>133</v>
      </c>
      <c r="Q189" s="311" t="s">
        <v>774</v>
      </c>
      <c r="R189" s="310" t="s">
        <v>134</v>
      </c>
      <c r="S189" s="312">
        <v>0</v>
      </c>
      <c r="T189" s="312">
        <v>60000000</v>
      </c>
      <c r="U189" s="312"/>
      <c r="V189" s="313">
        <v>60000000</v>
      </c>
      <c r="W189" s="312">
        <v>0</v>
      </c>
      <c r="X189" s="312">
        <v>0</v>
      </c>
      <c r="Y189" s="312">
        <v>0</v>
      </c>
      <c r="Z189" s="314">
        <v>0</v>
      </c>
      <c r="AA189" s="312">
        <v>0</v>
      </c>
      <c r="AB189" s="312">
        <v>0</v>
      </c>
      <c r="AC189" s="315">
        <v>0</v>
      </c>
      <c r="AD189" s="312" t="s">
        <v>1245</v>
      </c>
      <c r="AE189" s="316">
        <v>21</v>
      </c>
      <c r="AF189" s="316">
        <v>21</v>
      </c>
      <c r="AG189" s="316">
        <v>0</v>
      </c>
      <c r="AH189" s="316">
        <v>0</v>
      </c>
      <c r="AI189" s="316">
        <v>0</v>
      </c>
      <c r="AJ189" s="316">
        <v>21</v>
      </c>
      <c r="AK189" s="316">
        <v>0</v>
      </c>
      <c r="AL189" s="316">
        <v>6</v>
      </c>
      <c r="AM189" s="316">
        <v>0</v>
      </c>
      <c r="AN189" s="316">
        <v>6</v>
      </c>
      <c r="AO189" s="316">
        <v>12</v>
      </c>
      <c r="AP189" s="316">
        <v>6</v>
      </c>
      <c r="AQ189" s="312">
        <v>60000000</v>
      </c>
      <c r="AR189" s="312">
        <v>0</v>
      </c>
      <c r="AS189" s="312">
        <v>4285714</v>
      </c>
      <c r="AT189" s="312">
        <v>64285714</v>
      </c>
      <c r="AU189" s="312">
        <v>0</v>
      </c>
      <c r="AV189" s="312">
        <v>0</v>
      </c>
      <c r="AW189" s="312">
        <v>0</v>
      </c>
      <c r="AX189" s="312">
        <v>0</v>
      </c>
      <c r="AY189" s="218">
        <v>0</v>
      </c>
      <c r="AZ189" s="312">
        <v>0</v>
      </c>
      <c r="BA189" s="218">
        <v>0</v>
      </c>
      <c r="BB189" s="312">
        <v>0</v>
      </c>
      <c r="BC189" s="312">
        <v>0</v>
      </c>
      <c r="BD189" s="312">
        <v>0</v>
      </c>
      <c r="BE189" s="312">
        <v>0</v>
      </c>
      <c r="BF189" s="218">
        <v>0</v>
      </c>
      <c r="BG189" s="218">
        <v>0</v>
      </c>
      <c r="BH189" s="218">
        <v>0</v>
      </c>
      <c r="BI189" s="218">
        <v>0</v>
      </c>
      <c r="BJ189" s="218">
        <v>0</v>
      </c>
      <c r="BK189" s="218">
        <v>0</v>
      </c>
      <c r="BL189" s="218">
        <v>0</v>
      </c>
      <c r="BM189" s="218">
        <v>0</v>
      </c>
      <c r="BN189" s="218">
        <v>0</v>
      </c>
      <c r="BO189" s="218">
        <v>0</v>
      </c>
      <c r="BP189" s="218">
        <v>0</v>
      </c>
      <c r="BQ189" s="312">
        <v>0</v>
      </c>
      <c r="BR189" s="218">
        <v>0</v>
      </c>
      <c r="BS189" s="312">
        <v>0</v>
      </c>
      <c r="BT189" s="315">
        <v>64285714</v>
      </c>
      <c r="BU189" s="312">
        <v>2142857.1428999999</v>
      </c>
      <c r="BV189" s="312">
        <v>0</v>
      </c>
      <c r="BW189" s="312">
        <v>0</v>
      </c>
      <c r="BX189" s="312">
        <v>11000000</v>
      </c>
      <c r="BY189" s="312">
        <v>2</v>
      </c>
      <c r="BZ189" s="312">
        <v>8800000</v>
      </c>
      <c r="CA189" s="312">
        <v>2384000</v>
      </c>
      <c r="CB189" s="312">
        <v>600000</v>
      </c>
      <c r="CC189" s="312">
        <v>447000</v>
      </c>
      <c r="CD189" s="312">
        <v>0</v>
      </c>
      <c r="CE189" s="312">
        <v>3431000</v>
      </c>
      <c r="CF189" s="312">
        <v>25373857.142900001</v>
      </c>
      <c r="CG189" s="312">
        <v>38911856.857100002</v>
      </c>
      <c r="CH189" s="312">
        <v>6477964.2143000001</v>
      </c>
      <c r="CI189" s="312">
        <v>0</v>
      </c>
      <c r="CJ189" s="312">
        <v>6477964.2143000001</v>
      </c>
      <c r="CK189" s="312">
        <v>0</v>
      </c>
      <c r="CL189" s="312">
        <v>149000</v>
      </c>
      <c r="CM189" s="312">
        <v>0</v>
      </c>
      <c r="CN189" s="312">
        <v>0</v>
      </c>
      <c r="CO189" s="312">
        <v>523000</v>
      </c>
      <c r="CP189" s="312">
        <v>0</v>
      </c>
      <c r="CQ189" s="312">
        <v>672000</v>
      </c>
      <c r="CR189" s="312">
        <v>53704750</v>
      </c>
      <c r="CS189" s="312">
        <v>0</v>
      </c>
      <c r="CT189" s="315">
        <v>53704750</v>
      </c>
      <c r="CU189" s="312">
        <v>5066000</v>
      </c>
      <c r="CV189" s="312">
        <v>0</v>
      </c>
      <c r="CW189" s="312">
        <v>894000</v>
      </c>
      <c r="CX189" s="312"/>
      <c r="CY189" s="312">
        <v>0</v>
      </c>
      <c r="CZ189" s="312">
        <v>5960000</v>
      </c>
      <c r="DA189" s="312">
        <v>9391000</v>
      </c>
      <c r="DB189" s="312">
        <v>596000</v>
      </c>
      <c r="DC189" s="312">
        <v>70841714</v>
      </c>
      <c r="DD189" s="312"/>
      <c r="DE189" s="312" t="s">
        <v>966</v>
      </c>
      <c r="DF189" s="312">
        <v>5000000</v>
      </c>
      <c r="DG189" s="310" t="s">
        <v>135</v>
      </c>
      <c r="DH189" s="310"/>
      <c r="DI189" s="310" t="s">
        <v>1227</v>
      </c>
      <c r="DJ189" s="312"/>
      <c r="DK189" s="312"/>
      <c r="DL189" s="312"/>
      <c r="DM189" s="310"/>
      <c r="DN189" s="312"/>
      <c r="DO189" s="312"/>
      <c r="DP189" s="312"/>
      <c r="DQ189" s="312"/>
      <c r="DR189" s="317"/>
      <c r="DS189" s="317"/>
      <c r="DT189" s="305"/>
    </row>
    <row r="190" spans="1:124" s="304" customFormat="1" ht="20.25" customHeight="1" x14ac:dyDescent="0.35">
      <c r="A190" s="307">
        <v>187</v>
      </c>
      <c r="B190" s="307" t="s">
        <v>976</v>
      </c>
      <c r="C190" s="308" t="s">
        <v>314</v>
      </c>
      <c r="D190" s="308" t="s">
        <v>315</v>
      </c>
      <c r="E190" s="308" t="s">
        <v>315</v>
      </c>
      <c r="F190" s="307" t="s">
        <v>147</v>
      </c>
      <c r="G190" s="308" t="s">
        <v>316</v>
      </c>
      <c r="H190" s="308" t="s">
        <v>129</v>
      </c>
      <c r="I190" s="308" t="s">
        <v>179</v>
      </c>
      <c r="J190" s="308" t="s">
        <v>131</v>
      </c>
      <c r="K190" s="308" t="s">
        <v>132</v>
      </c>
      <c r="L190" s="318">
        <v>43718</v>
      </c>
      <c r="M190" s="309"/>
      <c r="N190" s="309"/>
      <c r="O190" s="318"/>
      <c r="P190" s="310" t="s">
        <v>133</v>
      </c>
      <c r="Q190" s="311" t="s">
        <v>774</v>
      </c>
      <c r="R190" s="310" t="s">
        <v>134</v>
      </c>
      <c r="S190" s="312">
        <v>0</v>
      </c>
      <c r="T190" s="312">
        <v>80000000</v>
      </c>
      <c r="U190" s="312"/>
      <c r="V190" s="313">
        <v>80000000</v>
      </c>
      <c r="W190" s="312">
        <v>0</v>
      </c>
      <c r="X190" s="312">
        <v>0</v>
      </c>
      <c r="Y190" s="312">
        <v>0</v>
      </c>
      <c r="Z190" s="314">
        <v>0</v>
      </c>
      <c r="AA190" s="312">
        <v>0</v>
      </c>
      <c r="AB190" s="312">
        <v>0</v>
      </c>
      <c r="AC190" s="315">
        <v>0</v>
      </c>
      <c r="AD190" s="312" t="s">
        <v>1245</v>
      </c>
      <c r="AE190" s="316">
        <v>21</v>
      </c>
      <c r="AF190" s="316">
        <v>14</v>
      </c>
      <c r="AG190" s="316">
        <v>7</v>
      </c>
      <c r="AH190" s="316">
        <v>0</v>
      </c>
      <c r="AI190" s="316">
        <v>0</v>
      </c>
      <c r="AJ190" s="316">
        <v>21</v>
      </c>
      <c r="AK190" s="316">
        <v>0</v>
      </c>
      <c r="AL190" s="316">
        <v>0</v>
      </c>
      <c r="AM190" s="316">
        <v>0</v>
      </c>
      <c r="AN190" s="316">
        <v>0</v>
      </c>
      <c r="AO190" s="316">
        <v>0</v>
      </c>
      <c r="AP190" s="316">
        <v>0</v>
      </c>
      <c r="AQ190" s="312">
        <v>80000000</v>
      </c>
      <c r="AR190" s="312">
        <v>0</v>
      </c>
      <c r="AS190" s="312">
        <v>0</v>
      </c>
      <c r="AT190" s="312">
        <v>80000000</v>
      </c>
      <c r="AU190" s="312">
        <v>0</v>
      </c>
      <c r="AV190" s="312">
        <v>0</v>
      </c>
      <c r="AW190" s="312">
        <v>0</v>
      </c>
      <c r="AX190" s="312">
        <v>0</v>
      </c>
      <c r="AY190" s="218">
        <v>0</v>
      </c>
      <c r="AZ190" s="312">
        <v>0</v>
      </c>
      <c r="BA190" s="218">
        <v>0</v>
      </c>
      <c r="BB190" s="312">
        <v>0</v>
      </c>
      <c r="BC190" s="312">
        <v>0</v>
      </c>
      <c r="BD190" s="312">
        <v>0</v>
      </c>
      <c r="BE190" s="312">
        <v>0</v>
      </c>
      <c r="BF190" s="218">
        <v>0</v>
      </c>
      <c r="BG190" s="218">
        <v>0</v>
      </c>
      <c r="BH190" s="218">
        <v>0</v>
      </c>
      <c r="BI190" s="218">
        <v>0</v>
      </c>
      <c r="BJ190" s="218">
        <v>0</v>
      </c>
      <c r="BK190" s="218">
        <v>0</v>
      </c>
      <c r="BL190" s="218">
        <v>0</v>
      </c>
      <c r="BM190" s="218">
        <v>0</v>
      </c>
      <c r="BN190" s="218">
        <v>0</v>
      </c>
      <c r="BO190" s="218">
        <v>0</v>
      </c>
      <c r="BP190" s="218">
        <v>0</v>
      </c>
      <c r="BQ190" s="312">
        <v>0</v>
      </c>
      <c r="BR190" s="218">
        <v>0</v>
      </c>
      <c r="BS190" s="312">
        <v>0</v>
      </c>
      <c r="BT190" s="315">
        <v>80000000</v>
      </c>
      <c r="BU190" s="312">
        <v>0</v>
      </c>
      <c r="BV190" s="312">
        <v>0</v>
      </c>
      <c r="BW190" s="312">
        <v>0</v>
      </c>
      <c r="BX190" s="312">
        <v>11000000</v>
      </c>
      <c r="BY190" s="312">
        <v>0</v>
      </c>
      <c r="BZ190" s="312">
        <v>0</v>
      </c>
      <c r="CA190" s="312">
        <v>2384000</v>
      </c>
      <c r="CB190" s="312">
        <v>800000</v>
      </c>
      <c r="CC190" s="312">
        <v>447000</v>
      </c>
      <c r="CD190" s="312">
        <v>0</v>
      </c>
      <c r="CE190" s="312">
        <v>3631000</v>
      </c>
      <c r="CF190" s="312">
        <v>14631000</v>
      </c>
      <c r="CG190" s="312">
        <v>65369000</v>
      </c>
      <c r="CH190" s="312">
        <v>13760700</v>
      </c>
      <c r="CI190" s="312">
        <v>0</v>
      </c>
      <c r="CJ190" s="312">
        <v>13760700</v>
      </c>
      <c r="CK190" s="312">
        <v>0</v>
      </c>
      <c r="CL190" s="312">
        <v>0</v>
      </c>
      <c r="CM190" s="312">
        <v>0</v>
      </c>
      <c r="CN190" s="312">
        <v>0</v>
      </c>
      <c r="CO190" s="312">
        <v>0</v>
      </c>
      <c r="CP190" s="312">
        <v>0</v>
      </c>
      <c r="CQ190" s="312">
        <v>0</v>
      </c>
      <c r="CR190" s="312">
        <v>62608300</v>
      </c>
      <c r="CS190" s="312">
        <v>0</v>
      </c>
      <c r="CT190" s="315">
        <v>62608300</v>
      </c>
      <c r="CU190" s="312">
        <v>5066000</v>
      </c>
      <c r="CV190" s="312">
        <v>0</v>
      </c>
      <c r="CW190" s="312">
        <v>894000</v>
      </c>
      <c r="CX190" s="312"/>
      <c r="CY190" s="312">
        <v>0</v>
      </c>
      <c r="CZ190" s="312">
        <v>5960000</v>
      </c>
      <c r="DA190" s="312">
        <v>9591000</v>
      </c>
      <c r="DB190" s="312">
        <v>596000</v>
      </c>
      <c r="DC190" s="312">
        <v>86556000</v>
      </c>
      <c r="DD190" s="312"/>
      <c r="DE190" s="312" t="s">
        <v>977</v>
      </c>
      <c r="DF190" s="312">
        <v>6666666.6666666698</v>
      </c>
      <c r="DG190" s="310" t="s">
        <v>135</v>
      </c>
      <c r="DH190" s="310"/>
      <c r="DI190" s="310" t="s">
        <v>1227</v>
      </c>
      <c r="DJ190" s="312"/>
      <c r="DK190" s="312"/>
      <c r="DL190" s="312"/>
      <c r="DM190" s="310"/>
      <c r="DN190" s="312"/>
      <c r="DO190" s="312"/>
      <c r="DP190" s="312"/>
      <c r="DQ190" s="312"/>
      <c r="DR190" s="317"/>
      <c r="DS190" s="317"/>
      <c r="DT190" s="305"/>
    </row>
    <row r="191" spans="1:124" s="304" customFormat="1" ht="20.25" customHeight="1" x14ac:dyDescent="0.35">
      <c r="A191" s="307">
        <v>188</v>
      </c>
      <c r="B191" s="307" t="s">
        <v>978</v>
      </c>
      <c r="C191" s="308" t="s">
        <v>317</v>
      </c>
      <c r="D191" s="308" t="s">
        <v>315</v>
      </c>
      <c r="E191" s="308" t="s">
        <v>315</v>
      </c>
      <c r="F191" s="307" t="s">
        <v>186</v>
      </c>
      <c r="G191" s="308" t="s">
        <v>318</v>
      </c>
      <c r="H191" s="308" t="s">
        <v>129</v>
      </c>
      <c r="I191" s="308" t="s">
        <v>179</v>
      </c>
      <c r="J191" s="308" t="s">
        <v>131</v>
      </c>
      <c r="K191" s="308" t="s">
        <v>132</v>
      </c>
      <c r="L191" s="318">
        <v>44102</v>
      </c>
      <c r="M191" s="309"/>
      <c r="N191" s="309"/>
      <c r="O191" s="318"/>
      <c r="P191" s="310"/>
      <c r="Q191" s="311" t="s">
        <v>774</v>
      </c>
      <c r="R191" s="310" t="s">
        <v>134</v>
      </c>
      <c r="S191" s="312">
        <v>0</v>
      </c>
      <c r="T191" s="312">
        <v>30000000</v>
      </c>
      <c r="U191" s="312"/>
      <c r="V191" s="313">
        <v>30000000</v>
      </c>
      <c r="W191" s="312">
        <v>0</v>
      </c>
      <c r="X191" s="312">
        <v>0</v>
      </c>
      <c r="Y191" s="312">
        <v>0</v>
      </c>
      <c r="Z191" s="314">
        <v>0</v>
      </c>
      <c r="AA191" s="312">
        <v>0</v>
      </c>
      <c r="AB191" s="312">
        <v>0</v>
      </c>
      <c r="AC191" s="315">
        <v>0</v>
      </c>
      <c r="AD191" s="312" t="s">
        <v>1245</v>
      </c>
      <c r="AE191" s="316">
        <v>21</v>
      </c>
      <c r="AF191" s="316">
        <v>16</v>
      </c>
      <c r="AG191" s="316">
        <v>5</v>
      </c>
      <c r="AH191" s="316">
        <v>0</v>
      </c>
      <c r="AI191" s="316">
        <v>0</v>
      </c>
      <c r="AJ191" s="316">
        <v>21</v>
      </c>
      <c r="AK191" s="316">
        <v>0</v>
      </c>
      <c r="AL191" s="316">
        <v>0</v>
      </c>
      <c r="AM191" s="316">
        <v>0</v>
      </c>
      <c r="AN191" s="316">
        <v>0</v>
      </c>
      <c r="AO191" s="316">
        <v>0</v>
      </c>
      <c r="AP191" s="316">
        <v>0</v>
      </c>
      <c r="AQ191" s="312">
        <v>30000000</v>
      </c>
      <c r="AR191" s="312">
        <v>0</v>
      </c>
      <c r="AS191" s="312">
        <v>0</v>
      </c>
      <c r="AT191" s="312">
        <v>30000000</v>
      </c>
      <c r="AU191" s="312">
        <v>0</v>
      </c>
      <c r="AV191" s="312">
        <v>0</v>
      </c>
      <c r="AW191" s="312">
        <v>0</v>
      </c>
      <c r="AX191" s="312">
        <v>0</v>
      </c>
      <c r="AY191" s="218">
        <v>0</v>
      </c>
      <c r="AZ191" s="312">
        <v>0</v>
      </c>
      <c r="BA191" s="218">
        <v>0</v>
      </c>
      <c r="BB191" s="312">
        <v>0</v>
      </c>
      <c r="BC191" s="312">
        <v>0</v>
      </c>
      <c r="BD191" s="312">
        <v>0</v>
      </c>
      <c r="BE191" s="312">
        <v>0</v>
      </c>
      <c r="BF191" s="218">
        <v>0</v>
      </c>
      <c r="BG191" s="218">
        <v>0</v>
      </c>
      <c r="BH191" s="218">
        <v>0</v>
      </c>
      <c r="BI191" s="218">
        <v>0</v>
      </c>
      <c r="BJ191" s="218">
        <v>0</v>
      </c>
      <c r="BK191" s="218">
        <v>0</v>
      </c>
      <c r="BL191" s="218">
        <v>0</v>
      </c>
      <c r="BM191" s="218">
        <v>0</v>
      </c>
      <c r="BN191" s="218">
        <v>0</v>
      </c>
      <c r="BO191" s="218">
        <v>0</v>
      </c>
      <c r="BP191" s="218">
        <v>0</v>
      </c>
      <c r="BQ191" s="312">
        <v>0</v>
      </c>
      <c r="BR191" s="218">
        <v>0</v>
      </c>
      <c r="BS191" s="312">
        <v>0</v>
      </c>
      <c r="BT191" s="315">
        <v>30000000</v>
      </c>
      <c r="BU191" s="312">
        <v>0</v>
      </c>
      <c r="BV191" s="312">
        <v>0</v>
      </c>
      <c r="BW191" s="312">
        <v>0</v>
      </c>
      <c r="BX191" s="312">
        <v>11000000</v>
      </c>
      <c r="BY191" s="312">
        <v>0</v>
      </c>
      <c r="BZ191" s="312">
        <v>0</v>
      </c>
      <c r="CA191" s="312">
        <v>2384000</v>
      </c>
      <c r="CB191" s="312">
        <v>300000</v>
      </c>
      <c r="CC191" s="312">
        <v>447000</v>
      </c>
      <c r="CD191" s="312">
        <v>0</v>
      </c>
      <c r="CE191" s="312">
        <v>3131000</v>
      </c>
      <c r="CF191" s="312">
        <v>14131000</v>
      </c>
      <c r="CG191" s="312">
        <v>15869000</v>
      </c>
      <c r="CH191" s="312">
        <v>1630350</v>
      </c>
      <c r="CI191" s="312">
        <v>0</v>
      </c>
      <c r="CJ191" s="312">
        <v>1630350</v>
      </c>
      <c r="CK191" s="312">
        <v>0</v>
      </c>
      <c r="CL191" s="312">
        <v>0</v>
      </c>
      <c r="CM191" s="312">
        <v>0</v>
      </c>
      <c r="CN191" s="312">
        <v>0</v>
      </c>
      <c r="CO191" s="312">
        <v>0</v>
      </c>
      <c r="CP191" s="312">
        <v>0</v>
      </c>
      <c r="CQ191" s="312">
        <v>0</v>
      </c>
      <c r="CR191" s="312">
        <v>25238650</v>
      </c>
      <c r="CS191" s="312">
        <v>0</v>
      </c>
      <c r="CT191" s="315">
        <v>25238650</v>
      </c>
      <c r="CU191" s="312">
        <v>5066000</v>
      </c>
      <c r="CV191" s="312">
        <v>0</v>
      </c>
      <c r="CW191" s="312">
        <v>894000</v>
      </c>
      <c r="CX191" s="312"/>
      <c r="CY191" s="312">
        <v>0</v>
      </c>
      <c r="CZ191" s="312">
        <v>5960000</v>
      </c>
      <c r="DA191" s="312">
        <v>9091000</v>
      </c>
      <c r="DB191" s="312">
        <v>596000</v>
      </c>
      <c r="DC191" s="312">
        <v>36556000</v>
      </c>
      <c r="DD191" s="312"/>
      <c r="DE191" s="312" t="s">
        <v>977</v>
      </c>
      <c r="DF191" s="312">
        <v>2500000</v>
      </c>
      <c r="DG191" s="310" t="s">
        <v>135</v>
      </c>
      <c r="DH191" s="310"/>
      <c r="DI191" s="310" t="s">
        <v>1227</v>
      </c>
      <c r="DJ191" s="312"/>
      <c r="DK191" s="312"/>
      <c r="DL191" s="312"/>
      <c r="DM191" s="310"/>
      <c r="DN191" s="312"/>
      <c r="DO191" s="312"/>
      <c r="DP191" s="312"/>
      <c r="DQ191" s="312"/>
      <c r="DR191" s="317"/>
      <c r="DS191" s="317"/>
      <c r="DT191" s="305"/>
    </row>
    <row r="192" spans="1:124" s="304" customFormat="1" ht="20.25" customHeight="1" x14ac:dyDescent="0.35">
      <c r="A192" s="307">
        <v>189</v>
      </c>
      <c r="B192" s="307" t="s">
        <v>1206</v>
      </c>
      <c r="C192" s="308" t="s">
        <v>483</v>
      </c>
      <c r="D192" s="308" t="s">
        <v>192</v>
      </c>
      <c r="E192" s="308" t="s">
        <v>452</v>
      </c>
      <c r="F192" s="307" t="s">
        <v>181</v>
      </c>
      <c r="G192" s="308" t="s">
        <v>475</v>
      </c>
      <c r="H192" s="308" t="s">
        <v>169</v>
      </c>
      <c r="I192" s="308" t="s">
        <v>179</v>
      </c>
      <c r="J192" s="308" t="s">
        <v>131</v>
      </c>
      <c r="K192" s="308" t="s">
        <v>132</v>
      </c>
      <c r="L192" s="318">
        <v>42114</v>
      </c>
      <c r="M192" s="309"/>
      <c r="N192" s="309"/>
      <c r="O192" s="318"/>
      <c r="P192" s="310" t="s">
        <v>133</v>
      </c>
      <c r="Q192" s="311" t="s">
        <v>774</v>
      </c>
      <c r="R192" s="310" t="s">
        <v>134</v>
      </c>
      <c r="S192" s="312">
        <v>0</v>
      </c>
      <c r="T192" s="312">
        <v>20000000</v>
      </c>
      <c r="U192" s="312"/>
      <c r="V192" s="313">
        <v>20000000</v>
      </c>
      <c r="W192" s="312">
        <v>0</v>
      </c>
      <c r="X192" s="312">
        <v>3000000</v>
      </c>
      <c r="Y192" s="312">
        <v>0</v>
      </c>
      <c r="Z192" s="314">
        <v>0</v>
      </c>
      <c r="AA192" s="312">
        <v>0</v>
      </c>
      <c r="AB192" s="312">
        <v>0</v>
      </c>
      <c r="AC192" s="315">
        <v>3000000</v>
      </c>
      <c r="AD192" s="312" t="s">
        <v>1246</v>
      </c>
      <c r="AE192" s="316">
        <v>26</v>
      </c>
      <c r="AF192" s="316">
        <v>24</v>
      </c>
      <c r="AG192" s="316">
        <v>2</v>
      </c>
      <c r="AH192" s="316">
        <v>0</v>
      </c>
      <c r="AI192" s="316">
        <v>0</v>
      </c>
      <c r="AJ192" s="316">
        <v>26</v>
      </c>
      <c r="AK192" s="316">
        <v>0</v>
      </c>
      <c r="AL192" s="316">
        <v>0</v>
      </c>
      <c r="AM192" s="316">
        <v>0</v>
      </c>
      <c r="AN192" s="316">
        <v>0</v>
      </c>
      <c r="AO192" s="316">
        <v>0</v>
      </c>
      <c r="AP192" s="316">
        <v>0</v>
      </c>
      <c r="AQ192" s="312">
        <v>20000000</v>
      </c>
      <c r="AR192" s="312">
        <v>0</v>
      </c>
      <c r="AS192" s="312">
        <v>0</v>
      </c>
      <c r="AT192" s="312">
        <v>20000000</v>
      </c>
      <c r="AU192" s="312">
        <v>0</v>
      </c>
      <c r="AV192" s="312">
        <v>3000000</v>
      </c>
      <c r="AW192" s="312">
        <v>0</v>
      </c>
      <c r="AX192" s="312">
        <v>0</v>
      </c>
      <c r="AY192" s="218">
        <v>0</v>
      </c>
      <c r="AZ192" s="312">
        <v>0</v>
      </c>
      <c r="BA192" s="218">
        <v>0</v>
      </c>
      <c r="BB192" s="312">
        <v>0</v>
      </c>
      <c r="BC192" s="312">
        <v>0</v>
      </c>
      <c r="BD192" s="312">
        <v>0</v>
      </c>
      <c r="BE192" s="312">
        <v>3000000</v>
      </c>
      <c r="BF192" s="218">
        <v>0</v>
      </c>
      <c r="BG192" s="218">
        <v>0</v>
      </c>
      <c r="BH192" s="218">
        <v>0</v>
      </c>
      <c r="BI192" s="218">
        <v>0</v>
      </c>
      <c r="BJ192" s="218">
        <v>0</v>
      </c>
      <c r="BK192" s="218">
        <v>0</v>
      </c>
      <c r="BL192" s="218">
        <v>0</v>
      </c>
      <c r="BM192" s="218">
        <v>0</v>
      </c>
      <c r="BN192" s="218">
        <v>0</v>
      </c>
      <c r="BO192" s="218">
        <v>0</v>
      </c>
      <c r="BP192" s="218">
        <v>0</v>
      </c>
      <c r="BQ192" s="312">
        <v>0</v>
      </c>
      <c r="BR192" s="218">
        <v>0</v>
      </c>
      <c r="BS192" s="312">
        <v>0</v>
      </c>
      <c r="BT192" s="315">
        <v>23000000</v>
      </c>
      <c r="BU192" s="312">
        <v>0</v>
      </c>
      <c r="BV192" s="312">
        <v>0</v>
      </c>
      <c r="BW192" s="312">
        <v>0</v>
      </c>
      <c r="BX192" s="312">
        <v>11000000</v>
      </c>
      <c r="BY192" s="312">
        <v>2</v>
      </c>
      <c r="BZ192" s="312">
        <v>8800000</v>
      </c>
      <c r="CA192" s="312">
        <v>1600000</v>
      </c>
      <c r="CB192" s="312">
        <v>200000</v>
      </c>
      <c r="CC192" s="312">
        <v>300000</v>
      </c>
      <c r="CD192" s="312">
        <v>0</v>
      </c>
      <c r="CE192" s="312">
        <v>2100000</v>
      </c>
      <c r="CF192" s="312">
        <v>21900000</v>
      </c>
      <c r="CG192" s="312">
        <v>1100000</v>
      </c>
      <c r="CH192" s="312">
        <v>55000</v>
      </c>
      <c r="CI192" s="312">
        <v>0</v>
      </c>
      <c r="CJ192" s="312">
        <v>55000</v>
      </c>
      <c r="CK192" s="312">
        <v>0</v>
      </c>
      <c r="CL192" s="312">
        <v>149000</v>
      </c>
      <c r="CM192" s="312">
        <v>0</v>
      </c>
      <c r="CN192" s="312">
        <v>0</v>
      </c>
      <c r="CO192" s="312">
        <v>1980000</v>
      </c>
      <c r="CP192" s="312">
        <v>0</v>
      </c>
      <c r="CQ192" s="312">
        <v>2129000</v>
      </c>
      <c r="CR192" s="312">
        <v>18716000</v>
      </c>
      <c r="CS192" s="312">
        <v>0</v>
      </c>
      <c r="CT192" s="315">
        <v>18716000</v>
      </c>
      <c r="CU192" s="312">
        <v>3400000</v>
      </c>
      <c r="CV192" s="312">
        <v>0</v>
      </c>
      <c r="CW192" s="312">
        <v>600000</v>
      </c>
      <c r="CX192" s="312"/>
      <c r="CY192" s="312">
        <v>0</v>
      </c>
      <c r="CZ192" s="312">
        <v>4000000</v>
      </c>
      <c r="DA192" s="312">
        <v>6100000</v>
      </c>
      <c r="DB192" s="312">
        <v>400000</v>
      </c>
      <c r="DC192" s="312">
        <v>27400000</v>
      </c>
      <c r="DD192" s="312"/>
      <c r="DE192" s="312" t="s">
        <v>982</v>
      </c>
      <c r="DF192" s="312">
        <v>1666666.66666667</v>
      </c>
      <c r="DG192" s="310" t="s">
        <v>212</v>
      </c>
      <c r="DH192" s="310"/>
      <c r="DI192" s="310" t="s">
        <v>1232</v>
      </c>
      <c r="DJ192" s="312"/>
      <c r="DK192" s="312"/>
      <c r="DL192" s="312"/>
      <c r="DM192" s="310"/>
      <c r="DN192" s="312"/>
      <c r="DO192" s="312"/>
      <c r="DP192" s="312"/>
      <c r="DQ192" s="312"/>
      <c r="DR192" s="317"/>
      <c r="DS192" s="317"/>
      <c r="DT192" s="305"/>
    </row>
    <row r="193" spans="1:124" s="304" customFormat="1" ht="20.25" customHeight="1" x14ac:dyDescent="0.35">
      <c r="A193" s="307">
        <v>190</v>
      </c>
      <c r="B193" s="307" t="s">
        <v>1208</v>
      </c>
      <c r="C193" s="308" t="s">
        <v>474</v>
      </c>
      <c r="D193" s="308" t="s">
        <v>192</v>
      </c>
      <c r="E193" s="308" t="s">
        <v>452</v>
      </c>
      <c r="F193" s="307" t="s">
        <v>181</v>
      </c>
      <c r="G193" s="308" t="s">
        <v>475</v>
      </c>
      <c r="H193" s="308" t="s">
        <v>129</v>
      </c>
      <c r="I193" s="308" t="s">
        <v>179</v>
      </c>
      <c r="J193" s="308" t="s">
        <v>131</v>
      </c>
      <c r="K193" s="308" t="s">
        <v>132</v>
      </c>
      <c r="L193" s="318">
        <v>44320</v>
      </c>
      <c r="M193" s="309"/>
      <c r="N193" s="309"/>
      <c r="O193" s="318"/>
      <c r="P193" s="310" t="s">
        <v>133</v>
      </c>
      <c r="Q193" s="311" t="s">
        <v>774</v>
      </c>
      <c r="R193" s="310" t="s">
        <v>134</v>
      </c>
      <c r="S193" s="312">
        <v>0</v>
      </c>
      <c r="T193" s="312">
        <v>20000000</v>
      </c>
      <c r="U193" s="312"/>
      <c r="V193" s="313">
        <v>20000000</v>
      </c>
      <c r="W193" s="312">
        <v>0</v>
      </c>
      <c r="X193" s="312">
        <v>0</v>
      </c>
      <c r="Y193" s="312">
        <v>0</v>
      </c>
      <c r="Z193" s="314">
        <v>0</v>
      </c>
      <c r="AA193" s="312">
        <v>0</v>
      </c>
      <c r="AB193" s="312">
        <v>0</v>
      </c>
      <c r="AC193" s="315">
        <v>0</v>
      </c>
      <c r="AD193" s="312" t="s">
        <v>1246</v>
      </c>
      <c r="AE193" s="316">
        <v>26</v>
      </c>
      <c r="AF193" s="316">
        <v>20</v>
      </c>
      <c r="AG193" s="316">
        <v>6</v>
      </c>
      <c r="AH193" s="316">
        <v>0</v>
      </c>
      <c r="AI193" s="316">
        <v>0</v>
      </c>
      <c r="AJ193" s="316">
        <v>26</v>
      </c>
      <c r="AK193" s="316">
        <v>0</v>
      </c>
      <c r="AL193" s="316">
        <v>0</v>
      </c>
      <c r="AM193" s="316">
        <v>0</v>
      </c>
      <c r="AN193" s="316">
        <v>0</v>
      </c>
      <c r="AO193" s="316">
        <v>0</v>
      </c>
      <c r="AP193" s="316">
        <v>0</v>
      </c>
      <c r="AQ193" s="312">
        <v>20000000</v>
      </c>
      <c r="AR193" s="312">
        <v>0</v>
      </c>
      <c r="AS193" s="312">
        <v>0</v>
      </c>
      <c r="AT193" s="312">
        <v>20000000</v>
      </c>
      <c r="AU193" s="312">
        <v>0</v>
      </c>
      <c r="AV193" s="312">
        <v>0</v>
      </c>
      <c r="AW193" s="312">
        <v>0</v>
      </c>
      <c r="AX193" s="312">
        <v>0</v>
      </c>
      <c r="AY193" s="218">
        <v>0</v>
      </c>
      <c r="AZ193" s="312">
        <v>0</v>
      </c>
      <c r="BA193" s="218">
        <v>0</v>
      </c>
      <c r="BB193" s="312">
        <v>0</v>
      </c>
      <c r="BC193" s="312">
        <v>0</v>
      </c>
      <c r="BD193" s="312">
        <v>0</v>
      </c>
      <c r="BE193" s="312">
        <v>0</v>
      </c>
      <c r="BF193" s="218">
        <v>0</v>
      </c>
      <c r="BG193" s="218">
        <v>0</v>
      </c>
      <c r="BH193" s="218">
        <v>0</v>
      </c>
      <c r="BI193" s="218">
        <v>0</v>
      </c>
      <c r="BJ193" s="218">
        <v>0</v>
      </c>
      <c r="BK193" s="218">
        <v>0</v>
      </c>
      <c r="BL193" s="218">
        <v>0</v>
      </c>
      <c r="BM193" s="218">
        <v>0</v>
      </c>
      <c r="BN193" s="218">
        <v>0</v>
      </c>
      <c r="BO193" s="218">
        <v>0</v>
      </c>
      <c r="BP193" s="218">
        <v>0</v>
      </c>
      <c r="BQ193" s="312">
        <v>0</v>
      </c>
      <c r="BR193" s="218">
        <v>0</v>
      </c>
      <c r="BS193" s="312">
        <v>0</v>
      </c>
      <c r="BT193" s="315">
        <v>20000000</v>
      </c>
      <c r="BU193" s="312">
        <v>0</v>
      </c>
      <c r="BV193" s="312">
        <v>0</v>
      </c>
      <c r="BW193" s="312">
        <v>0</v>
      </c>
      <c r="BX193" s="312">
        <v>11000000</v>
      </c>
      <c r="BY193" s="312">
        <v>2</v>
      </c>
      <c r="BZ193" s="312">
        <v>8800000</v>
      </c>
      <c r="CA193" s="312">
        <v>1600000</v>
      </c>
      <c r="CB193" s="312">
        <v>200000</v>
      </c>
      <c r="CC193" s="312">
        <v>300000</v>
      </c>
      <c r="CD193" s="312">
        <v>0</v>
      </c>
      <c r="CE193" s="312">
        <v>2100000</v>
      </c>
      <c r="CF193" s="312">
        <v>21900000</v>
      </c>
      <c r="CG193" s="312">
        <v>0</v>
      </c>
      <c r="CH193" s="312">
        <v>0</v>
      </c>
      <c r="CI193" s="312">
        <v>0</v>
      </c>
      <c r="CJ193" s="312">
        <v>0</v>
      </c>
      <c r="CK193" s="312">
        <v>0</v>
      </c>
      <c r="CL193" s="312">
        <v>0</v>
      </c>
      <c r="CM193" s="312">
        <v>0</v>
      </c>
      <c r="CN193" s="312">
        <v>0</v>
      </c>
      <c r="CO193" s="312">
        <v>0</v>
      </c>
      <c r="CP193" s="312">
        <v>0</v>
      </c>
      <c r="CQ193" s="312">
        <v>0</v>
      </c>
      <c r="CR193" s="312">
        <v>17900000</v>
      </c>
      <c r="CS193" s="312">
        <v>0</v>
      </c>
      <c r="CT193" s="315">
        <v>17900000</v>
      </c>
      <c r="CU193" s="312">
        <v>3400000</v>
      </c>
      <c r="CV193" s="312">
        <v>0</v>
      </c>
      <c r="CW193" s="312">
        <v>600000</v>
      </c>
      <c r="CX193" s="312"/>
      <c r="CY193" s="312">
        <v>0</v>
      </c>
      <c r="CZ193" s="312">
        <v>4000000</v>
      </c>
      <c r="DA193" s="312">
        <v>6100000</v>
      </c>
      <c r="DB193" s="312">
        <v>400000</v>
      </c>
      <c r="DC193" s="312">
        <v>24400000</v>
      </c>
      <c r="DD193" s="312"/>
      <c r="DE193" s="312" t="s">
        <v>980</v>
      </c>
      <c r="DF193" s="312">
        <v>1666666.66666667</v>
      </c>
      <c r="DG193" s="310" t="s">
        <v>135</v>
      </c>
      <c r="DH193" s="310"/>
      <c r="DI193" s="310" t="s">
        <v>1227</v>
      </c>
      <c r="DJ193" s="312"/>
      <c r="DK193" s="312"/>
      <c r="DL193" s="312"/>
      <c r="DM193" s="310"/>
      <c r="DN193" s="312"/>
      <c r="DO193" s="312"/>
      <c r="DP193" s="312"/>
      <c r="DQ193" s="312"/>
      <c r="DR193" s="317"/>
      <c r="DS193" s="317"/>
      <c r="DT193" s="305"/>
    </row>
    <row r="194" spans="1:124" s="304" customFormat="1" ht="20.25" customHeight="1" x14ac:dyDescent="0.35">
      <c r="A194" s="307">
        <v>191</v>
      </c>
      <c r="B194" s="307" t="s">
        <v>984</v>
      </c>
      <c r="C194" s="308" t="s">
        <v>464</v>
      </c>
      <c r="D194" s="308" t="s">
        <v>192</v>
      </c>
      <c r="E194" s="308" t="s">
        <v>452</v>
      </c>
      <c r="F194" s="307" t="s">
        <v>151</v>
      </c>
      <c r="G194" s="308" t="s">
        <v>463</v>
      </c>
      <c r="H194" s="308" t="s">
        <v>169</v>
      </c>
      <c r="I194" s="308" t="s">
        <v>179</v>
      </c>
      <c r="J194" s="308" t="s">
        <v>131</v>
      </c>
      <c r="K194" s="308" t="s">
        <v>132</v>
      </c>
      <c r="L194" s="318">
        <v>42320</v>
      </c>
      <c r="M194" s="309"/>
      <c r="N194" s="309"/>
      <c r="O194" s="318"/>
      <c r="P194" s="310" t="s">
        <v>133</v>
      </c>
      <c r="Q194" s="311" t="s">
        <v>774</v>
      </c>
      <c r="R194" s="310" t="s">
        <v>134</v>
      </c>
      <c r="S194" s="312">
        <v>0</v>
      </c>
      <c r="T194" s="312">
        <v>5000000</v>
      </c>
      <c r="U194" s="312"/>
      <c r="V194" s="313">
        <v>5000000</v>
      </c>
      <c r="W194" s="312">
        <v>0</v>
      </c>
      <c r="X194" s="312">
        <v>500000</v>
      </c>
      <c r="Y194" s="312">
        <v>0</v>
      </c>
      <c r="Z194" s="314">
        <v>0</v>
      </c>
      <c r="AA194" s="312">
        <v>0</v>
      </c>
      <c r="AB194" s="312">
        <v>0</v>
      </c>
      <c r="AC194" s="315">
        <v>500000</v>
      </c>
      <c r="AD194" s="312" t="s">
        <v>1246</v>
      </c>
      <c r="AE194" s="316">
        <v>26</v>
      </c>
      <c r="AF194" s="316">
        <v>24</v>
      </c>
      <c r="AG194" s="316">
        <v>2</v>
      </c>
      <c r="AH194" s="316">
        <v>0</v>
      </c>
      <c r="AI194" s="316">
        <v>0</v>
      </c>
      <c r="AJ194" s="316">
        <v>26</v>
      </c>
      <c r="AK194" s="316">
        <v>0</v>
      </c>
      <c r="AL194" s="316">
        <v>0</v>
      </c>
      <c r="AM194" s="316">
        <v>0</v>
      </c>
      <c r="AN194" s="316">
        <v>0</v>
      </c>
      <c r="AO194" s="316">
        <v>0</v>
      </c>
      <c r="AP194" s="316">
        <v>0</v>
      </c>
      <c r="AQ194" s="312">
        <v>5000000</v>
      </c>
      <c r="AR194" s="312">
        <v>0</v>
      </c>
      <c r="AS194" s="312">
        <v>0</v>
      </c>
      <c r="AT194" s="312">
        <v>5000000</v>
      </c>
      <c r="AU194" s="312">
        <v>0</v>
      </c>
      <c r="AV194" s="312">
        <v>500000</v>
      </c>
      <c r="AW194" s="312">
        <v>0</v>
      </c>
      <c r="AX194" s="312">
        <v>0</v>
      </c>
      <c r="AY194" s="218">
        <v>0</v>
      </c>
      <c r="AZ194" s="312">
        <v>0</v>
      </c>
      <c r="BA194" s="218">
        <v>0</v>
      </c>
      <c r="BB194" s="312">
        <v>0</v>
      </c>
      <c r="BC194" s="312">
        <v>0</v>
      </c>
      <c r="BD194" s="312">
        <v>0</v>
      </c>
      <c r="BE194" s="312">
        <v>500000</v>
      </c>
      <c r="BF194" s="218">
        <v>0</v>
      </c>
      <c r="BG194" s="218">
        <v>0</v>
      </c>
      <c r="BH194" s="218">
        <v>0</v>
      </c>
      <c r="BI194" s="218">
        <v>0</v>
      </c>
      <c r="BJ194" s="218">
        <v>0</v>
      </c>
      <c r="BK194" s="218">
        <v>0</v>
      </c>
      <c r="BL194" s="218">
        <v>0</v>
      </c>
      <c r="BM194" s="218">
        <v>0</v>
      </c>
      <c r="BN194" s="218">
        <v>0</v>
      </c>
      <c r="BO194" s="218">
        <v>0</v>
      </c>
      <c r="BP194" s="218">
        <v>0</v>
      </c>
      <c r="BQ194" s="312">
        <v>0</v>
      </c>
      <c r="BR194" s="218">
        <v>0</v>
      </c>
      <c r="BS194" s="312">
        <v>0</v>
      </c>
      <c r="BT194" s="315">
        <v>5500000</v>
      </c>
      <c r="BU194" s="312">
        <v>0</v>
      </c>
      <c r="BV194" s="312">
        <v>0</v>
      </c>
      <c r="BW194" s="312">
        <v>0</v>
      </c>
      <c r="BX194" s="312">
        <v>11000000</v>
      </c>
      <c r="BY194" s="312">
        <v>1</v>
      </c>
      <c r="BZ194" s="312">
        <v>4400000</v>
      </c>
      <c r="CA194" s="312">
        <v>400000</v>
      </c>
      <c r="CB194" s="312">
        <v>50000</v>
      </c>
      <c r="CC194" s="312">
        <v>75000</v>
      </c>
      <c r="CD194" s="312">
        <v>0</v>
      </c>
      <c r="CE194" s="312">
        <v>525000</v>
      </c>
      <c r="CF194" s="312">
        <v>15925000</v>
      </c>
      <c r="CG194" s="312">
        <v>0</v>
      </c>
      <c r="CH194" s="312">
        <v>0</v>
      </c>
      <c r="CI194" s="312">
        <v>0</v>
      </c>
      <c r="CJ194" s="312">
        <v>0</v>
      </c>
      <c r="CK194" s="312">
        <v>0</v>
      </c>
      <c r="CL194" s="312">
        <v>50000</v>
      </c>
      <c r="CM194" s="312">
        <v>0</v>
      </c>
      <c r="CN194" s="312">
        <v>0</v>
      </c>
      <c r="CO194" s="312">
        <v>0</v>
      </c>
      <c r="CP194" s="312">
        <v>0</v>
      </c>
      <c r="CQ194" s="312">
        <v>50000</v>
      </c>
      <c r="CR194" s="312">
        <v>4925000</v>
      </c>
      <c r="CS194" s="312">
        <v>0</v>
      </c>
      <c r="CT194" s="315">
        <v>4925000</v>
      </c>
      <c r="CU194" s="312">
        <v>850000</v>
      </c>
      <c r="CV194" s="312">
        <v>0</v>
      </c>
      <c r="CW194" s="312">
        <v>150000</v>
      </c>
      <c r="CX194" s="312"/>
      <c r="CY194" s="312">
        <v>0</v>
      </c>
      <c r="CZ194" s="312">
        <v>1000000</v>
      </c>
      <c r="DA194" s="312">
        <v>1525000</v>
      </c>
      <c r="DB194" s="312">
        <v>100000</v>
      </c>
      <c r="DC194" s="312">
        <v>6600000</v>
      </c>
      <c r="DD194" s="312"/>
      <c r="DE194" s="312" t="s">
        <v>982</v>
      </c>
      <c r="DF194" s="312">
        <v>416666.66666666698</v>
      </c>
      <c r="DG194" s="310" t="s">
        <v>206</v>
      </c>
      <c r="DH194" s="310" t="s">
        <v>1229</v>
      </c>
      <c r="DI194" s="310" t="s">
        <v>1230</v>
      </c>
      <c r="DJ194" s="312"/>
      <c r="DK194" s="312"/>
      <c r="DL194" s="312"/>
      <c r="DM194" s="310"/>
      <c r="DN194" s="312"/>
      <c r="DO194" s="312"/>
      <c r="DP194" s="312"/>
      <c r="DQ194" s="312"/>
      <c r="DR194" s="317"/>
      <c r="DS194" s="317"/>
      <c r="DT194" s="305"/>
    </row>
    <row r="195" spans="1:124" s="304" customFormat="1" ht="20.25" customHeight="1" x14ac:dyDescent="0.35">
      <c r="A195" s="307">
        <v>192</v>
      </c>
      <c r="B195" s="307" t="s">
        <v>985</v>
      </c>
      <c r="C195" s="308" t="s">
        <v>465</v>
      </c>
      <c r="D195" s="308" t="s">
        <v>192</v>
      </c>
      <c r="E195" s="308" t="s">
        <v>452</v>
      </c>
      <c r="F195" s="307" t="s">
        <v>151</v>
      </c>
      <c r="G195" s="308" t="s">
        <v>463</v>
      </c>
      <c r="H195" s="308" t="s">
        <v>169</v>
      </c>
      <c r="I195" s="308" t="s">
        <v>179</v>
      </c>
      <c r="J195" s="308" t="s">
        <v>131</v>
      </c>
      <c r="K195" s="308" t="s">
        <v>132</v>
      </c>
      <c r="L195" s="318">
        <v>42377</v>
      </c>
      <c r="M195" s="309"/>
      <c r="N195" s="309"/>
      <c r="O195" s="318"/>
      <c r="P195" s="310" t="s">
        <v>133</v>
      </c>
      <c r="Q195" s="311" t="s">
        <v>774</v>
      </c>
      <c r="R195" s="310" t="s">
        <v>134</v>
      </c>
      <c r="S195" s="312">
        <v>0</v>
      </c>
      <c r="T195" s="312">
        <v>5000000</v>
      </c>
      <c r="U195" s="312"/>
      <c r="V195" s="313">
        <v>5000000</v>
      </c>
      <c r="W195" s="312">
        <v>0</v>
      </c>
      <c r="X195" s="312">
        <v>500000</v>
      </c>
      <c r="Y195" s="312">
        <v>0</v>
      </c>
      <c r="Z195" s="314">
        <v>0</v>
      </c>
      <c r="AA195" s="312">
        <v>0</v>
      </c>
      <c r="AB195" s="312">
        <v>0</v>
      </c>
      <c r="AC195" s="315">
        <v>500000</v>
      </c>
      <c r="AD195" s="312" t="s">
        <v>1246</v>
      </c>
      <c r="AE195" s="316">
        <v>26</v>
      </c>
      <c r="AF195" s="316">
        <v>24</v>
      </c>
      <c r="AG195" s="316">
        <v>2</v>
      </c>
      <c r="AH195" s="316">
        <v>0</v>
      </c>
      <c r="AI195" s="316">
        <v>0</v>
      </c>
      <c r="AJ195" s="316">
        <v>26</v>
      </c>
      <c r="AK195" s="316">
        <v>0</v>
      </c>
      <c r="AL195" s="316">
        <v>0</v>
      </c>
      <c r="AM195" s="316">
        <v>0</v>
      </c>
      <c r="AN195" s="316">
        <v>0</v>
      </c>
      <c r="AO195" s="316">
        <v>0</v>
      </c>
      <c r="AP195" s="316">
        <v>0</v>
      </c>
      <c r="AQ195" s="312">
        <v>5000000</v>
      </c>
      <c r="AR195" s="312">
        <v>0</v>
      </c>
      <c r="AS195" s="312">
        <v>0</v>
      </c>
      <c r="AT195" s="312">
        <v>5000000</v>
      </c>
      <c r="AU195" s="312">
        <v>0</v>
      </c>
      <c r="AV195" s="312">
        <v>500000</v>
      </c>
      <c r="AW195" s="312">
        <v>0</v>
      </c>
      <c r="AX195" s="312">
        <v>0</v>
      </c>
      <c r="AY195" s="218">
        <v>0</v>
      </c>
      <c r="AZ195" s="312">
        <v>0</v>
      </c>
      <c r="BA195" s="218">
        <v>0</v>
      </c>
      <c r="BB195" s="312">
        <v>0</v>
      </c>
      <c r="BC195" s="312">
        <v>0</v>
      </c>
      <c r="BD195" s="312">
        <v>0</v>
      </c>
      <c r="BE195" s="312">
        <v>500000</v>
      </c>
      <c r="BF195" s="218">
        <v>0</v>
      </c>
      <c r="BG195" s="218">
        <v>0</v>
      </c>
      <c r="BH195" s="218">
        <v>0</v>
      </c>
      <c r="BI195" s="218">
        <v>0</v>
      </c>
      <c r="BJ195" s="218">
        <v>0</v>
      </c>
      <c r="BK195" s="218">
        <v>0</v>
      </c>
      <c r="BL195" s="218">
        <v>0</v>
      </c>
      <c r="BM195" s="218">
        <v>0</v>
      </c>
      <c r="BN195" s="218">
        <v>0</v>
      </c>
      <c r="BO195" s="218">
        <v>0</v>
      </c>
      <c r="BP195" s="218">
        <v>0</v>
      </c>
      <c r="BQ195" s="312">
        <v>0</v>
      </c>
      <c r="BR195" s="218">
        <v>0</v>
      </c>
      <c r="BS195" s="312">
        <v>0</v>
      </c>
      <c r="BT195" s="315">
        <v>5500000</v>
      </c>
      <c r="BU195" s="312">
        <v>0</v>
      </c>
      <c r="BV195" s="312">
        <v>0</v>
      </c>
      <c r="BW195" s="312">
        <v>0</v>
      </c>
      <c r="BX195" s="312">
        <v>11000000</v>
      </c>
      <c r="BY195" s="312">
        <v>0</v>
      </c>
      <c r="BZ195" s="312">
        <v>0</v>
      </c>
      <c r="CA195" s="312">
        <v>400000</v>
      </c>
      <c r="CB195" s="312">
        <v>50000</v>
      </c>
      <c r="CC195" s="312">
        <v>75000</v>
      </c>
      <c r="CD195" s="312">
        <v>0</v>
      </c>
      <c r="CE195" s="312">
        <v>525000</v>
      </c>
      <c r="CF195" s="312">
        <v>11525000</v>
      </c>
      <c r="CG195" s="312">
        <v>0</v>
      </c>
      <c r="CH195" s="312">
        <v>0</v>
      </c>
      <c r="CI195" s="312">
        <v>0</v>
      </c>
      <c r="CJ195" s="312">
        <v>0</v>
      </c>
      <c r="CK195" s="312">
        <v>0</v>
      </c>
      <c r="CL195" s="312">
        <v>50000</v>
      </c>
      <c r="CM195" s="312">
        <v>0</v>
      </c>
      <c r="CN195" s="312">
        <v>0</v>
      </c>
      <c r="CO195" s="312">
        <v>2768000</v>
      </c>
      <c r="CP195" s="312">
        <v>0</v>
      </c>
      <c r="CQ195" s="312">
        <v>2818000</v>
      </c>
      <c r="CR195" s="312">
        <v>2157000</v>
      </c>
      <c r="CS195" s="312">
        <v>0</v>
      </c>
      <c r="CT195" s="315">
        <v>2157000</v>
      </c>
      <c r="CU195" s="312">
        <v>850000</v>
      </c>
      <c r="CV195" s="312">
        <v>0</v>
      </c>
      <c r="CW195" s="312">
        <v>150000</v>
      </c>
      <c r="CX195" s="312"/>
      <c r="CY195" s="312">
        <v>0</v>
      </c>
      <c r="CZ195" s="312">
        <v>1000000</v>
      </c>
      <c r="DA195" s="312">
        <v>1525000</v>
      </c>
      <c r="DB195" s="312">
        <v>100000</v>
      </c>
      <c r="DC195" s="312">
        <v>6600000</v>
      </c>
      <c r="DD195" s="312"/>
      <c r="DE195" s="312" t="s">
        <v>982</v>
      </c>
      <c r="DF195" s="312">
        <v>416666.66666666698</v>
      </c>
      <c r="DG195" s="310" t="s">
        <v>212</v>
      </c>
      <c r="DH195" s="310" t="s">
        <v>1229</v>
      </c>
      <c r="DI195" s="310" t="s">
        <v>1230</v>
      </c>
      <c r="DJ195" s="312"/>
      <c r="DK195" s="312"/>
      <c r="DL195" s="312"/>
      <c r="DM195" s="310"/>
      <c r="DN195" s="312"/>
      <c r="DO195" s="312"/>
      <c r="DP195" s="312"/>
      <c r="DQ195" s="312"/>
      <c r="DR195" s="317"/>
      <c r="DS195" s="317"/>
      <c r="DT195" s="305"/>
    </row>
    <row r="196" spans="1:124" s="304" customFormat="1" ht="20.25" customHeight="1" x14ac:dyDescent="0.35">
      <c r="A196" s="307">
        <v>193</v>
      </c>
      <c r="B196" s="307" t="s">
        <v>986</v>
      </c>
      <c r="C196" s="308" t="s">
        <v>466</v>
      </c>
      <c r="D196" s="308" t="s">
        <v>192</v>
      </c>
      <c r="E196" s="308" t="s">
        <v>452</v>
      </c>
      <c r="F196" s="307" t="s">
        <v>151</v>
      </c>
      <c r="G196" s="308" t="s">
        <v>463</v>
      </c>
      <c r="H196" s="308" t="s">
        <v>129</v>
      </c>
      <c r="I196" s="308" t="s">
        <v>179</v>
      </c>
      <c r="J196" s="308" t="s">
        <v>131</v>
      </c>
      <c r="K196" s="308" t="s">
        <v>132</v>
      </c>
      <c r="L196" s="318">
        <v>42437</v>
      </c>
      <c r="M196" s="309"/>
      <c r="N196" s="309"/>
      <c r="O196" s="318"/>
      <c r="P196" s="310" t="s">
        <v>133</v>
      </c>
      <c r="Q196" s="311" t="s">
        <v>774</v>
      </c>
      <c r="R196" s="310" t="s">
        <v>134</v>
      </c>
      <c r="S196" s="312">
        <v>0</v>
      </c>
      <c r="T196" s="312">
        <v>5000000</v>
      </c>
      <c r="U196" s="312"/>
      <c r="V196" s="313">
        <v>5000000</v>
      </c>
      <c r="W196" s="312">
        <v>0</v>
      </c>
      <c r="X196" s="312">
        <v>500000</v>
      </c>
      <c r="Y196" s="312">
        <v>0</v>
      </c>
      <c r="Z196" s="314">
        <v>0</v>
      </c>
      <c r="AA196" s="312">
        <v>0</v>
      </c>
      <c r="AB196" s="312">
        <v>0</v>
      </c>
      <c r="AC196" s="315">
        <v>500000</v>
      </c>
      <c r="AD196" s="312" t="s">
        <v>1246</v>
      </c>
      <c r="AE196" s="316">
        <v>26</v>
      </c>
      <c r="AF196" s="316">
        <v>24</v>
      </c>
      <c r="AG196" s="316">
        <v>2</v>
      </c>
      <c r="AH196" s="316">
        <v>0</v>
      </c>
      <c r="AI196" s="316">
        <v>0</v>
      </c>
      <c r="AJ196" s="316">
        <v>26</v>
      </c>
      <c r="AK196" s="316">
        <v>0</v>
      </c>
      <c r="AL196" s="316">
        <v>0</v>
      </c>
      <c r="AM196" s="316">
        <v>0</v>
      </c>
      <c r="AN196" s="316">
        <v>0</v>
      </c>
      <c r="AO196" s="316">
        <v>0</v>
      </c>
      <c r="AP196" s="316">
        <v>0</v>
      </c>
      <c r="AQ196" s="312">
        <v>5000000</v>
      </c>
      <c r="AR196" s="312">
        <v>0</v>
      </c>
      <c r="AS196" s="312">
        <v>0</v>
      </c>
      <c r="AT196" s="312">
        <v>5000000</v>
      </c>
      <c r="AU196" s="312">
        <v>0</v>
      </c>
      <c r="AV196" s="312">
        <v>500000</v>
      </c>
      <c r="AW196" s="312">
        <v>0</v>
      </c>
      <c r="AX196" s="312">
        <v>0</v>
      </c>
      <c r="AY196" s="218">
        <v>0</v>
      </c>
      <c r="AZ196" s="312">
        <v>0</v>
      </c>
      <c r="BA196" s="218">
        <v>0</v>
      </c>
      <c r="BB196" s="312">
        <v>0</v>
      </c>
      <c r="BC196" s="312">
        <v>0</v>
      </c>
      <c r="BD196" s="312">
        <v>0</v>
      </c>
      <c r="BE196" s="312">
        <v>500000</v>
      </c>
      <c r="BF196" s="218">
        <v>0</v>
      </c>
      <c r="BG196" s="218">
        <v>0</v>
      </c>
      <c r="BH196" s="218">
        <v>0</v>
      </c>
      <c r="BI196" s="218">
        <v>0</v>
      </c>
      <c r="BJ196" s="218">
        <v>0</v>
      </c>
      <c r="BK196" s="218">
        <v>0</v>
      </c>
      <c r="BL196" s="218">
        <v>0</v>
      </c>
      <c r="BM196" s="218">
        <v>0</v>
      </c>
      <c r="BN196" s="218">
        <v>0</v>
      </c>
      <c r="BO196" s="218">
        <v>0</v>
      </c>
      <c r="BP196" s="218">
        <v>0</v>
      </c>
      <c r="BQ196" s="312">
        <v>0</v>
      </c>
      <c r="BR196" s="218">
        <v>0</v>
      </c>
      <c r="BS196" s="312">
        <v>0</v>
      </c>
      <c r="BT196" s="315">
        <v>5500000</v>
      </c>
      <c r="BU196" s="312">
        <v>0</v>
      </c>
      <c r="BV196" s="312">
        <v>0</v>
      </c>
      <c r="BW196" s="312">
        <v>0</v>
      </c>
      <c r="BX196" s="312">
        <v>11000000</v>
      </c>
      <c r="BY196" s="312">
        <v>0</v>
      </c>
      <c r="BZ196" s="312">
        <v>0</v>
      </c>
      <c r="CA196" s="312">
        <v>400000</v>
      </c>
      <c r="CB196" s="312">
        <v>50000</v>
      </c>
      <c r="CC196" s="312">
        <v>75000</v>
      </c>
      <c r="CD196" s="312">
        <v>0</v>
      </c>
      <c r="CE196" s="312">
        <v>525000</v>
      </c>
      <c r="CF196" s="312">
        <v>11525000</v>
      </c>
      <c r="CG196" s="312">
        <v>0</v>
      </c>
      <c r="CH196" s="312">
        <v>0</v>
      </c>
      <c r="CI196" s="312">
        <v>0</v>
      </c>
      <c r="CJ196" s="312">
        <v>0</v>
      </c>
      <c r="CK196" s="312">
        <v>0</v>
      </c>
      <c r="CL196" s="312">
        <v>0</v>
      </c>
      <c r="CM196" s="312">
        <v>0</v>
      </c>
      <c r="CN196" s="312">
        <v>0</v>
      </c>
      <c r="CO196" s="312">
        <v>0</v>
      </c>
      <c r="CP196" s="312">
        <v>0</v>
      </c>
      <c r="CQ196" s="312">
        <v>0</v>
      </c>
      <c r="CR196" s="312">
        <v>4975000</v>
      </c>
      <c r="CS196" s="312">
        <v>0</v>
      </c>
      <c r="CT196" s="315">
        <v>4975000</v>
      </c>
      <c r="CU196" s="312">
        <v>850000</v>
      </c>
      <c r="CV196" s="312">
        <v>0</v>
      </c>
      <c r="CW196" s="312">
        <v>150000</v>
      </c>
      <c r="CX196" s="312"/>
      <c r="CY196" s="312">
        <v>0</v>
      </c>
      <c r="CZ196" s="312">
        <v>1000000</v>
      </c>
      <c r="DA196" s="312">
        <v>1525000</v>
      </c>
      <c r="DB196" s="312">
        <v>100000</v>
      </c>
      <c r="DC196" s="312">
        <v>6600000</v>
      </c>
      <c r="DD196" s="312"/>
      <c r="DE196" s="312" t="s">
        <v>980</v>
      </c>
      <c r="DF196" s="312">
        <v>416666.66666666698</v>
      </c>
      <c r="DG196" s="310" t="s">
        <v>188</v>
      </c>
      <c r="DH196" s="310" t="s">
        <v>1229</v>
      </c>
      <c r="DI196" s="310" t="s">
        <v>1231</v>
      </c>
      <c r="DJ196" s="312"/>
      <c r="DK196" s="312"/>
      <c r="DL196" s="312"/>
      <c r="DM196" s="310"/>
      <c r="DN196" s="312"/>
      <c r="DO196" s="312"/>
      <c r="DP196" s="312"/>
      <c r="DQ196" s="312"/>
      <c r="DR196" s="317"/>
      <c r="DS196" s="317"/>
      <c r="DT196" s="305"/>
    </row>
    <row r="197" spans="1:124" s="304" customFormat="1" ht="20.25" customHeight="1" x14ac:dyDescent="0.35">
      <c r="A197" s="307">
        <v>194</v>
      </c>
      <c r="B197" s="307" t="s">
        <v>987</v>
      </c>
      <c r="C197" s="308" t="s">
        <v>467</v>
      </c>
      <c r="D197" s="308" t="s">
        <v>192</v>
      </c>
      <c r="E197" s="308" t="s">
        <v>452</v>
      </c>
      <c r="F197" s="307" t="s">
        <v>151</v>
      </c>
      <c r="G197" s="308" t="s">
        <v>463</v>
      </c>
      <c r="H197" s="308" t="s">
        <v>129</v>
      </c>
      <c r="I197" s="308" t="s">
        <v>179</v>
      </c>
      <c r="J197" s="308" t="s">
        <v>131</v>
      </c>
      <c r="K197" s="308" t="s">
        <v>132</v>
      </c>
      <c r="L197" s="318">
        <v>42493</v>
      </c>
      <c r="M197" s="309"/>
      <c r="N197" s="309"/>
      <c r="O197" s="318"/>
      <c r="P197" s="310" t="s">
        <v>133</v>
      </c>
      <c r="Q197" s="311" t="s">
        <v>774</v>
      </c>
      <c r="R197" s="310" t="s">
        <v>134</v>
      </c>
      <c r="S197" s="312">
        <v>0</v>
      </c>
      <c r="T197" s="312">
        <v>5000000</v>
      </c>
      <c r="U197" s="312"/>
      <c r="V197" s="313">
        <v>5000000</v>
      </c>
      <c r="W197" s="312">
        <v>0</v>
      </c>
      <c r="X197" s="312">
        <v>500000</v>
      </c>
      <c r="Y197" s="312">
        <v>0</v>
      </c>
      <c r="Z197" s="314">
        <v>0</v>
      </c>
      <c r="AA197" s="312">
        <v>0</v>
      </c>
      <c r="AB197" s="312">
        <v>0</v>
      </c>
      <c r="AC197" s="315">
        <v>500000</v>
      </c>
      <c r="AD197" s="312" t="s">
        <v>1246</v>
      </c>
      <c r="AE197" s="316">
        <v>26</v>
      </c>
      <c r="AF197" s="316">
        <v>24</v>
      </c>
      <c r="AG197" s="316">
        <v>2</v>
      </c>
      <c r="AH197" s="316">
        <v>0</v>
      </c>
      <c r="AI197" s="316">
        <v>0</v>
      </c>
      <c r="AJ197" s="316">
        <v>26</v>
      </c>
      <c r="AK197" s="316">
        <v>0</v>
      </c>
      <c r="AL197" s="316">
        <v>0</v>
      </c>
      <c r="AM197" s="316">
        <v>0</v>
      </c>
      <c r="AN197" s="316">
        <v>0</v>
      </c>
      <c r="AO197" s="316">
        <v>0</v>
      </c>
      <c r="AP197" s="316">
        <v>0</v>
      </c>
      <c r="AQ197" s="312">
        <v>5000000</v>
      </c>
      <c r="AR197" s="312">
        <v>0</v>
      </c>
      <c r="AS197" s="312">
        <v>0</v>
      </c>
      <c r="AT197" s="312">
        <v>5000000</v>
      </c>
      <c r="AU197" s="312">
        <v>0</v>
      </c>
      <c r="AV197" s="312">
        <v>500000</v>
      </c>
      <c r="AW197" s="312">
        <v>0</v>
      </c>
      <c r="AX197" s="312">
        <v>0</v>
      </c>
      <c r="AY197" s="218">
        <v>0</v>
      </c>
      <c r="AZ197" s="312">
        <v>0</v>
      </c>
      <c r="BA197" s="218">
        <v>0</v>
      </c>
      <c r="BB197" s="312">
        <v>0</v>
      </c>
      <c r="BC197" s="312">
        <v>0</v>
      </c>
      <c r="BD197" s="312">
        <v>0</v>
      </c>
      <c r="BE197" s="312">
        <v>500000</v>
      </c>
      <c r="BF197" s="218">
        <v>0</v>
      </c>
      <c r="BG197" s="218">
        <v>0</v>
      </c>
      <c r="BH197" s="218">
        <v>0</v>
      </c>
      <c r="BI197" s="218">
        <v>0</v>
      </c>
      <c r="BJ197" s="218">
        <v>0</v>
      </c>
      <c r="BK197" s="218">
        <v>0</v>
      </c>
      <c r="BL197" s="218">
        <v>0</v>
      </c>
      <c r="BM197" s="218">
        <v>0</v>
      </c>
      <c r="BN197" s="218">
        <v>0</v>
      </c>
      <c r="BO197" s="218">
        <v>0</v>
      </c>
      <c r="BP197" s="218">
        <v>0</v>
      </c>
      <c r="BQ197" s="312">
        <v>0</v>
      </c>
      <c r="BR197" s="218">
        <v>0</v>
      </c>
      <c r="BS197" s="312">
        <v>0</v>
      </c>
      <c r="BT197" s="315">
        <v>5500000</v>
      </c>
      <c r="BU197" s="312">
        <v>0</v>
      </c>
      <c r="BV197" s="312">
        <v>0</v>
      </c>
      <c r="BW197" s="312">
        <v>0</v>
      </c>
      <c r="BX197" s="312">
        <v>11000000</v>
      </c>
      <c r="BY197" s="312">
        <v>0</v>
      </c>
      <c r="BZ197" s="312">
        <v>0</v>
      </c>
      <c r="CA197" s="312">
        <v>400000</v>
      </c>
      <c r="CB197" s="312">
        <v>50000</v>
      </c>
      <c r="CC197" s="312">
        <v>75000</v>
      </c>
      <c r="CD197" s="312">
        <v>0</v>
      </c>
      <c r="CE197" s="312">
        <v>525000</v>
      </c>
      <c r="CF197" s="312">
        <v>11525000</v>
      </c>
      <c r="CG197" s="312">
        <v>0</v>
      </c>
      <c r="CH197" s="312">
        <v>0</v>
      </c>
      <c r="CI197" s="312">
        <v>0</v>
      </c>
      <c r="CJ197" s="312">
        <v>0</v>
      </c>
      <c r="CK197" s="312">
        <v>0</v>
      </c>
      <c r="CL197" s="312">
        <v>0</v>
      </c>
      <c r="CM197" s="312">
        <v>0</v>
      </c>
      <c r="CN197" s="312">
        <v>0</v>
      </c>
      <c r="CO197" s="312">
        <v>777000</v>
      </c>
      <c r="CP197" s="312">
        <v>0</v>
      </c>
      <c r="CQ197" s="312">
        <v>777000</v>
      </c>
      <c r="CR197" s="312">
        <v>4198000</v>
      </c>
      <c r="CS197" s="312">
        <v>0</v>
      </c>
      <c r="CT197" s="315">
        <v>4198000</v>
      </c>
      <c r="CU197" s="312">
        <v>850000</v>
      </c>
      <c r="CV197" s="312">
        <v>0</v>
      </c>
      <c r="CW197" s="312">
        <v>150000</v>
      </c>
      <c r="CX197" s="312"/>
      <c r="CY197" s="312">
        <v>0</v>
      </c>
      <c r="CZ197" s="312">
        <v>1000000</v>
      </c>
      <c r="DA197" s="312">
        <v>1525000</v>
      </c>
      <c r="DB197" s="312">
        <v>100000</v>
      </c>
      <c r="DC197" s="312">
        <v>6600000</v>
      </c>
      <c r="DD197" s="312"/>
      <c r="DE197" s="312" t="s">
        <v>980</v>
      </c>
      <c r="DF197" s="312">
        <v>416666.66666666698</v>
      </c>
      <c r="DG197" s="310" t="s">
        <v>195</v>
      </c>
      <c r="DH197" s="310" t="s">
        <v>1229</v>
      </c>
      <c r="DI197" s="310" t="s">
        <v>1231</v>
      </c>
      <c r="DJ197" s="312"/>
      <c r="DK197" s="312"/>
      <c r="DL197" s="312"/>
      <c r="DM197" s="310"/>
      <c r="DN197" s="312"/>
      <c r="DO197" s="312"/>
      <c r="DP197" s="312"/>
      <c r="DQ197" s="312"/>
      <c r="DR197" s="317"/>
      <c r="DS197" s="317"/>
      <c r="DT197" s="305"/>
    </row>
    <row r="198" spans="1:124" s="304" customFormat="1" ht="20.25" customHeight="1" x14ac:dyDescent="0.35">
      <c r="A198" s="307">
        <v>195</v>
      </c>
      <c r="B198" s="307" t="s">
        <v>990</v>
      </c>
      <c r="C198" s="308" t="s">
        <v>462</v>
      </c>
      <c r="D198" s="308" t="s">
        <v>192</v>
      </c>
      <c r="E198" s="308" t="s">
        <v>452</v>
      </c>
      <c r="F198" s="307" t="s">
        <v>151</v>
      </c>
      <c r="G198" s="308" t="s">
        <v>463</v>
      </c>
      <c r="H198" s="308" t="s">
        <v>129</v>
      </c>
      <c r="I198" s="308" t="s">
        <v>179</v>
      </c>
      <c r="J198" s="308" t="s">
        <v>131</v>
      </c>
      <c r="K198" s="308" t="s">
        <v>132</v>
      </c>
      <c r="L198" s="318">
        <v>42646</v>
      </c>
      <c r="M198" s="309"/>
      <c r="N198" s="309"/>
      <c r="O198" s="318"/>
      <c r="P198" s="310" t="s">
        <v>133</v>
      </c>
      <c r="Q198" s="311" t="s">
        <v>774</v>
      </c>
      <c r="R198" s="310" t="s">
        <v>134</v>
      </c>
      <c r="S198" s="312">
        <v>0</v>
      </c>
      <c r="T198" s="312">
        <v>5000000</v>
      </c>
      <c r="U198" s="312"/>
      <c r="V198" s="313">
        <v>5000000</v>
      </c>
      <c r="W198" s="312">
        <v>0</v>
      </c>
      <c r="X198" s="312">
        <v>500000</v>
      </c>
      <c r="Y198" s="312">
        <v>0</v>
      </c>
      <c r="Z198" s="314">
        <v>0</v>
      </c>
      <c r="AA198" s="312">
        <v>0</v>
      </c>
      <c r="AB198" s="312">
        <v>0</v>
      </c>
      <c r="AC198" s="315">
        <v>500000</v>
      </c>
      <c r="AD198" s="312" t="s">
        <v>1246</v>
      </c>
      <c r="AE198" s="316">
        <v>26</v>
      </c>
      <c r="AF198" s="316">
        <v>24</v>
      </c>
      <c r="AG198" s="316">
        <v>2</v>
      </c>
      <c r="AH198" s="316">
        <v>0</v>
      </c>
      <c r="AI198" s="316">
        <v>0</v>
      </c>
      <c r="AJ198" s="316">
        <v>26</v>
      </c>
      <c r="AK198" s="316">
        <v>0</v>
      </c>
      <c r="AL198" s="316">
        <v>0</v>
      </c>
      <c r="AM198" s="316">
        <v>0</v>
      </c>
      <c r="AN198" s="316">
        <v>0</v>
      </c>
      <c r="AO198" s="316">
        <v>0</v>
      </c>
      <c r="AP198" s="316">
        <v>0</v>
      </c>
      <c r="AQ198" s="312">
        <v>5000000</v>
      </c>
      <c r="AR198" s="312">
        <v>0</v>
      </c>
      <c r="AS198" s="312">
        <v>0</v>
      </c>
      <c r="AT198" s="312">
        <v>5000000</v>
      </c>
      <c r="AU198" s="312">
        <v>0</v>
      </c>
      <c r="AV198" s="312">
        <v>500000</v>
      </c>
      <c r="AW198" s="312">
        <v>0</v>
      </c>
      <c r="AX198" s="312">
        <v>0</v>
      </c>
      <c r="AY198" s="218">
        <v>0</v>
      </c>
      <c r="AZ198" s="312">
        <v>0</v>
      </c>
      <c r="BA198" s="218">
        <v>0</v>
      </c>
      <c r="BB198" s="312">
        <v>0</v>
      </c>
      <c r="BC198" s="312">
        <v>0</v>
      </c>
      <c r="BD198" s="312">
        <v>0</v>
      </c>
      <c r="BE198" s="312">
        <v>500000</v>
      </c>
      <c r="BF198" s="218">
        <v>0</v>
      </c>
      <c r="BG198" s="218">
        <v>0</v>
      </c>
      <c r="BH198" s="218">
        <v>0</v>
      </c>
      <c r="BI198" s="218">
        <v>0</v>
      </c>
      <c r="BJ198" s="218">
        <v>0</v>
      </c>
      <c r="BK198" s="218">
        <v>0</v>
      </c>
      <c r="BL198" s="218">
        <v>0</v>
      </c>
      <c r="BM198" s="218">
        <v>0</v>
      </c>
      <c r="BN198" s="218">
        <v>0</v>
      </c>
      <c r="BO198" s="218">
        <v>0</v>
      </c>
      <c r="BP198" s="218">
        <v>0</v>
      </c>
      <c r="BQ198" s="312">
        <v>0</v>
      </c>
      <c r="BR198" s="218">
        <v>0</v>
      </c>
      <c r="BS198" s="312">
        <v>0</v>
      </c>
      <c r="BT198" s="315">
        <v>5500000</v>
      </c>
      <c r="BU198" s="312">
        <v>0</v>
      </c>
      <c r="BV198" s="312">
        <v>0</v>
      </c>
      <c r="BW198" s="312">
        <v>0</v>
      </c>
      <c r="BX198" s="312">
        <v>11000000</v>
      </c>
      <c r="BY198" s="312">
        <v>0</v>
      </c>
      <c r="BZ198" s="312">
        <v>0</v>
      </c>
      <c r="CA198" s="312">
        <v>400000</v>
      </c>
      <c r="CB198" s="312">
        <v>50000</v>
      </c>
      <c r="CC198" s="312">
        <v>75000</v>
      </c>
      <c r="CD198" s="312">
        <v>0</v>
      </c>
      <c r="CE198" s="312">
        <v>525000</v>
      </c>
      <c r="CF198" s="312">
        <v>11525000</v>
      </c>
      <c r="CG198" s="312">
        <v>0</v>
      </c>
      <c r="CH198" s="312">
        <v>0</v>
      </c>
      <c r="CI198" s="312">
        <v>0</v>
      </c>
      <c r="CJ198" s="312">
        <v>0</v>
      </c>
      <c r="CK198" s="312">
        <v>0</v>
      </c>
      <c r="CL198" s="312">
        <v>50000</v>
      </c>
      <c r="CM198" s="312">
        <v>0</v>
      </c>
      <c r="CN198" s="312">
        <v>0</v>
      </c>
      <c r="CO198" s="312">
        <v>2394000</v>
      </c>
      <c r="CP198" s="312">
        <v>0</v>
      </c>
      <c r="CQ198" s="312">
        <v>2444000</v>
      </c>
      <c r="CR198" s="312">
        <v>2531000</v>
      </c>
      <c r="CS198" s="312">
        <v>0</v>
      </c>
      <c r="CT198" s="315">
        <v>2531000</v>
      </c>
      <c r="CU198" s="312">
        <v>850000</v>
      </c>
      <c r="CV198" s="312">
        <v>0</v>
      </c>
      <c r="CW198" s="312">
        <v>150000</v>
      </c>
      <c r="CX198" s="312"/>
      <c r="CY198" s="312">
        <v>0</v>
      </c>
      <c r="CZ198" s="312">
        <v>1000000</v>
      </c>
      <c r="DA198" s="312">
        <v>1525000</v>
      </c>
      <c r="DB198" s="312">
        <v>100000</v>
      </c>
      <c r="DC198" s="312">
        <v>6600000</v>
      </c>
      <c r="DD198" s="312"/>
      <c r="DE198" s="312" t="s">
        <v>980</v>
      </c>
      <c r="DF198" s="312">
        <v>416666.66666666698</v>
      </c>
      <c r="DG198" s="310" t="s">
        <v>188</v>
      </c>
      <c r="DH198" s="310" t="s">
        <v>1229</v>
      </c>
      <c r="DI198" s="310" t="s">
        <v>1231</v>
      </c>
      <c r="DJ198" s="312"/>
      <c r="DK198" s="312"/>
      <c r="DL198" s="312"/>
      <c r="DM198" s="310"/>
      <c r="DN198" s="312"/>
      <c r="DO198" s="312"/>
      <c r="DP198" s="312"/>
      <c r="DQ198" s="312"/>
      <c r="DR198" s="317"/>
      <c r="DS198" s="317"/>
      <c r="DT198" s="305"/>
    </row>
    <row r="199" spans="1:124" s="304" customFormat="1" ht="20.25" customHeight="1" x14ac:dyDescent="0.35">
      <c r="A199" s="307">
        <v>196</v>
      </c>
      <c r="B199" s="307" t="s">
        <v>997</v>
      </c>
      <c r="C199" s="308" t="s">
        <v>468</v>
      </c>
      <c r="D199" s="308" t="s">
        <v>192</v>
      </c>
      <c r="E199" s="308" t="s">
        <v>452</v>
      </c>
      <c r="F199" s="307" t="s">
        <v>151</v>
      </c>
      <c r="G199" s="308" t="s">
        <v>463</v>
      </c>
      <c r="H199" s="308" t="s">
        <v>129</v>
      </c>
      <c r="I199" s="308" t="s">
        <v>179</v>
      </c>
      <c r="J199" s="308" t="s">
        <v>131</v>
      </c>
      <c r="K199" s="308" t="s">
        <v>132</v>
      </c>
      <c r="L199" s="318">
        <v>42878</v>
      </c>
      <c r="M199" s="309"/>
      <c r="N199" s="309"/>
      <c r="O199" s="318"/>
      <c r="P199" s="310"/>
      <c r="Q199" s="311" t="s">
        <v>774</v>
      </c>
      <c r="R199" s="310" t="s">
        <v>134</v>
      </c>
      <c r="S199" s="312">
        <v>0</v>
      </c>
      <c r="T199" s="312">
        <v>5000000</v>
      </c>
      <c r="U199" s="312"/>
      <c r="V199" s="313">
        <v>5000000</v>
      </c>
      <c r="W199" s="312">
        <v>200000</v>
      </c>
      <c r="X199" s="312">
        <v>500000</v>
      </c>
      <c r="Y199" s="312">
        <v>0</v>
      </c>
      <c r="Z199" s="314">
        <v>0</v>
      </c>
      <c r="AA199" s="312">
        <v>0</v>
      </c>
      <c r="AB199" s="312">
        <v>0</v>
      </c>
      <c r="AC199" s="315">
        <v>700000</v>
      </c>
      <c r="AD199" s="312" t="s">
        <v>1246</v>
      </c>
      <c r="AE199" s="316">
        <v>26</v>
      </c>
      <c r="AF199" s="316">
        <v>24</v>
      </c>
      <c r="AG199" s="316">
        <v>2</v>
      </c>
      <c r="AH199" s="316">
        <v>0</v>
      </c>
      <c r="AI199" s="316">
        <v>0</v>
      </c>
      <c r="AJ199" s="316">
        <v>26</v>
      </c>
      <c r="AK199" s="316">
        <v>0</v>
      </c>
      <c r="AL199" s="316">
        <v>0</v>
      </c>
      <c r="AM199" s="316">
        <v>0</v>
      </c>
      <c r="AN199" s="316">
        <v>0</v>
      </c>
      <c r="AO199" s="316">
        <v>0</v>
      </c>
      <c r="AP199" s="316">
        <v>0</v>
      </c>
      <c r="AQ199" s="312">
        <v>5000000</v>
      </c>
      <c r="AR199" s="312">
        <v>0</v>
      </c>
      <c r="AS199" s="312">
        <v>0</v>
      </c>
      <c r="AT199" s="312">
        <v>5000000</v>
      </c>
      <c r="AU199" s="312">
        <v>200000</v>
      </c>
      <c r="AV199" s="312">
        <v>500000</v>
      </c>
      <c r="AW199" s="312">
        <v>0</v>
      </c>
      <c r="AX199" s="312">
        <v>0</v>
      </c>
      <c r="AY199" s="218">
        <v>0</v>
      </c>
      <c r="AZ199" s="312">
        <v>0</v>
      </c>
      <c r="BA199" s="218">
        <v>0</v>
      </c>
      <c r="BB199" s="312">
        <v>0</v>
      </c>
      <c r="BC199" s="312">
        <v>0</v>
      </c>
      <c r="BD199" s="312">
        <v>0</v>
      </c>
      <c r="BE199" s="312">
        <v>700000</v>
      </c>
      <c r="BF199" s="218">
        <v>0</v>
      </c>
      <c r="BG199" s="218">
        <v>0</v>
      </c>
      <c r="BH199" s="218">
        <v>0</v>
      </c>
      <c r="BI199" s="218">
        <v>0</v>
      </c>
      <c r="BJ199" s="218">
        <v>0</v>
      </c>
      <c r="BK199" s="218">
        <v>0</v>
      </c>
      <c r="BL199" s="218">
        <v>0</v>
      </c>
      <c r="BM199" s="218">
        <v>0</v>
      </c>
      <c r="BN199" s="218">
        <v>0</v>
      </c>
      <c r="BO199" s="218">
        <v>0</v>
      </c>
      <c r="BP199" s="218">
        <v>0</v>
      </c>
      <c r="BQ199" s="312">
        <v>0</v>
      </c>
      <c r="BR199" s="218">
        <v>0</v>
      </c>
      <c r="BS199" s="312">
        <v>0</v>
      </c>
      <c r="BT199" s="315">
        <v>5700000</v>
      </c>
      <c r="BU199" s="312">
        <v>0</v>
      </c>
      <c r="BV199" s="312">
        <v>0</v>
      </c>
      <c r="BW199" s="312">
        <v>0</v>
      </c>
      <c r="BX199" s="312">
        <v>11000000</v>
      </c>
      <c r="BY199" s="312">
        <v>0</v>
      </c>
      <c r="BZ199" s="312">
        <v>0</v>
      </c>
      <c r="CA199" s="312">
        <v>400000</v>
      </c>
      <c r="CB199" s="312">
        <v>50000</v>
      </c>
      <c r="CC199" s="312">
        <v>75000</v>
      </c>
      <c r="CD199" s="312">
        <v>0</v>
      </c>
      <c r="CE199" s="312">
        <v>525000</v>
      </c>
      <c r="CF199" s="312">
        <v>11525000</v>
      </c>
      <c r="CG199" s="312">
        <v>0</v>
      </c>
      <c r="CH199" s="312">
        <v>0</v>
      </c>
      <c r="CI199" s="312">
        <v>0</v>
      </c>
      <c r="CJ199" s="312">
        <v>0</v>
      </c>
      <c r="CK199" s="312">
        <v>0</v>
      </c>
      <c r="CL199" s="312">
        <v>50000</v>
      </c>
      <c r="CM199" s="312">
        <v>0</v>
      </c>
      <c r="CN199" s="312">
        <v>0</v>
      </c>
      <c r="CO199" s="312">
        <v>216090</v>
      </c>
      <c r="CP199" s="312">
        <v>0</v>
      </c>
      <c r="CQ199" s="312">
        <v>266090</v>
      </c>
      <c r="CR199" s="312">
        <v>4908910</v>
      </c>
      <c r="CS199" s="312">
        <v>0</v>
      </c>
      <c r="CT199" s="315">
        <v>4908910</v>
      </c>
      <c r="CU199" s="312">
        <v>850000</v>
      </c>
      <c r="CV199" s="312">
        <v>0</v>
      </c>
      <c r="CW199" s="312">
        <v>150000</v>
      </c>
      <c r="CX199" s="312"/>
      <c r="CY199" s="312">
        <v>0</v>
      </c>
      <c r="CZ199" s="312">
        <v>1000000</v>
      </c>
      <c r="DA199" s="312">
        <v>1525000</v>
      </c>
      <c r="DB199" s="312">
        <v>100000</v>
      </c>
      <c r="DC199" s="312">
        <v>6800000</v>
      </c>
      <c r="DD199" s="312"/>
      <c r="DE199" s="312" t="s">
        <v>980</v>
      </c>
      <c r="DF199" s="312">
        <v>416666.66666666698</v>
      </c>
      <c r="DG199" s="310" t="s">
        <v>195</v>
      </c>
      <c r="DH199" s="310" t="s">
        <v>1229</v>
      </c>
      <c r="DI199" s="310" t="s">
        <v>1231</v>
      </c>
      <c r="DJ199" s="312"/>
      <c r="DK199" s="312"/>
      <c r="DL199" s="312"/>
      <c r="DM199" s="310"/>
      <c r="DN199" s="312"/>
      <c r="DO199" s="312"/>
      <c r="DP199" s="312"/>
      <c r="DQ199" s="312"/>
      <c r="DR199" s="317"/>
      <c r="DS199" s="317"/>
      <c r="DT199" s="305"/>
    </row>
    <row r="200" spans="1:124" s="304" customFormat="1" ht="20.25" customHeight="1" x14ac:dyDescent="0.35">
      <c r="A200" s="307">
        <v>197</v>
      </c>
      <c r="B200" s="307" t="s">
        <v>1011</v>
      </c>
      <c r="C200" s="308" t="s">
        <v>469</v>
      </c>
      <c r="D200" s="308" t="s">
        <v>192</v>
      </c>
      <c r="E200" s="308" t="s">
        <v>452</v>
      </c>
      <c r="F200" s="307" t="s">
        <v>151</v>
      </c>
      <c r="G200" s="308" t="s">
        <v>470</v>
      </c>
      <c r="H200" s="308" t="s">
        <v>169</v>
      </c>
      <c r="I200" s="308" t="s">
        <v>179</v>
      </c>
      <c r="J200" s="308" t="s">
        <v>131</v>
      </c>
      <c r="K200" s="308" t="s">
        <v>149</v>
      </c>
      <c r="L200" s="318">
        <v>43332</v>
      </c>
      <c r="M200" s="309" t="s">
        <v>1251</v>
      </c>
      <c r="N200" s="309"/>
      <c r="O200" s="318"/>
      <c r="P200" s="310" t="s">
        <v>133</v>
      </c>
      <c r="Q200" s="311" t="s">
        <v>774</v>
      </c>
      <c r="R200" s="310" t="s">
        <v>134</v>
      </c>
      <c r="S200" s="312">
        <v>0</v>
      </c>
      <c r="T200" s="312">
        <v>5000000</v>
      </c>
      <c r="U200" s="312"/>
      <c r="V200" s="313">
        <v>5000000</v>
      </c>
      <c r="W200" s="312">
        <v>200000</v>
      </c>
      <c r="X200" s="312">
        <v>500000</v>
      </c>
      <c r="Y200" s="312">
        <v>0</v>
      </c>
      <c r="Z200" s="314">
        <v>0</v>
      </c>
      <c r="AA200" s="312">
        <v>0</v>
      </c>
      <c r="AB200" s="312">
        <v>0</v>
      </c>
      <c r="AC200" s="315">
        <v>700000</v>
      </c>
      <c r="AD200" s="312" t="s">
        <v>1246</v>
      </c>
      <c r="AE200" s="316">
        <v>26</v>
      </c>
      <c r="AF200" s="316">
        <v>0</v>
      </c>
      <c r="AG200" s="316">
        <v>0</v>
      </c>
      <c r="AH200" s="316">
        <v>0</v>
      </c>
      <c r="AI200" s="316">
        <v>0</v>
      </c>
      <c r="AJ200" s="316">
        <v>0</v>
      </c>
      <c r="AK200" s="316">
        <v>0</v>
      </c>
      <c r="AL200" s="316">
        <v>0</v>
      </c>
      <c r="AM200" s="316">
        <v>0</v>
      </c>
      <c r="AN200" s="316">
        <v>0</v>
      </c>
      <c r="AO200" s="316">
        <v>0</v>
      </c>
      <c r="AP200" s="316">
        <v>0</v>
      </c>
      <c r="AQ200" s="312">
        <v>0</v>
      </c>
      <c r="AR200" s="312">
        <v>0</v>
      </c>
      <c r="AS200" s="312">
        <v>0</v>
      </c>
      <c r="AT200" s="312">
        <v>0</v>
      </c>
      <c r="AU200" s="312">
        <v>0</v>
      </c>
      <c r="AV200" s="312">
        <v>0</v>
      </c>
      <c r="AW200" s="312">
        <v>0</v>
      </c>
      <c r="AX200" s="312">
        <v>0</v>
      </c>
      <c r="AY200" s="218">
        <v>0</v>
      </c>
      <c r="AZ200" s="312">
        <v>0</v>
      </c>
      <c r="BA200" s="218">
        <v>0</v>
      </c>
      <c r="BB200" s="312">
        <v>0</v>
      </c>
      <c r="BC200" s="312">
        <v>0</v>
      </c>
      <c r="BD200" s="312">
        <v>0</v>
      </c>
      <c r="BE200" s="312">
        <v>0</v>
      </c>
      <c r="BF200" s="218">
        <v>0</v>
      </c>
      <c r="BG200" s="218">
        <v>0</v>
      </c>
      <c r="BH200" s="218">
        <v>0</v>
      </c>
      <c r="BI200" s="218">
        <v>0</v>
      </c>
      <c r="BJ200" s="218">
        <v>0</v>
      </c>
      <c r="BK200" s="218">
        <v>0</v>
      </c>
      <c r="BL200" s="218">
        <v>0</v>
      </c>
      <c r="BM200" s="218">
        <v>0</v>
      </c>
      <c r="BN200" s="218">
        <v>0</v>
      </c>
      <c r="BO200" s="218">
        <v>0</v>
      </c>
      <c r="BP200" s="218">
        <v>0</v>
      </c>
      <c r="BQ200" s="312">
        <v>0</v>
      </c>
      <c r="BR200" s="218">
        <v>0</v>
      </c>
      <c r="BS200" s="312">
        <v>0</v>
      </c>
      <c r="BT200" s="315">
        <v>0</v>
      </c>
      <c r="BU200" s="312">
        <v>0</v>
      </c>
      <c r="BV200" s="312">
        <v>0</v>
      </c>
      <c r="BW200" s="312">
        <v>0</v>
      </c>
      <c r="BX200" s="312">
        <v>11000000</v>
      </c>
      <c r="BY200" s="312">
        <v>2</v>
      </c>
      <c r="BZ200" s="312">
        <v>8800000</v>
      </c>
      <c r="CA200" s="312">
        <v>0</v>
      </c>
      <c r="CB200" s="312">
        <v>0</v>
      </c>
      <c r="CC200" s="312">
        <v>0</v>
      </c>
      <c r="CD200" s="312">
        <v>0</v>
      </c>
      <c r="CE200" s="312">
        <v>0</v>
      </c>
      <c r="CF200" s="312">
        <v>19800000</v>
      </c>
      <c r="CG200" s="312">
        <v>0</v>
      </c>
      <c r="CH200" s="312">
        <v>0</v>
      </c>
      <c r="CI200" s="312">
        <v>0</v>
      </c>
      <c r="CJ200" s="312">
        <v>0</v>
      </c>
      <c r="CK200" s="312">
        <v>0</v>
      </c>
      <c r="CL200" s="312">
        <v>0</v>
      </c>
      <c r="CM200" s="312">
        <v>0</v>
      </c>
      <c r="CN200" s="312">
        <v>0</v>
      </c>
      <c r="CO200" s="312">
        <v>0</v>
      </c>
      <c r="CP200" s="312">
        <v>0</v>
      </c>
      <c r="CQ200" s="312">
        <v>0</v>
      </c>
      <c r="CR200" s="312">
        <v>0</v>
      </c>
      <c r="CS200" s="312">
        <v>0</v>
      </c>
      <c r="CT200" s="315">
        <v>0</v>
      </c>
      <c r="CU200" s="312">
        <v>0</v>
      </c>
      <c r="CV200" s="312">
        <v>0</v>
      </c>
      <c r="CW200" s="312">
        <v>0</v>
      </c>
      <c r="CX200" s="312"/>
      <c r="CY200" s="312">
        <v>0</v>
      </c>
      <c r="CZ200" s="312">
        <v>0</v>
      </c>
      <c r="DA200" s="312">
        <v>0</v>
      </c>
      <c r="DB200" s="312">
        <v>0</v>
      </c>
      <c r="DC200" s="312">
        <v>0</v>
      </c>
      <c r="DD200" s="312"/>
      <c r="DE200" s="312" t="s">
        <v>982</v>
      </c>
      <c r="DF200" s="312">
        <v>416666.66666666698</v>
      </c>
      <c r="DG200" s="310" t="s">
        <v>172</v>
      </c>
      <c r="DH200" s="310"/>
      <c r="DI200" s="310" t="s">
        <v>1232</v>
      </c>
      <c r="DJ200" s="312"/>
      <c r="DK200" s="312"/>
      <c r="DL200" s="312"/>
      <c r="DM200" s="310"/>
      <c r="DN200" s="312"/>
      <c r="DO200" s="312"/>
      <c r="DP200" s="312"/>
      <c r="DQ200" s="312"/>
      <c r="DR200" s="317"/>
      <c r="DS200" s="317"/>
      <c r="DT200" s="305"/>
    </row>
    <row r="201" spans="1:124" s="304" customFormat="1" ht="20.25" customHeight="1" x14ac:dyDescent="0.35">
      <c r="A201" s="307">
        <v>198</v>
      </c>
      <c r="B201" s="307" t="s">
        <v>1019</v>
      </c>
      <c r="C201" s="308" t="s">
        <v>471</v>
      </c>
      <c r="D201" s="308" t="s">
        <v>192</v>
      </c>
      <c r="E201" s="308" t="s">
        <v>452</v>
      </c>
      <c r="F201" s="307" t="s">
        <v>151</v>
      </c>
      <c r="G201" s="308" t="s">
        <v>370</v>
      </c>
      <c r="H201" s="308" t="s">
        <v>129</v>
      </c>
      <c r="I201" s="308" t="s">
        <v>179</v>
      </c>
      <c r="J201" s="308" t="s">
        <v>131</v>
      </c>
      <c r="K201" s="308" t="s">
        <v>132</v>
      </c>
      <c r="L201" s="318">
        <v>43683</v>
      </c>
      <c r="M201" s="309" t="s">
        <v>1233</v>
      </c>
      <c r="N201" s="309"/>
      <c r="O201" s="318"/>
      <c r="P201" s="310" t="s">
        <v>133</v>
      </c>
      <c r="Q201" s="311" t="s">
        <v>774</v>
      </c>
      <c r="R201" s="310" t="s">
        <v>134</v>
      </c>
      <c r="S201" s="312">
        <v>0</v>
      </c>
      <c r="T201" s="312">
        <v>5000000</v>
      </c>
      <c r="U201" s="312"/>
      <c r="V201" s="313">
        <v>5000000</v>
      </c>
      <c r="W201" s="312">
        <v>0</v>
      </c>
      <c r="X201" s="312">
        <v>500000</v>
      </c>
      <c r="Y201" s="312">
        <v>0</v>
      </c>
      <c r="Z201" s="314">
        <v>0</v>
      </c>
      <c r="AA201" s="312">
        <v>0</v>
      </c>
      <c r="AB201" s="312">
        <v>0</v>
      </c>
      <c r="AC201" s="315">
        <v>500000</v>
      </c>
      <c r="AD201" s="312" t="s">
        <v>1246</v>
      </c>
      <c r="AE201" s="316">
        <v>26</v>
      </c>
      <c r="AF201" s="316">
        <v>0</v>
      </c>
      <c r="AG201" s="316">
        <v>7</v>
      </c>
      <c r="AH201" s="316">
        <v>0</v>
      </c>
      <c r="AI201" s="316">
        <v>0</v>
      </c>
      <c r="AJ201" s="316">
        <v>7</v>
      </c>
      <c r="AK201" s="316">
        <v>0</v>
      </c>
      <c r="AL201" s="316">
        <v>0</v>
      </c>
      <c r="AM201" s="316">
        <v>0</v>
      </c>
      <c r="AN201" s="316">
        <v>0</v>
      </c>
      <c r="AO201" s="316">
        <v>0</v>
      </c>
      <c r="AP201" s="316">
        <v>0</v>
      </c>
      <c r="AQ201" s="312">
        <v>1346153.8462</v>
      </c>
      <c r="AR201" s="312">
        <v>0</v>
      </c>
      <c r="AS201" s="312">
        <v>0</v>
      </c>
      <c r="AT201" s="312">
        <v>1346153.8462</v>
      </c>
      <c r="AU201" s="312">
        <v>0</v>
      </c>
      <c r="AV201" s="312">
        <v>134615</v>
      </c>
      <c r="AW201" s="312">
        <v>0</v>
      </c>
      <c r="AX201" s="312">
        <v>0</v>
      </c>
      <c r="AY201" s="218">
        <v>0</v>
      </c>
      <c r="AZ201" s="312">
        <v>0</v>
      </c>
      <c r="BA201" s="218">
        <v>0</v>
      </c>
      <c r="BB201" s="312">
        <v>0</v>
      </c>
      <c r="BC201" s="312">
        <v>0</v>
      </c>
      <c r="BD201" s="312">
        <v>0</v>
      </c>
      <c r="BE201" s="312">
        <v>134615</v>
      </c>
      <c r="BF201" s="218">
        <v>0</v>
      </c>
      <c r="BG201" s="218">
        <v>0</v>
      </c>
      <c r="BH201" s="218">
        <v>0</v>
      </c>
      <c r="BI201" s="218">
        <v>0</v>
      </c>
      <c r="BJ201" s="218">
        <v>0</v>
      </c>
      <c r="BK201" s="218">
        <v>0</v>
      </c>
      <c r="BL201" s="218">
        <v>0</v>
      </c>
      <c r="BM201" s="218">
        <v>0</v>
      </c>
      <c r="BN201" s="218">
        <v>0</v>
      </c>
      <c r="BO201" s="218">
        <v>0</v>
      </c>
      <c r="BP201" s="218">
        <v>0</v>
      </c>
      <c r="BQ201" s="312">
        <v>0</v>
      </c>
      <c r="BR201" s="218">
        <v>0</v>
      </c>
      <c r="BS201" s="312">
        <v>0</v>
      </c>
      <c r="BT201" s="315">
        <v>1480768.8462</v>
      </c>
      <c r="BU201" s="312">
        <v>0</v>
      </c>
      <c r="BV201" s="312">
        <v>0</v>
      </c>
      <c r="BW201" s="312">
        <v>0</v>
      </c>
      <c r="BX201" s="312">
        <v>11000000</v>
      </c>
      <c r="BY201" s="312">
        <v>0</v>
      </c>
      <c r="BZ201" s="312">
        <v>0</v>
      </c>
      <c r="CA201" s="312">
        <v>0</v>
      </c>
      <c r="CB201" s="312">
        <v>0</v>
      </c>
      <c r="CC201" s="312">
        <v>0</v>
      </c>
      <c r="CD201" s="312">
        <v>525000</v>
      </c>
      <c r="CE201" s="312">
        <v>525000</v>
      </c>
      <c r="CF201" s="312">
        <v>11525000</v>
      </c>
      <c r="CG201" s="312">
        <v>0</v>
      </c>
      <c r="CH201" s="312">
        <v>0</v>
      </c>
      <c r="CI201" s="312">
        <v>0</v>
      </c>
      <c r="CJ201" s="312">
        <v>0</v>
      </c>
      <c r="CK201" s="312">
        <v>0</v>
      </c>
      <c r="CL201" s="312">
        <v>0</v>
      </c>
      <c r="CM201" s="312">
        <v>0</v>
      </c>
      <c r="CN201" s="312">
        <v>0</v>
      </c>
      <c r="CO201" s="312">
        <v>0</v>
      </c>
      <c r="CP201" s="312">
        <v>0</v>
      </c>
      <c r="CQ201" s="312">
        <v>0</v>
      </c>
      <c r="CR201" s="312">
        <v>955769</v>
      </c>
      <c r="CS201" s="312">
        <v>0</v>
      </c>
      <c r="CT201" s="315">
        <v>955769</v>
      </c>
      <c r="CU201" s="312">
        <v>0</v>
      </c>
      <c r="CV201" s="312">
        <v>0</v>
      </c>
      <c r="CW201" s="312">
        <v>0</v>
      </c>
      <c r="CX201" s="312"/>
      <c r="CY201" s="312">
        <v>1100000</v>
      </c>
      <c r="CZ201" s="312">
        <v>1100000</v>
      </c>
      <c r="DA201" s="312">
        <v>1625000</v>
      </c>
      <c r="DB201" s="312">
        <v>0</v>
      </c>
      <c r="DC201" s="312">
        <v>2580769</v>
      </c>
      <c r="DD201" s="312"/>
      <c r="DE201" s="312" t="s">
        <v>980</v>
      </c>
      <c r="DF201" s="312">
        <v>416666.66666666698</v>
      </c>
      <c r="DG201" s="310" t="s">
        <v>195</v>
      </c>
      <c r="DH201" s="310"/>
      <c r="DI201" s="310" t="s">
        <v>1227</v>
      </c>
      <c r="DJ201" s="312"/>
      <c r="DK201" s="312"/>
      <c r="DL201" s="312"/>
      <c r="DM201" s="310"/>
      <c r="DN201" s="312"/>
      <c r="DO201" s="312"/>
      <c r="DP201" s="312"/>
      <c r="DQ201" s="312"/>
      <c r="DR201" s="317"/>
      <c r="DS201" s="317"/>
      <c r="DT201" s="305"/>
    </row>
    <row r="202" spans="1:124" s="304" customFormat="1" ht="20.25" customHeight="1" x14ac:dyDescent="0.35">
      <c r="A202" s="307">
        <v>199</v>
      </c>
      <c r="B202" s="307" t="s">
        <v>1039</v>
      </c>
      <c r="C202" s="308" t="s">
        <v>472</v>
      </c>
      <c r="D202" s="308" t="s">
        <v>192</v>
      </c>
      <c r="E202" s="308" t="s">
        <v>452</v>
      </c>
      <c r="F202" s="307" t="s">
        <v>151</v>
      </c>
      <c r="G202" s="308" t="s">
        <v>473</v>
      </c>
      <c r="H202" s="308" t="s">
        <v>129</v>
      </c>
      <c r="I202" s="308" t="s">
        <v>179</v>
      </c>
      <c r="J202" s="308" t="s">
        <v>131</v>
      </c>
      <c r="K202" s="308" t="s">
        <v>132</v>
      </c>
      <c r="L202" s="318">
        <v>44019</v>
      </c>
      <c r="M202" s="309"/>
      <c r="N202" s="309"/>
      <c r="O202" s="318"/>
      <c r="P202" s="310" t="s">
        <v>133</v>
      </c>
      <c r="Q202" s="311" t="s">
        <v>774</v>
      </c>
      <c r="R202" s="310" t="s">
        <v>134</v>
      </c>
      <c r="S202" s="312">
        <v>0</v>
      </c>
      <c r="T202" s="312">
        <v>5000000</v>
      </c>
      <c r="U202" s="312"/>
      <c r="V202" s="313">
        <v>5000000</v>
      </c>
      <c r="W202" s="312">
        <v>0</v>
      </c>
      <c r="X202" s="312">
        <v>0</v>
      </c>
      <c r="Y202" s="312">
        <v>0</v>
      </c>
      <c r="Z202" s="314">
        <v>0</v>
      </c>
      <c r="AA202" s="312">
        <v>0</v>
      </c>
      <c r="AB202" s="312">
        <v>0</v>
      </c>
      <c r="AC202" s="315">
        <v>0</v>
      </c>
      <c r="AD202" s="312" t="s">
        <v>1245</v>
      </c>
      <c r="AE202" s="316">
        <v>21</v>
      </c>
      <c r="AF202" s="316">
        <v>19</v>
      </c>
      <c r="AG202" s="316">
        <v>2</v>
      </c>
      <c r="AH202" s="316">
        <v>0</v>
      </c>
      <c r="AI202" s="316">
        <v>0</v>
      </c>
      <c r="AJ202" s="316">
        <v>21</v>
      </c>
      <c r="AK202" s="316">
        <v>0</v>
      </c>
      <c r="AL202" s="316">
        <v>0</v>
      </c>
      <c r="AM202" s="316">
        <v>0</v>
      </c>
      <c r="AN202" s="316">
        <v>0</v>
      </c>
      <c r="AO202" s="316">
        <v>0</v>
      </c>
      <c r="AP202" s="316">
        <v>0</v>
      </c>
      <c r="AQ202" s="312">
        <v>5000000</v>
      </c>
      <c r="AR202" s="312">
        <v>0</v>
      </c>
      <c r="AS202" s="312">
        <v>0</v>
      </c>
      <c r="AT202" s="312">
        <v>5000000</v>
      </c>
      <c r="AU202" s="312">
        <v>0</v>
      </c>
      <c r="AV202" s="312">
        <v>0</v>
      </c>
      <c r="AW202" s="312">
        <v>0</v>
      </c>
      <c r="AX202" s="312">
        <v>0</v>
      </c>
      <c r="AY202" s="218">
        <v>0</v>
      </c>
      <c r="AZ202" s="312">
        <v>0</v>
      </c>
      <c r="BA202" s="218">
        <v>0</v>
      </c>
      <c r="BB202" s="312">
        <v>0</v>
      </c>
      <c r="BC202" s="312">
        <v>0</v>
      </c>
      <c r="BD202" s="312">
        <v>0</v>
      </c>
      <c r="BE202" s="312">
        <v>0</v>
      </c>
      <c r="BF202" s="218">
        <v>0</v>
      </c>
      <c r="BG202" s="218">
        <v>0</v>
      </c>
      <c r="BH202" s="218">
        <v>0</v>
      </c>
      <c r="BI202" s="218">
        <v>0</v>
      </c>
      <c r="BJ202" s="218">
        <v>0</v>
      </c>
      <c r="BK202" s="218">
        <v>0</v>
      </c>
      <c r="BL202" s="218">
        <v>0</v>
      </c>
      <c r="BM202" s="218">
        <v>0</v>
      </c>
      <c r="BN202" s="218">
        <v>0</v>
      </c>
      <c r="BO202" s="218">
        <v>0</v>
      </c>
      <c r="BP202" s="218">
        <v>0</v>
      </c>
      <c r="BQ202" s="312">
        <v>0</v>
      </c>
      <c r="BR202" s="218">
        <v>0</v>
      </c>
      <c r="BS202" s="312">
        <v>0</v>
      </c>
      <c r="BT202" s="315">
        <v>5000000</v>
      </c>
      <c r="BU202" s="312">
        <v>0</v>
      </c>
      <c r="BV202" s="312">
        <v>0</v>
      </c>
      <c r="BW202" s="312">
        <v>0</v>
      </c>
      <c r="BX202" s="312">
        <v>11000000</v>
      </c>
      <c r="BY202" s="312">
        <v>0</v>
      </c>
      <c r="BZ202" s="312">
        <v>0</v>
      </c>
      <c r="CA202" s="312">
        <v>400000</v>
      </c>
      <c r="CB202" s="312">
        <v>50000</v>
      </c>
      <c r="CC202" s="312">
        <v>75000</v>
      </c>
      <c r="CD202" s="312">
        <v>0</v>
      </c>
      <c r="CE202" s="312">
        <v>525000</v>
      </c>
      <c r="CF202" s="312">
        <v>11525000</v>
      </c>
      <c r="CG202" s="312">
        <v>0</v>
      </c>
      <c r="CH202" s="312">
        <v>0</v>
      </c>
      <c r="CI202" s="312">
        <v>0</v>
      </c>
      <c r="CJ202" s="312">
        <v>0</v>
      </c>
      <c r="CK202" s="312">
        <v>0</v>
      </c>
      <c r="CL202" s="312">
        <v>0</v>
      </c>
      <c r="CM202" s="312">
        <v>0</v>
      </c>
      <c r="CN202" s="312">
        <v>0</v>
      </c>
      <c r="CO202" s="312">
        <v>0</v>
      </c>
      <c r="CP202" s="312">
        <v>0</v>
      </c>
      <c r="CQ202" s="312">
        <v>0</v>
      </c>
      <c r="CR202" s="312">
        <v>4475000</v>
      </c>
      <c r="CS202" s="312">
        <v>0</v>
      </c>
      <c r="CT202" s="315">
        <v>4475000</v>
      </c>
      <c r="CU202" s="312">
        <v>850000</v>
      </c>
      <c r="CV202" s="312">
        <v>0</v>
      </c>
      <c r="CW202" s="312">
        <v>150000</v>
      </c>
      <c r="CX202" s="312"/>
      <c r="CY202" s="312">
        <v>0</v>
      </c>
      <c r="CZ202" s="312">
        <v>1000000</v>
      </c>
      <c r="DA202" s="312">
        <v>1525000</v>
      </c>
      <c r="DB202" s="312">
        <v>100000</v>
      </c>
      <c r="DC202" s="312">
        <v>6100000</v>
      </c>
      <c r="DD202" s="312"/>
      <c r="DE202" s="312" t="s">
        <v>980</v>
      </c>
      <c r="DF202" s="312">
        <v>416666.66666666698</v>
      </c>
      <c r="DG202" s="310" t="s">
        <v>135</v>
      </c>
      <c r="DH202" s="310"/>
      <c r="DI202" s="310" t="s">
        <v>1227</v>
      </c>
      <c r="DJ202" s="312"/>
      <c r="DK202" s="312"/>
      <c r="DL202" s="312"/>
      <c r="DM202" s="310"/>
      <c r="DN202" s="312"/>
      <c r="DO202" s="312"/>
      <c r="DP202" s="312"/>
      <c r="DQ202" s="312"/>
      <c r="DR202" s="317"/>
      <c r="DS202" s="317"/>
      <c r="DT202" s="305"/>
    </row>
    <row r="203" spans="1:124" s="304" customFormat="1" ht="20.25" customHeight="1" x14ac:dyDescent="0.35">
      <c r="A203" s="307">
        <v>200</v>
      </c>
      <c r="B203" s="307" t="s">
        <v>1128</v>
      </c>
      <c r="C203" s="308" t="s">
        <v>484</v>
      </c>
      <c r="D203" s="308" t="s">
        <v>192</v>
      </c>
      <c r="E203" s="308" t="s">
        <v>452</v>
      </c>
      <c r="F203" s="307" t="s">
        <v>151</v>
      </c>
      <c r="G203" s="308" t="s">
        <v>463</v>
      </c>
      <c r="H203" s="308" t="s">
        <v>129</v>
      </c>
      <c r="I203" s="308" t="s">
        <v>179</v>
      </c>
      <c r="J203" s="308" t="s">
        <v>131</v>
      </c>
      <c r="K203" s="308" t="s">
        <v>132</v>
      </c>
      <c r="L203" s="318">
        <v>44495</v>
      </c>
      <c r="M203" s="309"/>
      <c r="N203" s="309"/>
      <c r="O203" s="318"/>
      <c r="P203" s="310"/>
      <c r="Q203" s="311" t="s">
        <v>1256</v>
      </c>
      <c r="R203" s="310" t="s">
        <v>134</v>
      </c>
      <c r="S203" s="312">
        <v>0</v>
      </c>
      <c r="T203" s="312">
        <v>5000000</v>
      </c>
      <c r="U203" s="312"/>
      <c r="V203" s="313">
        <v>5000000</v>
      </c>
      <c r="W203" s="312">
        <v>0</v>
      </c>
      <c r="X203" s="312">
        <v>500000</v>
      </c>
      <c r="Y203" s="312">
        <v>0</v>
      </c>
      <c r="Z203" s="314">
        <v>0</v>
      </c>
      <c r="AA203" s="312">
        <v>0</v>
      </c>
      <c r="AB203" s="312">
        <v>0</v>
      </c>
      <c r="AC203" s="315">
        <v>500000</v>
      </c>
      <c r="AD203" s="312" t="s">
        <v>1246</v>
      </c>
      <c r="AE203" s="316">
        <v>26</v>
      </c>
      <c r="AF203" s="316">
        <v>26</v>
      </c>
      <c r="AG203" s="316">
        <v>0</v>
      </c>
      <c r="AH203" s="316">
        <v>0</v>
      </c>
      <c r="AI203" s="316">
        <v>0</v>
      </c>
      <c r="AJ203" s="316">
        <v>26</v>
      </c>
      <c r="AK203" s="316">
        <v>0</v>
      </c>
      <c r="AL203" s="316">
        <v>0</v>
      </c>
      <c r="AM203" s="316">
        <v>0</v>
      </c>
      <c r="AN203" s="316">
        <v>0</v>
      </c>
      <c r="AO203" s="316">
        <v>0</v>
      </c>
      <c r="AP203" s="316">
        <v>0</v>
      </c>
      <c r="AQ203" s="312">
        <v>5000000</v>
      </c>
      <c r="AR203" s="312">
        <v>0</v>
      </c>
      <c r="AS203" s="312">
        <v>0</v>
      </c>
      <c r="AT203" s="312">
        <v>5000000</v>
      </c>
      <c r="AU203" s="312">
        <v>0</v>
      </c>
      <c r="AV203" s="312">
        <v>500000</v>
      </c>
      <c r="AW203" s="312">
        <v>0</v>
      </c>
      <c r="AX203" s="312">
        <v>0</v>
      </c>
      <c r="AY203" s="218">
        <v>0</v>
      </c>
      <c r="AZ203" s="312">
        <v>0</v>
      </c>
      <c r="BA203" s="218">
        <v>0</v>
      </c>
      <c r="BB203" s="312">
        <v>0</v>
      </c>
      <c r="BC203" s="312">
        <v>0</v>
      </c>
      <c r="BD203" s="312">
        <v>0</v>
      </c>
      <c r="BE203" s="312">
        <v>500000</v>
      </c>
      <c r="BF203" s="218">
        <v>0</v>
      </c>
      <c r="BG203" s="218">
        <v>0</v>
      </c>
      <c r="BH203" s="218">
        <v>0</v>
      </c>
      <c r="BI203" s="218">
        <v>0</v>
      </c>
      <c r="BJ203" s="218">
        <v>0</v>
      </c>
      <c r="BK203" s="218">
        <v>0</v>
      </c>
      <c r="BL203" s="218">
        <v>0</v>
      </c>
      <c r="BM203" s="218">
        <v>0</v>
      </c>
      <c r="BN203" s="218">
        <v>0</v>
      </c>
      <c r="BO203" s="218">
        <v>0</v>
      </c>
      <c r="BP203" s="218">
        <v>0</v>
      </c>
      <c r="BQ203" s="312">
        <v>0</v>
      </c>
      <c r="BR203" s="218">
        <v>0</v>
      </c>
      <c r="BS203" s="312">
        <v>0</v>
      </c>
      <c r="BT203" s="315">
        <v>5500000</v>
      </c>
      <c r="BU203" s="312">
        <v>0</v>
      </c>
      <c r="BV203" s="312">
        <v>0</v>
      </c>
      <c r="BW203" s="312">
        <v>0</v>
      </c>
      <c r="BX203" s="312">
        <v>0</v>
      </c>
      <c r="BY203" s="312">
        <v>0</v>
      </c>
      <c r="BZ203" s="312">
        <v>0</v>
      </c>
      <c r="CA203" s="312">
        <v>0</v>
      </c>
      <c r="CB203" s="312">
        <v>0</v>
      </c>
      <c r="CC203" s="312">
        <v>0</v>
      </c>
      <c r="CD203" s="312">
        <v>0</v>
      </c>
      <c r="CE203" s="312">
        <v>0</v>
      </c>
      <c r="CF203" s="312">
        <v>0</v>
      </c>
      <c r="CG203" s="312">
        <v>5500000</v>
      </c>
      <c r="CH203" s="312">
        <v>550000</v>
      </c>
      <c r="CI203" s="312">
        <v>0</v>
      </c>
      <c r="CJ203" s="312">
        <v>550000</v>
      </c>
      <c r="CK203" s="312">
        <v>0</v>
      </c>
      <c r="CL203" s="312">
        <v>0</v>
      </c>
      <c r="CM203" s="312">
        <v>0</v>
      </c>
      <c r="CN203" s="312">
        <v>0</v>
      </c>
      <c r="CO203" s="312">
        <v>0</v>
      </c>
      <c r="CP203" s="312">
        <v>0</v>
      </c>
      <c r="CQ203" s="312">
        <v>0</v>
      </c>
      <c r="CR203" s="312">
        <v>4950000</v>
      </c>
      <c r="CS203" s="312">
        <v>0</v>
      </c>
      <c r="CT203" s="315">
        <v>4950000</v>
      </c>
      <c r="CU203" s="312">
        <v>0</v>
      </c>
      <c r="CV203" s="312">
        <v>0</v>
      </c>
      <c r="CW203" s="312">
        <v>0</v>
      </c>
      <c r="CX203" s="312"/>
      <c r="CY203" s="312">
        <v>0</v>
      </c>
      <c r="CZ203" s="312">
        <v>0</v>
      </c>
      <c r="DA203" s="312">
        <v>0</v>
      </c>
      <c r="DB203" s="312">
        <v>0</v>
      </c>
      <c r="DC203" s="312">
        <v>5500000</v>
      </c>
      <c r="DD203" s="312"/>
      <c r="DE203" s="312" t="s">
        <v>980</v>
      </c>
      <c r="DF203" s="312">
        <v>416666.66666666698</v>
      </c>
      <c r="DG203" s="310" t="s">
        <v>200</v>
      </c>
      <c r="DH203" s="310" t="s">
        <v>1229</v>
      </c>
      <c r="DI203" s="310" t="s">
        <v>1231</v>
      </c>
      <c r="DJ203" s="312"/>
      <c r="DK203" s="312"/>
      <c r="DL203" s="312"/>
      <c r="DM203" s="310"/>
      <c r="DN203" s="312"/>
      <c r="DO203" s="312"/>
      <c r="DP203" s="312"/>
      <c r="DQ203" s="312"/>
      <c r="DR203" s="317"/>
      <c r="DS203" s="317"/>
      <c r="DT203" s="305"/>
    </row>
    <row r="204" spans="1:124" s="304" customFormat="1" ht="20.25" customHeight="1" x14ac:dyDescent="0.35">
      <c r="A204" s="307">
        <v>201</v>
      </c>
      <c r="B204" s="307" t="s">
        <v>1131</v>
      </c>
      <c r="C204" s="308" t="s">
        <v>485</v>
      </c>
      <c r="D204" s="308" t="s">
        <v>192</v>
      </c>
      <c r="E204" s="308" t="s">
        <v>452</v>
      </c>
      <c r="F204" s="307" t="s">
        <v>151</v>
      </c>
      <c r="G204" s="308" t="s">
        <v>463</v>
      </c>
      <c r="H204" s="308" t="s">
        <v>129</v>
      </c>
      <c r="I204" s="308" t="s">
        <v>179</v>
      </c>
      <c r="J204" s="308" t="s">
        <v>131</v>
      </c>
      <c r="K204" s="308" t="s">
        <v>132</v>
      </c>
      <c r="L204" s="318">
        <v>44495</v>
      </c>
      <c r="M204" s="309"/>
      <c r="N204" s="309"/>
      <c r="O204" s="318"/>
      <c r="P204" s="310"/>
      <c r="Q204" s="311" t="s">
        <v>1256</v>
      </c>
      <c r="R204" s="310" t="s">
        <v>134</v>
      </c>
      <c r="S204" s="312">
        <v>0</v>
      </c>
      <c r="T204" s="312">
        <v>5000000</v>
      </c>
      <c r="U204" s="312"/>
      <c r="V204" s="313">
        <v>5000000</v>
      </c>
      <c r="W204" s="312">
        <v>0</v>
      </c>
      <c r="X204" s="312">
        <v>500000</v>
      </c>
      <c r="Y204" s="312">
        <v>0</v>
      </c>
      <c r="Z204" s="314">
        <v>0</v>
      </c>
      <c r="AA204" s="312">
        <v>0</v>
      </c>
      <c r="AB204" s="312">
        <v>0</v>
      </c>
      <c r="AC204" s="315">
        <v>500000</v>
      </c>
      <c r="AD204" s="312" t="s">
        <v>1246</v>
      </c>
      <c r="AE204" s="316">
        <v>26</v>
      </c>
      <c r="AF204" s="316">
        <v>26</v>
      </c>
      <c r="AG204" s="316">
        <v>0</v>
      </c>
      <c r="AH204" s="316">
        <v>0</v>
      </c>
      <c r="AI204" s="316">
        <v>0</v>
      </c>
      <c r="AJ204" s="316">
        <v>26</v>
      </c>
      <c r="AK204" s="316">
        <v>0</v>
      </c>
      <c r="AL204" s="316">
        <v>0</v>
      </c>
      <c r="AM204" s="316">
        <v>0</v>
      </c>
      <c r="AN204" s="316">
        <v>0</v>
      </c>
      <c r="AO204" s="316">
        <v>0</v>
      </c>
      <c r="AP204" s="316">
        <v>0</v>
      </c>
      <c r="AQ204" s="312">
        <v>5000000</v>
      </c>
      <c r="AR204" s="312">
        <v>0</v>
      </c>
      <c r="AS204" s="312">
        <v>0</v>
      </c>
      <c r="AT204" s="312">
        <v>5000000</v>
      </c>
      <c r="AU204" s="312">
        <v>0</v>
      </c>
      <c r="AV204" s="312">
        <v>500000</v>
      </c>
      <c r="AW204" s="312">
        <v>0</v>
      </c>
      <c r="AX204" s="312">
        <v>0</v>
      </c>
      <c r="AY204" s="218">
        <v>0</v>
      </c>
      <c r="AZ204" s="312">
        <v>0</v>
      </c>
      <c r="BA204" s="218">
        <v>0</v>
      </c>
      <c r="BB204" s="312">
        <v>0</v>
      </c>
      <c r="BC204" s="312">
        <v>0</v>
      </c>
      <c r="BD204" s="312">
        <v>0</v>
      </c>
      <c r="BE204" s="312">
        <v>500000</v>
      </c>
      <c r="BF204" s="218">
        <v>0</v>
      </c>
      <c r="BG204" s="218">
        <v>0</v>
      </c>
      <c r="BH204" s="218">
        <v>0</v>
      </c>
      <c r="BI204" s="218">
        <v>0</v>
      </c>
      <c r="BJ204" s="218">
        <v>0</v>
      </c>
      <c r="BK204" s="218">
        <v>0</v>
      </c>
      <c r="BL204" s="218">
        <v>0</v>
      </c>
      <c r="BM204" s="218">
        <v>0</v>
      </c>
      <c r="BN204" s="218">
        <v>0</v>
      </c>
      <c r="BO204" s="218">
        <v>0</v>
      </c>
      <c r="BP204" s="218">
        <v>0</v>
      </c>
      <c r="BQ204" s="312">
        <v>0</v>
      </c>
      <c r="BR204" s="218">
        <v>0</v>
      </c>
      <c r="BS204" s="312">
        <v>0</v>
      </c>
      <c r="BT204" s="315">
        <v>5500000</v>
      </c>
      <c r="BU204" s="312">
        <v>0</v>
      </c>
      <c r="BV204" s="312">
        <v>0</v>
      </c>
      <c r="BW204" s="312">
        <v>0</v>
      </c>
      <c r="BX204" s="312">
        <v>0</v>
      </c>
      <c r="BY204" s="312">
        <v>0</v>
      </c>
      <c r="BZ204" s="312">
        <v>0</v>
      </c>
      <c r="CA204" s="312">
        <v>0</v>
      </c>
      <c r="CB204" s="312">
        <v>0</v>
      </c>
      <c r="CC204" s="312">
        <v>0</v>
      </c>
      <c r="CD204" s="312">
        <v>0</v>
      </c>
      <c r="CE204" s="312">
        <v>0</v>
      </c>
      <c r="CF204" s="312">
        <v>0</v>
      </c>
      <c r="CG204" s="312">
        <v>5500000</v>
      </c>
      <c r="CH204" s="312">
        <v>550000</v>
      </c>
      <c r="CI204" s="312">
        <v>0</v>
      </c>
      <c r="CJ204" s="312">
        <v>550000</v>
      </c>
      <c r="CK204" s="312">
        <v>0</v>
      </c>
      <c r="CL204" s="312">
        <v>0</v>
      </c>
      <c r="CM204" s="312">
        <v>0</v>
      </c>
      <c r="CN204" s="312">
        <v>0</v>
      </c>
      <c r="CO204" s="312">
        <v>0</v>
      </c>
      <c r="CP204" s="312">
        <v>0</v>
      </c>
      <c r="CQ204" s="312">
        <v>0</v>
      </c>
      <c r="CR204" s="312">
        <v>4950000</v>
      </c>
      <c r="CS204" s="312">
        <v>0</v>
      </c>
      <c r="CT204" s="315">
        <v>4950000</v>
      </c>
      <c r="CU204" s="312">
        <v>0</v>
      </c>
      <c r="CV204" s="312">
        <v>0</v>
      </c>
      <c r="CW204" s="312">
        <v>0</v>
      </c>
      <c r="CX204" s="312"/>
      <c r="CY204" s="312">
        <v>0</v>
      </c>
      <c r="CZ204" s="312">
        <v>0</v>
      </c>
      <c r="DA204" s="312">
        <v>0</v>
      </c>
      <c r="DB204" s="312">
        <v>0</v>
      </c>
      <c r="DC204" s="312">
        <v>5500000</v>
      </c>
      <c r="DD204" s="312"/>
      <c r="DE204" s="312" t="s">
        <v>980</v>
      </c>
      <c r="DF204" s="312">
        <v>416666.66666666698</v>
      </c>
      <c r="DG204" s="310" t="s">
        <v>200</v>
      </c>
      <c r="DH204" s="310" t="s">
        <v>1229</v>
      </c>
      <c r="DI204" s="310" t="s">
        <v>1231</v>
      </c>
      <c r="DJ204" s="312"/>
      <c r="DK204" s="312"/>
      <c r="DL204" s="312"/>
      <c r="DM204" s="310"/>
      <c r="DN204" s="312"/>
      <c r="DO204" s="312"/>
      <c r="DP204" s="312"/>
      <c r="DQ204" s="312"/>
      <c r="DR204" s="317"/>
      <c r="DS204" s="317"/>
      <c r="DT204" s="305"/>
    </row>
    <row r="205" spans="1:124" s="304" customFormat="1" ht="20.25" customHeight="1" x14ac:dyDescent="0.35">
      <c r="A205" s="307">
        <v>202</v>
      </c>
      <c r="B205" s="307" t="s">
        <v>1185</v>
      </c>
      <c r="C205" s="308" t="s">
        <v>477</v>
      </c>
      <c r="D205" s="308" t="s">
        <v>192</v>
      </c>
      <c r="E205" s="308" t="s">
        <v>452</v>
      </c>
      <c r="F205" s="307" t="s">
        <v>147</v>
      </c>
      <c r="G205" s="308" t="s">
        <v>479</v>
      </c>
      <c r="H205" s="308" t="s">
        <v>129</v>
      </c>
      <c r="I205" s="308" t="s">
        <v>179</v>
      </c>
      <c r="J205" s="308" t="s">
        <v>131</v>
      </c>
      <c r="K205" s="308" t="s">
        <v>132</v>
      </c>
      <c r="L205" s="318">
        <v>44375</v>
      </c>
      <c r="M205" s="309"/>
      <c r="N205" s="309"/>
      <c r="O205" s="318"/>
      <c r="P205" s="310" t="s">
        <v>133</v>
      </c>
      <c r="Q205" s="311" t="s">
        <v>774</v>
      </c>
      <c r="R205" s="310" t="s">
        <v>134</v>
      </c>
      <c r="S205" s="312">
        <v>0</v>
      </c>
      <c r="T205" s="312">
        <v>80000000</v>
      </c>
      <c r="U205" s="312"/>
      <c r="V205" s="313">
        <v>80000000</v>
      </c>
      <c r="W205" s="312">
        <v>0</v>
      </c>
      <c r="X205" s="312">
        <v>0</v>
      </c>
      <c r="Y205" s="312">
        <v>0</v>
      </c>
      <c r="Z205" s="314">
        <v>0</v>
      </c>
      <c r="AA205" s="312">
        <v>0</v>
      </c>
      <c r="AB205" s="312">
        <v>0</v>
      </c>
      <c r="AC205" s="315">
        <v>0</v>
      </c>
      <c r="AD205" s="312" t="s">
        <v>1245</v>
      </c>
      <c r="AE205" s="316">
        <v>21</v>
      </c>
      <c r="AF205" s="316">
        <v>16</v>
      </c>
      <c r="AG205" s="316">
        <v>5</v>
      </c>
      <c r="AH205" s="316">
        <v>0</v>
      </c>
      <c r="AI205" s="316">
        <v>0</v>
      </c>
      <c r="AJ205" s="316">
        <v>21</v>
      </c>
      <c r="AK205" s="316">
        <v>0</v>
      </c>
      <c r="AL205" s="316">
        <v>0</v>
      </c>
      <c r="AM205" s="316">
        <v>0</v>
      </c>
      <c r="AN205" s="316">
        <v>0</v>
      </c>
      <c r="AO205" s="316">
        <v>0</v>
      </c>
      <c r="AP205" s="316">
        <v>0</v>
      </c>
      <c r="AQ205" s="312">
        <v>80000000</v>
      </c>
      <c r="AR205" s="312">
        <v>0</v>
      </c>
      <c r="AS205" s="312">
        <v>0</v>
      </c>
      <c r="AT205" s="312">
        <v>80000000</v>
      </c>
      <c r="AU205" s="312">
        <v>0</v>
      </c>
      <c r="AV205" s="312">
        <v>0</v>
      </c>
      <c r="AW205" s="312">
        <v>0</v>
      </c>
      <c r="AX205" s="312">
        <v>0</v>
      </c>
      <c r="AY205" s="218">
        <v>0</v>
      </c>
      <c r="AZ205" s="312">
        <v>0</v>
      </c>
      <c r="BA205" s="218">
        <v>0</v>
      </c>
      <c r="BB205" s="312">
        <v>0</v>
      </c>
      <c r="BC205" s="312">
        <v>0</v>
      </c>
      <c r="BD205" s="312">
        <v>0</v>
      </c>
      <c r="BE205" s="312">
        <v>0</v>
      </c>
      <c r="BF205" s="218">
        <v>0</v>
      </c>
      <c r="BG205" s="218">
        <v>0</v>
      </c>
      <c r="BH205" s="218">
        <v>0</v>
      </c>
      <c r="BI205" s="218">
        <v>0</v>
      </c>
      <c r="BJ205" s="218">
        <v>0</v>
      </c>
      <c r="BK205" s="218">
        <v>0</v>
      </c>
      <c r="BL205" s="218">
        <v>0</v>
      </c>
      <c r="BM205" s="218">
        <v>0</v>
      </c>
      <c r="BN205" s="218">
        <v>0</v>
      </c>
      <c r="BO205" s="218">
        <v>0</v>
      </c>
      <c r="BP205" s="218">
        <v>0</v>
      </c>
      <c r="BQ205" s="312">
        <v>0</v>
      </c>
      <c r="BR205" s="218">
        <v>0</v>
      </c>
      <c r="BS205" s="312">
        <v>0</v>
      </c>
      <c r="BT205" s="315">
        <v>80000000</v>
      </c>
      <c r="BU205" s="312">
        <v>0</v>
      </c>
      <c r="BV205" s="312">
        <v>0</v>
      </c>
      <c r="BW205" s="312">
        <v>0</v>
      </c>
      <c r="BX205" s="312">
        <v>11000000</v>
      </c>
      <c r="BY205" s="312">
        <v>1</v>
      </c>
      <c r="BZ205" s="312">
        <v>4400000</v>
      </c>
      <c r="CA205" s="312">
        <v>2384000</v>
      </c>
      <c r="CB205" s="312">
        <v>800000</v>
      </c>
      <c r="CC205" s="312">
        <v>447000</v>
      </c>
      <c r="CD205" s="312">
        <v>0</v>
      </c>
      <c r="CE205" s="312">
        <v>3631000</v>
      </c>
      <c r="CF205" s="312">
        <v>19031000</v>
      </c>
      <c r="CG205" s="312">
        <v>60969000</v>
      </c>
      <c r="CH205" s="312">
        <v>12440700</v>
      </c>
      <c r="CI205" s="312">
        <v>0</v>
      </c>
      <c r="CJ205" s="312">
        <v>12440700</v>
      </c>
      <c r="CK205" s="312">
        <v>0</v>
      </c>
      <c r="CL205" s="312">
        <v>0</v>
      </c>
      <c r="CM205" s="312">
        <v>0</v>
      </c>
      <c r="CN205" s="312">
        <v>0</v>
      </c>
      <c r="CO205" s="312">
        <v>0</v>
      </c>
      <c r="CP205" s="312">
        <v>0</v>
      </c>
      <c r="CQ205" s="312">
        <v>0</v>
      </c>
      <c r="CR205" s="312">
        <v>63928300</v>
      </c>
      <c r="CS205" s="312">
        <v>0</v>
      </c>
      <c r="CT205" s="315">
        <v>63928300</v>
      </c>
      <c r="CU205" s="312">
        <v>5066000</v>
      </c>
      <c r="CV205" s="312">
        <v>0</v>
      </c>
      <c r="CW205" s="312">
        <v>894000</v>
      </c>
      <c r="CX205" s="312"/>
      <c r="CY205" s="312">
        <v>0</v>
      </c>
      <c r="CZ205" s="312">
        <v>5960000</v>
      </c>
      <c r="DA205" s="312">
        <v>9591000</v>
      </c>
      <c r="DB205" s="312">
        <v>596000</v>
      </c>
      <c r="DC205" s="312">
        <v>86556000</v>
      </c>
      <c r="DD205" s="312"/>
      <c r="DE205" s="312" t="s">
        <v>980</v>
      </c>
      <c r="DF205" s="312">
        <v>6666666.6666666698</v>
      </c>
      <c r="DG205" s="310" t="s">
        <v>135</v>
      </c>
      <c r="DH205" s="310"/>
      <c r="DI205" s="310" t="s">
        <v>1227</v>
      </c>
      <c r="DJ205" s="312"/>
      <c r="DK205" s="312"/>
      <c r="DL205" s="312"/>
      <c r="DM205" s="310"/>
      <c r="DN205" s="312"/>
      <c r="DO205" s="312"/>
      <c r="DP205" s="312"/>
      <c r="DQ205" s="312"/>
      <c r="DR205" s="317"/>
      <c r="DS205" s="317"/>
      <c r="DT205" s="305"/>
    </row>
    <row r="206" spans="1:124" s="304" customFormat="1" ht="20.25" customHeight="1" x14ac:dyDescent="0.35">
      <c r="A206" s="307">
        <v>203</v>
      </c>
      <c r="B206" s="307" t="s">
        <v>1186</v>
      </c>
      <c r="C206" s="308" t="s">
        <v>451</v>
      </c>
      <c r="D206" s="308" t="s">
        <v>192</v>
      </c>
      <c r="E206" s="308" t="s">
        <v>452</v>
      </c>
      <c r="F206" s="307" t="s">
        <v>127</v>
      </c>
      <c r="G206" s="308" t="s">
        <v>453</v>
      </c>
      <c r="H206" s="308" t="s">
        <v>169</v>
      </c>
      <c r="I206" s="308" t="s">
        <v>179</v>
      </c>
      <c r="J206" s="308" t="s">
        <v>131</v>
      </c>
      <c r="K206" s="308" t="s">
        <v>132</v>
      </c>
      <c r="L206" s="318">
        <v>43206</v>
      </c>
      <c r="M206" s="309"/>
      <c r="N206" s="309"/>
      <c r="O206" s="318"/>
      <c r="P206" s="310" t="s">
        <v>133</v>
      </c>
      <c r="Q206" s="311" t="s">
        <v>774</v>
      </c>
      <c r="R206" s="310" t="s">
        <v>134</v>
      </c>
      <c r="S206" s="312">
        <v>0</v>
      </c>
      <c r="T206" s="312">
        <v>40000000</v>
      </c>
      <c r="U206" s="312"/>
      <c r="V206" s="313">
        <v>40000000</v>
      </c>
      <c r="W206" s="312">
        <v>0</v>
      </c>
      <c r="X206" s="312">
        <v>0</v>
      </c>
      <c r="Y206" s="312">
        <v>0</v>
      </c>
      <c r="Z206" s="314">
        <v>0</v>
      </c>
      <c r="AA206" s="312">
        <v>0</v>
      </c>
      <c r="AB206" s="312">
        <v>0</v>
      </c>
      <c r="AC206" s="315">
        <v>0</v>
      </c>
      <c r="AD206" s="312" t="s">
        <v>1245</v>
      </c>
      <c r="AE206" s="316">
        <v>21</v>
      </c>
      <c r="AF206" s="316">
        <v>20</v>
      </c>
      <c r="AG206" s="316">
        <v>1</v>
      </c>
      <c r="AH206" s="316">
        <v>0</v>
      </c>
      <c r="AI206" s="316">
        <v>0</v>
      </c>
      <c r="AJ206" s="316">
        <v>21</v>
      </c>
      <c r="AK206" s="316">
        <v>0</v>
      </c>
      <c r="AL206" s="316">
        <v>0</v>
      </c>
      <c r="AM206" s="316">
        <v>0</v>
      </c>
      <c r="AN206" s="316">
        <v>0</v>
      </c>
      <c r="AO206" s="316">
        <v>0</v>
      </c>
      <c r="AP206" s="316">
        <v>0</v>
      </c>
      <c r="AQ206" s="312">
        <v>40000000</v>
      </c>
      <c r="AR206" s="312">
        <v>0</v>
      </c>
      <c r="AS206" s="312">
        <v>0</v>
      </c>
      <c r="AT206" s="312">
        <v>40000000</v>
      </c>
      <c r="AU206" s="312">
        <v>0</v>
      </c>
      <c r="AV206" s="312">
        <v>0</v>
      </c>
      <c r="AW206" s="312">
        <v>0</v>
      </c>
      <c r="AX206" s="312">
        <v>0</v>
      </c>
      <c r="AY206" s="218">
        <v>0</v>
      </c>
      <c r="AZ206" s="312">
        <v>0</v>
      </c>
      <c r="BA206" s="218">
        <v>0</v>
      </c>
      <c r="BB206" s="312">
        <v>0</v>
      </c>
      <c r="BC206" s="312">
        <v>0</v>
      </c>
      <c r="BD206" s="312">
        <v>0</v>
      </c>
      <c r="BE206" s="312">
        <v>0</v>
      </c>
      <c r="BF206" s="218">
        <v>0</v>
      </c>
      <c r="BG206" s="218">
        <v>0</v>
      </c>
      <c r="BH206" s="218">
        <v>0</v>
      </c>
      <c r="BI206" s="218">
        <v>0</v>
      </c>
      <c r="BJ206" s="218">
        <v>0</v>
      </c>
      <c r="BK206" s="218">
        <v>0</v>
      </c>
      <c r="BL206" s="218">
        <v>0</v>
      </c>
      <c r="BM206" s="218">
        <v>0</v>
      </c>
      <c r="BN206" s="218">
        <v>0</v>
      </c>
      <c r="BO206" s="218">
        <v>0</v>
      </c>
      <c r="BP206" s="218">
        <v>0</v>
      </c>
      <c r="BQ206" s="312">
        <v>0</v>
      </c>
      <c r="BR206" s="218">
        <v>0</v>
      </c>
      <c r="BS206" s="312">
        <v>0</v>
      </c>
      <c r="BT206" s="315">
        <v>40000000</v>
      </c>
      <c r="BU206" s="312">
        <v>0</v>
      </c>
      <c r="BV206" s="312">
        <v>0</v>
      </c>
      <c r="BW206" s="312">
        <v>0</v>
      </c>
      <c r="BX206" s="312">
        <v>11000000</v>
      </c>
      <c r="BY206" s="312">
        <v>1</v>
      </c>
      <c r="BZ206" s="312">
        <v>4400000</v>
      </c>
      <c r="CA206" s="312">
        <v>2384000</v>
      </c>
      <c r="CB206" s="312">
        <v>400000</v>
      </c>
      <c r="CC206" s="312">
        <v>447000</v>
      </c>
      <c r="CD206" s="312">
        <v>0</v>
      </c>
      <c r="CE206" s="312">
        <v>3231000</v>
      </c>
      <c r="CF206" s="312">
        <v>18631000</v>
      </c>
      <c r="CG206" s="312">
        <v>21369000</v>
      </c>
      <c r="CH206" s="312">
        <v>2623800</v>
      </c>
      <c r="CI206" s="312">
        <v>0</v>
      </c>
      <c r="CJ206" s="312">
        <v>2623800</v>
      </c>
      <c r="CK206" s="312">
        <v>0</v>
      </c>
      <c r="CL206" s="312">
        <v>0</v>
      </c>
      <c r="CM206" s="312">
        <v>0</v>
      </c>
      <c r="CN206" s="312">
        <v>0</v>
      </c>
      <c r="CO206" s="312">
        <v>373400</v>
      </c>
      <c r="CP206" s="312">
        <v>0</v>
      </c>
      <c r="CQ206" s="312">
        <v>373400</v>
      </c>
      <c r="CR206" s="312">
        <v>33771800</v>
      </c>
      <c r="CS206" s="312">
        <v>0</v>
      </c>
      <c r="CT206" s="315">
        <v>33771800</v>
      </c>
      <c r="CU206" s="312">
        <v>5066000</v>
      </c>
      <c r="CV206" s="312">
        <v>0</v>
      </c>
      <c r="CW206" s="312">
        <v>894000</v>
      </c>
      <c r="CX206" s="312"/>
      <c r="CY206" s="312">
        <v>0</v>
      </c>
      <c r="CZ206" s="312">
        <v>5960000</v>
      </c>
      <c r="DA206" s="312">
        <v>9191000</v>
      </c>
      <c r="DB206" s="312">
        <v>596000</v>
      </c>
      <c r="DC206" s="312">
        <v>46556000</v>
      </c>
      <c r="DD206" s="312"/>
      <c r="DE206" s="312" t="s">
        <v>982</v>
      </c>
      <c r="DF206" s="312">
        <v>3333333.3333333302</v>
      </c>
      <c r="DG206" s="310" t="s">
        <v>172</v>
      </c>
      <c r="DH206" s="310"/>
      <c r="DI206" s="310" t="s">
        <v>1232</v>
      </c>
      <c r="DJ206" s="312"/>
      <c r="DK206" s="312"/>
      <c r="DL206" s="312"/>
      <c r="DM206" s="310"/>
      <c r="DN206" s="312"/>
      <c r="DO206" s="312"/>
      <c r="DP206" s="312"/>
      <c r="DQ206" s="312"/>
      <c r="DR206" s="317"/>
      <c r="DS206" s="317"/>
      <c r="DT206" s="305"/>
    </row>
    <row r="207" spans="1:124" s="304" customFormat="1" ht="20.25" customHeight="1" x14ac:dyDescent="0.35">
      <c r="A207" s="307">
        <v>204</v>
      </c>
      <c r="B207" s="307" t="s">
        <v>1188</v>
      </c>
      <c r="C207" s="308" t="s">
        <v>454</v>
      </c>
      <c r="D207" s="308" t="s">
        <v>192</v>
      </c>
      <c r="E207" s="308" t="s">
        <v>452</v>
      </c>
      <c r="F207" s="307" t="s">
        <v>127</v>
      </c>
      <c r="G207" s="308" t="s">
        <v>455</v>
      </c>
      <c r="H207" s="308" t="s">
        <v>169</v>
      </c>
      <c r="I207" s="308" t="s">
        <v>179</v>
      </c>
      <c r="J207" s="308" t="s">
        <v>131</v>
      </c>
      <c r="K207" s="308" t="s">
        <v>132</v>
      </c>
      <c r="L207" s="318">
        <v>43647</v>
      </c>
      <c r="M207" s="309"/>
      <c r="N207" s="309"/>
      <c r="O207" s="318"/>
      <c r="P207" s="310" t="s">
        <v>133</v>
      </c>
      <c r="Q207" s="311" t="s">
        <v>774</v>
      </c>
      <c r="R207" s="310" t="s">
        <v>134</v>
      </c>
      <c r="S207" s="312">
        <v>0</v>
      </c>
      <c r="T207" s="312">
        <v>40000000</v>
      </c>
      <c r="U207" s="312"/>
      <c r="V207" s="313">
        <v>40000000</v>
      </c>
      <c r="W207" s="312">
        <v>0</v>
      </c>
      <c r="X207" s="312">
        <v>3000000</v>
      </c>
      <c r="Y207" s="312">
        <v>0</v>
      </c>
      <c r="Z207" s="314">
        <v>0</v>
      </c>
      <c r="AA207" s="312">
        <v>0</v>
      </c>
      <c r="AB207" s="312">
        <v>0</v>
      </c>
      <c r="AC207" s="315">
        <v>3000000</v>
      </c>
      <c r="AD207" s="312" t="s">
        <v>1246</v>
      </c>
      <c r="AE207" s="316">
        <v>26</v>
      </c>
      <c r="AF207" s="316">
        <v>26</v>
      </c>
      <c r="AG207" s="316">
        <v>0</v>
      </c>
      <c r="AH207" s="316">
        <v>0</v>
      </c>
      <c r="AI207" s="316">
        <v>0</v>
      </c>
      <c r="AJ207" s="316">
        <v>26</v>
      </c>
      <c r="AK207" s="316">
        <v>0</v>
      </c>
      <c r="AL207" s="316">
        <v>0</v>
      </c>
      <c r="AM207" s="316">
        <v>0</v>
      </c>
      <c r="AN207" s="316">
        <v>0</v>
      </c>
      <c r="AO207" s="316">
        <v>0</v>
      </c>
      <c r="AP207" s="316">
        <v>0</v>
      </c>
      <c r="AQ207" s="312">
        <v>40000000</v>
      </c>
      <c r="AR207" s="312">
        <v>0</v>
      </c>
      <c r="AS207" s="312">
        <v>0</v>
      </c>
      <c r="AT207" s="312">
        <v>40000000</v>
      </c>
      <c r="AU207" s="312">
        <v>0</v>
      </c>
      <c r="AV207" s="312">
        <v>3000000</v>
      </c>
      <c r="AW207" s="312">
        <v>0</v>
      </c>
      <c r="AX207" s="312">
        <v>0</v>
      </c>
      <c r="AY207" s="218">
        <v>0</v>
      </c>
      <c r="AZ207" s="312">
        <v>0</v>
      </c>
      <c r="BA207" s="218">
        <v>0</v>
      </c>
      <c r="BB207" s="312">
        <v>0</v>
      </c>
      <c r="BC207" s="312">
        <v>0</v>
      </c>
      <c r="BD207" s="312">
        <v>0</v>
      </c>
      <c r="BE207" s="312">
        <v>3000000</v>
      </c>
      <c r="BF207" s="218">
        <v>0</v>
      </c>
      <c r="BG207" s="218">
        <v>0</v>
      </c>
      <c r="BH207" s="218">
        <v>0</v>
      </c>
      <c r="BI207" s="218">
        <v>0</v>
      </c>
      <c r="BJ207" s="218">
        <v>0</v>
      </c>
      <c r="BK207" s="218">
        <v>0</v>
      </c>
      <c r="BL207" s="218">
        <v>0</v>
      </c>
      <c r="BM207" s="218">
        <v>0</v>
      </c>
      <c r="BN207" s="218">
        <v>0</v>
      </c>
      <c r="BO207" s="218">
        <v>0</v>
      </c>
      <c r="BP207" s="218">
        <v>0</v>
      </c>
      <c r="BQ207" s="312">
        <v>0</v>
      </c>
      <c r="BR207" s="218">
        <v>0</v>
      </c>
      <c r="BS207" s="312">
        <v>0</v>
      </c>
      <c r="BT207" s="315">
        <v>43000000</v>
      </c>
      <c r="BU207" s="312">
        <v>0</v>
      </c>
      <c r="BV207" s="312">
        <v>0</v>
      </c>
      <c r="BW207" s="312">
        <v>0</v>
      </c>
      <c r="BX207" s="312">
        <v>11000000</v>
      </c>
      <c r="BY207" s="312">
        <v>1</v>
      </c>
      <c r="BZ207" s="312">
        <v>4400000</v>
      </c>
      <c r="CA207" s="312">
        <v>2384000</v>
      </c>
      <c r="CB207" s="312">
        <v>400000</v>
      </c>
      <c r="CC207" s="312">
        <v>447000</v>
      </c>
      <c r="CD207" s="312">
        <v>0</v>
      </c>
      <c r="CE207" s="312">
        <v>3231000</v>
      </c>
      <c r="CF207" s="312">
        <v>18631000</v>
      </c>
      <c r="CG207" s="312">
        <v>24369000</v>
      </c>
      <c r="CH207" s="312">
        <v>3223800</v>
      </c>
      <c r="CI207" s="312">
        <v>0</v>
      </c>
      <c r="CJ207" s="312">
        <v>3223800</v>
      </c>
      <c r="CK207" s="312">
        <v>0</v>
      </c>
      <c r="CL207" s="312">
        <v>149000</v>
      </c>
      <c r="CM207" s="312">
        <v>0</v>
      </c>
      <c r="CN207" s="312">
        <v>0</v>
      </c>
      <c r="CO207" s="312">
        <v>0</v>
      </c>
      <c r="CP207" s="312">
        <v>0</v>
      </c>
      <c r="CQ207" s="312">
        <v>149000</v>
      </c>
      <c r="CR207" s="312">
        <v>36396200</v>
      </c>
      <c r="CS207" s="312">
        <v>0</v>
      </c>
      <c r="CT207" s="315">
        <v>36396200</v>
      </c>
      <c r="CU207" s="312">
        <v>5066000</v>
      </c>
      <c r="CV207" s="312">
        <v>0</v>
      </c>
      <c r="CW207" s="312">
        <v>894000</v>
      </c>
      <c r="CX207" s="312"/>
      <c r="CY207" s="312">
        <v>0</v>
      </c>
      <c r="CZ207" s="312">
        <v>5960000</v>
      </c>
      <c r="DA207" s="312">
        <v>9191000</v>
      </c>
      <c r="DB207" s="312">
        <v>596000</v>
      </c>
      <c r="DC207" s="312">
        <v>49556000</v>
      </c>
      <c r="DD207" s="312"/>
      <c r="DE207" s="312" t="s">
        <v>982</v>
      </c>
      <c r="DF207" s="312">
        <v>3333333.3333333302</v>
      </c>
      <c r="DG207" s="310" t="s">
        <v>172</v>
      </c>
      <c r="DH207" s="310"/>
      <c r="DI207" s="310" t="s">
        <v>1232</v>
      </c>
      <c r="DJ207" s="312"/>
      <c r="DK207" s="312"/>
      <c r="DL207" s="312"/>
      <c r="DM207" s="310"/>
      <c r="DN207" s="312"/>
      <c r="DO207" s="312"/>
      <c r="DP207" s="312"/>
      <c r="DQ207" s="312"/>
      <c r="DR207" s="317"/>
      <c r="DS207" s="317"/>
      <c r="DT207" s="305"/>
    </row>
    <row r="208" spans="1:124" s="304" customFormat="1" ht="20.25" customHeight="1" x14ac:dyDescent="0.35">
      <c r="A208" s="307">
        <v>205</v>
      </c>
      <c r="B208" s="307" t="s">
        <v>1189</v>
      </c>
      <c r="C208" s="308" t="s">
        <v>456</v>
      </c>
      <c r="D208" s="308" t="s">
        <v>192</v>
      </c>
      <c r="E208" s="308" t="s">
        <v>452</v>
      </c>
      <c r="F208" s="307" t="s">
        <v>127</v>
      </c>
      <c r="G208" s="308" t="s">
        <v>455</v>
      </c>
      <c r="H208" s="308" t="s">
        <v>129</v>
      </c>
      <c r="I208" s="308" t="s">
        <v>179</v>
      </c>
      <c r="J208" s="308" t="s">
        <v>131</v>
      </c>
      <c r="K208" s="308" t="s">
        <v>132</v>
      </c>
      <c r="L208" s="318">
        <v>43990</v>
      </c>
      <c r="M208" s="309"/>
      <c r="N208" s="309"/>
      <c r="O208" s="318"/>
      <c r="P208" s="310" t="s">
        <v>133</v>
      </c>
      <c r="Q208" s="311" t="s">
        <v>774</v>
      </c>
      <c r="R208" s="310" t="s">
        <v>134</v>
      </c>
      <c r="S208" s="312">
        <v>0</v>
      </c>
      <c r="T208" s="312">
        <v>40000000</v>
      </c>
      <c r="U208" s="312"/>
      <c r="V208" s="313">
        <v>40000000</v>
      </c>
      <c r="W208" s="312">
        <v>0</v>
      </c>
      <c r="X208" s="312">
        <v>3000000</v>
      </c>
      <c r="Y208" s="312">
        <v>0</v>
      </c>
      <c r="Z208" s="314">
        <v>0</v>
      </c>
      <c r="AA208" s="312">
        <v>0</v>
      </c>
      <c r="AB208" s="312">
        <v>0</v>
      </c>
      <c r="AC208" s="315">
        <v>3000000</v>
      </c>
      <c r="AD208" s="312" t="s">
        <v>1246</v>
      </c>
      <c r="AE208" s="316">
        <v>26</v>
      </c>
      <c r="AF208" s="316">
        <v>26</v>
      </c>
      <c r="AG208" s="316">
        <v>0</v>
      </c>
      <c r="AH208" s="316">
        <v>0</v>
      </c>
      <c r="AI208" s="316">
        <v>0</v>
      </c>
      <c r="AJ208" s="316">
        <v>26</v>
      </c>
      <c r="AK208" s="316">
        <v>0</v>
      </c>
      <c r="AL208" s="316">
        <v>0</v>
      </c>
      <c r="AM208" s="316">
        <v>0</v>
      </c>
      <c r="AN208" s="316">
        <v>0</v>
      </c>
      <c r="AO208" s="316">
        <v>0</v>
      </c>
      <c r="AP208" s="316">
        <v>0</v>
      </c>
      <c r="AQ208" s="312">
        <v>40000000</v>
      </c>
      <c r="AR208" s="312">
        <v>0</v>
      </c>
      <c r="AS208" s="312">
        <v>0</v>
      </c>
      <c r="AT208" s="312">
        <v>40000000</v>
      </c>
      <c r="AU208" s="312">
        <v>0</v>
      </c>
      <c r="AV208" s="312">
        <v>3000000</v>
      </c>
      <c r="AW208" s="312">
        <v>0</v>
      </c>
      <c r="AX208" s="312">
        <v>0</v>
      </c>
      <c r="AY208" s="218">
        <v>0</v>
      </c>
      <c r="AZ208" s="312">
        <v>0</v>
      </c>
      <c r="BA208" s="218">
        <v>0</v>
      </c>
      <c r="BB208" s="312">
        <v>0</v>
      </c>
      <c r="BC208" s="312">
        <v>0</v>
      </c>
      <c r="BD208" s="312">
        <v>0</v>
      </c>
      <c r="BE208" s="312">
        <v>3000000</v>
      </c>
      <c r="BF208" s="218">
        <v>0</v>
      </c>
      <c r="BG208" s="218">
        <v>0</v>
      </c>
      <c r="BH208" s="218">
        <v>0</v>
      </c>
      <c r="BI208" s="218">
        <v>0</v>
      </c>
      <c r="BJ208" s="218">
        <v>0</v>
      </c>
      <c r="BK208" s="218">
        <v>0</v>
      </c>
      <c r="BL208" s="218">
        <v>0</v>
      </c>
      <c r="BM208" s="218">
        <v>0</v>
      </c>
      <c r="BN208" s="218">
        <v>0</v>
      </c>
      <c r="BO208" s="218">
        <v>0</v>
      </c>
      <c r="BP208" s="218">
        <v>0</v>
      </c>
      <c r="BQ208" s="312">
        <v>0</v>
      </c>
      <c r="BR208" s="218">
        <v>0</v>
      </c>
      <c r="BS208" s="312">
        <v>0</v>
      </c>
      <c r="BT208" s="315">
        <v>43000000</v>
      </c>
      <c r="BU208" s="312">
        <v>0</v>
      </c>
      <c r="BV208" s="312">
        <v>0</v>
      </c>
      <c r="BW208" s="312">
        <v>0</v>
      </c>
      <c r="BX208" s="312">
        <v>11000000</v>
      </c>
      <c r="BY208" s="312">
        <v>2</v>
      </c>
      <c r="BZ208" s="312">
        <v>8800000</v>
      </c>
      <c r="CA208" s="312">
        <v>2384000</v>
      </c>
      <c r="CB208" s="312">
        <v>400000</v>
      </c>
      <c r="CC208" s="312">
        <v>447000</v>
      </c>
      <c r="CD208" s="312">
        <v>0</v>
      </c>
      <c r="CE208" s="312">
        <v>3231000</v>
      </c>
      <c r="CF208" s="312">
        <v>23031000</v>
      </c>
      <c r="CG208" s="312">
        <v>19969000</v>
      </c>
      <c r="CH208" s="312">
        <v>2343800</v>
      </c>
      <c r="CI208" s="312">
        <v>0</v>
      </c>
      <c r="CJ208" s="312">
        <v>2343800</v>
      </c>
      <c r="CK208" s="312">
        <v>0</v>
      </c>
      <c r="CL208" s="312">
        <v>0</v>
      </c>
      <c r="CM208" s="312">
        <v>0</v>
      </c>
      <c r="CN208" s="312">
        <v>0</v>
      </c>
      <c r="CO208" s="312">
        <v>0</v>
      </c>
      <c r="CP208" s="312">
        <v>0</v>
      </c>
      <c r="CQ208" s="312">
        <v>0</v>
      </c>
      <c r="CR208" s="312">
        <v>37425200</v>
      </c>
      <c r="CS208" s="312">
        <v>0</v>
      </c>
      <c r="CT208" s="315">
        <v>37425200</v>
      </c>
      <c r="CU208" s="312">
        <v>5066000</v>
      </c>
      <c r="CV208" s="312">
        <v>0</v>
      </c>
      <c r="CW208" s="312">
        <v>894000</v>
      </c>
      <c r="CX208" s="312"/>
      <c r="CY208" s="312">
        <v>0</v>
      </c>
      <c r="CZ208" s="312">
        <v>5960000</v>
      </c>
      <c r="DA208" s="312">
        <v>9191000</v>
      </c>
      <c r="DB208" s="312">
        <v>596000</v>
      </c>
      <c r="DC208" s="312">
        <v>49556000</v>
      </c>
      <c r="DD208" s="312"/>
      <c r="DE208" s="312" t="s">
        <v>980</v>
      </c>
      <c r="DF208" s="312">
        <v>3333333.3333333302</v>
      </c>
      <c r="DG208" s="310" t="s">
        <v>188</v>
      </c>
      <c r="DH208" s="310"/>
      <c r="DI208" s="310" t="s">
        <v>1227</v>
      </c>
      <c r="DJ208" s="312"/>
      <c r="DK208" s="312"/>
      <c r="DL208" s="312"/>
      <c r="DM208" s="310"/>
      <c r="DN208" s="312"/>
      <c r="DO208" s="312"/>
      <c r="DP208" s="312"/>
      <c r="DQ208" s="312"/>
      <c r="DR208" s="317"/>
      <c r="DS208" s="317"/>
      <c r="DT208" s="305"/>
    </row>
    <row r="209" spans="1:124" s="304" customFormat="1" ht="20.25" customHeight="1" x14ac:dyDescent="0.35">
      <c r="A209" s="307">
        <v>206</v>
      </c>
      <c r="B209" s="307" t="s">
        <v>1191</v>
      </c>
      <c r="C209" s="308" t="s">
        <v>457</v>
      </c>
      <c r="D209" s="308" t="s">
        <v>192</v>
      </c>
      <c r="E209" s="308" t="s">
        <v>452</v>
      </c>
      <c r="F209" s="307" t="s">
        <v>127</v>
      </c>
      <c r="G209" s="308" t="s">
        <v>455</v>
      </c>
      <c r="H209" s="308" t="s">
        <v>129</v>
      </c>
      <c r="I209" s="308" t="s">
        <v>179</v>
      </c>
      <c r="J209" s="308" t="s">
        <v>131</v>
      </c>
      <c r="K209" s="308" t="s">
        <v>132</v>
      </c>
      <c r="L209" s="318">
        <v>44069</v>
      </c>
      <c r="M209" s="309"/>
      <c r="N209" s="309"/>
      <c r="O209" s="318"/>
      <c r="P209" s="310"/>
      <c r="Q209" s="311" t="s">
        <v>774</v>
      </c>
      <c r="R209" s="310" t="s">
        <v>134</v>
      </c>
      <c r="S209" s="312">
        <v>0</v>
      </c>
      <c r="T209" s="312">
        <v>40000000</v>
      </c>
      <c r="U209" s="312"/>
      <c r="V209" s="313">
        <v>40000000</v>
      </c>
      <c r="W209" s="312">
        <v>0</v>
      </c>
      <c r="X209" s="312">
        <v>3000000</v>
      </c>
      <c r="Y209" s="312">
        <v>0</v>
      </c>
      <c r="Z209" s="314">
        <v>0</v>
      </c>
      <c r="AA209" s="312">
        <v>0</v>
      </c>
      <c r="AB209" s="312">
        <v>0</v>
      </c>
      <c r="AC209" s="315">
        <v>3000000</v>
      </c>
      <c r="AD209" s="312" t="s">
        <v>1246</v>
      </c>
      <c r="AE209" s="316">
        <v>26</v>
      </c>
      <c r="AF209" s="316">
        <v>24</v>
      </c>
      <c r="AG209" s="316">
        <v>2</v>
      </c>
      <c r="AH209" s="316">
        <v>0</v>
      </c>
      <c r="AI209" s="316">
        <v>0</v>
      </c>
      <c r="AJ209" s="316">
        <v>26</v>
      </c>
      <c r="AK209" s="316">
        <v>0</v>
      </c>
      <c r="AL209" s="316">
        <v>0</v>
      </c>
      <c r="AM209" s="316">
        <v>0</v>
      </c>
      <c r="AN209" s="316">
        <v>0</v>
      </c>
      <c r="AO209" s="316">
        <v>0</v>
      </c>
      <c r="AP209" s="316">
        <v>0</v>
      </c>
      <c r="AQ209" s="312">
        <v>40000000</v>
      </c>
      <c r="AR209" s="312">
        <v>0</v>
      </c>
      <c r="AS209" s="312">
        <v>0</v>
      </c>
      <c r="AT209" s="312">
        <v>40000000</v>
      </c>
      <c r="AU209" s="312">
        <v>0</v>
      </c>
      <c r="AV209" s="312">
        <v>3000000</v>
      </c>
      <c r="AW209" s="312">
        <v>0</v>
      </c>
      <c r="AX209" s="312">
        <v>0</v>
      </c>
      <c r="AY209" s="218">
        <v>0</v>
      </c>
      <c r="AZ209" s="312">
        <v>0</v>
      </c>
      <c r="BA209" s="218">
        <v>0</v>
      </c>
      <c r="BB209" s="312">
        <v>0</v>
      </c>
      <c r="BC209" s="312">
        <v>0</v>
      </c>
      <c r="BD209" s="312">
        <v>0</v>
      </c>
      <c r="BE209" s="312">
        <v>3000000</v>
      </c>
      <c r="BF209" s="218">
        <v>0</v>
      </c>
      <c r="BG209" s="218">
        <v>0</v>
      </c>
      <c r="BH209" s="218">
        <v>0</v>
      </c>
      <c r="BI209" s="218">
        <v>0</v>
      </c>
      <c r="BJ209" s="218">
        <v>0</v>
      </c>
      <c r="BK209" s="218">
        <v>0</v>
      </c>
      <c r="BL209" s="218">
        <v>0</v>
      </c>
      <c r="BM209" s="218">
        <v>0</v>
      </c>
      <c r="BN209" s="218">
        <v>0</v>
      </c>
      <c r="BO209" s="218">
        <v>0</v>
      </c>
      <c r="BP209" s="218">
        <v>0</v>
      </c>
      <c r="BQ209" s="312">
        <v>0</v>
      </c>
      <c r="BR209" s="218">
        <v>0</v>
      </c>
      <c r="BS209" s="312">
        <v>0</v>
      </c>
      <c r="BT209" s="315">
        <v>43000000</v>
      </c>
      <c r="BU209" s="312">
        <v>0</v>
      </c>
      <c r="BV209" s="312">
        <v>0</v>
      </c>
      <c r="BW209" s="312">
        <v>0</v>
      </c>
      <c r="BX209" s="312">
        <v>11000000</v>
      </c>
      <c r="BY209" s="312">
        <v>0</v>
      </c>
      <c r="BZ209" s="312">
        <v>0</v>
      </c>
      <c r="CA209" s="312">
        <v>2384000</v>
      </c>
      <c r="CB209" s="312">
        <v>400000</v>
      </c>
      <c r="CC209" s="312">
        <v>447000</v>
      </c>
      <c r="CD209" s="312">
        <v>0</v>
      </c>
      <c r="CE209" s="312">
        <v>3231000</v>
      </c>
      <c r="CF209" s="312">
        <v>14231000</v>
      </c>
      <c r="CG209" s="312">
        <v>28769000</v>
      </c>
      <c r="CH209" s="312">
        <v>4103800</v>
      </c>
      <c r="CI209" s="312">
        <v>0</v>
      </c>
      <c r="CJ209" s="312">
        <v>4103800</v>
      </c>
      <c r="CK209" s="312">
        <v>0</v>
      </c>
      <c r="CL209" s="312">
        <v>0</v>
      </c>
      <c r="CM209" s="312">
        <v>0</v>
      </c>
      <c r="CN209" s="312">
        <v>0</v>
      </c>
      <c r="CO209" s="312">
        <v>0</v>
      </c>
      <c r="CP209" s="312">
        <v>0</v>
      </c>
      <c r="CQ209" s="312">
        <v>0</v>
      </c>
      <c r="CR209" s="312">
        <v>35665200</v>
      </c>
      <c r="CS209" s="312">
        <v>0</v>
      </c>
      <c r="CT209" s="315">
        <v>35665200</v>
      </c>
      <c r="CU209" s="312">
        <v>5066000</v>
      </c>
      <c r="CV209" s="312">
        <v>0</v>
      </c>
      <c r="CW209" s="312">
        <v>894000</v>
      </c>
      <c r="CX209" s="312"/>
      <c r="CY209" s="312">
        <v>0</v>
      </c>
      <c r="CZ209" s="312">
        <v>5960000</v>
      </c>
      <c r="DA209" s="312">
        <v>9191000</v>
      </c>
      <c r="DB209" s="312">
        <v>596000</v>
      </c>
      <c r="DC209" s="312">
        <v>49556000</v>
      </c>
      <c r="DD209" s="312"/>
      <c r="DE209" s="312" t="s">
        <v>980</v>
      </c>
      <c r="DF209" s="312">
        <v>3333333.3333333302</v>
      </c>
      <c r="DG209" s="310" t="s">
        <v>135</v>
      </c>
      <c r="DH209" s="310"/>
      <c r="DI209" s="310" t="s">
        <v>1227</v>
      </c>
      <c r="DJ209" s="312"/>
      <c r="DK209" s="312"/>
      <c r="DL209" s="312"/>
      <c r="DM209" s="310"/>
      <c r="DN209" s="312"/>
      <c r="DO209" s="312"/>
      <c r="DP209" s="312"/>
      <c r="DQ209" s="312"/>
      <c r="DR209" s="317"/>
      <c r="DS209" s="317"/>
      <c r="DT209" s="305"/>
    </row>
    <row r="210" spans="1:124" s="304" customFormat="1" ht="20.25" customHeight="1" x14ac:dyDescent="0.35">
      <c r="A210" s="307">
        <v>207</v>
      </c>
      <c r="B210" s="307" t="s">
        <v>1192</v>
      </c>
      <c r="C210" s="308" t="s">
        <v>476</v>
      </c>
      <c r="D210" s="308" t="s">
        <v>192</v>
      </c>
      <c r="E210" s="308" t="s">
        <v>452</v>
      </c>
      <c r="F210" s="307" t="s">
        <v>127</v>
      </c>
      <c r="G210" s="308" t="s">
        <v>455</v>
      </c>
      <c r="H210" s="308" t="s">
        <v>129</v>
      </c>
      <c r="I210" s="308" t="s">
        <v>179</v>
      </c>
      <c r="J210" s="308" t="s">
        <v>131</v>
      </c>
      <c r="K210" s="308" t="s">
        <v>132</v>
      </c>
      <c r="L210" s="318">
        <v>44320</v>
      </c>
      <c r="M210" s="309"/>
      <c r="N210" s="309"/>
      <c r="O210" s="318"/>
      <c r="P210" s="310" t="s">
        <v>133</v>
      </c>
      <c r="Q210" s="311" t="s">
        <v>774</v>
      </c>
      <c r="R210" s="310" t="s">
        <v>134</v>
      </c>
      <c r="S210" s="312">
        <v>0</v>
      </c>
      <c r="T210" s="312">
        <v>40000000</v>
      </c>
      <c r="U210" s="312"/>
      <c r="V210" s="313">
        <v>40000000</v>
      </c>
      <c r="W210" s="312">
        <v>0</v>
      </c>
      <c r="X210" s="312">
        <v>3000000</v>
      </c>
      <c r="Y210" s="312">
        <v>0</v>
      </c>
      <c r="Z210" s="314">
        <v>0</v>
      </c>
      <c r="AA210" s="312">
        <v>0</v>
      </c>
      <c r="AB210" s="312">
        <v>0</v>
      </c>
      <c r="AC210" s="315">
        <v>3000000</v>
      </c>
      <c r="AD210" s="312" t="s">
        <v>1246</v>
      </c>
      <c r="AE210" s="316">
        <v>26</v>
      </c>
      <c r="AF210" s="316">
        <v>24</v>
      </c>
      <c r="AG210" s="316">
        <v>2</v>
      </c>
      <c r="AH210" s="316">
        <v>0</v>
      </c>
      <c r="AI210" s="316">
        <v>0</v>
      </c>
      <c r="AJ210" s="316">
        <v>26</v>
      </c>
      <c r="AK210" s="316">
        <v>0</v>
      </c>
      <c r="AL210" s="316">
        <v>0</v>
      </c>
      <c r="AM210" s="316">
        <v>0</v>
      </c>
      <c r="AN210" s="316">
        <v>0</v>
      </c>
      <c r="AO210" s="316">
        <v>0</v>
      </c>
      <c r="AP210" s="316">
        <v>0</v>
      </c>
      <c r="AQ210" s="312">
        <v>40000000</v>
      </c>
      <c r="AR210" s="312">
        <v>0</v>
      </c>
      <c r="AS210" s="312">
        <v>0</v>
      </c>
      <c r="AT210" s="312">
        <v>40000000</v>
      </c>
      <c r="AU210" s="312">
        <v>0</v>
      </c>
      <c r="AV210" s="312">
        <v>3000000</v>
      </c>
      <c r="AW210" s="312">
        <v>0</v>
      </c>
      <c r="AX210" s="312">
        <v>0</v>
      </c>
      <c r="AY210" s="218">
        <v>0</v>
      </c>
      <c r="AZ210" s="312">
        <v>0</v>
      </c>
      <c r="BA210" s="218">
        <v>0</v>
      </c>
      <c r="BB210" s="312">
        <v>0</v>
      </c>
      <c r="BC210" s="312">
        <v>0</v>
      </c>
      <c r="BD210" s="312">
        <v>0</v>
      </c>
      <c r="BE210" s="312">
        <v>3000000</v>
      </c>
      <c r="BF210" s="218">
        <v>0</v>
      </c>
      <c r="BG210" s="218">
        <v>0</v>
      </c>
      <c r="BH210" s="218">
        <v>0</v>
      </c>
      <c r="BI210" s="218">
        <v>0</v>
      </c>
      <c r="BJ210" s="218">
        <v>0</v>
      </c>
      <c r="BK210" s="218">
        <v>0</v>
      </c>
      <c r="BL210" s="218">
        <v>0</v>
      </c>
      <c r="BM210" s="218">
        <v>0</v>
      </c>
      <c r="BN210" s="218">
        <v>0</v>
      </c>
      <c r="BO210" s="218">
        <v>0</v>
      </c>
      <c r="BP210" s="218">
        <v>0</v>
      </c>
      <c r="BQ210" s="312">
        <v>0</v>
      </c>
      <c r="BR210" s="218">
        <v>0</v>
      </c>
      <c r="BS210" s="312">
        <v>0</v>
      </c>
      <c r="BT210" s="315">
        <v>43000000</v>
      </c>
      <c r="BU210" s="312">
        <v>0</v>
      </c>
      <c r="BV210" s="312">
        <v>0</v>
      </c>
      <c r="BW210" s="312">
        <v>0</v>
      </c>
      <c r="BX210" s="312">
        <v>11000000</v>
      </c>
      <c r="BY210" s="312">
        <v>4</v>
      </c>
      <c r="BZ210" s="312">
        <v>17600000</v>
      </c>
      <c r="CA210" s="312">
        <v>2384000</v>
      </c>
      <c r="CB210" s="312">
        <v>400000</v>
      </c>
      <c r="CC210" s="312">
        <v>447000</v>
      </c>
      <c r="CD210" s="312">
        <v>0</v>
      </c>
      <c r="CE210" s="312">
        <v>3231000</v>
      </c>
      <c r="CF210" s="312">
        <v>31831000</v>
      </c>
      <c r="CG210" s="312">
        <v>11169000</v>
      </c>
      <c r="CH210" s="312">
        <v>925350</v>
      </c>
      <c r="CI210" s="312">
        <v>0</v>
      </c>
      <c r="CJ210" s="312">
        <v>925350</v>
      </c>
      <c r="CK210" s="312">
        <v>0</v>
      </c>
      <c r="CL210" s="312">
        <v>0</v>
      </c>
      <c r="CM210" s="312">
        <v>0</v>
      </c>
      <c r="CN210" s="312">
        <v>0</v>
      </c>
      <c r="CO210" s="312">
        <v>0</v>
      </c>
      <c r="CP210" s="312">
        <v>0</v>
      </c>
      <c r="CQ210" s="312">
        <v>0</v>
      </c>
      <c r="CR210" s="312">
        <v>38843650</v>
      </c>
      <c r="CS210" s="312">
        <v>0</v>
      </c>
      <c r="CT210" s="315">
        <v>38843650</v>
      </c>
      <c r="CU210" s="312">
        <v>5066000</v>
      </c>
      <c r="CV210" s="312">
        <v>0</v>
      </c>
      <c r="CW210" s="312">
        <v>894000</v>
      </c>
      <c r="CX210" s="312"/>
      <c r="CY210" s="312">
        <v>0</v>
      </c>
      <c r="CZ210" s="312">
        <v>5960000</v>
      </c>
      <c r="DA210" s="312">
        <v>9191000</v>
      </c>
      <c r="DB210" s="312">
        <v>596000</v>
      </c>
      <c r="DC210" s="312">
        <v>49556000</v>
      </c>
      <c r="DD210" s="312"/>
      <c r="DE210" s="312" t="s">
        <v>980</v>
      </c>
      <c r="DF210" s="312">
        <v>3333333.3333333302</v>
      </c>
      <c r="DG210" s="310" t="s">
        <v>210</v>
      </c>
      <c r="DH210" s="310"/>
      <c r="DI210" s="310" t="s">
        <v>1227</v>
      </c>
      <c r="DJ210" s="312"/>
      <c r="DK210" s="312"/>
      <c r="DL210" s="312"/>
      <c r="DM210" s="310"/>
      <c r="DN210" s="312"/>
      <c r="DO210" s="312"/>
      <c r="DP210" s="312"/>
      <c r="DQ210" s="312"/>
      <c r="DR210" s="317"/>
      <c r="DS210" s="317"/>
      <c r="DT210" s="305"/>
    </row>
    <row r="211" spans="1:124" s="304" customFormat="1" ht="20.25" customHeight="1" x14ac:dyDescent="0.35">
      <c r="A211" s="307">
        <v>208</v>
      </c>
      <c r="B211" s="307" t="s">
        <v>1194</v>
      </c>
      <c r="C211" s="308" t="s">
        <v>480</v>
      </c>
      <c r="D211" s="308" t="s">
        <v>192</v>
      </c>
      <c r="E211" s="308" t="s">
        <v>452</v>
      </c>
      <c r="F211" s="307" t="s">
        <v>127</v>
      </c>
      <c r="G211" s="308" t="s">
        <v>481</v>
      </c>
      <c r="H211" s="308" t="s">
        <v>129</v>
      </c>
      <c r="I211" s="308" t="s">
        <v>179</v>
      </c>
      <c r="J211" s="308" t="s">
        <v>131</v>
      </c>
      <c r="K211" s="308" t="s">
        <v>132</v>
      </c>
      <c r="L211" s="318">
        <v>44459</v>
      </c>
      <c r="M211" s="309"/>
      <c r="N211" s="309"/>
      <c r="O211" s="318"/>
      <c r="P211" s="310" t="s">
        <v>133</v>
      </c>
      <c r="Q211" s="311" t="s">
        <v>774</v>
      </c>
      <c r="R211" s="310" t="s">
        <v>134</v>
      </c>
      <c r="S211" s="312">
        <v>0</v>
      </c>
      <c r="T211" s="312">
        <v>40000000</v>
      </c>
      <c r="U211" s="312"/>
      <c r="V211" s="313">
        <v>40000000</v>
      </c>
      <c r="W211" s="312">
        <v>0</v>
      </c>
      <c r="X211" s="312">
        <v>3000000</v>
      </c>
      <c r="Y211" s="312">
        <v>0</v>
      </c>
      <c r="Z211" s="314">
        <v>0</v>
      </c>
      <c r="AA211" s="312">
        <v>0</v>
      </c>
      <c r="AB211" s="312">
        <v>0</v>
      </c>
      <c r="AC211" s="315">
        <v>3000000</v>
      </c>
      <c r="AD211" s="312" t="s">
        <v>1246</v>
      </c>
      <c r="AE211" s="316">
        <v>26</v>
      </c>
      <c r="AF211" s="316">
        <v>25</v>
      </c>
      <c r="AG211" s="316">
        <v>1</v>
      </c>
      <c r="AH211" s="316">
        <v>0</v>
      </c>
      <c r="AI211" s="316">
        <v>0</v>
      </c>
      <c r="AJ211" s="316">
        <v>26</v>
      </c>
      <c r="AK211" s="316">
        <v>0</v>
      </c>
      <c r="AL211" s="316">
        <v>0</v>
      </c>
      <c r="AM211" s="316">
        <v>0</v>
      </c>
      <c r="AN211" s="316">
        <v>0</v>
      </c>
      <c r="AO211" s="316">
        <v>0</v>
      </c>
      <c r="AP211" s="316">
        <v>0</v>
      </c>
      <c r="AQ211" s="312">
        <v>40000000</v>
      </c>
      <c r="AR211" s="312">
        <v>0</v>
      </c>
      <c r="AS211" s="312">
        <v>0</v>
      </c>
      <c r="AT211" s="312">
        <v>40000000</v>
      </c>
      <c r="AU211" s="312">
        <v>0</v>
      </c>
      <c r="AV211" s="312">
        <v>3000000</v>
      </c>
      <c r="AW211" s="312">
        <v>0</v>
      </c>
      <c r="AX211" s="312">
        <v>0</v>
      </c>
      <c r="AY211" s="218">
        <v>0</v>
      </c>
      <c r="AZ211" s="312">
        <v>0</v>
      </c>
      <c r="BA211" s="218">
        <v>0</v>
      </c>
      <c r="BB211" s="312">
        <v>0</v>
      </c>
      <c r="BC211" s="312">
        <v>0</v>
      </c>
      <c r="BD211" s="312">
        <v>0</v>
      </c>
      <c r="BE211" s="312">
        <v>3000000</v>
      </c>
      <c r="BF211" s="218">
        <v>0</v>
      </c>
      <c r="BG211" s="218">
        <v>0</v>
      </c>
      <c r="BH211" s="218">
        <v>0</v>
      </c>
      <c r="BI211" s="218">
        <v>0</v>
      </c>
      <c r="BJ211" s="218">
        <v>0</v>
      </c>
      <c r="BK211" s="218">
        <v>0</v>
      </c>
      <c r="BL211" s="218">
        <v>0</v>
      </c>
      <c r="BM211" s="218">
        <v>0</v>
      </c>
      <c r="BN211" s="218">
        <v>0</v>
      </c>
      <c r="BO211" s="218">
        <v>0</v>
      </c>
      <c r="BP211" s="218">
        <v>0</v>
      </c>
      <c r="BQ211" s="312">
        <v>0</v>
      </c>
      <c r="BR211" s="218">
        <v>0</v>
      </c>
      <c r="BS211" s="312">
        <v>0</v>
      </c>
      <c r="BT211" s="315">
        <v>43000000</v>
      </c>
      <c r="BU211" s="312">
        <v>0</v>
      </c>
      <c r="BV211" s="312">
        <v>0</v>
      </c>
      <c r="BW211" s="312">
        <v>0</v>
      </c>
      <c r="BX211" s="312">
        <v>11000000</v>
      </c>
      <c r="BY211" s="312">
        <v>0</v>
      </c>
      <c r="BZ211" s="312">
        <v>0</v>
      </c>
      <c r="CA211" s="312">
        <v>2384000</v>
      </c>
      <c r="CB211" s="312">
        <v>400000</v>
      </c>
      <c r="CC211" s="312">
        <v>447000</v>
      </c>
      <c r="CD211" s="312">
        <v>0</v>
      </c>
      <c r="CE211" s="312">
        <v>3231000</v>
      </c>
      <c r="CF211" s="312">
        <v>14231000</v>
      </c>
      <c r="CG211" s="312">
        <v>28769000</v>
      </c>
      <c r="CH211" s="312">
        <v>4103800</v>
      </c>
      <c r="CI211" s="312">
        <v>0</v>
      </c>
      <c r="CJ211" s="312">
        <v>4103800</v>
      </c>
      <c r="CK211" s="312">
        <v>0</v>
      </c>
      <c r="CL211" s="312">
        <v>0</v>
      </c>
      <c r="CM211" s="312">
        <v>0</v>
      </c>
      <c r="CN211" s="312">
        <v>0</v>
      </c>
      <c r="CO211" s="312">
        <v>0</v>
      </c>
      <c r="CP211" s="312">
        <v>0</v>
      </c>
      <c r="CQ211" s="312">
        <v>0</v>
      </c>
      <c r="CR211" s="312">
        <v>35665200</v>
      </c>
      <c r="CS211" s="312">
        <v>0</v>
      </c>
      <c r="CT211" s="315">
        <v>35665200</v>
      </c>
      <c r="CU211" s="312">
        <v>5066000</v>
      </c>
      <c r="CV211" s="312">
        <v>0</v>
      </c>
      <c r="CW211" s="312">
        <v>894000</v>
      </c>
      <c r="CX211" s="312"/>
      <c r="CY211" s="312">
        <v>0</v>
      </c>
      <c r="CZ211" s="312">
        <v>5960000</v>
      </c>
      <c r="DA211" s="312">
        <v>9191000</v>
      </c>
      <c r="DB211" s="312">
        <v>596000</v>
      </c>
      <c r="DC211" s="312">
        <v>49556000</v>
      </c>
      <c r="DD211" s="312"/>
      <c r="DE211" s="312" t="s">
        <v>980</v>
      </c>
      <c r="DF211" s="312">
        <v>3333333.3333333302</v>
      </c>
      <c r="DG211" s="310" t="s">
        <v>203</v>
      </c>
      <c r="DH211" s="310"/>
      <c r="DI211" s="310" t="s">
        <v>1227</v>
      </c>
      <c r="DJ211" s="312"/>
      <c r="DK211" s="312"/>
      <c r="DL211" s="312"/>
      <c r="DM211" s="310"/>
      <c r="DN211" s="312"/>
      <c r="DO211" s="312"/>
      <c r="DP211" s="312"/>
      <c r="DQ211" s="312"/>
      <c r="DR211" s="317"/>
      <c r="DS211" s="317"/>
      <c r="DT211" s="305"/>
    </row>
    <row r="212" spans="1:124" s="304" customFormat="1" ht="20.25" customHeight="1" x14ac:dyDescent="0.35">
      <c r="A212" s="307">
        <v>209</v>
      </c>
      <c r="B212" s="307" t="s">
        <v>1195</v>
      </c>
      <c r="C212" s="308" t="s">
        <v>482</v>
      </c>
      <c r="D212" s="308" t="s">
        <v>192</v>
      </c>
      <c r="E212" s="308" t="s">
        <v>452</v>
      </c>
      <c r="F212" s="307" t="s">
        <v>127</v>
      </c>
      <c r="G212" s="308" t="s">
        <v>455</v>
      </c>
      <c r="H212" s="308" t="s">
        <v>183</v>
      </c>
      <c r="I212" s="308" t="s">
        <v>179</v>
      </c>
      <c r="J212" s="308" t="s">
        <v>131</v>
      </c>
      <c r="K212" s="308" t="s">
        <v>132</v>
      </c>
      <c r="L212" s="318">
        <v>44459</v>
      </c>
      <c r="M212" s="309"/>
      <c r="N212" s="309"/>
      <c r="O212" s="318"/>
      <c r="P212" s="310" t="s">
        <v>133</v>
      </c>
      <c r="Q212" s="311" t="s">
        <v>774</v>
      </c>
      <c r="R212" s="310" t="s">
        <v>134</v>
      </c>
      <c r="S212" s="312">
        <v>0</v>
      </c>
      <c r="T212" s="312">
        <v>40000000</v>
      </c>
      <c r="U212" s="312"/>
      <c r="V212" s="313">
        <v>40000000</v>
      </c>
      <c r="W212" s="312">
        <v>0</v>
      </c>
      <c r="X212" s="312">
        <v>3000000</v>
      </c>
      <c r="Y212" s="312">
        <v>0</v>
      </c>
      <c r="Z212" s="314">
        <v>0</v>
      </c>
      <c r="AA212" s="312">
        <v>0</v>
      </c>
      <c r="AB212" s="312">
        <v>0</v>
      </c>
      <c r="AC212" s="315">
        <v>3000000</v>
      </c>
      <c r="AD212" s="312" t="s">
        <v>1246</v>
      </c>
      <c r="AE212" s="316">
        <v>26</v>
      </c>
      <c r="AF212" s="316">
        <v>26</v>
      </c>
      <c r="AG212" s="316">
        <v>0</v>
      </c>
      <c r="AH212" s="316">
        <v>0</v>
      </c>
      <c r="AI212" s="316">
        <v>0</v>
      </c>
      <c r="AJ212" s="316">
        <v>26</v>
      </c>
      <c r="AK212" s="316">
        <v>0</v>
      </c>
      <c r="AL212" s="316">
        <v>0</v>
      </c>
      <c r="AM212" s="316">
        <v>0</v>
      </c>
      <c r="AN212" s="316">
        <v>0</v>
      </c>
      <c r="AO212" s="316">
        <v>0</v>
      </c>
      <c r="AP212" s="316">
        <v>0</v>
      </c>
      <c r="AQ212" s="312">
        <v>40000000</v>
      </c>
      <c r="AR212" s="312">
        <v>0</v>
      </c>
      <c r="AS212" s="312">
        <v>0</v>
      </c>
      <c r="AT212" s="312">
        <v>40000000</v>
      </c>
      <c r="AU212" s="312">
        <v>0</v>
      </c>
      <c r="AV212" s="312">
        <v>3000000</v>
      </c>
      <c r="AW212" s="312">
        <v>0</v>
      </c>
      <c r="AX212" s="312">
        <v>0</v>
      </c>
      <c r="AY212" s="218">
        <v>0</v>
      </c>
      <c r="AZ212" s="312">
        <v>0</v>
      </c>
      <c r="BA212" s="218">
        <v>0</v>
      </c>
      <c r="BB212" s="312">
        <v>0</v>
      </c>
      <c r="BC212" s="312">
        <v>0</v>
      </c>
      <c r="BD212" s="312">
        <v>0</v>
      </c>
      <c r="BE212" s="312">
        <v>3000000</v>
      </c>
      <c r="BF212" s="218">
        <v>0</v>
      </c>
      <c r="BG212" s="218">
        <v>0</v>
      </c>
      <c r="BH212" s="218">
        <v>0</v>
      </c>
      <c r="BI212" s="218">
        <v>0</v>
      </c>
      <c r="BJ212" s="218">
        <v>0</v>
      </c>
      <c r="BK212" s="218">
        <v>0</v>
      </c>
      <c r="BL212" s="218">
        <v>0</v>
      </c>
      <c r="BM212" s="218">
        <v>0</v>
      </c>
      <c r="BN212" s="218">
        <v>0</v>
      </c>
      <c r="BO212" s="218">
        <v>0</v>
      </c>
      <c r="BP212" s="218">
        <v>0</v>
      </c>
      <c r="BQ212" s="312">
        <v>0</v>
      </c>
      <c r="BR212" s="218">
        <v>0</v>
      </c>
      <c r="BS212" s="312">
        <v>0</v>
      </c>
      <c r="BT212" s="315">
        <v>43000000</v>
      </c>
      <c r="BU212" s="312">
        <v>0</v>
      </c>
      <c r="BV212" s="312">
        <v>0</v>
      </c>
      <c r="BW212" s="312">
        <v>0</v>
      </c>
      <c r="BX212" s="312">
        <v>11000000</v>
      </c>
      <c r="BY212" s="312">
        <v>0</v>
      </c>
      <c r="BZ212" s="312">
        <v>0</v>
      </c>
      <c r="CA212" s="312">
        <v>2384000</v>
      </c>
      <c r="CB212" s="312">
        <v>400000</v>
      </c>
      <c r="CC212" s="312">
        <v>447000</v>
      </c>
      <c r="CD212" s="312">
        <v>0</v>
      </c>
      <c r="CE212" s="312">
        <v>3231000</v>
      </c>
      <c r="CF212" s="312">
        <v>14231000</v>
      </c>
      <c r="CG212" s="312">
        <v>28769000</v>
      </c>
      <c r="CH212" s="312">
        <v>4103800</v>
      </c>
      <c r="CI212" s="312">
        <v>0</v>
      </c>
      <c r="CJ212" s="312">
        <v>4103800</v>
      </c>
      <c r="CK212" s="312">
        <v>0</v>
      </c>
      <c r="CL212" s="312">
        <v>0</v>
      </c>
      <c r="CM212" s="312">
        <v>0</v>
      </c>
      <c r="CN212" s="312">
        <v>0</v>
      </c>
      <c r="CO212" s="312">
        <v>0</v>
      </c>
      <c r="CP212" s="312">
        <v>0</v>
      </c>
      <c r="CQ212" s="312">
        <v>0</v>
      </c>
      <c r="CR212" s="312">
        <v>35665200</v>
      </c>
      <c r="CS212" s="312">
        <v>0</v>
      </c>
      <c r="CT212" s="315">
        <v>35665200</v>
      </c>
      <c r="CU212" s="312">
        <v>5066000</v>
      </c>
      <c r="CV212" s="312">
        <v>0</v>
      </c>
      <c r="CW212" s="312">
        <v>894000</v>
      </c>
      <c r="CX212" s="312"/>
      <c r="CY212" s="312">
        <v>0</v>
      </c>
      <c r="CZ212" s="312">
        <v>5960000</v>
      </c>
      <c r="DA212" s="312">
        <v>9191000</v>
      </c>
      <c r="DB212" s="312">
        <v>596000</v>
      </c>
      <c r="DC212" s="312">
        <v>49556000</v>
      </c>
      <c r="DD212" s="312"/>
      <c r="DE212" s="312" t="s">
        <v>1021</v>
      </c>
      <c r="DF212" s="312">
        <v>3333333.3333333302</v>
      </c>
      <c r="DG212" s="310" t="s">
        <v>184</v>
      </c>
      <c r="DH212" s="310"/>
      <c r="DI212" s="310" t="s">
        <v>1234</v>
      </c>
      <c r="DJ212" s="312"/>
      <c r="DK212" s="312"/>
      <c r="DL212" s="312"/>
      <c r="DM212" s="310"/>
      <c r="DN212" s="312"/>
      <c r="DO212" s="312"/>
      <c r="DP212" s="312"/>
      <c r="DQ212" s="312"/>
      <c r="DR212" s="317"/>
      <c r="DS212" s="317"/>
      <c r="DT212" s="305"/>
    </row>
    <row r="213" spans="1:124" s="304" customFormat="1" ht="20.25" customHeight="1" x14ac:dyDescent="0.35">
      <c r="A213" s="307">
        <v>210</v>
      </c>
      <c r="B213" s="307" t="s">
        <v>1207</v>
      </c>
      <c r="C213" s="308" t="s">
        <v>458</v>
      </c>
      <c r="D213" s="308" t="s">
        <v>192</v>
      </c>
      <c r="E213" s="308" t="s">
        <v>452</v>
      </c>
      <c r="F213" s="307" t="s">
        <v>181</v>
      </c>
      <c r="G213" s="308" t="s">
        <v>459</v>
      </c>
      <c r="H213" s="308" t="s">
        <v>129</v>
      </c>
      <c r="I213" s="308" t="s">
        <v>179</v>
      </c>
      <c r="J213" s="308" t="s">
        <v>131</v>
      </c>
      <c r="K213" s="308" t="s">
        <v>132</v>
      </c>
      <c r="L213" s="318">
        <v>42191</v>
      </c>
      <c r="M213" s="309"/>
      <c r="N213" s="309"/>
      <c r="O213" s="318"/>
      <c r="P213" s="310" t="s">
        <v>133</v>
      </c>
      <c r="Q213" s="311" t="s">
        <v>774</v>
      </c>
      <c r="R213" s="310" t="s">
        <v>134</v>
      </c>
      <c r="S213" s="312">
        <v>0</v>
      </c>
      <c r="T213" s="312">
        <v>20000000</v>
      </c>
      <c r="U213" s="312"/>
      <c r="V213" s="313">
        <v>20000000</v>
      </c>
      <c r="W213" s="312">
        <v>0</v>
      </c>
      <c r="X213" s="312">
        <v>500000</v>
      </c>
      <c r="Y213" s="312">
        <v>0</v>
      </c>
      <c r="Z213" s="314">
        <v>0</v>
      </c>
      <c r="AA213" s="312">
        <v>0</v>
      </c>
      <c r="AB213" s="312">
        <v>0</v>
      </c>
      <c r="AC213" s="315">
        <v>500000</v>
      </c>
      <c r="AD213" s="312" t="s">
        <v>1246</v>
      </c>
      <c r="AE213" s="316">
        <v>26</v>
      </c>
      <c r="AF213" s="316">
        <v>24</v>
      </c>
      <c r="AG213" s="316">
        <v>2</v>
      </c>
      <c r="AH213" s="316">
        <v>0</v>
      </c>
      <c r="AI213" s="316">
        <v>0</v>
      </c>
      <c r="AJ213" s="316">
        <v>26</v>
      </c>
      <c r="AK213" s="316">
        <v>0</v>
      </c>
      <c r="AL213" s="316">
        <v>0</v>
      </c>
      <c r="AM213" s="316">
        <v>0</v>
      </c>
      <c r="AN213" s="316">
        <v>0</v>
      </c>
      <c r="AO213" s="316">
        <v>0</v>
      </c>
      <c r="AP213" s="316">
        <v>0</v>
      </c>
      <c r="AQ213" s="312">
        <v>20000000</v>
      </c>
      <c r="AR213" s="312">
        <v>0</v>
      </c>
      <c r="AS213" s="312">
        <v>0</v>
      </c>
      <c r="AT213" s="312">
        <v>20000000</v>
      </c>
      <c r="AU213" s="312">
        <v>0</v>
      </c>
      <c r="AV213" s="312">
        <v>500000</v>
      </c>
      <c r="AW213" s="312">
        <v>0</v>
      </c>
      <c r="AX213" s="312">
        <v>0</v>
      </c>
      <c r="AY213" s="218">
        <v>0</v>
      </c>
      <c r="AZ213" s="312">
        <v>0</v>
      </c>
      <c r="BA213" s="218">
        <v>0</v>
      </c>
      <c r="BB213" s="312">
        <v>0</v>
      </c>
      <c r="BC213" s="312">
        <v>0</v>
      </c>
      <c r="BD213" s="312">
        <v>0</v>
      </c>
      <c r="BE213" s="312">
        <v>500000</v>
      </c>
      <c r="BF213" s="218">
        <v>0</v>
      </c>
      <c r="BG213" s="218">
        <v>0</v>
      </c>
      <c r="BH213" s="218">
        <v>0</v>
      </c>
      <c r="BI213" s="218">
        <v>0</v>
      </c>
      <c r="BJ213" s="218">
        <v>0</v>
      </c>
      <c r="BK213" s="218">
        <v>0</v>
      </c>
      <c r="BL213" s="218">
        <v>0</v>
      </c>
      <c r="BM213" s="218">
        <v>0</v>
      </c>
      <c r="BN213" s="218">
        <v>0</v>
      </c>
      <c r="BO213" s="218">
        <v>0</v>
      </c>
      <c r="BP213" s="218">
        <v>0</v>
      </c>
      <c r="BQ213" s="312">
        <v>0</v>
      </c>
      <c r="BR213" s="218">
        <v>0</v>
      </c>
      <c r="BS213" s="312">
        <v>0</v>
      </c>
      <c r="BT213" s="315">
        <v>20500000</v>
      </c>
      <c r="BU213" s="312">
        <v>0</v>
      </c>
      <c r="BV213" s="312">
        <v>0</v>
      </c>
      <c r="BW213" s="312">
        <v>0</v>
      </c>
      <c r="BX213" s="312">
        <v>11000000</v>
      </c>
      <c r="BY213" s="312">
        <v>2</v>
      </c>
      <c r="BZ213" s="312">
        <v>8800000</v>
      </c>
      <c r="CA213" s="312">
        <v>1600000</v>
      </c>
      <c r="CB213" s="312">
        <v>200000</v>
      </c>
      <c r="CC213" s="312">
        <v>300000</v>
      </c>
      <c r="CD213" s="312">
        <v>0</v>
      </c>
      <c r="CE213" s="312">
        <v>2100000</v>
      </c>
      <c r="CF213" s="312">
        <v>21900000</v>
      </c>
      <c r="CG213" s="312">
        <v>0</v>
      </c>
      <c r="CH213" s="312">
        <v>0</v>
      </c>
      <c r="CI213" s="312">
        <v>0</v>
      </c>
      <c r="CJ213" s="312">
        <v>0</v>
      </c>
      <c r="CK213" s="312">
        <v>0</v>
      </c>
      <c r="CL213" s="312">
        <v>149000</v>
      </c>
      <c r="CM213" s="312">
        <v>0</v>
      </c>
      <c r="CN213" s="312">
        <v>0</v>
      </c>
      <c r="CO213" s="312">
        <v>696900</v>
      </c>
      <c r="CP213" s="312">
        <v>0</v>
      </c>
      <c r="CQ213" s="312">
        <v>845900</v>
      </c>
      <c r="CR213" s="312">
        <v>17554100</v>
      </c>
      <c r="CS213" s="312">
        <v>0</v>
      </c>
      <c r="CT213" s="315">
        <v>17554100</v>
      </c>
      <c r="CU213" s="312">
        <v>3400000</v>
      </c>
      <c r="CV213" s="312">
        <v>0</v>
      </c>
      <c r="CW213" s="312">
        <v>600000</v>
      </c>
      <c r="CX213" s="312"/>
      <c r="CY213" s="312">
        <v>0</v>
      </c>
      <c r="CZ213" s="312">
        <v>4000000</v>
      </c>
      <c r="DA213" s="312">
        <v>6100000</v>
      </c>
      <c r="DB213" s="312">
        <v>400000</v>
      </c>
      <c r="DC213" s="312">
        <v>24900000</v>
      </c>
      <c r="DD213" s="312"/>
      <c r="DE213" s="312" t="s">
        <v>980</v>
      </c>
      <c r="DF213" s="312">
        <v>1666666.66666667</v>
      </c>
      <c r="DG213" s="310" t="s">
        <v>203</v>
      </c>
      <c r="DH213" s="310" t="s">
        <v>1229</v>
      </c>
      <c r="DI213" s="310" t="s">
        <v>1231</v>
      </c>
      <c r="DJ213" s="312"/>
      <c r="DK213" s="312"/>
      <c r="DL213" s="312"/>
      <c r="DM213" s="310"/>
      <c r="DN213" s="312"/>
      <c r="DO213" s="312"/>
      <c r="DP213" s="312"/>
      <c r="DQ213" s="312"/>
      <c r="DR213" s="317"/>
      <c r="DS213" s="317"/>
      <c r="DT213" s="305"/>
    </row>
    <row r="214" spans="1:124" s="304" customFormat="1" ht="20.25" customHeight="1" x14ac:dyDescent="0.35">
      <c r="A214" s="307">
        <v>211</v>
      </c>
      <c r="B214" s="307" t="s">
        <v>1214</v>
      </c>
      <c r="C214" s="308" t="s">
        <v>460</v>
      </c>
      <c r="D214" s="308" t="s">
        <v>192</v>
      </c>
      <c r="E214" s="308" t="s">
        <v>452</v>
      </c>
      <c r="F214" s="307" t="s">
        <v>137</v>
      </c>
      <c r="G214" s="308" t="s">
        <v>461</v>
      </c>
      <c r="H214" s="308" t="s">
        <v>129</v>
      </c>
      <c r="I214" s="308" t="s">
        <v>179</v>
      </c>
      <c r="J214" s="308" t="s">
        <v>131</v>
      </c>
      <c r="K214" s="308" t="s">
        <v>132</v>
      </c>
      <c r="L214" s="318">
        <v>43073</v>
      </c>
      <c r="M214" s="309"/>
      <c r="N214" s="309"/>
      <c r="O214" s="318"/>
      <c r="P214" s="310" t="s">
        <v>133</v>
      </c>
      <c r="Q214" s="311" t="s">
        <v>774</v>
      </c>
      <c r="R214" s="310" t="s">
        <v>134</v>
      </c>
      <c r="S214" s="312">
        <v>0</v>
      </c>
      <c r="T214" s="312">
        <v>10000000</v>
      </c>
      <c r="U214" s="312"/>
      <c r="V214" s="313">
        <v>10000000</v>
      </c>
      <c r="W214" s="312">
        <v>0</v>
      </c>
      <c r="X214" s="312">
        <v>500000</v>
      </c>
      <c r="Y214" s="312">
        <v>0</v>
      </c>
      <c r="Z214" s="314">
        <v>0</v>
      </c>
      <c r="AA214" s="312">
        <v>0</v>
      </c>
      <c r="AB214" s="312">
        <v>0</v>
      </c>
      <c r="AC214" s="315">
        <v>500000</v>
      </c>
      <c r="AD214" s="312" t="s">
        <v>1246</v>
      </c>
      <c r="AE214" s="316">
        <v>26</v>
      </c>
      <c r="AF214" s="316">
        <v>24</v>
      </c>
      <c r="AG214" s="316">
        <v>2</v>
      </c>
      <c r="AH214" s="316">
        <v>0</v>
      </c>
      <c r="AI214" s="316">
        <v>0</v>
      </c>
      <c r="AJ214" s="316">
        <v>26</v>
      </c>
      <c r="AK214" s="316">
        <v>0</v>
      </c>
      <c r="AL214" s="316">
        <v>0</v>
      </c>
      <c r="AM214" s="316">
        <v>0</v>
      </c>
      <c r="AN214" s="316">
        <v>0</v>
      </c>
      <c r="AO214" s="316">
        <v>0</v>
      </c>
      <c r="AP214" s="316">
        <v>0</v>
      </c>
      <c r="AQ214" s="312">
        <v>10000000</v>
      </c>
      <c r="AR214" s="312">
        <v>0</v>
      </c>
      <c r="AS214" s="312">
        <v>0</v>
      </c>
      <c r="AT214" s="312">
        <v>10000000</v>
      </c>
      <c r="AU214" s="312">
        <v>0</v>
      </c>
      <c r="AV214" s="312">
        <v>500000</v>
      </c>
      <c r="AW214" s="312">
        <v>0</v>
      </c>
      <c r="AX214" s="312">
        <v>0</v>
      </c>
      <c r="AY214" s="218">
        <v>0</v>
      </c>
      <c r="AZ214" s="312">
        <v>0</v>
      </c>
      <c r="BA214" s="218">
        <v>0</v>
      </c>
      <c r="BB214" s="312">
        <v>0</v>
      </c>
      <c r="BC214" s="312">
        <v>0</v>
      </c>
      <c r="BD214" s="312">
        <v>0</v>
      </c>
      <c r="BE214" s="312">
        <v>500000</v>
      </c>
      <c r="BF214" s="218">
        <v>0</v>
      </c>
      <c r="BG214" s="218">
        <v>0</v>
      </c>
      <c r="BH214" s="218">
        <v>0</v>
      </c>
      <c r="BI214" s="218">
        <v>0</v>
      </c>
      <c r="BJ214" s="218">
        <v>0</v>
      </c>
      <c r="BK214" s="218">
        <v>0</v>
      </c>
      <c r="BL214" s="218">
        <v>0</v>
      </c>
      <c r="BM214" s="218">
        <v>0</v>
      </c>
      <c r="BN214" s="218">
        <v>0</v>
      </c>
      <c r="BO214" s="218">
        <v>0</v>
      </c>
      <c r="BP214" s="218">
        <v>0</v>
      </c>
      <c r="BQ214" s="312">
        <v>0</v>
      </c>
      <c r="BR214" s="218">
        <v>0</v>
      </c>
      <c r="BS214" s="312">
        <v>0</v>
      </c>
      <c r="BT214" s="315">
        <v>10500000</v>
      </c>
      <c r="BU214" s="312">
        <v>0</v>
      </c>
      <c r="BV214" s="312">
        <v>0</v>
      </c>
      <c r="BW214" s="312">
        <v>0</v>
      </c>
      <c r="BX214" s="312">
        <v>11000000</v>
      </c>
      <c r="BY214" s="312">
        <v>0</v>
      </c>
      <c r="BZ214" s="312">
        <v>0</v>
      </c>
      <c r="CA214" s="312">
        <v>800000</v>
      </c>
      <c r="CB214" s="312">
        <v>100000</v>
      </c>
      <c r="CC214" s="312">
        <v>150000</v>
      </c>
      <c r="CD214" s="312">
        <v>0</v>
      </c>
      <c r="CE214" s="312">
        <v>1050000</v>
      </c>
      <c r="CF214" s="312">
        <v>12050000</v>
      </c>
      <c r="CG214" s="312">
        <v>0</v>
      </c>
      <c r="CH214" s="312">
        <v>0</v>
      </c>
      <c r="CI214" s="312">
        <v>0</v>
      </c>
      <c r="CJ214" s="312">
        <v>0</v>
      </c>
      <c r="CK214" s="312">
        <v>0</v>
      </c>
      <c r="CL214" s="312">
        <v>100000</v>
      </c>
      <c r="CM214" s="312">
        <v>0</v>
      </c>
      <c r="CN214" s="312">
        <v>0</v>
      </c>
      <c r="CO214" s="312">
        <v>454000</v>
      </c>
      <c r="CP214" s="312">
        <v>0</v>
      </c>
      <c r="CQ214" s="312">
        <v>554000</v>
      </c>
      <c r="CR214" s="312">
        <v>8896000</v>
      </c>
      <c r="CS214" s="312">
        <v>0</v>
      </c>
      <c r="CT214" s="315">
        <v>8896000</v>
      </c>
      <c r="CU214" s="312">
        <v>1700000</v>
      </c>
      <c r="CV214" s="312">
        <v>0</v>
      </c>
      <c r="CW214" s="312">
        <v>300000</v>
      </c>
      <c r="CX214" s="312"/>
      <c r="CY214" s="312">
        <v>0</v>
      </c>
      <c r="CZ214" s="312">
        <v>2000000</v>
      </c>
      <c r="DA214" s="312">
        <v>3050000</v>
      </c>
      <c r="DB214" s="312">
        <v>200000</v>
      </c>
      <c r="DC214" s="312">
        <v>12700000</v>
      </c>
      <c r="DD214" s="312"/>
      <c r="DE214" s="312" t="s">
        <v>980</v>
      </c>
      <c r="DF214" s="312">
        <v>833333.33333333302</v>
      </c>
      <c r="DG214" s="310" t="s">
        <v>203</v>
      </c>
      <c r="DH214" s="310"/>
      <c r="DI214" s="310" t="s">
        <v>1227</v>
      </c>
      <c r="DJ214" s="312"/>
      <c r="DK214" s="312"/>
      <c r="DL214" s="312"/>
      <c r="DM214" s="310"/>
      <c r="DN214" s="312"/>
      <c r="DO214" s="312"/>
      <c r="DP214" s="312"/>
      <c r="DQ214" s="312"/>
      <c r="DR214" s="317"/>
      <c r="DS214" s="317"/>
      <c r="DT214" s="305"/>
    </row>
    <row r="215" spans="1:124" s="304" customFormat="1" ht="20.25" customHeight="1" x14ac:dyDescent="0.35">
      <c r="A215" s="307">
        <v>212</v>
      </c>
      <c r="B215" s="307" t="s">
        <v>979</v>
      </c>
      <c r="C215" s="308" t="s">
        <v>580</v>
      </c>
      <c r="D215" s="308" t="s">
        <v>192</v>
      </c>
      <c r="E215" s="308" t="s">
        <v>193</v>
      </c>
      <c r="F215" s="307" t="s">
        <v>151</v>
      </c>
      <c r="G215" s="308" t="s">
        <v>194</v>
      </c>
      <c r="H215" s="308" t="s">
        <v>129</v>
      </c>
      <c r="I215" s="308" t="s">
        <v>179</v>
      </c>
      <c r="J215" s="308" t="s">
        <v>131</v>
      </c>
      <c r="K215" s="308" t="s">
        <v>132</v>
      </c>
      <c r="L215" s="318">
        <v>42095</v>
      </c>
      <c r="M215" s="309"/>
      <c r="N215" s="309"/>
      <c r="O215" s="318"/>
      <c r="P215" s="310" t="s">
        <v>133</v>
      </c>
      <c r="Q215" s="311" t="s">
        <v>774</v>
      </c>
      <c r="R215" s="310" t="s">
        <v>134</v>
      </c>
      <c r="S215" s="312">
        <v>0</v>
      </c>
      <c r="T215" s="312">
        <v>5000000</v>
      </c>
      <c r="U215" s="312"/>
      <c r="V215" s="313">
        <v>5000000</v>
      </c>
      <c r="W215" s="312">
        <v>0</v>
      </c>
      <c r="X215" s="312">
        <v>0</v>
      </c>
      <c r="Y215" s="312">
        <v>0</v>
      </c>
      <c r="Z215" s="314">
        <v>200000</v>
      </c>
      <c r="AA215" s="312">
        <v>0</v>
      </c>
      <c r="AB215" s="312">
        <v>730000</v>
      </c>
      <c r="AC215" s="315">
        <v>930000</v>
      </c>
      <c r="AD215" s="312" t="s">
        <v>1246</v>
      </c>
      <c r="AE215" s="316">
        <v>26</v>
      </c>
      <c r="AF215" s="316">
        <v>26</v>
      </c>
      <c r="AG215" s="316">
        <v>0</v>
      </c>
      <c r="AH215" s="316">
        <v>0</v>
      </c>
      <c r="AI215" s="316">
        <v>0</v>
      </c>
      <c r="AJ215" s="316">
        <v>26</v>
      </c>
      <c r="AK215" s="316">
        <v>0</v>
      </c>
      <c r="AL215" s="316">
        <v>0</v>
      </c>
      <c r="AM215" s="316">
        <v>0</v>
      </c>
      <c r="AN215" s="316">
        <v>0</v>
      </c>
      <c r="AO215" s="316">
        <v>0</v>
      </c>
      <c r="AP215" s="316">
        <v>0</v>
      </c>
      <c r="AQ215" s="312">
        <v>5000000</v>
      </c>
      <c r="AR215" s="312">
        <v>0</v>
      </c>
      <c r="AS215" s="312">
        <v>0</v>
      </c>
      <c r="AT215" s="312">
        <v>5000000</v>
      </c>
      <c r="AU215" s="312">
        <v>0</v>
      </c>
      <c r="AV215" s="312">
        <v>0</v>
      </c>
      <c r="AW215" s="312">
        <v>0</v>
      </c>
      <c r="AX215" s="312">
        <v>200000</v>
      </c>
      <c r="AY215" s="218">
        <v>0</v>
      </c>
      <c r="AZ215" s="312">
        <v>0</v>
      </c>
      <c r="BA215" s="218">
        <v>0</v>
      </c>
      <c r="BB215" s="312">
        <v>0</v>
      </c>
      <c r="BC215" s="312">
        <v>0</v>
      </c>
      <c r="BD215" s="312">
        <v>730000</v>
      </c>
      <c r="BE215" s="312">
        <v>930000</v>
      </c>
      <c r="BF215" s="218">
        <v>921207</v>
      </c>
      <c r="BG215" s="218">
        <v>0</v>
      </c>
      <c r="BH215" s="218">
        <v>0</v>
      </c>
      <c r="BI215" s="218">
        <v>0</v>
      </c>
      <c r="BJ215" s="218">
        <v>0</v>
      </c>
      <c r="BK215" s="218">
        <v>440000</v>
      </c>
      <c r="BL215" s="218">
        <v>0</v>
      </c>
      <c r="BM215" s="218">
        <v>0</v>
      </c>
      <c r="BN215" s="218">
        <v>0</v>
      </c>
      <c r="BO215" s="218">
        <v>0</v>
      </c>
      <c r="BP215" s="218">
        <v>0</v>
      </c>
      <c r="BQ215" s="312">
        <v>0</v>
      </c>
      <c r="BR215" s="218">
        <v>0</v>
      </c>
      <c r="BS215" s="312">
        <v>1361207</v>
      </c>
      <c r="BT215" s="315">
        <v>7291207</v>
      </c>
      <c r="BU215" s="312">
        <v>0</v>
      </c>
      <c r="BV215" s="312">
        <v>200000</v>
      </c>
      <c r="BW215" s="312">
        <v>730000</v>
      </c>
      <c r="BX215" s="312">
        <v>11000000</v>
      </c>
      <c r="BY215" s="312">
        <v>2</v>
      </c>
      <c r="BZ215" s="312">
        <v>8800000</v>
      </c>
      <c r="CA215" s="312">
        <v>400000</v>
      </c>
      <c r="CB215" s="312">
        <v>50000</v>
      </c>
      <c r="CC215" s="312">
        <v>75000</v>
      </c>
      <c r="CD215" s="312">
        <v>0</v>
      </c>
      <c r="CE215" s="312">
        <v>525000</v>
      </c>
      <c r="CF215" s="312">
        <v>21255000</v>
      </c>
      <c r="CG215" s="312">
        <v>0</v>
      </c>
      <c r="CH215" s="312">
        <v>0</v>
      </c>
      <c r="CI215" s="312">
        <v>0</v>
      </c>
      <c r="CJ215" s="312">
        <v>0</v>
      </c>
      <c r="CK215" s="312">
        <v>0</v>
      </c>
      <c r="CL215" s="312">
        <v>50000</v>
      </c>
      <c r="CM215" s="312">
        <v>0</v>
      </c>
      <c r="CN215" s="312">
        <v>0</v>
      </c>
      <c r="CO215" s="312">
        <v>0</v>
      </c>
      <c r="CP215" s="312">
        <v>0</v>
      </c>
      <c r="CQ215" s="312">
        <v>50000</v>
      </c>
      <c r="CR215" s="312">
        <v>6716207</v>
      </c>
      <c r="CS215" s="312">
        <v>0</v>
      </c>
      <c r="CT215" s="315">
        <v>6716207</v>
      </c>
      <c r="CU215" s="312">
        <v>850000</v>
      </c>
      <c r="CV215" s="312">
        <v>0</v>
      </c>
      <c r="CW215" s="312">
        <v>150000</v>
      </c>
      <c r="CX215" s="312"/>
      <c r="CY215" s="312">
        <v>0</v>
      </c>
      <c r="CZ215" s="312">
        <v>1000000</v>
      </c>
      <c r="DA215" s="312">
        <v>1525000</v>
      </c>
      <c r="DB215" s="312">
        <v>100000</v>
      </c>
      <c r="DC215" s="312">
        <v>8391207</v>
      </c>
      <c r="DD215" s="312"/>
      <c r="DE215" s="312" t="s">
        <v>980</v>
      </c>
      <c r="DF215" s="312">
        <v>416666.66666666698</v>
      </c>
      <c r="DG215" s="310" t="s">
        <v>195</v>
      </c>
      <c r="DH215" s="310" t="s">
        <v>1235</v>
      </c>
      <c r="DI215" s="310" t="s">
        <v>1236</v>
      </c>
      <c r="DJ215" s="312"/>
      <c r="DK215" s="312"/>
      <c r="DL215" s="312"/>
      <c r="DM215" s="310"/>
      <c r="DN215" s="312"/>
      <c r="DO215" s="312"/>
      <c r="DP215" s="312"/>
      <c r="DQ215" s="312"/>
      <c r="DR215" s="317"/>
      <c r="DS215" s="317"/>
      <c r="DT215" s="305"/>
    </row>
    <row r="216" spans="1:124" s="304" customFormat="1" ht="20.25" customHeight="1" x14ac:dyDescent="0.35">
      <c r="A216" s="307">
        <v>213</v>
      </c>
      <c r="B216" s="307" t="s">
        <v>983</v>
      </c>
      <c r="C216" s="308" t="s">
        <v>564</v>
      </c>
      <c r="D216" s="308" t="s">
        <v>192</v>
      </c>
      <c r="E216" s="308" t="s">
        <v>193</v>
      </c>
      <c r="F216" s="307" t="s">
        <v>151</v>
      </c>
      <c r="G216" s="308" t="s">
        <v>194</v>
      </c>
      <c r="H216" s="308" t="s">
        <v>129</v>
      </c>
      <c r="I216" s="308" t="s">
        <v>179</v>
      </c>
      <c r="J216" s="308" t="s">
        <v>131</v>
      </c>
      <c r="K216" s="308" t="s">
        <v>132</v>
      </c>
      <c r="L216" s="318">
        <v>42111</v>
      </c>
      <c r="M216" s="309"/>
      <c r="N216" s="309"/>
      <c r="O216" s="318"/>
      <c r="P216" s="310" t="s">
        <v>133</v>
      </c>
      <c r="Q216" s="311" t="s">
        <v>774</v>
      </c>
      <c r="R216" s="310" t="s">
        <v>134</v>
      </c>
      <c r="S216" s="312">
        <v>0</v>
      </c>
      <c r="T216" s="312">
        <v>5000000</v>
      </c>
      <c r="U216" s="312"/>
      <c r="V216" s="313">
        <v>5000000</v>
      </c>
      <c r="W216" s="312">
        <v>0</v>
      </c>
      <c r="X216" s="312">
        <v>0</v>
      </c>
      <c r="Y216" s="312">
        <v>0</v>
      </c>
      <c r="Z216" s="314">
        <v>200000</v>
      </c>
      <c r="AA216" s="312">
        <v>0</v>
      </c>
      <c r="AB216" s="312">
        <v>730000</v>
      </c>
      <c r="AC216" s="315">
        <v>930000</v>
      </c>
      <c r="AD216" s="312" t="s">
        <v>1246</v>
      </c>
      <c r="AE216" s="316">
        <v>26</v>
      </c>
      <c r="AF216" s="316">
        <v>23</v>
      </c>
      <c r="AG216" s="316">
        <v>3</v>
      </c>
      <c r="AH216" s="316">
        <v>0</v>
      </c>
      <c r="AI216" s="316">
        <v>0</v>
      </c>
      <c r="AJ216" s="316">
        <v>26</v>
      </c>
      <c r="AK216" s="316">
        <v>0</v>
      </c>
      <c r="AL216" s="316">
        <v>0</v>
      </c>
      <c r="AM216" s="316">
        <v>0</v>
      </c>
      <c r="AN216" s="316">
        <v>0</v>
      </c>
      <c r="AO216" s="316">
        <v>0</v>
      </c>
      <c r="AP216" s="316">
        <v>0</v>
      </c>
      <c r="AQ216" s="312">
        <v>5000000</v>
      </c>
      <c r="AR216" s="312">
        <v>0</v>
      </c>
      <c r="AS216" s="312">
        <v>0</v>
      </c>
      <c r="AT216" s="312">
        <v>5000000</v>
      </c>
      <c r="AU216" s="312">
        <v>0</v>
      </c>
      <c r="AV216" s="312">
        <v>0</v>
      </c>
      <c r="AW216" s="312">
        <v>0</v>
      </c>
      <c r="AX216" s="312">
        <v>200000</v>
      </c>
      <c r="AY216" s="218">
        <v>0</v>
      </c>
      <c r="AZ216" s="312">
        <v>0</v>
      </c>
      <c r="BA216" s="218">
        <v>0</v>
      </c>
      <c r="BB216" s="312">
        <v>0</v>
      </c>
      <c r="BC216" s="312">
        <v>0</v>
      </c>
      <c r="BD216" s="312">
        <v>645769</v>
      </c>
      <c r="BE216" s="312">
        <v>845769</v>
      </c>
      <c r="BF216" s="218">
        <v>4230530</v>
      </c>
      <c r="BG216" s="218">
        <v>0</v>
      </c>
      <c r="BH216" s="218">
        <v>0</v>
      </c>
      <c r="BI216" s="218">
        <v>0</v>
      </c>
      <c r="BJ216" s="218">
        <v>0</v>
      </c>
      <c r="BK216" s="218">
        <v>100000</v>
      </c>
      <c r="BL216" s="218">
        <v>0</v>
      </c>
      <c r="BM216" s="218">
        <v>0</v>
      </c>
      <c r="BN216" s="218">
        <v>0</v>
      </c>
      <c r="BO216" s="218">
        <v>0</v>
      </c>
      <c r="BP216" s="218">
        <v>0</v>
      </c>
      <c r="BQ216" s="312">
        <v>0</v>
      </c>
      <c r="BR216" s="218">
        <v>0</v>
      </c>
      <c r="BS216" s="312">
        <v>4330530</v>
      </c>
      <c r="BT216" s="315">
        <v>10176299</v>
      </c>
      <c r="BU216" s="312">
        <v>0</v>
      </c>
      <c r="BV216" s="312">
        <v>200000</v>
      </c>
      <c r="BW216" s="312">
        <v>645769</v>
      </c>
      <c r="BX216" s="312">
        <v>11000000</v>
      </c>
      <c r="BY216" s="312">
        <v>0</v>
      </c>
      <c r="BZ216" s="312">
        <v>0</v>
      </c>
      <c r="CA216" s="312">
        <v>400000</v>
      </c>
      <c r="CB216" s="312">
        <v>50000</v>
      </c>
      <c r="CC216" s="312">
        <v>75000</v>
      </c>
      <c r="CD216" s="312">
        <v>0</v>
      </c>
      <c r="CE216" s="312">
        <v>525000</v>
      </c>
      <c r="CF216" s="312">
        <v>12370769</v>
      </c>
      <c r="CG216" s="312">
        <v>0</v>
      </c>
      <c r="CH216" s="312">
        <v>0</v>
      </c>
      <c r="CI216" s="312">
        <v>0</v>
      </c>
      <c r="CJ216" s="312">
        <v>0</v>
      </c>
      <c r="CK216" s="312">
        <v>0</v>
      </c>
      <c r="CL216" s="312">
        <v>50000</v>
      </c>
      <c r="CM216" s="312">
        <v>665000</v>
      </c>
      <c r="CN216" s="312">
        <v>0</v>
      </c>
      <c r="CO216" s="312">
        <v>0</v>
      </c>
      <c r="CP216" s="312">
        <v>0</v>
      </c>
      <c r="CQ216" s="312">
        <v>715000</v>
      </c>
      <c r="CR216" s="312">
        <v>8936299</v>
      </c>
      <c r="CS216" s="312">
        <v>0</v>
      </c>
      <c r="CT216" s="315">
        <v>8936299</v>
      </c>
      <c r="CU216" s="312">
        <v>850000</v>
      </c>
      <c r="CV216" s="312">
        <v>0</v>
      </c>
      <c r="CW216" s="312">
        <v>150000</v>
      </c>
      <c r="CX216" s="312"/>
      <c r="CY216" s="312">
        <v>0</v>
      </c>
      <c r="CZ216" s="312">
        <v>1000000</v>
      </c>
      <c r="DA216" s="312">
        <v>1525000</v>
      </c>
      <c r="DB216" s="312">
        <v>100000</v>
      </c>
      <c r="DC216" s="312">
        <v>11276299</v>
      </c>
      <c r="DD216" s="312"/>
      <c r="DE216" s="312" t="s">
        <v>980</v>
      </c>
      <c r="DF216" s="312">
        <v>416666.66666666698</v>
      </c>
      <c r="DG216" s="310" t="s">
        <v>203</v>
      </c>
      <c r="DH216" s="310" t="s">
        <v>1235</v>
      </c>
      <c r="DI216" s="310" t="s">
        <v>1236</v>
      </c>
      <c r="DJ216" s="312"/>
      <c r="DK216" s="312"/>
      <c r="DL216" s="312"/>
      <c r="DM216" s="310"/>
      <c r="DN216" s="312"/>
      <c r="DO216" s="312"/>
      <c r="DP216" s="312"/>
      <c r="DQ216" s="312"/>
      <c r="DR216" s="317"/>
      <c r="DS216" s="317"/>
      <c r="DT216" s="305"/>
    </row>
    <row r="217" spans="1:124" s="304" customFormat="1" ht="20.25" customHeight="1" x14ac:dyDescent="0.35">
      <c r="A217" s="307">
        <v>214</v>
      </c>
      <c r="B217" s="307" t="s">
        <v>934</v>
      </c>
      <c r="C217" s="308" t="s">
        <v>191</v>
      </c>
      <c r="D217" s="308" t="s">
        <v>192</v>
      </c>
      <c r="E217" s="308" t="s">
        <v>193</v>
      </c>
      <c r="F217" s="307" t="s">
        <v>151</v>
      </c>
      <c r="G217" s="308" t="s">
        <v>194</v>
      </c>
      <c r="H217" s="308" t="s">
        <v>129</v>
      </c>
      <c r="I217" s="308" t="s">
        <v>179</v>
      </c>
      <c r="J217" s="308" t="s">
        <v>131</v>
      </c>
      <c r="K217" s="308" t="s">
        <v>132</v>
      </c>
      <c r="L217" s="318">
        <v>42191</v>
      </c>
      <c r="M217" s="309"/>
      <c r="N217" s="309"/>
      <c r="O217" s="318"/>
      <c r="P217" s="310" t="s">
        <v>133</v>
      </c>
      <c r="Q217" s="311" t="s">
        <v>774</v>
      </c>
      <c r="R217" s="310" t="s">
        <v>134</v>
      </c>
      <c r="S217" s="312">
        <v>0</v>
      </c>
      <c r="T217" s="312">
        <v>5000000</v>
      </c>
      <c r="U217" s="312"/>
      <c r="V217" s="313">
        <v>5000000</v>
      </c>
      <c r="W217" s="312">
        <v>0</v>
      </c>
      <c r="X217" s="312">
        <v>0</v>
      </c>
      <c r="Y217" s="312">
        <v>0</v>
      </c>
      <c r="Z217" s="314">
        <v>200000</v>
      </c>
      <c r="AA217" s="312">
        <v>0</v>
      </c>
      <c r="AB217" s="312">
        <v>730000</v>
      </c>
      <c r="AC217" s="315">
        <v>930000</v>
      </c>
      <c r="AD217" s="312" t="s">
        <v>1246</v>
      </c>
      <c r="AE217" s="316">
        <v>26</v>
      </c>
      <c r="AF217" s="316">
        <v>24.5</v>
      </c>
      <c r="AG217" s="316">
        <v>1.5</v>
      </c>
      <c r="AH217" s="316">
        <v>0</v>
      </c>
      <c r="AI217" s="316">
        <v>0</v>
      </c>
      <c r="AJ217" s="316">
        <v>26</v>
      </c>
      <c r="AK217" s="316">
        <v>0</v>
      </c>
      <c r="AL217" s="316">
        <v>0</v>
      </c>
      <c r="AM217" s="316">
        <v>0</v>
      </c>
      <c r="AN217" s="316">
        <v>0</v>
      </c>
      <c r="AO217" s="316">
        <v>0</v>
      </c>
      <c r="AP217" s="316">
        <v>0</v>
      </c>
      <c r="AQ217" s="312">
        <v>5000000</v>
      </c>
      <c r="AR217" s="312">
        <v>0</v>
      </c>
      <c r="AS217" s="312">
        <v>0</v>
      </c>
      <c r="AT217" s="312">
        <v>5000000</v>
      </c>
      <c r="AU217" s="312">
        <v>0</v>
      </c>
      <c r="AV217" s="312">
        <v>0</v>
      </c>
      <c r="AW217" s="312">
        <v>0</v>
      </c>
      <c r="AX217" s="312">
        <v>200000</v>
      </c>
      <c r="AY217" s="218">
        <v>0</v>
      </c>
      <c r="AZ217" s="312">
        <v>0</v>
      </c>
      <c r="BA217" s="218">
        <v>0</v>
      </c>
      <c r="BB217" s="312">
        <v>0</v>
      </c>
      <c r="BC217" s="312">
        <v>0</v>
      </c>
      <c r="BD217" s="312">
        <v>687885</v>
      </c>
      <c r="BE217" s="312">
        <v>887885</v>
      </c>
      <c r="BF217" s="218">
        <v>0</v>
      </c>
      <c r="BG217" s="218">
        <v>0</v>
      </c>
      <c r="BH217" s="218">
        <v>0</v>
      </c>
      <c r="BI217" s="218">
        <v>0</v>
      </c>
      <c r="BJ217" s="218">
        <v>0</v>
      </c>
      <c r="BK217" s="218">
        <v>0</v>
      </c>
      <c r="BL217" s="218">
        <v>0</v>
      </c>
      <c r="BM217" s="218">
        <v>0</v>
      </c>
      <c r="BN217" s="218">
        <v>0</v>
      </c>
      <c r="BO217" s="218">
        <v>0</v>
      </c>
      <c r="BP217" s="218">
        <v>0</v>
      </c>
      <c r="BQ217" s="312">
        <v>0</v>
      </c>
      <c r="BR217" s="218">
        <v>0</v>
      </c>
      <c r="BS217" s="312">
        <v>0</v>
      </c>
      <c r="BT217" s="315">
        <v>5887885</v>
      </c>
      <c r="BU217" s="312">
        <v>0</v>
      </c>
      <c r="BV217" s="312">
        <v>200000</v>
      </c>
      <c r="BW217" s="312">
        <v>687885</v>
      </c>
      <c r="BX217" s="312">
        <v>11000000</v>
      </c>
      <c r="BY217" s="312">
        <v>0</v>
      </c>
      <c r="BZ217" s="312">
        <v>0</v>
      </c>
      <c r="CA217" s="312">
        <v>400000</v>
      </c>
      <c r="CB217" s="312">
        <v>50000</v>
      </c>
      <c r="CC217" s="312">
        <v>75000</v>
      </c>
      <c r="CD217" s="312">
        <v>0</v>
      </c>
      <c r="CE217" s="312">
        <v>525000</v>
      </c>
      <c r="CF217" s="312">
        <v>12412885</v>
      </c>
      <c r="CG217" s="312">
        <v>0</v>
      </c>
      <c r="CH217" s="312">
        <v>0</v>
      </c>
      <c r="CI217" s="312">
        <v>0</v>
      </c>
      <c r="CJ217" s="312">
        <v>0</v>
      </c>
      <c r="CK217" s="312">
        <v>0</v>
      </c>
      <c r="CL217" s="312">
        <v>50000</v>
      </c>
      <c r="CM217" s="312">
        <v>0</v>
      </c>
      <c r="CN217" s="312">
        <v>0</v>
      </c>
      <c r="CO217" s="312">
        <v>594000</v>
      </c>
      <c r="CP217" s="312">
        <v>0</v>
      </c>
      <c r="CQ217" s="312">
        <v>644000</v>
      </c>
      <c r="CR217" s="312">
        <v>4718885</v>
      </c>
      <c r="CS217" s="312">
        <v>0</v>
      </c>
      <c r="CT217" s="315">
        <v>4718885</v>
      </c>
      <c r="CU217" s="312">
        <v>850000</v>
      </c>
      <c r="CV217" s="312">
        <v>0</v>
      </c>
      <c r="CW217" s="312">
        <v>150000</v>
      </c>
      <c r="CX217" s="312"/>
      <c r="CY217" s="312">
        <v>0</v>
      </c>
      <c r="CZ217" s="312">
        <v>1000000</v>
      </c>
      <c r="DA217" s="312">
        <v>1525000</v>
      </c>
      <c r="DB217" s="312">
        <v>100000</v>
      </c>
      <c r="DC217" s="312">
        <v>6987885</v>
      </c>
      <c r="DD217" s="312"/>
      <c r="DE217" s="312" t="s">
        <v>980</v>
      </c>
      <c r="DF217" s="312">
        <v>416666.66666666698</v>
      </c>
      <c r="DG217" s="310" t="s">
        <v>195</v>
      </c>
      <c r="DH217" s="310" t="s">
        <v>1235</v>
      </c>
      <c r="DI217" s="310" t="s">
        <v>1236</v>
      </c>
      <c r="DJ217" s="312"/>
      <c r="DK217" s="312"/>
      <c r="DL217" s="312"/>
      <c r="DM217" s="310"/>
      <c r="DN217" s="312"/>
      <c r="DO217" s="312"/>
      <c r="DP217" s="312"/>
      <c r="DQ217" s="312"/>
      <c r="DR217" s="317"/>
      <c r="DS217" s="317"/>
      <c r="DT217" s="305"/>
    </row>
    <row r="218" spans="1:124" s="304" customFormat="1" ht="20.25" customHeight="1" x14ac:dyDescent="0.35">
      <c r="A218" s="307">
        <v>215</v>
      </c>
      <c r="B218" s="307" t="s">
        <v>988</v>
      </c>
      <c r="C218" s="308" t="s">
        <v>565</v>
      </c>
      <c r="D218" s="308" t="s">
        <v>192</v>
      </c>
      <c r="E218" s="308" t="s">
        <v>193</v>
      </c>
      <c r="F218" s="307" t="s">
        <v>151</v>
      </c>
      <c r="G218" s="308" t="s">
        <v>194</v>
      </c>
      <c r="H218" s="308" t="s">
        <v>129</v>
      </c>
      <c r="I218" s="308" t="s">
        <v>179</v>
      </c>
      <c r="J218" s="308" t="s">
        <v>131</v>
      </c>
      <c r="K218" s="308" t="s">
        <v>132</v>
      </c>
      <c r="L218" s="318">
        <v>42555</v>
      </c>
      <c r="M218" s="309"/>
      <c r="N218" s="309"/>
      <c r="O218" s="318"/>
      <c r="P218" s="310" t="s">
        <v>133</v>
      </c>
      <c r="Q218" s="311" t="s">
        <v>774</v>
      </c>
      <c r="R218" s="310" t="s">
        <v>134</v>
      </c>
      <c r="S218" s="312">
        <v>0</v>
      </c>
      <c r="T218" s="312">
        <v>5000000</v>
      </c>
      <c r="U218" s="312"/>
      <c r="V218" s="313">
        <v>5000000</v>
      </c>
      <c r="W218" s="312">
        <v>0</v>
      </c>
      <c r="X218" s="312">
        <v>0</v>
      </c>
      <c r="Y218" s="312">
        <v>0</v>
      </c>
      <c r="Z218" s="314">
        <v>200000</v>
      </c>
      <c r="AA218" s="312">
        <v>0</v>
      </c>
      <c r="AB218" s="312">
        <v>730000</v>
      </c>
      <c r="AC218" s="315">
        <v>930000</v>
      </c>
      <c r="AD218" s="312" t="s">
        <v>1246</v>
      </c>
      <c r="AE218" s="316">
        <v>26</v>
      </c>
      <c r="AF218" s="316">
        <v>26</v>
      </c>
      <c r="AG218" s="316">
        <v>0</v>
      </c>
      <c r="AH218" s="316">
        <v>0</v>
      </c>
      <c r="AI218" s="316">
        <v>0</v>
      </c>
      <c r="AJ218" s="316">
        <v>26</v>
      </c>
      <c r="AK218" s="316">
        <v>0</v>
      </c>
      <c r="AL218" s="316">
        <v>0</v>
      </c>
      <c r="AM218" s="316">
        <v>0</v>
      </c>
      <c r="AN218" s="316">
        <v>0</v>
      </c>
      <c r="AO218" s="316">
        <v>0</v>
      </c>
      <c r="AP218" s="316">
        <v>0</v>
      </c>
      <c r="AQ218" s="312">
        <v>5000000</v>
      </c>
      <c r="AR218" s="312">
        <v>0</v>
      </c>
      <c r="AS218" s="312">
        <v>0</v>
      </c>
      <c r="AT218" s="312">
        <v>5000000</v>
      </c>
      <c r="AU218" s="312">
        <v>0</v>
      </c>
      <c r="AV218" s="312">
        <v>0</v>
      </c>
      <c r="AW218" s="312">
        <v>0</v>
      </c>
      <c r="AX218" s="312">
        <v>200000</v>
      </c>
      <c r="AY218" s="218">
        <v>0</v>
      </c>
      <c r="AZ218" s="312">
        <v>0</v>
      </c>
      <c r="BA218" s="218">
        <v>0</v>
      </c>
      <c r="BB218" s="312">
        <v>0</v>
      </c>
      <c r="BC218" s="312">
        <v>0</v>
      </c>
      <c r="BD218" s="312">
        <v>730000</v>
      </c>
      <c r="BE218" s="312">
        <v>930000</v>
      </c>
      <c r="BF218" s="218">
        <v>0</v>
      </c>
      <c r="BG218" s="218">
        <v>0</v>
      </c>
      <c r="BH218" s="218">
        <v>0</v>
      </c>
      <c r="BI218" s="218">
        <v>0</v>
      </c>
      <c r="BJ218" s="218">
        <v>0</v>
      </c>
      <c r="BK218" s="218">
        <v>150000</v>
      </c>
      <c r="BL218" s="218">
        <v>0</v>
      </c>
      <c r="BM218" s="218">
        <v>0</v>
      </c>
      <c r="BN218" s="218">
        <v>0</v>
      </c>
      <c r="BO218" s="218">
        <v>0</v>
      </c>
      <c r="BP218" s="218">
        <v>0</v>
      </c>
      <c r="BQ218" s="312">
        <v>0</v>
      </c>
      <c r="BR218" s="218">
        <v>0</v>
      </c>
      <c r="BS218" s="312">
        <v>150000</v>
      </c>
      <c r="BT218" s="315">
        <v>6080000</v>
      </c>
      <c r="BU218" s="312">
        <v>0</v>
      </c>
      <c r="BV218" s="312">
        <v>200000</v>
      </c>
      <c r="BW218" s="312">
        <v>730000</v>
      </c>
      <c r="BX218" s="312">
        <v>11000000</v>
      </c>
      <c r="BY218" s="312">
        <v>0</v>
      </c>
      <c r="BZ218" s="312">
        <v>0</v>
      </c>
      <c r="CA218" s="312">
        <v>400000</v>
      </c>
      <c r="CB218" s="312">
        <v>50000</v>
      </c>
      <c r="CC218" s="312">
        <v>75000</v>
      </c>
      <c r="CD218" s="312">
        <v>0</v>
      </c>
      <c r="CE218" s="312">
        <v>525000</v>
      </c>
      <c r="CF218" s="312">
        <v>12455000</v>
      </c>
      <c r="CG218" s="312">
        <v>0</v>
      </c>
      <c r="CH218" s="312">
        <v>0</v>
      </c>
      <c r="CI218" s="312">
        <v>0</v>
      </c>
      <c r="CJ218" s="312">
        <v>0</v>
      </c>
      <c r="CK218" s="312">
        <v>0</v>
      </c>
      <c r="CL218" s="312">
        <v>50000</v>
      </c>
      <c r="CM218" s="312">
        <v>0</v>
      </c>
      <c r="CN218" s="312">
        <v>0</v>
      </c>
      <c r="CO218" s="312">
        <v>0</v>
      </c>
      <c r="CP218" s="312">
        <v>0</v>
      </c>
      <c r="CQ218" s="312">
        <v>50000</v>
      </c>
      <c r="CR218" s="312">
        <v>5505000</v>
      </c>
      <c r="CS218" s="312">
        <v>0</v>
      </c>
      <c r="CT218" s="315">
        <v>5505000</v>
      </c>
      <c r="CU218" s="312">
        <v>850000</v>
      </c>
      <c r="CV218" s="312">
        <v>0</v>
      </c>
      <c r="CW218" s="312">
        <v>150000</v>
      </c>
      <c r="CX218" s="312"/>
      <c r="CY218" s="312">
        <v>0</v>
      </c>
      <c r="CZ218" s="312">
        <v>1000000</v>
      </c>
      <c r="DA218" s="312">
        <v>1525000</v>
      </c>
      <c r="DB218" s="312">
        <v>100000</v>
      </c>
      <c r="DC218" s="312">
        <v>7180000</v>
      </c>
      <c r="DD218" s="312"/>
      <c r="DE218" s="312" t="s">
        <v>980</v>
      </c>
      <c r="DF218" s="312">
        <v>416666.66666666698</v>
      </c>
      <c r="DG218" s="310" t="s">
        <v>188</v>
      </c>
      <c r="DH218" s="310" t="s">
        <v>1235</v>
      </c>
      <c r="DI218" s="310" t="s">
        <v>1236</v>
      </c>
      <c r="DJ218" s="312"/>
      <c r="DK218" s="312"/>
      <c r="DL218" s="312"/>
      <c r="DM218" s="310"/>
      <c r="DN218" s="312"/>
      <c r="DO218" s="312"/>
      <c r="DP218" s="312"/>
      <c r="DQ218" s="312"/>
      <c r="DR218" s="317"/>
      <c r="DS218" s="317"/>
      <c r="DT218" s="305"/>
    </row>
    <row r="219" spans="1:124" s="304" customFormat="1" ht="20.25" customHeight="1" x14ac:dyDescent="0.35">
      <c r="A219" s="307">
        <v>216</v>
      </c>
      <c r="B219" s="307" t="s">
        <v>989</v>
      </c>
      <c r="C219" s="308" t="s">
        <v>566</v>
      </c>
      <c r="D219" s="308" t="s">
        <v>192</v>
      </c>
      <c r="E219" s="308" t="s">
        <v>193</v>
      </c>
      <c r="F219" s="307" t="s">
        <v>151</v>
      </c>
      <c r="G219" s="308" t="s">
        <v>194</v>
      </c>
      <c r="H219" s="308" t="s">
        <v>129</v>
      </c>
      <c r="I219" s="308" t="s">
        <v>179</v>
      </c>
      <c r="J219" s="308" t="s">
        <v>131</v>
      </c>
      <c r="K219" s="308" t="s">
        <v>132</v>
      </c>
      <c r="L219" s="318">
        <v>42578</v>
      </c>
      <c r="M219" s="309"/>
      <c r="N219" s="309"/>
      <c r="O219" s="318"/>
      <c r="P219" s="310" t="s">
        <v>133</v>
      </c>
      <c r="Q219" s="311" t="s">
        <v>774</v>
      </c>
      <c r="R219" s="310" t="s">
        <v>134</v>
      </c>
      <c r="S219" s="312">
        <v>0</v>
      </c>
      <c r="T219" s="312">
        <v>5000000</v>
      </c>
      <c r="U219" s="312"/>
      <c r="V219" s="313">
        <v>5000000</v>
      </c>
      <c r="W219" s="312">
        <v>0</v>
      </c>
      <c r="X219" s="312">
        <v>0</v>
      </c>
      <c r="Y219" s="312">
        <v>0</v>
      </c>
      <c r="Z219" s="314">
        <v>200000</v>
      </c>
      <c r="AA219" s="312">
        <v>0</v>
      </c>
      <c r="AB219" s="312">
        <v>730000</v>
      </c>
      <c r="AC219" s="315">
        <v>930000</v>
      </c>
      <c r="AD219" s="312" t="s">
        <v>1246</v>
      </c>
      <c r="AE219" s="316">
        <v>26</v>
      </c>
      <c r="AF219" s="316">
        <v>26</v>
      </c>
      <c r="AG219" s="316">
        <v>0</v>
      </c>
      <c r="AH219" s="316">
        <v>0</v>
      </c>
      <c r="AI219" s="316">
        <v>0</v>
      </c>
      <c r="AJ219" s="316">
        <v>26</v>
      </c>
      <c r="AK219" s="316">
        <v>0</v>
      </c>
      <c r="AL219" s="316">
        <v>0</v>
      </c>
      <c r="AM219" s="316">
        <v>0</v>
      </c>
      <c r="AN219" s="316">
        <v>0</v>
      </c>
      <c r="AO219" s="316">
        <v>0</v>
      </c>
      <c r="AP219" s="316">
        <v>0</v>
      </c>
      <c r="AQ219" s="312">
        <v>5000000</v>
      </c>
      <c r="AR219" s="312">
        <v>0</v>
      </c>
      <c r="AS219" s="312">
        <v>0</v>
      </c>
      <c r="AT219" s="312">
        <v>5000000</v>
      </c>
      <c r="AU219" s="312">
        <v>0</v>
      </c>
      <c r="AV219" s="312">
        <v>0</v>
      </c>
      <c r="AW219" s="312">
        <v>0</v>
      </c>
      <c r="AX219" s="312">
        <v>200000</v>
      </c>
      <c r="AY219" s="218">
        <v>0</v>
      </c>
      <c r="AZ219" s="312">
        <v>0</v>
      </c>
      <c r="BA219" s="218">
        <v>0</v>
      </c>
      <c r="BB219" s="312">
        <v>0</v>
      </c>
      <c r="BC219" s="312">
        <v>0</v>
      </c>
      <c r="BD219" s="312">
        <v>730000</v>
      </c>
      <c r="BE219" s="312">
        <v>930000</v>
      </c>
      <c r="BF219" s="218">
        <v>3360861</v>
      </c>
      <c r="BG219" s="218">
        <v>0</v>
      </c>
      <c r="BH219" s="218">
        <v>0</v>
      </c>
      <c r="BI219" s="218">
        <v>0</v>
      </c>
      <c r="BJ219" s="218">
        <v>0</v>
      </c>
      <c r="BK219" s="218">
        <v>800000</v>
      </c>
      <c r="BL219" s="218">
        <v>0</v>
      </c>
      <c r="BM219" s="218">
        <v>0</v>
      </c>
      <c r="BN219" s="218">
        <v>0</v>
      </c>
      <c r="BO219" s="218">
        <v>0</v>
      </c>
      <c r="BP219" s="218">
        <v>0</v>
      </c>
      <c r="BQ219" s="312">
        <v>0</v>
      </c>
      <c r="BR219" s="218">
        <v>0</v>
      </c>
      <c r="BS219" s="312">
        <v>4160861</v>
      </c>
      <c r="BT219" s="315">
        <v>10090861</v>
      </c>
      <c r="BU219" s="312">
        <v>0</v>
      </c>
      <c r="BV219" s="312">
        <v>200000</v>
      </c>
      <c r="BW219" s="312">
        <v>730000</v>
      </c>
      <c r="BX219" s="312">
        <v>11000000</v>
      </c>
      <c r="BY219" s="312">
        <v>0</v>
      </c>
      <c r="BZ219" s="312">
        <v>0</v>
      </c>
      <c r="CA219" s="312">
        <v>400000</v>
      </c>
      <c r="CB219" s="312">
        <v>50000</v>
      </c>
      <c r="CC219" s="312">
        <v>75000</v>
      </c>
      <c r="CD219" s="312">
        <v>0</v>
      </c>
      <c r="CE219" s="312">
        <v>525000</v>
      </c>
      <c r="CF219" s="312">
        <v>12455000</v>
      </c>
      <c r="CG219" s="312">
        <v>0</v>
      </c>
      <c r="CH219" s="312">
        <v>0</v>
      </c>
      <c r="CI219" s="312">
        <v>0</v>
      </c>
      <c r="CJ219" s="312">
        <v>0</v>
      </c>
      <c r="CK219" s="312">
        <v>0</v>
      </c>
      <c r="CL219" s="312">
        <v>50000</v>
      </c>
      <c r="CM219" s="312">
        <v>0</v>
      </c>
      <c r="CN219" s="312">
        <v>0</v>
      </c>
      <c r="CO219" s="312">
        <v>631000</v>
      </c>
      <c r="CP219" s="312">
        <v>0</v>
      </c>
      <c r="CQ219" s="312">
        <v>681000</v>
      </c>
      <c r="CR219" s="312">
        <v>8884861</v>
      </c>
      <c r="CS219" s="312">
        <v>0</v>
      </c>
      <c r="CT219" s="315">
        <v>8884861</v>
      </c>
      <c r="CU219" s="312">
        <v>850000</v>
      </c>
      <c r="CV219" s="312">
        <v>0</v>
      </c>
      <c r="CW219" s="312">
        <v>150000</v>
      </c>
      <c r="CX219" s="312"/>
      <c r="CY219" s="312">
        <v>0</v>
      </c>
      <c r="CZ219" s="312">
        <v>1000000</v>
      </c>
      <c r="DA219" s="312">
        <v>1525000</v>
      </c>
      <c r="DB219" s="312">
        <v>100000</v>
      </c>
      <c r="DC219" s="312">
        <v>11190861</v>
      </c>
      <c r="DD219" s="312"/>
      <c r="DE219" s="312" t="s">
        <v>980</v>
      </c>
      <c r="DF219" s="312">
        <v>416666.66666666698</v>
      </c>
      <c r="DG219" s="310" t="s">
        <v>200</v>
      </c>
      <c r="DH219" s="310" t="s">
        <v>1235</v>
      </c>
      <c r="DI219" s="310" t="s">
        <v>1236</v>
      </c>
      <c r="DJ219" s="312"/>
      <c r="DK219" s="312"/>
      <c r="DL219" s="312"/>
      <c r="DM219" s="310"/>
      <c r="DN219" s="312"/>
      <c r="DO219" s="312"/>
      <c r="DP219" s="312"/>
      <c r="DQ219" s="312"/>
      <c r="DR219" s="317"/>
      <c r="DS219" s="317"/>
      <c r="DT219" s="305"/>
    </row>
    <row r="220" spans="1:124" s="304" customFormat="1" ht="20.25" customHeight="1" x14ac:dyDescent="0.35">
      <c r="A220" s="307">
        <v>217</v>
      </c>
      <c r="B220" s="307" t="s">
        <v>991</v>
      </c>
      <c r="C220" s="308" t="s">
        <v>567</v>
      </c>
      <c r="D220" s="308" t="s">
        <v>192</v>
      </c>
      <c r="E220" s="308" t="s">
        <v>193</v>
      </c>
      <c r="F220" s="307" t="s">
        <v>151</v>
      </c>
      <c r="G220" s="308" t="s">
        <v>194</v>
      </c>
      <c r="H220" s="308" t="s">
        <v>129</v>
      </c>
      <c r="I220" s="308" t="s">
        <v>179</v>
      </c>
      <c r="J220" s="308" t="s">
        <v>131</v>
      </c>
      <c r="K220" s="308" t="s">
        <v>132</v>
      </c>
      <c r="L220" s="318">
        <v>42648</v>
      </c>
      <c r="M220" s="309"/>
      <c r="N220" s="309"/>
      <c r="O220" s="318"/>
      <c r="P220" s="310" t="s">
        <v>133</v>
      </c>
      <c r="Q220" s="311" t="s">
        <v>774</v>
      </c>
      <c r="R220" s="310" t="s">
        <v>134</v>
      </c>
      <c r="S220" s="312">
        <v>0</v>
      </c>
      <c r="T220" s="312">
        <v>5000000</v>
      </c>
      <c r="U220" s="312"/>
      <c r="V220" s="313">
        <v>5000000</v>
      </c>
      <c r="W220" s="312">
        <v>0</v>
      </c>
      <c r="X220" s="312">
        <v>0</v>
      </c>
      <c r="Y220" s="312">
        <v>0</v>
      </c>
      <c r="Z220" s="314">
        <v>200000</v>
      </c>
      <c r="AA220" s="312">
        <v>0</v>
      </c>
      <c r="AB220" s="312">
        <v>730000</v>
      </c>
      <c r="AC220" s="315">
        <v>930000</v>
      </c>
      <c r="AD220" s="312" t="s">
        <v>1246</v>
      </c>
      <c r="AE220" s="316">
        <v>26</v>
      </c>
      <c r="AF220" s="316">
        <v>26</v>
      </c>
      <c r="AG220" s="316">
        <v>0</v>
      </c>
      <c r="AH220" s="316">
        <v>0</v>
      </c>
      <c r="AI220" s="316">
        <v>0</v>
      </c>
      <c r="AJ220" s="316">
        <v>26</v>
      </c>
      <c r="AK220" s="316">
        <v>0</v>
      </c>
      <c r="AL220" s="316">
        <v>0</v>
      </c>
      <c r="AM220" s="316">
        <v>0</v>
      </c>
      <c r="AN220" s="316">
        <v>0</v>
      </c>
      <c r="AO220" s="316">
        <v>0</v>
      </c>
      <c r="AP220" s="316">
        <v>0</v>
      </c>
      <c r="AQ220" s="312">
        <v>5000000</v>
      </c>
      <c r="AR220" s="312">
        <v>0</v>
      </c>
      <c r="AS220" s="312">
        <v>0</v>
      </c>
      <c r="AT220" s="312">
        <v>5000000</v>
      </c>
      <c r="AU220" s="312">
        <v>0</v>
      </c>
      <c r="AV220" s="312">
        <v>0</v>
      </c>
      <c r="AW220" s="312">
        <v>0</v>
      </c>
      <c r="AX220" s="312">
        <v>200000</v>
      </c>
      <c r="AY220" s="218">
        <v>0</v>
      </c>
      <c r="AZ220" s="312">
        <v>0</v>
      </c>
      <c r="BA220" s="218">
        <v>0</v>
      </c>
      <c r="BB220" s="312">
        <v>0</v>
      </c>
      <c r="BC220" s="312">
        <v>0</v>
      </c>
      <c r="BD220" s="312">
        <v>730000</v>
      </c>
      <c r="BE220" s="312">
        <v>930000</v>
      </c>
      <c r="BF220" s="218">
        <v>750666</v>
      </c>
      <c r="BG220" s="218">
        <v>0</v>
      </c>
      <c r="BH220" s="218">
        <v>0</v>
      </c>
      <c r="BI220" s="218">
        <v>0</v>
      </c>
      <c r="BJ220" s="218">
        <v>0</v>
      </c>
      <c r="BK220" s="218">
        <v>0</v>
      </c>
      <c r="BL220" s="218">
        <v>0</v>
      </c>
      <c r="BM220" s="218">
        <v>0</v>
      </c>
      <c r="BN220" s="218">
        <v>0</v>
      </c>
      <c r="BO220" s="218">
        <v>0</v>
      </c>
      <c r="BP220" s="218">
        <v>0</v>
      </c>
      <c r="BQ220" s="312">
        <v>0</v>
      </c>
      <c r="BR220" s="218">
        <v>0</v>
      </c>
      <c r="BS220" s="312">
        <v>750666</v>
      </c>
      <c r="BT220" s="315">
        <v>6680666</v>
      </c>
      <c r="BU220" s="312">
        <v>0</v>
      </c>
      <c r="BV220" s="312">
        <v>200000</v>
      </c>
      <c r="BW220" s="312">
        <v>730000</v>
      </c>
      <c r="BX220" s="312">
        <v>11000000</v>
      </c>
      <c r="BY220" s="312">
        <v>1</v>
      </c>
      <c r="BZ220" s="312">
        <v>4400000</v>
      </c>
      <c r="CA220" s="312">
        <v>400000</v>
      </c>
      <c r="CB220" s="312">
        <v>50000</v>
      </c>
      <c r="CC220" s="312">
        <v>75000</v>
      </c>
      <c r="CD220" s="312">
        <v>0</v>
      </c>
      <c r="CE220" s="312">
        <v>525000</v>
      </c>
      <c r="CF220" s="312">
        <v>16855000</v>
      </c>
      <c r="CG220" s="312">
        <v>0</v>
      </c>
      <c r="CH220" s="312">
        <v>0</v>
      </c>
      <c r="CI220" s="312">
        <v>0</v>
      </c>
      <c r="CJ220" s="312">
        <v>0</v>
      </c>
      <c r="CK220" s="312">
        <v>0</v>
      </c>
      <c r="CL220" s="312">
        <v>50000</v>
      </c>
      <c r="CM220" s="312">
        <v>0</v>
      </c>
      <c r="CN220" s="312">
        <v>0</v>
      </c>
      <c r="CO220" s="312">
        <v>0</v>
      </c>
      <c r="CP220" s="312">
        <v>0</v>
      </c>
      <c r="CQ220" s="312">
        <v>50000</v>
      </c>
      <c r="CR220" s="312">
        <v>6105666</v>
      </c>
      <c r="CS220" s="312">
        <v>0</v>
      </c>
      <c r="CT220" s="315">
        <v>6105666</v>
      </c>
      <c r="CU220" s="312">
        <v>850000</v>
      </c>
      <c r="CV220" s="312">
        <v>0</v>
      </c>
      <c r="CW220" s="312">
        <v>150000</v>
      </c>
      <c r="CX220" s="312"/>
      <c r="CY220" s="312">
        <v>0</v>
      </c>
      <c r="CZ220" s="312">
        <v>1000000</v>
      </c>
      <c r="DA220" s="312">
        <v>1525000</v>
      </c>
      <c r="DB220" s="312">
        <v>100000</v>
      </c>
      <c r="DC220" s="312">
        <v>7780666</v>
      </c>
      <c r="DD220" s="312"/>
      <c r="DE220" s="312" t="s">
        <v>980</v>
      </c>
      <c r="DF220" s="312">
        <v>416666.66666666698</v>
      </c>
      <c r="DG220" s="310" t="s">
        <v>200</v>
      </c>
      <c r="DH220" s="310" t="s">
        <v>1235</v>
      </c>
      <c r="DI220" s="310" t="s">
        <v>1236</v>
      </c>
      <c r="DJ220" s="312"/>
      <c r="DK220" s="312"/>
      <c r="DL220" s="312"/>
      <c r="DM220" s="310"/>
      <c r="DN220" s="312"/>
      <c r="DO220" s="312"/>
      <c r="DP220" s="312"/>
      <c r="DQ220" s="312"/>
      <c r="DR220" s="317"/>
      <c r="DS220" s="317"/>
      <c r="DT220" s="305"/>
    </row>
    <row r="221" spans="1:124" s="304" customFormat="1" ht="20.25" customHeight="1" x14ac:dyDescent="0.35">
      <c r="A221" s="307">
        <v>218</v>
      </c>
      <c r="B221" s="307" t="s">
        <v>992</v>
      </c>
      <c r="C221" s="308" t="s">
        <v>568</v>
      </c>
      <c r="D221" s="308" t="s">
        <v>192</v>
      </c>
      <c r="E221" s="308" t="s">
        <v>193</v>
      </c>
      <c r="F221" s="307" t="s">
        <v>151</v>
      </c>
      <c r="G221" s="308" t="s">
        <v>194</v>
      </c>
      <c r="H221" s="308" t="s">
        <v>169</v>
      </c>
      <c r="I221" s="308" t="s">
        <v>179</v>
      </c>
      <c r="J221" s="308" t="s">
        <v>131</v>
      </c>
      <c r="K221" s="308" t="s">
        <v>132</v>
      </c>
      <c r="L221" s="318">
        <v>42647</v>
      </c>
      <c r="M221" s="309" t="s">
        <v>1252</v>
      </c>
      <c r="N221" s="309"/>
      <c r="O221" s="318"/>
      <c r="P221" s="310" t="s">
        <v>133</v>
      </c>
      <c r="Q221" s="311" t="s">
        <v>774</v>
      </c>
      <c r="R221" s="310" t="s">
        <v>134</v>
      </c>
      <c r="S221" s="312">
        <v>0</v>
      </c>
      <c r="T221" s="312">
        <v>5000000</v>
      </c>
      <c r="U221" s="312"/>
      <c r="V221" s="313">
        <v>5000000</v>
      </c>
      <c r="W221" s="312">
        <v>0</v>
      </c>
      <c r="X221" s="312">
        <v>0</v>
      </c>
      <c r="Y221" s="312">
        <v>0</v>
      </c>
      <c r="Z221" s="314">
        <v>200000</v>
      </c>
      <c r="AA221" s="312">
        <v>0</v>
      </c>
      <c r="AB221" s="312">
        <v>730000</v>
      </c>
      <c r="AC221" s="315">
        <v>930000</v>
      </c>
      <c r="AD221" s="312" t="s">
        <v>1246</v>
      </c>
      <c r="AE221" s="316">
        <v>26</v>
      </c>
      <c r="AF221" s="316">
        <v>0</v>
      </c>
      <c r="AG221" s="316">
        <v>0</v>
      </c>
      <c r="AH221" s="316">
        <v>0</v>
      </c>
      <c r="AI221" s="316">
        <v>0</v>
      </c>
      <c r="AJ221" s="316">
        <v>0</v>
      </c>
      <c r="AK221" s="316">
        <v>0</v>
      </c>
      <c r="AL221" s="316">
        <v>0</v>
      </c>
      <c r="AM221" s="316">
        <v>0</v>
      </c>
      <c r="AN221" s="316">
        <v>0</v>
      </c>
      <c r="AO221" s="316">
        <v>0</v>
      </c>
      <c r="AP221" s="316">
        <v>0</v>
      </c>
      <c r="AQ221" s="312">
        <v>0</v>
      </c>
      <c r="AR221" s="312">
        <v>0</v>
      </c>
      <c r="AS221" s="312">
        <v>0</v>
      </c>
      <c r="AT221" s="312">
        <v>0</v>
      </c>
      <c r="AU221" s="312">
        <v>0</v>
      </c>
      <c r="AV221" s="312">
        <v>0</v>
      </c>
      <c r="AW221" s="312">
        <v>0</v>
      </c>
      <c r="AX221" s="312">
        <v>0</v>
      </c>
      <c r="AY221" s="218">
        <v>0</v>
      </c>
      <c r="AZ221" s="312">
        <v>0</v>
      </c>
      <c r="BA221" s="218">
        <v>0</v>
      </c>
      <c r="BB221" s="312">
        <v>0</v>
      </c>
      <c r="BC221" s="312">
        <v>0</v>
      </c>
      <c r="BD221" s="312">
        <v>0</v>
      </c>
      <c r="BE221" s="312">
        <v>0</v>
      </c>
      <c r="BF221" s="218">
        <v>0</v>
      </c>
      <c r="BG221" s="218">
        <v>0</v>
      </c>
      <c r="BH221" s="218">
        <v>0</v>
      </c>
      <c r="BI221" s="218">
        <v>0</v>
      </c>
      <c r="BJ221" s="218">
        <v>0</v>
      </c>
      <c r="BK221" s="218">
        <v>0</v>
      </c>
      <c r="BL221" s="218">
        <v>0</v>
      </c>
      <c r="BM221" s="218">
        <v>0</v>
      </c>
      <c r="BN221" s="218">
        <v>0</v>
      </c>
      <c r="BO221" s="218">
        <v>0</v>
      </c>
      <c r="BP221" s="218">
        <v>0</v>
      </c>
      <c r="BQ221" s="312">
        <v>0</v>
      </c>
      <c r="BR221" s="218">
        <v>0</v>
      </c>
      <c r="BS221" s="312">
        <v>0</v>
      </c>
      <c r="BT221" s="315">
        <v>0</v>
      </c>
      <c r="BU221" s="312">
        <v>0</v>
      </c>
      <c r="BV221" s="312">
        <v>0</v>
      </c>
      <c r="BW221" s="312">
        <v>0</v>
      </c>
      <c r="BX221" s="312">
        <v>11000000</v>
      </c>
      <c r="BY221" s="312">
        <v>0</v>
      </c>
      <c r="BZ221" s="312">
        <v>0</v>
      </c>
      <c r="CA221" s="312">
        <v>0</v>
      </c>
      <c r="CB221" s="312">
        <v>0</v>
      </c>
      <c r="CC221" s="312">
        <v>0</v>
      </c>
      <c r="CD221" s="312">
        <v>0</v>
      </c>
      <c r="CE221" s="312">
        <v>0</v>
      </c>
      <c r="CF221" s="312">
        <v>11000000</v>
      </c>
      <c r="CG221" s="312">
        <v>0</v>
      </c>
      <c r="CH221" s="312">
        <v>0</v>
      </c>
      <c r="CI221" s="312">
        <v>0</v>
      </c>
      <c r="CJ221" s="312">
        <v>0</v>
      </c>
      <c r="CK221" s="312">
        <v>0</v>
      </c>
      <c r="CL221" s="312">
        <v>0</v>
      </c>
      <c r="CM221" s="312">
        <v>0</v>
      </c>
      <c r="CN221" s="312">
        <v>0</v>
      </c>
      <c r="CO221" s="312">
        <v>0</v>
      </c>
      <c r="CP221" s="312">
        <v>0</v>
      </c>
      <c r="CQ221" s="312">
        <v>0</v>
      </c>
      <c r="CR221" s="312">
        <v>0</v>
      </c>
      <c r="CS221" s="312">
        <v>0</v>
      </c>
      <c r="CT221" s="315">
        <v>0</v>
      </c>
      <c r="CU221" s="312">
        <v>0</v>
      </c>
      <c r="CV221" s="312">
        <v>0</v>
      </c>
      <c r="CW221" s="312">
        <v>0</v>
      </c>
      <c r="CX221" s="312"/>
      <c r="CY221" s="312">
        <v>0</v>
      </c>
      <c r="CZ221" s="312">
        <v>0</v>
      </c>
      <c r="DA221" s="312">
        <v>0</v>
      </c>
      <c r="DB221" s="312">
        <v>0</v>
      </c>
      <c r="DC221" s="312">
        <v>0</v>
      </c>
      <c r="DD221" s="312"/>
      <c r="DE221" s="312" t="s">
        <v>982</v>
      </c>
      <c r="DF221" s="312">
        <v>416666.66666666698</v>
      </c>
      <c r="DG221" s="310" t="s">
        <v>212</v>
      </c>
      <c r="DH221" s="310" t="s">
        <v>1235</v>
      </c>
      <c r="DI221" s="310" t="s">
        <v>1237</v>
      </c>
      <c r="DJ221" s="312"/>
      <c r="DK221" s="312"/>
      <c r="DL221" s="312"/>
      <c r="DM221" s="310"/>
      <c r="DN221" s="312"/>
      <c r="DO221" s="312"/>
      <c r="DP221" s="312"/>
      <c r="DQ221" s="312"/>
      <c r="DR221" s="317"/>
      <c r="DS221" s="317"/>
      <c r="DT221" s="305"/>
    </row>
    <row r="222" spans="1:124" s="304" customFormat="1" ht="20.25" customHeight="1" x14ac:dyDescent="0.35">
      <c r="A222" s="307">
        <v>219</v>
      </c>
      <c r="B222" s="307" t="s">
        <v>993</v>
      </c>
      <c r="C222" s="308" t="s">
        <v>582</v>
      </c>
      <c r="D222" s="308" t="s">
        <v>192</v>
      </c>
      <c r="E222" s="308" t="s">
        <v>193</v>
      </c>
      <c r="F222" s="307" t="s">
        <v>151</v>
      </c>
      <c r="G222" s="308" t="s">
        <v>194</v>
      </c>
      <c r="H222" s="308" t="s">
        <v>129</v>
      </c>
      <c r="I222" s="308" t="s">
        <v>179</v>
      </c>
      <c r="J222" s="308" t="s">
        <v>131</v>
      </c>
      <c r="K222" s="308" t="s">
        <v>132</v>
      </c>
      <c r="L222" s="318">
        <v>42745</v>
      </c>
      <c r="M222" s="309"/>
      <c r="N222" s="309"/>
      <c r="O222" s="318"/>
      <c r="P222" s="310" t="s">
        <v>133</v>
      </c>
      <c r="Q222" s="311" t="s">
        <v>774</v>
      </c>
      <c r="R222" s="310" t="s">
        <v>134</v>
      </c>
      <c r="S222" s="312">
        <v>0</v>
      </c>
      <c r="T222" s="312">
        <v>5000000</v>
      </c>
      <c r="U222" s="312"/>
      <c r="V222" s="313">
        <v>5000000</v>
      </c>
      <c r="W222" s="312">
        <v>0</v>
      </c>
      <c r="X222" s="312">
        <v>0</v>
      </c>
      <c r="Y222" s="312">
        <v>0</v>
      </c>
      <c r="Z222" s="314">
        <v>200000</v>
      </c>
      <c r="AA222" s="312">
        <v>0</v>
      </c>
      <c r="AB222" s="312">
        <v>730000</v>
      </c>
      <c r="AC222" s="315">
        <v>930000</v>
      </c>
      <c r="AD222" s="312" t="s">
        <v>1246</v>
      </c>
      <c r="AE222" s="316">
        <v>26</v>
      </c>
      <c r="AF222" s="316">
        <v>25</v>
      </c>
      <c r="AG222" s="316">
        <v>0</v>
      </c>
      <c r="AH222" s="316">
        <v>0</v>
      </c>
      <c r="AI222" s="316">
        <v>0</v>
      </c>
      <c r="AJ222" s="316">
        <v>25</v>
      </c>
      <c r="AK222" s="316">
        <v>0</v>
      </c>
      <c r="AL222" s="316">
        <v>0</v>
      </c>
      <c r="AM222" s="316">
        <v>0</v>
      </c>
      <c r="AN222" s="316">
        <v>0</v>
      </c>
      <c r="AO222" s="316">
        <v>0</v>
      </c>
      <c r="AP222" s="316">
        <v>0</v>
      </c>
      <c r="AQ222" s="312">
        <v>4807692.3076999998</v>
      </c>
      <c r="AR222" s="312">
        <v>0</v>
      </c>
      <c r="AS222" s="312">
        <v>0</v>
      </c>
      <c r="AT222" s="312">
        <v>4807692.3076999998</v>
      </c>
      <c r="AU222" s="312">
        <v>0</v>
      </c>
      <c r="AV222" s="312">
        <v>0</v>
      </c>
      <c r="AW222" s="312">
        <v>0</v>
      </c>
      <c r="AX222" s="312">
        <v>200000</v>
      </c>
      <c r="AY222" s="218">
        <v>0</v>
      </c>
      <c r="AZ222" s="312">
        <v>0</v>
      </c>
      <c r="BA222" s="218">
        <v>0</v>
      </c>
      <c r="BB222" s="312">
        <v>0</v>
      </c>
      <c r="BC222" s="312">
        <v>0</v>
      </c>
      <c r="BD222" s="312">
        <v>701923</v>
      </c>
      <c r="BE222" s="312">
        <v>901923</v>
      </c>
      <c r="BF222" s="218">
        <v>0</v>
      </c>
      <c r="BG222" s="218">
        <v>0</v>
      </c>
      <c r="BH222" s="218">
        <v>0</v>
      </c>
      <c r="BI222" s="218">
        <v>0</v>
      </c>
      <c r="BJ222" s="218">
        <v>0</v>
      </c>
      <c r="BK222" s="218">
        <v>0</v>
      </c>
      <c r="BL222" s="218">
        <v>0</v>
      </c>
      <c r="BM222" s="218">
        <v>0</v>
      </c>
      <c r="BN222" s="218">
        <v>0</v>
      </c>
      <c r="BO222" s="218">
        <v>0</v>
      </c>
      <c r="BP222" s="218">
        <v>0</v>
      </c>
      <c r="BQ222" s="312">
        <v>0</v>
      </c>
      <c r="BR222" s="218">
        <v>0</v>
      </c>
      <c r="BS222" s="312">
        <v>0</v>
      </c>
      <c r="BT222" s="315">
        <v>5709615.3076999998</v>
      </c>
      <c r="BU222" s="312">
        <v>0</v>
      </c>
      <c r="BV222" s="312">
        <v>200000</v>
      </c>
      <c r="BW222" s="312">
        <v>701923</v>
      </c>
      <c r="BX222" s="312">
        <v>11000000</v>
      </c>
      <c r="BY222" s="312">
        <v>0</v>
      </c>
      <c r="BZ222" s="312">
        <v>0</v>
      </c>
      <c r="CA222" s="312">
        <v>400000</v>
      </c>
      <c r="CB222" s="312">
        <v>50000</v>
      </c>
      <c r="CC222" s="312">
        <v>75000</v>
      </c>
      <c r="CD222" s="312">
        <v>0</v>
      </c>
      <c r="CE222" s="312">
        <v>525000</v>
      </c>
      <c r="CF222" s="312">
        <v>12426923</v>
      </c>
      <c r="CG222" s="312">
        <v>0</v>
      </c>
      <c r="CH222" s="312">
        <v>0</v>
      </c>
      <c r="CI222" s="312">
        <v>0</v>
      </c>
      <c r="CJ222" s="312">
        <v>0</v>
      </c>
      <c r="CK222" s="312">
        <v>0</v>
      </c>
      <c r="CL222" s="312">
        <v>50000</v>
      </c>
      <c r="CM222" s="312">
        <v>0</v>
      </c>
      <c r="CN222" s="312">
        <v>0</v>
      </c>
      <c r="CO222" s="312">
        <v>0</v>
      </c>
      <c r="CP222" s="312">
        <v>0</v>
      </c>
      <c r="CQ222" s="312">
        <v>50000</v>
      </c>
      <c r="CR222" s="312">
        <v>5134615</v>
      </c>
      <c r="CS222" s="312">
        <v>0</v>
      </c>
      <c r="CT222" s="315">
        <v>5134615</v>
      </c>
      <c r="CU222" s="312">
        <v>850000</v>
      </c>
      <c r="CV222" s="312">
        <v>0</v>
      </c>
      <c r="CW222" s="312">
        <v>150000</v>
      </c>
      <c r="CX222" s="312"/>
      <c r="CY222" s="312">
        <v>0</v>
      </c>
      <c r="CZ222" s="312">
        <v>1000000</v>
      </c>
      <c r="DA222" s="312">
        <v>1525000</v>
      </c>
      <c r="DB222" s="312">
        <v>100000</v>
      </c>
      <c r="DC222" s="312">
        <v>6809615</v>
      </c>
      <c r="DD222" s="312"/>
      <c r="DE222" s="312" t="s">
        <v>980</v>
      </c>
      <c r="DF222" s="312">
        <v>416666.66666666698</v>
      </c>
      <c r="DG222" s="310" t="s">
        <v>188</v>
      </c>
      <c r="DH222" s="310" t="s">
        <v>1235</v>
      </c>
      <c r="DI222" s="310" t="s">
        <v>1236</v>
      </c>
      <c r="DJ222" s="312"/>
      <c r="DK222" s="312"/>
      <c r="DL222" s="312"/>
      <c r="DM222" s="310"/>
      <c r="DN222" s="312"/>
      <c r="DO222" s="312"/>
      <c r="DP222" s="312"/>
      <c r="DQ222" s="312"/>
      <c r="DR222" s="317"/>
      <c r="DS222" s="317"/>
      <c r="DT222" s="305"/>
    </row>
    <row r="223" spans="1:124" s="304" customFormat="1" ht="20.25" customHeight="1" x14ac:dyDescent="0.35">
      <c r="A223" s="307">
        <v>220</v>
      </c>
      <c r="B223" s="307" t="s">
        <v>994</v>
      </c>
      <c r="C223" s="308" t="s">
        <v>569</v>
      </c>
      <c r="D223" s="308" t="s">
        <v>192</v>
      </c>
      <c r="E223" s="308" t="s">
        <v>193</v>
      </c>
      <c r="F223" s="307" t="s">
        <v>151</v>
      </c>
      <c r="G223" s="308" t="s">
        <v>194</v>
      </c>
      <c r="H223" s="308" t="s">
        <v>129</v>
      </c>
      <c r="I223" s="308" t="s">
        <v>179</v>
      </c>
      <c r="J223" s="308" t="s">
        <v>131</v>
      </c>
      <c r="K223" s="308" t="s">
        <v>132</v>
      </c>
      <c r="L223" s="318">
        <v>42793</v>
      </c>
      <c r="M223" s="309"/>
      <c r="N223" s="309"/>
      <c r="O223" s="318"/>
      <c r="P223" s="310" t="s">
        <v>133</v>
      </c>
      <c r="Q223" s="311" t="s">
        <v>774</v>
      </c>
      <c r="R223" s="310" t="s">
        <v>134</v>
      </c>
      <c r="S223" s="312">
        <v>0</v>
      </c>
      <c r="T223" s="312">
        <v>5000000</v>
      </c>
      <c r="U223" s="312"/>
      <c r="V223" s="313">
        <v>5000000</v>
      </c>
      <c r="W223" s="312">
        <v>0</v>
      </c>
      <c r="X223" s="312">
        <v>0</v>
      </c>
      <c r="Y223" s="312">
        <v>0</v>
      </c>
      <c r="Z223" s="314">
        <v>200000</v>
      </c>
      <c r="AA223" s="312">
        <v>0</v>
      </c>
      <c r="AB223" s="312">
        <v>730000</v>
      </c>
      <c r="AC223" s="315">
        <v>930000</v>
      </c>
      <c r="AD223" s="312" t="s">
        <v>1246</v>
      </c>
      <c r="AE223" s="316">
        <v>26</v>
      </c>
      <c r="AF223" s="316">
        <v>26</v>
      </c>
      <c r="AG223" s="316">
        <v>0</v>
      </c>
      <c r="AH223" s="316">
        <v>0</v>
      </c>
      <c r="AI223" s="316">
        <v>0</v>
      </c>
      <c r="AJ223" s="316">
        <v>26</v>
      </c>
      <c r="AK223" s="316">
        <v>0</v>
      </c>
      <c r="AL223" s="316">
        <v>0</v>
      </c>
      <c r="AM223" s="316">
        <v>0</v>
      </c>
      <c r="AN223" s="316">
        <v>0</v>
      </c>
      <c r="AO223" s="316">
        <v>0</v>
      </c>
      <c r="AP223" s="316">
        <v>0</v>
      </c>
      <c r="AQ223" s="312">
        <v>5000000</v>
      </c>
      <c r="AR223" s="312">
        <v>0</v>
      </c>
      <c r="AS223" s="312">
        <v>0</v>
      </c>
      <c r="AT223" s="312">
        <v>5000000</v>
      </c>
      <c r="AU223" s="312">
        <v>0</v>
      </c>
      <c r="AV223" s="312">
        <v>0</v>
      </c>
      <c r="AW223" s="312">
        <v>0</v>
      </c>
      <c r="AX223" s="312">
        <v>200000</v>
      </c>
      <c r="AY223" s="218">
        <v>0</v>
      </c>
      <c r="AZ223" s="312">
        <v>0</v>
      </c>
      <c r="BA223" s="218">
        <v>0</v>
      </c>
      <c r="BB223" s="312">
        <v>0</v>
      </c>
      <c r="BC223" s="312">
        <v>0</v>
      </c>
      <c r="BD223" s="312">
        <v>730000</v>
      </c>
      <c r="BE223" s="312">
        <v>930000</v>
      </c>
      <c r="BF223" s="218">
        <v>3718305</v>
      </c>
      <c r="BG223" s="218">
        <v>0</v>
      </c>
      <c r="BH223" s="218">
        <v>0</v>
      </c>
      <c r="BI223" s="218">
        <v>0</v>
      </c>
      <c r="BJ223" s="218">
        <v>0</v>
      </c>
      <c r="BK223" s="218">
        <v>650000</v>
      </c>
      <c r="BL223" s="218">
        <v>0</v>
      </c>
      <c r="BM223" s="218">
        <v>0</v>
      </c>
      <c r="BN223" s="218">
        <v>0</v>
      </c>
      <c r="BO223" s="218">
        <v>0</v>
      </c>
      <c r="BP223" s="218">
        <v>0</v>
      </c>
      <c r="BQ223" s="312">
        <v>0</v>
      </c>
      <c r="BR223" s="218">
        <v>0</v>
      </c>
      <c r="BS223" s="312">
        <v>4368305</v>
      </c>
      <c r="BT223" s="315">
        <v>10298305</v>
      </c>
      <c r="BU223" s="312">
        <v>0</v>
      </c>
      <c r="BV223" s="312">
        <v>200000</v>
      </c>
      <c r="BW223" s="312">
        <v>730000</v>
      </c>
      <c r="BX223" s="312">
        <v>11000000</v>
      </c>
      <c r="BY223" s="312">
        <v>0</v>
      </c>
      <c r="BZ223" s="312">
        <v>0</v>
      </c>
      <c r="CA223" s="312">
        <v>400000</v>
      </c>
      <c r="CB223" s="312">
        <v>50000</v>
      </c>
      <c r="CC223" s="312">
        <v>75000</v>
      </c>
      <c r="CD223" s="312">
        <v>0</v>
      </c>
      <c r="CE223" s="312">
        <v>525000</v>
      </c>
      <c r="CF223" s="312">
        <v>12455000</v>
      </c>
      <c r="CG223" s="312">
        <v>0</v>
      </c>
      <c r="CH223" s="312">
        <v>0</v>
      </c>
      <c r="CI223" s="312">
        <v>0</v>
      </c>
      <c r="CJ223" s="312">
        <v>0</v>
      </c>
      <c r="CK223" s="312">
        <v>0</v>
      </c>
      <c r="CL223" s="312">
        <v>50000</v>
      </c>
      <c r="CM223" s="312">
        <v>0</v>
      </c>
      <c r="CN223" s="312">
        <v>0</v>
      </c>
      <c r="CO223" s="312">
        <v>0</v>
      </c>
      <c r="CP223" s="312">
        <v>0</v>
      </c>
      <c r="CQ223" s="312">
        <v>50000</v>
      </c>
      <c r="CR223" s="312">
        <v>9723305</v>
      </c>
      <c r="CS223" s="312">
        <v>0</v>
      </c>
      <c r="CT223" s="315">
        <v>9723305</v>
      </c>
      <c r="CU223" s="312">
        <v>850000</v>
      </c>
      <c r="CV223" s="312">
        <v>0</v>
      </c>
      <c r="CW223" s="312">
        <v>150000</v>
      </c>
      <c r="CX223" s="312"/>
      <c r="CY223" s="312">
        <v>0</v>
      </c>
      <c r="CZ223" s="312">
        <v>1000000</v>
      </c>
      <c r="DA223" s="312">
        <v>1525000</v>
      </c>
      <c r="DB223" s="312">
        <v>100000</v>
      </c>
      <c r="DC223" s="312">
        <v>11398305</v>
      </c>
      <c r="DD223" s="312"/>
      <c r="DE223" s="312" t="s">
        <v>980</v>
      </c>
      <c r="DF223" s="312">
        <v>416666.66666666698</v>
      </c>
      <c r="DG223" s="310" t="s">
        <v>200</v>
      </c>
      <c r="DH223" s="310" t="s">
        <v>1235</v>
      </c>
      <c r="DI223" s="310" t="s">
        <v>1236</v>
      </c>
      <c r="DJ223" s="312"/>
      <c r="DK223" s="312"/>
      <c r="DL223" s="312"/>
      <c r="DM223" s="310"/>
      <c r="DN223" s="312"/>
      <c r="DO223" s="312"/>
      <c r="DP223" s="312"/>
      <c r="DQ223" s="312"/>
      <c r="DR223" s="317"/>
      <c r="DS223" s="317"/>
      <c r="DT223" s="305"/>
    </row>
    <row r="224" spans="1:124" s="304" customFormat="1" ht="20.25" customHeight="1" x14ac:dyDescent="0.35">
      <c r="A224" s="307">
        <v>221</v>
      </c>
      <c r="B224" s="307" t="s">
        <v>996</v>
      </c>
      <c r="C224" s="308" t="s">
        <v>570</v>
      </c>
      <c r="D224" s="308" t="s">
        <v>192</v>
      </c>
      <c r="E224" s="308" t="s">
        <v>193</v>
      </c>
      <c r="F224" s="307" t="s">
        <v>151</v>
      </c>
      <c r="G224" s="308" t="s">
        <v>194</v>
      </c>
      <c r="H224" s="308" t="s">
        <v>129</v>
      </c>
      <c r="I224" s="308" t="s">
        <v>179</v>
      </c>
      <c r="J224" s="308" t="s">
        <v>131</v>
      </c>
      <c r="K224" s="308" t="s">
        <v>132</v>
      </c>
      <c r="L224" s="318">
        <v>42847</v>
      </c>
      <c r="M224" s="309"/>
      <c r="N224" s="309"/>
      <c r="O224" s="318"/>
      <c r="P224" s="310" t="s">
        <v>133</v>
      </c>
      <c r="Q224" s="311" t="s">
        <v>774</v>
      </c>
      <c r="R224" s="310" t="s">
        <v>134</v>
      </c>
      <c r="S224" s="312">
        <v>0</v>
      </c>
      <c r="T224" s="312">
        <v>5000000</v>
      </c>
      <c r="U224" s="312"/>
      <c r="V224" s="313">
        <v>5000000</v>
      </c>
      <c r="W224" s="312">
        <v>0</v>
      </c>
      <c r="X224" s="312">
        <v>0</v>
      </c>
      <c r="Y224" s="312">
        <v>0</v>
      </c>
      <c r="Z224" s="314">
        <v>200000</v>
      </c>
      <c r="AA224" s="312">
        <v>0</v>
      </c>
      <c r="AB224" s="312">
        <v>730000</v>
      </c>
      <c r="AC224" s="315">
        <v>930000</v>
      </c>
      <c r="AD224" s="312" t="s">
        <v>1246</v>
      </c>
      <c r="AE224" s="316">
        <v>26</v>
      </c>
      <c r="AF224" s="316">
        <v>26</v>
      </c>
      <c r="AG224" s="316">
        <v>0</v>
      </c>
      <c r="AH224" s="316">
        <v>0</v>
      </c>
      <c r="AI224" s="316">
        <v>0</v>
      </c>
      <c r="AJ224" s="316">
        <v>26</v>
      </c>
      <c r="AK224" s="316">
        <v>0</v>
      </c>
      <c r="AL224" s="316">
        <v>0</v>
      </c>
      <c r="AM224" s="316">
        <v>0</v>
      </c>
      <c r="AN224" s="316">
        <v>0</v>
      </c>
      <c r="AO224" s="316">
        <v>0</v>
      </c>
      <c r="AP224" s="316">
        <v>0</v>
      </c>
      <c r="AQ224" s="312">
        <v>5000000</v>
      </c>
      <c r="AR224" s="312">
        <v>0</v>
      </c>
      <c r="AS224" s="312">
        <v>0</v>
      </c>
      <c r="AT224" s="312">
        <v>5000000</v>
      </c>
      <c r="AU224" s="312">
        <v>0</v>
      </c>
      <c r="AV224" s="312">
        <v>0</v>
      </c>
      <c r="AW224" s="312">
        <v>0</v>
      </c>
      <c r="AX224" s="312">
        <v>200000</v>
      </c>
      <c r="AY224" s="218">
        <v>0</v>
      </c>
      <c r="AZ224" s="312">
        <v>0</v>
      </c>
      <c r="BA224" s="218">
        <v>0</v>
      </c>
      <c r="BB224" s="312">
        <v>0</v>
      </c>
      <c r="BC224" s="312">
        <v>0</v>
      </c>
      <c r="BD224" s="312">
        <v>730000</v>
      </c>
      <c r="BE224" s="312">
        <v>930000</v>
      </c>
      <c r="BF224" s="218">
        <v>0</v>
      </c>
      <c r="BG224" s="218">
        <v>0</v>
      </c>
      <c r="BH224" s="218">
        <v>0</v>
      </c>
      <c r="BI224" s="218">
        <v>0</v>
      </c>
      <c r="BJ224" s="218">
        <v>0</v>
      </c>
      <c r="BK224" s="218">
        <v>0</v>
      </c>
      <c r="BL224" s="218">
        <v>0</v>
      </c>
      <c r="BM224" s="218">
        <v>0</v>
      </c>
      <c r="BN224" s="218">
        <v>0</v>
      </c>
      <c r="BO224" s="218">
        <v>0</v>
      </c>
      <c r="BP224" s="218">
        <v>0</v>
      </c>
      <c r="BQ224" s="312">
        <v>0</v>
      </c>
      <c r="BR224" s="218">
        <v>0</v>
      </c>
      <c r="BS224" s="312">
        <v>0</v>
      </c>
      <c r="BT224" s="315">
        <v>5930000</v>
      </c>
      <c r="BU224" s="312">
        <v>0</v>
      </c>
      <c r="BV224" s="312">
        <v>200000</v>
      </c>
      <c r="BW224" s="312">
        <v>730000</v>
      </c>
      <c r="BX224" s="312">
        <v>11000000</v>
      </c>
      <c r="BY224" s="312">
        <v>0</v>
      </c>
      <c r="BZ224" s="312">
        <v>0</v>
      </c>
      <c r="CA224" s="312">
        <v>400000</v>
      </c>
      <c r="CB224" s="312">
        <v>50000</v>
      </c>
      <c r="CC224" s="312">
        <v>75000</v>
      </c>
      <c r="CD224" s="312">
        <v>0</v>
      </c>
      <c r="CE224" s="312">
        <v>525000</v>
      </c>
      <c r="CF224" s="312">
        <v>12455000</v>
      </c>
      <c r="CG224" s="312">
        <v>0</v>
      </c>
      <c r="CH224" s="312">
        <v>0</v>
      </c>
      <c r="CI224" s="312">
        <v>0</v>
      </c>
      <c r="CJ224" s="312">
        <v>0</v>
      </c>
      <c r="CK224" s="312">
        <v>0</v>
      </c>
      <c r="CL224" s="312">
        <v>50000</v>
      </c>
      <c r="CM224" s="312">
        <v>0</v>
      </c>
      <c r="CN224" s="312">
        <v>0</v>
      </c>
      <c r="CO224" s="312">
        <v>1935000</v>
      </c>
      <c r="CP224" s="312">
        <v>0</v>
      </c>
      <c r="CQ224" s="312">
        <v>1985000</v>
      </c>
      <c r="CR224" s="312">
        <v>3420000</v>
      </c>
      <c r="CS224" s="312">
        <v>0</v>
      </c>
      <c r="CT224" s="315">
        <v>3420000</v>
      </c>
      <c r="CU224" s="312">
        <v>850000</v>
      </c>
      <c r="CV224" s="312">
        <v>0</v>
      </c>
      <c r="CW224" s="312">
        <v>150000</v>
      </c>
      <c r="CX224" s="312"/>
      <c r="CY224" s="312">
        <v>0</v>
      </c>
      <c r="CZ224" s="312">
        <v>1000000</v>
      </c>
      <c r="DA224" s="312">
        <v>1525000</v>
      </c>
      <c r="DB224" s="312">
        <v>100000</v>
      </c>
      <c r="DC224" s="312">
        <v>7030000</v>
      </c>
      <c r="DD224" s="312"/>
      <c r="DE224" s="312" t="s">
        <v>980</v>
      </c>
      <c r="DF224" s="312">
        <v>416666.66666666698</v>
      </c>
      <c r="DG224" s="310" t="s">
        <v>200</v>
      </c>
      <c r="DH224" s="310" t="s">
        <v>1235</v>
      </c>
      <c r="DI224" s="310" t="s">
        <v>1236</v>
      </c>
      <c r="DJ224" s="312"/>
      <c r="DK224" s="312"/>
      <c r="DL224" s="312"/>
      <c r="DM224" s="310"/>
      <c r="DN224" s="312"/>
      <c r="DO224" s="312"/>
      <c r="DP224" s="312"/>
      <c r="DQ224" s="312"/>
      <c r="DR224" s="317"/>
      <c r="DS224" s="317"/>
      <c r="DT224" s="305"/>
    </row>
    <row r="225" spans="1:124" s="304" customFormat="1" ht="20.25" customHeight="1" x14ac:dyDescent="0.35">
      <c r="A225" s="307">
        <v>222</v>
      </c>
      <c r="B225" s="307" t="s">
        <v>998</v>
      </c>
      <c r="C225" s="308" t="s">
        <v>571</v>
      </c>
      <c r="D225" s="308" t="s">
        <v>192</v>
      </c>
      <c r="E225" s="308" t="s">
        <v>193</v>
      </c>
      <c r="F225" s="307" t="s">
        <v>151</v>
      </c>
      <c r="G225" s="308" t="s">
        <v>194</v>
      </c>
      <c r="H225" s="308" t="s">
        <v>169</v>
      </c>
      <c r="I225" s="308" t="s">
        <v>179</v>
      </c>
      <c r="J225" s="308" t="s">
        <v>131</v>
      </c>
      <c r="K225" s="308" t="s">
        <v>132</v>
      </c>
      <c r="L225" s="318">
        <v>42989</v>
      </c>
      <c r="M225" s="309"/>
      <c r="N225" s="309"/>
      <c r="O225" s="318"/>
      <c r="P225" s="310" t="s">
        <v>133</v>
      </c>
      <c r="Q225" s="311" t="s">
        <v>774</v>
      </c>
      <c r="R225" s="310" t="s">
        <v>134</v>
      </c>
      <c r="S225" s="312">
        <v>0</v>
      </c>
      <c r="T225" s="312">
        <v>5000000</v>
      </c>
      <c r="U225" s="312"/>
      <c r="V225" s="313">
        <v>5000000</v>
      </c>
      <c r="W225" s="312">
        <v>0</v>
      </c>
      <c r="X225" s="312">
        <v>0</v>
      </c>
      <c r="Y225" s="312">
        <v>0</v>
      </c>
      <c r="Z225" s="314">
        <v>200000</v>
      </c>
      <c r="AA225" s="312">
        <v>0</v>
      </c>
      <c r="AB225" s="312">
        <v>730000</v>
      </c>
      <c r="AC225" s="315">
        <v>930000</v>
      </c>
      <c r="AD225" s="312" t="s">
        <v>1246</v>
      </c>
      <c r="AE225" s="316">
        <v>26</v>
      </c>
      <c r="AF225" s="316">
        <v>26</v>
      </c>
      <c r="AG225" s="316">
        <v>0</v>
      </c>
      <c r="AH225" s="316">
        <v>0</v>
      </c>
      <c r="AI225" s="316">
        <v>0</v>
      </c>
      <c r="AJ225" s="316">
        <v>26</v>
      </c>
      <c r="AK225" s="316">
        <v>0</v>
      </c>
      <c r="AL225" s="316">
        <v>0</v>
      </c>
      <c r="AM225" s="316">
        <v>0</v>
      </c>
      <c r="AN225" s="316">
        <v>0</v>
      </c>
      <c r="AO225" s="316">
        <v>0</v>
      </c>
      <c r="AP225" s="316">
        <v>0</v>
      </c>
      <c r="AQ225" s="312">
        <v>5000000</v>
      </c>
      <c r="AR225" s="312">
        <v>0</v>
      </c>
      <c r="AS225" s="312">
        <v>0</v>
      </c>
      <c r="AT225" s="312">
        <v>5000000</v>
      </c>
      <c r="AU225" s="312">
        <v>0</v>
      </c>
      <c r="AV225" s="312">
        <v>0</v>
      </c>
      <c r="AW225" s="312">
        <v>0</v>
      </c>
      <c r="AX225" s="312">
        <v>200000</v>
      </c>
      <c r="AY225" s="218">
        <v>0</v>
      </c>
      <c r="AZ225" s="312">
        <v>0</v>
      </c>
      <c r="BA225" s="218">
        <v>0</v>
      </c>
      <c r="BB225" s="312">
        <v>0</v>
      </c>
      <c r="BC225" s="312">
        <v>0</v>
      </c>
      <c r="BD225" s="312">
        <v>730000</v>
      </c>
      <c r="BE225" s="312">
        <v>930000</v>
      </c>
      <c r="BF225" s="218">
        <v>799328</v>
      </c>
      <c r="BG225" s="218">
        <v>0</v>
      </c>
      <c r="BH225" s="218">
        <v>0</v>
      </c>
      <c r="BI225" s="218">
        <v>0</v>
      </c>
      <c r="BJ225" s="218">
        <v>0</v>
      </c>
      <c r="BK225" s="218">
        <v>0</v>
      </c>
      <c r="BL225" s="218">
        <v>0</v>
      </c>
      <c r="BM225" s="218">
        <v>0</v>
      </c>
      <c r="BN225" s="218">
        <v>0</v>
      </c>
      <c r="BO225" s="218">
        <v>0</v>
      </c>
      <c r="BP225" s="218">
        <v>0</v>
      </c>
      <c r="BQ225" s="312">
        <v>0</v>
      </c>
      <c r="BR225" s="218">
        <v>0</v>
      </c>
      <c r="BS225" s="312">
        <v>799328</v>
      </c>
      <c r="BT225" s="315">
        <v>6729328</v>
      </c>
      <c r="BU225" s="312">
        <v>0</v>
      </c>
      <c r="BV225" s="312">
        <v>200000</v>
      </c>
      <c r="BW225" s="312">
        <v>730000</v>
      </c>
      <c r="BX225" s="312">
        <v>11000000</v>
      </c>
      <c r="BY225" s="312">
        <v>0</v>
      </c>
      <c r="BZ225" s="312">
        <v>0</v>
      </c>
      <c r="CA225" s="312">
        <v>400000</v>
      </c>
      <c r="CB225" s="312">
        <v>50000</v>
      </c>
      <c r="CC225" s="312">
        <v>75000</v>
      </c>
      <c r="CD225" s="312">
        <v>0</v>
      </c>
      <c r="CE225" s="312">
        <v>525000</v>
      </c>
      <c r="CF225" s="312">
        <v>12455000</v>
      </c>
      <c r="CG225" s="312">
        <v>0</v>
      </c>
      <c r="CH225" s="312">
        <v>0</v>
      </c>
      <c r="CI225" s="312">
        <v>0</v>
      </c>
      <c r="CJ225" s="312">
        <v>0</v>
      </c>
      <c r="CK225" s="312">
        <v>0</v>
      </c>
      <c r="CL225" s="312">
        <v>50000</v>
      </c>
      <c r="CM225" s="312">
        <v>8000</v>
      </c>
      <c r="CN225" s="312">
        <v>0</v>
      </c>
      <c r="CO225" s="312">
        <v>0</v>
      </c>
      <c r="CP225" s="312">
        <v>0</v>
      </c>
      <c r="CQ225" s="312">
        <v>58000</v>
      </c>
      <c r="CR225" s="312">
        <v>6146328</v>
      </c>
      <c r="CS225" s="312">
        <v>0</v>
      </c>
      <c r="CT225" s="315">
        <v>6146328</v>
      </c>
      <c r="CU225" s="312">
        <v>850000</v>
      </c>
      <c r="CV225" s="312">
        <v>0</v>
      </c>
      <c r="CW225" s="312">
        <v>150000</v>
      </c>
      <c r="CX225" s="312"/>
      <c r="CY225" s="312">
        <v>0</v>
      </c>
      <c r="CZ225" s="312">
        <v>1000000</v>
      </c>
      <c r="DA225" s="312">
        <v>1525000</v>
      </c>
      <c r="DB225" s="312">
        <v>100000</v>
      </c>
      <c r="DC225" s="312">
        <v>7829328</v>
      </c>
      <c r="DD225" s="312"/>
      <c r="DE225" s="312" t="s">
        <v>982</v>
      </c>
      <c r="DF225" s="312">
        <v>416666.66666666698</v>
      </c>
      <c r="DG225" s="310" t="s">
        <v>206</v>
      </c>
      <c r="DH225" s="310" t="s">
        <v>1235</v>
      </c>
      <c r="DI225" s="310" t="s">
        <v>1237</v>
      </c>
      <c r="DJ225" s="312"/>
      <c r="DK225" s="312"/>
      <c r="DL225" s="312"/>
      <c r="DM225" s="310"/>
      <c r="DN225" s="312"/>
      <c r="DO225" s="312"/>
      <c r="DP225" s="312"/>
      <c r="DQ225" s="312"/>
      <c r="DR225" s="317"/>
      <c r="DS225" s="317"/>
      <c r="DT225" s="305"/>
    </row>
    <row r="226" spans="1:124" s="304" customFormat="1" ht="20.25" customHeight="1" x14ac:dyDescent="0.35">
      <c r="A226" s="307">
        <v>223</v>
      </c>
      <c r="B226" s="307" t="s">
        <v>999</v>
      </c>
      <c r="C226" s="308" t="s">
        <v>572</v>
      </c>
      <c r="D226" s="308" t="s">
        <v>192</v>
      </c>
      <c r="E226" s="308" t="s">
        <v>193</v>
      </c>
      <c r="F226" s="307" t="s">
        <v>151</v>
      </c>
      <c r="G226" s="308" t="s">
        <v>194</v>
      </c>
      <c r="H226" s="308" t="s">
        <v>129</v>
      </c>
      <c r="I226" s="308" t="s">
        <v>179</v>
      </c>
      <c r="J226" s="308" t="s">
        <v>131</v>
      </c>
      <c r="K226" s="308" t="s">
        <v>132</v>
      </c>
      <c r="L226" s="318">
        <v>42999</v>
      </c>
      <c r="M226" s="309"/>
      <c r="N226" s="309"/>
      <c r="O226" s="318"/>
      <c r="P226" s="310" t="s">
        <v>133</v>
      </c>
      <c r="Q226" s="311" t="s">
        <v>774</v>
      </c>
      <c r="R226" s="310" t="s">
        <v>134</v>
      </c>
      <c r="S226" s="312">
        <v>0</v>
      </c>
      <c r="T226" s="312">
        <v>5000000</v>
      </c>
      <c r="U226" s="312"/>
      <c r="V226" s="313">
        <v>5000000</v>
      </c>
      <c r="W226" s="312">
        <v>0</v>
      </c>
      <c r="X226" s="312">
        <v>0</v>
      </c>
      <c r="Y226" s="312">
        <v>0</v>
      </c>
      <c r="Z226" s="314">
        <v>200000</v>
      </c>
      <c r="AA226" s="312">
        <v>0</v>
      </c>
      <c r="AB226" s="312">
        <v>730000</v>
      </c>
      <c r="AC226" s="315">
        <v>930000</v>
      </c>
      <c r="AD226" s="312" t="s">
        <v>1246</v>
      </c>
      <c r="AE226" s="316">
        <v>26</v>
      </c>
      <c r="AF226" s="316">
        <v>26</v>
      </c>
      <c r="AG226" s="316">
        <v>0</v>
      </c>
      <c r="AH226" s="316">
        <v>0</v>
      </c>
      <c r="AI226" s="316">
        <v>0</v>
      </c>
      <c r="AJ226" s="316">
        <v>26</v>
      </c>
      <c r="AK226" s="316">
        <v>0</v>
      </c>
      <c r="AL226" s="316">
        <v>0</v>
      </c>
      <c r="AM226" s="316">
        <v>0</v>
      </c>
      <c r="AN226" s="316">
        <v>0</v>
      </c>
      <c r="AO226" s="316">
        <v>0</v>
      </c>
      <c r="AP226" s="316">
        <v>0</v>
      </c>
      <c r="AQ226" s="312">
        <v>5000000</v>
      </c>
      <c r="AR226" s="312">
        <v>0</v>
      </c>
      <c r="AS226" s="312">
        <v>0</v>
      </c>
      <c r="AT226" s="312">
        <v>5000000</v>
      </c>
      <c r="AU226" s="312">
        <v>0</v>
      </c>
      <c r="AV226" s="312">
        <v>0</v>
      </c>
      <c r="AW226" s="312">
        <v>0</v>
      </c>
      <c r="AX226" s="312">
        <v>200000</v>
      </c>
      <c r="AY226" s="218">
        <v>0</v>
      </c>
      <c r="AZ226" s="312">
        <v>0</v>
      </c>
      <c r="BA226" s="218">
        <v>0</v>
      </c>
      <c r="BB226" s="312">
        <v>0</v>
      </c>
      <c r="BC226" s="312">
        <v>0</v>
      </c>
      <c r="BD226" s="312">
        <v>730000</v>
      </c>
      <c r="BE226" s="312">
        <v>930000</v>
      </c>
      <c r="BF226" s="218">
        <v>748239</v>
      </c>
      <c r="BG226" s="218">
        <v>0</v>
      </c>
      <c r="BH226" s="218">
        <v>0</v>
      </c>
      <c r="BI226" s="218">
        <v>0</v>
      </c>
      <c r="BJ226" s="218">
        <v>0</v>
      </c>
      <c r="BK226" s="218">
        <v>0</v>
      </c>
      <c r="BL226" s="218">
        <v>0</v>
      </c>
      <c r="BM226" s="218">
        <v>0</v>
      </c>
      <c r="BN226" s="218">
        <v>0</v>
      </c>
      <c r="BO226" s="218">
        <v>0</v>
      </c>
      <c r="BP226" s="218">
        <v>0</v>
      </c>
      <c r="BQ226" s="312">
        <v>0</v>
      </c>
      <c r="BR226" s="218">
        <v>0</v>
      </c>
      <c r="BS226" s="312">
        <v>748239</v>
      </c>
      <c r="BT226" s="315">
        <v>6678239</v>
      </c>
      <c r="BU226" s="312">
        <v>0</v>
      </c>
      <c r="BV226" s="312">
        <v>200000</v>
      </c>
      <c r="BW226" s="312">
        <v>730000</v>
      </c>
      <c r="BX226" s="312">
        <v>11000000</v>
      </c>
      <c r="BY226" s="312">
        <v>0</v>
      </c>
      <c r="BZ226" s="312">
        <v>0</v>
      </c>
      <c r="CA226" s="312">
        <v>400000</v>
      </c>
      <c r="CB226" s="312">
        <v>50000</v>
      </c>
      <c r="CC226" s="312">
        <v>75000</v>
      </c>
      <c r="CD226" s="312">
        <v>0</v>
      </c>
      <c r="CE226" s="312">
        <v>525000</v>
      </c>
      <c r="CF226" s="312">
        <v>12455000</v>
      </c>
      <c r="CG226" s="312">
        <v>0</v>
      </c>
      <c r="CH226" s="312">
        <v>0</v>
      </c>
      <c r="CI226" s="312">
        <v>0</v>
      </c>
      <c r="CJ226" s="312">
        <v>0</v>
      </c>
      <c r="CK226" s="312">
        <v>0</v>
      </c>
      <c r="CL226" s="312">
        <v>50000</v>
      </c>
      <c r="CM226" s="312">
        <v>0</v>
      </c>
      <c r="CN226" s="312">
        <v>0</v>
      </c>
      <c r="CO226" s="312">
        <v>565000</v>
      </c>
      <c r="CP226" s="312">
        <v>0</v>
      </c>
      <c r="CQ226" s="312">
        <v>615000</v>
      </c>
      <c r="CR226" s="312">
        <v>5538239</v>
      </c>
      <c r="CS226" s="312">
        <v>0</v>
      </c>
      <c r="CT226" s="315">
        <v>5538239</v>
      </c>
      <c r="CU226" s="312">
        <v>850000</v>
      </c>
      <c r="CV226" s="312">
        <v>0</v>
      </c>
      <c r="CW226" s="312">
        <v>150000</v>
      </c>
      <c r="CX226" s="312"/>
      <c r="CY226" s="312">
        <v>0</v>
      </c>
      <c r="CZ226" s="312">
        <v>1000000</v>
      </c>
      <c r="DA226" s="312">
        <v>1525000</v>
      </c>
      <c r="DB226" s="312">
        <v>100000</v>
      </c>
      <c r="DC226" s="312">
        <v>7778239</v>
      </c>
      <c r="DD226" s="312"/>
      <c r="DE226" s="312" t="s">
        <v>980</v>
      </c>
      <c r="DF226" s="312">
        <v>416666.66666666698</v>
      </c>
      <c r="DG226" s="310" t="s">
        <v>210</v>
      </c>
      <c r="DH226" s="310" t="s">
        <v>1235</v>
      </c>
      <c r="DI226" s="310" t="s">
        <v>1236</v>
      </c>
      <c r="DJ226" s="312"/>
      <c r="DK226" s="312"/>
      <c r="DL226" s="312"/>
      <c r="DM226" s="310"/>
      <c r="DN226" s="312"/>
      <c r="DO226" s="312"/>
      <c r="DP226" s="312"/>
      <c r="DQ226" s="312"/>
      <c r="DR226" s="317"/>
      <c r="DS226" s="317"/>
      <c r="DT226" s="305"/>
    </row>
    <row r="227" spans="1:124" s="304" customFormat="1" ht="20.25" customHeight="1" x14ac:dyDescent="0.35">
      <c r="A227" s="307">
        <v>224</v>
      </c>
      <c r="B227" s="307" t="s">
        <v>1000</v>
      </c>
      <c r="C227" s="308" t="s">
        <v>573</v>
      </c>
      <c r="D227" s="308" t="s">
        <v>192</v>
      </c>
      <c r="E227" s="308" t="s">
        <v>193</v>
      </c>
      <c r="F227" s="307" t="s">
        <v>151</v>
      </c>
      <c r="G227" s="308" t="s">
        <v>194</v>
      </c>
      <c r="H227" s="308" t="s">
        <v>129</v>
      </c>
      <c r="I227" s="308" t="s">
        <v>179</v>
      </c>
      <c r="J227" s="308" t="s">
        <v>131</v>
      </c>
      <c r="K227" s="308" t="s">
        <v>132</v>
      </c>
      <c r="L227" s="318">
        <v>43011</v>
      </c>
      <c r="M227" s="309"/>
      <c r="N227" s="309"/>
      <c r="O227" s="318"/>
      <c r="P227" s="310" t="s">
        <v>133</v>
      </c>
      <c r="Q227" s="311" t="s">
        <v>774</v>
      </c>
      <c r="R227" s="310" t="s">
        <v>134</v>
      </c>
      <c r="S227" s="312">
        <v>0</v>
      </c>
      <c r="T227" s="312">
        <v>5000000</v>
      </c>
      <c r="U227" s="312"/>
      <c r="V227" s="313">
        <v>5000000</v>
      </c>
      <c r="W227" s="312">
        <v>0</v>
      </c>
      <c r="X227" s="312">
        <v>0</v>
      </c>
      <c r="Y227" s="312">
        <v>0</v>
      </c>
      <c r="Z227" s="314">
        <v>200000</v>
      </c>
      <c r="AA227" s="312">
        <v>0</v>
      </c>
      <c r="AB227" s="312">
        <v>730000</v>
      </c>
      <c r="AC227" s="315">
        <v>930000</v>
      </c>
      <c r="AD227" s="312" t="s">
        <v>1246</v>
      </c>
      <c r="AE227" s="316">
        <v>26</v>
      </c>
      <c r="AF227" s="316">
        <v>24</v>
      </c>
      <c r="AG227" s="316">
        <v>1</v>
      </c>
      <c r="AH227" s="316">
        <v>0</v>
      </c>
      <c r="AI227" s="316">
        <v>0</v>
      </c>
      <c r="AJ227" s="316">
        <v>25</v>
      </c>
      <c r="AK227" s="316">
        <v>0</v>
      </c>
      <c r="AL227" s="316">
        <v>0</v>
      </c>
      <c r="AM227" s="316">
        <v>0</v>
      </c>
      <c r="AN227" s="316">
        <v>0</v>
      </c>
      <c r="AO227" s="316">
        <v>0</v>
      </c>
      <c r="AP227" s="316">
        <v>0</v>
      </c>
      <c r="AQ227" s="312">
        <v>4807692.3076999998</v>
      </c>
      <c r="AR227" s="312">
        <v>0</v>
      </c>
      <c r="AS227" s="312">
        <v>0</v>
      </c>
      <c r="AT227" s="312">
        <v>4807692.3076999998</v>
      </c>
      <c r="AU227" s="312">
        <v>0</v>
      </c>
      <c r="AV227" s="312">
        <v>0</v>
      </c>
      <c r="AW227" s="312">
        <v>0</v>
      </c>
      <c r="AX227" s="312">
        <v>200000</v>
      </c>
      <c r="AY227" s="218">
        <v>0</v>
      </c>
      <c r="AZ227" s="312">
        <v>0</v>
      </c>
      <c r="BA227" s="218">
        <v>0</v>
      </c>
      <c r="BB227" s="312">
        <v>0</v>
      </c>
      <c r="BC227" s="312">
        <v>0</v>
      </c>
      <c r="BD227" s="312">
        <v>673846</v>
      </c>
      <c r="BE227" s="312">
        <v>873846</v>
      </c>
      <c r="BF227" s="218">
        <v>254110</v>
      </c>
      <c r="BG227" s="218">
        <v>0</v>
      </c>
      <c r="BH227" s="218">
        <v>0</v>
      </c>
      <c r="BI227" s="218">
        <v>0</v>
      </c>
      <c r="BJ227" s="218">
        <v>0</v>
      </c>
      <c r="BK227" s="218">
        <v>170000</v>
      </c>
      <c r="BL227" s="218">
        <v>0</v>
      </c>
      <c r="BM227" s="218">
        <v>0</v>
      </c>
      <c r="BN227" s="218">
        <v>0</v>
      </c>
      <c r="BO227" s="218">
        <v>0</v>
      </c>
      <c r="BP227" s="218">
        <v>0</v>
      </c>
      <c r="BQ227" s="312">
        <v>0</v>
      </c>
      <c r="BR227" s="218">
        <v>0</v>
      </c>
      <c r="BS227" s="312">
        <v>424110</v>
      </c>
      <c r="BT227" s="315">
        <v>6105648.3076999998</v>
      </c>
      <c r="BU227" s="312">
        <v>0</v>
      </c>
      <c r="BV227" s="312">
        <v>200000</v>
      </c>
      <c r="BW227" s="312">
        <v>673846</v>
      </c>
      <c r="BX227" s="312">
        <v>11000000</v>
      </c>
      <c r="BY227" s="312">
        <v>0</v>
      </c>
      <c r="BZ227" s="312">
        <v>0</v>
      </c>
      <c r="CA227" s="312">
        <v>400000</v>
      </c>
      <c r="CB227" s="312">
        <v>50000</v>
      </c>
      <c r="CC227" s="312">
        <v>75000</v>
      </c>
      <c r="CD227" s="312">
        <v>0</v>
      </c>
      <c r="CE227" s="312">
        <v>525000</v>
      </c>
      <c r="CF227" s="312">
        <v>12398846</v>
      </c>
      <c r="CG227" s="312">
        <v>0</v>
      </c>
      <c r="CH227" s="312">
        <v>0</v>
      </c>
      <c r="CI227" s="312">
        <v>0</v>
      </c>
      <c r="CJ227" s="312">
        <v>0</v>
      </c>
      <c r="CK227" s="312">
        <v>0</v>
      </c>
      <c r="CL227" s="312">
        <v>50000</v>
      </c>
      <c r="CM227" s="312">
        <v>0</v>
      </c>
      <c r="CN227" s="312">
        <v>0</v>
      </c>
      <c r="CO227" s="312">
        <v>456000</v>
      </c>
      <c r="CP227" s="312">
        <v>0</v>
      </c>
      <c r="CQ227" s="312">
        <v>506000</v>
      </c>
      <c r="CR227" s="312">
        <v>5074648</v>
      </c>
      <c r="CS227" s="312">
        <v>0</v>
      </c>
      <c r="CT227" s="315">
        <v>5074648</v>
      </c>
      <c r="CU227" s="312">
        <v>850000</v>
      </c>
      <c r="CV227" s="312">
        <v>0</v>
      </c>
      <c r="CW227" s="312">
        <v>150000</v>
      </c>
      <c r="CX227" s="312"/>
      <c r="CY227" s="312">
        <v>0</v>
      </c>
      <c r="CZ227" s="312">
        <v>1000000</v>
      </c>
      <c r="DA227" s="312">
        <v>1525000</v>
      </c>
      <c r="DB227" s="312">
        <v>100000</v>
      </c>
      <c r="DC227" s="312">
        <v>7205648</v>
      </c>
      <c r="DD227" s="312"/>
      <c r="DE227" s="312" t="s">
        <v>980</v>
      </c>
      <c r="DF227" s="312">
        <v>416666.66666666698</v>
      </c>
      <c r="DG227" s="310" t="s">
        <v>188</v>
      </c>
      <c r="DH227" s="310" t="s">
        <v>1235</v>
      </c>
      <c r="DI227" s="310" t="s">
        <v>1236</v>
      </c>
      <c r="DJ227" s="312"/>
      <c r="DK227" s="312"/>
      <c r="DL227" s="312"/>
      <c r="DM227" s="310"/>
      <c r="DN227" s="312"/>
      <c r="DO227" s="312"/>
      <c r="DP227" s="312"/>
      <c r="DQ227" s="312"/>
      <c r="DR227" s="317"/>
      <c r="DS227" s="317"/>
      <c r="DT227" s="305"/>
    </row>
    <row r="228" spans="1:124" s="304" customFormat="1" ht="20.25" customHeight="1" x14ac:dyDescent="0.35">
      <c r="A228" s="307">
        <v>225</v>
      </c>
      <c r="B228" s="307" t="s">
        <v>1001</v>
      </c>
      <c r="C228" s="308" t="s">
        <v>574</v>
      </c>
      <c r="D228" s="308" t="s">
        <v>192</v>
      </c>
      <c r="E228" s="308" t="s">
        <v>193</v>
      </c>
      <c r="F228" s="307" t="s">
        <v>151</v>
      </c>
      <c r="G228" s="308" t="s">
        <v>194</v>
      </c>
      <c r="H228" s="308" t="s">
        <v>129</v>
      </c>
      <c r="I228" s="308" t="s">
        <v>179</v>
      </c>
      <c r="J228" s="308" t="s">
        <v>131</v>
      </c>
      <c r="K228" s="308" t="s">
        <v>132</v>
      </c>
      <c r="L228" s="318">
        <v>43013</v>
      </c>
      <c r="M228" s="309"/>
      <c r="N228" s="309"/>
      <c r="O228" s="318"/>
      <c r="P228" s="310" t="s">
        <v>133</v>
      </c>
      <c r="Q228" s="311" t="s">
        <v>774</v>
      </c>
      <c r="R228" s="310" t="s">
        <v>134</v>
      </c>
      <c r="S228" s="312">
        <v>0</v>
      </c>
      <c r="T228" s="312">
        <v>5000000</v>
      </c>
      <c r="U228" s="312"/>
      <c r="V228" s="313">
        <v>5000000</v>
      </c>
      <c r="W228" s="312">
        <v>0</v>
      </c>
      <c r="X228" s="312">
        <v>0</v>
      </c>
      <c r="Y228" s="312">
        <v>0</v>
      </c>
      <c r="Z228" s="314">
        <v>200000</v>
      </c>
      <c r="AA228" s="312">
        <v>0</v>
      </c>
      <c r="AB228" s="312">
        <v>730000</v>
      </c>
      <c r="AC228" s="315">
        <v>930000</v>
      </c>
      <c r="AD228" s="312" t="s">
        <v>1246</v>
      </c>
      <c r="AE228" s="316">
        <v>26</v>
      </c>
      <c r="AF228" s="316">
        <v>25</v>
      </c>
      <c r="AG228" s="316">
        <v>1</v>
      </c>
      <c r="AH228" s="316">
        <v>0</v>
      </c>
      <c r="AI228" s="316">
        <v>0</v>
      </c>
      <c r="AJ228" s="316">
        <v>26</v>
      </c>
      <c r="AK228" s="316">
        <v>0</v>
      </c>
      <c r="AL228" s="316">
        <v>0</v>
      </c>
      <c r="AM228" s="316">
        <v>0</v>
      </c>
      <c r="AN228" s="316">
        <v>0</v>
      </c>
      <c r="AO228" s="316">
        <v>0</v>
      </c>
      <c r="AP228" s="316">
        <v>0</v>
      </c>
      <c r="AQ228" s="312">
        <v>5000000</v>
      </c>
      <c r="AR228" s="312">
        <v>0</v>
      </c>
      <c r="AS228" s="312">
        <v>0</v>
      </c>
      <c r="AT228" s="312">
        <v>5000000</v>
      </c>
      <c r="AU228" s="312">
        <v>0</v>
      </c>
      <c r="AV228" s="312">
        <v>0</v>
      </c>
      <c r="AW228" s="312">
        <v>0</v>
      </c>
      <c r="AX228" s="312">
        <v>200000</v>
      </c>
      <c r="AY228" s="218">
        <v>0</v>
      </c>
      <c r="AZ228" s="312">
        <v>0</v>
      </c>
      <c r="BA228" s="218">
        <v>0</v>
      </c>
      <c r="BB228" s="312">
        <v>0</v>
      </c>
      <c r="BC228" s="312">
        <v>0</v>
      </c>
      <c r="BD228" s="312">
        <v>701923</v>
      </c>
      <c r="BE228" s="312">
        <v>901923</v>
      </c>
      <c r="BF228" s="218">
        <v>4647501</v>
      </c>
      <c r="BG228" s="218">
        <v>0</v>
      </c>
      <c r="BH228" s="218">
        <v>0</v>
      </c>
      <c r="BI228" s="218">
        <v>0</v>
      </c>
      <c r="BJ228" s="218">
        <v>0</v>
      </c>
      <c r="BK228" s="218">
        <v>550000</v>
      </c>
      <c r="BL228" s="218">
        <v>0</v>
      </c>
      <c r="BM228" s="218">
        <v>0</v>
      </c>
      <c r="BN228" s="218">
        <v>0</v>
      </c>
      <c r="BO228" s="218">
        <v>0</v>
      </c>
      <c r="BP228" s="218">
        <v>0</v>
      </c>
      <c r="BQ228" s="312">
        <v>0</v>
      </c>
      <c r="BR228" s="218">
        <v>0</v>
      </c>
      <c r="BS228" s="312">
        <v>5197501</v>
      </c>
      <c r="BT228" s="315">
        <v>11099424</v>
      </c>
      <c r="BU228" s="312">
        <v>0</v>
      </c>
      <c r="BV228" s="312">
        <v>200000</v>
      </c>
      <c r="BW228" s="312">
        <v>701923</v>
      </c>
      <c r="BX228" s="312">
        <v>11000000</v>
      </c>
      <c r="BY228" s="312">
        <v>1</v>
      </c>
      <c r="BZ228" s="312">
        <v>4400000</v>
      </c>
      <c r="CA228" s="312">
        <v>400000</v>
      </c>
      <c r="CB228" s="312">
        <v>50000</v>
      </c>
      <c r="CC228" s="312">
        <v>75000</v>
      </c>
      <c r="CD228" s="312">
        <v>0</v>
      </c>
      <c r="CE228" s="312">
        <v>525000</v>
      </c>
      <c r="CF228" s="312">
        <v>16826923</v>
      </c>
      <c r="CG228" s="312">
        <v>0</v>
      </c>
      <c r="CH228" s="312">
        <v>0</v>
      </c>
      <c r="CI228" s="312">
        <v>0</v>
      </c>
      <c r="CJ228" s="312">
        <v>0</v>
      </c>
      <c r="CK228" s="312">
        <v>0</v>
      </c>
      <c r="CL228" s="312">
        <v>50000</v>
      </c>
      <c r="CM228" s="312">
        <v>0</v>
      </c>
      <c r="CN228" s="312">
        <v>0</v>
      </c>
      <c r="CO228" s="312">
        <v>0</v>
      </c>
      <c r="CP228" s="312">
        <v>0</v>
      </c>
      <c r="CQ228" s="312">
        <v>50000</v>
      </c>
      <c r="CR228" s="312">
        <v>10524424</v>
      </c>
      <c r="CS228" s="312">
        <v>0</v>
      </c>
      <c r="CT228" s="315">
        <v>10524424</v>
      </c>
      <c r="CU228" s="312">
        <v>850000</v>
      </c>
      <c r="CV228" s="312">
        <v>0</v>
      </c>
      <c r="CW228" s="312">
        <v>150000</v>
      </c>
      <c r="CX228" s="312"/>
      <c r="CY228" s="312">
        <v>0</v>
      </c>
      <c r="CZ228" s="312">
        <v>1000000</v>
      </c>
      <c r="DA228" s="312">
        <v>1525000</v>
      </c>
      <c r="DB228" s="312">
        <v>100000</v>
      </c>
      <c r="DC228" s="312">
        <v>12199424</v>
      </c>
      <c r="DD228" s="312"/>
      <c r="DE228" s="312" t="s">
        <v>980</v>
      </c>
      <c r="DF228" s="312">
        <v>416666.66666666698</v>
      </c>
      <c r="DG228" s="310" t="s">
        <v>210</v>
      </c>
      <c r="DH228" s="310" t="s">
        <v>1235</v>
      </c>
      <c r="DI228" s="310" t="s">
        <v>1236</v>
      </c>
      <c r="DJ228" s="312"/>
      <c r="DK228" s="312"/>
      <c r="DL228" s="312"/>
      <c r="DM228" s="310"/>
      <c r="DN228" s="312"/>
      <c r="DO228" s="312"/>
      <c r="DP228" s="312"/>
      <c r="DQ228" s="312"/>
      <c r="DR228" s="317"/>
      <c r="DS228" s="317"/>
      <c r="DT228" s="305"/>
    </row>
    <row r="229" spans="1:124" s="304" customFormat="1" ht="20.25" customHeight="1" x14ac:dyDescent="0.35">
      <c r="A229" s="307">
        <v>226</v>
      </c>
      <c r="B229" s="307" t="s">
        <v>1002</v>
      </c>
      <c r="C229" s="308" t="s">
        <v>575</v>
      </c>
      <c r="D229" s="308" t="s">
        <v>192</v>
      </c>
      <c r="E229" s="308" t="s">
        <v>193</v>
      </c>
      <c r="F229" s="307" t="s">
        <v>151</v>
      </c>
      <c r="G229" s="308" t="s">
        <v>194</v>
      </c>
      <c r="H229" s="308" t="s">
        <v>129</v>
      </c>
      <c r="I229" s="308" t="s">
        <v>179</v>
      </c>
      <c r="J229" s="308" t="s">
        <v>131</v>
      </c>
      <c r="K229" s="308" t="s">
        <v>132</v>
      </c>
      <c r="L229" s="318">
        <v>43049</v>
      </c>
      <c r="M229" s="309"/>
      <c r="N229" s="309"/>
      <c r="O229" s="318"/>
      <c r="P229" s="310" t="s">
        <v>133</v>
      </c>
      <c r="Q229" s="311" t="s">
        <v>774</v>
      </c>
      <c r="R229" s="310" t="s">
        <v>134</v>
      </c>
      <c r="S229" s="312">
        <v>0</v>
      </c>
      <c r="T229" s="312">
        <v>5000000</v>
      </c>
      <c r="U229" s="312"/>
      <c r="V229" s="313">
        <v>5000000</v>
      </c>
      <c r="W229" s="312">
        <v>0</v>
      </c>
      <c r="X229" s="312">
        <v>0</v>
      </c>
      <c r="Y229" s="312">
        <v>0</v>
      </c>
      <c r="Z229" s="314">
        <v>200000</v>
      </c>
      <c r="AA229" s="312">
        <v>0</v>
      </c>
      <c r="AB229" s="312">
        <v>730000</v>
      </c>
      <c r="AC229" s="315">
        <v>930000</v>
      </c>
      <c r="AD229" s="312" t="s">
        <v>1246</v>
      </c>
      <c r="AE229" s="316">
        <v>26</v>
      </c>
      <c r="AF229" s="316">
        <v>26</v>
      </c>
      <c r="AG229" s="316">
        <v>0</v>
      </c>
      <c r="AH229" s="316">
        <v>0</v>
      </c>
      <c r="AI229" s="316">
        <v>0</v>
      </c>
      <c r="AJ229" s="316">
        <v>26</v>
      </c>
      <c r="AK229" s="316">
        <v>0</v>
      </c>
      <c r="AL229" s="316">
        <v>0</v>
      </c>
      <c r="AM229" s="316">
        <v>0</v>
      </c>
      <c r="AN229" s="316">
        <v>0</v>
      </c>
      <c r="AO229" s="316">
        <v>0</v>
      </c>
      <c r="AP229" s="316">
        <v>0</v>
      </c>
      <c r="AQ229" s="312">
        <v>5000000</v>
      </c>
      <c r="AR229" s="312">
        <v>0</v>
      </c>
      <c r="AS229" s="312">
        <v>0</v>
      </c>
      <c r="AT229" s="312">
        <v>5000000</v>
      </c>
      <c r="AU229" s="312">
        <v>0</v>
      </c>
      <c r="AV229" s="312">
        <v>0</v>
      </c>
      <c r="AW229" s="312">
        <v>0</v>
      </c>
      <c r="AX229" s="312">
        <v>200000</v>
      </c>
      <c r="AY229" s="218">
        <v>0</v>
      </c>
      <c r="AZ229" s="312">
        <v>0</v>
      </c>
      <c r="BA229" s="218">
        <v>0</v>
      </c>
      <c r="BB229" s="312">
        <v>0</v>
      </c>
      <c r="BC229" s="312">
        <v>0</v>
      </c>
      <c r="BD229" s="312">
        <v>730000</v>
      </c>
      <c r="BE229" s="312">
        <v>930000</v>
      </c>
      <c r="BF229" s="218">
        <v>1502959</v>
      </c>
      <c r="BG229" s="218">
        <v>0</v>
      </c>
      <c r="BH229" s="218">
        <v>0</v>
      </c>
      <c r="BI229" s="218">
        <v>0</v>
      </c>
      <c r="BJ229" s="218">
        <v>0</v>
      </c>
      <c r="BK229" s="218">
        <v>0</v>
      </c>
      <c r="BL229" s="218">
        <v>0</v>
      </c>
      <c r="BM229" s="218">
        <v>0</v>
      </c>
      <c r="BN229" s="218">
        <v>0</v>
      </c>
      <c r="BO229" s="218">
        <v>0</v>
      </c>
      <c r="BP229" s="218">
        <v>0</v>
      </c>
      <c r="BQ229" s="312">
        <v>0</v>
      </c>
      <c r="BR229" s="218">
        <v>0</v>
      </c>
      <c r="BS229" s="312">
        <v>1502959</v>
      </c>
      <c r="BT229" s="315">
        <v>7432959</v>
      </c>
      <c r="BU229" s="312">
        <v>0</v>
      </c>
      <c r="BV229" s="312">
        <v>200000</v>
      </c>
      <c r="BW229" s="312">
        <v>730000</v>
      </c>
      <c r="BX229" s="312">
        <v>11000000</v>
      </c>
      <c r="BY229" s="312">
        <v>0</v>
      </c>
      <c r="BZ229" s="312">
        <v>0</v>
      </c>
      <c r="CA229" s="312">
        <v>400000</v>
      </c>
      <c r="CB229" s="312">
        <v>50000</v>
      </c>
      <c r="CC229" s="312">
        <v>75000</v>
      </c>
      <c r="CD229" s="312">
        <v>0</v>
      </c>
      <c r="CE229" s="312">
        <v>525000</v>
      </c>
      <c r="CF229" s="312">
        <v>12455000</v>
      </c>
      <c r="CG229" s="312">
        <v>0</v>
      </c>
      <c r="CH229" s="312">
        <v>0</v>
      </c>
      <c r="CI229" s="312">
        <v>0</v>
      </c>
      <c r="CJ229" s="312">
        <v>0</v>
      </c>
      <c r="CK229" s="312">
        <v>0</v>
      </c>
      <c r="CL229" s="312">
        <v>50000</v>
      </c>
      <c r="CM229" s="312">
        <v>0</v>
      </c>
      <c r="CN229" s="312">
        <v>0</v>
      </c>
      <c r="CO229" s="312">
        <v>0</v>
      </c>
      <c r="CP229" s="312">
        <v>0</v>
      </c>
      <c r="CQ229" s="312">
        <v>50000</v>
      </c>
      <c r="CR229" s="312">
        <v>6857959</v>
      </c>
      <c r="CS229" s="312">
        <v>0</v>
      </c>
      <c r="CT229" s="315">
        <v>6857959</v>
      </c>
      <c r="CU229" s="312">
        <v>850000</v>
      </c>
      <c r="CV229" s="312">
        <v>0</v>
      </c>
      <c r="CW229" s="312">
        <v>150000</v>
      </c>
      <c r="CX229" s="312"/>
      <c r="CY229" s="312">
        <v>0</v>
      </c>
      <c r="CZ229" s="312">
        <v>1000000</v>
      </c>
      <c r="DA229" s="312">
        <v>1525000</v>
      </c>
      <c r="DB229" s="312">
        <v>100000</v>
      </c>
      <c r="DC229" s="312">
        <v>8532959</v>
      </c>
      <c r="DD229" s="312"/>
      <c r="DE229" s="312" t="s">
        <v>980</v>
      </c>
      <c r="DF229" s="312">
        <v>416666.66666666698</v>
      </c>
      <c r="DG229" s="310" t="s">
        <v>188</v>
      </c>
      <c r="DH229" s="310" t="s">
        <v>1235</v>
      </c>
      <c r="DI229" s="310" t="s">
        <v>1236</v>
      </c>
      <c r="DJ229" s="312"/>
      <c r="DK229" s="312"/>
      <c r="DL229" s="312"/>
      <c r="DM229" s="310"/>
      <c r="DN229" s="312"/>
      <c r="DO229" s="312"/>
      <c r="DP229" s="312"/>
      <c r="DQ229" s="312"/>
      <c r="DR229" s="317"/>
      <c r="DS229" s="317"/>
      <c r="DT229" s="305"/>
    </row>
    <row r="230" spans="1:124" s="304" customFormat="1" ht="20.25" customHeight="1" x14ac:dyDescent="0.35">
      <c r="A230" s="307">
        <v>227</v>
      </c>
      <c r="B230" s="307" t="s">
        <v>1003</v>
      </c>
      <c r="C230" s="308" t="s">
        <v>576</v>
      </c>
      <c r="D230" s="308" t="s">
        <v>192</v>
      </c>
      <c r="E230" s="308" t="s">
        <v>193</v>
      </c>
      <c r="F230" s="307" t="s">
        <v>151</v>
      </c>
      <c r="G230" s="308" t="s">
        <v>194</v>
      </c>
      <c r="H230" s="308" t="s">
        <v>129</v>
      </c>
      <c r="I230" s="308" t="s">
        <v>179</v>
      </c>
      <c r="J230" s="308" t="s">
        <v>131</v>
      </c>
      <c r="K230" s="308" t="s">
        <v>132</v>
      </c>
      <c r="L230" s="318">
        <v>43068</v>
      </c>
      <c r="M230" s="309"/>
      <c r="N230" s="309"/>
      <c r="O230" s="318"/>
      <c r="P230" s="310" t="s">
        <v>133</v>
      </c>
      <c r="Q230" s="311" t="s">
        <v>774</v>
      </c>
      <c r="R230" s="310" t="s">
        <v>134</v>
      </c>
      <c r="S230" s="312">
        <v>0</v>
      </c>
      <c r="T230" s="312">
        <v>5000000</v>
      </c>
      <c r="U230" s="312"/>
      <c r="V230" s="313">
        <v>5000000</v>
      </c>
      <c r="W230" s="312">
        <v>0</v>
      </c>
      <c r="X230" s="312">
        <v>0</v>
      </c>
      <c r="Y230" s="312">
        <v>0</v>
      </c>
      <c r="Z230" s="314">
        <v>200000</v>
      </c>
      <c r="AA230" s="312">
        <v>0</v>
      </c>
      <c r="AB230" s="312">
        <v>730000</v>
      </c>
      <c r="AC230" s="315">
        <v>930000</v>
      </c>
      <c r="AD230" s="312" t="s">
        <v>1246</v>
      </c>
      <c r="AE230" s="316">
        <v>26</v>
      </c>
      <c r="AF230" s="316">
        <v>26</v>
      </c>
      <c r="AG230" s="316">
        <v>0</v>
      </c>
      <c r="AH230" s="316">
        <v>0</v>
      </c>
      <c r="AI230" s="316">
        <v>0</v>
      </c>
      <c r="AJ230" s="316">
        <v>26</v>
      </c>
      <c r="AK230" s="316">
        <v>0</v>
      </c>
      <c r="AL230" s="316">
        <v>0</v>
      </c>
      <c r="AM230" s="316">
        <v>0</v>
      </c>
      <c r="AN230" s="316">
        <v>0</v>
      </c>
      <c r="AO230" s="316">
        <v>0</v>
      </c>
      <c r="AP230" s="316">
        <v>0</v>
      </c>
      <c r="AQ230" s="312">
        <v>5000000</v>
      </c>
      <c r="AR230" s="312">
        <v>0</v>
      </c>
      <c r="AS230" s="312">
        <v>0</v>
      </c>
      <c r="AT230" s="312">
        <v>5000000</v>
      </c>
      <c r="AU230" s="312">
        <v>0</v>
      </c>
      <c r="AV230" s="312">
        <v>0</v>
      </c>
      <c r="AW230" s="312">
        <v>0</v>
      </c>
      <c r="AX230" s="312">
        <v>200000</v>
      </c>
      <c r="AY230" s="218">
        <v>0</v>
      </c>
      <c r="AZ230" s="312">
        <v>0</v>
      </c>
      <c r="BA230" s="218">
        <v>0</v>
      </c>
      <c r="BB230" s="312">
        <v>0</v>
      </c>
      <c r="BC230" s="312">
        <v>0</v>
      </c>
      <c r="BD230" s="312">
        <v>730000</v>
      </c>
      <c r="BE230" s="312">
        <v>930000</v>
      </c>
      <c r="BF230" s="218">
        <v>5952387</v>
      </c>
      <c r="BG230" s="218">
        <v>0</v>
      </c>
      <c r="BH230" s="218">
        <v>0</v>
      </c>
      <c r="BI230" s="218">
        <v>0</v>
      </c>
      <c r="BJ230" s="218">
        <v>0</v>
      </c>
      <c r="BK230" s="218">
        <v>1260000</v>
      </c>
      <c r="BL230" s="218">
        <v>0</v>
      </c>
      <c r="BM230" s="218">
        <v>0</v>
      </c>
      <c r="BN230" s="218">
        <v>0</v>
      </c>
      <c r="BO230" s="218">
        <v>0</v>
      </c>
      <c r="BP230" s="218">
        <v>0</v>
      </c>
      <c r="BQ230" s="312">
        <v>0</v>
      </c>
      <c r="BR230" s="218">
        <v>0</v>
      </c>
      <c r="BS230" s="312">
        <v>7212387</v>
      </c>
      <c r="BT230" s="315">
        <v>13142387</v>
      </c>
      <c r="BU230" s="312">
        <v>0</v>
      </c>
      <c r="BV230" s="312">
        <v>200000</v>
      </c>
      <c r="BW230" s="312">
        <v>730000</v>
      </c>
      <c r="BX230" s="312">
        <v>11000000</v>
      </c>
      <c r="BY230" s="312">
        <v>0</v>
      </c>
      <c r="BZ230" s="312">
        <v>0</v>
      </c>
      <c r="CA230" s="312">
        <v>400000</v>
      </c>
      <c r="CB230" s="312">
        <v>50000</v>
      </c>
      <c r="CC230" s="312">
        <v>75000</v>
      </c>
      <c r="CD230" s="312">
        <v>0</v>
      </c>
      <c r="CE230" s="312">
        <v>525000</v>
      </c>
      <c r="CF230" s="312">
        <v>12455000</v>
      </c>
      <c r="CG230" s="312">
        <v>687387</v>
      </c>
      <c r="CH230" s="312">
        <v>34369.35</v>
      </c>
      <c r="CI230" s="312">
        <v>0</v>
      </c>
      <c r="CJ230" s="312">
        <v>34369.35</v>
      </c>
      <c r="CK230" s="312">
        <v>0</v>
      </c>
      <c r="CL230" s="312">
        <v>50000</v>
      </c>
      <c r="CM230" s="312">
        <v>198000</v>
      </c>
      <c r="CN230" s="312">
        <v>0</v>
      </c>
      <c r="CO230" s="312">
        <v>2483000</v>
      </c>
      <c r="CP230" s="312">
        <v>0</v>
      </c>
      <c r="CQ230" s="312">
        <v>2731000</v>
      </c>
      <c r="CR230" s="312">
        <v>9852018</v>
      </c>
      <c r="CS230" s="312">
        <v>0</v>
      </c>
      <c r="CT230" s="315">
        <v>9852018</v>
      </c>
      <c r="CU230" s="312">
        <v>850000</v>
      </c>
      <c r="CV230" s="312">
        <v>0</v>
      </c>
      <c r="CW230" s="312">
        <v>150000</v>
      </c>
      <c r="CX230" s="312"/>
      <c r="CY230" s="312">
        <v>0</v>
      </c>
      <c r="CZ230" s="312">
        <v>1000000</v>
      </c>
      <c r="DA230" s="312">
        <v>1525000</v>
      </c>
      <c r="DB230" s="312">
        <v>100000</v>
      </c>
      <c r="DC230" s="312">
        <v>14242387</v>
      </c>
      <c r="DD230" s="312"/>
      <c r="DE230" s="312" t="s">
        <v>980</v>
      </c>
      <c r="DF230" s="312">
        <v>416666.66666666698</v>
      </c>
      <c r="DG230" s="310" t="s">
        <v>200</v>
      </c>
      <c r="DH230" s="310" t="s">
        <v>1235</v>
      </c>
      <c r="DI230" s="310" t="s">
        <v>1236</v>
      </c>
      <c r="DJ230" s="312"/>
      <c r="DK230" s="312"/>
      <c r="DL230" s="312"/>
      <c r="DM230" s="310"/>
      <c r="DN230" s="312"/>
      <c r="DO230" s="312"/>
      <c r="DP230" s="312"/>
      <c r="DQ230" s="312"/>
      <c r="DR230" s="317"/>
      <c r="DS230" s="317"/>
      <c r="DT230" s="305"/>
    </row>
    <row r="231" spans="1:124" s="304" customFormat="1" ht="20.25" customHeight="1" x14ac:dyDescent="0.35">
      <c r="A231" s="307">
        <v>228</v>
      </c>
      <c r="B231" s="307" t="s">
        <v>1005</v>
      </c>
      <c r="C231" s="308" t="s">
        <v>638</v>
      </c>
      <c r="D231" s="308" t="s">
        <v>192</v>
      </c>
      <c r="E231" s="308" t="s">
        <v>193</v>
      </c>
      <c r="F231" s="307" t="s">
        <v>151</v>
      </c>
      <c r="G231" s="308" t="s">
        <v>194</v>
      </c>
      <c r="H231" s="308" t="s">
        <v>129</v>
      </c>
      <c r="I231" s="308" t="s">
        <v>179</v>
      </c>
      <c r="J231" s="308" t="s">
        <v>131</v>
      </c>
      <c r="K231" s="308" t="s">
        <v>132</v>
      </c>
      <c r="L231" s="318">
        <v>43192</v>
      </c>
      <c r="M231" s="309"/>
      <c r="N231" s="309"/>
      <c r="O231" s="318"/>
      <c r="P231" s="310" t="s">
        <v>133</v>
      </c>
      <c r="Q231" s="311" t="s">
        <v>774</v>
      </c>
      <c r="R231" s="310" t="s">
        <v>134</v>
      </c>
      <c r="S231" s="312">
        <v>0</v>
      </c>
      <c r="T231" s="312">
        <v>5000000</v>
      </c>
      <c r="U231" s="312"/>
      <c r="V231" s="313">
        <v>5000000</v>
      </c>
      <c r="W231" s="312">
        <v>0</v>
      </c>
      <c r="X231" s="312">
        <v>0</v>
      </c>
      <c r="Y231" s="312">
        <v>0</v>
      </c>
      <c r="Z231" s="314">
        <v>200000</v>
      </c>
      <c r="AA231" s="312">
        <v>0</v>
      </c>
      <c r="AB231" s="312">
        <v>730000</v>
      </c>
      <c r="AC231" s="315">
        <v>930000</v>
      </c>
      <c r="AD231" s="312" t="s">
        <v>1246</v>
      </c>
      <c r="AE231" s="316">
        <v>26</v>
      </c>
      <c r="AF231" s="316">
        <v>24</v>
      </c>
      <c r="AG231" s="316">
        <v>2</v>
      </c>
      <c r="AH231" s="316">
        <v>0</v>
      </c>
      <c r="AI231" s="316">
        <v>0</v>
      </c>
      <c r="AJ231" s="316">
        <v>26</v>
      </c>
      <c r="AK231" s="316">
        <v>0</v>
      </c>
      <c r="AL231" s="316">
        <v>0</v>
      </c>
      <c r="AM231" s="316">
        <v>0</v>
      </c>
      <c r="AN231" s="316">
        <v>0</v>
      </c>
      <c r="AO231" s="316">
        <v>0</v>
      </c>
      <c r="AP231" s="316">
        <v>0</v>
      </c>
      <c r="AQ231" s="312">
        <v>5000000</v>
      </c>
      <c r="AR231" s="312">
        <v>0</v>
      </c>
      <c r="AS231" s="312">
        <v>0</v>
      </c>
      <c r="AT231" s="312">
        <v>5000000</v>
      </c>
      <c r="AU231" s="312">
        <v>0</v>
      </c>
      <c r="AV231" s="312">
        <v>0</v>
      </c>
      <c r="AW231" s="312">
        <v>0</v>
      </c>
      <c r="AX231" s="312">
        <v>200000</v>
      </c>
      <c r="AY231" s="218">
        <v>0</v>
      </c>
      <c r="AZ231" s="312">
        <v>0</v>
      </c>
      <c r="BA231" s="218">
        <v>0</v>
      </c>
      <c r="BB231" s="312">
        <v>0</v>
      </c>
      <c r="BC231" s="312">
        <v>0</v>
      </c>
      <c r="BD231" s="312">
        <v>673846</v>
      </c>
      <c r="BE231" s="312">
        <v>873846</v>
      </c>
      <c r="BF231" s="218">
        <v>434967</v>
      </c>
      <c r="BG231" s="218">
        <v>0</v>
      </c>
      <c r="BH231" s="218">
        <v>0</v>
      </c>
      <c r="BI231" s="218">
        <v>0</v>
      </c>
      <c r="BJ231" s="218">
        <v>0</v>
      </c>
      <c r="BK231" s="218">
        <v>290000</v>
      </c>
      <c r="BL231" s="218">
        <v>0</v>
      </c>
      <c r="BM231" s="218">
        <v>0</v>
      </c>
      <c r="BN231" s="218">
        <v>0</v>
      </c>
      <c r="BO231" s="218">
        <v>0</v>
      </c>
      <c r="BP231" s="218">
        <v>0</v>
      </c>
      <c r="BQ231" s="312">
        <v>0</v>
      </c>
      <c r="BR231" s="218">
        <v>0</v>
      </c>
      <c r="BS231" s="312">
        <v>724967</v>
      </c>
      <c r="BT231" s="315">
        <v>6598813</v>
      </c>
      <c r="BU231" s="312">
        <v>0</v>
      </c>
      <c r="BV231" s="312">
        <v>200000</v>
      </c>
      <c r="BW231" s="312">
        <v>673846</v>
      </c>
      <c r="BX231" s="312">
        <v>11000000</v>
      </c>
      <c r="BY231" s="312">
        <v>0</v>
      </c>
      <c r="BZ231" s="312">
        <v>0</v>
      </c>
      <c r="CA231" s="312">
        <v>400000</v>
      </c>
      <c r="CB231" s="312">
        <v>50000</v>
      </c>
      <c r="CC231" s="312">
        <v>75000</v>
      </c>
      <c r="CD231" s="312">
        <v>0</v>
      </c>
      <c r="CE231" s="312">
        <v>525000</v>
      </c>
      <c r="CF231" s="312">
        <v>12398846</v>
      </c>
      <c r="CG231" s="312">
        <v>0</v>
      </c>
      <c r="CH231" s="312">
        <v>0</v>
      </c>
      <c r="CI231" s="312">
        <v>0</v>
      </c>
      <c r="CJ231" s="312">
        <v>0</v>
      </c>
      <c r="CK231" s="312">
        <v>0</v>
      </c>
      <c r="CL231" s="312">
        <v>50000</v>
      </c>
      <c r="CM231" s="312">
        <v>0</v>
      </c>
      <c r="CN231" s="312">
        <v>0</v>
      </c>
      <c r="CO231" s="312">
        <v>0</v>
      </c>
      <c r="CP231" s="312">
        <v>0</v>
      </c>
      <c r="CQ231" s="312">
        <v>50000</v>
      </c>
      <c r="CR231" s="312">
        <v>6023813</v>
      </c>
      <c r="CS231" s="312">
        <v>0</v>
      </c>
      <c r="CT231" s="315">
        <v>6023813</v>
      </c>
      <c r="CU231" s="312">
        <v>850000</v>
      </c>
      <c r="CV231" s="312">
        <v>0</v>
      </c>
      <c r="CW231" s="312">
        <v>150000</v>
      </c>
      <c r="CX231" s="312"/>
      <c r="CY231" s="312">
        <v>0</v>
      </c>
      <c r="CZ231" s="312">
        <v>1000000</v>
      </c>
      <c r="DA231" s="312">
        <v>1525000</v>
      </c>
      <c r="DB231" s="312">
        <v>100000</v>
      </c>
      <c r="DC231" s="312">
        <v>7698813</v>
      </c>
      <c r="DD231" s="312"/>
      <c r="DE231" s="312" t="s">
        <v>980</v>
      </c>
      <c r="DF231" s="312">
        <v>416666.66666666698</v>
      </c>
      <c r="DG231" s="310" t="s">
        <v>195</v>
      </c>
      <c r="DH231" s="310" t="s">
        <v>1235</v>
      </c>
      <c r="DI231" s="310" t="s">
        <v>1236</v>
      </c>
      <c r="DJ231" s="312"/>
      <c r="DK231" s="312"/>
      <c r="DL231" s="312"/>
      <c r="DM231" s="310"/>
      <c r="DN231" s="312"/>
      <c r="DO231" s="312"/>
      <c r="DP231" s="312"/>
      <c r="DQ231" s="312"/>
      <c r="DR231" s="317"/>
      <c r="DS231" s="317"/>
      <c r="DT231" s="305"/>
    </row>
    <row r="232" spans="1:124" s="304" customFormat="1" ht="20.25" customHeight="1" x14ac:dyDescent="0.35">
      <c r="A232" s="307">
        <v>229</v>
      </c>
      <c r="B232" s="307" t="s">
        <v>1006</v>
      </c>
      <c r="C232" s="308" t="s">
        <v>577</v>
      </c>
      <c r="D232" s="308" t="s">
        <v>192</v>
      </c>
      <c r="E232" s="308" t="s">
        <v>193</v>
      </c>
      <c r="F232" s="307" t="s">
        <v>151</v>
      </c>
      <c r="G232" s="308" t="s">
        <v>194</v>
      </c>
      <c r="H232" s="308" t="s">
        <v>169</v>
      </c>
      <c r="I232" s="308" t="s">
        <v>179</v>
      </c>
      <c r="J232" s="308" t="s">
        <v>131</v>
      </c>
      <c r="K232" s="308" t="s">
        <v>132</v>
      </c>
      <c r="L232" s="318">
        <v>43194</v>
      </c>
      <c r="M232" s="309"/>
      <c r="N232" s="309"/>
      <c r="O232" s="318"/>
      <c r="P232" s="310" t="s">
        <v>133</v>
      </c>
      <c r="Q232" s="311" t="s">
        <v>774</v>
      </c>
      <c r="R232" s="310" t="s">
        <v>134</v>
      </c>
      <c r="S232" s="312">
        <v>0</v>
      </c>
      <c r="T232" s="312">
        <v>5000000</v>
      </c>
      <c r="U232" s="312"/>
      <c r="V232" s="313">
        <v>5000000</v>
      </c>
      <c r="W232" s="312">
        <v>0</v>
      </c>
      <c r="X232" s="312">
        <v>0</v>
      </c>
      <c r="Y232" s="312">
        <v>0</v>
      </c>
      <c r="Z232" s="314">
        <v>200000</v>
      </c>
      <c r="AA232" s="312">
        <v>0</v>
      </c>
      <c r="AB232" s="312">
        <v>730000</v>
      </c>
      <c r="AC232" s="315">
        <v>930000</v>
      </c>
      <c r="AD232" s="312" t="s">
        <v>1246</v>
      </c>
      <c r="AE232" s="316">
        <v>26</v>
      </c>
      <c r="AF232" s="316">
        <v>26</v>
      </c>
      <c r="AG232" s="316">
        <v>0</v>
      </c>
      <c r="AH232" s="316">
        <v>0</v>
      </c>
      <c r="AI232" s="316">
        <v>0</v>
      </c>
      <c r="AJ232" s="316">
        <v>26</v>
      </c>
      <c r="AK232" s="316">
        <v>0</v>
      </c>
      <c r="AL232" s="316">
        <v>0</v>
      </c>
      <c r="AM232" s="316">
        <v>0</v>
      </c>
      <c r="AN232" s="316">
        <v>0</v>
      </c>
      <c r="AO232" s="316">
        <v>0</v>
      </c>
      <c r="AP232" s="316">
        <v>0</v>
      </c>
      <c r="AQ232" s="312">
        <v>5000000</v>
      </c>
      <c r="AR232" s="312">
        <v>0</v>
      </c>
      <c r="AS232" s="312">
        <v>0</v>
      </c>
      <c r="AT232" s="312">
        <v>5000000</v>
      </c>
      <c r="AU232" s="312">
        <v>0</v>
      </c>
      <c r="AV232" s="312">
        <v>0</v>
      </c>
      <c r="AW232" s="312">
        <v>0</v>
      </c>
      <c r="AX232" s="312">
        <v>200000</v>
      </c>
      <c r="AY232" s="218">
        <v>0</v>
      </c>
      <c r="AZ232" s="312">
        <v>0</v>
      </c>
      <c r="BA232" s="218">
        <v>0</v>
      </c>
      <c r="BB232" s="312">
        <v>0</v>
      </c>
      <c r="BC232" s="312">
        <v>0</v>
      </c>
      <c r="BD232" s="312">
        <v>730000</v>
      </c>
      <c r="BE232" s="312">
        <v>930000</v>
      </c>
      <c r="BF232" s="218">
        <v>212441</v>
      </c>
      <c r="BG232" s="218">
        <v>0</v>
      </c>
      <c r="BH232" s="218">
        <v>0</v>
      </c>
      <c r="BI232" s="218">
        <v>0</v>
      </c>
      <c r="BJ232" s="218">
        <v>0</v>
      </c>
      <c r="BK232" s="218">
        <v>50000</v>
      </c>
      <c r="BL232" s="218">
        <v>0</v>
      </c>
      <c r="BM232" s="218">
        <v>0</v>
      </c>
      <c r="BN232" s="218">
        <v>0</v>
      </c>
      <c r="BO232" s="218">
        <v>0</v>
      </c>
      <c r="BP232" s="218">
        <v>0</v>
      </c>
      <c r="BQ232" s="312">
        <v>0</v>
      </c>
      <c r="BR232" s="218">
        <v>0</v>
      </c>
      <c r="BS232" s="312">
        <v>262441</v>
      </c>
      <c r="BT232" s="315">
        <v>6192441</v>
      </c>
      <c r="BU232" s="312">
        <v>0</v>
      </c>
      <c r="BV232" s="312">
        <v>200000</v>
      </c>
      <c r="BW232" s="312">
        <v>730000</v>
      </c>
      <c r="BX232" s="312">
        <v>11000000</v>
      </c>
      <c r="BY232" s="312">
        <v>0</v>
      </c>
      <c r="BZ232" s="312">
        <v>0</v>
      </c>
      <c r="CA232" s="312">
        <v>400000</v>
      </c>
      <c r="CB232" s="312">
        <v>50000</v>
      </c>
      <c r="CC232" s="312">
        <v>75000</v>
      </c>
      <c r="CD232" s="312">
        <v>0</v>
      </c>
      <c r="CE232" s="312">
        <v>525000</v>
      </c>
      <c r="CF232" s="312">
        <v>12455000</v>
      </c>
      <c r="CG232" s="312">
        <v>0</v>
      </c>
      <c r="CH232" s="312">
        <v>0</v>
      </c>
      <c r="CI232" s="312">
        <v>0</v>
      </c>
      <c r="CJ232" s="312">
        <v>0</v>
      </c>
      <c r="CK232" s="312">
        <v>0</v>
      </c>
      <c r="CL232" s="312">
        <v>50000</v>
      </c>
      <c r="CM232" s="312">
        <v>7000</v>
      </c>
      <c r="CN232" s="312">
        <v>0</v>
      </c>
      <c r="CO232" s="312">
        <v>0</v>
      </c>
      <c r="CP232" s="312">
        <v>0</v>
      </c>
      <c r="CQ232" s="312">
        <v>57000</v>
      </c>
      <c r="CR232" s="312">
        <v>5610441</v>
      </c>
      <c r="CS232" s="312">
        <v>0</v>
      </c>
      <c r="CT232" s="315">
        <v>5610441</v>
      </c>
      <c r="CU232" s="312">
        <v>850000</v>
      </c>
      <c r="CV232" s="312">
        <v>0</v>
      </c>
      <c r="CW232" s="312">
        <v>150000</v>
      </c>
      <c r="CX232" s="312"/>
      <c r="CY232" s="312">
        <v>0</v>
      </c>
      <c r="CZ232" s="312">
        <v>1000000</v>
      </c>
      <c r="DA232" s="312">
        <v>1525000</v>
      </c>
      <c r="DB232" s="312">
        <v>100000</v>
      </c>
      <c r="DC232" s="312">
        <v>7292441</v>
      </c>
      <c r="DD232" s="312"/>
      <c r="DE232" s="312" t="s">
        <v>982</v>
      </c>
      <c r="DF232" s="312">
        <v>416666.66666666698</v>
      </c>
      <c r="DG232" s="310" t="s">
        <v>206</v>
      </c>
      <c r="DH232" s="310" t="s">
        <v>1235</v>
      </c>
      <c r="DI232" s="310" t="s">
        <v>1237</v>
      </c>
      <c r="DJ232" s="312"/>
      <c r="DK232" s="312"/>
      <c r="DL232" s="312"/>
      <c r="DM232" s="310"/>
      <c r="DN232" s="312"/>
      <c r="DO232" s="312"/>
      <c r="DP232" s="312"/>
      <c r="DQ232" s="312"/>
      <c r="DR232" s="317"/>
      <c r="DS232" s="317"/>
      <c r="DT232" s="305"/>
    </row>
    <row r="233" spans="1:124" s="304" customFormat="1" ht="20.25" customHeight="1" x14ac:dyDescent="0.35">
      <c r="A233" s="307">
        <v>230</v>
      </c>
      <c r="B233" s="307" t="s">
        <v>1007</v>
      </c>
      <c r="C233" s="308" t="s">
        <v>578</v>
      </c>
      <c r="D233" s="308" t="s">
        <v>192</v>
      </c>
      <c r="E233" s="308" t="s">
        <v>193</v>
      </c>
      <c r="F233" s="307" t="s">
        <v>151</v>
      </c>
      <c r="G233" s="308" t="s">
        <v>194</v>
      </c>
      <c r="H233" s="308" t="s">
        <v>129</v>
      </c>
      <c r="I233" s="308" t="s">
        <v>179</v>
      </c>
      <c r="J233" s="308" t="s">
        <v>131</v>
      </c>
      <c r="K233" s="308" t="s">
        <v>132</v>
      </c>
      <c r="L233" s="318">
        <v>43195</v>
      </c>
      <c r="M233" s="309"/>
      <c r="N233" s="309"/>
      <c r="O233" s="318"/>
      <c r="P233" s="310" t="s">
        <v>133</v>
      </c>
      <c r="Q233" s="311" t="s">
        <v>774</v>
      </c>
      <c r="R233" s="310" t="s">
        <v>134</v>
      </c>
      <c r="S233" s="312">
        <v>0</v>
      </c>
      <c r="T233" s="312">
        <v>5000000</v>
      </c>
      <c r="U233" s="312"/>
      <c r="V233" s="313">
        <v>5000000</v>
      </c>
      <c r="W233" s="312">
        <v>0</v>
      </c>
      <c r="X233" s="312">
        <v>0</v>
      </c>
      <c r="Y233" s="312">
        <v>0</v>
      </c>
      <c r="Z233" s="314">
        <v>200000</v>
      </c>
      <c r="AA233" s="312">
        <v>0</v>
      </c>
      <c r="AB233" s="312">
        <v>730000</v>
      </c>
      <c r="AC233" s="315">
        <v>930000</v>
      </c>
      <c r="AD233" s="312" t="s">
        <v>1246</v>
      </c>
      <c r="AE233" s="316">
        <v>26</v>
      </c>
      <c r="AF233" s="316">
        <v>26</v>
      </c>
      <c r="AG233" s="316">
        <v>0</v>
      </c>
      <c r="AH233" s="316">
        <v>0</v>
      </c>
      <c r="AI233" s="316">
        <v>0</v>
      </c>
      <c r="AJ233" s="316">
        <v>26</v>
      </c>
      <c r="AK233" s="316">
        <v>0</v>
      </c>
      <c r="AL233" s="316">
        <v>0</v>
      </c>
      <c r="AM233" s="316">
        <v>0</v>
      </c>
      <c r="AN233" s="316">
        <v>0</v>
      </c>
      <c r="AO233" s="316">
        <v>0</v>
      </c>
      <c r="AP233" s="316">
        <v>0</v>
      </c>
      <c r="AQ233" s="312">
        <v>5000000</v>
      </c>
      <c r="AR233" s="312">
        <v>0</v>
      </c>
      <c r="AS233" s="312">
        <v>0</v>
      </c>
      <c r="AT233" s="312">
        <v>5000000</v>
      </c>
      <c r="AU233" s="312">
        <v>0</v>
      </c>
      <c r="AV233" s="312">
        <v>0</v>
      </c>
      <c r="AW233" s="312">
        <v>0</v>
      </c>
      <c r="AX233" s="312">
        <v>200000</v>
      </c>
      <c r="AY233" s="218">
        <v>0</v>
      </c>
      <c r="AZ233" s="312">
        <v>0</v>
      </c>
      <c r="BA233" s="218">
        <v>0</v>
      </c>
      <c r="BB233" s="312">
        <v>0</v>
      </c>
      <c r="BC233" s="312">
        <v>0</v>
      </c>
      <c r="BD233" s="312">
        <v>730000</v>
      </c>
      <c r="BE233" s="312">
        <v>930000</v>
      </c>
      <c r="BF233" s="218">
        <v>2319735</v>
      </c>
      <c r="BG233" s="218">
        <v>0</v>
      </c>
      <c r="BH233" s="218">
        <v>0</v>
      </c>
      <c r="BI233" s="218">
        <v>0</v>
      </c>
      <c r="BJ233" s="218">
        <v>0</v>
      </c>
      <c r="BK233" s="218">
        <v>250000</v>
      </c>
      <c r="BL233" s="218">
        <v>0</v>
      </c>
      <c r="BM233" s="218">
        <v>0</v>
      </c>
      <c r="BN233" s="218">
        <v>0</v>
      </c>
      <c r="BO233" s="218">
        <v>0</v>
      </c>
      <c r="BP233" s="218">
        <v>0</v>
      </c>
      <c r="BQ233" s="312">
        <v>0</v>
      </c>
      <c r="BR233" s="218">
        <v>0</v>
      </c>
      <c r="BS233" s="312">
        <v>2569735</v>
      </c>
      <c r="BT233" s="315">
        <v>8499735</v>
      </c>
      <c r="BU233" s="312">
        <v>0</v>
      </c>
      <c r="BV233" s="312">
        <v>200000</v>
      </c>
      <c r="BW233" s="312">
        <v>730000</v>
      </c>
      <c r="BX233" s="312">
        <v>11000000</v>
      </c>
      <c r="BY233" s="312">
        <v>0</v>
      </c>
      <c r="BZ233" s="312">
        <v>0</v>
      </c>
      <c r="CA233" s="312">
        <v>400000</v>
      </c>
      <c r="CB233" s="312">
        <v>50000</v>
      </c>
      <c r="CC233" s="312">
        <v>75000</v>
      </c>
      <c r="CD233" s="312">
        <v>0</v>
      </c>
      <c r="CE233" s="312">
        <v>525000</v>
      </c>
      <c r="CF233" s="312">
        <v>12455000</v>
      </c>
      <c r="CG233" s="312">
        <v>0</v>
      </c>
      <c r="CH233" s="312">
        <v>0</v>
      </c>
      <c r="CI233" s="312">
        <v>0</v>
      </c>
      <c r="CJ233" s="312">
        <v>0</v>
      </c>
      <c r="CK233" s="312">
        <v>0</v>
      </c>
      <c r="CL233" s="312">
        <v>50000</v>
      </c>
      <c r="CM233" s="312">
        <v>0</v>
      </c>
      <c r="CN233" s="312">
        <v>0</v>
      </c>
      <c r="CO233" s="312">
        <v>320000</v>
      </c>
      <c r="CP233" s="312">
        <v>0</v>
      </c>
      <c r="CQ233" s="312">
        <v>370000</v>
      </c>
      <c r="CR233" s="312">
        <v>7604735</v>
      </c>
      <c r="CS233" s="312">
        <v>0</v>
      </c>
      <c r="CT233" s="315">
        <v>7604735</v>
      </c>
      <c r="CU233" s="312">
        <v>850000</v>
      </c>
      <c r="CV233" s="312">
        <v>0</v>
      </c>
      <c r="CW233" s="312">
        <v>150000</v>
      </c>
      <c r="CX233" s="312"/>
      <c r="CY233" s="312">
        <v>0</v>
      </c>
      <c r="CZ233" s="312">
        <v>1000000</v>
      </c>
      <c r="DA233" s="312">
        <v>1525000</v>
      </c>
      <c r="DB233" s="312">
        <v>100000</v>
      </c>
      <c r="DC233" s="312">
        <v>9599735</v>
      </c>
      <c r="DD233" s="312"/>
      <c r="DE233" s="312" t="s">
        <v>980</v>
      </c>
      <c r="DF233" s="312">
        <v>416666.66666666698</v>
      </c>
      <c r="DG233" s="310" t="s">
        <v>200</v>
      </c>
      <c r="DH233" s="310" t="s">
        <v>1235</v>
      </c>
      <c r="DI233" s="310" t="s">
        <v>1236</v>
      </c>
      <c r="DJ233" s="312"/>
      <c r="DK233" s="312"/>
      <c r="DL233" s="312"/>
      <c r="DM233" s="310"/>
      <c r="DN233" s="312"/>
      <c r="DO233" s="312"/>
      <c r="DP233" s="312"/>
      <c r="DQ233" s="312"/>
      <c r="DR233" s="317"/>
      <c r="DS233" s="317"/>
      <c r="DT233" s="305"/>
    </row>
    <row r="234" spans="1:124" s="304" customFormat="1" ht="20.25" customHeight="1" x14ac:dyDescent="0.35">
      <c r="A234" s="307">
        <v>231</v>
      </c>
      <c r="B234" s="307" t="s">
        <v>1008</v>
      </c>
      <c r="C234" s="308" t="s">
        <v>579</v>
      </c>
      <c r="D234" s="308" t="s">
        <v>192</v>
      </c>
      <c r="E234" s="308" t="s">
        <v>193</v>
      </c>
      <c r="F234" s="307" t="s">
        <v>151</v>
      </c>
      <c r="G234" s="308" t="s">
        <v>194</v>
      </c>
      <c r="H234" s="308" t="s">
        <v>169</v>
      </c>
      <c r="I234" s="308" t="s">
        <v>179</v>
      </c>
      <c r="J234" s="308" t="s">
        <v>131</v>
      </c>
      <c r="K234" s="308" t="s">
        <v>132</v>
      </c>
      <c r="L234" s="318">
        <v>43200</v>
      </c>
      <c r="M234" s="309"/>
      <c r="N234" s="309"/>
      <c r="O234" s="318"/>
      <c r="P234" s="310" t="s">
        <v>133</v>
      </c>
      <c r="Q234" s="311" t="s">
        <v>774</v>
      </c>
      <c r="R234" s="310" t="s">
        <v>134</v>
      </c>
      <c r="S234" s="312">
        <v>0</v>
      </c>
      <c r="T234" s="312">
        <v>5000000</v>
      </c>
      <c r="U234" s="312"/>
      <c r="V234" s="313">
        <v>5000000</v>
      </c>
      <c r="W234" s="312">
        <v>0</v>
      </c>
      <c r="X234" s="312">
        <v>0</v>
      </c>
      <c r="Y234" s="312">
        <v>0</v>
      </c>
      <c r="Z234" s="314">
        <v>200000</v>
      </c>
      <c r="AA234" s="312">
        <v>0</v>
      </c>
      <c r="AB234" s="312">
        <v>730000</v>
      </c>
      <c r="AC234" s="315">
        <v>930000</v>
      </c>
      <c r="AD234" s="312" t="s">
        <v>1246</v>
      </c>
      <c r="AE234" s="316">
        <v>26</v>
      </c>
      <c r="AF234" s="316">
        <v>26</v>
      </c>
      <c r="AG234" s="316">
        <v>0</v>
      </c>
      <c r="AH234" s="316">
        <v>0</v>
      </c>
      <c r="AI234" s="316">
        <v>0</v>
      </c>
      <c r="AJ234" s="316">
        <v>26</v>
      </c>
      <c r="AK234" s="316">
        <v>0</v>
      </c>
      <c r="AL234" s="316">
        <v>0</v>
      </c>
      <c r="AM234" s="316">
        <v>0</v>
      </c>
      <c r="AN234" s="316">
        <v>0</v>
      </c>
      <c r="AO234" s="316">
        <v>0</v>
      </c>
      <c r="AP234" s="316">
        <v>0</v>
      </c>
      <c r="AQ234" s="312">
        <v>5000000</v>
      </c>
      <c r="AR234" s="312">
        <v>0</v>
      </c>
      <c r="AS234" s="312">
        <v>0</v>
      </c>
      <c r="AT234" s="312">
        <v>5000000</v>
      </c>
      <c r="AU234" s="312">
        <v>0</v>
      </c>
      <c r="AV234" s="312">
        <v>0</v>
      </c>
      <c r="AW234" s="312">
        <v>0</v>
      </c>
      <c r="AX234" s="312">
        <v>200000</v>
      </c>
      <c r="AY234" s="218">
        <v>0</v>
      </c>
      <c r="AZ234" s="312">
        <v>0</v>
      </c>
      <c r="BA234" s="218">
        <v>0</v>
      </c>
      <c r="BB234" s="312">
        <v>0</v>
      </c>
      <c r="BC234" s="312">
        <v>0</v>
      </c>
      <c r="BD234" s="312">
        <v>730000</v>
      </c>
      <c r="BE234" s="312">
        <v>930000</v>
      </c>
      <c r="BF234" s="218">
        <v>0</v>
      </c>
      <c r="BG234" s="218">
        <v>0</v>
      </c>
      <c r="BH234" s="218">
        <v>0</v>
      </c>
      <c r="BI234" s="218">
        <v>0</v>
      </c>
      <c r="BJ234" s="218">
        <v>0</v>
      </c>
      <c r="BK234" s="218">
        <v>0</v>
      </c>
      <c r="BL234" s="218">
        <v>0</v>
      </c>
      <c r="BM234" s="218">
        <v>0</v>
      </c>
      <c r="BN234" s="218">
        <v>0</v>
      </c>
      <c r="BO234" s="218">
        <v>0</v>
      </c>
      <c r="BP234" s="218">
        <v>0</v>
      </c>
      <c r="BQ234" s="312">
        <v>0</v>
      </c>
      <c r="BR234" s="218">
        <v>0</v>
      </c>
      <c r="BS234" s="312">
        <v>0</v>
      </c>
      <c r="BT234" s="315">
        <v>5930000</v>
      </c>
      <c r="BU234" s="312">
        <v>0</v>
      </c>
      <c r="BV234" s="312">
        <v>200000</v>
      </c>
      <c r="BW234" s="312">
        <v>730000</v>
      </c>
      <c r="BX234" s="312">
        <v>11000000</v>
      </c>
      <c r="BY234" s="312">
        <v>0</v>
      </c>
      <c r="BZ234" s="312">
        <v>0</v>
      </c>
      <c r="CA234" s="312">
        <v>400000</v>
      </c>
      <c r="CB234" s="312">
        <v>50000</v>
      </c>
      <c r="CC234" s="312">
        <v>75000</v>
      </c>
      <c r="CD234" s="312">
        <v>0</v>
      </c>
      <c r="CE234" s="312">
        <v>525000</v>
      </c>
      <c r="CF234" s="312">
        <v>12455000</v>
      </c>
      <c r="CG234" s="312">
        <v>0</v>
      </c>
      <c r="CH234" s="312">
        <v>0</v>
      </c>
      <c r="CI234" s="312">
        <v>0</v>
      </c>
      <c r="CJ234" s="312">
        <v>0</v>
      </c>
      <c r="CK234" s="312">
        <v>0</v>
      </c>
      <c r="CL234" s="312">
        <v>50000</v>
      </c>
      <c r="CM234" s="312">
        <v>0</v>
      </c>
      <c r="CN234" s="312">
        <v>0</v>
      </c>
      <c r="CO234" s="312">
        <v>896000</v>
      </c>
      <c r="CP234" s="312">
        <v>0</v>
      </c>
      <c r="CQ234" s="312">
        <v>946000</v>
      </c>
      <c r="CR234" s="312">
        <v>4459000</v>
      </c>
      <c r="CS234" s="312">
        <v>0</v>
      </c>
      <c r="CT234" s="315">
        <v>4459000</v>
      </c>
      <c r="CU234" s="312">
        <v>850000</v>
      </c>
      <c r="CV234" s="312">
        <v>0</v>
      </c>
      <c r="CW234" s="312">
        <v>150000</v>
      </c>
      <c r="CX234" s="312"/>
      <c r="CY234" s="312">
        <v>0</v>
      </c>
      <c r="CZ234" s="312">
        <v>1000000</v>
      </c>
      <c r="DA234" s="312">
        <v>1525000</v>
      </c>
      <c r="DB234" s="312">
        <v>100000</v>
      </c>
      <c r="DC234" s="312">
        <v>7030000</v>
      </c>
      <c r="DD234" s="312"/>
      <c r="DE234" s="312" t="s">
        <v>982</v>
      </c>
      <c r="DF234" s="312">
        <v>416666.66666666698</v>
      </c>
      <c r="DG234" s="310" t="s">
        <v>212</v>
      </c>
      <c r="DH234" s="310" t="s">
        <v>1235</v>
      </c>
      <c r="DI234" s="310" t="s">
        <v>1237</v>
      </c>
      <c r="DJ234" s="312"/>
      <c r="DK234" s="312"/>
      <c r="DL234" s="312"/>
      <c r="DM234" s="310"/>
      <c r="DN234" s="312"/>
      <c r="DO234" s="312"/>
      <c r="DP234" s="312"/>
      <c r="DQ234" s="312"/>
      <c r="DR234" s="317"/>
      <c r="DS234" s="317"/>
      <c r="DT234" s="305"/>
    </row>
    <row r="235" spans="1:124" s="304" customFormat="1" ht="20.25" customHeight="1" x14ac:dyDescent="0.35">
      <c r="A235" s="307">
        <v>232</v>
      </c>
      <c r="B235" s="307" t="s">
        <v>1009</v>
      </c>
      <c r="C235" s="308" t="s">
        <v>583</v>
      </c>
      <c r="D235" s="308" t="s">
        <v>192</v>
      </c>
      <c r="E235" s="308" t="s">
        <v>193</v>
      </c>
      <c r="F235" s="307" t="s">
        <v>151</v>
      </c>
      <c r="G235" s="308" t="s">
        <v>194</v>
      </c>
      <c r="H235" s="308" t="s">
        <v>129</v>
      </c>
      <c r="I235" s="308" t="s">
        <v>179</v>
      </c>
      <c r="J235" s="308" t="s">
        <v>131</v>
      </c>
      <c r="K235" s="308" t="s">
        <v>132</v>
      </c>
      <c r="L235" s="318">
        <v>43216</v>
      </c>
      <c r="M235" s="309"/>
      <c r="N235" s="309"/>
      <c r="O235" s="318"/>
      <c r="P235" s="310" t="s">
        <v>133</v>
      </c>
      <c r="Q235" s="311" t="s">
        <v>774</v>
      </c>
      <c r="R235" s="310" t="s">
        <v>134</v>
      </c>
      <c r="S235" s="312">
        <v>0</v>
      </c>
      <c r="T235" s="312">
        <v>5000000</v>
      </c>
      <c r="U235" s="312"/>
      <c r="V235" s="313">
        <v>5000000</v>
      </c>
      <c r="W235" s="312">
        <v>0</v>
      </c>
      <c r="X235" s="312">
        <v>0</v>
      </c>
      <c r="Y235" s="312">
        <v>0</v>
      </c>
      <c r="Z235" s="314">
        <v>200000</v>
      </c>
      <c r="AA235" s="312">
        <v>0</v>
      </c>
      <c r="AB235" s="312">
        <v>730000</v>
      </c>
      <c r="AC235" s="315">
        <v>930000</v>
      </c>
      <c r="AD235" s="312" t="s">
        <v>1246</v>
      </c>
      <c r="AE235" s="316">
        <v>26</v>
      </c>
      <c r="AF235" s="316">
        <v>24</v>
      </c>
      <c r="AG235" s="316">
        <v>2</v>
      </c>
      <c r="AH235" s="316">
        <v>0</v>
      </c>
      <c r="AI235" s="316">
        <v>0</v>
      </c>
      <c r="AJ235" s="316">
        <v>26</v>
      </c>
      <c r="AK235" s="316">
        <v>0</v>
      </c>
      <c r="AL235" s="316">
        <v>0</v>
      </c>
      <c r="AM235" s="316">
        <v>0</v>
      </c>
      <c r="AN235" s="316">
        <v>0</v>
      </c>
      <c r="AO235" s="316">
        <v>0</v>
      </c>
      <c r="AP235" s="316">
        <v>0</v>
      </c>
      <c r="AQ235" s="312">
        <v>5000000</v>
      </c>
      <c r="AR235" s="312">
        <v>0</v>
      </c>
      <c r="AS235" s="312">
        <v>0</v>
      </c>
      <c r="AT235" s="312">
        <v>5000000</v>
      </c>
      <c r="AU235" s="312">
        <v>0</v>
      </c>
      <c r="AV235" s="312">
        <v>0</v>
      </c>
      <c r="AW235" s="312">
        <v>0</v>
      </c>
      <c r="AX235" s="312">
        <v>200000</v>
      </c>
      <c r="AY235" s="218">
        <v>0</v>
      </c>
      <c r="AZ235" s="312">
        <v>0</v>
      </c>
      <c r="BA235" s="218">
        <v>0</v>
      </c>
      <c r="BB235" s="312">
        <v>0</v>
      </c>
      <c r="BC235" s="312">
        <v>0</v>
      </c>
      <c r="BD235" s="312">
        <v>673846</v>
      </c>
      <c r="BE235" s="312">
        <v>873846</v>
      </c>
      <c r="BF235" s="218">
        <v>4336325</v>
      </c>
      <c r="BG235" s="218">
        <v>0</v>
      </c>
      <c r="BH235" s="218">
        <v>0</v>
      </c>
      <c r="BI235" s="218">
        <v>0</v>
      </c>
      <c r="BJ235" s="218">
        <v>0</v>
      </c>
      <c r="BK235" s="218">
        <v>300000</v>
      </c>
      <c r="BL235" s="218">
        <v>0</v>
      </c>
      <c r="BM235" s="218">
        <v>0</v>
      </c>
      <c r="BN235" s="218">
        <v>0</v>
      </c>
      <c r="BO235" s="218">
        <v>0</v>
      </c>
      <c r="BP235" s="218">
        <v>0</v>
      </c>
      <c r="BQ235" s="312">
        <v>0</v>
      </c>
      <c r="BR235" s="218">
        <v>0</v>
      </c>
      <c r="BS235" s="312">
        <v>4636325</v>
      </c>
      <c r="BT235" s="315">
        <v>10510171</v>
      </c>
      <c r="BU235" s="312">
        <v>0</v>
      </c>
      <c r="BV235" s="312">
        <v>200000</v>
      </c>
      <c r="BW235" s="312">
        <v>673846</v>
      </c>
      <c r="BX235" s="312">
        <v>11000000</v>
      </c>
      <c r="BY235" s="312">
        <v>0</v>
      </c>
      <c r="BZ235" s="312">
        <v>0</v>
      </c>
      <c r="CA235" s="312">
        <v>400000</v>
      </c>
      <c r="CB235" s="312">
        <v>50000</v>
      </c>
      <c r="CC235" s="312">
        <v>75000</v>
      </c>
      <c r="CD235" s="312">
        <v>0</v>
      </c>
      <c r="CE235" s="312">
        <v>525000</v>
      </c>
      <c r="CF235" s="312">
        <v>12398846</v>
      </c>
      <c r="CG235" s="312">
        <v>0</v>
      </c>
      <c r="CH235" s="312">
        <v>0</v>
      </c>
      <c r="CI235" s="312">
        <v>0</v>
      </c>
      <c r="CJ235" s="312">
        <v>0</v>
      </c>
      <c r="CK235" s="312">
        <v>0</v>
      </c>
      <c r="CL235" s="312">
        <v>50000</v>
      </c>
      <c r="CM235" s="312">
        <v>0</v>
      </c>
      <c r="CN235" s="312">
        <v>0</v>
      </c>
      <c r="CO235" s="312">
        <v>0</v>
      </c>
      <c r="CP235" s="312">
        <v>0</v>
      </c>
      <c r="CQ235" s="312">
        <v>50000</v>
      </c>
      <c r="CR235" s="312">
        <v>9935171</v>
      </c>
      <c r="CS235" s="312">
        <v>0</v>
      </c>
      <c r="CT235" s="315">
        <v>9935171</v>
      </c>
      <c r="CU235" s="312">
        <v>850000</v>
      </c>
      <c r="CV235" s="312">
        <v>0</v>
      </c>
      <c r="CW235" s="312">
        <v>150000</v>
      </c>
      <c r="CX235" s="312"/>
      <c r="CY235" s="312">
        <v>0</v>
      </c>
      <c r="CZ235" s="312">
        <v>1000000</v>
      </c>
      <c r="DA235" s="312">
        <v>1525000</v>
      </c>
      <c r="DB235" s="312">
        <v>100000</v>
      </c>
      <c r="DC235" s="312">
        <v>11610171</v>
      </c>
      <c r="DD235" s="312"/>
      <c r="DE235" s="312" t="s">
        <v>980</v>
      </c>
      <c r="DF235" s="312">
        <v>416666.66666666698</v>
      </c>
      <c r="DG235" s="310" t="s">
        <v>188</v>
      </c>
      <c r="DH235" s="310" t="s">
        <v>1235</v>
      </c>
      <c r="DI235" s="310" t="s">
        <v>1236</v>
      </c>
      <c r="DJ235" s="312"/>
      <c r="DK235" s="312"/>
      <c r="DL235" s="312"/>
      <c r="DM235" s="310"/>
      <c r="DN235" s="312"/>
      <c r="DO235" s="312"/>
      <c r="DP235" s="312"/>
      <c r="DQ235" s="312"/>
      <c r="DR235" s="317"/>
      <c r="DS235" s="317"/>
      <c r="DT235" s="305"/>
    </row>
    <row r="236" spans="1:124" s="304" customFormat="1" ht="20.25" customHeight="1" x14ac:dyDescent="0.35">
      <c r="A236" s="307">
        <v>233</v>
      </c>
      <c r="B236" s="307" t="s">
        <v>1012</v>
      </c>
      <c r="C236" s="308" t="s">
        <v>584</v>
      </c>
      <c r="D236" s="308" t="s">
        <v>192</v>
      </c>
      <c r="E236" s="308" t="s">
        <v>193</v>
      </c>
      <c r="F236" s="307" t="s">
        <v>151</v>
      </c>
      <c r="G236" s="308" t="s">
        <v>194</v>
      </c>
      <c r="H236" s="308" t="s">
        <v>129</v>
      </c>
      <c r="I236" s="308" t="s">
        <v>179</v>
      </c>
      <c r="J236" s="308" t="s">
        <v>131</v>
      </c>
      <c r="K236" s="308" t="s">
        <v>132</v>
      </c>
      <c r="L236" s="318">
        <v>43595</v>
      </c>
      <c r="M236" s="309"/>
      <c r="N236" s="309"/>
      <c r="O236" s="318"/>
      <c r="P236" s="310" t="s">
        <v>133</v>
      </c>
      <c r="Q236" s="311" t="s">
        <v>774</v>
      </c>
      <c r="R236" s="310" t="s">
        <v>134</v>
      </c>
      <c r="S236" s="312">
        <v>0</v>
      </c>
      <c r="T236" s="312">
        <v>5000000</v>
      </c>
      <c r="U236" s="312"/>
      <c r="V236" s="313">
        <v>5000000</v>
      </c>
      <c r="W236" s="312">
        <v>0</v>
      </c>
      <c r="X236" s="312">
        <v>0</v>
      </c>
      <c r="Y236" s="312">
        <v>0</v>
      </c>
      <c r="Z236" s="314">
        <v>200000</v>
      </c>
      <c r="AA236" s="312">
        <v>0</v>
      </c>
      <c r="AB236" s="312">
        <v>730000</v>
      </c>
      <c r="AC236" s="315">
        <v>930000</v>
      </c>
      <c r="AD236" s="312" t="s">
        <v>1246</v>
      </c>
      <c r="AE236" s="316">
        <v>26</v>
      </c>
      <c r="AF236" s="316">
        <v>26</v>
      </c>
      <c r="AG236" s="316">
        <v>0</v>
      </c>
      <c r="AH236" s="316">
        <v>0</v>
      </c>
      <c r="AI236" s="316">
        <v>0</v>
      </c>
      <c r="AJ236" s="316">
        <v>26</v>
      </c>
      <c r="AK236" s="316">
        <v>0</v>
      </c>
      <c r="AL236" s="316">
        <v>0</v>
      </c>
      <c r="AM236" s="316">
        <v>0</v>
      </c>
      <c r="AN236" s="316">
        <v>0</v>
      </c>
      <c r="AO236" s="316">
        <v>0</v>
      </c>
      <c r="AP236" s="316">
        <v>0</v>
      </c>
      <c r="AQ236" s="312">
        <v>5000000</v>
      </c>
      <c r="AR236" s="312">
        <v>0</v>
      </c>
      <c r="AS236" s="312">
        <v>0</v>
      </c>
      <c r="AT236" s="312">
        <v>5000000</v>
      </c>
      <c r="AU236" s="312">
        <v>0</v>
      </c>
      <c r="AV236" s="312">
        <v>0</v>
      </c>
      <c r="AW236" s="312">
        <v>0</v>
      </c>
      <c r="AX236" s="312">
        <v>200000</v>
      </c>
      <c r="AY236" s="218">
        <v>0</v>
      </c>
      <c r="AZ236" s="312">
        <v>0</v>
      </c>
      <c r="BA236" s="218">
        <v>0</v>
      </c>
      <c r="BB236" s="312">
        <v>0</v>
      </c>
      <c r="BC236" s="312">
        <v>0</v>
      </c>
      <c r="BD236" s="312">
        <v>730000</v>
      </c>
      <c r="BE236" s="312">
        <v>930000</v>
      </c>
      <c r="BF236" s="218">
        <v>211423</v>
      </c>
      <c r="BG236" s="218">
        <v>0</v>
      </c>
      <c r="BH236" s="218">
        <v>0</v>
      </c>
      <c r="BI236" s="218">
        <v>0</v>
      </c>
      <c r="BJ236" s="218">
        <v>0</v>
      </c>
      <c r="BK236" s="218">
        <v>0</v>
      </c>
      <c r="BL236" s="218">
        <v>0</v>
      </c>
      <c r="BM236" s="218">
        <v>0</v>
      </c>
      <c r="BN236" s="218">
        <v>0</v>
      </c>
      <c r="BO236" s="218">
        <v>0</v>
      </c>
      <c r="BP236" s="218">
        <v>0</v>
      </c>
      <c r="BQ236" s="312">
        <v>0</v>
      </c>
      <c r="BR236" s="218">
        <v>0</v>
      </c>
      <c r="BS236" s="312">
        <v>211423</v>
      </c>
      <c r="BT236" s="315">
        <v>6141423</v>
      </c>
      <c r="BU236" s="312">
        <v>0</v>
      </c>
      <c r="BV236" s="312">
        <v>200000</v>
      </c>
      <c r="BW236" s="312">
        <v>730000</v>
      </c>
      <c r="BX236" s="312">
        <v>11000000</v>
      </c>
      <c r="BY236" s="312">
        <v>0</v>
      </c>
      <c r="BZ236" s="312">
        <v>0</v>
      </c>
      <c r="CA236" s="312">
        <v>400000</v>
      </c>
      <c r="CB236" s="312">
        <v>50000</v>
      </c>
      <c r="CC236" s="312">
        <v>75000</v>
      </c>
      <c r="CD236" s="312">
        <v>0</v>
      </c>
      <c r="CE236" s="312">
        <v>525000</v>
      </c>
      <c r="CF236" s="312">
        <v>12455000</v>
      </c>
      <c r="CG236" s="312">
        <v>0</v>
      </c>
      <c r="CH236" s="312">
        <v>0</v>
      </c>
      <c r="CI236" s="312">
        <v>0</v>
      </c>
      <c r="CJ236" s="312">
        <v>0</v>
      </c>
      <c r="CK236" s="312">
        <v>0</v>
      </c>
      <c r="CL236" s="312">
        <v>50000</v>
      </c>
      <c r="CM236" s="312">
        <v>0</v>
      </c>
      <c r="CN236" s="312">
        <v>0</v>
      </c>
      <c r="CO236" s="312">
        <v>1780000</v>
      </c>
      <c r="CP236" s="312">
        <v>0</v>
      </c>
      <c r="CQ236" s="312">
        <v>1830000</v>
      </c>
      <c r="CR236" s="312">
        <v>3786423</v>
      </c>
      <c r="CS236" s="312">
        <v>0</v>
      </c>
      <c r="CT236" s="315">
        <v>3786423</v>
      </c>
      <c r="CU236" s="312">
        <v>850000</v>
      </c>
      <c r="CV236" s="312">
        <v>0</v>
      </c>
      <c r="CW236" s="312">
        <v>150000</v>
      </c>
      <c r="CX236" s="312"/>
      <c r="CY236" s="312">
        <v>0</v>
      </c>
      <c r="CZ236" s="312">
        <v>1000000</v>
      </c>
      <c r="DA236" s="312">
        <v>1525000</v>
      </c>
      <c r="DB236" s="312">
        <v>100000</v>
      </c>
      <c r="DC236" s="312">
        <v>7241423</v>
      </c>
      <c r="DD236" s="312"/>
      <c r="DE236" s="312" t="s">
        <v>980</v>
      </c>
      <c r="DF236" s="312">
        <v>416666.66666666698</v>
      </c>
      <c r="DG236" s="310" t="s">
        <v>200</v>
      </c>
      <c r="DH236" s="310" t="s">
        <v>1235</v>
      </c>
      <c r="DI236" s="310" t="s">
        <v>1236</v>
      </c>
      <c r="DJ236" s="312"/>
      <c r="DK236" s="312"/>
      <c r="DL236" s="312"/>
      <c r="DM236" s="310"/>
      <c r="DN236" s="312"/>
      <c r="DO236" s="312"/>
      <c r="DP236" s="312"/>
      <c r="DQ236" s="312"/>
      <c r="DR236" s="317"/>
      <c r="DS236" s="317"/>
      <c r="DT236" s="305"/>
    </row>
    <row r="237" spans="1:124" s="304" customFormat="1" ht="20.25" customHeight="1" x14ac:dyDescent="0.35">
      <c r="A237" s="307">
        <v>234</v>
      </c>
      <c r="B237" s="307" t="s">
        <v>1013</v>
      </c>
      <c r="C237" s="308" t="s">
        <v>585</v>
      </c>
      <c r="D237" s="308" t="s">
        <v>192</v>
      </c>
      <c r="E237" s="308" t="s">
        <v>193</v>
      </c>
      <c r="F237" s="307" t="s">
        <v>151</v>
      </c>
      <c r="G237" s="308" t="s">
        <v>194</v>
      </c>
      <c r="H237" s="308" t="s">
        <v>129</v>
      </c>
      <c r="I237" s="308" t="s">
        <v>179</v>
      </c>
      <c r="J237" s="308" t="s">
        <v>131</v>
      </c>
      <c r="K237" s="308" t="s">
        <v>132</v>
      </c>
      <c r="L237" s="318">
        <v>43602</v>
      </c>
      <c r="M237" s="309"/>
      <c r="N237" s="309"/>
      <c r="O237" s="318"/>
      <c r="P237" s="310" t="s">
        <v>133</v>
      </c>
      <c r="Q237" s="311" t="s">
        <v>774</v>
      </c>
      <c r="R237" s="310" t="s">
        <v>134</v>
      </c>
      <c r="S237" s="312">
        <v>0</v>
      </c>
      <c r="T237" s="312">
        <v>5000000</v>
      </c>
      <c r="U237" s="312"/>
      <c r="V237" s="313">
        <v>5000000</v>
      </c>
      <c r="W237" s="312">
        <v>0</v>
      </c>
      <c r="X237" s="312">
        <v>0</v>
      </c>
      <c r="Y237" s="312">
        <v>0</v>
      </c>
      <c r="Z237" s="314">
        <v>200000</v>
      </c>
      <c r="AA237" s="312">
        <v>0</v>
      </c>
      <c r="AB237" s="312">
        <v>730000</v>
      </c>
      <c r="AC237" s="315">
        <v>930000</v>
      </c>
      <c r="AD237" s="312" t="s">
        <v>1246</v>
      </c>
      <c r="AE237" s="316">
        <v>26</v>
      </c>
      <c r="AF237" s="316">
        <v>26</v>
      </c>
      <c r="AG237" s="316">
        <v>0</v>
      </c>
      <c r="AH237" s="316">
        <v>0</v>
      </c>
      <c r="AI237" s="316">
        <v>0</v>
      </c>
      <c r="AJ237" s="316">
        <v>26</v>
      </c>
      <c r="AK237" s="316">
        <v>0</v>
      </c>
      <c r="AL237" s="316">
        <v>0</v>
      </c>
      <c r="AM237" s="316">
        <v>0</v>
      </c>
      <c r="AN237" s="316">
        <v>0</v>
      </c>
      <c r="AO237" s="316">
        <v>0</v>
      </c>
      <c r="AP237" s="316">
        <v>0</v>
      </c>
      <c r="AQ237" s="312">
        <v>5000000</v>
      </c>
      <c r="AR237" s="312">
        <v>0</v>
      </c>
      <c r="AS237" s="312">
        <v>0</v>
      </c>
      <c r="AT237" s="312">
        <v>5000000</v>
      </c>
      <c r="AU237" s="312">
        <v>0</v>
      </c>
      <c r="AV237" s="312">
        <v>0</v>
      </c>
      <c r="AW237" s="312">
        <v>0</v>
      </c>
      <c r="AX237" s="312">
        <v>200000</v>
      </c>
      <c r="AY237" s="218">
        <v>0</v>
      </c>
      <c r="AZ237" s="312">
        <v>0</v>
      </c>
      <c r="BA237" s="218">
        <v>0</v>
      </c>
      <c r="BB237" s="312">
        <v>0</v>
      </c>
      <c r="BC237" s="312">
        <v>0</v>
      </c>
      <c r="BD237" s="312">
        <v>730000</v>
      </c>
      <c r="BE237" s="312">
        <v>930000</v>
      </c>
      <c r="BF237" s="218">
        <v>3217205</v>
      </c>
      <c r="BG237" s="218">
        <v>0</v>
      </c>
      <c r="BH237" s="218">
        <v>0</v>
      </c>
      <c r="BI237" s="218">
        <v>0</v>
      </c>
      <c r="BJ237" s="218">
        <v>0</v>
      </c>
      <c r="BK237" s="218">
        <v>450000</v>
      </c>
      <c r="BL237" s="218">
        <v>0</v>
      </c>
      <c r="BM237" s="218">
        <v>0</v>
      </c>
      <c r="BN237" s="218">
        <v>0</v>
      </c>
      <c r="BO237" s="218">
        <v>0</v>
      </c>
      <c r="BP237" s="218">
        <v>0</v>
      </c>
      <c r="BQ237" s="312">
        <v>0</v>
      </c>
      <c r="BR237" s="218">
        <v>0</v>
      </c>
      <c r="BS237" s="312">
        <v>3667205</v>
      </c>
      <c r="BT237" s="315">
        <v>9597205</v>
      </c>
      <c r="BU237" s="312">
        <v>0</v>
      </c>
      <c r="BV237" s="312">
        <v>200000</v>
      </c>
      <c r="BW237" s="312">
        <v>730000</v>
      </c>
      <c r="BX237" s="312">
        <v>11000000</v>
      </c>
      <c r="BY237" s="312">
        <v>0</v>
      </c>
      <c r="BZ237" s="312">
        <v>0</v>
      </c>
      <c r="CA237" s="312">
        <v>400000</v>
      </c>
      <c r="CB237" s="312">
        <v>50000</v>
      </c>
      <c r="CC237" s="312">
        <v>75000</v>
      </c>
      <c r="CD237" s="312">
        <v>0</v>
      </c>
      <c r="CE237" s="312">
        <v>525000</v>
      </c>
      <c r="CF237" s="312">
        <v>12455000</v>
      </c>
      <c r="CG237" s="312">
        <v>0</v>
      </c>
      <c r="CH237" s="312">
        <v>0</v>
      </c>
      <c r="CI237" s="312">
        <v>0</v>
      </c>
      <c r="CJ237" s="312">
        <v>0</v>
      </c>
      <c r="CK237" s="312">
        <v>0</v>
      </c>
      <c r="CL237" s="312">
        <v>50000</v>
      </c>
      <c r="CM237" s="312">
        <v>0</v>
      </c>
      <c r="CN237" s="312">
        <v>0</v>
      </c>
      <c r="CO237" s="312">
        <v>1120000</v>
      </c>
      <c r="CP237" s="312">
        <v>0</v>
      </c>
      <c r="CQ237" s="312">
        <v>1170000</v>
      </c>
      <c r="CR237" s="312">
        <v>7902205</v>
      </c>
      <c r="CS237" s="312">
        <v>0</v>
      </c>
      <c r="CT237" s="315">
        <v>7902205</v>
      </c>
      <c r="CU237" s="312">
        <v>850000</v>
      </c>
      <c r="CV237" s="312">
        <v>0</v>
      </c>
      <c r="CW237" s="312">
        <v>150000</v>
      </c>
      <c r="CX237" s="312"/>
      <c r="CY237" s="312">
        <v>0</v>
      </c>
      <c r="CZ237" s="312">
        <v>1000000</v>
      </c>
      <c r="DA237" s="312">
        <v>1525000</v>
      </c>
      <c r="DB237" s="312">
        <v>100000</v>
      </c>
      <c r="DC237" s="312">
        <v>10697205</v>
      </c>
      <c r="DD237" s="312"/>
      <c r="DE237" s="312" t="s">
        <v>980</v>
      </c>
      <c r="DF237" s="312">
        <v>416666.66666666698</v>
      </c>
      <c r="DG237" s="310" t="s">
        <v>200</v>
      </c>
      <c r="DH237" s="310" t="s">
        <v>1235</v>
      </c>
      <c r="DI237" s="310" t="s">
        <v>1236</v>
      </c>
      <c r="DJ237" s="312"/>
      <c r="DK237" s="312"/>
      <c r="DL237" s="312"/>
      <c r="DM237" s="310"/>
      <c r="DN237" s="312"/>
      <c r="DO237" s="312"/>
      <c r="DP237" s="312"/>
      <c r="DQ237" s="312"/>
      <c r="DR237" s="317"/>
      <c r="DS237" s="317"/>
      <c r="DT237" s="305"/>
    </row>
    <row r="238" spans="1:124" s="304" customFormat="1" ht="20.25" customHeight="1" x14ac:dyDescent="0.35">
      <c r="A238" s="307">
        <v>235</v>
      </c>
      <c r="B238" s="307" t="s">
        <v>1014</v>
      </c>
      <c r="C238" s="308" t="s">
        <v>586</v>
      </c>
      <c r="D238" s="308" t="s">
        <v>192</v>
      </c>
      <c r="E238" s="308" t="s">
        <v>193</v>
      </c>
      <c r="F238" s="307" t="s">
        <v>151</v>
      </c>
      <c r="G238" s="308" t="s">
        <v>194</v>
      </c>
      <c r="H238" s="308" t="s">
        <v>129</v>
      </c>
      <c r="I238" s="308" t="s">
        <v>179</v>
      </c>
      <c r="J238" s="308" t="s">
        <v>131</v>
      </c>
      <c r="K238" s="308" t="s">
        <v>132</v>
      </c>
      <c r="L238" s="318">
        <v>43621</v>
      </c>
      <c r="M238" s="309"/>
      <c r="N238" s="309"/>
      <c r="O238" s="318"/>
      <c r="P238" s="310" t="s">
        <v>133</v>
      </c>
      <c r="Q238" s="311" t="s">
        <v>774</v>
      </c>
      <c r="R238" s="310" t="s">
        <v>134</v>
      </c>
      <c r="S238" s="312">
        <v>0</v>
      </c>
      <c r="T238" s="312">
        <v>5000000</v>
      </c>
      <c r="U238" s="312"/>
      <c r="V238" s="313">
        <v>5000000</v>
      </c>
      <c r="W238" s="312">
        <v>0</v>
      </c>
      <c r="X238" s="312">
        <v>0</v>
      </c>
      <c r="Y238" s="312">
        <v>0</v>
      </c>
      <c r="Z238" s="314">
        <v>200000</v>
      </c>
      <c r="AA238" s="312">
        <v>0</v>
      </c>
      <c r="AB238" s="312">
        <v>730000</v>
      </c>
      <c r="AC238" s="315">
        <v>930000</v>
      </c>
      <c r="AD238" s="312" t="s">
        <v>1246</v>
      </c>
      <c r="AE238" s="316">
        <v>26</v>
      </c>
      <c r="AF238" s="316">
        <v>25</v>
      </c>
      <c r="AG238" s="316">
        <v>0</v>
      </c>
      <c r="AH238" s="316">
        <v>0</v>
      </c>
      <c r="AI238" s="316">
        <v>0</v>
      </c>
      <c r="AJ238" s="316">
        <v>25</v>
      </c>
      <c r="AK238" s="316">
        <v>0</v>
      </c>
      <c r="AL238" s="316">
        <v>0</v>
      </c>
      <c r="AM238" s="316">
        <v>0</v>
      </c>
      <c r="AN238" s="316">
        <v>0</v>
      </c>
      <c r="AO238" s="316">
        <v>0</v>
      </c>
      <c r="AP238" s="316">
        <v>0</v>
      </c>
      <c r="AQ238" s="312">
        <v>4807692.3076999998</v>
      </c>
      <c r="AR238" s="312">
        <v>0</v>
      </c>
      <c r="AS238" s="312">
        <v>0</v>
      </c>
      <c r="AT238" s="312">
        <v>4807692.3076999998</v>
      </c>
      <c r="AU238" s="312">
        <v>0</v>
      </c>
      <c r="AV238" s="312">
        <v>0</v>
      </c>
      <c r="AW238" s="312">
        <v>0</v>
      </c>
      <c r="AX238" s="312">
        <v>200000</v>
      </c>
      <c r="AY238" s="218">
        <v>0</v>
      </c>
      <c r="AZ238" s="312">
        <v>0</v>
      </c>
      <c r="BA238" s="218">
        <v>0</v>
      </c>
      <c r="BB238" s="312">
        <v>0</v>
      </c>
      <c r="BC238" s="312">
        <v>0</v>
      </c>
      <c r="BD238" s="312">
        <v>701923</v>
      </c>
      <c r="BE238" s="312">
        <v>901923</v>
      </c>
      <c r="BF238" s="218">
        <v>623955</v>
      </c>
      <c r="BG238" s="218">
        <v>0</v>
      </c>
      <c r="BH238" s="218">
        <v>0</v>
      </c>
      <c r="BI238" s="218">
        <v>0</v>
      </c>
      <c r="BJ238" s="218">
        <v>0</v>
      </c>
      <c r="BK238" s="218">
        <v>300000</v>
      </c>
      <c r="BL238" s="218">
        <v>0</v>
      </c>
      <c r="BM238" s="218">
        <v>0</v>
      </c>
      <c r="BN238" s="218">
        <v>0</v>
      </c>
      <c r="BO238" s="218">
        <v>0</v>
      </c>
      <c r="BP238" s="218">
        <v>0</v>
      </c>
      <c r="BQ238" s="312">
        <v>0</v>
      </c>
      <c r="BR238" s="218">
        <v>0</v>
      </c>
      <c r="BS238" s="312">
        <v>923955</v>
      </c>
      <c r="BT238" s="315">
        <v>6633570.3076999998</v>
      </c>
      <c r="BU238" s="312">
        <v>0</v>
      </c>
      <c r="BV238" s="312">
        <v>200000</v>
      </c>
      <c r="BW238" s="312">
        <v>701923</v>
      </c>
      <c r="BX238" s="312">
        <v>11000000</v>
      </c>
      <c r="BY238" s="312">
        <v>1</v>
      </c>
      <c r="BZ238" s="312">
        <v>4400000</v>
      </c>
      <c r="CA238" s="312">
        <v>400000</v>
      </c>
      <c r="CB238" s="312">
        <v>50000</v>
      </c>
      <c r="CC238" s="312">
        <v>75000</v>
      </c>
      <c r="CD238" s="312">
        <v>0</v>
      </c>
      <c r="CE238" s="312">
        <v>525000</v>
      </c>
      <c r="CF238" s="312">
        <v>16826923</v>
      </c>
      <c r="CG238" s="312">
        <v>0</v>
      </c>
      <c r="CH238" s="312">
        <v>0</v>
      </c>
      <c r="CI238" s="312">
        <v>0</v>
      </c>
      <c r="CJ238" s="312">
        <v>0</v>
      </c>
      <c r="CK238" s="312">
        <v>0</v>
      </c>
      <c r="CL238" s="312">
        <v>50000</v>
      </c>
      <c r="CM238" s="312">
        <v>0</v>
      </c>
      <c r="CN238" s="312">
        <v>0</v>
      </c>
      <c r="CO238" s="312">
        <v>0</v>
      </c>
      <c r="CP238" s="312">
        <v>0</v>
      </c>
      <c r="CQ238" s="312">
        <v>50000</v>
      </c>
      <c r="CR238" s="312">
        <v>6058570</v>
      </c>
      <c r="CS238" s="312">
        <v>0</v>
      </c>
      <c r="CT238" s="315">
        <v>6058570</v>
      </c>
      <c r="CU238" s="312">
        <v>850000</v>
      </c>
      <c r="CV238" s="312">
        <v>0</v>
      </c>
      <c r="CW238" s="312">
        <v>150000</v>
      </c>
      <c r="CX238" s="312"/>
      <c r="CY238" s="312">
        <v>0</v>
      </c>
      <c r="CZ238" s="312">
        <v>1000000</v>
      </c>
      <c r="DA238" s="312">
        <v>1525000</v>
      </c>
      <c r="DB238" s="312">
        <v>100000</v>
      </c>
      <c r="DC238" s="312">
        <v>7733570</v>
      </c>
      <c r="DD238" s="312"/>
      <c r="DE238" s="312" t="s">
        <v>980</v>
      </c>
      <c r="DF238" s="312">
        <v>416666.66666666698</v>
      </c>
      <c r="DG238" s="310" t="s">
        <v>188</v>
      </c>
      <c r="DH238" s="310" t="s">
        <v>1235</v>
      </c>
      <c r="DI238" s="310" t="s">
        <v>1236</v>
      </c>
      <c r="DJ238" s="312"/>
      <c r="DK238" s="312"/>
      <c r="DL238" s="312"/>
      <c r="DM238" s="310"/>
      <c r="DN238" s="312"/>
      <c r="DO238" s="312"/>
      <c r="DP238" s="312"/>
      <c r="DQ238" s="312"/>
      <c r="DR238" s="317"/>
      <c r="DS238" s="317"/>
      <c r="DT238" s="305"/>
    </row>
    <row r="239" spans="1:124" s="304" customFormat="1" ht="20.25" customHeight="1" x14ac:dyDescent="0.35">
      <c r="A239" s="307">
        <v>236</v>
      </c>
      <c r="B239" s="307" t="s">
        <v>1015</v>
      </c>
      <c r="C239" s="308" t="s">
        <v>587</v>
      </c>
      <c r="D239" s="308" t="s">
        <v>192</v>
      </c>
      <c r="E239" s="308" t="s">
        <v>193</v>
      </c>
      <c r="F239" s="307" t="s">
        <v>151</v>
      </c>
      <c r="G239" s="308" t="s">
        <v>194</v>
      </c>
      <c r="H239" s="308" t="s">
        <v>169</v>
      </c>
      <c r="I239" s="308" t="s">
        <v>179</v>
      </c>
      <c r="J239" s="308" t="s">
        <v>131</v>
      </c>
      <c r="K239" s="308" t="s">
        <v>132</v>
      </c>
      <c r="L239" s="318">
        <v>43663</v>
      </c>
      <c r="M239" s="309"/>
      <c r="N239" s="309"/>
      <c r="O239" s="318"/>
      <c r="P239" s="310" t="s">
        <v>133</v>
      </c>
      <c r="Q239" s="311" t="s">
        <v>774</v>
      </c>
      <c r="R239" s="310" t="s">
        <v>134</v>
      </c>
      <c r="S239" s="312">
        <v>0</v>
      </c>
      <c r="T239" s="312">
        <v>5000000</v>
      </c>
      <c r="U239" s="312"/>
      <c r="V239" s="313">
        <v>5000000</v>
      </c>
      <c r="W239" s="312">
        <v>0</v>
      </c>
      <c r="X239" s="312">
        <v>0</v>
      </c>
      <c r="Y239" s="312">
        <v>0</v>
      </c>
      <c r="Z239" s="314">
        <v>200000</v>
      </c>
      <c r="AA239" s="312">
        <v>0</v>
      </c>
      <c r="AB239" s="312">
        <v>730000</v>
      </c>
      <c r="AC239" s="315">
        <v>930000</v>
      </c>
      <c r="AD239" s="312" t="s">
        <v>1246</v>
      </c>
      <c r="AE239" s="316">
        <v>26</v>
      </c>
      <c r="AF239" s="316">
        <v>26</v>
      </c>
      <c r="AG239" s="316">
        <v>0</v>
      </c>
      <c r="AH239" s="316">
        <v>0</v>
      </c>
      <c r="AI239" s="316">
        <v>0</v>
      </c>
      <c r="AJ239" s="316">
        <v>26</v>
      </c>
      <c r="AK239" s="316">
        <v>0</v>
      </c>
      <c r="AL239" s="316">
        <v>0</v>
      </c>
      <c r="AM239" s="316">
        <v>0</v>
      </c>
      <c r="AN239" s="316">
        <v>0</v>
      </c>
      <c r="AO239" s="316">
        <v>0</v>
      </c>
      <c r="AP239" s="316">
        <v>0</v>
      </c>
      <c r="AQ239" s="312">
        <v>5000000</v>
      </c>
      <c r="AR239" s="312">
        <v>0</v>
      </c>
      <c r="AS239" s="312">
        <v>0</v>
      </c>
      <c r="AT239" s="312">
        <v>5000000</v>
      </c>
      <c r="AU239" s="312">
        <v>0</v>
      </c>
      <c r="AV239" s="312">
        <v>0</v>
      </c>
      <c r="AW239" s="312">
        <v>0</v>
      </c>
      <c r="AX239" s="312">
        <v>200000</v>
      </c>
      <c r="AY239" s="218">
        <v>0</v>
      </c>
      <c r="AZ239" s="312">
        <v>0</v>
      </c>
      <c r="BA239" s="218">
        <v>0</v>
      </c>
      <c r="BB239" s="312">
        <v>0</v>
      </c>
      <c r="BC239" s="312">
        <v>0</v>
      </c>
      <c r="BD239" s="312">
        <v>730000</v>
      </c>
      <c r="BE239" s="312">
        <v>930000</v>
      </c>
      <c r="BF239" s="218">
        <v>872500</v>
      </c>
      <c r="BG239" s="218">
        <v>50000</v>
      </c>
      <c r="BH239" s="218">
        <v>0</v>
      </c>
      <c r="BI239" s="218">
        <v>0</v>
      </c>
      <c r="BJ239" s="218">
        <v>0</v>
      </c>
      <c r="BK239" s="218">
        <v>1000000</v>
      </c>
      <c r="BL239" s="218">
        <v>0</v>
      </c>
      <c r="BM239" s="218">
        <v>0</v>
      </c>
      <c r="BN239" s="218">
        <v>0</v>
      </c>
      <c r="BO239" s="218">
        <v>0</v>
      </c>
      <c r="BP239" s="218">
        <v>0</v>
      </c>
      <c r="BQ239" s="312">
        <v>0</v>
      </c>
      <c r="BR239" s="218">
        <v>0</v>
      </c>
      <c r="BS239" s="312">
        <v>1922500</v>
      </c>
      <c r="BT239" s="315">
        <v>7852500</v>
      </c>
      <c r="BU239" s="312">
        <v>0</v>
      </c>
      <c r="BV239" s="312">
        <v>200000</v>
      </c>
      <c r="BW239" s="312">
        <v>730000</v>
      </c>
      <c r="BX239" s="312">
        <v>11000000</v>
      </c>
      <c r="BY239" s="312">
        <v>2</v>
      </c>
      <c r="BZ239" s="312">
        <v>8800000</v>
      </c>
      <c r="CA239" s="312">
        <v>400000</v>
      </c>
      <c r="CB239" s="312">
        <v>50000</v>
      </c>
      <c r="CC239" s="312">
        <v>75000</v>
      </c>
      <c r="CD239" s="312">
        <v>0</v>
      </c>
      <c r="CE239" s="312">
        <v>525000</v>
      </c>
      <c r="CF239" s="312">
        <v>21255000</v>
      </c>
      <c r="CG239" s="312">
        <v>0</v>
      </c>
      <c r="CH239" s="312">
        <v>0</v>
      </c>
      <c r="CI239" s="312">
        <v>0</v>
      </c>
      <c r="CJ239" s="312">
        <v>0</v>
      </c>
      <c r="CK239" s="312">
        <v>0</v>
      </c>
      <c r="CL239" s="312">
        <v>50000</v>
      </c>
      <c r="CM239" s="312">
        <v>0</v>
      </c>
      <c r="CN239" s="312">
        <v>0</v>
      </c>
      <c r="CO239" s="312">
        <v>0</v>
      </c>
      <c r="CP239" s="312">
        <v>0</v>
      </c>
      <c r="CQ239" s="312">
        <v>50000</v>
      </c>
      <c r="CR239" s="312">
        <v>7277500</v>
      </c>
      <c r="CS239" s="312">
        <v>0</v>
      </c>
      <c r="CT239" s="315">
        <v>7277500</v>
      </c>
      <c r="CU239" s="312">
        <v>850000</v>
      </c>
      <c r="CV239" s="312">
        <v>0</v>
      </c>
      <c r="CW239" s="312">
        <v>150000</v>
      </c>
      <c r="CX239" s="312"/>
      <c r="CY239" s="312">
        <v>0</v>
      </c>
      <c r="CZ239" s="312">
        <v>1000000</v>
      </c>
      <c r="DA239" s="312">
        <v>1525000</v>
      </c>
      <c r="DB239" s="312">
        <v>100000</v>
      </c>
      <c r="DC239" s="312">
        <v>8952500</v>
      </c>
      <c r="DD239" s="312"/>
      <c r="DE239" s="312" t="s">
        <v>982</v>
      </c>
      <c r="DF239" s="312">
        <v>416666.66666666698</v>
      </c>
      <c r="DG239" s="310" t="s">
        <v>212</v>
      </c>
      <c r="DH239" s="310" t="s">
        <v>1235</v>
      </c>
      <c r="DI239" s="310" t="s">
        <v>1237</v>
      </c>
      <c r="DJ239" s="312"/>
      <c r="DK239" s="312"/>
      <c r="DL239" s="312"/>
      <c r="DM239" s="310"/>
      <c r="DN239" s="312"/>
      <c r="DO239" s="312"/>
      <c r="DP239" s="312"/>
      <c r="DQ239" s="312"/>
      <c r="DR239" s="317"/>
      <c r="DS239" s="317"/>
      <c r="DT239" s="305"/>
    </row>
    <row r="240" spans="1:124" s="304" customFormat="1" ht="20.25" customHeight="1" x14ac:dyDescent="0.35">
      <c r="A240" s="307">
        <v>237</v>
      </c>
      <c r="B240" s="307" t="s">
        <v>1016</v>
      </c>
      <c r="C240" s="308" t="s">
        <v>588</v>
      </c>
      <c r="D240" s="308" t="s">
        <v>192</v>
      </c>
      <c r="E240" s="308" t="s">
        <v>193</v>
      </c>
      <c r="F240" s="307" t="s">
        <v>151</v>
      </c>
      <c r="G240" s="308" t="s">
        <v>194</v>
      </c>
      <c r="H240" s="308" t="s">
        <v>129</v>
      </c>
      <c r="I240" s="308" t="s">
        <v>179</v>
      </c>
      <c r="J240" s="308" t="s">
        <v>131</v>
      </c>
      <c r="K240" s="308" t="s">
        <v>198</v>
      </c>
      <c r="L240" s="318">
        <v>43668</v>
      </c>
      <c r="M240" s="309"/>
      <c r="N240" s="309"/>
      <c r="O240" s="318">
        <v>44555</v>
      </c>
      <c r="P240" s="310" t="s">
        <v>133</v>
      </c>
      <c r="Q240" s="311" t="s">
        <v>774</v>
      </c>
      <c r="R240" s="310" t="s">
        <v>134</v>
      </c>
      <c r="S240" s="312">
        <v>0</v>
      </c>
      <c r="T240" s="312">
        <v>5000000</v>
      </c>
      <c r="U240" s="312"/>
      <c r="V240" s="313">
        <v>5000000</v>
      </c>
      <c r="W240" s="312">
        <v>0</v>
      </c>
      <c r="X240" s="312">
        <v>0</v>
      </c>
      <c r="Y240" s="312">
        <v>0</v>
      </c>
      <c r="Z240" s="314">
        <v>200000</v>
      </c>
      <c r="AA240" s="312">
        <v>0</v>
      </c>
      <c r="AB240" s="312">
        <v>730000</v>
      </c>
      <c r="AC240" s="315">
        <v>930000</v>
      </c>
      <c r="AD240" s="312" t="s">
        <v>1246</v>
      </c>
      <c r="AE240" s="316">
        <v>26</v>
      </c>
      <c r="AF240" s="316">
        <v>25</v>
      </c>
      <c r="AG240" s="316">
        <v>0</v>
      </c>
      <c r="AH240" s="316">
        <v>0</v>
      </c>
      <c r="AI240" s="316">
        <v>0</v>
      </c>
      <c r="AJ240" s="316">
        <v>25</v>
      </c>
      <c r="AK240" s="316">
        <v>0</v>
      </c>
      <c r="AL240" s="316">
        <v>0</v>
      </c>
      <c r="AM240" s="316">
        <v>0</v>
      </c>
      <c r="AN240" s="316">
        <v>0</v>
      </c>
      <c r="AO240" s="316">
        <v>0</v>
      </c>
      <c r="AP240" s="316">
        <v>0</v>
      </c>
      <c r="AQ240" s="312">
        <v>4807692.3076999998</v>
      </c>
      <c r="AR240" s="312">
        <v>1846154</v>
      </c>
      <c r="AS240" s="312">
        <v>0</v>
      </c>
      <c r="AT240" s="312">
        <v>6653846.3076999998</v>
      </c>
      <c r="AU240" s="312">
        <v>0</v>
      </c>
      <c r="AV240" s="312">
        <v>0</v>
      </c>
      <c r="AW240" s="312">
        <v>0</v>
      </c>
      <c r="AX240" s="312">
        <v>200000</v>
      </c>
      <c r="AY240" s="218">
        <v>0</v>
      </c>
      <c r="AZ240" s="312">
        <v>0</v>
      </c>
      <c r="BA240" s="218">
        <v>0</v>
      </c>
      <c r="BB240" s="312">
        <v>0</v>
      </c>
      <c r="BC240" s="312">
        <v>0</v>
      </c>
      <c r="BD240" s="312">
        <v>701923</v>
      </c>
      <c r="BE240" s="312">
        <v>901923</v>
      </c>
      <c r="BF240" s="218">
        <v>286795</v>
      </c>
      <c r="BG240" s="218">
        <v>0</v>
      </c>
      <c r="BH240" s="218">
        <v>0</v>
      </c>
      <c r="BI240" s="218">
        <v>0</v>
      </c>
      <c r="BJ240" s="218">
        <v>0</v>
      </c>
      <c r="BK240" s="218">
        <v>0</v>
      </c>
      <c r="BL240" s="218">
        <v>0</v>
      </c>
      <c r="BM240" s="218">
        <v>0</v>
      </c>
      <c r="BN240" s="218">
        <v>0</v>
      </c>
      <c r="BO240" s="218">
        <v>0</v>
      </c>
      <c r="BP240" s="218">
        <v>0</v>
      </c>
      <c r="BQ240" s="312">
        <v>0</v>
      </c>
      <c r="BR240" s="218">
        <v>0</v>
      </c>
      <c r="BS240" s="312">
        <v>286795</v>
      </c>
      <c r="BT240" s="315">
        <v>7842564.3076999998</v>
      </c>
      <c r="BU240" s="312">
        <v>0</v>
      </c>
      <c r="BV240" s="312">
        <v>200000</v>
      </c>
      <c r="BW240" s="312">
        <v>701923</v>
      </c>
      <c r="BX240" s="312">
        <v>11000000</v>
      </c>
      <c r="BY240" s="312">
        <v>0</v>
      </c>
      <c r="BZ240" s="312">
        <v>0</v>
      </c>
      <c r="CA240" s="312">
        <v>400000</v>
      </c>
      <c r="CB240" s="312">
        <v>50000</v>
      </c>
      <c r="CC240" s="312">
        <v>75000</v>
      </c>
      <c r="CD240" s="312">
        <v>0</v>
      </c>
      <c r="CE240" s="312">
        <v>525000</v>
      </c>
      <c r="CF240" s="312">
        <v>12426923</v>
      </c>
      <c r="CG240" s="312">
        <v>0</v>
      </c>
      <c r="CH240" s="312">
        <v>0</v>
      </c>
      <c r="CI240" s="312">
        <v>0</v>
      </c>
      <c r="CJ240" s="312">
        <v>0</v>
      </c>
      <c r="CK240" s="312">
        <v>0</v>
      </c>
      <c r="CL240" s="312">
        <v>50000</v>
      </c>
      <c r="CM240" s="312">
        <v>0</v>
      </c>
      <c r="CN240" s="312">
        <v>0</v>
      </c>
      <c r="CO240" s="312">
        <v>0</v>
      </c>
      <c r="CP240" s="312">
        <v>0</v>
      </c>
      <c r="CQ240" s="312">
        <v>50000</v>
      </c>
      <c r="CR240" s="312">
        <v>7267564</v>
      </c>
      <c r="CS240" s="312">
        <v>0</v>
      </c>
      <c r="CT240" s="315">
        <v>7267564</v>
      </c>
      <c r="CU240" s="312">
        <v>850000</v>
      </c>
      <c r="CV240" s="312">
        <v>0</v>
      </c>
      <c r="CW240" s="312">
        <v>150000</v>
      </c>
      <c r="CX240" s="312"/>
      <c r="CY240" s="312">
        <v>0</v>
      </c>
      <c r="CZ240" s="312">
        <v>1000000</v>
      </c>
      <c r="DA240" s="312">
        <v>1525000</v>
      </c>
      <c r="DB240" s="312">
        <v>100000</v>
      </c>
      <c r="DC240" s="312">
        <v>8942564</v>
      </c>
      <c r="DD240" s="312"/>
      <c r="DE240" s="312" t="s">
        <v>980</v>
      </c>
      <c r="DF240" s="312">
        <v>416666.66666666698</v>
      </c>
      <c r="DG240" s="310" t="s">
        <v>195</v>
      </c>
      <c r="DH240" s="310" t="s">
        <v>1235</v>
      </c>
      <c r="DI240" s="310" t="s">
        <v>1236</v>
      </c>
      <c r="DJ240" s="312"/>
      <c r="DK240" s="312"/>
      <c r="DL240" s="312"/>
      <c r="DM240" s="310"/>
      <c r="DN240" s="312"/>
      <c r="DO240" s="312"/>
      <c r="DP240" s="312"/>
      <c r="DQ240" s="312"/>
      <c r="DR240" s="317"/>
      <c r="DS240" s="317"/>
      <c r="DT240" s="305"/>
    </row>
    <row r="241" spans="1:124" s="304" customFormat="1" ht="20.25" customHeight="1" x14ac:dyDescent="0.35">
      <c r="A241" s="307">
        <v>238</v>
      </c>
      <c r="B241" s="307" t="s">
        <v>1017</v>
      </c>
      <c r="C241" s="308" t="s">
        <v>590</v>
      </c>
      <c r="D241" s="308" t="s">
        <v>192</v>
      </c>
      <c r="E241" s="308" t="s">
        <v>193</v>
      </c>
      <c r="F241" s="307" t="s">
        <v>151</v>
      </c>
      <c r="G241" s="308" t="s">
        <v>194</v>
      </c>
      <c r="H241" s="308" t="s">
        <v>129</v>
      </c>
      <c r="I241" s="308" t="s">
        <v>179</v>
      </c>
      <c r="J241" s="308" t="s">
        <v>131</v>
      </c>
      <c r="K241" s="308" t="s">
        <v>132</v>
      </c>
      <c r="L241" s="318">
        <v>43682</v>
      </c>
      <c r="M241" s="309"/>
      <c r="N241" s="309"/>
      <c r="O241" s="318"/>
      <c r="P241" s="310" t="s">
        <v>133</v>
      </c>
      <c r="Q241" s="311" t="s">
        <v>774</v>
      </c>
      <c r="R241" s="310" t="s">
        <v>134</v>
      </c>
      <c r="S241" s="312">
        <v>0</v>
      </c>
      <c r="T241" s="312">
        <v>5000000</v>
      </c>
      <c r="U241" s="312"/>
      <c r="V241" s="313">
        <v>5000000</v>
      </c>
      <c r="W241" s="312">
        <v>0</v>
      </c>
      <c r="X241" s="312">
        <v>0</v>
      </c>
      <c r="Y241" s="312">
        <v>0</v>
      </c>
      <c r="Z241" s="314">
        <v>200000</v>
      </c>
      <c r="AA241" s="312">
        <v>0</v>
      </c>
      <c r="AB241" s="312">
        <v>730000</v>
      </c>
      <c r="AC241" s="315">
        <v>930000</v>
      </c>
      <c r="AD241" s="312" t="s">
        <v>1246</v>
      </c>
      <c r="AE241" s="316">
        <v>26</v>
      </c>
      <c r="AF241" s="316">
        <v>26</v>
      </c>
      <c r="AG241" s="316">
        <v>0</v>
      </c>
      <c r="AH241" s="316">
        <v>0</v>
      </c>
      <c r="AI241" s="316">
        <v>0</v>
      </c>
      <c r="AJ241" s="316">
        <v>26</v>
      </c>
      <c r="AK241" s="316">
        <v>0</v>
      </c>
      <c r="AL241" s="316">
        <v>0</v>
      </c>
      <c r="AM241" s="316">
        <v>0</v>
      </c>
      <c r="AN241" s="316">
        <v>0</v>
      </c>
      <c r="AO241" s="316">
        <v>0</v>
      </c>
      <c r="AP241" s="316">
        <v>0</v>
      </c>
      <c r="AQ241" s="312">
        <v>5000000</v>
      </c>
      <c r="AR241" s="312">
        <v>0</v>
      </c>
      <c r="AS241" s="312">
        <v>0</v>
      </c>
      <c r="AT241" s="312">
        <v>5000000</v>
      </c>
      <c r="AU241" s="312">
        <v>0</v>
      </c>
      <c r="AV241" s="312">
        <v>0</v>
      </c>
      <c r="AW241" s="312">
        <v>0</v>
      </c>
      <c r="AX241" s="312">
        <v>200000</v>
      </c>
      <c r="AY241" s="218">
        <v>0</v>
      </c>
      <c r="AZ241" s="312">
        <v>0</v>
      </c>
      <c r="BA241" s="218">
        <v>0</v>
      </c>
      <c r="BB241" s="312">
        <v>0</v>
      </c>
      <c r="BC241" s="312">
        <v>0</v>
      </c>
      <c r="BD241" s="312">
        <v>730000</v>
      </c>
      <c r="BE241" s="312">
        <v>930000</v>
      </c>
      <c r="BF241" s="218">
        <v>1010059</v>
      </c>
      <c r="BG241" s="218">
        <v>0</v>
      </c>
      <c r="BH241" s="218">
        <v>0</v>
      </c>
      <c r="BI241" s="218">
        <v>0</v>
      </c>
      <c r="BJ241" s="218">
        <v>0</v>
      </c>
      <c r="BK241" s="218">
        <v>1000000</v>
      </c>
      <c r="BL241" s="218">
        <v>0</v>
      </c>
      <c r="BM241" s="218">
        <v>0</v>
      </c>
      <c r="BN241" s="218">
        <v>0</v>
      </c>
      <c r="BO241" s="218">
        <v>0</v>
      </c>
      <c r="BP241" s="218">
        <v>0</v>
      </c>
      <c r="BQ241" s="312">
        <v>0</v>
      </c>
      <c r="BR241" s="218">
        <v>0</v>
      </c>
      <c r="BS241" s="312">
        <v>2010059</v>
      </c>
      <c r="BT241" s="315">
        <v>7940059</v>
      </c>
      <c r="BU241" s="312">
        <v>0</v>
      </c>
      <c r="BV241" s="312">
        <v>200000</v>
      </c>
      <c r="BW241" s="312">
        <v>730000</v>
      </c>
      <c r="BX241" s="312">
        <v>11000000</v>
      </c>
      <c r="BY241" s="312">
        <v>0</v>
      </c>
      <c r="BZ241" s="312">
        <v>0</v>
      </c>
      <c r="CA241" s="312">
        <v>400000</v>
      </c>
      <c r="CB241" s="312">
        <v>50000</v>
      </c>
      <c r="CC241" s="312">
        <v>75000</v>
      </c>
      <c r="CD241" s="312">
        <v>0</v>
      </c>
      <c r="CE241" s="312">
        <v>525000</v>
      </c>
      <c r="CF241" s="312">
        <v>12455000</v>
      </c>
      <c r="CG241" s="312">
        <v>0</v>
      </c>
      <c r="CH241" s="312">
        <v>0</v>
      </c>
      <c r="CI241" s="312">
        <v>0</v>
      </c>
      <c r="CJ241" s="312">
        <v>0</v>
      </c>
      <c r="CK241" s="312">
        <v>0</v>
      </c>
      <c r="CL241" s="312">
        <v>50000</v>
      </c>
      <c r="CM241" s="312">
        <v>0</v>
      </c>
      <c r="CN241" s="312">
        <v>0</v>
      </c>
      <c r="CO241" s="312">
        <v>0</v>
      </c>
      <c r="CP241" s="312">
        <v>0</v>
      </c>
      <c r="CQ241" s="312">
        <v>50000</v>
      </c>
      <c r="CR241" s="312">
        <v>7365059</v>
      </c>
      <c r="CS241" s="312">
        <v>0</v>
      </c>
      <c r="CT241" s="315">
        <v>7365059</v>
      </c>
      <c r="CU241" s="312">
        <v>850000</v>
      </c>
      <c r="CV241" s="312">
        <v>0</v>
      </c>
      <c r="CW241" s="312">
        <v>150000</v>
      </c>
      <c r="CX241" s="312"/>
      <c r="CY241" s="312">
        <v>0</v>
      </c>
      <c r="CZ241" s="312">
        <v>1000000</v>
      </c>
      <c r="DA241" s="312">
        <v>1525000</v>
      </c>
      <c r="DB241" s="312">
        <v>100000</v>
      </c>
      <c r="DC241" s="312">
        <v>9040059</v>
      </c>
      <c r="DD241" s="312"/>
      <c r="DE241" s="312" t="s">
        <v>980</v>
      </c>
      <c r="DF241" s="312">
        <v>416666.66666666698</v>
      </c>
      <c r="DG241" s="310" t="s">
        <v>203</v>
      </c>
      <c r="DH241" s="310" t="s">
        <v>1235</v>
      </c>
      <c r="DI241" s="310" t="s">
        <v>1236</v>
      </c>
      <c r="DJ241" s="312"/>
      <c r="DK241" s="312"/>
      <c r="DL241" s="312"/>
      <c r="DM241" s="310"/>
      <c r="DN241" s="312"/>
      <c r="DO241" s="312"/>
      <c r="DP241" s="312"/>
      <c r="DQ241" s="312"/>
      <c r="DR241" s="317"/>
      <c r="DS241" s="317"/>
      <c r="DT241" s="305"/>
    </row>
    <row r="242" spans="1:124" s="304" customFormat="1" ht="20.25" customHeight="1" x14ac:dyDescent="0.35">
      <c r="A242" s="307">
        <v>239</v>
      </c>
      <c r="B242" s="307" t="s">
        <v>1018</v>
      </c>
      <c r="C242" s="308" t="s">
        <v>589</v>
      </c>
      <c r="D242" s="308" t="s">
        <v>192</v>
      </c>
      <c r="E242" s="308" t="s">
        <v>193</v>
      </c>
      <c r="F242" s="307" t="s">
        <v>151</v>
      </c>
      <c r="G242" s="308" t="s">
        <v>194</v>
      </c>
      <c r="H242" s="308" t="s">
        <v>169</v>
      </c>
      <c r="I242" s="308" t="s">
        <v>179</v>
      </c>
      <c r="J242" s="308" t="s">
        <v>131</v>
      </c>
      <c r="K242" s="308" t="s">
        <v>132</v>
      </c>
      <c r="L242" s="318">
        <v>43676</v>
      </c>
      <c r="M242" s="309"/>
      <c r="N242" s="309"/>
      <c r="O242" s="318"/>
      <c r="P242" s="310" t="s">
        <v>133</v>
      </c>
      <c r="Q242" s="311" t="s">
        <v>774</v>
      </c>
      <c r="R242" s="310" t="s">
        <v>134</v>
      </c>
      <c r="S242" s="312">
        <v>0</v>
      </c>
      <c r="T242" s="312">
        <v>5000000</v>
      </c>
      <c r="U242" s="312"/>
      <c r="V242" s="313">
        <v>5000000</v>
      </c>
      <c r="W242" s="312">
        <v>0</v>
      </c>
      <c r="X242" s="312">
        <v>0</v>
      </c>
      <c r="Y242" s="312">
        <v>0</v>
      </c>
      <c r="Z242" s="314">
        <v>200000</v>
      </c>
      <c r="AA242" s="312">
        <v>0</v>
      </c>
      <c r="AB242" s="312">
        <v>730000</v>
      </c>
      <c r="AC242" s="315">
        <v>930000</v>
      </c>
      <c r="AD242" s="312" t="s">
        <v>1246</v>
      </c>
      <c r="AE242" s="316">
        <v>26</v>
      </c>
      <c r="AF242" s="316">
        <v>26</v>
      </c>
      <c r="AG242" s="316">
        <v>0</v>
      </c>
      <c r="AH242" s="316">
        <v>0</v>
      </c>
      <c r="AI242" s="316">
        <v>0</v>
      </c>
      <c r="AJ242" s="316">
        <v>26</v>
      </c>
      <c r="AK242" s="316">
        <v>0</v>
      </c>
      <c r="AL242" s="316">
        <v>0</v>
      </c>
      <c r="AM242" s="316">
        <v>0</v>
      </c>
      <c r="AN242" s="316">
        <v>0</v>
      </c>
      <c r="AO242" s="316">
        <v>0</v>
      </c>
      <c r="AP242" s="316">
        <v>0</v>
      </c>
      <c r="AQ242" s="312">
        <v>5000000</v>
      </c>
      <c r="AR242" s="312">
        <v>0</v>
      </c>
      <c r="AS242" s="312">
        <v>0</v>
      </c>
      <c r="AT242" s="312">
        <v>5000000</v>
      </c>
      <c r="AU242" s="312">
        <v>0</v>
      </c>
      <c r="AV242" s="312">
        <v>0</v>
      </c>
      <c r="AW242" s="312">
        <v>0</v>
      </c>
      <c r="AX242" s="312">
        <v>200000</v>
      </c>
      <c r="AY242" s="218">
        <v>0</v>
      </c>
      <c r="AZ242" s="312">
        <v>0</v>
      </c>
      <c r="BA242" s="218">
        <v>0</v>
      </c>
      <c r="BB242" s="312">
        <v>0</v>
      </c>
      <c r="BC242" s="312">
        <v>0</v>
      </c>
      <c r="BD242" s="312">
        <v>730000</v>
      </c>
      <c r="BE242" s="312">
        <v>930000</v>
      </c>
      <c r="BF242" s="218">
        <v>932910</v>
      </c>
      <c r="BG242" s="218">
        <v>0</v>
      </c>
      <c r="BH242" s="218">
        <v>0</v>
      </c>
      <c r="BI242" s="218">
        <v>0</v>
      </c>
      <c r="BJ242" s="218">
        <v>0</v>
      </c>
      <c r="BK242" s="218">
        <v>300000</v>
      </c>
      <c r="BL242" s="218">
        <v>0</v>
      </c>
      <c r="BM242" s="218">
        <v>0</v>
      </c>
      <c r="BN242" s="218">
        <v>0</v>
      </c>
      <c r="BO242" s="218">
        <v>0</v>
      </c>
      <c r="BP242" s="218">
        <v>0</v>
      </c>
      <c r="BQ242" s="312">
        <v>0</v>
      </c>
      <c r="BR242" s="218">
        <v>0</v>
      </c>
      <c r="BS242" s="312">
        <v>1232910</v>
      </c>
      <c r="BT242" s="315">
        <v>7162910</v>
      </c>
      <c r="BU242" s="312">
        <v>0</v>
      </c>
      <c r="BV242" s="312">
        <v>200000</v>
      </c>
      <c r="BW242" s="312">
        <v>730000</v>
      </c>
      <c r="BX242" s="312">
        <v>11000000</v>
      </c>
      <c r="BY242" s="312">
        <v>0</v>
      </c>
      <c r="BZ242" s="312">
        <v>0</v>
      </c>
      <c r="CA242" s="312">
        <v>400000</v>
      </c>
      <c r="CB242" s="312">
        <v>50000</v>
      </c>
      <c r="CC242" s="312">
        <v>75000</v>
      </c>
      <c r="CD242" s="312">
        <v>0</v>
      </c>
      <c r="CE242" s="312">
        <v>525000</v>
      </c>
      <c r="CF242" s="312">
        <v>12455000</v>
      </c>
      <c r="CG242" s="312">
        <v>0</v>
      </c>
      <c r="CH242" s="312">
        <v>0</v>
      </c>
      <c r="CI242" s="312">
        <v>0</v>
      </c>
      <c r="CJ242" s="312">
        <v>0</v>
      </c>
      <c r="CK242" s="312">
        <v>0</v>
      </c>
      <c r="CL242" s="312">
        <v>0</v>
      </c>
      <c r="CM242" s="312">
        <v>0</v>
      </c>
      <c r="CN242" s="312">
        <v>0</v>
      </c>
      <c r="CO242" s="312">
        <v>0</v>
      </c>
      <c r="CP242" s="312">
        <v>0</v>
      </c>
      <c r="CQ242" s="312">
        <v>0</v>
      </c>
      <c r="CR242" s="312">
        <v>6637910</v>
      </c>
      <c r="CS242" s="312">
        <v>0</v>
      </c>
      <c r="CT242" s="315">
        <v>6637910</v>
      </c>
      <c r="CU242" s="312">
        <v>850000</v>
      </c>
      <c r="CV242" s="312">
        <v>0</v>
      </c>
      <c r="CW242" s="312">
        <v>150000</v>
      </c>
      <c r="CX242" s="312"/>
      <c r="CY242" s="312">
        <v>0</v>
      </c>
      <c r="CZ242" s="312">
        <v>1000000</v>
      </c>
      <c r="DA242" s="312">
        <v>1525000</v>
      </c>
      <c r="DB242" s="312">
        <v>100000</v>
      </c>
      <c r="DC242" s="312">
        <v>8262910</v>
      </c>
      <c r="DD242" s="312"/>
      <c r="DE242" s="312" t="s">
        <v>982</v>
      </c>
      <c r="DF242" s="312">
        <v>416666.66666666698</v>
      </c>
      <c r="DG242" s="310" t="s">
        <v>172</v>
      </c>
      <c r="DH242" s="310" t="s">
        <v>1235</v>
      </c>
      <c r="DI242" s="310" t="s">
        <v>1237</v>
      </c>
      <c r="DJ242" s="312"/>
      <c r="DK242" s="312"/>
      <c r="DL242" s="312"/>
      <c r="DM242" s="310"/>
      <c r="DN242" s="312"/>
      <c r="DO242" s="312"/>
      <c r="DP242" s="312"/>
      <c r="DQ242" s="312"/>
      <c r="DR242" s="317"/>
      <c r="DS242" s="317"/>
      <c r="DT242" s="305"/>
    </row>
    <row r="243" spans="1:124" s="304" customFormat="1" ht="20.25" customHeight="1" x14ac:dyDescent="0.35">
      <c r="A243" s="307">
        <v>240</v>
      </c>
      <c r="B243" s="307" t="s">
        <v>1020</v>
      </c>
      <c r="C243" s="308" t="s">
        <v>591</v>
      </c>
      <c r="D243" s="308" t="s">
        <v>192</v>
      </c>
      <c r="E243" s="308" t="s">
        <v>193</v>
      </c>
      <c r="F243" s="307" t="s">
        <v>151</v>
      </c>
      <c r="G243" s="308" t="s">
        <v>194</v>
      </c>
      <c r="H243" s="308" t="s">
        <v>183</v>
      </c>
      <c r="I243" s="308" t="s">
        <v>179</v>
      </c>
      <c r="J243" s="308" t="s">
        <v>131</v>
      </c>
      <c r="K243" s="308" t="s">
        <v>132</v>
      </c>
      <c r="L243" s="318">
        <v>43699</v>
      </c>
      <c r="M243" s="309"/>
      <c r="N243" s="309"/>
      <c r="O243" s="318"/>
      <c r="P243" s="310" t="s">
        <v>133</v>
      </c>
      <c r="Q243" s="311" t="s">
        <v>774</v>
      </c>
      <c r="R243" s="310" t="s">
        <v>134</v>
      </c>
      <c r="S243" s="312">
        <v>0</v>
      </c>
      <c r="T243" s="312">
        <v>5000000</v>
      </c>
      <c r="U243" s="312"/>
      <c r="V243" s="313">
        <v>5000000</v>
      </c>
      <c r="W243" s="312">
        <v>0</v>
      </c>
      <c r="X243" s="312">
        <v>0</v>
      </c>
      <c r="Y243" s="312">
        <v>0</v>
      </c>
      <c r="Z243" s="314">
        <v>200000</v>
      </c>
      <c r="AA243" s="312">
        <v>0</v>
      </c>
      <c r="AB243" s="312">
        <v>730000</v>
      </c>
      <c r="AC243" s="315">
        <v>930000</v>
      </c>
      <c r="AD243" s="312" t="s">
        <v>1246</v>
      </c>
      <c r="AE243" s="316">
        <v>26</v>
      </c>
      <c r="AF243" s="316">
        <v>26</v>
      </c>
      <c r="AG243" s="316">
        <v>0</v>
      </c>
      <c r="AH243" s="316">
        <v>0</v>
      </c>
      <c r="AI243" s="316">
        <v>0</v>
      </c>
      <c r="AJ243" s="316">
        <v>26</v>
      </c>
      <c r="AK243" s="316">
        <v>0</v>
      </c>
      <c r="AL243" s="316">
        <v>0</v>
      </c>
      <c r="AM243" s="316">
        <v>0</v>
      </c>
      <c r="AN243" s="316">
        <v>0</v>
      </c>
      <c r="AO243" s="316">
        <v>0</v>
      </c>
      <c r="AP243" s="316">
        <v>0</v>
      </c>
      <c r="AQ243" s="312">
        <v>5000000</v>
      </c>
      <c r="AR243" s="312">
        <v>0</v>
      </c>
      <c r="AS243" s="312">
        <v>0</v>
      </c>
      <c r="AT243" s="312">
        <v>5000000</v>
      </c>
      <c r="AU243" s="312">
        <v>0</v>
      </c>
      <c r="AV243" s="312">
        <v>0</v>
      </c>
      <c r="AW243" s="312">
        <v>0</v>
      </c>
      <c r="AX243" s="312">
        <v>200000</v>
      </c>
      <c r="AY243" s="218">
        <v>0</v>
      </c>
      <c r="AZ243" s="312">
        <v>0</v>
      </c>
      <c r="BA243" s="218">
        <v>0</v>
      </c>
      <c r="BB243" s="312">
        <v>0</v>
      </c>
      <c r="BC243" s="312">
        <v>0</v>
      </c>
      <c r="BD243" s="312">
        <v>730000</v>
      </c>
      <c r="BE243" s="312">
        <v>930000</v>
      </c>
      <c r="BF243" s="218">
        <v>0</v>
      </c>
      <c r="BG243" s="218">
        <v>0</v>
      </c>
      <c r="BH243" s="218">
        <v>0</v>
      </c>
      <c r="BI243" s="218">
        <v>0</v>
      </c>
      <c r="BJ243" s="218">
        <v>0</v>
      </c>
      <c r="BK243" s="218">
        <v>0</v>
      </c>
      <c r="BL243" s="218">
        <v>0</v>
      </c>
      <c r="BM243" s="218">
        <v>0</v>
      </c>
      <c r="BN243" s="218">
        <v>0</v>
      </c>
      <c r="BO243" s="218">
        <v>0</v>
      </c>
      <c r="BP243" s="218">
        <v>0</v>
      </c>
      <c r="BQ243" s="312">
        <v>0</v>
      </c>
      <c r="BR243" s="218">
        <v>0</v>
      </c>
      <c r="BS243" s="312">
        <v>0</v>
      </c>
      <c r="BT243" s="315">
        <v>5930000</v>
      </c>
      <c r="BU243" s="312">
        <v>0</v>
      </c>
      <c r="BV243" s="312">
        <v>200000</v>
      </c>
      <c r="BW243" s="312">
        <v>730000</v>
      </c>
      <c r="BX243" s="312">
        <v>11000000</v>
      </c>
      <c r="BY243" s="312">
        <v>0</v>
      </c>
      <c r="BZ243" s="312">
        <v>0</v>
      </c>
      <c r="CA243" s="312">
        <v>400000</v>
      </c>
      <c r="CB243" s="312">
        <v>50000</v>
      </c>
      <c r="CC243" s="312">
        <v>75000</v>
      </c>
      <c r="CD243" s="312">
        <v>0</v>
      </c>
      <c r="CE243" s="312">
        <v>525000</v>
      </c>
      <c r="CF243" s="312">
        <v>12455000</v>
      </c>
      <c r="CG243" s="312">
        <v>0</v>
      </c>
      <c r="CH243" s="312">
        <v>0</v>
      </c>
      <c r="CI243" s="312">
        <v>0</v>
      </c>
      <c r="CJ243" s="312">
        <v>0</v>
      </c>
      <c r="CK243" s="312">
        <v>0</v>
      </c>
      <c r="CL243" s="312">
        <v>50000</v>
      </c>
      <c r="CM243" s="312">
        <v>0</v>
      </c>
      <c r="CN243" s="312">
        <v>0</v>
      </c>
      <c r="CO243" s="312">
        <v>0</v>
      </c>
      <c r="CP243" s="312">
        <v>0</v>
      </c>
      <c r="CQ243" s="312">
        <v>50000</v>
      </c>
      <c r="CR243" s="312">
        <v>5355000</v>
      </c>
      <c r="CS243" s="312">
        <v>0</v>
      </c>
      <c r="CT243" s="315">
        <v>5355000</v>
      </c>
      <c r="CU243" s="312">
        <v>850000</v>
      </c>
      <c r="CV243" s="312">
        <v>0</v>
      </c>
      <c r="CW243" s="312">
        <v>150000</v>
      </c>
      <c r="CX243" s="312"/>
      <c r="CY243" s="312">
        <v>0</v>
      </c>
      <c r="CZ243" s="312">
        <v>1000000</v>
      </c>
      <c r="DA243" s="312">
        <v>1525000</v>
      </c>
      <c r="DB243" s="312">
        <v>100000</v>
      </c>
      <c r="DC243" s="312">
        <v>7030000</v>
      </c>
      <c r="DD243" s="312"/>
      <c r="DE243" s="312" t="s">
        <v>1021</v>
      </c>
      <c r="DF243" s="312">
        <v>416666.66666666698</v>
      </c>
      <c r="DG243" s="310" t="s">
        <v>184</v>
      </c>
      <c r="DH243" s="310" t="s">
        <v>1235</v>
      </c>
      <c r="DI243" s="310" t="s">
        <v>1238</v>
      </c>
      <c r="DJ243" s="312"/>
      <c r="DK243" s="312"/>
      <c r="DL243" s="312"/>
      <c r="DM243" s="310"/>
      <c r="DN243" s="312"/>
      <c r="DO243" s="312"/>
      <c r="DP243" s="312"/>
      <c r="DQ243" s="312"/>
      <c r="DR243" s="317"/>
      <c r="DS243" s="317"/>
      <c r="DT243" s="305"/>
    </row>
    <row r="244" spans="1:124" s="304" customFormat="1" ht="20.25" customHeight="1" x14ac:dyDescent="0.35">
      <c r="A244" s="307">
        <v>241</v>
      </c>
      <c r="B244" s="307" t="s">
        <v>1022</v>
      </c>
      <c r="C244" s="308" t="s">
        <v>592</v>
      </c>
      <c r="D244" s="308" t="s">
        <v>192</v>
      </c>
      <c r="E244" s="308" t="s">
        <v>193</v>
      </c>
      <c r="F244" s="307" t="s">
        <v>151</v>
      </c>
      <c r="G244" s="308" t="s">
        <v>194</v>
      </c>
      <c r="H244" s="308" t="s">
        <v>129</v>
      </c>
      <c r="I244" s="308" t="s">
        <v>179</v>
      </c>
      <c r="J244" s="308" t="s">
        <v>131</v>
      </c>
      <c r="K244" s="308" t="s">
        <v>132</v>
      </c>
      <c r="L244" s="318">
        <v>43711</v>
      </c>
      <c r="M244" s="309"/>
      <c r="N244" s="309"/>
      <c r="O244" s="318"/>
      <c r="P244" s="310" t="s">
        <v>133</v>
      </c>
      <c r="Q244" s="311" t="s">
        <v>774</v>
      </c>
      <c r="R244" s="310" t="s">
        <v>134</v>
      </c>
      <c r="S244" s="312">
        <v>0</v>
      </c>
      <c r="T244" s="312">
        <v>5000000</v>
      </c>
      <c r="U244" s="312"/>
      <c r="V244" s="313">
        <v>5000000</v>
      </c>
      <c r="W244" s="312">
        <v>0</v>
      </c>
      <c r="X244" s="312">
        <v>0</v>
      </c>
      <c r="Y244" s="312">
        <v>0</v>
      </c>
      <c r="Z244" s="314">
        <v>200000</v>
      </c>
      <c r="AA244" s="312">
        <v>0</v>
      </c>
      <c r="AB244" s="312">
        <v>730000</v>
      </c>
      <c r="AC244" s="315">
        <v>930000</v>
      </c>
      <c r="AD244" s="312" t="s">
        <v>1246</v>
      </c>
      <c r="AE244" s="316">
        <v>26</v>
      </c>
      <c r="AF244" s="316">
        <v>25</v>
      </c>
      <c r="AG244" s="316">
        <v>1</v>
      </c>
      <c r="AH244" s="316">
        <v>0</v>
      </c>
      <c r="AI244" s="316">
        <v>0</v>
      </c>
      <c r="AJ244" s="316">
        <v>26</v>
      </c>
      <c r="AK244" s="316">
        <v>0</v>
      </c>
      <c r="AL244" s="316">
        <v>0</v>
      </c>
      <c r="AM244" s="316">
        <v>0</v>
      </c>
      <c r="AN244" s="316">
        <v>0</v>
      </c>
      <c r="AO244" s="316">
        <v>0</v>
      </c>
      <c r="AP244" s="316">
        <v>0</v>
      </c>
      <c r="AQ244" s="312">
        <v>5000000</v>
      </c>
      <c r="AR244" s="312">
        <v>0</v>
      </c>
      <c r="AS244" s="312">
        <v>0</v>
      </c>
      <c r="AT244" s="312">
        <v>5000000</v>
      </c>
      <c r="AU244" s="312">
        <v>0</v>
      </c>
      <c r="AV244" s="312">
        <v>0</v>
      </c>
      <c r="AW244" s="312">
        <v>0</v>
      </c>
      <c r="AX244" s="312">
        <v>200000</v>
      </c>
      <c r="AY244" s="218">
        <v>0</v>
      </c>
      <c r="AZ244" s="312">
        <v>0</v>
      </c>
      <c r="BA244" s="218">
        <v>0</v>
      </c>
      <c r="BB244" s="312">
        <v>0</v>
      </c>
      <c r="BC244" s="312">
        <v>0</v>
      </c>
      <c r="BD244" s="312">
        <v>701923</v>
      </c>
      <c r="BE244" s="312">
        <v>901923</v>
      </c>
      <c r="BF244" s="218">
        <v>753036</v>
      </c>
      <c r="BG244" s="218">
        <v>0</v>
      </c>
      <c r="BH244" s="218">
        <v>0</v>
      </c>
      <c r="BI244" s="218">
        <v>0</v>
      </c>
      <c r="BJ244" s="218">
        <v>0</v>
      </c>
      <c r="BK244" s="218">
        <v>0</v>
      </c>
      <c r="BL244" s="218">
        <v>0</v>
      </c>
      <c r="BM244" s="218">
        <v>0</v>
      </c>
      <c r="BN244" s="218">
        <v>0</v>
      </c>
      <c r="BO244" s="218">
        <v>0</v>
      </c>
      <c r="BP244" s="218">
        <v>0</v>
      </c>
      <c r="BQ244" s="312">
        <v>0</v>
      </c>
      <c r="BR244" s="218">
        <v>0</v>
      </c>
      <c r="BS244" s="312">
        <v>753036</v>
      </c>
      <c r="BT244" s="315">
        <v>6654959</v>
      </c>
      <c r="BU244" s="312">
        <v>0</v>
      </c>
      <c r="BV244" s="312">
        <v>200000</v>
      </c>
      <c r="BW244" s="312">
        <v>701923</v>
      </c>
      <c r="BX244" s="312">
        <v>11000000</v>
      </c>
      <c r="BY244" s="312">
        <v>0</v>
      </c>
      <c r="BZ244" s="312">
        <v>0</v>
      </c>
      <c r="CA244" s="312">
        <v>400000</v>
      </c>
      <c r="CB244" s="312">
        <v>50000</v>
      </c>
      <c r="CC244" s="312">
        <v>75000</v>
      </c>
      <c r="CD244" s="312">
        <v>0</v>
      </c>
      <c r="CE244" s="312">
        <v>525000</v>
      </c>
      <c r="CF244" s="312">
        <v>12426923</v>
      </c>
      <c r="CG244" s="312">
        <v>0</v>
      </c>
      <c r="CH244" s="312">
        <v>0</v>
      </c>
      <c r="CI244" s="312">
        <v>0</v>
      </c>
      <c r="CJ244" s="312">
        <v>0</v>
      </c>
      <c r="CK244" s="312">
        <v>0</v>
      </c>
      <c r="CL244" s="312">
        <v>50000</v>
      </c>
      <c r="CM244" s="312">
        <v>0</v>
      </c>
      <c r="CN244" s="312">
        <v>0</v>
      </c>
      <c r="CO244" s="312">
        <v>0</v>
      </c>
      <c r="CP244" s="312">
        <v>0</v>
      </c>
      <c r="CQ244" s="312">
        <v>50000</v>
      </c>
      <c r="CR244" s="312">
        <v>6079959</v>
      </c>
      <c r="CS244" s="312">
        <v>0</v>
      </c>
      <c r="CT244" s="315">
        <v>6079959</v>
      </c>
      <c r="CU244" s="312">
        <v>850000</v>
      </c>
      <c r="CV244" s="312">
        <v>0</v>
      </c>
      <c r="CW244" s="312">
        <v>150000</v>
      </c>
      <c r="CX244" s="312"/>
      <c r="CY244" s="312">
        <v>0</v>
      </c>
      <c r="CZ244" s="312">
        <v>1000000</v>
      </c>
      <c r="DA244" s="312">
        <v>1525000</v>
      </c>
      <c r="DB244" s="312">
        <v>100000</v>
      </c>
      <c r="DC244" s="312">
        <v>7754959</v>
      </c>
      <c r="DD244" s="312"/>
      <c r="DE244" s="312" t="s">
        <v>980</v>
      </c>
      <c r="DF244" s="312">
        <v>416666.66666666698</v>
      </c>
      <c r="DG244" s="310" t="s">
        <v>188</v>
      </c>
      <c r="DH244" s="310" t="s">
        <v>1235</v>
      </c>
      <c r="DI244" s="310" t="s">
        <v>1236</v>
      </c>
      <c r="DJ244" s="312"/>
      <c r="DK244" s="312"/>
      <c r="DL244" s="312"/>
      <c r="DM244" s="310"/>
      <c r="DN244" s="312"/>
      <c r="DO244" s="312"/>
      <c r="DP244" s="312"/>
      <c r="DQ244" s="312"/>
      <c r="DR244" s="317"/>
      <c r="DS244" s="317"/>
      <c r="DT244" s="305"/>
    </row>
    <row r="245" spans="1:124" s="304" customFormat="1" ht="20.25" customHeight="1" x14ac:dyDescent="0.35">
      <c r="A245" s="307">
        <v>242</v>
      </c>
      <c r="B245" s="307" t="s">
        <v>1023</v>
      </c>
      <c r="C245" s="308" t="s">
        <v>593</v>
      </c>
      <c r="D245" s="308" t="s">
        <v>192</v>
      </c>
      <c r="E245" s="308" t="s">
        <v>193</v>
      </c>
      <c r="F245" s="307" t="s">
        <v>151</v>
      </c>
      <c r="G245" s="308" t="s">
        <v>194</v>
      </c>
      <c r="H245" s="308" t="s">
        <v>129</v>
      </c>
      <c r="I245" s="308" t="s">
        <v>179</v>
      </c>
      <c r="J245" s="308" t="s">
        <v>131</v>
      </c>
      <c r="K245" s="308" t="s">
        <v>132</v>
      </c>
      <c r="L245" s="318">
        <v>43720</v>
      </c>
      <c r="M245" s="309"/>
      <c r="N245" s="309"/>
      <c r="O245" s="318"/>
      <c r="P245" s="310" t="s">
        <v>133</v>
      </c>
      <c r="Q245" s="311" t="s">
        <v>774</v>
      </c>
      <c r="R245" s="310" t="s">
        <v>134</v>
      </c>
      <c r="S245" s="312">
        <v>0</v>
      </c>
      <c r="T245" s="312">
        <v>5000000</v>
      </c>
      <c r="U245" s="312"/>
      <c r="V245" s="313">
        <v>5000000</v>
      </c>
      <c r="W245" s="312">
        <v>0</v>
      </c>
      <c r="X245" s="312">
        <v>0</v>
      </c>
      <c r="Y245" s="312">
        <v>0</v>
      </c>
      <c r="Z245" s="314">
        <v>200000</v>
      </c>
      <c r="AA245" s="312">
        <v>0</v>
      </c>
      <c r="AB245" s="312">
        <v>730000</v>
      </c>
      <c r="AC245" s="315">
        <v>930000</v>
      </c>
      <c r="AD245" s="312" t="s">
        <v>1246</v>
      </c>
      <c r="AE245" s="316">
        <v>26</v>
      </c>
      <c r="AF245" s="316">
        <v>24</v>
      </c>
      <c r="AG245" s="316">
        <v>1</v>
      </c>
      <c r="AH245" s="316">
        <v>0</v>
      </c>
      <c r="AI245" s="316">
        <v>0</v>
      </c>
      <c r="AJ245" s="316">
        <v>25</v>
      </c>
      <c r="AK245" s="316">
        <v>0</v>
      </c>
      <c r="AL245" s="316">
        <v>0</v>
      </c>
      <c r="AM245" s="316">
        <v>0</v>
      </c>
      <c r="AN245" s="316">
        <v>0</v>
      </c>
      <c r="AO245" s="316">
        <v>0</v>
      </c>
      <c r="AP245" s="316">
        <v>0</v>
      </c>
      <c r="AQ245" s="312">
        <v>4807692.3076999998</v>
      </c>
      <c r="AR245" s="312">
        <v>0</v>
      </c>
      <c r="AS245" s="312">
        <v>0</v>
      </c>
      <c r="AT245" s="312">
        <v>4807692.3076999998</v>
      </c>
      <c r="AU245" s="312">
        <v>0</v>
      </c>
      <c r="AV245" s="312">
        <v>0</v>
      </c>
      <c r="AW245" s="312">
        <v>0</v>
      </c>
      <c r="AX245" s="312">
        <v>200000</v>
      </c>
      <c r="AY245" s="218">
        <v>0</v>
      </c>
      <c r="AZ245" s="312">
        <v>0</v>
      </c>
      <c r="BA245" s="218">
        <v>0</v>
      </c>
      <c r="BB245" s="312">
        <v>0</v>
      </c>
      <c r="BC245" s="312">
        <v>0</v>
      </c>
      <c r="BD245" s="312">
        <v>673846</v>
      </c>
      <c r="BE245" s="312">
        <v>873846</v>
      </c>
      <c r="BF245" s="218">
        <v>664388</v>
      </c>
      <c r="BG245" s="218">
        <v>0</v>
      </c>
      <c r="BH245" s="218">
        <v>0</v>
      </c>
      <c r="BI245" s="218">
        <v>0</v>
      </c>
      <c r="BJ245" s="218">
        <v>0</v>
      </c>
      <c r="BK245" s="218">
        <v>0</v>
      </c>
      <c r="BL245" s="218">
        <v>0</v>
      </c>
      <c r="BM245" s="218">
        <v>0</v>
      </c>
      <c r="BN245" s="218">
        <v>0</v>
      </c>
      <c r="BO245" s="218">
        <v>0</v>
      </c>
      <c r="BP245" s="218">
        <v>0</v>
      </c>
      <c r="BQ245" s="312">
        <v>0</v>
      </c>
      <c r="BR245" s="218">
        <v>0</v>
      </c>
      <c r="BS245" s="312">
        <v>664388</v>
      </c>
      <c r="BT245" s="315">
        <v>6345926.3076999998</v>
      </c>
      <c r="BU245" s="312">
        <v>0</v>
      </c>
      <c r="BV245" s="312">
        <v>200000</v>
      </c>
      <c r="BW245" s="312">
        <v>673846</v>
      </c>
      <c r="BX245" s="312">
        <v>11000000</v>
      </c>
      <c r="BY245" s="312">
        <v>0</v>
      </c>
      <c r="BZ245" s="312">
        <v>0</v>
      </c>
      <c r="CA245" s="312">
        <v>400000</v>
      </c>
      <c r="CB245" s="312">
        <v>50000</v>
      </c>
      <c r="CC245" s="312">
        <v>75000</v>
      </c>
      <c r="CD245" s="312">
        <v>0</v>
      </c>
      <c r="CE245" s="312">
        <v>525000</v>
      </c>
      <c r="CF245" s="312">
        <v>12398846</v>
      </c>
      <c r="CG245" s="312">
        <v>0</v>
      </c>
      <c r="CH245" s="312">
        <v>0</v>
      </c>
      <c r="CI245" s="312">
        <v>0</v>
      </c>
      <c r="CJ245" s="312">
        <v>0</v>
      </c>
      <c r="CK245" s="312">
        <v>0</v>
      </c>
      <c r="CL245" s="312">
        <v>50000</v>
      </c>
      <c r="CM245" s="312">
        <v>0</v>
      </c>
      <c r="CN245" s="312">
        <v>0</v>
      </c>
      <c r="CO245" s="312">
        <v>0</v>
      </c>
      <c r="CP245" s="312">
        <v>0</v>
      </c>
      <c r="CQ245" s="312">
        <v>50000</v>
      </c>
      <c r="CR245" s="312">
        <v>5770926</v>
      </c>
      <c r="CS245" s="312">
        <v>0</v>
      </c>
      <c r="CT245" s="315">
        <v>5770926</v>
      </c>
      <c r="CU245" s="312">
        <v>850000</v>
      </c>
      <c r="CV245" s="312">
        <v>0</v>
      </c>
      <c r="CW245" s="312">
        <v>150000</v>
      </c>
      <c r="CX245" s="312"/>
      <c r="CY245" s="312">
        <v>0</v>
      </c>
      <c r="CZ245" s="312">
        <v>1000000</v>
      </c>
      <c r="DA245" s="312">
        <v>1525000</v>
      </c>
      <c r="DB245" s="312">
        <v>100000</v>
      </c>
      <c r="DC245" s="312">
        <v>7445926</v>
      </c>
      <c r="DD245" s="312"/>
      <c r="DE245" s="312" t="s">
        <v>980</v>
      </c>
      <c r="DF245" s="312">
        <v>416666.66666666698</v>
      </c>
      <c r="DG245" s="310" t="s">
        <v>188</v>
      </c>
      <c r="DH245" s="310" t="s">
        <v>1235</v>
      </c>
      <c r="DI245" s="310" t="s">
        <v>1236</v>
      </c>
      <c r="DJ245" s="312"/>
      <c r="DK245" s="312"/>
      <c r="DL245" s="312"/>
      <c r="DM245" s="310"/>
      <c r="DN245" s="312"/>
      <c r="DO245" s="312"/>
      <c r="DP245" s="312"/>
      <c r="DQ245" s="312"/>
      <c r="DR245" s="317"/>
      <c r="DS245" s="317"/>
      <c r="DT245" s="305"/>
    </row>
    <row r="246" spans="1:124" s="304" customFormat="1" ht="20.25" customHeight="1" x14ac:dyDescent="0.35">
      <c r="A246" s="307">
        <v>243</v>
      </c>
      <c r="B246" s="307" t="s">
        <v>1024</v>
      </c>
      <c r="C246" s="308" t="s">
        <v>594</v>
      </c>
      <c r="D246" s="308" t="s">
        <v>192</v>
      </c>
      <c r="E246" s="308" t="s">
        <v>193</v>
      </c>
      <c r="F246" s="307" t="s">
        <v>151</v>
      </c>
      <c r="G246" s="308" t="s">
        <v>194</v>
      </c>
      <c r="H246" s="308" t="s">
        <v>129</v>
      </c>
      <c r="I246" s="308" t="s">
        <v>179</v>
      </c>
      <c r="J246" s="308" t="s">
        <v>131</v>
      </c>
      <c r="K246" s="308" t="s">
        <v>149</v>
      </c>
      <c r="L246" s="318">
        <v>43721</v>
      </c>
      <c r="M246" s="309" t="s">
        <v>1253</v>
      </c>
      <c r="N246" s="309"/>
      <c r="O246" s="318"/>
      <c r="P246" s="310" t="s">
        <v>133</v>
      </c>
      <c r="Q246" s="311" t="s">
        <v>774</v>
      </c>
      <c r="R246" s="310" t="s">
        <v>134</v>
      </c>
      <c r="S246" s="312">
        <v>0</v>
      </c>
      <c r="T246" s="312">
        <v>5000000</v>
      </c>
      <c r="U246" s="312"/>
      <c r="V246" s="313">
        <v>5000000</v>
      </c>
      <c r="W246" s="312">
        <v>0</v>
      </c>
      <c r="X246" s="312">
        <v>0</v>
      </c>
      <c r="Y246" s="312">
        <v>0</v>
      </c>
      <c r="Z246" s="314">
        <v>200000</v>
      </c>
      <c r="AA246" s="312">
        <v>0</v>
      </c>
      <c r="AB246" s="312">
        <v>730000</v>
      </c>
      <c r="AC246" s="315">
        <v>930000</v>
      </c>
      <c r="AD246" s="312" t="s">
        <v>1246</v>
      </c>
      <c r="AE246" s="316">
        <v>26</v>
      </c>
      <c r="AF246" s="316">
        <v>0</v>
      </c>
      <c r="AG246" s="316">
        <v>0</v>
      </c>
      <c r="AH246" s="316">
        <v>0</v>
      </c>
      <c r="AI246" s="316">
        <v>0</v>
      </c>
      <c r="AJ246" s="316">
        <v>0</v>
      </c>
      <c r="AK246" s="316">
        <v>0</v>
      </c>
      <c r="AL246" s="316">
        <v>0</v>
      </c>
      <c r="AM246" s="316">
        <v>0</v>
      </c>
      <c r="AN246" s="316">
        <v>0</v>
      </c>
      <c r="AO246" s="316">
        <v>0</v>
      </c>
      <c r="AP246" s="316">
        <v>0</v>
      </c>
      <c r="AQ246" s="312">
        <v>0</v>
      </c>
      <c r="AR246" s="312">
        <v>0</v>
      </c>
      <c r="AS246" s="312">
        <v>0</v>
      </c>
      <c r="AT246" s="312">
        <v>0</v>
      </c>
      <c r="AU246" s="312">
        <v>0</v>
      </c>
      <c r="AV246" s="312">
        <v>0</v>
      </c>
      <c r="AW246" s="312">
        <v>0</v>
      </c>
      <c r="AX246" s="312">
        <v>0</v>
      </c>
      <c r="AY246" s="218">
        <v>0</v>
      </c>
      <c r="AZ246" s="312">
        <v>0</v>
      </c>
      <c r="BA246" s="218">
        <v>0</v>
      </c>
      <c r="BB246" s="312">
        <v>0</v>
      </c>
      <c r="BC246" s="312">
        <v>0</v>
      </c>
      <c r="BD246" s="312">
        <v>0</v>
      </c>
      <c r="BE246" s="312">
        <v>0</v>
      </c>
      <c r="BF246" s="218">
        <v>0</v>
      </c>
      <c r="BG246" s="218">
        <v>0</v>
      </c>
      <c r="BH246" s="218">
        <v>0</v>
      </c>
      <c r="BI246" s="218">
        <v>0</v>
      </c>
      <c r="BJ246" s="218">
        <v>0</v>
      </c>
      <c r="BK246" s="218">
        <v>0</v>
      </c>
      <c r="BL246" s="218">
        <v>0</v>
      </c>
      <c r="BM246" s="218">
        <v>0</v>
      </c>
      <c r="BN246" s="218">
        <v>0</v>
      </c>
      <c r="BO246" s="218">
        <v>0</v>
      </c>
      <c r="BP246" s="218">
        <v>0</v>
      </c>
      <c r="BQ246" s="312">
        <v>0</v>
      </c>
      <c r="BR246" s="218">
        <v>0</v>
      </c>
      <c r="BS246" s="312">
        <v>0</v>
      </c>
      <c r="BT246" s="315">
        <v>0</v>
      </c>
      <c r="BU246" s="312">
        <v>0</v>
      </c>
      <c r="BV246" s="312">
        <v>0</v>
      </c>
      <c r="BW246" s="312">
        <v>0</v>
      </c>
      <c r="BX246" s="312">
        <v>11000000</v>
      </c>
      <c r="BY246" s="312">
        <v>0</v>
      </c>
      <c r="BZ246" s="312">
        <v>0</v>
      </c>
      <c r="CA246" s="312">
        <v>0</v>
      </c>
      <c r="CB246" s="312">
        <v>0</v>
      </c>
      <c r="CC246" s="312">
        <v>0</v>
      </c>
      <c r="CD246" s="312">
        <v>0</v>
      </c>
      <c r="CE246" s="312">
        <v>0</v>
      </c>
      <c r="CF246" s="312">
        <v>11000000</v>
      </c>
      <c r="CG246" s="312">
        <v>0</v>
      </c>
      <c r="CH246" s="312">
        <v>0</v>
      </c>
      <c r="CI246" s="312">
        <v>0</v>
      </c>
      <c r="CJ246" s="312">
        <v>0</v>
      </c>
      <c r="CK246" s="312">
        <v>0</v>
      </c>
      <c r="CL246" s="312">
        <v>0</v>
      </c>
      <c r="CM246" s="312">
        <v>0</v>
      </c>
      <c r="CN246" s="312">
        <v>0</v>
      </c>
      <c r="CO246" s="312">
        <v>0</v>
      </c>
      <c r="CP246" s="312">
        <v>0</v>
      </c>
      <c r="CQ246" s="312">
        <v>0</v>
      </c>
      <c r="CR246" s="312">
        <v>0</v>
      </c>
      <c r="CS246" s="312">
        <v>0</v>
      </c>
      <c r="CT246" s="315">
        <v>0</v>
      </c>
      <c r="CU246" s="312">
        <v>0</v>
      </c>
      <c r="CV246" s="312">
        <v>0</v>
      </c>
      <c r="CW246" s="312">
        <v>0</v>
      </c>
      <c r="CX246" s="312"/>
      <c r="CY246" s="312">
        <v>0</v>
      </c>
      <c r="CZ246" s="312">
        <v>0</v>
      </c>
      <c r="DA246" s="312">
        <v>0</v>
      </c>
      <c r="DB246" s="312">
        <v>0</v>
      </c>
      <c r="DC246" s="312">
        <v>0</v>
      </c>
      <c r="DD246" s="312"/>
      <c r="DE246" s="312" t="s">
        <v>980</v>
      </c>
      <c r="DF246" s="312">
        <v>416666.66666666698</v>
      </c>
      <c r="DG246" s="310" t="s">
        <v>195</v>
      </c>
      <c r="DH246" s="310" t="s">
        <v>1235</v>
      </c>
      <c r="DI246" s="310" t="s">
        <v>1236</v>
      </c>
      <c r="DJ246" s="312"/>
      <c r="DK246" s="312"/>
      <c r="DL246" s="312"/>
      <c r="DM246" s="310"/>
      <c r="DN246" s="312"/>
      <c r="DO246" s="312"/>
      <c r="DP246" s="312"/>
      <c r="DQ246" s="312"/>
      <c r="DR246" s="317"/>
      <c r="DS246" s="317"/>
      <c r="DT246" s="305"/>
    </row>
    <row r="247" spans="1:124" s="304" customFormat="1" ht="20.25" customHeight="1" x14ac:dyDescent="0.35">
      <c r="A247" s="307">
        <v>244</v>
      </c>
      <c r="B247" s="307" t="s">
        <v>1025</v>
      </c>
      <c r="C247" s="308" t="s">
        <v>595</v>
      </c>
      <c r="D247" s="308" t="s">
        <v>192</v>
      </c>
      <c r="E247" s="308" t="s">
        <v>193</v>
      </c>
      <c r="F247" s="307" t="s">
        <v>151</v>
      </c>
      <c r="G247" s="308" t="s">
        <v>194</v>
      </c>
      <c r="H247" s="308" t="s">
        <v>129</v>
      </c>
      <c r="I247" s="308" t="s">
        <v>179</v>
      </c>
      <c r="J247" s="308" t="s">
        <v>131</v>
      </c>
      <c r="K247" s="308" t="s">
        <v>132</v>
      </c>
      <c r="L247" s="318">
        <v>43725</v>
      </c>
      <c r="M247" s="309"/>
      <c r="N247" s="309"/>
      <c r="O247" s="318"/>
      <c r="P247" s="310" t="s">
        <v>133</v>
      </c>
      <c r="Q247" s="311" t="s">
        <v>774</v>
      </c>
      <c r="R247" s="310" t="s">
        <v>134</v>
      </c>
      <c r="S247" s="312">
        <v>0</v>
      </c>
      <c r="T247" s="312">
        <v>5000000</v>
      </c>
      <c r="U247" s="312"/>
      <c r="V247" s="313">
        <v>5000000</v>
      </c>
      <c r="W247" s="312">
        <v>0</v>
      </c>
      <c r="X247" s="312">
        <v>0</v>
      </c>
      <c r="Y247" s="312">
        <v>0</v>
      </c>
      <c r="Z247" s="314">
        <v>200000</v>
      </c>
      <c r="AA247" s="312">
        <v>0</v>
      </c>
      <c r="AB247" s="312">
        <v>730000</v>
      </c>
      <c r="AC247" s="315">
        <v>930000</v>
      </c>
      <c r="AD247" s="312" t="s">
        <v>1246</v>
      </c>
      <c r="AE247" s="316">
        <v>26</v>
      </c>
      <c r="AF247" s="316">
        <v>25</v>
      </c>
      <c r="AG247" s="316">
        <v>1</v>
      </c>
      <c r="AH247" s="316">
        <v>0</v>
      </c>
      <c r="AI247" s="316">
        <v>0</v>
      </c>
      <c r="AJ247" s="316">
        <v>26</v>
      </c>
      <c r="AK247" s="316">
        <v>0</v>
      </c>
      <c r="AL247" s="316">
        <v>0</v>
      </c>
      <c r="AM247" s="316">
        <v>0</v>
      </c>
      <c r="AN247" s="316">
        <v>0</v>
      </c>
      <c r="AO247" s="316">
        <v>0</v>
      </c>
      <c r="AP247" s="316">
        <v>0</v>
      </c>
      <c r="AQ247" s="312">
        <v>5000000</v>
      </c>
      <c r="AR247" s="312">
        <v>0</v>
      </c>
      <c r="AS247" s="312">
        <v>0</v>
      </c>
      <c r="AT247" s="312">
        <v>5000000</v>
      </c>
      <c r="AU247" s="312">
        <v>0</v>
      </c>
      <c r="AV247" s="312">
        <v>0</v>
      </c>
      <c r="AW247" s="312">
        <v>0</v>
      </c>
      <c r="AX247" s="312">
        <v>200000</v>
      </c>
      <c r="AY247" s="218">
        <v>0</v>
      </c>
      <c r="AZ247" s="312">
        <v>0</v>
      </c>
      <c r="BA247" s="218">
        <v>0</v>
      </c>
      <c r="BB247" s="312">
        <v>0</v>
      </c>
      <c r="BC247" s="312">
        <v>0</v>
      </c>
      <c r="BD247" s="312">
        <v>701923</v>
      </c>
      <c r="BE247" s="312">
        <v>901923</v>
      </c>
      <c r="BF247" s="218">
        <v>1609758</v>
      </c>
      <c r="BG247" s="218">
        <v>0</v>
      </c>
      <c r="BH247" s="218">
        <v>0</v>
      </c>
      <c r="BI247" s="218">
        <v>0</v>
      </c>
      <c r="BJ247" s="218">
        <v>0</v>
      </c>
      <c r="BK247" s="218">
        <v>100000</v>
      </c>
      <c r="BL247" s="218">
        <v>0</v>
      </c>
      <c r="BM247" s="218">
        <v>0</v>
      </c>
      <c r="BN247" s="218">
        <v>0</v>
      </c>
      <c r="BO247" s="218">
        <v>0</v>
      </c>
      <c r="BP247" s="218">
        <v>0</v>
      </c>
      <c r="BQ247" s="312">
        <v>0</v>
      </c>
      <c r="BR247" s="218">
        <v>0</v>
      </c>
      <c r="BS247" s="312">
        <v>1709758</v>
      </c>
      <c r="BT247" s="315">
        <v>7611681</v>
      </c>
      <c r="BU247" s="312">
        <v>0</v>
      </c>
      <c r="BV247" s="312">
        <v>200000</v>
      </c>
      <c r="BW247" s="312">
        <v>701923</v>
      </c>
      <c r="BX247" s="312">
        <v>11000000</v>
      </c>
      <c r="BY247" s="312">
        <v>0</v>
      </c>
      <c r="BZ247" s="312">
        <v>0</v>
      </c>
      <c r="CA247" s="312">
        <v>400000</v>
      </c>
      <c r="CB247" s="312">
        <v>50000</v>
      </c>
      <c r="CC247" s="312">
        <v>75000</v>
      </c>
      <c r="CD247" s="312">
        <v>0</v>
      </c>
      <c r="CE247" s="312">
        <v>525000</v>
      </c>
      <c r="CF247" s="312">
        <v>12426923</v>
      </c>
      <c r="CG247" s="312">
        <v>0</v>
      </c>
      <c r="CH247" s="312">
        <v>0</v>
      </c>
      <c r="CI247" s="312">
        <v>0</v>
      </c>
      <c r="CJ247" s="312">
        <v>0</v>
      </c>
      <c r="CK247" s="312">
        <v>0</v>
      </c>
      <c r="CL247" s="312">
        <v>50000</v>
      </c>
      <c r="CM247" s="312">
        <v>0</v>
      </c>
      <c r="CN247" s="312">
        <v>0</v>
      </c>
      <c r="CO247" s="312">
        <v>402000</v>
      </c>
      <c r="CP247" s="312">
        <v>0</v>
      </c>
      <c r="CQ247" s="312">
        <v>452000</v>
      </c>
      <c r="CR247" s="312">
        <v>6634681</v>
      </c>
      <c r="CS247" s="312">
        <v>0</v>
      </c>
      <c r="CT247" s="315">
        <v>6634681</v>
      </c>
      <c r="CU247" s="312">
        <v>850000</v>
      </c>
      <c r="CV247" s="312">
        <v>0</v>
      </c>
      <c r="CW247" s="312">
        <v>150000</v>
      </c>
      <c r="CX247" s="312"/>
      <c r="CY247" s="312">
        <v>0</v>
      </c>
      <c r="CZ247" s="312">
        <v>1000000</v>
      </c>
      <c r="DA247" s="312">
        <v>1525000</v>
      </c>
      <c r="DB247" s="312">
        <v>100000</v>
      </c>
      <c r="DC247" s="312">
        <v>8711681</v>
      </c>
      <c r="DD247" s="312"/>
      <c r="DE247" s="312" t="s">
        <v>980</v>
      </c>
      <c r="DF247" s="312">
        <v>416666.66666666698</v>
      </c>
      <c r="DG247" s="310" t="s">
        <v>203</v>
      </c>
      <c r="DH247" s="310" t="s">
        <v>1235</v>
      </c>
      <c r="DI247" s="310" t="s">
        <v>1236</v>
      </c>
      <c r="DJ247" s="312"/>
      <c r="DK247" s="312"/>
      <c r="DL247" s="312"/>
      <c r="DM247" s="310"/>
      <c r="DN247" s="312"/>
      <c r="DO247" s="312"/>
      <c r="DP247" s="312"/>
      <c r="DQ247" s="312"/>
      <c r="DR247" s="317"/>
      <c r="DS247" s="317"/>
      <c r="DT247" s="305"/>
    </row>
    <row r="248" spans="1:124" s="304" customFormat="1" ht="20.25" customHeight="1" x14ac:dyDescent="0.35">
      <c r="A248" s="307">
        <v>245</v>
      </c>
      <c r="B248" s="307" t="s">
        <v>1026</v>
      </c>
      <c r="C248" s="308" t="s">
        <v>596</v>
      </c>
      <c r="D248" s="308" t="s">
        <v>192</v>
      </c>
      <c r="E248" s="308" t="s">
        <v>193</v>
      </c>
      <c r="F248" s="307" t="s">
        <v>151</v>
      </c>
      <c r="G248" s="308" t="s">
        <v>194</v>
      </c>
      <c r="H248" s="308" t="s">
        <v>129</v>
      </c>
      <c r="I248" s="308" t="s">
        <v>179</v>
      </c>
      <c r="J248" s="308" t="s">
        <v>131</v>
      </c>
      <c r="K248" s="308" t="s">
        <v>132</v>
      </c>
      <c r="L248" s="318">
        <v>43745</v>
      </c>
      <c r="M248" s="309"/>
      <c r="N248" s="309"/>
      <c r="O248" s="318"/>
      <c r="P248" s="310" t="s">
        <v>133</v>
      </c>
      <c r="Q248" s="311" t="s">
        <v>774</v>
      </c>
      <c r="R248" s="310" t="s">
        <v>134</v>
      </c>
      <c r="S248" s="312">
        <v>0</v>
      </c>
      <c r="T248" s="312">
        <v>5000000</v>
      </c>
      <c r="U248" s="312"/>
      <c r="V248" s="313">
        <v>5000000</v>
      </c>
      <c r="W248" s="312">
        <v>0</v>
      </c>
      <c r="X248" s="312">
        <v>0</v>
      </c>
      <c r="Y248" s="312">
        <v>0</v>
      </c>
      <c r="Z248" s="314">
        <v>200000</v>
      </c>
      <c r="AA248" s="312">
        <v>0</v>
      </c>
      <c r="AB248" s="312">
        <v>730000</v>
      </c>
      <c r="AC248" s="315">
        <v>930000</v>
      </c>
      <c r="AD248" s="312" t="s">
        <v>1246</v>
      </c>
      <c r="AE248" s="316">
        <v>26</v>
      </c>
      <c r="AF248" s="316">
        <v>25.5</v>
      </c>
      <c r="AG248" s="316">
        <v>0.5</v>
      </c>
      <c r="AH248" s="316">
        <v>0</v>
      </c>
      <c r="AI248" s="316">
        <v>0</v>
      </c>
      <c r="AJ248" s="316">
        <v>26</v>
      </c>
      <c r="AK248" s="316">
        <v>0</v>
      </c>
      <c r="AL248" s="316">
        <v>0</v>
      </c>
      <c r="AM248" s="316">
        <v>0</v>
      </c>
      <c r="AN248" s="316">
        <v>0</v>
      </c>
      <c r="AO248" s="316">
        <v>0</v>
      </c>
      <c r="AP248" s="316">
        <v>0</v>
      </c>
      <c r="AQ248" s="312">
        <v>5000000</v>
      </c>
      <c r="AR248" s="312">
        <v>0</v>
      </c>
      <c r="AS248" s="312">
        <v>0</v>
      </c>
      <c r="AT248" s="312">
        <v>5000000</v>
      </c>
      <c r="AU248" s="312">
        <v>0</v>
      </c>
      <c r="AV248" s="312">
        <v>0</v>
      </c>
      <c r="AW248" s="312">
        <v>0</v>
      </c>
      <c r="AX248" s="312">
        <v>200000</v>
      </c>
      <c r="AY248" s="218">
        <v>0</v>
      </c>
      <c r="AZ248" s="312">
        <v>0</v>
      </c>
      <c r="BA248" s="218">
        <v>0</v>
      </c>
      <c r="BB248" s="312">
        <v>0</v>
      </c>
      <c r="BC248" s="312">
        <v>0</v>
      </c>
      <c r="BD248" s="312">
        <v>715962</v>
      </c>
      <c r="BE248" s="312">
        <v>915962</v>
      </c>
      <c r="BF248" s="218">
        <v>247396</v>
      </c>
      <c r="BG248" s="218">
        <v>0</v>
      </c>
      <c r="BH248" s="218">
        <v>0</v>
      </c>
      <c r="BI248" s="218">
        <v>0</v>
      </c>
      <c r="BJ248" s="218">
        <v>0</v>
      </c>
      <c r="BK248" s="218">
        <v>100000</v>
      </c>
      <c r="BL248" s="218">
        <v>0</v>
      </c>
      <c r="BM248" s="218">
        <v>0</v>
      </c>
      <c r="BN248" s="218">
        <v>0</v>
      </c>
      <c r="BO248" s="218">
        <v>0</v>
      </c>
      <c r="BP248" s="218">
        <v>0</v>
      </c>
      <c r="BQ248" s="312">
        <v>0</v>
      </c>
      <c r="BR248" s="218">
        <v>0</v>
      </c>
      <c r="BS248" s="312">
        <v>347396</v>
      </c>
      <c r="BT248" s="315">
        <v>6263358</v>
      </c>
      <c r="BU248" s="312">
        <v>0</v>
      </c>
      <c r="BV248" s="312">
        <v>200000</v>
      </c>
      <c r="BW248" s="312">
        <v>715962</v>
      </c>
      <c r="BX248" s="312">
        <v>11000000</v>
      </c>
      <c r="BY248" s="312">
        <v>0</v>
      </c>
      <c r="BZ248" s="312">
        <v>0</v>
      </c>
      <c r="CA248" s="312">
        <v>400000</v>
      </c>
      <c r="CB248" s="312">
        <v>50000</v>
      </c>
      <c r="CC248" s="312">
        <v>75000</v>
      </c>
      <c r="CD248" s="312">
        <v>0</v>
      </c>
      <c r="CE248" s="312">
        <v>525000</v>
      </c>
      <c r="CF248" s="312">
        <v>12440962</v>
      </c>
      <c r="CG248" s="312">
        <v>0</v>
      </c>
      <c r="CH248" s="312">
        <v>0</v>
      </c>
      <c r="CI248" s="312">
        <v>0</v>
      </c>
      <c r="CJ248" s="312">
        <v>0</v>
      </c>
      <c r="CK248" s="312">
        <v>0</v>
      </c>
      <c r="CL248" s="312">
        <v>50000</v>
      </c>
      <c r="CM248" s="312">
        <v>25000</v>
      </c>
      <c r="CN248" s="312">
        <v>0</v>
      </c>
      <c r="CO248" s="312">
        <v>0</v>
      </c>
      <c r="CP248" s="312">
        <v>0</v>
      </c>
      <c r="CQ248" s="312">
        <v>75000</v>
      </c>
      <c r="CR248" s="312">
        <v>5663358</v>
      </c>
      <c r="CS248" s="312">
        <v>0</v>
      </c>
      <c r="CT248" s="315">
        <v>5663358</v>
      </c>
      <c r="CU248" s="312">
        <v>850000</v>
      </c>
      <c r="CV248" s="312">
        <v>0</v>
      </c>
      <c r="CW248" s="312">
        <v>150000</v>
      </c>
      <c r="CX248" s="312"/>
      <c r="CY248" s="312">
        <v>0</v>
      </c>
      <c r="CZ248" s="312">
        <v>1000000</v>
      </c>
      <c r="DA248" s="312">
        <v>1525000</v>
      </c>
      <c r="DB248" s="312">
        <v>100000</v>
      </c>
      <c r="DC248" s="312">
        <v>7363358</v>
      </c>
      <c r="DD248" s="312"/>
      <c r="DE248" s="312" t="s">
        <v>980</v>
      </c>
      <c r="DF248" s="312">
        <v>416666.66666666698</v>
      </c>
      <c r="DG248" s="310" t="s">
        <v>195</v>
      </c>
      <c r="DH248" s="310" t="s">
        <v>1235</v>
      </c>
      <c r="DI248" s="310" t="s">
        <v>1236</v>
      </c>
      <c r="DJ248" s="312"/>
      <c r="DK248" s="312"/>
      <c r="DL248" s="312"/>
      <c r="DM248" s="310"/>
      <c r="DN248" s="312"/>
      <c r="DO248" s="312"/>
      <c r="DP248" s="312"/>
      <c r="DQ248" s="312"/>
      <c r="DR248" s="317"/>
      <c r="DS248" s="317"/>
      <c r="DT248" s="305"/>
    </row>
    <row r="249" spans="1:124" s="304" customFormat="1" ht="20.25" customHeight="1" x14ac:dyDescent="0.35">
      <c r="A249" s="307">
        <v>246</v>
      </c>
      <c r="B249" s="307" t="s">
        <v>1027</v>
      </c>
      <c r="C249" s="308" t="s">
        <v>597</v>
      </c>
      <c r="D249" s="308" t="s">
        <v>192</v>
      </c>
      <c r="E249" s="308" t="s">
        <v>193</v>
      </c>
      <c r="F249" s="307" t="s">
        <v>151</v>
      </c>
      <c r="G249" s="308" t="s">
        <v>194</v>
      </c>
      <c r="H249" s="308" t="s">
        <v>169</v>
      </c>
      <c r="I249" s="308" t="s">
        <v>179</v>
      </c>
      <c r="J249" s="308" t="s">
        <v>131</v>
      </c>
      <c r="K249" s="308" t="s">
        <v>132</v>
      </c>
      <c r="L249" s="318">
        <v>43755</v>
      </c>
      <c r="M249" s="309"/>
      <c r="N249" s="309"/>
      <c r="O249" s="318"/>
      <c r="P249" s="310" t="s">
        <v>133</v>
      </c>
      <c r="Q249" s="311" t="s">
        <v>774</v>
      </c>
      <c r="R249" s="310" t="s">
        <v>134</v>
      </c>
      <c r="S249" s="312">
        <v>0</v>
      </c>
      <c r="T249" s="312">
        <v>5000000</v>
      </c>
      <c r="U249" s="312"/>
      <c r="V249" s="313">
        <v>5000000</v>
      </c>
      <c r="W249" s="312">
        <v>0</v>
      </c>
      <c r="X249" s="312">
        <v>0</v>
      </c>
      <c r="Y249" s="312">
        <v>0</v>
      </c>
      <c r="Z249" s="314">
        <v>200000</v>
      </c>
      <c r="AA249" s="312">
        <v>0</v>
      </c>
      <c r="AB249" s="312">
        <v>730000</v>
      </c>
      <c r="AC249" s="315">
        <v>930000</v>
      </c>
      <c r="AD249" s="312" t="s">
        <v>1246</v>
      </c>
      <c r="AE249" s="316">
        <v>26</v>
      </c>
      <c r="AF249" s="316">
        <v>26</v>
      </c>
      <c r="AG249" s="316">
        <v>0</v>
      </c>
      <c r="AH249" s="316">
        <v>0</v>
      </c>
      <c r="AI249" s="316">
        <v>0</v>
      </c>
      <c r="AJ249" s="316">
        <v>26</v>
      </c>
      <c r="AK249" s="316">
        <v>0</v>
      </c>
      <c r="AL249" s="316">
        <v>0</v>
      </c>
      <c r="AM249" s="316">
        <v>0</v>
      </c>
      <c r="AN249" s="316">
        <v>0</v>
      </c>
      <c r="AO249" s="316">
        <v>0</v>
      </c>
      <c r="AP249" s="316">
        <v>0</v>
      </c>
      <c r="AQ249" s="312">
        <v>5000000</v>
      </c>
      <c r="AR249" s="312">
        <v>0</v>
      </c>
      <c r="AS249" s="312">
        <v>0</v>
      </c>
      <c r="AT249" s="312">
        <v>5000000</v>
      </c>
      <c r="AU249" s="312">
        <v>0</v>
      </c>
      <c r="AV249" s="312">
        <v>0</v>
      </c>
      <c r="AW249" s="312">
        <v>0</v>
      </c>
      <c r="AX249" s="312">
        <v>200000</v>
      </c>
      <c r="AY249" s="218">
        <v>0</v>
      </c>
      <c r="AZ249" s="312">
        <v>0</v>
      </c>
      <c r="BA249" s="218">
        <v>0</v>
      </c>
      <c r="BB249" s="312">
        <v>0</v>
      </c>
      <c r="BC249" s="312">
        <v>0</v>
      </c>
      <c r="BD249" s="312">
        <v>730000</v>
      </c>
      <c r="BE249" s="312">
        <v>930000</v>
      </c>
      <c r="BF249" s="218">
        <v>1843860</v>
      </c>
      <c r="BG249" s="218">
        <v>0</v>
      </c>
      <c r="BH249" s="218">
        <v>0</v>
      </c>
      <c r="BI249" s="218">
        <v>0</v>
      </c>
      <c r="BJ249" s="218">
        <v>0</v>
      </c>
      <c r="BK249" s="218">
        <v>0</v>
      </c>
      <c r="BL249" s="218">
        <v>0</v>
      </c>
      <c r="BM249" s="218">
        <v>0</v>
      </c>
      <c r="BN249" s="218">
        <v>0</v>
      </c>
      <c r="BO249" s="218">
        <v>0</v>
      </c>
      <c r="BP249" s="218">
        <v>0</v>
      </c>
      <c r="BQ249" s="312">
        <v>0</v>
      </c>
      <c r="BR249" s="218">
        <v>0</v>
      </c>
      <c r="BS249" s="312">
        <v>1843860</v>
      </c>
      <c r="BT249" s="315">
        <v>7773860</v>
      </c>
      <c r="BU249" s="312">
        <v>0</v>
      </c>
      <c r="BV249" s="312">
        <v>200000</v>
      </c>
      <c r="BW249" s="312">
        <v>730000</v>
      </c>
      <c r="BX249" s="312">
        <v>11000000</v>
      </c>
      <c r="BY249" s="312">
        <v>0</v>
      </c>
      <c r="BZ249" s="312">
        <v>0</v>
      </c>
      <c r="CA249" s="312">
        <v>400000</v>
      </c>
      <c r="CB249" s="312">
        <v>50000</v>
      </c>
      <c r="CC249" s="312">
        <v>75000</v>
      </c>
      <c r="CD249" s="312">
        <v>0</v>
      </c>
      <c r="CE249" s="312">
        <v>525000</v>
      </c>
      <c r="CF249" s="312">
        <v>12455000</v>
      </c>
      <c r="CG249" s="312">
        <v>0</v>
      </c>
      <c r="CH249" s="312">
        <v>0</v>
      </c>
      <c r="CI249" s="312">
        <v>0</v>
      </c>
      <c r="CJ249" s="312">
        <v>0</v>
      </c>
      <c r="CK249" s="312">
        <v>0</v>
      </c>
      <c r="CL249" s="312">
        <v>50000</v>
      </c>
      <c r="CM249" s="312">
        <v>0</v>
      </c>
      <c r="CN249" s="312">
        <v>0</v>
      </c>
      <c r="CO249" s="312">
        <v>0</v>
      </c>
      <c r="CP249" s="312">
        <v>0</v>
      </c>
      <c r="CQ249" s="312">
        <v>50000</v>
      </c>
      <c r="CR249" s="312">
        <v>7198860</v>
      </c>
      <c r="CS249" s="312">
        <v>0</v>
      </c>
      <c r="CT249" s="315">
        <v>7198860</v>
      </c>
      <c r="CU249" s="312">
        <v>850000</v>
      </c>
      <c r="CV249" s="312">
        <v>0</v>
      </c>
      <c r="CW249" s="312">
        <v>150000</v>
      </c>
      <c r="CX249" s="312"/>
      <c r="CY249" s="312">
        <v>0</v>
      </c>
      <c r="CZ249" s="312">
        <v>1000000</v>
      </c>
      <c r="DA249" s="312">
        <v>1525000</v>
      </c>
      <c r="DB249" s="312">
        <v>100000</v>
      </c>
      <c r="DC249" s="312">
        <v>8873860</v>
      </c>
      <c r="DD249" s="312"/>
      <c r="DE249" s="312" t="s">
        <v>982</v>
      </c>
      <c r="DF249" s="312">
        <v>416666.66666666698</v>
      </c>
      <c r="DG249" s="310" t="s">
        <v>212</v>
      </c>
      <c r="DH249" s="310" t="s">
        <v>1235</v>
      </c>
      <c r="DI249" s="310" t="s">
        <v>1237</v>
      </c>
      <c r="DJ249" s="312"/>
      <c r="DK249" s="312"/>
      <c r="DL249" s="312"/>
      <c r="DM249" s="310"/>
      <c r="DN249" s="312"/>
      <c r="DO249" s="312"/>
      <c r="DP249" s="312"/>
      <c r="DQ249" s="312"/>
      <c r="DR249" s="317"/>
      <c r="DS249" s="317"/>
      <c r="DT249" s="305"/>
    </row>
    <row r="250" spans="1:124" s="304" customFormat="1" ht="20.25" customHeight="1" x14ac:dyDescent="0.35">
      <c r="A250" s="307">
        <v>247</v>
      </c>
      <c r="B250" s="307" t="s">
        <v>1028</v>
      </c>
      <c r="C250" s="308" t="s">
        <v>598</v>
      </c>
      <c r="D250" s="308" t="s">
        <v>192</v>
      </c>
      <c r="E250" s="308" t="s">
        <v>193</v>
      </c>
      <c r="F250" s="307" t="s">
        <v>151</v>
      </c>
      <c r="G250" s="308" t="s">
        <v>194</v>
      </c>
      <c r="H250" s="308" t="s">
        <v>129</v>
      </c>
      <c r="I250" s="308" t="s">
        <v>179</v>
      </c>
      <c r="J250" s="308" t="s">
        <v>131</v>
      </c>
      <c r="K250" s="308" t="s">
        <v>132</v>
      </c>
      <c r="L250" s="318">
        <v>43759</v>
      </c>
      <c r="M250" s="309"/>
      <c r="N250" s="309"/>
      <c r="O250" s="318"/>
      <c r="P250" s="310" t="s">
        <v>133</v>
      </c>
      <c r="Q250" s="311" t="s">
        <v>774</v>
      </c>
      <c r="R250" s="310" t="s">
        <v>134</v>
      </c>
      <c r="S250" s="312">
        <v>0</v>
      </c>
      <c r="T250" s="312">
        <v>5000000</v>
      </c>
      <c r="U250" s="312"/>
      <c r="V250" s="313">
        <v>5000000</v>
      </c>
      <c r="W250" s="312">
        <v>0</v>
      </c>
      <c r="X250" s="312">
        <v>0</v>
      </c>
      <c r="Y250" s="312">
        <v>0</v>
      </c>
      <c r="Z250" s="314">
        <v>200000</v>
      </c>
      <c r="AA250" s="312">
        <v>0</v>
      </c>
      <c r="AB250" s="312">
        <v>730000</v>
      </c>
      <c r="AC250" s="315">
        <v>930000</v>
      </c>
      <c r="AD250" s="312" t="s">
        <v>1246</v>
      </c>
      <c r="AE250" s="316">
        <v>26</v>
      </c>
      <c r="AF250" s="316">
        <v>26</v>
      </c>
      <c r="AG250" s="316">
        <v>0</v>
      </c>
      <c r="AH250" s="316">
        <v>0</v>
      </c>
      <c r="AI250" s="316">
        <v>0</v>
      </c>
      <c r="AJ250" s="316">
        <v>26</v>
      </c>
      <c r="AK250" s="316">
        <v>0</v>
      </c>
      <c r="AL250" s="316">
        <v>0</v>
      </c>
      <c r="AM250" s="316">
        <v>0</v>
      </c>
      <c r="AN250" s="316">
        <v>0</v>
      </c>
      <c r="AO250" s="316">
        <v>0</v>
      </c>
      <c r="AP250" s="316">
        <v>0</v>
      </c>
      <c r="AQ250" s="312">
        <v>5000000</v>
      </c>
      <c r="AR250" s="312">
        <v>0</v>
      </c>
      <c r="AS250" s="312">
        <v>0</v>
      </c>
      <c r="AT250" s="312">
        <v>5000000</v>
      </c>
      <c r="AU250" s="312">
        <v>0</v>
      </c>
      <c r="AV250" s="312">
        <v>0</v>
      </c>
      <c r="AW250" s="312">
        <v>0</v>
      </c>
      <c r="AX250" s="312">
        <v>200000</v>
      </c>
      <c r="AY250" s="218">
        <v>0</v>
      </c>
      <c r="AZ250" s="312">
        <v>0</v>
      </c>
      <c r="BA250" s="218">
        <v>0</v>
      </c>
      <c r="BB250" s="312">
        <v>0</v>
      </c>
      <c r="BC250" s="312">
        <v>0</v>
      </c>
      <c r="BD250" s="312">
        <v>730000</v>
      </c>
      <c r="BE250" s="312">
        <v>930000</v>
      </c>
      <c r="BF250" s="218">
        <v>4840384</v>
      </c>
      <c r="BG250" s="218">
        <v>0</v>
      </c>
      <c r="BH250" s="218">
        <v>0</v>
      </c>
      <c r="BI250" s="218">
        <v>0</v>
      </c>
      <c r="BJ250" s="218">
        <v>0</v>
      </c>
      <c r="BK250" s="218">
        <v>400000</v>
      </c>
      <c r="BL250" s="218">
        <v>0</v>
      </c>
      <c r="BM250" s="218">
        <v>0</v>
      </c>
      <c r="BN250" s="218">
        <v>0</v>
      </c>
      <c r="BO250" s="218">
        <v>0</v>
      </c>
      <c r="BP250" s="218">
        <v>0</v>
      </c>
      <c r="BQ250" s="312">
        <v>0</v>
      </c>
      <c r="BR250" s="218">
        <v>0</v>
      </c>
      <c r="BS250" s="312">
        <v>5240384</v>
      </c>
      <c r="BT250" s="315">
        <v>11170384</v>
      </c>
      <c r="BU250" s="312">
        <v>0</v>
      </c>
      <c r="BV250" s="312">
        <v>200000</v>
      </c>
      <c r="BW250" s="312">
        <v>730000</v>
      </c>
      <c r="BX250" s="312">
        <v>11000000</v>
      </c>
      <c r="BY250" s="312">
        <v>0</v>
      </c>
      <c r="BZ250" s="312">
        <v>0</v>
      </c>
      <c r="CA250" s="312">
        <v>400000</v>
      </c>
      <c r="CB250" s="312">
        <v>50000</v>
      </c>
      <c r="CC250" s="312">
        <v>75000</v>
      </c>
      <c r="CD250" s="312">
        <v>0</v>
      </c>
      <c r="CE250" s="312">
        <v>525000</v>
      </c>
      <c r="CF250" s="312">
        <v>12455000</v>
      </c>
      <c r="CG250" s="312">
        <v>0</v>
      </c>
      <c r="CH250" s="312">
        <v>0</v>
      </c>
      <c r="CI250" s="312">
        <v>0</v>
      </c>
      <c r="CJ250" s="312">
        <v>0</v>
      </c>
      <c r="CK250" s="312">
        <v>0</v>
      </c>
      <c r="CL250" s="312">
        <v>50000</v>
      </c>
      <c r="CM250" s="312">
        <v>0</v>
      </c>
      <c r="CN250" s="312">
        <v>0</v>
      </c>
      <c r="CO250" s="312">
        <v>0</v>
      </c>
      <c r="CP250" s="312">
        <v>0</v>
      </c>
      <c r="CQ250" s="312">
        <v>50000</v>
      </c>
      <c r="CR250" s="312">
        <v>10595384</v>
      </c>
      <c r="CS250" s="312">
        <v>0</v>
      </c>
      <c r="CT250" s="315">
        <v>10595384</v>
      </c>
      <c r="CU250" s="312">
        <v>850000</v>
      </c>
      <c r="CV250" s="312">
        <v>0</v>
      </c>
      <c r="CW250" s="312">
        <v>150000</v>
      </c>
      <c r="CX250" s="312"/>
      <c r="CY250" s="312">
        <v>0</v>
      </c>
      <c r="CZ250" s="312">
        <v>1000000</v>
      </c>
      <c r="DA250" s="312">
        <v>1525000</v>
      </c>
      <c r="DB250" s="312">
        <v>100000</v>
      </c>
      <c r="DC250" s="312">
        <v>12270384</v>
      </c>
      <c r="DD250" s="312"/>
      <c r="DE250" s="312" t="s">
        <v>980</v>
      </c>
      <c r="DF250" s="312">
        <v>416666.66666666698</v>
      </c>
      <c r="DG250" s="310" t="s">
        <v>188</v>
      </c>
      <c r="DH250" s="310" t="s">
        <v>1235</v>
      </c>
      <c r="DI250" s="310" t="s">
        <v>1236</v>
      </c>
      <c r="DJ250" s="312"/>
      <c r="DK250" s="312"/>
      <c r="DL250" s="312"/>
      <c r="DM250" s="310"/>
      <c r="DN250" s="312"/>
      <c r="DO250" s="312"/>
      <c r="DP250" s="312"/>
      <c r="DQ250" s="312"/>
      <c r="DR250" s="317"/>
      <c r="DS250" s="317"/>
      <c r="DT250" s="305"/>
    </row>
    <row r="251" spans="1:124" s="304" customFormat="1" ht="20.25" customHeight="1" x14ac:dyDescent="0.35">
      <c r="A251" s="307">
        <v>248</v>
      </c>
      <c r="B251" s="307" t="s">
        <v>1029</v>
      </c>
      <c r="C251" s="308" t="s">
        <v>599</v>
      </c>
      <c r="D251" s="308" t="s">
        <v>192</v>
      </c>
      <c r="E251" s="308" t="s">
        <v>193</v>
      </c>
      <c r="F251" s="307" t="s">
        <v>151</v>
      </c>
      <c r="G251" s="308" t="s">
        <v>194</v>
      </c>
      <c r="H251" s="308" t="s">
        <v>129</v>
      </c>
      <c r="I251" s="308" t="s">
        <v>179</v>
      </c>
      <c r="J251" s="308" t="s">
        <v>131</v>
      </c>
      <c r="K251" s="308" t="s">
        <v>132</v>
      </c>
      <c r="L251" s="318">
        <v>43769</v>
      </c>
      <c r="M251" s="309"/>
      <c r="N251" s="309"/>
      <c r="O251" s="318"/>
      <c r="P251" s="310" t="s">
        <v>133</v>
      </c>
      <c r="Q251" s="311" t="s">
        <v>774</v>
      </c>
      <c r="R251" s="310" t="s">
        <v>134</v>
      </c>
      <c r="S251" s="312">
        <v>0</v>
      </c>
      <c r="T251" s="312">
        <v>5000000</v>
      </c>
      <c r="U251" s="312"/>
      <c r="V251" s="313">
        <v>5000000</v>
      </c>
      <c r="W251" s="312">
        <v>0</v>
      </c>
      <c r="X251" s="312">
        <v>0</v>
      </c>
      <c r="Y251" s="312">
        <v>0</v>
      </c>
      <c r="Z251" s="314">
        <v>200000</v>
      </c>
      <c r="AA251" s="312">
        <v>0</v>
      </c>
      <c r="AB251" s="312">
        <v>730000</v>
      </c>
      <c r="AC251" s="315">
        <v>930000</v>
      </c>
      <c r="AD251" s="312" t="s">
        <v>1246</v>
      </c>
      <c r="AE251" s="316">
        <v>26</v>
      </c>
      <c r="AF251" s="316">
        <v>26</v>
      </c>
      <c r="AG251" s="316">
        <v>0</v>
      </c>
      <c r="AH251" s="316">
        <v>0</v>
      </c>
      <c r="AI251" s="316">
        <v>0</v>
      </c>
      <c r="AJ251" s="316">
        <v>26</v>
      </c>
      <c r="AK251" s="316">
        <v>0</v>
      </c>
      <c r="AL251" s="316">
        <v>0</v>
      </c>
      <c r="AM251" s="316">
        <v>0</v>
      </c>
      <c r="AN251" s="316">
        <v>0</v>
      </c>
      <c r="AO251" s="316">
        <v>0</v>
      </c>
      <c r="AP251" s="316">
        <v>0</v>
      </c>
      <c r="AQ251" s="312">
        <v>5000000</v>
      </c>
      <c r="AR251" s="312">
        <v>0</v>
      </c>
      <c r="AS251" s="312">
        <v>0</v>
      </c>
      <c r="AT251" s="312">
        <v>5000000</v>
      </c>
      <c r="AU251" s="312">
        <v>0</v>
      </c>
      <c r="AV251" s="312">
        <v>0</v>
      </c>
      <c r="AW251" s="312">
        <v>0</v>
      </c>
      <c r="AX251" s="312">
        <v>200000</v>
      </c>
      <c r="AY251" s="218">
        <v>0</v>
      </c>
      <c r="AZ251" s="312">
        <v>0</v>
      </c>
      <c r="BA251" s="218">
        <v>0</v>
      </c>
      <c r="BB251" s="312">
        <v>0</v>
      </c>
      <c r="BC251" s="312">
        <v>0</v>
      </c>
      <c r="BD251" s="312">
        <v>730000</v>
      </c>
      <c r="BE251" s="312">
        <v>930000</v>
      </c>
      <c r="BF251" s="218">
        <v>2150924</v>
      </c>
      <c r="BG251" s="218">
        <v>0</v>
      </c>
      <c r="BH251" s="218">
        <v>0</v>
      </c>
      <c r="BI251" s="218">
        <v>0</v>
      </c>
      <c r="BJ251" s="218">
        <v>0</v>
      </c>
      <c r="BK251" s="218">
        <v>50000</v>
      </c>
      <c r="BL251" s="218">
        <v>0</v>
      </c>
      <c r="BM251" s="218">
        <v>0</v>
      </c>
      <c r="BN251" s="218">
        <v>0</v>
      </c>
      <c r="BO251" s="218">
        <v>0</v>
      </c>
      <c r="BP251" s="218">
        <v>0</v>
      </c>
      <c r="BQ251" s="312">
        <v>0</v>
      </c>
      <c r="BR251" s="218">
        <v>0</v>
      </c>
      <c r="BS251" s="312">
        <v>2200924</v>
      </c>
      <c r="BT251" s="315">
        <v>8130924</v>
      </c>
      <c r="BU251" s="312">
        <v>0</v>
      </c>
      <c r="BV251" s="312">
        <v>200000</v>
      </c>
      <c r="BW251" s="312">
        <v>730000</v>
      </c>
      <c r="BX251" s="312">
        <v>11000000</v>
      </c>
      <c r="BY251" s="312">
        <v>0</v>
      </c>
      <c r="BZ251" s="312">
        <v>0</v>
      </c>
      <c r="CA251" s="312">
        <v>400000</v>
      </c>
      <c r="CB251" s="312">
        <v>50000</v>
      </c>
      <c r="CC251" s="312">
        <v>75000</v>
      </c>
      <c r="CD251" s="312">
        <v>0</v>
      </c>
      <c r="CE251" s="312">
        <v>525000</v>
      </c>
      <c r="CF251" s="312">
        <v>12455000</v>
      </c>
      <c r="CG251" s="312">
        <v>0</v>
      </c>
      <c r="CH251" s="312">
        <v>0</v>
      </c>
      <c r="CI251" s="312">
        <v>0</v>
      </c>
      <c r="CJ251" s="312">
        <v>0</v>
      </c>
      <c r="CK251" s="312">
        <v>0</v>
      </c>
      <c r="CL251" s="312">
        <v>50000</v>
      </c>
      <c r="CM251" s="312">
        <v>0</v>
      </c>
      <c r="CN251" s="312">
        <v>0</v>
      </c>
      <c r="CO251" s="312">
        <v>0</v>
      </c>
      <c r="CP251" s="312">
        <v>0</v>
      </c>
      <c r="CQ251" s="312">
        <v>50000</v>
      </c>
      <c r="CR251" s="312">
        <v>7555924</v>
      </c>
      <c r="CS251" s="312">
        <v>0</v>
      </c>
      <c r="CT251" s="315">
        <v>7555924</v>
      </c>
      <c r="CU251" s="312">
        <v>850000</v>
      </c>
      <c r="CV251" s="312">
        <v>0</v>
      </c>
      <c r="CW251" s="312">
        <v>150000</v>
      </c>
      <c r="CX251" s="312"/>
      <c r="CY251" s="312">
        <v>0</v>
      </c>
      <c r="CZ251" s="312">
        <v>1000000</v>
      </c>
      <c r="DA251" s="312">
        <v>1525000</v>
      </c>
      <c r="DB251" s="312">
        <v>100000</v>
      </c>
      <c r="DC251" s="312">
        <v>9230924</v>
      </c>
      <c r="DD251" s="312"/>
      <c r="DE251" s="312" t="s">
        <v>980</v>
      </c>
      <c r="DF251" s="312">
        <v>416666.66666666698</v>
      </c>
      <c r="DG251" s="310" t="s">
        <v>188</v>
      </c>
      <c r="DH251" s="310" t="s">
        <v>1235</v>
      </c>
      <c r="DI251" s="310" t="s">
        <v>1236</v>
      </c>
      <c r="DJ251" s="312"/>
      <c r="DK251" s="312"/>
      <c r="DL251" s="312"/>
      <c r="DM251" s="310"/>
      <c r="DN251" s="312"/>
      <c r="DO251" s="312"/>
      <c r="DP251" s="312"/>
      <c r="DQ251" s="312"/>
      <c r="DR251" s="317"/>
      <c r="DS251" s="317"/>
      <c r="DT251" s="305"/>
    </row>
    <row r="252" spans="1:124" s="304" customFormat="1" ht="20.25" customHeight="1" x14ac:dyDescent="0.35">
      <c r="A252" s="307">
        <v>249</v>
      </c>
      <c r="B252" s="307" t="s">
        <v>1030</v>
      </c>
      <c r="C252" s="308" t="s">
        <v>600</v>
      </c>
      <c r="D252" s="308" t="s">
        <v>192</v>
      </c>
      <c r="E252" s="308" t="s">
        <v>193</v>
      </c>
      <c r="F252" s="307" t="s">
        <v>151</v>
      </c>
      <c r="G252" s="308" t="s">
        <v>194</v>
      </c>
      <c r="H252" s="308" t="s">
        <v>129</v>
      </c>
      <c r="I252" s="308" t="s">
        <v>179</v>
      </c>
      <c r="J252" s="308" t="s">
        <v>131</v>
      </c>
      <c r="K252" s="308" t="s">
        <v>132</v>
      </c>
      <c r="L252" s="318">
        <v>43770</v>
      </c>
      <c r="M252" s="309"/>
      <c r="N252" s="309"/>
      <c r="O252" s="318"/>
      <c r="P252" s="310" t="s">
        <v>133</v>
      </c>
      <c r="Q252" s="311" t="s">
        <v>774</v>
      </c>
      <c r="R252" s="310" t="s">
        <v>134</v>
      </c>
      <c r="S252" s="312">
        <v>0</v>
      </c>
      <c r="T252" s="312">
        <v>5000000</v>
      </c>
      <c r="U252" s="312"/>
      <c r="V252" s="313">
        <v>5000000</v>
      </c>
      <c r="W252" s="312">
        <v>0</v>
      </c>
      <c r="X252" s="312">
        <v>0</v>
      </c>
      <c r="Y252" s="312">
        <v>0</v>
      </c>
      <c r="Z252" s="314">
        <v>200000</v>
      </c>
      <c r="AA252" s="312">
        <v>0</v>
      </c>
      <c r="AB252" s="312">
        <v>730000</v>
      </c>
      <c r="AC252" s="315">
        <v>930000</v>
      </c>
      <c r="AD252" s="312" t="s">
        <v>1246</v>
      </c>
      <c r="AE252" s="316">
        <v>26</v>
      </c>
      <c r="AF252" s="316">
        <v>26</v>
      </c>
      <c r="AG252" s="316">
        <v>0</v>
      </c>
      <c r="AH252" s="316">
        <v>0</v>
      </c>
      <c r="AI252" s="316">
        <v>0</v>
      </c>
      <c r="AJ252" s="316">
        <v>26</v>
      </c>
      <c r="AK252" s="316">
        <v>0</v>
      </c>
      <c r="AL252" s="316">
        <v>0</v>
      </c>
      <c r="AM252" s="316">
        <v>0</v>
      </c>
      <c r="AN252" s="316">
        <v>0</v>
      </c>
      <c r="AO252" s="316">
        <v>0</v>
      </c>
      <c r="AP252" s="316">
        <v>0</v>
      </c>
      <c r="AQ252" s="312">
        <v>5000000</v>
      </c>
      <c r="AR252" s="312">
        <v>0</v>
      </c>
      <c r="AS252" s="312">
        <v>0</v>
      </c>
      <c r="AT252" s="312">
        <v>5000000</v>
      </c>
      <c r="AU252" s="312">
        <v>0</v>
      </c>
      <c r="AV252" s="312">
        <v>0</v>
      </c>
      <c r="AW252" s="312">
        <v>0</v>
      </c>
      <c r="AX252" s="312">
        <v>200000</v>
      </c>
      <c r="AY252" s="218">
        <v>0</v>
      </c>
      <c r="AZ252" s="312">
        <v>0</v>
      </c>
      <c r="BA252" s="218">
        <v>0</v>
      </c>
      <c r="BB252" s="312">
        <v>0</v>
      </c>
      <c r="BC252" s="312">
        <v>0</v>
      </c>
      <c r="BD252" s="312">
        <v>730000</v>
      </c>
      <c r="BE252" s="312">
        <v>930000</v>
      </c>
      <c r="BF252" s="218">
        <v>17394</v>
      </c>
      <c r="BG252" s="218">
        <v>0</v>
      </c>
      <c r="BH252" s="218">
        <v>0</v>
      </c>
      <c r="BI252" s="218">
        <v>0</v>
      </c>
      <c r="BJ252" s="218">
        <v>0</v>
      </c>
      <c r="BK252" s="218">
        <v>0</v>
      </c>
      <c r="BL252" s="218">
        <v>0</v>
      </c>
      <c r="BM252" s="218">
        <v>0</v>
      </c>
      <c r="BN252" s="218">
        <v>0</v>
      </c>
      <c r="BO252" s="218">
        <v>0</v>
      </c>
      <c r="BP252" s="218">
        <v>0</v>
      </c>
      <c r="BQ252" s="312">
        <v>0</v>
      </c>
      <c r="BR252" s="218">
        <v>0</v>
      </c>
      <c r="BS252" s="312">
        <v>17394</v>
      </c>
      <c r="BT252" s="315">
        <v>5947394</v>
      </c>
      <c r="BU252" s="312">
        <v>0</v>
      </c>
      <c r="BV252" s="312">
        <v>200000</v>
      </c>
      <c r="BW252" s="312">
        <v>730000</v>
      </c>
      <c r="BX252" s="312">
        <v>11000000</v>
      </c>
      <c r="BY252" s="312">
        <v>0</v>
      </c>
      <c r="BZ252" s="312">
        <v>0</v>
      </c>
      <c r="CA252" s="312">
        <v>400000</v>
      </c>
      <c r="CB252" s="312">
        <v>50000</v>
      </c>
      <c r="CC252" s="312">
        <v>75000</v>
      </c>
      <c r="CD252" s="312">
        <v>0</v>
      </c>
      <c r="CE252" s="312">
        <v>525000</v>
      </c>
      <c r="CF252" s="312">
        <v>12455000</v>
      </c>
      <c r="CG252" s="312">
        <v>0</v>
      </c>
      <c r="CH252" s="312">
        <v>0</v>
      </c>
      <c r="CI252" s="312">
        <v>0</v>
      </c>
      <c r="CJ252" s="312">
        <v>0</v>
      </c>
      <c r="CK252" s="312">
        <v>0</v>
      </c>
      <c r="CL252" s="312">
        <v>50000</v>
      </c>
      <c r="CM252" s="312">
        <v>0</v>
      </c>
      <c r="CN252" s="312">
        <v>0</v>
      </c>
      <c r="CO252" s="312">
        <v>1550000</v>
      </c>
      <c r="CP252" s="312">
        <v>0</v>
      </c>
      <c r="CQ252" s="312">
        <v>1600000</v>
      </c>
      <c r="CR252" s="312">
        <v>3822394</v>
      </c>
      <c r="CS252" s="312">
        <v>0</v>
      </c>
      <c r="CT252" s="315">
        <v>3822394</v>
      </c>
      <c r="CU252" s="312">
        <v>850000</v>
      </c>
      <c r="CV252" s="312">
        <v>0</v>
      </c>
      <c r="CW252" s="312">
        <v>150000</v>
      </c>
      <c r="CX252" s="312"/>
      <c r="CY252" s="312">
        <v>0</v>
      </c>
      <c r="CZ252" s="312">
        <v>1000000</v>
      </c>
      <c r="DA252" s="312">
        <v>1525000</v>
      </c>
      <c r="DB252" s="312">
        <v>100000</v>
      </c>
      <c r="DC252" s="312">
        <v>7047394</v>
      </c>
      <c r="DD252" s="312"/>
      <c r="DE252" s="312" t="s">
        <v>980</v>
      </c>
      <c r="DF252" s="312">
        <v>416666.66666666698</v>
      </c>
      <c r="DG252" s="310" t="s">
        <v>203</v>
      </c>
      <c r="DH252" s="310" t="s">
        <v>1235</v>
      </c>
      <c r="DI252" s="310" t="s">
        <v>1236</v>
      </c>
      <c r="DJ252" s="312"/>
      <c r="DK252" s="312"/>
      <c r="DL252" s="312"/>
      <c r="DM252" s="310"/>
      <c r="DN252" s="312"/>
      <c r="DO252" s="312"/>
      <c r="DP252" s="312"/>
      <c r="DQ252" s="312"/>
      <c r="DR252" s="317"/>
      <c r="DS252" s="317"/>
      <c r="DT252" s="305"/>
    </row>
    <row r="253" spans="1:124" s="304" customFormat="1" ht="20.25" customHeight="1" x14ac:dyDescent="0.35">
      <c r="A253" s="307">
        <v>250</v>
      </c>
      <c r="B253" s="307" t="s">
        <v>1031</v>
      </c>
      <c r="C253" s="308" t="s">
        <v>601</v>
      </c>
      <c r="D253" s="308" t="s">
        <v>192</v>
      </c>
      <c r="E253" s="308" t="s">
        <v>193</v>
      </c>
      <c r="F253" s="307" t="s">
        <v>151</v>
      </c>
      <c r="G253" s="308" t="s">
        <v>194</v>
      </c>
      <c r="H253" s="308" t="s">
        <v>129</v>
      </c>
      <c r="I253" s="308" t="s">
        <v>179</v>
      </c>
      <c r="J253" s="308" t="s">
        <v>131</v>
      </c>
      <c r="K253" s="308" t="s">
        <v>132</v>
      </c>
      <c r="L253" s="318">
        <v>43773</v>
      </c>
      <c r="M253" s="309"/>
      <c r="N253" s="309"/>
      <c r="O253" s="318"/>
      <c r="P253" s="310" t="s">
        <v>133</v>
      </c>
      <c r="Q253" s="311" t="s">
        <v>774</v>
      </c>
      <c r="R253" s="310" t="s">
        <v>134</v>
      </c>
      <c r="S253" s="312">
        <v>0</v>
      </c>
      <c r="T253" s="312">
        <v>5000000</v>
      </c>
      <c r="U253" s="312"/>
      <c r="V253" s="313">
        <v>5000000</v>
      </c>
      <c r="W253" s="312">
        <v>0</v>
      </c>
      <c r="X253" s="312">
        <v>0</v>
      </c>
      <c r="Y253" s="312">
        <v>0</v>
      </c>
      <c r="Z253" s="314">
        <v>200000</v>
      </c>
      <c r="AA253" s="312">
        <v>0</v>
      </c>
      <c r="AB253" s="312">
        <v>730000</v>
      </c>
      <c r="AC253" s="315">
        <v>930000</v>
      </c>
      <c r="AD253" s="312" t="s">
        <v>1246</v>
      </c>
      <c r="AE253" s="316">
        <v>26</v>
      </c>
      <c r="AF253" s="316">
        <v>25</v>
      </c>
      <c r="AG253" s="316">
        <v>1</v>
      </c>
      <c r="AH253" s="316">
        <v>0</v>
      </c>
      <c r="AI253" s="316">
        <v>0</v>
      </c>
      <c r="AJ253" s="316">
        <v>26</v>
      </c>
      <c r="AK253" s="316">
        <v>0</v>
      </c>
      <c r="AL253" s="316">
        <v>0</v>
      </c>
      <c r="AM253" s="316">
        <v>0</v>
      </c>
      <c r="AN253" s="316">
        <v>0</v>
      </c>
      <c r="AO253" s="316">
        <v>0</v>
      </c>
      <c r="AP253" s="316">
        <v>0</v>
      </c>
      <c r="AQ253" s="312">
        <v>5000000</v>
      </c>
      <c r="AR253" s="312">
        <v>0</v>
      </c>
      <c r="AS253" s="312">
        <v>0</v>
      </c>
      <c r="AT253" s="312">
        <v>5000000</v>
      </c>
      <c r="AU253" s="312">
        <v>0</v>
      </c>
      <c r="AV253" s="312">
        <v>0</v>
      </c>
      <c r="AW253" s="312">
        <v>0</v>
      </c>
      <c r="AX253" s="312">
        <v>200000</v>
      </c>
      <c r="AY253" s="218">
        <v>0</v>
      </c>
      <c r="AZ253" s="312">
        <v>0</v>
      </c>
      <c r="BA253" s="218">
        <v>0</v>
      </c>
      <c r="BB253" s="312">
        <v>0</v>
      </c>
      <c r="BC253" s="312">
        <v>0</v>
      </c>
      <c r="BD253" s="312">
        <v>701923</v>
      </c>
      <c r="BE253" s="312">
        <v>901923</v>
      </c>
      <c r="BF253" s="218">
        <v>858067</v>
      </c>
      <c r="BG253" s="218">
        <v>0</v>
      </c>
      <c r="BH253" s="218">
        <v>0</v>
      </c>
      <c r="BI253" s="218">
        <v>0</v>
      </c>
      <c r="BJ253" s="218">
        <v>0</v>
      </c>
      <c r="BK253" s="218">
        <v>150000</v>
      </c>
      <c r="BL253" s="218">
        <v>0</v>
      </c>
      <c r="BM253" s="218">
        <v>0</v>
      </c>
      <c r="BN253" s="218">
        <v>0</v>
      </c>
      <c r="BO253" s="218">
        <v>0</v>
      </c>
      <c r="BP253" s="218">
        <v>0</v>
      </c>
      <c r="BQ253" s="312">
        <v>0</v>
      </c>
      <c r="BR253" s="218">
        <v>0</v>
      </c>
      <c r="BS253" s="312">
        <v>1008067</v>
      </c>
      <c r="BT253" s="315">
        <v>6909990</v>
      </c>
      <c r="BU253" s="312">
        <v>0</v>
      </c>
      <c r="BV253" s="312">
        <v>200000</v>
      </c>
      <c r="BW253" s="312">
        <v>701923</v>
      </c>
      <c r="BX253" s="312">
        <v>11000000</v>
      </c>
      <c r="BY253" s="312">
        <v>0</v>
      </c>
      <c r="BZ253" s="312">
        <v>0</v>
      </c>
      <c r="CA253" s="312">
        <v>400000</v>
      </c>
      <c r="CB253" s="312">
        <v>50000</v>
      </c>
      <c r="CC253" s="312">
        <v>75000</v>
      </c>
      <c r="CD253" s="312">
        <v>0</v>
      </c>
      <c r="CE253" s="312">
        <v>525000</v>
      </c>
      <c r="CF253" s="312">
        <v>12426923</v>
      </c>
      <c r="CG253" s="312">
        <v>0</v>
      </c>
      <c r="CH253" s="312">
        <v>0</v>
      </c>
      <c r="CI253" s="312">
        <v>0</v>
      </c>
      <c r="CJ253" s="312">
        <v>0</v>
      </c>
      <c r="CK253" s="312">
        <v>0</v>
      </c>
      <c r="CL253" s="312">
        <v>0</v>
      </c>
      <c r="CM253" s="312">
        <v>0</v>
      </c>
      <c r="CN253" s="312">
        <v>0</v>
      </c>
      <c r="CO253" s="312">
        <v>2800000</v>
      </c>
      <c r="CP253" s="312">
        <v>0</v>
      </c>
      <c r="CQ253" s="312">
        <v>2800000</v>
      </c>
      <c r="CR253" s="312">
        <v>3584990</v>
      </c>
      <c r="CS253" s="312">
        <v>0</v>
      </c>
      <c r="CT253" s="315">
        <v>3584990</v>
      </c>
      <c r="CU253" s="312">
        <v>850000</v>
      </c>
      <c r="CV253" s="312">
        <v>0</v>
      </c>
      <c r="CW253" s="312">
        <v>150000</v>
      </c>
      <c r="CX253" s="312"/>
      <c r="CY253" s="312">
        <v>0</v>
      </c>
      <c r="CZ253" s="312">
        <v>1000000</v>
      </c>
      <c r="DA253" s="312">
        <v>1525000</v>
      </c>
      <c r="DB253" s="312">
        <v>100000</v>
      </c>
      <c r="DC253" s="312">
        <v>8009990</v>
      </c>
      <c r="DD253" s="312"/>
      <c r="DE253" s="312" t="s">
        <v>980</v>
      </c>
      <c r="DF253" s="312">
        <v>416666.66666666698</v>
      </c>
      <c r="DG253" s="310" t="s">
        <v>195</v>
      </c>
      <c r="DH253" s="310" t="s">
        <v>1235</v>
      </c>
      <c r="DI253" s="310" t="s">
        <v>1236</v>
      </c>
      <c r="DJ253" s="312"/>
      <c r="DK253" s="312"/>
      <c r="DL253" s="312"/>
      <c r="DM253" s="310"/>
      <c r="DN253" s="312"/>
      <c r="DO253" s="312"/>
      <c r="DP253" s="312"/>
      <c r="DQ253" s="312"/>
      <c r="DR253" s="317"/>
      <c r="DS253" s="317"/>
      <c r="DT253" s="305"/>
    </row>
    <row r="254" spans="1:124" s="304" customFormat="1" ht="20.25" customHeight="1" x14ac:dyDescent="0.35">
      <c r="A254" s="307">
        <v>251</v>
      </c>
      <c r="B254" s="307" t="s">
        <v>1032</v>
      </c>
      <c r="C254" s="308" t="s">
        <v>602</v>
      </c>
      <c r="D254" s="308" t="s">
        <v>192</v>
      </c>
      <c r="E254" s="308" t="s">
        <v>193</v>
      </c>
      <c r="F254" s="307" t="s">
        <v>151</v>
      </c>
      <c r="G254" s="308" t="s">
        <v>194</v>
      </c>
      <c r="H254" s="308" t="s">
        <v>129</v>
      </c>
      <c r="I254" s="308" t="s">
        <v>179</v>
      </c>
      <c r="J254" s="308" t="s">
        <v>131</v>
      </c>
      <c r="K254" s="308" t="s">
        <v>132</v>
      </c>
      <c r="L254" s="318">
        <v>43794</v>
      </c>
      <c r="M254" s="309"/>
      <c r="N254" s="309"/>
      <c r="O254" s="318"/>
      <c r="P254" s="310" t="s">
        <v>133</v>
      </c>
      <c r="Q254" s="311" t="s">
        <v>774</v>
      </c>
      <c r="R254" s="310" t="s">
        <v>134</v>
      </c>
      <c r="S254" s="312">
        <v>0</v>
      </c>
      <c r="T254" s="312">
        <v>5000000</v>
      </c>
      <c r="U254" s="312"/>
      <c r="V254" s="313">
        <v>5000000</v>
      </c>
      <c r="W254" s="312">
        <v>0</v>
      </c>
      <c r="X254" s="312">
        <v>0</v>
      </c>
      <c r="Y254" s="312">
        <v>0</v>
      </c>
      <c r="Z254" s="314">
        <v>200000</v>
      </c>
      <c r="AA254" s="312">
        <v>0</v>
      </c>
      <c r="AB254" s="312">
        <v>730000</v>
      </c>
      <c r="AC254" s="315">
        <v>930000</v>
      </c>
      <c r="AD254" s="312" t="s">
        <v>1246</v>
      </c>
      <c r="AE254" s="316">
        <v>26</v>
      </c>
      <c r="AF254" s="316">
        <v>22.5</v>
      </c>
      <c r="AG254" s="316">
        <v>2.5</v>
      </c>
      <c r="AH254" s="316">
        <v>0</v>
      </c>
      <c r="AI254" s="316">
        <v>0</v>
      </c>
      <c r="AJ254" s="316">
        <v>25</v>
      </c>
      <c r="AK254" s="316">
        <v>0</v>
      </c>
      <c r="AL254" s="316">
        <v>0</v>
      </c>
      <c r="AM254" s="316">
        <v>0</v>
      </c>
      <c r="AN254" s="316">
        <v>0</v>
      </c>
      <c r="AO254" s="316">
        <v>0</v>
      </c>
      <c r="AP254" s="316">
        <v>0</v>
      </c>
      <c r="AQ254" s="312">
        <v>4807692.3076999998</v>
      </c>
      <c r="AR254" s="312">
        <v>0</v>
      </c>
      <c r="AS254" s="312">
        <v>0</v>
      </c>
      <c r="AT254" s="312">
        <v>4807692.3076999998</v>
      </c>
      <c r="AU254" s="312">
        <v>0</v>
      </c>
      <c r="AV254" s="312">
        <v>0</v>
      </c>
      <c r="AW254" s="312">
        <v>0</v>
      </c>
      <c r="AX254" s="312">
        <v>200000</v>
      </c>
      <c r="AY254" s="218">
        <v>0</v>
      </c>
      <c r="AZ254" s="312">
        <v>0</v>
      </c>
      <c r="BA254" s="218">
        <v>0</v>
      </c>
      <c r="BB254" s="312">
        <v>0</v>
      </c>
      <c r="BC254" s="312">
        <v>0</v>
      </c>
      <c r="BD254" s="312">
        <v>631731</v>
      </c>
      <c r="BE254" s="312">
        <v>831731</v>
      </c>
      <c r="BF254" s="218">
        <v>2409324</v>
      </c>
      <c r="BG254" s="218">
        <v>0</v>
      </c>
      <c r="BH254" s="218">
        <v>0</v>
      </c>
      <c r="BI254" s="218">
        <v>0</v>
      </c>
      <c r="BJ254" s="218">
        <v>0</v>
      </c>
      <c r="BK254" s="218">
        <v>0</v>
      </c>
      <c r="BL254" s="218">
        <v>0</v>
      </c>
      <c r="BM254" s="218">
        <v>0</v>
      </c>
      <c r="BN254" s="218">
        <v>0</v>
      </c>
      <c r="BO254" s="218">
        <v>0</v>
      </c>
      <c r="BP254" s="218">
        <v>0</v>
      </c>
      <c r="BQ254" s="312">
        <v>0</v>
      </c>
      <c r="BR254" s="218">
        <v>0</v>
      </c>
      <c r="BS254" s="312">
        <v>2409324</v>
      </c>
      <c r="BT254" s="315">
        <v>8048747.3076999998</v>
      </c>
      <c r="BU254" s="312">
        <v>0</v>
      </c>
      <c r="BV254" s="312">
        <v>200000</v>
      </c>
      <c r="BW254" s="312">
        <v>631731</v>
      </c>
      <c r="BX254" s="312">
        <v>11000000</v>
      </c>
      <c r="BY254" s="312">
        <v>0</v>
      </c>
      <c r="BZ254" s="312">
        <v>0</v>
      </c>
      <c r="CA254" s="312">
        <v>400000</v>
      </c>
      <c r="CB254" s="312">
        <v>50000</v>
      </c>
      <c r="CC254" s="312">
        <v>75000</v>
      </c>
      <c r="CD254" s="312">
        <v>0</v>
      </c>
      <c r="CE254" s="312">
        <v>525000</v>
      </c>
      <c r="CF254" s="312">
        <v>12356731</v>
      </c>
      <c r="CG254" s="312">
        <v>0</v>
      </c>
      <c r="CH254" s="312">
        <v>0</v>
      </c>
      <c r="CI254" s="312">
        <v>0</v>
      </c>
      <c r="CJ254" s="312">
        <v>0</v>
      </c>
      <c r="CK254" s="312">
        <v>0</v>
      </c>
      <c r="CL254" s="312">
        <v>50000</v>
      </c>
      <c r="CM254" s="312">
        <v>0</v>
      </c>
      <c r="CN254" s="312">
        <v>0</v>
      </c>
      <c r="CO254" s="312">
        <v>0</v>
      </c>
      <c r="CP254" s="312">
        <v>0</v>
      </c>
      <c r="CQ254" s="312">
        <v>50000</v>
      </c>
      <c r="CR254" s="312">
        <v>7473747</v>
      </c>
      <c r="CS254" s="312">
        <v>0</v>
      </c>
      <c r="CT254" s="315">
        <v>7473747</v>
      </c>
      <c r="CU254" s="312">
        <v>850000</v>
      </c>
      <c r="CV254" s="312">
        <v>0</v>
      </c>
      <c r="CW254" s="312">
        <v>150000</v>
      </c>
      <c r="CX254" s="312"/>
      <c r="CY254" s="312">
        <v>0</v>
      </c>
      <c r="CZ254" s="312">
        <v>1000000</v>
      </c>
      <c r="DA254" s="312">
        <v>1525000</v>
      </c>
      <c r="DB254" s="312">
        <v>100000</v>
      </c>
      <c r="DC254" s="312">
        <v>9148747</v>
      </c>
      <c r="DD254" s="312"/>
      <c r="DE254" s="312" t="s">
        <v>980</v>
      </c>
      <c r="DF254" s="312">
        <v>416666.66666666698</v>
      </c>
      <c r="DG254" s="310" t="s">
        <v>188</v>
      </c>
      <c r="DH254" s="310" t="s">
        <v>1235</v>
      </c>
      <c r="DI254" s="310" t="s">
        <v>1236</v>
      </c>
      <c r="DJ254" s="312"/>
      <c r="DK254" s="312"/>
      <c r="DL254" s="312"/>
      <c r="DM254" s="310"/>
      <c r="DN254" s="312"/>
      <c r="DO254" s="312"/>
      <c r="DP254" s="312"/>
      <c r="DQ254" s="312"/>
      <c r="DR254" s="317"/>
      <c r="DS254" s="317"/>
      <c r="DT254" s="305"/>
    </row>
    <row r="255" spans="1:124" s="304" customFormat="1" ht="20.25" customHeight="1" x14ac:dyDescent="0.35">
      <c r="A255" s="307">
        <v>252</v>
      </c>
      <c r="B255" s="307" t="s">
        <v>1034</v>
      </c>
      <c r="C255" s="308" t="s">
        <v>603</v>
      </c>
      <c r="D255" s="308" t="s">
        <v>192</v>
      </c>
      <c r="E255" s="308" t="s">
        <v>193</v>
      </c>
      <c r="F255" s="307" t="s">
        <v>151</v>
      </c>
      <c r="G255" s="308" t="s">
        <v>194</v>
      </c>
      <c r="H255" s="308" t="s">
        <v>129</v>
      </c>
      <c r="I255" s="308" t="s">
        <v>179</v>
      </c>
      <c r="J255" s="308" t="s">
        <v>131</v>
      </c>
      <c r="K255" s="308" t="s">
        <v>132</v>
      </c>
      <c r="L255" s="318">
        <v>43797</v>
      </c>
      <c r="M255" s="309"/>
      <c r="N255" s="309"/>
      <c r="O255" s="318"/>
      <c r="P255" s="310" t="s">
        <v>133</v>
      </c>
      <c r="Q255" s="311" t="s">
        <v>774</v>
      </c>
      <c r="R255" s="310" t="s">
        <v>134</v>
      </c>
      <c r="S255" s="312">
        <v>0</v>
      </c>
      <c r="T255" s="312">
        <v>5000000</v>
      </c>
      <c r="U255" s="312"/>
      <c r="V255" s="313">
        <v>5000000</v>
      </c>
      <c r="W255" s="312">
        <v>0</v>
      </c>
      <c r="X255" s="312">
        <v>0</v>
      </c>
      <c r="Y255" s="312">
        <v>0</v>
      </c>
      <c r="Z255" s="314">
        <v>200000</v>
      </c>
      <c r="AA255" s="312">
        <v>0</v>
      </c>
      <c r="AB255" s="312">
        <v>730000</v>
      </c>
      <c r="AC255" s="315">
        <v>930000</v>
      </c>
      <c r="AD255" s="312" t="s">
        <v>1246</v>
      </c>
      <c r="AE255" s="316">
        <v>26</v>
      </c>
      <c r="AF255" s="316">
        <v>24.5</v>
      </c>
      <c r="AG255" s="316">
        <v>1.5</v>
      </c>
      <c r="AH255" s="316">
        <v>0</v>
      </c>
      <c r="AI255" s="316">
        <v>0</v>
      </c>
      <c r="AJ255" s="316">
        <v>26</v>
      </c>
      <c r="AK255" s="316">
        <v>0</v>
      </c>
      <c r="AL255" s="316">
        <v>0</v>
      </c>
      <c r="AM255" s="316">
        <v>0</v>
      </c>
      <c r="AN255" s="316">
        <v>0</v>
      </c>
      <c r="AO255" s="316">
        <v>0</v>
      </c>
      <c r="AP255" s="316">
        <v>0</v>
      </c>
      <c r="AQ255" s="312">
        <v>5000000</v>
      </c>
      <c r="AR255" s="312">
        <v>0</v>
      </c>
      <c r="AS255" s="312">
        <v>0</v>
      </c>
      <c r="AT255" s="312">
        <v>5000000</v>
      </c>
      <c r="AU255" s="312">
        <v>0</v>
      </c>
      <c r="AV255" s="312">
        <v>0</v>
      </c>
      <c r="AW255" s="312">
        <v>0</v>
      </c>
      <c r="AX255" s="312">
        <v>200000</v>
      </c>
      <c r="AY255" s="218">
        <v>0</v>
      </c>
      <c r="AZ255" s="312">
        <v>0</v>
      </c>
      <c r="BA255" s="218">
        <v>0</v>
      </c>
      <c r="BB255" s="312">
        <v>0</v>
      </c>
      <c r="BC255" s="312">
        <v>0</v>
      </c>
      <c r="BD255" s="312">
        <v>687885</v>
      </c>
      <c r="BE255" s="312">
        <v>887885</v>
      </c>
      <c r="BF255" s="218">
        <v>1361595</v>
      </c>
      <c r="BG255" s="218">
        <v>0</v>
      </c>
      <c r="BH255" s="218">
        <v>0</v>
      </c>
      <c r="BI255" s="218">
        <v>0</v>
      </c>
      <c r="BJ255" s="218">
        <v>0</v>
      </c>
      <c r="BK255" s="218">
        <v>500000</v>
      </c>
      <c r="BL255" s="218">
        <v>0</v>
      </c>
      <c r="BM255" s="218">
        <v>0</v>
      </c>
      <c r="BN255" s="218">
        <v>0</v>
      </c>
      <c r="BO255" s="218">
        <v>0</v>
      </c>
      <c r="BP255" s="218">
        <v>0</v>
      </c>
      <c r="BQ255" s="312">
        <v>0</v>
      </c>
      <c r="BR255" s="218">
        <v>0</v>
      </c>
      <c r="BS255" s="312">
        <v>1861595</v>
      </c>
      <c r="BT255" s="315">
        <v>7749480</v>
      </c>
      <c r="BU255" s="312">
        <v>0</v>
      </c>
      <c r="BV255" s="312">
        <v>200000</v>
      </c>
      <c r="BW255" s="312">
        <v>687885</v>
      </c>
      <c r="BX255" s="312">
        <v>11000000</v>
      </c>
      <c r="BY255" s="312">
        <v>0</v>
      </c>
      <c r="BZ255" s="312">
        <v>0</v>
      </c>
      <c r="CA255" s="312">
        <v>400000</v>
      </c>
      <c r="CB255" s="312">
        <v>50000</v>
      </c>
      <c r="CC255" s="312">
        <v>75000</v>
      </c>
      <c r="CD255" s="312">
        <v>0</v>
      </c>
      <c r="CE255" s="312">
        <v>525000</v>
      </c>
      <c r="CF255" s="312">
        <v>12412885</v>
      </c>
      <c r="CG255" s="312">
        <v>0</v>
      </c>
      <c r="CH255" s="312">
        <v>0</v>
      </c>
      <c r="CI255" s="312">
        <v>0</v>
      </c>
      <c r="CJ255" s="312">
        <v>0</v>
      </c>
      <c r="CK255" s="312">
        <v>0</v>
      </c>
      <c r="CL255" s="312">
        <v>0</v>
      </c>
      <c r="CM255" s="312">
        <v>1300000</v>
      </c>
      <c r="CN255" s="312">
        <v>0</v>
      </c>
      <c r="CO255" s="312">
        <v>2667900</v>
      </c>
      <c r="CP255" s="312">
        <v>0</v>
      </c>
      <c r="CQ255" s="312">
        <v>3967900</v>
      </c>
      <c r="CR255" s="312">
        <v>3256580</v>
      </c>
      <c r="CS255" s="312">
        <v>0</v>
      </c>
      <c r="CT255" s="315">
        <v>3256580</v>
      </c>
      <c r="CU255" s="312">
        <v>850000</v>
      </c>
      <c r="CV255" s="312">
        <v>0</v>
      </c>
      <c r="CW255" s="312">
        <v>150000</v>
      </c>
      <c r="CX255" s="312"/>
      <c r="CY255" s="312">
        <v>0</v>
      </c>
      <c r="CZ255" s="312">
        <v>1000000</v>
      </c>
      <c r="DA255" s="312">
        <v>1525000</v>
      </c>
      <c r="DB255" s="312">
        <v>100000</v>
      </c>
      <c r="DC255" s="312">
        <v>8849480</v>
      </c>
      <c r="DD255" s="312"/>
      <c r="DE255" s="312" t="s">
        <v>980</v>
      </c>
      <c r="DF255" s="312">
        <v>416666.66666666698</v>
      </c>
      <c r="DG255" s="310" t="s">
        <v>195</v>
      </c>
      <c r="DH255" s="310" t="s">
        <v>1235</v>
      </c>
      <c r="DI255" s="310" t="s">
        <v>1236</v>
      </c>
      <c r="DJ255" s="312"/>
      <c r="DK255" s="312"/>
      <c r="DL255" s="312"/>
      <c r="DM255" s="310"/>
      <c r="DN255" s="312"/>
      <c r="DO255" s="312"/>
      <c r="DP255" s="312"/>
      <c r="DQ255" s="312"/>
      <c r="DR255" s="317"/>
      <c r="DS255" s="317"/>
      <c r="DT255" s="305"/>
    </row>
    <row r="256" spans="1:124" s="304" customFormat="1" ht="20.25" customHeight="1" x14ac:dyDescent="0.35">
      <c r="A256" s="307">
        <v>253</v>
      </c>
      <c r="B256" s="307" t="s">
        <v>1035</v>
      </c>
      <c r="C256" s="308" t="s">
        <v>551</v>
      </c>
      <c r="D256" s="308" t="s">
        <v>192</v>
      </c>
      <c r="E256" s="308" t="s">
        <v>193</v>
      </c>
      <c r="F256" s="307" t="s">
        <v>151</v>
      </c>
      <c r="G256" s="308" t="s">
        <v>194</v>
      </c>
      <c r="H256" s="308" t="s">
        <v>129</v>
      </c>
      <c r="I256" s="308" t="s">
        <v>179</v>
      </c>
      <c r="J256" s="308" t="s">
        <v>131</v>
      </c>
      <c r="K256" s="308" t="s">
        <v>132</v>
      </c>
      <c r="L256" s="318">
        <v>43801</v>
      </c>
      <c r="M256" s="309"/>
      <c r="N256" s="309"/>
      <c r="O256" s="318"/>
      <c r="P256" s="310" t="s">
        <v>133</v>
      </c>
      <c r="Q256" s="311" t="s">
        <v>774</v>
      </c>
      <c r="R256" s="310" t="s">
        <v>134</v>
      </c>
      <c r="S256" s="312">
        <v>0</v>
      </c>
      <c r="T256" s="312">
        <v>5000000</v>
      </c>
      <c r="U256" s="312"/>
      <c r="V256" s="313">
        <v>5000000</v>
      </c>
      <c r="W256" s="312">
        <v>0</v>
      </c>
      <c r="X256" s="312">
        <v>0</v>
      </c>
      <c r="Y256" s="312">
        <v>0</v>
      </c>
      <c r="Z256" s="314">
        <v>200000</v>
      </c>
      <c r="AA256" s="312">
        <v>0</v>
      </c>
      <c r="AB256" s="312">
        <v>730000</v>
      </c>
      <c r="AC256" s="315">
        <v>930000</v>
      </c>
      <c r="AD256" s="312" t="s">
        <v>1246</v>
      </c>
      <c r="AE256" s="316">
        <v>26</v>
      </c>
      <c r="AF256" s="316">
        <v>26</v>
      </c>
      <c r="AG256" s="316">
        <v>0</v>
      </c>
      <c r="AH256" s="316">
        <v>0</v>
      </c>
      <c r="AI256" s="316">
        <v>0</v>
      </c>
      <c r="AJ256" s="316">
        <v>26</v>
      </c>
      <c r="AK256" s="316">
        <v>0</v>
      </c>
      <c r="AL256" s="316">
        <v>0</v>
      </c>
      <c r="AM256" s="316">
        <v>0</v>
      </c>
      <c r="AN256" s="316">
        <v>0</v>
      </c>
      <c r="AO256" s="316">
        <v>0</v>
      </c>
      <c r="AP256" s="316">
        <v>0</v>
      </c>
      <c r="AQ256" s="312">
        <v>5000000</v>
      </c>
      <c r="AR256" s="312">
        <v>0</v>
      </c>
      <c r="AS256" s="312">
        <v>0</v>
      </c>
      <c r="AT256" s="312">
        <v>5000000</v>
      </c>
      <c r="AU256" s="312">
        <v>0</v>
      </c>
      <c r="AV256" s="312">
        <v>0</v>
      </c>
      <c r="AW256" s="312">
        <v>0</v>
      </c>
      <c r="AX256" s="312">
        <v>200000</v>
      </c>
      <c r="AY256" s="218">
        <v>0</v>
      </c>
      <c r="AZ256" s="312">
        <v>0</v>
      </c>
      <c r="BA256" s="218">
        <v>0</v>
      </c>
      <c r="BB256" s="312">
        <v>0</v>
      </c>
      <c r="BC256" s="312">
        <v>0</v>
      </c>
      <c r="BD256" s="312">
        <v>730000</v>
      </c>
      <c r="BE256" s="312">
        <v>930000</v>
      </c>
      <c r="BF256" s="218">
        <v>713645</v>
      </c>
      <c r="BG256" s="218">
        <v>0</v>
      </c>
      <c r="BH256" s="218">
        <v>0</v>
      </c>
      <c r="BI256" s="218">
        <v>0</v>
      </c>
      <c r="BJ256" s="218">
        <v>0</v>
      </c>
      <c r="BK256" s="218">
        <v>100000</v>
      </c>
      <c r="BL256" s="218">
        <v>0</v>
      </c>
      <c r="BM256" s="218">
        <v>0</v>
      </c>
      <c r="BN256" s="218">
        <v>0</v>
      </c>
      <c r="BO256" s="218">
        <v>0</v>
      </c>
      <c r="BP256" s="218">
        <v>0</v>
      </c>
      <c r="BQ256" s="312">
        <v>0</v>
      </c>
      <c r="BR256" s="218">
        <v>0</v>
      </c>
      <c r="BS256" s="312">
        <v>813645</v>
      </c>
      <c r="BT256" s="315">
        <v>6743645</v>
      </c>
      <c r="BU256" s="312">
        <v>0</v>
      </c>
      <c r="BV256" s="312">
        <v>200000</v>
      </c>
      <c r="BW256" s="312">
        <v>730000</v>
      </c>
      <c r="BX256" s="312">
        <v>11000000</v>
      </c>
      <c r="BY256" s="312">
        <v>0</v>
      </c>
      <c r="BZ256" s="312">
        <v>0</v>
      </c>
      <c r="CA256" s="312">
        <v>400000</v>
      </c>
      <c r="CB256" s="312">
        <v>50000</v>
      </c>
      <c r="CC256" s="312">
        <v>75000</v>
      </c>
      <c r="CD256" s="312">
        <v>0</v>
      </c>
      <c r="CE256" s="312">
        <v>525000</v>
      </c>
      <c r="CF256" s="312">
        <v>12455000</v>
      </c>
      <c r="CG256" s="312">
        <v>0</v>
      </c>
      <c r="CH256" s="312">
        <v>0</v>
      </c>
      <c r="CI256" s="312">
        <v>0</v>
      </c>
      <c r="CJ256" s="312">
        <v>0</v>
      </c>
      <c r="CK256" s="312">
        <v>0</v>
      </c>
      <c r="CL256" s="312">
        <v>50000</v>
      </c>
      <c r="CM256" s="312">
        <v>0</v>
      </c>
      <c r="CN256" s="312">
        <v>0</v>
      </c>
      <c r="CO256" s="312">
        <v>0</v>
      </c>
      <c r="CP256" s="312">
        <v>0</v>
      </c>
      <c r="CQ256" s="312">
        <v>50000</v>
      </c>
      <c r="CR256" s="312">
        <v>6168645</v>
      </c>
      <c r="CS256" s="312">
        <v>0</v>
      </c>
      <c r="CT256" s="315">
        <v>6168645</v>
      </c>
      <c r="CU256" s="312">
        <v>850000</v>
      </c>
      <c r="CV256" s="312">
        <v>0</v>
      </c>
      <c r="CW256" s="312">
        <v>150000</v>
      </c>
      <c r="CX256" s="312"/>
      <c r="CY256" s="312">
        <v>0</v>
      </c>
      <c r="CZ256" s="312">
        <v>1000000</v>
      </c>
      <c r="DA256" s="312">
        <v>1525000</v>
      </c>
      <c r="DB256" s="312">
        <v>100000</v>
      </c>
      <c r="DC256" s="312">
        <v>7843645</v>
      </c>
      <c r="DD256" s="312"/>
      <c r="DE256" s="312" t="s">
        <v>980</v>
      </c>
      <c r="DF256" s="312">
        <v>416666.66666666698</v>
      </c>
      <c r="DG256" s="310" t="s">
        <v>200</v>
      </c>
      <c r="DH256" s="310" t="s">
        <v>1235</v>
      </c>
      <c r="DI256" s="310" t="s">
        <v>1236</v>
      </c>
      <c r="DJ256" s="312"/>
      <c r="DK256" s="312"/>
      <c r="DL256" s="312"/>
      <c r="DM256" s="310"/>
      <c r="DN256" s="312"/>
      <c r="DO256" s="312"/>
      <c r="DP256" s="312"/>
      <c r="DQ256" s="312"/>
      <c r="DR256" s="317"/>
      <c r="DS256" s="317"/>
      <c r="DT256" s="305"/>
    </row>
    <row r="257" spans="1:124" s="304" customFormat="1" ht="20.25" customHeight="1" x14ac:dyDescent="0.35">
      <c r="A257" s="307">
        <v>254</v>
      </c>
      <c r="B257" s="307" t="s">
        <v>1036</v>
      </c>
      <c r="C257" s="308" t="s">
        <v>604</v>
      </c>
      <c r="D257" s="308" t="s">
        <v>192</v>
      </c>
      <c r="E257" s="308" t="s">
        <v>193</v>
      </c>
      <c r="F257" s="307" t="s">
        <v>151</v>
      </c>
      <c r="G257" s="308" t="s">
        <v>194</v>
      </c>
      <c r="H257" s="308" t="s">
        <v>129</v>
      </c>
      <c r="I257" s="308" t="s">
        <v>179</v>
      </c>
      <c r="J257" s="308" t="s">
        <v>131</v>
      </c>
      <c r="K257" s="308" t="s">
        <v>132</v>
      </c>
      <c r="L257" s="318">
        <v>43825</v>
      </c>
      <c r="M257" s="309"/>
      <c r="N257" s="309"/>
      <c r="O257" s="318"/>
      <c r="P257" s="310" t="s">
        <v>133</v>
      </c>
      <c r="Q257" s="311" t="s">
        <v>774</v>
      </c>
      <c r="R257" s="310" t="s">
        <v>134</v>
      </c>
      <c r="S257" s="312">
        <v>0</v>
      </c>
      <c r="T257" s="312">
        <v>5000000</v>
      </c>
      <c r="U257" s="312"/>
      <c r="V257" s="313">
        <v>5000000</v>
      </c>
      <c r="W257" s="312">
        <v>0</v>
      </c>
      <c r="X257" s="312">
        <v>0</v>
      </c>
      <c r="Y257" s="312">
        <v>0</v>
      </c>
      <c r="Z257" s="314">
        <v>200000</v>
      </c>
      <c r="AA257" s="312">
        <v>0</v>
      </c>
      <c r="AB257" s="312">
        <v>730000</v>
      </c>
      <c r="AC257" s="315">
        <v>930000</v>
      </c>
      <c r="AD257" s="312" t="s">
        <v>1246</v>
      </c>
      <c r="AE257" s="316">
        <v>26</v>
      </c>
      <c r="AF257" s="316">
        <v>25.5</v>
      </c>
      <c r="AG257" s="316">
        <v>0.5</v>
      </c>
      <c r="AH257" s="316">
        <v>0</v>
      </c>
      <c r="AI257" s="316">
        <v>0</v>
      </c>
      <c r="AJ257" s="316">
        <v>26</v>
      </c>
      <c r="AK257" s="316">
        <v>0</v>
      </c>
      <c r="AL257" s="316">
        <v>0</v>
      </c>
      <c r="AM257" s="316">
        <v>0</v>
      </c>
      <c r="AN257" s="316">
        <v>0</v>
      </c>
      <c r="AO257" s="316">
        <v>0</v>
      </c>
      <c r="AP257" s="316">
        <v>0</v>
      </c>
      <c r="AQ257" s="312">
        <v>5000000</v>
      </c>
      <c r="AR257" s="312">
        <v>0</v>
      </c>
      <c r="AS257" s="312">
        <v>0</v>
      </c>
      <c r="AT257" s="312">
        <v>5000000</v>
      </c>
      <c r="AU257" s="312">
        <v>0</v>
      </c>
      <c r="AV257" s="312">
        <v>0</v>
      </c>
      <c r="AW257" s="312">
        <v>0</v>
      </c>
      <c r="AX257" s="312">
        <v>200000</v>
      </c>
      <c r="AY257" s="218">
        <v>0</v>
      </c>
      <c r="AZ257" s="312">
        <v>0</v>
      </c>
      <c r="BA257" s="218">
        <v>0</v>
      </c>
      <c r="BB257" s="312">
        <v>0</v>
      </c>
      <c r="BC257" s="312">
        <v>0</v>
      </c>
      <c r="BD257" s="312">
        <v>715962</v>
      </c>
      <c r="BE257" s="312">
        <v>915962</v>
      </c>
      <c r="BF257" s="218">
        <v>5160123</v>
      </c>
      <c r="BG257" s="218">
        <v>0</v>
      </c>
      <c r="BH257" s="218">
        <v>0</v>
      </c>
      <c r="BI257" s="218">
        <v>0</v>
      </c>
      <c r="BJ257" s="218">
        <v>0</v>
      </c>
      <c r="BK257" s="218">
        <v>500000</v>
      </c>
      <c r="BL257" s="218">
        <v>0</v>
      </c>
      <c r="BM257" s="218">
        <v>0</v>
      </c>
      <c r="BN257" s="218">
        <v>0</v>
      </c>
      <c r="BO257" s="218">
        <v>0</v>
      </c>
      <c r="BP257" s="218">
        <v>0</v>
      </c>
      <c r="BQ257" s="312">
        <v>0</v>
      </c>
      <c r="BR257" s="218">
        <v>0</v>
      </c>
      <c r="BS257" s="312">
        <v>5660123</v>
      </c>
      <c r="BT257" s="315">
        <v>11576085</v>
      </c>
      <c r="BU257" s="312">
        <v>0</v>
      </c>
      <c r="BV257" s="312">
        <v>200000</v>
      </c>
      <c r="BW257" s="312">
        <v>715962</v>
      </c>
      <c r="BX257" s="312">
        <v>11000000</v>
      </c>
      <c r="BY257" s="312">
        <v>0</v>
      </c>
      <c r="BZ257" s="312">
        <v>0</v>
      </c>
      <c r="CA257" s="312">
        <v>400000</v>
      </c>
      <c r="CB257" s="312">
        <v>50000</v>
      </c>
      <c r="CC257" s="312">
        <v>75000</v>
      </c>
      <c r="CD257" s="312">
        <v>0</v>
      </c>
      <c r="CE257" s="312">
        <v>525000</v>
      </c>
      <c r="CF257" s="312">
        <v>12440962</v>
      </c>
      <c r="CG257" s="312">
        <v>0</v>
      </c>
      <c r="CH257" s="312">
        <v>0</v>
      </c>
      <c r="CI257" s="312">
        <v>0</v>
      </c>
      <c r="CJ257" s="312">
        <v>0</v>
      </c>
      <c r="CK257" s="312">
        <v>0</v>
      </c>
      <c r="CL257" s="312">
        <v>50000</v>
      </c>
      <c r="CM257" s="312">
        <v>0</v>
      </c>
      <c r="CN257" s="312">
        <v>0</v>
      </c>
      <c r="CO257" s="312">
        <v>1308900</v>
      </c>
      <c r="CP257" s="312">
        <v>0</v>
      </c>
      <c r="CQ257" s="312">
        <v>1358900</v>
      </c>
      <c r="CR257" s="312">
        <v>9692185</v>
      </c>
      <c r="CS257" s="312">
        <v>0</v>
      </c>
      <c r="CT257" s="315">
        <v>9692185</v>
      </c>
      <c r="CU257" s="312">
        <v>850000</v>
      </c>
      <c r="CV257" s="312">
        <v>0</v>
      </c>
      <c r="CW257" s="312">
        <v>150000</v>
      </c>
      <c r="CX257" s="312"/>
      <c r="CY257" s="312">
        <v>0</v>
      </c>
      <c r="CZ257" s="312">
        <v>1000000</v>
      </c>
      <c r="DA257" s="312">
        <v>1525000</v>
      </c>
      <c r="DB257" s="312">
        <v>100000</v>
      </c>
      <c r="DC257" s="312">
        <v>12676085</v>
      </c>
      <c r="DD257" s="312"/>
      <c r="DE257" s="312" t="s">
        <v>980</v>
      </c>
      <c r="DF257" s="312">
        <v>416666.66666666698</v>
      </c>
      <c r="DG257" s="310" t="s">
        <v>195</v>
      </c>
      <c r="DH257" s="310" t="s">
        <v>1235</v>
      </c>
      <c r="DI257" s="310" t="s">
        <v>1236</v>
      </c>
      <c r="DJ257" s="312"/>
      <c r="DK257" s="312"/>
      <c r="DL257" s="312"/>
      <c r="DM257" s="310"/>
      <c r="DN257" s="312"/>
      <c r="DO257" s="312"/>
      <c r="DP257" s="312"/>
      <c r="DQ257" s="312"/>
      <c r="DR257" s="317"/>
      <c r="DS257" s="317"/>
      <c r="DT257" s="305"/>
    </row>
    <row r="258" spans="1:124" s="304" customFormat="1" ht="20.25" customHeight="1" x14ac:dyDescent="0.35">
      <c r="A258" s="307">
        <v>255</v>
      </c>
      <c r="B258" s="307" t="s">
        <v>1037</v>
      </c>
      <c r="C258" s="308" t="s">
        <v>605</v>
      </c>
      <c r="D258" s="308" t="s">
        <v>192</v>
      </c>
      <c r="E258" s="308" t="s">
        <v>193</v>
      </c>
      <c r="F258" s="307" t="s">
        <v>151</v>
      </c>
      <c r="G258" s="308" t="s">
        <v>194</v>
      </c>
      <c r="H258" s="308" t="s">
        <v>129</v>
      </c>
      <c r="I258" s="308" t="s">
        <v>179</v>
      </c>
      <c r="J258" s="308" t="s">
        <v>131</v>
      </c>
      <c r="K258" s="308" t="s">
        <v>198</v>
      </c>
      <c r="L258" s="318">
        <v>43844</v>
      </c>
      <c r="M258" s="309"/>
      <c r="N258" s="309"/>
      <c r="O258" s="318">
        <v>44541</v>
      </c>
      <c r="P258" s="310" t="s">
        <v>133</v>
      </c>
      <c r="Q258" s="311" t="s">
        <v>774</v>
      </c>
      <c r="R258" s="310" t="s">
        <v>134</v>
      </c>
      <c r="S258" s="312">
        <v>0</v>
      </c>
      <c r="T258" s="312">
        <v>5000000</v>
      </c>
      <c r="U258" s="312"/>
      <c r="V258" s="313">
        <v>5000000</v>
      </c>
      <c r="W258" s="312">
        <v>0</v>
      </c>
      <c r="X258" s="312">
        <v>0</v>
      </c>
      <c r="Y258" s="312">
        <v>0</v>
      </c>
      <c r="Z258" s="314">
        <v>200000</v>
      </c>
      <c r="AA258" s="312">
        <v>0</v>
      </c>
      <c r="AB258" s="312">
        <v>730000</v>
      </c>
      <c r="AC258" s="315">
        <v>930000</v>
      </c>
      <c r="AD258" s="312" t="s">
        <v>1246</v>
      </c>
      <c r="AE258" s="316">
        <v>26</v>
      </c>
      <c r="AF258" s="316">
        <v>13</v>
      </c>
      <c r="AG258" s="316">
        <v>0</v>
      </c>
      <c r="AH258" s="316">
        <v>0</v>
      </c>
      <c r="AI258" s="316">
        <v>0</v>
      </c>
      <c r="AJ258" s="316">
        <v>13</v>
      </c>
      <c r="AK258" s="316">
        <v>0</v>
      </c>
      <c r="AL258" s="316">
        <v>0</v>
      </c>
      <c r="AM258" s="316">
        <v>0</v>
      </c>
      <c r="AN258" s="316">
        <v>0</v>
      </c>
      <c r="AO258" s="316">
        <v>0</v>
      </c>
      <c r="AP258" s="316">
        <v>0</v>
      </c>
      <c r="AQ258" s="312">
        <v>2500000</v>
      </c>
      <c r="AR258" s="312">
        <v>2030769</v>
      </c>
      <c r="AS258" s="312">
        <v>0</v>
      </c>
      <c r="AT258" s="312">
        <v>4530769</v>
      </c>
      <c r="AU258" s="312">
        <v>0</v>
      </c>
      <c r="AV258" s="312">
        <v>0</v>
      </c>
      <c r="AW258" s="312">
        <v>0</v>
      </c>
      <c r="AX258" s="312">
        <v>100000</v>
      </c>
      <c r="AY258" s="218">
        <v>0</v>
      </c>
      <c r="AZ258" s="312">
        <v>0</v>
      </c>
      <c r="BA258" s="218">
        <v>0</v>
      </c>
      <c r="BB258" s="312">
        <v>0</v>
      </c>
      <c r="BC258" s="312">
        <v>0</v>
      </c>
      <c r="BD258" s="312">
        <v>365000</v>
      </c>
      <c r="BE258" s="312">
        <v>465000</v>
      </c>
      <c r="BF258" s="218">
        <v>277946</v>
      </c>
      <c r="BG258" s="218">
        <v>0</v>
      </c>
      <c r="BH258" s="218">
        <v>0</v>
      </c>
      <c r="BI258" s="218">
        <v>0</v>
      </c>
      <c r="BJ258" s="218">
        <v>0</v>
      </c>
      <c r="BK258" s="218">
        <v>100000</v>
      </c>
      <c r="BL258" s="218">
        <v>0</v>
      </c>
      <c r="BM258" s="218">
        <v>0</v>
      </c>
      <c r="BN258" s="218">
        <v>0</v>
      </c>
      <c r="BO258" s="218">
        <v>0</v>
      </c>
      <c r="BP258" s="218">
        <v>0</v>
      </c>
      <c r="BQ258" s="312">
        <v>0</v>
      </c>
      <c r="BR258" s="218">
        <v>0</v>
      </c>
      <c r="BS258" s="312">
        <v>377946</v>
      </c>
      <c r="BT258" s="315">
        <v>5373715</v>
      </c>
      <c r="BU258" s="312">
        <v>0</v>
      </c>
      <c r="BV258" s="312">
        <v>100000</v>
      </c>
      <c r="BW258" s="312">
        <v>365000</v>
      </c>
      <c r="BX258" s="312">
        <v>11000000</v>
      </c>
      <c r="BY258" s="312">
        <v>0</v>
      </c>
      <c r="BZ258" s="312">
        <v>0</v>
      </c>
      <c r="CA258" s="312">
        <v>0</v>
      </c>
      <c r="CB258" s="312">
        <v>0</v>
      </c>
      <c r="CC258" s="312">
        <v>0</v>
      </c>
      <c r="CD258" s="312">
        <v>216000</v>
      </c>
      <c r="CE258" s="312">
        <v>216000</v>
      </c>
      <c r="CF258" s="312">
        <v>11681000</v>
      </c>
      <c r="CG258" s="312">
        <v>0</v>
      </c>
      <c r="CH258" s="312">
        <v>0</v>
      </c>
      <c r="CI258" s="312">
        <v>0</v>
      </c>
      <c r="CJ258" s="312">
        <v>0</v>
      </c>
      <c r="CK258" s="312">
        <v>0</v>
      </c>
      <c r="CL258" s="312">
        <v>0</v>
      </c>
      <c r="CM258" s="312">
        <v>0</v>
      </c>
      <c r="CN258" s="312">
        <v>0</v>
      </c>
      <c r="CO258" s="312">
        <v>0</v>
      </c>
      <c r="CP258" s="312">
        <v>0</v>
      </c>
      <c r="CQ258" s="312">
        <v>0</v>
      </c>
      <c r="CR258" s="312">
        <v>5157715</v>
      </c>
      <c r="CS258" s="312">
        <v>0</v>
      </c>
      <c r="CT258" s="315">
        <v>5157715</v>
      </c>
      <c r="CU258" s="312">
        <v>0</v>
      </c>
      <c r="CV258" s="312">
        <v>0</v>
      </c>
      <c r="CW258" s="312">
        <v>0</v>
      </c>
      <c r="CX258" s="312"/>
      <c r="CY258" s="312">
        <v>0</v>
      </c>
      <c r="CZ258" s="312">
        <v>0</v>
      </c>
      <c r="DA258" s="312">
        <v>216000</v>
      </c>
      <c r="DB258" s="312">
        <v>0</v>
      </c>
      <c r="DC258" s="312">
        <v>5373715</v>
      </c>
      <c r="DD258" s="312"/>
      <c r="DE258" s="312" t="s">
        <v>980</v>
      </c>
      <c r="DF258" s="312">
        <v>416666.66666666698</v>
      </c>
      <c r="DG258" s="310" t="s">
        <v>188</v>
      </c>
      <c r="DH258" s="310" t="s">
        <v>1235</v>
      </c>
      <c r="DI258" s="310" t="s">
        <v>1236</v>
      </c>
      <c r="DJ258" s="312"/>
      <c r="DK258" s="312"/>
      <c r="DL258" s="312"/>
      <c r="DM258" s="310"/>
      <c r="DN258" s="312"/>
      <c r="DO258" s="312"/>
      <c r="DP258" s="312"/>
      <c r="DQ258" s="312"/>
      <c r="DR258" s="317"/>
      <c r="DS258" s="317"/>
      <c r="DT258" s="305"/>
    </row>
    <row r="259" spans="1:124" s="304" customFormat="1" ht="20.25" customHeight="1" x14ac:dyDescent="0.35">
      <c r="A259" s="307">
        <v>256</v>
      </c>
      <c r="B259" s="307" t="s">
        <v>1038</v>
      </c>
      <c r="C259" s="308" t="s">
        <v>606</v>
      </c>
      <c r="D259" s="308" t="s">
        <v>192</v>
      </c>
      <c r="E259" s="308" t="s">
        <v>193</v>
      </c>
      <c r="F259" s="307" t="s">
        <v>151</v>
      </c>
      <c r="G259" s="308" t="s">
        <v>194</v>
      </c>
      <c r="H259" s="308" t="s">
        <v>169</v>
      </c>
      <c r="I259" s="308" t="s">
        <v>179</v>
      </c>
      <c r="J259" s="308" t="s">
        <v>131</v>
      </c>
      <c r="K259" s="308" t="s">
        <v>132</v>
      </c>
      <c r="L259" s="318">
        <v>43978</v>
      </c>
      <c r="M259" s="309"/>
      <c r="N259" s="309"/>
      <c r="O259" s="318"/>
      <c r="P259" s="310" t="s">
        <v>133</v>
      </c>
      <c r="Q259" s="311" t="s">
        <v>774</v>
      </c>
      <c r="R259" s="310" t="s">
        <v>134</v>
      </c>
      <c r="S259" s="312">
        <v>0</v>
      </c>
      <c r="T259" s="312">
        <v>5000000</v>
      </c>
      <c r="U259" s="312"/>
      <c r="V259" s="313">
        <v>5000000</v>
      </c>
      <c r="W259" s="312">
        <v>0</v>
      </c>
      <c r="X259" s="312">
        <v>0</v>
      </c>
      <c r="Y259" s="312">
        <v>0</v>
      </c>
      <c r="Z259" s="314">
        <v>200000</v>
      </c>
      <c r="AA259" s="312">
        <v>0</v>
      </c>
      <c r="AB259" s="312">
        <v>730000</v>
      </c>
      <c r="AC259" s="315">
        <v>930000</v>
      </c>
      <c r="AD259" s="312" t="s">
        <v>1246</v>
      </c>
      <c r="AE259" s="316">
        <v>26</v>
      </c>
      <c r="AF259" s="316">
        <v>26</v>
      </c>
      <c r="AG259" s="316">
        <v>0</v>
      </c>
      <c r="AH259" s="316">
        <v>0</v>
      </c>
      <c r="AI259" s="316">
        <v>0</v>
      </c>
      <c r="AJ259" s="316">
        <v>26</v>
      </c>
      <c r="AK259" s="316">
        <v>0</v>
      </c>
      <c r="AL259" s="316">
        <v>0</v>
      </c>
      <c r="AM259" s="316">
        <v>0</v>
      </c>
      <c r="AN259" s="316">
        <v>0</v>
      </c>
      <c r="AO259" s="316">
        <v>0</v>
      </c>
      <c r="AP259" s="316">
        <v>0</v>
      </c>
      <c r="AQ259" s="312">
        <v>5000000</v>
      </c>
      <c r="AR259" s="312">
        <v>0</v>
      </c>
      <c r="AS259" s="312">
        <v>0</v>
      </c>
      <c r="AT259" s="312">
        <v>5000000</v>
      </c>
      <c r="AU259" s="312">
        <v>0</v>
      </c>
      <c r="AV259" s="312">
        <v>0</v>
      </c>
      <c r="AW259" s="312">
        <v>0</v>
      </c>
      <c r="AX259" s="312">
        <v>200000</v>
      </c>
      <c r="AY259" s="218">
        <v>0</v>
      </c>
      <c r="AZ259" s="312">
        <v>0</v>
      </c>
      <c r="BA259" s="218">
        <v>0</v>
      </c>
      <c r="BB259" s="312">
        <v>0</v>
      </c>
      <c r="BC259" s="312">
        <v>0</v>
      </c>
      <c r="BD259" s="312">
        <v>730000</v>
      </c>
      <c r="BE259" s="312">
        <v>930000</v>
      </c>
      <c r="BF259" s="218">
        <v>1010490</v>
      </c>
      <c r="BG259" s="218">
        <v>0</v>
      </c>
      <c r="BH259" s="218">
        <v>0</v>
      </c>
      <c r="BI259" s="218">
        <v>0</v>
      </c>
      <c r="BJ259" s="218">
        <v>0</v>
      </c>
      <c r="BK259" s="218">
        <v>100000</v>
      </c>
      <c r="BL259" s="218">
        <v>0</v>
      </c>
      <c r="BM259" s="218">
        <v>0</v>
      </c>
      <c r="BN259" s="218">
        <v>0</v>
      </c>
      <c r="BO259" s="218">
        <v>0</v>
      </c>
      <c r="BP259" s="218">
        <v>0</v>
      </c>
      <c r="BQ259" s="312">
        <v>0</v>
      </c>
      <c r="BR259" s="218">
        <v>0</v>
      </c>
      <c r="BS259" s="312">
        <v>1110490</v>
      </c>
      <c r="BT259" s="315">
        <v>7040490</v>
      </c>
      <c r="BU259" s="312">
        <v>0</v>
      </c>
      <c r="BV259" s="312">
        <v>200000</v>
      </c>
      <c r="BW259" s="312">
        <v>730000</v>
      </c>
      <c r="BX259" s="312">
        <v>11000000</v>
      </c>
      <c r="BY259" s="312">
        <v>0</v>
      </c>
      <c r="BZ259" s="312">
        <v>0</v>
      </c>
      <c r="CA259" s="312">
        <v>400000</v>
      </c>
      <c r="CB259" s="312">
        <v>50000</v>
      </c>
      <c r="CC259" s="312">
        <v>75000</v>
      </c>
      <c r="CD259" s="312">
        <v>0</v>
      </c>
      <c r="CE259" s="312">
        <v>525000</v>
      </c>
      <c r="CF259" s="312">
        <v>12455000</v>
      </c>
      <c r="CG259" s="312">
        <v>0</v>
      </c>
      <c r="CH259" s="312">
        <v>0</v>
      </c>
      <c r="CI259" s="312">
        <v>0</v>
      </c>
      <c r="CJ259" s="312">
        <v>0</v>
      </c>
      <c r="CK259" s="312">
        <v>0</v>
      </c>
      <c r="CL259" s="312">
        <v>50000</v>
      </c>
      <c r="CM259" s="312">
        <v>0</v>
      </c>
      <c r="CN259" s="312">
        <v>0</v>
      </c>
      <c r="CO259" s="312">
        <v>0</v>
      </c>
      <c r="CP259" s="312">
        <v>0</v>
      </c>
      <c r="CQ259" s="312">
        <v>50000</v>
      </c>
      <c r="CR259" s="312">
        <v>6465490</v>
      </c>
      <c r="CS259" s="312">
        <v>0</v>
      </c>
      <c r="CT259" s="315">
        <v>6465490</v>
      </c>
      <c r="CU259" s="312">
        <v>850000</v>
      </c>
      <c r="CV259" s="312">
        <v>0</v>
      </c>
      <c r="CW259" s="312">
        <v>150000</v>
      </c>
      <c r="CX259" s="312"/>
      <c r="CY259" s="312">
        <v>0</v>
      </c>
      <c r="CZ259" s="312">
        <v>1000000</v>
      </c>
      <c r="DA259" s="312">
        <v>1525000</v>
      </c>
      <c r="DB259" s="312">
        <v>100000</v>
      </c>
      <c r="DC259" s="312">
        <v>8140490</v>
      </c>
      <c r="DD259" s="312"/>
      <c r="DE259" s="312" t="s">
        <v>982</v>
      </c>
      <c r="DF259" s="312">
        <v>416666.66666666698</v>
      </c>
      <c r="DG259" s="310" t="s">
        <v>212</v>
      </c>
      <c r="DH259" s="310" t="s">
        <v>1235</v>
      </c>
      <c r="DI259" s="310" t="s">
        <v>1237</v>
      </c>
      <c r="DJ259" s="312"/>
      <c r="DK259" s="312"/>
      <c r="DL259" s="312"/>
      <c r="DM259" s="310"/>
      <c r="DN259" s="312"/>
      <c r="DO259" s="312"/>
      <c r="DP259" s="312"/>
      <c r="DQ259" s="312"/>
      <c r="DR259" s="317"/>
      <c r="DS259" s="317"/>
      <c r="DT259" s="305"/>
    </row>
    <row r="260" spans="1:124" s="304" customFormat="1" ht="20.25" customHeight="1" x14ac:dyDescent="0.35">
      <c r="A260" s="307">
        <v>257</v>
      </c>
      <c r="B260" s="307" t="s">
        <v>1040</v>
      </c>
      <c r="C260" s="308" t="s">
        <v>607</v>
      </c>
      <c r="D260" s="308" t="s">
        <v>192</v>
      </c>
      <c r="E260" s="308" t="s">
        <v>193</v>
      </c>
      <c r="F260" s="307" t="s">
        <v>151</v>
      </c>
      <c r="G260" s="308" t="s">
        <v>194</v>
      </c>
      <c r="H260" s="308" t="s">
        <v>129</v>
      </c>
      <c r="I260" s="308" t="s">
        <v>179</v>
      </c>
      <c r="J260" s="308" t="s">
        <v>131</v>
      </c>
      <c r="K260" s="308" t="s">
        <v>132</v>
      </c>
      <c r="L260" s="318">
        <v>44013</v>
      </c>
      <c r="M260" s="309"/>
      <c r="N260" s="309"/>
      <c r="O260" s="318"/>
      <c r="P260" s="310" t="s">
        <v>133</v>
      </c>
      <c r="Q260" s="311" t="s">
        <v>774</v>
      </c>
      <c r="R260" s="310" t="s">
        <v>134</v>
      </c>
      <c r="S260" s="312">
        <v>0</v>
      </c>
      <c r="T260" s="312">
        <v>5000000</v>
      </c>
      <c r="U260" s="312"/>
      <c r="V260" s="313">
        <v>5000000</v>
      </c>
      <c r="W260" s="312">
        <v>0</v>
      </c>
      <c r="X260" s="312">
        <v>0</v>
      </c>
      <c r="Y260" s="312">
        <v>0</v>
      </c>
      <c r="Z260" s="314">
        <v>200000</v>
      </c>
      <c r="AA260" s="312">
        <v>0</v>
      </c>
      <c r="AB260" s="312">
        <v>730000</v>
      </c>
      <c r="AC260" s="315">
        <v>930000</v>
      </c>
      <c r="AD260" s="312" t="s">
        <v>1246</v>
      </c>
      <c r="AE260" s="316">
        <v>26</v>
      </c>
      <c r="AF260" s="316">
        <v>25</v>
      </c>
      <c r="AG260" s="316">
        <v>0</v>
      </c>
      <c r="AH260" s="316">
        <v>0</v>
      </c>
      <c r="AI260" s="316">
        <v>0</v>
      </c>
      <c r="AJ260" s="316">
        <v>25</v>
      </c>
      <c r="AK260" s="316">
        <v>0</v>
      </c>
      <c r="AL260" s="316">
        <v>0</v>
      </c>
      <c r="AM260" s="316">
        <v>0</v>
      </c>
      <c r="AN260" s="316">
        <v>0</v>
      </c>
      <c r="AO260" s="316">
        <v>0</v>
      </c>
      <c r="AP260" s="316">
        <v>0</v>
      </c>
      <c r="AQ260" s="312">
        <v>4807692.3076999998</v>
      </c>
      <c r="AR260" s="312">
        <v>0</v>
      </c>
      <c r="AS260" s="312">
        <v>0</v>
      </c>
      <c r="AT260" s="312">
        <v>4807692.3076999998</v>
      </c>
      <c r="AU260" s="312">
        <v>0</v>
      </c>
      <c r="AV260" s="312">
        <v>0</v>
      </c>
      <c r="AW260" s="312">
        <v>0</v>
      </c>
      <c r="AX260" s="312">
        <v>200000</v>
      </c>
      <c r="AY260" s="218">
        <v>0</v>
      </c>
      <c r="AZ260" s="312">
        <v>0</v>
      </c>
      <c r="BA260" s="218">
        <v>0</v>
      </c>
      <c r="BB260" s="312">
        <v>0</v>
      </c>
      <c r="BC260" s="312">
        <v>0</v>
      </c>
      <c r="BD260" s="312">
        <v>701923</v>
      </c>
      <c r="BE260" s="312">
        <v>901923</v>
      </c>
      <c r="BF260" s="218">
        <v>0</v>
      </c>
      <c r="BG260" s="218">
        <v>0</v>
      </c>
      <c r="BH260" s="218">
        <v>0</v>
      </c>
      <c r="BI260" s="218">
        <v>0</v>
      </c>
      <c r="BJ260" s="218">
        <v>0</v>
      </c>
      <c r="BK260" s="218">
        <v>150000</v>
      </c>
      <c r="BL260" s="218">
        <v>0</v>
      </c>
      <c r="BM260" s="218">
        <v>0</v>
      </c>
      <c r="BN260" s="218">
        <v>0</v>
      </c>
      <c r="BO260" s="218">
        <v>0</v>
      </c>
      <c r="BP260" s="218">
        <v>0</v>
      </c>
      <c r="BQ260" s="312">
        <v>0</v>
      </c>
      <c r="BR260" s="218">
        <v>0</v>
      </c>
      <c r="BS260" s="312">
        <v>150000</v>
      </c>
      <c r="BT260" s="315">
        <v>5859615.3076999998</v>
      </c>
      <c r="BU260" s="312">
        <v>0</v>
      </c>
      <c r="BV260" s="312">
        <v>200000</v>
      </c>
      <c r="BW260" s="312">
        <v>701923</v>
      </c>
      <c r="BX260" s="312">
        <v>11000000</v>
      </c>
      <c r="BY260" s="312">
        <v>0</v>
      </c>
      <c r="BZ260" s="312">
        <v>0</v>
      </c>
      <c r="CA260" s="312">
        <v>400000</v>
      </c>
      <c r="CB260" s="312">
        <v>50000</v>
      </c>
      <c r="CC260" s="312">
        <v>75000</v>
      </c>
      <c r="CD260" s="312">
        <v>0</v>
      </c>
      <c r="CE260" s="312">
        <v>525000</v>
      </c>
      <c r="CF260" s="312">
        <v>12426923</v>
      </c>
      <c r="CG260" s="312">
        <v>0</v>
      </c>
      <c r="CH260" s="312">
        <v>0</v>
      </c>
      <c r="CI260" s="312">
        <v>0</v>
      </c>
      <c r="CJ260" s="312">
        <v>0</v>
      </c>
      <c r="CK260" s="312">
        <v>0</v>
      </c>
      <c r="CL260" s="312">
        <v>50000</v>
      </c>
      <c r="CM260" s="312">
        <v>0</v>
      </c>
      <c r="CN260" s="312">
        <v>0</v>
      </c>
      <c r="CO260" s="312">
        <v>2653000</v>
      </c>
      <c r="CP260" s="312">
        <v>0</v>
      </c>
      <c r="CQ260" s="312">
        <v>2703000</v>
      </c>
      <c r="CR260" s="312">
        <v>2631615</v>
      </c>
      <c r="CS260" s="312">
        <v>0</v>
      </c>
      <c r="CT260" s="315">
        <v>2631615</v>
      </c>
      <c r="CU260" s="312">
        <v>850000</v>
      </c>
      <c r="CV260" s="312">
        <v>0</v>
      </c>
      <c r="CW260" s="312">
        <v>150000</v>
      </c>
      <c r="CX260" s="312"/>
      <c r="CY260" s="312">
        <v>0</v>
      </c>
      <c r="CZ260" s="312">
        <v>1000000</v>
      </c>
      <c r="DA260" s="312">
        <v>1525000</v>
      </c>
      <c r="DB260" s="312">
        <v>100000</v>
      </c>
      <c r="DC260" s="312">
        <v>6959615</v>
      </c>
      <c r="DD260" s="312"/>
      <c r="DE260" s="312" t="s">
        <v>980</v>
      </c>
      <c r="DF260" s="312">
        <v>416666.66666666698</v>
      </c>
      <c r="DG260" s="310" t="s">
        <v>188</v>
      </c>
      <c r="DH260" s="310" t="s">
        <v>1235</v>
      </c>
      <c r="DI260" s="310" t="s">
        <v>1236</v>
      </c>
      <c r="DJ260" s="312"/>
      <c r="DK260" s="312"/>
      <c r="DL260" s="312"/>
      <c r="DM260" s="310"/>
      <c r="DN260" s="312"/>
      <c r="DO260" s="312"/>
      <c r="DP260" s="312"/>
      <c r="DQ260" s="312"/>
      <c r="DR260" s="317"/>
      <c r="DS260" s="317"/>
      <c r="DT260" s="305"/>
    </row>
    <row r="261" spans="1:124" s="304" customFormat="1" ht="20.25" customHeight="1" x14ac:dyDescent="0.35">
      <c r="A261" s="307">
        <v>258</v>
      </c>
      <c r="B261" s="307" t="s">
        <v>1041</v>
      </c>
      <c r="C261" s="308" t="s">
        <v>609</v>
      </c>
      <c r="D261" s="308" t="s">
        <v>192</v>
      </c>
      <c r="E261" s="308" t="s">
        <v>193</v>
      </c>
      <c r="F261" s="307" t="s">
        <v>151</v>
      </c>
      <c r="G261" s="308" t="s">
        <v>194</v>
      </c>
      <c r="H261" s="308" t="s">
        <v>129</v>
      </c>
      <c r="I261" s="308" t="s">
        <v>179</v>
      </c>
      <c r="J261" s="308" t="s">
        <v>131</v>
      </c>
      <c r="K261" s="308" t="s">
        <v>132</v>
      </c>
      <c r="L261" s="318">
        <v>44021</v>
      </c>
      <c r="M261" s="309"/>
      <c r="N261" s="309"/>
      <c r="O261" s="318"/>
      <c r="P261" s="310" t="s">
        <v>133</v>
      </c>
      <c r="Q261" s="311" t="s">
        <v>774</v>
      </c>
      <c r="R261" s="310" t="s">
        <v>134</v>
      </c>
      <c r="S261" s="312">
        <v>0</v>
      </c>
      <c r="T261" s="312">
        <v>5000000</v>
      </c>
      <c r="U261" s="312"/>
      <c r="V261" s="313">
        <v>5000000</v>
      </c>
      <c r="W261" s="312">
        <v>0</v>
      </c>
      <c r="X261" s="312">
        <v>0</v>
      </c>
      <c r="Y261" s="312">
        <v>0</v>
      </c>
      <c r="Z261" s="314">
        <v>200000</v>
      </c>
      <c r="AA261" s="312">
        <v>0</v>
      </c>
      <c r="AB261" s="312">
        <v>730000</v>
      </c>
      <c r="AC261" s="315">
        <v>930000</v>
      </c>
      <c r="AD261" s="312" t="s">
        <v>1246</v>
      </c>
      <c r="AE261" s="316">
        <v>26</v>
      </c>
      <c r="AF261" s="316">
        <v>25.5</v>
      </c>
      <c r="AG261" s="316">
        <v>0.5</v>
      </c>
      <c r="AH261" s="316">
        <v>0</v>
      </c>
      <c r="AI261" s="316">
        <v>0</v>
      </c>
      <c r="AJ261" s="316">
        <v>26</v>
      </c>
      <c r="AK261" s="316">
        <v>0</v>
      </c>
      <c r="AL261" s="316">
        <v>0</v>
      </c>
      <c r="AM261" s="316">
        <v>0</v>
      </c>
      <c r="AN261" s="316">
        <v>0</v>
      </c>
      <c r="AO261" s="316">
        <v>0</v>
      </c>
      <c r="AP261" s="316">
        <v>0</v>
      </c>
      <c r="AQ261" s="312">
        <v>5000000</v>
      </c>
      <c r="AR261" s="312">
        <v>0</v>
      </c>
      <c r="AS261" s="312">
        <v>0</v>
      </c>
      <c r="AT261" s="312">
        <v>5000000</v>
      </c>
      <c r="AU261" s="312">
        <v>0</v>
      </c>
      <c r="AV261" s="312">
        <v>0</v>
      </c>
      <c r="AW261" s="312">
        <v>0</v>
      </c>
      <c r="AX261" s="312">
        <v>200000</v>
      </c>
      <c r="AY261" s="218">
        <v>0</v>
      </c>
      <c r="AZ261" s="312">
        <v>0</v>
      </c>
      <c r="BA261" s="218">
        <v>0</v>
      </c>
      <c r="BB261" s="312">
        <v>0</v>
      </c>
      <c r="BC261" s="312">
        <v>0</v>
      </c>
      <c r="BD261" s="312">
        <v>715962</v>
      </c>
      <c r="BE261" s="312">
        <v>915962</v>
      </c>
      <c r="BF261" s="218">
        <v>759978</v>
      </c>
      <c r="BG261" s="218">
        <v>0</v>
      </c>
      <c r="BH261" s="218">
        <v>0</v>
      </c>
      <c r="BI261" s="218">
        <v>0</v>
      </c>
      <c r="BJ261" s="218">
        <v>0</v>
      </c>
      <c r="BK261" s="218">
        <v>200000</v>
      </c>
      <c r="BL261" s="218">
        <v>0</v>
      </c>
      <c r="BM261" s="218">
        <v>0</v>
      </c>
      <c r="BN261" s="218">
        <v>0</v>
      </c>
      <c r="BO261" s="218">
        <v>0</v>
      </c>
      <c r="BP261" s="218">
        <v>0</v>
      </c>
      <c r="BQ261" s="312">
        <v>0</v>
      </c>
      <c r="BR261" s="218">
        <v>0</v>
      </c>
      <c r="BS261" s="312">
        <v>959978</v>
      </c>
      <c r="BT261" s="315">
        <v>6875940</v>
      </c>
      <c r="BU261" s="312">
        <v>0</v>
      </c>
      <c r="BV261" s="312">
        <v>200000</v>
      </c>
      <c r="BW261" s="312">
        <v>715962</v>
      </c>
      <c r="BX261" s="312">
        <v>11000000</v>
      </c>
      <c r="BY261" s="312">
        <v>0</v>
      </c>
      <c r="BZ261" s="312">
        <v>0</v>
      </c>
      <c r="CA261" s="312">
        <v>400000</v>
      </c>
      <c r="CB261" s="312">
        <v>50000</v>
      </c>
      <c r="CC261" s="312">
        <v>75000</v>
      </c>
      <c r="CD261" s="312">
        <v>0</v>
      </c>
      <c r="CE261" s="312">
        <v>525000</v>
      </c>
      <c r="CF261" s="312">
        <v>12440962</v>
      </c>
      <c r="CG261" s="312">
        <v>0</v>
      </c>
      <c r="CH261" s="312">
        <v>0</v>
      </c>
      <c r="CI261" s="312">
        <v>0</v>
      </c>
      <c r="CJ261" s="312">
        <v>0</v>
      </c>
      <c r="CK261" s="312">
        <v>0</v>
      </c>
      <c r="CL261" s="312">
        <v>0</v>
      </c>
      <c r="CM261" s="312">
        <v>0</v>
      </c>
      <c r="CN261" s="312">
        <v>0</v>
      </c>
      <c r="CO261" s="312">
        <v>0</v>
      </c>
      <c r="CP261" s="312">
        <v>0</v>
      </c>
      <c r="CQ261" s="312">
        <v>0</v>
      </c>
      <c r="CR261" s="312">
        <v>6350940</v>
      </c>
      <c r="CS261" s="312">
        <v>0</v>
      </c>
      <c r="CT261" s="315">
        <v>6350940</v>
      </c>
      <c r="CU261" s="312">
        <v>850000</v>
      </c>
      <c r="CV261" s="312">
        <v>0</v>
      </c>
      <c r="CW261" s="312">
        <v>150000</v>
      </c>
      <c r="CX261" s="312"/>
      <c r="CY261" s="312">
        <v>0</v>
      </c>
      <c r="CZ261" s="312">
        <v>1000000</v>
      </c>
      <c r="DA261" s="312">
        <v>1525000</v>
      </c>
      <c r="DB261" s="312">
        <v>100000</v>
      </c>
      <c r="DC261" s="312">
        <v>7975940</v>
      </c>
      <c r="DD261" s="312"/>
      <c r="DE261" s="312" t="s">
        <v>980</v>
      </c>
      <c r="DF261" s="312">
        <v>416666.66666666698</v>
      </c>
      <c r="DG261" s="310" t="s">
        <v>195</v>
      </c>
      <c r="DH261" s="310" t="s">
        <v>1235</v>
      </c>
      <c r="DI261" s="310" t="s">
        <v>1236</v>
      </c>
      <c r="DJ261" s="312"/>
      <c r="DK261" s="312"/>
      <c r="DL261" s="312"/>
      <c r="DM261" s="310"/>
      <c r="DN261" s="312"/>
      <c r="DO261" s="312"/>
      <c r="DP261" s="312"/>
      <c r="DQ261" s="312"/>
      <c r="DR261" s="317"/>
      <c r="DS261" s="317"/>
      <c r="DT261" s="305"/>
    </row>
    <row r="262" spans="1:124" s="304" customFormat="1" ht="20.25" customHeight="1" x14ac:dyDescent="0.35">
      <c r="A262" s="307">
        <v>259</v>
      </c>
      <c r="B262" s="307" t="s">
        <v>1043</v>
      </c>
      <c r="C262" s="308" t="s">
        <v>608</v>
      </c>
      <c r="D262" s="308" t="s">
        <v>192</v>
      </c>
      <c r="E262" s="308" t="s">
        <v>193</v>
      </c>
      <c r="F262" s="307" t="s">
        <v>151</v>
      </c>
      <c r="G262" s="308" t="s">
        <v>194</v>
      </c>
      <c r="H262" s="308" t="s">
        <v>129</v>
      </c>
      <c r="I262" s="308" t="s">
        <v>179</v>
      </c>
      <c r="J262" s="308" t="s">
        <v>131</v>
      </c>
      <c r="K262" s="308" t="s">
        <v>132</v>
      </c>
      <c r="L262" s="318">
        <v>44016</v>
      </c>
      <c r="M262" s="309"/>
      <c r="N262" s="309"/>
      <c r="O262" s="318"/>
      <c r="P262" s="310" t="s">
        <v>133</v>
      </c>
      <c r="Q262" s="311" t="s">
        <v>774</v>
      </c>
      <c r="R262" s="310" t="s">
        <v>134</v>
      </c>
      <c r="S262" s="312">
        <v>0</v>
      </c>
      <c r="T262" s="312">
        <v>5000000</v>
      </c>
      <c r="U262" s="312"/>
      <c r="V262" s="313">
        <v>5000000</v>
      </c>
      <c r="W262" s="312">
        <v>0</v>
      </c>
      <c r="X262" s="312">
        <v>0</v>
      </c>
      <c r="Y262" s="312">
        <v>0</v>
      </c>
      <c r="Z262" s="314">
        <v>200000</v>
      </c>
      <c r="AA262" s="312">
        <v>0</v>
      </c>
      <c r="AB262" s="312">
        <v>730000</v>
      </c>
      <c r="AC262" s="315">
        <v>930000</v>
      </c>
      <c r="AD262" s="312" t="s">
        <v>1246</v>
      </c>
      <c r="AE262" s="316">
        <v>26</v>
      </c>
      <c r="AF262" s="316">
        <v>26</v>
      </c>
      <c r="AG262" s="316">
        <v>0</v>
      </c>
      <c r="AH262" s="316">
        <v>0</v>
      </c>
      <c r="AI262" s="316">
        <v>0</v>
      </c>
      <c r="AJ262" s="316">
        <v>26</v>
      </c>
      <c r="AK262" s="316">
        <v>0</v>
      </c>
      <c r="AL262" s="316">
        <v>0</v>
      </c>
      <c r="AM262" s="316">
        <v>0</v>
      </c>
      <c r="AN262" s="316">
        <v>0</v>
      </c>
      <c r="AO262" s="316">
        <v>0</v>
      </c>
      <c r="AP262" s="316">
        <v>0</v>
      </c>
      <c r="AQ262" s="312">
        <v>5000000</v>
      </c>
      <c r="AR262" s="312">
        <v>0</v>
      </c>
      <c r="AS262" s="312">
        <v>0</v>
      </c>
      <c r="AT262" s="312">
        <v>5000000</v>
      </c>
      <c r="AU262" s="312">
        <v>0</v>
      </c>
      <c r="AV262" s="312">
        <v>0</v>
      </c>
      <c r="AW262" s="312">
        <v>0</v>
      </c>
      <c r="AX262" s="312">
        <v>200000</v>
      </c>
      <c r="AY262" s="218">
        <v>0</v>
      </c>
      <c r="AZ262" s="312">
        <v>0</v>
      </c>
      <c r="BA262" s="218">
        <v>0</v>
      </c>
      <c r="BB262" s="312">
        <v>0</v>
      </c>
      <c r="BC262" s="312">
        <v>0</v>
      </c>
      <c r="BD262" s="312">
        <v>730000</v>
      </c>
      <c r="BE262" s="312">
        <v>930000</v>
      </c>
      <c r="BF262" s="218">
        <v>3297535</v>
      </c>
      <c r="BG262" s="218">
        <v>0</v>
      </c>
      <c r="BH262" s="218">
        <v>0</v>
      </c>
      <c r="BI262" s="218">
        <v>0</v>
      </c>
      <c r="BJ262" s="218">
        <v>0</v>
      </c>
      <c r="BK262" s="218">
        <v>550000</v>
      </c>
      <c r="BL262" s="218">
        <v>0</v>
      </c>
      <c r="BM262" s="218">
        <v>0</v>
      </c>
      <c r="BN262" s="218">
        <v>0</v>
      </c>
      <c r="BO262" s="218">
        <v>0</v>
      </c>
      <c r="BP262" s="218">
        <v>0</v>
      </c>
      <c r="BQ262" s="312">
        <v>0</v>
      </c>
      <c r="BR262" s="218">
        <v>0</v>
      </c>
      <c r="BS262" s="312">
        <v>3847535</v>
      </c>
      <c r="BT262" s="315">
        <v>9777535</v>
      </c>
      <c r="BU262" s="312">
        <v>0</v>
      </c>
      <c r="BV262" s="312">
        <v>200000</v>
      </c>
      <c r="BW262" s="312">
        <v>730000</v>
      </c>
      <c r="BX262" s="312">
        <v>11000000</v>
      </c>
      <c r="BY262" s="312">
        <v>0</v>
      </c>
      <c r="BZ262" s="312">
        <v>0</v>
      </c>
      <c r="CA262" s="312">
        <v>400000</v>
      </c>
      <c r="CB262" s="312">
        <v>50000</v>
      </c>
      <c r="CC262" s="312">
        <v>75000</v>
      </c>
      <c r="CD262" s="312">
        <v>0</v>
      </c>
      <c r="CE262" s="312">
        <v>525000</v>
      </c>
      <c r="CF262" s="312">
        <v>12455000</v>
      </c>
      <c r="CG262" s="312">
        <v>0</v>
      </c>
      <c r="CH262" s="312">
        <v>0</v>
      </c>
      <c r="CI262" s="312">
        <v>0</v>
      </c>
      <c r="CJ262" s="312">
        <v>0</v>
      </c>
      <c r="CK262" s="312">
        <v>0</v>
      </c>
      <c r="CL262" s="312">
        <v>50000</v>
      </c>
      <c r="CM262" s="312">
        <v>0</v>
      </c>
      <c r="CN262" s="312">
        <v>0</v>
      </c>
      <c r="CO262" s="312">
        <v>0</v>
      </c>
      <c r="CP262" s="312">
        <v>0</v>
      </c>
      <c r="CQ262" s="312">
        <v>50000</v>
      </c>
      <c r="CR262" s="312">
        <v>9202535</v>
      </c>
      <c r="CS262" s="312">
        <v>0</v>
      </c>
      <c r="CT262" s="315">
        <v>9202535</v>
      </c>
      <c r="CU262" s="312">
        <v>850000</v>
      </c>
      <c r="CV262" s="312">
        <v>0</v>
      </c>
      <c r="CW262" s="312">
        <v>150000</v>
      </c>
      <c r="CX262" s="312"/>
      <c r="CY262" s="312">
        <v>0</v>
      </c>
      <c r="CZ262" s="312">
        <v>1000000</v>
      </c>
      <c r="DA262" s="312">
        <v>1525000</v>
      </c>
      <c r="DB262" s="312">
        <v>100000</v>
      </c>
      <c r="DC262" s="312">
        <v>10877535</v>
      </c>
      <c r="DD262" s="312"/>
      <c r="DE262" s="312" t="s">
        <v>980</v>
      </c>
      <c r="DF262" s="312">
        <v>416666.66666666698</v>
      </c>
      <c r="DG262" s="310" t="s">
        <v>200</v>
      </c>
      <c r="DH262" s="310" t="s">
        <v>1235</v>
      </c>
      <c r="DI262" s="310" t="s">
        <v>1236</v>
      </c>
      <c r="DJ262" s="312"/>
      <c r="DK262" s="312"/>
      <c r="DL262" s="312"/>
      <c r="DM262" s="310"/>
      <c r="DN262" s="312"/>
      <c r="DO262" s="312"/>
      <c r="DP262" s="312"/>
      <c r="DQ262" s="312"/>
      <c r="DR262" s="317"/>
      <c r="DS262" s="317"/>
      <c r="DT262" s="305"/>
    </row>
    <row r="263" spans="1:124" s="304" customFormat="1" ht="20.25" customHeight="1" x14ac:dyDescent="0.35">
      <c r="A263" s="307">
        <v>260</v>
      </c>
      <c r="B263" s="307" t="s">
        <v>1045</v>
      </c>
      <c r="C263" s="308" t="s">
        <v>610</v>
      </c>
      <c r="D263" s="308" t="s">
        <v>192</v>
      </c>
      <c r="E263" s="308" t="s">
        <v>193</v>
      </c>
      <c r="F263" s="307" t="s">
        <v>151</v>
      </c>
      <c r="G263" s="308" t="s">
        <v>194</v>
      </c>
      <c r="H263" s="308" t="s">
        <v>129</v>
      </c>
      <c r="I263" s="308" t="s">
        <v>179</v>
      </c>
      <c r="J263" s="308" t="s">
        <v>131</v>
      </c>
      <c r="K263" s="308" t="s">
        <v>132</v>
      </c>
      <c r="L263" s="318">
        <v>44028</v>
      </c>
      <c r="M263" s="309"/>
      <c r="N263" s="309"/>
      <c r="O263" s="318"/>
      <c r="P263" s="310" t="s">
        <v>133</v>
      </c>
      <c r="Q263" s="311" t="s">
        <v>774</v>
      </c>
      <c r="R263" s="310" t="s">
        <v>134</v>
      </c>
      <c r="S263" s="312">
        <v>0</v>
      </c>
      <c r="T263" s="312">
        <v>5000000</v>
      </c>
      <c r="U263" s="312"/>
      <c r="V263" s="313">
        <v>5000000</v>
      </c>
      <c r="W263" s="312">
        <v>0</v>
      </c>
      <c r="X263" s="312">
        <v>0</v>
      </c>
      <c r="Y263" s="312">
        <v>0</v>
      </c>
      <c r="Z263" s="314">
        <v>200000</v>
      </c>
      <c r="AA263" s="312">
        <v>0</v>
      </c>
      <c r="AB263" s="312">
        <v>730000</v>
      </c>
      <c r="AC263" s="315">
        <v>930000</v>
      </c>
      <c r="AD263" s="312" t="s">
        <v>1246</v>
      </c>
      <c r="AE263" s="316">
        <v>26</v>
      </c>
      <c r="AF263" s="316">
        <v>26</v>
      </c>
      <c r="AG263" s="316">
        <v>0</v>
      </c>
      <c r="AH263" s="316">
        <v>0</v>
      </c>
      <c r="AI263" s="316">
        <v>0</v>
      </c>
      <c r="AJ263" s="316">
        <v>26</v>
      </c>
      <c r="AK263" s="316">
        <v>0</v>
      </c>
      <c r="AL263" s="316">
        <v>0</v>
      </c>
      <c r="AM263" s="316">
        <v>0</v>
      </c>
      <c r="AN263" s="316">
        <v>0</v>
      </c>
      <c r="AO263" s="316">
        <v>0</v>
      </c>
      <c r="AP263" s="316">
        <v>0</v>
      </c>
      <c r="AQ263" s="312">
        <v>5000000</v>
      </c>
      <c r="AR263" s="312">
        <v>0</v>
      </c>
      <c r="AS263" s="312">
        <v>0</v>
      </c>
      <c r="AT263" s="312">
        <v>5000000</v>
      </c>
      <c r="AU263" s="312">
        <v>0</v>
      </c>
      <c r="AV263" s="312">
        <v>0</v>
      </c>
      <c r="AW263" s="312">
        <v>0</v>
      </c>
      <c r="AX263" s="312">
        <v>200000</v>
      </c>
      <c r="AY263" s="218">
        <v>0</v>
      </c>
      <c r="AZ263" s="312">
        <v>0</v>
      </c>
      <c r="BA263" s="218">
        <v>0</v>
      </c>
      <c r="BB263" s="312">
        <v>0</v>
      </c>
      <c r="BC263" s="312">
        <v>0</v>
      </c>
      <c r="BD263" s="312">
        <v>730000</v>
      </c>
      <c r="BE263" s="312">
        <v>930000</v>
      </c>
      <c r="BF263" s="218">
        <v>0</v>
      </c>
      <c r="BG263" s="218">
        <v>0</v>
      </c>
      <c r="BH263" s="218">
        <v>0</v>
      </c>
      <c r="BI263" s="218">
        <v>0</v>
      </c>
      <c r="BJ263" s="218">
        <v>0</v>
      </c>
      <c r="BK263" s="218">
        <v>30000</v>
      </c>
      <c r="BL263" s="218">
        <v>0</v>
      </c>
      <c r="BM263" s="218">
        <v>0</v>
      </c>
      <c r="BN263" s="218">
        <v>0</v>
      </c>
      <c r="BO263" s="218">
        <v>0</v>
      </c>
      <c r="BP263" s="218">
        <v>0</v>
      </c>
      <c r="BQ263" s="312">
        <v>0</v>
      </c>
      <c r="BR263" s="218">
        <v>0</v>
      </c>
      <c r="BS263" s="312">
        <v>30000</v>
      </c>
      <c r="BT263" s="315">
        <v>5960000</v>
      </c>
      <c r="BU263" s="312">
        <v>0</v>
      </c>
      <c r="BV263" s="312">
        <v>200000</v>
      </c>
      <c r="BW263" s="312">
        <v>730000</v>
      </c>
      <c r="BX263" s="312">
        <v>11000000</v>
      </c>
      <c r="BY263" s="312">
        <v>0</v>
      </c>
      <c r="BZ263" s="312">
        <v>0</v>
      </c>
      <c r="CA263" s="312">
        <v>400000</v>
      </c>
      <c r="CB263" s="312">
        <v>50000</v>
      </c>
      <c r="CC263" s="312">
        <v>75000</v>
      </c>
      <c r="CD263" s="312">
        <v>0</v>
      </c>
      <c r="CE263" s="312">
        <v>525000</v>
      </c>
      <c r="CF263" s="312">
        <v>12455000</v>
      </c>
      <c r="CG263" s="312">
        <v>0</v>
      </c>
      <c r="CH263" s="312">
        <v>0</v>
      </c>
      <c r="CI263" s="312">
        <v>0</v>
      </c>
      <c r="CJ263" s="312">
        <v>0</v>
      </c>
      <c r="CK263" s="312">
        <v>0</v>
      </c>
      <c r="CL263" s="312">
        <v>50000</v>
      </c>
      <c r="CM263" s="312">
        <v>0</v>
      </c>
      <c r="CN263" s="312">
        <v>0</v>
      </c>
      <c r="CO263" s="312">
        <v>1140000</v>
      </c>
      <c r="CP263" s="312">
        <v>0</v>
      </c>
      <c r="CQ263" s="312">
        <v>1190000</v>
      </c>
      <c r="CR263" s="312">
        <v>4245000</v>
      </c>
      <c r="CS263" s="312">
        <v>0</v>
      </c>
      <c r="CT263" s="315">
        <v>4245000</v>
      </c>
      <c r="CU263" s="312">
        <v>850000</v>
      </c>
      <c r="CV263" s="312">
        <v>0</v>
      </c>
      <c r="CW263" s="312">
        <v>150000</v>
      </c>
      <c r="CX263" s="312"/>
      <c r="CY263" s="312">
        <v>0</v>
      </c>
      <c r="CZ263" s="312">
        <v>1000000</v>
      </c>
      <c r="DA263" s="312">
        <v>1525000</v>
      </c>
      <c r="DB263" s="312">
        <v>100000</v>
      </c>
      <c r="DC263" s="312">
        <v>7060000</v>
      </c>
      <c r="DD263" s="312"/>
      <c r="DE263" s="312" t="s">
        <v>980</v>
      </c>
      <c r="DF263" s="312">
        <v>416666.66666666698</v>
      </c>
      <c r="DG263" s="310" t="s">
        <v>210</v>
      </c>
      <c r="DH263" s="310" t="s">
        <v>1235</v>
      </c>
      <c r="DI263" s="310" t="s">
        <v>1236</v>
      </c>
      <c r="DJ263" s="312"/>
      <c r="DK263" s="312"/>
      <c r="DL263" s="312"/>
      <c r="DM263" s="310"/>
      <c r="DN263" s="312"/>
      <c r="DO263" s="312"/>
      <c r="DP263" s="312"/>
      <c r="DQ263" s="312"/>
      <c r="DR263" s="317"/>
      <c r="DS263" s="317"/>
      <c r="DT263" s="305"/>
    </row>
    <row r="264" spans="1:124" s="304" customFormat="1" ht="20.25" customHeight="1" x14ac:dyDescent="0.35">
      <c r="A264" s="307">
        <v>261</v>
      </c>
      <c r="B264" s="307" t="s">
        <v>1046</v>
      </c>
      <c r="C264" s="308" t="s">
        <v>611</v>
      </c>
      <c r="D264" s="308" t="s">
        <v>192</v>
      </c>
      <c r="E264" s="308" t="s">
        <v>193</v>
      </c>
      <c r="F264" s="307" t="s">
        <v>151</v>
      </c>
      <c r="G264" s="308" t="s">
        <v>194</v>
      </c>
      <c r="H264" s="308" t="s">
        <v>129</v>
      </c>
      <c r="I264" s="308" t="s">
        <v>179</v>
      </c>
      <c r="J264" s="308" t="s">
        <v>131</v>
      </c>
      <c r="K264" s="308" t="s">
        <v>132</v>
      </c>
      <c r="L264" s="318">
        <v>44029</v>
      </c>
      <c r="M264" s="309"/>
      <c r="N264" s="309"/>
      <c r="O264" s="318"/>
      <c r="P264" s="310" t="s">
        <v>133</v>
      </c>
      <c r="Q264" s="311" t="s">
        <v>774</v>
      </c>
      <c r="R264" s="310" t="s">
        <v>134</v>
      </c>
      <c r="S264" s="312">
        <v>0</v>
      </c>
      <c r="T264" s="312">
        <v>5000000</v>
      </c>
      <c r="U264" s="312"/>
      <c r="V264" s="313">
        <v>5000000</v>
      </c>
      <c r="W264" s="312">
        <v>0</v>
      </c>
      <c r="X264" s="312">
        <v>0</v>
      </c>
      <c r="Y264" s="312">
        <v>0</v>
      </c>
      <c r="Z264" s="314">
        <v>200000</v>
      </c>
      <c r="AA264" s="312">
        <v>0</v>
      </c>
      <c r="AB264" s="312">
        <v>730000</v>
      </c>
      <c r="AC264" s="315">
        <v>930000</v>
      </c>
      <c r="AD264" s="312" t="s">
        <v>1246</v>
      </c>
      <c r="AE264" s="316">
        <v>26</v>
      </c>
      <c r="AF264" s="316">
        <v>26</v>
      </c>
      <c r="AG264" s="316">
        <v>0</v>
      </c>
      <c r="AH264" s="316">
        <v>0</v>
      </c>
      <c r="AI264" s="316">
        <v>0</v>
      </c>
      <c r="AJ264" s="316">
        <v>26</v>
      </c>
      <c r="AK264" s="316">
        <v>0</v>
      </c>
      <c r="AL264" s="316">
        <v>0</v>
      </c>
      <c r="AM264" s="316">
        <v>0</v>
      </c>
      <c r="AN264" s="316">
        <v>0</v>
      </c>
      <c r="AO264" s="316">
        <v>0</v>
      </c>
      <c r="AP264" s="316">
        <v>0</v>
      </c>
      <c r="AQ264" s="312">
        <v>5000000</v>
      </c>
      <c r="AR264" s="312">
        <v>0</v>
      </c>
      <c r="AS264" s="312">
        <v>0</v>
      </c>
      <c r="AT264" s="312">
        <v>5000000</v>
      </c>
      <c r="AU264" s="312">
        <v>0</v>
      </c>
      <c r="AV264" s="312">
        <v>0</v>
      </c>
      <c r="AW264" s="312">
        <v>0</v>
      </c>
      <c r="AX264" s="312">
        <v>200000</v>
      </c>
      <c r="AY264" s="218">
        <v>0</v>
      </c>
      <c r="AZ264" s="312">
        <v>0</v>
      </c>
      <c r="BA264" s="218">
        <v>0</v>
      </c>
      <c r="BB264" s="312">
        <v>0</v>
      </c>
      <c r="BC264" s="312">
        <v>0</v>
      </c>
      <c r="BD264" s="312">
        <v>730000</v>
      </c>
      <c r="BE264" s="312">
        <v>930000</v>
      </c>
      <c r="BF264" s="218">
        <v>180908</v>
      </c>
      <c r="BG264" s="218">
        <v>0</v>
      </c>
      <c r="BH264" s="218">
        <v>0</v>
      </c>
      <c r="BI264" s="218">
        <v>0</v>
      </c>
      <c r="BJ264" s="218">
        <v>0</v>
      </c>
      <c r="BK264" s="218">
        <v>50000</v>
      </c>
      <c r="BL264" s="218">
        <v>0</v>
      </c>
      <c r="BM264" s="218">
        <v>0</v>
      </c>
      <c r="BN264" s="218">
        <v>0</v>
      </c>
      <c r="BO264" s="218">
        <v>0</v>
      </c>
      <c r="BP264" s="218">
        <v>0</v>
      </c>
      <c r="BQ264" s="312">
        <v>0</v>
      </c>
      <c r="BR264" s="218">
        <v>0</v>
      </c>
      <c r="BS264" s="312">
        <v>230908</v>
      </c>
      <c r="BT264" s="315">
        <v>6160908</v>
      </c>
      <c r="BU264" s="312">
        <v>0</v>
      </c>
      <c r="BV264" s="312">
        <v>200000</v>
      </c>
      <c r="BW264" s="312">
        <v>730000</v>
      </c>
      <c r="BX264" s="312">
        <v>11000000</v>
      </c>
      <c r="BY264" s="312">
        <v>0</v>
      </c>
      <c r="BZ264" s="312">
        <v>0</v>
      </c>
      <c r="CA264" s="312">
        <v>400000</v>
      </c>
      <c r="CB264" s="312">
        <v>50000</v>
      </c>
      <c r="CC264" s="312">
        <v>75000</v>
      </c>
      <c r="CD264" s="312">
        <v>0</v>
      </c>
      <c r="CE264" s="312">
        <v>525000</v>
      </c>
      <c r="CF264" s="312">
        <v>12455000</v>
      </c>
      <c r="CG264" s="312">
        <v>0</v>
      </c>
      <c r="CH264" s="312">
        <v>0</v>
      </c>
      <c r="CI264" s="312">
        <v>0</v>
      </c>
      <c r="CJ264" s="312">
        <v>0</v>
      </c>
      <c r="CK264" s="312">
        <v>0</v>
      </c>
      <c r="CL264" s="312">
        <v>50000</v>
      </c>
      <c r="CM264" s="312">
        <v>0</v>
      </c>
      <c r="CN264" s="312">
        <v>0</v>
      </c>
      <c r="CO264" s="312">
        <v>279000</v>
      </c>
      <c r="CP264" s="312">
        <v>0</v>
      </c>
      <c r="CQ264" s="312">
        <v>329000</v>
      </c>
      <c r="CR264" s="312">
        <v>5306908</v>
      </c>
      <c r="CS264" s="312">
        <v>0</v>
      </c>
      <c r="CT264" s="315">
        <v>5306908</v>
      </c>
      <c r="CU264" s="312">
        <v>850000</v>
      </c>
      <c r="CV264" s="312">
        <v>0</v>
      </c>
      <c r="CW264" s="312">
        <v>150000</v>
      </c>
      <c r="CX264" s="312"/>
      <c r="CY264" s="312">
        <v>0</v>
      </c>
      <c r="CZ264" s="312">
        <v>1000000</v>
      </c>
      <c r="DA264" s="312">
        <v>1525000</v>
      </c>
      <c r="DB264" s="312">
        <v>100000</v>
      </c>
      <c r="DC264" s="312">
        <v>7260908</v>
      </c>
      <c r="DD264" s="312"/>
      <c r="DE264" s="312" t="s">
        <v>980</v>
      </c>
      <c r="DF264" s="312">
        <v>416666.66666666698</v>
      </c>
      <c r="DG264" s="310" t="s">
        <v>195</v>
      </c>
      <c r="DH264" s="310" t="s">
        <v>1235</v>
      </c>
      <c r="DI264" s="310" t="s">
        <v>1236</v>
      </c>
      <c r="DJ264" s="312"/>
      <c r="DK264" s="312"/>
      <c r="DL264" s="312"/>
      <c r="DM264" s="310"/>
      <c r="DN264" s="312"/>
      <c r="DO264" s="312"/>
      <c r="DP264" s="312"/>
      <c r="DQ264" s="312"/>
      <c r="DR264" s="317"/>
      <c r="DS264" s="317"/>
      <c r="DT264" s="305"/>
    </row>
    <row r="265" spans="1:124" s="304" customFormat="1" ht="20.25" customHeight="1" x14ac:dyDescent="0.35">
      <c r="A265" s="307">
        <v>262</v>
      </c>
      <c r="B265" s="307" t="s">
        <v>1048</v>
      </c>
      <c r="C265" s="308" t="s">
        <v>612</v>
      </c>
      <c r="D265" s="308" t="s">
        <v>192</v>
      </c>
      <c r="E265" s="308" t="s">
        <v>193</v>
      </c>
      <c r="F265" s="307" t="s">
        <v>151</v>
      </c>
      <c r="G265" s="308" t="s">
        <v>194</v>
      </c>
      <c r="H265" s="308" t="s">
        <v>129</v>
      </c>
      <c r="I265" s="308" t="s">
        <v>179</v>
      </c>
      <c r="J265" s="308" t="s">
        <v>131</v>
      </c>
      <c r="K265" s="308" t="s">
        <v>132</v>
      </c>
      <c r="L265" s="318">
        <v>44041</v>
      </c>
      <c r="M265" s="309"/>
      <c r="N265" s="309"/>
      <c r="O265" s="318"/>
      <c r="P265" s="310" t="s">
        <v>133</v>
      </c>
      <c r="Q265" s="311" t="s">
        <v>774</v>
      </c>
      <c r="R265" s="310" t="s">
        <v>134</v>
      </c>
      <c r="S265" s="312">
        <v>0</v>
      </c>
      <c r="T265" s="312">
        <v>5000000</v>
      </c>
      <c r="U265" s="312"/>
      <c r="V265" s="313">
        <v>5000000</v>
      </c>
      <c r="W265" s="312">
        <v>0</v>
      </c>
      <c r="X265" s="312">
        <v>0</v>
      </c>
      <c r="Y265" s="312">
        <v>0</v>
      </c>
      <c r="Z265" s="314">
        <v>200000</v>
      </c>
      <c r="AA265" s="312">
        <v>0</v>
      </c>
      <c r="AB265" s="312">
        <v>730000</v>
      </c>
      <c r="AC265" s="315">
        <v>930000</v>
      </c>
      <c r="AD265" s="312" t="s">
        <v>1246</v>
      </c>
      <c r="AE265" s="316">
        <v>26</v>
      </c>
      <c r="AF265" s="316">
        <v>24</v>
      </c>
      <c r="AG265" s="316">
        <v>2</v>
      </c>
      <c r="AH265" s="316">
        <v>0</v>
      </c>
      <c r="AI265" s="316">
        <v>0</v>
      </c>
      <c r="AJ265" s="316">
        <v>26</v>
      </c>
      <c r="AK265" s="316">
        <v>0</v>
      </c>
      <c r="AL265" s="316">
        <v>0</v>
      </c>
      <c r="AM265" s="316">
        <v>0</v>
      </c>
      <c r="AN265" s="316">
        <v>0</v>
      </c>
      <c r="AO265" s="316">
        <v>0</v>
      </c>
      <c r="AP265" s="316">
        <v>0</v>
      </c>
      <c r="AQ265" s="312">
        <v>5000000</v>
      </c>
      <c r="AR265" s="312">
        <v>0</v>
      </c>
      <c r="AS265" s="312">
        <v>0</v>
      </c>
      <c r="AT265" s="312">
        <v>5000000</v>
      </c>
      <c r="AU265" s="312">
        <v>0</v>
      </c>
      <c r="AV265" s="312">
        <v>0</v>
      </c>
      <c r="AW265" s="312">
        <v>0</v>
      </c>
      <c r="AX265" s="312">
        <v>200000</v>
      </c>
      <c r="AY265" s="218">
        <v>0</v>
      </c>
      <c r="AZ265" s="312">
        <v>0</v>
      </c>
      <c r="BA265" s="218">
        <v>0</v>
      </c>
      <c r="BB265" s="312">
        <v>0</v>
      </c>
      <c r="BC265" s="312">
        <v>0</v>
      </c>
      <c r="BD265" s="312">
        <v>673846</v>
      </c>
      <c r="BE265" s="312">
        <v>873846</v>
      </c>
      <c r="BF265" s="218">
        <v>247500</v>
      </c>
      <c r="BG265" s="218">
        <v>0</v>
      </c>
      <c r="BH265" s="218">
        <v>0</v>
      </c>
      <c r="BI265" s="218">
        <v>0</v>
      </c>
      <c r="BJ265" s="218">
        <v>0</v>
      </c>
      <c r="BK265" s="218">
        <v>0</v>
      </c>
      <c r="BL265" s="218">
        <v>0</v>
      </c>
      <c r="BM265" s="218">
        <v>0</v>
      </c>
      <c r="BN265" s="218">
        <v>0</v>
      </c>
      <c r="BO265" s="218">
        <v>0</v>
      </c>
      <c r="BP265" s="218">
        <v>0</v>
      </c>
      <c r="BQ265" s="312">
        <v>0</v>
      </c>
      <c r="BR265" s="218">
        <v>0</v>
      </c>
      <c r="BS265" s="312">
        <v>247500</v>
      </c>
      <c r="BT265" s="315">
        <v>6121346</v>
      </c>
      <c r="BU265" s="312">
        <v>0</v>
      </c>
      <c r="BV265" s="312">
        <v>200000</v>
      </c>
      <c r="BW265" s="312">
        <v>673846</v>
      </c>
      <c r="BX265" s="312">
        <v>11000000</v>
      </c>
      <c r="BY265" s="312">
        <v>0</v>
      </c>
      <c r="BZ265" s="312">
        <v>0</v>
      </c>
      <c r="CA265" s="312">
        <v>400000</v>
      </c>
      <c r="CB265" s="312">
        <v>50000</v>
      </c>
      <c r="CC265" s="312">
        <v>75000</v>
      </c>
      <c r="CD265" s="312">
        <v>0</v>
      </c>
      <c r="CE265" s="312">
        <v>525000</v>
      </c>
      <c r="CF265" s="312">
        <v>12398846</v>
      </c>
      <c r="CG265" s="312">
        <v>0</v>
      </c>
      <c r="CH265" s="312">
        <v>0</v>
      </c>
      <c r="CI265" s="312">
        <v>0</v>
      </c>
      <c r="CJ265" s="312">
        <v>0</v>
      </c>
      <c r="CK265" s="312">
        <v>0</v>
      </c>
      <c r="CL265" s="312">
        <v>50000</v>
      </c>
      <c r="CM265" s="312">
        <v>0</v>
      </c>
      <c r="CN265" s="312">
        <v>0</v>
      </c>
      <c r="CO265" s="312">
        <v>867000</v>
      </c>
      <c r="CP265" s="312">
        <v>0</v>
      </c>
      <c r="CQ265" s="312">
        <v>917000</v>
      </c>
      <c r="CR265" s="312">
        <v>4679346</v>
      </c>
      <c r="CS265" s="312">
        <v>0</v>
      </c>
      <c r="CT265" s="315">
        <v>4679346</v>
      </c>
      <c r="CU265" s="312">
        <v>850000</v>
      </c>
      <c r="CV265" s="312">
        <v>0</v>
      </c>
      <c r="CW265" s="312">
        <v>150000</v>
      </c>
      <c r="CX265" s="312"/>
      <c r="CY265" s="312">
        <v>0</v>
      </c>
      <c r="CZ265" s="312">
        <v>1000000</v>
      </c>
      <c r="DA265" s="312">
        <v>1525000</v>
      </c>
      <c r="DB265" s="312">
        <v>100000</v>
      </c>
      <c r="DC265" s="312">
        <v>7221346</v>
      </c>
      <c r="DD265" s="312"/>
      <c r="DE265" s="312" t="s">
        <v>980</v>
      </c>
      <c r="DF265" s="312">
        <v>416666.66666666698</v>
      </c>
      <c r="DG265" s="310" t="s">
        <v>195</v>
      </c>
      <c r="DH265" s="310" t="s">
        <v>1235</v>
      </c>
      <c r="DI265" s="310" t="s">
        <v>1236</v>
      </c>
      <c r="DJ265" s="312"/>
      <c r="DK265" s="312"/>
      <c r="DL265" s="312"/>
      <c r="DM265" s="310"/>
      <c r="DN265" s="312"/>
      <c r="DO265" s="312"/>
      <c r="DP265" s="312"/>
      <c r="DQ265" s="312"/>
      <c r="DR265" s="317"/>
      <c r="DS265" s="317"/>
      <c r="DT265" s="305"/>
    </row>
    <row r="266" spans="1:124" s="304" customFormat="1" ht="20.25" customHeight="1" x14ac:dyDescent="0.35">
      <c r="A266" s="307">
        <v>263</v>
      </c>
      <c r="B266" s="307" t="s">
        <v>1049</v>
      </c>
      <c r="C266" s="308" t="s">
        <v>614</v>
      </c>
      <c r="D266" s="308" t="s">
        <v>192</v>
      </c>
      <c r="E266" s="308" t="s">
        <v>193</v>
      </c>
      <c r="F266" s="307" t="s">
        <v>151</v>
      </c>
      <c r="G266" s="308" t="s">
        <v>194</v>
      </c>
      <c r="H266" s="308" t="s">
        <v>169</v>
      </c>
      <c r="I266" s="308" t="s">
        <v>179</v>
      </c>
      <c r="J266" s="308" t="s">
        <v>131</v>
      </c>
      <c r="K266" s="308" t="s">
        <v>132</v>
      </c>
      <c r="L266" s="318">
        <v>44044</v>
      </c>
      <c r="M266" s="309"/>
      <c r="N266" s="309"/>
      <c r="O266" s="318"/>
      <c r="P266" s="310" t="s">
        <v>133</v>
      </c>
      <c r="Q266" s="311" t="s">
        <v>774</v>
      </c>
      <c r="R266" s="310" t="s">
        <v>134</v>
      </c>
      <c r="S266" s="312">
        <v>0</v>
      </c>
      <c r="T266" s="312">
        <v>5000000</v>
      </c>
      <c r="U266" s="312"/>
      <c r="V266" s="313">
        <v>5000000</v>
      </c>
      <c r="W266" s="312">
        <v>0</v>
      </c>
      <c r="X266" s="312">
        <v>0</v>
      </c>
      <c r="Y266" s="312">
        <v>0</v>
      </c>
      <c r="Z266" s="314">
        <v>200000</v>
      </c>
      <c r="AA266" s="312">
        <v>0</v>
      </c>
      <c r="AB266" s="312">
        <v>730000</v>
      </c>
      <c r="AC266" s="315">
        <v>930000</v>
      </c>
      <c r="AD266" s="312" t="s">
        <v>1246</v>
      </c>
      <c r="AE266" s="316">
        <v>26</v>
      </c>
      <c r="AF266" s="316">
        <v>26</v>
      </c>
      <c r="AG266" s="316">
        <v>0</v>
      </c>
      <c r="AH266" s="316">
        <v>0</v>
      </c>
      <c r="AI266" s="316">
        <v>0</v>
      </c>
      <c r="AJ266" s="316">
        <v>26</v>
      </c>
      <c r="AK266" s="316">
        <v>0</v>
      </c>
      <c r="AL266" s="316">
        <v>0</v>
      </c>
      <c r="AM266" s="316">
        <v>0</v>
      </c>
      <c r="AN266" s="316">
        <v>0</v>
      </c>
      <c r="AO266" s="316">
        <v>0</v>
      </c>
      <c r="AP266" s="316">
        <v>0</v>
      </c>
      <c r="AQ266" s="312">
        <v>5000000</v>
      </c>
      <c r="AR266" s="312">
        <v>0</v>
      </c>
      <c r="AS266" s="312">
        <v>0</v>
      </c>
      <c r="AT266" s="312">
        <v>5000000</v>
      </c>
      <c r="AU266" s="312">
        <v>0</v>
      </c>
      <c r="AV266" s="312">
        <v>0</v>
      </c>
      <c r="AW266" s="312">
        <v>0</v>
      </c>
      <c r="AX266" s="312">
        <v>200000</v>
      </c>
      <c r="AY266" s="218">
        <v>0</v>
      </c>
      <c r="AZ266" s="312">
        <v>0</v>
      </c>
      <c r="BA266" s="218">
        <v>0</v>
      </c>
      <c r="BB266" s="312">
        <v>0</v>
      </c>
      <c r="BC266" s="312">
        <v>0</v>
      </c>
      <c r="BD266" s="312">
        <v>730000</v>
      </c>
      <c r="BE266" s="312">
        <v>930000</v>
      </c>
      <c r="BF266" s="218">
        <v>769484</v>
      </c>
      <c r="BG266" s="218">
        <v>0</v>
      </c>
      <c r="BH266" s="218">
        <v>0</v>
      </c>
      <c r="BI266" s="218">
        <v>0</v>
      </c>
      <c r="BJ266" s="218">
        <v>0</v>
      </c>
      <c r="BK266" s="218">
        <v>0</v>
      </c>
      <c r="BL266" s="218">
        <v>0</v>
      </c>
      <c r="BM266" s="218">
        <v>0</v>
      </c>
      <c r="BN266" s="218">
        <v>0</v>
      </c>
      <c r="BO266" s="218">
        <v>0</v>
      </c>
      <c r="BP266" s="218">
        <v>0</v>
      </c>
      <c r="BQ266" s="312">
        <v>0</v>
      </c>
      <c r="BR266" s="218">
        <v>0</v>
      </c>
      <c r="BS266" s="312">
        <v>769484</v>
      </c>
      <c r="BT266" s="315">
        <v>6699484</v>
      </c>
      <c r="BU266" s="312">
        <v>0</v>
      </c>
      <c r="BV266" s="312">
        <v>200000</v>
      </c>
      <c r="BW266" s="312">
        <v>730000</v>
      </c>
      <c r="BX266" s="312">
        <v>11000000</v>
      </c>
      <c r="BY266" s="312">
        <v>0</v>
      </c>
      <c r="BZ266" s="312">
        <v>0</v>
      </c>
      <c r="CA266" s="312">
        <v>400000</v>
      </c>
      <c r="CB266" s="312">
        <v>50000</v>
      </c>
      <c r="CC266" s="312">
        <v>75000</v>
      </c>
      <c r="CD266" s="312">
        <v>0</v>
      </c>
      <c r="CE266" s="312">
        <v>525000</v>
      </c>
      <c r="CF266" s="312">
        <v>12455000</v>
      </c>
      <c r="CG266" s="312">
        <v>0</v>
      </c>
      <c r="CH266" s="312">
        <v>0</v>
      </c>
      <c r="CI266" s="312">
        <v>0</v>
      </c>
      <c r="CJ266" s="312">
        <v>0</v>
      </c>
      <c r="CK266" s="312">
        <v>0</v>
      </c>
      <c r="CL266" s="312">
        <v>50000</v>
      </c>
      <c r="CM266" s="312">
        <v>0</v>
      </c>
      <c r="CN266" s="312">
        <v>0</v>
      </c>
      <c r="CO266" s="312">
        <v>2633000</v>
      </c>
      <c r="CP266" s="312">
        <v>0</v>
      </c>
      <c r="CQ266" s="312">
        <v>2683000</v>
      </c>
      <c r="CR266" s="312">
        <v>3491484</v>
      </c>
      <c r="CS266" s="312">
        <v>0</v>
      </c>
      <c r="CT266" s="315">
        <v>3491484</v>
      </c>
      <c r="CU266" s="312">
        <v>850000</v>
      </c>
      <c r="CV266" s="312">
        <v>0</v>
      </c>
      <c r="CW266" s="312">
        <v>150000</v>
      </c>
      <c r="CX266" s="312"/>
      <c r="CY266" s="312">
        <v>0</v>
      </c>
      <c r="CZ266" s="312">
        <v>1000000</v>
      </c>
      <c r="DA266" s="312">
        <v>1525000</v>
      </c>
      <c r="DB266" s="312">
        <v>100000</v>
      </c>
      <c r="DC266" s="312">
        <v>7799484</v>
      </c>
      <c r="DD266" s="312"/>
      <c r="DE266" s="312" t="s">
        <v>982</v>
      </c>
      <c r="DF266" s="312">
        <v>416666.66666666698</v>
      </c>
      <c r="DG266" s="310" t="s">
        <v>172</v>
      </c>
      <c r="DH266" s="310" t="s">
        <v>1235</v>
      </c>
      <c r="DI266" s="310" t="s">
        <v>1237</v>
      </c>
      <c r="DJ266" s="312"/>
      <c r="DK266" s="312"/>
      <c r="DL266" s="312"/>
      <c r="DM266" s="310"/>
      <c r="DN266" s="312"/>
      <c r="DO266" s="312"/>
      <c r="DP266" s="312"/>
      <c r="DQ266" s="312"/>
      <c r="DR266" s="317"/>
      <c r="DS266" s="317"/>
      <c r="DT266" s="305"/>
    </row>
    <row r="267" spans="1:124" s="304" customFormat="1" ht="20.25" customHeight="1" x14ac:dyDescent="0.35">
      <c r="A267" s="307">
        <v>264</v>
      </c>
      <c r="B267" s="307" t="s">
        <v>1050</v>
      </c>
      <c r="C267" s="308" t="s">
        <v>615</v>
      </c>
      <c r="D267" s="308" t="s">
        <v>192</v>
      </c>
      <c r="E267" s="308" t="s">
        <v>193</v>
      </c>
      <c r="F267" s="307" t="s">
        <v>151</v>
      </c>
      <c r="G267" s="308" t="s">
        <v>194</v>
      </c>
      <c r="H267" s="308" t="s">
        <v>129</v>
      </c>
      <c r="I267" s="308" t="s">
        <v>179</v>
      </c>
      <c r="J267" s="308" t="s">
        <v>131</v>
      </c>
      <c r="K267" s="308" t="s">
        <v>198</v>
      </c>
      <c r="L267" s="318">
        <v>44063</v>
      </c>
      <c r="M267" s="309"/>
      <c r="N267" s="309"/>
      <c r="O267" s="318">
        <v>44562</v>
      </c>
      <c r="P267" s="310" t="s">
        <v>133</v>
      </c>
      <c r="Q267" s="311" t="s">
        <v>774</v>
      </c>
      <c r="R267" s="310" t="s">
        <v>134</v>
      </c>
      <c r="S267" s="312">
        <v>0</v>
      </c>
      <c r="T267" s="312">
        <v>5000000</v>
      </c>
      <c r="U267" s="312"/>
      <c r="V267" s="313">
        <v>5000000</v>
      </c>
      <c r="W267" s="312">
        <v>0</v>
      </c>
      <c r="X267" s="312">
        <v>0</v>
      </c>
      <c r="Y267" s="312">
        <v>0</v>
      </c>
      <c r="Z267" s="314">
        <v>200000</v>
      </c>
      <c r="AA267" s="312">
        <v>0</v>
      </c>
      <c r="AB267" s="312">
        <v>730000</v>
      </c>
      <c r="AC267" s="315">
        <v>930000</v>
      </c>
      <c r="AD267" s="312" t="s">
        <v>1246</v>
      </c>
      <c r="AE267" s="316">
        <v>26</v>
      </c>
      <c r="AF267" s="316">
        <v>24</v>
      </c>
      <c r="AG267" s="316">
        <v>2</v>
      </c>
      <c r="AH267" s="316">
        <v>0</v>
      </c>
      <c r="AI267" s="316">
        <v>0</v>
      </c>
      <c r="AJ267" s="316">
        <v>26</v>
      </c>
      <c r="AK267" s="316">
        <v>0</v>
      </c>
      <c r="AL267" s="316">
        <v>0</v>
      </c>
      <c r="AM267" s="316">
        <v>0</v>
      </c>
      <c r="AN267" s="316">
        <v>0</v>
      </c>
      <c r="AO267" s="316">
        <v>0</v>
      </c>
      <c r="AP267" s="316">
        <v>0</v>
      </c>
      <c r="AQ267" s="312">
        <v>5000000</v>
      </c>
      <c r="AR267" s="312">
        <v>0</v>
      </c>
      <c r="AS267" s="312">
        <v>0</v>
      </c>
      <c r="AT267" s="312">
        <v>5000000</v>
      </c>
      <c r="AU267" s="312">
        <v>0</v>
      </c>
      <c r="AV267" s="312">
        <v>0</v>
      </c>
      <c r="AW267" s="312">
        <v>0</v>
      </c>
      <c r="AX267" s="312">
        <v>200000</v>
      </c>
      <c r="AY267" s="218">
        <v>0</v>
      </c>
      <c r="AZ267" s="312">
        <v>0</v>
      </c>
      <c r="BA267" s="218">
        <v>0</v>
      </c>
      <c r="BB267" s="312">
        <v>0</v>
      </c>
      <c r="BC267" s="312">
        <v>0</v>
      </c>
      <c r="BD267" s="312">
        <v>673846</v>
      </c>
      <c r="BE267" s="312">
        <v>873846</v>
      </c>
      <c r="BF267" s="218">
        <v>270712</v>
      </c>
      <c r="BG267" s="218">
        <v>0</v>
      </c>
      <c r="BH267" s="218">
        <v>0</v>
      </c>
      <c r="BI267" s="218">
        <v>0</v>
      </c>
      <c r="BJ267" s="218">
        <v>0</v>
      </c>
      <c r="BK267" s="218">
        <v>0</v>
      </c>
      <c r="BL267" s="218">
        <v>0</v>
      </c>
      <c r="BM267" s="218">
        <v>0</v>
      </c>
      <c r="BN267" s="218">
        <v>0</v>
      </c>
      <c r="BO267" s="218">
        <v>0</v>
      </c>
      <c r="BP267" s="218">
        <v>0</v>
      </c>
      <c r="BQ267" s="312">
        <v>0</v>
      </c>
      <c r="BR267" s="218">
        <v>0</v>
      </c>
      <c r="BS267" s="312">
        <v>270712</v>
      </c>
      <c r="BT267" s="315">
        <v>6144558</v>
      </c>
      <c r="BU267" s="312">
        <v>0</v>
      </c>
      <c r="BV267" s="312">
        <v>200000</v>
      </c>
      <c r="BW267" s="312">
        <v>673846</v>
      </c>
      <c r="BX267" s="312">
        <v>11000000</v>
      </c>
      <c r="BY267" s="312">
        <v>0</v>
      </c>
      <c r="BZ267" s="312">
        <v>0</v>
      </c>
      <c r="CA267" s="312">
        <v>400000</v>
      </c>
      <c r="CB267" s="312">
        <v>50000</v>
      </c>
      <c r="CC267" s="312">
        <v>75000</v>
      </c>
      <c r="CD267" s="312">
        <v>0</v>
      </c>
      <c r="CE267" s="312">
        <v>525000</v>
      </c>
      <c r="CF267" s="312">
        <v>12398846</v>
      </c>
      <c r="CG267" s="312">
        <v>0</v>
      </c>
      <c r="CH267" s="312">
        <v>0</v>
      </c>
      <c r="CI267" s="312">
        <v>0</v>
      </c>
      <c r="CJ267" s="312">
        <v>0</v>
      </c>
      <c r="CK267" s="312">
        <v>0</v>
      </c>
      <c r="CL267" s="312">
        <v>50000</v>
      </c>
      <c r="CM267" s="312">
        <v>0</v>
      </c>
      <c r="CN267" s="312">
        <v>0</v>
      </c>
      <c r="CO267" s="312">
        <v>522000</v>
      </c>
      <c r="CP267" s="312">
        <v>0</v>
      </c>
      <c r="CQ267" s="312">
        <v>572000</v>
      </c>
      <c r="CR267" s="312">
        <v>5047558</v>
      </c>
      <c r="CS267" s="312">
        <v>0</v>
      </c>
      <c r="CT267" s="315">
        <v>5047558</v>
      </c>
      <c r="CU267" s="312">
        <v>850000</v>
      </c>
      <c r="CV267" s="312">
        <v>0</v>
      </c>
      <c r="CW267" s="312">
        <v>150000</v>
      </c>
      <c r="CX267" s="312"/>
      <c r="CY267" s="312">
        <v>0</v>
      </c>
      <c r="CZ267" s="312">
        <v>1000000</v>
      </c>
      <c r="DA267" s="312">
        <v>1525000</v>
      </c>
      <c r="DB267" s="312">
        <v>100000</v>
      </c>
      <c r="DC267" s="312">
        <v>7244558</v>
      </c>
      <c r="DD267" s="312"/>
      <c r="DE267" s="312" t="s">
        <v>980</v>
      </c>
      <c r="DF267" s="312">
        <v>416666.66666666698</v>
      </c>
      <c r="DG267" s="310" t="s">
        <v>188</v>
      </c>
      <c r="DH267" s="310" t="s">
        <v>1235</v>
      </c>
      <c r="DI267" s="310" t="s">
        <v>1236</v>
      </c>
      <c r="DJ267" s="312"/>
      <c r="DK267" s="312"/>
      <c r="DL267" s="312"/>
      <c r="DM267" s="310"/>
      <c r="DN267" s="312"/>
      <c r="DO267" s="312"/>
      <c r="DP267" s="312"/>
      <c r="DQ267" s="312"/>
      <c r="DR267" s="317"/>
      <c r="DS267" s="317"/>
      <c r="DT267" s="305"/>
    </row>
    <row r="268" spans="1:124" s="304" customFormat="1" ht="20.25" customHeight="1" x14ac:dyDescent="0.35">
      <c r="A268" s="307">
        <v>265</v>
      </c>
      <c r="B268" s="307" t="s">
        <v>1051</v>
      </c>
      <c r="C268" s="308" t="s">
        <v>613</v>
      </c>
      <c r="D268" s="308" t="s">
        <v>192</v>
      </c>
      <c r="E268" s="308" t="s">
        <v>193</v>
      </c>
      <c r="F268" s="307" t="s">
        <v>151</v>
      </c>
      <c r="G268" s="308" t="s">
        <v>194</v>
      </c>
      <c r="H268" s="308" t="s">
        <v>129</v>
      </c>
      <c r="I268" s="308" t="s">
        <v>179</v>
      </c>
      <c r="J268" s="308" t="s">
        <v>131</v>
      </c>
      <c r="K268" s="308" t="s">
        <v>132</v>
      </c>
      <c r="L268" s="318">
        <v>44049</v>
      </c>
      <c r="M268" s="309"/>
      <c r="N268" s="309"/>
      <c r="O268" s="318"/>
      <c r="P268" s="310"/>
      <c r="Q268" s="311" t="s">
        <v>774</v>
      </c>
      <c r="R268" s="310" t="s">
        <v>134</v>
      </c>
      <c r="S268" s="312">
        <v>0</v>
      </c>
      <c r="T268" s="312">
        <v>5000000</v>
      </c>
      <c r="U268" s="312"/>
      <c r="V268" s="313">
        <v>5000000</v>
      </c>
      <c r="W268" s="312">
        <v>0</v>
      </c>
      <c r="X268" s="312">
        <v>0</v>
      </c>
      <c r="Y268" s="312">
        <v>0</v>
      </c>
      <c r="Z268" s="314">
        <v>200000</v>
      </c>
      <c r="AA268" s="312">
        <v>0</v>
      </c>
      <c r="AB268" s="312">
        <v>730000</v>
      </c>
      <c r="AC268" s="315">
        <v>930000</v>
      </c>
      <c r="AD268" s="312" t="s">
        <v>1246</v>
      </c>
      <c r="AE268" s="316">
        <v>26</v>
      </c>
      <c r="AF268" s="316">
        <v>26</v>
      </c>
      <c r="AG268" s="316">
        <v>0</v>
      </c>
      <c r="AH268" s="316">
        <v>0</v>
      </c>
      <c r="AI268" s="316">
        <v>0</v>
      </c>
      <c r="AJ268" s="316">
        <v>26</v>
      </c>
      <c r="AK268" s="316">
        <v>0</v>
      </c>
      <c r="AL268" s="316">
        <v>0</v>
      </c>
      <c r="AM268" s="316">
        <v>0</v>
      </c>
      <c r="AN268" s="316">
        <v>0</v>
      </c>
      <c r="AO268" s="316">
        <v>0</v>
      </c>
      <c r="AP268" s="316">
        <v>0</v>
      </c>
      <c r="AQ268" s="312">
        <v>5000000</v>
      </c>
      <c r="AR268" s="312">
        <v>0</v>
      </c>
      <c r="AS268" s="312">
        <v>0</v>
      </c>
      <c r="AT268" s="312">
        <v>5000000</v>
      </c>
      <c r="AU268" s="312">
        <v>0</v>
      </c>
      <c r="AV268" s="312">
        <v>0</v>
      </c>
      <c r="AW268" s="312">
        <v>0</v>
      </c>
      <c r="AX268" s="312">
        <v>200000</v>
      </c>
      <c r="AY268" s="218">
        <v>0</v>
      </c>
      <c r="AZ268" s="312">
        <v>0</v>
      </c>
      <c r="BA268" s="218">
        <v>0</v>
      </c>
      <c r="BB268" s="312">
        <v>0</v>
      </c>
      <c r="BC268" s="312">
        <v>0</v>
      </c>
      <c r="BD268" s="312">
        <v>730000</v>
      </c>
      <c r="BE268" s="312">
        <v>930000</v>
      </c>
      <c r="BF268" s="218">
        <v>0</v>
      </c>
      <c r="BG268" s="218">
        <v>0</v>
      </c>
      <c r="BH268" s="218">
        <v>0</v>
      </c>
      <c r="BI268" s="218">
        <v>0</v>
      </c>
      <c r="BJ268" s="218">
        <v>0</v>
      </c>
      <c r="BK268" s="218">
        <v>320000</v>
      </c>
      <c r="BL268" s="218">
        <v>0</v>
      </c>
      <c r="BM268" s="218">
        <v>0</v>
      </c>
      <c r="BN268" s="218">
        <v>0</v>
      </c>
      <c r="BO268" s="218">
        <v>0</v>
      </c>
      <c r="BP268" s="218">
        <v>0</v>
      </c>
      <c r="BQ268" s="312">
        <v>0</v>
      </c>
      <c r="BR268" s="218">
        <v>0</v>
      </c>
      <c r="BS268" s="312">
        <v>320000</v>
      </c>
      <c r="BT268" s="315">
        <v>6250000</v>
      </c>
      <c r="BU268" s="312">
        <v>0</v>
      </c>
      <c r="BV268" s="312">
        <v>200000</v>
      </c>
      <c r="BW268" s="312">
        <v>730000</v>
      </c>
      <c r="BX268" s="312">
        <v>11000000</v>
      </c>
      <c r="BY268" s="312">
        <v>0</v>
      </c>
      <c r="BZ268" s="312">
        <v>0</v>
      </c>
      <c r="CA268" s="312">
        <v>400000</v>
      </c>
      <c r="CB268" s="312">
        <v>50000</v>
      </c>
      <c r="CC268" s="312">
        <v>75000</v>
      </c>
      <c r="CD268" s="312">
        <v>0</v>
      </c>
      <c r="CE268" s="312">
        <v>525000</v>
      </c>
      <c r="CF268" s="312">
        <v>12455000</v>
      </c>
      <c r="CG268" s="312">
        <v>0</v>
      </c>
      <c r="CH268" s="312">
        <v>0</v>
      </c>
      <c r="CI268" s="312">
        <v>0</v>
      </c>
      <c r="CJ268" s="312">
        <v>0</v>
      </c>
      <c r="CK268" s="312">
        <v>0</v>
      </c>
      <c r="CL268" s="312">
        <v>50000</v>
      </c>
      <c r="CM268" s="312">
        <v>0</v>
      </c>
      <c r="CN268" s="312">
        <v>0</v>
      </c>
      <c r="CO268" s="312">
        <v>0</v>
      </c>
      <c r="CP268" s="312">
        <v>0</v>
      </c>
      <c r="CQ268" s="312">
        <v>50000</v>
      </c>
      <c r="CR268" s="312">
        <v>5675000</v>
      </c>
      <c r="CS268" s="312">
        <v>0</v>
      </c>
      <c r="CT268" s="315">
        <v>5675000</v>
      </c>
      <c r="CU268" s="312">
        <v>850000</v>
      </c>
      <c r="CV268" s="312">
        <v>0</v>
      </c>
      <c r="CW268" s="312">
        <v>150000</v>
      </c>
      <c r="CX268" s="312"/>
      <c r="CY268" s="312">
        <v>0</v>
      </c>
      <c r="CZ268" s="312">
        <v>1000000</v>
      </c>
      <c r="DA268" s="312">
        <v>1525000</v>
      </c>
      <c r="DB268" s="312">
        <v>100000</v>
      </c>
      <c r="DC268" s="312">
        <v>7350000</v>
      </c>
      <c r="DD268" s="312"/>
      <c r="DE268" s="312" t="s">
        <v>980</v>
      </c>
      <c r="DF268" s="312">
        <v>416666.66666666698</v>
      </c>
      <c r="DG268" s="310" t="s">
        <v>195</v>
      </c>
      <c r="DH268" s="310" t="s">
        <v>1235</v>
      </c>
      <c r="DI268" s="310" t="s">
        <v>1236</v>
      </c>
      <c r="DJ268" s="312"/>
      <c r="DK268" s="312"/>
      <c r="DL268" s="312"/>
      <c r="DM268" s="310"/>
      <c r="DN268" s="312"/>
      <c r="DO268" s="312"/>
      <c r="DP268" s="312"/>
      <c r="DQ268" s="312"/>
      <c r="DR268" s="317"/>
      <c r="DS268" s="317"/>
      <c r="DT268" s="305"/>
    </row>
    <row r="269" spans="1:124" s="304" customFormat="1" ht="20.25" customHeight="1" x14ac:dyDescent="0.35">
      <c r="A269" s="307">
        <v>266</v>
      </c>
      <c r="B269" s="307" t="s">
        <v>1053</v>
      </c>
      <c r="C269" s="308" t="s">
        <v>616</v>
      </c>
      <c r="D269" s="308" t="s">
        <v>192</v>
      </c>
      <c r="E269" s="308" t="s">
        <v>193</v>
      </c>
      <c r="F269" s="307" t="s">
        <v>151</v>
      </c>
      <c r="G269" s="308" t="s">
        <v>194</v>
      </c>
      <c r="H269" s="308" t="s">
        <v>129</v>
      </c>
      <c r="I269" s="308" t="s">
        <v>179</v>
      </c>
      <c r="J269" s="308" t="s">
        <v>131</v>
      </c>
      <c r="K269" s="308" t="s">
        <v>132</v>
      </c>
      <c r="L269" s="318">
        <v>44064</v>
      </c>
      <c r="M269" s="309"/>
      <c r="N269" s="309"/>
      <c r="O269" s="318"/>
      <c r="P269" s="310"/>
      <c r="Q269" s="311" t="s">
        <v>774</v>
      </c>
      <c r="R269" s="310" t="s">
        <v>134</v>
      </c>
      <c r="S269" s="312">
        <v>0</v>
      </c>
      <c r="T269" s="312">
        <v>5000000</v>
      </c>
      <c r="U269" s="312"/>
      <c r="V269" s="313">
        <v>5000000</v>
      </c>
      <c r="W269" s="312">
        <v>0</v>
      </c>
      <c r="X269" s="312">
        <v>0</v>
      </c>
      <c r="Y269" s="312">
        <v>0</v>
      </c>
      <c r="Z269" s="314">
        <v>200000</v>
      </c>
      <c r="AA269" s="312">
        <v>0</v>
      </c>
      <c r="AB269" s="312">
        <v>730000</v>
      </c>
      <c r="AC269" s="315">
        <v>930000</v>
      </c>
      <c r="AD269" s="312" t="s">
        <v>1246</v>
      </c>
      <c r="AE269" s="316">
        <v>26</v>
      </c>
      <c r="AF269" s="316">
        <v>24</v>
      </c>
      <c r="AG269" s="316">
        <v>1</v>
      </c>
      <c r="AH269" s="316">
        <v>0</v>
      </c>
      <c r="AI269" s="316">
        <v>0</v>
      </c>
      <c r="AJ269" s="316">
        <v>25</v>
      </c>
      <c r="AK269" s="316">
        <v>0</v>
      </c>
      <c r="AL269" s="316">
        <v>0</v>
      </c>
      <c r="AM269" s="316">
        <v>0</v>
      </c>
      <c r="AN269" s="316">
        <v>0</v>
      </c>
      <c r="AO269" s="316">
        <v>0</v>
      </c>
      <c r="AP269" s="316">
        <v>0</v>
      </c>
      <c r="AQ269" s="312">
        <v>4807692.3076999998</v>
      </c>
      <c r="AR269" s="312">
        <v>0</v>
      </c>
      <c r="AS269" s="312">
        <v>0</v>
      </c>
      <c r="AT269" s="312">
        <v>4807692.3076999998</v>
      </c>
      <c r="AU269" s="312">
        <v>0</v>
      </c>
      <c r="AV269" s="312">
        <v>0</v>
      </c>
      <c r="AW269" s="312">
        <v>0</v>
      </c>
      <c r="AX269" s="312">
        <v>200000</v>
      </c>
      <c r="AY269" s="218">
        <v>0</v>
      </c>
      <c r="AZ269" s="312">
        <v>0</v>
      </c>
      <c r="BA269" s="218">
        <v>0</v>
      </c>
      <c r="BB269" s="312">
        <v>0</v>
      </c>
      <c r="BC269" s="312">
        <v>0</v>
      </c>
      <c r="BD269" s="312">
        <v>673846</v>
      </c>
      <c r="BE269" s="312">
        <v>873846</v>
      </c>
      <c r="BF269" s="218">
        <v>342197</v>
      </c>
      <c r="BG269" s="218">
        <v>0</v>
      </c>
      <c r="BH269" s="218">
        <v>0</v>
      </c>
      <c r="BI269" s="218">
        <v>0</v>
      </c>
      <c r="BJ269" s="218">
        <v>0</v>
      </c>
      <c r="BK269" s="218">
        <v>0</v>
      </c>
      <c r="BL269" s="218">
        <v>0</v>
      </c>
      <c r="BM269" s="218">
        <v>0</v>
      </c>
      <c r="BN269" s="218">
        <v>0</v>
      </c>
      <c r="BO269" s="218">
        <v>0</v>
      </c>
      <c r="BP269" s="218">
        <v>0</v>
      </c>
      <c r="BQ269" s="312">
        <v>0</v>
      </c>
      <c r="BR269" s="218">
        <v>0</v>
      </c>
      <c r="BS269" s="312">
        <v>342197</v>
      </c>
      <c r="BT269" s="315">
        <v>6023735.3076999998</v>
      </c>
      <c r="BU269" s="312">
        <v>0</v>
      </c>
      <c r="BV269" s="312">
        <v>200000</v>
      </c>
      <c r="BW269" s="312">
        <v>673846</v>
      </c>
      <c r="BX269" s="312">
        <v>11000000</v>
      </c>
      <c r="BY269" s="312">
        <v>0</v>
      </c>
      <c r="BZ269" s="312">
        <v>0</v>
      </c>
      <c r="CA269" s="312">
        <v>400000</v>
      </c>
      <c r="CB269" s="312">
        <v>50000</v>
      </c>
      <c r="CC269" s="312">
        <v>75000</v>
      </c>
      <c r="CD269" s="312">
        <v>0</v>
      </c>
      <c r="CE269" s="312">
        <v>525000</v>
      </c>
      <c r="CF269" s="312">
        <v>12398846</v>
      </c>
      <c r="CG269" s="312">
        <v>0</v>
      </c>
      <c r="CH269" s="312">
        <v>0</v>
      </c>
      <c r="CI269" s="312">
        <v>0</v>
      </c>
      <c r="CJ269" s="312">
        <v>0</v>
      </c>
      <c r="CK269" s="312">
        <v>0</v>
      </c>
      <c r="CL269" s="312">
        <v>50000</v>
      </c>
      <c r="CM269" s="312">
        <v>0</v>
      </c>
      <c r="CN269" s="312">
        <v>0</v>
      </c>
      <c r="CO269" s="312">
        <v>0</v>
      </c>
      <c r="CP269" s="312">
        <v>0</v>
      </c>
      <c r="CQ269" s="312">
        <v>50000</v>
      </c>
      <c r="CR269" s="312">
        <v>5448735</v>
      </c>
      <c r="CS269" s="312">
        <v>0</v>
      </c>
      <c r="CT269" s="315">
        <v>5448735</v>
      </c>
      <c r="CU269" s="312">
        <v>850000</v>
      </c>
      <c r="CV269" s="312">
        <v>0</v>
      </c>
      <c r="CW269" s="312">
        <v>150000</v>
      </c>
      <c r="CX269" s="312"/>
      <c r="CY269" s="312">
        <v>0</v>
      </c>
      <c r="CZ269" s="312">
        <v>1000000</v>
      </c>
      <c r="DA269" s="312">
        <v>1525000</v>
      </c>
      <c r="DB269" s="312">
        <v>100000</v>
      </c>
      <c r="DC269" s="312">
        <v>7123735</v>
      </c>
      <c r="DD269" s="312"/>
      <c r="DE269" s="312" t="s">
        <v>980</v>
      </c>
      <c r="DF269" s="312">
        <v>416666.66666666698</v>
      </c>
      <c r="DG269" s="310" t="s">
        <v>188</v>
      </c>
      <c r="DH269" s="310" t="s">
        <v>1235</v>
      </c>
      <c r="DI269" s="310" t="s">
        <v>1236</v>
      </c>
      <c r="DJ269" s="312"/>
      <c r="DK269" s="312"/>
      <c r="DL269" s="312"/>
      <c r="DM269" s="310"/>
      <c r="DN269" s="312"/>
      <c r="DO269" s="312"/>
      <c r="DP269" s="312"/>
      <c r="DQ269" s="312"/>
      <c r="DR269" s="317"/>
      <c r="DS269" s="317"/>
      <c r="DT269" s="305"/>
    </row>
    <row r="270" spans="1:124" s="304" customFormat="1" ht="20.25" customHeight="1" x14ac:dyDescent="0.35">
      <c r="A270" s="307">
        <v>267</v>
      </c>
      <c r="B270" s="307" t="s">
        <v>1054</v>
      </c>
      <c r="C270" s="308" t="s">
        <v>617</v>
      </c>
      <c r="D270" s="308" t="s">
        <v>192</v>
      </c>
      <c r="E270" s="308" t="s">
        <v>193</v>
      </c>
      <c r="F270" s="307" t="s">
        <v>151</v>
      </c>
      <c r="G270" s="308" t="s">
        <v>194</v>
      </c>
      <c r="H270" s="308" t="s">
        <v>129</v>
      </c>
      <c r="I270" s="308" t="s">
        <v>179</v>
      </c>
      <c r="J270" s="308" t="s">
        <v>131</v>
      </c>
      <c r="K270" s="308" t="s">
        <v>132</v>
      </c>
      <c r="L270" s="318">
        <v>44068</v>
      </c>
      <c r="M270" s="309"/>
      <c r="N270" s="309"/>
      <c r="O270" s="318"/>
      <c r="P270" s="310"/>
      <c r="Q270" s="311" t="s">
        <v>774</v>
      </c>
      <c r="R270" s="310" t="s">
        <v>134</v>
      </c>
      <c r="S270" s="312">
        <v>0</v>
      </c>
      <c r="T270" s="312">
        <v>5000000</v>
      </c>
      <c r="U270" s="312"/>
      <c r="V270" s="313">
        <v>5000000</v>
      </c>
      <c r="W270" s="312">
        <v>0</v>
      </c>
      <c r="X270" s="312">
        <v>0</v>
      </c>
      <c r="Y270" s="312">
        <v>0</v>
      </c>
      <c r="Z270" s="314">
        <v>200000</v>
      </c>
      <c r="AA270" s="312">
        <v>0</v>
      </c>
      <c r="AB270" s="312">
        <v>730000</v>
      </c>
      <c r="AC270" s="315">
        <v>930000</v>
      </c>
      <c r="AD270" s="312" t="s">
        <v>1246</v>
      </c>
      <c r="AE270" s="316">
        <v>26</v>
      </c>
      <c r="AF270" s="316">
        <v>25.5</v>
      </c>
      <c r="AG270" s="316">
        <v>0.5</v>
      </c>
      <c r="AH270" s="316">
        <v>0</v>
      </c>
      <c r="AI270" s="316">
        <v>0</v>
      </c>
      <c r="AJ270" s="316">
        <v>26</v>
      </c>
      <c r="AK270" s="316">
        <v>0</v>
      </c>
      <c r="AL270" s="316">
        <v>0</v>
      </c>
      <c r="AM270" s="316">
        <v>0</v>
      </c>
      <c r="AN270" s="316">
        <v>0</v>
      </c>
      <c r="AO270" s="316">
        <v>0</v>
      </c>
      <c r="AP270" s="316">
        <v>0</v>
      </c>
      <c r="AQ270" s="312">
        <v>5000000</v>
      </c>
      <c r="AR270" s="312">
        <v>0</v>
      </c>
      <c r="AS270" s="312">
        <v>0</v>
      </c>
      <c r="AT270" s="312">
        <v>5000000</v>
      </c>
      <c r="AU270" s="312">
        <v>0</v>
      </c>
      <c r="AV270" s="312">
        <v>0</v>
      </c>
      <c r="AW270" s="312">
        <v>0</v>
      </c>
      <c r="AX270" s="312">
        <v>200000</v>
      </c>
      <c r="AY270" s="218">
        <v>0</v>
      </c>
      <c r="AZ270" s="312">
        <v>0</v>
      </c>
      <c r="BA270" s="218">
        <v>0</v>
      </c>
      <c r="BB270" s="312">
        <v>0</v>
      </c>
      <c r="BC270" s="312">
        <v>0</v>
      </c>
      <c r="BD270" s="312">
        <v>715962</v>
      </c>
      <c r="BE270" s="312">
        <v>915962</v>
      </c>
      <c r="BF270" s="218">
        <v>0</v>
      </c>
      <c r="BG270" s="218">
        <v>50000</v>
      </c>
      <c r="BH270" s="218">
        <v>0</v>
      </c>
      <c r="BI270" s="218">
        <v>0</v>
      </c>
      <c r="BJ270" s="218">
        <v>0</v>
      </c>
      <c r="BK270" s="218">
        <v>0</v>
      </c>
      <c r="BL270" s="218">
        <v>0</v>
      </c>
      <c r="BM270" s="218">
        <v>0</v>
      </c>
      <c r="BN270" s="218">
        <v>0</v>
      </c>
      <c r="BO270" s="218">
        <v>0</v>
      </c>
      <c r="BP270" s="218">
        <v>0</v>
      </c>
      <c r="BQ270" s="312">
        <v>0</v>
      </c>
      <c r="BR270" s="218">
        <v>0</v>
      </c>
      <c r="BS270" s="312">
        <v>50000</v>
      </c>
      <c r="BT270" s="315">
        <v>5965962</v>
      </c>
      <c r="BU270" s="312">
        <v>0</v>
      </c>
      <c r="BV270" s="312">
        <v>200000</v>
      </c>
      <c r="BW270" s="312">
        <v>715962</v>
      </c>
      <c r="BX270" s="312">
        <v>11000000</v>
      </c>
      <c r="BY270" s="312">
        <v>0</v>
      </c>
      <c r="BZ270" s="312">
        <v>0</v>
      </c>
      <c r="CA270" s="312">
        <v>400000</v>
      </c>
      <c r="CB270" s="312">
        <v>50000</v>
      </c>
      <c r="CC270" s="312">
        <v>75000</v>
      </c>
      <c r="CD270" s="312">
        <v>0</v>
      </c>
      <c r="CE270" s="312">
        <v>525000</v>
      </c>
      <c r="CF270" s="312">
        <v>12440962</v>
      </c>
      <c r="CG270" s="312">
        <v>0</v>
      </c>
      <c r="CH270" s="312">
        <v>0</v>
      </c>
      <c r="CI270" s="312">
        <v>0</v>
      </c>
      <c r="CJ270" s="312">
        <v>0</v>
      </c>
      <c r="CK270" s="312">
        <v>0</v>
      </c>
      <c r="CL270" s="312">
        <v>50000</v>
      </c>
      <c r="CM270" s="312">
        <v>0</v>
      </c>
      <c r="CN270" s="312">
        <v>0</v>
      </c>
      <c r="CO270" s="312">
        <v>0</v>
      </c>
      <c r="CP270" s="312">
        <v>0</v>
      </c>
      <c r="CQ270" s="312">
        <v>50000</v>
      </c>
      <c r="CR270" s="312">
        <v>5390962</v>
      </c>
      <c r="CS270" s="312">
        <v>0</v>
      </c>
      <c r="CT270" s="315">
        <v>5390962</v>
      </c>
      <c r="CU270" s="312">
        <v>850000</v>
      </c>
      <c r="CV270" s="312">
        <v>0</v>
      </c>
      <c r="CW270" s="312">
        <v>150000</v>
      </c>
      <c r="CX270" s="312"/>
      <c r="CY270" s="312">
        <v>0</v>
      </c>
      <c r="CZ270" s="312">
        <v>1000000</v>
      </c>
      <c r="DA270" s="312">
        <v>1525000</v>
      </c>
      <c r="DB270" s="312">
        <v>100000</v>
      </c>
      <c r="DC270" s="312">
        <v>7065962</v>
      </c>
      <c r="DD270" s="312"/>
      <c r="DE270" s="312" t="s">
        <v>980</v>
      </c>
      <c r="DF270" s="312">
        <v>416666.66666666698</v>
      </c>
      <c r="DG270" s="310" t="s">
        <v>195</v>
      </c>
      <c r="DH270" s="310" t="s">
        <v>1235</v>
      </c>
      <c r="DI270" s="310" t="s">
        <v>1236</v>
      </c>
      <c r="DJ270" s="312"/>
      <c r="DK270" s="312"/>
      <c r="DL270" s="312"/>
      <c r="DM270" s="310"/>
      <c r="DN270" s="312"/>
      <c r="DO270" s="312"/>
      <c r="DP270" s="312"/>
      <c r="DQ270" s="312"/>
      <c r="DR270" s="317"/>
      <c r="DS270" s="317"/>
      <c r="DT270" s="305"/>
    </row>
    <row r="271" spans="1:124" s="304" customFormat="1" ht="20.25" customHeight="1" x14ac:dyDescent="0.35">
      <c r="A271" s="307">
        <v>268</v>
      </c>
      <c r="B271" s="307" t="s">
        <v>1056</v>
      </c>
      <c r="C271" s="308" t="s">
        <v>618</v>
      </c>
      <c r="D271" s="308" t="s">
        <v>192</v>
      </c>
      <c r="E271" s="308" t="s">
        <v>193</v>
      </c>
      <c r="F271" s="307" t="s">
        <v>151</v>
      </c>
      <c r="G271" s="308" t="s">
        <v>194</v>
      </c>
      <c r="H271" s="308" t="s">
        <v>129</v>
      </c>
      <c r="I271" s="308" t="s">
        <v>179</v>
      </c>
      <c r="J271" s="308" t="s">
        <v>131</v>
      </c>
      <c r="K271" s="308" t="s">
        <v>132</v>
      </c>
      <c r="L271" s="318">
        <v>44075</v>
      </c>
      <c r="M271" s="309"/>
      <c r="N271" s="309"/>
      <c r="O271" s="318"/>
      <c r="P271" s="310"/>
      <c r="Q271" s="311" t="s">
        <v>774</v>
      </c>
      <c r="R271" s="310" t="s">
        <v>134</v>
      </c>
      <c r="S271" s="312">
        <v>0</v>
      </c>
      <c r="T271" s="312">
        <v>5000000</v>
      </c>
      <c r="U271" s="312"/>
      <c r="V271" s="313">
        <v>5000000</v>
      </c>
      <c r="W271" s="312">
        <v>0</v>
      </c>
      <c r="X271" s="312">
        <v>0</v>
      </c>
      <c r="Y271" s="312">
        <v>0</v>
      </c>
      <c r="Z271" s="314">
        <v>200000</v>
      </c>
      <c r="AA271" s="312">
        <v>0</v>
      </c>
      <c r="AB271" s="312">
        <v>730000</v>
      </c>
      <c r="AC271" s="315">
        <v>930000</v>
      </c>
      <c r="AD271" s="312" t="s">
        <v>1246</v>
      </c>
      <c r="AE271" s="316">
        <v>26</v>
      </c>
      <c r="AF271" s="316">
        <v>24</v>
      </c>
      <c r="AG271" s="316">
        <v>2</v>
      </c>
      <c r="AH271" s="316">
        <v>0</v>
      </c>
      <c r="AI271" s="316">
        <v>0</v>
      </c>
      <c r="AJ271" s="316">
        <v>26</v>
      </c>
      <c r="AK271" s="316">
        <v>0</v>
      </c>
      <c r="AL271" s="316">
        <v>0</v>
      </c>
      <c r="AM271" s="316">
        <v>0</v>
      </c>
      <c r="AN271" s="316">
        <v>0</v>
      </c>
      <c r="AO271" s="316">
        <v>0</v>
      </c>
      <c r="AP271" s="316">
        <v>0</v>
      </c>
      <c r="AQ271" s="312">
        <v>5000000</v>
      </c>
      <c r="AR271" s="312">
        <v>0</v>
      </c>
      <c r="AS271" s="312">
        <v>0</v>
      </c>
      <c r="AT271" s="312">
        <v>5000000</v>
      </c>
      <c r="AU271" s="312">
        <v>0</v>
      </c>
      <c r="AV271" s="312">
        <v>0</v>
      </c>
      <c r="AW271" s="312">
        <v>0</v>
      </c>
      <c r="AX271" s="312">
        <v>200000</v>
      </c>
      <c r="AY271" s="218">
        <v>0</v>
      </c>
      <c r="AZ271" s="312">
        <v>0</v>
      </c>
      <c r="BA271" s="218">
        <v>0</v>
      </c>
      <c r="BB271" s="312">
        <v>0</v>
      </c>
      <c r="BC271" s="312">
        <v>0</v>
      </c>
      <c r="BD271" s="312">
        <v>673846</v>
      </c>
      <c r="BE271" s="312">
        <v>873846</v>
      </c>
      <c r="BF271" s="218">
        <v>2050321</v>
      </c>
      <c r="BG271" s="218">
        <v>0</v>
      </c>
      <c r="BH271" s="218">
        <v>0</v>
      </c>
      <c r="BI271" s="218">
        <v>0</v>
      </c>
      <c r="BJ271" s="218">
        <v>0</v>
      </c>
      <c r="BK271" s="218">
        <v>600000</v>
      </c>
      <c r="BL271" s="218">
        <v>0</v>
      </c>
      <c r="BM271" s="218">
        <v>0</v>
      </c>
      <c r="BN271" s="218">
        <v>0</v>
      </c>
      <c r="BO271" s="218">
        <v>0</v>
      </c>
      <c r="BP271" s="218">
        <v>0</v>
      </c>
      <c r="BQ271" s="312">
        <v>0</v>
      </c>
      <c r="BR271" s="218">
        <v>0</v>
      </c>
      <c r="BS271" s="312">
        <v>2650321</v>
      </c>
      <c r="BT271" s="315">
        <v>8524167</v>
      </c>
      <c r="BU271" s="312">
        <v>0</v>
      </c>
      <c r="BV271" s="312">
        <v>200000</v>
      </c>
      <c r="BW271" s="312">
        <v>673846</v>
      </c>
      <c r="BX271" s="312">
        <v>11000000</v>
      </c>
      <c r="BY271" s="312">
        <v>0</v>
      </c>
      <c r="BZ271" s="312">
        <v>0</v>
      </c>
      <c r="CA271" s="312">
        <v>400000</v>
      </c>
      <c r="CB271" s="312">
        <v>50000</v>
      </c>
      <c r="CC271" s="312">
        <v>75000</v>
      </c>
      <c r="CD271" s="312">
        <v>0</v>
      </c>
      <c r="CE271" s="312">
        <v>525000</v>
      </c>
      <c r="CF271" s="312">
        <v>12398846</v>
      </c>
      <c r="CG271" s="312">
        <v>0</v>
      </c>
      <c r="CH271" s="312">
        <v>0</v>
      </c>
      <c r="CI271" s="312">
        <v>0</v>
      </c>
      <c r="CJ271" s="312">
        <v>0</v>
      </c>
      <c r="CK271" s="312">
        <v>0</v>
      </c>
      <c r="CL271" s="312">
        <v>50000</v>
      </c>
      <c r="CM271" s="312">
        <v>0</v>
      </c>
      <c r="CN271" s="312">
        <v>0</v>
      </c>
      <c r="CO271" s="312">
        <v>0</v>
      </c>
      <c r="CP271" s="312">
        <v>0</v>
      </c>
      <c r="CQ271" s="312">
        <v>50000</v>
      </c>
      <c r="CR271" s="312">
        <v>7949167</v>
      </c>
      <c r="CS271" s="312">
        <v>0</v>
      </c>
      <c r="CT271" s="315">
        <v>7949167</v>
      </c>
      <c r="CU271" s="312">
        <v>850000</v>
      </c>
      <c r="CV271" s="312">
        <v>0</v>
      </c>
      <c r="CW271" s="312">
        <v>150000</v>
      </c>
      <c r="CX271" s="312"/>
      <c r="CY271" s="312">
        <v>0</v>
      </c>
      <c r="CZ271" s="312">
        <v>1000000</v>
      </c>
      <c r="DA271" s="312">
        <v>1525000</v>
      </c>
      <c r="DB271" s="312">
        <v>100000</v>
      </c>
      <c r="DC271" s="312">
        <v>9624167</v>
      </c>
      <c r="DD271" s="312"/>
      <c r="DE271" s="312" t="s">
        <v>980</v>
      </c>
      <c r="DF271" s="312">
        <v>416666.66666666698</v>
      </c>
      <c r="DG271" s="310" t="s">
        <v>210</v>
      </c>
      <c r="DH271" s="310" t="s">
        <v>1235</v>
      </c>
      <c r="DI271" s="310" t="s">
        <v>1236</v>
      </c>
      <c r="DJ271" s="312"/>
      <c r="DK271" s="312"/>
      <c r="DL271" s="312"/>
      <c r="DM271" s="310"/>
      <c r="DN271" s="312"/>
      <c r="DO271" s="312"/>
      <c r="DP271" s="312"/>
      <c r="DQ271" s="312"/>
      <c r="DR271" s="317"/>
      <c r="DS271" s="317"/>
      <c r="DT271" s="305"/>
    </row>
    <row r="272" spans="1:124" s="304" customFormat="1" ht="20.25" customHeight="1" x14ac:dyDescent="0.35">
      <c r="A272" s="307">
        <v>269</v>
      </c>
      <c r="B272" s="307" t="s">
        <v>1057</v>
      </c>
      <c r="C272" s="308" t="s">
        <v>619</v>
      </c>
      <c r="D272" s="308" t="s">
        <v>192</v>
      </c>
      <c r="E272" s="308" t="s">
        <v>193</v>
      </c>
      <c r="F272" s="307" t="s">
        <v>151</v>
      </c>
      <c r="G272" s="308" t="s">
        <v>194</v>
      </c>
      <c r="H272" s="308" t="s">
        <v>169</v>
      </c>
      <c r="I272" s="308" t="s">
        <v>179</v>
      </c>
      <c r="J272" s="308" t="s">
        <v>131</v>
      </c>
      <c r="K272" s="308" t="s">
        <v>132</v>
      </c>
      <c r="L272" s="318">
        <v>44078</v>
      </c>
      <c r="M272" s="309"/>
      <c r="N272" s="309"/>
      <c r="O272" s="318"/>
      <c r="P272" s="310"/>
      <c r="Q272" s="311" t="s">
        <v>774</v>
      </c>
      <c r="R272" s="310" t="s">
        <v>134</v>
      </c>
      <c r="S272" s="312">
        <v>0</v>
      </c>
      <c r="T272" s="312">
        <v>5000000</v>
      </c>
      <c r="U272" s="312"/>
      <c r="V272" s="313">
        <v>5000000</v>
      </c>
      <c r="W272" s="312">
        <v>0</v>
      </c>
      <c r="X272" s="312">
        <v>0</v>
      </c>
      <c r="Y272" s="312">
        <v>0</v>
      </c>
      <c r="Z272" s="314">
        <v>200000</v>
      </c>
      <c r="AA272" s="312">
        <v>0</v>
      </c>
      <c r="AB272" s="312">
        <v>730000</v>
      </c>
      <c r="AC272" s="315">
        <v>930000</v>
      </c>
      <c r="AD272" s="312" t="s">
        <v>1246</v>
      </c>
      <c r="AE272" s="316">
        <v>26</v>
      </c>
      <c r="AF272" s="316">
        <v>26</v>
      </c>
      <c r="AG272" s="316">
        <v>0</v>
      </c>
      <c r="AH272" s="316">
        <v>0</v>
      </c>
      <c r="AI272" s="316">
        <v>0</v>
      </c>
      <c r="AJ272" s="316">
        <v>26</v>
      </c>
      <c r="AK272" s="316">
        <v>0</v>
      </c>
      <c r="AL272" s="316">
        <v>0</v>
      </c>
      <c r="AM272" s="316">
        <v>0</v>
      </c>
      <c r="AN272" s="316">
        <v>0</v>
      </c>
      <c r="AO272" s="316">
        <v>0</v>
      </c>
      <c r="AP272" s="316">
        <v>0</v>
      </c>
      <c r="AQ272" s="312">
        <v>5000000</v>
      </c>
      <c r="AR272" s="312">
        <v>0</v>
      </c>
      <c r="AS272" s="312">
        <v>0</v>
      </c>
      <c r="AT272" s="312">
        <v>5000000</v>
      </c>
      <c r="AU272" s="312">
        <v>0</v>
      </c>
      <c r="AV272" s="312">
        <v>0</v>
      </c>
      <c r="AW272" s="312">
        <v>0</v>
      </c>
      <c r="AX272" s="312">
        <v>200000</v>
      </c>
      <c r="AY272" s="218">
        <v>0</v>
      </c>
      <c r="AZ272" s="312">
        <v>0</v>
      </c>
      <c r="BA272" s="218">
        <v>0</v>
      </c>
      <c r="BB272" s="312">
        <v>0</v>
      </c>
      <c r="BC272" s="312">
        <v>0</v>
      </c>
      <c r="BD272" s="312">
        <v>730000</v>
      </c>
      <c r="BE272" s="312">
        <v>930000</v>
      </c>
      <c r="BF272" s="218">
        <v>74506</v>
      </c>
      <c r="BG272" s="218">
        <v>0</v>
      </c>
      <c r="BH272" s="218">
        <v>0</v>
      </c>
      <c r="BI272" s="218">
        <v>0</v>
      </c>
      <c r="BJ272" s="218">
        <v>0</v>
      </c>
      <c r="BK272" s="218">
        <v>200000</v>
      </c>
      <c r="BL272" s="218">
        <v>0</v>
      </c>
      <c r="BM272" s="218">
        <v>0</v>
      </c>
      <c r="BN272" s="218">
        <v>0</v>
      </c>
      <c r="BO272" s="218">
        <v>0</v>
      </c>
      <c r="BP272" s="218">
        <v>0</v>
      </c>
      <c r="BQ272" s="312">
        <v>0</v>
      </c>
      <c r="BR272" s="218">
        <v>0</v>
      </c>
      <c r="BS272" s="312">
        <v>274506</v>
      </c>
      <c r="BT272" s="315">
        <v>6204506</v>
      </c>
      <c r="BU272" s="312">
        <v>0</v>
      </c>
      <c r="BV272" s="312">
        <v>200000</v>
      </c>
      <c r="BW272" s="312">
        <v>730000</v>
      </c>
      <c r="BX272" s="312">
        <v>11000000</v>
      </c>
      <c r="BY272" s="312">
        <v>0</v>
      </c>
      <c r="BZ272" s="312">
        <v>0</v>
      </c>
      <c r="CA272" s="312">
        <v>400000</v>
      </c>
      <c r="CB272" s="312">
        <v>50000</v>
      </c>
      <c r="CC272" s="312">
        <v>75000</v>
      </c>
      <c r="CD272" s="312">
        <v>0</v>
      </c>
      <c r="CE272" s="312">
        <v>525000</v>
      </c>
      <c r="CF272" s="312">
        <v>12455000</v>
      </c>
      <c r="CG272" s="312">
        <v>0</v>
      </c>
      <c r="CH272" s="312">
        <v>0</v>
      </c>
      <c r="CI272" s="312">
        <v>0</v>
      </c>
      <c r="CJ272" s="312">
        <v>0</v>
      </c>
      <c r="CK272" s="312">
        <v>0</v>
      </c>
      <c r="CL272" s="312">
        <v>50000</v>
      </c>
      <c r="CM272" s="312">
        <v>5000</v>
      </c>
      <c r="CN272" s="312">
        <v>0</v>
      </c>
      <c r="CO272" s="312">
        <v>0</v>
      </c>
      <c r="CP272" s="312">
        <v>0</v>
      </c>
      <c r="CQ272" s="312">
        <v>55000</v>
      </c>
      <c r="CR272" s="312">
        <v>5624506</v>
      </c>
      <c r="CS272" s="312">
        <v>0</v>
      </c>
      <c r="CT272" s="315">
        <v>5624506</v>
      </c>
      <c r="CU272" s="312">
        <v>850000</v>
      </c>
      <c r="CV272" s="312">
        <v>0</v>
      </c>
      <c r="CW272" s="312">
        <v>150000</v>
      </c>
      <c r="CX272" s="312"/>
      <c r="CY272" s="312">
        <v>0</v>
      </c>
      <c r="CZ272" s="312">
        <v>1000000</v>
      </c>
      <c r="DA272" s="312">
        <v>1525000</v>
      </c>
      <c r="DB272" s="312">
        <v>100000</v>
      </c>
      <c r="DC272" s="312">
        <v>7304506</v>
      </c>
      <c r="DD272" s="312"/>
      <c r="DE272" s="312" t="s">
        <v>982</v>
      </c>
      <c r="DF272" s="312">
        <v>416666.66666666698</v>
      </c>
      <c r="DG272" s="310" t="s">
        <v>206</v>
      </c>
      <c r="DH272" s="310" t="s">
        <v>1235</v>
      </c>
      <c r="DI272" s="310" t="s">
        <v>1237</v>
      </c>
      <c r="DJ272" s="312"/>
      <c r="DK272" s="312"/>
      <c r="DL272" s="312"/>
      <c r="DM272" s="310"/>
      <c r="DN272" s="312"/>
      <c r="DO272" s="312"/>
      <c r="DP272" s="312"/>
      <c r="DQ272" s="312"/>
      <c r="DR272" s="317"/>
      <c r="DS272" s="317"/>
      <c r="DT272" s="305"/>
    </row>
    <row r="273" spans="1:124" s="304" customFormat="1" ht="20.25" customHeight="1" x14ac:dyDescent="0.35">
      <c r="A273" s="307">
        <v>270</v>
      </c>
      <c r="B273" s="307" t="s">
        <v>1058</v>
      </c>
      <c r="C273" s="308" t="s">
        <v>620</v>
      </c>
      <c r="D273" s="308" t="s">
        <v>192</v>
      </c>
      <c r="E273" s="308" t="s">
        <v>193</v>
      </c>
      <c r="F273" s="307" t="s">
        <v>151</v>
      </c>
      <c r="G273" s="308" t="s">
        <v>194</v>
      </c>
      <c r="H273" s="308" t="s">
        <v>129</v>
      </c>
      <c r="I273" s="308" t="s">
        <v>179</v>
      </c>
      <c r="J273" s="308" t="s">
        <v>131</v>
      </c>
      <c r="K273" s="308" t="s">
        <v>132</v>
      </c>
      <c r="L273" s="318">
        <v>44078</v>
      </c>
      <c r="M273" s="309"/>
      <c r="N273" s="309"/>
      <c r="O273" s="318"/>
      <c r="P273" s="310"/>
      <c r="Q273" s="311" t="s">
        <v>774</v>
      </c>
      <c r="R273" s="310" t="s">
        <v>134</v>
      </c>
      <c r="S273" s="312">
        <v>0</v>
      </c>
      <c r="T273" s="312">
        <v>5000000</v>
      </c>
      <c r="U273" s="312"/>
      <c r="V273" s="313">
        <v>5000000</v>
      </c>
      <c r="W273" s="312">
        <v>0</v>
      </c>
      <c r="X273" s="312">
        <v>0</v>
      </c>
      <c r="Y273" s="312">
        <v>0</v>
      </c>
      <c r="Z273" s="314">
        <v>200000</v>
      </c>
      <c r="AA273" s="312">
        <v>0</v>
      </c>
      <c r="AB273" s="312">
        <v>730000</v>
      </c>
      <c r="AC273" s="315">
        <v>930000</v>
      </c>
      <c r="AD273" s="312" t="s">
        <v>1246</v>
      </c>
      <c r="AE273" s="316">
        <v>26</v>
      </c>
      <c r="AF273" s="316">
        <v>26</v>
      </c>
      <c r="AG273" s="316">
        <v>0</v>
      </c>
      <c r="AH273" s="316">
        <v>0</v>
      </c>
      <c r="AI273" s="316">
        <v>0</v>
      </c>
      <c r="AJ273" s="316">
        <v>26</v>
      </c>
      <c r="AK273" s="316">
        <v>0</v>
      </c>
      <c r="AL273" s="316">
        <v>0</v>
      </c>
      <c r="AM273" s="316">
        <v>0</v>
      </c>
      <c r="AN273" s="316">
        <v>0</v>
      </c>
      <c r="AO273" s="316">
        <v>0</v>
      </c>
      <c r="AP273" s="316">
        <v>0</v>
      </c>
      <c r="AQ273" s="312">
        <v>5000000</v>
      </c>
      <c r="AR273" s="312">
        <v>0</v>
      </c>
      <c r="AS273" s="312">
        <v>0</v>
      </c>
      <c r="AT273" s="312">
        <v>5000000</v>
      </c>
      <c r="AU273" s="312">
        <v>0</v>
      </c>
      <c r="AV273" s="312">
        <v>0</v>
      </c>
      <c r="AW273" s="312">
        <v>0</v>
      </c>
      <c r="AX273" s="312">
        <v>200000</v>
      </c>
      <c r="AY273" s="218">
        <v>0</v>
      </c>
      <c r="AZ273" s="312">
        <v>0</v>
      </c>
      <c r="BA273" s="218">
        <v>0</v>
      </c>
      <c r="BB273" s="312">
        <v>0</v>
      </c>
      <c r="BC273" s="312">
        <v>0</v>
      </c>
      <c r="BD273" s="312">
        <v>730000</v>
      </c>
      <c r="BE273" s="312">
        <v>930000</v>
      </c>
      <c r="BF273" s="218">
        <v>1001049</v>
      </c>
      <c r="BG273" s="218">
        <v>0</v>
      </c>
      <c r="BH273" s="218">
        <v>0</v>
      </c>
      <c r="BI273" s="218">
        <v>0</v>
      </c>
      <c r="BJ273" s="218">
        <v>0</v>
      </c>
      <c r="BK273" s="218">
        <v>1050000</v>
      </c>
      <c r="BL273" s="218">
        <v>0</v>
      </c>
      <c r="BM273" s="218">
        <v>0</v>
      </c>
      <c r="BN273" s="218">
        <v>0</v>
      </c>
      <c r="BO273" s="218">
        <v>0</v>
      </c>
      <c r="BP273" s="218">
        <v>0</v>
      </c>
      <c r="BQ273" s="312">
        <v>0</v>
      </c>
      <c r="BR273" s="218">
        <v>0</v>
      </c>
      <c r="BS273" s="312">
        <v>2051049</v>
      </c>
      <c r="BT273" s="315">
        <v>7981049</v>
      </c>
      <c r="BU273" s="312">
        <v>0</v>
      </c>
      <c r="BV273" s="312">
        <v>200000</v>
      </c>
      <c r="BW273" s="312">
        <v>730000</v>
      </c>
      <c r="BX273" s="312">
        <v>11000000</v>
      </c>
      <c r="BY273" s="312">
        <v>0</v>
      </c>
      <c r="BZ273" s="312">
        <v>0</v>
      </c>
      <c r="CA273" s="312">
        <v>400000</v>
      </c>
      <c r="CB273" s="312">
        <v>50000</v>
      </c>
      <c r="CC273" s="312">
        <v>75000</v>
      </c>
      <c r="CD273" s="312">
        <v>0</v>
      </c>
      <c r="CE273" s="312">
        <v>525000</v>
      </c>
      <c r="CF273" s="312">
        <v>12455000</v>
      </c>
      <c r="CG273" s="312">
        <v>0</v>
      </c>
      <c r="CH273" s="312">
        <v>0</v>
      </c>
      <c r="CI273" s="312">
        <v>0</v>
      </c>
      <c r="CJ273" s="312">
        <v>0</v>
      </c>
      <c r="CK273" s="312">
        <v>0</v>
      </c>
      <c r="CL273" s="312">
        <v>50000</v>
      </c>
      <c r="CM273" s="312">
        <v>0</v>
      </c>
      <c r="CN273" s="312">
        <v>0</v>
      </c>
      <c r="CO273" s="312">
        <v>0</v>
      </c>
      <c r="CP273" s="312">
        <v>0</v>
      </c>
      <c r="CQ273" s="312">
        <v>50000</v>
      </c>
      <c r="CR273" s="312">
        <v>7406049</v>
      </c>
      <c r="CS273" s="312">
        <v>0</v>
      </c>
      <c r="CT273" s="315">
        <v>7406049</v>
      </c>
      <c r="CU273" s="312">
        <v>850000</v>
      </c>
      <c r="CV273" s="312">
        <v>0</v>
      </c>
      <c r="CW273" s="312">
        <v>150000</v>
      </c>
      <c r="CX273" s="312"/>
      <c r="CY273" s="312">
        <v>0</v>
      </c>
      <c r="CZ273" s="312">
        <v>1000000</v>
      </c>
      <c r="DA273" s="312">
        <v>1525000</v>
      </c>
      <c r="DB273" s="312">
        <v>100000</v>
      </c>
      <c r="DC273" s="312">
        <v>9081049</v>
      </c>
      <c r="DD273" s="312"/>
      <c r="DE273" s="312" t="s">
        <v>980</v>
      </c>
      <c r="DF273" s="312">
        <v>416666.66666666698</v>
      </c>
      <c r="DG273" s="310" t="s">
        <v>203</v>
      </c>
      <c r="DH273" s="310" t="s">
        <v>1235</v>
      </c>
      <c r="DI273" s="310" t="s">
        <v>1236</v>
      </c>
      <c r="DJ273" s="312"/>
      <c r="DK273" s="312"/>
      <c r="DL273" s="312"/>
      <c r="DM273" s="310"/>
      <c r="DN273" s="312"/>
      <c r="DO273" s="312"/>
      <c r="DP273" s="312"/>
      <c r="DQ273" s="312"/>
      <c r="DR273" s="317"/>
      <c r="DS273" s="317"/>
      <c r="DT273" s="305"/>
    </row>
    <row r="274" spans="1:124" s="304" customFormat="1" ht="20.25" customHeight="1" x14ac:dyDescent="0.35">
      <c r="A274" s="307">
        <v>271</v>
      </c>
      <c r="B274" s="307" t="s">
        <v>1059</v>
      </c>
      <c r="C274" s="308" t="s">
        <v>621</v>
      </c>
      <c r="D274" s="308" t="s">
        <v>192</v>
      </c>
      <c r="E274" s="308" t="s">
        <v>193</v>
      </c>
      <c r="F274" s="307" t="s">
        <v>151</v>
      </c>
      <c r="G274" s="308" t="s">
        <v>194</v>
      </c>
      <c r="H274" s="308" t="s">
        <v>129</v>
      </c>
      <c r="I274" s="308" t="s">
        <v>179</v>
      </c>
      <c r="J274" s="308" t="s">
        <v>131</v>
      </c>
      <c r="K274" s="308" t="s">
        <v>132</v>
      </c>
      <c r="L274" s="318">
        <v>44081</v>
      </c>
      <c r="M274" s="309"/>
      <c r="N274" s="309"/>
      <c r="O274" s="318"/>
      <c r="P274" s="310"/>
      <c r="Q274" s="311" t="s">
        <v>774</v>
      </c>
      <c r="R274" s="310" t="s">
        <v>134</v>
      </c>
      <c r="S274" s="312">
        <v>0</v>
      </c>
      <c r="T274" s="312">
        <v>5000000</v>
      </c>
      <c r="U274" s="312"/>
      <c r="V274" s="313">
        <v>5000000</v>
      </c>
      <c r="W274" s="312">
        <v>0</v>
      </c>
      <c r="X274" s="312">
        <v>0</v>
      </c>
      <c r="Y274" s="312">
        <v>0</v>
      </c>
      <c r="Z274" s="314">
        <v>200000</v>
      </c>
      <c r="AA274" s="312">
        <v>0</v>
      </c>
      <c r="AB274" s="312">
        <v>730000</v>
      </c>
      <c r="AC274" s="315">
        <v>930000</v>
      </c>
      <c r="AD274" s="312" t="s">
        <v>1246</v>
      </c>
      <c r="AE274" s="316">
        <v>26</v>
      </c>
      <c r="AF274" s="316">
        <v>26</v>
      </c>
      <c r="AG274" s="316">
        <v>0</v>
      </c>
      <c r="AH274" s="316">
        <v>0</v>
      </c>
      <c r="AI274" s="316">
        <v>0</v>
      </c>
      <c r="AJ274" s="316">
        <v>26</v>
      </c>
      <c r="AK274" s="316">
        <v>0</v>
      </c>
      <c r="AL274" s="316">
        <v>0</v>
      </c>
      <c r="AM274" s="316">
        <v>0</v>
      </c>
      <c r="AN274" s="316">
        <v>0</v>
      </c>
      <c r="AO274" s="316">
        <v>0</v>
      </c>
      <c r="AP274" s="316">
        <v>0</v>
      </c>
      <c r="AQ274" s="312">
        <v>5000000</v>
      </c>
      <c r="AR274" s="312">
        <v>0</v>
      </c>
      <c r="AS274" s="312">
        <v>0</v>
      </c>
      <c r="AT274" s="312">
        <v>5000000</v>
      </c>
      <c r="AU274" s="312">
        <v>0</v>
      </c>
      <c r="AV274" s="312">
        <v>0</v>
      </c>
      <c r="AW274" s="312">
        <v>0</v>
      </c>
      <c r="AX274" s="312">
        <v>200000</v>
      </c>
      <c r="AY274" s="218">
        <v>0</v>
      </c>
      <c r="AZ274" s="312">
        <v>0</v>
      </c>
      <c r="BA274" s="218">
        <v>0</v>
      </c>
      <c r="BB274" s="312">
        <v>0</v>
      </c>
      <c r="BC274" s="312">
        <v>0</v>
      </c>
      <c r="BD274" s="312">
        <v>730000</v>
      </c>
      <c r="BE274" s="312">
        <v>930000</v>
      </c>
      <c r="BF274" s="218">
        <v>277447</v>
      </c>
      <c r="BG274" s="218">
        <v>0</v>
      </c>
      <c r="BH274" s="218">
        <v>0</v>
      </c>
      <c r="BI274" s="218">
        <v>0</v>
      </c>
      <c r="BJ274" s="218">
        <v>0</v>
      </c>
      <c r="BK274" s="218">
        <v>0</v>
      </c>
      <c r="BL274" s="218">
        <v>0</v>
      </c>
      <c r="BM274" s="218">
        <v>0</v>
      </c>
      <c r="BN274" s="218">
        <v>0</v>
      </c>
      <c r="BO274" s="218">
        <v>0</v>
      </c>
      <c r="BP274" s="218">
        <v>0</v>
      </c>
      <c r="BQ274" s="312">
        <v>0</v>
      </c>
      <c r="BR274" s="218">
        <v>0</v>
      </c>
      <c r="BS274" s="312">
        <v>277447</v>
      </c>
      <c r="BT274" s="315">
        <v>6207447</v>
      </c>
      <c r="BU274" s="312">
        <v>0</v>
      </c>
      <c r="BV274" s="312">
        <v>200000</v>
      </c>
      <c r="BW274" s="312">
        <v>730000</v>
      </c>
      <c r="BX274" s="312">
        <v>11000000</v>
      </c>
      <c r="BY274" s="312">
        <v>0</v>
      </c>
      <c r="BZ274" s="312">
        <v>0</v>
      </c>
      <c r="CA274" s="312">
        <v>400000</v>
      </c>
      <c r="CB274" s="312">
        <v>50000</v>
      </c>
      <c r="CC274" s="312">
        <v>75000</v>
      </c>
      <c r="CD274" s="312">
        <v>0</v>
      </c>
      <c r="CE274" s="312">
        <v>525000</v>
      </c>
      <c r="CF274" s="312">
        <v>12455000</v>
      </c>
      <c r="CG274" s="312">
        <v>0</v>
      </c>
      <c r="CH274" s="312">
        <v>0</v>
      </c>
      <c r="CI274" s="312">
        <v>0</v>
      </c>
      <c r="CJ274" s="312">
        <v>0</v>
      </c>
      <c r="CK274" s="312">
        <v>0</v>
      </c>
      <c r="CL274" s="312">
        <v>50000</v>
      </c>
      <c r="CM274" s="312">
        <v>0</v>
      </c>
      <c r="CN274" s="312">
        <v>0</v>
      </c>
      <c r="CO274" s="312">
        <v>2800000</v>
      </c>
      <c r="CP274" s="312">
        <v>0</v>
      </c>
      <c r="CQ274" s="312">
        <v>2850000</v>
      </c>
      <c r="CR274" s="312">
        <v>2832447</v>
      </c>
      <c r="CS274" s="312">
        <v>0</v>
      </c>
      <c r="CT274" s="315">
        <v>2832447</v>
      </c>
      <c r="CU274" s="312">
        <v>850000</v>
      </c>
      <c r="CV274" s="312">
        <v>0</v>
      </c>
      <c r="CW274" s="312">
        <v>150000</v>
      </c>
      <c r="CX274" s="312"/>
      <c r="CY274" s="312">
        <v>0</v>
      </c>
      <c r="CZ274" s="312">
        <v>1000000</v>
      </c>
      <c r="DA274" s="312">
        <v>1525000</v>
      </c>
      <c r="DB274" s="312">
        <v>100000</v>
      </c>
      <c r="DC274" s="312">
        <v>7307447</v>
      </c>
      <c r="DD274" s="312"/>
      <c r="DE274" s="312" t="s">
        <v>980</v>
      </c>
      <c r="DF274" s="312">
        <v>416666.66666666698</v>
      </c>
      <c r="DG274" s="310" t="s">
        <v>188</v>
      </c>
      <c r="DH274" s="310" t="s">
        <v>1235</v>
      </c>
      <c r="DI274" s="310" t="s">
        <v>1236</v>
      </c>
      <c r="DJ274" s="312"/>
      <c r="DK274" s="312"/>
      <c r="DL274" s="312"/>
      <c r="DM274" s="310"/>
      <c r="DN274" s="312"/>
      <c r="DO274" s="312"/>
      <c r="DP274" s="312"/>
      <c r="DQ274" s="312"/>
      <c r="DR274" s="317"/>
      <c r="DS274" s="317"/>
      <c r="DT274" s="305"/>
    </row>
    <row r="275" spans="1:124" s="304" customFormat="1" ht="20.25" customHeight="1" x14ac:dyDescent="0.35">
      <c r="A275" s="307">
        <v>272</v>
      </c>
      <c r="B275" s="307" t="s">
        <v>1060</v>
      </c>
      <c r="C275" s="308" t="s">
        <v>622</v>
      </c>
      <c r="D275" s="308" t="s">
        <v>192</v>
      </c>
      <c r="E275" s="308" t="s">
        <v>193</v>
      </c>
      <c r="F275" s="307" t="s">
        <v>151</v>
      </c>
      <c r="G275" s="308" t="s">
        <v>194</v>
      </c>
      <c r="H275" s="308" t="s">
        <v>129</v>
      </c>
      <c r="I275" s="308" t="s">
        <v>179</v>
      </c>
      <c r="J275" s="308" t="s">
        <v>131</v>
      </c>
      <c r="K275" s="308" t="s">
        <v>132</v>
      </c>
      <c r="L275" s="318">
        <v>44083</v>
      </c>
      <c r="M275" s="309"/>
      <c r="N275" s="309"/>
      <c r="O275" s="318"/>
      <c r="P275" s="310"/>
      <c r="Q275" s="311" t="s">
        <v>774</v>
      </c>
      <c r="R275" s="310" t="s">
        <v>134</v>
      </c>
      <c r="S275" s="312">
        <v>0</v>
      </c>
      <c r="T275" s="312">
        <v>5000000</v>
      </c>
      <c r="U275" s="312"/>
      <c r="V275" s="313">
        <v>5000000</v>
      </c>
      <c r="W275" s="312">
        <v>0</v>
      </c>
      <c r="X275" s="312">
        <v>0</v>
      </c>
      <c r="Y275" s="312">
        <v>0</v>
      </c>
      <c r="Z275" s="314">
        <v>200000</v>
      </c>
      <c r="AA275" s="312">
        <v>0</v>
      </c>
      <c r="AB275" s="312">
        <v>730000</v>
      </c>
      <c r="AC275" s="315">
        <v>930000</v>
      </c>
      <c r="AD275" s="312" t="s">
        <v>1246</v>
      </c>
      <c r="AE275" s="316">
        <v>26</v>
      </c>
      <c r="AF275" s="316">
        <v>26</v>
      </c>
      <c r="AG275" s="316">
        <v>0</v>
      </c>
      <c r="AH275" s="316">
        <v>0</v>
      </c>
      <c r="AI275" s="316">
        <v>0</v>
      </c>
      <c r="AJ275" s="316">
        <v>26</v>
      </c>
      <c r="AK275" s="316">
        <v>0</v>
      </c>
      <c r="AL275" s="316">
        <v>0</v>
      </c>
      <c r="AM275" s="316">
        <v>0</v>
      </c>
      <c r="AN275" s="316">
        <v>0</v>
      </c>
      <c r="AO275" s="316">
        <v>0</v>
      </c>
      <c r="AP275" s="316">
        <v>0</v>
      </c>
      <c r="AQ275" s="312">
        <v>5000000</v>
      </c>
      <c r="AR275" s="312">
        <v>0</v>
      </c>
      <c r="AS275" s="312">
        <v>0</v>
      </c>
      <c r="AT275" s="312">
        <v>5000000</v>
      </c>
      <c r="AU275" s="312">
        <v>0</v>
      </c>
      <c r="AV275" s="312">
        <v>0</v>
      </c>
      <c r="AW275" s="312">
        <v>0</v>
      </c>
      <c r="AX275" s="312">
        <v>200000</v>
      </c>
      <c r="AY275" s="218">
        <v>0</v>
      </c>
      <c r="AZ275" s="312">
        <v>0</v>
      </c>
      <c r="BA275" s="218">
        <v>0</v>
      </c>
      <c r="BB275" s="312">
        <v>0</v>
      </c>
      <c r="BC275" s="312">
        <v>0</v>
      </c>
      <c r="BD275" s="312">
        <v>730000</v>
      </c>
      <c r="BE275" s="312">
        <v>930000</v>
      </c>
      <c r="BF275" s="218">
        <v>0</v>
      </c>
      <c r="BG275" s="218">
        <v>0</v>
      </c>
      <c r="BH275" s="218">
        <v>0</v>
      </c>
      <c r="BI275" s="218">
        <v>0</v>
      </c>
      <c r="BJ275" s="218">
        <v>0</v>
      </c>
      <c r="BK275" s="218">
        <v>0</v>
      </c>
      <c r="BL275" s="218">
        <v>0</v>
      </c>
      <c r="BM275" s="218">
        <v>0</v>
      </c>
      <c r="BN275" s="218">
        <v>0</v>
      </c>
      <c r="BO275" s="218">
        <v>0</v>
      </c>
      <c r="BP275" s="218">
        <v>0</v>
      </c>
      <c r="BQ275" s="312">
        <v>0</v>
      </c>
      <c r="BR275" s="218">
        <v>0</v>
      </c>
      <c r="BS275" s="312">
        <v>0</v>
      </c>
      <c r="BT275" s="315">
        <v>5930000</v>
      </c>
      <c r="BU275" s="312">
        <v>0</v>
      </c>
      <c r="BV275" s="312">
        <v>200000</v>
      </c>
      <c r="BW275" s="312">
        <v>730000</v>
      </c>
      <c r="BX275" s="312">
        <v>11000000</v>
      </c>
      <c r="BY275" s="312">
        <v>0</v>
      </c>
      <c r="BZ275" s="312">
        <v>0</v>
      </c>
      <c r="CA275" s="312">
        <v>400000</v>
      </c>
      <c r="CB275" s="312">
        <v>50000</v>
      </c>
      <c r="CC275" s="312">
        <v>75000</v>
      </c>
      <c r="CD275" s="312">
        <v>0</v>
      </c>
      <c r="CE275" s="312">
        <v>525000</v>
      </c>
      <c r="CF275" s="312">
        <v>12455000</v>
      </c>
      <c r="CG275" s="312">
        <v>0</v>
      </c>
      <c r="CH275" s="312">
        <v>0</v>
      </c>
      <c r="CI275" s="312">
        <v>0</v>
      </c>
      <c r="CJ275" s="312">
        <v>0</v>
      </c>
      <c r="CK275" s="312">
        <v>0</v>
      </c>
      <c r="CL275" s="312">
        <v>50000</v>
      </c>
      <c r="CM275" s="312">
        <v>1180000</v>
      </c>
      <c r="CN275" s="312">
        <v>0</v>
      </c>
      <c r="CO275" s="312">
        <v>0</v>
      </c>
      <c r="CP275" s="312">
        <v>0</v>
      </c>
      <c r="CQ275" s="312">
        <v>1230000</v>
      </c>
      <c r="CR275" s="312">
        <v>4175000</v>
      </c>
      <c r="CS275" s="312">
        <v>0</v>
      </c>
      <c r="CT275" s="315">
        <v>4175000</v>
      </c>
      <c r="CU275" s="312">
        <v>850000</v>
      </c>
      <c r="CV275" s="312">
        <v>0</v>
      </c>
      <c r="CW275" s="312">
        <v>150000</v>
      </c>
      <c r="CX275" s="312"/>
      <c r="CY275" s="312">
        <v>0</v>
      </c>
      <c r="CZ275" s="312">
        <v>1000000</v>
      </c>
      <c r="DA275" s="312">
        <v>1525000</v>
      </c>
      <c r="DB275" s="312">
        <v>100000</v>
      </c>
      <c r="DC275" s="312">
        <v>7030000</v>
      </c>
      <c r="DD275" s="312"/>
      <c r="DE275" s="312" t="s">
        <v>980</v>
      </c>
      <c r="DF275" s="312">
        <v>416666.66666666698</v>
      </c>
      <c r="DG275" s="310" t="s">
        <v>195</v>
      </c>
      <c r="DH275" s="310" t="s">
        <v>1235</v>
      </c>
      <c r="DI275" s="310" t="s">
        <v>1236</v>
      </c>
      <c r="DJ275" s="312"/>
      <c r="DK275" s="312"/>
      <c r="DL275" s="312"/>
      <c r="DM275" s="310"/>
      <c r="DN275" s="312"/>
      <c r="DO275" s="312"/>
      <c r="DP275" s="312"/>
      <c r="DQ275" s="312"/>
      <c r="DR275" s="317"/>
      <c r="DS275" s="317"/>
      <c r="DT275" s="305"/>
    </row>
    <row r="276" spans="1:124" s="304" customFormat="1" ht="20.25" customHeight="1" x14ac:dyDescent="0.35">
      <c r="A276" s="307">
        <v>273</v>
      </c>
      <c r="B276" s="307" t="s">
        <v>1061</v>
      </c>
      <c r="C276" s="308" t="s">
        <v>623</v>
      </c>
      <c r="D276" s="308" t="s">
        <v>192</v>
      </c>
      <c r="E276" s="308" t="s">
        <v>193</v>
      </c>
      <c r="F276" s="307" t="s">
        <v>151</v>
      </c>
      <c r="G276" s="308" t="s">
        <v>194</v>
      </c>
      <c r="H276" s="308" t="s">
        <v>129</v>
      </c>
      <c r="I276" s="308" t="s">
        <v>179</v>
      </c>
      <c r="J276" s="308" t="s">
        <v>131</v>
      </c>
      <c r="K276" s="308" t="s">
        <v>132</v>
      </c>
      <c r="L276" s="318">
        <v>44084</v>
      </c>
      <c r="M276" s="309"/>
      <c r="N276" s="309"/>
      <c r="O276" s="318"/>
      <c r="P276" s="310"/>
      <c r="Q276" s="311" t="s">
        <v>774</v>
      </c>
      <c r="R276" s="310" t="s">
        <v>134</v>
      </c>
      <c r="S276" s="312">
        <v>0</v>
      </c>
      <c r="T276" s="312">
        <v>5000000</v>
      </c>
      <c r="U276" s="312"/>
      <c r="V276" s="313">
        <v>5000000</v>
      </c>
      <c r="W276" s="312">
        <v>0</v>
      </c>
      <c r="X276" s="312">
        <v>0</v>
      </c>
      <c r="Y276" s="312">
        <v>0</v>
      </c>
      <c r="Z276" s="314">
        <v>200000</v>
      </c>
      <c r="AA276" s="312">
        <v>0</v>
      </c>
      <c r="AB276" s="312">
        <v>730000</v>
      </c>
      <c r="AC276" s="315">
        <v>930000</v>
      </c>
      <c r="AD276" s="312" t="s">
        <v>1246</v>
      </c>
      <c r="AE276" s="316">
        <v>26</v>
      </c>
      <c r="AF276" s="316">
        <v>26</v>
      </c>
      <c r="AG276" s="316">
        <v>0</v>
      </c>
      <c r="AH276" s="316">
        <v>0</v>
      </c>
      <c r="AI276" s="316">
        <v>0</v>
      </c>
      <c r="AJ276" s="316">
        <v>26</v>
      </c>
      <c r="AK276" s="316">
        <v>0</v>
      </c>
      <c r="AL276" s="316">
        <v>0</v>
      </c>
      <c r="AM276" s="316">
        <v>0</v>
      </c>
      <c r="AN276" s="316">
        <v>0</v>
      </c>
      <c r="AO276" s="316">
        <v>0</v>
      </c>
      <c r="AP276" s="316">
        <v>0</v>
      </c>
      <c r="AQ276" s="312">
        <v>5000000</v>
      </c>
      <c r="AR276" s="312">
        <v>0</v>
      </c>
      <c r="AS276" s="312">
        <v>0</v>
      </c>
      <c r="AT276" s="312">
        <v>5000000</v>
      </c>
      <c r="AU276" s="312">
        <v>0</v>
      </c>
      <c r="AV276" s="312">
        <v>0</v>
      </c>
      <c r="AW276" s="312">
        <v>0</v>
      </c>
      <c r="AX276" s="312">
        <v>200000</v>
      </c>
      <c r="AY276" s="218">
        <v>0</v>
      </c>
      <c r="AZ276" s="312">
        <v>0</v>
      </c>
      <c r="BA276" s="218">
        <v>0</v>
      </c>
      <c r="BB276" s="312">
        <v>0</v>
      </c>
      <c r="BC276" s="312">
        <v>0</v>
      </c>
      <c r="BD276" s="312">
        <v>730000</v>
      </c>
      <c r="BE276" s="312">
        <v>930000</v>
      </c>
      <c r="BF276" s="218">
        <v>784911</v>
      </c>
      <c r="BG276" s="218">
        <v>0</v>
      </c>
      <c r="BH276" s="218">
        <v>0</v>
      </c>
      <c r="BI276" s="218">
        <v>0</v>
      </c>
      <c r="BJ276" s="218">
        <v>0</v>
      </c>
      <c r="BK276" s="218">
        <v>250000</v>
      </c>
      <c r="BL276" s="218">
        <v>0</v>
      </c>
      <c r="BM276" s="218">
        <v>0</v>
      </c>
      <c r="BN276" s="218">
        <v>0</v>
      </c>
      <c r="BO276" s="218">
        <v>0</v>
      </c>
      <c r="BP276" s="218">
        <v>0</v>
      </c>
      <c r="BQ276" s="312">
        <v>0</v>
      </c>
      <c r="BR276" s="218">
        <v>0</v>
      </c>
      <c r="BS276" s="312">
        <v>1034911</v>
      </c>
      <c r="BT276" s="315">
        <v>6964911</v>
      </c>
      <c r="BU276" s="312">
        <v>0</v>
      </c>
      <c r="BV276" s="312">
        <v>200000</v>
      </c>
      <c r="BW276" s="312">
        <v>730000</v>
      </c>
      <c r="BX276" s="312">
        <v>11000000</v>
      </c>
      <c r="BY276" s="312">
        <v>0</v>
      </c>
      <c r="BZ276" s="312">
        <v>0</v>
      </c>
      <c r="CA276" s="312">
        <v>400000</v>
      </c>
      <c r="CB276" s="312">
        <v>50000</v>
      </c>
      <c r="CC276" s="312">
        <v>75000</v>
      </c>
      <c r="CD276" s="312">
        <v>0</v>
      </c>
      <c r="CE276" s="312">
        <v>525000</v>
      </c>
      <c r="CF276" s="312">
        <v>12455000</v>
      </c>
      <c r="CG276" s="312">
        <v>0</v>
      </c>
      <c r="CH276" s="312">
        <v>0</v>
      </c>
      <c r="CI276" s="312">
        <v>0</v>
      </c>
      <c r="CJ276" s="312">
        <v>0</v>
      </c>
      <c r="CK276" s="312">
        <v>0</v>
      </c>
      <c r="CL276" s="312">
        <v>0</v>
      </c>
      <c r="CM276" s="312">
        <v>0</v>
      </c>
      <c r="CN276" s="312">
        <v>0</v>
      </c>
      <c r="CO276" s="312">
        <v>0</v>
      </c>
      <c r="CP276" s="312">
        <v>0</v>
      </c>
      <c r="CQ276" s="312">
        <v>0</v>
      </c>
      <c r="CR276" s="312">
        <v>6439911</v>
      </c>
      <c r="CS276" s="312">
        <v>0</v>
      </c>
      <c r="CT276" s="315">
        <v>6439911</v>
      </c>
      <c r="CU276" s="312">
        <v>850000</v>
      </c>
      <c r="CV276" s="312">
        <v>0</v>
      </c>
      <c r="CW276" s="312">
        <v>150000</v>
      </c>
      <c r="CX276" s="312"/>
      <c r="CY276" s="312">
        <v>0</v>
      </c>
      <c r="CZ276" s="312">
        <v>1000000</v>
      </c>
      <c r="DA276" s="312">
        <v>1525000</v>
      </c>
      <c r="DB276" s="312">
        <v>100000</v>
      </c>
      <c r="DC276" s="312">
        <v>8064911</v>
      </c>
      <c r="DD276" s="312"/>
      <c r="DE276" s="312" t="s">
        <v>980</v>
      </c>
      <c r="DF276" s="312">
        <v>416666.66666666698</v>
      </c>
      <c r="DG276" s="310" t="s">
        <v>195</v>
      </c>
      <c r="DH276" s="310" t="s">
        <v>1235</v>
      </c>
      <c r="DI276" s="310" t="s">
        <v>1236</v>
      </c>
      <c r="DJ276" s="312"/>
      <c r="DK276" s="312"/>
      <c r="DL276" s="312"/>
      <c r="DM276" s="310"/>
      <c r="DN276" s="312"/>
      <c r="DO276" s="312"/>
      <c r="DP276" s="312"/>
      <c r="DQ276" s="312"/>
      <c r="DR276" s="317"/>
      <c r="DS276" s="317"/>
      <c r="DT276" s="305"/>
    </row>
    <row r="277" spans="1:124" s="304" customFormat="1" ht="20.25" customHeight="1" x14ac:dyDescent="0.35">
      <c r="A277" s="307">
        <v>274</v>
      </c>
      <c r="B277" s="307" t="s">
        <v>1062</v>
      </c>
      <c r="C277" s="308" t="s">
        <v>624</v>
      </c>
      <c r="D277" s="308" t="s">
        <v>192</v>
      </c>
      <c r="E277" s="308" t="s">
        <v>193</v>
      </c>
      <c r="F277" s="307" t="s">
        <v>151</v>
      </c>
      <c r="G277" s="308" t="s">
        <v>194</v>
      </c>
      <c r="H277" s="308" t="s">
        <v>129</v>
      </c>
      <c r="I277" s="308" t="s">
        <v>179</v>
      </c>
      <c r="J277" s="308" t="s">
        <v>131</v>
      </c>
      <c r="K277" s="308" t="s">
        <v>132</v>
      </c>
      <c r="L277" s="318">
        <v>44084</v>
      </c>
      <c r="M277" s="309"/>
      <c r="N277" s="309"/>
      <c r="O277" s="318"/>
      <c r="P277" s="310"/>
      <c r="Q277" s="311" t="s">
        <v>774</v>
      </c>
      <c r="R277" s="310" t="s">
        <v>134</v>
      </c>
      <c r="S277" s="312">
        <v>0</v>
      </c>
      <c r="T277" s="312">
        <v>5000000</v>
      </c>
      <c r="U277" s="312"/>
      <c r="V277" s="313">
        <v>5000000</v>
      </c>
      <c r="W277" s="312">
        <v>0</v>
      </c>
      <c r="X277" s="312">
        <v>0</v>
      </c>
      <c r="Y277" s="312">
        <v>0</v>
      </c>
      <c r="Z277" s="314">
        <v>200000</v>
      </c>
      <c r="AA277" s="312">
        <v>0</v>
      </c>
      <c r="AB277" s="312">
        <v>730000</v>
      </c>
      <c r="AC277" s="315">
        <v>930000</v>
      </c>
      <c r="AD277" s="312" t="s">
        <v>1246</v>
      </c>
      <c r="AE277" s="316">
        <v>26</v>
      </c>
      <c r="AF277" s="316">
        <v>24</v>
      </c>
      <c r="AG277" s="316">
        <v>2</v>
      </c>
      <c r="AH277" s="316">
        <v>0</v>
      </c>
      <c r="AI277" s="316">
        <v>0</v>
      </c>
      <c r="AJ277" s="316">
        <v>26</v>
      </c>
      <c r="AK277" s="316">
        <v>0</v>
      </c>
      <c r="AL277" s="316">
        <v>0</v>
      </c>
      <c r="AM277" s="316">
        <v>0</v>
      </c>
      <c r="AN277" s="316">
        <v>0</v>
      </c>
      <c r="AO277" s="316">
        <v>0</v>
      </c>
      <c r="AP277" s="316">
        <v>0</v>
      </c>
      <c r="AQ277" s="312">
        <v>5000000</v>
      </c>
      <c r="AR277" s="312">
        <v>0</v>
      </c>
      <c r="AS277" s="312">
        <v>0</v>
      </c>
      <c r="AT277" s="312">
        <v>5000000</v>
      </c>
      <c r="AU277" s="312">
        <v>0</v>
      </c>
      <c r="AV277" s="312">
        <v>0</v>
      </c>
      <c r="AW277" s="312">
        <v>0</v>
      </c>
      <c r="AX277" s="312">
        <v>200000</v>
      </c>
      <c r="AY277" s="218">
        <v>0</v>
      </c>
      <c r="AZ277" s="312">
        <v>0</v>
      </c>
      <c r="BA277" s="218">
        <v>0</v>
      </c>
      <c r="BB277" s="312">
        <v>0</v>
      </c>
      <c r="BC277" s="312">
        <v>0</v>
      </c>
      <c r="BD277" s="312">
        <v>673846</v>
      </c>
      <c r="BE277" s="312">
        <v>873846</v>
      </c>
      <c r="BF277" s="218">
        <v>285928</v>
      </c>
      <c r="BG277" s="218">
        <v>50000</v>
      </c>
      <c r="BH277" s="218">
        <v>0</v>
      </c>
      <c r="BI277" s="218">
        <v>0</v>
      </c>
      <c r="BJ277" s="218">
        <v>0</v>
      </c>
      <c r="BK277" s="218">
        <v>0</v>
      </c>
      <c r="BL277" s="218">
        <v>0</v>
      </c>
      <c r="BM277" s="218">
        <v>0</v>
      </c>
      <c r="BN277" s="218">
        <v>0</v>
      </c>
      <c r="BO277" s="218">
        <v>0</v>
      </c>
      <c r="BP277" s="218">
        <v>0</v>
      </c>
      <c r="BQ277" s="312">
        <v>0</v>
      </c>
      <c r="BR277" s="218">
        <v>0</v>
      </c>
      <c r="BS277" s="312">
        <v>335928</v>
      </c>
      <c r="BT277" s="315">
        <v>6209774</v>
      </c>
      <c r="BU277" s="312">
        <v>0</v>
      </c>
      <c r="BV277" s="312">
        <v>200000</v>
      </c>
      <c r="BW277" s="312">
        <v>673846</v>
      </c>
      <c r="BX277" s="312">
        <v>11000000</v>
      </c>
      <c r="BY277" s="312">
        <v>0</v>
      </c>
      <c r="BZ277" s="312">
        <v>0</v>
      </c>
      <c r="CA277" s="312">
        <v>400000</v>
      </c>
      <c r="CB277" s="312">
        <v>50000</v>
      </c>
      <c r="CC277" s="312">
        <v>75000</v>
      </c>
      <c r="CD277" s="312">
        <v>0</v>
      </c>
      <c r="CE277" s="312">
        <v>525000</v>
      </c>
      <c r="CF277" s="312">
        <v>12398846</v>
      </c>
      <c r="CG277" s="312">
        <v>0</v>
      </c>
      <c r="CH277" s="312">
        <v>0</v>
      </c>
      <c r="CI277" s="312">
        <v>0</v>
      </c>
      <c r="CJ277" s="312">
        <v>0</v>
      </c>
      <c r="CK277" s="312">
        <v>0</v>
      </c>
      <c r="CL277" s="312">
        <v>0</v>
      </c>
      <c r="CM277" s="312">
        <v>0</v>
      </c>
      <c r="CN277" s="312">
        <v>0</v>
      </c>
      <c r="CO277" s="312">
        <v>1445000</v>
      </c>
      <c r="CP277" s="312">
        <v>0</v>
      </c>
      <c r="CQ277" s="312">
        <v>1445000</v>
      </c>
      <c r="CR277" s="312">
        <v>4239774</v>
      </c>
      <c r="CS277" s="312">
        <v>0</v>
      </c>
      <c r="CT277" s="315">
        <v>4239774</v>
      </c>
      <c r="CU277" s="312">
        <v>850000</v>
      </c>
      <c r="CV277" s="312">
        <v>0</v>
      </c>
      <c r="CW277" s="312">
        <v>150000</v>
      </c>
      <c r="CX277" s="312"/>
      <c r="CY277" s="312">
        <v>0</v>
      </c>
      <c r="CZ277" s="312">
        <v>1000000</v>
      </c>
      <c r="DA277" s="312">
        <v>1525000</v>
      </c>
      <c r="DB277" s="312">
        <v>100000</v>
      </c>
      <c r="DC277" s="312">
        <v>7309774</v>
      </c>
      <c r="DD277" s="312"/>
      <c r="DE277" s="312" t="s">
        <v>980</v>
      </c>
      <c r="DF277" s="312">
        <v>416666.66666666698</v>
      </c>
      <c r="DG277" s="310" t="s">
        <v>195</v>
      </c>
      <c r="DH277" s="310" t="s">
        <v>1235</v>
      </c>
      <c r="DI277" s="310" t="s">
        <v>1236</v>
      </c>
      <c r="DJ277" s="312"/>
      <c r="DK277" s="312"/>
      <c r="DL277" s="312"/>
      <c r="DM277" s="310"/>
      <c r="DN277" s="312"/>
      <c r="DO277" s="312"/>
      <c r="DP277" s="312"/>
      <c r="DQ277" s="312"/>
      <c r="DR277" s="317"/>
      <c r="DS277" s="317"/>
      <c r="DT277" s="305"/>
    </row>
    <row r="278" spans="1:124" s="304" customFormat="1" ht="20.25" customHeight="1" x14ac:dyDescent="0.35">
      <c r="A278" s="307">
        <v>275</v>
      </c>
      <c r="B278" s="307" t="s">
        <v>1064</v>
      </c>
      <c r="C278" s="308" t="s">
        <v>625</v>
      </c>
      <c r="D278" s="308" t="s">
        <v>192</v>
      </c>
      <c r="E278" s="308" t="s">
        <v>193</v>
      </c>
      <c r="F278" s="307" t="s">
        <v>151</v>
      </c>
      <c r="G278" s="308" t="s">
        <v>194</v>
      </c>
      <c r="H278" s="308" t="s">
        <v>129</v>
      </c>
      <c r="I278" s="308" t="s">
        <v>179</v>
      </c>
      <c r="J278" s="308" t="s">
        <v>131</v>
      </c>
      <c r="K278" s="308" t="s">
        <v>132</v>
      </c>
      <c r="L278" s="318">
        <v>44088</v>
      </c>
      <c r="M278" s="309"/>
      <c r="N278" s="309"/>
      <c r="O278" s="318"/>
      <c r="P278" s="310"/>
      <c r="Q278" s="311" t="s">
        <v>774</v>
      </c>
      <c r="R278" s="310" t="s">
        <v>134</v>
      </c>
      <c r="S278" s="312">
        <v>0</v>
      </c>
      <c r="T278" s="312">
        <v>5000000</v>
      </c>
      <c r="U278" s="312"/>
      <c r="V278" s="313">
        <v>5000000</v>
      </c>
      <c r="W278" s="312">
        <v>0</v>
      </c>
      <c r="X278" s="312">
        <v>0</v>
      </c>
      <c r="Y278" s="312">
        <v>0</v>
      </c>
      <c r="Z278" s="314">
        <v>200000</v>
      </c>
      <c r="AA278" s="312">
        <v>0</v>
      </c>
      <c r="AB278" s="312">
        <v>730000</v>
      </c>
      <c r="AC278" s="315">
        <v>930000</v>
      </c>
      <c r="AD278" s="312" t="s">
        <v>1246</v>
      </c>
      <c r="AE278" s="316">
        <v>26</v>
      </c>
      <c r="AF278" s="316">
        <v>25</v>
      </c>
      <c r="AG278" s="316">
        <v>1</v>
      </c>
      <c r="AH278" s="316">
        <v>0</v>
      </c>
      <c r="AI278" s="316">
        <v>0</v>
      </c>
      <c r="AJ278" s="316">
        <v>26</v>
      </c>
      <c r="AK278" s="316">
        <v>0</v>
      </c>
      <c r="AL278" s="316">
        <v>0</v>
      </c>
      <c r="AM278" s="316">
        <v>0</v>
      </c>
      <c r="AN278" s="316">
        <v>0</v>
      </c>
      <c r="AO278" s="316">
        <v>0</v>
      </c>
      <c r="AP278" s="316">
        <v>0</v>
      </c>
      <c r="AQ278" s="312">
        <v>5000000</v>
      </c>
      <c r="AR278" s="312">
        <v>0</v>
      </c>
      <c r="AS278" s="312">
        <v>0</v>
      </c>
      <c r="AT278" s="312">
        <v>5000000</v>
      </c>
      <c r="AU278" s="312">
        <v>0</v>
      </c>
      <c r="AV278" s="312">
        <v>0</v>
      </c>
      <c r="AW278" s="312">
        <v>0</v>
      </c>
      <c r="AX278" s="312">
        <v>200000</v>
      </c>
      <c r="AY278" s="218">
        <v>0</v>
      </c>
      <c r="AZ278" s="312">
        <v>0</v>
      </c>
      <c r="BA278" s="218">
        <v>0</v>
      </c>
      <c r="BB278" s="312">
        <v>0</v>
      </c>
      <c r="BC278" s="312">
        <v>0</v>
      </c>
      <c r="BD278" s="312">
        <v>701923</v>
      </c>
      <c r="BE278" s="312">
        <v>901923</v>
      </c>
      <c r="BF278" s="218">
        <v>1411715</v>
      </c>
      <c r="BG278" s="218">
        <v>0</v>
      </c>
      <c r="BH278" s="218">
        <v>0</v>
      </c>
      <c r="BI278" s="218">
        <v>0</v>
      </c>
      <c r="BJ278" s="218">
        <v>0</v>
      </c>
      <c r="BK278" s="218">
        <v>0</v>
      </c>
      <c r="BL278" s="218">
        <v>0</v>
      </c>
      <c r="BM278" s="218">
        <v>0</v>
      </c>
      <c r="BN278" s="218">
        <v>0</v>
      </c>
      <c r="BO278" s="218">
        <v>0</v>
      </c>
      <c r="BP278" s="218">
        <v>0</v>
      </c>
      <c r="BQ278" s="312">
        <v>0</v>
      </c>
      <c r="BR278" s="218">
        <v>0</v>
      </c>
      <c r="BS278" s="312">
        <v>1411715</v>
      </c>
      <c r="BT278" s="315">
        <v>7313638</v>
      </c>
      <c r="BU278" s="312">
        <v>0</v>
      </c>
      <c r="BV278" s="312">
        <v>200000</v>
      </c>
      <c r="BW278" s="312">
        <v>701923</v>
      </c>
      <c r="BX278" s="312">
        <v>11000000</v>
      </c>
      <c r="BY278" s="312">
        <v>0</v>
      </c>
      <c r="BZ278" s="312">
        <v>0</v>
      </c>
      <c r="CA278" s="312">
        <v>400000</v>
      </c>
      <c r="CB278" s="312">
        <v>50000</v>
      </c>
      <c r="CC278" s="312">
        <v>75000</v>
      </c>
      <c r="CD278" s="312">
        <v>0</v>
      </c>
      <c r="CE278" s="312">
        <v>525000</v>
      </c>
      <c r="CF278" s="312">
        <v>12426923</v>
      </c>
      <c r="CG278" s="312">
        <v>0</v>
      </c>
      <c r="CH278" s="312">
        <v>0</v>
      </c>
      <c r="CI278" s="312">
        <v>0</v>
      </c>
      <c r="CJ278" s="312">
        <v>0</v>
      </c>
      <c r="CK278" s="312">
        <v>0</v>
      </c>
      <c r="CL278" s="312">
        <v>50000</v>
      </c>
      <c r="CM278" s="312">
        <v>0</v>
      </c>
      <c r="CN278" s="312">
        <v>0</v>
      </c>
      <c r="CO278" s="312">
        <v>1368000</v>
      </c>
      <c r="CP278" s="312">
        <v>0</v>
      </c>
      <c r="CQ278" s="312">
        <v>1418000</v>
      </c>
      <c r="CR278" s="312">
        <v>5370638</v>
      </c>
      <c r="CS278" s="312">
        <v>0</v>
      </c>
      <c r="CT278" s="315">
        <v>5370638</v>
      </c>
      <c r="CU278" s="312">
        <v>850000</v>
      </c>
      <c r="CV278" s="312">
        <v>0</v>
      </c>
      <c r="CW278" s="312">
        <v>150000</v>
      </c>
      <c r="CX278" s="312"/>
      <c r="CY278" s="312">
        <v>0</v>
      </c>
      <c r="CZ278" s="312">
        <v>1000000</v>
      </c>
      <c r="DA278" s="312">
        <v>1525000</v>
      </c>
      <c r="DB278" s="312">
        <v>100000</v>
      </c>
      <c r="DC278" s="312">
        <v>8413638</v>
      </c>
      <c r="DD278" s="312"/>
      <c r="DE278" s="312" t="s">
        <v>980</v>
      </c>
      <c r="DF278" s="312">
        <v>416666.66666666698</v>
      </c>
      <c r="DG278" s="310" t="s">
        <v>210</v>
      </c>
      <c r="DH278" s="310" t="s">
        <v>1235</v>
      </c>
      <c r="DI278" s="310" t="s">
        <v>1236</v>
      </c>
      <c r="DJ278" s="312"/>
      <c r="DK278" s="312"/>
      <c r="DL278" s="312"/>
      <c r="DM278" s="310"/>
      <c r="DN278" s="312"/>
      <c r="DO278" s="312"/>
      <c r="DP278" s="312"/>
      <c r="DQ278" s="312"/>
      <c r="DR278" s="317"/>
      <c r="DS278" s="317"/>
      <c r="DT278" s="305"/>
    </row>
    <row r="279" spans="1:124" s="304" customFormat="1" ht="20.25" customHeight="1" x14ac:dyDescent="0.35">
      <c r="A279" s="307">
        <v>276</v>
      </c>
      <c r="B279" s="307" t="s">
        <v>1065</v>
      </c>
      <c r="C279" s="308" t="s">
        <v>626</v>
      </c>
      <c r="D279" s="308" t="s">
        <v>192</v>
      </c>
      <c r="E279" s="308" t="s">
        <v>193</v>
      </c>
      <c r="F279" s="307" t="s">
        <v>151</v>
      </c>
      <c r="G279" s="308" t="s">
        <v>194</v>
      </c>
      <c r="H279" s="308" t="s">
        <v>129</v>
      </c>
      <c r="I279" s="308" t="s">
        <v>179</v>
      </c>
      <c r="J279" s="308" t="s">
        <v>131</v>
      </c>
      <c r="K279" s="308" t="s">
        <v>132</v>
      </c>
      <c r="L279" s="318">
        <v>44088</v>
      </c>
      <c r="M279" s="309"/>
      <c r="N279" s="309"/>
      <c r="O279" s="318"/>
      <c r="P279" s="310"/>
      <c r="Q279" s="311" t="s">
        <v>774</v>
      </c>
      <c r="R279" s="310" t="s">
        <v>134</v>
      </c>
      <c r="S279" s="312">
        <v>0</v>
      </c>
      <c r="T279" s="312">
        <v>5000000</v>
      </c>
      <c r="U279" s="312"/>
      <c r="V279" s="313">
        <v>5000000</v>
      </c>
      <c r="W279" s="312">
        <v>0</v>
      </c>
      <c r="X279" s="312">
        <v>0</v>
      </c>
      <c r="Y279" s="312">
        <v>0</v>
      </c>
      <c r="Z279" s="314">
        <v>200000</v>
      </c>
      <c r="AA279" s="312">
        <v>0</v>
      </c>
      <c r="AB279" s="312">
        <v>730000</v>
      </c>
      <c r="AC279" s="315">
        <v>930000</v>
      </c>
      <c r="AD279" s="312" t="s">
        <v>1246</v>
      </c>
      <c r="AE279" s="316">
        <v>26</v>
      </c>
      <c r="AF279" s="316">
        <v>26</v>
      </c>
      <c r="AG279" s="316">
        <v>0</v>
      </c>
      <c r="AH279" s="316">
        <v>0</v>
      </c>
      <c r="AI279" s="316">
        <v>0</v>
      </c>
      <c r="AJ279" s="316">
        <v>26</v>
      </c>
      <c r="AK279" s="316">
        <v>0</v>
      </c>
      <c r="AL279" s="316">
        <v>0</v>
      </c>
      <c r="AM279" s="316">
        <v>0</v>
      </c>
      <c r="AN279" s="316">
        <v>0</v>
      </c>
      <c r="AO279" s="316">
        <v>0</v>
      </c>
      <c r="AP279" s="316">
        <v>0</v>
      </c>
      <c r="AQ279" s="312">
        <v>5000000</v>
      </c>
      <c r="AR279" s="312">
        <v>0</v>
      </c>
      <c r="AS279" s="312">
        <v>0</v>
      </c>
      <c r="AT279" s="312">
        <v>5000000</v>
      </c>
      <c r="AU279" s="312">
        <v>0</v>
      </c>
      <c r="AV279" s="312">
        <v>0</v>
      </c>
      <c r="AW279" s="312">
        <v>0</v>
      </c>
      <c r="AX279" s="312">
        <v>200000</v>
      </c>
      <c r="AY279" s="218">
        <v>0</v>
      </c>
      <c r="AZ279" s="312">
        <v>0</v>
      </c>
      <c r="BA279" s="218">
        <v>0</v>
      </c>
      <c r="BB279" s="312">
        <v>0</v>
      </c>
      <c r="BC279" s="312">
        <v>0</v>
      </c>
      <c r="BD279" s="312">
        <v>730000</v>
      </c>
      <c r="BE279" s="312">
        <v>930000</v>
      </c>
      <c r="BF279" s="218">
        <v>3141752</v>
      </c>
      <c r="BG279" s="218">
        <v>0</v>
      </c>
      <c r="BH279" s="218">
        <v>0</v>
      </c>
      <c r="BI279" s="218">
        <v>0</v>
      </c>
      <c r="BJ279" s="218">
        <v>0</v>
      </c>
      <c r="BK279" s="218">
        <v>200000</v>
      </c>
      <c r="BL279" s="218">
        <v>0</v>
      </c>
      <c r="BM279" s="218">
        <v>0</v>
      </c>
      <c r="BN279" s="218">
        <v>0</v>
      </c>
      <c r="BO279" s="218">
        <v>0</v>
      </c>
      <c r="BP279" s="218">
        <v>0</v>
      </c>
      <c r="BQ279" s="312">
        <v>0</v>
      </c>
      <c r="BR279" s="218">
        <v>0</v>
      </c>
      <c r="BS279" s="312">
        <v>3341752</v>
      </c>
      <c r="BT279" s="315">
        <v>9271752</v>
      </c>
      <c r="BU279" s="312">
        <v>0</v>
      </c>
      <c r="BV279" s="312">
        <v>200000</v>
      </c>
      <c r="BW279" s="312">
        <v>730000</v>
      </c>
      <c r="BX279" s="312">
        <v>11000000</v>
      </c>
      <c r="BY279" s="312">
        <v>0</v>
      </c>
      <c r="BZ279" s="312">
        <v>0</v>
      </c>
      <c r="CA279" s="312">
        <v>400000</v>
      </c>
      <c r="CB279" s="312">
        <v>50000</v>
      </c>
      <c r="CC279" s="312">
        <v>75000</v>
      </c>
      <c r="CD279" s="312">
        <v>0</v>
      </c>
      <c r="CE279" s="312">
        <v>525000</v>
      </c>
      <c r="CF279" s="312">
        <v>12455000</v>
      </c>
      <c r="CG279" s="312">
        <v>0</v>
      </c>
      <c r="CH279" s="312">
        <v>0</v>
      </c>
      <c r="CI279" s="312">
        <v>0</v>
      </c>
      <c r="CJ279" s="312">
        <v>0</v>
      </c>
      <c r="CK279" s="312">
        <v>0</v>
      </c>
      <c r="CL279" s="312">
        <v>50000</v>
      </c>
      <c r="CM279" s="312">
        <v>0</v>
      </c>
      <c r="CN279" s="312">
        <v>0</v>
      </c>
      <c r="CO279" s="312">
        <v>0</v>
      </c>
      <c r="CP279" s="312">
        <v>0</v>
      </c>
      <c r="CQ279" s="312">
        <v>50000</v>
      </c>
      <c r="CR279" s="312">
        <v>8696752</v>
      </c>
      <c r="CS279" s="312">
        <v>0</v>
      </c>
      <c r="CT279" s="315">
        <v>8696752</v>
      </c>
      <c r="CU279" s="312">
        <v>850000</v>
      </c>
      <c r="CV279" s="312">
        <v>0</v>
      </c>
      <c r="CW279" s="312">
        <v>150000</v>
      </c>
      <c r="CX279" s="312"/>
      <c r="CY279" s="312">
        <v>0</v>
      </c>
      <c r="CZ279" s="312">
        <v>1000000</v>
      </c>
      <c r="DA279" s="312">
        <v>1525000</v>
      </c>
      <c r="DB279" s="312">
        <v>100000</v>
      </c>
      <c r="DC279" s="312">
        <v>10371752</v>
      </c>
      <c r="DD279" s="312"/>
      <c r="DE279" s="312" t="s">
        <v>980</v>
      </c>
      <c r="DF279" s="312">
        <v>416666.66666666698</v>
      </c>
      <c r="DG279" s="310" t="s">
        <v>210</v>
      </c>
      <c r="DH279" s="310" t="s">
        <v>1235</v>
      </c>
      <c r="DI279" s="310" t="s">
        <v>1236</v>
      </c>
      <c r="DJ279" s="312"/>
      <c r="DK279" s="312"/>
      <c r="DL279" s="312"/>
      <c r="DM279" s="310"/>
      <c r="DN279" s="312"/>
      <c r="DO279" s="312"/>
      <c r="DP279" s="312"/>
      <c r="DQ279" s="312"/>
      <c r="DR279" s="317"/>
      <c r="DS279" s="317"/>
      <c r="DT279" s="305"/>
    </row>
    <row r="280" spans="1:124" s="304" customFormat="1" ht="20.25" customHeight="1" x14ac:dyDescent="0.35">
      <c r="A280" s="307">
        <v>277</v>
      </c>
      <c r="B280" s="307" t="s">
        <v>1068</v>
      </c>
      <c r="C280" s="308" t="s">
        <v>627</v>
      </c>
      <c r="D280" s="308" t="s">
        <v>192</v>
      </c>
      <c r="E280" s="308" t="s">
        <v>193</v>
      </c>
      <c r="F280" s="307" t="s">
        <v>151</v>
      </c>
      <c r="G280" s="308" t="s">
        <v>194</v>
      </c>
      <c r="H280" s="308" t="s">
        <v>129</v>
      </c>
      <c r="I280" s="308" t="s">
        <v>179</v>
      </c>
      <c r="J280" s="308" t="s">
        <v>131</v>
      </c>
      <c r="K280" s="308" t="s">
        <v>132</v>
      </c>
      <c r="L280" s="318">
        <v>44095</v>
      </c>
      <c r="M280" s="309"/>
      <c r="N280" s="309"/>
      <c r="O280" s="318"/>
      <c r="P280" s="310"/>
      <c r="Q280" s="311" t="s">
        <v>774</v>
      </c>
      <c r="R280" s="310" t="s">
        <v>134</v>
      </c>
      <c r="S280" s="312">
        <v>0</v>
      </c>
      <c r="T280" s="312">
        <v>5000000</v>
      </c>
      <c r="U280" s="312"/>
      <c r="V280" s="313">
        <v>5000000</v>
      </c>
      <c r="W280" s="312">
        <v>0</v>
      </c>
      <c r="X280" s="312">
        <v>0</v>
      </c>
      <c r="Y280" s="312">
        <v>0</v>
      </c>
      <c r="Z280" s="314">
        <v>200000</v>
      </c>
      <c r="AA280" s="312">
        <v>0</v>
      </c>
      <c r="AB280" s="312">
        <v>730000</v>
      </c>
      <c r="AC280" s="315">
        <v>930000</v>
      </c>
      <c r="AD280" s="312" t="s">
        <v>1246</v>
      </c>
      <c r="AE280" s="316">
        <v>26</v>
      </c>
      <c r="AF280" s="316">
        <v>25</v>
      </c>
      <c r="AG280" s="316">
        <v>0</v>
      </c>
      <c r="AH280" s="316">
        <v>0</v>
      </c>
      <c r="AI280" s="316">
        <v>0</v>
      </c>
      <c r="AJ280" s="316">
        <v>25</v>
      </c>
      <c r="AK280" s="316">
        <v>0</v>
      </c>
      <c r="AL280" s="316">
        <v>0</v>
      </c>
      <c r="AM280" s="316">
        <v>0</v>
      </c>
      <c r="AN280" s="316">
        <v>0</v>
      </c>
      <c r="AO280" s="316">
        <v>0</v>
      </c>
      <c r="AP280" s="316">
        <v>0</v>
      </c>
      <c r="AQ280" s="312">
        <v>4807692.3076999998</v>
      </c>
      <c r="AR280" s="312">
        <v>0</v>
      </c>
      <c r="AS280" s="312">
        <v>0</v>
      </c>
      <c r="AT280" s="312">
        <v>4807692.3076999998</v>
      </c>
      <c r="AU280" s="312">
        <v>0</v>
      </c>
      <c r="AV280" s="312">
        <v>0</v>
      </c>
      <c r="AW280" s="312">
        <v>0</v>
      </c>
      <c r="AX280" s="312">
        <v>200000</v>
      </c>
      <c r="AY280" s="218">
        <v>0</v>
      </c>
      <c r="AZ280" s="312">
        <v>0</v>
      </c>
      <c r="BA280" s="218">
        <v>0</v>
      </c>
      <c r="BB280" s="312">
        <v>0</v>
      </c>
      <c r="BC280" s="312">
        <v>0</v>
      </c>
      <c r="BD280" s="312">
        <v>701923</v>
      </c>
      <c r="BE280" s="312">
        <v>901923</v>
      </c>
      <c r="BF280" s="218">
        <v>302842</v>
      </c>
      <c r="BG280" s="218">
        <v>0</v>
      </c>
      <c r="BH280" s="218">
        <v>0</v>
      </c>
      <c r="BI280" s="218">
        <v>0</v>
      </c>
      <c r="BJ280" s="218">
        <v>0</v>
      </c>
      <c r="BK280" s="218">
        <v>0</v>
      </c>
      <c r="BL280" s="218">
        <v>0</v>
      </c>
      <c r="BM280" s="218">
        <v>0</v>
      </c>
      <c r="BN280" s="218">
        <v>0</v>
      </c>
      <c r="BO280" s="218">
        <v>0</v>
      </c>
      <c r="BP280" s="218">
        <v>0</v>
      </c>
      <c r="BQ280" s="312">
        <v>0</v>
      </c>
      <c r="BR280" s="218">
        <v>0</v>
      </c>
      <c r="BS280" s="312">
        <v>302842</v>
      </c>
      <c r="BT280" s="315">
        <v>6012457.3076999998</v>
      </c>
      <c r="BU280" s="312">
        <v>0</v>
      </c>
      <c r="BV280" s="312">
        <v>200000</v>
      </c>
      <c r="BW280" s="312">
        <v>701923</v>
      </c>
      <c r="BX280" s="312">
        <v>11000000</v>
      </c>
      <c r="BY280" s="312">
        <v>0</v>
      </c>
      <c r="BZ280" s="312">
        <v>0</v>
      </c>
      <c r="CA280" s="312">
        <v>400000</v>
      </c>
      <c r="CB280" s="312">
        <v>50000</v>
      </c>
      <c r="CC280" s="312">
        <v>75000</v>
      </c>
      <c r="CD280" s="312">
        <v>0</v>
      </c>
      <c r="CE280" s="312">
        <v>525000</v>
      </c>
      <c r="CF280" s="312">
        <v>12426923</v>
      </c>
      <c r="CG280" s="312">
        <v>0</v>
      </c>
      <c r="CH280" s="312">
        <v>0</v>
      </c>
      <c r="CI280" s="312">
        <v>0</v>
      </c>
      <c r="CJ280" s="312">
        <v>0</v>
      </c>
      <c r="CK280" s="312">
        <v>0</v>
      </c>
      <c r="CL280" s="312">
        <v>0</v>
      </c>
      <c r="CM280" s="312">
        <v>0</v>
      </c>
      <c r="CN280" s="312">
        <v>0</v>
      </c>
      <c r="CO280" s="312">
        <v>0</v>
      </c>
      <c r="CP280" s="312">
        <v>0</v>
      </c>
      <c r="CQ280" s="312">
        <v>0</v>
      </c>
      <c r="CR280" s="312">
        <v>5487457</v>
      </c>
      <c r="CS280" s="312">
        <v>0</v>
      </c>
      <c r="CT280" s="315">
        <v>5487457</v>
      </c>
      <c r="CU280" s="312">
        <v>850000</v>
      </c>
      <c r="CV280" s="312">
        <v>0</v>
      </c>
      <c r="CW280" s="312">
        <v>150000</v>
      </c>
      <c r="CX280" s="312"/>
      <c r="CY280" s="312">
        <v>0</v>
      </c>
      <c r="CZ280" s="312">
        <v>1000000</v>
      </c>
      <c r="DA280" s="312">
        <v>1525000</v>
      </c>
      <c r="DB280" s="312">
        <v>100000</v>
      </c>
      <c r="DC280" s="312">
        <v>7112457</v>
      </c>
      <c r="DD280" s="312"/>
      <c r="DE280" s="312" t="s">
        <v>980</v>
      </c>
      <c r="DF280" s="312">
        <v>416666.66666666698</v>
      </c>
      <c r="DG280" s="310" t="s">
        <v>200</v>
      </c>
      <c r="DH280" s="310" t="s">
        <v>1235</v>
      </c>
      <c r="DI280" s="310" t="s">
        <v>1236</v>
      </c>
      <c r="DJ280" s="312"/>
      <c r="DK280" s="312"/>
      <c r="DL280" s="312"/>
      <c r="DM280" s="310"/>
      <c r="DN280" s="312"/>
      <c r="DO280" s="312"/>
      <c r="DP280" s="312"/>
      <c r="DQ280" s="312"/>
      <c r="DR280" s="317"/>
      <c r="DS280" s="317"/>
      <c r="DT280" s="305"/>
    </row>
    <row r="281" spans="1:124" s="304" customFormat="1" ht="20.25" customHeight="1" x14ac:dyDescent="0.35">
      <c r="A281" s="307">
        <v>278</v>
      </c>
      <c r="B281" s="307" t="s">
        <v>1069</v>
      </c>
      <c r="C281" s="308" t="s">
        <v>628</v>
      </c>
      <c r="D281" s="308" t="s">
        <v>192</v>
      </c>
      <c r="E281" s="308" t="s">
        <v>193</v>
      </c>
      <c r="F281" s="307" t="s">
        <v>151</v>
      </c>
      <c r="G281" s="308" t="s">
        <v>194</v>
      </c>
      <c r="H281" s="308" t="s">
        <v>183</v>
      </c>
      <c r="I281" s="308" t="s">
        <v>179</v>
      </c>
      <c r="J281" s="308" t="s">
        <v>131</v>
      </c>
      <c r="K281" s="308" t="s">
        <v>132</v>
      </c>
      <c r="L281" s="318">
        <v>44095</v>
      </c>
      <c r="M281" s="309"/>
      <c r="N281" s="309"/>
      <c r="O281" s="318"/>
      <c r="P281" s="310"/>
      <c r="Q281" s="311" t="s">
        <v>774</v>
      </c>
      <c r="R281" s="310" t="s">
        <v>134</v>
      </c>
      <c r="S281" s="312">
        <v>0</v>
      </c>
      <c r="T281" s="312">
        <v>5000000</v>
      </c>
      <c r="U281" s="312"/>
      <c r="V281" s="313">
        <v>5000000</v>
      </c>
      <c r="W281" s="312">
        <v>0</v>
      </c>
      <c r="X281" s="312">
        <v>0</v>
      </c>
      <c r="Y281" s="312">
        <v>0</v>
      </c>
      <c r="Z281" s="314">
        <v>200000</v>
      </c>
      <c r="AA281" s="312">
        <v>0</v>
      </c>
      <c r="AB281" s="312">
        <v>730000</v>
      </c>
      <c r="AC281" s="315">
        <v>930000</v>
      </c>
      <c r="AD281" s="312" t="s">
        <v>1246</v>
      </c>
      <c r="AE281" s="316">
        <v>26</v>
      </c>
      <c r="AF281" s="316">
        <v>25.5</v>
      </c>
      <c r="AG281" s="316">
        <v>0</v>
      </c>
      <c r="AH281" s="316">
        <v>0</v>
      </c>
      <c r="AI281" s="316">
        <v>0</v>
      </c>
      <c r="AJ281" s="316">
        <v>25.5</v>
      </c>
      <c r="AK281" s="316">
        <v>0</v>
      </c>
      <c r="AL281" s="316">
        <v>0</v>
      </c>
      <c r="AM281" s="316">
        <v>0</v>
      </c>
      <c r="AN281" s="316">
        <v>0</v>
      </c>
      <c r="AO281" s="316">
        <v>0</v>
      </c>
      <c r="AP281" s="316">
        <v>0</v>
      </c>
      <c r="AQ281" s="312">
        <v>4903846.1538000004</v>
      </c>
      <c r="AR281" s="312">
        <v>0</v>
      </c>
      <c r="AS281" s="312">
        <v>0</v>
      </c>
      <c r="AT281" s="312">
        <v>4903846.1538000004</v>
      </c>
      <c r="AU281" s="312">
        <v>0</v>
      </c>
      <c r="AV281" s="312">
        <v>0</v>
      </c>
      <c r="AW281" s="312">
        <v>0</v>
      </c>
      <c r="AX281" s="312">
        <v>200000</v>
      </c>
      <c r="AY281" s="218">
        <v>0</v>
      </c>
      <c r="AZ281" s="312">
        <v>0</v>
      </c>
      <c r="BA281" s="218">
        <v>0</v>
      </c>
      <c r="BB281" s="312">
        <v>0</v>
      </c>
      <c r="BC281" s="312">
        <v>0</v>
      </c>
      <c r="BD281" s="312">
        <v>715962</v>
      </c>
      <c r="BE281" s="312">
        <v>915962</v>
      </c>
      <c r="BF281" s="218">
        <v>23894</v>
      </c>
      <c r="BG281" s="218">
        <v>0</v>
      </c>
      <c r="BH281" s="218">
        <v>0</v>
      </c>
      <c r="BI281" s="218">
        <v>0</v>
      </c>
      <c r="BJ281" s="218">
        <v>0</v>
      </c>
      <c r="BK281" s="218">
        <v>0</v>
      </c>
      <c r="BL281" s="218">
        <v>0</v>
      </c>
      <c r="BM281" s="218">
        <v>0</v>
      </c>
      <c r="BN281" s="218">
        <v>0</v>
      </c>
      <c r="BO281" s="218">
        <v>0</v>
      </c>
      <c r="BP281" s="218">
        <v>0</v>
      </c>
      <c r="BQ281" s="312">
        <v>0</v>
      </c>
      <c r="BR281" s="218">
        <v>0</v>
      </c>
      <c r="BS281" s="312">
        <v>23894</v>
      </c>
      <c r="BT281" s="315">
        <v>5843702.1538000004</v>
      </c>
      <c r="BU281" s="312">
        <v>0</v>
      </c>
      <c r="BV281" s="312">
        <v>200000</v>
      </c>
      <c r="BW281" s="312">
        <v>715962</v>
      </c>
      <c r="BX281" s="312">
        <v>11000000</v>
      </c>
      <c r="BY281" s="312">
        <v>0</v>
      </c>
      <c r="BZ281" s="312">
        <v>0</v>
      </c>
      <c r="CA281" s="312">
        <v>400000</v>
      </c>
      <c r="CB281" s="312">
        <v>50000</v>
      </c>
      <c r="CC281" s="312">
        <v>75000</v>
      </c>
      <c r="CD281" s="312">
        <v>0</v>
      </c>
      <c r="CE281" s="312">
        <v>525000</v>
      </c>
      <c r="CF281" s="312">
        <v>12440962</v>
      </c>
      <c r="CG281" s="312">
        <v>0</v>
      </c>
      <c r="CH281" s="312">
        <v>0</v>
      </c>
      <c r="CI281" s="312">
        <v>0</v>
      </c>
      <c r="CJ281" s="312">
        <v>0</v>
      </c>
      <c r="CK281" s="312">
        <v>0</v>
      </c>
      <c r="CL281" s="312">
        <v>50000</v>
      </c>
      <c r="CM281" s="312">
        <v>0</v>
      </c>
      <c r="CN281" s="312">
        <v>0</v>
      </c>
      <c r="CO281" s="312">
        <v>0</v>
      </c>
      <c r="CP281" s="312">
        <v>0</v>
      </c>
      <c r="CQ281" s="312">
        <v>50000</v>
      </c>
      <c r="CR281" s="312">
        <v>5268702</v>
      </c>
      <c r="CS281" s="312">
        <v>0</v>
      </c>
      <c r="CT281" s="315">
        <v>5268702</v>
      </c>
      <c r="CU281" s="312">
        <v>850000</v>
      </c>
      <c r="CV281" s="312">
        <v>0</v>
      </c>
      <c r="CW281" s="312">
        <v>150000</v>
      </c>
      <c r="CX281" s="312"/>
      <c r="CY281" s="312">
        <v>0</v>
      </c>
      <c r="CZ281" s="312">
        <v>1000000</v>
      </c>
      <c r="DA281" s="312">
        <v>1525000</v>
      </c>
      <c r="DB281" s="312">
        <v>100000</v>
      </c>
      <c r="DC281" s="312">
        <v>6943702</v>
      </c>
      <c r="DD281" s="312"/>
      <c r="DE281" s="312" t="s">
        <v>1021</v>
      </c>
      <c r="DF281" s="312">
        <v>416666.66666666698</v>
      </c>
      <c r="DG281" s="310" t="s">
        <v>184</v>
      </c>
      <c r="DH281" s="310" t="s">
        <v>1235</v>
      </c>
      <c r="DI281" s="310" t="s">
        <v>1238</v>
      </c>
      <c r="DJ281" s="312"/>
      <c r="DK281" s="312"/>
      <c r="DL281" s="312"/>
      <c r="DM281" s="310"/>
      <c r="DN281" s="312"/>
      <c r="DO281" s="312"/>
      <c r="DP281" s="312"/>
      <c r="DQ281" s="312"/>
      <c r="DR281" s="317"/>
      <c r="DS281" s="317"/>
      <c r="DT281" s="305"/>
    </row>
    <row r="282" spans="1:124" s="304" customFormat="1" ht="20.25" customHeight="1" x14ac:dyDescent="0.35">
      <c r="A282" s="307">
        <v>279</v>
      </c>
      <c r="B282" s="307" t="s">
        <v>1071</v>
      </c>
      <c r="C282" s="308" t="s">
        <v>629</v>
      </c>
      <c r="D282" s="308" t="s">
        <v>192</v>
      </c>
      <c r="E282" s="308" t="s">
        <v>193</v>
      </c>
      <c r="F282" s="307" t="s">
        <v>151</v>
      </c>
      <c r="G282" s="308" t="s">
        <v>194</v>
      </c>
      <c r="H282" s="308" t="s">
        <v>129</v>
      </c>
      <c r="I282" s="308" t="s">
        <v>179</v>
      </c>
      <c r="J282" s="308" t="s">
        <v>131</v>
      </c>
      <c r="K282" s="308" t="s">
        <v>198</v>
      </c>
      <c r="L282" s="318">
        <v>44103</v>
      </c>
      <c r="M282" s="309"/>
      <c r="N282" s="309"/>
      <c r="O282" s="318">
        <v>44537</v>
      </c>
      <c r="P282" s="310" t="s">
        <v>133</v>
      </c>
      <c r="Q282" s="311" t="s">
        <v>774</v>
      </c>
      <c r="R282" s="310" t="s">
        <v>134</v>
      </c>
      <c r="S282" s="312">
        <v>0</v>
      </c>
      <c r="T282" s="312">
        <v>5000000</v>
      </c>
      <c r="U282" s="312"/>
      <c r="V282" s="313">
        <v>5000000</v>
      </c>
      <c r="W282" s="312">
        <v>0</v>
      </c>
      <c r="X282" s="312">
        <v>0</v>
      </c>
      <c r="Y282" s="312">
        <v>0</v>
      </c>
      <c r="Z282" s="314">
        <v>200000</v>
      </c>
      <c r="AA282" s="312">
        <v>0</v>
      </c>
      <c r="AB282" s="312">
        <v>730000</v>
      </c>
      <c r="AC282" s="315">
        <v>930000</v>
      </c>
      <c r="AD282" s="312" t="s">
        <v>1246</v>
      </c>
      <c r="AE282" s="316">
        <v>26</v>
      </c>
      <c r="AF282" s="316">
        <v>8</v>
      </c>
      <c r="AG282" s="316">
        <v>0</v>
      </c>
      <c r="AH282" s="316">
        <v>0</v>
      </c>
      <c r="AI282" s="316">
        <v>0</v>
      </c>
      <c r="AJ282" s="316">
        <v>8</v>
      </c>
      <c r="AK282" s="316">
        <v>0</v>
      </c>
      <c r="AL282" s="316">
        <v>0</v>
      </c>
      <c r="AM282" s="316">
        <v>0</v>
      </c>
      <c r="AN282" s="316">
        <v>0</v>
      </c>
      <c r="AO282" s="316">
        <v>0</v>
      </c>
      <c r="AP282" s="316">
        <v>0</v>
      </c>
      <c r="AQ282" s="312">
        <v>1538461.5385</v>
      </c>
      <c r="AR282" s="312">
        <v>1476923</v>
      </c>
      <c r="AS282" s="312">
        <v>0</v>
      </c>
      <c r="AT282" s="312">
        <v>3015384.5384999998</v>
      </c>
      <c r="AU282" s="312">
        <v>0</v>
      </c>
      <c r="AV282" s="312">
        <v>0</v>
      </c>
      <c r="AW282" s="312">
        <v>0</v>
      </c>
      <c r="AX282" s="312">
        <v>100000</v>
      </c>
      <c r="AY282" s="218">
        <v>0</v>
      </c>
      <c r="AZ282" s="312">
        <v>0</v>
      </c>
      <c r="BA282" s="218">
        <v>0</v>
      </c>
      <c r="BB282" s="312">
        <v>0</v>
      </c>
      <c r="BC282" s="312">
        <v>0</v>
      </c>
      <c r="BD282" s="312">
        <v>224615</v>
      </c>
      <c r="BE282" s="312">
        <v>324615</v>
      </c>
      <c r="BF282" s="218">
        <v>0</v>
      </c>
      <c r="BG282" s="218">
        <v>0</v>
      </c>
      <c r="BH282" s="218">
        <v>0</v>
      </c>
      <c r="BI282" s="218">
        <v>0</v>
      </c>
      <c r="BJ282" s="218">
        <v>0</v>
      </c>
      <c r="BK282" s="218">
        <v>0</v>
      </c>
      <c r="BL282" s="218">
        <v>0</v>
      </c>
      <c r="BM282" s="218">
        <v>0</v>
      </c>
      <c r="BN282" s="218">
        <v>0</v>
      </c>
      <c r="BO282" s="218">
        <v>0</v>
      </c>
      <c r="BP282" s="218">
        <v>0</v>
      </c>
      <c r="BQ282" s="312">
        <v>0</v>
      </c>
      <c r="BR282" s="218">
        <v>0</v>
      </c>
      <c r="BS282" s="312">
        <v>0</v>
      </c>
      <c r="BT282" s="315">
        <v>3339999.5384999998</v>
      </c>
      <c r="BU282" s="312">
        <v>0</v>
      </c>
      <c r="BV282" s="312">
        <v>100000</v>
      </c>
      <c r="BW282" s="312">
        <v>224615</v>
      </c>
      <c r="BX282" s="312">
        <v>11000000</v>
      </c>
      <c r="BY282" s="312">
        <v>0</v>
      </c>
      <c r="BZ282" s="312">
        <v>0</v>
      </c>
      <c r="CA282" s="312">
        <v>0</v>
      </c>
      <c r="CB282" s="312">
        <v>0</v>
      </c>
      <c r="CC282" s="312">
        <v>0</v>
      </c>
      <c r="CD282" s="312">
        <v>216000</v>
      </c>
      <c r="CE282" s="312">
        <v>216000</v>
      </c>
      <c r="CF282" s="312">
        <v>11540615</v>
      </c>
      <c r="CG282" s="312">
        <v>0</v>
      </c>
      <c r="CH282" s="312">
        <v>0</v>
      </c>
      <c r="CI282" s="312">
        <v>0</v>
      </c>
      <c r="CJ282" s="312">
        <v>0</v>
      </c>
      <c r="CK282" s="312">
        <v>0</v>
      </c>
      <c r="CL282" s="312">
        <v>0</v>
      </c>
      <c r="CM282" s="312">
        <v>0</v>
      </c>
      <c r="CN282" s="312">
        <v>0</v>
      </c>
      <c r="CO282" s="312">
        <v>0</v>
      </c>
      <c r="CP282" s="312">
        <v>0</v>
      </c>
      <c r="CQ282" s="312">
        <v>0</v>
      </c>
      <c r="CR282" s="312">
        <v>3124000</v>
      </c>
      <c r="CS282" s="312">
        <v>0</v>
      </c>
      <c r="CT282" s="315">
        <v>3124000</v>
      </c>
      <c r="CU282" s="312">
        <v>0</v>
      </c>
      <c r="CV282" s="312">
        <v>0</v>
      </c>
      <c r="CW282" s="312">
        <v>0</v>
      </c>
      <c r="CX282" s="312"/>
      <c r="CY282" s="312">
        <v>0</v>
      </c>
      <c r="CZ282" s="312">
        <v>0</v>
      </c>
      <c r="DA282" s="312">
        <v>216000</v>
      </c>
      <c r="DB282" s="312">
        <v>0</v>
      </c>
      <c r="DC282" s="312">
        <v>3340000</v>
      </c>
      <c r="DD282" s="312"/>
      <c r="DE282" s="312" t="s">
        <v>980</v>
      </c>
      <c r="DF282" s="312">
        <v>416666.66666666698</v>
      </c>
      <c r="DG282" s="310" t="s">
        <v>203</v>
      </c>
      <c r="DH282" s="310" t="s">
        <v>1235</v>
      </c>
      <c r="DI282" s="310" t="s">
        <v>1236</v>
      </c>
      <c r="DJ282" s="312"/>
      <c r="DK282" s="312"/>
      <c r="DL282" s="312"/>
      <c r="DM282" s="310"/>
      <c r="DN282" s="312"/>
      <c r="DO282" s="312"/>
      <c r="DP282" s="312"/>
      <c r="DQ282" s="312"/>
      <c r="DR282" s="317"/>
      <c r="DS282" s="317"/>
      <c r="DT282" s="305"/>
    </row>
    <row r="283" spans="1:124" s="304" customFormat="1" ht="20.25" customHeight="1" x14ac:dyDescent="0.35">
      <c r="A283" s="307">
        <v>280</v>
      </c>
      <c r="B283" s="307" t="s">
        <v>1073</v>
      </c>
      <c r="C283" s="308" t="s">
        <v>630</v>
      </c>
      <c r="D283" s="308" t="s">
        <v>192</v>
      </c>
      <c r="E283" s="308" t="s">
        <v>193</v>
      </c>
      <c r="F283" s="307" t="s">
        <v>151</v>
      </c>
      <c r="G283" s="308" t="s">
        <v>194</v>
      </c>
      <c r="H283" s="308" t="s">
        <v>129</v>
      </c>
      <c r="I283" s="308" t="s">
        <v>179</v>
      </c>
      <c r="J283" s="308" t="s">
        <v>131</v>
      </c>
      <c r="K283" s="308" t="s">
        <v>132</v>
      </c>
      <c r="L283" s="318">
        <v>44105</v>
      </c>
      <c r="M283" s="309"/>
      <c r="N283" s="309"/>
      <c r="O283" s="318"/>
      <c r="P283" s="310"/>
      <c r="Q283" s="311" t="s">
        <v>774</v>
      </c>
      <c r="R283" s="310" t="s">
        <v>134</v>
      </c>
      <c r="S283" s="312">
        <v>0</v>
      </c>
      <c r="T283" s="312">
        <v>5000000</v>
      </c>
      <c r="U283" s="312"/>
      <c r="V283" s="313">
        <v>5000000</v>
      </c>
      <c r="W283" s="312">
        <v>0</v>
      </c>
      <c r="X283" s="312">
        <v>0</v>
      </c>
      <c r="Y283" s="312">
        <v>0</v>
      </c>
      <c r="Z283" s="314">
        <v>200000</v>
      </c>
      <c r="AA283" s="312">
        <v>0</v>
      </c>
      <c r="AB283" s="312">
        <v>730000</v>
      </c>
      <c r="AC283" s="315">
        <v>930000</v>
      </c>
      <c r="AD283" s="312" t="s">
        <v>1246</v>
      </c>
      <c r="AE283" s="316">
        <v>26</v>
      </c>
      <c r="AF283" s="316">
        <v>26</v>
      </c>
      <c r="AG283" s="316">
        <v>0</v>
      </c>
      <c r="AH283" s="316">
        <v>0</v>
      </c>
      <c r="AI283" s="316">
        <v>0</v>
      </c>
      <c r="AJ283" s="316">
        <v>26</v>
      </c>
      <c r="AK283" s="316">
        <v>0</v>
      </c>
      <c r="AL283" s="316">
        <v>0</v>
      </c>
      <c r="AM283" s="316">
        <v>0</v>
      </c>
      <c r="AN283" s="316">
        <v>0</v>
      </c>
      <c r="AO283" s="316">
        <v>0</v>
      </c>
      <c r="AP283" s="316">
        <v>0</v>
      </c>
      <c r="AQ283" s="312">
        <v>5000000</v>
      </c>
      <c r="AR283" s="312">
        <v>0</v>
      </c>
      <c r="AS283" s="312">
        <v>0</v>
      </c>
      <c r="AT283" s="312">
        <v>5000000</v>
      </c>
      <c r="AU283" s="312">
        <v>0</v>
      </c>
      <c r="AV283" s="312">
        <v>0</v>
      </c>
      <c r="AW283" s="312">
        <v>0</v>
      </c>
      <c r="AX283" s="312">
        <v>200000</v>
      </c>
      <c r="AY283" s="218">
        <v>0</v>
      </c>
      <c r="AZ283" s="312">
        <v>0</v>
      </c>
      <c r="BA283" s="218">
        <v>0</v>
      </c>
      <c r="BB283" s="312">
        <v>0</v>
      </c>
      <c r="BC283" s="312">
        <v>0</v>
      </c>
      <c r="BD283" s="312">
        <v>730000</v>
      </c>
      <c r="BE283" s="312">
        <v>930000</v>
      </c>
      <c r="BF283" s="218">
        <v>2255010</v>
      </c>
      <c r="BG283" s="218">
        <v>0</v>
      </c>
      <c r="BH283" s="218">
        <v>0</v>
      </c>
      <c r="BI283" s="218">
        <v>0</v>
      </c>
      <c r="BJ283" s="218">
        <v>0</v>
      </c>
      <c r="BK283" s="218">
        <v>50000</v>
      </c>
      <c r="BL283" s="218">
        <v>0</v>
      </c>
      <c r="BM283" s="218">
        <v>0</v>
      </c>
      <c r="BN283" s="218">
        <v>0</v>
      </c>
      <c r="BO283" s="218">
        <v>0</v>
      </c>
      <c r="BP283" s="218">
        <v>0</v>
      </c>
      <c r="BQ283" s="312">
        <v>0</v>
      </c>
      <c r="BR283" s="218">
        <v>0</v>
      </c>
      <c r="BS283" s="312">
        <v>2305010</v>
      </c>
      <c r="BT283" s="315">
        <v>8235010</v>
      </c>
      <c r="BU283" s="312">
        <v>0</v>
      </c>
      <c r="BV283" s="312">
        <v>200000</v>
      </c>
      <c r="BW283" s="312">
        <v>730000</v>
      </c>
      <c r="BX283" s="312">
        <v>11000000</v>
      </c>
      <c r="BY283" s="312">
        <v>0</v>
      </c>
      <c r="BZ283" s="312">
        <v>0</v>
      </c>
      <c r="CA283" s="312">
        <v>400000</v>
      </c>
      <c r="CB283" s="312">
        <v>50000</v>
      </c>
      <c r="CC283" s="312">
        <v>75000</v>
      </c>
      <c r="CD283" s="312">
        <v>0</v>
      </c>
      <c r="CE283" s="312">
        <v>525000</v>
      </c>
      <c r="CF283" s="312">
        <v>12455000</v>
      </c>
      <c r="CG283" s="312">
        <v>0</v>
      </c>
      <c r="CH283" s="312">
        <v>0</v>
      </c>
      <c r="CI283" s="312">
        <v>0</v>
      </c>
      <c r="CJ283" s="312">
        <v>0</v>
      </c>
      <c r="CK283" s="312">
        <v>0</v>
      </c>
      <c r="CL283" s="312">
        <v>50000</v>
      </c>
      <c r="CM283" s="312">
        <v>2000</v>
      </c>
      <c r="CN283" s="312">
        <v>0</v>
      </c>
      <c r="CO283" s="312">
        <v>0</v>
      </c>
      <c r="CP283" s="312">
        <v>0</v>
      </c>
      <c r="CQ283" s="312">
        <v>52000</v>
      </c>
      <c r="CR283" s="312">
        <v>7658010</v>
      </c>
      <c r="CS283" s="312">
        <v>0</v>
      </c>
      <c r="CT283" s="315">
        <v>7658010</v>
      </c>
      <c r="CU283" s="312">
        <v>850000</v>
      </c>
      <c r="CV283" s="312">
        <v>0</v>
      </c>
      <c r="CW283" s="312">
        <v>150000</v>
      </c>
      <c r="CX283" s="312"/>
      <c r="CY283" s="312">
        <v>0</v>
      </c>
      <c r="CZ283" s="312">
        <v>1000000</v>
      </c>
      <c r="DA283" s="312">
        <v>1525000</v>
      </c>
      <c r="DB283" s="312">
        <v>100000</v>
      </c>
      <c r="DC283" s="312">
        <v>9335010</v>
      </c>
      <c r="DD283" s="312"/>
      <c r="DE283" s="312" t="s">
        <v>980</v>
      </c>
      <c r="DF283" s="312">
        <v>416666.66666666698</v>
      </c>
      <c r="DG283" s="310" t="s">
        <v>210</v>
      </c>
      <c r="DH283" s="310" t="s">
        <v>1235</v>
      </c>
      <c r="DI283" s="310" t="s">
        <v>1236</v>
      </c>
      <c r="DJ283" s="312"/>
      <c r="DK283" s="312"/>
      <c r="DL283" s="312"/>
      <c r="DM283" s="310"/>
      <c r="DN283" s="312"/>
      <c r="DO283" s="312"/>
      <c r="DP283" s="312"/>
      <c r="DQ283" s="312"/>
      <c r="DR283" s="317"/>
      <c r="DS283" s="317"/>
      <c r="DT283" s="305"/>
    </row>
    <row r="284" spans="1:124" s="304" customFormat="1" ht="20.25" customHeight="1" x14ac:dyDescent="0.35">
      <c r="A284" s="307">
        <v>281</v>
      </c>
      <c r="B284" s="307" t="s">
        <v>1074</v>
      </c>
      <c r="C284" s="308" t="s">
        <v>631</v>
      </c>
      <c r="D284" s="308" t="s">
        <v>192</v>
      </c>
      <c r="E284" s="308" t="s">
        <v>193</v>
      </c>
      <c r="F284" s="307" t="s">
        <v>151</v>
      </c>
      <c r="G284" s="308" t="s">
        <v>194</v>
      </c>
      <c r="H284" s="308" t="s">
        <v>129</v>
      </c>
      <c r="I284" s="308" t="s">
        <v>179</v>
      </c>
      <c r="J284" s="308" t="s">
        <v>131</v>
      </c>
      <c r="K284" s="308" t="s">
        <v>132</v>
      </c>
      <c r="L284" s="318">
        <v>44105</v>
      </c>
      <c r="M284" s="309"/>
      <c r="N284" s="309"/>
      <c r="O284" s="318"/>
      <c r="P284" s="310"/>
      <c r="Q284" s="311" t="s">
        <v>774</v>
      </c>
      <c r="R284" s="310" t="s">
        <v>134</v>
      </c>
      <c r="S284" s="312">
        <v>0</v>
      </c>
      <c r="T284" s="312">
        <v>5000000</v>
      </c>
      <c r="U284" s="312"/>
      <c r="V284" s="313">
        <v>5000000</v>
      </c>
      <c r="W284" s="312">
        <v>0</v>
      </c>
      <c r="X284" s="312">
        <v>0</v>
      </c>
      <c r="Y284" s="312">
        <v>0</v>
      </c>
      <c r="Z284" s="314">
        <v>200000</v>
      </c>
      <c r="AA284" s="312">
        <v>0</v>
      </c>
      <c r="AB284" s="312">
        <v>730000</v>
      </c>
      <c r="AC284" s="315">
        <v>930000</v>
      </c>
      <c r="AD284" s="312" t="s">
        <v>1246</v>
      </c>
      <c r="AE284" s="316">
        <v>26</v>
      </c>
      <c r="AF284" s="316">
        <v>26</v>
      </c>
      <c r="AG284" s="316">
        <v>0</v>
      </c>
      <c r="AH284" s="316">
        <v>0</v>
      </c>
      <c r="AI284" s="316">
        <v>0</v>
      </c>
      <c r="AJ284" s="316">
        <v>26</v>
      </c>
      <c r="AK284" s="316">
        <v>0</v>
      </c>
      <c r="AL284" s="316">
        <v>0</v>
      </c>
      <c r="AM284" s="316">
        <v>0</v>
      </c>
      <c r="AN284" s="316">
        <v>0</v>
      </c>
      <c r="AO284" s="316">
        <v>0</v>
      </c>
      <c r="AP284" s="316">
        <v>0</v>
      </c>
      <c r="AQ284" s="312">
        <v>5000000</v>
      </c>
      <c r="AR284" s="312">
        <v>0</v>
      </c>
      <c r="AS284" s="312">
        <v>0</v>
      </c>
      <c r="AT284" s="312">
        <v>5000000</v>
      </c>
      <c r="AU284" s="312">
        <v>0</v>
      </c>
      <c r="AV284" s="312">
        <v>0</v>
      </c>
      <c r="AW284" s="312">
        <v>0</v>
      </c>
      <c r="AX284" s="312">
        <v>200000</v>
      </c>
      <c r="AY284" s="218">
        <v>0</v>
      </c>
      <c r="AZ284" s="312">
        <v>0</v>
      </c>
      <c r="BA284" s="218">
        <v>0</v>
      </c>
      <c r="BB284" s="312">
        <v>0</v>
      </c>
      <c r="BC284" s="312">
        <v>0</v>
      </c>
      <c r="BD284" s="312">
        <v>730000</v>
      </c>
      <c r="BE284" s="312">
        <v>930000</v>
      </c>
      <c r="BF284" s="218">
        <v>4365451</v>
      </c>
      <c r="BG284" s="218">
        <v>0</v>
      </c>
      <c r="BH284" s="218">
        <v>0</v>
      </c>
      <c r="BI284" s="218">
        <v>0</v>
      </c>
      <c r="BJ284" s="218">
        <v>0</v>
      </c>
      <c r="BK284" s="218">
        <v>100000</v>
      </c>
      <c r="BL284" s="218">
        <v>0</v>
      </c>
      <c r="BM284" s="218">
        <v>0</v>
      </c>
      <c r="BN284" s="218">
        <v>0</v>
      </c>
      <c r="BO284" s="218">
        <v>0</v>
      </c>
      <c r="BP284" s="218">
        <v>0</v>
      </c>
      <c r="BQ284" s="312">
        <v>0</v>
      </c>
      <c r="BR284" s="218">
        <v>0</v>
      </c>
      <c r="BS284" s="312">
        <v>4465451</v>
      </c>
      <c r="BT284" s="315">
        <v>10395451</v>
      </c>
      <c r="BU284" s="312">
        <v>0</v>
      </c>
      <c r="BV284" s="312">
        <v>200000</v>
      </c>
      <c r="BW284" s="312">
        <v>730000</v>
      </c>
      <c r="BX284" s="312">
        <v>11000000</v>
      </c>
      <c r="BY284" s="312">
        <v>0</v>
      </c>
      <c r="BZ284" s="312">
        <v>0</v>
      </c>
      <c r="CA284" s="312">
        <v>400000</v>
      </c>
      <c r="CB284" s="312">
        <v>50000</v>
      </c>
      <c r="CC284" s="312">
        <v>75000</v>
      </c>
      <c r="CD284" s="312">
        <v>0</v>
      </c>
      <c r="CE284" s="312">
        <v>525000</v>
      </c>
      <c r="CF284" s="312">
        <v>12455000</v>
      </c>
      <c r="CG284" s="312">
        <v>0</v>
      </c>
      <c r="CH284" s="312">
        <v>0</v>
      </c>
      <c r="CI284" s="312">
        <v>0</v>
      </c>
      <c r="CJ284" s="312">
        <v>0</v>
      </c>
      <c r="CK284" s="312">
        <v>0</v>
      </c>
      <c r="CL284" s="312">
        <v>0</v>
      </c>
      <c r="CM284" s="312">
        <v>0</v>
      </c>
      <c r="CN284" s="312">
        <v>0</v>
      </c>
      <c r="CO284" s="312">
        <v>0</v>
      </c>
      <c r="CP284" s="312">
        <v>0</v>
      </c>
      <c r="CQ284" s="312">
        <v>0</v>
      </c>
      <c r="CR284" s="312">
        <v>9870451</v>
      </c>
      <c r="CS284" s="312">
        <v>0</v>
      </c>
      <c r="CT284" s="315">
        <v>9870451</v>
      </c>
      <c r="CU284" s="312">
        <v>850000</v>
      </c>
      <c r="CV284" s="312">
        <v>0</v>
      </c>
      <c r="CW284" s="312">
        <v>150000</v>
      </c>
      <c r="CX284" s="312"/>
      <c r="CY284" s="312">
        <v>0</v>
      </c>
      <c r="CZ284" s="312">
        <v>1000000</v>
      </c>
      <c r="DA284" s="312">
        <v>1525000</v>
      </c>
      <c r="DB284" s="312">
        <v>100000</v>
      </c>
      <c r="DC284" s="312">
        <v>11495451</v>
      </c>
      <c r="DD284" s="312"/>
      <c r="DE284" s="312" t="s">
        <v>980</v>
      </c>
      <c r="DF284" s="312">
        <v>416666.66666666698</v>
      </c>
      <c r="DG284" s="310" t="s">
        <v>203</v>
      </c>
      <c r="DH284" s="310" t="s">
        <v>1235</v>
      </c>
      <c r="DI284" s="310" t="s">
        <v>1236</v>
      </c>
      <c r="DJ284" s="312"/>
      <c r="DK284" s="312"/>
      <c r="DL284" s="312"/>
      <c r="DM284" s="310"/>
      <c r="DN284" s="312"/>
      <c r="DO284" s="312"/>
      <c r="DP284" s="312"/>
      <c r="DQ284" s="312"/>
      <c r="DR284" s="317"/>
      <c r="DS284" s="317"/>
      <c r="DT284" s="305"/>
    </row>
    <row r="285" spans="1:124" s="304" customFormat="1" ht="20.25" customHeight="1" x14ac:dyDescent="0.35">
      <c r="A285" s="307">
        <v>282</v>
      </c>
      <c r="B285" s="307" t="s">
        <v>1075</v>
      </c>
      <c r="C285" s="308" t="s">
        <v>632</v>
      </c>
      <c r="D285" s="308" t="s">
        <v>192</v>
      </c>
      <c r="E285" s="308" t="s">
        <v>193</v>
      </c>
      <c r="F285" s="307" t="s">
        <v>151</v>
      </c>
      <c r="G285" s="308" t="s">
        <v>194</v>
      </c>
      <c r="H285" s="308" t="s">
        <v>129</v>
      </c>
      <c r="I285" s="308" t="s">
        <v>179</v>
      </c>
      <c r="J285" s="308" t="s">
        <v>131</v>
      </c>
      <c r="K285" s="308" t="s">
        <v>132</v>
      </c>
      <c r="L285" s="318">
        <v>44109</v>
      </c>
      <c r="M285" s="309"/>
      <c r="N285" s="309"/>
      <c r="O285" s="318"/>
      <c r="P285" s="310"/>
      <c r="Q285" s="311" t="s">
        <v>774</v>
      </c>
      <c r="R285" s="310" t="s">
        <v>134</v>
      </c>
      <c r="S285" s="312">
        <v>0</v>
      </c>
      <c r="T285" s="312">
        <v>5000000</v>
      </c>
      <c r="U285" s="312"/>
      <c r="V285" s="313">
        <v>5000000</v>
      </c>
      <c r="W285" s="312">
        <v>0</v>
      </c>
      <c r="X285" s="312">
        <v>0</v>
      </c>
      <c r="Y285" s="312">
        <v>0</v>
      </c>
      <c r="Z285" s="314">
        <v>200000</v>
      </c>
      <c r="AA285" s="312">
        <v>0</v>
      </c>
      <c r="AB285" s="312">
        <v>730000</v>
      </c>
      <c r="AC285" s="315">
        <v>930000</v>
      </c>
      <c r="AD285" s="312" t="s">
        <v>1246</v>
      </c>
      <c r="AE285" s="316">
        <v>26</v>
      </c>
      <c r="AF285" s="316">
        <v>24</v>
      </c>
      <c r="AG285" s="316">
        <v>2</v>
      </c>
      <c r="AH285" s="316">
        <v>0</v>
      </c>
      <c r="AI285" s="316">
        <v>0</v>
      </c>
      <c r="AJ285" s="316">
        <v>26</v>
      </c>
      <c r="AK285" s="316">
        <v>0</v>
      </c>
      <c r="AL285" s="316">
        <v>0</v>
      </c>
      <c r="AM285" s="316">
        <v>0</v>
      </c>
      <c r="AN285" s="316">
        <v>0</v>
      </c>
      <c r="AO285" s="316">
        <v>0</v>
      </c>
      <c r="AP285" s="316">
        <v>0</v>
      </c>
      <c r="AQ285" s="312">
        <v>5000000</v>
      </c>
      <c r="AR285" s="312">
        <v>0</v>
      </c>
      <c r="AS285" s="312">
        <v>0</v>
      </c>
      <c r="AT285" s="312">
        <v>5000000</v>
      </c>
      <c r="AU285" s="312">
        <v>0</v>
      </c>
      <c r="AV285" s="312">
        <v>0</v>
      </c>
      <c r="AW285" s="312">
        <v>0</v>
      </c>
      <c r="AX285" s="312">
        <v>200000</v>
      </c>
      <c r="AY285" s="218">
        <v>0</v>
      </c>
      <c r="AZ285" s="312">
        <v>0</v>
      </c>
      <c r="BA285" s="218">
        <v>0</v>
      </c>
      <c r="BB285" s="312">
        <v>0</v>
      </c>
      <c r="BC285" s="312">
        <v>0</v>
      </c>
      <c r="BD285" s="312">
        <v>673846</v>
      </c>
      <c r="BE285" s="312">
        <v>873846</v>
      </c>
      <c r="BF285" s="218">
        <v>1915408</v>
      </c>
      <c r="BG285" s="218">
        <v>100000</v>
      </c>
      <c r="BH285" s="218">
        <v>0</v>
      </c>
      <c r="BI285" s="218">
        <v>0</v>
      </c>
      <c r="BJ285" s="218">
        <v>0</v>
      </c>
      <c r="BK285" s="218">
        <v>100000</v>
      </c>
      <c r="BL285" s="218">
        <v>0</v>
      </c>
      <c r="BM285" s="218">
        <v>0</v>
      </c>
      <c r="BN285" s="218">
        <v>0</v>
      </c>
      <c r="BO285" s="218">
        <v>0</v>
      </c>
      <c r="BP285" s="218">
        <v>0</v>
      </c>
      <c r="BQ285" s="312">
        <v>0</v>
      </c>
      <c r="BR285" s="218">
        <v>0</v>
      </c>
      <c r="BS285" s="312">
        <v>2115408</v>
      </c>
      <c r="BT285" s="315">
        <v>7989254</v>
      </c>
      <c r="BU285" s="312">
        <v>0</v>
      </c>
      <c r="BV285" s="312">
        <v>200000</v>
      </c>
      <c r="BW285" s="312">
        <v>673846</v>
      </c>
      <c r="BX285" s="312">
        <v>11000000</v>
      </c>
      <c r="BY285" s="312">
        <v>0</v>
      </c>
      <c r="BZ285" s="312">
        <v>0</v>
      </c>
      <c r="CA285" s="312">
        <v>400000</v>
      </c>
      <c r="CB285" s="312">
        <v>50000</v>
      </c>
      <c r="CC285" s="312">
        <v>75000</v>
      </c>
      <c r="CD285" s="312">
        <v>0</v>
      </c>
      <c r="CE285" s="312">
        <v>525000</v>
      </c>
      <c r="CF285" s="312">
        <v>12398846</v>
      </c>
      <c r="CG285" s="312">
        <v>0</v>
      </c>
      <c r="CH285" s="312">
        <v>0</v>
      </c>
      <c r="CI285" s="312">
        <v>0</v>
      </c>
      <c r="CJ285" s="312">
        <v>0</v>
      </c>
      <c r="CK285" s="312">
        <v>0</v>
      </c>
      <c r="CL285" s="312">
        <v>0</v>
      </c>
      <c r="CM285" s="312">
        <v>0</v>
      </c>
      <c r="CN285" s="312">
        <v>0</v>
      </c>
      <c r="CO285" s="312">
        <v>0</v>
      </c>
      <c r="CP285" s="312">
        <v>0</v>
      </c>
      <c r="CQ285" s="312">
        <v>0</v>
      </c>
      <c r="CR285" s="312">
        <v>7464254</v>
      </c>
      <c r="CS285" s="312">
        <v>0</v>
      </c>
      <c r="CT285" s="315">
        <v>7464254</v>
      </c>
      <c r="CU285" s="312">
        <v>850000</v>
      </c>
      <c r="CV285" s="312">
        <v>0</v>
      </c>
      <c r="CW285" s="312">
        <v>150000</v>
      </c>
      <c r="CX285" s="312"/>
      <c r="CY285" s="312">
        <v>0</v>
      </c>
      <c r="CZ285" s="312">
        <v>1000000</v>
      </c>
      <c r="DA285" s="312">
        <v>1525000</v>
      </c>
      <c r="DB285" s="312">
        <v>100000</v>
      </c>
      <c r="DC285" s="312">
        <v>9089254</v>
      </c>
      <c r="DD285" s="312"/>
      <c r="DE285" s="312" t="s">
        <v>980</v>
      </c>
      <c r="DF285" s="312">
        <v>416666.66666666698</v>
      </c>
      <c r="DG285" s="310" t="s">
        <v>203</v>
      </c>
      <c r="DH285" s="310" t="s">
        <v>1235</v>
      </c>
      <c r="DI285" s="310" t="s">
        <v>1236</v>
      </c>
      <c r="DJ285" s="312"/>
      <c r="DK285" s="312"/>
      <c r="DL285" s="312"/>
      <c r="DM285" s="310"/>
      <c r="DN285" s="312"/>
      <c r="DO285" s="312"/>
      <c r="DP285" s="312"/>
      <c r="DQ285" s="312"/>
      <c r="DR285" s="317"/>
      <c r="DS285" s="317"/>
      <c r="DT285" s="305"/>
    </row>
    <row r="286" spans="1:124" s="304" customFormat="1" ht="20.25" customHeight="1" x14ac:dyDescent="0.35">
      <c r="A286" s="307">
        <v>283</v>
      </c>
      <c r="B286" s="307" t="s">
        <v>1076</v>
      </c>
      <c r="C286" s="308" t="s">
        <v>633</v>
      </c>
      <c r="D286" s="308" t="s">
        <v>192</v>
      </c>
      <c r="E286" s="308" t="s">
        <v>193</v>
      </c>
      <c r="F286" s="307" t="s">
        <v>151</v>
      </c>
      <c r="G286" s="308" t="s">
        <v>194</v>
      </c>
      <c r="H286" s="308" t="s">
        <v>129</v>
      </c>
      <c r="I286" s="308" t="s">
        <v>179</v>
      </c>
      <c r="J286" s="308" t="s">
        <v>131</v>
      </c>
      <c r="K286" s="308" t="s">
        <v>198</v>
      </c>
      <c r="L286" s="318">
        <v>44110</v>
      </c>
      <c r="M286" s="309"/>
      <c r="N286" s="309"/>
      <c r="O286" s="318">
        <v>44562</v>
      </c>
      <c r="P286" s="310" t="s">
        <v>133</v>
      </c>
      <c r="Q286" s="311" t="s">
        <v>774</v>
      </c>
      <c r="R286" s="310" t="s">
        <v>134</v>
      </c>
      <c r="S286" s="312">
        <v>0</v>
      </c>
      <c r="T286" s="312">
        <v>5000000</v>
      </c>
      <c r="U286" s="312"/>
      <c r="V286" s="313">
        <v>5000000</v>
      </c>
      <c r="W286" s="312">
        <v>0</v>
      </c>
      <c r="X286" s="312">
        <v>0</v>
      </c>
      <c r="Y286" s="312">
        <v>0</v>
      </c>
      <c r="Z286" s="314">
        <v>200000</v>
      </c>
      <c r="AA286" s="312">
        <v>0</v>
      </c>
      <c r="AB286" s="312">
        <v>730000</v>
      </c>
      <c r="AC286" s="315">
        <v>930000</v>
      </c>
      <c r="AD286" s="312" t="s">
        <v>1246</v>
      </c>
      <c r="AE286" s="316">
        <v>26</v>
      </c>
      <c r="AF286" s="316">
        <v>24</v>
      </c>
      <c r="AG286" s="316">
        <v>2</v>
      </c>
      <c r="AH286" s="316">
        <v>0</v>
      </c>
      <c r="AI286" s="316">
        <v>0</v>
      </c>
      <c r="AJ286" s="316">
        <v>26</v>
      </c>
      <c r="AK286" s="316">
        <v>0</v>
      </c>
      <c r="AL286" s="316">
        <v>0</v>
      </c>
      <c r="AM286" s="316">
        <v>0</v>
      </c>
      <c r="AN286" s="316">
        <v>0</v>
      </c>
      <c r="AO286" s="316">
        <v>0</v>
      </c>
      <c r="AP286" s="316">
        <v>0</v>
      </c>
      <c r="AQ286" s="312">
        <v>5000000</v>
      </c>
      <c r="AR286" s="312">
        <v>0</v>
      </c>
      <c r="AS286" s="312">
        <v>0</v>
      </c>
      <c r="AT286" s="312">
        <v>5000000</v>
      </c>
      <c r="AU286" s="312">
        <v>0</v>
      </c>
      <c r="AV286" s="312">
        <v>0</v>
      </c>
      <c r="AW286" s="312">
        <v>0</v>
      </c>
      <c r="AX286" s="312">
        <v>200000</v>
      </c>
      <c r="AY286" s="218">
        <v>0</v>
      </c>
      <c r="AZ286" s="312">
        <v>0</v>
      </c>
      <c r="BA286" s="218">
        <v>0</v>
      </c>
      <c r="BB286" s="312">
        <v>0</v>
      </c>
      <c r="BC286" s="312">
        <v>0</v>
      </c>
      <c r="BD286" s="312">
        <v>673846</v>
      </c>
      <c r="BE286" s="312">
        <v>873846</v>
      </c>
      <c r="BF286" s="218">
        <v>0</v>
      </c>
      <c r="BG286" s="218">
        <v>0</v>
      </c>
      <c r="BH286" s="218">
        <v>0</v>
      </c>
      <c r="BI286" s="218">
        <v>0</v>
      </c>
      <c r="BJ286" s="218">
        <v>0</v>
      </c>
      <c r="BK286" s="218">
        <v>0</v>
      </c>
      <c r="BL286" s="218">
        <v>0</v>
      </c>
      <c r="BM286" s="218">
        <v>0</v>
      </c>
      <c r="BN286" s="218">
        <v>0</v>
      </c>
      <c r="BO286" s="218">
        <v>0</v>
      </c>
      <c r="BP286" s="218">
        <v>0</v>
      </c>
      <c r="BQ286" s="312">
        <v>0</v>
      </c>
      <c r="BR286" s="218">
        <v>0</v>
      </c>
      <c r="BS286" s="312">
        <v>0</v>
      </c>
      <c r="BT286" s="315">
        <v>5873846</v>
      </c>
      <c r="BU286" s="312">
        <v>0</v>
      </c>
      <c r="BV286" s="312">
        <v>200000</v>
      </c>
      <c r="BW286" s="312">
        <v>673846</v>
      </c>
      <c r="BX286" s="312">
        <v>11000000</v>
      </c>
      <c r="BY286" s="312">
        <v>0</v>
      </c>
      <c r="BZ286" s="312">
        <v>0</v>
      </c>
      <c r="CA286" s="312">
        <v>400000</v>
      </c>
      <c r="CB286" s="312">
        <v>50000</v>
      </c>
      <c r="CC286" s="312">
        <v>75000</v>
      </c>
      <c r="CD286" s="312">
        <v>0</v>
      </c>
      <c r="CE286" s="312">
        <v>525000</v>
      </c>
      <c r="CF286" s="312">
        <v>12398846</v>
      </c>
      <c r="CG286" s="312">
        <v>0</v>
      </c>
      <c r="CH286" s="312">
        <v>0</v>
      </c>
      <c r="CI286" s="312">
        <v>0</v>
      </c>
      <c r="CJ286" s="312">
        <v>0</v>
      </c>
      <c r="CK286" s="312">
        <v>0</v>
      </c>
      <c r="CL286" s="312">
        <v>50000</v>
      </c>
      <c r="CM286" s="312">
        <v>0</v>
      </c>
      <c r="CN286" s="312">
        <v>0</v>
      </c>
      <c r="CO286" s="312">
        <v>0</v>
      </c>
      <c r="CP286" s="312">
        <v>0</v>
      </c>
      <c r="CQ286" s="312">
        <v>50000</v>
      </c>
      <c r="CR286" s="312">
        <v>5298846</v>
      </c>
      <c r="CS286" s="312">
        <v>0</v>
      </c>
      <c r="CT286" s="315">
        <v>5298846</v>
      </c>
      <c r="CU286" s="312">
        <v>850000</v>
      </c>
      <c r="CV286" s="312">
        <v>0</v>
      </c>
      <c r="CW286" s="312">
        <v>150000</v>
      </c>
      <c r="CX286" s="312"/>
      <c r="CY286" s="312">
        <v>0</v>
      </c>
      <c r="CZ286" s="312">
        <v>1000000</v>
      </c>
      <c r="DA286" s="312">
        <v>1525000</v>
      </c>
      <c r="DB286" s="312">
        <v>100000</v>
      </c>
      <c r="DC286" s="312">
        <v>6973846</v>
      </c>
      <c r="DD286" s="312"/>
      <c r="DE286" s="312" t="s">
        <v>980</v>
      </c>
      <c r="DF286" s="312">
        <v>416666.66666666698</v>
      </c>
      <c r="DG286" s="310" t="s">
        <v>188</v>
      </c>
      <c r="DH286" s="310" t="s">
        <v>1235</v>
      </c>
      <c r="DI286" s="310" t="s">
        <v>1236</v>
      </c>
      <c r="DJ286" s="312"/>
      <c r="DK286" s="312"/>
      <c r="DL286" s="312"/>
      <c r="DM286" s="310"/>
      <c r="DN286" s="312"/>
      <c r="DO286" s="312"/>
      <c r="DP286" s="312"/>
      <c r="DQ286" s="312"/>
      <c r="DR286" s="317"/>
      <c r="DS286" s="317"/>
      <c r="DT286" s="305"/>
    </row>
    <row r="287" spans="1:124" s="304" customFormat="1" ht="20.25" customHeight="1" x14ac:dyDescent="0.35">
      <c r="A287" s="307">
        <v>284</v>
      </c>
      <c r="B287" s="307" t="s">
        <v>1077</v>
      </c>
      <c r="C287" s="308" t="s">
        <v>634</v>
      </c>
      <c r="D287" s="308" t="s">
        <v>192</v>
      </c>
      <c r="E287" s="308" t="s">
        <v>193</v>
      </c>
      <c r="F287" s="307" t="s">
        <v>151</v>
      </c>
      <c r="G287" s="308" t="s">
        <v>194</v>
      </c>
      <c r="H287" s="308" t="s">
        <v>129</v>
      </c>
      <c r="I287" s="308" t="s">
        <v>179</v>
      </c>
      <c r="J287" s="308" t="s">
        <v>131</v>
      </c>
      <c r="K287" s="308" t="s">
        <v>149</v>
      </c>
      <c r="L287" s="318">
        <v>44110</v>
      </c>
      <c r="M287" s="309" t="s">
        <v>1254</v>
      </c>
      <c r="N287" s="309"/>
      <c r="O287" s="318"/>
      <c r="P287" s="310"/>
      <c r="Q287" s="311" t="s">
        <v>774</v>
      </c>
      <c r="R287" s="310" t="s">
        <v>134</v>
      </c>
      <c r="S287" s="312">
        <v>0</v>
      </c>
      <c r="T287" s="312">
        <v>5000000</v>
      </c>
      <c r="U287" s="312"/>
      <c r="V287" s="313">
        <v>5000000</v>
      </c>
      <c r="W287" s="312">
        <v>0</v>
      </c>
      <c r="X287" s="312">
        <v>0</v>
      </c>
      <c r="Y287" s="312">
        <v>0</v>
      </c>
      <c r="Z287" s="314">
        <v>200000</v>
      </c>
      <c r="AA287" s="312">
        <v>0</v>
      </c>
      <c r="AB287" s="312">
        <v>730000</v>
      </c>
      <c r="AC287" s="315">
        <v>930000</v>
      </c>
      <c r="AD287" s="312" t="s">
        <v>1246</v>
      </c>
      <c r="AE287" s="316">
        <v>26</v>
      </c>
      <c r="AF287" s="316">
        <v>0</v>
      </c>
      <c r="AG287" s="316">
        <v>0</v>
      </c>
      <c r="AH287" s="316">
        <v>0</v>
      </c>
      <c r="AI287" s="316">
        <v>0</v>
      </c>
      <c r="AJ287" s="316">
        <v>0</v>
      </c>
      <c r="AK287" s="316">
        <v>0</v>
      </c>
      <c r="AL287" s="316">
        <v>0</v>
      </c>
      <c r="AM287" s="316">
        <v>0</v>
      </c>
      <c r="AN287" s="316">
        <v>0</v>
      </c>
      <c r="AO287" s="316">
        <v>0</v>
      </c>
      <c r="AP287" s="316">
        <v>0</v>
      </c>
      <c r="AQ287" s="312">
        <v>0</v>
      </c>
      <c r="AR287" s="312">
        <v>0</v>
      </c>
      <c r="AS287" s="312">
        <v>0</v>
      </c>
      <c r="AT287" s="312">
        <v>0</v>
      </c>
      <c r="AU287" s="312">
        <v>0</v>
      </c>
      <c r="AV287" s="312">
        <v>0</v>
      </c>
      <c r="AW287" s="312">
        <v>0</v>
      </c>
      <c r="AX287" s="312">
        <v>0</v>
      </c>
      <c r="AY287" s="218">
        <v>0</v>
      </c>
      <c r="AZ287" s="312">
        <v>0</v>
      </c>
      <c r="BA287" s="218">
        <v>0</v>
      </c>
      <c r="BB287" s="312">
        <v>0</v>
      </c>
      <c r="BC287" s="312">
        <v>0</v>
      </c>
      <c r="BD287" s="312">
        <v>0</v>
      </c>
      <c r="BE287" s="312">
        <v>0</v>
      </c>
      <c r="BF287" s="218">
        <v>0</v>
      </c>
      <c r="BG287" s="218">
        <v>0</v>
      </c>
      <c r="BH287" s="218">
        <v>0</v>
      </c>
      <c r="BI287" s="218">
        <v>0</v>
      </c>
      <c r="BJ287" s="218">
        <v>0</v>
      </c>
      <c r="BK287" s="218">
        <v>0</v>
      </c>
      <c r="BL287" s="218">
        <v>0</v>
      </c>
      <c r="BM287" s="218">
        <v>0</v>
      </c>
      <c r="BN287" s="218">
        <v>0</v>
      </c>
      <c r="BO287" s="218">
        <v>0</v>
      </c>
      <c r="BP287" s="218">
        <v>0</v>
      </c>
      <c r="BQ287" s="312">
        <v>0</v>
      </c>
      <c r="BR287" s="218">
        <v>0</v>
      </c>
      <c r="BS287" s="312">
        <v>0</v>
      </c>
      <c r="BT287" s="315">
        <v>0</v>
      </c>
      <c r="BU287" s="312">
        <v>0</v>
      </c>
      <c r="BV287" s="312">
        <v>0</v>
      </c>
      <c r="BW287" s="312">
        <v>0</v>
      </c>
      <c r="BX287" s="312">
        <v>11000000</v>
      </c>
      <c r="BY287" s="312">
        <v>0</v>
      </c>
      <c r="BZ287" s="312">
        <v>0</v>
      </c>
      <c r="CA287" s="312">
        <v>0</v>
      </c>
      <c r="CB287" s="312">
        <v>0</v>
      </c>
      <c r="CC287" s="312">
        <v>0</v>
      </c>
      <c r="CD287" s="312">
        <v>0</v>
      </c>
      <c r="CE287" s="312">
        <v>0</v>
      </c>
      <c r="CF287" s="312">
        <v>11000000</v>
      </c>
      <c r="CG287" s="312">
        <v>0</v>
      </c>
      <c r="CH287" s="312">
        <v>0</v>
      </c>
      <c r="CI287" s="312">
        <v>0</v>
      </c>
      <c r="CJ287" s="312">
        <v>0</v>
      </c>
      <c r="CK287" s="312">
        <v>0</v>
      </c>
      <c r="CL287" s="312">
        <v>0</v>
      </c>
      <c r="CM287" s="312">
        <v>0</v>
      </c>
      <c r="CN287" s="312">
        <v>0</v>
      </c>
      <c r="CO287" s="312">
        <v>0</v>
      </c>
      <c r="CP287" s="312">
        <v>0</v>
      </c>
      <c r="CQ287" s="312">
        <v>0</v>
      </c>
      <c r="CR287" s="312">
        <v>0</v>
      </c>
      <c r="CS287" s="312">
        <v>0</v>
      </c>
      <c r="CT287" s="315">
        <v>0</v>
      </c>
      <c r="CU287" s="312">
        <v>0</v>
      </c>
      <c r="CV287" s="312">
        <v>0</v>
      </c>
      <c r="CW287" s="312">
        <v>0</v>
      </c>
      <c r="CX287" s="312"/>
      <c r="CY287" s="312">
        <v>0</v>
      </c>
      <c r="CZ287" s="312">
        <v>0</v>
      </c>
      <c r="DA287" s="312">
        <v>0</v>
      </c>
      <c r="DB287" s="312">
        <v>0</v>
      </c>
      <c r="DC287" s="312">
        <v>0</v>
      </c>
      <c r="DD287" s="312"/>
      <c r="DE287" s="312" t="s">
        <v>980</v>
      </c>
      <c r="DF287" s="312">
        <v>416666.66666666698</v>
      </c>
      <c r="DG287" s="310" t="s">
        <v>200</v>
      </c>
      <c r="DH287" s="310" t="s">
        <v>1235</v>
      </c>
      <c r="DI287" s="310" t="s">
        <v>1236</v>
      </c>
      <c r="DJ287" s="312"/>
      <c r="DK287" s="312"/>
      <c r="DL287" s="312"/>
      <c r="DM287" s="310"/>
      <c r="DN287" s="312"/>
      <c r="DO287" s="312"/>
      <c r="DP287" s="312"/>
      <c r="DQ287" s="312"/>
      <c r="DR287" s="317"/>
      <c r="DS287" s="317"/>
      <c r="DT287" s="305"/>
    </row>
    <row r="288" spans="1:124" s="304" customFormat="1" ht="20.25" customHeight="1" x14ac:dyDescent="0.35">
      <c r="A288" s="307">
        <v>285</v>
      </c>
      <c r="B288" s="307" t="s">
        <v>1078</v>
      </c>
      <c r="C288" s="308" t="s">
        <v>323</v>
      </c>
      <c r="D288" s="308" t="s">
        <v>192</v>
      </c>
      <c r="E288" s="308" t="s">
        <v>193</v>
      </c>
      <c r="F288" s="307" t="s">
        <v>151</v>
      </c>
      <c r="G288" s="308" t="s">
        <v>194</v>
      </c>
      <c r="H288" s="308" t="s">
        <v>169</v>
      </c>
      <c r="I288" s="308" t="s">
        <v>179</v>
      </c>
      <c r="J288" s="308" t="s">
        <v>131</v>
      </c>
      <c r="K288" s="308" t="s">
        <v>132</v>
      </c>
      <c r="L288" s="318">
        <v>44116</v>
      </c>
      <c r="M288" s="309"/>
      <c r="N288" s="309"/>
      <c r="O288" s="318"/>
      <c r="P288" s="310"/>
      <c r="Q288" s="311" t="s">
        <v>774</v>
      </c>
      <c r="R288" s="310" t="s">
        <v>134</v>
      </c>
      <c r="S288" s="312">
        <v>0</v>
      </c>
      <c r="T288" s="312">
        <v>5000000</v>
      </c>
      <c r="U288" s="312"/>
      <c r="V288" s="313">
        <v>5000000</v>
      </c>
      <c r="W288" s="312">
        <v>0</v>
      </c>
      <c r="X288" s="312">
        <v>0</v>
      </c>
      <c r="Y288" s="312">
        <v>0</v>
      </c>
      <c r="Z288" s="314">
        <v>200000</v>
      </c>
      <c r="AA288" s="312">
        <v>0</v>
      </c>
      <c r="AB288" s="312">
        <v>730000</v>
      </c>
      <c r="AC288" s="315">
        <v>930000</v>
      </c>
      <c r="AD288" s="312" t="s">
        <v>1246</v>
      </c>
      <c r="AE288" s="316">
        <v>26</v>
      </c>
      <c r="AF288" s="316">
        <v>26</v>
      </c>
      <c r="AG288" s="316">
        <v>0</v>
      </c>
      <c r="AH288" s="316">
        <v>0</v>
      </c>
      <c r="AI288" s="316">
        <v>0</v>
      </c>
      <c r="AJ288" s="316">
        <v>26</v>
      </c>
      <c r="AK288" s="316">
        <v>0</v>
      </c>
      <c r="AL288" s="316">
        <v>0</v>
      </c>
      <c r="AM288" s="316">
        <v>0</v>
      </c>
      <c r="AN288" s="316">
        <v>0</v>
      </c>
      <c r="AO288" s="316">
        <v>0</v>
      </c>
      <c r="AP288" s="316">
        <v>0</v>
      </c>
      <c r="AQ288" s="312">
        <v>5000000</v>
      </c>
      <c r="AR288" s="312">
        <v>0</v>
      </c>
      <c r="AS288" s="312">
        <v>0</v>
      </c>
      <c r="AT288" s="312">
        <v>5000000</v>
      </c>
      <c r="AU288" s="312">
        <v>0</v>
      </c>
      <c r="AV288" s="312">
        <v>0</v>
      </c>
      <c r="AW288" s="312">
        <v>0</v>
      </c>
      <c r="AX288" s="312">
        <v>200000</v>
      </c>
      <c r="AY288" s="218">
        <v>0</v>
      </c>
      <c r="AZ288" s="312">
        <v>0</v>
      </c>
      <c r="BA288" s="218">
        <v>0</v>
      </c>
      <c r="BB288" s="312">
        <v>0</v>
      </c>
      <c r="BC288" s="312">
        <v>0</v>
      </c>
      <c r="BD288" s="312">
        <v>730000</v>
      </c>
      <c r="BE288" s="312">
        <v>930000</v>
      </c>
      <c r="BF288" s="218">
        <v>0</v>
      </c>
      <c r="BG288" s="218">
        <v>0</v>
      </c>
      <c r="BH288" s="218">
        <v>0</v>
      </c>
      <c r="BI288" s="218">
        <v>0</v>
      </c>
      <c r="BJ288" s="218">
        <v>0</v>
      </c>
      <c r="BK288" s="218">
        <v>0</v>
      </c>
      <c r="BL288" s="218">
        <v>0</v>
      </c>
      <c r="BM288" s="218">
        <v>0</v>
      </c>
      <c r="BN288" s="218">
        <v>0</v>
      </c>
      <c r="BO288" s="218">
        <v>0</v>
      </c>
      <c r="BP288" s="218">
        <v>0</v>
      </c>
      <c r="BQ288" s="312">
        <v>0</v>
      </c>
      <c r="BR288" s="218">
        <v>0</v>
      </c>
      <c r="BS288" s="312">
        <v>0</v>
      </c>
      <c r="BT288" s="315">
        <v>5930000</v>
      </c>
      <c r="BU288" s="312">
        <v>0</v>
      </c>
      <c r="BV288" s="312">
        <v>200000</v>
      </c>
      <c r="BW288" s="312">
        <v>730000</v>
      </c>
      <c r="BX288" s="312">
        <v>11000000</v>
      </c>
      <c r="BY288" s="312">
        <v>0</v>
      </c>
      <c r="BZ288" s="312">
        <v>0</v>
      </c>
      <c r="CA288" s="312">
        <v>400000</v>
      </c>
      <c r="CB288" s="312">
        <v>50000</v>
      </c>
      <c r="CC288" s="312">
        <v>75000</v>
      </c>
      <c r="CD288" s="312">
        <v>0</v>
      </c>
      <c r="CE288" s="312">
        <v>525000</v>
      </c>
      <c r="CF288" s="312">
        <v>12455000</v>
      </c>
      <c r="CG288" s="312">
        <v>0</v>
      </c>
      <c r="CH288" s="312">
        <v>0</v>
      </c>
      <c r="CI288" s="312">
        <v>0</v>
      </c>
      <c r="CJ288" s="312">
        <v>0</v>
      </c>
      <c r="CK288" s="312">
        <v>0</v>
      </c>
      <c r="CL288" s="312">
        <v>0</v>
      </c>
      <c r="CM288" s="312">
        <v>0</v>
      </c>
      <c r="CN288" s="312">
        <v>0</v>
      </c>
      <c r="CO288" s="312">
        <v>0</v>
      </c>
      <c r="CP288" s="312">
        <v>0</v>
      </c>
      <c r="CQ288" s="312">
        <v>0</v>
      </c>
      <c r="CR288" s="312">
        <v>5405000</v>
      </c>
      <c r="CS288" s="312">
        <v>0</v>
      </c>
      <c r="CT288" s="315">
        <v>5405000</v>
      </c>
      <c r="CU288" s="312">
        <v>850000</v>
      </c>
      <c r="CV288" s="312">
        <v>0</v>
      </c>
      <c r="CW288" s="312">
        <v>150000</v>
      </c>
      <c r="CX288" s="312"/>
      <c r="CY288" s="312">
        <v>0</v>
      </c>
      <c r="CZ288" s="312">
        <v>1000000</v>
      </c>
      <c r="DA288" s="312">
        <v>1525000</v>
      </c>
      <c r="DB288" s="312">
        <v>100000</v>
      </c>
      <c r="DC288" s="312">
        <v>7030000</v>
      </c>
      <c r="DD288" s="312"/>
      <c r="DE288" s="312" t="s">
        <v>982</v>
      </c>
      <c r="DF288" s="312">
        <v>416666.66666666698</v>
      </c>
      <c r="DG288" s="310" t="s">
        <v>172</v>
      </c>
      <c r="DH288" s="310" t="s">
        <v>1235</v>
      </c>
      <c r="DI288" s="310" t="s">
        <v>1237</v>
      </c>
      <c r="DJ288" s="312"/>
      <c r="DK288" s="312"/>
      <c r="DL288" s="312"/>
      <c r="DM288" s="310"/>
      <c r="DN288" s="312"/>
      <c r="DO288" s="312"/>
      <c r="DP288" s="312"/>
      <c r="DQ288" s="312"/>
      <c r="DR288" s="317"/>
      <c r="DS288" s="317"/>
      <c r="DT288" s="305"/>
    </row>
    <row r="289" spans="1:124" s="304" customFormat="1" ht="20.25" customHeight="1" x14ac:dyDescent="0.35">
      <c r="A289" s="307">
        <v>286</v>
      </c>
      <c r="B289" s="307" t="s">
        <v>1079</v>
      </c>
      <c r="C289" s="308" t="s">
        <v>635</v>
      </c>
      <c r="D289" s="308" t="s">
        <v>192</v>
      </c>
      <c r="E289" s="308" t="s">
        <v>193</v>
      </c>
      <c r="F289" s="307" t="s">
        <v>151</v>
      </c>
      <c r="G289" s="308" t="s">
        <v>194</v>
      </c>
      <c r="H289" s="308" t="s">
        <v>129</v>
      </c>
      <c r="I289" s="308" t="s">
        <v>179</v>
      </c>
      <c r="J289" s="308" t="s">
        <v>131</v>
      </c>
      <c r="K289" s="308" t="s">
        <v>132</v>
      </c>
      <c r="L289" s="318">
        <v>44117</v>
      </c>
      <c r="M289" s="309"/>
      <c r="N289" s="309"/>
      <c r="O289" s="318"/>
      <c r="P289" s="310"/>
      <c r="Q289" s="311" t="s">
        <v>774</v>
      </c>
      <c r="R289" s="310" t="s">
        <v>134</v>
      </c>
      <c r="S289" s="312">
        <v>0</v>
      </c>
      <c r="T289" s="312">
        <v>5000000</v>
      </c>
      <c r="U289" s="312"/>
      <c r="V289" s="313">
        <v>5000000</v>
      </c>
      <c r="W289" s="312">
        <v>0</v>
      </c>
      <c r="X289" s="312">
        <v>0</v>
      </c>
      <c r="Y289" s="312">
        <v>0</v>
      </c>
      <c r="Z289" s="314">
        <v>200000</v>
      </c>
      <c r="AA289" s="312">
        <v>0</v>
      </c>
      <c r="AB289" s="312">
        <v>730000</v>
      </c>
      <c r="AC289" s="315">
        <v>930000</v>
      </c>
      <c r="AD289" s="312" t="s">
        <v>1246</v>
      </c>
      <c r="AE289" s="316">
        <v>26</v>
      </c>
      <c r="AF289" s="316">
        <v>23</v>
      </c>
      <c r="AG289" s="316">
        <v>3</v>
      </c>
      <c r="AH289" s="316">
        <v>0</v>
      </c>
      <c r="AI289" s="316">
        <v>0</v>
      </c>
      <c r="AJ289" s="316">
        <v>26</v>
      </c>
      <c r="AK289" s="316">
        <v>0</v>
      </c>
      <c r="AL289" s="316">
        <v>0</v>
      </c>
      <c r="AM289" s="316">
        <v>0</v>
      </c>
      <c r="AN289" s="316">
        <v>0</v>
      </c>
      <c r="AO289" s="316">
        <v>0</v>
      </c>
      <c r="AP289" s="316">
        <v>0</v>
      </c>
      <c r="AQ289" s="312">
        <v>5000000</v>
      </c>
      <c r="AR289" s="312">
        <v>0</v>
      </c>
      <c r="AS289" s="312">
        <v>0</v>
      </c>
      <c r="AT289" s="312">
        <v>5000000</v>
      </c>
      <c r="AU289" s="312">
        <v>0</v>
      </c>
      <c r="AV289" s="312">
        <v>0</v>
      </c>
      <c r="AW289" s="312">
        <v>0</v>
      </c>
      <c r="AX289" s="312">
        <v>200000</v>
      </c>
      <c r="AY289" s="218">
        <v>0</v>
      </c>
      <c r="AZ289" s="312">
        <v>0</v>
      </c>
      <c r="BA289" s="218">
        <v>0</v>
      </c>
      <c r="BB289" s="312">
        <v>0</v>
      </c>
      <c r="BC289" s="312">
        <v>0</v>
      </c>
      <c r="BD289" s="312">
        <v>645769</v>
      </c>
      <c r="BE289" s="312">
        <v>845769</v>
      </c>
      <c r="BF289" s="218">
        <v>3293218</v>
      </c>
      <c r="BG289" s="218">
        <v>0</v>
      </c>
      <c r="BH289" s="218">
        <v>0</v>
      </c>
      <c r="BI289" s="218">
        <v>0</v>
      </c>
      <c r="BJ289" s="218">
        <v>0</v>
      </c>
      <c r="BK289" s="218">
        <v>370000</v>
      </c>
      <c r="BL289" s="218">
        <v>0</v>
      </c>
      <c r="BM289" s="218">
        <v>0</v>
      </c>
      <c r="BN289" s="218">
        <v>0</v>
      </c>
      <c r="BO289" s="218">
        <v>0</v>
      </c>
      <c r="BP289" s="218">
        <v>0</v>
      </c>
      <c r="BQ289" s="312">
        <v>0</v>
      </c>
      <c r="BR289" s="218">
        <v>0</v>
      </c>
      <c r="BS289" s="312">
        <v>3663218</v>
      </c>
      <c r="BT289" s="315">
        <v>9508987</v>
      </c>
      <c r="BU289" s="312">
        <v>0</v>
      </c>
      <c r="BV289" s="312">
        <v>200000</v>
      </c>
      <c r="BW289" s="312">
        <v>645769</v>
      </c>
      <c r="BX289" s="312">
        <v>11000000</v>
      </c>
      <c r="BY289" s="312">
        <v>0</v>
      </c>
      <c r="BZ289" s="312">
        <v>0</v>
      </c>
      <c r="CA289" s="312">
        <v>400000</v>
      </c>
      <c r="CB289" s="312">
        <v>50000</v>
      </c>
      <c r="CC289" s="312">
        <v>75000</v>
      </c>
      <c r="CD289" s="312">
        <v>0</v>
      </c>
      <c r="CE289" s="312">
        <v>525000</v>
      </c>
      <c r="CF289" s="312">
        <v>12370769</v>
      </c>
      <c r="CG289" s="312">
        <v>0</v>
      </c>
      <c r="CH289" s="312">
        <v>0</v>
      </c>
      <c r="CI289" s="312">
        <v>0</v>
      </c>
      <c r="CJ289" s="312">
        <v>0</v>
      </c>
      <c r="CK289" s="312">
        <v>0</v>
      </c>
      <c r="CL289" s="312">
        <v>50000</v>
      </c>
      <c r="CM289" s="312">
        <v>0</v>
      </c>
      <c r="CN289" s="312">
        <v>0</v>
      </c>
      <c r="CO289" s="312">
        <v>2733000</v>
      </c>
      <c r="CP289" s="312">
        <v>0</v>
      </c>
      <c r="CQ289" s="312">
        <v>2783000</v>
      </c>
      <c r="CR289" s="312">
        <v>6200987</v>
      </c>
      <c r="CS289" s="312">
        <v>0</v>
      </c>
      <c r="CT289" s="315">
        <v>6200987</v>
      </c>
      <c r="CU289" s="312">
        <v>850000</v>
      </c>
      <c r="CV289" s="312">
        <v>0</v>
      </c>
      <c r="CW289" s="312">
        <v>150000</v>
      </c>
      <c r="CX289" s="312"/>
      <c r="CY289" s="312">
        <v>0</v>
      </c>
      <c r="CZ289" s="312">
        <v>1000000</v>
      </c>
      <c r="DA289" s="312">
        <v>1525000</v>
      </c>
      <c r="DB289" s="312">
        <v>100000</v>
      </c>
      <c r="DC289" s="312">
        <v>10608987</v>
      </c>
      <c r="DD289" s="312"/>
      <c r="DE289" s="312" t="s">
        <v>980</v>
      </c>
      <c r="DF289" s="312">
        <v>416666.66666666698</v>
      </c>
      <c r="DG289" s="310" t="s">
        <v>200</v>
      </c>
      <c r="DH289" s="310" t="s">
        <v>1235</v>
      </c>
      <c r="DI289" s="310" t="s">
        <v>1236</v>
      </c>
      <c r="DJ289" s="312"/>
      <c r="DK289" s="312"/>
      <c r="DL289" s="312"/>
      <c r="DM289" s="310"/>
      <c r="DN289" s="312"/>
      <c r="DO289" s="312"/>
      <c r="DP289" s="312"/>
      <c r="DQ289" s="312"/>
      <c r="DR289" s="317"/>
      <c r="DS289" s="317"/>
      <c r="DT289" s="305"/>
    </row>
    <row r="290" spans="1:124" s="304" customFormat="1" ht="20.25" customHeight="1" x14ac:dyDescent="0.35">
      <c r="A290" s="307">
        <v>287</v>
      </c>
      <c r="B290" s="307" t="s">
        <v>1080</v>
      </c>
      <c r="C290" s="308" t="s">
        <v>636</v>
      </c>
      <c r="D290" s="308" t="s">
        <v>192</v>
      </c>
      <c r="E290" s="308" t="s">
        <v>193</v>
      </c>
      <c r="F290" s="307" t="s">
        <v>151</v>
      </c>
      <c r="G290" s="308" t="s">
        <v>194</v>
      </c>
      <c r="H290" s="308" t="s">
        <v>129</v>
      </c>
      <c r="I290" s="308" t="s">
        <v>179</v>
      </c>
      <c r="J290" s="308" t="s">
        <v>131</v>
      </c>
      <c r="K290" s="308" t="s">
        <v>132</v>
      </c>
      <c r="L290" s="318">
        <v>44118</v>
      </c>
      <c r="M290" s="309"/>
      <c r="N290" s="309"/>
      <c r="O290" s="318"/>
      <c r="P290" s="310"/>
      <c r="Q290" s="311" t="s">
        <v>774</v>
      </c>
      <c r="R290" s="310" t="s">
        <v>134</v>
      </c>
      <c r="S290" s="312">
        <v>0</v>
      </c>
      <c r="T290" s="312">
        <v>5000000</v>
      </c>
      <c r="U290" s="312"/>
      <c r="V290" s="313">
        <v>5000000</v>
      </c>
      <c r="W290" s="312">
        <v>0</v>
      </c>
      <c r="X290" s="312">
        <v>0</v>
      </c>
      <c r="Y290" s="312">
        <v>0</v>
      </c>
      <c r="Z290" s="314">
        <v>200000</v>
      </c>
      <c r="AA290" s="312">
        <v>0</v>
      </c>
      <c r="AB290" s="312">
        <v>730000</v>
      </c>
      <c r="AC290" s="315">
        <v>930000</v>
      </c>
      <c r="AD290" s="312" t="s">
        <v>1246</v>
      </c>
      <c r="AE290" s="316">
        <v>26</v>
      </c>
      <c r="AF290" s="316">
        <v>26</v>
      </c>
      <c r="AG290" s="316">
        <v>0</v>
      </c>
      <c r="AH290" s="316">
        <v>0</v>
      </c>
      <c r="AI290" s="316">
        <v>0</v>
      </c>
      <c r="AJ290" s="316">
        <v>26</v>
      </c>
      <c r="AK290" s="316">
        <v>0</v>
      </c>
      <c r="AL290" s="316">
        <v>0</v>
      </c>
      <c r="AM290" s="316">
        <v>0</v>
      </c>
      <c r="AN290" s="316">
        <v>0</v>
      </c>
      <c r="AO290" s="316">
        <v>0</v>
      </c>
      <c r="AP290" s="316">
        <v>0</v>
      </c>
      <c r="AQ290" s="312">
        <v>5000000</v>
      </c>
      <c r="AR290" s="312">
        <v>0</v>
      </c>
      <c r="AS290" s="312">
        <v>0</v>
      </c>
      <c r="AT290" s="312">
        <v>5000000</v>
      </c>
      <c r="AU290" s="312">
        <v>0</v>
      </c>
      <c r="AV290" s="312">
        <v>0</v>
      </c>
      <c r="AW290" s="312">
        <v>0</v>
      </c>
      <c r="AX290" s="312">
        <v>200000</v>
      </c>
      <c r="AY290" s="218">
        <v>0</v>
      </c>
      <c r="AZ290" s="312">
        <v>0</v>
      </c>
      <c r="BA290" s="218">
        <v>0</v>
      </c>
      <c r="BB290" s="312">
        <v>0</v>
      </c>
      <c r="BC290" s="312">
        <v>0</v>
      </c>
      <c r="BD290" s="312">
        <v>730000</v>
      </c>
      <c r="BE290" s="312">
        <v>930000</v>
      </c>
      <c r="BF290" s="218">
        <v>849596</v>
      </c>
      <c r="BG290" s="218">
        <v>0</v>
      </c>
      <c r="BH290" s="218">
        <v>0</v>
      </c>
      <c r="BI290" s="218">
        <v>0</v>
      </c>
      <c r="BJ290" s="218">
        <v>0</v>
      </c>
      <c r="BK290" s="218">
        <v>370000</v>
      </c>
      <c r="BL290" s="218">
        <v>0</v>
      </c>
      <c r="BM290" s="218">
        <v>0</v>
      </c>
      <c r="BN290" s="218">
        <v>0</v>
      </c>
      <c r="BO290" s="218">
        <v>0</v>
      </c>
      <c r="BP290" s="218">
        <v>0</v>
      </c>
      <c r="BQ290" s="312">
        <v>0</v>
      </c>
      <c r="BR290" s="218">
        <v>0</v>
      </c>
      <c r="BS290" s="312">
        <v>1219596</v>
      </c>
      <c r="BT290" s="315">
        <v>7149596</v>
      </c>
      <c r="BU290" s="312">
        <v>0</v>
      </c>
      <c r="BV290" s="312">
        <v>200000</v>
      </c>
      <c r="BW290" s="312">
        <v>730000</v>
      </c>
      <c r="BX290" s="312">
        <v>11000000</v>
      </c>
      <c r="BY290" s="312">
        <v>0</v>
      </c>
      <c r="BZ290" s="312">
        <v>0</v>
      </c>
      <c r="CA290" s="312">
        <v>400000</v>
      </c>
      <c r="CB290" s="312">
        <v>50000</v>
      </c>
      <c r="CC290" s="312">
        <v>75000</v>
      </c>
      <c r="CD290" s="312">
        <v>0</v>
      </c>
      <c r="CE290" s="312">
        <v>525000</v>
      </c>
      <c r="CF290" s="312">
        <v>12455000</v>
      </c>
      <c r="CG290" s="312">
        <v>0</v>
      </c>
      <c r="CH290" s="312">
        <v>0</v>
      </c>
      <c r="CI290" s="312">
        <v>0</v>
      </c>
      <c r="CJ290" s="312">
        <v>0</v>
      </c>
      <c r="CK290" s="312">
        <v>0</v>
      </c>
      <c r="CL290" s="312">
        <v>50000</v>
      </c>
      <c r="CM290" s="312">
        <v>0</v>
      </c>
      <c r="CN290" s="312">
        <v>0</v>
      </c>
      <c r="CO290" s="312">
        <v>0</v>
      </c>
      <c r="CP290" s="312">
        <v>0</v>
      </c>
      <c r="CQ290" s="312">
        <v>50000</v>
      </c>
      <c r="CR290" s="312">
        <v>6574596</v>
      </c>
      <c r="CS290" s="312">
        <v>0</v>
      </c>
      <c r="CT290" s="315">
        <v>6574596</v>
      </c>
      <c r="CU290" s="312">
        <v>850000</v>
      </c>
      <c r="CV290" s="312">
        <v>0</v>
      </c>
      <c r="CW290" s="312">
        <v>150000</v>
      </c>
      <c r="CX290" s="312"/>
      <c r="CY290" s="312">
        <v>0</v>
      </c>
      <c r="CZ290" s="312">
        <v>1000000</v>
      </c>
      <c r="DA290" s="312">
        <v>1525000</v>
      </c>
      <c r="DB290" s="312">
        <v>100000</v>
      </c>
      <c r="DC290" s="312">
        <v>8249596</v>
      </c>
      <c r="DD290" s="312"/>
      <c r="DE290" s="312" t="s">
        <v>980</v>
      </c>
      <c r="DF290" s="312">
        <v>416666.66666666698</v>
      </c>
      <c r="DG290" s="310" t="s">
        <v>200</v>
      </c>
      <c r="DH290" s="310" t="s">
        <v>1235</v>
      </c>
      <c r="DI290" s="310" t="s">
        <v>1236</v>
      </c>
      <c r="DJ290" s="312"/>
      <c r="DK290" s="312"/>
      <c r="DL290" s="312"/>
      <c r="DM290" s="310"/>
      <c r="DN290" s="312"/>
      <c r="DO290" s="312"/>
      <c r="DP290" s="312"/>
      <c r="DQ290" s="312"/>
      <c r="DR290" s="317"/>
      <c r="DS290" s="317"/>
      <c r="DT290" s="305"/>
    </row>
    <row r="291" spans="1:124" s="304" customFormat="1" ht="20.25" customHeight="1" x14ac:dyDescent="0.35">
      <c r="A291" s="307">
        <v>288</v>
      </c>
      <c r="B291" s="307" t="s">
        <v>1086</v>
      </c>
      <c r="C291" s="308" t="s">
        <v>637</v>
      </c>
      <c r="D291" s="308" t="s">
        <v>192</v>
      </c>
      <c r="E291" s="308" t="s">
        <v>193</v>
      </c>
      <c r="F291" s="307" t="s">
        <v>151</v>
      </c>
      <c r="G291" s="308" t="s">
        <v>194</v>
      </c>
      <c r="H291" s="308" t="s">
        <v>169</v>
      </c>
      <c r="I291" s="308" t="s">
        <v>179</v>
      </c>
      <c r="J291" s="308" t="s">
        <v>131</v>
      </c>
      <c r="K291" s="308" t="s">
        <v>132</v>
      </c>
      <c r="L291" s="318">
        <v>44120</v>
      </c>
      <c r="M291" s="309"/>
      <c r="N291" s="309"/>
      <c r="O291" s="318"/>
      <c r="P291" s="310"/>
      <c r="Q291" s="311" t="s">
        <v>774</v>
      </c>
      <c r="R291" s="310" t="s">
        <v>134</v>
      </c>
      <c r="S291" s="312">
        <v>0</v>
      </c>
      <c r="T291" s="312">
        <v>5000000</v>
      </c>
      <c r="U291" s="312"/>
      <c r="V291" s="313">
        <v>5000000</v>
      </c>
      <c r="W291" s="312">
        <v>0</v>
      </c>
      <c r="X291" s="312">
        <v>0</v>
      </c>
      <c r="Y291" s="312">
        <v>0</v>
      </c>
      <c r="Z291" s="314">
        <v>200000</v>
      </c>
      <c r="AA291" s="312">
        <v>0</v>
      </c>
      <c r="AB291" s="312">
        <v>730000</v>
      </c>
      <c r="AC291" s="315">
        <v>930000</v>
      </c>
      <c r="AD291" s="312" t="s">
        <v>1246</v>
      </c>
      <c r="AE291" s="316">
        <v>26</v>
      </c>
      <c r="AF291" s="316">
        <v>26</v>
      </c>
      <c r="AG291" s="316">
        <v>0</v>
      </c>
      <c r="AH291" s="316">
        <v>0</v>
      </c>
      <c r="AI291" s="316">
        <v>0</v>
      </c>
      <c r="AJ291" s="316">
        <v>26</v>
      </c>
      <c r="AK291" s="316">
        <v>0</v>
      </c>
      <c r="AL291" s="316">
        <v>0</v>
      </c>
      <c r="AM291" s="316">
        <v>0</v>
      </c>
      <c r="AN291" s="316">
        <v>0</v>
      </c>
      <c r="AO291" s="316">
        <v>0</v>
      </c>
      <c r="AP291" s="316">
        <v>0</v>
      </c>
      <c r="AQ291" s="312">
        <v>5000000</v>
      </c>
      <c r="AR291" s="312">
        <v>0</v>
      </c>
      <c r="AS291" s="312">
        <v>0</v>
      </c>
      <c r="AT291" s="312">
        <v>5000000</v>
      </c>
      <c r="AU291" s="312">
        <v>0</v>
      </c>
      <c r="AV291" s="312">
        <v>0</v>
      </c>
      <c r="AW291" s="312">
        <v>0</v>
      </c>
      <c r="AX291" s="312">
        <v>200000</v>
      </c>
      <c r="AY291" s="218">
        <v>0</v>
      </c>
      <c r="AZ291" s="312">
        <v>0</v>
      </c>
      <c r="BA291" s="218">
        <v>0</v>
      </c>
      <c r="BB291" s="312">
        <v>0</v>
      </c>
      <c r="BC291" s="312">
        <v>0</v>
      </c>
      <c r="BD291" s="312">
        <v>730000</v>
      </c>
      <c r="BE291" s="312">
        <v>930000</v>
      </c>
      <c r="BF291" s="218">
        <v>0</v>
      </c>
      <c r="BG291" s="218">
        <v>0</v>
      </c>
      <c r="BH291" s="218">
        <v>0</v>
      </c>
      <c r="BI291" s="218">
        <v>0</v>
      </c>
      <c r="BJ291" s="218">
        <v>0</v>
      </c>
      <c r="BK291" s="218">
        <v>0</v>
      </c>
      <c r="BL291" s="218">
        <v>0</v>
      </c>
      <c r="BM291" s="218">
        <v>0</v>
      </c>
      <c r="BN291" s="218">
        <v>0</v>
      </c>
      <c r="BO291" s="218">
        <v>0</v>
      </c>
      <c r="BP291" s="218">
        <v>0</v>
      </c>
      <c r="BQ291" s="312">
        <v>0</v>
      </c>
      <c r="BR291" s="218">
        <v>0</v>
      </c>
      <c r="BS291" s="312">
        <v>0</v>
      </c>
      <c r="BT291" s="315">
        <v>5930000</v>
      </c>
      <c r="BU291" s="312">
        <v>0</v>
      </c>
      <c r="BV291" s="312">
        <v>200000</v>
      </c>
      <c r="BW291" s="312">
        <v>730000</v>
      </c>
      <c r="BX291" s="312">
        <v>11000000</v>
      </c>
      <c r="BY291" s="312">
        <v>0</v>
      </c>
      <c r="BZ291" s="312">
        <v>0</v>
      </c>
      <c r="CA291" s="312">
        <v>400000</v>
      </c>
      <c r="CB291" s="312">
        <v>50000</v>
      </c>
      <c r="CC291" s="312">
        <v>75000</v>
      </c>
      <c r="CD291" s="312">
        <v>0</v>
      </c>
      <c r="CE291" s="312">
        <v>525000</v>
      </c>
      <c r="CF291" s="312">
        <v>12455000</v>
      </c>
      <c r="CG291" s="312">
        <v>0</v>
      </c>
      <c r="CH291" s="312">
        <v>0</v>
      </c>
      <c r="CI291" s="312">
        <v>0</v>
      </c>
      <c r="CJ291" s="312">
        <v>0</v>
      </c>
      <c r="CK291" s="312">
        <v>0</v>
      </c>
      <c r="CL291" s="312">
        <v>50000</v>
      </c>
      <c r="CM291" s="312">
        <v>0</v>
      </c>
      <c r="CN291" s="312">
        <v>0</v>
      </c>
      <c r="CO291" s="312">
        <v>0</v>
      </c>
      <c r="CP291" s="312">
        <v>0</v>
      </c>
      <c r="CQ291" s="312">
        <v>50000</v>
      </c>
      <c r="CR291" s="312">
        <v>5355000</v>
      </c>
      <c r="CS291" s="312">
        <v>0</v>
      </c>
      <c r="CT291" s="315">
        <v>5355000</v>
      </c>
      <c r="CU291" s="312">
        <v>850000</v>
      </c>
      <c r="CV291" s="312">
        <v>0</v>
      </c>
      <c r="CW291" s="312">
        <v>150000</v>
      </c>
      <c r="CX291" s="312"/>
      <c r="CY291" s="312">
        <v>0</v>
      </c>
      <c r="CZ291" s="312">
        <v>1000000</v>
      </c>
      <c r="DA291" s="312">
        <v>1525000</v>
      </c>
      <c r="DB291" s="312">
        <v>100000</v>
      </c>
      <c r="DC291" s="312">
        <v>7030000</v>
      </c>
      <c r="DD291" s="312"/>
      <c r="DE291" s="312" t="s">
        <v>982</v>
      </c>
      <c r="DF291" s="312">
        <v>416666.66666666698</v>
      </c>
      <c r="DG291" s="310" t="s">
        <v>212</v>
      </c>
      <c r="DH291" s="310" t="s">
        <v>1235</v>
      </c>
      <c r="DI291" s="310" t="s">
        <v>1237</v>
      </c>
      <c r="DJ291" s="312"/>
      <c r="DK291" s="312"/>
      <c r="DL291" s="312"/>
      <c r="DM291" s="310"/>
      <c r="DN291" s="312"/>
      <c r="DO291" s="312"/>
      <c r="DP291" s="312"/>
      <c r="DQ291" s="312"/>
      <c r="DR291" s="317"/>
      <c r="DS291" s="317"/>
      <c r="DT291" s="305"/>
    </row>
    <row r="292" spans="1:124" s="304" customFormat="1" ht="20.25" customHeight="1" x14ac:dyDescent="0.35">
      <c r="A292" s="307">
        <v>289</v>
      </c>
      <c r="B292" s="307" t="s">
        <v>1087</v>
      </c>
      <c r="C292" s="308" t="s">
        <v>639</v>
      </c>
      <c r="D292" s="308" t="s">
        <v>192</v>
      </c>
      <c r="E292" s="308" t="s">
        <v>193</v>
      </c>
      <c r="F292" s="307" t="s">
        <v>151</v>
      </c>
      <c r="G292" s="308" t="s">
        <v>194</v>
      </c>
      <c r="H292" s="308" t="s">
        <v>183</v>
      </c>
      <c r="I292" s="308" t="s">
        <v>179</v>
      </c>
      <c r="J292" s="308" t="s">
        <v>131</v>
      </c>
      <c r="K292" s="308" t="s">
        <v>132</v>
      </c>
      <c r="L292" s="318">
        <v>44139</v>
      </c>
      <c r="M292" s="309"/>
      <c r="N292" s="309"/>
      <c r="O292" s="318"/>
      <c r="P292" s="310" t="s">
        <v>133</v>
      </c>
      <c r="Q292" s="311" t="s">
        <v>774</v>
      </c>
      <c r="R292" s="310" t="s">
        <v>134</v>
      </c>
      <c r="S292" s="312">
        <v>0</v>
      </c>
      <c r="T292" s="312">
        <v>5000000</v>
      </c>
      <c r="U292" s="312"/>
      <c r="V292" s="313">
        <v>5000000</v>
      </c>
      <c r="W292" s="312">
        <v>0</v>
      </c>
      <c r="X292" s="312">
        <v>0</v>
      </c>
      <c r="Y292" s="312">
        <v>0</v>
      </c>
      <c r="Z292" s="314">
        <v>200000</v>
      </c>
      <c r="AA292" s="312">
        <v>0</v>
      </c>
      <c r="AB292" s="312">
        <v>730000</v>
      </c>
      <c r="AC292" s="315">
        <v>930000</v>
      </c>
      <c r="AD292" s="312" t="s">
        <v>1246</v>
      </c>
      <c r="AE292" s="316">
        <v>26</v>
      </c>
      <c r="AF292" s="316">
        <v>23.5</v>
      </c>
      <c r="AG292" s="316">
        <v>2</v>
      </c>
      <c r="AH292" s="316">
        <v>0</v>
      </c>
      <c r="AI292" s="316">
        <v>0</v>
      </c>
      <c r="AJ292" s="316">
        <v>25.5</v>
      </c>
      <c r="AK292" s="316">
        <v>0</v>
      </c>
      <c r="AL292" s="316">
        <v>0</v>
      </c>
      <c r="AM292" s="316">
        <v>0</v>
      </c>
      <c r="AN292" s="316">
        <v>0</v>
      </c>
      <c r="AO292" s="316">
        <v>0</v>
      </c>
      <c r="AP292" s="316">
        <v>0</v>
      </c>
      <c r="AQ292" s="312">
        <v>4903846.1538000004</v>
      </c>
      <c r="AR292" s="312">
        <v>0</v>
      </c>
      <c r="AS292" s="312">
        <v>0</v>
      </c>
      <c r="AT292" s="312">
        <v>4903846.1538000004</v>
      </c>
      <c r="AU292" s="312">
        <v>0</v>
      </c>
      <c r="AV292" s="312">
        <v>0</v>
      </c>
      <c r="AW292" s="312">
        <v>0</v>
      </c>
      <c r="AX292" s="312">
        <v>200000</v>
      </c>
      <c r="AY292" s="218">
        <v>0</v>
      </c>
      <c r="AZ292" s="312">
        <v>0</v>
      </c>
      <c r="BA292" s="218">
        <v>0</v>
      </c>
      <c r="BB292" s="312">
        <v>0</v>
      </c>
      <c r="BC292" s="312">
        <v>0</v>
      </c>
      <c r="BD292" s="312">
        <v>659808</v>
      </c>
      <c r="BE292" s="312">
        <v>859808</v>
      </c>
      <c r="BF292" s="218">
        <v>230769</v>
      </c>
      <c r="BG292" s="218">
        <v>0</v>
      </c>
      <c r="BH292" s="218">
        <v>0</v>
      </c>
      <c r="BI292" s="218">
        <v>0</v>
      </c>
      <c r="BJ292" s="218">
        <v>0</v>
      </c>
      <c r="BK292" s="218">
        <v>50000</v>
      </c>
      <c r="BL292" s="218">
        <v>0</v>
      </c>
      <c r="BM292" s="218">
        <v>0</v>
      </c>
      <c r="BN292" s="218">
        <v>0</v>
      </c>
      <c r="BO292" s="218">
        <v>0</v>
      </c>
      <c r="BP292" s="218">
        <v>0</v>
      </c>
      <c r="BQ292" s="312">
        <v>0</v>
      </c>
      <c r="BR292" s="218">
        <v>0</v>
      </c>
      <c r="BS292" s="312">
        <v>280769</v>
      </c>
      <c r="BT292" s="315">
        <v>6044423.1538000004</v>
      </c>
      <c r="BU292" s="312">
        <v>0</v>
      </c>
      <c r="BV292" s="312">
        <v>200000</v>
      </c>
      <c r="BW292" s="312">
        <v>659808</v>
      </c>
      <c r="BX292" s="312">
        <v>11000000</v>
      </c>
      <c r="BY292" s="312">
        <v>0</v>
      </c>
      <c r="BZ292" s="312">
        <v>0</v>
      </c>
      <c r="CA292" s="312">
        <v>400000</v>
      </c>
      <c r="CB292" s="312">
        <v>50000</v>
      </c>
      <c r="CC292" s="312">
        <v>75000</v>
      </c>
      <c r="CD292" s="312">
        <v>0</v>
      </c>
      <c r="CE292" s="312">
        <v>525000</v>
      </c>
      <c r="CF292" s="312">
        <v>12384808</v>
      </c>
      <c r="CG292" s="312">
        <v>0</v>
      </c>
      <c r="CH292" s="312">
        <v>0</v>
      </c>
      <c r="CI292" s="312">
        <v>0</v>
      </c>
      <c r="CJ292" s="312">
        <v>0</v>
      </c>
      <c r="CK292" s="312">
        <v>0</v>
      </c>
      <c r="CL292" s="312">
        <v>50000</v>
      </c>
      <c r="CM292" s="312">
        <v>0</v>
      </c>
      <c r="CN292" s="312">
        <v>0</v>
      </c>
      <c r="CO292" s="312">
        <v>0</v>
      </c>
      <c r="CP292" s="312">
        <v>0</v>
      </c>
      <c r="CQ292" s="312">
        <v>50000</v>
      </c>
      <c r="CR292" s="312">
        <v>5469423</v>
      </c>
      <c r="CS292" s="312">
        <v>0</v>
      </c>
      <c r="CT292" s="315">
        <v>5469423</v>
      </c>
      <c r="CU292" s="312">
        <v>850000</v>
      </c>
      <c r="CV292" s="312">
        <v>0</v>
      </c>
      <c r="CW292" s="312">
        <v>150000</v>
      </c>
      <c r="CX292" s="312"/>
      <c r="CY292" s="312">
        <v>0</v>
      </c>
      <c r="CZ292" s="312">
        <v>1000000</v>
      </c>
      <c r="DA292" s="312">
        <v>1525000</v>
      </c>
      <c r="DB292" s="312">
        <v>100000</v>
      </c>
      <c r="DC292" s="312">
        <v>7144423</v>
      </c>
      <c r="DD292" s="312"/>
      <c r="DE292" s="312" t="s">
        <v>1021</v>
      </c>
      <c r="DF292" s="312">
        <v>416666.66666666698</v>
      </c>
      <c r="DG292" s="310" t="s">
        <v>184</v>
      </c>
      <c r="DH292" s="310" t="s">
        <v>1235</v>
      </c>
      <c r="DI292" s="310" t="s">
        <v>1238</v>
      </c>
      <c r="DJ292" s="312"/>
      <c r="DK292" s="312"/>
      <c r="DL292" s="312"/>
      <c r="DM292" s="310"/>
      <c r="DN292" s="312"/>
      <c r="DO292" s="312"/>
      <c r="DP292" s="312"/>
      <c r="DQ292" s="312"/>
      <c r="DR292" s="317"/>
      <c r="DS292" s="317"/>
      <c r="DT292" s="305"/>
    </row>
    <row r="293" spans="1:124" s="304" customFormat="1" ht="20.25" customHeight="1" x14ac:dyDescent="0.35">
      <c r="A293" s="307">
        <v>290</v>
      </c>
      <c r="B293" s="307" t="s">
        <v>1088</v>
      </c>
      <c r="C293" s="308" t="s">
        <v>640</v>
      </c>
      <c r="D293" s="308" t="s">
        <v>192</v>
      </c>
      <c r="E293" s="308" t="s">
        <v>193</v>
      </c>
      <c r="F293" s="307" t="s">
        <v>151</v>
      </c>
      <c r="G293" s="308" t="s">
        <v>194</v>
      </c>
      <c r="H293" s="308" t="s">
        <v>183</v>
      </c>
      <c r="I293" s="308" t="s">
        <v>179</v>
      </c>
      <c r="J293" s="308" t="s">
        <v>131</v>
      </c>
      <c r="K293" s="308" t="s">
        <v>132</v>
      </c>
      <c r="L293" s="318">
        <v>44146</v>
      </c>
      <c r="M293" s="309"/>
      <c r="N293" s="309"/>
      <c r="O293" s="318"/>
      <c r="P293" s="310" t="s">
        <v>133</v>
      </c>
      <c r="Q293" s="311" t="s">
        <v>774</v>
      </c>
      <c r="R293" s="310" t="s">
        <v>134</v>
      </c>
      <c r="S293" s="312">
        <v>0</v>
      </c>
      <c r="T293" s="312">
        <v>5000000</v>
      </c>
      <c r="U293" s="312"/>
      <c r="V293" s="313">
        <v>5000000</v>
      </c>
      <c r="W293" s="312">
        <v>0</v>
      </c>
      <c r="X293" s="312">
        <v>0</v>
      </c>
      <c r="Y293" s="312">
        <v>0</v>
      </c>
      <c r="Z293" s="314">
        <v>200000</v>
      </c>
      <c r="AA293" s="312">
        <v>0</v>
      </c>
      <c r="AB293" s="312">
        <v>730000</v>
      </c>
      <c r="AC293" s="315">
        <v>930000</v>
      </c>
      <c r="AD293" s="312" t="s">
        <v>1246</v>
      </c>
      <c r="AE293" s="316">
        <v>26</v>
      </c>
      <c r="AF293" s="316">
        <v>16</v>
      </c>
      <c r="AG293" s="316">
        <v>2</v>
      </c>
      <c r="AH293" s="316">
        <v>0</v>
      </c>
      <c r="AI293" s="316">
        <v>0</v>
      </c>
      <c r="AJ293" s="316">
        <v>18</v>
      </c>
      <c r="AK293" s="316">
        <v>0</v>
      </c>
      <c r="AL293" s="316">
        <v>0</v>
      </c>
      <c r="AM293" s="316">
        <v>0</v>
      </c>
      <c r="AN293" s="316">
        <v>0</v>
      </c>
      <c r="AO293" s="316">
        <v>0</v>
      </c>
      <c r="AP293" s="316">
        <v>0</v>
      </c>
      <c r="AQ293" s="312">
        <v>3461538.4615000002</v>
      </c>
      <c r="AR293" s="312">
        <v>0</v>
      </c>
      <c r="AS293" s="312">
        <v>0</v>
      </c>
      <c r="AT293" s="312">
        <v>3461538.4615000002</v>
      </c>
      <c r="AU293" s="312">
        <v>0</v>
      </c>
      <c r="AV293" s="312">
        <v>0</v>
      </c>
      <c r="AW293" s="312">
        <v>0</v>
      </c>
      <c r="AX293" s="312">
        <v>200000</v>
      </c>
      <c r="AY293" s="218">
        <v>0</v>
      </c>
      <c r="AZ293" s="312">
        <v>0</v>
      </c>
      <c r="BA293" s="218">
        <v>0</v>
      </c>
      <c r="BB293" s="312">
        <v>0</v>
      </c>
      <c r="BC293" s="312">
        <v>0</v>
      </c>
      <c r="BD293" s="312">
        <v>449231</v>
      </c>
      <c r="BE293" s="312">
        <v>649231</v>
      </c>
      <c r="BF293" s="218">
        <v>765705</v>
      </c>
      <c r="BG293" s="218">
        <v>0</v>
      </c>
      <c r="BH293" s="218">
        <v>0</v>
      </c>
      <c r="BI293" s="218">
        <v>0</v>
      </c>
      <c r="BJ293" s="218">
        <v>0</v>
      </c>
      <c r="BK293" s="218">
        <v>300000</v>
      </c>
      <c r="BL293" s="218">
        <v>0</v>
      </c>
      <c r="BM293" s="218">
        <v>0</v>
      </c>
      <c r="BN293" s="218">
        <v>0</v>
      </c>
      <c r="BO293" s="218">
        <v>0</v>
      </c>
      <c r="BP293" s="218">
        <v>0</v>
      </c>
      <c r="BQ293" s="312">
        <v>0</v>
      </c>
      <c r="BR293" s="218">
        <v>0</v>
      </c>
      <c r="BS293" s="312">
        <v>1065705</v>
      </c>
      <c r="BT293" s="315">
        <v>5176474.4615000002</v>
      </c>
      <c r="BU293" s="312">
        <v>0</v>
      </c>
      <c r="BV293" s="312">
        <v>200000</v>
      </c>
      <c r="BW293" s="312">
        <v>449231</v>
      </c>
      <c r="BX293" s="312">
        <v>11000000</v>
      </c>
      <c r="BY293" s="312">
        <v>0</v>
      </c>
      <c r="BZ293" s="312">
        <v>0</v>
      </c>
      <c r="CA293" s="312">
        <v>400000</v>
      </c>
      <c r="CB293" s="312">
        <v>50000</v>
      </c>
      <c r="CC293" s="312">
        <v>75000</v>
      </c>
      <c r="CD293" s="312">
        <v>0</v>
      </c>
      <c r="CE293" s="312">
        <v>525000</v>
      </c>
      <c r="CF293" s="312">
        <v>12174231</v>
      </c>
      <c r="CG293" s="312">
        <v>0</v>
      </c>
      <c r="CH293" s="312">
        <v>0</v>
      </c>
      <c r="CI293" s="312">
        <v>0</v>
      </c>
      <c r="CJ293" s="312">
        <v>0</v>
      </c>
      <c r="CK293" s="312">
        <v>0</v>
      </c>
      <c r="CL293" s="312">
        <v>50000</v>
      </c>
      <c r="CM293" s="312">
        <v>0</v>
      </c>
      <c r="CN293" s="312">
        <v>0</v>
      </c>
      <c r="CO293" s="312">
        <v>1308900</v>
      </c>
      <c r="CP293" s="312">
        <v>0</v>
      </c>
      <c r="CQ293" s="312">
        <v>1358900</v>
      </c>
      <c r="CR293" s="312">
        <v>3292574</v>
      </c>
      <c r="CS293" s="312">
        <v>0</v>
      </c>
      <c r="CT293" s="315">
        <v>3292574</v>
      </c>
      <c r="CU293" s="312">
        <v>850000</v>
      </c>
      <c r="CV293" s="312">
        <v>0</v>
      </c>
      <c r="CW293" s="312">
        <v>150000</v>
      </c>
      <c r="CX293" s="312"/>
      <c r="CY293" s="312">
        <v>0</v>
      </c>
      <c r="CZ293" s="312">
        <v>1000000</v>
      </c>
      <c r="DA293" s="312">
        <v>1525000</v>
      </c>
      <c r="DB293" s="312">
        <v>100000</v>
      </c>
      <c r="DC293" s="312">
        <v>6276474</v>
      </c>
      <c r="DD293" s="312"/>
      <c r="DE293" s="312" t="s">
        <v>1021</v>
      </c>
      <c r="DF293" s="312">
        <v>416666.66666666698</v>
      </c>
      <c r="DG293" s="310" t="s">
        <v>184</v>
      </c>
      <c r="DH293" s="310" t="s">
        <v>1235</v>
      </c>
      <c r="DI293" s="310" t="s">
        <v>1238</v>
      </c>
      <c r="DJ293" s="312"/>
      <c r="DK293" s="312"/>
      <c r="DL293" s="312"/>
      <c r="DM293" s="310"/>
      <c r="DN293" s="312"/>
      <c r="DO293" s="312"/>
      <c r="DP293" s="312"/>
      <c r="DQ293" s="312"/>
      <c r="DR293" s="317"/>
      <c r="DS293" s="317"/>
      <c r="DT293" s="305"/>
    </row>
    <row r="294" spans="1:124" s="304" customFormat="1" ht="20.25" customHeight="1" x14ac:dyDescent="0.35">
      <c r="A294" s="307">
        <v>291</v>
      </c>
      <c r="B294" s="307" t="s">
        <v>1095</v>
      </c>
      <c r="C294" s="308" t="s">
        <v>641</v>
      </c>
      <c r="D294" s="308" t="s">
        <v>192</v>
      </c>
      <c r="E294" s="308" t="s">
        <v>193</v>
      </c>
      <c r="F294" s="307" t="s">
        <v>151</v>
      </c>
      <c r="G294" s="308" t="s">
        <v>194</v>
      </c>
      <c r="H294" s="308" t="s">
        <v>129</v>
      </c>
      <c r="I294" s="308" t="s">
        <v>179</v>
      </c>
      <c r="J294" s="308" t="s">
        <v>131</v>
      </c>
      <c r="K294" s="308" t="s">
        <v>132</v>
      </c>
      <c r="L294" s="318">
        <v>44287</v>
      </c>
      <c r="M294" s="309"/>
      <c r="N294" s="309"/>
      <c r="O294" s="318"/>
      <c r="P294" s="310" t="s">
        <v>133</v>
      </c>
      <c r="Q294" s="311" t="s">
        <v>774</v>
      </c>
      <c r="R294" s="310" t="s">
        <v>134</v>
      </c>
      <c r="S294" s="312">
        <v>0</v>
      </c>
      <c r="T294" s="312">
        <v>5000000</v>
      </c>
      <c r="U294" s="312"/>
      <c r="V294" s="313">
        <v>5000000</v>
      </c>
      <c r="W294" s="312">
        <v>0</v>
      </c>
      <c r="X294" s="312">
        <v>0</v>
      </c>
      <c r="Y294" s="312">
        <v>0</v>
      </c>
      <c r="Z294" s="314">
        <v>200000</v>
      </c>
      <c r="AA294" s="312">
        <v>0</v>
      </c>
      <c r="AB294" s="312">
        <v>730000</v>
      </c>
      <c r="AC294" s="315">
        <v>930000</v>
      </c>
      <c r="AD294" s="312" t="s">
        <v>1246</v>
      </c>
      <c r="AE294" s="316">
        <v>26</v>
      </c>
      <c r="AF294" s="316">
        <v>26</v>
      </c>
      <c r="AG294" s="316">
        <v>0</v>
      </c>
      <c r="AH294" s="316">
        <v>0</v>
      </c>
      <c r="AI294" s="316">
        <v>0</v>
      </c>
      <c r="AJ294" s="316">
        <v>26</v>
      </c>
      <c r="AK294" s="316">
        <v>0</v>
      </c>
      <c r="AL294" s="316">
        <v>0</v>
      </c>
      <c r="AM294" s="316">
        <v>0</v>
      </c>
      <c r="AN294" s="316">
        <v>0</v>
      </c>
      <c r="AO294" s="316">
        <v>0</v>
      </c>
      <c r="AP294" s="316">
        <v>0</v>
      </c>
      <c r="AQ294" s="312">
        <v>5000000</v>
      </c>
      <c r="AR294" s="312">
        <v>0</v>
      </c>
      <c r="AS294" s="312">
        <v>0</v>
      </c>
      <c r="AT294" s="312">
        <v>5000000</v>
      </c>
      <c r="AU294" s="312">
        <v>0</v>
      </c>
      <c r="AV294" s="312">
        <v>0</v>
      </c>
      <c r="AW294" s="312">
        <v>0</v>
      </c>
      <c r="AX294" s="312">
        <v>200000</v>
      </c>
      <c r="AY294" s="218">
        <v>0</v>
      </c>
      <c r="AZ294" s="312">
        <v>0</v>
      </c>
      <c r="BA294" s="218">
        <v>0</v>
      </c>
      <c r="BB294" s="312">
        <v>0</v>
      </c>
      <c r="BC294" s="312">
        <v>0</v>
      </c>
      <c r="BD294" s="312">
        <v>730000</v>
      </c>
      <c r="BE294" s="312">
        <v>930000</v>
      </c>
      <c r="BF294" s="218">
        <v>277628</v>
      </c>
      <c r="BG294" s="218">
        <v>0</v>
      </c>
      <c r="BH294" s="218">
        <v>0</v>
      </c>
      <c r="BI294" s="218">
        <v>0</v>
      </c>
      <c r="BJ294" s="218">
        <v>0</v>
      </c>
      <c r="BK294" s="218">
        <v>0</v>
      </c>
      <c r="BL294" s="218">
        <v>0</v>
      </c>
      <c r="BM294" s="218">
        <v>0</v>
      </c>
      <c r="BN294" s="218">
        <v>0</v>
      </c>
      <c r="BO294" s="218">
        <v>0</v>
      </c>
      <c r="BP294" s="218">
        <v>0</v>
      </c>
      <c r="BQ294" s="312">
        <v>0</v>
      </c>
      <c r="BR294" s="218">
        <v>0</v>
      </c>
      <c r="BS294" s="312">
        <v>277628</v>
      </c>
      <c r="BT294" s="315">
        <v>6207628</v>
      </c>
      <c r="BU294" s="312">
        <v>0</v>
      </c>
      <c r="BV294" s="312">
        <v>200000</v>
      </c>
      <c r="BW294" s="312">
        <v>730000</v>
      </c>
      <c r="BX294" s="312">
        <v>11000000</v>
      </c>
      <c r="BY294" s="312">
        <v>0</v>
      </c>
      <c r="BZ294" s="312">
        <v>0</v>
      </c>
      <c r="CA294" s="312">
        <v>400000</v>
      </c>
      <c r="CB294" s="312">
        <v>50000</v>
      </c>
      <c r="CC294" s="312">
        <v>75000</v>
      </c>
      <c r="CD294" s="312">
        <v>0</v>
      </c>
      <c r="CE294" s="312">
        <v>525000</v>
      </c>
      <c r="CF294" s="312">
        <v>12455000</v>
      </c>
      <c r="CG294" s="312">
        <v>0</v>
      </c>
      <c r="CH294" s="312">
        <v>0</v>
      </c>
      <c r="CI294" s="312">
        <v>0</v>
      </c>
      <c r="CJ294" s="312">
        <v>0</v>
      </c>
      <c r="CK294" s="312">
        <v>0</v>
      </c>
      <c r="CL294" s="312">
        <v>50000</v>
      </c>
      <c r="CM294" s="312">
        <v>0</v>
      </c>
      <c r="CN294" s="312">
        <v>0</v>
      </c>
      <c r="CO294" s="312">
        <v>0</v>
      </c>
      <c r="CP294" s="312">
        <v>0</v>
      </c>
      <c r="CQ294" s="312">
        <v>50000</v>
      </c>
      <c r="CR294" s="312">
        <v>5632628</v>
      </c>
      <c r="CS294" s="312">
        <v>0</v>
      </c>
      <c r="CT294" s="315">
        <v>5632628</v>
      </c>
      <c r="CU294" s="312">
        <v>850000</v>
      </c>
      <c r="CV294" s="312">
        <v>0</v>
      </c>
      <c r="CW294" s="312">
        <v>150000</v>
      </c>
      <c r="CX294" s="312"/>
      <c r="CY294" s="312">
        <v>0</v>
      </c>
      <c r="CZ294" s="312">
        <v>1000000</v>
      </c>
      <c r="DA294" s="312">
        <v>1525000</v>
      </c>
      <c r="DB294" s="312">
        <v>100000</v>
      </c>
      <c r="DC294" s="312">
        <v>7307628</v>
      </c>
      <c r="DD294" s="312"/>
      <c r="DE294" s="312" t="s">
        <v>980</v>
      </c>
      <c r="DF294" s="312">
        <v>416666.66666666698</v>
      </c>
      <c r="DG294" s="310" t="s">
        <v>203</v>
      </c>
      <c r="DH294" s="310" t="s">
        <v>1235</v>
      </c>
      <c r="DI294" s="310" t="s">
        <v>1236</v>
      </c>
      <c r="DJ294" s="312"/>
      <c r="DK294" s="312"/>
      <c r="DL294" s="312"/>
      <c r="DM294" s="310"/>
      <c r="DN294" s="312"/>
      <c r="DO294" s="312"/>
      <c r="DP294" s="312"/>
      <c r="DQ294" s="312"/>
      <c r="DR294" s="317"/>
      <c r="DS294" s="317"/>
      <c r="DT294" s="305"/>
    </row>
    <row r="295" spans="1:124" s="304" customFormat="1" ht="20.25" customHeight="1" x14ac:dyDescent="0.35">
      <c r="A295" s="307">
        <v>292</v>
      </c>
      <c r="B295" s="307" t="s">
        <v>1096</v>
      </c>
      <c r="C295" s="308" t="s">
        <v>642</v>
      </c>
      <c r="D295" s="308" t="s">
        <v>192</v>
      </c>
      <c r="E295" s="308" t="s">
        <v>193</v>
      </c>
      <c r="F295" s="307" t="s">
        <v>151</v>
      </c>
      <c r="G295" s="308" t="s">
        <v>194</v>
      </c>
      <c r="H295" s="308" t="s">
        <v>129</v>
      </c>
      <c r="I295" s="308" t="s">
        <v>179</v>
      </c>
      <c r="J295" s="308" t="s">
        <v>131</v>
      </c>
      <c r="K295" s="308" t="s">
        <v>132</v>
      </c>
      <c r="L295" s="318">
        <v>44287</v>
      </c>
      <c r="M295" s="309"/>
      <c r="N295" s="309"/>
      <c r="O295" s="318"/>
      <c r="P295" s="310" t="s">
        <v>133</v>
      </c>
      <c r="Q295" s="311" t="s">
        <v>774</v>
      </c>
      <c r="R295" s="310" t="s">
        <v>134</v>
      </c>
      <c r="S295" s="312">
        <v>0</v>
      </c>
      <c r="T295" s="312">
        <v>5000000</v>
      </c>
      <c r="U295" s="312"/>
      <c r="V295" s="313">
        <v>5000000</v>
      </c>
      <c r="W295" s="312">
        <v>0</v>
      </c>
      <c r="X295" s="312">
        <v>0</v>
      </c>
      <c r="Y295" s="312">
        <v>0</v>
      </c>
      <c r="Z295" s="314">
        <v>200000</v>
      </c>
      <c r="AA295" s="312">
        <v>0</v>
      </c>
      <c r="AB295" s="312">
        <v>730000</v>
      </c>
      <c r="AC295" s="315">
        <v>930000</v>
      </c>
      <c r="AD295" s="312" t="s">
        <v>1246</v>
      </c>
      <c r="AE295" s="316">
        <v>26</v>
      </c>
      <c r="AF295" s="316">
        <v>26</v>
      </c>
      <c r="AG295" s="316">
        <v>0</v>
      </c>
      <c r="AH295" s="316">
        <v>0</v>
      </c>
      <c r="AI295" s="316">
        <v>0</v>
      </c>
      <c r="AJ295" s="316">
        <v>26</v>
      </c>
      <c r="AK295" s="316">
        <v>0</v>
      </c>
      <c r="AL295" s="316">
        <v>0</v>
      </c>
      <c r="AM295" s="316">
        <v>0</v>
      </c>
      <c r="AN295" s="316">
        <v>0</v>
      </c>
      <c r="AO295" s="316">
        <v>0</v>
      </c>
      <c r="AP295" s="316">
        <v>0</v>
      </c>
      <c r="AQ295" s="312">
        <v>5000000</v>
      </c>
      <c r="AR295" s="312">
        <v>0</v>
      </c>
      <c r="AS295" s="312">
        <v>0</v>
      </c>
      <c r="AT295" s="312">
        <v>5000000</v>
      </c>
      <c r="AU295" s="312">
        <v>0</v>
      </c>
      <c r="AV295" s="312">
        <v>0</v>
      </c>
      <c r="AW295" s="312">
        <v>0</v>
      </c>
      <c r="AX295" s="312">
        <v>200000</v>
      </c>
      <c r="AY295" s="218">
        <v>0</v>
      </c>
      <c r="AZ295" s="312">
        <v>0</v>
      </c>
      <c r="BA295" s="218">
        <v>0</v>
      </c>
      <c r="BB295" s="312">
        <v>0</v>
      </c>
      <c r="BC295" s="312">
        <v>0</v>
      </c>
      <c r="BD295" s="312">
        <v>730000</v>
      </c>
      <c r="BE295" s="312">
        <v>930000</v>
      </c>
      <c r="BF295" s="218">
        <v>269456</v>
      </c>
      <c r="BG295" s="218">
        <v>0</v>
      </c>
      <c r="BH295" s="218">
        <v>0</v>
      </c>
      <c r="BI295" s="218">
        <v>0</v>
      </c>
      <c r="BJ295" s="218">
        <v>0</v>
      </c>
      <c r="BK295" s="218">
        <v>0</v>
      </c>
      <c r="BL295" s="218">
        <v>0</v>
      </c>
      <c r="BM295" s="218">
        <v>0</v>
      </c>
      <c r="BN295" s="218">
        <v>0</v>
      </c>
      <c r="BO295" s="218">
        <v>0</v>
      </c>
      <c r="BP295" s="218">
        <v>0</v>
      </c>
      <c r="BQ295" s="312">
        <v>0</v>
      </c>
      <c r="BR295" s="218">
        <v>0</v>
      </c>
      <c r="BS295" s="312">
        <v>269456</v>
      </c>
      <c r="BT295" s="315">
        <v>6199456</v>
      </c>
      <c r="BU295" s="312">
        <v>0</v>
      </c>
      <c r="BV295" s="312">
        <v>200000</v>
      </c>
      <c r="BW295" s="312">
        <v>730000</v>
      </c>
      <c r="BX295" s="312">
        <v>11000000</v>
      </c>
      <c r="BY295" s="312">
        <v>0</v>
      </c>
      <c r="BZ295" s="312">
        <v>0</v>
      </c>
      <c r="CA295" s="312">
        <v>400000</v>
      </c>
      <c r="CB295" s="312">
        <v>50000</v>
      </c>
      <c r="CC295" s="312">
        <v>75000</v>
      </c>
      <c r="CD295" s="312">
        <v>0</v>
      </c>
      <c r="CE295" s="312">
        <v>525000</v>
      </c>
      <c r="CF295" s="312">
        <v>12455000</v>
      </c>
      <c r="CG295" s="312">
        <v>0</v>
      </c>
      <c r="CH295" s="312">
        <v>0</v>
      </c>
      <c r="CI295" s="312">
        <v>0</v>
      </c>
      <c r="CJ295" s="312">
        <v>0</v>
      </c>
      <c r="CK295" s="312">
        <v>0</v>
      </c>
      <c r="CL295" s="312">
        <v>50000</v>
      </c>
      <c r="CM295" s="312">
        <v>0</v>
      </c>
      <c r="CN295" s="312">
        <v>0</v>
      </c>
      <c r="CO295" s="312">
        <v>605750</v>
      </c>
      <c r="CP295" s="312">
        <v>0</v>
      </c>
      <c r="CQ295" s="312">
        <v>655750</v>
      </c>
      <c r="CR295" s="312">
        <v>5018706</v>
      </c>
      <c r="CS295" s="312">
        <v>0</v>
      </c>
      <c r="CT295" s="315">
        <v>5018706</v>
      </c>
      <c r="CU295" s="312">
        <v>850000</v>
      </c>
      <c r="CV295" s="312">
        <v>0</v>
      </c>
      <c r="CW295" s="312">
        <v>150000</v>
      </c>
      <c r="CX295" s="312"/>
      <c r="CY295" s="312">
        <v>0</v>
      </c>
      <c r="CZ295" s="312">
        <v>1000000</v>
      </c>
      <c r="DA295" s="312">
        <v>1525000</v>
      </c>
      <c r="DB295" s="312">
        <v>100000</v>
      </c>
      <c r="DC295" s="312">
        <v>7299456</v>
      </c>
      <c r="DD295" s="312"/>
      <c r="DE295" s="312" t="s">
        <v>980</v>
      </c>
      <c r="DF295" s="312">
        <v>416666.66666666698</v>
      </c>
      <c r="DG295" s="310" t="s">
        <v>203</v>
      </c>
      <c r="DH295" s="310" t="s">
        <v>1235</v>
      </c>
      <c r="DI295" s="310" t="s">
        <v>1236</v>
      </c>
      <c r="DJ295" s="312"/>
      <c r="DK295" s="312"/>
      <c r="DL295" s="312"/>
      <c r="DM295" s="310"/>
      <c r="DN295" s="312"/>
      <c r="DO295" s="312"/>
      <c r="DP295" s="312"/>
      <c r="DQ295" s="312"/>
      <c r="DR295" s="317"/>
      <c r="DS295" s="317"/>
      <c r="DT295" s="305"/>
    </row>
    <row r="296" spans="1:124" s="304" customFormat="1" ht="20.25" customHeight="1" x14ac:dyDescent="0.35">
      <c r="A296" s="307">
        <v>293</v>
      </c>
      <c r="B296" s="307" t="s">
        <v>1097</v>
      </c>
      <c r="C296" s="308" t="s">
        <v>643</v>
      </c>
      <c r="D296" s="308" t="s">
        <v>192</v>
      </c>
      <c r="E296" s="308" t="s">
        <v>193</v>
      </c>
      <c r="F296" s="307" t="s">
        <v>151</v>
      </c>
      <c r="G296" s="308" t="s">
        <v>194</v>
      </c>
      <c r="H296" s="308" t="s">
        <v>129</v>
      </c>
      <c r="I296" s="308" t="s">
        <v>179</v>
      </c>
      <c r="J296" s="308" t="s">
        <v>131</v>
      </c>
      <c r="K296" s="308" t="s">
        <v>132</v>
      </c>
      <c r="L296" s="318">
        <v>44287</v>
      </c>
      <c r="M296" s="309"/>
      <c r="N296" s="309"/>
      <c r="O296" s="318"/>
      <c r="P296" s="310" t="s">
        <v>133</v>
      </c>
      <c r="Q296" s="311" t="s">
        <v>774</v>
      </c>
      <c r="R296" s="310" t="s">
        <v>134</v>
      </c>
      <c r="S296" s="312">
        <v>0</v>
      </c>
      <c r="T296" s="312">
        <v>5000000</v>
      </c>
      <c r="U296" s="312"/>
      <c r="V296" s="313">
        <v>5000000</v>
      </c>
      <c r="W296" s="312">
        <v>0</v>
      </c>
      <c r="X296" s="312">
        <v>0</v>
      </c>
      <c r="Y296" s="312">
        <v>0</v>
      </c>
      <c r="Z296" s="314">
        <v>200000</v>
      </c>
      <c r="AA296" s="312">
        <v>0</v>
      </c>
      <c r="AB296" s="312">
        <v>730000</v>
      </c>
      <c r="AC296" s="315">
        <v>930000</v>
      </c>
      <c r="AD296" s="312" t="s">
        <v>1246</v>
      </c>
      <c r="AE296" s="316">
        <v>26</v>
      </c>
      <c r="AF296" s="316">
        <v>24</v>
      </c>
      <c r="AG296" s="316">
        <v>2</v>
      </c>
      <c r="AH296" s="316">
        <v>0</v>
      </c>
      <c r="AI296" s="316">
        <v>0</v>
      </c>
      <c r="AJ296" s="316">
        <v>26</v>
      </c>
      <c r="AK296" s="316">
        <v>0</v>
      </c>
      <c r="AL296" s="316">
        <v>0</v>
      </c>
      <c r="AM296" s="316">
        <v>0</v>
      </c>
      <c r="AN296" s="316">
        <v>0</v>
      </c>
      <c r="AO296" s="316">
        <v>0</v>
      </c>
      <c r="AP296" s="316">
        <v>0</v>
      </c>
      <c r="AQ296" s="312">
        <v>5000000</v>
      </c>
      <c r="AR296" s="312">
        <v>0</v>
      </c>
      <c r="AS296" s="312">
        <v>0</v>
      </c>
      <c r="AT296" s="312">
        <v>5000000</v>
      </c>
      <c r="AU296" s="312">
        <v>0</v>
      </c>
      <c r="AV296" s="312">
        <v>0</v>
      </c>
      <c r="AW296" s="312">
        <v>0</v>
      </c>
      <c r="AX296" s="312">
        <v>200000</v>
      </c>
      <c r="AY296" s="218">
        <v>0</v>
      </c>
      <c r="AZ296" s="312">
        <v>0</v>
      </c>
      <c r="BA296" s="218">
        <v>0</v>
      </c>
      <c r="BB296" s="312">
        <v>0</v>
      </c>
      <c r="BC296" s="312">
        <v>0</v>
      </c>
      <c r="BD296" s="312">
        <v>673846</v>
      </c>
      <c r="BE296" s="312">
        <v>873846</v>
      </c>
      <c r="BF296" s="218">
        <v>734826</v>
      </c>
      <c r="BG296" s="218">
        <v>0</v>
      </c>
      <c r="BH296" s="218">
        <v>0</v>
      </c>
      <c r="BI296" s="218">
        <v>0</v>
      </c>
      <c r="BJ296" s="218">
        <v>0</v>
      </c>
      <c r="BK296" s="218">
        <v>150000</v>
      </c>
      <c r="BL296" s="218">
        <v>0</v>
      </c>
      <c r="BM296" s="218">
        <v>0</v>
      </c>
      <c r="BN296" s="218">
        <v>0</v>
      </c>
      <c r="BO296" s="218">
        <v>0</v>
      </c>
      <c r="BP296" s="218">
        <v>0</v>
      </c>
      <c r="BQ296" s="312">
        <v>0</v>
      </c>
      <c r="BR296" s="218">
        <v>0</v>
      </c>
      <c r="BS296" s="312">
        <v>884826</v>
      </c>
      <c r="BT296" s="315">
        <v>6758672</v>
      </c>
      <c r="BU296" s="312">
        <v>0</v>
      </c>
      <c r="BV296" s="312">
        <v>200000</v>
      </c>
      <c r="BW296" s="312">
        <v>673846</v>
      </c>
      <c r="BX296" s="312">
        <v>11000000</v>
      </c>
      <c r="BY296" s="312">
        <v>0</v>
      </c>
      <c r="BZ296" s="312">
        <v>0</v>
      </c>
      <c r="CA296" s="312">
        <v>400000</v>
      </c>
      <c r="CB296" s="312">
        <v>50000</v>
      </c>
      <c r="CC296" s="312">
        <v>75000</v>
      </c>
      <c r="CD296" s="312">
        <v>0</v>
      </c>
      <c r="CE296" s="312">
        <v>525000</v>
      </c>
      <c r="CF296" s="312">
        <v>12398846</v>
      </c>
      <c r="CG296" s="312">
        <v>0</v>
      </c>
      <c r="CH296" s="312">
        <v>0</v>
      </c>
      <c r="CI296" s="312">
        <v>0</v>
      </c>
      <c r="CJ296" s="312">
        <v>0</v>
      </c>
      <c r="CK296" s="312">
        <v>0</v>
      </c>
      <c r="CL296" s="312">
        <v>50000</v>
      </c>
      <c r="CM296" s="312">
        <v>0</v>
      </c>
      <c r="CN296" s="312">
        <v>0</v>
      </c>
      <c r="CO296" s="312">
        <v>0</v>
      </c>
      <c r="CP296" s="312">
        <v>0</v>
      </c>
      <c r="CQ296" s="312">
        <v>50000</v>
      </c>
      <c r="CR296" s="312">
        <v>6183672</v>
      </c>
      <c r="CS296" s="312">
        <v>0</v>
      </c>
      <c r="CT296" s="315">
        <v>6183672</v>
      </c>
      <c r="CU296" s="312">
        <v>850000</v>
      </c>
      <c r="CV296" s="312">
        <v>0</v>
      </c>
      <c r="CW296" s="312">
        <v>150000</v>
      </c>
      <c r="CX296" s="312"/>
      <c r="CY296" s="312">
        <v>0</v>
      </c>
      <c r="CZ296" s="312">
        <v>1000000</v>
      </c>
      <c r="DA296" s="312">
        <v>1525000</v>
      </c>
      <c r="DB296" s="312">
        <v>100000</v>
      </c>
      <c r="DC296" s="312">
        <v>7858672</v>
      </c>
      <c r="DD296" s="312"/>
      <c r="DE296" s="312" t="s">
        <v>980</v>
      </c>
      <c r="DF296" s="312">
        <v>416666.66666666698</v>
      </c>
      <c r="DG296" s="310" t="s">
        <v>188</v>
      </c>
      <c r="DH296" s="310" t="s">
        <v>1235</v>
      </c>
      <c r="DI296" s="310" t="s">
        <v>1236</v>
      </c>
      <c r="DJ296" s="312"/>
      <c r="DK296" s="312"/>
      <c r="DL296" s="312"/>
      <c r="DM296" s="310"/>
      <c r="DN296" s="312"/>
      <c r="DO296" s="312"/>
      <c r="DP296" s="312"/>
      <c r="DQ296" s="312"/>
      <c r="DR296" s="317"/>
      <c r="DS296" s="317"/>
      <c r="DT296" s="305"/>
    </row>
    <row r="297" spans="1:124" s="304" customFormat="1" ht="20.25" customHeight="1" x14ac:dyDescent="0.35">
      <c r="A297" s="307">
        <v>294</v>
      </c>
      <c r="B297" s="307" t="s">
        <v>1098</v>
      </c>
      <c r="C297" s="308" t="s">
        <v>644</v>
      </c>
      <c r="D297" s="308" t="s">
        <v>192</v>
      </c>
      <c r="E297" s="308" t="s">
        <v>193</v>
      </c>
      <c r="F297" s="307" t="s">
        <v>151</v>
      </c>
      <c r="G297" s="308" t="s">
        <v>194</v>
      </c>
      <c r="H297" s="308" t="s">
        <v>129</v>
      </c>
      <c r="I297" s="308" t="s">
        <v>179</v>
      </c>
      <c r="J297" s="308" t="s">
        <v>131</v>
      </c>
      <c r="K297" s="308" t="s">
        <v>132</v>
      </c>
      <c r="L297" s="318">
        <v>44287</v>
      </c>
      <c r="M297" s="309"/>
      <c r="N297" s="309"/>
      <c r="O297" s="318"/>
      <c r="P297" s="310" t="s">
        <v>133</v>
      </c>
      <c r="Q297" s="311" t="s">
        <v>774</v>
      </c>
      <c r="R297" s="310" t="s">
        <v>134</v>
      </c>
      <c r="S297" s="312">
        <v>0</v>
      </c>
      <c r="T297" s="312">
        <v>5000000</v>
      </c>
      <c r="U297" s="312"/>
      <c r="V297" s="313">
        <v>5000000</v>
      </c>
      <c r="W297" s="312">
        <v>0</v>
      </c>
      <c r="X297" s="312">
        <v>0</v>
      </c>
      <c r="Y297" s="312">
        <v>0</v>
      </c>
      <c r="Z297" s="314">
        <v>200000</v>
      </c>
      <c r="AA297" s="312">
        <v>0</v>
      </c>
      <c r="AB297" s="312">
        <v>730000</v>
      </c>
      <c r="AC297" s="315">
        <v>930000</v>
      </c>
      <c r="AD297" s="312" t="s">
        <v>1246</v>
      </c>
      <c r="AE297" s="316">
        <v>26</v>
      </c>
      <c r="AF297" s="316">
        <v>26</v>
      </c>
      <c r="AG297" s="316">
        <v>0</v>
      </c>
      <c r="AH297" s="316">
        <v>0</v>
      </c>
      <c r="AI297" s="316">
        <v>0</v>
      </c>
      <c r="AJ297" s="316">
        <v>26</v>
      </c>
      <c r="AK297" s="316">
        <v>0</v>
      </c>
      <c r="AL297" s="316">
        <v>0</v>
      </c>
      <c r="AM297" s="316">
        <v>0</v>
      </c>
      <c r="AN297" s="316">
        <v>0</v>
      </c>
      <c r="AO297" s="316">
        <v>0</v>
      </c>
      <c r="AP297" s="316">
        <v>0</v>
      </c>
      <c r="AQ297" s="312">
        <v>5000000</v>
      </c>
      <c r="AR297" s="312">
        <v>0</v>
      </c>
      <c r="AS297" s="312">
        <v>0</v>
      </c>
      <c r="AT297" s="312">
        <v>5000000</v>
      </c>
      <c r="AU297" s="312">
        <v>0</v>
      </c>
      <c r="AV297" s="312">
        <v>0</v>
      </c>
      <c r="AW297" s="312">
        <v>0</v>
      </c>
      <c r="AX297" s="312">
        <v>200000</v>
      </c>
      <c r="AY297" s="218">
        <v>0</v>
      </c>
      <c r="AZ297" s="312">
        <v>0</v>
      </c>
      <c r="BA297" s="218">
        <v>0</v>
      </c>
      <c r="BB297" s="312">
        <v>0</v>
      </c>
      <c r="BC297" s="312">
        <v>0</v>
      </c>
      <c r="BD297" s="312">
        <v>730000</v>
      </c>
      <c r="BE297" s="312">
        <v>930000</v>
      </c>
      <c r="BF297" s="218">
        <v>0</v>
      </c>
      <c r="BG297" s="218">
        <v>0</v>
      </c>
      <c r="BH297" s="218">
        <v>0</v>
      </c>
      <c r="BI297" s="218">
        <v>0</v>
      </c>
      <c r="BJ297" s="218">
        <v>0</v>
      </c>
      <c r="BK297" s="218">
        <v>0</v>
      </c>
      <c r="BL297" s="218">
        <v>0</v>
      </c>
      <c r="BM297" s="218">
        <v>0</v>
      </c>
      <c r="BN297" s="218">
        <v>0</v>
      </c>
      <c r="BO297" s="218">
        <v>0</v>
      </c>
      <c r="BP297" s="218">
        <v>0</v>
      </c>
      <c r="BQ297" s="312">
        <v>0</v>
      </c>
      <c r="BR297" s="218">
        <v>0</v>
      </c>
      <c r="BS297" s="312">
        <v>0</v>
      </c>
      <c r="BT297" s="315">
        <v>5930000</v>
      </c>
      <c r="BU297" s="312">
        <v>0</v>
      </c>
      <c r="BV297" s="312">
        <v>200000</v>
      </c>
      <c r="BW297" s="312">
        <v>730000</v>
      </c>
      <c r="BX297" s="312">
        <v>11000000</v>
      </c>
      <c r="BY297" s="312">
        <v>0</v>
      </c>
      <c r="BZ297" s="312">
        <v>0</v>
      </c>
      <c r="CA297" s="312">
        <v>400000</v>
      </c>
      <c r="CB297" s="312">
        <v>50000</v>
      </c>
      <c r="CC297" s="312">
        <v>75000</v>
      </c>
      <c r="CD297" s="312">
        <v>0</v>
      </c>
      <c r="CE297" s="312">
        <v>525000</v>
      </c>
      <c r="CF297" s="312">
        <v>12455000</v>
      </c>
      <c r="CG297" s="312">
        <v>0</v>
      </c>
      <c r="CH297" s="312">
        <v>0</v>
      </c>
      <c r="CI297" s="312">
        <v>0</v>
      </c>
      <c r="CJ297" s="312">
        <v>0</v>
      </c>
      <c r="CK297" s="312">
        <v>0</v>
      </c>
      <c r="CL297" s="312">
        <v>50000</v>
      </c>
      <c r="CM297" s="312">
        <v>0</v>
      </c>
      <c r="CN297" s="312">
        <v>0</v>
      </c>
      <c r="CO297" s="312">
        <v>0</v>
      </c>
      <c r="CP297" s="312">
        <v>0</v>
      </c>
      <c r="CQ297" s="312">
        <v>50000</v>
      </c>
      <c r="CR297" s="312">
        <v>5355000</v>
      </c>
      <c r="CS297" s="312">
        <v>0</v>
      </c>
      <c r="CT297" s="315">
        <v>5355000</v>
      </c>
      <c r="CU297" s="312">
        <v>850000</v>
      </c>
      <c r="CV297" s="312">
        <v>0</v>
      </c>
      <c r="CW297" s="312">
        <v>150000</v>
      </c>
      <c r="CX297" s="312"/>
      <c r="CY297" s="312">
        <v>0</v>
      </c>
      <c r="CZ297" s="312">
        <v>1000000</v>
      </c>
      <c r="DA297" s="312">
        <v>1525000</v>
      </c>
      <c r="DB297" s="312">
        <v>100000</v>
      </c>
      <c r="DC297" s="312">
        <v>7030000</v>
      </c>
      <c r="DD297" s="312"/>
      <c r="DE297" s="312" t="s">
        <v>980</v>
      </c>
      <c r="DF297" s="312">
        <v>416666.66666666698</v>
      </c>
      <c r="DG297" s="310" t="s">
        <v>203</v>
      </c>
      <c r="DH297" s="310" t="s">
        <v>1235</v>
      </c>
      <c r="DI297" s="310" t="s">
        <v>1236</v>
      </c>
      <c r="DJ297" s="312"/>
      <c r="DK297" s="312"/>
      <c r="DL297" s="312"/>
      <c r="DM297" s="310"/>
      <c r="DN297" s="312"/>
      <c r="DO297" s="312"/>
      <c r="DP297" s="312"/>
      <c r="DQ297" s="312"/>
      <c r="DR297" s="317"/>
      <c r="DS297" s="317"/>
      <c r="DT297" s="305"/>
    </row>
    <row r="298" spans="1:124" s="304" customFormat="1" ht="20.25" customHeight="1" x14ac:dyDescent="0.35">
      <c r="A298" s="307">
        <v>295</v>
      </c>
      <c r="B298" s="307" t="s">
        <v>1099</v>
      </c>
      <c r="C298" s="308" t="s">
        <v>645</v>
      </c>
      <c r="D298" s="308" t="s">
        <v>192</v>
      </c>
      <c r="E298" s="308" t="s">
        <v>193</v>
      </c>
      <c r="F298" s="307" t="s">
        <v>151</v>
      </c>
      <c r="G298" s="308" t="s">
        <v>194</v>
      </c>
      <c r="H298" s="308" t="s">
        <v>129</v>
      </c>
      <c r="I298" s="308" t="s">
        <v>179</v>
      </c>
      <c r="J298" s="308" t="s">
        <v>131</v>
      </c>
      <c r="K298" s="308" t="s">
        <v>132</v>
      </c>
      <c r="L298" s="318">
        <v>44287</v>
      </c>
      <c r="M298" s="309"/>
      <c r="N298" s="309"/>
      <c r="O298" s="318"/>
      <c r="P298" s="310" t="s">
        <v>133</v>
      </c>
      <c r="Q298" s="311" t="s">
        <v>774</v>
      </c>
      <c r="R298" s="310" t="s">
        <v>134</v>
      </c>
      <c r="S298" s="312">
        <v>0</v>
      </c>
      <c r="T298" s="312">
        <v>5000000</v>
      </c>
      <c r="U298" s="312"/>
      <c r="V298" s="313">
        <v>5000000</v>
      </c>
      <c r="W298" s="312">
        <v>0</v>
      </c>
      <c r="X298" s="312">
        <v>0</v>
      </c>
      <c r="Y298" s="312">
        <v>0</v>
      </c>
      <c r="Z298" s="314">
        <v>200000</v>
      </c>
      <c r="AA298" s="312">
        <v>0</v>
      </c>
      <c r="AB298" s="312">
        <v>730000</v>
      </c>
      <c r="AC298" s="315">
        <v>930000</v>
      </c>
      <c r="AD298" s="312" t="s">
        <v>1246</v>
      </c>
      <c r="AE298" s="316">
        <v>26</v>
      </c>
      <c r="AF298" s="316">
        <v>24.5</v>
      </c>
      <c r="AG298" s="316">
        <v>0.5</v>
      </c>
      <c r="AH298" s="316">
        <v>0</v>
      </c>
      <c r="AI298" s="316">
        <v>0</v>
      </c>
      <c r="AJ298" s="316">
        <v>25</v>
      </c>
      <c r="AK298" s="316">
        <v>0</v>
      </c>
      <c r="AL298" s="316">
        <v>0</v>
      </c>
      <c r="AM298" s="316">
        <v>0</v>
      </c>
      <c r="AN298" s="316">
        <v>0</v>
      </c>
      <c r="AO298" s="316">
        <v>0</v>
      </c>
      <c r="AP298" s="316">
        <v>0</v>
      </c>
      <c r="AQ298" s="312">
        <v>4807692.3076999998</v>
      </c>
      <c r="AR298" s="312">
        <v>0</v>
      </c>
      <c r="AS298" s="312">
        <v>0</v>
      </c>
      <c r="AT298" s="312">
        <v>4807692.3076999998</v>
      </c>
      <c r="AU298" s="312">
        <v>0</v>
      </c>
      <c r="AV298" s="312">
        <v>0</v>
      </c>
      <c r="AW298" s="312">
        <v>0</v>
      </c>
      <c r="AX298" s="312">
        <v>200000</v>
      </c>
      <c r="AY298" s="218">
        <v>0</v>
      </c>
      <c r="AZ298" s="312">
        <v>0</v>
      </c>
      <c r="BA298" s="218">
        <v>0</v>
      </c>
      <c r="BB298" s="312">
        <v>0</v>
      </c>
      <c r="BC298" s="312">
        <v>0</v>
      </c>
      <c r="BD298" s="312">
        <v>687885</v>
      </c>
      <c r="BE298" s="312">
        <v>887885</v>
      </c>
      <c r="BF298" s="218">
        <v>273009</v>
      </c>
      <c r="BG298" s="218">
        <v>0</v>
      </c>
      <c r="BH298" s="218">
        <v>0</v>
      </c>
      <c r="BI298" s="218">
        <v>0</v>
      </c>
      <c r="BJ298" s="218">
        <v>0</v>
      </c>
      <c r="BK298" s="218">
        <v>0</v>
      </c>
      <c r="BL298" s="218">
        <v>0</v>
      </c>
      <c r="BM298" s="218">
        <v>0</v>
      </c>
      <c r="BN298" s="218">
        <v>0</v>
      </c>
      <c r="BO298" s="218">
        <v>0</v>
      </c>
      <c r="BP298" s="218">
        <v>0</v>
      </c>
      <c r="BQ298" s="312">
        <v>0</v>
      </c>
      <c r="BR298" s="218">
        <v>0</v>
      </c>
      <c r="BS298" s="312">
        <v>273009</v>
      </c>
      <c r="BT298" s="315">
        <v>5968586.3076999998</v>
      </c>
      <c r="BU298" s="312">
        <v>0</v>
      </c>
      <c r="BV298" s="312">
        <v>200000</v>
      </c>
      <c r="BW298" s="312">
        <v>687885</v>
      </c>
      <c r="BX298" s="312">
        <v>11000000</v>
      </c>
      <c r="BY298" s="312">
        <v>0</v>
      </c>
      <c r="BZ298" s="312">
        <v>0</v>
      </c>
      <c r="CA298" s="312">
        <v>400000</v>
      </c>
      <c r="CB298" s="312">
        <v>50000</v>
      </c>
      <c r="CC298" s="312">
        <v>75000</v>
      </c>
      <c r="CD298" s="312">
        <v>0</v>
      </c>
      <c r="CE298" s="312">
        <v>525000</v>
      </c>
      <c r="CF298" s="312">
        <v>12412885</v>
      </c>
      <c r="CG298" s="312">
        <v>0</v>
      </c>
      <c r="CH298" s="312">
        <v>0</v>
      </c>
      <c r="CI298" s="312">
        <v>0</v>
      </c>
      <c r="CJ298" s="312">
        <v>0</v>
      </c>
      <c r="CK298" s="312">
        <v>0</v>
      </c>
      <c r="CL298" s="312">
        <v>50000</v>
      </c>
      <c r="CM298" s="312">
        <v>0</v>
      </c>
      <c r="CN298" s="312">
        <v>0</v>
      </c>
      <c r="CO298" s="312">
        <v>0</v>
      </c>
      <c r="CP298" s="312">
        <v>0</v>
      </c>
      <c r="CQ298" s="312">
        <v>50000</v>
      </c>
      <c r="CR298" s="312">
        <v>5393586</v>
      </c>
      <c r="CS298" s="312">
        <v>0</v>
      </c>
      <c r="CT298" s="315">
        <v>5393586</v>
      </c>
      <c r="CU298" s="312">
        <v>850000</v>
      </c>
      <c r="CV298" s="312">
        <v>0</v>
      </c>
      <c r="CW298" s="312">
        <v>150000</v>
      </c>
      <c r="CX298" s="312"/>
      <c r="CY298" s="312">
        <v>0</v>
      </c>
      <c r="CZ298" s="312">
        <v>1000000</v>
      </c>
      <c r="DA298" s="312">
        <v>1525000</v>
      </c>
      <c r="DB298" s="312">
        <v>100000</v>
      </c>
      <c r="DC298" s="312">
        <v>7068586</v>
      </c>
      <c r="DD298" s="312"/>
      <c r="DE298" s="312" t="s">
        <v>980</v>
      </c>
      <c r="DF298" s="312">
        <v>416666.66666666698</v>
      </c>
      <c r="DG298" s="310" t="s">
        <v>188</v>
      </c>
      <c r="DH298" s="310" t="s">
        <v>1235</v>
      </c>
      <c r="DI298" s="310" t="s">
        <v>1236</v>
      </c>
      <c r="DJ298" s="312"/>
      <c r="DK298" s="312"/>
      <c r="DL298" s="312"/>
      <c r="DM298" s="310"/>
      <c r="DN298" s="312"/>
      <c r="DO298" s="312"/>
      <c r="DP298" s="312"/>
      <c r="DQ298" s="312"/>
      <c r="DR298" s="317"/>
      <c r="DS298" s="317"/>
      <c r="DT298" s="305"/>
    </row>
    <row r="299" spans="1:124" s="304" customFormat="1" ht="20.25" customHeight="1" x14ac:dyDescent="0.35">
      <c r="A299" s="307">
        <v>296</v>
      </c>
      <c r="B299" s="307" t="s">
        <v>1100</v>
      </c>
      <c r="C299" s="308" t="s">
        <v>646</v>
      </c>
      <c r="D299" s="308" t="s">
        <v>192</v>
      </c>
      <c r="E299" s="308" t="s">
        <v>193</v>
      </c>
      <c r="F299" s="307" t="s">
        <v>151</v>
      </c>
      <c r="G299" s="308" t="s">
        <v>194</v>
      </c>
      <c r="H299" s="308" t="s">
        <v>129</v>
      </c>
      <c r="I299" s="308" t="s">
        <v>179</v>
      </c>
      <c r="J299" s="308" t="s">
        <v>131</v>
      </c>
      <c r="K299" s="308" t="s">
        <v>198</v>
      </c>
      <c r="L299" s="318">
        <v>44287</v>
      </c>
      <c r="M299" s="309"/>
      <c r="N299" s="309"/>
      <c r="O299" s="318">
        <v>44542</v>
      </c>
      <c r="P299" s="310" t="s">
        <v>133</v>
      </c>
      <c r="Q299" s="311" t="s">
        <v>774</v>
      </c>
      <c r="R299" s="310" t="s">
        <v>134</v>
      </c>
      <c r="S299" s="312">
        <v>0</v>
      </c>
      <c r="T299" s="312">
        <v>5000000</v>
      </c>
      <c r="U299" s="312"/>
      <c r="V299" s="313">
        <v>5000000</v>
      </c>
      <c r="W299" s="312">
        <v>0</v>
      </c>
      <c r="X299" s="312">
        <v>0</v>
      </c>
      <c r="Y299" s="312">
        <v>0</v>
      </c>
      <c r="Z299" s="314">
        <v>200000</v>
      </c>
      <c r="AA299" s="312">
        <v>0</v>
      </c>
      <c r="AB299" s="312">
        <v>730000</v>
      </c>
      <c r="AC299" s="315">
        <v>930000</v>
      </c>
      <c r="AD299" s="312" t="s">
        <v>1246</v>
      </c>
      <c r="AE299" s="316">
        <v>26</v>
      </c>
      <c r="AF299" s="316">
        <v>14</v>
      </c>
      <c r="AG299" s="316">
        <v>0</v>
      </c>
      <c r="AH299" s="316">
        <v>0</v>
      </c>
      <c r="AI299" s="316">
        <v>0</v>
      </c>
      <c r="AJ299" s="316">
        <v>14</v>
      </c>
      <c r="AK299" s="316">
        <v>0</v>
      </c>
      <c r="AL299" s="316">
        <v>0</v>
      </c>
      <c r="AM299" s="316">
        <v>0</v>
      </c>
      <c r="AN299" s="316">
        <v>0</v>
      </c>
      <c r="AO299" s="316">
        <v>0</v>
      </c>
      <c r="AP299" s="316">
        <v>0</v>
      </c>
      <c r="AQ299" s="312">
        <v>2692307.6923000002</v>
      </c>
      <c r="AR299" s="312">
        <v>0</v>
      </c>
      <c r="AS299" s="312">
        <v>0</v>
      </c>
      <c r="AT299" s="312">
        <v>2692307.6923000002</v>
      </c>
      <c r="AU299" s="312">
        <v>0</v>
      </c>
      <c r="AV299" s="312">
        <v>0</v>
      </c>
      <c r="AW299" s="312">
        <v>0</v>
      </c>
      <c r="AX299" s="312">
        <v>100000</v>
      </c>
      <c r="AY299" s="218">
        <v>0</v>
      </c>
      <c r="AZ299" s="312">
        <v>0</v>
      </c>
      <c r="BA299" s="218">
        <v>0</v>
      </c>
      <c r="BB299" s="312">
        <v>0</v>
      </c>
      <c r="BC299" s="312">
        <v>0</v>
      </c>
      <c r="BD299" s="312">
        <v>393077</v>
      </c>
      <c r="BE299" s="312">
        <v>493077</v>
      </c>
      <c r="BF299" s="218">
        <v>37500</v>
      </c>
      <c r="BG299" s="218">
        <v>0</v>
      </c>
      <c r="BH299" s="218">
        <v>0</v>
      </c>
      <c r="BI299" s="218">
        <v>0</v>
      </c>
      <c r="BJ299" s="218">
        <v>0</v>
      </c>
      <c r="BK299" s="218">
        <v>0</v>
      </c>
      <c r="BL299" s="218">
        <v>0</v>
      </c>
      <c r="BM299" s="218">
        <v>0</v>
      </c>
      <c r="BN299" s="218">
        <v>0</v>
      </c>
      <c r="BO299" s="218">
        <v>0</v>
      </c>
      <c r="BP299" s="218">
        <v>0</v>
      </c>
      <c r="BQ299" s="312">
        <v>0</v>
      </c>
      <c r="BR299" s="218">
        <v>0</v>
      </c>
      <c r="BS299" s="312">
        <v>37500</v>
      </c>
      <c r="BT299" s="315">
        <v>3222884.6923000002</v>
      </c>
      <c r="BU299" s="312">
        <v>0</v>
      </c>
      <c r="BV299" s="312">
        <v>100000</v>
      </c>
      <c r="BW299" s="312">
        <v>393077</v>
      </c>
      <c r="BX299" s="312">
        <v>11000000</v>
      </c>
      <c r="BY299" s="312">
        <v>0</v>
      </c>
      <c r="BZ299" s="312">
        <v>0</v>
      </c>
      <c r="CA299" s="312">
        <v>0</v>
      </c>
      <c r="CB299" s="312">
        <v>0</v>
      </c>
      <c r="CC299" s="312">
        <v>0</v>
      </c>
      <c r="CD299" s="312">
        <v>0</v>
      </c>
      <c r="CE299" s="312">
        <v>0</v>
      </c>
      <c r="CF299" s="312">
        <v>11493077</v>
      </c>
      <c r="CG299" s="312">
        <v>0</v>
      </c>
      <c r="CH299" s="312">
        <v>0</v>
      </c>
      <c r="CI299" s="312">
        <v>0</v>
      </c>
      <c r="CJ299" s="312">
        <v>0</v>
      </c>
      <c r="CK299" s="312">
        <v>0</v>
      </c>
      <c r="CL299" s="312">
        <v>0</v>
      </c>
      <c r="CM299" s="312">
        <v>0</v>
      </c>
      <c r="CN299" s="312">
        <v>0</v>
      </c>
      <c r="CO299" s="312">
        <v>0</v>
      </c>
      <c r="CP299" s="312">
        <v>0</v>
      </c>
      <c r="CQ299" s="312">
        <v>0</v>
      </c>
      <c r="CR299" s="312">
        <v>3222885</v>
      </c>
      <c r="CS299" s="312">
        <v>0</v>
      </c>
      <c r="CT299" s="315">
        <v>3222885</v>
      </c>
      <c r="CU299" s="312">
        <v>0</v>
      </c>
      <c r="CV299" s="312">
        <v>0</v>
      </c>
      <c r="CW299" s="312">
        <v>0</v>
      </c>
      <c r="CX299" s="312"/>
      <c r="CY299" s="312">
        <v>0</v>
      </c>
      <c r="CZ299" s="312">
        <v>0</v>
      </c>
      <c r="DA299" s="312">
        <v>0</v>
      </c>
      <c r="DB299" s="312">
        <v>0</v>
      </c>
      <c r="DC299" s="312">
        <v>3222885</v>
      </c>
      <c r="DD299" s="312"/>
      <c r="DE299" s="312" t="s">
        <v>980</v>
      </c>
      <c r="DF299" s="312">
        <v>416666.66666666698</v>
      </c>
      <c r="DG299" s="310" t="s">
        <v>188</v>
      </c>
      <c r="DH299" s="310" t="s">
        <v>1235</v>
      </c>
      <c r="DI299" s="310" t="s">
        <v>1236</v>
      </c>
      <c r="DJ299" s="312"/>
      <c r="DK299" s="312"/>
      <c r="DL299" s="312"/>
      <c r="DM299" s="310"/>
      <c r="DN299" s="312"/>
      <c r="DO299" s="312"/>
      <c r="DP299" s="312"/>
      <c r="DQ299" s="312"/>
      <c r="DR299" s="317"/>
      <c r="DS299" s="317"/>
      <c r="DT299" s="305"/>
    </row>
    <row r="300" spans="1:124" s="304" customFormat="1" ht="20.25" customHeight="1" x14ac:dyDescent="0.35">
      <c r="A300" s="307">
        <v>297</v>
      </c>
      <c r="B300" s="307" t="s">
        <v>1101</v>
      </c>
      <c r="C300" s="308" t="s">
        <v>647</v>
      </c>
      <c r="D300" s="308" t="s">
        <v>192</v>
      </c>
      <c r="E300" s="308" t="s">
        <v>193</v>
      </c>
      <c r="F300" s="307" t="s">
        <v>151</v>
      </c>
      <c r="G300" s="308" t="s">
        <v>194</v>
      </c>
      <c r="H300" s="308" t="s">
        <v>129</v>
      </c>
      <c r="I300" s="308" t="s">
        <v>179</v>
      </c>
      <c r="J300" s="308" t="s">
        <v>131</v>
      </c>
      <c r="K300" s="308" t="s">
        <v>132</v>
      </c>
      <c r="L300" s="318">
        <v>44287</v>
      </c>
      <c r="M300" s="309"/>
      <c r="N300" s="309"/>
      <c r="O300" s="318"/>
      <c r="P300" s="310" t="s">
        <v>133</v>
      </c>
      <c r="Q300" s="311" t="s">
        <v>774</v>
      </c>
      <c r="R300" s="310" t="s">
        <v>134</v>
      </c>
      <c r="S300" s="312">
        <v>0</v>
      </c>
      <c r="T300" s="312">
        <v>5000000</v>
      </c>
      <c r="U300" s="312"/>
      <c r="V300" s="313">
        <v>5000000</v>
      </c>
      <c r="W300" s="312">
        <v>0</v>
      </c>
      <c r="X300" s="312">
        <v>0</v>
      </c>
      <c r="Y300" s="312">
        <v>0</v>
      </c>
      <c r="Z300" s="314">
        <v>200000</v>
      </c>
      <c r="AA300" s="312">
        <v>0</v>
      </c>
      <c r="AB300" s="312">
        <v>730000</v>
      </c>
      <c r="AC300" s="315">
        <v>930000</v>
      </c>
      <c r="AD300" s="312" t="s">
        <v>1246</v>
      </c>
      <c r="AE300" s="316">
        <v>26</v>
      </c>
      <c r="AF300" s="316">
        <v>25.5</v>
      </c>
      <c r="AG300" s="316">
        <v>0.5</v>
      </c>
      <c r="AH300" s="316">
        <v>0</v>
      </c>
      <c r="AI300" s="316">
        <v>0</v>
      </c>
      <c r="AJ300" s="316">
        <v>26</v>
      </c>
      <c r="AK300" s="316">
        <v>0</v>
      </c>
      <c r="AL300" s="316">
        <v>0</v>
      </c>
      <c r="AM300" s="316">
        <v>0</v>
      </c>
      <c r="AN300" s="316">
        <v>0</v>
      </c>
      <c r="AO300" s="316">
        <v>0</v>
      </c>
      <c r="AP300" s="316">
        <v>0</v>
      </c>
      <c r="AQ300" s="312">
        <v>5000000</v>
      </c>
      <c r="AR300" s="312">
        <v>0</v>
      </c>
      <c r="AS300" s="312">
        <v>0</v>
      </c>
      <c r="AT300" s="312">
        <v>5000000</v>
      </c>
      <c r="AU300" s="312">
        <v>0</v>
      </c>
      <c r="AV300" s="312">
        <v>0</v>
      </c>
      <c r="AW300" s="312">
        <v>0</v>
      </c>
      <c r="AX300" s="312">
        <v>200000</v>
      </c>
      <c r="AY300" s="218">
        <v>0</v>
      </c>
      <c r="AZ300" s="312">
        <v>0</v>
      </c>
      <c r="BA300" s="218">
        <v>0</v>
      </c>
      <c r="BB300" s="312">
        <v>0</v>
      </c>
      <c r="BC300" s="312">
        <v>0</v>
      </c>
      <c r="BD300" s="312">
        <v>715962</v>
      </c>
      <c r="BE300" s="312">
        <v>915962</v>
      </c>
      <c r="BF300" s="218">
        <v>633725</v>
      </c>
      <c r="BG300" s="218">
        <v>0</v>
      </c>
      <c r="BH300" s="218">
        <v>0</v>
      </c>
      <c r="BI300" s="218">
        <v>0</v>
      </c>
      <c r="BJ300" s="218">
        <v>0</v>
      </c>
      <c r="BK300" s="218">
        <v>400000</v>
      </c>
      <c r="BL300" s="218">
        <v>0</v>
      </c>
      <c r="BM300" s="218">
        <v>0</v>
      </c>
      <c r="BN300" s="218">
        <v>0</v>
      </c>
      <c r="BO300" s="218">
        <v>0</v>
      </c>
      <c r="BP300" s="218">
        <v>0</v>
      </c>
      <c r="BQ300" s="312">
        <v>0</v>
      </c>
      <c r="BR300" s="218">
        <v>0</v>
      </c>
      <c r="BS300" s="312">
        <v>1033725</v>
      </c>
      <c r="BT300" s="315">
        <v>6949687</v>
      </c>
      <c r="BU300" s="312">
        <v>0</v>
      </c>
      <c r="BV300" s="312">
        <v>200000</v>
      </c>
      <c r="BW300" s="312">
        <v>715962</v>
      </c>
      <c r="BX300" s="312">
        <v>11000000</v>
      </c>
      <c r="BY300" s="312">
        <v>0</v>
      </c>
      <c r="BZ300" s="312">
        <v>0</v>
      </c>
      <c r="CA300" s="312">
        <v>400000</v>
      </c>
      <c r="CB300" s="312">
        <v>50000</v>
      </c>
      <c r="CC300" s="312">
        <v>75000</v>
      </c>
      <c r="CD300" s="312">
        <v>0</v>
      </c>
      <c r="CE300" s="312">
        <v>525000</v>
      </c>
      <c r="CF300" s="312">
        <v>12440962</v>
      </c>
      <c r="CG300" s="312">
        <v>0</v>
      </c>
      <c r="CH300" s="312">
        <v>0</v>
      </c>
      <c r="CI300" s="312">
        <v>0</v>
      </c>
      <c r="CJ300" s="312">
        <v>0</v>
      </c>
      <c r="CK300" s="312">
        <v>0</v>
      </c>
      <c r="CL300" s="312">
        <v>50000</v>
      </c>
      <c r="CM300" s="312">
        <v>0</v>
      </c>
      <c r="CN300" s="312">
        <v>0</v>
      </c>
      <c r="CO300" s="312">
        <v>0</v>
      </c>
      <c r="CP300" s="312">
        <v>0</v>
      </c>
      <c r="CQ300" s="312">
        <v>50000</v>
      </c>
      <c r="CR300" s="312">
        <v>6374687</v>
      </c>
      <c r="CS300" s="312">
        <v>0</v>
      </c>
      <c r="CT300" s="315">
        <v>6374687</v>
      </c>
      <c r="CU300" s="312">
        <v>850000</v>
      </c>
      <c r="CV300" s="312">
        <v>0</v>
      </c>
      <c r="CW300" s="312">
        <v>150000</v>
      </c>
      <c r="CX300" s="312"/>
      <c r="CY300" s="312">
        <v>0</v>
      </c>
      <c r="CZ300" s="312">
        <v>1000000</v>
      </c>
      <c r="DA300" s="312">
        <v>1525000</v>
      </c>
      <c r="DB300" s="312">
        <v>100000</v>
      </c>
      <c r="DC300" s="312">
        <v>8049687</v>
      </c>
      <c r="DD300" s="312"/>
      <c r="DE300" s="312" t="s">
        <v>980</v>
      </c>
      <c r="DF300" s="312">
        <v>416666.66666666698</v>
      </c>
      <c r="DG300" s="310" t="s">
        <v>195</v>
      </c>
      <c r="DH300" s="310" t="s">
        <v>1235</v>
      </c>
      <c r="DI300" s="310" t="s">
        <v>1236</v>
      </c>
      <c r="DJ300" s="312"/>
      <c r="DK300" s="312"/>
      <c r="DL300" s="312"/>
      <c r="DM300" s="310"/>
      <c r="DN300" s="312"/>
      <c r="DO300" s="312"/>
      <c r="DP300" s="312"/>
      <c r="DQ300" s="312"/>
      <c r="DR300" s="317"/>
      <c r="DS300" s="317"/>
      <c r="DT300" s="305"/>
    </row>
    <row r="301" spans="1:124" s="304" customFormat="1" ht="20.25" customHeight="1" x14ac:dyDescent="0.35">
      <c r="A301" s="307">
        <v>298</v>
      </c>
      <c r="B301" s="307" t="s">
        <v>1102</v>
      </c>
      <c r="C301" s="308" t="s">
        <v>648</v>
      </c>
      <c r="D301" s="308" t="s">
        <v>192</v>
      </c>
      <c r="E301" s="308" t="s">
        <v>193</v>
      </c>
      <c r="F301" s="307" t="s">
        <v>151</v>
      </c>
      <c r="G301" s="308" t="s">
        <v>194</v>
      </c>
      <c r="H301" s="308" t="s">
        <v>129</v>
      </c>
      <c r="I301" s="308" t="s">
        <v>179</v>
      </c>
      <c r="J301" s="308" t="s">
        <v>131</v>
      </c>
      <c r="K301" s="308" t="s">
        <v>198</v>
      </c>
      <c r="L301" s="318">
        <v>44287</v>
      </c>
      <c r="M301" s="309"/>
      <c r="N301" s="309"/>
      <c r="O301" s="318">
        <v>44541</v>
      </c>
      <c r="P301" s="310" t="s">
        <v>133</v>
      </c>
      <c r="Q301" s="311" t="s">
        <v>774</v>
      </c>
      <c r="R301" s="310" t="s">
        <v>134</v>
      </c>
      <c r="S301" s="312">
        <v>0</v>
      </c>
      <c r="T301" s="312">
        <v>5000000</v>
      </c>
      <c r="U301" s="312"/>
      <c r="V301" s="313">
        <v>5000000</v>
      </c>
      <c r="W301" s="312">
        <v>0</v>
      </c>
      <c r="X301" s="312">
        <v>0</v>
      </c>
      <c r="Y301" s="312">
        <v>0</v>
      </c>
      <c r="Z301" s="314">
        <v>200000</v>
      </c>
      <c r="AA301" s="312">
        <v>0</v>
      </c>
      <c r="AB301" s="312">
        <v>730000</v>
      </c>
      <c r="AC301" s="315">
        <v>930000</v>
      </c>
      <c r="AD301" s="312" t="s">
        <v>1246</v>
      </c>
      <c r="AE301" s="316">
        <v>26</v>
      </c>
      <c r="AF301" s="316">
        <v>13</v>
      </c>
      <c r="AG301" s="316">
        <v>0</v>
      </c>
      <c r="AH301" s="316">
        <v>0</v>
      </c>
      <c r="AI301" s="316">
        <v>0</v>
      </c>
      <c r="AJ301" s="316">
        <v>13</v>
      </c>
      <c r="AK301" s="316">
        <v>0</v>
      </c>
      <c r="AL301" s="316">
        <v>0</v>
      </c>
      <c r="AM301" s="316">
        <v>0</v>
      </c>
      <c r="AN301" s="316">
        <v>0</v>
      </c>
      <c r="AO301" s="316">
        <v>0</v>
      </c>
      <c r="AP301" s="316">
        <v>0</v>
      </c>
      <c r="AQ301" s="312">
        <v>2500000</v>
      </c>
      <c r="AR301" s="312">
        <v>738462</v>
      </c>
      <c r="AS301" s="312">
        <v>0</v>
      </c>
      <c r="AT301" s="312">
        <v>3238462</v>
      </c>
      <c r="AU301" s="312">
        <v>0</v>
      </c>
      <c r="AV301" s="312">
        <v>0</v>
      </c>
      <c r="AW301" s="312">
        <v>0</v>
      </c>
      <c r="AX301" s="312">
        <v>100000</v>
      </c>
      <c r="AY301" s="218">
        <v>0</v>
      </c>
      <c r="AZ301" s="312">
        <v>0</v>
      </c>
      <c r="BA301" s="218">
        <v>0</v>
      </c>
      <c r="BB301" s="312">
        <v>0</v>
      </c>
      <c r="BC301" s="312">
        <v>0</v>
      </c>
      <c r="BD301" s="312">
        <v>365000</v>
      </c>
      <c r="BE301" s="312">
        <v>465000</v>
      </c>
      <c r="BF301" s="218">
        <v>0</v>
      </c>
      <c r="BG301" s="218">
        <v>0</v>
      </c>
      <c r="BH301" s="218">
        <v>0</v>
      </c>
      <c r="BI301" s="218">
        <v>0</v>
      </c>
      <c r="BJ301" s="218">
        <v>0</v>
      </c>
      <c r="BK301" s="218">
        <v>0</v>
      </c>
      <c r="BL301" s="218">
        <v>0</v>
      </c>
      <c r="BM301" s="218">
        <v>0</v>
      </c>
      <c r="BN301" s="218">
        <v>0</v>
      </c>
      <c r="BO301" s="218">
        <v>0</v>
      </c>
      <c r="BP301" s="218">
        <v>0</v>
      </c>
      <c r="BQ301" s="312">
        <v>0</v>
      </c>
      <c r="BR301" s="218">
        <v>0</v>
      </c>
      <c r="BS301" s="312">
        <v>0</v>
      </c>
      <c r="BT301" s="315">
        <v>3703462</v>
      </c>
      <c r="BU301" s="312">
        <v>0</v>
      </c>
      <c r="BV301" s="312">
        <v>100000</v>
      </c>
      <c r="BW301" s="312">
        <v>365000</v>
      </c>
      <c r="BX301" s="312">
        <v>11000000</v>
      </c>
      <c r="BY301" s="312">
        <v>0</v>
      </c>
      <c r="BZ301" s="312">
        <v>0</v>
      </c>
      <c r="CA301" s="312">
        <v>0</v>
      </c>
      <c r="CB301" s="312">
        <v>0</v>
      </c>
      <c r="CC301" s="312">
        <v>0</v>
      </c>
      <c r="CD301" s="312">
        <v>216000</v>
      </c>
      <c r="CE301" s="312">
        <v>216000</v>
      </c>
      <c r="CF301" s="312">
        <v>11681000</v>
      </c>
      <c r="CG301" s="312">
        <v>0</v>
      </c>
      <c r="CH301" s="312">
        <v>0</v>
      </c>
      <c r="CI301" s="312">
        <v>0</v>
      </c>
      <c r="CJ301" s="312">
        <v>0</v>
      </c>
      <c r="CK301" s="312">
        <v>0</v>
      </c>
      <c r="CL301" s="312">
        <v>0</v>
      </c>
      <c r="CM301" s="312">
        <v>0</v>
      </c>
      <c r="CN301" s="312">
        <v>0</v>
      </c>
      <c r="CO301" s="312">
        <v>0</v>
      </c>
      <c r="CP301" s="312">
        <v>0</v>
      </c>
      <c r="CQ301" s="312">
        <v>0</v>
      </c>
      <c r="CR301" s="312">
        <v>3487462</v>
      </c>
      <c r="CS301" s="312">
        <v>0</v>
      </c>
      <c r="CT301" s="315">
        <v>3487462</v>
      </c>
      <c r="CU301" s="312">
        <v>0</v>
      </c>
      <c r="CV301" s="312">
        <v>0</v>
      </c>
      <c r="CW301" s="312">
        <v>0</v>
      </c>
      <c r="CX301" s="312"/>
      <c r="CY301" s="312">
        <v>0</v>
      </c>
      <c r="CZ301" s="312">
        <v>0</v>
      </c>
      <c r="DA301" s="312">
        <v>216000</v>
      </c>
      <c r="DB301" s="312">
        <v>0</v>
      </c>
      <c r="DC301" s="312">
        <v>3703462</v>
      </c>
      <c r="DD301" s="312"/>
      <c r="DE301" s="312" t="s">
        <v>980</v>
      </c>
      <c r="DF301" s="312">
        <v>416666.66666666698</v>
      </c>
      <c r="DG301" s="310" t="s">
        <v>210</v>
      </c>
      <c r="DH301" s="310" t="s">
        <v>1235</v>
      </c>
      <c r="DI301" s="310" t="s">
        <v>1236</v>
      </c>
      <c r="DJ301" s="312"/>
      <c r="DK301" s="312"/>
      <c r="DL301" s="312"/>
      <c r="DM301" s="310"/>
      <c r="DN301" s="312"/>
      <c r="DO301" s="312"/>
      <c r="DP301" s="312"/>
      <c r="DQ301" s="312"/>
      <c r="DR301" s="317"/>
      <c r="DS301" s="317"/>
      <c r="DT301" s="305"/>
    </row>
    <row r="302" spans="1:124" s="304" customFormat="1" ht="20.25" customHeight="1" x14ac:dyDescent="0.35">
      <c r="A302" s="307">
        <v>299</v>
      </c>
      <c r="B302" s="307" t="s">
        <v>1103</v>
      </c>
      <c r="C302" s="308" t="s">
        <v>649</v>
      </c>
      <c r="D302" s="308" t="s">
        <v>192</v>
      </c>
      <c r="E302" s="308" t="s">
        <v>193</v>
      </c>
      <c r="F302" s="307" t="s">
        <v>151</v>
      </c>
      <c r="G302" s="308" t="s">
        <v>194</v>
      </c>
      <c r="H302" s="308" t="s">
        <v>129</v>
      </c>
      <c r="I302" s="308" t="s">
        <v>179</v>
      </c>
      <c r="J302" s="308" t="s">
        <v>131</v>
      </c>
      <c r="K302" s="308" t="s">
        <v>132</v>
      </c>
      <c r="L302" s="318">
        <v>44287</v>
      </c>
      <c r="M302" s="309"/>
      <c r="N302" s="309"/>
      <c r="O302" s="318"/>
      <c r="P302" s="310" t="s">
        <v>133</v>
      </c>
      <c r="Q302" s="311" t="s">
        <v>774</v>
      </c>
      <c r="R302" s="310" t="s">
        <v>134</v>
      </c>
      <c r="S302" s="312">
        <v>0</v>
      </c>
      <c r="T302" s="312">
        <v>5000000</v>
      </c>
      <c r="U302" s="312"/>
      <c r="V302" s="313">
        <v>5000000</v>
      </c>
      <c r="W302" s="312">
        <v>0</v>
      </c>
      <c r="X302" s="312">
        <v>0</v>
      </c>
      <c r="Y302" s="312">
        <v>0</v>
      </c>
      <c r="Z302" s="314">
        <v>200000</v>
      </c>
      <c r="AA302" s="312">
        <v>0</v>
      </c>
      <c r="AB302" s="312">
        <v>730000</v>
      </c>
      <c r="AC302" s="315">
        <v>930000</v>
      </c>
      <c r="AD302" s="312" t="s">
        <v>1246</v>
      </c>
      <c r="AE302" s="316">
        <v>26</v>
      </c>
      <c r="AF302" s="316">
        <v>24</v>
      </c>
      <c r="AG302" s="316">
        <v>0</v>
      </c>
      <c r="AH302" s="316">
        <v>0</v>
      </c>
      <c r="AI302" s="316">
        <v>0</v>
      </c>
      <c r="AJ302" s="316">
        <v>24</v>
      </c>
      <c r="AK302" s="316">
        <v>0</v>
      </c>
      <c r="AL302" s="316">
        <v>0</v>
      </c>
      <c r="AM302" s="316">
        <v>0</v>
      </c>
      <c r="AN302" s="316">
        <v>0</v>
      </c>
      <c r="AO302" s="316">
        <v>0</v>
      </c>
      <c r="AP302" s="316">
        <v>0</v>
      </c>
      <c r="AQ302" s="312">
        <v>4615384.6153999995</v>
      </c>
      <c r="AR302" s="312">
        <v>0</v>
      </c>
      <c r="AS302" s="312">
        <v>0</v>
      </c>
      <c r="AT302" s="312">
        <v>4615384.6153999995</v>
      </c>
      <c r="AU302" s="312">
        <v>0</v>
      </c>
      <c r="AV302" s="312">
        <v>0</v>
      </c>
      <c r="AW302" s="312">
        <v>0</v>
      </c>
      <c r="AX302" s="312">
        <v>200000</v>
      </c>
      <c r="AY302" s="218">
        <v>0</v>
      </c>
      <c r="AZ302" s="312">
        <v>0</v>
      </c>
      <c r="BA302" s="218">
        <v>0</v>
      </c>
      <c r="BB302" s="312">
        <v>0</v>
      </c>
      <c r="BC302" s="312">
        <v>0</v>
      </c>
      <c r="BD302" s="312">
        <v>673846</v>
      </c>
      <c r="BE302" s="312">
        <v>873846</v>
      </c>
      <c r="BF302" s="218">
        <v>85000</v>
      </c>
      <c r="BG302" s="218">
        <v>0</v>
      </c>
      <c r="BH302" s="218">
        <v>0</v>
      </c>
      <c r="BI302" s="218">
        <v>0</v>
      </c>
      <c r="BJ302" s="218">
        <v>0</v>
      </c>
      <c r="BK302" s="218">
        <v>0</v>
      </c>
      <c r="BL302" s="218">
        <v>0</v>
      </c>
      <c r="BM302" s="218">
        <v>0</v>
      </c>
      <c r="BN302" s="218">
        <v>0</v>
      </c>
      <c r="BO302" s="218">
        <v>0</v>
      </c>
      <c r="BP302" s="218">
        <v>0</v>
      </c>
      <c r="BQ302" s="312">
        <v>0</v>
      </c>
      <c r="BR302" s="218">
        <v>0</v>
      </c>
      <c r="BS302" s="312">
        <v>85000</v>
      </c>
      <c r="BT302" s="315">
        <v>5574230.6153999995</v>
      </c>
      <c r="BU302" s="312">
        <v>0</v>
      </c>
      <c r="BV302" s="312">
        <v>200000</v>
      </c>
      <c r="BW302" s="312">
        <v>673846</v>
      </c>
      <c r="BX302" s="312">
        <v>11000000</v>
      </c>
      <c r="BY302" s="312">
        <v>0</v>
      </c>
      <c r="BZ302" s="312">
        <v>0</v>
      </c>
      <c r="CA302" s="312">
        <v>400000</v>
      </c>
      <c r="CB302" s="312">
        <v>50000</v>
      </c>
      <c r="CC302" s="312">
        <v>75000</v>
      </c>
      <c r="CD302" s="312">
        <v>0</v>
      </c>
      <c r="CE302" s="312">
        <v>525000</v>
      </c>
      <c r="CF302" s="312">
        <v>12398846</v>
      </c>
      <c r="CG302" s="312">
        <v>0</v>
      </c>
      <c r="CH302" s="312">
        <v>0</v>
      </c>
      <c r="CI302" s="312">
        <v>0</v>
      </c>
      <c r="CJ302" s="312">
        <v>0</v>
      </c>
      <c r="CK302" s="312">
        <v>0</v>
      </c>
      <c r="CL302" s="312">
        <v>50000</v>
      </c>
      <c r="CM302" s="312">
        <v>0</v>
      </c>
      <c r="CN302" s="312">
        <v>0</v>
      </c>
      <c r="CO302" s="312">
        <v>0</v>
      </c>
      <c r="CP302" s="312">
        <v>0</v>
      </c>
      <c r="CQ302" s="312">
        <v>50000</v>
      </c>
      <c r="CR302" s="312">
        <v>4999231</v>
      </c>
      <c r="CS302" s="312">
        <v>0</v>
      </c>
      <c r="CT302" s="315">
        <v>4999231</v>
      </c>
      <c r="CU302" s="312">
        <v>850000</v>
      </c>
      <c r="CV302" s="312">
        <v>0</v>
      </c>
      <c r="CW302" s="312">
        <v>150000</v>
      </c>
      <c r="CX302" s="312"/>
      <c r="CY302" s="312">
        <v>0</v>
      </c>
      <c r="CZ302" s="312">
        <v>1000000</v>
      </c>
      <c r="DA302" s="312">
        <v>1525000</v>
      </c>
      <c r="DB302" s="312">
        <v>100000</v>
      </c>
      <c r="DC302" s="312">
        <v>6674231</v>
      </c>
      <c r="DD302" s="312"/>
      <c r="DE302" s="312" t="s">
        <v>980</v>
      </c>
      <c r="DF302" s="312">
        <v>416666.66666666698</v>
      </c>
      <c r="DG302" s="310" t="s">
        <v>200</v>
      </c>
      <c r="DH302" s="310" t="s">
        <v>1235</v>
      </c>
      <c r="DI302" s="310" t="s">
        <v>1236</v>
      </c>
      <c r="DJ302" s="312"/>
      <c r="DK302" s="312"/>
      <c r="DL302" s="312"/>
      <c r="DM302" s="310"/>
      <c r="DN302" s="312"/>
      <c r="DO302" s="312"/>
      <c r="DP302" s="312"/>
      <c r="DQ302" s="312"/>
      <c r="DR302" s="317"/>
      <c r="DS302" s="317"/>
      <c r="DT302" s="305"/>
    </row>
    <row r="303" spans="1:124" s="304" customFormat="1" ht="20.25" customHeight="1" x14ac:dyDescent="0.35">
      <c r="A303" s="307">
        <v>300</v>
      </c>
      <c r="B303" s="307" t="s">
        <v>1104</v>
      </c>
      <c r="C303" s="308" t="s">
        <v>650</v>
      </c>
      <c r="D303" s="308" t="s">
        <v>192</v>
      </c>
      <c r="E303" s="308" t="s">
        <v>193</v>
      </c>
      <c r="F303" s="307" t="s">
        <v>151</v>
      </c>
      <c r="G303" s="308" t="s">
        <v>194</v>
      </c>
      <c r="H303" s="308" t="s">
        <v>129</v>
      </c>
      <c r="I303" s="308" t="s">
        <v>179</v>
      </c>
      <c r="J303" s="308" t="s">
        <v>131</v>
      </c>
      <c r="K303" s="308" t="s">
        <v>132</v>
      </c>
      <c r="L303" s="318">
        <v>44287</v>
      </c>
      <c r="M303" s="309"/>
      <c r="N303" s="309"/>
      <c r="O303" s="318"/>
      <c r="P303" s="310" t="s">
        <v>133</v>
      </c>
      <c r="Q303" s="311" t="s">
        <v>774</v>
      </c>
      <c r="R303" s="310" t="s">
        <v>134</v>
      </c>
      <c r="S303" s="312">
        <v>0</v>
      </c>
      <c r="T303" s="312">
        <v>5000000</v>
      </c>
      <c r="U303" s="312"/>
      <c r="V303" s="313">
        <v>5000000</v>
      </c>
      <c r="W303" s="312">
        <v>0</v>
      </c>
      <c r="X303" s="312">
        <v>0</v>
      </c>
      <c r="Y303" s="312">
        <v>0</v>
      </c>
      <c r="Z303" s="314">
        <v>200000</v>
      </c>
      <c r="AA303" s="312">
        <v>0</v>
      </c>
      <c r="AB303" s="312">
        <v>730000</v>
      </c>
      <c r="AC303" s="315">
        <v>930000</v>
      </c>
      <c r="AD303" s="312" t="s">
        <v>1246</v>
      </c>
      <c r="AE303" s="316">
        <v>26</v>
      </c>
      <c r="AF303" s="316">
        <v>26</v>
      </c>
      <c r="AG303" s="316">
        <v>0</v>
      </c>
      <c r="AH303" s="316">
        <v>0</v>
      </c>
      <c r="AI303" s="316">
        <v>0</v>
      </c>
      <c r="AJ303" s="316">
        <v>26</v>
      </c>
      <c r="AK303" s="316">
        <v>0</v>
      </c>
      <c r="AL303" s="316">
        <v>0</v>
      </c>
      <c r="AM303" s="316">
        <v>0</v>
      </c>
      <c r="AN303" s="316">
        <v>0</v>
      </c>
      <c r="AO303" s="316">
        <v>0</v>
      </c>
      <c r="AP303" s="316">
        <v>0</v>
      </c>
      <c r="AQ303" s="312">
        <v>5000000</v>
      </c>
      <c r="AR303" s="312">
        <v>0</v>
      </c>
      <c r="AS303" s="312">
        <v>0</v>
      </c>
      <c r="AT303" s="312">
        <v>5000000</v>
      </c>
      <c r="AU303" s="312">
        <v>0</v>
      </c>
      <c r="AV303" s="312">
        <v>0</v>
      </c>
      <c r="AW303" s="312">
        <v>0</v>
      </c>
      <c r="AX303" s="312">
        <v>200000</v>
      </c>
      <c r="AY303" s="218">
        <v>0</v>
      </c>
      <c r="AZ303" s="312">
        <v>0</v>
      </c>
      <c r="BA303" s="218">
        <v>0</v>
      </c>
      <c r="BB303" s="312">
        <v>0</v>
      </c>
      <c r="BC303" s="312">
        <v>0</v>
      </c>
      <c r="BD303" s="312">
        <v>730000</v>
      </c>
      <c r="BE303" s="312">
        <v>930000</v>
      </c>
      <c r="BF303" s="218">
        <v>506711</v>
      </c>
      <c r="BG303" s="218">
        <v>0</v>
      </c>
      <c r="BH303" s="218">
        <v>0</v>
      </c>
      <c r="BI303" s="218">
        <v>0</v>
      </c>
      <c r="BJ303" s="218">
        <v>0</v>
      </c>
      <c r="BK303" s="218">
        <v>200000</v>
      </c>
      <c r="BL303" s="218">
        <v>0</v>
      </c>
      <c r="BM303" s="218">
        <v>0</v>
      </c>
      <c r="BN303" s="218">
        <v>0</v>
      </c>
      <c r="BO303" s="218">
        <v>0</v>
      </c>
      <c r="BP303" s="218">
        <v>0</v>
      </c>
      <c r="BQ303" s="312">
        <v>0</v>
      </c>
      <c r="BR303" s="218">
        <v>0</v>
      </c>
      <c r="BS303" s="312">
        <v>706711</v>
      </c>
      <c r="BT303" s="315">
        <v>6636711</v>
      </c>
      <c r="BU303" s="312">
        <v>0</v>
      </c>
      <c r="BV303" s="312">
        <v>200000</v>
      </c>
      <c r="BW303" s="312">
        <v>730000</v>
      </c>
      <c r="BX303" s="312">
        <v>11000000</v>
      </c>
      <c r="BY303" s="312">
        <v>0</v>
      </c>
      <c r="BZ303" s="312">
        <v>0</v>
      </c>
      <c r="CA303" s="312">
        <v>400000</v>
      </c>
      <c r="CB303" s="312">
        <v>50000</v>
      </c>
      <c r="CC303" s="312">
        <v>75000</v>
      </c>
      <c r="CD303" s="312">
        <v>0</v>
      </c>
      <c r="CE303" s="312">
        <v>525000</v>
      </c>
      <c r="CF303" s="312">
        <v>12455000</v>
      </c>
      <c r="CG303" s="312">
        <v>0</v>
      </c>
      <c r="CH303" s="312">
        <v>0</v>
      </c>
      <c r="CI303" s="312">
        <v>0</v>
      </c>
      <c r="CJ303" s="312">
        <v>0</v>
      </c>
      <c r="CK303" s="312">
        <v>0</v>
      </c>
      <c r="CL303" s="312">
        <v>0</v>
      </c>
      <c r="CM303" s="312">
        <v>0</v>
      </c>
      <c r="CN303" s="312">
        <v>0</v>
      </c>
      <c r="CO303" s="312">
        <v>0</v>
      </c>
      <c r="CP303" s="312">
        <v>0</v>
      </c>
      <c r="CQ303" s="312">
        <v>0</v>
      </c>
      <c r="CR303" s="312">
        <v>6111711</v>
      </c>
      <c r="CS303" s="312">
        <v>0</v>
      </c>
      <c r="CT303" s="315">
        <v>6111711</v>
      </c>
      <c r="CU303" s="312">
        <v>850000</v>
      </c>
      <c r="CV303" s="312">
        <v>0</v>
      </c>
      <c r="CW303" s="312">
        <v>150000</v>
      </c>
      <c r="CX303" s="312"/>
      <c r="CY303" s="312">
        <v>0</v>
      </c>
      <c r="CZ303" s="312">
        <v>1000000</v>
      </c>
      <c r="DA303" s="312">
        <v>1525000</v>
      </c>
      <c r="DB303" s="312">
        <v>100000</v>
      </c>
      <c r="DC303" s="312">
        <v>7736711</v>
      </c>
      <c r="DD303" s="312"/>
      <c r="DE303" s="312" t="s">
        <v>980</v>
      </c>
      <c r="DF303" s="312">
        <v>416666.66666666698</v>
      </c>
      <c r="DG303" s="310" t="s">
        <v>195</v>
      </c>
      <c r="DH303" s="310" t="s">
        <v>1235</v>
      </c>
      <c r="DI303" s="310" t="s">
        <v>1236</v>
      </c>
      <c r="DJ303" s="312"/>
      <c r="DK303" s="312"/>
      <c r="DL303" s="312"/>
      <c r="DM303" s="310"/>
      <c r="DN303" s="312"/>
      <c r="DO303" s="312"/>
      <c r="DP303" s="312"/>
      <c r="DQ303" s="312"/>
      <c r="DR303" s="317"/>
      <c r="DS303" s="317"/>
      <c r="DT303" s="305"/>
    </row>
    <row r="304" spans="1:124" s="304" customFormat="1" ht="20.25" customHeight="1" x14ac:dyDescent="0.35">
      <c r="A304" s="307">
        <v>301</v>
      </c>
      <c r="B304" s="307" t="s">
        <v>1105</v>
      </c>
      <c r="C304" s="308" t="s">
        <v>651</v>
      </c>
      <c r="D304" s="308" t="s">
        <v>192</v>
      </c>
      <c r="E304" s="308" t="s">
        <v>193</v>
      </c>
      <c r="F304" s="307" t="s">
        <v>151</v>
      </c>
      <c r="G304" s="308" t="s">
        <v>194</v>
      </c>
      <c r="H304" s="308" t="s">
        <v>129</v>
      </c>
      <c r="I304" s="308" t="s">
        <v>179</v>
      </c>
      <c r="J304" s="308" t="s">
        <v>131</v>
      </c>
      <c r="K304" s="308" t="s">
        <v>132</v>
      </c>
      <c r="L304" s="318">
        <v>44291</v>
      </c>
      <c r="M304" s="309"/>
      <c r="N304" s="309"/>
      <c r="O304" s="318"/>
      <c r="P304" s="310" t="s">
        <v>133</v>
      </c>
      <c r="Q304" s="311" t="s">
        <v>774</v>
      </c>
      <c r="R304" s="310" t="s">
        <v>134</v>
      </c>
      <c r="S304" s="312">
        <v>0</v>
      </c>
      <c r="T304" s="312">
        <v>5000000</v>
      </c>
      <c r="U304" s="312"/>
      <c r="V304" s="313">
        <v>5000000</v>
      </c>
      <c r="W304" s="312">
        <v>0</v>
      </c>
      <c r="X304" s="312">
        <v>0</v>
      </c>
      <c r="Y304" s="312">
        <v>0</v>
      </c>
      <c r="Z304" s="314">
        <v>200000</v>
      </c>
      <c r="AA304" s="312">
        <v>0</v>
      </c>
      <c r="AB304" s="312">
        <v>730000</v>
      </c>
      <c r="AC304" s="315">
        <v>930000</v>
      </c>
      <c r="AD304" s="312" t="s">
        <v>1246</v>
      </c>
      <c r="AE304" s="316">
        <v>26</v>
      </c>
      <c r="AF304" s="316">
        <v>26</v>
      </c>
      <c r="AG304" s="316">
        <v>0</v>
      </c>
      <c r="AH304" s="316">
        <v>0</v>
      </c>
      <c r="AI304" s="316">
        <v>0</v>
      </c>
      <c r="AJ304" s="316">
        <v>26</v>
      </c>
      <c r="AK304" s="316">
        <v>0</v>
      </c>
      <c r="AL304" s="316">
        <v>0</v>
      </c>
      <c r="AM304" s="316">
        <v>0</v>
      </c>
      <c r="AN304" s="316">
        <v>0</v>
      </c>
      <c r="AO304" s="316">
        <v>0</v>
      </c>
      <c r="AP304" s="316">
        <v>0</v>
      </c>
      <c r="AQ304" s="312">
        <v>5000000</v>
      </c>
      <c r="AR304" s="312">
        <v>0</v>
      </c>
      <c r="AS304" s="312">
        <v>0</v>
      </c>
      <c r="AT304" s="312">
        <v>5000000</v>
      </c>
      <c r="AU304" s="312">
        <v>0</v>
      </c>
      <c r="AV304" s="312">
        <v>0</v>
      </c>
      <c r="AW304" s="312">
        <v>0</v>
      </c>
      <c r="AX304" s="312">
        <v>200000</v>
      </c>
      <c r="AY304" s="218">
        <v>0</v>
      </c>
      <c r="AZ304" s="312">
        <v>0</v>
      </c>
      <c r="BA304" s="218">
        <v>0</v>
      </c>
      <c r="BB304" s="312">
        <v>0</v>
      </c>
      <c r="BC304" s="312">
        <v>0</v>
      </c>
      <c r="BD304" s="312">
        <v>730000</v>
      </c>
      <c r="BE304" s="312">
        <v>930000</v>
      </c>
      <c r="BF304" s="218">
        <v>1579764</v>
      </c>
      <c r="BG304" s="218">
        <v>0</v>
      </c>
      <c r="BH304" s="218">
        <v>0</v>
      </c>
      <c r="BI304" s="218">
        <v>0</v>
      </c>
      <c r="BJ304" s="218">
        <v>0</v>
      </c>
      <c r="BK304" s="218">
        <v>400000</v>
      </c>
      <c r="BL304" s="218">
        <v>0</v>
      </c>
      <c r="BM304" s="218">
        <v>0</v>
      </c>
      <c r="BN304" s="218">
        <v>0</v>
      </c>
      <c r="BO304" s="218">
        <v>0</v>
      </c>
      <c r="BP304" s="218">
        <v>0</v>
      </c>
      <c r="BQ304" s="312">
        <v>0</v>
      </c>
      <c r="BR304" s="218">
        <v>0</v>
      </c>
      <c r="BS304" s="312">
        <v>1979764</v>
      </c>
      <c r="BT304" s="315">
        <v>7909764</v>
      </c>
      <c r="BU304" s="312">
        <v>0</v>
      </c>
      <c r="BV304" s="312">
        <v>200000</v>
      </c>
      <c r="BW304" s="312">
        <v>730000</v>
      </c>
      <c r="BX304" s="312">
        <v>11000000</v>
      </c>
      <c r="BY304" s="312">
        <v>0</v>
      </c>
      <c r="BZ304" s="312">
        <v>0</v>
      </c>
      <c r="CA304" s="312">
        <v>400000</v>
      </c>
      <c r="CB304" s="312">
        <v>50000</v>
      </c>
      <c r="CC304" s="312">
        <v>75000</v>
      </c>
      <c r="CD304" s="312">
        <v>0</v>
      </c>
      <c r="CE304" s="312">
        <v>525000</v>
      </c>
      <c r="CF304" s="312">
        <v>12455000</v>
      </c>
      <c r="CG304" s="312">
        <v>0</v>
      </c>
      <c r="CH304" s="312">
        <v>0</v>
      </c>
      <c r="CI304" s="312">
        <v>0</v>
      </c>
      <c r="CJ304" s="312">
        <v>0</v>
      </c>
      <c r="CK304" s="312">
        <v>0</v>
      </c>
      <c r="CL304" s="312">
        <v>50000</v>
      </c>
      <c r="CM304" s="312">
        <v>0</v>
      </c>
      <c r="CN304" s="312">
        <v>0</v>
      </c>
      <c r="CO304" s="312">
        <v>376000</v>
      </c>
      <c r="CP304" s="312">
        <v>0</v>
      </c>
      <c r="CQ304" s="312">
        <v>426000</v>
      </c>
      <c r="CR304" s="312">
        <v>6958764</v>
      </c>
      <c r="CS304" s="312">
        <v>0</v>
      </c>
      <c r="CT304" s="315">
        <v>6958764</v>
      </c>
      <c r="CU304" s="312">
        <v>850000</v>
      </c>
      <c r="CV304" s="312">
        <v>0</v>
      </c>
      <c r="CW304" s="312">
        <v>150000</v>
      </c>
      <c r="CX304" s="312"/>
      <c r="CY304" s="312">
        <v>0</v>
      </c>
      <c r="CZ304" s="312">
        <v>1000000</v>
      </c>
      <c r="DA304" s="312">
        <v>1525000</v>
      </c>
      <c r="DB304" s="312">
        <v>100000</v>
      </c>
      <c r="DC304" s="312">
        <v>9009764</v>
      </c>
      <c r="DD304" s="312"/>
      <c r="DE304" s="312" t="s">
        <v>980</v>
      </c>
      <c r="DF304" s="312">
        <v>416666.66666666698</v>
      </c>
      <c r="DG304" s="310" t="s">
        <v>188</v>
      </c>
      <c r="DH304" s="310" t="s">
        <v>1235</v>
      </c>
      <c r="DI304" s="310" t="s">
        <v>1236</v>
      </c>
      <c r="DJ304" s="312"/>
      <c r="DK304" s="312"/>
      <c r="DL304" s="312"/>
      <c r="DM304" s="310"/>
      <c r="DN304" s="312"/>
      <c r="DO304" s="312"/>
      <c r="DP304" s="312"/>
      <c r="DQ304" s="312"/>
      <c r="DR304" s="317"/>
      <c r="DS304" s="317"/>
      <c r="DT304" s="305"/>
    </row>
    <row r="305" spans="1:124" s="304" customFormat="1" ht="20.25" customHeight="1" x14ac:dyDescent="0.35">
      <c r="A305" s="307">
        <v>302</v>
      </c>
      <c r="B305" s="307" t="s">
        <v>1107</v>
      </c>
      <c r="C305" s="308" t="s">
        <v>652</v>
      </c>
      <c r="D305" s="308" t="s">
        <v>192</v>
      </c>
      <c r="E305" s="308" t="s">
        <v>193</v>
      </c>
      <c r="F305" s="307" t="s">
        <v>151</v>
      </c>
      <c r="G305" s="308" t="s">
        <v>194</v>
      </c>
      <c r="H305" s="308" t="s">
        <v>129</v>
      </c>
      <c r="I305" s="308" t="s">
        <v>179</v>
      </c>
      <c r="J305" s="308" t="s">
        <v>131</v>
      </c>
      <c r="K305" s="308" t="s">
        <v>132</v>
      </c>
      <c r="L305" s="318">
        <v>44292</v>
      </c>
      <c r="M305" s="309"/>
      <c r="N305" s="309"/>
      <c r="O305" s="318"/>
      <c r="P305" s="310" t="s">
        <v>133</v>
      </c>
      <c r="Q305" s="311" t="s">
        <v>774</v>
      </c>
      <c r="R305" s="310" t="s">
        <v>134</v>
      </c>
      <c r="S305" s="312">
        <v>0</v>
      </c>
      <c r="T305" s="312">
        <v>5000000</v>
      </c>
      <c r="U305" s="312"/>
      <c r="V305" s="313">
        <v>5000000</v>
      </c>
      <c r="W305" s="312">
        <v>0</v>
      </c>
      <c r="X305" s="312">
        <v>0</v>
      </c>
      <c r="Y305" s="312">
        <v>0</v>
      </c>
      <c r="Z305" s="314">
        <v>200000</v>
      </c>
      <c r="AA305" s="312">
        <v>0</v>
      </c>
      <c r="AB305" s="312">
        <v>730000</v>
      </c>
      <c r="AC305" s="315">
        <v>930000</v>
      </c>
      <c r="AD305" s="312" t="s">
        <v>1246</v>
      </c>
      <c r="AE305" s="316">
        <v>26</v>
      </c>
      <c r="AF305" s="316">
        <v>25</v>
      </c>
      <c r="AG305" s="316">
        <v>1</v>
      </c>
      <c r="AH305" s="316">
        <v>0</v>
      </c>
      <c r="AI305" s="316">
        <v>0</v>
      </c>
      <c r="AJ305" s="316">
        <v>26</v>
      </c>
      <c r="AK305" s="316">
        <v>0</v>
      </c>
      <c r="AL305" s="316">
        <v>0</v>
      </c>
      <c r="AM305" s="316">
        <v>0</v>
      </c>
      <c r="AN305" s="316">
        <v>0</v>
      </c>
      <c r="AO305" s="316">
        <v>0</v>
      </c>
      <c r="AP305" s="316">
        <v>0</v>
      </c>
      <c r="AQ305" s="312">
        <v>5000000</v>
      </c>
      <c r="AR305" s="312">
        <v>0</v>
      </c>
      <c r="AS305" s="312">
        <v>0</v>
      </c>
      <c r="AT305" s="312">
        <v>5000000</v>
      </c>
      <c r="AU305" s="312">
        <v>0</v>
      </c>
      <c r="AV305" s="312">
        <v>0</v>
      </c>
      <c r="AW305" s="312">
        <v>0</v>
      </c>
      <c r="AX305" s="312">
        <v>200000</v>
      </c>
      <c r="AY305" s="218">
        <v>0</v>
      </c>
      <c r="AZ305" s="312">
        <v>0</v>
      </c>
      <c r="BA305" s="218">
        <v>0</v>
      </c>
      <c r="BB305" s="312">
        <v>0</v>
      </c>
      <c r="BC305" s="312">
        <v>0</v>
      </c>
      <c r="BD305" s="312">
        <v>701923</v>
      </c>
      <c r="BE305" s="312">
        <v>901923</v>
      </c>
      <c r="BF305" s="218">
        <v>335386</v>
      </c>
      <c r="BG305" s="218">
        <v>0</v>
      </c>
      <c r="BH305" s="218">
        <v>0</v>
      </c>
      <c r="BI305" s="218">
        <v>0</v>
      </c>
      <c r="BJ305" s="218">
        <v>0</v>
      </c>
      <c r="BK305" s="218">
        <v>50000</v>
      </c>
      <c r="BL305" s="218">
        <v>0</v>
      </c>
      <c r="BM305" s="218">
        <v>0</v>
      </c>
      <c r="BN305" s="218">
        <v>0</v>
      </c>
      <c r="BO305" s="218">
        <v>0</v>
      </c>
      <c r="BP305" s="218">
        <v>0</v>
      </c>
      <c r="BQ305" s="312">
        <v>0</v>
      </c>
      <c r="BR305" s="218">
        <v>0</v>
      </c>
      <c r="BS305" s="312">
        <v>385386</v>
      </c>
      <c r="BT305" s="315">
        <v>6287309</v>
      </c>
      <c r="BU305" s="312">
        <v>0</v>
      </c>
      <c r="BV305" s="312">
        <v>200000</v>
      </c>
      <c r="BW305" s="312">
        <v>701923</v>
      </c>
      <c r="BX305" s="312">
        <v>11000000</v>
      </c>
      <c r="BY305" s="312">
        <v>0</v>
      </c>
      <c r="BZ305" s="312">
        <v>0</v>
      </c>
      <c r="CA305" s="312">
        <v>400000</v>
      </c>
      <c r="CB305" s="312">
        <v>50000</v>
      </c>
      <c r="CC305" s="312">
        <v>75000</v>
      </c>
      <c r="CD305" s="312">
        <v>0</v>
      </c>
      <c r="CE305" s="312">
        <v>525000</v>
      </c>
      <c r="CF305" s="312">
        <v>12426923</v>
      </c>
      <c r="CG305" s="312">
        <v>0</v>
      </c>
      <c r="CH305" s="312">
        <v>0</v>
      </c>
      <c r="CI305" s="312">
        <v>0</v>
      </c>
      <c r="CJ305" s="312">
        <v>0</v>
      </c>
      <c r="CK305" s="312">
        <v>0</v>
      </c>
      <c r="CL305" s="312">
        <v>50000</v>
      </c>
      <c r="CM305" s="312">
        <v>0</v>
      </c>
      <c r="CN305" s="312">
        <v>0</v>
      </c>
      <c r="CO305" s="312">
        <v>1560000</v>
      </c>
      <c r="CP305" s="312">
        <v>0</v>
      </c>
      <c r="CQ305" s="312">
        <v>1610000</v>
      </c>
      <c r="CR305" s="312">
        <v>4152309</v>
      </c>
      <c r="CS305" s="312">
        <v>0</v>
      </c>
      <c r="CT305" s="315">
        <v>4152309</v>
      </c>
      <c r="CU305" s="312">
        <v>850000</v>
      </c>
      <c r="CV305" s="312">
        <v>0</v>
      </c>
      <c r="CW305" s="312">
        <v>150000</v>
      </c>
      <c r="CX305" s="312"/>
      <c r="CY305" s="312">
        <v>0</v>
      </c>
      <c r="CZ305" s="312">
        <v>1000000</v>
      </c>
      <c r="DA305" s="312">
        <v>1525000</v>
      </c>
      <c r="DB305" s="312">
        <v>100000</v>
      </c>
      <c r="DC305" s="312">
        <v>7387309</v>
      </c>
      <c r="DD305" s="312"/>
      <c r="DE305" s="312" t="s">
        <v>980</v>
      </c>
      <c r="DF305" s="312">
        <v>416666.66666666698</v>
      </c>
      <c r="DG305" s="310" t="s">
        <v>195</v>
      </c>
      <c r="DH305" s="310" t="s">
        <v>1235</v>
      </c>
      <c r="DI305" s="310" t="s">
        <v>1236</v>
      </c>
      <c r="DJ305" s="312"/>
      <c r="DK305" s="312"/>
      <c r="DL305" s="312"/>
      <c r="DM305" s="310"/>
      <c r="DN305" s="312"/>
      <c r="DO305" s="312"/>
      <c r="DP305" s="312"/>
      <c r="DQ305" s="312"/>
      <c r="DR305" s="317"/>
      <c r="DS305" s="317"/>
      <c r="DT305" s="305"/>
    </row>
    <row r="306" spans="1:124" s="304" customFormat="1" ht="20.25" customHeight="1" x14ac:dyDescent="0.35">
      <c r="A306" s="307">
        <v>303</v>
      </c>
      <c r="B306" s="307" t="s">
        <v>1108</v>
      </c>
      <c r="C306" s="308" t="s">
        <v>653</v>
      </c>
      <c r="D306" s="308" t="s">
        <v>192</v>
      </c>
      <c r="E306" s="308" t="s">
        <v>193</v>
      </c>
      <c r="F306" s="307" t="s">
        <v>151</v>
      </c>
      <c r="G306" s="308" t="s">
        <v>194</v>
      </c>
      <c r="H306" s="308" t="s">
        <v>129</v>
      </c>
      <c r="I306" s="308" t="s">
        <v>179</v>
      </c>
      <c r="J306" s="308" t="s">
        <v>131</v>
      </c>
      <c r="K306" s="308" t="s">
        <v>132</v>
      </c>
      <c r="L306" s="318">
        <v>44295</v>
      </c>
      <c r="M306" s="309"/>
      <c r="N306" s="309"/>
      <c r="O306" s="318"/>
      <c r="P306" s="310" t="s">
        <v>133</v>
      </c>
      <c r="Q306" s="311" t="s">
        <v>774</v>
      </c>
      <c r="R306" s="310" t="s">
        <v>134</v>
      </c>
      <c r="S306" s="312">
        <v>0</v>
      </c>
      <c r="T306" s="312">
        <v>5000000</v>
      </c>
      <c r="U306" s="312"/>
      <c r="V306" s="313">
        <v>5000000</v>
      </c>
      <c r="W306" s="312">
        <v>0</v>
      </c>
      <c r="X306" s="312">
        <v>0</v>
      </c>
      <c r="Y306" s="312">
        <v>0</v>
      </c>
      <c r="Z306" s="314">
        <v>200000</v>
      </c>
      <c r="AA306" s="312">
        <v>0</v>
      </c>
      <c r="AB306" s="312">
        <v>730000</v>
      </c>
      <c r="AC306" s="315">
        <v>930000</v>
      </c>
      <c r="AD306" s="312" t="s">
        <v>1246</v>
      </c>
      <c r="AE306" s="316">
        <v>26</v>
      </c>
      <c r="AF306" s="316">
        <v>25</v>
      </c>
      <c r="AG306" s="316">
        <v>1</v>
      </c>
      <c r="AH306" s="316">
        <v>0</v>
      </c>
      <c r="AI306" s="316">
        <v>0</v>
      </c>
      <c r="AJ306" s="316">
        <v>26</v>
      </c>
      <c r="AK306" s="316">
        <v>0</v>
      </c>
      <c r="AL306" s="316">
        <v>0</v>
      </c>
      <c r="AM306" s="316">
        <v>0</v>
      </c>
      <c r="AN306" s="316">
        <v>0</v>
      </c>
      <c r="AO306" s="316">
        <v>0</v>
      </c>
      <c r="AP306" s="316">
        <v>0</v>
      </c>
      <c r="AQ306" s="312">
        <v>5000000</v>
      </c>
      <c r="AR306" s="312">
        <v>0</v>
      </c>
      <c r="AS306" s="312">
        <v>0</v>
      </c>
      <c r="AT306" s="312">
        <v>5000000</v>
      </c>
      <c r="AU306" s="312">
        <v>0</v>
      </c>
      <c r="AV306" s="312">
        <v>0</v>
      </c>
      <c r="AW306" s="312">
        <v>0</v>
      </c>
      <c r="AX306" s="312">
        <v>200000</v>
      </c>
      <c r="AY306" s="218">
        <v>0</v>
      </c>
      <c r="AZ306" s="312">
        <v>0</v>
      </c>
      <c r="BA306" s="218">
        <v>0</v>
      </c>
      <c r="BB306" s="312">
        <v>0</v>
      </c>
      <c r="BC306" s="312">
        <v>0</v>
      </c>
      <c r="BD306" s="312">
        <v>701923</v>
      </c>
      <c r="BE306" s="312">
        <v>901923</v>
      </c>
      <c r="BF306" s="218">
        <v>302517</v>
      </c>
      <c r="BG306" s="218">
        <v>50000</v>
      </c>
      <c r="BH306" s="218">
        <v>0</v>
      </c>
      <c r="BI306" s="218">
        <v>0</v>
      </c>
      <c r="BJ306" s="218">
        <v>0</v>
      </c>
      <c r="BK306" s="218">
        <v>100000</v>
      </c>
      <c r="BL306" s="218">
        <v>0</v>
      </c>
      <c r="BM306" s="218">
        <v>0</v>
      </c>
      <c r="BN306" s="218">
        <v>0</v>
      </c>
      <c r="BO306" s="218">
        <v>0</v>
      </c>
      <c r="BP306" s="218">
        <v>0</v>
      </c>
      <c r="BQ306" s="312">
        <v>0</v>
      </c>
      <c r="BR306" s="218">
        <v>0</v>
      </c>
      <c r="BS306" s="312">
        <v>452517</v>
      </c>
      <c r="BT306" s="315">
        <v>6354440</v>
      </c>
      <c r="BU306" s="312">
        <v>0</v>
      </c>
      <c r="BV306" s="312">
        <v>200000</v>
      </c>
      <c r="BW306" s="312">
        <v>701923</v>
      </c>
      <c r="BX306" s="312">
        <v>11000000</v>
      </c>
      <c r="BY306" s="312">
        <v>0</v>
      </c>
      <c r="BZ306" s="312">
        <v>0</v>
      </c>
      <c r="CA306" s="312">
        <v>400000</v>
      </c>
      <c r="CB306" s="312">
        <v>50000</v>
      </c>
      <c r="CC306" s="312">
        <v>75000</v>
      </c>
      <c r="CD306" s="312">
        <v>0</v>
      </c>
      <c r="CE306" s="312">
        <v>525000</v>
      </c>
      <c r="CF306" s="312">
        <v>12426923</v>
      </c>
      <c r="CG306" s="312">
        <v>0</v>
      </c>
      <c r="CH306" s="312">
        <v>0</v>
      </c>
      <c r="CI306" s="312">
        <v>0</v>
      </c>
      <c r="CJ306" s="312">
        <v>0</v>
      </c>
      <c r="CK306" s="312">
        <v>0</v>
      </c>
      <c r="CL306" s="312">
        <v>50000</v>
      </c>
      <c r="CM306" s="312">
        <v>350000</v>
      </c>
      <c r="CN306" s="312">
        <v>0</v>
      </c>
      <c r="CO306" s="312">
        <v>469000</v>
      </c>
      <c r="CP306" s="312">
        <v>0</v>
      </c>
      <c r="CQ306" s="312">
        <v>869000</v>
      </c>
      <c r="CR306" s="312">
        <v>4960440</v>
      </c>
      <c r="CS306" s="312">
        <v>0</v>
      </c>
      <c r="CT306" s="315">
        <v>4960440</v>
      </c>
      <c r="CU306" s="312">
        <v>850000</v>
      </c>
      <c r="CV306" s="312">
        <v>0</v>
      </c>
      <c r="CW306" s="312">
        <v>150000</v>
      </c>
      <c r="CX306" s="312"/>
      <c r="CY306" s="312">
        <v>0</v>
      </c>
      <c r="CZ306" s="312">
        <v>1000000</v>
      </c>
      <c r="DA306" s="312">
        <v>1525000</v>
      </c>
      <c r="DB306" s="312">
        <v>100000</v>
      </c>
      <c r="DC306" s="312">
        <v>7454440</v>
      </c>
      <c r="DD306" s="312"/>
      <c r="DE306" s="312" t="s">
        <v>980</v>
      </c>
      <c r="DF306" s="312">
        <v>416666.66666666698</v>
      </c>
      <c r="DG306" s="310" t="s">
        <v>195</v>
      </c>
      <c r="DH306" s="310" t="s">
        <v>1235</v>
      </c>
      <c r="DI306" s="310" t="s">
        <v>1236</v>
      </c>
      <c r="DJ306" s="312"/>
      <c r="DK306" s="312"/>
      <c r="DL306" s="312"/>
      <c r="DM306" s="310"/>
      <c r="DN306" s="312"/>
      <c r="DO306" s="312"/>
      <c r="DP306" s="312"/>
      <c r="DQ306" s="312"/>
      <c r="DR306" s="317"/>
      <c r="DS306" s="317"/>
      <c r="DT306" s="305"/>
    </row>
    <row r="307" spans="1:124" s="304" customFormat="1" ht="20.25" customHeight="1" x14ac:dyDescent="0.35">
      <c r="A307" s="307">
        <v>304</v>
      </c>
      <c r="B307" s="307" t="s">
        <v>1109</v>
      </c>
      <c r="C307" s="308" t="s">
        <v>654</v>
      </c>
      <c r="D307" s="308" t="s">
        <v>192</v>
      </c>
      <c r="E307" s="308" t="s">
        <v>193</v>
      </c>
      <c r="F307" s="307" t="s">
        <v>151</v>
      </c>
      <c r="G307" s="308" t="s">
        <v>194</v>
      </c>
      <c r="H307" s="308" t="s">
        <v>129</v>
      </c>
      <c r="I307" s="308" t="s">
        <v>179</v>
      </c>
      <c r="J307" s="308" t="s">
        <v>131</v>
      </c>
      <c r="K307" s="308" t="s">
        <v>132</v>
      </c>
      <c r="L307" s="318">
        <v>44299</v>
      </c>
      <c r="M307" s="309"/>
      <c r="N307" s="309"/>
      <c r="O307" s="318"/>
      <c r="P307" s="310" t="s">
        <v>133</v>
      </c>
      <c r="Q307" s="311" t="s">
        <v>774</v>
      </c>
      <c r="R307" s="310" t="s">
        <v>134</v>
      </c>
      <c r="S307" s="312">
        <v>0</v>
      </c>
      <c r="T307" s="312">
        <v>5000000</v>
      </c>
      <c r="U307" s="312"/>
      <c r="V307" s="313">
        <v>5000000</v>
      </c>
      <c r="W307" s="312">
        <v>0</v>
      </c>
      <c r="X307" s="312">
        <v>0</v>
      </c>
      <c r="Y307" s="312">
        <v>0</v>
      </c>
      <c r="Z307" s="314">
        <v>200000</v>
      </c>
      <c r="AA307" s="312">
        <v>0</v>
      </c>
      <c r="AB307" s="312">
        <v>730000</v>
      </c>
      <c r="AC307" s="315">
        <v>930000</v>
      </c>
      <c r="AD307" s="312" t="s">
        <v>1246</v>
      </c>
      <c r="AE307" s="316">
        <v>26</v>
      </c>
      <c r="AF307" s="316">
        <v>26</v>
      </c>
      <c r="AG307" s="316">
        <v>0</v>
      </c>
      <c r="AH307" s="316">
        <v>0</v>
      </c>
      <c r="AI307" s="316">
        <v>0</v>
      </c>
      <c r="AJ307" s="316">
        <v>26</v>
      </c>
      <c r="AK307" s="316">
        <v>0</v>
      </c>
      <c r="AL307" s="316">
        <v>0</v>
      </c>
      <c r="AM307" s="316">
        <v>0</v>
      </c>
      <c r="AN307" s="316">
        <v>0</v>
      </c>
      <c r="AO307" s="316">
        <v>0</v>
      </c>
      <c r="AP307" s="316">
        <v>0</v>
      </c>
      <c r="AQ307" s="312">
        <v>5000000</v>
      </c>
      <c r="AR307" s="312">
        <v>0</v>
      </c>
      <c r="AS307" s="312">
        <v>0</v>
      </c>
      <c r="AT307" s="312">
        <v>5000000</v>
      </c>
      <c r="AU307" s="312">
        <v>0</v>
      </c>
      <c r="AV307" s="312">
        <v>0</v>
      </c>
      <c r="AW307" s="312">
        <v>0</v>
      </c>
      <c r="AX307" s="312">
        <v>200000</v>
      </c>
      <c r="AY307" s="218">
        <v>0</v>
      </c>
      <c r="AZ307" s="312">
        <v>0</v>
      </c>
      <c r="BA307" s="218">
        <v>0</v>
      </c>
      <c r="BB307" s="312">
        <v>0</v>
      </c>
      <c r="BC307" s="312">
        <v>0</v>
      </c>
      <c r="BD307" s="312">
        <v>730000</v>
      </c>
      <c r="BE307" s="312">
        <v>930000</v>
      </c>
      <c r="BF307" s="218">
        <v>0</v>
      </c>
      <c r="BG307" s="218">
        <v>0</v>
      </c>
      <c r="BH307" s="218">
        <v>0</v>
      </c>
      <c r="BI307" s="218">
        <v>0</v>
      </c>
      <c r="BJ307" s="218">
        <v>0</v>
      </c>
      <c r="BK307" s="218">
        <v>0</v>
      </c>
      <c r="BL307" s="218">
        <v>0</v>
      </c>
      <c r="BM307" s="218">
        <v>0</v>
      </c>
      <c r="BN307" s="218">
        <v>0</v>
      </c>
      <c r="BO307" s="218">
        <v>0</v>
      </c>
      <c r="BP307" s="218">
        <v>0</v>
      </c>
      <c r="BQ307" s="312">
        <v>0</v>
      </c>
      <c r="BR307" s="218">
        <v>0</v>
      </c>
      <c r="BS307" s="312">
        <v>0</v>
      </c>
      <c r="BT307" s="315">
        <v>5930000</v>
      </c>
      <c r="BU307" s="312">
        <v>0</v>
      </c>
      <c r="BV307" s="312">
        <v>200000</v>
      </c>
      <c r="BW307" s="312">
        <v>730000</v>
      </c>
      <c r="BX307" s="312">
        <v>11000000</v>
      </c>
      <c r="BY307" s="312">
        <v>0</v>
      </c>
      <c r="BZ307" s="312">
        <v>0</v>
      </c>
      <c r="CA307" s="312">
        <v>400000</v>
      </c>
      <c r="CB307" s="312">
        <v>50000</v>
      </c>
      <c r="CC307" s="312">
        <v>75000</v>
      </c>
      <c r="CD307" s="312">
        <v>0</v>
      </c>
      <c r="CE307" s="312">
        <v>525000</v>
      </c>
      <c r="CF307" s="312">
        <v>12455000</v>
      </c>
      <c r="CG307" s="312">
        <v>0</v>
      </c>
      <c r="CH307" s="312">
        <v>0</v>
      </c>
      <c r="CI307" s="312">
        <v>0</v>
      </c>
      <c r="CJ307" s="312">
        <v>0</v>
      </c>
      <c r="CK307" s="312">
        <v>0</v>
      </c>
      <c r="CL307" s="312">
        <v>0</v>
      </c>
      <c r="CM307" s="312">
        <v>0</v>
      </c>
      <c r="CN307" s="312">
        <v>0</v>
      </c>
      <c r="CO307" s="312">
        <v>0</v>
      </c>
      <c r="CP307" s="312">
        <v>0</v>
      </c>
      <c r="CQ307" s="312">
        <v>0</v>
      </c>
      <c r="CR307" s="312">
        <v>5405000</v>
      </c>
      <c r="CS307" s="312">
        <v>0</v>
      </c>
      <c r="CT307" s="315">
        <v>5405000</v>
      </c>
      <c r="CU307" s="312">
        <v>850000</v>
      </c>
      <c r="CV307" s="312">
        <v>0</v>
      </c>
      <c r="CW307" s="312">
        <v>150000</v>
      </c>
      <c r="CX307" s="312"/>
      <c r="CY307" s="312">
        <v>0</v>
      </c>
      <c r="CZ307" s="312">
        <v>1000000</v>
      </c>
      <c r="DA307" s="312">
        <v>1525000</v>
      </c>
      <c r="DB307" s="312">
        <v>100000</v>
      </c>
      <c r="DC307" s="312">
        <v>7030000</v>
      </c>
      <c r="DD307" s="312"/>
      <c r="DE307" s="312" t="s">
        <v>980</v>
      </c>
      <c r="DF307" s="312">
        <v>416666.66666666698</v>
      </c>
      <c r="DG307" s="310" t="s">
        <v>195</v>
      </c>
      <c r="DH307" s="310" t="s">
        <v>1235</v>
      </c>
      <c r="DI307" s="310" t="s">
        <v>1236</v>
      </c>
      <c r="DJ307" s="312"/>
      <c r="DK307" s="312"/>
      <c r="DL307" s="312"/>
      <c r="DM307" s="310"/>
      <c r="DN307" s="312"/>
      <c r="DO307" s="312"/>
      <c r="DP307" s="312"/>
      <c r="DQ307" s="312"/>
      <c r="DR307" s="317"/>
      <c r="DS307" s="317"/>
      <c r="DT307" s="305"/>
    </row>
    <row r="308" spans="1:124" s="304" customFormat="1" ht="20.25" customHeight="1" x14ac:dyDescent="0.35">
      <c r="A308" s="307">
        <v>305</v>
      </c>
      <c r="B308" s="307" t="s">
        <v>1111</v>
      </c>
      <c r="C308" s="308" t="s">
        <v>655</v>
      </c>
      <c r="D308" s="308" t="s">
        <v>192</v>
      </c>
      <c r="E308" s="308" t="s">
        <v>193</v>
      </c>
      <c r="F308" s="307" t="s">
        <v>151</v>
      </c>
      <c r="G308" s="308" t="s">
        <v>194</v>
      </c>
      <c r="H308" s="308" t="s">
        <v>129</v>
      </c>
      <c r="I308" s="308" t="s">
        <v>179</v>
      </c>
      <c r="J308" s="308" t="s">
        <v>131</v>
      </c>
      <c r="K308" s="308" t="s">
        <v>132</v>
      </c>
      <c r="L308" s="318">
        <v>44301</v>
      </c>
      <c r="M308" s="309"/>
      <c r="N308" s="309"/>
      <c r="O308" s="318"/>
      <c r="P308" s="310" t="s">
        <v>133</v>
      </c>
      <c r="Q308" s="311" t="s">
        <v>774</v>
      </c>
      <c r="R308" s="310" t="s">
        <v>134</v>
      </c>
      <c r="S308" s="312">
        <v>0</v>
      </c>
      <c r="T308" s="312">
        <v>5000000</v>
      </c>
      <c r="U308" s="312"/>
      <c r="V308" s="313">
        <v>5000000</v>
      </c>
      <c r="W308" s="312">
        <v>0</v>
      </c>
      <c r="X308" s="312">
        <v>0</v>
      </c>
      <c r="Y308" s="312">
        <v>0</v>
      </c>
      <c r="Z308" s="314">
        <v>200000</v>
      </c>
      <c r="AA308" s="312">
        <v>0</v>
      </c>
      <c r="AB308" s="312">
        <v>730000</v>
      </c>
      <c r="AC308" s="315">
        <v>930000</v>
      </c>
      <c r="AD308" s="312" t="s">
        <v>1246</v>
      </c>
      <c r="AE308" s="316">
        <v>26</v>
      </c>
      <c r="AF308" s="316">
        <v>26</v>
      </c>
      <c r="AG308" s="316">
        <v>0</v>
      </c>
      <c r="AH308" s="316">
        <v>0</v>
      </c>
      <c r="AI308" s="316">
        <v>0</v>
      </c>
      <c r="AJ308" s="316">
        <v>26</v>
      </c>
      <c r="AK308" s="316">
        <v>0</v>
      </c>
      <c r="AL308" s="316">
        <v>0</v>
      </c>
      <c r="AM308" s="316">
        <v>0</v>
      </c>
      <c r="AN308" s="316">
        <v>0</v>
      </c>
      <c r="AO308" s="316">
        <v>0</v>
      </c>
      <c r="AP308" s="316">
        <v>0</v>
      </c>
      <c r="AQ308" s="312">
        <v>5000000</v>
      </c>
      <c r="AR308" s="312">
        <v>0</v>
      </c>
      <c r="AS308" s="312">
        <v>0</v>
      </c>
      <c r="AT308" s="312">
        <v>5000000</v>
      </c>
      <c r="AU308" s="312">
        <v>0</v>
      </c>
      <c r="AV308" s="312">
        <v>0</v>
      </c>
      <c r="AW308" s="312">
        <v>0</v>
      </c>
      <c r="AX308" s="312">
        <v>200000</v>
      </c>
      <c r="AY308" s="218">
        <v>0</v>
      </c>
      <c r="AZ308" s="312">
        <v>0</v>
      </c>
      <c r="BA308" s="218">
        <v>0</v>
      </c>
      <c r="BB308" s="312">
        <v>0</v>
      </c>
      <c r="BC308" s="312">
        <v>0</v>
      </c>
      <c r="BD308" s="312">
        <v>730000</v>
      </c>
      <c r="BE308" s="312">
        <v>930000</v>
      </c>
      <c r="BF308" s="218">
        <v>0</v>
      </c>
      <c r="BG308" s="218">
        <v>0</v>
      </c>
      <c r="BH308" s="218">
        <v>0</v>
      </c>
      <c r="BI308" s="218">
        <v>0</v>
      </c>
      <c r="BJ308" s="218">
        <v>0</v>
      </c>
      <c r="BK308" s="218">
        <v>0</v>
      </c>
      <c r="BL308" s="218">
        <v>0</v>
      </c>
      <c r="BM308" s="218">
        <v>0</v>
      </c>
      <c r="BN308" s="218">
        <v>0</v>
      </c>
      <c r="BO308" s="218">
        <v>0</v>
      </c>
      <c r="BP308" s="218">
        <v>0</v>
      </c>
      <c r="BQ308" s="312">
        <v>0</v>
      </c>
      <c r="BR308" s="218">
        <v>0</v>
      </c>
      <c r="BS308" s="312">
        <v>0</v>
      </c>
      <c r="BT308" s="315">
        <v>5930000</v>
      </c>
      <c r="BU308" s="312">
        <v>0</v>
      </c>
      <c r="BV308" s="312">
        <v>200000</v>
      </c>
      <c r="BW308" s="312">
        <v>730000</v>
      </c>
      <c r="BX308" s="312">
        <v>11000000</v>
      </c>
      <c r="BY308" s="312">
        <v>0</v>
      </c>
      <c r="BZ308" s="312">
        <v>0</v>
      </c>
      <c r="CA308" s="312">
        <v>400000</v>
      </c>
      <c r="CB308" s="312">
        <v>50000</v>
      </c>
      <c r="CC308" s="312">
        <v>75000</v>
      </c>
      <c r="CD308" s="312">
        <v>0</v>
      </c>
      <c r="CE308" s="312">
        <v>525000</v>
      </c>
      <c r="CF308" s="312">
        <v>12455000</v>
      </c>
      <c r="CG308" s="312">
        <v>0</v>
      </c>
      <c r="CH308" s="312">
        <v>0</v>
      </c>
      <c r="CI308" s="312">
        <v>0</v>
      </c>
      <c r="CJ308" s="312">
        <v>0</v>
      </c>
      <c r="CK308" s="312">
        <v>0</v>
      </c>
      <c r="CL308" s="312">
        <v>50000</v>
      </c>
      <c r="CM308" s="312">
        <v>0</v>
      </c>
      <c r="CN308" s="312">
        <v>0</v>
      </c>
      <c r="CO308" s="312">
        <v>0</v>
      </c>
      <c r="CP308" s="312">
        <v>0</v>
      </c>
      <c r="CQ308" s="312">
        <v>50000</v>
      </c>
      <c r="CR308" s="312">
        <v>5355000</v>
      </c>
      <c r="CS308" s="312">
        <v>0</v>
      </c>
      <c r="CT308" s="315">
        <v>5355000</v>
      </c>
      <c r="CU308" s="312">
        <v>850000</v>
      </c>
      <c r="CV308" s="312">
        <v>0</v>
      </c>
      <c r="CW308" s="312">
        <v>150000</v>
      </c>
      <c r="CX308" s="312"/>
      <c r="CY308" s="312">
        <v>0</v>
      </c>
      <c r="CZ308" s="312">
        <v>1000000</v>
      </c>
      <c r="DA308" s="312">
        <v>1525000</v>
      </c>
      <c r="DB308" s="312">
        <v>100000</v>
      </c>
      <c r="DC308" s="312">
        <v>7030000</v>
      </c>
      <c r="DD308" s="312"/>
      <c r="DE308" s="312" t="s">
        <v>980</v>
      </c>
      <c r="DF308" s="312">
        <v>416666.66666666698</v>
      </c>
      <c r="DG308" s="310" t="s">
        <v>200</v>
      </c>
      <c r="DH308" s="310" t="s">
        <v>1235</v>
      </c>
      <c r="DI308" s="310" t="s">
        <v>1236</v>
      </c>
      <c r="DJ308" s="312"/>
      <c r="DK308" s="312"/>
      <c r="DL308" s="312"/>
      <c r="DM308" s="310"/>
      <c r="DN308" s="312"/>
      <c r="DO308" s="312"/>
      <c r="DP308" s="312"/>
      <c r="DQ308" s="312"/>
      <c r="DR308" s="317"/>
      <c r="DS308" s="317"/>
      <c r="DT308" s="305"/>
    </row>
    <row r="309" spans="1:124" s="304" customFormat="1" ht="20.25" customHeight="1" x14ac:dyDescent="0.35">
      <c r="A309" s="307">
        <v>306</v>
      </c>
      <c r="B309" s="307" t="s">
        <v>1113</v>
      </c>
      <c r="C309" s="308" t="s">
        <v>656</v>
      </c>
      <c r="D309" s="308" t="s">
        <v>192</v>
      </c>
      <c r="E309" s="308" t="s">
        <v>193</v>
      </c>
      <c r="F309" s="307" t="s">
        <v>151</v>
      </c>
      <c r="G309" s="308" t="s">
        <v>194</v>
      </c>
      <c r="H309" s="308" t="s">
        <v>129</v>
      </c>
      <c r="I309" s="308" t="s">
        <v>179</v>
      </c>
      <c r="J309" s="308" t="s">
        <v>131</v>
      </c>
      <c r="K309" s="308" t="s">
        <v>132</v>
      </c>
      <c r="L309" s="318">
        <v>44320</v>
      </c>
      <c r="M309" s="309"/>
      <c r="N309" s="309"/>
      <c r="O309" s="318"/>
      <c r="P309" s="310" t="s">
        <v>133</v>
      </c>
      <c r="Q309" s="311" t="s">
        <v>774</v>
      </c>
      <c r="R309" s="310" t="s">
        <v>134</v>
      </c>
      <c r="S309" s="312">
        <v>0</v>
      </c>
      <c r="T309" s="312">
        <v>5000000</v>
      </c>
      <c r="U309" s="312"/>
      <c r="V309" s="313">
        <v>5000000</v>
      </c>
      <c r="W309" s="312">
        <v>0</v>
      </c>
      <c r="X309" s="312">
        <v>0</v>
      </c>
      <c r="Y309" s="312">
        <v>0</v>
      </c>
      <c r="Z309" s="314">
        <v>200000</v>
      </c>
      <c r="AA309" s="312">
        <v>0</v>
      </c>
      <c r="AB309" s="312">
        <v>730000</v>
      </c>
      <c r="AC309" s="315">
        <v>930000</v>
      </c>
      <c r="AD309" s="312" t="s">
        <v>1246</v>
      </c>
      <c r="AE309" s="316">
        <v>26</v>
      </c>
      <c r="AF309" s="316">
        <v>26</v>
      </c>
      <c r="AG309" s="316">
        <v>0</v>
      </c>
      <c r="AH309" s="316">
        <v>0</v>
      </c>
      <c r="AI309" s="316">
        <v>0</v>
      </c>
      <c r="AJ309" s="316">
        <v>26</v>
      </c>
      <c r="AK309" s="316">
        <v>0</v>
      </c>
      <c r="AL309" s="316">
        <v>0</v>
      </c>
      <c r="AM309" s="316">
        <v>0</v>
      </c>
      <c r="AN309" s="316">
        <v>0</v>
      </c>
      <c r="AO309" s="316">
        <v>0</v>
      </c>
      <c r="AP309" s="316">
        <v>0</v>
      </c>
      <c r="AQ309" s="312">
        <v>5000000</v>
      </c>
      <c r="AR309" s="312">
        <v>-276923</v>
      </c>
      <c r="AS309" s="312">
        <v>0</v>
      </c>
      <c r="AT309" s="312">
        <v>4723077</v>
      </c>
      <c r="AU309" s="312">
        <v>0</v>
      </c>
      <c r="AV309" s="312">
        <v>0</v>
      </c>
      <c r="AW309" s="312">
        <v>0</v>
      </c>
      <c r="AX309" s="312">
        <v>200000</v>
      </c>
      <c r="AY309" s="218">
        <v>0</v>
      </c>
      <c r="AZ309" s="312">
        <v>0</v>
      </c>
      <c r="BA309" s="218">
        <v>0</v>
      </c>
      <c r="BB309" s="312">
        <v>0</v>
      </c>
      <c r="BC309" s="312">
        <v>0</v>
      </c>
      <c r="BD309" s="312">
        <v>730000</v>
      </c>
      <c r="BE309" s="312">
        <v>930000</v>
      </c>
      <c r="BF309" s="218">
        <v>0</v>
      </c>
      <c r="BG309" s="218">
        <v>0</v>
      </c>
      <c r="BH309" s="218">
        <v>0</v>
      </c>
      <c r="BI309" s="218">
        <v>0</v>
      </c>
      <c r="BJ309" s="218">
        <v>0</v>
      </c>
      <c r="BK309" s="218">
        <v>150000</v>
      </c>
      <c r="BL309" s="218">
        <v>0</v>
      </c>
      <c r="BM309" s="218">
        <v>0</v>
      </c>
      <c r="BN309" s="218">
        <v>0</v>
      </c>
      <c r="BO309" s="218">
        <v>0</v>
      </c>
      <c r="BP309" s="218">
        <v>0</v>
      </c>
      <c r="BQ309" s="312">
        <v>0</v>
      </c>
      <c r="BR309" s="218">
        <v>0</v>
      </c>
      <c r="BS309" s="312">
        <v>150000</v>
      </c>
      <c r="BT309" s="315">
        <v>5803077</v>
      </c>
      <c r="BU309" s="312">
        <v>0</v>
      </c>
      <c r="BV309" s="312">
        <v>200000</v>
      </c>
      <c r="BW309" s="312">
        <v>730000</v>
      </c>
      <c r="BX309" s="312">
        <v>11000000</v>
      </c>
      <c r="BY309" s="312">
        <v>0</v>
      </c>
      <c r="BZ309" s="312">
        <v>0</v>
      </c>
      <c r="CA309" s="312">
        <v>400000</v>
      </c>
      <c r="CB309" s="312">
        <v>50000</v>
      </c>
      <c r="CC309" s="312">
        <v>75000</v>
      </c>
      <c r="CD309" s="312">
        <v>0</v>
      </c>
      <c r="CE309" s="312">
        <v>525000</v>
      </c>
      <c r="CF309" s="312">
        <v>12455000</v>
      </c>
      <c r="CG309" s="312">
        <v>0</v>
      </c>
      <c r="CH309" s="312">
        <v>0</v>
      </c>
      <c r="CI309" s="312">
        <v>0</v>
      </c>
      <c r="CJ309" s="312">
        <v>0</v>
      </c>
      <c r="CK309" s="312">
        <v>0</v>
      </c>
      <c r="CL309" s="312">
        <v>0</v>
      </c>
      <c r="CM309" s="312">
        <v>0</v>
      </c>
      <c r="CN309" s="312">
        <v>0</v>
      </c>
      <c r="CO309" s="312">
        <v>2729000</v>
      </c>
      <c r="CP309" s="312">
        <v>0</v>
      </c>
      <c r="CQ309" s="312">
        <v>2729000</v>
      </c>
      <c r="CR309" s="312">
        <v>2549077</v>
      </c>
      <c r="CS309" s="312">
        <v>0</v>
      </c>
      <c r="CT309" s="315">
        <v>2549077</v>
      </c>
      <c r="CU309" s="312">
        <v>850000</v>
      </c>
      <c r="CV309" s="312">
        <v>0</v>
      </c>
      <c r="CW309" s="312">
        <v>150000</v>
      </c>
      <c r="CX309" s="312"/>
      <c r="CY309" s="312">
        <v>0</v>
      </c>
      <c r="CZ309" s="312">
        <v>1000000</v>
      </c>
      <c r="DA309" s="312">
        <v>1525000</v>
      </c>
      <c r="DB309" s="312">
        <v>100000</v>
      </c>
      <c r="DC309" s="312">
        <v>6903077</v>
      </c>
      <c r="DD309" s="312"/>
      <c r="DE309" s="312" t="s">
        <v>980</v>
      </c>
      <c r="DF309" s="312">
        <v>416666.66666666698</v>
      </c>
      <c r="DG309" s="310" t="s">
        <v>200</v>
      </c>
      <c r="DH309" s="310" t="s">
        <v>1235</v>
      </c>
      <c r="DI309" s="310" t="s">
        <v>1236</v>
      </c>
      <c r="DJ309" s="312"/>
      <c r="DK309" s="312"/>
      <c r="DL309" s="312"/>
      <c r="DM309" s="310"/>
      <c r="DN309" s="312"/>
      <c r="DO309" s="312"/>
      <c r="DP309" s="312"/>
      <c r="DQ309" s="312"/>
      <c r="DR309" s="317"/>
      <c r="DS309" s="317"/>
      <c r="DT309" s="305"/>
    </row>
    <row r="310" spans="1:124" s="304" customFormat="1" ht="20.25" customHeight="1" x14ac:dyDescent="0.35">
      <c r="A310" s="307">
        <v>307</v>
      </c>
      <c r="B310" s="307" t="s">
        <v>1114</v>
      </c>
      <c r="C310" s="308" t="s">
        <v>658</v>
      </c>
      <c r="D310" s="308" t="s">
        <v>192</v>
      </c>
      <c r="E310" s="308" t="s">
        <v>193</v>
      </c>
      <c r="F310" s="307" t="s">
        <v>151</v>
      </c>
      <c r="G310" s="308" t="s">
        <v>194</v>
      </c>
      <c r="H310" s="308" t="s">
        <v>169</v>
      </c>
      <c r="I310" s="308" t="s">
        <v>179</v>
      </c>
      <c r="J310" s="308" t="s">
        <v>131</v>
      </c>
      <c r="K310" s="308" t="s">
        <v>132</v>
      </c>
      <c r="L310" s="318">
        <v>44321</v>
      </c>
      <c r="M310" s="309"/>
      <c r="N310" s="309"/>
      <c r="O310" s="318"/>
      <c r="P310" s="310" t="s">
        <v>133</v>
      </c>
      <c r="Q310" s="311" t="s">
        <v>774</v>
      </c>
      <c r="R310" s="310" t="s">
        <v>134</v>
      </c>
      <c r="S310" s="312">
        <v>0</v>
      </c>
      <c r="T310" s="312">
        <v>5000000</v>
      </c>
      <c r="U310" s="312"/>
      <c r="V310" s="313">
        <v>5000000</v>
      </c>
      <c r="W310" s="312">
        <v>0</v>
      </c>
      <c r="X310" s="312">
        <v>0</v>
      </c>
      <c r="Y310" s="312">
        <v>0</v>
      </c>
      <c r="Z310" s="314">
        <v>200000</v>
      </c>
      <c r="AA310" s="312">
        <v>0</v>
      </c>
      <c r="AB310" s="312">
        <v>730000</v>
      </c>
      <c r="AC310" s="315">
        <v>930000</v>
      </c>
      <c r="AD310" s="312" t="s">
        <v>1246</v>
      </c>
      <c r="AE310" s="316">
        <v>26</v>
      </c>
      <c r="AF310" s="316">
        <v>26</v>
      </c>
      <c r="AG310" s="316">
        <v>0</v>
      </c>
      <c r="AH310" s="316">
        <v>0</v>
      </c>
      <c r="AI310" s="316">
        <v>0</v>
      </c>
      <c r="AJ310" s="316">
        <v>26</v>
      </c>
      <c r="AK310" s="316">
        <v>0</v>
      </c>
      <c r="AL310" s="316">
        <v>0</v>
      </c>
      <c r="AM310" s="316">
        <v>0</v>
      </c>
      <c r="AN310" s="316">
        <v>0</v>
      </c>
      <c r="AO310" s="316">
        <v>0</v>
      </c>
      <c r="AP310" s="316">
        <v>0</v>
      </c>
      <c r="AQ310" s="312">
        <v>5000000</v>
      </c>
      <c r="AR310" s="312">
        <v>0</v>
      </c>
      <c r="AS310" s="312">
        <v>0</v>
      </c>
      <c r="AT310" s="312">
        <v>5000000</v>
      </c>
      <c r="AU310" s="312">
        <v>0</v>
      </c>
      <c r="AV310" s="312">
        <v>0</v>
      </c>
      <c r="AW310" s="312">
        <v>0</v>
      </c>
      <c r="AX310" s="312">
        <v>200000</v>
      </c>
      <c r="AY310" s="218">
        <v>0</v>
      </c>
      <c r="AZ310" s="312">
        <v>0</v>
      </c>
      <c r="BA310" s="218">
        <v>0</v>
      </c>
      <c r="BB310" s="312">
        <v>0</v>
      </c>
      <c r="BC310" s="312">
        <v>0</v>
      </c>
      <c r="BD310" s="312">
        <v>730000</v>
      </c>
      <c r="BE310" s="312">
        <v>930000</v>
      </c>
      <c r="BF310" s="218">
        <v>748092</v>
      </c>
      <c r="BG310" s="218">
        <v>0</v>
      </c>
      <c r="BH310" s="218">
        <v>0</v>
      </c>
      <c r="BI310" s="218">
        <v>0</v>
      </c>
      <c r="BJ310" s="218">
        <v>0</v>
      </c>
      <c r="BK310" s="218">
        <v>0</v>
      </c>
      <c r="BL310" s="218">
        <v>0</v>
      </c>
      <c r="BM310" s="218">
        <v>0</v>
      </c>
      <c r="BN310" s="218">
        <v>0</v>
      </c>
      <c r="BO310" s="218">
        <v>0</v>
      </c>
      <c r="BP310" s="218">
        <v>0</v>
      </c>
      <c r="BQ310" s="312">
        <v>0</v>
      </c>
      <c r="BR310" s="218">
        <v>0</v>
      </c>
      <c r="BS310" s="312">
        <v>748092</v>
      </c>
      <c r="BT310" s="315">
        <v>6678092</v>
      </c>
      <c r="BU310" s="312">
        <v>0</v>
      </c>
      <c r="BV310" s="312">
        <v>200000</v>
      </c>
      <c r="BW310" s="312">
        <v>730000</v>
      </c>
      <c r="BX310" s="312">
        <v>11000000</v>
      </c>
      <c r="BY310" s="312">
        <v>0</v>
      </c>
      <c r="BZ310" s="312">
        <v>0</v>
      </c>
      <c r="CA310" s="312">
        <v>400000</v>
      </c>
      <c r="CB310" s="312">
        <v>50000</v>
      </c>
      <c r="CC310" s="312">
        <v>75000</v>
      </c>
      <c r="CD310" s="312">
        <v>0</v>
      </c>
      <c r="CE310" s="312">
        <v>525000</v>
      </c>
      <c r="CF310" s="312">
        <v>12455000</v>
      </c>
      <c r="CG310" s="312">
        <v>0</v>
      </c>
      <c r="CH310" s="312">
        <v>0</v>
      </c>
      <c r="CI310" s="312">
        <v>0</v>
      </c>
      <c r="CJ310" s="312">
        <v>0</v>
      </c>
      <c r="CK310" s="312">
        <v>0</v>
      </c>
      <c r="CL310" s="312">
        <v>50000</v>
      </c>
      <c r="CM310" s="312">
        <v>3000</v>
      </c>
      <c r="CN310" s="312">
        <v>0</v>
      </c>
      <c r="CO310" s="312">
        <v>0</v>
      </c>
      <c r="CP310" s="312">
        <v>0</v>
      </c>
      <c r="CQ310" s="312">
        <v>53000</v>
      </c>
      <c r="CR310" s="312">
        <v>6100092</v>
      </c>
      <c r="CS310" s="312">
        <v>0</v>
      </c>
      <c r="CT310" s="315">
        <v>6100092</v>
      </c>
      <c r="CU310" s="312">
        <v>850000</v>
      </c>
      <c r="CV310" s="312">
        <v>0</v>
      </c>
      <c r="CW310" s="312">
        <v>150000</v>
      </c>
      <c r="CX310" s="312"/>
      <c r="CY310" s="312">
        <v>0</v>
      </c>
      <c r="CZ310" s="312">
        <v>1000000</v>
      </c>
      <c r="DA310" s="312">
        <v>1525000</v>
      </c>
      <c r="DB310" s="312">
        <v>100000</v>
      </c>
      <c r="DC310" s="312">
        <v>7778092</v>
      </c>
      <c r="DD310" s="312"/>
      <c r="DE310" s="312" t="s">
        <v>982</v>
      </c>
      <c r="DF310" s="312">
        <v>416666.66666666698</v>
      </c>
      <c r="DG310" s="310" t="s">
        <v>206</v>
      </c>
      <c r="DH310" s="310" t="s">
        <v>1235</v>
      </c>
      <c r="DI310" s="310" t="s">
        <v>1237</v>
      </c>
      <c r="DJ310" s="312"/>
      <c r="DK310" s="312"/>
      <c r="DL310" s="312"/>
      <c r="DM310" s="310"/>
      <c r="DN310" s="312"/>
      <c r="DO310" s="312"/>
      <c r="DP310" s="312"/>
      <c r="DQ310" s="312"/>
      <c r="DR310" s="317"/>
      <c r="DS310" s="317"/>
      <c r="DT310" s="305"/>
    </row>
    <row r="311" spans="1:124" s="304" customFormat="1" ht="20.25" customHeight="1" x14ac:dyDescent="0.35">
      <c r="A311" s="307">
        <v>308</v>
      </c>
      <c r="B311" s="307" t="s">
        <v>1116</v>
      </c>
      <c r="C311" s="308" t="s">
        <v>659</v>
      </c>
      <c r="D311" s="308" t="s">
        <v>192</v>
      </c>
      <c r="E311" s="308" t="s">
        <v>193</v>
      </c>
      <c r="F311" s="307" t="s">
        <v>151</v>
      </c>
      <c r="G311" s="308" t="s">
        <v>194</v>
      </c>
      <c r="H311" s="308" t="s">
        <v>129</v>
      </c>
      <c r="I311" s="308" t="s">
        <v>179</v>
      </c>
      <c r="J311" s="308" t="s">
        <v>131</v>
      </c>
      <c r="K311" s="308" t="s">
        <v>132</v>
      </c>
      <c r="L311" s="318">
        <v>44323</v>
      </c>
      <c r="M311" s="309"/>
      <c r="N311" s="309"/>
      <c r="O311" s="318"/>
      <c r="P311" s="310" t="s">
        <v>133</v>
      </c>
      <c r="Q311" s="311" t="s">
        <v>774</v>
      </c>
      <c r="R311" s="310" t="s">
        <v>134</v>
      </c>
      <c r="S311" s="312">
        <v>0</v>
      </c>
      <c r="T311" s="312">
        <v>5000000</v>
      </c>
      <c r="U311" s="312"/>
      <c r="V311" s="313">
        <v>5000000</v>
      </c>
      <c r="W311" s="312">
        <v>0</v>
      </c>
      <c r="X311" s="312">
        <v>0</v>
      </c>
      <c r="Y311" s="312">
        <v>0</v>
      </c>
      <c r="Z311" s="314">
        <v>200000</v>
      </c>
      <c r="AA311" s="312">
        <v>0</v>
      </c>
      <c r="AB311" s="312">
        <v>730000</v>
      </c>
      <c r="AC311" s="315">
        <v>930000</v>
      </c>
      <c r="AD311" s="312" t="s">
        <v>1246</v>
      </c>
      <c r="AE311" s="316">
        <v>26</v>
      </c>
      <c r="AF311" s="316">
        <v>25.5</v>
      </c>
      <c r="AG311" s="316">
        <v>0</v>
      </c>
      <c r="AH311" s="316">
        <v>0</v>
      </c>
      <c r="AI311" s="316">
        <v>0</v>
      </c>
      <c r="AJ311" s="316">
        <v>25.5</v>
      </c>
      <c r="AK311" s="316">
        <v>0</v>
      </c>
      <c r="AL311" s="316">
        <v>0</v>
      </c>
      <c r="AM311" s="316">
        <v>0</v>
      </c>
      <c r="AN311" s="316">
        <v>0</v>
      </c>
      <c r="AO311" s="316">
        <v>0</v>
      </c>
      <c r="AP311" s="316">
        <v>0</v>
      </c>
      <c r="AQ311" s="312">
        <v>4903846.1538000004</v>
      </c>
      <c r="AR311" s="312">
        <v>0</v>
      </c>
      <c r="AS311" s="312">
        <v>0</v>
      </c>
      <c r="AT311" s="312">
        <v>4903846.1538000004</v>
      </c>
      <c r="AU311" s="312">
        <v>0</v>
      </c>
      <c r="AV311" s="312">
        <v>0</v>
      </c>
      <c r="AW311" s="312">
        <v>0</v>
      </c>
      <c r="AX311" s="312">
        <v>200000</v>
      </c>
      <c r="AY311" s="218">
        <v>0</v>
      </c>
      <c r="AZ311" s="312">
        <v>0</v>
      </c>
      <c r="BA311" s="218">
        <v>0</v>
      </c>
      <c r="BB311" s="312">
        <v>0</v>
      </c>
      <c r="BC311" s="312">
        <v>0</v>
      </c>
      <c r="BD311" s="312">
        <v>715962</v>
      </c>
      <c r="BE311" s="312">
        <v>915962</v>
      </c>
      <c r="BF311" s="218">
        <v>139693</v>
      </c>
      <c r="BG311" s="218">
        <v>0</v>
      </c>
      <c r="BH311" s="218">
        <v>0</v>
      </c>
      <c r="BI311" s="218">
        <v>0</v>
      </c>
      <c r="BJ311" s="218">
        <v>0</v>
      </c>
      <c r="BK311" s="218">
        <v>0</v>
      </c>
      <c r="BL311" s="218">
        <v>0</v>
      </c>
      <c r="BM311" s="218">
        <v>0</v>
      </c>
      <c r="BN311" s="218">
        <v>0</v>
      </c>
      <c r="BO311" s="218">
        <v>0</v>
      </c>
      <c r="BP311" s="218">
        <v>0</v>
      </c>
      <c r="BQ311" s="312">
        <v>0</v>
      </c>
      <c r="BR311" s="218">
        <v>0</v>
      </c>
      <c r="BS311" s="312">
        <v>139693</v>
      </c>
      <c r="BT311" s="315">
        <v>5959501.1538000004</v>
      </c>
      <c r="BU311" s="312">
        <v>0</v>
      </c>
      <c r="BV311" s="312">
        <v>200000</v>
      </c>
      <c r="BW311" s="312">
        <v>715962</v>
      </c>
      <c r="BX311" s="312">
        <v>11000000</v>
      </c>
      <c r="BY311" s="312">
        <v>0</v>
      </c>
      <c r="BZ311" s="312">
        <v>0</v>
      </c>
      <c r="CA311" s="312">
        <v>400000</v>
      </c>
      <c r="CB311" s="312">
        <v>50000</v>
      </c>
      <c r="CC311" s="312">
        <v>75000</v>
      </c>
      <c r="CD311" s="312">
        <v>0</v>
      </c>
      <c r="CE311" s="312">
        <v>525000</v>
      </c>
      <c r="CF311" s="312">
        <v>12440962</v>
      </c>
      <c r="CG311" s="312">
        <v>0</v>
      </c>
      <c r="CH311" s="312">
        <v>0</v>
      </c>
      <c r="CI311" s="312">
        <v>0</v>
      </c>
      <c r="CJ311" s="312">
        <v>0</v>
      </c>
      <c r="CK311" s="312">
        <v>0</v>
      </c>
      <c r="CL311" s="312">
        <v>50000</v>
      </c>
      <c r="CM311" s="312">
        <v>0</v>
      </c>
      <c r="CN311" s="312">
        <v>0</v>
      </c>
      <c r="CO311" s="312">
        <v>0</v>
      </c>
      <c r="CP311" s="312">
        <v>0</v>
      </c>
      <c r="CQ311" s="312">
        <v>50000</v>
      </c>
      <c r="CR311" s="312">
        <v>5384501</v>
      </c>
      <c r="CS311" s="312">
        <v>0</v>
      </c>
      <c r="CT311" s="315">
        <v>5384501</v>
      </c>
      <c r="CU311" s="312">
        <v>850000</v>
      </c>
      <c r="CV311" s="312">
        <v>0</v>
      </c>
      <c r="CW311" s="312">
        <v>150000</v>
      </c>
      <c r="CX311" s="312"/>
      <c r="CY311" s="312">
        <v>0</v>
      </c>
      <c r="CZ311" s="312">
        <v>1000000</v>
      </c>
      <c r="DA311" s="312">
        <v>1525000</v>
      </c>
      <c r="DB311" s="312">
        <v>100000</v>
      </c>
      <c r="DC311" s="312">
        <v>7059501</v>
      </c>
      <c r="DD311" s="312"/>
      <c r="DE311" s="312" t="s">
        <v>980</v>
      </c>
      <c r="DF311" s="312">
        <v>416666.66666666698</v>
      </c>
      <c r="DG311" s="310" t="s">
        <v>200</v>
      </c>
      <c r="DH311" s="310" t="s">
        <v>1235</v>
      </c>
      <c r="DI311" s="310" t="s">
        <v>1236</v>
      </c>
      <c r="DJ311" s="312"/>
      <c r="DK311" s="312"/>
      <c r="DL311" s="312"/>
      <c r="DM311" s="310"/>
      <c r="DN311" s="312"/>
      <c r="DO311" s="312"/>
      <c r="DP311" s="312"/>
      <c r="DQ311" s="312"/>
      <c r="DR311" s="317"/>
      <c r="DS311" s="317"/>
      <c r="DT311" s="305"/>
    </row>
    <row r="312" spans="1:124" s="304" customFormat="1" ht="20.25" customHeight="1" x14ac:dyDescent="0.35">
      <c r="A312" s="307">
        <v>309</v>
      </c>
      <c r="B312" s="307" t="s">
        <v>1117</v>
      </c>
      <c r="C312" s="308" t="s">
        <v>660</v>
      </c>
      <c r="D312" s="308" t="s">
        <v>192</v>
      </c>
      <c r="E312" s="308" t="s">
        <v>193</v>
      </c>
      <c r="F312" s="307" t="s">
        <v>151</v>
      </c>
      <c r="G312" s="308" t="s">
        <v>194</v>
      </c>
      <c r="H312" s="308" t="s">
        <v>129</v>
      </c>
      <c r="I312" s="308" t="s">
        <v>179</v>
      </c>
      <c r="J312" s="308" t="s">
        <v>131</v>
      </c>
      <c r="K312" s="308" t="s">
        <v>132</v>
      </c>
      <c r="L312" s="318">
        <v>44329</v>
      </c>
      <c r="M312" s="309"/>
      <c r="N312" s="309"/>
      <c r="O312" s="318"/>
      <c r="P312" s="310" t="s">
        <v>133</v>
      </c>
      <c r="Q312" s="311" t="s">
        <v>774</v>
      </c>
      <c r="R312" s="310" t="s">
        <v>134</v>
      </c>
      <c r="S312" s="312">
        <v>0</v>
      </c>
      <c r="T312" s="312">
        <v>5000000</v>
      </c>
      <c r="U312" s="312"/>
      <c r="V312" s="313">
        <v>5000000</v>
      </c>
      <c r="W312" s="312">
        <v>0</v>
      </c>
      <c r="X312" s="312">
        <v>0</v>
      </c>
      <c r="Y312" s="312">
        <v>0</v>
      </c>
      <c r="Z312" s="314">
        <v>200000</v>
      </c>
      <c r="AA312" s="312">
        <v>0</v>
      </c>
      <c r="AB312" s="312">
        <v>730000</v>
      </c>
      <c r="AC312" s="315">
        <v>930000</v>
      </c>
      <c r="AD312" s="312" t="s">
        <v>1246</v>
      </c>
      <c r="AE312" s="316">
        <v>26</v>
      </c>
      <c r="AF312" s="316">
        <v>25.5</v>
      </c>
      <c r="AG312" s="316">
        <v>0.5</v>
      </c>
      <c r="AH312" s="316">
        <v>0</v>
      </c>
      <c r="AI312" s="316">
        <v>0</v>
      </c>
      <c r="AJ312" s="316">
        <v>26</v>
      </c>
      <c r="AK312" s="316">
        <v>0</v>
      </c>
      <c r="AL312" s="316">
        <v>0</v>
      </c>
      <c r="AM312" s="316">
        <v>0</v>
      </c>
      <c r="AN312" s="316">
        <v>0</v>
      </c>
      <c r="AO312" s="316">
        <v>0</v>
      </c>
      <c r="AP312" s="316">
        <v>0</v>
      </c>
      <c r="AQ312" s="312">
        <v>5000000</v>
      </c>
      <c r="AR312" s="312">
        <v>0</v>
      </c>
      <c r="AS312" s="312">
        <v>0</v>
      </c>
      <c r="AT312" s="312">
        <v>5000000</v>
      </c>
      <c r="AU312" s="312">
        <v>0</v>
      </c>
      <c r="AV312" s="312">
        <v>0</v>
      </c>
      <c r="AW312" s="312">
        <v>0</v>
      </c>
      <c r="AX312" s="312">
        <v>200000</v>
      </c>
      <c r="AY312" s="218">
        <v>0</v>
      </c>
      <c r="AZ312" s="312">
        <v>0</v>
      </c>
      <c r="BA312" s="218">
        <v>0</v>
      </c>
      <c r="BB312" s="312">
        <v>0</v>
      </c>
      <c r="BC312" s="312">
        <v>0</v>
      </c>
      <c r="BD312" s="312">
        <v>715962</v>
      </c>
      <c r="BE312" s="312">
        <v>915962</v>
      </c>
      <c r="BF312" s="218">
        <v>0</v>
      </c>
      <c r="BG312" s="218">
        <v>0</v>
      </c>
      <c r="BH312" s="218">
        <v>0</v>
      </c>
      <c r="BI312" s="218">
        <v>0</v>
      </c>
      <c r="BJ312" s="218">
        <v>0</v>
      </c>
      <c r="BK312" s="218">
        <v>0</v>
      </c>
      <c r="BL312" s="218">
        <v>0</v>
      </c>
      <c r="BM312" s="218">
        <v>0</v>
      </c>
      <c r="BN312" s="218">
        <v>0</v>
      </c>
      <c r="BO312" s="218">
        <v>0</v>
      </c>
      <c r="BP312" s="218">
        <v>0</v>
      </c>
      <c r="BQ312" s="312">
        <v>0</v>
      </c>
      <c r="BR312" s="218">
        <v>0</v>
      </c>
      <c r="BS312" s="312">
        <v>0</v>
      </c>
      <c r="BT312" s="315">
        <v>5915962</v>
      </c>
      <c r="BU312" s="312">
        <v>0</v>
      </c>
      <c r="BV312" s="312">
        <v>200000</v>
      </c>
      <c r="BW312" s="312">
        <v>715962</v>
      </c>
      <c r="BX312" s="312">
        <v>11000000</v>
      </c>
      <c r="BY312" s="312">
        <v>0</v>
      </c>
      <c r="BZ312" s="312">
        <v>0</v>
      </c>
      <c r="CA312" s="312">
        <v>400000</v>
      </c>
      <c r="CB312" s="312">
        <v>50000</v>
      </c>
      <c r="CC312" s="312">
        <v>75000</v>
      </c>
      <c r="CD312" s="312">
        <v>0</v>
      </c>
      <c r="CE312" s="312">
        <v>525000</v>
      </c>
      <c r="CF312" s="312">
        <v>12440962</v>
      </c>
      <c r="CG312" s="312">
        <v>0</v>
      </c>
      <c r="CH312" s="312">
        <v>0</v>
      </c>
      <c r="CI312" s="312">
        <v>0</v>
      </c>
      <c r="CJ312" s="312">
        <v>0</v>
      </c>
      <c r="CK312" s="312">
        <v>0</v>
      </c>
      <c r="CL312" s="312">
        <v>50000</v>
      </c>
      <c r="CM312" s="312">
        <v>0</v>
      </c>
      <c r="CN312" s="312">
        <v>0</v>
      </c>
      <c r="CO312" s="312">
        <v>0</v>
      </c>
      <c r="CP312" s="312">
        <v>0</v>
      </c>
      <c r="CQ312" s="312">
        <v>50000</v>
      </c>
      <c r="CR312" s="312">
        <v>5340962</v>
      </c>
      <c r="CS312" s="312">
        <v>0</v>
      </c>
      <c r="CT312" s="315">
        <v>5340962</v>
      </c>
      <c r="CU312" s="312">
        <v>850000</v>
      </c>
      <c r="CV312" s="312">
        <v>0</v>
      </c>
      <c r="CW312" s="312">
        <v>150000</v>
      </c>
      <c r="CX312" s="312"/>
      <c r="CY312" s="312">
        <v>0</v>
      </c>
      <c r="CZ312" s="312">
        <v>1000000</v>
      </c>
      <c r="DA312" s="312">
        <v>1525000</v>
      </c>
      <c r="DB312" s="312">
        <v>100000</v>
      </c>
      <c r="DC312" s="312">
        <v>7015962</v>
      </c>
      <c r="DD312" s="312"/>
      <c r="DE312" s="312" t="s">
        <v>980</v>
      </c>
      <c r="DF312" s="312">
        <v>416666.66666666698</v>
      </c>
      <c r="DG312" s="310" t="s">
        <v>188</v>
      </c>
      <c r="DH312" s="310" t="s">
        <v>1235</v>
      </c>
      <c r="DI312" s="310" t="s">
        <v>1236</v>
      </c>
      <c r="DJ312" s="312"/>
      <c r="DK312" s="312"/>
      <c r="DL312" s="312"/>
      <c r="DM312" s="310"/>
      <c r="DN312" s="312"/>
      <c r="DO312" s="312"/>
      <c r="DP312" s="312"/>
      <c r="DQ312" s="312"/>
      <c r="DR312" s="317"/>
      <c r="DS312" s="317"/>
      <c r="DT312" s="305"/>
    </row>
    <row r="313" spans="1:124" s="304" customFormat="1" ht="20.25" customHeight="1" x14ac:dyDescent="0.35">
      <c r="A313" s="307">
        <v>310</v>
      </c>
      <c r="B313" s="307" t="s">
        <v>1118</v>
      </c>
      <c r="C313" s="308" t="s">
        <v>661</v>
      </c>
      <c r="D313" s="308" t="s">
        <v>192</v>
      </c>
      <c r="E313" s="308" t="s">
        <v>193</v>
      </c>
      <c r="F313" s="307" t="s">
        <v>151</v>
      </c>
      <c r="G313" s="308" t="s">
        <v>194</v>
      </c>
      <c r="H313" s="308" t="s">
        <v>129</v>
      </c>
      <c r="I313" s="308" t="s">
        <v>179</v>
      </c>
      <c r="J313" s="308" t="s">
        <v>131</v>
      </c>
      <c r="K313" s="308" t="s">
        <v>132</v>
      </c>
      <c r="L313" s="318">
        <v>44337</v>
      </c>
      <c r="M313" s="309"/>
      <c r="N313" s="309"/>
      <c r="O313" s="318"/>
      <c r="P313" s="310" t="s">
        <v>133</v>
      </c>
      <c r="Q313" s="311" t="s">
        <v>774</v>
      </c>
      <c r="R313" s="310" t="s">
        <v>134</v>
      </c>
      <c r="S313" s="312">
        <v>0</v>
      </c>
      <c r="T313" s="312">
        <v>5000000</v>
      </c>
      <c r="U313" s="312"/>
      <c r="V313" s="313">
        <v>5000000</v>
      </c>
      <c r="W313" s="312">
        <v>0</v>
      </c>
      <c r="X313" s="312">
        <v>0</v>
      </c>
      <c r="Y313" s="312">
        <v>0</v>
      </c>
      <c r="Z313" s="314">
        <v>200000</v>
      </c>
      <c r="AA313" s="312">
        <v>0</v>
      </c>
      <c r="AB313" s="312">
        <v>730000</v>
      </c>
      <c r="AC313" s="315">
        <v>930000</v>
      </c>
      <c r="AD313" s="312" t="s">
        <v>1246</v>
      </c>
      <c r="AE313" s="316">
        <v>26</v>
      </c>
      <c r="AF313" s="316">
        <v>25</v>
      </c>
      <c r="AG313" s="316">
        <v>1</v>
      </c>
      <c r="AH313" s="316">
        <v>0</v>
      </c>
      <c r="AI313" s="316">
        <v>0</v>
      </c>
      <c r="AJ313" s="316">
        <v>26</v>
      </c>
      <c r="AK313" s="316">
        <v>0</v>
      </c>
      <c r="AL313" s="316">
        <v>0</v>
      </c>
      <c r="AM313" s="316">
        <v>0</v>
      </c>
      <c r="AN313" s="316">
        <v>0</v>
      </c>
      <c r="AO313" s="316">
        <v>0</v>
      </c>
      <c r="AP313" s="316">
        <v>0</v>
      </c>
      <c r="AQ313" s="312">
        <v>5000000</v>
      </c>
      <c r="AR313" s="312">
        <v>0</v>
      </c>
      <c r="AS313" s="312">
        <v>0</v>
      </c>
      <c r="AT313" s="312">
        <v>5000000</v>
      </c>
      <c r="AU313" s="312">
        <v>0</v>
      </c>
      <c r="AV313" s="312">
        <v>0</v>
      </c>
      <c r="AW313" s="312">
        <v>0</v>
      </c>
      <c r="AX313" s="312">
        <v>200000</v>
      </c>
      <c r="AY313" s="218">
        <v>0</v>
      </c>
      <c r="AZ313" s="312">
        <v>0</v>
      </c>
      <c r="BA313" s="218">
        <v>0</v>
      </c>
      <c r="BB313" s="312">
        <v>0</v>
      </c>
      <c r="BC313" s="312">
        <v>0</v>
      </c>
      <c r="BD313" s="312">
        <v>701923</v>
      </c>
      <c r="BE313" s="312">
        <v>901923</v>
      </c>
      <c r="BF313" s="218">
        <v>3322760</v>
      </c>
      <c r="BG313" s="218">
        <v>0</v>
      </c>
      <c r="BH313" s="218">
        <v>0</v>
      </c>
      <c r="BI313" s="218">
        <v>0</v>
      </c>
      <c r="BJ313" s="218">
        <v>0</v>
      </c>
      <c r="BK313" s="218">
        <v>170000</v>
      </c>
      <c r="BL313" s="218">
        <v>0</v>
      </c>
      <c r="BM313" s="218">
        <v>0</v>
      </c>
      <c r="BN313" s="218">
        <v>0</v>
      </c>
      <c r="BO313" s="218">
        <v>0</v>
      </c>
      <c r="BP313" s="218">
        <v>0</v>
      </c>
      <c r="BQ313" s="312">
        <v>0</v>
      </c>
      <c r="BR313" s="218">
        <v>0</v>
      </c>
      <c r="BS313" s="312">
        <v>3492760</v>
      </c>
      <c r="BT313" s="315">
        <v>9394683</v>
      </c>
      <c r="BU313" s="312">
        <v>0</v>
      </c>
      <c r="BV313" s="312">
        <v>200000</v>
      </c>
      <c r="BW313" s="312">
        <v>701923</v>
      </c>
      <c r="BX313" s="312">
        <v>11000000</v>
      </c>
      <c r="BY313" s="312">
        <v>0</v>
      </c>
      <c r="BZ313" s="312">
        <v>0</v>
      </c>
      <c r="CA313" s="312">
        <v>400000</v>
      </c>
      <c r="CB313" s="312">
        <v>50000</v>
      </c>
      <c r="CC313" s="312">
        <v>75000</v>
      </c>
      <c r="CD313" s="312">
        <v>0</v>
      </c>
      <c r="CE313" s="312">
        <v>525000</v>
      </c>
      <c r="CF313" s="312">
        <v>12426923</v>
      </c>
      <c r="CG313" s="312">
        <v>0</v>
      </c>
      <c r="CH313" s="312">
        <v>0</v>
      </c>
      <c r="CI313" s="312">
        <v>0</v>
      </c>
      <c r="CJ313" s="312">
        <v>0</v>
      </c>
      <c r="CK313" s="312">
        <v>0</v>
      </c>
      <c r="CL313" s="312">
        <v>50000</v>
      </c>
      <c r="CM313" s="312">
        <v>0</v>
      </c>
      <c r="CN313" s="312">
        <v>0</v>
      </c>
      <c r="CO313" s="312">
        <v>0</v>
      </c>
      <c r="CP313" s="312">
        <v>0</v>
      </c>
      <c r="CQ313" s="312">
        <v>50000</v>
      </c>
      <c r="CR313" s="312">
        <v>8819683</v>
      </c>
      <c r="CS313" s="312">
        <v>0</v>
      </c>
      <c r="CT313" s="315">
        <v>8819683</v>
      </c>
      <c r="CU313" s="312">
        <v>850000</v>
      </c>
      <c r="CV313" s="312">
        <v>0</v>
      </c>
      <c r="CW313" s="312">
        <v>150000</v>
      </c>
      <c r="CX313" s="312"/>
      <c r="CY313" s="312">
        <v>0</v>
      </c>
      <c r="CZ313" s="312">
        <v>1000000</v>
      </c>
      <c r="DA313" s="312">
        <v>1525000</v>
      </c>
      <c r="DB313" s="312">
        <v>100000</v>
      </c>
      <c r="DC313" s="312">
        <v>10494683</v>
      </c>
      <c r="DD313" s="312"/>
      <c r="DE313" s="312" t="s">
        <v>980</v>
      </c>
      <c r="DF313" s="312">
        <v>416666.66666666698</v>
      </c>
      <c r="DG313" s="310" t="s">
        <v>210</v>
      </c>
      <c r="DH313" s="310" t="s">
        <v>1235</v>
      </c>
      <c r="DI313" s="310" t="s">
        <v>1236</v>
      </c>
      <c r="DJ313" s="312"/>
      <c r="DK313" s="312"/>
      <c r="DL313" s="312"/>
      <c r="DM313" s="310"/>
      <c r="DN313" s="312"/>
      <c r="DO313" s="312"/>
      <c r="DP313" s="312"/>
      <c r="DQ313" s="312"/>
      <c r="DR313" s="317"/>
      <c r="DS313" s="317"/>
      <c r="DT313" s="305"/>
    </row>
    <row r="314" spans="1:124" s="304" customFormat="1" ht="20.25" customHeight="1" x14ac:dyDescent="0.35">
      <c r="A314" s="307">
        <v>311</v>
      </c>
      <c r="B314" s="307" t="s">
        <v>1119</v>
      </c>
      <c r="C314" s="308" t="s">
        <v>662</v>
      </c>
      <c r="D314" s="308" t="s">
        <v>192</v>
      </c>
      <c r="E314" s="308" t="s">
        <v>193</v>
      </c>
      <c r="F314" s="307" t="s">
        <v>151</v>
      </c>
      <c r="G314" s="308" t="s">
        <v>194</v>
      </c>
      <c r="H314" s="308" t="s">
        <v>129</v>
      </c>
      <c r="I314" s="308" t="s">
        <v>179</v>
      </c>
      <c r="J314" s="308" t="s">
        <v>131</v>
      </c>
      <c r="K314" s="308" t="s">
        <v>132</v>
      </c>
      <c r="L314" s="318">
        <v>44348</v>
      </c>
      <c r="M314" s="309"/>
      <c r="N314" s="309"/>
      <c r="O314" s="318"/>
      <c r="P314" s="310" t="s">
        <v>133</v>
      </c>
      <c r="Q314" s="311" t="s">
        <v>774</v>
      </c>
      <c r="R314" s="310" t="s">
        <v>134</v>
      </c>
      <c r="S314" s="312">
        <v>0</v>
      </c>
      <c r="T314" s="312">
        <v>5000000</v>
      </c>
      <c r="U314" s="312"/>
      <c r="V314" s="313">
        <v>5000000</v>
      </c>
      <c r="W314" s="312">
        <v>0</v>
      </c>
      <c r="X314" s="312">
        <v>0</v>
      </c>
      <c r="Y314" s="312">
        <v>0</v>
      </c>
      <c r="Z314" s="314">
        <v>200000</v>
      </c>
      <c r="AA314" s="312">
        <v>0</v>
      </c>
      <c r="AB314" s="312">
        <v>730000</v>
      </c>
      <c r="AC314" s="315">
        <v>930000</v>
      </c>
      <c r="AD314" s="312" t="s">
        <v>1246</v>
      </c>
      <c r="AE314" s="316">
        <v>26</v>
      </c>
      <c r="AF314" s="316">
        <v>26</v>
      </c>
      <c r="AG314" s="316">
        <v>0</v>
      </c>
      <c r="AH314" s="316">
        <v>0</v>
      </c>
      <c r="AI314" s="316">
        <v>0</v>
      </c>
      <c r="AJ314" s="316">
        <v>26</v>
      </c>
      <c r="AK314" s="316">
        <v>0</v>
      </c>
      <c r="AL314" s="316">
        <v>0</v>
      </c>
      <c r="AM314" s="316">
        <v>0</v>
      </c>
      <c r="AN314" s="316">
        <v>0</v>
      </c>
      <c r="AO314" s="316">
        <v>0</v>
      </c>
      <c r="AP314" s="316">
        <v>0</v>
      </c>
      <c r="AQ314" s="312">
        <v>5000000</v>
      </c>
      <c r="AR314" s="312">
        <v>0</v>
      </c>
      <c r="AS314" s="312">
        <v>0</v>
      </c>
      <c r="AT314" s="312">
        <v>5000000</v>
      </c>
      <c r="AU314" s="312">
        <v>0</v>
      </c>
      <c r="AV314" s="312">
        <v>0</v>
      </c>
      <c r="AW314" s="312">
        <v>0</v>
      </c>
      <c r="AX314" s="312">
        <v>200000</v>
      </c>
      <c r="AY314" s="218">
        <v>0</v>
      </c>
      <c r="AZ314" s="312">
        <v>0</v>
      </c>
      <c r="BA314" s="218">
        <v>0</v>
      </c>
      <c r="BB314" s="312">
        <v>0</v>
      </c>
      <c r="BC314" s="312">
        <v>0</v>
      </c>
      <c r="BD314" s="312">
        <v>730000</v>
      </c>
      <c r="BE314" s="312">
        <v>930000</v>
      </c>
      <c r="BF314" s="218">
        <v>2306812</v>
      </c>
      <c r="BG314" s="218">
        <v>0</v>
      </c>
      <c r="BH314" s="218">
        <v>0</v>
      </c>
      <c r="BI314" s="218">
        <v>0</v>
      </c>
      <c r="BJ314" s="218">
        <v>0</v>
      </c>
      <c r="BK314" s="218">
        <v>100000</v>
      </c>
      <c r="BL314" s="218">
        <v>0</v>
      </c>
      <c r="BM314" s="218">
        <v>0</v>
      </c>
      <c r="BN314" s="218">
        <v>0</v>
      </c>
      <c r="BO314" s="218">
        <v>0</v>
      </c>
      <c r="BP314" s="218">
        <v>0</v>
      </c>
      <c r="BQ314" s="312">
        <v>0</v>
      </c>
      <c r="BR314" s="218">
        <v>0</v>
      </c>
      <c r="BS314" s="312">
        <v>2406812</v>
      </c>
      <c r="BT314" s="315">
        <v>8336812</v>
      </c>
      <c r="BU314" s="312">
        <v>0</v>
      </c>
      <c r="BV314" s="312">
        <v>200000</v>
      </c>
      <c r="BW314" s="312">
        <v>730000</v>
      </c>
      <c r="BX314" s="312">
        <v>11000000</v>
      </c>
      <c r="BY314" s="312">
        <v>0</v>
      </c>
      <c r="BZ314" s="312">
        <v>0</v>
      </c>
      <c r="CA314" s="312">
        <v>400000</v>
      </c>
      <c r="CB314" s="312">
        <v>50000</v>
      </c>
      <c r="CC314" s="312">
        <v>75000</v>
      </c>
      <c r="CD314" s="312">
        <v>0</v>
      </c>
      <c r="CE314" s="312">
        <v>525000</v>
      </c>
      <c r="CF314" s="312">
        <v>12455000</v>
      </c>
      <c r="CG314" s="312">
        <v>0</v>
      </c>
      <c r="CH314" s="312">
        <v>0</v>
      </c>
      <c r="CI314" s="312">
        <v>0</v>
      </c>
      <c r="CJ314" s="312">
        <v>0</v>
      </c>
      <c r="CK314" s="312">
        <v>0</v>
      </c>
      <c r="CL314" s="312">
        <v>50000</v>
      </c>
      <c r="CM314" s="312">
        <v>0</v>
      </c>
      <c r="CN314" s="312">
        <v>0</v>
      </c>
      <c r="CO314" s="312">
        <v>0</v>
      </c>
      <c r="CP314" s="312">
        <v>0</v>
      </c>
      <c r="CQ314" s="312">
        <v>50000</v>
      </c>
      <c r="CR314" s="312">
        <v>7761812</v>
      </c>
      <c r="CS314" s="312">
        <v>0</v>
      </c>
      <c r="CT314" s="315">
        <v>7761812</v>
      </c>
      <c r="CU314" s="312">
        <v>850000</v>
      </c>
      <c r="CV314" s="312">
        <v>0</v>
      </c>
      <c r="CW314" s="312">
        <v>150000</v>
      </c>
      <c r="CX314" s="312"/>
      <c r="CY314" s="312">
        <v>0</v>
      </c>
      <c r="CZ314" s="312">
        <v>1000000</v>
      </c>
      <c r="DA314" s="312">
        <v>1525000</v>
      </c>
      <c r="DB314" s="312">
        <v>100000</v>
      </c>
      <c r="DC314" s="312">
        <v>9436812</v>
      </c>
      <c r="DD314" s="312"/>
      <c r="DE314" s="312" t="s">
        <v>980</v>
      </c>
      <c r="DF314" s="312">
        <v>416666.66666666698</v>
      </c>
      <c r="DG314" s="310" t="s">
        <v>203</v>
      </c>
      <c r="DH314" s="310" t="s">
        <v>1235</v>
      </c>
      <c r="DI314" s="310" t="s">
        <v>1236</v>
      </c>
      <c r="DJ314" s="312"/>
      <c r="DK314" s="312"/>
      <c r="DL314" s="312"/>
      <c r="DM314" s="310"/>
      <c r="DN314" s="312"/>
      <c r="DO314" s="312"/>
      <c r="DP314" s="312"/>
      <c r="DQ314" s="312"/>
      <c r="DR314" s="317"/>
      <c r="DS314" s="317"/>
      <c r="DT314" s="305"/>
    </row>
    <row r="315" spans="1:124" s="304" customFormat="1" ht="20.25" customHeight="1" x14ac:dyDescent="0.35">
      <c r="A315" s="307">
        <v>312</v>
      </c>
      <c r="B315" s="307" t="s">
        <v>1120</v>
      </c>
      <c r="C315" s="308" t="s">
        <v>663</v>
      </c>
      <c r="D315" s="308" t="s">
        <v>192</v>
      </c>
      <c r="E315" s="308" t="s">
        <v>193</v>
      </c>
      <c r="F315" s="307" t="s">
        <v>151</v>
      </c>
      <c r="G315" s="308" t="s">
        <v>194</v>
      </c>
      <c r="H315" s="308" t="s">
        <v>129</v>
      </c>
      <c r="I315" s="308" t="s">
        <v>179</v>
      </c>
      <c r="J315" s="308" t="s">
        <v>131</v>
      </c>
      <c r="K315" s="308" t="s">
        <v>132</v>
      </c>
      <c r="L315" s="318">
        <v>44349</v>
      </c>
      <c r="M315" s="309"/>
      <c r="N315" s="309"/>
      <c r="O315" s="318"/>
      <c r="P315" s="310" t="s">
        <v>133</v>
      </c>
      <c r="Q315" s="311" t="s">
        <v>774</v>
      </c>
      <c r="R315" s="310" t="s">
        <v>134</v>
      </c>
      <c r="S315" s="312">
        <v>0</v>
      </c>
      <c r="T315" s="312">
        <v>5000000</v>
      </c>
      <c r="U315" s="312"/>
      <c r="V315" s="313">
        <v>5000000</v>
      </c>
      <c r="W315" s="312">
        <v>0</v>
      </c>
      <c r="X315" s="312">
        <v>0</v>
      </c>
      <c r="Y315" s="312">
        <v>0</v>
      </c>
      <c r="Z315" s="314">
        <v>200000</v>
      </c>
      <c r="AA315" s="312">
        <v>0</v>
      </c>
      <c r="AB315" s="312">
        <v>730000</v>
      </c>
      <c r="AC315" s="315">
        <v>930000</v>
      </c>
      <c r="AD315" s="312" t="s">
        <v>1246</v>
      </c>
      <c r="AE315" s="316">
        <v>26</v>
      </c>
      <c r="AF315" s="316">
        <v>24.5</v>
      </c>
      <c r="AG315" s="316">
        <v>0.5</v>
      </c>
      <c r="AH315" s="316">
        <v>0</v>
      </c>
      <c r="AI315" s="316">
        <v>0</v>
      </c>
      <c r="AJ315" s="316">
        <v>25</v>
      </c>
      <c r="AK315" s="316">
        <v>0</v>
      </c>
      <c r="AL315" s="316">
        <v>0</v>
      </c>
      <c r="AM315" s="316">
        <v>0</v>
      </c>
      <c r="AN315" s="316">
        <v>0</v>
      </c>
      <c r="AO315" s="316">
        <v>0</v>
      </c>
      <c r="AP315" s="316">
        <v>0</v>
      </c>
      <c r="AQ315" s="312">
        <v>4807692.3076999998</v>
      </c>
      <c r="AR315" s="312">
        <v>0</v>
      </c>
      <c r="AS315" s="312">
        <v>0</v>
      </c>
      <c r="AT315" s="312">
        <v>4807692.3076999998</v>
      </c>
      <c r="AU315" s="312">
        <v>0</v>
      </c>
      <c r="AV315" s="312">
        <v>0</v>
      </c>
      <c r="AW315" s="312">
        <v>0</v>
      </c>
      <c r="AX315" s="312">
        <v>200000</v>
      </c>
      <c r="AY315" s="218">
        <v>0</v>
      </c>
      <c r="AZ315" s="312">
        <v>0</v>
      </c>
      <c r="BA315" s="218">
        <v>0</v>
      </c>
      <c r="BB315" s="312">
        <v>0</v>
      </c>
      <c r="BC315" s="312">
        <v>0</v>
      </c>
      <c r="BD315" s="312">
        <v>687885</v>
      </c>
      <c r="BE315" s="312">
        <v>887885</v>
      </c>
      <c r="BF315" s="218">
        <v>0</v>
      </c>
      <c r="BG315" s="218">
        <v>0</v>
      </c>
      <c r="BH315" s="218">
        <v>0</v>
      </c>
      <c r="BI315" s="218">
        <v>0</v>
      </c>
      <c r="BJ315" s="218">
        <v>0</v>
      </c>
      <c r="BK315" s="218">
        <v>0</v>
      </c>
      <c r="BL315" s="218">
        <v>0</v>
      </c>
      <c r="BM315" s="218">
        <v>0</v>
      </c>
      <c r="BN315" s="218">
        <v>0</v>
      </c>
      <c r="BO315" s="218">
        <v>0</v>
      </c>
      <c r="BP315" s="218">
        <v>0</v>
      </c>
      <c r="BQ315" s="312">
        <v>0</v>
      </c>
      <c r="BR315" s="218">
        <v>0</v>
      </c>
      <c r="BS315" s="312">
        <v>0</v>
      </c>
      <c r="BT315" s="315">
        <v>5695577.3076999998</v>
      </c>
      <c r="BU315" s="312">
        <v>0</v>
      </c>
      <c r="BV315" s="312">
        <v>200000</v>
      </c>
      <c r="BW315" s="312">
        <v>687885</v>
      </c>
      <c r="BX315" s="312">
        <v>11000000</v>
      </c>
      <c r="BY315" s="312">
        <v>0</v>
      </c>
      <c r="BZ315" s="312">
        <v>0</v>
      </c>
      <c r="CA315" s="312">
        <v>400000</v>
      </c>
      <c r="CB315" s="312">
        <v>50000</v>
      </c>
      <c r="CC315" s="312">
        <v>75000</v>
      </c>
      <c r="CD315" s="312">
        <v>0</v>
      </c>
      <c r="CE315" s="312">
        <v>525000</v>
      </c>
      <c r="CF315" s="312">
        <v>12412885</v>
      </c>
      <c r="CG315" s="312">
        <v>0</v>
      </c>
      <c r="CH315" s="312">
        <v>0</v>
      </c>
      <c r="CI315" s="312">
        <v>0</v>
      </c>
      <c r="CJ315" s="312">
        <v>0</v>
      </c>
      <c r="CK315" s="312">
        <v>0</v>
      </c>
      <c r="CL315" s="312">
        <v>50000</v>
      </c>
      <c r="CM315" s="312">
        <v>0</v>
      </c>
      <c r="CN315" s="312">
        <v>0</v>
      </c>
      <c r="CO315" s="312">
        <v>0</v>
      </c>
      <c r="CP315" s="312">
        <v>0</v>
      </c>
      <c r="CQ315" s="312">
        <v>50000</v>
      </c>
      <c r="CR315" s="312">
        <v>5120577</v>
      </c>
      <c r="CS315" s="312">
        <v>0</v>
      </c>
      <c r="CT315" s="315">
        <v>5120577</v>
      </c>
      <c r="CU315" s="312">
        <v>850000</v>
      </c>
      <c r="CV315" s="312">
        <v>0</v>
      </c>
      <c r="CW315" s="312">
        <v>150000</v>
      </c>
      <c r="CX315" s="312"/>
      <c r="CY315" s="312">
        <v>0</v>
      </c>
      <c r="CZ315" s="312">
        <v>1000000</v>
      </c>
      <c r="DA315" s="312">
        <v>1525000</v>
      </c>
      <c r="DB315" s="312">
        <v>100000</v>
      </c>
      <c r="DC315" s="312">
        <v>6795577</v>
      </c>
      <c r="DD315" s="312"/>
      <c r="DE315" s="312" t="s">
        <v>980</v>
      </c>
      <c r="DF315" s="312">
        <v>416666.66666666698</v>
      </c>
      <c r="DG315" s="310" t="s">
        <v>188</v>
      </c>
      <c r="DH315" s="310" t="s">
        <v>1235</v>
      </c>
      <c r="DI315" s="310" t="s">
        <v>1236</v>
      </c>
      <c r="DJ315" s="312"/>
      <c r="DK315" s="312"/>
      <c r="DL315" s="312"/>
      <c r="DM315" s="310"/>
      <c r="DN315" s="312"/>
      <c r="DO315" s="312"/>
      <c r="DP315" s="312"/>
      <c r="DQ315" s="312"/>
      <c r="DR315" s="317"/>
      <c r="DS315" s="317"/>
      <c r="DT315" s="305"/>
    </row>
    <row r="316" spans="1:124" s="304" customFormat="1" ht="20.25" customHeight="1" x14ac:dyDescent="0.35">
      <c r="A316" s="307">
        <v>313</v>
      </c>
      <c r="B316" s="307" t="s">
        <v>1121</v>
      </c>
      <c r="C316" s="308" t="s">
        <v>664</v>
      </c>
      <c r="D316" s="308" t="s">
        <v>192</v>
      </c>
      <c r="E316" s="308" t="s">
        <v>193</v>
      </c>
      <c r="F316" s="307" t="s">
        <v>151</v>
      </c>
      <c r="G316" s="308" t="s">
        <v>194</v>
      </c>
      <c r="H316" s="308" t="s">
        <v>129</v>
      </c>
      <c r="I316" s="308" t="s">
        <v>179</v>
      </c>
      <c r="J316" s="308" t="s">
        <v>131</v>
      </c>
      <c r="K316" s="308" t="s">
        <v>132</v>
      </c>
      <c r="L316" s="318">
        <v>44357</v>
      </c>
      <c r="M316" s="309"/>
      <c r="N316" s="309"/>
      <c r="O316" s="318"/>
      <c r="P316" s="310" t="s">
        <v>133</v>
      </c>
      <c r="Q316" s="311" t="s">
        <v>774</v>
      </c>
      <c r="R316" s="310" t="s">
        <v>134</v>
      </c>
      <c r="S316" s="312">
        <v>0</v>
      </c>
      <c r="T316" s="312">
        <v>5000000</v>
      </c>
      <c r="U316" s="312"/>
      <c r="V316" s="313">
        <v>5000000</v>
      </c>
      <c r="W316" s="312">
        <v>0</v>
      </c>
      <c r="X316" s="312">
        <v>0</v>
      </c>
      <c r="Y316" s="312">
        <v>0</v>
      </c>
      <c r="Z316" s="314">
        <v>200000</v>
      </c>
      <c r="AA316" s="312">
        <v>0</v>
      </c>
      <c r="AB316" s="312">
        <v>730000</v>
      </c>
      <c r="AC316" s="315">
        <v>930000</v>
      </c>
      <c r="AD316" s="312" t="s">
        <v>1246</v>
      </c>
      <c r="AE316" s="316">
        <v>26</v>
      </c>
      <c r="AF316" s="316">
        <v>26</v>
      </c>
      <c r="AG316" s="316">
        <v>0</v>
      </c>
      <c r="AH316" s="316">
        <v>0</v>
      </c>
      <c r="AI316" s="316">
        <v>0</v>
      </c>
      <c r="AJ316" s="316">
        <v>26</v>
      </c>
      <c r="AK316" s="316">
        <v>0</v>
      </c>
      <c r="AL316" s="316">
        <v>0</v>
      </c>
      <c r="AM316" s="316">
        <v>0</v>
      </c>
      <c r="AN316" s="316">
        <v>0</v>
      </c>
      <c r="AO316" s="316">
        <v>0</v>
      </c>
      <c r="AP316" s="316">
        <v>0</v>
      </c>
      <c r="AQ316" s="312">
        <v>5000000</v>
      </c>
      <c r="AR316" s="312">
        <v>0</v>
      </c>
      <c r="AS316" s="312">
        <v>0</v>
      </c>
      <c r="AT316" s="312">
        <v>5000000</v>
      </c>
      <c r="AU316" s="312">
        <v>0</v>
      </c>
      <c r="AV316" s="312">
        <v>0</v>
      </c>
      <c r="AW316" s="312">
        <v>0</v>
      </c>
      <c r="AX316" s="312">
        <v>200000</v>
      </c>
      <c r="AY316" s="218">
        <v>0</v>
      </c>
      <c r="AZ316" s="312">
        <v>0</v>
      </c>
      <c r="BA316" s="218">
        <v>0</v>
      </c>
      <c r="BB316" s="312">
        <v>0</v>
      </c>
      <c r="BC316" s="312">
        <v>0</v>
      </c>
      <c r="BD316" s="312">
        <v>730000</v>
      </c>
      <c r="BE316" s="312">
        <v>930000</v>
      </c>
      <c r="BF316" s="218">
        <v>252897</v>
      </c>
      <c r="BG316" s="218">
        <v>0</v>
      </c>
      <c r="BH316" s="218">
        <v>0</v>
      </c>
      <c r="BI316" s="218">
        <v>0</v>
      </c>
      <c r="BJ316" s="218">
        <v>0</v>
      </c>
      <c r="BK316" s="218">
        <v>0</v>
      </c>
      <c r="BL316" s="218">
        <v>0</v>
      </c>
      <c r="BM316" s="218">
        <v>0</v>
      </c>
      <c r="BN316" s="218">
        <v>0</v>
      </c>
      <c r="BO316" s="218">
        <v>0</v>
      </c>
      <c r="BP316" s="218">
        <v>0</v>
      </c>
      <c r="BQ316" s="312">
        <v>0</v>
      </c>
      <c r="BR316" s="218">
        <v>0</v>
      </c>
      <c r="BS316" s="312">
        <v>252897</v>
      </c>
      <c r="BT316" s="315">
        <v>6182897</v>
      </c>
      <c r="BU316" s="312">
        <v>0</v>
      </c>
      <c r="BV316" s="312">
        <v>200000</v>
      </c>
      <c r="BW316" s="312">
        <v>730000</v>
      </c>
      <c r="BX316" s="312">
        <v>11000000</v>
      </c>
      <c r="BY316" s="312">
        <v>0</v>
      </c>
      <c r="BZ316" s="312">
        <v>0</v>
      </c>
      <c r="CA316" s="312">
        <v>400000</v>
      </c>
      <c r="CB316" s="312">
        <v>50000</v>
      </c>
      <c r="CC316" s="312">
        <v>75000</v>
      </c>
      <c r="CD316" s="312">
        <v>0</v>
      </c>
      <c r="CE316" s="312">
        <v>525000</v>
      </c>
      <c r="CF316" s="312">
        <v>12455000</v>
      </c>
      <c r="CG316" s="312">
        <v>0</v>
      </c>
      <c r="CH316" s="312">
        <v>0</v>
      </c>
      <c r="CI316" s="312">
        <v>0</v>
      </c>
      <c r="CJ316" s="312">
        <v>0</v>
      </c>
      <c r="CK316" s="312">
        <v>0</v>
      </c>
      <c r="CL316" s="312">
        <v>0</v>
      </c>
      <c r="CM316" s="312">
        <v>0</v>
      </c>
      <c r="CN316" s="312">
        <v>0</v>
      </c>
      <c r="CO316" s="312">
        <v>0</v>
      </c>
      <c r="CP316" s="312">
        <v>0</v>
      </c>
      <c r="CQ316" s="312">
        <v>0</v>
      </c>
      <c r="CR316" s="312">
        <v>5657897</v>
      </c>
      <c r="CS316" s="312">
        <v>0</v>
      </c>
      <c r="CT316" s="315">
        <v>5657897</v>
      </c>
      <c r="CU316" s="312">
        <v>850000</v>
      </c>
      <c r="CV316" s="312">
        <v>0</v>
      </c>
      <c r="CW316" s="312">
        <v>150000</v>
      </c>
      <c r="CX316" s="312"/>
      <c r="CY316" s="312">
        <v>0</v>
      </c>
      <c r="CZ316" s="312">
        <v>1000000</v>
      </c>
      <c r="DA316" s="312">
        <v>1525000</v>
      </c>
      <c r="DB316" s="312">
        <v>100000</v>
      </c>
      <c r="DC316" s="312">
        <v>7282897</v>
      </c>
      <c r="DD316" s="312"/>
      <c r="DE316" s="312" t="s">
        <v>980</v>
      </c>
      <c r="DF316" s="312">
        <v>416666.66666666698</v>
      </c>
      <c r="DG316" s="310" t="s">
        <v>195</v>
      </c>
      <c r="DH316" s="310" t="s">
        <v>1235</v>
      </c>
      <c r="DI316" s="310" t="s">
        <v>1236</v>
      </c>
      <c r="DJ316" s="312"/>
      <c r="DK316" s="312"/>
      <c r="DL316" s="312"/>
      <c r="DM316" s="310"/>
      <c r="DN316" s="312"/>
      <c r="DO316" s="312"/>
      <c r="DP316" s="312"/>
      <c r="DQ316" s="312"/>
      <c r="DR316" s="317"/>
      <c r="DS316" s="317"/>
      <c r="DT316" s="305"/>
    </row>
    <row r="317" spans="1:124" s="304" customFormat="1" ht="20.25" customHeight="1" x14ac:dyDescent="0.35">
      <c r="A317" s="307">
        <v>314</v>
      </c>
      <c r="B317" s="307" t="s">
        <v>1122</v>
      </c>
      <c r="C317" s="308" t="s">
        <v>666</v>
      </c>
      <c r="D317" s="308" t="s">
        <v>192</v>
      </c>
      <c r="E317" s="308" t="s">
        <v>193</v>
      </c>
      <c r="F317" s="307" t="s">
        <v>151</v>
      </c>
      <c r="G317" s="308" t="s">
        <v>194</v>
      </c>
      <c r="H317" s="308" t="s">
        <v>169</v>
      </c>
      <c r="I317" s="308" t="s">
        <v>179</v>
      </c>
      <c r="J317" s="308" t="s">
        <v>131</v>
      </c>
      <c r="K317" s="308" t="s">
        <v>132</v>
      </c>
      <c r="L317" s="318">
        <v>44412</v>
      </c>
      <c r="M317" s="309"/>
      <c r="N317" s="309"/>
      <c r="O317" s="318"/>
      <c r="P317" s="310" t="s">
        <v>133</v>
      </c>
      <c r="Q317" s="311" t="s">
        <v>774</v>
      </c>
      <c r="R317" s="310" t="s">
        <v>134</v>
      </c>
      <c r="S317" s="312">
        <v>0</v>
      </c>
      <c r="T317" s="312">
        <v>5000000</v>
      </c>
      <c r="U317" s="312"/>
      <c r="V317" s="313">
        <v>5000000</v>
      </c>
      <c r="W317" s="312">
        <v>0</v>
      </c>
      <c r="X317" s="312">
        <v>0</v>
      </c>
      <c r="Y317" s="312">
        <v>0</v>
      </c>
      <c r="Z317" s="314">
        <v>200000</v>
      </c>
      <c r="AA317" s="312">
        <v>0</v>
      </c>
      <c r="AB317" s="312">
        <v>730000</v>
      </c>
      <c r="AC317" s="315">
        <v>930000</v>
      </c>
      <c r="AD317" s="312" t="s">
        <v>1246</v>
      </c>
      <c r="AE317" s="316">
        <v>26</v>
      </c>
      <c r="AF317" s="316">
        <v>26</v>
      </c>
      <c r="AG317" s="316">
        <v>0</v>
      </c>
      <c r="AH317" s="316">
        <v>0</v>
      </c>
      <c r="AI317" s="316">
        <v>0</v>
      </c>
      <c r="AJ317" s="316">
        <v>26</v>
      </c>
      <c r="AK317" s="316">
        <v>0</v>
      </c>
      <c r="AL317" s="316">
        <v>0</v>
      </c>
      <c r="AM317" s="316">
        <v>0</v>
      </c>
      <c r="AN317" s="316">
        <v>0</v>
      </c>
      <c r="AO317" s="316">
        <v>0</v>
      </c>
      <c r="AP317" s="316">
        <v>0</v>
      </c>
      <c r="AQ317" s="312">
        <v>5000000</v>
      </c>
      <c r="AR317" s="312">
        <v>0</v>
      </c>
      <c r="AS317" s="312">
        <v>0</v>
      </c>
      <c r="AT317" s="312">
        <v>5000000</v>
      </c>
      <c r="AU317" s="312">
        <v>0</v>
      </c>
      <c r="AV317" s="312">
        <v>0</v>
      </c>
      <c r="AW317" s="312">
        <v>0</v>
      </c>
      <c r="AX317" s="312">
        <v>200000</v>
      </c>
      <c r="AY317" s="218">
        <v>0</v>
      </c>
      <c r="AZ317" s="312">
        <v>0</v>
      </c>
      <c r="BA317" s="218">
        <v>0</v>
      </c>
      <c r="BB317" s="312">
        <v>0</v>
      </c>
      <c r="BC317" s="312">
        <v>0</v>
      </c>
      <c r="BD317" s="312">
        <v>730000</v>
      </c>
      <c r="BE317" s="312">
        <v>930000</v>
      </c>
      <c r="BF317" s="218">
        <v>389092</v>
      </c>
      <c r="BG317" s="218">
        <v>0</v>
      </c>
      <c r="BH317" s="218">
        <v>0</v>
      </c>
      <c r="BI317" s="218">
        <v>0</v>
      </c>
      <c r="BJ317" s="218">
        <v>0</v>
      </c>
      <c r="BK317" s="218">
        <v>200000</v>
      </c>
      <c r="BL317" s="218">
        <v>0</v>
      </c>
      <c r="BM317" s="218">
        <v>0</v>
      </c>
      <c r="BN317" s="218">
        <v>0</v>
      </c>
      <c r="BO317" s="218">
        <v>0</v>
      </c>
      <c r="BP317" s="218">
        <v>0</v>
      </c>
      <c r="BQ317" s="312">
        <v>0</v>
      </c>
      <c r="BR317" s="218">
        <v>0</v>
      </c>
      <c r="BS317" s="312">
        <v>589092</v>
      </c>
      <c r="BT317" s="315">
        <v>6519092</v>
      </c>
      <c r="BU317" s="312">
        <v>0</v>
      </c>
      <c r="BV317" s="312">
        <v>200000</v>
      </c>
      <c r="BW317" s="312">
        <v>730000</v>
      </c>
      <c r="BX317" s="312">
        <v>11000000</v>
      </c>
      <c r="BY317" s="312">
        <v>0</v>
      </c>
      <c r="BZ317" s="312">
        <v>0</v>
      </c>
      <c r="CA317" s="312">
        <v>400000</v>
      </c>
      <c r="CB317" s="312">
        <v>50000</v>
      </c>
      <c r="CC317" s="312">
        <v>75000</v>
      </c>
      <c r="CD317" s="312">
        <v>0</v>
      </c>
      <c r="CE317" s="312">
        <v>525000</v>
      </c>
      <c r="CF317" s="312">
        <v>12455000</v>
      </c>
      <c r="CG317" s="312">
        <v>0</v>
      </c>
      <c r="CH317" s="312">
        <v>0</v>
      </c>
      <c r="CI317" s="312">
        <v>0</v>
      </c>
      <c r="CJ317" s="312">
        <v>0</v>
      </c>
      <c r="CK317" s="312">
        <v>0</v>
      </c>
      <c r="CL317" s="312">
        <v>0</v>
      </c>
      <c r="CM317" s="312">
        <v>0</v>
      </c>
      <c r="CN317" s="312">
        <v>0</v>
      </c>
      <c r="CO317" s="312">
        <v>0</v>
      </c>
      <c r="CP317" s="312">
        <v>0</v>
      </c>
      <c r="CQ317" s="312">
        <v>0</v>
      </c>
      <c r="CR317" s="312">
        <v>5994092</v>
      </c>
      <c r="CS317" s="312">
        <v>0</v>
      </c>
      <c r="CT317" s="315">
        <v>5994092</v>
      </c>
      <c r="CU317" s="312">
        <v>850000</v>
      </c>
      <c r="CV317" s="312">
        <v>0</v>
      </c>
      <c r="CW317" s="312">
        <v>150000</v>
      </c>
      <c r="CX317" s="312"/>
      <c r="CY317" s="312">
        <v>0</v>
      </c>
      <c r="CZ317" s="312">
        <v>1000000</v>
      </c>
      <c r="DA317" s="312">
        <v>1525000</v>
      </c>
      <c r="DB317" s="312">
        <v>100000</v>
      </c>
      <c r="DC317" s="312">
        <v>7619092</v>
      </c>
      <c r="DD317" s="312"/>
      <c r="DE317" s="312" t="s">
        <v>982</v>
      </c>
      <c r="DF317" s="312">
        <v>416666.66666666698</v>
      </c>
      <c r="DG317" s="310" t="s">
        <v>212</v>
      </c>
      <c r="DH317" s="310" t="s">
        <v>1235</v>
      </c>
      <c r="DI317" s="310" t="s">
        <v>1237</v>
      </c>
      <c r="DJ317" s="312"/>
      <c r="DK317" s="312"/>
      <c r="DL317" s="312"/>
      <c r="DM317" s="310"/>
      <c r="DN317" s="312"/>
      <c r="DO317" s="312"/>
      <c r="DP317" s="312"/>
      <c r="DQ317" s="312"/>
      <c r="DR317" s="317"/>
      <c r="DS317" s="317"/>
      <c r="DT317" s="305"/>
    </row>
    <row r="318" spans="1:124" s="304" customFormat="1" ht="20.25" customHeight="1" x14ac:dyDescent="0.35">
      <c r="A318" s="307">
        <v>315</v>
      </c>
      <c r="B318" s="307" t="s">
        <v>1123</v>
      </c>
      <c r="C318" s="308" t="s">
        <v>667</v>
      </c>
      <c r="D318" s="308" t="s">
        <v>192</v>
      </c>
      <c r="E318" s="308" t="s">
        <v>193</v>
      </c>
      <c r="F318" s="307" t="s">
        <v>151</v>
      </c>
      <c r="G318" s="308" t="s">
        <v>194</v>
      </c>
      <c r="H318" s="308" t="s">
        <v>169</v>
      </c>
      <c r="I318" s="308" t="s">
        <v>179</v>
      </c>
      <c r="J318" s="308" t="s">
        <v>131</v>
      </c>
      <c r="K318" s="308" t="s">
        <v>132</v>
      </c>
      <c r="L318" s="318">
        <v>44412</v>
      </c>
      <c r="M318" s="309"/>
      <c r="N318" s="309"/>
      <c r="O318" s="318"/>
      <c r="P318" s="310" t="s">
        <v>133</v>
      </c>
      <c r="Q318" s="311" t="s">
        <v>774</v>
      </c>
      <c r="R318" s="310" t="s">
        <v>134</v>
      </c>
      <c r="S318" s="312">
        <v>0</v>
      </c>
      <c r="T318" s="312">
        <v>5000000</v>
      </c>
      <c r="U318" s="312"/>
      <c r="V318" s="313">
        <v>5000000</v>
      </c>
      <c r="W318" s="312">
        <v>0</v>
      </c>
      <c r="X318" s="312">
        <v>0</v>
      </c>
      <c r="Y318" s="312">
        <v>0</v>
      </c>
      <c r="Z318" s="314">
        <v>200000</v>
      </c>
      <c r="AA318" s="312">
        <v>0</v>
      </c>
      <c r="AB318" s="312">
        <v>730000</v>
      </c>
      <c r="AC318" s="315">
        <v>930000</v>
      </c>
      <c r="AD318" s="312" t="s">
        <v>1246</v>
      </c>
      <c r="AE318" s="316">
        <v>26</v>
      </c>
      <c r="AF318" s="316">
        <v>26</v>
      </c>
      <c r="AG318" s="316">
        <v>0</v>
      </c>
      <c r="AH318" s="316">
        <v>0</v>
      </c>
      <c r="AI318" s="316">
        <v>0</v>
      </c>
      <c r="AJ318" s="316">
        <v>26</v>
      </c>
      <c r="AK318" s="316">
        <v>0</v>
      </c>
      <c r="AL318" s="316">
        <v>0</v>
      </c>
      <c r="AM318" s="316">
        <v>0</v>
      </c>
      <c r="AN318" s="316">
        <v>0</v>
      </c>
      <c r="AO318" s="316">
        <v>0</v>
      </c>
      <c r="AP318" s="316">
        <v>0</v>
      </c>
      <c r="AQ318" s="312">
        <v>5000000</v>
      </c>
      <c r="AR318" s="312">
        <v>0</v>
      </c>
      <c r="AS318" s="312">
        <v>0</v>
      </c>
      <c r="AT318" s="312">
        <v>5000000</v>
      </c>
      <c r="AU318" s="312">
        <v>0</v>
      </c>
      <c r="AV318" s="312">
        <v>0</v>
      </c>
      <c r="AW318" s="312">
        <v>0</v>
      </c>
      <c r="AX318" s="312">
        <v>200000</v>
      </c>
      <c r="AY318" s="218">
        <v>0</v>
      </c>
      <c r="AZ318" s="312">
        <v>0</v>
      </c>
      <c r="BA318" s="218">
        <v>0</v>
      </c>
      <c r="BB318" s="312">
        <v>0</v>
      </c>
      <c r="BC318" s="312">
        <v>0</v>
      </c>
      <c r="BD318" s="312">
        <v>730000</v>
      </c>
      <c r="BE318" s="312">
        <v>930000</v>
      </c>
      <c r="BF318" s="218">
        <v>798750</v>
      </c>
      <c r="BG318" s="218">
        <v>0</v>
      </c>
      <c r="BH318" s="218">
        <v>0</v>
      </c>
      <c r="BI318" s="218">
        <v>0</v>
      </c>
      <c r="BJ318" s="218">
        <v>0</v>
      </c>
      <c r="BK318" s="218">
        <v>0</v>
      </c>
      <c r="BL318" s="218">
        <v>0</v>
      </c>
      <c r="BM318" s="218">
        <v>0</v>
      </c>
      <c r="BN318" s="218">
        <v>0</v>
      </c>
      <c r="BO318" s="218">
        <v>0</v>
      </c>
      <c r="BP318" s="218">
        <v>0</v>
      </c>
      <c r="BQ318" s="312">
        <v>0</v>
      </c>
      <c r="BR318" s="218">
        <v>0</v>
      </c>
      <c r="BS318" s="312">
        <v>798750</v>
      </c>
      <c r="BT318" s="315">
        <v>6728750</v>
      </c>
      <c r="BU318" s="312">
        <v>0</v>
      </c>
      <c r="BV318" s="312">
        <v>200000</v>
      </c>
      <c r="BW318" s="312">
        <v>730000</v>
      </c>
      <c r="BX318" s="312">
        <v>11000000</v>
      </c>
      <c r="BY318" s="312">
        <v>0</v>
      </c>
      <c r="BZ318" s="312">
        <v>0</v>
      </c>
      <c r="CA318" s="312">
        <v>400000</v>
      </c>
      <c r="CB318" s="312">
        <v>50000</v>
      </c>
      <c r="CC318" s="312">
        <v>75000</v>
      </c>
      <c r="CD318" s="312">
        <v>0</v>
      </c>
      <c r="CE318" s="312">
        <v>525000</v>
      </c>
      <c r="CF318" s="312">
        <v>12455000</v>
      </c>
      <c r="CG318" s="312">
        <v>0</v>
      </c>
      <c r="CH318" s="312">
        <v>0</v>
      </c>
      <c r="CI318" s="312">
        <v>0</v>
      </c>
      <c r="CJ318" s="312">
        <v>0</v>
      </c>
      <c r="CK318" s="312">
        <v>0</v>
      </c>
      <c r="CL318" s="312">
        <v>50000</v>
      </c>
      <c r="CM318" s="312">
        <v>17100</v>
      </c>
      <c r="CN318" s="312">
        <v>0</v>
      </c>
      <c r="CO318" s="312">
        <v>0</v>
      </c>
      <c r="CP318" s="312">
        <v>0</v>
      </c>
      <c r="CQ318" s="312">
        <v>67100</v>
      </c>
      <c r="CR318" s="312">
        <v>6136650</v>
      </c>
      <c r="CS318" s="312">
        <v>0</v>
      </c>
      <c r="CT318" s="315">
        <v>6136650</v>
      </c>
      <c r="CU318" s="312">
        <v>850000</v>
      </c>
      <c r="CV318" s="312">
        <v>0</v>
      </c>
      <c r="CW318" s="312">
        <v>150000</v>
      </c>
      <c r="CX318" s="312"/>
      <c r="CY318" s="312">
        <v>0</v>
      </c>
      <c r="CZ318" s="312">
        <v>1000000</v>
      </c>
      <c r="DA318" s="312">
        <v>1525000</v>
      </c>
      <c r="DB318" s="312">
        <v>100000</v>
      </c>
      <c r="DC318" s="312">
        <v>7828750</v>
      </c>
      <c r="DD318" s="312"/>
      <c r="DE318" s="312" t="s">
        <v>982</v>
      </c>
      <c r="DF318" s="312">
        <v>416666.66666666698</v>
      </c>
      <c r="DG318" s="310" t="s">
        <v>206</v>
      </c>
      <c r="DH318" s="310" t="s">
        <v>1235</v>
      </c>
      <c r="DI318" s="310" t="s">
        <v>1237</v>
      </c>
      <c r="DJ318" s="312"/>
      <c r="DK318" s="312"/>
      <c r="DL318" s="312"/>
      <c r="DM318" s="310"/>
      <c r="DN318" s="312"/>
      <c r="DO318" s="312"/>
      <c r="DP318" s="312"/>
      <c r="DQ318" s="312"/>
      <c r="DR318" s="317"/>
      <c r="DS318" s="317"/>
      <c r="DT318" s="305"/>
    </row>
    <row r="319" spans="1:124" s="304" customFormat="1" ht="20.25" customHeight="1" x14ac:dyDescent="0.35">
      <c r="A319" s="307">
        <v>316</v>
      </c>
      <c r="B319" s="307" t="s">
        <v>1124</v>
      </c>
      <c r="C319" s="308" t="s">
        <v>665</v>
      </c>
      <c r="D319" s="308" t="s">
        <v>192</v>
      </c>
      <c r="E319" s="308" t="s">
        <v>193</v>
      </c>
      <c r="F319" s="307" t="s">
        <v>151</v>
      </c>
      <c r="G319" s="308" t="s">
        <v>194</v>
      </c>
      <c r="H319" s="308" t="s">
        <v>129</v>
      </c>
      <c r="I319" s="308" t="s">
        <v>179</v>
      </c>
      <c r="J319" s="308" t="s">
        <v>131</v>
      </c>
      <c r="K319" s="308" t="s">
        <v>132</v>
      </c>
      <c r="L319" s="318">
        <v>44385</v>
      </c>
      <c r="M319" s="309"/>
      <c r="N319" s="309"/>
      <c r="O319" s="318"/>
      <c r="P319" s="310" t="s">
        <v>133</v>
      </c>
      <c r="Q319" s="311" t="s">
        <v>774</v>
      </c>
      <c r="R319" s="310" t="s">
        <v>134</v>
      </c>
      <c r="S319" s="312">
        <v>0</v>
      </c>
      <c r="T319" s="312">
        <v>5000000</v>
      </c>
      <c r="U319" s="312"/>
      <c r="V319" s="313">
        <v>5000000</v>
      </c>
      <c r="W319" s="312">
        <v>0</v>
      </c>
      <c r="X319" s="312">
        <v>0</v>
      </c>
      <c r="Y319" s="312">
        <v>0</v>
      </c>
      <c r="Z319" s="314">
        <v>200000</v>
      </c>
      <c r="AA319" s="312">
        <v>0</v>
      </c>
      <c r="AB319" s="312">
        <v>730000</v>
      </c>
      <c r="AC319" s="315">
        <v>930000</v>
      </c>
      <c r="AD319" s="312" t="s">
        <v>1246</v>
      </c>
      <c r="AE319" s="316">
        <v>26</v>
      </c>
      <c r="AF319" s="316">
        <v>26</v>
      </c>
      <c r="AG319" s="316">
        <v>0</v>
      </c>
      <c r="AH319" s="316">
        <v>0</v>
      </c>
      <c r="AI319" s="316">
        <v>0</v>
      </c>
      <c r="AJ319" s="316">
        <v>26</v>
      </c>
      <c r="AK319" s="316">
        <v>0</v>
      </c>
      <c r="AL319" s="316">
        <v>0</v>
      </c>
      <c r="AM319" s="316">
        <v>0</v>
      </c>
      <c r="AN319" s="316">
        <v>0</v>
      </c>
      <c r="AO319" s="316">
        <v>0</v>
      </c>
      <c r="AP319" s="316">
        <v>0</v>
      </c>
      <c r="AQ319" s="312">
        <v>5000000</v>
      </c>
      <c r="AR319" s="312">
        <v>0</v>
      </c>
      <c r="AS319" s="312">
        <v>0</v>
      </c>
      <c r="AT319" s="312">
        <v>5000000</v>
      </c>
      <c r="AU319" s="312">
        <v>0</v>
      </c>
      <c r="AV319" s="312">
        <v>0</v>
      </c>
      <c r="AW319" s="312">
        <v>0</v>
      </c>
      <c r="AX319" s="312">
        <v>200000</v>
      </c>
      <c r="AY319" s="218">
        <v>0</v>
      </c>
      <c r="AZ319" s="312">
        <v>0</v>
      </c>
      <c r="BA319" s="218">
        <v>0</v>
      </c>
      <c r="BB319" s="312">
        <v>0</v>
      </c>
      <c r="BC319" s="312">
        <v>0</v>
      </c>
      <c r="BD319" s="312">
        <v>730000</v>
      </c>
      <c r="BE319" s="312">
        <v>930000</v>
      </c>
      <c r="BF319" s="218">
        <v>1362455</v>
      </c>
      <c r="BG319" s="218">
        <v>0</v>
      </c>
      <c r="BH319" s="218">
        <v>0</v>
      </c>
      <c r="BI319" s="218">
        <v>0</v>
      </c>
      <c r="BJ319" s="218">
        <v>0</v>
      </c>
      <c r="BK319" s="218">
        <v>450000</v>
      </c>
      <c r="BL319" s="218">
        <v>0</v>
      </c>
      <c r="BM319" s="218">
        <v>0</v>
      </c>
      <c r="BN319" s="218">
        <v>0</v>
      </c>
      <c r="BO319" s="218">
        <v>0</v>
      </c>
      <c r="BP319" s="218">
        <v>0</v>
      </c>
      <c r="BQ319" s="312">
        <v>0</v>
      </c>
      <c r="BR319" s="218">
        <v>0</v>
      </c>
      <c r="BS319" s="312">
        <v>1812455</v>
      </c>
      <c r="BT319" s="315">
        <v>7742455</v>
      </c>
      <c r="BU319" s="312">
        <v>0</v>
      </c>
      <c r="BV319" s="312">
        <v>200000</v>
      </c>
      <c r="BW319" s="312">
        <v>730000</v>
      </c>
      <c r="BX319" s="312">
        <v>11000000</v>
      </c>
      <c r="BY319" s="312">
        <v>0</v>
      </c>
      <c r="BZ319" s="312">
        <v>0</v>
      </c>
      <c r="CA319" s="312">
        <v>400000</v>
      </c>
      <c r="CB319" s="312">
        <v>50000</v>
      </c>
      <c r="CC319" s="312">
        <v>75000</v>
      </c>
      <c r="CD319" s="312">
        <v>0</v>
      </c>
      <c r="CE319" s="312">
        <v>525000</v>
      </c>
      <c r="CF319" s="312">
        <v>12455000</v>
      </c>
      <c r="CG319" s="312">
        <v>0</v>
      </c>
      <c r="CH319" s="312">
        <v>0</v>
      </c>
      <c r="CI319" s="312">
        <v>0</v>
      </c>
      <c r="CJ319" s="312">
        <v>0</v>
      </c>
      <c r="CK319" s="312">
        <v>0</v>
      </c>
      <c r="CL319" s="312">
        <v>50000</v>
      </c>
      <c r="CM319" s="312">
        <v>0</v>
      </c>
      <c r="CN319" s="312">
        <v>0</v>
      </c>
      <c r="CO319" s="312">
        <v>0</v>
      </c>
      <c r="CP319" s="312">
        <v>0</v>
      </c>
      <c r="CQ319" s="312">
        <v>50000</v>
      </c>
      <c r="CR319" s="312">
        <v>7167455</v>
      </c>
      <c r="CS319" s="312">
        <v>0</v>
      </c>
      <c r="CT319" s="315">
        <v>7167455</v>
      </c>
      <c r="CU319" s="312">
        <v>850000</v>
      </c>
      <c r="CV319" s="312">
        <v>0</v>
      </c>
      <c r="CW319" s="312">
        <v>150000</v>
      </c>
      <c r="CX319" s="312"/>
      <c r="CY319" s="312">
        <v>0</v>
      </c>
      <c r="CZ319" s="312">
        <v>1000000</v>
      </c>
      <c r="DA319" s="312">
        <v>1525000</v>
      </c>
      <c r="DB319" s="312">
        <v>100000</v>
      </c>
      <c r="DC319" s="312">
        <v>8842455</v>
      </c>
      <c r="DD319" s="312"/>
      <c r="DE319" s="312" t="s">
        <v>980</v>
      </c>
      <c r="DF319" s="312">
        <v>416666.66666666698</v>
      </c>
      <c r="DG319" s="310" t="s">
        <v>210</v>
      </c>
      <c r="DH319" s="310" t="s">
        <v>1235</v>
      </c>
      <c r="DI319" s="310" t="s">
        <v>1236</v>
      </c>
      <c r="DJ319" s="312"/>
      <c r="DK319" s="312"/>
      <c r="DL319" s="312"/>
      <c r="DM319" s="310"/>
      <c r="DN319" s="312"/>
      <c r="DO319" s="312"/>
      <c r="DP319" s="312"/>
      <c r="DQ319" s="312"/>
      <c r="DR319" s="317"/>
      <c r="DS319" s="317"/>
      <c r="DT319" s="305"/>
    </row>
    <row r="320" spans="1:124" s="304" customFormat="1" ht="20.25" customHeight="1" x14ac:dyDescent="0.35">
      <c r="A320" s="307">
        <v>317</v>
      </c>
      <c r="B320" s="307" t="s">
        <v>1125</v>
      </c>
      <c r="C320" s="308" t="s">
        <v>668</v>
      </c>
      <c r="D320" s="308" t="s">
        <v>192</v>
      </c>
      <c r="E320" s="308" t="s">
        <v>193</v>
      </c>
      <c r="F320" s="307" t="s">
        <v>151</v>
      </c>
      <c r="G320" s="308" t="s">
        <v>194</v>
      </c>
      <c r="H320" s="308" t="s">
        <v>169</v>
      </c>
      <c r="I320" s="308" t="s">
        <v>179</v>
      </c>
      <c r="J320" s="308" t="s">
        <v>131</v>
      </c>
      <c r="K320" s="308" t="s">
        <v>132</v>
      </c>
      <c r="L320" s="318">
        <v>44480</v>
      </c>
      <c r="M320" s="309"/>
      <c r="N320" s="309"/>
      <c r="O320" s="318"/>
      <c r="P320" s="310" t="s">
        <v>133</v>
      </c>
      <c r="Q320" s="311" t="s">
        <v>774</v>
      </c>
      <c r="R320" s="310" t="s">
        <v>134</v>
      </c>
      <c r="S320" s="312">
        <v>0</v>
      </c>
      <c r="T320" s="312">
        <v>5000000</v>
      </c>
      <c r="U320" s="312"/>
      <c r="V320" s="313">
        <v>5000000</v>
      </c>
      <c r="W320" s="312">
        <v>0</v>
      </c>
      <c r="X320" s="312">
        <v>0</v>
      </c>
      <c r="Y320" s="312">
        <v>0</v>
      </c>
      <c r="Z320" s="314">
        <v>200000</v>
      </c>
      <c r="AA320" s="312">
        <v>0</v>
      </c>
      <c r="AB320" s="312">
        <v>730000</v>
      </c>
      <c r="AC320" s="315">
        <v>930000</v>
      </c>
      <c r="AD320" s="312" t="s">
        <v>1246</v>
      </c>
      <c r="AE320" s="316">
        <v>26</v>
      </c>
      <c r="AF320" s="316">
        <v>26</v>
      </c>
      <c r="AG320" s="316">
        <v>0</v>
      </c>
      <c r="AH320" s="316">
        <v>0</v>
      </c>
      <c r="AI320" s="316">
        <v>0</v>
      </c>
      <c r="AJ320" s="316">
        <v>26</v>
      </c>
      <c r="AK320" s="316">
        <v>0</v>
      </c>
      <c r="AL320" s="316">
        <v>0</v>
      </c>
      <c r="AM320" s="316">
        <v>0</v>
      </c>
      <c r="AN320" s="316">
        <v>0</v>
      </c>
      <c r="AO320" s="316">
        <v>0</v>
      </c>
      <c r="AP320" s="316">
        <v>0</v>
      </c>
      <c r="AQ320" s="312">
        <v>5000000</v>
      </c>
      <c r="AR320" s="312">
        <v>0</v>
      </c>
      <c r="AS320" s="312">
        <v>0</v>
      </c>
      <c r="AT320" s="312">
        <v>5000000</v>
      </c>
      <c r="AU320" s="312">
        <v>0</v>
      </c>
      <c r="AV320" s="312">
        <v>0</v>
      </c>
      <c r="AW320" s="312">
        <v>0</v>
      </c>
      <c r="AX320" s="312">
        <v>200000</v>
      </c>
      <c r="AY320" s="218">
        <v>0</v>
      </c>
      <c r="AZ320" s="312">
        <v>0</v>
      </c>
      <c r="BA320" s="218">
        <v>0</v>
      </c>
      <c r="BB320" s="312">
        <v>0</v>
      </c>
      <c r="BC320" s="312">
        <v>0</v>
      </c>
      <c r="BD320" s="312">
        <v>730000</v>
      </c>
      <c r="BE320" s="312">
        <v>930000</v>
      </c>
      <c r="BF320" s="218">
        <v>25000</v>
      </c>
      <c r="BG320" s="218">
        <v>0</v>
      </c>
      <c r="BH320" s="218">
        <v>0</v>
      </c>
      <c r="BI320" s="218">
        <v>0</v>
      </c>
      <c r="BJ320" s="218">
        <v>0</v>
      </c>
      <c r="BK320" s="218">
        <v>0</v>
      </c>
      <c r="BL320" s="218">
        <v>0</v>
      </c>
      <c r="BM320" s="218">
        <v>0</v>
      </c>
      <c r="BN320" s="218">
        <v>0</v>
      </c>
      <c r="BO320" s="218">
        <v>0</v>
      </c>
      <c r="BP320" s="218">
        <v>0</v>
      </c>
      <c r="BQ320" s="312">
        <v>0</v>
      </c>
      <c r="BR320" s="218">
        <v>0</v>
      </c>
      <c r="BS320" s="312">
        <v>25000</v>
      </c>
      <c r="BT320" s="315">
        <v>5955000</v>
      </c>
      <c r="BU320" s="312">
        <v>0</v>
      </c>
      <c r="BV320" s="312">
        <v>200000</v>
      </c>
      <c r="BW320" s="312">
        <v>730000</v>
      </c>
      <c r="BX320" s="312">
        <v>11000000</v>
      </c>
      <c r="BY320" s="312">
        <v>0</v>
      </c>
      <c r="BZ320" s="312">
        <v>0</v>
      </c>
      <c r="CA320" s="312">
        <v>400000</v>
      </c>
      <c r="CB320" s="312">
        <v>50000</v>
      </c>
      <c r="CC320" s="312">
        <v>75000</v>
      </c>
      <c r="CD320" s="312">
        <v>0</v>
      </c>
      <c r="CE320" s="312">
        <v>525000</v>
      </c>
      <c r="CF320" s="312">
        <v>12455000</v>
      </c>
      <c r="CG320" s="312">
        <v>0</v>
      </c>
      <c r="CH320" s="312">
        <v>0</v>
      </c>
      <c r="CI320" s="312">
        <v>0</v>
      </c>
      <c r="CJ320" s="312">
        <v>0</v>
      </c>
      <c r="CK320" s="312">
        <v>0</v>
      </c>
      <c r="CL320" s="312">
        <v>0</v>
      </c>
      <c r="CM320" s="312">
        <v>0</v>
      </c>
      <c r="CN320" s="312">
        <v>0</v>
      </c>
      <c r="CO320" s="312">
        <v>0</v>
      </c>
      <c r="CP320" s="312">
        <v>0</v>
      </c>
      <c r="CQ320" s="312">
        <v>0</v>
      </c>
      <c r="CR320" s="312">
        <v>5430000</v>
      </c>
      <c r="CS320" s="312">
        <v>0</v>
      </c>
      <c r="CT320" s="315">
        <v>5430000</v>
      </c>
      <c r="CU320" s="312">
        <v>850000</v>
      </c>
      <c r="CV320" s="312">
        <v>0</v>
      </c>
      <c r="CW320" s="312">
        <v>150000</v>
      </c>
      <c r="CX320" s="312"/>
      <c r="CY320" s="312">
        <v>0</v>
      </c>
      <c r="CZ320" s="312">
        <v>1000000</v>
      </c>
      <c r="DA320" s="312">
        <v>1525000</v>
      </c>
      <c r="DB320" s="312">
        <v>100000</v>
      </c>
      <c r="DC320" s="312">
        <v>7055000</v>
      </c>
      <c r="DD320" s="312"/>
      <c r="DE320" s="312" t="s">
        <v>982</v>
      </c>
      <c r="DF320" s="312">
        <v>416666.66666666698</v>
      </c>
      <c r="DG320" s="310" t="s">
        <v>212</v>
      </c>
      <c r="DH320" s="310" t="s">
        <v>1235</v>
      </c>
      <c r="DI320" s="310" t="s">
        <v>1237</v>
      </c>
      <c r="DJ320" s="312"/>
      <c r="DK320" s="312"/>
      <c r="DL320" s="312"/>
      <c r="DM320" s="310"/>
      <c r="DN320" s="312"/>
      <c r="DO320" s="312"/>
      <c r="DP320" s="312"/>
      <c r="DQ320" s="312"/>
      <c r="DR320" s="317"/>
      <c r="DS320" s="317"/>
      <c r="DT320" s="305"/>
    </row>
    <row r="321" spans="1:124" s="304" customFormat="1" ht="20.25" customHeight="1" x14ac:dyDescent="0.35">
      <c r="A321" s="307">
        <v>318</v>
      </c>
      <c r="B321" s="307" t="s">
        <v>1126</v>
      </c>
      <c r="C321" s="308" t="s">
        <v>669</v>
      </c>
      <c r="D321" s="308" t="s">
        <v>192</v>
      </c>
      <c r="E321" s="308" t="s">
        <v>193</v>
      </c>
      <c r="F321" s="307" t="s">
        <v>151</v>
      </c>
      <c r="G321" s="308" t="s">
        <v>194</v>
      </c>
      <c r="H321" s="308" t="s">
        <v>169</v>
      </c>
      <c r="I321" s="308" t="s">
        <v>179</v>
      </c>
      <c r="J321" s="308" t="s">
        <v>131</v>
      </c>
      <c r="K321" s="308" t="s">
        <v>132</v>
      </c>
      <c r="L321" s="318">
        <v>44480</v>
      </c>
      <c r="M321" s="309"/>
      <c r="N321" s="309"/>
      <c r="O321" s="318"/>
      <c r="P321" s="310" t="s">
        <v>133</v>
      </c>
      <c r="Q321" s="311" t="s">
        <v>774</v>
      </c>
      <c r="R321" s="310" t="s">
        <v>134</v>
      </c>
      <c r="S321" s="312">
        <v>0</v>
      </c>
      <c r="T321" s="312">
        <v>5000000</v>
      </c>
      <c r="U321" s="312"/>
      <c r="V321" s="313">
        <v>5000000</v>
      </c>
      <c r="W321" s="312">
        <v>0</v>
      </c>
      <c r="X321" s="312">
        <v>0</v>
      </c>
      <c r="Y321" s="312">
        <v>0</v>
      </c>
      <c r="Z321" s="314">
        <v>200000</v>
      </c>
      <c r="AA321" s="312">
        <v>0</v>
      </c>
      <c r="AB321" s="312">
        <v>730000</v>
      </c>
      <c r="AC321" s="315">
        <v>930000</v>
      </c>
      <c r="AD321" s="312" t="s">
        <v>1246</v>
      </c>
      <c r="AE321" s="316">
        <v>26</v>
      </c>
      <c r="AF321" s="316">
        <v>26</v>
      </c>
      <c r="AG321" s="316">
        <v>0</v>
      </c>
      <c r="AH321" s="316">
        <v>0</v>
      </c>
      <c r="AI321" s="316">
        <v>0</v>
      </c>
      <c r="AJ321" s="316">
        <v>26</v>
      </c>
      <c r="AK321" s="316">
        <v>0</v>
      </c>
      <c r="AL321" s="316">
        <v>0</v>
      </c>
      <c r="AM321" s="316">
        <v>0</v>
      </c>
      <c r="AN321" s="316">
        <v>0</v>
      </c>
      <c r="AO321" s="316">
        <v>0</v>
      </c>
      <c r="AP321" s="316">
        <v>0</v>
      </c>
      <c r="AQ321" s="312">
        <v>5000000</v>
      </c>
      <c r="AR321" s="312">
        <v>0</v>
      </c>
      <c r="AS321" s="312">
        <v>0</v>
      </c>
      <c r="AT321" s="312">
        <v>5000000</v>
      </c>
      <c r="AU321" s="312">
        <v>0</v>
      </c>
      <c r="AV321" s="312">
        <v>0</v>
      </c>
      <c r="AW321" s="312">
        <v>0</v>
      </c>
      <c r="AX321" s="312">
        <v>200000</v>
      </c>
      <c r="AY321" s="218">
        <v>0</v>
      </c>
      <c r="AZ321" s="312">
        <v>0</v>
      </c>
      <c r="BA321" s="218">
        <v>0</v>
      </c>
      <c r="BB321" s="312">
        <v>0</v>
      </c>
      <c r="BC321" s="312">
        <v>0</v>
      </c>
      <c r="BD321" s="312">
        <v>730000</v>
      </c>
      <c r="BE321" s="312">
        <v>930000</v>
      </c>
      <c r="BF321" s="218">
        <v>85000</v>
      </c>
      <c r="BG321" s="218">
        <v>0</v>
      </c>
      <c r="BH321" s="218">
        <v>0</v>
      </c>
      <c r="BI321" s="218">
        <v>0</v>
      </c>
      <c r="BJ321" s="218">
        <v>0</v>
      </c>
      <c r="BK321" s="218">
        <v>0</v>
      </c>
      <c r="BL321" s="218">
        <v>0</v>
      </c>
      <c r="BM321" s="218">
        <v>0</v>
      </c>
      <c r="BN321" s="218">
        <v>0</v>
      </c>
      <c r="BO321" s="218">
        <v>0</v>
      </c>
      <c r="BP321" s="218">
        <v>0</v>
      </c>
      <c r="BQ321" s="312">
        <v>0</v>
      </c>
      <c r="BR321" s="218">
        <v>0</v>
      </c>
      <c r="BS321" s="312">
        <v>85000</v>
      </c>
      <c r="BT321" s="315">
        <v>6015000</v>
      </c>
      <c r="BU321" s="312">
        <v>0</v>
      </c>
      <c r="BV321" s="312">
        <v>200000</v>
      </c>
      <c r="BW321" s="312">
        <v>730000</v>
      </c>
      <c r="BX321" s="312">
        <v>11000000</v>
      </c>
      <c r="BY321" s="312">
        <v>0</v>
      </c>
      <c r="BZ321" s="312">
        <v>0</v>
      </c>
      <c r="CA321" s="312">
        <v>400000</v>
      </c>
      <c r="CB321" s="312">
        <v>50000</v>
      </c>
      <c r="CC321" s="312">
        <v>75000</v>
      </c>
      <c r="CD321" s="312">
        <v>0</v>
      </c>
      <c r="CE321" s="312">
        <v>525000</v>
      </c>
      <c r="CF321" s="312">
        <v>12455000</v>
      </c>
      <c r="CG321" s="312">
        <v>0</v>
      </c>
      <c r="CH321" s="312">
        <v>0</v>
      </c>
      <c r="CI321" s="312">
        <v>0</v>
      </c>
      <c r="CJ321" s="312">
        <v>0</v>
      </c>
      <c r="CK321" s="312">
        <v>0</v>
      </c>
      <c r="CL321" s="312">
        <v>0</v>
      </c>
      <c r="CM321" s="312">
        <v>0</v>
      </c>
      <c r="CN321" s="312">
        <v>0</v>
      </c>
      <c r="CO321" s="312">
        <v>0</v>
      </c>
      <c r="CP321" s="312">
        <v>0</v>
      </c>
      <c r="CQ321" s="312">
        <v>0</v>
      </c>
      <c r="CR321" s="312">
        <v>5490000</v>
      </c>
      <c r="CS321" s="312">
        <v>0</v>
      </c>
      <c r="CT321" s="315">
        <v>5490000</v>
      </c>
      <c r="CU321" s="312">
        <v>850000</v>
      </c>
      <c r="CV321" s="312">
        <v>0</v>
      </c>
      <c r="CW321" s="312">
        <v>150000</v>
      </c>
      <c r="CX321" s="312"/>
      <c r="CY321" s="312">
        <v>0</v>
      </c>
      <c r="CZ321" s="312">
        <v>1000000</v>
      </c>
      <c r="DA321" s="312">
        <v>1525000</v>
      </c>
      <c r="DB321" s="312">
        <v>100000</v>
      </c>
      <c r="DC321" s="312">
        <v>7115000</v>
      </c>
      <c r="DD321" s="312"/>
      <c r="DE321" s="312" t="s">
        <v>982</v>
      </c>
      <c r="DF321" s="312">
        <v>416666.66666666698</v>
      </c>
      <c r="DG321" s="310" t="s">
        <v>212</v>
      </c>
      <c r="DH321" s="310" t="s">
        <v>1235</v>
      </c>
      <c r="DI321" s="310" t="s">
        <v>1237</v>
      </c>
      <c r="DJ321" s="312"/>
      <c r="DK321" s="312"/>
      <c r="DL321" s="312"/>
      <c r="DM321" s="310"/>
      <c r="DN321" s="312"/>
      <c r="DO321" s="312"/>
      <c r="DP321" s="312"/>
      <c r="DQ321" s="312"/>
      <c r="DR321" s="317"/>
      <c r="DS321" s="317"/>
      <c r="DT321" s="305"/>
    </row>
    <row r="322" spans="1:124" s="304" customFormat="1" ht="20.25" customHeight="1" x14ac:dyDescent="0.35">
      <c r="A322" s="307">
        <v>319</v>
      </c>
      <c r="B322" s="307" t="s">
        <v>1133</v>
      </c>
      <c r="C322" s="308" t="s">
        <v>670</v>
      </c>
      <c r="D322" s="308" t="s">
        <v>192</v>
      </c>
      <c r="E322" s="308" t="s">
        <v>193</v>
      </c>
      <c r="F322" s="307" t="s">
        <v>151</v>
      </c>
      <c r="G322" s="308" t="s">
        <v>194</v>
      </c>
      <c r="H322" s="308" t="s">
        <v>129</v>
      </c>
      <c r="I322" s="308" t="s">
        <v>179</v>
      </c>
      <c r="J322" s="308" t="s">
        <v>131</v>
      </c>
      <c r="K322" s="308" t="s">
        <v>132</v>
      </c>
      <c r="L322" s="318">
        <v>44501</v>
      </c>
      <c r="M322" s="309"/>
      <c r="N322" s="309"/>
      <c r="O322" s="318"/>
      <c r="P322" s="310"/>
      <c r="Q322" s="311" t="s">
        <v>1256</v>
      </c>
      <c r="R322" s="310" t="s">
        <v>134</v>
      </c>
      <c r="S322" s="312">
        <v>0</v>
      </c>
      <c r="T322" s="312">
        <v>5000000</v>
      </c>
      <c r="U322" s="312"/>
      <c r="V322" s="313">
        <v>5000000</v>
      </c>
      <c r="W322" s="312">
        <v>0</v>
      </c>
      <c r="X322" s="312">
        <v>0</v>
      </c>
      <c r="Y322" s="312">
        <v>0</v>
      </c>
      <c r="Z322" s="314">
        <v>200000</v>
      </c>
      <c r="AA322" s="312">
        <v>0</v>
      </c>
      <c r="AB322" s="312">
        <v>730000</v>
      </c>
      <c r="AC322" s="315">
        <v>930000</v>
      </c>
      <c r="AD322" s="312" t="s">
        <v>1246</v>
      </c>
      <c r="AE322" s="316">
        <v>26</v>
      </c>
      <c r="AF322" s="316">
        <v>25.5</v>
      </c>
      <c r="AG322" s="316">
        <v>0</v>
      </c>
      <c r="AH322" s="316">
        <v>0</v>
      </c>
      <c r="AI322" s="316">
        <v>0</v>
      </c>
      <c r="AJ322" s="316">
        <v>25.5</v>
      </c>
      <c r="AK322" s="316">
        <v>0</v>
      </c>
      <c r="AL322" s="316">
        <v>0</v>
      </c>
      <c r="AM322" s="316">
        <v>0</v>
      </c>
      <c r="AN322" s="316">
        <v>0</v>
      </c>
      <c r="AO322" s="316">
        <v>0</v>
      </c>
      <c r="AP322" s="316">
        <v>0</v>
      </c>
      <c r="AQ322" s="312">
        <v>4903846.1538000004</v>
      </c>
      <c r="AR322" s="312">
        <v>0</v>
      </c>
      <c r="AS322" s="312">
        <v>0</v>
      </c>
      <c r="AT322" s="312">
        <v>4903846.1538000004</v>
      </c>
      <c r="AU322" s="312">
        <v>0</v>
      </c>
      <c r="AV322" s="312">
        <v>0</v>
      </c>
      <c r="AW322" s="312">
        <v>0</v>
      </c>
      <c r="AX322" s="312">
        <v>200000</v>
      </c>
      <c r="AY322" s="218">
        <v>0</v>
      </c>
      <c r="AZ322" s="312">
        <v>0</v>
      </c>
      <c r="BA322" s="218">
        <v>0</v>
      </c>
      <c r="BB322" s="312">
        <v>0</v>
      </c>
      <c r="BC322" s="312">
        <v>0</v>
      </c>
      <c r="BD322" s="312">
        <v>715962</v>
      </c>
      <c r="BE322" s="312">
        <v>915962</v>
      </c>
      <c r="BF322" s="218">
        <v>0</v>
      </c>
      <c r="BG322" s="218">
        <v>0</v>
      </c>
      <c r="BH322" s="218">
        <v>0</v>
      </c>
      <c r="BI322" s="218">
        <v>0</v>
      </c>
      <c r="BJ322" s="218">
        <v>0</v>
      </c>
      <c r="BK322" s="218">
        <v>0</v>
      </c>
      <c r="BL322" s="218">
        <v>0</v>
      </c>
      <c r="BM322" s="218">
        <v>0</v>
      </c>
      <c r="BN322" s="218">
        <v>0</v>
      </c>
      <c r="BO322" s="218">
        <v>0</v>
      </c>
      <c r="BP322" s="218">
        <v>0</v>
      </c>
      <c r="BQ322" s="312">
        <v>0</v>
      </c>
      <c r="BR322" s="218">
        <v>0</v>
      </c>
      <c r="BS322" s="312">
        <v>0</v>
      </c>
      <c r="BT322" s="315">
        <v>5819808.1538000004</v>
      </c>
      <c r="BU322" s="312">
        <v>0</v>
      </c>
      <c r="BV322" s="312">
        <v>200000</v>
      </c>
      <c r="BW322" s="312">
        <v>715962</v>
      </c>
      <c r="BX322" s="312">
        <v>0</v>
      </c>
      <c r="BY322" s="312">
        <v>0</v>
      </c>
      <c r="BZ322" s="312">
        <v>0</v>
      </c>
      <c r="CA322" s="312">
        <v>0</v>
      </c>
      <c r="CB322" s="312">
        <v>0</v>
      </c>
      <c r="CC322" s="312">
        <v>0</v>
      </c>
      <c r="CD322" s="312">
        <v>0</v>
      </c>
      <c r="CE322" s="312">
        <v>0</v>
      </c>
      <c r="CF322" s="312">
        <v>915962</v>
      </c>
      <c r="CG322" s="312">
        <v>4903846.1538000004</v>
      </c>
      <c r="CH322" s="312">
        <v>581980.81539999996</v>
      </c>
      <c r="CI322" s="312">
        <v>0</v>
      </c>
      <c r="CJ322" s="312">
        <v>581980.81539999996</v>
      </c>
      <c r="CK322" s="312">
        <v>0</v>
      </c>
      <c r="CL322" s="312">
        <v>0</v>
      </c>
      <c r="CM322" s="312">
        <v>0</v>
      </c>
      <c r="CN322" s="312">
        <v>0</v>
      </c>
      <c r="CO322" s="312">
        <v>0</v>
      </c>
      <c r="CP322" s="312">
        <v>0</v>
      </c>
      <c r="CQ322" s="312">
        <v>0</v>
      </c>
      <c r="CR322" s="312">
        <v>5237827</v>
      </c>
      <c r="CS322" s="312">
        <v>0</v>
      </c>
      <c r="CT322" s="315">
        <v>5237827</v>
      </c>
      <c r="CU322" s="312">
        <v>0</v>
      </c>
      <c r="CV322" s="312">
        <v>0</v>
      </c>
      <c r="CW322" s="312">
        <v>0</v>
      </c>
      <c r="CX322" s="312"/>
      <c r="CY322" s="312">
        <v>0</v>
      </c>
      <c r="CZ322" s="312">
        <v>0</v>
      </c>
      <c r="DA322" s="312">
        <v>0</v>
      </c>
      <c r="DB322" s="312">
        <v>0</v>
      </c>
      <c r="DC322" s="312">
        <v>5819808</v>
      </c>
      <c r="DD322" s="312"/>
      <c r="DE322" s="312" t="s">
        <v>980</v>
      </c>
      <c r="DF322" s="312">
        <v>416666.66666666698</v>
      </c>
      <c r="DG322" s="310" t="s">
        <v>200</v>
      </c>
      <c r="DH322" s="310" t="s">
        <v>1235</v>
      </c>
      <c r="DI322" s="310" t="s">
        <v>1236</v>
      </c>
      <c r="DJ322" s="312"/>
      <c r="DK322" s="312"/>
      <c r="DL322" s="312"/>
      <c r="DM322" s="310"/>
      <c r="DN322" s="312"/>
      <c r="DO322" s="312"/>
      <c r="DP322" s="312"/>
      <c r="DQ322" s="312"/>
      <c r="DR322" s="317"/>
      <c r="DS322" s="317"/>
      <c r="DT322" s="305"/>
    </row>
    <row r="323" spans="1:124" s="304" customFormat="1" ht="20.25" customHeight="1" x14ac:dyDescent="0.35">
      <c r="A323" s="307">
        <v>320</v>
      </c>
      <c r="B323" s="307" t="s">
        <v>1134</v>
      </c>
      <c r="C323" s="308" t="s">
        <v>671</v>
      </c>
      <c r="D323" s="308" t="s">
        <v>192</v>
      </c>
      <c r="E323" s="308" t="s">
        <v>193</v>
      </c>
      <c r="F323" s="307" t="s">
        <v>151</v>
      </c>
      <c r="G323" s="308" t="s">
        <v>194</v>
      </c>
      <c r="H323" s="308" t="s">
        <v>129</v>
      </c>
      <c r="I323" s="308" t="s">
        <v>179</v>
      </c>
      <c r="J323" s="308" t="s">
        <v>131</v>
      </c>
      <c r="K323" s="308" t="s">
        <v>198</v>
      </c>
      <c r="L323" s="318">
        <v>44501</v>
      </c>
      <c r="M323" s="309"/>
      <c r="N323" s="309"/>
      <c r="O323" s="318">
        <v>44532</v>
      </c>
      <c r="P323" s="310" t="s">
        <v>247</v>
      </c>
      <c r="Q323" s="311" t="s">
        <v>1256</v>
      </c>
      <c r="R323" s="310" t="s">
        <v>134</v>
      </c>
      <c r="S323" s="312">
        <v>0</v>
      </c>
      <c r="T323" s="312">
        <v>5000000</v>
      </c>
      <c r="U323" s="312"/>
      <c r="V323" s="313">
        <v>5000000</v>
      </c>
      <c r="W323" s="312">
        <v>0</v>
      </c>
      <c r="X323" s="312">
        <v>0</v>
      </c>
      <c r="Y323" s="312">
        <v>0</v>
      </c>
      <c r="Z323" s="314">
        <v>200000</v>
      </c>
      <c r="AA323" s="312">
        <v>0</v>
      </c>
      <c r="AB323" s="312">
        <v>730000</v>
      </c>
      <c r="AC323" s="315">
        <v>930000</v>
      </c>
      <c r="AD323" s="312" t="s">
        <v>1246</v>
      </c>
      <c r="AE323" s="316">
        <v>26</v>
      </c>
      <c r="AF323" s="316">
        <v>4</v>
      </c>
      <c r="AG323" s="316">
        <v>0</v>
      </c>
      <c r="AH323" s="316">
        <v>0</v>
      </c>
      <c r="AI323" s="316">
        <v>0</v>
      </c>
      <c r="AJ323" s="316">
        <v>4</v>
      </c>
      <c r="AK323" s="316">
        <v>0</v>
      </c>
      <c r="AL323" s="316">
        <v>0</v>
      </c>
      <c r="AM323" s="316">
        <v>0</v>
      </c>
      <c r="AN323" s="316">
        <v>0</v>
      </c>
      <c r="AO323" s="316">
        <v>0</v>
      </c>
      <c r="AP323" s="316">
        <v>0</v>
      </c>
      <c r="AQ323" s="312">
        <v>769230.76919999998</v>
      </c>
      <c r="AR323" s="312">
        <v>0</v>
      </c>
      <c r="AS323" s="312">
        <v>0</v>
      </c>
      <c r="AT323" s="312">
        <v>769230.76919999998</v>
      </c>
      <c r="AU323" s="312">
        <v>0</v>
      </c>
      <c r="AV323" s="312">
        <v>0</v>
      </c>
      <c r="AW323" s="312">
        <v>0</v>
      </c>
      <c r="AX323" s="312">
        <v>0</v>
      </c>
      <c r="AY323" s="218">
        <v>0</v>
      </c>
      <c r="AZ323" s="312">
        <v>0</v>
      </c>
      <c r="BA323" s="218">
        <v>0</v>
      </c>
      <c r="BB323" s="312">
        <v>0</v>
      </c>
      <c r="BC323" s="312">
        <v>0</v>
      </c>
      <c r="BD323" s="312">
        <v>112308</v>
      </c>
      <c r="BE323" s="312">
        <v>112308</v>
      </c>
      <c r="BF323" s="218">
        <v>15000</v>
      </c>
      <c r="BG323" s="218">
        <v>0</v>
      </c>
      <c r="BH323" s="218">
        <v>0</v>
      </c>
      <c r="BI323" s="218">
        <v>0</v>
      </c>
      <c r="BJ323" s="218">
        <v>0</v>
      </c>
      <c r="BK323" s="218">
        <v>0</v>
      </c>
      <c r="BL323" s="218">
        <v>0</v>
      </c>
      <c r="BM323" s="218">
        <v>0</v>
      </c>
      <c r="BN323" s="218">
        <v>0</v>
      </c>
      <c r="BO323" s="218">
        <v>0</v>
      </c>
      <c r="BP323" s="218">
        <v>0</v>
      </c>
      <c r="BQ323" s="312">
        <v>0</v>
      </c>
      <c r="BR323" s="218">
        <v>0</v>
      </c>
      <c r="BS323" s="312">
        <v>15000</v>
      </c>
      <c r="BT323" s="315">
        <v>896538.76919999998</v>
      </c>
      <c r="BU323" s="312">
        <v>0</v>
      </c>
      <c r="BV323" s="312">
        <v>0</v>
      </c>
      <c r="BW323" s="312">
        <v>112308</v>
      </c>
      <c r="BX323" s="312">
        <v>0</v>
      </c>
      <c r="BY323" s="312">
        <v>0</v>
      </c>
      <c r="BZ323" s="312">
        <v>0</v>
      </c>
      <c r="CA323" s="312">
        <v>0</v>
      </c>
      <c r="CB323" s="312">
        <v>0</v>
      </c>
      <c r="CC323" s="312">
        <v>0</v>
      </c>
      <c r="CD323" s="312">
        <v>0</v>
      </c>
      <c r="CE323" s="312">
        <v>0</v>
      </c>
      <c r="CF323" s="312">
        <v>112308</v>
      </c>
      <c r="CG323" s="312">
        <v>784230.76919999998</v>
      </c>
      <c r="CH323" s="312">
        <v>0</v>
      </c>
      <c r="CI323" s="312">
        <v>0</v>
      </c>
      <c r="CJ323" s="312">
        <v>0</v>
      </c>
      <c r="CK323" s="312">
        <v>0</v>
      </c>
      <c r="CL323" s="312">
        <v>0</v>
      </c>
      <c r="CM323" s="312">
        <v>0</v>
      </c>
      <c r="CN323" s="312">
        <v>0</v>
      </c>
      <c r="CO323" s="312">
        <v>0</v>
      </c>
      <c r="CP323" s="312">
        <v>0</v>
      </c>
      <c r="CQ323" s="312">
        <v>0</v>
      </c>
      <c r="CR323" s="312">
        <v>896539</v>
      </c>
      <c r="CS323" s="312">
        <v>0</v>
      </c>
      <c r="CT323" s="315">
        <v>896539</v>
      </c>
      <c r="CU323" s="312">
        <v>0</v>
      </c>
      <c r="CV323" s="312">
        <v>0</v>
      </c>
      <c r="CW323" s="312">
        <v>0</v>
      </c>
      <c r="CX323" s="312"/>
      <c r="CY323" s="312">
        <v>0</v>
      </c>
      <c r="CZ323" s="312">
        <v>0</v>
      </c>
      <c r="DA323" s="312">
        <v>0</v>
      </c>
      <c r="DB323" s="312">
        <v>0</v>
      </c>
      <c r="DC323" s="312">
        <v>896539</v>
      </c>
      <c r="DD323" s="312"/>
      <c r="DE323" s="312" t="s">
        <v>980</v>
      </c>
      <c r="DF323" s="312">
        <v>416666.66666666698</v>
      </c>
      <c r="DG323" s="310" t="s">
        <v>200</v>
      </c>
      <c r="DH323" s="310" t="s">
        <v>1235</v>
      </c>
      <c r="DI323" s="310" t="s">
        <v>1236</v>
      </c>
      <c r="DJ323" s="312"/>
      <c r="DK323" s="312"/>
      <c r="DL323" s="312"/>
      <c r="DM323" s="310"/>
      <c r="DN323" s="312"/>
      <c r="DO323" s="312"/>
      <c r="DP323" s="312"/>
      <c r="DQ323" s="312"/>
      <c r="DR323" s="317"/>
      <c r="DS323" s="317"/>
      <c r="DT323" s="305"/>
    </row>
    <row r="324" spans="1:124" s="304" customFormat="1" ht="20.25" customHeight="1" x14ac:dyDescent="0.35">
      <c r="A324" s="307">
        <v>321</v>
      </c>
      <c r="B324" s="307" t="s">
        <v>1135</v>
      </c>
      <c r="C324" s="308" t="s">
        <v>672</v>
      </c>
      <c r="D324" s="308" t="s">
        <v>192</v>
      </c>
      <c r="E324" s="308" t="s">
        <v>193</v>
      </c>
      <c r="F324" s="307" t="s">
        <v>151</v>
      </c>
      <c r="G324" s="308" t="s">
        <v>194</v>
      </c>
      <c r="H324" s="308" t="s">
        <v>183</v>
      </c>
      <c r="I324" s="308" t="s">
        <v>179</v>
      </c>
      <c r="J324" s="308" t="s">
        <v>131</v>
      </c>
      <c r="K324" s="308" t="s">
        <v>198</v>
      </c>
      <c r="L324" s="318">
        <v>44501</v>
      </c>
      <c r="M324" s="309"/>
      <c r="N324" s="309"/>
      <c r="O324" s="318">
        <v>44556</v>
      </c>
      <c r="P324" s="310" t="s">
        <v>247</v>
      </c>
      <c r="Q324" s="311" t="s">
        <v>1256</v>
      </c>
      <c r="R324" s="310" t="s">
        <v>134</v>
      </c>
      <c r="S324" s="312">
        <v>0</v>
      </c>
      <c r="T324" s="312">
        <v>5000000</v>
      </c>
      <c r="U324" s="312"/>
      <c r="V324" s="313">
        <v>5000000</v>
      </c>
      <c r="W324" s="312">
        <v>0</v>
      </c>
      <c r="X324" s="312">
        <v>0</v>
      </c>
      <c r="Y324" s="312">
        <v>0</v>
      </c>
      <c r="Z324" s="314">
        <v>200000</v>
      </c>
      <c r="AA324" s="312">
        <v>0</v>
      </c>
      <c r="AB324" s="312">
        <v>730000</v>
      </c>
      <c r="AC324" s="315">
        <v>930000</v>
      </c>
      <c r="AD324" s="312" t="s">
        <v>1246</v>
      </c>
      <c r="AE324" s="316">
        <v>26</v>
      </c>
      <c r="AF324" s="316">
        <v>26</v>
      </c>
      <c r="AG324" s="316">
        <v>0</v>
      </c>
      <c r="AH324" s="316">
        <v>0</v>
      </c>
      <c r="AI324" s="316">
        <v>0</v>
      </c>
      <c r="AJ324" s="316">
        <v>26</v>
      </c>
      <c r="AK324" s="316">
        <v>0</v>
      </c>
      <c r="AL324" s="316">
        <v>0</v>
      </c>
      <c r="AM324" s="316">
        <v>0</v>
      </c>
      <c r="AN324" s="316">
        <v>0</v>
      </c>
      <c r="AO324" s="316">
        <v>0</v>
      </c>
      <c r="AP324" s="316">
        <v>0</v>
      </c>
      <c r="AQ324" s="312">
        <v>5000000</v>
      </c>
      <c r="AR324" s="312">
        <v>0</v>
      </c>
      <c r="AS324" s="312">
        <v>0</v>
      </c>
      <c r="AT324" s="312">
        <v>5000000</v>
      </c>
      <c r="AU324" s="312">
        <v>0</v>
      </c>
      <c r="AV324" s="312">
        <v>0</v>
      </c>
      <c r="AW324" s="312">
        <v>0</v>
      </c>
      <c r="AX324" s="312">
        <v>200000</v>
      </c>
      <c r="AY324" s="218">
        <v>0</v>
      </c>
      <c r="AZ324" s="312">
        <v>0</v>
      </c>
      <c r="BA324" s="218">
        <v>0</v>
      </c>
      <c r="BB324" s="312">
        <v>0</v>
      </c>
      <c r="BC324" s="312">
        <v>0</v>
      </c>
      <c r="BD324" s="312">
        <v>730000</v>
      </c>
      <c r="BE324" s="312">
        <v>930000</v>
      </c>
      <c r="BF324" s="218">
        <v>0</v>
      </c>
      <c r="BG324" s="218">
        <v>0</v>
      </c>
      <c r="BH324" s="218">
        <v>0</v>
      </c>
      <c r="BI324" s="218">
        <v>0</v>
      </c>
      <c r="BJ324" s="218">
        <v>0</v>
      </c>
      <c r="BK324" s="218">
        <v>0</v>
      </c>
      <c r="BL324" s="218">
        <v>0</v>
      </c>
      <c r="BM324" s="218">
        <v>0</v>
      </c>
      <c r="BN324" s="218">
        <v>0</v>
      </c>
      <c r="BO324" s="218">
        <v>0</v>
      </c>
      <c r="BP324" s="218">
        <v>0</v>
      </c>
      <c r="BQ324" s="312">
        <v>0</v>
      </c>
      <c r="BR324" s="218">
        <v>0</v>
      </c>
      <c r="BS324" s="312">
        <v>0</v>
      </c>
      <c r="BT324" s="315">
        <v>5930000</v>
      </c>
      <c r="BU324" s="312">
        <v>0</v>
      </c>
      <c r="BV324" s="312">
        <v>200000</v>
      </c>
      <c r="BW324" s="312">
        <v>730000</v>
      </c>
      <c r="BX324" s="312">
        <v>0</v>
      </c>
      <c r="BY324" s="312">
        <v>0</v>
      </c>
      <c r="BZ324" s="312">
        <v>0</v>
      </c>
      <c r="CA324" s="312">
        <v>0</v>
      </c>
      <c r="CB324" s="312">
        <v>0</v>
      </c>
      <c r="CC324" s="312">
        <v>0</v>
      </c>
      <c r="CD324" s="312">
        <v>0</v>
      </c>
      <c r="CE324" s="312">
        <v>0</v>
      </c>
      <c r="CF324" s="312">
        <v>930000</v>
      </c>
      <c r="CG324" s="312">
        <v>5000000</v>
      </c>
      <c r="CH324" s="312">
        <v>593000</v>
      </c>
      <c r="CI324" s="312">
        <v>0</v>
      </c>
      <c r="CJ324" s="312">
        <v>593000</v>
      </c>
      <c r="CK324" s="312">
        <v>0</v>
      </c>
      <c r="CL324" s="312">
        <v>0</v>
      </c>
      <c r="CM324" s="312">
        <v>0</v>
      </c>
      <c r="CN324" s="312">
        <v>0</v>
      </c>
      <c r="CO324" s="312">
        <v>0</v>
      </c>
      <c r="CP324" s="312">
        <v>0</v>
      </c>
      <c r="CQ324" s="312">
        <v>0</v>
      </c>
      <c r="CR324" s="312">
        <v>5337000</v>
      </c>
      <c r="CS324" s="312">
        <v>0</v>
      </c>
      <c r="CT324" s="315">
        <v>5337000</v>
      </c>
      <c r="CU324" s="312">
        <v>0</v>
      </c>
      <c r="CV324" s="312">
        <v>0</v>
      </c>
      <c r="CW324" s="312">
        <v>0</v>
      </c>
      <c r="CX324" s="312"/>
      <c r="CY324" s="312">
        <v>0</v>
      </c>
      <c r="CZ324" s="312">
        <v>0</v>
      </c>
      <c r="DA324" s="312">
        <v>0</v>
      </c>
      <c r="DB324" s="312">
        <v>0</v>
      </c>
      <c r="DC324" s="312">
        <v>5930000</v>
      </c>
      <c r="DD324" s="312"/>
      <c r="DE324" s="312" t="s">
        <v>1021</v>
      </c>
      <c r="DF324" s="312">
        <v>416666.66666666698</v>
      </c>
      <c r="DG324" s="310" t="s">
        <v>184</v>
      </c>
      <c r="DH324" s="310" t="s">
        <v>1235</v>
      </c>
      <c r="DI324" s="310" t="s">
        <v>1238</v>
      </c>
      <c r="DJ324" s="312"/>
      <c r="DK324" s="312"/>
      <c r="DL324" s="312"/>
      <c r="DM324" s="310"/>
      <c r="DN324" s="312"/>
      <c r="DO324" s="312"/>
      <c r="DP324" s="312"/>
      <c r="DQ324" s="312"/>
      <c r="DR324" s="317"/>
      <c r="DS324" s="317"/>
      <c r="DT324" s="305"/>
    </row>
    <row r="325" spans="1:124" s="304" customFormat="1" ht="20.25" customHeight="1" x14ac:dyDescent="0.35">
      <c r="A325" s="307">
        <v>322</v>
      </c>
      <c r="B325" s="307" t="s">
        <v>1136</v>
      </c>
      <c r="C325" s="308" t="s">
        <v>673</v>
      </c>
      <c r="D325" s="308" t="s">
        <v>192</v>
      </c>
      <c r="E325" s="308" t="s">
        <v>193</v>
      </c>
      <c r="F325" s="307" t="s">
        <v>151</v>
      </c>
      <c r="G325" s="308" t="s">
        <v>194</v>
      </c>
      <c r="H325" s="308" t="s">
        <v>169</v>
      </c>
      <c r="I325" s="308" t="s">
        <v>179</v>
      </c>
      <c r="J325" s="308" t="s">
        <v>131</v>
      </c>
      <c r="K325" s="308" t="s">
        <v>132</v>
      </c>
      <c r="L325" s="318">
        <v>44501</v>
      </c>
      <c r="M325" s="309"/>
      <c r="N325" s="309"/>
      <c r="O325" s="318"/>
      <c r="P325" s="310"/>
      <c r="Q325" s="311" t="s">
        <v>1256</v>
      </c>
      <c r="R325" s="310" t="s">
        <v>134</v>
      </c>
      <c r="S325" s="312">
        <v>0</v>
      </c>
      <c r="T325" s="312">
        <v>5000000</v>
      </c>
      <c r="U325" s="312"/>
      <c r="V325" s="313">
        <v>5000000</v>
      </c>
      <c r="W325" s="312">
        <v>0</v>
      </c>
      <c r="X325" s="312">
        <v>0</v>
      </c>
      <c r="Y325" s="312">
        <v>0</v>
      </c>
      <c r="Z325" s="314">
        <v>200000</v>
      </c>
      <c r="AA325" s="312">
        <v>0</v>
      </c>
      <c r="AB325" s="312">
        <v>730000</v>
      </c>
      <c r="AC325" s="315">
        <v>930000</v>
      </c>
      <c r="AD325" s="312" t="s">
        <v>1246</v>
      </c>
      <c r="AE325" s="316">
        <v>26</v>
      </c>
      <c r="AF325" s="316">
        <v>26</v>
      </c>
      <c r="AG325" s="316">
        <v>0</v>
      </c>
      <c r="AH325" s="316">
        <v>0</v>
      </c>
      <c r="AI325" s="316">
        <v>0</v>
      </c>
      <c r="AJ325" s="316">
        <v>26</v>
      </c>
      <c r="AK325" s="316">
        <v>0</v>
      </c>
      <c r="AL325" s="316">
        <v>0</v>
      </c>
      <c r="AM325" s="316">
        <v>0</v>
      </c>
      <c r="AN325" s="316">
        <v>0</v>
      </c>
      <c r="AO325" s="316">
        <v>0</v>
      </c>
      <c r="AP325" s="316">
        <v>0</v>
      </c>
      <c r="AQ325" s="312">
        <v>5000000</v>
      </c>
      <c r="AR325" s="312">
        <v>0</v>
      </c>
      <c r="AS325" s="312">
        <v>0</v>
      </c>
      <c r="AT325" s="312">
        <v>5000000</v>
      </c>
      <c r="AU325" s="312">
        <v>0</v>
      </c>
      <c r="AV325" s="312">
        <v>0</v>
      </c>
      <c r="AW325" s="312">
        <v>0</v>
      </c>
      <c r="AX325" s="312">
        <v>200000</v>
      </c>
      <c r="AY325" s="218">
        <v>0</v>
      </c>
      <c r="AZ325" s="312">
        <v>0</v>
      </c>
      <c r="BA325" s="218">
        <v>0</v>
      </c>
      <c r="BB325" s="312">
        <v>0</v>
      </c>
      <c r="BC325" s="312">
        <v>0</v>
      </c>
      <c r="BD325" s="312">
        <v>730000</v>
      </c>
      <c r="BE325" s="312">
        <v>930000</v>
      </c>
      <c r="BF325" s="218">
        <v>37500</v>
      </c>
      <c r="BG325" s="218">
        <v>50000</v>
      </c>
      <c r="BH325" s="218">
        <v>0</v>
      </c>
      <c r="BI325" s="218">
        <v>0</v>
      </c>
      <c r="BJ325" s="218">
        <v>0</v>
      </c>
      <c r="BK325" s="218">
        <v>0</v>
      </c>
      <c r="BL325" s="218">
        <v>0</v>
      </c>
      <c r="BM325" s="218">
        <v>0</v>
      </c>
      <c r="BN325" s="218">
        <v>0</v>
      </c>
      <c r="BO325" s="218">
        <v>0</v>
      </c>
      <c r="BP325" s="218">
        <v>0</v>
      </c>
      <c r="BQ325" s="312">
        <v>0</v>
      </c>
      <c r="BR325" s="218">
        <v>0</v>
      </c>
      <c r="BS325" s="312">
        <v>87500</v>
      </c>
      <c r="BT325" s="315">
        <v>6017500</v>
      </c>
      <c r="BU325" s="312">
        <v>0</v>
      </c>
      <c r="BV325" s="312">
        <v>200000</v>
      </c>
      <c r="BW325" s="312">
        <v>730000</v>
      </c>
      <c r="BX325" s="312">
        <v>0</v>
      </c>
      <c r="BY325" s="312">
        <v>0</v>
      </c>
      <c r="BZ325" s="312">
        <v>0</v>
      </c>
      <c r="CA325" s="312">
        <v>0</v>
      </c>
      <c r="CB325" s="312">
        <v>0</v>
      </c>
      <c r="CC325" s="312">
        <v>0</v>
      </c>
      <c r="CD325" s="312">
        <v>0</v>
      </c>
      <c r="CE325" s="312">
        <v>0</v>
      </c>
      <c r="CF325" s="312">
        <v>930000</v>
      </c>
      <c r="CG325" s="312">
        <v>5087500</v>
      </c>
      <c r="CH325" s="312">
        <v>601750</v>
      </c>
      <c r="CI325" s="312">
        <v>0</v>
      </c>
      <c r="CJ325" s="312">
        <v>601750</v>
      </c>
      <c r="CK325" s="312">
        <v>0</v>
      </c>
      <c r="CL325" s="312">
        <v>0</v>
      </c>
      <c r="CM325" s="312">
        <v>0</v>
      </c>
      <c r="CN325" s="312">
        <v>0</v>
      </c>
      <c r="CO325" s="312">
        <v>0</v>
      </c>
      <c r="CP325" s="312">
        <v>0</v>
      </c>
      <c r="CQ325" s="312">
        <v>0</v>
      </c>
      <c r="CR325" s="312">
        <v>5415750</v>
      </c>
      <c r="CS325" s="312">
        <v>0</v>
      </c>
      <c r="CT325" s="315">
        <v>5415750</v>
      </c>
      <c r="CU325" s="312">
        <v>0</v>
      </c>
      <c r="CV325" s="312">
        <v>0</v>
      </c>
      <c r="CW325" s="312">
        <v>0</v>
      </c>
      <c r="CX325" s="312"/>
      <c r="CY325" s="312">
        <v>0</v>
      </c>
      <c r="CZ325" s="312">
        <v>0</v>
      </c>
      <c r="DA325" s="312">
        <v>0</v>
      </c>
      <c r="DB325" s="312">
        <v>0</v>
      </c>
      <c r="DC325" s="312">
        <v>6017500</v>
      </c>
      <c r="DD325" s="312"/>
      <c r="DE325" s="312" t="s">
        <v>982</v>
      </c>
      <c r="DF325" s="312">
        <v>416666.66666666698</v>
      </c>
      <c r="DG325" s="310" t="s">
        <v>212</v>
      </c>
      <c r="DH325" s="310" t="s">
        <v>1235</v>
      </c>
      <c r="DI325" s="310" t="s">
        <v>1237</v>
      </c>
      <c r="DJ325" s="312"/>
      <c r="DK325" s="312"/>
      <c r="DL325" s="312"/>
      <c r="DM325" s="310"/>
      <c r="DN325" s="312"/>
      <c r="DO325" s="312"/>
      <c r="DP325" s="312"/>
      <c r="DQ325" s="312"/>
      <c r="DR325" s="317"/>
      <c r="DS325" s="317"/>
      <c r="DT325" s="305"/>
    </row>
    <row r="326" spans="1:124" s="304" customFormat="1" ht="20.25" customHeight="1" x14ac:dyDescent="0.35">
      <c r="A326" s="307">
        <v>323</v>
      </c>
      <c r="B326" s="307" t="s">
        <v>1139</v>
      </c>
      <c r="C326" s="308" t="s">
        <v>674</v>
      </c>
      <c r="D326" s="308" t="s">
        <v>192</v>
      </c>
      <c r="E326" s="308" t="s">
        <v>193</v>
      </c>
      <c r="F326" s="307" t="s">
        <v>151</v>
      </c>
      <c r="G326" s="308" t="s">
        <v>194</v>
      </c>
      <c r="H326" s="308" t="s">
        <v>129</v>
      </c>
      <c r="I326" s="308" t="s">
        <v>179</v>
      </c>
      <c r="J326" s="308" t="s">
        <v>131</v>
      </c>
      <c r="K326" s="308" t="s">
        <v>132</v>
      </c>
      <c r="L326" s="318">
        <v>44503</v>
      </c>
      <c r="M326" s="309"/>
      <c r="N326" s="309"/>
      <c r="O326" s="318"/>
      <c r="P326" s="310"/>
      <c r="Q326" s="311" t="s">
        <v>1256</v>
      </c>
      <c r="R326" s="310" t="s">
        <v>134</v>
      </c>
      <c r="S326" s="312">
        <v>0</v>
      </c>
      <c r="T326" s="312">
        <v>5000000</v>
      </c>
      <c r="U326" s="312"/>
      <c r="V326" s="313">
        <v>5000000</v>
      </c>
      <c r="W326" s="312">
        <v>0</v>
      </c>
      <c r="X326" s="312">
        <v>0</v>
      </c>
      <c r="Y326" s="312">
        <v>0</v>
      </c>
      <c r="Z326" s="314">
        <v>200000</v>
      </c>
      <c r="AA326" s="312">
        <v>0</v>
      </c>
      <c r="AB326" s="312">
        <v>730000</v>
      </c>
      <c r="AC326" s="315">
        <v>930000</v>
      </c>
      <c r="AD326" s="312" t="s">
        <v>1246</v>
      </c>
      <c r="AE326" s="316">
        <v>26</v>
      </c>
      <c r="AF326" s="316">
        <v>26</v>
      </c>
      <c r="AG326" s="316">
        <v>0</v>
      </c>
      <c r="AH326" s="316">
        <v>0</v>
      </c>
      <c r="AI326" s="316">
        <v>0</v>
      </c>
      <c r="AJ326" s="316">
        <v>26</v>
      </c>
      <c r="AK326" s="316">
        <v>0</v>
      </c>
      <c r="AL326" s="316">
        <v>0</v>
      </c>
      <c r="AM326" s="316">
        <v>0</v>
      </c>
      <c r="AN326" s="316">
        <v>0</v>
      </c>
      <c r="AO326" s="316">
        <v>0</v>
      </c>
      <c r="AP326" s="316">
        <v>0</v>
      </c>
      <c r="AQ326" s="312">
        <v>5000000</v>
      </c>
      <c r="AR326" s="312">
        <v>0</v>
      </c>
      <c r="AS326" s="312">
        <v>0</v>
      </c>
      <c r="AT326" s="312">
        <v>5000000</v>
      </c>
      <c r="AU326" s="312">
        <v>0</v>
      </c>
      <c r="AV326" s="312">
        <v>0</v>
      </c>
      <c r="AW326" s="312">
        <v>0</v>
      </c>
      <c r="AX326" s="312">
        <v>200000</v>
      </c>
      <c r="AY326" s="218">
        <v>0</v>
      </c>
      <c r="AZ326" s="312">
        <v>0</v>
      </c>
      <c r="BA326" s="218">
        <v>0</v>
      </c>
      <c r="BB326" s="312">
        <v>0</v>
      </c>
      <c r="BC326" s="312">
        <v>0</v>
      </c>
      <c r="BD326" s="312">
        <v>730000</v>
      </c>
      <c r="BE326" s="312">
        <v>930000</v>
      </c>
      <c r="BF326" s="218">
        <v>25000</v>
      </c>
      <c r="BG326" s="218">
        <v>0</v>
      </c>
      <c r="BH326" s="218">
        <v>0</v>
      </c>
      <c r="BI326" s="218">
        <v>0</v>
      </c>
      <c r="BJ326" s="218">
        <v>0</v>
      </c>
      <c r="BK326" s="218">
        <v>0</v>
      </c>
      <c r="BL326" s="218">
        <v>0</v>
      </c>
      <c r="BM326" s="218">
        <v>0</v>
      </c>
      <c r="BN326" s="218">
        <v>0</v>
      </c>
      <c r="BO326" s="218">
        <v>0</v>
      </c>
      <c r="BP326" s="218">
        <v>0</v>
      </c>
      <c r="BQ326" s="312">
        <v>0</v>
      </c>
      <c r="BR326" s="218">
        <v>0</v>
      </c>
      <c r="BS326" s="312">
        <v>25000</v>
      </c>
      <c r="BT326" s="315">
        <v>5955000</v>
      </c>
      <c r="BU326" s="312">
        <v>0</v>
      </c>
      <c r="BV326" s="312">
        <v>200000</v>
      </c>
      <c r="BW326" s="312">
        <v>730000</v>
      </c>
      <c r="BX326" s="312">
        <v>0</v>
      </c>
      <c r="BY326" s="312">
        <v>0</v>
      </c>
      <c r="BZ326" s="312">
        <v>0</v>
      </c>
      <c r="CA326" s="312">
        <v>0</v>
      </c>
      <c r="CB326" s="312">
        <v>0</v>
      </c>
      <c r="CC326" s="312">
        <v>0</v>
      </c>
      <c r="CD326" s="312">
        <v>0</v>
      </c>
      <c r="CE326" s="312">
        <v>0</v>
      </c>
      <c r="CF326" s="312">
        <v>930000</v>
      </c>
      <c r="CG326" s="312">
        <v>5025000</v>
      </c>
      <c r="CH326" s="312">
        <v>595500</v>
      </c>
      <c r="CI326" s="312">
        <v>0</v>
      </c>
      <c r="CJ326" s="312">
        <v>595500</v>
      </c>
      <c r="CK326" s="312">
        <v>0</v>
      </c>
      <c r="CL326" s="312">
        <v>0</v>
      </c>
      <c r="CM326" s="312">
        <v>0</v>
      </c>
      <c r="CN326" s="312">
        <v>0</v>
      </c>
      <c r="CO326" s="312">
        <v>0</v>
      </c>
      <c r="CP326" s="312">
        <v>0</v>
      </c>
      <c r="CQ326" s="312">
        <v>0</v>
      </c>
      <c r="CR326" s="312">
        <v>5359500</v>
      </c>
      <c r="CS326" s="312">
        <v>0</v>
      </c>
      <c r="CT326" s="315">
        <v>5359500</v>
      </c>
      <c r="CU326" s="312">
        <v>0</v>
      </c>
      <c r="CV326" s="312">
        <v>0</v>
      </c>
      <c r="CW326" s="312">
        <v>0</v>
      </c>
      <c r="CX326" s="312"/>
      <c r="CY326" s="312">
        <v>0</v>
      </c>
      <c r="CZ326" s="312">
        <v>0</v>
      </c>
      <c r="DA326" s="312">
        <v>0</v>
      </c>
      <c r="DB326" s="312">
        <v>0</v>
      </c>
      <c r="DC326" s="312">
        <v>5955000</v>
      </c>
      <c r="DD326" s="312"/>
      <c r="DE326" s="312" t="s">
        <v>980</v>
      </c>
      <c r="DF326" s="312">
        <v>416666.66666666698</v>
      </c>
      <c r="DG326" s="310" t="s">
        <v>195</v>
      </c>
      <c r="DH326" s="310" t="s">
        <v>1235</v>
      </c>
      <c r="DI326" s="310" t="s">
        <v>1236</v>
      </c>
      <c r="DJ326" s="312"/>
      <c r="DK326" s="312"/>
      <c r="DL326" s="312"/>
      <c r="DM326" s="310"/>
      <c r="DN326" s="312"/>
      <c r="DO326" s="312"/>
      <c r="DP326" s="312"/>
      <c r="DQ326" s="312"/>
      <c r="DR326" s="317"/>
      <c r="DS326" s="317"/>
      <c r="DT326" s="305"/>
    </row>
    <row r="327" spans="1:124" s="304" customFormat="1" ht="20.25" customHeight="1" x14ac:dyDescent="0.35">
      <c r="A327" s="307">
        <v>324</v>
      </c>
      <c r="B327" s="307" t="s">
        <v>1141</v>
      </c>
      <c r="C327" s="308" t="s">
        <v>675</v>
      </c>
      <c r="D327" s="308" t="s">
        <v>192</v>
      </c>
      <c r="E327" s="308" t="s">
        <v>193</v>
      </c>
      <c r="F327" s="307" t="s">
        <v>151</v>
      </c>
      <c r="G327" s="308" t="s">
        <v>194</v>
      </c>
      <c r="H327" s="308" t="s">
        <v>129</v>
      </c>
      <c r="I327" s="308" t="s">
        <v>179</v>
      </c>
      <c r="J327" s="308" t="s">
        <v>131</v>
      </c>
      <c r="K327" s="308" t="s">
        <v>198</v>
      </c>
      <c r="L327" s="318">
        <v>44505</v>
      </c>
      <c r="M327" s="309"/>
      <c r="N327" s="309"/>
      <c r="O327" s="318">
        <v>44531</v>
      </c>
      <c r="P327" s="310" t="s">
        <v>247</v>
      </c>
      <c r="Q327" s="311" t="s">
        <v>1256</v>
      </c>
      <c r="R327" s="310" t="s">
        <v>134</v>
      </c>
      <c r="S327" s="312">
        <v>0</v>
      </c>
      <c r="T327" s="312">
        <v>5000000</v>
      </c>
      <c r="U327" s="312"/>
      <c r="V327" s="313">
        <v>5000000</v>
      </c>
      <c r="W327" s="312">
        <v>0</v>
      </c>
      <c r="X327" s="312">
        <v>0</v>
      </c>
      <c r="Y327" s="312">
        <v>0</v>
      </c>
      <c r="Z327" s="314">
        <v>200000</v>
      </c>
      <c r="AA327" s="312">
        <v>0</v>
      </c>
      <c r="AB327" s="312">
        <v>730000</v>
      </c>
      <c r="AC327" s="315">
        <v>930000</v>
      </c>
      <c r="AD327" s="312" t="s">
        <v>1246</v>
      </c>
      <c r="AE327" s="316">
        <v>26</v>
      </c>
      <c r="AF327" s="316">
        <v>0</v>
      </c>
      <c r="AG327" s="316">
        <v>0</v>
      </c>
      <c r="AH327" s="316">
        <v>0</v>
      </c>
      <c r="AI327" s="316">
        <v>0</v>
      </c>
      <c r="AJ327" s="316">
        <v>0</v>
      </c>
      <c r="AK327" s="316">
        <v>0</v>
      </c>
      <c r="AL327" s="316">
        <v>0</v>
      </c>
      <c r="AM327" s="316">
        <v>0</v>
      </c>
      <c r="AN327" s="316">
        <v>0</v>
      </c>
      <c r="AO327" s="316">
        <v>0</v>
      </c>
      <c r="AP327" s="316">
        <v>0</v>
      </c>
      <c r="AQ327" s="312">
        <v>0</v>
      </c>
      <c r="AR327" s="312">
        <v>0</v>
      </c>
      <c r="AS327" s="312">
        <v>0</v>
      </c>
      <c r="AT327" s="312">
        <v>0</v>
      </c>
      <c r="AU327" s="312">
        <v>0</v>
      </c>
      <c r="AV327" s="312">
        <v>0</v>
      </c>
      <c r="AW327" s="312">
        <v>0</v>
      </c>
      <c r="AX327" s="312">
        <v>0</v>
      </c>
      <c r="AY327" s="218">
        <v>0</v>
      </c>
      <c r="AZ327" s="312">
        <v>0</v>
      </c>
      <c r="BA327" s="218">
        <v>0</v>
      </c>
      <c r="BB327" s="312">
        <v>0</v>
      </c>
      <c r="BC327" s="312">
        <v>0</v>
      </c>
      <c r="BD327" s="312">
        <v>0</v>
      </c>
      <c r="BE327" s="312">
        <v>0</v>
      </c>
      <c r="BF327" s="218">
        <v>0</v>
      </c>
      <c r="BG327" s="218">
        <v>0</v>
      </c>
      <c r="BH327" s="218">
        <v>0</v>
      </c>
      <c r="BI327" s="218">
        <v>0</v>
      </c>
      <c r="BJ327" s="218">
        <v>0</v>
      </c>
      <c r="BK327" s="218">
        <v>0</v>
      </c>
      <c r="BL327" s="218">
        <v>0</v>
      </c>
      <c r="BM327" s="218">
        <v>0</v>
      </c>
      <c r="BN327" s="218">
        <v>0</v>
      </c>
      <c r="BO327" s="218">
        <v>0</v>
      </c>
      <c r="BP327" s="218">
        <v>0</v>
      </c>
      <c r="BQ327" s="312">
        <v>0</v>
      </c>
      <c r="BR327" s="218">
        <v>0</v>
      </c>
      <c r="BS327" s="312">
        <v>0</v>
      </c>
      <c r="BT327" s="315">
        <v>0</v>
      </c>
      <c r="BU327" s="312">
        <v>0</v>
      </c>
      <c r="BV327" s="312">
        <v>0</v>
      </c>
      <c r="BW327" s="312">
        <v>0</v>
      </c>
      <c r="BX327" s="312">
        <v>0</v>
      </c>
      <c r="BY327" s="312">
        <v>0</v>
      </c>
      <c r="BZ327" s="312">
        <v>0</v>
      </c>
      <c r="CA327" s="312">
        <v>0</v>
      </c>
      <c r="CB327" s="312">
        <v>0</v>
      </c>
      <c r="CC327" s="312">
        <v>0</v>
      </c>
      <c r="CD327" s="312">
        <v>0</v>
      </c>
      <c r="CE327" s="312">
        <v>0</v>
      </c>
      <c r="CF327" s="312">
        <v>0</v>
      </c>
      <c r="CG327" s="312">
        <v>0</v>
      </c>
      <c r="CH327" s="312">
        <v>0</v>
      </c>
      <c r="CI327" s="312">
        <v>0</v>
      </c>
      <c r="CJ327" s="312">
        <v>0</v>
      </c>
      <c r="CK327" s="312">
        <v>0</v>
      </c>
      <c r="CL327" s="312">
        <v>0</v>
      </c>
      <c r="CM327" s="312">
        <v>0</v>
      </c>
      <c r="CN327" s="312">
        <v>0</v>
      </c>
      <c r="CO327" s="312">
        <v>0</v>
      </c>
      <c r="CP327" s="312">
        <v>0</v>
      </c>
      <c r="CQ327" s="312">
        <v>0</v>
      </c>
      <c r="CR327" s="312">
        <v>0</v>
      </c>
      <c r="CS327" s="312">
        <v>0</v>
      </c>
      <c r="CT327" s="315">
        <v>0</v>
      </c>
      <c r="CU327" s="312">
        <v>0</v>
      </c>
      <c r="CV327" s="312">
        <v>0</v>
      </c>
      <c r="CW327" s="312">
        <v>0</v>
      </c>
      <c r="CX327" s="312"/>
      <c r="CY327" s="312">
        <v>0</v>
      </c>
      <c r="CZ327" s="312">
        <v>0</v>
      </c>
      <c r="DA327" s="312">
        <v>0</v>
      </c>
      <c r="DB327" s="312">
        <v>0</v>
      </c>
      <c r="DC327" s="312">
        <v>0</v>
      </c>
      <c r="DD327" s="312"/>
      <c r="DE327" s="312" t="s">
        <v>980</v>
      </c>
      <c r="DF327" s="312">
        <v>416666.66666666698</v>
      </c>
      <c r="DG327" s="310" t="s">
        <v>203</v>
      </c>
      <c r="DH327" s="310" t="s">
        <v>1235</v>
      </c>
      <c r="DI327" s="310" t="s">
        <v>1236</v>
      </c>
      <c r="DJ327" s="312"/>
      <c r="DK327" s="312"/>
      <c r="DL327" s="312"/>
      <c r="DM327" s="310"/>
      <c r="DN327" s="312"/>
      <c r="DO327" s="312"/>
      <c r="DP327" s="312"/>
      <c r="DQ327" s="312"/>
      <c r="DR327" s="317"/>
      <c r="DS327" s="317"/>
      <c r="DT327" s="305"/>
    </row>
    <row r="328" spans="1:124" s="304" customFormat="1" ht="20.25" customHeight="1" x14ac:dyDescent="0.35">
      <c r="A328" s="307">
        <v>325</v>
      </c>
      <c r="B328" s="307" t="s">
        <v>1142</v>
      </c>
      <c r="C328" s="308" t="s">
        <v>676</v>
      </c>
      <c r="D328" s="308" t="s">
        <v>192</v>
      </c>
      <c r="E328" s="308" t="s">
        <v>193</v>
      </c>
      <c r="F328" s="307" t="s">
        <v>151</v>
      </c>
      <c r="G328" s="308" t="s">
        <v>194</v>
      </c>
      <c r="H328" s="308" t="s">
        <v>129</v>
      </c>
      <c r="I328" s="308" t="s">
        <v>179</v>
      </c>
      <c r="J328" s="308" t="s">
        <v>131</v>
      </c>
      <c r="K328" s="308" t="s">
        <v>250</v>
      </c>
      <c r="L328" s="318">
        <v>44505</v>
      </c>
      <c r="M328" s="309"/>
      <c r="N328" s="309"/>
      <c r="O328" s="318"/>
      <c r="P328" s="310" t="s">
        <v>247</v>
      </c>
      <c r="Q328" s="311" t="s">
        <v>1256</v>
      </c>
      <c r="R328" s="310" t="s">
        <v>134</v>
      </c>
      <c r="S328" s="312">
        <v>0</v>
      </c>
      <c r="T328" s="312">
        <v>5000000</v>
      </c>
      <c r="U328" s="312"/>
      <c r="V328" s="313">
        <v>5000000</v>
      </c>
      <c r="W328" s="312">
        <v>0</v>
      </c>
      <c r="X328" s="312">
        <v>0</v>
      </c>
      <c r="Y328" s="312">
        <v>0</v>
      </c>
      <c r="Z328" s="314">
        <v>200000</v>
      </c>
      <c r="AA328" s="312">
        <v>0</v>
      </c>
      <c r="AB328" s="312">
        <v>730000</v>
      </c>
      <c r="AC328" s="315">
        <v>930000</v>
      </c>
      <c r="AD328" s="312" t="s">
        <v>1246</v>
      </c>
      <c r="AE328" s="316">
        <v>26</v>
      </c>
      <c r="AF328" s="316">
        <v>26</v>
      </c>
      <c r="AG328" s="316">
        <v>0</v>
      </c>
      <c r="AH328" s="316">
        <v>0</v>
      </c>
      <c r="AI328" s="316">
        <v>0</v>
      </c>
      <c r="AJ328" s="316">
        <v>26</v>
      </c>
      <c r="AK328" s="316">
        <v>0</v>
      </c>
      <c r="AL328" s="316">
        <v>0</v>
      </c>
      <c r="AM328" s="316">
        <v>0</v>
      </c>
      <c r="AN328" s="316">
        <v>0</v>
      </c>
      <c r="AO328" s="316">
        <v>0</v>
      </c>
      <c r="AP328" s="316">
        <v>0</v>
      </c>
      <c r="AQ328" s="312">
        <v>5000000</v>
      </c>
      <c r="AR328" s="312">
        <v>0</v>
      </c>
      <c r="AS328" s="312">
        <v>0</v>
      </c>
      <c r="AT328" s="312">
        <v>5000000</v>
      </c>
      <c r="AU328" s="312">
        <v>0</v>
      </c>
      <c r="AV328" s="312">
        <v>0</v>
      </c>
      <c r="AW328" s="312">
        <v>0</v>
      </c>
      <c r="AX328" s="312">
        <v>200000</v>
      </c>
      <c r="AY328" s="218">
        <v>0</v>
      </c>
      <c r="AZ328" s="312">
        <v>0</v>
      </c>
      <c r="BA328" s="218">
        <v>0</v>
      </c>
      <c r="BB328" s="312">
        <v>0</v>
      </c>
      <c r="BC328" s="312">
        <v>0</v>
      </c>
      <c r="BD328" s="312">
        <v>730000</v>
      </c>
      <c r="BE328" s="312">
        <v>930000</v>
      </c>
      <c r="BF328" s="218">
        <v>0</v>
      </c>
      <c r="BG328" s="218">
        <v>0</v>
      </c>
      <c r="BH328" s="218">
        <v>0</v>
      </c>
      <c r="BI328" s="218">
        <v>0</v>
      </c>
      <c r="BJ328" s="218">
        <v>0</v>
      </c>
      <c r="BK328" s="218">
        <v>0</v>
      </c>
      <c r="BL328" s="218">
        <v>0</v>
      </c>
      <c r="BM328" s="218">
        <v>0</v>
      </c>
      <c r="BN328" s="218">
        <v>0</v>
      </c>
      <c r="BO328" s="218">
        <v>0</v>
      </c>
      <c r="BP328" s="218">
        <v>0</v>
      </c>
      <c r="BQ328" s="312">
        <v>0</v>
      </c>
      <c r="BR328" s="218">
        <v>0</v>
      </c>
      <c r="BS328" s="312">
        <v>0</v>
      </c>
      <c r="BT328" s="315">
        <v>5930000</v>
      </c>
      <c r="BU328" s="312">
        <v>0</v>
      </c>
      <c r="BV328" s="312">
        <v>200000</v>
      </c>
      <c r="BW328" s="312">
        <v>730000</v>
      </c>
      <c r="BX328" s="312">
        <v>0</v>
      </c>
      <c r="BY328" s="312">
        <v>0</v>
      </c>
      <c r="BZ328" s="312">
        <v>0</v>
      </c>
      <c r="CA328" s="312">
        <v>0</v>
      </c>
      <c r="CB328" s="312">
        <v>0</v>
      </c>
      <c r="CC328" s="312">
        <v>0</v>
      </c>
      <c r="CD328" s="312">
        <v>0</v>
      </c>
      <c r="CE328" s="312">
        <v>0</v>
      </c>
      <c r="CF328" s="312">
        <v>930000</v>
      </c>
      <c r="CG328" s="312">
        <v>5000000</v>
      </c>
      <c r="CH328" s="312">
        <v>593000</v>
      </c>
      <c r="CI328" s="312">
        <v>0</v>
      </c>
      <c r="CJ328" s="312">
        <v>593000</v>
      </c>
      <c r="CK328" s="312">
        <v>0</v>
      </c>
      <c r="CL328" s="312">
        <v>0</v>
      </c>
      <c r="CM328" s="312">
        <v>0</v>
      </c>
      <c r="CN328" s="312">
        <v>0</v>
      </c>
      <c r="CO328" s="312">
        <v>0</v>
      </c>
      <c r="CP328" s="312">
        <v>0</v>
      </c>
      <c r="CQ328" s="312">
        <v>0</v>
      </c>
      <c r="CR328" s="312">
        <v>5337000</v>
      </c>
      <c r="CS328" s="312">
        <v>0</v>
      </c>
      <c r="CT328" s="315">
        <v>5337000</v>
      </c>
      <c r="CU328" s="312">
        <v>0</v>
      </c>
      <c r="CV328" s="312">
        <v>0</v>
      </c>
      <c r="CW328" s="312">
        <v>0</v>
      </c>
      <c r="CX328" s="312"/>
      <c r="CY328" s="312">
        <v>0</v>
      </c>
      <c r="CZ328" s="312">
        <v>0</v>
      </c>
      <c r="DA328" s="312">
        <v>0</v>
      </c>
      <c r="DB328" s="312">
        <v>0</v>
      </c>
      <c r="DC328" s="312">
        <v>5930000</v>
      </c>
      <c r="DD328" s="312"/>
      <c r="DE328" s="312" t="s">
        <v>980</v>
      </c>
      <c r="DF328" s="312">
        <v>416666.66666666698</v>
      </c>
      <c r="DG328" s="310" t="s">
        <v>203</v>
      </c>
      <c r="DH328" s="310" t="s">
        <v>1235</v>
      </c>
      <c r="DI328" s="310" t="s">
        <v>1236</v>
      </c>
      <c r="DJ328" s="312"/>
      <c r="DK328" s="312"/>
      <c r="DL328" s="312"/>
      <c r="DM328" s="310"/>
      <c r="DN328" s="312"/>
      <c r="DO328" s="312"/>
      <c r="DP328" s="312"/>
      <c r="DQ328" s="312"/>
      <c r="DR328" s="317"/>
      <c r="DS328" s="317"/>
      <c r="DT328" s="305"/>
    </row>
    <row r="329" spans="1:124" s="304" customFormat="1" ht="20.25" customHeight="1" x14ac:dyDescent="0.35">
      <c r="A329" s="307">
        <v>326</v>
      </c>
      <c r="B329" s="307" t="s">
        <v>1143</v>
      </c>
      <c r="C329" s="308" t="s">
        <v>677</v>
      </c>
      <c r="D329" s="308" t="s">
        <v>192</v>
      </c>
      <c r="E329" s="308" t="s">
        <v>193</v>
      </c>
      <c r="F329" s="307" t="s">
        <v>151</v>
      </c>
      <c r="G329" s="308" t="s">
        <v>194</v>
      </c>
      <c r="H329" s="308" t="s">
        <v>129</v>
      </c>
      <c r="I329" s="308" t="s">
        <v>179</v>
      </c>
      <c r="J329" s="308" t="s">
        <v>131</v>
      </c>
      <c r="K329" s="308" t="s">
        <v>198</v>
      </c>
      <c r="L329" s="318">
        <v>44505</v>
      </c>
      <c r="M329" s="309"/>
      <c r="N329" s="309"/>
      <c r="O329" s="318">
        <v>44547</v>
      </c>
      <c r="P329" s="310" t="s">
        <v>247</v>
      </c>
      <c r="Q329" s="311" t="s">
        <v>1256</v>
      </c>
      <c r="R329" s="310" t="s">
        <v>134</v>
      </c>
      <c r="S329" s="312">
        <v>0</v>
      </c>
      <c r="T329" s="312">
        <v>5000000</v>
      </c>
      <c r="U329" s="312"/>
      <c r="V329" s="313">
        <v>5000000</v>
      </c>
      <c r="W329" s="312">
        <v>0</v>
      </c>
      <c r="X329" s="312">
        <v>0</v>
      </c>
      <c r="Y329" s="312">
        <v>0</v>
      </c>
      <c r="Z329" s="314">
        <v>200000</v>
      </c>
      <c r="AA329" s="312">
        <v>0</v>
      </c>
      <c r="AB329" s="312">
        <v>730000</v>
      </c>
      <c r="AC329" s="315">
        <v>930000</v>
      </c>
      <c r="AD329" s="312" t="s">
        <v>1246</v>
      </c>
      <c r="AE329" s="316">
        <v>26</v>
      </c>
      <c r="AF329" s="316">
        <v>17</v>
      </c>
      <c r="AG329" s="316">
        <v>0</v>
      </c>
      <c r="AH329" s="316">
        <v>0</v>
      </c>
      <c r="AI329" s="316">
        <v>0</v>
      </c>
      <c r="AJ329" s="316">
        <v>17</v>
      </c>
      <c r="AK329" s="316">
        <v>0</v>
      </c>
      <c r="AL329" s="316">
        <v>0</v>
      </c>
      <c r="AM329" s="316">
        <v>0</v>
      </c>
      <c r="AN329" s="316">
        <v>0</v>
      </c>
      <c r="AO329" s="316">
        <v>0</v>
      </c>
      <c r="AP329" s="316">
        <v>0</v>
      </c>
      <c r="AQ329" s="312">
        <v>3269230.7692</v>
      </c>
      <c r="AR329" s="312">
        <v>0</v>
      </c>
      <c r="AS329" s="312">
        <v>0</v>
      </c>
      <c r="AT329" s="312">
        <v>3269230.7692</v>
      </c>
      <c r="AU329" s="312">
        <v>0</v>
      </c>
      <c r="AV329" s="312">
        <v>0</v>
      </c>
      <c r="AW329" s="312">
        <v>0</v>
      </c>
      <c r="AX329" s="312">
        <v>200000</v>
      </c>
      <c r="AY329" s="218">
        <v>0</v>
      </c>
      <c r="AZ329" s="312">
        <v>0</v>
      </c>
      <c r="BA329" s="218">
        <v>0</v>
      </c>
      <c r="BB329" s="312">
        <v>0</v>
      </c>
      <c r="BC329" s="312">
        <v>0</v>
      </c>
      <c r="BD329" s="312">
        <v>477308</v>
      </c>
      <c r="BE329" s="312">
        <v>677308</v>
      </c>
      <c r="BF329" s="218">
        <v>0</v>
      </c>
      <c r="BG329" s="218">
        <v>0</v>
      </c>
      <c r="BH329" s="218">
        <v>0</v>
      </c>
      <c r="BI329" s="218">
        <v>0</v>
      </c>
      <c r="BJ329" s="218">
        <v>0</v>
      </c>
      <c r="BK329" s="218">
        <v>0</v>
      </c>
      <c r="BL329" s="218">
        <v>0</v>
      </c>
      <c r="BM329" s="218">
        <v>0</v>
      </c>
      <c r="BN329" s="218">
        <v>0</v>
      </c>
      <c r="BO329" s="218">
        <v>0</v>
      </c>
      <c r="BP329" s="218">
        <v>0</v>
      </c>
      <c r="BQ329" s="312">
        <v>0</v>
      </c>
      <c r="BR329" s="218">
        <v>0</v>
      </c>
      <c r="BS329" s="312">
        <v>0</v>
      </c>
      <c r="BT329" s="315">
        <v>3946538.7692</v>
      </c>
      <c r="BU329" s="312">
        <v>0</v>
      </c>
      <c r="BV329" s="312">
        <v>200000</v>
      </c>
      <c r="BW329" s="312">
        <v>477308</v>
      </c>
      <c r="BX329" s="312">
        <v>0</v>
      </c>
      <c r="BY329" s="312">
        <v>0</v>
      </c>
      <c r="BZ329" s="312">
        <v>0</v>
      </c>
      <c r="CA329" s="312">
        <v>0</v>
      </c>
      <c r="CB329" s="312">
        <v>0</v>
      </c>
      <c r="CC329" s="312">
        <v>0</v>
      </c>
      <c r="CD329" s="312">
        <v>0</v>
      </c>
      <c r="CE329" s="312">
        <v>0</v>
      </c>
      <c r="CF329" s="312">
        <v>677308</v>
      </c>
      <c r="CG329" s="312">
        <v>3269230.7692</v>
      </c>
      <c r="CH329" s="312">
        <v>394653.87689999997</v>
      </c>
      <c r="CI329" s="312">
        <v>0</v>
      </c>
      <c r="CJ329" s="312">
        <v>394653.87689999997</v>
      </c>
      <c r="CK329" s="312">
        <v>0</v>
      </c>
      <c r="CL329" s="312">
        <v>0</v>
      </c>
      <c r="CM329" s="312">
        <v>0</v>
      </c>
      <c r="CN329" s="312">
        <v>0</v>
      </c>
      <c r="CO329" s="312">
        <v>0</v>
      </c>
      <c r="CP329" s="312">
        <v>0</v>
      </c>
      <c r="CQ329" s="312">
        <v>0</v>
      </c>
      <c r="CR329" s="312">
        <v>3551885</v>
      </c>
      <c r="CS329" s="312">
        <v>0</v>
      </c>
      <c r="CT329" s="315">
        <v>3551885</v>
      </c>
      <c r="CU329" s="312">
        <v>0</v>
      </c>
      <c r="CV329" s="312">
        <v>0</v>
      </c>
      <c r="CW329" s="312">
        <v>0</v>
      </c>
      <c r="CX329" s="312"/>
      <c r="CY329" s="312">
        <v>0</v>
      </c>
      <c r="CZ329" s="312">
        <v>0</v>
      </c>
      <c r="DA329" s="312">
        <v>0</v>
      </c>
      <c r="DB329" s="312">
        <v>0</v>
      </c>
      <c r="DC329" s="312">
        <v>3946539</v>
      </c>
      <c r="DD329" s="312"/>
      <c r="DE329" s="312" t="s">
        <v>980</v>
      </c>
      <c r="DF329" s="312">
        <v>416666.66666666698</v>
      </c>
      <c r="DG329" s="310" t="s">
        <v>203</v>
      </c>
      <c r="DH329" s="310" t="s">
        <v>1235</v>
      </c>
      <c r="DI329" s="310" t="s">
        <v>1236</v>
      </c>
      <c r="DJ329" s="312"/>
      <c r="DK329" s="312"/>
      <c r="DL329" s="312"/>
      <c r="DM329" s="310"/>
      <c r="DN329" s="312"/>
      <c r="DO329" s="312"/>
      <c r="DP329" s="312"/>
      <c r="DQ329" s="312"/>
      <c r="DR329" s="317"/>
      <c r="DS329" s="317"/>
      <c r="DT329" s="305"/>
    </row>
    <row r="330" spans="1:124" s="304" customFormat="1" ht="20.25" customHeight="1" x14ac:dyDescent="0.35">
      <c r="A330" s="307">
        <v>327</v>
      </c>
      <c r="B330" s="307" t="s">
        <v>1145</v>
      </c>
      <c r="C330" s="308" t="s">
        <v>678</v>
      </c>
      <c r="D330" s="308" t="s">
        <v>192</v>
      </c>
      <c r="E330" s="308" t="s">
        <v>193</v>
      </c>
      <c r="F330" s="307" t="s">
        <v>151</v>
      </c>
      <c r="G330" s="308" t="s">
        <v>194</v>
      </c>
      <c r="H330" s="308" t="s">
        <v>169</v>
      </c>
      <c r="I330" s="308" t="s">
        <v>179</v>
      </c>
      <c r="J330" s="308" t="s">
        <v>131</v>
      </c>
      <c r="K330" s="308" t="s">
        <v>132</v>
      </c>
      <c r="L330" s="318">
        <v>44508</v>
      </c>
      <c r="M330" s="309"/>
      <c r="N330" s="309"/>
      <c r="O330" s="318"/>
      <c r="P330" s="310"/>
      <c r="Q330" s="311" t="s">
        <v>1256</v>
      </c>
      <c r="R330" s="310" t="s">
        <v>134</v>
      </c>
      <c r="S330" s="312">
        <v>0</v>
      </c>
      <c r="T330" s="312">
        <v>5000000</v>
      </c>
      <c r="U330" s="312"/>
      <c r="V330" s="313">
        <v>5000000</v>
      </c>
      <c r="W330" s="312">
        <v>0</v>
      </c>
      <c r="X330" s="312">
        <v>0</v>
      </c>
      <c r="Y330" s="312">
        <v>0</v>
      </c>
      <c r="Z330" s="314">
        <v>200000</v>
      </c>
      <c r="AA330" s="312">
        <v>0</v>
      </c>
      <c r="AB330" s="312">
        <v>730000</v>
      </c>
      <c r="AC330" s="315">
        <v>930000</v>
      </c>
      <c r="AD330" s="312" t="s">
        <v>1246</v>
      </c>
      <c r="AE330" s="316">
        <v>26</v>
      </c>
      <c r="AF330" s="316">
        <v>26</v>
      </c>
      <c r="AG330" s="316">
        <v>0</v>
      </c>
      <c r="AH330" s="316">
        <v>0</v>
      </c>
      <c r="AI330" s="316">
        <v>0</v>
      </c>
      <c r="AJ330" s="316">
        <v>26</v>
      </c>
      <c r="AK330" s="316">
        <v>0</v>
      </c>
      <c r="AL330" s="316">
        <v>0</v>
      </c>
      <c r="AM330" s="316">
        <v>0</v>
      </c>
      <c r="AN330" s="316">
        <v>0</v>
      </c>
      <c r="AO330" s="316">
        <v>0</v>
      </c>
      <c r="AP330" s="316">
        <v>0</v>
      </c>
      <c r="AQ330" s="312">
        <v>5000000</v>
      </c>
      <c r="AR330" s="312">
        <v>0</v>
      </c>
      <c r="AS330" s="312">
        <v>0</v>
      </c>
      <c r="AT330" s="312">
        <v>5000000</v>
      </c>
      <c r="AU330" s="312">
        <v>0</v>
      </c>
      <c r="AV330" s="312">
        <v>0</v>
      </c>
      <c r="AW330" s="312">
        <v>0</v>
      </c>
      <c r="AX330" s="312">
        <v>200000</v>
      </c>
      <c r="AY330" s="218">
        <v>0</v>
      </c>
      <c r="AZ330" s="312">
        <v>0</v>
      </c>
      <c r="BA330" s="218">
        <v>0</v>
      </c>
      <c r="BB330" s="312">
        <v>0</v>
      </c>
      <c r="BC330" s="312">
        <v>0</v>
      </c>
      <c r="BD330" s="312">
        <v>730000</v>
      </c>
      <c r="BE330" s="312">
        <v>930000</v>
      </c>
      <c r="BF330" s="218">
        <v>31908</v>
      </c>
      <c r="BG330" s="218">
        <v>0</v>
      </c>
      <c r="BH330" s="218">
        <v>0</v>
      </c>
      <c r="BI330" s="218">
        <v>0</v>
      </c>
      <c r="BJ330" s="218">
        <v>0</v>
      </c>
      <c r="BK330" s="218">
        <v>0</v>
      </c>
      <c r="BL330" s="218">
        <v>0</v>
      </c>
      <c r="BM330" s="218">
        <v>0</v>
      </c>
      <c r="BN330" s="218">
        <v>0</v>
      </c>
      <c r="BO330" s="218">
        <v>0</v>
      </c>
      <c r="BP330" s="218">
        <v>0</v>
      </c>
      <c r="BQ330" s="312">
        <v>0</v>
      </c>
      <c r="BR330" s="218">
        <v>0</v>
      </c>
      <c r="BS330" s="312">
        <v>31908</v>
      </c>
      <c r="BT330" s="315">
        <v>5961908</v>
      </c>
      <c r="BU330" s="312">
        <v>0</v>
      </c>
      <c r="BV330" s="312">
        <v>200000</v>
      </c>
      <c r="BW330" s="312">
        <v>730000</v>
      </c>
      <c r="BX330" s="312">
        <v>0</v>
      </c>
      <c r="BY330" s="312">
        <v>0</v>
      </c>
      <c r="BZ330" s="312">
        <v>0</v>
      </c>
      <c r="CA330" s="312">
        <v>0</v>
      </c>
      <c r="CB330" s="312">
        <v>0</v>
      </c>
      <c r="CC330" s="312">
        <v>0</v>
      </c>
      <c r="CD330" s="312">
        <v>0</v>
      </c>
      <c r="CE330" s="312">
        <v>0</v>
      </c>
      <c r="CF330" s="312">
        <v>930000</v>
      </c>
      <c r="CG330" s="312">
        <v>5031908</v>
      </c>
      <c r="CH330" s="312">
        <v>596190.80000000005</v>
      </c>
      <c r="CI330" s="312">
        <v>0</v>
      </c>
      <c r="CJ330" s="312">
        <v>596190.80000000005</v>
      </c>
      <c r="CK330" s="312">
        <v>0</v>
      </c>
      <c r="CL330" s="312">
        <v>0</v>
      </c>
      <c r="CM330" s="312">
        <v>7000</v>
      </c>
      <c r="CN330" s="312">
        <v>0</v>
      </c>
      <c r="CO330" s="312">
        <v>0</v>
      </c>
      <c r="CP330" s="312">
        <v>0</v>
      </c>
      <c r="CQ330" s="312">
        <v>7000</v>
      </c>
      <c r="CR330" s="312">
        <v>5358717</v>
      </c>
      <c r="CS330" s="312">
        <v>0</v>
      </c>
      <c r="CT330" s="315">
        <v>5358717</v>
      </c>
      <c r="CU330" s="312">
        <v>0</v>
      </c>
      <c r="CV330" s="312">
        <v>0</v>
      </c>
      <c r="CW330" s="312">
        <v>0</v>
      </c>
      <c r="CX330" s="312"/>
      <c r="CY330" s="312">
        <v>0</v>
      </c>
      <c r="CZ330" s="312">
        <v>0</v>
      </c>
      <c r="DA330" s="312">
        <v>0</v>
      </c>
      <c r="DB330" s="312">
        <v>0</v>
      </c>
      <c r="DC330" s="312">
        <v>5961908</v>
      </c>
      <c r="DD330" s="312"/>
      <c r="DE330" s="312" t="s">
        <v>982</v>
      </c>
      <c r="DF330" s="312">
        <v>416666.66666666698</v>
      </c>
      <c r="DG330" s="310" t="s">
        <v>206</v>
      </c>
      <c r="DH330" s="310" t="s">
        <v>1235</v>
      </c>
      <c r="DI330" s="310" t="s">
        <v>1237</v>
      </c>
      <c r="DJ330" s="312"/>
      <c r="DK330" s="312"/>
      <c r="DL330" s="312"/>
      <c r="DM330" s="310"/>
      <c r="DN330" s="312"/>
      <c r="DO330" s="312"/>
      <c r="DP330" s="312"/>
      <c r="DQ330" s="312"/>
      <c r="DR330" s="317"/>
      <c r="DS330" s="317"/>
      <c r="DT330" s="305"/>
    </row>
    <row r="331" spans="1:124" s="304" customFormat="1" ht="20.25" customHeight="1" x14ac:dyDescent="0.35">
      <c r="A331" s="307">
        <v>328</v>
      </c>
      <c r="B331" s="307" t="s">
        <v>1146</v>
      </c>
      <c r="C331" s="308" t="s">
        <v>679</v>
      </c>
      <c r="D331" s="308" t="s">
        <v>192</v>
      </c>
      <c r="E331" s="308" t="s">
        <v>193</v>
      </c>
      <c r="F331" s="307" t="s">
        <v>151</v>
      </c>
      <c r="G331" s="308" t="s">
        <v>194</v>
      </c>
      <c r="H331" s="308" t="s">
        <v>169</v>
      </c>
      <c r="I331" s="308" t="s">
        <v>179</v>
      </c>
      <c r="J331" s="308" t="s">
        <v>131</v>
      </c>
      <c r="K331" s="308" t="s">
        <v>132</v>
      </c>
      <c r="L331" s="318">
        <v>44508</v>
      </c>
      <c r="M331" s="309"/>
      <c r="N331" s="309"/>
      <c r="O331" s="318"/>
      <c r="P331" s="310"/>
      <c r="Q331" s="311" t="s">
        <v>1256</v>
      </c>
      <c r="R331" s="310" t="s">
        <v>134</v>
      </c>
      <c r="S331" s="312">
        <v>0</v>
      </c>
      <c r="T331" s="312">
        <v>5000000</v>
      </c>
      <c r="U331" s="312"/>
      <c r="V331" s="313">
        <v>5000000</v>
      </c>
      <c r="W331" s="312">
        <v>0</v>
      </c>
      <c r="X331" s="312">
        <v>0</v>
      </c>
      <c r="Y331" s="312">
        <v>0</v>
      </c>
      <c r="Z331" s="314">
        <v>200000</v>
      </c>
      <c r="AA331" s="312">
        <v>0</v>
      </c>
      <c r="AB331" s="312">
        <v>730000</v>
      </c>
      <c r="AC331" s="315">
        <v>930000</v>
      </c>
      <c r="AD331" s="312" t="s">
        <v>1246</v>
      </c>
      <c r="AE331" s="316">
        <v>26</v>
      </c>
      <c r="AF331" s="316">
        <v>26</v>
      </c>
      <c r="AG331" s="316">
        <v>0</v>
      </c>
      <c r="AH331" s="316">
        <v>0</v>
      </c>
      <c r="AI331" s="316">
        <v>0</v>
      </c>
      <c r="AJ331" s="316">
        <v>26</v>
      </c>
      <c r="AK331" s="316">
        <v>0</v>
      </c>
      <c r="AL331" s="316">
        <v>0</v>
      </c>
      <c r="AM331" s="316">
        <v>0</v>
      </c>
      <c r="AN331" s="316">
        <v>0</v>
      </c>
      <c r="AO331" s="316">
        <v>0</v>
      </c>
      <c r="AP331" s="316">
        <v>0</v>
      </c>
      <c r="AQ331" s="312">
        <v>5000000</v>
      </c>
      <c r="AR331" s="312">
        <v>0</v>
      </c>
      <c r="AS331" s="312">
        <v>0</v>
      </c>
      <c r="AT331" s="312">
        <v>5000000</v>
      </c>
      <c r="AU331" s="312">
        <v>0</v>
      </c>
      <c r="AV331" s="312">
        <v>0</v>
      </c>
      <c r="AW331" s="312">
        <v>0</v>
      </c>
      <c r="AX331" s="312">
        <v>200000</v>
      </c>
      <c r="AY331" s="218">
        <v>0</v>
      </c>
      <c r="AZ331" s="312">
        <v>0</v>
      </c>
      <c r="BA331" s="218">
        <v>0</v>
      </c>
      <c r="BB331" s="312">
        <v>0</v>
      </c>
      <c r="BC331" s="312">
        <v>0</v>
      </c>
      <c r="BD331" s="312">
        <v>730000</v>
      </c>
      <c r="BE331" s="312">
        <v>930000</v>
      </c>
      <c r="BF331" s="218">
        <v>0</v>
      </c>
      <c r="BG331" s="218">
        <v>50000</v>
      </c>
      <c r="BH331" s="218">
        <v>0</v>
      </c>
      <c r="BI331" s="218">
        <v>0</v>
      </c>
      <c r="BJ331" s="218">
        <v>0</v>
      </c>
      <c r="BK331" s="218">
        <v>0</v>
      </c>
      <c r="BL331" s="218">
        <v>0</v>
      </c>
      <c r="BM331" s="218">
        <v>0</v>
      </c>
      <c r="BN331" s="218">
        <v>0</v>
      </c>
      <c r="BO331" s="218">
        <v>0</v>
      </c>
      <c r="BP331" s="218">
        <v>0</v>
      </c>
      <c r="BQ331" s="312">
        <v>0</v>
      </c>
      <c r="BR331" s="218">
        <v>0</v>
      </c>
      <c r="BS331" s="312">
        <v>50000</v>
      </c>
      <c r="BT331" s="315">
        <v>5980000</v>
      </c>
      <c r="BU331" s="312">
        <v>0</v>
      </c>
      <c r="BV331" s="312">
        <v>200000</v>
      </c>
      <c r="BW331" s="312">
        <v>730000</v>
      </c>
      <c r="BX331" s="312">
        <v>0</v>
      </c>
      <c r="BY331" s="312">
        <v>0</v>
      </c>
      <c r="BZ331" s="312">
        <v>0</v>
      </c>
      <c r="CA331" s="312">
        <v>0</v>
      </c>
      <c r="CB331" s="312">
        <v>0</v>
      </c>
      <c r="CC331" s="312">
        <v>0</v>
      </c>
      <c r="CD331" s="312">
        <v>0</v>
      </c>
      <c r="CE331" s="312">
        <v>0</v>
      </c>
      <c r="CF331" s="312">
        <v>930000</v>
      </c>
      <c r="CG331" s="312">
        <v>5050000</v>
      </c>
      <c r="CH331" s="312">
        <v>598000</v>
      </c>
      <c r="CI331" s="312">
        <v>0</v>
      </c>
      <c r="CJ331" s="312">
        <v>598000</v>
      </c>
      <c r="CK331" s="312">
        <v>0</v>
      </c>
      <c r="CL331" s="312">
        <v>0</v>
      </c>
      <c r="CM331" s="312">
        <v>5100</v>
      </c>
      <c r="CN331" s="312">
        <v>0</v>
      </c>
      <c r="CO331" s="312">
        <v>0</v>
      </c>
      <c r="CP331" s="312">
        <v>0</v>
      </c>
      <c r="CQ331" s="312">
        <v>5100</v>
      </c>
      <c r="CR331" s="312">
        <v>5376900</v>
      </c>
      <c r="CS331" s="312">
        <v>0</v>
      </c>
      <c r="CT331" s="315">
        <v>5376900</v>
      </c>
      <c r="CU331" s="312">
        <v>0</v>
      </c>
      <c r="CV331" s="312">
        <v>0</v>
      </c>
      <c r="CW331" s="312">
        <v>0</v>
      </c>
      <c r="CX331" s="312"/>
      <c r="CY331" s="312">
        <v>0</v>
      </c>
      <c r="CZ331" s="312">
        <v>0</v>
      </c>
      <c r="DA331" s="312">
        <v>0</v>
      </c>
      <c r="DB331" s="312">
        <v>0</v>
      </c>
      <c r="DC331" s="312">
        <v>5980000</v>
      </c>
      <c r="DD331" s="312"/>
      <c r="DE331" s="312" t="s">
        <v>982</v>
      </c>
      <c r="DF331" s="312">
        <v>416666.66666666698</v>
      </c>
      <c r="DG331" s="310" t="s">
        <v>206</v>
      </c>
      <c r="DH331" s="310" t="s">
        <v>1235</v>
      </c>
      <c r="DI331" s="310" t="s">
        <v>1237</v>
      </c>
      <c r="DJ331" s="312"/>
      <c r="DK331" s="312"/>
      <c r="DL331" s="312"/>
      <c r="DM331" s="310"/>
      <c r="DN331" s="312"/>
      <c r="DO331" s="312"/>
      <c r="DP331" s="312"/>
      <c r="DQ331" s="312"/>
      <c r="DR331" s="317"/>
      <c r="DS331" s="317"/>
      <c r="DT331" s="305"/>
    </row>
    <row r="332" spans="1:124" s="304" customFormat="1" ht="20.25" customHeight="1" x14ac:dyDescent="0.35">
      <c r="A332" s="307">
        <v>329</v>
      </c>
      <c r="B332" s="307" t="s">
        <v>1147</v>
      </c>
      <c r="C332" s="308" t="s">
        <v>680</v>
      </c>
      <c r="D332" s="308" t="s">
        <v>192</v>
      </c>
      <c r="E332" s="308" t="s">
        <v>193</v>
      </c>
      <c r="F332" s="307" t="s">
        <v>151</v>
      </c>
      <c r="G332" s="308" t="s">
        <v>194</v>
      </c>
      <c r="H332" s="308" t="s">
        <v>183</v>
      </c>
      <c r="I332" s="308" t="s">
        <v>179</v>
      </c>
      <c r="J332" s="308" t="s">
        <v>131</v>
      </c>
      <c r="K332" s="308" t="s">
        <v>198</v>
      </c>
      <c r="L332" s="318">
        <v>44508</v>
      </c>
      <c r="M332" s="309"/>
      <c r="N332" s="309"/>
      <c r="O332" s="318">
        <v>44539</v>
      </c>
      <c r="P332" s="310" t="s">
        <v>247</v>
      </c>
      <c r="Q332" s="311" t="s">
        <v>1256</v>
      </c>
      <c r="R332" s="310" t="s">
        <v>134</v>
      </c>
      <c r="S332" s="312">
        <v>0</v>
      </c>
      <c r="T332" s="312">
        <v>5000000</v>
      </c>
      <c r="U332" s="312"/>
      <c r="V332" s="313">
        <v>5000000</v>
      </c>
      <c r="W332" s="312">
        <v>0</v>
      </c>
      <c r="X332" s="312">
        <v>0</v>
      </c>
      <c r="Y332" s="312">
        <v>0</v>
      </c>
      <c r="Z332" s="314">
        <v>200000</v>
      </c>
      <c r="AA332" s="312">
        <v>0</v>
      </c>
      <c r="AB332" s="312">
        <v>730000</v>
      </c>
      <c r="AC332" s="315">
        <v>930000</v>
      </c>
      <c r="AD332" s="312" t="s">
        <v>1246</v>
      </c>
      <c r="AE332" s="316">
        <v>26</v>
      </c>
      <c r="AF332" s="316">
        <v>11</v>
      </c>
      <c r="AG332" s="316">
        <v>0</v>
      </c>
      <c r="AH332" s="316">
        <v>0</v>
      </c>
      <c r="AI332" s="316">
        <v>0</v>
      </c>
      <c r="AJ332" s="316">
        <v>11</v>
      </c>
      <c r="AK332" s="316">
        <v>0</v>
      </c>
      <c r="AL332" s="316">
        <v>0</v>
      </c>
      <c r="AM332" s="316">
        <v>0</v>
      </c>
      <c r="AN332" s="316">
        <v>0</v>
      </c>
      <c r="AO332" s="316">
        <v>0</v>
      </c>
      <c r="AP332" s="316">
        <v>0</v>
      </c>
      <c r="AQ332" s="312">
        <v>2115384.6154</v>
      </c>
      <c r="AR332" s="312">
        <v>0</v>
      </c>
      <c r="AS332" s="312">
        <v>0</v>
      </c>
      <c r="AT332" s="312">
        <v>2115384.6154</v>
      </c>
      <c r="AU332" s="312">
        <v>0</v>
      </c>
      <c r="AV332" s="312">
        <v>0</v>
      </c>
      <c r="AW332" s="312">
        <v>0</v>
      </c>
      <c r="AX332" s="312">
        <v>100000</v>
      </c>
      <c r="AY332" s="218">
        <v>0</v>
      </c>
      <c r="AZ332" s="312">
        <v>0</v>
      </c>
      <c r="BA332" s="218">
        <v>0</v>
      </c>
      <c r="BB332" s="312">
        <v>0</v>
      </c>
      <c r="BC332" s="312">
        <v>0</v>
      </c>
      <c r="BD332" s="312">
        <v>308846</v>
      </c>
      <c r="BE332" s="312">
        <v>408846</v>
      </c>
      <c r="BF332" s="218">
        <v>0</v>
      </c>
      <c r="BG332" s="218">
        <v>0</v>
      </c>
      <c r="BH332" s="218">
        <v>0</v>
      </c>
      <c r="BI332" s="218">
        <v>0</v>
      </c>
      <c r="BJ332" s="218">
        <v>0</v>
      </c>
      <c r="BK332" s="218">
        <v>0</v>
      </c>
      <c r="BL332" s="218">
        <v>0</v>
      </c>
      <c r="BM332" s="218">
        <v>0</v>
      </c>
      <c r="BN332" s="218">
        <v>0</v>
      </c>
      <c r="BO332" s="218">
        <v>0</v>
      </c>
      <c r="BP332" s="218">
        <v>0</v>
      </c>
      <c r="BQ332" s="312">
        <v>0</v>
      </c>
      <c r="BR332" s="218">
        <v>0</v>
      </c>
      <c r="BS332" s="312">
        <v>0</v>
      </c>
      <c r="BT332" s="315">
        <v>2524230.6154</v>
      </c>
      <c r="BU332" s="312">
        <v>0</v>
      </c>
      <c r="BV332" s="312">
        <v>100000</v>
      </c>
      <c r="BW332" s="312">
        <v>308846</v>
      </c>
      <c r="BX332" s="312">
        <v>0</v>
      </c>
      <c r="BY332" s="312">
        <v>0</v>
      </c>
      <c r="BZ332" s="312">
        <v>0</v>
      </c>
      <c r="CA332" s="312">
        <v>0</v>
      </c>
      <c r="CB332" s="312">
        <v>0</v>
      </c>
      <c r="CC332" s="312">
        <v>0</v>
      </c>
      <c r="CD332" s="312">
        <v>0</v>
      </c>
      <c r="CE332" s="312">
        <v>0</v>
      </c>
      <c r="CF332" s="312">
        <v>408846</v>
      </c>
      <c r="CG332" s="312">
        <v>2115384.6154</v>
      </c>
      <c r="CH332" s="312">
        <v>252423.06150000001</v>
      </c>
      <c r="CI332" s="312">
        <v>0</v>
      </c>
      <c r="CJ332" s="312">
        <v>252423.06150000001</v>
      </c>
      <c r="CK332" s="312">
        <v>0</v>
      </c>
      <c r="CL332" s="312">
        <v>0</v>
      </c>
      <c r="CM332" s="312">
        <v>0</v>
      </c>
      <c r="CN332" s="312">
        <v>0</v>
      </c>
      <c r="CO332" s="312">
        <v>0</v>
      </c>
      <c r="CP332" s="312">
        <v>0</v>
      </c>
      <c r="CQ332" s="312">
        <v>0</v>
      </c>
      <c r="CR332" s="312">
        <v>2271808</v>
      </c>
      <c r="CS332" s="312">
        <v>0</v>
      </c>
      <c r="CT332" s="315">
        <v>2271808</v>
      </c>
      <c r="CU332" s="312">
        <v>0</v>
      </c>
      <c r="CV332" s="312">
        <v>0</v>
      </c>
      <c r="CW332" s="312">
        <v>0</v>
      </c>
      <c r="CX332" s="312"/>
      <c r="CY332" s="312">
        <v>0</v>
      </c>
      <c r="CZ332" s="312">
        <v>0</v>
      </c>
      <c r="DA332" s="312">
        <v>0</v>
      </c>
      <c r="DB332" s="312">
        <v>0</v>
      </c>
      <c r="DC332" s="312">
        <v>2524231</v>
      </c>
      <c r="DD332" s="312"/>
      <c r="DE332" s="312" t="s">
        <v>1021</v>
      </c>
      <c r="DF332" s="312">
        <v>416666.66666666698</v>
      </c>
      <c r="DG332" s="310" t="s">
        <v>184</v>
      </c>
      <c r="DH332" s="310" t="s">
        <v>1235</v>
      </c>
      <c r="DI332" s="310" t="s">
        <v>1238</v>
      </c>
      <c r="DJ332" s="312"/>
      <c r="DK332" s="312"/>
      <c r="DL332" s="312"/>
      <c r="DM332" s="310"/>
      <c r="DN332" s="312"/>
      <c r="DO332" s="312"/>
      <c r="DP332" s="312"/>
      <c r="DQ332" s="312"/>
      <c r="DR332" s="317"/>
      <c r="DS332" s="317"/>
      <c r="DT332" s="305"/>
    </row>
    <row r="333" spans="1:124" s="304" customFormat="1" ht="20.25" customHeight="1" x14ac:dyDescent="0.35">
      <c r="A333" s="307">
        <v>330</v>
      </c>
      <c r="B333" s="307" t="s">
        <v>1148</v>
      </c>
      <c r="C333" s="308" t="s">
        <v>681</v>
      </c>
      <c r="D333" s="308" t="s">
        <v>192</v>
      </c>
      <c r="E333" s="308" t="s">
        <v>193</v>
      </c>
      <c r="F333" s="307" t="s">
        <v>151</v>
      </c>
      <c r="G333" s="308" t="s">
        <v>194</v>
      </c>
      <c r="H333" s="308" t="s">
        <v>183</v>
      </c>
      <c r="I333" s="308" t="s">
        <v>179</v>
      </c>
      <c r="J333" s="308" t="s">
        <v>131</v>
      </c>
      <c r="K333" s="308" t="s">
        <v>250</v>
      </c>
      <c r="L333" s="318">
        <v>44508</v>
      </c>
      <c r="M333" s="309"/>
      <c r="N333" s="309"/>
      <c r="O333" s="318"/>
      <c r="P333" s="310" t="s">
        <v>247</v>
      </c>
      <c r="Q333" s="311" t="s">
        <v>1256</v>
      </c>
      <c r="R333" s="310" t="s">
        <v>134</v>
      </c>
      <c r="S333" s="312">
        <v>0</v>
      </c>
      <c r="T333" s="312">
        <v>5000000</v>
      </c>
      <c r="U333" s="312"/>
      <c r="V333" s="313">
        <v>5000000</v>
      </c>
      <c r="W333" s="312">
        <v>0</v>
      </c>
      <c r="X333" s="312">
        <v>0</v>
      </c>
      <c r="Y333" s="312">
        <v>0</v>
      </c>
      <c r="Z333" s="314">
        <v>200000</v>
      </c>
      <c r="AA333" s="312">
        <v>0</v>
      </c>
      <c r="AB333" s="312">
        <v>730000</v>
      </c>
      <c r="AC333" s="315">
        <v>930000</v>
      </c>
      <c r="AD333" s="312" t="s">
        <v>1246</v>
      </c>
      <c r="AE333" s="316">
        <v>26</v>
      </c>
      <c r="AF333" s="316">
        <v>26</v>
      </c>
      <c r="AG333" s="316">
        <v>0</v>
      </c>
      <c r="AH333" s="316">
        <v>0</v>
      </c>
      <c r="AI333" s="316">
        <v>0</v>
      </c>
      <c r="AJ333" s="316">
        <v>26</v>
      </c>
      <c r="AK333" s="316">
        <v>0</v>
      </c>
      <c r="AL333" s="316">
        <v>0</v>
      </c>
      <c r="AM333" s="316">
        <v>0</v>
      </c>
      <c r="AN333" s="316">
        <v>0</v>
      </c>
      <c r="AO333" s="316">
        <v>0</v>
      </c>
      <c r="AP333" s="316">
        <v>0</v>
      </c>
      <c r="AQ333" s="312">
        <v>5000000</v>
      </c>
      <c r="AR333" s="312">
        <v>0</v>
      </c>
      <c r="AS333" s="312">
        <v>0</v>
      </c>
      <c r="AT333" s="312">
        <v>5000000</v>
      </c>
      <c r="AU333" s="312">
        <v>0</v>
      </c>
      <c r="AV333" s="312">
        <v>0</v>
      </c>
      <c r="AW333" s="312">
        <v>0</v>
      </c>
      <c r="AX333" s="312">
        <v>200000</v>
      </c>
      <c r="AY333" s="218">
        <v>0</v>
      </c>
      <c r="AZ333" s="312">
        <v>0</v>
      </c>
      <c r="BA333" s="218">
        <v>0</v>
      </c>
      <c r="BB333" s="312">
        <v>0</v>
      </c>
      <c r="BC333" s="312">
        <v>0</v>
      </c>
      <c r="BD333" s="312">
        <v>730000</v>
      </c>
      <c r="BE333" s="312">
        <v>930000</v>
      </c>
      <c r="BF333" s="218">
        <v>0</v>
      </c>
      <c r="BG333" s="218">
        <v>0</v>
      </c>
      <c r="BH333" s="218">
        <v>0</v>
      </c>
      <c r="BI333" s="218">
        <v>0</v>
      </c>
      <c r="BJ333" s="218">
        <v>0</v>
      </c>
      <c r="BK333" s="218">
        <v>0</v>
      </c>
      <c r="BL333" s="218">
        <v>0</v>
      </c>
      <c r="BM333" s="218">
        <v>0</v>
      </c>
      <c r="BN333" s="218">
        <v>0</v>
      </c>
      <c r="BO333" s="218">
        <v>0</v>
      </c>
      <c r="BP333" s="218">
        <v>0</v>
      </c>
      <c r="BQ333" s="312">
        <v>0</v>
      </c>
      <c r="BR333" s="218">
        <v>0</v>
      </c>
      <c r="BS333" s="312">
        <v>0</v>
      </c>
      <c r="BT333" s="315">
        <v>5930000</v>
      </c>
      <c r="BU333" s="312">
        <v>0</v>
      </c>
      <c r="BV333" s="312">
        <v>200000</v>
      </c>
      <c r="BW333" s="312">
        <v>730000</v>
      </c>
      <c r="BX333" s="312">
        <v>0</v>
      </c>
      <c r="BY333" s="312">
        <v>0</v>
      </c>
      <c r="BZ333" s="312">
        <v>0</v>
      </c>
      <c r="CA333" s="312">
        <v>0</v>
      </c>
      <c r="CB333" s="312">
        <v>0</v>
      </c>
      <c r="CC333" s="312">
        <v>0</v>
      </c>
      <c r="CD333" s="312">
        <v>0</v>
      </c>
      <c r="CE333" s="312">
        <v>0</v>
      </c>
      <c r="CF333" s="312">
        <v>930000</v>
      </c>
      <c r="CG333" s="312">
        <v>5000000</v>
      </c>
      <c r="CH333" s="312">
        <v>593000</v>
      </c>
      <c r="CI333" s="312">
        <v>0</v>
      </c>
      <c r="CJ333" s="312">
        <v>593000</v>
      </c>
      <c r="CK333" s="312">
        <v>0</v>
      </c>
      <c r="CL333" s="312">
        <v>0</v>
      </c>
      <c r="CM333" s="312">
        <v>0</v>
      </c>
      <c r="CN333" s="312">
        <v>0</v>
      </c>
      <c r="CO333" s="312">
        <v>0</v>
      </c>
      <c r="CP333" s="312">
        <v>0</v>
      </c>
      <c r="CQ333" s="312">
        <v>0</v>
      </c>
      <c r="CR333" s="312">
        <v>5337000</v>
      </c>
      <c r="CS333" s="312">
        <v>0</v>
      </c>
      <c r="CT333" s="315">
        <v>5337000</v>
      </c>
      <c r="CU333" s="312">
        <v>0</v>
      </c>
      <c r="CV333" s="312">
        <v>0</v>
      </c>
      <c r="CW333" s="312">
        <v>0</v>
      </c>
      <c r="CX333" s="312"/>
      <c r="CY333" s="312">
        <v>0</v>
      </c>
      <c r="CZ333" s="312">
        <v>0</v>
      </c>
      <c r="DA333" s="312">
        <v>0</v>
      </c>
      <c r="DB333" s="312">
        <v>0</v>
      </c>
      <c r="DC333" s="312">
        <v>5930000</v>
      </c>
      <c r="DD333" s="312"/>
      <c r="DE333" s="312" t="s">
        <v>1021</v>
      </c>
      <c r="DF333" s="312">
        <v>416666.66666666698</v>
      </c>
      <c r="DG333" s="310" t="s">
        <v>184</v>
      </c>
      <c r="DH333" s="310" t="s">
        <v>1235</v>
      </c>
      <c r="DI333" s="310" t="s">
        <v>1238</v>
      </c>
      <c r="DJ333" s="312"/>
      <c r="DK333" s="312"/>
      <c r="DL333" s="312"/>
      <c r="DM333" s="310"/>
      <c r="DN333" s="312"/>
      <c r="DO333" s="312"/>
      <c r="DP333" s="312"/>
      <c r="DQ333" s="312"/>
      <c r="DR333" s="317"/>
      <c r="DS333" s="317"/>
      <c r="DT333" s="305"/>
    </row>
    <row r="334" spans="1:124" s="304" customFormat="1" ht="20.25" customHeight="1" x14ac:dyDescent="0.35">
      <c r="A334" s="307">
        <v>331</v>
      </c>
      <c r="B334" s="307" t="s">
        <v>1149</v>
      </c>
      <c r="C334" s="308" t="s">
        <v>682</v>
      </c>
      <c r="D334" s="308" t="s">
        <v>192</v>
      </c>
      <c r="E334" s="308" t="s">
        <v>193</v>
      </c>
      <c r="F334" s="307" t="s">
        <v>151</v>
      </c>
      <c r="G334" s="308" t="s">
        <v>194</v>
      </c>
      <c r="H334" s="308" t="s">
        <v>169</v>
      </c>
      <c r="I334" s="308" t="s">
        <v>179</v>
      </c>
      <c r="J334" s="308" t="s">
        <v>131</v>
      </c>
      <c r="K334" s="308" t="s">
        <v>198</v>
      </c>
      <c r="L334" s="318">
        <v>44508</v>
      </c>
      <c r="M334" s="309"/>
      <c r="N334" s="309"/>
      <c r="O334" s="318">
        <v>44540</v>
      </c>
      <c r="P334" s="310" t="s">
        <v>247</v>
      </c>
      <c r="Q334" s="311" t="s">
        <v>1256</v>
      </c>
      <c r="R334" s="310" t="s">
        <v>134</v>
      </c>
      <c r="S334" s="312">
        <v>0</v>
      </c>
      <c r="T334" s="312">
        <v>5000000</v>
      </c>
      <c r="U334" s="312"/>
      <c r="V334" s="313">
        <v>5000000</v>
      </c>
      <c r="W334" s="312">
        <v>0</v>
      </c>
      <c r="X334" s="312">
        <v>0</v>
      </c>
      <c r="Y334" s="312">
        <v>0</v>
      </c>
      <c r="Z334" s="314">
        <v>200000</v>
      </c>
      <c r="AA334" s="312">
        <v>0</v>
      </c>
      <c r="AB334" s="312">
        <v>730000</v>
      </c>
      <c r="AC334" s="315">
        <v>930000</v>
      </c>
      <c r="AD334" s="312" t="s">
        <v>1246</v>
      </c>
      <c r="AE334" s="316">
        <v>26</v>
      </c>
      <c r="AF334" s="316">
        <v>11</v>
      </c>
      <c r="AG334" s="316">
        <v>0</v>
      </c>
      <c r="AH334" s="316">
        <v>0</v>
      </c>
      <c r="AI334" s="316">
        <v>0</v>
      </c>
      <c r="AJ334" s="316">
        <v>11</v>
      </c>
      <c r="AK334" s="316">
        <v>0</v>
      </c>
      <c r="AL334" s="316">
        <v>0</v>
      </c>
      <c r="AM334" s="316">
        <v>0</v>
      </c>
      <c r="AN334" s="316">
        <v>0</v>
      </c>
      <c r="AO334" s="316">
        <v>0</v>
      </c>
      <c r="AP334" s="316">
        <v>0</v>
      </c>
      <c r="AQ334" s="312">
        <v>2115384.6154</v>
      </c>
      <c r="AR334" s="312">
        <v>0</v>
      </c>
      <c r="AS334" s="312">
        <v>0</v>
      </c>
      <c r="AT334" s="312">
        <v>2115384.6154</v>
      </c>
      <c r="AU334" s="312">
        <v>0</v>
      </c>
      <c r="AV334" s="312">
        <v>0</v>
      </c>
      <c r="AW334" s="312">
        <v>0</v>
      </c>
      <c r="AX334" s="312">
        <v>100000</v>
      </c>
      <c r="AY334" s="218">
        <v>0</v>
      </c>
      <c r="AZ334" s="312">
        <v>0</v>
      </c>
      <c r="BA334" s="218">
        <v>0</v>
      </c>
      <c r="BB334" s="312">
        <v>0</v>
      </c>
      <c r="BC334" s="312">
        <v>0</v>
      </c>
      <c r="BD334" s="312">
        <v>308846</v>
      </c>
      <c r="BE334" s="312">
        <v>408846</v>
      </c>
      <c r="BF334" s="218">
        <v>0</v>
      </c>
      <c r="BG334" s="218">
        <v>0</v>
      </c>
      <c r="BH334" s="218">
        <v>0</v>
      </c>
      <c r="BI334" s="218">
        <v>0</v>
      </c>
      <c r="BJ334" s="218">
        <v>0</v>
      </c>
      <c r="BK334" s="218">
        <v>0</v>
      </c>
      <c r="BL334" s="218">
        <v>0</v>
      </c>
      <c r="BM334" s="218">
        <v>0</v>
      </c>
      <c r="BN334" s="218">
        <v>0</v>
      </c>
      <c r="BO334" s="218">
        <v>0</v>
      </c>
      <c r="BP334" s="218">
        <v>0</v>
      </c>
      <c r="BQ334" s="312">
        <v>0</v>
      </c>
      <c r="BR334" s="218">
        <v>0</v>
      </c>
      <c r="BS334" s="312">
        <v>0</v>
      </c>
      <c r="BT334" s="315">
        <v>2524230.6154</v>
      </c>
      <c r="BU334" s="312">
        <v>0</v>
      </c>
      <c r="BV334" s="312">
        <v>100000</v>
      </c>
      <c r="BW334" s="312">
        <v>308846</v>
      </c>
      <c r="BX334" s="312">
        <v>0</v>
      </c>
      <c r="BY334" s="312">
        <v>0</v>
      </c>
      <c r="BZ334" s="312">
        <v>0</v>
      </c>
      <c r="CA334" s="312">
        <v>0</v>
      </c>
      <c r="CB334" s="312">
        <v>0</v>
      </c>
      <c r="CC334" s="312">
        <v>0</v>
      </c>
      <c r="CD334" s="312">
        <v>0</v>
      </c>
      <c r="CE334" s="312">
        <v>0</v>
      </c>
      <c r="CF334" s="312">
        <v>408846</v>
      </c>
      <c r="CG334" s="312">
        <v>2115384.6154</v>
      </c>
      <c r="CH334" s="312">
        <v>252423.06150000001</v>
      </c>
      <c r="CI334" s="312">
        <v>0</v>
      </c>
      <c r="CJ334" s="312">
        <v>252423.06150000001</v>
      </c>
      <c r="CK334" s="312">
        <v>0</v>
      </c>
      <c r="CL334" s="312">
        <v>0</v>
      </c>
      <c r="CM334" s="312">
        <v>0</v>
      </c>
      <c r="CN334" s="312">
        <v>0</v>
      </c>
      <c r="CO334" s="312">
        <v>0</v>
      </c>
      <c r="CP334" s="312">
        <v>0</v>
      </c>
      <c r="CQ334" s="312">
        <v>0</v>
      </c>
      <c r="CR334" s="312">
        <v>2271808</v>
      </c>
      <c r="CS334" s="312">
        <v>0</v>
      </c>
      <c r="CT334" s="315">
        <v>2271808</v>
      </c>
      <c r="CU334" s="312">
        <v>0</v>
      </c>
      <c r="CV334" s="312">
        <v>0</v>
      </c>
      <c r="CW334" s="312">
        <v>0</v>
      </c>
      <c r="CX334" s="312"/>
      <c r="CY334" s="312">
        <v>0</v>
      </c>
      <c r="CZ334" s="312">
        <v>0</v>
      </c>
      <c r="DA334" s="312">
        <v>0</v>
      </c>
      <c r="DB334" s="312">
        <v>0</v>
      </c>
      <c r="DC334" s="312">
        <v>2524231</v>
      </c>
      <c r="DD334" s="312"/>
      <c r="DE334" s="312" t="s">
        <v>982</v>
      </c>
      <c r="DF334" s="312">
        <v>416666.66666666698</v>
      </c>
      <c r="DG334" s="310" t="s">
        <v>212</v>
      </c>
      <c r="DH334" s="310" t="s">
        <v>1235</v>
      </c>
      <c r="DI334" s="310" t="s">
        <v>1237</v>
      </c>
      <c r="DJ334" s="312"/>
      <c r="DK334" s="312"/>
      <c r="DL334" s="312"/>
      <c r="DM334" s="310"/>
      <c r="DN334" s="312"/>
      <c r="DO334" s="312"/>
      <c r="DP334" s="312"/>
      <c r="DQ334" s="312"/>
      <c r="DR334" s="317"/>
      <c r="DS334" s="317"/>
      <c r="DT334" s="305"/>
    </row>
    <row r="335" spans="1:124" s="304" customFormat="1" ht="20.25" customHeight="1" x14ac:dyDescent="0.35">
      <c r="A335" s="307">
        <v>332</v>
      </c>
      <c r="B335" s="307" t="s">
        <v>1150</v>
      </c>
      <c r="C335" s="308" t="s">
        <v>683</v>
      </c>
      <c r="D335" s="308" t="s">
        <v>192</v>
      </c>
      <c r="E335" s="308" t="s">
        <v>193</v>
      </c>
      <c r="F335" s="307" t="s">
        <v>151</v>
      </c>
      <c r="G335" s="308" t="s">
        <v>194</v>
      </c>
      <c r="H335" s="308" t="s">
        <v>129</v>
      </c>
      <c r="I335" s="308" t="s">
        <v>179</v>
      </c>
      <c r="J335" s="308" t="s">
        <v>131</v>
      </c>
      <c r="K335" s="308" t="s">
        <v>132</v>
      </c>
      <c r="L335" s="318">
        <v>44508</v>
      </c>
      <c r="M335" s="309"/>
      <c r="N335" s="309"/>
      <c r="O335" s="318"/>
      <c r="P335" s="310"/>
      <c r="Q335" s="311" t="s">
        <v>1256</v>
      </c>
      <c r="R335" s="310" t="s">
        <v>134</v>
      </c>
      <c r="S335" s="312">
        <v>0</v>
      </c>
      <c r="T335" s="312">
        <v>5000000</v>
      </c>
      <c r="U335" s="312"/>
      <c r="V335" s="313">
        <v>5000000</v>
      </c>
      <c r="W335" s="312">
        <v>0</v>
      </c>
      <c r="X335" s="312">
        <v>0</v>
      </c>
      <c r="Y335" s="312">
        <v>0</v>
      </c>
      <c r="Z335" s="314">
        <v>200000</v>
      </c>
      <c r="AA335" s="312">
        <v>0</v>
      </c>
      <c r="AB335" s="312">
        <v>730000</v>
      </c>
      <c r="AC335" s="315">
        <v>930000</v>
      </c>
      <c r="AD335" s="312" t="s">
        <v>1246</v>
      </c>
      <c r="AE335" s="316">
        <v>26</v>
      </c>
      <c r="AF335" s="316">
        <v>24</v>
      </c>
      <c r="AG335" s="316">
        <v>0</v>
      </c>
      <c r="AH335" s="316">
        <v>0</v>
      </c>
      <c r="AI335" s="316">
        <v>0</v>
      </c>
      <c r="AJ335" s="316">
        <v>24</v>
      </c>
      <c r="AK335" s="316">
        <v>0</v>
      </c>
      <c r="AL335" s="316">
        <v>0</v>
      </c>
      <c r="AM335" s="316">
        <v>0</v>
      </c>
      <c r="AN335" s="316">
        <v>0</v>
      </c>
      <c r="AO335" s="316">
        <v>0</v>
      </c>
      <c r="AP335" s="316">
        <v>0</v>
      </c>
      <c r="AQ335" s="312">
        <v>4615384.6153999995</v>
      </c>
      <c r="AR335" s="312">
        <v>0</v>
      </c>
      <c r="AS335" s="312">
        <v>0</v>
      </c>
      <c r="AT335" s="312">
        <v>4615384.6153999995</v>
      </c>
      <c r="AU335" s="312">
        <v>0</v>
      </c>
      <c r="AV335" s="312">
        <v>0</v>
      </c>
      <c r="AW335" s="312">
        <v>0</v>
      </c>
      <c r="AX335" s="312">
        <v>200000</v>
      </c>
      <c r="AY335" s="218">
        <v>0</v>
      </c>
      <c r="AZ335" s="312">
        <v>0</v>
      </c>
      <c r="BA335" s="218">
        <v>0</v>
      </c>
      <c r="BB335" s="312">
        <v>0</v>
      </c>
      <c r="BC335" s="312">
        <v>0</v>
      </c>
      <c r="BD335" s="312">
        <v>673846</v>
      </c>
      <c r="BE335" s="312">
        <v>873846</v>
      </c>
      <c r="BF335" s="218">
        <v>61809</v>
      </c>
      <c r="BG335" s="218">
        <v>0</v>
      </c>
      <c r="BH335" s="218">
        <v>0</v>
      </c>
      <c r="BI335" s="218">
        <v>0</v>
      </c>
      <c r="BJ335" s="218">
        <v>0</v>
      </c>
      <c r="BK335" s="218">
        <v>100000</v>
      </c>
      <c r="BL335" s="218">
        <v>0</v>
      </c>
      <c r="BM335" s="218">
        <v>0</v>
      </c>
      <c r="BN335" s="218">
        <v>0</v>
      </c>
      <c r="BO335" s="218">
        <v>0</v>
      </c>
      <c r="BP335" s="218">
        <v>0</v>
      </c>
      <c r="BQ335" s="312">
        <v>0</v>
      </c>
      <c r="BR335" s="218">
        <v>0</v>
      </c>
      <c r="BS335" s="312">
        <v>161809</v>
      </c>
      <c r="BT335" s="315">
        <v>5651039.6153999995</v>
      </c>
      <c r="BU335" s="312">
        <v>0</v>
      </c>
      <c r="BV335" s="312">
        <v>200000</v>
      </c>
      <c r="BW335" s="312">
        <v>673846</v>
      </c>
      <c r="BX335" s="312">
        <v>0</v>
      </c>
      <c r="BY335" s="312">
        <v>0</v>
      </c>
      <c r="BZ335" s="312">
        <v>0</v>
      </c>
      <c r="CA335" s="312">
        <v>0</v>
      </c>
      <c r="CB335" s="312">
        <v>0</v>
      </c>
      <c r="CC335" s="312">
        <v>0</v>
      </c>
      <c r="CD335" s="312">
        <v>0</v>
      </c>
      <c r="CE335" s="312">
        <v>0</v>
      </c>
      <c r="CF335" s="312">
        <v>873846</v>
      </c>
      <c r="CG335" s="312">
        <v>4777193.6153999995</v>
      </c>
      <c r="CH335" s="312">
        <v>565103.96149999998</v>
      </c>
      <c r="CI335" s="312">
        <v>0</v>
      </c>
      <c r="CJ335" s="312">
        <v>565103.96149999998</v>
      </c>
      <c r="CK335" s="312">
        <v>0</v>
      </c>
      <c r="CL335" s="312">
        <v>0</v>
      </c>
      <c r="CM335" s="312">
        <v>0</v>
      </c>
      <c r="CN335" s="312">
        <v>0</v>
      </c>
      <c r="CO335" s="312">
        <v>0</v>
      </c>
      <c r="CP335" s="312">
        <v>0</v>
      </c>
      <c r="CQ335" s="312">
        <v>0</v>
      </c>
      <c r="CR335" s="312">
        <v>5085936</v>
      </c>
      <c r="CS335" s="312">
        <v>0</v>
      </c>
      <c r="CT335" s="315">
        <v>5085936</v>
      </c>
      <c r="CU335" s="312">
        <v>0</v>
      </c>
      <c r="CV335" s="312">
        <v>0</v>
      </c>
      <c r="CW335" s="312">
        <v>0</v>
      </c>
      <c r="CX335" s="312"/>
      <c r="CY335" s="312">
        <v>0</v>
      </c>
      <c r="CZ335" s="312">
        <v>0</v>
      </c>
      <c r="DA335" s="312">
        <v>0</v>
      </c>
      <c r="DB335" s="312">
        <v>0</v>
      </c>
      <c r="DC335" s="312">
        <v>5651040</v>
      </c>
      <c r="DD335" s="312"/>
      <c r="DE335" s="312" t="s">
        <v>980</v>
      </c>
      <c r="DF335" s="312">
        <v>416666.66666666698</v>
      </c>
      <c r="DG335" s="310" t="s">
        <v>188</v>
      </c>
      <c r="DH335" s="310" t="s">
        <v>1235</v>
      </c>
      <c r="DI335" s="310" t="s">
        <v>1236</v>
      </c>
      <c r="DJ335" s="312"/>
      <c r="DK335" s="312"/>
      <c r="DL335" s="312"/>
      <c r="DM335" s="310"/>
      <c r="DN335" s="312"/>
      <c r="DO335" s="312"/>
      <c r="DP335" s="312"/>
      <c r="DQ335" s="312"/>
      <c r="DR335" s="317"/>
      <c r="DS335" s="317"/>
      <c r="DT335" s="305"/>
    </row>
    <row r="336" spans="1:124" s="304" customFormat="1" ht="20.25" customHeight="1" x14ac:dyDescent="0.35">
      <c r="A336" s="307">
        <v>333</v>
      </c>
      <c r="B336" s="307" t="s">
        <v>1151</v>
      </c>
      <c r="C336" s="308" t="s">
        <v>684</v>
      </c>
      <c r="D336" s="308" t="s">
        <v>192</v>
      </c>
      <c r="E336" s="308" t="s">
        <v>193</v>
      </c>
      <c r="F336" s="307" t="s">
        <v>151</v>
      </c>
      <c r="G336" s="308" t="s">
        <v>194</v>
      </c>
      <c r="H336" s="308" t="s">
        <v>129</v>
      </c>
      <c r="I336" s="308" t="s">
        <v>179</v>
      </c>
      <c r="J336" s="308" t="s">
        <v>131</v>
      </c>
      <c r="K336" s="308" t="s">
        <v>132</v>
      </c>
      <c r="L336" s="318">
        <v>44509</v>
      </c>
      <c r="M336" s="309"/>
      <c r="N336" s="309"/>
      <c r="O336" s="318"/>
      <c r="P336" s="310"/>
      <c r="Q336" s="311" t="s">
        <v>1256</v>
      </c>
      <c r="R336" s="310" t="s">
        <v>134</v>
      </c>
      <c r="S336" s="312">
        <v>0</v>
      </c>
      <c r="T336" s="312">
        <v>5000000</v>
      </c>
      <c r="U336" s="312"/>
      <c r="V336" s="313">
        <v>5000000</v>
      </c>
      <c r="W336" s="312">
        <v>0</v>
      </c>
      <c r="X336" s="312">
        <v>0</v>
      </c>
      <c r="Y336" s="312">
        <v>0</v>
      </c>
      <c r="Z336" s="314">
        <v>200000</v>
      </c>
      <c r="AA336" s="312">
        <v>0</v>
      </c>
      <c r="AB336" s="312">
        <v>730000</v>
      </c>
      <c r="AC336" s="315">
        <v>930000</v>
      </c>
      <c r="AD336" s="312" t="s">
        <v>1246</v>
      </c>
      <c r="AE336" s="316">
        <v>26</v>
      </c>
      <c r="AF336" s="316">
        <v>26</v>
      </c>
      <c r="AG336" s="316">
        <v>0</v>
      </c>
      <c r="AH336" s="316">
        <v>0</v>
      </c>
      <c r="AI336" s="316">
        <v>0</v>
      </c>
      <c r="AJ336" s="316">
        <v>26</v>
      </c>
      <c r="AK336" s="316">
        <v>0</v>
      </c>
      <c r="AL336" s="316">
        <v>0</v>
      </c>
      <c r="AM336" s="316">
        <v>0</v>
      </c>
      <c r="AN336" s="316">
        <v>0</v>
      </c>
      <c r="AO336" s="316">
        <v>0</v>
      </c>
      <c r="AP336" s="316">
        <v>0</v>
      </c>
      <c r="AQ336" s="312">
        <v>5000000</v>
      </c>
      <c r="AR336" s="312">
        <v>0</v>
      </c>
      <c r="AS336" s="312">
        <v>0</v>
      </c>
      <c r="AT336" s="312">
        <v>5000000</v>
      </c>
      <c r="AU336" s="312">
        <v>0</v>
      </c>
      <c r="AV336" s="312">
        <v>0</v>
      </c>
      <c r="AW336" s="312">
        <v>0</v>
      </c>
      <c r="AX336" s="312">
        <v>200000</v>
      </c>
      <c r="AY336" s="218">
        <v>0</v>
      </c>
      <c r="AZ336" s="312">
        <v>0</v>
      </c>
      <c r="BA336" s="218">
        <v>0</v>
      </c>
      <c r="BB336" s="312">
        <v>0</v>
      </c>
      <c r="BC336" s="312">
        <v>0</v>
      </c>
      <c r="BD336" s="312">
        <v>730000</v>
      </c>
      <c r="BE336" s="312">
        <v>930000</v>
      </c>
      <c r="BF336" s="218">
        <v>50923</v>
      </c>
      <c r="BG336" s="218">
        <v>0</v>
      </c>
      <c r="BH336" s="218">
        <v>0</v>
      </c>
      <c r="BI336" s="218">
        <v>0</v>
      </c>
      <c r="BJ336" s="218">
        <v>0</v>
      </c>
      <c r="BK336" s="218">
        <v>0</v>
      </c>
      <c r="BL336" s="218">
        <v>0</v>
      </c>
      <c r="BM336" s="218">
        <v>0</v>
      </c>
      <c r="BN336" s="218">
        <v>0</v>
      </c>
      <c r="BO336" s="218">
        <v>0</v>
      </c>
      <c r="BP336" s="218">
        <v>0</v>
      </c>
      <c r="BQ336" s="312">
        <v>0</v>
      </c>
      <c r="BR336" s="218">
        <v>0</v>
      </c>
      <c r="BS336" s="312">
        <v>50923</v>
      </c>
      <c r="BT336" s="315">
        <v>5980923</v>
      </c>
      <c r="BU336" s="312">
        <v>0</v>
      </c>
      <c r="BV336" s="312">
        <v>200000</v>
      </c>
      <c r="BW336" s="312">
        <v>730000</v>
      </c>
      <c r="BX336" s="312">
        <v>0</v>
      </c>
      <c r="BY336" s="312">
        <v>0</v>
      </c>
      <c r="BZ336" s="312">
        <v>0</v>
      </c>
      <c r="CA336" s="312">
        <v>0</v>
      </c>
      <c r="CB336" s="312">
        <v>0</v>
      </c>
      <c r="CC336" s="312">
        <v>0</v>
      </c>
      <c r="CD336" s="312">
        <v>0</v>
      </c>
      <c r="CE336" s="312">
        <v>0</v>
      </c>
      <c r="CF336" s="312">
        <v>930000</v>
      </c>
      <c r="CG336" s="312">
        <v>5050923</v>
      </c>
      <c r="CH336" s="312">
        <v>598092.30000000005</v>
      </c>
      <c r="CI336" s="312">
        <v>0</v>
      </c>
      <c r="CJ336" s="312">
        <v>598092.30000000005</v>
      </c>
      <c r="CK336" s="312">
        <v>0</v>
      </c>
      <c r="CL336" s="312">
        <v>0</v>
      </c>
      <c r="CM336" s="312">
        <v>0</v>
      </c>
      <c r="CN336" s="312">
        <v>0</v>
      </c>
      <c r="CO336" s="312">
        <v>0</v>
      </c>
      <c r="CP336" s="312">
        <v>0</v>
      </c>
      <c r="CQ336" s="312">
        <v>0</v>
      </c>
      <c r="CR336" s="312">
        <v>5382831</v>
      </c>
      <c r="CS336" s="312">
        <v>0</v>
      </c>
      <c r="CT336" s="315">
        <v>5382831</v>
      </c>
      <c r="CU336" s="312">
        <v>0</v>
      </c>
      <c r="CV336" s="312">
        <v>0</v>
      </c>
      <c r="CW336" s="312">
        <v>0</v>
      </c>
      <c r="CX336" s="312"/>
      <c r="CY336" s="312">
        <v>0</v>
      </c>
      <c r="CZ336" s="312">
        <v>0</v>
      </c>
      <c r="DA336" s="312">
        <v>0</v>
      </c>
      <c r="DB336" s="312">
        <v>0</v>
      </c>
      <c r="DC336" s="312">
        <v>5980923</v>
      </c>
      <c r="DD336" s="312"/>
      <c r="DE336" s="312" t="s">
        <v>980</v>
      </c>
      <c r="DF336" s="312">
        <v>416666.66666666698</v>
      </c>
      <c r="DG336" s="310" t="s">
        <v>195</v>
      </c>
      <c r="DH336" s="310" t="s">
        <v>1235</v>
      </c>
      <c r="DI336" s="310" t="s">
        <v>1236</v>
      </c>
      <c r="DJ336" s="312"/>
      <c r="DK336" s="312"/>
      <c r="DL336" s="312"/>
      <c r="DM336" s="310"/>
      <c r="DN336" s="312"/>
      <c r="DO336" s="312"/>
      <c r="DP336" s="312"/>
      <c r="DQ336" s="312"/>
      <c r="DR336" s="317"/>
      <c r="DS336" s="317"/>
      <c r="DT336" s="305"/>
    </row>
    <row r="337" spans="1:124" s="304" customFormat="1" ht="20.25" customHeight="1" x14ac:dyDescent="0.35">
      <c r="A337" s="307">
        <v>334</v>
      </c>
      <c r="B337" s="307" t="s">
        <v>1152</v>
      </c>
      <c r="C337" s="308" t="s">
        <v>685</v>
      </c>
      <c r="D337" s="308" t="s">
        <v>192</v>
      </c>
      <c r="E337" s="308" t="s">
        <v>193</v>
      </c>
      <c r="F337" s="307" t="s">
        <v>151</v>
      </c>
      <c r="G337" s="308" t="s">
        <v>194</v>
      </c>
      <c r="H337" s="308" t="s">
        <v>169</v>
      </c>
      <c r="I337" s="308" t="s">
        <v>179</v>
      </c>
      <c r="J337" s="308" t="s">
        <v>131</v>
      </c>
      <c r="K337" s="308" t="s">
        <v>132</v>
      </c>
      <c r="L337" s="318">
        <v>44512</v>
      </c>
      <c r="M337" s="309"/>
      <c r="N337" s="309"/>
      <c r="O337" s="318"/>
      <c r="P337" s="310"/>
      <c r="Q337" s="311" t="s">
        <v>1256</v>
      </c>
      <c r="R337" s="310" t="s">
        <v>134</v>
      </c>
      <c r="S337" s="312">
        <v>0</v>
      </c>
      <c r="T337" s="312">
        <v>5000000</v>
      </c>
      <c r="U337" s="312"/>
      <c r="V337" s="313">
        <v>5000000</v>
      </c>
      <c r="W337" s="312">
        <v>0</v>
      </c>
      <c r="X337" s="312">
        <v>0</v>
      </c>
      <c r="Y337" s="312">
        <v>0</v>
      </c>
      <c r="Z337" s="314">
        <v>200000</v>
      </c>
      <c r="AA337" s="312">
        <v>0</v>
      </c>
      <c r="AB337" s="312">
        <v>730000</v>
      </c>
      <c r="AC337" s="315">
        <v>930000</v>
      </c>
      <c r="AD337" s="312" t="s">
        <v>1246</v>
      </c>
      <c r="AE337" s="316">
        <v>26</v>
      </c>
      <c r="AF337" s="316">
        <v>26</v>
      </c>
      <c r="AG337" s="316">
        <v>0</v>
      </c>
      <c r="AH337" s="316">
        <v>0</v>
      </c>
      <c r="AI337" s="316">
        <v>0</v>
      </c>
      <c r="AJ337" s="316">
        <v>26</v>
      </c>
      <c r="AK337" s="316">
        <v>0</v>
      </c>
      <c r="AL337" s="316">
        <v>0</v>
      </c>
      <c r="AM337" s="316">
        <v>0</v>
      </c>
      <c r="AN337" s="316">
        <v>0</v>
      </c>
      <c r="AO337" s="316">
        <v>0</v>
      </c>
      <c r="AP337" s="316">
        <v>0</v>
      </c>
      <c r="AQ337" s="312">
        <v>5000000</v>
      </c>
      <c r="AR337" s="312">
        <v>0</v>
      </c>
      <c r="AS337" s="312">
        <v>0</v>
      </c>
      <c r="AT337" s="312">
        <v>5000000</v>
      </c>
      <c r="AU337" s="312">
        <v>0</v>
      </c>
      <c r="AV337" s="312">
        <v>0</v>
      </c>
      <c r="AW337" s="312">
        <v>0</v>
      </c>
      <c r="AX337" s="312">
        <v>200000</v>
      </c>
      <c r="AY337" s="218">
        <v>0</v>
      </c>
      <c r="AZ337" s="312">
        <v>0</v>
      </c>
      <c r="BA337" s="218">
        <v>0</v>
      </c>
      <c r="BB337" s="312">
        <v>0</v>
      </c>
      <c r="BC337" s="312">
        <v>0</v>
      </c>
      <c r="BD337" s="312">
        <v>730000</v>
      </c>
      <c r="BE337" s="312">
        <v>930000</v>
      </c>
      <c r="BF337" s="218">
        <v>0</v>
      </c>
      <c r="BG337" s="218">
        <v>0</v>
      </c>
      <c r="BH337" s="218">
        <v>0</v>
      </c>
      <c r="BI337" s="218">
        <v>0</v>
      </c>
      <c r="BJ337" s="218">
        <v>0</v>
      </c>
      <c r="BK337" s="218">
        <v>0</v>
      </c>
      <c r="BL337" s="218">
        <v>0</v>
      </c>
      <c r="BM337" s="218">
        <v>0</v>
      </c>
      <c r="BN337" s="218">
        <v>0</v>
      </c>
      <c r="BO337" s="218">
        <v>0</v>
      </c>
      <c r="BP337" s="218">
        <v>0</v>
      </c>
      <c r="BQ337" s="312">
        <v>0</v>
      </c>
      <c r="BR337" s="218">
        <v>0</v>
      </c>
      <c r="BS337" s="312">
        <v>0</v>
      </c>
      <c r="BT337" s="315">
        <v>5930000</v>
      </c>
      <c r="BU337" s="312">
        <v>0</v>
      </c>
      <c r="BV337" s="312">
        <v>200000</v>
      </c>
      <c r="BW337" s="312">
        <v>730000</v>
      </c>
      <c r="BX337" s="312">
        <v>0</v>
      </c>
      <c r="BY337" s="312">
        <v>0</v>
      </c>
      <c r="BZ337" s="312">
        <v>0</v>
      </c>
      <c r="CA337" s="312">
        <v>0</v>
      </c>
      <c r="CB337" s="312">
        <v>0</v>
      </c>
      <c r="CC337" s="312">
        <v>0</v>
      </c>
      <c r="CD337" s="312">
        <v>0</v>
      </c>
      <c r="CE337" s="312">
        <v>0</v>
      </c>
      <c r="CF337" s="312">
        <v>930000</v>
      </c>
      <c r="CG337" s="312">
        <v>5000000</v>
      </c>
      <c r="CH337" s="312">
        <v>593000</v>
      </c>
      <c r="CI337" s="312">
        <v>0</v>
      </c>
      <c r="CJ337" s="312">
        <v>593000</v>
      </c>
      <c r="CK337" s="312">
        <v>0</v>
      </c>
      <c r="CL337" s="312">
        <v>0</v>
      </c>
      <c r="CM337" s="312">
        <v>0</v>
      </c>
      <c r="CN337" s="312">
        <v>0</v>
      </c>
      <c r="CO337" s="312">
        <v>0</v>
      </c>
      <c r="CP337" s="312">
        <v>0</v>
      </c>
      <c r="CQ337" s="312">
        <v>0</v>
      </c>
      <c r="CR337" s="312">
        <v>5337000</v>
      </c>
      <c r="CS337" s="312">
        <v>0</v>
      </c>
      <c r="CT337" s="315">
        <v>5337000</v>
      </c>
      <c r="CU337" s="312">
        <v>0</v>
      </c>
      <c r="CV337" s="312">
        <v>0</v>
      </c>
      <c r="CW337" s="312">
        <v>0</v>
      </c>
      <c r="CX337" s="312"/>
      <c r="CY337" s="312">
        <v>0</v>
      </c>
      <c r="CZ337" s="312">
        <v>0</v>
      </c>
      <c r="DA337" s="312">
        <v>0</v>
      </c>
      <c r="DB337" s="312">
        <v>0</v>
      </c>
      <c r="DC337" s="312">
        <v>5930000</v>
      </c>
      <c r="DD337" s="312"/>
      <c r="DE337" s="312" t="s">
        <v>982</v>
      </c>
      <c r="DF337" s="312">
        <v>416666.66666666698</v>
      </c>
      <c r="DG337" s="310" t="s">
        <v>212</v>
      </c>
      <c r="DH337" s="310" t="s">
        <v>1235</v>
      </c>
      <c r="DI337" s="310" t="s">
        <v>1237</v>
      </c>
      <c r="DJ337" s="312"/>
      <c r="DK337" s="312"/>
      <c r="DL337" s="312"/>
      <c r="DM337" s="310"/>
      <c r="DN337" s="312"/>
      <c r="DO337" s="312"/>
      <c r="DP337" s="312"/>
      <c r="DQ337" s="312"/>
      <c r="DR337" s="317"/>
      <c r="DS337" s="317"/>
      <c r="DT337" s="305"/>
    </row>
    <row r="338" spans="1:124" s="304" customFormat="1" ht="20.25" customHeight="1" x14ac:dyDescent="0.35">
      <c r="A338" s="307">
        <v>335</v>
      </c>
      <c r="B338" s="307" t="s">
        <v>1153</v>
      </c>
      <c r="C338" s="308" t="s">
        <v>686</v>
      </c>
      <c r="D338" s="308" t="s">
        <v>192</v>
      </c>
      <c r="E338" s="308" t="s">
        <v>193</v>
      </c>
      <c r="F338" s="307" t="s">
        <v>151</v>
      </c>
      <c r="G338" s="308" t="s">
        <v>194</v>
      </c>
      <c r="H338" s="308" t="s">
        <v>169</v>
      </c>
      <c r="I338" s="308" t="s">
        <v>179</v>
      </c>
      <c r="J338" s="308" t="s">
        <v>131</v>
      </c>
      <c r="K338" s="308" t="s">
        <v>198</v>
      </c>
      <c r="L338" s="318">
        <v>44512</v>
      </c>
      <c r="M338" s="309"/>
      <c r="N338" s="309"/>
      <c r="O338" s="318">
        <v>44527</v>
      </c>
      <c r="P338" s="310" t="s">
        <v>247</v>
      </c>
      <c r="Q338" s="311" t="s">
        <v>1256</v>
      </c>
      <c r="R338" s="310" t="s">
        <v>134</v>
      </c>
      <c r="S338" s="312">
        <v>0</v>
      </c>
      <c r="T338" s="312">
        <v>5000000</v>
      </c>
      <c r="U338" s="312"/>
      <c r="V338" s="313">
        <v>5000000</v>
      </c>
      <c r="W338" s="312">
        <v>0</v>
      </c>
      <c r="X338" s="312">
        <v>0</v>
      </c>
      <c r="Y338" s="312">
        <v>0</v>
      </c>
      <c r="Z338" s="314">
        <v>200000</v>
      </c>
      <c r="AA338" s="312">
        <v>0</v>
      </c>
      <c r="AB338" s="312">
        <v>730000</v>
      </c>
      <c r="AC338" s="315">
        <v>930000</v>
      </c>
      <c r="AD338" s="312" t="s">
        <v>1246</v>
      </c>
      <c r="AE338" s="316">
        <v>26</v>
      </c>
      <c r="AF338" s="316">
        <v>0</v>
      </c>
      <c r="AG338" s="316">
        <v>0</v>
      </c>
      <c r="AH338" s="316">
        <v>0</v>
      </c>
      <c r="AI338" s="316">
        <v>0</v>
      </c>
      <c r="AJ338" s="316">
        <v>0</v>
      </c>
      <c r="AK338" s="316">
        <v>0</v>
      </c>
      <c r="AL338" s="316">
        <v>0</v>
      </c>
      <c r="AM338" s="316">
        <v>0</v>
      </c>
      <c r="AN338" s="316">
        <v>0</v>
      </c>
      <c r="AO338" s="316">
        <v>0</v>
      </c>
      <c r="AP338" s="316">
        <v>0</v>
      </c>
      <c r="AQ338" s="312">
        <v>0</v>
      </c>
      <c r="AR338" s="312">
        <v>0</v>
      </c>
      <c r="AS338" s="312">
        <v>0</v>
      </c>
      <c r="AT338" s="312">
        <v>0</v>
      </c>
      <c r="AU338" s="312">
        <v>0</v>
      </c>
      <c r="AV338" s="312">
        <v>0</v>
      </c>
      <c r="AW338" s="312">
        <v>0</v>
      </c>
      <c r="AX338" s="312">
        <v>0</v>
      </c>
      <c r="AY338" s="218">
        <v>0</v>
      </c>
      <c r="AZ338" s="312">
        <v>0</v>
      </c>
      <c r="BA338" s="218">
        <v>0</v>
      </c>
      <c r="BB338" s="312">
        <v>0</v>
      </c>
      <c r="BC338" s="312">
        <v>0</v>
      </c>
      <c r="BD338" s="312">
        <v>0</v>
      </c>
      <c r="BE338" s="312">
        <v>0</v>
      </c>
      <c r="BF338" s="218">
        <v>0</v>
      </c>
      <c r="BG338" s="218">
        <v>0</v>
      </c>
      <c r="BH338" s="218">
        <v>0</v>
      </c>
      <c r="BI338" s="218">
        <v>0</v>
      </c>
      <c r="BJ338" s="218">
        <v>0</v>
      </c>
      <c r="BK338" s="218">
        <v>0</v>
      </c>
      <c r="BL338" s="218">
        <v>0</v>
      </c>
      <c r="BM338" s="218">
        <v>0</v>
      </c>
      <c r="BN338" s="218">
        <v>0</v>
      </c>
      <c r="BO338" s="218">
        <v>0</v>
      </c>
      <c r="BP338" s="218">
        <v>0</v>
      </c>
      <c r="BQ338" s="312">
        <v>0</v>
      </c>
      <c r="BR338" s="218">
        <v>0</v>
      </c>
      <c r="BS338" s="312">
        <v>0</v>
      </c>
      <c r="BT338" s="315">
        <v>0</v>
      </c>
      <c r="BU338" s="312">
        <v>0</v>
      </c>
      <c r="BV338" s="312">
        <v>0</v>
      </c>
      <c r="BW338" s="312">
        <v>0</v>
      </c>
      <c r="BX338" s="312">
        <v>0</v>
      </c>
      <c r="BY338" s="312">
        <v>0</v>
      </c>
      <c r="BZ338" s="312">
        <v>0</v>
      </c>
      <c r="CA338" s="312">
        <v>0</v>
      </c>
      <c r="CB338" s="312">
        <v>0</v>
      </c>
      <c r="CC338" s="312">
        <v>0</v>
      </c>
      <c r="CD338" s="312">
        <v>0</v>
      </c>
      <c r="CE338" s="312">
        <v>0</v>
      </c>
      <c r="CF338" s="312">
        <v>0</v>
      </c>
      <c r="CG338" s="312">
        <v>0</v>
      </c>
      <c r="CH338" s="312">
        <v>0</v>
      </c>
      <c r="CI338" s="312">
        <v>0</v>
      </c>
      <c r="CJ338" s="312">
        <v>0</v>
      </c>
      <c r="CK338" s="312">
        <v>0</v>
      </c>
      <c r="CL338" s="312">
        <v>0</v>
      </c>
      <c r="CM338" s="312">
        <v>0</v>
      </c>
      <c r="CN338" s="312">
        <v>0</v>
      </c>
      <c r="CO338" s="312">
        <v>0</v>
      </c>
      <c r="CP338" s="312">
        <v>0</v>
      </c>
      <c r="CQ338" s="312">
        <v>0</v>
      </c>
      <c r="CR338" s="312">
        <v>0</v>
      </c>
      <c r="CS338" s="312">
        <v>0</v>
      </c>
      <c r="CT338" s="315">
        <v>0</v>
      </c>
      <c r="CU338" s="312">
        <v>0</v>
      </c>
      <c r="CV338" s="312">
        <v>0</v>
      </c>
      <c r="CW338" s="312">
        <v>0</v>
      </c>
      <c r="CX338" s="312"/>
      <c r="CY338" s="312">
        <v>0</v>
      </c>
      <c r="CZ338" s="312">
        <v>0</v>
      </c>
      <c r="DA338" s="312">
        <v>0</v>
      </c>
      <c r="DB338" s="312">
        <v>0</v>
      </c>
      <c r="DC338" s="312">
        <v>0</v>
      </c>
      <c r="DD338" s="312"/>
      <c r="DE338" s="312" t="s">
        <v>982</v>
      </c>
      <c r="DF338" s="312">
        <v>416666.66666666698</v>
      </c>
      <c r="DG338" s="310" t="s">
        <v>172</v>
      </c>
      <c r="DH338" s="310" t="s">
        <v>1235</v>
      </c>
      <c r="DI338" s="310" t="s">
        <v>1237</v>
      </c>
      <c r="DJ338" s="312"/>
      <c r="DK338" s="312"/>
      <c r="DL338" s="312"/>
      <c r="DM338" s="310"/>
      <c r="DN338" s="312"/>
      <c r="DO338" s="312"/>
      <c r="DP338" s="312"/>
      <c r="DQ338" s="312"/>
      <c r="DR338" s="317"/>
      <c r="DS338" s="317"/>
      <c r="DT338" s="305"/>
    </row>
    <row r="339" spans="1:124" s="304" customFormat="1" ht="20.25" customHeight="1" x14ac:dyDescent="0.35">
      <c r="A339" s="307">
        <v>336</v>
      </c>
      <c r="B339" s="307" t="s">
        <v>1154</v>
      </c>
      <c r="C339" s="308" t="s">
        <v>687</v>
      </c>
      <c r="D339" s="308" t="s">
        <v>192</v>
      </c>
      <c r="E339" s="308" t="s">
        <v>193</v>
      </c>
      <c r="F339" s="307" t="s">
        <v>151</v>
      </c>
      <c r="G339" s="308" t="s">
        <v>194</v>
      </c>
      <c r="H339" s="308" t="s">
        <v>169</v>
      </c>
      <c r="I339" s="308" t="s">
        <v>179</v>
      </c>
      <c r="J339" s="308" t="s">
        <v>131</v>
      </c>
      <c r="K339" s="308" t="s">
        <v>132</v>
      </c>
      <c r="L339" s="318">
        <v>44512</v>
      </c>
      <c r="M339" s="309"/>
      <c r="N339" s="309"/>
      <c r="O339" s="318"/>
      <c r="P339" s="310"/>
      <c r="Q339" s="311" t="s">
        <v>1256</v>
      </c>
      <c r="R339" s="310" t="s">
        <v>134</v>
      </c>
      <c r="S339" s="312">
        <v>0</v>
      </c>
      <c r="T339" s="312">
        <v>5000000</v>
      </c>
      <c r="U339" s="312"/>
      <c r="V339" s="313">
        <v>5000000</v>
      </c>
      <c r="W339" s="312">
        <v>0</v>
      </c>
      <c r="X339" s="312">
        <v>0</v>
      </c>
      <c r="Y339" s="312">
        <v>0</v>
      </c>
      <c r="Z339" s="314">
        <v>200000</v>
      </c>
      <c r="AA339" s="312">
        <v>0</v>
      </c>
      <c r="AB339" s="312">
        <v>730000</v>
      </c>
      <c r="AC339" s="315">
        <v>930000</v>
      </c>
      <c r="AD339" s="312" t="s">
        <v>1246</v>
      </c>
      <c r="AE339" s="316">
        <v>26</v>
      </c>
      <c r="AF339" s="316">
        <v>26</v>
      </c>
      <c r="AG339" s="316">
        <v>0</v>
      </c>
      <c r="AH339" s="316">
        <v>0</v>
      </c>
      <c r="AI339" s="316">
        <v>0</v>
      </c>
      <c r="AJ339" s="316">
        <v>26</v>
      </c>
      <c r="AK339" s="316">
        <v>0</v>
      </c>
      <c r="AL339" s="316">
        <v>0</v>
      </c>
      <c r="AM339" s="316">
        <v>0</v>
      </c>
      <c r="AN339" s="316">
        <v>0</v>
      </c>
      <c r="AO339" s="316">
        <v>0</v>
      </c>
      <c r="AP339" s="316">
        <v>0</v>
      </c>
      <c r="AQ339" s="312">
        <v>5000000</v>
      </c>
      <c r="AR339" s="312">
        <v>0</v>
      </c>
      <c r="AS339" s="312">
        <v>0</v>
      </c>
      <c r="AT339" s="312">
        <v>5000000</v>
      </c>
      <c r="AU339" s="312">
        <v>0</v>
      </c>
      <c r="AV339" s="312">
        <v>0</v>
      </c>
      <c r="AW339" s="312">
        <v>0</v>
      </c>
      <c r="AX339" s="312">
        <v>200000</v>
      </c>
      <c r="AY339" s="218">
        <v>0</v>
      </c>
      <c r="AZ339" s="312">
        <v>0</v>
      </c>
      <c r="BA339" s="218">
        <v>0</v>
      </c>
      <c r="BB339" s="312">
        <v>0</v>
      </c>
      <c r="BC339" s="312">
        <v>0</v>
      </c>
      <c r="BD339" s="312">
        <v>730000</v>
      </c>
      <c r="BE339" s="312">
        <v>930000</v>
      </c>
      <c r="BF339" s="218">
        <v>57500</v>
      </c>
      <c r="BG339" s="218">
        <v>50000</v>
      </c>
      <c r="BH339" s="218">
        <v>0</v>
      </c>
      <c r="BI339" s="218">
        <v>0</v>
      </c>
      <c r="BJ339" s="218">
        <v>0</v>
      </c>
      <c r="BK339" s="218">
        <v>0</v>
      </c>
      <c r="BL339" s="218">
        <v>0</v>
      </c>
      <c r="BM339" s="218">
        <v>0</v>
      </c>
      <c r="BN339" s="218">
        <v>0</v>
      </c>
      <c r="BO339" s="218">
        <v>0</v>
      </c>
      <c r="BP339" s="218">
        <v>0</v>
      </c>
      <c r="BQ339" s="312">
        <v>0</v>
      </c>
      <c r="BR339" s="218">
        <v>0</v>
      </c>
      <c r="BS339" s="312">
        <v>107500</v>
      </c>
      <c r="BT339" s="315">
        <v>6037500</v>
      </c>
      <c r="BU339" s="312">
        <v>0</v>
      </c>
      <c r="BV339" s="312">
        <v>200000</v>
      </c>
      <c r="BW339" s="312">
        <v>730000</v>
      </c>
      <c r="BX339" s="312">
        <v>0</v>
      </c>
      <c r="BY339" s="312">
        <v>0</v>
      </c>
      <c r="BZ339" s="312">
        <v>0</v>
      </c>
      <c r="CA339" s="312">
        <v>0</v>
      </c>
      <c r="CB339" s="312">
        <v>0</v>
      </c>
      <c r="CC339" s="312">
        <v>0</v>
      </c>
      <c r="CD339" s="312">
        <v>0</v>
      </c>
      <c r="CE339" s="312">
        <v>0</v>
      </c>
      <c r="CF339" s="312">
        <v>930000</v>
      </c>
      <c r="CG339" s="312">
        <v>5107500</v>
      </c>
      <c r="CH339" s="312">
        <v>603750</v>
      </c>
      <c r="CI339" s="312">
        <v>0</v>
      </c>
      <c r="CJ339" s="312">
        <v>603750</v>
      </c>
      <c r="CK339" s="312">
        <v>0</v>
      </c>
      <c r="CL339" s="312">
        <v>0</v>
      </c>
      <c r="CM339" s="312">
        <v>0</v>
      </c>
      <c r="CN339" s="312">
        <v>0</v>
      </c>
      <c r="CO339" s="312">
        <v>0</v>
      </c>
      <c r="CP339" s="312">
        <v>0</v>
      </c>
      <c r="CQ339" s="312">
        <v>0</v>
      </c>
      <c r="CR339" s="312">
        <v>5433750</v>
      </c>
      <c r="CS339" s="312">
        <v>0</v>
      </c>
      <c r="CT339" s="315">
        <v>5433750</v>
      </c>
      <c r="CU339" s="312">
        <v>0</v>
      </c>
      <c r="CV339" s="312">
        <v>0</v>
      </c>
      <c r="CW339" s="312">
        <v>0</v>
      </c>
      <c r="CX339" s="312"/>
      <c r="CY339" s="312">
        <v>0</v>
      </c>
      <c r="CZ339" s="312">
        <v>0</v>
      </c>
      <c r="DA339" s="312">
        <v>0</v>
      </c>
      <c r="DB339" s="312">
        <v>0</v>
      </c>
      <c r="DC339" s="312">
        <v>6037500</v>
      </c>
      <c r="DD339" s="312"/>
      <c r="DE339" s="312" t="s">
        <v>982</v>
      </c>
      <c r="DF339" s="312">
        <v>416666.66666666698</v>
      </c>
      <c r="DG339" s="310" t="s">
        <v>172</v>
      </c>
      <c r="DH339" s="310" t="s">
        <v>1235</v>
      </c>
      <c r="DI339" s="310" t="s">
        <v>1237</v>
      </c>
      <c r="DJ339" s="312"/>
      <c r="DK339" s="312"/>
      <c r="DL339" s="312"/>
      <c r="DM339" s="310"/>
      <c r="DN339" s="312"/>
      <c r="DO339" s="312"/>
      <c r="DP339" s="312"/>
      <c r="DQ339" s="312"/>
      <c r="DR339" s="317"/>
      <c r="DS339" s="317"/>
      <c r="DT339" s="305"/>
    </row>
    <row r="340" spans="1:124" s="304" customFormat="1" ht="20.25" customHeight="1" x14ac:dyDescent="0.35">
      <c r="A340" s="307">
        <v>337</v>
      </c>
      <c r="B340" s="307" t="s">
        <v>1155</v>
      </c>
      <c r="C340" s="308" t="s">
        <v>688</v>
      </c>
      <c r="D340" s="308" t="s">
        <v>192</v>
      </c>
      <c r="E340" s="308" t="s">
        <v>193</v>
      </c>
      <c r="F340" s="307" t="s">
        <v>151</v>
      </c>
      <c r="G340" s="308" t="s">
        <v>194</v>
      </c>
      <c r="H340" s="308" t="s">
        <v>169</v>
      </c>
      <c r="I340" s="308" t="s">
        <v>179</v>
      </c>
      <c r="J340" s="308" t="s">
        <v>131</v>
      </c>
      <c r="K340" s="308" t="s">
        <v>198</v>
      </c>
      <c r="L340" s="318">
        <v>44512</v>
      </c>
      <c r="M340" s="309"/>
      <c r="N340" s="309"/>
      <c r="O340" s="318">
        <v>44547</v>
      </c>
      <c r="P340" s="310" t="s">
        <v>247</v>
      </c>
      <c r="Q340" s="311" t="s">
        <v>1256</v>
      </c>
      <c r="R340" s="310" t="s">
        <v>134</v>
      </c>
      <c r="S340" s="312">
        <v>0</v>
      </c>
      <c r="T340" s="312">
        <v>5000000</v>
      </c>
      <c r="U340" s="312"/>
      <c r="V340" s="313">
        <v>5000000</v>
      </c>
      <c r="W340" s="312">
        <v>0</v>
      </c>
      <c r="X340" s="312">
        <v>0</v>
      </c>
      <c r="Y340" s="312">
        <v>0</v>
      </c>
      <c r="Z340" s="314">
        <v>200000</v>
      </c>
      <c r="AA340" s="312">
        <v>0</v>
      </c>
      <c r="AB340" s="312">
        <v>730000</v>
      </c>
      <c r="AC340" s="315">
        <v>930000</v>
      </c>
      <c r="AD340" s="312" t="s">
        <v>1246</v>
      </c>
      <c r="AE340" s="316">
        <v>26</v>
      </c>
      <c r="AF340" s="316">
        <v>12</v>
      </c>
      <c r="AG340" s="316">
        <v>0</v>
      </c>
      <c r="AH340" s="316">
        <v>0</v>
      </c>
      <c r="AI340" s="316">
        <v>0</v>
      </c>
      <c r="AJ340" s="316">
        <v>12</v>
      </c>
      <c r="AK340" s="316">
        <v>0</v>
      </c>
      <c r="AL340" s="316">
        <v>0</v>
      </c>
      <c r="AM340" s="316">
        <v>0</v>
      </c>
      <c r="AN340" s="316">
        <v>0</v>
      </c>
      <c r="AO340" s="316">
        <v>0</v>
      </c>
      <c r="AP340" s="316">
        <v>0</v>
      </c>
      <c r="AQ340" s="312">
        <v>2307692.3076999998</v>
      </c>
      <c r="AR340" s="312">
        <v>0</v>
      </c>
      <c r="AS340" s="312">
        <v>0</v>
      </c>
      <c r="AT340" s="312">
        <v>2307692.3076999998</v>
      </c>
      <c r="AU340" s="312">
        <v>0</v>
      </c>
      <c r="AV340" s="312">
        <v>0</v>
      </c>
      <c r="AW340" s="312">
        <v>0</v>
      </c>
      <c r="AX340" s="312">
        <v>100000</v>
      </c>
      <c r="AY340" s="218">
        <v>0</v>
      </c>
      <c r="AZ340" s="312">
        <v>0</v>
      </c>
      <c r="BA340" s="218">
        <v>0</v>
      </c>
      <c r="BB340" s="312">
        <v>0</v>
      </c>
      <c r="BC340" s="312">
        <v>0</v>
      </c>
      <c r="BD340" s="312">
        <v>336923</v>
      </c>
      <c r="BE340" s="312">
        <v>436923</v>
      </c>
      <c r="BF340" s="218">
        <v>0</v>
      </c>
      <c r="BG340" s="218">
        <v>0</v>
      </c>
      <c r="BH340" s="218">
        <v>0</v>
      </c>
      <c r="BI340" s="218">
        <v>0</v>
      </c>
      <c r="BJ340" s="218">
        <v>0</v>
      </c>
      <c r="BK340" s="218">
        <v>0</v>
      </c>
      <c r="BL340" s="218">
        <v>0</v>
      </c>
      <c r="BM340" s="218">
        <v>0</v>
      </c>
      <c r="BN340" s="218">
        <v>0</v>
      </c>
      <c r="BO340" s="218">
        <v>0</v>
      </c>
      <c r="BP340" s="218">
        <v>0</v>
      </c>
      <c r="BQ340" s="312">
        <v>0</v>
      </c>
      <c r="BR340" s="218">
        <v>0</v>
      </c>
      <c r="BS340" s="312">
        <v>0</v>
      </c>
      <c r="BT340" s="315">
        <v>2744615.3076999998</v>
      </c>
      <c r="BU340" s="312">
        <v>0</v>
      </c>
      <c r="BV340" s="312">
        <v>100000</v>
      </c>
      <c r="BW340" s="312">
        <v>336923</v>
      </c>
      <c r="BX340" s="312">
        <v>0</v>
      </c>
      <c r="BY340" s="312">
        <v>0</v>
      </c>
      <c r="BZ340" s="312">
        <v>0</v>
      </c>
      <c r="CA340" s="312">
        <v>0</v>
      </c>
      <c r="CB340" s="312">
        <v>0</v>
      </c>
      <c r="CC340" s="312">
        <v>0</v>
      </c>
      <c r="CD340" s="312">
        <v>0</v>
      </c>
      <c r="CE340" s="312">
        <v>0</v>
      </c>
      <c r="CF340" s="312">
        <v>436923</v>
      </c>
      <c r="CG340" s="312">
        <v>2307692.3076999998</v>
      </c>
      <c r="CH340" s="312">
        <v>274461.53080000001</v>
      </c>
      <c r="CI340" s="312">
        <v>0</v>
      </c>
      <c r="CJ340" s="312">
        <v>274461.53080000001</v>
      </c>
      <c r="CK340" s="312">
        <v>0</v>
      </c>
      <c r="CL340" s="312">
        <v>0</v>
      </c>
      <c r="CM340" s="312">
        <v>0</v>
      </c>
      <c r="CN340" s="312">
        <v>0</v>
      </c>
      <c r="CO340" s="312">
        <v>0</v>
      </c>
      <c r="CP340" s="312">
        <v>0</v>
      </c>
      <c r="CQ340" s="312">
        <v>0</v>
      </c>
      <c r="CR340" s="312">
        <v>2470154</v>
      </c>
      <c r="CS340" s="312">
        <v>0</v>
      </c>
      <c r="CT340" s="315">
        <v>2470154</v>
      </c>
      <c r="CU340" s="312">
        <v>0</v>
      </c>
      <c r="CV340" s="312">
        <v>0</v>
      </c>
      <c r="CW340" s="312">
        <v>0</v>
      </c>
      <c r="CX340" s="312"/>
      <c r="CY340" s="312">
        <v>0</v>
      </c>
      <c r="CZ340" s="312">
        <v>0</v>
      </c>
      <c r="DA340" s="312">
        <v>0</v>
      </c>
      <c r="DB340" s="312">
        <v>0</v>
      </c>
      <c r="DC340" s="312">
        <v>2744615</v>
      </c>
      <c r="DD340" s="312"/>
      <c r="DE340" s="312" t="s">
        <v>982</v>
      </c>
      <c r="DF340" s="312">
        <v>416666.66666666698</v>
      </c>
      <c r="DG340" s="310" t="s">
        <v>172</v>
      </c>
      <c r="DH340" s="310" t="s">
        <v>1235</v>
      </c>
      <c r="DI340" s="310" t="s">
        <v>1237</v>
      </c>
      <c r="DJ340" s="312"/>
      <c r="DK340" s="312"/>
      <c r="DL340" s="312"/>
      <c r="DM340" s="310"/>
      <c r="DN340" s="312"/>
      <c r="DO340" s="312"/>
      <c r="DP340" s="312"/>
      <c r="DQ340" s="312"/>
      <c r="DR340" s="317"/>
      <c r="DS340" s="317"/>
      <c r="DT340" s="305"/>
    </row>
    <row r="341" spans="1:124" s="304" customFormat="1" ht="20.25" customHeight="1" x14ac:dyDescent="0.35">
      <c r="A341" s="307">
        <v>338</v>
      </c>
      <c r="B341" s="307" t="s">
        <v>1156</v>
      </c>
      <c r="C341" s="308" t="s">
        <v>689</v>
      </c>
      <c r="D341" s="308" t="s">
        <v>192</v>
      </c>
      <c r="E341" s="308" t="s">
        <v>193</v>
      </c>
      <c r="F341" s="307" t="s">
        <v>151</v>
      </c>
      <c r="G341" s="308" t="s">
        <v>194</v>
      </c>
      <c r="H341" s="308" t="s">
        <v>169</v>
      </c>
      <c r="I341" s="308" t="s">
        <v>179</v>
      </c>
      <c r="J341" s="308" t="s">
        <v>131</v>
      </c>
      <c r="K341" s="308" t="s">
        <v>132</v>
      </c>
      <c r="L341" s="318">
        <v>44512</v>
      </c>
      <c r="M341" s="309"/>
      <c r="N341" s="309"/>
      <c r="O341" s="318"/>
      <c r="P341" s="310"/>
      <c r="Q341" s="311" t="s">
        <v>1256</v>
      </c>
      <c r="R341" s="310" t="s">
        <v>134</v>
      </c>
      <c r="S341" s="312">
        <v>0</v>
      </c>
      <c r="T341" s="312">
        <v>5000000</v>
      </c>
      <c r="U341" s="312"/>
      <c r="V341" s="313">
        <v>5000000</v>
      </c>
      <c r="W341" s="312">
        <v>0</v>
      </c>
      <c r="X341" s="312">
        <v>0</v>
      </c>
      <c r="Y341" s="312">
        <v>0</v>
      </c>
      <c r="Z341" s="314">
        <v>200000</v>
      </c>
      <c r="AA341" s="312">
        <v>0</v>
      </c>
      <c r="AB341" s="312">
        <v>730000</v>
      </c>
      <c r="AC341" s="315">
        <v>930000</v>
      </c>
      <c r="AD341" s="312" t="s">
        <v>1246</v>
      </c>
      <c r="AE341" s="316">
        <v>26</v>
      </c>
      <c r="AF341" s="316">
        <v>26</v>
      </c>
      <c r="AG341" s="316">
        <v>0</v>
      </c>
      <c r="AH341" s="316">
        <v>0</v>
      </c>
      <c r="AI341" s="316">
        <v>0</v>
      </c>
      <c r="AJ341" s="316">
        <v>26</v>
      </c>
      <c r="AK341" s="316">
        <v>0</v>
      </c>
      <c r="AL341" s="316">
        <v>0</v>
      </c>
      <c r="AM341" s="316">
        <v>0</v>
      </c>
      <c r="AN341" s="316">
        <v>0</v>
      </c>
      <c r="AO341" s="316">
        <v>0</v>
      </c>
      <c r="AP341" s="316">
        <v>0</v>
      </c>
      <c r="AQ341" s="312">
        <v>5000000</v>
      </c>
      <c r="AR341" s="312">
        <v>0</v>
      </c>
      <c r="AS341" s="312">
        <v>0</v>
      </c>
      <c r="AT341" s="312">
        <v>5000000</v>
      </c>
      <c r="AU341" s="312">
        <v>0</v>
      </c>
      <c r="AV341" s="312">
        <v>0</v>
      </c>
      <c r="AW341" s="312">
        <v>0</v>
      </c>
      <c r="AX341" s="312">
        <v>200000</v>
      </c>
      <c r="AY341" s="218">
        <v>0</v>
      </c>
      <c r="AZ341" s="312">
        <v>0</v>
      </c>
      <c r="BA341" s="218">
        <v>0</v>
      </c>
      <c r="BB341" s="312">
        <v>0</v>
      </c>
      <c r="BC341" s="312">
        <v>0</v>
      </c>
      <c r="BD341" s="312">
        <v>730000</v>
      </c>
      <c r="BE341" s="312">
        <v>930000</v>
      </c>
      <c r="BF341" s="218">
        <v>0</v>
      </c>
      <c r="BG341" s="218">
        <v>0</v>
      </c>
      <c r="BH341" s="218">
        <v>0</v>
      </c>
      <c r="BI341" s="218">
        <v>0</v>
      </c>
      <c r="BJ341" s="218">
        <v>0</v>
      </c>
      <c r="BK341" s="218">
        <v>0</v>
      </c>
      <c r="BL341" s="218">
        <v>0</v>
      </c>
      <c r="BM341" s="218">
        <v>0</v>
      </c>
      <c r="BN341" s="218">
        <v>0</v>
      </c>
      <c r="BO341" s="218">
        <v>0</v>
      </c>
      <c r="BP341" s="218">
        <v>0</v>
      </c>
      <c r="BQ341" s="312">
        <v>0</v>
      </c>
      <c r="BR341" s="218">
        <v>0</v>
      </c>
      <c r="BS341" s="312">
        <v>0</v>
      </c>
      <c r="BT341" s="315">
        <v>5930000</v>
      </c>
      <c r="BU341" s="312">
        <v>0</v>
      </c>
      <c r="BV341" s="312">
        <v>200000</v>
      </c>
      <c r="BW341" s="312">
        <v>730000</v>
      </c>
      <c r="BX341" s="312">
        <v>0</v>
      </c>
      <c r="BY341" s="312">
        <v>0</v>
      </c>
      <c r="BZ341" s="312">
        <v>0</v>
      </c>
      <c r="CA341" s="312">
        <v>0</v>
      </c>
      <c r="CB341" s="312">
        <v>0</v>
      </c>
      <c r="CC341" s="312">
        <v>0</v>
      </c>
      <c r="CD341" s="312">
        <v>0</v>
      </c>
      <c r="CE341" s="312">
        <v>0</v>
      </c>
      <c r="CF341" s="312">
        <v>930000</v>
      </c>
      <c r="CG341" s="312">
        <v>5000000</v>
      </c>
      <c r="CH341" s="312">
        <v>593000</v>
      </c>
      <c r="CI341" s="312">
        <v>0</v>
      </c>
      <c r="CJ341" s="312">
        <v>593000</v>
      </c>
      <c r="CK341" s="312">
        <v>0</v>
      </c>
      <c r="CL341" s="312">
        <v>0</v>
      </c>
      <c r="CM341" s="312">
        <v>0</v>
      </c>
      <c r="CN341" s="312">
        <v>0</v>
      </c>
      <c r="CO341" s="312">
        <v>0</v>
      </c>
      <c r="CP341" s="312">
        <v>0</v>
      </c>
      <c r="CQ341" s="312">
        <v>0</v>
      </c>
      <c r="CR341" s="312">
        <v>5337000</v>
      </c>
      <c r="CS341" s="312">
        <v>0</v>
      </c>
      <c r="CT341" s="315">
        <v>5337000</v>
      </c>
      <c r="CU341" s="312">
        <v>0</v>
      </c>
      <c r="CV341" s="312">
        <v>0</v>
      </c>
      <c r="CW341" s="312">
        <v>0</v>
      </c>
      <c r="CX341" s="312"/>
      <c r="CY341" s="312">
        <v>0</v>
      </c>
      <c r="CZ341" s="312">
        <v>0</v>
      </c>
      <c r="DA341" s="312">
        <v>0</v>
      </c>
      <c r="DB341" s="312">
        <v>0</v>
      </c>
      <c r="DC341" s="312">
        <v>5930000</v>
      </c>
      <c r="DD341" s="312"/>
      <c r="DE341" s="312" t="s">
        <v>982</v>
      </c>
      <c r="DF341" s="312">
        <v>416666.66666666698</v>
      </c>
      <c r="DG341" s="310" t="s">
        <v>212</v>
      </c>
      <c r="DH341" s="310" t="s">
        <v>1235</v>
      </c>
      <c r="DI341" s="310" t="s">
        <v>1237</v>
      </c>
      <c r="DJ341" s="312"/>
      <c r="DK341" s="312"/>
      <c r="DL341" s="312"/>
      <c r="DM341" s="310"/>
      <c r="DN341" s="312"/>
      <c r="DO341" s="312"/>
      <c r="DP341" s="312"/>
      <c r="DQ341" s="312"/>
      <c r="DR341" s="317"/>
      <c r="DS341" s="317"/>
      <c r="DT341" s="305"/>
    </row>
    <row r="342" spans="1:124" s="304" customFormat="1" ht="20.25" customHeight="1" x14ac:dyDescent="0.35">
      <c r="A342" s="307">
        <v>339</v>
      </c>
      <c r="B342" s="307" t="s">
        <v>1157</v>
      </c>
      <c r="C342" s="308" t="s">
        <v>690</v>
      </c>
      <c r="D342" s="308" t="s">
        <v>192</v>
      </c>
      <c r="E342" s="308" t="s">
        <v>193</v>
      </c>
      <c r="F342" s="307" t="s">
        <v>151</v>
      </c>
      <c r="G342" s="308" t="s">
        <v>194</v>
      </c>
      <c r="H342" s="308" t="s">
        <v>129</v>
      </c>
      <c r="I342" s="308" t="s">
        <v>179</v>
      </c>
      <c r="J342" s="308" t="s">
        <v>131</v>
      </c>
      <c r="K342" s="308" t="s">
        <v>132</v>
      </c>
      <c r="L342" s="318">
        <v>44516</v>
      </c>
      <c r="M342" s="309"/>
      <c r="N342" s="309"/>
      <c r="O342" s="318"/>
      <c r="P342" s="310"/>
      <c r="Q342" s="311" t="s">
        <v>1256</v>
      </c>
      <c r="R342" s="310" t="s">
        <v>134</v>
      </c>
      <c r="S342" s="312">
        <v>0</v>
      </c>
      <c r="T342" s="312">
        <v>5000000</v>
      </c>
      <c r="U342" s="312"/>
      <c r="V342" s="313">
        <v>5000000</v>
      </c>
      <c r="W342" s="312">
        <v>0</v>
      </c>
      <c r="X342" s="312">
        <v>0</v>
      </c>
      <c r="Y342" s="312">
        <v>0</v>
      </c>
      <c r="Z342" s="314">
        <v>200000</v>
      </c>
      <c r="AA342" s="312">
        <v>0</v>
      </c>
      <c r="AB342" s="312">
        <v>730000</v>
      </c>
      <c r="AC342" s="315">
        <v>930000</v>
      </c>
      <c r="AD342" s="312" t="s">
        <v>1246</v>
      </c>
      <c r="AE342" s="316">
        <v>26</v>
      </c>
      <c r="AF342" s="316">
        <v>25</v>
      </c>
      <c r="AG342" s="316">
        <v>0</v>
      </c>
      <c r="AH342" s="316">
        <v>0</v>
      </c>
      <c r="AI342" s="316">
        <v>0</v>
      </c>
      <c r="AJ342" s="316">
        <v>25</v>
      </c>
      <c r="AK342" s="316">
        <v>0</v>
      </c>
      <c r="AL342" s="316">
        <v>0</v>
      </c>
      <c r="AM342" s="316">
        <v>0</v>
      </c>
      <c r="AN342" s="316">
        <v>0</v>
      </c>
      <c r="AO342" s="316">
        <v>0</v>
      </c>
      <c r="AP342" s="316">
        <v>0</v>
      </c>
      <c r="AQ342" s="312">
        <v>4807692.3076999998</v>
      </c>
      <c r="AR342" s="312">
        <v>0</v>
      </c>
      <c r="AS342" s="312">
        <v>0</v>
      </c>
      <c r="AT342" s="312">
        <v>4807692.3076999998</v>
      </c>
      <c r="AU342" s="312">
        <v>0</v>
      </c>
      <c r="AV342" s="312">
        <v>0</v>
      </c>
      <c r="AW342" s="312">
        <v>0</v>
      </c>
      <c r="AX342" s="312">
        <v>200000</v>
      </c>
      <c r="AY342" s="218">
        <v>0</v>
      </c>
      <c r="AZ342" s="312">
        <v>0</v>
      </c>
      <c r="BA342" s="218">
        <v>0</v>
      </c>
      <c r="BB342" s="312">
        <v>0</v>
      </c>
      <c r="BC342" s="312">
        <v>0</v>
      </c>
      <c r="BD342" s="312">
        <v>701923</v>
      </c>
      <c r="BE342" s="312">
        <v>901923</v>
      </c>
      <c r="BF342" s="218">
        <v>40000</v>
      </c>
      <c r="BG342" s="218">
        <v>0</v>
      </c>
      <c r="BH342" s="218">
        <v>0</v>
      </c>
      <c r="BI342" s="218">
        <v>0</v>
      </c>
      <c r="BJ342" s="218">
        <v>0</v>
      </c>
      <c r="BK342" s="218">
        <v>0</v>
      </c>
      <c r="BL342" s="218">
        <v>0</v>
      </c>
      <c r="BM342" s="218">
        <v>0</v>
      </c>
      <c r="BN342" s="218">
        <v>0</v>
      </c>
      <c r="BO342" s="218">
        <v>0</v>
      </c>
      <c r="BP342" s="218">
        <v>0</v>
      </c>
      <c r="BQ342" s="312">
        <v>0</v>
      </c>
      <c r="BR342" s="218">
        <v>0</v>
      </c>
      <c r="BS342" s="312">
        <v>40000</v>
      </c>
      <c r="BT342" s="315">
        <v>5749615.3076999998</v>
      </c>
      <c r="BU342" s="312">
        <v>0</v>
      </c>
      <c r="BV342" s="312">
        <v>200000</v>
      </c>
      <c r="BW342" s="312">
        <v>701923</v>
      </c>
      <c r="BX342" s="312">
        <v>0</v>
      </c>
      <c r="BY342" s="312">
        <v>0</v>
      </c>
      <c r="BZ342" s="312">
        <v>0</v>
      </c>
      <c r="CA342" s="312">
        <v>0</v>
      </c>
      <c r="CB342" s="312">
        <v>0</v>
      </c>
      <c r="CC342" s="312">
        <v>0</v>
      </c>
      <c r="CD342" s="312">
        <v>0</v>
      </c>
      <c r="CE342" s="312">
        <v>0</v>
      </c>
      <c r="CF342" s="312">
        <v>901923</v>
      </c>
      <c r="CG342" s="312">
        <v>4847692.3076999998</v>
      </c>
      <c r="CH342" s="312">
        <v>574961.53079999995</v>
      </c>
      <c r="CI342" s="312">
        <v>0</v>
      </c>
      <c r="CJ342" s="312">
        <v>574961.53079999995</v>
      </c>
      <c r="CK342" s="312">
        <v>0</v>
      </c>
      <c r="CL342" s="312">
        <v>0</v>
      </c>
      <c r="CM342" s="312">
        <v>0</v>
      </c>
      <c r="CN342" s="312">
        <v>0</v>
      </c>
      <c r="CO342" s="312">
        <v>0</v>
      </c>
      <c r="CP342" s="312">
        <v>0</v>
      </c>
      <c r="CQ342" s="312">
        <v>0</v>
      </c>
      <c r="CR342" s="312">
        <v>5174654</v>
      </c>
      <c r="CS342" s="312">
        <v>0</v>
      </c>
      <c r="CT342" s="315">
        <v>5174654</v>
      </c>
      <c r="CU342" s="312">
        <v>0</v>
      </c>
      <c r="CV342" s="312">
        <v>0</v>
      </c>
      <c r="CW342" s="312">
        <v>0</v>
      </c>
      <c r="CX342" s="312"/>
      <c r="CY342" s="312">
        <v>0</v>
      </c>
      <c r="CZ342" s="312">
        <v>0</v>
      </c>
      <c r="DA342" s="312">
        <v>0</v>
      </c>
      <c r="DB342" s="312">
        <v>0</v>
      </c>
      <c r="DC342" s="312">
        <v>5749615</v>
      </c>
      <c r="DD342" s="312"/>
      <c r="DE342" s="312" t="s">
        <v>980</v>
      </c>
      <c r="DF342" s="312">
        <v>416666.66666666698</v>
      </c>
      <c r="DG342" s="310" t="s">
        <v>188</v>
      </c>
      <c r="DH342" s="310" t="s">
        <v>1235</v>
      </c>
      <c r="DI342" s="310" t="s">
        <v>1236</v>
      </c>
      <c r="DJ342" s="312"/>
      <c r="DK342" s="312"/>
      <c r="DL342" s="312"/>
      <c r="DM342" s="310"/>
      <c r="DN342" s="312"/>
      <c r="DO342" s="312"/>
      <c r="DP342" s="312"/>
      <c r="DQ342" s="312"/>
      <c r="DR342" s="317"/>
      <c r="DS342" s="317"/>
      <c r="DT342" s="305"/>
    </row>
    <row r="343" spans="1:124" s="304" customFormat="1" ht="20.25" customHeight="1" x14ac:dyDescent="0.35">
      <c r="A343" s="307">
        <v>340</v>
      </c>
      <c r="B343" s="307" t="s">
        <v>1158</v>
      </c>
      <c r="C343" s="308" t="s">
        <v>691</v>
      </c>
      <c r="D343" s="308" t="s">
        <v>192</v>
      </c>
      <c r="E343" s="308" t="s">
        <v>193</v>
      </c>
      <c r="F343" s="307" t="s">
        <v>151</v>
      </c>
      <c r="G343" s="308" t="s">
        <v>194</v>
      </c>
      <c r="H343" s="308" t="s">
        <v>169</v>
      </c>
      <c r="I343" s="308" t="s">
        <v>179</v>
      </c>
      <c r="J343" s="308" t="s">
        <v>131</v>
      </c>
      <c r="K343" s="308" t="s">
        <v>250</v>
      </c>
      <c r="L343" s="318">
        <v>44515</v>
      </c>
      <c r="M343" s="309"/>
      <c r="N343" s="309"/>
      <c r="O343" s="318"/>
      <c r="P343" s="310" t="s">
        <v>247</v>
      </c>
      <c r="Q343" s="311" t="s">
        <v>1256</v>
      </c>
      <c r="R343" s="310" t="s">
        <v>134</v>
      </c>
      <c r="S343" s="312">
        <v>0</v>
      </c>
      <c r="T343" s="312">
        <v>5000000</v>
      </c>
      <c r="U343" s="312"/>
      <c r="V343" s="313">
        <v>5000000</v>
      </c>
      <c r="W343" s="312">
        <v>0</v>
      </c>
      <c r="X343" s="312">
        <v>0</v>
      </c>
      <c r="Y343" s="312">
        <v>0</v>
      </c>
      <c r="Z343" s="314">
        <v>200000</v>
      </c>
      <c r="AA343" s="312">
        <v>0</v>
      </c>
      <c r="AB343" s="312">
        <v>730000</v>
      </c>
      <c r="AC343" s="315">
        <v>930000</v>
      </c>
      <c r="AD343" s="312" t="s">
        <v>1246</v>
      </c>
      <c r="AE343" s="316">
        <v>26</v>
      </c>
      <c r="AF343" s="316">
        <v>26</v>
      </c>
      <c r="AG343" s="316">
        <v>0</v>
      </c>
      <c r="AH343" s="316">
        <v>0</v>
      </c>
      <c r="AI343" s="316">
        <v>0</v>
      </c>
      <c r="AJ343" s="316">
        <v>26</v>
      </c>
      <c r="AK343" s="316">
        <v>0</v>
      </c>
      <c r="AL343" s="316">
        <v>0</v>
      </c>
      <c r="AM343" s="316">
        <v>0</v>
      </c>
      <c r="AN343" s="316">
        <v>0</v>
      </c>
      <c r="AO343" s="316">
        <v>0</v>
      </c>
      <c r="AP343" s="316">
        <v>0</v>
      </c>
      <c r="AQ343" s="312">
        <v>5000000</v>
      </c>
      <c r="AR343" s="312">
        <v>0</v>
      </c>
      <c r="AS343" s="312">
        <v>0</v>
      </c>
      <c r="AT343" s="312">
        <v>5000000</v>
      </c>
      <c r="AU343" s="312">
        <v>0</v>
      </c>
      <c r="AV343" s="312">
        <v>0</v>
      </c>
      <c r="AW343" s="312">
        <v>0</v>
      </c>
      <c r="AX343" s="312">
        <v>200000</v>
      </c>
      <c r="AY343" s="218">
        <v>0</v>
      </c>
      <c r="AZ343" s="312">
        <v>0</v>
      </c>
      <c r="BA343" s="218">
        <v>0</v>
      </c>
      <c r="BB343" s="312">
        <v>0</v>
      </c>
      <c r="BC343" s="312">
        <v>0</v>
      </c>
      <c r="BD343" s="312">
        <v>730000</v>
      </c>
      <c r="BE343" s="312">
        <v>930000</v>
      </c>
      <c r="BF343" s="218">
        <v>0</v>
      </c>
      <c r="BG343" s="218">
        <v>0</v>
      </c>
      <c r="BH343" s="218">
        <v>0</v>
      </c>
      <c r="BI343" s="218">
        <v>0</v>
      </c>
      <c r="BJ343" s="218">
        <v>0</v>
      </c>
      <c r="BK343" s="218">
        <v>0</v>
      </c>
      <c r="BL343" s="218">
        <v>0</v>
      </c>
      <c r="BM343" s="218">
        <v>0</v>
      </c>
      <c r="BN343" s="218">
        <v>0</v>
      </c>
      <c r="BO343" s="218">
        <v>0</v>
      </c>
      <c r="BP343" s="218">
        <v>0</v>
      </c>
      <c r="BQ343" s="312">
        <v>0</v>
      </c>
      <c r="BR343" s="218">
        <v>0</v>
      </c>
      <c r="BS343" s="312">
        <v>0</v>
      </c>
      <c r="BT343" s="315">
        <v>5930000</v>
      </c>
      <c r="BU343" s="312">
        <v>0</v>
      </c>
      <c r="BV343" s="312">
        <v>200000</v>
      </c>
      <c r="BW343" s="312">
        <v>730000</v>
      </c>
      <c r="BX343" s="312">
        <v>0</v>
      </c>
      <c r="BY343" s="312">
        <v>0</v>
      </c>
      <c r="BZ343" s="312">
        <v>0</v>
      </c>
      <c r="CA343" s="312">
        <v>0</v>
      </c>
      <c r="CB343" s="312">
        <v>0</v>
      </c>
      <c r="CC343" s="312">
        <v>0</v>
      </c>
      <c r="CD343" s="312">
        <v>0</v>
      </c>
      <c r="CE343" s="312">
        <v>0</v>
      </c>
      <c r="CF343" s="312">
        <v>930000</v>
      </c>
      <c r="CG343" s="312">
        <v>5000000</v>
      </c>
      <c r="CH343" s="312">
        <v>593000</v>
      </c>
      <c r="CI343" s="312">
        <v>0</v>
      </c>
      <c r="CJ343" s="312">
        <v>593000</v>
      </c>
      <c r="CK343" s="312">
        <v>0</v>
      </c>
      <c r="CL343" s="312">
        <v>0</v>
      </c>
      <c r="CM343" s="312">
        <v>0</v>
      </c>
      <c r="CN343" s="312">
        <v>0</v>
      </c>
      <c r="CO343" s="312">
        <v>0</v>
      </c>
      <c r="CP343" s="312">
        <v>0</v>
      </c>
      <c r="CQ343" s="312">
        <v>0</v>
      </c>
      <c r="CR343" s="312">
        <v>5337000</v>
      </c>
      <c r="CS343" s="312">
        <v>0</v>
      </c>
      <c r="CT343" s="315">
        <v>5337000</v>
      </c>
      <c r="CU343" s="312">
        <v>0</v>
      </c>
      <c r="CV343" s="312">
        <v>0</v>
      </c>
      <c r="CW343" s="312">
        <v>0</v>
      </c>
      <c r="CX343" s="312"/>
      <c r="CY343" s="312">
        <v>0</v>
      </c>
      <c r="CZ343" s="312">
        <v>0</v>
      </c>
      <c r="DA343" s="312">
        <v>0</v>
      </c>
      <c r="DB343" s="312">
        <v>0</v>
      </c>
      <c r="DC343" s="312">
        <v>5930000</v>
      </c>
      <c r="DD343" s="312"/>
      <c r="DE343" s="312" t="s">
        <v>982</v>
      </c>
      <c r="DF343" s="312">
        <v>416666.66666666698</v>
      </c>
      <c r="DG343" s="310" t="s">
        <v>212</v>
      </c>
      <c r="DH343" s="310" t="s">
        <v>1235</v>
      </c>
      <c r="DI343" s="310" t="s">
        <v>1237</v>
      </c>
      <c r="DJ343" s="312"/>
      <c r="DK343" s="312"/>
      <c r="DL343" s="312"/>
      <c r="DM343" s="310"/>
      <c r="DN343" s="312"/>
      <c r="DO343" s="312"/>
      <c r="DP343" s="312"/>
      <c r="DQ343" s="312"/>
      <c r="DR343" s="317"/>
      <c r="DS343" s="317"/>
      <c r="DT343" s="305"/>
    </row>
    <row r="344" spans="1:124" s="304" customFormat="1" ht="20.25" customHeight="1" x14ac:dyDescent="0.35">
      <c r="A344" s="307">
        <v>341</v>
      </c>
      <c r="B344" s="307" t="s">
        <v>1159</v>
      </c>
      <c r="C344" s="308" t="s">
        <v>692</v>
      </c>
      <c r="D344" s="308" t="s">
        <v>192</v>
      </c>
      <c r="E344" s="308" t="s">
        <v>193</v>
      </c>
      <c r="F344" s="307" t="s">
        <v>151</v>
      </c>
      <c r="G344" s="308" t="s">
        <v>194</v>
      </c>
      <c r="H344" s="308" t="s">
        <v>169</v>
      </c>
      <c r="I344" s="308" t="s">
        <v>179</v>
      </c>
      <c r="J344" s="308" t="s">
        <v>131</v>
      </c>
      <c r="K344" s="308" t="s">
        <v>132</v>
      </c>
      <c r="L344" s="318">
        <v>44515</v>
      </c>
      <c r="M344" s="309"/>
      <c r="N344" s="309"/>
      <c r="O344" s="318"/>
      <c r="P344" s="310"/>
      <c r="Q344" s="311" t="s">
        <v>1256</v>
      </c>
      <c r="R344" s="310" t="s">
        <v>134</v>
      </c>
      <c r="S344" s="312">
        <v>0</v>
      </c>
      <c r="T344" s="312">
        <v>5000000</v>
      </c>
      <c r="U344" s="312"/>
      <c r="V344" s="313">
        <v>5000000</v>
      </c>
      <c r="W344" s="312">
        <v>0</v>
      </c>
      <c r="X344" s="312">
        <v>0</v>
      </c>
      <c r="Y344" s="312">
        <v>0</v>
      </c>
      <c r="Z344" s="314">
        <v>200000</v>
      </c>
      <c r="AA344" s="312">
        <v>0</v>
      </c>
      <c r="AB344" s="312">
        <v>730000</v>
      </c>
      <c r="AC344" s="315">
        <v>930000</v>
      </c>
      <c r="AD344" s="312" t="s">
        <v>1246</v>
      </c>
      <c r="AE344" s="316">
        <v>26</v>
      </c>
      <c r="AF344" s="316">
        <v>26</v>
      </c>
      <c r="AG344" s="316">
        <v>0</v>
      </c>
      <c r="AH344" s="316">
        <v>0</v>
      </c>
      <c r="AI344" s="316">
        <v>0</v>
      </c>
      <c r="AJ344" s="316">
        <v>26</v>
      </c>
      <c r="AK344" s="316">
        <v>0</v>
      </c>
      <c r="AL344" s="316">
        <v>0</v>
      </c>
      <c r="AM344" s="316">
        <v>0</v>
      </c>
      <c r="AN344" s="316">
        <v>0</v>
      </c>
      <c r="AO344" s="316">
        <v>0</v>
      </c>
      <c r="AP344" s="316">
        <v>0</v>
      </c>
      <c r="AQ344" s="312">
        <v>5000000</v>
      </c>
      <c r="AR344" s="312">
        <v>0</v>
      </c>
      <c r="AS344" s="312">
        <v>0</v>
      </c>
      <c r="AT344" s="312">
        <v>5000000</v>
      </c>
      <c r="AU344" s="312">
        <v>0</v>
      </c>
      <c r="AV344" s="312">
        <v>0</v>
      </c>
      <c r="AW344" s="312">
        <v>0</v>
      </c>
      <c r="AX344" s="312">
        <v>200000</v>
      </c>
      <c r="AY344" s="218">
        <v>0</v>
      </c>
      <c r="AZ344" s="312">
        <v>0</v>
      </c>
      <c r="BA344" s="218">
        <v>0</v>
      </c>
      <c r="BB344" s="312">
        <v>0</v>
      </c>
      <c r="BC344" s="312">
        <v>0</v>
      </c>
      <c r="BD344" s="312">
        <v>730000</v>
      </c>
      <c r="BE344" s="312">
        <v>930000</v>
      </c>
      <c r="BF344" s="218">
        <v>0</v>
      </c>
      <c r="BG344" s="218">
        <v>0</v>
      </c>
      <c r="BH344" s="218">
        <v>0</v>
      </c>
      <c r="BI344" s="218">
        <v>0</v>
      </c>
      <c r="BJ344" s="218">
        <v>0</v>
      </c>
      <c r="BK344" s="218">
        <v>0</v>
      </c>
      <c r="BL344" s="218">
        <v>0</v>
      </c>
      <c r="BM344" s="218">
        <v>0</v>
      </c>
      <c r="BN344" s="218">
        <v>0</v>
      </c>
      <c r="BO344" s="218">
        <v>0</v>
      </c>
      <c r="BP344" s="218">
        <v>0</v>
      </c>
      <c r="BQ344" s="312">
        <v>0</v>
      </c>
      <c r="BR344" s="218">
        <v>0</v>
      </c>
      <c r="BS344" s="312">
        <v>0</v>
      </c>
      <c r="BT344" s="315">
        <v>5930000</v>
      </c>
      <c r="BU344" s="312">
        <v>0</v>
      </c>
      <c r="BV344" s="312">
        <v>200000</v>
      </c>
      <c r="BW344" s="312">
        <v>730000</v>
      </c>
      <c r="BX344" s="312">
        <v>0</v>
      </c>
      <c r="BY344" s="312">
        <v>0</v>
      </c>
      <c r="BZ344" s="312">
        <v>0</v>
      </c>
      <c r="CA344" s="312">
        <v>0</v>
      </c>
      <c r="CB344" s="312">
        <v>0</v>
      </c>
      <c r="CC344" s="312">
        <v>0</v>
      </c>
      <c r="CD344" s="312">
        <v>0</v>
      </c>
      <c r="CE344" s="312">
        <v>0</v>
      </c>
      <c r="CF344" s="312">
        <v>930000</v>
      </c>
      <c r="CG344" s="312">
        <v>5000000</v>
      </c>
      <c r="CH344" s="312">
        <v>593000</v>
      </c>
      <c r="CI344" s="312">
        <v>0</v>
      </c>
      <c r="CJ344" s="312">
        <v>593000</v>
      </c>
      <c r="CK344" s="312">
        <v>0</v>
      </c>
      <c r="CL344" s="312">
        <v>0</v>
      </c>
      <c r="CM344" s="312">
        <v>0</v>
      </c>
      <c r="CN344" s="312">
        <v>0</v>
      </c>
      <c r="CO344" s="312">
        <v>0</v>
      </c>
      <c r="CP344" s="312">
        <v>0</v>
      </c>
      <c r="CQ344" s="312">
        <v>0</v>
      </c>
      <c r="CR344" s="312">
        <v>5337000</v>
      </c>
      <c r="CS344" s="312">
        <v>0</v>
      </c>
      <c r="CT344" s="315">
        <v>5337000</v>
      </c>
      <c r="CU344" s="312">
        <v>0</v>
      </c>
      <c r="CV344" s="312">
        <v>0</v>
      </c>
      <c r="CW344" s="312">
        <v>0</v>
      </c>
      <c r="CX344" s="312"/>
      <c r="CY344" s="312">
        <v>0</v>
      </c>
      <c r="CZ344" s="312">
        <v>0</v>
      </c>
      <c r="DA344" s="312">
        <v>0</v>
      </c>
      <c r="DB344" s="312">
        <v>0</v>
      </c>
      <c r="DC344" s="312">
        <v>5930000</v>
      </c>
      <c r="DD344" s="312"/>
      <c r="DE344" s="312" t="s">
        <v>982</v>
      </c>
      <c r="DF344" s="312">
        <v>416666.66666666698</v>
      </c>
      <c r="DG344" s="310" t="s">
        <v>212</v>
      </c>
      <c r="DH344" s="310" t="s">
        <v>1235</v>
      </c>
      <c r="DI344" s="310" t="s">
        <v>1237</v>
      </c>
      <c r="DJ344" s="312"/>
      <c r="DK344" s="312"/>
      <c r="DL344" s="312"/>
      <c r="DM344" s="310"/>
      <c r="DN344" s="312"/>
      <c r="DO344" s="312"/>
      <c r="DP344" s="312"/>
      <c r="DQ344" s="312"/>
      <c r="DR344" s="317"/>
      <c r="DS344" s="317"/>
      <c r="DT344" s="305"/>
    </row>
    <row r="345" spans="1:124" s="304" customFormat="1" ht="20.25" customHeight="1" x14ac:dyDescent="0.35">
      <c r="A345" s="307">
        <v>342</v>
      </c>
      <c r="B345" s="307" t="s">
        <v>1160</v>
      </c>
      <c r="C345" s="308" t="s">
        <v>693</v>
      </c>
      <c r="D345" s="308" t="s">
        <v>192</v>
      </c>
      <c r="E345" s="308" t="s">
        <v>193</v>
      </c>
      <c r="F345" s="307" t="s">
        <v>151</v>
      </c>
      <c r="G345" s="308" t="s">
        <v>194</v>
      </c>
      <c r="H345" s="308" t="s">
        <v>169</v>
      </c>
      <c r="I345" s="308" t="s">
        <v>179</v>
      </c>
      <c r="J345" s="308" t="s">
        <v>131</v>
      </c>
      <c r="K345" s="308" t="s">
        <v>132</v>
      </c>
      <c r="L345" s="318">
        <v>44515</v>
      </c>
      <c r="M345" s="309"/>
      <c r="N345" s="309"/>
      <c r="O345" s="318"/>
      <c r="P345" s="310"/>
      <c r="Q345" s="311" t="s">
        <v>1256</v>
      </c>
      <c r="R345" s="310" t="s">
        <v>134</v>
      </c>
      <c r="S345" s="312">
        <v>0</v>
      </c>
      <c r="T345" s="312">
        <v>5000000</v>
      </c>
      <c r="U345" s="312"/>
      <c r="V345" s="313">
        <v>5000000</v>
      </c>
      <c r="W345" s="312">
        <v>0</v>
      </c>
      <c r="X345" s="312">
        <v>0</v>
      </c>
      <c r="Y345" s="312">
        <v>0</v>
      </c>
      <c r="Z345" s="314">
        <v>200000</v>
      </c>
      <c r="AA345" s="312">
        <v>0</v>
      </c>
      <c r="AB345" s="312">
        <v>730000</v>
      </c>
      <c r="AC345" s="315">
        <v>930000</v>
      </c>
      <c r="AD345" s="312" t="s">
        <v>1246</v>
      </c>
      <c r="AE345" s="316">
        <v>26</v>
      </c>
      <c r="AF345" s="316">
        <v>26</v>
      </c>
      <c r="AG345" s="316">
        <v>0</v>
      </c>
      <c r="AH345" s="316">
        <v>0</v>
      </c>
      <c r="AI345" s="316">
        <v>0</v>
      </c>
      <c r="AJ345" s="316">
        <v>26</v>
      </c>
      <c r="AK345" s="316">
        <v>0</v>
      </c>
      <c r="AL345" s="316">
        <v>0</v>
      </c>
      <c r="AM345" s="316">
        <v>0</v>
      </c>
      <c r="AN345" s="316">
        <v>0</v>
      </c>
      <c r="AO345" s="316">
        <v>0</v>
      </c>
      <c r="AP345" s="316">
        <v>0</v>
      </c>
      <c r="AQ345" s="312">
        <v>5000000</v>
      </c>
      <c r="AR345" s="312">
        <v>0</v>
      </c>
      <c r="AS345" s="312">
        <v>0</v>
      </c>
      <c r="AT345" s="312">
        <v>5000000</v>
      </c>
      <c r="AU345" s="312">
        <v>0</v>
      </c>
      <c r="AV345" s="312">
        <v>0</v>
      </c>
      <c r="AW345" s="312">
        <v>0</v>
      </c>
      <c r="AX345" s="312">
        <v>200000</v>
      </c>
      <c r="AY345" s="218">
        <v>0</v>
      </c>
      <c r="AZ345" s="312">
        <v>0</v>
      </c>
      <c r="BA345" s="218">
        <v>0</v>
      </c>
      <c r="BB345" s="312">
        <v>0</v>
      </c>
      <c r="BC345" s="312">
        <v>0</v>
      </c>
      <c r="BD345" s="312">
        <v>730000</v>
      </c>
      <c r="BE345" s="312">
        <v>930000</v>
      </c>
      <c r="BF345" s="218">
        <v>0</v>
      </c>
      <c r="BG345" s="218">
        <v>0</v>
      </c>
      <c r="BH345" s="218">
        <v>0</v>
      </c>
      <c r="BI345" s="218">
        <v>0</v>
      </c>
      <c r="BJ345" s="218">
        <v>0</v>
      </c>
      <c r="BK345" s="218">
        <v>0</v>
      </c>
      <c r="BL345" s="218">
        <v>0</v>
      </c>
      <c r="BM345" s="218">
        <v>0</v>
      </c>
      <c r="BN345" s="218">
        <v>0</v>
      </c>
      <c r="BO345" s="218">
        <v>0</v>
      </c>
      <c r="BP345" s="218">
        <v>0</v>
      </c>
      <c r="BQ345" s="312">
        <v>0</v>
      </c>
      <c r="BR345" s="218">
        <v>0</v>
      </c>
      <c r="BS345" s="312">
        <v>0</v>
      </c>
      <c r="BT345" s="315">
        <v>5930000</v>
      </c>
      <c r="BU345" s="312">
        <v>0</v>
      </c>
      <c r="BV345" s="312">
        <v>200000</v>
      </c>
      <c r="BW345" s="312">
        <v>730000</v>
      </c>
      <c r="BX345" s="312">
        <v>0</v>
      </c>
      <c r="BY345" s="312">
        <v>0</v>
      </c>
      <c r="BZ345" s="312">
        <v>0</v>
      </c>
      <c r="CA345" s="312">
        <v>0</v>
      </c>
      <c r="CB345" s="312">
        <v>0</v>
      </c>
      <c r="CC345" s="312">
        <v>0</v>
      </c>
      <c r="CD345" s="312">
        <v>0</v>
      </c>
      <c r="CE345" s="312">
        <v>0</v>
      </c>
      <c r="CF345" s="312">
        <v>930000</v>
      </c>
      <c r="CG345" s="312">
        <v>5000000</v>
      </c>
      <c r="CH345" s="312">
        <v>593000</v>
      </c>
      <c r="CI345" s="312">
        <v>0</v>
      </c>
      <c r="CJ345" s="312">
        <v>593000</v>
      </c>
      <c r="CK345" s="312">
        <v>0</v>
      </c>
      <c r="CL345" s="312">
        <v>0</v>
      </c>
      <c r="CM345" s="312">
        <v>0</v>
      </c>
      <c r="CN345" s="312">
        <v>0</v>
      </c>
      <c r="CO345" s="312">
        <v>0</v>
      </c>
      <c r="CP345" s="312">
        <v>0</v>
      </c>
      <c r="CQ345" s="312">
        <v>0</v>
      </c>
      <c r="CR345" s="312">
        <v>5337000</v>
      </c>
      <c r="CS345" s="312">
        <v>0</v>
      </c>
      <c r="CT345" s="315">
        <v>5337000</v>
      </c>
      <c r="CU345" s="312">
        <v>0</v>
      </c>
      <c r="CV345" s="312">
        <v>0</v>
      </c>
      <c r="CW345" s="312">
        <v>0</v>
      </c>
      <c r="CX345" s="312"/>
      <c r="CY345" s="312">
        <v>0</v>
      </c>
      <c r="CZ345" s="312">
        <v>0</v>
      </c>
      <c r="DA345" s="312">
        <v>0</v>
      </c>
      <c r="DB345" s="312">
        <v>0</v>
      </c>
      <c r="DC345" s="312">
        <v>5930000</v>
      </c>
      <c r="DD345" s="312"/>
      <c r="DE345" s="312" t="s">
        <v>982</v>
      </c>
      <c r="DF345" s="312">
        <v>416666.66666666698</v>
      </c>
      <c r="DG345" s="310" t="s">
        <v>172</v>
      </c>
      <c r="DH345" s="310" t="s">
        <v>1235</v>
      </c>
      <c r="DI345" s="310" t="s">
        <v>1237</v>
      </c>
      <c r="DJ345" s="312"/>
      <c r="DK345" s="312"/>
      <c r="DL345" s="312"/>
      <c r="DM345" s="310"/>
      <c r="DN345" s="312"/>
      <c r="DO345" s="312"/>
      <c r="DP345" s="312"/>
      <c r="DQ345" s="312"/>
      <c r="DR345" s="317"/>
      <c r="DS345" s="317"/>
      <c r="DT345" s="305"/>
    </row>
    <row r="346" spans="1:124" s="304" customFormat="1" ht="20.25" customHeight="1" x14ac:dyDescent="0.35">
      <c r="A346" s="307">
        <v>343</v>
      </c>
      <c r="B346" s="307" t="s">
        <v>1163</v>
      </c>
      <c r="C346" s="308" t="s">
        <v>720</v>
      </c>
      <c r="D346" s="308" t="s">
        <v>192</v>
      </c>
      <c r="E346" s="308" t="s">
        <v>193</v>
      </c>
      <c r="F346" s="307" t="s">
        <v>151</v>
      </c>
      <c r="G346" s="308" t="s">
        <v>194</v>
      </c>
      <c r="H346" s="308" t="s">
        <v>129</v>
      </c>
      <c r="I346" s="308" t="s">
        <v>179</v>
      </c>
      <c r="J346" s="308" t="s">
        <v>131</v>
      </c>
      <c r="K346" s="308" t="s">
        <v>250</v>
      </c>
      <c r="L346" s="318">
        <v>44522</v>
      </c>
      <c r="M346" s="309"/>
      <c r="N346" s="309"/>
      <c r="O346" s="318"/>
      <c r="P346" s="310" t="s">
        <v>247</v>
      </c>
      <c r="Q346" s="311" t="s">
        <v>1256</v>
      </c>
      <c r="R346" s="310" t="s">
        <v>134</v>
      </c>
      <c r="S346" s="312">
        <v>0</v>
      </c>
      <c r="T346" s="312">
        <v>5000000</v>
      </c>
      <c r="U346" s="312"/>
      <c r="V346" s="313">
        <v>5000000</v>
      </c>
      <c r="W346" s="312">
        <v>0</v>
      </c>
      <c r="X346" s="312">
        <v>0</v>
      </c>
      <c r="Y346" s="312">
        <v>0</v>
      </c>
      <c r="Z346" s="314">
        <v>200000</v>
      </c>
      <c r="AA346" s="312">
        <v>0</v>
      </c>
      <c r="AB346" s="312">
        <v>730000</v>
      </c>
      <c r="AC346" s="315">
        <v>930000</v>
      </c>
      <c r="AD346" s="312" t="s">
        <v>1246</v>
      </c>
      <c r="AE346" s="316">
        <v>26</v>
      </c>
      <c r="AF346" s="316">
        <v>26</v>
      </c>
      <c r="AG346" s="316">
        <v>0</v>
      </c>
      <c r="AH346" s="316">
        <v>0</v>
      </c>
      <c r="AI346" s="316">
        <v>0</v>
      </c>
      <c r="AJ346" s="316">
        <v>26</v>
      </c>
      <c r="AK346" s="316">
        <v>0</v>
      </c>
      <c r="AL346" s="316">
        <v>0</v>
      </c>
      <c r="AM346" s="316">
        <v>0</v>
      </c>
      <c r="AN346" s="316">
        <v>0</v>
      </c>
      <c r="AO346" s="316">
        <v>0</v>
      </c>
      <c r="AP346" s="316">
        <v>0</v>
      </c>
      <c r="AQ346" s="312">
        <v>5000000</v>
      </c>
      <c r="AR346" s="312">
        <v>819259</v>
      </c>
      <c r="AS346" s="312">
        <v>0</v>
      </c>
      <c r="AT346" s="312">
        <v>5819259</v>
      </c>
      <c r="AU346" s="312">
        <v>0</v>
      </c>
      <c r="AV346" s="312">
        <v>0</v>
      </c>
      <c r="AW346" s="312">
        <v>0</v>
      </c>
      <c r="AX346" s="312">
        <v>200000</v>
      </c>
      <c r="AY346" s="218">
        <v>0</v>
      </c>
      <c r="AZ346" s="312">
        <v>0</v>
      </c>
      <c r="BA346" s="218">
        <v>0</v>
      </c>
      <c r="BB346" s="312">
        <v>0</v>
      </c>
      <c r="BC346" s="312">
        <v>0</v>
      </c>
      <c r="BD346" s="312">
        <v>730000</v>
      </c>
      <c r="BE346" s="312">
        <v>930000</v>
      </c>
      <c r="BF346" s="218">
        <v>0</v>
      </c>
      <c r="BG346" s="218">
        <v>0</v>
      </c>
      <c r="BH346" s="218">
        <v>0</v>
      </c>
      <c r="BI346" s="218">
        <v>0</v>
      </c>
      <c r="BJ346" s="218">
        <v>0</v>
      </c>
      <c r="BK346" s="218">
        <v>70000</v>
      </c>
      <c r="BL346" s="218">
        <v>0</v>
      </c>
      <c r="BM346" s="218">
        <v>0</v>
      </c>
      <c r="BN346" s="218">
        <v>0</v>
      </c>
      <c r="BO346" s="218">
        <v>0</v>
      </c>
      <c r="BP346" s="218">
        <v>0</v>
      </c>
      <c r="BQ346" s="312">
        <v>0</v>
      </c>
      <c r="BR346" s="218">
        <v>0</v>
      </c>
      <c r="BS346" s="312">
        <v>70000</v>
      </c>
      <c r="BT346" s="315">
        <v>6819259</v>
      </c>
      <c r="BU346" s="312">
        <v>0</v>
      </c>
      <c r="BV346" s="312">
        <v>200000</v>
      </c>
      <c r="BW346" s="312">
        <v>730000</v>
      </c>
      <c r="BX346" s="312">
        <v>0</v>
      </c>
      <c r="BY346" s="312">
        <v>0</v>
      </c>
      <c r="BZ346" s="312">
        <v>0</v>
      </c>
      <c r="CA346" s="312">
        <v>0</v>
      </c>
      <c r="CB346" s="312">
        <v>0</v>
      </c>
      <c r="CC346" s="312">
        <v>0</v>
      </c>
      <c r="CD346" s="312">
        <v>0</v>
      </c>
      <c r="CE346" s="312">
        <v>0</v>
      </c>
      <c r="CF346" s="312">
        <v>930000</v>
      </c>
      <c r="CG346" s="312">
        <v>5889259</v>
      </c>
      <c r="CH346" s="312">
        <v>681925.9</v>
      </c>
      <c r="CI346" s="312">
        <v>0</v>
      </c>
      <c r="CJ346" s="312">
        <v>681925.9</v>
      </c>
      <c r="CK346" s="312">
        <v>0</v>
      </c>
      <c r="CL346" s="312">
        <v>0</v>
      </c>
      <c r="CM346" s="312">
        <v>0</v>
      </c>
      <c r="CN346" s="312">
        <v>0</v>
      </c>
      <c r="CO346" s="312">
        <v>0</v>
      </c>
      <c r="CP346" s="312">
        <v>0</v>
      </c>
      <c r="CQ346" s="312">
        <v>0</v>
      </c>
      <c r="CR346" s="312">
        <v>6137333</v>
      </c>
      <c r="CS346" s="312">
        <v>0</v>
      </c>
      <c r="CT346" s="315">
        <v>6137333</v>
      </c>
      <c r="CU346" s="312">
        <v>0</v>
      </c>
      <c r="CV346" s="312">
        <v>0</v>
      </c>
      <c r="CW346" s="312">
        <v>0</v>
      </c>
      <c r="CX346" s="312"/>
      <c r="CY346" s="312">
        <v>0</v>
      </c>
      <c r="CZ346" s="312">
        <v>0</v>
      </c>
      <c r="DA346" s="312">
        <v>0</v>
      </c>
      <c r="DB346" s="312">
        <v>0</v>
      </c>
      <c r="DC346" s="312">
        <v>6819259</v>
      </c>
      <c r="DD346" s="312"/>
      <c r="DE346" s="312" t="s">
        <v>980</v>
      </c>
      <c r="DF346" s="312">
        <v>416666.66666666698</v>
      </c>
      <c r="DG346" s="310" t="s">
        <v>200</v>
      </c>
      <c r="DH346" s="310" t="s">
        <v>1235</v>
      </c>
      <c r="DI346" s="310" t="s">
        <v>1236</v>
      </c>
      <c r="DJ346" s="312"/>
      <c r="DK346" s="312"/>
      <c r="DL346" s="312"/>
      <c r="DM346" s="310"/>
      <c r="DN346" s="312"/>
      <c r="DO346" s="312"/>
      <c r="DP346" s="312"/>
      <c r="DQ346" s="312"/>
      <c r="DR346" s="317"/>
      <c r="DS346" s="317"/>
      <c r="DT346" s="305"/>
    </row>
    <row r="347" spans="1:124" s="304" customFormat="1" ht="20.25" customHeight="1" x14ac:dyDescent="0.35">
      <c r="A347" s="307">
        <v>344</v>
      </c>
      <c r="B347" s="307" t="s">
        <v>1164</v>
      </c>
      <c r="C347" s="308" t="s">
        <v>722</v>
      </c>
      <c r="D347" s="308" t="s">
        <v>192</v>
      </c>
      <c r="E347" s="308" t="s">
        <v>193</v>
      </c>
      <c r="F347" s="307" t="s">
        <v>151</v>
      </c>
      <c r="G347" s="308" t="s">
        <v>194</v>
      </c>
      <c r="H347" s="308" t="s">
        <v>169</v>
      </c>
      <c r="I347" s="308" t="s">
        <v>179</v>
      </c>
      <c r="J347" s="308" t="s">
        <v>131</v>
      </c>
      <c r="K347" s="308" t="s">
        <v>250</v>
      </c>
      <c r="L347" s="318">
        <v>44519</v>
      </c>
      <c r="M347" s="309"/>
      <c r="N347" s="309"/>
      <c r="O347" s="318"/>
      <c r="P347" s="310" t="s">
        <v>247</v>
      </c>
      <c r="Q347" s="311" t="s">
        <v>1256</v>
      </c>
      <c r="R347" s="310" t="s">
        <v>134</v>
      </c>
      <c r="S347" s="312">
        <v>0</v>
      </c>
      <c r="T347" s="312">
        <v>5000000</v>
      </c>
      <c r="U347" s="312"/>
      <c r="V347" s="313">
        <v>5000000</v>
      </c>
      <c r="W347" s="312">
        <v>0</v>
      </c>
      <c r="X347" s="312">
        <v>0</v>
      </c>
      <c r="Y347" s="312">
        <v>0</v>
      </c>
      <c r="Z347" s="314">
        <v>200000</v>
      </c>
      <c r="AA347" s="312">
        <v>0</v>
      </c>
      <c r="AB347" s="312">
        <v>730000</v>
      </c>
      <c r="AC347" s="315">
        <v>930000</v>
      </c>
      <c r="AD347" s="312" t="s">
        <v>1246</v>
      </c>
      <c r="AE347" s="316">
        <v>26</v>
      </c>
      <c r="AF347" s="316">
        <v>26</v>
      </c>
      <c r="AG347" s="316">
        <v>0</v>
      </c>
      <c r="AH347" s="316">
        <v>0</v>
      </c>
      <c r="AI347" s="316">
        <v>0</v>
      </c>
      <c r="AJ347" s="316">
        <v>26</v>
      </c>
      <c r="AK347" s="316">
        <v>0</v>
      </c>
      <c r="AL347" s="316">
        <v>0</v>
      </c>
      <c r="AM347" s="316">
        <v>0</v>
      </c>
      <c r="AN347" s="316">
        <v>0</v>
      </c>
      <c r="AO347" s="316">
        <v>0</v>
      </c>
      <c r="AP347" s="316">
        <v>0</v>
      </c>
      <c r="AQ347" s="312">
        <v>5000000</v>
      </c>
      <c r="AR347" s="312">
        <v>1228889</v>
      </c>
      <c r="AS347" s="312">
        <v>0</v>
      </c>
      <c r="AT347" s="312">
        <v>6228889</v>
      </c>
      <c r="AU347" s="312">
        <v>0</v>
      </c>
      <c r="AV347" s="312">
        <v>0</v>
      </c>
      <c r="AW347" s="312">
        <v>0</v>
      </c>
      <c r="AX347" s="312">
        <v>200000</v>
      </c>
      <c r="AY347" s="218">
        <v>0</v>
      </c>
      <c r="AZ347" s="312">
        <v>0</v>
      </c>
      <c r="BA347" s="218">
        <v>0</v>
      </c>
      <c r="BB347" s="312">
        <v>0</v>
      </c>
      <c r="BC347" s="312">
        <v>0</v>
      </c>
      <c r="BD347" s="312">
        <v>730000</v>
      </c>
      <c r="BE347" s="312">
        <v>930000</v>
      </c>
      <c r="BF347" s="218">
        <v>0</v>
      </c>
      <c r="BG347" s="218">
        <v>0</v>
      </c>
      <c r="BH347" s="218">
        <v>0</v>
      </c>
      <c r="BI347" s="218">
        <v>0</v>
      </c>
      <c r="BJ347" s="218">
        <v>0</v>
      </c>
      <c r="BK347" s="218">
        <v>0</v>
      </c>
      <c r="BL347" s="218">
        <v>0</v>
      </c>
      <c r="BM347" s="218">
        <v>0</v>
      </c>
      <c r="BN347" s="218">
        <v>0</v>
      </c>
      <c r="BO347" s="218">
        <v>0</v>
      </c>
      <c r="BP347" s="218">
        <v>0</v>
      </c>
      <c r="BQ347" s="312">
        <v>0</v>
      </c>
      <c r="BR347" s="218">
        <v>0</v>
      </c>
      <c r="BS347" s="312">
        <v>0</v>
      </c>
      <c r="BT347" s="315">
        <v>7158889</v>
      </c>
      <c r="BU347" s="312">
        <v>0</v>
      </c>
      <c r="BV347" s="312">
        <v>200000</v>
      </c>
      <c r="BW347" s="312">
        <v>730000</v>
      </c>
      <c r="BX347" s="312">
        <v>0</v>
      </c>
      <c r="BY347" s="312">
        <v>0</v>
      </c>
      <c r="BZ347" s="312">
        <v>0</v>
      </c>
      <c r="CA347" s="312">
        <v>0</v>
      </c>
      <c r="CB347" s="312">
        <v>0</v>
      </c>
      <c r="CC347" s="312">
        <v>0</v>
      </c>
      <c r="CD347" s="312">
        <v>0</v>
      </c>
      <c r="CE347" s="312">
        <v>0</v>
      </c>
      <c r="CF347" s="312">
        <v>930000</v>
      </c>
      <c r="CG347" s="312">
        <v>6228889</v>
      </c>
      <c r="CH347" s="312">
        <v>715888.9</v>
      </c>
      <c r="CI347" s="312">
        <v>0</v>
      </c>
      <c r="CJ347" s="312">
        <v>715888.9</v>
      </c>
      <c r="CK347" s="312">
        <v>0</v>
      </c>
      <c r="CL347" s="312">
        <v>0</v>
      </c>
      <c r="CM347" s="312">
        <v>0</v>
      </c>
      <c r="CN347" s="312">
        <v>0</v>
      </c>
      <c r="CO347" s="312">
        <v>0</v>
      </c>
      <c r="CP347" s="312">
        <v>0</v>
      </c>
      <c r="CQ347" s="312">
        <v>0</v>
      </c>
      <c r="CR347" s="312">
        <v>6443000</v>
      </c>
      <c r="CS347" s="312">
        <v>0</v>
      </c>
      <c r="CT347" s="315">
        <v>6443000</v>
      </c>
      <c r="CU347" s="312">
        <v>0</v>
      </c>
      <c r="CV347" s="312">
        <v>0</v>
      </c>
      <c r="CW347" s="312">
        <v>0</v>
      </c>
      <c r="CX347" s="312"/>
      <c r="CY347" s="312">
        <v>0</v>
      </c>
      <c r="CZ347" s="312">
        <v>0</v>
      </c>
      <c r="DA347" s="312">
        <v>0</v>
      </c>
      <c r="DB347" s="312">
        <v>0</v>
      </c>
      <c r="DC347" s="312">
        <v>7158889</v>
      </c>
      <c r="DD347" s="312"/>
      <c r="DE347" s="312" t="s">
        <v>982</v>
      </c>
      <c r="DF347" s="312">
        <v>416666.66666666698</v>
      </c>
      <c r="DG347" s="310" t="s">
        <v>212</v>
      </c>
      <c r="DH347" s="310" t="s">
        <v>1235</v>
      </c>
      <c r="DI347" s="310" t="s">
        <v>1237</v>
      </c>
      <c r="DJ347" s="312"/>
      <c r="DK347" s="312"/>
      <c r="DL347" s="312"/>
      <c r="DM347" s="310"/>
      <c r="DN347" s="312"/>
      <c r="DO347" s="312"/>
      <c r="DP347" s="312"/>
      <c r="DQ347" s="312"/>
      <c r="DR347" s="317"/>
      <c r="DS347" s="317"/>
      <c r="DT347" s="305"/>
    </row>
    <row r="348" spans="1:124" s="304" customFormat="1" ht="20.25" customHeight="1" x14ac:dyDescent="0.35">
      <c r="A348" s="307">
        <v>345</v>
      </c>
      <c r="B348" s="307" t="s">
        <v>1165</v>
      </c>
      <c r="C348" s="308" t="s">
        <v>723</v>
      </c>
      <c r="D348" s="308" t="s">
        <v>192</v>
      </c>
      <c r="E348" s="308" t="s">
        <v>193</v>
      </c>
      <c r="F348" s="307" t="s">
        <v>151</v>
      </c>
      <c r="G348" s="308" t="s">
        <v>194</v>
      </c>
      <c r="H348" s="308" t="s">
        <v>129</v>
      </c>
      <c r="I348" s="308" t="s">
        <v>179</v>
      </c>
      <c r="J348" s="308" t="s">
        <v>131</v>
      </c>
      <c r="K348" s="308" t="s">
        <v>250</v>
      </c>
      <c r="L348" s="318">
        <v>44519</v>
      </c>
      <c r="M348" s="309"/>
      <c r="N348" s="309"/>
      <c r="O348" s="318"/>
      <c r="P348" s="310" t="s">
        <v>247</v>
      </c>
      <c r="Q348" s="311" t="s">
        <v>1256</v>
      </c>
      <c r="R348" s="310" t="s">
        <v>134</v>
      </c>
      <c r="S348" s="312">
        <v>0</v>
      </c>
      <c r="T348" s="312">
        <v>5000000</v>
      </c>
      <c r="U348" s="312"/>
      <c r="V348" s="313">
        <v>5000000</v>
      </c>
      <c r="W348" s="312">
        <v>0</v>
      </c>
      <c r="X348" s="312">
        <v>0</v>
      </c>
      <c r="Y348" s="312">
        <v>0</v>
      </c>
      <c r="Z348" s="314">
        <v>200000</v>
      </c>
      <c r="AA348" s="312">
        <v>0</v>
      </c>
      <c r="AB348" s="312">
        <v>730000</v>
      </c>
      <c r="AC348" s="315">
        <v>930000</v>
      </c>
      <c r="AD348" s="312" t="s">
        <v>1246</v>
      </c>
      <c r="AE348" s="316">
        <v>26</v>
      </c>
      <c r="AF348" s="316">
        <v>26</v>
      </c>
      <c r="AG348" s="316">
        <v>0</v>
      </c>
      <c r="AH348" s="316">
        <v>0</v>
      </c>
      <c r="AI348" s="316">
        <v>0</v>
      </c>
      <c r="AJ348" s="316">
        <v>26</v>
      </c>
      <c r="AK348" s="316">
        <v>0</v>
      </c>
      <c r="AL348" s="316">
        <v>0</v>
      </c>
      <c r="AM348" s="316">
        <v>0</v>
      </c>
      <c r="AN348" s="316">
        <v>0</v>
      </c>
      <c r="AO348" s="316">
        <v>0</v>
      </c>
      <c r="AP348" s="316">
        <v>0</v>
      </c>
      <c r="AQ348" s="312">
        <v>5000000</v>
      </c>
      <c r="AR348" s="312">
        <v>1228889</v>
      </c>
      <c r="AS348" s="312">
        <v>0</v>
      </c>
      <c r="AT348" s="312">
        <v>6228889</v>
      </c>
      <c r="AU348" s="312">
        <v>0</v>
      </c>
      <c r="AV348" s="312">
        <v>0</v>
      </c>
      <c r="AW348" s="312">
        <v>0</v>
      </c>
      <c r="AX348" s="312">
        <v>200000</v>
      </c>
      <c r="AY348" s="218">
        <v>0</v>
      </c>
      <c r="AZ348" s="312">
        <v>0</v>
      </c>
      <c r="BA348" s="218">
        <v>0</v>
      </c>
      <c r="BB348" s="312">
        <v>0</v>
      </c>
      <c r="BC348" s="312">
        <v>0</v>
      </c>
      <c r="BD348" s="312">
        <v>730000</v>
      </c>
      <c r="BE348" s="312">
        <v>930000</v>
      </c>
      <c r="BF348" s="218">
        <v>0</v>
      </c>
      <c r="BG348" s="218">
        <v>0</v>
      </c>
      <c r="BH348" s="218">
        <v>0</v>
      </c>
      <c r="BI348" s="218">
        <v>0</v>
      </c>
      <c r="BJ348" s="218">
        <v>0</v>
      </c>
      <c r="BK348" s="218">
        <v>0</v>
      </c>
      <c r="BL348" s="218">
        <v>0</v>
      </c>
      <c r="BM348" s="218">
        <v>0</v>
      </c>
      <c r="BN348" s="218">
        <v>0</v>
      </c>
      <c r="BO348" s="218">
        <v>0</v>
      </c>
      <c r="BP348" s="218">
        <v>0</v>
      </c>
      <c r="BQ348" s="312">
        <v>0</v>
      </c>
      <c r="BR348" s="218">
        <v>0</v>
      </c>
      <c r="BS348" s="312">
        <v>0</v>
      </c>
      <c r="BT348" s="315">
        <v>7158889</v>
      </c>
      <c r="BU348" s="312">
        <v>0</v>
      </c>
      <c r="BV348" s="312">
        <v>200000</v>
      </c>
      <c r="BW348" s="312">
        <v>730000</v>
      </c>
      <c r="BX348" s="312">
        <v>0</v>
      </c>
      <c r="BY348" s="312">
        <v>0</v>
      </c>
      <c r="BZ348" s="312">
        <v>0</v>
      </c>
      <c r="CA348" s="312">
        <v>0</v>
      </c>
      <c r="CB348" s="312">
        <v>0</v>
      </c>
      <c r="CC348" s="312">
        <v>0</v>
      </c>
      <c r="CD348" s="312">
        <v>0</v>
      </c>
      <c r="CE348" s="312">
        <v>0</v>
      </c>
      <c r="CF348" s="312">
        <v>930000</v>
      </c>
      <c r="CG348" s="312">
        <v>6228889</v>
      </c>
      <c r="CH348" s="312">
        <v>715888.9</v>
      </c>
      <c r="CI348" s="312">
        <v>0</v>
      </c>
      <c r="CJ348" s="312">
        <v>715888.9</v>
      </c>
      <c r="CK348" s="312">
        <v>0</v>
      </c>
      <c r="CL348" s="312">
        <v>0</v>
      </c>
      <c r="CM348" s="312">
        <v>0</v>
      </c>
      <c r="CN348" s="312">
        <v>0</v>
      </c>
      <c r="CO348" s="312">
        <v>0</v>
      </c>
      <c r="CP348" s="312">
        <v>0</v>
      </c>
      <c r="CQ348" s="312">
        <v>0</v>
      </c>
      <c r="CR348" s="312">
        <v>6443000</v>
      </c>
      <c r="CS348" s="312">
        <v>0</v>
      </c>
      <c r="CT348" s="315">
        <v>6443000</v>
      </c>
      <c r="CU348" s="312">
        <v>0</v>
      </c>
      <c r="CV348" s="312">
        <v>0</v>
      </c>
      <c r="CW348" s="312">
        <v>0</v>
      </c>
      <c r="CX348" s="312"/>
      <c r="CY348" s="312">
        <v>0</v>
      </c>
      <c r="CZ348" s="312">
        <v>0</v>
      </c>
      <c r="DA348" s="312">
        <v>0</v>
      </c>
      <c r="DB348" s="312">
        <v>0</v>
      </c>
      <c r="DC348" s="312">
        <v>7158889</v>
      </c>
      <c r="DD348" s="312"/>
      <c r="DE348" s="312" t="s">
        <v>980</v>
      </c>
      <c r="DF348" s="312">
        <v>416666.66666666698</v>
      </c>
      <c r="DG348" s="310" t="s">
        <v>203</v>
      </c>
      <c r="DH348" s="310" t="s">
        <v>1235</v>
      </c>
      <c r="DI348" s="310" t="s">
        <v>1236</v>
      </c>
      <c r="DJ348" s="312"/>
      <c r="DK348" s="312"/>
      <c r="DL348" s="312"/>
      <c r="DM348" s="310"/>
      <c r="DN348" s="312"/>
      <c r="DO348" s="312"/>
      <c r="DP348" s="312"/>
      <c r="DQ348" s="312"/>
      <c r="DR348" s="317"/>
      <c r="DS348" s="317"/>
      <c r="DT348" s="305"/>
    </row>
    <row r="349" spans="1:124" s="304" customFormat="1" ht="20.25" customHeight="1" x14ac:dyDescent="0.35">
      <c r="A349" s="307">
        <v>346</v>
      </c>
      <c r="B349" s="307" t="s">
        <v>1167</v>
      </c>
      <c r="C349" s="308" t="s">
        <v>727</v>
      </c>
      <c r="D349" s="308" t="s">
        <v>192</v>
      </c>
      <c r="E349" s="308" t="s">
        <v>193</v>
      </c>
      <c r="F349" s="307" t="s">
        <v>151</v>
      </c>
      <c r="G349" s="308" t="s">
        <v>194</v>
      </c>
      <c r="H349" s="308" t="s">
        <v>169</v>
      </c>
      <c r="I349" s="308" t="s">
        <v>179</v>
      </c>
      <c r="J349" s="308" t="s">
        <v>131</v>
      </c>
      <c r="K349" s="308" t="s">
        <v>250</v>
      </c>
      <c r="L349" s="318">
        <v>44526</v>
      </c>
      <c r="M349" s="309"/>
      <c r="N349" s="309"/>
      <c r="O349" s="318"/>
      <c r="P349" s="310" t="s">
        <v>247</v>
      </c>
      <c r="Q349" s="311" t="s">
        <v>1256</v>
      </c>
      <c r="R349" s="310" t="s">
        <v>134</v>
      </c>
      <c r="S349" s="312">
        <v>0</v>
      </c>
      <c r="T349" s="312">
        <v>5000000</v>
      </c>
      <c r="U349" s="312"/>
      <c r="V349" s="313">
        <v>5000000</v>
      </c>
      <c r="W349" s="312">
        <v>0</v>
      </c>
      <c r="X349" s="312">
        <v>0</v>
      </c>
      <c r="Y349" s="312">
        <v>0</v>
      </c>
      <c r="Z349" s="314">
        <v>200000</v>
      </c>
      <c r="AA349" s="312">
        <v>0</v>
      </c>
      <c r="AB349" s="312">
        <v>730000</v>
      </c>
      <c r="AC349" s="315">
        <v>930000</v>
      </c>
      <c r="AD349" s="312" t="s">
        <v>1246</v>
      </c>
      <c r="AE349" s="316">
        <v>26</v>
      </c>
      <c r="AF349" s="316">
        <v>26</v>
      </c>
      <c r="AG349" s="316">
        <v>0</v>
      </c>
      <c r="AH349" s="316">
        <v>0</v>
      </c>
      <c r="AI349" s="316">
        <v>0</v>
      </c>
      <c r="AJ349" s="316">
        <v>26</v>
      </c>
      <c r="AK349" s="316">
        <v>0</v>
      </c>
      <c r="AL349" s="316">
        <v>0</v>
      </c>
      <c r="AM349" s="316">
        <v>0</v>
      </c>
      <c r="AN349" s="316">
        <v>0</v>
      </c>
      <c r="AO349" s="316">
        <v>0</v>
      </c>
      <c r="AP349" s="316">
        <v>0</v>
      </c>
      <c r="AQ349" s="312">
        <v>5000000</v>
      </c>
      <c r="AR349" s="312">
        <v>0</v>
      </c>
      <c r="AS349" s="312">
        <v>0</v>
      </c>
      <c r="AT349" s="312">
        <v>5000000</v>
      </c>
      <c r="AU349" s="312">
        <v>0</v>
      </c>
      <c r="AV349" s="312">
        <v>0</v>
      </c>
      <c r="AW349" s="312">
        <v>0</v>
      </c>
      <c r="AX349" s="312">
        <v>200000</v>
      </c>
      <c r="AY349" s="218">
        <v>0</v>
      </c>
      <c r="AZ349" s="312">
        <v>0</v>
      </c>
      <c r="BA349" s="218">
        <v>0</v>
      </c>
      <c r="BB349" s="312">
        <v>0</v>
      </c>
      <c r="BC349" s="312">
        <v>0</v>
      </c>
      <c r="BD349" s="312">
        <v>730000</v>
      </c>
      <c r="BE349" s="312">
        <v>930000</v>
      </c>
      <c r="BF349" s="218">
        <v>0</v>
      </c>
      <c r="BG349" s="218">
        <v>0</v>
      </c>
      <c r="BH349" s="218">
        <v>0</v>
      </c>
      <c r="BI349" s="218">
        <v>0</v>
      </c>
      <c r="BJ349" s="218">
        <v>0</v>
      </c>
      <c r="BK349" s="218">
        <v>0</v>
      </c>
      <c r="BL349" s="218">
        <v>0</v>
      </c>
      <c r="BM349" s="218">
        <v>0</v>
      </c>
      <c r="BN349" s="218">
        <v>0</v>
      </c>
      <c r="BO349" s="218">
        <v>0</v>
      </c>
      <c r="BP349" s="218">
        <v>0</v>
      </c>
      <c r="BQ349" s="312">
        <v>0</v>
      </c>
      <c r="BR349" s="218">
        <v>0</v>
      </c>
      <c r="BS349" s="312">
        <v>0</v>
      </c>
      <c r="BT349" s="315">
        <v>5930000</v>
      </c>
      <c r="BU349" s="312">
        <v>0</v>
      </c>
      <c r="BV349" s="312">
        <v>200000</v>
      </c>
      <c r="BW349" s="312">
        <v>730000</v>
      </c>
      <c r="BX349" s="312">
        <v>0</v>
      </c>
      <c r="BY349" s="312">
        <v>0</v>
      </c>
      <c r="BZ349" s="312">
        <v>0</v>
      </c>
      <c r="CA349" s="312">
        <v>0</v>
      </c>
      <c r="CB349" s="312">
        <v>0</v>
      </c>
      <c r="CC349" s="312">
        <v>0</v>
      </c>
      <c r="CD349" s="312">
        <v>0</v>
      </c>
      <c r="CE349" s="312">
        <v>0</v>
      </c>
      <c r="CF349" s="312">
        <v>930000</v>
      </c>
      <c r="CG349" s="312">
        <v>5000000</v>
      </c>
      <c r="CH349" s="312">
        <v>593000</v>
      </c>
      <c r="CI349" s="312">
        <v>0</v>
      </c>
      <c r="CJ349" s="312">
        <v>593000</v>
      </c>
      <c r="CK349" s="312">
        <v>0</v>
      </c>
      <c r="CL349" s="312">
        <v>0</v>
      </c>
      <c r="CM349" s="312">
        <v>0</v>
      </c>
      <c r="CN349" s="312">
        <v>0</v>
      </c>
      <c r="CO349" s="312">
        <v>0</v>
      </c>
      <c r="CP349" s="312">
        <v>0</v>
      </c>
      <c r="CQ349" s="312">
        <v>0</v>
      </c>
      <c r="CR349" s="312">
        <v>5337000</v>
      </c>
      <c r="CS349" s="312">
        <v>0</v>
      </c>
      <c r="CT349" s="315">
        <v>5337000</v>
      </c>
      <c r="CU349" s="312">
        <v>0</v>
      </c>
      <c r="CV349" s="312">
        <v>0</v>
      </c>
      <c r="CW349" s="312">
        <v>0</v>
      </c>
      <c r="CX349" s="312"/>
      <c r="CY349" s="312">
        <v>0</v>
      </c>
      <c r="CZ349" s="312">
        <v>0</v>
      </c>
      <c r="DA349" s="312">
        <v>0</v>
      </c>
      <c r="DB349" s="312">
        <v>0</v>
      </c>
      <c r="DC349" s="312">
        <v>5930000</v>
      </c>
      <c r="DD349" s="312"/>
      <c r="DE349" s="312" t="s">
        <v>982</v>
      </c>
      <c r="DF349" s="312">
        <v>416666.66666666698</v>
      </c>
      <c r="DG349" s="310" t="s">
        <v>206</v>
      </c>
      <c r="DH349" s="310" t="s">
        <v>1235</v>
      </c>
      <c r="DI349" s="310" t="s">
        <v>1237</v>
      </c>
      <c r="DJ349" s="312"/>
      <c r="DK349" s="312"/>
      <c r="DL349" s="312"/>
      <c r="DM349" s="310"/>
      <c r="DN349" s="312"/>
      <c r="DO349" s="312"/>
      <c r="DP349" s="312"/>
      <c r="DQ349" s="312"/>
      <c r="DR349" s="317"/>
      <c r="DS349" s="317"/>
      <c r="DT349" s="305"/>
    </row>
    <row r="350" spans="1:124" s="304" customFormat="1" ht="20.25" customHeight="1" x14ac:dyDescent="0.35">
      <c r="A350" s="307">
        <v>347</v>
      </c>
      <c r="B350" s="307" t="s">
        <v>1169</v>
      </c>
      <c r="C350" s="308" t="s">
        <v>730</v>
      </c>
      <c r="D350" s="308" t="s">
        <v>192</v>
      </c>
      <c r="E350" s="308" t="s">
        <v>193</v>
      </c>
      <c r="F350" s="307" t="s">
        <v>151</v>
      </c>
      <c r="G350" s="308" t="s">
        <v>194</v>
      </c>
      <c r="H350" s="308" t="s">
        <v>129</v>
      </c>
      <c r="I350" s="308" t="s">
        <v>179</v>
      </c>
      <c r="J350" s="308" t="s">
        <v>131</v>
      </c>
      <c r="K350" s="308" t="s">
        <v>250</v>
      </c>
      <c r="L350" s="318">
        <v>44529</v>
      </c>
      <c r="M350" s="309"/>
      <c r="N350" s="309"/>
      <c r="O350" s="318"/>
      <c r="P350" s="310" t="s">
        <v>247</v>
      </c>
      <c r="Q350" s="311" t="s">
        <v>1256</v>
      </c>
      <c r="R350" s="310" t="s">
        <v>134</v>
      </c>
      <c r="S350" s="312">
        <v>0</v>
      </c>
      <c r="T350" s="312">
        <v>5000000</v>
      </c>
      <c r="U350" s="312"/>
      <c r="V350" s="313">
        <v>5000000</v>
      </c>
      <c r="W350" s="312">
        <v>0</v>
      </c>
      <c r="X350" s="312">
        <v>0</v>
      </c>
      <c r="Y350" s="312">
        <v>0</v>
      </c>
      <c r="Z350" s="314">
        <v>200000</v>
      </c>
      <c r="AA350" s="312">
        <v>0</v>
      </c>
      <c r="AB350" s="312">
        <v>730000</v>
      </c>
      <c r="AC350" s="315">
        <v>930000</v>
      </c>
      <c r="AD350" s="312" t="s">
        <v>1246</v>
      </c>
      <c r="AE350" s="316">
        <v>26</v>
      </c>
      <c r="AF350" s="316">
        <v>24</v>
      </c>
      <c r="AG350" s="316">
        <v>0</v>
      </c>
      <c r="AH350" s="316">
        <v>0</v>
      </c>
      <c r="AI350" s="316">
        <v>0</v>
      </c>
      <c r="AJ350" s="316">
        <v>24</v>
      </c>
      <c r="AK350" s="316">
        <v>0</v>
      </c>
      <c r="AL350" s="316">
        <v>0</v>
      </c>
      <c r="AM350" s="316">
        <v>0</v>
      </c>
      <c r="AN350" s="316">
        <v>0</v>
      </c>
      <c r="AO350" s="316">
        <v>0</v>
      </c>
      <c r="AP350" s="316">
        <v>0</v>
      </c>
      <c r="AQ350" s="312">
        <v>4615384.6153999995</v>
      </c>
      <c r="AR350" s="312">
        <v>0</v>
      </c>
      <c r="AS350" s="312">
        <v>0</v>
      </c>
      <c r="AT350" s="312">
        <v>4615384.6153999995</v>
      </c>
      <c r="AU350" s="312">
        <v>0</v>
      </c>
      <c r="AV350" s="312">
        <v>0</v>
      </c>
      <c r="AW350" s="312">
        <v>0</v>
      </c>
      <c r="AX350" s="312">
        <v>200000</v>
      </c>
      <c r="AY350" s="218">
        <v>0</v>
      </c>
      <c r="AZ350" s="312">
        <v>0</v>
      </c>
      <c r="BA350" s="218">
        <v>0</v>
      </c>
      <c r="BB350" s="312">
        <v>0</v>
      </c>
      <c r="BC350" s="312">
        <v>0</v>
      </c>
      <c r="BD350" s="312">
        <v>673846</v>
      </c>
      <c r="BE350" s="312">
        <v>873846</v>
      </c>
      <c r="BF350" s="218">
        <v>0</v>
      </c>
      <c r="BG350" s="218">
        <v>0</v>
      </c>
      <c r="BH350" s="218">
        <v>0</v>
      </c>
      <c r="BI350" s="218">
        <v>0</v>
      </c>
      <c r="BJ350" s="218">
        <v>0</v>
      </c>
      <c r="BK350" s="218">
        <v>0</v>
      </c>
      <c r="BL350" s="218">
        <v>0</v>
      </c>
      <c r="BM350" s="218">
        <v>0</v>
      </c>
      <c r="BN350" s="218">
        <v>0</v>
      </c>
      <c r="BO350" s="218">
        <v>0</v>
      </c>
      <c r="BP350" s="218">
        <v>0</v>
      </c>
      <c r="BQ350" s="312">
        <v>0</v>
      </c>
      <c r="BR350" s="218">
        <v>0</v>
      </c>
      <c r="BS350" s="312">
        <v>0</v>
      </c>
      <c r="BT350" s="315">
        <v>5489230.6153999995</v>
      </c>
      <c r="BU350" s="312">
        <v>0</v>
      </c>
      <c r="BV350" s="312">
        <v>200000</v>
      </c>
      <c r="BW350" s="312">
        <v>673846</v>
      </c>
      <c r="BX350" s="312">
        <v>0</v>
      </c>
      <c r="BY350" s="312">
        <v>0</v>
      </c>
      <c r="BZ350" s="312">
        <v>0</v>
      </c>
      <c r="CA350" s="312">
        <v>0</v>
      </c>
      <c r="CB350" s="312">
        <v>0</v>
      </c>
      <c r="CC350" s="312">
        <v>0</v>
      </c>
      <c r="CD350" s="312">
        <v>0</v>
      </c>
      <c r="CE350" s="312">
        <v>0</v>
      </c>
      <c r="CF350" s="312">
        <v>873846</v>
      </c>
      <c r="CG350" s="312">
        <v>4615384.6153999995</v>
      </c>
      <c r="CH350" s="312">
        <v>548923.06149999995</v>
      </c>
      <c r="CI350" s="312">
        <v>0</v>
      </c>
      <c r="CJ350" s="312">
        <v>548923.06149999995</v>
      </c>
      <c r="CK350" s="312">
        <v>0</v>
      </c>
      <c r="CL350" s="312">
        <v>0</v>
      </c>
      <c r="CM350" s="312">
        <v>0</v>
      </c>
      <c r="CN350" s="312">
        <v>0</v>
      </c>
      <c r="CO350" s="312">
        <v>0</v>
      </c>
      <c r="CP350" s="312">
        <v>0</v>
      </c>
      <c r="CQ350" s="312">
        <v>0</v>
      </c>
      <c r="CR350" s="312">
        <v>4940308</v>
      </c>
      <c r="CS350" s="312">
        <v>0</v>
      </c>
      <c r="CT350" s="315">
        <v>4940308</v>
      </c>
      <c r="CU350" s="312">
        <v>0</v>
      </c>
      <c r="CV350" s="312">
        <v>0</v>
      </c>
      <c r="CW350" s="312">
        <v>0</v>
      </c>
      <c r="CX350" s="312"/>
      <c r="CY350" s="312">
        <v>0</v>
      </c>
      <c r="CZ350" s="312">
        <v>0</v>
      </c>
      <c r="DA350" s="312">
        <v>0</v>
      </c>
      <c r="DB350" s="312">
        <v>0</v>
      </c>
      <c r="DC350" s="312">
        <v>5489231</v>
      </c>
      <c r="DD350" s="312"/>
      <c r="DE350" s="312" t="s">
        <v>980</v>
      </c>
      <c r="DF350" s="312">
        <v>416666.66666666698</v>
      </c>
      <c r="DG350" s="310" t="s">
        <v>210</v>
      </c>
      <c r="DH350" s="310" t="s">
        <v>1235</v>
      </c>
      <c r="DI350" s="310" t="s">
        <v>1236</v>
      </c>
      <c r="DJ350" s="312"/>
      <c r="DK350" s="312"/>
      <c r="DL350" s="312"/>
      <c r="DM350" s="310"/>
      <c r="DN350" s="312"/>
      <c r="DO350" s="312"/>
      <c r="DP350" s="312"/>
      <c r="DQ350" s="312"/>
      <c r="DR350" s="317"/>
      <c r="DS350" s="317"/>
      <c r="DT350" s="305"/>
    </row>
    <row r="351" spans="1:124" s="304" customFormat="1" ht="20.25" customHeight="1" x14ac:dyDescent="0.35">
      <c r="A351" s="307">
        <v>348</v>
      </c>
      <c r="B351" s="307" t="s">
        <v>1170</v>
      </c>
      <c r="C351" s="308" t="s">
        <v>731</v>
      </c>
      <c r="D351" s="308" t="s">
        <v>192</v>
      </c>
      <c r="E351" s="308" t="s">
        <v>193</v>
      </c>
      <c r="F351" s="307" t="s">
        <v>151</v>
      </c>
      <c r="G351" s="308" t="s">
        <v>194</v>
      </c>
      <c r="H351" s="308" t="s">
        <v>169</v>
      </c>
      <c r="I351" s="308" t="s">
        <v>179</v>
      </c>
      <c r="J351" s="308" t="s">
        <v>131</v>
      </c>
      <c r="K351" s="308" t="s">
        <v>250</v>
      </c>
      <c r="L351" s="318">
        <v>44529</v>
      </c>
      <c r="M351" s="309"/>
      <c r="N351" s="309"/>
      <c r="O351" s="318"/>
      <c r="P351" s="310" t="s">
        <v>247</v>
      </c>
      <c r="Q351" s="311" t="s">
        <v>1256</v>
      </c>
      <c r="R351" s="310" t="s">
        <v>134</v>
      </c>
      <c r="S351" s="312">
        <v>0</v>
      </c>
      <c r="T351" s="312">
        <v>5000000</v>
      </c>
      <c r="U351" s="312"/>
      <c r="V351" s="313">
        <v>5000000</v>
      </c>
      <c r="W351" s="312">
        <v>0</v>
      </c>
      <c r="X351" s="312">
        <v>0</v>
      </c>
      <c r="Y351" s="312">
        <v>0</v>
      </c>
      <c r="Z351" s="314">
        <v>200000</v>
      </c>
      <c r="AA351" s="312">
        <v>0</v>
      </c>
      <c r="AB351" s="312">
        <v>730000</v>
      </c>
      <c r="AC351" s="315">
        <v>930000</v>
      </c>
      <c r="AD351" s="312" t="s">
        <v>1246</v>
      </c>
      <c r="AE351" s="316">
        <v>26</v>
      </c>
      <c r="AF351" s="316">
        <v>24</v>
      </c>
      <c r="AG351" s="316">
        <v>0</v>
      </c>
      <c r="AH351" s="316">
        <v>0</v>
      </c>
      <c r="AI351" s="316">
        <v>0</v>
      </c>
      <c r="AJ351" s="316">
        <v>24</v>
      </c>
      <c r="AK351" s="316">
        <v>0</v>
      </c>
      <c r="AL351" s="316">
        <v>0</v>
      </c>
      <c r="AM351" s="316">
        <v>0</v>
      </c>
      <c r="AN351" s="316">
        <v>0</v>
      </c>
      <c r="AO351" s="316">
        <v>0</v>
      </c>
      <c r="AP351" s="316">
        <v>0</v>
      </c>
      <c r="AQ351" s="312">
        <v>4615384.6153999995</v>
      </c>
      <c r="AR351" s="312">
        <v>0</v>
      </c>
      <c r="AS351" s="312">
        <v>0</v>
      </c>
      <c r="AT351" s="312">
        <v>4615384.6153999995</v>
      </c>
      <c r="AU351" s="312">
        <v>0</v>
      </c>
      <c r="AV351" s="312">
        <v>0</v>
      </c>
      <c r="AW351" s="312">
        <v>0</v>
      </c>
      <c r="AX351" s="312">
        <v>200000</v>
      </c>
      <c r="AY351" s="218">
        <v>0</v>
      </c>
      <c r="AZ351" s="312">
        <v>0</v>
      </c>
      <c r="BA351" s="218">
        <v>0</v>
      </c>
      <c r="BB351" s="312">
        <v>0</v>
      </c>
      <c r="BC351" s="312">
        <v>0</v>
      </c>
      <c r="BD351" s="312">
        <v>673846</v>
      </c>
      <c r="BE351" s="312">
        <v>873846</v>
      </c>
      <c r="BF351" s="218">
        <v>0</v>
      </c>
      <c r="BG351" s="218">
        <v>0</v>
      </c>
      <c r="BH351" s="218">
        <v>0</v>
      </c>
      <c r="BI351" s="218">
        <v>0</v>
      </c>
      <c r="BJ351" s="218">
        <v>0</v>
      </c>
      <c r="BK351" s="218">
        <v>0</v>
      </c>
      <c r="BL351" s="218">
        <v>0</v>
      </c>
      <c r="BM351" s="218">
        <v>0</v>
      </c>
      <c r="BN351" s="218">
        <v>0</v>
      </c>
      <c r="BO351" s="218">
        <v>0</v>
      </c>
      <c r="BP351" s="218">
        <v>0</v>
      </c>
      <c r="BQ351" s="312">
        <v>0</v>
      </c>
      <c r="BR351" s="218">
        <v>0</v>
      </c>
      <c r="BS351" s="312">
        <v>0</v>
      </c>
      <c r="BT351" s="315">
        <v>5489230.6153999995</v>
      </c>
      <c r="BU351" s="312">
        <v>0</v>
      </c>
      <c r="BV351" s="312">
        <v>200000</v>
      </c>
      <c r="BW351" s="312">
        <v>673846</v>
      </c>
      <c r="BX351" s="312">
        <v>0</v>
      </c>
      <c r="BY351" s="312">
        <v>0</v>
      </c>
      <c r="BZ351" s="312">
        <v>0</v>
      </c>
      <c r="CA351" s="312">
        <v>0</v>
      </c>
      <c r="CB351" s="312">
        <v>0</v>
      </c>
      <c r="CC351" s="312">
        <v>0</v>
      </c>
      <c r="CD351" s="312">
        <v>0</v>
      </c>
      <c r="CE351" s="312">
        <v>0</v>
      </c>
      <c r="CF351" s="312">
        <v>873846</v>
      </c>
      <c r="CG351" s="312">
        <v>4615384.6153999995</v>
      </c>
      <c r="CH351" s="312">
        <v>548923.06149999995</v>
      </c>
      <c r="CI351" s="312">
        <v>0</v>
      </c>
      <c r="CJ351" s="312">
        <v>548923.06149999995</v>
      </c>
      <c r="CK351" s="312">
        <v>0</v>
      </c>
      <c r="CL351" s="312">
        <v>0</v>
      </c>
      <c r="CM351" s="312">
        <v>3000</v>
      </c>
      <c r="CN351" s="312">
        <v>0</v>
      </c>
      <c r="CO351" s="312">
        <v>0</v>
      </c>
      <c r="CP351" s="312">
        <v>0</v>
      </c>
      <c r="CQ351" s="312">
        <v>3000</v>
      </c>
      <c r="CR351" s="312">
        <v>4937308</v>
      </c>
      <c r="CS351" s="312">
        <v>0</v>
      </c>
      <c r="CT351" s="315">
        <v>4937308</v>
      </c>
      <c r="CU351" s="312">
        <v>0</v>
      </c>
      <c r="CV351" s="312">
        <v>0</v>
      </c>
      <c r="CW351" s="312">
        <v>0</v>
      </c>
      <c r="CX351" s="312"/>
      <c r="CY351" s="312">
        <v>0</v>
      </c>
      <c r="CZ351" s="312">
        <v>0</v>
      </c>
      <c r="DA351" s="312">
        <v>0</v>
      </c>
      <c r="DB351" s="312">
        <v>0</v>
      </c>
      <c r="DC351" s="312">
        <v>5489231</v>
      </c>
      <c r="DD351" s="312"/>
      <c r="DE351" s="312" t="s">
        <v>982</v>
      </c>
      <c r="DF351" s="312">
        <v>416666.66666666698</v>
      </c>
      <c r="DG351" s="310" t="s">
        <v>206</v>
      </c>
      <c r="DH351" s="310" t="s">
        <v>1235</v>
      </c>
      <c r="DI351" s="310" t="s">
        <v>1237</v>
      </c>
      <c r="DJ351" s="312"/>
      <c r="DK351" s="312"/>
      <c r="DL351" s="312"/>
      <c r="DM351" s="310"/>
      <c r="DN351" s="312"/>
      <c r="DO351" s="312"/>
      <c r="DP351" s="312"/>
      <c r="DQ351" s="312"/>
      <c r="DR351" s="317"/>
      <c r="DS351" s="317"/>
      <c r="DT351" s="305"/>
    </row>
    <row r="352" spans="1:124" s="304" customFormat="1" ht="20.25" customHeight="1" x14ac:dyDescent="0.35">
      <c r="A352" s="307">
        <v>349</v>
      </c>
      <c r="B352" s="307" t="s">
        <v>1172</v>
      </c>
      <c r="C352" s="308" t="s">
        <v>734</v>
      </c>
      <c r="D352" s="308" t="s">
        <v>192</v>
      </c>
      <c r="E352" s="308" t="s">
        <v>193</v>
      </c>
      <c r="F352" s="307" t="s">
        <v>151</v>
      </c>
      <c r="G352" s="308" t="s">
        <v>194</v>
      </c>
      <c r="H352" s="308" t="s">
        <v>169</v>
      </c>
      <c r="I352" s="308" t="s">
        <v>179</v>
      </c>
      <c r="J352" s="308" t="s">
        <v>131</v>
      </c>
      <c r="K352" s="308" t="s">
        <v>250</v>
      </c>
      <c r="L352" s="318">
        <v>44526</v>
      </c>
      <c r="M352" s="309"/>
      <c r="N352" s="309"/>
      <c r="O352" s="318"/>
      <c r="P352" s="310" t="s">
        <v>247</v>
      </c>
      <c r="Q352" s="311" t="s">
        <v>1256</v>
      </c>
      <c r="R352" s="310" t="s">
        <v>134</v>
      </c>
      <c r="S352" s="312">
        <v>0</v>
      </c>
      <c r="T352" s="312">
        <v>5000000</v>
      </c>
      <c r="U352" s="312"/>
      <c r="V352" s="313">
        <v>5000000</v>
      </c>
      <c r="W352" s="312">
        <v>0</v>
      </c>
      <c r="X352" s="312">
        <v>0</v>
      </c>
      <c r="Y352" s="312">
        <v>0</v>
      </c>
      <c r="Z352" s="314">
        <v>200000</v>
      </c>
      <c r="AA352" s="312">
        <v>0</v>
      </c>
      <c r="AB352" s="312">
        <v>730000</v>
      </c>
      <c r="AC352" s="315">
        <v>930000</v>
      </c>
      <c r="AD352" s="312" t="s">
        <v>1246</v>
      </c>
      <c r="AE352" s="316">
        <v>26</v>
      </c>
      <c r="AF352" s="316">
        <v>26</v>
      </c>
      <c r="AG352" s="316">
        <v>0</v>
      </c>
      <c r="AH352" s="316">
        <v>0</v>
      </c>
      <c r="AI352" s="316">
        <v>0</v>
      </c>
      <c r="AJ352" s="316">
        <v>26</v>
      </c>
      <c r="AK352" s="316">
        <v>0</v>
      </c>
      <c r="AL352" s="316">
        <v>0</v>
      </c>
      <c r="AM352" s="316">
        <v>0</v>
      </c>
      <c r="AN352" s="316">
        <v>0</v>
      </c>
      <c r="AO352" s="316">
        <v>0</v>
      </c>
      <c r="AP352" s="316">
        <v>0</v>
      </c>
      <c r="AQ352" s="312">
        <v>5000000</v>
      </c>
      <c r="AR352" s="312">
        <v>0</v>
      </c>
      <c r="AS352" s="312">
        <v>0</v>
      </c>
      <c r="AT352" s="312">
        <v>5000000</v>
      </c>
      <c r="AU352" s="312">
        <v>0</v>
      </c>
      <c r="AV352" s="312">
        <v>0</v>
      </c>
      <c r="AW352" s="312">
        <v>0</v>
      </c>
      <c r="AX352" s="312">
        <v>200000</v>
      </c>
      <c r="AY352" s="218">
        <v>0</v>
      </c>
      <c r="AZ352" s="312">
        <v>0</v>
      </c>
      <c r="BA352" s="218">
        <v>0</v>
      </c>
      <c r="BB352" s="312">
        <v>0</v>
      </c>
      <c r="BC352" s="312">
        <v>0</v>
      </c>
      <c r="BD352" s="312">
        <v>730000</v>
      </c>
      <c r="BE352" s="312">
        <v>930000</v>
      </c>
      <c r="BF352" s="218">
        <v>0</v>
      </c>
      <c r="BG352" s="218">
        <v>0</v>
      </c>
      <c r="BH352" s="218">
        <v>0</v>
      </c>
      <c r="BI352" s="218">
        <v>0</v>
      </c>
      <c r="BJ352" s="218">
        <v>0</v>
      </c>
      <c r="BK352" s="218">
        <v>0</v>
      </c>
      <c r="BL352" s="218">
        <v>0</v>
      </c>
      <c r="BM352" s="218">
        <v>0</v>
      </c>
      <c r="BN352" s="218">
        <v>0</v>
      </c>
      <c r="BO352" s="218">
        <v>0</v>
      </c>
      <c r="BP352" s="218">
        <v>0</v>
      </c>
      <c r="BQ352" s="312">
        <v>0</v>
      </c>
      <c r="BR352" s="218">
        <v>0</v>
      </c>
      <c r="BS352" s="312">
        <v>0</v>
      </c>
      <c r="BT352" s="315">
        <v>5930000</v>
      </c>
      <c r="BU352" s="312">
        <v>0</v>
      </c>
      <c r="BV352" s="312">
        <v>200000</v>
      </c>
      <c r="BW352" s="312">
        <v>730000</v>
      </c>
      <c r="BX352" s="312">
        <v>0</v>
      </c>
      <c r="BY352" s="312">
        <v>0</v>
      </c>
      <c r="BZ352" s="312">
        <v>0</v>
      </c>
      <c r="CA352" s="312">
        <v>0</v>
      </c>
      <c r="CB352" s="312">
        <v>0</v>
      </c>
      <c r="CC352" s="312">
        <v>0</v>
      </c>
      <c r="CD352" s="312">
        <v>0</v>
      </c>
      <c r="CE352" s="312">
        <v>0</v>
      </c>
      <c r="CF352" s="312">
        <v>930000</v>
      </c>
      <c r="CG352" s="312">
        <v>5000000</v>
      </c>
      <c r="CH352" s="312">
        <v>593000</v>
      </c>
      <c r="CI352" s="312">
        <v>0</v>
      </c>
      <c r="CJ352" s="312">
        <v>593000</v>
      </c>
      <c r="CK352" s="312">
        <v>0</v>
      </c>
      <c r="CL352" s="312">
        <v>0</v>
      </c>
      <c r="CM352" s="312">
        <v>0</v>
      </c>
      <c r="CN352" s="312">
        <v>0</v>
      </c>
      <c r="CO352" s="312">
        <v>0</v>
      </c>
      <c r="CP352" s="312">
        <v>0</v>
      </c>
      <c r="CQ352" s="312">
        <v>0</v>
      </c>
      <c r="CR352" s="312">
        <v>5337000</v>
      </c>
      <c r="CS352" s="312">
        <v>0</v>
      </c>
      <c r="CT352" s="315">
        <v>5337000</v>
      </c>
      <c r="CU352" s="312">
        <v>0</v>
      </c>
      <c r="CV352" s="312">
        <v>0</v>
      </c>
      <c r="CW352" s="312">
        <v>0</v>
      </c>
      <c r="CX352" s="312"/>
      <c r="CY352" s="312">
        <v>0</v>
      </c>
      <c r="CZ352" s="312">
        <v>0</v>
      </c>
      <c r="DA352" s="312">
        <v>0</v>
      </c>
      <c r="DB352" s="312">
        <v>0</v>
      </c>
      <c r="DC352" s="312">
        <v>5930000</v>
      </c>
      <c r="DD352" s="312"/>
      <c r="DE352" s="312" t="s">
        <v>982</v>
      </c>
      <c r="DF352" s="312">
        <v>416666.66666666698</v>
      </c>
      <c r="DG352" s="310" t="s">
        <v>212</v>
      </c>
      <c r="DH352" s="310" t="s">
        <v>1235</v>
      </c>
      <c r="DI352" s="310" t="s">
        <v>1237</v>
      </c>
      <c r="DJ352" s="312"/>
      <c r="DK352" s="312"/>
      <c r="DL352" s="312"/>
      <c r="DM352" s="310"/>
      <c r="DN352" s="312"/>
      <c r="DO352" s="312"/>
      <c r="DP352" s="312"/>
      <c r="DQ352" s="312"/>
      <c r="DR352" s="317"/>
      <c r="DS352" s="317"/>
      <c r="DT352" s="305"/>
    </row>
    <row r="353" spans="1:124" s="304" customFormat="1" ht="20.25" customHeight="1" x14ac:dyDescent="0.35">
      <c r="A353" s="307">
        <v>350</v>
      </c>
      <c r="B353" s="307" t="s">
        <v>1173</v>
      </c>
      <c r="C353" s="308" t="s">
        <v>740</v>
      </c>
      <c r="D353" s="308" t="s">
        <v>192</v>
      </c>
      <c r="E353" s="308" t="s">
        <v>193</v>
      </c>
      <c r="F353" s="307" t="s">
        <v>151</v>
      </c>
      <c r="G353" s="308" t="s">
        <v>194</v>
      </c>
      <c r="H353" s="308" t="s">
        <v>169</v>
      </c>
      <c r="I353" s="308" t="s">
        <v>179</v>
      </c>
      <c r="J353" s="308" t="s">
        <v>131</v>
      </c>
      <c r="K353" s="308" t="s">
        <v>250</v>
      </c>
      <c r="L353" s="318">
        <v>44536</v>
      </c>
      <c r="M353" s="309"/>
      <c r="N353" s="309"/>
      <c r="O353" s="318"/>
      <c r="P353" s="310" t="s">
        <v>247</v>
      </c>
      <c r="Q353" s="311" t="s">
        <v>1256</v>
      </c>
      <c r="R353" s="310" t="s">
        <v>134</v>
      </c>
      <c r="S353" s="312">
        <v>0</v>
      </c>
      <c r="T353" s="312">
        <v>5000000</v>
      </c>
      <c r="U353" s="312"/>
      <c r="V353" s="313">
        <v>5000000</v>
      </c>
      <c r="W353" s="312">
        <v>0</v>
      </c>
      <c r="X353" s="312">
        <v>0</v>
      </c>
      <c r="Y353" s="312">
        <v>0</v>
      </c>
      <c r="Z353" s="314">
        <v>200000</v>
      </c>
      <c r="AA353" s="312">
        <v>0</v>
      </c>
      <c r="AB353" s="312">
        <v>730000</v>
      </c>
      <c r="AC353" s="315">
        <v>930000</v>
      </c>
      <c r="AD353" s="312" t="s">
        <v>1246</v>
      </c>
      <c r="AE353" s="316">
        <v>26</v>
      </c>
      <c r="AF353" s="316">
        <v>18</v>
      </c>
      <c r="AG353" s="316">
        <v>0</v>
      </c>
      <c r="AH353" s="316">
        <v>0</v>
      </c>
      <c r="AI353" s="316">
        <v>0</v>
      </c>
      <c r="AJ353" s="316">
        <v>18</v>
      </c>
      <c r="AK353" s="316">
        <v>0</v>
      </c>
      <c r="AL353" s="316">
        <v>0</v>
      </c>
      <c r="AM353" s="316">
        <v>0</v>
      </c>
      <c r="AN353" s="316">
        <v>0</v>
      </c>
      <c r="AO353" s="316">
        <v>0</v>
      </c>
      <c r="AP353" s="316">
        <v>0</v>
      </c>
      <c r="AQ353" s="312">
        <v>3461538.4615000002</v>
      </c>
      <c r="AR353" s="312">
        <v>0</v>
      </c>
      <c r="AS353" s="312">
        <v>0</v>
      </c>
      <c r="AT353" s="312">
        <v>3461538.4615000002</v>
      </c>
      <c r="AU353" s="312">
        <v>0</v>
      </c>
      <c r="AV353" s="312">
        <v>0</v>
      </c>
      <c r="AW353" s="312">
        <v>0</v>
      </c>
      <c r="AX353" s="312">
        <v>200000</v>
      </c>
      <c r="AY353" s="218">
        <v>0</v>
      </c>
      <c r="AZ353" s="312">
        <v>0</v>
      </c>
      <c r="BA353" s="218">
        <v>0</v>
      </c>
      <c r="BB353" s="312">
        <v>0</v>
      </c>
      <c r="BC353" s="312">
        <v>0</v>
      </c>
      <c r="BD353" s="312">
        <v>505385</v>
      </c>
      <c r="BE353" s="312">
        <v>705385</v>
      </c>
      <c r="BF353" s="218">
        <v>0</v>
      </c>
      <c r="BG353" s="218">
        <v>0</v>
      </c>
      <c r="BH353" s="218">
        <v>0</v>
      </c>
      <c r="BI353" s="218">
        <v>0</v>
      </c>
      <c r="BJ353" s="218">
        <v>0</v>
      </c>
      <c r="BK353" s="218">
        <v>0</v>
      </c>
      <c r="BL353" s="218">
        <v>0</v>
      </c>
      <c r="BM353" s="218">
        <v>0</v>
      </c>
      <c r="BN353" s="218">
        <v>0</v>
      </c>
      <c r="BO353" s="218">
        <v>0</v>
      </c>
      <c r="BP353" s="218">
        <v>0</v>
      </c>
      <c r="BQ353" s="312">
        <v>0</v>
      </c>
      <c r="BR353" s="218">
        <v>0</v>
      </c>
      <c r="BS353" s="312">
        <v>0</v>
      </c>
      <c r="BT353" s="315">
        <v>4166923.4615000002</v>
      </c>
      <c r="BU353" s="312">
        <v>0</v>
      </c>
      <c r="BV353" s="312">
        <v>200000</v>
      </c>
      <c r="BW353" s="312">
        <v>505385</v>
      </c>
      <c r="BX353" s="312">
        <v>0</v>
      </c>
      <c r="BY353" s="312">
        <v>0</v>
      </c>
      <c r="BZ353" s="312">
        <v>0</v>
      </c>
      <c r="CA353" s="312">
        <v>0</v>
      </c>
      <c r="CB353" s="312">
        <v>0</v>
      </c>
      <c r="CC353" s="312">
        <v>0</v>
      </c>
      <c r="CD353" s="312">
        <v>0</v>
      </c>
      <c r="CE353" s="312">
        <v>0</v>
      </c>
      <c r="CF353" s="312">
        <v>705385</v>
      </c>
      <c r="CG353" s="312">
        <v>3461538.4615000002</v>
      </c>
      <c r="CH353" s="312">
        <v>416692.34620000003</v>
      </c>
      <c r="CI353" s="312">
        <v>0</v>
      </c>
      <c r="CJ353" s="312">
        <v>416692.34620000003</v>
      </c>
      <c r="CK353" s="312">
        <v>0</v>
      </c>
      <c r="CL353" s="312">
        <v>0</v>
      </c>
      <c r="CM353" s="312">
        <v>0</v>
      </c>
      <c r="CN353" s="312">
        <v>0</v>
      </c>
      <c r="CO353" s="312">
        <v>0</v>
      </c>
      <c r="CP353" s="312">
        <v>0</v>
      </c>
      <c r="CQ353" s="312">
        <v>0</v>
      </c>
      <c r="CR353" s="312">
        <v>3750231</v>
      </c>
      <c r="CS353" s="312">
        <v>0</v>
      </c>
      <c r="CT353" s="315">
        <v>3750231</v>
      </c>
      <c r="CU353" s="312">
        <v>0</v>
      </c>
      <c r="CV353" s="312">
        <v>0</v>
      </c>
      <c r="CW353" s="312">
        <v>0</v>
      </c>
      <c r="CX353" s="312"/>
      <c r="CY353" s="312">
        <v>0</v>
      </c>
      <c r="CZ353" s="312">
        <v>0</v>
      </c>
      <c r="DA353" s="312">
        <v>0</v>
      </c>
      <c r="DB353" s="312">
        <v>0</v>
      </c>
      <c r="DC353" s="312">
        <v>4166923</v>
      </c>
      <c r="DD353" s="312"/>
      <c r="DE353" s="312" t="s">
        <v>982</v>
      </c>
      <c r="DF353" s="312">
        <v>416666.66666666698</v>
      </c>
      <c r="DG353" s="310" t="s">
        <v>212</v>
      </c>
      <c r="DH353" s="310" t="s">
        <v>1235</v>
      </c>
      <c r="DI353" s="310" t="s">
        <v>1237</v>
      </c>
      <c r="DJ353" s="312"/>
      <c r="DK353" s="312"/>
      <c r="DL353" s="312"/>
      <c r="DM353" s="310"/>
      <c r="DN353" s="312"/>
      <c r="DO353" s="312"/>
      <c r="DP353" s="312"/>
      <c r="DQ353" s="312"/>
      <c r="DR353" s="317"/>
      <c r="DS353" s="317"/>
      <c r="DT353" s="305"/>
    </row>
    <row r="354" spans="1:124" s="304" customFormat="1" ht="20.25" customHeight="1" x14ac:dyDescent="0.35">
      <c r="A354" s="307">
        <v>351</v>
      </c>
      <c r="B354" s="307" t="s">
        <v>1174</v>
      </c>
      <c r="C354" s="308" t="s">
        <v>741</v>
      </c>
      <c r="D354" s="308" t="s">
        <v>192</v>
      </c>
      <c r="E354" s="308" t="s">
        <v>193</v>
      </c>
      <c r="F354" s="307" t="s">
        <v>151</v>
      </c>
      <c r="G354" s="308" t="s">
        <v>194</v>
      </c>
      <c r="H354" s="308" t="s">
        <v>169</v>
      </c>
      <c r="I354" s="308" t="s">
        <v>179</v>
      </c>
      <c r="J354" s="308" t="s">
        <v>131</v>
      </c>
      <c r="K354" s="308" t="s">
        <v>250</v>
      </c>
      <c r="L354" s="318">
        <v>44536</v>
      </c>
      <c r="M354" s="309"/>
      <c r="N354" s="309"/>
      <c r="O354" s="318"/>
      <c r="P354" s="310" t="s">
        <v>247</v>
      </c>
      <c r="Q354" s="311" t="s">
        <v>1256</v>
      </c>
      <c r="R354" s="310" t="s">
        <v>134</v>
      </c>
      <c r="S354" s="312">
        <v>0</v>
      </c>
      <c r="T354" s="312">
        <v>5000000</v>
      </c>
      <c r="U354" s="312"/>
      <c r="V354" s="313">
        <v>5000000</v>
      </c>
      <c r="W354" s="312">
        <v>0</v>
      </c>
      <c r="X354" s="312">
        <v>0</v>
      </c>
      <c r="Y354" s="312">
        <v>0</v>
      </c>
      <c r="Z354" s="314">
        <v>200000</v>
      </c>
      <c r="AA354" s="312">
        <v>0</v>
      </c>
      <c r="AB354" s="312">
        <v>730000</v>
      </c>
      <c r="AC354" s="315">
        <v>930000</v>
      </c>
      <c r="AD354" s="312" t="s">
        <v>1246</v>
      </c>
      <c r="AE354" s="316">
        <v>26</v>
      </c>
      <c r="AF354" s="316">
        <v>18</v>
      </c>
      <c r="AG354" s="316">
        <v>0</v>
      </c>
      <c r="AH354" s="316">
        <v>0</v>
      </c>
      <c r="AI354" s="316">
        <v>0</v>
      </c>
      <c r="AJ354" s="316">
        <v>18</v>
      </c>
      <c r="AK354" s="316">
        <v>0</v>
      </c>
      <c r="AL354" s="316">
        <v>0</v>
      </c>
      <c r="AM354" s="316">
        <v>0</v>
      </c>
      <c r="AN354" s="316">
        <v>0</v>
      </c>
      <c r="AO354" s="316">
        <v>0</v>
      </c>
      <c r="AP354" s="316">
        <v>0</v>
      </c>
      <c r="AQ354" s="312">
        <v>3461538.4615000002</v>
      </c>
      <c r="AR354" s="312">
        <v>0</v>
      </c>
      <c r="AS354" s="312">
        <v>0</v>
      </c>
      <c r="AT354" s="312">
        <v>3461538.4615000002</v>
      </c>
      <c r="AU354" s="312">
        <v>0</v>
      </c>
      <c r="AV354" s="312">
        <v>0</v>
      </c>
      <c r="AW354" s="312">
        <v>0</v>
      </c>
      <c r="AX354" s="312">
        <v>200000</v>
      </c>
      <c r="AY354" s="218">
        <v>0</v>
      </c>
      <c r="AZ354" s="312">
        <v>0</v>
      </c>
      <c r="BA354" s="218">
        <v>0</v>
      </c>
      <c r="BB354" s="312">
        <v>0</v>
      </c>
      <c r="BC354" s="312">
        <v>0</v>
      </c>
      <c r="BD354" s="312">
        <v>505385</v>
      </c>
      <c r="BE354" s="312">
        <v>705385</v>
      </c>
      <c r="BF354" s="218">
        <v>0</v>
      </c>
      <c r="BG354" s="218">
        <v>0</v>
      </c>
      <c r="BH354" s="218">
        <v>0</v>
      </c>
      <c r="BI354" s="218">
        <v>0</v>
      </c>
      <c r="BJ354" s="218">
        <v>0</v>
      </c>
      <c r="BK354" s="218">
        <v>0</v>
      </c>
      <c r="BL354" s="218">
        <v>0</v>
      </c>
      <c r="BM354" s="218">
        <v>0</v>
      </c>
      <c r="BN354" s="218">
        <v>0</v>
      </c>
      <c r="BO354" s="218">
        <v>0</v>
      </c>
      <c r="BP354" s="218">
        <v>0</v>
      </c>
      <c r="BQ354" s="312">
        <v>0</v>
      </c>
      <c r="BR354" s="218">
        <v>0</v>
      </c>
      <c r="BS354" s="312">
        <v>0</v>
      </c>
      <c r="BT354" s="315">
        <v>4166923.4615000002</v>
      </c>
      <c r="BU354" s="312">
        <v>0</v>
      </c>
      <c r="BV354" s="312">
        <v>200000</v>
      </c>
      <c r="BW354" s="312">
        <v>505385</v>
      </c>
      <c r="BX354" s="312">
        <v>0</v>
      </c>
      <c r="BY354" s="312">
        <v>0</v>
      </c>
      <c r="BZ354" s="312">
        <v>0</v>
      </c>
      <c r="CA354" s="312">
        <v>0</v>
      </c>
      <c r="CB354" s="312">
        <v>0</v>
      </c>
      <c r="CC354" s="312">
        <v>0</v>
      </c>
      <c r="CD354" s="312">
        <v>0</v>
      </c>
      <c r="CE354" s="312">
        <v>0</v>
      </c>
      <c r="CF354" s="312">
        <v>705385</v>
      </c>
      <c r="CG354" s="312">
        <v>3461538.4615000002</v>
      </c>
      <c r="CH354" s="312">
        <v>416692.34620000003</v>
      </c>
      <c r="CI354" s="312">
        <v>0</v>
      </c>
      <c r="CJ354" s="312">
        <v>416692.34620000003</v>
      </c>
      <c r="CK354" s="312">
        <v>0</v>
      </c>
      <c r="CL354" s="312">
        <v>0</v>
      </c>
      <c r="CM354" s="312">
        <v>0</v>
      </c>
      <c r="CN354" s="312">
        <v>0</v>
      </c>
      <c r="CO354" s="312">
        <v>0</v>
      </c>
      <c r="CP354" s="312">
        <v>0</v>
      </c>
      <c r="CQ354" s="312">
        <v>0</v>
      </c>
      <c r="CR354" s="312">
        <v>3750231</v>
      </c>
      <c r="CS354" s="312">
        <v>0</v>
      </c>
      <c r="CT354" s="315">
        <v>3750231</v>
      </c>
      <c r="CU354" s="312">
        <v>0</v>
      </c>
      <c r="CV354" s="312">
        <v>0</v>
      </c>
      <c r="CW354" s="312">
        <v>0</v>
      </c>
      <c r="CX354" s="312"/>
      <c r="CY354" s="312">
        <v>0</v>
      </c>
      <c r="CZ354" s="312">
        <v>0</v>
      </c>
      <c r="DA354" s="312">
        <v>0</v>
      </c>
      <c r="DB354" s="312">
        <v>0</v>
      </c>
      <c r="DC354" s="312">
        <v>4166923</v>
      </c>
      <c r="DD354" s="312"/>
      <c r="DE354" s="312" t="s">
        <v>982</v>
      </c>
      <c r="DF354" s="312">
        <v>416666.66666666698</v>
      </c>
      <c r="DG354" s="310" t="s">
        <v>212</v>
      </c>
      <c r="DH354" s="310" t="s">
        <v>1235</v>
      </c>
      <c r="DI354" s="310" t="s">
        <v>1237</v>
      </c>
      <c r="DJ354" s="312"/>
      <c r="DK354" s="312"/>
      <c r="DL354" s="312"/>
      <c r="DM354" s="310"/>
      <c r="DN354" s="312"/>
      <c r="DO354" s="312"/>
      <c r="DP354" s="312"/>
      <c r="DQ354" s="312"/>
      <c r="DR354" s="317"/>
      <c r="DS354" s="317"/>
      <c r="DT354" s="305"/>
    </row>
    <row r="355" spans="1:124" s="304" customFormat="1" ht="20.25" customHeight="1" x14ac:dyDescent="0.35">
      <c r="A355" s="307">
        <v>352</v>
      </c>
      <c r="B355" s="307" t="s">
        <v>1175</v>
      </c>
      <c r="C355" s="308" t="s">
        <v>745</v>
      </c>
      <c r="D355" s="308" t="s">
        <v>192</v>
      </c>
      <c r="E355" s="308" t="s">
        <v>193</v>
      </c>
      <c r="F355" s="307" t="s">
        <v>151</v>
      </c>
      <c r="G355" s="308" t="s">
        <v>194</v>
      </c>
      <c r="H355" s="308" t="s">
        <v>129</v>
      </c>
      <c r="I355" s="308" t="s">
        <v>179</v>
      </c>
      <c r="J355" s="308" t="s">
        <v>131</v>
      </c>
      <c r="K355" s="308" t="s">
        <v>250</v>
      </c>
      <c r="L355" s="318">
        <v>44545</v>
      </c>
      <c r="M355" s="309"/>
      <c r="N355" s="309"/>
      <c r="O355" s="318"/>
      <c r="P355" s="310" t="s">
        <v>247</v>
      </c>
      <c r="Q355" s="311" t="s">
        <v>1256</v>
      </c>
      <c r="R355" s="310" t="s">
        <v>134</v>
      </c>
      <c r="S355" s="312">
        <v>0</v>
      </c>
      <c r="T355" s="312">
        <v>5000000</v>
      </c>
      <c r="U355" s="312"/>
      <c r="V355" s="313">
        <v>5000000</v>
      </c>
      <c r="W355" s="312">
        <v>0</v>
      </c>
      <c r="X355" s="312">
        <v>0</v>
      </c>
      <c r="Y355" s="312">
        <v>0</v>
      </c>
      <c r="Z355" s="314">
        <v>200000</v>
      </c>
      <c r="AA355" s="312">
        <v>0</v>
      </c>
      <c r="AB355" s="312">
        <v>730000</v>
      </c>
      <c r="AC355" s="315">
        <v>930000</v>
      </c>
      <c r="AD355" s="312" t="s">
        <v>1246</v>
      </c>
      <c r="AE355" s="316">
        <v>26</v>
      </c>
      <c r="AF355" s="316">
        <v>10</v>
      </c>
      <c r="AG355" s="316">
        <v>0</v>
      </c>
      <c r="AH355" s="316">
        <v>0</v>
      </c>
      <c r="AI355" s="316">
        <v>0</v>
      </c>
      <c r="AJ355" s="316">
        <v>10</v>
      </c>
      <c r="AK355" s="316">
        <v>0</v>
      </c>
      <c r="AL355" s="316">
        <v>0</v>
      </c>
      <c r="AM355" s="316">
        <v>0</v>
      </c>
      <c r="AN355" s="316">
        <v>0</v>
      </c>
      <c r="AO355" s="316">
        <v>0</v>
      </c>
      <c r="AP355" s="316">
        <v>0</v>
      </c>
      <c r="AQ355" s="312">
        <v>1923076.9231</v>
      </c>
      <c r="AR355" s="312">
        <v>0</v>
      </c>
      <c r="AS355" s="312">
        <v>0</v>
      </c>
      <c r="AT355" s="312">
        <v>1923076.9231</v>
      </c>
      <c r="AU355" s="312">
        <v>0</v>
      </c>
      <c r="AV355" s="312">
        <v>0</v>
      </c>
      <c r="AW355" s="312">
        <v>0</v>
      </c>
      <c r="AX355" s="312">
        <v>100000</v>
      </c>
      <c r="AY355" s="218">
        <v>0</v>
      </c>
      <c r="AZ355" s="312">
        <v>0</v>
      </c>
      <c r="BA355" s="218">
        <v>0</v>
      </c>
      <c r="BB355" s="312">
        <v>0</v>
      </c>
      <c r="BC355" s="312">
        <v>0</v>
      </c>
      <c r="BD355" s="312">
        <v>280769</v>
      </c>
      <c r="BE355" s="312">
        <v>380769</v>
      </c>
      <c r="BF355" s="218">
        <v>0</v>
      </c>
      <c r="BG355" s="218">
        <v>0</v>
      </c>
      <c r="BH355" s="218">
        <v>0</v>
      </c>
      <c r="BI355" s="218">
        <v>0</v>
      </c>
      <c r="BJ355" s="218">
        <v>0</v>
      </c>
      <c r="BK355" s="218">
        <v>0</v>
      </c>
      <c r="BL355" s="218">
        <v>0</v>
      </c>
      <c r="BM355" s="218">
        <v>0</v>
      </c>
      <c r="BN355" s="218">
        <v>0</v>
      </c>
      <c r="BO355" s="218">
        <v>0</v>
      </c>
      <c r="BP355" s="218">
        <v>0</v>
      </c>
      <c r="BQ355" s="312">
        <v>0</v>
      </c>
      <c r="BR355" s="218">
        <v>0</v>
      </c>
      <c r="BS355" s="312">
        <v>0</v>
      </c>
      <c r="BT355" s="315">
        <v>2303845.9230999998</v>
      </c>
      <c r="BU355" s="312">
        <v>0</v>
      </c>
      <c r="BV355" s="312">
        <v>100000</v>
      </c>
      <c r="BW355" s="312">
        <v>280769</v>
      </c>
      <c r="BX355" s="312">
        <v>0</v>
      </c>
      <c r="BY355" s="312">
        <v>0</v>
      </c>
      <c r="BZ355" s="312">
        <v>0</v>
      </c>
      <c r="CA355" s="312">
        <v>0</v>
      </c>
      <c r="CB355" s="312">
        <v>0</v>
      </c>
      <c r="CC355" s="312">
        <v>0</v>
      </c>
      <c r="CD355" s="312">
        <v>0</v>
      </c>
      <c r="CE355" s="312">
        <v>0</v>
      </c>
      <c r="CF355" s="312">
        <v>380769</v>
      </c>
      <c r="CG355" s="312">
        <v>1923076.9231</v>
      </c>
      <c r="CH355" s="312">
        <v>230384.59229999999</v>
      </c>
      <c r="CI355" s="312">
        <v>0</v>
      </c>
      <c r="CJ355" s="312">
        <v>230384.59229999999</v>
      </c>
      <c r="CK355" s="312">
        <v>0</v>
      </c>
      <c r="CL355" s="312">
        <v>0</v>
      </c>
      <c r="CM355" s="312">
        <v>0</v>
      </c>
      <c r="CN355" s="312">
        <v>0</v>
      </c>
      <c r="CO355" s="312">
        <v>0</v>
      </c>
      <c r="CP355" s="312">
        <v>0</v>
      </c>
      <c r="CQ355" s="312">
        <v>0</v>
      </c>
      <c r="CR355" s="312">
        <v>2073461</v>
      </c>
      <c r="CS355" s="312">
        <v>0</v>
      </c>
      <c r="CT355" s="315">
        <v>2073461</v>
      </c>
      <c r="CU355" s="312">
        <v>0</v>
      </c>
      <c r="CV355" s="312">
        <v>0</v>
      </c>
      <c r="CW355" s="312">
        <v>0</v>
      </c>
      <c r="CX355" s="312"/>
      <c r="CY355" s="312">
        <v>0</v>
      </c>
      <c r="CZ355" s="312">
        <v>0</v>
      </c>
      <c r="DA355" s="312">
        <v>0</v>
      </c>
      <c r="DB355" s="312">
        <v>0</v>
      </c>
      <c r="DC355" s="312">
        <v>2303846</v>
      </c>
      <c r="DD355" s="312"/>
      <c r="DE355" s="312" t="s">
        <v>980</v>
      </c>
      <c r="DF355" s="312">
        <v>416666.66666666698</v>
      </c>
      <c r="DG355" s="310" t="s">
        <v>200</v>
      </c>
      <c r="DH355" s="310" t="s">
        <v>1235</v>
      </c>
      <c r="DI355" s="310" t="s">
        <v>1236</v>
      </c>
      <c r="DJ355" s="312"/>
      <c r="DK355" s="312"/>
      <c r="DL355" s="312"/>
      <c r="DM355" s="310"/>
      <c r="DN355" s="312"/>
      <c r="DO355" s="312"/>
      <c r="DP355" s="312"/>
      <c r="DQ355" s="312"/>
      <c r="DR355" s="317"/>
      <c r="DS355" s="317"/>
      <c r="DT355" s="305"/>
    </row>
    <row r="356" spans="1:124" s="304" customFormat="1" ht="20.25" customHeight="1" x14ac:dyDescent="0.35">
      <c r="A356" s="307">
        <v>353</v>
      </c>
      <c r="B356" s="307" t="s">
        <v>1176</v>
      </c>
      <c r="C356" s="308" t="s">
        <v>751</v>
      </c>
      <c r="D356" s="308" t="s">
        <v>192</v>
      </c>
      <c r="E356" s="308" t="s">
        <v>193</v>
      </c>
      <c r="F356" s="307" t="s">
        <v>151</v>
      </c>
      <c r="G356" s="308" t="s">
        <v>194</v>
      </c>
      <c r="H356" s="308" t="s">
        <v>169</v>
      </c>
      <c r="I356" s="308" t="s">
        <v>179</v>
      </c>
      <c r="J356" s="308" t="s">
        <v>131</v>
      </c>
      <c r="K356" s="308" t="s">
        <v>250</v>
      </c>
      <c r="L356" s="318">
        <v>44545</v>
      </c>
      <c r="M356" s="309"/>
      <c r="N356" s="309"/>
      <c r="O356" s="318"/>
      <c r="P356" s="310" t="s">
        <v>247</v>
      </c>
      <c r="Q356" s="311" t="s">
        <v>1256</v>
      </c>
      <c r="R356" s="310" t="s">
        <v>134</v>
      </c>
      <c r="S356" s="312">
        <v>0</v>
      </c>
      <c r="T356" s="312">
        <v>5000000</v>
      </c>
      <c r="U356" s="312"/>
      <c r="V356" s="313">
        <v>5000000</v>
      </c>
      <c r="W356" s="312">
        <v>0</v>
      </c>
      <c r="X356" s="312">
        <v>0</v>
      </c>
      <c r="Y356" s="312">
        <v>0</v>
      </c>
      <c r="Z356" s="314">
        <v>200000</v>
      </c>
      <c r="AA356" s="312">
        <v>0</v>
      </c>
      <c r="AB356" s="312">
        <v>730000</v>
      </c>
      <c r="AC356" s="315">
        <v>930000</v>
      </c>
      <c r="AD356" s="312" t="s">
        <v>1246</v>
      </c>
      <c r="AE356" s="316">
        <v>26</v>
      </c>
      <c r="AF356" s="316">
        <v>10</v>
      </c>
      <c r="AG356" s="316">
        <v>0</v>
      </c>
      <c r="AH356" s="316">
        <v>0</v>
      </c>
      <c r="AI356" s="316">
        <v>0</v>
      </c>
      <c r="AJ356" s="316">
        <v>10</v>
      </c>
      <c r="AK356" s="316">
        <v>0</v>
      </c>
      <c r="AL356" s="316">
        <v>0</v>
      </c>
      <c r="AM356" s="316">
        <v>0</v>
      </c>
      <c r="AN356" s="316">
        <v>0</v>
      </c>
      <c r="AO356" s="316">
        <v>0</v>
      </c>
      <c r="AP356" s="316">
        <v>0</v>
      </c>
      <c r="AQ356" s="312">
        <v>1923076.9231</v>
      </c>
      <c r="AR356" s="312">
        <v>0</v>
      </c>
      <c r="AS356" s="312">
        <v>0</v>
      </c>
      <c r="AT356" s="312">
        <v>1923076.9231</v>
      </c>
      <c r="AU356" s="312">
        <v>0</v>
      </c>
      <c r="AV356" s="312">
        <v>0</v>
      </c>
      <c r="AW356" s="312">
        <v>0</v>
      </c>
      <c r="AX356" s="312">
        <v>100000</v>
      </c>
      <c r="AY356" s="218">
        <v>0</v>
      </c>
      <c r="AZ356" s="312">
        <v>0</v>
      </c>
      <c r="BA356" s="218">
        <v>0</v>
      </c>
      <c r="BB356" s="312">
        <v>0</v>
      </c>
      <c r="BC356" s="312">
        <v>0</v>
      </c>
      <c r="BD356" s="312">
        <v>280769</v>
      </c>
      <c r="BE356" s="312">
        <v>380769</v>
      </c>
      <c r="BF356" s="218">
        <v>0</v>
      </c>
      <c r="BG356" s="218">
        <v>0</v>
      </c>
      <c r="BH356" s="218">
        <v>0</v>
      </c>
      <c r="BI356" s="218">
        <v>0</v>
      </c>
      <c r="BJ356" s="218">
        <v>0</v>
      </c>
      <c r="BK356" s="218">
        <v>0</v>
      </c>
      <c r="BL356" s="218">
        <v>0</v>
      </c>
      <c r="BM356" s="218">
        <v>0</v>
      </c>
      <c r="BN356" s="218">
        <v>0</v>
      </c>
      <c r="BO356" s="218">
        <v>0</v>
      </c>
      <c r="BP356" s="218">
        <v>0</v>
      </c>
      <c r="BQ356" s="312">
        <v>0</v>
      </c>
      <c r="BR356" s="218">
        <v>0</v>
      </c>
      <c r="BS356" s="312">
        <v>0</v>
      </c>
      <c r="BT356" s="315">
        <v>2303845.9230999998</v>
      </c>
      <c r="BU356" s="312">
        <v>0</v>
      </c>
      <c r="BV356" s="312">
        <v>100000</v>
      </c>
      <c r="BW356" s="312">
        <v>280769</v>
      </c>
      <c r="BX356" s="312">
        <v>0</v>
      </c>
      <c r="BY356" s="312">
        <v>0</v>
      </c>
      <c r="BZ356" s="312">
        <v>0</v>
      </c>
      <c r="CA356" s="312">
        <v>0</v>
      </c>
      <c r="CB356" s="312">
        <v>0</v>
      </c>
      <c r="CC356" s="312">
        <v>0</v>
      </c>
      <c r="CD356" s="312">
        <v>0</v>
      </c>
      <c r="CE356" s="312">
        <v>0</v>
      </c>
      <c r="CF356" s="312">
        <v>380769</v>
      </c>
      <c r="CG356" s="312">
        <v>1923076.9231</v>
      </c>
      <c r="CH356" s="312">
        <v>230384.59229999999</v>
      </c>
      <c r="CI356" s="312">
        <v>0</v>
      </c>
      <c r="CJ356" s="312">
        <v>230384.59229999999</v>
      </c>
      <c r="CK356" s="312">
        <v>0</v>
      </c>
      <c r="CL356" s="312">
        <v>0</v>
      </c>
      <c r="CM356" s="312">
        <v>0</v>
      </c>
      <c r="CN356" s="312">
        <v>0</v>
      </c>
      <c r="CO356" s="312">
        <v>0</v>
      </c>
      <c r="CP356" s="312">
        <v>0</v>
      </c>
      <c r="CQ356" s="312">
        <v>0</v>
      </c>
      <c r="CR356" s="312">
        <v>2073461</v>
      </c>
      <c r="CS356" s="312">
        <v>0</v>
      </c>
      <c r="CT356" s="315">
        <v>2073461</v>
      </c>
      <c r="CU356" s="312">
        <v>0</v>
      </c>
      <c r="CV356" s="312">
        <v>0</v>
      </c>
      <c r="CW356" s="312">
        <v>0</v>
      </c>
      <c r="CX356" s="312"/>
      <c r="CY356" s="312">
        <v>0</v>
      </c>
      <c r="CZ356" s="312">
        <v>0</v>
      </c>
      <c r="DA356" s="312">
        <v>0</v>
      </c>
      <c r="DB356" s="312">
        <v>0</v>
      </c>
      <c r="DC356" s="312">
        <v>2303846</v>
      </c>
      <c r="DD356" s="312"/>
      <c r="DE356" s="312" t="s">
        <v>982</v>
      </c>
      <c r="DF356" s="312">
        <v>416666.66666666698</v>
      </c>
      <c r="DG356" s="310" t="s">
        <v>206</v>
      </c>
      <c r="DH356" s="310" t="s">
        <v>1235</v>
      </c>
      <c r="DI356" s="310" t="s">
        <v>1237</v>
      </c>
      <c r="DJ356" s="312"/>
      <c r="DK356" s="312"/>
      <c r="DL356" s="312"/>
      <c r="DM356" s="310"/>
      <c r="DN356" s="312"/>
      <c r="DO356" s="312"/>
      <c r="DP356" s="312"/>
      <c r="DQ356" s="312"/>
      <c r="DR356" s="317"/>
      <c r="DS356" s="317"/>
      <c r="DT356" s="305"/>
    </row>
    <row r="357" spans="1:124" s="304" customFormat="1" ht="20.25" customHeight="1" x14ac:dyDescent="0.35">
      <c r="A357" s="307">
        <v>354</v>
      </c>
      <c r="B357" s="307" t="s">
        <v>1178</v>
      </c>
      <c r="C357" s="308" t="s">
        <v>142</v>
      </c>
      <c r="D357" s="308" t="s">
        <v>192</v>
      </c>
      <c r="E357" s="308" t="s">
        <v>193</v>
      </c>
      <c r="F357" s="307" t="s">
        <v>151</v>
      </c>
      <c r="G357" s="308" t="s">
        <v>194</v>
      </c>
      <c r="H357" s="308" t="s">
        <v>169</v>
      </c>
      <c r="I357" s="308" t="s">
        <v>179</v>
      </c>
      <c r="J357" s="308" t="s">
        <v>131</v>
      </c>
      <c r="K357" s="308" t="s">
        <v>132</v>
      </c>
      <c r="L357" s="318">
        <v>42188</v>
      </c>
      <c r="M357" s="309"/>
      <c r="N357" s="309"/>
      <c r="O357" s="318"/>
      <c r="P357" s="310" t="s">
        <v>133</v>
      </c>
      <c r="Q357" s="311" t="s">
        <v>774</v>
      </c>
      <c r="R357" s="310" t="s">
        <v>134</v>
      </c>
      <c r="S357" s="312">
        <v>0</v>
      </c>
      <c r="T357" s="312">
        <v>5000000</v>
      </c>
      <c r="U357" s="312"/>
      <c r="V357" s="313">
        <v>5000000</v>
      </c>
      <c r="W357" s="312">
        <v>0</v>
      </c>
      <c r="X357" s="312">
        <v>0</v>
      </c>
      <c r="Y357" s="312">
        <v>0</v>
      </c>
      <c r="Z357" s="314">
        <v>200000</v>
      </c>
      <c r="AA357" s="312">
        <v>0</v>
      </c>
      <c r="AB357" s="312">
        <v>730000</v>
      </c>
      <c r="AC357" s="315">
        <v>930000</v>
      </c>
      <c r="AD357" s="312" t="s">
        <v>1246</v>
      </c>
      <c r="AE357" s="316">
        <v>26</v>
      </c>
      <c r="AF357" s="316">
        <v>26</v>
      </c>
      <c r="AG357" s="316">
        <v>0</v>
      </c>
      <c r="AH357" s="316">
        <v>0</v>
      </c>
      <c r="AI357" s="316">
        <v>0</v>
      </c>
      <c r="AJ357" s="316">
        <v>26</v>
      </c>
      <c r="AK357" s="316">
        <v>0</v>
      </c>
      <c r="AL357" s="316">
        <v>0</v>
      </c>
      <c r="AM357" s="316">
        <v>0</v>
      </c>
      <c r="AN357" s="316">
        <v>0</v>
      </c>
      <c r="AO357" s="316">
        <v>0</v>
      </c>
      <c r="AP357" s="316">
        <v>0</v>
      </c>
      <c r="AQ357" s="312">
        <v>5000000</v>
      </c>
      <c r="AR357" s="312">
        <v>0</v>
      </c>
      <c r="AS357" s="312">
        <v>0</v>
      </c>
      <c r="AT357" s="312">
        <v>5000000</v>
      </c>
      <c r="AU357" s="312">
        <v>0</v>
      </c>
      <c r="AV357" s="312">
        <v>0</v>
      </c>
      <c r="AW357" s="312">
        <v>0</v>
      </c>
      <c r="AX357" s="312">
        <v>200000</v>
      </c>
      <c r="AY357" s="218">
        <v>0</v>
      </c>
      <c r="AZ357" s="312">
        <v>0</v>
      </c>
      <c r="BA357" s="218">
        <v>0</v>
      </c>
      <c r="BB357" s="312">
        <v>0</v>
      </c>
      <c r="BC357" s="312">
        <v>0</v>
      </c>
      <c r="BD357" s="312">
        <v>730000</v>
      </c>
      <c r="BE357" s="312">
        <v>930000</v>
      </c>
      <c r="BF357" s="218">
        <v>1497793</v>
      </c>
      <c r="BG357" s="218">
        <v>0</v>
      </c>
      <c r="BH357" s="218">
        <v>0</v>
      </c>
      <c r="BI357" s="218">
        <v>0</v>
      </c>
      <c r="BJ357" s="218">
        <v>0</v>
      </c>
      <c r="BK357" s="218">
        <v>0</v>
      </c>
      <c r="BL357" s="218">
        <v>0</v>
      </c>
      <c r="BM357" s="218">
        <v>0</v>
      </c>
      <c r="BN357" s="218">
        <v>0</v>
      </c>
      <c r="BO357" s="218">
        <v>0</v>
      </c>
      <c r="BP357" s="218">
        <v>0</v>
      </c>
      <c r="BQ357" s="312">
        <v>0</v>
      </c>
      <c r="BR357" s="218">
        <v>0</v>
      </c>
      <c r="BS357" s="312">
        <v>1497793</v>
      </c>
      <c r="BT357" s="315">
        <v>7427793</v>
      </c>
      <c r="BU357" s="312">
        <v>0</v>
      </c>
      <c r="BV357" s="312">
        <v>200000</v>
      </c>
      <c r="BW357" s="312">
        <v>730000</v>
      </c>
      <c r="BX357" s="312">
        <v>11000000</v>
      </c>
      <c r="BY357" s="312">
        <v>1</v>
      </c>
      <c r="BZ357" s="312">
        <v>4400000</v>
      </c>
      <c r="CA357" s="312">
        <v>400000</v>
      </c>
      <c r="CB357" s="312">
        <v>50000</v>
      </c>
      <c r="CC357" s="312">
        <v>75000</v>
      </c>
      <c r="CD357" s="312">
        <v>0</v>
      </c>
      <c r="CE357" s="312">
        <v>525000</v>
      </c>
      <c r="CF357" s="312">
        <v>16855000</v>
      </c>
      <c r="CG357" s="312">
        <v>0</v>
      </c>
      <c r="CH357" s="312">
        <v>0</v>
      </c>
      <c r="CI357" s="312">
        <v>0</v>
      </c>
      <c r="CJ357" s="312">
        <v>0</v>
      </c>
      <c r="CK357" s="312">
        <v>0</v>
      </c>
      <c r="CL357" s="312">
        <v>50000</v>
      </c>
      <c r="CM357" s="312">
        <v>6000</v>
      </c>
      <c r="CN357" s="312">
        <v>0</v>
      </c>
      <c r="CO357" s="312">
        <v>113600</v>
      </c>
      <c r="CP357" s="312">
        <v>0</v>
      </c>
      <c r="CQ357" s="312">
        <v>169600</v>
      </c>
      <c r="CR357" s="312">
        <v>6733193</v>
      </c>
      <c r="CS357" s="312">
        <v>0</v>
      </c>
      <c r="CT357" s="315">
        <v>6733193</v>
      </c>
      <c r="CU357" s="312">
        <v>850000</v>
      </c>
      <c r="CV357" s="312">
        <v>0</v>
      </c>
      <c r="CW357" s="312">
        <v>150000</v>
      </c>
      <c r="CX357" s="312"/>
      <c r="CY357" s="312">
        <v>0</v>
      </c>
      <c r="CZ357" s="312">
        <v>1000000</v>
      </c>
      <c r="DA357" s="312">
        <v>1525000</v>
      </c>
      <c r="DB357" s="312">
        <v>100000</v>
      </c>
      <c r="DC357" s="312">
        <v>8527793</v>
      </c>
      <c r="DD357" s="312"/>
      <c r="DE357" s="312" t="s">
        <v>982</v>
      </c>
      <c r="DF357" s="312">
        <v>416666.66666666698</v>
      </c>
      <c r="DG357" s="310" t="s">
        <v>206</v>
      </c>
      <c r="DH357" s="310" t="s">
        <v>1235</v>
      </c>
      <c r="DI357" s="310" t="s">
        <v>1237</v>
      </c>
      <c r="DJ357" s="312"/>
      <c r="DK357" s="312"/>
      <c r="DL357" s="312"/>
      <c r="DM357" s="310"/>
      <c r="DN357" s="312"/>
      <c r="DO357" s="312"/>
      <c r="DP357" s="312"/>
      <c r="DQ357" s="312"/>
      <c r="DR357" s="317"/>
      <c r="DS357" s="317"/>
      <c r="DT357" s="305"/>
    </row>
    <row r="358" spans="1:124" s="304" customFormat="1" ht="20.25" customHeight="1" x14ac:dyDescent="0.35">
      <c r="A358" s="307">
        <v>355</v>
      </c>
      <c r="B358" s="307" t="s">
        <v>1180</v>
      </c>
      <c r="C358" s="308" t="s">
        <v>558</v>
      </c>
      <c r="D358" s="308" t="s">
        <v>192</v>
      </c>
      <c r="E358" s="308" t="s">
        <v>193</v>
      </c>
      <c r="F358" s="307" t="s">
        <v>151</v>
      </c>
      <c r="G358" s="308" t="s">
        <v>194</v>
      </c>
      <c r="H358" s="308" t="s">
        <v>129</v>
      </c>
      <c r="I358" s="308" t="s">
        <v>179</v>
      </c>
      <c r="J358" s="308" t="s">
        <v>131</v>
      </c>
      <c r="K358" s="308" t="s">
        <v>132</v>
      </c>
      <c r="L358" s="318">
        <v>42420</v>
      </c>
      <c r="M358" s="309"/>
      <c r="N358" s="309"/>
      <c r="O358" s="318"/>
      <c r="P358" s="310" t="s">
        <v>133</v>
      </c>
      <c r="Q358" s="311" t="s">
        <v>774</v>
      </c>
      <c r="R358" s="310" t="s">
        <v>134</v>
      </c>
      <c r="S358" s="312">
        <v>0</v>
      </c>
      <c r="T358" s="312">
        <v>5000000</v>
      </c>
      <c r="U358" s="312"/>
      <c r="V358" s="313">
        <v>5000000</v>
      </c>
      <c r="W358" s="312">
        <v>0</v>
      </c>
      <c r="X358" s="312">
        <v>0</v>
      </c>
      <c r="Y358" s="312">
        <v>0</v>
      </c>
      <c r="Z358" s="314">
        <v>200000</v>
      </c>
      <c r="AA358" s="312">
        <v>0</v>
      </c>
      <c r="AB358" s="312">
        <v>730000</v>
      </c>
      <c r="AC358" s="315">
        <v>930000</v>
      </c>
      <c r="AD358" s="312" t="s">
        <v>1246</v>
      </c>
      <c r="AE358" s="316">
        <v>26</v>
      </c>
      <c r="AF358" s="316">
        <v>26</v>
      </c>
      <c r="AG358" s="316">
        <v>0</v>
      </c>
      <c r="AH358" s="316">
        <v>0</v>
      </c>
      <c r="AI358" s="316">
        <v>0</v>
      </c>
      <c r="AJ358" s="316">
        <v>26</v>
      </c>
      <c r="AK358" s="316">
        <v>0</v>
      </c>
      <c r="AL358" s="316">
        <v>0</v>
      </c>
      <c r="AM358" s="316">
        <v>0</v>
      </c>
      <c r="AN358" s="316">
        <v>0</v>
      </c>
      <c r="AO358" s="316">
        <v>0</v>
      </c>
      <c r="AP358" s="316">
        <v>0</v>
      </c>
      <c r="AQ358" s="312">
        <v>5000000</v>
      </c>
      <c r="AR358" s="312">
        <v>0</v>
      </c>
      <c r="AS358" s="312">
        <v>0</v>
      </c>
      <c r="AT358" s="312">
        <v>5000000</v>
      </c>
      <c r="AU358" s="312">
        <v>0</v>
      </c>
      <c r="AV358" s="312">
        <v>0</v>
      </c>
      <c r="AW358" s="312">
        <v>0</v>
      </c>
      <c r="AX358" s="312">
        <v>200000</v>
      </c>
      <c r="AY358" s="218">
        <v>0</v>
      </c>
      <c r="AZ358" s="312">
        <v>0</v>
      </c>
      <c r="BA358" s="218">
        <v>0</v>
      </c>
      <c r="BB358" s="312">
        <v>0</v>
      </c>
      <c r="BC358" s="312">
        <v>0</v>
      </c>
      <c r="BD358" s="312">
        <v>730000</v>
      </c>
      <c r="BE358" s="312">
        <v>930000</v>
      </c>
      <c r="BF358" s="218">
        <v>4433673</v>
      </c>
      <c r="BG358" s="218">
        <v>0</v>
      </c>
      <c r="BH358" s="218">
        <v>0</v>
      </c>
      <c r="BI358" s="218">
        <v>0</v>
      </c>
      <c r="BJ358" s="218">
        <v>0</v>
      </c>
      <c r="BK358" s="218">
        <v>400000</v>
      </c>
      <c r="BL358" s="218">
        <v>0</v>
      </c>
      <c r="BM358" s="218">
        <v>0</v>
      </c>
      <c r="BN358" s="218">
        <v>0</v>
      </c>
      <c r="BO358" s="218">
        <v>0</v>
      </c>
      <c r="BP358" s="218">
        <v>0</v>
      </c>
      <c r="BQ358" s="312">
        <v>0</v>
      </c>
      <c r="BR358" s="218">
        <v>0</v>
      </c>
      <c r="BS358" s="312">
        <v>4833673</v>
      </c>
      <c r="BT358" s="315">
        <v>10763673</v>
      </c>
      <c r="BU358" s="312">
        <v>0</v>
      </c>
      <c r="BV358" s="312">
        <v>200000</v>
      </c>
      <c r="BW358" s="312">
        <v>730000</v>
      </c>
      <c r="BX358" s="312">
        <v>11000000</v>
      </c>
      <c r="BY358" s="312">
        <v>1</v>
      </c>
      <c r="BZ358" s="312">
        <v>4400000</v>
      </c>
      <c r="CA358" s="312">
        <v>400000</v>
      </c>
      <c r="CB358" s="312">
        <v>50000</v>
      </c>
      <c r="CC358" s="312">
        <v>75000</v>
      </c>
      <c r="CD358" s="312">
        <v>0</v>
      </c>
      <c r="CE358" s="312">
        <v>525000</v>
      </c>
      <c r="CF358" s="312">
        <v>16855000</v>
      </c>
      <c r="CG358" s="312">
        <v>0</v>
      </c>
      <c r="CH358" s="312">
        <v>0</v>
      </c>
      <c r="CI358" s="312">
        <v>0</v>
      </c>
      <c r="CJ358" s="312">
        <v>0</v>
      </c>
      <c r="CK358" s="312">
        <v>0</v>
      </c>
      <c r="CL358" s="312">
        <v>50000</v>
      </c>
      <c r="CM358" s="312">
        <v>0</v>
      </c>
      <c r="CN358" s="312">
        <v>0</v>
      </c>
      <c r="CO358" s="312">
        <v>0</v>
      </c>
      <c r="CP358" s="312">
        <v>0</v>
      </c>
      <c r="CQ358" s="312">
        <v>50000</v>
      </c>
      <c r="CR358" s="312">
        <v>10188673</v>
      </c>
      <c r="CS358" s="312">
        <v>0</v>
      </c>
      <c r="CT358" s="315">
        <v>10188673</v>
      </c>
      <c r="CU358" s="312">
        <v>850000</v>
      </c>
      <c r="CV358" s="312">
        <v>0</v>
      </c>
      <c r="CW358" s="312">
        <v>150000</v>
      </c>
      <c r="CX358" s="312"/>
      <c r="CY358" s="312">
        <v>0</v>
      </c>
      <c r="CZ358" s="312">
        <v>1000000</v>
      </c>
      <c r="DA358" s="312">
        <v>1525000</v>
      </c>
      <c r="DB358" s="312">
        <v>100000</v>
      </c>
      <c r="DC358" s="312">
        <v>11863673</v>
      </c>
      <c r="DD358" s="312"/>
      <c r="DE358" s="312" t="s">
        <v>980</v>
      </c>
      <c r="DF358" s="312">
        <v>416666.66666666698</v>
      </c>
      <c r="DG358" s="310" t="s">
        <v>200</v>
      </c>
      <c r="DH358" s="310" t="s">
        <v>1235</v>
      </c>
      <c r="DI358" s="310" t="s">
        <v>1236</v>
      </c>
      <c r="DJ358" s="312"/>
      <c r="DK358" s="312"/>
      <c r="DL358" s="312"/>
      <c r="DM358" s="310"/>
      <c r="DN358" s="312"/>
      <c r="DO358" s="312"/>
      <c r="DP358" s="312"/>
      <c r="DQ358" s="312"/>
      <c r="DR358" s="317"/>
      <c r="DS358" s="317"/>
      <c r="DT358" s="305"/>
    </row>
    <row r="359" spans="1:124" s="304" customFormat="1" ht="20.25" customHeight="1" x14ac:dyDescent="0.35">
      <c r="A359" s="307">
        <v>356</v>
      </c>
      <c r="B359" s="307" t="s">
        <v>1181</v>
      </c>
      <c r="C359" s="308" t="s">
        <v>560</v>
      </c>
      <c r="D359" s="308" t="s">
        <v>192</v>
      </c>
      <c r="E359" s="308" t="s">
        <v>193</v>
      </c>
      <c r="F359" s="307" t="s">
        <v>151</v>
      </c>
      <c r="G359" s="308" t="s">
        <v>194</v>
      </c>
      <c r="H359" s="308" t="s">
        <v>129</v>
      </c>
      <c r="I359" s="308" t="s">
        <v>179</v>
      </c>
      <c r="J359" s="308" t="s">
        <v>131</v>
      </c>
      <c r="K359" s="308" t="s">
        <v>132</v>
      </c>
      <c r="L359" s="318">
        <v>42429</v>
      </c>
      <c r="M359" s="309"/>
      <c r="N359" s="309"/>
      <c r="O359" s="318"/>
      <c r="P359" s="310" t="s">
        <v>133</v>
      </c>
      <c r="Q359" s="311" t="s">
        <v>774</v>
      </c>
      <c r="R359" s="310" t="s">
        <v>134</v>
      </c>
      <c r="S359" s="312">
        <v>0</v>
      </c>
      <c r="T359" s="312">
        <v>5000000</v>
      </c>
      <c r="U359" s="312"/>
      <c r="V359" s="313">
        <v>5000000</v>
      </c>
      <c r="W359" s="312">
        <v>0</v>
      </c>
      <c r="X359" s="312">
        <v>0</v>
      </c>
      <c r="Y359" s="312">
        <v>0</v>
      </c>
      <c r="Z359" s="314">
        <v>200000</v>
      </c>
      <c r="AA359" s="312">
        <v>0</v>
      </c>
      <c r="AB359" s="312">
        <v>730000</v>
      </c>
      <c r="AC359" s="315">
        <v>930000</v>
      </c>
      <c r="AD359" s="312" t="s">
        <v>1246</v>
      </c>
      <c r="AE359" s="316">
        <v>26</v>
      </c>
      <c r="AF359" s="316">
        <v>26</v>
      </c>
      <c r="AG359" s="316">
        <v>0</v>
      </c>
      <c r="AH359" s="316">
        <v>0</v>
      </c>
      <c r="AI359" s="316">
        <v>0</v>
      </c>
      <c r="AJ359" s="316">
        <v>26</v>
      </c>
      <c r="AK359" s="316">
        <v>0</v>
      </c>
      <c r="AL359" s="316">
        <v>0</v>
      </c>
      <c r="AM359" s="316">
        <v>0</v>
      </c>
      <c r="AN359" s="316">
        <v>0</v>
      </c>
      <c r="AO359" s="316">
        <v>0</v>
      </c>
      <c r="AP359" s="316">
        <v>0</v>
      </c>
      <c r="AQ359" s="312">
        <v>5000000</v>
      </c>
      <c r="AR359" s="312">
        <v>0</v>
      </c>
      <c r="AS359" s="312">
        <v>0</v>
      </c>
      <c r="AT359" s="312">
        <v>5000000</v>
      </c>
      <c r="AU359" s="312">
        <v>0</v>
      </c>
      <c r="AV359" s="312">
        <v>0</v>
      </c>
      <c r="AW359" s="312">
        <v>0</v>
      </c>
      <c r="AX359" s="312">
        <v>200000</v>
      </c>
      <c r="AY359" s="218">
        <v>0</v>
      </c>
      <c r="AZ359" s="312">
        <v>0</v>
      </c>
      <c r="BA359" s="218">
        <v>0</v>
      </c>
      <c r="BB359" s="312">
        <v>0</v>
      </c>
      <c r="BC359" s="312">
        <v>0</v>
      </c>
      <c r="BD359" s="312">
        <v>730000</v>
      </c>
      <c r="BE359" s="312">
        <v>930000</v>
      </c>
      <c r="BF359" s="218">
        <v>2146453</v>
      </c>
      <c r="BG359" s="218">
        <v>0</v>
      </c>
      <c r="BH359" s="218">
        <v>0</v>
      </c>
      <c r="BI359" s="218">
        <v>0</v>
      </c>
      <c r="BJ359" s="218">
        <v>0</v>
      </c>
      <c r="BK359" s="218">
        <v>50000</v>
      </c>
      <c r="BL359" s="218">
        <v>0</v>
      </c>
      <c r="BM359" s="218">
        <v>0</v>
      </c>
      <c r="BN359" s="218">
        <v>0</v>
      </c>
      <c r="BO359" s="218">
        <v>0</v>
      </c>
      <c r="BP359" s="218">
        <v>0</v>
      </c>
      <c r="BQ359" s="312">
        <v>0</v>
      </c>
      <c r="BR359" s="218">
        <v>0</v>
      </c>
      <c r="BS359" s="312">
        <v>2196453</v>
      </c>
      <c r="BT359" s="315">
        <v>8126453</v>
      </c>
      <c r="BU359" s="312">
        <v>0</v>
      </c>
      <c r="BV359" s="312">
        <v>200000</v>
      </c>
      <c r="BW359" s="312">
        <v>730000</v>
      </c>
      <c r="BX359" s="312">
        <v>11000000</v>
      </c>
      <c r="BY359" s="312">
        <v>0</v>
      </c>
      <c r="BZ359" s="312">
        <v>0</v>
      </c>
      <c r="CA359" s="312">
        <v>400000</v>
      </c>
      <c r="CB359" s="312">
        <v>50000</v>
      </c>
      <c r="CC359" s="312">
        <v>75000</v>
      </c>
      <c r="CD359" s="312">
        <v>0</v>
      </c>
      <c r="CE359" s="312">
        <v>525000</v>
      </c>
      <c r="CF359" s="312">
        <v>12455000</v>
      </c>
      <c r="CG359" s="312">
        <v>0</v>
      </c>
      <c r="CH359" s="312">
        <v>0</v>
      </c>
      <c r="CI359" s="312">
        <v>0</v>
      </c>
      <c r="CJ359" s="312">
        <v>0</v>
      </c>
      <c r="CK359" s="312">
        <v>0</v>
      </c>
      <c r="CL359" s="312">
        <v>50000</v>
      </c>
      <c r="CM359" s="312">
        <v>0</v>
      </c>
      <c r="CN359" s="312">
        <v>0</v>
      </c>
      <c r="CO359" s="312">
        <v>0</v>
      </c>
      <c r="CP359" s="312">
        <v>0</v>
      </c>
      <c r="CQ359" s="312">
        <v>50000</v>
      </c>
      <c r="CR359" s="312">
        <v>7551453</v>
      </c>
      <c r="CS359" s="312">
        <v>0</v>
      </c>
      <c r="CT359" s="315">
        <v>7551453</v>
      </c>
      <c r="CU359" s="312">
        <v>850000</v>
      </c>
      <c r="CV359" s="312">
        <v>0</v>
      </c>
      <c r="CW359" s="312">
        <v>150000</v>
      </c>
      <c r="CX359" s="312"/>
      <c r="CY359" s="312">
        <v>0</v>
      </c>
      <c r="CZ359" s="312">
        <v>1000000</v>
      </c>
      <c r="DA359" s="312">
        <v>1525000</v>
      </c>
      <c r="DB359" s="312">
        <v>100000</v>
      </c>
      <c r="DC359" s="312">
        <v>9226453</v>
      </c>
      <c r="DD359" s="312"/>
      <c r="DE359" s="312" t="s">
        <v>980</v>
      </c>
      <c r="DF359" s="312">
        <v>416666.66666666698</v>
      </c>
      <c r="DG359" s="310" t="s">
        <v>188</v>
      </c>
      <c r="DH359" s="310" t="s">
        <v>1235</v>
      </c>
      <c r="DI359" s="310" t="s">
        <v>1236</v>
      </c>
      <c r="DJ359" s="312"/>
      <c r="DK359" s="312"/>
      <c r="DL359" s="312"/>
      <c r="DM359" s="310"/>
      <c r="DN359" s="312"/>
      <c r="DO359" s="312"/>
      <c r="DP359" s="312"/>
      <c r="DQ359" s="312"/>
      <c r="DR359" s="317"/>
      <c r="DS359" s="317"/>
      <c r="DT359" s="305"/>
    </row>
    <row r="360" spans="1:124" s="304" customFormat="1" ht="20.25" customHeight="1" x14ac:dyDescent="0.35">
      <c r="A360" s="307">
        <v>357</v>
      </c>
      <c r="B360" s="307" t="s">
        <v>1182</v>
      </c>
      <c r="C360" s="308" t="s">
        <v>562</v>
      </c>
      <c r="D360" s="308" t="s">
        <v>192</v>
      </c>
      <c r="E360" s="308" t="s">
        <v>193</v>
      </c>
      <c r="F360" s="307" t="s">
        <v>151</v>
      </c>
      <c r="G360" s="308" t="s">
        <v>194</v>
      </c>
      <c r="H360" s="308" t="s">
        <v>129</v>
      </c>
      <c r="I360" s="308" t="s">
        <v>179</v>
      </c>
      <c r="J360" s="308" t="s">
        <v>131</v>
      </c>
      <c r="K360" s="308" t="s">
        <v>132</v>
      </c>
      <c r="L360" s="318">
        <v>42443</v>
      </c>
      <c r="M360" s="309"/>
      <c r="N360" s="309"/>
      <c r="O360" s="318"/>
      <c r="P360" s="310" t="s">
        <v>133</v>
      </c>
      <c r="Q360" s="311" t="s">
        <v>774</v>
      </c>
      <c r="R360" s="310" t="s">
        <v>134</v>
      </c>
      <c r="S360" s="312">
        <v>0</v>
      </c>
      <c r="T360" s="312">
        <v>5000000</v>
      </c>
      <c r="U360" s="312"/>
      <c r="V360" s="313">
        <v>5000000</v>
      </c>
      <c r="W360" s="312">
        <v>0</v>
      </c>
      <c r="X360" s="312">
        <v>0</v>
      </c>
      <c r="Y360" s="312">
        <v>0</v>
      </c>
      <c r="Z360" s="314">
        <v>200000</v>
      </c>
      <c r="AA360" s="312">
        <v>0</v>
      </c>
      <c r="AB360" s="312">
        <v>730000</v>
      </c>
      <c r="AC360" s="315">
        <v>930000</v>
      </c>
      <c r="AD360" s="312" t="s">
        <v>1246</v>
      </c>
      <c r="AE360" s="316">
        <v>26</v>
      </c>
      <c r="AF360" s="316">
        <v>26</v>
      </c>
      <c r="AG360" s="316">
        <v>0</v>
      </c>
      <c r="AH360" s="316">
        <v>0</v>
      </c>
      <c r="AI360" s="316">
        <v>0</v>
      </c>
      <c r="AJ360" s="316">
        <v>26</v>
      </c>
      <c r="AK360" s="316">
        <v>0</v>
      </c>
      <c r="AL360" s="316">
        <v>0</v>
      </c>
      <c r="AM360" s="316">
        <v>0</v>
      </c>
      <c r="AN360" s="316">
        <v>0</v>
      </c>
      <c r="AO360" s="316">
        <v>0</v>
      </c>
      <c r="AP360" s="316">
        <v>0</v>
      </c>
      <c r="AQ360" s="312">
        <v>5000000</v>
      </c>
      <c r="AR360" s="312">
        <v>0</v>
      </c>
      <c r="AS360" s="312">
        <v>0</v>
      </c>
      <c r="AT360" s="312">
        <v>5000000</v>
      </c>
      <c r="AU360" s="312">
        <v>0</v>
      </c>
      <c r="AV360" s="312">
        <v>0</v>
      </c>
      <c r="AW360" s="312">
        <v>0</v>
      </c>
      <c r="AX360" s="312">
        <v>200000</v>
      </c>
      <c r="AY360" s="218">
        <v>0</v>
      </c>
      <c r="AZ360" s="312">
        <v>0</v>
      </c>
      <c r="BA360" s="218">
        <v>0</v>
      </c>
      <c r="BB360" s="312">
        <v>0</v>
      </c>
      <c r="BC360" s="312">
        <v>0</v>
      </c>
      <c r="BD360" s="312">
        <v>730000</v>
      </c>
      <c r="BE360" s="312">
        <v>930000</v>
      </c>
      <c r="BF360" s="218">
        <v>3272647</v>
      </c>
      <c r="BG360" s="218">
        <v>0</v>
      </c>
      <c r="BH360" s="218">
        <v>0</v>
      </c>
      <c r="BI360" s="218">
        <v>0</v>
      </c>
      <c r="BJ360" s="218">
        <v>0</v>
      </c>
      <c r="BK360" s="218">
        <v>100000</v>
      </c>
      <c r="BL360" s="218">
        <v>0</v>
      </c>
      <c r="BM360" s="218">
        <v>0</v>
      </c>
      <c r="BN360" s="218">
        <v>0</v>
      </c>
      <c r="BO360" s="218">
        <v>0</v>
      </c>
      <c r="BP360" s="218">
        <v>0</v>
      </c>
      <c r="BQ360" s="312">
        <v>0</v>
      </c>
      <c r="BR360" s="218">
        <v>0</v>
      </c>
      <c r="BS360" s="312">
        <v>3372647</v>
      </c>
      <c r="BT360" s="315">
        <v>9302647</v>
      </c>
      <c r="BU360" s="312">
        <v>0</v>
      </c>
      <c r="BV360" s="312">
        <v>200000</v>
      </c>
      <c r="BW360" s="312">
        <v>730000</v>
      </c>
      <c r="BX360" s="312">
        <v>11000000</v>
      </c>
      <c r="BY360" s="312">
        <v>0</v>
      </c>
      <c r="BZ360" s="312">
        <v>0</v>
      </c>
      <c r="CA360" s="312">
        <v>400000</v>
      </c>
      <c r="CB360" s="312">
        <v>50000</v>
      </c>
      <c r="CC360" s="312">
        <v>75000</v>
      </c>
      <c r="CD360" s="312">
        <v>0</v>
      </c>
      <c r="CE360" s="312">
        <v>525000</v>
      </c>
      <c r="CF360" s="312">
        <v>12455000</v>
      </c>
      <c r="CG360" s="312">
        <v>0</v>
      </c>
      <c r="CH360" s="312">
        <v>0</v>
      </c>
      <c r="CI360" s="312">
        <v>0</v>
      </c>
      <c r="CJ360" s="312">
        <v>0</v>
      </c>
      <c r="CK360" s="312">
        <v>0</v>
      </c>
      <c r="CL360" s="312">
        <v>50000</v>
      </c>
      <c r="CM360" s="312">
        <v>0</v>
      </c>
      <c r="CN360" s="312">
        <v>0</v>
      </c>
      <c r="CO360" s="312">
        <v>1334000</v>
      </c>
      <c r="CP360" s="312">
        <v>0</v>
      </c>
      <c r="CQ360" s="312">
        <v>1384000</v>
      </c>
      <c r="CR360" s="312">
        <v>7393647</v>
      </c>
      <c r="CS360" s="312">
        <v>0</v>
      </c>
      <c r="CT360" s="315">
        <v>7393647</v>
      </c>
      <c r="CU360" s="312">
        <v>850000</v>
      </c>
      <c r="CV360" s="312">
        <v>0</v>
      </c>
      <c r="CW360" s="312">
        <v>150000</v>
      </c>
      <c r="CX360" s="312"/>
      <c r="CY360" s="312">
        <v>0</v>
      </c>
      <c r="CZ360" s="312">
        <v>1000000</v>
      </c>
      <c r="DA360" s="312">
        <v>1525000</v>
      </c>
      <c r="DB360" s="312">
        <v>100000</v>
      </c>
      <c r="DC360" s="312">
        <v>10402647</v>
      </c>
      <c r="DD360" s="312"/>
      <c r="DE360" s="312" t="s">
        <v>980</v>
      </c>
      <c r="DF360" s="312">
        <v>416666.66666666698</v>
      </c>
      <c r="DG360" s="310" t="s">
        <v>210</v>
      </c>
      <c r="DH360" s="310" t="s">
        <v>1235</v>
      </c>
      <c r="DI360" s="310" t="s">
        <v>1236</v>
      </c>
      <c r="DJ360" s="312"/>
      <c r="DK360" s="312"/>
      <c r="DL360" s="312"/>
      <c r="DM360" s="310"/>
      <c r="DN360" s="312"/>
      <c r="DO360" s="312"/>
      <c r="DP360" s="312"/>
      <c r="DQ360" s="312"/>
      <c r="DR360" s="317"/>
      <c r="DS360" s="317"/>
      <c r="DT360" s="305"/>
    </row>
    <row r="361" spans="1:124" s="304" customFormat="1" ht="20.25" customHeight="1" x14ac:dyDescent="0.35">
      <c r="A361" s="307">
        <v>358</v>
      </c>
      <c r="B361" s="307" t="s">
        <v>1184</v>
      </c>
      <c r="C361" s="308" t="s">
        <v>534</v>
      </c>
      <c r="D361" s="308" t="s">
        <v>192</v>
      </c>
      <c r="E361" s="308" t="s">
        <v>193</v>
      </c>
      <c r="F361" s="307" t="s">
        <v>127</v>
      </c>
      <c r="G361" s="308" t="s">
        <v>535</v>
      </c>
      <c r="H361" s="308" t="s">
        <v>169</v>
      </c>
      <c r="I361" s="308" t="s">
        <v>179</v>
      </c>
      <c r="J361" s="308" t="s">
        <v>131</v>
      </c>
      <c r="K361" s="308" t="s">
        <v>132</v>
      </c>
      <c r="L361" s="318">
        <v>44357</v>
      </c>
      <c r="M361" s="309"/>
      <c r="N361" s="309"/>
      <c r="O361" s="318"/>
      <c r="P361" s="310" t="s">
        <v>133</v>
      </c>
      <c r="Q361" s="311" t="s">
        <v>774</v>
      </c>
      <c r="R361" s="310" t="s">
        <v>134</v>
      </c>
      <c r="S361" s="312">
        <v>0</v>
      </c>
      <c r="T361" s="312">
        <v>40000000</v>
      </c>
      <c r="U361" s="312"/>
      <c r="V361" s="313">
        <v>40000000</v>
      </c>
      <c r="W361" s="312">
        <v>0</v>
      </c>
      <c r="X361" s="312">
        <v>0</v>
      </c>
      <c r="Y361" s="312">
        <v>0</v>
      </c>
      <c r="Z361" s="314">
        <v>0</v>
      </c>
      <c r="AA361" s="312">
        <v>0</v>
      </c>
      <c r="AB361" s="312">
        <v>0</v>
      </c>
      <c r="AC361" s="315">
        <v>0</v>
      </c>
      <c r="AD361" s="312" t="s">
        <v>1246</v>
      </c>
      <c r="AE361" s="316">
        <v>26</v>
      </c>
      <c r="AF361" s="316">
        <v>26</v>
      </c>
      <c r="AG361" s="316">
        <v>0</v>
      </c>
      <c r="AH361" s="316">
        <v>0</v>
      </c>
      <c r="AI361" s="316">
        <v>0</v>
      </c>
      <c r="AJ361" s="316">
        <v>26</v>
      </c>
      <c r="AK361" s="316">
        <v>0</v>
      </c>
      <c r="AL361" s="316">
        <v>0</v>
      </c>
      <c r="AM361" s="316">
        <v>0</v>
      </c>
      <c r="AN361" s="316">
        <v>0</v>
      </c>
      <c r="AO361" s="316">
        <v>0</v>
      </c>
      <c r="AP361" s="316">
        <v>0</v>
      </c>
      <c r="AQ361" s="312">
        <v>40000000</v>
      </c>
      <c r="AR361" s="312">
        <v>0</v>
      </c>
      <c r="AS361" s="312">
        <v>0</v>
      </c>
      <c r="AT361" s="312">
        <v>40000000</v>
      </c>
      <c r="AU361" s="312">
        <v>0</v>
      </c>
      <c r="AV361" s="312">
        <v>0</v>
      </c>
      <c r="AW361" s="312">
        <v>0</v>
      </c>
      <c r="AX361" s="312">
        <v>0</v>
      </c>
      <c r="AY361" s="218">
        <v>600000</v>
      </c>
      <c r="AZ361" s="312">
        <v>0</v>
      </c>
      <c r="BA361" s="218">
        <v>0</v>
      </c>
      <c r="BB361" s="312">
        <v>0</v>
      </c>
      <c r="BC361" s="312">
        <v>0</v>
      </c>
      <c r="BD361" s="312">
        <v>0</v>
      </c>
      <c r="BE361" s="312">
        <v>600000</v>
      </c>
      <c r="BF361" s="218">
        <v>0</v>
      </c>
      <c r="BG361" s="218">
        <v>0</v>
      </c>
      <c r="BH361" s="218">
        <v>0</v>
      </c>
      <c r="BI361" s="218">
        <v>0</v>
      </c>
      <c r="BJ361" s="218">
        <v>0</v>
      </c>
      <c r="BK361" s="218">
        <v>0</v>
      </c>
      <c r="BL361" s="218">
        <v>0</v>
      </c>
      <c r="BM361" s="218">
        <v>0</v>
      </c>
      <c r="BN361" s="218">
        <v>0</v>
      </c>
      <c r="BO361" s="218">
        <v>0</v>
      </c>
      <c r="BP361" s="218">
        <v>0</v>
      </c>
      <c r="BQ361" s="312">
        <v>0</v>
      </c>
      <c r="BR361" s="218">
        <v>0</v>
      </c>
      <c r="BS361" s="312">
        <v>0</v>
      </c>
      <c r="BT361" s="315">
        <v>40600000</v>
      </c>
      <c r="BU361" s="312">
        <v>0</v>
      </c>
      <c r="BV361" s="312">
        <v>0</v>
      </c>
      <c r="BW361" s="312">
        <v>0</v>
      </c>
      <c r="BX361" s="312">
        <v>11000000</v>
      </c>
      <c r="BY361" s="312">
        <v>2</v>
      </c>
      <c r="BZ361" s="312">
        <v>8800000</v>
      </c>
      <c r="CA361" s="312">
        <v>2384000</v>
      </c>
      <c r="CB361" s="312">
        <v>400000</v>
      </c>
      <c r="CC361" s="312">
        <v>447000</v>
      </c>
      <c r="CD361" s="312">
        <v>0</v>
      </c>
      <c r="CE361" s="312">
        <v>3231000</v>
      </c>
      <c r="CF361" s="312">
        <v>23031000</v>
      </c>
      <c r="CG361" s="312">
        <v>17569000</v>
      </c>
      <c r="CH361" s="312">
        <v>1885350</v>
      </c>
      <c r="CI361" s="312">
        <v>0</v>
      </c>
      <c r="CJ361" s="312">
        <v>1885350</v>
      </c>
      <c r="CK361" s="312">
        <v>0</v>
      </c>
      <c r="CL361" s="312">
        <v>0</v>
      </c>
      <c r="CM361" s="312">
        <v>0</v>
      </c>
      <c r="CN361" s="312">
        <v>0</v>
      </c>
      <c r="CO361" s="312">
        <v>0</v>
      </c>
      <c r="CP361" s="312">
        <v>0</v>
      </c>
      <c r="CQ361" s="312">
        <v>0</v>
      </c>
      <c r="CR361" s="312">
        <v>35483650</v>
      </c>
      <c r="CS361" s="312">
        <v>0</v>
      </c>
      <c r="CT361" s="315">
        <v>35483650</v>
      </c>
      <c r="CU361" s="312">
        <v>5066000</v>
      </c>
      <c r="CV361" s="312">
        <v>0</v>
      </c>
      <c r="CW361" s="312">
        <v>894000</v>
      </c>
      <c r="CX361" s="312"/>
      <c r="CY361" s="312">
        <v>0</v>
      </c>
      <c r="CZ361" s="312">
        <v>5960000</v>
      </c>
      <c r="DA361" s="312">
        <v>9191000</v>
      </c>
      <c r="DB361" s="312">
        <v>596000</v>
      </c>
      <c r="DC361" s="312">
        <v>47156000</v>
      </c>
      <c r="DD361" s="312"/>
      <c r="DE361" s="312" t="s">
        <v>982</v>
      </c>
      <c r="DF361" s="312">
        <v>3333333.3333333302</v>
      </c>
      <c r="DG361" s="310" t="s">
        <v>172</v>
      </c>
      <c r="DH361" s="310"/>
      <c r="DI361" s="310" t="s">
        <v>1232</v>
      </c>
      <c r="DJ361" s="312"/>
      <c r="DK361" s="312"/>
      <c r="DL361" s="312"/>
      <c r="DM361" s="310"/>
      <c r="DN361" s="312"/>
      <c r="DO361" s="312"/>
      <c r="DP361" s="312"/>
      <c r="DQ361" s="312"/>
      <c r="DR361" s="317"/>
      <c r="DS361" s="317"/>
      <c r="DT361" s="305"/>
    </row>
    <row r="362" spans="1:124" s="304" customFormat="1" ht="20.25" customHeight="1" x14ac:dyDescent="0.35">
      <c r="A362" s="307">
        <v>359</v>
      </c>
      <c r="B362" s="307" t="s">
        <v>1187</v>
      </c>
      <c r="C362" s="308" t="s">
        <v>538</v>
      </c>
      <c r="D362" s="308" t="s">
        <v>192</v>
      </c>
      <c r="E362" s="308" t="s">
        <v>193</v>
      </c>
      <c r="F362" s="307" t="s">
        <v>127</v>
      </c>
      <c r="G362" s="308" t="s">
        <v>539</v>
      </c>
      <c r="H362" s="308" t="s">
        <v>129</v>
      </c>
      <c r="I362" s="308" t="s">
        <v>179</v>
      </c>
      <c r="J362" s="308" t="s">
        <v>131</v>
      </c>
      <c r="K362" s="308" t="s">
        <v>132</v>
      </c>
      <c r="L362" s="318">
        <v>43598</v>
      </c>
      <c r="M362" s="309"/>
      <c r="N362" s="309"/>
      <c r="O362" s="318"/>
      <c r="P362" s="310" t="s">
        <v>133</v>
      </c>
      <c r="Q362" s="311" t="s">
        <v>774</v>
      </c>
      <c r="R362" s="310" t="s">
        <v>134</v>
      </c>
      <c r="S362" s="312">
        <v>0</v>
      </c>
      <c r="T362" s="312">
        <v>40000000</v>
      </c>
      <c r="U362" s="312"/>
      <c r="V362" s="313">
        <v>40000000</v>
      </c>
      <c r="W362" s="312">
        <v>0</v>
      </c>
      <c r="X362" s="312">
        <v>0</v>
      </c>
      <c r="Y362" s="312">
        <v>0</v>
      </c>
      <c r="Z362" s="314">
        <v>0</v>
      </c>
      <c r="AA362" s="312">
        <v>0</v>
      </c>
      <c r="AB362" s="312">
        <v>0</v>
      </c>
      <c r="AC362" s="315">
        <v>0</v>
      </c>
      <c r="AD362" s="312" t="s">
        <v>1246</v>
      </c>
      <c r="AE362" s="316">
        <v>26</v>
      </c>
      <c r="AF362" s="316">
        <v>26</v>
      </c>
      <c r="AG362" s="316">
        <v>0</v>
      </c>
      <c r="AH362" s="316">
        <v>0</v>
      </c>
      <c r="AI362" s="316">
        <v>0</v>
      </c>
      <c r="AJ362" s="316">
        <v>26</v>
      </c>
      <c r="AK362" s="316">
        <v>0</v>
      </c>
      <c r="AL362" s="316">
        <v>0</v>
      </c>
      <c r="AM362" s="316">
        <v>0</v>
      </c>
      <c r="AN362" s="316">
        <v>0</v>
      </c>
      <c r="AO362" s="316">
        <v>0</v>
      </c>
      <c r="AP362" s="316">
        <v>0</v>
      </c>
      <c r="AQ362" s="312">
        <v>40000000</v>
      </c>
      <c r="AR362" s="312">
        <v>0</v>
      </c>
      <c r="AS362" s="312">
        <v>0</v>
      </c>
      <c r="AT362" s="312">
        <v>40000000</v>
      </c>
      <c r="AU362" s="312">
        <v>0</v>
      </c>
      <c r="AV362" s="312">
        <v>0</v>
      </c>
      <c r="AW362" s="312">
        <v>0</v>
      </c>
      <c r="AX362" s="312">
        <v>0</v>
      </c>
      <c r="AY362" s="218">
        <v>1175000</v>
      </c>
      <c r="AZ362" s="312">
        <v>0</v>
      </c>
      <c r="BA362" s="218">
        <v>0</v>
      </c>
      <c r="BB362" s="312">
        <v>0</v>
      </c>
      <c r="BC362" s="312">
        <v>0</v>
      </c>
      <c r="BD362" s="312">
        <v>0</v>
      </c>
      <c r="BE362" s="312">
        <v>1175000</v>
      </c>
      <c r="BF362" s="218">
        <v>0</v>
      </c>
      <c r="BG362" s="218">
        <v>0</v>
      </c>
      <c r="BH362" s="218">
        <v>4500000</v>
      </c>
      <c r="BI362" s="218">
        <v>0</v>
      </c>
      <c r="BJ362" s="218">
        <v>0</v>
      </c>
      <c r="BK362" s="218">
        <v>0</v>
      </c>
      <c r="BL362" s="218">
        <v>0</v>
      </c>
      <c r="BM362" s="218">
        <v>0</v>
      </c>
      <c r="BN362" s="218">
        <v>0</v>
      </c>
      <c r="BO362" s="218">
        <v>0</v>
      </c>
      <c r="BP362" s="218">
        <v>0</v>
      </c>
      <c r="BQ362" s="312">
        <v>0</v>
      </c>
      <c r="BR362" s="218">
        <v>0</v>
      </c>
      <c r="BS362" s="312">
        <v>4500000</v>
      </c>
      <c r="BT362" s="315">
        <v>45675000</v>
      </c>
      <c r="BU362" s="312">
        <v>0</v>
      </c>
      <c r="BV362" s="312">
        <v>0</v>
      </c>
      <c r="BW362" s="312">
        <v>0</v>
      </c>
      <c r="BX362" s="312">
        <v>11000000</v>
      </c>
      <c r="BY362" s="312">
        <v>4</v>
      </c>
      <c r="BZ362" s="312">
        <v>17600000</v>
      </c>
      <c r="CA362" s="312">
        <v>2384000</v>
      </c>
      <c r="CB362" s="312">
        <v>400000</v>
      </c>
      <c r="CC362" s="312">
        <v>447000</v>
      </c>
      <c r="CD362" s="312">
        <v>0</v>
      </c>
      <c r="CE362" s="312">
        <v>3231000</v>
      </c>
      <c r="CF362" s="312">
        <v>31831000</v>
      </c>
      <c r="CG362" s="312">
        <v>13844000</v>
      </c>
      <c r="CH362" s="312">
        <v>1326600</v>
      </c>
      <c r="CI362" s="312">
        <v>0</v>
      </c>
      <c r="CJ362" s="312">
        <v>1326600</v>
      </c>
      <c r="CK362" s="312">
        <v>0</v>
      </c>
      <c r="CL362" s="312">
        <v>149000</v>
      </c>
      <c r="CM362" s="312">
        <v>0</v>
      </c>
      <c r="CN362" s="312">
        <v>0</v>
      </c>
      <c r="CO362" s="312">
        <v>0</v>
      </c>
      <c r="CP362" s="312">
        <v>0</v>
      </c>
      <c r="CQ362" s="312">
        <v>149000</v>
      </c>
      <c r="CR362" s="312">
        <v>40968400</v>
      </c>
      <c r="CS362" s="312">
        <v>0</v>
      </c>
      <c r="CT362" s="315">
        <v>40968400</v>
      </c>
      <c r="CU362" s="312">
        <v>5066000</v>
      </c>
      <c r="CV362" s="312">
        <v>0</v>
      </c>
      <c r="CW362" s="312">
        <v>894000</v>
      </c>
      <c r="CX362" s="312"/>
      <c r="CY362" s="312">
        <v>0</v>
      </c>
      <c r="CZ362" s="312">
        <v>5960000</v>
      </c>
      <c r="DA362" s="312">
        <v>9191000</v>
      </c>
      <c r="DB362" s="312">
        <v>596000</v>
      </c>
      <c r="DC362" s="312">
        <v>52231000</v>
      </c>
      <c r="DD362" s="312"/>
      <c r="DE362" s="312" t="s">
        <v>980</v>
      </c>
      <c r="DF362" s="312">
        <v>3333333.3333333302</v>
      </c>
      <c r="DG362" s="310" t="s">
        <v>203</v>
      </c>
      <c r="DH362" s="310" t="s">
        <v>1239</v>
      </c>
      <c r="DI362" s="310" t="s">
        <v>1240</v>
      </c>
      <c r="DJ362" s="312"/>
      <c r="DK362" s="312"/>
      <c r="DL362" s="312"/>
      <c r="DM362" s="310"/>
      <c r="DN362" s="312"/>
      <c r="DO362" s="312"/>
      <c r="DP362" s="312"/>
      <c r="DQ362" s="312"/>
      <c r="DR362" s="317"/>
      <c r="DS362" s="317"/>
      <c r="DT362" s="305"/>
    </row>
    <row r="363" spans="1:124" s="304" customFormat="1" ht="20.25" customHeight="1" x14ac:dyDescent="0.35">
      <c r="A363" s="307">
        <v>360</v>
      </c>
      <c r="B363" s="307" t="s">
        <v>1190</v>
      </c>
      <c r="C363" s="308" t="s">
        <v>540</v>
      </c>
      <c r="D363" s="308" t="s">
        <v>192</v>
      </c>
      <c r="E363" s="308" t="s">
        <v>193</v>
      </c>
      <c r="F363" s="307" t="s">
        <v>127</v>
      </c>
      <c r="G363" s="308" t="s">
        <v>539</v>
      </c>
      <c r="H363" s="308" t="s">
        <v>129</v>
      </c>
      <c r="I363" s="308" t="s">
        <v>179</v>
      </c>
      <c r="J363" s="308" t="s">
        <v>131</v>
      </c>
      <c r="K363" s="308" t="s">
        <v>132</v>
      </c>
      <c r="L363" s="318">
        <v>44060</v>
      </c>
      <c r="M363" s="309"/>
      <c r="N363" s="309"/>
      <c r="O363" s="318"/>
      <c r="P363" s="310"/>
      <c r="Q363" s="311" t="s">
        <v>774</v>
      </c>
      <c r="R363" s="310" t="s">
        <v>134</v>
      </c>
      <c r="S363" s="312">
        <v>0</v>
      </c>
      <c r="T363" s="312">
        <v>40000000</v>
      </c>
      <c r="U363" s="312"/>
      <c r="V363" s="313">
        <v>40000000</v>
      </c>
      <c r="W363" s="312">
        <v>0</v>
      </c>
      <c r="X363" s="312">
        <v>0</v>
      </c>
      <c r="Y363" s="312">
        <v>0</v>
      </c>
      <c r="Z363" s="314">
        <v>0</v>
      </c>
      <c r="AA363" s="312">
        <v>0</v>
      </c>
      <c r="AB363" s="312">
        <v>0</v>
      </c>
      <c r="AC363" s="315">
        <v>0</v>
      </c>
      <c r="AD363" s="312" t="s">
        <v>1246</v>
      </c>
      <c r="AE363" s="316">
        <v>26</v>
      </c>
      <c r="AF363" s="316">
        <v>26</v>
      </c>
      <c r="AG363" s="316">
        <v>0</v>
      </c>
      <c r="AH363" s="316">
        <v>0</v>
      </c>
      <c r="AI363" s="316">
        <v>0</v>
      </c>
      <c r="AJ363" s="316">
        <v>26</v>
      </c>
      <c r="AK363" s="316">
        <v>0</v>
      </c>
      <c r="AL363" s="316">
        <v>0</v>
      </c>
      <c r="AM363" s="316">
        <v>0</v>
      </c>
      <c r="AN363" s="316">
        <v>0</v>
      </c>
      <c r="AO363" s="316">
        <v>0</v>
      </c>
      <c r="AP363" s="316">
        <v>0</v>
      </c>
      <c r="AQ363" s="312">
        <v>40000000</v>
      </c>
      <c r="AR363" s="312">
        <v>0</v>
      </c>
      <c r="AS363" s="312">
        <v>0</v>
      </c>
      <c r="AT363" s="312">
        <v>40000000</v>
      </c>
      <c r="AU363" s="312">
        <v>0</v>
      </c>
      <c r="AV363" s="312">
        <v>0</v>
      </c>
      <c r="AW363" s="312">
        <v>0</v>
      </c>
      <c r="AX363" s="312">
        <v>0</v>
      </c>
      <c r="AY363" s="218">
        <v>525000</v>
      </c>
      <c r="AZ363" s="312">
        <v>0</v>
      </c>
      <c r="BA363" s="218">
        <v>0</v>
      </c>
      <c r="BB363" s="312">
        <v>0</v>
      </c>
      <c r="BC363" s="312">
        <v>0</v>
      </c>
      <c r="BD363" s="312">
        <v>0</v>
      </c>
      <c r="BE363" s="312">
        <v>525000</v>
      </c>
      <c r="BF363" s="218">
        <v>0</v>
      </c>
      <c r="BG363" s="218">
        <v>0</v>
      </c>
      <c r="BH363" s="218">
        <v>0</v>
      </c>
      <c r="BI363" s="218">
        <v>0</v>
      </c>
      <c r="BJ363" s="218">
        <v>0</v>
      </c>
      <c r="BK363" s="218">
        <v>0</v>
      </c>
      <c r="BL363" s="218">
        <v>0</v>
      </c>
      <c r="BM363" s="218">
        <v>0</v>
      </c>
      <c r="BN363" s="218">
        <v>0</v>
      </c>
      <c r="BO363" s="218">
        <v>0</v>
      </c>
      <c r="BP363" s="218">
        <v>0</v>
      </c>
      <c r="BQ363" s="312">
        <v>0</v>
      </c>
      <c r="BR363" s="218">
        <v>0</v>
      </c>
      <c r="BS363" s="312">
        <v>0</v>
      </c>
      <c r="BT363" s="315">
        <v>40525000</v>
      </c>
      <c r="BU363" s="312">
        <v>0</v>
      </c>
      <c r="BV363" s="312">
        <v>0</v>
      </c>
      <c r="BW363" s="312">
        <v>0</v>
      </c>
      <c r="BX363" s="312">
        <v>11000000</v>
      </c>
      <c r="BY363" s="312">
        <v>4</v>
      </c>
      <c r="BZ363" s="312">
        <v>17600000</v>
      </c>
      <c r="CA363" s="312">
        <v>2384000</v>
      </c>
      <c r="CB363" s="312">
        <v>400000</v>
      </c>
      <c r="CC363" s="312">
        <v>447000</v>
      </c>
      <c r="CD363" s="312">
        <v>0</v>
      </c>
      <c r="CE363" s="312">
        <v>3231000</v>
      </c>
      <c r="CF363" s="312">
        <v>31831000</v>
      </c>
      <c r="CG363" s="312">
        <v>8694000</v>
      </c>
      <c r="CH363" s="312">
        <v>619400</v>
      </c>
      <c r="CI363" s="312">
        <v>0</v>
      </c>
      <c r="CJ363" s="312">
        <v>619400</v>
      </c>
      <c r="CK363" s="312">
        <v>0</v>
      </c>
      <c r="CL363" s="312">
        <v>0</v>
      </c>
      <c r="CM363" s="312">
        <v>0</v>
      </c>
      <c r="CN363" s="312">
        <v>0</v>
      </c>
      <c r="CO363" s="312">
        <v>0</v>
      </c>
      <c r="CP363" s="312">
        <v>0</v>
      </c>
      <c r="CQ363" s="312">
        <v>0</v>
      </c>
      <c r="CR363" s="312">
        <v>36674600</v>
      </c>
      <c r="CS363" s="312">
        <v>0</v>
      </c>
      <c r="CT363" s="315">
        <v>36674600</v>
      </c>
      <c r="CU363" s="312">
        <v>5066000</v>
      </c>
      <c r="CV363" s="312">
        <v>0</v>
      </c>
      <c r="CW363" s="312">
        <v>894000</v>
      </c>
      <c r="CX363" s="312"/>
      <c r="CY363" s="312">
        <v>0</v>
      </c>
      <c r="CZ363" s="312">
        <v>5960000</v>
      </c>
      <c r="DA363" s="312">
        <v>9191000</v>
      </c>
      <c r="DB363" s="312">
        <v>596000</v>
      </c>
      <c r="DC363" s="312">
        <v>47081000</v>
      </c>
      <c r="DD363" s="312"/>
      <c r="DE363" s="312" t="s">
        <v>980</v>
      </c>
      <c r="DF363" s="312">
        <v>3333333.3333333302</v>
      </c>
      <c r="DG363" s="310" t="s">
        <v>200</v>
      </c>
      <c r="DH363" s="310" t="s">
        <v>1239</v>
      </c>
      <c r="DI363" s="310" t="s">
        <v>1240</v>
      </c>
      <c r="DJ363" s="312"/>
      <c r="DK363" s="312"/>
      <c r="DL363" s="312"/>
      <c r="DM363" s="310"/>
      <c r="DN363" s="312"/>
      <c r="DO363" s="312"/>
      <c r="DP363" s="312"/>
      <c r="DQ363" s="312"/>
      <c r="DR363" s="317"/>
      <c r="DS363" s="317"/>
      <c r="DT363" s="305"/>
    </row>
    <row r="364" spans="1:124" s="304" customFormat="1" ht="20.25" customHeight="1" x14ac:dyDescent="0.35">
      <c r="A364" s="307">
        <v>361</v>
      </c>
      <c r="B364" s="307" t="s">
        <v>1193</v>
      </c>
      <c r="C364" s="308" t="s">
        <v>536</v>
      </c>
      <c r="D364" s="308" t="s">
        <v>192</v>
      </c>
      <c r="E364" s="308" t="s">
        <v>193</v>
      </c>
      <c r="F364" s="307" t="s">
        <v>127</v>
      </c>
      <c r="G364" s="308" t="s">
        <v>537</v>
      </c>
      <c r="H364" s="308" t="s">
        <v>183</v>
      </c>
      <c r="I364" s="308" t="s">
        <v>179</v>
      </c>
      <c r="J364" s="308" t="s">
        <v>131</v>
      </c>
      <c r="K364" s="308" t="s">
        <v>132</v>
      </c>
      <c r="L364" s="318">
        <v>44348</v>
      </c>
      <c r="M364" s="309"/>
      <c r="N364" s="309"/>
      <c r="O364" s="318"/>
      <c r="P364" s="310" t="s">
        <v>133</v>
      </c>
      <c r="Q364" s="311" t="s">
        <v>774</v>
      </c>
      <c r="R364" s="310" t="s">
        <v>134</v>
      </c>
      <c r="S364" s="312">
        <v>0</v>
      </c>
      <c r="T364" s="312">
        <v>40000000</v>
      </c>
      <c r="U364" s="312"/>
      <c r="V364" s="313">
        <v>40000000</v>
      </c>
      <c r="W364" s="312">
        <v>0</v>
      </c>
      <c r="X364" s="312">
        <v>0</v>
      </c>
      <c r="Y364" s="312">
        <v>0</v>
      </c>
      <c r="Z364" s="314">
        <v>0</v>
      </c>
      <c r="AA364" s="312">
        <v>0</v>
      </c>
      <c r="AB364" s="312">
        <v>0</v>
      </c>
      <c r="AC364" s="315">
        <v>0</v>
      </c>
      <c r="AD364" s="312" t="s">
        <v>1246</v>
      </c>
      <c r="AE364" s="316">
        <v>26</v>
      </c>
      <c r="AF364" s="316">
        <v>26</v>
      </c>
      <c r="AG364" s="316">
        <v>0</v>
      </c>
      <c r="AH364" s="316">
        <v>0</v>
      </c>
      <c r="AI364" s="316">
        <v>0</v>
      </c>
      <c r="AJ364" s="316">
        <v>26</v>
      </c>
      <c r="AK364" s="316">
        <v>0</v>
      </c>
      <c r="AL364" s="316">
        <v>0</v>
      </c>
      <c r="AM364" s="316">
        <v>0</v>
      </c>
      <c r="AN364" s="316">
        <v>0</v>
      </c>
      <c r="AO364" s="316">
        <v>0</v>
      </c>
      <c r="AP364" s="316">
        <v>0</v>
      </c>
      <c r="AQ364" s="312">
        <v>40000000</v>
      </c>
      <c r="AR364" s="312">
        <v>0</v>
      </c>
      <c r="AS364" s="312">
        <v>0</v>
      </c>
      <c r="AT364" s="312">
        <v>40000000</v>
      </c>
      <c r="AU364" s="312">
        <v>0</v>
      </c>
      <c r="AV364" s="312">
        <v>0</v>
      </c>
      <c r="AW364" s="312">
        <v>0</v>
      </c>
      <c r="AX364" s="312">
        <v>0</v>
      </c>
      <c r="AY364" s="218">
        <v>0</v>
      </c>
      <c r="AZ364" s="312">
        <v>0</v>
      </c>
      <c r="BA364" s="218">
        <v>0</v>
      </c>
      <c r="BB364" s="312">
        <v>0</v>
      </c>
      <c r="BC364" s="312">
        <v>0</v>
      </c>
      <c r="BD364" s="312">
        <v>0</v>
      </c>
      <c r="BE364" s="312">
        <v>0</v>
      </c>
      <c r="BF364" s="218">
        <v>0</v>
      </c>
      <c r="BG364" s="218">
        <v>0</v>
      </c>
      <c r="BH364" s="218">
        <v>0</v>
      </c>
      <c r="BI364" s="218">
        <v>0</v>
      </c>
      <c r="BJ364" s="218">
        <v>0</v>
      </c>
      <c r="BK364" s="218">
        <v>0</v>
      </c>
      <c r="BL364" s="218">
        <v>0</v>
      </c>
      <c r="BM364" s="218">
        <v>0</v>
      </c>
      <c r="BN364" s="218">
        <v>0</v>
      </c>
      <c r="BO364" s="218">
        <v>0</v>
      </c>
      <c r="BP364" s="218">
        <v>0</v>
      </c>
      <c r="BQ364" s="312">
        <v>0</v>
      </c>
      <c r="BR364" s="218">
        <v>0</v>
      </c>
      <c r="BS364" s="312">
        <v>0</v>
      </c>
      <c r="BT364" s="315">
        <v>40000000</v>
      </c>
      <c r="BU364" s="312">
        <v>0</v>
      </c>
      <c r="BV364" s="312">
        <v>0</v>
      </c>
      <c r="BW364" s="312">
        <v>0</v>
      </c>
      <c r="BX364" s="312">
        <v>11000000</v>
      </c>
      <c r="BY364" s="312">
        <v>0</v>
      </c>
      <c r="BZ364" s="312">
        <v>0</v>
      </c>
      <c r="CA364" s="312">
        <v>2384000</v>
      </c>
      <c r="CB364" s="312">
        <v>400000</v>
      </c>
      <c r="CC364" s="312">
        <v>447000</v>
      </c>
      <c r="CD364" s="312">
        <v>0</v>
      </c>
      <c r="CE364" s="312">
        <v>3231000</v>
      </c>
      <c r="CF364" s="312">
        <v>14231000</v>
      </c>
      <c r="CG364" s="312">
        <v>25769000</v>
      </c>
      <c r="CH364" s="312">
        <v>3503800</v>
      </c>
      <c r="CI364" s="312">
        <v>0</v>
      </c>
      <c r="CJ364" s="312">
        <v>3503800</v>
      </c>
      <c r="CK364" s="312">
        <v>0</v>
      </c>
      <c r="CL364" s="312">
        <v>149000</v>
      </c>
      <c r="CM364" s="312">
        <v>0</v>
      </c>
      <c r="CN364" s="312">
        <v>0</v>
      </c>
      <c r="CO364" s="312">
        <v>0</v>
      </c>
      <c r="CP364" s="312">
        <v>0</v>
      </c>
      <c r="CQ364" s="312">
        <v>149000</v>
      </c>
      <c r="CR364" s="312">
        <v>33116200</v>
      </c>
      <c r="CS364" s="312">
        <v>0</v>
      </c>
      <c r="CT364" s="315">
        <v>33116200</v>
      </c>
      <c r="CU364" s="312">
        <v>5066000</v>
      </c>
      <c r="CV364" s="312">
        <v>0</v>
      </c>
      <c r="CW364" s="312">
        <v>894000</v>
      </c>
      <c r="CX364" s="312"/>
      <c r="CY364" s="312">
        <v>0</v>
      </c>
      <c r="CZ364" s="312">
        <v>5960000</v>
      </c>
      <c r="DA364" s="312">
        <v>9191000</v>
      </c>
      <c r="DB364" s="312">
        <v>596000</v>
      </c>
      <c r="DC364" s="312">
        <v>46556000</v>
      </c>
      <c r="DD364" s="312"/>
      <c r="DE364" s="312" t="s">
        <v>1021</v>
      </c>
      <c r="DF364" s="312">
        <v>3333333.3333333302</v>
      </c>
      <c r="DG364" s="310" t="s">
        <v>184</v>
      </c>
      <c r="DH364" s="310"/>
      <c r="DI364" s="310" t="s">
        <v>1234</v>
      </c>
      <c r="DJ364" s="312"/>
      <c r="DK364" s="312"/>
      <c r="DL364" s="312"/>
      <c r="DM364" s="310"/>
      <c r="DN364" s="312"/>
      <c r="DO364" s="312"/>
      <c r="DP364" s="312"/>
      <c r="DQ364" s="312"/>
      <c r="DR364" s="317"/>
      <c r="DS364" s="317"/>
      <c r="DT364" s="305"/>
    </row>
    <row r="365" spans="1:124" s="304" customFormat="1" ht="20.25" customHeight="1" x14ac:dyDescent="0.35">
      <c r="A365" s="307">
        <v>362</v>
      </c>
      <c r="B365" s="307" t="s">
        <v>1197</v>
      </c>
      <c r="C365" s="308" t="s">
        <v>548</v>
      </c>
      <c r="D365" s="308" t="s">
        <v>192</v>
      </c>
      <c r="E365" s="308" t="s">
        <v>193</v>
      </c>
      <c r="F365" s="307" t="s">
        <v>186</v>
      </c>
      <c r="G365" s="308" t="s">
        <v>543</v>
      </c>
      <c r="H365" s="308" t="s">
        <v>129</v>
      </c>
      <c r="I365" s="308" t="s">
        <v>179</v>
      </c>
      <c r="J365" s="308" t="s">
        <v>131</v>
      </c>
      <c r="K365" s="308" t="s">
        <v>132</v>
      </c>
      <c r="L365" s="318">
        <v>42983</v>
      </c>
      <c r="M365" s="309"/>
      <c r="N365" s="309"/>
      <c r="O365" s="318"/>
      <c r="P365" s="310" t="s">
        <v>133</v>
      </c>
      <c r="Q365" s="311" t="s">
        <v>774</v>
      </c>
      <c r="R365" s="310" t="s">
        <v>134</v>
      </c>
      <c r="S365" s="312">
        <v>0</v>
      </c>
      <c r="T365" s="312">
        <v>30000000</v>
      </c>
      <c r="U365" s="312"/>
      <c r="V365" s="313">
        <v>30000000</v>
      </c>
      <c r="W365" s="312">
        <v>0</v>
      </c>
      <c r="X365" s="312">
        <v>0</v>
      </c>
      <c r="Y365" s="312">
        <v>0</v>
      </c>
      <c r="Z365" s="314">
        <v>200000</v>
      </c>
      <c r="AA365" s="312">
        <v>0</v>
      </c>
      <c r="AB365" s="312">
        <v>0</v>
      </c>
      <c r="AC365" s="315">
        <v>200000</v>
      </c>
      <c r="AD365" s="312" t="s">
        <v>1246</v>
      </c>
      <c r="AE365" s="316">
        <v>26</v>
      </c>
      <c r="AF365" s="316">
        <v>26</v>
      </c>
      <c r="AG365" s="316">
        <v>0</v>
      </c>
      <c r="AH365" s="316">
        <v>0</v>
      </c>
      <c r="AI365" s="316">
        <v>0</v>
      </c>
      <c r="AJ365" s="316">
        <v>26</v>
      </c>
      <c r="AK365" s="316">
        <v>0</v>
      </c>
      <c r="AL365" s="316">
        <v>0</v>
      </c>
      <c r="AM365" s="316">
        <v>0</v>
      </c>
      <c r="AN365" s="316">
        <v>0</v>
      </c>
      <c r="AO365" s="316">
        <v>0</v>
      </c>
      <c r="AP365" s="316">
        <v>0</v>
      </c>
      <c r="AQ365" s="312">
        <v>30000000</v>
      </c>
      <c r="AR365" s="312">
        <v>0</v>
      </c>
      <c r="AS365" s="312">
        <v>0</v>
      </c>
      <c r="AT365" s="312">
        <v>30000000</v>
      </c>
      <c r="AU365" s="312">
        <v>0</v>
      </c>
      <c r="AV365" s="312">
        <v>0</v>
      </c>
      <c r="AW365" s="312">
        <v>0</v>
      </c>
      <c r="AX365" s="312">
        <v>200000</v>
      </c>
      <c r="AY365" s="218">
        <v>0</v>
      </c>
      <c r="AZ365" s="312">
        <v>0</v>
      </c>
      <c r="BA365" s="218">
        <v>0</v>
      </c>
      <c r="BB365" s="312">
        <v>0</v>
      </c>
      <c r="BC365" s="312">
        <v>0</v>
      </c>
      <c r="BD365" s="312">
        <v>0</v>
      </c>
      <c r="BE365" s="312">
        <v>200000</v>
      </c>
      <c r="BF365" s="218">
        <v>0</v>
      </c>
      <c r="BG365" s="218">
        <v>0</v>
      </c>
      <c r="BH365" s="218">
        <v>0</v>
      </c>
      <c r="BI365" s="218">
        <v>0</v>
      </c>
      <c r="BJ365" s="218">
        <v>0</v>
      </c>
      <c r="BK365" s="218">
        <v>0</v>
      </c>
      <c r="BL365" s="218">
        <v>0</v>
      </c>
      <c r="BM365" s="218">
        <v>0</v>
      </c>
      <c r="BN365" s="218">
        <v>0</v>
      </c>
      <c r="BO365" s="218">
        <v>0</v>
      </c>
      <c r="BP365" s="218">
        <v>0</v>
      </c>
      <c r="BQ365" s="312">
        <v>0</v>
      </c>
      <c r="BR365" s="218">
        <v>0</v>
      </c>
      <c r="BS365" s="312">
        <v>0</v>
      </c>
      <c r="BT365" s="315">
        <v>30200000</v>
      </c>
      <c r="BU365" s="312">
        <v>0</v>
      </c>
      <c r="BV365" s="312">
        <v>200000</v>
      </c>
      <c r="BW365" s="312">
        <v>0</v>
      </c>
      <c r="BX365" s="312">
        <v>11000000</v>
      </c>
      <c r="BY365" s="312">
        <v>1</v>
      </c>
      <c r="BZ365" s="312">
        <v>4400000</v>
      </c>
      <c r="CA365" s="312">
        <v>2384000</v>
      </c>
      <c r="CB365" s="312">
        <v>300000</v>
      </c>
      <c r="CC365" s="312">
        <v>447000</v>
      </c>
      <c r="CD365" s="312">
        <v>0</v>
      </c>
      <c r="CE365" s="312">
        <v>3131000</v>
      </c>
      <c r="CF365" s="312">
        <v>18731000</v>
      </c>
      <c r="CG365" s="312">
        <v>11469000</v>
      </c>
      <c r="CH365" s="312">
        <v>970350</v>
      </c>
      <c r="CI365" s="312">
        <v>0</v>
      </c>
      <c r="CJ365" s="312">
        <v>970350</v>
      </c>
      <c r="CK365" s="312">
        <v>0</v>
      </c>
      <c r="CL365" s="312">
        <v>149000</v>
      </c>
      <c r="CM365" s="312">
        <v>0</v>
      </c>
      <c r="CN365" s="312">
        <v>0</v>
      </c>
      <c r="CO365" s="312">
        <v>1012000</v>
      </c>
      <c r="CP365" s="312">
        <v>0</v>
      </c>
      <c r="CQ365" s="312">
        <v>1161000</v>
      </c>
      <c r="CR365" s="312">
        <v>24937650</v>
      </c>
      <c r="CS365" s="312">
        <v>0</v>
      </c>
      <c r="CT365" s="315">
        <v>24937650</v>
      </c>
      <c r="CU365" s="312">
        <v>5066000</v>
      </c>
      <c r="CV365" s="312">
        <v>0</v>
      </c>
      <c r="CW365" s="312">
        <v>894000</v>
      </c>
      <c r="CX365" s="312"/>
      <c r="CY365" s="312">
        <v>0</v>
      </c>
      <c r="CZ365" s="312">
        <v>5960000</v>
      </c>
      <c r="DA365" s="312">
        <v>9091000</v>
      </c>
      <c r="DB365" s="312">
        <v>596000</v>
      </c>
      <c r="DC365" s="312">
        <v>36756000</v>
      </c>
      <c r="DD365" s="312"/>
      <c r="DE365" s="312" t="s">
        <v>980</v>
      </c>
      <c r="DF365" s="312">
        <v>2500000</v>
      </c>
      <c r="DG365" s="310" t="s">
        <v>210</v>
      </c>
      <c r="DH365" s="310" t="s">
        <v>1241</v>
      </c>
      <c r="DI365" s="310" t="s">
        <v>1242</v>
      </c>
      <c r="DJ365" s="312"/>
      <c r="DK365" s="312"/>
      <c r="DL365" s="312"/>
      <c r="DM365" s="310"/>
      <c r="DN365" s="312"/>
      <c r="DO365" s="312"/>
      <c r="DP365" s="312"/>
      <c r="DQ365" s="312"/>
      <c r="DR365" s="317"/>
      <c r="DS365" s="317"/>
      <c r="DT365" s="305"/>
    </row>
    <row r="366" spans="1:124" s="304" customFormat="1" ht="20.25" customHeight="1" x14ac:dyDescent="0.35">
      <c r="A366" s="307">
        <v>363</v>
      </c>
      <c r="B366" s="307" t="s">
        <v>1198</v>
      </c>
      <c r="C366" s="308" t="s">
        <v>549</v>
      </c>
      <c r="D366" s="308" t="s">
        <v>192</v>
      </c>
      <c r="E366" s="308" t="s">
        <v>193</v>
      </c>
      <c r="F366" s="307" t="s">
        <v>186</v>
      </c>
      <c r="G366" s="308" t="s">
        <v>543</v>
      </c>
      <c r="H366" s="308" t="s">
        <v>129</v>
      </c>
      <c r="I366" s="308" t="s">
        <v>179</v>
      </c>
      <c r="J366" s="308" t="s">
        <v>131</v>
      </c>
      <c r="K366" s="308" t="s">
        <v>132</v>
      </c>
      <c r="L366" s="318">
        <v>43754</v>
      </c>
      <c r="M366" s="309"/>
      <c r="N366" s="309"/>
      <c r="O366" s="318"/>
      <c r="P366" s="310" t="s">
        <v>133</v>
      </c>
      <c r="Q366" s="311" t="s">
        <v>774</v>
      </c>
      <c r="R366" s="310" t="s">
        <v>134</v>
      </c>
      <c r="S366" s="312">
        <v>0</v>
      </c>
      <c r="T366" s="312">
        <v>30000000</v>
      </c>
      <c r="U366" s="312"/>
      <c r="V366" s="313">
        <v>30000000</v>
      </c>
      <c r="W366" s="312">
        <v>0</v>
      </c>
      <c r="X366" s="312">
        <v>0</v>
      </c>
      <c r="Y366" s="312">
        <v>0</v>
      </c>
      <c r="Z366" s="314">
        <v>200000</v>
      </c>
      <c r="AA366" s="312">
        <v>0</v>
      </c>
      <c r="AB366" s="312">
        <v>0</v>
      </c>
      <c r="AC366" s="315">
        <v>200000</v>
      </c>
      <c r="AD366" s="312" t="s">
        <v>1246</v>
      </c>
      <c r="AE366" s="316">
        <v>26</v>
      </c>
      <c r="AF366" s="316">
        <v>26</v>
      </c>
      <c r="AG366" s="316">
        <v>0</v>
      </c>
      <c r="AH366" s="316">
        <v>0</v>
      </c>
      <c r="AI366" s="316">
        <v>0</v>
      </c>
      <c r="AJ366" s="316">
        <v>26</v>
      </c>
      <c r="AK366" s="316">
        <v>0</v>
      </c>
      <c r="AL366" s="316">
        <v>0</v>
      </c>
      <c r="AM366" s="316">
        <v>0</v>
      </c>
      <c r="AN366" s="316">
        <v>0</v>
      </c>
      <c r="AO366" s="316">
        <v>0</v>
      </c>
      <c r="AP366" s="316">
        <v>0</v>
      </c>
      <c r="AQ366" s="312">
        <v>30000000</v>
      </c>
      <c r="AR366" s="312">
        <v>0</v>
      </c>
      <c r="AS366" s="312">
        <v>0</v>
      </c>
      <c r="AT366" s="312">
        <v>30000000</v>
      </c>
      <c r="AU366" s="312">
        <v>0</v>
      </c>
      <c r="AV366" s="312">
        <v>0</v>
      </c>
      <c r="AW366" s="312">
        <v>0</v>
      </c>
      <c r="AX366" s="312">
        <v>200000</v>
      </c>
      <c r="AY366" s="218">
        <v>0</v>
      </c>
      <c r="AZ366" s="312">
        <v>0</v>
      </c>
      <c r="BA366" s="218">
        <v>0</v>
      </c>
      <c r="BB366" s="312">
        <v>0</v>
      </c>
      <c r="BC366" s="312">
        <v>0</v>
      </c>
      <c r="BD366" s="312">
        <v>0</v>
      </c>
      <c r="BE366" s="312">
        <v>200000</v>
      </c>
      <c r="BF366" s="218">
        <v>0</v>
      </c>
      <c r="BG366" s="218">
        <v>0</v>
      </c>
      <c r="BH366" s="218">
        <v>0</v>
      </c>
      <c r="BI366" s="218">
        <v>0</v>
      </c>
      <c r="BJ366" s="218">
        <v>0</v>
      </c>
      <c r="BK366" s="218">
        <v>0</v>
      </c>
      <c r="BL366" s="218">
        <v>0</v>
      </c>
      <c r="BM366" s="218">
        <v>0</v>
      </c>
      <c r="BN366" s="218">
        <v>0</v>
      </c>
      <c r="BO366" s="218">
        <v>0</v>
      </c>
      <c r="BP366" s="218">
        <v>0</v>
      </c>
      <c r="BQ366" s="312">
        <v>0</v>
      </c>
      <c r="BR366" s="218">
        <v>0</v>
      </c>
      <c r="BS366" s="312">
        <v>0</v>
      </c>
      <c r="BT366" s="315">
        <v>30200000</v>
      </c>
      <c r="BU366" s="312">
        <v>0</v>
      </c>
      <c r="BV366" s="312">
        <v>200000</v>
      </c>
      <c r="BW366" s="312">
        <v>0</v>
      </c>
      <c r="BX366" s="312">
        <v>11000000</v>
      </c>
      <c r="BY366" s="312">
        <v>0</v>
      </c>
      <c r="BZ366" s="312">
        <v>0</v>
      </c>
      <c r="CA366" s="312">
        <v>2384000</v>
      </c>
      <c r="CB366" s="312">
        <v>300000</v>
      </c>
      <c r="CC366" s="312">
        <v>447000</v>
      </c>
      <c r="CD366" s="312">
        <v>0</v>
      </c>
      <c r="CE366" s="312">
        <v>3131000</v>
      </c>
      <c r="CF366" s="312">
        <v>14331000</v>
      </c>
      <c r="CG366" s="312">
        <v>15869000</v>
      </c>
      <c r="CH366" s="312">
        <v>1630350</v>
      </c>
      <c r="CI366" s="312">
        <v>0</v>
      </c>
      <c r="CJ366" s="312">
        <v>1630350</v>
      </c>
      <c r="CK366" s="312">
        <v>0</v>
      </c>
      <c r="CL366" s="312">
        <v>149000</v>
      </c>
      <c r="CM366" s="312">
        <v>0</v>
      </c>
      <c r="CN366" s="312">
        <v>0</v>
      </c>
      <c r="CO366" s="312">
        <v>532000</v>
      </c>
      <c r="CP366" s="312">
        <v>0</v>
      </c>
      <c r="CQ366" s="312">
        <v>681000</v>
      </c>
      <c r="CR366" s="312">
        <v>24757650</v>
      </c>
      <c r="CS366" s="312">
        <v>0</v>
      </c>
      <c r="CT366" s="315">
        <v>24757650</v>
      </c>
      <c r="CU366" s="312">
        <v>5066000</v>
      </c>
      <c r="CV366" s="312">
        <v>0</v>
      </c>
      <c r="CW366" s="312">
        <v>894000</v>
      </c>
      <c r="CX366" s="312"/>
      <c r="CY366" s="312">
        <v>0</v>
      </c>
      <c r="CZ366" s="312">
        <v>5960000</v>
      </c>
      <c r="DA366" s="312">
        <v>9091000</v>
      </c>
      <c r="DB366" s="312">
        <v>596000</v>
      </c>
      <c r="DC366" s="312">
        <v>36756000</v>
      </c>
      <c r="DD366" s="312"/>
      <c r="DE366" s="312" t="s">
        <v>980</v>
      </c>
      <c r="DF366" s="312">
        <v>2500000</v>
      </c>
      <c r="DG366" s="310" t="s">
        <v>203</v>
      </c>
      <c r="DH366" s="310" t="s">
        <v>1241</v>
      </c>
      <c r="DI366" s="310" t="s">
        <v>1242</v>
      </c>
      <c r="DJ366" s="312"/>
      <c r="DK366" s="312"/>
      <c r="DL366" s="312"/>
      <c r="DM366" s="310"/>
      <c r="DN366" s="312"/>
      <c r="DO366" s="312"/>
      <c r="DP366" s="312"/>
      <c r="DQ366" s="312"/>
      <c r="DR366" s="317"/>
      <c r="DS366" s="317"/>
      <c r="DT366" s="305"/>
    </row>
    <row r="367" spans="1:124" s="304" customFormat="1" ht="20.25" customHeight="1" x14ac:dyDescent="0.35">
      <c r="A367" s="307">
        <v>364</v>
      </c>
      <c r="B367" s="307" t="s">
        <v>1199</v>
      </c>
      <c r="C367" s="308" t="s">
        <v>550</v>
      </c>
      <c r="D367" s="308" t="s">
        <v>192</v>
      </c>
      <c r="E367" s="308" t="s">
        <v>193</v>
      </c>
      <c r="F367" s="307" t="s">
        <v>186</v>
      </c>
      <c r="G367" s="308" t="s">
        <v>543</v>
      </c>
      <c r="H367" s="308" t="s">
        <v>129</v>
      </c>
      <c r="I367" s="308" t="s">
        <v>179</v>
      </c>
      <c r="J367" s="308" t="s">
        <v>131</v>
      </c>
      <c r="K367" s="308" t="s">
        <v>132</v>
      </c>
      <c r="L367" s="318">
        <v>44092</v>
      </c>
      <c r="M367" s="309"/>
      <c r="N367" s="309"/>
      <c r="O367" s="318"/>
      <c r="P367" s="310"/>
      <c r="Q367" s="311" t="s">
        <v>774</v>
      </c>
      <c r="R367" s="310" t="s">
        <v>134</v>
      </c>
      <c r="S367" s="312">
        <v>0</v>
      </c>
      <c r="T367" s="312">
        <v>30000000</v>
      </c>
      <c r="U367" s="312"/>
      <c r="V367" s="313">
        <v>30000000</v>
      </c>
      <c r="W367" s="312">
        <v>0</v>
      </c>
      <c r="X367" s="312">
        <v>0</v>
      </c>
      <c r="Y367" s="312">
        <v>0</v>
      </c>
      <c r="Z367" s="314">
        <v>200000</v>
      </c>
      <c r="AA367" s="312">
        <v>0</v>
      </c>
      <c r="AB367" s="312">
        <v>0</v>
      </c>
      <c r="AC367" s="315">
        <v>200000</v>
      </c>
      <c r="AD367" s="312" t="s">
        <v>1246</v>
      </c>
      <c r="AE367" s="316">
        <v>26</v>
      </c>
      <c r="AF367" s="316">
        <v>26</v>
      </c>
      <c r="AG367" s="316">
        <v>0</v>
      </c>
      <c r="AH367" s="316">
        <v>0</v>
      </c>
      <c r="AI367" s="316">
        <v>0</v>
      </c>
      <c r="AJ367" s="316">
        <v>26</v>
      </c>
      <c r="AK367" s="316">
        <v>0</v>
      </c>
      <c r="AL367" s="316">
        <v>0</v>
      </c>
      <c r="AM367" s="316">
        <v>0</v>
      </c>
      <c r="AN367" s="316">
        <v>0</v>
      </c>
      <c r="AO367" s="316">
        <v>0</v>
      </c>
      <c r="AP367" s="316">
        <v>0</v>
      </c>
      <c r="AQ367" s="312">
        <v>30000000</v>
      </c>
      <c r="AR367" s="312">
        <v>0</v>
      </c>
      <c r="AS367" s="312">
        <v>0</v>
      </c>
      <c r="AT367" s="312">
        <v>30000000</v>
      </c>
      <c r="AU367" s="312">
        <v>0</v>
      </c>
      <c r="AV367" s="312">
        <v>0</v>
      </c>
      <c r="AW367" s="312">
        <v>0</v>
      </c>
      <c r="AX367" s="312">
        <v>200000</v>
      </c>
      <c r="AY367" s="218">
        <v>0</v>
      </c>
      <c r="AZ367" s="312">
        <v>0</v>
      </c>
      <c r="BA367" s="218">
        <v>0</v>
      </c>
      <c r="BB367" s="312">
        <v>0</v>
      </c>
      <c r="BC367" s="312">
        <v>0</v>
      </c>
      <c r="BD367" s="312">
        <v>0</v>
      </c>
      <c r="BE367" s="312">
        <v>200000</v>
      </c>
      <c r="BF367" s="218">
        <v>0</v>
      </c>
      <c r="BG367" s="218">
        <v>0</v>
      </c>
      <c r="BH367" s="218">
        <v>0</v>
      </c>
      <c r="BI367" s="218">
        <v>0</v>
      </c>
      <c r="BJ367" s="218">
        <v>0</v>
      </c>
      <c r="BK367" s="218">
        <v>0</v>
      </c>
      <c r="BL367" s="218">
        <v>0</v>
      </c>
      <c r="BM367" s="218">
        <v>0</v>
      </c>
      <c r="BN367" s="218">
        <v>0</v>
      </c>
      <c r="BO367" s="218">
        <v>0</v>
      </c>
      <c r="BP367" s="218">
        <v>0</v>
      </c>
      <c r="BQ367" s="312">
        <v>0</v>
      </c>
      <c r="BR367" s="218">
        <v>0</v>
      </c>
      <c r="BS367" s="312">
        <v>0</v>
      </c>
      <c r="BT367" s="315">
        <v>30200000</v>
      </c>
      <c r="BU367" s="312">
        <v>0</v>
      </c>
      <c r="BV367" s="312">
        <v>200000</v>
      </c>
      <c r="BW367" s="312">
        <v>0</v>
      </c>
      <c r="BX367" s="312">
        <v>11000000</v>
      </c>
      <c r="BY367" s="312">
        <v>0</v>
      </c>
      <c r="BZ367" s="312">
        <v>0</v>
      </c>
      <c r="CA367" s="312">
        <v>2384000</v>
      </c>
      <c r="CB367" s="312">
        <v>300000</v>
      </c>
      <c r="CC367" s="312">
        <v>447000</v>
      </c>
      <c r="CD367" s="312">
        <v>0</v>
      </c>
      <c r="CE367" s="312">
        <v>3131000</v>
      </c>
      <c r="CF367" s="312">
        <v>14331000</v>
      </c>
      <c r="CG367" s="312">
        <v>15869000</v>
      </c>
      <c r="CH367" s="312">
        <v>1630350</v>
      </c>
      <c r="CI367" s="312">
        <v>0</v>
      </c>
      <c r="CJ367" s="312">
        <v>1630350</v>
      </c>
      <c r="CK367" s="312">
        <v>0</v>
      </c>
      <c r="CL367" s="312">
        <v>149000</v>
      </c>
      <c r="CM367" s="312">
        <v>0</v>
      </c>
      <c r="CN367" s="312">
        <v>0</v>
      </c>
      <c r="CO367" s="312">
        <v>0</v>
      </c>
      <c r="CP367" s="312">
        <v>0</v>
      </c>
      <c r="CQ367" s="312">
        <v>149000</v>
      </c>
      <c r="CR367" s="312">
        <v>25289650</v>
      </c>
      <c r="CS367" s="312">
        <v>0</v>
      </c>
      <c r="CT367" s="315">
        <v>25289650</v>
      </c>
      <c r="CU367" s="312">
        <v>5066000</v>
      </c>
      <c r="CV367" s="312">
        <v>0</v>
      </c>
      <c r="CW367" s="312">
        <v>894000</v>
      </c>
      <c r="CX367" s="312"/>
      <c r="CY367" s="312">
        <v>0</v>
      </c>
      <c r="CZ367" s="312">
        <v>5960000</v>
      </c>
      <c r="DA367" s="312">
        <v>9091000</v>
      </c>
      <c r="DB367" s="312">
        <v>596000</v>
      </c>
      <c r="DC367" s="312">
        <v>36756000</v>
      </c>
      <c r="DD367" s="312"/>
      <c r="DE367" s="312" t="s">
        <v>980</v>
      </c>
      <c r="DF367" s="312">
        <v>2500000</v>
      </c>
      <c r="DG367" s="310" t="s">
        <v>200</v>
      </c>
      <c r="DH367" s="310" t="s">
        <v>1241</v>
      </c>
      <c r="DI367" s="310" t="s">
        <v>1242</v>
      </c>
      <c r="DJ367" s="312"/>
      <c r="DK367" s="312"/>
      <c r="DL367" s="312"/>
      <c r="DM367" s="310"/>
      <c r="DN367" s="312"/>
      <c r="DO367" s="312"/>
      <c r="DP367" s="312"/>
      <c r="DQ367" s="312"/>
      <c r="DR367" s="317"/>
      <c r="DS367" s="317"/>
      <c r="DT367" s="305"/>
    </row>
    <row r="368" spans="1:124" s="304" customFormat="1" ht="20.25" customHeight="1" x14ac:dyDescent="0.35">
      <c r="A368" s="307">
        <v>365</v>
      </c>
      <c r="B368" s="307" t="s">
        <v>1200</v>
      </c>
      <c r="C368" s="308" t="s">
        <v>555</v>
      </c>
      <c r="D368" s="308" t="s">
        <v>192</v>
      </c>
      <c r="E368" s="308" t="s">
        <v>193</v>
      </c>
      <c r="F368" s="307" t="s">
        <v>186</v>
      </c>
      <c r="G368" s="308" t="s">
        <v>543</v>
      </c>
      <c r="H368" s="308" t="s">
        <v>129</v>
      </c>
      <c r="I368" s="308" t="s">
        <v>179</v>
      </c>
      <c r="J368" s="308" t="s">
        <v>131</v>
      </c>
      <c r="K368" s="308" t="s">
        <v>132</v>
      </c>
      <c r="L368" s="318">
        <v>44106</v>
      </c>
      <c r="M368" s="309"/>
      <c r="N368" s="309"/>
      <c r="O368" s="318"/>
      <c r="P368" s="310"/>
      <c r="Q368" s="311" t="s">
        <v>774</v>
      </c>
      <c r="R368" s="310" t="s">
        <v>134</v>
      </c>
      <c r="S368" s="312">
        <v>0</v>
      </c>
      <c r="T368" s="312">
        <v>30000000</v>
      </c>
      <c r="U368" s="312"/>
      <c r="V368" s="313">
        <v>30000000</v>
      </c>
      <c r="W368" s="312">
        <v>0</v>
      </c>
      <c r="X368" s="312">
        <v>0</v>
      </c>
      <c r="Y368" s="312">
        <v>0</v>
      </c>
      <c r="Z368" s="314">
        <v>200000</v>
      </c>
      <c r="AA368" s="312">
        <v>0</v>
      </c>
      <c r="AB368" s="312">
        <v>0</v>
      </c>
      <c r="AC368" s="315">
        <v>200000</v>
      </c>
      <c r="AD368" s="312" t="s">
        <v>1246</v>
      </c>
      <c r="AE368" s="316">
        <v>26</v>
      </c>
      <c r="AF368" s="316">
        <v>26</v>
      </c>
      <c r="AG368" s="316">
        <v>0</v>
      </c>
      <c r="AH368" s="316">
        <v>0</v>
      </c>
      <c r="AI368" s="316">
        <v>0</v>
      </c>
      <c r="AJ368" s="316">
        <v>26</v>
      </c>
      <c r="AK368" s="316">
        <v>0</v>
      </c>
      <c r="AL368" s="316">
        <v>0</v>
      </c>
      <c r="AM368" s="316">
        <v>0</v>
      </c>
      <c r="AN368" s="316">
        <v>0</v>
      </c>
      <c r="AO368" s="316">
        <v>0</v>
      </c>
      <c r="AP368" s="316">
        <v>0</v>
      </c>
      <c r="AQ368" s="312">
        <v>30000000</v>
      </c>
      <c r="AR368" s="312">
        <v>0</v>
      </c>
      <c r="AS368" s="312">
        <v>0</v>
      </c>
      <c r="AT368" s="312">
        <v>30000000</v>
      </c>
      <c r="AU368" s="312">
        <v>0</v>
      </c>
      <c r="AV368" s="312">
        <v>0</v>
      </c>
      <c r="AW368" s="312">
        <v>0</v>
      </c>
      <c r="AX368" s="312">
        <v>200000</v>
      </c>
      <c r="AY368" s="218">
        <v>0</v>
      </c>
      <c r="AZ368" s="312">
        <v>0</v>
      </c>
      <c r="BA368" s="218">
        <v>0</v>
      </c>
      <c r="BB368" s="312">
        <v>0</v>
      </c>
      <c r="BC368" s="312">
        <v>0</v>
      </c>
      <c r="BD368" s="312">
        <v>0</v>
      </c>
      <c r="BE368" s="312">
        <v>200000</v>
      </c>
      <c r="BF368" s="218">
        <v>0</v>
      </c>
      <c r="BG368" s="218">
        <v>0</v>
      </c>
      <c r="BH368" s="218">
        <v>0</v>
      </c>
      <c r="BI368" s="218">
        <v>0</v>
      </c>
      <c r="BJ368" s="218">
        <v>0</v>
      </c>
      <c r="BK368" s="218">
        <v>0</v>
      </c>
      <c r="BL368" s="218">
        <v>0</v>
      </c>
      <c r="BM368" s="218">
        <v>0</v>
      </c>
      <c r="BN368" s="218">
        <v>0</v>
      </c>
      <c r="BO368" s="218">
        <v>0</v>
      </c>
      <c r="BP368" s="218">
        <v>0</v>
      </c>
      <c r="BQ368" s="312">
        <v>0</v>
      </c>
      <c r="BR368" s="218">
        <v>0</v>
      </c>
      <c r="BS368" s="312">
        <v>0</v>
      </c>
      <c r="BT368" s="315">
        <v>30200000</v>
      </c>
      <c r="BU368" s="312">
        <v>0</v>
      </c>
      <c r="BV368" s="312">
        <v>200000</v>
      </c>
      <c r="BW368" s="312">
        <v>0</v>
      </c>
      <c r="BX368" s="312">
        <v>11000000</v>
      </c>
      <c r="BY368" s="312">
        <v>3</v>
      </c>
      <c r="BZ368" s="312">
        <v>13200000</v>
      </c>
      <c r="CA368" s="312">
        <v>2384000</v>
      </c>
      <c r="CB368" s="312">
        <v>300000</v>
      </c>
      <c r="CC368" s="312">
        <v>447000</v>
      </c>
      <c r="CD368" s="312">
        <v>0</v>
      </c>
      <c r="CE368" s="312">
        <v>3131000</v>
      </c>
      <c r="CF368" s="312">
        <v>27531000</v>
      </c>
      <c r="CG368" s="312">
        <v>2669000</v>
      </c>
      <c r="CH368" s="312">
        <v>133450</v>
      </c>
      <c r="CI368" s="312">
        <v>0</v>
      </c>
      <c r="CJ368" s="312">
        <v>133450</v>
      </c>
      <c r="CK368" s="312">
        <v>0</v>
      </c>
      <c r="CL368" s="312">
        <v>149000</v>
      </c>
      <c r="CM368" s="312">
        <v>0</v>
      </c>
      <c r="CN368" s="312">
        <v>0</v>
      </c>
      <c r="CO368" s="312">
        <v>0</v>
      </c>
      <c r="CP368" s="312">
        <v>0</v>
      </c>
      <c r="CQ368" s="312">
        <v>149000</v>
      </c>
      <c r="CR368" s="312">
        <v>26786550</v>
      </c>
      <c r="CS368" s="312">
        <v>0</v>
      </c>
      <c r="CT368" s="315">
        <v>26786550</v>
      </c>
      <c r="CU368" s="312">
        <v>5066000</v>
      </c>
      <c r="CV368" s="312">
        <v>0</v>
      </c>
      <c r="CW368" s="312">
        <v>894000</v>
      </c>
      <c r="CX368" s="312"/>
      <c r="CY368" s="312">
        <v>0</v>
      </c>
      <c r="CZ368" s="312">
        <v>5960000</v>
      </c>
      <c r="DA368" s="312">
        <v>9091000</v>
      </c>
      <c r="DB368" s="312">
        <v>596000</v>
      </c>
      <c r="DC368" s="312">
        <v>36756000</v>
      </c>
      <c r="DD368" s="312"/>
      <c r="DE368" s="312" t="s">
        <v>980</v>
      </c>
      <c r="DF368" s="312">
        <v>2500000</v>
      </c>
      <c r="DG368" s="310" t="s">
        <v>195</v>
      </c>
      <c r="DH368" s="310" t="s">
        <v>1241</v>
      </c>
      <c r="DI368" s="310" t="s">
        <v>1242</v>
      </c>
      <c r="DJ368" s="312"/>
      <c r="DK368" s="312"/>
      <c r="DL368" s="312"/>
      <c r="DM368" s="310"/>
      <c r="DN368" s="312"/>
      <c r="DO368" s="312"/>
      <c r="DP368" s="312"/>
      <c r="DQ368" s="312"/>
      <c r="DR368" s="317"/>
      <c r="DS368" s="317"/>
      <c r="DT368" s="305"/>
    </row>
    <row r="369" spans="1:124" s="304" customFormat="1" ht="20.25" customHeight="1" x14ac:dyDescent="0.35">
      <c r="A369" s="307">
        <v>366</v>
      </c>
      <c r="B369" s="307" t="s">
        <v>1202</v>
      </c>
      <c r="C369" s="308" t="s">
        <v>556</v>
      </c>
      <c r="D369" s="308" t="s">
        <v>192</v>
      </c>
      <c r="E369" s="308" t="s">
        <v>193</v>
      </c>
      <c r="F369" s="307" t="s">
        <v>186</v>
      </c>
      <c r="G369" s="308" t="s">
        <v>543</v>
      </c>
      <c r="H369" s="308" t="s">
        <v>169</v>
      </c>
      <c r="I369" s="308" t="s">
        <v>179</v>
      </c>
      <c r="J369" s="308" t="s">
        <v>131</v>
      </c>
      <c r="K369" s="308" t="s">
        <v>132</v>
      </c>
      <c r="L369" s="318">
        <v>44480</v>
      </c>
      <c r="M369" s="309"/>
      <c r="N369" s="309"/>
      <c r="O369" s="318"/>
      <c r="P369" s="310" t="s">
        <v>133</v>
      </c>
      <c r="Q369" s="311" t="s">
        <v>774</v>
      </c>
      <c r="R369" s="310" t="s">
        <v>134</v>
      </c>
      <c r="S369" s="312">
        <v>0</v>
      </c>
      <c r="T369" s="312">
        <v>30000000</v>
      </c>
      <c r="U369" s="312"/>
      <c r="V369" s="313">
        <v>30000000</v>
      </c>
      <c r="W369" s="312">
        <v>0</v>
      </c>
      <c r="X369" s="312">
        <v>0</v>
      </c>
      <c r="Y369" s="312">
        <v>0</v>
      </c>
      <c r="Z369" s="314">
        <v>200000</v>
      </c>
      <c r="AA369" s="312">
        <v>0</v>
      </c>
      <c r="AB369" s="312">
        <v>0</v>
      </c>
      <c r="AC369" s="315">
        <v>200000</v>
      </c>
      <c r="AD369" s="312" t="s">
        <v>1246</v>
      </c>
      <c r="AE369" s="316">
        <v>26</v>
      </c>
      <c r="AF369" s="316">
        <v>26</v>
      </c>
      <c r="AG369" s="316">
        <v>0</v>
      </c>
      <c r="AH369" s="316">
        <v>0</v>
      </c>
      <c r="AI369" s="316">
        <v>0</v>
      </c>
      <c r="AJ369" s="316">
        <v>26</v>
      </c>
      <c r="AK369" s="316">
        <v>0</v>
      </c>
      <c r="AL369" s="316">
        <v>0</v>
      </c>
      <c r="AM369" s="316">
        <v>0</v>
      </c>
      <c r="AN369" s="316">
        <v>0</v>
      </c>
      <c r="AO369" s="316">
        <v>0</v>
      </c>
      <c r="AP369" s="316">
        <v>0</v>
      </c>
      <c r="AQ369" s="312">
        <v>30000000</v>
      </c>
      <c r="AR369" s="312">
        <v>0</v>
      </c>
      <c r="AS369" s="312">
        <v>0</v>
      </c>
      <c r="AT369" s="312">
        <v>30000000</v>
      </c>
      <c r="AU369" s="312">
        <v>0</v>
      </c>
      <c r="AV369" s="312">
        <v>0</v>
      </c>
      <c r="AW369" s="312">
        <v>0</v>
      </c>
      <c r="AX369" s="312">
        <v>200000</v>
      </c>
      <c r="AY369" s="218">
        <v>0</v>
      </c>
      <c r="AZ369" s="312">
        <v>0</v>
      </c>
      <c r="BA369" s="218">
        <v>0</v>
      </c>
      <c r="BB369" s="312">
        <v>0</v>
      </c>
      <c r="BC369" s="312">
        <v>0</v>
      </c>
      <c r="BD369" s="312">
        <v>0</v>
      </c>
      <c r="BE369" s="312">
        <v>200000</v>
      </c>
      <c r="BF369" s="218">
        <v>0</v>
      </c>
      <c r="BG369" s="218">
        <v>0</v>
      </c>
      <c r="BH369" s="218">
        <v>0</v>
      </c>
      <c r="BI369" s="218">
        <v>0</v>
      </c>
      <c r="BJ369" s="218">
        <v>0</v>
      </c>
      <c r="BK369" s="218">
        <v>0</v>
      </c>
      <c r="BL369" s="218">
        <v>0</v>
      </c>
      <c r="BM369" s="218">
        <v>0</v>
      </c>
      <c r="BN369" s="218">
        <v>0</v>
      </c>
      <c r="BO369" s="218">
        <v>0</v>
      </c>
      <c r="BP369" s="218">
        <v>0</v>
      </c>
      <c r="BQ369" s="312">
        <v>0</v>
      </c>
      <c r="BR369" s="218">
        <v>0</v>
      </c>
      <c r="BS369" s="312">
        <v>0</v>
      </c>
      <c r="BT369" s="315">
        <v>30200000</v>
      </c>
      <c r="BU369" s="312">
        <v>0</v>
      </c>
      <c r="BV369" s="312">
        <v>200000</v>
      </c>
      <c r="BW369" s="312">
        <v>0</v>
      </c>
      <c r="BX369" s="312">
        <v>11000000</v>
      </c>
      <c r="BY369" s="312">
        <v>0</v>
      </c>
      <c r="BZ369" s="312">
        <v>0</v>
      </c>
      <c r="CA369" s="312">
        <v>2384000</v>
      </c>
      <c r="CB369" s="312">
        <v>300000</v>
      </c>
      <c r="CC369" s="312">
        <v>447000</v>
      </c>
      <c r="CD369" s="312">
        <v>0</v>
      </c>
      <c r="CE369" s="312">
        <v>3131000</v>
      </c>
      <c r="CF369" s="312">
        <v>14331000</v>
      </c>
      <c r="CG369" s="312">
        <v>15869000</v>
      </c>
      <c r="CH369" s="312">
        <v>1630350</v>
      </c>
      <c r="CI369" s="312">
        <v>0</v>
      </c>
      <c r="CJ369" s="312">
        <v>1630350</v>
      </c>
      <c r="CK369" s="312">
        <v>0</v>
      </c>
      <c r="CL369" s="312">
        <v>0</v>
      </c>
      <c r="CM369" s="312">
        <v>0</v>
      </c>
      <c r="CN369" s="312">
        <v>0</v>
      </c>
      <c r="CO369" s="312">
        <v>0</v>
      </c>
      <c r="CP369" s="312">
        <v>0</v>
      </c>
      <c r="CQ369" s="312">
        <v>0</v>
      </c>
      <c r="CR369" s="312">
        <v>25438650</v>
      </c>
      <c r="CS369" s="312">
        <v>0</v>
      </c>
      <c r="CT369" s="315">
        <v>25438650</v>
      </c>
      <c r="CU369" s="312">
        <v>5066000</v>
      </c>
      <c r="CV369" s="312">
        <v>0</v>
      </c>
      <c r="CW369" s="312">
        <v>894000</v>
      </c>
      <c r="CX369" s="312"/>
      <c r="CY369" s="312">
        <v>0</v>
      </c>
      <c r="CZ369" s="312">
        <v>5960000</v>
      </c>
      <c r="DA369" s="312">
        <v>9091000</v>
      </c>
      <c r="DB369" s="312">
        <v>596000</v>
      </c>
      <c r="DC369" s="312">
        <v>36756000</v>
      </c>
      <c r="DD369" s="312"/>
      <c r="DE369" s="312" t="s">
        <v>982</v>
      </c>
      <c r="DF369" s="312">
        <v>2500000</v>
      </c>
      <c r="DG369" s="310" t="s">
        <v>212</v>
      </c>
      <c r="DH369" s="310" t="s">
        <v>1241</v>
      </c>
      <c r="DI369" s="310" t="s">
        <v>1243</v>
      </c>
      <c r="DJ369" s="312"/>
      <c r="DK369" s="312"/>
      <c r="DL369" s="312"/>
      <c r="DM369" s="310"/>
      <c r="DN369" s="312"/>
      <c r="DO369" s="312"/>
      <c r="DP369" s="312"/>
      <c r="DQ369" s="312"/>
      <c r="DR369" s="317"/>
      <c r="DS369" s="317"/>
      <c r="DT369" s="305"/>
    </row>
    <row r="370" spans="1:124" s="304" customFormat="1" ht="20.25" customHeight="1" x14ac:dyDescent="0.35">
      <c r="A370" s="307">
        <v>367</v>
      </c>
      <c r="B370" s="307" t="s">
        <v>1203</v>
      </c>
      <c r="C370" s="308" t="s">
        <v>542</v>
      </c>
      <c r="D370" s="308" t="s">
        <v>192</v>
      </c>
      <c r="E370" s="308" t="s">
        <v>193</v>
      </c>
      <c r="F370" s="307" t="s">
        <v>186</v>
      </c>
      <c r="G370" s="308" t="s">
        <v>543</v>
      </c>
      <c r="H370" s="308" t="s">
        <v>129</v>
      </c>
      <c r="I370" s="308" t="s">
        <v>179</v>
      </c>
      <c r="J370" s="308" t="s">
        <v>131</v>
      </c>
      <c r="K370" s="308" t="s">
        <v>132</v>
      </c>
      <c r="L370" s="318">
        <v>42144</v>
      </c>
      <c r="M370" s="309"/>
      <c r="N370" s="309"/>
      <c r="O370" s="318"/>
      <c r="P370" s="310" t="s">
        <v>133</v>
      </c>
      <c r="Q370" s="311" t="s">
        <v>774</v>
      </c>
      <c r="R370" s="310" t="s">
        <v>134</v>
      </c>
      <c r="S370" s="312">
        <v>0</v>
      </c>
      <c r="T370" s="312">
        <v>30000000</v>
      </c>
      <c r="U370" s="312"/>
      <c r="V370" s="313">
        <v>30000000</v>
      </c>
      <c r="W370" s="312">
        <v>0</v>
      </c>
      <c r="X370" s="312">
        <v>0</v>
      </c>
      <c r="Y370" s="312">
        <v>0</v>
      </c>
      <c r="Z370" s="314">
        <v>200000</v>
      </c>
      <c r="AA370" s="312">
        <v>0</v>
      </c>
      <c r="AB370" s="312">
        <v>0</v>
      </c>
      <c r="AC370" s="315">
        <v>200000</v>
      </c>
      <c r="AD370" s="312" t="s">
        <v>1246</v>
      </c>
      <c r="AE370" s="316">
        <v>26</v>
      </c>
      <c r="AF370" s="316">
        <v>16</v>
      </c>
      <c r="AG370" s="316">
        <v>10</v>
      </c>
      <c r="AH370" s="316">
        <v>0</v>
      </c>
      <c r="AI370" s="316">
        <v>0</v>
      </c>
      <c r="AJ370" s="316">
        <v>26</v>
      </c>
      <c r="AK370" s="316">
        <v>0</v>
      </c>
      <c r="AL370" s="316">
        <v>0</v>
      </c>
      <c r="AM370" s="316">
        <v>0</v>
      </c>
      <c r="AN370" s="316">
        <v>0</v>
      </c>
      <c r="AO370" s="316">
        <v>0</v>
      </c>
      <c r="AP370" s="316">
        <v>0</v>
      </c>
      <c r="AQ370" s="312">
        <v>30000000</v>
      </c>
      <c r="AR370" s="312">
        <v>0</v>
      </c>
      <c r="AS370" s="312">
        <v>0</v>
      </c>
      <c r="AT370" s="312">
        <v>30000000</v>
      </c>
      <c r="AU370" s="312">
        <v>0</v>
      </c>
      <c r="AV370" s="312">
        <v>0</v>
      </c>
      <c r="AW370" s="312">
        <v>0</v>
      </c>
      <c r="AX370" s="312">
        <v>200000</v>
      </c>
      <c r="AY370" s="218">
        <v>0</v>
      </c>
      <c r="AZ370" s="312">
        <v>0</v>
      </c>
      <c r="BA370" s="218">
        <v>0</v>
      </c>
      <c r="BB370" s="312">
        <v>0</v>
      </c>
      <c r="BC370" s="312">
        <v>0</v>
      </c>
      <c r="BD370" s="312">
        <v>0</v>
      </c>
      <c r="BE370" s="312">
        <v>200000</v>
      </c>
      <c r="BF370" s="218">
        <v>0</v>
      </c>
      <c r="BG370" s="218">
        <v>0</v>
      </c>
      <c r="BH370" s="218">
        <v>0</v>
      </c>
      <c r="BI370" s="218">
        <v>0</v>
      </c>
      <c r="BJ370" s="218">
        <v>0</v>
      </c>
      <c r="BK370" s="218">
        <v>0</v>
      </c>
      <c r="BL370" s="218">
        <v>0</v>
      </c>
      <c r="BM370" s="218">
        <v>0</v>
      </c>
      <c r="BN370" s="218">
        <v>0</v>
      </c>
      <c r="BO370" s="218">
        <v>0</v>
      </c>
      <c r="BP370" s="218">
        <v>0</v>
      </c>
      <c r="BQ370" s="312">
        <v>0</v>
      </c>
      <c r="BR370" s="218">
        <v>0</v>
      </c>
      <c r="BS370" s="312">
        <v>0</v>
      </c>
      <c r="BT370" s="315">
        <v>30200000</v>
      </c>
      <c r="BU370" s="312">
        <v>0</v>
      </c>
      <c r="BV370" s="312">
        <v>200000</v>
      </c>
      <c r="BW370" s="312">
        <v>0</v>
      </c>
      <c r="BX370" s="312">
        <v>11000000</v>
      </c>
      <c r="BY370" s="312">
        <v>2</v>
      </c>
      <c r="BZ370" s="312">
        <v>8800000</v>
      </c>
      <c r="CA370" s="312">
        <v>2384000</v>
      </c>
      <c r="CB370" s="312">
        <v>300000</v>
      </c>
      <c r="CC370" s="312">
        <v>447000</v>
      </c>
      <c r="CD370" s="312">
        <v>0</v>
      </c>
      <c r="CE370" s="312">
        <v>3131000</v>
      </c>
      <c r="CF370" s="312">
        <v>23131000</v>
      </c>
      <c r="CG370" s="312">
        <v>7069000</v>
      </c>
      <c r="CH370" s="312">
        <v>456900</v>
      </c>
      <c r="CI370" s="312">
        <v>0</v>
      </c>
      <c r="CJ370" s="312">
        <v>456900</v>
      </c>
      <c r="CK370" s="312">
        <v>0</v>
      </c>
      <c r="CL370" s="312">
        <v>0</v>
      </c>
      <c r="CM370" s="312">
        <v>0</v>
      </c>
      <c r="CN370" s="312">
        <v>0</v>
      </c>
      <c r="CO370" s="312">
        <v>0</v>
      </c>
      <c r="CP370" s="312">
        <v>0</v>
      </c>
      <c r="CQ370" s="312">
        <v>0</v>
      </c>
      <c r="CR370" s="312">
        <v>26612100</v>
      </c>
      <c r="CS370" s="312">
        <v>0</v>
      </c>
      <c r="CT370" s="315">
        <v>26612100</v>
      </c>
      <c r="CU370" s="312">
        <v>5066000</v>
      </c>
      <c r="CV370" s="312">
        <v>0</v>
      </c>
      <c r="CW370" s="312">
        <v>894000</v>
      </c>
      <c r="CX370" s="312"/>
      <c r="CY370" s="312">
        <v>0</v>
      </c>
      <c r="CZ370" s="312">
        <v>5960000</v>
      </c>
      <c r="DA370" s="312">
        <v>9091000</v>
      </c>
      <c r="DB370" s="312">
        <v>596000</v>
      </c>
      <c r="DC370" s="312">
        <v>36756000</v>
      </c>
      <c r="DD370" s="312"/>
      <c r="DE370" s="312" t="s">
        <v>980</v>
      </c>
      <c r="DF370" s="312">
        <v>2500000</v>
      </c>
      <c r="DG370" s="310" t="s">
        <v>195</v>
      </c>
      <c r="DH370" s="310" t="s">
        <v>1241</v>
      </c>
      <c r="DI370" s="310" t="s">
        <v>1242</v>
      </c>
      <c r="DJ370" s="312"/>
      <c r="DK370" s="312"/>
      <c r="DL370" s="312"/>
      <c r="DM370" s="310"/>
      <c r="DN370" s="312"/>
      <c r="DO370" s="312"/>
      <c r="DP370" s="312"/>
      <c r="DQ370" s="312"/>
      <c r="DR370" s="317"/>
      <c r="DS370" s="317"/>
      <c r="DT370" s="305"/>
    </row>
    <row r="371" spans="1:124" s="304" customFormat="1" ht="20.25" customHeight="1" x14ac:dyDescent="0.35">
      <c r="A371" s="307">
        <v>368</v>
      </c>
      <c r="B371" s="307" t="s">
        <v>1204</v>
      </c>
      <c r="C371" s="308" t="s">
        <v>545</v>
      </c>
      <c r="D371" s="308" t="s">
        <v>192</v>
      </c>
      <c r="E371" s="308" t="s">
        <v>193</v>
      </c>
      <c r="F371" s="307" t="s">
        <v>186</v>
      </c>
      <c r="G371" s="308" t="s">
        <v>543</v>
      </c>
      <c r="H371" s="308" t="s">
        <v>129</v>
      </c>
      <c r="I371" s="308" t="s">
        <v>179</v>
      </c>
      <c r="J371" s="308" t="s">
        <v>131</v>
      </c>
      <c r="K371" s="308" t="s">
        <v>132</v>
      </c>
      <c r="L371" s="318">
        <v>42285</v>
      </c>
      <c r="M371" s="309"/>
      <c r="N371" s="309"/>
      <c r="O371" s="318"/>
      <c r="P371" s="310" t="s">
        <v>133</v>
      </c>
      <c r="Q371" s="311" t="s">
        <v>774</v>
      </c>
      <c r="R371" s="310" t="s">
        <v>134</v>
      </c>
      <c r="S371" s="312">
        <v>0</v>
      </c>
      <c r="T371" s="312">
        <v>30000000</v>
      </c>
      <c r="U371" s="312"/>
      <c r="V371" s="313">
        <v>30000000</v>
      </c>
      <c r="W371" s="312">
        <v>0</v>
      </c>
      <c r="X371" s="312">
        <v>0</v>
      </c>
      <c r="Y371" s="312">
        <v>0</v>
      </c>
      <c r="Z371" s="314">
        <v>200000</v>
      </c>
      <c r="AA371" s="312">
        <v>0</v>
      </c>
      <c r="AB371" s="312">
        <v>0</v>
      </c>
      <c r="AC371" s="315">
        <v>200000</v>
      </c>
      <c r="AD371" s="312" t="s">
        <v>1246</v>
      </c>
      <c r="AE371" s="316">
        <v>26</v>
      </c>
      <c r="AF371" s="316">
        <v>26</v>
      </c>
      <c r="AG371" s="316">
        <v>0</v>
      </c>
      <c r="AH371" s="316">
        <v>0</v>
      </c>
      <c r="AI371" s="316">
        <v>0</v>
      </c>
      <c r="AJ371" s="316">
        <v>26</v>
      </c>
      <c r="AK371" s="316">
        <v>0</v>
      </c>
      <c r="AL371" s="316">
        <v>0</v>
      </c>
      <c r="AM371" s="316">
        <v>0</v>
      </c>
      <c r="AN371" s="316">
        <v>0</v>
      </c>
      <c r="AO371" s="316">
        <v>0</v>
      </c>
      <c r="AP371" s="316">
        <v>0</v>
      </c>
      <c r="AQ371" s="312">
        <v>30000000</v>
      </c>
      <c r="AR371" s="312">
        <v>0</v>
      </c>
      <c r="AS371" s="312">
        <v>0</v>
      </c>
      <c r="AT371" s="312">
        <v>30000000</v>
      </c>
      <c r="AU371" s="312">
        <v>0</v>
      </c>
      <c r="AV371" s="312">
        <v>0</v>
      </c>
      <c r="AW371" s="312">
        <v>0</v>
      </c>
      <c r="AX371" s="312">
        <v>200000</v>
      </c>
      <c r="AY371" s="218">
        <v>0</v>
      </c>
      <c r="AZ371" s="312">
        <v>0</v>
      </c>
      <c r="BA371" s="218">
        <v>0</v>
      </c>
      <c r="BB371" s="312">
        <v>0</v>
      </c>
      <c r="BC371" s="312">
        <v>0</v>
      </c>
      <c r="BD371" s="312">
        <v>0</v>
      </c>
      <c r="BE371" s="312">
        <v>200000</v>
      </c>
      <c r="BF371" s="218">
        <v>0</v>
      </c>
      <c r="BG371" s="218">
        <v>0</v>
      </c>
      <c r="BH371" s="218">
        <v>0</v>
      </c>
      <c r="BI371" s="218">
        <v>0</v>
      </c>
      <c r="BJ371" s="218">
        <v>0</v>
      </c>
      <c r="BK371" s="218">
        <v>0</v>
      </c>
      <c r="BL371" s="218">
        <v>0</v>
      </c>
      <c r="BM371" s="218">
        <v>0</v>
      </c>
      <c r="BN371" s="218">
        <v>0</v>
      </c>
      <c r="BO371" s="218">
        <v>0</v>
      </c>
      <c r="BP371" s="218">
        <v>0</v>
      </c>
      <c r="BQ371" s="312">
        <v>0</v>
      </c>
      <c r="BR371" s="218">
        <v>0</v>
      </c>
      <c r="BS371" s="312">
        <v>0</v>
      </c>
      <c r="BT371" s="315">
        <v>30200000</v>
      </c>
      <c r="BU371" s="312">
        <v>0</v>
      </c>
      <c r="BV371" s="312">
        <v>200000</v>
      </c>
      <c r="BW371" s="312">
        <v>0</v>
      </c>
      <c r="BX371" s="312">
        <v>11000000</v>
      </c>
      <c r="BY371" s="312">
        <v>0</v>
      </c>
      <c r="BZ371" s="312">
        <v>0</v>
      </c>
      <c r="CA371" s="312">
        <v>2384000</v>
      </c>
      <c r="CB371" s="312">
        <v>300000</v>
      </c>
      <c r="CC371" s="312">
        <v>447000</v>
      </c>
      <c r="CD371" s="312">
        <v>0</v>
      </c>
      <c r="CE371" s="312">
        <v>3131000</v>
      </c>
      <c r="CF371" s="312">
        <v>14331000</v>
      </c>
      <c r="CG371" s="312">
        <v>15869000</v>
      </c>
      <c r="CH371" s="312">
        <v>1630350</v>
      </c>
      <c r="CI371" s="312">
        <v>0</v>
      </c>
      <c r="CJ371" s="312">
        <v>1630350</v>
      </c>
      <c r="CK371" s="312">
        <v>0</v>
      </c>
      <c r="CL371" s="312">
        <v>149000</v>
      </c>
      <c r="CM371" s="312">
        <v>0</v>
      </c>
      <c r="CN371" s="312">
        <v>0</v>
      </c>
      <c r="CO371" s="312">
        <v>4258490</v>
      </c>
      <c r="CP371" s="312">
        <v>0</v>
      </c>
      <c r="CQ371" s="312">
        <v>4407490</v>
      </c>
      <c r="CR371" s="312">
        <v>21031160</v>
      </c>
      <c r="CS371" s="312">
        <v>0</v>
      </c>
      <c r="CT371" s="315">
        <v>21031160</v>
      </c>
      <c r="CU371" s="312">
        <v>5066000</v>
      </c>
      <c r="CV371" s="312">
        <v>0</v>
      </c>
      <c r="CW371" s="312">
        <v>894000</v>
      </c>
      <c r="CX371" s="312"/>
      <c r="CY371" s="312">
        <v>0</v>
      </c>
      <c r="CZ371" s="312">
        <v>5960000</v>
      </c>
      <c r="DA371" s="312">
        <v>9091000</v>
      </c>
      <c r="DB371" s="312">
        <v>596000</v>
      </c>
      <c r="DC371" s="312">
        <v>36756000</v>
      </c>
      <c r="DD371" s="312"/>
      <c r="DE371" s="312" t="s">
        <v>980</v>
      </c>
      <c r="DF371" s="312">
        <v>2500000</v>
      </c>
      <c r="DG371" s="310" t="s">
        <v>200</v>
      </c>
      <c r="DH371" s="310" t="s">
        <v>1241</v>
      </c>
      <c r="DI371" s="310" t="s">
        <v>1242</v>
      </c>
      <c r="DJ371" s="312"/>
      <c r="DK371" s="312"/>
      <c r="DL371" s="312"/>
      <c r="DM371" s="310"/>
      <c r="DN371" s="312"/>
      <c r="DO371" s="312"/>
      <c r="DP371" s="312"/>
      <c r="DQ371" s="312"/>
      <c r="DR371" s="317"/>
      <c r="DS371" s="317"/>
      <c r="DT371" s="305"/>
    </row>
    <row r="372" spans="1:124" s="304" customFormat="1" ht="20.25" customHeight="1" x14ac:dyDescent="0.35">
      <c r="A372" s="307">
        <v>369</v>
      </c>
      <c r="B372" s="307" t="s">
        <v>1205</v>
      </c>
      <c r="C372" s="308" t="s">
        <v>547</v>
      </c>
      <c r="D372" s="308" t="s">
        <v>192</v>
      </c>
      <c r="E372" s="308" t="s">
        <v>193</v>
      </c>
      <c r="F372" s="307" t="s">
        <v>186</v>
      </c>
      <c r="G372" s="308" t="s">
        <v>543</v>
      </c>
      <c r="H372" s="308" t="s">
        <v>129</v>
      </c>
      <c r="I372" s="308" t="s">
        <v>179</v>
      </c>
      <c r="J372" s="308" t="s">
        <v>131</v>
      </c>
      <c r="K372" s="308" t="s">
        <v>132</v>
      </c>
      <c r="L372" s="318">
        <v>42161</v>
      </c>
      <c r="M372" s="309"/>
      <c r="N372" s="309"/>
      <c r="O372" s="318"/>
      <c r="P372" s="310" t="s">
        <v>133</v>
      </c>
      <c r="Q372" s="311" t="s">
        <v>774</v>
      </c>
      <c r="R372" s="310" t="s">
        <v>134</v>
      </c>
      <c r="S372" s="312">
        <v>0</v>
      </c>
      <c r="T372" s="312">
        <v>30000000</v>
      </c>
      <c r="U372" s="312"/>
      <c r="V372" s="313">
        <v>30000000</v>
      </c>
      <c r="W372" s="312">
        <v>0</v>
      </c>
      <c r="X372" s="312">
        <v>0</v>
      </c>
      <c r="Y372" s="312">
        <v>0</v>
      </c>
      <c r="Z372" s="314">
        <v>200000</v>
      </c>
      <c r="AA372" s="312">
        <v>0</v>
      </c>
      <c r="AB372" s="312">
        <v>0</v>
      </c>
      <c r="AC372" s="315">
        <v>200000</v>
      </c>
      <c r="AD372" s="312" t="s">
        <v>1246</v>
      </c>
      <c r="AE372" s="316">
        <v>26</v>
      </c>
      <c r="AF372" s="316">
        <v>26</v>
      </c>
      <c r="AG372" s="316">
        <v>0</v>
      </c>
      <c r="AH372" s="316">
        <v>0</v>
      </c>
      <c r="AI372" s="316">
        <v>0</v>
      </c>
      <c r="AJ372" s="316">
        <v>26</v>
      </c>
      <c r="AK372" s="316">
        <v>0</v>
      </c>
      <c r="AL372" s="316">
        <v>0</v>
      </c>
      <c r="AM372" s="316">
        <v>0</v>
      </c>
      <c r="AN372" s="316">
        <v>0</v>
      </c>
      <c r="AO372" s="316">
        <v>0</v>
      </c>
      <c r="AP372" s="316">
        <v>0</v>
      </c>
      <c r="AQ372" s="312">
        <v>30000000</v>
      </c>
      <c r="AR372" s="312">
        <v>0</v>
      </c>
      <c r="AS372" s="312">
        <v>0</v>
      </c>
      <c r="AT372" s="312">
        <v>30000000</v>
      </c>
      <c r="AU372" s="312">
        <v>0</v>
      </c>
      <c r="AV372" s="312">
        <v>0</v>
      </c>
      <c r="AW372" s="312">
        <v>0</v>
      </c>
      <c r="AX372" s="312">
        <v>200000</v>
      </c>
      <c r="AY372" s="218">
        <v>0</v>
      </c>
      <c r="AZ372" s="312">
        <v>0</v>
      </c>
      <c r="BA372" s="218">
        <v>0</v>
      </c>
      <c r="BB372" s="312">
        <v>0</v>
      </c>
      <c r="BC372" s="312">
        <v>0</v>
      </c>
      <c r="BD372" s="312">
        <v>0</v>
      </c>
      <c r="BE372" s="312">
        <v>200000</v>
      </c>
      <c r="BF372" s="218">
        <v>0</v>
      </c>
      <c r="BG372" s="218">
        <v>0</v>
      </c>
      <c r="BH372" s="218">
        <v>0</v>
      </c>
      <c r="BI372" s="218">
        <v>0</v>
      </c>
      <c r="BJ372" s="218">
        <v>0</v>
      </c>
      <c r="BK372" s="218">
        <v>0</v>
      </c>
      <c r="BL372" s="218">
        <v>0</v>
      </c>
      <c r="BM372" s="218">
        <v>0</v>
      </c>
      <c r="BN372" s="218">
        <v>0</v>
      </c>
      <c r="BO372" s="218">
        <v>0</v>
      </c>
      <c r="BP372" s="218">
        <v>0</v>
      </c>
      <c r="BQ372" s="312">
        <v>0</v>
      </c>
      <c r="BR372" s="218">
        <v>0</v>
      </c>
      <c r="BS372" s="312">
        <v>0</v>
      </c>
      <c r="BT372" s="315">
        <v>30200000</v>
      </c>
      <c r="BU372" s="312">
        <v>0</v>
      </c>
      <c r="BV372" s="312">
        <v>200000</v>
      </c>
      <c r="BW372" s="312">
        <v>0</v>
      </c>
      <c r="BX372" s="312">
        <v>11000000</v>
      </c>
      <c r="BY372" s="312">
        <v>3</v>
      </c>
      <c r="BZ372" s="312">
        <v>13200000</v>
      </c>
      <c r="CA372" s="312">
        <v>2384000</v>
      </c>
      <c r="CB372" s="312">
        <v>300000</v>
      </c>
      <c r="CC372" s="312">
        <v>447000</v>
      </c>
      <c r="CD372" s="312">
        <v>0</v>
      </c>
      <c r="CE372" s="312">
        <v>3131000</v>
      </c>
      <c r="CF372" s="312">
        <v>27531000</v>
      </c>
      <c r="CG372" s="312">
        <v>2669000</v>
      </c>
      <c r="CH372" s="312">
        <v>133450</v>
      </c>
      <c r="CI372" s="312">
        <v>0</v>
      </c>
      <c r="CJ372" s="312">
        <v>133450</v>
      </c>
      <c r="CK372" s="312">
        <v>0</v>
      </c>
      <c r="CL372" s="312">
        <v>149000</v>
      </c>
      <c r="CM372" s="312">
        <v>0</v>
      </c>
      <c r="CN372" s="312">
        <v>0</v>
      </c>
      <c r="CO372" s="312">
        <v>0</v>
      </c>
      <c r="CP372" s="312">
        <v>0</v>
      </c>
      <c r="CQ372" s="312">
        <v>149000</v>
      </c>
      <c r="CR372" s="312">
        <v>26786550</v>
      </c>
      <c r="CS372" s="312">
        <v>0</v>
      </c>
      <c r="CT372" s="315">
        <v>26786550</v>
      </c>
      <c r="CU372" s="312">
        <v>5066000</v>
      </c>
      <c r="CV372" s="312">
        <v>0</v>
      </c>
      <c r="CW372" s="312">
        <v>894000</v>
      </c>
      <c r="CX372" s="312"/>
      <c r="CY372" s="312">
        <v>0</v>
      </c>
      <c r="CZ372" s="312">
        <v>5960000</v>
      </c>
      <c r="DA372" s="312">
        <v>9091000</v>
      </c>
      <c r="DB372" s="312">
        <v>596000</v>
      </c>
      <c r="DC372" s="312">
        <v>36756000</v>
      </c>
      <c r="DD372" s="312"/>
      <c r="DE372" s="312" t="s">
        <v>980</v>
      </c>
      <c r="DF372" s="312">
        <v>2500000</v>
      </c>
      <c r="DG372" s="310" t="s">
        <v>188</v>
      </c>
      <c r="DH372" s="310" t="s">
        <v>1241</v>
      </c>
      <c r="DI372" s="310" t="s">
        <v>1242</v>
      </c>
      <c r="DJ372" s="312"/>
      <c r="DK372" s="312"/>
      <c r="DL372" s="312"/>
      <c r="DM372" s="310"/>
      <c r="DN372" s="312"/>
      <c r="DO372" s="312"/>
      <c r="DP372" s="312"/>
      <c r="DQ372" s="312"/>
      <c r="DR372" s="317"/>
      <c r="DS372" s="317"/>
      <c r="DT372" s="305"/>
    </row>
    <row r="373" spans="1:124" s="304" customFormat="1" ht="20.25" customHeight="1" x14ac:dyDescent="0.35">
      <c r="A373" s="307">
        <v>370</v>
      </c>
      <c r="B373" s="307" t="s">
        <v>1209</v>
      </c>
      <c r="C373" s="308" t="s">
        <v>581</v>
      </c>
      <c r="D373" s="308" t="s">
        <v>192</v>
      </c>
      <c r="E373" s="308" t="s">
        <v>193</v>
      </c>
      <c r="F373" s="307" t="s">
        <v>256</v>
      </c>
      <c r="G373" s="308" t="s">
        <v>554</v>
      </c>
      <c r="H373" s="308" t="s">
        <v>129</v>
      </c>
      <c r="I373" s="308" t="s">
        <v>179</v>
      </c>
      <c r="J373" s="308" t="s">
        <v>131</v>
      </c>
      <c r="K373" s="308" t="s">
        <v>132</v>
      </c>
      <c r="L373" s="318">
        <v>42978</v>
      </c>
      <c r="M373" s="309"/>
      <c r="N373" s="309"/>
      <c r="O373" s="318"/>
      <c r="P373" s="310" t="s">
        <v>133</v>
      </c>
      <c r="Q373" s="311" t="s">
        <v>774</v>
      </c>
      <c r="R373" s="310" t="s">
        <v>134</v>
      </c>
      <c r="S373" s="312">
        <v>0</v>
      </c>
      <c r="T373" s="312">
        <v>15000000</v>
      </c>
      <c r="U373" s="312"/>
      <c r="V373" s="313">
        <v>15000000</v>
      </c>
      <c r="W373" s="312">
        <v>0</v>
      </c>
      <c r="X373" s="312">
        <v>0</v>
      </c>
      <c r="Y373" s="312">
        <v>0</v>
      </c>
      <c r="Z373" s="314">
        <v>200000</v>
      </c>
      <c r="AA373" s="312">
        <v>0</v>
      </c>
      <c r="AB373" s="312">
        <v>730000</v>
      </c>
      <c r="AC373" s="315">
        <v>930000</v>
      </c>
      <c r="AD373" s="312" t="s">
        <v>1246</v>
      </c>
      <c r="AE373" s="316">
        <v>26</v>
      </c>
      <c r="AF373" s="316">
        <v>26</v>
      </c>
      <c r="AG373" s="316">
        <v>0</v>
      </c>
      <c r="AH373" s="316">
        <v>0</v>
      </c>
      <c r="AI373" s="316">
        <v>0</v>
      </c>
      <c r="AJ373" s="316">
        <v>26</v>
      </c>
      <c r="AK373" s="316">
        <v>0</v>
      </c>
      <c r="AL373" s="316">
        <v>0</v>
      </c>
      <c r="AM373" s="316">
        <v>0</v>
      </c>
      <c r="AN373" s="316">
        <v>0</v>
      </c>
      <c r="AO373" s="316">
        <v>0</v>
      </c>
      <c r="AP373" s="316">
        <v>0</v>
      </c>
      <c r="AQ373" s="312">
        <v>15000000</v>
      </c>
      <c r="AR373" s="312">
        <v>0</v>
      </c>
      <c r="AS373" s="312">
        <v>0</v>
      </c>
      <c r="AT373" s="312">
        <v>15000000</v>
      </c>
      <c r="AU373" s="312">
        <v>0</v>
      </c>
      <c r="AV373" s="312">
        <v>0</v>
      </c>
      <c r="AW373" s="312">
        <v>0</v>
      </c>
      <c r="AX373" s="312">
        <v>200000</v>
      </c>
      <c r="AY373" s="218">
        <v>0</v>
      </c>
      <c r="AZ373" s="312">
        <v>0</v>
      </c>
      <c r="BA373" s="218">
        <v>0</v>
      </c>
      <c r="BB373" s="312">
        <v>0</v>
      </c>
      <c r="BC373" s="312">
        <v>0</v>
      </c>
      <c r="BD373" s="312">
        <v>730000</v>
      </c>
      <c r="BE373" s="312">
        <v>930000</v>
      </c>
      <c r="BF373" s="218">
        <v>0</v>
      </c>
      <c r="BG373" s="218">
        <v>0</v>
      </c>
      <c r="BH373" s="218">
        <v>0</v>
      </c>
      <c r="BI373" s="218">
        <v>0</v>
      </c>
      <c r="BJ373" s="218">
        <v>0</v>
      </c>
      <c r="BK373" s="218">
        <v>0</v>
      </c>
      <c r="BL373" s="218">
        <v>0</v>
      </c>
      <c r="BM373" s="218">
        <v>0</v>
      </c>
      <c r="BN373" s="218">
        <v>0</v>
      </c>
      <c r="BO373" s="218">
        <v>0</v>
      </c>
      <c r="BP373" s="218">
        <v>0</v>
      </c>
      <c r="BQ373" s="312">
        <v>0</v>
      </c>
      <c r="BR373" s="218">
        <v>0</v>
      </c>
      <c r="BS373" s="312">
        <v>0</v>
      </c>
      <c r="BT373" s="315">
        <v>15930000</v>
      </c>
      <c r="BU373" s="312">
        <v>0</v>
      </c>
      <c r="BV373" s="312">
        <v>200000</v>
      </c>
      <c r="BW373" s="312">
        <v>730000</v>
      </c>
      <c r="BX373" s="312">
        <v>11000000</v>
      </c>
      <c r="BY373" s="312">
        <v>3</v>
      </c>
      <c r="BZ373" s="312">
        <v>13200000</v>
      </c>
      <c r="CA373" s="312">
        <v>1200000</v>
      </c>
      <c r="CB373" s="312">
        <v>150000</v>
      </c>
      <c r="CC373" s="312">
        <v>225000</v>
      </c>
      <c r="CD373" s="312">
        <v>0</v>
      </c>
      <c r="CE373" s="312">
        <v>1575000</v>
      </c>
      <c r="CF373" s="312">
        <v>26705000</v>
      </c>
      <c r="CG373" s="312">
        <v>0</v>
      </c>
      <c r="CH373" s="312">
        <v>0</v>
      </c>
      <c r="CI373" s="312">
        <v>0</v>
      </c>
      <c r="CJ373" s="312">
        <v>0</v>
      </c>
      <c r="CK373" s="312">
        <v>0</v>
      </c>
      <c r="CL373" s="312">
        <v>149000</v>
      </c>
      <c r="CM373" s="312">
        <v>0</v>
      </c>
      <c r="CN373" s="312">
        <v>0</v>
      </c>
      <c r="CO373" s="312">
        <v>0</v>
      </c>
      <c r="CP373" s="312">
        <v>0</v>
      </c>
      <c r="CQ373" s="312">
        <v>149000</v>
      </c>
      <c r="CR373" s="312">
        <v>14206000</v>
      </c>
      <c r="CS373" s="312">
        <v>0</v>
      </c>
      <c r="CT373" s="315">
        <v>14206000</v>
      </c>
      <c r="CU373" s="312">
        <v>2550000</v>
      </c>
      <c r="CV373" s="312">
        <v>0</v>
      </c>
      <c r="CW373" s="312">
        <v>450000</v>
      </c>
      <c r="CX373" s="312"/>
      <c r="CY373" s="312">
        <v>0</v>
      </c>
      <c r="CZ373" s="312">
        <v>3000000</v>
      </c>
      <c r="DA373" s="312">
        <v>4575000</v>
      </c>
      <c r="DB373" s="312">
        <v>300000</v>
      </c>
      <c r="DC373" s="312">
        <v>19230000</v>
      </c>
      <c r="DD373" s="312"/>
      <c r="DE373" s="312" t="s">
        <v>980</v>
      </c>
      <c r="DF373" s="312">
        <v>1250000</v>
      </c>
      <c r="DG373" s="310" t="s">
        <v>188</v>
      </c>
      <c r="DH373" s="310" t="s">
        <v>1235</v>
      </c>
      <c r="DI373" s="310" t="s">
        <v>1236</v>
      </c>
      <c r="DJ373" s="312"/>
      <c r="DK373" s="312"/>
      <c r="DL373" s="312"/>
      <c r="DM373" s="310"/>
      <c r="DN373" s="312"/>
      <c r="DO373" s="312"/>
      <c r="DP373" s="312"/>
      <c r="DQ373" s="312"/>
      <c r="DR373" s="317"/>
      <c r="DS373" s="317"/>
      <c r="DT373" s="305"/>
    </row>
    <row r="374" spans="1:124" s="304" customFormat="1" ht="20.25" customHeight="1" x14ac:dyDescent="0.35">
      <c r="A374" s="307">
        <v>371</v>
      </c>
      <c r="B374" s="307" t="s">
        <v>1212</v>
      </c>
      <c r="C374" s="308" t="s">
        <v>657</v>
      </c>
      <c r="D374" s="308" t="s">
        <v>192</v>
      </c>
      <c r="E374" s="308" t="s">
        <v>193</v>
      </c>
      <c r="F374" s="307" t="s">
        <v>256</v>
      </c>
      <c r="G374" s="308" t="s">
        <v>554</v>
      </c>
      <c r="H374" s="308" t="s">
        <v>169</v>
      </c>
      <c r="I374" s="308" t="s">
        <v>179</v>
      </c>
      <c r="J374" s="308" t="s">
        <v>131</v>
      </c>
      <c r="K374" s="308" t="s">
        <v>132</v>
      </c>
      <c r="L374" s="318">
        <v>44320</v>
      </c>
      <c r="M374" s="309"/>
      <c r="N374" s="309"/>
      <c r="O374" s="318"/>
      <c r="P374" s="310" t="s">
        <v>133</v>
      </c>
      <c r="Q374" s="311" t="s">
        <v>774</v>
      </c>
      <c r="R374" s="310" t="s">
        <v>134</v>
      </c>
      <c r="S374" s="312">
        <v>0</v>
      </c>
      <c r="T374" s="312">
        <v>15000000</v>
      </c>
      <c r="U374" s="312"/>
      <c r="V374" s="313">
        <v>15000000</v>
      </c>
      <c r="W374" s="312">
        <v>0</v>
      </c>
      <c r="X374" s="312">
        <v>0</v>
      </c>
      <c r="Y374" s="312">
        <v>0</v>
      </c>
      <c r="Z374" s="314">
        <v>200000</v>
      </c>
      <c r="AA374" s="312">
        <v>0</v>
      </c>
      <c r="AB374" s="312">
        <v>730000</v>
      </c>
      <c r="AC374" s="315">
        <v>930000</v>
      </c>
      <c r="AD374" s="312" t="s">
        <v>1246</v>
      </c>
      <c r="AE374" s="316">
        <v>26</v>
      </c>
      <c r="AF374" s="316">
        <v>26</v>
      </c>
      <c r="AG374" s="316">
        <v>0</v>
      </c>
      <c r="AH374" s="316">
        <v>0</v>
      </c>
      <c r="AI374" s="316">
        <v>0</v>
      </c>
      <c r="AJ374" s="316">
        <v>26</v>
      </c>
      <c r="AK374" s="316">
        <v>0</v>
      </c>
      <c r="AL374" s="316">
        <v>0</v>
      </c>
      <c r="AM374" s="316">
        <v>0</v>
      </c>
      <c r="AN374" s="316">
        <v>0</v>
      </c>
      <c r="AO374" s="316">
        <v>0</v>
      </c>
      <c r="AP374" s="316">
        <v>0</v>
      </c>
      <c r="AQ374" s="312">
        <v>15000000</v>
      </c>
      <c r="AR374" s="312">
        <v>0</v>
      </c>
      <c r="AS374" s="312">
        <v>0</v>
      </c>
      <c r="AT374" s="312">
        <v>15000000</v>
      </c>
      <c r="AU374" s="312">
        <v>0</v>
      </c>
      <c r="AV374" s="312">
        <v>0</v>
      </c>
      <c r="AW374" s="312">
        <v>0</v>
      </c>
      <c r="AX374" s="312">
        <v>200000</v>
      </c>
      <c r="AY374" s="218">
        <v>0</v>
      </c>
      <c r="AZ374" s="312">
        <v>0</v>
      </c>
      <c r="BA374" s="218">
        <v>0</v>
      </c>
      <c r="BB374" s="312">
        <v>0</v>
      </c>
      <c r="BC374" s="312">
        <v>0</v>
      </c>
      <c r="BD374" s="312">
        <v>730000</v>
      </c>
      <c r="BE374" s="312">
        <v>930000</v>
      </c>
      <c r="BF374" s="218">
        <v>0</v>
      </c>
      <c r="BG374" s="218">
        <v>0</v>
      </c>
      <c r="BH374" s="218">
        <v>0</v>
      </c>
      <c r="BI374" s="218">
        <v>0</v>
      </c>
      <c r="BJ374" s="218">
        <v>0</v>
      </c>
      <c r="BK374" s="218">
        <v>0</v>
      </c>
      <c r="BL374" s="218">
        <v>0</v>
      </c>
      <c r="BM374" s="218">
        <v>0</v>
      </c>
      <c r="BN374" s="218">
        <v>0</v>
      </c>
      <c r="BO374" s="218">
        <v>0</v>
      </c>
      <c r="BP374" s="218">
        <v>0</v>
      </c>
      <c r="BQ374" s="312">
        <v>0</v>
      </c>
      <c r="BR374" s="218">
        <v>0</v>
      </c>
      <c r="BS374" s="312">
        <v>0</v>
      </c>
      <c r="BT374" s="315">
        <v>15930000</v>
      </c>
      <c r="BU374" s="312">
        <v>0</v>
      </c>
      <c r="BV374" s="312">
        <v>200000</v>
      </c>
      <c r="BW374" s="312">
        <v>730000</v>
      </c>
      <c r="BX374" s="312">
        <v>11000000</v>
      </c>
      <c r="BY374" s="312">
        <v>0</v>
      </c>
      <c r="BZ374" s="312">
        <v>0</v>
      </c>
      <c r="CA374" s="312">
        <v>1200000</v>
      </c>
      <c r="CB374" s="312">
        <v>150000</v>
      </c>
      <c r="CC374" s="312">
        <v>225000</v>
      </c>
      <c r="CD374" s="312">
        <v>0</v>
      </c>
      <c r="CE374" s="312">
        <v>1575000</v>
      </c>
      <c r="CF374" s="312">
        <v>13505000</v>
      </c>
      <c r="CG374" s="312">
        <v>2425000</v>
      </c>
      <c r="CH374" s="312">
        <v>121250</v>
      </c>
      <c r="CI374" s="312">
        <v>0</v>
      </c>
      <c r="CJ374" s="312">
        <v>121250</v>
      </c>
      <c r="CK374" s="312">
        <v>0</v>
      </c>
      <c r="CL374" s="312">
        <v>149000</v>
      </c>
      <c r="CM374" s="312">
        <v>0</v>
      </c>
      <c r="CN374" s="312">
        <v>0</v>
      </c>
      <c r="CO374" s="312">
        <v>0</v>
      </c>
      <c r="CP374" s="312">
        <v>0</v>
      </c>
      <c r="CQ374" s="312">
        <v>149000</v>
      </c>
      <c r="CR374" s="312">
        <v>14084750</v>
      </c>
      <c r="CS374" s="312">
        <v>0</v>
      </c>
      <c r="CT374" s="315">
        <v>14084750</v>
      </c>
      <c r="CU374" s="312">
        <v>2550000</v>
      </c>
      <c r="CV374" s="312">
        <v>0</v>
      </c>
      <c r="CW374" s="312">
        <v>450000</v>
      </c>
      <c r="CX374" s="312"/>
      <c r="CY374" s="312">
        <v>0</v>
      </c>
      <c r="CZ374" s="312">
        <v>3000000</v>
      </c>
      <c r="DA374" s="312">
        <v>4575000</v>
      </c>
      <c r="DB374" s="312">
        <v>300000</v>
      </c>
      <c r="DC374" s="312">
        <v>19230000</v>
      </c>
      <c r="DD374" s="312"/>
      <c r="DE374" s="312" t="s">
        <v>982</v>
      </c>
      <c r="DF374" s="312">
        <v>1250000</v>
      </c>
      <c r="DG374" s="310" t="s">
        <v>206</v>
      </c>
      <c r="DH374" s="310" t="s">
        <v>1235</v>
      </c>
      <c r="DI374" s="310" t="s">
        <v>1237</v>
      </c>
      <c r="DJ374" s="312"/>
      <c r="DK374" s="312"/>
      <c r="DL374" s="312"/>
      <c r="DM374" s="310"/>
      <c r="DN374" s="312"/>
      <c r="DO374" s="312"/>
      <c r="DP374" s="312"/>
      <c r="DQ374" s="312"/>
      <c r="DR374" s="317"/>
      <c r="DS374" s="317"/>
      <c r="DT374" s="305"/>
    </row>
    <row r="375" spans="1:124" s="304" customFormat="1" ht="20.25" customHeight="1" x14ac:dyDescent="0.35">
      <c r="A375" s="307">
        <v>372</v>
      </c>
      <c r="B375" s="307" t="s">
        <v>1213</v>
      </c>
      <c r="C375" s="308" t="s">
        <v>553</v>
      </c>
      <c r="D375" s="308" t="s">
        <v>192</v>
      </c>
      <c r="E375" s="308" t="s">
        <v>193</v>
      </c>
      <c r="F375" s="307" t="s">
        <v>256</v>
      </c>
      <c r="G375" s="308" t="s">
        <v>554</v>
      </c>
      <c r="H375" s="308" t="s">
        <v>183</v>
      </c>
      <c r="I375" s="308" t="s">
        <v>179</v>
      </c>
      <c r="J375" s="308" t="s">
        <v>131</v>
      </c>
      <c r="K375" s="308" t="s">
        <v>132</v>
      </c>
      <c r="L375" s="318">
        <v>42614</v>
      </c>
      <c r="M375" s="309"/>
      <c r="N375" s="309"/>
      <c r="O375" s="318"/>
      <c r="P375" s="310" t="s">
        <v>133</v>
      </c>
      <c r="Q375" s="311" t="s">
        <v>774</v>
      </c>
      <c r="R375" s="310" t="s">
        <v>134</v>
      </c>
      <c r="S375" s="312">
        <v>0</v>
      </c>
      <c r="T375" s="312">
        <v>15000000</v>
      </c>
      <c r="U375" s="312"/>
      <c r="V375" s="313">
        <v>15000000</v>
      </c>
      <c r="W375" s="312">
        <v>0</v>
      </c>
      <c r="X375" s="312">
        <v>0</v>
      </c>
      <c r="Y375" s="312">
        <v>0</v>
      </c>
      <c r="Z375" s="314">
        <v>200000</v>
      </c>
      <c r="AA375" s="312">
        <v>0</v>
      </c>
      <c r="AB375" s="312">
        <v>730000</v>
      </c>
      <c r="AC375" s="315">
        <v>930000</v>
      </c>
      <c r="AD375" s="312" t="s">
        <v>1246</v>
      </c>
      <c r="AE375" s="316">
        <v>26</v>
      </c>
      <c r="AF375" s="316">
        <v>26</v>
      </c>
      <c r="AG375" s="316">
        <v>0</v>
      </c>
      <c r="AH375" s="316">
        <v>0</v>
      </c>
      <c r="AI375" s="316">
        <v>0</v>
      </c>
      <c r="AJ375" s="316">
        <v>26</v>
      </c>
      <c r="AK375" s="316">
        <v>0</v>
      </c>
      <c r="AL375" s="316">
        <v>0</v>
      </c>
      <c r="AM375" s="316">
        <v>0</v>
      </c>
      <c r="AN375" s="316">
        <v>0</v>
      </c>
      <c r="AO375" s="316">
        <v>0</v>
      </c>
      <c r="AP375" s="316">
        <v>0</v>
      </c>
      <c r="AQ375" s="312">
        <v>15000000</v>
      </c>
      <c r="AR375" s="312">
        <v>0</v>
      </c>
      <c r="AS375" s="312">
        <v>0</v>
      </c>
      <c r="AT375" s="312">
        <v>15000000</v>
      </c>
      <c r="AU375" s="312">
        <v>0</v>
      </c>
      <c r="AV375" s="312">
        <v>0</v>
      </c>
      <c r="AW375" s="312">
        <v>0</v>
      </c>
      <c r="AX375" s="312">
        <v>200000</v>
      </c>
      <c r="AY375" s="218">
        <v>0</v>
      </c>
      <c r="AZ375" s="312">
        <v>0</v>
      </c>
      <c r="BA375" s="218">
        <v>0</v>
      </c>
      <c r="BB375" s="312">
        <v>0</v>
      </c>
      <c r="BC375" s="312">
        <v>0</v>
      </c>
      <c r="BD375" s="312">
        <v>730000</v>
      </c>
      <c r="BE375" s="312">
        <v>930000</v>
      </c>
      <c r="BF375" s="218">
        <v>0</v>
      </c>
      <c r="BG375" s="218">
        <v>0</v>
      </c>
      <c r="BH375" s="218">
        <v>0</v>
      </c>
      <c r="BI375" s="218">
        <v>0</v>
      </c>
      <c r="BJ375" s="218">
        <v>0</v>
      </c>
      <c r="BK375" s="218">
        <v>0</v>
      </c>
      <c r="BL375" s="218">
        <v>0</v>
      </c>
      <c r="BM375" s="218">
        <v>0</v>
      </c>
      <c r="BN375" s="218">
        <v>0</v>
      </c>
      <c r="BO375" s="218">
        <v>0</v>
      </c>
      <c r="BP375" s="218">
        <v>0</v>
      </c>
      <c r="BQ375" s="312">
        <v>0</v>
      </c>
      <c r="BR375" s="218">
        <v>0</v>
      </c>
      <c r="BS375" s="312">
        <v>0</v>
      </c>
      <c r="BT375" s="315">
        <v>15930000</v>
      </c>
      <c r="BU375" s="312">
        <v>0</v>
      </c>
      <c r="BV375" s="312">
        <v>200000</v>
      </c>
      <c r="BW375" s="312">
        <v>730000</v>
      </c>
      <c r="BX375" s="312">
        <v>11000000</v>
      </c>
      <c r="BY375" s="312">
        <v>0</v>
      </c>
      <c r="BZ375" s="312">
        <v>0</v>
      </c>
      <c r="CA375" s="312">
        <v>1200000</v>
      </c>
      <c r="CB375" s="312">
        <v>150000</v>
      </c>
      <c r="CC375" s="312">
        <v>225000</v>
      </c>
      <c r="CD375" s="312">
        <v>0</v>
      </c>
      <c r="CE375" s="312">
        <v>1575000</v>
      </c>
      <c r="CF375" s="312">
        <v>13505000</v>
      </c>
      <c r="CG375" s="312">
        <v>2425000</v>
      </c>
      <c r="CH375" s="312">
        <v>121250</v>
      </c>
      <c r="CI375" s="312">
        <v>0</v>
      </c>
      <c r="CJ375" s="312">
        <v>121250</v>
      </c>
      <c r="CK375" s="312">
        <v>0</v>
      </c>
      <c r="CL375" s="312">
        <v>149000</v>
      </c>
      <c r="CM375" s="312">
        <v>0</v>
      </c>
      <c r="CN375" s="312">
        <v>0</v>
      </c>
      <c r="CO375" s="312">
        <v>2098000</v>
      </c>
      <c r="CP375" s="312">
        <v>0</v>
      </c>
      <c r="CQ375" s="312">
        <v>2247000</v>
      </c>
      <c r="CR375" s="312">
        <v>11986750</v>
      </c>
      <c r="CS375" s="312">
        <v>0</v>
      </c>
      <c r="CT375" s="315">
        <v>11986750</v>
      </c>
      <c r="CU375" s="312">
        <v>2550000</v>
      </c>
      <c r="CV375" s="312">
        <v>0</v>
      </c>
      <c r="CW375" s="312">
        <v>450000</v>
      </c>
      <c r="CX375" s="312"/>
      <c r="CY375" s="312">
        <v>0</v>
      </c>
      <c r="CZ375" s="312">
        <v>3000000</v>
      </c>
      <c r="DA375" s="312">
        <v>4575000</v>
      </c>
      <c r="DB375" s="312">
        <v>300000</v>
      </c>
      <c r="DC375" s="312">
        <v>19230000</v>
      </c>
      <c r="DD375" s="312"/>
      <c r="DE375" s="312" t="s">
        <v>1021</v>
      </c>
      <c r="DF375" s="312">
        <v>1250000</v>
      </c>
      <c r="DG375" s="310" t="s">
        <v>184</v>
      </c>
      <c r="DH375" s="310" t="s">
        <v>1235</v>
      </c>
      <c r="DI375" s="310" t="s">
        <v>1238</v>
      </c>
      <c r="DJ375" s="312"/>
      <c r="DK375" s="312"/>
      <c r="DL375" s="312"/>
      <c r="DM375" s="310"/>
      <c r="DN375" s="312"/>
      <c r="DO375" s="312"/>
      <c r="DP375" s="312"/>
      <c r="DQ375" s="312"/>
      <c r="DR375" s="317"/>
      <c r="DS375" s="317"/>
      <c r="DT375" s="305"/>
    </row>
    <row r="376" spans="1:124" s="304" customFormat="1" ht="20.25" customHeight="1" x14ac:dyDescent="0.35">
      <c r="A376" s="307">
        <v>373</v>
      </c>
      <c r="B376" s="307" t="s">
        <v>981</v>
      </c>
      <c r="C376" s="308" t="s">
        <v>449</v>
      </c>
      <c r="D376" s="308" t="s">
        <v>192</v>
      </c>
      <c r="E376" s="308" t="s">
        <v>447</v>
      </c>
      <c r="F376" s="307" t="s">
        <v>151</v>
      </c>
      <c r="G376" s="308" t="s">
        <v>450</v>
      </c>
      <c r="H376" s="308" t="s">
        <v>169</v>
      </c>
      <c r="I376" s="308" t="s">
        <v>179</v>
      </c>
      <c r="J376" s="308" t="s">
        <v>131</v>
      </c>
      <c r="K376" s="308" t="s">
        <v>132</v>
      </c>
      <c r="L376" s="318">
        <v>41967</v>
      </c>
      <c r="M376" s="309"/>
      <c r="N376" s="309"/>
      <c r="O376" s="318"/>
      <c r="P376" s="310" t="s">
        <v>133</v>
      </c>
      <c r="Q376" s="311" t="s">
        <v>774</v>
      </c>
      <c r="R376" s="310" t="s">
        <v>134</v>
      </c>
      <c r="S376" s="312">
        <v>0</v>
      </c>
      <c r="T376" s="312">
        <v>5000000</v>
      </c>
      <c r="U376" s="312"/>
      <c r="V376" s="313">
        <v>5000000</v>
      </c>
      <c r="W376" s="312">
        <v>0</v>
      </c>
      <c r="X376" s="312">
        <v>0</v>
      </c>
      <c r="Y376" s="312">
        <v>0</v>
      </c>
      <c r="Z376" s="314">
        <v>0</v>
      </c>
      <c r="AA376" s="312">
        <v>0</v>
      </c>
      <c r="AB376" s="312">
        <v>0</v>
      </c>
      <c r="AC376" s="315">
        <v>0</v>
      </c>
      <c r="AD376" s="312" t="s">
        <v>1246</v>
      </c>
      <c r="AE376" s="316">
        <v>26</v>
      </c>
      <c r="AF376" s="316">
        <v>25</v>
      </c>
      <c r="AG376" s="316">
        <v>1</v>
      </c>
      <c r="AH376" s="316">
        <v>0</v>
      </c>
      <c r="AI376" s="316">
        <v>0</v>
      </c>
      <c r="AJ376" s="316">
        <v>26</v>
      </c>
      <c r="AK376" s="316">
        <v>0</v>
      </c>
      <c r="AL376" s="316">
        <v>0</v>
      </c>
      <c r="AM376" s="316">
        <v>0</v>
      </c>
      <c r="AN376" s="316">
        <v>0</v>
      </c>
      <c r="AO376" s="316">
        <v>0</v>
      </c>
      <c r="AP376" s="316">
        <v>0</v>
      </c>
      <c r="AQ376" s="312">
        <v>5000000</v>
      </c>
      <c r="AR376" s="312">
        <v>0</v>
      </c>
      <c r="AS376" s="312">
        <v>0</v>
      </c>
      <c r="AT376" s="312">
        <v>5000000</v>
      </c>
      <c r="AU376" s="312">
        <v>0</v>
      </c>
      <c r="AV376" s="312">
        <v>0</v>
      </c>
      <c r="AW376" s="312">
        <v>0</v>
      </c>
      <c r="AX376" s="312">
        <v>0</v>
      </c>
      <c r="AY376" s="218">
        <v>0</v>
      </c>
      <c r="AZ376" s="312">
        <v>0</v>
      </c>
      <c r="BA376" s="218">
        <v>0</v>
      </c>
      <c r="BB376" s="312">
        <v>0</v>
      </c>
      <c r="BC376" s="312">
        <v>0</v>
      </c>
      <c r="BD376" s="312">
        <v>0</v>
      </c>
      <c r="BE376" s="312">
        <v>0</v>
      </c>
      <c r="BF376" s="218">
        <v>0</v>
      </c>
      <c r="BG376" s="218">
        <v>0</v>
      </c>
      <c r="BH376" s="218">
        <v>0</v>
      </c>
      <c r="BI376" s="218">
        <v>0</v>
      </c>
      <c r="BJ376" s="218">
        <v>0</v>
      </c>
      <c r="BK376" s="218">
        <v>0</v>
      </c>
      <c r="BL376" s="218">
        <v>0</v>
      </c>
      <c r="BM376" s="218">
        <v>0</v>
      </c>
      <c r="BN376" s="218">
        <v>0</v>
      </c>
      <c r="BO376" s="218">
        <v>0</v>
      </c>
      <c r="BP376" s="218">
        <v>0</v>
      </c>
      <c r="BQ376" s="312">
        <v>0</v>
      </c>
      <c r="BR376" s="218">
        <v>0</v>
      </c>
      <c r="BS376" s="312">
        <v>0</v>
      </c>
      <c r="BT376" s="315">
        <v>5000000</v>
      </c>
      <c r="BU376" s="312">
        <v>0</v>
      </c>
      <c r="BV376" s="312">
        <v>0</v>
      </c>
      <c r="BW376" s="312">
        <v>0</v>
      </c>
      <c r="BX376" s="312">
        <v>11000000</v>
      </c>
      <c r="BY376" s="312">
        <v>0</v>
      </c>
      <c r="BZ376" s="312">
        <v>0</v>
      </c>
      <c r="CA376" s="312">
        <v>400000</v>
      </c>
      <c r="CB376" s="312">
        <v>50000</v>
      </c>
      <c r="CC376" s="312">
        <v>75000</v>
      </c>
      <c r="CD376" s="312">
        <v>0</v>
      </c>
      <c r="CE376" s="312">
        <v>525000</v>
      </c>
      <c r="CF376" s="312">
        <v>11525000</v>
      </c>
      <c r="CG376" s="312">
        <v>0</v>
      </c>
      <c r="CH376" s="312">
        <v>0</v>
      </c>
      <c r="CI376" s="312">
        <v>0</v>
      </c>
      <c r="CJ376" s="312">
        <v>0</v>
      </c>
      <c r="CK376" s="312">
        <v>0</v>
      </c>
      <c r="CL376" s="312">
        <v>50000</v>
      </c>
      <c r="CM376" s="312">
        <v>0</v>
      </c>
      <c r="CN376" s="312">
        <v>0</v>
      </c>
      <c r="CO376" s="312">
        <v>0</v>
      </c>
      <c r="CP376" s="312">
        <v>0</v>
      </c>
      <c r="CQ376" s="312">
        <v>50000</v>
      </c>
      <c r="CR376" s="312">
        <v>4425000</v>
      </c>
      <c r="CS376" s="312">
        <v>0</v>
      </c>
      <c r="CT376" s="315">
        <v>4425000</v>
      </c>
      <c r="CU376" s="312">
        <v>850000</v>
      </c>
      <c r="CV376" s="312">
        <v>0</v>
      </c>
      <c r="CW376" s="312">
        <v>150000</v>
      </c>
      <c r="CX376" s="312"/>
      <c r="CY376" s="312">
        <v>0</v>
      </c>
      <c r="CZ376" s="312">
        <v>1000000</v>
      </c>
      <c r="DA376" s="312">
        <v>1525000</v>
      </c>
      <c r="DB376" s="312">
        <v>100000</v>
      </c>
      <c r="DC376" s="312">
        <v>6100000</v>
      </c>
      <c r="DD376" s="312"/>
      <c r="DE376" s="312" t="s">
        <v>982</v>
      </c>
      <c r="DF376" s="312">
        <v>416666.66666666698</v>
      </c>
      <c r="DG376" s="310" t="s">
        <v>172</v>
      </c>
      <c r="DH376" s="310"/>
      <c r="DI376" s="310" t="s">
        <v>1232</v>
      </c>
      <c r="DJ376" s="312"/>
      <c r="DK376" s="312"/>
      <c r="DL376" s="312"/>
      <c r="DM376" s="310"/>
      <c r="DN376" s="312"/>
      <c r="DO376" s="312"/>
      <c r="DP376" s="312"/>
      <c r="DQ376" s="312"/>
      <c r="DR376" s="317"/>
      <c r="DS376" s="317"/>
      <c r="DT376" s="305"/>
    </row>
    <row r="377" spans="1:124" s="304" customFormat="1" ht="20.25" customHeight="1" x14ac:dyDescent="0.35">
      <c r="A377" s="307">
        <v>374</v>
      </c>
      <c r="B377" s="307" t="s">
        <v>1066</v>
      </c>
      <c r="C377" s="308" t="s">
        <v>383</v>
      </c>
      <c r="D377" s="308" t="s">
        <v>192</v>
      </c>
      <c r="E377" s="308" t="s">
        <v>447</v>
      </c>
      <c r="F377" s="307" t="s">
        <v>151</v>
      </c>
      <c r="G377" s="308" t="s">
        <v>450</v>
      </c>
      <c r="H377" s="308" t="s">
        <v>129</v>
      </c>
      <c r="I377" s="308" t="s">
        <v>179</v>
      </c>
      <c r="J377" s="308" t="s">
        <v>131</v>
      </c>
      <c r="K377" s="308" t="s">
        <v>132</v>
      </c>
      <c r="L377" s="318">
        <v>44088</v>
      </c>
      <c r="M377" s="309"/>
      <c r="N377" s="309"/>
      <c r="O377" s="318"/>
      <c r="P377" s="310"/>
      <c r="Q377" s="311" t="s">
        <v>774</v>
      </c>
      <c r="R377" s="310" t="s">
        <v>134</v>
      </c>
      <c r="S377" s="312">
        <v>0</v>
      </c>
      <c r="T377" s="312">
        <v>5000000</v>
      </c>
      <c r="U377" s="312"/>
      <c r="V377" s="313">
        <v>5000000</v>
      </c>
      <c r="W377" s="312">
        <v>0</v>
      </c>
      <c r="X377" s="312">
        <v>0</v>
      </c>
      <c r="Y377" s="312">
        <v>0</v>
      </c>
      <c r="Z377" s="314">
        <v>0</v>
      </c>
      <c r="AA377" s="312">
        <v>0</v>
      </c>
      <c r="AB377" s="312">
        <v>0</v>
      </c>
      <c r="AC377" s="315">
        <v>0</v>
      </c>
      <c r="AD377" s="312" t="s">
        <v>1246</v>
      </c>
      <c r="AE377" s="316">
        <v>26</v>
      </c>
      <c r="AF377" s="316">
        <v>24</v>
      </c>
      <c r="AG377" s="316">
        <v>2</v>
      </c>
      <c r="AH377" s="316">
        <v>0</v>
      </c>
      <c r="AI377" s="316">
        <v>0</v>
      </c>
      <c r="AJ377" s="316">
        <v>26</v>
      </c>
      <c r="AK377" s="316">
        <v>0</v>
      </c>
      <c r="AL377" s="316">
        <v>0</v>
      </c>
      <c r="AM377" s="316">
        <v>0</v>
      </c>
      <c r="AN377" s="316">
        <v>0</v>
      </c>
      <c r="AO377" s="316">
        <v>0</v>
      </c>
      <c r="AP377" s="316">
        <v>0</v>
      </c>
      <c r="AQ377" s="312">
        <v>5000000</v>
      </c>
      <c r="AR377" s="312">
        <v>0</v>
      </c>
      <c r="AS377" s="312">
        <v>0</v>
      </c>
      <c r="AT377" s="312">
        <v>5000000</v>
      </c>
      <c r="AU377" s="312">
        <v>0</v>
      </c>
      <c r="AV377" s="312">
        <v>0</v>
      </c>
      <c r="AW377" s="312">
        <v>0</v>
      </c>
      <c r="AX377" s="312">
        <v>0</v>
      </c>
      <c r="AY377" s="218">
        <v>0</v>
      </c>
      <c r="AZ377" s="312">
        <v>0</v>
      </c>
      <c r="BA377" s="218">
        <v>0</v>
      </c>
      <c r="BB377" s="312">
        <v>0</v>
      </c>
      <c r="BC377" s="312">
        <v>0</v>
      </c>
      <c r="BD377" s="312">
        <v>0</v>
      </c>
      <c r="BE377" s="312">
        <v>0</v>
      </c>
      <c r="BF377" s="218">
        <v>0</v>
      </c>
      <c r="BG377" s="218">
        <v>0</v>
      </c>
      <c r="BH377" s="218">
        <v>0</v>
      </c>
      <c r="BI377" s="218">
        <v>0</v>
      </c>
      <c r="BJ377" s="218">
        <v>0</v>
      </c>
      <c r="BK377" s="218">
        <v>0</v>
      </c>
      <c r="BL377" s="218">
        <v>0</v>
      </c>
      <c r="BM377" s="218">
        <v>0</v>
      </c>
      <c r="BN377" s="218">
        <v>0</v>
      </c>
      <c r="BO377" s="218">
        <v>0</v>
      </c>
      <c r="BP377" s="218">
        <v>0</v>
      </c>
      <c r="BQ377" s="312">
        <v>0</v>
      </c>
      <c r="BR377" s="218">
        <v>0</v>
      </c>
      <c r="BS377" s="312">
        <v>0</v>
      </c>
      <c r="BT377" s="315">
        <v>5000000</v>
      </c>
      <c r="BU377" s="312">
        <v>0</v>
      </c>
      <c r="BV377" s="312">
        <v>0</v>
      </c>
      <c r="BW377" s="312">
        <v>0</v>
      </c>
      <c r="BX377" s="312">
        <v>11000000</v>
      </c>
      <c r="BY377" s="312">
        <v>0</v>
      </c>
      <c r="BZ377" s="312">
        <v>0</v>
      </c>
      <c r="CA377" s="312">
        <v>400000</v>
      </c>
      <c r="CB377" s="312">
        <v>50000</v>
      </c>
      <c r="CC377" s="312">
        <v>75000</v>
      </c>
      <c r="CD377" s="312">
        <v>0</v>
      </c>
      <c r="CE377" s="312">
        <v>525000</v>
      </c>
      <c r="CF377" s="312">
        <v>11525000</v>
      </c>
      <c r="CG377" s="312">
        <v>0</v>
      </c>
      <c r="CH377" s="312">
        <v>0</v>
      </c>
      <c r="CI377" s="312">
        <v>0</v>
      </c>
      <c r="CJ377" s="312">
        <v>0</v>
      </c>
      <c r="CK377" s="312">
        <v>0</v>
      </c>
      <c r="CL377" s="312">
        <v>50000</v>
      </c>
      <c r="CM377" s="312">
        <v>0</v>
      </c>
      <c r="CN377" s="312">
        <v>0</v>
      </c>
      <c r="CO377" s="312">
        <v>784000</v>
      </c>
      <c r="CP377" s="312">
        <v>0</v>
      </c>
      <c r="CQ377" s="312">
        <v>834000</v>
      </c>
      <c r="CR377" s="312">
        <v>3641000</v>
      </c>
      <c r="CS377" s="312">
        <v>0</v>
      </c>
      <c r="CT377" s="315">
        <v>3641000</v>
      </c>
      <c r="CU377" s="312">
        <v>850000</v>
      </c>
      <c r="CV377" s="312">
        <v>0</v>
      </c>
      <c r="CW377" s="312">
        <v>150000</v>
      </c>
      <c r="CX377" s="312"/>
      <c r="CY377" s="312">
        <v>0</v>
      </c>
      <c r="CZ377" s="312">
        <v>1000000</v>
      </c>
      <c r="DA377" s="312">
        <v>1525000</v>
      </c>
      <c r="DB377" s="312">
        <v>100000</v>
      </c>
      <c r="DC377" s="312">
        <v>6100000</v>
      </c>
      <c r="DD377" s="312"/>
      <c r="DE377" s="312" t="s">
        <v>980</v>
      </c>
      <c r="DF377" s="312">
        <v>416666.66666666698</v>
      </c>
      <c r="DG377" s="310" t="s">
        <v>135</v>
      </c>
      <c r="DH377" s="310"/>
      <c r="DI377" s="310" t="s">
        <v>1227</v>
      </c>
      <c r="DJ377" s="312"/>
      <c r="DK377" s="312"/>
      <c r="DL377" s="312"/>
      <c r="DM377" s="310"/>
      <c r="DN377" s="312"/>
      <c r="DO377" s="312"/>
      <c r="DP377" s="312"/>
      <c r="DQ377" s="312"/>
      <c r="DR377" s="317"/>
      <c r="DS377" s="317"/>
      <c r="DT377" s="305"/>
    </row>
    <row r="378" spans="1:124" s="304" customFormat="1" ht="20.25" customHeight="1" x14ac:dyDescent="0.35">
      <c r="A378" s="307">
        <v>375</v>
      </c>
      <c r="B378" s="307" t="s">
        <v>1183</v>
      </c>
      <c r="C378" s="308" t="s">
        <v>446</v>
      </c>
      <c r="D378" s="308" t="s">
        <v>192</v>
      </c>
      <c r="E378" s="308" t="s">
        <v>447</v>
      </c>
      <c r="F378" s="307" t="s">
        <v>147</v>
      </c>
      <c r="G378" s="308" t="s">
        <v>448</v>
      </c>
      <c r="H378" s="308" t="s">
        <v>129</v>
      </c>
      <c r="I378" s="308" t="s">
        <v>179</v>
      </c>
      <c r="J378" s="308" t="s">
        <v>131</v>
      </c>
      <c r="K378" s="308" t="s">
        <v>132</v>
      </c>
      <c r="L378" s="318">
        <v>44021</v>
      </c>
      <c r="M378" s="309"/>
      <c r="N378" s="309"/>
      <c r="O378" s="318"/>
      <c r="P378" s="310" t="s">
        <v>133</v>
      </c>
      <c r="Q378" s="311" t="s">
        <v>774</v>
      </c>
      <c r="R378" s="310" t="s">
        <v>134</v>
      </c>
      <c r="S378" s="312">
        <v>0</v>
      </c>
      <c r="T378" s="312">
        <v>80000000</v>
      </c>
      <c r="U378" s="312"/>
      <c r="V378" s="313">
        <v>80000000</v>
      </c>
      <c r="W378" s="312">
        <v>0</v>
      </c>
      <c r="X378" s="312">
        <v>0</v>
      </c>
      <c r="Y378" s="312">
        <v>0</v>
      </c>
      <c r="Z378" s="314">
        <v>0</v>
      </c>
      <c r="AA378" s="312">
        <v>0</v>
      </c>
      <c r="AB378" s="312">
        <v>0</v>
      </c>
      <c r="AC378" s="315">
        <v>0</v>
      </c>
      <c r="AD378" s="312" t="s">
        <v>1246</v>
      </c>
      <c r="AE378" s="316">
        <v>26</v>
      </c>
      <c r="AF378" s="316">
        <v>25</v>
      </c>
      <c r="AG378" s="316">
        <v>1</v>
      </c>
      <c r="AH378" s="316">
        <v>0</v>
      </c>
      <c r="AI378" s="316">
        <v>0</v>
      </c>
      <c r="AJ378" s="316">
        <v>26</v>
      </c>
      <c r="AK378" s="316">
        <v>0</v>
      </c>
      <c r="AL378" s="316">
        <v>0</v>
      </c>
      <c r="AM378" s="316">
        <v>0</v>
      </c>
      <c r="AN378" s="316">
        <v>0</v>
      </c>
      <c r="AO378" s="316">
        <v>0</v>
      </c>
      <c r="AP378" s="316">
        <v>0</v>
      </c>
      <c r="AQ378" s="312">
        <v>80000000</v>
      </c>
      <c r="AR378" s="312">
        <v>0</v>
      </c>
      <c r="AS378" s="312">
        <v>0</v>
      </c>
      <c r="AT378" s="312">
        <v>80000000</v>
      </c>
      <c r="AU378" s="312">
        <v>0</v>
      </c>
      <c r="AV378" s="312">
        <v>0</v>
      </c>
      <c r="AW378" s="312">
        <v>0</v>
      </c>
      <c r="AX378" s="312">
        <v>0</v>
      </c>
      <c r="AY378" s="218">
        <v>0</v>
      </c>
      <c r="AZ378" s="312">
        <v>0</v>
      </c>
      <c r="BA378" s="218">
        <v>0</v>
      </c>
      <c r="BB378" s="312">
        <v>0</v>
      </c>
      <c r="BC378" s="312">
        <v>0</v>
      </c>
      <c r="BD378" s="312">
        <v>0</v>
      </c>
      <c r="BE378" s="312">
        <v>0</v>
      </c>
      <c r="BF378" s="218">
        <v>0</v>
      </c>
      <c r="BG378" s="218">
        <v>0</v>
      </c>
      <c r="BH378" s="218">
        <v>0</v>
      </c>
      <c r="BI378" s="218">
        <v>0</v>
      </c>
      <c r="BJ378" s="218">
        <v>0</v>
      </c>
      <c r="BK378" s="218">
        <v>0</v>
      </c>
      <c r="BL378" s="218">
        <v>0</v>
      </c>
      <c r="BM378" s="218">
        <v>0</v>
      </c>
      <c r="BN378" s="218">
        <v>0</v>
      </c>
      <c r="BO378" s="218">
        <v>0</v>
      </c>
      <c r="BP378" s="218">
        <v>0</v>
      </c>
      <c r="BQ378" s="312">
        <v>0</v>
      </c>
      <c r="BR378" s="218">
        <v>0</v>
      </c>
      <c r="BS378" s="312">
        <v>0</v>
      </c>
      <c r="BT378" s="315">
        <v>80000000</v>
      </c>
      <c r="BU378" s="312">
        <v>0</v>
      </c>
      <c r="BV378" s="312">
        <v>0</v>
      </c>
      <c r="BW378" s="312">
        <v>0</v>
      </c>
      <c r="BX378" s="312">
        <v>11000000</v>
      </c>
      <c r="BY378" s="312">
        <v>2</v>
      </c>
      <c r="BZ378" s="312">
        <v>8800000</v>
      </c>
      <c r="CA378" s="312">
        <v>2384000</v>
      </c>
      <c r="CB378" s="312">
        <v>800000</v>
      </c>
      <c r="CC378" s="312">
        <v>447000</v>
      </c>
      <c r="CD378" s="312">
        <v>0</v>
      </c>
      <c r="CE378" s="312">
        <v>3631000</v>
      </c>
      <c r="CF378" s="312">
        <v>23431000</v>
      </c>
      <c r="CG378" s="312">
        <v>56569000</v>
      </c>
      <c r="CH378" s="312">
        <v>11120700</v>
      </c>
      <c r="CI378" s="312">
        <v>0</v>
      </c>
      <c r="CJ378" s="312">
        <v>11120700</v>
      </c>
      <c r="CK378" s="312">
        <v>0</v>
      </c>
      <c r="CL378" s="312">
        <v>149000</v>
      </c>
      <c r="CM378" s="312">
        <v>0</v>
      </c>
      <c r="CN378" s="312">
        <v>0</v>
      </c>
      <c r="CO378" s="312">
        <v>759000</v>
      </c>
      <c r="CP378" s="312">
        <v>0</v>
      </c>
      <c r="CQ378" s="312">
        <v>908000</v>
      </c>
      <c r="CR378" s="312">
        <v>64340300</v>
      </c>
      <c r="CS378" s="312">
        <v>0</v>
      </c>
      <c r="CT378" s="315">
        <v>64340300</v>
      </c>
      <c r="CU378" s="312">
        <v>5066000</v>
      </c>
      <c r="CV378" s="312">
        <v>0</v>
      </c>
      <c r="CW378" s="312">
        <v>894000</v>
      </c>
      <c r="CX378" s="312"/>
      <c r="CY378" s="312">
        <v>0</v>
      </c>
      <c r="CZ378" s="312">
        <v>5960000</v>
      </c>
      <c r="DA378" s="312">
        <v>9591000</v>
      </c>
      <c r="DB378" s="312">
        <v>596000</v>
      </c>
      <c r="DC378" s="312">
        <v>86556000</v>
      </c>
      <c r="DD378" s="312"/>
      <c r="DE378" s="312" t="s">
        <v>980</v>
      </c>
      <c r="DF378" s="312">
        <v>6666666.6666666698</v>
      </c>
      <c r="DG378" s="310" t="s">
        <v>135</v>
      </c>
      <c r="DH378" s="310"/>
      <c r="DI378" s="310" t="s">
        <v>1227</v>
      </c>
      <c r="DJ378" s="312"/>
      <c r="DK378" s="312"/>
      <c r="DL378" s="312"/>
      <c r="DM378" s="310"/>
      <c r="DN378" s="312"/>
      <c r="DO378" s="312"/>
      <c r="DP378" s="312"/>
      <c r="DQ378" s="312"/>
      <c r="DR378" s="317"/>
      <c r="DS378" s="317"/>
      <c r="DT378" s="305"/>
    </row>
    <row r="379" spans="1:124" s="304" customFormat="1" ht="20.25" customHeight="1" x14ac:dyDescent="0.35">
      <c r="A379" s="307">
        <v>376</v>
      </c>
      <c r="B379" s="307" t="s">
        <v>995</v>
      </c>
      <c r="C379" s="308" t="s">
        <v>494</v>
      </c>
      <c r="D379" s="308" t="s">
        <v>192</v>
      </c>
      <c r="E379" s="308" t="s">
        <v>487</v>
      </c>
      <c r="F379" s="307" t="s">
        <v>151</v>
      </c>
      <c r="G379" s="308" t="s">
        <v>487</v>
      </c>
      <c r="H379" s="308" t="s">
        <v>129</v>
      </c>
      <c r="I379" s="308" t="s">
        <v>179</v>
      </c>
      <c r="J379" s="308" t="s">
        <v>131</v>
      </c>
      <c r="K379" s="308" t="s">
        <v>132</v>
      </c>
      <c r="L379" s="318">
        <v>42807</v>
      </c>
      <c r="M379" s="309"/>
      <c r="N379" s="309"/>
      <c r="O379" s="318"/>
      <c r="P379" s="310" t="s">
        <v>133</v>
      </c>
      <c r="Q379" s="311" t="s">
        <v>774</v>
      </c>
      <c r="R379" s="310" t="s">
        <v>134</v>
      </c>
      <c r="S379" s="312">
        <v>0</v>
      </c>
      <c r="T379" s="312">
        <v>5000000</v>
      </c>
      <c r="U379" s="312"/>
      <c r="V379" s="313">
        <v>5000000</v>
      </c>
      <c r="W379" s="312">
        <v>0</v>
      </c>
      <c r="X379" s="312">
        <v>0</v>
      </c>
      <c r="Y379" s="312">
        <v>0</v>
      </c>
      <c r="Z379" s="314">
        <v>0</v>
      </c>
      <c r="AA379" s="312">
        <v>0</v>
      </c>
      <c r="AB379" s="312">
        <v>730000</v>
      </c>
      <c r="AC379" s="315">
        <v>730000</v>
      </c>
      <c r="AD379" s="312" t="s">
        <v>1246</v>
      </c>
      <c r="AE379" s="316">
        <v>26</v>
      </c>
      <c r="AF379" s="316">
        <v>14</v>
      </c>
      <c r="AG379" s="316">
        <v>0</v>
      </c>
      <c r="AH379" s="316">
        <v>0</v>
      </c>
      <c r="AI379" s="316">
        <v>0</v>
      </c>
      <c r="AJ379" s="316">
        <v>14</v>
      </c>
      <c r="AK379" s="316">
        <v>0</v>
      </c>
      <c r="AL379" s="316">
        <v>0</v>
      </c>
      <c r="AM379" s="316">
        <v>0</v>
      </c>
      <c r="AN379" s="316">
        <v>0</v>
      </c>
      <c r="AO379" s="316">
        <v>0</v>
      </c>
      <c r="AP379" s="316">
        <v>0</v>
      </c>
      <c r="AQ379" s="312">
        <v>2692307.6923000002</v>
      </c>
      <c r="AR379" s="312">
        <v>0</v>
      </c>
      <c r="AS379" s="312">
        <v>0</v>
      </c>
      <c r="AT379" s="312">
        <v>2692307.6923000002</v>
      </c>
      <c r="AU379" s="312">
        <v>0</v>
      </c>
      <c r="AV379" s="312">
        <v>0</v>
      </c>
      <c r="AW379" s="312">
        <v>0</v>
      </c>
      <c r="AX379" s="312">
        <v>0</v>
      </c>
      <c r="AY379" s="218">
        <v>0</v>
      </c>
      <c r="AZ379" s="312">
        <v>0</v>
      </c>
      <c r="BA379" s="218">
        <v>0</v>
      </c>
      <c r="BB379" s="312">
        <v>0</v>
      </c>
      <c r="BC379" s="312">
        <v>0</v>
      </c>
      <c r="BD379" s="312">
        <v>393077</v>
      </c>
      <c r="BE379" s="312">
        <v>393077</v>
      </c>
      <c r="BF379" s="218">
        <v>317718</v>
      </c>
      <c r="BG379" s="218">
        <v>0</v>
      </c>
      <c r="BH379" s="218">
        <v>0</v>
      </c>
      <c r="BI379" s="218">
        <v>0</v>
      </c>
      <c r="BJ379" s="218">
        <v>0</v>
      </c>
      <c r="BK379" s="218">
        <v>100000</v>
      </c>
      <c r="BL379" s="218">
        <v>0</v>
      </c>
      <c r="BM379" s="218">
        <v>0</v>
      </c>
      <c r="BN379" s="218">
        <v>0</v>
      </c>
      <c r="BO379" s="218">
        <v>0</v>
      </c>
      <c r="BP379" s="218">
        <v>0</v>
      </c>
      <c r="BQ379" s="312">
        <v>0</v>
      </c>
      <c r="BR379" s="218">
        <v>0</v>
      </c>
      <c r="BS379" s="312">
        <v>417718</v>
      </c>
      <c r="BT379" s="315">
        <v>3503102.6923000002</v>
      </c>
      <c r="BU379" s="312">
        <v>0</v>
      </c>
      <c r="BV379" s="312">
        <v>0</v>
      </c>
      <c r="BW379" s="312">
        <v>393077</v>
      </c>
      <c r="BX379" s="312">
        <v>11000000</v>
      </c>
      <c r="BY379" s="312">
        <v>0</v>
      </c>
      <c r="BZ379" s="312">
        <v>0</v>
      </c>
      <c r="CA379" s="312">
        <v>400000</v>
      </c>
      <c r="CB379" s="312">
        <v>50000</v>
      </c>
      <c r="CC379" s="312">
        <v>75000</v>
      </c>
      <c r="CD379" s="312">
        <v>0</v>
      </c>
      <c r="CE379" s="312">
        <v>525000</v>
      </c>
      <c r="CF379" s="312">
        <v>11918077</v>
      </c>
      <c r="CG379" s="312">
        <v>0</v>
      </c>
      <c r="CH379" s="312">
        <v>0</v>
      </c>
      <c r="CI379" s="312">
        <v>0</v>
      </c>
      <c r="CJ379" s="312">
        <v>0</v>
      </c>
      <c r="CK379" s="312">
        <v>0</v>
      </c>
      <c r="CL379" s="312">
        <v>50000</v>
      </c>
      <c r="CM379" s="312">
        <v>0</v>
      </c>
      <c r="CN379" s="312">
        <v>0</v>
      </c>
      <c r="CO379" s="312">
        <v>0</v>
      </c>
      <c r="CP379" s="312">
        <v>0</v>
      </c>
      <c r="CQ379" s="312">
        <v>50000</v>
      </c>
      <c r="CR379" s="312">
        <v>2928103</v>
      </c>
      <c r="CS379" s="312">
        <v>0</v>
      </c>
      <c r="CT379" s="315">
        <v>2928103</v>
      </c>
      <c r="CU379" s="312">
        <v>850000</v>
      </c>
      <c r="CV379" s="312">
        <v>0</v>
      </c>
      <c r="CW379" s="312">
        <v>150000</v>
      </c>
      <c r="CX379" s="312"/>
      <c r="CY379" s="312">
        <v>0</v>
      </c>
      <c r="CZ379" s="312">
        <v>1000000</v>
      </c>
      <c r="DA379" s="312">
        <v>1525000</v>
      </c>
      <c r="DB379" s="312">
        <v>100000</v>
      </c>
      <c r="DC379" s="312">
        <v>4603103</v>
      </c>
      <c r="DD379" s="312"/>
      <c r="DE379" s="312" t="s">
        <v>980</v>
      </c>
      <c r="DF379" s="312">
        <v>416666.66666666698</v>
      </c>
      <c r="DG379" s="310" t="s">
        <v>135</v>
      </c>
      <c r="DH379" s="310" t="s">
        <v>1235</v>
      </c>
      <c r="DI379" s="310" t="s">
        <v>1236</v>
      </c>
      <c r="DJ379" s="312"/>
      <c r="DK379" s="312"/>
      <c r="DL379" s="312"/>
      <c r="DM379" s="310"/>
      <c r="DN379" s="312"/>
      <c r="DO379" s="312"/>
      <c r="DP379" s="312"/>
      <c r="DQ379" s="312"/>
      <c r="DR379" s="317"/>
      <c r="DS379" s="317"/>
      <c r="DT379" s="305"/>
    </row>
    <row r="380" spans="1:124" s="304" customFormat="1" ht="20.25" customHeight="1" x14ac:dyDescent="0.35">
      <c r="A380" s="307">
        <v>377</v>
      </c>
      <c r="B380" s="307" t="s">
        <v>1004</v>
      </c>
      <c r="C380" s="308" t="s">
        <v>495</v>
      </c>
      <c r="D380" s="308" t="s">
        <v>192</v>
      </c>
      <c r="E380" s="308" t="s">
        <v>487</v>
      </c>
      <c r="F380" s="307" t="s">
        <v>151</v>
      </c>
      <c r="G380" s="308" t="s">
        <v>487</v>
      </c>
      <c r="H380" s="308" t="s">
        <v>129</v>
      </c>
      <c r="I380" s="308" t="s">
        <v>179</v>
      </c>
      <c r="J380" s="308" t="s">
        <v>131</v>
      </c>
      <c r="K380" s="308" t="s">
        <v>132</v>
      </c>
      <c r="L380" s="318">
        <v>43109</v>
      </c>
      <c r="M380" s="309"/>
      <c r="N380" s="309"/>
      <c r="O380" s="318"/>
      <c r="P380" s="310" t="s">
        <v>133</v>
      </c>
      <c r="Q380" s="311" t="s">
        <v>774</v>
      </c>
      <c r="R380" s="310" t="s">
        <v>134</v>
      </c>
      <c r="S380" s="312">
        <v>0</v>
      </c>
      <c r="T380" s="312">
        <v>5000000</v>
      </c>
      <c r="U380" s="312"/>
      <c r="V380" s="313">
        <v>5000000</v>
      </c>
      <c r="W380" s="312">
        <v>0</v>
      </c>
      <c r="X380" s="312">
        <v>0</v>
      </c>
      <c r="Y380" s="312">
        <v>0</v>
      </c>
      <c r="Z380" s="314">
        <v>0</v>
      </c>
      <c r="AA380" s="312">
        <v>0</v>
      </c>
      <c r="AB380" s="312">
        <v>730000</v>
      </c>
      <c r="AC380" s="315">
        <v>730000</v>
      </c>
      <c r="AD380" s="312" t="s">
        <v>1246</v>
      </c>
      <c r="AE380" s="316">
        <v>26</v>
      </c>
      <c r="AF380" s="316">
        <v>24</v>
      </c>
      <c r="AG380" s="316">
        <v>2</v>
      </c>
      <c r="AH380" s="316">
        <v>0</v>
      </c>
      <c r="AI380" s="316">
        <v>0</v>
      </c>
      <c r="AJ380" s="316">
        <v>26</v>
      </c>
      <c r="AK380" s="316">
        <v>0</v>
      </c>
      <c r="AL380" s="316">
        <v>12</v>
      </c>
      <c r="AM380" s="316">
        <v>0</v>
      </c>
      <c r="AN380" s="316">
        <v>12</v>
      </c>
      <c r="AO380" s="316">
        <v>24</v>
      </c>
      <c r="AP380" s="316">
        <v>12</v>
      </c>
      <c r="AQ380" s="312">
        <v>5000000</v>
      </c>
      <c r="AR380" s="312">
        <v>0</v>
      </c>
      <c r="AS380" s="312">
        <v>576923</v>
      </c>
      <c r="AT380" s="312">
        <v>5576923</v>
      </c>
      <c r="AU380" s="312">
        <v>0</v>
      </c>
      <c r="AV380" s="312">
        <v>0</v>
      </c>
      <c r="AW380" s="312">
        <v>0</v>
      </c>
      <c r="AX380" s="312">
        <v>0</v>
      </c>
      <c r="AY380" s="218">
        <v>0</v>
      </c>
      <c r="AZ380" s="312">
        <v>0</v>
      </c>
      <c r="BA380" s="218">
        <v>0</v>
      </c>
      <c r="BB380" s="312">
        <v>0</v>
      </c>
      <c r="BC380" s="312">
        <v>0</v>
      </c>
      <c r="BD380" s="312">
        <v>673846</v>
      </c>
      <c r="BE380" s="312">
        <v>673846</v>
      </c>
      <c r="BF380" s="218">
        <v>869478</v>
      </c>
      <c r="BG380" s="218">
        <v>0</v>
      </c>
      <c r="BH380" s="218">
        <v>0</v>
      </c>
      <c r="BI380" s="218">
        <v>0</v>
      </c>
      <c r="BJ380" s="218">
        <v>0</v>
      </c>
      <c r="BK380" s="218">
        <v>50000</v>
      </c>
      <c r="BL380" s="218">
        <v>0</v>
      </c>
      <c r="BM380" s="218">
        <v>0</v>
      </c>
      <c r="BN380" s="218">
        <v>0</v>
      </c>
      <c r="BO380" s="218">
        <v>0</v>
      </c>
      <c r="BP380" s="218">
        <v>0</v>
      </c>
      <c r="BQ380" s="312">
        <v>0</v>
      </c>
      <c r="BR380" s="218">
        <v>0</v>
      </c>
      <c r="BS380" s="312">
        <v>919478</v>
      </c>
      <c r="BT380" s="315">
        <v>7170247</v>
      </c>
      <c r="BU380" s="312">
        <v>288461.53850000002</v>
      </c>
      <c r="BV380" s="312">
        <v>0</v>
      </c>
      <c r="BW380" s="312">
        <v>673846</v>
      </c>
      <c r="BX380" s="312">
        <v>11000000</v>
      </c>
      <c r="BY380" s="312">
        <v>0</v>
      </c>
      <c r="BZ380" s="312">
        <v>0</v>
      </c>
      <c r="CA380" s="312">
        <v>400000</v>
      </c>
      <c r="CB380" s="312">
        <v>50000</v>
      </c>
      <c r="CC380" s="312">
        <v>75000</v>
      </c>
      <c r="CD380" s="312">
        <v>0</v>
      </c>
      <c r="CE380" s="312">
        <v>525000</v>
      </c>
      <c r="CF380" s="312">
        <v>12487307.5385</v>
      </c>
      <c r="CG380" s="312">
        <v>0</v>
      </c>
      <c r="CH380" s="312">
        <v>0</v>
      </c>
      <c r="CI380" s="312">
        <v>0</v>
      </c>
      <c r="CJ380" s="312">
        <v>0</v>
      </c>
      <c r="CK380" s="312">
        <v>0</v>
      </c>
      <c r="CL380" s="312">
        <v>50000</v>
      </c>
      <c r="CM380" s="312">
        <v>0</v>
      </c>
      <c r="CN380" s="312">
        <v>0</v>
      </c>
      <c r="CO380" s="312">
        <v>0</v>
      </c>
      <c r="CP380" s="312">
        <v>0</v>
      </c>
      <c r="CQ380" s="312">
        <v>50000</v>
      </c>
      <c r="CR380" s="312">
        <v>6595247</v>
      </c>
      <c r="CS380" s="312">
        <v>0</v>
      </c>
      <c r="CT380" s="315">
        <v>6595247</v>
      </c>
      <c r="CU380" s="312">
        <v>850000</v>
      </c>
      <c r="CV380" s="312">
        <v>0</v>
      </c>
      <c r="CW380" s="312">
        <v>150000</v>
      </c>
      <c r="CX380" s="312"/>
      <c r="CY380" s="312">
        <v>0</v>
      </c>
      <c r="CZ380" s="312">
        <v>1000000</v>
      </c>
      <c r="DA380" s="312">
        <v>1525000</v>
      </c>
      <c r="DB380" s="312">
        <v>100000</v>
      </c>
      <c r="DC380" s="312">
        <v>8270247</v>
      </c>
      <c r="DD380" s="312"/>
      <c r="DE380" s="312" t="s">
        <v>980</v>
      </c>
      <c r="DF380" s="312">
        <v>416666.66666666698</v>
      </c>
      <c r="DG380" s="310" t="s">
        <v>135</v>
      </c>
      <c r="DH380" s="310" t="s">
        <v>1235</v>
      </c>
      <c r="DI380" s="310" t="s">
        <v>1236</v>
      </c>
      <c r="DJ380" s="312"/>
      <c r="DK380" s="312"/>
      <c r="DL380" s="312"/>
      <c r="DM380" s="310"/>
      <c r="DN380" s="312"/>
      <c r="DO380" s="312"/>
      <c r="DP380" s="312"/>
      <c r="DQ380" s="312"/>
      <c r="DR380" s="317"/>
      <c r="DS380" s="317"/>
      <c r="DT380" s="305"/>
    </row>
    <row r="381" spans="1:124" s="304" customFormat="1" ht="20.25" customHeight="1" x14ac:dyDescent="0.35">
      <c r="A381" s="307">
        <v>378</v>
      </c>
      <c r="B381" s="307" t="s">
        <v>1010</v>
      </c>
      <c r="C381" s="308" t="s">
        <v>498</v>
      </c>
      <c r="D381" s="308" t="s">
        <v>192</v>
      </c>
      <c r="E381" s="308" t="s">
        <v>487</v>
      </c>
      <c r="F381" s="307" t="s">
        <v>151</v>
      </c>
      <c r="G381" s="308" t="s">
        <v>487</v>
      </c>
      <c r="H381" s="308" t="s">
        <v>169</v>
      </c>
      <c r="I381" s="308" t="s">
        <v>179</v>
      </c>
      <c r="J381" s="308" t="s">
        <v>131</v>
      </c>
      <c r="K381" s="308" t="s">
        <v>132</v>
      </c>
      <c r="L381" s="318">
        <v>43252</v>
      </c>
      <c r="M381" s="309"/>
      <c r="N381" s="309"/>
      <c r="O381" s="318"/>
      <c r="P381" s="310" t="s">
        <v>133</v>
      </c>
      <c r="Q381" s="311" t="s">
        <v>774</v>
      </c>
      <c r="R381" s="310" t="s">
        <v>134</v>
      </c>
      <c r="S381" s="312">
        <v>0</v>
      </c>
      <c r="T381" s="312">
        <v>5000000</v>
      </c>
      <c r="U381" s="312"/>
      <c r="V381" s="313">
        <v>5000000</v>
      </c>
      <c r="W381" s="312">
        <v>0</v>
      </c>
      <c r="X381" s="312">
        <v>0</v>
      </c>
      <c r="Y381" s="312">
        <v>0</v>
      </c>
      <c r="Z381" s="314">
        <v>0</v>
      </c>
      <c r="AA381" s="312">
        <v>0</v>
      </c>
      <c r="AB381" s="312">
        <v>730000</v>
      </c>
      <c r="AC381" s="315">
        <v>730000</v>
      </c>
      <c r="AD381" s="312" t="s">
        <v>1246</v>
      </c>
      <c r="AE381" s="316">
        <v>26</v>
      </c>
      <c r="AF381" s="316">
        <v>24</v>
      </c>
      <c r="AG381" s="316">
        <v>2</v>
      </c>
      <c r="AH381" s="316">
        <v>0</v>
      </c>
      <c r="AI381" s="316">
        <v>0</v>
      </c>
      <c r="AJ381" s="316">
        <v>26</v>
      </c>
      <c r="AK381" s="316">
        <v>0</v>
      </c>
      <c r="AL381" s="316">
        <v>0</v>
      </c>
      <c r="AM381" s="316">
        <v>0</v>
      </c>
      <c r="AN381" s="316">
        <v>0</v>
      </c>
      <c r="AO381" s="316">
        <v>0</v>
      </c>
      <c r="AP381" s="316">
        <v>0</v>
      </c>
      <c r="AQ381" s="312">
        <v>5000000</v>
      </c>
      <c r="AR381" s="312">
        <v>0</v>
      </c>
      <c r="AS381" s="312">
        <v>0</v>
      </c>
      <c r="AT381" s="312">
        <v>5000000</v>
      </c>
      <c r="AU381" s="312">
        <v>0</v>
      </c>
      <c r="AV381" s="312">
        <v>0</v>
      </c>
      <c r="AW381" s="312">
        <v>0</v>
      </c>
      <c r="AX381" s="312">
        <v>0</v>
      </c>
      <c r="AY381" s="218">
        <v>0</v>
      </c>
      <c r="AZ381" s="312">
        <v>0</v>
      </c>
      <c r="BA381" s="218">
        <v>0</v>
      </c>
      <c r="BB381" s="312">
        <v>0</v>
      </c>
      <c r="BC381" s="312">
        <v>0</v>
      </c>
      <c r="BD381" s="312">
        <v>673846</v>
      </c>
      <c r="BE381" s="312">
        <v>673846</v>
      </c>
      <c r="BF381" s="218">
        <v>2350216</v>
      </c>
      <c r="BG381" s="218">
        <v>0</v>
      </c>
      <c r="BH381" s="218">
        <v>0</v>
      </c>
      <c r="BI381" s="218">
        <v>0</v>
      </c>
      <c r="BJ381" s="218">
        <v>0</v>
      </c>
      <c r="BK381" s="218">
        <v>0</v>
      </c>
      <c r="BL381" s="218">
        <v>0</v>
      </c>
      <c r="BM381" s="218">
        <v>0</v>
      </c>
      <c r="BN381" s="218">
        <v>0</v>
      </c>
      <c r="BO381" s="218">
        <v>0</v>
      </c>
      <c r="BP381" s="218">
        <v>0</v>
      </c>
      <c r="BQ381" s="312">
        <v>0</v>
      </c>
      <c r="BR381" s="218">
        <v>0</v>
      </c>
      <c r="BS381" s="312">
        <v>2350216</v>
      </c>
      <c r="BT381" s="315">
        <v>8024062</v>
      </c>
      <c r="BU381" s="312">
        <v>0</v>
      </c>
      <c r="BV381" s="312">
        <v>0</v>
      </c>
      <c r="BW381" s="312">
        <v>673846</v>
      </c>
      <c r="BX381" s="312">
        <v>11000000</v>
      </c>
      <c r="BY381" s="312">
        <v>0</v>
      </c>
      <c r="BZ381" s="312">
        <v>0</v>
      </c>
      <c r="CA381" s="312">
        <v>400000</v>
      </c>
      <c r="CB381" s="312">
        <v>50000</v>
      </c>
      <c r="CC381" s="312">
        <v>75000</v>
      </c>
      <c r="CD381" s="312">
        <v>0</v>
      </c>
      <c r="CE381" s="312">
        <v>525000</v>
      </c>
      <c r="CF381" s="312">
        <v>12198846</v>
      </c>
      <c r="CG381" s="312">
        <v>0</v>
      </c>
      <c r="CH381" s="312">
        <v>0</v>
      </c>
      <c r="CI381" s="312">
        <v>0</v>
      </c>
      <c r="CJ381" s="312">
        <v>0</v>
      </c>
      <c r="CK381" s="312">
        <v>0</v>
      </c>
      <c r="CL381" s="312">
        <v>50000</v>
      </c>
      <c r="CM381" s="312">
        <v>0</v>
      </c>
      <c r="CN381" s="312">
        <v>0</v>
      </c>
      <c r="CO381" s="312">
        <v>679000</v>
      </c>
      <c r="CP381" s="312">
        <v>0</v>
      </c>
      <c r="CQ381" s="312">
        <v>729000</v>
      </c>
      <c r="CR381" s="312">
        <v>6770062</v>
      </c>
      <c r="CS381" s="312">
        <v>0</v>
      </c>
      <c r="CT381" s="315">
        <v>6770062</v>
      </c>
      <c r="CU381" s="312">
        <v>850000</v>
      </c>
      <c r="CV381" s="312">
        <v>0</v>
      </c>
      <c r="CW381" s="312">
        <v>150000</v>
      </c>
      <c r="CX381" s="312"/>
      <c r="CY381" s="312">
        <v>0</v>
      </c>
      <c r="CZ381" s="312">
        <v>1000000</v>
      </c>
      <c r="DA381" s="312">
        <v>1525000</v>
      </c>
      <c r="DB381" s="312">
        <v>100000</v>
      </c>
      <c r="DC381" s="312">
        <v>9124062</v>
      </c>
      <c r="DD381" s="312"/>
      <c r="DE381" s="312" t="s">
        <v>982</v>
      </c>
      <c r="DF381" s="312">
        <v>416666.66666666698</v>
      </c>
      <c r="DG381" s="310" t="s">
        <v>172</v>
      </c>
      <c r="DH381" s="310" t="s">
        <v>1235</v>
      </c>
      <c r="DI381" s="310" t="s">
        <v>1237</v>
      </c>
      <c r="DJ381" s="312"/>
      <c r="DK381" s="312"/>
      <c r="DL381" s="312"/>
      <c r="DM381" s="310"/>
      <c r="DN381" s="312"/>
      <c r="DO381" s="312"/>
      <c r="DP381" s="312"/>
      <c r="DQ381" s="312"/>
      <c r="DR381" s="317"/>
      <c r="DS381" s="317"/>
      <c r="DT381" s="305"/>
    </row>
    <row r="382" spans="1:124" s="304" customFormat="1" ht="20.25" customHeight="1" x14ac:dyDescent="0.35">
      <c r="A382" s="307">
        <v>379</v>
      </c>
      <c r="B382" s="307" t="s">
        <v>1033</v>
      </c>
      <c r="C382" s="308" t="s">
        <v>499</v>
      </c>
      <c r="D382" s="308" t="s">
        <v>192</v>
      </c>
      <c r="E382" s="308" t="s">
        <v>487</v>
      </c>
      <c r="F382" s="307" t="s">
        <v>151</v>
      </c>
      <c r="G382" s="308" t="s">
        <v>487</v>
      </c>
      <c r="H382" s="308" t="s">
        <v>129</v>
      </c>
      <c r="I382" s="308" t="s">
        <v>179</v>
      </c>
      <c r="J382" s="308" t="s">
        <v>131</v>
      </c>
      <c r="K382" s="308" t="s">
        <v>132</v>
      </c>
      <c r="L382" s="318">
        <v>43801</v>
      </c>
      <c r="M382" s="309"/>
      <c r="N382" s="309"/>
      <c r="O382" s="318"/>
      <c r="P382" s="310" t="s">
        <v>133</v>
      </c>
      <c r="Q382" s="311" t="s">
        <v>774</v>
      </c>
      <c r="R382" s="310" t="s">
        <v>134</v>
      </c>
      <c r="S382" s="312">
        <v>0</v>
      </c>
      <c r="T382" s="312">
        <v>5000000</v>
      </c>
      <c r="U382" s="312"/>
      <c r="V382" s="313">
        <v>5000000</v>
      </c>
      <c r="W382" s="312">
        <v>0</v>
      </c>
      <c r="X382" s="312">
        <v>0</v>
      </c>
      <c r="Y382" s="312">
        <v>0</v>
      </c>
      <c r="Z382" s="314">
        <v>0</v>
      </c>
      <c r="AA382" s="312">
        <v>0</v>
      </c>
      <c r="AB382" s="312">
        <v>730000</v>
      </c>
      <c r="AC382" s="315">
        <v>730000</v>
      </c>
      <c r="AD382" s="312" t="s">
        <v>1246</v>
      </c>
      <c r="AE382" s="316">
        <v>26</v>
      </c>
      <c r="AF382" s="316">
        <v>23.5</v>
      </c>
      <c r="AG382" s="316">
        <v>2.5</v>
      </c>
      <c r="AH382" s="316">
        <v>0</v>
      </c>
      <c r="AI382" s="316">
        <v>0</v>
      </c>
      <c r="AJ382" s="316">
        <v>26</v>
      </c>
      <c r="AK382" s="316">
        <v>0</v>
      </c>
      <c r="AL382" s="316">
        <v>8</v>
      </c>
      <c r="AM382" s="316">
        <v>0</v>
      </c>
      <c r="AN382" s="316">
        <v>8</v>
      </c>
      <c r="AO382" s="316">
        <v>16</v>
      </c>
      <c r="AP382" s="316">
        <v>8</v>
      </c>
      <c r="AQ382" s="312">
        <v>5000000</v>
      </c>
      <c r="AR382" s="312">
        <v>0</v>
      </c>
      <c r="AS382" s="312">
        <v>384615</v>
      </c>
      <c r="AT382" s="312">
        <v>5384615</v>
      </c>
      <c r="AU382" s="312">
        <v>0</v>
      </c>
      <c r="AV382" s="312">
        <v>0</v>
      </c>
      <c r="AW382" s="312">
        <v>0</v>
      </c>
      <c r="AX382" s="312">
        <v>0</v>
      </c>
      <c r="AY382" s="218">
        <v>0</v>
      </c>
      <c r="AZ382" s="312">
        <v>0</v>
      </c>
      <c r="BA382" s="218">
        <v>0</v>
      </c>
      <c r="BB382" s="312">
        <v>0</v>
      </c>
      <c r="BC382" s="312">
        <v>0</v>
      </c>
      <c r="BD382" s="312">
        <v>659808</v>
      </c>
      <c r="BE382" s="312">
        <v>659808</v>
      </c>
      <c r="BF382" s="218">
        <v>2000438</v>
      </c>
      <c r="BG382" s="218">
        <v>0</v>
      </c>
      <c r="BH382" s="218">
        <v>0</v>
      </c>
      <c r="BI382" s="218">
        <v>0</v>
      </c>
      <c r="BJ382" s="218">
        <v>0</v>
      </c>
      <c r="BK382" s="218">
        <v>150000</v>
      </c>
      <c r="BL382" s="218">
        <v>0</v>
      </c>
      <c r="BM382" s="218">
        <v>0</v>
      </c>
      <c r="BN382" s="218">
        <v>0</v>
      </c>
      <c r="BO382" s="218">
        <v>0</v>
      </c>
      <c r="BP382" s="218">
        <v>0</v>
      </c>
      <c r="BQ382" s="312">
        <v>0</v>
      </c>
      <c r="BR382" s="218">
        <v>0</v>
      </c>
      <c r="BS382" s="312">
        <v>2150438</v>
      </c>
      <c r="BT382" s="315">
        <v>8194861</v>
      </c>
      <c r="BU382" s="312">
        <v>192307.6923</v>
      </c>
      <c r="BV382" s="312">
        <v>0</v>
      </c>
      <c r="BW382" s="312">
        <v>659808</v>
      </c>
      <c r="BX382" s="312">
        <v>11000000</v>
      </c>
      <c r="BY382" s="312">
        <v>0</v>
      </c>
      <c r="BZ382" s="312">
        <v>0</v>
      </c>
      <c r="CA382" s="312">
        <v>400000</v>
      </c>
      <c r="CB382" s="312">
        <v>50000</v>
      </c>
      <c r="CC382" s="312">
        <v>75000</v>
      </c>
      <c r="CD382" s="312">
        <v>0</v>
      </c>
      <c r="CE382" s="312">
        <v>525000</v>
      </c>
      <c r="CF382" s="312">
        <v>12377115.692299999</v>
      </c>
      <c r="CG382" s="312">
        <v>0</v>
      </c>
      <c r="CH382" s="312">
        <v>0</v>
      </c>
      <c r="CI382" s="312">
        <v>0</v>
      </c>
      <c r="CJ382" s="312">
        <v>0</v>
      </c>
      <c r="CK382" s="312">
        <v>0</v>
      </c>
      <c r="CL382" s="312">
        <v>50000</v>
      </c>
      <c r="CM382" s="312">
        <v>0</v>
      </c>
      <c r="CN382" s="312">
        <v>0</v>
      </c>
      <c r="CO382" s="312">
        <v>0</v>
      </c>
      <c r="CP382" s="312">
        <v>0</v>
      </c>
      <c r="CQ382" s="312">
        <v>50000</v>
      </c>
      <c r="CR382" s="312">
        <v>7619861</v>
      </c>
      <c r="CS382" s="312">
        <v>0</v>
      </c>
      <c r="CT382" s="315">
        <v>7619861</v>
      </c>
      <c r="CU382" s="312">
        <v>850000</v>
      </c>
      <c r="CV382" s="312">
        <v>0</v>
      </c>
      <c r="CW382" s="312">
        <v>150000</v>
      </c>
      <c r="CX382" s="312"/>
      <c r="CY382" s="312">
        <v>0</v>
      </c>
      <c r="CZ382" s="312">
        <v>1000000</v>
      </c>
      <c r="DA382" s="312">
        <v>1525000</v>
      </c>
      <c r="DB382" s="312">
        <v>100000</v>
      </c>
      <c r="DC382" s="312">
        <v>9294861</v>
      </c>
      <c r="DD382" s="312"/>
      <c r="DE382" s="312" t="s">
        <v>980</v>
      </c>
      <c r="DF382" s="312">
        <v>416666.66666666698</v>
      </c>
      <c r="DG382" s="310" t="s">
        <v>135</v>
      </c>
      <c r="DH382" s="310" t="s">
        <v>1235</v>
      </c>
      <c r="DI382" s="310" t="s">
        <v>1236</v>
      </c>
      <c r="DJ382" s="312"/>
      <c r="DK382" s="312"/>
      <c r="DL382" s="312"/>
      <c r="DM382" s="310"/>
      <c r="DN382" s="312"/>
      <c r="DO382" s="312"/>
      <c r="DP382" s="312"/>
      <c r="DQ382" s="312"/>
      <c r="DR382" s="317"/>
      <c r="DS382" s="317"/>
      <c r="DT382" s="305"/>
    </row>
    <row r="383" spans="1:124" s="304" customFormat="1" ht="20.25" customHeight="1" x14ac:dyDescent="0.35">
      <c r="A383" s="307">
        <v>380</v>
      </c>
      <c r="B383" s="307" t="s">
        <v>1042</v>
      </c>
      <c r="C383" s="308" t="s">
        <v>500</v>
      </c>
      <c r="D383" s="308" t="s">
        <v>192</v>
      </c>
      <c r="E383" s="308" t="s">
        <v>487</v>
      </c>
      <c r="F383" s="307" t="s">
        <v>151</v>
      </c>
      <c r="G383" s="308" t="s">
        <v>487</v>
      </c>
      <c r="H383" s="308" t="s">
        <v>129</v>
      </c>
      <c r="I383" s="308" t="s">
        <v>179</v>
      </c>
      <c r="J383" s="308" t="s">
        <v>131</v>
      </c>
      <c r="K383" s="308" t="s">
        <v>132</v>
      </c>
      <c r="L383" s="318">
        <v>44019</v>
      </c>
      <c r="M383" s="309"/>
      <c r="N383" s="309"/>
      <c r="O383" s="318"/>
      <c r="P383" s="310" t="s">
        <v>133</v>
      </c>
      <c r="Q383" s="311" t="s">
        <v>774</v>
      </c>
      <c r="R383" s="310" t="s">
        <v>134</v>
      </c>
      <c r="S383" s="312">
        <v>0</v>
      </c>
      <c r="T383" s="312">
        <v>5000000</v>
      </c>
      <c r="U383" s="312"/>
      <c r="V383" s="313">
        <v>5000000</v>
      </c>
      <c r="W383" s="312">
        <v>0</v>
      </c>
      <c r="X383" s="312">
        <v>0</v>
      </c>
      <c r="Y383" s="312">
        <v>0</v>
      </c>
      <c r="Z383" s="314">
        <v>0</v>
      </c>
      <c r="AA383" s="312">
        <v>0</v>
      </c>
      <c r="AB383" s="312">
        <v>730000</v>
      </c>
      <c r="AC383" s="315">
        <v>730000</v>
      </c>
      <c r="AD383" s="312" t="s">
        <v>1246</v>
      </c>
      <c r="AE383" s="316">
        <v>26</v>
      </c>
      <c r="AF383" s="316">
        <v>24.5</v>
      </c>
      <c r="AG383" s="316">
        <v>1.5</v>
      </c>
      <c r="AH383" s="316">
        <v>0</v>
      </c>
      <c r="AI383" s="316">
        <v>0</v>
      </c>
      <c r="AJ383" s="316">
        <v>26</v>
      </c>
      <c r="AK383" s="316">
        <v>0</v>
      </c>
      <c r="AL383" s="316">
        <v>12</v>
      </c>
      <c r="AM383" s="316">
        <v>0</v>
      </c>
      <c r="AN383" s="316">
        <v>12</v>
      </c>
      <c r="AO383" s="316">
        <v>24</v>
      </c>
      <c r="AP383" s="316">
        <v>12</v>
      </c>
      <c r="AQ383" s="312">
        <v>5000000</v>
      </c>
      <c r="AR383" s="312">
        <v>0</v>
      </c>
      <c r="AS383" s="312">
        <v>576923</v>
      </c>
      <c r="AT383" s="312">
        <v>5576923</v>
      </c>
      <c r="AU383" s="312">
        <v>0</v>
      </c>
      <c r="AV383" s="312">
        <v>0</v>
      </c>
      <c r="AW383" s="312">
        <v>0</v>
      </c>
      <c r="AX383" s="312">
        <v>0</v>
      </c>
      <c r="AY383" s="218">
        <v>0</v>
      </c>
      <c r="AZ383" s="312">
        <v>0</v>
      </c>
      <c r="BA383" s="218">
        <v>0</v>
      </c>
      <c r="BB383" s="312">
        <v>0</v>
      </c>
      <c r="BC383" s="312">
        <v>0</v>
      </c>
      <c r="BD383" s="312">
        <v>687885</v>
      </c>
      <c r="BE383" s="312">
        <v>687885</v>
      </c>
      <c r="BF383" s="218">
        <v>761944</v>
      </c>
      <c r="BG383" s="218">
        <v>0</v>
      </c>
      <c r="BH383" s="218">
        <v>0</v>
      </c>
      <c r="BI383" s="218">
        <v>0</v>
      </c>
      <c r="BJ383" s="218">
        <v>0</v>
      </c>
      <c r="BK383" s="218">
        <v>200000</v>
      </c>
      <c r="BL383" s="218">
        <v>0</v>
      </c>
      <c r="BM383" s="218">
        <v>0</v>
      </c>
      <c r="BN383" s="218">
        <v>0</v>
      </c>
      <c r="BO383" s="218">
        <v>0</v>
      </c>
      <c r="BP383" s="218">
        <v>0</v>
      </c>
      <c r="BQ383" s="312">
        <v>0</v>
      </c>
      <c r="BR383" s="218">
        <v>0</v>
      </c>
      <c r="BS383" s="312">
        <v>961944</v>
      </c>
      <c r="BT383" s="315">
        <v>7226752</v>
      </c>
      <c r="BU383" s="312">
        <v>288461.53850000002</v>
      </c>
      <c r="BV383" s="312">
        <v>0</v>
      </c>
      <c r="BW383" s="312">
        <v>687885</v>
      </c>
      <c r="BX383" s="312">
        <v>11000000</v>
      </c>
      <c r="BY383" s="312">
        <v>0</v>
      </c>
      <c r="BZ383" s="312">
        <v>0</v>
      </c>
      <c r="CA383" s="312">
        <v>400000</v>
      </c>
      <c r="CB383" s="312">
        <v>50000</v>
      </c>
      <c r="CC383" s="312">
        <v>75000</v>
      </c>
      <c r="CD383" s="312">
        <v>0</v>
      </c>
      <c r="CE383" s="312">
        <v>525000</v>
      </c>
      <c r="CF383" s="312">
        <v>12501346.5385</v>
      </c>
      <c r="CG383" s="312">
        <v>0</v>
      </c>
      <c r="CH383" s="312">
        <v>0</v>
      </c>
      <c r="CI383" s="312">
        <v>0</v>
      </c>
      <c r="CJ383" s="312">
        <v>0</v>
      </c>
      <c r="CK383" s="312">
        <v>0</v>
      </c>
      <c r="CL383" s="312">
        <v>50000</v>
      </c>
      <c r="CM383" s="312">
        <v>0</v>
      </c>
      <c r="CN383" s="312">
        <v>0</v>
      </c>
      <c r="CO383" s="312">
        <v>0</v>
      </c>
      <c r="CP383" s="312">
        <v>0</v>
      </c>
      <c r="CQ383" s="312">
        <v>50000</v>
      </c>
      <c r="CR383" s="312">
        <v>6651752</v>
      </c>
      <c r="CS383" s="312">
        <v>0</v>
      </c>
      <c r="CT383" s="315">
        <v>6651752</v>
      </c>
      <c r="CU383" s="312">
        <v>850000</v>
      </c>
      <c r="CV383" s="312">
        <v>0</v>
      </c>
      <c r="CW383" s="312">
        <v>150000</v>
      </c>
      <c r="CX383" s="312"/>
      <c r="CY383" s="312">
        <v>0</v>
      </c>
      <c r="CZ383" s="312">
        <v>1000000</v>
      </c>
      <c r="DA383" s="312">
        <v>1525000</v>
      </c>
      <c r="DB383" s="312">
        <v>100000</v>
      </c>
      <c r="DC383" s="312">
        <v>8326752</v>
      </c>
      <c r="DD383" s="312"/>
      <c r="DE383" s="312" t="s">
        <v>980</v>
      </c>
      <c r="DF383" s="312">
        <v>416666.66666666698</v>
      </c>
      <c r="DG383" s="310" t="s">
        <v>135</v>
      </c>
      <c r="DH383" s="310" t="s">
        <v>1235</v>
      </c>
      <c r="DI383" s="310" t="s">
        <v>1236</v>
      </c>
      <c r="DJ383" s="312"/>
      <c r="DK383" s="312"/>
      <c r="DL383" s="312"/>
      <c r="DM383" s="310"/>
      <c r="DN383" s="312"/>
      <c r="DO383" s="312"/>
      <c r="DP383" s="312"/>
      <c r="DQ383" s="312"/>
      <c r="DR383" s="317"/>
      <c r="DS383" s="317"/>
      <c r="DT383" s="305"/>
    </row>
    <row r="384" spans="1:124" s="304" customFormat="1" ht="20.25" customHeight="1" x14ac:dyDescent="0.35">
      <c r="A384" s="307">
        <v>381</v>
      </c>
      <c r="B384" s="307" t="s">
        <v>1044</v>
      </c>
      <c r="C384" s="308" t="s">
        <v>501</v>
      </c>
      <c r="D384" s="308" t="s">
        <v>192</v>
      </c>
      <c r="E384" s="308" t="s">
        <v>487</v>
      </c>
      <c r="F384" s="307" t="s">
        <v>151</v>
      </c>
      <c r="G384" s="308" t="s">
        <v>487</v>
      </c>
      <c r="H384" s="308" t="s">
        <v>129</v>
      </c>
      <c r="I384" s="308" t="s">
        <v>179</v>
      </c>
      <c r="J384" s="308" t="s">
        <v>131</v>
      </c>
      <c r="K384" s="308" t="s">
        <v>132</v>
      </c>
      <c r="L384" s="318">
        <v>44027</v>
      </c>
      <c r="M384" s="309"/>
      <c r="N384" s="309"/>
      <c r="O384" s="318"/>
      <c r="P384" s="310" t="s">
        <v>133</v>
      </c>
      <c r="Q384" s="311" t="s">
        <v>774</v>
      </c>
      <c r="R384" s="310" t="s">
        <v>134</v>
      </c>
      <c r="S384" s="312">
        <v>0</v>
      </c>
      <c r="T384" s="312">
        <v>5000000</v>
      </c>
      <c r="U384" s="312"/>
      <c r="V384" s="313">
        <v>5000000</v>
      </c>
      <c r="W384" s="312">
        <v>0</v>
      </c>
      <c r="X384" s="312">
        <v>0</v>
      </c>
      <c r="Y384" s="312">
        <v>0</v>
      </c>
      <c r="Z384" s="314">
        <v>0</v>
      </c>
      <c r="AA384" s="312">
        <v>0</v>
      </c>
      <c r="AB384" s="312">
        <v>730000</v>
      </c>
      <c r="AC384" s="315">
        <v>730000</v>
      </c>
      <c r="AD384" s="312" t="s">
        <v>1246</v>
      </c>
      <c r="AE384" s="316">
        <v>26</v>
      </c>
      <c r="AF384" s="316">
        <v>24.5</v>
      </c>
      <c r="AG384" s="316">
        <v>1.5</v>
      </c>
      <c r="AH384" s="316">
        <v>0</v>
      </c>
      <c r="AI384" s="316">
        <v>0</v>
      </c>
      <c r="AJ384" s="316">
        <v>26</v>
      </c>
      <c r="AK384" s="316">
        <v>0</v>
      </c>
      <c r="AL384" s="316">
        <v>20</v>
      </c>
      <c r="AM384" s="316">
        <v>0</v>
      </c>
      <c r="AN384" s="316">
        <v>20</v>
      </c>
      <c r="AO384" s="316">
        <v>40</v>
      </c>
      <c r="AP384" s="316">
        <v>20</v>
      </c>
      <c r="AQ384" s="312">
        <v>5000000</v>
      </c>
      <c r="AR384" s="312">
        <v>0</v>
      </c>
      <c r="AS384" s="312">
        <v>961538</v>
      </c>
      <c r="AT384" s="312">
        <v>5961538</v>
      </c>
      <c r="AU384" s="312">
        <v>0</v>
      </c>
      <c r="AV384" s="312">
        <v>0</v>
      </c>
      <c r="AW384" s="312">
        <v>0</v>
      </c>
      <c r="AX384" s="312">
        <v>0</v>
      </c>
      <c r="AY384" s="218">
        <v>0</v>
      </c>
      <c r="AZ384" s="312">
        <v>0</v>
      </c>
      <c r="BA384" s="218">
        <v>0</v>
      </c>
      <c r="BB384" s="312">
        <v>0</v>
      </c>
      <c r="BC384" s="312">
        <v>0</v>
      </c>
      <c r="BD384" s="312">
        <v>687885</v>
      </c>
      <c r="BE384" s="312">
        <v>687885</v>
      </c>
      <c r="BF384" s="218">
        <v>2927158</v>
      </c>
      <c r="BG384" s="218">
        <v>0</v>
      </c>
      <c r="BH384" s="218">
        <v>0</v>
      </c>
      <c r="BI384" s="218">
        <v>0</v>
      </c>
      <c r="BJ384" s="218">
        <v>0</v>
      </c>
      <c r="BK384" s="218">
        <v>280000</v>
      </c>
      <c r="BL384" s="218">
        <v>0</v>
      </c>
      <c r="BM384" s="218">
        <v>0</v>
      </c>
      <c r="BN384" s="218">
        <v>0</v>
      </c>
      <c r="BO384" s="218">
        <v>0</v>
      </c>
      <c r="BP384" s="218">
        <v>0</v>
      </c>
      <c r="BQ384" s="312">
        <v>0</v>
      </c>
      <c r="BR384" s="218">
        <v>0</v>
      </c>
      <c r="BS384" s="312">
        <v>3207158</v>
      </c>
      <c r="BT384" s="315">
        <v>9856581</v>
      </c>
      <c r="BU384" s="312">
        <v>480769.23080000002</v>
      </c>
      <c r="BV384" s="312">
        <v>0</v>
      </c>
      <c r="BW384" s="312">
        <v>687885</v>
      </c>
      <c r="BX384" s="312">
        <v>11000000</v>
      </c>
      <c r="BY384" s="312">
        <v>0</v>
      </c>
      <c r="BZ384" s="312">
        <v>0</v>
      </c>
      <c r="CA384" s="312">
        <v>400000</v>
      </c>
      <c r="CB384" s="312">
        <v>50000</v>
      </c>
      <c r="CC384" s="312">
        <v>75000</v>
      </c>
      <c r="CD384" s="312">
        <v>0</v>
      </c>
      <c r="CE384" s="312">
        <v>525000</v>
      </c>
      <c r="CF384" s="312">
        <v>12693654.230799999</v>
      </c>
      <c r="CG384" s="312">
        <v>0</v>
      </c>
      <c r="CH384" s="312">
        <v>0</v>
      </c>
      <c r="CI384" s="312">
        <v>0</v>
      </c>
      <c r="CJ384" s="312">
        <v>0</v>
      </c>
      <c r="CK384" s="312">
        <v>0</v>
      </c>
      <c r="CL384" s="312">
        <v>50000</v>
      </c>
      <c r="CM384" s="312">
        <v>0</v>
      </c>
      <c r="CN384" s="312">
        <v>0</v>
      </c>
      <c r="CO384" s="312">
        <v>455200</v>
      </c>
      <c r="CP384" s="312">
        <v>0</v>
      </c>
      <c r="CQ384" s="312">
        <v>505200</v>
      </c>
      <c r="CR384" s="312">
        <v>8826381</v>
      </c>
      <c r="CS384" s="312">
        <v>0</v>
      </c>
      <c r="CT384" s="315">
        <v>8826381</v>
      </c>
      <c r="CU384" s="312">
        <v>850000</v>
      </c>
      <c r="CV384" s="312">
        <v>0</v>
      </c>
      <c r="CW384" s="312">
        <v>150000</v>
      </c>
      <c r="CX384" s="312"/>
      <c r="CY384" s="312">
        <v>0</v>
      </c>
      <c r="CZ384" s="312">
        <v>1000000</v>
      </c>
      <c r="DA384" s="312">
        <v>1525000</v>
      </c>
      <c r="DB384" s="312">
        <v>100000</v>
      </c>
      <c r="DC384" s="312">
        <v>10956581</v>
      </c>
      <c r="DD384" s="312"/>
      <c r="DE384" s="312" t="s">
        <v>980</v>
      </c>
      <c r="DF384" s="312">
        <v>416666.66666666698</v>
      </c>
      <c r="DG384" s="310" t="s">
        <v>135</v>
      </c>
      <c r="DH384" s="310" t="s">
        <v>1235</v>
      </c>
      <c r="DI384" s="310" t="s">
        <v>1236</v>
      </c>
      <c r="DJ384" s="312"/>
      <c r="DK384" s="312"/>
      <c r="DL384" s="312"/>
      <c r="DM384" s="310"/>
      <c r="DN384" s="312"/>
      <c r="DO384" s="312"/>
      <c r="DP384" s="312"/>
      <c r="DQ384" s="312"/>
      <c r="DR384" s="317"/>
      <c r="DS384" s="317"/>
      <c r="DT384" s="305"/>
    </row>
    <row r="385" spans="1:124" s="304" customFormat="1" ht="20.25" customHeight="1" x14ac:dyDescent="0.35">
      <c r="A385" s="307">
        <v>382</v>
      </c>
      <c r="B385" s="307" t="s">
        <v>1047</v>
      </c>
      <c r="C385" s="308" t="s">
        <v>502</v>
      </c>
      <c r="D385" s="308" t="s">
        <v>192</v>
      </c>
      <c r="E385" s="308" t="s">
        <v>487</v>
      </c>
      <c r="F385" s="307" t="s">
        <v>151</v>
      </c>
      <c r="G385" s="308" t="s">
        <v>487</v>
      </c>
      <c r="H385" s="308" t="s">
        <v>129</v>
      </c>
      <c r="I385" s="308" t="s">
        <v>179</v>
      </c>
      <c r="J385" s="308" t="s">
        <v>131</v>
      </c>
      <c r="K385" s="308" t="s">
        <v>132</v>
      </c>
      <c r="L385" s="318">
        <v>44035</v>
      </c>
      <c r="M385" s="309"/>
      <c r="N385" s="309"/>
      <c r="O385" s="318"/>
      <c r="P385" s="310" t="s">
        <v>133</v>
      </c>
      <c r="Q385" s="311" t="s">
        <v>774</v>
      </c>
      <c r="R385" s="310" t="s">
        <v>134</v>
      </c>
      <c r="S385" s="312">
        <v>0</v>
      </c>
      <c r="T385" s="312">
        <v>5000000</v>
      </c>
      <c r="U385" s="312"/>
      <c r="V385" s="313">
        <v>5000000</v>
      </c>
      <c r="W385" s="312">
        <v>0</v>
      </c>
      <c r="X385" s="312">
        <v>0</v>
      </c>
      <c r="Y385" s="312">
        <v>0</v>
      </c>
      <c r="Z385" s="314">
        <v>0</v>
      </c>
      <c r="AA385" s="312">
        <v>0</v>
      </c>
      <c r="AB385" s="312">
        <v>730000</v>
      </c>
      <c r="AC385" s="315">
        <v>730000</v>
      </c>
      <c r="AD385" s="312" t="s">
        <v>1246</v>
      </c>
      <c r="AE385" s="316">
        <v>26</v>
      </c>
      <c r="AF385" s="316">
        <v>20.5</v>
      </c>
      <c r="AG385" s="316">
        <v>3</v>
      </c>
      <c r="AH385" s="316">
        <v>0</v>
      </c>
      <c r="AI385" s="316">
        <v>0</v>
      </c>
      <c r="AJ385" s="316">
        <v>23.5</v>
      </c>
      <c r="AK385" s="316">
        <v>0</v>
      </c>
      <c r="AL385" s="316">
        <v>0</v>
      </c>
      <c r="AM385" s="316">
        <v>0</v>
      </c>
      <c r="AN385" s="316">
        <v>0</v>
      </c>
      <c r="AO385" s="316">
        <v>0</v>
      </c>
      <c r="AP385" s="316">
        <v>0</v>
      </c>
      <c r="AQ385" s="312">
        <v>4519230.7692</v>
      </c>
      <c r="AR385" s="312">
        <v>0</v>
      </c>
      <c r="AS385" s="312">
        <v>0</v>
      </c>
      <c r="AT385" s="312">
        <v>4519230.7692</v>
      </c>
      <c r="AU385" s="312">
        <v>0</v>
      </c>
      <c r="AV385" s="312">
        <v>0</v>
      </c>
      <c r="AW385" s="312">
        <v>0</v>
      </c>
      <c r="AX385" s="312">
        <v>0</v>
      </c>
      <c r="AY385" s="218">
        <v>0</v>
      </c>
      <c r="AZ385" s="312">
        <v>0</v>
      </c>
      <c r="BA385" s="218">
        <v>0</v>
      </c>
      <c r="BB385" s="312">
        <v>0</v>
      </c>
      <c r="BC385" s="312">
        <v>0</v>
      </c>
      <c r="BD385" s="312">
        <v>575577</v>
      </c>
      <c r="BE385" s="312">
        <v>575577</v>
      </c>
      <c r="BF385" s="218">
        <v>0</v>
      </c>
      <c r="BG385" s="218">
        <v>0</v>
      </c>
      <c r="BH385" s="218">
        <v>0</v>
      </c>
      <c r="BI385" s="218">
        <v>0</v>
      </c>
      <c r="BJ385" s="218">
        <v>0</v>
      </c>
      <c r="BK385" s="218">
        <v>0</v>
      </c>
      <c r="BL385" s="218">
        <v>0</v>
      </c>
      <c r="BM385" s="218">
        <v>0</v>
      </c>
      <c r="BN385" s="218">
        <v>0</v>
      </c>
      <c r="BO385" s="218">
        <v>0</v>
      </c>
      <c r="BP385" s="218">
        <v>0</v>
      </c>
      <c r="BQ385" s="312">
        <v>0</v>
      </c>
      <c r="BR385" s="218">
        <v>0</v>
      </c>
      <c r="BS385" s="312">
        <v>0</v>
      </c>
      <c r="BT385" s="315">
        <v>5094807.7692</v>
      </c>
      <c r="BU385" s="312">
        <v>0</v>
      </c>
      <c r="BV385" s="312">
        <v>0</v>
      </c>
      <c r="BW385" s="312">
        <v>575577</v>
      </c>
      <c r="BX385" s="312">
        <v>11000000</v>
      </c>
      <c r="BY385" s="312">
        <v>0</v>
      </c>
      <c r="BZ385" s="312">
        <v>0</v>
      </c>
      <c r="CA385" s="312">
        <v>400000</v>
      </c>
      <c r="CB385" s="312">
        <v>50000</v>
      </c>
      <c r="CC385" s="312">
        <v>75000</v>
      </c>
      <c r="CD385" s="312">
        <v>0</v>
      </c>
      <c r="CE385" s="312">
        <v>525000</v>
      </c>
      <c r="CF385" s="312">
        <v>12100577</v>
      </c>
      <c r="CG385" s="312">
        <v>0</v>
      </c>
      <c r="CH385" s="312">
        <v>0</v>
      </c>
      <c r="CI385" s="312">
        <v>0</v>
      </c>
      <c r="CJ385" s="312">
        <v>0</v>
      </c>
      <c r="CK385" s="312">
        <v>0</v>
      </c>
      <c r="CL385" s="312">
        <v>50000</v>
      </c>
      <c r="CM385" s="312">
        <v>0</v>
      </c>
      <c r="CN385" s="312">
        <v>0</v>
      </c>
      <c r="CO385" s="312">
        <v>0</v>
      </c>
      <c r="CP385" s="312">
        <v>0</v>
      </c>
      <c r="CQ385" s="312">
        <v>50000</v>
      </c>
      <c r="CR385" s="312">
        <v>4519808</v>
      </c>
      <c r="CS385" s="312">
        <v>0</v>
      </c>
      <c r="CT385" s="315">
        <v>4519808</v>
      </c>
      <c r="CU385" s="312">
        <v>850000</v>
      </c>
      <c r="CV385" s="312">
        <v>0</v>
      </c>
      <c r="CW385" s="312">
        <v>150000</v>
      </c>
      <c r="CX385" s="312"/>
      <c r="CY385" s="312">
        <v>0</v>
      </c>
      <c r="CZ385" s="312">
        <v>1000000</v>
      </c>
      <c r="DA385" s="312">
        <v>1525000</v>
      </c>
      <c r="DB385" s="312">
        <v>100000</v>
      </c>
      <c r="DC385" s="312">
        <v>6194808</v>
      </c>
      <c r="DD385" s="312"/>
      <c r="DE385" s="312" t="s">
        <v>980</v>
      </c>
      <c r="DF385" s="312">
        <v>416666.66666666698</v>
      </c>
      <c r="DG385" s="310" t="s">
        <v>135</v>
      </c>
      <c r="DH385" s="310" t="s">
        <v>1235</v>
      </c>
      <c r="DI385" s="310" t="s">
        <v>1236</v>
      </c>
      <c r="DJ385" s="312"/>
      <c r="DK385" s="312"/>
      <c r="DL385" s="312"/>
      <c r="DM385" s="310"/>
      <c r="DN385" s="312"/>
      <c r="DO385" s="312"/>
      <c r="DP385" s="312"/>
      <c r="DQ385" s="312"/>
      <c r="DR385" s="317"/>
      <c r="DS385" s="317"/>
      <c r="DT385" s="305"/>
    </row>
    <row r="386" spans="1:124" s="304" customFormat="1" ht="20.25" customHeight="1" x14ac:dyDescent="0.35">
      <c r="A386" s="307">
        <v>383</v>
      </c>
      <c r="B386" s="307" t="s">
        <v>1052</v>
      </c>
      <c r="C386" s="308" t="s">
        <v>503</v>
      </c>
      <c r="D386" s="308" t="s">
        <v>192</v>
      </c>
      <c r="E386" s="308" t="s">
        <v>487</v>
      </c>
      <c r="F386" s="307" t="s">
        <v>151</v>
      </c>
      <c r="G386" s="308" t="s">
        <v>487</v>
      </c>
      <c r="H386" s="308" t="s">
        <v>129</v>
      </c>
      <c r="I386" s="308" t="s">
        <v>179</v>
      </c>
      <c r="J386" s="308" t="s">
        <v>131</v>
      </c>
      <c r="K386" s="308" t="s">
        <v>132</v>
      </c>
      <c r="L386" s="318">
        <v>44060</v>
      </c>
      <c r="M386" s="309"/>
      <c r="N386" s="309"/>
      <c r="O386" s="318"/>
      <c r="P386" s="310"/>
      <c r="Q386" s="311" t="s">
        <v>774</v>
      </c>
      <c r="R386" s="310" t="s">
        <v>134</v>
      </c>
      <c r="S386" s="312">
        <v>0</v>
      </c>
      <c r="T386" s="312">
        <v>5000000</v>
      </c>
      <c r="U386" s="312"/>
      <c r="V386" s="313">
        <v>5000000</v>
      </c>
      <c r="W386" s="312">
        <v>0</v>
      </c>
      <c r="X386" s="312">
        <v>0</v>
      </c>
      <c r="Y386" s="312">
        <v>0</v>
      </c>
      <c r="Z386" s="314">
        <v>0</v>
      </c>
      <c r="AA386" s="312">
        <v>0</v>
      </c>
      <c r="AB386" s="312">
        <v>730000</v>
      </c>
      <c r="AC386" s="315">
        <v>730000</v>
      </c>
      <c r="AD386" s="312" t="s">
        <v>1246</v>
      </c>
      <c r="AE386" s="316">
        <v>26</v>
      </c>
      <c r="AF386" s="316">
        <v>23.5</v>
      </c>
      <c r="AG386" s="316">
        <v>1</v>
      </c>
      <c r="AH386" s="316">
        <v>0</v>
      </c>
      <c r="AI386" s="316">
        <v>0</v>
      </c>
      <c r="AJ386" s="316">
        <v>24.5</v>
      </c>
      <c r="AK386" s="316">
        <v>0</v>
      </c>
      <c r="AL386" s="316">
        <v>12</v>
      </c>
      <c r="AM386" s="316">
        <v>0</v>
      </c>
      <c r="AN386" s="316">
        <v>12</v>
      </c>
      <c r="AO386" s="316">
        <v>24</v>
      </c>
      <c r="AP386" s="316">
        <v>12</v>
      </c>
      <c r="AQ386" s="312">
        <v>4711538.4615000002</v>
      </c>
      <c r="AR386" s="312">
        <v>0</v>
      </c>
      <c r="AS386" s="312">
        <v>576923</v>
      </c>
      <c r="AT386" s="312">
        <v>5288461.4615000002</v>
      </c>
      <c r="AU386" s="312">
        <v>0</v>
      </c>
      <c r="AV386" s="312">
        <v>0</v>
      </c>
      <c r="AW386" s="312">
        <v>0</v>
      </c>
      <c r="AX386" s="312">
        <v>0</v>
      </c>
      <c r="AY386" s="218">
        <v>0</v>
      </c>
      <c r="AZ386" s="312">
        <v>0</v>
      </c>
      <c r="BA386" s="218">
        <v>0</v>
      </c>
      <c r="BB386" s="312">
        <v>0</v>
      </c>
      <c r="BC386" s="312">
        <v>0</v>
      </c>
      <c r="BD386" s="312">
        <v>659808</v>
      </c>
      <c r="BE386" s="312">
        <v>659808</v>
      </c>
      <c r="BF386" s="218">
        <v>677054</v>
      </c>
      <c r="BG386" s="218">
        <v>0</v>
      </c>
      <c r="BH386" s="218">
        <v>0</v>
      </c>
      <c r="BI386" s="218">
        <v>0</v>
      </c>
      <c r="BJ386" s="218">
        <v>0</v>
      </c>
      <c r="BK386" s="218">
        <v>100000</v>
      </c>
      <c r="BL386" s="218">
        <v>0</v>
      </c>
      <c r="BM386" s="218">
        <v>0</v>
      </c>
      <c r="BN386" s="218">
        <v>0</v>
      </c>
      <c r="BO386" s="218">
        <v>0</v>
      </c>
      <c r="BP386" s="218">
        <v>0</v>
      </c>
      <c r="BQ386" s="312">
        <v>0</v>
      </c>
      <c r="BR386" s="218">
        <v>0</v>
      </c>
      <c r="BS386" s="312">
        <v>777054</v>
      </c>
      <c r="BT386" s="315">
        <v>6725323.4615000002</v>
      </c>
      <c r="BU386" s="312">
        <v>288461.53850000002</v>
      </c>
      <c r="BV386" s="312">
        <v>0</v>
      </c>
      <c r="BW386" s="312">
        <v>659808</v>
      </c>
      <c r="BX386" s="312">
        <v>11000000</v>
      </c>
      <c r="BY386" s="312">
        <v>0</v>
      </c>
      <c r="BZ386" s="312">
        <v>0</v>
      </c>
      <c r="CA386" s="312">
        <v>400000</v>
      </c>
      <c r="CB386" s="312">
        <v>50000</v>
      </c>
      <c r="CC386" s="312">
        <v>75000</v>
      </c>
      <c r="CD386" s="312">
        <v>0</v>
      </c>
      <c r="CE386" s="312">
        <v>525000</v>
      </c>
      <c r="CF386" s="312">
        <v>12473269.5385</v>
      </c>
      <c r="CG386" s="312">
        <v>0</v>
      </c>
      <c r="CH386" s="312">
        <v>0</v>
      </c>
      <c r="CI386" s="312">
        <v>0</v>
      </c>
      <c r="CJ386" s="312">
        <v>0</v>
      </c>
      <c r="CK386" s="312">
        <v>0</v>
      </c>
      <c r="CL386" s="312">
        <v>50000</v>
      </c>
      <c r="CM386" s="312">
        <v>0</v>
      </c>
      <c r="CN386" s="312">
        <v>0</v>
      </c>
      <c r="CO386" s="312">
        <v>0</v>
      </c>
      <c r="CP386" s="312">
        <v>0</v>
      </c>
      <c r="CQ386" s="312">
        <v>50000</v>
      </c>
      <c r="CR386" s="312">
        <v>6150323</v>
      </c>
      <c r="CS386" s="312">
        <v>0</v>
      </c>
      <c r="CT386" s="315">
        <v>6150323</v>
      </c>
      <c r="CU386" s="312">
        <v>850000</v>
      </c>
      <c r="CV386" s="312">
        <v>0</v>
      </c>
      <c r="CW386" s="312">
        <v>150000</v>
      </c>
      <c r="CX386" s="312"/>
      <c r="CY386" s="312">
        <v>0</v>
      </c>
      <c r="CZ386" s="312">
        <v>1000000</v>
      </c>
      <c r="DA386" s="312">
        <v>1525000</v>
      </c>
      <c r="DB386" s="312">
        <v>100000</v>
      </c>
      <c r="DC386" s="312">
        <v>7825323</v>
      </c>
      <c r="DD386" s="312"/>
      <c r="DE386" s="312" t="s">
        <v>980</v>
      </c>
      <c r="DF386" s="312">
        <v>416666.66666666698</v>
      </c>
      <c r="DG386" s="310" t="s">
        <v>135</v>
      </c>
      <c r="DH386" s="310" t="s">
        <v>1235</v>
      </c>
      <c r="DI386" s="310" t="s">
        <v>1236</v>
      </c>
      <c r="DJ386" s="312"/>
      <c r="DK386" s="312"/>
      <c r="DL386" s="312"/>
      <c r="DM386" s="310"/>
      <c r="DN386" s="312"/>
      <c r="DO386" s="312"/>
      <c r="DP386" s="312"/>
      <c r="DQ386" s="312"/>
      <c r="DR386" s="317"/>
      <c r="DS386" s="317"/>
      <c r="DT386" s="305"/>
    </row>
    <row r="387" spans="1:124" s="304" customFormat="1" ht="20.25" customHeight="1" x14ac:dyDescent="0.35">
      <c r="A387" s="307">
        <v>384</v>
      </c>
      <c r="B387" s="307" t="s">
        <v>1055</v>
      </c>
      <c r="C387" s="308" t="s">
        <v>504</v>
      </c>
      <c r="D387" s="308" t="s">
        <v>192</v>
      </c>
      <c r="E387" s="308" t="s">
        <v>487</v>
      </c>
      <c r="F387" s="307" t="s">
        <v>151</v>
      </c>
      <c r="G387" s="308" t="s">
        <v>487</v>
      </c>
      <c r="H387" s="308" t="s">
        <v>129</v>
      </c>
      <c r="I387" s="308" t="s">
        <v>179</v>
      </c>
      <c r="J387" s="308" t="s">
        <v>131</v>
      </c>
      <c r="K387" s="308" t="s">
        <v>132</v>
      </c>
      <c r="L387" s="318">
        <v>44071</v>
      </c>
      <c r="M387" s="309"/>
      <c r="N387" s="309"/>
      <c r="O387" s="318"/>
      <c r="P387" s="310"/>
      <c r="Q387" s="311" t="s">
        <v>774</v>
      </c>
      <c r="R387" s="310" t="s">
        <v>134</v>
      </c>
      <c r="S387" s="312">
        <v>0</v>
      </c>
      <c r="T387" s="312">
        <v>5000000</v>
      </c>
      <c r="U387" s="312"/>
      <c r="V387" s="313">
        <v>5000000</v>
      </c>
      <c r="W387" s="312">
        <v>0</v>
      </c>
      <c r="X387" s="312">
        <v>0</v>
      </c>
      <c r="Y387" s="312">
        <v>0</v>
      </c>
      <c r="Z387" s="314">
        <v>0</v>
      </c>
      <c r="AA387" s="312">
        <v>0</v>
      </c>
      <c r="AB387" s="312">
        <v>730000</v>
      </c>
      <c r="AC387" s="315">
        <v>730000</v>
      </c>
      <c r="AD387" s="312" t="s">
        <v>1246</v>
      </c>
      <c r="AE387" s="316">
        <v>26</v>
      </c>
      <c r="AF387" s="316">
        <v>25.5</v>
      </c>
      <c r="AG387" s="316">
        <v>0.5</v>
      </c>
      <c r="AH387" s="316">
        <v>0</v>
      </c>
      <c r="AI387" s="316">
        <v>0</v>
      </c>
      <c r="AJ387" s="316">
        <v>26</v>
      </c>
      <c r="AK387" s="316">
        <v>0</v>
      </c>
      <c r="AL387" s="316">
        <v>20</v>
      </c>
      <c r="AM387" s="316">
        <v>0</v>
      </c>
      <c r="AN387" s="316">
        <v>20</v>
      </c>
      <c r="AO387" s="316">
        <v>40</v>
      </c>
      <c r="AP387" s="316">
        <v>20</v>
      </c>
      <c r="AQ387" s="312">
        <v>5000000</v>
      </c>
      <c r="AR387" s="312">
        <v>0</v>
      </c>
      <c r="AS387" s="312">
        <v>961538</v>
      </c>
      <c r="AT387" s="312">
        <v>5961538</v>
      </c>
      <c r="AU387" s="312">
        <v>0</v>
      </c>
      <c r="AV387" s="312">
        <v>0</v>
      </c>
      <c r="AW387" s="312">
        <v>0</v>
      </c>
      <c r="AX387" s="312">
        <v>0</v>
      </c>
      <c r="AY387" s="218">
        <v>0</v>
      </c>
      <c r="AZ387" s="312">
        <v>0</v>
      </c>
      <c r="BA387" s="218">
        <v>0</v>
      </c>
      <c r="BB387" s="312">
        <v>0</v>
      </c>
      <c r="BC387" s="312">
        <v>0</v>
      </c>
      <c r="BD387" s="312">
        <v>715962</v>
      </c>
      <c r="BE387" s="312">
        <v>715962</v>
      </c>
      <c r="BF387" s="218">
        <v>1108188</v>
      </c>
      <c r="BG387" s="218">
        <v>0</v>
      </c>
      <c r="BH387" s="218">
        <v>0</v>
      </c>
      <c r="BI387" s="218">
        <v>0</v>
      </c>
      <c r="BJ387" s="218">
        <v>0</v>
      </c>
      <c r="BK387" s="218">
        <v>0</v>
      </c>
      <c r="BL387" s="218">
        <v>0</v>
      </c>
      <c r="BM387" s="218">
        <v>0</v>
      </c>
      <c r="BN387" s="218">
        <v>0</v>
      </c>
      <c r="BO387" s="218">
        <v>0</v>
      </c>
      <c r="BP387" s="218">
        <v>0</v>
      </c>
      <c r="BQ387" s="312">
        <v>0</v>
      </c>
      <c r="BR387" s="218">
        <v>0</v>
      </c>
      <c r="BS387" s="312">
        <v>1108188</v>
      </c>
      <c r="BT387" s="315">
        <v>7785688</v>
      </c>
      <c r="BU387" s="312">
        <v>480769.23080000002</v>
      </c>
      <c r="BV387" s="312">
        <v>0</v>
      </c>
      <c r="BW387" s="312">
        <v>715962</v>
      </c>
      <c r="BX387" s="312">
        <v>11000000</v>
      </c>
      <c r="BY387" s="312">
        <v>0</v>
      </c>
      <c r="BZ387" s="312">
        <v>0</v>
      </c>
      <c r="CA387" s="312">
        <v>400000</v>
      </c>
      <c r="CB387" s="312">
        <v>50000</v>
      </c>
      <c r="CC387" s="312">
        <v>75000</v>
      </c>
      <c r="CD387" s="312">
        <v>0</v>
      </c>
      <c r="CE387" s="312">
        <v>525000</v>
      </c>
      <c r="CF387" s="312">
        <v>12721731.230799999</v>
      </c>
      <c r="CG387" s="312">
        <v>0</v>
      </c>
      <c r="CH387" s="312">
        <v>0</v>
      </c>
      <c r="CI387" s="312">
        <v>0</v>
      </c>
      <c r="CJ387" s="312">
        <v>0</v>
      </c>
      <c r="CK387" s="312">
        <v>0</v>
      </c>
      <c r="CL387" s="312">
        <v>50000</v>
      </c>
      <c r="CM387" s="312">
        <v>0</v>
      </c>
      <c r="CN387" s="312">
        <v>0</v>
      </c>
      <c r="CO387" s="312">
        <v>0</v>
      </c>
      <c r="CP387" s="312">
        <v>0</v>
      </c>
      <c r="CQ387" s="312">
        <v>50000</v>
      </c>
      <c r="CR387" s="312">
        <v>7210688</v>
      </c>
      <c r="CS387" s="312">
        <v>0</v>
      </c>
      <c r="CT387" s="315">
        <v>7210688</v>
      </c>
      <c r="CU387" s="312">
        <v>850000</v>
      </c>
      <c r="CV387" s="312">
        <v>0</v>
      </c>
      <c r="CW387" s="312">
        <v>150000</v>
      </c>
      <c r="CX387" s="312"/>
      <c r="CY387" s="312">
        <v>0</v>
      </c>
      <c r="CZ387" s="312">
        <v>1000000</v>
      </c>
      <c r="DA387" s="312">
        <v>1525000</v>
      </c>
      <c r="DB387" s="312">
        <v>100000</v>
      </c>
      <c r="DC387" s="312">
        <v>8885688</v>
      </c>
      <c r="DD387" s="312"/>
      <c r="DE387" s="312" t="s">
        <v>980</v>
      </c>
      <c r="DF387" s="312">
        <v>416666.66666666698</v>
      </c>
      <c r="DG387" s="310" t="s">
        <v>135</v>
      </c>
      <c r="DH387" s="310" t="s">
        <v>1235</v>
      </c>
      <c r="DI387" s="310" t="s">
        <v>1236</v>
      </c>
      <c r="DJ387" s="312"/>
      <c r="DK387" s="312"/>
      <c r="DL387" s="312"/>
      <c r="DM387" s="310"/>
      <c r="DN387" s="312"/>
      <c r="DO387" s="312"/>
      <c r="DP387" s="312"/>
      <c r="DQ387" s="312"/>
      <c r="DR387" s="317"/>
      <c r="DS387" s="317"/>
      <c r="DT387" s="305"/>
    </row>
    <row r="388" spans="1:124" s="304" customFormat="1" ht="20.25" customHeight="1" x14ac:dyDescent="0.35">
      <c r="A388" s="307">
        <v>385</v>
      </c>
      <c r="B388" s="307" t="s">
        <v>1063</v>
      </c>
      <c r="C388" s="308" t="s">
        <v>505</v>
      </c>
      <c r="D388" s="308" t="s">
        <v>192</v>
      </c>
      <c r="E388" s="308" t="s">
        <v>487</v>
      </c>
      <c r="F388" s="307" t="s">
        <v>151</v>
      </c>
      <c r="G388" s="308" t="s">
        <v>487</v>
      </c>
      <c r="H388" s="308" t="s">
        <v>129</v>
      </c>
      <c r="I388" s="308" t="s">
        <v>179</v>
      </c>
      <c r="J388" s="308" t="s">
        <v>131</v>
      </c>
      <c r="K388" s="308" t="s">
        <v>132</v>
      </c>
      <c r="L388" s="318">
        <v>44084</v>
      </c>
      <c r="M388" s="309"/>
      <c r="N388" s="309"/>
      <c r="O388" s="318"/>
      <c r="P388" s="310"/>
      <c r="Q388" s="311" t="s">
        <v>774</v>
      </c>
      <c r="R388" s="310" t="s">
        <v>134</v>
      </c>
      <c r="S388" s="312">
        <v>0</v>
      </c>
      <c r="T388" s="312">
        <v>5000000</v>
      </c>
      <c r="U388" s="312"/>
      <c r="V388" s="313">
        <v>5000000</v>
      </c>
      <c r="W388" s="312">
        <v>0</v>
      </c>
      <c r="X388" s="312">
        <v>0</v>
      </c>
      <c r="Y388" s="312">
        <v>0</v>
      </c>
      <c r="Z388" s="314">
        <v>0</v>
      </c>
      <c r="AA388" s="312">
        <v>0</v>
      </c>
      <c r="AB388" s="312">
        <v>730000</v>
      </c>
      <c r="AC388" s="315">
        <v>730000</v>
      </c>
      <c r="AD388" s="312" t="s">
        <v>1246</v>
      </c>
      <c r="AE388" s="316">
        <v>26</v>
      </c>
      <c r="AF388" s="316">
        <v>22</v>
      </c>
      <c r="AG388" s="316">
        <v>4</v>
      </c>
      <c r="AH388" s="316">
        <v>0</v>
      </c>
      <c r="AI388" s="316">
        <v>0</v>
      </c>
      <c r="AJ388" s="316">
        <v>26</v>
      </c>
      <c r="AK388" s="316">
        <v>0</v>
      </c>
      <c r="AL388" s="316">
        <v>20</v>
      </c>
      <c r="AM388" s="316">
        <v>0</v>
      </c>
      <c r="AN388" s="316">
        <v>20</v>
      </c>
      <c r="AO388" s="316">
        <v>40</v>
      </c>
      <c r="AP388" s="316">
        <v>20</v>
      </c>
      <c r="AQ388" s="312">
        <v>5000000</v>
      </c>
      <c r="AR388" s="312">
        <v>0</v>
      </c>
      <c r="AS388" s="312">
        <v>961538</v>
      </c>
      <c r="AT388" s="312">
        <v>5961538</v>
      </c>
      <c r="AU388" s="312">
        <v>0</v>
      </c>
      <c r="AV388" s="312">
        <v>0</v>
      </c>
      <c r="AW388" s="312">
        <v>0</v>
      </c>
      <c r="AX388" s="312">
        <v>0</v>
      </c>
      <c r="AY388" s="218">
        <v>0</v>
      </c>
      <c r="AZ388" s="312">
        <v>0</v>
      </c>
      <c r="BA388" s="218">
        <v>0</v>
      </c>
      <c r="BB388" s="312">
        <v>0</v>
      </c>
      <c r="BC388" s="312">
        <v>0</v>
      </c>
      <c r="BD388" s="312">
        <v>617692</v>
      </c>
      <c r="BE388" s="312">
        <v>617692</v>
      </c>
      <c r="BF388" s="218">
        <v>1483161</v>
      </c>
      <c r="BG388" s="218">
        <v>0</v>
      </c>
      <c r="BH388" s="218">
        <v>0</v>
      </c>
      <c r="BI388" s="218">
        <v>0</v>
      </c>
      <c r="BJ388" s="218">
        <v>0</v>
      </c>
      <c r="BK388" s="218">
        <v>700000</v>
      </c>
      <c r="BL388" s="218">
        <v>0</v>
      </c>
      <c r="BM388" s="218">
        <v>0</v>
      </c>
      <c r="BN388" s="218">
        <v>0</v>
      </c>
      <c r="BO388" s="218">
        <v>0</v>
      </c>
      <c r="BP388" s="218">
        <v>0</v>
      </c>
      <c r="BQ388" s="312">
        <v>0</v>
      </c>
      <c r="BR388" s="218">
        <v>0</v>
      </c>
      <c r="BS388" s="312">
        <v>2183161</v>
      </c>
      <c r="BT388" s="315">
        <v>8762391</v>
      </c>
      <c r="BU388" s="312">
        <v>480769.23080000002</v>
      </c>
      <c r="BV388" s="312">
        <v>0</v>
      </c>
      <c r="BW388" s="312">
        <v>617692</v>
      </c>
      <c r="BX388" s="312">
        <v>11000000</v>
      </c>
      <c r="BY388" s="312">
        <v>0</v>
      </c>
      <c r="BZ388" s="312">
        <v>0</v>
      </c>
      <c r="CA388" s="312">
        <v>400000</v>
      </c>
      <c r="CB388" s="312">
        <v>50000</v>
      </c>
      <c r="CC388" s="312">
        <v>75000</v>
      </c>
      <c r="CD388" s="312">
        <v>0</v>
      </c>
      <c r="CE388" s="312">
        <v>525000</v>
      </c>
      <c r="CF388" s="312">
        <v>12623461.230799999</v>
      </c>
      <c r="CG388" s="312">
        <v>0</v>
      </c>
      <c r="CH388" s="312">
        <v>0</v>
      </c>
      <c r="CI388" s="312">
        <v>0</v>
      </c>
      <c r="CJ388" s="312">
        <v>0</v>
      </c>
      <c r="CK388" s="312">
        <v>0</v>
      </c>
      <c r="CL388" s="312">
        <v>50000</v>
      </c>
      <c r="CM388" s="312">
        <v>0</v>
      </c>
      <c r="CN388" s="312">
        <v>0</v>
      </c>
      <c r="CO388" s="312">
        <v>0</v>
      </c>
      <c r="CP388" s="312">
        <v>0</v>
      </c>
      <c r="CQ388" s="312">
        <v>50000</v>
      </c>
      <c r="CR388" s="312">
        <v>8187391</v>
      </c>
      <c r="CS388" s="312">
        <v>0</v>
      </c>
      <c r="CT388" s="315">
        <v>8187391</v>
      </c>
      <c r="CU388" s="312">
        <v>850000</v>
      </c>
      <c r="CV388" s="312">
        <v>0</v>
      </c>
      <c r="CW388" s="312">
        <v>150000</v>
      </c>
      <c r="CX388" s="312"/>
      <c r="CY388" s="312">
        <v>0</v>
      </c>
      <c r="CZ388" s="312">
        <v>1000000</v>
      </c>
      <c r="DA388" s="312">
        <v>1525000</v>
      </c>
      <c r="DB388" s="312">
        <v>100000</v>
      </c>
      <c r="DC388" s="312">
        <v>9862391</v>
      </c>
      <c r="DD388" s="312"/>
      <c r="DE388" s="312" t="s">
        <v>980</v>
      </c>
      <c r="DF388" s="312">
        <v>416666.66666666698</v>
      </c>
      <c r="DG388" s="310" t="s">
        <v>135</v>
      </c>
      <c r="DH388" s="310" t="s">
        <v>1235</v>
      </c>
      <c r="DI388" s="310" t="s">
        <v>1236</v>
      </c>
      <c r="DJ388" s="312"/>
      <c r="DK388" s="312"/>
      <c r="DL388" s="312"/>
      <c r="DM388" s="310"/>
      <c r="DN388" s="312"/>
      <c r="DO388" s="312"/>
      <c r="DP388" s="312"/>
      <c r="DQ388" s="312"/>
      <c r="DR388" s="317"/>
      <c r="DS388" s="317"/>
      <c r="DT388" s="305"/>
    </row>
    <row r="389" spans="1:124" s="304" customFormat="1" ht="20.25" customHeight="1" x14ac:dyDescent="0.35">
      <c r="A389" s="307">
        <v>386</v>
      </c>
      <c r="B389" s="307" t="s">
        <v>1067</v>
      </c>
      <c r="C389" s="308" t="s">
        <v>506</v>
      </c>
      <c r="D389" s="308" t="s">
        <v>192</v>
      </c>
      <c r="E389" s="308" t="s">
        <v>487</v>
      </c>
      <c r="F389" s="307" t="s">
        <v>151</v>
      </c>
      <c r="G389" s="308" t="s">
        <v>487</v>
      </c>
      <c r="H389" s="308" t="s">
        <v>129</v>
      </c>
      <c r="I389" s="308" t="s">
        <v>179</v>
      </c>
      <c r="J389" s="308" t="s">
        <v>131</v>
      </c>
      <c r="K389" s="308" t="s">
        <v>132</v>
      </c>
      <c r="L389" s="318">
        <v>44095</v>
      </c>
      <c r="M389" s="309"/>
      <c r="N389" s="309"/>
      <c r="O389" s="318"/>
      <c r="P389" s="310"/>
      <c r="Q389" s="311" t="s">
        <v>774</v>
      </c>
      <c r="R389" s="310" t="s">
        <v>134</v>
      </c>
      <c r="S389" s="312">
        <v>0</v>
      </c>
      <c r="T389" s="312">
        <v>5000000</v>
      </c>
      <c r="U389" s="312"/>
      <c r="V389" s="313">
        <v>5000000</v>
      </c>
      <c r="W389" s="312">
        <v>0</v>
      </c>
      <c r="X389" s="312">
        <v>0</v>
      </c>
      <c r="Y389" s="312">
        <v>0</v>
      </c>
      <c r="Z389" s="314">
        <v>0</v>
      </c>
      <c r="AA389" s="312">
        <v>0</v>
      </c>
      <c r="AB389" s="312">
        <v>730000</v>
      </c>
      <c r="AC389" s="315">
        <v>730000</v>
      </c>
      <c r="AD389" s="312" t="s">
        <v>1246</v>
      </c>
      <c r="AE389" s="316">
        <v>26</v>
      </c>
      <c r="AF389" s="316">
        <v>25.5</v>
      </c>
      <c r="AG389" s="316">
        <v>0.5</v>
      </c>
      <c r="AH389" s="316">
        <v>0</v>
      </c>
      <c r="AI389" s="316">
        <v>0</v>
      </c>
      <c r="AJ389" s="316">
        <v>26</v>
      </c>
      <c r="AK389" s="316">
        <v>0</v>
      </c>
      <c r="AL389" s="316">
        <v>16</v>
      </c>
      <c r="AM389" s="316">
        <v>0</v>
      </c>
      <c r="AN389" s="316">
        <v>16</v>
      </c>
      <c r="AO389" s="316">
        <v>32</v>
      </c>
      <c r="AP389" s="316">
        <v>16</v>
      </c>
      <c r="AQ389" s="312">
        <v>5000000</v>
      </c>
      <c r="AR389" s="312">
        <v>0</v>
      </c>
      <c r="AS389" s="312">
        <v>769231</v>
      </c>
      <c r="AT389" s="312">
        <v>5769231</v>
      </c>
      <c r="AU389" s="312">
        <v>0</v>
      </c>
      <c r="AV389" s="312">
        <v>0</v>
      </c>
      <c r="AW389" s="312">
        <v>0</v>
      </c>
      <c r="AX389" s="312">
        <v>0</v>
      </c>
      <c r="AY389" s="218">
        <v>0</v>
      </c>
      <c r="AZ389" s="312">
        <v>0</v>
      </c>
      <c r="BA389" s="218">
        <v>0</v>
      </c>
      <c r="BB389" s="312">
        <v>0</v>
      </c>
      <c r="BC389" s="312">
        <v>0</v>
      </c>
      <c r="BD389" s="312">
        <v>715962</v>
      </c>
      <c r="BE389" s="312">
        <v>715962</v>
      </c>
      <c r="BF389" s="218">
        <v>2805771</v>
      </c>
      <c r="BG389" s="218">
        <v>0</v>
      </c>
      <c r="BH389" s="218">
        <v>0</v>
      </c>
      <c r="BI389" s="218">
        <v>0</v>
      </c>
      <c r="BJ389" s="218">
        <v>0</v>
      </c>
      <c r="BK389" s="218">
        <v>300000</v>
      </c>
      <c r="BL389" s="218">
        <v>0</v>
      </c>
      <c r="BM389" s="218">
        <v>0</v>
      </c>
      <c r="BN389" s="218">
        <v>0</v>
      </c>
      <c r="BO389" s="218">
        <v>0</v>
      </c>
      <c r="BP389" s="218">
        <v>0</v>
      </c>
      <c r="BQ389" s="312">
        <v>0</v>
      </c>
      <c r="BR389" s="218">
        <v>0</v>
      </c>
      <c r="BS389" s="312">
        <v>3105771</v>
      </c>
      <c r="BT389" s="315">
        <v>9590964</v>
      </c>
      <c r="BU389" s="312">
        <v>384615.38459999999</v>
      </c>
      <c r="BV389" s="312">
        <v>0</v>
      </c>
      <c r="BW389" s="312">
        <v>715962</v>
      </c>
      <c r="BX389" s="312">
        <v>11000000</v>
      </c>
      <c r="BY389" s="312">
        <v>0</v>
      </c>
      <c r="BZ389" s="312">
        <v>0</v>
      </c>
      <c r="CA389" s="312">
        <v>400000</v>
      </c>
      <c r="CB389" s="312">
        <v>50000</v>
      </c>
      <c r="CC389" s="312">
        <v>75000</v>
      </c>
      <c r="CD389" s="312">
        <v>0</v>
      </c>
      <c r="CE389" s="312">
        <v>525000</v>
      </c>
      <c r="CF389" s="312">
        <v>12625577.3846</v>
      </c>
      <c r="CG389" s="312">
        <v>0</v>
      </c>
      <c r="CH389" s="312">
        <v>0</v>
      </c>
      <c r="CI389" s="312">
        <v>0</v>
      </c>
      <c r="CJ389" s="312">
        <v>0</v>
      </c>
      <c r="CK389" s="312">
        <v>0</v>
      </c>
      <c r="CL389" s="312">
        <v>50000</v>
      </c>
      <c r="CM389" s="312">
        <v>0</v>
      </c>
      <c r="CN389" s="312">
        <v>0</v>
      </c>
      <c r="CO389" s="312">
        <v>25200</v>
      </c>
      <c r="CP389" s="312">
        <v>0</v>
      </c>
      <c r="CQ389" s="312">
        <v>75200</v>
      </c>
      <c r="CR389" s="312">
        <v>8990764</v>
      </c>
      <c r="CS389" s="312">
        <v>0</v>
      </c>
      <c r="CT389" s="315">
        <v>8990764</v>
      </c>
      <c r="CU389" s="312">
        <v>850000</v>
      </c>
      <c r="CV389" s="312">
        <v>0</v>
      </c>
      <c r="CW389" s="312">
        <v>150000</v>
      </c>
      <c r="CX389" s="312"/>
      <c r="CY389" s="312">
        <v>0</v>
      </c>
      <c r="CZ389" s="312">
        <v>1000000</v>
      </c>
      <c r="DA389" s="312">
        <v>1525000</v>
      </c>
      <c r="DB389" s="312">
        <v>100000</v>
      </c>
      <c r="DC389" s="312">
        <v>10690964</v>
      </c>
      <c r="DD389" s="312"/>
      <c r="DE389" s="312" t="s">
        <v>980</v>
      </c>
      <c r="DF389" s="312">
        <v>416666.66666666698</v>
      </c>
      <c r="DG389" s="310" t="s">
        <v>135</v>
      </c>
      <c r="DH389" s="310" t="s">
        <v>1235</v>
      </c>
      <c r="DI389" s="310" t="s">
        <v>1236</v>
      </c>
      <c r="DJ389" s="312"/>
      <c r="DK389" s="312"/>
      <c r="DL389" s="312"/>
      <c r="DM389" s="310"/>
      <c r="DN389" s="312"/>
      <c r="DO389" s="312"/>
      <c r="DP389" s="312"/>
      <c r="DQ389" s="312"/>
      <c r="DR389" s="317"/>
      <c r="DS389" s="317"/>
      <c r="DT389" s="305"/>
    </row>
    <row r="390" spans="1:124" s="304" customFormat="1" ht="20.25" customHeight="1" x14ac:dyDescent="0.35">
      <c r="A390" s="307">
        <v>387</v>
      </c>
      <c r="B390" s="307" t="s">
        <v>1070</v>
      </c>
      <c r="C390" s="308" t="s">
        <v>507</v>
      </c>
      <c r="D390" s="308" t="s">
        <v>192</v>
      </c>
      <c r="E390" s="308" t="s">
        <v>487</v>
      </c>
      <c r="F390" s="307" t="s">
        <v>151</v>
      </c>
      <c r="G390" s="308" t="s">
        <v>487</v>
      </c>
      <c r="H390" s="308" t="s">
        <v>129</v>
      </c>
      <c r="I390" s="308" t="s">
        <v>179</v>
      </c>
      <c r="J390" s="308" t="s">
        <v>131</v>
      </c>
      <c r="K390" s="308" t="s">
        <v>198</v>
      </c>
      <c r="L390" s="318">
        <v>44103</v>
      </c>
      <c r="M390" s="309"/>
      <c r="N390" s="309"/>
      <c r="O390" s="318">
        <v>44531</v>
      </c>
      <c r="P390" s="310" t="s">
        <v>133</v>
      </c>
      <c r="Q390" s="311" t="s">
        <v>774</v>
      </c>
      <c r="R390" s="310" t="s">
        <v>134</v>
      </c>
      <c r="S390" s="312">
        <v>0</v>
      </c>
      <c r="T390" s="312">
        <v>5000000</v>
      </c>
      <c r="U390" s="312"/>
      <c r="V390" s="313">
        <v>5000000</v>
      </c>
      <c r="W390" s="312">
        <v>0</v>
      </c>
      <c r="X390" s="312">
        <v>0</v>
      </c>
      <c r="Y390" s="312">
        <v>0</v>
      </c>
      <c r="Z390" s="314">
        <v>0</v>
      </c>
      <c r="AA390" s="312">
        <v>0</v>
      </c>
      <c r="AB390" s="312">
        <v>730000</v>
      </c>
      <c r="AC390" s="315">
        <v>730000</v>
      </c>
      <c r="AD390" s="312" t="s">
        <v>1246</v>
      </c>
      <c r="AE390" s="316">
        <v>26</v>
      </c>
      <c r="AF390" s="316">
        <v>1.5</v>
      </c>
      <c r="AG390" s="316">
        <v>2.5</v>
      </c>
      <c r="AH390" s="316">
        <v>0</v>
      </c>
      <c r="AI390" s="316">
        <v>0</v>
      </c>
      <c r="AJ390" s="316">
        <v>4</v>
      </c>
      <c r="AK390" s="316">
        <v>0</v>
      </c>
      <c r="AL390" s="316">
        <v>8</v>
      </c>
      <c r="AM390" s="316">
        <v>0</v>
      </c>
      <c r="AN390" s="316">
        <v>8</v>
      </c>
      <c r="AO390" s="316">
        <v>16</v>
      </c>
      <c r="AP390" s="316">
        <v>8</v>
      </c>
      <c r="AQ390" s="312">
        <v>769230.76919999998</v>
      </c>
      <c r="AR390" s="312">
        <v>92308</v>
      </c>
      <c r="AS390" s="312">
        <v>384615</v>
      </c>
      <c r="AT390" s="312">
        <v>1246153.7692</v>
      </c>
      <c r="AU390" s="312">
        <v>0</v>
      </c>
      <c r="AV390" s="312">
        <v>0</v>
      </c>
      <c r="AW390" s="312">
        <v>0</v>
      </c>
      <c r="AX390" s="312">
        <v>0</v>
      </c>
      <c r="AY390" s="218">
        <v>0</v>
      </c>
      <c r="AZ390" s="312">
        <v>0</v>
      </c>
      <c r="BA390" s="218">
        <v>0</v>
      </c>
      <c r="BB390" s="312">
        <v>0</v>
      </c>
      <c r="BC390" s="312">
        <v>0</v>
      </c>
      <c r="BD390" s="312">
        <v>42115</v>
      </c>
      <c r="BE390" s="312">
        <v>42115</v>
      </c>
      <c r="BF390" s="218">
        <v>0</v>
      </c>
      <c r="BG390" s="218">
        <v>0</v>
      </c>
      <c r="BH390" s="218">
        <v>0</v>
      </c>
      <c r="BI390" s="218">
        <v>0</v>
      </c>
      <c r="BJ390" s="218">
        <v>0</v>
      </c>
      <c r="BK390" s="218">
        <v>0</v>
      </c>
      <c r="BL390" s="218">
        <v>0</v>
      </c>
      <c r="BM390" s="218">
        <v>0</v>
      </c>
      <c r="BN390" s="218">
        <v>0</v>
      </c>
      <c r="BO390" s="218">
        <v>0</v>
      </c>
      <c r="BP390" s="218">
        <v>0</v>
      </c>
      <c r="BQ390" s="312">
        <v>0</v>
      </c>
      <c r="BR390" s="218">
        <v>0</v>
      </c>
      <c r="BS390" s="312">
        <v>0</v>
      </c>
      <c r="BT390" s="315">
        <v>1288268.7692</v>
      </c>
      <c r="BU390" s="312">
        <v>192307.6923</v>
      </c>
      <c r="BV390" s="312">
        <v>0</v>
      </c>
      <c r="BW390" s="312">
        <v>42115</v>
      </c>
      <c r="BX390" s="312">
        <v>11000000</v>
      </c>
      <c r="BY390" s="312">
        <v>0</v>
      </c>
      <c r="BZ390" s="312">
        <v>0</v>
      </c>
      <c r="CA390" s="312">
        <v>0</v>
      </c>
      <c r="CB390" s="312">
        <v>0</v>
      </c>
      <c r="CC390" s="312">
        <v>0</v>
      </c>
      <c r="CD390" s="312">
        <v>0</v>
      </c>
      <c r="CE390" s="312">
        <v>0</v>
      </c>
      <c r="CF390" s="312">
        <v>11234422.692299999</v>
      </c>
      <c r="CG390" s="312">
        <v>0</v>
      </c>
      <c r="CH390" s="312">
        <v>0</v>
      </c>
      <c r="CI390" s="312">
        <v>0</v>
      </c>
      <c r="CJ390" s="312">
        <v>0</v>
      </c>
      <c r="CK390" s="312">
        <v>0</v>
      </c>
      <c r="CL390" s="312">
        <v>0</v>
      </c>
      <c r="CM390" s="312">
        <v>0</v>
      </c>
      <c r="CN390" s="312">
        <v>0</v>
      </c>
      <c r="CO390" s="312">
        <v>0</v>
      </c>
      <c r="CP390" s="312">
        <v>0</v>
      </c>
      <c r="CQ390" s="312">
        <v>0</v>
      </c>
      <c r="CR390" s="312">
        <v>1288269</v>
      </c>
      <c r="CS390" s="312">
        <v>0</v>
      </c>
      <c r="CT390" s="315">
        <v>1288269</v>
      </c>
      <c r="CU390" s="312">
        <v>0</v>
      </c>
      <c r="CV390" s="312">
        <v>0</v>
      </c>
      <c r="CW390" s="312">
        <v>0</v>
      </c>
      <c r="CX390" s="312"/>
      <c r="CY390" s="312">
        <v>0</v>
      </c>
      <c r="CZ390" s="312">
        <v>0</v>
      </c>
      <c r="DA390" s="312">
        <v>0</v>
      </c>
      <c r="DB390" s="312">
        <v>0</v>
      </c>
      <c r="DC390" s="312">
        <v>1288269</v>
      </c>
      <c r="DD390" s="312"/>
      <c r="DE390" s="312" t="s">
        <v>980</v>
      </c>
      <c r="DF390" s="312">
        <v>416666.66666666698</v>
      </c>
      <c r="DG390" s="310" t="s">
        <v>135</v>
      </c>
      <c r="DH390" s="310" t="s">
        <v>1235</v>
      </c>
      <c r="DI390" s="310" t="s">
        <v>1236</v>
      </c>
      <c r="DJ390" s="312"/>
      <c r="DK390" s="312"/>
      <c r="DL390" s="312"/>
      <c r="DM390" s="310"/>
      <c r="DN390" s="312"/>
      <c r="DO390" s="312"/>
      <c r="DP390" s="312"/>
      <c r="DQ390" s="312"/>
      <c r="DR390" s="317"/>
      <c r="DS390" s="317"/>
      <c r="DT390" s="305"/>
    </row>
    <row r="391" spans="1:124" s="304" customFormat="1" ht="20.25" customHeight="1" x14ac:dyDescent="0.35">
      <c r="A391" s="307">
        <v>388</v>
      </c>
      <c r="B391" s="307" t="s">
        <v>1072</v>
      </c>
      <c r="C391" s="308" t="s">
        <v>508</v>
      </c>
      <c r="D391" s="308" t="s">
        <v>192</v>
      </c>
      <c r="E391" s="308" t="s">
        <v>487</v>
      </c>
      <c r="F391" s="307" t="s">
        <v>151</v>
      </c>
      <c r="G391" s="308" t="s">
        <v>487</v>
      </c>
      <c r="H391" s="308" t="s">
        <v>129</v>
      </c>
      <c r="I391" s="308" t="s">
        <v>179</v>
      </c>
      <c r="J391" s="308" t="s">
        <v>131</v>
      </c>
      <c r="K391" s="308" t="s">
        <v>132</v>
      </c>
      <c r="L391" s="318">
        <v>44103</v>
      </c>
      <c r="M391" s="309"/>
      <c r="N391" s="309"/>
      <c r="O391" s="318"/>
      <c r="P391" s="310"/>
      <c r="Q391" s="311" t="s">
        <v>774</v>
      </c>
      <c r="R391" s="310" t="s">
        <v>134</v>
      </c>
      <c r="S391" s="312">
        <v>0</v>
      </c>
      <c r="T391" s="312">
        <v>5000000</v>
      </c>
      <c r="U391" s="312"/>
      <c r="V391" s="313">
        <v>5000000</v>
      </c>
      <c r="W391" s="312">
        <v>0</v>
      </c>
      <c r="X391" s="312">
        <v>0</v>
      </c>
      <c r="Y391" s="312">
        <v>0</v>
      </c>
      <c r="Z391" s="314">
        <v>0</v>
      </c>
      <c r="AA391" s="312">
        <v>0</v>
      </c>
      <c r="AB391" s="312">
        <v>730000</v>
      </c>
      <c r="AC391" s="315">
        <v>730000</v>
      </c>
      <c r="AD391" s="312" t="s">
        <v>1246</v>
      </c>
      <c r="AE391" s="316">
        <v>26</v>
      </c>
      <c r="AF391" s="316">
        <v>26</v>
      </c>
      <c r="AG391" s="316">
        <v>0</v>
      </c>
      <c r="AH391" s="316">
        <v>0</v>
      </c>
      <c r="AI391" s="316">
        <v>0</v>
      </c>
      <c r="AJ391" s="316">
        <v>26</v>
      </c>
      <c r="AK391" s="316">
        <v>0</v>
      </c>
      <c r="AL391" s="316">
        <v>20</v>
      </c>
      <c r="AM391" s="316">
        <v>0</v>
      </c>
      <c r="AN391" s="316">
        <v>20</v>
      </c>
      <c r="AO391" s="316">
        <v>40</v>
      </c>
      <c r="AP391" s="316">
        <v>20</v>
      </c>
      <c r="AQ391" s="312">
        <v>5000000</v>
      </c>
      <c r="AR391" s="312">
        <v>0</v>
      </c>
      <c r="AS391" s="312">
        <v>961538</v>
      </c>
      <c r="AT391" s="312">
        <v>5961538</v>
      </c>
      <c r="AU391" s="312">
        <v>0</v>
      </c>
      <c r="AV391" s="312">
        <v>0</v>
      </c>
      <c r="AW391" s="312">
        <v>0</v>
      </c>
      <c r="AX391" s="312">
        <v>0</v>
      </c>
      <c r="AY391" s="218">
        <v>0</v>
      </c>
      <c r="AZ391" s="312">
        <v>0</v>
      </c>
      <c r="BA391" s="218">
        <v>0</v>
      </c>
      <c r="BB391" s="312">
        <v>0</v>
      </c>
      <c r="BC391" s="312">
        <v>0</v>
      </c>
      <c r="BD391" s="312">
        <v>730000</v>
      </c>
      <c r="BE391" s="312">
        <v>730000</v>
      </c>
      <c r="BF391" s="218">
        <v>2134680</v>
      </c>
      <c r="BG391" s="218">
        <v>0</v>
      </c>
      <c r="BH391" s="218">
        <v>0</v>
      </c>
      <c r="BI391" s="218">
        <v>0</v>
      </c>
      <c r="BJ391" s="218">
        <v>0</v>
      </c>
      <c r="BK391" s="218">
        <v>50000</v>
      </c>
      <c r="BL391" s="218">
        <v>0</v>
      </c>
      <c r="BM391" s="218">
        <v>0</v>
      </c>
      <c r="BN391" s="218">
        <v>0</v>
      </c>
      <c r="BO391" s="218">
        <v>0</v>
      </c>
      <c r="BP391" s="218">
        <v>0</v>
      </c>
      <c r="BQ391" s="312">
        <v>0</v>
      </c>
      <c r="BR391" s="218">
        <v>0</v>
      </c>
      <c r="BS391" s="312">
        <v>2184680</v>
      </c>
      <c r="BT391" s="315">
        <v>8876218</v>
      </c>
      <c r="BU391" s="312">
        <v>480769.23080000002</v>
      </c>
      <c r="BV391" s="312">
        <v>0</v>
      </c>
      <c r="BW391" s="312">
        <v>730000</v>
      </c>
      <c r="BX391" s="312">
        <v>11000000</v>
      </c>
      <c r="BY391" s="312">
        <v>0</v>
      </c>
      <c r="BZ391" s="312">
        <v>0</v>
      </c>
      <c r="CA391" s="312">
        <v>400000</v>
      </c>
      <c r="CB391" s="312">
        <v>50000</v>
      </c>
      <c r="CC391" s="312">
        <v>75000</v>
      </c>
      <c r="CD391" s="312">
        <v>0</v>
      </c>
      <c r="CE391" s="312">
        <v>525000</v>
      </c>
      <c r="CF391" s="312">
        <v>12735769.230799999</v>
      </c>
      <c r="CG391" s="312">
        <v>0</v>
      </c>
      <c r="CH391" s="312">
        <v>0</v>
      </c>
      <c r="CI391" s="312">
        <v>0</v>
      </c>
      <c r="CJ391" s="312">
        <v>0</v>
      </c>
      <c r="CK391" s="312">
        <v>0</v>
      </c>
      <c r="CL391" s="312">
        <v>50000</v>
      </c>
      <c r="CM391" s="312">
        <v>0</v>
      </c>
      <c r="CN391" s="312">
        <v>0</v>
      </c>
      <c r="CO391" s="312">
        <v>0</v>
      </c>
      <c r="CP391" s="312">
        <v>0</v>
      </c>
      <c r="CQ391" s="312">
        <v>50000</v>
      </c>
      <c r="CR391" s="312">
        <v>8301218</v>
      </c>
      <c r="CS391" s="312">
        <v>0</v>
      </c>
      <c r="CT391" s="315">
        <v>8301218</v>
      </c>
      <c r="CU391" s="312">
        <v>850000</v>
      </c>
      <c r="CV391" s="312">
        <v>0</v>
      </c>
      <c r="CW391" s="312">
        <v>150000</v>
      </c>
      <c r="CX391" s="312"/>
      <c r="CY391" s="312">
        <v>0</v>
      </c>
      <c r="CZ391" s="312">
        <v>1000000</v>
      </c>
      <c r="DA391" s="312">
        <v>1525000</v>
      </c>
      <c r="DB391" s="312">
        <v>100000</v>
      </c>
      <c r="DC391" s="312">
        <v>9976218</v>
      </c>
      <c r="DD391" s="312"/>
      <c r="DE391" s="312" t="s">
        <v>980</v>
      </c>
      <c r="DF391" s="312">
        <v>416666.66666666698</v>
      </c>
      <c r="DG391" s="310" t="s">
        <v>135</v>
      </c>
      <c r="DH391" s="310" t="s">
        <v>1235</v>
      </c>
      <c r="DI391" s="310" t="s">
        <v>1236</v>
      </c>
      <c r="DJ391" s="312"/>
      <c r="DK391" s="312"/>
      <c r="DL391" s="312"/>
      <c r="DM391" s="310"/>
      <c r="DN391" s="312"/>
      <c r="DO391" s="312"/>
      <c r="DP391" s="312"/>
      <c r="DQ391" s="312"/>
      <c r="DR391" s="317"/>
      <c r="DS391" s="317"/>
      <c r="DT391" s="305"/>
    </row>
    <row r="392" spans="1:124" s="304" customFormat="1" ht="20.25" customHeight="1" x14ac:dyDescent="0.35">
      <c r="A392" s="307">
        <v>389</v>
      </c>
      <c r="B392" s="307" t="s">
        <v>1081</v>
      </c>
      <c r="C392" s="308" t="s">
        <v>509</v>
      </c>
      <c r="D392" s="308" t="s">
        <v>192</v>
      </c>
      <c r="E392" s="308" t="s">
        <v>487</v>
      </c>
      <c r="F392" s="307" t="s">
        <v>151</v>
      </c>
      <c r="G392" s="308" t="s">
        <v>487</v>
      </c>
      <c r="H392" s="308" t="s">
        <v>129</v>
      </c>
      <c r="I392" s="308" t="s">
        <v>179</v>
      </c>
      <c r="J392" s="308" t="s">
        <v>131</v>
      </c>
      <c r="K392" s="308" t="s">
        <v>132</v>
      </c>
      <c r="L392" s="318">
        <v>44117</v>
      </c>
      <c r="M392" s="309"/>
      <c r="N392" s="309"/>
      <c r="O392" s="318"/>
      <c r="P392" s="310"/>
      <c r="Q392" s="311" t="s">
        <v>774</v>
      </c>
      <c r="R392" s="310" t="s">
        <v>134</v>
      </c>
      <c r="S392" s="312">
        <v>0</v>
      </c>
      <c r="T392" s="312">
        <v>5000000</v>
      </c>
      <c r="U392" s="312"/>
      <c r="V392" s="313">
        <v>5000000</v>
      </c>
      <c r="W392" s="312">
        <v>0</v>
      </c>
      <c r="X392" s="312">
        <v>0</v>
      </c>
      <c r="Y392" s="312">
        <v>0</v>
      </c>
      <c r="Z392" s="314">
        <v>0</v>
      </c>
      <c r="AA392" s="312">
        <v>0</v>
      </c>
      <c r="AB392" s="312">
        <v>730000</v>
      </c>
      <c r="AC392" s="315">
        <v>730000</v>
      </c>
      <c r="AD392" s="312" t="s">
        <v>1246</v>
      </c>
      <c r="AE392" s="316">
        <v>26</v>
      </c>
      <c r="AF392" s="316">
        <v>26</v>
      </c>
      <c r="AG392" s="316">
        <v>0</v>
      </c>
      <c r="AH392" s="316">
        <v>0</v>
      </c>
      <c r="AI392" s="316">
        <v>0</v>
      </c>
      <c r="AJ392" s="316">
        <v>26</v>
      </c>
      <c r="AK392" s="316">
        <v>0</v>
      </c>
      <c r="AL392" s="316">
        <v>8</v>
      </c>
      <c r="AM392" s="316">
        <v>0</v>
      </c>
      <c r="AN392" s="316">
        <v>8</v>
      </c>
      <c r="AO392" s="316">
        <v>16</v>
      </c>
      <c r="AP392" s="316">
        <v>8</v>
      </c>
      <c r="AQ392" s="312">
        <v>5000000</v>
      </c>
      <c r="AR392" s="312">
        <v>0</v>
      </c>
      <c r="AS392" s="312">
        <v>384615</v>
      </c>
      <c r="AT392" s="312">
        <v>5384615</v>
      </c>
      <c r="AU392" s="312">
        <v>0</v>
      </c>
      <c r="AV392" s="312">
        <v>0</v>
      </c>
      <c r="AW392" s="312">
        <v>0</v>
      </c>
      <c r="AX392" s="312">
        <v>0</v>
      </c>
      <c r="AY392" s="218">
        <v>0</v>
      </c>
      <c r="AZ392" s="312">
        <v>0</v>
      </c>
      <c r="BA392" s="218">
        <v>0</v>
      </c>
      <c r="BB392" s="312">
        <v>0</v>
      </c>
      <c r="BC392" s="312">
        <v>0</v>
      </c>
      <c r="BD392" s="312">
        <v>730000</v>
      </c>
      <c r="BE392" s="312">
        <v>730000</v>
      </c>
      <c r="BF392" s="218">
        <v>4314146</v>
      </c>
      <c r="BG392" s="218">
        <v>0</v>
      </c>
      <c r="BH392" s="218">
        <v>0</v>
      </c>
      <c r="BI392" s="218">
        <v>0</v>
      </c>
      <c r="BJ392" s="218">
        <v>0</v>
      </c>
      <c r="BK392" s="218">
        <v>270000</v>
      </c>
      <c r="BL392" s="218">
        <v>0</v>
      </c>
      <c r="BM392" s="218">
        <v>0</v>
      </c>
      <c r="BN392" s="218">
        <v>0</v>
      </c>
      <c r="BO392" s="218">
        <v>0</v>
      </c>
      <c r="BP392" s="218">
        <v>0</v>
      </c>
      <c r="BQ392" s="312">
        <v>0</v>
      </c>
      <c r="BR392" s="218">
        <v>0</v>
      </c>
      <c r="BS392" s="312">
        <v>4584146</v>
      </c>
      <c r="BT392" s="315">
        <v>10698761</v>
      </c>
      <c r="BU392" s="312">
        <v>192307.6923</v>
      </c>
      <c r="BV392" s="312">
        <v>0</v>
      </c>
      <c r="BW392" s="312">
        <v>730000</v>
      </c>
      <c r="BX392" s="312">
        <v>11000000</v>
      </c>
      <c r="BY392" s="312">
        <v>0</v>
      </c>
      <c r="BZ392" s="312">
        <v>0</v>
      </c>
      <c r="CA392" s="312">
        <v>400000</v>
      </c>
      <c r="CB392" s="312">
        <v>50000</v>
      </c>
      <c r="CC392" s="312">
        <v>75000</v>
      </c>
      <c r="CD392" s="312">
        <v>0</v>
      </c>
      <c r="CE392" s="312">
        <v>525000</v>
      </c>
      <c r="CF392" s="312">
        <v>12447307.692299999</v>
      </c>
      <c r="CG392" s="312">
        <v>0</v>
      </c>
      <c r="CH392" s="312">
        <v>0</v>
      </c>
      <c r="CI392" s="312">
        <v>0</v>
      </c>
      <c r="CJ392" s="312">
        <v>0</v>
      </c>
      <c r="CK392" s="312">
        <v>0</v>
      </c>
      <c r="CL392" s="312">
        <v>50000</v>
      </c>
      <c r="CM392" s="312">
        <v>0</v>
      </c>
      <c r="CN392" s="312">
        <v>0</v>
      </c>
      <c r="CO392" s="312">
        <v>0</v>
      </c>
      <c r="CP392" s="312">
        <v>0</v>
      </c>
      <c r="CQ392" s="312">
        <v>50000</v>
      </c>
      <c r="CR392" s="312">
        <v>10123761</v>
      </c>
      <c r="CS392" s="312">
        <v>0</v>
      </c>
      <c r="CT392" s="315">
        <v>10123761</v>
      </c>
      <c r="CU392" s="312">
        <v>850000</v>
      </c>
      <c r="CV392" s="312">
        <v>0</v>
      </c>
      <c r="CW392" s="312">
        <v>150000</v>
      </c>
      <c r="CX392" s="312"/>
      <c r="CY392" s="312">
        <v>0</v>
      </c>
      <c r="CZ392" s="312">
        <v>1000000</v>
      </c>
      <c r="DA392" s="312">
        <v>1525000</v>
      </c>
      <c r="DB392" s="312">
        <v>100000</v>
      </c>
      <c r="DC392" s="312">
        <v>11798761</v>
      </c>
      <c r="DD392" s="312"/>
      <c r="DE392" s="312" t="s">
        <v>980</v>
      </c>
      <c r="DF392" s="312">
        <v>416666.66666666698</v>
      </c>
      <c r="DG392" s="310" t="s">
        <v>135</v>
      </c>
      <c r="DH392" s="310" t="s">
        <v>1235</v>
      </c>
      <c r="DI392" s="310" t="s">
        <v>1236</v>
      </c>
      <c r="DJ392" s="312"/>
      <c r="DK392" s="312"/>
      <c r="DL392" s="312"/>
      <c r="DM392" s="310"/>
      <c r="DN392" s="312"/>
      <c r="DO392" s="312"/>
      <c r="DP392" s="312"/>
      <c r="DQ392" s="312"/>
      <c r="DR392" s="317"/>
      <c r="DS392" s="317"/>
      <c r="DT392" s="305"/>
    </row>
    <row r="393" spans="1:124" s="304" customFormat="1" ht="20.25" customHeight="1" x14ac:dyDescent="0.35">
      <c r="A393" s="307">
        <v>390</v>
      </c>
      <c r="B393" s="307" t="s">
        <v>1082</v>
      </c>
      <c r="C393" s="308" t="s">
        <v>510</v>
      </c>
      <c r="D393" s="308" t="s">
        <v>192</v>
      </c>
      <c r="E393" s="308" t="s">
        <v>487</v>
      </c>
      <c r="F393" s="307" t="s">
        <v>151</v>
      </c>
      <c r="G393" s="308" t="s">
        <v>487</v>
      </c>
      <c r="H393" s="308" t="s">
        <v>129</v>
      </c>
      <c r="I393" s="308" t="s">
        <v>179</v>
      </c>
      <c r="J393" s="308" t="s">
        <v>131</v>
      </c>
      <c r="K393" s="308" t="s">
        <v>132</v>
      </c>
      <c r="L393" s="318">
        <v>44117</v>
      </c>
      <c r="M393" s="309"/>
      <c r="N393" s="309"/>
      <c r="O393" s="318"/>
      <c r="P393" s="310"/>
      <c r="Q393" s="311" t="s">
        <v>774</v>
      </c>
      <c r="R393" s="310" t="s">
        <v>134</v>
      </c>
      <c r="S393" s="312">
        <v>0</v>
      </c>
      <c r="T393" s="312">
        <v>5000000</v>
      </c>
      <c r="U393" s="312"/>
      <c r="V393" s="313">
        <v>5000000</v>
      </c>
      <c r="W393" s="312">
        <v>0</v>
      </c>
      <c r="X393" s="312">
        <v>0</v>
      </c>
      <c r="Y393" s="312">
        <v>0</v>
      </c>
      <c r="Z393" s="314">
        <v>0</v>
      </c>
      <c r="AA393" s="312">
        <v>0</v>
      </c>
      <c r="AB393" s="312">
        <v>730000</v>
      </c>
      <c r="AC393" s="315">
        <v>730000</v>
      </c>
      <c r="AD393" s="312" t="s">
        <v>1246</v>
      </c>
      <c r="AE393" s="316">
        <v>26</v>
      </c>
      <c r="AF393" s="316">
        <v>18.5</v>
      </c>
      <c r="AG393" s="316">
        <v>4.5</v>
      </c>
      <c r="AH393" s="316">
        <v>0</v>
      </c>
      <c r="AI393" s="316">
        <v>0</v>
      </c>
      <c r="AJ393" s="316">
        <v>23</v>
      </c>
      <c r="AK393" s="316">
        <v>0</v>
      </c>
      <c r="AL393" s="316">
        <v>12</v>
      </c>
      <c r="AM393" s="316">
        <v>0</v>
      </c>
      <c r="AN393" s="316">
        <v>12</v>
      </c>
      <c r="AO393" s="316">
        <v>24</v>
      </c>
      <c r="AP393" s="316">
        <v>12</v>
      </c>
      <c r="AQ393" s="312">
        <v>4423076.9231000002</v>
      </c>
      <c r="AR393" s="312">
        <v>0</v>
      </c>
      <c r="AS393" s="312">
        <v>576923</v>
      </c>
      <c r="AT393" s="312">
        <v>4999999.9231000002</v>
      </c>
      <c r="AU393" s="312">
        <v>0</v>
      </c>
      <c r="AV393" s="312">
        <v>0</v>
      </c>
      <c r="AW393" s="312">
        <v>0</v>
      </c>
      <c r="AX393" s="312">
        <v>0</v>
      </c>
      <c r="AY393" s="218">
        <v>0</v>
      </c>
      <c r="AZ393" s="312">
        <v>0</v>
      </c>
      <c r="BA393" s="218">
        <v>0</v>
      </c>
      <c r="BB393" s="312">
        <v>0</v>
      </c>
      <c r="BC393" s="312">
        <v>0</v>
      </c>
      <c r="BD393" s="312">
        <v>519423</v>
      </c>
      <c r="BE393" s="312">
        <v>519423</v>
      </c>
      <c r="BF393" s="218">
        <v>0</v>
      </c>
      <c r="BG393" s="218">
        <v>0</v>
      </c>
      <c r="BH393" s="218">
        <v>0</v>
      </c>
      <c r="BI393" s="218">
        <v>0</v>
      </c>
      <c r="BJ393" s="218">
        <v>0</v>
      </c>
      <c r="BK393" s="218">
        <v>0</v>
      </c>
      <c r="BL393" s="218">
        <v>0</v>
      </c>
      <c r="BM393" s="218">
        <v>0</v>
      </c>
      <c r="BN393" s="218">
        <v>0</v>
      </c>
      <c r="BO393" s="218">
        <v>0</v>
      </c>
      <c r="BP393" s="218">
        <v>0</v>
      </c>
      <c r="BQ393" s="312">
        <v>0</v>
      </c>
      <c r="BR393" s="218">
        <v>0</v>
      </c>
      <c r="BS393" s="312">
        <v>0</v>
      </c>
      <c r="BT393" s="315">
        <v>5519422.9231000002</v>
      </c>
      <c r="BU393" s="312">
        <v>288461.53850000002</v>
      </c>
      <c r="BV393" s="312">
        <v>0</v>
      </c>
      <c r="BW393" s="312">
        <v>519423</v>
      </c>
      <c r="BX393" s="312">
        <v>11000000</v>
      </c>
      <c r="BY393" s="312">
        <v>0</v>
      </c>
      <c r="BZ393" s="312">
        <v>0</v>
      </c>
      <c r="CA393" s="312">
        <v>400000</v>
      </c>
      <c r="CB393" s="312">
        <v>50000</v>
      </c>
      <c r="CC393" s="312">
        <v>75000</v>
      </c>
      <c r="CD393" s="312">
        <v>0</v>
      </c>
      <c r="CE393" s="312">
        <v>525000</v>
      </c>
      <c r="CF393" s="312">
        <v>12332884.5385</v>
      </c>
      <c r="CG393" s="312">
        <v>0</v>
      </c>
      <c r="CH393" s="312">
        <v>0</v>
      </c>
      <c r="CI393" s="312">
        <v>0</v>
      </c>
      <c r="CJ393" s="312">
        <v>0</v>
      </c>
      <c r="CK393" s="312">
        <v>0</v>
      </c>
      <c r="CL393" s="312">
        <v>50000</v>
      </c>
      <c r="CM393" s="312">
        <v>0</v>
      </c>
      <c r="CN393" s="312">
        <v>0</v>
      </c>
      <c r="CO393" s="312">
        <v>0</v>
      </c>
      <c r="CP393" s="312">
        <v>0</v>
      </c>
      <c r="CQ393" s="312">
        <v>50000</v>
      </c>
      <c r="CR393" s="312">
        <v>4944423</v>
      </c>
      <c r="CS393" s="312">
        <v>0</v>
      </c>
      <c r="CT393" s="315">
        <v>4944423</v>
      </c>
      <c r="CU393" s="312">
        <v>850000</v>
      </c>
      <c r="CV393" s="312">
        <v>0</v>
      </c>
      <c r="CW393" s="312">
        <v>150000</v>
      </c>
      <c r="CX393" s="312"/>
      <c r="CY393" s="312">
        <v>0</v>
      </c>
      <c r="CZ393" s="312">
        <v>1000000</v>
      </c>
      <c r="DA393" s="312">
        <v>1525000</v>
      </c>
      <c r="DB393" s="312">
        <v>100000</v>
      </c>
      <c r="DC393" s="312">
        <v>6619423</v>
      </c>
      <c r="DD393" s="312"/>
      <c r="DE393" s="312" t="s">
        <v>980</v>
      </c>
      <c r="DF393" s="312">
        <v>416666.66666666698</v>
      </c>
      <c r="DG393" s="310" t="s">
        <v>135</v>
      </c>
      <c r="DH393" s="310" t="s">
        <v>1235</v>
      </c>
      <c r="DI393" s="310" t="s">
        <v>1236</v>
      </c>
      <c r="DJ393" s="312"/>
      <c r="DK393" s="312"/>
      <c r="DL393" s="312"/>
      <c r="DM393" s="310"/>
      <c r="DN393" s="312"/>
      <c r="DO393" s="312"/>
      <c r="DP393" s="312"/>
      <c r="DQ393" s="312"/>
      <c r="DR393" s="317"/>
      <c r="DS393" s="317"/>
      <c r="DT393" s="305"/>
    </row>
    <row r="394" spans="1:124" s="304" customFormat="1" ht="20.25" customHeight="1" x14ac:dyDescent="0.35">
      <c r="A394" s="307">
        <v>391</v>
      </c>
      <c r="B394" s="307" t="s">
        <v>1083</v>
      </c>
      <c r="C394" s="308" t="s">
        <v>511</v>
      </c>
      <c r="D394" s="308" t="s">
        <v>192</v>
      </c>
      <c r="E394" s="308" t="s">
        <v>487</v>
      </c>
      <c r="F394" s="307" t="s">
        <v>151</v>
      </c>
      <c r="G394" s="308" t="s">
        <v>487</v>
      </c>
      <c r="H394" s="308" t="s">
        <v>129</v>
      </c>
      <c r="I394" s="308" t="s">
        <v>179</v>
      </c>
      <c r="J394" s="308" t="s">
        <v>131</v>
      </c>
      <c r="K394" s="308" t="s">
        <v>132</v>
      </c>
      <c r="L394" s="318">
        <v>44117</v>
      </c>
      <c r="M394" s="309"/>
      <c r="N394" s="309"/>
      <c r="O394" s="318"/>
      <c r="P394" s="310"/>
      <c r="Q394" s="311" t="s">
        <v>774</v>
      </c>
      <c r="R394" s="310" t="s">
        <v>134</v>
      </c>
      <c r="S394" s="312">
        <v>0</v>
      </c>
      <c r="T394" s="312">
        <v>5000000</v>
      </c>
      <c r="U394" s="312"/>
      <c r="V394" s="313">
        <v>5000000</v>
      </c>
      <c r="W394" s="312">
        <v>0</v>
      </c>
      <c r="X394" s="312">
        <v>0</v>
      </c>
      <c r="Y394" s="312">
        <v>0</v>
      </c>
      <c r="Z394" s="314">
        <v>0</v>
      </c>
      <c r="AA394" s="312">
        <v>0</v>
      </c>
      <c r="AB394" s="312">
        <v>730000</v>
      </c>
      <c r="AC394" s="315">
        <v>730000</v>
      </c>
      <c r="AD394" s="312" t="s">
        <v>1246</v>
      </c>
      <c r="AE394" s="316">
        <v>26</v>
      </c>
      <c r="AF394" s="316">
        <v>22</v>
      </c>
      <c r="AG394" s="316">
        <v>1</v>
      </c>
      <c r="AH394" s="316">
        <v>0</v>
      </c>
      <c r="AI394" s="316">
        <v>0</v>
      </c>
      <c r="AJ394" s="316">
        <v>23</v>
      </c>
      <c r="AK394" s="316">
        <v>0</v>
      </c>
      <c r="AL394" s="316">
        <v>0</v>
      </c>
      <c r="AM394" s="316">
        <v>0</v>
      </c>
      <c r="AN394" s="316">
        <v>0</v>
      </c>
      <c r="AO394" s="316">
        <v>0</v>
      </c>
      <c r="AP394" s="316">
        <v>0</v>
      </c>
      <c r="AQ394" s="312">
        <v>4423076.9231000002</v>
      </c>
      <c r="AR394" s="312">
        <v>0</v>
      </c>
      <c r="AS394" s="312">
        <v>0</v>
      </c>
      <c r="AT394" s="312">
        <v>4423076.9231000002</v>
      </c>
      <c r="AU394" s="312">
        <v>0</v>
      </c>
      <c r="AV394" s="312">
        <v>0</v>
      </c>
      <c r="AW394" s="312">
        <v>0</v>
      </c>
      <c r="AX394" s="312">
        <v>0</v>
      </c>
      <c r="AY394" s="218">
        <v>0</v>
      </c>
      <c r="AZ394" s="312">
        <v>0</v>
      </c>
      <c r="BA394" s="218">
        <v>0</v>
      </c>
      <c r="BB394" s="312">
        <v>0</v>
      </c>
      <c r="BC394" s="312">
        <v>0</v>
      </c>
      <c r="BD394" s="312">
        <v>617692</v>
      </c>
      <c r="BE394" s="312">
        <v>617692</v>
      </c>
      <c r="BF394" s="218">
        <v>721940</v>
      </c>
      <c r="BG394" s="218">
        <v>0</v>
      </c>
      <c r="BH394" s="218">
        <v>0</v>
      </c>
      <c r="BI394" s="218">
        <v>0</v>
      </c>
      <c r="BJ394" s="218">
        <v>0</v>
      </c>
      <c r="BK394" s="218">
        <v>250000</v>
      </c>
      <c r="BL394" s="218">
        <v>0</v>
      </c>
      <c r="BM394" s="218">
        <v>0</v>
      </c>
      <c r="BN394" s="218">
        <v>0</v>
      </c>
      <c r="BO394" s="218">
        <v>0</v>
      </c>
      <c r="BP394" s="218">
        <v>0</v>
      </c>
      <c r="BQ394" s="312">
        <v>0</v>
      </c>
      <c r="BR394" s="218">
        <v>0</v>
      </c>
      <c r="BS394" s="312">
        <v>971940</v>
      </c>
      <c r="BT394" s="315">
        <v>6012708.9231000002</v>
      </c>
      <c r="BU394" s="312">
        <v>0</v>
      </c>
      <c r="BV394" s="312">
        <v>0</v>
      </c>
      <c r="BW394" s="312">
        <v>617692</v>
      </c>
      <c r="BX394" s="312">
        <v>11000000</v>
      </c>
      <c r="BY394" s="312">
        <v>0</v>
      </c>
      <c r="BZ394" s="312">
        <v>0</v>
      </c>
      <c r="CA394" s="312">
        <v>400000</v>
      </c>
      <c r="CB394" s="312">
        <v>50000</v>
      </c>
      <c r="CC394" s="312">
        <v>75000</v>
      </c>
      <c r="CD394" s="312">
        <v>0</v>
      </c>
      <c r="CE394" s="312">
        <v>525000</v>
      </c>
      <c r="CF394" s="312">
        <v>12142692</v>
      </c>
      <c r="CG394" s="312">
        <v>0</v>
      </c>
      <c r="CH394" s="312">
        <v>0</v>
      </c>
      <c r="CI394" s="312">
        <v>0</v>
      </c>
      <c r="CJ394" s="312">
        <v>0</v>
      </c>
      <c r="CK394" s="312">
        <v>0</v>
      </c>
      <c r="CL394" s="312">
        <v>50000</v>
      </c>
      <c r="CM394" s="312">
        <v>0</v>
      </c>
      <c r="CN394" s="312">
        <v>0</v>
      </c>
      <c r="CO394" s="312">
        <v>0</v>
      </c>
      <c r="CP394" s="312">
        <v>0</v>
      </c>
      <c r="CQ394" s="312">
        <v>50000</v>
      </c>
      <c r="CR394" s="312">
        <v>5437709</v>
      </c>
      <c r="CS394" s="312">
        <v>0</v>
      </c>
      <c r="CT394" s="315">
        <v>5437709</v>
      </c>
      <c r="CU394" s="312">
        <v>850000</v>
      </c>
      <c r="CV394" s="312">
        <v>0</v>
      </c>
      <c r="CW394" s="312">
        <v>150000</v>
      </c>
      <c r="CX394" s="312"/>
      <c r="CY394" s="312">
        <v>0</v>
      </c>
      <c r="CZ394" s="312">
        <v>1000000</v>
      </c>
      <c r="DA394" s="312">
        <v>1525000</v>
      </c>
      <c r="DB394" s="312">
        <v>100000</v>
      </c>
      <c r="DC394" s="312">
        <v>7112709</v>
      </c>
      <c r="DD394" s="312"/>
      <c r="DE394" s="312" t="s">
        <v>980</v>
      </c>
      <c r="DF394" s="312">
        <v>416666.66666666698</v>
      </c>
      <c r="DG394" s="310" t="s">
        <v>135</v>
      </c>
      <c r="DH394" s="310" t="s">
        <v>1235</v>
      </c>
      <c r="DI394" s="310" t="s">
        <v>1236</v>
      </c>
      <c r="DJ394" s="312"/>
      <c r="DK394" s="312"/>
      <c r="DL394" s="312"/>
      <c r="DM394" s="310"/>
      <c r="DN394" s="312"/>
      <c r="DO394" s="312"/>
      <c r="DP394" s="312"/>
      <c r="DQ394" s="312"/>
      <c r="DR394" s="317"/>
      <c r="DS394" s="317"/>
      <c r="DT394" s="305"/>
    </row>
    <row r="395" spans="1:124" s="304" customFormat="1" ht="20.25" customHeight="1" x14ac:dyDescent="0.35">
      <c r="A395" s="307">
        <v>392</v>
      </c>
      <c r="B395" s="307" t="s">
        <v>1084</v>
      </c>
      <c r="C395" s="308" t="s">
        <v>512</v>
      </c>
      <c r="D395" s="308" t="s">
        <v>192</v>
      </c>
      <c r="E395" s="308" t="s">
        <v>487</v>
      </c>
      <c r="F395" s="307" t="s">
        <v>151</v>
      </c>
      <c r="G395" s="308" t="s">
        <v>487</v>
      </c>
      <c r="H395" s="308" t="s">
        <v>129</v>
      </c>
      <c r="I395" s="308" t="s">
        <v>179</v>
      </c>
      <c r="J395" s="308" t="s">
        <v>131</v>
      </c>
      <c r="K395" s="308" t="s">
        <v>132</v>
      </c>
      <c r="L395" s="318">
        <v>44117</v>
      </c>
      <c r="M395" s="309"/>
      <c r="N395" s="309"/>
      <c r="O395" s="318"/>
      <c r="P395" s="310"/>
      <c r="Q395" s="311" t="s">
        <v>774</v>
      </c>
      <c r="R395" s="310" t="s">
        <v>134</v>
      </c>
      <c r="S395" s="312">
        <v>0</v>
      </c>
      <c r="T395" s="312">
        <v>5000000</v>
      </c>
      <c r="U395" s="312"/>
      <c r="V395" s="313">
        <v>5000000</v>
      </c>
      <c r="W395" s="312">
        <v>0</v>
      </c>
      <c r="X395" s="312">
        <v>0</v>
      </c>
      <c r="Y395" s="312">
        <v>0</v>
      </c>
      <c r="Z395" s="314">
        <v>0</v>
      </c>
      <c r="AA395" s="312">
        <v>0</v>
      </c>
      <c r="AB395" s="312">
        <v>730000</v>
      </c>
      <c r="AC395" s="315">
        <v>730000</v>
      </c>
      <c r="AD395" s="312" t="s">
        <v>1246</v>
      </c>
      <c r="AE395" s="316">
        <v>26</v>
      </c>
      <c r="AF395" s="316">
        <v>25</v>
      </c>
      <c r="AG395" s="316">
        <v>1</v>
      </c>
      <c r="AH395" s="316">
        <v>0</v>
      </c>
      <c r="AI395" s="316">
        <v>0</v>
      </c>
      <c r="AJ395" s="316">
        <v>26</v>
      </c>
      <c r="AK395" s="316">
        <v>0</v>
      </c>
      <c r="AL395" s="316">
        <v>16</v>
      </c>
      <c r="AM395" s="316">
        <v>0</v>
      </c>
      <c r="AN395" s="316">
        <v>16</v>
      </c>
      <c r="AO395" s="316">
        <v>32</v>
      </c>
      <c r="AP395" s="316">
        <v>16</v>
      </c>
      <c r="AQ395" s="312">
        <v>5000000</v>
      </c>
      <c r="AR395" s="312">
        <v>0</v>
      </c>
      <c r="AS395" s="312">
        <v>769231</v>
      </c>
      <c r="AT395" s="312">
        <v>5769231</v>
      </c>
      <c r="AU395" s="312">
        <v>0</v>
      </c>
      <c r="AV395" s="312">
        <v>0</v>
      </c>
      <c r="AW395" s="312">
        <v>0</v>
      </c>
      <c r="AX395" s="312">
        <v>0</v>
      </c>
      <c r="AY395" s="218">
        <v>0</v>
      </c>
      <c r="AZ395" s="312">
        <v>0</v>
      </c>
      <c r="BA395" s="218">
        <v>0</v>
      </c>
      <c r="BB395" s="312">
        <v>0</v>
      </c>
      <c r="BC395" s="312">
        <v>0</v>
      </c>
      <c r="BD395" s="312">
        <v>701923</v>
      </c>
      <c r="BE395" s="312">
        <v>701923</v>
      </c>
      <c r="BF395" s="218">
        <v>687950</v>
      </c>
      <c r="BG395" s="218">
        <v>0</v>
      </c>
      <c r="BH395" s="218">
        <v>0</v>
      </c>
      <c r="BI395" s="218">
        <v>0</v>
      </c>
      <c r="BJ395" s="218">
        <v>0</v>
      </c>
      <c r="BK395" s="218">
        <v>50000</v>
      </c>
      <c r="BL395" s="218">
        <v>0</v>
      </c>
      <c r="BM395" s="218">
        <v>0</v>
      </c>
      <c r="BN395" s="218">
        <v>0</v>
      </c>
      <c r="BO395" s="218">
        <v>0</v>
      </c>
      <c r="BP395" s="218">
        <v>0</v>
      </c>
      <c r="BQ395" s="312">
        <v>0</v>
      </c>
      <c r="BR395" s="218">
        <v>0</v>
      </c>
      <c r="BS395" s="312">
        <v>737950</v>
      </c>
      <c r="BT395" s="315">
        <v>7209104</v>
      </c>
      <c r="BU395" s="312">
        <v>384615.38459999999</v>
      </c>
      <c r="BV395" s="312">
        <v>0</v>
      </c>
      <c r="BW395" s="312">
        <v>701923</v>
      </c>
      <c r="BX395" s="312">
        <v>11000000</v>
      </c>
      <c r="BY395" s="312">
        <v>0</v>
      </c>
      <c r="BZ395" s="312">
        <v>0</v>
      </c>
      <c r="CA395" s="312">
        <v>400000</v>
      </c>
      <c r="CB395" s="312">
        <v>50000</v>
      </c>
      <c r="CC395" s="312">
        <v>75000</v>
      </c>
      <c r="CD395" s="312">
        <v>0</v>
      </c>
      <c r="CE395" s="312">
        <v>525000</v>
      </c>
      <c r="CF395" s="312">
        <v>12611538.3846</v>
      </c>
      <c r="CG395" s="312">
        <v>0</v>
      </c>
      <c r="CH395" s="312">
        <v>0</v>
      </c>
      <c r="CI395" s="312">
        <v>0</v>
      </c>
      <c r="CJ395" s="312">
        <v>0</v>
      </c>
      <c r="CK395" s="312">
        <v>0</v>
      </c>
      <c r="CL395" s="312">
        <v>50000</v>
      </c>
      <c r="CM395" s="312">
        <v>0</v>
      </c>
      <c r="CN395" s="312">
        <v>0</v>
      </c>
      <c r="CO395" s="312">
        <v>0</v>
      </c>
      <c r="CP395" s="312">
        <v>0</v>
      </c>
      <c r="CQ395" s="312">
        <v>50000</v>
      </c>
      <c r="CR395" s="312">
        <v>6634104</v>
      </c>
      <c r="CS395" s="312">
        <v>0</v>
      </c>
      <c r="CT395" s="315">
        <v>6634104</v>
      </c>
      <c r="CU395" s="312">
        <v>850000</v>
      </c>
      <c r="CV395" s="312">
        <v>0</v>
      </c>
      <c r="CW395" s="312">
        <v>150000</v>
      </c>
      <c r="CX395" s="312"/>
      <c r="CY395" s="312">
        <v>0</v>
      </c>
      <c r="CZ395" s="312">
        <v>1000000</v>
      </c>
      <c r="DA395" s="312">
        <v>1525000</v>
      </c>
      <c r="DB395" s="312">
        <v>100000</v>
      </c>
      <c r="DC395" s="312">
        <v>8309104</v>
      </c>
      <c r="DD395" s="312"/>
      <c r="DE395" s="312" t="s">
        <v>980</v>
      </c>
      <c r="DF395" s="312">
        <v>416666.66666666698</v>
      </c>
      <c r="DG395" s="310" t="s">
        <v>135</v>
      </c>
      <c r="DH395" s="310" t="s">
        <v>1235</v>
      </c>
      <c r="DI395" s="310" t="s">
        <v>1236</v>
      </c>
      <c r="DJ395" s="312"/>
      <c r="DK395" s="312"/>
      <c r="DL395" s="312"/>
      <c r="DM395" s="310"/>
      <c r="DN395" s="312"/>
      <c r="DO395" s="312"/>
      <c r="DP395" s="312"/>
      <c r="DQ395" s="312"/>
      <c r="DR395" s="317"/>
      <c r="DS395" s="317"/>
      <c r="DT395" s="305"/>
    </row>
    <row r="396" spans="1:124" s="304" customFormat="1" ht="20.25" customHeight="1" x14ac:dyDescent="0.35">
      <c r="A396" s="307">
        <v>393</v>
      </c>
      <c r="B396" s="307" t="s">
        <v>1085</v>
      </c>
      <c r="C396" s="308" t="s">
        <v>513</v>
      </c>
      <c r="D396" s="308" t="s">
        <v>192</v>
      </c>
      <c r="E396" s="308" t="s">
        <v>487</v>
      </c>
      <c r="F396" s="307" t="s">
        <v>151</v>
      </c>
      <c r="G396" s="308" t="s">
        <v>487</v>
      </c>
      <c r="H396" s="308" t="s">
        <v>129</v>
      </c>
      <c r="I396" s="308" t="s">
        <v>179</v>
      </c>
      <c r="J396" s="308" t="s">
        <v>131</v>
      </c>
      <c r="K396" s="308" t="s">
        <v>132</v>
      </c>
      <c r="L396" s="318">
        <v>44117</v>
      </c>
      <c r="M396" s="309"/>
      <c r="N396" s="309"/>
      <c r="O396" s="318"/>
      <c r="P396" s="310"/>
      <c r="Q396" s="311" t="s">
        <v>774</v>
      </c>
      <c r="R396" s="310" t="s">
        <v>134</v>
      </c>
      <c r="S396" s="312">
        <v>0</v>
      </c>
      <c r="T396" s="312">
        <v>5000000</v>
      </c>
      <c r="U396" s="312"/>
      <c r="V396" s="313">
        <v>5000000</v>
      </c>
      <c r="W396" s="312">
        <v>0</v>
      </c>
      <c r="X396" s="312">
        <v>0</v>
      </c>
      <c r="Y396" s="312">
        <v>0</v>
      </c>
      <c r="Z396" s="314">
        <v>0</v>
      </c>
      <c r="AA396" s="312">
        <v>0</v>
      </c>
      <c r="AB396" s="312">
        <v>730000</v>
      </c>
      <c r="AC396" s="315">
        <v>730000</v>
      </c>
      <c r="AD396" s="312" t="s">
        <v>1246</v>
      </c>
      <c r="AE396" s="316">
        <v>26</v>
      </c>
      <c r="AF396" s="316">
        <v>26</v>
      </c>
      <c r="AG396" s="316">
        <v>0</v>
      </c>
      <c r="AH396" s="316">
        <v>0</v>
      </c>
      <c r="AI396" s="316">
        <v>0</v>
      </c>
      <c r="AJ396" s="316">
        <v>26</v>
      </c>
      <c r="AK396" s="316">
        <v>0</v>
      </c>
      <c r="AL396" s="316">
        <v>8</v>
      </c>
      <c r="AM396" s="316">
        <v>0</v>
      </c>
      <c r="AN396" s="316">
        <v>8</v>
      </c>
      <c r="AO396" s="316">
        <v>16</v>
      </c>
      <c r="AP396" s="316">
        <v>8</v>
      </c>
      <c r="AQ396" s="312">
        <v>5000000</v>
      </c>
      <c r="AR396" s="312">
        <v>0</v>
      </c>
      <c r="AS396" s="312">
        <v>384615</v>
      </c>
      <c r="AT396" s="312">
        <v>5384615</v>
      </c>
      <c r="AU396" s="312">
        <v>0</v>
      </c>
      <c r="AV396" s="312">
        <v>0</v>
      </c>
      <c r="AW396" s="312">
        <v>0</v>
      </c>
      <c r="AX396" s="312">
        <v>0</v>
      </c>
      <c r="AY396" s="218">
        <v>0</v>
      </c>
      <c r="AZ396" s="312">
        <v>0</v>
      </c>
      <c r="BA396" s="218">
        <v>0</v>
      </c>
      <c r="BB396" s="312">
        <v>0</v>
      </c>
      <c r="BC396" s="312">
        <v>0</v>
      </c>
      <c r="BD396" s="312">
        <v>730000</v>
      </c>
      <c r="BE396" s="312">
        <v>730000</v>
      </c>
      <c r="BF396" s="218">
        <v>669293</v>
      </c>
      <c r="BG396" s="218">
        <v>0</v>
      </c>
      <c r="BH396" s="218">
        <v>0</v>
      </c>
      <c r="BI396" s="218">
        <v>0</v>
      </c>
      <c r="BJ396" s="218">
        <v>0</v>
      </c>
      <c r="BK396" s="218">
        <v>400000</v>
      </c>
      <c r="BL396" s="218">
        <v>0</v>
      </c>
      <c r="BM396" s="218">
        <v>0</v>
      </c>
      <c r="BN396" s="218">
        <v>0</v>
      </c>
      <c r="BO396" s="218">
        <v>0</v>
      </c>
      <c r="BP396" s="218">
        <v>0</v>
      </c>
      <c r="BQ396" s="312">
        <v>0</v>
      </c>
      <c r="BR396" s="218">
        <v>0</v>
      </c>
      <c r="BS396" s="312">
        <v>1069293</v>
      </c>
      <c r="BT396" s="315">
        <v>7183908</v>
      </c>
      <c r="BU396" s="312">
        <v>192307.6923</v>
      </c>
      <c r="BV396" s="312">
        <v>0</v>
      </c>
      <c r="BW396" s="312">
        <v>730000</v>
      </c>
      <c r="BX396" s="312">
        <v>11000000</v>
      </c>
      <c r="BY396" s="312">
        <v>0</v>
      </c>
      <c r="BZ396" s="312">
        <v>0</v>
      </c>
      <c r="CA396" s="312">
        <v>400000</v>
      </c>
      <c r="CB396" s="312">
        <v>50000</v>
      </c>
      <c r="CC396" s="312">
        <v>75000</v>
      </c>
      <c r="CD396" s="312">
        <v>0</v>
      </c>
      <c r="CE396" s="312">
        <v>525000</v>
      </c>
      <c r="CF396" s="312">
        <v>12447307.692299999</v>
      </c>
      <c r="CG396" s="312">
        <v>0</v>
      </c>
      <c r="CH396" s="312">
        <v>0</v>
      </c>
      <c r="CI396" s="312">
        <v>0</v>
      </c>
      <c r="CJ396" s="312">
        <v>0</v>
      </c>
      <c r="CK396" s="312">
        <v>0</v>
      </c>
      <c r="CL396" s="312">
        <v>50000</v>
      </c>
      <c r="CM396" s="312">
        <v>0</v>
      </c>
      <c r="CN396" s="312">
        <v>0</v>
      </c>
      <c r="CO396" s="312">
        <v>0</v>
      </c>
      <c r="CP396" s="312">
        <v>0</v>
      </c>
      <c r="CQ396" s="312">
        <v>50000</v>
      </c>
      <c r="CR396" s="312">
        <v>6608908</v>
      </c>
      <c r="CS396" s="312">
        <v>0</v>
      </c>
      <c r="CT396" s="315">
        <v>6608908</v>
      </c>
      <c r="CU396" s="312">
        <v>850000</v>
      </c>
      <c r="CV396" s="312">
        <v>0</v>
      </c>
      <c r="CW396" s="312">
        <v>150000</v>
      </c>
      <c r="CX396" s="312"/>
      <c r="CY396" s="312">
        <v>0</v>
      </c>
      <c r="CZ396" s="312">
        <v>1000000</v>
      </c>
      <c r="DA396" s="312">
        <v>1525000</v>
      </c>
      <c r="DB396" s="312">
        <v>100000</v>
      </c>
      <c r="DC396" s="312">
        <v>8283908</v>
      </c>
      <c r="DD396" s="312"/>
      <c r="DE396" s="312" t="s">
        <v>980</v>
      </c>
      <c r="DF396" s="312">
        <v>416666.66666666698</v>
      </c>
      <c r="DG396" s="310" t="s">
        <v>135</v>
      </c>
      <c r="DH396" s="310" t="s">
        <v>1235</v>
      </c>
      <c r="DI396" s="310" t="s">
        <v>1236</v>
      </c>
      <c r="DJ396" s="312"/>
      <c r="DK396" s="312"/>
      <c r="DL396" s="312"/>
      <c r="DM396" s="310"/>
      <c r="DN396" s="312"/>
      <c r="DO396" s="312"/>
      <c r="DP396" s="312"/>
      <c r="DQ396" s="312"/>
      <c r="DR396" s="317"/>
      <c r="DS396" s="317"/>
      <c r="DT396" s="305"/>
    </row>
    <row r="397" spans="1:124" s="304" customFormat="1" ht="20.25" customHeight="1" x14ac:dyDescent="0.35">
      <c r="A397" s="307">
        <v>394</v>
      </c>
      <c r="B397" s="307" t="s">
        <v>1089</v>
      </c>
      <c r="C397" s="308" t="s">
        <v>514</v>
      </c>
      <c r="D397" s="308" t="s">
        <v>192</v>
      </c>
      <c r="E397" s="308" t="s">
        <v>487</v>
      </c>
      <c r="F397" s="307" t="s">
        <v>151</v>
      </c>
      <c r="G397" s="308" t="s">
        <v>487</v>
      </c>
      <c r="H397" s="308" t="s">
        <v>129</v>
      </c>
      <c r="I397" s="308" t="s">
        <v>179</v>
      </c>
      <c r="J397" s="308" t="s">
        <v>131</v>
      </c>
      <c r="K397" s="308" t="s">
        <v>132</v>
      </c>
      <c r="L397" s="318">
        <v>44202</v>
      </c>
      <c r="M397" s="309"/>
      <c r="N397" s="309"/>
      <c r="O397" s="318"/>
      <c r="P397" s="310" t="s">
        <v>133</v>
      </c>
      <c r="Q397" s="311" t="s">
        <v>774</v>
      </c>
      <c r="R397" s="310" t="s">
        <v>134</v>
      </c>
      <c r="S397" s="312">
        <v>0</v>
      </c>
      <c r="T397" s="312">
        <v>5000000</v>
      </c>
      <c r="U397" s="312"/>
      <c r="V397" s="313">
        <v>5000000</v>
      </c>
      <c r="W397" s="312">
        <v>0</v>
      </c>
      <c r="X397" s="312">
        <v>0</v>
      </c>
      <c r="Y397" s="312">
        <v>0</v>
      </c>
      <c r="Z397" s="314">
        <v>0</v>
      </c>
      <c r="AA397" s="312">
        <v>0</v>
      </c>
      <c r="AB397" s="312">
        <v>730000</v>
      </c>
      <c r="AC397" s="315">
        <v>730000</v>
      </c>
      <c r="AD397" s="312" t="s">
        <v>1246</v>
      </c>
      <c r="AE397" s="316">
        <v>26</v>
      </c>
      <c r="AF397" s="316">
        <v>18</v>
      </c>
      <c r="AG397" s="316">
        <v>2</v>
      </c>
      <c r="AH397" s="316">
        <v>0</v>
      </c>
      <c r="AI397" s="316">
        <v>0</v>
      </c>
      <c r="AJ397" s="316">
        <v>20</v>
      </c>
      <c r="AK397" s="316">
        <v>0</v>
      </c>
      <c r="AL397" s="316">
        <v>16</v>
      </c>
      <c r="AM397" s="316">
        <v>0</v>
      </c>
      <c r="AN397" s="316">
        <v>16</v>
      </c>
      <c r="AO397" s="316">
        <v>32</v>
      </c>
      <c r="AP397" s="316">
        <v>16</v>
      </c>
      <c r="AQ397" s="312">
        <v>3846153.8462</v>
      </c>
      <c r="AR397" s="312">
        <v>0</v>
      </c>
      <c r="AS397" s="312">
        <v>769231</v>
      </c>
      <c r="AT397" s="312">
        <v>4615384.8461999996</v>
      </c>
      <c r="AU397" s="312">
        <v>0</v>
      </c>
      <c r="AV397" s="312">
        <v>0</v>
      </c>
      <c r="AW397" s="312">
        <v>0</v>
      </c>
      <c r="AX397" s="312">
        <v>0</v>
      </c>
      <c r="AY397" s="218">
        <v>0</v>
      </c>
      <c r="AZ397" s="312">
        <v>0</v>
      </c>
      <c r="BA397" s="218">
        <v>0</v>
      </c>
      <c r="BB397" s="312">
        <v>0</v>
      </c>
      <c r="BC397" s="312">
        <v>0</v>
      </c>
      <c r="BD397" s="312">
        <v>505385</v>
      </c>
      <c r="BE397" s="312">
        <v>505385</v>
      </c>
      <c r="BF397" s="218">
        <v>722450</v>
      </c>
      <c r="BG397" s="218">
        <v>0</v>
      </c>
      <c r="BH397" s="218">
        <v>0</v>
      </c>
      <c r="BI397" s="218">
        <v>0</v>
      </c>
      <c r="BJ397" s="218">
        <v>0</v>
      </c>
      <c r="BK397" s="218">
        <v>250000</v>
      </c>
      <c r="BL397" s="218">
        <v>0</v>
      </c>
      <c r="BM397" s="218">
        <v>0</v>
      </c>
      <c r="BN397" s="218">
        <v>0</v>
      </c>
      <c r="BO397" s="218">
        <v>0</v>
      </c>
      <c r="BP397" s="218">
        <v>0</v>
      </c>
      <c r="BQ397" s="312">
        <v>0</v>
      </c>
      <c r="BR397" s="218">
        <v>0</v>
      </c>
      <c r="BS397" s="312">
        <v>972450</v>
      </c>
      <c r="BT397" s="315">
        <v>6093219.8461999996</v>
      </c>
      <c r="BU397" s="312">
        <v>384615.38459999999</v>
      </c>
      <c r="BV397" s="312">
        <v>0</v>
      </c>
      <c r="BW397" s="312">
        <v>505385</v>
      </c>
      <c r="BX397" s="312">
        <v>11000000</v>
      </c>
      <c r="BY397" s="312">
        <v>0</v>
      </c>
      <c r="BZ397" s="312">
        <v>0</v>
      </c>
      <c r="CA397" s="312">
        <v>400000</v>
      </c>
      <c r="CB397" s="312">
        <v>50000</v>
      </c>
      <c r="CC397" s="312">
        <v>75000</v>
      </c>
      <c r="CD397" s="312">
        <v>0</v>
      </c>
      <c r="CE397" s="312">
        <v>525000</v>
      </c>
      <c r="CF397" s="312">
        <v>12415000.3846</v>
      </c>
      <c r="CG397" s="312">
        <v>0</v>
      </c>
      <c r="CH397" s="312">
        <v>0</v>
      </c>
      <c r="CI397" s="312">
        <v>0</v>
      </c>
      <c r="CJ397" s="312">
        <v>0</v>
      </c>
      <c r="CK397" s="312">
        <v>0</v>
      </c>
      <c r="CL397" s="312">
        <v>0</v>
      </c>
      <c r="CM397" s="312">
        <v>0</v>
      </c>
      <c r="CN397" s="312">
        <v>0</v>
      </c>
      <c r="CO397" s="312">
        <v>297900</v>
      </c>
      <c r="CP397" s="312">
        <v>0</v>
      </c>
      <c r="CQ397" s="312">
        <v>297900</v>
      </c>
      <c r="CR397" s="312">
        <v>5270320</v>
      </c>
      <c r="CS397" s="312">
        <v>0</v>
      </c>
      <c r="CT397" s="315">
        <v>5270320</v>
      </c>
      <c r="CU397" s="312">
        <v>850000</v>
      </c>
      <c r="CV397" s="312">
        <v>0</v>
      </c>
      <c r="CW397" s="312">
        <v>150000</v>
      </c>
      <c r="CX397" s="312"/>
      <c r="CY397" s="312">
        <v>0</v>
      </c>
      <c r="CZ397" s="312">
        <v>1000000</v>
      </c>
      <c r="DA397" s="312">
        <v>1525000</v>
      </c>
      <c r="DB397" s="312">
        <v>100000</v>
      </c>
      <c r="DC397" s="312">
        <v>7193220</v>
      </c>
      <c r="DD397" s="312"/>
      <c r="DE397" s="312" t="s">
        <v>980</v>
      </c>
      <c r="DF397" s="312">
        <v>416666.66666666698</v>
      </c>
      <c r="DG397" s="310" t="s">
        <v>135</v>
      </c>
      <c r="DH397" s="310" t="s">
        <v>1235</v>
      </c>
      <c r="DI397" s="310" t="s">
        <v>1236</v>
      </c>
      <c r="DJ397" s="312"/>
      <c r="DK397" s="312"/>
      <c r="DL397" s="312"/>
      <c r="DM397" s="310"/>
      <c r="DN397" s="312"/>
      <c r="DO397" s="312"/>
      <c r="DP397" s="312"/>
      <c r="DQ397" s="312"/>
      <c r="DR397" s="317"/>
      <c r="DS397" s="317"/>
      <c r="DT397" s="305"/>
    </row>
    <row r="398" spans="1:124" s="304" customFormat="1" ht="20.25" customHeight="1" x14ac:dyDescent="0.35">
      <c r="A398" s="307">
        <v>395</v>
      </c>
      <c r="B398" s="307" t="s">
        <v>1090</v>
      </c>
      <c r="C398" s="308" t="s">
        <v>515</v>
      </c>
      <c r="D398" s="308" t="s">
        <v>192</v>
      </c>
      <c r="E398" s="308" t="s">
        <v>487</v>
      </c>
      <c r="F398" s="307" t="s">
        <v>151</v>
      </c>
      <c r="G398" s="308" t="s">
        <v>487</v>
      </c>
      <c r="H398" s="308" t="s">
        <v>129</v>
      </c>
      <c r="I398" s="308" t="s">
        <v>179</v>
      </c>
      <c r="J398" s="308" t="s">
        <v>131</v>
      </c>
      <c r="K398" s="308" t="s">
        <v>132</v>
      </c>
      <c r="L398" s="318">
        <v>44253</v>
      </c>
      <c r="M398" s="309"/>
      <c r="N398" s="309"/>
      <c r="O398" s="318"/>
      <c r="P398" s="310" t="s">
        <v>133</v>
      </c>
      <c r="Q398" s="311" t="s">
        <v>774</v>
      </c>
      <c r="R398" s="310" t="s">
        <v>134</v>
      </c>
      <c r="S398" s="312">
        <v>0</v>
      </c>
      <c r="T398" s="312">
        <v>5000000</v>
      </c>
      <c r="U398" s="312"/>
      <c r="V398" s="313">
        <v>5000000</v>
      </c>
      <c r="W398" s="312">
        <v>0</v>
      </c>
      <c r="X398" s="312">
        <v>0</v>
      </c>
      <c r="Y398" s="312">
        <v>0</v>
      </c>
      <c r="Z398" s="314">
        <v>0</v>
      </c>
      <c r="AA398" s="312">
        <v>0</v>
      </c>
      <c r="AB398" s="312">
        <v>730000</v>
      </c>
      <c r="AC398" s="315">
        <v>730000</v>
      </c>
      <c r="AD398" s="312" t="s">
        <v>1246</v>
      </c>
      <c r="AE398" s="316">
        <v>26</v>
      </c>
      <c r="AF398" s="316">
        <v>26</v>
      </c>
      <c r="AG398" s="316">
        <v>0</v>
      </c>
      <c r="AH398" s="316">
        <v>0</v>
      </c>
      <c r="AI398" s="316">
        <v>0</v>
      </c>
      <c r="AJ398" s="316">
        <v>26</v>
      </c>
      <c r="AK398" s="316">
        <v>0</v>
      </c>
      <c r="AL398" s="316">
        <v>20</v>
      </c>
      <c r="AM398" s="316">
        <v>0</v>
      </c>
      <c r="AN398" s="316">
        <v>20</v>
      </c>
      <c r="AO398" s="316">
        <v>40</v>
      </c>
      <c r="AP398" s="316">
        <v>20</v>
      </c>
      <c r="AQ398" s="312">
        <v>5000000</v>
      </c>
      <c r="AR398" s="312">
        <v>0</v>
      </c>
      <c r="AS398" s="312">
        <v>961538</v>
      </c>
      <c r="AT398" s="312">
        <v>5961538</v>
      </c>
      <c r="AU398" s="312">
        <v>0</v>
      </c>
      <c r="AV398" s="312">
        <v>0</v>
      </c>
      <c r="AW398" s="312">
        <v>0</v>
      </c>
      <c r="AX398" s="312">
        <v>0</v>
      </c>
      <c r="AY398" s="218">
        <v>0</v>
      </c>
      <c r="AZ398" s="312">
        <v>0</v>
      </c>
      <c r="BA398" s="218">
        <v>0</v>
      </c>
      <c r="BB398" s="312">
        <v>0</v>
      </c>
      <c r="BC398" s="312">
        <v>0</v>
      </c>
      <c r="BD398" s="312">
        <v>730000</v>
      </c>
      <c r="BE398" s="312">
        <v>730000</v>
      </c>
      <c r="BF398" s="218">
        <v>331350</v>
      </c>
      <c r="BG398" s="218">
        <v>0</v>
      </c>
      <c r="BH398" s="218">
        <v>0</v>
      </c>
      <c r="BI398" s="218">
        <v>0</v>
      </c>
      <c r="BJ398" s="218">
        <v>0</v>
      </c>
      <c r="BK398" s="218">
        <v>0</v>
      </c>
      <c r="BL398" s="218">
        <v>0</v>
      </c>
      <c r="BM398" s="218">
        <v>0</v>
      </c>
      <c r="BN398" s="218">
        <v>0</v>
      </c>
      <c r="BO398" s="218">
        <v>0</v>
      </c>
      <c r="BP398" s="218">
        <v>0</v>
      </c>
      <c r="BQ398" s="312">
        <v>0</v>
      </c>
      <c r="BR398" s="218">
        <v>0</v>
      </c>
      <c r="BS398" s="312">
        <v>331350</v>
      </c>
      <c r="BT398" s="315">
        <v>7022888</v>
      </c>
      <c r="BU398" s="312">
        <v>480769.23080000002</v>
      </c>
      <c r="BV398" s="312">
        <v>0</v>
      </c>
      <c r="BW398" s="312">
        <v>730000</v>
      </c>
      <c r="BX398" s="312">
        <v>11000000</v>
      </c>
      <c r="BY398" s="312">
        <v>0</v>
      </c>
      <c r="BZ398" s="312">
        <v>0</v>
      </c>
      <c r="CA398" s="312">
        <v>400000</v>
      </c>
      <c r="CB398" s="312">
        <v>50000</v>
      </c>
      <c r="CC398" s="312">
        <v>75000</v>
      </c>
      <c r="CD398" s="312">
        <v>0</v>
      </c>
      <c r="CE398" s="312">
        <v>525000</v>
      </c>
      <c r="CF398" s="312">
        <v>12735769.230799999</v>
      </c>
      <c r="CG398" s="312">
        <v>0</v>
      </c>
      <c r="CH398" s="312">
        <v>0</v>
      </c>
      <c r="CI398" s="312">
        <v>0</v>
      </c>
      <c r="CJ398" s="312">
        <v>0</v>
      </c>
      <c r="CK398" s="312">
        <v>0</v>
      </c>
      <c r="CL398" s="312">
        <v>50000</v>
      </c>
      <c r="CM398" s="312">
        <v>0</v>
      </c>
      <c r="CN398" s="312">
        <v>0</v>
      </c>
      <c r="CO398" s="312">
        <v>478000</v>
      </c>
      <c r="CP398" s="312">
        <v>0</v>
      </c>
      <c r="CQ398" s="312">
        <v>528000</v>
      </c>
      <c r="CR398" s="312">
        <v>5969888</v>
      </c>
      <c r="CS398" s="312">
        <v>0</v>
      </c>
      <c r="CT398" s="315">
        <v>5969888</v>
      </c>
      <c r="CU398" s="312">
        <v>850000</v>
      </c>
      <c r="CV398" s="312">
        <v>0</v>
      </c>
      <c r="CW398" s="312">
        <v>150000</v>
      </c>
      <c r="CX398" s="312"/>
      <c r="CY398" s="312">
        <v>0</v>
      </c>
      <c r="CZ398" s="312">
        <v>1000000</v>
      </c>
      <c r="DA398" s="312">
        <v>1525000</v>
      </c>
      <c r="DB398" s="312">
        <v>100000</v>
      </c>
      <c r="DC398" s="312">
        <v>8122888</v>
      </c>
      <c r="DD398" s="312"/>
      <c r="DE398" s="312" t="s">
        <v>980</v>
      </c>
      <c r="DF398" s="312">
        <v>416666.66666666698</v>
      </c>
      <c r="DG398" s="310" t="s">
        <v>135</v>
      </c>
      <c r="DH398" s="310" t="s">
        <v>1235</v>
      </c>
      <c r="DI398" s="310" t="s">
        <v>1236</v>
      </c>
      <c r="DJ398" s="312"/>
      <c r="DK398" s="312"/>
      <c r="DL398" s="312"/>
      <c r="DM398" s="310"/>
      <c r="DN398" s="312"/>
      <c r="DO398" s="312"/>
      <c r="DP398" s="312"/>
      <c r="DQ398" s="312"/>
      <c r="DR398" s="317"/>
      <c r="DS398" s="317"/>
      <c r="DT398" s="305"/>
    </row>
    <row r="399" spans="1:124" s="304" customFormat="1" ht="20.25" customHeight="1" x14ac:dyDescent="0.35">
      <c r="A399" s="307">
        <v>396</v>
      </c>
      <c r="B399" s="307" t="s">
        <v>1091</v>
      </c>
      <c r="C399" s="308" t="s">
        <v>516</v>
      </c>
      <c r="D399" s="308" t="s">
        <v>192</v>
      </c>
      <c r="E399" s="308" t="s">
        <v>487</v>
      </c>
      <c r="F399" s="307" t="s">
        <v>151</v>
      </c>
      <c r="G399" s="308" t="s">
        <v>487</v>
      </c>
      <c r="H399" s="308" t="s">
        <v>129</v>
      </c>
      <c r="I399" s="308" t="s">
        <v>179</v>
      </c>
      <c r="J399" s="308" t="s">
        <v>131</v>
      </c>
      <c r="K399" s="308" t="s">
        <v>132</v>
      </c>
      <c r="L399" s="318">
        <v>44253</v>
      </c>
      <c r="M399" s="309"/>
      <c r="N399" s="309"/>
      <c r="O399" s="318"/>
      <c r="P399" s="310" t="s">
        <v>133</v>
      </c>
      <c r="Q399" s="311" t="s">
        <v>774</v>
      </c>
      <c r="R399" s="310" t="s">
        <v>134</v>
      </c>
      <c r="S399" s="312">
        <v>0</v>
      </c>
      <c r="T399" s="312">
        <v>5000000</v>
      </c>
      <c r="U399" s="312"/>
      <c r="V399" s="313">
        <v>5000000</v>
      </c>
      <c r="W399" s="312">
        <v>0</v>
      </c>
      <c r="X399" s="312">
        <v>0</v>
      </c>
      <c r="Y399" s="312">
        <v>0</v>
      </c>
      <c r="Z399" s="314">
        <v>0</v>
      </c>
      <c r="AA399" s="312">
        <v>0</v>
      </c>
      <c r="AB399" s="312">
        <v>730000</v>
      </c>
      <c r="AC399" s="315">
        <v>730000</v>
      </c>
      <c r="AD399" s="312" t="s">
        <v>1246</v>
      </c>
      <c r="AE399" s="316">
        <v>26</v>
      </c>
      <c r="AF399" s="316">
        <v>24</v>
      </c>
      <c r="AG399" s="316">
        <v>0</v>
      </c>
      <c r="AH399" s="316">
        <v>0</v>
      </c>
      <c r="AI399" s="316">
        <v>0</v>
      </c>
      <c r="AJ399" s="316">
        <v>24</v>
      </c>
      <c r="AK399" s="316">
        <v>0</v>
      </c>
      <c r="AL399" s="316">
        <v>0</v>
      </c>
      <c r="AM399" s="316">
        <v>0</v>
      </c>
      <c r="AN399" s="316">
        <v>0</v>
      </c>
      <c r="AO399" s="316">
        <v>0</v>
      </c>
      <c r="AP399" s="316">
        <v>0</v>
      </c>
      <c r="AQ399" s="312">
        <v>4615384.6153999995</v>
      </c>
      <c r="AR399" s="312">
        <v>0</v>
      </c>
      <c r="AS399" s="312">
        <v>0</v>
      </c>
      <c r="AT399" s="312">
        <v>4615384.6153999995</v>
      </c>
      <c r="AU399" s="312">
        <v>0</v>
      </c>
      <c r="AV399" s="312">
        <v>0</v>
      </c>
      <c r="AW399" s="312">
        <v>0</v>
      </c>
      <c r="AX399" s="312">
        <v>0</v>
      </c>
      <c r="AY399" s="218">
        <v>0</v>
      </c>
      <c r="AZ399" s="312">
        <v>0</v>
      </c>
      <c r="BA399" s="218">
        <v>0</v>
      </c>
      <c r="BB399" s="312">
        <v>0</v>
      </c>
      <c r="BC399" s="312">
        <v>0</v>
      </c>
      <c r="BD399" s="312">
        <v>673846</v>
      </c>
      <c r="BE399" s="312">
        <v>673846</v>
      </c>
      <c r="BF399" s="218">
        <v>750347</v>
      </c>
      <c r="BG399" s="218">
        <v>0</v>
      </c>
      <c r="BH399" s="218">
        <v>0</v>
      </c>
      <c r="BI399" s="218">
        <v>0</v>
      </c>
      <c r="BJ399" s="218">
        <v>0</v>
      </c>
      <c r="BK399" s="218">
        <v>150000</v>
      </c>
      <c r="BL399" s="218">
        <v>0</v>
      </c>
      <c r="BM399" s="218">
        <v>0</v>
      </c>
      <c r="BN399" s="218">
        <v>0</v>
      </c>
      <c r="BO399" s="218">
        <v>0</v>
      </c>
      <c r="BP399" s="218">
        <v>0</v>
      </c>
      <c r="BQ399" s="312">
        <v>0</v>
      </c>
      <c r="BR399" s="218">
        <v>0</v>
      </c>
      <c r="BS399" s="312">
        <v>900347</v>
      </c>
      <c r="BT399" s="315">
        <v>6189577.6153999995</v>
      </c>
      <c r="BU399" s="312">
        <v>0</v>
      </c>
      <c r="BV399" s="312">
        <v>0</v>
      </c>
      <c r="BW399" s="312">
        <v>673846</v>
      </c>
      <c r="BX399" s="312">
        <v>11000000</v>
      </c>
      <c r="BY399" s="312">
        <v>0</v>
      </c>
      <c r="BZ399" s="312">
        <v>0</v>
      </c>
      <c r="CA399" s="312">
        <v>400000</v>
      </c>
      <c r="CB399" s="312">
        <v>50000</v>
      </c>
      <c r="CC399" s="312">
        <v>75000</v>
      </c>
      <c r="CD399" s="312">
        <v>0</v>
      </c>
      <c r="CE399" s="312">
        <v>525000</v>
      </c>
      <c r="CF399" s="312">
        <v>12198846</v>
      </c>
      <c r="CG399" s="312">
        <v>0</v>
      </c>
      <c r="CH399" s="312">
        <v>0</v>
      </c>
      <c r="CI399" s="312">
        <v>0</v>
      </c>
      <c r="CJ399" s="312">
        <v>0</v>
      </c>
      <c r="CK399" s="312">
        <v>0</v>
      </c>
      <c r="CL399" s="312">
        <v>50000</v>
      </c>
      <c r="CM399" s="312">
        <v>0</v>
      </c>
      <c r="CN399" s="312">
        <v>0</v>
      </c>
      <c r="CO399" s="312">
        <v>0</v>
      </c>
      <c r="CP399" s="312">
        <v>0</v>
      </c>
      <c r="CQ399" s="312">
        <v>50000</v>
      </c>
      <c r="CR399" s="312">
        <v>5614578</v>
      </c>
      <c r="CS399" s="312">
        <v>0</v>
      </c>
      <c r="CT399" s="315">
        <v>5614578</v>
      </c>
      <c r="CU399" s="312">
        <v>850000</v>
      </c>
      <c r="CV399" s="312">
        <v>0</v>
      </c>
      <c r="CW399" s="312">
        <v>150000</v>
      </c>
      <c r="CX399" s="312"/>
      <c r="CY399" s="312">
        <v>0</v>
      </c>
      <c r="CZ399" s="312">
        <v>1000000</v>
      </c>
      <c r="DA399" s="312">
        <v>1525000</v>
      </c>
      <c r="DB399" s="312">
        <v>100000</v>
      </c>
      <c r="DC399" s="312">
        <v>7289578</v>
      </c>
      <c r="DD399" s="312"/>
      <c r="DE399" s="312" t="s">
        <v>980</v>
      </c>
      <c r="DF399" s="312">
        <v>416666.66666666698</v>
      </c>
      <c r="DG399" s="310" t="s">
        <v>135</v>
      </c>
      <c r="DH399" s="310" t="s">
        <v>1235</v>
      </c>
      <c r="DI399" s="310" t="s">
        <v>1236</v>
      </c>
      <c r="DJ399" s="312"/>
      <c r="DK399" s="312"/>
      <c r="DL399" s="312"/>
      <c r="DM399" s="310"/>
      <c r="DN399" s="312"/>
      <c r="DO399" s="312"/>
      <c r="DP399" s="312"/>
      <c r="DQ399" s="312"/>
      <c r="DR399" s="317"/>
      <c r="DS399" s="317"/>
      <c r="DT399" s="305"/>
    </row>
    <row r="400" spans="1:124" s="304" customFormat="1" ht="20.25" customHeight="1" x14ac:dyDescent="0.35">
      <c r="A400" s="307">
        <v>397</v>
      </c>
      <c r="B400" s="307" t="s">
        <v>1092</v>
      </c>
      <c r="C400" s="308" t="s">
        <v>517</v>
      </c>
      <c r="D400" s="308" t="s">
        <v>192</v>
      </c>
      <c r="E400" s="308" t="s">
        <v>487</v>
      </c>
      <c r="F400" s="307" t="s">
        <v>151</v>
      </c>
      <c r="G400" s="308" t="s">
        <v>487</v>
      </c>
      <c r="H400" s="308" t="s">
        <v>129</v>
      </c>
      <c r="I400" s="308" t="s">
        <v>179</v>
      </c>
      <c r="J400" s="308" t="s">
        <v>131</v>
      </c>
      <c r="K400" s="308" t="s">
        <v>132</v>
      </c>
      <c r="L400" s="318">
        <v>44287</v>
      </c>
      <c r="M400" s="309"/>
      <c r="N400" s="309"/>
      <c r="O400" s="318"/>
      <c r="P400" s="310" t="s">
        <v>133</v>
      </c>
      <c r="Q400" s="311" t="s">
        <v>774</v>
      </c>
      <c r="R400" s="310" t="s">
        <v>134</v>
      </c>
      <c r="S400" s="312">
        <v>0</v>
      </c>
      <c r="T400" s="312">
        <v>5000000</v>
      </c>
      <c r="U400" s="312"/>
      <c r="V400" s="313">
        <v>5000000</v>
      </c>
      <c r="W400" s="312">
        <v>0</v>
      </c>
      <c r="X400" s="312">
        <v>0</v>
      </c>
      <c r="Y400" s="312">
        <v>0</v>
      </c>
      <c r="Z400" s="314">
        <v>0</v>
      </c>
      <c r="AA400" s="312">
        <v>0</v>
      </c>
      <c r="AB400" s="312">
        <v>730000</v>
      </c>
      <c r="AC400" s="315">
        <v>730000</v>
      </c>
      <c r="AD400" s="312" t="s">
        <v>1246</v>
      </c>
      <c r="AE400" s="316">
        <v>26</v>
      </c>
      <c r="AF400" s="316">
        <v>26</v>
      </c>
      <c r="AG400" s="316">
        <v>0</v>
      </c>
      <c r="AH400" s="316">
        <v>0</v>
      </c>
      <c r="AI400" s="316">
        <v>0</v>
      </c>
      <c r="AJ400" s="316">
        <v>26</v>
      </c>
      <c r="AK400" s="316">
        <v>0</v>
      </c>
      <c r="AL400" s="316">
        <v>20</v>
      </c>
      <c r="AM400" s="316">
        <v>0</v>
      </c>
      <c r="AN400" s="316">
        <v>20</v>
      </c>
      <c r="AO400" s="316">
        <v>40</v>
      </c>
      <c r="AP400" s="316">
        <v>20</v>
      </c>
      <c r="AQ400" s="312">
        <v>5000000</v>
      </c>
      <c r="AR400" s="312">
        <v>0</v>
      </c>
      <c r="AS400" s="312">
        <v>961538</v>
      </c>
      <c r="AT400" s="312">
        <v>5961538</v>
      </c>
      <c r="AU400" s="312">
        <v>0</v>
      </c>
      <c r="AV400" s="312">
        <v>0</v>
      </c>
      <c r="AW400" s="312">
        <v>0</v>
      </c>
      <c r="AX400" s="312">
        <v>0</v>
      </c>
      <c r="AY400" s="218">
        <v>0</v>
      </c>
      <c r="AZ400" s="312">
        <v>0</v>
      </c>
      <c r="BA400" s="218">
        <v>0</v>
      </c>
      <c r="BB400" s="312">
        <v>0</v>
      </c>
      <c r="BC400" s="312">
        <v>0</v>
      </c>
      <c r="BD400" s="312">
        <v>730000</v>
      </c>
      <c r="BE400" s="312">
        <v>730000</v>
      </c>
      <c r="BF400" s="218">
        <v>780838</v>
      </c>
      <c r="BG400" s="218">
        <v>0</v>
      </c>
      <c r="BH400" s="218">
        <v>0</v>
      </c>
      <c r="BI400" s="218">
        <v>0</v>
      </c>
      <c r="BJ400" s="218">
        <v>0</v>
      </c>
      <c r="BK400" s="218">
        <v>130000</v>
      </c>
      <c r="BL400" s="218">
        <v>0</v>
      </c>
      <c r="BM400" s="218">
        <v>0</v>
      </c>
      <c r="BN400" s="218">
        <v>0</v>
      </c>
      <c r="BO400" s="218">
        <v>0</v>
      </c>
      <c r="BP400" s="218">
        <v>0</v>
      </c>
      <c r="BQ400" s="312">
        <v>0</v>
      </c>
      <c r="BR400" s="218">
        <v>0</v>
      </c>
      <c r="BS400" s="312">
        <v>910838</v>
      </c>
      <c r="BT400" s="315">
        <v>7602376</v>
      </c>
      <c r="BU400" s="312">
        <v>480769.23080000002</v>
      </c>
      <c r="BV400" s="312">
        <v>0</v>
      </c>
      <c r="BW400" s="312">
        <v>730000</v>
      </c>
      <c r="BX400" s="312">
        <v>11000000</v>
      </c>
      <c r="BY400" s="312">
        <v>0</v>
      </c>
      <c r="BZ400" s="312">
        <v>0</v>
      </c>
      <c r="CA400" s="312">
        <v>400000</v>
      </c>
      <c r="CB400" s="312">
        <v>50000</v>
      </c>
      <c r="CC400" s="312">
        <v>75000</v>
      </c>
      <c r="CD400" s="312">
        <v>0</v>
      </c>
      <c r="CE400" s="312">
        <v>525000</v>
      </c>
      <c r="CF400" s="312">
        <v>12735769.230799999</v>
      </c>
      <c r="CG400" s="312">
        <v>0</v>
      </c>
      <c r="CH400" s="312">
        <v>0</v>
      </c>
      <c r="CI400" s="312">
        <v>0</v>
      </c>
      <c r="CJ400" s="312">
        <v>0</v>
      </c>
      <c r="CK400" s="312">
        <v>0</v>
      </c>
      <c r="CL400" s="312">
        <v>50000</v>
      </c>
      <c r="CM400" s="312">
        <v>0</v>
      </c>
      <c r="CN400" s="312">
        <v>0</v>
      </c>
      <c r="CO400" s="312">
        <v>0</v>
      </c>
      <c r="CP400" s="312">
        <v>0</v>
      </c>
      <c r="CQ400" s="312">
        <v>50000</v>
      </c>
      <c r="CR400" s="312">
        <v>7027376</v>
      </c>
      <c r="CS400" s="312">
        <v>0</v>
      </c>
      <c r="CT400" s="315">
        <v>7027376</v>
      </c>
      <c r="CU400" s="312">
        <v>850000</v>
      </c>
      <c r="CV400" s="312">
        <v>0</v>
      </c>
      <c r="CW400" s="312">
        <v>150000</v>
      </c>
      <c r="CX400" s="312"/>
      <c r="CY400" s="312">
        <v>0</v>
      </c>
      <c r="CZ400" s="312">
        <v>1000000</v>
      </c>
      <c r="DA400" s="312">
        <v>1525000</v>
      </c>
      <c r="DB400" s="312">
        <v>100000</v>
      </c>
      <c r="DC400" s="312">
        <v>8702376</v>
      </c>
      <c r="DD400" s="312"/>
      <c r="DE400" s="312" t="s">
        <v>980</v>
      </c>
      <c r="DF400" s="312">
        <v>416666.66666666698</v>
      </c>
      <c r="DG400" s="310" t="s">
        <v>135</v>
      </c>
      <c r="DH400" s="310" t="s">
        <v>1235</v>
      </c>
      <c r="DI400" s="310" t="s">
        <v>1236</v>
      </c>
      <c r="DJ400" s="312"/>
      <c r="DK400" s="312"/>
      <c r="DL400" s="312"/>
      <c r="DM400" s="310"/>
      <c r="DN400" s="312"/>
      <c r="DO400" s="312"/>
      <c r="DP400" s="312"/>
      <c r="DQ400" s="312"/>
      <c r="DR400" s="317"/>
      <c r="DS400" s="317"/>
      <c r="DT400" s="305"/>
    </row>
    <row r="401" spans="1:124" s="304" customFormat="1" ht="20.25" customHeight="1" x14ac:dyDescent="0.35">
      <c r="A401" s="307">
        <v>398</v>
      </c>
      <c r="B401" s="307" t="s">
        <v>1093</v>
      </c>
      <c r="C401" s="308" t="s">
        <v>518</v>
      </c>
      <c r="D401" s="308" t="s">
        <v>192</v>
      </c>
      <c r="E401" s="308" t="s">
        <v>487</v>
      </c>
      <c r="F401" s="307" t="s">
        <v>151</v>
      </c>
      <c r="G401" s="308" t="s">
        <v>487</v>
      </c>
      <c r="H401" s="308" t="s">
        <v>129</v>
      </c>
      <c r="I401" s="308" t="s">
        <v>179</v>
      </c>
      <c r="J401" s="308" t="s">
        <v>131</v>
      </c>
      <c r="K401" s="308" t="s">
        <v>132</v>
      </c>
      <c r="L401" s="318">
        <v>44287</v>
      </c>
      <c r="M401" s="309"/>
      <c r="N401" s="309"/>
      <c r="O401" s="318"/>
      <c r="P401" s="310" t="s">
        <v>133</v>
      </c>
      <c r="Q401" s="311" t="s">
        <v>774</v>
      </c>
      <c r="R401" s="310" t="s">
        <v>134</v>
      </c>
      <c r="S401" s="312">
        <v>0</v>
      </c>
      <c r="T401" s="312">
        <v>5000000</v>
      </c>
      <c r="U401" s="312"/>
      <c r="V401" s="313">
        <v>5000000</v>
      </c>
      <c r="W401" s="312">
        <v>0</v>
      </c>
      <c r="X401" s="312">
        <v>0</v>
      </c>
      <c r="Y401" s="312">
        <v>0</v>
      </c>
      <c r="Z401" s="314">
        <v>0</v>
      </c>
      <c r="AA401" s="312">
        <v>0</v>
      </c>
      <c r="AB401" s="312">
        <v>730000</v>
      </c>
      <c r="AC401" s="315">
        <v>730000</v>
      </c>
      <c r="AD401" s="312" t="s">
        <v>1246</v>
      </c>
      <c r="AE401" s="316">
        <v>26</v>
      </c>
      <c r="AF401" s="316">
        <v>16</v>
      </c>
      <c r="AG401" s="316">
        <v>4</v>
      </c>
      <c r="AH401" s="316">
        <v>0</v>
      </c>
      <c r="AI401" s="316">
        <v>0</v>
      </c>
      <c r="AJ401" s="316">
        <v>20</v>
      </c>
      <c r="AK401" s="316">
        <v>0</v>
      </c>
      <c r="AL401" s="316">
        <v>0</v>
      </c>
      <c r="AM401" s="316">
        <v>0</v>
      </c>
      <c r="AN401" s="316">
        <v>0</v>
      </c>
      <c r="AO401" s="316">
        <v>0</v>
      </c>
      <c r="AP401" s="316">
        <v>0</v>
      </c>
      <c r="AQ401" s="312">
        <v>3846153.8462</v>
      </c>
      <c r="AR401" s="312">
        <v>0</v>
      </c>
      <c r="AS401" s="312">
        <v>0</v>
      </c>
      <c r="AT401" s="312">
        <v>3846153.8462</v>
      </c>
      <c r="AU401" s="312">
        <v>0</v>
      </c>
      <c r="AV401" s="312">
        <v>0</v>
      </c>
      <c r="AW401" s="312">
        <v>0</v>
      </c>
      <c r="AX401" s="312">
        <v>0</v>
      </c>
      <c r="AY401" s="218">
        <v>0</v>
      </c>
      <c r="AZ401" s="312">
        <v>0</v>
      </c>
      <c r="BA401" s="218">
        <v>0</v>
      </c>
      <c r="BB401" s="312">
        <v>0</v>
      </c>
      <c r="BC401" s="312">
        <v>0</v>
      </c>
      <c r="BD401" s="312">
        <v>449231</v>
      </c>
      <c r="BE401" s="312">
        <v>449231</v>
      </c>
      <c r="BF401" s="218">
        <v>0</v>
      </c>
      <c r="BG401" s="218">
        <v>0</v>
      </c>
      <c r="BH401" s="218">
        <v>0</v>
      </c>
      <c r="BI401" s="218">
        <v>0</v>
      </c>
      <c r="BJ401" s="218">
        <v>0</v>
      </c>
      <c r="BK401" s="218">
        <v>0</v>
      </c>
      <c r="BL401" s="218">
        <v>0</v>
      </c>
      <c r="BM401" s="218">
        <v>0</v>
      </c>
      <c r="BN401" s="218">
        <v>0</v>
      </c>
      <c r="BO401" s="218">
        <v>0</v>
      </c>
      <c r="BP401" s="218">
        <v>0</v>
      </c>
      <c r="BQ401" s="312">
        <v>0</v>
      </c>
      <c r="BR401" s="218">
        <v>0</v>
      </c>
      <c r="BS401" s="312">
        <v>0</v>
      </c>
      <c r="BT401" s="315">
        <v>4295384.8461999996</v>
      </c>
      <c r="BU401" s="312">
        <v>0</v>
      </c>
      <c r="BV401" s="312">
        <v>0</v>
      </c>
      <c r="BW401" s="312">
        <v>449231</v>
      </c>
      <c r="BX401" s="312">
        <v>11000000</v>
      </c>
      <c r="BY401" s="312">
        <v>0</v>
      </c>
      <c r="BZ401" s="312">
        <v>0</v>
      </c>
      <c r="CA401" s="312">
        <v>400000</v>
      </c>
      <c r="CB401" s="312">
        <v>50000</v>
      </c>
      <c r="CC401" s="312">
        <v>75000</v>
      </c>
      <c r="CD401" s="312">
        <v>0</v>
      </c>
      <c r="CE401" s="312">
        <v>525000</v>
      </c>
      <c r="CF401" s="312">
        <v>11974231</v>
      </c>
      <c r="CG401" s="312">
        <v>0</v>
      </c>
      <c r="CH401" s="312">
        <v>0</v>
      </c>
      <c r="CI401" s="312">
        <v>0</v>
      </c>
      <c r="CJ401" s="312">
        <v>0</v>
      </c>
      <c r="CK401" s="312">
        <v>0</v>
      </c>
      <c r="CL401" s="312">
        <v>50000</v>
      </c>
      <c r="CM401" s="312">
        <v>0</v>
      </c>
      <c r="CN401" s="312">
        <v>0</v>
      </c>
      <c r="CO401" s="312">
        <v>0</v>
      </c>
      <c r="CP401" s="312">
        <v>0</v>
      </c>
      <c r="CQ401" s="312">
        <v>50000</v>
      </c>
      <c r="CR401" s="312">
        <v>3720385</v>
      </c>
      <c r="CS401" s="312">
        <v>0</v>
      </c>
      <c r="CT401" s="315">
        <v>3720385</v>
      </c>
      <c r="CU401" s="312">
        <v>850000</v>
      </c>
      <c r="CV401" s="312">
        <v>0</v>
      </c>
      <c r="CW401" s="312">
        <v>150000</v>
      </c>
      <c r="CX401" s="312"/>
      <c r="CY401" s="312">
        <v>0</v>
      </c>
      <c r="CZ401" s="312">
        <v>1000000</v>
      </c>
      <c r="DA401" s="312">
        <v>1525000</v>
      </c>
      <c r="DB401" s="312">
        <v>100000</v>
      </c>
      <c r="DC401" s="312">
        <v>5395385</v>
      </c>
      <c r="DD401" s="312"/>
      <c r="DE401" s="312" t="s">
        <v>980</v>
      </c>
      <c r="DF401" s="312">
        <v>416666.66666666698</v>
      </c>
      <c r="DG401" s="310" t="s">
        <v>135</v>
      </c>
      <c r="DH401" s="310" t="s">
        <v>1235</v>
      </c>
      <c r="DI401" s="310" t="s">
        <v>1236</v>
      </c>
      <c r="DJ401" s="312"/>
      <c r="DK401" s="312"/>
      <c r="DL401" s="312"/>
      <c r="DM401" s="310"/>
      <c r="DN401" s="312"/>
      <c r="DO401" s="312"/>
      <c r="DP401" s="312"/>
      <c r="DQ401" s="312"/>
      <c r="DR401" s="317"/>
      <c r="DS401" s="317"/>
      <c r="DT401" s="305"/>
    </row>
    <row r="402" spans="1:124" s="304" customFormat="1" ht="20.25" customHeight="1" x14ac:dyDescent="0.35">
      <c r="A402" s="307">
        <v>399</v>
      </c>
      <c r="B402" s="307" t="s">
        <v>1094</v>
      </c>
      <c r="C402" s="308" t="s">
        <v>519</v>
      </c>
      <c r="D402" s="308" t="s">
        <v>192</v>
      </c>
      <c r="E402" s="308" t="s">
        <v>487</v>
      </c>
      <c r="F402" s="307" t="s">
        <v>151</v>
      </c>
      <c r="G402" s="308" t="s">
        <v>487</v>
      </c>
      <c r="H402" s="308" t="s">
        <v>129</v>
      </c>
      <c r="I402" s="308" t="s">
        <v>179</v>
      </c>
      <c r="J402" s="308" t="s">
        <v>131</v>
      </c>
      <c r="K402" s="308" t="s">
        <v>132</v>
      </c>
      <c r="L402" s="318">
        <v>44287</v>
      </c>
      <c r="M402" s="309"/>
      <c r="N402" s="309"/>
      <c r="O402" s="318"/>
      <c r="P402" s="310" t="s">
        <v>133</v>
      </c>
      <c r="Q402" s="311" t="s">
        <v>774</v>
      </c>
      <c r="R402" s="310" t="s">
        <v>134</v>
      </c>
      <c r="S402" s="312">
        <v>0</v>
      </c>
      <c r="T402" s="312">
        <v>5000000</v>
      </c>
      <c r="U402" s="312"/>
      <c r="V402" s="313">
        <v>5000000</v>
      </c>
      <c r="W402" s="312">
        <v>0</v>
      </c>
      <c r="X402" s="312">
        <v>0</v>
      </c>
      <c r="Y402" s="312">
        <v>0</v>
      </c>
      <c r="Z402" s="314">
        <v>0</v>
      </c>
      <c r="AA402" s="312">
        <v>0</v>
      </c>
      <c r="AB402" s="312">
        <v>730000</v>
      </c>
      <c r="AC402" s="315">
        <v>730000</v>
      </c>
      <c r="AD402" s="312" t="s">
        <v>1246</v>
      </c>
      <c r="AE402" s="316">
        <v>26</v>
      </c>
      <c r="AF402" s="316">
        <v>23.5</v>
      </c>
      <c r="AG402" s="316">
        <v>1</v>
      </c>
      <c r="AH402" s="316">
        <v>0</v>
      </c>
      <c r="AI402" s="316">
        <v>0</v>
      </c>
      <c r="AJ402" s="316">
        <v>24.5</v>
      </c>
      <c r="AK402" s="316">
        <v>0</v>
      </c>
      <c r="AL402" s="316">
        <v>0</v>
      </c>
      <c r="AM402" s="316">
        <v>0</v>
      </c>
      <c r="AN402" s="316">
        <v>0</v>
      </c>
      <c r="AO402" s="316">
        <v>0</v>
      </c>
      <c r="AP402" s="316">
        <v>0</v>
      </c>
      <c r="AQ402" s="312">
        <v>4711538.4615000002</v>
      </c>
      <c r="AR402" s="312">
        <v>0</v>
      </c>
      <c r="AS402" s="312">
        <v>0</v>
      </c>
      <c r="AT402" s="312">
        <v>4711538.4615000002</v>
      </c>
      <c r="AU402" s="312">
        <v>0</v>
      </c>
      <c r="AV402" s="312">
        <v>0</v>
      </c>
      <c r="AW402" s="312">
        <v>0</v>
      </c>
      <c r="AX402" s="312">
        <v>0</v>
      </c>
      <c r="AY402" s="218">
        <v>0</v>
      </c>
      <c r="AZ402" s="312">
        <v>0</v>
      </c>
      <c r="BA402" s="218">
        <v>0</v>
      </c>
      <c r="BB402" s="312">
        <v>0</v>
      </c>
      <c r="BC402" s="312">
        <v>0</v>
      </c>
      <c r="BD402" s="312">
        <v>659808</v>
      </c>
      <c r="BE402" s="312">
        <v>659808</v>
      </c>
      <c r="BF402" s="218">
        <v>100000</v>
      </c>
      <c r="BG402" s="218">
        <v>0</v>
      </c>
      <c r="BH402" s="218">
        <v>0</v>
      </c>
      <c r="BI402" s="218">
        <v>0</v>
      </c>
      <c r="BJ402" s="218">
        <v>0</v>
      </c>
      <c r="BK402" s="218">
        <v>0</v>
      </c>
      <c r="BL402" s="218">
        <v>0</v>
      </c>
      <c r="BM402" s="218">
        <v>0</v>
      </c>
      <c r="BN402" s="218">
        <v>0</v>
      </c>
      <c r="BO402" s="218">
        <v>0</v>
      </c>
      <c r="BP402" s="218">
        <v>0</v>
      </c>
      <c r="BQ402" s="312">
        <v>0</v>
      </c>
      <c r="BR402" s="218">
        <v>0</v>
      </c>
      <c r="BS402" s="312">
        <v>100000</v>
      </c>
      <c r="BT402" s="315">
        <v>5471346.4615000002</v>
      </c>
      <c r="BU402" s="312">
        <v>0</v>
      </c>
      <c r="BV402" s="312">
        <v>0</v>
      </c>
      <c r="BW402" s="312">
        <v>659808</v>
      </c>
      <c r="BX402" s="312">
        <v>11000000</v>
      </c>
      <c r="BY402" s="312">
        <v>0</v>
      </c>
      <c r="BZ402" s="312">
        <v>0</v>
      </c>
      <c r="CA402" s="312">
        <v>400000</v>
      </c>
      <c r="CB402" s="312">
        <v>50000</v>
      </c>
      <c r="CC402" s="312">
        <v>75000</v>
      </c>
      <c r="CD402" s="312">
        <v>0</v>
      </c>
      <c r="CE402" s="312">
        <v>525000</v>
      </c>
      <c r="CF402" s="312">
        <v>12184808</v>
      </c>
      <c r="CG402" s="312">
        <v>0</v>
      </c>
      <c r="CH402" s="312">
        <v>0</v>
      </c>
      <c r="CI402" s="312">
        <v>0</v>
      </c>
      <c r="CJ402" s="312">
        <v>0</v>
      </c>
      <c r="CK402" s="312">
        <v>0</v>
      </c>
      <c r="CL402" s="312">
        <v>50000</v>
      </c>
      <c r="CM402" s="312">
        <v>0</v>
      </c>
      <c r="CN402" s="312">
        <v>0</v>
      </c>
      <c r="CO402" s="312">
        <v>0</v>
      </c>
      <c r="CP402" s="312">
        <v>0</v>
      </c>
      <c r="CQ402" s="312">
        <v>50000</v>
      </c>
      <c r="CR402" s="312">
        <v>4896346</v>
      </c>
      <c r="CS402" s="312">
        <v>0</v>
      </c>
      <c r="CT402" s="315">
        <v>4896346</v>
      </c>
      <c r="CU402" s="312">
        <v>850000</v>
      </c>
      <c r="CV402" s="312">
        <v>0</v>
      </c>
      <c r="CW402" s="312">
        <v>150000</v>
      </c>
      <c r="CX402" s="312"/>
      <c r="CY402" s="312">
        <v>0</v>
      </c>
      <c r="CZ402" s="312">
        <v>1000000</v>
      </c>
      <c r="DA402" s="312">
        <v>1525000</v>
      </c>
      <c r="DB402" s="312">
        <v>100000</v>
      </c>
      <c r="DC402" s="312">
        <v>6571346</v>
      </c>
      <c r="DD402" s="312"/>
      <c r="DE402" s="312" t="s">
        <v>980</v>
      </c>
      <c r="DF402" s="312">
        <v>416666.66666666698</v>
      </c>
      <c r="DG402" s="310" t="s">
        <v>135</v>
      </c>
      <c r="DH402" s="310" t="s">
        <v>1235</v>
      </c>
      <c r="DI402" s="310" t="s">
        <v>1236</v>
      </c>
      <c r="DJ402" s="312"/>
      <c r="DK402" s="312"/>
      <c r="DL402" s="312"/>
      <c r="DM402" s="310"/>
      <c r="DN402" s="312"/>
      <c r="DO402" s="312"/>
      <c r="DP402" s="312"/>
      <c r="DQ402" s="312"/>
      <c r="DR402" s="317"/>
      <c r="DS402" s="317"/>
      <c r="DT402" s="305"/>
    </row>
    <row r="403" spans="1:124" s="304" customFormat="1" ht="20.25" customHeight="1" x14ac:dyDescent="0.35">
      <c r="A403" s="307">
        <v>400</v>
      </c>
      <c r="B403" s="307" t="s">
        <v>1106</v>
      </c>
      <c r="C403" s="308" t="s">
        <v>520</v>
      </c>
      <c r="D403" s="308" t="s">
        <v>192</v>
      </c>
      <c r="E403" s="308" t="s">
        <v>487</v>
      </c>
      <c r="F403" s="307" t="s">
        <v>151</v>
      </c>
      <c r="G403" s="308" t="s">
        <v>487</v>
      </c>
      <c r="H403" s="308" t="s">
        <v>129</v>
      </c>
      <c r="I403" s="308" t="s">
        <v>179</v>
      </c>
      <c r="J403" s="308" t="s">
        <v>131</v>
      </c>
      <c r="K403" s="308" t="s">
        <v>132</v>
      </c>
      <c r="L403" s="318">
        <v>44291</v>
      </c>
      <c r="M403" s="309"/>
      <c r="N403" s="309"/>
      <c r="O403" s="318"/>
      <c r="P403" s="310" t="s">
        <v>133</v>
      </c>
      <c r="Q403" s="311" t="s">
        <v>774</v>
      </c>
      <c r="R403" s="310" t="s">
        <v>134</v>
      </c>
      <c r="S403" s="312">
        <v>0</v>
      </c>
      <c r="T403" s="312">
        <v>5000000</v>
      </c>
      <c r="U403" s="312"/>
      <c r="V403" s="313">
        <v>5000000</v>
      </c>
      <c r="W403" s="312">
        <v>0</v>
      </c>
      <c r="X403" s="312">
        <v>0</v>
      </c>
      <c r="Y403" s="312">
        <v>0</v>
      </c>
      <c r="Z403" s="314">
        <v>0</v>
      </c>
      <c r="AA403" s="312">
        <v>0</v>
      </c>
      <c r="AB403" s="312">
        <v>730000</v>
      </c>
      <c r="AC403" s="315">
        <v>730000</v>
      </c>
      <c r="AD403" s="312" t="s">
        <v>1246</v>
      </c>
      <c r="AE403" s="316">
        <v>26</v>
      </c>
      <c r="AF403" s="316">
        <v>25</v>
      </c>
      <c r="AG403" s="316">
        <v>0.5</v>
      </c>
      <c r="AH403" s="316">
        <v>0</v>
      </c>
      <c r="AI403" s="316">
        <v>0</v>
      </c>
      <c r="AJ403" s="316">
        <v>25.5</v>
      </c>
      <c r="AK403" s="316">
        <v>0</v>
      </c>
      <c r="AL403" s="316">
        <v>16</v>
      </c>
      <c r="AM403" s="316">
        <v>0</v>
      </c>
      <c r="AN403" s="316">
        <v>16</v>
      </c>
      <c r="AO403" s="316">
        <v>32</v>
      </c>
      <c r="AP403" s="316">
        <v>16</v>
      </c>
      <c r="AQ403" s="312">
        <v>4903846.1538000004</v>
      </c>
      <c r="AR403" s="312">
        <v>0</v>
      </c>
      <c r="AS403" s="312">
        <v>769231</v>
      </c>
      <c r="AT403" s="312">
        <v>5673077.1538000004</v>
      </c>
      <c r="AU403" s="312">
        <v>0</v>
      </c>
      <c r="AV403" s="312">
        <v>0</v>
      </c>
      <c r="AW403" s="312">
        <v>0</v>
      </c>
      <c r="AX403" s="312">
        <v>0</v>
      </c>
      <c r="AY403" s="218">
        <v>0</v>
      </c>
      <c r="AZ403" s="312">
        <v>0</v>
      </c>
      <c r="BA403" s="218">
        <v>0</v>
      </c>
      <c r="BB403" s="312">
        <v>0</v>
      </c>
      <c r="BC403" s="312">
        <v>0</v>
      </c>
      <c r="BD403" s="312">
        <v>701923</v>
      </c>
      <c r="BE403" s="312">
        <v>701923</v>
      </c>
      <c r="BF403" s="218">
        <v>747102</v>
      </c>
      <c r="BG403" s="218">
        <v>0</v>
      </c>
      <c r="BH403" s="218">
        <v>0</v>
      </c>
      <c r="BI403" s="218">
        <v>0</v>
      </c>
      <c r="BJ403" s="218">
        <v>0</v>
      </c>
      <c r="BK403" s="218">
        <v>250000</v>
      </c>
      <c r="BL403" s="218">
        <v>0</v>
      </c>
      <c r="BM403" s="218">
        <v>0</v>
      </c>
      <c r="BN403" s="218">
        <v>0</v>
      </c>
      <c r="BO403" s="218">
        <v>0</v>
      </c>
      <c r="BP403" s="218">
        <v>0</v>
      </c>
      <c r="BQ403" s="312">
        <v>0</v>
      </c>
      <c r="BR403" s="218">
        <v>0</v>
      </c>
      <c r="BS403" s="312">
        <v>997102</v>
      </c>
      <c r="BT403" s="315">
        <v>7372102.1538000004</v>
      </c>
      <c r="BU403" s="312">
        <v>384615.38459999999</v>
      </c>
      <c r="BV403" s="312">
        <v>0</v>
      </c>
      <c r="BW403" s="312">
        <v>701923</v>
      </c>
      <c r="BX403" s="312">
        <v>11000000</v>
      </c>
      <c r="BY403" s="312">
        <v>0</v>
      </c>
      <c r="BZ403" s="312">
        <v>0</v>
      </c>
      <c r="CA403" s="312">
        <v>400000</v>
      </c>
      <c r="CB403" s="312">
        <v>50000</v>
      </c>
      <c r="CC403" s="312">
        <v>75000</v>
      </c>
      <c r="CD403" s="312">
        <v>0</v>
      </c>
      <c r="CE403" s="312">
        <v>525000</v>
      </c>
      <c r="CF403" s="312">
        <v>12611538.3846</v>
      </c>
      <c r="CG403" s="312">
        <v>0</v>
      </c>
      <c r="CH403" s="312">
        <v>0</v>
      </c>
      <c r="CI403" s="312">
        <v>0</v>
      </c>
      <c r="CJ403" s="312">
        <v>0</v>
      </c>
      <c r="CK403" s="312">
        <v>0</v>
      </c>
      <c r="CL403" s="312">
        <v>50000</v>
      </c>
      <c r="CM403" s="312">
        <v>0</v>
      </c>
      <c r="CN403" s="312">
        <v>0</v>
      </c>
      <c r="CO403" s="312">
        <v>603000</v>
      </c>
      <c r="CP403" s="312">
        <v>0</v>
      </c>
      <c r="CQ403" s="312">
        <v>653000</v>
      </c>
      <c r="CR403" s="312">
        <v>6194102</v>
      </c>
      <c r="CS403" s="312">
        <v>0</v>
      </c>
      <c r="CT403" s="315">
        <v>6194102</v>
      </c>
      <c r="CU403" s="312">
        <v>850000</v>
      </c>
      <c r="CV403" s="312">
        <v>0</v>
      </c>
      <c r="CW403" s="312">
        <v>150000</v>
      </c>
      <c r="CX403" s="312"/>
      <c r="CY403" s="312">
        <v>0</v>
      </c>
      <c r="CZ403" s="312">
        <v>1000000</v>
      </c>
      <c r="DA403" s="312">
        <v>1525000</v>
      </c>
      <c r="DB403" s="312">
        <v>100000</v>
      </c>
      <c r="DC403" s="312">
        <v>8472102</v>
      </c>
      <c r="DD403" s="312"/>
      <c r="DE403" s="312" t="s">
        <v>980</v>
      </c>
      <c r="DF403" s="312">
        <v>416666.66666666698</v>
      </c>
      <c r="DG403" s="310" t="s">
        <v>135</v>
      </c>
      <c r="DH403" s="310" t="s">
        <v>1235</v>
      </c>
      <c r="DI403" s="310" t="s">
        <v>1236</v>
      </c>
      <c r="DJ403" s="312"/>
      <c r="DK403" s="312"/>
      <c r="DL403" s="312"/>
      <c r="DM403" s="310"/>
      <c r="DN403" s="312"/>
      <c r="DO403" s="312"/>
      <c r="DP403" s="312"/>
      <c r="DQ403" s="312"/>
      <c r="DR403" s="317"/>
      <c r="DS403" s="317"/>
      <c r="DT403" s="305"/>
    </row>
    <row r="404" spans="1:124" s="304" customFormat="1" ht="20.25" customHeight="1" x14ac:dyDescent="0.35">
      <c r="A404" s="307">
        <v>401</v>
      </c>
      <c r="B404" s="307" t="s">
        <v>1110</v>
      </c>
      <c r="C404" s="308" t="s">
        <v>521</v>
      </c>
      <c r="D404" s="308" t="s">
        <v>192</v>
      </c>
      <c r="E404" s="308" t="s">
        <v>487</v>
      </c>
      <c r="F404" s="307" t="s">
        <v>151</v>
      </c>
      <c r="G404" s="308" t="s">
        <v>487</v>
      </c>
      <c r="H404" s="308" t="s">
        <v>129</v>
      </c>
      <c r="I404" s="308" t="s">
        <v>179</v>
      </c>
      <c r="J404" s="308" t="s">
        <v>131</v>
      </c>
      <c r="K404" s="308" t="s">
        <v>132</v>
      </c>
      <c r="L404" s="318">
        <v>44301</v>
      </c>
      <c r="M404" s="309"/>
      <c r="N404" s="309"/>
      <c r="O404" s="318"/>
      <c r="P404" s="310" t="s">
        <v>133</v>
      </c>
      <c r="Q404" s="311" t="s">
        <v>774</v>
      </c>
      <c r="R404" s="310" t="s">
        <v>134</v>
      </c>
      <c r="S404" s="312">
        <v>0</v>
      </c>
      <c r="T404" s="312">
        <v>5000000</v>
      </c>
      <c r="U404" s="312"/>
      <c r="V404" s="313">
        <v>5000000</v>
      </c>
      <c r="W404" s="312">
        <v>0</v>
      </c>
      <c r="X404" s="312">
        <v>0</v>
      </c>
      <c r="Y404" s="312">
        <v>0</v>
      </c>
      <c r="Z404" s="314">
        <v>0</v>
      </c>
      <c r="AA404" s="312">
        <v>0</v>
      </c>
      <c r="AB404" s="312">
        <v>730000</v>
      </c>
      <c r="AC404" s="315">
        <v>730000</v>
      </c>
      <c r="AD404" s="312" t="s">
        <v>1246</v>
      </c>
      <c r="AE404" s="316">
        <v>26</v>
      </c>
      <c r="AF404" s="316">
        <v>23.5</v>
      </c>
      <c r="AG404" s="316">
        <v>2.5</v>
      </c>
      <c r="AH404" s="316">
        <v>0</v>
      </c>
      <c r="AI404" s="316">
        <v>0</v>
      </c>
      <c r="AJ404" s="316">
        <v>26</v>
      </c>
      <c r="AK404" s="316">
        <v>0</v>
      </c>
      <c r="AL404" s="316">
        <v>20</v>
      </c>
      <c r="AM404" s="316">
        <v>0</v>
      </c>
      <c r="AN404" s="316">
        <v>20</v>
      </c>
      <c r="AO404" s="316">
        <v>40</v>
      </c>
      <c r="AP404" s="316">
        <v>20</v>
      </c>
      <c r="AQ404" s="312">
        <v>5000000</v>
      </c>
      <c r="AR404" s="312">
        <v>0</v>
      </c>
      <c r="AS404" s="312">
        <v>961538</v>
      </c>
      <c r="AT404" s="312">
        <v>5961538</v>
      </c>
      <c r="AU404" s="312">
        <v>0</v>
      </c>
      <c r="AV404" s="312">
        <v>0</v>
      </c>
      <c r="AW404" s="312">
        <v>0</v>
      </c>
      <c r="AX404" s="312">
        <v>0</v>
      </c>
      <c r="AY404" s="218">
        <v>0</v>
      </c>
      <c r="AZ404" s="312">
        <v>0</v>
      </c>
      <c r="BA404" s="218">
        <v>0</v>
      </c>
      <c r="BB404" s="312">
        <v>0</v>
      </c>
      <c r="BC404" s="312">
        <v>0</v>
      </c>
      <c r="BD404" s="312">
        <v>659808</v>
      </c>
      <c r="BE404" s="312">
        <v>659808</v>
      </c>
      <c r="BF404" s="218">
        <v>1101252</v>
      </c>
      <c r="BG404" s="218">
        <v>0</v>
      </c>
      <c r="BH404" s="218">
        <v>0</v>
      </c>
      <c r="BI404" s="218">
        <v>0</v>
      </c>
      <c r="BJ404" s="218">
        <v>0</v>
      </c>
      <c r="BK404" s="218">
        <v>50000</v>
      </c>
      <c r="BL404" s="218">
        <v>0</v>
      </c>
      <c r="BM404" s="218">
        <v>0</v>
      </c>
      <c r="BN404" s="218">
        <v>0</v>
      </c>
      <c r="BO404" s="218">
        <v>0</v>
      </c>
      <c r="BP404" s="218">
        <v>0</v>
      </c>
      <c r="BQ404" s="312">
        <v>0</v>
      </c>
      <c r="BR404" s="218">
        <v>0</v>
      </c>
      <c r="BS404" s="312">
        <v>1151252</v>
      </c>
      <c r="BT404" s="315">
        <v>7772598</v>
      </c>
      <c r="BU404" s="312">
        <v>480769.23080000002</v>
      </c>
      <c r="BV404" s="312">
        <v>0</v>
      </c>
      <c r="BW404" s="312">
        <v>659808</v>
      </c>
      <c r="BX404" s="312">
        <v>11000000</v>
      </c>
      <c r="BY404" s="312">
        <v>0</v>
      </c>
      <c r="BZ404" s="312">
        <v>0</v>
      </c>
      <c r="CA404" s="312">
        <v>400000</v>
      </c>
      <c r="CB404" s="312">
        <v>50000</v>
      </c>
      <c r="CC404" s="312">
        <v>75000</v>
      </c>
      <c r="CD404" s="312">
        <v>0</v>
      </c>
      <c r="CE404" s="312">
        <v>525000</v>
      </c>
      <c r="CF404" s="312">
        <v>12665577.230799999</v>
      </c>
      <c r="CG404" s="312">
        <v>0</v>
      </c>
      <c r="CH404" s="312">
        <v>0</v>
      </c>
      <c r="CI404" s="312">
        <v>0</v>
      </c>
      <c r="CJ404" s="312">
        <v>0</v>
      </c>
      <c r="CK404" s="312">
        <v>0</v>
      </c>
      <c r="CL404" s="312">
        <v>50000</v>
      </c>
      <c r="CM404" s="312">
        <v>0</v>
      </c>
      <c r="CN404" s="312">
        <v>0</v>
      </c>
      <c r="CO404" s="312">
        <v>0</v>
      </c>
      <c r="CP404" s="312">
        <v>0</v>
      </c>
      <c r="CQ404" s="312">
        <v>50000</v>
      </c>
      <c r="CR404" s="312">
        <v>7197598</v>
      </c>
      <c r="CS404" s="312">
        <v>0</v>
      </c>
      <c r="CT404" s="315">
        <v>7197598</v>
      </c>
      <c r="CU404" s="312">
        <v>850000</v>
      </c>
      <c r="CV404" s="312">
        <v>0</v>
      </c>
      <c r="CW404" s="312">
        <v>150000</v>
      </c>
      <c r="CX404" s="312"/>
      <c r="CY404" s="312">
        <v>0</v>
      </c>
      <c r="CZ404" s="312">
        <v>1000000</v>
      </c>
      <c r="DA404" s="312">
        <v>1525000</v>
      </c>
      <c r="DB404" s="312">
        <v>100000</v>
      </c>
      <c r="DC404" s="312">
        <v>8872598</v>
      </c>
      <c r="DD404" s="312"/>
      <c r="DE404" s="312" t="s">
        <v>980</v>
      </c>
      <c r="DF404" s="312">
        <v>416666.66666666698</v>
      </c>
      <c r="DG404" s="310" t="s">
        <v>135</v>
      </c>
      <c r="DH404" s="310" t="s">
        <v>1235</v>
      </c>
      <c r="DI404" s="310" t="s">
        <v>1236</v>
      </c>
      <c r="DJ404" s="312"/>
      <c r="DK404" s="312"/>
      <c r="DL404" s="312"/>
      <c r="DM404" s="310"/>
      <c r="DN404" s="312"/>
      <c r="DO404" s="312"/>
      <c r="DP404" s="312"/>
      <c r="DQ404" s="312"/>
      <c r="DR404" s="317"/>
      <c r="DS404" s="317"/>
      <c r="DT404" s="305"/>
    </row>
    <row r="405" spans="1:124" s="304" customFormat="1" ht="20.25" customHeight="1" x14ac:dyDescent="0.35">
      <c r="A405" s="307">
        <v>402</v>
      </c>
      <c r="B405" s="307" t="s">
        <v>1112</v>
      </c>
      <c r="C405" s="308" t="s">
        <v>522</v>
      </c>
      <c r="D405" s="308" t="s">
        <v>192</v>
      </c>
      <c r="E405" s="308" t="s">
        <v>487</v>
      </c>
      <c r="F405" s="307" t="s">
        <v>151</v>
      </c>
      <c r="G405" s="308" t="s">
        <v>487</v>
      </c>
      <c r="H405" s="308" t="s">
        <v>129</v>
      </c>
      <c r="I405" s="308" t="s">
        <v>179</v>
      </c>
      <c r="J405" s="308" t="s">
        <v>131</v>
      </c>
      <c r="K405" s="308" t="s">
        <v>132</v>
      </c>
      <c r="L405" s="318">
        <v>44321</v>
      </c>
      <c r="M405" s="309"/>
      <c r="N405" s="309"/>
      <c r="O405" s="318"/>
      <c r="P405" s="310" t="s">
        <v>133</v>
      </c>
      <c r="Q405" s="311" t="s">
        <v>774</v>
      </c>
      <c r="R405" s="310" t="s">
        <v>134</v>
      </c>
      <c r="S405" s="312">
        <v>0</v>
      </c>
      <c r="T405" s="312">
        <v>5000000</v>
      </c>
      <c r="U405" s="312"/>
      <c r="V405" s="313">
        <v>5000000</v>
      </c>
      <c r="W405" s="312">
        <v>0</v>
      </c>
      <c r="X405" s="312">
        <v>0</v>
      </c>
      <c r="Y405" s="312">
        <v>0</v>
      </c>
      <c r="Z405" s="314">
        <v>0</v>
      </c>
      <c r="AA405" s="312">
        <v>0</v>
      </c>
      <c r="AB405" s="312">
        <v>730000</v>
      </c>
      <c r="AC405" s="315">
        <v>730000</v>
      </c>
      <c r="AD405" s="312" t="s">
        <v>1246</v>
      </c>
      <c r="AE405" s="316">
        <v>26</v>
      </c>
      <c r="AF405" s="316">
        <v>24.5</v>
      </c>
      <c r="AG405" s="316">
        <v>1.5</v>
      </c>
      <c r="AH405" s="316">
        <v>0</v>
      </c>
      <c r="AI405" s="316">
        <v>0</v>
      </c>
      <c r="AJ405" s="316">
        <v>26</v>
      </c>
      <c r="AK405" s="316">
        <v>0</v>
      </c>
      <c r="AL405" s="316">
        <v>20</v>
      </c>
      <c r="AM405" s="316">
        <v>0</v>
      </c>
      <c r="AN405" s="316">
        <v>20</v>
      </c>
      <c r="AO405" s="316">
        <v>40</v>
      </c>
      <c r="AP405" s="316">
        <v>20</v>
      </c>
      <c r="AQ405" s="312">
        <v>5000000</v>
      </c>
      <c r="AR405" s="312">
        <v>0</v>
      </c>
      <c r="AS405" s="312">
        <v>961538</v>
      </c>
      <c r="AT405" s="312">
        <v>5961538</v>
      </c>
      <c r="AU405" s="312">
        <v>0</v>
      </c>
      <c r="AV405" s="312">
        <v>0</v>
      </c>
      <c r="AW405" s="312">
        <v>0</v>
      </c>
      <c r="AX405" s="312">
        <v>0</v>
      </c>
      <c r="AY405" s="218">
        <v>0</v>
      </c>
      <c r="AZ405" s="312">
        <v>0</v>
      </c>
      <c r="BA405" s="218">
        <v>0</v>
      </c>
      <c r="BB405" s="312">
        <v>0</v>
      </c>
      <c r="BC405" s="312">
        <v>0</v>
      </c>
      <c r="BD405" s="312">
        <v>687885</v>
      </c>
      <c r="BE405" s="312">
        <v>687885</v>
      </c>
      <c r="BF405" s="218">
        <v>274871</v>
      </c>
      <c r="BG405" s="218">
        <v>0</v>
      </c>
      <c r="BH405" s="218">
        <v>0</v>
      </c>
      <c r="BI405" s="218">
        <v>0</v>
      </c>
      <c r="BJ405" s="218">
        <v>0</v>
      </c>
      <c r="BK405" s="218">
        <v>0</v>
      </c>
      <c r="BL405" s="218">
        <v>0</v>
      </c>
      <c r="BM405" s="218">
        <v>0</v>
      </c>
      <c r="BN405" s="218">
        <v>0</v>
      </c>
      <c r="BO405" s="218">
        <v>0</v>
      </c>
      <c r="BP405" s="218">
        <v>0</v>
      </c>
      <c r="BQ405" s="312">
        <v>0</v>
      </c>
      <c r="BR405" s="218">
        <v>0</v>
      </c>
      <c r="BS405" s="312">
        <v>274871</v>
      </c>
      <c r="BT405" s="315">
        <v>6924294</v>
      </c>
      <c r="BU405" s="312">
        <v>480769.23080000002</v>
      </c>
      <c r="BV405" s="312">
        <v>0</v>
      </c>
      <c r="BW405" s="312">
        <v>687885</v>
      </c>
      <c r="BX405" s="312">
        <v>11000000</v>
      </c>
      <c r="BY405" s="312">
        <v>0</v>
      </c>
      <c r="BZ405" s="312">
        <v>0</v>
      </c>
      <c r="CA405" s="312">
        <v>400000</v>
      </c>
      <c r="CB405" s="312">
        <v>50000</v>
      </c>
      <c r="CC405" s="312">
        <v>75000</v>
      </c>
      <c r="CD405" s="312">
        <v>0</v>
      </c>
      <c r="CE405" s="312">
        <v>525000</v>
      </c>
      <c r="CF405" s="312">
        <v>12693654.230799999</v>
      </c>
      <c r="CG405" s="312">
        <v>0</v>
      </c>
      <c r="CH405" s="312">
        <v>0</v>
      </c>
      <c r="CI405" s="312">
        <v>0</v>
      </c>
      <c r="CJ405" s="312">
        <v>0</v>
      </c>
      <c r="CK405" s="312">
        <v>0</v>
      </c>
      <c r="CL405" s="312">
        <v>50000</v>
      </c>
      <c r="CM405" s="312">
        <v>0</v>
      </c>
      <c r="CN405" s="312">
        <v>0</v>
      </c>
      <c r="CO405" s="312">
        <v>0</v>
      </c>
      <c r="CP405" s="312">
        <v>0</v>
      </c>
      <c r="CQ405" s="312">
        <v>50000</v>
      </c>
      <c r="CR405" s="312">
        <v>6349294</v>
      </c>
      <c r="CS405" s="312">
        <v>0</v>
      </c>
      <c r="CT405" s="315">
        <v>6349294</v>
      </c>
      <c r="CU405" s="312">
        <v>850000</v>
      </c>
      <c r="CV405" s="312">
        <v>0</v>
      </c>
      <c r="CW405" s="312">
        <v>150000</v>
      </c>
      <c r="CX405" s="312"/>
      <c r="CY405" s="312">
        <v>0</v>
      </c>
      <c r="CZ405" s="312">
        <v>1000000</v>
      </c>
      <c r="DA405" s="312">
        <v>1525000</v>
      </c>
      <c r="DB405" s="312">
        <v>100000</v>
      </c>
      <c r="DC405" s="312">
        <v>8024294</v>
      </c>
      <c r="DD405" s="312"/>
      <c r="DE405" s="312" t="s">
        <v>980</v>
      </c>
      <c r="DF405" s="312">
        <v>416666.66666666698</v>
      </c>
      <c r="DG405" s="310" t="s">
        <v>135</v>
      </c>
      <c r="DH405" s="310" t="s">
        <v>1235</v>
      </c>
      <c r="DI405" s="310" t="s">
        <v>1236</v>
      </c>
      <c r="DJ405" s="312"/>
      <c r="DK405" s="312"/>
      <c r="DL405" s="312"/>
      <c r="DM405" s="310"/>
      <c r="DN405" s="312"/>
      <c r="DO405" s="312"/>
      <c r="DP405" s="312"/>
      <c r="DQ405" s="312"/>
      <c r="DR405" s="317"/>
      <c r="DS405" s="317"/>
      <c r="DT405" s="305"/>
    </row>
    <row r="406" spans="1:124" s="304" customFormat="1" ht="20.25" customHeight="1" x14ac:dyDescent="0.35">
      <c r="A406" s="307">
        <v>403</v>
      </c>
      <c r="B406" s="307" t="s">
        <v>1115</v>
      </c>
      <c r="C406" s="308" t="s">
        <v>523</v>
      </c>
      <c r="D406" s="308" t="s">
        <v>192</v>
      </c>
      <c r="E406" s="308" t="s">
        <v>487</v>
      </c>
      <c r="F406" s="307" t="s">
        <v>151</v>
      </c>
      <c r="G406" s="308" t="s">
        <v>487</v>
      </c>
      <c r="H406" s="308" t="s">
        <v>129</v>
      </c>
      <c r="I406" s="308" t="s">
        <v>179</v>
      </c>
      <c r="J406" s="308" t="s">
        <v>131</v>
      </c>
      <c r="K406" s="308" t="s">
        <v>132</v>
      </c>
      <c r="L406" s="318">
        <v>44321</v>
      </c>
      <c r="M406" s="309"/>
      <c r="N406" s="309"/>
      <c r="O406" s="318"/>
      <c r="P406" s="310" t="s">
        <v>133</v>
      </c>
      <c r="Q406" s="311" t="s">
        <v>774</v>
      </c>
      <c r="R406" s="310" t="s">
        <v>134</v>
      </c>
      <c r="S406" s="312">
        <v>0</v>
      </c>
      <c r="T406" s="312">
        <v>5000000</v>
      </c>
      <c r="U406" s="312"/>
      <c r="V406" s="313">
        <v>5000000</v>
      </c>
      <c r="W406" s="312">
        <v>0</v>
      </c>
      <c r="X406" s="312">
        <v>0</v>
      </c>
      <c r="Y406" s="312">
        <v>0</v>
      </c>
      <c r="Z406" s="314">
        <v>0</v>
      </c>
      <c r="AA406" s="312">
        <v>0</v>
      </c>
      <c r="AB406" s="312">
        <v>730000</v>
      </c>
      <c r="AC406" s="315">
        <v>730000</v>
      </c>
      <c r="AD406" s="312" t="s">
        <v>1246</v>
      </c>
      <c r="AE406" s="316">
        <v>26</v>
      </c>
      <c r="AF406" s="316">
        <v>18.5</v>
      </c>
      <c r="AG406" s="316">
        <v>0</v>
      </c>
      <c r="AH406" s="316">
        <v>0</v>
      </c>
      <c r="AI406" s="316">
        <v>0</v>
      </c>
      <c r="AJ406" s="316">
        <v>18.5</v>
      </c>
      <c r="AK406" s="316">
        <v>0</v>
      </c>
      <c r="AL406" s="316">
        <v>0</v>
      </c>
      <c r="AM406" s="316">
        <v>0</v>
      </c>
      <c r="AN406" s="316">
        <v>0</v>
      </c>
      <c r="AO406" s="316">
        <v>0</v>
      </c>
      <c r="AP406" s="316">
        <v>0</v>
      </c>
      <c r="AQ406" s="312">
        <v>3557692.3076999998</v>
      </c>
      <c r="AR406" s="312">
        <v>-92308</v>
      </c>
      <c r="AS406" s="312">
        <v>0</v>
      </c>
      <c r="AT406" s="312">
        <v>3465384.3076999998</v>
      </c>
      <c r="AU406" s="312">
        <v>0</v>
      </c>
      <c r="AV406" s="312">
        <v>0</v>
      </c>
      <c r="AW406" s="312">
        <v>0</v>
      </c>
      <c r="AX406" s="312">
        <v>0</v>
      </c>
      <c r="AY406" s="218">
        <v>0</v>
      </c>
      <c r="AZ406" s="312">
        <v>0</v>
      </c>
      <c r="BA406" s="218">
        <v>0</v>
      </c>
      <c r="BB406" s="312">
        <v>0</v>
      </c>
      <c r="BC406" s="312">
        <v>0</v>
      </c>
      <c r="BD406" s="312">
        <v>519423</v>
      </c>
      <c r="BE406" s="312">
        <v>519423</v>
      </c>
      <c r="BF406" s="218">
        <v>395539</v>
      </c>
      <c r="BG406" s="218">
        <v>0</v>
      </c>
      <c r="BH406" s="218">
        <v>0</v>
      </c>
      <c r="BI406" s="218">
        <v>0</v>
      </c>
      <c r="BJ406" s="218">
        <v>0</v>
      </c>
      <c r="BK406" s="218">
        <v>100000</v>
      </c>
      <c r="BL406" s="218">
        <v>0</v>
      </c>
      <c r="BM406" s="218">
        <v>0</v>
      </c>
      <c r="BN406" s="218">
        <v>0</v>
      </c>
      <c r="BO406" s="218">
        <v>0</v>
      </c>
      <c r="BP406" s="218">
        <v>0</v>
      </c>
      <c r="BQ406" s="312">
        <v>0</v>
      </c>
      <c r="BR406" s="218">
        <v>0</v>
      </c>
      <c r="BS406" s="312">
        <v>495539</v>
      </c>
      <c r="BT406" s="315">
        <v>4480346.3076999998</v>
      </c>
      <c r="BU406" s="312">
        <v>0</v>
      </c>
      <c r="BV406" s="312">
        <v>0</v>
      </c>
      <c r="BW406" s="312">
        <v>519423</v>
      </c>
      <c r="BX406" s="312">
        <v>11000000</v>
      </c>
      <c r="BY406" s="312">
        <v>0</v>
      </c>
      <c r="BZ406" s="312">
        <v>0</v>
      </c>
      <c r="CA406" s="312">
        <v>400000</v>
      </c>
      <c r="CB406" s="312">
        <v>50000</v>
      </c>
      <c r="CC406" s="312">
        <v>75000</v>
      </c>
      <c r="CD406" s="312">
        <v>0</v>
      </c>
      <c r="CE406" s="312">
        <v>525000</v>
      </c>
      <c r="CF406" s="312">
        <v>12044423</v>
      </c>
      <c r="CG406" s="312">
        <v>0</v>
      </c>
      <c r="CH406" s="312">
        <v>0</v>
      </c>
      <c r="CI406" s="312">
        <v>0</v>
      </c>
      <c r="CJ406" s="312">
        <v>0</v>
      </c>
      <c r="CK406" s="312">
        <v>0</v>
      </c>
      <c r="CL406" s="312">
        <v>0</v>
      </c>
      <c r="CM406" s="312">
        <v>0</v>
      </c>
      <c r="CN406" s="312">
        <v>0</v>
      </c>
      <c r="CO406" s="312">
        <v>0</v>
      </c>
      <c r="CP406" s="312">
        <v>0</v>
      </c>
      <c r="CQ406" s="312">
        <v>0</v>
      </c>
      <c r="CR406" s="312">
        <v>3955346</v>
      </c>
      <c r="CS406" s="312">
        <v>0</v>
      </c>
      <c r="CT406" s="315">
        <v>3955346</v>
      </c>
      <c r="CU406" s="312">
        <v>850000</v>
      </c>
      <c r="CV406" s="312">
        <v>0</v>
      </c>
      <c r="CW406" s="312">
        <v>150000</v>
      </c>
      <c r="CX406" s="312"/>
      <c r="CY406" s="312">
        <v>0</v>
      </c>
      <c r="CZ406" s="312">
        <v>1000000</v>
      </c>
      <c r="DA406" s="312">
        <v>1525000</v>
      </c>
      <c r="DB406" s="312">
        <v>100000</v>
      </c>
      <c r="DC406" s="312">
        <v>5580346</v>
      </c>
      <c r="DD406" s="312"/>
      <c r="DE406" s="312" t="s">
        <v>980</v>
      </c>
      <c r="DF406" s="312">
        <v>416666.66666666698</v>
      </c>
      <c r="DG406" s="310" t="s">
        <v>135</v>
      </c>
      <c r="DH406" s="310" t="s">
        <v>1235</v>
      </c>
      <c r="DI406" s="310" t="s">
        <v>1236</v>
      </c>
      <c r="DJ406" s="312"/>
      <c r="DK406" s="312"/>
      <c r="DL406" s="312"/>
      <c r="DM406" s="310"/>
      <c r="DN406" s="312"/>
      <c r="DO406" s="312"/>
      <c r="DP406" s="312"/>
      <c r="DQ406" s="312"/>
      <c r="DR406" s="317"/>
      <c r="DS406" s="317"/>
      <c r="DT406" s="305"/>
    </row>
    <row r="407" spans="1:124" s="304" customFormat="1" ht="20.25" customHeight="1" x14ac:dyDescent="0.35">
      <c r="A407" s="307">
        <v>404</v>
      </c>
      <c r="B407" s="307" t="s">
        <v>1127</v>
      </c>
      <c r="C407" s="308" t="s">
        <v>524</v>
      </c>
      <c r="D407" s="308" t="s">
        <v>192</v>
      </c>
      <c r="E407" s="308" t="s">
        <v>487</v>
      </c>
      <c r="F407" s="307" t="s">
        <v>151</v>
      </c>
      <c r="G407" s="308" t="s">
        <v>487</v>
      </c>
      <c r="H407" s="308" t="s">
        <v>129</v>
      </c>
      <c r="I407" s="308" t="s">
        <v>179</v>
      </c>
      <c r="J407" s="308" t="s">
        <v>131</v>
      </c>
      <c r="K407" s="308" t="s">
        <v>198</v>
      </c>
      <c r="L407" s="318">
        <v>44495</v>
      </c>
      <c r="M407" s="309"/>
      <c r="N407" s="309"/>
      <c r="O407" s="318">
        <v>44556</v>
      </c>
      <c r="P407" s="310" t="s">
        <v>247</v>
      </c>
      <c r="Q407" s="311" t="s">
        <v>1256</v>
      </c>
      <c r="R407" s="310" t="s">
        <v>134</v>
      </c>
      <c r="S407" s="312">
        <v>0</v>
      </c>
      <c r="T407" s="312">
        <v>5000000</v>
      </c>
      <c r="U407" s="312"/>
      <c r="V407" s="313">
        <v>5000000</v>
      </c>
      <c r="W407" s="312">
        <v>0</v>
      </c>
      <c r="X407" s="312">
        <v>0</v>
      </c>
      <c r="Y407" s="312">
        <v>0</v>
      </c>
      <c r="Z407" s="314">
        <v>0</v>
      </c>
      <c r="AA407" s="312">
        <v>0</v>
      </c>
      <c r="AB407" s="312">
        <v>730000</v>
      </c>
      <c r="AC407" s="315">
        <v>730000</v>
      </c>
      <c r="AD407" s="312" t="s">
        <v>1246</v>
      </c>
      <c r="AE407" s="316">
        <v>26</v>
      </c>
      <c r="AF407" s="316">
        <v>17</v>
      </c>
      <c r="AG407" s="316">
        <v>0</v>
      </c>
      <c r="AH407" s="316">
        <v>0</v>
      </c>
      <c r="AI407" s="316">
        <v>0</v>
      </c>
      <c r="AJ407" s="316">
        <v>17</v>
      </c>
      <c r="AK407" s="316">
        <v>0</v>
      </c>
      <c r="AL407" s="316">
        <v>0</v>
      </c>
      <c r="AM407" s="316">
        <v>0</v>
      </c>
      <c r="AN407" s="316">
        <v>0</v>
      </c>
      <c r="AO407" s="316">
        <v>0</v>
      </c>
      <c r="AP407" s="316">
        <v>0</v>
      </c>
      <c r="AQ407" s="312">
        <v>3269230.7692</v>
      </c>
      <c r="AR407" s="312">
        <v>0</v>
      </c>
      <c r="AS407" s="312">
        <v>0</v>
      </c>
      <c r="AT407" s="312">
        <v>3269230.7692</v>
      </c>
      <c r="AU407" s="312">
        <v>0</v>
      </c>
      <c r="AV407" s="312">
        <v>0</v>
      </c>
      <c r="AW407" s="312">
        <v>0</v>
      </c>
      <c r="AX407" s="312">
        <v>0</v>
      </c>
      <c r="AY407" s="218">
        <v>0</v>
      </c>
      <c r="AZ407" s="312">
        <v>0</v>
      </c>
      <c r="BA407" s="218">
        <v>0</v>
      </c>
      <c r="BB407" s="312">
        <v>0</v>
      </c>
      <c r="BC407" s="312">
        <v>0</v>
      </c>
      <c r="BD407" s="312">
        <v>477308</v>
      </c>
      <c r="BE407" s="312">
        <v>477308</v>
      </c>
      <c r="BF407" s="218">
        <v>18773</v>
      </c>
      <c r="BG407" s="218">
        <v>0</v>
      </c>
      <c r="BH407" s="218">
        <v>0</v>
      </c>
      <c r="BI407" s="218">
        <v>0</v>
      </c>
      <c r="BJ407" s="218">
        <v>0</v>
      </c>
      <c r="BK407" s="218">
        <v>0</v>
      </c>
      <c r="BL407" s="218">
        <v>0</v>
      </c>
      <c r="BM407" s="218">
        <v>0</v>
      </c>
      <c r="BN407" s="218">
        <v>0</v>
      </c>
      <c r="BO407" s="218">
        <v>0</v>
      </c>
      <c r="BP407" s="218">
        <v>0</v>
      </c>
      <c r="BQ407" s="312">
        <v>0</v>
      </c>
      <c r="BR407" s="218">
        <v>0</v>
      </c>
      <c r="BS407" s="312">
        <v>18773</v>
      </c>
      <c r="BT407" s="315">
        <v>3765311.7692</v>
      </c>
      <c r="BU407" s="312">
        <v>0</v>
      </c>
      <c r="BV407" s="312">
        <v>0</v>
      </c>
      <c r="BW407" s="312">
        <v>477308</v>
      </c>
      <c r="BX407" s="312">
        <v>0</v>
      </c>
      <c r="BY407" s="312">
        <v>0</v>
      </c>
      <c r="BZ407" s="312">
        <v>0</v>
      </c>
      <c r="CA407" s="312">
        <v>0</v>
      </c>
      <c r="CB407" s="312">
        <v>0</v>
      </c>
      <c r="CC407" s="312">
        <v>0</v>
      </c>
      <c r="CD407" s="312">
        <v>0</v>
      </c>
      <c r="CE407" s="312">
        <v>0</v>
      </c>
      <c r="CF407" s="312">
        <v>477308</v>
      </c>
      <c r="CG407" s="312">
        <v>3288003.7692</v>
      </c>
      <c r="CH407" s="312">
        <v>376531.17690000002</v>
      </c>
      <c r="CI407" s="312">
        <v>0</v>
      </c>
      <c r="CJ407" s="312">
        <v>376531.17690000002</v>
      </c>
      <c r="CK407" s="312">
        <v>0</v>
      </c>
      <c r="CL407" s="312">
        <v>0</v>
      </c>
      <c r="CM407" s="312">
        <v>0</v>
      </c>
      <c r="CN407" s="312">
        <v>0</v>
      </c>
      <c r="CO407" s="312">
        <v>0</v>
      </c>
      <c r="CP407" s="312">
        <v>0</v>
      </c>
      <c r="CQ407" s="312">
        <v>0</v>
      </c>
      <c r="CR407" s="312">
        <v>3388781</v>
      </c>
      <c r="CS407" s="312">
        <v>0</v>
      </c>
      <c r="CT407" s="315">
        <v>3388781</v>
      </c>
      <c r="CU407" s="312">
        <v>0</v>
      </c>
      <c r="CV407" s="312">
        <v>0</v>
      </c>
      <c r="CW407" s="312">
        <v>0</v>
      </c>
      <c r="CX407" s="312"/>
      <c r="CY407" s="312">
        <v>0</v>
      </c>
      <c r="CZ407" s="312">
        <v>0</v>
      </c>
      <c r="DA407" s="312">
        <v>0</v>
      </c>
      <c r="DB407" s="312">
        <v>0</v>
      </c>
      <c r="DC407" s="312">
        <v>3765312</v>
      </c>
      <c r="DD407" s="312"/>
      <c r="DE407" s="312" t="s">
        <v>980</v>
      </c>
      <c r="DF407" s="312">
        <v>416666.66666666698</v>
      </c>
      <c r="DG407" s="310" t="s">
        <v>135</v>
      </c>
      <c r="DH407" s="310" t="s">
        <v>1235</v>
      </c>
      <c r="DI407" s="310" t="s">
        <v>1236</v>
      </c>
      <c r="DJ407" s="312"/>
      <c r="DK407" s="312"/>
      <c r="DL407" s="312"/>
      <c r="DM407" s="310"/>
      <c r="DN407" s="312"/>
      <c r="DO407" s="312"/>
      <c r="DP407" s="312"/>
      <c r="DQ407" s="312"/>
      <c r="DR407" s="317"/>
      <c r="DS407" s="317"/>
      <c r="DT407" s="305"/>
    </row>
    <row r="408" spans="1:124" s="304" customFormat="1" ht="20.25" customHeight="1" x14ac:dyDescent="0.35">
      <c r="A408" s="307">
        <v>405</v>
      </c>
      <c r="B408" s="307" t="s">
        <v>1129</v>
      </c>
      <c r="C408" s="308" t="s">
        <v>525</v>
      </c>
      <c r="D408" s="308" t="s">
        <v>192</v>
      </c>
      <c r="E408" s="308" t="s">
        <v>487</v>
      </c>
      <c r="F408" s="307" t="s">
        <v>151</v>
      </c>
      <c r="G408" s="308" t="s">
        <v>487</v>
      </c>
      <c r="H408" s="308" t="s">
        <v>129</v>
      </c>
      <c r="I408" s="308" t="s">
        <v>179</v>
      </c>
      <c r="J408" s="308" t="s">
        <v>131</v>
      </c>
      <c r="K408" s="308" t="s">
        <v>132</v>
      </c>
      <c r="L408" s="318">
        <v>44495</v>
      </c>
      <c r="M408" s="309"/>
      <c r="N408" s="309"/>
      <c r="O408" s="318"/>
      <c r="P408" s="310"/>
      <c r="Q408" s="311" t="s">
        <v>1256</v>
      </c>
      <c r="R408" s="310" t="s">
        <v>134</v>
      </c>
      <c r="S408" s="312">
        <v>0</v>
      </c>
      <c r="T408" s="312">
        <v>5000000</v>
      </c>
      <c r="U408" s="312"/>
      <c r="V408" s="313">
        <v>5000000</v>
      </c>
      <c r="W408" s="312">
        <v>0</v>
      </c>
      <c r="X408" s="312">
        <v>0</v>
      </c>
      <c r="Y408" s="312">
        <v>0</v>
      </c>
      <c r="Z408" s="314">
        <v>0</v>
      </c>
      <c r="AA408" s="312">
        <v>0</v>
      </c>
      <c r="AB408" s="312">
        <v>730000</v>
      </c>
      <c r="AC408" s="315">
        <v>730000</v>
      </c>
      <c r="AD408" s="312" t="s">
        <v>1246</v>
      </c>
      <c r="AE408" s="316">
        <v>26</v>
      </c>
      <c r="AF408" s="316">
        <v>21.5</v>
      </c>
      <c r="AG408" s="316">
        <v>0</v>
      </c>
      <c r="AH408" s="316">
        <v>0</v>
      </c>
      <c r="AI408" s="316">
        <v>0</v>
      </c>
      <c r="AJ408" s="316">
        <v>21.5</v>
      </c>
      <c r="AK408" s="316">
        <v>0</v>
      </c>
      <c r="AL408" s="316">
        <v>12</v>
      </c>
      <c r="AM408" s="316">
        <v>0</v>
      </c>
      <c r="AN408" s="316">
        <v>12</v>
      </c>
      <c r="AO408" s="316">
        <v>24</v>
      </c>
      <c r="AP408" s="316">
        <v>12</v>
      </c>
      <c r="AQ408" s="312">
        <v>4134615.3846</v>
      </c>
      <c r="AR408" s="312">
        <v>0</v>
      </c>
      <c r="AS408" s="312">
        <v>576923</v>
      </c>
      <c r="AT408" s="312">
        <v>4711538.3846000005</v>
      </c>
      <c r="AU408" s="312">
        <v>0</v>
      </c>
      <c r="AV408" s="312">
        <v>0</v>
      </c>
      <c r="AW408" s="312">
        <v>0</v>
      </c>
      <c r="AX408" s="312">
        <v>0</v>
      </c>
      <c r="AY408" s="218">
        <v>0</v>
      </c>
      <c r="AZ408" s="312">
        <v>0</v>
      </c>
      <c r="BA408" s="218">
        <v>0</v>
      </c>
      <c r="BB408" s="312">
        <v>0</v>
      </c>
      <c r="BC408" s="312">
        <v>0</v>
      </c>
      <c r="BD408" s="312">
        <v>603654</v>
      </c>
      <c r="BE408" s="312">
        <v>603654</v>
      </c>
      <c r="BF408" s="218">
        <v>0</v>
      </c>
      <c r="BG408" s="218">
        <v>0</v>
      </c>
      <c r="BH408" s="218">
        <v>0</v>
      </c>
      <c r="BI408" s="218">
        <v>0</v>
      </c>
      <c r="BJ408" s="218">
        <v>0</v>
      </c>
      <c r="BK408" s="218">
        <v>0</v>
      </c>
      <c r="BL408" s="218">
        <v>0</v>
      </c>
      <c r="BM408" s="218">
        <v>0</v>
      </c>
      <c r="BN408" s="218">
        <v>0</v>
      </c>
      <c r="BO408" s="218">
        <v>0</v>
      </c>
      <c r="BP408" s="218">
        <v>0</v>
      </c>
      <c r="BQ408" s="312">
        <v>0</v>
      </c>
      <c r="BR408" s="218">
        <v>0</v>
      </c>
      <c r="BS408" s="312">
        <v>0</v>
      </c>
      <c r="BT408" s="315">
        <v>5315192.3846000005</v>
      </c>
      <c r="BU408" s="312">
        <v>288461.53850000002</v>
      </c>
      <c r="BV408" s="312">
        <v>0</v>
      </c>
      <c r="BW408" s="312">
        <v>603654</v>
      </c>
      <c r="BX408" s="312">
        <v>0</v>
      </c>
      <c r="BY408" s="312">
        <v>0</v>
      </c>
      <c r="BZ408" s="312">
        <v>0</v>
      </c>
      <c r="CA408" s="312">
        <v>0</v>
      </c>
      <c r="CB408" s="312">
        <v>0</v>
      </c>
      <c r="CC408" s="312">
        <v>0</v>
      </c>
      <c r="CD408" s="312">
        <v>0</v>
      </c>
      <c r="CE408" s="312">
        <v>0</v>
      </c>
      <c r="CF408" s="312">
        <v>892115.53850000002</v>
      </c>
      <c r="CG408" s="312">
        <v>4423076.8461999996</v>
      </c>
      <c r="CH408" s="312">
        <v>531519.23849999998</v>
      </c>
      <c r="CI408" s="312">
        <v>0</v>
      </c>
      <c r="CJ408" s="312">
        <v>531519.23849999998</v>
      </c>
      <c r="CK408" s="312">
        <v>0</v>
      </c>
      <c r="CL408" s="312">
        <v>0</v>
      </c>
      <c r="CM408" s="312">
        <v>0</v>
      </c>
      <c r="CN408" s="312">
        <v>0</v>
      </c>
      <c r="CO408" s="312">
        <v>0</v>
      </c>
      <c r="CP408" s="312">
        <v>0</v>
      </c>
      <c r="CQ408" s="312">
        <v>0</v>
      </c>
      <c r="CR408" s="312">
        <v>4783673</v>
      </c>
      <c r="CS408" s="312">
        <v>0</v>
      </c>
      <c r="CT408" s="315">
        <v>4783673</v>
      </c>
      <c r="CU408" s="312">
        <v>0</v>
      </c>
      <c r="CV408" s="312">
        <v>0</v>
      </c>
      <c r="CW408" s="312">
        <v>0</v>
      </c>
      <c r="CX408" s="312"/>
      <c r="CY408" s="312">
        <v>0</v>
      </c>
      <c r="CZ408" s="312">
        <v>0</v>
      </c>
      <c r="DA408" s="312">
        <v>0</v>
      </c>
      <c r="DB408" s="312">
        <v>0</v>
      </c>
      <c r="DC408" s="312">
        <v>5315192</v>
      </c>
      <c r="DD408" s="312"/>
      <c r="DE408" s="312" t="s">
        <v>980</v>
      </c>
      <c r="DF408" s="312">
        <v>416666.66666666698</v>
      </c>
      <c r="DG408" s="310" t="s">
        <v>135</v>
      </c>
      <c r="DH408" s="310" t="s">
        <v>1235</v>
      </c>
      <c r="DI408" s="310" t="s">
        <v>1236</v>
      </c>
      <c r="DJ408" s="312"/>
      <c r="DK408" s="312"/>
      <c r="DL408" s="312"/>
      <c r="DM408" s="310"/>
      <c r="DN408" s="312"/>
      <c r="DO408" s="312"/>
      <c r="DP408" s="312"/>
      <c r="DQ408" s="312"/>
      <c r="DR408" s="317"/>
      <c r="DS408" s="317"/>
      <c r="DT408" s="305"/>
    </row>
    <row r="409" spans="1:124" s="304" customFormat="1" ht="20.25" customHeight="1" x14ac:dyDescent="0.35">
      <c r="A409" s="307">
        <v>406</v>
      </c>
      <c r="B409" s="307" t="s">
        <v>1130</v>
      </c>
      <c r="C409" s="308" t="s">
        <v>526</v>
      </c>
      <c r="D409" s="308" t="s">
        <v>192</v>
      </c>
      <c r="E409" s="308" t="s">
        <v>487</v>
      </c>
      <c r="F409" s="307" t="s">
        <v>151</v>
      </c>
      <c r="G409" s="308" t="s">
        <v>487</v>
      </c>
      <c r="H409" s="308" t="s">
        <v>129</v>
      </c>
      <c r="I409" s="308" t="s">
        <v>179</v>
      </c>
      <c r="J409" s="308" t="s">
        <v>131</v>
      </c>
      <c r="K409" s="308" t="s">
        <v>132</v>
      </c>
      <c r="L409" s="318">
        <v>44495</v>
      </c>
      <c r="M409" s="309"/>
      <c r="N409" s="309"/>
      <c r="O409" s="318"/>
      <c r="P409" s="310"/>
      <c r="Q409" s="311" t="s">
        <v>1256</v>
      </c>
      <c r="R409" s="310" t="s">
        <v>134</v>
      </c>
      <c r="S409" s="312">
        <v>0</v>
      </c>
      <c r="T409" s="312">
        <v>5000000</v>
      </c>
      <c r="U409" s="312"/>
      <c r="V409" s="313">
        <v>5000000</v>
      </c>
      <c r="W409" s="312">
        <v>0</v>
      </c>
      <c r="X409" s="312">
        <v>0</v>
      </c>
      <c r="Y409" s="312">
        <v>0</v>
      </c>
      <c r="Z409" s="314">
        <v>0</v>
      </c>
      <c r="AA409" s="312">
        <v>0</v>
      </c>
      <c r="AB409" s="312">
        <v>730000</v>
      </c>
      <c r="AC409" s="315">
        <v>730000</v>
      </c>
      <c r="AD409" s="312" t="s">
        <v>1246</v>
      </c>
      <c r="AE409" s="316">
        <v>26</v>
      </c>
      <c r="AF409" s="316">
        <v>26</v>
      </c>
      <c r="AG409" s="316">
        <v>0</v>
      </c>
      <c r="AH409" s="316">
        <v>0</v>
      </c>
      <c r="AI409" s="316">
        <v>0</v>
      </c>
      <c r="AJ409" s="316">
        <v>26</v>
      </c>
      <c r="AK409" s="316">
        <v>0</v>
      </c>
      <c r="AL409" s="316">
        <v>16</v>
      </c>
      <c r="AM409" s="316">
        <v>0</v>
      </c>
      <c r="AN409" s="316">
        <v>16</v>
      </c>
      <c r="AO409" s="316">
        <v>32</v>
      </c>
      <c r="AP409" s="316">
        <v>16</v>
      </c>
      <c r="AQ409" s="312">
        <v>5000000</v>
      </c>
      <c r="AR409" s="312">
        <v>0</v>
      </c>
      <c r="AS409" s="312">
        <v>769231</v>
      </c>
      <c r="AT409" s="312">
        <v>5769231</v>
      </c>
      <c r="AU409" s="312">
        <v>0</v>
      </c>
      <c r="AV409" s="312">
        <v>0</v>
      </c>
      <c r="AW409" s="312">
        <v>0</v>
      </c>
      <c r="AX409" s="312">
        <v>0</v>
      </c>
      <c r="AY409" s="218">
        <v>0</v>
      </c>
      <c r="AZ409" s="312">
        <v>0</v>
      </c>
      <c r="BA409" s="218">
        <v>0</v>
      </c>
      <c r="BB409" s="312">
        <v>0</v>
      </c>
      <c r="BC409" s="312">
        <v>0</v>
      </c>
      <c r="BD409" s="312">
        <v>730000</v>
      </c>
      <c r="BE409" s="312">
        <v>730000</v>
      </c>
      <c r="BF409" s="218">
        <v>175000</v>
      </c>
      <c r="BG409" s="218">
        <v>0</v>
      </c>
      <c r="BH409" s="218">
        <v>0</v>
      </c>
      <c r="BI409" s="218">
        <v>0</v>
      </c>
      <c r="BJ409" s="218">
        <v>0</v>
      </c>
      <c r="BK409" s="218">
        <v>0</v>
      </c>
      <c r="BL409" s="218">
        <v>0</v>
      </c>
      <c r="BM409" s="218">
        <v>0</v>
      </c>
      <c r="BN409" s="218">
        <v>0</v>
      </c>
      <c r="BO409" s="218">
        <v>0</v>
      </c>
      <c r="BP409" s="218">
        <v>0</v>
      </c>
      <c r="BQ409" s="312">
        <v>0</v>
      </c>
      <c r="BR409" s="218">
        <v>0</v>
      </c>
      <c r="BS409" s="312">
        <v>175000</v>
      </c>
      <c r="BT409" s="315">
        <v>6674231</v>
      </c>
      <c r="BU409" s="312">
        <v>384615.38459999999</v>
      </c>
      <c r="BV409" s="312">
        <v>0</v>
      </c>
      <c r="BW409" s="312">
        <v>730000</v>
      </c>
      <c r="BX409" s="312">
        <v>0</v>
      </c>
      <c r="BY409" s="312">
        <v>0</v>
      </c>
      <c r="BZ409" s="312">
        <v>0</v>
      </c>
      <c r="CA409" s="312">
        <v>0</v>
      </c>
      <c r="CB409" s="312">
        <v>0</v>
      </c>
      <c r="CC409" s="312">
        <v>0</v>
      </c>
      <c r="CD409" s="312">
        <v>0</v>
      </c>
      <c r="CE409" s="312">
        <v>0</v>
      </c>
      <c r="CF409" s="312">
        <v>1114615.3846</v>
      </c>
      <c r="CG409" s="312">
        <v>5559615.6153999995</v>
      </c>
      <c r="CH409" s="312">
        <v>667423.1</v>
      </c>
      <c r="CI409" s="312">
        <v>0</v>
      </c>
      <c r="CJ409" s="312">
        <v>667423.1</v>
      </c>
      <c r="CK409" s="312">
        <v>0</v>
      </c>
      <c r="CL409" s="312">
        <v>0</v>
      </c>
      <c r="CM409" s="312">
        <v>0</v>
      </c>
      <c r="CN409" s="312">
        <v>0</v>
      </c>
      <c r="CO409" s="312">
        <v>0</v>
      </c>
      <c r="CP409" s="312">
        <v>0</v>
      </c>
      <c r="CQ409" s="312">
        <v>0</v>
      </c>
      <c r="CR409" s="312">
        <v>6006808</v>
      </c>
      <c r="CS409" s="312">
        <v>0</v>
      </c>
      <c r="CT409" s="315">
        <v>6006808</v>
      </c>
      <c r="CU409" s="312">
        <v>0</v>
      </c>
      <c r="CV409" s="312">
        <v>0</v>
      </c>
      <c r="CW409" s="312">
        <v>0</v>
      </c>
      <c r="CX409" s="312"/>
      <c r="CY409" s="312">
        <v>0</v>
      </c>
      <c r="CZ409" s="312">
        <v>0</v>
      </c>
      <c r="DA409" s="312">
        <v>0</v>
      </c>
      <c r="DB409" s="312">
        <v>0</v>
      </c>
      <c r="DC409" s="312">
        <v>6674231</v>
      </c>
      <c r="DD409" s="312"/>
      <c r="DE409" s="312" t="s">
        <v>980</v>
      </c>
      <c r="DF409" s="312">
        <v>416666.66666666698</v>
      </c>
      <c r="DG409" s="310" t="s">
        <v>135</v>
      </c>
      <c r="DH409" s="310" t="s">
        <v>1235</v>
      </c>
      <c r="DI409" s="310" t="s">
        <v>1236</v>
      </c>
      <c r="DJ409" s="312"/>
      <c r="DK409" s="312"/>
      <c r="DL409" s="312"/>
      <c r="DM409" s="310"/>
      <c r="DN409" s="312"/>
      <c r="DO409" s="312"/>
      <c r="DP409" s="312"/>
      <c r="DQ409" s="312"/>
      <c r="DR409" s="317"/>
      <c r="DS409" s="317"/>
      <c r="DT409" s="305"/>
    </row>
    <row r="410" spans="1:124" s="304" customFormat="1" ht="20.25" customHeight="1" x14ac:dyDescent="0.35">
      <c r="A410" s="307">
        <v>407</v>
      </c>
      <c r="B410" s="307" t="s">
        <v>1132</v>
      </c>
      <c r="C410" s="308" t="s">
        <v>527</v>
      </c>
      <c r="D410" s="308" t="s">
        <v>192</v>
      </c>
      <c r="E410" s="308" t="s">
        <v>487</v>
      </c>
      <c r="F410" s="307" t="s">
        <v>151</v>
      </c>
      <c r="G410" s="308" t="s">
        <v>487</v>
      </c>
      <c r="H410" s="308" t="s">
        <v>129</v>
      </c>
      <c r="I410" s="308" t="s">
        <v>179</v>
      </c>
      <c r="J410" s="308" t="s">
        <v>131</v>
      </c>
      <c r="K410" s="308" t="s">
        <v>198</v>
      </c>
      <c r="L410" s="318">
        <v>44495</v>
      </c>
      <c r="M410" s="309"/>
      <c r="N410" s="309" t="s">
        <v>1260</v>
      </c>
      <c r="O410" s="318">
        <v>44556</v>
      </c>
      <c r="P410" s="310" t="s">
        <v>247</v>
      </c>
      <c r="Q410" s="311" t="s">
        <v>1256</v>
      </c>
      <c r="R410" s="310" t="s">
        <v>134</v>
      </c>
      <c r="S410" s="312">
        <v>0</v>
      </c>
      <c r="T410" s="312">
        <v>5000000</v>
      </c>
      <c r="U410" s="312"/>
      <c r="V410" s="313">
        <v>5000000</v>
      </c>
      <c r="W410" s="312">
        <v>0</v>
      </c>
      <c r="X410" s="312">
        <v>0</v>
      </c>
      <c r="Y410" s="312">
        <v>0</v>
      </c>
      <c r="Z410" s="314">
        <v>0</v>
      </c>
      <c r="AA410" s="312">
        <v>0</v>
      </c>
      <c r="AB410" s="312">
        <v>730000</v>
      </c>
      <c r="AC410" s="315">
        <v>730000</v>
      </c>
      <c r="AD410" s="312" t="s">
        <v>1246</v>
      </c>
      <c r="AE410" s="316">
        <v>26</v>
      </c>
      <c r="AF410" s="316">
        <v>3.5</v>
      </c>
      <c r="AG410" s="316">
        <v>0</v>
      </c>
      <c r="AH410" s="316">
        <v>0</v>
      </c>
      <c r="AI410" s="316">
        <v>0</v>
      </c>
      <c r="AJ410" s="316">
        <v>3.5</v>
      </c>
      <c r="AK410" s="316">
        <v>0</v>
      </c>
      <c r="AL410" s="316">
        <v>0</v>
      </c>
      <c r="AM410" s="316">
        <v>0</v>
      </c>
      <c r="AN410" s="316">
        <v>0</v>
      </c>
      <c r="AO410" s="316">
        <v>0</v>
      </c>
      <c r="AP410" s="316">
        <v>0</v>
      </c>
      <c r="AQ410" s="312">
        <v>673076.92310000001</v>
      </c>
      <c r="AR410" s="312">
        <v>0</v>
      </c>
      <c r="AS410" s="312">
        <v>0</v>
      </c>
      <c r="AT410" s="312">
        <v>673076.92310000001</v>
      </c>
      <c r="AU410" s="312">
        <v>0</v>
      </c>
      <c r="AV410" s="312">
        <v>0</v>
      </c>
      <c r="AW410" s="312">
        <v>0</v>
      </c>
      <c r="AX410" s="312">
        <v>0</v>
      </c>
      <c r="AY410" s="218">
        <v>0</v>
      </c>
      <c r="AZ410" s="312">
        <v>0</v>
      </c>
      <c r="BA410" s="218">
        <v>0</v>
      </c>
      <c r="BB410" s="312">
        <v>0</v>
      </c>
      <c r="BC410" s="312">
        <v>0</v>
      </c>
      <c r="BD410" s="312">
        <v>98269</v>
      </c>
      <c r="BE410" s="312">
        <v>98269</v>
      </c>
      <c r="BF410" s="218">
        <v>116098</v>
      </c>
      <c r="BG410" s="218">
        <v>0</v>
      </c>
      <c r="BH410" s="218">
        <v>0</v>
      </c>
      <c r="BI410" s="218">
        <v>0</v>
      </c>
      <c r="BJ410" s="218">
        <v>0</v>
      </c>
      <c r="BK410" s="218">
        <v>150000</v>
      </c>
      <c r="BL410" s="218">
        <v>0</v>
      </c>
      <c r="BM410" s="218">
        <v>0</v>
      </c>
      <c r="BN410" s="218">
        <v>0</v>
      </c>
      <c r="BO410" s="218">
        <v>0</v>
      </c>
      <c r="BP410" s="218">
        <v>0</v>
      </c>
      <c r="BQ410" s="312">
        <v>0</v>
      </c>
      <c r="BR410" s="218">
        <v>0</v>
      </c>
      <c r="BS410" s="312">
        <v>266098</v>
      </c>
      <c r="BT410" s="315">
        <v>1037443.9231</v>
      </c>
      <c r="BU410" s="312">
        <v>0</v>
      </c>
      <c r="BV410" s="312">
        <v>0</v>
      </c>
      <c r="BW410" s="312">
        <v>98269</v>
      </c>
      <c r="BX410" s="312">
        <v>0</v>
      </c>
      <c r="BY410" s="312">
        <v>0</v>
      </c>
      <c r="BZ410" s="312">
        <v>0</v>
      </c>
      <c r="CA410" s="312">
        <v>0</v>
      </c>
      <c r="CB410" s="312">
        <v>0</v>
      </c>
      <c r="CC410" s="312">
        <v>0</v>
      </c>
      <c r="CD410" s="312">
        <v>0</v>
      </c>
      <c r="CE410" s="312">
        <v>0</v>
      </c>
      <c r="CF410" s="312">
        <v>98269</v>
      </c>
      <c r="CG410" s="312">
        <v>939174.92310000001</v>
      </c>
      <c r="CH410" s="312">
        <v>0</v>
      </c>
      <c r="CI410" s="312">
        <v>0</v>
      </c>
      <c r="CJ410" s="312">
        <v>0</v>
      </c>
      <c r="CK410" s="312">
        <v>0</v>
      </c>
      <c r="CL410" s="312">
        <v>0</v>
      </c>
      <c r="CM410" s="312">
        <v>0</v>
      </c>
      <c r="CN410" s="312">
        <v>0</v>
      </c>
      <c r="CO410" s="312">
        <v>0</v>
      </c>
      <c r="CP410" s="312">
        <v>0</v>
      </c>
      <c r="CQ410" s="312">
        <v>0</v>
      </c>
      <c r="CR410" s="312">
        <v>1037444</v>
      </c>
      <c r="CS410" s="312">
        <v>0</v>
      </c>
      <c r="CT410" s="315">
        <v>1037444</v>
      </c>
      <c r="CU410" s="312">
        <v>0</v>
      </c>
      <c r="CV410" s="312">
        <v>0</v>
      </c>
      <c r="CW410" s="312">
        <v>0</v>
      </c>
      <c r="CX410" s="312"/>
      <c r="CY410" s="312">
        <v>0</v>
      </c>
      <c r="CZ410" s="312">
        <v>0</v>
      </c>
      <c r="DA410" s="312">
        <v>0</v>
      </c>
      <c r="DB410" s="312">
        <v>0</v>
      </c>
      <c r="DC410" s="312">
        <v>1037444</v>
      </c>
      <c r="DD410" s="312"/>
      <c r="DE410" s="312" t="s">
        <v>980</v>
      </c>
      <c r="DF410" s="312">
        <v>416666.66666666698</v>
      </c>
      <c r="DG410" s="310" t="s">
        <v>135</v>
      </c>
      <c r="DH410" s="310" t="s">
        <v>1235</v>
      </c>
      <c r="DI410" s="310" t="s">
        <v>1236</v>
      </c>
      <c r="DJ410" s="312"/>
      <c r="DK410" s="312"/>
      <c r="DL410" s="312"/>
      <c r="DM410" s="310"/>
      <c r="DN410" s="312"/>
      <c r="DO410" s="312"/>
      <c r="DP410" s="312"/>
      <c r="DQ410" s="312"/>
      <c r="DR410" s="317"/>
      <c r="DS410" s="317"/>
      <c r="DT410" s="305"/>
    </row>
    <row r="411" spans="1:124" s="304" customFormat="1" ht="20.25" customHeight="1" x14ac:dyDescent="0.35">
      <c r="A411" s="307">
        <v>408</v>
      </c>
      <c r="B411" s="307" t="s">
        <v>1137</v>
      </c>
      <c r="C411" s="308" t="s">
        <v>528</v>
      </c>
      <c r="D411" s="308" t="s">
        <v>192</v>
      </c>
      <c r="E411" s="308" t="s">
        <v>487</v>
      </c>
      <c r="F411" s="307" t="s">
        <v>151</v>
      </c>
      <c r="G411" s="308" t="s">
        <v>487</v>
      </c>
      <c r="H411" s="308" t="s">
        <v>129</v>
      </c>
      <c r="I411" s="308" t="s">
        <v>179</v>
      </c>
      <c r="J411" s="308" t="s">
        <v>131</v>
      </c>
      <c r="K411" s="308" t="s">
        <v>250</v>
      </c>
      <c r="L411" s="318">
        <v>44502</v>
      </c>
      <c r="M411" s="309"/>
      <c r="N411" s="309"/>
      <c r="O411" s="318"/>
      <c r="P411" s="310" t="s">
        <v>247</v>
      </c>
      <c r="Q411" s="311" t="s">
        <v>1256</v>
      </c>
      <c r="R411" s="310" t="s">
        <v>134</v>
      </c>
      <c r="S411" s="312">
        <v>0</v>
      </c>
      <c r="T411" s="312">
        <v>5000000</v>
      </c>
      <c r="U411" s="312"/>
      <c r="V411" s="313">
        <v>5000000</v>
      </c>
      <c r="W411" s="312">
        <v>0</v>
      </c>
      <c r="X411" s="312">
        <v>0</v>
      </c>
      <c r="Y411" s="312">
        <v>0</v>
      </c>
      <c r="Z411" s="314">
        <v>0</v>
      </c>
      <c r="AA411" s="312">
        <v>0</v>
      </c>
      <c r="AB411" s="312">
        <v>730000</v>
      </c>
      <c r="AC411" s="315">
        <v>730000</v>
      </c>
      <c r="AD411" s="312" t="s">
        <v>1246</v>
      </c>
      <c r="AE411" s="316">
        <v>26</v>
      </c>
      <c r="AF411" s="316">
        <v>25.5</v>
      </c>
      <c r="AG411" s="316">
        <v>0</v>
      </c>
      <c r="AH411" s="316">
        <v>0</v>
      </c>
      <c r="AI411" s="316">
        <v>0</v>
      </c>
      <c r="AJ411" s="316">
        <v>25.5</v>
      </c>
      <c r="AK411" s="316">
        <v>0</v>
      </c>
      <c r="AL411" s="316">
        <v>0</v>
      </c>
      <c r="AM411" s="316">
        <v>0</v>
      </c>
      <c r="AN411" s="316">
        <v>0</v>
      </c>
      <c r="AO411" s="316">
        <v>0</v>
      </c>
      <c r="AP411" s="316">
        <v>0</v>
      </c>
      <c r="AQ411" s="312">
        <v>4903846.1538000004</v>
      </c>
      <c r="AR411" s="312">
        <v>0</v>
      </c>
      <c r="AS411" s="312">
        <v>0</v>
      </c>
      <c r="AT411" s="312">
        <v>4903846.1538000004</v>
      </c>
      <c r="AU411" s="312">
        <v>0</v>
      </c>
      <c r="AV411" s="312">
        <v>0</v>
      </c>
      <c r="AW411" s="312">
        <v>0</v>
      </c>
      <c r="AX411" s="312">
        <v>0</v>
      </c>
      <c r="AY411" s="218">
        <v>0</v>
      </c>
      <c r="AZ411" s="312">
        <v>0</v>
      </c>
      <c r="BA411" s="218">
        <v>0</v>
      </c>
      <c r="BB411" s="312">
        <v>0</v>
      </c>
      <c r="BC411" s="312">
        <v>0</v>
      </c>
      <c r="BD411" s="312">
        <v>715962</v>
      </c>
      <c r="BE411" s="312">
        <v>715962</v>
      </c>
      <c r="BF411" s="218">
        <v>69634</v>
      </c>
      <c r="BG411" s="218">
        <v>0</v>
      </c>
      <c r="BH411" s="218">
        <v>0</v>
      </c>
      <c r="BI411" s="218">
        <v>0</v>
      </c>
      <c r="BJ411" s="218">
        <v>0</v>
      </c>
      <c r="BK411" s="218">
        <v>0</v>
      </c>
      <c r="BL411" s="218">
        <v>0</v>
      </c>
      <c r="BM411" s="218">
        <v>0</v>
      </c>
      <c r="BN411" s="218">
        <v>0</v>
      </c>
      <c r="BO411" s="218">
        <v>0</v>
      </c>
      <c r="BP411" s="218">
        <v>0</v>
      </c>
      <c r="BQ411" s="312">
        <v>0</v>
      </c>
      <c r="BR411" s="218">
        <v>0</v>
      </c>
      <c r="BS411" s="312">
        <v>69634</v>
      </c>
      <c r="BT411" s="315">
        <v>5689442.1538000004</v>
      </c>
      <c r="BU411" s="312">
        <v>0</v>
      </c>
      <c r="BV411" s="312">
        <v>0</v>
      </c>
      <c r="BW411" s="312">
        <v>715962</v>
      </c>
      <c r="BX411" s="312">
        <v>0</v>
      </c>
      <c r="BY411" s="312">
        <v>0</v>
      </c>
      <c r="BZ411" s="312">
        <v>0</v>
      </c>
      <c r="CA411" s="312">
        <v>0</v>
      </c>
      <c r="CB411" s="312">
        <v>0</v>
      </c>
      <c r="CC411" s="312">
        <v>0</v>
      </c>
      <c r="CD411" s="312">
        <v>0</v>
      </c>
      <c r="CE411" s="312">
        <v>0</v>
      </c>
      <c r="CF411" s="312">
        <v>715962</v>
      </c>
      <c r="CG411" s="312">
        <v>4973480.1538000004</v>
      </c>
      <c r="CH411" s="312">
        <v>568944.21539999999</v>
      </c>
      <c r="CI411" s="312">
        <v>0</v>
      </c>
      <c r="CJ411" s="312">
        <v>568944.21539999999</v>
      </c>
      <c r="CK411" s="312">
        <v>0</v>
      </c>
      <c r="CL411" s="312">
        <v>0</v>
      </c>
      <c r="CM411" s="312">
        <v>0</v>
      </c>
      <c r="CN411" s="312">
        <v>0</v>
      </c>
      <c r="CO411" s="312">
        <v>0</v>
      </c>
      <c r="CP411" s="312">
        <v>0</v>
      </c>
      <c r="CQ411" s="312">
        <v>0</v>
      </c>
      <c r="CR411" s="312">
        <v>5120498</v>
      </c>
      <c r="CS411" s="312">
        <v>0</v>
      </c>
      <c r="CT411" s="315">
        <v>5120498</v>
      </c>
      <c r="CU411" s="312">
        <v>0</v>
      </c>
      <c r="CV411" s="312">
        <v>0</v>
      </c>
      <c r="CW411" s="312">
        <v>0</v>
      </c>
      <c r="CX411" s="312"/>
      <c r="CY411" s="312">
        <v>0</v>
      </c>
      <c r="CZ411" s="312">
        <v>0</v>
      </c>
      <c r="DA411" s="312">
        <v>0</v>
      </c>
      <c r="DB411" s="312">
        <v>0</v>
      </c>
      <c r="DC411" s="312">
        <v>5689442</v>
      </c>
      <c r="DD411" s="312"/>
      <c r="DE411" s="312" t="s">
        <v>980</v>
      </c>
      <c r="DF411" s="312">
        <v>416666.66666666698</v>
      </c>
      <c r="DG411" s="310" t="s">
        <v>135</v>
      </c>
      <c r="DH411" s="310" t="s">
        <v>1235</v>
      </c>
      <c r="DI411" s="310" t="s">
        <v>1236</v>
      </c>
      <c r="DJ411" s="312"/>
      <c r="DK411" s="312"/>
      <c r="DL411" s="312"/>
      <c r="DM411" s="310"/>
      <c r="DN411" s="312"/>
      <c r="DO411" s="312"/>
      <c r="DP411" s="312"/>
      <c r="DQ411" s="312"/>
      <c r="DR411" s="317"/>
      <c r="DS411" s="317"/>
      <c r="DT411" s="305"/>
    </row>
    <row r="412" spans="1:124" s="304" customFormat="1" ht="20.25" customHeight="1" x14ac:dyDescent="0.35">
      <c r="A412" s="307">
        <v>409</v>
      </c>
      <c r="B412" s="307" t="s">
        <v>1138</v>
      </c>
      <c r="C412" s="308" t="s">
        <v>529</v>
      </c>
      <c r="D412" s="308" t="s">
        <v>192</v>
      </c>
      <c r="E412" s="308" t="s">
        <v>487</v>
      </c>
      <c r="F412" s="307" t="s">
        <v>151</v>
      </c>
      <c r="G412" s="308" t="s">
        <v>487</v>
      </c>
      <c r="H412" s="308" t="s">
        <v>129</v>
      </c>
      <c r="I412" s="308" t="s">
        <v>179</v>
      </c>
      <c r="J412" s="308" t="s">
        <v>131</v>
      </c>
      <c r="K412" s="308" t="s">
        <v>250</v>
      </c>
      <c r="L412" s="318">
        <v>44502</v>
      </c>
      <c r="M412" s="309"/>
      <c r="N412" s="309"/>
      <c r="O412" s="318"/>
      <c r="P412" s="310" t="s">
        <v>247</v>
      </c>
      <c r="Q412" s="311" t="s">
        <v>1256</v>
      </c>
      <c r="R412" s="310" t="s">
        <v>134</v>
      </c>
      <c r="S412" s="312">
        <v>0</v>
      </c>
      <c r="T412" s="312">
        <v>5000000</v>
      </c>
      <c r="U412" s="312"/>
      <c r="V412" s="313">
        <v>5000000</v>
      </c>
      <c r="W412" s="312">
        <v>0</v>
      </c>
      <c r="X412" s="312">
        <v>0</v>
      </c>
      <c r="Y412" s="312">
        <v>0</v>
      </c>
      <c r="Z412" s="314">
        <v>0</v>
      </c>
      <c r="AA412" s="312">
        <v>0</v>
      </c>
      <c r="AB412" s="312">
        <v>730000</v>
      </c>
      <c r="AC412" s="315">
        <v>730000</v>
      </c>
      <c r="AD412" s="312" t="s">
        <v>1246</v>
      </c>
      <c r="AE412" s="316">
        <v>26</v>
      </c>
      <c r="AF412" s="316">
        <v>18</v>
      </c>
      <c r="AG412" s="316">
        <v>0</v>
      </c>
      <c r="AH412" s="316">
        <v>0</v>
      </c>
      <c r="AI412" s="316">
        <v>0</v>
      </c>
      <c r="AJ412" s="316">
        <v>18</v>
      </c>
      <c r="AK412" s="316">
        <v>0</v>
      </c>
      <c r="AL412" s="316">
        <v>0</v>
      </c>
      <c r="AM412" s="316">
        <v>0</v>
      </c>
      <c r="AN412" s="316">
        <v>0</v>
      </c>
      <c r="AO412" s="316">
        <v>0</v>
      </c>
      <c r="AP412" s="316">
        <v>0</v>
      </c>
      <c r="AQ412" s="312">
        <v>3461538.4615000002</v>
      </c>
      <c r="AR412" s="312">
        <v>0</v>
      </c>
      <c r="AS412" s="312">
        <v>0</v>
      </c>
      <c r="AT412" s="312">
        <v>3461538.4615000002</v>
      </c>
      <c r="AU412" s="312">
        <v>0</v>
      </c>
      <c r="AV412" s="312">
        <v>0</v>
      </c>
      <c r="AW412" s="312">
        <v>0</v>
      </c>
      <c r="AX412" s="312">
        <v>0</v>
      </c>
      <c r="AY412" s="218">
        <v>0</v>
      </c>
      <c r="AZ412" s="312">
        <v>0</v>
      </c>
      <c r="BA412" s="218">
        <v>0</v>
      </c>
      <c r="BB412" s="312">
        <v>0</v>
      </c>
      <c r="BC412" s="312">
        <v>0</v>
      </c>
      <c r="BD412" s="312">
        <v>505385</v>
      </c>
      <c r="BE412" s="312">
        <v>505385</v>
      </c>
      <c r="BF412" s="218">
        <v>0</v>
      </c>
      <c r="BG412" s="218">
        <v>0</v>
      </c>
      <c r="BH412" s="218">
        <v>0</v>
      </c>
      <c r="BI412" s="218">
        <v>0</v>
      </c>
      <c r="BJ412" s="218">
        <v>0</v>
      </c>
      <c r="BK412" s="218">
        <v>100000</v>
      </c>
      <c r="BL412" s="218">
        <v>0</v>
      </c>
      <c r="BM412" s="218">
        <v>0</v>
      </c>
      <c r="BN412" s="218">
        <v>0</v>
      </c>
      <c r="BO412" s="218">
        <v>0</v>
      </c>
      <c r="BP412" s="218">
        <v>0</v>
      </c>
      <c r="BQ412" s="312">
        <v>0</v>
      </c>
      <c r="BR412" s="218">
        <v>0</v>
      </c>
      <c r="BS412" s="312">
        <v>100000</v>
      </c>
      <c r="BT412" s="315">
        <v>4066923.4615000002</v>
      </c>
      <c r="BU412" s="312">
        <v>0</v>
      </c>
      <c r="BV412" s="312">
        <v>0</v>
      </c>
      <c r="BW412" s="312">
        <v>505385</v>
      </c>
      <c r="BX412" s="312">
        <v>0</v>
      </c>
      <c r="BY412" s="312">
        <v>0</v>
      </c>
      <c r="BZ412" s="312">
        <v>0</v>
      </c>
      <c r="CA412" s="312">
        <v>0</v>
      </c>
      <c r="CB412" s="312">
        <v>0</v>
      </c>
      <c r="CC412" s="312">
        <v>0</v>
      </c>
      <c r="CD412" s="312">
        <v>0</v>
      </c>
      <c r="CE412" s="312">
        <v>0</v>
      </c>
      <c r="CF412" s="312">
        <v>505385</v>
      </c>
      <c r="CG412" s="312">
        <v>3561538.4615000002</v>
      </c>
      <c r="CH412" s="312">
        <v>406692.34620000003</v>
      </c>
      <c r="CI412" s="312">
        <v>0</v>
      </c>
      <c r="CJ412" s="312">
        <v>406692.34620000003</v>
      </c>
      <c r="CK412" s="312">
        <v>0</v>
      </c>
      <c r="CL412" s="312">
        <v>0</v>
      </c>
      <c r="CM412" s="312">
        <v>0</v>
      </c>
      <c r="CN412" s="312">
        <v>0</v>
      </c>
      <c r="CO412" s="312">
        <v>0</v>
      </c>
      <c r="CP412" s="312">
        <v>0</v>
      </c>
      <c r="CQ412" s="312">
        <v>0</v>
      </c>
      <c r="CR412" s="312">
        <v>3660231</v>
      </c>
      <c r="CS412" s="312">
        <v>0</v>
      </c>
      <c r="CT412" s="315">
        <v>3660231</v>
      </c>
      <c r="CU412" s="312">
        <v>0</v>
      </c>
      <c r="CV412" s="312">
        <v>0</v>
      </c>
      <c r="CW412" s="312">
        <v>0</v>
      </c>
      <c r="CX412" s="312"/>
      <c r="CY412" s="312">
        <v>0</v>
      </c>
      <c r="CZ412" s="312">
        <v>0</v>
      </c>
      <c r="DA412" s="312">
        <v>0</v>
      </c>
      <c r="DB412" s="312">
        <v>0</v>
      </c>
      <c r="DC412" s="312">
        <v>4066923</v>
      </c>
      <c r="DD412" s="312"/>
      <c r="DE412" s="312" t="s">
        <v>980</v>
      </c>
      <c r="DF412" s="312">
        <v>416666.66666666698</v>
      </c>
      <c r="DG412" s="310" t="s">
        <v>135</v>
      </c>
      <c r="DH412" s="310" t="s">
        <v>1235</v>
      </c>
      <c r="DI412" s="310" t="s">
        <v>1236</v>
      </c>
      <c r="DJ412" s="312"/>
      <c r="DK412" s="312"/>
      <c r="DL412" s="312"/>
      <c r="DM412" s="310"/>
      <c r="DN412" s="312"/>
      <c r="DO412" s="312"/>
      <c r="DP412" s="312"/>
      <c r="DQ412" s="312"/>
      <c r="DR412" s="317"/>
      <c r="DS412" s="317"/>
      <c r="DT412" s="306"/>
    </row>
    <row r="413" spans="1:124" s="304" customFormat="1" ht="20.25" customHeight="1" x14ac:dyDescent="0.35">
      <c r="A413" s="307">
        <v>410</v>
      </c>
      <c r="B413" s="307" t="s">
        <v>1140</v>
      </c>
      <c r="C413" s="308" t="s">
        <v>530</v>
      </c>
      <c r="D413" s="308" t="s">
        <v>192</v>
      </c>
      <c r="E413" s="308" t="s">
        <v>487</v>
      </c>
      <c r="F413" s="307" t="s">
        <v>151</v>
      </c>
      <c r="G413" s="308" t="s">
        <v>487</v>
      </c>
      <c r="H413" s="308" t="s">
        <v>129</v>
      </c>
      <c r="I413" s="308" t="s">
        <v>179</v>
      </c>
      <c r="J413" s="308" t="s">
        <v>131</v>
      </c>
      <c r="K413" s="308" t="s">
        <v>132</v>
      </c>
      <c r="L413" s="318">
        <v>44502</v>
      </c>
      <c r="M413" s="309"/>
      <c r="N413" s="309"/>
      <c r="O413" s="318"/>
      <c r="P413" s="310"/>
      <c r="Q413" s="311" t="s">
        <v>1256</v>
      </c>
      <c r="R413" s="310" t="s">
        <v>134</v>
      </c>
      <c r="S413" s="312">
        <v>0</v>
      </c>
      <c r="T413" s="312">
        <v>5000000</v>
      </c>
      <c r="U413" s="312"/>
      <c r="V413" s="313">
        <v>5000000</v>
      </c>
      <c r="W413" s="312">
        <v>0</v>
      </c>
      <c r="X413" s="312">
        <v>0</v>
      </c>
      <c r="Y413" s="312">
        <v>0</v>
      </c>
      <c r="Z413" s="314">
        <v>0</v>
      </c>
      <c r="AA413" s="312">
        <v>0</v>
      </c>
      <c r="AB413" s="312">
        <v>730000</v>
      </c>
      <c r="AC413" s="315">
        <v>730000</v>
      </c>
      <c r="AD413" s="312" t="s">
        <v>1246</v>
      </c>
      <c r="AE413" s="316">
        <v>26</v>
      </c>
      <c r="AF413" s="316">
        <v>25.5</v>
      </c>
      <c r="AG413" s="316">
        <v>0</v>
      </c>
      <c r="AH413" s="316">
        <v>0</v>
      </c>
      <c r="AI413" s="316">
        <v>0</v>
      </c>
      <c r="AJ413" s="316">
        <v>25.5</v>
      </c>
      <c r="AK413" s="316">
        <v>0</v>
      </c>
      <c r="AL413" s="316">
        <v>12</v>
      </c>
      <c r="AM413" s="316">
        <v>0</v>
      </c>
      <c r="AN413" s="316">
        <v>12</v>
      </c>
      <c r="AO413" s="316">
        <v>24</v>
      </c>
      <c r="AP413" s="316">
        <v>12</v>
      </c>
      <c r="AQ413" s="312">
        <v>4903846.1538000004</v>
      </c>
      <c r="AR413" s="312">
        <v>0</v>
      </c>
      <c r="AS413" s="312">
        <v>576923</v>
      </c>
      <c r="AT413" s="312">
        <v>5480769.1538000004</v>
      </c>
      <c r="AU413" s="312">
        <v>0</v>
      </c>
      <c r="AV413" s="312">
        <v>0</v>
      </c>
      <c r="AW413" s="312">
        <v>0</v>
      </c>
      <c r="AX413" s="312">
        <v>0</v>
      </c>
      <c r="AY413" s="218">
        <v>0</v>
      </c>
      <c r="AZ413" s="312">
        <v>0</v>
      </c>
      <c r="BA413" s="218">
        <v>0</v>
      </c>
      <c r="BB413" s="312">
        <v>0</v>
      </c>
      <c r="BC413" s="312">
        <v>0</v>
      </c>
      <c r="BD413" s="312">
        <v>715962</v>
      </c>
      <c r="BE413" s="312">
        <v>715962</v>
      </c>
      <c r="BF413" s="218">
        <v>169298</v>
      </c>
      <c r="BG413" s="218">
        <v>0</v>
      </c>
      <c r="BH413" s="218">
        <v>0</v>
      </c>
      <c r="BI413" s="218">
        <v>0</v>
      </c>
      <c r="BJ413" s="218">
        <v>0</v>
      </c>
      <c r="BK413" s="218">
        <v>0</v>
      </c>
      <c r="BL413" s="218">
        <v>0</v>
      </c>
      <c r="BM413" s="218">
        <v>0</v>
      </c>
      <c r="BN413" s="218">
        <v>0</v>
      </c>
      <c r="BO413" s="218">
        <v>0</v>
      </c>
      <c r="BP413" s="218">
        <v>0</v>
      </c>
      <c r="BQ413" s="312">
        <v>0</v>
      </c>
      <c r="BR413" s="218">
        <v>0</v>
      </c>
      <c r="BS413" s="312">
        <v>169298</v>
      </c>
      <c r="BT413" s="315">
        <v>6366029.1538000004</v>
      </c>
      <c r="BU413" s="312">
        <v>288461.53850000002</v>
      </c>
      <c r="BV413" s="312">
        <v>0</v>
      </c>
      <c r="BW413" s="312">
        <v>715962</v>
      </c>
      <c r="BX413" s="312">
        <v>0</v>
      </c>
      <c r="BY413" s="312">
        <v>0</v>
      </c>
      <c r="BZ413" s="312">
        <v>0</v>
      </c>
      <c r="CA413" s="312">
        <v>0</v>
      </c>
      <c r="CB413" s="312">
        <v>0</v>
      </c>
      <c r="CC413" s="312">
        <v>0</v>
      </c>
      <c r="CD413" s="312">
        <v>0</v>
      </c>
      <c r="CE413" s="312">
        <v>0</v>
      </c>
      <c r="CF413" s="312">
        <v>1004423.5385</v>
      </c>
      <c r="CG413" s="312">
        <v>5361605.6153999995</v>
      </c>
      <c r="CH413" s="312">
        <v>636602.91540000006</v>
      </c>
      <c r="CI413" s="312">
        <v>0</v>
      </c>
      <c r="CJ413" s="312">
        <v>636602.91540000006</v>
      </c>
      <c r="CK413" s="312">
        <v>0</v>
      </c>
      <c r="CL413" s="312">
        <v>0</v>
      </c>
      <c r="CM413" s="312">
        <v>0</v>
      </c>
      <c r="CN413" s="312">
        <v>0</v>
      </c>
      <c r="CO413" s="312">
        <v>0</v>
      </c>
      <c r="CP413" s="312">
        <v>0</v>
      </c>
      <c r="CQ413" s="312">
        <v>0</v>
      </c>
      <c r="CR413" s="312">
        <v>5729426</v>
      </c>
      <c r="CS413" s="312">
        <v>0</v>
      </c>
      <c r="CT413" s="315">
        <v>5729426</v>
      </c>
      <c r="CU413" s="312">
        <v>0</v>
      </c>
      <c r="CV413" s="312">
        <v>0</v>
      </c>
      <c r="CW413" s="312">
        <v>0</v>
      </c>
      <c r="CX413" s="312"/>
      <c r="CY413" s="312">
        <v>0</v>
      </c>
      <c r="CZ413" s="312">
        <v>0</v>
      </c>
      <c r="DA413" s="312">
        <v>0</v>
      </c>
      <c r="DB413" s="312">
        <v>0</v>
      </c>
      <c r="DC413" s="312">
        <v>6366029</v>
      </c>
      <c r="DD413" s="312"/>
      <c r="DE413" s="312" t="s">
        <v>980</v>
      </c>
      <c r="DF413" s="312">
        <v>416666.66666666698</v>
      </c>
      <c r="DG413" s="310" t="s">
        <v>135</v>
      </c>
      <c r="DH413" s="310" t="s">
        <v>1235</v>
      </c>
      <c r="DI413" s="310" t="s">
        <v>1236</v>
      </c>
      <c r="DJ413" s="312"/>
      <c r="DK413" s="312"/>
      <c r="DL413" s="312"/>
      <c r="DM413" s="310"/>
      <c r="DN413" s="312"/>
      <c r="DO413" s="312"/>
      <c r="DP413" s="312"/>
      <c r="DQ413" s="312"/>
      <c r="DR413" s="317"/>
      <c r="DS413" s="317"/>
      <c r="DT413" s="306"/>
    </row>
    <row r="414" spans="1:124" s="304" customFormat="1" ht="20.25" customHeight="1" x14ac:dyDescent="0.35">
      <c r="A414" s="307">
        <v>411</v>
      </c>
      <c r="B414" s="307" t="s">
        <v>1144</v>
      </c>
      <c r="C414" s="308" t="s">
        <v>531</v>
      </c>
      <c r="D414" s="308" t="s">
        <v>192</v>
      </c>
      <c r="E414" s="308" t="s">
        <v>487</v>
      </c>
      <c r="F414" s="307" t="s">
        <v>151</v>
      </c>
      <c r="G414" s="308" t="s">
        <v>487</v>
      </c>
      <c r="H414" s="308" t="s">
        <v>129</v>
      </c>
      <c r="I414" s="308" t="s">
        <v>179</v>
      </c>
      <c r="J414" s="308" t="s">
        <v>131</v>
      </c>
      <c r="K414" s="308" t="s">
        <v>198</v>
      </c>
      <c r="L414" s="318">
        <v>44508</v>
      </c>
      <c r="M414" s="309"/>
      <c r="N414" s="309"/>
      <c r="O414" s="318">
        <v>44537</v>
      </c>
      <c r="P414" s="310" t="s">
        <v>247</v>
      </c>
      <c r="Q414" s="311" t="s">
        <v>1256</v>
      </c>
      <c r="R414" s="310" t="s">
        <v>134</v>
      </c>
      <c r="S414" s="312">
        <v>0</v>
      </c>
      <c r="T414" s="312">
        <v>5000000</v>
      </c>
      <c r="U414" s="312"/>
      <c r="V414" s="313">
        <v>5000000</v>
      </c>
      <c r="W414" s="312">
        <v>0</v>
      </c>
      <c r="X414" s="312">
        <v>0</v>
      </c>
      <c r="Y414" s="312">
        <v>0</v>
      </c>
      <c r="Z414" s="314">
        <v>0</v>
      </c>
      <c r="AA414" s="312">
        <v>0</v>
      </c>
      <c r="AB414" s="312">
        <v>730000</v>
      </c>
      <c r="AC414" s="315">
        <v>730000</v>
      </c>
      <c r="AD414" s="312" t="s">
        <v>1246</v>
      </c>
      <c r="AE414" s="316">
        <v>26</v>
      </c>
      <c r="AF414" s="316">
        <v>3.5</v>
      </c>
      <c r="AG414" s="316">
        <v>0</v>
      </c>
      <c r="AH414" s="316">
        <v>0</v>
      </c>
      <c r="AI414" s="316">
        <v>0</v>
      </c>
      <c r="AJ414" s="316">
        <v>3.5</v>
      </c>
      <c r="AK414" s="316">
        <v>0</v>
      </c>
      <c r="AL414" s="316">
        <v>0</v>
      </c>
      <c r="AM414" s="316">
        <v>0</v>
      </c>
      <c r="AN414" s="316">
        <v>0</v>
      </c>
      <c r="AO414" s="316">
        <v>0</v>
      </c>
      <c r="AP414" s="316">
        <v>0</v>
      </c>
      <c r="AQ414" s="312">
        <v>673076.92310000001</v>
      </c>
      <c r="AR414" s="312">
        <v>0</v>
      </c>
      <c r="AS414" s="312">
        <v>0</v>
      </c>
      <c r="AT414" s="312">
        <v>673076.92310000001</v>
      </c>
      <c r="AU414" s="312">
        <v>0</v>
      </c>
      <c r="AV414" s="312">
        <v>0</v>
      </c>
      <c r="AW414" s="312">
        <v>0</v>
      </c>
      <c r="AX414" s="312">
        <v>0</v>
      </c>
      <c r="AY414" s="218">
        <v>0</v>
      </c>
      <c r="AZ414" s="312">
        <v>0</v>
      </c>
      <c r="BA414" s="218">
        <v>0</v>
      </c>
      <c r="BB414" s="312">
        <v>0</v>
      </c>
      <c r="BC414" s="312">
        <v>0</v>
      </c>
      <c r="BD414" s="312">
        <v>98269</v>
      </c>
      <c r="BE414" s="312">
        <v>98269</v>
      </c>
      <c r="BF414" s="218">
        <v>52500</v>
      </c>
      <c r="BG414" s="218">
        <v>0</v>
      </c>
      <c r="BH414" s="218">
        <v>0</v>
      </c>
      <c r="BI414" s="218">
        <v>0</v>
      </c>
      <c r="BJ414" s="218">
        <v>0</v>
      </c>
      <c r="BK414" s="218">
        <v>0</v>
      </c>
      <c r="BL414" s="218">
        <v>0</v>
      </c>
      <c r="BM414" s="218">
        <v>0</v>
      </c>
      <c r="BN414" s="218">
        <v>0</v>
      </c>
      <c r="BO414" s="218">
        <v>0</v>
      </c>
      <c r="BP414" s="218">
        <v>0</v>
      </c>
      <c r="BQ414" s="312">
        <v>0</v>
      </c>
      <c r="BR414" s="218">
        <v>0</v>
      </c>
      <c r="BS414" s="312">
        <v>52500</v>
      </c>
      <c r="BT414" s="315">
        <v>823845.92310000001</v>
      </c>
      <c r="BU414" s="312">
        <v>0</v>
      </c>
      <c r="BV414" s="312">
        <v>0</v>
      </c>
      <c r="BW414" s="312">
        <v>98269</v>
      </c>
      <c r="BX414" s="312">
        <v>0</v>
      </c>
      <c r="BY414" s="312">
        <v>0</v>
      </c>
      <c r="BZ414" s="312">
        <v>0</v>
      </c>
      <c r="CA414" s="312">
        <v>0</v>
      </c>
      <c r="CB414" s="312">
        <v>0</v>
      </c>
      <c r="CC414" s="312">
        <v>0</v>
      </c>
      <c r="CD414" s="312">
        <v>0</v>
      </c>
      <c r="CE414" s="312">
        <v>0</v>
      </c>
      <c r="CF414" s="312">
        <v>98269</v>
      </c>
      <c r="CG414" s="312">
        <v>725576.92310000001</v>
      </c>
      <c r="CH414" s="312">
        <v>0</v>
      </c>
      <c r="CI414" s="312">
        <v>0</v>
      </c>
      <c r="CJ414" s="312">
        <v>0</v>
      </c>
      <c r="CK414" s="312">
        <v>0</v>
      </c>
      <c r="CL414" s="312">
        <v>0</v>
      </c>
      <c r="CM414" s="312">
        <v>0</v>
      </c>
      <c r="CN414" s="312">
        <v>0</v>
      </c>
      <c r="CO414" s="312">
        <v>0</v>
      </c>
      <c r="CP414" s="312">
        <v>0</v>
      </c>
      <c r="CQ414" s="312">
        <v>0</v>
      </c>
      <c r="CR414" s="312">
        <v>823846</v>
      </c>
      <c r="CS414" s="312">
        <v>0</v>
      </c>
      <c r="CT414" s="315">
        <v>823846</v>
      </c>
      <c r="CU414" s="312">
        <v>0</v>
      </c>
      <c r="CV414" s="312">
        <v>0</v>
      </c>
      <c r="CW414" s="312">
        <v>0</v>
      </c>
      <c r="CX414" s="312"/>
      <c r="CY414" s="312">
        <v>0</v>
      </c>
      <c r="CZ414" s="312">
        <v>0</v>
      </c>
      <c r="DA414" s="312">
        <v>0</v>
      </c>
      <c r="DB414" s="312">
        <v>0</v>
      </c>
      <c r="DC414" s="312">
        <v>823846</v>
      </c>
      <c r="DD414" s="312"/>
      <c r="DE414" s="312" t="s">
        <v>980</v>
      </c>
      <c r="DF414" s="312">
        <v>416666.66666666698</v>
      </c>
      <c r="DG414" s="310" t="s">
        <v>135</v>
      </c>
      <c r="DH414" s="310" t="s">
        <v>1235</v>
      </c>
      <c r="DI414" s="310" t="s">
        <v>1236</v>
      </c>
      <c r="DJ414" s="312"/>
      <c r="DK414" s="312"/>
      <c r="DL414" s="312"/>
      <c r="DM414" s="310"/>
      <c r="DN414" s="312"/>
      <c r="DO414" s="312"/>
      <c r="DP414" s="312"/>
      <c r="DQ414" s="312"/>
      <c r="DR414" s="317"/>
      <c r="DS414" s="317"/>
      <c r="DT414" s="306"/>
    </row>
    <row r="415" spans="1:124" s="304" customFormat="1" ht="20.25" customHeight="1" x14ac:dyDescent="0.35">
      <c r="A415" s="307">
        <v>412</v>
      </c>
      <c r="B415" s="307" t="s">
        <v>1161</v>
      </c>
      <c r="C415" s="308" t="s">
        <v>532</v>
      </c>
      <c r="D415" s="308" t="s">
        <v>192</v>
      </c>
      <c r="E415" s="308" t="s">
        <v>487</v>
      </c>
      <c r="F415" s="307" t="s">
        <v>151</v>
      </c>
      <c r="G415" s="308" t="s">
        <v>487</v>
      </c>
      <c r="H415" s="308" t="s">
        <v>129</v>
      </c>
      <c r="I415" s="308" t="s">
        <v>179</v>
      </c>
      <c r="J415" s="308" t="s">
        <v>131</v>
      </c>
      <c r="K415" s="308" t="s">
        <v>132</v>
      </c>
      <c r="L415" s="318">
        <v>44515</v>
      </c>
      <c r="M415" s="309"/>
      <c r="N415" s="309"/>
      <c r="O415" s="318"/>
      <c r="P415" s="310"/>
      <c r="Q415" s="311" t="s">
        <v>1256</v>
      </c>
      <c r="R415" s="310" t="s">
        <v>134</v>
      </c>
      <c r="S415" s="312">
        <v>0</v>
      </c>
      <c r="T415" s="312">
        <v>5000000</v>
      </c>
      <c r="U415" s="312"/>
      <c r="V415" s="313">
        <v>5000000</v>
      </c>
      <c r="W415" s="312">
        <v>0</v>
      </c>
      <c r="X415" s="312">
        <v>0</v>
      </c>
      <c r="Y415" s="312">
        <v>0</v>
      </c>
      <c r="Z415" s="314">
        <v>0</v>
      </c>
      <c r="AA415" s="312">
        <v>0</v>
      </c>
      <c r="AB415" s="312">
        <v>730000</v>
      </c>
      <c r="AC415" s="315">
        <v>730000</v>
      </c>
      <c r="AD415" s="312" t="s">
        <v>1246</v>
      </c>
      <c r="AE415" s="316">
        <v>26</v>
      </c>
      <c r="AF415" s="316">
        <v>25.5</v>
      </c>
      <c r="AG415" s="316">
        <v>0</v>
      </c>
      <c r="AH415" s="316">
        <v>0</v>
      </c>
      <c r="AI415" s="316">
        <v>0</v>
      </c>
      <c r="AJ415" s="316">
        <v>25.5</v>
      </c>
      <c r="AK415" s="316">
        <v>0</v>
      </c>
      <c r="AL415" s="316">
        <v>12</v>
      </c>
      <c r="AM415" s="316">
        <v>0</v>
      </c>
      <c r="AN415" s="316">
        <v>12</v>
      </c>
      <c r="AO415" s="316">
        <v>24</v>
      </c>
      <c r="AP415" s="316">
        <v>12</v>
      </c>
      <c r="AQ415" s="312">
        <v>4903846.1538000004</v>
      </c>
      <c r="AR415" s="312">
        <v>0</v>
      </c>
      <c r="AS415" s="312">
        <v>576923</v>
      </c>
      <c r="AT415" s="312">
        <v>5480769.1538000004</v>
      </c>
      <c r="AU415" s="312">
        <v>0</v>
      </c>
      <c r="AV415" s="312">
        <v>0</v>
      </c>
      <c r="AW415" s="312">
        <v>0</v>
      </c>
      <c r="AX415" s="312">
        <v>0</v>
      </c>
      <c r="AY415" s="218">
        <v>0</v>
      </c>
      <c r="AZ415" s="312">
        <v>0</v>
      </c>
      <c r="BA415" s="218">
        <v>0</v>
      </c>
      <c r="BB415" s="312">
        <v>0</v>
      </c>
      <c r="BC415" s="312">
        <v>0</v>
      </c>
      <c r="BD415" s="312">
        <v>715962</v>
      </c>
      <c r="BE415" s="312">
        <v>715962</v>
      </c>
      <c r="BF415" s="218">
        <v>10000</v>
      </c>
      <c r="BG415" s="218">
        <v>0</v>
      </c>
      <c r="BH415" s="218">
        <v>0</v>
      </c>
      <c r="BI415" s="218">
        <v>0</v>
      </c>
      <c r="BJ415" s="218">
        <v>0</v>
      </c>
      <c r="BK415" s="218">
        <v>0</v>
      </c>
      <c r="BL415" s="218">
        <v>0</v>
      </c>
      <c r="BM415" s="218">
        <v>0</v>
      </c>
      <c r="BN415" s="218">
        <v>0</v>
      </c>
      <c r="BO415" s="218">
        <v>0</v>
      </c>
      <c r="BP415" s="218">
        <v>0</v>
      </c>
      <c r="BQ415" s="312">
        <v>0</v>
      </c>
      <c r="BR415" s="218">
        <v>0</v>
      </c>
      <c r="BS415" s="312">
        <v>10000</v>
      </c>
      <c r="BT415" s="315">
        <v>6206731.1538000004</v>
      </c>
      <c r="BU415" s="312">
        <v>288461.53850000002</v>
      </c>
      <c r="BV415" s="312">
        <v>0</v>
      </c>
      <c r="BW415" s="312">
        <v>715962</v>
      </c>
      <c r="BX415" s="312">
        <v>0</v>
      </c>
      <c r="BY415" s="312">
        <v>0</v>
      </c>
      <c r="BZ415" s="312">
        <v>0</v>
      </c>
      <c r="CA415" s="312">
        <v>0</v>
      </c>
      <c r="CB415" s="312">
        <v>0</v>
      </c>
      <c r="CC415" s="312">
        <v>0</v>
      </c>
      <c r="CD415" s="312">
        <v>0</v>
      </c>
      <c r="CE415" s="312">
        <v>0</v>
      </c>
      <c r="CF415" s="312">
        <v>1004423.5385</v>
      </c>
      <c r="CG415" s="312">
        <v>5202307.6153999995</v>
      </c>
      <c r="CH415" s="312">
        <v>620673.11540000001</v>
      </c>
      <c r="CI415" s="312">
        <v>0</v>
      </c>
      <c r="CJ415" s="312">
        <v>620673.11540000001</v>
      </c>
      <c r="CK415" s="312">
        <v>0</v>
      </c>
      <c r="CL415" s="312">
        <v>0</v>
      </c>
      <c r="CM415" s="312">
        <v>0</v>
      </c>
      <c r="CN415" s="312">
        <v>0</v>
      </c>
      <c r="CO415" s="312">
        <v>0</v>
      </c>
      <c r="CP415" s="312">
        <v>0</v>
      </c>
      <c r="CQ415" s="312">
        <v>0</v>
      </c>
      <c r="CR415" s="312">
        <v>5586058</v>
      </c>
      <c r="CS415" s="312">
        <v>0</v>
      </c>
      <c r="CT415" s="315">
        <v>5586058</v>
      </c>
      <c r="CU415" s="312">
        <v>0</v>
      </c>
      <c r="CV415" s="312">
        <v>0</v>
      </c>
      <c r="CW415" s="312">
        <v>0</v>
      </c>
      <c r="CX415" s="312"/>
      <c r="CY415" s="312">
        <v>0</v>
      </c>
      <c r="CZ415" s="312">
        <v>0</v>
      </c>
      <c r="DA415" s="312">
        <v>0</v>
      </c>
      <c r="DB415" s="312">
        <v>0</v>
      </c>
      <c r="DC415" s="312">
        <v>6206731</v>
      </c>
      <c r="DD415" s="312"/>
      <c r="DE415" s="312" t="s">
        <v>980</v>
      </c>
      <c r="DF415" s="312">
        <v>416666.66666666698</v>
      </c>
      <c r="DG415" s="310" t="s">
        <v>135</v>
      </c>
      <c r="DH415" s="310" t="s">
        <v>1235</v>
      </c>
      <c r="DI415" s="310" t="s">
        <v>1236</v>
      </c>
      <c r="DJ415" s="312"/>
      <c r="DK415" s="312"/>
      <c r="DL415" s="312"/>
      <c r="DM415" s="310"/>
      <c r="DN415" s="312"/>
      <c r="DO415" s="312"/>
      <c r="DP415" s="312"/>
      <c r="DQ415" s="312"/>
      <c r="DR415" s="317"/>
      <c r="DS415" s="317"/>
      <c r="DT415" s="306"/>
    </row>
    <row r="416" spans="1:124" s="304" customFormat="1" ht="20.25" customHeight="1" x14ac:dyDescent="0.35">
      <c r="A416" s="307">
        <v>413</v>
      </c>
      <c r="B416" s="307" t="s">
        <v>1162</v>
      </c>
      <c r="C416" s="308" t="s">
        <v>533</v>
      </c>
      <c r="D416" s="308" t="s">
        <v>192</v>
      </c>
      <c r="E416" s="308" t="s">
        <v>487</v>
      </c>
      <c r="F416" s="307" t="s">
        <v>151</v>
      </c>
      <c r="G416" s="308" t="s">
        <v>487</v>
      </c>
      <c r="H416" s="308" t="s">
        <v>129</v>
      </c>
      <c r="I416" s="308" t="s">
        <v>179</v>
      </c>
      <c r="J416" s="308" t="s">
        <v>131</v>
      </c>
      <c r="K416" s="308" t="s">
        <v>198</v>
      </c>
      <c r="L416" s="318">
        <v>44515</v>
      </c>
      <c r="M416" s="309"/>
      <c r="N416" s="309"/>
      <c r="O416" s="318">
        <v>44532</v>
      </c>
      <c r="P416" s="310" t="s">
        <v>247</v>
      </c>
      <c r="Q416" s="311" t="s">
        <v>1256</v>
      </c>
      <c r="R416" s="310" t="s">
        <v>134</v>
      </c>
      <c r="S416" s="312">
        <v>0</v>
      </c>
      <c r="T416" s="312">
        <v>5000000</v>
      </c>
      <c r="U416" s="312"/>
      <c r="V416" s="313">
        <v>5000000</v>
      </c>
      <c r="W416" s="312">
        <v>0</v>
      </c>
      <c r="X416" s="312">
        <v>0</v>
      </c>
      <c r="Y416" s="312">
        <v>0</v>
      </c>
      <c r="Z416" s="314">
        <v>0</v>
      </c>
      <c r="AA416" s="312">
        <v>0</v>
      </c>
      <c r="AB416" s="312">
        <v>730000</v>
      </c>
      <c r="AC416" s="315">
        <v>730000</v>
      </c>
      <c r="AD416" s="312" t="s">
        <v>1246</v>
      </c>
      <c r="AE416" s="316">
        <v>26</v>
      </c>
      <c r="AF416" s="316">
        <v>1.5</v>
      </c>
      <c r="AG416" s="316">
        <v>0</v>
      </c>
      <c r="AH416" s="316">
        <v>0</v>
      </c>
      <c r="AI416" s="316">
        <v>0</v>
      </c>
      <c r="AJ416" s="316">
        <v>1.5</v>
      </c>
      <c r="AK416" s="316">
        <v>0</v>
      </c>
      <c r="AL416" s="316">
        <v>0</v>
      </c>
      <c r="AM416" s="316">
        <v>0</v>
      </c>
      <c r="AN416" s="316">
        <v>0</v>
      </c>
      <c r="AO416" s="316">
        <v>0</v>
      </c>
      <c r="AP416" s="316">
        <v>0</v>
      </c>
      <c r="AQ416" s="312">
        <v>288461.53850000002</v>
      </c>
      <c r="AR416" s="312">
        <v>0</v>
      </c>
      <c r="AS416" s="312">
        <v>0</v>
      </c>
      <c r="AT416" s="312">
        <v>288461.53850000002</v>
      </c>
      <c r="AU416" s="312">
        <v>0</v>
      </c>
      <c r="AV416" s="312">
        <v>0</v>
      </c>
      <c r="AW416" s="312">
        <v>0</v>
      </c>
      <c r="AX416" s="312">
        <v>0</v>
      </c>
      <c r="AY416" s="218">
        <v>0</v>
      </c>
      <c r="AZ416" s="312">
        <v>0</v>
      </c>
      <c r="BA416" s="218">
        <v>0</v>
      </c>
      <c r="BB416" s="312">
        <v>0</v>
      </c>
      <c r="BC416" s="312">
        <v>0</v>
      </c>
      <c r="BD416" s="312">
        <v>42115</v>
      </c>
      <c r="BE416" s="312">
        <v>42115</v>
      </c>
      <c r="BF416" s="218">
        <v>0</v>
      </c>
      <c r="BG416" s="218">
        <v>0</v>
      </c>
      <c r="BH416" s="218">
        <v>0</v>
      </c>
      <c r="BI416" s="218">
        <v>0</v>
      </c>
      <c r="BJ416" s="218">
        <v>0</v>
      </c>
      <c r="BK416" s="218">
        <v>0</v>
      </c>
      <c r="BL416" s="218">
        <v>0</v>
      </c>
      <c r="BM416" s="218">
        <v>0</v>
      </c>
      <c r="BN416" s="218">
        <v>0</v>
      </c>
      <c r="BO416" s="218">
        <v>0</v>
      </c>
      <c r="BP416" s="218">
        <v>0</v>
      </c>
      <c r="BQ416" s="312">
        <v>0</v>
      </c>
      <c r="BR416" s="218">
        <v>0</v>
      </c>
      <c r="BS416" s="312">
        <v>0</v>
      </c>
      <c r="BT416" s="315">
        <v>330576.53850000002</v>
      </c>
      <c r="BU416" s="312">
        <v>0</v>
      </c>
      <c r="BV416" s="312">
        <v>0</v>
      </c>
      <c r="BW416" s="312">
        <v>42115</v>
      </c>
      <c r="BX416" s="312">
        <v>0</v>
      </c>
      <c r="BY416" s="312">
        <v>0</v>
      </c>
      <c r="BZ416" s="312">
        <v>0</v>
      </c>
      <c r="CA416" s="312">
        <v>0</v>
      </c>
      <c r="CB416" s="312">
        <v>0</v>
      </c>
      <c r="CC416" s="312">
        <v>0</v>
      </c>
      <c r="CD416" s="312">
        <v>0</v>
      </c>
      <c r="CE416" s="312">
        <v>0</v>
      </c>
      <c r="CF416" s="312">
        <v>42115</v>
      </c>
      <c r="CG416" s="312">
        <v>288461.53850000002</v>
      </c>
      <c r="CH416" s="312">
        <v>0</v>
      </c>
      <c r="CI416" s="312">
        <v>0</v>
      </c>
      <c r="CJ416" s="312">
        <v>0</v>
      </c>
      <c r="CK416" s="312">
        <v>0</v>
      </c>
      <c r="CL416" s="312">
        <v>0</v>
      </c>
      <c r="CM416" s="312">
        <v>0</v>
      </c>
      <c r="CN416" s="312">
        <v>0</v>
      </c>
      <c r="CO416" s="312">
        <v>0</v>
      </c>
      <c r="CP416" s="312">
        <v>0</v>
      </c>
      <c r="CQ416" s="312">
        <v>0</v>
      </c>
      <c r="CR416" s="312">
        <v>330577</v>
      </c>
      <c r="CS416" s="312">
        <v>0</v>
      </c>
      <c r="CT416" s="315">
        <v>330577</v>
      </c>
      <c r="CU416" s="312">
        <v>0</v>
      </c>
      <c r="CV416" s="312">
        <v>0</v>
      </c>
      <c r="CW416" s="312">
        <v>0</v>
      </c>
      <c r="CX416" s="312"/>
      <c r="CY416" s="312">
        <v>0</v>
      </c>
      <c r="CZ416" s="312">
        <v>0</v>
      </c>
      <c r="DA416" s="312">
        <v>0</v>
      </c>
      <c r="DB416" s="312">
        <v>0</v>
      </c>
      <c r="DC416" s="312">
        <v>330577</v>
      </c>
      <c r="DD416" s="312"/>
      <c r="DE416" s="312" t="s">
        <v>980</v>
      </c>
      <c r="DF416" s="312">
        <v>416666.66666666698</v>
      </c>
      <c r="DG416" s="310" t="s">
        <v>135</v>
      </c>
      <c r="DH416" s="310" t="s">
        <v>1235</v>
      </c>
      <c r="DI416" s="310" t="s">
        <v>1236</v>
      </c>
      <c r="DJ416" s="312"/>
      <c r="DK416" s="312"/>
      <c r="DL416" s="312"/>
      <c r="DM416" s="310"/>
      <c r="DN416" s="312"/>
      <c r="DO416" s="312"/>
      <c r="DP416" s="312"/>
      <c r="DQ416" s="312"/>
      <c r="DR416" s="317"/>
      <c r="DS416" s="317"/>
      <c r="DT416" s="306"/>
    </row>
    <row r="417" spans="1:124" s="304" customFormat="1" ht="20.25" customHeight="1" x14ac:dyDescent="0.35">
      <c r="A417" s="307">
        <v>414</v>
      </c>
      <c r="B417" s="307" t="s">
        <v>1166</v>
      </c>
      <c r="C417" s="308" t="s">
        <v>721</v>
      </c>
      <c r="D417" s="308" t="s">
        <v>192</v>
      </c>
      <c r="E417" s="308" t="s">
        <v>487</v>
      </c>
      <c r="F417" s="307" t="s">
        <v>151</v>
      </c>
      <c r="G417" s="308" t="s">
        <v>487</v>
      </c>
      <c r="H417" s="308" t="s">
        <v>129</v>
      </c>
      <c r="I417" s="308" t="s">
        <v>179</v>
      </c>
      <c r="J417" s="308" t="s">
        <v>131</v>
      </c>
      <c r="K417" s="308" t="s">
        <v>250</v>
      </c>
      <c r="L417" s="318">
        <v>44522</v>
      </c>
      <c r="M417" s="309"/>
      <c r="N417" s="309"/>
      <c r="O417" s="318"/>
      <c r="P417" s="310" t="s">
        <v>247</v>
      </c>
      <c r="Q417" s="311" t="s">
        <v>1256</v>
      </c>
      <c r="R417" s="310" t="s">
        <v>134</v>
      </c>
      <c r="S417" s="312">
        <v>0</v>
      </c>
      <c r="T417" s="312">
        <v>5000000</v>
      </c>
      <c r="U417" s="312"/>
      <c r="V417" s="313">
        <v>5000000</v>
      </c>
      <c r="W417" s="312">
        <v>0</v>
      </c>
      <c r="X417" s="312">
        <v>0</v>
      </c>
      <c r="Y417" s="312">
        <v>0</v>
      </c>
      <c r="Z417" s="314">
        <v>0</v>
      </c>
      <c r="AA417" s="312">
        <v>0</v>
      </c>
      <c r="AB417" s="312">
        <v>730000</v>
      </c>
      <c r="AC417" s="315">
        <v>730000</v>
      </c>
      <c r="AD417" s="312" t="s">
        <v>1246</v>
      </c>
      <c r="AE417" s="316">
        <v>26</v>
      </c>
      <c r="AF417" s="316">
        <v>13.5</v>
      </c>
      <c r="AG417" s="316">
        <v>0</v>
      </c>
      <c r="AH417" s="316">
        <v>0</v>
      </c>
      <c r="AI417" s="316">
        <v>0</v>
      </c>
      <c r="AJ417" s="316">
        <v>13.5</v>
      </c>
      <c r="AK417" s="316">
        <v>0</v>
      </c>
      <c r="AL417" s="316">
        <v>0</v>
      </c>
      <c r="AM417" s="316">
        <v>0</v>
      </c>
      <c r="AN417" s="316">
        <v>0</v>
      </c>
      <c r="AO417" s="316">
        <v>0</v>
      </c>
      <c r="AP417" s="316">
        <v>0</v>
      </c>
      <c r="AQ417" s="312">
        <v>2596153.8462</v>
      </c>
      <c r="AR417" s="312">
        <v>819259</v>
      </c>
      <c r="AS417" s="312">
        <v>0</v>
      </c>
      <c r="AT417" s="312">
        <v>3415412.8462</v>
      </c>
      <c r="AU417" s="312">
        <v>0</v>
      </c>
      <c r="AV417" s="312">
        <v>0</v>
      </c>
      <c r="AW417" s="312">
        <v>0</v>
      </c>
      <c r="AX417" s="312">
        <v>0</v>
      </c>
      <c r="AY417" s="218">
        <v>0</v>
      </c>
      <c r="AZ417" s="312">
        <v>0</v>
      </c>
      <c r="BA417" s="218">
        <v>0</v>
      </c>
      <c r="BB417" s="312">
        <v>0</v>
      </c>
      <c r="BC417" s="312">
        <v>0</v>
      </c>
      <c r="BD417" s="312">
        <v>379038</v>
      </c>
      <c r="BE417" s="312">
        <v>379038</v>
      </c>
      <c r="BF417" s="218">
        <v>0</v>
      </c>
      <c r="BG417" s="218">
        <v>0</v>
      </c>
      <c r="BH417" s="218">
        <v>0</v>
      </c>
      <c r="BI417" s="218">
        <v>0</v>
      </c>
      <c r="BJ417" s="218">
        <v>0</v>
      </c>
      <c r="BK417" s="218">
        <v>0</v>
      </c>
      <c r="BL417" s="218">
        <v>0</v>
      </c>
      <c r="BM417" s="218">
        <v>0</v>
      </c>
      <c r="BN417" s="218">
        <v>0</v>
      </c>
      <c r="BO417" s="218">
        <v>0</v>
      </c>
      <c r="BP417" s="218">
        <v>0</v>
      </c>
      <c r="BQ417" s="312">
        <v>0</v>
      </c>
      <c r="BR417" s="218">
        <v>0</v>
      </c>
      <c r="BS417" s="312">
        <v>0</v>
      </c>
      <c r="BT417" s="315">
        <v>3794450.8462</v>
      </c>
      <c r="BU417" s="312">
        <v>0</v>
      </c>
      <c r="BV417" s="312">
        <v>0</v>
      </c>
      <c r="BW417" s="312">
        <v>379038</v>
      </c>
      <c r="BX417" s="312">
        <v>0</v>
      </c>
      <c r="BY417" s="312">
        <v>0</v>
      </c>
      <c r="BZ417" s="312">
        <v>0</v>
      </c>
      <c r="CA417" s="312">
        <v>0</v>
      </c>
      <c r="CB417" s="312">
        <v>0</v>
      </c>
      <c r="CC417" s="312">
        <v>0</v>
      </c>
      <c r="CD417" s="312">
        <v>0</v>
      </c>
      <c r="CE417" s="312">
        <v>0</v>
      </c>
      <c r="CF417" s="312">
        <v>379038</v>
      </c>
      <c r="CG417" s="312">
        <v>3415412.8462</v>
      </c>
      <c r="CH417" s="312">
        <v>379445.0846</v>
      </c>
      <c r="CI417" s="312">
        <v>0</v>
      </c>
      <c r="CJ417" s="312">
        <v>379445.0846</v>
      </c>
      <c r="CK417" s="312">
        <v>0</v>
      </c>
      <c r="CL417" s="312">
        <v>0</v>
      </c>
      <c r="CM417" s="312">
        <v>0</v>
      </c>
      <c r="CN417" s="312">
        <v>0</v>
      </c>
      <c r="CO417" s="312">
        <v>0</v>
      </c>
      <c r="CP417" s="312">
        <v>0</v>
      </c>
      <c r="CQ417" s="312">
        <v>0</v>
      </c>
      <c r="CR417" s="312">
        <v>3415006</v>
      </c>
      <c r="CS417" s="312">
        <v>0</v>
      </c>
      <c r="CT417" s="315">
        <v>3415006</v>
      </c>
      <c r="CU417" s="312">
        <v>0</v>
      </c>
      <c r="CV417" s="312">
        <v>0</v>
      </c>
      <c r="CW417" s="312">
        <v>0</v>
      </c>
      <c r="CX417" s="312"/>
      <c r="CY417" s="312">
        <v>0</v>
      </c>
      <c r="CZ417" s="312">
        <v>0</v>
      </c>
      <c r="DA417" s="312">
        <v>0</v>
      </c>
      <c r="DB417" s="312">
        <v>0</v>
      </c>
      <c r="DC417" s="312">
        <v>3794451</v>
      </c>
      <c r="DD417" s="312"/>
      <c r="DE417" s="312" t="s">
        <v>980</v>
      </c>
      <c r="DF417" s="312">
        <v>416666.66666666698</v>
      </c>
      <c r="DG417" s="310" t="s">
        <v>135</v>
      </c>
      <c r="DH417" s="310" t="s">
        <v>1235</v>
      </c>
      <c r="DI417" s="310" t="s">
        <v>1236</v>
      </c>
      <c r="DJ417" s="312"/>
      <c r="DK417" s="312"/>
      <c r="DL417" s="312"/>
      <c r="DM417" s="310"/>
      <c r="DN417" s="312"/>
      <c r="DO417" s="312"/>
      <c r="DP417" s="312"/>
      <c r="DQ417" s="312"/>
      <c r="DR417" s="317"/>
      <c r="DS417" s="317"/>
      <c r="DT417" s="306"/>
    </row>
    <row r="418" spans="1:124" s="304" customFormat="1" ht="20.25" customHeight="1" x14ac:dyDescent="0.35">
      <c r="A418" s="307">
        <v>415</v>
      </c>
      <c r="B418" s="307" t="s">
        <v>1168</v>
      </c>
      <c r="C418" s="308" t="s">
        <v>729</v>
      </c>
      <c r="D418" s="308" t="s">
        <v>192</v>
      </c>
      <c r="E418" s="308" t="s">
        <v>487</v>
      </c>
      <c r="F418" s="307" t="s">
        <v>151</v>
      </c>
      <c r="G418" s="308" t="s">
        <v>487</v>
      </c>
      <c r="H418" s="308" t="s">
        <v>129</v>
      </c>
      <c r="I418" s="308" t="s">
        <v>179</v>
      </c>
      <c r="J418" s="308" t="s">
        <v>131</v>
      </c>
      <c r="K418" s="308" t="s">
        <v>250</v>
      </c>
      <c r="L418" s="318">
        <v>44529</v>
      </c>
      <c r="M418" s="309"/>
      <c r="N418" s="309"/>
      <c r="O418" s="318"/>
      <c r="P418" s="310" t="s">
        <v>247</v>
      </c>
      <c r="Q418" s="311" t="s">
        <v>1256</v>
      </c>
      <c r="R418" s="310" t="s">
        <v>134</v>
      </c>
      <c r="S418" s="312">
        <v>0</v>
      </c>
      <c r="T418" s="312">
        <v>5000000</v>
      </c>
      <c r="U418" s="312"/>
      <c r="V418" s="313">
        <v>5000000</v>
      </c>
      <c r="W418" s="312">
        <v>0</v>
      </c>
      <c r="X418" s="312">
        <v>0</v>
      </c>
      <c r="Y418" s="312">
        <v>0</v>
      </c>
      <c r="Z418" s="314">
        <v>0</v>
      </c>
      <c r="AA418" s="312">
        <v>0</v>
      </c>
      <c r="AB418" s="312">
        <v>730000</v>
      </c>
      <c r="AC418" s="315">
        <v>730000</v>
      </c>
      <c r="AD418" s="312" t="s">
        <v>1246</v>
      </c>
      <c r="AE418" s="316">
        <v>26</v>
      </c>
      <c r="AF418" s="316">
        <v>22</v>
      </c>
      <c r="AG418" s="316">
        <v>0</v>
      </c>
      <c r="AH418" s="316">
        <v>0</v>
      </c>
      <c r="AI418" s="316">
        <v>0</v>
      </c>
      <c r="AJ418" s="316">
        <v>22</v>
      </c>
      <c r="AK418" s="316">
        <v>0</v>
      </c>
      <c r="AL418" s="316">
        <v>8</v>
      </c>
      <c r="AM418" s="316">
        <v>0</v>
      </c>
      <c r="AN418" s="316">
        <v>8</v>
      </c>
      <c r="AO418" s="316">
        <v>16</v>
      </c>
      <c r="AP418" s="316">
        <v>8</v>
      </c>
      <c r="AQ418" s="312">
        <v>4230769.2308</v>
      </c>
      <c r="AR418" s="312">
        <v>0</v>
      </c>
      <c r="AS418" s="312">
        <v>384615</v>
      </c>
      <c r="AT418" s="312">
        <v>4615384.2308</v>
      </c>
      <c r="AU418" s="312">
        <v>0</v>
      </c>
      <c r="AV418" s="312">
        <v>0</v>
      </c>
      <c r="AW418" s="312">
        <v>0</v>
      </c>
      <c r="AX418" s="312">
        <v>0</v>
      </c>
      <c r="AY418" s="218">
        <v>0</v>
      </c>
      <c r="AZ418" s="312">
        <v>0</v>
      </c>
      <c r="BA418" s="218">
        <v>0</v>
      </c>
      <c r="BB418" s="312">
        <v>0</v>
      </c>
      <c r="BC418" s="312">
        <v>0</v>
      </c>
      <c r="BD418" s="312">
        <v>617692</v>
      </c>
      <c r="BE418" s="312">
        <v>617692</v>
      </c>
      <c r="BF418" s="218">
        <v>0</v>
      </c>
      <c r="BG418" s="218">
        <v>0</v>
      </c>
      <c r="BH418" s="218">
        <v>0</v>
      </c>
      <c r="BI418" s="218">
        <v>0</v>
      </c>
      <c r="BJ418" s="218">
        <v>0</v>
      </c>
      <c r="BK418" s="218">
        <v>0</v>
      </c>
      <c r="BL418" s="218">
        <v>0</v>
      </c>
      <c r="BM418" s="218">
        <v>0</v>
      </c>
      <c r="BN418" s="218">
        <v>0</v>
      </c>
      <c r="BO418" s="218">
        <v>0</v>
      </c>
      <c r="BP418" s="218">
        <v>0</v>
      </c>
      <c r="BQ418" s="312">
        <v>0</v>
      </c>
      <c r="BR418" s="218">
        <v>0</v>
      </c>
      <c r="BS418" s="312">
        <v>0</v>
      </c>
      <c r="BT418" s="315">
        <v>5233076.2308</v>
      </c>
      <c r="BU418" s="312">
        <v>192307.6923</v>
      </c>
      <c r="BV418" s="312">
        <v>0</v>
      </c>
      <c r="BW418" s="312">
        <v>617692</v>
      </c>
      <c r="BX418" s="312">
        <v>0</v>
      </c>
      <c r="BY418" s="312">
        <v>0</v>
      </c>
      <c r="BZ418" s="312">
        <v>0</v>
      </c>
      <c r="CA418" s="312">
        <v>0</v>
      </c>
      <c r="CB418" s="312">
        <v>0</v>
      </c>
      <c r="CC418" s="312">
        <v>0</v>
      </c>
      <c r="CD418" s="312">
        <v>0</v>
      </c>
      <c r="CE418" s="312">
        <v>0</v>
      </c>
      <c r="CF418" s="312">
        <v>809999.6923</v>
      </c>
      <c r="CG418" s="312">
        <v>4423076.5384999998</v>
      </c>
      <c r="CH418" s="312">
        <v>523307.62310000003</v>
      </c>
      <c r="CI418" s="312">
        <v>0</v>
      </c>
      <c r="CJ418" s="312">
        <v>523307.62310000003</v>
      </c>
      <c r="CK418" s="312">
        <v>0</v>
      </c>
      <c r="CL418" s="312">
        <v>0</v>
      </c>
      <c r="CM418" s="312">
        <v>0</v>
      </c>
      <c r="CN418" s="312">
        <v>0</v>
      </c>
      <c r="CO418" s="312">
        <v>0</v>
      </c>
      <c r="CP418" s="312">
        <v>0</v>
      </c>
      <c r="CQ418" s="312">
        <v>0</v>
      </c>
      <c r="CR418" s="312">
        <v>4709769</v>
      </c>
      <c r="CS418" s="312">
        <v>0</v>
      </c>
      <c r="CT418" s="315">
        <v>4709769</v>
      </c>
      <c r="CU418" s="312">
        <v>0</v>
      </c>
      <c r="CV418" s="312">
        <v>0</v>
      </c>
      <c r="CW418" s="312">
        <v>0</v>
      </c>
      <c r="CX418" s="312"/>
      <c r="CY418" s="312">
        <v>0</v>
      </c>
      <c r="CZ418" s="312">
        <v>0</v>
      </c>
      <c r="DA418" s="312">
        <v>0</v>
      </c>
      <c r="DB418" s="312">
        <v>0</v>
      </c>
      <c r="DC418" s="312">
        <v>5233076</v>
      </c>
      <c r="DD418" s="312"/>
      <c r="DE418" s="312" t="s">
        <v>980</v>
      </c>
      <c r="DF418" s="312">
        <v>416666.66666666698</v>
      </c>
      <c r="DG418" s="310" t="s">
        <v>135</v>
      </c>
      <c r="DH418" s="310" t="s">
        <v>1235</v>
      </c>
      <c r="DI418" s="310" t="s">
        <v>1236</v>
      </c>
      <c r="DJ418" s="312"/>
      <c r="DK418" s="312"/>
      <c r="DL418" s="312"/>
      <c r="DM418" s="310"/>
      <c r="DN418" s="312"/>
      <c r="DO418" s="312"/>
      <c r="DP418" s="312"/>
      <c r="DQ418" s="312"/>
      <c r="DR418" s="317"/>
      <c r="DS418" s="317"/>
      <c r="DT418" s="306"/>
    </row>
    <row r="419" spans="1:124" s="304" customFormat="1" ht="20.25" customHeight="1" x14ac:dyDescent="0.35">
      <c r="A419" s="307">
        <v>416</v>
      </c>
      <c r="B419" s="307" t="s">
        <v>1171</v>
      </c>
      <c r="C419" s="308" t="s">
        <v>728</v>
      </c>
      <c r="D419" s="308" t="s">
        <v>192</v>
      </c>
      <c r="E419" s="308" t="s">
        <v>487</v>
      </c>
      <c r="F419" s="307" t="s">
        <v>151</v>
      </c>
      <c r="G419" s="308" t="s">
        <v>487</v>
      </c>
      <c r="H419" s="308" t="s">
        <v>129</v>
      </c>
      <c r="I419" s="308" t="s">
        <v>179</v>
      </c>
      <c r="J419" s="308" t="s">
        <v>131</v>
      </c>
      <c r="K419" s="308" t="s">
        <v>250</v>
      </c>
      <c r="L419" s="318">
        <v>44529</v>
      </c>
      <c r="M419" s="309"/>
      <c r="N419" s="309"/>
      <c r="O419" s="318"/>
      <c r="P419" s="310" t="s">
        <v>247</v>
      </c>
      <c r="Q419" s="311" t="s">
        <v>1256</v>
      </c>
      <c r="R419" s="310" t="s">
        <v>134</v>
      </c>
      <c r="S419" s="312">
        <v>0</v>
      </c>
      <c r="T419" s="312">
        <v>5000000</v>
      </c>
      <c r="U419" s="312"/>
      <c r="V419" s="313">
        <v>5000000</v>
      </c>
      <c r="W419" s="312">
        <v>0</v>
      </c>
      <c r="X419" s="312">
        <v>0</v>
      </c>
      <c r="Y419" s="312">
        <v>0</v>
      </c>
      <c r="Z419" s="314">
        <v>0</v>
      </c>
      <c r="AA419" s="312">
        <v>0</v>
      </c>
      <c r="AB419" s="312">
        <v>730000</v>
      </c>
      <c r="AC419" s="315">
        <v>730000</v>
      </c>
      <c r="AD419" s="312" t="s">
        <v>1246</v>
      </c>
      <c r="AE419" s="316">
        <v>26</v>
      </c>
      <c r="AF419" s="316">
        <v>23.5</v>
      </c>
      <c r="AG419" s="316">
        <v>0</v>
      </c>
      <c r="AH419" s="316">
        <v>0</v>
      </c>
      <c r="AI419" s="316">
        <v>0</v>
      </c>
      <c r="AJ419" s="316">
        <v>23.5</v>
      </c>
      <c r="AK419" s="316">
        <v>0</v>
      </c>
      <c r="AL419" s="316">
        <v>12</v>
      </c>
      <c r="AM419" s="316">
        <v>0</v>
      </c>
      <c r="AN419" s="316">
        <v>12</v>
      </c>
      <c r="AO419" s="316">
        <v>24</v>
      </c>
      <c r="AP419" s="316">
        <v>12</v>
      </c>
      <c r="AQ419" s="312">
        <v>4519230.7692</v>
      </c>
      <c r="AR419" s="312">
        <v>0</v>
      </c>
      <c r="AS419" s="312">
        <v>576923</v>
      </c>
      <c r="AT419" s="312">
        <v>5096153.7692</v>
      </c>
      <c r="AU419" s="312">
        <v>0</v>
      </c>
      <c r="AV419" s="312">
        <v>0</v>
      </c>
      <c r="AW419" s="312">
        <v>0</v>
      </c>
      <c r="AX419" s="312">
        <v>0</v>
      </c>
      <c r="AY419" s="218">
        <v>0</v>
      </c>
      <c r="AZ419" s="312">
        <v>0</v>
      </c>
      <c r="BA419" s="218">
        <v>0</v>
      </c>
      <c r="BB419" s="312">
        <v>0</v>
      </c>
      <c r="BC419" s="312">
        <v>0</v>
      </c>
      <c r="BD419" s="312">
        <v>659808</v>
      </c>
      <c r="BE419" s="312">
        <v>659808</v>
      </c>
      <c r="BF419" s="218">
        <v>0</v>
      </c>
      <c r="BG419" s="218">
        <v>0</v>
      </c>
      <c r="BH419" s="218">
        <v>0</v>
      </c>
      <c r="BI419" s="218">
        <v>0</v>
      </c>
      <c r="BJ419" s="218">
        <v>0</v>
      </c>
      <c r="BK419" s="218">
        <v>0</v>
      </c>
      <c r="BL419" s="218">
        <v>0</v>
      </c>
      <c r="BM419" s="218">
        <v>0</v>
      </c>
      <c r="BN419" s="218">
        <v>0</v>
      </c>
      <c r="BO419" s="218">
        <v>0</v>
      </c>
      <c r="BP419" s="218">
        <v>0</v>
      </c>
      <c r="BQ419" s="312">
        <v>0</v>
      </c>
      <c r="BR419" s="218">
        <v>0</v>
      </c>
      <c r="BS419" s="312">
        <v>0</v>
      </c>
      <c r="BT419" s="315">
        <v>5755961.7692</v>
      </c>
      <c r="BU419" s="312">
        <v>288461.53850000002</v>
      </c>
      <c r="BV419" s="312">
        <v>0</v>
      </c>
      <c r="BW419" s="312">
        <v>659808</v>
      </c>
      <c r="BX419" s="312">
        <v>0</v>
      </c>
      <c r="BY419" s="312">
        <v>0</v>
      </c>
      <c r="BZ419" s="312">
        <v>0</v>
      </c>
      <c r="CA419" s="312">
        <v>0</v>
      </c>
      <c r="CB419" s="312">
        <v>0</v>
      </c>
      <c r="CC419" s="312">
        <v>0</v>
      </c>
      <c r="CD419" s="312">
        <v>0</v>
      </c>
      <c r="CE419" s="312">
        <v>0</v>
      </c>
      <c r="CF419" s="312">
        <v>948269.53850000002</v>
      </c>
      <c r="CG419" s="312">
        <v>4807692.2308</v>
      </c>
      <c r="CH419" s="312">
        <v>575596.17689999996</v>
      </c>
      <c r="CI419" s="312">
        <v>0</v>
      </c>
      <c r="CJ419" s="312">
        <v>575596.17689999996</v>
      </c>
      <c r="CK419" s="312">
        <v>0</v>
      </c>
      <c r="CL419" s="312">
        <v>0</v>
      </c>
      <c r="CM419" s="312">
        <v>0</v>
      </c>
      <c r="CN419" s="312">
        <v>0</v>
      </c>
      <c r="CO419" s="312">
        <v>0</v>
      </c>
      <c r="CP419" s="312">
        <v>0</v>
      </c>
      <c r="CQ419" s="312">
        <v>0</v>
      </c>
      <c r="CR419" s="312">
        <v>5180366</v>
      </c>
      <c r="CS419" s="312">
        <v>0</v>
      </c>
      <c r="CT419" s="315">
        <v>5180366</v>
      </c>
      <c r="CU419" s="312">
        <v>0</v>
      </c>
      <c r="CV419" s="312">
        <v>0</v>
      </c>
      <c r="CW419" s="312">
        <v>0</v>
      </c>
      <c r="CX419" s="312"/>
      <c r="CY419" s="312">
        <v>0</v>
      </c>
      <c r="CZ419" s="312">
        <v>0</v>
      </c>
      <c r="DA419" s="312">
        <v>0</v>
      </c>
      <c r="DB419" s="312">
        <v>0</v>
      </c>
      <c r="DC419" s="312">
        <v>5755962</v>
      </c>
      <c r="DD419" s="312"/>
      <c r="DE419" s="312" t="s">
        <v>980</v>
      </c>
      <c r="DF419" s="312">
        <v>416666.66666666698</v>
      </c>
      <c r="DG419" s="310" t="s">
        <v>135</v>
      </c>
      <c r="DH419" s="310" t="s">
        <v>1235</v>
      </c>
      <c r="DI419" s="310" t="s">
        <v>1236</v>
      </c>
      <c r="DJ419" s="312"/>
      <c r="DK419" s="312"/>
      <c r="DL419" s="312"/>
      <c r="DM419" s="310"/>
      <c r="DN419" s="312"/>
      <c r="DO419" s="312"/>
      <c r="DP419" s="312"/>
      <c r="DQ419" s="312"/>
      <c r="DR419" s="317"/>
      <c r="DS419" s="317"/>
      <c r="DT419" s="306"/>
    </row>
    <row r="420" spans="1:124" s="304" customFormat="1" ht="20.25" customHeight="1" x14ac:dyDescent="0.35">
      <c r="A420" s="307">
        <v>417</v>
      </c>
      <c r="B420" s="307" t="s">
        <v>1177</v>
      </c>
      <c r="C420" s="308" t="s">
        <v>497</v>
      </c>
      <c r="D420" s="308" t="s">
        <v>192</v>
      </c>
      <c r="E420" s="308" t="s">
        <v>487</v>
      </c>
      <c r="F420" s="307" t="s">
        <v>151</v>
      </c>
      <c r="G420" s="308" t="s">
        <v>487</v>
      </c>
      <c r="H420" s="308" t="s">
        <v>169</v>
      </c>
      <c r="I420" s="308" t="s">
        <v>179</v>
      </c>
      <c r="J420" s="308" t="s">
        <v>131</v>
      </c>
      <c r="K420" s="308" t="s">
        <v>132</v>
      </c>
      <c r="L420" s="318">
        <v>42170</v>
      </c>
      <c r="M420" s="309"/>
      <c r="N420" s="309"/>
      <c r="O420" s="318"/>
      <c r="P420" s="310" t="s">
        <v>133</v>
      </c>
      <c r="Q420" s="311" t="s">
        <v>774</v>
      </c>
      <c r="R420" s="310" t="s">
        <v>134</v>
      </c>
      <c r="S420" s="312">
        <v>0</v>
      </c>
      <c r="T420" s="312">
        <v>5000000</v>
      </c>
      <c r="U420" s="312"/>
      <c r="V420" s="313">
        <v>5000000</v>
      </c>
      <c r="W420" s="312">
        <v>0</v>
      </c>
      <c r="X420" s="312">
        <v>0</v>
      </c>
      <c r="Y420" s="312">
        <v>0</v>
      </c>
      <c r="Z420" s="314">
        <v>0</v>
      </c>
      <c r="AA420" s="312">
        <v>0</v>
      </c>
      <c r="AB420" s="312">
        <v>730000</v>
      </c>
      <c r="AC420" s="315">
        <v>730000</v>
      </c>
      <c r="AD420" s="312" t="s">
        <v>1246</v>
      </c>
      <c r="AE420" s="316">
        <v>26</v>
      </c>
      <c r="AF420" s="316">
        <v>23</v>
      </c>
      <c r="AG420" s="316">
        <v>3</v>
      </c>
      <c r="AH420" s="316">
        <v>0</v>
      </c>
      <c r="AI420" s="316">
        <v>0</v>
      </c>
      <c r="AJ420" s="316">
        <v>26</v>
      </c>
      <c r="AK420" s="316">
        <v>0</v>
      </c>
      <c r="AL420" s="316">
        <v>0</v>
      </c>
      <c r="AM420" s="316">
        <v>0</v>
      </c>
      <c r="AN420" s="316">
        <v>0</v>
      </c>
      <c r="AO420" s="316">
        <v>0</v>
      </c>
      <c r="AP420" s="316">
        <v>0</v>
      </c>
      <c r="AQ420" s="312">
        <v>5000000</v>
      </c>
      <c r="AR420" s="312">
        <v>0</v>
      </c>
      <c r="AS420" s="312">
        <v>0</v>
      </c>
      <c r="AT420" s="312">
        <v>5000000</v>
      </c>
      <c r="AU420" s="312">
        <v>0</v>
      </c>
      <c r="AV420" s="312">
        <v>0</v>
      </c>
      <c r="AW420" s="312">
        <v>0</v>
      </c>
      <c r="AX420" s="312">
        <v>0</v>
      </c>
      <c r="AY420" s="218">
        <v>0</v>
      </c>
      <c r="AZ420" s="312">
        <v>0</v>
      </c>
      <c r="BA420" s="218">
        <v>0</v>
      </c>
      <c r="BB420" s="312">
        <v>0</v>
      </c>
      <c r="BC420" s="312">
        <v>0</v>
      </c>
      <c r="BD420" s="312">
        <v>645769</v>
      </c>
      <c r="BE420" s="312">
        <v>645769</v>
      </c>
      <c r="BF420" s="218">
        <v>742377</v>
      </c>
      <c r="BG420" s="218">
        <v>0</v>
      </c>
      <c r="BH420" s="218">
        <v>0</v>
      </c>
      <c r="BI420" s="218">
        <v>0</v>
      </c>
      <c r="BJ420" s="218">
        <v>0</v>
      </c>
      <c r="BK420" s="218">
        <v>150000</v>
      </c>
      <c r="BL420" s="218">
        <v>0</v>
      </c>
      <c r="BM420" s="218">
        <v>0</v>
      </c>
      <c r="BN420" s="218">
        <v>0</v>
      </c>
      <c r="BO420" s="218">
        <v>0</v>
      </c>
      <c r="BP420" s="218">
        <v>0</v>
      </c>
      <c r="BQ420" s="312">
        <v>0</v>
      </c>
      <c r="BR420" s="218">
        <v>0</v>
      </c>
      <c r="BS420" s="312">
        <v>892377</v>
      </c>
      <c r="BT420" s="315">
        <v>6538146</v>
      </c>
      <c r="BU420" s="312">
        <v>0</v>
      </c>
      <c r="BV420" s="312">
        <v>0</v>
      </c>
      <c r="BW420" s="312">
        <v>645769</v>
      </c>
      <c r="BX420" s="312">
        <v>11000000</v>
      </c>
      <c r="BY420" s="312">
        <v>0</v>
      </c>
      <c r="BZ420" s="312">
        <v>0</v>
      </c>
      <c r="CA420" s="312">
        <v>400000</v>
      </c>
      <c r="CB420" s="312">
        <v>50000</v>
      </c>
      <c r="CC420" s="312">
        <v>75000</v>
      </c>
      <c r="CD420" s="312">
        <v>0</v>
      </c>
      <c r="CE420" s="312">
        <v>525000</v>
      </c>
      <c r="CF420" s="312">
        <v>12170769</v>
      </c>
      <c r="CG420" s="312">
        <v>0</v>
      </c>
      <c r="CH420" s="312">
        <v>0</v>
      </c>
      <c r="CI420" s="312">
        <v>0</v>
      </c>
      <c r="CJ420" s="312">
        <v>0</v>
      </c>
      <c r="CK420" s="312">
        <v>0</v>
      </c>
      <c r="CL420" s="312">
        <v>50000</v>
      </c>
      <c r="CM420" s="312">
        <v>0</v>
      </c>
      <c r="CN420" s="312">
        <v>0</v>
      </c>
      <c r="CO420" s="312">
        <v>290000</v>
      </c>
      <c r="CP420" s="312">
        <v>0</v>
      </c>
      <c r="CQ420" s="312">
        <v>340000</v>
      </c>
      <c r="CR420" s="312">
        <v>5673146</v>
      </c>
      <c r="CS420" s="312">
        <v>0</v>
      </c>
      <c r="CT420" s="315">
        <v>5673146</v>
      </c>
      <c r="CU420" s="312">
        <v>850000</v>
      </c>
      <c r="CV420" s="312">
        <v>0</v>
      </c>
      <c r="CW420" s="312">
        <v>150000</v>
      </c>
      <c r="CX420" s="312"/>
      <c r="CY420" s="312">
        <v>0</v>
      </c>
      <c r="CZ420" s="312">
        <v>1000000</v>
      </c>
      <c r="DA420" s="312">
        <v>1525000</v>
      </c>
      <c r="DB420" s="312">
        <v>100000</v>
      </c>
      <c r="DC420" s="312">
        <v>7638146</v>
      </c>
      <c r="DD420" s="312"/>
      <c r="DE420" s="312" t="s">
        <v>982</v>
      </c>
      <c r="DF420" s="312">
        <v>416666.66666666698</v>
      </c>
      <c r="DG420" s="310" t="s">
        <v>172</v>
      </c>
      <c r="DH420" s="310" t="s">
        <v>1235</v>
      </c>
      <c r="DI420" s="310" t="s">
        <v>1237</v>
      </c>
      <c r="DJ420" s="312"/>
      <c r="DK420" s="312"/>
      <c r="DL420" s="312"/>
      <c r="DM420" s="310"/>
      <c r="DN420" s="312"/>
      <c r="DO420" s="312"/>
      <c r="DP420" s="312"/>
      <c r="DQ420" s="312"/>
      <c r="DR420" s="317"/>
      <c r="DS420" s="317"/>
      <c r="DT420" s="306"/>
    </row>
    <row r="421" spans="1:124" s="304" customFormat="1" ht="20.25" customHeight="1" x14ac:dyDescent="0.35">
      <c r="A421" s="307">
        <v>418</v>
      </c>
      <c r="B421" s="307" t="s">
        <v>1179</v>
      </c>
      <c r="C421" s="308" t="s">
        <v>493</v>
      </c>
      <c r="D421" s="308" t="s">
        <v>192</v>
      </c>
      <c r="E421" s="308" t="s">
        <v>487</v>
      </c>
      <c r="F421" s="307" t="s">
        <v>151</v>
      </c>
      <c r="G421" s="308" t="s">
        <v>487</v>
      </c>
      <c r="H421" s="308" t="s">
        <v>129</v>
      </c>
      <c r="I421" s="308" t="s">
        <v>179</v>
      </c>
      <c r="J421" s="308" t="s">
        <v>131</v>
      </c>
      <c r="K421" s="308" t="s">
        <v>132</v>
      </c>
      <c r="L421" s="318">
        <v>42198</v>
      </c>
      <c r="M421" s="309"/>
      <c r="N421" s="309"/>
      <c r="O421" s="318"/>
      <c r="P421" s="310" t="s">
        <v>133</v>
      </c>
      <c r="Q421" s="311" t="s">
        <v>774</v>
      </c>
      <c r="R421" s="310" t="s">
        <v>134</v>
      </c>
      <c r="S421" s="312">
        <v>0</v>
      </c>
      <c r="T421" s="312">
        <v>5000000</v>
      </c>
      <c r="U421" s="312"/>
      <c r="V421" s="313">
        <v>5000000</v>
      </c>
      <c r="W421" s="312">
        <v>0</v>
      </c>
      <c r="X421" s="312">
        <v>0</v>
      </c>
      <c r="Y421" s="312">
        <v>0</v>
      </c>
      <c r="Z421" s="314">
        <v>0</v>
      </c>
      <c r="AA421" s="312">
        <v>0</v>
      </c>
      <c r="AB421" s="312">
        <v>730000</v>
      </c>
      <c r="AC421" s="315">
        <v>730000</v>
      </c>
      <c r="AD421" s="312" t="s">
        <v>1246</v>
      </c>
      <c r="AE421" s="316">
        <v>26</v>
      </c>
      <c r="AF421" s="316">
        <v>24.5</v>
      </c>
      <c r="AG421" s="316">
        <v>1.5</v>
      </c>
      <c r="AH421" s="316">
        <v>0</v>
      </c>
      <c r="AI421" s="316">
        <v>0</v>
      </c>
      <c r="AJ421" s="316">
        <v>26</v>
      </c>
      <c r="AK421" s="316">
        <v>0</v>
      </c>
      <c r="AL421" s="316">
        <v>20</v>
      </c>
      <c r="AM421" s="316">
        <v>0</v>
      </c>
      <c r="AN421" s="316">
        <v>20</v>
      </c>
      <c r="AO421" s="316">
        <v>40</v>
      </c>
      <c r="AP421" s="316">
        <v>20</v>
      </c>
      <c r="AQ421" s="312">
        <v>5000000</v>
      </c>
      <c r="AR421" s="312">
        <v>0</v>
      </c>
      <c r="AS421" s="312">
        <v>961538</v>
      </c>
      <c r="AT421" s="312">
        <v>5961538</v>
      </c>
      <c r="AU421" s="312">
        <v>0</v>
      </c>
      <c r="AV421" s="312">
        <v>0</v>
      </c>
      <c r="AW421" s="312">
        <v>0</v>
      </c>
      <c r="AX421" s="312">
        <v>0</v>
      </c>
      <c r="AY421" s="218">
        <v>0</v>
      </c>
      <c r="AZ421" s="312">
        <v>0</v>
      </c>
      <c r="BA421" s="218">
        <v>0</v>
      </c>
      <c r="BB421" s="312">
        <v>0</v>
      </c>
      <c r="BC421" s="312">
        <v>0</v>
      </c>
      <c r="BD421" s="312">
        <v>687885</v>
      </c>
      <c r="BE421" s="312">
        <v>687885</v>
      </c>
      <c r="BF421" s="218">
        <v>1435760</v>
      </c>
      <c r="BG421" s="218">
        <v>0</v>
      </c>
      <c r="BH421" s="218">
        <v>0</v>
      </c>
      <c r="BI421" s="218">
        <v>0</v>
      </c>
      <c r="BJ421" s="218">
        <v>0</v>
      </c>
      <c r="BK421" s="218">
        <v>0</v>
      </c>
      <c r="BL421" s="218">
        <v>0</v>
      </c>
      <c r="BM421" s="218">
        <v>0</v>
      </c>
      <c r="BN421" s="218">
        <v>0</v>
      </c>
      <c r="BO421" s="218">
        <v>0</v>
      </c>
      <c r="BP421" s="218">
        <v>0</v>
      </c>
      <c r="BQ421" s="312">
        <v>0</v>
      </c>
      <c r="BR421" s="218">
        <v>0</v>
      </c>
      <c r="BS421" s="312">
        <v>1435760</v>
      </c>
      <c r="BT421" s="315">
        <v>8085183</v>
      </c>
      <c r="BU421" s="312">
        <v>480769.23080000002</v>
      </c>
      <c r="BV421" s="312">
        <v>0</v>
      </c>
      <c r="BW421" s="312">
        <v>687885</v>
      </c>
      <c r="BX421" s="312">
        <v>11000000</v>
      </c>
      <c r="BY421" s="312">
        <v>0</v>
      </c>
      <c r="BZ421" s="312">
        <v>0</v>
      </c>
      <c r="CA421" s="312">
        <v>400000</v>
      </c>
      <c r="CB421" s="312">
        <v>50000</v>
      </c>
      <c r="CC421" s="312">
        <v>75000</v>
      </c>
      <c r="CD421" s="312">
        <v>0</v>
      </c>
      <c r="CE421" s="312">
        <v>525000</v>
      </c>
      <c r="CF421" s="312">
        <v>12693654.230799999</v>
      </c>
      <c r="CG421" s="312">
        <v>0</v>
      </c>
      <c r="CH421" s="312">
        <v>0</v>
      </c>
      <c r="CI421" s="312">
        <v>0</v>
      </c>
      <c r="CJ421" s="312">
        <v>0</v>
      </c>
      <c r="CK421" s="312">
        <v>0</v>
      </c>
      <c r="CL421" s="312">
        <v>50000</v>
      </c>
      <c r="CM421" s="312">
        <v>1480000</v>
      </c>
      <c r="CN421" s="312">
        <v>0</v>
      </c>
      <c r="CO421" s="312">
        <v>3094000</v>
      </c>
      <c r="CP421" s="312">
        <v>0</v>
      </c>
      <c r="CQ421" s="312">
        <v>4624000</v>
      </c>
      <c r="CR421" s="312">
        <v>2936183</v>
      </c>
      <c r="CS421" s="312">
        <v>0</v>
      </c>
      <c r="CT421" s="315">
        <v>2936183</v>
      </c>
      <c r="CU421" s="312">
        <v>850000</v>
      </c>
      <c r="CV421" s="312">
        <v>0</v>
      </c>
      <c r="CW421" s="312">
        <v>150000</v>
      </c>
      <c r="CX421" s="312"/>
      <c r="CY421" s="312">
        <v>0</v>
      </c>
      <c r="CZ421" s="312">
        <v>1000000</v>
      </c>
      <c r="DA421" s="312">
        <v>1525000</v>
      </c>
      <c r="DB421" s="312">
        <v>100000</v>
      </c>
      <c r="DC421" s="312">
        <v>9185183</v>
      </c>
      <c r="DD421" s="312"/>
      <c r="DE421" s="312" t="s">
        <v>980</v>
      </c>
      <c r="DF421" s="312">
        <v>416666.66666666698</v>
      </c>
      <c r="DG421" s="310" t="s">
        <v>135</v>
      </c>
      <c r="DH421" s="310" t="s">
        <v>1235</v>
      </c>
      <c r="DI421" s="310" t="s">
        <v>1236</v>
      </c>
      <c r="DJ421" s="312"/>
      <c r="DK421" s="312"/>
      <c r="DL421" s="312"/>
      <c r="DM421" s="310"/>
      <c r="DN421" s="312"/>
      <c r="DO421" s="312"/>
      <c r="DP421" s="312"/>
      <c r="DQ421" s="312"/>
      <c r="DR421" s="317"/>
      <c r="DS421" s="317"/>
      <c r="DT421" s="306"/>
    </row>
    <row r="422" spans="1:124" s="304" customFormat="1" ht="20.25" customHeight="1" x14ac:dyDescent="0.35">
      <c r="A422" s="307">
        <v>419</v>
      </c>
      <c r="B422" s="307" t="s">
        <v>1196</v>
      </c>
      <c r="C422" s="308" t="s">
        <v>735</v>
      </c>
      <c r="D422" s="308" t="s">
        <v>192</v>
      </c>
      <c r="E422" s="308" t="s">
        <v>487</v>
      </c>
      <c r="F422" s="307" t="s">
        <v>127</v>
      </c>
      <c r="G422" s="308" t="s">
        <v>736</v>
      </c>
      <c r="H422" s="308" t="s">
        <v>129</v>
      </c>
      <c r="I422" s="308" t="s">
        <v>179</v>
      </c>
      <c r="J422" s="308" t="s">
        <v>131</v>
      </c>
      <c r="K422" s="308" t="s">
        <v>250</v>
      </c>
      <c r="L422" s="318">
        <v>44536</v>
      </c>
      <c r="M422" s="309"/>
      <c r="N422" s="309"/>
      <c r="O422" s="318"/>
      <c r="P422" s="310" t="s">
        <v>247</v>
      </c>
      <c r="Q422" s="311" t="s">
        <v>1256</v>
      </c>
      <c r="R422" s="310" t="s">
        <v>134</v>
      </c>
      <c r="S422" s="312">
        <v>0</v>
      </c>
      <c r="T422" s="312">
        <v>40000000</v>
      </c>
      <c r="U422" s="312"/>
      <c r="V422" s="313">
        <v>40000000</v>
      </c>
      <c r="W422" s="312">
        <v>0</v>
      </c>
      <c r="X422" s="312">
        <v>0</v>
      </c>
      <c r="Y422" s="312">
        <v>0</v>
      </c>
      <c r="Z422" s="314">
        <v>0</v>
      </c>
      <c r="AA422" s="312">
        <v>0</v>
      </c>
      <c r="AB422" s="312">
        <v>0</v>
      </c>
      <c r="AC422" s="315">
        <v>0</v>
      </c>
      <c r="AD422" s="312" t="s">
        <v>1246</v>
      </c>
      <c r="AE422" s="316">
        <v>26</v>
      </c>
      <c r="AF422" s="316">
        <v>18</v>
      </c>
      <c r="AG422" s="316">
        <v>0</v>
      </c>
      <c r="AH422" s="316">
        <v>0</v>
      </c>
      <c r="AI422" s="316">
        <v>0</v>
      </c>
      <c r="AJ422" s="316">
        <v>18</v>
      </c>
      <c r="AK422" s="316">
        <v>0</v>
      </c>
      <c r="AL422" s="316">
        <v>0</v>
      </c>
      <c r="AM422" s="316">
        <v>0</v>
      </c>
      <c r="AN422" s="316">
        <v>0</v>
      </c>
      <c r="AO422" s="316">
        <v>0</v>
      </c>
      <c r="AP422" s="316">
        <v>0</v>
      </c>
      <c r="AQ422" s="312">
        <v>27692307.692299999</v>
      </c>
      <c r="AR422" s="312">
        <v>0</v>
      </c>
      <c r="AS422" s="312">
        <v>0</v>
      </c>
      <c r="AT422" s="312">
        <v>27692307.692299999</v>
      </c>
      <c r="AU422" s="312">
        <v>0</v>
      </c>
      <c r="AV422" s="312">
        <v>0</v>
      </c>
      <c r="AW422" s="312">
        <v>0</v>
      </c>
      <c r="AX422" s="312">
        <v>0</v>
      </c>
      <c r="AY422" s="218">
        <v>0</v>
      </c>
      <c r="AZ422" s="312">
        <v>0</v>
      </c>
      <c r="BA422" s="218">
        <v>0</v>
      </c>
      <c r="BB422" s="312">
        <v>0</v>
      </c>
      <c r="BC422" s="312">
        <v>0</v>
      </c>
      <c r="BD422" s="312">
        <v>0</v>
      </c>
      <c r="BE422" s="312">
        <v>0</v>
      </c>
      <c r="BF422" s="218">
        <v>0</v>
      </c>
      <c r="BG422" s="218">
        <v>0</v>
      </c>
      <c r="BH422" s="218">
        <v>0</v>
      </c>
      <c r="BI422" s="218">
        <v>0</v>
      </c>
      <c r="BJ422" s="218">
        <v>0</v>
      </c>
      <c r="BK422" s="218">
        <v>0</v>
      </c>
      <c r="BL422" s="218">
        <v>0</v>
      </c>
      <c r="BM422" s="218">
        <v>0</v>
      </c>
      <c r="BN422" s="218">
        <v>0</v>
      </c>
      <c r="BO422" s="218">
        <v>0</v>
      </c>
      <c r="BP422" s="218">
        <v>0</v>
      </c>
      <c r="BQ422" s="312">
        <v>0</v>
      </c>
      <c r="BR422" s="218">
        <v>0</v>
      </c>
      <c r="BS422" s="312">
        <v>0</v>
      </c>
      <c r="BT422" s="315">
        <v>27692307.692299999</v>
      </c>
      <c r="BU422" s="312">
        <v>0</v>
      </c>
      <c r="BV422" s="312">
        <v>0</v>
      </c>
      <c r="BW422" s="312">
        <v>0</v>
      </c>
      <c r="BX422" s="312">
        <v>0</v>
      </c>
      <c r="BY422" s="312">
        <v>0</v>
      </c>
      <c r="BZ422" s="312">
        <v>0</v>
      </c>
      <c r="CA422" s="312">
        <v>0</v>
      </c>
      <c r="CB422" s="312">
        <v>0</v>
      </c>
      <c r="CC422" s="312">
        <v>0</v>
      </c>
      <c r="CD422" s="312">
        <v>0</v>
      </c>
      <c r="CE422" s="312">
        <v>0</v>
      </c>
      <c r="CF422" s="312">
        <v>0</v>
      </c>
      <c r="CG422" s="312">
        <v>27692307.692299999</v>
      </c>
      <c r="CH422" s="312">
        <v>2769230.7692</v>
      </c>
      <c r="CI422" s="312">
        <v>0</v>
      </c>
      <c r="CJ422" s="312">
        <v>2769230.7692</v>
      </c>
      <c r="CK422" s="312">
        <v>0</v>
      </c>
      <c r="CL422" s="312">
        <v>0</v>
      </c>
      <c r="CM422" s="312">
        <v>0</v>
      </c>
      <c r="CN422" s="312">
        <v>0</v>
      </c>
      <c r="CO422" s="312">
        <v>0</v>
      </c>
      <c r="CP422" s="312">
        <v>0</v>
      </c>
      <c r="CQ422" s="312">
        <v>0</v>
      </c>
      <c r="CR422" s="312">
        <v>24923077</v>
      </c>
      <c r="CS422" s="312">
        <v>0</v>
      </c>
      <c r="CT422" s="315">
        <v>24923077</v>
      </c>
      <c r="CU422" s="312">
        <v>0</v>
      </c>
      <c r="CV422" s="312">
        <v>0</v>
      </c>
      <c r="CW422" s="312">
        <v>0</v>
      </c>
      <c r="CX422" s="312"/>
      <c r="CY422" s="312">
        <v>0</v>
      </c>
      <c r="CZ422" s="312">
        <v>0</v>
      </c>
      <c r="DA422" s="312">
        <v>0</v>
      </c>
      <c r="DB422" s="312">
        <v>0</v>
      </c>
      <c r="DC422" s="312">
        <v>27692308</v>
      </c>
      <c r="DD422" s="312"/>
      <c r="DE422" s="312" t="s">
        <v>980</v>
      </c>
      <c r="DF422" s="312">
        <v>3333333.3333333302</v>
      </c>
      <c r="DG422" s="310" t="s">
        <v>135</v>
      </c>
      <c r="DH422" s="310"/>
      <c r="DI422" s="310" t="s">
        <v>1227</v>
      </c>
      <c r="DJ422" s="312"/>
      <c r="DK422" s="312"/>
      <c r="DL422" s="312"/>
      <c r="DM422" s="310"/>
      <c r="DN422" s="312"/>
      <c r="DO422" s="312"/>
      <c r="DP422" s="312"/>
      <c r="DQ422" s="312"/>
      <c r="DR422" s="317"/>
      <c r="DS422" s="317"/>
      <c r="DT422" s="306"/>
    </row>
    <row r="423" spans="1:124" s="304" customFormat="1" ht="20.25" customHeight="1" x14ac:dyDescent="0.35">
      <c r="A423" s="307">
        <v>420</v>
      </c>
      <c r="B423" s="307" t="s">
        <v>1201</v>
      </c>
      <c r="C423" s="308" t="s">
        <v>486</v>
      </c>
      <c r="D423" s="308" t="s">
        <v>192</v>
      </c>
      <c r="E423" s="308" t="s">
        <v>487</v>
      </c>
      <c r="F423" s="307" t="s">
        <v>186</v>
      </c>
      <c r="G423" s="308" t="s">
        <v>488</v>
      </c>
      <c r="H423" s="308" t="s">
        <v>129</v>
      </c>
      <c r="I423" s="308" t="s">
        <v>179</v>
      </c>
      <c r="J423" s="308" t="s">
        <v>131</v>
      </c>
      <c r="K423" s="308" t="s">
        <v>198</v>
      </c>
      <c r="L423" s="318">
        <v>44124</v>
      </c>
      <c r="M423" s="309"/>
      <c r="N423" s="309"/>
      <c r="O423" s="318">
        <v>44562</v>
      </c>
      <c r="P423" s="310" t="s">
        <v>133</v>
      </c>
      <c r="Q423" s="311" t="s">
        <v>774</v>
      </c>
      <c r="R423" s="310" t="s">
        <v>134</v>
      </c>
      <c r="S423" s="312">
        <v>0</v>
      </c>
      <c r="T423" s="312">
        <v>30000000</v>
      </c>
      <c r="U423" s="312"/>
      <c r="V423" s="313">
        <v>30000000</v>
      </c>
      <c r="W423" s="312">
        <v>0</v>
      </c>
      <c r="X423" s="312">
        <v>0</v>
      </c>
      <c r="Y423" s="312">
        <v>0</v>
      </c>
      <c r="Z423" s="314">
        <v>0</v>
      </c>
      <c r="AA423" s="312">
        <v>0</v>
      </c>
      <c r="AB423" s="312">
        <v>0</v>
      </c>
      <c r="AC423" s="315">
        <v>0</v>
      </c>
      <c r="AD423" s="312" t="s">
        <v>1246</v>
      </c>
      <c r="AE423" s="316">
        <v>26</v>
      </c>
      <c r="AF423" s="316">
        <v>23</v>
      </c>
      <c r="AG423" s="316">
        <v>3</v>
      </c>
      <c r="AH423" s="316">
        <v>0</v>
      </c>
      <c r="AI423" s="316">
        <v>0</v>
      </c>
      <c r="AJ423" s="316">
        <v>26</v>
      </c>
      <c r="AK423" s="316">
        <v>0</v>
      </c>
      <c r="AL423" s="316">
        <v>0</v>
      </c>
      <c r="AM423" s="316">
        <v>0</v>
      </c>
      <c r="AN423" s="316">
        <v>0</v>
      </c>
      <c r="AO423" s="316">
        <v>0</v>
      </c>
      <c r="AP423" s="316">
        <v>0</v>
      </c>
      <c r="AQ423" s="312">
        <v>30000000</v>
      </c>
      <c r="AR423" s="312">
        <v>0</v>
      </c>
      <c r="AS423" s="312">
        <v>0</v>
      </c>
      <c r="AT423" s="312">
        <v>30000000</v>
      </c>
      <c r="AU423" s="312">
        <v>0</v>
      </c>
      <c r="AV423" s="312">
        <v>0</v>
      </c>
      <c r="AW423" s="312">
        <v>0</v>
      </c>
      <c r="AX423" s="312">
        <v>0</v>
      </c>
      <c r="AY423" s="218">
        <v>0</v>
      </c>
      <c r="AZ423" s="312">
        <v>0</v>
      </c>
      <c r="BA423" s="218">
        <v>0</v>
      </c>
      <c r="BB423" s="312">
        <v>0</v>
      </c>
      <c r="BC423" s="312">
        <v>0</v>
      </c>
      <c r="BD423" s="312">
        <v>0</v>
      </c>
      <c r="BE423" s="312">
        <v>0</v>
      </c>
      <c r="BF423" s="218">
        <v>0</v>
      </c>
      <c r="BG423" s="218">
        <v>0</v>
      </c>
      <c r="BH423" s="218">
        <v>0</v>
      </c>
      <c r="BI423" s="218">
        <v>0</v>
      </c>
      <c r="BJ423" s="218">
        <v>0</v>
      </c>
      <c r="BK423" s="218">
        <v>0</v>
      </c>
      <c r="BL423" s="218">
        <v>0</v>
      </c>
      <c r="BM423" s="218">
        <v>0</v>
      </c>
      <c r="BN423" s="218">
        <v>0</v>
      </c>
      <c r="BO423" s="218">
        <v>0</v>
      </c>
      <c r="BP423" s="218">
        <v>0</v>
      </c>
      <c r="BQ423" s="312">
        <v>0</v>
      </c>
      <c r="BR423" s="218">
        <v>0</v>
      </c>
      <c r="BS423" s="312">
        <v>0</v>
      </c>
      <c r="BT423" s="315">
        <v>30000000</v>
      </c>
      <c r="BU423" s="312">
        <v>0</v>
      </c>
      <c r="BV423" s="312">
        <v>0</v>
      </c>
      <c r="BW423" s="312">
        <v>0</v>
      </c>
      <c r="BX423" s="312">
        <v>11000000</v>
      </c>
      <c r="BY423" s="312">
        <v>1</v>
      </c>
      <c r="BZ423" s="312">
        <v>4400000</v>
      </c>
      <c r="CA423" s="312">
        <v>2384000</v>
      </c>
      <c r="CB423" s="312">
        <v>300000</v>
      </c>
      <c r="CC423" s="312">
        <v>447000</v>
      </c>
      <c r="CD423" s="312">
        <v>0</v>
      </c>
      <c r="CE423" s="312">
        <v>3131000</v>
      </c>
      <c r="CF423" s="312">
        <v>18531000</v>
      </c>
      <c r="CG423" s="312">
        <v>11469000</v>
      </c>
      <c r="CH423" s="312">
        <v>970350</v>
      </c>
      <c r="CI423" s="312">
        <v>0</v>
      </c>
      <c r="CJ423" s="312">
        <v>970350</v>
      </c>
      <c r="CK423" s="312">
        <v>0</v>
      </c>
      <c r="CL423" s="312">
        <v>149000</v>
      </c>
      <c r="CM423" s="312">
        <v>0</v>
      </c>
      <c r="CN423" s="312">
        <v>0</v>
      </c>
      <c r="CO423" s="312">
        <v>0</v>
      </c>
      <c r="CP423" s="312">
        <v>0</v>
      </c>
      <c r="CQ423" s="312">
        <v>149000</v>
      </c>
      <c r="CR423" s="312">
        <v>25749650</v>
      </c>
      <c r="CS423" s="312">
        <v>0</v>
      </c>
      <c r="CT423" s="315">
        <v>25749650</v>
      </c>
      <c r="CU423" s="312">
        <v>5066000</v>
      </c>
      <c r="CV423" s="312">
        <v>0</v>
      </c>
      <c r="CW423" s="312">
        <v>894000</v>
      </c>
      <c r="CX423" s="312"/>
      <c r="CY423" s="312">
        <v>0</v>
      </c>
      <c r="CZ423" s="312">
        <v>5960000</v>
      </c>
      <c r="DA423" s="312">
        <v>9091000</v>
      </c>
      <c r="DB423" s="312">
        <v>596000</v>
      </c>
      <c r="DC423" s="312">
        <v>36556000</v>
      </c>
      <c r="DD423" s="312"/>
      <c r="DE423" s="312" t="s">
        <v>980</v>
      </c>
      <c r="DF423" s="312">
        <v>2500000</v>
      </c>
      <c r="DG423" s="310" t="s">
        <v>135</v>
      </c>
      <c r="DH423" s="310"/>
      <c r="DI423" s="310" t="s">
        <v>1227</v>
      </c>
      <c r="DJ423" s="312"/>
      <c r="DK423" s="312"/>
      <c r="DL423" s="312"/>
      <c r="DM423" s="310"/>
      <c r="DN423" s="312"/>
      <c r="DO423" s="312"/>
      <c r="DP423" s="312"/>
      <c r="DQ423" s="312"/>
      <c r="DR423" s="317"/>
      <c r="DS423" s="317"/>
      <c r="DT423" s="306"/>
    </row>
    <row r="424" spans="1:124" s="304" customFormat="1" ht="20.25" customHeight="1" x14ac:dyDescent="0.35">
      <c r="A424" s="319">
        <v>421</v>
      </c>
      <c r="B424" s="320" t="s">
        <v>1210</v>
      </c>
      <c r="C424" s="321" t="s">
        <v>489</v>
      </c>
      <c r="D424" s="321" t="s">
        <v>192</v>
      </c>
      <c r="E424" s="321" t="s">
        <v>487</v>
      </c>
      <c r="F424" s="320" t="s">
        <v>256</v>
      </c>
      <c r="G424" s="321" t="s">
        <v>490</v>
      </c>
      <c r="H424" s="321" t="s">
        <v>129</v>
      </c>
      <c r="I424" s="321" t="s">
        <v>179</v>
      </c>
      <c r="J424" s="321" t="s">
        <v>131</v>
      </c>
      <c r="K424" s="321" t="s">
        <v>132</v>
      </c>
      <c r="L424" s="322">
        <v>43060</v>
      </c>
      <c r="M424" s="323"/>
      <c r="N424" s="323"/>
      <c r="O424" s="322"/>
      <c r="P424" s="324" t="s">
        <v>133</v>
      </c>
      <c r="Q424" s="325" t="s">
        <v>774</v>
      </c>
      <c r="R424" s="324" t="s">
        <v>134</v>
      </c>
      <c r="S424" s="315">
        <v>0</v>
      </c>
      <c r="T424" s="315">
        <v>15000000</v>
      </c>
      <c r="U424" s="315"/>
      <c r="V424" s="313">
        <v>15000000</v>
      </c>
      <c r="W424" s="315">
        <v>0</v>
      </c>
      <c r="X424" s="315">
        <v>0</v>
      </c>
      <c r="Y424" s="315">
        <v>0</v>
      </c>
      <c r="Z424" s="326">
        <v>0</v>
      </c>
      <c r="AA424" s="315">
        <v>0</v>
      </c>
      <c r="AB424" s="315">
        <v>730000</v>
      </c>
      <c r="AC424" s="315">
        <v>730000</v>
      </c>
      <c r="AD424" s="315" t="s">
        <v>1246</v>
      </c>
      <c r="AE424" s="327">
        <v>26</v>
      </c>
      <c r="AF424" s="327">
        <v>26</v>
      </c>
      <c r="AG424" s="327">
        <v>0</v>
      </c>
      <c r="AH424" s="327">
        <v>0</v>
      </c>
      <c r="AI424" s="327">
        <v>0</v>
      </c>
      <c r="AJ424" s="327">
        <v>26</v>
      </c>
      <c r="AK424" s="327">
        <v>0</v>
      </c>
      <c r="AL424" s="327">
        <v>0</v>
      </c>
      <c r="AM424" s="327">
        <v>0</v>
      </c>
      <c r="AN424" s="327">
        <v>0</v>
      </c>
      <c r="AO424" s="327">
        <v>0</v>
      </c>
      <c r="AP424" s="327">
        <v>0</v>
      </c>
      <c r="AQ424" s="315">
        <v>15000000</v>
      </c>
      <c r="AR424" s="315">
        <v>0</v>
      </c>
      <c r="AS424" s="315">
        <v>0</v>
      </c>
      <c r="AT424" s="315">
        <v>15000000</v>
      </c>
      <c r="AU424" s="315">
        <v>0</v>
      </c>
      <c r="AV424" s="315">
        <v>0</v>
      </c>
      <c r="AW424" s="315">
        <v>0</v>
      </c>
      <c r="AX424" s="315">
        <v>0</v>
      </c>
      <c r="AY424" s="328">
        <v>0</v>
      </c>
      <c r="AZ424" s="315">
        <v>0</v>
      </c>
      <c r="BA424" s="328">
        <v>0</v>
      </c>
      <c r="BB424" s="315">
        <v>0</v>
      </c>
      <c r="BC424" s="315">
        <v>0</v>
      </c>
      <c r="BD424" s="315">
        <v>730000</v>
      </c>
      <c r="BE424" s="315">
        <v>730000</v>
      </c>
      <c r="BF424" s="328">
        <v>0</v>
      </c>
      <c r="BG424" s="328">
        <v>0</v>
      </c>
      <c r="BH424" s="328">
        <v>0</v>
      </c>
      <c r="BI424" s="328">
        <v>0</v>
      </c>
      <c r="BJ424" s="328">
        <v>0</v>
      </c>
      <c r="BK424" s="328">
        <v>0</v>
      </c>
      <c r="BL424" s="328">
        <v>0</v>
      </c>
      <c r="BM424" s="328">
        <v>0</v>
      </c>
      <c r="BN424" s="328">
        <v>0</v>
      </c>
      <c r="BO424" s="328">
        <v>0</v>
      </c>
      <c r="BP424" s="328">
        <v>0</v>
      </c>
      <c r="BQ424" s="315">
        <v>0</v>
      </c>
      <c r="BR424" s="328">
        <v>0</v>
      </c>
      <c r="BS424" s="315">
        <v>0</v>
      </c>
      <c r="BT424" s="315">
        <v>15730000</v>
      </c>
      <c r="BU424" s="315">
        <v>0</v>
      </c>
      <c r="BV424" s="315">
        <v>0</v>
      </c>
      <c r="BW424" s="315">
        <v>730000</v>
      </c>
      <c r="BX424" s="315">
        <v>11000000</v>
      </c>
      <c r="BY424" s="315">
        <v>0</v>
      </c>
      <c r="BZ424" s="315">
        <v>0</v>
      </c>
      <c r="CA424" s="315">
        <v>1200000</v>
      </c>
      <c r="CB424" s="315">
        <v>150000</v>
      </c>
      <c r="CC424" s="315">
        <v>225000</v>
      </c>
      <c r="CD424" s="315">
        <v>0</v>
      </c>
      <c r="CE424" s="315">
        <v>1575000</v>
      </c>
      <c r="CF424" s="315">
        <v>13305000</v>
      </c>
      <c r="CG424" s="315">
        <v>2425000</v>
      </c>
      <c r="CH424" s="315">
        <v>121250</v>
      </c>
      <c r="CI424" s="315">
        <v>0</v>
      </c>
      <c r="CJ424" s="315">
        <v>121250</v>
      </c>
      <c r="CK424" s="315">
        <v>0</v>
      </c>
      <c r="CL424" s="315">
        <v>149000</v>
      </c>
      <c r="CM424" s="315">
        <v>1000</v>
      </c>
      <c r="CN424" s="315">
        <v>0</v>
      </c>
      <c r="CO424" s="315">
        <v>4466000</v>
      </c>
      <c r="CP424" s="315">
        <v>0</v>
      </c>
      <c r="CQ424" s="315">
        <v>4616000</v>
      </c>
      <c r="CR424" s="315">
        <v>9417750</v>
      </c>
      <c r="CS424" s="315">
        <v>0</v>
      </c>
      <c r="CT424" s="315">
        <v>9417750</v>
      </c>
      <c r="CU424" s="315">
        <v>2550000</v>
      </c>
      <c r="CV424" s="315">
        <v>0</v>
      </c>
      <c r="CW424" s="315">
        <v>450000</v>
      </c>
      <c r="CX424" s="315"/>
      <c r="CY424" s="315">
        <v>0</v>
      </c>
      <c r="CZ424" s="315">
        <v>3000000</v>
      </c>
      <c r="DA424" s="315">
        <v>4575000</v>
      </c>
      <c r="DB424" s="315">
        <v>300000</v>
      </c>
      <c r="DC424" s="315">
        <v>19030000</v>
      </c>
      <c r="DD424" s="315"/>
      <c r="DE424" s="315" t="s">
        <v>980</v>
      </c>
      <c r="DF424" s="315">
        <v>1250000</v>
      </c>
      <c r="DG424" s="324" t="s">
        <v>135</v>
      </c>
      <c r="DH424" s="324" t="s">
        <v>1235</v>
      </c>
      <c r="DI424" s="324" t="s">
        <v>1236</v>
      </c>
      <c r="DJ424" s="315"/>
      <c r="DK424" s="315"/>
      <c r="DL424" s="315"/>
      <c r="DM424" s="324"/>
      <c r="DN424" s="315"/>
      <c r="DO424" s="315"/>
      <c r="DP424" s="315"/>
      <c r="DQ424" s="315"/>
      <c r="DR424" s="329"/>
      <c r="DS424" s="329"/>
      <c r="DT424" s="306"/>
    </row>
    <row r="425" spans="1:124" s="255" customFormat="1" ht="20.25" customHeight="1" x14ac:dyDescent="0.35">
      <c r="A425" s="292">
        <v>422</v>
      </c>
      <c r="B425" s="293" t="s">
        <v>1211</v>
      </c>
      <c r="C425" s="294" t="s">
        <v>491</v>
      </c>
      <c r="D425" s="294" t="s">
        <v>192</v>
      </c>
      <c r="E425" s="294" t="s">
        <v>487</v>
      </c>
      <c r="F425" s="293" t="s">
        <v>256</v>
      </c>
      <c r="G425" s="294" t="s">
        <v>490</v>
      </c>
      <c r="H425" s="294" t="s">
        <v>129</v>
      </c>
      <c r="I425" s="294" t="s">
        <v>179</v>
      </c>
      <c r="J425" s="294" t="s">
        <v>131</v>
      </c>
      <c r="K425" s="294" t="s">
        <v>132</v>
      </c>
      <c r="L425" s="295">
        <v>44117</v>
      </c>
      <c r="M425" s="296"/>
      <c r="N425" s="296"/>
      <c r="O425" s="295"/>
      <c r="P425" s="297"/>
      <c r="Q425" s="298" t="s">
        <v>774</v>
      </c>
      <c r="R425" s="297" t="s">
        <v>134</v>
      </c>
      <c r="S425" s="291">
        <v>0</v>
      </c>
      <c r="T425" s="291">
        <v>15000000</v>
      </c>
      <c r="U425" s="291"/>
      <c r="V425" s="290">
        <v>15000000</v>
      </c>
      <c r="W425" s="291">
        <v>0</v>
      </c>
      <c r="X425" s="291">
        <v>0</v>
      </c>
      <c r="Y425" s="291">
        <v>0</v>
      </c>
      <c r="Z425" s="299">
        <v>0</v>
      </c>
      <c r="AA425" s="291">
        <v>0</v>
      </c>
      <c r="AB425" s="291">
        <v>730000</v>
      </c>
      <c r="AC425" s="291">
        <v>730000</v>
      </c>
      <c r="AD425" s="291" t="s">
        <v>1246</v>
      </c>
      <c r="AE425" s="300">
        <v>26</v>
      </c>
      <c r="AF425" s="300">
        <v>26</v>
      </c>
      <c r="AG425" s="300">
        <v>0</v>
      </c>
      <c r="AH425" s="300">
        <v>0</v>
      </c>
      <c r="AI425" s="300">
        <v>0</v>
      </c>
      <c r="AJ425" s="300">
        <v>26</v>
      </c>
      <c r="AK425" s="300">
        <v>0</v>
      </c>
      <c r="AL425" s="300">
        <v>0</v>
      </c>
      <c r="AM425" s="300">
        <v>0</v>
      </c>
      <c r="AN425" s="300">
        <v>0</v>
      </c>
      <c r="AO425" s="300">
        <v>0</v>
      </c>
      <c r="AP425" s="300">
        <v>0</v>
      </c>
      <c r="AQ425" s="291">
        <v>15000000</v>
      </c>
      <c r="AR425" s="291">
        <v>0</v>
      </c>
      <c r="AS425" s="291">
        <v>0</v>
      </c>
      <c r="AT425" s="291">
        <v>15000000</v>
      </c>
      <c r="AU425" s="291">
        <v>0</v>
      </c>
      <c r="AV425" s="291">
        <v>0</v>
      </c>
      <c r="AW425" s="291">
        <v>0</v>
      </c>
      <c r="AX425" s="291">
        <v>0</v>
      </c>
      <c r="AY425" s="301">
        <v>0</v>
      </c>
      <c r="AZ425" s="291">
        <v>0</v>
      </c>
      <c r="BA425" s="301">
        <v>0</v>
      </c>
      <c r="BB425" s="291">
        <v>0</v>
      </c>
      <c r="BC425" s="291">
        <v>0</v>
      </c>
      <c r="BD425" s="291">
        <v>730000</v>
      </c>
      <c r="BE425" s="291">
        <v>730000</v>
      </c>
      <c r="BF425" s="301">
        <v>0</v>
      </c>
      <c r="BG425" s="301">
        <v>0</v>
      </c>
      <c r="BH425" s="301">
        <v>0</v>
      </c>
      <c r="BI425" s="301">
        <v>0</v>
      </c>
      <c r="BJ425" s="301">
        <v>0</v>
      </c>
      <c r="BK425" s="301">
        <v>0</v>
      </c>
      <c r="BL425" s="301">
        <v>0</v>
      </c>
      <c r="BM425" s="301">
        <v>0</v>
      </c>
      <c r="BN425" s="301">
        <v>0</v>
      </c>
      <c r="BO425" s="301">
        <v>0</v>
      </c>
      <c r="BP425" s="301">
        <v>0</v>
      </c>
      <c r="BQ425" s="291">
        <v>0</v>
      </c>
      <c r="BR425" s="301">
        <v>0</v>
      </c>
      <c r="BS425" s="291">
        <v>0</v>
      </c>
      <c r="BT425" s="291">
        <v>15730000</v>
      </c>
      <c r="BU425" s="291">
        <v>0</v>
      </c>
      <c r="BV425" s="291">
        <v>0</v>
      </c>
      <c r="BW425" s="291">
        <v>730000</v>
      </c>
      <c r="BX425" s="291">
        <v>11000000</v>
      </c>
      <c r="BY425" s="291">
        <v>0</v>
      </c>
      <c r="BZ425" s="291">
        <v>0</v>
      </c>
      <c r="CA425" s="291">
        <v>1200000</v>
      </c>
      <c r="CB425" s="291">
        <v>150000</v>
      </c>
      <c r="CC425" s="291">
        <v>225000</v>
      </c>
      <c r="CD425" s="291">
        <v>0</v>
      </c>
      <c r="CE425" s="291">
        <v>1575000</v>
      </c>
      <c r="CF425" s="291">
        <v>13305000</v>
      </c>
      <c r="CG425" s="291">
        <v>2425000</v>
      </c>
      <c r="CH425" s="291">
        <v>121250</v>
      </c>
      <c r="CI425" s="291">
        <v>0</v>
      </c>
      <c r="CJ425" s="291">
        <v>121250</v>
      </c>
      <c r="CK425" s="291">
        <v>0</v>
      </c>
      <c r="CL425" s="291">
        <v>149000</v>
      </c>
      <c r="CM425" s="291">
        <v>0</v>
      </c>
      <c r="CN425" s="291">
        <v>0</v>
      </c>
      <c r="CO425" s="291">
        <v>0</v>
      </c>
      <c r="CP425" s="291">
        <v>0</v>
      </c>
      <c r="CQ425" s="291">
        <v>149000</v>
      </c>
      <c r="CR425" s="291">
        <v>13884750</v>
      </c>
      <c r="CS425" s="291">
        <v>0</v>
      </c>
      <c r="CT425" s="291">
        <v>13884750</v>
      </c>
      <c r="CU425" s="291">
        <v>2550000</v>
      </c>
      <c r="CV425" s="291">
        <v>0</v>
      </c>
      <c r="CW425" s="291">
        <v>450000</v>
      </c>
      <c r="CX425" s="291"/>
      <c r="CY425" s="291">
        <v>0</v>
      </c>
      <c r="CZ425" s="291">
        <v>3000000</v>
      </c>
      <c r="DA425" s="291">
        <v>4575000</v>
      </c>
      <c r="DB425" s="291">
        <v>300000</v>
      </c>
      <c r="DC425" s="291">
        <v>19030000</v>
      </c>
      <c r="DD425" s="291"/>
      <c r="DE425" s="291" t="s">
        <v>980</v>
      </c>
      <c r="DF425" s="291">
        <v>1250000</v>
      </c>
      <c r="DG425" s="297" t="s">
        <v>135</v>
      </c>
      <c r="DH425" s="297" t="s">
        <v>1235</v>
      </c>
      <c r="DI425" s="297" t="s">
        <v>1236</v>
      </c>
      <c r="DJ425" s="213"/>
      <c r="DK425" s="213"/>
      <c r="DL425" s="213"/>
      <c r="DM425" s="211"/>
      <c r="DN425" s="213"/>
      <c r="DO425" s="213"/>
      <c r="DP425" s="213"/>
      <c r="DQ425" s="213"/>
      <c r="DR425" s="219"/>
      <c r="DS425" s="219"/>
    </row>
    <row r="426" spans="1:124" s="255" customFormat="1" ht="20.25" customHeight="1" x14ac:dyDescent="0.35">
      <c r="A426" s="207">
        <v>423</v>
      </c>
      <c r="B426" s="207" t="s">
        <v>1211</v>
      </c>
      <c r="C426" s="208" t="s">
        <v>491</v>
      </c>
      <c r="D426" s="208" t="s">
        <v>192</v>
      </c>
      <c r="E426" s="208" t="s">
        <v>487</v>
      </c>
      <c r="F426" s="207" t="s">
        <v>256</v>
      </c>
      <c r="G426" s="208" t="s">
        <v>490</v>
      </c>
      <c r="H426" s="208" t="s">
        <v>129</v>
      </c>
      <c r="I426" s="208" t="s">
        <v>179</v>
      </c>
      <c r="J426" s="208" t="s">
        <v>131</v>
      </c>
      <c r="K426" s="208" t="s">
        <v>132</v>
      </c>
      <c r="L426" s="209">
        <v>44117</v>
      </c>
      <c r="M426" s="210"/>
      <c r="N426" s="210"/>
      <c r="O426" s="209"/>
      <c r="P426" s="211" t="s">
        <v>133</v>
      </c>
      <c r="Q426" s="212" t="s">
        <v>774</v>
      </c>
      <c r="R426" s="211" t="s">
        <v>134</v>
      </c>
      <c r="S426" s="213">
        <v>0</v>
      </c>
      <c r="T426" s="213">
        <v>15000000</v>
      </c>
      <c r="U426" s="213"/>
      <c r="V426" s="214">
        <v>15000000</v>
      </c>
      <c r="W426" s="213">
        <v>0</v>
      </c>
      <c r="X426" s="213">
        <v>0</v>
      </c>
      <c r="Y426" s="213">
        <v>0</v>
      </c>
      <c r="Z426" s="215">
        <v>0</v>
      </c>
      <c r="AA426" s="213">
        <v>0</v>
      </c>
      <c r="AB426" s="213">
        <v>730000</v>
      </c>
      <c r="AC426" s="216">
        <v>730000</v>
      </c>
      <c r="AD426" s="213" t="s">
        <v>790</v>
      </c>
      <c r="AE426" s="217">
        <v>26</v>
      </c>
      <c r="AF426" s="217">
        <v>26</v>
      </c>
      <c r="AG426" s="217">
        <v>0</v>
      </c>
      <c r="AH426" s="217">
        <v>0</v>
      </c>
      <c r="AI426" s="217">
        <v>0</v>
      </c>
      <c r="AJ426" s="217">
        <v>26</v>
      </c>
      <c r="AK426" s="217">
        <v>0</v>
      </c>
      <c r="AL426" s="217">
        <v>0</v>
      </c>
      <c r="AM426" s="217">
        <v>0</v>
      </c>
      <c r="AN426" s="217">
        <v>0</v>
      </c>
      <c r="AO426" s="217">
        <v>0</v>
      </c>
      <c r="AP426" s="217">
        <v>0</v>
      </c>
      <c r="AQ426" s="213">
        <v>15000000</v>
      </c>
      <c r="AR426" s="213">
        <v>0</v>
      </c>
      <c r="AS426" s="213">
        <v>0</v>
      </c>
      <c r="AT426" s="213">
        <v>15000000</v>
      </c>
      <c r="AU426" s="213">
        <v>0</v>
      </c>
      <c r="AV426" s="213">
        <v>0</v>
      </c>
      <c r="AW426" s="213">
        <v>0</v>
      </c>
      <c r="AX426" s="213">
        <v>0</v>
      </c>
      <c r="AY426" s="218">
        <v>0</v>
      </c>
      <c r="AZ426" s="213">
        <v>0</v>
      </c>
      <c r="BA426" s="218">
        <v>0</v>
      </c>
      <c r="BB426" s="213">
        <v>0</v>
      </c>
      <c r="BC426" s="213">
        <v>0</v>
      </c>
      <c r="BD426" s="213">
        <v>730000</v>
      </c>
      <c r="BE426" s="213">
        <v>730000</v>
      </c>
      <c r="BF426" s="218">
        <v>0</v>
      </c>
      <c r="BG426" s="218">
        <v>0</v>
      </c>
      <c r="BH426" s="218">
        <v>0</v>
      </c>
      <c r="BI426" s="218">
        <v>0</v>
      </c>
      <c r="BJ426" s="218">
        <v>0</v>
      </c>
      <c r="BK426" s="218">
        <v>0</v>
      </c>
      <c r="BL426" s="218">
        <v>0</v>
      </c>
      <c r="BM426" s="218">
        <v>0</v>
      </c>
      <c r="BN426" s="218">
        <v>0</v>
      </c>
      <c r="BO426" s="218">
        <v>0</v>
      </c>
      <c r="BP426" s="218">
        <v>0</v>
      </c>
      <c r="BQ426" s="213">
        <v>0</v>
      </c>
      <c r="BR426" s="218">
        <v>0</v>
      </c>
      <c r="BS426" s="213">
        <v>0</v>
      </c>
      <c r="BT426" s="216">
        <v>15730000</v>
      </c>
      <c r="BU426" s="213">
        <v>0</v>
      </c>
      <c r="BV426" s="213">
        <v>0</v>
      </c>
      <c r="BW426" s="213">
        <v>730000</v>
      </c>
      <c r="BX426" s="213">
        <v>11000000</v>
      </c>
      <c r="BY426" s="213">
        <v>0</v>
      </c>
      <c r="BZ426" s="213">
        <v>0</v>
      </c>
      <c r="CA426" s="213">
        <v>1200000</v>
      </c>
      <c r="CB426" s="213">
        <v>150000</v>
      </c>
      <c r="CC426" s="213">
        <v>225000</v>
      </c>
      <c r="CD426" s="213">
        <v>0</v>
      </c>
      <c r="CE426" s="213">
        <v>1575000</v>
      </c>
      <c r="CF426" s="213">
        <v>13305000</v>
      </c>
      <c r="CG426" s="213">
        <v>2425000</v>
      </c>
      <c r="CH426" s="213">
        <v>121250</v>
      </c>
      <c r="CI426" s="213">
        <v>0</v>
      </c>
      <c r="CJ426" s="213">
        <v>121250</v>
      </c>
      <c r="CK426" s="213">
        <v>0</v>
      </c>
      <c r="CL426" s="213">
        <v>149000</v>
      </c>
      <c r="CM426" s="213">
        <v>0</v>
      </c>
      <c r="CN426" s="213">
        <v>0</v>
      </c>
      <c r="CO426" s="213">
        <v>0</v>
      </c>
      <c r="CP426" s="213">
        <v>0</v>
      </c>
      <c r="CQ426" s="213">
        <v>149000</v>
      </c>
      <c r="CR426" s="213">
        <v>13884750</v>
      </c>
      <c r="CS426" s="213">
        <v>0</v>
      </c>
      <c r="CT426" s="216">
        <v>13884750</v>
      </c>
      <c r="CU426" s="213">
        <v>2550000</v>
      </c>
      <c r="CV426" s="213">
        <v>0</v>
      </c>
      <c r="CW426" s="213">
        <v>450000</v>
      </c>
      <c r="CX426" s="213"/>
      <c r="CY426" s="213">
        <v>0</v>
      </c>
      <c r="CZ426" s="213">
        <v>3000000</v>
      </c>
      <c r="DA426" s="213">
        <v>4575000</v>
      </c>
      <c r="DB426" s="213">
        <v>300000</v>
      </c>
      <c r="DC426" s="213">
        <v>19030000</v>
      </c>
      <c r="DD426" s="213"/>
      <c r="DE426" s="213" t="s">
        <v>980</v>
      </c>
      <c r="DF426" s="213">
        <v>1250000</v>
      </c>
      <c r="DG426" s="211" t="s">
        <v>135</v>
      </c>
      <c r="DH426" s="211" t="s">
        <v>1235</v>
      </c>
      <c r="DI426" s="211" t="s">
        <v>1236</v>
      </c>
      <c r="DJ426" s="213"/>
      <c r="DK426" s="213"/>
      <c r="DL426" s="213"/>
      <c r="DM426" s="211"/>
      <c r="DN426" s="213"/>
      <c r="DO426" s="213"/>
      <c r="DP426" s="213"/>
      <c r="DQ426" s="213"/>
      <c r="DR426" s="219"/>
      <c r="DS426" s="219"/>
    </row>
  </sheetData>
  <autoFilter ref="A3:DT3" xr:uid="{A713BCEF-A3A2-4D44-902B-0AFD06054B28}"/>
  <mergeCells count="35">
    <mergeCell ref="CG1:CJ1"/>
    <mergeCell ref="CK1:CK2"/>
    <mergeCell ref="CL1:CP1"/>
    <mergeCell ref="CQ1:CQ2"/>
    <mergeCell ref="CR1:CT1"/>
    <mergeCell ref="CF1:CF2"/>
    <mergeCell ref="AD1:AJ1"/>
    <mergeCell ref="AK1:AP1"/>
    <mergeCell ref="AQ1:AS1"/>
    <mergeCell ref="AT1:AT2"/>
    <mergeCell ref="AU1:BD1"/>
    <mergeCell ref="BE1:BE2"/>
    <mergeCell ref="BF1:BR1"/>
    <mergeCell ref="BS1:BS2"/>
    <mergeCell ref="BT1:BT2"/>
    <mergeCell ref="BU1:BZ1"/>
    <mergeCell ref="CE1:CE2"/>
    <mergeCell ref="W1:AC1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S1"/>
    <mergeCell ref="T1:V1"/>
    <mergeCell ref="F1:F2"/>
    <mergeCell ref="A1:A2"/>
    <mergeCell ref="B1:B2"/>
    <mergeCell ref="C1:C2"/>
    <mergeCell ref="D1:D2"/>
    <mergeCell ref="E1:E2"/>
  </mergeCells>
  <conditionalFormatting sqref="B425:B426">
    <cfRule type="duplicateValues" dxfId="12" priority="19"/>
  </conditionalFormatting>
  <conditionalFormatting sqref="B424">
    <cfRule type="duplicateValues" dxfId="11" priority="3"/>
  </conditionalFormatting>
  <conditionalFormatting sqref="B424">
    <cfRule type="duplicateValues" dxfId="10" priority="4"/>
  </conditionalFormatting>
  <conditionalFormatting sqref="B4:B423">
    <cfRule type="duplicateValues" dxfId="9" priority="1"/>
  </conditionalFormatting>
  <conditionalFormatting sqref="B4:B423">
    <cfRule type="duplicateValues" dxfId="8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899B-D547-47A8-B857-6D84A64A5BED}">
  <dimension ref="A1:MJ429"/>
  <sheetViews>
    <sheetView tabSelected="1" topLeftCell="A4" zoomScale="130" zoomScaleNormal="130" workbookViewId="0">
      <pane xSplit="4" ySplit="5" topLeftCell="LB229" activePane="bottomRight" state="frozen"/>
      <selection activeCell="A4" sqref="A4"/>
      <selection pane="topRight" activeCell="E4" sqref="E4"/>
      <selection pane="bottomLeft" activeCell="A9" sqref="A9"/>
      <selection pane="bottomRight" activeCell="D234" sqref="D234"/>
    </sheetView>
  </sheetViews>
  <sheetFormatPr defaultColWidth="8.85546875" defaultRowHeight="15" x14ac:dyDescent="0.25"/>
  <cols>
    <col min="3" max="3" width="19.140625" style="252" customWidth="1"/>
    <col min="4" max="4" width="31" bestFit="1" customWidth="1"/>
    <col min="5" max="5" width="26.140625" customWidth="1"/>
    <col min="6" max="6" width="22.85546875" customWidth="1"/>
    <col min="7" max="9" width="26.85546875" customWidth="1"/>
    <col min="10" max="12" width="30.85546875" customWidth="1"/>
    <col min="13" max="13" width="16.42578125" customWidth="1"/>
    <col min="14" max="14" width="14.28515625" customWidth="1"/>
    <col min="15" max="15" width="14.42578125" customWidth="1"/>
    <col min="16" max="16" width="43.42578125" customWidth="1"/>
    <col min="17" max="17" width="41.28515625" customWidth="1"/>
    <col min="18" max="18" width="22.140625" customWidth="1"/>
    <col min="19" max="27" width="8.85546875" customWidth="1"/>
    <col min="28" max="28" width="13.85546875" customWidth="1"/>
    <col min="29" max="29" width="14" customWidth="1"/>
    <col min="30" max="30" width="8.85546875" customWidth="1"/>
    <col min="31" max="31" width="11.28515625" style="247" customWidth="1"/>
    <col min="32" max="32" width="10.7109375" style="247" customWidth="1"/>
    <col min="33" max="33" width="8.85546875" customWidth="1"/>
    <col min="34" max="34" width="26.42578125" customWidth="1"/>
    <col min="35" max="35" width="26.140625" customWidth="1"/>
    <col min="36" max="36" width="16.42578125" customWidth="1"/>
    <col min="37" max="37" width="20" customWidth="1"/>
    <col min="38" max="38" width="26.7109375" customWidth="1"/>
    <col min="39" max="39" width="8.85546875" customWidth="1"/>
    <col min="40" max="40" width="13.7109375" style="247" customWidth="1"/>
    <col min="41" max="41" width="12" customWidth="1"/>
    <col min="42" max="45" width="8.85546875" customWidth="1"/>
    <col min="46" max="46" width="12.42578125" style="277" customWidth="1"/>
    <col min="47" max="54" width="8.85546875" customWidth="1"/>
    <col min="55" max="55" width="12" customWidth="1"/>
    <col min="56" max="56" width="13.28515625" customWidth="1"/>
    <col min="57" max="58" width="8.85546875" customWidth="1"/>
    <col min="59" max="59" width="8.85546875" style="252" customWidth="1"/>
    <col min="60" max="60" width="8.85546875" customWidth="1"/>
    <col min="61" max="61" width="12.5703125" customWidth="1"/>
    <col min="62" max="62" width="12.28515625" customWidth="1"/>
    <col min="63" max="67" width="8.85546875" customWidth="1"/>
    <col min="68" max="68" width="12.42578125" style="252" customWidth="1"/>
    <col min="69" max="70" width="8.85546875" customWidth="1"/>
    <col min="71" max="71" width="8.85546875" style="252" customWidth="1"/>
    <col min="72" max="73" width="8.85546875" customWidth="1"/>
    <col min="74" max="74" width="8.85546875" style="252" customWidth="1"/>
    <col min="75" max="85" width="8.85546875" customWidth="1"/>
    <col min="86" max="86" width="13.42578125" customWidth="1"/>
    <col min="87" max="108" width="8.85546875" customWidth="1"/>
    <col min="124" max="124" width="13.28515625" customWidth="1"/>
    <col min="125" max="125" width="13.140625" customWidth="1"/>
    <col min="127" max="128" width="11.140625" bestFit="1" customWidth="1"/>
    <col min="133" max="134" width="11.140625" bestFit="1" customWidth="1"/>
    <col min="211" max="211" width="13.28515625" customWidth="1"/>
    <col min="212" max="212" width="12.7109375" customWidth="1"/>
    <col min="223" max="224" width="11.140625" bestFit="1" customWidth="1"/>
    <col min="229" max="229" width="11.7109375" bestFit="1" customWidth="1"/>
    <col min="230" max="230" width="11.140625" bestFit="1" customWidth="1"/>
    <col min="232" max="232" width="10.5703125" bestFit="1" customWidth="1"/>
    <col min="233" max="233" width="14" style="261" bestFit="1" customWidth="1"/>
    <col min="241" max="241" width="11.140625" bestFit="1" customWidth="1"/>
    <col min="244" max="244" width="10.140625" bestFit="1" customWidth="1"/>
    <col min="245" max="245" width="11.7109375" customWidth="1"/>
    <col min="247" max="247" width="11.85546875" customWidth="1"/>
    <col min="248" max="248" width="11.42578125" customWidth="1"/>
    <col min="250" max="250" width="15.140625" customWidth="1"/>
    <col min="251" max="251" width="14.28515625" customWidth="1"/>
    <col min="253" max="253" width="11.85546875" customWidth="1"/>
    <col min="254" max="254" width="11.42578125" customWidth="1"/>
    <col min="259" max="260" width="11.140625" bestFit="1" customWidth="1"/>
    <col min="265" max="265" width="13.140625" customWidth="1"/>
    <col min="274" max="275" width="10.140625" bestFit="1" customWidth="1"/>
    <col min="280" max="281" width="11.28515625" customWidth="1"/>
    <col min="283" max="283" width="12.85546875" customWidth="1"/>
    <col min="284" max="284" width="12.42578125" customWidth="1"/>
    <col min="289" max="289" width="12.140625" customWidth="1"/>
    <col min="290" max="290" width="12.85546875" customWidth="1"/>
    <col min="292" max="293" width="10.140625" bestFit="1" customWidth="1"/>
    <col min="307" max="307" width="15.42578125" customWidth="1"/>
    <col min="308" max="308" width="10.140625" bestFit="1" customWidth="1"/>
    <col min="310" max="310" width="12.42578125" customWidth="1"/>
    <col min="311" max="311" width="12.85546875" customWidth="1"/>
    <col min="313" max="313" width="14.42578125" customWidth="1"/>
    <col min="314" max="314" width="15.28515625" customWidth="1"/>
    <col min="316" max="316" width="14" customWidth="1"/>
    <col min="317" max="317" width="13.42578125" customWidth="1"/>
    <col min="319" max="319" width="9.140625" bestFit="1" customWidth="1"/>
    <col min="322" max="322" width="20.7109375" customWidth="1"/>
    <col min="323" max="323" width="17.7109375" customWidth="1"/>
    <col min="325" max="325" width="13.42578125" customWidth="1"/>
    <col min="326" max="326" width="15.5703125" customWidth="1"/>
    <col min="331" max="342" width="8.85546875" hidden="1" customWidth="1"/>
    <col min="344" max="344" width="11.28515625" customWidth="1"/>
    <col min="346" max="346" width="16.85546875" bestFit="1" customWidth="1"/>
  </cols>
  <sheetData>
    <row r="1" spans="1:348" hidden="1" x14ac:dyDescent="0.25"/>
    <row r="2" spans="1:348" hidden="1" x14ac:dyDescent="0.25">
      <c r="D2">
        <f>SUM(H4:J4)</f>
        <v>0</v>
      </c>
    </row>
    <row r="3" spans="1:348" hidden="1" x14ac:dyDescent="0.25"/>
    <row r="4" spans="1:348" s="258" customFormat="1" ht="28.5" customHeight="1" x14ac:dyDescent="0.25">
      <c r="A4" s="370" t="s">
        <v>1244</v>
      </c>
      <c r="B4" s="370"/>
      <c r="C4" s="259">
        <v>0</v>
      </c>
      <c r="D4" s="258">
        <f>SUBTOTAL(9,F4,MK4)</f>
        <v>0</v>
      </c>
      <c r="F4" s="258">
        <f>COUNTIF(F8:F1048576,"Lệch")</f>
        <v>0</v>
      </c>
      <c r="I4" s="258">
        <f>COUNTIF(I8:I1048576,"Lệch")</f>
        <v>0</v>
      </c>
      <c r="L4" s="258">
        <f>COUNTIF(L8:L1048576,"Lệch")</f>
        <v>0</v>
      </c>
      <c r="O4" s="258">
        <f>COUNTIF(O8:O1048576,"Lệch")</f>
        <v>0</v>
      </c>
      <c r="R4" s="258">
        <f>COUNTIF(R8:R1048576,"Lệch")</f>
        <v>0</v>
      </c>
      <c r="U4" s="258">
        <f>COUNTIF(U8:U1048576,"Lệch")</f>
        <v>0</v>
      </c>
      <c r="X4" s="258">
        <f>COUNTIF(X8:X1048576,"Lệch")</f>
        <v>0</v>
      </c>
      <c r="AA4" s="258">
        <f>COUNTIF(AA8:AA1048576,"Lệch")</f>
        <v>0</v>
      </c>
      <c r="AD4" s="258">
        <f>COUNTIF(AD8:AD1048576,"Lệch")</f>
        <v>24</v>
      </c>
      <c r="AG4" s="258">
        <f>COUNTIF(AG8:AG1048576,"Lệch")</f>
        <v>0</v>
      </c>
      <c r="AJ4" s="303">
        <f>COUNTIF(AJ8:AJ1048576,"Lệch")</f>
        <v>0</v>
      </c>
      <c r="AM4" s="258">
        <f>COUNTIF(AM8:AM1048576,"Lệch")</f>
        <v>1</v>
      </c>
      <c r="AP4" s="258">
        <f>COUNTIF(AP8:AP1048576,"Lệch")</f>
        <v>0</v>
      </c>
      <c r="AS4" s="258">
        <f>COUNTIF(AS8:AS1048576,"Lệch")</f>
        <v>71</v>
      </c>
      <c r="AT4" s="278"/>
      <c r="AV4" s="258">
        <f>COUNTIF(AV8:AV1048576,"Lệch")</f>
        <v>76</v>
      </c>
      <c r="AY4" s="258">
        <f>COUNTIF(AY8:AY1048576,"Lệch")</f>
        <v>0</v>
      </c>
      <c r="BB4" s="258">
        <f>COUNTIF(BB8:BB1048576,"Lệch")</f>
        <v>0</v>
      </c>
      <c r="BE4" s="258">
        <f>COUNTIF(BE8:BE1048576,"Lệch")</f>
        <v>0</v>
      </c>
      <c r="BH4" s="258">
        <f>COUNTIF(BH8:BH1048576,"Lệch")</f>
        <v>0</v>
      </c>
      <c r="BK4" s="258">
        <f>COUNTIF(BK8:BK1048576,"Lệch")</f>
        <v>0</v>
      </c>
      <c r="BN4" s="258">
        <f>COUNTIF(BN8:BN1048576,"Lệch")</f>
        <v>0</v>
      </c>
      <c r="BQ4" s="258">
        <f>COUNTIF(BQ8:BQ1048576,"Lệch")</f>
        <v>0</v>
      </c>
      <c r="BT4" s="258">
        <f>COUNTIF(BT8:BT1048576,"Lệch")</f>
        <v>0</v>
      </c>
      <c r="BW4" s="258">
        <f>COUNTIF(BW8:BW1048576,"Lệch")</f>
        <v>0</v>
      </c>
      <c r="BZ4" s="258">
        <f>COUNTIF(BZ8:BZ1048576,"Lệch")</f>
        <v>0</v>
      </c>
      <c r="CC4" s="258">
        <f>COUNTIF(CC8:CC1048576,"Lệch")</f>
        <v>0</v>
      </c>
      <c r="CF4" s="258">
        <f>COUNTIF(CF8:CF1048576,"Lệch")</f>
        <v>0</v>
      </c>
      <c r="CI4" s="258">
        <f>COUNTIF(CI8:CI1048576,"Lệch")</f>
        <v>0</v>
      </c>
      <c r="CL4" s="258">
        <f>COUNTIF(CL8:CL1048576,"Lệch")</f>
        <v>1</v>
      </c>
      <c r="CO4" s="258">
        <f>COUNTIF(CO8:CO1048576,"Lệch")</f>
        <v>0</v>
      </c>
      <c r="CR4" s="258">
        <f>COUNTIF(CR8:CR1048576,"Lệch")</f>
        <v>0</v>
      </c>
      <c r="CU4" s="258">
        <f>COUNTIF(CU8:CU1048576,"Lệch")</f>
        <v>0</v>
      </c>
      <c r="CX4" s="258">
        <f>COUNTIF(CX8:CX1048576,"Lệch")</f>
        <v>0</v>
      </c>
      <c r="DA4" s="258">
        <f>COUNTIF(DA8:DA1048576,"Lệch")</f>
        <v>0</v>
      </c>
      <c r="DD4" s="258">
        <f>COUNTIF(DD8:DD1048576,"Lệch")</f>
        <v>0</v>
      </c>
      <c r="DG4" s="258">
        <f>COUNTIF(DG8:DG1048576,"Lệch")</f>
        <v>0</v>
      </c>
      <c r="DJ4" s="258">
        <f>COUNTIF(DJ8:DJ1048576,"Lệch")</f>
        <v>0</v>
      </c>
      <c r="DM4" s="258">
        <f>COUNTIF(DM8:DM1048576,"Lệch")</f>
        <v>0</v>
      </c>
      <c r="DP4" s="258">
        <f>COUNTIF(DP8:DP1048576,"Lệch")</f>
        <v>0</v>
      </c>
      <c r="DS4" s="258">
        <f>COUNTIF(DS8:DS1048576,"Lệch")</f>
        <v>0</v>
      </c>
      <c r="DV4" s="258">
        <f>COUNTIF(DV8:DV1048576,"Lệch")</f>
        <v>0</v>
      </c>
      <c r="DY4" s="258">
        <f>COUNTIF(DY8:DY1048576,"Lệch")</f>
        <v>0</v>
      </c>
      <c r="EB4" s="258">
        <f>COUNTIF(EB8:EB1048576,"Lệch")</f>
        <v>0</v>
      </c>
      <c r="EE4" s="258">
        <f>COUNTIF(EE8:EE1048576,"Lệch")</f>
        <v>0</v>
      </c>
      <c r="EH4" s="258">
        <f>COUNTIF(EH8:EH1048576,"Lệch")</f>
        <v>0</v>
      </c>
      <c r="EK4" s="258">
        <f>COUNTIF(EK8:EK1048576,"Lệch")</f>
        <v>0</v>
      </c>
      <c r="EN4" s="258">
        <f>COUNTIF(EN8:EN1048576,"Lệch")</f>
        <v>0</v>
      </c>
      <c r="EQ4" s="258">
        <f>COUNTIF(EQ8:EQ1048576,"Lệch")</f>
        <v>0</v>
      </c>
      <c r="ET4" s="258">
        <f>COUNTIF(ET8:ET1048576,"Lệch")</f>
        <v>0</v>
      </c>
      <c r="EW4" s="258">
        <f>COUNTIF(EW8:EW1048576,"Lệch")</f>
        <v>0</v>
      </c>
      <c r="EZ4" s="258">
        <f>COUNTIF(EZ8:EZ1048576,"Lệch")</f>
        <v>0</v>
      </c>
      <c r="FC4" s="258">
        <f>COUNTIF(FC8:FC1048576,"Lệch")</f>
        <v>0</v>
      </c>
      <c r="FF4" s="258">
        <f>COUNTIF(FF8:FF1048576,"Lệch")</f>
        <v>0</v>
      </c>
      <c r="FI4" s="258">
        <f>COUNTIF(FI8:FI1048576,"Lệch")</f>
        <v>0</v>
      </c>
      <c r="FL4" s="258">
        <f>COUNTIF(FL8:FL1048576,"Lệch")</f>
        <v>0</v>
      </c>
      <c r="FO4" s="258">
        <f>COUNTIF(FO8:FO1048576,"Lệch")</f>
        <v>0</v>
      </c>
      <c r="FR4" s="258">
        <f>COUNTIF(FR8:FR1048576,"Lệch")</f>
        <v>0</v>
      </c>
      <c r="FU4" s="258">
        <f>COUNTIF(FU8:FU1048576,"Lệch")</f>
        <v>0</v>
      </c>
      <c r="FX4" s="258">
        <f>COUNTIF(FX8:FX1048576,"Lệch")</f>
        <v>0</v>
      </c>
      <c r="GA4" s="258">
        <f>COUNTIF(GA8:GA1048576,"Lệch")</f>
        <v>0</v>
      </c>
      <c r="GD4" s="258">
        <f>COUNTIF(GD8:GD1048576,"Lệch")</f>
        <v>0</v>
      </c>
      <c r="GG4" s="258">
        <f>COUNTIF(GG8:GG1048576,"Lệch")</f>
        <v>0</v>
      </c>
      <c r="GJ4" s="258">
        <f>COUNTIF(GJ8:GJ1048576,"Lệch")</f>
        <v>0</v>
      </c>
      <c r="GM4" s="258">
        <f>COUNTIF(GM8:GM1048576,"Lệch")</f>
        <v>0</v>
      </c>
      <c r="GP4" s="258">
        <f>COUNTIF(GP8:GP1048576,"Lệch")</f>
        <v>0</v>
      </c>
      <c r="GS4" s="258">
        <f>COUNTIF(GS8:GS1048576,"Lệch")</f>
        <v>0</v>
      </c>
      <c r="GV4" s="258">
        <f>COUNTIF(GV8:GV1048576,"Lệch")</f>
        <v>0</v>
      </c>
      <c r="GY4" s="258">
        <f>COUNTIF(GY8:GY1048576,"Lệch")</f>
        <v>0</v>
      </c>
      <c r="HB4" s="258">
        <f>COUNTIF(HB8:HB1048576,"Lệch")</f>
        <v>0</v>
      </c>
      <c r="HE4" s="258">
        <f>COUNTIF(HE8:HE1048576,"Lệch")</f>
        <v>0</v>
      </c>
      <c r="HH4" s="258">
        <f>COUNTIF(HH8:HH1048576,"Lệch")</f>
        <v>0</v>
      </c>
      <c r="HK4" s="258">
        <f>COUNTIF(HK8:HK1048576,"Lệch")</f>
        <v>0</v>
      </c>
      <c r="HN4" s="258">
        <f>COUNTIF(HN8:HN1048576,"Lệch")</f>
        <v>0</v>
      </c>
      <c r="HQ4" s="258">
        <f>COUNTIF(HQ8:HQ1048576,"Lệch")</f>
        <v>0</v>
      </c>
      <c r="HT4" s="258">
        <f>COUNTIF(HT8:HT1048576,"Lệch")</f>
        <v>0</v>
      </c>
      <c r="HW4" s="258">
        <f>COUNTIF(HW8:HW1048576,"Lệch")</f>
        <v>0</v>
      </c>
      <c r="HY4" s="262"/>
      <c r="HZ4" s="258">
        <f>COUNTIF(HZ8:HZ1048576,"Lệch")</f>
        <v>1</v>
      </c>
      <c r="IC4" s="258">
        <f>COUNTIF(IC8:IC1048576,"Lệch")</f>
        <v>1</v>
      </c>
      <c r="IF4" s="258">
        <f>COUNTIF(IF8:IF1048576,"Lệch")</f>
        <v>1</v>
      </c>
      <c r="II4" s="258">
        <f>COUNTIF(II8:II1048576,"Lệch")</f>
        <v>1</v>
      </c>
      <c r="IL4" s="258">
        <f>COUNTIF(IL8:IL1048576,"Lệch")</f>
        <v>0</v>
      </c>
      <c r="IO4" s="258">
        <f>COUNTIF(IO8:IO1048576,"Lệch")</f>
        <v>0</v>
      </c>
      <c r="IR4" s="258">
        <f>COUNTIF(IR8:IR1048576,"Lệch")</f>
        <v>4</v>
      </c>
      <c r="IU4" s="258">
        <f>COUNTIF(IU8:IU1048576,"Lệch")</f>
        <v>1</v>
      </c>
      <c r="IX4" s="258">
        <f>COUNTIF(IX8:IX1048576,"Lệch")</f>
        <v>0</v>
      </c>
      <c r="JA4" s="258">
        <f>COUNTIF(JA8:JA1048576,"Lệch")</f>
        <v>1</v>
      </c>
      <c r="JD4" s="258">
        <f>COUNTIF(JD8:JD1048576,"Lệch")</f>
        <v>0</v>
      </c>
      <c r="JG4" s="258">
        <f>COUNTIF(JG8:JG1048576,"Lệch")</f>
        <v>0</v>
      </c>
      <c r="JJ4" s="258">
        <f>COUNTIF(JJ8:JJ1048576,"Lệch")</f>
        <v>0</v>
      </c>
      <c r="JM4" s="258">
        <f>COUNTIF(JM8:JM1048576,"Lệch")</f>
        <v>0</v>
      </c>
      <c r="JP4" s="258">
        <f>COUNTIF(JP8:JP1048576,"Lệch")</f>
        <v>0</v>
      </c>
      <c r="JS4" s="258">
        <f>COUNTIF(JS8:JS1048576,"Lệch")</f>
        <v>0</v>
      </c>
      <c r="JV4" s="258">
        <f>COUNTIF(JV8:JV1048576,"Lệch")</f>
        <v>0</v>
      </c>
      <c r="JY4" s="258">
        <f>COUNTIF(JY8:JY1048576,"Lệch")</f>
        <v>5</v>
      </c>
      <c r="KB4" s="258">
        <f>COUNTIF(KB8:KB1048576,"Lệch")</f>
        <v>0</v>
      </c>
      <c r="KE4" s="258">
        <f>COUNTIF(KE8:KE1048576,"Lệch")</f>
        <v>5</v>
      </c>
      <c r="KH4" s="258">
        <f>COUNTIF(KH8:KH1048576,"Lệch")</f>
        <v>1</v>
      </c>
      <c r="KK4" s="258">
        <f>COUNTIF(KK8:KK1048576,"Lệch")</f>
        <v>0</v>
      </c>
      <c r="KN4" s="258">
        <f>COUNTIF(KN8:KN1048576,"Lệch")</f>
        <v>1</v>
      </c>
      <c r="KQ4" s="258">
        <f>COUNTIF(KQ8:KQ1048576,"Lệch")</f>
        <v>0</v>
      </c>
      <c r="KT4" s="258">
        <f>COUNTIF(KT8:KT1048576,"Lệch")</f>
        <v>1</v>
      </c>
      <c r="KW4" s="258">
        <f>COUNTIF(KW8:KW1048576,"Lệch")</f>
        <v>1</v>
      </c>
      <c r="KZ4" s="258">
        <f>COUNTIF(KZ8:KZ1048576,"Lệch")</f>
        <v>1</v>
      </c>
      <c r="LC4" s="258">
        <f>COUNTIF(LC8:LC1048576,"Lệch")</f>
        <v>1</v>
      </c>
      <c r="LF4" s="258">
        <f>COUNTIF(LF8:LF1048576,"Lệch")</f>
        <v>0</v>
      </c>
      <c r="LI4" s="258">
        <f>COUNTIF(LI8:LI1048576,"Lệch")</f>
        <v>0</v>
      </c>
      <c r="LL4" s="258">
        <f>COUNTIF(LL8:LL1048576,"Lệch")</f>
        <v>1</v>
      </c>
      <c r="LO4" s="258">
        <f>COUNTIF(LO8:LO1048576,"Lệch")</f>
        <v>0</v>
      </c>
      <c r="LR4" s="258">
        <f t="shared" ref="LR4:MD4" si="0">COUNTIF(LR8:LR1048576,"Lệch")</f>
        <v>0</v>
      </c>
      <c r="LS4" s="258">
        <f t="shared" si="0"/>
        <v>0</v>
      </c>
      <c r="LT4" s="258">
        <f t="shared" si="0"/>
        <v>0</v>
      </c>
      <c r="LU4" s="258">
        <f t="shared" si="0"/>
        <v>1</v>
      </c>
      <c r="LV4" s="258">
        <f t="shared" si="0"/>
        <v>0</v>
      </c>
      <c r="LW4" s="258">
        <f t="shared" si="0"/>
        <v>0</v>
      </c>
      <c r="LX4" s="258">
        <f t="shared" si="0"/>
        <v>0</v>
      </c>
      <c r="LY4" s="258">
        <f t="shared" si="0"/>
        <v>0</v>
      </c>
      <c r="LZ4" s="258">
        <f t="shared" si="0"/>
        <v>0</v>
      </c>
      <c r="MA4" s="258">
        <f t="shared" si="0"/>
        <v>0</v>
      </c>
      <c r="MB4" s="258">
        <f t="shared" si="0"/>
        <v>0</v>
      </c>
      <c r="MC4" s="258">
        <f t="shared" si="0"/>
        <v>0</v>
      </c>
      <c r="MD4" s="258">
        <f t="shared" si="0"/>
        <v>0</v>
      </c>
      <c r="MG4" s="258">
        <f>COUNTIF(MG8:MG1048576,"Lệch")</f>
        <v>0</v>
      </c>
      <c r="MJ4" s="258">
        <f>COUNTIF(MJ8:MJ1048576,"Lệch")</f>
        <v>0</v>
      </c>
    </row>
    <row r="5" spans="1:348" s="11" customFormat="1" ht="21" customHeight="1" x14ac:dyDescent="0.35">
      <c r="A5" s="156" t="s">
        <v>0</v>
      </c>
      <c r="B5" s="156" t="s">
        <v>1</v>
      </c>
      <c r="C5" s="267" t="s">
        <v>2</v>
      </c>
      <c r="D5" s="156" t="s">
        <v>3</v>
      </c>
      <c r="E5" s="156"/>
      <c r="F5" s="156"/>
      <c r="G5" s="156" t="s">
        <v>4</v>
      </c>
      <c r="H5" s="156"/>
      <c r="I5" s="156"/>
      <c r="J5" s="156" t="s">
        <v>5</v>
      </c>
      <c r="K5" s="156"/>
      <c r="L5" s="156"/>
      <c r="M5" s="155" t="s">
        <v>6</v>
      </c>
      <c r="N5" s="155"/>
      <c r="O5" s="155"/>
      <c r="P5" s="155" t="s">
        <v>7</v>
      </c>
      <c r="Q5" s="155"/>
      <c r="R5" s="155"/>
      <c r="S5" s="156" t="s">
        <v>8</v>
      </c>
      <c r="T5" s="156"/>
      <c r="U5" s="156"/>
      <c r="V5" s="157" t="s">
        <v>9</v>
      </c>
      <c r="W5" s="157"/>
      <c r="X5" s="157"/>
      <c r="Y5" s="158" t="s">
        <v>10</v>
      </c>
      <c r="Z5" s="158"/>
      <c r="AA5" s="158"/>
      <c r="AB5" s="158" t="s">
        <v>11</v>
      </c>
      <c r="AC5" s="158"/>
      <c r="AD5" s="158"/>
      <c r="AE5" s="241" t="s">
        <v>12</v>
      </c>
      <c r="AF5" s="241"/>
      <c r="AG5" s="151"/>
      <c r="AH5" s="151" t="s">
        <v>13</v>
      </c>
      <c r="AI5" s="151"/>
      <c r="AJ5" s="151"/>
      <c r="AK5" s="151" t="s">
        <v>14</v>
      </c>
      <c r="AL5" s="151"/>
      <c r="AM5" s="151"/>
      <c r="AN5" s="241" t="s">
        <v>15</v>
      </c>
      <c r="AO5" s="223"/>
      <c r="AP5" s="223"/>
      <c r="AQ5" s="145" t="s">
        <v>16</v>
      </c>
      <c r="AR5" s="146"/>
      <c r="AS5" s="146"/>
      <c r="AT5" s="279"/>
      <c r="AU5" s="146"/>
      <c r="AV5" s="146"/>
      <c r="AW5" s="146"/>
      <c r="AX5" s="146"/>
      <c r="AY5" s="146"/>
      <c r="AZ5" s="147"/>
      <c r="BA5" s="146"/>
      <c r="BB5" s="146"/>
      <c r="BC5" s="152" t="s">
        <v>17</v>
      </c>
      <c r="BD5" s="153"/>
      <c r="BE5" s="153"/>
      <c r="BF5" s="153"/>
      <c r="BG5" s="248"/>
      <c r="BH5" s="153"/>
      <c r="BI5" s="154"/>
      <c r="BJ5" s="153"/>
      <c r="BK5" s="153"/>
      <c r="BL5" s="139" t="s">
        <v>18</v>
      </c>
      <c r="BM5" s="140"/>
      <c r="BN5" s="140"/>
      <c r="BO5" s="140"/>
      <c r="BP5" s="253"/>
      <c r="BQ5" s="140"/>
      <c r="BR5" s="140"/>
      <c r="BS5" s="253"/>
      <c r="BT5" s="140"/>
      <c r="BU5" s="140"/>
      <c r="BV5" s="253"/>
      <c r="BW5" s="140"/>
      <c r="BX5" s="140"/>
      <c r="BY5" s="140"/>
      <c r="BZ5" s="140"/>
      <c r="CA5" s="140"/>
      <c r="CB5" s="140"/>
      <c r="CC5" s="140"/>
      <c r="CD5" s="141"/>
      <c r="CE5" s="141"/>
      <c r="CF5" s="141"/>
      <c r="CG5" s="142" t="s">
        <v>19</v>
      </c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61"/>
      <c r="DA5" s="161"/>
      <c r="DB5" s="143" t="s">
        <v>20</v>
      </c>
      <c r="DC5" s="143"/>
      <c r="DD5" s="143"/>
      <c r="DE5" s="143"/>
      <c r="DF5" s="143"/>
      <c r="DG5" s="143"/>
      <c r="DH5" s="143"/>
      <c r="DI5" s="143"/>
      <c r="DJ5" s="143"/>
      <c r="DK5" s="143"/>
      <c r="DL5" s="143"/>
      <c r="DM5" s="143"/>
      <c r="DN5" s="143"/>
      <c r="DO5" s="143"/>
      <c r="DP5" s="143"/>
      <c r="DQ5" s="144"/>
      <c r="DR5" s="143"/>
      <c r="DS5" s="143"/>
      <c r="DT5" s="145" t="s">
        <v>21</v>
      </c>
      <c r="DU5" s="146"/>
      <c r="DV5" s="146"/>
      <c r="DW5" s="146"/>
      <c r="DX5" s="146"/>
      <c r="DY5" s="146"/>
      <c r="DZ5" s="147"/>
      <c r="EA5" s="224"/>
      <c r="EB5" s="224"/>
      <c r="EC5" s="132" t="s">
        <v>22</v>
      </c>
      <c r="ED5" s="162"/>
      <c r="EE5" s="162"/>
      <c r="EF5" s="148" t="s">
        <v>23</v>
      </c>
      <c r="EG5" s="149"/>
      <c r="EH5" s="149"/>
      <c r="EI5" s="149"/>
      <c r="EJ5" s="149"/>
      <c r="EK5" s="149"/>
      <c r="EL5" s="149"/>
      <c r="EM5" s="149"/>
      <c r="EN5" s="149"/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50"/>
      <c r="FH5" s="150"/>
      <c r="FI5" s="150"/>
      <c r="FJ5" s="128" t="s">
        <v>24</v>
      </c>
      <c r="FK5" s="164"/>
      <c r="FL5" s="164"/>
      <c r="FM5" s="129" t="s">
        <v>25</v>
      </c>
      <c r="FN5" s="130"/>
      <c r="FO5" s="130"/>
      <c r="FP5" s="130"/>
      <c r="FQ5" s="130"/>
      <c r="FR5" s="130"/>
      <c r="FS5" s="130"/>
      <c r="FT5" s="130"/>
      <c r="FU5" s="130"/>
      <c r="FV5" s="130"/>
      <c r="FW5" s="130"/>
      <c r="FX5" s="130"/>
      <c r="FY5" s="130"/>
      <c r="FZ5" s="130"/>
      <c r="GA5" s="130"/>
      <c r="GB5" s="130"/>
      <c r="GC5" s="130"/>
      <c r="GD5" s="130"/>
      <c r="GE5" s="130"/>
      <c r="GF5" s="130"/>
      <c r="GG5" s="130"/>
      <c r="GH5" s="130"/>
      <c r="GI5" s="130"/>
      <c r="GJ5" s="130"/>
      <c r="GK5" s="130"/>
      <c r="GL5" s="130"/>
      <c r="GM5" s="130"/>
      <c r="GN5" s="130"/>
      <c r="GO5" s="130"/>
      <c r="GP5" s="130"/>
      <c r="GQ5" s="130"/>
      <c r="GR5" s="130"/>
      <c r="GS5" s="130"/>
      <c r="GT5" s="130"/>
      <c r="GU5" s="130"/>
      <c r="GV5" s="130"/>
      <c r="GW5" s="131"/>
      <c r="GX5" s="131"/>
      <c r="GY5" s="131"/>
      <c r="GZ5" s="128" t="s">
        <v>26</v>
      </c>
      <c r="HA5" s="132"/>
      <c r="HB5" s="132"/>
      <c r="HC5" s="132" t="s">
        <v>27</v>
      </c>
      <c r="HD5" s="162"/>
      <c r="HE5" s="162"/>
      <c r="HF5" s="134" t="s">
        <v>28</v>
      </c>
      <c r="HG5" s="135"/>
      <c r="HH5" s="135"/>
      <c r="HI5" s="135"/>
      <c r="HJ5" s="135"/>
      <c r="HK5" s="135"/>
      <c r="HL5" s="135"/>
      <c r="HM5" s="135"/>
      <c r="HN5" s="135"/>
      <c r="HO5" s="135"/>
      <c r="HP5" s="135"/>
      <c r="HQ5" s="135"/>
      <c r="HR5" s="135"/>
      <c r="HS5" s="135"/>
      <c r="HT5" s="135"/>
      <c r="HU5" s="136"/>
      <c r="HV5" s="136"/>
      <c r="HW5" s="136"/>
      <c r="HX5" s="1">
        <v>0.08</v>
      </c>
      <c r="HY5" s="263"/>
      <c r="HZ5" s="1"/>
      <c r="IA5" s="1">
        <v>0.01</v>
      </c>
      <c r="IB5" s="1"/>
      <c r="IC5" s="1"/>
      <c r="ID5" s="1">
        <v>1.4999999999999999E-2</v>
      </c>
      <c r="IE5" s="1"/>
      <c r="IF5" s="1"/>
      <c r="IG5" s="1">
        <v>4.4999999999999998E-2</v>
      </c>
      <c r="IH5" s="233"/>
      <c r="II5" s="233"/>
      <c r="IJ5" s="137" t="s">
        <v>29</v>
      </c>
      <c r="IK5" s="137"/>
      <c r="IL5" s="137"/>
      <c r="IM5" s="119" t="s">
        <v>30</v>
      </c>
      <c r="IN5" s="135"/>
      <c r="IO5" s="135"/>
      <c r="IP5" s="120" t="s">
        <v>31</v>
      </c>
      <c r="IQ5" s="120"/>
      <c r="IR5" s="120"/>
      <c r="IS5" s="120"/>
      <c r="IT5" s="120"/>
      <c r="IU5" s="120"/>
      <c r="IV5" s="120"/>
      <c r="IW5" s="120"/>
      <c r="IX5" s="120"/>
      <c r="IY5" s="120"/>
      <c r="IZ5" s="236"/>
      <c r="JA5" s="236"/>
      <c r="JB5" s="121" t="s">
        <v>32</v>
      </c>
      <c r="JC5" s="238"/>
      <c r="JD5" s="238"/>
      <c r="JE5" s="123" t="s">
        <v>33</v>
      </c>
      <c r="JF5" s="124"/>
      <c r="JG5" s="124"/>
      <c r="JH5" s="124"/>
      <c r="JI5" s="124"/>
      <c r="JJ5" s="124"/>
      <c r="JK5" s="124"/>
      <c r="JL5" s="124"/>
      <c r="JM5" s="124"/>
      <c r="JN5" s="124"/>
      <c r="JO5" s="124"/>
      <c r="JP5" s="124"/>
      <c r="JQ5" s="125"/>
      <c r="JR5" s="125"/>
      <c r="JS5" s="125"/>
      <c r="JT5" s="126" t="s">
        <v>34</v>
      </c>
      <c r="JU5" s="126"/>
      <c r="JV5" s="126"/>
      <c r="JW5" s="127" t="s">
        <v>35</v>
      </c>
      <c r="JX5" s="127"/>
      <c r="JY5" s="127"/>
      <c r="JZ5" s="127"/>
      <c r="KA5" s="127"/>
      <c r="KB5" s="127"/>
      <c r="KC5" s="127"/>
      <c r="KD5" s="127"/>
      <c r="KE5" s="127"/>
      <c r="KF5" s="2">
        <v>0.17</v>
      </c>
      <c r="KG5" s="2"/>
      <c r="KH5" s="2"/>
      <c r="KI5" s="2">
        <v>0</v>
      </c>
      <c r="KJ5" s="2"/>
      <c r="KK5" s="2"/>
      <c r="KL5" s="2">
        <v>0.03</v>
      </c>
      <c r="KM5" s="3"/>
      <c r="KN5" s="3"/>
      <c r="KO5" s="3">
        <v>0</v>
      </c>
      <c r="KP5" s="3"/>
      <c r="KQ5" s="3"/>
      <c r="KR5" s="3">
        <v>4.4999999999999998E-2</v>
      </c>
      <c r="KS5" s="3"/>
      <c r="KT5" s="3"/>
      <c r="KU5" s="3" t="s">
        <v>36</v>
      </c>
      <c r="KV5" s="3"/>
      <c r="KW5" s="3"/>
      <c r="KX5" s="4">
        <v>0.30499999999999999</v>
      </c>
      <c r="KY5" s="4"/>
      <c r="KZ5" s="4"/>
      <c r="LA5" s="5">
        <v>0.02</v>
      </c>
      <c r="LB5" s="240"/>
      <c r="LC5" s="240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7"/>
      <c r="LQ5" s="7"/>
      <c r="LR5" s="7"/>
      <c r="LS5" s="6"/>
      <c r="LT5" s="6"/>
      <c r="LU5" s="6"/>
      <c r="LV5" s="6"/>
      <c r="LW5" s="6"/>
      <c r="LX5" s="6"/>
      <c r="LY5" s="8"/>
      <c r="LZ5" s="9"/>
      <c r="MA5" s="9"/>
      <c r="MB5" s="9"/>
      <c r="MC5" s="10"/>
      <c r="MD5" s="10"/>
      <c r="ME5" s="9"/>
      <c r="MF5" s="9"/>
      <c r="MG5" s="9"/>
      <c r="MH5" s="9"/>
    </row>
    <row r="6" spans="1:348" s="40" customFormat="1" ht="27.75" customHeight="1" x14ac:dyDescent="0.35">
      <c r="A6" s="156"/>
      <c r="B6" s="156"/>
      <c r="C6" s="268"/>
      <c r="D6" s="220" t="s">
        <v>1216</v>
      </c>
      <c r="E6" s="221" t="s">
        <v>1217</v>
      </c>
      <c r="F6" s="222" t="s">
        <v>1215</v>
      </c>
      <c r="G6" s="220" t="s">
        <v>1216</v>
      </c>
      <c r="H6" s="221" t="s">
        <v>1217</v>
      </c>
      <c r="I6" s="222" t="s">
        <v>1215</v>
      </c>
      <c r="J6" s="220" t="s">
        <v>1216</v>
      </c>
      <c r="K6" s="221" t="s">
        <v>1217</v>
      </c>
      <c r="L6" s="222" t="s">
        <v>1215</v>
      </c>
      <c r="M6" s="220" t="s">
        <v>1216</v>
      </c>
      <c r="N6" s="221" t="s">
        <v>1217</v>
      </c>
      <c r="O6" s="222" t="s">
        <v>1215</v>
      </c>
      <c r="P6" s="220" t="s">
        <v>1216</v>
      </c>
      <c r="Q6" s="221" t="s">
        <v>1217</v>
      </c>
      <c r="R6" s="222" t="s">
        <v>1215</v>
      </c>
      <c r="S6" s="220" t="s">
        <v>1216</v>
      </c>
      <c r="T6" s="221" t="s">
        <v>1217</v>
      </c>
      <c r="U6" s="222" t="s">
        <v>1215</v>
      </c>
      <c r="V6" s="220" t="s">
        <v>1216</v>
      </c>
      <c r="W6" s="221" t="s">
        <v>1217</v>
      </c>
      <c r="X6" s="222" t="s">
        <v>1215</v>
      </c>
      <c r="Y6" s="220" t="s">
        <v>1216</v>
      </c>
      <c r="Z6" s="221" t="s">
        <v>1217</v>
      </c>
      <c r="AA6" s="222" t="s">
        <v>1215</v>
      </c>
      <c r="AB6" s="220" t="s">
        <v>1216</v>
      </c>
      <c r="AC6" s="221" t="s">
        <v>1217</v>
      </c>
      <c r="AD6" s="222" t="s">
        <v>1215</v>
      </c>
      <c r="AE6" s="242" t="s">
        <v>1216</v>
      </c>
      <c r="AF6" s="243" t="s">
        <v>1217</v>
      </c>
      <c r="AG6" s="222" t="s">
        <v>1215</v>
      </c>
      <c r="AH6" s="220" t="s">
        <v>1216</v>
      </c>
      <c r="AI6" s="221" t="s">
        <v>1217</v>
      </c>
      <c r="AJ6" s="222" t="s">
        <v>1215</v>
      </c>
      <c r="AK6" s="220" t="s">
        <v>1216</v>
      </c>
      <c r="AL6" s="221" t="s">
        <v>1217</v>
      </c>
      <c r="AM6" s="222" t="s">
        <v>1215</v>
      </c>
      <c r="AN6" s="242" t="s">
        <v>1216</v>
      </c>
      <c r="AO6" s="221" t="s">
        <v>1217</v>
      </c>
      <c r="AP6" s="222" t="s">
        <v>1215</v>
      </c>
      <c r="AQ6" s="12" t="s">
        <v>37</v>
      </c>
      <c r="AR6" s="12"/>
      <c r="AS6" s="12"/>
      <c r="AT6" s="280" t="s">
        <v>38</v>
      </c>
      <c r="AU6" s="13"/>
      <c r="AV6" s="13"/>
      <c r="AW6" s="12" t="s">
        <v>39</v>
      </c>
      <c r="AX6" s="12"/>
      <c r="AY6" s="12"/>
      <c r="AZ6" s="12" t="s">
        <v>40</v>
      </c>
      <c r="BA6" s="12"/>
      <c r="BB6" s="12"/>
      <c r="BC6" s="14" t="s">
        <v>41</v>
      </c>
      <c r="BD6" s="14"/>
      <c r="BE6" s="14"/>
      <c r="BF6" s="14" t="s">
        <v>42</v>
      </c>
      <c r="BG6" s="249"/>
      <c r="BH6" s="14"/>
      <c r="BI6" s="14" t="s">
        <v>43</v>
      </c>
      <c r="BJ6" s="14"/>
      <c r="BK6" s="14"/>
      <c r="BL6" s="15" t="s">
        <v>44</v>
      </c>
      <c r="BM6" s="15"/>
      <c r="BN6" s="15"/>
      <c r="BO6" s="15" t="s">
        <v>45</v>
      </c>
      <c r="BP6" s="254"/>
      <c r="BQ6" s="15"/>
      <c r="BR6" s="15" t="s">
        <v>46</v>
      </c>
      <c r="BS6" s="254"/>
      <c r="BT6" s="15"/>
      <c r="BU6" s="15" t="s">
        <v>47</v>
      </c>
      <c r="BV6" s="254"/>
      <c r="BW6" s="15"/>
      <c r="BX6" s="15" t="s">
        <v>48</v>
      </c>
      <c r="BY6" s="15"/>
      <c r="BZ6" s="15"/>
      <c r="CA6" s="15" t="s">
        <v>49</v>
      </c>
      <c r="CB6" s="15"/>
      <c r="CC6" s="15"/>
      <c r="CD6" s="15" t="s">
        <v>50</v>
      </c>
      <c r="CE6" s="15"/>
      <c r="CF6" s="15"/>
      <c r="CG6" s="16" t="s">
        <v>51</v>
      </c>
      <c r="CH6" s="16"/>
      <c r="CI6" s="16"/>
      <c r="CJ6" s="17" t="s">
        <v>52</v>
      </c>
      <c r="CK6" s="17"/>
      <c r="CL6" s="17"/>
      <c r="CM6" s="16" t="s">
        <v>53</v>
      </c>
      <c r="CN6" s="16"/>
      <c r="CO6" s="16"/>
      <c r="CP6" s="16" t="s">
        <v>54</v>
      </c>
      <c r="CQ6" s="16"/>
      <c r="CR6" s="16"/>
      <c r="CS6" s="16" t="s">
        <v>55</v>
      </c>
      <c r="CT6" s="16"/>
      <c r="CU6" s="16"/>
      <c r="CV6" s="16" t="s">
        <v>56</v>
      </c>
      <c r="CW6" s="16"/>
      <c r="CX6" s="16"/>
      <c r="CY6" s="16" t="s">
        <v>57</v>
      </c>
      <c r="CZ6" s="16"/>
      <c r="DA6" s="16"/>
      <c r="DB6" s="18" t="s">
        <v>58</v>
      </c>
      <c r="DC6" s="18"/>
      <c r="DD6" s="18"/>
      <c r="DE6" s="18" t="s">
        <v>59</v>
      </c>
      <c r="DF6" s="18"/>
      <c r="DG6" s="18"/>
      <c r="DH6" s="18" t="s">
        <v>60</v>
      </c>
      <c r="DI6" s="18"/>
      <c r="DJ6" s="18"/>
      <c r="DK6" s="19" t="s">
        <v>61</v>
      </c>
      <c r="DL6" s="19"/>
      <c r="DM6" s="19"/>
      <c r="DN6" s="19" t="s">
        <v>62</v>
      </c>
      <c r="DO6" s="19"/>
      <c r="DP6" s="19"/>
      <c r="DQ6" s="19" t="s">
        <v>63</v>
      </c>
      <c r="DR6" s="19"/>
      <c r="DS6" s="19"/>
      <c r="DT6" s="12" t="s">
        <v>21</v>
      </c>
      <c r="DU6" s="12"/>
      <c r="DV6" s="12"/>
      <c r="DW6" s="12" t="s">
        <v>64</v>
      </c>
      <c r="DX6" s="12"/>
      <c r="DY6" s="12"/>
      <c r="DZ6" s="12" t="s">
        <v>65</v>
      </c>
      <c r="EA6" s="225"/>
      <c r="EB6" s="225"/>
      <c r="EC6" s="133"/>
      <c r="ED6" s="163"/>
      <c r="EE6" s="163"/>
      <c r="EF6" s="20" t="s">
        <v>44</v>
      </c>
      <c r="EG6" s="20"/>
      <c r="EH6" s="20"/>
      <c r="EI6" s="20" t="s">
        <v>45</v>
      </c>
      <c r="EJ6" s="20"/>
      <c r="EK6" s="20"/>
      <c r="EL6" s="20" t="s">
        <v>46</v>
      </c>
      <c r="EM6" s="20"/>
      <c r="EN6" s="20"/>
      <c r="EO6" s="20" t="s">
        <v>47</v>
      </c>
      <c r="EP6" s="20"/>
      <c r="EQ6" s="20"/>
      <c r="ER6" s="20" t="s">
        <v>66</v>
      </c>
      <c r="ES6" s="20"/>
      <c r="ET6" s="20"/>
      <c r="EU6" s="20" t="s">
        <v>48</v>
      </c>
      <c r="EV6" s="20"/>
      <c r="EW6" s="20"/>
      <c r="EX6" s="20" t="s">
        <v>67</v>
      </c>
      <c r="EY6" s="20"/>
      <c r="EZ6" s="20"/>
      <c r="FA6" s="20" t="s">
        <v>60</v>
      </c>
      <c r="FB6" s="20"/>
      <c r="FC6" s="20"/>
      <c r="FD6" s="20" t="s">
        <v>68</v>
      </c>
      <c r="FE6" s="20"/>
      <c r="FF6" s="20"/>
      <c r="FG6" s="20" t="s">
        <v>49</v>
      </c>
      <c r="FH6" s="20"/>
      <c r="FI6" s="20"/>
      <c r="FJ6" s="128"/>
      <c r="FK6" s="132"/>
      <c r="FL6" s="132"/>
      <c r="FM6" s="21" t="s">
        <v>69</v>
      </c>
      <c r="FN6" s="21"/>
      <c r="FO6" s="21"/>
      <c r="FP6" s="21" t="s">
        <v>70</v>
      </c>
      <c r="FQ6" s="21"/>
      <c r="FR6" s="21"/>
      <c r="FS6" s="22" t="s">
        <v>71</v>
      </c>
      <c r="FT6" s="22"/>
      <c r="FU6" s="22"/>
      <c r="FV6" s="22" t="s">
        <v>72</v>
      </c>
      <c r="FW6" s="22"/>
      <c r="FX6" s="22"/>
      <c r="FY6" s="23" t="s">
        <v>73</v>
      </c>
      <c r="FZ6" s="23"/>
      <c r="GA6" s="23"/>
      <c r="GB6" s="23" t="s">
        <v>74</v>
      </c>
      <c r="GC6" s="23"/>
      <c r="GD6" s="23"/>
      <c r="GE6" s="23" t="s">
        <v>75</v>
      </c>
      <c r="GF6" s="23"/>
      <c r="GG6" s="23"/>
      <c r="GH6" s="22" t="s">
        <v>76</v>
      </c>
      <c r="GI6" s="22"/>
      <c r="GJ6" s="22"/>
      <c r="GK6" s="22" t="s">
        <v>77</v>
      </c>
      <c r="GL6" s="22"/>
      <c r="GM6" s="22"/>
      <c r="GN6" s="23" t="s">
        <v>78</v>
      </c>
      <c r="GO6" s="23"/>
      <c r="GP6" s="23"/>
      <c r="GQ6" s="23" t="s">
        <v>79</v>
      </c>
      <c r="GR6" s="23"/>
      <c r="GS6" s="23"/>
      <c r="GT6" s="23" t="s">
        <v>80</v>
      </c>
      <c r="GU6" s="23"/>
      <c r="GV6" s="23"/>
      <c r="GW6" s="23" t="s">
        <v>81</v>
      </c>
      <c r="GX6" s="23"/>
      <c r="GY6" s="23"/>
      <c r="GZ6" s="128"/>
      <c r="HA6" s="133"/>
      <c r="HB6" s="133"/>
      <c r="HC6" s="133"/>
      <c r="HD6" s="232"/>
      <c r="HE6" s="232"/>
      <c r="HF6" s="24" t="s">
        <v>82</v>
      </c>
      <c r="HG6" s="24"/>
      <c r="HH6" s="24"/>
      <c r="HI6" s="25" t="s">
        <v>47</v>
      </c>
      <c r="HJ6" s="25"/>
      <c r="HK6" s="25"/>
      <c r="HL6" s="25" t="s">
        <v>83</v>
      </c>
      <c r="HM6" s="25"/>
      <c r="HN6" s="25"/>
      <c r="HO6" s="25" t="s">
        <v>84</v>
      </c>
      <c r="HP6" s="25"/>
      <c r="HQ6" s="25"/>
      <c r="HR6" s="25" t="s">
        <v>85</v>
      </c>
      <c r="HS6" s="25"/>
      <c r="HT6" s="25"/>
      <c r="HU6" s="25" t="s">
        <v>86</v>
      </c>
      <c r="HV6" s="25"/>
      <c r="HW6" s="25"/>
      <c r="HX6" s="26" t="s">
        <v>87</v>
      </c>
      <c r="HY6" s="264"/>
      <c r="HZ6" s="26"/>
      <c r="IA6" s="26" t="s">
        <v>88</v>
      </c>
      <c r="IB6" s="26"/>
      <c r="IC6" s="26"/>
      <c r="ID6" s="26" t="s">
        <v>89</v>
      </c>
      <c r="IE6" s="26"/>
      <c r="IF6" s="26"/>
      <c r="IG6" s="26" t="s">
        <v>90</v>
      </c>
      <c r="IH6" s="234"/>
      <c r="II6" s="234"/>
      <c r="IJ6" s="138"/>
      <c r="IK6" s="138"/>
      <c r="IL6" s="138"/>
      <c r="IM6" s="119"/>
      <c r="IN6" s="235"/>
      <c r="IO6" s="235"/>
      <c r="IP6" s="27" t="s">
        <v>91</v>
      </c>
      <c r="IQ6" s="27"/>
      <c r="IR6" s="27"/>
      <c r="IS6" s="28" t="s">
        <v>92</v>
      </c>
      <c r="IT6" s="28"/>
      <c r="IU6" s="28"/>
      <c r="IV6" s="28" t="s">
        <v>93</v>
      </c>
      <c r="IW6" s="28"/>
      <c r="IX6" s="28"/>
      <c r="IY6" s="28" t="s">
        <v>94</v>
      </c>
      <c r="IZ6" s="237"/>
      <c r="JA6" s="237"/>
      <c r="JB6" s="122"/>
      <c r="JC6" s="230"/>
      <c r="JD6" s="230"/>
      <c r="JE6" s="29" t="s">
        <v>95</v>
      </c>
      <c r="JF6" s="29"/>
      <c r="JG6" s="29"/>
      <c r="JH6" s="29" t="s">
        <v>96</v>
      </c>
      <c r="JI6" s="29"/>
      <c r="JJ6" s="29"/>
      <c r="JK6" s="29" t="s">
        <v>97</v>
      </c>
      <c r="JL6" s="29"/>
      <c r="JM6" s="29"/>
      <c r="JN6" s="29" t="s">
        <v>98</v>
      </c>
      <c r="JO6" s="29"/>
      <c r="JP6" s="29"/>
      <c r="JQ6" s="29" t="s">
        <v>99</v>
      </c>
      <c r="JR6" s="29"/>
      <c r="JS6" s="29"/>
      <c r="JT6" s="126"/>
      <c r="JU6" s="239"/>
      <c r="JV6" s="239"/>
      <c r="JW6" s="30" t="s">
        <v>100</v>
      </c>
      <c r="JX6" s="30"/>
      <c r="JY6" s="30"/>
      <c r="JZ6" s="31" t="s">
        <v>101</v>
      </c>
      <c r="KA6" s="31"/>
      <c r="KB6" s="31"/>
      <c r="KC6" s="31" t="s">
        <v>102</v>
      </c>
      <c r="KD6" s="31"/>
      <c r="KE6" s="31"/>
      <c r="KF6" s="32" t="s">
        <v>87</v>
      </c>
      <c r="KG6" s="32"/>
      <c r="KH6" s="32"/>
      <c r="KI6" s="32" t="s">
        <v>88</v>
      </c>
      <c r="KJ6" s="32"/>
      <c r="KK6" s="32"/>
      <c r="KL6" s="32" t="s">
        <v>89</v>
      </c>
      <c r="KM6" s="32"/>
      <c r="KN6" s="32"/>
      <c r="KO6" s="32" t="s">
        <v>103</v>
      </c>
      <c r="KP6" s="32"/>
      <c r="KQ6" s="32"/>
      <c r="KR6" s="32" t="s">
        <v>90</v>
      </c>
      <c r="KS6" s="32"/>
      <c r="KT6" s="32"/>
      <c r="KU6" s="32" t="s">
        <v>104</v>
      </c>
      <c r="KV6" s="32"/>
      <c r="KW6" s="32"/>
      <c r="KX6" s="33" t="s">
        <v>105</v>
      </c>
      <c r="KY6" s="33"/>
      <c r="KZ6" s="33"/>
      <c r="LA6" s="34" t="s">
        <v>106</v>
      </c>
      <c r="LB6" s="34"/>
      <c r="LC6" s="34"/>
      <c r="LD6" s="35" t="s">
        <v>107</v>
      </c>
      <c r="LE6" s="35"/>
      <c r="LF6" s="35"/>
      <c r="LG6" s="35" t="s">
        <v>108</v>
      </c>
      <c r="LH6" s="35"/>
      <c r="LI6" s="35"/>
      <c r="LJ6" s="36" t="s">
        <v>109</v>
      </c>
      <c r="LK6" s="36"/>
      <c r="LL6" s="36"/>
      <c r="LM6" s="36" t="s">
        <v>110</v>
      </c>
      <c r="LN6" s="36"/>
      <c r="LO6" s="36"/>
      <c r="LP6" s="36" t="s">
        <v>111</v>
      </c>
      <c r="LQ6" s="36"/>
      <c r="LR6" s="36"/>
      <c r="LS6" s="36" t="s">
        <v>112</v>
      </c>
      <c r="LT6" s="36"/>
      <c r="LU6" s="36"/>
      <c r="LV6" s="36" t="s">
        <v>113</v>
      </c>
      <c r="LW6" s="36" t="s">
        <v>114</v>
      </c>
      <c r="LX6" s="36" t="s">
        <v>115</v>
      </c>
      <c r="LY6" s="37" t="s">
        <v>44</v>
      </c>
      <c r="LZ6" s="29" t="s">
        <v>116</v>
      </c>
      <c r="MA6" s="29" t="s">
        <v>117</v>
      </c>
      <c r="MB6" s="29" t="s">
        <v>118</v>
      </c>
      <c r="MC6" s="38" t="s">
        <v>119</v>
      </c>
      <c r="MD6" s="38" t="s">
        <v>120</v>
      </c>
      <c r="ME6" s="39" t="s">
        <v>121</v>
      </c>
      <c r="MF6" s="39"/>
      <c r="MG6" s="39"/>
      <c r="MH6" s="36" t="s">
        <v>122</v>
      </c>
    </row>
    <row r="7" spans="1:348" s="40" customFormat="1" ht="25.5" customHeight="1" x14ac:dyDescent="0.35">
      <c r="A7" s="156"/>
      <c r="B7" s="226"/>
      <c r="C7" s="269"/>
      <c r="D7" s="227"/>
      <c r="E7" s="228"/>
      <c r="F7" s="229"/>
      <c r="G7" s="227"/>
      <c r="H7" s="228"/>
      <c r="I7" s="229"/>
      <c r="J7" s="227"/>
      <c r="K7" s="228"/>
      <c r="L7" s="229"/>
      <c r="M7" s="227"/>
      <c r="N7" s="228"/>
      <c r="O7" s="229"/>
      <c r="P7" s="227"/>
      <c r="Q7" s="228"/>
      <c r="R7" s="229"/>
      <c r="S7" s="227"/>
      <c r="T7" s="228"/>
      <c r="U7" s="229"/>
      <c r="V7" s="227"/>
      <c r="W7" s="228"/>
      <c r="X7" s="229"/>
      <c r="Y7" s="227"/>
      <c r="Z7" s="228"/>
      <c r="AA7" s="229"/>
      <c r="AB7" s="227"/>
      <c r="AC7" s="228"/>
      <c r="AD7" s="229"/>
      <c r="AE7" s="244"/>
      <c r="AF7" s="245"/>
      <c r="AG7" s="229"/>
      <c r="AH7" s="227"/>
      <c r="AI7" s="228"/>
      <c r="AJ7" s="229"/>
      <c r="AK7" s="227"/>
      <c r="AL7" s="228"/>
      <c r="AM7" s="229"/>
      <c r="AN7" s="244"/>
      <c r="AO7" s="228"/>
      <c r="AP7" s="229"/>
      <c r="AQ7" s="220" t="s">
        <v>1216</v>
      </c>
      <c r="AR7" s="221" t="s">
        <v>1217</v>
      </c>
      <c r="AS7" s="222" t="s">
        <v>1215</v>
      </c>
      <c r="AT7" s="281" t="s">
        <v>1216</v>
      </c>
      <c r="AU7" s="221" t="s">
        <v>1217</v>
      </c>
      <c r="AV7" s="222" t="s">
        <v>1215</v>
      </c>
      <c r="AW7" s="220" t="s">
        <v>1216</v>
      </c>
      <c r="AX7" s="221" t="s">
        <v>1217</v>
      </c>
      <c r="AY7" s="222" t="s">
        <v>1215</v>
      </c>
      <c r="AZ7" s="220" t="s">
        <v>1216</v>
      </c>
      <c r="BA7" s="221" t="s">
        <v>1217</v>
      </c>
      <c r="BB7" s="222" t="s">
        <v>1215</v>
      </c>
      <c r="BC7" s="220" t="s">
        <v>1216</v>
      </c>
      <c r="BD7" s="221" t="s">
        <v>1217</v>
      </c>
      <c r="BE7" s="222" t="s">
        <v>1215</v>
      </c>
      <c r="BF7" s="220" t="s">
        <v>1216</v>
      </c>
      <c r="BG7" s="250" t="s">
        <v>1217</v>
      </c>
      <c r="BH7" s="222" t="s">
        <v>1215</v>
      </c>
      <c r="BI7" s="220" t="s">
        <v>1216</v>
      </c>
      <c r="BJ7" s="221" t="s">
        <v>1217</v>
      </c>
      <c r="BK7" s="222" t="s">
        <v>1215</v>
      </c>
      <c r="BL7" s="220" t="s">
        <v>1216</v>
      </c>
      <c r="BM7" s="221" t="s">
        <v>1217</v>
      </c>
      <c r="BN7" s="222" t="s">
        <v>1215</v>
      </c>
      <c r="BO7" s="220" t="s">
        <v>1216</v>
      </c>
      <c r="BP7" s="250" t="s">
        <v>1217</v>
      </c>
      <c r="BQ7" s="222" t="s">
        <v>1215</v>
      </c>
      <c r="BR7" s="220" t="s">
        <v>1216</v>
      </c>
      <c r="BS7" s="250" t="s">
        <v>1217</v>
      </c>
      <c r="BT7" s="222" t="s">
        <v>1215</v>
      </c>
      <c r="BU7" s="220" t="s">
        <v>1216</v>
      </c>
      <c r="BV7" s="250" t="s">
        <v>1217</v>
      </c>
      <c r="BW7" s="222" t="s">
        <v>1215</v>
      </c>
      <c r="BX7" s="220" t="s">
        <v>1216</v>
      </c>
      <c r="BY7" s="221" t="s">
        <v>1217</v>
      </c>
      <c r="BZ7" s="222" t="s">
        <v>1215</v>
      </c>
      <c r="CA7" s="220" t="s">
        <v>1216</v>
      </c>
      <c r="CB7" s="221" t="s">
        <v>1217</v>
      </c>
      <c r="CC7" s="222" t="s">
        <v>1215</v>
      </c>
      <c r="CD7" s="220" t="s">
        <v>1216</v>
      </c>
      <c r="CE7" s="221" t="s">
        <v>1217</v>
      </c>
      <c r="CF7" s="222" t="s">
        <v>1215</v>
      </c>
      <c r="CG7" s="220" t="s">
        <v>1216</v>
      </c>
      <c r="CH7" s="221" t="s">
        <v>1217</v>
      </c>
      <c r="CI7" s="222" t="s">
        <v>1215</v>
      </c>
      <c r="CJ7" s="220" t="s">
        <v>1216</v>
      </c>
      <c r="CK7" s="221" t="s">
        <v>1217</v>
      </c>
      <c r="CL7" s="222" t="s">
        <v>1215</v>
      </c>
      <c r="CM7" s="220" t="s">
        <v>1216</v>
      </c>
      <c r="CN7" s="221" t="s">
        <v>1217</v>
      </c>
      <c r="CO7" s="222" t="s">
        <v>1215</v>
      </c>
      <c r="CP7" s="220" t="s">
        <v>1216</v>
      </c>
      <c r="CQ7" s="221" t="s">
        <v>1217</v>
      </c>
      <c r="CR7" s="222" t="s">
        <v>1215</v>
      </c>
      <c r="CS7" s="220" t="s">
        <v>1216</v>
      </c>
      <c r="CT7" s="221" t="s">
        <v>1217</v>
      </c>
      <c r="CU7" s="222" t="s">
        <v>1215</v>
      </c>
      <c r="CV7" s="220" t="s">
        <v>1216</v>
      </c>
      <c r="CW7" s="221" t="s">
        <v>1217</v>
      </c>
      <c r="CX7" s="222" t="s">
        <v>1215</v>
      </c>
      <c r="CY7" s="220" t="s">
        <v>1216</v>
      </c>
      <c r="CZ7" s="221" t="s">
        <v>1217</v>
      </c>
      <c r="DA7" s="222" t="s">
        <v>1215</v>
      </c>
      <c r="DB7" s="220" t="s">
        <v>1216</v>
      </c>
      <c r="DC7" s="221" t="s">
        <v>1217</v>
      </c>
      <c r="DD7" s="222" t="s">
        <v>1215</v>
      </c>
      <c r="DE7" s="220" t="s">
        <v>1216</v>
      </c>
      <c r="DF7" s="221" t="s">
        <v>1217</v>
      </c>
      <c r="DG7" s="222" t="s">
        <v>1215</v>
      </c>
      <c r="DH7" s="220" t="s">
        <v>1216</v>
      </c>
      <c r="DI7" s="221" t="s">
        <v>1217</v>
      </c>
      <c r="DJ7" s="222" t="s">
        <v>1215</v>
      </c>
      <c r="DK7" s="220" t="s">
        <v>1216</v>
      </c>
      <c r="DL7" s="221" t="s">
        <v>1217</v>
      </c>
      <c r="DM7" s="222" t="s">
        <v>1215</v>
      </c>
      <c r="DN7" s="220" t="s">
        <v>1216</v>
      </c>
      <c r="DO7" s="221" t="s">
        <v>1217</v>
      </c>
      <c r="DP7" s="222" t="s">
        <v>1215</v>
      </c>
      <c r="DQ7" s="220" t="s">
        <v>1216</v>
      </c>
      <c r="DR7" s="221" t="s">
        <v>1217</v>
      </c>
      <c r="DS7" s="222" t="s">
        <v>1215</v>
      </c>
      <c r="DT7" s="220" t="s">
        <v>1216</v>
      </c>
      <c r="DU7" s="221" t="s">
        <v>1217</v>
      </c>
      <c r="DV7" s="222" t="s">
        <v>1215</v>
      </c>
      <c r="DW7" s="220" t="s">
        <v>1216</v>
      </c>
      <c r="DX7" s="221" t="s">
        <v>1217</v>
      </c>
      <c r="DY7" s="222" t="s">
        <v>1215</v>
      </c>
      <c r="DZ7" s="220" t="s">
        <v>1216</v>
      </c>
      <c r="EA7" s="221" t="s">
        <v>1217</v>
      </c>
      <c r="EB7" s="222" t="s">
        <v>1215</v>
      </c>
      <c r="EC7" s="220" t="s">
        <v>1216</v>
      </c>
      <c r="ED7" s="221" t="s">
        <v>1217</v>
      </c>
      <c r="EE7" s="222" t="s">
        <v>1215</v>
      </c>
      <c r="EF7" s="220" t="s">
        <v>1216</v>
      </c>
      <c r="EG7" s="221" t="s">
        <v>1217</v>
      </c>
      <c r="EH7" s="222" t="s">
        <v>1215</v>
      </c>
      <c r="EI7" s="220" t="s">
        <v>1216</v>
      </c>
      <c r="EJ7" s="221" t="s">
        <v>1217</v>
      </c>
      <c r="EK7" s="222" t="s">
        <v>1215</v>
      </c>
      <c r="EL7" s="220" t="s">
        <v>1216</v>
      </c>
      <c r="EM7" s="221" t="s">
        <v>1217</v>
      </c>
      <c r="EN7" s="222" t="s">
        <v>1215</v>
      </c>
      <c r="EO7" s="220" t="s">
        <v>1216</v>
      </c>
      <c r="EP7" s="221" t="s">
        <v>1217</v>
      </c>
      <c r="EQ7" s="222" t="s">
        <v>1215</v>
      </c>
      <c r="ER7" s="220" t="s">
        <v>1216</v>
      </c>
      <c r="ES7" s="221" t="s">
        <v>1217</v>
      </c>
      <c r="ET7" s="222" t="s">
        <v>1215</v>
      </c>
      <c r="EU7" s="220" t="s">
        <v>1216</v>
      </c>
      <c r="EV7" s="221" t="s">
        <v>1217</v>
      </c>
      <c r="EW7" s="222" t="s">
        <v>1215</v>
      </c>
      <c r="EX7" s="220" t="s">
        <v>1216</v>
      </c>
      <c r="EY7" s="221" t="s">
        <v>1217</v>
      </c>
      <c r="EZ7" s="222" t="s">
        <v>1215</v>
      </c>
      <c r="FA7" s="220" t="s">
        <v>1216</v>
      </c>
      <c r="FB7" s="221" t="s">
        <v>1217</v>
      </c>
      <c r="FC7" s="222" t="s">
        <v>1215</v>
      </c>
      <c r="FD7" s="220" t="s">
        <v>1216</v>
      </c>
      <c r="FE7" s="221" t="s">
        <v>1217</v>
      </c>
      <c r="FF7" s="222" t="s">
        <v>1215</v>
      </c>
      <c r="FG7" s="220" t="s">
        <v>1216</v>
      </c>
      <c r="FH7" s="221" t="s">
        <v>1217</v>
      </c>
      <c r="FI7" s="222" t="s">
        <v>1215</v>
      </c>
      <c r="FJ7" s="220" t="s">
        <v>1216</v>
      </c>
      <c r="FK7" s="221" t="s">
        <v>1217</v>
      </c>
      <c r="FL7" s="222" t="s">
        <v>1215</v>
      </c>
      <c r="FM7" s="220" t="s">
        <v>1216</v>
      </c>
      <c r="FN7" s="221" t="s">
        <v>1217</v>
      </c>
      <c r="FO7" s="222" t="s">
        <v>1215</v>
      </c>
      <c r="FP7" s="220" t="s">
        <v>1216</v>
      </c>
      <c r="FQ7" s="221" t="s">
        <v>1217</v>
      </c>
      <c r="FR7" s="222" t="s">
        <v>1215</v>
      </c>
      <c r="FS7" s="220" t="s">
        <v>1216</v>
      </c>
      <c r="FT7" s="221" t="s">
        <v>1217</v>
      </c>
      <c r="FU7" s="222" t="s">
        <v>1215</v>
      </c>
      <c r="FV7" s="220" t="s">
        <v>1216</v>
      </c>
      <c r="FW7" s="221" t="s">
        <v>1217</v>
      </c>
      <c r="FX7" s="222" t="s">
        <v>1215</v>
      </c>
      <c r="FY7" s="220" t="s">
        <v>1216</v>
      </c>
      <c r="FZ7" s="221" t="s">
        <v>1217</v>
      </c>
      <c r="GA7" s="222" t="s">
        <v>1215</v>
      </c>
      <c r="GB7" s="220" t="s">
        <v>1216</v>
      </c>
      <c r="GC7" s="221" t="s">
        <v>1217</v>
      </c>
      <c r="GD7" s="222" t="s">
        <v>1215</v>
      </c>
      <c r="GE7" s="220" t="s">
        <v>1216</v>
      </c>
      <c r="GF7" s="221" t="s">
        <v>1217</v>
      </c>
      <c r="GG7" s="222" t="s">
        <v>1215</v>
      </c>
      <c r="GH7" s="220" t="s">
        <v>1216</v>
      </c>
      <c r="GI7" s="221" t="s">
        <v>1217</v>
      </c>
      <c r="GJ7" s="222" t="s">
        <v>1215</v>
      </c>
      <c r="GK7" s="220" t="s">
        <v>1216</v>
      </c>
      <c r="GL7" s="221" t="s">
        <v>1217</v>
      </c>
      <c r="GM7" s="222" t="s">
        <v>1215</v>
      </c>
      <c r="GN7" s="220" t="s">
        <v>1216</v>
      </c>
      <c r="GO7" s="221" t="s">
        <v>1217</v>
      </c>
      <c r="GP7" s="222" t="s">
        <v>1215</v>
      </c>
      <c r="GQ7" s="220" t="s">
        <v>1216</v>
      </c>
      <c r="GR7" s="221" t="s">
        <v>1217</v>
      </c>
      <c r="GS7" s="222" t="s">
        <v>1215</v>
      </c>
      <c r="GT7" s="220" t="s">
        <v>1216</v>
      </c>
      <c r="GU7" s="221" t="s">
        <v>1217</v>
      </c>
      <c r="GV7" s="222" t="s">
        <v>1215</v>
      </c>
      <c r="GW7" s="220" t="s">
        <v>1216</v>
      </c>
      <c r="GX7" s="221" t="s">
        <v>1217</v>
      </c>
      <c r="GY7" s="222" t="s">
        <v>1215</v>
      </c>
      <c r="GZ7" s="220" t="s">
        <v>1216</v>
      </c>
      <c r="HA7" s="221" t="s">
        <v>1217</v>
      </c>
      <c r="HB7" s="222" t="s">
        <v>1215</v>
      </c>
      <c r="HC7" s="220" t="s">
        <v>1216</v>
      </c>
      <c r="HD7" s="221" t="s">
        <v>1217</v>
      </c>
      <c r="HE7" s="222" t="s">
        <v>1215</v>
      </c>
      <c r="HF7" s="220" t="s">
        <v>1216</v>
      </c>
      <c r="HG7" s="221" t="s">
        <v>1217</v>
      </c>
      <c r="HH7" s="222" t="s">
        <v>1215</v>
      </c>
      <c r="HI7" s="220" t="s">
        <v>1216</v>
      </c>
      <c r="HJ7" s="221" t="s">
        <v>1217</v>
      </c>
      <c r="HK7" s="222" t="s">
        <v>1215</v>
      </c>
      <c r="HL7" s="220" t="s">
        <v>1216</v>
      </c>
      <c r="HM7" s="221" t="s">
        <v>1217</v>
      </c>
      <c r="HN7" s="222" t="s">
        <v>1215</v>
      </c>
      <c r="HO7" s="220" t="s">
        <v>1216</v>
      </c>
      <c r="HP7" s="221" t="s">
        <v>1217</v>
      </c>
      <c r="HQ7" s="222" t="s">
        <v>1215</v>
      </c>
      <c r="HR7" s="220" t="s">
        <v>1216</v>
      </c>
      <c r="HS7" s="221" t="s">
        <v>1217</v>
      </c>
      <c r="HT7" s="222" t="s">
        <v>1215</v>
      </c>
      <c r="HU7" s="220" t="s">
        <v>1216</v>
      </c>
      <c r="HV7" s="221" t="s">
        <v>1217</v>
      </c>
      <c r="HW7" s="222" t="s">
        <v>1215</v>
      </c>
      <c r="HX7" s="220" t="s">
        <v>1216</v>
      </c>
      <c r="HY7" s="265" t="s">
        <v>1217</v>
      </c>
      <c r="HZ7" s="222" t="s">
        <v>1215</v>
      </c>
      <c r="IA7" s="220" t="s">
        <v>1216</v>
      </c>
      <c r="IB7" s="221" t="s">
        <v>1217</v>
      </c>
      <c r="IC7" s="222" t="s">
        <v>1215</v>
      </c>
      <c r="ID7" s="220" t="s">
        <v>1216</v>
      </c>
      <c r="IE7" s="221" t="s">
        <v>1217</v>
      </c>
      <c r="IF7" s="222" t="s">
        <v>1215</v>
      </c>
      <c r="IG7" s="220" t="s">
        <v>1216</v>
      </c>
      <c r="IH7" s="221" t="s">
        <v>1217</v>
      </c>
      <c r="II7" s="222" t="s">
        <v>1215</v>
      </c>
      <c r="IJ7" s="220" t="s">
        <v>1216</v>
      </c>
      <c r="IK7" s="221" t="s">
        <v>1217</v>
      </c>
      <c r="IL7" s="222" t="s">
        <v>1215</v>
      </c>
      <c r="IM7" s="220" t="s">
        <v>1216</v>
      </c>
      <c r="IN7" s="221" t="s">
        <v>1217</v>
      </c>
      <c r="IO7" s="222" t="s">
        <v>1215</v>
      </c>
      <c r="IP7" s="220" t="s">
        <v>1216</v>
      </c>
      <c r="IQ7" s="221" t="s">
        <v>1217</v>
      </c>
      <c r="IR7" s="222" t="s">
        <v>1215</v>
      </c>
      <c r="IS7" s="220" t="s">
        <v>1216</v>
      </c>
      <c r="IT7" s="221" t="s">
        <v>1217</v>
      </c>
      <c r="IU7" s="222" t="s">
        <v>1215</v>
      </c>
      <c r="IV7" s="220" t="s">
        <v>1216</v>
      </c>
      <c r="IW7" s="221" t="s">
        <v>1217</v>
      </c>
      <c r="IX7" s="222" t="s">
        <v>1215</v>
      </c>
      <c r="IY7" s="220" t="s">
        <v>1216</v>
      </c>
      <c r="IZ7" s="221" t="s">
        <v>1217</v>
      </c>
      <c r="JA7" s="222" t="s">
        <v>1215</v>
      </c>
      <c r="JB7" s="220" t="s">
        <v>1216</v>
      </c>
      <c r="JC7" s="221" t="s">
        <v>1217</v>
      </c>
      <c r="JD7" s="222" t="s">
        <v>1215</v>
      </c>
      <c r="JE7" s="220" t="s">
        <v>1216</v>
      </c>
      <c r="JF7" s="221" t="s">
        <v>1217</v>
      </c>
      <c r="JG7" s="222" t="s">
        <v>1215</v>
      </c>
      <c r="JH7" s="220" t="s">
        <v>1216</v>
      </c>
      <c r="JI7" s="221" t="s">
        <v>1217</v>
      </c>
      <c r="JJ7" s="222" t="s">
        <v>1215</v>
      </c>
      <c r="JK7" s="220" t="s">
        <v>1216</v>
      </c>
      <c r="JL7" s="221" t="s">
        <v>1217</v>
      </c>
      <c r="JM7" s="222" t="s">
        <v>1215</v>
      </c>
      <c r="JN7" s="220" t="s">
        <v>1216</v>
      </c>
      <c r="JO7" s="221" t="s">
        <v>1217</v>
      </c>
      <c r="JP7" s="222" t="s">
        <v>1215</v>
      </c>
      <c r="JQ7" s="220" t="s">
        <v>1216</v>
      </c>
      <c r="JR7" s="221" t="s">
        <v>1217</v>
      </c>
      <c r="JS7" s="222" t="s">
        <v>1215</v>
      </c>
      <c r="JT7" s="220" t="s">
        <v>1216</v>
      </c>
      <c r="JU7" s="221" t="s">
        <v>1217</v>
      </c>
      <c r="JV7" s="222" t="s">
        <v>1215</v>
      </c>
      <c r="JW7" s="220" t="s">
        <v>1216</v>
      </c>
      <c r="JX7" s="221" t="s">
        <v>1217</v>
      </c>
      <c r="JY7" s="222" t="s">
        <v>1215</v>
      </c>
      <c r="JZ7" s="220" t="s">
        <v>1216</v>
      </c>
      <c r="KA7" s="221" t="s">
        <v>1217</v>
      </c>
      <c r="KB7" s="222" t="s">
        <v>1215</v>
      </c>
      <c r="KC7" s="220" t="s">
        <v>1216</v>
      </c>
      <c r="KD7" s="221" t="s">
        <v>1217</v>
      </c>
      <c r="KE7" s="222" t="s">
        <v>1215</v>
      </c>
      <c r="KF7" s="220" t="s">
        <v>1216</v>
      </c>
      <c r="KG7" s="221" t="s">
        <v>1217</v>
      </c>
      <c r="KH7" s="222" t="s">
        <v>1215</v>
      </c>
      <c r="KI7" s="220" t="s">
        <v>1216</v>
      </c>
      <c r="KJ7" s="221" t="s">
        <v>1217</v>
      </c>
      <c r="KK7" s="222" t="s">
        <v>1215</v>
      </c>
      <c r="KL7" s="220" t="s">
        <v>1216</v>
      </c>
      <c r="KM7" s="221" t="s">
        <v>1217</v>
      </c>
      <c r="KN7" s="222" t="s">
        <v>1215</v>
      </c>
      <c r="KO7" s="220" t="s">
        <v>1216</v>
      </c>
      <c r="KP7" s="221" t="s">
        <v>1217</v>
      </c>
      <c r="KQ7" s="222" t="s">
        <v>1215</v>
      </c>
      <c r="KR7" s="220" t="s">
        <v>1216</v>
      </c>
      <c r="KS7" s="221" t="s">
        <v>1217</v>
      </c>
      <c r="KT7" s="222" t="s">
        <v>1215</v>
      </c>
      <c r="KU7" s="220" t="s">
        <v>1216</v>
      </c>
      <c r="KV7" s="221" t="s">
        <v>1217</v>
      </c>
      <c r="KW7" s="222" t="s">
        <v>1215</v>
      </c>
      <c r="KX7" s="220" t="s">
        <v>1216</v>
      </c>
      <c r="KY7" s="221" t="s">
        <v>1217</v>
      </c>
      <c r="KZ7" s="222" t="s">
        <v>1215</v>
      </c>
      <c r="LA7" s="220" t="s">
        <v>1216</v>
      </c>
      <c r="LB7" s="221" t="s">
        <v>1217</v>
      </c>
      <c r="LC7" s="222" t="s">
        <v>1215</v>
      </c>
      <c r="LD7" s="220" t="s">
        <v>1216</v>
      </c>
      <c r="LE7" s="221" t="s">
        <v>1217</v>
      </c>
      <c r="LF7" s="222" t="s">
        <v>1215</v>
      </c>
      <c r="LG7" s="220" t="s">
        <v>1216</v>
      </c>
      <c r="LH7" s="221" t="s">
        <v>1217</v>
      </c>
      <c r="LI7" s="222" t="s">
        <v>1215</v>
      </c>
      <c r="LJ7" s="220" t="s">
        <v>1216</v>
      </c>
      <c r="LK7" s="221" t="s">
        <v>1217</v>
      </c>
      <c r="LL7" s="222" t="s">
        <v>1215</v>
      </c>
      <c r="LM7" s="220" t="s">
        <v>1216</v>
      </c>
      <c r="LN7" s="221" t="s">
        <v>1217</v>
      </c>
      <c r="LO7" s="222" t="s">
        <v>1215</v>
      </c>
      <c r="LP7" s="220" t="s">
        <v>1216</v>
      </c>
      <c r="LQ7" s="221" t="s">
        <v>1217</v>
      </c>
      <c r="LR7" s="222" t="s">
        <v>1215</v>
      </c>
      <c r="LS7" s="220" t="s">
        <v>1216</v>
      </c>
      <c r="LT7" s="221" t="s">
        <v>1217</v>
      </c>
      <c r="LU7" s="222" t="s">
        <v>1215</v>
      </c>
      <c r="LV7" s="220" t="s">
        <v>1216</v>
      </c>
      <c r="LW7" s="221" t="s">
        <v>1217</v>
      </c>
      <c r="LX7" s="222" t="s">
        <v>1215</v>
      </c>
      <c r="LY7" s="37"/>
      <c r="LZ7" s="29"/>
      <c r="MA7" s="29"/>
      <c r="MB7" s="29"/>
      <c r="MC7" s="231"/>
      <c r="MD7" s="231"/>
      <c r="ME7" s="220" t="s">
        <v>1216</v>
      </c>
      <c r="MF7" s="221" t="s">
        <v>1217</v>
      </c>
      <c r="MG7" s="222" t="s">
        <v>1215</v>
      </c>
      <c r="MH7" s="220" t="s">
        <v>1216</v>
      </c>
      <c r="MI7" s="221" t="s">
        <v>1217</v>
      </c>
      <c r="MJ7" s="222" t="s">
        <v>1215</v>
      </c>
    </row>
    <row r="8" spans="1:348" s="46" customFormat="1" ht="20.45" customHeight="1" x14ac:dyDescent="0.35">
      <c r="A8" s="41" t="s">
        <v>123</v>
      </c>
      <c r="B8" s="42">
        <v>1</v>
      </c>
      <c r="C8" s="270">
        <v>1</v>
      </c>
      <c r="D8" s="43">
        <v>2</v>
      </c>
      <c r="E8" s="43"/>
      <c r="F8" s="43"/>
      <c r="G8" s="43">
        <v>3</v>
      </c>
      <c r="H8" s="43"/>
      <c r="I8" s="43"/>
      <c r="J8" s="43">
        <f>+G8+1</f>
        <v>4</v>
      </c>
      <c r="K8" s="43"/>
      <c r="L8" s="43"/>
      <c r="M8" s="43">
        <f>+J8+1</f>
        <v>5</v>
      </c>
      <c r="N8" s="43"/>
      <c r="O8" s="43"/>
      <c r="P8" s="43">
        <f>+M8+1</f>
        <v>6</v>
      </c>
      <c r="Q8" s="43"/>
      <c r="R8" s="43"/>
      <c r="S8" s="43">
        <f>+P8+1</f>
        <v>7</v>
      </c>
      <c r="T8" s="43"/>
      <c r="U8" s="43"/>
      <c r="V8" s="43">
        <f>+S8+1</f>
        <v>8</v>
      </c>
      <c r="W8" s="43"/>
      <c r="X8" s="43"/>
      <c r="Y8" s="43">
        <f>+V8+1</f>
        <v>9</v>
      </c>
      <c r="Z8" s="43"/>
      <c r="AA8" s="43"/>
      <c r="AB8" s="43">
        <f>+Y8+1</f>
        <v>10</v>
      </c>
      <c r="AC8" s="43"/>
      <c r="AD8" s="43"/>
      <c r="AE8" s="246">
        <f>+AB8+1</f>
        <v>11</v>
      </c>
      <c r="AF8" s="246"/>
      <c r="AG8" s="43"/>
      <c r="AH8" s="43">
        <f>+AE8+1</f>
        <v>12</v>
      </c>
      <c r="AI8" s="43"/>
      <c r="AJ8" s="43"/>
      <c r="AK8" s="43">
        <f t="shared" ref="AK8" si="1">+AH8+1</f>
        <v>13</v>
      </c>
      <c r="AL8" s="43"/>
      <c r="AM8" s="43"/>
      <c r="AN8" s="251">
        <v>14</v>
      </c>
      <c r="AO8" s="43"/>
      <c r="AP8" s="43"/>
      <c r="AQ8" s="43">
        <f>+AN8+1</f>
        <v>15</v>
      </c>
      <c r="AR8" s="43"/>
      <c r="AS8" s="43"/>
      <c r="AT8" s="276">
        <f>+AQ8+1</f>
        <v>16</v>
      </c>
      <c r="AU8" s="44"/>
      <c r="AV8" s="44"/>
      <c r="AW8" s="43">
        <f>+AT8+1</f>
        <v>17</v>
      </c>
      <c r="AX8" s="43"/>
      <c r="AY8" s="43"/>
      <c r="AZ8" s="44">
        <f>+AW8+1</f>
        <v>18</v>
      </c>
      <c r="BA8" s="44"/>
      <c r="BB8" s="44"/>
      <c r="BC8" s="43">
        <f>+AZ8+1</f>
        <v>19</v>
      </c>
      <c r="BD8" s="43"/>
      <c r="BE8" s="43"/>
      <c r="BF8" s="43">
        <f>+BC8+1</f>
        <v>20</v>
      </c>
      <c r="BG8" s="251"/>
      <c r="BH8" s="43"/>
      <c r="BI8" s="44">
        <f>+BF8+1</f>
        <v>21</v>
      </c>
      <c r="BJ8" s="44"/>
      <c r="BK8" s="44"/>
      <c r="BL8" s="43">
        <f>+BI8+1</f>
        <v>22</v>
      </c>
      <c r="BM8" s="43"/>
      <c r="BN8" s="43"/>
      <c r="BO8" s="43">
        <f>+BL8+1</f>
        <v>23</v>
      </c>
      <c r="BP8" s="251"/>
      <c r="BQ8" s="43"/>
      <c r="BR8" s="43">
        <f>+BO8+1</f>
        <v>24</v>
      </c>
      <c r="BS8" s="251"/>
      <c r="BT8" s="43"/>
      <c r="BU8" s="43">
        <f>+BR8+1</f>
        <v>25</v>
      </c>
      <c r="BV8" s="251"/>
      <c r="BW8" s="43"/>
      <c r="BX8" s="43">
        <f>+BU8+1</f>
        <v>26</v>
      </c>
      <c r="BY8" s="43"/>
      <c r="BZ8" s="43"/>
      <c r="CA8" s="43">
        <f>+BX8+1</f>
        <v>27</v>
      </c>
      <c r="CB8" s="43"/>
      <c r="CC8" s="43"/>
      <c r="CD8" s="44">
        <f>+CA8+1</f>
        <v>28</v>
      </c>
      <c r="CE8" s="44"/>
      <c r="CF8" s="44"/>
      <c r="CG8" s="44">
        <f>+CD8+1</f>
        <v>29</v>
      </c>
      <c r="CH8" s="44"/>
      <c r="CI8" s="44"/>
      <c r="CJ8" s="44">
        <f>+CG8+1</f>
        <v>30</v>
      </c>
      <c r="CK8" s="44"/>
      <c r="CL8" s="44"/>
      <c r="CM8" s="44">
        <f>+CJ8+1</f>
        <v>31</v>
      </c>
      <c r="CN8" s="44"/>
      <c r="CO8" s="44"/>
      <c r="CP8" s="44">
        <f>+CM8+1</f>
        <v>32</v>
      </c>
      <c r="CQ8" s="44"/>
      <c r="CR8" s="44"/>
      <c r="CS8" s="44">
        <f>+CP8+1</f>
        <v>33</v>
      </c>
      <c r="CT8" s="44"/>
      <c r="CU8" s="44"/>
      <c r="CV8" s="44">
        <f>+CS8+1</f>
        <v>34</v>
      </c>
      <c r="CW8" s="44"/>
      <c r="CX8" s="44"/>
      <c r="CY8" s="44">
        <f>+CV8+1</f>
        <v>35</v>
      </c>
      <c r="CZ8" s="44"/>
      <c r="DA8" s="44"/>
      <c r="DB8" s="44">
        <f>+CY8+1</f>
        <v>36</v>
      </c>
      <c r="DC8" s="44"/>
      <c r="DD8" s="44"/>
      <c r="DE8" s="44">
        <f>+DB8+1</f>
        <v>37</v>
      </c>
      <c r="DF8" s="44"/>
      <c r="DG8" s="44"/>
      <c r="DH8" s="44">
        <f>+DE8+1</f>
        <v>38</v>
      </c>
      <c r="DI8" s="44"/>
      <c r="DJ8" s="44"/>
      <c r="DK8" s="44">
        <f>+DH8+1</f>
        <v>39</v>
      </c>
      <c r="DL8" s="44"/>
      <c r="DM8" s="44"/>
      <c r="DN8" s="44">
        <f>+DK8+1</f>
        <v>40</v>
      </c>
      <c r="DO8" s="44"/>
      <c r="DP8" s="44"/>
      <c r="DQ8" s="44">
        <f>+DN8+1</f>
        <v>41</v>
      </c>
      <c r="DR8" s="44"/>
      <c r="DS8" s="44"/>
      <c r="DT8" s="44">
        <f>+DQ8+1</f>
        <v>42</v>
      </c>
      <c r="DU8" s="44"/>
      <c r="DV8" s="44"/>
      <c r="DW8" s="43">
        <f>+DT8+1</f>
        <v>43</v>
      </c>
      <c r="DX8" s="43"/>
      <c r="DY8" s="43"/>
      <c r="DZ8" s="44">
        <f>+DW8+1</f>
        <v>44</v>
      </c>
      <c r="EA8" s="44"/>
      <c r="EB8" s="44"/>
      <c r="EC8" s="44">
        <f>+DZ8+1</f>
        <v>45</v>
      </c>
      <c r="ED8" s="44"/>
      <c r="EE8" s="44"/>
      <c r="EF8" s="44">
        <f>+EC8+1</f>
        <v>46</v>
      </c>
      <c r="EG8" s="44"/>
      <c r="EH8" s="44"/>
      <c r="EI8" s="44">
        <f>+EF8+1</f>
        <v>47</v>
      </c>
      <c r="EJ8" s="44"/>
      <c r="EK8" s="44"/>
      <c r="EL8" s="44">
        <f>+EI8+1</f>
        <v>48</v>
      </c>
      <c r="EM8" s="44"/>
      <c r="EN8" s="44"/>
      <c r="EO8" s="44">
        <f>+EL8+1</f>
        <v>49</v>
      </c>
      <c r="EP8" s="44"/>
      <c r="EQ8" s="44"/>
      <c r="ER8" s="43">
        <f>+EO8+1</f>
        <v>50</v>
      </c>
      <c r="ES8" s="43"/>
      <c r="ET8" s="43"/>
      <c r="EU8" s="44">
        <f>+ER8+1</f>
        <v>51</v>
      </c>
      <c r="EV8" s="44"/>
      <c r="EW8" s="44"/>
      <c r="EX8" s="43">
        <f>+EU8+1</f>
        <v>52</v>
      </c>
      <c r="EY8" s="43"/>
      <c r="EZ8" s="43"/>
      <c r="FA8" s="43">
        <f>+EX8+1</f>
        <v>53</v>
      </c>
      <c r="FB8" s="43"/>
      <c r="FC8" s="43"/>
      <c r="FD8" s="43">
        <f>+FA8+1</f>
        <v>54</v>
      </c>
      <c r="FE8" s="43"/>
      <c r="FF8" s="43"/>
      <c r="FG8" s="44">
        <f>+FD8+1</f>
        <v>55</v>
      </c>
      <c r="FH8" s="44"/>
      <c r="FI8" s="44"/>
      <c r="FJ8" s="44">
        <f>+FG8+1</f>
        <v>56</v>
      </c>
      <c r="FK8" s="44"/>
      <c r="FL8" s="44"/>
      <c r="FM8" s="43">
        <f>+FJ8+1</f>
        <v>57</v>
      </c>
      <c r="FN8" s="43"/>
      <c r="FO8" s="43"/>
      <c r="FP8" s="43">
        <f>+FM8+1</f>
        <v>58</v>
      </c>
      <c r="FQ8" s="43"/>
      <c r="FR8" s="43"/>
      <c r="FS8" s="43">
        <f>+FP8+1</f>
        <v>59</v>
      </c>
      <c r="FT8" s="43"/>
      <c r="FU8" s="43"/>
      <c r="FV8" s="43">
        <f>+FS8+1</f>
        <v>60</v>
      </c>
      <c r="FW8" s="43"/>
      <c r="FX8" s="43"/>
      <c r="FY8" s="43">
        <f>+FV8+1</f>
        <v>61</v>
      </c>
      <c r="FZ8" s="43"/>
      <c r="GA8" s="43"/>
      <c r="GB8" s="43">
        <f>+FY8+1</f>
        <v>62</v>
      </c>
      <c r="GC8" s="43"/>
      <c r="GD8" s="43"/>
      <c r="GE8" s="43">
        <f>+GB8+1</f>
        <v>63</v>
      </c>
      <c r="GF8" s="43"/>
      <c r="GG8" s="43"/>
      <c r="GH8" s="43">
        <f>+GE8+1</f>
        <v>64</v>
      </c>
      <c r="GI8" s="43"/>
      <c r="GJ8" s="43"/>
      <c r="GK8" s="43">
        <f>+GH8+1</f>
        <v>65</v>
      </c>
      <c r="GL8" s="43"/>
      <c r="GM8" s="43"/>
      <c r="GN8" s="43">
        <f>+GK8+1</f>
        <v>66</v>
      </c>
      <c r="GO8" s="43"/>
      <c r="GP8" s="43"/>
      <c r="GQ8" s="43">
        <f>+GN8+1</f>
        <v>67</v>
      </c>
      <c r="GR8" s="43"/>
      <c r="GS8" s="43"/>
      <c r="GT8" s="43">
        <f>+GQ8+1</f>
        <v>68</v>
      </c>
      <c r="GU8" s="43"/>
      <c r="GV8" s="43"/>
      <c r="GW8" s="43">
        <f>+GT8+1</f>
        <v>69</v>
      </c>
      <c r="GX8" s="43"/>
      <c r="GY8" s="43"/>
      <c r="GZ8" s="44">
        <f>+GW8+1</f>
        <v>70</v>
      </c>
      <c r="HA8" s="44"/>
      <c r="HB8" s="44"/>
      <c r="HC8" s="44">
        <f>+GZ8+1</f>
        <v>71</v>
      </c>
      <c r="HD8" s="44"/>
      <c r="HE8" s="44"/>
      <c r="HF8" s="44">
        <f>+HC8+1</f>
        <v>72</v>
      </c>
      <c r="HG8" s="44"/>
      <c r="HH8" s="44"/>
      <c r="HI8" s="44">
        <f>+HF8+1</f>
        <v>73</v>
      </c>
      <c r="HJ8" s="44"/>
      <c r="HK8" s="44"/>
      <c r="HL8" s="44">
        <f>+HI8+1</f>
        <v>74</v>
      </c>
      <c r="HM8" s="44"/>
      <c r="HN8" s="44"/>
      <c r="HO8" s="44">
        <f>+HL8+1</f>
        <v>75</v>
      </c>
      <c r="HP8" s="44"/>
      <c r="HQ8" s="44"/>
      <c r="HR8" s="45">
        <f>+HO8+1</f>
        <v>76</v>
      </c>
      <c r="HS8" s="45"/>
      <c r="HT8" s="45"/>
      <c r="HU8" s="44">
        <f>+HR8+1</f>
        <v>77</v>
      </c>
      <c r="HV8" s="44"/>
      <c r="HW8" s="44"/>
      <c r="HX8" s="43">
        <f>+HU8+1</f>
        <v>78</v>
      </c>
      <c r="HY8" s="266"/>
      <c r="HZ8" s="43"/>
      <c r="IA8" s="43">
        <f t="shared" ref="IA8" si="2">+HX8+1</f>
        <v>79</v>
      </c>
      <c r="IB8" s="43"/>
      <c r="IC8" s="43"/>
      <c r="ID8" s="43">
        <f>+IA8+1</f>
        <v>80</v>
      </c>
      <c r="IE8" s="43"/>
      <c r="IF8" s="43"/>
      <c r="IG8" s="43">
        <f>+ID8+1</f>
        <v>81</v>
      </c>
      <c r="IH8" s="43"/>
      <c r="II8" s="43"/>
      <c r="IJ8" s="44">
        <f>+IG8+1</f>
        <v>82</v>
      </c>
      <c r="IK8" s="44"/>
      <c r="IL8" s="44"/>
      <c r="IM8" s="44">
        <f>+IJ8+1</f>
        <v>83</v>
      </c>
      <c r="IN8" s="44"/>
      <c r="IO8" s="44"/>
      <c r="IP8" s="44">
        <f>+IM8+1</f>
        <v>84</v>
      </c>
      <c r="IQ8" s="44"/>
      <c r="IR8" s="44"/>
      <c r="IS8" s="44">
        <f>+IP8+1</f>
        <v>85</v>
      </c>
      <c r="IT8" s="44"/>
      <c r="IU8" s="44"/>
      <c r="IV8" s="44">
        <f>+IS8+1</f>
        <v>86</v>
      </c>
      <c r="IW8" s="44"/>
      <c r="IX8" s="44"/>
      <c r="IY8" s="44">
        <f>+IV8+1</f>
        <v>87</v>
      </c>
      <c r="IZ8" s="44"/>
      <c r="JA8" s="44"/>
      <c r="JB8" s="45">
        <f>+IY8+1</f>
        <v>88</v>
      </c>
      <c r="JC8" s="45"/>
      <c r="JD8" s="45"/>
      <c r="JE8" s="45">
        <f>+JB8+1</f>
        <v>89</v>
      </c>
      <c r="JF8" s="45"/>
      <c r="JG8" s="45"/>
      <c r="JH8" s="45">
        <f>+JE8+1</f>
        <v>90</v>
      </c>
      <c r="JI8" s="45"/>
      <c r="JJ8" s="45"/>
      <c r="JK8" s="45">
        <f>+JH8+1</f>
        <v>91</v>
      </c>
      <c r="JL8" s="45"/>
      <c r="JM8" s="45"/>
      <c r="JN8" s="45">
        <v>92</v>
      </c>
      <c r="JO8" s="45"/>
      <c r="JP8" s="45"/>
      <c r="JQ8" s="45">
        <f>+JN8+1</f>
        <v>93</v>
      </c>
      <c r="JR8" s="45"/>
      <c r="JS8" s="45"/>
      <c r="JT8" s="44">
        <f>+JQ8+1</f>
        <v>94</v>
      </c>
      <c r="JU8" s="44"/>
      <c r="JV8" s="44"/>
      <c r="JW8" s="44">
        <f>+JT8+1</f>
        <v>95</v>
      </c>
      <c r="JX8" s="44"/>
      <c r="JY8" s="44"/>
      <c r="JZ8" s="45">
        <f>+JW8+1</f>
        <v>96</v>
      </c>
      <c r="KA8" s="45"/>
      <c r="KB8" s="45"/>
      <c r="KC8" s="44">
        <f>+JZ8+1</f>
        <v>97</v>
      </c>
      <c r="KD8" s="44"/>
      <c r="KE8" s="44"/>
      <c r="KF8" s="44">
        <f>+KC8+1</f>
        <v>98</v>
      </c>
      <c r="KG8" s="44"/>
      <c r="KH8" s="44"/>
      <c r="KI8" s="44">
        <f>+KF8+1</f>
        <v>99</v>
      </c>
      <c r="KJ8" s="44"/>
      <c r="KK8" s="44"/>
      <c r="KL8" s="44">
        <f>+KI8+1</f>
        <v>100</v>
      </c>
      <c r="KM8" s="44"/>
      <c r="KN8" s="44"/>
      <c r="KO8" s="44">
        <f>+KL8+1</f>
        <v>101</v>
      </c>
      <c r="KP8" s="44"/>
      <c r="KQ8" s="44"/>
      <c r="KR8" s="44">
        <f>+KO8+1</f>
        <v>102</v>
      </c>
      <c r="KS8" s="44"/>
      <c r="KT8" s="44"/>
      <c r="KU8" s="44">
        <f>+KR8+1</f>
        <v>103</v>
      </c>
      <c r="KV8" s="44"/>
      <c r="KW8" s="44"/>
      <c r="KX8" s="44">
        <f>+KU8+1</f>
        <v>104</v>
      </c>
      <c r="KY8" s="44"/>
      <c r="KZ8" s="44"/>
      <c r="LA8" s="44">
        <f>+KX8+1</f>
        <v>105</v>
      </c>
      <c r="LB8" s="44"/>
      <c r="LC8" s="44"/>
      <c r="LD8" s="44">
        <f>+LA8+1</f>
        <v>106</v>
      </c>
      <c r="LE8" s="44"/>
      <c r="LF8" s="44"/>
      <c r="LG8" s="44">
        <f>+LD8+1</f>
        <v>107</v>
      </c>
      <c r="LH8" s="44"/>
      <c r="LI8" s="44"/>
      <c r="LJ8" s="44">
        <f>+LG8+1</f>
        <v>108</v>
      </c>
      <c r="LK8" s="44"/>
      <c r="LL8" s="44"/>
      <c r="LM8" s="44">
        <f>+LJ8+1</f>
        <v>109</v>
      </c>
      <c r="LN8" s="44"/>
      <c r="LO8" s="44"/>
      <c r="LP8" s="45">
        <f>+LM8+1</f>
        <v>110</v>
      </c>
      <c r="LQ8" s="45"/>
      <c r="LR8" s="45"/>
      <c r="LS8" s="44">
        <f>+LP8+1</f>
        <v>111</v>
      </c>
      <c r="LT8" s="44"/>
      <c r="LU8" s="44"/>
      <c r="LV8" s="44">
        <f>+LS8+1</f>
        <v>112</v>
      </c>
      <c r="LW8" s="44">
        <f t="shared" ref="LW8:MC8" si="3">+LV8+1</f>
        <v>113</v>
      </c>
      <c r="LX8" s="45">
        <f t="shared" si="3"/>
        <v>114</v>
      </c>
      <c r="LY8" s="44">
        <f>+LX8+1</f>
        <v>115</v>
      </c>
      <c r="LZ8" s="44">
        <f t="shared" si="3"/>
        <v>116</v>
      </c>
      <c r="MA8" s="44">
        <f>+LZ8+1</f>
        <v>117</v>
      </c>
      <c r="MB8" s="44">
        <f t="shared" si="3"/>
        <v>118</v>
      </c>
      <c r="MC8" s="45">
        <f t="shared" si="3"/>
        <v>119</v>
      </c>
      <c r="MD8" s="45">
        <f>+MC8+1</f>
        <v>120</v>
      </c>
      <c r="ME8" s="44">
        <f>+MD8+1</f>
        <v>121</v>
      </c>
      <c r="MF8" s="44"/>
      <c r="MG8" s="44"/>
      <c r="MH8" s="44">
        <f>+ME8+1</f>
        <v>122</v>
      </c>
    </row>
    <row r="9" spans="1:348" x14ac:dyDescent="0.25">
      <c r="A9">
        <v>1</v>
      </c>
      <c r="B9" s="48">
        <v>5031</v>
      </c>
      <c r="C9" s="271" t="s">
        <v>796</v>
      </c>
      <c r="D9" t="str">
        <f>VLOOKUP(C9,MOVI!C:D,2,0)</f>
        <v>Trần Quốc Huy</v>
      </c>
      <c r="E9" t="str">
        <f>VLOOKUP(C9,FPT!B:C,2,0)</f>
        <v>Trần Quốc Huy</v>
      </c>
      <c r="F9" t="str">
        <f>IF(D9&lt;&gt;E9,"Lệch","")</f>
        <v/>
      </c>
      <c r="G9" t="str">
        <f>VLOOKUP(C9,MOVI!C:E,3,0)</f>
        <v>Finance</v>
      </c>
      <c r="H9" t="str">
        <f>VLOOKUP(C9,FPT!B:F,3,0)</f>
        <v>Finance</v>
      </c>
      <c r="I9" t="str">
        <f>IF(G9&lt;&gt;H9,"Lệch","")</f>
        <v/>
      </c>
      <c r="J9" t="str">
        <f>VLOOKUP(C9,MOVI!C:H,4,0)</f>
        <v>Accounting &amp; Tax</v>
      </c>
      <c r="K9" t="str">
        <f>VLOOKUP(C9,FPT!B:I,4,0)</f>
        <v>Accounting &amp; Tax</v>
      </c>
      <c r="L9" t="str">
        <f>IF(J9&lt;&gt;K9,"Lệch","")</f>
        <v/>
      </c>
      <c r="M9" t="str">
        <f>VLOOKUP(C9,MOVI!C:DT,5,0)</f>
        <v>Manager</v>
      </c>
      <c r="N9" t="str">
        <f>VLOOKUP(C9,FPT!B:L,5,0)</f>
        <v>Manager</v>
      </c>
      <c r="O9" t="str">
        <f>IF(M9&lt;&gt;N9,"Lệch","")</f>
        <v/>
      </c>
      <c r="P9" t="str">
        <f>VLOOKUP(C9,MOVI!C:DT,6,0)</f>
        <v>Chief Accountant</v>
      </c>
      <c r="Q9" t="str">
        <f>VLOOKUP(C9,FPT!B:O,6,0)</f>
        <v>Chief Accountant</v>
      </c>
      <c r="R9" t="str">
        <f>IF(P9&lt;&gt;Q9,"Lệch","")</f>
        <v/>
      </c>
      <c r="S9" t="str">
        <f>VLOOKUP(C9,MOVI!C:DT,7,0)</f>
        <v>South</v>
      </c>
      <c r="T9" t="str">
        <f>VLOOKUP(C9,FPT!B:R,7,0)</f>
        <v>South</v>
      </c>
      <c r="U9" t="str">
        <f>IF(S9&lt;&gt;T9,"Lệch","")</f>
        <v/>
      </c>
      <c r="V9" t="str">
        <f>VLOOKUP(C9,MOVI!C:DT,8,0)</f>
        <v>Việt Phú</v>
      </c>
      <c r="W9" t="str">
        <f>VLOOKUP(C9,FPT!B:U,8,0)</f>
        <v>Việt Phú</v>
      </c>
      <c r="X9" t="str">
        <f>IF(V9&lt;&gt;W9,"Lệch","")</f>
        <v/>
      </c>
      <c r="Y9" t="str">
        <f>VLOOKUP(C9,MOVI!C:DT,9,0)</f>
        <v>Full-time</v>
      </c>
      <c r="Z9" t="str">
        <f>VLOOKUP(C9,FPT!B:X,9,0)</f>
        <v>Full-time</v>
      </c>
      <c r="AA9" t="str">
        <f>IF(Y9&lt;&gt;Z9,"Lệch","")</f>
        <v/>
      </c>
      <c r="AB9" t="str">
        <f>VLOOKUP(C9,MOVI!C:DT,10,0)</f>
        <v>Permanent</v>
      </c>
      <c r="AC9" t="str">
        <f>VLOOKUP(C9,FPT!B:AA,10,0)</f>
        <v>Permanent</v>
      </c>
      <c r="AD9" t="str">
        <f>IF(AB9&lt;&gt;AC9,"Lệch","")</f>
        <v/>
      </c>
      <c r="AE9" s="247">
        <f>VLOOKUP(C9,MOVI!C:DT,11,0)</f>
        <v>43591</v>
      </c>
      <c r="AF9" s="247">
        <f>VLOOKUP(C9,FPT!B:AD,11,0)</f>
        <v>43591</v>
      </c>
      <c r="AG9" t="str">
        <f>IF(AE9&lt;&gt;AF9,"Lệch","")</f>
        <v/>
      </c>
      <c r="AH9" s="260" t="str">
        <f>VLOOKUP(C9,MOVI!C:DT,12,0)</f>
        <v/>
      </c>
      <c r="AI9" s="260"/>
      <c r="AJ9" t="str">
        <f>IF(AH9&lt;&gt;AI9,"Lệch","")</f>
        <v/>
      </c>
      <c r="AK9">
        <f>VLOOKUP(C9,MOVI!C:DT,13,0)</f>
        <v>0</v>
      </c>
      <c r="AL9" s="247">
        <f>VLOOKUP(C9,FPT!B:AJ,13,0)</f>
        <v>0</v>
      </c>
      <c r="AM9" t="str">
        <f>IF(AK9&lt;&gt;AL9,"Lệch","")</f>
        <v/>
      </c>
      <c r="AN9" s="247">
        <f>VLOOKUP(C9,MOVI!C:DT,14,0)</f>
        <v>0</v>
      </c>
      <c r="AO9" s="247">
        <f>VLOOKUP(C9,FPT!B:AM,14,0)</f>
        <v>0</v>
      </c>
      <c r="AP9" t="str">
        <f>IF(AN9&lt;&gt;AO9,"Lệch","")</f>
        <v/>
      </c>
      <c r="AQ9" t="str">
        <f>VLOOKUP(C9,MOVI!C:DT,15,0)</f>
        <v>LC</v>
      </c>
      <c r="AR9" s="247" t="str">
        <f>VLOOKUP(C9,FPT!B:AP,15,0)</f>
        <v>LC</v>
      </c>
      <c r="AS9" t="str">
        <f>IF(AQ9&lt;&gt;AR9,"Lệch","")</f>
        <v/>
      </c>
      <c r="AT9" s="282" t="str">
        <f>VLOOKUP(C9,MOVI!C:DT,16,0)</f>
        <v>LTTP</v>
      </c>
      <c r="AU9" s="247" t="str">
        <f>VLOOKUP(C9,FPT!B:AS,16,0)</f>
        <v>LTTP</v>
      </c>
      <c r="AV9" t="str">
        <f>IF(AT9&lt;&gt;AU9,"Lệch","")</f>
        <v/>
      </c>
      <c r="AW9" t="str">
        <f>VLOOKUP(C9,MOVI!C:DT,17,0)</f>
        <v>L</v>
      </c>
      <c r="AX9" s="247" t="str">
        <f>VLOOKUP(C9,FPT!B:AV,17,0)</f>
        <v>L</v>
      </c>
      <c r="AY9" t="str">
        <f>IF(AW9&lt;&gt;AX9,"Lệch","")</f>
        <v/>
      </c>
      <c r="AZ9">
        <f>VLOOKUP(C9,MOVI!C:DT,18,0)</f>
        <v>0</v>
      </c>
      <c r="BA9" s="247">
        <f>VLOOKUP(C9,FPT!B:AY,18,0)</f>
        <v>0</v>
      </c>
      <c r="BB9" t="str">
        <f>IF(AZ9&lt;&gt;BA9,"Lệch","")</f>
        <v/>
      </c>
      <c r="BC9" s="275">
        <f>VLOOKUP(C9,MOVI!C:DT,19,0)</f>
        <v>40000000</v>
      </c>
      <c r="BD9" s="275">
        <f>VLOOKUP(C9,FPT!B:BB,19,0)</f>
        <v>40000000</v>
      </c>
      <c r="BE9" t="str">
        <f>IF(BC9&lt;&gt;BD9,"Lệch","")</f>
        <v/>
      </c>
      <c r="BF9">
        <f>VLOOKUP(C9,MOVI!C:DT,20,0)</f>
        <v>0</v>
      </c>
      <c r="BG9" s="252">
        <f>VLOOKUP(C9,FPT!B:BE,20,0)</f>
        <v>0</v>
      </c>
      <c r="BH9" t="str">
        <f>IF(BF9&lt;&gt;BG9,"Lệch","")</f>
        <v/>
      </c>
      <c r="BI9" s="275">
        <f>VLOOKUP(C9,MOVI!C:DT,21,0)</f>
        <v>40000000</v>
      </c>
      <c r="BJ9" s="275">
        <f>VLOOKUP(C9,FPT!B:BH,21,0)</f>
        <v>40000000</v>
      </c>
      <c r="BK9" t="str">
        <f>IF(BI9&lt;&gt;BJ9,"Lệch","")</f>
        <v/>
      </c>
      <c r="BL9" s="275">
        <f>VLOOKUP(C9,MOVI!C:DT,22,0)</f>
        <v>0</v>
      </c>
      <c r="BM9" s="275">
        <f>VLOOKUP(C9,FPT!B:BK,22,0)</f>
        <v>0</v>
      </c>
      <c r="BN9" t="str">
        <f>IF(BL9&lt;&gt;BM9,"Lệch","")</f>
        <v/>
      </c>
      <c r="BO9" s="275">
        <f>VLOOKUP(C9,MOVI!C:DT,23,0)</f>
        <v>0</v>
      </c>
      <c r="BP9" s="275">
        <f>VLOOKUP(C9,FPT!B:BN,23,0)</f>
        <v>0</v>
      </c>
      <c r="BQ9" t="str">
        <f>IF(BO9&lt;&gt;BP9,"Lệch","")</f>
        <v/>
      </c>
      <c r="BR9" s="275">
        <f>VLOOKUP(C9,MOVI!C:DT,24,0)</f>
        <v>0</v>
      </c>
      <c r="BS9" s="275">
        <f>VLOOKUP(C9,FPT!B:BQ,24,0)</f>
        <v>0</v>
      </c>
      <c r="BT9" t="str">
        <f>IF(BR9&lt;&gt;BS9,"Lệch","")</f>
        <v/>
      </c>
      <c r="BU9" s="275">
        <f>VLOOKUP(C9,MOVI!C:DT,25,0)</f>
        <v>0</v>
      </c>
      <c r="BV9" s="275">
        <f>VLOOKUP(C9,FPT!B:BT,25,0)</f>
        <v>0</v>
      </c>
      <c r="BW9" t="str">
        <f>IF(BU9&lt;&gt;BV9,"Lệch","")</f>
        <v/>
      </c>
      <c r="BX9" s="275">
        <f>VLOOKUP(C9,MOVI!C:DT,26,0)</f>
        <v>0</v>
      </c>
      <c r="BY9" s="275">
        <f>VLOOKUP(C9,FPT!B:BW,26,0)</f>
        <v>0</v>
      </c>
      <c r="BZ9" t="str">
        <f>IF(BX9&lt;&gt;BY9,"Lệch","")</f>
        <v/>
      </c>
      <c r="CA9" s="275">
        <f>VLOOKUP(C9,MOVI!C:DT,27,0)</f>
        <v>0</v>
      </c>
      <c r="CB9" s="275">
        <f>VLOOKUP(C9,FPT!B:BZ,27,0)</f>
        <v>0</v>
      </c>
      <c r="CC9" t="str">
        <f>IF(CA9&lt;&gt;CB9,"Lệch","")</f>
        <v/>
      </c>
      <c r="CD9" s="275">
        <f>VLOOKUP(C9,MOVI!C:DT,28,0)</f>
        <v>0</v>
      </c>
      <c r="CE9" s="275">
        <f>VLOOKUP(C9,FPT!B:CC,28,0)</f>
        <v>0</v>
      </c>
      <c r="CF9" t="str">
        <f>IF(CD9&lt;&gt;CE9,"Lệch","")</f>
        <v/>
      </c>
      <c r="CG9" t="str">
        <f>VLOOKUP(C9,MOVI!C:DT,29,0)</f>
        <v>TB, CN</v>
      </c>
      <c r="CH9" s="252" t="str">
        <f>VLOOKUP(C9,FPT!B:CF,29,0)</f>
        <v>TB, CN</v>
      </c>
      <c r="CI9" t="str">
        <f>IF(CG9&lt;&gt;CH9,"Lệch","")</f>
        <v/>
      </c>
      <c r="CJ9">
        <f>VLOOKUP(C9,MOVI!C:DT,30,0)</f>
        <v>21</v>
      </c>
      <c r="CK9" s="252">
        <f>VLOOKUP(C9,FPT!B:CI,30,0)</f>
        <v>21</v>
      </c>
      <c r="CL9" t="str">
        <f>IF(CJ9&lt;&gt;CK9,"Lệch","")</f>
        <v/>
      </c>
      <c r="CM9">
        <f>VLOOKUP(C9,MOVI!C:DT,31,0)</f>
        <v>21</v>
      </c>
      <c r="CN9" s="252">
        <f>VLOOKUP(C9,FPT!B:CL,31,0)</f>
        <v>21</v>
      </c>
      <c r="CO9" t="str">
        <f>IF(CM9&lt;&gt;CN9,"Lệch","")</f>
        <v/>
      </c>
      <c r="CP9" s="275">
        <f>VLOOKUP(C9,MOVI!C:DT,32,0)</f>
        <v>0</v>
      </c>
      <c r="CQ9" s="275">
        <f>VLOOKUP(C9,FPT!B:CO,32,0)</f>
        <v>0</v>
      </c>
      <c r="CR9" t="str">
        <f>IF(CP9&lt;&gt;CQ9,"Lệch","")</f>
        <v/>
      </c>
      <c r="CS9" s="275">
        <f>VLOOKUP(C9,MOVI!C:DT,33,0)</f>
        <v>0</v>
      </c>
      <c r="CT9" s="275">
        <f>VLOOKUP(C9,FPT!B:CR,33,0)</f>
        <v>0</v>
      </c>
      <c r="CU9" t="str">
        <f>IF(CS9&lt;&gt;CT9,"Lệch","")</f>
        <v/>
      </c>
      <c r="CV9" s="275">
        <f>VLOOKUP(C9,MOVI!C:DT,34,0)</f>
        <v>0</v>
      </c>
      <c r="CW9" s="275">
        <f>VLOOKUP(C9,FPT!B:CU,34,0)</f>
        <v>0</v>
      </c>
      <c r="CX9" t="str">
        <f>IF(CV9&lt;&gt;CW9,"Lệch","")</f>
        <v/>
      </c>
      <c r="CY9" s="275">
        <f>VLOOKUP(C9,MOVI!C:DT,35,0)</f>
        <v>21</v>
      </c>
      <c r="CZ9" s="275">
        <f>VLOOKUP(C9,FPT!B:CX,35,0)</f>
        <v>21</v>
      </c>
      <c r="DA9" t="str">
        <f>IF(CY9&lt;&gt;CZ9,"Lệch","")</f>
        <v/>
      </c>
      <c r="DB9" s="275">
        <f>VLOOKUP(C9,MOVI!C:DT,36,0)</f>
        <v>0</v>
      </c>
      <c r="DC9" s="275">
        <f>VLOOKUP(C9,FPT!B:DA,36,0)</f>
        <v>0</v>
      </c>
      <c r="DD9" t="str">
        <f>IF(DB9&lt;&gt;DC9,"Lệch","")</f>
        <v/>
      </c>
      <c r="DE9" s="275">
        <f>VLOOKUP(C9,MOVI!C:DT,37,0)</f>
        <v>0</v>
      </c>
      <c r="DF9" s="275">
        <f>VLOOKUP(C9,FPT!B:DD,37,0)</f>
        <v>0</v>
      </c>
      <c r="DG9" t="str">
        <f>IF(DE9&lt;&gt;DF9,"Lệch","")</f>
        <v/>
      </c>
      <c r="DH9" s="275">
        <f>VLOOKUP(C9,MOVI!C:DT,38,0)</f>
        <v>0</v>
      </c>
      <c r="DI9" s="275">
        <f>VLOOKUP(C9,FPT!B:DG,38,0)</f>
        <v>0</v>
      </c>
      <c r="DJ9" t="str">
        <f>IF(DH9&lt;&gt;DI9,"Lệch","")</f>
        <v/>
      </c>
      <c r="DK9" s="275">
        <f>VLOOKUP(C9,MOVI!C:DT,39,0)</f>
        <v>0</v>
      </c>
      <c r="DL9" s="275">
        <f>VLOOKUP(C9,FPT!B:DJ,39,0)</f>
        <v>0</v>
      </c>
      <c r="DM9" t="str">
        <f>IF(DK9&lt;&gt;DL9,"Lệch","")</f>
        <v/>
      </c>
      <c r="DN9" s="275">
        <f>VLOOKUP(C9,MOVI!C:DT,40,0)</f>
        <v>0</v>
      </c>
      <c r="DO9" s="275">
        <f>VLOOKUP(C9,FPT!B:DM,40,0)</f>
        <v>0</v>
      </c>
      <c r="DP9" t="str">
        <f>IF(DN9&lt;&gt;DO9,"Lệch","")</f>
        <v/>
      </c>
      <c r="DQ9" s="275">
        <f>VLOOKUP(C9,MOVI!C:DT,41,0)</f>
        <v>0</v>
      </c>
      <c r="DR9" s="275">
        <f>VLOOKUP(C9,FPT!B:DP,41,0)</f>
        <v>0</v>
      </c>
      <c r="DS9" t="str">
        <f>IF(DQ9&lt;&gt;DR9,"Lệch","")</f>
        <v/>
      </c>
      <c r="DT9" s="275">
        <f>VLOOKUP(C9,MOVI!C:DT,42,0)</f>
        <v>40000000</v>
      </c>
      <c r="DU9" s="275">
        <f>ROUND(VLOOKUP(C9,FPT!B:DS,42,0),0)</f>
        <v>40000000</v>
      </c>
      <c r="DV9" t="str">
        <f>IF(DT9&lt;&gt;DU9,"Lệch","")</f>
        <v/>
      </c>
      <c r="DW9" s="275">
        <f>VLOOKUP(C9,MOVI!C:DT,43,0)</f>
        <v>0</v>
      </c>
      <c r="DX9" s="275">
        <f>VLOOKUP(C9,FPT!B:DV,43,0)</f>
        <v>0</v>
      </c>
      <c r="DY9" t="str">
        <f>IF(DW9&lt;&gt;DX9,"Lệch","")</f>
        <v/>
      </c>
      <c r="DZ9" s="275">
        <f>VLOOKUP(C9,MOVI!C:DT,44,0)</f>
        <v>0</v>
      </c>
      <c r="EA9" s="275">
        <f>VLOOKUP(C9,FPT!B:DY,44,0)</f>
        <v>0</v>
      </c>
      <c r="EB9" t="str">
        <f>IF(DZ9&lt;&gt;EA9,"Lệch","")</f>
        <v/>
      </c>
      <c r="EC9" s="275">
        <f>VLOOKUP(C9,MOVI!C:DT,45,0)</f>
        <v>40000000</v>
      </c>
      <c r="ED9" s="275">
        <f>ROUND(VLOOKUP(C9,FPT!B:EB,45,0),0)</f>
        <v>40000000</v>
      </c>
      <c r="EE9" t="str">
        <f>IF(EC9&lt;&gt;ED9,"Lệch","")</f>
        <v/>
      </c>
      <c r="EF9" s="275">
        <f>VLOOKUP(C9,MOVI!C:DT,46,0)</f>
        <v>0</v>
      </c>
      <c r="EG9" s="275">
        <f>VLOOKUP(C9,FPT!B:EE,46,0)</f>
        <v>0</v>
      </c>
      <c r="EH9" t="str">
        <f>IF(EF9&lt;&gt;EG9,"Lệch","")</f>
        <v/>
      </c>
      <c r="EI9" s="275">
        <f>VLOOKUP(C9,MOVI!C:DT,47,0)</f>
        <v>0</v>
      </c>
      <c r="EJ9" s="275">
        <f>VLOOKUP(C9,FPT!B:EH,47,0)</f>
        <v>0</v>
      </c>
      <c r="EK9" t="str">
        <f>IF(EI9&lt;&gt;EJ9,"Lệch","")</f>
        <v/>
      </c>
      <c r="EL9" s="275">
        <f>VLOOKUP(C9,MOVI!C:DT,48,0)</f>
        <v>0</v>
      </c>
      <c r="EM9" s="275">
        <f>VLOOKUP(C9,FPT!B:EK,48,0)</f>
        <v>0</v>
      </c>
      <c r="EN9" t="str">
        <f>IF(EL9&lt;&gt;EM9,"Lệch","")</f>
        <v/>
      </c>
      <c r="EO9" s="275">
        <f>VLOOKUP(C9,MOVI!C:DT,49,0)</f>
        <v>0</v>
      </c>
      <c r="EP9" s="275">
        <f>VLOOKUP(C9,FPT!B:EN,49,0)</f>
        <v>0</v>
      </c>
      <c r="EQ9" t="str">
        <f>IF(EO9&lt;&gt;EP9,"Lệch","")</f>
        <v/>
      </c>
      <c r="ER9" s="275">
        <f>VLOOKUP(C9,MOVI!C:DT,50,0)</f>
        <v>0</v>
      </c>
      <c r="ES9" s="275">
        <f>VLOOKUP(C9,FPT!B:EQ,50,0)</f>
        <v>0</v>
      </c>
      <c r="ET9" t="str">
        <f>IF(ER9&lt;&gt;ES9,"Lệch","")</f>
        <v/>
      </c>
      <c r="EU9" s="275">
        <f>VLOOKUP(C9,MOVI!C:DT,51,0)</f>
        <v>0</v>
      </c>
      <c r="EV9" s="275">
        <f>VLOOKUP(C9,FPT!B:ET,51,0)</f>
        <v>0</v>
      </c>
      <c r="EW9" t="str">
        <f>IF(EU9&lt;&gt;EV9,"Lệch","")</f>
        <v/>
      </c>
      <c r="EX9" s="275">
        <f>VLOOKUP(C9,MOVI!C:DT,52,0)</f>
        <v>0</v>
      </c>
      <c r="EY9" s="275">
        <f>VLOOKUP(C9,FPT!B:EW,52,0)</f>
        <v>0</v>
      </c>
      <c r="EZ9" t="str">
        <f>IF(EX9&lt;&gt;EY9,"Lệch","")</f>
        <v/>
      </c>
      <c r="FA9" s="275">
        <f>VLOOKUP(C9,MOVI!C:DT,53,0)</f>
        <v>0</v>
      </c>
      <c r="FB9" s="275">
        <f>VLOOKUP(C9,FPT!B:EZ,53,0)</f>
        <v>0</v>
      </c>
      <c r="FC9" t="str">
        <f>IF(FA9&lt;&gt;FB9,"Lệch","")</f>
        <v/>
      </c>
      <c r="FD9" s="275">
        <f>VLOOKUP(C9,MOVI!C:DT,54,0)</f>
        <v>0</v>
      </c>
      <c r="FE9" s="275">
        <f>VLOOKUP(C9,FPT!B:FC,54,0)</f>
        <v>0</v>
      </c>
      <c r="FF9" t="str">
        <f>IF(FD9&lt;&gt;FE9,"Lệch","")</f>
        <v/>
      </c>
      <c r="FG9" s="275">
        <f>VLOOKUP(C9,MOVI!C:DT,55,0)</f>
        <v>0</v>
      </c>
      <c r="FH9" s="275">
        <f>VLOOKUP(C9,FPT!B:FF,55,0)</f>
        <v>0</v>
      </c>
      <c r="FI9" t="str">
        <f>IF(FG9&lt;&gt;FH9,"Lệch","")</f>
        <v/>
      </c>
      <c r="FJ9" s="275">
        <f>VLOOKUP(C9,MOVI!C:DT,56,0)</f>
        <v>0</v>
      </c>
      <c r="FK9" s="275">
        <f>VLOOKUP(C9,FPT!B:FI,56,0)</f>
        <v>0</v>
      </c>
      <c r="FL9" t="str">
        <f>IF(FJ9&lt;&gt;FK9,"Lệch","")</f>
        <v/>
      </c>
      <c r="FM9" s="275">
        <f>VLOOKUP(C9,MOVI!C:DT,57,0)</f>
        <v>0</v>
      </c>
      <c r="FN9" s="275">
        <f>VLOOKUP(C9,FPT!B:FL,57,0)</f>
        <v>0</v>
      </c>
      <c r="FO9" t="str">
        <f>IF(FM9&lt;&gt;FN9,"Lệch","")</f>
        <v/>
      </c>
      <c r="FP9" s="275">
        <f>VLOOKUP(C9,MOVI!C:DT,58,0)</f>
        <v>0</v>
      </c>
      <c r="FQ9" s="275">
        <f>VLOOKUP(C9,FPT!B:FO,58,0)</f>
        <v>0</v>
      </c>
      <c r="FR9" t="str">
        <f>IF(FP9&lt;&gt;FQ9,"Lệch","")</f>
        <v/>
      </c>
      <c r="FS9" s="275">
        <f>VLOOKUP(C9,MOVI!C:DT,59,0)</f>
        <v>0</v>
      </c>
      <c r="FT9" s="275">
        <f>VLOOKUP(C9,FPT!B:FR,59,0)</f>
        <v>0</v>
      </c>
      <c r="FU9" t="str">
        <f>IF(FS9&lt;&gt;FT9,"Lệch","")</f>
        <v/>
      </c>
      <c r="FV9" s="275">
        <f>VLOOKUP(C9,MOVI!C:DT,60,0)</f>
        <v>0</v>
      </c>
      <c r="FW9" s="275">
        <f>VLOOKUP(C9,FPT!B:FU,60,0)</f>
        <v>0</v>
      </c>
      <c r="FX9" t="str">
        <f>IF(FV9&lt;&gt;FW9,"Lệch","")</f>
        <v/>
      </c>
      <c r="FY9" s="275">
        <f>VLOOKUP(C9,MOVI!C:DT,61,0)</f>
        <v>0</v>
      </c>
      <c r="FZ9" s="275">
        <f>VLOOKUP(C9,FPT!B:FX,61,0)</f>
        <v>0</v>
      </c>
      <c r="GA9" t="str">
        <f>IF(FY9&lt;&gt;FZ9,"Lệch","")</f>
        <v/>
      </c>
      <c r="GB9" s="275">
        <f>VLOOKUP(C9,MOVI!C:DT,62,0)</f>
        <v>0</v>
      </c>
      <c r="GC9" s="275">
        <f>VLOOKUP(C9,FPT!B:GA,62,0)</f>
        <v>0</v>
      </c>
      <c r="GD9" t="str">
        <f>IF(GB9&lt;&gt;GC9,"Lệch","")</f>
        <v/>
      </c>
      <c r="GE9" s="275">
        <f>VLOOKUP(C9,MOVI!C:DT,63,0)</f>
        <v>0</v>
      </c>
      <c r="GF9" s="275">
        <f>VLOOKUP(C9,FPT!B:GD,63,0)</f>
        <v>0</v>
      </c>
      <c r="GG9" t="str">
        <f>IF(GE9&lt;&gt;GF9,"Lệch","")</f>
        <v/>
      </c>
      <c r="GH9" s="275">
        <f>VLOOKUP(C9,MOVI!C:DT,64,0)</f>
        <v>0</v>
      </c>
      <c r="GI9" s="275">
        <f>VLOOKUP(C9,FPT!B:GG,64,0)</f>
        <v>0</v>
      </c>
      <c r="GJ9" t="str">
        <f>IF(GH9&lt;&gt;GI9,"Lệch","")</f>
        <v/>
      </c>
      <c r="GK9" s="275">
        <f>VLOOKUP(C9,MOVI!C:DT,65,0)</f>
        <v>0</v>
      </c>
      <c r="GL9" s="275">
        <f>VLOOKUP(C9,FPT!B:GJ,65,0)</f>
        <v>0</v>
      </c>
      <c r="GM9" t="str">
        <f>IF(GK9&lt;&gt;GL9,"Lệch","")</f>
        <v/>
      </c>
      <c r="GN9" s="275">
        <f>VLOOKUP(C9,MOVI!C:DT,66,0)</f>
        <v>0</v>
      </c>
      <c r="GO9" s="275">
        <f>VLOOKUP(C9,FPT!B:GM,66,0)</f>
        <v>0</v>
      </c>
      <c r="GP9" t="str">
        <f>IF(GN9&lt;&gt;GO9,"Lệch","")</f>
        <v/>
      </c>
      <c r="GQ9" s="275">
        <f>VLOOKUP(C9,MOVI!C:DT,67,0)</f>
        <v>0</v>
      </c>
      <c r="GR9" s="275">
        <f>VLOOKUP(C9,FPT!B:GP,67,0)</f>
        <v>0</v>
      </c>
      <c r="GS9" t="str">
        <f>IF(GQ9&lt;&gt;GR9,"Lệch","")</f>
        <v/>
      </c>
      <c r="GT9" s="275">
        <f>VLOOKUP(C9,MOVI!C:DT,68,0)</f>
        <v>0</v>
      </c>
      <c r="GU9" s="275">
        <f>VLOOKUP(C9,FPT!B:GS,68,0)</f>
        <v>0</v>
      </c>
      <c r="GV9" t="str">
        <f>IF(GT9&lt;&gt;GU9,"Lệch","")</f>
        <v/>
      </c>
      <c r="GW9" s="275">
        <f>VLOOKUP(C9,MOVI!C:DT,69,0)</f>
        <v>0</v>
      </c>
      <c r="GX9" s="275">
        <f>VLOOKUP(C9,FPT!B:GV,69,0)</f>
        <v>0</v>
      </c>
      <c r="GY9" t="str">
        <f>IF(GW9&lt;&gt;GX9,"Lệch","")</f>
        <v/>
      </c>
      <c r="GZ9" s="275">
        <f>VLOOKUP(C9,MOVI!C:DT,70,0)</f>
        <v>0</v>
      </c>
      <c r="HA9" s="275">
        <f>VLOOKUP(C9,FPT!B:GY,70,0)</f>
        <v>0</v>
      </c>
      <c r="HB9" t="str">
        <f>IF(GZ9&lt;&gt;HA9,"Lệch","")</f>
        <v/>
      </c>
      <c r="HC9" s="275">
        <f>VLOOKUP(C9,MOVI!C:DT,71,0)</f>
        <v>40000000</v>
      </c>
      <c r="HD9" s="275">
        <f>ROUND(VLOOKUP(C9,FPT!B:HB,71,0),0)</f>
        <v>40000000</v>
      </c>
      <c r="HE9" t="str">
        <f>IF(HC9&lt;&gt;HD9,"Lệch","")</f>
        <v/>
      </c>
      <c r="HF9" s="275">
        <f>ROUND(VLOOKUP(C9,MOVI!C:DT,72,0),0)</f>
        <v>0</v>
      </c>
      <c r="HG9" s="275">
        <f>ROUND(VLOOKUP(C9,FPT!B:HE,72,0),0)</f>
        <v>0</v>
      </c>
      <c r="HH9" t="str">
        <f>IF(HF9&lt;&gt;HG9,"Lệch","")</f>
        <v/>
      </c>
      <c r="HI9" s="275">
        <f>VLOOKUP(C9,MOVI!C:DT,73,0)</f>
        <v>0</v>
      </c>
      <c r="HJ9" s="275">
        <f>VLOOKUP(C9,FPT!B:HH,73,0)</f>
        <v>0</v>
      </c>
      <c r="HK9" t="str">
        <f>IF(HI9&lt;&gt;HJ9,"Lệch","")</f>
        <v/>
      </c>
      <c r="HL9" s="275">
        <f>VLOOKUP(C9,MOVI!C:DT,74,0)</f>
        <v>0</v>
      </c>
      <c r="HM9" s="275">
        <f>VLOOKUP(C9,FPT!B:HK,74,0)</f>
        <v>0</v>
      </c>
      <c r="HN9" t="str">
        <f>IF(HL9&lt;&gt;HM9,"Lệch","")</f>
        <v/>
      </c>
      <c r="HO9" s="275">
        <f>VLOOKUP(C9,MOVI!C:DT,75,0)</f>
        <v>11000000</v>
      </c>
      <c r="HP9" s="275">
        <f>VLOOKUP(C9,FPT!B:HN,75,0)</f>
        <v>11000000</v>
      </c>
      <c r="HQ9" t="str">
        <f>IF(HO9&lt;&gt;HP9,"Lệch","")</f>
        <v/>
      </c>
      <c r="HR9" s="275">
        <f>VLOOKUP(C9,MOVI!C:DT,76,0)</f>
        <v>2</v>
      </c>
      <c r="HS9" s="275">
        <f>VLOOKUP(C9,FPT!B:HQ,76,0)</f>
        <v>2</v>
      </c>
      <c r="HT9" t="str">
        <f>IF(HR9&lt;&gt;HS9,"Lệch","")</f>
        <v/>
      </c>
      <c r="HU9" s="275">
        <f>VLOOKUP(C9,MOVI!C:DT,77,0)</f>
        <v>8800000</v>
      </c>
      <c r="HV9" s="275">
        <f>VLOOKUP(C9,FPT!B:HT,77,0)</f>
        <v>8800000</v>
      </c>
      <c r="HW9" t="str">
        <f>IF(HU9&lt;&gt;HV9,"Lệch","")</f>
        <v/>
      </c>
      <c r="HX9" s="274">
        <f>VLOOKUP(C9,MOVI!C:CB,78,0)</f>
        <v>2384000</v>
      </c>
      <c r="HY9" s="261">
        <f>VLOOKUP(C9,FPT!$B:$CA,78,0)</f>
        <v>2384000</v>
      </c>
      <c r="HZ9" t="str">
        <f>IF(HX9&lt;&gt;HY9,"Lệch","")</f>
        <v/>
      </c>
      <c r="IA9" s="275">
        <f>VLOOKUP(C9,MOVI!C:CD,79,0)</f>
        <v>400000</v>
      </c>
      <c r="IB9" s="275">
        <f>VLOOKUP(C9,FPT!B:HZ,79,0)</f>
        <v>400000</v>
      </c>
      <c r="IC9" t="str">
        <f>IF(IA9&lt;&gt;IB9,"Lệch","")</f>
        <v/>
      </c>
      <c r="ID9" s="275">
        <f>VLOOKUP(C9,MOVI!C:CD,80,0)</f>
        <v>447000</v>
      </c>
      <c r="IE9" s="275">
        <f>VLOOKUP(C9,FPT!B:IC,80,0)</f>
        <v>447000</v>
      </c>
      <c r="IF9" t="str">
        <f>IF(ID9&lt;&gt;IE9,"Lệch","")</f>
        <v/>
      </c>
      <c r="IG9" s="275">
        <f>VLOOKUP(C9,MOVI!C:DT,81,0)</f>
        <v>0</v>
      </c>
      <c r="IH9" s="275">
        <f>VLOOKUP(C9,FPT!B:IF,81,0)</f>
        <v>0</v>
      </c>
      <c r="II9" t="str">
        <f>IF(IG9&lt;&gt;IH9,"Lệch","")</f>
        <v/>
      </c>
      <c r="IJ9" s="275">
        <f>VLOOKUP(C9,MOVI!C:DT,82,0)</f>
        <v>3231000</v>
      </c>
      <c r="IK9" s="275">
        <f>VLOOKUP(C9,FPT!B:II,82,0)</f>
        <v>3231000</v>
      </c>
      <c r="IL9" t="str">
        <f>IF(IJ9&lt;&gt;IK9,"Lệch","")</f>
        <v/>
      </c>
      <c r="IM9" s="275">
        <f>ROUND(VLOOKUP(C9,MOVI!C:DT,83,0),0)</f>
        <v>23031000</v>
      </c>
      <c r="IN9" s="275">
        <f>ROUND(VLOOKUP(C9,FPT!B:IL,83,0),0)</f>
        <v>23031000</v>
      </c>
      <c r="IO9" t="str">
        <f>IF(IM9&lt;&gt;IN9,"Lệch","")</f>
        <v/>
      </c>
      <c r="IP9" s="275">
        <f>VLOOKUP(C9,MOVI!C:DT,84,0)</f>
        <v>16969000</v>
      </c>
      <c r="IQ9" s="275">
        <f>VLOOKUP(C9,FPT!B:IO,84,0)</f>
        <v>16969000</v>
      </c>
      <c r="IR9" t="str">
        <f>IF(IP9&lt;&gt;IQ9,"Lệch","")</f>
        <v/>
      </c>
      <c r="IS9" s="275">
        <f>ROUND(VLOOKUP(C9,MOVI!C:DT,85,0),0)</f>
        <v>1795350</v>
      </c>
      <c r="IT9" s="275">
        <f>ROUND(VLOOKUP(C9,FPT!B:IR,85,0),0)</f>
        <v>1795350</v>
      </c>
      <c r="IU9" t="str">
        <f>IF(IS9&lt;&gt;IT9,"Lệch","")</f>
        <v/>
      </c>
      <c r="IV9" s="275">
        <f>VLOOKUP(C9,MOVI!C:DT,86,0)</f>
        <v>0</v>
      </c>
      <c r="IW9" s="275">
        <f>VLOOKUP(C9,FPT!B:IU,86,0)</f>
        <v>0</v>
      </c>
      <c r="IX9" t="str">
        <f>IF(IV9&lt;&gt;IW9,"Lệch","")</f>
        <v/>
      </c>
      <c r="IY9" s="275">
        <f>ROUND(VLOOKUP(C9,MOVI!C:DT,87,0),0)</f>
        <v>1795350</v>
      </c>
      <c r="IZ9" s="275">
        <f>ROUND(VLOOKUP(C9,FPT!B:IX,87,0),0)</f>
        <v>1795350</v>
      </c>
      <c r="JA9" t="str">
        <f>IF(IY9&lt;&gt;IZ9,"Lệch","")</f>
        <v/>
      </c>
      <c r="JB9" s="275">
        <f>VLOOKUP(C9,MOVI!C:DT,88,0)</f>
        <v>0</v>
      </c>
      <c r="JC9" s="275">
        <f>VLOOKUP(C9,FPT!B:JA,88,0)</f>
        <v>0</v>
      </c>
      <c r="JD9" t="str">
        <f>IF(JB9&lt;&gt;JC9,"Lệch","")</f>
        <v/>
      </c>
      <c r="JE9" s="275">
        <f>VLOOKUP(C9,MOVI!C:DT,89,0)</f>
        <v>0</v>
      </c>
      <c r="JF9" s="275">
        <f>VLOOKUP(C9,FPT!B:JD,89,0)</f>
        <v>0</v>
      </c>
      <c r="JG9" t="str">
        <f>IF(JE9&lt;&gt;JF9,"Lệch","")</f>
        <v/>
      </c>
      <c r="JH9" s="275">
        <f>VLOOKUP(C9,MOVI!C:DT,90,0)</f>
        <v>0</v>
      </c>
      <c r="JI9" s="275">
        <f>VLOOKUP(C9,FPT!B:JG,90,0)</f>
        <v>0</v>
      </c>
      <c r="JJ9" t="str">
        <f>IF(JH9&lt;&gt;JI9,"Lệch","")</f>
        <v/>
      </c>
      <c r="JK9" s="275">
        <f>VLOOKUP(C9,MOVI!C:DT,91,0)</f>
        <v>0</v>
      </c>
      <c r="JL9" s="275">
        <f>VLOOKUP(C9,FPT!B:JJ,91,0)</f>
        <v>0</v>
      </c>
      <c r="JM9" t="str">
        <f>IF(JK9&lt;&gt;JL9,"Lệch","")</f>
        <v/>
      </c>
      <c r="JN9" s="275">
        <f>VLOOKUP(C9,MOVI!C:DT,92,0)</f>
        <v>0</v>
      </c>
      <c r="JO9" s="275">
        <f>VLOOKUP(C9,FPT!B:JM,92,0)</f>
        <v>0</v>
      </c>
      <c r="JP9" t="str">
        <f>IF(JN9&lt;&gt;JO9,"Lệch","")</f>
        <v/>
      </c>
      <c r="JQ9" s="275">
        <f>VLOOKUP(C9,MOVI!C:DT,93,0)</f>
        <v>0</v>
      </c>
      <c r="JR9" s="275">
        <f>VLOOKUP(C9,FPT!B:JP,93,0)</f>
        <v>0</v>
      </c>
      <c r="JS9" t="str">
        <f>IF(JQ9&lt;&gt;JR9,"Lệch","")</f>
        <v/>
      </c>
      <c r="JT9" s="275">
        <f>VLOOKUP(C9,MOVI!C:DT,94,0)</f>
        <v>0</v>
      </c>
      <c r="JU9" s="275">
        <f>VLOOKUP(C9,FPT!B:JS,94,0)</f>
        <v>0</v>
      </c>
      <c r="JV9" t="str">
        <f>IF(JT9&lt;&gt;JU9,"Lệch","")</f>
        <v/>
      </c>
      <c r="JW9" s="275">
        <f>VLOOKUP(C9,MOVI!C:DT,95,0)</f>
        <v>34973650</v>
      </c>
      <c r="JX9" s="275">
        <f>VLOOKUP(C9,FPT!B:JV,95,0)</f>
        <v>34973650</v>
      </c>
      <c r="JY9" t="str">
        <f>IF(JW9&lt;&gt;JX9,"Lệch","")</f>
        <v/>
      </c>
      <c r="JZ9" s="275">
        <f>VLOOKUP(C9,MOVI!C:DT,96,0)</f>
        <v>0</v>
      </c>
      <c r="KA9" s="275">
        <f>VLOOKUP(C9,FPT!B:JY,96,0)</f>
        <v>0</v>
      </c>
      <c r="KB9" t="str">
        <f>IF(JZ9&lt;&gt;KA9,"Lệch","")</f>
        <v/>
      </c>
      <c r="KC9" s="275">
        <f>VLOOKUP(C9,MOVI!C:DT,97,0)</f>
        <v>34973650</v>
      </c>
      <c r="KD9" s="275">
        <f>VLOOKUP(C9,FPT!B:KB,97,0)</f>
        <v>34973650</v>
      </c>
      <c r="KE9" t="str">
        <f>IF(KC9&lt;&gt;KD9,"Lệch","")</f>
        <v/>
      </c>
      <c r="KF9" s="275">
        <f>VLOOKUP(C9,MOVI!C:DT,98,0)</f>
        <v>5066000</v>
      </c>
      <c r="KG9" s="275">
        <f>VLOOKUP(C9,FPT!B:KE,98,0)</f>
        <v>5066000</v>
      </c>
      <c r="KH9" t="str">
        <f>IF(KF9&lt;&gt;KG9,"Lệch","")</f>
        <v/>
      </c>
      <c r="KI9" s="275">
        <f>VLOOKUP(C9,MOVI!C:DT,99,0)</f>
        <v>0</v>
      </c>
      <c r="KJ9" s="275">
        <f>VLOOKUP(C9,FPT!B:KH,99,0)</f>
        <v>0</v>
      </c>
      <c r="KK9" t="str">
        <f>IF(KI9&lt;&gt;KJ9,"Lệch","")</f>
        <v/>
      </c>
      <c r="KL9" s="275">
        <f>VLOOKUP(C9,MOVI!C:DT,100,0)</f>
        <v>894000</v>
      </c>
      <c r="KM9" s="275">
        <f>VLOOKUP(C9,FPT!B:KK,100,0)</f>
        <v>894000</v>
      </c>
      <c r="KN9" t="str">
        <f>IF(KL9&lt;&gt;KM9,"Lệch","")</f>
        <v/>
      </c>
      <c r="KO9" s="275">
        <f>VLOOKUP(C9,MOVI!C:DT,101,0)</f>
        <v>0</v>
      </c>
      <c r="KP9" s="275">
        <f>VLOOKUP(C9,FPT!B:KN,101,0)</f>
        <v>0</v>
      </c>
      <c r="KQ9" t="str">
        <f>IF(KO9&lt;&gt;KP9,"Lệch","")</f>
        <v/>
      </c>
      <c r="KR9" s="275">
        <f>VLOOKUP(C9,MOVI!C:DT,102,0)</f>
        <v>0</v>
      </c>
      <c r="KS9" s="275">
        <f>VLOOKUP(C9,FPT!B:KQ,102,0)</f>
        <v>0</v>
      </c>
      <c r="KT9" t="str">
        <f>IF(KR9&lt;&gt;KS9,"Lệch","")</f>
        <v/>
      </c>
      <c r="KU9" s="275">
        <f>VLOOKUP(C9,MOVI!C:DT,103,0)</f>
        <v>5960000</v>
      </c>
      <c r="KV9" s="275">
        <f>VLOOKUP(C9,FPT!B:KT,103,0)</f>
        <v>5960000</v>
      </c>
      <c r="KW9" t="str">
        <f>IF(KU9&lt;&gt;KV9,"Lệch","")</f>
        <v/>
      </c>
      <c r="KX9" s="275">
        <f>VLOOKUP(C9,MOVI!C:DT,104,0)</f>
        <v>9191000</v>
      </c>
      <c r="KY9" s="275">
        <f>VLOOKUP(C9,FPT!B:KW,104,0)</f>
        <v>9191000</v>
      </c>
      <c r="KZ9" t="str">
        <f>IF(KX9&lt;&gt;KY9,"Lệch","")</f>
        <v/>
      </c>
      <c r="LA9" s="275">
        <f>VLOOKUP(C9,MOVI!C:DT,105,0)</f>
        <v>596000</v>
      </c>
      <c r="LB9" s="275">
        <f>VLOOKUP(C9,FPT!B:KZ,105,0)</f>
        <v>596000</v>
      </c>
      <c r="LC9" t="str">
        <f>IF(LA9&lt;&gt;LB9,"Lệch","")</f>
        <v/>
      </c>
      <c r="LD9" s="275">
        <f>VLOOKUP(C9,MOVI!C:DT,106,0)</f>
        <v>46556000</v>
      </c>
      <c r="LE9" s="275">
        <f>VLOOKUP(C9,FPT!B:LC,106,0)</f>
        <v>46556000</v>
      </c>
      <c r="LF9" t="str">
        <f>IF(LD9&lt;&gt;LE9,"Lệch","")</f>
        <v/>
      </c>
      <c r="LG9" s="273">
        <f>VLOOKUP(C9,MOVI!C:DT,107,0)</f>
        <v>0</v>
      </c>
      <c r="LH9" s="273">
        <f>VLOOKUP(C9,FPT!B:LF,107,0)</f>
        <v>0</v>
      </c>
      <c r="LI9" t="str">
        <f>IF(LG9&lt;&gt;LH9,"Lệch","")</f>
        <v/>
      </c>
      <c r="LJ9" t="str">
        <f>VLOOKUP(C9,MOVI!C:DV,108,0)</f>
        <v>Việt PhúSouthFinance</v>
      </c>
      <c r="LK9" s="252" t="str">
        <f>VLOOKUP(C9,FPT!B:LI,108,0)</f>
        <v>Việt PhúSouthFinance</v>
      </c>
      <c r="LL9" t="str">
        <f>IF(LJ9&lt;&gt;LK9,"Lệch","")</f>
        <v/>
      </c>
      <c r="LM9" s="275">
        <f>ROUND(VLOOKUP(C9,MOVI!C:DV,109,0),0)</f>
        <v>3333333</v>
      </c>
      <c r="LN9" s="275">
        <f>ROUND(VLOOKUP(C9,FPT!B:LL,109,0),0)</f>
        <v>3333333</v>
      </c>
      <c r="LO9" t="str">
        <f>IF(LM9&lt;&gt;LN9,"Lệch","")</f>
        <v/>
      </c>
      <c r="LP9" t="str">
        <f>VLOOKUP(C9,MOVI!C:DV,110,0)</f>
        <v>HO</v>
      </c>
      <c r="LQ9" s="247" t="str">
        <f>VLOOKUP(C9,FPT!B:LO,110,0)</f>
        <v>HO</v>
      </c>
      <c r="LR9" t="str">
        <f>IF(LP9&lt;&gt;LQ9,"Lệch","")</f>
        <v/>
      </c>
      <c r="LS9">
        <f>VLOOKUP(C9,MOVI!C:DV,111,0)</f>
        <v>18</v>
      </c>
      <c r="LT9" s="252">
        <f>VLOOKUP(C9,FPT!B:LO,111,0)</f>
        <v>0</v>
      </c>
      <c r="LU9" t="str">
        <f>IF(LS9&lt;&gt;LT9,"Lệch","")</f>
        <v>Lệch</v>
      </c>
      <c r="LV9">
        <f>MOVI!DJ4</f>
        <v>0</v>
      </c>
      <c r="LW9">
        <f>MOVI!DK4</f>
        <v>0</v>
      </c>
      <c r="LX9">
        <f>MOVI!DL4</f>
        <v>0</v>
      </c>
      <c r="LY9">
        <f>MOVI!DM4</f>
        <v>0</v>
      </c>
      <c r="LZ9">
        <f>MOVI!DN4</f>
        <v>0</v>
      </c>
      <c r="MA9">
        <f>MOVI!DO4</f>
        <v>0</v>
      </c>
      <c r="MB9" t="str">
        <f>MOVI!DP4</f>
        <v/>
      </c>
      <c r="MC9">
        <f>MOVI!DQ4</f>
        <v>0</v>
      </c>
      <c r="MD9">
        <f>MOVI!DR4</f>
        <v>0</v>
      </c>
      <c r="ME9" t="str">
        <f>VLOOKUP(C9,MOVI!C:DV,121,0)</f>
        <v/>
      </c>
      <c r="MF9" s="252"/>
      <c r="MG9" t="str">
        <f>IF(ME9&lt;&gt;MF9,"Lệch","")</f>
        <v/>
      </c>
      <c r="MH9" t="str">
        <f>VLOOKUP(C9,MOVI!C:DT,122,0)</f>
        <v>Việt PhúSouth</v>
      </c>
      <c r="MI9" s="252" t="str">
        <f>VLOOKUP(C9,FPT!B:DS,112,0)</f>
        <v>Việt PhúSouth</v>
      </c>
      <c r="MJ9" t="str">
        <f>IF(MH9&lt;&gt;MI9,"Lệch","")</f>
        <v/>
      </c>
    </row>
    <row r="10" spans="1:348" x14ac:dyDescent="0.25">
      <c r="A10">
        <v>2</v>
      </c>
      <c r="B10" s="48">
        <v>2210</v>
      </c>
      <c r="C10" s="271" t="s">
        <v>800</v>
      </c>
      <c r="D10" t="str">
        <f>VLOOKUP(C10,MOVI!C:D,2,0)</f>
        <v>Dương Thị Kim Phố</v>
      </c>
      <c r="E10" t="str">
        <f>VLOOKUP(C10,FPT!B:C,2,0)</f>
        <v>Dương Thị Kim Phố</v>
      </c>
      <c r="F10" t="str">
        <f t="shared" ref="F10:F73" si="4">IF(D10&lt;&gt;E10,"Lệch","")</f>
        <v/>
      </c>
      <c r="G10" t="str">
        <f>VLOOKUP(C10,MOVI!C:E,3,0)</f>
        <v>Finance</v>
      </c>
      <c r="H10" t="str">
        <f>VLOOKUP(C10,FPT!B:F,3,0)</f>
        <v>Finance</v>
      </c>
      <c r="I10" t="str">
        <f t="shared" ref="I10:I73" si="5">IF(G10&lt;&gt;H10,"Lệch","")</f>
        <v/>
      </c>
      <c r="J10" t="str">
        <f>VLOOKUP(C10,MOVI!C:H,4,0)</f>
        <v>Accounting &amp; Tax</v>
      </c>
      <c r="K10" t="str">
        <f>VLOOKUP(C10,FPT!B:I,4,0)</f>
        <v>Accounting &amp; Tax</v>
      </c>
      <c r="L10" t="str">
        <f t="shared" ref="L10:L73" si="6">IF(J10&lt;&gt;K10,"Lệch","")</f>
        <v/>
      </c>
      <c r="M10" t="str">
        <f>VLOOKUP(C10,MOVI!C:DT,5,0)</f>
        <v>Senior Associate</v>
      </c>
      <c r="N10" t="str">
        <f>VLOOKUP(C10,FPT!B:L,5,0)</f>
        <v>Senior Associate</v>
      </c>
      <c r="O10" t="str">
        <f t="shared" ref="O10:O73" si="7">IF(M10&lt;&gt;N10,"Lệch","")</f>
        <v/>
      </c>
      <c r="P10" t="str">
        <f>VLOOKUP(C10,MOVI!C:DT,6,0)</f>
        <v>General Accountant</v>
      </c>
      <c r="Q10" t="str">
        <f>VLOOKUP(C10,FPT!B:O,6,0)</f>
        <v>General Accountant</v>
      </c>
      <c r="R10" t="str">
        <f t="shared" ref="R10:R73" si="8">IF(P10&lt;&gt;Q10,"Lệch","")</f>
        <v/>
      </c>
      <c r="S10" t="str">
        <f>VLOOKUP(C10,MOVI!C:DT,7,0)</f>
        <v>South</v>
      </c>
      <c r="T10" t="str">
        <f>VLOOKUP(C10,FPT!B:R,7,0)</f>
        <v>South</v>
      </c>
      <c r="U10" t="str">
        <f t="shared" ref="U10:U73" si="9">IF(S10&lt;&gt;T10,"Lệch","")</f>
        <v/>
      </c>
      <c r="V10" t="str">
        <f>VLOOKUP(C10,MOVI!C:DT,8,0)</f>
        <v>Việt Phú</v>
      </c>
      <c r="W10" t="str">
        <f>VLOOKUP(C10,FPT!B:U,8,0)</f>
        <v>Việt Phú</v>
      </c>
      <c r="X10" t="str">
        <f t="shared" ref="X10:X73" si="10">IF(V10&lt;&gt;W10,"Lệch","")</f>
        <v/>
      </c>
      <c r="Y10" t="str">
        <f>VLOOKUP(C10,MOVI!C:DT,9,0)</f>
        <v>Full-time</v>
      </c>
      <c r="Z10" t="str">
        <f>VLOOKUP(C10,FPT!B:X,9,0)</f>
        <v>Full-time</v>
      </c>
      <c r="AA10" t="str">
        <f t="shared" ref="AA10:AA73" si="11">IF(Y10&lt;&gt;Z10,"Lệch","")</f>
        <v/>
      </c>
      <c r="AB10" t="str">
        <f>VLOOKUP(C10,MOVI!C:DT,10,0)</f>
        <v>Permanent</v>
      </c>
      <c r="AC10" t="str">
        <f>VLOOKUP(C10,FPT!B:AA,10,0)</f>
        <v>Permanent</v>
      </c>
      <c r="AD10" t="str">
        <f t="shared" ref="AD10:AD73" si="12">IF(AB10&lt;&gt;AC10,"Lệch","")</f>
        <v/>
      </c>
      <c r="AE10" s="247">
        <f>VLOOKUP(C10,MOVI!C:DT,11,0)</f>
        <v>41939</v>
      </c>
      <c r="AF10" s="247">
        <f>VLOOKUP(C10,FPT!B:AD,11,0)</f>
        <v>41939</v>
      </c>
      <c r="AG10" t="str">
        <f t="shared" ref="AG10:AG73" si="13">IF(AE10&lt;&gt;AF10,"Lệch","")</f>
        <v/>
      </c>
      <c r="AH10" s="260"/>
      <c r="AI10" s="260"/>
      <c r="AJ10" t="str">
        <f t="shared" ref="AJ10:AJ14" si="14">IF(AH10&lt;&gt;AI10,"Lệch","")</f>
        <v/>
      </c>
      <c r="AK10">
        <f>VLOOKUP(C10,MOVI!C:DT,13,0)</f>
        <v>0</v>
      </c>
      <c r="AL10" s="247">
        <f>VLOOKUP(C10,FPT!B:AJ,13,0)</f>
        <v>0</v>
      </c>
      <c r="AM10" t="str">
        <f>IF(AK10&lt;&gt;AL10,"Lệch","")</f>
        <v/>
      </c>
      <c r="AN10" s="247">
        <f>VLOOKUP(C10,MOVI!C:DT,14,0)</f>
        <v>0</v>
      </c>
      <c r="AO10" s="247">
        <f>VLOOKUP(C10,FPT!B:AM,14,0)</f>
        <v>0</v>
      </c>
      <c r="AP10" t="str">
        <f t="shared" ref="AP10:AP73" si="15">IF(AN10&lt;&gt;AO10,"Lệch","")</f>
        <v/>
      </c>
      <c r="AQ10" t="str">
        <f>VLOOKUP(C10,MOVI!C:DT,15,0)</f>
        <v>LC</v>
      </c>
      <c r="AR10" s="247" t="str">
        <f>VLOOKUP(C10,FPT!B:AP,15,0)</f>
        <v>LC</v>
      </c>
      <c r="AS10" t="str">
        <f t="shared" ref="AS10:AS73" si="16">IF(AQ10&lt;&gt;AR10,"Lệch","")</f>
        <v/>
      </c>
      <c r="AT10" s="282" t="str">
        <f>VLOOKUP(C10,MOVI!C:DT,16,0)</f>
        <v>LTTP</v>
      </c>
      <c r="AU10" s="247" t="str">
        <f>VLOOKUP(C10,FPT!B:AS,16,0)</f>
        <v>LTTP</v>
      </c>
      <c r="AV10" t="str">
        <f t="shared" ref="AV10:AV73" si="17">IF(AT10&lt;&gt;AU10,"Lệch","")</f>
        <v/>
      </c>
      <c r="AW10" t="str">
        <f>VLOOKUP(C10,MOVI!C:DT,17,0)</f>
        <v>L</v>
      </c>
      <c r="AX10" s="247" t="str">
        <f>VLOOKUP(C10,FPT!B:AV,17,0)</f>
        <v>L</v>
      </c>
      <c r="AY10" t="str">
        <f t="shared" ref="AY10:AY73" si="18">IF(AW10&lt;&gt;AX10,"Lệch","")</f>
        <v/>
      </c>
      <c r="AZ10">
        <f>VLOOKUP(C10,MOVI!C:DT,18,0)</f>
        <v>0</v>
      </c>
      <c r="BA10" s="247">
        <f>VLOOKUP(C10,FPT!B:AY,18,0)</f>
        <v>0</v>
      </c>
      <c r="BB10" t="str">
        <f t="shared" ref="BB10:BB73" si="19">IF(AZ10&lt;&gt;BA10,"Lệch","")</f>
        <v/>
      </c>
      <c r="BC10" s="275">
        <f>VLOOKUP(C10,MOVI!C:DT,19,0)</f>
        <v>10000000</v>
      </c>
      <c r="BD10" s="275">
        <f>VLOOKUP(C10,FPT!B:BB,19,0)</f>
        <v>10000000</v>
      </c>
      <c r="BE10" t="str">
        <f t="shared" ref="BE10:BE73" si="20">IF(BC10&lt;&gt;BD10,"Lệch","")</f>
        <v/>
      </c>
      <c r="BF10">
        <f>VLOOKUP(C10,MOVI!C:DT,20,0)</f>
        <v>0</v>
      </c>
      <c r="BG10" s="252">
        <f>VLOOKUP(C10,FPT!B:BE,20,0)</f>
        <v>0</v>
      </c>
      <c r="BH10" t="str">
        <f t="shared" ref="BH10:BH73" si="21">IF(BF10&lt;&gt;BG10,"Lệch","")</f>
        <v/>
      </c>
      <c r="BI10" s="275">
        <f>VLOOKUP(C10,MOVI!C:DT,21,0)</f>
        <v>10000000</v>
      </c>
      <c r="BJ10" s="275">
        <f>VLOOKUP(C10,FPT!B:BH,21,0)</f>
        <v>10000000</v>
      </c>
      <c r="BK10" t="str">
        <f t="shared" ref="BK10:BK73" si="22">IF(BI10&lt;&gt;BJ10,"Lệch","")</f>
        <v/>
      </c>
      <c r="BL10" s="275">
        <f>VLOOKUP(C10,MOVI!C:DT,22,0)</f>
        <v>0</v>
      </c>
      <c r="BM10" s="275">
        <f>VLOOKUP(C10,FPT!B:BK,22,0)</f>
        <v>0</v>
      </c>
      <c r="BN10" t="str">
        <f t="shared" ref="BN10:BN73" si="23">IF(BL10&lt;&gt;BM10,"Lệch","")</f>
        <v/>
      </c>
      <c r="BO10" s="275">
        <f>VLOOKUP(C10,MOVI!C:DT,23,0)</f>
        <v>0</v>
      </c>
      <c r="BP10" s="275">
        <f>VLOOKUP(C10,FPT!B:BN,23,0)</f>
        <v>0</v>
      </c>
      <c r="BQ10" t="str">
        <f t="shared" ref="BQ10:BQ73" si="24">IF(BO10&lt;&gt;BP10,"Lệch","")</f>
        <v/>
      </c>
      <c r="BR10" s="275">
        <f>VLOOKUP(C10,MOVI!C:DT,24,0)</f>
        <v>0</v>
      </c>
      <c r="BS10" s="275">
        <f>VLOOKUP(C10,FPT!B:BQ,24,0)</f>
        <v>0</v>
      </c>
      <c r="BT10" t="str">
        <f t="shared" ref="BT10:BT73" si="25">IF(BR10&lt;&gt;BS10,"Lệch","")</f>
        <v/>
      </c>
      <c r="BU10" s="275">
        <f>VLOOKUP(C10,MOVI!C:DT,25,0)</f>
        <v>0</v>
      </c>
      <c r="BV10" s="275">
        <f>VLOOKUP(C10,FPT!B:BT,25,0)</f>
        <v>0</v>
      </c>
      <c r="BW10" t="str">
        <f t="shared" ref="BW10:BW73" si="26">IF(BU10&lt;&gt;BV10,"Lệch","")</f>
        <v/>
      </c>
      <c r="BX10" s="275">
        <f>VLOOKUP(C10,MOVI!C:DT,26,0)</f>
        <v>0</v>
      </c>
      <c r="BY10" s="275">
        <f>VLOOKUP(C10,FPT!B:BW,26,0)</f>
        <v>0</v>
      </c>
      <c r="BZ10" t="str">
        <f t="shared" ref="BZ10:BZ73" si="27">IF(BX10&lt;&gt;BY10,"Lệch","")</f>
        <v/>
      </c>
      <c r="CA10" s="275">
        <f>VLOOKUP(C10,MOVI!C:DT,27,0)</f>
        <v>0</v>
      </c>
      <c r="CB10" s="275">
        <f>VLOOKUP(C10,FPT!B:BZ,27,0)</f>
        <v>0</v>
      </c>
      <c r="CC10" t="str">
        <f t="shared" ref="CC10:CC73" si="28">IF(CA10&lt;&gt;CB10,"Lệch","")</f>
        <v/>
      </c>
      <c r="CD10" s="275">
        <f>VLOOKUP(C10,MOVI!C:DT,28,0)</f>
        <v>0</v>
      </c>
      <c r="CE10" s="275">
        <f>VLOOKUP(C10,FPT!B:CC,28,0)</f>
        <v>0</v>
      </c>
      <c r="CF10" t="str">
        <f t="shared" ref="CF10:CF73" si="29">IF(CD10&lt;&gt;CE10,"Lệch","")</f>
        <v/>
      </c>
      <c r="CG10" t="str">
        <f>VLOOKUP(C10,MOVI!C:DT,29,0)</f>
        <v>TB, CN</v>
      </c>
      <c r="CH10" s="252" t="str">
        <f>VLOOKUP(C10,FPT!B:CF,29,0)</f>
        <v>TB, CN</v>
      </c>
      <c r="CI10" t="str">
        <f t="shared" ref="CI10:CI73" si="30">IF(CG10&lt;&gt;CH10,"Lệch","")</f>
        <v/>
      </c>
      <c r="CJ10">
        <f>VLOOKUP(C10,MOVI!C:DT,30,0)</f>
        <v>21</v>
      </c>
      <c r="CK10" s="252">
        <f>VLOOKUP(C10,FPT!B:CI,30,0)</f>
        <v>21</v>
      </c>
      <c r="CL10" t="str">
        <f t="shared" ref="CL10:CL73" si="31">IF(CJ10&lt;&gt;CK10,"Lệch","")</f>
        <v/>
      </c>
      <c r="CM10">
        <f>VLOOKUP(C10,MOVI!C:DT,31,0)</f>
        <v>21</v>
      </c>
      <c r="CN10" s="252">
        <f>VLOOKUP(C10,FPT!B:CL,31,0)</f>
        <v>21</v>
      </c>
      <c r="CO10" t="str">
        <f t="shared" ref="CO10:CO73" si="32">IF(CM10&lt;&gt;CN10,"Lệch","")</f>
        <v/>
      </c>
      <c r="CP10" s="275">
        <f>VLOOKUP(C10,MOVI!C:DT,32,0)</f>
        <v>0</v>
      </c>
      <c r="CQ10" s="275">
        <f>VLOOKUP(C10,FPT!B:CO,32,0)</f>
        <v>0</v>
      </c>
      <c r="CR10" t="str">
        <f t="shared" ref="CR10:CR73" si="33">IF(CP10&lt;&gt;CQ10,"Lệch","")</f>
        <v/>
      </c>
      <c r="CS10" s="275">
        <f>VLOOKUP(C10,MOVI!C:DT,33,0)</f>
        <v>0</v>
      </c>
      <c r="CT10" s="275">
        <f>VLOOKUP(C10,FPT!B:CR,33,0)</f>
        <v>0</v>
      </c>
      <c r="CU10" t="str">
        <f t="shared" ref="CU10:CU73" si="34">IF(CS10&lt;&gt;CT10,"Lệch","")</f>
        <v/>
      </c>
      <c r="CV10" s="275">
        <f>VLOOKUP(C10,MOVI!C:DT,34,0)</f>
        <v>0</v>
      </c>
      <c r="CW10" s="275">
        <f>VLOOKUP(C10,FPT!B:CU,34,0)</f>
        <v>0</v>
      </c>
      <c r="CX10" t="str">
        <f t="shared" ref="CX10:CX73" si="35">IF(CV10&lt;&gt;CW10,"Lệch","")</f>
        <v/>
      </c>
      <c r="CY10" s="275">
        <f>VLOOKUP(C10,MOVI!C:DT,35,0)</f>
        <v>21</v>
      </c>
      <c r="CZ10" s="275">
        <f>VLOOKUP(C10,FPT!B:CX,35,0)</f>
        <v>21</v>
      </c>
      <c r="DA10" t="str">
        <f t="shared" ref="DA10:DA73" si="36">IF(CY10&lt;&gt;CZ10,"Lệch","")</f>
        <v/>
      </c>
      <c r="DB10" s="275">
        <f>VLOOKUP(C10,MOVI!C:DT,36,0)</f>
        <v>0</v>
      </c>
      <c r="DC10" s="275">
        <f>VLOOKUP(C10,FPT!B:DA,36,0)</f>
        <v>0</v>
      </c>
      <c r="DD10" t="str">
        <f t="shared" ref="DD10:DD73" si="37">IF(DB10&lt;&gt;DC10,"Lệch","")</f>
        <v/>
      </c>
      <c r="DE10" s="275">
        <f>VLOOKUP(C10,MOVI!C:DT,37,0)</f>
        <v>0</v>
      </c>
      <c r="DF10" s="275">
        <f>VLOOKUP(C10,FPT!B:DD,37,0)</f>
        <v>0</v>
      </c>
      <c r="DG10" t="str">
        <f t="shared" ref="DG10:DG73" si="38">IF(DE10&lt;&gt;DF10,"Lệch","")</f>
        <v/>
      </c>
      <c r="DH10" s="275">
        <f>VLOOKUP(C10,MOVI!C:DT,38,0)</f>
        <v>0</v>
      </c>
      <c r="DI10" s="275">
        <f>VLOOKUP(C10,FPT!B:DG,38,0)</f>
        <v>0</v>
      </c>
      <c r="DJ10" t="str">
        <f t="shared" ref="DJ10:DJ73" si="39">IF(DH10&lt;&gt;DI10,"Lệch","")</f>
        <v/>
      </c>
      <c r="DK10" s="275">
        <f>VLOOKUP(C10,MOVI!C:DT,39,0)</f>
        <v>0</v>
      </c>
      <c r="DL10" s="275">
        <f>VLOOKUP(C10,FPT!B:DJ,39,0)</f>
        <v>0</v>
      </c>
      <c r="DM10" t="str">
        <f t="shared" ref="DM10:DM73" si="40">IF(DK10&lt;&gt;DL10,"Lệch","")</f>
        <v/>
      </c>
      <c r="DN10" s="275">
        <f>VLOOKUP(C10,MOVI!C:DT,40,0)</f>
        <v>0</v>
      </c>
      <c r="DO10" s="275">
        <f>VLOOKUP(C10,FPT!B:DM,40,0)</f>
        <v>0</v>
      </c>
      <c r="DP10" t="str">
        <f t="shared" ref="DP10:DP73" si="41">IF(DN10&lt;&gt;DO10,"Lệch","")</f>
        <v/>
      </c>
      <c r="DQ10" s="275">
        <f>VLOOKUP(C10,MOVI!C:DT,41,0)</f>
        <v>0</v>
      </c>
      <c r="DR10" s="275">
        <f>VLOOKUP(C10,FPT!B:DP,41,0)</f>
        <v>0</v>
      </c>
      <c r="DS10" t="str">
        <f t="shared" ref="DS10:DS73" si="42">IF(DQ10&lt;&gt;DR10,"Lệch","")</f>
        <v/>
      </c>
      <c r="DT10" s="275">
        <f>VLOOKUP(C10,MOVI!C:DT,42,0)</f>
        <v>10000000</v>
      </c>
      <c r="DU10" s="275">
        <f>ROUND(VLOOKUP(C10,FPT!B:DS,42,0),0)</f>
        <v>10000000</v>
      </c>
      <c r="DV10" t="str">
        <f t="shared" ref="DV10:DV73" si="43">IF(DT10&lt;&gt;DU10,"Lệch","")</f>
        <v/>
      </c>
      <c r="DW10" s="275">
        <f>VLOOKUP(C10,MOVI!C:DT,43,0)</f>
        <v>0</v>
      </c>
      <c r="DX10" s="275">
        <f>VLOOKUP(C10,FPT!B:DV,43,0)</f>
        <v>0</v>
      </c>
      <c r="DY10" t="str">
        <f t="shared" ref="DY10:DY73" si="44">IF(DW10&lt;&gt;DX10,"Lệch","")</f>
        <v/>
      </c>
      <c r="DZ10" s="275">
        <f>VLOOKUP(C10,MOVI!C:DT,44,0)</f>
        <v>0</v>
      </c>
      <c r="EA10" s="275">
        <f>VLOOKUP(C10,FPT!B:DY,44,0)</f>
        <v>0</v>
      </c>
      <c r="EB10" t="str">
        <f t="shared" ref="EB10:EB73" si="45">IF(DZ10&lt;&gt;EA10,"Lệch","")</f>
        <v/>
      </c>
      <c r="EC10" s="275">
        <f>VLOOKUP(C10,MOVI!C:DT,45,0)</f>
        <v>10000000</v>
      </c>
      <c r="ED10" s="275">
        <f>ROUND(VLOOKUP(C10,FPT!B:EB,45,0),0)</f>
        <v>10000000</v>
      </c>
      <c r="EE10" t="str">
        <f t="shared" ref="EE10:EE73" si="46">IF(EC10&lt;&gt;ED10,"Lệch","")</f>
        <v/>
      </c>
      <c r="EF10" s="275">
        <f>VLOOKUP(C10,MOVI!C:DT,46,0)</f>
        <v>0</v>
      </c>
      <c r="EG10" s="275">
        <f>VLOOKUP(C10,FPT!B:EE,46,0)</f>
        <v>0</v>
      </c>
      <c r="EH10" t="str">
        <f t="shared" ref="EH10:EH73" si="47">IF(EF10&lt;&gt;EG10,"Lệch","")</f>
        <v/>
      </c>
      <c r="EI10" s="275">
        <f>VLOOKUP(C10,MOVI!C:DT,47,0)</f>
        <v>0</v>
      </c>
      <c r="EJ10" s="275">
        <f>VLOOKUP(C10,FPT!B:EH,47,0)</f>
        <v>0</v>
      </c>
      <c r="EK10" t="str">
        <f t="shared" ref="EK10:EK73" si="48">IF(EI10&lt;&gt;EJ10,"Lệch","")</f>
        <v/>
      </c>
      <c r="EL10" s="275">
        <f>VLOOKUP(C10,MOVI!C:DT,48,0)</f>
        <v>0</v>
      </c>
      <c r="EM10" s="275">
        <f>VLOOKUP(C10,FPT!B:EK,48,0)</f>
        <v>0</v>
      </c>
      <c r="EN10" t="str">
        <f t="shared" ref="EN10:EN73" si="49">IF(EL10&lt;&gt;EM10,"Lệch","")</f>
        <v/>
      </c>
      <c r="EO10" s="275">
        <f>VLOOKUP(C10,MOVI!C:DT,49,0)</f>
        <v>0</v>
      </c>
      <c r="EP10" s="275">
        <f>VLOOKUP(C10,FPT!B:EN,49,0)</f>
        <v>0</v>
      </c>
      <c r="EQ10" t="str">
        <f t="shared" ref="EQ10:EQ73" si="50">IF(EO10&lt;&gt;EP10,"Lệch","")</f>
        <v/>
      </c>
      <c r="ER10" s="275">
        <f>VLOOKUP(C10,MOVI!C:DT,50,0)</f>
        <v>0</v>
      </c>
      <c r="ES10" s="275">
        <f>VLOOKUP(C10,FPT!B:EQ,50,0)</f>
        <v>0</v>
      </c>
      <c r="ET10" t="str">
        <f t="shared" ref="ET10:ET73" si="51">IF(ER10&lt;&gt;ES10,"Lệch","")</f>
        <v/>
      </c>
      <c r="EU10" s="275">
        <f>VLOOKUP(C10,MOVI!C:DT,51,0)</f>
        <v>0</v>
      </c>
      <c r="EV10" s="275">
        <f>VLOOKUP(C10,FPT!B:ET,51,0)</f>
        <v>0</v>
      </c>
      <c r="EW10" t="str">
        <f t="shared" ref="EW10:EW73" si="52">IF(EU10&lt;&gt;EV10,"Lệch","")</f>
        <v/>
      </c>
      <c r="EX10" s="275">
        <f>VLOOKUP(C10,MOVI!C:DT,52,0)</f>
        <v>0</v>
      </c>
      <c r="EY10" s="275">
        <f>VLOOKUP(C10,FPT!B:EW,52,0)</f>
        <v>0</v>
      </c>
      <c r="EZ10" t="str">
        <f t="shared" ref="EZ10:EZ73" si="53">IF(EX10&lt;&gt;EY10,"Lệch","")</f>
        <v/>
      </c>
      <c r="FA10" s="275">
        <f>VLOOKUP(C10,MOVI!C:DT,53,0)</f>
        <v>0</v>
      </c>
      <c r="FB10" s="275">
        <f>VLOOKUP(C10,FPT!B:EZ,53,0)</f>
        <v>0</v>
      </c>
      <c r="FC10" t="str">
        <f t="shared" ref="FC10:FC73" si="54">IF(FA10&lt;&gt;FB10,"Lệch","")</f>
        <v/>
      </c>
      <c r="FD10" s="275">
        <f>VLOOKUP(C10,MOVI!C:DT,54,0)</f>
        <v>0</v>
      </c>
      <c r="FE10" s="275">
        <f>VLOOKUP(C10,FPT!B:FC,54,0)</f>
        <v>0</v>
      </c>
      <c r="FF10" t="str">
        <f t="shared" ref="FF10:FF73" si="55">IF(FD10&lt;&gt;FE10,"Lệch","")</f>
        <v/>
      </c>
      <c r="FG10" s="275">
        <f>VLOOKUP(C10,MOVI!C:DT,55,0)</f>
        <v>0</v>
      </c>
      <c r="FH10" s="275">
        <f>VLOOKUP(C10,FPT!B:FF,55,0)</f>
        <v>0</v>
      </c>
      <c r="FI10" t="str">
        <f t="shared" ref="FI10:FI73" si="56">IF(FG10&lt;&gt;FH10,"Lệch","")</f>
        <v/>
      </c>
      <c r="FJ10" s="275">
        <f>VLOOKUP(C10,MOVI!C:DT,56,0)</f>
        <v>0</v>
      </c>
      <c r="FK10" s="275">
        <f>VLOOKUP(C10,FPT!B:FI,56,0)</f>
        <v>0</v>
      </c>
      <c r="FL10" t="str">
        <f t="shared" ref="FL10:FL73" si="57">IF(FJ10&lt;&gt;FK10,"Lệch","")</f>
        <v/>
      </c>
      <c r="FM10" s="275">
        <f>VLOOKUP(C10,MOVI!C:DT,57,0)</f>
        <v>0</v>
      </c>
      <c r="FN10" s="275">
        <f>VLOOKUP(C10,FPT!B:FL,57,0)</f>
        <v>0</v>
      </c>
      <c r="FO10" t="str">
        <f t="shared" ref="FO10:FO73" si="58">IF(FM10&lt;&gt;FN10,"Lệch","")</f>
        <v/>
      </c>
      <c r="FP10" s="275">
        <f>VLOOKUP(C10,MOVI!C:DT,58,0)</f>
        <v>0</v>
      </c>
      <c r="FQ10" s="275">
        <f>VLOOKUP(C10,FPT!B:FO,58,0)</f>
        <v>0</v>
      </c>
      <c r="FR10" t="str">
        <f t="shared" ref="FR10:FR73" si="59">IF(FP10&lt;&gt;FQ10,"Lệch","")</f>
        <v/>
      </c>
      <c r="FS10" s="275">
        <f>VLOOKUP(C10,MOVI!C:DT,59,0)</f>
        <v>0</v>
      </c>
      <c r="FT10" s="275">
        <f>VLOOKUP(C10,FPT!B:FR,59,0)</f>
        <v>0</v>
      </c>
      <c r="FU10" t="str">
        <f t="shared" ref="FU10:FU73" si="60">IF(FS10&lt;&gt;FT10,"Lệch","")</f>
        <v/>
      </c>
      <c r="FV10" s="275">
        <f>VLOOKUP(C10,MOVI!C:DT,60,0)</f>
        <v>0</v>
      </c>
      <c r="FW10" s="275">
        <f>VLOOKUP(C10,FPT!B:FU,60,0)</f>
        <v>0</v>
      </c>
      <c r="FX10" t="str">
        <f t="shared" ref="FX10:FX73" si="61">IF(FV10&lt;&gt;FW10,"Lệch","")</f>
        <v/>
      </c>
      <c r="FY10" s="275">
        <f>VLOOKUP(C10,MOVI!C:DT,61,0)</f>
        <v>0</v>
      </c>
      <c r="FZ10" s="275">
        <f>VLOOKUP(C10,FPT!B:FX,61,0)</f>
        <v>0</v>
      </c>
      <c r="GA10" t="str">
        <f t="shared" ref="GA10:GA73" si="62">IF(FY10&lt;&gt;FZ10,"Lệch","")</f>
        <v/>
      </c>
      <c r="GB10" s="275">
        <f>VLOOKUP(C10,MOVI!C:DT,62,0)</f>
        <v>0</v>
      </c>
      <c r="GC10" s="275">
        <f>VLOOKUP(C10,FPT!B:GA,62,0)</f>
        <v>0</v>
      </c>
      <c r="GD10" t="str">
        <f t="shared" ref="GD10:GD73" si="63">IF(GB10&lt;&gt;GC10,"Lệch","")</f>
        <v/>
      </c>
      <c r="GE10" s="275">
        <f>VLOOKUP(C10,MOVI!C:DT,63,0)</f>
        <v>0</v>
      </c>
      <c r="GF10" s="275">
        <f>VLOOKUP(C10,FPT!B:GD,63,0)</f>
        <v>0</v>
      </c>
      <c r="GG10" t="str">
        <f t="shared" ref="GG10:GG73" si="64">IF(GE10&lt;&gt;GF10,"Lệch","")</f>
        <v/>
      </c>
      <c r="GH10" s="275">
        <f>VLOOKUP(C10,MOVI!C:DT,64,0)</f>
        <v>0</v>
      </c>
      <c r="GI10" s="275">
        <f>VLOOKUP(C10,FPT!B:GG,64,0)</f>
        <v>0</v>
      </c>
      <c r="GJ10" t="str">
        <f t="shared" ref="GJ10:GJ73" si="65">IF(GH10&lt;&gt;GI10,"Lệch","")</f>
        <v/>
      </c>
      <c r="GK10" s="275">
        <f>VLOOKUP(C10,MOVI!C:DT,65,0)</f>
        <v>0</v>
      </c>
      <c r="GL10" s="275">
        <f>VLOOKUP(C10,FPT!B:GJ,65,0)</f>
        <v>0</v>
      </c>
      <c r="GM10" t="str">
        <f t="shared" ref="GM10:GM73" si="66">IF(GK10&lt;&gt;GL10,"Lệch","")</f>
        <v/>
      </c>
      <c r="GN10" s="275">
        <f>VLOOKUP(C10,MOVI!C:DT,66,0)</f>
        <v>0</v>
      </c>
      <c r="GO10" s="275">
        <f>VLOOKUP(C10,FPT!B:GM,66,0)</f>
        <v>0</v>
      </c>
      <c r="GP10" t="str">
        <f t="shared" ref="GP10:GP73" si="67">IF(GN10&lt;&gt;GO10,"Lệch","")</f>
        <v/>
      </c>
      <c r="GQ10" s="275">
        <f>VLOOKUP(C10,MOVI!C:DT,67,0)</f>
        <v>0</v>
      </c>
      <c r="GR10" s="275">
        <f>VLOOKUP(C10,FPT!B:GP,67,0)</f>
        <v>0</v>
      </c>
      <c r="GS10" t="str">
        <f t="shared" ref="GS10:GS73" si="68">IF(GQ10&lt;&gt;GR10,"Lệch","")</f>
        <v/>
      </c>
      <c r="GT10" s="275">
        <f>VLOOKUP(C10,MOVI!C:DT,68,0)</f>
        <v>0</v>
      </c>
      <c r="GU10" s="275">
        <f>VLOOKUP(C10,FPT!B:GS,68,0)</f>
        <v>0</v>
      </c>
      <c r="GV10" t="str">
        <f t="shared" ref="GV10:GV73" si="69">IF(GT10&lt;&gt;GU10,"Lệch","")</f>
        <v/>
      </c>
      <c r="GW10" s="275">
        <f>VLOOKUP(C10,MOVI!C:DT,69,0)</f>
        <v>0</v>
      </c>
      <c r="GX10" s="275">
        <f>VLOOKUP(C10,FPT!B:GV,69,0)</f>
        <v>0</v>
      </c>
      <c r="GY10" t="str">
        <f t="shared" ref="GY10:GY73" si="70">IF(GW10&lt;&gt;GX10,"Lệch","")</f>
        <v/>
      </c>
      <c r="GZ10" s="275">
        <f>VLOOKUP(C10,MOVI!C:DT,70,0)</f>
        <v>0</v>
      </c>
      <c r="HA10" s="275">
        <f>VLOOKUP(C10,FPT!B:GY,70,0)</f>
        <v>0</v>
      </c>
      <c r="HB10" t="str">
        <f t="shared" ref="HB10:HB73" si="71">IF(GZ10&lt;&gt;HA10,"Lệch","")</f>
        <v/>
      </c>
      <c r="HC10" s="275">
        <f>VLOOKUP(C10,MOVI!C:DT,71,0)</f>
        <v>10000000</v>
      </c>
      <c r="HD10" s="275">
        <f>ROUND(VLOOKUP(C10,FPT!B:HB,71,0),0)</f>
        <v>10000000</v>
      </c>
      <c r="HE10" t="str">
        <f t="shared" ref="HE10:HE73" si="72">IF(HC10&lt;&gt;HD10,"Lệch","")</f>
        <v/>
      </c>
      <c r="HF10" s="275">
        <f>ROUND(VLOOKUP(C10,MOVI!C:DT,72,0),0)</f>
        <v>0</v>
      </c>
      <c r="HG10" s="275">
        <f>ROUND(VLOOKUP(C10,FPT!B:HE,72,0),0)</f>
        <v>0</v>
      </c>
      <c r="HH10" t="str">
        <f t="shared" ref="HH10:HH73" si="73">IF(HF10&lt;&gt;HG10,"Lệch","")</f>
        <v/>
      </c>
      <c r="HI10" s="275">
        <f>VLOOKUP(C10,MOVI!C:DT,73,0)</f>
        <v>0</v>
      </c>
      <c r="HJ10" s="275">
        <f>VLOOKUP(C10,FPT!B:HH,73,0)</f>
        <v>0</v>
      </c>
      <c r="HK10" t="str">
        <f t="shared" ref="HK10:HK73" si="74">IF(HI10&lt;&gt;HJ10,"Lệch","")</f>
        <v/>
      </c>
      <c r="HL10" s="275">
        <f>VLOOKUP(C10,MOVI!C:DT,74,0)</f>
        <v>0</v>
      </c>
      <c r="HM10" s="275">
        <f>VLOOKUP(C10,FPT!B:HK,74,0)</f>
        <v>0</v>
      </c>
      <c r="HN10" t="str">
        <f t="shared" ref="HN10:HN73" si="75">IF(HL10&lt;&gt;HM10,"Lệch","")</f>
        <v/>
      </c>
      <c r="HO10" s="275">
        <f>VLOOKUP(C10,MOVI!C:DT,75,0)</f>
        <v>11000000</v>
      </c>
      <c r="HP10" s="275">
        <f>VLOOKUP(C10,FPT!B:HN,75,0)</f>
        <v>11000000</v>
      </c>
      <c r="HQ10" t="str">
        <f t="shared" ref="HQ10:HQ73" si="76">IF(HO10&lt;&gt;HP10,"Lệch","")</f>
        <v/>
      </c>
      <c r="HR10" s="275">
        <f>VLOOKUP(C10,MOVI!C:DT,76,0)</f>
        <v>2</v>
      </c>
      <c r="HS10" s="275">
        <f>VLOOKUP(C10,FPT!B:HQ,76,0)</f>
        <v>2</v>
      </c>
      <c r="HT10" t="str">
        <f t="shared" ref="HT10:HT73" si="77">IF(HR10&lt;&gt;HS10,"Lệch","")</f>
        <v/>
      </c>
      <c r="HU10" s="275">
        <f>VLOOKUP(C10,MOVI!C:DT,77,0)</f>
        <v>8800000</v>
      </c>
      <c r="HV10" s="275">
        <f>VLOOKUP(C10,FPT!B:HT,77,0)</f>
        <v>8800000</v>
      </c>
      <c r="HW10" t="str">
        <f t="shared" ref="HW10:HW73" si="78">IF(HU10&lt;&gt;HV10,"Lệch","")</f>
        <v/>
      </c>
      <c r="HX10" s="274">
        <f>VLOOKUP(C10,MOVI!C:CB,78,0)</f>
        <v>800000</v>
      </c>
      <c r="HY10" s="261">
        <f>VLOOKUP(C10,FPT!$B:$CA,78,0)</f>
        <v>800000</v>
      </c>
      <c r="HZ10" t="str">
        <f t="shared" ref="HZ10:HZ73" si="79">IF(HX10&lt;&gt;HY10,"Lệch","")</f>
        <v/>
      </c>
      <c r="IA10" s="275">
        <f>VLOOKUP(C10,MOVI!C:CD,79,0)</f>
        <v>100000</v>
      </c>
      <c r="IB10" s="275">
        <f>VLOOKUP(C10,FPT!B:HZ,79,0)</f>
        <v>100000</v>
      </c>
      <c r="IC10" t="str">
        <f t="shared" ref="IC10:IC73" si="80">IF(IA10&lt;&gt;IB10,"Lệch","")</f>
        <v/>
      </c>
      <c r="ID10" s="275">
        <f>VLOOKUP(C10,MOVI!C:CD,80,0)</f>
        <v>150000</v>
      </c>
      <c r="IE10" s="275">
        <f>VLOOKUP(C10,FPT!B:IC,80,0)</f>
        <v>150000</v>
      </c>
      <c r="IF10" t="str">
        <f t="shared" ref="IF10:IF73" si="81">IF(ID10&lt;&gt;IE10,"Lệch","")</f>
        <v/>
      </c>
      <c r="IG10" s="275">
        <f>VLOOKUP(C10,MOVI!C:DT,81,0)</f>
        <v>0</v>
      </c>
      <c r="IH10" s="275">
        <f>VLOOKUP(C10,FPT!B:IF,81,0)</f>
        <v>0</v>
      </c>
      <c r="II10" t="str">
        <f t="shared" ref="II10:II73" si="82">IF(IG10&lt;&gt;IH10,"Lệch","")</f>
        <v/>
      </c>
      <c r="IJ10" s="275">
        <f>VLOOKUP(C10,MOVI!C:DT,82,0)</f>
        <v>1050000</v>
      </c>
      <c r="IK10" s="275">
        <f>VLOOKUP(C10,FPT!B:II,82,0)</f>
        <v>1050000</v>
      </c>
      <c r="IL10" t="str">
        <f t="shared" ref="IL10:IL73" si="83">IF(IJ10&lt;&gt;IK10,"Lệch","")</f>
        <v/>
      </c>
      <c r="IM10" s="275">
        <f>ROUND(VLOOKUP(C10,MOVI!C:DT,83,0),0)</f>
        <v>20850000</v>
      </c>
      <c r="IN10" s="275">
        <f>ROUND(VLOOKUP(C10,FPT!B:IL,83,0),0)</f>
        <v>20850000</v>
      </c>
      <c r="IO10" t="str">
        <f t="shared" ref="IO10:IO73" si="84">IF(IM10&lt;&gt;IN10,"Lệch","")</f>
        <v/>
      </c>
      <c r="IP10" s="275">
        <f>VLOOKUP(C10,MOVI!C:DT,84,0)</f>
        <v>0</v>
      </c>
      <c r="IQ10" s="275">
        <f>VLOOKUP(C10,FPT!B:IO,84,0)</f>
        <v>0</v>
      </c>
      <c r="IR10" t="str">
        <f t="shared" ref="IR10:IR73" si="85">IF(IP10&lt;&gt;IQ10,"Lệch","")</f>
        <v/>
      </c>
      <c r="IS10" s="275">
        <f>ROUND(VLOOKUP(C10,MOVI!C:DT,85,0),0)</f>
        <v>0</v>
      </c>
      <c r="IT10" s="275">
        <f>ROUND(VLOOKUP(C10,FPT!B:IR,85,0),0)</f>
        <v>0</v>
      </c>
      <c r="IU10" t="str">
        <f t="shared" ref="IU10:IU73" si="86">IF(IS10&lt;&gt;IT10,"Lệch","")</f>
        <v/>
      </c>
      <c r="IV10" s="275">
        <f>VLOOKUP(C10,MOVI!C:DT,86,0)</f>
        <v>0</v>
      </c>
      <c r="IW10" s="275">
        <f>VLOOKUP(C10,FPT!B:IU,86,0)</f>
        <v>0</v>
      </c>
      <c r="IX10" t="str">
        <f t="shared" ref="IX10:IX73" si="87">IF(IV10&lt;&gt;IW10,"Lệch","")</f>
        <v/>
      </c>
      <c r="IY10" s="275">
        <f>ROUND(VLOOKUP(C10,MOVI!C:DT,87,0),0)</f>
        <v>0</v>
      </c>
      <c r="IZ10" s="275">
        <f>ROUND(VLOOKUP(C10,FPT!B:IX,87,0),0)</f>
        <v>0</v>
      </c>
      <c r="JA10" t="str">
        <f t="shared" ref="JA10:JA73" si="88">IF(IY10&lt;&gt;IZ10,"Lệch","")</f>
        <v/>
      </c>
      <c r="JB10" s="275">
        <f>VLOOKUP(C10,MOVI!C:DT,88,0)</f>
        <v>0</v>
      </c>
      <c r="JC10" s="275">
        <f>VLOOKUP(C10,FPT!B:JA,88,0)</f>
        <v>0</v>
      </c>
      <c r="JD10" t="str">
        <f t="shared" ref="JD10:JD73" si="89">IF(JB10&lt;&gt;JC10,"Lệch","")</f>
        <v/>
      </c>
      <c r="JE10" s="275">
        <f>VLOOKUP(C10,MOVI!C:DT,89,0)</f>
        <v>100000</v>
      </c>
      <c r="JF10" s="275">
        <f>VLOOKUP(C10,FPT!B:JD,89,0)</f>
        <v>100000</v>
      </c>
      <c r="JG10" t="str">
        <f t="shared" ref="JG10:JG73" si="90">IF(JE10&lt;&gt;JF10,"Lệch","")</f>
        <v/>
      </c>
      <c r="JH10" s="275">
        <f>VLOOKUP(C10,MOVI!C:DT,90,0)</f>
        <v>0</v>
      </c>
      <c r="JI10" s="275">
        <f>VLOOKUP(C10,FPT!B:JG,90,0)</f>
        <v>0</v>
      </c>
      <c r="JJ10" t="str">
        <f t="shared" ref="JJ10:JJ73" si="91">IF(JH10&lt;&gt;JI10,"Lệch","")</f>
        <v/>
      </c>
      <c r="JK10" s="275">
        <f>VLOOKUP(C10,MOVI!C:DT,91,0)</f>
        <v>0</v>
      </c>
      <c r="JL10" s="275">
        <f>VLOOKUP(C10,FPT!B:JJ,91,0)</f>
        <v>0</v>
      </c>
      <c r="JM10" t="str">
        <f t="shared" ref="JM10:JM73" si="92">IF(JK10&lt;&gt;JL10,"Lệch","")</f>
        <v/>
      </c>
      <c r="JN10" s="275">
        <f>VLOOKUP(C10,MOVI!C:DT,92,0)</f>
        <v>310000</v>
      </c>
      <c r="JO10" s="275">
        <f>VLOOKUP(C10,FPT!B:JM,92,0)</f>
        <v>310000</v>
      </c>
      <c r="JP10" t="str">
        <f t="shared" ref="JP10:JP73" si="93">IF(JN10&lt;&gt;JO10,"Lệch","")</f>
        <v/>
      </c>
      <c r="JQ10" s="275">
        <f>VLOOKUP(C10,MOVI!C:DT,93,0)</f>
        <v>0</v>
      </c>
      <c r="JR10" s="275">
        <f>VLOOKUP(C10,FPT!B:JP,93,0)</f>
        <v>0</v>
      </c>
      <c r="JS10" t="str">
        <f t="shared" ref="JS10:JS73" si="94">IF(JQ10&lt;&gt;JR10,"Lệch","")</f>
        <v/>
      </c>
      <c r="JT10" s="275">
        <f>VLOOKUP(C10,MOVI!C:DT,94,0)</f>
        <v>410000</v>
      </c>
      <c r="JU10" s="275">
        <f>VLOOKUP(C10,FPT!B:JS,94,0)</f>
        <v>410000</v>
      </c>
      <c r="JV10" t="str">
        <f t="shared" ref="JV10:JV73" si="95">IF(JT10&lt;&gt;JU10,"Lệch","")</f>
        <v/>
      </c>
      <c r="JW10" s="275">
        <f>VLOOKUP(C10,MOVI!C:DT,95,0)</f>
        <v>8540000</v>
      </c>
      <c r="JX10" s="275">
        <f>VLOOKUP(C10,FPT!B:JV,95,0)</f>
        <v>8540000</v>
      </c>
      <c r="JY10" t="str">
        <f t="shared" ref="JY10:JY73" si="96">IF(JW10&lt;&gt;JX10,"Lệch","")</f>
        <v/>
      </c>
      <c r="JZ10" s="275">
        <f>VLOOKUP(C10,MOVI!C:DT,96,0)</f>
        <v>0</v>
      </c>
      <c r="KA10" s="275">
        <f>VLOOKUP(C10,FPT!B:JY,96,0)</f>
        <v>0</v>
      </c>
      <c r="KB10" t="str">
        <f t="shared" ref="KB10:KB73" si="97">IF(JZ10&lt;&gt;KA10,"Lệch","")</f>
        <v/>
      </c>
      <c r="KC10" s="275">
        <f>VLOOKUP(C10,MOVI!C:DT,97,0)</f>
        <v>8540000</v>
      </c>
      <c r="KD10" s="275">
        <f>VLOOKUP(C10,FPT!B:KB,97,0)</f>
        <v>8540000</v>
      </c>
      <c r="KE10" t="str">
        <f t="shared" ref="KE10:KE73" si="98">IF(KC10&lt;&gt;KD10,"Lệch","")</f>
        <v/>
      </c>
      <c r="KF10" s="275">
        <f>VLOOKUP(C10,MOVI!C:DT,98,0)</f>
        <v>1700000.0000000002</v>
      </c>
      <c r="KG10" s="275">
        <f>VLOOKUP(C10,FPT!B:KE,98,0)</f>
        <v>1700000</v>
      </c>
      <c r="KH10" t="str">
        <f t="shared" ref="KH10:KH73" si="99">IF(KF10&lt;&gt;KG10,"Lệch","")</f>
        <v/>
      </c>
      <c r="KI10" s="275">
        <f>VLOOKUP(C10,MOVI!C:DT,99,0)</f>
        <v>0</v>
      </c>
      <c r="KJ10" s="275">
        <f>VLOOKUP(C10,FPT!B:KH,99,0)</f>
        <v>0</v>
      </c>
      <c r="KK10" t="str">
        <f t="shared" ref="KK10:KK73" si="100">IF(KI10&lt;&gt;KJ10,"Lệch","")</f>
        <v/>
      </c>
      <c r="KL10" s="275">
        <f>VLOOKUP(C10,MOVI!C:DT,100,0)</f>
        <v>300000</v>
      </c>
      <c r="KM10" s="275">
        <f>VLOOKUP(C10,FPT!B:KK,100,0)</f>
        <v>300000</v>
      </c>
      <c r="KN10" t="str">
        <f t="shared" ref="KN10:KN73" si="101">IF(KL10&lt;&gt;KM10,"Lệch","")</f>
        <v/>
      </c>
      <c r="KO10" s="275">
        <f>VLOOKUP(C10,MOVI!C:DT,101,0)</f>
        <v>0</v>
      </c>
      <c r="KP10" s="275">
        <f>VLOOKUP(C10,FPT!B:KN,101,0)</f>
        <v>0</v>
      </c>
      <c r="KQ10" t="str">
        <f t="shared" ref="KQ10:KQ73" si="102">IF(KO10&lt;&gt;KP10,"Lệch","")</f>
        <v/>
      </c>
      <c r="KR10" s="275">
        <f>VLOOKUP(C10,MOVI!C:DT,102,0)</f>
        <v>0</v>
      </c>
      <c r="KS10" s="275">
        <f>VLOOKUP(C10,FPT!B:KQ,102,0)</f>
        <v>0</v>
      </c>
      <c r="KT10" t="str">
        <f t="shared" ref="KT10:KT73" si="103">IF(KR10&lt;&gt;KS10,"Lệch","")</f>
        <v/>
      </c>
      <c r="KU10" s="275">
        <f>VLOOKUP(C10,MOVI!C:DT,103,0)</f>
        <v>2000000.0000000002</v>
      </c>
      <c r="KV10" s="275">
        <f>VLOOKUP(C10,FPT!B:KT,103,0)</f>
        <v>2000000</v>
      </c>
      <c r="KW10" t="str">
        <f t="shared" ref="KW10:KW73" si="104">IF(KU10&lt;&gt;KV10,"Lệch","")</f>
        <v/>
      </c>
      <c r="KX10" s="275">
        <f>VLOOKUP(C10,MOVI!C:DT,104,0)</f>
        <v>3050000</v>
      </c>
      <c r="KY10" s="275">
        <f>VLOOKUP(C10,FPT!B:KW,104,0)</f>
        <v>3050000</v>
      </c>
      <c r="KZ10" t="str">
        <f t="shared" ref="KZ10:KZ73" si="105">IF(KX10&lt;&gt;KY10,"Lệch","")</f>
        <v/>
      </c>
      <c r="LA10" s="275">
        <f>VLOOKUP(C10,MOVI!C:DT,105,0)</f>
        <v>200000</v>
      </c>
      <c r="LB10" s="275">
        <f>VLOOKUP(C10,FPT!B:KZ,105,0)</f>
        <v>200000</v>
      </c>
      <c r="LC10" t="str">
        <f t="shared" ref="LC10:LC73" si="106">IF(LA10&lt;&gt;LB10,"Lệch","")</f>
        <v/>
      </c>
      <c r="LD10" s="275">
        <f>VLOOKUP(C10,MOVI!C:DT,106,0)</f>
        <v>12200000</v>
      </c>
      <c r="LE10" s="275">
        <f>VLOOKUP(C10,FPT!B:LC,106,0)</f>
        <v>12200000</v>
      </c>
      <c r="LF10" t="str">
        <f t="shared" ref="LF10:LF73" si="107">IF(LD10&lt;&gt;LE10,"Lệch","")</f>
        <v/>
      </c>
      <c r="LG10" s="273">
        <f>VLOOKUP(C10,MOVI!C:DT,107,0)</f>
        <v>0</v>
      </c>
      <c r="LH10" s="273">
        <f>VLOOKUP(C10,FPT!B:LF,107,0)</f>
        <v>0</v>
      </c>
      <c r="LI10" t="str">
        <f t="shared" ref="LI10:LI73" si="108">IF(LG10&lt;&gt;LH10,"Lệch","")</f>
        <v/>
      </c>
      <c r="LJ10" t="str">
        <f>VLOOKUP(C10,MOVI!C:DV,108,0)</f>
        <v>Việt PhúSouthFinance</v>
      </c>
      <c r="LK10" s="252" t="str">
        <f>VLOOKUP(C10,FPT!B:LI,108,0)</f>
        <v>Việt PhúSouthFinance</v>
      </c>
      <c r="LL10" t="str">
        <f t="shared" ref="LL10:LL73" si="109">IF(LJ10&lt;&gt;LK10,"Lệch","")</f>
        <v/>
      </c>
      <c r="LM10" s="275">
        <f>ROUND(VLOOKUP(C10,MOVI!C:DV,109,0),0)</f>
        <v>833333</v>
      </c>
      <c r="LN10" s="275">
        <f>ROUND(VLOOKUP(C10,FPT!B:LL,109,0),0)</f>
        <v>833333</v>
      </c>
      <c r="LO10" t="str">
        <f t="shared" ref="LO10:LO73" si="110">IF(LM10&lt;&gt;LN10,"Lệch","")</f>
        <v/>
      </c>
      <c r="LP10" t="str">
        <f>VLOOKUP(C10,MOVI!C:DV,110,0)</f>
        <v>HO</v>
      </c>
      <c r="LQ10" s="247" t="str">
        <f>VLOOKUP(C10,FPT!B:LO,110,0)</f>
        <v>HO</v>
      </c>
      <c r="LR10" t="str">
        <f t="shared" ref="LR10:LR73" si="111">IF(LP10&lt;&gt;LQ10,"Lệch","")</f>
        <v/>
      </c>
      <c r="LS10">
        <f>MOVI!DI5</f>
        <v>18</v>
      </c>
      <c r="LV10">
        <f>MOVI!DJ5</f>
        <v>0</v>
      </c>
      <c r="LW10">
        <f>MOVI!DK5</f>
        <v>0</v>
      </c>
      <c r="LX10" t="str">
        <f>MOVI!DL5</f>
        <v>x</v>
      </c>
      <c r="LY10">
        <f>MOVI!DM5</f>
        <v>0</v>
      </c>
      <c r="LZ10">
        <f>MOVI!DN5</f>
        <v>100000</v>
      </c>
      <c r="MA10">
        <f>MOVI!DO5</f>
        <v>0</v>
      </c>
      <c r="MB10" t="str">
        <f>MOVI!DP5</f>
        <v/>
      </c>
      <c r="MC10">
        <f>MOVI!DQ5</f>
        <v>43595</v>
      </c>
      <c r="MD10">
        <f>MOVI!DR5</f>
        <v>43777</v>
      </c>
      <c r="ME10" t="str">
        <f>VLOOKUP(C10,MOVI!C:DV,121,0)</f>
        <v/>
      </c>
      <c r="MF10" s="252"/>
      <c r="MG10" t="str">
        <f t="shared" ref="MG10:MG24" si="112">IF(ME10&lt;&gt;MF10,"Lệch","")</f>
        <v/>
      </c>
      <c r="MH10" t="str">
        <f>VLOOKUP(C10,MOVI!C:DT,122,0)</f>
        <v>Việt PhúSouth</v>
      </c>
      <c r="MI10" s="252" t="str">
        <f>VLOOKUP(C10,FPT!B:DS,112,0)</f>
        <v>Việt PhúSouth</v>
      </c>
      <c r="MJ10" t="str">
        <f t="shared" ref="MJ10:MJ73" si="113">IF(MH10&lt;&gt;MI10,"Lệch","")</f>
        <v/>
      </c>
    </row>
    <row r="11" spans="1:348" x14ac:dyDescent="0.25">
      <c r="A11">
        <v>3</v>
      </c>
      <c r="B11" s="48">
        <v>5162</v>
      </c>
      <c r="C11" s="271" t="s">
        <v>801</v>
      </c>
      <c r="D11" t="str">
        <f>VLOOKUP(C11,MOVI!C:D,2,0)</f>
        <v>Lưu Nguyễn Phương Uyên</v>
      </c>
      <c r="E11" t="str">
        <f>VLOOKUP(C11,FPT!B:C,2,0)</f>
        <v>Lưu Nguyễn Phương Uyên</v>
      </c>
      <c r="F11" t="str">
        <f t="shared" si="4"/>
        <v/>
      </c>
      <c r="G11" t="str">
        <f>VLOOKUP(C11,MOVI!C:E,3,0)</f>
        <v>Finance</v>
      </c>
      <c r="H11" t="str">
        <f>VLOOKUP(C11,FPT!B:F,3,0)</f>
        <v>Finance</v>
      </c>
      <c r="I11" t="str">
        <f t="shared" si="5"/>
        <v/>
      </c>
      <c r="J11" t="str">
        <f>VLOOKUP(C11,MOVI!C:H,4,0)</f>
        <v>Accounting &amp; Tax</v>
      </c>
      <c r="K11" t="str">
        <f>VLOOKUP(C11,FPT!B:I,4,0)</f>
        <v>Accounting &amp; Tax</v>
      </c>
      <c r="L11" t="str">
        <f t="shared" si="6"/>
        <v/>
      </c>
      <c r="M11" t="str">
        <f>VLOOKUP(C11,MOVI!C:DT,5,0)</f>
        <v>Senior Associate</v>
      </c>
      <c r="N11" t="str">
        <f>VLOOKUP(C11,FPT!B:L,5,0)</f>
        <v>Senior Associate</v>
      </c>
      <c r="O11" t="str">
        <f t="shared" si="7"/>
        <v/>
      </c>
      <c r="P11" t="str">
        <f>VLOOKUP(C11,MOVI!C:DT,6,0)</f>
        <v>General Accountant</v>
      </c>
      <c r="Q11" t="str">
        <f>VLOOKUP(C11,FPT!B:O,6,0)</f>
        <v>General Accountant</v>
      </c>
      <c r="R11" t="str">
        <f t="shared" si="8"/>
        <v/>
      </c>
      <c r="S11" t="str">
        <f>VLOOKUP(C11,MOVI!C:DT,7,0)</f>
        <v>South</v>
      </c>
      <c r="T11" t="str">
        <f>VLOOKUP(C11,FPT!B:R,7,0)</f>
        <v>South</v>
      </c>
      <c r="U11" t="str">
        <f t="shared" si="9"/>
        <v/>
      </c>
      <c r="V11" t="str">
        <f>VLOOKUP(C11,MOVI!C:DT,8,0)</f>
        <v>Việt Phú</v>
      </c>
      <c r="W11" t="str">
        <f>VLOOKUP(C11,FPT!B:U,8,0)</f>
        <v>Việt Phú</v>
      </c>
      <c r="X11" t="str">
        <f t="shared" si="10"/>
        <v/>
      </c>
      <c r="Y11" t="str">
        <f>VLOOKUP(C11,MOVI!C:DT,9,0)</f>
        <v>Full-time</v>
      </c>
      <c r="Z11" t="str">
        <f>VLOOKUP(C11,FPT!B:X,9,0)</f>
        <v>Full-time</v>
      </c>
      <c r="AA11" t="str">
        <f t="shared" si="11"/>
        <v/>
      </c>
      <c r="AB11" t="str">
        <f>VLOOKUP(C11,MOVI!C:DT,10,0)</f>
        <v>Permanent</v>
      </c>
      <c r="AC11" t="str">
        <f>VLOOKUP(C11,FPT!B:AA,10,0)</f>
        <v>Permanent</v>
      </c>
      <c r="AD11" t="str">
        <f t="shared" si="12"/>
        <v/>
      </c>
      <c r="AE11" s="247">
        <f>VLOOKUP(C11,MOVI!C:DT,11,0)</f>
        <v>43668</v>
      </c>
      <c r="AF11" s="247">
        <f>VLOOKUP(C11,FPT!B:AD,11,0)</f>
        <v>43668</v>
      </c>
      <c r="AG11" t="str">
        <f t="shared" si="13"/>
        <v/>
      </c>
      <c r="AH11" s="260" t="str">
        <f>VLOOKUP(C11,MOVI!C:DT,12,0)</f>
        <v/>
      </c>
      <c r="AI11" s="260"/>
      <c r="AJ11" t="str">
        <f t="shared" si="14"/>
        <v/>
      </c>
      <c r="AK11">
        <f>VLOOKUP(C11,MOVI!C:DT,13,0)</f>
        <v>0</v>
      </c>
      <c r="AL11" s="247">
        <f>VLOOKUP(C11,FPT!B:AJ,13,0)</f>
        <v>0</v>
      </c>
      <c r="AM11" t="str">
        <f t="shared" ref="AM11:AM74" si="114">IF(AK11&lt;&gt;AL11,"Lệch","")</f>
        <v/>
      </c>
      <c r="AN11" s="247">
        <f>VLOOKUP(C11,MOVI!C:DT,14,0)</f>
        <v>0</v>
      </c>
      <c r="AO11" s="247">
        <f>VLOOKUP(C11,FPT!B:AM,14,0)</f>
        <v>0</v>
      </c>
      <c r="AP11" t="str">
        <f t="shared" si="15"/>
        <v/>
      </c>
      <c r="AQ11" t="str">
        <f>VLOOKUP(C11,MOVI!C:DT,15,0)</f>
        <v>LC</v>
      </c>
      <c r="AR11" s="247" t="str">
        <f>VLOOKUP(C11,FPT!B:AP,15,0)</f>
        <v>LC</v>
      </c>
      <c r="AS11" t="str">
        <f t="shared" si="16"/>
        <v/>
      </c>
      <c r="AT11" s="282" t="str">
        <f>VLOOKUP(C11,MOVI!C:DT,16,0)</f>
        <v>LTTP</v>
      </c>
      <c r="AU11" s="247" t="str">
        <f>VLOOKUP(C11,FPT!B:AS,16,0)</f>
        <v>LTTP</v>
      </c>
      <c r="AV11" t="str">
        <f t="shared" si="17"/>
        <v/>
      </c>
      <c r="AW11" t="str">
        <f>VLOOKUP(C11,MOVI!C:DT,17,0)</f>
        <v>L</v>
      </c>
      <c r="AX11" s="247" t="str">
        <f>VLOOKUP(C11,FPT!B:AV,17,0)</f>
        <v>L</v>
      </c>
      <c r="AY11" t="str">
        <f t="shared" si="18"/>
        <v/>
      </c>
      <c r="AZ11">
        <f>VLOOKUP(C11,MOVI!C:DT,18,0)</f>
        <v>0</v>
      </c>
      <c r="BA11" s="247">
        <f>VLOOKUP(C11,FPT!B:AY,18,0)</f>
        <v>0</v>
      </c>
      <c r="BB11" t="str">
        <f t="shared" si="19"/>
        <v/>
      </c>
      <c r="BC11" s="275">
        <f>VLOOKUP(C11,MOVI!C:DT,19,0)</f>
        <v>10000000</v>
      </c>
      <c r="BD11" s="275">
        <f>VLOOKUP(C11,FPT!B:BB,19,0)</f>
        <v>10000000</v>
      </c>
      <c r="BE11" t="str">
        <f t="shared" si="20"/>
        <v/>
      </c>
      <c r="BF11">
        <f>VLOOKUP(C11,MOVI!C:DT,20,0)</f>
        <v>0</v>
      </c>
      <c r="BG11" s="252">
        <f>VLOOKUP(C11,FPT!B:BE,20,0)</f>
        <v>0</v>
      </c>
      <c r="BH11" t="str">
        <f t="shared" si="21"/>
        <v/>
      </c>
      <c r="BI11" s="275">
        <f>VLOOKUP(C11,MOVI!C:DT,21,0)</f>
        <v>10000000</v>
      </c>
      <c r="BJ11" s="275">
        <f>VLOOKUP(C11,FPT!B:BH,21,0)</f>
        <v>10000000</v>
      </c>
      <c r="BK11" t="str">
        <f t="shared" si="22"/>
        <v/>
      </c>
      <c r="BL11" s="275">
        <f>VLOOKUP(C11,MOVI!C:DT,22,0)</f>
        <v>0</v>
      </c>
      <c r="BM11" s="275">
        <f>VLOOKUP(C11,FPT!B:BK,22,0)</f>
        <v>0</v>
      </c>
      <c r="BN11" t="str">
        <f t="shared" si="23"/>
        <v/>
      </c>
      <c r="BO11" s="275">
        <f>VLOOKUP(C11,MOVI!C:DT,23,0)</f>
        <v>0</v>
      </c>
      <c r="BP11" s="275">
        <f>VLOOKUP(C11,FPT!B:BN,23,0)</f>
        <v>0</v>
      </c>
      <c r="BQ11" t="str">
        <f t="shared" si="24"/>
        <v/>
      </c>
      <c r="BR11" s="275">
        <f>VLOOKUP(C11,MOVI!C:DT,24,0)</f>
        <v>0</v>
      </c>
      <c r="BS11" s="275">
        <f>VLOOKUP(C11,FPT!B:BQ,24,0)</f>
        <v>0</v>
      </c>
      <c r="BT11" t="str">
        <f t="shared" si="25"/>
        <v/>
      </c>
      <c r="BU11" s="275">
        <f>VLOOKUP(C11,MOVI!C:DT,25,0)</f>
        <v>0</v>
      </c>
      <c r="BV11" s="275">
        <f>VLOOKUP(C11,FPT!B:BT,25,0)</f>
        <v>0</v>
      </c>
      <c r="BW11" t="str">
        <f t="shared" si="26"/>
        <v/>
      </c>
      <c r="BX11" s="275">
        <f>VLOOKUP(C11,MOVI!C:DT,26,0)</f>
        <v>0</v>
      </c>
      <c r="BY11" s="275">
        <f>VLOOKUP(C11,FPT!B:BW,26,0)</f>
        <v>0</v>
      </c>
      <c r="BZ11" t="str">
        <f>IF(BX11&lt;&gt;BY11,"Lệch","")</f>
        <v/>
      </c>
      <c r="CA11" s="275">
        <f>VLOOKUP(C11,MOVI!C:DT,27,0)</f>
        <v>0</v>
      </c>
      <c r="CB11" s="275">
        <f>VLOOKUP(C11,FPT!B:BZ,27,0)</f>
        <v>0</v>
      </c>
      <c r="CC11" t="str">
        <f t="shared" si="28"/>
        <v/>
      </c>
      <c r="CD11" s="275">
        <f>VLOOKUP(C11,MOVI!C:DT,28,0)</f>
        <v>0</v>
      </c>
      <c r="CE11" s="275">
        <f>VLOOKUP(C11,FPT!B:CC,28,0)</f>
        <v>0</v>
      </c>
      <c r="CF11" t="str">
        <f t="shared" si="29"/>
        <v/>
      </c>
      <c r="CG11" t="str">
        <f>VLOOKUP(C11,MOVI!C:DT,29,0)</f>
        <v>TB, CN</v>
      </c>
      <c r="CH11" s="252" t="str">
        <f>VLOOKUP(C11,FPT!B:CF,29,0)</f>
        <v>TB, CN</v>
      </c>
      <c r="CI11" t="str">
        <f t="shared" si="30"/>
        <v/>
      </c>
      <c r="CJ11">
        <f>VLOOKUP(C11,MOVI!C:DT,30,0)</f>
        <v>21</v>
      </c>
      <c r="CK11" s="252">
        <f>VLOOKUP(C11,FPT!B:CI,30,0)</f>
        <v>21</v>
      </c>
      <c r="CL11" t="str">
        <f t="shared" si="31"/>
        <v/>
      </c>
      <c r="CM11">
        <f>VLOOKUP(C11,MOVI!C:DT,31,0)</f>
        <v>21</v>
      </c>
      <c r="CN11" s="252">
        <f>VLOOKUP(C11,FPT!B:CL,31,0)</f>
        <v>21</v>
      </c>
      <c r="CO11" t="str">
        <f t="shared" si="32"/>
        <v/>
      </c>
      <c r="CP11" s="275">
        <f>VLOOKUP(C11,MOVI!C:DT,32,0)</f>
        <v>0</v>
      </c>
      <c r="CQ11" s="275">
        <f>VLOOKUP(C11,FPT!B:CO,32,0)</f>
        <v>0</v>
      </c>
      <c r="CR11" t="str">
        <f t="shared" si="33"/>
        <v/>
      </c>
      <c r="CS11" s="275">
        <f>VLOOKUP(C11,MOVI!C:DT,33,0)</f>
        <v>0</v>
      </c>
      <c r="CT11" s="275">
        <f>VLOOKUP(C11,FPT!B:CR,33,0)</f>
        <v>0</v>
      </c>
      <c r="CU11" t="str">
        <f t="shared" si="34"/>
        <v/>
      </c>
      <c r="CV11" s="275">
        <f>VLOOKUP(C11,MOVI!C:DT,34,0)</f>
        <v>0</v>
      </c>
      <c r="CW11" s="275">
        <f>VLOOKUP(C11,FPT!B:CU,34,0)</f>
        <v>0</v>
      </c>
      <c r="CX11" t="str">
        <f t="shared" si="35"/>
        <v/>
      </c>
      <c r="CY11" s="275">
        <f>VLOOKUP(C11,MOVI!C:DT,35,0)</f>
        <v>21</v>
      </c>
      <c r="CZ11" s="275">
        <f>VLOOKUP(C11,FPT!B:CX,35,0)</f>
        <v>21</v>
      </c>
      <c r="DA11" t="str">
        <f t="shared" si="36"/>
        <v/>
      </c>
      <c r="DB11" s="275">
        <f>VLOOKUP(C11,MOVI!C:DT,36,0)</f>
        <v>0</v>
      </c>
      <c r="DC11" s="275">
        <f>VLOOKUP(C11,FPT!B:DA,36,0)</f>
        <v>0</v>
      </c>
      <c r="DD11" t="str">
        <f t="shared" si="37"/>
        <v/>
      </c>
      <c r="DE11" s="275">
        <f>VLOOKUP(C11,MOVI!C:DT,37,0)</f>
        <v>0</v>
      </c>
      <c r="DF11" s="275">
        <f>VLOOKUP(C11,FPT!B:DD,37,0)</f>
        <v>0</v>
      </c>
      <c r="DG11" t="str">
        <f t="shared" si="38"/>
        <v/>
      </c>
      <c r="DH11" s="275">
        <f>VLOOKUP(C11,MOVI!C:DT,38,0)</f>
        <v>0</v>
      </c>
      <c r="DI11" s="275">
        <f>VLOOKUP(C11,FPT!B:DG,38,0)</f>
        <v>0</v>
      </c>
      <c r="DJ11" t="str">
        <f t="shared" si="39"/>
        <v/>
      </c>
      <c r="DK11" s="275">
        <f>VLOOKUP(C11,MOVI!C:DT,39,0)</f>
        <v>0</v>
      </c>
      <c r="DL11" s="275">
        <f>VLOOKUP(C11,FPT!B:DJ,39,0)</f>
        <v>0</v>
      </c>
      <c r="DM11" t="str">
        <f t="shared" si="40"/>
        <v/>
      </c>
      <c r="DN11" s="275">
        <f>VLOOKUP(C11,MOVI!C:DT,40,0)</f>
        <v>0</v>
      </c>
      <c r="DO11" s="275">
        <f>VLOOKUP(C11,FPT!B:DM,40,0)</f>
        <v>0</v>
      </c>
      <c r="DP11" t="str">
        <f t="shared" si="41"/>
        <v/>
      </c>
      <c r="DQ11" s="275">
        <f>VLOOKUP(C11,MOVI!C:DT,41,0)</f>
        <v>0</v>
      </c>
      <c r="DR11" s="275">
        <f>VLOOKUP(C11,FPT!B:DP,41,0)</f>
        <v>0</v>
      </c>
      <c r="DS11" t="str">
        <f t="shared" si="42"/>
        <v/>
      </c>
      <c r="DT11" s="275">
        <f>VLOOKUP(C11,MOVI!C:DT,42,0)</f>
        <v>10000000</v>
      </c>
      <c r="DU11" s="275">
        <f>ROUND(VLOOKUP(C11,FPT!B:DS,42,0),0)</f>
        <v>10000000</v>
      </c>
      <c r="DV11" t="str">
        <f t="shared" si="43"/>
        <v/>
      </c>
      <c r="DW11" s="275">
        <f>VLOOKUP(C11,MOVI!C:DT,43,0)</f>
        <v>0</v>
      </c>
      <c r="DX11" s="275">
        <f>VLOOKUP(C11,FPT!B:DV,43,0)</f>
        <v>0</v>
      </c>
      <c r="DY11" t="str">
        <f t="shared" si="44"/>
        <v/>
      </c>
      <c r="DZ11" s="275">
        <f>VLOOKUP(C11,MOVI!C:DT,44,0)</f>
        <v>0</v>
      </c>
      <c r="EA11" s="275">
        <f>VLOOKUP(C11,FPT!B:DY,44,0)</f>
        <v>0</v>
      </c>
      <c r="EB11" t="str">
        <f t="shared" si="45"/>
        <v/>
      </c>
      <c r="EC11" s="275">
        <f>VLOOKUP(C11,MOVI!C:DT,45,0)</f>
        <v>10000000</v>
      </c>
      <c r="ED11" s="275">
        <f>ROUND(VLOOKUP(C11,FPT!B:EB,45,0),0)</f>
        <v>10000000</v>
      </c>
      <c r="EE11" t="str">
        <f t="shared" si="46"/>
        <v/>
      </c>
      <c r="EF11" s="275">
        <f>VLOOKUP(C11,MOVI!C:DT,46,0)</f>
        <v>0</v>
      </c>
      <c r="EG11" s="275">
        <f>VLOOKUP(C11,FPT!B:EE,46,0)</f>
        <v>0</v>
      </c>
      <c r="EH11" t="str">
        <f t="shared" si="47"/>
        <v/>
      </c>
      <c r="EI11" s="275">
        <f>VLOOKUP(C11,MOVI!C:DT,47,0)</f>
        <v>0</v>
      </c>
      <c r="EJ11" s="275">
        <f>VLOOKUP(C11,FPT!B:EH,47,0)</f>
        <v>0</v>
      </c>
      <c r="EK11" t="str">
        <f t="shared" si="48"/>
        <v/>
      </c>
      <c r="EL11" s="275">
        <f>VLOOKUP(C11,MOVI!C:DT,48,0)</f>
        <v>0</v>
      </c>
      <c r="EM11" s="275">
        <f>VLOOKUP(C11,FPT!B:EK,48,0)</f>
        <v>0</v>
      </c>
      <c r="EN11" t="str">
        <f t="shared" si="49"/>
        <v/>
      </c>
      <c r="EO11" s="275">
        <f>VLOOKUP(C11,MOVI!C:DT,49,0)</f>
        <v>0</v>
      </c>
      <c r="EP11" s="275">
        <f>VLOOKUP(C11,FPT!B:EN,49,0)</f>
        <v>0</v>
      </c>
      <c r="EQ11" t="str">
        <f t="shared" si="50"/>
        <v/>
      </c>
      <c r="ER11" s="275">
        <f>VLOOKUP(C11,MOVI!C:DT,50,0)</f>
        <v>0</v>
      </c>
      <c r="ES11" s="275">
        <f>VLOOKUP(C11,FPT!B:EQ,50,0)</f>
        <v>0</v>
      </c>
      <c r="ET11" t="str">
        <f t="shared" si="51"/>
        <v/>
      </c>
      <c r="EU11" s="275">
        <f>VLOOKUP(C11,MOVI!C:DT,51,0)</f>
        <v>0</v>
      </c>
      <c r="EV11" s="275">
        <f>VLOOKUP(C11,FPT!B:ET,51,0)</f>
        <v>0</v>
      </c>
      <c r="EW11" t="str">
        <f t="shared" si="52"/>
        <v/>
      </c>
      <c r="EX11" s="275">
        <f>VLOOKUP(C11,MOVI!C:DT,52,0)</f>
        <v>0</v>
      </c>
      <c r="EY11" s="275">
        <f>VLOOKUP(C11,FPT!B:EW,52,0)</f>
        <v>0</v>
      </c>
      <c r="EZ11" t="str">
        <f t="shared" si="53"/>
        <v/>
      </c>
      <c r="FA11" s="275">
        <f>VLOOKUP(C11,MOVI!C:DT,53,0)</f>
        <v>0</v>
      </c>
      <c r="FB11" s="275">
        <f>VLOOKUP(C11,FPT!B:EZ,53,0)</f>
        <v>0</v>
      </c>
      <c r="FC11" t="str">
        <f t="shared" si="54"/>
        <v/>
      </c>
      <c r="FD11" s="275">
        <f>VLOOKUP(C11,MOVI!C:DT,54,0)</f>
        <v>0</v>
      </c>
      <c r="FE11" s="275">
        <f>VLOOKUP(C11,FPT!B:FC,54,0)</f>
        <v>0</v>
      </c>
      <c r="FF11" t="str">
        <f t="shared" si="55"/>
        <v/>
      </c>
      <c r="FG11" s="275">
        <f>VLOOKUP(C11,MOVI!C:DT,55,0)</f>
        <v>0</v>
      </c>
      <c r="FH11" s="275">
        <f>VLOOKUP(C11,FPT!B:FF,55,0)</f>
        <v>0</v>
      </c>
      <c r="FI11" t="str">
        <f t="shared" si="56"/>
        <v/>
      </c>
      <c r="FJ11" s="275">
        <f>VLOOKUP(C11,MOVI!C:DT,56,0)</f>
        <v>0</v>
      </c>
      <c r="FK11" s="275">
        <f>VLOOKUP(C11,FPT!B:FI,56,0)</f>
        <v>0</v>
      </c>
      <c r="FL11" t="str">
        <f t="shared" si="57"/>
        <v/>
      </c>
      <c r="FM11" s="275">
        <f>VLOOKUP(C11,MOVI!C:DT,57,0)</f>
        <v>0</v>
      </c>
      <c r="FN11" s="275">
        <f>VLOOKUP(C11,FPT!B:FL,57,0)</f>
        <v>0</v>
      </c>
      <c r="FO11" t="str">
        <f t="shared" si="58"/>
        <v/>
      </c>
      <c r="FP11" s="275">
        <f>VLOOKUP(C11,MOVI!C:DT,58,0)</f>
        <v>0</v>
      </c>
      <c r="FQ11" s="275">
        <f>VLOOKUP(C11,FPT!B:FO,58,0)</f>
        <v>0</v>
      </c>
      <c r="FR11" t="str">
        <f t="shared" si="59"/>
        <v/>
      </c>
      <c r="FS11" s="275">
        <f>VLOOKUP(C11,MOVI!C:DT,59,0)</f>
        <v>0</v>
      </c>
      <c r="FT11" s="275">
        <f>VLOOKUP(C11,FPT!B:FR,59,0)</f>
        <v>0</v>
      </c>
      <c r="FU11" t="str">
        <f t="shared" si="60"/>
        <v/>
      </c>
      <c r="FV11" s="275">
        <f>VLOOKUP(C11,MOVI!C:DT,60,0)</f>
        <v>0</v>
      </c>
      <c r="FW11" s="275">
        <f>VLOOKUP(C11,FPT!B:FU,60,0)</f>
        <v>0</v>
      </c>
      <c r="FX11" t="str">
        <f t="shared" si="61"/>
        <v/>
      </c>
      <c r="FY11" s="275">
        <f>VLOOKUP(C11,MOVI!C:DT,61,0)</f>
        <v>0</v>
      </c>
      <c r="FZ11" s="275">
        <f>VLOOKUP(C11,FPT!B:FX,61,0)</f>
        <v>0</v>
      </c>
      <c r="GA11" t="str">
        <f t="shared" si="62"/>
        <v/>
      </c>
      <c r="GB11" s="275">
        <f>VLOOKUP(C11,MOVI!C:DT,62,0)</f>
        <v>0</v>
      </c>
      <c r="GC11" s="275">
        <f>VLOOKUP(C11,FPT!B:GA,62,0)</f>
        <v>0</v>
      </c>
      <c r="GD11" t="str">
        <f t="shared" si="63"/>
        <v/>
      </c>
      <c r="GE11" s="275">
        <f>VLOOKUP(C11,MOVI!C:DT,63,0)</f>
        <v>0</v>
      </c>
      <c r="GF11" s="275">
        <f>VLOOKUP(C11,FPT!B:GD,63,0)</f>
        <v>0</v>
      </c>
      <c r="GG11" t="str">
        <f t="shared" si="64"/>
        <v/>
      </c>
      <c r="GH11" s="275">
        <f>VLOOKUP(C11,MOVI!C:DT,64,0)</f>
        <v>0</v>
      </c>
      <c r="GI11" s="275">
        <f>VLOOKUP(C11,FPT!B:GG,64,0)</f>
        <v>0</v>
      </c>
      <c r="GJ11" t="str">
        <f t="shared" si="65"/>
        <v/>
      </c>
      <c r="GK11" s="275">
        <f>VLOOKUP(C11,MOVI!C:DT,65,0)</f>
        <v>0</v>
      </c>
      <c r="GL11" s="275">
        <f>VLOOKUP(C11,FPT!B:GJ,65,0)</f>
        <v>0</v>
      </c>
      <c r="GM11" t="str">
        <f t="shared" si="66"/>
        <v/>
      </c>
      <c r="GN11" s="275">
        <f>VLOOKUP(C11,MOVI!C:DT,66,0)</f>
        <v>0</v>
      </c>
      <c r="GO11" s="275">
        <f>VLOOKUP(C11,FPT!B:GM,66,0)</f>
        <v>0</v>
      </c>
      <c r="GP11" t="str">
        <f t="shared" si="67"/>
        <v/>
      </c>
      <c r="GQ11" s="275">
        <f>VLOOKUP(C11,MOVI!C:DT,67,0)</f>
        <v>0</v>
      </c>
      <c r="GR11" s="275">
        <f>VLOOKUP(C11,FPT!B:GP,67,0)</f>
        <v>0</v>
      </c>
      <c r="GS11" t="str">
        <f t="shared" si="68"/>
        <v/>
      </c>
      <c r="GT11" s="275">
        <f>VLOOKUP(C11,MOVI!C:DT,68,0)</f>
        <v>0</v>
      </c>
      <c r="GU11" s="275">
        <f>VLOOKUP(C11,FPT!B:GS,68,0)</f>
        <v>0</v>
      </c>
      <c r="GV11" t="str">
        <f t="shared" si="69"/>
        <v/>
      </c>
      <c r="GW11" s="275">
        <f>VLOOKUP(C11,MOVI!C:DT,69,0)</f>
        <v>0</v>
      </c>
      <c r="GX11" s="275">
        <f>VLOOKUP(C11,FPT!B:GV,69,0)</f>
        <v>0</v>
      </c>
      <c r="GY11" t="str">
        <f t="shared" si="70"/>
        <v/>
      </c>
      <c r="GZ11" s="275">
        <f>VLOOKUP(C11,MOVI!C:DT,70,0)</f>
        <v>0</v>
      </c>
      <c r="HA11" s="275">
        <f>VLOOKUP(C11,FPT!B:GY,70,0)</f>
        <v>0</v>
      </c>
      <c r="HB11" t="str">
        <f t="shared" si="71"/>
        <v/>
      </c>
      <c r="HC11" s="275">
        <f>VLOOKUP(C11,MOVI!C:DT,71,0)</f>
        <v>10000000</v>
      </c>
      <c r="HD11" s="275">
        <f>ROUND(VLOOKUP(C11,FPT!B:HB,71,0),0)</f>
        <v>10000000</v>
      </c>
      <c r="HE11" t="str">
        <f t="shared" si="72"/>
        <v/>
      </c>
      <c r="HF11" s="275">
        <f>ROUND(VLOOKUP(C11,MOVI!C:DT,72,0),0)</f>
        <v>0</v>
      </c>
      <c r="HG11" s="275">
        <f>ROUND(VLOOKUP(C11,FPT!B:HE,72,0),0)</f>
        <v>0</v>
      </c>
      <c r="HH11" t="str">
        <f t="shared" si="73"/>
        <v/>
      </c>
      <c r="HI11" s="275">
        <f>VLOOKUP(C11,MOVI!C:DT,73,0)</f>
        <v>0</v>
      </c>
      <c r="HJ11" s="275">
        <f>VLOOKUP(C11,FPT!B:HH,73,0)</f>
        <v>0</v>
      </c>
      <c r="HK11" t="str">
        <f t="shared" si="74"/>
        <v/>
      </c>
      <c r="HL11" s="275">
        <f>VLOOKUP(C11,MOVI!C:DT,74,0)</f>
        <v>0</v>
      </c>
      <c r="HM11" s="275">
        <f>VLOOKUP(C11,FPT!B:HK,74,0)</f>
        <v>0</v>
      </c>
      <c r="HN11" t="str">
        <f t="shared" si="75"/>
        <v/>
      </c>
      <c r="HO11" s="275">
        <f>VLOOKUP(C11,MOVI!C:DT,75,0)</f>
        <v>11000000</v>
      </c>
      <c r="HP11" s="275">
        <f>VLOOKUP(C11,FPT!B:HN,75,0)</f>
        <v>11000000</v>
      </c>
      <c r="HQ11" t="str">
        <f t="shared" si="76"/>
        <v/>
      </c>
      <c r="HR11" s="275">
        <f>VLOOKUP(C11,MOVI!C:DT,76,0)</f>
        <v>0</v>
      </c>
      <c r="HS11" s="275">
        <f>VLOOKUP(C11,FPT!B:HQ,76,0)</f>
        <v>0</v>
      </c>
      <c r="HT11" t="str">
        <f t="shared" si="77"/>
        <v/>
      </c>
      <c r="HU11" s="275">
        <f>VLOOKUP(C11,MOVI!C:DT,77,0)</f>
        <v>0</v>
      </c>
      <c r="HV11" s="275">
        <f>VLOOKUP(C11,FPT!B:HT,77,0)</f>
        <v>0</v>
      </c>
      <c r="HW11" t="str">
        <f t="shared" si="78"/>
        <v/>
      </c>
      <c r="HX11" s="274">
        <f>VLOOKUP(C11,MOVI!C:CB,78,0)</f>
        <v>800000</v>
      </c>
      <c r="HY11" s="261">
        <f>VLOOKUP(C11,FPT!$B:$CA,78,0)</f>
        <v>800000</v>
      </c>
      <c r="HZ11" t="str">
        <f t="shared" si="79"/>
        <v/>
      </c>
      <c r="IA11" s="275">
        <f>VLOOKUP(C11,MOVI!C:CD,79,0)</f>
        <v>100000</v>
      </c>
      <c r="IB11" s="275">
        <f>VLOOKUP(C11,FPT!B:HZ,79,0)</f>
        <v>100000</v>
      </c>
      <c r="IC11" t="str">
        <f t="shared" si="80"/>
        <v/>
      </c>
      <c r="ID11" s="275">
        <f>VLOOKUP(C11,MOVI!C:CD,80,0)</f>
        <v>150000</v>
      </c>
      <c r="IE11" s="275">
        <f>VLOOKUP(C11,FPT!B:IC,80,0)</f>
        <v>150000</v>
      </c>
      <c r="IF11" t="str">
        <f t="shared" si="81"/>
        <v/>
      </c>
      <c r="IG11" s="275">
        <f>VLOOKUP(C11,MOVI!C:DT,81,0)</f>
        <v>0</v>
      </c>
      <c r="IH11" s="275">
        <f>VLOOKUP(C11,FPT!B:IF,81,0)</f>
        <v>0</v>
      </c>
      <c r="II11" t="str">
        <f t="shared" si="82"/>
        <v/>
      </c>
      <c r="IJ11" s="275">
        <f>VLOOKUP(C11,MOVI!C:DT,82,0)</f>
        <v>1050000</v>
      </c>
      <c r="IK11" s="275">
        <f>VLOOKUP(C11,FPT!B:II,82,0)</f>
        <v>1050000</v>
      </c>
      <c r="IL11" t="str">
        <f t="shared" si="83"/>
        <v/>
      </c>
      <c r="IM11" s="275">
        <f>ROUND(VLOOKUP(C11,MOVI!C:DT,83,0),0)</f>
        <v>12050000</v>
      </c>
      <c r="IN11" s="275">
        <f>ROUND(VLOOKUP(C11,FPT!B:IL,83,0),0)</f>
        <v>12050000</v>
      </c>
      <c r="IO11" t="str">
        <f t="shared" si="84"/>
        <v/>
      </c>
      <c r="IP11" s="275">
        <f>VLOOKUP(C11,MOVI!C:DT,84,0)</f>
        <v>0</v>
      </c>
      <c r="IQ11" s="275">
        <f>VLOOKUP(C11,FPT!B:IO,84,0)</f>
        <v>0</v>
      </c>
      <c r="IR11" t="str">
        <f t="shared" si="85"/>
        <v/>
      </c>
      <c r="IS11" s="275">
        <f>ROUND(VLOOKUP(C11,MOVI!C:DT,85,0),0)</f>
        <v>0</v>
      </c>
      <c r="IT11" s="275">
        <f>ROUND(VLOOKUP(C11,FPT!B:IR,85,0),0)</f>
        <v>0</v>
      </c>
      <c r="IU11" t="str">
        <f t="shared" si="86"/>
        <v/>
      </c>
      <c r="IV11" s="275">
        <f>VLOOKUP(C11,MOVI!C:DT,86,0)</f>
        <v>0</v>
      </c>
      <c r="IW11" s="275">
        <f>VLOOKUP(C11,FPT!B:IU,86,0)</f>
        <v>0</v>
      </c>
      <c r="IX11" t="str">
        <f t="shared" si="87"/>
        <v/>
      </c>
      <c r="IY11" s="275">
        <f>ROUND(VLOOKUP(C11,MOVI!C:DT,87,0),0)</f>
        <v>0</v>
      </c>
      <c r="IZ11" s="275">
        <f>ROUND(VLOOKUP(C11,FPT!B:IX,87,0),0)</f>
        <v>0</v>
      </c>
      <c r="JA11" t="str">
        <f t="shared" si="88"/>
        <v/>
      </c>
      <c r="JB11" s="275">
        <f>VLOOKUP(C11,MOVI!C:DT,88,0)</f>
        <v>0</v>
      </c>
      <c r="JC11" s="275">
        <f>VLOOKUP(C11,FPT!B:JA,88,0)</f>
        <v>0</v>
      </c>
      <c r="JD11" t="str">
        <f t="shared" si="89"/>
        <v/>
      </c>
      <c r="JE11" s="275">
        <f>VLOOKUP(C11,MOVI!C:DT,89,0)</f>
        <v>0</v>
      </c>
      <c r="JF11" s="275">
        <f>VLOOKUP(C11,FPT!B:JD,89,0)</f>
        <v>0</v>
      </c>
      <c r="JG11" t="str">
        <f t="shared" si="90"/>
        <v/>
      </c>
      <c r="JH11" s="275">
        <f>VLOOKUP(C11,MOVI!C:DT,90,0)</f>
        <v>0</v>
      </c>
      <c r="JI11" s="275">
        <f>VLOOKUP(C11,FPT!B:JG,90,0)</f>
        <v>0</v>
      </c>
      <c r="JJ11" t="str">
        <f t="shared" si="91"/>
        <v/>
      </c>
      <c r="JK11" s="275">
        <f>VLOOKUP(C11,MOVI!C:DT,91,0)</f>
        <v>0</v>
      </c>
      <c r="JL11" s="275">
        <f>VLOOKUP(C11,FPT!B:JJ,91,0)</f>
        <v>0</v>
      </c>
      <c r="JM11" t="str">
        <f t="shared" si="92"/>
        <v/>
      </c>
      <c r="JN11" s="275">
        <f>VLOOKUP(C11,MOVI!C:DT,92,0)</f>
        <v>5500</v>
      </c>
      <c r="JO11" s="275">
        <f>VLOOKUP(C11,FPT!B:JM,92,0)</f>
        <v>5500</v>
      </c>
      <c r="JP11" t="str">
        <f t="shared" si="93"/>
        <v/>
      </c>
      <c r="JQ11" s="275">
        <f>VLOOKUP(C11,MOVI!C:DT,93,0)</f>
        <v>0</v>
      </c>
      <c r="JR11" s="275">
        <f>VLOOKUP(C11,FPT!B:JP,93,0)</f>
        <v>0</v>
      </c>
      <c r="JS11" t="str">
        <f t="shared" si="94"/>
        <v/>
      </c>
      <c r="JT11" s="275">
        <f>VLOOKUP(C11,MOVI!C:DT,94,0)</f>
        <v>5500</v>
      </c>
      <c r="JU11" s="275">
        <f>VLOOKUP(C11,FPT!B:JS,94,0)</f>
        <v>5500</v>
      </c>
      <c r="JV11" t="str">
        <f t="shared" si="95"/>
        <v/>
      </c>
      <c r="JW11" s="275">
        <f>VLOOKUP(C11,MOVI!C:DT,95,0)</f>
        <v>8944500</v>
      </c>
      <c r="JX11" s="275">
        <f>VLOOKUP(C11,FPT!B:JV,95,0)</f>
        <v>8944500</v>
      </c>
      <c r="JY11" t="str">
        <f t="shared" si="96"/>
        <v/>
      </c>
      <c r="JZ11" s="275">
        <f>VLOOKUP(C11,MOVI!C:DT,96,0)</f>
        <v>0</v>
      </c>
      <c r="KA11" s="275">
        <f>VLOOKUP(C11,FPT!B:JY,96,0)</f>
        <v>0</v>
      </c>
      <c r="KB11" t="str">
        <f t="shared" si="97"/>
        <v/>
      </c>
      <c r="KC11" s="275">
        <f>VLOOKUP(C11,MOVI!C:DT,97,0)</f>
        <v>8944500</v>
      </c>
      <c r="KD11" s="275">
        <f>VLOOKUP(C11,FPT!B:KB,97,0)</f>
        <v>8944500</v>
      </c>
      <c r="KE11" t="str">
        <f t="shared" si="98"/>
        <v/>
      </c>
      <c r="KF11" s="275">
        <f>VLOOKUP(C11,MOVI!C:DT,98,0)</f>
        <v>1700000.0000000002</v>
      </c>
      <c r="KG11" s="275">
        <f>VLOOKUP(C11,FPT!B:KE,98,0)</f>
        <v>1700000</v>
      </c>
      <c r="KH11" t="str">
        <f t="shared" si="99"/>
        <v/>
      </c>
      <c r="KI11" s="275">
        <f>VLOOKUP(C11,MOVI!C:DT,99,0)</f>
        <v>0</v>
      </c>
      <c r="KJ11" s="275">
        <f>VLOOKUP(C11,FPT!B:KH,99,0)</f>
        <v>0</v>
      </c>
      <c r="KK11" t="str">
        <f t="shared" si="100"/>
        <v/>
      </c>
      <c r="KL11" s="275">
        <f>VLOOKUP(C11,MOVI!C:DT,100,0)</f>
        <v>300000</v>
      </c>
      <c r="KM11" s="275">
        <f>VLOOKUP(C11,FPT!B:KK,100,0)</f>
        <v>300000</v>
      </c>
      <c r="KN11" t="str">
        <f t="shared" si="101"/>
        <v/>
      </c>
      <c r="KO11" s="275">
        <f>VLOOKUP(C11,MOVI!C:DT,101,0)</f>
        <v>0</v>
      </c>
      <c r="KP11" s="275">
        <f>VLOOKUP(C11,FPT!B:KN,101,0)</f>
        <v>0</v>
      </c>
      <c r="KQ11" t="str">
        <f t="shared" si="102"/>
        <v/>
      </c>
      <c r="KR11" s="275">
        <f>VLOOKUP(C11,MOVI!C:DT,102,0)</f>
        <v>0</v>
      </c>
      <c r="KS11" s="275">
        <f>VLOOKUP(C11,FPT!B:KQ,102,0)</f>
        <v>0</v>
      </c>
      <c r="KT11" t="str">
        <f t="shared" si="103"/>
        <v/>
      </c>
      <c r="KU11" s="275">
        <f>VLOOKUP(C11,MOVI!C:DT,103,0)</f>
        <v>2000000.0000000002</v>
      </c>
      <c r="KV11" s="275">
        <f>VLOOKUP(C11,FPT!B:KT,103,0)</f>
        <v>2000000</v>
      </c>
      <c r="KW11" t="str">
        <f t="shared" si="104"/>
        <v/>
      </c>
      <c r="KX11" s="275">
        <f>VLOOKUP(C11,MOVI!C:DT,104,0)</f>
        <v>3050000</v>
      </c>
      <c r="KY11" s="275">
        <f>VLOOKUP(C11,FPT!B:KW,104,0)</f>
        <v>3050000</v>
      </c>
      <c r="KZ11" t="str">
        <f t="shared" si="105"/>
        <v/>
      </c>
      <c r="LA11" s="275">
        <f>VLOOKUP(C11,MOVI!C:DT,105,0)</f>
        <v>200000</v>
      </c>
      <c r="LB11" s="275">
        <f>VLOOKUP(C11,FPT!B:KZ,105,0)</f>
        <v>200000</v>
      </c>
      <c r="LC11" t="str">
        <f t="shared" si="106"/>
        <v/>
      </c>
      <c r="LD11" s="275">
        <f>VLOOKUP(C11,MOVI!C:DT,106,0)</f>
        <v>12200000</v>
      </c>
      <c r="LE11" s="275">
        <f>VLOOKUP(C11,FPT!B:LC,106,0)</f>
        <v>12200000</v>
      </c>
      <c r="LF11" t="str">
        <f t="shared" si="107"/>
        <v/>
      </c>
      <c r="LG11" s="273">
        <f>VLOOKUP(C11,MOVI!C:DT,107,0)</f>
        <v>0</v>
      </c>
      <c r="LH11" s="273">
        <f>VLOOKUP(C11,FPT!B:LF,107,0)</f>
        <v>0</v>
      </c>
      <c r="LI11" t="str">
        <f t="shared" si="108"/>
        <v/>
      </c>
      <c r="LJ11" t="str">
        <f>VLOOKUP(C11,MOVI!C:DV,108,0)</f>
        <v>Việt PhúSouthFinance</v>
      </c>
      <c r="LK11" s="252" t="str">
        <f>VLOOKUP(C11,FPT!B:LI,108,0)</f>
        <v>Việt PhúSouthFinance</v>
      </c>
      <c r="LL11" t="str">
        <f t="shared" si="109"/>
        <v/>
      </c>
      <c r="LM11" s="275">
        <f>ROUND(VLOOKUP(C11,MOVI!C:DV,109,0),0)</f>
        <v>833333</v>
      </c>
      <c r="LN11" s="275">
        <f>ROUND(VLOOKUP(C11,FPT!B:LL,109,0),0)</f>
        <v>833333</v>
      </c>
      <c r="LO11" t="str">
        <f t="shared" si="110"/>
        <v/>
      </c>
      <c r="LP11" t="str">
        <f>VLOOKUP(C11,MOVI!C:DV,110,0)</f>
        <v>HO</v>
      </c>
      <c r="LQ11" s="247" t="str">
        <f>VLOOKUP(C11,FPT!B:LO,110,0)</f>
        <v>HO</v>
      </c>
      <c r="LR11" t="str">
        <f t="shared" si="111"/>
        <v/>
      </c>
      <c r="LS11">
        <f>MOVI!DI6</f>
        <v>18</v>
      </c>
      <c r="LV11">
        <f>MOVI!DJ6</f>
        <v>0</v>
      </c>
      <c r="LW11">
        <f>MOVI!DK6</f>
        <v>0</v>
      </c>
      <c r="LX11">
        <f>MOVI!DL6</f>
        <v>0</v>
      </c>
      <c r="LY11">
        <f>MOVI!DM6</f>
        <v>0</v>
      </c>
      <c r="LZ11">
        <f>MOVI!DN6</f>
        <v>0</v>
      </c>
      <c r="MA11">
        <f>MOVI!DO6</f>
        <v>0</v>
      </c>
      <c r="MB11" t="str">
        <f>MOVI!DP6</f>
        <v/>
      </c>
      <c r="MC11">
        <f>MOVI!DQ6</f>
        <v>0</v>
      </c>
      <c r="MD11">
        <f>MOVI!DR6</f>
        <v>0</v>
      </c>
      <c r="ME11" t="str">
        <f>VLOOKUP(C11,MOVI!C:DV,121,0)</f>
        <v/>
      </c>
      <c r="MF11" s="252"/>
      <c r="MG11" t="str">
        <f t="shared" si="112"/>
        <v/>
      </c>
      <c r="MH11" t="str">
        <f>VLOOKUP(C11,MOVI!C:DT,122,0)</f>
        <v>Việt PhúSouth</v>
      </c>
      <c r="MI11" s="252" t="str">
        <f>VLOOKUP(C11,FPT!B:DS,112,0)</f>
        <v>Việt PhúSouth</v>
      </c>
      <c r="MJ11" t="str">
        <f t="shared" si="113"/>
        <v/>
      </c>
    </row>
    <row r="12" spans="1:348" x14ac:dyDescent="0.25">
      <c r="A12">
        <v>4</v>
      </c>
      <c r="B12" s="48">
        <v>5368</v>
      </c>
      <c r="C12" s="271" t="s">
        <v>802</v>
      </c>
      <c r="D12" t="str">
        <f>VLOOKUP(C12,MOVI!C:D,2,0)</f>
        <v>Phan Thị Hải</v>
      </c>
      <c r="E12" t="str">
        <f>VLOOKUP(C12,FPT!B:C,2,0)</f>
        <v>Phan Thị Hải</v>
      </c>
      <c r="F12" t="str">
        <f t="shared" si="4"/>
        <v/>
      </c>
      <c r="G12" t="str">
        <f>VLOOKUP(C12,MOVI!C:E,3,0)</f>
        <v>Finance</v>
      </c>
      <c r="H12" t="str">
        <f>VLOOKUP(C12,FPT!B:F,3,0)</f>
        <v>Finance</v>
      </c>
      <c r="I12" t="str">
        <f t="shared" si="5"/>
        <v/>
      </c>
      <c r="J12" t="str">
        <f>VLOOKUP(C12,MOVI!C:H,4,0)</f>
        <v>Accounting &amp; Tax</v>
      </c>
      <c r="K12" t="str">
        <f>VLOOKUP(C12,FPT!B:I,4,0)</f>
        <v>Accounting &amp; Tax</v>
      </c>
      <c r="L12" t="str">
        <f t="shared" si="6"/>
        <v/>
      </c>
      <c r="M12" t="str">
        <f>VLOOKUP(C12,MOVI!C:DT,5,0)</f>
        <v>Senior Associate</v>
      </c>
      <c r="N12" t="str">
        <f>VLOOKUP(C12,FPT!B:L,5,0)</f>
        <v>Senior Associate</v>
      </c>
      <c r="O12" t="str">
        <f t="shared" si="7"/>
        <v/>
      </c>
      <c r="P12" t="str">
        <f>VLOOKUP(C12,MOVI!C:DT,6,0)</f>
        <v>General Accountant</v>
      </c>
      <c r="Q12" t="str">
        <f>VLOOKUP(C12,FPT!B:O,6,0)</f>
        <v>General Accountant</v>
      </c>
      <c r="R12" t="str">
        <f t="shared" si="8"/>
        <v/>
      </c>
      <c r="S12" t="str">
        <f>VLOOKUP(C12,MOVI!C:DT,7,0)</f>
        <v>South</v>
      </c>
      <c r="T12" t="str">
        <f>VLOOKUP(C12,FPT!B:R,7,0)</f>
        <v>South</v>
      </c>
      <c r="U12" t="str">
        <f t="shared" si="9"/>
        <v/>
      </c>
      <c r="V12" t="str">
        <f>VLOOKUP(C12,MOVI!C:DT,8,0)</f>
        <v>Việt Phú</v>
      </c>
      <c r="W12" t="str">
        <f>VLOOKUP(C12,FPT!B:U,8,0)</f>
        <v>Việt Phú</v>
      </c>
      <c r="X12" t="str">
        <f t="shared" si="10"/>
        <v/>
      </c>
      <c r="Y12" t="str">
        <f>VLOOKUP(C12,MOVI!C:DT,9,0)</f>
        <v>Full-time</v>
      </c>
      <c r="Z12" t="str">
        <f>VLOOKUP(C12,FPT!B:X,9,0)</f>
        <v>Full-time</v>
      </c>
      <c r="AA12" t="str">
        <f t="shared" si="11"/>
        <v/>
      </c>
      <c r="AB12" t="str">
        <f>VLOOKUP(C12,MOVI!C:DT,10,0)</f>
        <v>Permanent</v>
      </c>
      <c r="AC12" t="str">
        <f>VLOOKUP(C12,FPT!B:AA,10,0)</f>
        <v>Permanent</v>
      </c>
      <c r="AD12" t="str">
        <f t="shared" si="12"/>
        <v/>
      </c>
      <c r="AE12" s="247">
        <f>VLOOKUP(C12,MOVI!C:DT,11,0)</f>
        <v>43739</v>
      </c>
      <c r="AF12" s="247">
        <f>VLOOKUP(C12,FPT!B:AD,11,0)</f>
        <v>43739</v>
      </c>
      <c r="AG12" t="str">
        <f t="shared" si="13"/>
        <v/>
      </c>
      <c r="AH12" s="260" t="str">
        <f>VLOOKUP(C12,MOVI!C:DT,12,0)</f>
        <v/>
      </c>
      <c r="AI12" s="260"/>
      <c r="AJ12" t="str">
        <f t="shared" si="14"/>
        <v/>
      </c>
      <c r="AK12">
        <f>VLOOKUP(C12,MOVI!C:DT,13,0)</f>
        <v>0</v>
      </c>
      <c r="AL12" s="247">
        <f>VLOOKUP(C12,FPT!B:AJ,13,0)</f>
        <v>0</v>
      </c>
      <c r="AM12" t="str">
        <f t="shared" si="114"/>
        <v/>
      </c>
      <c r="AN12" s="247">
        <f>VLOOKUP(C12,MOVI!C:DT,14,0)</f>
        <v>0</v>
      </c>
      <c r="AO12" s="247">
        <f>VLOOKUP(C12,FPT!B:AM,14,0)</f>
        <v>0</v>
      </c>
      <c r="AP12" t="str">
        <f t="shared" si="15"/>
        <v/>
      </c>
      <c r="AQ12" t="str">
        <f>VLOOKUP(C12,MOVI!C:DT,15,0)</f>
        <v>LC</v>
      </c>
      <c r="AR12" s="247" t="str">
        <f>VLOOKUP(C12,FPT!B:AP,15,0)</f>
        <v>LC</v>
      </c>
      <c r="AS12" t="str">
        <f t="shared" si="16"/>
        <v/>
      </c>
      <c r="AT12" s="282" t="str">
        <f>VLOOKUP(C12,MOVI!C:DT,16,0)</f>
        <v>LTTP</v>
      </c>
      <c r="AU12" s="247" t="str">
        <f>VLOOKUP(C12,FPT!B:AS,16,0)</f>
        <v>LTTP</v>
      </c>
      <c r="AV12" t="str">
        <f t="shared" si="17"/>
        <v/>
      </c>
      <c r="AW12" t="str">
        <f>VLOOKUP(C12,MOVI!C:DT,17,0)</f>
        <v>L</v>
      </c>
      <c r="AX12" s="247" t="str">
        <f>VLOOKUP(C12,FPT!B:AV,17,0)</f>
        <v>L</v>
      </c>
      <c r="AY12" t="str">
        <f t="shared" si="18"/>
        <v/>
      </c>
      <c r="AZ12">
        <f>VLOOKUP(C12,MOVI!C:DT,18,0)</f>
        <v>0</v>
      </c>
      <c r="BA12" s="247">
        <f>VLOOKUP(C12,FPT!B:AY,18,0)</f>
        <v>0</v>
      </c>
      <c r="BB12" t="str">
        <f t="shared" si="19"/>
        <v/>
      </c>
      <c r="BC12" s="275">
        <f>VLOOKUP(C12,MOVI!C:DT,19,0)</f>
        <v>10000000</v>
      </c>
      <c r="BD12" s="275">
        <f>VLOOKUP(C12,FPT!B:BB,19,0)</f>
        <v>10000000</v>
      </c>
      <c r="BE12" t="str">
        <f t="shared" si="20"/>
        <v/>
      </c>
      <c r="BF12">
        <f>VLOOKUP(C12,MOVI!C:DT,20,0)</f>
        <v>0</v>
      </c>
      <c r="BG12" s="252">
        <f>VLOOKUP(C12,FPT!B:BE,20,0)</f>
        <v>0</v>
      </c>
      <c r="BH12" t="str">
        <f t="shared" si="21"/>
        <v/>
      </c>
      <c r="BI12" s="275">
        <f>VLOOKUP(C12,MOVI!C:DT,21,0)</f>
        <v>10000000</v>
      </c>
      <c r="BJ12" s="275">
        <f>VLOOKUP(C12,FPT!B:BH,21,0)</f>
        <v>10000000</v>
      </c>
      <c r="BK12" t="str">
        <f t="shared" si="22"/>
        <v/>
      </c>
      <c r="BL12" s="275">
        <f>VLOOKUP(C12,MOVI!C:DT,22,0)</f>
        <v>0</v>
      </c>
      <c r="BM12" s="275">
        <f>VLOOKUP(C12,FPT!B:BK,22,0)</f>
        <v>0</v>
      </c>
      <c r="BN12" t="str">
        <f t="shared" si="23"/>
        <v/>
      </c>
      <c r="BO12" s="275">
        <f>VLOOKUP(C12,MOVI!C:DT,23,0)</f>
        <v>0</v>
      </c>
      <c r="BP12" s="275">
        <f>VLOOKUP(C12,FPT!B:BN,23,0)</f>
        <v>0</v>
      </c>
      <c r="BQ12" t="str">
        <f t="shared" si="24"/>
        <v/>
      </c>
      <c r="BR12" s="275">
        <f>VLOOKUP(C12,MOVI!C:DT,24,0)</f>
        <v>0</v>
      </c>
      <c r="BS12" s="275">
        <f>VLOOKUP(C12,FPT!B:BQ,24,0)</f>
        <v>0</v>
      </c>
      <c r="BT12" t="str">
        <f t="shared" si="25"/>
        <v/>
      </c>
      <c r="BU12" s="275">
        <f>VLOOKUP(C12,MOVI!C:DT,25,0)</f>
        <v>0</v>
      </c>
      <c r="BV12" s="275">
        <f>VLOOKUP(C12,FPT!B:BT,25,0)</f>
        <v>0</v>
      </c>
      <c r="BW12" t="str">
        <f t="shared" si="26"/>
        <v/>
      </c>
      <c r="BX12" s="275">
        <f>VLOOKUP(C12,MOVI!C:DT,26,0)</f>
        <v>0</v>
      </c>
      <c r="BY12" s="275">
        <f>VLOOKUP(C12,FPT!B:BW,26,0)</f>
        <v>0</v>
      </c>
      <c r="BZ12" t="str">
        <f t="shared" si="27"/>
        <v/>
      </c>
      <c r="CA12" s="275">
        <f>VLOOKUP(C12,MOVI!C:DT,27,0)</f>
        <v>0</v>
      </c>
      <c r="CB12" s="275">
        <f>VLOOKUP(C12,FPT!B:BZ,27,0)</f>
        <v>0</v>
      </c>
      <c r="CC12" t="str">
        <f t="shared" si="28"/>
        <v/>
      </c>
      <c r="CD12" s="275">
        <f>VLOOKUP(C12,MOVI!C:DT,28,0)</f>
        <v>0</v>
      </c>
      <c r="CE12" s="275">
        <f>VLOOKUP(C12,FPT!B:CC,28,0)</f>
        <v>0</v>
      </c>
      <c r="CF12" t="str">
        <f t="shared" si="29"/>
        <v/>
      </c>
      <c r="CG12" t="str">
        <f>VLOOKUP(C12,MOVI!C:DT,29,0)</f>
        <v>TB, CN</v>
      </c>
      <c r="CH12" s="252" t="str">
        <f>VLOOKUP(C12,FPT!B:CF,29,0)</f>
        <v>TB, CN</v>
      </c>
      <c r="CI12" t="str">
        <f t="shared" si="30"/>
        <v/>
      </c>
      <c r="CJ12">
        <f>VLOOKUP(C12,MOVI!C:DT,30,0)</f>
        <v>21</v>
      </c>
      <c r="CK12" s="252">
        <f>VLOOKUP(C12,FPT!B:CI,30,0)</f>
        <v>21</v>
      </c>
      <c r="CL12" t="str">
        <f t="shared" si="31"/>
        <v/>
      </c>
      <c r="CM12">
        <f>VLOOKUP(C12,MOVI!C:DT,31,0)</f>
        <v>21</v>
      </c>
      <c r="CN12" s="252">
        <f>VLOOKUP(C12,FPT!B:CL,31,0)</f>
        <v>21</v>
      </c>
      <c r="CO12" t="str">
        <f t="shared" si="32"/>
        <v/>
      </c>
      <c r="CP12" s="275">
        <f>VLOOKUP(C12,MOVI!C:DT,32,0)</f>
        <v>0</v>
      </c>
      <c r="CQ12" s="275">
        <f>VLOOKUP(C12,FPT!B:CO,32,0)</f>
        <v>0</v>
      </c>
      <c r="CR12" t="str">
        <f t="shared" si="33"/>
        <v/>
      </c>
      <c r="CS12" s="275">
        <f>VLOOKUP(C12,MOVI!C:DT,33,0)</f>
        <v>0</v>
      </c>
      <c r="CT12" s="275">
        <f>VLOOKUP(C12,FPT!B:CR,33,0)</f>
        <v>0</v>
      </c>
      <c r="CU12" t="str">
        <f t="shared" si="34"/>
        <v/>
      </c>
      <c r="CV12" s="275">
        <f>VLOOKUP(C12,MOVI!C:DT,34,0)</f>
        <v>0</v>
      </c>
      <c r="CW12" s="275">
        <f>VLOOKUP(C12,FPT!B:CU,34,0)</f>
        <v>0</v>
      </c>
      <c r="CX12" t="str">
        <f t="shared" si="35"/>
        <v/>
      </c>
      <c r="CY12" s="275">
        <f>VLOOKUP(C12,MOVI!C:DT,35,0)</f>
        <v>21</v>
      </c>
      <c r="CZ12" s="275">
        <f>VLOOKUP(C12,FPT!B:CX,35,0)</f>
        <v>21</v>
      </c>
      <c r="DA12" t="str">
        <f t="shared" si="36"/>
        <v/>
      </c>
      <c r="DB12" s="275">
        <f>VLOOKUP(C12,MOVI!C:DT,36,0)</f>
        <v>0</v>
      </c>
      <c r="DC12" s="275">
        <f>VLOOKUP(C12,FPT!B:DA,36,0)</f>
        <v>0</v>
      </c>
      <c r="DD12" t="str">
        <f t="shared" si="37"/>
        <v/>
      </c>
      <c r="DE12" s="275">
        <f>VLOOKUP(C12,MOVI!C:DT,37,0)</f>
        <v>0</v>
      </c>
      <c r="DF12" s="275">
        <f>VLOOKUP(C12,FPT!B:DD,37,0)</f>
        <v>0</v>
      </c>
      <c r="DG12" t="str">
        <f t="shared" si="38"/>
        <v/>
      </c>
      <c r="DH12" s="275">
        <f>VLOOKUP(C12,MOVI!C:DT,38,0)</f>
        <v>0</v>
      </c>
      <c r="DI12" s="275">
        <f>VLOOKUP(C12,FPT!B:DG,38,0)</f>
        <v>0</v>
      </c>
      <c r="DJ12" t="str">
        <f t="shared" si="39"/>
        <v/>
      </c>
      <c r="DK12" s="275">
        <f>VLOOKUP(C12,MOVI!C:DT,39,0)</f>
        <v>0</v>
      </c>
      <c r="DL12" s="275">
        <f>VLOOKUP(C12,FPT!B:DJ,39,0)</f>
        <v>0</v>
      </c>
      <c r="DM12" t="str">
        <f t="shared" si="40"/>
        <v/>
      </c>
      <c r="DN12" s="275">
        <f>VLOOKUP(C12,MOVI!C:DT,40,0)</f>
        <v>0</v>
      </c>
      <c r="DO12" s="275">
        <f>VLOOKUP(C12,FPT!B:DM,40,0)</f>
        <v>0</v>
      </c>
      <c r="DP12" t="str">
        <f t="shared" si="41"/>
        <v/>
      </c>
      <c r="DQ12" s="275">
        <f>VLOOKUP(C12,MOVI!C:DT,41,0)</f>
        <v>0</v>
      </c>
      <c r="DR12" s="275">
        <f>VLOOKUP(C12,FPT!B:DP,41,0)</f>
        <v>0</v>
      </c>
      <c r="DS12" t="str">
        <f t="shared" si="42"/>
        <v/>
      </c>
      <c r="DT12" s="275">
        <f>VLOOKUP(C12,MOVI!C:DT,42,0)</f>
        <v>10000000</v>
      </c>
      <c r="DU12" s="275">
        <f>ROUND(VLOOKUP(C12,FPT!B:DS,42,0),0)</f>
        <v>10000000</v>
      </c>
      <c r="DV12" t="str">
        <f t="shared" si="43"/>
        <v/>
      </c>
      <c r="DW12" s="275">
        <f>VLOOKUP(C12,MOVI!C:DT,43,0)</f>
        <v>0</v>
      </c>
      <c r="DX12" s="275">
        <f>VLOOKUP(C12,FPT!B:DV,43,0)</f>
        <v>0</v>
      </c>
      <c r="DY12" t="str">
        <f t="shared" si="44"/>
        <v/>
      </c>
      <c r="DZ12" s="275">
        <f>VLOOKUP(C12,MOVI!C:DT,44,0)</f>
        <v>0</v>
      </c>
      <c r="EA12" s="275">
        <f>VLOOKUP(C12,FPT!B:DY,44,0)</f>
        <v>0</v>
      </c>
      <c r="EB12" t="str">
        <f t="shared" si="45"/>
        <v/>
      </c>
      <c r="EC12" s="275">
        <f>VLOOKUP(C12,MOVI!C:DT,45,0)</f>
        <v>10000000</v>
      </c>
      <c r="ED12" s="275">
        <f>ROUND(VLOOKUP(C12,FPT!B:EB,45,0),0)</f>
        <v>10000000</v>
      </c>
      <c r="EE12" t="str">
        <f t="shared" si="46"/>
        <v/>
      </c>
      <c r="EF12" s="275">
        <f>VLOOKUP(C12,MOVI!C:DT,46,0)</f>
        <v>0</v>
      </c>
      <c r="EG12" s="275">
        <f>VLOOKUP(C12,FPT!B:EE,46,0)</f>
        <v>0</v>
      </c>
      <c r="EH12" t="str">
        <f t="shared" si="47"/>
        <v/>
      </c>
      <c r="EI12" s="275">
        <f>VLOOKUP(C12,MOVI!C:DT,47,0)</f>
        <v>0</v>
      </c>
      <c r="EJ12" s="275">
        <f>VLOOKUP(C12,FPT!B:EH,47,0)</f>
        <v>0</v>
      </c>
      <c r="EK12" t="str">
        <f t="shared" si="48"/>
        <v/>
      </c>
      <c r="EL12" s="275">
        <f>VLOOKUP(C12,MOVI!C:DT,48,0)</f>
        <v>0</v>
      </c>
      <c r="EM12" s="275">
        <f>VLOOKUP(C12,FPT!B:EK,48,0)</f>
        <v>0</v>
      </c>
      <c r="EN12" t="str">
        <f t="shared" si="49"/>
        <v/>
      </c>
      <c r="EO12" s="275">
        <f>VLOOKUP(C12,MOVI!C:DT,49,0)</f>
        <v>0</v>
      </c>
      <c r="EP12" s="275">
        <f>VLOOKUP(C12,FPT!B:EN,49,0)</f>
        <v>0</v>
      </c>
      <c r="EQ12" t="str">
        <f t="shared" si="50"/>
        <v/>
      </c>
      <c r="ER12" s="275">
        <f>VLOOKUP(C12,MOVI!C:DT,50,0)</f>
        <v>0</v>
      </c>
      <c r="ES12" s="275">
        <f>VLOOKUP(C12,FPT!B:EQ,50,0)</f>
        <v>0</v>
      </c>
      <c r="ET12" t="str">
        <f t="shared" si="51"/>
        <v/>
      </c>
      <c r="EU12" s="275">
        <f>VLOOKUP(C12,MOVI!C:DT,51,0)</f>
        <v>0</v>
      </c>
      <c r="EV12" s="275">
        <f>VLOOKUP(C12,FPT!B:ET,51,0)</f>
        <v>0</v>
      </c>
      <c r="EW12" t="str">
        <f t="shared" si="52"/>
        <v/>
      </c>
      <c r="EX12" s="275">
        <f>VLOOKUP(C12,MOVI!C:DT,52,0)</f>
        <v>0</v>
      </c>
      <c r="EY12" s="275">
        <f>VLOOKUP(C12,FPT!B:EW,52,0)</f>
        <v>0</v>
      </c>
      <c r="EZ12" t="str">
        <f t="shared" si="53"/>
        <v/>
      </c>
      <c r="FA12" s="275">
        <f>VLOOKUP(C12,MOVI!C:DT,53,0)</f>
        <v>0</v>
      </c>
      <c r="FB12" s="275">
        <f>VLOOKUP(C12,FPT!B:EZ,53,0)</f>
        <v>0</v>
      </c>
      <c r="FC12" t="str">
        <f t="shared" si="54"/>
        <v/>
      </c>
      <c r="FD12" s="275">
        <f>VLOOKUP(C12,MOVI!C:DT,54,0)</f>
        <v>0</v>
      </c>
      <c r="FE12" s="275">
        <f>VLOOKUP(C12,FPT!B:FC,54,0)</f>
        <v>0</v>
      </c>
      <c r="FF12" t="str">
        <f t="shared" si="55"/>
        <v/>
      </c>
      <c r="FG12" s="275">
        <f>VLOOKUP(C12,MOVI!C:DT,55,0)</f>
        <v>0</v>
      </c>
      <c r="FH12" s="275">
        <f>VLOOKUP(C12,FPT!B:FF,55,0)</f>
        <v>0</v>
      </c>
      <c r="FI12" t="str">
        <f t="shared" si="56"/>
        <v/>
      </c>
      <c r="FJ12" s="275">
        <f>VLOOKUP(C12,MOVI!C:DT,56,0)</f>
        <v>0</v>
      </c>
      <c r="FK12" s="275">
        <f>VLOOKUP(C12,FPT!B:FI,56,0)</f>
        <v>0</v>
      </c>
      <c r="FL12" t="str">
        <f t="shared" si="57"/>
        <v/>
      </c>
      <c r="FM12" s="275">
        <f>VLOOKUP(C12,MOVI!C:DT,57,0)</f>
        <v>0</v>
      </c>
      <c r="FN12" s="275">
        <f>VLOOKUP(C12,FPT!B:FL,57,0)</f>
        <v>0</v>
      </c>
      <c r="FO12" t="str">
        <f t="shared" si="58"/>
        <v/>
      </c>
      <c r="FP12" s="275">
        <f>VLOOKUP(C12,MOVI!C:DT,58,0)</f>
        <v>0</v>
      </c>
      <c r="FQ12" s="275">
        <f>VLOOKUP(C12,FPT!B:FO,58,0)</f>
        <v>0</v>
      </c>
      <c r="FR12" t="str">
        <f t="shared" si="59"/>
        <v/>
      </c>
      <c r="FS12" s="275">
        <f>VLOOKUP(C12,MOVI!C:DT,59,0)</f>
        <v>0</v>
      </c>
      <c r="FT12" s="275">
        <f>VLOOKUP(C12,FPT!B:FR,59,0)</f>
        <v>0</v>
      </c>
      <c r="FU12" t="str">
        <f t="shared" si="60"/>
        <v/>
      </c>
      <c r="FV12" s="275">
        <f>VLOOKUP(C12,MOVI!C:DT,60,0)</f>
        <v>0</v>
      </c>
      <c r="FW12" s="275">
        <f>VLOOKUP(C12,FPT!B:FU,60,0)</f>
        <v>0</v>
      </c>
      <c r="FX12" t="str">
        <f t="shared" si="61"/>
        <v/>
      </c>
      <c r="FY12" s="275">
        <f>VLOOKUP(C12,MOVI!C:DT,61,0)</f>
        <v>0</v>
      </c>
      <c r="FZ12" s="275">
        <f>VLOOKUP(C12,FPT!B:FX,61,0)</f>
        <v>0</v>
      </c>
      <c r="GA12" t="str">
        <f t="shared" si="62"/>
        <v/>
      </c>
      <c r="GB12" s="275">
        <f>VLOOKUP(C12,MOVI!C:DT,62,0)</f>
        <v>0</v>
      </c>
      <c r="GC12" s="275">
        <f>VLOOKUP(C12,FPT!B:GA,62,0)</f>
        <v>0</v>
      </c>
      <c r="GD12" t="str">
        <f t="shared" si="63"/>
        <v/>
      </c>
      <c r="GE12" s="275">
        <f>VLOOKUP(C12,MOVI!C:DT,63,0)</f>
        <v>0</v>
      </c>
      <c r="GF12" s="275">
        <f>VLOOKUP(C12,FPT!B:GD,63,0)</f>
        <v>0</v>
      </c>
      <c r="GG12" t="str">
        <f t="shared" si="64"/>
        <v/>
      </c>
      <c r="GH12" s="275">
        <f>VLOOKUP(C12,MOVI!C:DT,64,0)</f>
        <v>0</v>
      </c>
      <c r="GI12" s="275">
        <f>VLOOKUP(C12,FPT!B:GG,64,0)</f>
        <v>0</v>
      </c>
      <c r="GJ12" t="str">
        <f t="shared" si="65"/>
        <v/>
      </c>
      <c r="GK12" s="275">
        <f>VLOOKUP(C12,MOVI!C:DT,65,0)</f>
        <v>0</v>
      </c>
      <c r="GL12" s="275">
        <f>VLOOKUP(C12,FPT!B:GJ,65,0)</f>
        <v>0</v>
      </c>
      <c r="GM12" t="str">
        <f t="shared" si="66"/>
        <v/>
      </c>
      <c r="GN12" s="275">
        <f>VLOOKUP(C12,MOVI!C:DT,66,0)</f>
        <v>0</v>
      </c>
      <c r="GO12" s="275">
        <f>VLOOKUP(C12,FPT!B:GM,66,0)</f>
        <v>0</v>
      </c>
      <c r="GP12" t="str">
        <f t="shared" si="67"/>
        <v/>
      </c>
      <c r="GQ12" s="275">
        <f>VLOOKUP(C12,MOVI!C:DT,67,0)</f>
        <v>0</v>
      </c>
      <c r="GR12" s="275">
        <f>VLOOKUP(C12,FPT!B:GP,67,0)</f>
        <v>0</v>
      </c>
      <c r="GS12" t="str">
        <f t="shared" si="68"/>
        <v/>
      </c>
      <c r="GT12" s="275">
        <f>VLOOKUP(C12,MOVI!C:DT,68,0)</f>
        <v>0</v>
      </c>
      <c r="GU12" s="275">
        <f>VLOOKUP(C12,FPT!B:GS,68,0)</f>
        <v>0</v>
      </c>
      <c r="GV12" t="str">
        <f t="shared" si="69"/>
        <v/>
      </c>
      <c r="GW12" s="275">
        <f>VLOOKUP(C12,MOVI!C:DT,69,0)</f>
        <v>0</v>
      </c>
      <c r="GX12" s="275">
        <f>VLOOKUP(C12,FPT!B:GV,69,0)</f>
        <v>0</v>
      </c>
      <c r="GY12" t="str">
        <f t="shared" si="70"/>
        <v/>
      </c>
      <c r="GZ12" s="275">
        <f>VLOOKUP(C12,MOVI!C:DT,70,0)</f>
        <v>0</v>
      </c>
      <c r="HA12" s="275">
        <f>VLOOKUP(C12,FPT!B:GY,70,0)</f>
        <v>0</v>
      </c>
      <c r="HB12" t="str">
        <f t="shared" si="71"/>
        <v/>
      </c>
      <c r="HC12" s="275">
        <f>VLOOKUP(C12,MOVI!C:DT,71,0)</f>
        <v>10000000</v>
      </c>
      <c r="HD12" s="275">
        <f>ROUND(VLOOKUP(C12,FPT!B:HB,71,0),0)</f>
        <v>10000000</v>
      </c>
      <c r="HE12" t="str">
        <f t="shared" si="72"/>
        <v/>
      </c>
      <c r="HF12" s="275">
        <f>ROUND(VLOOKUP(C12,MOVI!C:DT,72,0),0)</f>
        <v>0</v>
      </c>
      <c r="HG12" s="275">
        <f>ROUND(VLOOKUP(C12,FPT!B:HE,72,0),0)</f>
        <v>0</v>
      </c>
      <c r="HH12" t="str">
        <f t="shared" si="73"/>
        <v/>
      </c>
      <c r="HI12" s="275">
        <f>VLOOKUP(C12,MOVI!C:DT,73,0)</f>
        <v>0</v>
      </c>
      <c r="HJ12" s="275">
        <f>VLOOKUP(C12,FPT!B:HH,73,0)</f>
        <v>0</v>
      </c>
      <c r="HK12" t="str">
        <f t="shared" si="74"/>
        <v/>
      </c>
      <c r="HL12" s="275">
        <f>VLOOKUP(C12,MOVI!C:DT,74,0)</f>
        <v>0</v>
      </c>
      <c r="HM12" s="275">
        <f>VLOOKUP(C12,FPT!B:HK,74,0)</f>
        <v>0</v>
      </c>
      <c r="HN12" t="str">
        <f t="shared" si="75"/>
        <v/>
      </c>
      <c r="HO12" s="275">
        <f>VLOOKUP(C12,MOVI!C:DT,75,0)</f>
        <v>11000000</v>
      </c>
      <c r="HP12" s="275">
        <f>VLOOKUP(C12,FPT!B:HN,75,0)</f>
        <v>11000000</v>
      </c>
      <c r="HQ12" t="str">
        <f t="shared" si="76"/>
        <v/>
      </c>
      <c r="HR12" s="275">
        <f>VLOOKUP(C12,MOVI!C:DT,76,0)</f>
        <v>1</v>
      </c>
      <c r="HS12" s="275">
        <f>VLOOKUP(C12,FPT!B:HQ,76,0)</f>
        <v>1</v>
      </c>
      <c r="HT12" t="str">
        <f t="shared" si="77"/>
        <v/>
      </c>
      <c r="HU12" s="275">
        <f>VLOOKUP(C12,MOVI!C:DT,77,0)</f>
        <v>4400000</v>
      </c>
      <c r="HV12" s="275">
        <f>VLOOKUP(C12,FPT!B:HT,77,0)</f>
        <v>4400000</v>
      </c>
      <c r="HW12" t="str">
        <f t="shared" si="78"/>
        <v/>
      </c>
      <c r="HX12" s="274">
        <f>VLOOKUP(C12,MOVI!C:CB,78,0)</f>
        <v>800000</v>
      </c>
      <c r="HY12" s="261">
        <f>VLOOKUP(C12,FPT!$B:$CA,78,0)</f>
        <v>800000</v>
      </c>
      <c r="HZ12" t="str">
        <f t="shared" si="79"/>
        <v/>
      </c>
      <c r="IA12" s="275">
        <f>VLOOKUP(C12,MOVI!C:CD,79,0)</f>
        <v>100000</v>
      </c>
      <c r="IB12" s="275">
        <f>VLOOKUP(C12,FPT!B:HZ,79,0)</f>
        <v>100000</v>
      </c>
      <c r="IC12" t="str">
        <f t="shared" si="80"/>
        <v/>
      </c>
      <c r="ID12" s="275">
        <f>VLOOKUP(C12,MOVI!C:CD,80,0)</f>
        <v>150000</v>
      </c>
      <c r="IE12" s="275">
        <f>VLOOKUP(C12,FPT!B:IC,80,0)</f>
        <v>150000</v>
      </c>
      <c r="IF12" t="str">
        <f t="shared" si="81"/>
        <v/>
      </c>
      <c r="IG12" s="275">
        <f>VLOOKUP(C12,MOVI!C:DT,81,0)</f>
        <v>0</v>
      </c>
      <c r="IH12" s="275">
        <f>VLOOKUP(C12,FPT!B:IF,81,0)</f>
        <v>0</v>
      </c>
      <c r="II12" t="str">
        <f t="shared" si="82"/>
        <v/>
      </c>
      <c r="IJ12" s="275">
        <f>VLOOKUP(C12,MOVI!C:DT,82,0)</f>
        <v>1050000</v>
      </c>
      <c r="IK12" s="275">
        <f>VLOOKUP(C12,FPT!B:II,82,0)</f>
        <v>1050000</v>
      </c>
      <c r="IL12" t="str">
        <f t="shared" si="83"/>
        <v/>
      </c>
      <c r="IM12" s="275">
        <f>ROUND(VLOOKUP(C12,MOVI!C:DT,83,0),0)</f>
        <v>16450000</v>
      </c>
      <c r="IN12" s="275">
        <f>ROUND(VLOOKUP(C12,FPT!B:IL,83,0),0)</f>
        <v>16450000</v>
      </c>
      <c r="IO12" t="str">
        <f t="shared" si="84"/>
        <v/>
      </c>
      <c r="IP12" s="275">
        <f>VLOOKUP(C12,MOVI!C:DT,84,0)</f>
        <v>0</v>
      </c>
      <c r="IQ12" s="275">
        <f>VLOOKUP(C12,FPT!B:IO,84,0)</f>
        <v>0</v>
      </c>
      <c r="IR12" t="str">
        <f t="shared" si="85"/>
        <v/>
      </c>
      <c r="IS12" s="275">
        <f>ROUND(VLOOKUP(C12,MOVI!C:DT,85,0),0)</f>
        <v>0</v>
      </c>
      <c r="IT12" s="275">
        <f>ROUND(VLOOKUP(C12,FPT!B:IR,85,0),0)</f>
        <v>0</v>
      </c>
      <c r="IU12" t="str">
        <f t="shared" si="86"/>
        <v/>
      </c>
      <c r="IV12" s="275">
        <f>VLOOKUP(C12,MOVI!C:DT,86,0)</f>
        <v>0</v>
      </c>
      <c r="IW12" s="275">
        <f>VLOOKUP(C12,FPT!B:IU,86,0)</f>
        <v>0</v>
      </c>
      <c r="IX12" t="str">
        <f t="shared" si="87"/>
        <v/>
      </c>
      <c r="IY12" s="275">
        <f>ROUND(VLOOKUP(C12,MOVI!C:DT,87,0),0)</f>
        <v>0</v>
      </c>
      <c r="IZ12" s="275">
        <f>ROUND(VLOOKUP(C12,FPT!B:IX,87,0),0)</f>
        <v>0</v>
      </c>
      <c r="JA12" t="str">
        <f t="shared" si="88"/>
        <v/>
      </c>
      <c r="JB12" s="275">
        <f>VLOOKUP(C12,MOVI!C:DT,88,0)</f>
        <v>0</v>
      </c>
      <c r="JC12" s="275">
        <f>VLOOKUP(C12,FPT!B:JA,88,0)</f>
        <v>0</v>
      </c>
      <c r="JD12" t="str">
        <f t="shared" si="89"/>
        <v/>
      </c>
      <c r="JE12" s="275">
        <f>VLOOKUP(C12,MOVI!C:DT,89,0)</f>
        <v>100000</v>
      </c>
      <c r="JF12" s="275">
        <f>VLOOKUP(C12,FPT!B:JD,89,0)</f>
        <v>100000</v>
      </c>
      <c r="JG12" t="str">
        <f t="shared" si="90"/>
        <v/>
      </c>
      <c r="JH12" s="275">
        <f>VLOOKUP(C12,MOVI!C:DT,90,0)</f>
        <v>0</v>
      </c>
      <c r="JI12" s="275">
        <f>VLOOKUP(C12,FPT!B:JG,90,0)</f>
        <v>0</v>
      </c>
      <c r="JJ12" t="str">
        <f t="shared" si="91"/>
        <v/>
      </c>
      <c r="JK12" s="275">
        <f>VLOOKUP(C12,MOVI!C:DT,91,0)</f>
        <v>0</v>
      </c>
      <c r="JL12" s="275">
        <f>VLOOKUP(C12,FPT!B:JJ,91,0)</f>
        <v>0</v>
      </c>
      <c r="JM12" t="str">
        <f t="shared" si="92"/>
        <v/>
      </c>
      <c r="JN12" s="275">
        <f>VLOOKUP(C12,MOVI!C:DT,92,0)</f>
        <v>0</v>
      </c>
      <c r="JO12" s="275">
        <f>VLOOKUP(C12,FPT!B:JM,92,0)</f>
        <v>0</v>
      </c>
      <c r="JP12" t="str">
        <f t="shared" si="93"/>
        <v/>
      </c>
      <c r="JQ12" s="275">
        <f>VLOOKUP(C12,MOVI!C:DT,93,0)</f>
        <v>0</v>
      </c>
      <c r="JR12" s="275">
        <f>VLOOKUP(C12,FPT!B:JP,93,0)</f>
        <v>0</v>
      </c>
      <c r="JS12" t="str">
        <f t="shared" si="94"/>
        <v/>
      </c>
      <c r="JT12" s="275">
        <f>VLOOKUP(C12,MOVI!C:DT,94,0)</f>
        <v>100000</v>
      </c>
      <c r="JU12" s="275">
        <f>VLOOKUP(C12,FPT!B:JS,94,0)</f>
        <v>100000</v>
      </c>
      <c r="JV12" t="str">
        <f t="shared" si="95"/>
        <v/>
      </c>
      <c r="JW12" s="275">
        <f>VLOOKUP(C12,MOVI!C:DT,95,0)</f>
        <v>8850000</v>
      </c>
      <c r="JX12" s="275">
        <f>VLOOKUP(C12,FPT!B:JV,95,0)</f>
        <v>8850000</v>
      </c>
      <c r="JY12" t="str">
        <f t="shared" si="96"/>
        <v/>
      </c>
      <c r="JZ12" s="275">
        <f>VLOOKUP(C12,MOVI!C:DT,96,0)</f>
        <v>0</v>
      </c>
      <c r="KA12" s="275">
        <f>VLOOKUP(C12,FPT!B:JY,96,0)</f>
        <v>0</v>
      </c>
      <c r="KB12" t="str">
        <f t="shared" si="97"/>
        <v/>
      </c>
      <c r="KC12" s="275">
        <f>VLOOKUP(C12,MOVI!C:DT,97,0)</f>
        <v>8850000</v>
      </c>
      <c r="KD12" s="275">
        <f>VLOOKUP(C12,FPT!B:KB,97,0)</f>
        <v>8850000</v>
      </c>
      <c r="KE12" t="str">
        <f t="shared" si="98"/>
        <v/>
      </c>
      <c r="KF12" s="275">
        <f>VLOOKUP(C12,MOVI!C:DT,98,0)</f>
        <v>1700000.0000000002</v>
      </c>
      <c r="KG12" s="275">
        <f>VLOOKUP(C12,FPT!B:KE,98,0)</f>
        <v>1700000</v>
      </c>
      <c r="KH12" t="str">
        <f t="shared" si="99"/>
        <v/>
      </c>
      <c r="KI12" s="275">
        <f>VLOOKUP(C12,MOVI!C:DT,99,0)</f>
        <v>0</v>
      </c>
      <c r="KJ12" s="275">
        <f>VLOOKUP(C12,FPT!B:KH,99,0)</f>
        <v>0</v>
      </c>
      <c r="KK12" t="str">
        <f t="shared" si="100"/>
        <v/>
      </c>
      <c r="KL12" s="275">
        <f>VLOOKUP(C12,MOVI!C:DT,100,0)</f>
        <v>300000</v>
      </c>
      <c r="KM12" s="275">
        <f>VLOOKUP(C12,FPT!B:KK,100,0)</f>
        <v>300000</v>
      </c>
      <c r="KN12" t="str">
        <f t="shared" si="101"/>
        <v/>
      </c>
      <c r="KO12" s="275">
        <f>VLOOKUP(C12,MOVI!C:DT,101,0)</f>
        <v>0</v>
      </c>
      <c r="KP12" s="275">
        <f>VLOOKUP(C12,FPT!B:KN,101,0)</f>
        <v>0</v>
      </c>
      <c r="KQ12" t="str">
        <f t="shared" si="102"/>
        <v/>
      </c>
      <c r="KR12" s="275">
        <f>VLOOKUP(C12,MOVI!C:DT,102,0)</f>
        <v>0</v>
      </c>
      <c r="KS12" s="275">
        <f>VLOOKUP(C12,FPT!B:KQ,102,0)</f>
        <v>0</v>
      </c>
      <c r="KT12" t="str">
        <f t="shared" si="103"/>
        <v/>
      </c>
      <c r="KU12" s="275">
        <f>VLOOKUP(C12,MOVI!C:DT,103,0)</f>
        <v>2000000.0000000002</v>
      </c>
      <c r="KV12" s="275">
        <f>VLOOKUP(C12,FPT!B:KT,103,0)</f>
        <v>2000000</v>
      </c>
      <c r="KW12" t="str">
        <f t="shared" si="104"/>
        <v/>
      </c>
      <c r="KX12" s="275">
        <f>VLOOKUP(C12,MOVI!C:DT,104,0)</f>
        <v>3050000</v>
      </c>
      <c r="KY12" s="275">
        <f>VLOOKUP(C12,FPT!B:KW,104,0)</f>
        <v>3050000</v>
      </c>
      <c r="KZ12" t="str">
        <f t="shared" si="105"/>
        <v/>
      </c>
      <c r="LA12" s="275">
        <f>VLOOKUP(C12,MOVI!C:DT,105,0)</f>
        <v>200000</v>
      </c>
      <c r="LB12" s="275">
        <f>VLOOKUP(C12,FPT!B:KZ,105,0)</f>
        <v>200000</v>
      </c>
      <c r="LC12" t="str">
        <f t="shared" si="106"/>
        <v/>
      </c>
      <c r="LD12" s="275">
        <f>VLOOKUP(C12,MOVI!C:DT,106,0)</f>
        <v>12200000</v>
      </c>
      <c r="LE12" s="275">
        <f>VLOOKUP(C12,FPT!B:LC,106,0)</f>
        <v>12200000</v>
      </c>
      <c r="LF12" t="str">
        <f t="shared" si="107"/>
        <v/>
      </c>
      <c r="LG12" s="273">
        <f>VLOOKUP(C12,MOVI!C:DT,107,0)</f>
        <v>0</v>
      </c>
      <c r="LH12" s="273">
        <f>VLOOKUP(C12,FPT!B:LF,107,0)</f>
        <v>0</v>
      </c>
      <c r="LI12" t="str">
        <f t="shared" si="108"/>
        <v/>
      </c>
      <c r="LJ12" t="str">
        <f>VLOOKUP(C12,MOVI!C:DV,108,0)</f>
        <v>Việt PhúSouthFinance</v>
      </c>
      <c r="LK12" s="252" t="str">
        <f>VLOOKUP(C12,FPT!B:LI,108,0)</f>
        <v>Việt PhúSouthFinance</v>
      </c>
      <c r="LL12" t="str">
        <f t="shared" si="109"/>
        <v/>
      </c>
      <c r="LM12" s="275">
        <f>ROUND(VLOOKUP(C12,MOVI!C:DV,109,0),0)</f>
        <v>833333</v>
      </c>
      <c r="LN12" s="275">
        <f>ROUND(VLOOKUP(C12,FPT!B:LL,109,0),0)</f>
        <v>833333</v>
      </c>
      <c r="LO12" t="str">
        <f t="shared" si="110"/>
        <v/>
      </c>
      <c r="LP12" t="str">
        <f>VLOOKUP(C12,MOVI!C:DV,110,0)</f>
        <v>HO</v>
      </c>
      <c r="LQ12" s="247" t="str">
        <f>VLOOKUP(C12,FPT!B:LO,110,0)</f>
        <v>HO</v>
      </c>
      <c r="LR12" t="str">
        <f t="shared" si="111"/>
        <v/>
      </c>
      <c r="LS12">
        <f>MOVI!DI7</f>
        <v>18</v>
      </c>
      <c r="LV12">
        <f>MOVI!DJ7</f>
        <v>0</v>
      </c>
      <c r="LW12">
        <f>MOVI!DK7</f>
        <v>0</v>
      </c>
      <c r="LX12" t="str">
        <f>MOVI!DL7</f>
        <v>x</v>
      </c>
      <c r="LY12">
        <f>MOVI!DM7</f>
        <v>0</v>
      </c>
      <c r="LZ12">
        <f>MOVI!DN7</f>
        <v>100000</v>
      </c>
      <c r="MA12">
        <f>MOVI!DO7</f>
        <v>0</v>
      </c>
      <c r="MB12" t="str">
        <f>MOVI!DP7</f>
        <v/>
      </c>
      <c r="MC12">
        <f>MOVI!DQ7</f>
        <v>0</v>
      </c>
      <c r="MD12">
        <f>MOVI!DR7</f>
        <v>0</v>
      </c>
      <c r="ME12" t="str">
        <f>VLOOKUP(C12,MOVI!C:DV,121,0)</f>
        <v/>
      </c>
      <c r="MF12" s="252"/>
      <c r="MG12" t="str">
        <f t="shared" si="112"/>
        <v/>
      </c>
      <c r="MH12" t="str">
        <f>VLOOKUP(C12,MOVI!C:DT,122,0)</f>
        <v>Việt PhúSouth</v>
      </c>
      <c r="MI12" s="252" t="str">
        <f>VLOOKUP(C12,FPT!B:DS,112,0)</f>
        <v>Việt PhúSouth</v>
      </c>
      <c r="MJ12" t="str">
        <f t="shared" si="113"/>
        <v/>
      </c>
    </row>
    <row r="13" spans="1:348" x14ac:dyDescent="0.25">
      <c r="A13">
        <v>5</v>
      </c>
      <c r="B13" s="48">
        <v>1464</v>
      </c>
      <c r="C13" s="271" t="s">
        <v>799</v>
      </c>
      <c r="D13" t="str">
        <f>VLOOKUP(C13,MOVI!C:D,2,0)</f>
        <v>Lê Thị Cẩm Nhung</v>
      </c>
      <c r="E13" t="str">
        <f>VLOOKUP(C13,FPT!B:C,2,0)</f>
        <v>Lê Thị Cẩm Nhung</v>
      </c>
      <c r="F13" t="str">
        <f t="shared" si="4"/>
        <v/>
      </c>
      <c r="G13" t="str">
        <f>VLOOKUP(C13,MOVI!C:E,3,0)</f>
        <v>Finance</v>
      </c>
      <c r="H13" t="str">
        <f>VLOOKUP(C13,FPT!B:F,3,0)</f>
        <v>Finance</v>
      </c>
      <c r="I13" t="str">
        <f t="shared" si="5"/>
        <v/>
      </c>
      <c r="J13" t="str">
        <f>VLOOKUP(C13,MOVI!C:H,4,0)</f>
        <v>Funding</v>
      </c>
      <c r="K13" t="str">
        <f>VLOOKUP(C13,FPT!B:I,4,0)</f>
        <v>Funding</v>
      </c>
      <c r="L13" t="str">
        <f t="shared" si="6"/>
        <v/>
      </c>
      <c r="M13" t="str">
        <f>VLOOKUP(C13,MOVI!C:DT,5,0)</f>
        <v>Senior Associate</v>
      </c>
      <c r="N13" t="str">
        <f>VLOOKUP(C13,FPT!B:L,5,0)</f>
        <v>Senior Associate</v>
      </c>
      <c r="O13" t="str">
        <f t="shared" si="7"/>
        <v/>
      </c>
      <c r="P13" t="str">
        <f>VLOOKUP(C13,MOVI!C:DT,6,0)</f>
        <v>Funding - Banking Relationship</v>
      </c>
      <c r="Q13" t="str">
        <f>VLOOKUP(C13,FPT!B:O,6,0)</f>
        <v>Funding - Banking Relationship</v>
      </c>
      <c r="R13" t="str">
        <f t="shared" si="8"/>
        <v/>
      </c>
      <c r="S13" t="str">
        <f>VLOOKUP(C13,MOVI!C:DT,7,0)</f>
        <v>South</v>
      </c>
      <c r="T13" t="str">
        <f>VLOOKUP(C13,FPT!B:R,7,0)</f>
        <v>South</v>
      </c>
      <c r="U13" t="str">
        <f t="shared" si="9"/>
        <v/>
      </c>
      <c r="V13" t="str">
        <f>VLOOKUP(C13,MOVI!C:DT,8,0)</f>
        <v>Việt Phú</v>
      </c>
      <c r="W13" t="str">
        <f>VLOOKUP(C13,FPT!B:U,8,0)</f>
        <v>Việt Phú</v>
      </c>
      <c r="X13" t="str">
        <f t="shared" si="10"/>
        <v/>
      </c>
      <c r="Y13" t="str">
        <f>VLOOKUP(C13,MOVI!C:DT,9,0)</f>
        <v>Full-time</v>
      </c>
      <c r="Z13" t="str">
        <f>VLOOKUP(C13,FPT!B:X,9,0)</f>
        <v>Full-time</v>
      </c>
      <c r="AA13" t="str">
        <f t="shared" si="11"/>
        <v/>
      </c>
      <c r="AB13" t="str">
        <f>VLOOKUP(C13,MOVI!C:DT,10,0)</f>
        <v>Permanent</v>
      </c>
      <c r="AC13" t="str">
        <f>VLOOKUP(C13,FPT!B:AA,10,0)</f>
        <v>Permanent</v>
      </c>
      <c r="AD13" t="str">
        <f t="shared" si="12"/>
        <v/>
      </c>
      <c r="AE13" s="247">
        <f>VLOOKUP(C13,MOVI!C:DT,11,0)</f>
        <v>41680</v>
      </c>
      <c r="AF13" s="247">
        <f>VLOOKUP(C13,FPT!B:AD,11,0)</f>
        <v>41680</v>
      </c>
      <c r="AG13" t="str">
        <f t="shared" si="13"/>
        <v/>
      </c>
      <c r="AH13" s="260" t="str">
        <f>VLOOKUP(C13,MOVI!C:DT,12,0)</f>
        <v/>
      </c>
      <c r="AI13" s="260"/>
      <c r="AJ13" t="str">
        <f t="shared" si="14"/>
        <v/>
      </c>
      <c r="AK13">
        <f>VLOOKUP(C13,MOVI!C:DT,13,0)</f>
        <v>0</v>
      </c>
      <c r="AL13" s="247">
        <f>VLOOKUP(C13,FPT!B:AJ,13,0)</f>
        <v>0</v>
      </c>
      <c r="AM13" t="str">
        <f t="shared" si="114"/>
        <v/>
      </c>
      <c r="AN13" s="247">
        <f>VLOOKUP(C13,MOVI!C:DT,14,0)</f>
        <v>0</v>
      </c>
      <c r="AO13" s="247">
        <f>VLOOKUP(C13,FPT!B:AM,14,0)</f>
        <v>0</v>
      </c>
      <c r="AP13" t="str">
        <f t="shared" si="15"/>
        <v/>
      </c>
      <c r="AQ13" t="str">
        <f>VLOOKUP(C13,MOVI!C:DT,15,0)</f>
        <v>LC</v>
      </c>
      <c r="AR13" s="247" t="str">
        <f>VLOOKUP(C13,FPT!B:AP,15,0)</f>
        <v>LC</v>
      </c>
      <c r="AS13" t="str">
        <f t="shared" si="16"/>
        <v/>
      </c>
      <c r="AT13" s="282" t="str">
        <f>VLOOKUP(C13,MOVI!C:DT,16,0)</f>
        <v>LTTP</v>
      </c>
      <c r="AU13" s="247" t="str">
        <f>VLOOKUP(C13,FPT!B:AS,16,0)</f>
        <v>LTTP</v>
      </c>
      <c r="AV13" t="str">
        <f t="shared" si="17"/>
        <v/>
      </c>
      <c r="AW13" t="str">
        <f>VLOOKUP(C13,MOVI!C:DT,17,0)</f>
        <v>L</v>
      </c>
      <c r="AX13" s="247" t="str">
        <f>VLOOKUP(C13,FPT!B:AV,17,0)</f>
        <v>L</v>
      </c>
      <c r="AY13" t="str">
        <f t="shared" si="18"/>
        <v/>
      </c>
      <c r="AZ13">
        <f>VLOOKUP(C13,MOVI!C:DT,18,0)</f>
        <v>0</v>
      </c>
      <c r="BA13" s="247">
        <f>VLOOKUP(C13,FPT!B:AY,18,0)</f>
        <v>0</v>
      </c>
      <c r="BB13" t="str">
        <f t="shared" si="19"/>
        <v/>
      </c>
      <c r="BC13" s="275">
        <f>VLOOKUP(C13,MOVI!C:DT,19,0)</f>
        <v>10000000</v>
      </c>
      <c r="BD13" s="275">
        <f>VLOOKUP(C13,FPT!B:BB,19,0)</f>
        <v>10000000</v>
      </c>
      <c r="BE13" t="str">
        <f t="shared" si="20"/>
        <v/>
      </c>
      <c r="BF13">
        <f>VLOOKUP(C13,MOVI!C:DT,20,0)</f>
        <v>0</v>
      </c>
      <c r="BG13" s="252">
        <f>VLOOKUP(C13,FPT!B:BE,20,0)</f>
        <v>0</v>
      </c>
      <c r="BH13" t="str">
        <f t="shared" si="21"/>
        <v/>
      </c>
      <c r="BI13" s="275">
        <f>VLOOKUP(C13,MOVI!C:DT,21,0)</f>
        <v>10000000</v>
      </c>
      <c r="BJ13" s="275">
        <f>VLOOKUP(C13,FPT!B:BH,21,0)</f>
        <v>10000000</v>
      </c>
      <c r="BK13" t="str">
        <f t="shared" si="22"/>
        <v/>
      </c>
      <c r="BL13" s="275">
        <f>VLOOKUP(C13,MOVI!C:DT,22,0)</f>
        <v>0</v>
      </c>
      <c r="BM13" s="275">
        <f>VLOOKUP(C13,FPT!B:BK,22,0)</f>
        <v>0</v>
      </c>
      <c r="BN13" t="str">
        <f t="shared" si="23"/>
        <v/>
      </c>
      <c r="BO13" s="275">
        <f>VLOOKUP(C13,MOVI!C:DT,23,0)</f>
        <v>0</v>
      </c>
      <c r="BP13" s="275">
        <f>VLOOKUP(C13,FPT!B:BN,23,0)</f>
        <v>0</v>
      </c>
      <c r="BQ13" t="str">
        <f t="shared" si="24"/>
        <v/>
      </c>
      <c r="BR13" s="275">
        <f>VLOOKUP(C13,MOVI!C:DT,24,0)</f>
        <v>0</v>
      </c>
      <c r="BS13" s="275">
        <f>VLOOKUP(C13,FPT!B:BQ,24,0)</f>
        <v>0</v>
      </c>
      <c r="BT13" t="str">
        <f t="shared" si="25"/>
        <v/>
      </c>
      <c r="BU13" s="275">
        <f>VLOOKUP(C13,MOVI!C:DT,25,0)</f>
        <v>0</v>
      </c>
      <c r="BV13" s="275">
        <f>VLOOKUP(C13,FPT!B:BT,25,0)</f>
        <v>0</v>
      </c>
      <c r="BW13" t="str">
        <f t="shared" si="26"/>
        <v/>
      </c>
      <c r="BX13" s="275">
        <f>VLOOKUP(C13,MOVI!C:DT,26,0)</f>
        <v>0</v>
      </c>
      <c r="BY13" s="275">
        <f>VLOOKUP(C13,FPT!B:BW,26,0)</f>
        <v>0</v>
      </c>
      <c r="BZ13" t="str">
        <f t="shared" si="27"/>
        <v/>
      </c>
      <c r="CA13" s="275">
        <f>VLOOKUP(C13,MOVI!C:DT,27,0)</f>
        <v>0</v>
      </c>
      <c r="CB13" s="275">
        <f>VLOOKUP(C13,FPT!B:BZ,27,0)</f>
        <v>0</v>
      </c>
      <c r="CC13" t="str">
        <f t="shared" si="28"/>
        <v/>
      </c>
      <c r="CD13" s="275">
        <f>VLOOKUP(C13,MOVI!C:DT,28,0)</f>
        <v>0</v>
      </c>
      <c r="CE13" s="275">
        <f>VLOOKUP(C13,FPT!B:CC,28,0)</f>
        <v>0</v>
      </c>
      <c r="CF13" t="str">
        <f t="shared" si="29"/>
        <v/>
      </c>
      <c r="CG13" t="str">
        <f>VLOOKUP(C13,MOVI!C:DT,29,0)</f>
        <v>TB, CN</v>
      </c>
      <c r="CH13" s="252" t="str">
        <f>VLOOKUP(C13,FPT!B:CF,29,0)</f>
        <v>TB, CN</v>
      </c>
      <c r="CI13" t="str">
        <f t="shared" si="30"/>
        <v/>
      </c>
      <c r="CJ13">
        <f>VLOOKUP(C13,MOVI!C:DT,30,0)</f>
        <v>21</v>
      </c>
      <c r="CK13" s="252">
        <f>VLOOKUP(C13,FPT!B:CI,30,0)</f>
        <v>21</v>
      </c>
      <c r="CL13" t="str">
        <f t="shared" si="31"/>
        <v/>
      </c>
      <c r="CM13">
        <f>VLOOKUP(C13,MOVI!C:DT,31,0)</f>
        <v>21</v>
      </c>
      <c r="CN13" s="252">
        <f>VLOOKUP(C13,FPT!B:CL,31,0)</f>
        <v>21</v>
      </c>
      <c r="CO13" t="str">
        <f t="shared" si="32"/>
        <v/>
      </c>
      <c r="CP13" s="275">
        <f>VLOOKUP(C13,MOVI!C:DT,32,0)</f>
        <v>0</v>
      </c>
      <c r="CQ13" s="275">
        <f>VLOOKUP(C13,FPT!B:CO,32,0)</f>
        <v>0</v>
      </c>
      <c r="CR13" t="str">
        <f t="shared" si="33"/>
        <v/>
      </c>
      <c r="CS13" s="275">
        <f>VLOOKUP(C13,MOVI!C:DT,33,0)</f>
        <v>0</v>
      </c>
      <c r="CT13" s="275">
        <f>VLOOKUP(C13,FPT!B:CR,33,0)</f>
        <v>0</v>
      </c>
      <c r="CU13" t="str">
        <f t="shared" si="34"/>
        <v/>
      </c>
      <c r="CV13" s="275">
        <f>VLOOKUP(C13,MOVI!C:DT,34,0)</f>
        <v>0</v>
      </c>
      <c r="CW13" s="275">
        <f>VLOOKUP(C13,FPT!B:CU,34,0)</f>
        <v>0</v>
      </c>
      <c r="CX13" t="str">
        <f t="shared" si="35"/>
        <v/>
      </c>
      <c r="CY13" s="275">
        <f>VLOOKUP(C13,MOVI!C:DT,35,0)</f>
        <v>21</v>
      </c>
      <c r="CZ13" s="275">
        <f>VLOOKUP(C13,FPT!B:CX,35,0)</f>
        <v>21</v>
      </c>
      <c r="DA13" t="str">
        <f t="shared" si="36"/>
        <v/>
      </c>
      <c r="DB13" s="275">
        <f>VLOOKUP(C13,MOVI!C:DT,36,0)</f>
        <v>0</v>
      </c>
      <c r="DC13" s="275">
        <f>VLOOKUP(C13,FPT!B:DA,36,0)</f>
        <v>0</v>
      </c>
      <c r="DD13" t="str">
        <f t="shared" si="37"/>
        <v/>
      </c>
      <c r="DE13" s="275">
        <f>VLOOKUP(C13,MOVI!C:DT,37,0)</f>
        <v>0</v>
      </c>
      <c r="DF13" s="275">
        <f>VLOOKUP(C13,FPT!B:DD,37,0)</f>
        <v>0</v>
      </c>
      <c r="DG13" t="str">
        <f t="shared" si="38"/>
        <v/>
      </c>
      <c r="DH13" s="275">
        <f>VLOOKUP(C13,MOVI!C:DT,38,0)</f>
        <v>0</v>
      </c>
      <c r="DI13" s="275">
        <f>VLOOKUP(C13,FPT!B:DG,38,0)</f>
        <v>0</v>
      </c>
      <c r="DJ13" t="str">
        <f t="shared" si="39"/>
        <v/>
      </c>
      <c r="DK13" s="275">
        <f>VLOOKUP(C13,MOVI!C:DT,39,0)</f>
        <v>0</v>
      </c>
      <c r="DL13" s="275">
        <f>VLOOKUP(C13,FPT!B:DJ,39,0)</f>
        <v>0</v>
      </c>
      <c r="DM13" t="str">
        <f t="shared" si="40"/>
        <v/>
      </c>
      <c r="DN13" s="275">
        <f>VLOOKUP(C13,MOVI!C:DT,40,0)</f>
        <v>0</v>
      </c>
      <c r="DO13" s="275">
        <f>VLOOKUP(C13,FPT!B:DM,40,0)</f>
        <v>0</v>
      </c>
      <c r="DP13" t="str">
        <f t="shared" si="41"/>
        <v/>
      </c>
      <c r="DQ13" s="275">
        <f>VLOOKUP(C13,MOVI!C:DT,41,0)</f>
        <v>0</v>
      </c>
      <c r="DR13" s="275">
        <f>VLOOKUP(C13,FPT!B:DP,41,0)</f>
        <v>0</v>
      </c>
      <c r="DS13" t="str">
        <f t="shared" si="42"/>
        <v/>
      </c>
      <c r="DT13" s="275">
        <f>VLOOKUP(C13,MOVI!C:DT,42,0)</f>
        <v>10000000</v>
      </c>
      <c r="DU13" s="275">
        <f>ROUND(VLOOKUP(C13,FPT!B:DS,42,0),0)</f>
        <v>10000000</v>
      </c>
      <c r="DV13" t="str">
        <f t="shared" si="43"/>
        <v/>
      </c>
      <c r="DW13" s="275">
        <f>VLOOKUP(C13,MOVI!C:DT,43,0)</f>
        <v>0</v>
      </c>
      <c r="DX13" s="275">
        <f>VLOOKUP(C13,FPT!B:DV,43,0)</f>
        <v>0</v>
      </c>
      <c r="DY13" t="str">
        <f t="shared" si="44"/>
        <v/>
      </c>
      <c r="DZ13" s="275">
        <f>VLOOKUP(C13,MOVI!C:DT,44,0)</f>
        <v>0</v>
      </c>
      <c r="EA13" s="275">
        <f>VLOOKUP(C13,FPT!B:DY,44,0)</f>
        <v>0</v>
      </c>
      <c r="EB13" t="str">
        <f t="shared" si="45"/>
        <v/>
      </c>
      <c r="EC13" s="275">
        <f>VLOOKUP(C13,MOVI!C:DT,45,0)</f>
        <v>10000000</v>
      </c>
      <c r="ED13" s="275">
        <f>ROUND(VLOOKUP(C13,FPT!B:EB,45,0),0)</f>
        <v>10000000</v>
      </c>
      <c r="EE13" t="str">
        <f t="shared" si="46"/>
        <v/>
      </c>
      <c r="EF13" s="275">
        <f>VLOOKUP(C13,MOVI!C:DT,46,0)</f>
        <v>0</v>
      </c>
      <c r="EG13" s="275">
        <f>VLOOKUP(C13,FPT!B:EE,46,0)</f>
        <v>0</v>
      </c>
      <c r="EH13" t="str">
        <f t="shared" si="47"/>
        <v/>
      </c>
      <c r="EI13" s="275">
        <f>VLOOKUP(C13,MOVI!C:DT,47,0)</f>
        <v>0</v>
      </c>
      <c r="EJ13" s="275">
        <f>VLOOKUP(C13,FPT!B:EH,47,0)</f>
        <v>0</v>
      </c>
      <c r="EK13" t="str">
        <f t="shared" si="48"/>
        <v/>
      </c>
      <c r="EL13" s="275">
        <f>VLOOKUP(C13,MOVI!C:DT,48,0)</f>
        <v>0</v>
      </c>
      <c r="EM13" s="275">
        <f>VLOOKUP(C13,FPT!B:EK,48,0)</f>
        <v>0</v>
      </c>
      <c r="EN13" t="str">
        <f t="shared" si="49"/>
        <v/>
      </c>
      <c r="EO13" s="275">
        <f>VLOOKUP(C13,MOVI!C:DT,49,0)</f>
        <v>0</v>
      </c>
      <c r="EP13" s="275">
        <f>VLOOKUP(C13,FPT!B:EN,49,0)</f>
        <v>0</v>
      </c>
      <c r="EQ13" t="str">
        <f t="shared" si="50"/>
        <v/>
      </c>
      <c r="ER13" s="275">
        <f>VLOOKUP(C13,MOVI!C:DT,50,0)</f>
        <v>0</v>
      </c>
      <c r="ES13" s="275">
        <f>VLOOKUP(C13,FPT!B:EQ,50,0)</f>
        <v>0</v>
      </c>
      <c r="ET13" t="str">
        <f t="shared" si="51"/>
        <v/>
      </c>
      <c r="EU13" s="275">
        <f>VLOOKUP(C13,MOVI!C:DT,51,0)</f>
        <v>0</v>
      </c>
      <c r="EV13" s="275">
        <f>VLOOKUP(C13,FPT!B:ET,51,0)</f>
        <v>0</v>
      </c>
      <c r="EW13" t="str">
        <f t="shared" si="52"/>
        <v/>
      </c>
      <c r="EX13" s="275">
        <f>VLOOKUP(C13,MOVI!C:DT,52,0)</f>
        <v>0</v>
      </c>
      <c r="EY13" s="275">
        <f>VLOOKUP(C13,FPT!B:EW,52,0)</f>
        <v>0</v>
      </c>
      <c r="EZ13" t="str">
        <f t="shared" si="53"/>
        <v/>
      </c>
      <c r="FA13" s="275">
        <f>VLOOKUP(C13,MOVI!C:DT,53,0)</f>
        <v>0</v>
      </c>
      <c r="FB13" s="275">
        <f>VLOOKUP(C13,FPT!B:EZ,53,0)</f>
        <v>0</v>
      </c>
      <c r="FC13" t="str">
        <f t="shared" si="54"/>
        <v/>
      </c>
      <c r="FD13" s="275">
        <f>VLOOKUP(C13,MOVI!C:DT,54,0)</f>
        <v>0</v>
      </c>
      <c r="FE13" s="275">
        <f>VLOOKUP(C13,FPT!B:FC,54,0)</f>
        <v>0</v>
      </c>
      <c r="FF13" t="str">
        <f t="shared" si="55"/>
        <v/>
      </c>
      <c r="FG13" s="275">
        <f>VLOOKUP(C13,MOVI!C:DT,55,0)</f>
        <v>0</v>
      </c>
      <c r="FH13" s="275">
        <f>VLOOKUP(C13,FPT!B:FF,55,0)</f>
        <v>0</v>
      </c>
      <c r="FI13" t="str">
        <f t="shared" si="56"/>
        <v/>
      </c>
      <c r="FJ13" s="275">
        <f>VLOOKUP(C13,MOVI!C:DT,56,0)</f>
        <v>0</v>
      </c>
      <c r="FK13" s="275">
        <f>VLOOKUP(C13,FPT!B:FI,56,0)</f>
        <v>0</v>
      </c>
      <c r="FL13" t="str">
        <f t="shared" si="57"/>
        <v/>
      </c>
      <c r="FM13" s="275">
        <f>VLOOKUP(C13,MOVI!C:DT,57,0)</f>
        <v>0</v>
      </c>
      <c r="FN13" s="275">
        <f>VLOOKUP(C13,FPT!B:FL,57,0)</f>
        <v>0</v>
      </c>
      <c r="FO13" t="str">
        <f t="shared" si="58"/>
        <v/>
      </c>
      <c r="FP13" s="275">
        <f>VLOOKUP(C13,MOVI!C:DT,58,0)</f>
        <v>0</v>
      </c>
      <c r="FQ13" s="275">
        <f>VLOOKUP(C13,FPT!B:FO,58,0)</f>
        <v>0</v>
      </c>
      <c r="FR13" t="str">
        <f t="shared" si="59"/>
        <v/>
      </c>
      <c r="FS13" s="275">
        <f>VLOOKUP(C13,MOVI!C:DT,59,0)</f>
        <v>0</v>
      </c>
      <c r="FT13" s="275">
        <f>VLOOKUP(C13,FPT!B:FR,59,0)</f>
        <v>0</v>
      </c>
      <c r="FU13" t="str">
        <f t="shared" si="60"/>
        <v/>
      </c>
      <c r="FV13" s="275">
        <f>VLOOKUP(C13,MOVI!C:DT,60,0)</f>
        <v>0</v>
      </c>
      <c r="FW13" s="275">
        <f>VLOOKUP(C13,FPT!B:FU,60,0)</f>
        <v>0</v>
      </c>
      <c r="FX13" t="str">
        <f t="shared" si="61"/>
        <v/>
      </c>
      <c r="FY13" s="275">
        <f>VLOOKUP(C13,MOVI!C:DT,61,0)</f>
        <v>0</v>
      </c>
      <c r="FZ13" s="275">
        <f>VLOOKUP(C13,FPT!B:FX,61,0)</f>
        <v>0</v>
      </c>
      <c r="GA13" t="str">
        <f t="shared" si="62"/>
        <v/>
      </c>
      <c r="GB13" s="275">
        <f>VLOOKUP(C13,MOVI!C:DT,62,0)</f>
        <v>0</v>
      </c>
      <c r="GC13" s="275">
        <f>VLOOKUP(C13,FPT!B:GA,62,0)</f>
        <v>0</v>
      </c>
      <c r="GD13" t="str">
        <f t="shared" si="63"/>
        <v/>
      </c>
      <c r="GE13" s="275">
        <f>VLOOKUP(C13,MOVI!C:DT,63,0)</f>
        <v>0</v>
      </c>
      <c r="GF13" s="275">
        <f>VLOOKUP(C13,FPT!B:GD,63,0)</f>
        <v>0</v>
      </c>
      <c r="GG13" t="str">
        <f t="shared" si="64"/>
        <v/>
      </c>
      <c r="GH13" s="275">
        <f>VLOOKUP(C13,MOVI!C:DT,64,0)</f>
        <v>0</v>
      </c>
      <c r="GI13" s="275">
        <f>VLOOKUP(C13,FPT!B:GG,64,0)</f>
        <v>0</v>
      </c>
      <c r="GJ13" t="str">
        <f t="shared" si="65"/>
        <v/>
      </c>
      <c r="GK13" s="275">
        <f>VLOOKUP(C13,MOVI!C:DT,65,0)</f>
        <v>0</v>
      </c>
      <c r="GL13" s="275">
        <f>VLOOKUP(C13,FPT!B:GJ,65,0)</f>
        <v>0</v>
      </c>
      <c r="GM13" t="str">
        <f t="shared" si="66"/>
        <v/>
      </c>
      <c r="GN13" s="275">
        <f>VLOOKUP(C13,MOVI!C:DT,66,0)</f>
        <v>0</v>
      </c>
      <c r="GO13" s="275">
        <f>VLOOKUP(C13,FPT!B:GM,66,0)</f>
        <v>0</v>
      </c>
      <c r="GP13" t="str">
        <f t="shared" si="67"/>
        <v/>
      </c>
      <c r="GQ13" s="275">
        <f>VLOOKUP(C13,MOVI!C:DT,67,0)</f>
        <v>0</v>
      </c>
      <c r="GR13" s="275">
        <f>VLOOKUP(C13,FPT!B:GP,67,0)</f>
        <v>0</v>
      </c>
      <c r="GS13" t="str">
        <f t="shared" si="68"/>
        <v/>
      </c>
      <c r="GT13" s="275">
        <f>VLOOKUP(C13,MOVI!C:DT,68,0)</f>
        <v>0</v>
      </c>
      <c r="GU13" s="275">
        <f>VLOOKUP(C13,FPT!B:GS,68,0)</f>
        <v>0</v>
      </c>
      <c r="GV13" t="str">
        <f t="shared" si="69"/>
        <v/>
      </c>
      <c r="GW13" s="275">
        <f>VLOOKUP(C13,MOVI!C:DT,69,0)</f>
        <v>0</v>
      </c>
      <c r="GX13" s="275">
        <f>VLOOKUP(C13,FPT!B:GV,69,0)</f>
        <v>0</v>
      </c>
      <c r="GY13" t="str">
        <f t="shared" si="70"/>
        <v/>
      </c>
      <c r="GZ13" s="275">
        <f>VLOOKUP(C13,MOVI!C:DT,70,0)</f>
        <v>0</v>
      </c>
      <c r="HA13" s="275">
        <f>VLOOKUP(C13,FPT!B:GY,70,0)</f>
        <v>0</v>
      </c>
      <c r="HB13" t="str">
        <f t="shared" si="71"/>
        <v/>
      </c>
      <c r="HC13" s="275">
        <f>VLOOKUP(C13,MOVI!C:DT,71,0)</f>
        <v>10000000</v>
      </c>
      <c r="HD13" s="275">
        <f>ROUND(VLOOKUP(C13,FPT!B:HB,71,0),0)</f>
        <v>10000000</v>
      </c>
      <c r="HE13" t="str">
        <f t="shared" si="72"/>
        <v/>
      </c>
      <c r="HF13" s="275">
        <f>ROUND(VLOOKUP(C13,MOVI!C:DT,72,0),0)</f>
        <v>0</v>
      </c>
      <c r="HG13" s="275">
        <f>ROUND(VLOOKUP(C13,FPT!B:HE,72,0),0)</f>
        <v>0</v>
      </c>
      <c r="HH13" t="str">
        <f t="shared" si="73"/>
        <v/>
      </c>
      <c r="HI13" s="275">
        <f>VLOOKUP(C13,MOVI!C:DT,73,0)</f>
        <v>0</v>
      </c>
      <c r="HJ13" s="275">
        <f>VLOOKUP(C13,FPT!B:HH,73,0)</f>
        <v>0</v>
      </c>
      <c r="HK13" t="str">
        <f t="shared" si="74"/>
        <v/>
      </c>
      <c r="HL13" s="275">
        <f>VLOOKUP(C13,MOVI!C:DT,74,0)</f>
        <v>0</v>
      </c>
      <c r="HM13" s="275">
        <f>VLOOKUP(C13,FPT!B:HK,74,0)</f>
        <v>0</v>
      </c>
      <c r="HN13" t="str">
        <f t="shared" si="75"/>
        <v/>
      </c>
      <c r="HO13" s="275">
        <f>VLOOKUP(C13,MOVI!C:DT,75,0)</f>
        <v>11000000</v>
      </c>
      <c r="HP13" s="275">
        <f>VLOOKUP(C13,FPT!B:HN,75,0)</f>
        <v>11000000</v>
      </c>
      <c r="HQ13" t="str">
        <f t="shared" si="76"/>
        <v/>
      </c>
      <c r="HR13" s="275">
        <f>VLOOKUP(C13,MOVI!C:DT,76,0)</f>
        <v>1</v>
      </c>
      <c r="HS13" s="275">
        <f>VLOOKUP(C13,FPT!B:HQ,76,0)</f>
        <v>1</v>
      </c>
      <c r="HT13" t="str">
        <f t="shared" si="77"/>
        <v/>
      </c>
      <c r="HU13" s="275">
        <f>VLOOKUP(C13,MOVI!C:DT,77,0)</f>
        <v>4400000</v>
      </c>
      <c r="HV13" s="275">
        <f>VLOOKUP(C13,FPT!B:HT,77,0)</f>
        <v>4400000</v>
      </c>
      <c r="HW13" t="str">
        <f t="shared" si="78"/>
        <v/>
      </c>
      <c r="HX13" s="274">
        <f>VLOOKUP(C13,MOVI!C:CB,78,0)</f>
        <v>800000</v>
      </c>
      <c r="HY13" s="261">
        <f>VLOOKUP(C13,FPT!$B:$CA,78,0)</f>
        <v>800000</v>
      </c>
      <c r="HZ13" t="str">
        <f t="shared" si="79"/>
        <v/>
      </c>
      <c r="IA13" s="275">
        <f>VLOOKUP(C13,MOVI!C:CD,79,0)</f>
        <v>100000</v>
      </c>
      <c r="IB13" s="275">
        <f>VLOOKUP(C13,FPT!B:HZ,79,0)</f>
        <v>100000</v>
      </c>
      <c r="IC13" t="str">
        <f t="shared" si="80"/>
        <v/>
      </c>
      <c r="ID13" s="275">
        <f>VLOOKUP(C13,MOVI!C:CD,80,0)</f>
        <v>150000</v>
      </c>
      <c r="IE13" s="275">
        <f>VLOOKUP(C13,FPT!B:IC,80,0)</f>
        <v>150000</v>
      </c>
      <c r="IF13" t="str">
        <f t="shared" si="81"/>
        <v/>
      </c>
      <c r="IG13" s="275">
        <f>VLOOKUP(C13,MOVI!C:DT,81,0)</f>
        <v>0</v>
      </c>
      <c r="IH13" s="275">
        <f>VLOOKUP(C13,FPT!B:IF,81,0)</f>
        <v>0</v>
      </c>
      <c r="II13" t="str">
        <f t="shared" si="82"/>
        <v/>
      </c>
      <c r="IJ13" s="275">
        <f>VLOOKUP(C13,MOVI!C:DT,82,0)</f>
        <v>1050000</v>
      </c>
      <c r="IK13" s="275">
        <f>VLOOKUP(C13,FPT!B:II,82,0)</f>
        <v>1050000</v>
      </c>
      <c r="IL13" t="str">
        <f t="shared" si="83"/>
        <v/>
      </c>
      <c r="IM13" s="275">
        <f>ROUND(VLOOKUP(C13,MOVI!C:DT,83,0),0)</f>
        <v>16450000</v>
      </c>
      <c r="IN13" s="275">
        <f>ROUND(VLOOKUP(C13,FPT!B:IL,83,0),0)</f>
        <v>16450000</v>
      </c>
      <c r="IO13" t="str">
        <f t="shared" si="84"/>
        <v/>
      </c>
      <c r="IP13" s="275">
        <f>VLOOKUP(C13,MOVI!C:DT,84,0)</f>
        <v>0</v>
      </c>
      <c r="IQ13" s="275">
        <f>VLOOKUP(C13,FPT!B:IO,84,0)</f>
        <v>0</v>
      </c>
      <c r="IR13" t="str">
        <f t="shared" si="85"/>
        <v/>
      </c>
      <c r="IS13" s="275">
        <f>ROUND(VLOOKUP(C13,MOVI!C:DT,85,0),0)</f>
        <v>0</v>
      </c>
      <c r="IT13" s="275">
        <f>ROUND(VLOOKUP(C13,FPT!B:IR,85,0),0)</f>
        <v>0</v>
      </c>
      <c r="IU13" t="str">
        <f t="shared" si="86"/>
        <v/>
      </c>
      <c r="IV13" s="275">
        <f>VLOOKUP(C13,MOVI!C:DT,86,0)</f>
        <v>0</v>
      </c>
      <c r="IW13" s="275">
        <f>VLOOKUP(C13,FPT!B:IU,86,0)</f>
        <v>0</v>
      </c>
      <c r="IX13" t="str">
        <f t="shared" si="87"/>
        <v/>
      </c>
      <c r="IY13" s="275">
        <f>ROUND(VLOOKUP(C13,MOVI!C:DT,87,0),0)</f>
        <v>0</v>
      </c>
      <c r="IZ13" s="275">
        <f>ROUND(VLOOKUP(C13,FPT!B:IX,87,0),0)</f>
        <v>0</v>
      </c>
      <c r="JA13" t="str">
        <f t="shared" si="88"/>
        <v/>
      </c>
      <c r="JB13" s="275">
        <f>VLOOKUP(C13,MOVI!C:DT,88,0)</f>
        <v>0</v>
      </c>
      <c r="JC13" s="275">
        <f>VLOOKUP(C13,FPT!B:JA,88,0)</f>
        <v>0</v>
      </c>
      <c r="JD13" t="str">
        <f t="shared" si="89"/>
        <v/>
      </c>
      <c r="JE13" s="275">
        <f>VLOOKUP(C13,MOVI!C:DT,89,0)</f>
        <v>100000</v>
      </c>
      <c r="JF13" s="275">
        <f>VLOOKUP(C13,FPT!B:JD,89,0)</f>
        <v>100000</v>
      </c>
      <c r="JG13" t="str">
        <f t="shared" si="90"/>
        <v/>
      </c>
      <c r="JH13" s="275">
        <f>VLOOKUP(C13,MOVI!C:DT,90,0)</f>
        <v>0</v>
      </c>
      <c r="JI13" s="275">
        <f>VLOOKUP(C13,FPT!B:JG,90,0)</f>
        <v>0</v>
      </c>
      <c r="JJ13" t="str">
        <f t="shared" si="91"/>
        <v/>
      </c>
      <c r="JK13" s="275">
        <f>VLOOKUP(C13,MOVI!C:DT,91,0)</f>
        <v>0</v>
      </c>
      <c r="JL13" s="275">
        <f>VLOOKUP(C13,FPT!B:JJ,91,0)</f>
        <v>0</v>
      </c>
      <c r="JM13" t="str">
        <f t="shared" si="92"/>
        <v/>
      </c>
      <c r="JN13" s="275">
        <f>VLOOKUP(C13,MOVI!C:DT,92,0)</f>
        <v>174000</v>
      </c>
      <c r="JO13" s="275">
        <f>VLOOKUP(C13,FPT!B:JM,92,0)</f>
        <v>174000</v>
      </c>
      <c r="JP13" t="str">
        <f t="shared" si="93"/>
        <v/>
      </c>
      <c r="JQ13" s="275">
        <f>VLOOKUP(C13,MOVI!C:DT,93,0)</f>
        <v>0</v>
      </c>
      <c r="JR13" s="275">
        <f>VLOOKUP(C13,FPT!B:JP,93,0)</f>
        <v>0</v>
      </c>
      <c r="JS13" t="str">
        <f t="shared" si="94"/>
        <v/>
      </c>
      <c r="JT13" s="275">
        <f>VLOOKUP(C13,MOVI!C:DT,94,0)</f>
        <v>274000</v>
      </c>
      <c r="JU13" s="275">
        <f>VLOOKUP(C13,FPT!B:JS,94,0)</f>
        <v>274000</v>
      </c>
      <c r="JV13" t="str">
        <f t="shared" si="95"/>
        <v/>
      </c>
      <c r="JW13" s="275">
        <f>VLOOKUP(C13,MOVI!C:DT,95,0)</f>
        <v>8676000</v>
      </c>
      <c r="JX13" s="275">
        <f>VLOOKUP(C13,FPT!B:JV,95,0)</f>
        <v>8676000</v>
      </c>
      <c r="JY13" t="str">
        <f t="shared" si="96"/>
        <v/>
      </c>
      <c r="JZ13" s="275">
        <f>VLOOKUP(C13,MOVI!C:DT,96,0)</f>
        <v>0</v>
      </c>
      <c r="KA13" s="275">
        <f>VLOOKUP(C13,FPT!B:JY,96,0)</f>
        <v>0</v>
      </c>
      <c r="KB13" t="str">
        <f t="shared" si="97"/>
        <v/>
      </c>
      <c r="KC13" s="275">
        <f>VLOOKUP(C13,MOVI!C:DT,97,0)</f>
        <v>8676000</v>
      </c>
      <c r="KD13" s="275">
        <f>VLOOKUP(C13,FPT!B:KB,97,0)</f>
        <v>8676000</v>
      </c>
      <c r="KE13" t="str">
        <f t="shared" si="98"/>
        <v/>
      </c>
      <c r="KF13" s="275">
        <f>VLOOKUP(C13,MOVI!C:DT,98,0)</f>
        <v>1700000.0000000002</v>
      </c>
      <c r="KG13" s="275">
        <f>VLOOKUP(C13,FPT!B:KE,98,0)</f>
        <v>1700000</v>
      </c>
      <c r="KH13" t="str">
        <f t="shared" si="99"/>
        <v/>
      </c>
      <c r="KI13" s="275">
        <f>VLOOKUP(C13,MOVI!C:DT,99,0)</f>
        <v>0</v>
      </c>
      <c r="KJ13" s="275">
        <f>VLOOKUP(C13,FPT!B:KH,99,0)</f>
        <v>0</v>
      </c>
      <c r="KK13" t="str">
        <f t="shared" si="100"/>
        <v/>
      </c>
      <c r="KL13" s="275">
        <f>VLOOKUP(C13,MOVI!C:DT,100,0)</f>
        <v>300000</v>
      </c>
      <c r="KM13" s="275">
        <f>VLOOKUP(C13,FPT!B:KK,100,0)</f>
        <v>300000</v>
      </c>
      <c r="KN13" t="str">
        <f t="shared" si="101"/>
        <v/>
      </c>
      <c r="KO13" s="275">
        <f>VLOOKUP(C13,MOVI!C:DT,101,0)</f>
        <v>0</v>
      </c>
      <c r="KP13" s="275">
        <f>VLOOKUP(C13,FPT!B:KN,101,0)</f>
        <v>0</v>
      </c>
      <c r="KQ13" t="str">
        <f t="shared" si="102"/>
        <v/>
      </c>
      <c r="KR13" s="275">
        <f>VLOOKUP(C13,MOVI!C:DT,102,0)</f>
        <v>0</v>
      </c>
      <c r="KS13" s="275">
        <f>VLOOKUP(C13,FPT!B:KQ,102,0)</f>
        <v>0</v>
      </c>
      <c r="KT13" t="str">
        <f t="shared" si="103"/>
        <v/>
      </c>
      <c r="KU13" s="275">
        <f>VLOOKUP(C13,MOVI!C:DT,103,0)</f>
        <v>2000000.0000000002</v>
      </c>
      <c r="KV13" s="275">
        <f>VLOOKUP(C13,FPT!B:KT,103,0)</f>
        <v>2000000</v>
      </c>
      <c r="KW13" t="str">
        <f t="shared" si="104"/>
        <v/>
      </c>
      <c r="KX13" s="275">
        <f>VLOOKUP(C13,MOVI!C:DT,104,0)</f>
        <v>3050000</v>
      </c>
      <c r="KY13" s="275">
        <f>VLOOKUP(C13,FPT!B:KW,104,0)</f>
        <v>3050000</v>
      </c>
      <c r="KZ13" t="str">
        <f t="shared" si="105"/>
        <v/>
      </c>
      <c r="LA13" s="275">
        <f>VLOOKUP(C13,MOVI!C:DT,105,0)</f>
        <v>200000</v>
      </c>
      <c r="LB13" s="275">
        <f>VLOOKUP(C13,FPT!B:KZ,105,0)</f>
        <v>200000</v>
      </c>
      <c r="LC13" t="str">
        <f t="shared" si="106"/>
        <v/>
      </c>
      <c r="LD13" s="275">
        <f>VLOOKUP(C13,MOVI!C:DT,106,0)</f>
        <v>12200000</v>
      </c>
      <c r="LE13" s="275">
        <f>VLOOKUP(C13,FPT!B:LC,106,0)</f>
        <v>12200000</v>
      </c>
      <c r="LF13" t="str">
        <f t="shared" si="107"/>
        <v/>
      </c>
      <c r="LG13" s="273">
        <f>VLOOKUP(C13,MOVI!C:DT,107,0)</f>
        <v>0</v>
      </c>
      <c r="LH13" s="273">
        <f>VLOOKUP(C13,FPT!B:LF,107,0)</f>
        <v>0</v>
      </c>
      <c r="LI13" t="str">
        <f t="shared" si="108"/>
        <v/>
      </c>
      <c r="LJ13" t="str">
        <f>VLOOKUP(C13,MOVI!C:DV,108,0)</f>
        <v>Việt PhúSouthFinance</v>
      </c>
      <c r="LK13" s="252" t="str">
        <f>VLOOKUP(C13,FPT!B:LI,108,0)</f>
        <v>Việt PhúSouthFinance</v>
      </c>
      <c r="LL13" t="str">
        <f t="shared" si="109"/>
        <v/>
      </c>
      <c r="LM13" s="275">
        <f>ROUND(VLOOKUP(C13,MOVI!C:DV,109,0),0)</f>
        <v>833333</v>
      </c>
      <c r="LN13" s="275">
        <f>ROUND(VLOOKUP(C13,FPT!B:LL,109,0),0)</f>
        <v>833333</v>
      </c>
      <c r="LO13" t="str">
        <f t="shared" si="110"/>
        <v/>
      </c>
      <c r="LP13" t="str">
        <f>VLOOKUP(C13,MOVI!C:DV,110,0)</f>
        <v>HO</v>
      </c>
      <c r="LQ13" s="247" t="str">
        <f>VLOOKUP(C13,FPT!B:LO,110,0)</f>
        <v>HO</v>
      </c>
      <c r="LR13" t="str">
        <f t="shared" si="111"/>
        <v/>
      </c>
      <c r="LS13">
        <f>MOVI!DI8</f>
        <v>18</v>
      </c>
      <c r="LV13">
        <f>MOVI!DJ8</f>
        <v>0</v>
      </c>
      <c r="LW13">
        <f>MOVI!DK8</f>
        <v>0</v>
      </c>
      <c r="LX13" t="str">
        <f>MOVI!DL8</f>
        <v>x</v>
      </c>
      <c r="LY13">
        <f>MOVI!DM8</f>
        <v>0</v>
      </c>
      <c r="LZ13">
        <f>MOVI!DN8</f>
        <v>100000</v>
      </c>
      <c r="MA13">
        <f>MOVI!DO8</f>
        <v>0</v>
      </c>
      <c r="MB13" t="str">
        <f>MOVI!DP8</f>
        <v/>
      </c>
      <c r="MC13">
        <f>MOVI!DQ8</f>
        <v>0</v>
      </c>
      <c r="MD13">
        <f>MOVI!DR8</f>
        <v>0</v>
      </c>
      <c r="ME13" t="str">
        <f>VLOOKUP(C13,MOVI!C:DV,121,0)</f>
        <v/>
      </c>
      <c r="MF13" s="252"/>
      <c r="MG13" t="str">
        <f t="shared" si="112"/>
        <v/>
      </c>
      <c r="MH13" t="str">
        <f>VLOOKUP(C13,MOVI!C:DT,122,0)</f>
        <v>Việt PhúSouth</v>
      </c>
      <c r="MI13" s="252" t="str">
        <f>VLOOKUP(C13,FPT!B:DS,112,0)</f>
        <v>Việt PhúSouth</v>
      </c>
      <c r="MJ13" t="str">
        <f t="shared" si="113"/>
        <v/>
      </c>
    </row>
    <row r="14" spans="1:348" x14ac:dyDescent="0.25">
      <c r="A14">
        <v>6</v>
      </c>
      <c r="B14" s="48">
        <v>4767</v>
      </c>
      <c r="C14" s="271" t="s">
        <v>795</v>
      </c>
      <c r="D14" t="str">
        <f>VLOOKUP(C14,MOVI!C:D,2,0)</f>
        <v>Hoàng Thị Minh Châu</v>
      </c>
      <c r="E14" t="str">
        <f>VLOOKUP(C14,FPT!B:C,2,0)</f>
        <v>Hoàng Thị Minh Châu</v>
      </c>
      <c r="F14" t="str">
        <f t="shared" si="4"/>
        <v/>
      </c>
      <c r="G14" t="str">
        <f>VLOOKUP(C14,MOVI!C:E,3,0)</f>
        <v>Finance</v>
      </c>
      <c r="H14" t="str">
        <f>VLOOKUP(C14,FPT!B:F,3,0)</f>
        <v>Finance</v>
      </c>
      <c r="I14" t="str">
        <f t="shared" si="5"/>
        <v/>
      </c>
      <c r="J14" t="str">
        <f>VLOOKUP(C14,MOVI!C:H,4,0)</f>
        <v>Planning &amp; Analysis</v>
      </c>
      <c r="K14" t="str">
        <f>VLOOKUP(C14,FPT!B:I,4,0)</f>
        <v>Planning &amp; Analysis</v>
      </c>
      <c r="L14" t="str">
        <f t="shared" si="6"/>
        <v/>
      </c>
      <c r="M14" t="str">
        <f>VLOOKUP(C14,MOVI!C:DT,5,0)</f>
        <v>HOD</v>
      </c>
      <c r="N14" t="str">
        <f>VLOOKUP(C14,FPT!B:L,5,0)</f>
        <v>HOD</v>
      </c>
      <c r="O14" t="str">
        <f t="shared" si="7"/>
        <v/>
      </c>
      <c r="P14" t="str">
        <f>VLOOKUP(C14,MOVI!C:DT,6,0)</f>
        <v>Head of Finance</v>
      </c>
      <c r="Q14" t="str">
        <f>VLOOKUP(C14,FPT!B:O,6,0)</f>
        <v>Head of Finance</v>
      </c>
      <c r="R14" t="str">
        <f t="shared" si="8"/>
        <v/>
      </c>
      <c r="S14" t="str">
        <f>VLOOKUP(C14,MOVI!C:DT,7,0)</f>
        <v>South</v>
      </c>
      <c r="T14" t="str">
        <f>VLOOKUP(C14,FPT!B:R,7,0)</f>
        <v>South</v>
      </c>
      <c r="U14" t="str">
        <f t="shared" si="9"/>
        <v/>
      </c>
      <c r="V14" t="str">
        <f>VLOOKUP(C14,MOVI!C:DT,8,0)</f>
        <v>Việt Phú</v>
      </c>
      <c r="W14" t="str">
        <f>VLOOKUP(C14,FPT!B:U,8,0)</f>
        <v>Việt Phú</v>
      </c>
      <c r="X14" t="str">
        <f t="shared" si="10"/>
        <v/>
      </c>
      <c r="Y14" t="str">
        <f>VLOOKUP(C14,MOVI!C:DT,9,0)</f>
        <v>Full-time</v>
      </c>
      <c r="Z14" t="str">
        <f>VLOOKUP(C14,FPT!B:X,9,0)</f>
        <v>Full-time</v>
      </c>
      <c r="AA14" t="str">
        <f t="shared" si="11"/>
        <v/>
      </c>
      <c r="AB14" t="str">
        <f>VLOOKUP(C14,MOVI!C:DT,10,0)</f>
        <v>Maternity</v>
      </c>
      <c r="AC14" t="str">
        <f>VLOOKUP(C14,FPT!B:AA,10,0)</f>
        <v>Maternity</v>
      </c>
      <c r="AD14" t="str">
        <f t="shared" si="12"/>
        <v/>
      </c>
      <c r="AE14" s="247">
        <f>VLOOKUP(C14,MOVI!C:DT,11,0)</f>
        <v>43314</v>
      </c>
      <c r="AF14" s="247">
        <f>VLOOKUP(C14,FPT!B:AD,11,0)</f>
        <v>43314</v>
      </c>
      <c r="AG14" t="str">
        <f t="shared" si="13"/>
        <v/>
      </c>
      <c r="AH14" s="260" t="str">
        <f>VLOOKUP(C14,MOVI!C:DT,12,0)</f>
        <v>15/09/2021 - 14/03/2022</v>
      </c>
      <c r="AI14" s="260" t="str">
        <f>VLOOKUP(C14,FPT!B:AD,12,0)</f>
        <v>15/09/2021 - 14/03/2022</v>
      </c>
      <c r="AJ14" t="str">
        <f t="shared" si="14"/>
        <v/>
      </c>
      <c r="AK14">
        <f>VLOOKUP(C14,MOVI!C:DT,13,0)</f>
        <v>0</v>
      </c>
      <c r="AL14" s="247">
        <f>VLOOKUP(C14,FPT!B:AJ,13,0)</f>
        <v>0</v>
      </c>
      <c r="AM14" t="str">
        <f t="shared" si="114"/>
        <v/>
      </c>
      <c r="AN14" s="247">
        <f>VLOOKUP(C14,MOVI!C:DT,14,0)</f>
        <v>0</v>
      </c>
      <c r="AO14" s="247">
        <f>VLOOKUP(C14,FPT!B:AM,14,0)</f>
        <v>0</v>
      </c>
      <c r="AP14" t="str">
        <f t="shared" si="15"/>
        <v/>
      </c>
      <c r="AQ14" t="str">
        <f>VLOOKUP(C14,MOVI!C:DT,15,0)</f>
        <v>LC</v>
      </c>
      <c r="AR14" s="247" t="str">
        <f>VLOOKUP(C14,FPT!B:AP,15,0)</f>
        <v>LC</v>
      </c>
      <c r="AS14" t="str">
        <f t="shared" si="16"/>
        <v/>
      </c>
      <c r="AT14" s="282" t="str">
        <f>VLOOKUP(C14,MOVI!C:DT,16,0)</f>
        <v>LTTP</v>
      </c>
      <c r="AU14" s="247" t="str">
        <f>VLOOKUP(C14,FPT!B:AS,16,0)</f>
        <v>LTTP</v>
      </c>
      <c r="AV14" t="str">
        <f t="shared" si="17"/>
        <v/>
      </c>
      <c r="AW14" t="str">
        <f>VLOOKUP(C14,MOVI!C:DT,17,0)</f>
        <v>L</v>
      </c>
      <c r="AX14" s="247" t="str">
        <f>VLOOKUP(C14,FPT!B:AV,17,0)</f>
        <v>L</v>
      </c>
      <c r="AY14" t="str">
        <f t="shared" si="18"/>
        <v/>
      </c>
      <c r="AZ14">
        <f>VLOOKUP(C14,MOVI!C:DT,18,0)</f>
        <v>0</v>
      </c>
      <c r="BA14" s="247">
        <f>VLOOKUP(C14,FPT!B:AY,18,0)</f>
        <v>0</v>
      </c>
      <c r="BB14" t="str">
        <f t="shared" si="19"/>
        <v/>
      </c>
      <c r="BC14" s="275">
        <f>VLOOKUP(C14,MOVI!C:DT,19,0)</f>
        <v>80000000</v>
      </c>
      <c r="BD14" s="275">
        <f>VLOOKUP(C14,FPT!B:BB,19,0)</f>
        <v>80000000</v>
      </c>
      <c r="BE14" t="str">
        <f t="shared" si="20"/>
        <v/>
      </c>
      <c r="BF14">
        <f>VLOOKUP(C14,MOVI!C:DT,20,0)</f>
        <v>0</v>
      </c>
      <c r="BG14" s="252">
        <f>VLOOKUP(C14,FPT!B:BE,20,0)</f>
        <v>0</v>
      </c>
      <c r="BH14" t="str">
        <f t="shared" si="21"/>
        <v/>
      </c>
      <c r="BI14" s="275">
        <f>VLOOKUP(C14,MOVI!C:DT,21,0)</f>
        <v>80000000</v>
      </c>
      <c r="BJ14" s="275">
        <f>VLOOKUP(C14,FPT!B:BH,21,0)</f>
        <v>80000000</v>
      </c>
      <c r="BK14" t="str">
        <f t="shared" si="22"/>
        <v/>
      </c>
      <c r="BL14" s="275">
        <f>VLOOKUP(C14,MOVI!C:DT,22,0)</f>
        <v>0</v>
      </c>
      <c r="BM14" s="275">
        <f>VLOOKUP(C14,FPT!B:BK,22,0)</f>
        <v>0</v>
      </c>
      <c r="BN14" t="str">
        <f t="shared" si="23"/>
        <v/>
      </c>
      <c r="BO14" s="275">
        <f>VLOOKUP(C14,MOVI!C:DT,23,0)</f>
        <v>0</v>
      </c>
      <c r="BP14" s="275">
        <f>VLOOKUP(C14,FPT!B:BN,23,0)</f>
        <v>0</v>
      </c>
      <c r="BQ14" t="str">
        <f t="shared" si="24"/>
        <v/>
      </c>
      <c r="BR14" s="275">
        <f>VLOOKUP(C14,MOVI!C:DT,24,0)</f>
        <v>0</v>
      </c>
      <c r="BS14" s="275">
        <f>VLOOKUP(C14,FPT!B:BQ,24,0)</f>
        <v>0</v>
      </c>
      <c r="BT14" t="str">
        <f t="shared" si="25"/>
        <v/>
      </c>
      <c r="BU14" s="275">
        <f>VLOOKUP(C14,MOVI!C:DT,25,0)</f>
        <v>0</v>
      </c>
      <c r="BV14" s="275">
        <f>VLOOKUP(C14,FPT!B:BT,25,0)</f>
        <v>0</v>
      </c>
      <c r="BW14" t="str">
        <f t="shared" si="26"/>
        <v/>
      </c>
      <c r="BX14" s="275">
        <f>VLOOKUP(C14,MOVI!C:DT,26,0)</f>
        <v>0</v>
      </c>
      <c r="BY14" s="275">
        <f>VLOOKUP(C14,FPT!B:BW,26,0)</f>
        <v>0</v>
      </c>
      <c r="BZ14" t="str">
        <f t="shared" si="27"/>
        <v/>
      </c>
      <c r="CA14" s="275">
        <f>VLOOKUP(C14,MOVI!C:DT,27,0)</f>
        <v>0</v>
      </c>
      <c r="CB14" s="275">
        <f>VLOOKUP(C14,FPT!B:BZ,27,0)</f>
        <v>0</v>
      </c>
      <c r="CC14" t="str">
        <f t="shared" si="28"/>
        <v/>
      </c>
      <c r="CD14" s="275">
        <f>VLOOKUP(C14,MOVI!C:DT,28,0)</f>
        <v>0</v>
      </c>
      <c r="CE14" s="275">
        <f>VLOOKUP(C14,FPT!B:CC,28,0)</f>
        <v>0</v>
      </c>
      <c r="CF14" t="str">
        <f t="shared" si="29"/>
        <v/>
      </c>
      <c r="CG14" t="str">
        <f>VLOOKUP(C14,MOVI!C:DT,29,0)</f>
        <v>TB, CN</v>
      </c>
      <c r="CH14" s="252" t="str">
        <f>VLOOKUP(C14,FPT!B:CF,29,0)</f>
        <v>TB, CN</v>
      </c>
      <c r="CI14" t="str">
        <f t="shared" si="30"/>
        <v/>
      </c>
      <c r="CJ14">
        <f>VLOOKUP(C14,MOVI!C:DT,30,0)</f>
        <v>21</v>
      </c>
      <c r="CK14" s="252">
        <f>VLOOKUP(C14,FPT!B:CI,30,0)</f>
        <v>21</v>
      </c>
      <c r="CL14" t="str">
        <f t="shared" si="31"/>
        <v/>
      </c>
      <c r="CM14">
        <f>VLOOKUP(C14,MOVI!C:DT,31,0)</f>
        <v>0</v>
      </c>
      <c r="CN14" s="252">
        <f>VLOOKUP(C14,FPT!B:CL,31,0)</f>
        <v>0</v>
      </c>
      <c r="CO14" t="str">
        <f t="shared" si="32"/>
        <v/>
      </c>
      <c r="CP14" s="275">
        <f>VLOOKUP(C14,MOVI!C:DT,32,0)</f>
        <v>0</v>
      </c>
      <c r="CQ14" s="275">
        <f>VLOOKUP(C14,FPT!B:CO,32,0)</f>
        <v>0</v>
      </c>
      <c r="CR14" t="str">
        <f t="shared" si="33"/>
        <v/>
      </c>
      <c r="CS14" s="275">
        <f>VLOOKUP(C14,MOVI!C:DT,33,0)</f>
        <v>0</v>
      </c>
      <c r="CT14" s="275">
        <f>VLOOKUP(C14,FPT!B:CR,33,0)</f>
        <v>0</v>
      </c>
      <c r="CU14" t="str">
        <f t="shared" si="34"/>
        <v/>
      </c>
      <c r="CV14" s="275">
        <f>VLOOKUP(C14,MOVI!C:DT,34,0)</f>
        <v>0</v>
      </c>
      <c r="CW14" s="275">
        <f>VLOOKUP(C14,FPT!B:CU,34,0)</f>
        <v>0</v>
      </c>
      <c r="CX14" t="str">
        <f t="shared" si="35"/>
        <v/>
      </c>
      <c r="CY14" s="275">
        <f>VLOOKUP(C14,MOVI!C:DT,35,0)</f>
        <v>0</v>
      </c>
      <c r="CZ14" s="275">
        <f>VLOOKUP(C14,FPT!B:CX,35,0)</f>
        <v>0</v>
      </c>
      <c r="DA14" t="str">
        <f t="shared" si="36"/>
        <v/>
      </c>
      <c r="DB14" s="275">
        <f>VLOOKUP(C14,MOVI!C:DT,36,0)</f>
        <v>0</v>
      </c>
      <c r="DC14" s="275">
        <f>VLOOKUP(C14,FPT!B:DA,36,0)</f>
        <v>0</v>
      </c>
      <c r="DD14" t="str">
        <f t="shared" si="37"/>
        <v/>
      </c>
      <c r="DE14" s="275">
        <f>VLOOKUP(C14,MOVI!C:DT,37,0)</f>
        <v>0</v>
      </c>
      <c r="DF14" s="275">
        <f>VLOOKUP(C14,FPT!B:DD,37,0)</f>
        <v>0</v>
      </c>
      <c r="DG14" t="str">
        <f t="shared" si="38"/>
        <v/>
      </c>
      <c r="DH14" s="275">
        <f>VLOOKUP(C14,MOVI!C:DT,38,0)</f>
        <v>0</v>
      </c>
      <c r="DI14" s="275">
        <f>VLOOKUP(C14,FPT!B:DG,38,0)</f>
        <v>0</v>
      </c>
      <c r="DJ14" t="str">
        <f t="shared" si="39"/>
        <v/>
      </c>
      <c r="DK14" s="275">
        <f>VLOOKUP(C14,MOVI!C:DT,39,0)</f>
        <v>0</v>
      </c>
      <c r="DL14" s="275">
        <f>VLOOKUP(C14,FPT!B:DJ,39,0)</f>
        <v>0</v>
      </c>
      <c r="DM14" t="str">
        <f t="shared" si="40"/>
        <v/>
      </c>
      <c r="DN14" s="275">
        <f>VLOOKUP(C14,MOVI!C:DT,40,0)</f>
        <v>0</v>
      </c>
      <c r="DO14" s="275">
        <f>VLOOKUP(C14,FPT!B:DM,40,0)</f>
        <v>0</v>
      </c>
      <c r="DP14" t="str">
        <f t="shared" si="41"/>
        <v/>
      </c>
      <c r="DQ14" s="275">
        <f>VLOOKUP(C14,MOVI!C:DT,41,0)</f>
        <v>0</v>
      </c>
      <c r="DR14" s="275">
        <f>VLOOKUP(C14,FPT!B:DP,41,0)</f>
        <v>0</v>
      </c>
      <c r="DS14" t="str">
        <f t="shared" si="42"/>
        <v/>
      </c>
      <c r="DT14" s="275">
        <f>VLOOKUP(C14,MOVI!C:DT,42,0)</f>
        <v>0</v>
      </c>
      <c r="DU14" s="275">
        <f>ROUND(VLOOKUP(C14,FPT!B:DS,42,0),0)</f>
        <v>0</v>
      </c>
      <c r="DV14" t="str">
        <f t="shared" si="43"/>
        <v/>
      </c>
      <c r="DW14" s="275">
        <f>VLOOKUP(C14,MOVI!C:DT,43,0)</f>
        <v>0</v>
      </c>
      <c r="DX14" s="275">
        <f>VLOOKUP(C14,FPT!B:DV,43,0)</f>
        <v>0</v>
      </c>
      <c r="DY14" t="str">
        <f t="shared" si="44"/>
        <v/>
      </c>
      <c r="DZ14" s="275">
        <f>VLOOKUP(C14,MOVI!C:DT,44,0)</f>
        <v>0</v>
      </c>
      <c r="EA14" s="275">
        <f>VLOOKUP(C14,FPT!B:DY,44,0)</f>
        <v>0</v>
      </c>
      <c r="EB14" t="str">
        <f t="shared" si="45"/>
        <v/>
      </c>
      <c r="EC14" s="275">
        <f>VLOOKUP(C14,MOVI!C:DT,45,0)</f>
        <v>0</v>
      </c>
      <c r="ED14" s="275">
        <f>ROUND(VLOOKUP(C14,FPT!B:EB,45,0),0)</f>
        <v>0</v>
      </c>
      <c r="EE14" t="str">
        <f t="shared" si="46"/>
        <v/>
      </c>
      <c r="EF14" s="275">
        <f>VLOOKUP(C14,MOVI!C:DT,46,0)</f>
        <v>0</v>
      </c>
      <c r="EG14" s="275">
        <f>VLOOKUP(C14,FPT!B:EE,46,0)</f>
        <v>0</v>
      </c>
      <c r="EH14" t="str">
        <f t="shared" si="47"/>
        <v/>
      </c>
      <c r="EI14" s="275">
        <f>VLOOKUP(C14,MOVI!C:DT,47,0)</f>
        <v>0</v>
      </c>
      <c r="EJ14" s="275">
        <f>VLOOKUP(C14,FPT!B:EH,47,0)</f>
        <v>0</v>
      </c>
      <c r="EK14" t="str">
        <f t="shared" si="48"/>
        <v/>
      </c>
      <c r="EL14" s="275">
        <f>VLOOKUP(C14,MOVI!C:DT,48,0)</f>
        <v>0</v>
      </c>
      <c r="EM14" s="275">
        <f>VLOOKUP(C14,FPT!B:EK,48,0)</f>
        <v>0</v>
      </c>
      <c r="EN14" t="str">
        <f t="shared" si="49"/>
        <v/>
      </c>
      <c r="EO14" s="275">
        <f>VLOOKUP(C14,MOVI!C:DT,49,0)</f>
        <v>0</v>
      </c>
      <c r="EP14" s="275">
        <f>VLOOKUP(C14,FPT!B:EN,49,0)</f>
        <v>0</v>
      </c>
      <c r="EQ14" t="str">
        <f t="shared" si="50"/>
        <v/>
      </c>
      <c r="ER14" s="275">
        <f>VLOOKUP(C14,MOVI!C:DT,50,0)</f>
        <v>0</v>
      </c>
      <c r="ES14" s="275">
        <f>VLOOKUP(C14,FPT!B:EQ,50,0)</f>
        <v>0</v>
      </c>
      <c r="ET14" t="str">
        <f t="shared" si="51"/>
        <v/>
      </c>
      <c r="EU14" s="275">
        <f>VLOOKUP(C14,MOVI!C:DT,51,0)</f>
        <v>0</v>
      </c>
      <c r="EV14" s="275">
        <f>VLOOKUP(C14,FPT!B:ET,51,0)</f>
        <v>0</v>
      </c>
      <c r="EW14" t="str">
        <f t="shared" si="52"/>
        <v/>
      </c>
      <c r="EX14" s="275">
        <f>VLOOKUP(C14,MOVI!C:DT,52,0)</f>
        <v>0</v>
      </c>
      <c r="EY14" s="275">
        <f>VLOOKUP(C14,FPT!B:EW,52,0)</f>
        <v>0</v>
      </c>
      <c r="EZ14" t="str">
        <f t="shared" si="53"/>
        <v/>
      </c>
      <c r="FA14" s="275">
        <f>VLOOKUP(C14,MOVI!C:DT,53,0)</f>
        <v>0</v>
      </c>
      <c r="FB14" s="275">
        <f>VLOOKUP(C14,FPT!B:EZ,53,0)</f>
        <v>0</v>
      </c>
      <c r="FC14" t="str">
        <f t="shared" si="54"/>
        <v/>
      </c>
      <c r="FD14" s="275">
        <f>VLOOKUP(C14,MOVI!C:DT,54,0)</f>
        <v>0</v>
      </c>
      <c r="FE14" s="275">
        <f>VLOOKUP(C14,FPT!B:FC,54,0)</f>
        <v>0</v>
      </c>
      <c r="FF14" t="str">
        <f t="shared" si="55"/>
        <v/>
      </c>
      <c r="FG14" s="275">
        <f>VLOOKUP(C14,MOVI!C:DT,55,0)</f>
        <v>0</v>
      </c>
      <c r="FH14" s="275">
        <f>VLOOKUP(C14,FPT!B:FF,55,0)</f>
        <v>0</v>
      </c>
      <c r="FI14" t="str">
        <f t="shared" si="56"/>
        <v/>
      </c>
      <c r="FJ14" s="275">
        <f>VLOOKUP(C14,MOVI!C:DT,56,0)</f>
        <v>0</v>
      </c>
      <c r="FK14" s="275">
        <f>VLOOKUP(C14,FPT!B:FI,56,0)</f>
        <v>0</v>
      </c>
      <c r="FL14" t="str">
        <f t="shared" si="57"/>
        <v/>
      </c>
      <c r="FM14" s="275">
        <f>VLOOKUP(C14,MOVI!C:DT,57,0)</f>
        <v>0</v>
      </c>
      <c r="FN14" s="275">
        <f>VLOOKUP(C14,FPT!B:FL,57,0)</f>
        <v>0</v>
      </c>
      <c r="FO14" t="str">
        <f t="shared" si="58"/>
        <v/>
      </c>
      <c r="FP14" s="275">
        <f>VLOOKUP(C14,MOVI!C:DT,58,0)</f>
        <v>0</v>
      </c>
      <c r="FQ14" s="275">
        <f>VLOOKUP(C14,FPT!B:FO,58,0)</f>
        <v>0</v>
      </c>
      <c r="FR14" t="str">
        <f t="shared" si="59"/>
        <v/>
      </c>
      <c r="FS14" s="275">
        <f>VLOOKUP(C14,MOVI!C:DT,59,0)</f>
        <v>0</v>
      </c>
      <c r="FT14" s="275">
        <f>VLOOKUP(C14,FPT!B:FR,59,0)</f>
        <v>0</v>
      </c>
      <c r="FU14" t="str">
        <f t="shared" si="60"/>
        <v/>
      </c>
      <c r="FV14" s="275">
        <f>VLOOKUP(C14,MOVI!C:DT,60,0)</f>
        <v>0</v>
      </c>
      <c r="FW14" s="275">
        <f>VLOOKUP(C14,FPT!B:FU,60,0)</f>
        <v>0</v>
      </c>
      <c r="FX14" t="str">
        <f t="shared" si="61"/>
        <v/>
      </c>
      <c r="FY14" s="275">
        <f>VLOOKUP(C14,MOVI!C:DT,61,0)</f>
        <v>0</v>
      </c>
      <c r="FZ14" s="275">
        <f>VLOOKUP(C14,FPT!B:FX,61,0)</f>
        <v>0</v>
      </c>
      <c r="GA14" t="str">
        <f t="shared" si="62"/>
        <v/>
      </c>
      <c r="GB14" s="275">
        <f>VLOOKUP(C14,MOVI!C:DT,62,0)</f>
        <v>0</v>
      </c>
      <c r="GC14" s="275">
        <f>VLOOKUP(C14,FPT!B:GA,62,0)</f>
        <v>0</v>
      </c>
      <c r="GD14" t="str">
        <f t="shared" si="63"/>
        <v/>
      </c>
      <c r="GE14" s="275">
        <f>VLOOKUP(C14,MOVI!C:DT,63,0)</f>
        <v>0</v>
      </c>
      <c r="GF14" s="275">
        <f>VLOOKUP(C14,FPT!B:GD,63,0)</f>
        <v>0</v>
      </c>
      <c r="GG14" t="str">
        <f t="shared" si="64"/>
        <v/>
      </c>
      <c r="GH14" s="275">
        <f>VLOOKUP(C14,MOVI!C:DT,64,0)</f>
        <v>0</v>
      </c>
      <c r="GI14" s="275">
        <f>VLOOKUP(C14,FPT!B:GG,64,0)</f>
        <v>0</v>
      </c>
      <c r="GJ14" t="str">
        <f t="shared" si="65"/>
        <v/>
      </c>
      <c r="GK14" s="275">
        <f>VLOOKUP(C14,MOVI!C:DT,65,0)</f>
        <v>0</v>
      </c>
      <c r="GL14" s="275">
        <f>VLOOKUP(C14,FPT!B:GJ,65,0)</f>
        <v>0</v>
      </c>
      <c r="GM14" t="str">
        <f t="shared" si="66"/>
        <v/>
      </c>
      <c r="GN14" s="275">
        <f>VLOOKUP(C14,MOVI!C:DT,66,0)</f>
        <v>0</v>
      </c>
      <c r="GO14" s="275">
        <f>VLOOKUP(C14,FPT!B:GM,66,0)</f>
        <v>0</v>
      </c>
      <c r="GP14" t="str">
        <f t="shared" si="67"/>
        <v/>
      </c>
      <c r="GQ14" s="275">
        <f>VLOOKUP(C14,MOVI!C:DT,67,0)</f>
        <v>0</v>
      </c>
      <c r="GR14" s="275">
        <f>VLOOKUP(C14,FPT!B:GP,67,0)</f>
        <v>0</v>
      </c>
      <c r="GS14" t="str">
        <f t="shared" si="68"/>
        <v/>
      </c>
      <c r="GT14" s="275">
        <f>VLOOKUP(C14,MOVI!C:DT,68,0)</f>
        <v>0</v>
      </c>
      <c r="GU14" s="275">
        <f>VLOOKUP(C14,FPT!B:GS,68,0)</f>
        <v>0</v>
      </c>
      <c r="GV14" t="str">
        <f t="shared" si="69"/>
        <v/>
      </c>
      <c r="GW14" s="275">
        <f>VLOOKUP(C14,MOVI!C:DT,69,0)</f>
        <v>0</v>
      </c>
      <c r="GX14" s="275">
        <f>VLOOKUP(C14,FPT!B:GV,69,0)</f>
        <v>0</v>
      </c>
      <c r="GY14" t="str">
        <f t="shared" si="70"/>
        <v/>
      </c>
      <c r="GZ14" s="275">
        <f>VLOOKUP(C14,MOVI!C:DT,70,0)</f>
        <v>0</v>
      </c>
      <c r="HA14" s="275">
        <f>VLOOKUP(C14,FPT!B:GY,70,0)</f>
        <v>0</v>
      </c>
      <c r="HB14" t="str">
        <f t="shared" si="71"/>
        <v/>
      </c>
      <c r="HC14" s="275">
        <f>VLOOKUP(C14,MOVI!C:DT,71,0)</f>
        <v>0</v>
      </c>
      <c r="HD14" s="275">
        <f>ROUND(VLOOKUP(C14,FPT!B:HB,71,0),0)</f>
        <v>0</v>
      </c>
      <c r="HE14" t="str">
        <f t="shared" si="72"/>
        <v/>
      </c>
      <c r="HF14" s="275">
        <f>ROUND(VLOOKUP(C14,MOVI!C:DT,72,0),0)</f>
        <v>0</v>
      </c>
      <c r="HG14" s="275">
        <f>ROUND(VLOOKUP(C14,FPT!B:HE,72,0),0)</f>
        <v>0</v>
      </c>
      <c r="HH14" t="str">
        <f t="shared" si="73"/>
        <v/>
      </c>
      <c r="HI14" s="275">
        <f>VLOOKUP(C14,MOVI!C:DT,73,0)</f>
        <v>0</v>
      </c>
      <c r="HJ14" s="275">
        <f>VLOOKUP(C14,FPT!B:HH,73,0)</f>
        <v>0</v>
      </c>
      <c r="HK14" t="str">
        <f t="shared" si="74"/>
        <v/>
      </c>
      <c r="HL14" s="275">
        <f>VLOOKUP(C14,MOVI!C:DT,74,0)</f>
        <v>0</v>
      </c>
      <c r="HM14" s="275">
        <f>VLOOKUP(C14,FPT!B:HK,74,0)</f>
        <v>0</v>
      </c>
      <c r="HN14" t="str">
        <f t="shared" si="75"/>
        <v/>
      </c>
      <c r="HO14" s="275">
        <f>VLOOKUP(C14,MOVI!C:DT,75,0)</f>
        <v>11000000</v>
      </c>
      <c r="HP14" s="275">
        <f>VLOOKUP(C14,FPT!B:HN,75,0)</f>
        <v>11000000</v>
      </c>
      <c r="HQ14" t="str">
        <f t="shared" si="76"/>
        <v/>
      </c>
      <c r="HR14" s="275">
        <f>VLOOKUP(C14,MOVI!C:DT,76,0)</f>
        <v>0</v>
      </c>
      <c r="HS14" s="275">
        <f>VLOOKUP(C14,FPT!B:HQ,76,0)</f>
        <v>0</v>
      </c>
      <c r="HT14" t="str">
        <f t="shared" si="77"/>
        <v/>
      </c>
      <c r="HU14" s="275">
        <f>VLOOKUP(C14,MOVI!C:DT,77,0)</f>
        <v>0</v>
      </c>
      <c r="HV14" s="275">
        <f>VLOOKUP(C14,FPT!B:HT,77,0)</f>
        <v>0</v>
      </c>
      <c r="HW14" t="str">
        <f t="shared" si="78"/>
        <v/>
      </c>
      <c r="HX14" s="274">
        <f>VLOOKUP(C14,MOVI!C:CB,78,0)</f>
        <v>0</v>
      </c>
      <c r="HY14" s="261">
        <f>VLOOKUP(C14,FPT!$B:$CA,78,0)</f>
        <v>0</v>
      </c>
      <c r="HZ14" t="str">
        <f t="shared" si="79"/>
        <v/>
      </c>
      <c r="IA14" s="275">
        <f>VLOOKUP(C14,MOVI!C:CD,79,0)</f>
        <v>0</v>
      </c>
      <c r="IB14" s="275">
        <f>VLOOKUP(C14,FPT!B:HZ,79,0)</f>
        <v>0</v>
      </c>
      <c r="IC14" t="str">
        <f t="shared" si="80"/>
        <v/>
      </c>
      <c r="ID14" s="275">
        <f>VLOOKUP(C14,MOVI!C:CD,80,0)</f>
        <v>0</v>
      </c>
      <c r="IE14" s="275">
        <f>VLOOKUP(C14,FPT!B:IC,80,0)</f>
        <v>0</v>
      </c>
      <c r="IF14" t="str">
        <f t="shared" si="81"/>
        <v/>
      </c>
      <c r="IG14" s="275">
        <f>VLOOKUP(C14,MOVI!C:DT,81,0)</f>
        <v>0</v>
      </c>
      <c r="IH14" s="275">
        <f>VLOOKUP(C14,FPT!B:IF,81,0)</f>
        <v>0</v>
      </c>
      <c r="II14" t="str">
        <f t="shared" si="82"/>
        <v/>
      </c>
      <c r="IJ14" s="275">
        <f>VLOOKUP(C14,MOVI!C:DT,82,0)</f>
        <v>0</v>
      </c>
      <c r="IK14" s="275">
        <f>VLOOKUP(C14,FPT!B:II,82,0)</f>
        <v>0</v>
      </c>
      <c r="IL14" t="str">
        <f t="shared" si="83"/>
        <v/>
      </c>
      <c r="IM14" s="275">
        <f>ROUND(VLOOKUP(C14,MOVI!C:DT,83,0),0)</f>
        <v>11000000</v>
      </c>
      <c r="IN14" s="275">
        <f>ROUND(VLOOKUP(C14,FPT!B:IL,83,0),0)</f>
        <v>11000000</v>
      </c>
      <c r="IO14" t="str">
        <f t="shared" si="84"/>
        <v/>
      </c>
      <c r="IP14" s="275">
        <f>VLOOKUP(C14,MOVI!C:DT,84,0)</f>
        <v>0</v>
      </c>
      <c r="IQ14" s="275">
        <f>VLOOKUP(C14,FPT!B:IO,84,0)</f>
        <v>0</v>
      </c>
      <c r="IR14" t="str">
        <f t="shared" si="85"/>
        <v/>
      </c>
      <c r="IS14" s="275">
        <f>ROUND(VLOOKUP(C14,MOVI!C:DT,85,0),0)</f>
        <v>0</v>
      </c>
      <c r="IT14" s="275">
        <f>ROUND(VLOOKUP(C14,FPT!B:IR,85,0),0)</f>
        <v>0</v>
      </c>
      <c r="IU14" t="str">
        <f t="shared" si="86"/>
        <v/>
      </c>
      <c r="IV14" s="275">
        <f>VLOOKUP(C14,MOVI!C:DT,86,0)</f>
        <v>0</v>
      </c>
      <c r="IW14" s="275">
        <f>VLOOKUP(C14,FPT!B:IU,86,0)</f>
        <v>0</v>
      </c>
      <c r="IX14" t="str">
        <f t="shared" si="87"/>
        <v/>
      </c>
      <c r="IY14" s="275">
        <f>ROUND(VLOOKUP(C14,MOVI!C:DT,87,0),0)</f>
        <v>0</v>
      </c>
      <c r="IZ14" s="275">
        <f>ROUND(VLOOKUP(C14,FPT!B:IX,87,0),0)</f>
        <v>0</v>
      </c>
      <c r="JA14" t="str">
        <f t="shared" si="88"/>
        <v/>
      </c>
      <c r="JB14" s="275">
        <f>VLOOKUP(C14,MOVI!C:DT,88,0)</f>
        <v>0</v>
      </c>
      <c r="JC14" s="275">
        <f>VLOOKUP(C14,FPT!B:JA,88,0)</f>
        <v>0</v>
      </c>
      <c r="JD14" t="str">
        <f t="shared" si="89"/>
        <v/>
      </c>
      <c r="JE14" s="275">
        <f>VLOOKUP(C14,MOVI!C:DT,89,0)</f>
        <v>0</v>
      </c>
      <c r="JF14" s="275">
        <f>VLOOKUP(C14,FPT!B:JD,89,0)</f>
        <v>0</v>
      </c>
      <c r="JG14" t="str">
        <f t="shared" si="90"/>
        <v/>
      </c>
      <c r="JH14" s="275">
        <f>VLOOKUP(C14,MOVI!C:DT,90,0)</f>
        <v>0</v>
      </c>
      <c r="JI14" s="275">
        <f>VLOOKUP(C14,FPT!B:JG,90,0)</f>
        <v>0</v>
      </c>
      <c r="JJ14" t="str">
        <f t="shared" si="91"/>
        <v/>
      </c>
      <c r="JK14" s="275">
        <f>VLOOKUP(C14,MOVI!C:DT,91,0)</f>
        <v>0</v>
      </c>
      <c r="JL14" s="275">
        <f>VLOOKUP(C14,FPT!B:JJ,91,0)</f>
        <v>0</v>
      </c>
      <c r="JM14" t="str">
        <f t="shared" si="92"/>
        <v/>
      </c>
      <c r="JN14" s="275">
        <f>VLOOKUP(C14,MOVI!C:DT,92,0)</f>
        <v>0</v>
      </c>
      <c r="JO14" s="275">
        <f>VLOOKUP(C14,FPT!B:JM,92,0)</f>
        <v>0</v>
      </c>
      <c r="JP14" t="str">
        <f t="shared" si="93"/>
        <v/>
      </c>
      <c r="JQ14" s="275">
        <f>VLOOKUP(C14,MOVI!C:DT,93,0)</f>
        <v>0</v>
      </c>
      <c r="JR14" s="275">
        <f>VLOOKUP(C14,FPT!B:JP,93,0)</f>
        <v>0</v>
      </c>
      <c r="JS14" t="str">
        <f t="shared" si="94"/>
        <v/>
      </c>
      <c r="JT14" s="275">
        <f>VLOOKUP(C14,MOVI!C:DT,94,0)</f>
        <v>0</v>
      </c>
      <c r="JU14" s="275">
        <f>VLOOKUP(C14,FPT!B:JS,94,0)</f>
        <v>0</v>
      </c>
      <c r="JV14" t="str">
        <f t="shared" si="95"/>
        <v/>
      </c>
      <c r="JW14" s="275">
        <f>VLOOKUP(C14,MOVI!C:DT,95,0)</f>
        <v>0</v>
      </c>
      <c r="JX14" s="275">
        <f>VLOOKUP(C14,FPT!B:JV,95,0)</f>
        <v>0</v>
      </c>
      <c r="JY14" t="str">
        <f t="shared" si="96"/>
        <v/>
      </c>
      <c r="JZ14" s="275">
        <f>VLOOKUP(C14,MOVI!C:DT,96,0)</f>
        <v>0</v>
      </c>
      <c r="KA14" s="275">
        <f>VLOOKUP(C14,FPT!B:JY,96,0)</f>
        <v>0</v>
      </c>
      <c r="KB14" t="str">
        <f t="shared" si="97"/>
        <v/>
      </c>
      <c r="KC14" s="275">
        <f>VLOOKUP(C14,MOVI!C:DT,97,0)</f>
        <v>0</v>
      </c>
      <c r="KD14" s="275">
        <f>VLOOKUP(C14,FPT!B:KB,97,0)</f>
        <v>0</v>
      </c>
      <c r="KE14" t="str">
        <f t="shared" si="98"/>
        <v/>
      </c>
      <c r="KF14" s="275">
        <f>VLOOKUP(C14,MOVI!C:DT,98,0)</f>
        <v>0</v>
      </c>
      <c r="KG14" s="275">
        <f>VLOOKUP(C14,FPT!B:KE,98,0)</f>
        <v>0</v>
      </c>
      <c r="KH14" t="str">
        <f t="shared" si="99"/>
        <v/>
      </c>
      <c r="KI14" s="275">
        <f>VLOOKUP(C14,MOVI!C:DT,99,0)</f>
        <v>0</v>
      </c>
      <c r="KJ14" s="275">
        <f>VLOOKUP(C14,FPT!B:KH,99,0)</f>
        <v>0</v>
      </c>
      <c r="KK14" t="str">
        <f t="shared" si="100"/>
        <v/>
      </c>
      <c r="KL14" s="275">
        <f>VLOOKUP(C14,MOVI!C:DT,100,0)</f>
        <v>0</v>
      </c>
      <c r="KM14" s="275">
        <f>VLOOKUP(C14,FPT!B:KK,100,0)</f>
        <v>0</v>
      </c>
      <c r="KN14" t="str">
        <f t="shared" si="101"/>
        <v/>
      </c>
      <c r="KO14" s="275">
        <f>VLOOKUP(C14,MOVI!C:DT,101,0)</f>
        <v>0</v>
      </c>
      <c r="KP14" s="275">
        <f>VLOOKUP(C14,FPT!B:KN,101,0)</f>
        <v>0</v>
      </c>
      <c r="KQ14" t="str">
        <f t="shared" si="102"/>
        <v/>
      </c>
      <c r="KR14" s="275">
        <f>VLOOKUP(C14,MOVI!C:DT,102,0)</f>
        <v>0</v>
      </c>
      <c r="KS14" s="275">
        <f>VLOOKUP(C14,FPT!B:KQ,102,0)</f>
        <v>0</v>
      </c>
      <c r="KT14" t="str">
        <f t="shared" si="103"/>
        <v/>
      </c>
      <c r="KU14" s="275">
        <f>VLOOKUP(C14,MOVI!C:DT,103,0)</f>
        <v>0</v>
      </c>
      <c r="KV14" s="275">
        <f>VLOOKUP(C14,FPT!B:KT,103,0)</f>
        <v>0</v>
      </c>
      <c r="KW14" t="str">
        <f t="shared" si="104"/>
        <v/>
      </c>
      <c r="KX14" s="275">
        <f>VLOOKUP(C14,MOVI!C:DT,104,0)</f>
        <v>0</v>
      </c>
      <c r="KY14" s="275">
        <f>VLOOKUP(C14,FPT!B:KW,104,0)</f>
        <v>0</v>
      </c>
      <c r="KZ14" t="str">
        <f t="shared" si="105"/>
        <v/>
      </c>
      <c r="LA14" s="275">
        <f>VLOOKUP(C14,MOVI!C:DT,105,0)</f>
        <v>0</v>
      </c>
      <c r="LB14" s="275">
        <f>VLOOKUP(C14,FPT!B:KZ,105,0)</f>
        <v>0</v>
      </c>
      <c r="LC14" t="str">
        <f t="shared" si="106"/>
        <v/>
      </c>
      <c r="LD14" s="275">
        <f>VLOOKUP(C14,MOVI!C:DT,106,0)</f>
        <v>0</v>
      </c>
      <c r="LE14" s="275">
        <f>VLOOKUP(C14,FPT!B:LC,106,0)</f>
        <v>0</v>
      </c>
      <c r="LF14" t="str">
        <f t="shared" si="107"/>
        <v/>
      </c>
      <c r="LG14" s="273">
        <f>VLOOKUP(C14,MOVI!C:DT,107,0)</f>
        <v>0</v>
      </c>
      <c r="LH14" s="273">
        <f>VLOOKUP(C14,FPT!B:LF,107,0)</f>
        <v>0</v>
      </c>
      <c r="LI14" t="str">
        <f t="shared" si="108"/>
        <v/>
      </c>
      <c r="LJ14" t="str">
        <f>VLOOKUP(C14,MOVI!C:DV,108,0)</f>
        <v>Việt PhúSouthFinance</v>
      </c>
      <c r="LK14" s="252" t="str">
        <f>VLOOKUP(C14,FPT!B:LI,108,0)</f>
        <v>Việt PhúSouthFinance</v>
      </c>
      <c r="LL14" t="str">
        <f t="shared" si="109"/>
        <v/>
      </c>
      <c r="LM14" s="275">
        <f>ROUND(VLOOKUP(C14,MOVI!C:DV,109,0),0)</f>
        <v>6666667</v>
      </c>
      <c r="LN14" s="275">
        <f>ROUND(VLOOKUP(C14,FPT!B:LL,109,0),0)</f>
        <v>6666667</v>
      </c>
      <c r="LO14" t="str">
        <f t="shared" si="110"/>
        <v/>
      </c>
      <c r="LP14" t="str">
        <f>VLOOKUP(C14,MOVI!C:DV,110,0)</f>
        <v>HO</v>
      </c>
      <c r="LQ14" s="247" t="str">
        <f>VLOOKUP(C14,FPT!B:LO,110,0)</f>
        <v>HO</v>
      </c>
      <c r="LR14" t="str">
        <f t="shared" si="111"/>
        <v/>
      </c>
      <c r="LS14">
        <f>MOVI!DI9</f>
        <v>0</v>
      </c>
      <c r="LV14">
        <f>MOVI!DJ9</f>
        <v>0</v>
      </c>
      <c r="LW14">
        <f>MOVI!DK9</f>
        <v>0</v>
      </c>
      <c r="LX14">
        <f>MOVI!DL9</f>
        <v>0</v>
      </c>
      <c r="LY14">
        <f>MOVI!DM9</f>
        <v>0</v>
      </c>
      <c r="LZ14">
        <f>MOVI!DN9</f>
        <v>0</v>
      </c>
      <c r="MA14">
        <f>MOVI!DO9</f>
        <v>0</v>
      </c>
      <c r="MB14" t="str">
        <f>MOVI!DP9</f>
        <v/>
      </c>
      <c r="MC14">
        <f>MOVI!DQ9</f>
        <v>44454</v>
      </c>
      <c r="MD14">
        <f>MOVI!DR9</f>
        <v>44634</v>
      </c>
      <c r="ME14" t="str">
        <f>VLOOKUP(C14,MOVI!C:DV,121,0)</f>
        <v/>
      </c>
      <c r="MF14" s="252"/>
      <c r="MG14" t="str">
        <f t="shared" si="112"/>
        <v/>
      </c>
      <c r="MH14" t="str">
        <f>VLOOKUP(C14,MOVI!C:DT,122,0)</f>
        <v>Việt PhúSouth</v>
      </c>
      <c r="MI14" s="252" t="str">
        <f>VLOOKUP(C14,FPT!B:DS,112,0)</f>
        <v>Việt PhúSouth</v>
      </c>
      <c r="MJ14" t="str">
        <f t="shared" si="113"/>
        <v/>
      </c>
    </row>
    <row r="15" spans="1:348" x14ac:dyDescent="0.25">
      <c r="A15">
        <v>7</v>
      </c>
      <c r="B15" s="48">
        <v>6176</v>
      </c>
      <c r="C15" s="271" t="s">
        <v>794</v>
      </c>
      <c r="D15" t="str">
        <f>VLOOKUP(C15,MOVI!C:D,2,0)</f>
        <v>Nguyễn Hải Hà</v>
      </c>
      <c r="E15" t="str">
        <f>VLOOKUP(C15,FPT!B:C,2,0)</f>
        <v>Nguyễn Hải Hà</v>
      </c>
      <c r="F15" t="str">
        <f t="shared" si="4"/>
        <v/>
      </c>
      <c r="G15" t="str">
        <f>VLOOKUP(C15,MOVI!C:E,3,0)</f>
        <v>Finance</v>
      </c>
      <c r="H15" t="str">
        <f>VLOOKUP(C15,FPT!B:F,3,0)</f>
        <v>Finance</v>
      </c>
      <c r="I15" t="str">
        <f t="shared" si="5"/>
        <v/>
      </c>
      <c r="J15" t="str">
        <f>VLOOKUP(C15,MOVI!C:H,4,0)</f>
        <v>Planning &amp; Analysis</v>
      </c>
      <c r="K15" t="str">
        <f>VLOOKUP(C15,FPT!B:I,4,0)</f>
        <v>Planning &amp; Analysis</v>
      </c>
      <c r="L15" t="str">
        <f t="shared" si="6"/>
        <v/>
      </c>
      <c r="M15" t="str">
        <f>VLOOKUP(C15,MOVI!C:DT,5,0)</f>
        <v>Associate</v>
      </c>
      <c r="N15" t="str">
        <f>VLOOKUP(C15,FPT!B:L,5,0)</f>
        <v>Associate</v>
      </c>
      <c r="O15" t="str">
        <f t="shared" si="7"/>
        <v/>
      </c>
      <c r="P15" t="str">
        <f>VLOOKUP(C15,MOVI!C:DT,6,0)</f>
        <v>Finance Analyst</v>
      </c>
      <c r="Q15" t="str">
        <f>VLOOKUP(C15,FPT!B:O,6,0)</f>
        <v>Finance Analyst</v>
      </c>
      <c r="R15" t="str">
        <f t="shared" si="8"/>
        <v/>
      </c>
      <c r="S15" t="str">
        <f>VLOOKUP(C15,MOVI!C:DT,7,0)</f>
        <v>South</v>
      </c>
      <c r="T15" t="str">
        <f>VLOOKUP(C15,FPT!B:R,7,0)</f>
        <v>South</v>
      </c>
      <c r="U15" t="str">
        <f t="shared" si="9"/>
        <v/>
      </c>
      <c r="V15" t="str">
        <f>VLOOKUP(C15,MOVI!C:DT,8,0)</f>
        <v>Việt Phú</v>
      </c>
      <c r="W15" t="str">
        <f>VLOOKUP(C15,FPT!B:U,8,0)</f>
        <v>Việt Phú</v>
      </c>
      <c r="X15" t="str">
        <f t="shared" si="10"/>
        <v/>
      </c>
      <c r="Y15" t="str">
        <f>VLOOKUP(C15,MOVI!C:DT,9,0)</f>
        <v>Full-time</v>
      </c>
      <c r="Z15" t="str">
        <f>VLOOKUP(C15,FPT!B:X,9,0)</f>
        <v>Full-time</v>
      </c>
      <c r="AA15" t="str">
        <f t="shared" si="11"/>
        <v/>
      </c>
      <c r="AB15" t="str">
        <f>VLOOKUP(C15,MOVI!C:DT,10,0)</f>
        <v>Permanent</v>
      </c>
      <c r="AC15" t="str">
        <f>VLOOKUP(C15,FPT!B:AA,10,0)</f>
        <v>Permanent</v>
      </c>
      <c r="AD15" t="str">
        <f t="shared" si="12"/>
        <v/>
      </c>
      <c r="AE15" s="247">
        <f>VLOOKUP(C15,MOVI!C:DT,11,0)</f>
        <v>44382</v>
      </c>
      <c r="AF15" s="247">
        <f>VLOOKUP(C15,FPT!B:AD,11,0)</f>
        <v>44382</v>
      </c>
      <c r="AG15" t="str">
        <f t="shared" si="13"/>
        <v/>
      </c>
      <c r="AH15" s="260" t="str">
        <f>VLOOKUP(C15,MOVI!C:DT,12,0)</f>
        <v/>
      </c>
      <c r="AI15" s="260"/>
      <c r="AJ15" t="str">
        <f t="shared" ref="AJ15:AJ78" si="115">IF(AH15&lt;&gt;AI15,"Lệch","")</f>
        <v/>
      </c>
      <c r="AK15">
        <f>VLOOKUP(C15,MOVI!C:DT,13,0)</f>
        <v>0</v>
      </c>
      <c r="AL15" s="247">
        <f>VLOOKUP(C15,FPT!B:AJ,13,0)</f>
        <v>0</v>
      </c>
      <c r="AM15" t="str">
        <f t="shared" si="114"/>
        <v/>
      </c>
      <c r="AN15" s="247">
        <f>VLOOKUP(C15,MOVI!C:DT,14,0)</f>
        <v>0</v>
      </c>
      <c r="AO15" s="247">
        <f>VLOOKUP(C15,FPT!B:AM,14,0)</f>
        <v>0</v>
      </c>
      <c r="AP15" t="str">
        <f t="shared" si="15"/>
        <v/>
      </c>
      <c r="AQ15" t="str">
        <f>VLOOKUP(C15,MOVI!C:DT,15,0)</f>
        <v>LC</v>
      </c>
      <c r="AR15" s="247" t="str">
        <f>VLOOKUP(C15,FPT!B:AP,15,0)</f>
        <v>LC</v>
      </c>
      <c r="AS15" t="str">
        <f t="shared" si="16"/>
        <v/>
      </c>
      <c r="AT15" s="282" t="str">
        <f>VLOOKUP(C15,MOVI!C:DT,16,0)</f>
        <v>LTTP</v>
      </c>
      <c r="AU15" s="247" t="str">
        <f>VLOOKUP(C15,FPT!B:AS,16,0)</f>
        <v>LTTP</v>
      </c>
      <c r="AV15" t="str">
        <f t="shared" si="17"/>
        <v/>
      </c>
      <c r="AW15" t="str">
        <f>VLOOKUP(C15,MOVI!C:DT,17,0)</f>
        <v>L</v>
      </c>
      <c r="AX15" s="247" t="str">
        <f>VLOOKUP(C15,FPT!B:AV,17,0)</f>
        <v>L</v>
      </c>
      <c r="AY15" t="str">
        <f t="shared" si="18"/>
        <v/>
      </c>
      <c r="AZ15">
        <f>VLOOKUP(C15,MOVI!C:DT,18,0)</f>
        <v>0</v>
      </c>
      <c r="BA15" s="247">
        <f>VLOOKUP(C15,FPT!B:AY,18,0)</f>
        <v>0</v>
      </c>
      <c r="BB15" t="str">
        <f t="shared" si="19"/>
        <v/>
      </c>
      <c r="BC15" s="275">
        <f>VLOOKUP(C15,MOVI!C:DT,19,0)</f>
        <v>5000000</v>
      </c>
      <c r="BD15" s="275">
        <f>VLOOKUP(C15,FPT!B:BB,19,0)</f>
        <v>5000000</v>
      </c>
      <c r="BE15" t="str">
        <f t="shared" si="20"/>
        <v/>
      </c>
      <c r="BF15">
        <f>VLOOKUP(C15,MOVI!C:DT,20,0)</f>
        <v>0</v>
      </c>
      <c r="BG15" s="252">
        <f>VLOOKUP(C15,FPT!B:BE,20,0)</f>
        <v>0</v>
      </c>
      <c r="BH15" t="str">
        <f t="shared" si="21"/>
        <v/>
      </c>
      <c r="BI15" s="275">
        <f>VLOOKUP(C15,MOVI!C:DT,21,0)</f>
        <v>5000000</v>
      </c>
      <c r="BJ15" s="275">
        <f>VLOOKUP(C15,FPT!B:BH,21,0)</f>
        <v>5000000</v>
      </c>
      <c r="BK15" t="str">
        <f t="shared" si="22"/>
        <v/>
      </c>
      <c r="BL15" s="275">
        <f>VLOOKUP(C15,MOVI!C:DT,22,0)</f>
        <v>0</v>
      </c>
      <c r="BM15" s="275">
        <f>VLOOKUP(C15,FPT!B:BK,22,0)</f>
        <v>0</v>
      </c>
      <c r="BN15" t="str">
        <f t="shared" si="23"/>
        <v/>
      </c>
      <c r="BO15" s="275">
        <f>VLOOKUP(C15,MOVI!C:DT,23,0)</f>
        <v>0</v>
      </c>
      <c r="BP15" s="275">
        <f>VLOOKUP(C15,FPT!B:BN,23,0)</f>
        <v>0</v>
      </c>
      <c r="BQ15" t="str">
        <f t="shared" si="24"/>
        <v/>
      </c>
      <c r="BR15" s="275">
        <f>VLOOKUP(C15,MOVI!C:DT,24,0)</f>
        <v>0</v>
      </c>
      <c r="BS15" s="275">
        <f>VLOOKUP(C15,FPT!B:BQ,24,0)</f>
        <v>0</v>
      </c>
      <c r="BT15" t="str">
        <f t="shared" si="25"/>
        <v/>
      </c>
      <c r="BU15" s="275">
        <f>VLOOKUP(C15,MOVI!C:DT,25,0)</f>
        <v>0</v>
      </c>
      <c r="BV15" s="275">
        <f>VLOOKUP(C15,FPT!B:BT,25,0)</f>
        <v>0</v>
      </c>
      <c r="BW15" t="str">
        <f t="shared" si="26"/>
        <v/>
      </c>
      <c r="BX15" s="275">
        <f>VLOOKUP(C15,MOVI!C:DT,26,0)</f>
        <v>0</v>
      </c>
      <c r="BY15" s="275">
        <f>VLOOKUP(C15,FPT!B:BW,26,0)</f>
        <v>0</v>
      </c>
      <c r="BZ15" t="str">
        <f t="shared" si="27"/>
        <v/>
      </c>
      <c r="CA15" s="275">
        <f>VLOOKUP(C15,MOVI!C:DT,27,0)</f>
        <v>0</v>
      </c>
      <c r="CB15" s="275">
        <f>VLOOKUP(C15,FPT!B:BZ,27,0)</f>
        <v>0</v>
      </c>
      <c r="CC15" t="str">
        <f t="shared" si="28"/>
        <v/>
      </c>
      <c r="CD15" s="275">
        <f>VLOOKUP(C15,MOVI!C:DT,28,0)</f>
        <v>0</v>
      </c>
      <c r="CE15" s="275">
        <f>VLOOKUP(C15,FPT!B:CC,28,0)</f>
        <v>0</v>
      </c>
      <c r="CF15" t="str">
        <f t="shared" si="29"/>
        <v/>
      </c>
      <c r="CG15" t="str">
        <f>VLOOKUP(C15,MOVI!C:DT,29,0)</f>
        <v>TB, CN</v>
      </c>
      <c r="CH15" s="252" t="str">
        <f>VLOOKUP(C15,FPT!B:CF,29,0)</f>
        <v>TB, CN</v>
      </c>
      <c r="CI15" t="str">
        <f t="shared" si="30"/>
        <v/>
      </c>
      <c r="CJ15">
        <f>VLOOKUP(C15,MOVI!C:DT,30,0)</f>
        <v>21</v>
      </c>
      <c r="CK15" s="252">
        <f>VLOOKUP(C15,FPT!B:CI,30,0)</f>
        <v>21</v>
      </c>
      <c r="CL15" t="str">
        <f t="shared" si="31"/>
        <v/>
      </c>
      <c r="CM15">
        <f>VLOOKUP(C15,MOVI!C:DT,31,0)</f>
        <v>21</v>
      </c>
      <c r="CN15" s="252">
        <f>VLOOKUP(C15,FPT!B:CL,31,0)</f>
        <v>21</v>
      </c>
      <c r="CO15" t="str">
        <f t="shared" si="32"/>
        <v/>
      </c>
      <c r="CP15" s="275">
        <f>VLOOKUP(C15,MOVI!C:DT,32,0)</f>
        <v>0</v>
      </c>
      <c r="CQ15" s="275">
        <f>VLOOKUP(C15,FPT!B:CO,32,0)</f>
        <v>0</v>
      </c>
      <c r="CR15" t="str">
        <f t="shared" si="33"/>
        <v/>
      </c>
      <c r="CS15" s="275">
        <f>VLOOKUP(C15,MOVI!C:DT,33,0)</f>
        <v>0</v>
      </c>
      <c r="CT15" s="275">
        <f>VLOOKUP(C15,FPT!B:CR,33,0)</f>
        <v>0</v>
      </c>
      <c r="CU15" t="str">
        <f t="shared" si="34"/>
        <v/>
      </c>
      <c r="CV15" s="275">
        <f>VLOOKUP(C15,MOVI!C:DT,34,0)</f>
        <v>0</v>
      </c>
      <c r="CW15" s="275">
        <f>VLOOKUP(C15,FPT!B:CU,34,0)</f>
        <v>0</v>
      </c>
      <c r="CX15" t="str">
        <f t="shared" si="35"/>
        <v/>
      </c>
      <c r="CY15" s="275">
        <f>VLOOKUP(C15,MOVI!C:DT,35,0)</f>
        <v>21</v>
      </c>
      <c r="CZ15" s="275">
        <f>VLOOKUP(C15,FPT!B:CX,35,0)</f>
        <v>21</v>
      </c>
      <c r="DA15" t="str">
        <f t="shared" si="36"/>
        <v/>
      </c>
      <c r="DB15" s="275">
        <f>VLOOKUP(C15,MOVI!C:DT,36,0)</f>
        <v>0</v>
      </c>
      <c r="DC15" s="275">
        <f>VLOOKUP(C15,FPT!B:DA,36,0)</f>
        <v>0</v>
      </c>
      <c r="DD15" t="str">
        <f t="shared" si="37"/>
        <v/>
      </c>
      <c r="DE15" s="275">
        <f>VLOOKUP(C15,MOVI!C:DT,37,0)</f>
        <v>0</v>
      </c>
      <c r="DF15" s="275">
        <f>VLOOKUP(C15,FPT!B:DD,37,0)</f>
        <v>0</v>
      </c>
      <c r="DG15" t="str">
        <f t="shared" si="38"/>
        <v/>
      </c>
      <c r="DH15" s="275">
        <f>VLOOKUP(C15,MOVI!C:DT,38,0)</f>
        <v>0</v>
      </c>
      <c r="DI15" s="275">
        <f>VLOOKUP(C15,FPT!B:DG,38,0)</f>
        <v>0</v>
      </c>
      <c r="DJ15" t="str">
        <f t="shared" si="39"/>
        <v/>
      </c>
      <c r="DK15" s="275">
        <f>VLOOKUP(C15,MOVI!C:DT,39,0)</f>
        <v>0</v>
      </c>
      <c r="DL15" s="275">
        <f>VLOOKUP(C15,FPT!B:DJ,39,0)</f>
        <v>0</v>
      </c>
      <c r="DM15" t="str">
        <f t="shared" si="40"/>
        <v/>
      </c>
      <c r="DN15" s="275">
        <f>VLOOKUP(C15,MOVI!C:DT,40,0)</f>
        <v>0</v>
      </c>
      <c r="DO15" s="275">
        <f>VLOOKUP(C15,FPT!B:DM,40,0)</f>
        <v>0</v>
      </c>
      <c r="DP15" t="str">
        <f t="shared" si="41"/>
        <v/>
      </c>
      <c r="DQ15" s="275">
        <f>VLOOKUP(C15,MOVI!C:DT,41,0)</f>
        <v>0</v>
      </c>
      <c r="DR15" s="275">
        <f>VLOOKUP(C15,FPT!B:DP,41,0)</f>
        <v>0</v>
      </c>
      <c r="DS15" t="str">
        <f t="shared" si="42"/>
        <v/>
      </c>
      <c r="DT15" s="275">
        <f>VLOOKUP(C15,MOVI!C:DT,42,0)</f>
        <v>5000000</v>
      </c>
      <c r="DU15" s="275">
        <f>ROUND(VLOOKUP(C15,FPT!B:DS,42,0),0)</f>
        <v>5000000</v>
      </c>
      <c r="DV15" t="str">
        <f t="shared" si="43"/>
        <v/>
      </c>
      <c r="DW15" s="275">
        <f>VLOOKUP(C15,MOVI!C:DT,43,0)</f>
        <v>0</v>
      </c>
      <c r="DX15" s="275">
        <f>VLOOKUP(C15,FPT!B:DV,43,0)</f>
        <v>0</v>
      </c>
      <c r="DY15" t="str">
        <f t="shared" si="44"/>
        <v/>
      </c>
      <c r="DZ15" s="275">
        <f>VLOOKUP(C15,MOVI!C:DT,44,0)</f>
        <v>0</v>
      </c>
      <c r="EA15" s="275">
        <f>VLOOKUP(C15,FPT!B:DY,44,0)</f>
        <v>0</v>
      </c>
      <c r="EB15" t="str">
        <f t="shared" si="45"/>
        <v/>
      </c>
      <c r="EC15" s="275">
        <f>VLOOKUP(C15,MOVI!C:DT,45,0)</f>
        <v>5000000</v>
      </c>
      <c r="ED15" s="275">
        <f>ROUND(VLOOKUP(C15,FPT!B:EB,45,0),0)</f>
        <v>5000000</v>
      </c>
      <c r="EE15" t="str">
        <f t="shared" si="46"/>
        <v/>
      </c>
      <c r="EF15" s="275">
        <f>VLOOKUP(C15,MOVI!C:DT,46,0)</f>
        <v>0</v>
      </c>
      <c r="EG15" s="275">
        <f>VLOOKUP(C15,FPT!B:EE,46,0)</f>
        <v>0</v>
      </c>
      <c r="EH15" t="str">
        <f t="shared" si="47"/>
        <v/>
      </c>
      <c r="EI15" s="275">
        <f>VLOOKUP(C15,MOVI!C:DT,47,0)</f>
        <v>0</v>
      </c>
      <c r="EJ15" s="275">
        <f>VLOOKUP(C15,FPT!B:EH,47,0)</f>
        <v>0</v>
      </c>
      <c r="EK15" t="str">
        <f t="shared" si="48"/>
        <v/>
      </c>
      <c r="EL15" s="275">
        <f>VLOOKUP(C15,MOVI!C:DT,48,0)</f>
        <v>0</v>
      </c>
      <c r="EM15" s="275">
        <f>VLOOKUP(C15,FPT!B:EK,48,0)</f>
        <v>0</v>
      </c>
      <c r="EN15" t="str">
        <f t="shared" si="49"/>
        <v/>
      </c>
      <c r="EO15" s="275">
        <f>VLOOKUP(C15,MOVI!C:DT,49,0)</f>
        <v>0</v>
      </c>
      <c r="EP15" s="275">
        <f>VLOOKUP(C15,FPT!B:EN,49,0)</f>
        <v>0</v>
      </c>
      <c r="EQ15" t="str">
        <f t="shared" si="50"/>
        <v/>
      </c>
      <c r="ER15" s="275">
        <f>VLOOKUP(C15,MOVI!C:DT,50,0)</f>
        <v>0</v>
      </c>
      <c r="ES15" s="275">
        <f>VLOOKUP(C15,FPT!B:EQ,50,0)</f>
        <v>0</v>
      </c>
      <c r="ET15" t="str">
        <f t="shared" si="51"/>
        <v/>
      </c>
      <c r="EU15" s="275">
        <f>VLOOKUP(C15,MOVI!C:DT,51,0)</f>
        <v>0</v>
      </c>
      <c r="EV15" s="275">
        <f>VLOOKUP(C15,FPT!B:ET,51,0)</f>
        <v>0</v>
      </c>
      <c r="EW15" t="str">
        <f t="shared" si="52"/>
        <v/>
      </c>
      <c r="EX15" s="275">
        <f>VLOOKUP(C15,MOVI!C:DT,52,0)</f>
        <v>0</v>
      </c>
      <c r="EY15" s="275">
        <f>VLOOKUP(C15,FPT!B:EW,52,0)</f>
        <v>0</v>
      </c>
      <c r="EZ15" t="str">
        <f t="shared" si="53"/>
        <v/>
      </c>
      <c r="FA15" s="275">
        <f>VLOOKUP(C15,MOVI!C:DT,53,0)</f>
        <v>0</v>
      </c>
      <c r="FB15" s="275">
        <f>VLOOKUP(C15,FPT!B:EZ,53,0)</f>
        <v>0</v>
      </c>
      <c r="FC15" t="str">
        <f t="shared" si="54"/>
        <v/>
      </c>
      <c r="FD15" s="275">
        <f>VLOOKUP(C15,MOVI!C:DT,54,0)</f>
        <v>0</v>
      </c>
      <c r="FE15" s="275">
        <f>VLOOKUP(C15,FPT!B:FC,54,0)</f>
        <v>0</v>
      </c>
      <c r="FF15" t="str">
        <f t="shared" si="55"/>
        <v/>
      </c>
      <c r="FG15" s="275">
        <f>VLOOKUP(C15,MOVI!C:DT,55,0)</f>
        <v>0</v>
      </c>
      <c r="FH15" s="275">
        <f>VLOOKUP(C15,FPT!B:FF,55,0)</f>
        <v>0</v>
      </c>
      <c r="FI15" t="str">
        <f t="shared" si="56"/>
        <v/>
      </c>
      <c r="FJ15" s="275">
        <f>VLOOKUP(C15,MOVI!C:DT,56,0)</f>
        <v>0</v>
      </c>
      <c r="FK15" s="275">
        <f>VLOOKUP(C15,FPT!B:FI,56,0)</f>
        <v>0</v>
      </c>
      <c r="FL15" t="str">
        <f t="shared" si="57"/>
        <v/>
      </c>
      <c r="FM15" s="275">
        <f>VLOOKUP(C15,MOVI!C:DT,57,0)</f>
        <v>0</v>
      </c>
      <c r="FN15" s="275">
        <f>VLOOKUP(C15,FPT!B:FL,57,0)</f>
        <v>0</v>
      </c>
      <c r="FO15" t="str">
        <f t="shared" si="58"/>
        <v/>
      </c>
      <c r="FP15" s="275">
        <f>VLOOKUP(C15,MOVI!C:DT,58,0)</f>
        <v>0</v>
      </c>
      <c r="FQ15" s="275">
        <f>VLOOKUP(C15,FPT!B:FO,58,0)</f>
        <v>0</v>
      </c>
      <c r="FR15" t="str">
        <f t="shared" si="59"/>
        <v/>
      </c>
      <c r="FS15" s="275">
        <f>VLOOKUP(C15,MOVI!C:DT,59,0)</f>
        <v>0</v>
      </c>
      <c r="FT15" s="275">
        <f>VLOOKUP(C15,FPT!B:FR,59,0)</f>
        <v>0</v>
      </c>
      <c r="FU15" t="str">
        <f t="shared" si="60"/>
        <v/>
      </c>
      <c r="FV15" s="275">
        <f>VLOOKUP(C15,MOVI!C:DT,60,0)</f>
        <v>0</v>
      </c>
      <c r="FW15" s="275">
        <f>VLOOKUP(C15,FPT!B:FU,60,0)</f>
        <v>0</v>
      </c>
      <c r="FX15" t="str">
        <f t="shared" si="61"/>
        <v/>
      </c>
      <c r="FY15" s="275">
        <f>VLOOKUP(C15,MOVI!C:DT,61,0)</f>
        <v>0</v>
      </c>
      <c r="FZ15" s="275">
        <f>VLOOKUP(C15,FPT!B:FX,61,0)</f>
        <v>0</v>
      </c>
      <c r="GA15" t="str">
        <f t="shared" si="62"/>
        <v/>
      </c>
      <c r="GB15" s="275">
        <f>VLOOKUP(C15,MOVI!C:DT,62,0)</f>
        <v>0</v>
      </c>
      <c r="GC15" s="275">
        <f>VLOOKUP(C15,FPT!B:GA,62,0)</f>
        <v>0</v>
      </c>
      <c r="GD15" t="str">
        <f t="shared" si="63"/>
        <v/>
      </c>
      <c r="GE15" s="275">
        <f>VLOOKUP(C15,MOVI!C:DT,63,0)</f>
        <v>0</v>
      </c>
      <c r="GF15" s="275">
        <f>VLOOKUP(C15,FPT!B:GD,63,0)</f>
        <v>0</v>
      </c>
      <c r="GG15" t="str">
        <f t="shared" si="64"/>
        <v/>
      </c>
      <c r="GH15" s="275">
        <f>VLOOKUP(C15,MOVI!C:DT,64,0)</f>
        <v>0</v>
      </c>
      <c r="GI15" s="275">
        <f>VLOOKUP(C15,FPT!B:GG,64,0)</f>
        <v>0</v>
      </c>
      <c r="GJ15" t="str">
        <f t="shared" si="65"/>
        <v/>
      </c>
      <c r="GK15" s="275">
        <f>VLOOKUP(C15,MOVI!C:DT,65,0)</f>
        <v>0</v>
      </c>
      <c r="GL15" s="275">
        <f>VLOOKUP(C15,FPT!B:GJ,65,0)</f>
        <v>0</v>
      </c>
      <c r="GM15" t="str">
        <f t="shared" si="66"/>
        <v/>
      </c>
      <c r="GN15" s="275">
        <f>VLOOKUP(C15,MOVI!C:DT,66,0)</f>
        <v>0</v>
      </c>
      <c r="GO15" s="275">
        <f>VLOOKUP(C15,FPT!B:GM,66,0)</f>
        <v>0</v>
      </c>
      <c r="GP15" t="str">
        <f t="shared" si="67"/>
        <v/>
      </c>
      <c r="GQ15" s="275">
        <f>VLOOKUP(C15,MOVI!C:DT,67,0)</f>
        <v>0</v>
      </c>
      <c r="GR15" s="275">
        <f>VLOOKUP(C15,FPT!B:GP,67,0)</f>
        <v>0</v>
      </c>
      <c r="GS15" t="str">
        <f t="shared" si="68"/>
        <v/>
      </c>
      <c r="GT15" s="275">
        <f>VLOOKUP(C15,MOVI!C:DT,68,0)</f>
        <v>0</v>
      </c>
      <c r="GU15" s="275">
        <f>VLOOKUP(C15,FPT!B:GS,68,0)</f>
        <v>0</v>
      </c>
      <c r="GV15" t="str">
        <f t="shared" si="69"/>
        <v/>
      </c>
      <c r="GW15" s="275">
        <f>VLOOKUP(C15,MOVI!C:DT,69,0)</f>
        <v>0</v>
      </c>
      <c r="GX15" s="275">
        <f>VLOOKUP(C15,FPT!B:GV,69,0)</f>
        <v>0</v>
      </c>
      <c r="GY15" t="str">
        <f t="shared" si="70"/>
        <v/>
      </c>
      <c r="GZ15" s="275">
        <f>VLOOKUP(C15,MOVI!C:DT,70,0)</f>
        <v>0</v>
      </c>
      <c r="HA15" s="275">
        <f>VLOOKUP(C15,FPT!B:GY,70,0)</f>
        <v>0</v>
      </c>
      <c r="HB15" t="str">
        <f t="shared" si="71"/>
        <v/>
      </c>
      <c r="HC15" s="275">
        <f>VLOOKUP(C15,MOVI!C:DT,71,0)</f>
        <v>5000000</v>
      </c>
      <c r="HD15" s="275">
        <f>ROUND(VLOOKUP(C15,FPT!B:HB,71,0),0)</f>
        <v>5000000</v>
      </c>
      <c r="HE15" t="str">
        <f t="shared" si="72"/>
        <v/>
      </c>
      <c r="HF15" s="275">
        <f>ROUND(VLOOKUP(C15,MOVI!C:DT,72,0),0)</f>
        <v>0</v>
      </c>
      <c r="HG15" s="275">
        <f>ROUND(VLOOKUP(C15,FPT!B:HE,72,0),0)</f>
        <v>0</v>
      </c>
      <c r="HH15" t="str">
        <f t="shared" si="73"/>
        <v/>
      </c>
      <c r="HI15" s="275">
        <f>VLOOKUP(C15,MOVI!C:DT,73,0)</f>
        <v>0</v>
      </c>
      <c r="HJ15" s="275">
        <f>VLOOKUP(C15,FPT!B:HH,73,0)</f>
        <v>0</v>
      </c>
      <c r="HK15" t="str">
        <f t="shared" si="74"/>
        <v/>
      </c>
      <c r="HL15" s="275">
        <f>VLOOKUP(C15,MOVI!C:DT,74,0)</f>
        <v>0</v>
      </c>
      <c r="HM15" s="275">
        <f>VLOOKUP(C15,FPT!B:HK,74,0)</f>
        <v>0</v>
      </c>
      <c r="HN15" t="str">
        <f t="shared" si="75"/>
        <v/>
      </c>
      <c r="HO15" s="275">
        <f>VLOOKUP(C15,MOVI!C:DT,75,0)</f>
        <v>11000000</v>
      </c>
      <c r="HP15" s="275">
        <f>VLOOKUP(C15,FPT!B:HN,75,0)</f>
        <v>11000000</v>
      </c>
      <c r="HQ15" t="str">
        <f t="shared" si="76"/>
        <v/>
      </c>
      <c r="HR15" s="275">
        <f>VLOOKUP(C15,MOVI!C:DT,76,0)</f>
        <v>0</v>
      </c>
      <c r="HS15" s="275">
        <f>VLOOKUP(C15,FPT!B:HQ,76,0)</f>
        <v>0</v>
      </c>
      <c r="HT15" t="str">
        <f t="shared" si="77"/>
        <v/>
      </c>
      <c r="HU15" s="275">
        <f>VLOOKUP(C15,MOVI!C:DT,77,0)</f>
        <v>0</v>
      </c>
      <c r="HV15" s="275">
        <f>VLOOKUP(C15,FPT!B:HT,77,0)</f>
        <v>0</v>
      </c>
      <c r="HW15" t="str">
        <f t="shared" si="78"/>
        <v/>
      </c>
      <c r="HX15" s="274">
        <f>VLOOKUP(C15,MOVI!C:CB,78,0)</f>
        <v>400000</v>
      </c>
      <c r="HY15" s="261">
        <f>VLOOKUP(C15,FPT!$B:$CA,78,0)</f>
        <v>400000</v>
      </c>
      <c r="HZ15" t="str">
        <f t="shared" si="79"/>
        <v/>
      </c>
      <c r="IA15" s="275">
        <f>VLOOKUP(C15,MOVI!C:CD,79,0)</f>
        <v>50000</v>
      </c>
      <c r="IB15" s="275">
        <f>VLOOKUP(C15,FPT!B:HZ,79,0)</f>
        <v>50000</v>
      </c>
      <c r="IC15" t="str">
        <f t="shared" si="80"/>
        <v/>
      </c>
      <c r="ID15" s="275">
        <f>VLOOKUP(C15,MOVI!C:CD,80,0)</f>
        <v>75000</v>
      </c>
      <c r="IE15" s="275">
        <f>VLOOKUP(C15,FPT!B:IC,80,0)</f>
        <v>75000</v>
      </c>
      <c r="IF15" t="str">
        <f t="shared" si="81"/>
        <v/>
      </c>
      <c r="IG15" s="275">
        <f>VLOOKUP(C15,MOVI!C:DT,81,0)</f>
        <v>0</v>
      </c>
      <c r="IH15" s="275">
        <f>VLOOKUP(C15,FPT!B:IF,81,0)</f>
        <v>0</v>
      </c>
      <c r="II15" t="str">
        <f t="shared" si="82"/>
        <v/>
      </c>
      <c r="IJ15" s="275">
        <f>VLOOKUP(C15,MOVI!C:DT,82,0)</f>
        <v>525000</v>
      </c>
      <c r="IK15" s="275">
        <f>VLOOKUP(C15,FPT!B:II,82,0)</f>
        <v>525000</v>
      </c>
      <c r="IL15" t="str">
        <f t="shared" si="83"/>
        <v/>
      </c>
      <c r="IM15" s="275">
        <f>ROUND(VLOOKUP(C15,MOVI!C:DT,83,0),0)</f>
        <v>11525000</v>
      </c>
      <c r="IN15" s="275">
        <f>ROUND(VLOOKUP(C15,FPT!B:IL,83,0),0)</f>
        <v>11525000</v>
      </c>
      <c r="IO15" t="str">
        <f t="shared" si="84"/>
        <v/>
      </c>
      <c r="IP15" s="275">
        <f>VLOOKUP(C15,MOVI!C:DT,84,0)</f>
        <v>0</v>
      </c>
      <c r="IQ15" s="275">
        <f>VLOOKUP(C15,FPT!B:IO,84,0)</f>
        <v>0</v>
      </c>
      <c r="IR15" t="str">
        <f t="shared" si="85"/>
        <v/>
      </c>
      <c r="IS15" s="275">
        <f>ROUND(VLOOKUP(C15,MOVI!C:DT,85,0),0)</f>
        <v>0</v>
      </c>
      <c r="IT15" s="275">
        <f>ROUND(VLOOKUP(C15,FPT!B:IR,85,0),0)</f>
        <v>0</v>
      </c>
      <c r="IU15" t="str">
        <f t="shared" si="86"/>
        <v/>
      </c>
      <c r="IV15" s="275">
        <f>VLOOKUP(C15,MOVI!C:DT,86,0)</f>
        <v>0</v>
      </c>
      <c r="IW15" s="275">
        <f>VLOOKUP(C15,FPT!B:IU,86,0)</f>
        <v>0</v>
      </c>
      <c r="IX15" t="str">
        <f t="shared" si="87"/>
        <v/>
      </c>
      <c r="IY15" s="275">
        <f>ROUND(VLOOKUP(C15,MOVI!C:DT,87,0),0)</f>
        <v>0</v>
      </c>
      <c r="IZ15" s="275">
        <f>ROUND(VLOOKUP(C15,FPT!B:IX,87,0),0)</f>
        <v>0</v>
      </c>
      <c r="JA15" t="str">
        <f t="shared" si="88"/>
        <v/>
      </c>
      <c r="JB15" s="275">
        <f>VLOOKUP(C15,MOVI!C:DT,88,0)</f>
        <v>0</v>
      </c>
      <c r="JC15" s="275">
        <f>VLOOKUP(C15,FPT!B:JA,88,0)</f>
        <v>0</v>
      </c>
      <c r="JD15" t="str">
        <f t="shared" si="89"/>
        <v/>
      </c>
      <c r="JE15" s="275">
        <f>VLOOKUP(C15,MOVI!C:DT,89,0)</f>
        <v>0</v>
      </c>
      <c r="JF15" s="275">
        <f>VLOOKUP(C15,FPT!B:JD,89,0)</f>
        <v>0</v>
      </c>
      <c r="JG15" t="str">
        <f t="shared" si="90"/>
        <v/>
      </c>
      <c r="JH15" s="275">
        <f>VLOOKUP(C15,MOVI!C:DT,90,0)</f>
        <v>0</v>
      </c>
      <c r="JI15" s="275">
        <f>VLOOKUP(C15,FPT!B:JG,90,0)</f>
        <v>0</v>
      </c>
      <c r="JJ15" t="str">
        <f t="shared" si="91"/>
        <v/>
      </c>
      <c r="JK15" s="275">
        <f>VLOOKUP(C15,MOVI!C:DT,91,0)</f>
        <v>0</v>
      </c>
      <c r="JL15" s="275">
        <f>VLOOKUP(C15,FPT!B:JJ,91,0)</f>
        <v>0</v>
      </c>
      <c r="JM15" t="str">
        <f t="shared" si="92"/>
        <v/>
      </c>
      <c r="JN15" s="275">
        <f>VLOOKUP(C15,MOVI!C:DT,92,0)</f>
        <v>0</v>
      </c>
      <c r="JO15" s="275">
        <f>VLOOKUP(C15,FPT!B:JM,92,0)</f>
        <v>0</v>
      </c>
      <c r="JP15" t="str">
        <f t="shared" si="93"/>
        <v/>
      </c>
      <c r="JQ15" s="275">
        <f>VLOOKUP(C15,MOVI!C:DT,93,0)</f>
        <v>0</v>
      </c>
      <c r="JR15" s="275">
        <f>VLOOKUP(C15,FPT!B:JP,93,0)</f>
        <v>0</v>
      </c>
      <c r="JS15" t="str">
        <f t="shared" si="94"/>
        <v/>
      </c>
      <c r="JT15" s="275">
        <f>VLOOKUP(C15,MOVI!C:DT,94,0)</f>
        <v>0</v>
      </c>
      <c r="JU15" s="275">
        <f>VLOOKUP(C15,FPT!B:JS,94,0)</f>
        <v>0</v>
      </c>
      <c r="JV15" t="str">
        <f t="shared" si="95"/>
        <v/>
      </c>
      <c r="JW15" s="275">
        <f>VLOOKUP(C15,MOVI!C:DT,95,0)</f>
        <v>4475000</v>
      </c>
      <c r="JX15" s="275">
        <f>VLOOKUP(C15,FPT!B:JV,95,0)</f>
        <v>4475000</v>
      </c>
      <c r="JY15" t="str">
        <f t="shared" si="96"/>
        <v/>
      </c>
      <c r="JZ15" s="275">
        <f>VLOOKUP(C15,MOVI!C:DT,96,0)</f>
        <v>0</v>
      </c>
      <c r="KA15" s="275">
        <f>VLOOKUP(C15,FPT!B:JY,96,0)</f>
        <v>0</v>
      </c>
      <c r="KB15" t="str">
        <f t="shared" si="97"/>
        <v/>
      </c>
      <c r="KC15" s="275">
        <f>VLOOKUP(C15,MOVI!C:DT,97,0)</f>
        <v>4475000</v>
      </c>
      <c r="KD15" s="275">
        <f>VLOOKUP(C15,FPT!B:KB,97,0)</f>
        <v>4475000</v>
      </c>
      <c r="KE15" t="str">
        <f t="shared" si="98"/>
        <v/>
      </c>
      <c r="KF15" s="275">
        <f>VLOOKUP(C15,MOVI!C:DT,98,0)</f>
        <v>850000.00000000012</v>
      </c>
      <c r="KG15" s="275">
        <f>VLOOKUP(C15,FPT!B:KE,98,0)</f>
        <v>850000</v>
      </c>
      <c r="KH15" t="str">
        <f t="shared" si="99"/>
        <v/>
      </c>
      <c r="KI15" s="275">
        <f>VLOOKUP(C15,MOVI!C:DT,99,0)</f>
        <v>0</v>
      </c>
      <c r="KJ15" s="275">
        <f>VLOOKUP(C15,FPT!B:KH,99,0)</f>
        <v>0</v>
      </c>
      <c r="KK15" t="str">
        <f t="shared" si="100"/>
        <v/>
      </c>
      <c r="KL15" s="275">
        <f>VLOOKUP(C15,MOVI!C:DT,100,0)</f>
        <v>150000</v>
      </c>
      <c r="KM15" s="275">
        <f>VLOOKUP(C15,FPT!B:KK,100,0)</f>
        <v>150000</v>
      </c>
      <c r="KN15" t="str">
        <f t="shared" si="101"/>
        <v/>
      </c>
      <c r="KO15" s="275">
        <f>VLOOKUP(C15,MOVI!C:DT,101,0)</f>
        <v>0</v>
      </c>
      <c r="KP15" s="275">
        <f>VLOOKUP(C15,FPT!B:KN,101,0)</f>
        <v>0</v>
      </c>
      <c r="KQ15" t="str">
        <f t="shared" si="102"/>
        <v/>
      </c>
      <c r="KR15" s="275">
        <f>VLOOKUP(C15,MOVI!C:DT,102,0)</f>
        <v>0</v>
      </c>
      <c r="KS15" s="275">
        <f>VLOOKUP(C15,FPT!B:KQ,102,0)</f>
        <v>0</v>
      </c>
      <c r="KT15" t="str">
        <f t="shared" si="103"/>
        <v/>
      </c>
      <c r="KU15" s="275">
        <f>VLOOKUP(C15,MOVI!C:DT,103,0)</f>
        <v>1000000.0000000001</v>
      </c>
      <c r="KV15" s="275">
        <f>VLOOKUP(C15,FPT!B:KT,103,0)</f>
        <v>1000000</v>
      </c>
      <c r="KW15" t="str">
        <f t="shared" si="104"/>
        <v/>
      </c>
      <c r="KX15" s="275">
        <f>VLOOKUP(C15,MOVI!C:DT,104,0)</f>
        <v>1525000</v>
      </c>
      <c r="KY15" s="275">
        <f>VLOOKUP(C15,FPT!B:KW,104,0)</f>
        <v>1525000</v>
      </c>
      <c r="KZ15" t="str">
        <f t="shared" si="105"/>
        <v/>
      </c>
      <c r="LA15" s="275">
        <f>VLOOKUP(C15,MOVI!C:DT,105,0)</f>
        <v>100000</v>
      </c>
      <c r="LB15" s="275">
        <f>VLOOKUP(C15,FPT!B:KZ,105,0)</f>
        <v>100000</v>
      </c>
      <c r="LC15" t="str">
        <f t="shared" si="106"/>
        <v/>
      </c>
      <c r="LD15" s="275">
        <f>VLOOKUP(C15,MOVI!C:DT,106,0)</f>
        <v>6100000</v>
      </c>
      <c r="LE15" s="275">
        <f>VLOOKUP(C15,FPT!B:LC,106,0)</f>
        <v>6100000</v>
      </c>
      <c r="LF15" t="str">
        <f t="shared" si="107"/>
        <v/>
      </c>
      <c r="LG15" s="273">
        <f>VLOOKUP(C15,MOVI!C:DT,107,0)</f>
        <v>0</v>
      </c>
      <c r="LH15" s="273">
        <f>VLOOKUP(C15,FPT!B:LF,107,0)</f>
        <v>0</v>
      </c>
      <c r="LI15" t="str">
        <f t="shared" si="108"/>
        <v/>
      </c>
      <c r="LJ15" t="str">
        <f>VLOOKUP(C15,MOVI!C:DV,108,0)</f>
        <v>Việt PhúSouthFinance</v>
      </c>
      <c r="LK15" s="252" t="str">
        <f>VLOOKUP(C15,FPT!B:LI,108,0)</f>
        <v>Việt PhúSouthFinance</v>
      </c>
      <c r="LL15" t="str">
        <f t="shared" si="109"/>
        <v/>
      </c>
      <c r="LM15" s="275">
        <f>ROUND(VLOOKUP(C15,MOVI!C:DV,109,0),0)</f>
        <v>416667</v>
      </c>
      <c r="LN15" s="275">
        <f>ROUND(VLOOKUP(C15,FPT!B:LL,109,0),0)</f>
        <v>416667</v>
      </c>
      <c r="LO15" t="str">
        <f t="shared" si="110"/>
        <v/>
      </c>
      <c r="LP15" t="str">
        <f>VLOOKUP(C15,MOVI!C:DV,110,0)</f>
        <v>HO</v>
      </c>
      <c r="LQ15" s="247" t="str">
        <f>VLOOKUP(C15,FPT!B:LO,110,0)</f>
        <v>HO</v>
      </c>
      <c r="LR15" t="str">
        <f t="shared" si="111"/>
        <v/>
      </c>
      <c r="LS15">
        <f>MOVI!DI10</f>
        <v>18</v>
      </c>
      <c r="LV15">
        <f>MOVI!DJ10</f>
        <v>0</v>
      </c>
      <c r="LW15">
        <f>MOVI!DK10</f>
        <v>0</v>
      </c>
      <c r="LX15">
        <f>MOVI!DL10</f>
        <v>0</v>
      </c>
      <c r="LY15">
        <f>MOVI!DM10</f>
        <v>0</v>
      </c>
      <c r="LZ15">
        <f>MOVI!DN10</f>
        <v>0</v>
      </c>
      <c r="MA15">
        <f>MOVI!DO10</f>
        <v>0</v>
      </c>
      <c r="MB15" t="str">
        <f>MOVI!DP10</f>
        <v/>
      </c>
      <c r="MC15">
        <f>MOVI!DQ10</f>
        <v>0</v>
      </c>
      <c r="MD15">
        <f>MOVI!DR10</f>
        <v>0</v>
      </c>
      <c r="ME15" t="str">
        <f>VLOOKUP(C15,MOVI!C:DV,121,0)</f>
        <v/>
      </c>
      <c r="MF15" s="252"/>
      <c r="MG15" t="str">
        <f t="shared" si="112"/>
        <v/>
      </c>
      <c r="MH15" t="str">
        <f>VLOOKUP(C15,MOVI!C:DT,122,0)</f>
        <v>Việt PhúSouth</v>
      </c>
      <c r="MI15" s="252" t="str">
        <f>VLOOKUP(C15,FPT!B:DS,112,0)</f>
        <v>Việt PhúSouth</v>
      </c>
      <c r="MJ15" t="str">
        <f t="shared" si="113"/>
        <v/>
      </c>
    </row>
    <row r="16" spans="1:348" x14ac:dyDescent="0.25">
      <c r="A16">
        <v>8</v>
      </c>
      <c r="B16" s="48">
        <v>6197</v>
      </c>
      <c r="C16" s="271" t="s">
        <v>798</v>
      </c>
      <c r="D16" t="str">
        <f>VLOOKUP(C16,MOVI!C:D,2,0)</f>
        <v>Trần Minh Tâm</v>
      </c>
      <c r="E16" t="str">
        <f>VLOOKUP(C16,FPT!B:C,2,0)</f>
        <v>Trần Minh Tâm</v>
      </c>
      <c r="F16" t="str">
        <f t="shared" si="4"/>
        <v/>
      </c>
      <c r="G16" t="str">
        <f>VLOOKUP(C16,MOVI!C:E,3,0)</f>
        <v>Finance</v>
      </c>
      <c r="H16" t="str">
        <f>VLOOKUP(C16,FPT!B:F,3,0)</f>
        <v>Finance</v>
      </c>
      <c r="I16" t="str">
        <f t="shared" si="5"/>
        <v/>
      </c>
      <c r="J16" t="str">
        <f>VLOOKUP(C16,MOVI!C:H,4,0)</f>
        <v>Bank Partnership</v>
      </c>
      <c r="K16" t="str">
        <f>VLOOKUP(C16,FPT!B:I,4,0)</f>
        <v>Bank Partnership</v>
      </c>
      <c r="L16" t="str">
        <f t="shared" si="6"/>
        <v/>
      </c>
      <c r="M16" t="str">
        <f>VLOOKUP(C16,MOVI!C:DT,5,0)</f>
        <v>Manager</v>
      </c>
      <c r="N16" t="str">
        <f>VLOOKUP(C16,FPT!B:L,5,0)</f>
        <v>Manager</v>
      </c>
      <c r="O16" t="str">
        <f t="shared" si="7"/>
        <v/>
      </c>
      <c r="P16" t="str">
        <f>VLOOKUP(C16,MOVI!C:DT,6,0)</f>
        <v>Bank Partnership Manager</v>
      </c>
      <c r="Q16" t="str">
        <f>VLOOKUP(C16,FPT!B:O,6,0)</f>
        <v>Bank Partnership Manager</v>
      </c>
      <c r="R16" t="str">
        <f t="shared" si="8"/>
        <v/>
      </c>
      <c r="S16" t="str">
        <f>VLOOKUP(C16,MOVI!C:DT,7,0)</f>
        <v>South</v>
      </c>
      <c r="T16" t="str">
        <f>VLOOKUP(C16,FPT!B:R,7,0)</f>
        <v>South</v>
      </c>
      <c r="U16" t="str">
        <f t="shared" si="9"/>
        <v/>
      </c>
      <c r="V16" t="str">
        <f>VLOOKUP(C16,MOVI!C:DT,8,0)</f>
        <v>Việt Phú</v>
      </c>
      <c r="W16" t="str">
        <f>VLOOKUP(C16,FPT!B:U,8,0)</f>
        <v>Việt Phú</v>
      </c>
      <c r="X16" t="str">
        <f t="shared" si="10"/>
        <v/>
      </c>
      <c r="Y16" t="str">
        <f>VLOOKUP(C16,MOVI!C:DT,9,0)</f>
        <v>Full-time</v>
      </c>
      <c r="Z16" t="str">
        <f>VLOOKUP(C16,FPT!B:X,9,0)</f>
        <v>Full-time</v>
      </c>
      <c r="AA16" t="str">
        <f t="shared" si="11"/>
        <v/>
      </c>
      <c r="AB16" t="str">
        <f>VLOOKUP(C16,MOVI!C:DT,10,0)</f>
        <v>Permanent</v>
      </c>
      <c r="AC16" t="str">
        <f>VLOOKUP(C16,FPT!B:AA,10,0)</f>
        <v>Permanent</v>
      </c>
      <c r="AD16" t="str">
        <f t="shared" si="12"/>
        <v/>
      </c>
      <c r="AE16" s="247">
        <f>VLOOKUP(C16,MOVI!C:DT,11,0)</f>
        <v>44445</v>
      </c>
      <c r="AF16" s="247">
        <f>VLOOKUP(C16,FPT!B:AD,11,0)</f>
        <v>44445</v>
      </c>
      <c r="AG16" t="str">
        <f t="shared" si="13"/>
        <v/>
      </c>
      <c r="AH16" s="260" t="str">
        <f>VLOOKUP(C16,MOVI!C:DT,12,0)</f>
        <v/>
      </c>
      <c r="AI16" s="260"/>
      <c r="AJ16" t="str">
        <f t="shared" si="115"/>
        <v/>
      </c>
      <c r="AK16">
        <f>VLOOKUP(C16,MOVI!C:DT,13,0)</f>
        <v>0</v>
      </c>
      <c r="AL16" s="247">
        <f>VLOOKUP(C16,FPT!B:AJ,13,0)</f>
        <v>0</v>
      </c>
      <c r="AM16" t="str">
        <f t="shared" si="114"/>
        <v/>
      </c>
      <c r="AN16" s="247">
        <f>VLOOKUP(C16,MOVI!C:DT,14,0)</f>
        <v>0</v>
      </c>
      <c r="AO16" s="247">
        <f>VLOOKUP(C16,FPT!B:AM,14,0)</f>
        <v>0</v>
      </c>
      <c r="AP16" t="str">
        <f t="shared" si="15"/>
        <v/>
      </c>
      <c r="AQ16" t="str">
        <f>VLOOKUP(C16,MOVI!C:DT,15,0)</f>
        <v>LC</v>
      </c>
      <c r="AR16" s="247" t="str">
        <f>VLOOKUP(C16,FPT!B:AP,15,0)</f>
        <v>LC</v>
      </c>
      <c r="AS16" t="str">
        <f t="shared" si="16"/>
        <v/>
      </c>
      <c r="AT16" s="282" t="str">
        <f>VLOOKUP(C16,MOVI!C:DT,16,0)</f>
        <v>LTTP</v>
      </c>
      <c r="AU16" s="247" t="str">
        <f>VLOOKUP(C16,FPT!B:AS,16,0)</f>
        <v>LTTP</v>
      </c>
      <c r="AV16" t="str">
        <f t="shared" si="17"/>
        <v/>
      </c>
      <c r="AW16" t="str">
        <f>VLOOKUP(C16,MOVI!C:DT,17,0)</f>
        <v>L</v>
      </c>
      <c r="AX16" s="247" t="str">
        <f>VLOOKUP(C16,FPT!B:AV,17,0)</f>
        <v>L</v>
      </c>
      <c r="AY16" t="str">
        <f t="shared" si="18"/>
        <v/>
      </c>
      <c r="AZ16">
        <f>VLOOKUP(C16,MOVI!C:DT,18,0)</f>
        <v>0</v>
      </c>
      <c r="BA16" s="247">
        <f>VLOOKUP(C16,FPT!B:AY,18,0)</f>
        <v>0</v>
      </c>
      <c r="BB16" t="str">
        <f t="shared" si="19"/>
        <v/>
      </c>
      <c r="BC16" s="275">
        <f>VLOOKUP(C16,MOVI!C:DT,19,0)</f>
        <v>40000000</v>
      </c>
      <c r="BD16" s="275">
        <f>VLOOKUP(C16,FPT!B:BB,19,0)</f>
        <v>40000000</v>
      </c>
      <c r="BE16" t="str">
        <f t="shared" si="20"/>
        <v/>
      </c>
      <c r="BF16">
        <f>VLOOKUP(C16,MOVI!C:DT,20,0)</f>
        <v>0</v>
      </c>
      <c r="BG16" s="252">
        <f>VLOOKUP(C16,FPT!B:BE,20,0)</f>
        <v>0</v>
      </c>
      <c r="BH16" t="str">
        <f t="shared" si="21"/>
        <v/>
      </c>
      <c r="BI16" s="275">
        <f>VLOOKUP(C16,MOVI!C:DT,21,0)</f>
        <v>40000000</v>
      </c>
      <c r="BJ16" s="275">
        <f>VLOOKUP(C16,FPT!B:BH,21,0)</f>
        <v>40000000</v>
      </c>
      <c r="BK16" t="str">
        <f t="shared" si="22"/>
        <v/>
      </c>
      <c r="BL16" s="275">
        <f>VLOOKUP(C16,MOVI!C:DT,22,0)</f>
        <v>0</v>
      </c>
      <c r="BM16" s="275">
        <f>VLOOKUP(C16,FPT!B:BK,22,0)</f>
        <v>0</v>
      </c>
      <c r="BN16" t="str">
        <f t="shared" si="23"/>
        <v/>
      </c>
      <c r="BO16" s="275">
        <f>VLOOKUP(C16,MOVI!C:DT,23,0)</f>
        <v>0</v>
      </c>
      <c r="BP16" s="275">
        <f>VLOOKUP(C16,FPT!B:BN,23,0)</f>
        <v>0</v>
      </c>
      <c r="BQ16" t="str">
        <f t="shared" si="24"/>
        <v/>
      </c>
      <c r="BR16" s="275">
        <f>VLOOKUP(C16,MOVI!C:DT,24,0)</f>
        <v>0</v>
      </c>
      <c r="BS16" s="275">
        <f>VLOOKUP(C16,FPT!B:BQ,24,0)</f>
        <v>0</v>
      </c>
      <c r="BT16" t="str">
        <f t="shared" si="25"/>
        <v/>
      </c>
      <c r="BU16" s="275">
        <f>VLOOKUP(C16,MOVI!C:DT,25,0)</f>
        <v>0</v>
      </c>
      <c r="BV16" s="275">
        <f>VLOOKUP(C16,FPT!B:BT,25,0)</f>
        <v>0</v>
      </c>
      <c r="BW16" t="str">
        <f t="shared" si="26"/>
        <v/>
      </c>
      <c r="BX16" s="275">
        <f>VLOOKUP(C16,MOVI!C:DT,26,0)</f>
        <v>0</v>
      </c>
      <c r="BY16" s="275">
        <f>VLOOKUP(C16,FPT!B:BW,26,0)</f>
        <v>0</v>
      </c>
      <c r="BZ16" t="str">
        <f t="shared" si="27"/>
        <v/>
      </c>
      <c r="CA16" s="275">
        <f>VLOOKUP(C16,MOVI!C:DT,27,0)</f>
        <v>0</v>
      </c>
      <c r="CB16" s="275">
        <f>VLOOKUP(C16,FPT!B:BZ,27,0)</f>
        <v>0</v>
      </c>
      <c r="CC16" t="str">
        <f t="shared" si="28"/>
        <v/>
      </c>
      <c r="CD16" s="275">
        <f>VLOOKUP(C16,MOVI!C:DT,28,0)</f>
        <v>0</v>
      </c>
      <c r="CE16" s="275">
        <f>VLOOKUP(C16,FPT!B:CC,28,0)</f>
        <v>0</v>
      </c>
      <c r="CF16" t="str">
        <f t="shared" si="29"/>
        <v/>
      </c>
      <c r="CG16" t="str">
        <f>VLOOKUP(C16,MOVI!C:DT,29,0)</f>
        <v>TB, CN</v>
      </c>
      <c r="CH16" s="252" t="str">
        <f>VLOOKUP(C16,FPT!B:CF,29,0)</f>
        <v>TB, CN</v>
      </c>
      <c r="CI16" t="str">
        <f t="shared" si="30"/>
        <v/>
      </c>
      <c r="CJ16">
        <f>VLOOKUP(C16,MOVI!C:DT,30,0)</f>
        <v>21</v>
      </c>
      <c r="CK16" s="252">
        <f>VLOOKUP(C16,FPT!B:CI,30,0)</f>
        <v>21</v>
      </c>
      <c r="CL16" t="str">
        <f t="shared" si="31"/>
        <v/>
      </c>
      <c r="CM16">
        <f>VLOOKUP(C16,MOVI!C:DT,31,0)</f>
        <v>19</v>
      </c>
      <c r="CN16" s="252">
        <f>VLOOKUP(C16,FPT!B:CL,31,0)</f>
        <v>19</v>
      </c>
      <c r="CO16" t="str">
        <f t="shared" si="32"/>
        <v/>
      </c>
      <c r="CP16" s="275">
        <f>VLOOKUP(C16,MOVI!C:DT,32,0)</f>
        <v>2</v>
      </c>
      <c r="CQ16" s="275">
        <f>VLOOKUP(C16,FPT!B:CO,32,0)</f>
        <v>2</v>
      </c>
      <c r="CR16" t="str">
        <f t="shared" si="33"/>
        <v/>
      </c>
      <c r="CS16" s="275">
        <f>VLOOKUP(C16,MOVI!C:DT,33,0)</f>
        <v>0</v>
      </c>
      <c r="CT16" s="275">
        <f>VLOOKUP(C16,FPT!B:CR,33,0)</f>
        <v>0</v>
      </c>
      <c r="CU16" t="str">
        <f t="shared" si="34"/>
        <v/>
      </c>
      <c r="CV16" s="275">
        <f>VLOOKUP(C16,MOVI!C:DT,34,0)</f>
        <v>0</v>
      </c>
      <c r="CW16" s="275">
        <f>VLOOKUP(C16,FPT!B:CU,34,0)</f>
        <v>0</v>
      </c>
      <c r="CX16" t="str">
        <f t="shared" si="35"/>
        <v/>
      </c>
      <c r="CY16" s="275">
        <f>VLOOKUP(C16,MOVI!C:DT,35,0)</f>
        <v>21</v>
      </c>
      <c r="CZ16" s="275">
        <f>VLOOKUP(C16,FPT!B:CX,35,0)</f>
        <v>21</v>
      </c>
      <c r="DA16" t="str">
        <f t="shared" si="36"/>
        <v/>
      </c>
      <c r="DB16" s="275">
        <f>VLOOKUP(C16,MOVI!C:DT,36,0)</f>
        <v>0</v>
      </c>
      <c r="DC16" s="275">
        <f>VLOOKUP(C16,FPT!B:DA,36,0)</f>
        <v>0</v>
      </c>
      <c r="DD16" t="str">
        <f t="shared" si="37"/>
        <v/>
      </c>
      <c r="DE16" s="275">
        <f>VLOOKUP(C16,MOVI!C:DT,37,0)</f>
        <v>0</v>
      </c>
      <c r="DF16" s="275">
        <f>VLOOKUP(C16,FPT!B:DD,37,0)</f>
        <v>0</v>
      </c>
      <c r="DG16" t="str">
        <f t="shared" si="38"/>
        <v/>
      </c>
      <c r="DH16" s="275">
        <f>VLOOKUP(C16,MOVI!C:DT,38,0)</f>
        <v>0</v>
      </c>
      <c r="DI16" s="275">
        <f>VLOOKUP(C16,FPT!B:DG,38,0)</f>
        <v>0</v>
      </c>
      <c r="DJ16" t="str">
        <f t="shared" si="39"/>
        <v/>
      </c>
      <c r="DK16" s="275">
        <f>VLOOKUP(C16,MOVI!C:DT,39,0)</f>
        <v>0</v>
      </c>
      <c r="DL16" s="275">
        <f>VLOOKUP(C16,FPT!B:DJ,39,0)</f>
        <v>0</v>
      </c>
      <c r="DM16" t="str">
        <f t="shared" si="40"/>
        <v/>
      </c>
      <c r="DN16" s="275">
        <f>VLOOKUP(C16,MOVI!C:DT,40,0)</f>
        <v>0</v>
      </c>
      <c r="DO16" s="275">
        <f>VLOOKUP(C16,FPT!B:DM,40,0)</f>
        <v>0</v>
      </c>
      <c r="DP16" t="str">
        <f t="shared" si="41"/>
        <v/>
      </c>
      <c r="DQ16" s="275">
        <f>VLOOKUP(C16,MOVI!C:DT,41,0)</f>
        <v>0</v>
      </c>
      <c r="DR16" s="275">
        <f>VLOOKUP(C16,FPT!B:DP,41,0)</f>
        <v>0</v>
      </c>
      <c r="DS16" t="str">
        <f t="shared" si="42"/>
        <v/>
      </c>
      <c r="DT16" s="275">
        <f>VLOOKUP(C16,MOVI!C:DT,42,0)</f>
        <v>40000000</v>
      </c>
      <c r="DU16" s="275">
        <f>ROUND(VLOOKUP(C16,FPT!B:DS,42,0),0)</f>
        <v>40000000</v>
      </c>
      <c r="DV16" t="str">
        <f t="shared" si="43"/>
        <v/>
      </c>
      <c r="DW16" s="275">
        <f>VLOOKUP(C16,MOVI!C:DT,43,0)</f>
        <v>0</v>
      </c>
      <c r="DX16" s="275">
        <f>VLOOKUP(C16,FPT!B:DV,43,0)</f>
        <v>0</v>
      </c>
      <c r="DY16" t="str">
        <f t="shared" si="44"/>
        <v/>
      </c>
      <c r="DZ16" s="275">
        <f>VLOOKUP(C16,MOVI!C:DT,44,0)</f>
        <v>0</v>
      </c>
      <c r="EA16" s="275">
        <f>VLOOKUP(C16,FPT!B:DY,44,0)</f>
        <v>0</v>
      </c>
      <c r="EB16" t="str">
        <f t="shared" si="45"/>
        <v/>
      </c>
      <c r="EC16" s="275">
        <f>VLOOKUP(C16,MOVI!C:DT,45,0)</f>
        <v>40000000</v>
      </c>
      <c r="ED16" s="275">
        <f>ROUND(VLOOKUP(C16,FPT!B:EB,45,0),0)</f>
        <v>40000000</v>
      </c>
      <c r="EE16" t="str">
        <f t="shared" si="46"/>
        <v/>
      </c>
      <c r="EF16" s="275">
        <f>VLOOKUP(C16,MOVI!C:DT,46,0)</f>
        <v>0</v>
      </c>
      <c r="EG16" s="275">
        <f>VLOOKUP(C16,FPT!B:EE,46,0)</f>
        <v>0</v>
      </c>
      <c r="EH16" t="str">
        <f t="shared" si="47"/>
        <v/>
      </c>
      <c r="EI16" s="275">
        <f>VLOOKUP(C16,MOVI!C:DT,47,0)</f>
        <v>0</v>
      </c>
      <c r="EJ16" s="275">
        <f>VLOOKUP(C16,FPT!B:EH,47,0)</f>
        <v>0</v>
      </c>
      <c r="EK16" t="str">
        <f t="shared" si="48"/>
        <v/>
      </c>
      <c r="EL16" s="275">
        <f>VLOOKUP(C16,MOVI!C:DT,48,0)</f>
        <v>0</v>
      </c>
      <c r="EM16" s="275">
        <f>VLOOKUP(C16,FPT!B:EK,48,0)</f>
        <v>0</v>
      </c>
      <c r="EN16" t="str">
        <f t="shared" si="49"/>
        <v/>
      </c>
      <c r="EO16" s="275">
        <f>VLOOKUP(C16,MOVI!C:DT,49,0)</f>
        <v>0</v>
      </c>
      <c r="EP16" s="275">
        <f>VLOOKUP(C16,FPT!B:EN,49,0)</f>
        <v>0</v>
      </c>
      <c r="EQ16" t="str">
        <f t="shared" si="50"/>
        <v/>
      </c>
      <c r="ER16" s="275">
        <f>VLOOKUP(C16,MOVI!C:DT,50,0)</f>
        <v>0</v>
      </c>
      <c r="ES16" s="275">
        <f>VLOOKUP(C16,FPT!B:EQ,50,0)</f>
        <v>0</v>
      </c>
      <c r="ET16" t="str">
        <f t="shared" si="51"/>
        <v/>
      </c>
      <c r="EU16" s="275">
        <f>VLOOKUP(C16,MOVI!C:DT,51,0)</f>
        <v>0</v>
      </c>
      <c r="EV16" s="275">
        <f>VLOOKUP(C16,FPT!B:ET,51,0)</f>
        <v>0</v>
      </c>
      <c r="EW16" t="str">
        <f t="shared" si="52"/>
        <v/>
      </c>
      <c r="EX16" s="275">
        <f>VLOOKUP(C16,MOVI!C:DT,52,0)</f>
        <v>0</v>
      </c>
      <c r="EY16" s="275">
        <f>VLOOKUP(C16,FPT!B:EW,52,0)</f>
        <v>0</v>
      </c>
      <c r="EZ16" t="str">
        <f t="shared" si="53"/>
        <v/>
      </c>
      <c r="FA16" s="275">
        <f>VLOOKUP(C16,MOVI!C:DT,53,0)</f>
        <v>0</v>
      </c>
      <c r="FB16" s="275">
        <f>VLOOKUP(C16,FPT!B:EZ,53,0)</f>
        <v>0</v>
      </c>
      <c r="FC16" t="str">
        <f t="shared" si="54"/>
        <v/>
      </c>
      <c r="FD16" s="275">
        <f>VLOOKUP(C16,MOVI!C:DT,54,0)</f>
        <v>0</v>
      </c>
      <c r="FE16" s="275">
        <f>VLOOKUP(C16,FPT!B:FC,54,0)</f>
        <v>0</v>
      </c>
      <c r="FF16" t="str">
        <f t="shared" si="55"/>
        <v/>
      </c>
      <c r="FG16" s="275">
        <f>VLOOKUP(C16,MOVI!C:DT,55,0)</f>
        <v>0</v>
      </c>
      <c r="FH16" s="275">
        <f>VLOOKUP(C16,FPT!B:FF,55,0)</f>
        <v>0</v>
      </c>
      <c r="FI16" t="str">
        <f t="shared" si="56"/>
        <v/>
      </c>
      <c r="FJ16" s="275">
        <f>VLOOKUP(C16,MOVI!C:DT,56,0)</f>
        <v>0</v>
      </c>
      <c r="FK16" s="275">
        <f>VLOOKUP(C16,FPT!B:FI,56,0)</f>
        <v>0</v>
      </c>
      <c r="FL16" t="str">
        <f t="shared" si="57"/>
        <v/>
      </c>
      <c r="FM16" s="275">
        <f>VLOOKUP(C16,MOVI!C:DT,57,0)</f>
        <v>0</v>
      </c>
      <c r="FN16" s="275">
        <f>VLOOKUP(C16,FPT!B:FL,57,0)</f>
        <v>0</v>
      </c>
      <c r="FO16" t="str">
        <f t="shared" si="58"/>
        <v/>
      </c>
      <c r="FP16" s="275">
        <f>VLOOKUP(C16,MOVI!C:DT,58,0)</f>
        <v>0</v>
      </c>
      <c r="FQ16" s="275">
        <f>VLOOKUP(C16,FPT!B:FO,58,0)</f>
        <v>0</v>
      </c>
      <c r="FR16" t="str">
        <f t="shared" si="59"/>
        <v/>
      </c>
      <c r="FS16" s="275">
        <f>VLOOKUP(C16,MOVI!C:DT,59,0)</f>
        <v>0</v>
      </c>
      <c r="FT16" s="275">
        <f>VLOOKUP(C16,FPT!B:FR,59,0)</f>
        <v>0</v>
      </c>
      <c r="FU16" t="str">
        <f t="shared" si="60"/>
        <v/>
      </c>
      <c r="FV16" s="275">
        <f>VLOOKUP(C16,MOVI!C:DT,60,0)</f>
        <v>0</v>
      </c>
      <c r="FW16" s="275">
        <f>VLOOKUP(C16,FPT!B:FU,60,0)</f>
        <v>0</v>
      </c>
      <c r="FX16" t="str">
        <f t="shared" si="61"/>
        <v/>
      </c>
      <c r="FY16" s="275">
        <f>VLOOKUP(C16,MOVI!C:DT,61,0)</f>
        <v>0</v>
      </c>
      <c r="FZ16" s="275">
        <f>VLOOKUP(C16,FPT!B:FX,61,0)</f>
        <v>0</v>
      </c>
      <c r="GA16" t="str">
        <f t="shared" si="62"/>
        <v/>
      </c>
      <c r="GB16" s="275">
        <f>VLOOKUP(C16,MOVI!C:DT,62,0)</f>
        <v>0</v>
      </c>
      <c r="GC16" s="275">
        <f>VLOOKUP(C16,FPT!B:GA,62,0)</f>
        <v>0</v>
      </c>
      <c r="GD16" t="str">
        <f t="shared" si="63"/>
        <v/>
      </c>
      <c r="GE16" s="275">
        <f>VLOOKUP(C16,MOVI!C:DT,63,0)</f>
        <v>0</v>
      </c>
      <c r="GF16" s="275">
        <f>VLOOKUP(C16,FPT!B:GD,63,0)</f>
        <v>0</v>
      </c>
      <c r="GG16" t="str">
        <f t="shared" si="64"/>
        <v/>
      </c>
      <c r="GH16" s="275">
        <f>VLOOKUP(C16,MOVI!C:DT,64,0)</f>
        <v>0</v>
      </c>
      <c r="GI16" s="275">
        <f>VLOOKUP(C16,FPT!B:GG,64,0)</f>
        <v>0</v>
      </c>
      <c r="GJ16" t="str">
        <f t="shared" si="65"/>
        <v/>
      </c>
      <c r="GK16" s="275">
        <f>VLOOKUP(C16,MOVI!C:DT,65,0)</f>
        <v>0</v>
      </c>
      <c r="GL16" s="275">
        <f>VLOOKUP(C16,FPT!B:GJ,65,0)</f>
        <v>0</v>
      </c>
      <c r="GM16" t="str">
        <f t="shared" si="66"/>
        <v/>
      </c>
      <c r="GN16" s="275">
        <f>VLOOKUP(C16,MOVI!C:DT,66,0)</f>
        <v>0</v>
      </c>
      <c r="GO16" s="275">
        <f>VLOOKUP(C16,FPT!B:GM,66,0)</f>
        <v>0</v>
      </c>
      <c r="GP16" t="str">
        <f t="shared" si="67"/>
        <v/>
      </c>
      <c r="GQ16" s="275">
        <f>VLOOKUP(C16,MOVI!C:DT,67,0)</f>
        <v>0</v>
      </c>
      <c r="GR16" s="275">
        <f>VLOOKUP(C16,FPT!B:GP,67,0)</f>
        <v>0</v>
      </c>
      <c r="GS16" t="str">
        <f t="shared" si="68"/>
        <v/>
      </c>
      <c r="GT16" s="275">
        <f>VLOOKUP(C16,MOVI!C:DT,68,0)</f>
        <v>0</v>
      </c>
      <c r="GU16" s="275">
        <f>VLOOKUP(C16,FPT!B:GS,68,0)</f>
        <v>0</v>
      </c>
      <c r="GV16" t="str">
        <f t="shared" si="69"/>
        <v/>
      </c>
      <c r="GW16" s="275">
        <f>VLOOKUP(C16,MOVI!C:DT,69,0)</f>
        <v>0</v>
      </c>
      <c r="GX16" s="275">
        <f>VLOOKUP(C16,FPT!B:GV,69,0)</f>
        <v>0</v>
      </c>
      <c r="GY16" t="str">
        <f t="shared" si="70"/>
        <v/>
      </c>
      <c r="GZ16" s="275">
        <f>VLOOKUP(C16,MOVI!C:DT,70,0)</f>
        <v>0</v>
      </c>
      <c r="HA16" s="275">
        <f>VLOOKUP(C16,FPT!B:GY,70,0)</f>
        <v>0</v>
      </c>
      <c r="HB16" t="str">
        <f t="shared" si="71"/>
        <v/>
      </c>
      <c r="HC16" s="275">
        <f>VLOOKUP(C16,MOVI!C:DT,71,0)</f>
        <v>40000000</v>
      </c>
      <c r="HD16" s="275">
        <f>ROUND(VLOOKUP(C16,FPT!B:HB,71,0),0)</f>
        <v>40000000</v>
      </c>
      <c r="HE16" t="str">
        <f t="shared" si="72"/>
        <v/>
      </c>
      <c r="HF16" s="275">
        <f>ROUND(VLOOKUP(C16,MOVI!C:DT,72,0),0)</f>
        <v>0</v>
      </c>
      <c r="HG16" s="275">
        <f>ROUND(VLOOKUP(C16,FPT!B:HE,72,0),0)</f>
        <v>0</v>
      </c>
      <c r="HH16" t="str">
        <f t="shared" si="73"/>
        <v/>
      </c>
      <c r="HI16" s="275">
        <f>VLOOKUP(C16,MOVI!C:DT,73,0)</f>
        <v>0</v>
      </c>
      <c r="HJ16" s="275">
        <f>VLOOKUP(C16,FPT!B:HH,73,0)</f>
        <v>0</v>
      </c>
      <c r="HK16" t="str">
        <f t="shared" si="74"/>
        <v/>
      </c>
      <c r="HL16" s="275">
        <f>VLOOKUP(C16,MOVI!C:DT,74,0)</f>
        <v>0</v>
      </c>
      <c r="HM16" s="275">
        <f>VLOOKUP(C16,FPT!B:HK,74,0)</f>
        <v>0</v>
      </c>
      <c r="HN16" t="str">
        <f t="shared" si="75"/>
        <v/>
      </c>
      <c r="HO16" s="275">
        <f>VLOOKUP(C16,MOVI!C:DT,75,0)</f>
        <v>11000000</v>
      </c>
      <c r="HP16" s="275">
        <f>VLOOKUP(C16,FPT!B:HN,75,0)</f>
        <v>11000000</v>
      </c>
      <c r="HQ16" t="str">
        <f t="shared" si="76"/>
        <v/>
      </c>
      <c r="HR16" s="275">
        <f>VLOOKUP(C16,MOVI!C:DT,76,0)</f>
        <v>0</v>
      </c>
      <c r="HS16" s="275">
        <f>VLOOKUP(C16,FPT!B:HQ,76,0)</f>
        <v>0</v>
      </c>
      <c r="HT16" t="str">
        <f t="shared" si="77"/>
        <v/>
      </c>
      <c r="HU16" s="275">
        <f>VLOOKUP(C16,MOVI!C:DT,77,0)</f>
        <v>0</v>
      </c>
      <c r="HV16" s="275">
        <f>VLOOKUP(C16,FPT!B:HT,77,0)</f>
        <v>0</v>
      </c>
      <c r="HW16" t="str">
        <f t="shared" si="78"/>
        <v/>
      </c>
      <c r="HX16" s="274">
        <f>VLOOKUP(C16,MOVI!C:CB,78,0)</f>
        <v>2384000</v>
      </c>
      <c r="HY16" s="261">
        <f>VLOOKUP(C16,FPT!$B:$CA,78,0)</f>
        <v>2384000</v>
      </c>
      <c r="HZ16" t="str">
        <f t="shared" si="79"/>
        <v/>
      </c>
      <c r="IA16" s="275">
        <f>VLOOKUP(C16,MOVI!C:CD,79,0)</f>
        <v>400000</v>
      </c>
      <c r="IB16" s="275">
        <f>VLOOKUP(C16,FPT!B:HZ,79,0)</f>
        <v>400000</v>
      </c>
      <c r="IC16" t="str">
        <f t="shared" si="80"/>
        <v/>
      </c>
      <c r="ID16" s="275">
        <f>VLOOKUP(C16,MOVI!C:CD,80,0)</f>
        <v>447000</v>
      </c>
      <c r="IE16" s="275">
        <f>VLOOKUP(C16,FPT!B:IC,80,0)</f>
        <v>447000</v>
      </c>
      <c r="IF16" t="str">
        <f t="shared" si="81"/>
        <v/>
      </c>
      <c r="IG16" s="275">
        <f>VLOOKUP(C16,MOVI!C:DT,81,0)</f>
        <v>0</v>
      </c>
      <c r="IH16" s="275">
        <f>VLOOKUP(C16,FPT!B:IF,81,0)</f>
        <v>0</v>
      </c>
      <c r="II16" t="str">
        <f t="shared" si="82"/>
        <v/>
      </c>
      <c r="IJ16" s="275">
        <f>VLOOKUP(C16,MOVI!C:DT,82,0)</f>
        <v>3231000</v>
      </c>
      <c r="IK16" s="275">
        <f>VLOOKUP(C16,FPT!B:II,82,0)</f>
        <v>3231000</v>
      </c>
      <c r="IL16" t="str">
        <f t="shared" si="83"/>
        <v/>
      </c>
      <c r="IM16" s="275">
        <f>ROUND(VLOOKUP(C16,MOVI!C:DT,83,0),0)</f>
        <v>14231000</v>
      </c>
      <c r="IN16" s="275">
        <f>ROUND(VLOOKUP(C16,FPT!B:IL,83,0),0)</f>
        <v>14231000</v>
      </c>
      <c r="IO16" t="str">
        <f t="shared" si="84"/>
        <v/>
      </c>
      <c r="IP16" s="275">
        <f>VLOOKUP(C16,MOVI!C:DT,84,0)</f>
        <v>25769000</v>
      </c>
      <c r="IQ16" s="275">
        <f>VLOOKUP(C16,FPT!B:IO,84,0)</f>
        <v>25769000</v>
      </c>
      <c r="IR16" t="str">
        <f t="shared" si="85"/>
        <v/>
      </c>
      <c r="IS16" s="275">
        <f>ROUND(VLOOKUP(C16,MOVI!C:DT,85,0),0)</f>
        <v>3503800</v>
      </c>
      <c r="IT16" s="275">
        <f>ROUND(VLOOKUP(C16,FPT!B:IR,85,0),0)</f>
        <v>3503800</v>
      </c>
      <c r="IU16" t="str">
        <f t="shared" si="86"/>
        <v/>
      </c>
      <c r="IV16" s="275">
        <f>VLOOKUP(C16,MOVI!C:DT,86,0)</f>
        <v>0</v>
      </c>
      <c r="IW16" s="275">
        <f>VLOOKUP(C16,FPT!B:IU,86,0)</f>
        <v>0</v>
      </c>
      <c r="IX16" t="str">
        <f t="shared" si="87"/>
        <v/>
      </c>
      <c r="IY16" s="275">
        <f>ROUND(VLOOKUP(C16,MOVI!C:DT,87,0),0)</f>
        <v>3503800</v>
      </c>
      <c r="IZ16" s="275">
        <f>ROUND(VLOOKUP(C16,FPT!B:IX,87,0),0)</f>
        <v>3503800</v>
      </c>
      <c r="JA16" t="str">
        <f t="shared" si="88"/>
        <v/>
      </c>
      <c r="JB16" s="275">
        <f>VLOOKUP(C16,MOVI!C:DT,88,0)</f>
        <v>0</v>
      </c>
      <c r="JC16" s="275">
        <f>VLOOKUP(C16,FPT!B:JA,88,0)</f>
        <v>0</v>
      </c>
      <c r="JD16" t="str">
        <f t="shared" si="89"/>
        <v/>
      </c>
      <c r="JE16" s="275">
        <f>VLOOKUP(C16,MOVI!C:DT,89,0)</f>
        <v>149000</v>
      </c>
      <c r="JF16" s="275">
        <f>VLOOKUP(C16,FPT!B:JD,89,0)</f>
        <v>149000</v>
      </c>
      <c r="JG16" t="str">
        <f t="shared" si="90"/>
        <v/>
      </c>
      <c r="JH16" s="275">
        <f>VLOOKUP(C16,MOVI!C:DT,90,0)</f>
        <v>0</v>
      </c>
      <c r="JI16" s="275">
        <f>VLOOKUP(C16,FPT!B:JG,90,0)</f>
        <v>0</v>
      </c>
      <c r="JJ16" t="str">
        <f t="shared" si="91"/>
        <v/>
      </c>
      <c r="JK16" s="275">
        <f>VLOOKUP(C16,MOVI!C:DT,91,0)</f>
        <v>0</v>
      </c>
      <c r="JL16" s="275">
        <f>VLOOKUP(C16,FPT!B:JJ,91,0)</f>
        <v>0</v>
      </c>
      <c r="JM16" t="str">
        <f t="shared" si="92"/>
        <v/>
      </c>
      <c r="JN16" s="275">
        <f>VLOOKUP(C16,MOVI!C:DT,92,0)</f>
        <v>0</v>
      </c>
      <c r="JO16" s="275">
        <f>VLOOKUP(C16,FPT!B:JM,92,0)</f>
        <v>0</v>
      </c>
      <c r="JP16" t="str">
        <f t="shared" si="93"/>
        <v/>
      </c>
      <c r="JQ16" s="275">
        <f>VLOOKUP(C16,MOVI!C:DT,93,0)</f>
        <v>0</v>
      </c>
      <c r="JR16" s="275">
        <f>VLOOKUP(C16,FPT!B:JP,93,0)</f>
        <v>0</v>
      </c>
      <c r="JS16" t="str">
        <f t="shared" si="94"/>
        <v/>
      </c>
      <c r="JT16" s="275">
        <f>VLOOKUP(C16,MOVI!C:DT,94,0)</f>
        <v>149000</v>
      </c>
      <c r="JU16" s="275">
        <f>VLOOKUP(C16,FPT!B:JS,94,0)</f>
        <v>149000</v>
      </c>
      <c r="JV16" t="str">
        <f t="shared" si="95"/>
        <v/>
      </c>
      <c r="JW16" s="275">
        <f>VLOOKUP(C16,MOVI!C:DT,95,0)</f>
        <v>33116200</v>
      </c>
      <c r="JX16" s="275">
        <f>VLOOKUP(C16,FPT!B:JV,95,0)</f>
        <v>33116200</v>
      </c>
      <c r="JY16" t="str">
        <f t="shared" si="96"/>
        <v/>
      </c>
      <c r="JZ16" s="275">
        <f>VLOOKUP(C16,MOVI!C:DT,96,0)</f>
        <v>0</v>
      </c>
      <c r="KA16" s="275">
        <f>VLOOKUP(C16,FPT!B:JY,96,0)</f>
        <v>0</v>
      </c>
      <c r="KB16" t="str">
        <f t="shared" si="97"/>
        <v/>
      </c>
      <c r="KC16" s="275">
        <f>VLOOKUP(C16,MOVI!C:DT,97,0)</f>
        <v>33116200</v>
      </c>
      <c r="KD16" s="275">
        <f>VLOOKUP(C16,FPT!B:KB,97,0)</f>
        <v>33116200</v>
      </c>
      <c r="KE16" t="str">
        <f t="shared" si="98"/>
        <v/>
      </c>
      <c r="KF16" s="275">
        <f>VLOOKUP(C16,MOVI!C:DT,98,0)</f>
        <v>5066000</v>
      </c>
      <c r="KG16" s="275">
        <f>VLOOKUP(C16,FPT!B:KE,98,0)</f>
        <v>5066000</v>
      </c>
      <c r="KH16" t="str">
        <f t="shared" si="99"/>
        <v/>
      </c>
      <c r="KI16" s="275">
        <f>VLOOKUP(C16,MOVI!C:DT,99,0)</f>
        <v>0</v>
      </c>
      <c r="KJ16" s="275">
        <f>VLOOKUP(C16,FPT!B:KH,99,0)</f>
        <v>0</v>
      </c>
      <c r="KK16" t="str">
        <f t="shared" si="100"/>
        <v/>
      </c>
      <c r="KL16" s="275">
        <f>VLOOKUP(C16,MOVI!C:DT,100,0)</f>
        <v>894000</v>
      </c>
      <c r="KM16" s="275">
        <f>VLOOKUP(C16,FPT!B:KK,100,0)</f>
        <v>894000</v>
      </c>
      <c r="KN16" t="str">
        <f t="shared" si="101"/>
        <v/>
      </c>
      <c r="KO16" s="275">
        <f>VLOOKUP(C16,MOVI!C:DT,101,0)</f>
        <v>0</v>
      </c>
      <c r="KP16" s="275">
        <f>VLOOKUP(C16,FPT!B:KN,101,0)</f>
        <v>0</v>
      </c>
      <c r="KQ16" t="str">
        <f t="shared" si="102"/>
        <v/>
      </c>
      <c r="KR16" s="275">
        <f>VLOOKUP(C16,MOVI!C:DT,102,0)</f>
        <v>0</v>
      </c>
      <c r="KS16" s="275">
        <f>VLOOKUP(C16,FPT!B:KQ,102,0)</f>
        <v>0</v>
      </c>
      <c r="KT16" t="str">
        <f t="shared" si="103"/>
        <v/>
      </c>
      <c r="KU16" s="275">
        <f>VLOOKUP(C16,MOVI!C:DT,103,0)</f>
        <v>5960000</v>
      </c>
      <c r="KV16" s="275">
        <f>VLOOKUP(C16,FPT!B:KT,103,0)</f>
        <v>5960000</v>
      </c>
      <c r="KW16" t="str">
        <f t="shared" si="104"/>
        <v/>
      </c>
      <c r="KX16" s="275">
        <f>VLOOKUP(C16,MOVI!C:DT,104,0)</f>
        <v>9191000</v>
      </c>
      <c r="KY16" s="275">
        <f>VLOOKUP(C16,FPT!B:KW,104,0)</f>
        <v>9191000</v>
      </c>
      <c r="KZ16" t="str">
        <f t="shared" si="105"/>
        <v/>
      </c>
      <c r="LA16" s="275">
        <f>VLOOKUP(C16,MOVI!C:DT,105,0)</f>
        <v>596000</v>
      </c>
      <c r="LB16" s="275">
        <f>VLOOKUP(C16,FPT!B:KZ,105,0)</f>
        <v>596000</v>
      </c>
      <c r="LC16" t="str">
        <f t="shared" si="106"/>
        <v/>
      </c>
      <c r="LD16" s="275">
        <f>VLOOKUP(C16,MOVI!C:DT,106,0)</f>
        <v>46556000</v>
      </c>
      <c r="LE16" s="275">
        <f>VLOOKUP(C16,FPT!B:LC,106,0)</f>
        <v>46556000</v>
      </c>
      <c r="LF16" t="str">
        <f t="shared" si="107"/>
        <v/>
      </c>
      <c r="LG16" s="273">
        <f>VLOOKUP(C16,MOVI!C:DT,107,0)</f>
        <v>0</v>
      </c>
      <c r="LH16" s="273">
        <f>VLOOKUP(C16,FPT!B:LF,107,0)</f>
        <v>0</v>
      </c>
      <c r="LI16" t="str">
        <f t="shared" si="108"/>
        <v/>
      </c>
      <c r="LJ16" t="str">
        <f>VLOOKUP(C16,MOVI!C:DV,108,0)</f>
        <v>Việt PhúSouthFinance</v>
      </c>
      <c r="LK16" s="252" t="str">
        <f>VLOOKUP(C16,FPT!B:LI,108,0)</f>
        <v>Việt PhúSouthFinance</v>
      </c>
      <c r="LL16" t="str">
        <f t="shared" si="109"/>
        <v/>
      </c>
      <c r="LM16" s="275">
        <f>ROUND(VLOOKUP(C16,MOVI!C:DV,109,0),0)</f>
        <v>3333333</v>
      </c>
      <c r="LN16" s="275">
        <f>ROUND(VLOOKUP(C16,FPT!B:LL,109,0),0)</f>
        <v>3333333</v>
      </c>
      <c r="LO16" t="str">
        <f t="shared" si="110"/>
        <v/>
      </c>
      <c r="LP16" t="str">
        <f>VLOOKUP(C16,MOVI!C:DV,110,0)</f>
        <v>HO</v>
      </c>
      <c r="LQ16" s="247" t="str">
        <f>VLOOKUP(C16,FPT!B:LO,110,0)</f>
        <v>HO</v>
      </c>
      <c r="LR16" t="str">
        <f t="shared" si="111"/>
        <v/>
      </c>
      <c r="LS16">
        <f>MOVI!DI11</f>
        <v>18</v>
      </c>
      <c r="LV16">
        <f>MOVI!DJ11</f>
        <v>0</v>
      </c>
      <c r="LW16">
        <f>MOVI!DK11</f>
        <v>0</v>
      </c>
      <c r="LX16" t="str">
        <f>MOVI!DL11</f>
        <v>x</v>
      </c>
      <c r="LY16">
        <f>MOVI!DM11</f>
        <v>0</v>
      </c>
      <c r="LZ16">
        <f>MOVI!DN11</f>
        <v>149000</v>
      </c>
      <c r="MA16">
        <f>MOVI!DO11</f>
        <v>0</v>
      </c>
      <c r="MB16" t="str">
        <f>MOVI!DP11</f>
        <v/>
      </c>
      <c r="MC16">
        <f>MOVI!DQ11</f>
        <v>0</v>
      </c>
      <c r="MD16">
        <f>MOVI!DR11</f>
        <v>0</v>
      </c>
      <c r="ME16" t="str">
        <f>VLOOKUP(C16,MOVI!C:DV,121,0)</f>
        <v/>
      </c>
      <c r="MF16" s="252"/>
      <c r="MG16" t="str">
        <f t="shared" si="112"/>
        <v/>
      </c>
      <c r="MH16" t="str">
        <f>VLOOKUP(C16,MOVI!C:DT,122,0)</f>
        <v>Việt PhúSouth</v>
      </c>
      <c r="MI16" s="252" t="str">
        <f>VLOOKUP(C16,FPT!B:DS,112,0)</f>
        <v>Việt PhúSouth</v>
      </c>
      <c r="MJ16" t="str">
        <f t="shared" si="113"/>
        <v/>
      </c>
    </row>
    <row r="17" spans="1:348" x14ac:dyDescent="0.25">
      <c r="A17">
        <v>9</v>
      </c>
      <c r="B17" s="48">
        <v>5456</v>
      </c>
      <c r="C17" s="271" t="s">
        <v>787</v>
      </c>
      <c r="D17" t="str">
        <f>VLOOKUP(C17,MOVI!C:D,2,0)</f>
        <v>Nguyễn Thị Hồng Đào</v>
      </c>
      <c r="E17" t="str">
        <f>VLOOKUP(C17,FPT!B:C,2,0)</f>
        <v>Nguyễn Thị Hồng Đào</v>
      </c>
      <c r="F17" t="str">
        <f t="shared" si="4"/>
        <v/>
      </c>
      <c r="G17" t="str">
        <f>VLOOKUP(C17,MOVI!C:E,3,0)</f>
        <v>Finance</v>
      </c>
      <c r="H17" t="str">
        <f>VLOOKUP(C17,FPT!B:F,3,0)</f>
        <v>Finance</v>
      </c>
      <c r="I17" t="str">
        <f t="shared" si="5"/>
        <v/>
      </c>
      <c r="J17" t="str">
        <f>VLOOKUP(C17,MOVI!C:H,4,0)</f>
        <v>Accounting &amp; Tax</v>
      </c>
      <c r="K17" t="str">
        <f>VLOOKUP(C17,FPT!B:I,4,0)</f>
        <v>Accounting &amp; Tax</v>
      </c>
      <c r="L17" t="str">
        <f t="shared" si="6"/>
        <v/>
      </c>
      <c r="M17" t="str">
        <f>VLOOKUP(C17,MOVI!C:DT,5,0)</f>
        <v>Associate</v>
      </c>
      <c r="N17" t="str">
        <f>VLOOKUP(C17,FPT!B:L,5,0)</f>
        <v>Associate</v>
      </c>
      <c r="O17" t="str">
        <f t="shared" si="7"/>
        <v/>
      </c>
      <c r="P17" t="str">
        <f>VLOOKUP(C17,MOVI!C:DT,6,0)</f>
        <v>Accounting Officer</v>
      </c>
      <c r="Q17" t="str">
        <f>VLOOKUP(C17,FPT!B:O,6,0)</f>
        <v>Accounting Officer</v>
      </c>
      <c r="R17" t="str">
        <f t="shared" si="8"/>
        <v/>
      </c>
      <c r="S17" t="str">
        <f>VLOOKUP(C17,MOVI!C:DT,7,0)</f>
        <v>South</v>
      </c>
      <c r="T17" t="str">
        <f>VLOOKUP(C17,FPT!B:R,7,0)</f>
        <v>South</v>
      </c>
      <c r="U17" t="str">
        <f t="shared" si="9"/>
        <v/>
      </c>
      <c r="V17" t="str">
        <f>VLOOKUP(C17,MOVI!C:DT,8,0)</f>
        <v>Việt Phú</v>
      </c>
      <c r="W17" t="str">
        <f>VLOOKUP(C17,FPT!B:U,8,0)</f>
        <v>Việt Phú</v>
      </c>
      <c r="X17" t="str">
        <f t="shared" si="10"/>
        <v/>
      </c>
      <c r="Y17" t="str">
        <f>VLOOKUP(C17,MOVI!C:DT,9,0)</f>
        <v>Full-time</v>
      </c>
      <c r="Z17" t="str">
        <f>VLOOKUP(C17,FPT!B:X,9,0)</f>
        <v>Full-time</v>
      </c>
      <c r="AA17" t="str">
        <f t="shared" si="11"/>
        <v/>
      </c>
      <c r="AB17" t="str">
        <f>VLOOKUP(C17,MOVI!C:DT,10,0)</f>
        <v>Permanent</v>
      </c>
      <c r="AC17" t="str">
        <f>VLOOKUP(C17,FPT!B:AA,10,0)</f>
        <v>Permanent</v>
      </c>
      <c r="AD17" t="str">
        <f t="shared" si="12"/>
        <v/>
      </c>
      <c r="AE17" s="247">
        <f>VLOOKUP(C17,MOVI!C:DT,11,0)</f>
        <v>43759</v>
      </c>
      <c r="AF17" s="247">
        <f>VLOOKUP(C17,FPT!B:AD,11,0)</f>
        <v>43759</v>
      </c>
      <c r="AG17" t="str">
        <f t="shared" si="13"/>
        <v/>
      </c>
      <c r="AH17" s="260" t="str">
        <f>VLOOKUP(C17,MOVI!C:DT,12,0)</f>
        <v/>
      </c>
      <c r="AI17" s="260"/>
      <c r="AJ17" t="str">
        <f t="shared" si="115"/>
        <v/>
      </c>
      <c r="AK17">
        <f>VLOOKUP(C17,MOVI!C:DT,13,0)</f>
        <v>0</v>
      </c>
      <c r="AL17" s="247">
        <f>VLOOKUP(C17,FPT!B:AJ,13,0)</f>
        <v>0</v>
      </c>
      <c r="AM17" t="str">
        <f t="shared" si="114"/>
        <v/>
      </c>
      <c r="AN17" s="247">
        <f>VLOOKUP(C17,MOVI!C:DT,14,0)</f>
        <v>0</v>
      </c>
      <c r="AO17" s="247">
        <f>VLOOKUP(C17,FPT!B:AM,14,0)</f>
        <v>0</v>
      </c>
      <c r="AP17" t="str">
        <f t="shared" si="15"/>
        <v/>
      </c>
      <c r="AQ17" t="str">
        <f>VLOOKUP(C17,MOVI!C:DT,15,0)</f>
        <v>LC</v>
      </c>
      <c r="AR17" s="247" t="str">
        <f>VLOOKUP(C17,FPT!B:AP,15,0)</f>
        <v>LC</v>
      </c>
      <c r="AS17" t="str">
        <f t="shared" si="16"/>
        <v/>
      </c>
      <c r="AT17" s="282" t="str">
        <f>VLOOKUP(C17,MOVI!C:DT,16,0)</f>
        <v>LTTP</v>
      </c>
      <c r="AU17" s="247" t="str">
        <f>VLOOKUP(C17,FPT!B:AS,16,0)</f>
        <v>LTTP</v>
      </c>
      <c r="AV17" t="str">
        <f t="shared" si="17"/>
        <v/>
      </c>
      <c r="AW17" t="str">
        <f>VLOOKUP(C17,MOVI!C:DT,17,0)</f>
        <v>L</v>
      </c>
      <c r="AX17" s="247" t="str">
        <f>VLOOKUP(C17,FPT!B:AV,17,0)</f>
        <v>L</v>
      </c>
      <c r="AY17" t="str">
        <f t="shared" si="18"/>
        <v/>
      </c>
      <c r="AZ17">
        <f>VLOOKUP(C17,MOVI!C:DT,18,0)</f>
        <v>0</v>
      </c>
      <c r="BA17" s="247">
        <f>VLOOKUP(C17,FPT!B:AY,18,0)</f>
        <v>0</v>
      </c>
      <c r="BB17" t="str">
        <f t="shared" si="19"/>
        <v/>
      </c>
      <c r="BC17" s="275">
        <f>VLOOKUP(C17,MOVI!C:DT,19,0)</f>
        <v>5000000</v>
      </c>
      <c r="BD17" s="275">
        <f>VLOOKUP(C17,FPT!B:BB,19,0)</f>
        <v>5000000</v>
      </c>
      <c r="BE17" t="str">
        <f t="shared" si="20"/>
        <v/>
      </c>
      <c r="BF17">
        <f>VLOOKUP(C17,MOVI!C:DT,20,0)</f>
        <v>0</v>
      </c>
      <c r="BG17" s="252">
        <f>VLOOKUP(C17,FPT!B:BE,20,0)</f>
        <v>0</v>
      </c>
      <c r="BH17" t="str">
        <f t="shared" si="21"/>
        <v/>
      </c>
      <c r="BI17" s="275">
        <f>VLOOKUP(C17,MOVI!C:DT,21,0)</f>
        <v>5000000</v>
      </c>
      <c r="BJ17" s="275">
        <f>VLOOKUP(C17,FPT!B:BH,21,0)</f>
        <v>5000000</v>
      </c>
      <c r="BK17" t="str">
        <f t="shared" si="22"/>
        <v/>
      </c>
      <c r="BL17" s="275">
        <f>VLOOKUP(C17,MOVI!C:DT,22,0)</f>
        <v>0</v>
      </c>
      <c r="BM17" s="275">
        <f>VLOOKUP(C17,FPT!B:BK,22,0)</f>
        <v>0</v>
      </c>
      <c r="BN17" t="str">
        <f t="shared" si="23"/>
        <v/>
      </c>
      <c r="BO17" s="275">
        <f>VLOOKUP(C17,MOVI!C:DT,23,0)</f>
        <v>0</v>
      </c>
      <c r="BP17" s="275">
        <f>VLOOKUP(C17,FPT!B:BN,23,0)</f>
        <v>0</v>
      </c>
      <c r="BQ17" t="str">
        <f t="shared" si="24"/>
        <v/>
      </c>
      <c r="BR17" s="275">
        <f>VLOOKUP(C17,MOVI!C:DT,24,0)</f>
        <v>0</v>
      </c>
      <c r="BS17" s="275">
        <f>VLOOKUP(C17,FPT!B:BQ,24,0)</f>
        <v>0</v>
      </c>
      <c r="BT17" t="str">
        <f t="shared" si="25"/>
        <v/>
      </c>
      <c r="BU17" s="275">
        <f>VLOOKUP(C17,MOVI!C:DT,25,0)</f>
        <v>0</v>
      </c>
      <c r="BV17" s="275">
        <f>VLOOKUP(C17,FPT!B:BT,25,0)</f>
        <v>0</v>
      </c>
      <c r="BW17" t="str">
        <f t="shared" si="26"/>
        <v/>
      </c>
      <c r="BX17" s="275">
        <f>VLOOKUP(C17,MOVI!C:DT,26,0)</f>
        <v>0</v>
      </c>
      <c r="BY17" s="275">
        <f>VLOOKUP(C17,FPT!B:BW,26,0)</f>
        <v>0</v>
      </c>
      <c r="BZ17" t="str">
        <f t="shared" si="27"/>
        <v/>
      </c>
      <c r="CA17" s="275">
        <f>VLOOKUP(C17,MOVI!C:DT,27,0)</f>
        <v>0</v>
      </c>
      <c r="CB17" s="275">
        <f>VLOOKUP(C17,FPT!B:BZ,27,0)</f>
        <v>0</v>
      </c>
      <c r="CC17" t="str">
        <f t="shared" si="28"/>
        <v/>
      </c>
      <c r="CD17" s="275">
        <f>VLOOKUP(C17,MOVI!C:DT,28,0)</f>
        <v>0</v>
      </c>
      <c r="CE17" s="275">
        <f>VLOOKUP(C17,FPT!B:CC,28,0)</f>
        <v>0</v>
      </c>
      <c r="CF17" t="str">
        <f t="shared" si="29"/>
        <v/>
      </c>
      <c r="CG17" t="str">
        <f>VLOOKUP(C17,MOVI!C:DT,29,0)</f>
        <v>TB, CN</v>
      </c>
      <c r="CH17" s="252" t="str">
        <f>VLOOKUP(C17,FPT!B:CF,29,0)</f>
        <v>TB, CN</v>
      </c>
      <c r="CI17" t="str">
        <f t="shared" si="30"/>
        <v/>
      </c>
      <c r="CJ17">
        <f>VLOOKUP(C17,MOVI!C:DT,30,0)</f>
        <v>21</v>
      </c>
      <c r="CK17" s="252">
        <f>VLOOKUP(C17,FPT!B:CI,30,0)</f>
        <v>21</v>
      </c>
      <c r="CL17" t="str">
        <f t="shared" si="31"/>
        <v/>
      </c>
      <c r="CM17">
        <f>VLOOKUP(C17,MOVI!C:DT,31,0)</f>
        <v>21</v>
      </c>
      <c r="CN17" s="252">
        <f>VLOOKUP(C17,FPT!B:CL,31,0)</f>
        <v>21</v>
      </c>
      <c r="CO17" t="str">
        <f t="shared" si="32"/>
        <v/>
      </c>
      <c r="CP17" s="275">
        <f>VLOOKUP(C17,MOVI!C:DT,32,0)</f>
        <v>0</v>
      </c>
      <c r="CQ17" s="275">
        <f>VLOOKUP(C17,FPT!B:CO,32,0)</f>
        <v>0</v>
      </c>
      <c r="CR17" t="str">
        <f t="shared" si="33"/>
        <v/>
      </c>
      <c r="CS17" s="275">
        <f>VLOOKUP(C17,MOVI!C:DT,33,0)</f>
        <v>0</v>
      </c>
      <c r="CT17" s="275">
        <f>VLOOKUP(C17,FPT!B:CR,33,0)</f>
        <v>0</v>
      </c>
      <c r="CU17" t="str">
        <f t="shared" si="34"/>
        <v/>
      </c>
      <c r="CV17" s="275">
        <f>VLOOKUP(C17,MOVI!C:DT,34,0)</f>
        <v>0</v>
      </c>
      <c r="CW17" s="275">
        <f>VLOOKUP(C17,FPT!B:CU,34,0)</f>
        <v>0</v>
      </c>
      <c r="CX17" t="str">
        <f t="shared" si="35"/>
        <v/>
      </c>
      <c r="CY17" s="275">
        <f>VLOOKUP(C17,MOVI!C:DT,35,0)</f>
        <v>21</v>
      </c>
      <c r="CZ17" s="275">
        <f>VLOOKUP(C17,FPT!B:CX,35,0)</f>
        <v>21</v>
      </c>
      <c r="DA17" t="str">
        <f t="shared" si="36"/>
        <v/>
      </c>
      <c r="DB17" s="275">
        <f>VLOOKUP(C17,MOVI!C:DT,36,0)</f>
        <v>0</v>
      </c>
      <c r="DC17" s="275">
        <f>VLOOKUP(C17,FPT!B:DA,36,0)</f>
        <v>0</v>
      </c>
      <c r="DD17" t="str">
        <f t="shared" si="37"/>
        <v/>
      </c>
      <c r="DE17" s="275">
        <f>VLOOKUP(C17,MOVI!C:DT,37,0)</f>
        <v>0</v>
      </c>
      <c r="DF17" s="275">
        <f>VLOOKUP(C17,FPT!B:DD,37,0)</f>
        <v>0</v>
      </c>
      <c r="DG17" t="str">
        <f t="shared" si="38"/>
        <v/>
      </c>
      <c r="DH17" s="275">
        <f>VLOOKUP(C17,MOVI!C:DT,38,0)</f>
        <v>0</v>
      </c>
      <c r="DI17" s="275">
        <f>VLOOKUP(C17,FPT!B:DG,38,0)</f>
        <v>0</v>
      </c>
      <c r="DJ17" t="str">
        <f t="shared" si="39"/>
        <v/>
      </c>
      <c r="DK17" s="275">
        <f>VLOOKUP(C17,MOVI!C:DT,39,0)</f>
        <v>0</v>
      </c>
      <c r="DL17" s="275">
        <f>VLOOKUP(C17,FPT!B:DJ,39,0)</f>
        <v>0</v>
      </c>
      <c r="DM17" t="str">
        <f t="shared" si="40"/>
        <v/>
      </c>
      <c r="DN17" s="275">
        <f>VLOOKUP(C17,MOVI!C:DT,40,0)</f>
        <v>0</v>
      </c>
      <c r="DO17" s="275">
        <f>VLOOKUP(C17,FPT!B:DM,40,0)</f>
        <v>0</v>
      </c>
      <c r="DP17" t="str">
        <f t="shared" si="41"/>
        <v/>
      </c>
      <c r="DQ17" s="275">
        <f>VLOOKUP(C17,MOVI!C:DT,41,0)</f>
        <v>0</v>
      </c>
      <c r="DR17" s="275">
        <f>VLOOKUP(C17,FPT!B:DP,41,0)</f>
        <v>0</v>
      </c>
      <c r="DS17" t="str">
        <f t="shared" si="42"/>
        <v/>
      </c>
      <c r="DT17" s="275">
        <f>VLOOKUP(C17,MOVI!C:DT,42,0)</f>
        <v>5000000</v>
      </c>
      <c r="DU17" s="275">
        <f>ROUND(VLOOKUP(C17,FPT!B:DS,42,0),0)</f>
        <v>5000000</v>
      </c>
      <c r="DV17" t="str">
        <f t="shared" si="43"/>
        <v/>
      </c>
      <c r="DW17" s="275">
        <f>VLOOKUP(C17,MOVI!C:DT,43,0)</f>
        <v>0</v>
      </c>
      <c r="DX17" s="275">
        <f>VLOOKUP(C17,FPT!B:DV,43,0)</f>
        <v>0</v>
      </c>
      <c r="DY17" t="str">
        <f t="shared" si="44"/>
        <v/>
      </c>
      <c r="DZ17" s="275">
        <f>VLOOKUP(C17,MOVI!C:DT,44,0)</f>
        <v>0</v>
      </c>
      <c r="EA17" s="275">
        <f>VLOOKUP(C17,FPT!B:DY,44,0)</f>
        <v>0</v>
      </c>
      <c r="EB17" t="str">
        <f t="shared" si="45"/>
        <v/>
      </c>
      <c r="EC17" s="275">
        <f>VLOOKUP(C17,MOVI!C:DT,45,0)</f>
        <v>5000000</v>
      </c>
      <c r="ED17" s="275">
        <f>ROUND(VLOOKUP(C17,FPT!B:EB,45,0),0)</f>
        <v>5000000</v>
      </c>
      <c r="EE17" t="str">
        <f t="shared" si="46"/>
        <v/>
      </c>
      <c r="EF17" s="275">
        <f>VLOOKUP(C17,MOVI!C:DT,46,0)</f>
        <v>0</v>
      </c>
      <c r="EG17" s="275">
        <f>VLOOKUP(C17,FPT!B:EE,46,0)</f>
        <v>0</v>
      </c>
      <c r="EH17" t="str">
        <f t="shared" si="47"/>
        <v/>
      </c>
      <c r="EI17" s="275">
        <f>VLOOKUP(C17,MOVI!C:DT,47,0)</f>
        <v>0</v>
      </c>
      <c r="EJ17" s="275">
        <f>VLOOKUP(C17,FPT!B:EH,47,0)</f>
        <v>0</v>
      </c>
      <c r="EK17" t="str">
        <f t="shared" si="48"/>
        <v/>
      </c>
      <c r="EL17" s="275">
        <f>VLOOKUP(C17,MOVI!C:DT,48,0)</f>
        <v>0</v>
      </c>
      <c r="EM17" s="275">
        <f>VLOOKUP(C17,FPT!B:EK,48,0)</f>
        <v>0</v>
      </c>
      <c r="EN17" t="str">
        <f t="shared" si="49"/>
        <v/>
      </c>
      <c r="EO17" s="275">
        <f>VLOOKUP(C17,MOVI!C:DT,49,0)</f>
        <v>0</v>
      </c>
      <c r="EP17" s="275">
        <f>VLOOKUP(C17,FPT!B:EN,49,0)</f>
        <v>0</v>
      </c>
      <c r="EQ17" t="str">
        <f t="shared" si="50"/>
        <v/>
      </c>
      <c r="ER17" s="275">
        <f>VLOOKUP(C17,MOVI!C:DT,50,0)</f>
        <v>0</v>
      </c>
      <c r="ES17" s="275">
        <f>VLOOKUP(C17,FPT!B:EQ,50,0)</f>
        <v>0</v>
      </c>
      <c r="ET17" t="str">
        <f t="shared" si="51"/>
        <v/>
      </c>
      <c r="EU17" s="275">
        <f>VLOOKUP(C17,MOVI!C:DT,51,0)</f>
        <v>0</v>
      </c>
      <c r="EV17" s="275">
        <f>VLOOKUP(C17,FPT!B:ET,51,0)</f>
        <v>0</v>
      </c>
      <c r="EW17" t="str">
        <f t="shared" si="52"/>
        <v/>
      </c>
      <c r="EX17" s="275">
        <f>VLOOKUP(C17,MOVI!C:DT,52,0)</f>
        <v>0</v>
      </c>
      <c r="EY17" s="275">
        <f>VLOOKUP(C17,FPT!B:EW,52,0)</f>
        <v>0</v>
      </c>
      <c r="EZ17" t="str">
        <f t="shared" si="53"/>
        <v/>
      </c>
      <c r="FA17" s="275">
        <f>VLOOKUP(C17,MOVI!C:DT,53,0)</f>
        <v>0</v>
      </c>
      <c r="FB17" s="275">
        <f>VLOOKUP(C17,FPT!B:EZ,53,0)</f>
        <v>0</v>
      </c>
      <c r="FC17" t="str">
        <f t="shared" si="54"/>
        <v/>
      </c>
      <c r="FD17" s="275">
        <f>VLOOKUP(C17,MOVI!C:DT,54,0)</f>
        <v>0</v>
      </c>
      <c r="FE17" s="275">
        <f>VLOOKUP(C17,FPT!B:FC,54,0)</f>
        <v>0</v>
      </c>
      <c r="FF17" t="str">
        <f t="shared" si="55"/>
        <v/>
      </c>
      <c r="FG17" s="275">
        <f>VLOOKUP(C17,MOVI!C:DT,55,0)</f>
        <v>0</v>
      </c>
      <c r="FH17" s="275">
        <f>VLOOKUP(C17,FPT!B:FF,55,0)</f>
        <v>0</v>
      </c>
      <c r="FI17" t="str">
        <f t="shared" si="56"/>
        <v/>
      </c>
      <c r="FJ17" s="275">
        <f>VLOOKUP(C17,MOVI!C:DT,56,0)</f>
        <v>0</v>
      </c>
      <c r="FK17" s="275">
        <f>VLOOKUP(C17,FPT!B:FI,56,0)</f>
        <v>0</v>
      </c>
      <c r="FL17" t="str">
        <f t="shared" si="57"/>
        <v/>
      </c>
      <c r="FM17" s="275">
        <f>VLOOKUP(C17,MOVI!C:DT,57,0)</f>
        <v>0</v>
      </c>
      <c r="FN17" s="275">
        <f>VLOOKUP(C17,FPT!B:FL,57,0)</f>
        <v>0</v>
      </c>
      <c r="FO17" t="str">
        <f t="shared" si="58"/>
        <v/>
      </c>
      <c r="FP17" s="275">
        <f>VLOOKUP(C17,MOVI!C:DT,58,0)</f>
        <v>0</v>
      </c>
      <c r="FQ17" s="275">
        <f>VLOOKUP(C17,FPT!B:FO,58,0)</f>
        <v>0</v>
      </c>
      <c r="FR17" t="str">
        <f t="shared" si="59"/>
        <v/>
      </c>
      <c r="FS17" s="275">
        <f>VLOOKUP(C17,MOVI!C:DT,59,0)</f>
        <v>0</v>
      </c>
      <c r="FT17" s="275">
        <f>VLOOKUP(C17,FPT!B:FR,59,0)</f>
        <v>0</v>
      </c>
      <c r="FU17" t="str">
        <f t="shared" si="60"/>
        <v/>
      </c>
      <c r="FV17" s="275">
        <f>VLOOKUP(C17,MOVI!C:DT,60,0)</f>
        <v>0</v>
      </c>
      <c r="FW17" s="275">
        <f>VLOOKUP(C17,FPT!B:FU,60,0)</f>
        <v>0</v>
      </c>
      <c r="FX17" t="str">
        <f t="shared" si="61"/>
        <v/>
      </c>
      <c r="FY17" s="275">
        <f>VLOOKUP(C17,MOVI!C:DT,61,0)</f>
        <v>0</v>
      </c>
      <c r="FZ17" s="275">
        <f>VLOOKUP(C17,FPT!B:FX,61,0)</f>
        <v>0</v>
      </c>
      <c r="GA17" t="str">
        <f t="shared" si="62"/>
        <v/>
      </c>
      <c r="GB17" s="275">
        <f>VLOOKUP(C17,MOVI!C:DT,62,0)</f>
        <v>0</v>
      </c>
      <c r="GC17" s="275">
        <f>VLOOKUP(C17,FPT!B:GA,62,0)</f>
        <v>0</v>
      </c>
      <c r="GD17" t="str">
        <f t="shared" si="63"/>
        <v/>
      </c>
      <c r="GE17" s="275">
        <f>VLOOKUP(C17,MOVI!C:DT,63,0)</f>
        <v>0</v>
      </c>
      <c r="GF17" s="275">
        <f>VLOOKUP(C17,FPT!B:GD,63,0)</f>
        <v>0</v>
      </c>
      <c r="GG17" t="str">
        <f t="shared" si="64"/>
        <v/>
      </c>
      <c r="GH17" s="275">
        <f>VLOOKUP(C17,MOVI!C:DT,64,0)</f>
        <v>0</v>
      </c>
      <c r="GI17" s="275">
        <f>VLOOKUP(C17,FPT!B:GG,64,0)</f>
        <v>0</v>
      </c>
      <c r="GJ17" t="str">
        <f t="shared" si="65"/>
        <v/>
      </c>
      <c r="GK17" s="275">
        <f>VLOOKUP(C17,MOVI!C:DT,65,0)</f>
        <v>0</v>
      </c>
      <c r="GL17" s="275">
        <f>VLOOKUP(C17,FPT!B:GJ,65,0)</f>
        <v>0</v>
      </c>
      <c r="GM17" t="str">
        <f t="shared" si="66"/>
        <v/>
      </c>
      <c r="GN17" s="275">
        <f>VLOOKUP(C17,MOVI!C:DT,66,0)</f>
        <v>0</v>
      </c>
      <c r="GO17" s="275">
        <f>VLOOKUP(C17,FPT!B:GM,66,0)</f>
        <v>0</v>
      </c>
      <c r="GP17" t="str">
        <f t="shared" si="67"/>
        <v/>
      </c>
      <c r="GQ17" s="275">
        <f>VLOOKUP(C17,MOVI!C:DT,67,0)</f>
        <v>0</v>
      </c>
      <c r="GR17" s="275">
        <f>VLOOKUP(C17,FPT!B:GP,67,0)</f>
        <v>0</v>
      </c>
      <c r="GS17" t="str">
        <f t="shared" si="68"/>
        <v/>
      </c>
      <c r="GT17" s="275">
        <f>VLOOKUP(C17,MOVI!C:DT,68,0)</f>
        <v>0</v>
      </c>
      <c r="GU17" s="275">
        <f>VLOOKUP(C17,FPT!B:GS,68,0)</f>
        <v>0</v>
      </c>
      <c r="GV17" t="str">
        <f t="shared" si="69"/>
        <v/>
      </c>
      <c r="GW17" s="275">
        <f>VLOOKUP(C17,MOVI!C:DT,69,0)</f>
        <v>0</v>
      </c>
      <c r="GX17" s="275">
        <f>VLOOKUP(C17,FPT!B:GV,69,0)</f>
        <v>0</v>
      </c>
      <c r="GY17" t="str">
        <f t="shared" si="70"/>
        <v/>
      </c>
      <c r="GZ17" s="275">
        <f>VLOOKUP(C17,MOVI!C:DT,70,0)</f>
        <v>0</v>
      </c>
      <c r="HA17" s="275">
        <f>VLOOKUP(C17,FPT!B:GY,70,0)</f>
        <v>0</v>
      </c>
      <c r="HB17" t="str">
        <f t="shared" si="71"/>
        <v/>
      </c>
      <c r="HC17" s="275">
        <f>VLOOKUP(C17,MOVI!C:DT,71,0)</f>
        <v>5000000</v>
      </c>
      <c r="HD17" s="275">
        <f>ROUND(VLOOKUP(C17,FPT!B:HB,71,0),0)</f>
        <v>5000000</v>
      </c>
      <c r="HE17" t="str">
        <f t="shared" si="72"/>
        <v/>
      </c>
      <c r="HF17" s="275">
        <f>ROUND(VLOOKUP(C17,MOVI!C:DT,72,0),0)</f>
        <v>0</v>
      </c>
      <c r="HG17" s="275">
        <f>ROUND(VLOOKUP(C17,FPT!B:HE,72,0),0)</f>
        <v>0</v>
      </c>
      <c r="HH17" t="str">
        <f t="shared" si="73"/>
        <v/>
      </c>
      <c r="HI17" s="275">
        <f>VLOOKUP(C17,MOVI!C:DT,73,0)</f>
        <v>0</v>
      </c>
      <c r="HJ17" s="275">
        <f>VLOOKUP(C17,FPT!B:HH,73,0)</f>
        <v>0</v>
      </c>
      <c r="HK17" t="str">
        <f t="shared" si="74"/>
        <v/>
      </c>
      <c r="HL17" s="275">
        <f>VLOOKUP(C17,MOVI!C:DT,74,0)</f>
        <v>0</v>
      </c>
      <c r="HM17" s="275">
        <f>VLOOKUP(C17,FPT!B:HK,74,0)</f>
        <v>0</v>
      </c>
      <c r="HN17" t="str">
        <f t="shared" si="75"/>
        <v/>
      </c>
      <c r="HO17" s="275">
        <f>VLOOKUP(C17,MOVI!C:DT,75,0)</f>
        <v>11000000</v>
      </c>
      <c r="HP17" s="275">
        <f>VLOOKUP(C17,FPT!B:HN,75,0)</f>
        <v>11000000</v>
      </c>
      <c r="HQ17" t="str">
        <f t="shared" si="76"/>
        <v/>
      </c>
      <c r="HR17" s="275">
        <f>VLOOKUP(C17,MOVI!C:DT,76,0)</f>
        <v>0</v>
      </c>
      <c r="HS17" s="275">
        <f>VLOOKUP(C17,FPT!B:HQ,76,0)</f>
        <v>0</v>
      </c>
      <c r="HT17" t="str">
        <f t="shared" si="77"/>
        <v/>
      </c>
      <c r="HU17" s="275">
        <f>VLOOKUP(C17,MOVI!C:DT,77,0)</f>
        <v>0</v>
      </c>
      <c r="HV17" s="275">
        <f>VLOOKUP(C17,FPT!B:HT,77,0)</f>
        <v>0</v>
      </c>
      <c r="HW17" t="str">
        <f t="shared" si="78"/>
        <v/>
      </c>
      <c r="HX17" s="274">
        <f>VLOOKUP(C17,MOVI!C:CB,78,0)</f>
        <v>400000</v>
      </c>
      <c r="HY17" s="261">
        <f>VLOOKUP(C17,FPT!$B:$CA,78,0)</f>
        <v>400000</v>
      </c>
      <c r="HZ17" t="str">
        <f t="shared" si="79"/>
        <v/>
      </c>
      <c r="IA17" s="275">
        <f>VLOOKUP(C17,MOVI!C:CD,79,0)</f>
        <v>50000</v>
      </c>
      <c r="IB17" s="275">
        <f>VLOOKUP(C17,FPT!B:HZ,79,0)</f>
        <v>50000</v>
      </c>
      <c r="IC17" t="str">
        <f t="shared" si="80"/>
        <v/>
      </c>
      <c r="ID17" s="275">
        <f>VLOOKUP(C17,MOVI!C:CD,80,0)</f>
        <v>75000</v>
      </c>
      <c r="IE17" s="275">
        <f>VLOOKUP(C17,FPT!B:IC,80,0)</f>
        <v>75000</v>
      </c>
      <c r="IF17" t="str">
        <f t="shared" si="81"/>
        <v/>
      </c>
      <c r="IG17" s="275">
        <f>VLOOKUP(C17,MOVI!C:DT,81,0)</f>
        <v>0</v>
      </c>
      <c r="IH17" s="275">
        <f>VLOOKUP(C17,FPT!B:IF,81,0)</f>
        <v>0</v>
      </c>
      <c r="II17" t="str">
        <f t="shared" si="82"/>
        <v/>
      </c>
      <c r="IJ17" s="275">
        <f>VLOOKUP(C17,MOVI!C:DT,82,0)</f>
        <v>525000</v>
      </c>
      <c r="IK17" s="275">
        <f>VLOOKUP(C17,FPT!B:II,82,0)</f>
        <v>525000</v>
      </c>
      <c r="IL17" t="str">
        <f t="shared" si="83"/>
        <v/>
      </c>
      <c r="IM17" s="275">
        <f>ROUND(VLOOKUP(C17,MOVI!C:DT,83,0),0)</f>
        <v>11525000</v>
      </c>
      <c r="IN17" s="275">
        <f>ROUND(VLOOKUP(C17,FPT!B:IL,83,0),0)</f>
        <v>11525000</v>
      </c>
      <c r="IO17" t="str">
        <f t="shared" si="84"/>
        <v/>
      </c>
      <c r="IP17" s="275">
        <f>VLOOKUP(C17,MOVI!C:DT,84,0)</f>
        <v>0</v>
      </c>
      <c r="IQ17" s="275">
        <f>VLOOKUP(C17,FPT!B:IO,84,0)</f>
        <v>0</v>
      </c>
      <c r="IR17" t="str">
        <f t="shared" si="85"/>
        <v/>
      </c>
      <c r="IS17" s="275">
        <f>ROUND(VLOOKUP(C17,MOVI!C:DT,85,0),0)</f>
        <v>0</v>
      </c>
      <c r="IT17" s="275">
        <f>ROUND(VLOOKUP(C17,FPT!B:IR,85,0),0)</f>
        <v>0</v>
      </c>
      <c r="IU17" t="str">
        <f t="shared" si="86"/>
        <v/>
      </c>
      <c r="IV17" s="275">
        <f>VLOOKUP(C17,MOVI!C:DT,86,0)</f>
        <v>0</v>
      </c>
      <c r="IW17" s="275">
        <f>VLOOKUP(C17,FPT!B:IU,86,0)</f>
        <v>0</v>
      </c>
      <c r="IX17" t="str">
        <f t="shared" si="87"/>
        <v/>
      </c>
      <c r="IY17" s="275">
        <f>ROUND(VLOOKUP(C17,MOVI!C:DT,87,0),0)</f>
        <v>0</v>
      </c>
      <c r="IZ17" s="275">
        <f>ROUND(VLOOKUP(C17,FPT!B:IX,87,0),0)</f>
        <v>0</v>
      </c>
      <c r="JA17" t="str">
        <f t="shared" si="88"/>
        <v/>
      </c>
      <c r="JB17" s="275">
        <f>VLOOKUP(C17,MOVI!C:DT,88,0)</f>
        <v>0</v>
      </c>
      <c r="JC17" s="275">
        <f>VLOOKUP(C17,FPT!B:JA,88,0)</f>
        <v>0</v>
      </c>
      <c r="JD17" t="str">
        <f t="shared" si="89"/>
        <v/>
      </c>
      <c r="JE17" s="275">
        <f>VLOOKUP(C17,MOVI!C:DT,89,0)</f>
        <v>0</v>
      </c>
      <c r="JF17" s="275">
        <f>VLOOKUP(C17,FPT!B:JD,89,0)</f>
        <v>0</v>
      </c>
      <c r="JG17" t="str">
        <f t="shared" si="90"/>
        <v/>
      </c>
      <c r="JH17" s="275">
        <f>VLOOKUP(C17,MOVI!C:DT,90,0)</f>
        <v>0</v>
      </c>
      <c r="JI17" s="275">
        <f>VLOOKUP(C17,FPT!B:JG,90,0)</f>
        <v>0</v>
      </c>
      <c r="JJ17" t="str">
        <f t="shared" si="91"/>
        <v/>
      </c>
      <c r="JK17" s="275">
        <f>VLOOKUP(C17,MOVI!C:DT,91,0)</f>
        <v>0</v>
      </c>
      <c r="JL17" s="275">
        <f>VLOOKUP(C17,FPT!B:JJ,91,0)</f>
        <v>0</v>
      </c>
      <c r="JM17" t="str">
        <f t="shared" si="92"/>
        <v/>
      </c>
      <c r="JN17" s="275">
        <f>VLOOKUP(C17,MOVI!C:DT,92,0)</f>
        <v>0</v>
      </c>
      <c r="JO17" s="275">
        <f>VLOOKUP(C17,FPT!B:JM,92,0)</f>
        <v>0</v>
      </c>
      <c r="JP17" t="str">
        <f t="shared" si="93"/>
        <v/>
      </c>
      <c r="JQ17" s="275">
        <f>VLOOKUP(C17,MOVI!C:DT,93,0)</f>
        <v>0</v>
      </c>
      <c r="JR17" s="275">
        <f>VLOOKUP(C17,FPT!B:JP,93,0)</f>
        <v>0</v>
      </c>
      <c r="JS17" t="str">
        <f t="shared" si="94"/>
        <v/>
      </c>
      <c r="JT17" s="275">
        <f>VLOOKUP(C17,MOVI!C:DT,94,0)</f>
        <v>0</v>
      </c>
      <c r="JU17" s="275">
        <f>VLOOKUP(C17,FPT!B:JS,94,0)</f>
        <v>0</v>
      </c>
      <c r="JV17" t="str">
        <f t="shared" si="95"/>
        <v/>
      </c>
      <c r="JW17" s="275">
        <f>VLOOKUP(C17,MOVI!C:DT,95,0)</f>
        <v>4475000</v>
      </c>
      <c r="JX17" s="275">
        <f>VLOOKUP(C17,FPT!B:JV,95,0)</f>
        <v>4475000</v>
      </c>
      <c r="JY17" t="str">
        <f t="shared" si="96"/>
        <v/>
      </c>
      <c r="JZ17" s="275">
        <f>VLOOKUP(C17,MOVI!C:DT,96,0)</f>
        <v>0</v>
      </c>
      <c r="KA17" s="275">
        <f>VLOOKUP(C17,FPT!B:JY,96,0)</f>
        <v>0</v>
      </c>
      <c r="KB17" t="str">
        <f t="shared" si="97"/>
        <v/>
      </c>
      <c r="KC17" s="275">
        <f>VLOOKUP(C17,MOVI!C:DT,97,0)</f>
        <v>4475000</v>
      </c>
      <c r="KD17" s="275">
        <f>VLOOKUP(C17,FPT!B:KB,97,0)</f>
        <v>4475000</v>
      </c>
      <c r="KE17" t="str">
        <f t="shared" si="98"/>
        <v/>
      </c>
      <c r="KF17" s="275">
        <f>VLOOKUP(C17,MOVI!C:DT,98,0)</f>
        <v>850000.00000000012</v>
      </c>
      <c r="KG17" s="275">
        <f>VLOOKUP(C17,FPT!B:KE,98,0)</f>
        <v>850000</v>
      </c>
      <c r="KH17" t="str">
        <f t="shared" si="99"/>
        <v/>
      </c>
      <c r="KI17" s="275">
        <f>VLOOKUP(C17,MOVI!C:DT,99,0)</f>
        <v>0</v>
      </c>
      <c r="KJ17" s="275">
        <f>VLOOKUP(C17,FPT!B:KH,99,0)</f>
        <v>0</v>
      </c>
      <c r="KK17" t="str">
        <f t="shared" si="100"/>
        <v/>
      </c>
      <c r="KL17" s="275">
        <f>VLOOKUP(C17,MOVI!C:DT,100,0)</f>
        <v>150000</v>
      </c>
      <c r="KM17" s="275">
        <f>VLOOKUP(C17,FPT!B:KK,100,0)</f>
        <v>150000</v>
      </c>
      <c r="KN17" t="str">
        <f t="shared" si="101"/>
        <v/>
      </c>
      <c r="KO17" s="275">
        <f>VLOOKUP(C17,MOVI!C:DT,101,0)</f>
        <v>0</v>
      </c>
      <c r="KP17" s="275">
        <f>VLOOKUP(C17,FPT!B:KN,101,0)</f>
        <v>0</v>
      </c>
      <c r="KQ17" t="str">
        <f t="shared" si="102"/>
        <v/>
      </c>
      <c r="KR17" s="275">
        <f>VLOOKUP(C17,MOVI!C:DT,102,0)</f>
        <v>0</v>
      </c>
      <c r="KS17" s="275">
        <f>VLOOKUP(C17,FPT!B:KQ,102,0)</f>
        <v>0</v>
      </c>
      <c r="KT17" t="str">
        <f t="shared" si="103"/>
        <v/>
      </c>
      <c r="KU17" s="275">
        <f>VLOOKUP(C17,MOVI!C:DT,103,0)</f>
        <v>1000000.0000000001</v>
      </c>
      <c r="KV17" s="275">
        <f>VLOOKUP(C17,FPT!B:KT,103,0)</f>
        <v>1000000</v>
      </c>
      <c r="KW17" t="str">
        <f t="shared" si="104"/>
        <v/>
      </c>
      <c r="KX17" s="275">
        <f>VLOOKUP(C17,MOVI!C:DT,104,0)</f>
        <v>1525000</v>
      </c>
      <c r="KY17" s="275">
        <f>VLOOKUP(C17,FPT!B:KW,104,0)</f>
        <v>1525000</v>
      </c>
      <c r="KZ17" t="str">
        <f t="shared" si="105"/>
        <v/>
      </c>
      <c r="LA17" s="275">
        <f>VLOOKUP(C17,MOVI!C:DT,105,0)</f>
        <v>100000</v>
      </c>
      <c r="LB17" s="275">
        <f>VLOOKUP(C17,FPT!B:KZ,105,0)</f>
        <v>100000</v>
      </c>
      <c r="LC17" t="str">
        <f t="shared" si="106"/>
        <v/>
      </c>
      <c r="LD17" s="275">
        <f>VLOOKUP(C17,MOVI!C:DT,106,0)</f>
        <v>6100000</v>
      </c>
      <c r="LE17" s="275">
        <f>VLOOKUP(C17,FPT!B:LC,106,0)</f>
        <v>6100000</v>
      </c>
      <c r="LF17" t="str">
        <f t="shared" si="107"/>
        <v/>
      </c>
      <c r="LG17" s="273">
        <f>VLOOKUP(C17,MOVI!C:DT,107,0)</f>
        <v>0</v>
      </c>
      <c r="LH17" s="273">
        <f>VLOOKUP(C17,FPT!B:LF,107,0)</f>
        <v>0</v>
      </c>
      <c r="LI17" t="str">
        <f t="shared" si="108"/>
        <v/>
      </c>
      <c r="LJ17" t="str">
        <f>VLOOKUP(C17,MOVI!C:DV,108,0)</f>
        <v>Việt PhúSouthFinance</v>
      </c>
      <c r="LK17" s="252" t="str">
        <f>VLOOKUP(C17,FPT!B:LI,108,0)</f>
        <v>Việt PhúSouthFinance</v>
      </c>
      <c r="LL17" t="str">
        <f t="shared" si="109"/>
        <v/>
      </c>
      <c r="LM17" s="275">
        <f>ROUND(VLOOKUP(C17,MOVI!C:DV,109,0),0)</f>
        <v>416667</v>
      </c>
      <c r="LN17" s="275">
        <f>ROUND(VLOOKUP(C17,FPT!B:LL,109,0),0)</f>
        <v>416667</v>
      </c>
      <c r="LO17" t="str">
        <f t="shared" si="110"/>
        <v/>
      </c>
      <c r="LP17" t="str">
        <f>VLOOKUP(C17,MOVI!C:DV,110,0)</f>
        <v>HO</v>
      </c>
      <c r="LQ17" s="247" t="str">
        <f>VLOOKUP(C17,FPT!B:LO,110,0)</f>
        <v>HO</v>
      </c>
      <c r="LR17" t="str">
        <f t="shared" si="111"/>
        <v/>
      </c>
      <c r="LS17">
        <f>MOVI!DI12</f>
        <v>18</v>
      </c>
      <c r="LV17">
        <f>MOVI!DJ12</f>
        <v>0</v>
      </c>
      <c r="LW17">
        <f>MOVI!DK12</f>
        <v>0</v>
      </c>
      <c r="LX17">
        <f>MOVI!DL12</f>
        <v>0</v>
      </c>
      <c r="LY17">
        <f>MOVI!DM12</f>
        <v>0</v>
      </c>
      <c r="LZ17">
        <f>MOVI!DN12</f>
        <v>0</v>
      </c>
      <c r="MA17">
        <f>MOVI!DO12</f>
        <v>0</v>
      </c>
      <c r="MB17" t="str">
        <f>MOVI!DP12</f>
        <v/>
      </c>
      <c r="MC17">
        <f>MOVI!DQ12</f>
        <v>0</v>
      </c>
      <c r="MD17">
        <f>MOVI!DR12</f>
        <v>0</v>
      </c>
      <c r="ME17" t="str">
        <f>VLOOKUP(C17,MOVI!C:DV,121,0)</f>
        <v/>
      </c>
      <c r="MF17" s="252"/>
      <c r="MG17" t="str">
        <f t="shared" si="112"/>
        <v/>
      </c>
      <c r="MH17" t="str">
        <f>VLOOKUP(C17,MOVI!C:DT,122,0)</f>
        <v>Việt PhúSouth</v>
      </c>
      <c r="MI17" s="252" t="str">
        <f>VLOOKUP(C17,FPT!B:DS,112,0)</f>
        <v>Việt PhúSouth</v>
      </c>
      <c r="MJ17" t="str">
        <f t="shared" si="113"/>
        <v/>
      </c>
    </row>
    <row r="18" spans="1:348" x14ac:dyDescent="0.25">
      <c r="A18">
        <v>10</v>
      </c>
      <c r="B18" s="48">
        <v>5679</v>
      </c>
      <c r="C18" s="271" t="s">
        <v>797</v>
      </c>
      <c r="D18" t="str">
        <f>VLOOKUP(C18,MOVI!C:D,2,0)</f>
        <v>Quách Thị Phượng</v>
      </c>
      <c r="E18" t="str">
        <f>VLOOKUP(C18,FPT!B:C,2,0)</f>
        <v>Quách Thị Phượng</v>
      </c>
      <c r="F18" t="str">
        <f t="shared" si="4"/>
        <v/>
      </c>
      <c r="G18" t="str">
        <f>VLOOKUP(C18,MOVI!C:E,3,0)</f>
        <v>Finance</v>
      </c>
      <c r="H18" t="str">
        <f>VLOOKUP(C18,FPT!B:F,3,0)</f>
        <v>Finance</v>
      </c>
      <c r="I18" t="str">
        <f t="shared" si="5"/>
        <v/>
      </c>
      <c r="J18" t="str">
        <f>VLOOKUP(C18,MOVI!C:H,4,0)</f>
        <v>Facilities &amp; Workplace support</v>
      </c>
      <c r="K18" t="str">
        <f>VLOOKUP(C18,FPT!B:I,4,0)</f>
        <v>Facilities &amp; Workplace support</v>
      </c>
      <c r="L18" t="str">
        <f t="shared" si="6"/>
        <v/>
      </c>
      <c r="M18" t="str">
        <f>VLOOKUP(C18,MOVI!C:DT,5,0)</f>
        <v>Manager</v>
      </c>
      <c r="N18" t="str">
        <f>VLOOKUP(C18,FPT!B:L,5,0)</f>
        <v>Manager</v>
      </c>
      <c r="O18" t="str">
        <f t="shared" si="7"/>
        <v/>
      </c>
      <c r="P18" t="str">
        <f>VLOOKUP(C18,MOVI!C:DT,6,0)</f>
        <v>Manager, Work Place Support</v>
      </c>
      <c r="Q18" t="str">
        <f>VLOOKUP(C18,FPT!B:O,6,0)</f>
        <v>Manager, Work Place Support</v>
      </c>
      <c r="R18" t="str">
        <f t="shared" si="8"/>
        <v/>
      </c>
      <c r="S18" t="str">
        <f>VLOOKUP(C18,MOVI!C:DT,7,0)</f>
        <v>South</v>
      </c>
      <c r="T18" t="str">
        <f>VLOOKUP(C18,FPT!B:R,7,0)</f>
        <v>South</v>
      </c>
      <c r="U18" t="str">
        <f t="shared" si="9"/>
        <v/>
      </c>
      <c r="V18" t="str">
        <f>VLOOKUP(C18,MOVI!C:DT,8,0)</f>
        <v>Việt Phú</v>
      </c>
      <c r="W18" t="str">
        <f>VLOOKUP(C18,FPT!B:U,8,0)</f>
        <v>Việt Phú</v>
      </c>
      <c r="X18" t="str">
        <f t="shared" si="10"/>
        <v/>
      </c>
      <c r="Y18" t="str">
        <f>VLOOKUP(C18,MOVI!C:DT,9,0)</f>
        <v>Full-time</v>
      </c>
      <c r="Z18" t="str">
        <f>VLOOKUP(C18,FPT!B:X,9,0)</f>
        <v>Full-time</v>
      </c>
      <c r="AA18" t="str">
        <f t="shared" si="11"/>
        <v/>
      </c>
      <c r="AB18" t="str">
        <f>VLOOKUP(C18,MOVI!C:DT,10,0)</f>
        <v>Permanent</v>
      </c>
      <c r="AC18" t="str">
        <f>VLOOKUP(C18,FPT!B:AA,10,0)</f>
        <v>Permanent</v>
      </c>
      <c r="AD18" t="str">
        <f t="shared" si="12"/>
        <v/>
      </c>
      <c r="AE18" s="247">
        <f>VLOOKUP(C18,MOVI!C:DT,11,0)</f>
        <v>43964</v>
      </c>
      <c r="AF18" s="247">
        <f>VLOOKUP(C18,FPT!B:AD,11,0)</f>
        <v>43964</v>
      </c>
      <c r="AG18" t="str">
        <f t="shared" si="13"/>
        <v/>
      </c>
      <c r="AH18" s="260" t="str">
        <f>VLOOKUP(C18,MOVI!C:DT,12,0)</f>
        <v/>
      </c>
      <c r="AI18" s="260"/>
      <c r="AJ18" t="str">
        <f t="shared" si="115"/>
        <v/>
      </c>
      <c r="AK18">
        <f>VLOOKUP(C18,MOVI!C:DT,13,0)</f>
        <v>0</v>
      </c>
      <c r="AL18" s="247">
        <f>VLOOKUP(C18,FPT!B:AJ,13,0)</f>
        <v>0</v>
      </c>
      <c r="AM18" t="str">
        <f t="shared" si="114"/>
        <v/>
      </c>
      <c r="AN18" s="247">
        <f>VLOOKUP(C18,MOVI!C:DT,14,0)</f>
        <v>0</v>
      </c>
      <c r="AO18" s="247">
        <f>VLOOKUP(C18,FPT!B:AM,14,0)</f>
        <v>0</v>
      </c>
      <c r="AP18" t="str">
        <f t="shared" si="15"/>
        <v/>
      </c>
      <c r="AQ18" t="str">
        <f>VLOOKUP(C18,MOVI!C:DT,15,0)</f>
        <v>LC</v>
      </c>
      <c r="AR18" s="247" t="str">
        <f>VLOOKUP(C18,FPT!B:AP,15,0)</f>
        <v>LC</v>
      </c>
      <c r="AS18" t="str">
        <f t="shared" si="16"/>
        <v/>
      </c>
      <c r="AT18" s="282" t="str">
        <f>VLOOKUP(C18,MOVI!C:DT,16,0)</f>
        <v>LTTP</v>
      </c>
      <c r="AU18" s="247" t="str">
        <f>VLOOKUP(C18,FPT!B:AS,16,0)</f>
        <v>LTTP</v>
      </c>
      <c r="AV18" t="str">
        <f t="shared" si="17"/>
        <v/>
      </c>
      <c r="AW18" t="str">
        <f>VLOOKUP(C18,MOVI!C:DT,17,0)</f>
        <v>L</v>
      </c>
      <c r="AX18" s="247" t="str">
        <f>VLOOKUP(C18,FPT!B:AV,17,0)</f>
        <v>L</v>
      </c>
      <c r="AY18" t="str">
        <f t="shared" si="18"/>
        <v/>
      </c>
      <c r="AZ18">
        <f>VLOOKUP(C18,MOVI!C:DT,18,0)</f>
        <v>0</v>
      </c>
      <c r="BA18" s="247">
        <f>VLOOKUP(C18,FPT!B:AY,18,0)</f>
        <v>0</v>
      </c>
      <c r="BB18" t="str">
        <f t="shared" si="19"/>
        <v/>
      </c>
      <c r="BC18" s="275">
        <f>VLOOKUP(C18,MOVI!C:DT,19,0)</f>
        <v>40000000</v>
      </c>
      <c r="BD18" s="275">
        <f>VLOOKUP(C18,FPT!B:BB,19,0)</f>
        <v>40000000</v>
      </c>
      <c r="BE18" t="str">
        <f t="shared" si="20"/>
        <v/>
      </c>
      <c r="BF18">
        <f>VLOOKUP(C18,MOVI!C:DT,20,0)</f>
        <v>0</v>
      </c>
      <c r="BG18" s="252">
        <f>VLOOKUP(C18,FPT!B:BE,20,0)</f>
        <v>0</v>
      </c>
      <c r="BH18" t="str">
        <f t="shared" si="21"/>
        <v/>
      </c>
      <c r="BI18" s="275">
        <f>VLOOKUP(C18,MOVI!C:DT,21,0)</f>
        <v>40000000</v>
      </c>
      <c r="BJ18" s="275">
        <f>VLOOKUP(C18,FPT!B:BH,21,0)</f>
        <v>40000000</v>
      </c>
      <c r="BK18" t="str">
        <f t="shared" si="22"/>
        <v/>
      </c>
      <c r="BL18" s="275">
        <f>VLOOKUP(C18,MOVI!C:DT,22,0)</f>
        <v>0</v>
      </c>
      <c r="BM18" s="275">
        <f>VLOOKUP(C18,FPT!B:BK,22,0)</f>
        <v>0</v>
      </c>
      <c r="BN18" t="str">
        <f t="shared" si="23"/>
        <v/>
      </c>
      <c r="BO18" s="275">
        <f>VLOOKUP(C18,MOVI!C:DT,23,0)</f>
        <v>0</v>
      </c>
      <c r="BP18" s="275">
        <f>VLOOKUP(C18,FPT!B:BN,23,0)</f>
        <v>0</v>
      </c>
      <c r="BQ18" t="str">
        <f t="shared" si="24"/>
        <v/>
      </c>
      <c r="BR18" s="275">
        <f>VLOOKUP(C18,MOVI!C:DT,24,0)</f>
        <v>0</v>
      </c>
      <c r="BS18" s="275">
        <f>VLOOKUP(C18,FPT!B:BQ,24,0)</f>
        <v>0</v>
      </c>
      <c r="BT18" t="str">
        <f t="shared" si="25"/>
        <v/>
      </c>
      <c r="BU18" s="275">
        <f>VLOOKUP(C18,MOVI!C:DT,25,0)</f>
        <v>0</v>
      </c>
      <c r="BV18" s="275">
        <f>VLOOKUP(C18,FPT!B:BT,25,0)</f>
        <v>0</v>
      </c>
      <c r="BW18" t="str">
        <f t="shared" si="26"/>
        <v/>
      </c>
      <c r="BX18" s="275">
        <f>VLOOKUP(C18,MOVI!C:DT,26,0)</f>
        <v>0</v>
      </c>
      <c r="BY18" s="275">
        <f>VLOOKUP(C18,FPT!B:BW,26,0)</f>
        <v>0</v>
      </c>
      <c r="BZ18" t="str">
        <f t="shared" si="27"/>
        <v/>
      </c>
      <c r="CA18" s="275">
        <f>VLOOKUP(C18,MOVI!C:DT,27,0)</f>
        <v>0</v>
      </c>
      <c r="CB18" s="275">
        <f>VLOOKUP(C18,FPT!B:BZ,27,0)</f>
        <v>0</v>
      </c>
      <c r="CC18" t="str">
        <f t="shared" si="28"/>
        <v/>
      </c>
      <c r="CD18" s="275">
        <f>VLOOKUP(C18,MOVI!C:DT,28,0)</f>
        <v>0</v>
      </c>
      <c r="CE18" s="275">
        <f>VLOOKUP(C18,FPT!B:CC,28,0)</f>
        <v>0</v>
      </c>
      <c r="CF18" t="str">
        <f t="shared" si="29"/>
        <v/>
      </c>
      <c r="CG18" t="str">
        <f>VLOOKUP(C18,MOVI!C:DT,29,0)</f>
        <v>TB, CN</v>
      </c>
      <c r="CH18" s="252" t="str">
        <f>VLOOKUP(C18,FPT!B:CF,29,0)</f>
        <v>TB, CN</v>
      </c>
      <c r="CI18" t="str">
        <f t="shared" si="30"/>
        <v/>
      </c>
      <c r="CJ18">
        <f>VLOOKUP(C18,MOVI!C:DT,30,0)</f>
        <v>21</v>
      </c>
      <c r="CK18" s="252">
        <f>VLOOKUP(C18,FPT!B:CI,30,0)</f>
        <v>21</v>
      </c>
      <c r="CL18" t="str">
        <f t="shared" si="31"/>
        <v/>
      </c>
      <c r="CM18">
        <f>VLOOKUP(C18,MOVI!C:DT,31,0)</f>
        <v>15</v>
      </c>
      <c r="CN18" s="252">
        <f>VLOOKUP(C18,FPT!B:CL,31,0)</f>
        <v>15</v>
      </c>
      <c r="CO18" t="str">
        <f t="shared" si="32"/>
        <v/>
      </c>
      <c r="CP18" s="275">
        <f>VLOOKUP(C18,MOVI!C:DT,32,0)</f>
        <v>6</v>
      </c>
      <c r="CQ18" s="275">
        <f>VLOOKUP(C18,FPT!B:CO,32,0)</f>
        <v>6</v>
      </c>
      <c r="CR18" t="str">
        <f t="shared" si="33"/>
        <v/>
      </c>
      <c r="CS18" s="275">
        <f>VLOOKUP(C18,MOVI!C:DT,33,0)</f>
        <v>0</v>
      </c>
      <c r="CT18" s="275">
        <f>VLOOKUP(C18,FPT!B:CR,33,0)</f>
        <v>0</v>
      </c>
      <c r="CU18" t="str">
        <f t="shared" si="34"/>
        <v/>
      </c>
      <c r="CV18" s="275">
        <f>VLOOKUP(C18,MOVI!C:DT,34,0)</f>
        <v>0</v>
      </c>
      <c r="CW18" s="275">
        <f>VLOOKUP(C18,FPT!B:CU,34,0)</f>
        <v>0</v>
      </c>
      <c r="CX18" t="str">
        <f t="shared" si="35"/>
        <v/>
      </c>
      <c r="CY18" s="275">
        <f>VLOOKUP(C18,MOVI!C:DT,35,0)</f>
        <v>21</v>
      </c>
      <c r="CZ18" s="275">
        <f>VLOOKUP(C18,FPT!B:CX,35,0)</f>
        <v>21</v>
      </c>
      <c r="DA18" t="str">
        <f t="shared" si="36"/>
        <v/>
      </c>
      <c r="DB18" s="275">
        <f>VLOOKUP(C18,MOVI!C:DT,36,0)</f>
        <v>0</v>
      </c>
      <c r="DC18" s="275">
        <f>VLOOKUP(C18,FPT!B:DA,36,0)</f>
        <v>0</v>
      </c>
      <c r="DD18" t="str">
        <f t="shared" si="37"/>
        <v/>
      </c>
      <c r="DE18" s="275">
        <f>VLOOKUP(C18,MOVI!C:DT,37,0)</f>
        <v>0</v>
      </c>
      <c r="DF18" s="275">
        <f>VLOOKUP(C18,FPT!B:DD,37,0)</f>
        <v>0</v>
      </c>
      <c r="DG18" t="str">
        <f t="shared" si="38"/>
        <v/>
      </c>
      <c r="DH18" s="275">
        <f>VLOOKUP(C18,MOVI!C:DT,38,0)</f>
        <v>0</v>
      </c>
      <c r="DI18" s="275">
        <f>VLOOKUP(C18,FPT!B:DG,38,0)</f>
        <v>0</v>
      </c>
      <c r="DJ18" t="str">
        <f t="shared" si="39"/>
        <v/>
      </c>
      <c r="DK18" s="275">
        <f>VLOOKUP(C18,MOVI!C:DT,39,0)</f>
        <v>0</v>
      </c>
      <c r="DL18" s="275">
        <f>VLOOKUP(C18,FPT!B:DJ,39,0)</f>
        <v>0</v>
      </c>
      <c r="DM18" t="str">
        <f t="shared" si="40"/>
        <v/>
      </c>
      <c r="DN18" s="275">
        <f>VLOOKUP(C18,MOVI!C:DT,40,0)</f>
        <v>0</v>
      </c>
      <c r="DO18" s="275">
        <f>VLOOKUP(C18,FPT!B:DM,40,0)</f>
        <v>0</v>
      </c>
      <c r="DP18" t="str">
        <f t="shared" si="41"/>
        <v/>
      </c>
      <c r="DQ18" s="275">
        <f>VLOOKUP(C18,MOVI!C:DT,41,0)</f>
        <v>0</v>
      </c>
      <c r="DR18" s="275">
        <f>VLOOKUP(C18,FPT!B:DP,41,0)</f>
        <v>0</v>
      </c>
      <c r="DS18" t="str">
        <f t="shared" si="42"/>
        <v/>
      </c>
      <c r="DT18" s="275">
        <f>VLOOKUP(C18,MOVI!C:DT,42,0)</f>
        <v>40000000</v>
      </c>
      <c r="DU18" s="275">
        <f>ROUND(VLOOKUP(C18,FPT!B:DS,42,0),0)</f>
        <v>40000000</v>
      </c>
      <c r="DV18" t="str">
        <f t="shared" si="43"/>
        <v/>
      </c>
      <c r="DW18" s="275">
        <f>VLOOKUP(C18,MOVI!C:DT,43,0)</f>
        <v>0</v>
      </c>
      <c r="DX18" s="275">
        <f>VLOOKUP(C18,FPT!B:DV,43,0)</f>
        <v>0</v>
      </c>
      <c r="DY18" t="str">
        <f t="shared" si="44"/>
        <v/>
      </c>
      <c r="DZ18" s="275">
        <f>VLOOKUP(C18,MOVI!C:DT,44,0)</f>
        <v>0</v>
      </c>
      <c r="EA18" s="275">
        <f>VLOOKUP(C18,FPT!B:DY,44,0)</f>
        <v>0</v>
      </c>
      <c r="EB18" t="str">
        <f t="shared" si="45"/>
        <v/>
      </c>
      <c r="EC18" s="275">
        <f>VLOOKUP(C18,MOVI!C:DT,45,0)</f>
        <v>40000000</v>
      </c>
      <c r="ED18" s="275">
        <f>ROUND(VLOOKUP(C18,FPT!B:EB,45,0),0)</f>
        <v>40000000</v>
      </c>
      <c r="EE18" t="str">
        <f t="shared" si="46"/>
        <v/>
      </c>
      <c r="EF18" s="275">
        <f>VLOOKUP(C18,MOVI!C:DT,46,0)</f>
        <v>0</v>
      </c>
      <c r="EG18" s="275">
        <f>VLOOKUP(C18,FPT!B:EE,46,0)</f>
        <v>0</v>
      </c>
      <c r="EH18" t="str">
        <f t="shared" si="47"/>
        <v/>
      </c>
      <c r="EI18" s="275">
        <f>VLOOKUP(C18,MOVI!C:DT,47,0)</f>
        <v>0</v>
      </c>
      <c r="EJ18" s="275">
        <f>VLOOKUP(C18,FPT!B:EH,47,0)</f>
        <v>0</v>
      </c>
      <c r="EK18" t="str">
        <f t="shared" si="48"/>
        <v/>
      </c>
      <c r="EL18" s="275">
        <f>VLOOKUP(C18,MOVI!C:DT,48,0)</f>
        <v>0</v>
      </c>
      <c r="EM18" s="275">
        <f>VLOOKUP(C18,FPT!B:EK,48,0)</f>
        <v>0</v>
      </c>
      <c r="EN18" t="str">
        <f t="shared" si="49"/>
        <v/>
      </c>
      <c r="EO18" s="275">
        <f>VLOOKUP(C18,MOVI!C:DT,49,0)</f>
        <v>0</v>
      </c>
      <c r="EP18" s="275">
        <f>VLOOKUP(C18,FPT!B:EN,49,0)</f>
        <v>0</v>
      </c>
      <c r="EQ18" t="str">
        <f t="shared" si="50"/>
        <v/>
      </c>
      <c r="ER18" s="275">
        <f>VLOOKUP(C18,MOVI!C:DT,50,0)</f>
        <v>0</v>
      </c>
      <c r="ES18" s="275">
        <f>VLOOKUP(C18,FPT!B:EQ,50,0)</f>
        <v>0</v>
      </c>
      <c r="ET18" t="str">
        <f t="shared" si="51"/>
        <v/>
      </c>
      <c r="EU18" s="275">
        <f>VLOOKUP(C18,MOVI!C:DT,51,0)</f>
        <v>0</v>
      </c>
      <c r="EV18" s="275">
        <f>VLOOKUP(C18,FPT!B:ET,51,0)</f>
        <v>0</v>
      </c>
      <c r="EW18" t="str">
        <f t="shared" si="52"/>
        <v/>
      </c>
      <c r="EX18" s="275">
        <f>VLOOKUP(C18,MOVI!C:DT,52,0)</f>
        <v>0</v>
      </c>
      <c r="EY18" s="275">
        <f>VLOOKUP(C18,FPT!B:EW,52,0)</f>
        <v>0</v>
      </c>
      <c r="EZ18" t="str">
        <f t="shared" si="53"/>
        <v/>
      </c>
      <c r="FA18" s="275">
        <f>VLOOKUP(C18,MOVI!C:DT,53,0)</f>
        <v>0</v>
      </c>
      <c r="FB18" s="275">
        <f>VLOOKUP(C18,FPT!B:EZ,53,0)</f>
        <v>0</v>
      </c>
      <c r="FC18" t="str">
        <f t="shared" si="54"/>
        <v/>
      </c>
      <c r="FD18" s="275">
        <f>VLOOKUP(C18,MOVI!C:DT,54,0)</f>
        <v>0</v>
      </c>
      <c r="FE18" s="275">
        <f>VLOOKUP(C18,FPT!B:FC,54,0)</f>
        <v>0</v>
      </c>
      <c r="FF18" t="str">
        <f t="shared" si="55"/>
        <v/>
      </c>
      <c r="FG18" s="275">
        <f>VLOOKUP(C18,MOVI!C:DT,55,0)</f>
        <v>0</v>
      </c>
      <c r="FH18" s="275">
        <f>VLOOKUP(C18,FPT!B:FF,55,0)</f>
        <v>0</v>
      </c>
      <c r="FI18" t="str">
        <f t="shared" si="56"/>
        <v/>
      </c>
      <c r="FJ18" s="275">
        <f>VLOOKUP(C18,MOVI!C:DT,56,0)</f>
        <v>0</v>
      </c>
      <c r="FK18" s="275">
        <f>VLOOKUP(C18,FPT!B:FI,56,0)</f>
        <v>0</v>
      </c>
      <c r="FL18" t="str">
        <f t="shared" si="57"/>
        <v/>
      </c>
      <c r="FM18" s="275">
        <f>VLOOKUP(C18,MOVI!C:DT,57,0)</f>
        <v>0</v>
      </c>
      <c r="FN18" s="275">
        <f>VLOOKUP(C18,FPT!B:FL,57,0)</f>
        <v>0</v>
      </c>
      <c r="FO18" t="str">
        <f t="shared" si="58"/>
        <v/>
      </c>
      <c r="FP18" s="275">
        <f>VLOOKUP(C18,MOVI!C:DT,58,0)</f>
        <v>0</v>
      </c>
      <c r="FQ18" s="275">
        <f>VLOOKUP(C18,FPT!B:FO,58,0)</f>
        <v>0</v>
      </c>
      <c r="FR18" t="str">
        <f t="shared" si="59"/>
        <v/>
      </c>
      <c r="FS18" s="275">
        <f>VLOOKUP(C18,MOVI!C:DT,59,0)</f>
        <v>0</v>
      </c>
      <c r="FT18" s="275">
        <f>VLOOKUP(C18,FPT!B:FR,59,0)</f>
        <v>0</v>
      </c>
      <c r="FU18" t="str">
        <f t="shared" si="60"/>
        <v/>
      </c>
      <c r="FV18" s="275">
        <f>VLOOKUP(C18,MOVI!C:DT,60,0)</f>
        <v>0</v>
      </c>
      <c r="FW18" s="275">
        <f>VLOOKUP(C18,FPT!B:FU,60,0)</f>
        <v>0</v>
      </c>
      <c r="FX18" t="str">
        <f t="shared" si="61"/>
        <v/>
      </c>
      <c r="FY18" s="275">
        <f>VLOOKUP(C18,MOVI!C:DT,61,0)</f>
        <v>0</v>
      </c>
      <c r="FZ18" s="275">
        <f>VLOOKUP(C18,FPT!B:FX,61,0)</f>
        <v>0</v>
      </c>
      <c r="GA18" t="str">
        <f t="shared" si="62"/>
        <v/>
      </c>
      <c r="GB18" s="275">
        <f>VLOOKUP(C18,MOVI!C:DT,62,0)</f>
        <v>0</v>
      </c>
      <c r="GC18" s="275">
        <f>VLOOKUP(C18,FPT!B:GA,62,0)</f>
        <v>0</v>
      </c>
      <c r="GD18" t="str">
        <f t="shared" si="63"/>
        <v/>
      </c>
      <c r="GE18" s="275">
        <f>VLOOKUP(C18,MOVI!C:DT,63,0)</f>
        <v>0</v>
      </c>
      <c r="GF18" s="275">
        <f>VLOOKUP(C18,FPT!B:GD,63,0)</f>
        <v>0</v>
      </c>
      <c r="GG18" t="str">
        <f t="shared" si="64"/>
        <v/>
      </c>
      <c r="GH18" s="275">
        <f>VLOOKUP(C18,MOVI!C:DT,64,0)</f>
        <v>0</v>
      </c>
      <c r="GI18" s="275">
        <f>VLOOKUP(C18,FPT!B:GG,64,0)</f>
        <v>0</v>
      </c>
      <c r="GJ18" t="str">
        <f t="shared" si="65"/>
        <v/>
      </c>
      <c r="GK18" s="275">
        <f>VLOOKUP(C18,MOVI!C:DT,65,0)</f>
        <v>0</v>
      </c>
      <c r="GL18" s="275">
        <f>VLOOKUP(C18,FPT!B:GJ,65,0)</f>
        <v>0</v>
      </c>
      <c r="GM18" t="str">
        <f t="shared" si="66"/>
        <v/>
      </c>
      <c r="GN18" s="275">
        <f>VLOOKUP(C18,MOVI!C:DT,66,0)</f>
        <v>0</v>
      </c>
      <c r="GO18" s="275">
        <f>VLOOKUP(C18,FPT!B:GM,66,0)</f>
        <v>0</v>
      </c>
      <c r="GP18" t="str">
        <f t="shared" si="67"/>
        <v/>
      </c>
      <c r="GQ18" s="275">
        <f>VLOOKUP(C18,MOVI!C:DT,67,0)</f>
        <v>0</v>
      </c>
      <c r="GR18" s="275">
        <f>VLOOKUP(C18,FPT!B:GP,67,0)</f>
        <v>0</v>
      </c>
      <c r="GS18" t="str">
        <f t="shared" si="68"/>
        <v/>
      </c>
      <c r="GT18" s="275">
        <f>VLOOKUP(C18,MOVI!C:DT,68,0)</f>
        <v>0</v>
      </c>
      <c r="GU18" s="275">
        <f>VLOOKUP(C18,FPT!B:GS,68,0)</f>
        <v>0</v>
      </c>
      <c r="GV18" t="str">
        <f t="shared" si="69"/>
        <v/>
      </c>
      <c r="GW18" s="275">
        <f>VLOOKUP(C18,MOVI!C:DT,69,0)</f>
        <v>0</v>
      </c>
      <c r="GX18" s="275">
        <f>VLOOKUP(C18,FPT!B:GV,69,0)</f>
        <v>0</v>
      </c>
      <c r="GY18" t="str">
        <f t="shared" si="70"/>
        <v/>
      </c>
      <c r="GZ18" s="275">
        <f>VLOOKUP(C18,MOVI!C:DT,70,0)</f>
        <v>0</v>
      </c>
      <c r="HA18" s="275">
        <f>VLOOKUP(C18,FPT!B:GY,70,0)</f>
        <v>0</v>
      </c>
      <c r="HB18" t="str">
        <f t="shared" si="71"/>
        <v/>
      </c>
      <c r="HC18" s="275">
        <f>VLOOKUP(C18,MOVI!C:DT,71,0)</f>
        <v>40000000</v>
      </c>
      <c r="HD18" s="275">
        <f>ROUND(VLOOKUP(C18,FPT!B:HB,71,0),0)</f>
        <v>40000000</v>
      </c>
      <c r="HE18" t="str">
        <f t="shared" si="72"/>
        <v/>
      </c>
      <c r="HF18" s="275">
        <f>ROUND(VLOOKUP(C18,MOVI!C:DT,72,0),0)</f>
        <v>0</v>
      </c>
      <c r="HG18" s="275">
        <f>ROUND(VLOOKUP(C18,FPT!B:HE,72,0),0)</f>
        <v>0</v>
      </c>
      <c r="HH18" t="str">
        <f t="shared" si="73"/>
        <v/>
      </c>
      <c r="HI18" s="275">
        <f>VLOOKUP(C18,MOVI!C:DT,73,0)</f>
        <v>0</v>
      </c>
      <c r="HJ18" s="275">
        <f>VLOOKUP(C18,FPT!B:HH,73,0)</f>
        <v>0</v>
      </c>
      <c r="HK18" t="str">
        <f t="shared" si="74"/>
        <v/>
      </c>
      <c r="HL18" s="275">
        <f>VLOOKUP(C18,MOVI!C:DT,74,0)</f>
        <v>0</v>
      </c>
      <c r="HM18" s="275">
        <f>VLOOKUP(C18,FPT!B:HK,74,0)</f>
        <v>0</v>
      </c>
      <c r="HN18" t="str">
        <f t="shared" si="75"/>
        <v/>
      </c>
      <c r="HO18" s="275">
        <f>VLOOKUP(C18,MOVI!C:DT,75,0)</f>
        <v>11000000</v>
      </c>
      <c r="HP18" s="275">
        <f>VLOOKUP(C18,FPT!B:HN,75,0)</f>
        <v>11000000</v>
      </c>
      <c r="HQ18" t="str">
        <f t="shared" si="76"/>
        <v/>
      </c>
      <c r="HR18" s="275">
        <f>VLOOKUP(C18,MOVI!C:DT,76,0)</f>
        <v>3</v>
      </c>
      <c r="HS18" s="275">
        <f>VLOOKUP(C18,FPT!B:HQ,76,0)</f>
        <v>3</v>
      </c>
      <c r="HT18" t="str">
        <f t="shared" si="77"/>
        <v/>
      </c>
      <c r="HU18" s="275">
        <f>VLOOKUP(C18,MOVI!C:DT,77,0)</f>
        <v>13200000</v>
      </c>
      <c r="HV18" s="275">
        <f>VLOOKUP(C18,FPT!B:HT,77,0)</f>
        <v>13200000</v>
      </c>
      <c r="HW18" t="str">
        <f t="shared" si="78"/>
        <v/>
      </c>
      <c r="HX18" s="274">
        <f>VLOOKUP(C18,MOVI!C:CB,78,0)</f>
        <v>2384000</v>
      </c>
      <c r="HY18" s="261">
        <f>VLOOKUP(C18,FPT!$B:$CA,78,0)</f>
        <v>2384000</v>
      </c>
      <c r="HZ18" t="str">
        <f t="shared" si="79"/>
        <v/>
      </c>
      <c r="IA18" s="275">
        <f>VLOOKUP(C18,MOVI!C:CD,79,0)</f>
        <v>400000</v>
      </c>
      <c r="IB18" s="275">
        <f>VLOOKUP(C18,FPT!B:HZ,79,0)</f>
        <v>400000</v>
      </c>
      <c r="IC18" t="str">
        <f t="shared" si="80"/>
        <v/>
      </c>
      <c r="ID18" s="275">
        <f>VLOOKUP(C18,MOVI!C:CD,80,0)</f>
        <v>447000</v>
      </c>
      <c r="IE18" s="275">
        <f>VLOOKUP(C18,FPT!B:IC,80,0)</f>
        <v>447000</v>
      </c>
      <c r="IF18" t="str">
        <f t="shared" si="81"/>
        <v/>
      </c>
      <c r="IG18" s="275">
        <f>VLOOKUP(C18,MOVI!C:DT,81,0)</f>
        <v>0</v>
      </c>
      <c r="IH18" s="275">
        <f>VLOOKUP(C18,FPT!B:IF,81,0)</f>
        <v>0</v>
      </c>
      <c r="II18" t="str">
        <f t="shared" si="82"/>
        <v/>
      </c>
      <c r="IJ18" s="275">
        <f>VLOOKUP(C18,MOVI!C:DT,82,0)</f>
        <v>3231000</v>
      </c>
      <c r="IK18" s="275">
        <f>VLOOKUP(C18,FPT!B:II,82,0)</f>
        <v>3231000</v>
      </c>
      <c r="IL18" t="str">
        <f t="shared" si="83"/>
        <v/>
      </c>
      <c r="IM18" s="275">
        <f>ROUND(VLOOKUP(C18,MOVI!C:DT,83,0),0)</f>
        <v>27431000</v>
      </c>
      <c r="IN18" s="275">
        <f>ROUND(VLOOKUP(C18,FPT!B:IL,83,0),0)</f>
        <v>27431000</v>
      </c>
      <c r="IO18" t="str">
        <f t="shared" si="84"/>
        <v/>
      </c>
      <c r="IP18" s="275">
        <f>VLOOKUP(C18,MOVI!C:DT,84,0)</f>
        <v>12569000</v>
      </c>
      <c r="IQ18" s="275">
        <f>VLOOKUP(C18,FPT!B:IO,84,0)</f>
        <v>12569000</v>
      </c>
      <c r="IR18" t="str">
        <f t="shared" si="85"/>
        <v/>
      </c>
      <c r="IS18" s="275">
        <f>ROUND(VLOOKUP(C18,MOVI!C:DT,85,0),0)</f>
        <v>1135350</v>
      </c>
      <c r="IT18" s="275">
        <f>ROUND(VLOOKUP(C18,FPT!B:IR,85,0),0)</f>
        <v>1135350</v>
      </c>
      <c r="IU18" t="str">
        <f t="shared" si="86"/>
        <v/>
      </c>
      <c r="IV18" s="275">
        <f>VLOOKUP(C18,MOVI!C:DT,86,0)</f>
        <v>0</v>
      </c>
      <c r="IW18" s="275">
        <f>VLOOKUP(C18,FPT!B:IU,86,0)</f>
        <v>0</v>
      </c>
      <c r="IX18" t="str">
        <f t="shared" si="87"/>
        <v/>
      </c>
      <c r="IY18" s="275">
        <f>ROUND(VLOOKUP(C18,MOVI!C:DT,87,0),0)</f>
        <v>1135350</v>
      </c>
      <c r="IZ18" s="275">
        <f>ROUND(VLOOKUP(C18,FPT!B:IX,87,0),0)</f>
        <v>1135350</v>
      </c>
      <c r="JA18" t="str">
        <f t="shared" si="88"/>
        <v/>
      </c>
      <c r="JB18" s="275">
        <f>VLOOKUP(C18,MOVI!C:DT,88,0)</f>
        <v>0</v>
      </c>
      <c r="JC18" s="275">
        <f>VLOOKUP(C18,FPT!B:JA,88,0)</f>
        <v>0</v>
      </c>
      <c r="JD18" t="str">
        <f t="shared" si="89"/>
        <v/>
      </c>
      <c r="JE18" s="275">
        <f>VLOOKUP(C18,MOVI!C:DT,89,0)</f>
        <v>149000</v>
      </c>
      <c r="JF18" s="275">
        <f>VLOOKUP(C18,FPT!B:JD,89,0)</f>
        <v>149000</v>
      </c>
      <c r="JG18" t="str">
        <f t="shared" si="90"/>
        <v/>
      </c>
      <c r="JH18" s="275">
        <f>VLOOKUP(C18,MOVI!C:DT,90,0)</f>
        <v>0</v>
      </c>
      <c r="JI18" s="275">
        <f>VLOOKUP(C18,FPT!B:JG,90,0)</f>
        <v>0</v>
      </c>
      <c r="JJ18" t="str">
        <f t="shared" si="91"/>
        <v/>
      </c>
      <c r="JK18" s="275">
        <f>VLOOKUP(C18,MOVI!C:DT,91,0)</f>
        <v>0</v>
      </c>
      <c r="JL18" s="275">
        <f>VLOOKUP(C18,FPT!B:JJ,91,0)</f>
        <v>0</v>
      </c>
      <c r="JM18" t="str">
        <f t="shared" si="92"/>
        <v/>
      </c>
      <c r="JN18" s="275">
        <f>VLOOKUP(C18,MOVI!C:DT,92,0)</f>
        <v>0</v>
      </c>
      <c r="JO18" s="275">
        <f>VLOOKUP(C18,FPT!B:JM,92,0)</f>
        <v>0</v>
      </c>
      <c r="JP18" t="str">
        <f t="shared" si="93"/>
        <v/>
      </c>
      <c r="JQ18" s="275">
        <f>VLOOKUP(C18,MOVI!C:DT,93,0)</f>
        <v>0</v>
      </c>
      <c r="JR18" s="275">
        <f>VLOOKUP(C18,FPT!B:JP,93,0)</f>
        <v>0</v>
      </c>
      <c r="JS18" t="str">
        <f t="shared" si="94"/>
        <v/>
      </c>
      <c r="JT18" s="275">
        <f>VLOOKUP(C18,MOVI!C:DT,94,0)</f>
        <v>149000</v>
      </c>
      <c r="JU18" s="275">
        <f>VLOOKUP(C18,FPT!B:JS,94,0)</f>
        <v>149000</v>
      </c>
      <c r="JV18" t="str">
        <f t="shared" si="95"/>
        <v/>
      </c>
      <c r="JW18" s="275">
        <f>VLOOKUP(C18,MOVI!C:DT,95,0)</f>
        <v>35484650</v>
      </c>
      <c r="JX18" s="275">
        <f>VLOOKUP(C18,FPT!B:JV,95,0)</f>
        <v>35484650</v>
      </c>
      <c r="JY18" t="str">
        <f t="shared" si="96"/>
        <v/>
      </c>
      <c r="JZ18" s="275">
        <f>VLOOKUP(C18,MOVI!C:DT,96,0)</f>
        <v>0</v>
      </c>
      <c r="KA18" s="275">
        <f>VLOOKUP(C18,FPT!B:JY,96,0)</f>
        <v>0</v>
      </c>
      <c r="KB18" t="str">
        <f t="shared" si="97"/>
        <v/>
      </c>
      <c r="KC18" s="275">
        <f>VLOOKUP(C18,MOVI!C:DT,97,0)</f>
        <v>35484650</v>
      </c>
      <c r="KD18" s="275">
        <f>VLOOKUP(C18,FPT!B:KB,97,0)</f>
        <v>35484650</v>
      </c>
      <c r="KE18" t="str">
        <f t="shared" si="98"/>
        <v/>
      </c>
      <c r="KF18" s="275">
        <f>VLOOKUP(C18,MOVI!C:DT,98,0)</f>
        <v>5066000</v>
      </c>
      <c r="KG18" s="275">
        <f>VLOOKUP(C18,FPT!B:KE,98,0)</f>
        <v>5066000</v>
      </c>
      <c r="KH18" t="str">
        <f t="shared" si="99"/>
        <v/>
      </c>
      <c r="KI18" s="275">
        <f>VLOOKUP(C18,MOVI!C:DT,99,0)</f>
        <v>0</v>
      </c>
      <c r="KJ18" s="275">
        <f>VLOOKUP(C18,FPT!B:KH,99,0)</f>
        <v>0</v>
      </c>
      <c r="KK18" t="str">
        <f t="shared" si="100"/>
        <v/>
      </c>
      <c r="KL18" s="275">
        <f>VLOOKUP(C18,MOVI!C:DT,100,0)</f>
        <v>894000</v>
      </c>
      <c r="KM18" s="275">
        <f>VLOOKUP(C18,FPT!B:KK,100,0)</f>
        <v>894000</v>
      </c>
      <c r="KN18" t="str">
        <f t="shared" si="101"/>
        <v/>
      </c>
      <c r="KO18" s="275">
        <f>VLOOKUP(C18,MOVI!C:DT,101,0)</f>
        <v>0</v>
      </c>
      <c r="KP18" s="275">
        <f>VLOOKUP(C18,FPT!B:KN,101,0)</f>
        <v>0</v>
      </c>
      <c r="KQ18" t="str">
        <f t="shared" si="102"/>
        <v/>
      </c>
      <c r="KR18" s="275">
        <f>VLOOKUP(C18,MOVI!C:DT,102,0)</f>
        <v>0</v>
      </c>
      <c r="KS18" s="275">
        <f>VLOOKUP(C18,FPT!B:KQ,102,0)</f>
        <v>0</v>
      </c>
      <c r="KT18" t="str">
        <f t="shared" si="103"/>
        <v/>
      </c>
      <c r="KU18" s="275">
        <f>VLOOKUP(C18,MOVI!C:DT,103,0)</f>
        <v>5960000</v>
      </c>
      <c r="KV18" s="275">
        <f>VLOOKUP(C18,FPT!B:KT,103,0)</f>
        <v>5960000</v>
      </c>
      <c r="KW18" t="str">
        <f t="shared" si="104"/>
        <v/>
      </c>
      <c r="KX18" s="275">
        <f>VLOOKUP(C18,MOVI!C:DT,104,0)</f>
        <v>9191000</v>
      </c>
      <c r="KY18" s="275">
        <f>VLOOKUP(C18,FPT!B:KW,104,0)</f>
        <v>9191000</v>
      </c>
      <c r="KZ18" t="str">
        <f t="shared" si="105"/>
        <v/>
      </c>
      <c r="LA18" s="275">
        <f>VLOOKUP(C18,MOVI!C:DT,105,0)</f>
        <v>596000</v>
      </c>
      <c r="LB18" s="275">
        <f>VLOOKUP(C18,FPT!B:KZ,105,0)</f>
        <v>596000</v>
      </c>
      <c r="LC18" t="str">
        <f t="shared" si="106"/>
        <v/>
      </c>
      <c r="LD18" s="275">
        <f>VLOOKUP(C18,MOVI!C:DT,106,0)</f>
        <v>46556000</v>
      </c>
      <c r="LE18" s="275">
        <f>VLOOKUP(C18,FPT!B:LC,106,0)</f>
        <v>46556000</v>
      </c>
      <c r="LF18" t="str">
        <f t="shared" si="107"/>
        <v/>
      </c>
      <c r="LG18" s="273">
        <f>VLOOKUP(C18,MOVI!C:DT,107,0)</f>
        <v>0</v>
      </c>
      <c r="LH18" s="273">
        <f>VLOOKUP(C18,FPT!B:LF,107,0)</f>
        <v>0</v>
      </c>
      <c r="LI18" t="str">
        <f t="shared" si="108"/>
        <v/>
      </c>
      <c r="LJ18" t="str">
        <f>VLOOKUP(C18,MOVI!C:DV,108,0)</f>
        <v>Việt PhúSouthFinance</v>
      </c>
      <c r="LK18" s="252" t="str">
        <f>VLOOKUP(C18,FPT!B:LI,108,0)</f>
        <v>Việt PhúSouthFinance</v>
      </c>
      <c r="LL18" t="str">
        <f t="shared" si="109"/>
        <v/>
      </c>
      <c r="LM18" s="275">
        <f>ROUND(VLOOKUP(C18,MOVI!C:DV,109,0),0)</f>
        <v>3333333</v>
      </c>
      <c r="LN18" s="275">
        <f>ROUND(VLOOKUP(C18,FPT!B:LL,109,0),0)</f>
        <v>3333333</v>
      </c>
      <c r="LO18" t="str">
        <f t="shared" si="110"/>
        <v/>
      </c>
      <c r="LP18" t="str">
        <f>VLOOKUP(C18,MOVI!C:DV,110,0)</f>
        <v>HO</v>
      </c>
      <c r="LQ18" s="247" t="str">
        <f>VLOOKUP(C18,FPT!B:LO,110,0)</f>
        <v>HO</v>
      </c>
      <c r="LR18" t="str">
        <f t="shared" si="111"/>
        <v/>
      </c>
      <c r="LS18">
        <f>MOVI!DI13</f>
        <v>18</v>
      </c>
      <c r="LV18">
        <f>MOVI!DJ13</f>
        <v>0</v>
      </c>
      <c r="LW18">
        <f>MOVI!DK13</f>
        <v>0</v>
      </c>
      <c r="LX18" t="str">
        <f>MOVI!DL13</f>
        <v>x</v>
      </c>
      <c r="LY18">
        <f>MOVI!DM13</f>
        <v>0</v>
      </c>
      <c r="LZ18">
        <f>MOVI!DN13</f>
        <v>149000</v>
      </c>
      <c r="MA18">
        <f>MOVI!DO13</f>
        <v>0</v>
      </c>
      <c r="MB18" t="str">
        <f>MOVI!DP13</f>
        <v/>
      </c>
      <c r="MC18">
        <f>MOVI!DQ13</f>
        <v>0</v>
      </c>
      <c r="MD18">
        <f>MOVI!DR13</f>
        <v>0</v>
      </c>
      <c r="ME18" t="str">
        <f>VLOOKUP(C18,MOVI!C:DV,121,0)</f>
        <v/>
      </c>
      <c r="MF18" s="252"/>
      <c r="MG18" t="str">
        <f t="shared" si="112"/>
        <v/>
      </c>
      <c r="MH18" t="str">
        <f>VLOOKUP(C18,MOVI!C:DT,122,0)</f>
        <v>Việt PhúSouth</v>
      </c>
      <c r="MI18" s="252" t="str">
        <f>VLOOKUP(C18,FPT!B:DS,112,0)</f>
        <v>Việt PhúSouth</v>
      </c>
      <c r="MJ18" t="str">
        <f t="shared" si="113"/>
        <v/>
      </c>
    </row>
    <row r="19" spans="1:348" x14ac:dyDescent="0.25">
      <c r="A19">
        <v>11</v>
      </c>
      <c r="B19" s="48">
        <v>4962</v>
      </c>
      <c r="C19" s="271" t="s">
        <v>785</v>
      </c>
      <c r="D19" t="str">
        <f>VLOOKUP(C19,MOVI!C:D,2,0)</f>
        <v>Lê Thị Bạch Kim</v>
      </c>
      <c r="E19" t="str">
        <f>VLOOKUP(C19,FPT!B:C,2,0)</f>
        <v>Lê Thị Bạch Kim</v>
      </c>
      <c r="F19" t="str">
        <f t="shared" si="4"/>
        <v/>
      </c>
      <c r="G19" t="str">
        <f>VLOOKUP(C19,MOVI!C:E,3,0)</f>
        <v>Finance</v>
      </c>
      <c r="H19" t="str">
        <f>VLOOKUP(C19,FPT!B:F,3,0)</f>
        <v>Finance</v>
      </c>
      <c r="I19" t="str">
        <f t="shared" si="5"/>
        <v/>
      </c>
      <c r="J19" t="str">
        <f>VLOOKUP(C19,MOVI!C:H,4,0)</f>
        <v>Facilities &amp; Workplace support</v>
      </c>
      <c r="K19" t="str">
        <f>VLOOKUP(C19,FPT!B:I,4,0)</f>
        <v>Facilities &amp; Workplace support</v>
      </c>
      <c r="L19" t="str">
        <f t="shared" si="6"/>
        <v/>
      </c>
      <c r="M19" t="str">
        <f>VLOOKUP(C19,MOVI!C:DT,5,0)</f>
        <v>Associate</v>
      </c>
      <c r="N19" t="str">
        <f>VLOOKUP(C19,FPT!B:L,5,0)</f>
        <v>Associate</v>
      </c>
      <c r="O19" t="str">
        <f t="shared" si="7"/>
        <v/>
      </c>
      <c r="P19" t="str">
        <f>VLOOKUP(C19,MOVI!C:DT,6,0)</f>
        <v>Personal Assistant cum Admin</v>
      </c>
      <c r="Q19" t="str">
        <f>VLOOKUP(C19,FPT!B:O,6,0)</f>
        <v>Personal Assistant cum Admin</v>
      </c>
      <c r="R19" t="str">
        <f t="shared" si="8"/>
        <v/>
      </c>
      <c r="S19" t="str">
        <f>VLOOKUP(C19,MOVI!C:DT,7,0)</f>
        <v>South</v>
      </c>
      <c r="T19" t="str">
        <f>VLOOKUP(C19,FPT!B:R,7,0)</f>
        <v>South</v>
      </c>
      <c r="U19" t="str">
        <f t="shared" si="9"/>
        <v/>
      </c>
      <c r="V19" t="str">
        <f>VLOOKUP(C19,MOVI!C:DT,8,0)</f>
        <v>Việt Phú</v>
      </c>
      <c r="W19" t="str">
        <f>VLOOKUP(C19,FPT!B:U,8,0)</f>
        <v>Việt Phú</v>
      </c>
      <c r="X19" t="str">
        <f t="shared" si="10"/>
        <v/>
      </c>
      <c r="Y19" t="str">
        <f>VLOOKUP(C19,MOVI!C:DT,9,0)</f>
        <v>Full-time</v>
      </c>
      <c r="Z19" t="str">
        <f>VLOOKUP(C19,FPT!B:X,9,0)</f>
        <v>Full-time</v>
      </c>
      <c r="AA19" t="str">
        <f t="shared" si="11"/>
        <v/>
      </c>
      <c r="AB19" t="str">
        <f>VLOOKUP(C19,MOVI!C:DT,10,0)</f>
        <v>Permanent</v>
      </c>
      <c r="AC19" t="str">
        <f>VLOOKUP(C19,FPT!B:AA,10,0)</f>
        <v>Permanent</v>
      </c>
      <c r="AD19" t="str">
        <f t="shared" si="12"/>
        <v/>
      </c>
      <c r="AE19" s="247">
        <f>VLOOKUP(C19,MOVI!C:DT,11,0)</f>
        <v>43530</v>
      </c>
      <c r="AF19" s="247">
        <f>VLOOKUP(C19,FPT!B:AD,11,0)</f>
        <v>43530</v>
      </c>
      <c r="AG19" t="str">
        <f t="shared" si="13"/>
        <v/>
      </c>
      <c r="AH19" s="260"/>
      <c r="AI19" s="260"/>
      <c r="AJ19" t="str">
        <f t="shared" si="115"/>
        <v/>
      </c>
      <c r="AK19">
        <f>VLOOKUP(C19,MOVI!C:DT,13,0)</f>
        <v>0</v>
      </c>
      <c r="AL19" s="247">
        <f>VLOOKUP(C19,FPT!B:AJ,13,0)</f>
        <v>0</v>
      </c>
      <c r="AM19" t="str">
        <f t="shared" si="114"/>
        <v/>
      </c>
      <c r="AN19" s="247">
        <f>VLOOKUP(C19,MOVI!C:DT,14,0)</f>
        <v>0</v>
      </c>
      <c r="AO19" s="247">
        <f>VLOOKUP(C19,FPT!B:AM,14,0)</f>
        <v>0</v>
      </c>
      <c r="AP19" t="str">
        <f t="shared" si="15"/>
        <v/>
      </c>
      <c r="AQ19" t="str">
        <f>VLOOKUP(C19,MOVI!C:DT,15,0)</f>
        <v>LC</v>
      </c>
      <c r="AR19" s="247" t="str">
        <f>VLOOKUP(C19,FPT!B:AP,15,0)</f>
        <v>LC</v>
      </c>
      <c r="AS19" t="str">
        <f t="shared" si="16"/>
        <v/>
      </c>
      <c r="AT19" s="282" t="str">
        <f>VLOOKUP(C19,MOVI!C:DT,16,0)</f>
        <v>LTTP</v>
      </c>
      <c r="AU19" s="247" t="str">
        <f>VLOOKUP(C19,FPT!B:AS,16,0)</f>
        <v>LTTP</v>
      </c>
      <c r="AV19" t="str">
        <f t="shared" si="17"/>
        <v/>
      </c>
      <c r="AW19" t="str">
        <f>VLOOKUP(C19,MOVI!C:DT,17,0)</f>
        <v>L</v>
      </c>
      <c r="AX19" s="247" t="str">
        <f>VLOOKUP(C19,FPT!B:AV,17,0)</f>
        <v>L</v>
      </c>
      <c r="AY19" t="str">
        <f t="shared" si="18"/>
        <v/>
      </c>
      <c r="AZ19">
        <f>VLOOKUP(C19,MOVI!C:DT,18,0)</f>
        <v>0</v>
      </c>
      <c r="BA19" s="247">
        <f>VLOOKUP(C19,FPT!B:AY,18,0)</f>
        <v>0</v>
      </c>
      <c r="BB19" t="str">
        <f t="shared" si="19"/>
        <v/>
      </c>
      <c r="BC19" s="275">
        <f>VLOOKUP(C19,MOVI!C:DT,19,0)</f>
        <v>5000000</v>
      </c>
      <c r="BD19" s="275">
        <f>VLOOKUP(C19,FPT!B:BB,19,0)</f>
        <v>5000000</v>
      </c>
      <c r="BE19" t="str">
        <f t="shared" si="20"/>
        <v/>
      </c>
      <c r="BF19">
        <f>VLOOKUP(C19,MOVI!C:DT,20,0)</f>
        <v>0</v>
      </c>
      <c r="BG19" s="252">
        <f>VLOOKUP(C19,FPT!B:BE,20,0)</f>
        <v>0</v>
      </c>
      <c r="BH19" t="str">
        <f t="shared" si="21"/>
        <v/>
      </c>
      <c r="BI19" s="275">
        <f>VLOOKUP(C19,MOVI!C:DT,21,0)</f>
        <v>5000000</v>
      </c>
      <c r="BJ19" s="275">
        <f>VLOOKUP(C19,FPT!B:BH,21,0)</f>
        <v>5000000</v>
      </c>
      <c r="BK19" t="str">
        <f t="shared" si="22"/>
        <v/>
      </c>
      <c r="BL19" s="275">
        <f>VLOOKUP(C19,MOVI!C:DT,22,0)</f>
        <v>0</v>
      </c>
      <c r="BM19" s="275">
        <f>VLOOKUP(C19,FPT!B:BK,22,0)</f>
        <v>0</v>
      </c>
      <c r="BN19" t="str">
        <f t="shared" si="23"/>
        <v/>
      </c>
      <c r="BO19" s="275">
        <f>VLOOKUP(C19,MOVI!C:DT,23,0)</f>
        <v>0</v>
      </c>
      <c r="BP19" s="275">
        <f>VLOOKUP(C19,FPT!B:BN,23,0)</f>
        <v>0</v>
      </c>
      <c r="BQ19" t="str">
        <f t="shared" si="24"/>
        <v/>
      </c>
      <c r="BR19" s="275">
        <f>VLOOKUP(C19,MOVI!C:DT,24,0)</f>
        <v>0</v>
      </c>
      <c r="BS19" s="275">
        <f>VLOOKUP(C19,FPT!B:BQ,24,0)</f>
        <v>0</v>
      </c>
      <c r="BT19" t="str">
        <f t="shared" si="25"/>
        <v/>
      </c>
      <c r="BU19" s="275">
        <f>VLOOKUP(C19,MOVI!C:DT,25,0)</f>
        <v>0</v>
      </c>
      <c r="BV19" s="275">
        <f>VLOOKUP(C19,FPT!B:BT,25,0)</f>
        <v>0</v>
      </c>
      <c r="BW19" t="str">
        <f t="shared" si="26"/>
        <v/>
      </c>
      <c r="BX19" s="275">
        <f>VLOOKUP(C19,MOVI!C:DT,26,0)</f>
        <v>0</v>
      </c>
      <c r="BY19" s="275">
        <f>VLOOKUP(C19,FPT!B:BW,26,0)</f>
        <v>0</v>
      </c>
      <c r="BZ19" t="str">
        <f t="shared" si="27"/>
        <v/>
      </c>
      <c r="CA19" s="275">
        <f>VLOOKUP(C19,MOVI!C:DT,27,0)</f>
        <v>0</v>
      </c>
      <c r="CB19" s="275">
        <f>VLOOKUP(C19,FPT!B:BZ,27,0)</f>
        <v>0</v>
      </c>
      <c r="CC19" t="str">
        <f t="shared" si="28"/>
        <v/>
      </c>
      <c r="CD19" s="275">
        <f>VLOOKUP(C19,MOVI!C:DT,28,0)</f>
        <v>0</v>
      </c>
      <c r="CE19" s="275">
        <f>VLOOKUP(C19,FPT!B:CC,28,0)</f>
        <v>0</v>
      </c>
      <c r="CF19" t="str">
        <f t="shared" si="29"/>
        <v/>
      </c>
      <c r="CG19" t="str">
        <f>VLOOKUP(C19,MOVI!C:DT,29,0)</f>
        <v>TB, CN</v>
      </c>
      <c r="CH19" s="252" t="str">
        <f>VLOOKUP(C19,FPT!B:CF,29,0)</f>
        <v>TB, CN</v>
      </c>
      <c r="CI19" t="str">
        <f t="shared" si="30"/>
        <v/>
      </c>
      <c r="CJ19">
        <f>VLOOKUP(C19,MOVI!C:DT,30,0)</f>
        <v>21</v>
      </c>
      <c r="CK19" s="252">
        <f>VLOOKUP(C19,FPT!B:CI,30,0)</f>
        <v>21</v>
      </c>
      <c r="CL19" t="str">
        <f t="shared" si="31"/>
        <v/>
      </c>
      <c r="CM19">
        <f>VLOOKUP(C19,MOVI!C:DT,31,0)</f>
        <v>16</v>
      </c>
      <c r="CN19" s="252">
        <f>VLOOKUP(C19,FPT!B:CL,31,0)</f>
        <v>16</v>
      </c>
      <c r="CO19" t="str">
        <f t="shared" si="32"/>
        <v/>
      </c>
      <c r="CP19" s="275">
        <f>VLOOKUP(C19,MOVI!C:DT,32,0)</f>
        <v>5</v>
      </c>
      <c r="CQ19" s="275">
        <f>VLOOKUP(C19,FPT!B:CO,32,0)</f>
        <v>5</v>
      </c>
      <c r="CR19" t="str">
        <f t="shared" si="33"/>
        <v/>
      </c>
      <c r="CS19" s="275">
        <f>VLOOKUP(C19,MOVI!C:DT,33,0)</f>
        <v>0</v>
      </c>
      <c r="CT19" s="275">
        <f>VLOOKUP(C19,FPT!B:CR,33,0)</f>
        <v>0</v>
      </c>
      <c r="CU19" t="str">
        <f t="shared" si="34"/>
        <v/>
      </c>
      <c r="CV19" s="275">
        <f>VLOOKUP(C19,MOVI!C:DT,34,0)</f>
        <v>0</v>
      </c>
      <c r="CW19" s="275">
        <f>VLOOKUP(C19,FPT!B:CU,34,0)</f>
        <v>0</v>
      </c>
      <c r="CX19" t="str">
        <f t="shared" si="35"/>
        <v/>
      </c>
      <c r="CY19" s="275">
        <f>VLOOKUP(C19,MOVI!C:DT,35,0)</f>
        <v>21</v>
      </c>
      <c r="CZ19" s="275">
        <f>VLOOKUP(C19,FPT!B:CX,35,0)</f>
        <v>21</v>
      </c>
      <c r="DA19" t="str">
        <f t="shared" si="36"/>
        <v/>
      </c>
      <c r="DB19" s="275">
        <f>VLOOKUP(C19,MOVI!C:DT,36,0)</f>
        <v>0</v>
      </c>
      <c r="DC19" s="275">
        <f>VLOOKUP(C19,FPT!B:DA,36,0)</f>
        <v>0</v>
      </c>
      <c r="DD19" t="str">
        <f t="shared" si="37"/>
        <v/>
      </c>
      <c r="DE19" s="275">
        <f>VLOOKUP(C19,MOVI!C:DT,37,0)</f>
        <v>0</v>
      </c>
      <c r="DF19" s="275">
        <f>VLOOKUP(C19,FPT!B:DD,37,0)</f>
        <v>0</v>
      </c>
      <c r="DG19" t="str">
        <f t="shared" si="38"/>
        <v/>
      </c>
      <c r="DH19" s="275">
        <f>VLOOKUP(C19,MOVI!C:DT,38,0)</f>
        <v>0</v>
      </c>
      <c r="DI19" s="275">
        <f>VLOOKUP(C19,FPT!B:DG,38,0)</f>
        <v>0</v>
      </c>
      <c r="DJ19" t="str">
        <f t="shared" si="39"/>
        <v/>
      </c>
      <c r="DK19" s="275">
        <f>VLOOKUP(C19,MOVI!C:DT,39,0)</f>
        <v>0</v>
      </c>
      <c r="DL19" s="275">
        <f>VLOOKUP(C19,FPT!B:DJ,39,0)</f>
        <v>0</v>
      </c>
      <c r="DM19" t="str">
        <f t="shared" si="40"/>
        <v/>
      </c>
      <c r="DN19" s="275">
        <f>VLOOKUP(C19,MOVI!C:DT,40,0)</f>
        <v>0</v>
      </c>
      <c r="DO19" s="275">
        <f>VLOOKUP(C19,FPT!B:DM,40,0)</f>
        <v>0</v>
      </c>
      <c r="DP19" t="str">
        <f t="shared" si="41"/>
        <v/>
      </c>
      <c r="DQ19" s="275">
        <f>VLOOKUP(C19,MOVI!C:DT,41,0)</f>
        <v>0</v>
      </c>
      <c r="DR19" s="275">
        <f>VLOOKUP(C19,FPT!B:DP,41,0)</f>
        <v>0</v>
      </c>
      <c r="DS19" t="str">
        <f t="shared" si="42"/>
        <v/>
      </c>
      <c r="DT19" s="275">
        <f>VLOOKUP(C19,MOVI!C:DT,42,0)</f>
        <v>5000000</v>
      </c>
      <c r="DU19" s="275">
        <f>ROUND(VLOOKUP(C19,FPT!B:DS,42,0),0)</f>
        <v>5000000</v>
      </c>
      <c r="DV19" t="str">
        <f t="shared" si="43"/>
        <v/>
      </c>
      <c r="DW19" s="275">
        <f>VLOOKUP(C19,MOVI!C:DT,43,0)</f>
        <v>0</v>
      </c>
      <c r="DX19" s="275">
        <f>VLOOKUP(C19,FPT!B:DV,43,0)</f>
        <v>0</v>
      </c>
      <c r="DY19" t="str">
        <f t="shared" si="44"/>
        <v/>
      </c>
      <c r="DZ19" s="275">
        <f>VLOOKUP(C19,MOVI!C:DT,44,0)</f>
        <v>0</v>
      </c>
      <c r="EA19" s="275">
        <f>VLOOKUP(C19,FPT!B:DY,44,0)</f>
        <v>0</v>
      </c>
      <c r="EB19" t="str">
        <f t="shared" si="45"/>
        <v/>
      </c>
      <c r="EC19" s="275">
        <f>VLOOKUP(C19,MOVI!C:DT,45,0)</f>
        <v>5000000</v>
      </c>
      <c r="ED19" s="275">
        <f>ROUND(VLOOKUP(C19,FPT!B:EB,45,0),0)</f>
        <v>5000000</v>
      </c>
      <c r="EE19" t="str">
        <f t="shared" si="46"/>
        <v/>
      </c>
      <c r="EF19" s="275">
        <f>VLOOKUP(C19,MOVI!C:DT,46,0)</f>
        <v>0</v>
      </c>
      <c r="EG19" s="275">
        <f>VLOOKUP(C19,FPT!B:EE,46,0)</f>
        <v>0</v>
      </c>
      <c r="EH19" t="str">
        <f t="shared" si="47"/>
        <v/>
      </c>
      <c r="EI19" s="275">
        <f>VLOOKUP(C19,MOVI!C:DT,47,0)</f>
        <v>0</v>
      </c>
      <c r="EJ19" s="275">
        <f>VLOOKUP(C19,FPT!B:EH,47,0)</f>
        <v>0</v>
      </c>
      <c r="EK19" t="str">
        <f t="shared" si="48"/>
        <v/>
      </c>
      <c r="EL19" s="275">
        <f>VLOOKUP(C19,MOVI!C:DT,48,0)</f>
        <v>0</v>
      </c>
      <c r="EM19" s="275">
        <f>VLOOKUP(C19,FPT!B:EK,48,0)</f>
        <v>0</v>
      </c>
      <c r="EN19" t="str">
        <f t="shared" si="49"/>
        <v/>
      </c>
      <c r="EO19" s="275">
        <f>VLOOKUP(C19,MOVI!C:DT,49,0)</f>
        <v>0</v>
      </c>
      <c r="EP19" s="275">
        <f>VLOOKUP(C19,FPT!B:EN,49,0)</f>
        <v>0</v>
      </c>
      <c r="EQ19" t="str">
        <f t="shared" si="50"/>
        <v/>
      </c>
      <c r="ER19" s="275">
        <f>VLOOKUP(C19,MOVI!C:DT,50,0)</f>
        <v>0</v>
      </c>
      <c r="ES19" s="275">
        <f>VLOOKUP(C19,FPT!B:EQ,50,0)</f>
        <v>0</v>
      </c>
      <c r="ET19" t="str">
        <f t="shared" si="51"/>
        <v/>
      </c>
      <c r="EU19" s="275">
        <f>VLOOKUP(C19,MOVI!C:DT,51,0)</f>
        <v>0</v>
      </c>
      <c r="EV19" s="275">
        <f>VLOOKUP(C19,FPT!B:ET,51,0)</f>
        <v>0</v>
      </c>
      <c r="EW19" t="str">
        <f t="shared" si="52"/>
        <v/>
      </c>
      <c r="EX19" s="275">
        <f>VLOOKUP(C19,MOVI!C:DT,52,0)</f>
        <v>0</v>
      </c>
      <c r="EY19" s="275">
        <f>VLOOKUP(C19,FPT!B:EW,52,0)</f>
        <v>0</v>
      </c>
      <c r="EZ19" t="str">
        <f t="shared" si="53"/>
        <v/>
      </c>
      <c r="FA19" s="275">
        <f>VLOOKUP(C19,MOVI!C:DT,53,0)</f>
        <v>0</v>
      </c>
      <c r="FB19" s="275">
        <f>VLOOKUP(C19,FPT!B:EZ,53,0)</f>
        <v>0</v>
      </c>
      <c r="FC19" t="str">
        <f t="shared" si="54"/>
        <v/>
      </c>
      <c r="FD19" s="275">
        <f>VLOOKUP(C19,MOVI!C:DT,54,0)</f>
        <v>0</v>
      </c>
      <c r="FE19" s="275">
        <f>VLOOKUP(C19,FPT!B:FC,54,0)</f>
        <v>0</v>
      </c>
      <c r="FF19" t="str">
        <f t="shared" si="55"/>
        <v/>
      </c>
      <c r="FG19" s="275">
        <f>VLOOKUP(C19,MOVI!C:DT,55,0)</f>
        <v>0</v>
      </c>
      <c r="FH19" s="275">
        <f>VLOOKUP(C19,FPT!B:FF,55,0)</f>
        <v>0</v>
      </c>
      <c r="FI19" t="str">
        <f t="shared" si="56"/>
        <v/>
      </c>
      <c r="FJ19" s="275">
        <f>VLOOKUP(C19,MOVI!C:DT,56,0)</f>
        <v>0</v>
      </c>
      <c r="FK19" s="275">
        <f>VLOOKUP(C19,FPT!B:FI,56,0)</f>
        <v>0</v>
      </c>
      <c r="FL19" t="str">
        <f t="shared" si="57"/>
        <v/>
      </c>
      <c r="FM19" s="275">
        <f>VLOOKUP(C19,MOVI!C:DT,57,0)</f>
        <v>0</v>
      </c>
      <c r="FN19" s="275">
        <f>VLOOKUP(C19,FPT!B:FL,57,0)</f>
        <v>0</v>
      </c>
      <c r="FO19" t="str">
        <f t="shared" si="58"/>
        <v/>
      </c>
      <c r="FP19" s="275">
        <f>VLOOKUP(C19,MOVI!C:DT,58,0)</f>
        <v>0</v>
      </c>
      <c r="FQ19" s="275">
        <f>VLOOKUP(C19,FPT!B:FO,58,0)</f>
        <v>0</v>
      </c>
      <c r="FR19" t="str">
        <f t="shared" si="59"/>
        <v/>
      </c>
      <c r="FS19" s="275">
        <f>VLOOKUP(C19,MOVI!C:DT,59,0)</f>
        <v>0</v>
      </c>
      <c r="FT19" s="275">
        <f>VLOOKUP(C19,FPT!B:FR,59,0)</f>
        <v>0</v>
      </c>
      <c r="FU19" t="str">
        <f t="shared" si="60"/>
        <v/>
      </c>
      <c r="FV19" s="275">
        <f>VLOOKUP(C19,MOVI!C:DT,60,0)</f>
        <v>0</v>
      </c>
      <c r="FW19" s="275">
        <f>VLOOKUP(C19,FPT!B:FU,60,0)</f>
        <v>0</v>
      </c>
      <c r="FX19" t="str">
        <f t="shared" si="61"/>
        <v/>
      </c>
      <c r="FY19" s="275">
        <f>VLOOKUP(C19,MOVI!C:DT,61,0)</f>
        <v>0</v>
      </c>
      <c r="FZ19" s="275">
        <f>VLOOKUP(C19,FPT!B:FX,61,0)</f>
        <v>0</v>
      </c>
      <c r="GA19" t="str">
        <f t="shared" si="62"/>
        <v/>
      </c>
      <c r="GB19" s="275">
        <f>VLOOKUP(C19,MOVI!C:DT,62,0)</f>
        <v>0</v>
      </c>
      <c r="GC19" s="275">
        <f>VLOOKUP(C19,FPT!B:GA,62,0)</f>
        <v>0</v>
      </c>
      <c r="GD19" t="str">
        <f t="shared" si="63"/>
        <v/>
      </c>
      <c r="GE19" s="275">
        <f>VLOOKUP(C19,MOVI!C:DT,63,0)</f>
        <v>0</v>
      </c>
      <c r="GF19" s="275">
        <f>VLOOKUP(C19,FPT!B:GD,63,0)</f>
        <v>0</v>
      </c>
      <c r="GG19" t="str">
        <f t="shared" si="64"/>
        <v/>
      </c>
      <c r="GH19" s="275">
        <f>VLOOKUP(C19,MOVI!C:DT,64,0)</f>
        <v>0</v>
      </c>
      <c r="GI19" s="275">
        <f>VLOOKUP(C19,FPT!B:GG,64,0)</f>
        <v>0</v>
      </c>
      <c r="GJ19" t="str">
        <f t="shared" si="65"/>
        <v/>
      </c>
      <c r="GK19" s="275">
        <f>VLOOKUP(C19,MOVI!C:DT,65,0)</f>
        <v>0</v>
      </c>
      <c r="GL19" s="275">
        <f>VLOOKUP(C19,FPT!B:GJ,65,0)</f>
        <v>0</v>
      </c>
      <c r="GM19" t="str">
        <f t="shared" si="66"/>
        <v/>
      </c>
      <c r="GN19" s="275">
        <f>VLOOKUP(C19,MOVI!C:DT,66,0)</f>
        <v>0</v>
      </c>
      <c r="GO19" s="275">
        <f>VLOOKUP(C19,FPT!B:GM,66,0)</f>
        <v>0</v>
      </c>
      <c r="GP19" t="str">
        <f t="shared" si="67"/>
        <v/>
      </c>
      <c r="GQ19" s="275">
        <f>VLOOKUP(C19,MOVI!C:DT,67,0)</f>
        <v>0</v>
      </c>
      <c r="GR19" s="275">
        <f>VLOOKUP(C19,FPT!B:GP,67,0)</f>
        <v>0</v>
      </c>
      <c r="GS19" t="str">
        <f t="shared" si="68"/>
        <v/>
      </c>
      <c r="GT19" s="275">
        <f>VLOOKUP(C19,MOVI!C:DT,68,0)</f>
        <v>0</v>
      </c>
      <c r="GU19" s="275">
        <f>VLOOKUP(C19,FPT!B:GS,68,0)</f>
        <v>0</v>
      </c>
      <c r="GV19" t="str">
        <f t="shared" si="69"/>
        <v/>
      </c>
      <c r="GW19" s="275">
        <f>VLOOKUP(C19,MOVI!C:DT,69,0)</f>
        <v>0</v>
      </c>
      <c r="GX19" s="275">
        <f>VLOOKUP(C19,FPT!B:GV,69,0)</f>
        <v>0</v>
      </c>
      <c r="GY19" t="str">
        <f t="shared" si="70"/>
        <v/>
      </c>
      <c r="GZ19" s="275">
        <f>VLOOKUP(C19,MOVI!C:DT,70,0)</f>
        <v>0</v>
      </c>
      <c r="HA19" s="275">
        <f>VLOOKUP(C19,FPT!B:GY,70,0)</f>
        <v>0</v>
      </c>
      <c r="HB19" t="str">
        <f t="shared" si="71"/>
        <v/>
      </c>
      <c r="HC19" s="275">
        <f>VLOOKUP(C19,MOVI!C:DT,71,0)</f>
        <v>5000000</v>
      </c>
      <c r="HD19" s="275">
        <f>ROUND(VLOOKUP(C19,FPT!B:HB,71,0),0)</f>
        <v>5000000</v>
      </c>
      <c r="HE19" t="str">
        <f t="shared" si="72"/>
        <v/>
      </c>
      <c r="HF19" s="275">
        <f>ROUND(VLOOKUP(C19,MOVI!C:DT,72,0),0)</f>
        <v>0</v>
      </c>
      <c r="HG19" s="275">
        <f>ROUND(VLOOKUP(C19,FPT!B:HE,72,0),0)</f>
        <v>0</v>
      </c>
      <c r="HH19" t="str">
        <f t="shared" si="73"/>
        <v/>
      </c>
      <c r="HI19" s="275">
        <f>VLOOKUP(C19,MOVI!C:DT,73,0)</f>
        <v>0</v>
      </c>
      <c r="HJ19" s="275">
        <f>VLOOKUP(C19,FPT!B:HH,73,0)</f>
        <v>0</v>
      </c>
      <c r="HK19" t="str">
        <f t="shared" si="74"/>
        <v/>
      </c>
      <c r="HL19" s="275">
        <f>VLOOKUP(C19,MOVI!C:DT,74,0)</f>
        <v>0</v>
      </c>
      <c r="HM19" s="275">
        <f>VLOOKUP(C19,FPT!B:HK,74,0)</f>
        <v>0</v>
      </c>
      <c r="HN19" t="str">
        <f t="shared" si="75"/>
        <v/>
      </c>
      <c r="HO19" s="275">
        <f>VLOOKUP(C19,MOVI!C:DT,75,0)</f>
        <v>11000000</v>
      </c>
      <c r="HP19" s="275">
        <f>VLOOKUP(C19,FPT!B:HN,75,0)</f>
        <v>11000000</v>
      </c>
      <c r="HQ19" t="str">
        <f t="shared" si="76"/>
        <v/>
      </c>
      <c r="HR19" s="275">
        <f>VLOOKUP(C19,MOVI!C:DT,76,0)</f>
        <v>0</v>
      </c>
      <c r="HS19" s="275">
        <f>VLOOKUP(C19,FPT!B:HQ,76,0)</f>
        <v>0</v>
      </c>
      <c r="HT19" t="str">
        <f t="shared" si="77"/>
        <v/>
      </c>
      <c r="HU19" s="275">
        <f>VLOOKUP(C19,MOVI!C:DT,77,0)</f>
        <v>0</v>
      </c>
      <c r="HV19" s="275">
        <f>VLOOKUP(C19,FPT!B:HT,77,0)</f>
        <v>0</v>
      </c>
      <c r="HW19" t="str">
        <f t="shared" si="78"/>
        <v/>
      </c>
      <c r="HX19" s="274">
        <f>VLOOKUP(C19,MOVI!C:CB,78,0)</f>
        <v>400000</v>
      </c>
      <c r="HY19" s="261">
        <f>VLOOKUP(C19,FPT!$B:$CA,78,0)</f>
        <v>400000</v>
      </c>
      <c r="HZ19" t="str">
        <f t="shared" si="79"/>
        <v/>
      </c>
      <c r="IA19" s="275">
        <f>VLOOKUP(C19,MOVI!C:CD,79,0)</f>
        <v>50000</v>
      </c>
      <c r="IB19" s="275">
        <f>VLOOKUP(C19,FPT!B:HZ,79,0)</f>
        <v>50000</v>
      </c>
      <c r="IC19" t="str">
        <f t="shared" si="80"/>
        <v/>
      </c>
      <c r="ID19" s="275">
        <f>VLOOKUP(C19,MOVI!C:CD,80,0)</f>
        <v>75000</v>
      </c>
      <c r="IE19" s="275">
        <f>VLOOKUP(C19,FPT!B:IC,80,0)</f>
        <v>75000</v>
      </c>
      <c r="IF19" t="str">
        <f t="shared" si="81"/>
        <v/>
      </c>
      <c r="IG19" s="275">
        <f>VLOOKUP(C19,MOVI!C:DT,81,0)</f>
        <v>0</v>
      </c>
      <c r="IH19" s="275">
        <f>VLOOKUP(C19,FPT!B:IF,81,0)</f>
        <v>0</v>
      </c>
      <c r="II19" t="str">
        <f t="shared" si="82"/>
        <v/>
      </c>
      <c r="IJ19" s="275">
        <f>VLOOKUP(C19,MOVI!C:DT,82,0)</f>
        <v>525000</v>
      </c>
      <c r="IK19" s="275">
        <f>VLOOKUP(C19,FPT!B:II,82,0)</f>
        <v>525000</v>
      </c>
      <c r="IL19" t="str">
        <f t="shared" si="83"/>
        <v/>
      </c>
      <c r="IM19" s="275">
        <f>ROUND(VLOOKUP(C19,MOVI!C:DT,83,0),0)</f>
        <v>11525000</v>
      </c>
      <c r="IN19" s="275">
        <f>ROUND(VLOOKUP(C19,FPT!B:IL,83,0),0)</f>
        <v>11525000</v>
      </c>
      <c r="IO19" t="str">
        <f t="shared" si="84"/>
        <v/>
      </c>
      <c r="IP19" s="275">
        <f>VLOOKUP(C19,MOVI!C:DT,84,0)</f>
        <v>0</v>
      </c>
      <c r="IQ19" s="275">
        <f>VLOOKUP(C19,FPT!B:IO,84,0)</f>
        <v>0</v>
      </c>
      <c r="IR19" t="str">
        <f t="shared" si="85"/>
        <v/>
      </c>
      <c r="IS19" s="275">
        <f>ROUND(VLOOKUP(C19,MOVI!C:DT,85,0),0)</f>
        <v>0</v>
      </c>
      <c r="IT19" s="275">
        <f>ROUND(VLOOKUP(C19,FPT!B:IR,85,0),0)</f>
        <v>0</v>
      </c>
      <c r="IU19" t="str">
        <f t="shared" si="86"/>
        <v/>
      </c>
      <c r="IV19" s="275">
        <f>VLOOKUP(C19,MOVI!C:DT,86,0)</f>
        <v>0</v>
      </c>
      <c r="IW19" s="275">
        <f>VLOOKUP(C19,FPT!B:IU,86,0)</f>
        <v>0</v>
      </c>
      <c r="IX19" t="str">
        <f t="shared" si="87"/>
        <v/>
      </c>
      <c r="IY19" s="275">
        <f>ROUND(VLOOKUP(C19,MOVI!C:DT,87,0),0)</f>
        <v>0</v>
      </c>
      <c r="IZ19" s="275">
        <f>ROUND(VLOOKUP(C19,FPT!B:IX,87,0),0)</f>
        <v>0</v>
      </c>
      <c r="JA19" t="str">
        <f t="shared" si="88"/>
        <v/>
      </c>
      <c r="JB19" s="275">
        <f>VLOOKUP(C19,MOVI!C:DT,88,0)</f>
        <v>0</v>
      </c>
      <c r="JC19" s="275">
        <f>VLOOKUP(C19,FPT!B:JA,88,0)</f>
        <v>0</v>
      </c>
      <c r="JD19" t="str">
        <f t="shared" si="89"/>
        <v/>
      </c>
      <c r="JE19" s="275">
        <f>VLOOKUP(C19,MOVI!C:DT,89,0)</f>
        <v>50000</v>
      </c>
      <c r="JF19" s="275">
        <f>VLOOKUP(C19,FPT!B:JD,89,0)</f>
        <v>50000</v>
      </c>
      <c r="JG19" t="str">
        <f t="shared" si="90"/>
        <v/>
      </c>
      <c r="JH19" s="275">
        <f>VLOOKUP(C19,MOVI!C:DT,90,0)</f>
        <v>0</v>
      </c>
      <c r="JI19" s="275">
        <f>VLOOKUP(C19,FPT!B:JG,90,0)</f>
        <v>0</v>
      </c>
      <c r="JJ19" t="str">
        <f t="shared" si="91"/>
        <v/>
      </c>
      <c r="JK19" s="275">
        <f>VLOOKUP(C19,MOVI!C:DT,91,0)</f>
        <v>0</v>
      </c>
      <c r="JL19" s="275">
        <f>VLOOKUP(C19,FPT!B:JJ,91,0)</f>
        <v>0</v>
      </c>
      <c r="JM19" t="str">
        <f t="shared" si="92"/>
        <v/>
      </c>
      <c r="JN19" s="275">
        <f>VLOOKUP(C19,MOVI!C:DT,92,0)</f>
        <v>137000</v>
      </c>
      <c r="JO19" s="275">
        <f>VLOOKUP(C19,FPT!B:JM,92,0)</f>
        <v>137000</v>
      </c>
      <c r="JP19" t="str">
        <f t="shared" si="93"/>
        <v/>
      </c>
      <c r="JQ19" s="275">
        <f>VLOOKUP(C19,MOVI!C:DT,93,0)</f>
        <v>0</v>
      </c>
      <c r="JR19" s="275">
        <f>VLOOKUP(C19,FPT!B:JP,93,0)</f>
        <v>0</v>
      </c>
      <c r="JS19" t="str">
        <f t="shared" si="94"/>
        <v/>
      </c>
      <c r="JT19" s="275">
        <f>VLOOKUP(C19,MOVI!C:DT,94,0)</f>
        <v>187000</v>
      </c>
      <c r="JU19" s="275">
        <f>VLOOKUP(C19,FPT!B:JS,94,0)</f>
        <v>187000</v>
      </c>
      <c r="JV19" t="str">
        <f t="shared" si="95"/>
        <v/>
      </c>
      <c r="JW19" s="275">
        <f>VLOOKUP(C19,MOVI!C:DT,95,0)</f>
        <v>4288000</v>
      </c>
      <c r="JX19" s="275">
        <f>VLOOKUP(C19,FPT!B:JV,95,0)</f>
        <v>4288000</v>
      </c>
      <c r="JY19" t="str">
        <f t="shared" si="96"/>
        <v/>
      </c>
      <c r="JZ19" s="275">
        <f>VLOOKUP(C19,MOVI!C:DT,96,0)</f>
        <v>0</v>
      </c>
      <c r="KA19" s="275">
        <f>VLOOKUP(C19,FPT!B:JY,96,0)</f>
        <v>0</v>
      </c>
      <c r="KB19" t="str">
        <f t="shared" si="97"/>
        <v/>
      </c>
      <c r="KC19" s="275">
        <f>VLOOKUP(C19,MOVI!C:DT,97,0)</f>
        <v>4288000</v>
      </c>
      <c r="KD19" s="275">
        <f>VLOOKUP(C19,FPT!B:KB,97,0)</f>
        <v>4288000</v>
      </c>
      <c r="KE19" t="str">
        <f t="shared" si="98"/>
        <v/>
      </c>
      <c r="KF19" s="275">
        <f>VLOOKUP(C19,MOVI!C:DT,98,0)</f>
        <v>850000.00000000012</v>
      </c>
      <c r="KG19" s="275">
        <f>VLOOKUP(C19,FPT!B:KE,98,0)</f>
        <v>850000</v>
      </c>
      <c r="KH19" t="str">
        <f t="shared" si="99"/>
        <v/>
      </c>
      <c r="KI19" s="275">
        <f>VLOOKUP(C19,MOVI!C:DT,99,0)</f>
        <v>0</v>
      </c>
      <c r="KJ19" s="275">
        <f>VLOOKUP(C19,FPT!B:KH,99,0)</f>
        <v>0</v>
      </c>
      <c r="KK19" t="str">
        <f t="shared" si="100"/>
        <v/>
      </c>
      <c r="KL19" s="275">
        <f>VLOOKUP(C19,MOVI!C:DT,100,0)</f>
        <v>150000</v>
      </c>
      <c r="KM19" s="275">
        <f>VLOOKUP(C19,FPT!B:KK,100,0)</f>
        <v>150000</v>
      </c>
      <c r="KN19" t="str">
        <f t="shared" si="101"/>
        <v/>
      </c>
      <c r="KO19" s="275">
        <f>VLOOKUP(C19,MOVI!C:DT,101,0)</f>
        <v>0</v>
      </c>
      <c r="KP19" s="275">
        <f>VLOOKUP(C19,FPT!B:KN,101,0)</f>
        <v>0</v>
      </c>
      <c r="KQ19" t="str">
        <f t="shared" si="102"/>
        <v/>
      </c>
      <c r="KR19" s="275">
        <f>VLOOKUP(C19,MOVI!C:DT,102,0)</f>
        <v>0</v>
      </c>
      <c r="KS19" s="275">
        <f>VLOOKUP(C19,FPT!B:KQ,102,0)</f>
        <v>0</v>
      </c>
      <c r="KT19" t="str">
        <f t="shared" si="103"/>
        <v/>
      </c>
      <c r="KU19" s="275">
        <f>VLOOKUP(C19,MOVI!C:DT,103,0)</f>
        <v>1000000.0000000001</v>
      </c>
      <c r="KV19" s="275">
        <f>VLOOKUP(C19,FPT!B:KT,103,0)</f>
        <v>1000000</v>
      </c>
      <c r="KW19" t="str">
        <f t="shared" si="104"/>
        <v/>
      </c>
      <c r="KX19" s="275">
        <f>VLOOKUP(C19,MOVI!C:DT,104,0)</f>
        <v>1525000</v>
      </c>
      <c r="KY19" s="275">
        <f>VLOOKUP(C19,FPT!B:KW,104,0)</f>
        <v>1525000</v>
      </c>
      <c r="KZ19" t="str">
        <f t="shared" si="105"/>
        <v/>
      </c>
      <c r="LA19" s="275">
        <f>VLOOKUP(C19,MOVI!C:DT,105,0)</f>
        <v>100000</v>
      </c>
      <c r="LB19" s="275">
        <f>VLOOKUP(C19,FPT!B:KZ,105,0)</f>
        <v>100000</v>
      </c>
      <c r="LC19" t="str">
        <f t="shared" si="106"/>
        <v/>
      </c>
      <c r="LD19" s="275">
        <f>VLOOKUP(C19,MOVI!C:DT,106,0)</f>
        <v>6100000</v>
      </c>
      <c r="LE19" s="275">
        <f>VLOOKUP(C19,FPT!B:LC,106,0)</f>
        <v>6100000</v>
      </c>
      <c r="LF19" t="str">
        <f t="shared" si="107"/>
        <v/>
      </c>
      <c r="LG19" s="273">
        <f>VLOOKUP(C19,MOVI!C:DT,107,0)</f>
        <v>0</v>
      </c>
      <c r="LH19" s="273">
        <f>VLOOKUP(C19,FPT!B:LF,107,0)</f>
        <v>0</v>
      </c>
      <c r="LI19" t="str">
        <f t="shared" si="108"/>
        <v/>
      </c>
      <c r="LJ19" t="str">
        <f>VLOOKUP(C19,MOVI!C:DV,108,0)</f>
        <v>Việt PhúSouthFinance</v>
      </c>
      <c r="LK19" s="252" t="str">
        <f>VLOOKUP(C19,FPT!B:LI,108,0)</f>
        <v>Việt PhúSouthFinance</v>
      </c>
      <c r="LL19" t="str">
        <f t="shared" si="109"/>
        <v/>
      </c>
      <c r="LM19" s="275">
        <f>ROUND(VLOOKUP(C19,MOVI!C:DV,109,0),0)</f>
        <v>416667</v>
      </c>
      <c r="LN19" s="275">
        <f>ROUND(VLOOKUP(C19,FPT!B:LL,109,0),0)</f>
        <v>416667</v>
      </c>
      <c r="LO19" t="str">
        <f t="shared" si="110"/>
        <v/>
      </c>
      <c r="LP19" t="str">
        <f>VLOOKUP(C19,MOVI!C:DV,110,0)</f>
        <v>HO</v>
      </c>
      <c r="LQ19" s="247" t="str">
        <f>VLOOKUP(C19,FPT!B:LO,110,0)</f>
        <v>HO</v>
      </c>
      <c r="LR19" t="str">
        <f t="shared" si="111"/>
        <v/>
      </c>
      <c r="LS19">
        <f>MOVI!DI14</f>
        <v>18</v>
      </c>
      <c r="LV19">
        <f>MOVI!DJ14</f>
        <v>0</v>
      </c>
      <c r="LW19">
        <f>MOVI!DK14</f>
        <v>0</v>
      </c>
      <c r="LX19" t="str">
        <f>MOVI!DL14</f>
        <v>x</v>
      </c>
      <c r="LY19">
        <f>MOVI!DM14</f>
        <v>0</v>
      </c>
      <c r="LZ19">
        <f>MOVI!DN14</f>
        <v>50000</v>
      </c>
      <c r="MA19">
        <f>MOVI!DO14</f>
        <v>0</v>
      </c>
      <c r="MB19" t="str">
        <f>MOVI!DP14</f>
        <v/>
      </c>
      <c r="MC19">
        <f>MOVI!DQ14</f>
        <v>44161</v>
      </c>
      <c r="MD19">
        <f>MOVI!DR14</f>
        <v>44341</v>
      </c>
      <c r="ME19" t="str">
        <f>VLOOKUP(C19,MOVI!C:DV,121,0)</f>
        <v/>
      </c>
      <c r="MF19" s="252"/>
      <c r="MG19" t="str">
        <f t="shared" si="112"/>
        <v/>
      </c>
      <c r="MH19" t="str">
        <f>VLOOKUP(C19,MOVI!C:DT,122,0)</f>
        <v>Việt PhúSouth</v>
      </c>
      <c r="MI19" s="252" t="str">
        <f>VLOOKUP(C19,FPT!B:DS,112,0)</f>
        <v>Việt PhúSouth</v>
      </c>
      <c r="MJ19" t="str">
        <f t="shared" si="113"/>
        <v/>
      </c>
    </row>
    <row r="20" spans="1:348" x14ac:dyDescent="0.25">
      <c r="A20">
        <v>12</v>
      </c>
      <c r="B20" s="48">
        <v>5688</v>
      </c>
      <c r="C20" s="271" t="s">
        <v>788</v>
      </c>
      <c r="D20" t="str">
        <f>VLOOKUP(C20,MOVI!C:D,2,0)</f>
        <v>Nguyễn Thụy Thanh Xuân</v>
      </c>
      <c r="E20" t="str">
        <f>VLOOKUP(C20,FPT!B:C,2,0)</f>
        <v>Nguyễn Thụy Thanh Xuân</v>
      </c>
      <c r="F20" t="str">
        <f t="shared" si="4"/>
        <v/>
      </c>
      <c r="G20" t="str">
        <f>VLOOKUP(C20,MOVI!C:E,3,0)</f>
        <v>Finance</v>
      </c>
      <c r="H20" t="str">
        <f>VLOOKUP(C20,FPT!B:F,3,0)</f>
        <v>Finance</v>
      </c>
      <c r="I20" t="str">
        <f t="shared" si="5"/>
        <v/>
      </c>
      <c r="J20" t="str">
        <f>VLOOKUP(C20,MOVI!C:H,4,0)</f>
        <v>Facilities &amp; Workplace support</v>
      </c>
      <c r="K20" t="str">
        <f>VLOOKUP(C20,FPT!B:I,4,0)</f>
        <v>Facilities &amp; Workplace support</v>
      </c>
      <c r="L20" t="str">
        <f t="shared" si="6"/>
        <v/>
      </c>
      <c r="M20" t="str">
        <f>VLOOKUP(C20,MOVI!C:DT,5,0)</f>
        <v>Associate</v>
      </c>
      <c r="N20" t="str">
        <f>VLOOKUP(C20,FPT!B:L,5,0)</f>
        <v>Associate</v>
      </c>
      <c r="O20" t="str">
        <f t="shared" si="7"/>
        <v/>
      </c>
      <c r="P20" t="str">
        <f>VLOOKUP(C20,MOVI!C:DT,6,0)</f>
        <v>Administration Officer</v>
      </c>
      <c r="Q20" t="str">
        <f>VLOOKUP(C20,FPT!B:O,6,0)</f>
        <v>Administration Officer</v>
      </c>
      <c r="R20" t="str">
        <f t="shared" si="8"/>
        <v/>
      </c>
      <c r="S20" t="str">
        <f>VLOOKUP(C20,MOVI!C:DT,7,0)</f>
        <v>South</v>
      </c>
      <c r="T20" t="str">
        <f>VLOOKUP(C20,FPT!B:R,7,0)</f>
        <v>South</v>
      </c>
      <c r="U20" t="str">
        <f t="shared" si="9"/>
        <v/>
      </c>
      <c r="V20" t="str">
        <f>VLOOKUP(C20,MOVI!C:DT,8,0)</f>
        <v>Việt Phú</v>
      </c>
      <c r="W20" t="str">
        <f>VLOOKUP(C20,FPT!B:U,8,0)</f>
        <v>Việt Phú</v>
      </c>
      <c r="X20" t="str">
        <f t="shared" si="10"/>
        <v/>
      </c>
      <c r="Y20" t="str">
        <f>VLOOKUP(C20,MOVI!C:DT,9,0)</f>
        <v>Full-time</v>
      </c>
      <c r="Z20" t="str">
        <f>VLOOKUP(C20,FPT!B:X,9,0)</f>
        <v>Full-time</v>
      </c>
      <c r="AA20" t="str">
        <f t="shared" si="11"/>
        <v/>
      </c>
      <c r="AB20" t="str">
        <f>VLOOKUP(C20,MOVI!C:DT,10,0)</f>
        <v>Permanent</v>
      </c>
      <c r="AC20" t="str">
        <f>VLOOKUP(C20,FPT!B:AA,10,0)</f>
        <v>Permanent</v>
      </c>
      <c r="AD20" t="str">
        <f t="shared" si="12"/>
        <v/>
      </c>
      <c r="AE20" s="247">
        <f>VLOOKUP(C20,MOVI!C:DT,11,0)</f>
        <v>43977</v>
      </c>
      <c r="AF20" s="247">
        <f>VLOOKUP(C20,FPT!B:AD,11,0)</f>
        <v>43977</v>
      </c>
      <c r="AG20" t="str">
        <f t="shared" si="13"/>
        <v/>
      </c>
      <c r="AH20" s="260" t="str">
        <f>VLOOKUP(C20,MOVI!C:DT,12,0)</f>
        <v/>
      </c>
      <c r="AI20" s="260"/>
      <c r="AJ20" t="str">
        <f t="shared" si="115"/>
        <v/>
      </c>
      <c r="AK20">
        <f>VLOOKUP(C20,MOVI!C:DT,13,0)</f>
        <v>0</v>
      </c>
      <c r="AL20" s="247">
        <f>VLOOKUP(C20,FPT!B:AJ,13,0)</f>
        <v>0</v>
      </c>
      <c r="AM20" t="str">
        <f t="shared" si="114"/>
        <v/>
      </c>
      <c r="AN20" s="247">
        <f>VLOOKUP(C20,MOVI!C:DT,14,0)</f>
        <v>0</v>
      </c>
      <c r="AO20" s="247">
        <f>VLOOKUP(C20,FPT!B:AM,14,0)</f>
        <v>0</v>
      </c>
      <c r="AP20" t="str">
        <f t="shared" si="15"/>
        <v/>
      </c>
      <c r="AQ20" t="str">
        <f>VLOOKUP(C20,MOVI!C:DT,15,0)</f>
        <v>LC</v>
      </c>
      <c r="AR20" s="247" t="str">
        <f>VLOOKUP(C20,FPT!B:AP,15,0)</f>
        <v>LC</v>
      </c>
      <c r="AS20" t="str">
        <f t="shared" si="16"/>
        <v/>
      </c>
      <c r="AT20" s="282" t="str">
        <f>VLOOKUP(C20,MOVI!C:DT,16,0)</f>
        <v>LTTP</v>
      </c>
      <c r="AU20" s="247" t="str">
        <f>VLOOKUP(C20,FPT!B:AS,16,0)</f>
        <v>LTTP</v>
      </c>
      <c r="AV20" t="str">
        <f t="shared" si="17"/>
        <v/>
      </c>
      <c r="AW20" t="str">
        <f>VLOOKUP(C20,MOVI!C:DT,17,0)</f>
        <v>L</v>
      </c>
      <c r="AX20" s="247" t="str">
        <f>VLOOKUP(C20,FPT!B:AV,17,0)</f>
        <v>L</v>
      </c>
      <c r="AY20" t="str">
        <f t="shared" si="18"/>
        <v/>
      </c>
      <c r="AZ20">
        <f>VLOOKUP(C20,MOVI!C:DT,18,0)</f>
        <v>0</v>
      </c>
      <c r="BA20" s="247">
        <f>VLOOKUP(C20,FPT!B:AY,18,0)</f>
        <v>0</v>
      </c>
      <c r="BB20" t="str">
        <f t="shared" si="19"/>
        <v/>
      </c>
      <c r="BC20" s="275">
        <f>VLOOKUP(C20,MOVI!C:DT,19,0)</f>
        <v>5000000</v>
      </c>
      <c r="BD20" s="275">
        <f>VLOOKUP(C20,FPT!B:BB,19,0)</f>
        <v>5000000</v>
      </c>
      <c r="BE20" t="str">
        <f t="shared" si="20"/>
        <v/>
      </c>
      <c r="BF20">
        <f>VLOOKUP(C20,MOVI!C:DT,20,0)</f>
        <v>0</v>
      </c>
      <c r="BG20" s="252">
        <f>VLOOKUP(C20,FPT!B:BE,20,0)</f>
        <v>0</v>
      </c>
      <c r="BH20" t="str">
        <f t="shared" si="21"/>
        <v/>
      </c>
      <c r="BI20" s="275">
        <f>VLOOKUP(C20,MOVI!C:DT,21,0)</f>
        <v>5000000</v>
      </c>
      <c r="BJ20" s="275">
        <f>VLOOKUP(C20,FPT!B:BH,21,0)</f>
        <v>5000000</v>
      </c>
      <c r="BK20" t="str">
        <f t="shared" si="22"/>
        <v/>
      </c>
      <c r="BL20" s="275">
        <f>VLOOKUP(C20,MOVI!C:DT,22,0)</f>
        <v>0</v>
      </c>
      <c r="BM20" s="275">
        <f>VLOOKUP(C20,FPT!B:BK,22,0)</f>
        <v>0</v>
      </c>
      <c r="BN20" t="str">
        <f t="shared" si="23"/>
        <v/>
      </c>
      <c r="BO20" s="275">
        <f>VLOOKUP(C20,MOVI!C:DT,23,0)</f>
        <v>0</v>
      </c>
      <c r="BP20" s="275">
        <f>VLOOKUP(C20,FPT!B:BN,23,0)</f>
        <v>0</v>
      </c>
      <c r="BQ20" t="str">
        <f t="shared" si="24"/>
        <v/>
      </c>
      <c r="BR20" s="275">
        <f>VLOOKUP(C20,MOVI!C:DT,24,0)</f>
        <v>0</v>
      </c>
      <c r="BS20" s="275">
        <f>VLOOKUP(C20,FPT!B:BQ,24,0)</f>
        <v>0</v>
      </c>
      <c r="BT20" t="str">
        <f t="shared" si="25"/>
        <v/>
      </c>
      <c r="BU20" s="275">
        <f>VLOOKUP(C20,MOVI!C:DT,25,0)</f>
        <v>0</v>
      </c>
      <c r="BV20" s="275">
        <f>VLOOKUP(C20,FPT!B:BT,25,0)</f>
        <v>0</v>
      </c>
      <c r="BW20" t="str">
        <f t="shared" si="26"/>
        <v/>
      </c>
      <c r="BX20" s="275">
        <f>VLOOKUP(C20,MOVI!C:DT,26,0)</f>
        <v>0</v>
      </c>
      <c r="BY20" s="275">
        <f>VLOOKUP(C20,FPT!B:BW,26,0)</f>
        <v>0</v>
      </c>
      <c r="BZ20" t="str">
        <f t="shared" si="27"/>
        <v/>
      </c>
      <c r="CA20" s="275">
        <f>VLOOKUP(C20,MOVI!C:DT,27,0)</f>
        <v>0</v>
      </c>
      <c r="CB20" s="275">
        <f>VLOOKUP(C20,FPT!B:BZ,27,0)</f>
        <v>0</v>
      </c>
      <c r="CC20" t="str">
        <f t="shared" si="28"/>
        <v/>
      </c>
      <c r="CD20" s="275">
        <f>VLOOKUP(C20,MOVI!C:DT,28,0)</f>
        <v>0</v>
      </c>
      <c r="CE20" s="275">
        <f>VLOOKUP(C20,FPT!B:CC,28,0)</f>
        <v>0</v>
      </c>
      <c r="CF20" t="str">
        <f t="shared" si="29"/>
        <v/>
      </c>
      <c r="CG20" t="str">
        <f>VLOOKUP(C20,MOVI!C:DT,29,0)</f>
        <v>TB, CN</v>
      </c>
      <c r="CH20" s="252" t="str">
        <f>VLOOKUP(C20,FPT!B:CF,29,0)</f>
        <v>TB, CN</v>
      </c>
      <c r="CI20" t="str">
        <f t="shared" si="30"/>
        <v/>
      </c>
      <c r="CJ20">
        <f>VLOOKUP(C20,MOVI!C:DT,30,0)</f>
        <v>21</v>
      </c>
      <c r="CK20" s="252">
        <f>VLOOKUP(C20,FPT!B:CI,30,0)</f>
        <v>21</v>
      </c>
      <c r="CL20" t="str">
        <f t="shared" si="31"/>
        <v/>
      </c>
      <c r="CM20">
        <f>VLOOKUP(C20,MOVI!C:DT,31,0)</f>
        <v>16</v>
      </c>
      <c r="CN20" s="252">
        <f>VLOOKUP(C20,FPT!B:CL,31,0)</f>
        <v>16</v>
      </c>
      <c r="CO20" t="str">
        <f t="shared" si="32"/>
        <v/>
      </c>
      <c r="CP20" s="275">
        <f>VLOOKUP(C20,MOVI!C:DT,32,0)</f>
        <v>5</v>
      </c>
      <c r="CQ20" s="275">
        <f>VLOOKUP(C20,FPT!B:CO,32,0)</f>
        <v>5</v>
      </c>
      <c r="CR20" t="str">
        <f t="shared" si="33"/>
        <v/>
      </c>
      <c r="CS20" s="275">
        <f>VLOOKUP(C20,MOVI!C:DT,33,0)</f>
        <v>0</v>
      </c>
      <c r="CT20" s="275">
        <f>VLOOKUP(C20,FPT!B:CR,33,0)</f>
        <v>0</v>
      </c>
      <c r="CU20" t="str">
        <f t="shared" si="34"/>
        <v/>
      </c>
      <c r="CV20" s="275">
        <f>VLOOKUP(C20,MOVI!C:DT,34,0)</f>
        <v>0</v>
      </c>
      <c r="CW20" s="275">
        <f>VLOOKUP(C20,FPT!B:CU,34,0)</f>
        <v>0</v>
      </c>
      <c r="CX20" t="str">
        <f t="shared" si="35"/>
        <v/>
      </c>
      <c r="CY20" s="275">
        <f>VLOOKUP(C20,MOVI!C:DT,35,0)</f>
        <v>21</v>
      </c>
      <c r="CZ20" s="275">
        <f>VLOOKUP(C20,FPT!B:CX,35,0)</f>
        <v>21</v>
      </c>
      <c r="DA20" t="str">
        <f t="shared" si="36"/>
        <v/>
      </c>
      <c r="DB20" s="275">
        <f>VLOOKUP(C20,MOVI!C:DT,36,0)</f>
        <v>0</v>
      </c>
      <c r="DC20" s="275">
        <f>VLOOKUP(C20,FPT!B:DA,36,0)</f>
        <v>0</v>
      </c>
      <c r="DD20" t="str">
        <f t="shared" si="37"/>
        <v/>
      </c>
      <c r="DE20" s="275">
        <f>VLOOKUP(C20,MOVI!C:DT,37,0)</f>
        <v>0</v>
      </c>
      <c r="DF20" s="275">
        <f>VLOOKUP(C20,FPT!B:DD,37,0)</f>
        <v>0</v>
      </c>
      <c r="DG20" t="str">
        <f t="shared" si="38"/>
        <v/>
      </c>
      <c r="DH20" s="275">
        <f>VLOOKUP(C20,MOVI!C:DT,38,0)</f>
        <v>0</v>
      </c>
      <c r="DI20" s="275">
        <f>VLOOKUP(C20,FPT!B:DG,38,0)</f>
        <v>0</v>
      </c>
      <c r="DJ20" t="str">
        <f t="shared" si="39"/>
        <v/>
      </c>
      <c r="DK20" s="275">
        <f>VLOOKUP(C20,MOVI!C:DT,39,0)</f>
        <v>0</v>
      </c>
      <c r="DL20" s="275">
        <f>VLOOKUP(C20,FPT!B:DJ,39,0)</f>
        <v>0</v>
      </c>
      <c r="DM20" t="str">
        <f t="shared" si="40"/>
        <v/>
      </c>
      <c r="DN20" s="275">
        <f>VLOOKUP(C20,MOVI!C:DT,40,0)</f>
        <v>0</v>
      </c>
      <c r="DO20" s="275">
        <f>VLOOKUP(C20,FPT!B:DM,40,0)</f>
        <v>0</v>
      </c>
      <c r="DP20" t="str">
        <f t="shared" si="41"/>
        <v/>
      </c>
      <c r="DQ20" s="275">
        <f>VLOOKUP(C20,MOVI!C:DT,41,0)</f>
        <v>0</v>
      </c>
      <c r="DR20" s="275">
        <f>VLOOKUP(C20,FPT!B:DP,41,0)</f>
        <v>0</v>
      </c>
      <c r="DS20" t="str">
        <f t="shared" si="42"/>
        <v/>
      </c>
      <c r="DT20" s="275">
        <f>VLOOKUP(C20,MOVI!C:DT,42,0)</f>
        <v>5000000</v>
      </c>
      <c r="DU20" s="275">
        <f>ROUND(VLOOKUP(C20,FPT!B:DS,42,0),0)</f>
        <v>5000000</v>
      </c>
      <c r="DV20" t="str">
        <f t="shared" si="43"/>
        <v/>
      </c>
      <c r="DW20" s="275">
        <f>VLOOKUP(C20,MOVI!C:DT,43,0)</f>
        <v>0</v>
      </c>
      <c r="DX20" s="275">
        <f>VLOOKUP(C20,FPT!B:DV,43,0)</f>
        <v>0</v>
      </c>
      <c r="DY20" t="str">
        <f t="shared" si="44"/>
        <v/>
      </c>
      <c r="DZ20" s="275">
        <f>VLOOKUP(C20,MOVI!C:DT,44,0)</f>
        <v>0</v>
      </c>
      <c r="EA20" s="275">
        <f>VLOOKUP(C20,FPT!B:DY,44,0)</f>
        <v>0</v>
      </c>
      <c r="EB20" t="str">
        <f t="shared" si="45"/>
        <v/>
      </c>
      <c r="EC20" s="275">
        <f>VLOOKUP(C20,MOVI!C:DT,45,0)</f>
        <v>5000000</v>
      </c>
      <c r="ED20" s="275">
        <f>ROUND(VLOOKUP(C20,FPT!B:EB,45,0),0)</f>
        <v>5000000</v>
      </c>
      <c r="EE20" t="str">
        <f t="shared" si="46"/>
        <v/>
      </c>
      <c r="EF20" s="275">
        <f>VLOOKUP(C20,MOVI!C:DT,46,0)</f>
        <v>0</v>
      </c>
      <c r="EG20" s="275">
        <f>VLOOKUP(C20,FPT!B:EE,46,0)</f>
        <v>0</v>
      </c>
      <c r="EH20" t="str">
        <f t="shared" si="47"/>
        <v/>
      </c>
      <c r="EI20" s="275">
        <f>VLOOKUP(C20,MOVI!C:DT,47,0)</f>
        <v>0</v>
      </c>
      <c r="EJ20" s="275">
        <f>VLOOKUP(C20,FPT!B:EH,47,0)</f>
        <v>0</v>
      </c>
      <c r="EK20" t="str">
        <f t="shared" si="48"/>
        <v/>
      </c>
      <c r="EL20" s="275">
        <f>VLOOKUP(C20,MOVI!C:DT,48,0)</f>
        <v>0</v>
      </c>
      <c r="EM20" s="275">
        <f>VLOOKUP(C20,FPT!B:EK,48,0)</f>
        <v>0</v>
      </c>
      <c r="EN20" t="str">
        <f t="shared" si="49"/>
        <v/>
      </c>
      <c r="EO20" s="275">
        <f>VLOOKUP(C20,MOVI!C:DT,49,0)</f>
        <v>0</v>
      </c>
      <c r="EP20" s="275">
        <f>VLOOKUP(C20,FPT!B:EN,49,0)</f>
        <v>0</v>
      </c>
      <c r="EQ20" t="str">
        <f t="shared" si="50"/>
        <v/>
      </c>
      <c r="ER20" s="275">
        <f>VLOOKUP(C20,MOVI!C:DT,50,0)</f>
        <v>0</v>
      </c>
      <c r="ES20" s="275">
        <f>VLOOKUP(C20,FPT!B:EQ,50,0)</f>
        <v>0</v>
      </c>
      <c r="ET20" t="str">
        <f t="shared" si="51"/>
        <v/>
      </c>
      <c r="EU20" s="275">
        <f>VLOOKUP(C20,MOVI!C:DT,51,0)</f>
        <v>0</v>
      </c>
      <c r="EV20" s="275">
        <f>VLOOKUP(C20,FPT!B:ET,51,0)</f>
        <v>0</v>
      </c>
      <c r="EW20" t="str">
        <f t="shared" si="52"/>
        <v/>
      </c>
      <c r="EX20" s="275">
        <f>VLOOKUP(C20,MOVI!C:DT,52,0)</f>
        <v>0</v>
      </c>
      <c r="EY20" s="275">
        <f>VLOOKUP(C20,FPT!B:EW,52,0)</f>
        <v>0</v>
      </c>
      <c r="EZ20" t="str">
        <f t="shared" si="53"/>
        <v/>
      </c>
      <c r="FA20" s="275">
        <f>VLOOKUP(C20,MOVI!C:DT,53,0)</f>
        <v>0</v>
      </c>
      <c r="FB20" s="275">
        <f>VLOOKUP(C20,FPT!B:EZ,53,0)</f>
        <v>0</v>
      </c>
      <c r="FC20" t="str">
        <f t="shared" si="54"/>
        <v/>
      </c>
      <c r="FD20" s="275">
        <f>VLOOKUP(C20,MOVI!C:DT,54,0)</f>
        <v>0</v>
      </c>
      <c r="FE20" s="275">
        <f>VLOOKUP(C20,FPT!B:FC,54,0)</f>
        <v>0</v>
      </c>
      <c r="FF20" t="str">
        <f t="shared" si="55"/>
        <v/>
      </c>
      <c r="FG20" s="275">
        <f>VLOOKUP(C20,MOVI!C:DT,55,0)</f>
        <v>0</v>
      </c>
      <c r="FH20" s="275">
        <f>VLOOKUP(C20,FPT!B:FF,55,0)</f>
        <v>0</v>
      </c>
      <c r="FI20" t="str">
        <f t="shared" si="56"/>
        <v/>
      </c>
      <c r="FJ20" s="275">
        <f>VLOOKUP(C20,MOVI!C:DT,56,0)</f>
        <v>0</v>
      </c>
      <c r="FK20" s="275">
        <f>VLOOKUP(C20,FPT!B:FI,56,0)</f>
        <v>0</v>
      </c>
      <c r="FL20" t="str">
        <f t="shared" si="57"/>
        <v/>
      </c>
      <c r="FM20" s="275">
        <f>VLOOKUP(C20,MOVI!C:DT,57,0)</f>
        <v>0</v>
      </c>
      <c r="FN20" s="275">
        <f>VLOOKUP(C20,FPT!B:FL,57,0)</f>
        <v>0</v>
      </c>
      <c r="FO20" t="str">
        <f t="shared" si="58"/>
        <v/>
      </c>
      <c r="FP20" s="275">
        <f>VLOOKUP(C20,MOVI!C:DT,58,0)</f>
        <v>0</v>
      </c>
      <c r="FQ20" s="275">
        <f>VLOOKUP(C20,FPT!B:FO,58,0)</f>
        <v>0</v>
      </c>
      <c r="FR20" t="str">
        <f t="shared" si="59"/>
        <v/>
      </c>
      <c r="FS20" s="275">
        <f>VLOOKUP(C20,MOVI!C:DT,59,0)</f>
        <v>0</v>
      </c>
      <c r="FT20" s="275">
        <f>VLOOKUP(C20,FPT!B:FR,59,0)</f>
        <v>0</v>
      </c>
      <c r="FU20" t="str">
        <f t="shared" si="60"/>
        <v/>
      </c>
      <c r="FV20" s="275">
        <f>VLOOKUP(C20,MOVI!C:DT,60,0)</f>
        <v>0</v>
      </c>
      <c r="FW20" s="275">
        <f>VLOOKUP(C20,FPT!B:FU,60,0)</f>
        <v>0</v>
      </c>
      <c r="FX20" t="str">
        <f t="shared" si="61"/>
        <v/>
      </c>
      <c r="FY20" s="275">
        <f>VLOOKUP(C20,MOVI!C:DT,61,0)</f>
        <v>0</v>
      </c>
      <c r="FZ20" s="275">
        <f>VLOOKUP(C20,FPT!B:FX,61,0)</f>
        <v>0</v>
      </c>
      <c r="GA20" t="str">
        <f t="shared" si="62"/>
        <v/>
      </c>
      <c r="GB20" s="275">
        <f>VLOOKUP(C20,MOVI!C:DT,62,0)</f>
        <v>0</v>
      </c>
      <c r="GC20" s="275">
        <f>VLOOKUP(C20,FPT!B:GA,62,0)</f>
        <v>0</v>
      </c>
      <c r="GD20" t="str">
        <f t="shared" si="63"/>
        <v/>
      </c>
      <c r="GE20" s="275">
        <f>VLOOKUP(C20,MOVI!C:DT,63,0)</f>
        <v>0</v>
      </c>
      <c r="GF20" s="275">
        <f>VLOOKUP(C20,FPT!B:GD,63,0)</f>
        <v>0</v>
      </c>
      <c r="GG20" t="str">
        <f t="shared" si="64"/>
        <v/>
      </c>
      <c r="GH20" s="275">
        <f>VLOOKUP(C20,MOVI!C:DT,64,0)</f>
        <v>0</v>
      </c>
      <c r="GI20" s="275">
        <f>VLOOKUP(C20,FPT!B:GG,64,0)</f>
        <v>0</v>
      </c>
      <c r="GJ20" t="str">
        <f t="shared" si="65"/>
        <v/>
      </c>
      <c r="GK20" s="275">
        <f>VLOOKUP(C20,MOVI!C:DT,65,0)</f>
        <v>0</v>
      </c>
      <c r="GL20" s="275">
        <f>VLOOKUP(C20,FPT!B:GJ,65,0)</f>
        <v>0</v>
      </c>
      <c r="GM20" t="str">
        <f t="shared" si="66"/>
        <v/>
      </c>
      <c r="GN20" s="275">
        <f>VLOOKUP(C20,MOVI!C:DT,66,0)</f>
        <v>0</v>
      </c>
      <c r="GO20" s="275">
        <f>VLOOKUP(C20,FPT!B:GM,66,0)</f>
        <v>0</v>
      </c>
      <c r="GP20" t="str">
        <f t="shared" si="67"/>
        <v/>
      </c>
      <c r="GQ20" s="275">
        <f>VLOOKUP(C20,MOVI!C:DT,67,0)</f>
        <v>0</v>
      </c>
      <c r="GR20" s="275">
        <f>VLOOKUP(C20,FPT!B:GP,67,0)</f>
        <v>0</v>
      </c>
      <c r="GS20" t="str">
        <f t="shared" si="68"/>
        <v/>
      </c>
      <c r="GT20" s="275">
        <f>VLOOKUP(C20,MOVI!C:DT,68,0)</f>
        <v>0</v>
      </c>
      <c r="GU20" s="275">
        <f>VLOOKUP(C20,FPT!B:GS,68,0)</f>
        <v>0</v>
      </c>
      <c r="GV20" t="str">
        <f t="shared" si="69"/>
        <v/>
      </c>
      <c r="GW20" s="275">
        <f>VLOOKUP(C20,MOVI!C:DT,69,0)</f>
        <v>0</v>
      </c>
      <c r="GX20" s="275">
        <f>VLOOKUP(C20,FPT!B:GV,69,0)</f>
        <v>0</v>
      </c>
      <c r="GY20" t="str">
        <f t="shared" si="70"/>
        <v/>
      </c>
      <c r="GZ20" s="275">
        <f>VLOOKUP(C20,MOVI!C:DT,70,0)</f>
        <v>0</v>
      </c>
      <c r="HA20" s="275">
        <f>VLOOKUP(C20,FPT!B:GY,70,0)</f>
        <v>0</v>
      </c>
      <c r="HB20" t="str">
        <f t="shared" si="71"/>
        <v/>
      </c>
      <c r="HC20" s="275">
        <f>VLOOKUP(C20,MOVI!C:DT,71,0)</f>
        <v>5000000</v>
      </c>
      <c r="HD20" s="275">
        <f>ROUND(VLOOKUP(C20,FPT!B:HB,71,0),0)</f>
        <v>5000000</v>
      </c>
      <c r="HE20" t="str">
        <f t="shared" si="72"/>
        <v/>
      </c>
      <c r="HF20" s="275">
        <f>ROUND(VLOOKUP(C20,MOVI!C:DT,72,0),0)</f>
        <v>0</v>
      </c>
      <c r="HG20" s="275">
        <f>ROUND(VLOOKUP(C20,FPT!B:HE,72,0),0)</f>
        <v>0</v>
      </c>
      <c r="HH20" t="str">
        <f t="shared" si="73"/>
        <v/>
      </c>
      <c r="HI20" s="275">
        <f>VLOOKUP(C20,MOVI!C:DT,73,0)</f>
        <v>0</v>
      </c>
      <c r="HJ20" s="275">
        <f>VLOOKUP(C20,FPT!B:HH,73,0)</f>
        <v>0</v>
      </c>
      <c r="HK20" t="str">
        <f t="shared" si="74"/>
        <v/>
      </c>
      <c r="HL20" s="275">
        <f>VLOOKUP(C20,MOVI!C:DT,74,0)</f>
        <v>0</v>
      </c>
      <c r="HM20" s="275">
        <f>VLOOKUP(C20,FPT!B:HK,74,0)</f>
        <v>0</v>
      </c>
      <c r="HN20" t="str">
        <f t="shared" si="75"/>
        <v/>
      </c>
      <c r="HO20" s="275">
        <f>VLOOKUP(C20,MOVI!C:DT,75,0)</f>
        <v>11000000</v>
      </c>
      <c r="HP20" s="275">
        <f>VLOOKUP(C20,FPT!B:HN,75,0)</f>
        <v>11000000</v>
      </c>
      <c r="HQ20" t="str">
        <f t="shared" si="76"/>
        <v/>
      </c>
      <c r="HR20" s="275">
        <f>VLOOKUP(C20,MOVI!C:DT,76,0)</f>
        <v>0</v>
      </c>
      <c r="HS20" s="275">
        <f>VLOOKUP(C20,FPT!B:HQ,76,0)</f>
        <v>0</v>
      </c>
      <c r="HT20" t="str">
        <f t="shared" si="77"/>
        <v/>
      </c>
      <c r="HU20" s="275">
        <f>VLOOKUP(C20,MOVI!C:DT,77,0)</f>
        <v>0</v>
      </c>
      <c r="HV20" s="275">
        <f>VLOOKUP(C20,FPT!B:HT,77,0)</f>
        <v>0</v>
      </c>
      <c r="HW20" t="str">
        <f t="shared" si="78"/>
        <v/>
      </c>
      <c r="HX20" s="274">
        <f>VLOOKUP(C20,MOVI!C:CB,78,0)</f>
        <v>400000</v>
      </c>
      <c r="HY20" s="261">
        <f>VLOOKUP(C20,FPT!$B:$CA,78,0)</f>
        <v>400000</v>
      </c>
      <c r="HZ20" t="str">
        <f t="shared" si="79"/>
        <v/>
      </c>
      <c r="IA20" s="275">
        <f>VLOOKUP(C20,MOVI!C:CD,79,0)</f>
        <v>50000</v>
      </c>
      <c r="IB20" s="275">
        <f>VLOOKUP(C20,FPT!B:HZ,79,0)</f>
        <v>50000</v>
      </c>
      <c r="IC20" t="str">
        <f t="shared" si="80"/>
        <v/>
      </c>
      <c r="ID20" s="275">
        <f>VLOOKUP(C20,MOVI!C:CD,80,0)</f>
        <v>75000</v>
      </c>
      <c r="IE20" s="275">
        <f>VLOOKUP(C20,FPT!B:IC,80,0)</f>
        <v>75000</v>
      </c>
      <c r="IF20" t="str">
        <f t="shared" si="81"/>
        <v/>
      </c>
      <c r="IG20" s="275">
        <f>VLOOKUP(C20,MOVI!C:DT,81,0)</f>
        <v>0</v>
      </c>
      <c r="IH20" s="275">
        <f>VLOOKUP(C20,FPT!B:IF,81,0)</f>
        <v>0</v>
      </c>
      <c r="II20" t="str">
        <f t="shared" si="82"/>
        <v/>
      </c>
      <c r="IJ20" s="275">
        <f>VLOOKUP(C20,MOVI!C:DT,82,0)</f>
        <v>525000</v>
      </c>
      <c r="IK20" s="275">
        <f>VLOOKUP(C20,FPT!B:II,82,0)</f>
        <v>525000</v>
      </c>
      <c r="IL20" t="str">
        <f t="shared" si="83"/>
        <v/>
      </c>
      <c r="IM20" s="275">
        <f>ROUND(VLOOKUP(C20,MOVI!C:DT,83,0),0)</f>
        <v>11525000</v>
      </c>
      <c r="IN20" s="275">
        <f>ROUND(VLOOKUP(C20,FPT!B:IL,83,0),0)</f>
        <v>11525000</v>
      </c>
      <c r="IO20" t="str">
        <f t="shared" si="84"/>
        <v/>
      </c>
      <c r="IP20" s="275">
        <f>VLOOKUP(C20,MOVI!C:DT,84,0)</f>
        <v>0</v>
      </c>
      <c r="IQ20" s="275">
        <f>VLOOKUP(C20,FPT!B:IO,84,0)</f>
        <v>0</v>
      </c>
      <c r="IR20" t="str">
        <f t="shared" si="85"/>
        <v/>
      </c>
      <c r="IS20" s="275">
        <f>ROUND(VLOOKUP(C20,MOVI!C:DT,85,0),0)</f>
        <v>0</v>
      </c>
      <c r="IT20" s="275">
        <f>ROUND(VLOOKUP(C20,FPT!B:IR,85,0),0)</f>
        <v>0</v>
      </c>
      <c r="IU20" t="str">
        <f t="shared" si="86"/>
        <v/>
      </c>
      <c r="IV20" s="275">
        <f>VLOOKUP(C20,MOVI!C:DT,86,0)</f>
        <v>0</v>
      </c>
      <c r="IW20" s="275">
        <f>VLOOKUP(C20,FPT!B:IU,86,0)</f>
        <v>0</v>
      </c>
      <c r="IX20" t="str">
        <f t="shared" si="87"/>
        <v/>
      </c>
      <c r="IY20" s="275">
        <f>ROUND(VLOOKUP(C20,MOVI!C:DT,87,0),0)</f>
        <v>0</v>
      </c>
      <c r="IZ20" s="275">
        <f>ROUND(VLOOKUP(C20,FPT!B:IX,87,0),0)</f>
        <v>0</v>
      </c>
      <c r="JA20" t="str">
        <f t="shared" si="88"/>
        <v/>
      </c>
      <c r="JB20" s="275">
        <f>VLOOKUP(C20,MOVI!C:DT,88,0)</f>
        <v>0</v>
      </c>
      <c r="JC20" s="275">
        <f>VLOOKUP(C20,FPT!B:JA,88,0)</f>
        <v>0</v>
      </c>
      <c r="JD20" t="str">
        <f t="shared" si="89"/>
        <v/>
      </c>
      <c r="JE20" s="275">
        <f>VLOOKUP(C20,MOVI!C:DT,89,0)</f>
        <v>50000</v>
      </c>
      <c r="JF20" s="275">
        <f>VLOOKUP(C20,FPT!B:JD,89,0)</f>
        <v>50000</v>
      </c>
      <c r="JG20" t="str">
        <f t="shared" si="90"/>
        <v/>
      </c>
      <c r="JH20" s="275">
        <f>VLOOKUP(C20,MOVI!C:DT,90,0)</f>
        <v>0</v>
      </c>
      <c r="JI20" s="275">
        <f>VLOOKUP(C20,FPT!B:JG,90,0)</f>
        <v>0</v>
      </c>
      <c r="JJ20" t="str">
        <f t="shared" si="91"/>
        <v/>
      </c>
      <c r="JK20" s="275">
        <f>VLOOKUP(C20,MOVI!C:DT,91,0)</f>
        <v>0</v>
      </c>
      <c r="JL20" s="275">
        <f>VLOOKUP(C20,FPT!B:JJ,91,0)</f>
        <v>0</v>
      </c>
      <c r="JM20" t="str">
        <f t="shared" si="92"/>
        <v/>
      </c>
      <c r="JN20" s="275">
        <f>VLOOKUP(C20,MOVI!C:DT,92,0)</f>
        <v>0</v>
      </c>
      <c r="JO20" s="275">
        <f>VLOOKUP(C20,FPT!B:JM,92,0)</f>
        <v>0</v>
      </c>
      <c r="JP20" t="str">
        <f t="shared" si="93"/>
        <v/>
      </c>
      <c r="JQ20" s="275">
        <f>VLOOKUP(C20,MOVI!C:DT,93,0)</f>
        <v>0</v>
      </c>
      <c r="JR20" s="275">
        <f>VLOOKUP(C20,FPT!B:JP,93,0)</f>
        <v>0</v>
      </c>
      <c r="JS20" t="str">
        <f t="shared" si="94"/>
        <v/>
      </c>
      <c r="JT20" s="275">
        <f>VLOOKUP(C20,MOVI!C:DT,94,0)</f>
        <v>50000</v>
      </c>
      <c r="JU20" s="275">
        <f>VLOOKUP(C20,FPT!B:JS,94,0)</f>
        <v>50000</v>
      </c>
      <c r="JV20" t="str">
        <f t="shared" si="95"/>
        <v/>
      </c>
      <c r="JW20" s="275">
        <f>VLOOKUP(C20,MOVI!C:DT,95,0)</f>
        <v>4425000</v>
      </c>
      <c r="JX20" s="275">
        <f>VLOOKUP(C20,FPT!B:JV,95,0)</f>
        <v>4425000</v>
      </c>
      <c r="JY20" t="str">
        <f t="shared" si="96"/>
        <v/>
      </c>
      <c r="JZ20" s="275">
        <f>VLOOKUP(C20,MOVI!C:DT,96,0)</f>
        <v>0</v>
      </c>
      <c r="KA20" s="275">
        <f>VLOOKUP(C20,FPT!B:JY,96,0)</f>
        <v>0</v>
      </c>
      <c r="KB20" t="str">
        <f t="shared" si="97"/>
        <v/>
      </c>
      <c r="KC20" s="275">
        <f>VLOOKUP(C20,MOVI!C:DT,97,0)</f>
        <v>4425000</v>
      </c>
      <c r="KD20" s="275">
        <f>VLOOKUP(C20,FPT!B:KB,97,0)</f>
        <v>4425000</v>
      </c>
      <c r="KE20" t="str">
        <f t="shared" si="98"/>
        <v/>
      </c>
      <c r="KF20" s="275">
        <f>VLOOKUP(C20,MOVI!C:DT,98,0)</f>
        <v>850000.00000000012</v>
      </c>
      <c r="KG20" s="275">
        <f>VLOOKUP(C20,FPT!B:KE,98,0)</f>
        <v>850000</v>
      </c>
      <c r="KH20" t="str">
        <f t="shared" si="99"/>
        <v/>
      </c>
      <c r="KI20" s="275">
        <f>VLOOKUP(C20,MOVI!C:DT,99,0)</f>
        <v>0</v>
      </c>
      <c r="KJ20" s="275">
        <f>VLOOKUP(C20,FPT!B:KH,99,0)</f>
        <v>0</v>
      </c>
      <c r="KK20" t="str">
        <f t="shared" si="100"/>
        <v/>
      </c>
      <c r="KL20" s="275">
        <f>VLOOKUP(C20,MOVI!C:DT,100,0)</f>
        <v>150000</v>
      </c>
      <c r="KM20" s="275">
        <f>VLOOKUP(C20,FPT!B:KK,100,0)</f>
        <v>150000</v>
      </c>
      <c r="KN20" t="str">
        <f t="shared" si="101"/>
        <v/>
      </c>
      <c r="KO20" s="275">
        <f>VLOOKUP(C20,MOVI!C:DT,101,0)</f>
        <v>0</v>
      </c>
      <c r="KP20" s="275">
        <f>VLOOKUP(C20,FPT!B:KN,101,0)</f>
        <v>0</v>
      </c>
      <c r="KQ20" t="str">
        <f t="shared" si="102"/>
        <v/>
      </c>
      <c r="KR20" s="275">
        <f>VLOOKUP(C20,MOVI!C:DT,102,0)</f>
        <v>0</v>
      </c>
      <c r="KS20" s="275">
        <f>VLOOKUP(C20,FPT!B:KQ,102,0)</f>
        <v>0</v>
      </c>
      <c r="KT20" t="str">
        <f t="shared" si="103"/>
        <v/>
      </c>
      <c r="KU20" s="275">
        <f>VLOOKUP(C20,MOVI!C:DT,103,0)</f>
        <v>1000000.0000000001</v>
      </c>
      <c r="KV20" s="275">
        <f>VLOOKUP(C20,FPT!B:KT,103,0)</f>
        <v>1000000</v>
      </c>
      <c r="KW20" t="str">
        <f t="shared" si="104"/>
        <v/>
      </c>
      <c r="KX20" s="275">
        <f>VLOOKUP(C20,MOVI!C:DT,104,0)</f>
        <v>1525000</v>
      </c>
      <c r="KY20" s="275">
        <f>VLOOKUP(C20,FPT!B:KW,104,0)</f>
        <v>1525000</v>
      </c>
      <c r="KZ20" t="str">
        <f t="shared" si="105"/>
        <v/>
      </c>
      <c r="LA20" s="275">
        <f>VLOOKUP(C20,MOVI!C:DT,105,0)</f>
        <v>100000</v>
      </c>
      <c r="LB20" s="275">
        <f>VLOOKUP(C20,FPT!B:KZ,105,0)</f>
        <v>100000</v>
      </c>
      <c r="LC20" t="str">
        <f t="shared" si="106"/>
        <v/>
      </c>
      <c r="LD20" s="275">
        <f>VLOOKUP(C20,MOVI!C:DT,106,0)</f>
        <v>6100000</v>
      </c>
      <c r="LE20" s="275">
        <f>VLOOKUP(C20,FPT!B:LC,106,0)</f>
        <v>6100000</v>
      </c>
      <c r="LF20" t="str">
        <f t="shared" si="107"/>
        <v/>
      </c>
      <c r="LG20" s="273">
        <f>VLOOKUP(C20,MOVI!C:DT,107,0)</f>
        <v>0</v>
      </c>
      <c r="LH20" s="273">
        <f>VLOOKUP(C20,FPT!B:LF,107,0)</f>
        <v>0</v>
      </c>
      <c r="LI20" t="str">
        <f t="shared" si="108"/>
        <v/>
      </c>
      <c r="LJ20" t="str">
        <f>VLOOKUP(C20,MOVI!C:DV,108,0)</f>
        <v>Việt PhúSouthFinance</v>
      </c>
      <c r="LK20" s="252" t="str">
        <f>VLOOKUP(C20,FPT!B:LI,108,0)</f>
        <v>Việt PhúSouthFinance</v>
      </c>
      <c r="LL20" t="str">
        <f t="shared" si="109"/>
        <v/>
      </c>
      <c r="LM20" s="275">
        <f>ROUND(VLOOKUP(C20,MOVI!C:DV,109,0),0)</f>
        <v>416667</v>
      </c>
      <c r="LN20" s="275">
        <f>ROUND(VLOOKUP(C20,FPT!B:LL,109,0),0)</f>
        <v>416667</v>
      </c>
      <c r="LO20" t="str">
        <f t="shared" si="110"/>
        <v/>
      </c>
      <c r="LP20" t="str">
        <f>VLOOKUP(C20,MOVI!C:DV,110,0)</f>
        <v>HO</v>
      </c>
      <c r="LQ20" s="247" t="str">
        <f>VLOOKUP(C20,FPT!B:LO,110,0)</f>
        <v>HO</v>
      </c>
      <c r="LR20" t="str">
        <f t="shared" si="111"/>
        <v/>
      </c>
      <c r="LS20">
        <f>MOVI!DI15</f>
        <v>18</v>
      </c>
      <c r="LV20">
        <f>MOVI!DJ15</f>
        <v>0</v>
      </c>
      <c r="LW20">
        <f>MOVI!DK15</f>
        <v>0</v>
      </c>
      <c r="LX20" t="str">
        <f>MOVI!DL15</f>
        <v>x</v>
      </c>
      <c r="LY20">
        <f>MOVI!DM15</f>
        <v>0</v>
      </c>
      <c r="LZ20">
        <f>MOVI!DN15</f>
        <v>50000</v>
      </c>
      <c r="MA20">
        <f>MOVI!DO15</f>
        <v>0</v>
      </c>
      <c r="MB20" t="str">
        <f>MOVI!DP15</f>
        <v/>
      </c>
      <c r="MC20">
        <f>MOVI!DQ15</f>
        <v>0</v>
      </c>
      <c r="MD20">
        <f>MOVI!DR15</f>
        <v>0</v>
      </c>
      <c r="ME20" t="str">
        <f>VLOOKUP(C20,MOVI!C:DV,121,0)</f>
        <v/>
      </c>
      <c r="MF20" s="252"/>
      <c r="MG20" t="str">
        <f t="shared" si="112"/>
        <v/>
      </c>
      <c r="MH20" t="str">
        <f>VLOOKUP(C20,MOVI!C:DT,122,0)</f>
        <v>Việt PhúSouth</v>
      </c>
      <c r="MI20" s="252" t="str">
        <f>VLOOKUP(C20,FPT!B:DS,112,0)</f>
        <v>Việt PhúSouth</v>
      </c>
      <c r="MJ20" t="str">
        <f t="shared" si="113"/>
        <v/>
      </c>
    </row>
    <row r="21" spans="1:348" x14ac:dyDescent="0.25">
      <c r="A21">
        <v>13</v>
      </c>
      <c r="B21" s="48">
        <v>6037</v>
      </c>
      <c r="C21" s="271" t="s">
        <v>792</v>
      </c>
      <c r="D21" t="str">
        <f>VLOOKUP(C21,MOVI!C:D,2,0)</f>
        <v>Châu Hùng Minh</v>
      </c>
      <c r="E21" t="str">
        <f>VLOOKUP(C21,FPT!B:C,2,0)</f>
        <v>Châu Hùng Minh</v>
      </c>
      <c r="F21" t="str">
        <f t="shared" si="4"/>
        <v/>
      </c>
      <c r="G21" t="str">
        <f>VLOOKUP(C21,MOVI!C:E,3,0)</f>
        <v>Finance</v>
      </c>
      <c r="H21" t="str">
        <f>VLOOKUP(C21,FPT!B:F,3,0)</f>
        <v>Finance</v>
      </c>
      <c r="I21" t="str">
        <f t="shared" si="5"/>
        <v/>
      </c>
      <c r="J21" t="str">
        <f>VLOOKUP(C21,MOVI!C:H,4,0)</f>
        <v>Facilities &amp; Workplace support</v>
      </c>
      <c r="K21" t="str">
        <f>VLOOKUP(C21,FPT!B:I,4,0)</f>
        <v>Facilities &amp; Workplace support</v>
      </c>
      <c r="L21" t="str">
        <f t="shared" si="6"/>
        <v/>
      </c>
      <c r="M21" t="str">
        <f>VLOOKUP(C21,MOVI!C:DT,5,0)</f>
        <v>Associate</v>
      </c>
      <c r="N21" t="str">
        <f>VLOOKUP(C21,FPT!B:L,5,0)</f>
        <v>Associate</v>
      </c>
      <c r="O21" t="str">
        <f t="shared" si="7"/>
        <v/>
      </c>
      <c r="P21" t="str">
        <f>VLOOKUP(C21,MOVI!C:DT,6,0)</f>
        <v>Work Place Technician</v>
      </c>
      <c r="Q21" t="str">
        <f>VLOOKUP(C21,FPT!B:O,6,0)</f>
        <v>Work Place Technician</v>
      </c>
      <c r="R21" t="str">
        <f t="shared" si="8"/>
        <v/>
      </c>
      <c r="S21" t="str">
        <f>VLOOKUP(C21,MOVI!C:DT,7,0)</f>
        <v>South</v>
      </c>
      <c r="T21" t="str">
        <f>VLOOKUP(C21,FPT!B:R,7,0)</f>
        <v>South</v>
      </c>
      <c r="U21" t="str">
        <f t="shared" si="9"/>
        <v/>
      </c>
      <c r="V21" t="str">
        <f>VLOOKUP(C21,MOVI!C:DT,8,0)</f>
        <v>Việt Phú</v>
      </c>
      <c r="W21" t="str">
        <f>VLOOKUP(C21,FPT!B:U,8,0)</f>
        <v>Việt Phú</v>
      </c>
      <c r="X21" t="str">
        <f t="shared" si="10"/>
        <v/>
      </c>
      <c r="Y21" t="str">
        <f>VLOOKUP(C21,MOVI!C:DT,9,0)</f>
        <v>Full-time</v>
      </c>
      <c r="Z21" t="str">
        <f>VLOOKUP(C21,FPT!B:X,9,0)</f>
        <v>Full-time</v>
      </c>
      <c r="AA21" t="str">
        <f t="shared" si="11"/>
        <v/>
      </c>
      <c r="AB21" t="str">
        <f>VLOOKUP(C21,MOVI!C:DT,10,0)</f>
        <v>Permanent</v>
      </c>
      <c r="AC21" t="str">
        <f>VLOOKUP(C21,FPT!B:AA,10,0)</f>
        <v>Permanent</v>
      </c>
      <c r="AD21" t="str">
        <f t="shared" si="12"/>
        <v/>
      </c>
      <c r="AE21" s="247">
        <f>VLOOKUP(C21,MOVI!C:DT,11,0)</f>
        <v>44167</v>
      </c>
      <c r="AF21" s="247">
        <f>VLOOKUP(C21,FPT!B:AD,11,0)</f>
        <v>44167</v>
      </c>
      <c r="AG21" t="str">
        <f t="shared" si="13"/>
        <v/>
      </c>
      <c r="AH21" s="260" t="str">
        <f>VLOOKUP(C21,MOVI!C:DT,12,0)</f>
        <v/>
      </c>
      <c r="AI21" s="260"/>
      <c r="AJ21" t="str">
        <f t="shared" si="115"/>
        <v/>
      </c>
      <c r="AK21">
        <f>VLOOKUP(C21,MOVI!C:DT,13,0)</f>
        <v>0</v>
      </c>
      <c r="AL21" s="247">
        <f>VLOOKUP(C21,FPT!B:AJ,13,0)</f>
        <v>0</v>
      </c>
      <c r="AM21" t="str">
        <f t="shared" si="114"/>
        <v/>
      </c>
      <c r="AN21" s="247">
        <f>VLOOKUP(C21,MOVI!C:DT,14,0)</f>
        <v>0</v>
      </c>
      <c r="AO21" s="247">
        <f>VLOOKUP(C21,FPT!B:AM,14,0)</f>
        <v>0</v>
      </c>
      <c r="AP21" t="str">
        <f t="shared" si="15"/>
        <v/>
      </c>
      <c r="AQ21" t="str">
        <f>VLOOKUP(C21,MOVI!C:DT,15,0)</f>
        <v>LC</v>
      </c>
      <c r="AR21" s="247" t="str">
        <f>VLOOKUP(C21,FPT!B:AP,15,0)</f>
        <v>LC</v>
      </c>
      <c r="AS21" t="str">
        <f t="shared" si="16"/>
        <v/>
      </c>
      <c r="AT21" s="282" t="str">
        <f>VLOOKUP(C21,MOVI!C:DT,16,0)</f>
        <v>LTTP</v>
      </c>
      <c r="AU21" s="247" t="str">
        <f>VLOOKUP(C21,FPT!B:AS,16,0)</f>
        <v>LTTP</v>
      </c>
      <c r="AV21" t="str">
        <f t="shared" si="17"/>
        <v/>
      </c>
      <c r="AW21" t="str">
        <f>VLOOKUP(C21,MOVI!C:DT,17,0)</f>
        <v>L</v>
      </c>
      <c r="AX21" s="247" t="str">
        <f>VLOOKUP(C21,FPT!B:AV,17,0)</f>
        <v>L</v>
      </c>
      <c r="AY21" t="str">
        <f t="shared" si="18"/>
        <v/>
      </c>
      <c r="AZ21">
        <f>VLOOKUP(C21,MOVI!C:DT,18,0)</f>
        <v>0</v>
      </c>
      <c r="BA21" s="247">
        <f>VLOOKUP(C21,FPT!B:AY,18,0)</f>
        <v>0</v>
      </c>
      <c r="BB21" t="str">
        <f t="shared" si="19"/>
        <v/>
      </c>
      <c r="BC21" s="275">
        <f>VLOOKUP(C21,MOVI!C:DT,19,0)</f>
        <v>5000000</v>
      </c>
      <c r="BD21" s="275">
        <f>VLOOKUP(C21,FPT!B:BB,19,0)</f>
        <v>5000000</v>
      </c>
      <c r="BE21" t="str">
        <f t="shared" si="20"/>
        <v/>
      </c>
      <c r="BF21">
        <f>VLOOKUP(C21,MOVI!C:DT,20,0)</f>
        <v>0</v>
      </c>
      <c r="BG21" s="252">
        <f>VLOOKUP(C21,FPT!B:BE,20,0)</f>
        <v>0</v>
      </c>
      <c r="BH21" t="str">
        <f t="shared" si="21"/>
        <v/>
      </c>
      <c r="BI21" s="275">
        <f>VLOOKUP(C21,MOVI!C:DT,21,0)</f>
        <v>5000000</v>
      </c>
      <c r="BJ21" s="275">
        <f>VLOOKUP(C21,FPT!B:BH,21,0)</f>
        <v>5000000</v>
      </c>
      <c r="BK21" t="str">
        <f t="shared" si="22"/>
        <v/>
      </c>
      <c r="BL21" s="275">
        <f>VLOOKUP(C21,MOVI!C:DT,22,0)</f>
        <v>0</v>
      </c>
      <c r="BM21" s="275">
        <f>VLOOKUP(C21,FPT!B:BK,22,0)</f>
        <v>0</v>
      </c>
      <c r="BN21" t="str">
        <f t="shared" si="23"/>
        <v/>
      </c>
      <c r="BO21" s="275">
        <f>VLOOKUP(C21,MOVI!C:DT,23,0)</f>
        <v>0</v>
      </c>
      <c r="BP21" s="275">
        <f>VLOOKUP(C21,FPT!B:BN,23,0)</f>
        <v>0</v>
      </c>
      <c r="BQ21" t="str">
        <f t="shared" si="24"/>
        <v/>
      </c>
      <c r="BR21" s="275">
        <f>VLOOKUP(C21,MOVI!C:DT,24,0)</f>
        <v>0</v>
      </c>
      <c r="BS21" s="275">
        <f>VLOOKUP(C21,FPT!B:BQ,24,0)</f>
        <v>0</v>
      </c>
      <c r="BT21" t="str">
        <f t="shared" si="25"/>
        <v/>
      </c>
      <c r="BU21" s="275">
        <f>VLOOKUP(C21,MOVI!C:DT,25,0)</f>
        <v>0</v>
      </c>
      <c r="BV21" s="275">
        <f>VLOOKUP(C21,FPT!B:BT,25,0)</f>
        <v>0</v>
      </c>
      <c r="BW21" t="str">
        <f t="shared" si="26"/>
        <v/>
      </c>
      <c r="BX21" s="275">
        <f>VLOOKUP(C21,MOVI!C:DT,26,0)</f>
        <v>0</v>
      </c>
      <c r="BY21" s="275">
        <f>VLOOKUP(C21,FPT!B:BW,26,0)</f>
        <v>0</v>
      </c>
      <c r="BZ21" t="str">
        <f t="shared" si="27"/>
        <v/>
      </c>
      <c r="CA21" s="275">
        <f>VLOOKUP(C21,MOVI!C:DT,27,0)</f>
        <v>0</v>
      </c>
      <c r="CB21" s="275">
        <f>VLOOKUP(C21,FPT!B:BZ,27,0)</f>
        <v>0</v>
      </c>
      <c r="CC21" t="str">
        <f t="shared" si="28"/>
        <v/>
      </c>
      <c r="CD21" s="275">
        <f>VLOOKUP(C21,MOVI!C:DT,28,0)</f>
        <v>0</v>
      </c>
      <c r="CE21" s="275">
        <f>VLOOKUP(C21,FPT!B:CC,28,0)</f>
        <v>0</v>
      </c>
      <c r="CF21" t="str">
        <f t="shared" si="29"/>
        <v/>
      </c>
      <c r="CG21" t="str">
        <f>VLOOKUP(C21,MOVI!C:DT,29,0)</f>
        <v>TB, CN</v>
      </c>
      <c r="CH21" s="252" t="str">
        <f>VLOOKUP(C21,FPT!B:CF,29,0)</f>
        <v>TB, CN</v>
      </c>
      <c r="CI21" t="str">
        <f t="shared" si="30"/>
        <v/>
      </c>
      <c r="CJ21">
        <f>VLOOKUP(C21,MOVI!C:DT,30,0)</f>
        <v>21</v>
      </c>
      <c r="CK21" s="252">
        <f>VLOOKUP(C21,FPT!B:CI,30,0)</f>
        <v>21</v>
      </c>
      <c r="CL21" t="str">
        <f t="shared" si="31"/>
        <v/>
      </c>
      <c r="CM21">
        <f>VLOOKUP(C21,MOVI!C:DT,31,0)</f>
        <v>16</v>
      </c>
      <c r="CN21" s="252">
        <f>VLOOKUP(C21,FPT!B:CL,31,0)</f>
        <v>16</v>
      </c>
      <c r="CO21" t="str">
        <f t="shared" si="32"/>
        <v/>
      </c>
      <c r="CP21" s="275">
        <f>VLOOKUP(C21,MOVI!C:DT,32,0)</f>
        <v>5</v>
      </c>
      <c r="CQ21" s="275">
        <f>VLOOKUP(C21,FPT!B:CO,32,0)</f>
        <v>5</v>
      </c>
      <c r="CR21" t="str">
        <f t="shared" si="33"/>
        <v/>
      </c>
      <c r="CS21" s="275">
        <f>VLOOKUP(C21,MOVI!C:DT,33,0)</f>
        <v>0</v>
      </c>
      <c r="CT21" s="275">
        <f>VLOOKUP(C21,FPT!B:CR,33,0)</f>
        <v>0</v>
      </c>
      <c r="CU21" t="str">
        <f t="shared" si="34"/>
        <v/>
      </c>
      <c r="CV21" s="275">
        <f>VLOOKUP(C21,MOVI!C:DT,34,0)</f>
        <v>0</v>
      </c>
      <c r="CW21" s="275">
        <f>VLOOKUP(C21,FPT!B:CU,34,0)</f>
        <v>0</v>
      </c>
      <c r="CX21" t="str">
        <f t="shared" si="35"/>
        <v/>
      </c>
      <c r="CY21" s="275">
        <f>VLOOKUP(C21,MOVI!C:DT,35,0)</f>
        <v>21</v>
      </c>
      <c r="CZ21" s="275">
        <f>VLOOKUP(C21,FPT!B:CX,35,0)</f>
        <v>21</v>
      </c>
      <c r="DA21" t="str">
        <f t="shared" si="36"/>
        <v/>
      </c>
      <c r="DB21" s="275">
        <f>VLOOKUP(C21,MOVI!C:DT,36,0)</f>
        <v>0</v>
      </c>
      <c r="DC21" s="275">
        <f>VLOOKUP(C21,FPT!B:DA,36,0)</f>
        <v>0</v>
      </c>
      <c r="DD21" t="str">
        <f t="shared" si="37"/>
        <v/>
      </c>
      <c r="DE21" s="275">
        <f>VLOOKUP(C21,MOVI!C:DT,37,0)</f>
        <v>0</v>
      </c>
      <c r="DF21" s="275">
        <f>VLOOKUP(C21,FPT!B:DD,37,0)</f>
        <v>0</v>
      </c>
      <c r="DG21" t="str">
        <f t="shared" si="38"/>
        <v/>
      </c>
      <c r="DH21" s="275">
        <f>VLOOKUP(C21,MOVI!C:DT,38,0)</f>
        <v>0</v>
      </c>
      <c r="DI21" s="275">
        <f>VLOOKUP(C21,FPT!B:DG,38,0)</f>
        <v>0</v>
      </c>
      <c r="DJ21" t="str">
        <f t="shared" si="39"/>
        <v/>
      </c>
      <c r="DK21" s="275">
        <f>VLOOKUP(C21,MOVI!C:DT,39,0)</f>
        <v>0</v>
      </c>
      <c r="DL21" s="275">
        <f>VLOOKUP(C21,FPT!B:DJ,39,0)</f>
        <v>0</v>
      </c>
      <c r="DM21" t="str">
        <f t="shared" si="40"/>
        <v/>
      </c>
      <c r="DN21" s="275">
        <f>VLOOKUP(C21,MOVI!C:DT,40,0)</f>
        <v>0</v>
      </c>
      <c r="DO21" s="275">
        <f>VLOOKUP(C21,FPT!B:DM,40,0)</f>
        <v>0</v>
      </c>
      <c r="DP21" t="str">
        <f t="shared" si="41"/>
        <v/>
      </c>
      <c r="DQ21" s="275">
        <f>VLOOKUP(C21,MOVI!C:DT,41,0)</f>
        <v>0</v>
      </c>
      <c r="DR21" s="275">
        <f>VLOOKUP(C21,FPT!B:DP,41,0)</f>
        <v>0</v>
      </c>
      <c r="DS21" t="str">
        <f t="shared" si="42"/>
        <v/>
      </c>
      <c r="DT21" s="275">
        <f>VLOOKUP(C21,MOVI!C:DT,42,0)</f>
        <v>5000000</v>
      </c>
      <c r="DU21" s="275">
        <f>ROUND(VLOOKUP(C21,FPT!B:DS,42,0),0)</f>
        <v>5000000</v>
      </c>
      <c r="DV21" t="str">
        <f t="shared" si="43"/>
        <v/>
      </c>
      <c r="DW21" s="275">
        <f>VLOOKUP(C21,MOVI!C:DT,43,0)</f>
        <v>0</v>
      </c>
      <c r="DX21" s="275">
        <f>VLOOKUP(C21,FPT!B:DV,43,0)</f>
        <v>0</v>
      </c>
      <c r="DY21" t="str">
        <f t="shared" si="44"/>
        <v/>
      </c>
      <c r="DZ21" s="275">
        <f>VLOOKUP(C21,MOVI!C:DT,44,0)</f>
        <v>0</v>
      </c>
      <c r="EA21" s="275">
        <f>VLOOKUP(C21,FPT!B:DY,44,0)</f>
        <v>0</v>
      </c>
      <c r="EB21" t="str">
        <f t="shared" si="45"/>
        <v/>
      </c>
      <c r="EC21" s="275">
        <f>VLOOKUP(C21,MOVI!C:DT,45,0)</f>
        <v>5000000</v>
      </c>
      <c r="ED21" s="275">
        <f>ROUND(VLOOKUP(C21,FPT!B:EB,45,0),0)</f>
        <v>5000000</v>
      </c>
      <c r="EE21" t="str">
        <f t="shared" si="46"/>
        <v/>
      </c>
      <c r="EF21" s="275">
        <f>VLOOKUP(C21,MOVI!C:DT,46,0)</f>
        <v>0</v>
      </c>
      <c r="EG21" s="275">
        <f>VLOOKUP(C21,FPT!B:EE,46,0)</f>
        <v>0</v>
      </c>
      <c r="EH21" t="str">
        <f t="shared" si="47"/>
        <v/>
      </c>
      <c r="EI21" s="275">
        <f>VLOOKUP(C21,MOVI!C:DT,47,0)</f>
        <v>0</v>
      </c>
      <c r="EJ21" s="275">
        <f>VLOOKUP(C21,FPT!B:EH,47,0)</f>
        <v>0</v>
      </c>
      <c r="EK21" t="str">
        <f t="shared" si="48"/>
        <v/>
      </c>
      <c r="EL21" s="275">
        <f>VLOOKUP(C21,MOVI!C:DT,48,0)</f>
        <v>0</v>
      </c>
      <c r="EM21" s="275">
        <f>VLOOKUP(C21,FPT!B:EK,48,0)</f>
        <v>0</v>
      </c>
      <c r="EN21" t="str">
        <f t="shared" si="49"/>
        <v/>
      </c>
      <c r="EO21" s="275">
        <f>VLOOKUP(C21,MOVI!C:DT,49,0)</f>
        <v>0</v>
      </c>
      <c r="EP21" s="275">
        <f>VLOOKUP(C21,FPT!B:EN,49,0)</f>
        <v>0</v>
      </c>
      <c r="EQ21" t="str">
        <f t="shared" si="50"/>
        <v/>
      </c>
      <c r="ER21" s="275">
        <f>VLOOKUP(C21,MOVI!C:DT,50,0)</f>
        <v>0</v>
      </c>
      <c r="ES21" s="275">
        <f>VLOOKUP(C21,FPT!B:EQ,50,0)</f>
        <v>0</v>
      </c>
      <c r="ET21" t="str">
        <f t="shared" si="51"/>
        <v/>
      </c>
      <c r="EU21" s="275">
        <f>VLOOKUP(C21,MOVI!C:DT,51,0)</f>
        <v>0</v>
      </c>
      <c r="EV21" s="275">
        <f>VLOOKUP(C21,FPT!B:ET,51,0)</f>
        <v>0</v>
      </c>
      <c r="EW21" t="str">
        <f t="shared" si="52"/>
        <v/>
      </c>
      <c r="EX21" s="275">
        <f>VLOOKUP(C21,MOVI!C:DT,52,0)</f>
        <v>0</v>
      </c>
      <c r="EY21" s="275">
        <f>VLOOKUP(C21,FPT!B:EW,52,0)</f>
        <v>0</v>
      </c>
      <c r="EZ21" t="str">
        <f t="shared" si="53"/>
        <v/>
      </c>
      <c r="FA21" s="275">
        <f>VLOOKUP(C21,MOVI!C:DT,53,0)</f>
        <v>0</v>
      </c>
      <c r="FB21" s="275">
        <f>VLOOKUP(C21,FPT!B:EZ,53,0)</f>
        <v>0</v>
      </c>
      <c r="FC21" t="str">
        <f t="shared" si="54"/>
        <v/>
      </c>
      <c r="FD21" s="275">
        <f>VLOOKUP(C21,MOVI!C:DT,54,0)</f>
        <v>0</v>
      </c>
      <c r="FE21" s="275">
        <f>VLOOKUP(C21,FPT!B:FC,54,0)</f>
        <v>0</v>
      </c>
      <c r="FF21" t="str">
        <f t="shared" si="55"/>
        <v/>
      </c>
      <c r="FG21" s="275">
        <f>VLOOKUP(C21,MOVI!C:DT,55,0)</f>
        <v>0</v>
      </c>
      <c r="FH21" s="275">
        <f>VLOOKUP(C21,FPT!B:FF,55,0)</f>
        <v>0</v>
      </c>
      <c r="FI21" t="str">
        <f t="shared" si="56"/>
        <v/>
      </c>
      <c r="FJ21" s="275">
        <f>VLOOKUP(C21,MOVI!C:DT,56,0)</f>
        <v>0</v>
      </c>
      <c r="FK21" s="275">
        <f>VLOOKUP(C21,FPT!B:FI,56,0)</f>
        <v>0</v>
      </c>
      <c r="FL21" t="str">
        <f t="shared" si="57"/>
        <v/>
      </c>
      <c r="FM21" s="275">
        <f>VLOOKUP(C21,MOVI!C:DT,57,0)</f>
        <v>0</v>
      </c>
      <c r="FN21" s="275">
        <f>VLOOKUP(C21,FPT!B:FL,57,0)</f>
        <v>0</v>
      </c>
      <c r="FO21" t="str">
        <f t="shared" si="58"/>
        <v/>
      </c>
      <c r="FP21" s="275">
        <f>VLOOKUP(C21,MOVI!C:DT,58,0)</f>
        <v>0</v>
      </c>
      <c r="FQ21" s="275">
        <f>VLOOKUP(C21,FPT!B:FO,58,0)</f>
        <v>0</v>
      </c>
      <c r="FR21" t="str">
        <f t="shared" si="59"/>
        <v/>
      </c>
      <c r="FS21" s="275">
        <f>VLOOKUP(C21,MOVI!C:DT,59,0)</f>
        <v>0</v>
      </c>
      <c r="FT21" s="275">
        <f>VLOOKUP(C21,FPT!B:FR,59,0)</f>
        <v>0</v>
      </c>
      <c r="FU21" t="str">
        <f t="shared" si="60"/>
        <v/>
      </c>
      <c r="FV21" s="275">
        <f>VLOOKUP(C21,MOVI!C:DT,60,0)</f>
        <v>0</v>
      </c>
      <c r="FW21" s="275">
        <f>VLOOKUP(C21,FPT!B:FU,60,0)</f>
        <v>0</v>
      </c>
      <c r="FX21" t="str">
        <f t="shared" si="61"/>
        <v/>
      </c>
      <c r="FY21" s="275">
        <f>VLOOKUP(C21,MOVI!C:DT,61,0)</f>
        <v>0</v>
      </c>
      <c r="FZ21" s="275">
        <f>VLOOKUP(C21,FPT!B:FX,61,0)</f>
        <v>0</v>
      </c>
      <c r="GA21" t="str">
        <f t="shared" si="62"/>
        <v/>
      </c>
      <c r="GB21" s="275">
        <f>VLOOKUP(C21,MOVI!C:DT,62,0)</f>
        <v>0</v>
      </c>
      <c r="GC21" s="275">
        <f>VLOOKUP(C21,FPT!B:GA,62,0)</f>
        <v>0</v>
      </c>
      <c r="GD21" t="str">
        <f t="shared" si="63"/>
        <v/>
      </c>
      <c r="GE21" s="275">
        <f>VLOOKUP(C21,MOVI!C:DT,63,0)</f>
        <v>0</v>
      </c>
      <c r="GF21" s="275">
        <f>VLOOKUP(C21,FPT!B:GD,63,0)</f>
        <v>0</v>
      </c>
      <c r="GG21" t="str">
        <f t="shared" si="64"/>
        <v/>
      </c>
      <c r="GH21" s="275">
        <f>VLOOKUP(C21,MOVI!C:DT,64,0)</f>
        <v>0</v>
      </c>
      <c r="GI21" s="275">
        <f>VLOOKUP(C21,FPT!B:GG,64,0)</f>
        <v>0</v>
      </c>
      <c r="GJ21" t="str">
        <f t="shared" si="65"/>
        <v/>
      </c>
      <c r="GK21" s="275">
        <f>VLOOKUP(C21,MOVI!C:DT,65,0)</f>
        <v>0</v>
      </c>
      <c r="GL21" s="275">
        <f>VLOOKUP(C21,FPT!B:GJ,65,0)</f>
        <v>0</v>
      </c>
      <c r="GM21" t="str">
        <f t="shared" si="66"/>
        <v/>
      </c>
      <c r="GN21" s="275">
        <f>VLOOKUP(C21,MOVI!C:DT,66,0)</f>
        <v>0</v>
      </c>
      <c r="GO21" s="275">
        <f>VLOOKUP(C21,FPT!B:GM,66,0)</f>
        <v>0</v>
      </c>
      <c r="GP21" t="str">
        <f t="shared" si="67"/>
        <v/>
      </c>
      <c r="GQ21" s="275">
        <f>VLOOKUP(C21,MOVI!C:DT,67,0)</f>
        <v>0</v>
      </c>
      <c r="GR21" s="275">
        <f>VLOOKUP(C21,FPT!B:GP,67,0)</f>
        <v>0</v>
      </c>
      <c r="GS21" t="str">
        <f t="shared" si="68"/>
        <v/>
      </c>
      <c r="GT21" s="275">
        <f>VLOOKUP(C21,MOVI!C:DT,68,0)</f>
        <v>0</v>
      </c>
      <c r="GU21" s="275">
        <f>VLOOKUP(C21,FPT!B:GS,68,0)</f>
        <v>0</v>
      </c>
      <c r="GV21" t="str">
        <f t="shared" si="69"/>
        <v/>
      </c>
      <c r="GW21" s="275">
        <f>VLOOKUP(C21,MOVI!C:DT,69,0)</f>
        <v>0</v>
      </c>
      <c r="GX21" s="275">
        <f>VLOOKUP(C21,FPT!B:GV,69,0)</f>
        <v>0</v>
      </c>
      <c r="GY21" t="str">
        <f t="shared" si="70"/>
        <v/>
      </c>
      <c r="GZ21" s="275">
        <f>VLOOKUP(C21,MOVI!C:DT,70,0)</f>
        <v>0</v>
      </c>
      <c r="HA21" s="275">
        <f>VLOOKUP(C21,FPT!B:GY,70,0)</f>
        <v>0</v>
      </c>
      <c r="HB21" t="str">
        <f t="shared" si="71"/>
        <v/>
      </c>
      <c r="HC21" s="275">
        <f>VLOOKUP(C21,MOVI!C:DT,71,0)</f>
        <v>5000000</v>
      </c>
      <c r="HD21" s="275">
        <f>ROUND(VLOOKUP(C21,FPT!B:HB,71,0),0)</f>
        <v>5000000</v>
      </c>
      <c r="HE21" t="str">
        <f t="shared" si="72"/>
        <v/>
      </c>
      <c r="HF21" s="275">
        <f>ROUND(VLOOKUP(C21,MOVI!C:DT,72,0),0)</f>
        <v>0</v>
      </c>
      <c r="HG21" s="275">
        <f>ROUND(VLOOKUP(C21,FPT!B:HE,72,0),0)</f>
        <v>0</v>
      </c>
      <c r="HH21" t="str">
        <f t="shared" si="73"/>
        <v/>
      </c>
      <c r="HI21" s="275">
        <f>VLOOKUP(C21,MOVI!C:DT,73,0)</f>
        <v>0</v>
      </c>
      <c r="HJ21" s="275">
        <f>VLOOKUP(C21,FPT!B:HH,73,0)</f>
        <v>0</v>
      </c>
      <c r="HK21" t="str">
        <f t="shared" si="74"/>
        <v/>
      </c>
      <c r="HL21" s="275">
        <f>VLOOKUP(C21,MOVI!C:DT,74,0)</f>
        <v>0</v>
      </c>
      <c r="HM21" s="275">
        <f>VLOOKUP(C21,FPT!B:HK,74,0)</f>
        <v>0</v>
      </c>
      <c r="HN21" t="str">
        <f t="shared" si="75"/>
        <v/>
      </c>
      <c r="HO21" s="275">
        <f>VLOOKUP(C21,MOVI!C:DT,75,0)</f>
        <v>11000000</v>
      </c>
      <c r="HP21" s="275">
        <f>VLOOKUP(C21,FPT!B:HN,75,0)</f>
        <v>11000000</v>
      </c>
      <c r="HQ21" t="str">
        <f t="shared" si="76"/>
        <v/>
      </c>
      <c r="HR21" s="275">
        <f>VLOOKUP(C21,MOVI!C:DT,76,0)</f>
        <v>0</v>
      </c>
      <c r="HS21" s="275">
        <f>VLOOKUP(C21,FPT!B:HQ,76,0)</f>
        <v>0</v>
      </c>
      <c r="HT21" t="str">
        <f t="shared" si="77"/>
        <v/>
      </c>
      <c r="HU21" s="275">
        <f>VLOOKUP(C21,MOVI!C:DT,77,0)</f>
        <v>0</v>
      </c>
      <c r="HV21" s="275">
        <f>VLOOKUP(C21,FPT!B:HT,77,0)</f>
        <v>0</v>
      </c>
      <c r="HW21" t="str">
        <f t="shared" si="78"/>
        <v/>
      </c>
      <c r="HX21" s="274">
        <f>VLOOKUP(C21,MOVI!C:CB,78,0)</f>
        <v>400000</v>
      </c>
      <c r="HY21" s="261">
        <f>VLOOKUP(C21,FPT!$B:$CA,78,0)</f>
        <v>400000</v>
      </c>
      <c r="HZ21" t="str">
        <f t="shared" si="79"/>
        <v/>
      </c>
      <c r="IA21" s="275">
        <f>VLOOKUP(C21,MOVI!C:CD,79,0)</f>
        <v>50000</v>
      </c>
      <c r="IB21" s="275">
        <f>VLOOKUP(C21,FPT!B:HZ,79,0)</f>
        <v>50000</v>
      </c>
      <c r="IC21" t="str">
        <f t="shared" si="80"/>
        <v/>
      </c>
      <c r="ID21" s="275">
        <f>VLOOKUP(C21,MOVI!C:CD,80,0)</f>
        <v>75000</v>
      </c>
      <c r="IE21" s="275">
        <f>VLOOKUP(C21,FPT!B:IC,80,0)</f>
        <v>75000</v>
      </c>
      <c r="IF21" t="str">
        <f t="shared" si="81"/>
        <v/>
      </c>
      <c r="IG21" s="275">
        <f>VLOOKUP(C21,MOVI!C:DT,81,0)</f>
        <v>0</v>
      </c>
      <c r="IH21" s="275">
        <f>VLOOKUP(C21,FPT!B:IF,81,0)</f>
        <v>0</v>
      </c>
      <c r="II21" t="str">
        <f t="shared" si="82"/>
        <v/>
      </c>
      <c r="IJ21" s="275">
        <f>VLOOKUP(C21,MOVI!C:DT,82,0)</f>
        <v>525000</v>
      </c>
      <c r="IK21" s="275">
        <f>VLOOKUP(C21,FPT!B:II,82,0)</f>
        <v>525000</v>
      </c>
      <c r="IL21" t="str">
        <f t="shared" si="83"/>
        <v/>
      </c>
      <c r="IM21" s="275">
        <f>ROUND(VLOOKUP(C21,MOVI!C:DT,83,0),0)</f>
        <v>11525000</v>
      </c>
      <c r="IN21" s="275">
        <f>ROUND(VLOOKUP(C21,FPT!B:IL,83,0),0)</f>
        <v>11525000</v>
      </c>
      <c r="IO21" t="str">
        <f t="shared" si="84"/>
        <v/>
      </c>
      <c r="IP21" s="275">
        <f>VLOOKUP(C21,MOVI!C:DT,84,0)</f>
        <v>0</v>
      </c>
      <c r="IQ21" s="275">
        <f>VLOOKUP(C21,FPT!B:IO,84,0)</f>
        <v>0</v>
      </c>
      <c r="IR21" t="str">
        <f t="shared" si="85"/>
        <v/>
      </c>
      <c r="IS21" s="275">
        <f>ROUND(VLOOKUP(C21,MOVI!C:DT,85,0),0)</f>
        <v>0</v>
      </c>
      <c r="IT21" s="275">
        <f>ROUND(VLOOKUP(C21,FPT!B:IR,85,0),0)</f>
        <v>0</v>
      </c>
      <c r="IU21" t="str">
        <f t="shared" si="86"/>
        <v/>
      </c>
      <c r="IV21" s="275">
        <f>VLOOKUP(C21,MOVI!C:DT,86,0)</f>
        <v>0</v>
      </c>
      <c r="IW21" s="275">
        <f>VLOOKUP(C21,FPT!B:IU,86,0)</f>
        <v>0</v>
      </c>
      <c r="IX21" t="str">
        <f t="shared" si="87"/>
        <v/>
      </c>
      <c r="IY21" s="275">
        <f>ROUND(VLOOKUP(C21,MOVI!C:DT,87,0),0)</f>
        <v>0</v>
      </c>
      <c r="IZ21" s="275">
        <f>ROUND(VLOOKUP(C21,FPT!B:IX,87,0),0)</f>
        <v>0</v>
      </c>
      <c r="JA21" t="str">
        <f t="shared" si="88"/>
        <v/>
      </c>
      <c r="JB21" s="275">
        <f>VLOOKUP(C21,MOVI!C:DT,88,0)</f>
        <v>0</v>
      </c>
      <c r="JC21" s="275">
        <f>VLOOKUP(C21,FPT!B:JA,88,0)</f>
        <v>0</v>
      </c>
      <c r="JD21" t="str">
        <f t="shared" si="89"/>
        <v/>
      </c>
      <c r="JE21" s="275">
        <f>VLOOKUP(C21,MOVI!C:DT,89,0)</f>
        <v>50000</v>
      </c>
      <c r="JF21" s="275">
        <f>VLOOKUP(C21,FPT!B:JD,89,0)</f>
        <v>50000</v>
      </c>
      <c r="JG21" t="str">
        <f t="shared" si="90"/>
        <v/>
      </c>
      <c r="JH21" s="275">
        <f>VLOOKUP(C21,MOVI!C:DT,90,0)</f>
        <v>0</v>
      </c>
      <c r="JI21" s="275">
        <f>VLOOKUP(C21,FPT!B:JG,90,0)</f>
        <v>0</v>
      </c>
      <c r="JJ21" t="str">
        <f t="shared" si="91"/>
        <v/>
      </c>
      <c r="JK21" s="275">
        <f>VLOOKUP(C21,MOVI!C:DT,91,0)</f>
        <v>0</v>
      </c>
      <c r="JL21" s="275">
        <f>VLOOKUP(C21,FPT!B:JJ,91,0)</f>
        <v>0</v>
      </c>
      <c r="JM21" t="str">
        <f t="shared" si="92"/>
        <v/>
      </c>
      <c r="JN21" s="275">
        <f>VLOOKUP(C21,MOVI!C:DT,92,0)</f>
        <v>0</v>
      </c>
      <c r="JO21" s="275">
        <f>VLOOKUP(C21,FPT!B:JM,92,0)</f>
        <v>0</v>
      </c>
      <c r="JP21" t="str">
        <f t="shared" si="93"/>
        <v/>
      </c>
      <c r="JQ21" s="275">
        <f>VLOOKUP(C21,MOVI!C:DT,93,0)</f>
        <v>0</v>
      </c>
      <c r="JR21" s="275">
        <f>VLOOKUP(C21,FPT!B:JP,93,0)</f>
        <v>0</v>
      </c>
      <c r="JS21" t="str">
        <f t="shared" si="94"/>
        <v/>
      </c>
      <c r="JT21" s="275">
        <f>VLOOKUP(C21,MOVI!C:DT,94,0)</f>
        <v>50000</v>
      </c>
      <c r="JU21" s="275">
        <f>VLOOKUP(C21,FPT!B:JS,94,0)</f>
        <v>50000</v>
      </c>
      <c r="JV21" t="str">
        <f t="shared" si="95"/>
        <v/>
      </c>
      <c r="JW21" s="275">
        <f>VLOOKUP(C21,MOVI!C:DT,95,0)</f>
        <v>4425000</v>
      </c>
      <c r="JX21" s="275">
        <f>VLOOKUP(C21,FPT!B:JV,95,0)</f>
        <v>4425000</v>
      </c>
      <c r="JY21" t="str">
        <f t="shared" si="96"/>
        <v/>
      </c>
      <c r="JZ21" s="275">
        <f>VLOOKUP(C21,MOVI!C:DT,96,0)</f>
        <v>0</v>
      </c>
      <c r="KA21" s="275">
        <f>VLOOKUP(C21,FPT!B:JY,96,0)</f>
        <v>0</v>
      </c>
      <c r="KB21" t="str">
        <f t="shared" si="97"/>
        <v/>
      </c>
      <c r="KC21" s="275">
        <f>VLOOKUP(C21,MOVI!C:DT,97,0)</f>
        <v>4425000</v>
      </c>
      <c r="KD21" s="275">
        <f>VLOOKUP(C21,FPT!B:KB,97,0)</f>
        <v>4425000</v>
      </c>
      <c r="KE21" t="str">
        <f t="shared" si="98"/>
        <v/>
      </c>
      <c r="KF21" s="275">
        <f>VLOOKUP(C21,MOVI!C:DT,98,0)</f>
        <v>850000.00000000012</v>
      </c>
      <c r="KG21" s="275">
        <f>VLOOKUP(C21,FPT!B:KE,98,0)</f>
        <v>850000</v>
      </c>
      <c r="KH21" t="str">
        <f t="shared" si="99"/>
        <v/>
      </c>
      <c r="KI21" s="275">
        <f>VLOOKUP(C21,MOVI!C:DT,99,0)</f>
        <v>0</v>
      </c>
      <c r="KJ21" s="275">
        <f>VLOOKUP(C21,FPT!B:KH,99,0)</f>
        <v>0</v>
      </c>
      <c r="KK21" t="str">
        <f t="shared" si="100"/>
        <v/>
      </c>
      <c r="KL21" s="275">
        <f>VLOOKUP(C21,MOVI!C:DT,100,0)</f>
        <v>150000</v>
      </c>
      <c r="KM21" s="275">
        <f>VLOOKUP(C21,FPT!B:KK,100,0)</f>
        <v>150000</v>
      </c>
      <c r="KN21" t="str">
        <f t="shared" si="101"/>
        <v/>
      </c>
      <c r="KO21" s="275">
        <f>VLOOKUP(C21,MOVI!C:DT,101,0)</f>
        <v>0</v>
      </c>
      <c r="KP21" s="275">
        <f>VLOOKUP(C21,FPT!B:KN,101,0)</f>
        <v>0</v>
      </c>
      <c r="KQ21" t="str">
        <f t="shared" si="102"/>
        <v/>
      </c>
      <c r="KR21" s="275">
        <f>VLOOKUP(C21,MOVI!C:DT,102,0)</f>
        <v>0</v>
      </c>
      <c r="KS21" s="275">
        <f>VLOOKUP(C21,FPT!B:KQ,102,0)</f>
        <v>0</v>
      </c>
      <c r="KT21" t="str">
        <f t="shared" si="103"/>
        <v/>
      </c>
      <c r="KU21" s="275">
        <f>VLOOKUP(C21,MOVI!C:DT,103,0)</f>
        <v>1000000.0000000001</v>
      </c>
      <c r="KV21" s="275">
        <f>VLOOKUP(C21,FPT!B:KT,103,0)</f>
        <v>1000000</v>
      </c>
      <c r="KW21" t="str">
        <f t="shared" si="104"/>
        <v/>
      </c>
      <c r="KX21" s="275">
        <f>VLOOKUP(C21,MOVI!C:DT,104,0)</f>
        <v>1525000</v>
      </c>
      <c r="KY21" s="275">
        <f>VLOOKUP(C21,FPT!B:KW,104,0)</f>
        <v>1525000</v>
      </c>
      <c r="KZ21" t="str">
        <f t="shared" si="105"/>
        <v/>
      </c>
      <c r="LA21" s="275">
        <f>VLOOKUP(C21,MOVI!C:DT,105,0)</f>
        <v>100000</v>
      </c>
      <c r="LB21" s="275">
        <f>VLOOKUP(C21,FPT!B:KZ,105,0)</f>
        <v>100000</v>
      </c>
      <c r="LC21" t="str">
        <f t="shared" si="106"/>
        <v/>
      </c>
      <c r="LD21" s="275">
        <f>VLOOKUP(C21,MOVI!C:DT,106,0)</f>
        <v>6100000</v>
      </c>
      <c r="LE21" s="275">
        <f>VLOOKUP(C21,FPT!B:LC,106,0)</f>
        <v>6100000</v>
      </c>
      <c r="LF21" t="str">
        <f t="shared" si="107"/>
        <v/>
      </c>
      <c r="LG21" s="273">
        <f>VLOOKUP(C21,MOVI!C:DT,107,0)</f>
        <v>0</v>
      </c>
      <c r="LH21" s="273">
        <f>VLOOKUP(C21,FPT!B:LF,107,0)</f>
        <v>0</v>
      </c>
      <c r="LI21" t="str">
        <f t="shared" si="108"/>
        <v/>
      </c>
      <c r="LJ21" t="str">
        <f>VLOOKUP(C21,MOVI!C:DV,108,0)</f>
        <v>Việt PhúSouthFinance</v>
      </c>
      <c r="LK21" s="252" t="str">
        <f>VLOOKUP(C21,FPT!B:LI,108,0)</f>
        <v>Việt PhúSouthFinance</v>
      </c>
      <c r="LL21" t="str">
        <f t="shared" si="109"/>
        <v/>
      </c>
      <c r="LM21" s="275">
        <f>ROUND(VLOOKUP(C21,MOVI!C:DV,109,0),0)</f>
        <v>416667</v>
      </c>
      <c r="LN21" s="275">
        <f>ROUND(VLOOKUP(C21,FPT!B:LL,109,0),0)</f>
        <v>416667</v>
      </c>
      <c r="LO21" t="str">
        <f t="shared" si="110"/>
        <v/>
      </c>
      <c r="LP21" t="str">
        <f>VLOOKUP(C21,MOVI!C:DV,110,0)</f>
        <v>HO</v>
      </c>
      <c r="LQ21" s="247" t="str">
        <f>VLOOKUP(C21,FPT!B:LO,110,0)</f>
        <v>HO</v>
      </c>
      <c r="LR21" t="str">
        <f t="shared" si="111"/>
        <v/>
      </c>
      <c r="LS21">
        <f>MOVI!DI16</f>
        <v>18</v>
      </c>
      <c r="LV21">
        <f>MOVI!DJ16</f>
        <v>0</v>
      </c>
      <c r="LW21">
        <f>MOVI!DK16</f>
        <v>0</v>
      </c>
      <c r="LX21" t="str">
        <f>MOVI!DL16</f>
        <v>x</v>
      </c>
      <c r="LY21">
        <f>MOVI!DM16</f>
        <v>0</v>
      </c>
      <c r="LZ21">
        <f>MOVI!DN16</f>
        <v>50000</v>
      </c>
      <c r="MA21">
        <f>MOVI!DO16</f>
        <v>0</v>
      </c>
      <c r="MB21" t="str">
        <f>MOVI!DP16</f>
        <v/>
      </c>
      <c r="MC21">
        <f>MOVI!DQ16</f>
        <v>0</v>
      </c>
      <c r="MD21">
        <f>MOVI!DR16</f>
        <v>0</v>
      </c>
      <c r="ME21" t="str">
        <f>VLOOKUP(C21,MOVI!C:DV,121,0)</f>
        <v/>
      </c>
      <c r="MF21" s="252"/>
      <c r="MG21" t="str">
        <f t="shared" si="112"/>
        <v/>
      </c>
      <c r="MH21" t="str">
        <f>VLOOKUP(C21,MOVI!C:DT,122,0)</f>
        <v>Việt PhúSouth</v>
      </c>
      <c r="MI21" s="252" t="str">
        <f>VLOOKUP(C21,FPT!B:DS,112,0)</f>
        <v>Việt PhúSouth</v>
      </c>
      <c r="MJ21" t="str">
        <f t="shared" si="113"/>
        <v/>
      </c>
    </row>
    <row r="22" spans="1:348" x14ac:dyDescent="0.25">
      <c r="A22">
        <v>14</v>
      </c>
      <c r="B22" s="48">
        <v>5701</v>
      </c>
      <c r="C22" s="271" t="s">
        <v>789</v>
      </c>
      <c r="D22" t="str">
        <f>VLOOKUP(C22,MOVI!C:D,2,0)</f>
        <v>Nguyễn Thị Xây</v>
      </c>
      <c r="E22" t="str">
        <f>VLOOKUP(C22,FPT!B:C,2,0)</f>
        <v>Nguyễn Thị Xây</v>
      </c>
      <c r="F22" t="str">
        <f t="shared" si="4"/>
        <v/>
      </c>
      <c r="G22" t="str">
        <f>VLOOKUP(C22,MOVI!C:E,3,0)</f>
        <v>Finance</v>
      </c>
      <c r="H22" t="str">
        <f>VLOOKUP(C22,FPT!B:F,3,0)</f>
        <v>Finance</v>
      </c>
      <c r="I22" t="str">
        <f t="shared" si="5"/>
        <v/>
      </c>
      <c r="J22" t="str">
        <f>VLOOKUP(C22,MOVI!C:H,4,0)</f>
        <v>Facilities &amp; Workplace support</v>
      </c>
      <c r="K22" t="str">
        <f>VLOOKUP(C22,FPT!B:I,4,0)</f>
        <v>Facilities &amp; Workplace support</v>
      </c>
      <c r="L22" t="str">
        <f t="shared" si="6"/>
        <v/>
      </c>
      <c r="M22" t="str">
        <f>VLOOKUP(C22,MOVI!C:DT,5,0)</f>
        <v>Associate</v>
      </c>
      <c r="N22" t="str">
        <f>VLOOKUP(C22,FPT!B:L,5,0)</f>
        <v>Associate</v>
      </c>
      <c r="O22" t="str">
        <f t="shared" si="7"/>
        <v/>
      </c>
      <c r="P22" t="str">
        <f>VLOOKUP(C22,MOVI!C:DT,6,0)</f>
        <v>Cleaner (HN Office)</v>
      </c>
      <c r="Q22" t="str">
        <f>VLOOKUP(C22,FPT!B:O,6,0)</f>
        <v>Cleaner (HN Office)</v>
      </c>
      <c r="R22" t="str">
        <f t="shared" si="8"/>
        <v/>
      </c>
      <c r="S22" t="str">
        <f>VLOOKUP(C22,MOVI!C:DT,7,0)</f>
        <v>North</v>
      </c>
      <c r="T22" t="str">
        <f>VLOOKUP(C22,FPT!B:R,7,0)</f>
        <v>North</v>
      </c>
      <c r="U22" t="str">
        <f t="shared" si="9"/>
        <v/>
      </c>
      <c r="V22" t="str">
        <f>VLOOKUP(C22,MOVI!C:DT,8,0)</f>
        <v>Việt Phú</v>
      </c>
      <c r="W22" t="str">
        <f>VLOOKUP(C22,FPT!B:U,8,0)</f>
        <v>Việt Phú</v>
      </c>
      <c r="X22" t="str">
        <f t="shared" si="10"/>
        <v/>
      </c>
      <c r="Y22" t="str">
        <f>VLOOKUP(C22,MOVI!C:DT,9,0)</f>
        <v>Contractor</v>
      </c>
      <c r="Z22" t="str">
        <f>VLOOKUP(C22,FPT!B:X,9,0)</f>
        <v>Contractor</v>
      </c>
      <c r="AA22" t="str">
        <f t="shared" si="11"/>
        <v/>
      </c>
      <c r="AB22" t="str">
        <f>VLOOKUP(C22,MOVI!C:DT,10,0)</f>
        <v>Contractor</v>
      </c>
      <c r="AC22" t="str">
        <f>VLOOKUP(C22,FPT!B:AA,10,0)</f>
        <v>Contractor</v>
      </c>
      <c r="AD22" t="str">
        <f t="shared" si="12"/>
        <v/>
      </c>
      <c r="AE22" s="247">
        <f>VLOOKUP(C22,MOVI!C:DT,11,0)</f>
        <v>43977</v>
      </c>
      <c r="AF22" s="247">
        <f>VLOOKUP(C22,FPT!B:AD,11,0)</f>
        <v>43977</v>
      </c>
      <c r="AG22" t="str">
        <f t="shared" si="13"/>
        <v/>
      </c>
      <c r="AH22" s="260" t="str">
        <f>VLOOKUP(C22,MOVI!C:DT,12,0)</f>
        <v/>
      </c>
      <c r="AI22" s="260"/>
      <c r="AJ22" t="str">
        <f t="shared" si="115"/>
        <v/>
      </c>
      <c r="AK22">
        <f>VLOOKUP(C22,MOVI!C:DT,13,0)</f>
        <v>0</v>
      </c>
      <c r="AL22" s="247">
        <f>VLOOKUP(C22,FPT!B:AJ,13,0)</f>
        <v>0</v>
      </c>
      <c r="AM22" t="str">
        <f t="shared" si="114"/>
        <v/>
      </c>
      <c r="AN22" s="247">
        <f>VLOOKUP(C22,MOVI!C:DT,14,0)</f>
        <v>0</v>
      </c>
      <c r="AO22" s="247">
        <f>VLOOKUP(C22,FPT!B:AM,14,0)</f>
        <v>0</v>
      </c>
      <c r="AP22" t="str">
        <f t="shared" si="15"/>
        <v/>
      </c>
      <c r="AQ22" t="str">
        <f>VLOOKUP(C22,MOVI!C:DT,15,0)</f>
        <v>SC</v>
      </c>
      <c r="AR22" s="247" t="str">
        <f>VLOOKUP(C22,FPT!B:AP,15,0)</f>
        <v>SC</v>
      </c>
      <c r="AS22" t="str">
        <f t="shared" si="16"/>
        <v/>
      </c>
      <c r="AT22" s="288">
        <f>VLOOKUP(C22,MOVI!C:DT,16,0)</f>
        <v>0.1</v>
      </c>
      <c r="AU22" s="252" t="str">
        <f>VLOOKUP(C22,FPT!B:AS,16,0)</f>
        <v>10%</v>
      </c>
      <c r="AV22" t="str">
        <f t="shared" si="17"/>
        <v>Lệch</v>
      </c>
      <c r="AW22" t="str">
        <f>VLOOKUP(C22,MOVI!C:DT,17,0)</f>
        <v>L</v>
      </c>
      <c r="AX22" s="247" t="str">
        <f>VLOOKUP(C22,FPT!B:AV,17,0)</f>
        <v>L</v>
      </c>
      <c r="AY22" t="str">
        <f t="shared" si="18"/>
        <v/>
      </c>
      <c r="AZ22">
        <f>VLOOKUP(C22,MOVI!C:DT,18,0)</f>
        <v>0</v>
      </c>
      <c r="BA22" s="247">
        <f>VLOOKUP(C22,FPT!B:AY,18,0)</f>
        <v>0</v>
      </c>
      <c r="BB22" t="str">
        <f t="shared" si="19"/>
        <v/>
      </c>
      <c r="BC22" s="275">
        <f>VLOOKUP(C22,MOVI!C:DT,19,0)</f>
        <v>5000000</v>
      </c>
      <c r="BD22" s="275">
        <f>VLOOKUP(C22,FPT!B:BB,19,0)</f>
        <v>5000000</v>
      </c>
      <c r="BE22" t="str">
        <f t="shared" si="20"/>
        <v/>
      </c>
      <c r="BF22">
        <f>VLOOKUP(C22,MOVI!C:DT,20,0)</f>
        <v>0</v>
      </c>
      <c r="BG22" s="252">
        <f>VLOOKUP(C22,FPT!B:BE,20,0)</f>
        <v>0</v>
      </c>
      <c r="BH22" t="str">
        <f t="shared" si="21"/>
        <v/>
      </c>
      <c r="BI22" s="275">
        <f>VLOOKUP(C22,MOVI!C:DT,21,0)</f>
        <v>5000000</v>
      </c>
      <c r="BJ22" s="275">
        <f>VLOOKUP(C22,FPT!B:BH,21,0)</f>
        <v>5000000</v>
      </c>
      <c r="BK22" t="str">
        <f t="shared" si="22"/>
        <v/>
      </c>
      <c r="BL22" s="275">
        <f>VLOOKUP(C22,MOVI!C:DT,22,0)</f>
        <v>0</v>
      </c>
      <c r="BM22" s="275">
        <f>VLOOKUP(C22,FPT!B:BK,22,0)</f>
        <v>0</v>
      </c>
      <c r="BN22" t="str">
        <f t="shared" si="23"/>
        <v/>
      </c>
      <c r="BO22" s="275">
        <f>VLOOKUP(C22,MOVI!C:DT,23,0)</f>
        <v>0</v>
      </c>
      <c r="BP22" s="275">
        <f>VLOOKUP(C22,FPT!B:BN,23,0)</f>
        <v>0</v>
      </c>
      <c r="BQ22" t="str">
        <f t="shared" si="24"/>
        <v/>
      </c>
      <c r="BR22" s="275">
        <f>VLOOKUP(C22,MOVI!C:DT,24,0)</f>
        <v>0</v>
      </c>
      <c r="BS22" s="275">
        <f>VLOOKUP(C22,FPT!B:BQ,24,0)</f>
        <v>0</v>
      </c>
      <c r="BT22" t="str">
        <f t="shared" si="25"/>
        <v/>
      </c>
      <c r="BU22" s="275">
        <f>VLOOKUP(C22,MOVI!C:DT,25,0)</f>
        <v>0</v>
      </c>
      <c r="BV22" s="275">
        <f>VLOOKUP(C22,FPT!B:BT,25,0)</f>
        <v>0</v>
      </c>
      <c r="BW22" t="str">
        <f t="shared" si="26"/>
        <v/>
      </c>
      <c r="BX22" s="275">
        <f>VLOOKUP(C22,MOVI!C:DT,26,0)</f>
        <v>0</v>
      </c>
      <c r="BY22" s="275">
        <f>VLOOKUP(C22,FPT!B:BW,26,0)</f>
        <v>0</v>
      </c>
      <c r="BZ22" t="str">
        <f t="shared" si="27"/>
        <v/>
      </c>
      <c r="CA22" s="275">
        <f>VLOOKUP(C22,MOVI!C:DT,27,0)</f>
        <v>0</v>
      </c>
      <c r="CB22" s="275">
        <f>VLOOKUP(C22,FPT!B:BZ,27,0)</f>
        <v>0</v>
      </c>
      <c r="CC22" t="str">
        <f t="shared" si="28"/>
        <v/>
      </c>
      <c r="CD22" s="275">
        <f>VLOOKUP(C22,MOVI!C:DT,28,0)</f>
        <v>0</v>
      </c>
      <c r="CE22" s="275">
        <f>VLOOKUP(C22,FPT!B:CC,28,0)</f>
        <v>0</v>
      </c>
      <c r="CF22" t="str">
        <f t="shared" si="29"/>
        <v/>
      </c>
      <c r="CG22" t="str">
        <f>VLOOKUP(C22,MOVI!C:DT,29,0)</f>
        <v>CN</v>
      </c>
      <c r="CH22" s="252" t="str">
        <f>VLOOKUP(C22,FPT!B:CF,29,0)</f>
        <v>CN</v>
      </c>
      <c r="CI22" t="str">
        <f t="shared" si="30"/>
        <v/>
      </c>
      <c r="CJ22">
        <f>VLOOKUP(C22,MOVI!C:DT,30,0)</f>
        <v>26</v>
      </c>
      <c r="CK22" s="252">
        <f>VLOOKUP(C22,FPT!B:CI,30,0)</f>
        <v>26</v>
      </c>
      <c r="CL22" t="str">
        <f t="shared" si="31"/>
        <v/>
      </c>
      <c r="CM22">
        <f>VLOOKUP(C22,MOVI!C:DT,31,0)</f>
        <v>26</v>
      </c>
      <c r="CN22" s="252">
        <f>VLOOKUP(C22,FPT!B:CL,31,0)</f>
        <v>26</v>
      </c>
      <c r="CO22" t="str">
        <f t="shared" si="32"/>
        <v/>
      </c>
      <c r="CP22" s="275">
        <f>VLOOKUP(C22,MOVI!C:DT,32,0)</f>
        <v>0</v>
      </c>
      <c r="CQ22" s="275">
        <f>VLOOKUP(C22,FPT!B:CO,32,0)</f>
        <v>0</v>
      </c>
      <c r="CR22" t="str">
        <f t="shared" si="33"/>
        <v/>
      </c>
      <c r="CS22" s="275">
        <f>VLOOKUP(C22,MOVI!C:DT,33,0)</f>
        <v>0</v>
      </c>
      <c r="CT22" s="275">
        <f>VLOOKUP(C22,FPT!B:CR,33,0)</f>
        <v>0</v>
      </c>
      <c r="CU22" t="str">
        <f t="shared" si="34"/>
        <v/>
      </c>
      <c r="CV22" s="275">
        <f>VLOOKUP(C22,MOVI!C:DT,34,0)</f>
        <v>0</v>
      </c>
      <c r="CW22" s="275">
        <f>VLOOKUP(C22,FPT!B:CU,34,0)</f>
        <v>0</v>
      </c>
      <c r="CX22" t="str">
        <f t="shared" si="35"/>
        <v/>
      </c>
      <c r="CY22" s="275">
        <f>VLOOKUP(C22,MOVI!C:DT,35,0)</f>
        <v>26</v>
      </c>
      <c r="CZ22" s="275">
        <f>VLOOKUP(C22,FPT!B:CX,35,0)</f>
        <v>26</v>
      </c>
      <c r="DA22" t="str">
        <f t="shared" si="36"/>
        <v/>
      </c>
      <c r="DB22" s="275">
        <f>VLOOKUP(C22,MOVI!C:DT,36,0)</f>
        <v>0</v>
      </c>
      <c r="DC22" s="275">
        <f>VLOOKUP(C22,FPT!B:DA,36,0)</f>
        <v>0</v>
      </c>
      <c r="DD22" t="str">
        <f t="shared" si="37"/>
        <v/>
      </c>
      <c r="DE22" s="275">
        <f>VLOOKUP(C22,MOVI!C:DT,37,0)</f>
        <v>0</v>
      </c>
      <c r="DF22" s="275">
        <f>VLOOKUP(C22,FPT!B:DD,37,0)</f>
        <v>0</v>
      </c>
      <c r="DG22" t="str">
        <f t="shared" si="38"/>
        <v/>
      </c>
      <c r="DH22" s="275">
        <f>VLOOKUP(C22,MOVI!C:DT,38,0)</f>
        <v>0</v>
      </c>
      <c r="DI22" s="275">
        <f>VLOOKUP(C22,FPT!B:DG,38,0)</f>
        <v>0</v>
      </c>
      <c r="DJ22" t="str">
        <f t="shared" si="39"/>
        <v/>
      </c>
      <c r="DK22" s="275">
        <f>VLOOKUP(C22,MOVI!C:DT,39,0)</f>
        <v>0</v>
      </c>
      <c r="DL22" s="275">
        <f>VLOOKUP(C22,FPT!B:DJ,39,0)</f>
        <v>0</v>
      </c>
      <c r="DM22" t="str">
        <f t="shared" si="40"/>
        <v/>
      </c>
      <c r="DN22" s="275">
        <f>VLOOKUP(C22,MOVI!C:DT,40,0)</f>
        <v>0</v>
      </c>
      <c r="DO22" s="275">
        <f>VLOOKUP(C22,FPT!B:DM,40,0)</f>
        <v>0</v>
      </c>
      <c r="DP22" t="str">
        <f t="shared" si="41"/>
        <v/>
      </c>
      <c r="DQ22" s="275">
        <f>VLOOKUP(C22,MOVI!C:DT,41,0)</f>
        <v>0</v>
      </c>
      <c r="DR22" s="275">
        <f>VLOOKUP(C22,FPT!B:DP,41,0)</f>
        <v>0</v>
      </c>
      <c r="DS22" t="str">
        <f t="shared" si="42"/>
        <v/>
      </c>
      <c r="DT22" s="275">
        <f>VLOOKUP(C22,MOVI!C:DT,42,0)</f>
        <v>5000000</v>
      </c>
      <c r="DU22" s="275">
        <f>ROUND(VLOOKUP(C22,FPT!B:DS,42,0),0)</f>
        <v>5000000</v>
      </c>
      <c r="DV22" t="str">
        <f t="shared" si="43"/>
        <v/>
      </c>
      <c r="DW22" s="275">
        <f>VLOOKUP(C22,MOVI!C:DT,43,0)</f>
        <v>0</v>
      </c>
      <c r="DX22" s="275">
        <f>VLOOKUP(C22,FPT!B:DV,43,0)</f>
        <v>0</v>
      </c>
      <c r="DY22" t="str">
        <f t="shared" si="44"/>
        <v/>
      </c>
      <c r="DZ22" s="275">
        <f>VLOOKUP(C22,MOVI!C:DT,44,0)</f>
        <v>0</v>
      </c>
      <c r="EA22" s="275">
        <f>VLOOKUP(C22,FPT!B:DY,44,0)</f>
        <v>0</v>
      </c>
      <c r="EB22" t="str">
        <f t="shared" si="45"/>
        <v/>
      </c>
      <c r="EC22" s="275">
        <f>VLOOKUP(C22,MOVI!C:DT,45,0)</f>
        <v>5000000</v>
      </c>
      <c r="ED22" s="275">
        <f>ROUND(VLOOKUP(C22,FPT!B:EB,45,0),0)</f>
        <v>5000000</v>
      </c>
      <c r="EE22" t="str">
        <f t="shared" si="46"/>
        <v/>
      </c>
      <c r="EF22" s="275">
        <f>VLOOKUP(C22,MOVI!C:DT,46,0)</f>
        <v>0</v>
      </c>
      <c r="EG22" s="275">
        <f>VLOOKUP(C22,FPT!B:EE,46,0)</f>
        <v>0</v>
      </c>
      <c r="EH22" t="str">
        <f t="shared" si="47"/>
        <v/>
      </c>
      <c r="EI22" s="275">
        <f>VLOOKUP(C22,MOVI!C:DT,47,0)</f>
        <v>0</v>
      </c>
      <c r="EJ22" s="275">
        <f>VLOOKUP(C22,FPT!B:EH,47,0)</f>
        <v>0</v>
      </c>
      <c r="EK22" t="str">
        <f t="shared" si="48"/>
        <v/>
      </c>
      <c r="EL22" s="275">
        <f>VLOOKUP(C22,MOVI!C:DT,48,0)</f>
        <v>0</v>
      </c>
      <c r="EM22" s="275">
        <f>VLOOKUP(C22,FPT!B:EK,48,0)</f>
        <v>0</v>
      </c>
      <c r="EN22" t="str">
        <f t="shared" si="49"/>
        <v/>
      </c>
      <c r="EO22" s="275">
        <f>VLOOKUP(C22,MOVI!C:DT,49,0)</f>
        <v>0</v>
      </c>
      <c r="EP22" s="275">
        <f>VLOOKUP(C22,FPT!B:EN,49,0)</f>
        <v>0</v>
      </c>
      <c r="EQ22" t="str">
        <f t="shared" si="50"/>
        <v/>
      </c>
      <c r="ER22" s="275">
        <f>VLOOKUP(C22,MOVI!C:DT,50,0)</f>
        <v>0</v>
      </c>
      <c r="ES22" s="275">
        <f>VLOOKUP(C22,FPT!B:EQ,50,0)</f>
        <v>0</v>
      </c>
      <c r="ET22" t="str">
        <f t="shared" si="51"/>
        <v/>
      </c>
      <c r="EU22" s="275">
        <f>VLOOKUP(C22,MOVI!C:DT,51,0)</f>
        <v>0</v>
      </c>
      <c r="EV22" s="275">
        <f>VLOOKUP(C22,FPT!B:ET,51,0)</f>
        <v>0</v>
      </c>
      <c r="EW22" t="str">
        <f t="shared" si="52"/>
        <v/>
      </c>
      <c r="EX22" s="275">
        <f>VLOOKUP(C22,MOVI!C:DT,52,0)</f>
        <v>0</v>
      </c>
      <c r="EY22" s="275">
        <f>VLOOKUP(C22,FPT!B:EW,52,0)</f>
        <v>0</v>
      </c>
      <c r="EZ22" t="str">
        <f t="shared" si="53"/>
        <v/>
      </c>
      <c r="FA22" s="275">
        <f>VLOOKUP(C22,MOVI!C:DT,53,0)</f>
        <v>0</v>
      </c>
      <c r="FB22" s="275">
        <f>VLOOKUP(C22,FPT!B:EZ,53,0)</f>
        <v>0</v>
      </c>
      <c r="FC22" t="str">
        <f t="shared" si="54"/>
        <v/>
      </c>
      <c r="FD22" s="275">
        <f>VLOOKUP(C22,MOVI!C:DT,54,0)</f>
        <v>0</v>
      </c>
      <c r="FE22" s="275">
        <f>VLOOKUP(C22,FPT!B:FC,54,0)</f>
        <v>0</v>
      </c>
      <c r="FF22" t="str">
        <f t="shared" si="55"/>
        <v/>
      </c>
      <c r="FG22" s="275">
        <f>VLOOKUP(C22,MOVI!C:DT,55,0)</f>
        <v>0</v>
      </c>
      <c r="FH22" s="275">
        <f>VLOOKUP(C22,FPT!B:FF,55,0)</f>
        <v>0</v>
      </c>
      <c r="FI22" t="str">
        <f t="shared" si="56"/>
        <v/>
      </c>
      <c r="FJ22" s="275">
        <f>VLOOKUP(C22,MOVI!C:DT,56,0)</f>
        <v>0</v>
      </c>
      <c r="FK22" s="275">
        <f>VLOOKUP(C22,FPT!B:FI,56,0)</f>
        <v>0</v>
      </c>
      <c r="FL22" t="str">
        <f t="shared" si="57"/>
        <v/>
      </c>
      <c r="FM22" s="275">
        <f>VLOOKUP(C22,MOVI!C:DT,57,0)</f>
        <v>0</v>
      </c>
      <c r="FN22" s="275">
        <f>VLOOKUP(C22,FPT!B:FL,57,0)</f>
        <v>0</v>
      </c>
      <c r="FO22" t="str">
        <f t="shared" si="58"/>
        <v/>
      </c>
      <c r="FP22" s="275">
        <f>VLOOKUP(C22,MOVI!C:DT,58,0)</f>
        <v>0</v>
      </c>
      <c r="FQ22" s="275">
        <f>VLOOKUP(C22,FPT!B:FO,58,0)</f>
        <v>0</v>
      </c>
      <c r="FR22" t="str">
        <f t="shared" si="59"/>
        <v/>
      </c>
      <c r="FS22" s="275">
        <f>VLOOKUP(C22,MOVI!C:DT,59,0)</f>
        <v>0</v>
      </c>
      <c r="FT22" s="275">
        <f>VLOOKUP(C22,FPT!B:FR,59,0)</f>
        <v>0</v>
      </c>
      <c r="FU22" t="str">
        <f t="shared" si="60"/>
        <v/>
      </c>
      <c r="FV22" s="275">
        <f>VLOOKUP(C22,MOVI!C:DT,60,0)</f>
        <v>0</v>
      </c>
      <c r="FW22" s="275">
        <f>VLOOKUP(C22,FPT!B:FU,60,0)</f>
        <v>0</v>
      </c>
      <c r="FX22" t="str">
        <f t="shared" si="61"/>
        <v/>
      </c>
      <c r="FY22" s="275">
        <f>VLOOKUP(C22,MOVI!C:DT,61,0)</f>
        <v>0</v>
      </c>
      <c r="FZ22" s="275">
        <f>VLOOKUP(C22,FPT!B:FX,61,0)</f>
        <v>0</v>
      </c>
      <c r="GA22" t="str">
        <f t="shared" si="62"/>
        <v/>
      </c>
      <c r="GB22" s="275">
        <f>VLOOKUP(C22,MOVI!C:DT,62,0)</f>
        <v>0</v>
      </c>
      <c r="GC22" s="275">
        <f>VLOOKUP(C22,FPT!B:GA,62,0)</f>
        <v>0</v>
      </c>
      <c r="GD22" t="str">
        <f t="shared" si="63"/>
        <v/>
      </c>
      <c r="GE22" s="275">
        <f>VLOOKUP(C22,MOVI!C:DT,63,0)</f>
        <v>0</v>
      </c>
      <c r="GF22" s="275">
        <f>VLOOKUP(C22,FPT!B:GD,63,0)</f>
        <v>0</v>
      </c>
      <c r="GG22" t="str">
        <f t="shared" si="64"/>
        <v/>
      </c>
      <c r="GH22" s="275">
        <f>VLOOKUP(C22,MOVI!C:DT,64,0)</f>
        <v>0</v>
      </c>
      <c r="GI22" s="275">
        <f>VLOOKUP(C22,FPT!B:GG,64,0)</f>
        <v>0</v>
      </c>
      <c r="GJ22" t="str">
        <f t="shared" si="65"/>
        <v/>
      </c>
      <c r="GK22" s="275">
        <f>VLOOKUP(C22,MOVI!C:DT,65,0)</f>
        <v>0</v>
      </c>
      <c r="GL22" s="275">
        <f>VLOOKUP(C22,FPT!B:GJ,65,0)</f>
        <v>0</v>
      </c>
      <c r="GM22" t="str">
        <f t="shared" si="66"/>
        <v/>
      </c>
      <c r="GN22" s="275">
        <f>VLOOKUP(C22,MOVI!C:DT,66,0)</f>
        <v>0</v>
      </c>
      <c r="GO22" s="275">
        <f>VLOOKUP(C22,FPT!B:GM,66,0)</f>
        <v>0</v>
      </c>
      <c r="GP22" t="str">
        <f t="shared" si="67"/>
        <v/>
      </c>
      <c r="GQ22" s="275">
        <f>VLOOKUP(C22,MOVI!C:DT,67,0)</f>
        <v>0</v>
      </c>
      <c r="GR22" s="275">
        <f>VLOOKUP(C22,FPT!B:GP,67,0)</f>
        <v>0</v>
      </c>
      <c r="GS22" t="str">
        <f t="shared" si="68"/>
        <v/>
      </c>
      <c r="GT22" s="275">
        <f>VLOOKUP(C22,MOVI!C:DT,68,0)</f>
        <v>0</v>
      </c>
      <c r="GU22" s="275">
        <f>VLOOKUP(C22,FPT!B:GS,68,0)</f>
        <v>0</v>
      </c>
      <c r="GV22" t="str">
        <f t="shared" si="69"/>
        <v/>
      </c>
      <c r="GW22" s="275">
        <f>VLOOKUP(C22,MOVI!C:DT,69,0)</f>
        <v>0</v>
      </c>
      <c r="GX22" s="275">
        <f>VLOOKUP(C22,FPT!B:GV,69,0)</f>
        <v>0</v>
      </c>
      <c r="GY22" t="str">
        <f t="shared" si="70"/>
        <v/>
      </c>
      <c r="GZ22" s="275">
        <f>VLOOKUP(C22,MOVI!C:DT,70,0)</f>
        <v>0</v>
      </c>
      <c r="HA22" s="275">
        <f>VLOOKUP(C22,FPT!B:GY,70,0)</f>
        <v>0</v>
      </c>
      <c r="HB22" t="str">
        <f t="shared" si="71"/>
        <v/>
      </c>
      <c r="HC22" s="275">
        <f>VLOOKUP(C22,MOVI!C:DT,71,0)</f>
        <v>5000000</v>
      </c>
      <c r="HD22" s="275">
        <f>ROUND(VLOOKUP(C22,FPT!B:HB,71,0),0)</f>
        <v>5000000</v>
      </c>
      <c r="HE22" t="str">
        <f t="shared" si="72"/>
        <v/>
      </c>
      <c r="HF22" s="275">
        <f>ROUND(VLOOKUP(C22,MOVI!C:DT,72,0),0)</f>
        <v>0</v>
      </c>
      <c r="HG22" s="275">
        <f>ROUND(VLOOKUP(C22,FPT!B:HE,72,0),0)</f>
        <v>0</v>
      </c>
      <c r="HH22" t="str">
        <f t="shared" si="73"/>
        <v/>
      </c>
      <c r="HI22" s="275">
        <f>VLOOKUP(C22,MOVI!C:DT,73,0)</f>
        <v>0</v>
      </c>
      <c r="HJ22" s="275">
        <f>VLOOKUP(C22,FPT!B:HH,73,0)</f>
        <v>0</v>
      </c>
      <c r="HK22" t="str">
        <f t="shared" si="74"/>
        <v/>
      </c>
      <c r="HL22" s="275">
        <f>VLOOKUP(C22,MOVI!C:DT,74,0)</f>
        <v>0</v>
      </c>
      <c r="HM22" s="275">
        <f>VLOOKUP(C22,FPT!B:HK,74,0)</f>
        <v>0</v>
      </c>
      <c r="HN22" t="str">
        <f t="shared" si="75"/>
        <v/>
      </c>
      <c r="HO22" s="275">
        <f>VLOOKUP(C22,MOVI!C:DT,75,0)</f>
        <v>0</v>
      </c>
      <c r="HP22" s="275">
        <f>VLOOKUP(C22,FPT!B:HN,75,0)</f>
        <v>0</v>
      </c>
      <c r="HQ22" t="str">
        <f t="shared" si="76"/>
        <v/>
      </c>
      <c r="HR22" s="275">
        <f>VLOOKUP(C22,MOVI!C:DT,76,0)</f>
        <v>0</v>
      </c>
      <c r="HS22" s="275">
        <f>VLOOKUP(C22,FPT!B:HQ,76,0)</f>
        <v>0</v>
      </c>
      <c r="HT22" t="str">
        <f t="shared" si="77"/>
        <v/>
      </c>
      <c r="HU22" s="275">
        <f>VLOOKUP(C22,MOVI!C:DT,77,0)</f>
        <v>0</v>
      </c>
      <c r="HV22" s="275">
        <f>VLOOKUP(C22,FPT!B:HT,77,0)</f>
        <v>0</v>
      </c>
      <c r="HW22" t="str">
        <f t="shared" si="78"/>
        <v/>
      </c>
      <c r="HX22" s="274">
        <f>VLOOKUP(C22,MOVI!C:CB,78,0)</f>
        <v>0</v>
      </c>
      <c r="HY22" s="261">
        <f>VLOOKUP(C22,FPT!$B:$CA,78,0)</f>
        <v>0</v>
      </c>
      <c r="HZ22" t="str">
        <f t="shared" si="79"/>
        <v/>
      </c>
      <c r="IA22" s="275">
        <f>VLOOKUP(C22,MOVI!C:CD,79,0)</f>
        <v>0</v>
      </c>
      <c r="IB22" s="275">
        <f>VLOOKUP(C22,FPT!B:HZ,79,0)</f>
        <v>0</v>
      </c>
      <c r="IC22" t="str">
        <f t="shared" si="80"/>
        <v/>
      </c>
      <c r="ID22" s="275">
        <f>VLOOKUP(C22,MOVI!C:CD,80,0)</f>
        <v>0</v>
      </c>
      <c r="IE22" s="275">
        <f>VLOOKUP(C22,FPT!B:IC,80,0)</f>
        <v>0</v>
      </c>
      <c r="IF22" t="str">
        <f t="shared" si="81"/>
        <v/>
      </c>
      <c r="IG22" s="275">
        <f>VLOOKUP(C22,MOVI!C:DT,81,0)</f>
        <v>0</v>
      </c>
      <c r="IH22" s="275">
        <f>VLOOKUP(C22,FPT!B:IF,81,0)</f>
        <v>0</v>
      </c>
      <c r="II22" t="str">
        <f t="shared" si="82"/>
        <v/>
      </c>
      <c r="IJ22" s="275">
        <f>VLOOKUP(C22,MOVI!C:DT,82,0)</f>
        <v>0</v>
      </c>
      <c r="IK22" s="275">
        <f>VLOOKUP(C22,FPT!B:II,82,0)</f>
        <v>0</v>
      </c>
      <c r="IL22" t="str">
        <f t="shared" si="83"/>
        <v/>
      </c>
      <c r="IM22" s="275">
        <f>ROUND(VLOOKUP(C22,MOVI!C:DT,83,0),0)</f>
        <v>0</v>
      </c>
      <c r="IN22" s="275">
        <f>ROUND(VLOOKUP(C22,FPT!B:IL,83,0),0)</f>
        <v>0</v>
      </c>
      <c r="IO22" t="str">
        <f t="shared" si="84"/>
        <v/>
      </c>
      <c r="IP22" s="275">
        <f>VLOOKUP(C22,MOVI!C:DT,84,0)</f>
        <v>5000000</v>
      </c>
      <c r="IQ22" s="275">
        <f>VLOOKUP(C22,FPT!B:IO,84,0)</f>
        <v>5000000</v>
      </c>
      <c r="IR22" t="str">
        <f t="shared" si="85"/>
        <v/>
      </c>
      <c r="IS22" s="275">
        <f>ROUND(VLOOKUP(C22,MOVI!C:DT,85,0),0)</f>
        <v>500000</v>
      </c>
      <c r="IT22" s="275">
        <f>ROUND(VLOOKUP(C22,FPT!B:IR,85,0),0)</f>
        <v>500000</v>
      </c>
      <c r="IU22" t="str">
        <f t="shared" si="86"/>
        <v/>
      </c>
      <c r="IV22" s="275">
        <f>VLOOKUP(C22,MOVI!C:DT,86,0)</f>
        <v>0</v>
      </c>
      <c r="IW22" s="275">
        <f>VLOOKUP(C22,FPT!B:IU,86,0)</f>
        <v>0</v>
      </c>
      <c r="IX22" t="str">
        <f t="shared" si="87"/>
        <v/>
      </c>
      <c r="IY22" s="275">
        <f>ROUND(VLOOKUP(C22,MOVI!C:DT,87,0),0)</f>
        <v>500000</v>
      </c>
      <c r="IZ22" s="275">
        <f>ROUND(VLOOKUP(C22,FPT!B:IX,87,0),0)</f>
        <v>500000</v>
      </c>
      <c r="JA22" t="str">
        <f t="shared" si="88"/>
        <v/>
      </c>
      <c r="JB22" s="275">
        <f>VLOOKUP(C22,MOVI!C:DT,88,0)</f>
        <v>0</v>
      </c>
      <c r="JC22" s="275">
        <f>VLOOKUP(C22,FPT!B:JA,88,0)</f>
        <v>0</v>
      </c>
      <c r="JD22" t="str">
        <f t="shared" si="89"/>
        <v/>
      </c>
      <c r="JE22" s="275">
        <f>VLOOKUP(C22,MOVI!C:DT,89,0)</f>
        <v>0</v>
      </c>
      <c r="JF22" s="275">
        <f>VLOOKUP(C22,FPT!B:JD,89,0)</f>
        <v>0</v>
      </c>
      <c r="JG22" t="str">
        <f t="shared" si="90"/>
        <v/>
      </c>
      <c r="JH22" s="275">
        <f>VLOOKUP(C22,MOVI!C:DT,90,0)</f>
        <v>0</v>
      </c>
      <c r="JI22" s="275">
        <f>VLOOKUP(C22,FPT!B:JG,90,0)</f>
        <v>0</v>
      </c>
      <c r="JJ22" t="str">
        <f t="shared" si="91"/>
        <v/>
      </c>
      <c r="JK22" s="275">
        <f>VLOOKUP(C22,MOVI!C:DT,91,0)</f>
        <v>0</v>
      </c>
      <c r="JL22" s="275">
        <f>VLOOKUP(C22,FPT!B:JJ,91,0)</f>
        <v>0</v>
      </c>
      <c r="JM22" t="str">
        <f t="shared" si="92"/>
        <v/>
      </c>
      <c r="JN22" s="275">
        <f>VLOOKUP(C22,MOVI!C:DT,92,0)</f>
        <v>0</v>
      </c>
      <c r="JO22" s="275">
        <f>VLOOKUP(C22,FPT!B:JM,92,0)</f>
        <v>0</v>
      </c>
      <c r="JP22" t="str">
        <f t="shared" si="93"/>
        <v/>
      </c>
      <c r="JQ22" s="275">
        <f>VLOOKUP(C22,MOVI!C:DT,93,0)</f>
        <v>0</v>
      </c>
      <c r="JR22" s="275">
        <f>VLOOKUP(C22,FPT!B:JP,93,0)</f>
        <v>0</v>
      </c>
      <c r="JS22" t="str">
        <f t="shared" si="94"/>
        <v/>
      </c>
      <c r="JT22" s="275">
        <f>VLOOKUP(C22,MOVI!C:DT,94,0)</f>
        <v>0</v>
      </c>
      <c r="JU22" s="275">
        <f>VLOOKUP(C22,FPT!B:JS,94,0)</f>
        <v>0</v>
      </c>
      <c r="JV22" t="str">
        <f t="shared" si="95"/>
        <v/>
      </c>
      <c r="JW22" s="275">
        <f>VLOOKUP(C22,MOVI!C:DT,95,0)</f>
        <v>4500000</v>
      </c>
      <c r="JX22" s="275">
        <f>VLOOKUP(C22,FPT!B:JV,95,0)</f>
        <v>4500000</v>
      </c>
      <c r="JY22" t="str">
        <f t="shared" si="96"/>
        <v/>
      </c>
      <c r="JZ22" s="275">
        <f>VLOOKUP(C22,MOVI!C:DT,96,0)</f>
        <v>0</v>
      </c>
      <c r="KA22" s="275">
        <f>VLOOKUP(C22,FPT!B:JY,96,0)</f>
        <v>0</v>
      </c>
      <c r="KB22" t="str">
        <f t="shared" si="97"/>
        <v/>
      </c>
      <c r="KC22" s="275">
        <f>VLOOKUP(C22,MOVI!C:DT,97,0)</f>
        <v>4500000</v>
      </c>
      <c r="KD22" s="275">
        <f>VLOOKUP(C22,FPT!B:KB,97,0)</f>
        <v>4500000</v>
      </c>
      <c r="KE22" t="str">
        <f t="shared" si="98"/>
        <v/>
      </c>
      <c r="KF22" s="275">
        <f>VLOOKUP(C22,MOVI!C:DT,98,0)</f>
        <v>0</v>
      </c>
      <c r="KG22" s="275">
        <f>VLOOKUP(C22,FPT!B:KE,98,0)</f>
        <v>0</v>
      </c>
      <c r="KH22" t="str">
        <f t="shared" si="99"/>
        <v/>
      </c>
      <c r="KI22" s="275">
        <f>VLOOKUP(C22,MOVI!C:DT,99,0)</f>
        <v>0</v>
      </c>
      <c r="KJ22" s="275">
        <f>VLOOKUP(C22,FPT!B:KH,99,0)</f>
        <v>0</v>
      </c>
      <c r="KK22" t="str">
        <f t="shared" si="100"/>
        <v/>
      </c>
      <c r="KL22" s="275">
        <f>VLOOKUP(C22,MOVI!C:DT,100,0)</f>
        <v>0</v>
      </c>
      <c r="KM22" s="275">
        <f>VLOOKUP(C22,FPT!B:KK,100,0)</f>
        <v>0</v>
      </c>
      <c r="KN22" t="str">
        <f t="shared" si="101"/>
        <v/>
      </c>
      <c r="KO22" s="275">
        <f>VLOOKUP(C22,MOVI!C:DT,101,0)</f>
        <v>0</v>
      </c>
      <c r="KP22" s="275">
        <f>VLOOKUP(C22,FPT!B:KN,101,0)</f>
        <v>0</v>
      </c>
      <c r="KQ22" t="str">
        <f t="shared" si="102"/>
        <v/>
      </c>
      <c r="KR22" s="275">
        <f>VLOOKUP(C22,MOVI!C:DT,102,0)</f>
        <v>0</v>
      </c>
      <c r="KS22" s="275">
        <f>VLOOKUP(C22,FPT!B:KQ,102,0)</f>
        <v>0</v>
      </c>
      <c r="KT22" t="str">
        <f t="shared" si="103"/>
        <v/>
      </c>
      <c r="KU22" s="275">
        <f>VLOOKUP(C22,MOVI!C:DT,103,0)</f>
        <v>0</v>
      </c>
      <c r="KV22" s="275">
        <f>VLOOKUP(C22,FPT!B:KT,103,0)</f>
        <v>0</v>
      </c>
      <c r="KW22" t="str">
        <f t="shared" si="104"/>
        <v/>
      </c>
      <c r="KX22" s="275">
        <f>VLOOKUP(C22,MOVI!C:DT,104,0)</f>
        <v>0</v>
      </c>
      <c r="KY22" s="275">
        <f>VLOOKUP(C22,FPT!B:KW,104,0)</f>
        <v>0</v>
      </c>
      <c r="KZ22" t="str">
        <f t="shared" si="105"/>
        <v/>
      </c>
      <c r="LA22" s="275">
        <f>VLOOKUP(C22,MOVI!C:DT,105,0)</f>
        <v>0</v>
      </c>
      <c r="LB22" s="275">
        <f>VLOOKUP(C22,FPT!B:KZ,105,0)</f>
        <v>0</v>
      </c>
      <c r="LC22" t="str">
        <f t="shared" si="106"/>
        <v/>
      </c>
      <c r="LD22" s="275">
        <f>VLOOKUP(C22,MOVI!C:DT,106,0)</f>
        <v>5000000</v>
      </c>
      <c r="LE22" s="275">
        <f>VLOOKUP(C22,FPT!B:LC,106,0)</f>
        <v>5000000</v>
      </c>
      <c r="LF22" t="str">
        <f t="shared" si="107"/>
        <v/>
      </c>
      <c r="LG22" s="273">
        <f>VLOOKUP(C22,MOVI!C:DT,107,0)</f>
        <v>0</v>
      </c>
      <c r="LH22" s="273">
        <f>VLOOKUP(C22,FPT!B:LF,107,0)</f>
        <v>0</v>
      </c>
      <c r="LI22" t="str">
        <f t="shared" si="108"/>
        <v/>
      </c>
      <c r="LJ22" t="str">
        <f>VLOOKUP(C22,MOVI!C:DV,108,0)</f>
        <v>Việt PhúNorthFinance</v>
      </c>
      <c r="LK22" s="252" t="str">
        <f>VLOOKUP(C22,FPT!B:LI,108,0)</f>
        <v>Việt PhúNorthFinance</v>
      </c>
      <c r="LL22" t="str">
        <f t="shared" si="109"/>
        <v/>
      </c>
      <c r="LM22" s="275">
        <f>ROUND(VLOOKUP(C22,MOVI!C:DV,109,0),0)</f>
        <v>416667</v>
      </c>
      <c r="LN22" s="275">
        <f>ROUND(VLOOKUP(C22,FPT!B:LL,109,0),0)</f>
        <v>416667</v>
      </c>
      <c r="LO22" t="str">
        <f t="shared" si="110"/>
        <v/>
      </c>
      <c r="LP22" t="str">
        <f>VLOOKUP(C22,MOVI!C:DV,110,0)</f>
        <v>HNI</v>
      </c>
      <c r="LQ22" s="247" t="str">
        <f>VLOOKUP(C22,FPT!B:LO,110,0)</f>
        <v>HNI</v>
      </c>
      <c r="LR22" t="str">
        <f t="shared" si="111"/>
        <v/>
      </c>
      <c r="LS22">
        <f>MOVI!DI17</f>
        <v>22</v>
      </c>
      <c r="LV22">
        <f>MOVI!DJ17</f>
        <v>0</v>
      </c>
      <c r="LW22">
        <f>MOVI!DK17</f>
        <v>0</v>
      </c>
      <c r="LX22">
        <f>MOVI!DL17</f>
        <v>0</v>
      </c>
      <c r="LY22">
        <f>MOVI!DM17</f>
        <v>0</v>
      </c>
      <c r="LZ22">
        <f>MOVI!DN17</f>
        <v>0</v>
      </c>
      <c r="MA22">
        <f>MOVI!DO17</f>
        <v>0</v>
      </c>
      <c r="MB22" t="str">
        <f>MOVI!DP17</f>
        <v/>
      </c>
      <c r="MC22">
        <f>MOVI!DQ17</f>
        <v>0</v>
      </c>
      <c r="MD22">
        <f>MOVI!DR17</f>
        <v>0</v>
      </c>
      <c r="ME22" t="str">
        <f>VLOOKUP(C22,MOVI!C:DV,121,0)</f>
        <v/>
      </c>
      <c r="MF22" s="252"/>
      <c r="MG22" t="str">
        <f t="shared" si="112"/>
        <v/>
      </c>
      <c r="MH22" t="str">
        <f>VLOOKUP(C22,MOVI!C:DT,122,0)</f>
        <v>Việt PhúNorth</v>
      </c>
      <c r="MI22" s="252" t="str">
        <f>VLOOKUP(C22,FPT!B:DS,112,0)</f>
        <v>Việt PhúNorth</v>
      </c>
      <c r="MJ22" t="str">
        <f t="shared" si="113"/>
        <v/>
      </c>
    </row>
    <row r="23" spans="1:348" x14ac:dyDescent="0.25">
      <c r="A23">
        <v>15</v>
      </c>
      <c r="B23" s="48">
        <v>6109</v>
      </c>
      <c r="C23" s="271" t="s">
        <v>793</v>
      </c>
      <c r="D23" t="str">
        <f>VLOOKUP(C23,MOVI!C:D,2,0)</f>
        <v>Lê Thị Kiều Diễm</v>
      </c>
      <c r="E23" t="str">
        <f>VLOOKUP(C23,FPT!B:C,2,0)</f>
        <v>Lê Thị Kiều Diễm</v>
      </c>
      <c r="F23" t="str">
        <f t="shared" si="4"/>
        <v/>
      </c>
      <c r="G23" t="str">
        <f>VLOOKUP(C23,MOVI!C:E,3,0)</f>
        <v>Finance</v>
      </c>
      <c r="H23" t="str">
        <f>VLOOKUP(C23,FPT!B:F,3,0)</f>
        <v>Finance</v>
      </c>
      <c r="I23" t="str">
        <f t="shared" si="5"/>
        <v/>
      </c>
      <c r="J23" t="str">
        <f>VLOOKUP(C23,MOVI!C:H,4,0)</f>
        <v>Facilities &amp; Workplace support</v>
      </c>
      <c r="K23" t="str">
        <f>VLOOKUP(C23,FPT!B:I,4,0)</f>
        <v>Facilities &amp; Workplace support</v>
      </c>
      <c r="L23" t="str">
        <f t="shared" si="6"/>
        <v/>
      </c>
      <c r="M23" t="str">
        <f>VLOOKUP(C23,MOVI!C:DT,5,0)</f>
        <v>Associate</v>
      </c>
      <c r="N23" t="str">
        <f>VLOOKUP(C23,FPT!B:L,5,0)</f>
        <v>Associate</v>
      </c>
      <c r="O23" t="str">
        <f t="shared" si="7"/>
        <v/>
      </c>
      <c r="P23" t="str">
        <f>VLOOKUP(C23,MOVI!C:DT,6,0)</f>
        <v>Work Place Procurement Officer</v>
      </c>
      <c r="Q23" t="str">
        <f>VLOOKUP(C23,FPT!B:O,6,0)</f>
        <v>Work Place Procurement Officer</v>
      </c>
      <c r="R23" t="str">
        <f t="shared" si="8"/>
        <v/>
      </c>
      <c r="S23" t="str">
        <f>VLOOKUP(C23,MOVI!C:DT,7,0)</f>
        <v>South</v>
      </c>
      <c r="T23" t="str">
        <f>VLOOKUP(C23,FPT!B:R,7,0)</f>
        <v>South</v>
      </c>
      <c r="U23" t="str">
        <f t="shared" si="9"/>
        <v/>
      </c>
      <c r="V23" t="str">
        <f>VLOOKUP(C23,MOVI!C:DT,8,0)</f>
        <v>Việt Phú</v>
      </c>
      <c r="W23" t="str">
        <f>VLOOKUP(C23,FPT!B:U,8,0)</f>
        <v>Việt Phú</v>
      </c>
      <c r="X23" t="str">
        <f t="shared" si="10"/>
        <v/>
      </c>
      <c r="Y23" t="str">
        <f>VLOOKUP(C23,MOVI!C:DT,9,0)</f>
        <v>Full-time</v>
      </c>
      <c r="Z23" t="str">
        <f>VLOOKUP(C23,FPT!B:X,9,0)</f>
        <v>Full-time</v>
      </c>
      <c r="AA23" t="str">
        <f t="shared" si="11"/>
        <v/>
      </c>
      <c r="AB23" t="str">
        <f>VLOOKUP(C23,MOVI!C:DT,10,0)</f>
        <v>Permanent</v>
      </c>
      <c r="AC23" t="str">
        <f>VLOOKUP(C23,FPT!B:AA,10,0)</f>
        <v>Permanent</v>
      </c>
      <c r="AD23" t="str">
        <f t="shared" si="12"/>
        <v/>
      </c>
      <c r="AE23" s="247">
        <f>VLOOKUP(C23,MOVI!C:DT,11,0)</f>
        <v>44300</v>
      </c>
      <c r="AF23" s="247">
        <f>VLOOKUP(C23,FPT!B:AD,11,0)</f>
        <v>44300</v>
      </c>
      <c r="AG23" t="str">
        <f t="shared" si="13"/>
        <v/>
      </c>
      <c r="AH23" s="260" t="str">
        <f>VLOOKUP(C23,MOVI!C:DT,12,0)</f>
        <v/>
      </c>
      <c r="AI23" s="260"/>
      <c r="AJ23" t="str">
        <f t="shared" si="115"/>
        <v/>
      </c>
      <c r="AK23">
        <f>VLOOKUP(C23,MOVI!C:DT,13,0)</f>
        <v>0</v>
      </c>
      <c r="AL23" s="247">
        <f>VLOOKUP(C23,FPT!B:AJ,13,0)</f>
        <v>0</v>
      </c>
      <c r="AM23" t="str">
        <f t="shared" si="114"/>
        <v/>
      </c>
      <c r="AN23" s="247">
        <f>VLOOKUP(C23,MOVI!C:DT,14,0)</f>
        <v>0</v>
      </c>
      <c r="AO23" s="247">
        <f>VLOOKUP(C23,FPT!B:AM,14,0)</f>
        <v>0</v>
      </c>
      <c r="AP23" t="str">
        <f t="shared" si="15"/>
        <v/>
      </c>
      <c r="AQ23" t="str">
        <f>VLOOKUP(C23,MOVI!C:DT,15,0)</f>
        <v>LC</v>
      </c>
      <c r="AR23" s="247" t="str">
        <f>VLOOKUP(C23,FPT!B:AP,15,0)</f>
        <v>LC</v>
      </c>
      <c r="AS23" t="str">
        <f t="shared" si="16"/>
        <v/>
      </c>
      <c r="AT23" s="282" t="str">
        <f>VLOOKUP(C23,MOVI!C:DT,16,0)</f>
        <v>LTTP</v>
      </c>
      <c r="AU23" s="247" t="str">
        <f>VLOOKUP(C23,FPT!B:AS,16,0)</f>
        <v>LTTP</v>
      </c>
      <c r="AV23" t="str">
        <f t="shared" si="17"/>
        <v/>
      </c>
      <c r="AW23" t="str">
        <f>VLOOKUP(C23,MOVI!C:DT,17,0)</f>
        <v>L</v>
      </c>
      <c r="AX23" s="247" t="str">
        <f>VLOOKUP(C23,FPT!B:AV,17,0)</f>
        <v>L</v>
      </c>
      <c r="AY23" t="str">
        <f t="shared" si="18"/>
        <v/>
      </c>
      <c r="AZ23">
        <f>VLOOKUP(C23,MOVI!C:DT,18,0)</f>
        <v>0</v>
      </c>
      <c r="BA23" s="247">
        <f>VLOOKUP(C23,FPT!B:AY,18,0)</f>
        <v>0</v>
      </c>
      <c r="BB23" t="str">
        <f t="shared" si="19"/>
        <v/>
      </c>
      <c r="BC23" s="275">
        <f>VLOOKUP(C23,MOVI!C:DT,19,0)</f>
        <v>5000000</v>
      </c>
      <c r="BD23" s="275">
        <f>VLOOKUP(C23,FPT!B:BB,19,0)</f>
        <v>5000000</v>
      </c>
      <c r="BE23" t="str">
        <f t="shared" si="20"/>
        <v/>
      </c>
      <c r="BF23">
        <f>VLOOKUP(C23,MOVI!C:DT,20,0)</f>
        <v>0</v>
      </c>
      <c r="BG23" s="252">
        <f>VLOOKUP(C23,FPT!B:BE,20,0)</f>
        <v>0</v>
      </c>
      <c r="BH23" t="str">
        <f t="shared" si="21"/>
        <v/>
      </c>
      <c r="BI23" s="275">
        <f>VLOOKUP(C23,MOVI!C:DT,21,0)</f>
        <v>5000000</v>
      </c>
      <c r="BJ23" s="275">
        <f>VLOOKUP(C23,FPT!B:BH,21,0)</f>
        <v>5000000</v>
      </c>
      <c r="BK23" t="str">
        <f t="shared" si="22"/>
        <v/>
      </c>
      <c r="BL23" s="275">
        <f>VLOOKUP(C23,MOVI!C:DT,22,0)</f>
        <v>0</v>
      </c>
      <c r="BM23" s="275">
        <f>VLOOKUP(C23,FPT!B:BK,22,0)</f>
        <v>0</v>
      </c>
      <c r="BN23" t="str">
        <f t="shared" si="23"/>
        <v/>
      </c>
      <c r="BO23" s="275">
        <f>VLOOKUP(C23,MOVI!C:DT,23,0)</f>
        <v>0</v>
      </c>
      <c r="BP23" s="275">
        <f>VLOOKUP(C23,FPT!B:BN,23,0)</f>
        <v>0</v>
      </c>
      <c r="BQ23" t="str">
        <f t="shared" si="24"/>
        <v/>
      </c>
      <c r="BR23" s="275">
        <f>VLOOKUP(C23,MOVI!C:DT,24,0)</f>
        <v>0</v>
      </c>
      <c r="BS23" s="275">
        <f>VLOOKUP(C23,FPT!B:BQ,24,0)</f>
        <v>0</v>
      </c>
      <c r="BT23" t="str">
        <f t="shared" si="25"/>
        <v/>
      </c>
      <c r="BU23" s="275">
        <f>VLOOKUP(C23,MOVI!C:DT,25,0)</f>
        <v>0</v>
      </c>
      <c r="BV23" s="275">
        <f>VLOOKUP(C23,FPT!B:BT,25,0)</f>
        <v>0</v>
      </c>
      <c r="BW23" t="str">
        <f t="shared" si="26"/>
        <v/>
      </c>
      <c r="BX23" s="275">
        <f>VLOOKUP(C23,MOVI!C:DT,26,0)</f>
        <v>0</v>
      </c>
      <c r="BY23" s="275">
        <f>VLOOKUP(C23,FPT!B:BW,26,0)</f>
        <v>0</v>
      </c>
      <c r="BZ23" t="str">
        <f t="shared" si="27"/>
        <v/>
      </c>
      <c r="CA23" s="275">
        <f>VLOOKUP(C23,MOVI!C:DT,27,0)</f>
        <v>0</v>
      </c>
      <c r="CB23" s="275">
        <f>VLOOKUP(C23,FPT!B:BZ,27,0)</f>
        <v>0</v>
      </c>
      <c r="CC23" t="str">
        <f t="shared" si="28"/>
        <v/>
      </c>
      <c r="CD23" s="275">
        <f>VLOOKUP(C23,MOVI!C:DT,28,0)</f>
        <v>0</v>
      </c>
      <c r="CE23" s="275">
        <f>VLOOKUP(C23,FPT!B:CC,28,0)</f>
        <v>0</v>
      </c>
      <c r="CF23" t="str">
        <f t="shared" si="29"/>
        <v/>
      </c>
      <c r="CG23" t="str">
        <f>VLOOKUP(C23,MOVI!C:DT,29,0)</f>
        <v>TB, CN</v>
      </c>
      <c r="CH23" s="252" t="str">
        <f>VLOOKUP(C23,FPT!B:CF,29,0)</f>
        <v>TB, CN</v>
      </c>
      <c r="CI23" t="str">
        <f t="shared" si="30"/>
        <v/>
      </c>
      <c r="CJ23">
        <f>VLOOKUP(C23,MOVI!C:DT,30,0)</f>
        <v>21</v>
      </c>
      <c r="CK23" s="252">
        <f>VLOOKUP(C23,FPT!B:CI,30,0)</f>
        <v>21</v>
      </c>
      <c r="CL23" t="str">
        <f t="shared" si="31"/>
        <v/>
      </c>
      <c r="CM23">
        <f>VLOOKUP(C23,MOVI!C:DT,31,0)</f>
        <v>17.5</v>
      </c>
      <c r="CN23" s="252">
        <f>VLOOKUP(C23,FPT!B:CL,31,0)</f>
        <v>17.5</v>
      </c>
      <c r="CO23" t="str">
        <f t="shared" si="32"/>
        <v/>
      </c>
      <c r="CP23" s="275">
        <f>VLOOKUP(C23,MOVI!C:DT,32,0)</f>
        <v>3.5</v>
      </c>
      <c r="CQ23" s="275">
        <f>VLOOKUP(C23,FPT!B:CO,32,0)</f>
        <v>3.5</v>
      </c>
      <c r="CR23" t="str">
        <f t="shared" si="33"/>
        <v/>
      </c>
      <c r="CS23" s="275">
        <f>VLOOKUP(C23,MOVI!C:DT,33,0)</f>
        <v>0</v>
      </c>
      <c r="CT23" s="275">
        <f>VLOOKUP(C23,FPT!B:CR,33,0)</f>
        <v>0</v>
      </c>
      <c r="CU23" t="str">
        <f t="shared" si="34"/>
        <v/>
      </c>
      <c r="CV23" s="275">
        <f>VLOOKUP(C23,MOVI!C:DT,34,0)</f>
        <v>0</v>
      </c>
      <c r="CW23" s="275">
        <f>VLOOKUP(C23,FPT!B:CU,34,0)</f>
        <v>0</v>
      </c>
      <c r="CX23" t="str">
        <f t="shared" si="35"/>
        <v/>
      </c>
      <c r="CY23" s="275">
        <f>VLOOKUP(C23,MOVI!C:DT,35,0)</f>
        <v>21</v>
      </c>
      <c r="CZ23" s="275">
        <f>VLOOKUP(C23,FPT!B:CX,35,0)</f>
        <v>21</v>
      </c>
      <c r="DA23" t="str">
        <f t="shared" si="36"/>
        <v/>
      </c>
      <c r="DB23" s="275">
        <f>VLOOKUP(C23,MOVI!C:DT,36,0)</f>
        <v>0</v>
      </c>
      <c r="DC23" s="275">
        <f>VLOOKUP(C23,FPT!B:DA,36,0)</f>
        <v>0</v>
      </c>
      <c r="DD23" t="str">
        <f t="shared" si="37"/>
        <v/>
      </c>
      <c r="DE23" s="275">
        <f>VLOOKUP(C23,MOVI!C:DT,37,0)</f>
        <v>0</v>
      </c>
      <c r="DF23" s="275">
        <f>VLOOKUP(C23,FPT!B:DD,37,0)</f>
        <v>0</v>
      </c>
      <c r="DG23" t="str">
        <f t="shared" si="38"/>
        <v/>
      </c>
      <c r="DH23" s="275">
        <f>VLOOKUP(C23,MOVI!C:DT,38,0)</f>
        <v>0</v>
      </c>
      <c r="DI23" s="275">
        <f>VLOOKUP(C23,FPT!B:DG,38,0)</f>
        <v>0</v>
      </c>
      <c r="DJ23" t="str">
        <f t="shared" si="39"/>
        <v/>
      </c>
      <c r="DK23" s="275">
        <f>VLOOKUP(C23,MOVI!C:DT,39,0)</f>
        <v>0</v>
      </c>
      <c r="DL23" s="275">
        <f>VLOOKUP(C23,FPT!B:DJ,39,0)</f>
        <v>0</v>
      </c>
      <c r="DM23" t="str">
        <f t="shared" si="40"/>
        <v/>
      </c>
      <c r="DN23" s="275">
        <f>VLOOKUP(C23,MOVI!C:DT,40,0)</f>
        <v>0</v>
      </c>
      <c r="DO23" s="275">
        <f>VLOOKUP(C23,FPT!B:DM,40,0)</f>
        <v>0</v>
      </c>
      <c r="DP23" t="str">
        <f t="shared" si="41"/>
        <v/>
      </c>
      <c r="DQ23" s="275">
        <f>VLOOKUP(C23,MOVI!C:DT,41,0)</f>
        <v>0</v>
      </c>
      <c r="DR23" s="275">
        <f>VLOOKUP(C23,FPT!B:DP,41,0)</f>
        <v>0</v>
      </c>
      <c r="DS23" t="str">
        <f t="shared" si="42"/>
        <v/>
      </c>
      <c r="DT23" s="275">
        <f>VLOOKUP(C23,MOVI!C:DT,42,0)</f>
        <v>5000000</v>
      </c>
      <c r="DU23" s="275">
        <f>ROUND(VLOOKUP(C23,FPT!B:DS,42,0),0)</f>
        <v>5000000</v>
      </c>
      <c r="DV23" t="str">
        <f t="shared" si="43"/>
        <v/>
      </c>
      <c r="DW23" s="275">
        <f>VLOOKUP(C23,MOVI!C:DT,43,0)</f>
        <v>0</v>
      </c>
      <c r="DX23" s="275">
        <f>VLOOKUP(C23,FPT!B:DV,43,0)</f>
        <v>0</v>
      </c>
      <c r="DY23" t="str">
        <f t="shared" si="44"/>
        <v/>
      </c>
      <c r="DZ23" s="275">
        <f>VLOOKUP(C23,MOVI!C:DT,44,0)</f>
        <v>0</v>
      </c>
      <c r="EA23" s="275">
        <f>VLOOKUP(C23,FPT!B:DY,44,0)</f>
        <v>0</v>
      </c>
      <c r="EB23" t="str">
        <f t="shared" si="45"/>
        <v/>
      </c>
      <c r="EC23" s="275">
        <f>VLOOKUP(C23,MOVI!C:DT,45,0)</f>
        <v>5000000</v>
      </c>
      <c r="ED23" s="275">
        <f>ROUND(VLOOKUP(C23,FPT!B:EB,45,0),0)</f>
        <v>5000000</v>
      </c>
      <c r="EE23" t="str">
        <f t="shared" si="46"/>
        <v/>
      </c>
      <c r="EF23" s="275">
        <f>VLOOKUP(C23,MOVI!C:DT,46,0)</f>
        <v>0</v>
      </c>
      <c r="EG23" s="275">
        <f>VLOOKUP(C23,FPT!B:EE,46,0)</f>
        <v>0</v>
      </c>
      <c r="EH23" t="str">
        <f t="shared" si="47"/>
        <v/>
      </c>
      <c r="EI23" s="275">
        <f>VLOOKUP(C23,MOVI!C:DT,47,0)</f>
        <v>0</v>
      </c>
      <c r="EJ23" s="275">
        <f>VLOOKUP(C23,FPT!B:EH,47,0)</f>
        <v>0</v>
      </c>
      <c r="EK23" t="str">
        <f t="shared" si="48"/>
        <v/>
      </c>
      <c r="EL23" s="275">
        <f>VLOOKUP(C23,MOVI!C:DT,48,0)</f>
        <v>0</v>
      </c>
      <c r="EM23" s="275">
        <f>VLOOKUP(C23,FPT!B:EK,48,0)</f>
        <v>0</v>
      </c>
      <c r="EN23" t="str">
        <f t="shared" si="49"/>
        <v/>
      </c>
      <c r="EO23" s="275">
        <f>VLOOKUP(C23,MOVI!C:DT,49,0)</f>
        <v>0</v>
      </c>
      <c r="EP23" s="275">
        <f>VLOOKUP(C23,FPT!B:EN,49,0)</f>
        <v>0</v>
      </c>
      <c r="EQ23" t="str">
        <f t="shared" si="50"/>
        <v/>
      </c>
      <c r="ER23" s="275">
        <f>VLOOKUP(C23,MOVI!C:DT,50,0)</f>
        <v>0</v>
      </c>
      <c r="ES23" s="275">
        <f>VLOOKUP(C23,FPT!B:EQ,50,0)</f>
        <v>0</v>
      </c>
      <c r="ET23" t="str">
        <f t="shared" si="51"/>
        <v/>
      </c>
      <c r="EU23" s="275">
        <f>VLOOKUP(C23,MOVI!C:DT,51,0)</f>
        <v>0</v>
      </c>
      <c r="EV23" s="275">
        <f>VLOOKUP(C23,FPT!B:ET,51,0)</f>
        <v>0</v>
      </c>
      <c r="EW23" t="str">
        <f t="shared" si="52"/>
        <v/>
      </c>
      <c r="EX23" s="275">
        <f>VLOOKUP(C23,MOVI!C:DT,52,0)</f>
        <v>0</v>
      </c>
      <c r="EY23" s="275">
        <f>VLOOKUP(C23,FPT!B:EW,52,0)</f>
        <v>0</v>
      </c>
      <c r="EZ23" t="str">
        <f t="shared" si="53"/>
        <v/>
      </c>
      <c r="FA23" s="275">
        <f>VLOOKUP(C23,MOVI!C:DT,53,0)</f>
        <v>0</v>
      </c>
      <c r="FB23" s="275">
        <f>VLOOKUP(C23,FPT!B:EZ,53,0)</f>
        <v>0</v>
      </c>
      <c r="FC23" t="str">
        <f t="shared" si="54"/>
        <v/>
      </c>
      <c r="FD23" s="275">
        <f>VLOOKUP(C23,MOVI!C:DT,54,0)</f>
        <v>0</v>
      </c>
      <c r="FE23" s="275">
        <f>VLOOKUP(C23,FPT!B:FC,54,0)</f>
        <v>0</v>
      </c>
      <c r="FF23" t="str">
        <f t="shared" si="55"/>
        <v/>
      </c>
      <c r="FG23" s="275">
        <f>VLOOKUP(C23,MOVI!C:DT,55,0)</f>
        <v>0</v>
      </c>
      <c r="FH23" s="275">
        <f>VLOOKUP(C23,FPT!B:FF,55,0)</f>
        <v>0</v>
      </c>
      <c r="FI23" t="str">
        <f t="shared" si="56"/>
        <v/>
      </c>
      <c r="FJ23" s="275">
        <f>VLOOKUP(C23,MOVI!C:DT,56,0)</f>
        <v>0</v>
      </c>
      <c r="FK23" s="275">
        <f>VLOOKUP(C23,FPT!B:FI,56,0)</f>
        <v>0</v>
      </c>
      <c r="FL23" t="str">
        <f t="shared" si="57"/>
        <v/>
      </c>
      <c r="FM23" s="275">
        <f>VLOOKUP(C23,MOVI!C:DT,57,0)</f>
        <v>0</v>
      </c>
      <c r="FN23" s="275">
        <f>VLOOKUP(C23,FPT!B:FL,57,0)</f>
        <v>0</v>
      </c>
      <c r="FO23" t="str">
        <f t="shared" si="58"/>
        <v/>
      </c>
      <c r="FP23" s="275">
        <f>VLOOKUP(C23,MOVI!C:DT,58,0)</f>
        <v>0</v>
      </c>
      <c r="FQ23" s="275">
        <f>VLOOKUP(C23,FPT!B:FO,58,0)</f>
        <v>0</v>
      </c>
      <c r="FR23" t="str">
        <f t="shared" si="59"/>
        <v/>
      </c>
      <c r="FS23" s="275">
        <f>VLOOKUP(C23,MOVI!C:DT,59,0)</f>
        <v>0</v>
      </c>
      <c r="FT23" s="275">
        <f>VLOOKUP(C23,FPT!B:FR,59,0)</f>
        <v>0</v>
      </c>
      <c r="FU23" t="str">
        <f t="shared" si="60"/>
        <v/>
      </c>
      <c r="FV23" s="275">
        <f>VLOOKUP(C23,MOVI!C:DT,60,0)</f>
        <v>0</v>
      </c>
      <c r="FW23" s="275">
        <f>VLOOKUP(C23,FPT!B:FU,60,0)</f>
        <v>0</v>
      </c>
      <c r="FX23" t="str">
        <f t="shared" si="61"/>
        <v/>
      </c>
      <c r="FY23" s="275">
        <f>VLOOKUP(C23,MOVI!C:DT,61,0)</f>
        <v>0</v>
      </c>
      <c r="FZ23" s="275">
        <f>VLOOKUP(C23,FPT!B:FX,61,0)</f>
        <v>0</v>
      </c>
      <c r="GA23" t="str">
        <f t="shared" si="62"/>
        <v/>
      </c>
      <c r="GB23" s="275">
        <f>VLOOKUP(C23,MOVI!C:DT,62,0)</f>
        <v>0</v>
      </c>
      <c r="GC23" s="275">
        <f>VLOOKUP(C23,FPT!B:GA,62,0)</f>
        <v>0</v>
      </c>
      <c r="GD23" t="str">
        <f t="shared" si="63"/>
        <v/>
      </c>
      <c r="GE23" s="275">
        <f>VLOOKUP(C23,MOVI!C:DT,63,0)</f>
        <v>0</v>
      </c>
      <c r="GF23" s="275">
        <f>VLOOKUP(C23,FPT!B:GD,63,0)</f>
        <v>0</v>
      </c>
      <c r="GG23" t="str">
        <f t="shared" si="64"/>
        <v/>
      </c>
      <c r="GH23" s="275">
        <f>VLOOKUP(C23,MOVI!C:DT,64,0)</f>
        <v>0</v>
      </c>
      <c r="GI23" s="275">
        <f>VLOOKUP(C23,FPT!B:GG,64,0)</f>
        <v>0</v>
      </c>
      <c r="GJ23" t="str">
        <f t="shared" si="65"/>
        <v/>
      </c>
      <c r="GK23" s="275">
        <f>VLOOKUP(C23,MOVI!C:DT,65,0)</f>
        <v>0</v>
      </c>
      <c r="GL23" s="275">
        <f>VLOOKUP(C23,FPT!B:GJ,65,0)</f>
        <v>0</v>
      </c>
      <c r="GM23" t="str">
        <f t="shared" si="66"/>
        <v/>
      </c>
      <c r="GN23" s="275">
        <f>VLOOKUP(C23,MOVI!C:DT,66,0)</f>
        <v>0</v>
      </c>
      <c r="GO23" s="275">
        <f>VLOOKUP(C23,FPT!B:GM,66,0)</f>
        <v>0</v>
      </c>
      <c r="GP23" t="str">
        <f t="shared" si="67"/>
        <v/>
      </c>
      <c r="GQ23" s="275">
        <f>VLOOKUP(C23,MOVI!C:DT,67,0)</f>
        <v>0</v>
      </c>
      <c r="GR23" s="275">
        <f>VLOOKUP(C23,FPT!B:GP,67,0)</f>
        <v>0</v>
      </c>
      <c r="GS23" t="str">
        <f t="shared" si="68"/>
        <v/>
      </c>
      <c r="GT23" s="275">
        <f>VLOOKUP(C23,MOVI!C:DT,68,0)</f>
        <v>0</v>
      </c>
      <c r="GU23" s="275">
        <f>VLOOKUP(C23,FPT!B:GS,68,0)</f>
        <v>0</v>
      </c>
      <c r="GV23" t="str">
        <f t="shared" si="69"/>
        <v/>
      </c>
      <c r="GW23" s="275">
        <f>VLOOKUP(C23,MOVI!C:DT,69,0)</f>
        <v>0</v>
      </c>
      <c r="GX23" s="275">
        <f>VLOOKUP(C23,FPT!B:GV,69,0)</f>
        <v>0</v>
      </c>
      <c r="GY23" t="str">
        <f t="shared" si="70"/>
        <v/>
      </c>
      <c r="GZ23" s="275">
        <f>VLOOKUP(C23,MOVI!C:DT,70,0)</f>
        <v>0</v>
      </c>
      <c r="HA23" s="275">
        <f>VLOOKUP(C23,FPT!B:GY,70,0)</f>
        <v>0</v>
      </c>
      <c r="HB23" t="str">
        <f t="shared" si="71"/>
        <v/>
      </c>
      <c r="HC23" s="275">
        <f>VLOOKUP(C23,MOVI!C:DT,71,0)</f>
        <v>5000000</v>
      </c>
      <c r="HD23" s="275">
        <f>ROUND(VLOOKUP(C23,FPT!B:HB,71,0),0)</f>
        <v>5000000</v>
      </c>
      <c r="HE23" t="str">
        <f t="shared" si="72"/>
        <v/>
      </c>
      <c r="HF23" s="275">
        <f>ROUND(VLOOKUP(C23,MOVI!C:DT,72,0),0)</f>
        <v>0</v>
      </c>
      <c r="HG23" s="275">
        <f>ROUND(VLOOKUP(C23,FPT!B:HE,72,0),0)</f>
        <v>0</v>
      </c>
      <c r="HH23" t="str">
        <f t="shared" si="73"/>
        <v/>
      </c>
      <c r="HI23" s="275">
        <f>VLOOKUP(C23,MOVI!C:DT,73,0)</f>
        <v>0</v>
      </c>
      <c r="HJ23" s="275">
        <f>VLOOKUP(C23,FPT!B:HH,73,0)</f>
        <v>0</v>
      </c>
      <c r="HK23" t="str">
        <f t="shared" si="74"/>
        <v/>
      </c>
      <c r="HL23" s="275">
        <f>VLOOKUP(C23,MOVI!C:DT,74,0)</f>
        <v>0</v>
      </c>
      <c r="HM23" s="275">
        <f>VLOOKUP(C23,FPT!B:HK,74,0)</f>
        <v>0</v>
      </c>
      <c r="HN23" t="str">
        <f t="shared" si="75"/>
        <v/>
      </c>
      <c r="HO23" s="275">
        <f>VLOOKUP(C23,MOVI!C:DT,75,0)</f>
        <v>11000000</v>
      </c>
      <c r="HP23" s="275">
        <f>VLOOKUP(C23,FPT!B:HN,75,0)</f>
        <v>11000000</v>
      </c>
      <c r="HQ23" t="str">
        <f t="shared" si="76"/>
        <v/>
      </c>
      <c r="HR23" s="275">
        <f>VLOOKUP(C23,MOVI!C:DT,76,0)</f>
        <v>0</v>
      </c>
      <c r="HS23" s="275">
        <f>VLOOKUP(C23,FPT!B:HQ,76,0)</f>
        <v>0</v>
      </c>
      <c r="HT23" t="str">
        <f t="shared" si="77"/>
        <v/>
      </c>
      <c r="HU23" s="275">
        <f>VLOOKUP(C23,MOVI!C:DT,77,0)</f>
        <v>0</v>
      </c>
      <c r="HV23" s="275">
        <f>VLOOKUP(C23,FPT!B:HT,77,0)</f>
        <v>0</v>
      </c>
      <c r="HW23" t="str">
        <f t="shared" si="78"/>
        <v/>
      </c>
      <c r="HX23" s="274">
        <f>VLOOKUP(C23,MOVI!C:CB,78,0)</f>
        <v>400000</v>
      </c>
      <c r="HY23" s="261">
        <f>VLOOKUP(C23,FPT!$B:$CA,78,0)</f>
        <v>400000</v>
      </c>
      <c r="HZ23" t="str">
        <f t="shared" si="79"/>
        <v/>
      </c>
      <c r="IA23" s="275">
        <f>VLOOKUP(C23,MOVI!C:CD,79,0)</f>
        <v>50000</v>
      </c>
      <c r="IB23" s="275">
        <f>VLOOKUP(C23,FPT!B:HZ,79,0)</f>
        <v>50000</v>
      </c>
      <c r="IC23" t="str">
        <f t="shared" si="80"/>
        <v/>
      </c>
      <c r="ID23" s="275">
        <f>VLOOKUP(C23,MOVI!C:CD,80,0)</f>
        <v>75000</v>
      </c>
      <c r="IE23" s="275">
        <f>VLOOKUP(C23,FPT!B:IC,80,0)</f>
        <v>75000</v>
      </c>
      <c r="IF23" t="str">
        <f t="shared" si="81"/>
        <v/>
      </c>
      <c r="IG23" s="275">
        <f>VLOOKUP(C23,MOVI!C:DT,81,0)</f>
        <v>0</v>
      </c>
      <c r="IH23" s="275">
        <f>VLOOKUP(C23,FPT!B:IF,81,0)</f>
        <v>0</v>
      </c>
      <c r="II23" t="str">
        <f t="shared" si="82"/>
        <v/>
      </c>
      <c r="IJ23" s="275">
        <f>VLOOKUP(C23,MOVI!C:DT,82,0)</f>
        <v>525000</v>
      </c>
      <c r="IK23" s="275">
        <f>VLOOKUP(C23,FPT!B:II,82,0)</f>
        <v>525000</v>
      </c>
      <c r="IL23" t="str">
        <f t="shared" si="83"/>
        <v/>
      </c>
      <c r="IM23" s="275">
        <f>ROUND(VLOOKUP(C23,MOVI!C:DT,83,0),0)</f>
        <v>11525000</v>
      </c>
      <c r="IN23" s="275">
        <f>ROUND(VLOOKUP(C23,FPT!B:IL,83,0),0)</f>
        <v>11525000</v>
      </c>
      <c r="IO23" t="str">
        <f t="shared" si="84"/>
        <v/>
      </c>
      <c r="IP23" s="275">
        <f>VLOOKUP(C23,MOVI!C:DT,84,0)</f>
        <v>0</v>
      </c>
      <c r="IQ23" s="275">
        <f>VLOOKUP(C23,FPT!B:IO,84,0)</f>
        <v>0</v>
      </c>
      <c r="IR23" t="str">
        <f t="shared" si="85"/>
        <v/>
      </c>
      <c r="IS23" s="275">
        <f>ROUND(VLOOKUP(C23,MOVI!C:DT,85,0),0)</f>
        <v>0</v>
      </c>
      <c r="IT23" s="275">
        <f>ROUND(VLOOKUP(C23,FPT!B:IR,85,0),0)</f>
        <v>0</v>
      </c>
      <c r="IU23" t="str">
        <f t="shared" si="86"/>
        <v/>
      </c>
      <c r="IV23" s="275">
        <f>VLOOKUP(C23,MOVI!C:DT,86,0)</f>
        <v>0</v>
      </c>
      <c r="IW23" s="275">
        <f>VLOOKUP(C23,FPT!B:IU,86,0)</f>
        <v>0</v>
      </c>
      <c r="IX23" t="str">
        <f t="shared" si="87"/>
        <v/>
      </c>
      <c r="IY23" s="275">
        <f>ROUND(VLOOKUP(C23,MOVI!C:DT,87,0),0)</f>
        <v>0</v>
      </c>
      <c r="IZ23" s="275">
        <f>ROUND(VLOOKUP(C23,FPT!B:IX,87,0),0)</f>
        <v>0</v>
      </c>
      <c r="JA23" t="str">
        <f t="shared" si="88"/>
        <v/>
      </c>
      <c r="JB23" s="275">
        <f>VLOOKUP(C23,MOVI!C:DT,88,0)</f>
        <v>0</v>
      </c>
      <c r="JC23" s="275">
        <f>VLOOKUP(C23,FPT!B:JA,88,0)</f>
        <v>0</v>
      </c>
      <c r="JD23" t="str">
        <f t="shared" si="89"/>
        <v/>
      </c>
      <c r="JE23" s="275">
        <f>VLOOKUP(C23,MOVI!C:DT,89,0)</f>
        <v>50000</v>
      </c>
      <c r="JF23" s="275">
        <f>VLOOKUP(C23,FPT!B:JD,89,0)</f>
        <v>50000</v>
      </c>
      <c r="JG23" t="str">
        <f t="shared" si="90"/>
        <v/>
      </c>
      <c r="JH23" s="275">
        <f>VLOOKUP(C23,MOVI!C:DT,90,0)</f>
        <v>0</v>
      </c>
      <c r="JI23" s="275">
        <f>VLOOKUP(C23,FPT!B:JG,90,0)</f>
        <v>0</v>
      </c>
      <c r="JJ23" t="str">
        <f t="shared" si="91"/>
        <v/>
      </c>
      <c r="JK23" s="275">
        <f>VLOOKUP(C23,MOVI!C:DT,91,0)</f>
        <v>0</v>
      </c>
      <c r="JL23" s="275">
        <f>VLOOKUP(C23,FPT!B:JJ,91,0)</f>
        <v>0</v>
      </c>
      <c r="JM23" t="str">
        <f t="shared" si="92"/>
        <v/>
      </c>
      <c r="JN23" s="275">
        <f>VLOOKUP(C23,MOVI!C:DT,92,0)</f>
        <v>0</v>
      </c>
      <c r="JO23" s="275">
        <f>VLOOKUP(C23,FPT!B:JM,92,0)</f>
        <v>0</v>
      </c>
      <c r="JP23" t="str">
        <f t="shared" si="93"/>
        <v/>
      </c>
      <c r="JQ23" s="275">
        <f>VLOOKUP(C23,MOVI!C:DT,93,0)</f>
        <v>0</v>
      </c>
      <c r="JR23" s="275">
        <f>VLOOKUP(C23,FPT!B:JP,93,0)</f>
        <v>0</v>
      </c>
      <c r="JS23" t="str">
        <f t="shared" si="94"/>
        <v/>
      </c>
      <c r="JT23" s="275">
        <f>VLOOKUP(C23,MOVI!C:DT,94,0)</f>
        <v>50000</v>
      </c>
      <c r="JU23" s="275">
        <f>VLOOKUP(C23,FPT!B:JS,94,0)</f>
        <v>50000</v>
      </c>
      <c r="JV23" t="str">
        <f t="shared" si="95"/>
        <v/>
      </c>
      <c r="JW23" s="275">
        <f>VLOOKUP(C23,MOVI!C:DT,95,0)</f>
        <v>4425000</v>
      </c>
      <c r="JX23" s="275">
        <f>VLOOKUP(C23,FPT!B:JV,95,0)</f>
        <v>4425000</v>
      </c>
      <c r="JY23" t="str">
        <f t="shared" si="96"/>
        <v/>
      </c>
      <c r="JZ23" s="275">
        <f>VLOOKUP(C23,MOVI!C:DT,96,0)</f>
        <v>0</v>
      </c>
      <c r="KA23" s="275">
        <f>VLOOKUP(C23,FPT!B:JY,96,0)</f>
        <v>0</v>
      </c>
      <c r="KB23" t="str">
        <f t="shared" si="97"/>
        <v/>
      </c>
      <c r="KC23" s="275">
        <f>VLOOKUP(C23,MOVI!C:DT,97,0)</f>
        <v>4425000</v>
      </c>
      <c r="KD23" s="275">
        <f>VLOOKUP(C23,FPT!B:KB,97,0)</f>
        <v>4425000</v>
      </c>
      <c r="KE23" t="str">
        <f t="shared" si="98"/>
        <v/>
      </c>
      <c r="KF23" s="275">
        <f>VLOOKUP(C23,MOVI!C:DT,98,0)</f>
        <v>850000.00000000012</v>
      </c>
      <c r="KG23" s="275">
        <f>VLOOKUP(C23,FPT!B:KE,98,0)</f>
        <v>850000</v>
      </c>
      <c r="KH23" t="str">
        <f t="shared" si="99"/>
        <v/>
      </c>
      <c r="KI23" s="275">
        <f>VLOOKUP(C23,MOVI!C:DT,99,0)</f>
        <v>0</v>
      </c>
      <c r="KJ23" s="275">
        <f>VLOOKUP(C23,FPT!B:KH,99,0)</f>
        <v>0</v>
      </c>
      <c r="KK23" t="str">
        <f t="shared" si="100"/>
        <v/>
      </c>
      <c r="KL23" s="275">
        <f>VLOOKUP(C23,MOVI!C:DT,100,0)</f>
        <v>150000</v>
      </c>
      <c r="KM23" s="275">
        <f>VLOOKUP(C23,FPT!B:KK,100,0)</f>
        <v>150000</v>
      </c>
      <c r="KN23" t="str">
        <f t="shared" si="101"/>
        <v/>
      </c>
      <c r="KO23" s="275">
        <f>VLOOKUP(C23,MOVI!C:DT,101,0)</f>
        <v>0</v>
      </c>
      <c r="KP23" s="275">
        <f>VLOOKUP(C23,FPT!B:KN,101,0)</f>
        <v>0</v>
      </c>
      <c r="KQ23" t="str">
        <f t="shared" si="102"/>
        <v/>
      </c>
      <c r="KR23" s="275">
        <f>VLOOKUP(C23,MOVI!C:DT,102,0)</f>
        <v>0</v>
      </c>
      <c r="KS23" s="275">
        <f>VLOOKUP(C23,FPT!B:KQ,102,0)</f>
        <v>0</v>
      </c>
      <c r="KT23" t="str">
        <f t="shared" si="103"/>
        <v/>
      </c>
      <c r="KU23" s="275">
        <f>VLOOKUP(C23,MOVI!C:DT,103,0)</f>
        <v>1000000.0000000001</v>
      </c>
      <c r="KV23" s="275">
        <f>VLOOKUP(C23,FPT!B:KT,103,0)</f>
        <v>1000000</v>
      </c>
      <c r="KW23" t="str">
        <f t="shared" si="104"/>
        <v/>
      </c>
      <c r="KX23" s="275">
        <f>VLOOKUP(C23,MOVI!C:DT,104,0)</f>
        <v>1525000</v>
      </c>
      <c r="KY23" s="275">
        <f>VLOOKUP(C23,FPT!B:KW,104,0)</f>
        <v>1525000</v>
      </c>
      <c r="KZ23" t="str">
        <f t="shared" si="105"/>
        <v/>
      </c>
      <c r="LA23" s="275">
        <f>VLOOKUP(C23,MOVI!C:DT,105,0)</f>
        <v>100000</v>
      </c>
      <c r="LB23" s="275">
        <f>VLOOKUP(C23,FPT!B:KZ,105,0)</f>
        <v>100000</v>
      </c>
      <c r="LC23" t="str">
        <f t="shared" si="106"/>
        <v/>
      </c>
      <c r="LD23" s="275">
        <f>VLOOKUP(C23,MOVI!C:DT,106,0)</f>
        <v>6100000</v>
      </c>
      <c r="LE23" s="275">
        <f>VLOOKUP(C23,FPT!B:LC,106,0)</f>
        <v>6100000</v>
      </c>
      <c r="LF23" t="str">
        <f t="shared" si="107"/>
        <v/>
      </c>
      <c r="LG23" s="273">
        <f>VLOOKUP(C23,MOVI!C:DT,107,0)</f>
        <v>0</v>
      </c>
      <c r="LH23" s="273">
        <f>VLOOKUP(C23,FPT!B:LF,107,0)</f>
        <v>0</v>
      </c>
      <c r="LI23" t="str">
        <f t="shared" si="108"/>
        <v/>
      </c>
      <c r="LJ23" t="str">
        <f>VLOOKUP(C23,MOVI!C:DV,108,0)</f>
        <v>Việt PhúSouthFinance</v>
      </c>
      <c r="LK23" s="252" t="str">
        <f>VLOOKUP(C23,FPT!B:LI,108,0)</f>
        <v>Việt PhúSouthFinance</v>
      </c>
      <c r="LL23" t="str">
        <f t="shared" si="109"/>
        <v/>
      </c>
      <c r="LM23" s="275">
        <f>ROUND(VLOOKUP(C23,MOVI!C:DV,109,0),0)</f>
        <v>416667</v>
      </c>
      <c r="LN23" s="275">
        <f>ROUND(VLOOKUP(C23,FPT!B:LL,109,0),0)</f>
        <v>416667</v>
      </c>
      <c r="LO23" t="str">
        <f t="shared" si="110"/>
        <v/>
      </c>
      <c r="LP23" t="str">
        <f>VLOOKUP(C23,MOVI!C:DV,110,0)</f>
        <v>HO</v>
      </c>
      <c r="LQ23" s="247" t="str">
        <f>VLOOKUP(C23,FPT!B:LO,110,0)</f>
        <v>HO</v>
      </c>
      <c r="LR23" t="str">
        <f t="shared" si="111"/>
        <v/>
      </c>
      <c r="LS23">
        <f>MOVI!DI18</f>
        <v>18</v>
      </c>
      <c r="LV23">
        <f>MOVI!DJ18</f>
        <v>0</v>
      </c>
      <c r="LW23">
        <f>MOVI!DK18</f>
        <v>0</v>
      </c>
      <c r="LX23" t="str">
        <f>MOVI!DL18</f>
        <v>x</v>
      </c>
      <c r="LY23">
        <f>MOVI!DM18</f>
        <v>0</v>
      </c>
      <c r="LZ23">
        <f>MOVI!DN18</f>
        <v>50000</v>
      </c>
      <c r="MA23">
        <f>MOVI!DO18</f>
        <v>0</v>
      </c>
      <c r="MB23" t="str">
        <f>MOVI!DP18</f>
        <v/>
      </c>
      <c r="MC23">
        <f>MOVI!DQ18</f>
        <v>0</v>
      </c>
      <c r="MD23">
        <f>MOVI!DR18</f>
        <v>0</v>
      </c>
      <c r="ME23" t="str">
        <f>VLOOKUP(C23,MOVI!C:DV,121,0)</f>
        <v/>
      </c>
      <c r="MF23" s="252"/>
      <c r="MG23" t="str">
        <f t="shared" si="112"/>
        <v/>
      </c>
      <c r="MH23" t="str">
        <f>VLOOKUP(C23,MOVI!C:DT,122,0)</f>
        <v>Việt PhúSouth</v>
      </c>
      <c r="MI23" s="252" t="str">
        <f>VLOOKUP(C23,FPT!B:DS,112,0)</f>
        <v>Việt PhúSouth</v>
      </c>
      <c r="MJ23" t="str">
        <f t="shared" si="113"/>
        <v/>
      </c>
    </row>
    <row r="24" spans="1:348" x14ac:dyDescent="0.25">
      <c r="A24">
        <v>16</v>
      </c>
      <c r="B24" s="48">
        <v>5693</v>
      </c>
      <c r="C24" s="271" t="s">
        <v>945</v>
      </c>
      <c r="D24" t="str">
        <f>VLOOKUP(C24,MOVI!C:D,2,0)</f>
        <v>Lê Trọng Đoan</v>
      </c>
      <c r="E24" t="str">
        <f>VLOOKUP(C24,FPT!B:C,2,0)</f>
        <v>Lê Trọng Đoan</v>
      </c>
      <c r="F24" t="str">
        <f t="shared" si="4"/>
        <v/>
      </c>
      <c r="G24" t="str">
        <f>VLOOKUP(C24,MOVI!C:E,3,0)</f>
        <v>Supply Chain Management</v>
      </c>
      <c r="H24" t="str">
        <f>VLOOKUP(C24,FPT!B:F,3,0)</f>
        <v>Supply Chain Management</v>
      </c>
      <c r="I24" t="str">
        <f t="shared" si="5"/>
        <v/>
      </c>
      <c r="J24" t="str">
        <f>VLOOKUP(C24,MOVI!C:H,4,0)</f>
        <v>Logistics</v>
      </c>
      <c r="K24" t="str">
        <f>VLOOKUP(C24,FPT!B:I,4,0)</f>
        <v>Logistics</v>
      </c>
      <c r="L24" t="str">
        <f t="shared" si="6"/>
        <v/>
      </c>
      <c r="M24" t="str">
        <f>VLOOKUP(C24,MOVI!C:DT,5,0)</f>
        <v>HOD</v>
      </c>
      <c r="N24" t="str">
        <f>VLOOKUP(C24,FPT!B:L,5,0)</f>
        <v>HOD</v>
      </c>
      <c r="O24" t="str">
        <f t="shared" si="7"/>
        <v/>
      </c>
      <c r="P24" t="str">
        <f>VLOOKUP(C24,MOVI!C:DT,6,0)</f>
        <v>Head of Logistics and Supply Chain Management</v>
      </c>
      <c r="Q24" t="str">
        <f>VLOOKUP(C24,FPT!B:O,6,0)</f>
        <v>Head of Logistics and Supply Chain Management</v>
      </c>
      <c r="R24" t="str">
        <f t="shared" si="8"/>
        <v/>
      </c>
      <c r="S24" t="str">
        <f>VLOOKUP(C24,MOVI!C:DT,7,0)</f>
        <v>South</v>
      </c>
      <c r="T24" t="str">
        <f>VLOOKUP(C24,FPT!B:R,7,0)</f>
        <v>South</v>
      </c>
      <c r="U24" t="str">
        <f t="shared" si="9"/>
        <v/>
      </c>
      <c r="V24" t="str">
        <f>VLOOKUP(C24,MOVI!C:DT,8,0)</f>
        <v>Movi</v>
      </c>
      <c r="W24" t="str">
        <f>VLOOKUP(C24,FPT!B:U,8,0)</f>
        <v>Movi</v>
      </c>
      <c r="X24" t="str">
        <f t="shared" si="10"/>
        <v/>
      </c>
      <c r="Y24" t="str">
        <f>VLOOKUP(C24,MOVI!C:DT,9,0)</f>
        <v>Full-time</v>
      </c>
      <c r="Z24" t="str">
        <f>VLOOKUP(C24,FPT!B:X,9,0)</f>
        <v>Full-time</v>
      </c>
      <c r="AA24" t="str">
        <f t="shared" si="11"/>
        <v/>
      </c>
      <c r="AB24" t="str">
        <f>VLOOKUP(C24,MOVI!C:DT,10,0)</f>
        <v>Permanent</v>
      </c>
      <c r="AC24" t="str">
        <f>VLOOKUP(C24,FPT!B:AA,10,0)</f>
        <v>Permanent</v>
      </c>
      <c r="AD24" t="str">
        <f t="shared" si="12"/>
        <v/>
      </c>
      <c r="AE24" s="247">
        <f>VLOOKUP(C24,MOVI!C:DT,11,0)</f>
        <v>43983</v>
      </c>
      <c r="AF24" s="247">
        <f>VLOOKUP(C24,FPT!B:AD,11,0)</f>
        <v>43983</v>
      </c>
      <c r="AG24" t="str">
        <f t="shared" si="13"/>
        <v/>
      </c>
      <c r="AH24" s="260" t="str">
        <f>VLOOKUP(C24,MOVI!C:DT,12,0)</f>
        <v/>
      </c>
      <c r="AI24" s="260"/>
      <c r="AJ24" t="str">
        <f t="shared" si="115"/>
        <v/>
      </c>
      <c r="AK24">
        <f>VLOOKUP(C24,MOVI!C:DT,13,0)</f>
        <v>0</v>
      </c>
      <c r="AL24" s="247">
        <f>VLOOKUP(C24,FPT!B:AJ,13,0)</f>
        <v>0</v>
      </c>
      <c r="AM24" t="str">
        <f t="shared" si="114"/>
        <v/>
      </c>
      <c r="AN24" s="247">
        <f>VLOOKUP(C24,MOVI!C:DT,14,0)</f>
        <v>0</v>
      </c>
      <c r="AO24" s="247">
        <f>VLOOKUP(C24,FPT!B:AM,14,0)</f>
        <v>0</v>
      </c>
      <c r="AP24" t="str">
        <f t="shared" si="15"/>
        <v/>
      </c>
      <c r="AQ24" t="str">
        <f>VLOOKUP(C24,MOVI!C:DT,15,0)</f>
        <v>LC</v>
      </c>
      <c r="AR24" s="247" t="str">
        <f>VLOOKUP(C24,FPT!B:AP,15,0)</f>
        <v>LC</v>
      </c>
      <c r="AS24" t="str">
        <f t="shared" si="16"/>
        <v/>
      </c>
      <c r="AT24" s="282" t="str">
        <f>VLOOKUP(C24,MOVI!C:DT,16,0)</f>
        <v>LTTP</v>
      </c>
      <c r="AU24" s="247" t="str">
        <f>VLOOKUP(C24,FPT!B:AS,16,0)</f>
        <v>LTTP</v>
      </c>
      <c r="AV24" t="str">
        <f t="shared" si="17"/>
        <v/>
      </c>
      <c r="AW24" t="str">
        <f>VLOOKUP(C24,MOVI!C:DT,17,0)</f>
        <v>L</v>
      </c>
      <c r="AX24" s="247" t="str">
        <f>VLOOKUP(C24,FPT!B:AV,17,0)</f>
        <v>L</v>
      </c>
      <c r="AY24" t="str">
        <f t="shared" si="18"/>
        <v/>
      </c>
      <c r="AZ24">
        <f>VLOOKUP(C24,MOVI!C:DT,18,0)</f>
        <v>0</v>
      </c>
      <c r="BA24" s="247">
        <f>VLOOKUP(C24,FPT!B:AY,18,0)</f>
        <v>0</v>
      </c>
      <c r="BB24" t="str">
        <f t="shared" si="19"/>
        <v/>
      </c>
      <c r="BC24" s="275">
        <f>VLOOKUP(C24,MOVI!C:DT,19,0)</f>
        <v>80000000</v>
      </c>
      <c r="BD24" s="275">
        <f>VLOOKUP(C24,FPT!B:BB,19,0)</f>
        <v>80000000</v>
      </c>
      <c r="BE24" t="str">
        <f t="shared" si="20"/>
        <v/>
      </c>
      <c r="BF24">
        <f>VLOOKUP(C24,MOVI!C:DT,20,0)</f>
        <v>0</v>
      </c>
      <c r="BG24" s="252">
        <f>VLOOKUP(C24,FPT!B:BE,20,0)</f>
        <v>0</v>
      </c>
      <c r="BH24" t="str">
        <f t="shared" si="21"/>
        <v/>
      </c>
      <c r="BI24" s="275">
        <f>VLOOKUP(C24,MOVI!C:DT,21,0)</f>
        <v>80000000</v>
      </c>
      <c r="BJ24" s="275">
        <f>VLOOKUP(C24,FPT!B:BH,21,0)</f>
        <v>80000000</v>
      </c>
      <c r="BK24" t="str">
        <f t="shared" si="22"/>
        <v/>
      </c>
      <c r="BL24" s="275">
        <f>VLOOKUP(C24,MOVI!C:DT,22,0)</f>
        <v>0</v>
      </c>
      <c r="BM24" s="275">
        <f>VLOOKUP(C24,FPT!B:BK,22,0)</f>
        <v>0</v>
      </c>
      <c r="BN24" t="str">
        <f t="shared" si="23"/>
        <v/>
      </c>
      <c r="BO24" s="275">
        <f>VLOOKUP(C24,MOVI!C:DT,23,0)</f>
        <v>0</v>
      </c>
      <c r="BP24" s="275">
        <f>VLOOKUP(C24,FPT!B:BN,23,0)</f>
        <v>0</v>
      </c>
      <c r="BQ24" t="str">
        <f t="shared" si="24"/>
        <v/>
      </c>
      <c r="BR24" s="275">
        <f>VLOOKUP(C24,MOVI!C:DT,24,0)</f>
        <v>0</v>
      </c>
      <c r="BS24" s="275">
        <f>VLOOKUP(C24,FPT!B:BQ,24,0)</f>
        <v>0</v>
      </c>
      <c r="BT24" t="str">
        <f t="shared" si="25"/>
        <v/>
      </c>
      <c r="BU24" s="275">
        <f>VLOOKUP(C24,MOVI!C:DT,25,0)</f>
        <v>200000</v>
      </c>
      <c r="BV24" s="275">
        <f>VLOOKUP(C24,FPT!B:BT,25,0)</f>
        <v>200000</v>
      </c>
      <c r="BW24" t="str">
        <f t="shared" si="26"/>
        <v/>
      </c>
      <c r="BX24" s="275">
        <f>VLOOKUP(C24,MOVI!C:DT,26,0)</f>
        <v>0</v>
      </c>
      <c r="BY24" s="275">
        <f>VLOOKUP(C24,FPT!B:BW,26,0)</f>
        <v>0</v>
      </c>
      <c r="BZ24" t="str">
        <f t="shared" si="27"/>
        <v/>
      </c>
      <c r="CA24" s="275">
        <f>VLOOKUP(C24,MOVI!C:DT,27,0)</f>
        <v>0</v>
      </c>
      <c r="CB24" s="275">
        <f>VLOOKUP(C24,FPT!B:BZ,27,0)</f>
        <v>0</v>
      </c>
      <c r="CC24" t="str">
        <f t="shared" si="28"/>
        <v/>
      </c>
      <c r="CD24" s="275">
        <f>VLOOKUP(C24,MOVI!C:DT,28,0)</f>
        <v>200000</v>
      </c>
      <c r="CE24" s="275">
        <f>VLOOKUP(C24,FPT!B:CC,28,0)</f>
        <v>200000</v>
      </c>
      <c r="CF24" t="str">
        <f t="shared" si="29"/>
        <v/>
      </c>
      <c r="CG24" t="str">
        <f>VLOOKUP(C24,MOVI!C:DT,29,0)</f>
        <v>TB, CN</v>
      </c>
      <c r="CH24" s="252" t="str">
        <f>VLOOKUP(C24,FPT!B:CF,29,0)</f>
        <v>TB, CN</v>
      </c>
      <c r="CI24" t="str">
        <f t="shared" si="30"/>
        <v/>
      </c>
      <c r="CJ24">
        <f>VLOOKUP(C24,MOVI!C:DT,30,0)</f>
        <v>21</v>
      </c>
      <c r="CK24" s="252">
        <f>VLOOKUP(C24,FPT!B:CI,30,0)</f>
        <v>21</v>
      </c>
      <c r="CL24" t="str">
        <f t="shared" si="31"/>
        <v/>
      </c>
      <c r="CM24">
        <f>VLOOKUP(C24,MOVI!C:DT,31,0)</f>
        <v>18</v>
      </c>
      <c r="CN24" s="252">
        <f>VLOOKUP(C24,FPT!B:CL,31,0)</f>
        <v>18</v>
      </c>
      <c r="CO24" t="str">
        <f t="shared" si="32"/>
        <v/>
      </c>
      <c r="CP24" s="275">
        <f>VLOOKUP(C24,MOVI!C:DT,32,0)</f>
        <v>3</v>
      </c>
      <c r="CQ24" s="275">
        <f>VLOOKUP(C24,FPT!B:CO,32,0)</f>
        <v>3</v>
      </c>
      <c r="CR24" t="str">
        <f t="shared" si="33"/>
        <v/>
      </c>
      <c r="CS24" s="275">
        <f>VLOOKUP(C24,MOVI!C:DT,33,0)</f>
        <v>0</v>
      </c>
      <c r="CT24" s="275">
        <f>VLOOKUP(C24,FPT!B:CR,33,0)</f>
        <v>0</v>
      </c>
      <c r="CU24" t="str">
        <f t="shared" si="34"/>
        <v/>
      </c>
      <c r="CV24" s="275">
        <f>VLOOKUP(C24,MOVI!C:DT,34,0)</f>
        <v>0</v>
      </c>
      <c r="CW24" s="275">
        <f>VLOOKUP(C24,FPT!B:CU,34,0)</f>
        <v>0</v>
      </c>
      <c r="CX24" t="str">
        <f t="shared" si="35"/>
        <v/>
      </c>
      <c r="CY24" s="275">
        <f>VLOOKUP(C24,MOVI!C:DT,35,0)</f>
        <v>21</v>
      </c>
      <c r="CZ24" s="275">
        <f>VLOOKUP(C24,FPT!B:CX,35,0)</f>
        <v>21</v>
      </c>
      <c r="DA24" t="str">
        <f t="shared" si="36"/>
        <v/>
      </c>
      <c r="DB24" s="275">
        <f>VLOOKUP(C24,MOVI!C:DT,36,0)</f>
        <v>0</v>
      </c>
      <c r="DC24" s="275">
        <f>VLOOKUP(C24,FPT!B:DA,36,0)</f>
        <v>0</v>
      </c>
      <c r="DD24" t="str">
        <f t="shared" si="37"/>
        <v/>
      </c>
      <c r="DE24" s="275">
        <f>VLOOKUP(C24,MOVI!C:DT,37,0)</f>
        <v>0</v>
      </c>
      <c r="DF24" s="275">
        <f>VLOOKUP(C24,FPT!B:DD,37,0)</f>
        <v>0</v>
      </c>
      <c r="DG24" t="str">
        <f t="shared" si="38"/>
        <v/>
      </c>
      <c r="DH24" s="275">
        <f>VLOOKUP(C24,MOVI!C:DT,38,0)</f>
        <v>0</v>
      </c>
      <c r="DI24" s="275">
        <f>VLOOKUP(C24,FPT!B:DG,38,0)</f>
        <v>0</v>
      </c>
      <c r="DJ24" t="str">
        <f t="shared" si="39"/>
        <v/>
      </c>
      <c r="DK24" s="275">
        <f>VLOOKUP(C24,MOVI!C:DT,39,0)</f>
        <v>0</v>
      </c>
      <c r="DL24" s="275">
        <f>VLOOKUP(C24,FPT!B:DJ,39,0)</f>
        <v>0</v>
      </c>
      <c r="DM24" t="str">
        <f t="shared" si="40"/>
        <v/>
      </c>
      <c r="DN24" s="275">
        <f>VLOOKUP(C24,MOVI!C:DT,40,0)</f>
        <v>0</v>
      </c>
      <c r="DO24" s="275">
        <f>VLOOKUP(C24,FPT!B:DM,40,0)</f>
        <v>0</v>
      </c>
      <c r="DP24" t="str">
        <f t="shared" si="41"/>
        <v/>
      </c>
      <c r="DQ24" s="275">
        <f>VLOOKUP(C24,MOVI!C:DT,41,0)</f>
        <v>0</v>
      </c>
      <c r="DR24" s="275">
        <f>VLOOKUP(C24,FPT!B:DP,41,0)</f>
        <v>0</v>
      </c>
      <c r="DS24" t="str">
        <f t="shared" si="42"/>
        <v/>
      </c>
      <c r="DT24" s="275">
        <f>VLOOKUP(C24,MOVI!C:DT,42,0)</f>
        <v>80000000</v>
      </c>
      <c r="DU24" s="275">
        <f>ROUND(VLOOKUP(C24,FPT!B:DS,42,0),0)</f>
        <v>80000000</v>
      </c>
      <c r="DV24" t="str">
        <f t="shared" si="43"/>
        <v/>
      </c>
      <c r="DW24" s="275">
        <f>VLOOKUP(C24,MOVI!C:DT,43,0)</f>
        <v>0</v>
      </c>
      <c r="DX24" s="275">
        <f>VLOOKUP(C24,FPT!B:DV,43,0)</f>
        <v>0</v>
      </c>
      <c r="DY24" t="str">
        <f t="shared" si="44"/>
        <v/>
      </c>
      <c r="DZ24" s="275">
        <f>VLOOKUP(C24,MOVI!C:DT,44,0)</f>
        <v>0</v>
      </c>
      <c r="EA24" s="275">
        <f>VLOOKUP(C24,FPT!B:DY,44,0)</f>
        <v>0</v>
      </c>
      <c r="EB24" t="str">
        <f t="shared" si="45"/>
        <v/>
      </c>
      <c r="EC24" s="275">
        <f>VLOOKUP(C24,MOVI!C:DT,45,0)</f>
        <v>80000000</v>
      </c>
      <c r="ED24" s="275">
        <f>ROUND(VLOOKUP(C24,FPT!B:EB,45,0),0)</f>
        <v>80000000</v>
      </c>
      <c r="EE24" t="str">
        <f t="shared" si="46"/>
        <v/>
      </c>
      <c r="EF24" s="275">
        <f>VLOOKUP(C24,MOVI!C:DT,46,0)</f>
        <v>0</v>
      </c>
      <c r="EG24" s="275">
        <f>VLOOKUP(C24,FPT!B:EE,46,0)</f>
        <v>0</v>
      </c>
      <c r="EH24" t="str">
        <f t="shared" si="47"/>
        <v/>
      </c>
      <c r="EI24" s="275">
        <f>VLOOKUP(C24,MOVI!C:DT,47,0)</f>
        <v>0</v>
      </c>
      <c r="EJ24" s="275">
        <f>VLOOKUP(C24,FPT!B:EH,47,0)</f>
        <v>0</v>
      </c>
      <c r="EK24" t="str">
        <f t="shared" si="48"/>
        <v/>
      </c>
      <c r="EL24" s="275">
        <f>VLOOKUP(C24,MOVI!C:DT,48,0)</f>
        <v>0</v>
      </c>
      <c r="EM24" s="275">
        <f>VLOOKUP(C24,FPT!B:EK,48,0)</f>
        <v>0</v>
      </c>
      <c r="EN24" t="str">
        <f t="shared" si="49"/>
        <v/>
      </c>
      <c r="EO24" s="275">
        <f>VLOOKUP(C24,MOVI!C:DT,49,0)</f>
        <v>200000</v>
      </c>
      <c r="EP24" s="275">
        <f>VLOOKUP(C24,FPT!B:EN,49,0)</f>
        <v>200000</v>
      </c>
      <c r="EQ24" t="str">
        <f t="shared" si="50"/>
        <v/>
      </c>
      <c r="ER24" s="275">
        <f>VLOOKUP(C24,MOVI!C:DT,50,0)</f>
        <v>0</v>
      </c>
      <c r="ES24" s="275">
        <f>VLOOKUP(C24,FPT!B:EQ,50,0)</f>
        <v>0</v>
      </c>
      <c r="ET24" t="str">
        <f t="shared" si="51"/>
        <v/>
      </c>
      <c r="EU24" s="275">
        <f>VLOOKUP(C24,MOVI!C:DT,51,0)</f>
        <v>0</v>
      </c>
      <c r="EV24" s="275">
        <f>VLOOKUP(C24,FPT!B:ET,51,0)</f>
        <v>0</v>
      </c>
      <c r="EW24" t="str">
        <f t="shared" si="52"/>
        <v/>
      </c>
      <c r="EX24" s="275">
        <f>VLOOKUP(C24,MOVI!C:DT,52,0)</f>
        <v>0</v>
      </c>
      <c r="EY24" s="275">
        <f>VLOOKUP(C24,FPT!B:EW,52,0)</f>
        <v>0</v>
      </c>
      <c r="EZ24" t="str">
        <f t="shared" si="53"/>
        <v/>
      </c>
      <c r="FA24" s="275">
        <f>VLOOKUP(C24,MOVI!C:DT,53,0)</f>
        <v>0</v>
      </c>
      <c r="FB24" s="275">
        <f>VLOOKUP(C24,FPT!B:EZ,53,0)</f>
        <v>0</v>
      </c>
      <c r="FC24" t="str">
        <f t="shared" si="54"/>
        <v/>
      </c>
      <c r="FD24" s="275">
        <f>VLOOKUP(C24,MOVI!C:DT,54,0)</f>
        <v>0</v>
      </c>
      <c r="FE24" s="275">
        <f>VLOOKUP(C24,FPT!B:FC,54,0)</f>
        <v>0</v>
      </c>
      <c r="FF24" t="str">
        <f t="shared" si="55"/>
        <v/>
      </c>
      <c r="FG24" s="275">
        <f>VLOOKUP(C24,MOVI!C:DT,55,0)</f>
        <v>0</v>
      </c>
      <c r="FH24" s="275">
        <f>VLOOKUP(C24,FPT!B:FF,55,0)</f>
        <v>0</v>
      </c>
      <c r="FI24" t="str">
        <f t="shared" si="56"/>
        <v/>
      </c>
      <c r="FJ24" s="275">
        <f>VLOOKUP(C24,MOVI!C:DT,56,0)</f>
        <v>200000</v>
      </c>
      <c r="FK24" s="275">
        <f>VLOOKUP(C24,FPT!B:FI,56,0)</f>
        <v>200000</v>
      </c>
      <c r="FL24" t="str">
        <f t="shared" si="57"/>
        <v/>
      </c>
      <c r="FM24" s="275">
        <f>VLOOKUP(C24,MOVI!C:DT,57,0)</f>
        <v>0</v>
      </c>
      <c r="FN24" s="275">
        <f>VLOOKUP(C24,FPT!B:FL,57,0)</f>
        <v>0</v>
      </c>
      <c r="FO24" t="str">
        <f t="shared" si="58"/>
        <v/>
      </c>
      <c r="FP24" s="275">
        <f>VLOOKUP(C24,MOVI!C:DT,58,0)</f>
        <v>0</v>
      </c>
      <c r="FQ24" s="275">
        <f>VLOOKUP(C24,FPT!B:FO,58,0)</f>
        <v>0</v>
      </c>
      <c r="FR24" t="str">
        <f t="shared" si="59"/>
        <v/>
      </c>
      <c r="FS24" s="275">
        <f>VLOOKUP(C24,MOVI!C:DT,59,0)</f>
        <v>0</v>
      </c>
      <c r="FT24" s="275">
        <f>VLOOKUP(C24,FPT!B:FR,59,0)</f>
        <v>0</v>
      </c>
      <c r="FU24" t="str">
        <f t="shared" si="60"/>
        <v/>
      </c>
      <c r="FV24" s="275">
        <f>VLOOKUP(C24,MOVI!C:DT,60,0)</f>
        <v>0</v>
      </c>
      <c r="FW24" s="275">
        <f>VLOOKUP(C24,FPT!B:FU,60,0)</f>
        <v>0</v>
      </c>
      <c r="FX24" t="str">
        <f t="shared" si="61"/>
        <v/>
      </c>
      <c r="FY24" s="275">
        <f>VLOOKUP(C24,MOVI!C:DT,61,0)</f>
        <v>0</v>
      </c>
      <c r="FZ24" s="275">
        <f>VLOOKUP(C24,FPT!B:FX,61,0)</f>
        <v>0</v>
      </c>
      <c r="GA24" t="str">
        <f t="shared" si="62"/>
        <v/>
      </c>
      <c r="GB24" s="275">
        <f>VLOOKUP(C24,MOVI!C:DT,62,0)</f>
        <v>0</v>
      </c>
      <c r="GC24" s="275">
        <f>VLOOKUP(C24,FPT!B:GA,62,0)</f>
        <v>0</v>
      </c>
      <c r="GD24" t="str">
        <f t="shared" si="63"/>
        <v/>
      </c>
      <c r="GE24" s="275">
        <f>VLOOKUP(C24,MOVI!C:DT,63,0)</f>
        <v>0</v>
      </c>
      <c r="GF24" s="275">
        <f>VLOOKUP(C24,FPT!B:GD,63,0)</f>
        <v>0</v>
      </c>
      <c r="GG24" t="str">
        <f t="shared" si="64"/>
        <v/>
      </c>
      <c r="GH24" s="275">
        <f>VLOOKUP(C24,MOVI!C:DT,64,0)</f>
        <v>0</v>
      </c>
      <c r="GI24" s="275">
        <f>VLOOKUP(C24,FPT!B:GG,64,0)</f>
        <v>0</v>
      </c>
      <c r="GJ24" t="str">
        <f t="shared" si="65"/>
        <v/>
      </c>
      <c r="GK24" s="275">
        <f>VLOOKUP(C24,MOVI!C:DT,65,0)</f>
        <v>0</v>
      </c>
      <c r="GL24" s="275">
        <f>VLOOKUP(C24,FPT!B:GJ,65,0)</f>
        <v>0</v>
      </c>
      <c r="GM24" t="str">
        <f t="shared" si="66"/>
        <v/>
      </c>
      <c r="GN24" s="275">
        <f>VLOOKUP(C24,MOVI!C:DT,66,0)</f>
        <v>0</v>
      </c>
      <c r="GO24" s="275">
        <f>VLOOKUP(C24,FPT!B:GM,66,0)</f>
        <v>0</v>
      </c>
      <c r="GP24" t="str">
        <f t="shared" si="67"/>
        <v/>
      </c>
      <c r="GQ24" s="275">
        <f>VLOOKUP(C24,MOVI!C:DT,67,0)</f>
        <v>0</v>
      </c>
      <c r="GR24" s="275">
        <f>VLOOKUP(C24,FPT!B:GP,67,0)</f>
        <v>0</v>
      </c>
      <c r="GS24" t="str">
        <f t="shared" si="68"/>
        <v/>
      </c>
      <c r="GT24" s="275">
        <f>VLOOKUP(C24,MOVI!C:DT,68,0)</f>
        <v>0</v>
      </c>
      <c r="GU24" s="275">
        <f>VLOOKUP(C24,FPT!B:GS,68,0)</f>
        <v>0</v>
      </c>
      <c r="GV24" t="str">
        <f t="shared" si="69"/>
        <v/>
      </c>
      <c r="GW24" s="275">
        <f>VLOOKUP(C24,MOVI!C:DT,69,0)</f>
        <v>0</v>
      </c>
      <c r="GX24" s="275">
        <f>VLOOKUP(C24,FPT!B:GV,69,0)</f>
        <v>0</v>
      </c>
      <c r="GY24" t="str">
        <f t="shared" si="70"/>
        <v/>
      </c>
      <c r="GZ24" s="275">
        <f>VLOOKUP(C24,MOVI!C:DT,70,0)</f>
        <v>0</v>
      </c>
      <c r="HA24" s="275">
        <f>VLOOKUP(C24,FPT!B:GY,70,0)</f>
        <v>0</v>
      </c>
      <c r="HB24" t="str">
        <f t="shared" si="71"/>
        <v/>
      </c>
      <c r="HC24" s="275">
        <f>VLOOKUP(C24,MOVI!C:DT,71,0)</f>
        <v>80200000</v>
      </c>
      <c r="HD24" s="275">
        <f>ROUND(VLOOKUP(C24,FPT!B:HB,71,0),0)</f>
        <v>80200000</v>
      </c>
      <c r="HE24" t="str">
        <f t="shared" si="72"/>
        <v/>
      </c>
      <c r="HF24" s="275">
        <f>ROUND(VLOOKUP(C24,MOVI!C:DT,72,0),0)</f>
        <v>0</v>
      </c>
      <c r="HG24" s="275">
        <f>ROUND(VLOOKUP(C24,FPT!B:HE,72,0),0)</f>
        <v>0</v>
      </c>
      <c r="HH24" t="str">
        <f t="shared" si="73"/>
        <v/>
      </c>
      <c r="HI24" s="275">
        <f>VLOOKUP(C24,MOVI!C:DT,73,0)</f>
        <v>200000</v>
      </c>
      <c r="HJ24" s="275">
        <f>VLOOKUP(C24,FPT!B:HH,73,0)</f>
        <v>200000</v>
      </c>
      <c r="HK24" t="str">
        <f t="shared" si="74"/>
        <v/>
      </c>
      <c r="HL24" s="275">
        <f>VLOOKUP(C24,MOVI!C:DT,74,0)</f>
        <v>0</v>
      </c>
      <c r="HM24" s="275">
        <f>VLOOKUP(C24,FPT!B:HK,74,0)</f>
        <v>0</v>
      </c>
      <c r="HN24" t="str">
        <f t="shared" si="75"/>
        <v/>
      </c>
      <c r="HO24" s="275">
        <f>VLOOKUP(C24,MOVI!C:DT,75,0)</f>
        <v>11000000</v>
      </c>
      <c r="HP24" s="275">
        <f>VLOOKUP(C24,FPT!B:HN,75,0)</f>
        <v>11000000</v>
      </c>
      <c r="HQ24" t="str">
        <f t="shared" si="76"/>
        <v/>
      </c>
      <c r="HR24" s="275">
        <f>VLOOKUP(C24,MOVI!C:DT,76,0)</f>
        <v>1</v>
      </c>
      <c r="HS24" s="275">
        <f>VLOOKUP(C24,FPT!B:HQ,76,0)</f>
        <v>1</v>
      </c>
      <c r="HT24" t="str">
        <f t="shared" si="77"/>
        <v/>
      </c>
      <c r="HU24" s="275">
        <f>VLOOKUP(C24,MOVI!C:DT,77,0)</f>
        <v>4400000</v>
      </c>
      <c r="HV24" s="275">
        <f>VLOOKUP(C24,FPT!B:HT,77,0)</f>
        <v>4400000</v>
      </c>
      <c r="HW24" t="str">
        <f t="shared" si="78"/>
        <v/>
      </c>
      <c r="HX24" s="274">
        <f>VLOOKUP(C24,MOVI!C:CB,78,0)</f>
        <v>2384000</v>
      </c>
      <c r="HY24" s="261">
        <f>VLOOKUP(C24,FPT!$B:$CA,78,0)</f>
        <v>2384000</v>
      </c>
      <c r="HZ24" t="str">
        <f t="shared" si="79"/>
        <v/>
      </c>
      <c r="IA24" s="275">
        <f>VLOOKUP(C24,MOVI!C:CD,79,0)</f>
        <v>800000</v>
      </c>
      <c r="IB24" s="275">
        <f>VLOOKUP(C24,FPT!B:HZ,79,0)</f>
        <v>800000</v>
      </c>
      <c r="IC24" t="str">
        <f t="shared" si="80"/>
        <v/>
      </c>
      <c r="ID24" s="275">
        <f>VLOOKUP(C24,MOVI!C:CD,80,0)</f>
        <v>447000</v>
      </c>
      <c r="IE24" s="275">
        <f>VLOOKUP(C24,FPT!B:IC,80,0)</f>
        <v>447000</v>
      </c>
      <c r="IF24" t="str">
        <f t="shared" si="81"/>
        <v/>
      </c>
      <c r="IG24" s="275">
        <f>VLOOKUP(C24,MOVI!C:DT,81,0)</f>
        <v>0</v>
      </c>
      <c r="IH24" s="275">
        <f>VLOOKUP(C24,FPT!B:IF,81,0)</f>
        <v>0</v>
      </c>
      <c r="II24" t="str">
        <f t="shared" si="82"/>
        <v/>
      </c>
      <c r="IJ24" s="275">
        <f>VLOOKUP(C24,MOVI!C:DT,82,0)</f>
        <v>3631000</v>
      </c>
      <c r="IK24" s="275">
        <f>VLOOKUP(C24,FPT!B:II,82,0)</f>
        <v>3631000</v>
      </c>
      <c r="IL24" t="str">
        <f t="shared" si="83"/>
        <v/>
      </c>
      <c r="IM24" s="275">
        <f>ROUND(VLOOKUP(C24,MOVI!C:DT,83,0),0)</f>
        <v>19231000</v>
      </c>
      <c r="IN24" s="275">
        <f>ROUND(VLOOKUP(C24,FPT!B:IL,83,0),0)</f>
        <v>19231000</v>
      </c>
      <c r="IO24" t="str">
        <f t="shared" si="84"/>
        <v/>
      </c>
      <c r="IP24" s="275">
        <f>VLOOKUP(C24,MOVI!C:DT,84,0)</f>
        <v>60969000</v>
      </c>
      <c r="IQ24" s="275">
        <f>VLOOKUP(C24,FPT!B:IO,84,0)</f>
        <v>60969000</v>
      </c>
      <c r="IR24" t="str">
        <f t="shared" si="85"/>
        <v/>
      </c>
      <c r="IS24" s="275">
        <f>ROUND(VLOOKUP(C24,MOVI!C:DT,85,0),0)</f>
        <v>12440700</v>
      </c>
      <c r="IT24" s="275">
        <f>ROUND(VLOOKUP(C24,FPT!B:IR,85,0),0)</f>
        <v>12440700</v>
      </c>
      <c r="IU24" t="str">
        <f t="shared" si="86"/>
        <v/>
      </c>
      <c r="IV24" s="275">
        <f>VLOOKUP(C24,MOVI!C:DT,86,0)</f>
        <v>0</v>
      </c>
      <c r="IW24" s="275">
        <f>VLOOKUP(C24,FPT!B:IU,86,0)</f>
        <v>0</v>
      </c>
      <c r="IX24" t="str">
        <f t="shared" si="87"/>
        <v/>
      </c>
      <c r="IY24" s="275">
        <f>ROUND(VLOOKUP(C24,MOVI!C:DT,87,0),0)</f>
        <v>12440700</v>
      </c>
      <c r="IZ24" s="275">
        <f>ROUND(VLOOKUP(C24,FPT!B:IX,87,0),0)</f>
        <v>12440700</v>
      </c>
      <c r="JA24" t="str">
        <f t="shared" si="88"/>
        <v/>
      </c>
      <c r="JB24" s="275">
        <f>VLOOKUP(C24,MOVI!C:DT,88,0)</f>
        <v>0</v>
      </c>
      <c r="JC24" s="275">
        <f>VLOOKUP(C24,FPT!B:JA,88,0)</f>
        <v>0</v>
      </c>
      <c r="JD24" t="str">
        <f t="shared" si="89"/>
        <v/>
      </c>
      <c r="JE24" s="275">
        <f>VLOOKUP(C24,MOVI!C:DT,89,0)</f>
        <v>149000</v>
      </c>
      <c r="JF24" s="275">
        <f>VLOOKUP(C24,FPT!B:JD,89,0)</f>
        <v>149000</v>
      </c>
      <c r="JG24" t="str">
        <f t="shared" si="90"/>
        <v/>
      </c>
      <c r="JH24" s="275">
        <f>VLOOKUP(C24,MOVI!C:DT,90,0)</f>
        <v>0</v>
      </c>
      <c r="JI24" s="275">
        <f>VLOOKUP(C24,FPT!B:JG,90,0)</f>
        <v>0</v>
      </c>
      <c r="JJ24" t="str">
        <f t="shared" si="91"/>
        <v/>
      </c>
      <c r="JK24" s="275">
        <f>VLOOKUP(C24,MOVI!C:DT,91,0)</f>
        <v>0</v>
      </c>
      <c r="JL24" s="275">
        <f>VLOOKUP(C24,FPT!B:JJ,91,0)</f>
        <v>0</v>
      </c>
      <c r="JM24" t="str">
        <f t="shared" si="92"/>
        <v/>
      </c>
      <c r="JN24" s="275">
        <f>VLOOKUP(C24,MOVI!C:DT,92,0)</f>
        <v>9238000</v>
      </c>
      <c r="JO24" s="275">
        <f>VLOOKUP(C24,FPT!B:JM,92,0)</f>
        <v>9238000</v>
      </c>
      <c r="JP24" t="str">
        <f t="shared" si="93"/>
        <v/>
      </c>
      <c r="JQ24" s="275">
        <f>VLOOKUP(C24,MOVI!C:DT,93,0)</f>
        <v>0</v>
      </c>
      <c r="JR24" s="275">
        <f>VLOOKUP(C24,FPT!B:JP,93,0)</f>
        <v>0</v>
      </c>
      <c r="JS24" t="str">
        <f t="shared" si="94"/>
        <v/>
      </c>
      <c r="JT24" s="275">
        <f>VLOOKUP(C24,MOVI!C:DT,94,0)</f>
        <v>9387000</v>
      </c>
      <c r="JU24" s="275">
        <f>VLOOKUP(C24,FPT!B:JS,94,0)</f>
        <v>9387000</v>
      </c>
      <c r="JV24" t="str">
        <f t="shared" si="95"/>
        <v/>
      </c>
      <c r="JW24" s="275">
        <f>VLOOKUP(C24,MOVI!C:DT,95,0)</f>
        <v>54741300</v>
      </c>
      <c r="JX24" s="275">
        <f>VLOOKUP(C24,FPT!B:JV,95,0)</f>
        <v>54741300</v>
      </c>
      <c r="JY24" t="str">
        <f t="shared" si="96"/>
        <v/>
      </c>
      <c r="JZ24" s="275">
        <f>VLOOKUP(C24,MOVI!C:DT,96,0)</f>
        <v>0</v>
      </c>
      <c r="KA24" s="275">
        <f>VLOOKUP(C24,FPT!B:JY,96,0)</f>
        <v>0</v>
      </c>
      <c r="KB24" t="str">
        <f t="shared" si="97"/>
        <v/>
      </c>
      <c r="KC24" s="275">
        <f>VLOOKUP(C24,MOVI!C:DT,97,0)</f>
        <v>54741300</v>
      </c>
      <c r="KD24" s="275">
        <f>VLOOKUP(C24,FPT!B:KB,97,0)</f>
        <v>54741300</v>
      </c>
      <c r="KE24" t="str">
        <f t="shared" si="98"/>
        <v/>
      </c>
      <c r="KF24" s="275">
        <f>VLOOKUP(C24,MOVI!C:DT,98,0)</f>
        <v>5066000</v>
      </c>
      <c r="KG24" s="275">
        <f>VLOOKUP(C24,FPT!B:KE,98,0)</f>
        <v>5066000</v>
      </c>
      <c r="KH24" t="str">
        <f t="shared" si="99"/>
        <v/>
      </c>
      <c r="KI24" s="275">
        <f>VLOOKUP(C24,MOVI!C:DT,99,0)</f>
        <v>0</v>
      </c>
      <c r="KJ24" s="275">
        <f>VLOOKUP(C24,FPT!B:KH,99,0)</f>
        <v>0</v>
      </c>
      <c r="KK24" t="str">
        <f t="shared" si="100"/>
        <v/>
      </c>
      <c r="KL24" s="275">
        <f>VLOOKUP(C24,MOVI!C:DT,100,0)</f>
        <v>894000</v>
      </c>
      <c r="KM24" s="275">
        <f>VLOOKUP(C24,FPT!B:KK,100,0)</f>
        <v>894000</v>
      </c>
      <c r="KN24" t="str">
        <f t="shared" si="101"/>
        <v/>
      </c>
      <c r="KO24" s="275">
        <f>VLOOKUP(C24,MOVI!C:DT,101,0)</f>
        <v>0</v>
      </c>
      <c r="KP24" s="275">
        <f>VLOOKUP(C24,FPT!B:KN,101,0)</f>
        <v>0</v>
      </c>
      <c r="KQ24" t="str">
        <f t="shared" si="102"/>
        <v/>
      </c>
      <c r="KR24" s="275">
        <f>VLOOKUP(C24,MOVI!C:DT,102,0)</f>
        <v>0</v>
      </c>
      <c r="KS24" s="275">
        <f>VLOOKUP(C24,FPT!B:KQ,102,0)</f>
        <v>0</v>
      </c>
      <c r="KT24" t="str">
        <f t="shared" si="103"/>
        <v/>
      </c>
      <c r="KU24" s="275">
        <f>VLOOKUP(C24,MOVI!C:DT,103,0)</f>
        <v>5960000</v>
      </c>
      <c r="KV24" s="275">
        <f>VLOOKUP(C24,FPT!B:KT,103,0)</f>
        <v>5960000</v>
      </c>
      <c r="KW24" t="str">
        <f t="shared" si="104"/>
        <v/>
      </c>
      <c r="KX24" s="275">
        <f>VLOOKUP(C24,MOVI!C:DT,104,0)</f>
        <v>9591000</v>
      </c>
      <c r="KY24" s="275">
        <f>VLOOKUP(C24,FPT!B:KW,104,0)</f>
        <v>9591000</v>
      </c>
      <c r="KZ24" t="str">
        <f t="shared" si="105"/>
        <v/>
      </c>
      <c r="LA24" s="275">
        <f>VLOOKUP(C24,MOVI!C:DT,105,0)</f>
        <v>596000</v>
      </c>
      <c r="LB24" s="275">
        <f>VLOOKUP(C24,FPT!B:KZ,105,0)</f>
        <v>596000</v>
      </c>
      <c r="LC24" t="str">
        <f t="shared" si="106"/>
        <v/>
      </c>
      <c r="LD24" s="275">
        <f>VLOOKUP(C24,MOVI!C:DT,106,0)</f>
        <v>86756000</v>
      </c>
      <c r="LE24" s="275">
        <f>VLOOKUP(C24,FPT!B:LC,106,0)</f>
        <v>86756000</v>
      </c>
      <c r="LF24" t="str">
        <f t="shared" si="107"/>
        <v/>
      </c>
      <c r="LG24" s="273">
        <f>VLOOKUP(C24,MOVI!C:DT,107,0)</f>
        <v>0</v>
      </c>
      <c r="LH24" s="273">
        <f>VLOOKUP(C24,FPT!B:LF,107,0)</f>
        <v>0</v>
      </c>
      <c r="LI24" t="str">
        <f t="shared" si="108"/>
        <v/>
      </c>
      <c r="LJ24" t="str">
        <f>VLOOKUP(C24,MOVI!C:DV,108,0)</f>
        <v>MoviSouthSupply Chain Management</v>
      </c>
      <c r="LK24" s="252" t="str">
        <f>VLOOKUP(C24,FPT!B:LI,108,0)</f>
        <v>MoviSouthSupply Chain Management</v>
      </c>
      <c r="LL24" t="str">
        <f t="shared" si="109"/>
        <v/>
      </c>
      <c r="LM24" s="275">
        <f>ROUND(VLOOKUP(C24,MOVI!C:DV,109,0),0)</f>
        <v>6666667</v>
      </c>
      <c r="LN24" s="275">
        <f>ROUND(VLOOKUP(C24,FPT!B:LL,109,0),0)</f>
        <v>6666667</v>
      </c>
      <c r="LO24" t="str">
        <f t="shared" si="110"/>
        <v/>
      </c>
      <c r="LP24" t="str">
        <f>VLOOKUP(C24,MOVI!C:DV,110,0)</f>
        <v>HO</v>
      </c>
      <c r="LQ24" s="247" t="str">
        <f>VLOOKUP(C24,FPT!B:LO,110,0)</f>
        <v>HO</v>
      </c>
      <c r="LR24" t="str">
        <f t="shared" si="111"/>
        <v/>
      </c>
      <c r="LS24">
        <f>MOVI!DI19</f>
        <v>18</v>
      </c>
      <c r="LV24">
        <f>MOVI!DJ19</f>
        <v>0</v>
      </c>
      <c r="LW24">
        <f>MOVI!DK19</f>
        <v>0</v>
      </c>
      <c r="LX24" t="str">
        <f>MOVI!DL19</f>
        <v>x</v>
      </c>
      <c r="LY24">
        <f>MOVI!DM19</f>
        <v>0</v>
      </c>
      <c r="LZ24">
        <f>MOVI!DN19</f>
        <v>149000</v>
      </c>
      <c r="MA24">
        <f>MOVI!DO19</f>
        <v>0</v>
      </c>
      <c r="MB24" t="str">
        <f>MOVI!DP19</f>
        <v/>
      </c>
      <c r="MC24">
        <f>MOVI!DQ19</f>
        <v>0</v>
      </c>
      <c r="MD24">
        <f>MOVI!DR19</f>
        <v>0</v>
      </c>
      <c r="ME24" t="str">
        <f>VLOOKUP(C24,MOVI!C:DV,121,0)</f>
        <v/>
      </c>
      <c r="MF24" s="252"/>
      <c r="MG24" t="str">
        <f t="shared" si="112"/>
        <v/>
      </c>
      <c r="MH24" t="str">
        <f>VLOOKUP(C24,MOVI!C:DT,122,0)</f>
        <v>MoviSouth</v>
      </c>
      <c r="MI24" s="252" t="str">
        <f>VLOOKUP(C24,FPT!B:DS,112,0)</f>
        <v>MoviSouth</v>
      </c>
      <c r="MJ24" t="str">
        <f t="shared" si="113"/>
        <v/>
      </c>
    </row>
    <row r="25" spans="1:348" x14ac:dyDescent="0.25">
      <c r="A25">
        <v>17</v>
      </c>
      <c r="B25" s="48">
        <v>1909</v>
      </c>
      <c r="C25" s="271" t="s">
        <v>950</v>
      </c>
      <c r="D25" t="str">
        <f>VLOOKUP(C25,MOVI!C:D,2,0)</f>
        <v>Trần Thị Bích</v>
      </c>
      <c r="E25" t="str">
        <f>VLOOKUP(C25,FPT!B:C,2,0)</f>
        <v>Trần Thị Bích</v>
      </c>
      <c r="F25" t="str">
        <f t="shared" si="4"/>
        <v/>
      </c>
      <c r="G25" t="str">
        <f>VLOOKUP(C25,MOVI!C:E,3,0)</f>
        <v>Supply Chain Management</v>
      </c>
      <c r="H25" t="str">
        <f>VLOOKUP(C25,FPT!B:F,3,0)</f>
        <v>Supply Chain Management</v>
      </c>
      <c r="I25" t="str">
        <f t="shared" si="5"/>
        <v/>
      </c>
      <c r="J25" t="str">
        <f>VLOOKUP(C25,MOVI!C:H,4,0)</f>
        <v>Logistics</v>
      </c>
      <c r="K25" t="str">
        <f>VLOOKUP(C25,FPT!B:I,4,0)</f>
        <v>Logistics</v>
      </c>
      <c r="L25" t="str">
        <f t="shared" si="6"/>
        <v/>
      </c>
      <c r="M25" t="str">
        <f>VLOOKUP(C25,MOVI!C:DT,5,0)</f>
        <v>Supervisor</v>
      </c>
      <c r="N25" t="str">
        <f>VLOOKUP(C25,FPT!B:L,5,0)</f>
        <v>Supervisor</v>
      </c>
      <c r="O25" t="str">
        <f t="shared" si="7"/>
        <v/>
      </c>
      <c r="P25" t="str">
        <f>VLOOKUP(C25,MOVI!C:DT,6,0)</f>
        <v>Logistics Supervisor</v>
      </c>
      <c r="Q25" t="str">
        <f>VLOOKUP(C25,FPT!B:O,6,0)</f>
        <v>Logistics Supervisor</v>
      </c>
      <c r="R25" t="str">
        <f t="shared" si="8"/>
        <v/>
      </c>
      <c r="S25" t="str">
        <f>VLOOKUP(C25,MOVI!C:DT,7,0)</f>
        <v>Central</v>
      </c>
      <c r="T25" t="str">
        <f>VLOOKUP(C25,FPT!B:R,7,0)</f>
        <v>Central</v>
      </c>
      <c r="U25" t="str">
        <f t="shared" si="9"/>
        <v/>
      </c>
      <c r="V25" t="str">
        <f>VLOOKUP(C25,MOVI!C:DT,8,0)</f>
        <v>Movi</v>
      </c>
      <c r="W25" t="str">
        <f>VLOOKUP(C25,FPT!B:U,8,0)</f>
        <v>Movi</v>
      </c>
      <c r="X25" t="str">
        <f t="shared" si="10"/>
        <v/>
      </c>
      <c r="Y25" t="str">
        <f>VLOOKUP(C25,MOVI!C:DT,9,0)</f>
        <v>Full-time</v>
      </c>
      <c r="Z25" t="str">
        <f>VLOOKUP(C25,FPT!B:X,9,0)</f>
        <v>Full-time</v>
      </c>
      <c r="AA25" t="str">
        <f t="shared" si="11"/>
        <v/>
      </c>
      <c r="AB25" t="str">
        <f>VLOOKUP(C25,MOVI!C:DT,10,0)</f>
        <v>Permanent</v>
      </c>
      <c r="AC25" t="str">
        <f>VLOOKUP(C25,FPT!B:AA,10,0)</f>
        <v>Permanent</v>
      </c>
      <c r="AD25" t="str">
        <f t="shared" si="12"/>
        <v/>
      </c>
      <c r="AE25" s="247">
        <f>VLOOKUP(C25,MOVI!C:DT,11,0)</f>
        <v>42181</v>
      </c>
      <c r="AF25" s="247">
        <f>VLOOKUP(C25,FPT!B:AD,11,0)</f>
        <v>42181</v>
      </c>
      <c r="AG25" t="str">
        <f t="shared" si="13"/>
        <v/>
      </c>
      <c r="AH25" s="260" t="str">
        <f>VLOOKUP(C25,MOVI!C:DT,12,0)</f>
        <v/>
      </c>
      <c r="AI25" s="260"/>
      <c r="AJ25" t="str">
        <f t="shared" si="115"/>
        <v/>
      </c>
      <c r="AK25">
        <f>VLOOKUP(C25,MOVI!C:DT,13,0)</f>
        <v>0</v>
      </c>
      <c r="AL25" s="247">
        <f>VLOOKUP(C25,FPT!B:AJ,13,0)</f>
        <v>0</v>
      </c>
      <c r="AM25" t="str">
        <f t="shared" si="114"/>
        <v/>
      </c>
      <c r="AN25" s="247">
        <f>VLOOKUP(C25,MOVI!C:DT,14,0)</f>
        <v>0</v>
      </c>
      <c r="AO25" s="247">
        <f>VLOOKUP(C25,FPT!B:AM,14,0)</f>
        <v>0</v>
      </c>
      <c r="AP25" t="str">
        <f t="shared" si="15"/>
        <v/>
      </c>
      <c r="AQ25" t="str">
        <f>VLOOKUP(C25,MOVI!C:DT,15,0)</f>
        <v>LC</v>
      </c>
      <c r="AR25" s="247" t="str">
        <f>VLOOKUP(C25,FPT!B:AP,15,0)</f>
        <v>LC</v>
      </c>
      <c r="AS25" t="str">
        <f t="shared" si="16"/>
        <v/>
      </c>
      <c r="AT25" s="282" t="str">
        <f>VLOOKUP(C25,MOVI!C:DT,16,0)</f>
        <v>LTTP</v>
      </c>
      <c r="AU25" s="247" t="str">
        <f>VLOOKUP(C25,FPT!B:AS,16,0)</f>
        <v>LTTP</v>
      </c>
      <c r="AV25" t="str">
        <f t="shared" si="17"/>
        <v/>
      </c>
      <c r="AW25" t="str">
        <f>VLOOKUP(C25,MOVI!C:DT,17,0)</f>
        <v>L</v>
      </c>
      <c r="AX25" s="247" t="str">
        <f>VLOOKUP(C25,FPT!B:AV,17,0)</f>
        <v>L</v>
      </c>
      <c r="AY25" t="str">
        <f t="shared" si="18"/>
        <v/>
      </c>
      <c r="AZ25">
        <f>VLOOKUP(C25,MOVI!C:DT,18,0)</f>
        <v>0</v>
      </c>
      <c r="BA25" s="247">
        <f>VLOOKUP(C25,FPT!B:AY,18,0)</f>
        <v>0</v>
      </c>
      <c r="BB25" t="str">
        <f t="shared" si="19"/>
        <v/>
      </c>
      <c r="BC25" s="275">
        <f>VLOOKUP(C25,MOVI!C:DT,19,0)</f>
        <v>20000000</v>
      </c>
      <c r="BD25" s="275">
        <f>VLOOKUP(C25,FPT!B:BB,19,0)</f>
        <v>20000000</v>
      </c>
      <c r="BE25" t="str">
        <f t="shared" si="20"/>
        <v/>
      </c>
      <c r="BF25">
        <f>VLOOKUP(C25,MOVI!C:DT,20,0)</f>
        <v>0</v>
      </c>
      <c r="BG25" s="252">
        <f>VLOOKUP(C25,FPT!B:BE,20,0)</f>
        <v>0</v>
      </c>
      <c r="BH25" t="str">
        <f t="shared" si="21"/>
        <v/>
      </c>
      <c r="BI25" s="275">
        <f>VLOOKUP(C25,MOVI!C:DT,21,0)</f>
        <v>20000000</v>
      </c>
      <c r="BJ25" s="275">
        <f>VLOOKUP(C25,FPT!B:BH,21,0)</f>
        <v>20000000</v>
      </c>
      <c r="BK25" t="str">
        <f t="shared" si="22"/>
        <v/>
      </c>
      <c r="BL25" s="275">
        <f>VLOOKUP(C25,MOVI!C:DT,22,0)</f>
        <v>0</v>
      </c>
      <c r="BM25" s="275">
        <f>VLOOKUP(C25,FPT!B:BK,22,0)</f>
        <v>0</v>
      </c>
      <c r="BN25" t="str">
        <f t="shared" si="23"/>
        <v/>
      </c>
      <c r="BO25" s="275">
        <f>VLOOKUP(C25,MOVI!C:DT,23,0)</f>
        <v>0</v>
      </c>
      <c r="BP25" s="275">
        <f>VLOOKUP(C25,FPT!B:BN,23,0)</f>
        <v>0</v>
      </c>
      <c r="BQ25" t="str">
        <f t="shared" si="24"/>
        <v/>
      </c>
      <c r="BR25" s="275">
        <f>VLOOKUP(C25,MOVI!C:DT,24,0)</f>
        <v>0</v>
      </c>
      <c r="BS25" s="275">
        <f>VLOOKUP(C25,FPT!B:BQ,24,0)</f>
        <v>0</v>
      </c>
      <c r="BT25" t="str">
        <f t="shared" si="25"/>
        <v/>
      </c>
      <c r="BU25" s="275">
        <f>VLOOKUP(C25,MOVI!C:DT,25,0)</f>
        <v>100000</v>
      </c>
      <c r="BV25" s="275">
        <f>VLOOKUP(C25,FPT!B:BT,25,0)</f>
        <v>100000</v>
      </c>
      <c r="BW25" t="str">
        <f t="shared" si="26"/>
        <v/>
      </c>
      <c r="BX25" s="275">
        <f>VLOOKUP(C25,MOVI!C:DT,26,0)</f>
        <v>0</v>
      </c>
      <c r="BY25" s="275">
        <f>VLOOKUP(C25,FPT!B:BW,26,0)</f>
        <v>0</v>
      </c>
      <c r="BZ25" t="str">
        <f t="shared" si="27"/>
        <v/>
      </c>
      <c r="CA25" s="275">
        <f>VLOOKUP(C25,MOVI!C:DT,27,0)</f>
        <v>0</v>
      </c>
      <c r="CB25" s="275">
        <f>VLOOKUP(C25,FPT!B:BZ,27,0)</f>
        <v>0</v>
      </c>
      <c r="CC25" t="str">
        <f t="shared" si="28"/>
        <v/>
      </c>
      <c r="CD25" s="275">
        <f>VLOOKUP(C25,MOVI!C:DT,28,0)</f>
        <v>100000</v>
      </c>
      <c r="CE25" s="275">
        <f>VLOOKUP(C25,FPT!B:CC,28,0)</f>
        <v>100000</v>
      </c>
      <c r="CF25" t="str">
        <f t="shared" si="29"/>
        <v/>
      </c>
      <c r="CG25" t="str">
        <f>VLOOKUP(C25,MOVI!C:DT,29,0)</f>
        <v>CN</v>
      </c>
      <c r="CH25" s="252" t="str">
        <f>VLOOKUP(C25,FPT!B:CF,29,0)</f>
        <v>CN</v>
      </c>
      <c r="CI25" t="str">
        <f t="shared" si="30"/>
        <v/>
      </c>
      <c r="CJ25">
        <f>VLOOKUP(C25,MOVI!C:DT,30,0)</f>
        <v>26</v>
      </c>
      <c r="CK25" s="252">
        <f>VLOOKUP(C25,FPT!B:CI,30,0)</f>
        <v>26</v>
      </c>
      <c r="CL25" t="str">
        <f t="shared" si="31"/>
        <v/>
      </c>
      <c r="CM25">
        <f>VLOOKUP(C25,MOVI!C:DT,31,0)</f>
        <v>26</v>
      </c>
      <c r="CN25" s="252">
        <f>VLOOKUP(C25,FPT!B:CL,31,0)</f>
        <v>26</v>
      </c>
      <c r="CO25" t="str">
        <f t="shared" si="32"/>
        <v/>
      </c>
      <c r="CP25" s="275">
        <f>VLOOKUP(C25,MOVI!C:DT,32,0)</f>
        <v>0</v>
      </c>
      <c r="CQ25" s="275">
        <f>VLOOKUP(C25,FPT!B:CO,32,0)</f>
        <v>0</v>
      </c>
      <c r="CR25" t="str">
        <f t="shared" si="33"/>
        <v/>
      </c>
      <c r="CS25" s="275">
        <f>VLOOKUP(C25,MOVI!C:DT,33,0)</f>
        <v>0</v>
      </c>
      <c r="CT25" s="275">
        <f>VLOOKUP(C25,FPT!B:CR,33,0)</f>
        <v>0</v>
      </c>
      <c r="CU25" t="str">
        <f t="shared" si="34"/>
        <v/>
      </c>
      <c r="CV25" s="275">
        <f>VLOOKUP(C25,MOVI!C:DT,34,0)</f>
        <v>0</v>
      </c>
      <c r="CW25" s="275">
        <f>VLOOKUP(C25,FPT!B:CU,34,0)</f>
        <v>0</v>
      </c>
      <c r="CX25" t="str">
        <f t="shared" si="35"/>
        <v/>
      </c>
      <c r="CY25" s="275">
        <f>VLOOKUP(C25,MOVI!C:DT,35,0)</f>
        <v>26</v>
      </c>
      <c r="CZ25" s="275">
        <f>VLOOKUP(C25,FPT!B:CX,35,0)</f>
        <v>26</v>
      </c>
      <c r="DA25" t="str">
        <f t="shared" si="36"/>
        <v/>
      </c>
      <c r="DB25" s="275">
        <f>VLOOKUP(C25,MOVI!C:DT,36,0)</f>
        <v>0</v>
      </c>
      <c r="DC25" s="275">
        <f>VLOOKUP(C25,FPT!B:DA,36,0)</f>
        <v>0</v>
      </c>
      <c r="DD25" t="str">
        <f t="shared" si="37"/>
        <v/>
      </c>
      <c r="DE25" s="275">
        <f>VLOOKUP(C25,MOVI!C:DT,37,0)</f>
        <v>0</v>
      </c>
      <c r="DF25" s="275">
        <f>VLOOKUP(C25,FPT!B:DD,37,0)</f>
        <v>0</v>
      </c>
      <c r="DG25" t="str">
        <f t="shared" si="38"/>
        <v/>
      </c>
      <c r="DH25" s="275">
        <f>VLOOKUP(C25,MOVI!C:DT,38,0)</f>
        <v>0</v>
      </c>
      <c r="DI25" s="275">
        <f>VLOOKUP(C25,FPT!B:DG,38,0)</f>
        <v>0</v>
      </c>
      <c r="DJ25" t="str">
        <f t="shared" si="39"/>
        <v/>
      </c>
      <c r="DK25" s="275">
        <f>VLOOKUP(C25,MOVI!C:DT,39,0)</f>
        <v>0</v>
      </c>
      <c r="DL25" s="275">
        <f>VLOOKUP(C25,FPT!B:DJ,39,0)</f>
        <v>0</v>
      </c>
      <c r="DM25" t="str">
        <f t="shared" si="40"/>
        <v/>
      </c>
      <c r="DN25" s="275">
        <f>VLOOKUP(C25,MOVI!C:DT,40,0)</f>
        <v>0</v>
      </c>
      <c r="DO25" s="275">
        <f>VLOOKUP(C25,FPT!B:DM,40,0)</f>
        <v>0</v>
      </c>
      <c r="DP25" t="str">
        <f t="shared" si="41"/>
        <v/>
      </c>
      <c r="DQ25" s="275">
        <f>VLOOKUP(C25,MOVI!C:DT,41,0)</f>
        <v>0</v>
      </c>
      <c r="DR25" s="275">
        <f>VLOOKUP(C25,FPT!B:DP,41,0)</f>
        <v>0</v>
      </c>
      <c r="DS25" t="str">
        <f t="shared" si="42"/>
        <v/>
      </c>
      <c r="DT25" s="275">
        <f>VLOOKUP(C25,MOVI!C:DT,42,0)</f>
        <v>20000000</v>
      </c>
      <c r="DU25" s="275">
        <f>ROUND(VLOOKUP(C25,FPT!B:DS,42,0),0)</f>
        <v>20000000</v>
      </c>
      <c r="DV25" t="str">
        <f t="shared" si="43"/>
        <v/>
      </c>
      <c r="DW25" s="275">
        <f>VLOOKUP(C25,MOVI!C:DT,43,0)</f>
        <v>0</v>
      </c>
      <c r="DX25" s="275">
        <f>VLOOKUP(C25,FPT!B:DV,43,0)</f>
        <v>0</v>
      </c>
      <c r="DY25" t="str">
        <f t="shared" si="44"/>
        <v/>
      </c>
      <c r="DZ25" s="275">
        <f>VLOOKUP(C25,MOVI!C:DT,44,0)</f>
        <v>0</v>
      </c>
      <c r="EA25" s="275">
        <f>VLOOKUP(C25,FPT!B:DY,44,0)</f>
        <v>0</v>
      </c>
      <c r="EB25" t="str">
        <f t="shared" si="45"/>
        <v/>
      </c>
      <c r="EC25" s="275">
        <f>VLOOKUP(C25,MOVI!C:DT,45,0)</f>
        <v>20000000</v>
      </c>
      <c r="ED25" s="275">
        <f>ROUND(VLOOKUP(C25,FPT!B:EB,45,0),0)</f>
        <v>20000000</v>
      </c>
      <c r="EE25" t="str">
        <f t="shared" si="46"/>
        <v/>
      </c>
      <c r="EF25" s="275">
        <f>VLOOKUP(C25,MOVI!C:DT,46,0)</f>
        <v>0</v>
      </c>
      <c r="EG25" s="275">
        <f>VLOOKUP(C25,FPT!B:EE,46,0)</f>
        <v>0</v>
      </c>
      <c r="EH25" t="str">
        <f t="shared" si="47"/>
        <v/>
      </c>
      <c r="EI25" s="275">
        <f>VLOOKUP(C25,MOVI!C:DT,47,0)</f>
        <v>0</v>
      </c>
      <c r="EJ25" s="275">
        <f>VLOOKUP(C25,FPT!B:EH,47,0)</f>
        <v>0</v>
      </c>
      <c r="EK25" t="str">
        <f t="shared" si="48"/>
        <v/>
      </c>
      <c r="EL25" s="275">
        <f>VLOOKUP(C25,MOVI!C:DT,48,0)</f>
        <v>0</v>
      </c>
      <c r="EM25" s="275">
        <f>VLOOKUP(C25,FPT!B:EK,48,0)</f>
        <v>0</v>
      </c>
      <c r="EN25" t="str">
        <f t="shared" si="49"/>
        <v/>
      </c>
      <c r="EO25" s="275">
        <f>VLOOKUP(C25,MOVI!C:DT,49,0)</f>
        <v>100000</v>
      </c>
      <c r="EP25" s="275">
        <f>VLOOKUP(C25,FPT!B:EN,49,0)</f>
        <v>100000</v>
      </c>
      <c r="EQ25" t="str">
        <f t="shared" si="50"/>
        <v/>
      </c>
      <c r="ER25" s="275">
        <f>VLOOKUP(C25,MOVI!C:DT,50,0)</f>
        <v>0</v>
      </c>
      <c r="ES25" s="275">
        <f>VLOOKUP(C25,FPT!B:EQ,50,0)</f>
        <v>0</v>
      </c>
      <c r="ET25" t="str">
        <f t="shared" si="51"/>
        <v/>
      </c>
      <c r="EU25" s="275">
        <f>VLOOKUP(C25,MOVI!C:DT,51,0)</f>
        <v>0</v>
      </c>
      <c r="EV25" s="275">
        <f>VLOOKUP(C25,FPT!B:ET,51,0)</f>
        <v>0</v>
      </c>
      <c r="EW25" t="str">
        <f t="shared" si="52"/>
        <v/>
      </c>
      <c r="EX25" s="275">
        <f>VLOOKUP(C25,MOVI!C:DT,52,0)</f>
        <v>0</v>
      </c>
      <c r="EY25" s="275">
        <f>VLOOKUP(C25,FPT!B:EW,52,0)</f>
        <v>0</v>
      </c>
      <c r="EZ25" t="str">
        <f t="shared" si="53"/>
        <v/>
      </c>
      <c r="FA25" s="275">
        <f>VLOOKUP(C25,MOVI!C:DT,53,0)</f>
        <v>0</v>
      </c>
      <c r="FB25" s="275">
        <f>VLOOKUP(C25,FPT!B:EZ,53,0)</f>
        <v>0</v>
      </c>
      <c r="FC25" t="str">
        <f t="shared" si="54"/>
        <v/>
      </c>
      <c r="FD25" s="275">
        <f>VLOOKUP(C25,MOVI!C:DT,54,0)</f>
        <v>0</v>
      </c>
      <c r="FE25" s="275">
        <f>VLOOKUP(C25,FPT!B:FC,54,0)</f>
        <v>0</v>
      </c>
      <c r="FF25" t="str">
        <f t="shared" si="55"/>
        <v/>
      </c>
      <c r="FG25" s="275">
        <f>VLOOKUP(C25,MOVI!C:DT,55,0)</f>
        <v>0</v>
      </c>
      <c r="FH25" s="275">
        <f>VLOOKUP(C25,FPT!B:FF,55,0)</f>
        <v>0</v>
      </c>
      <c r="FI25" t="str">
        <f t="shared" si="56"/>
        <v/>
      </c>
      <c r="FJ25" s="275">
        <f>VLOOKUP(C25,MOVI!C:DT,56,0)</f>
        <v>100000</v>
      </c>
      <c r="FK25" s="275">
        <f>VLOOKUP(C25,FPT!B:FI,56,0)</f>
        <v>100000</v>
      </c>
      <c r="FL25" t="str">
        <f t="shared" si="57"/>
        <v/>
      </c>
      <c r="FM25" s="275">
        <f>VLOOKUP(C25,MOVI!C:DT,57,0)</f>
        <v>0</v>
      </c>
      <c r="FN25" s="275">
        <f>VLOOKUP(C25,FPT!B:FL,57,0)</f>
        <v>0</v>
      </c>
      <c r="FO25" t="str">
        <f t="shared" si="58"/>
        <v/>
      </c>
      <c r="FP25" s="275">
        <f>VLOOKUP(C25,MOVI!C:DT,58,0)</f>
        <v>0</v>
      </c>
      <c r="FQ25" s="275">
        <f>VLOOKUP(C25,FPT!B:FO,58,0)</f>
        <v>0</v>
      </c>
      <c r="FR25" t="str">
        <f t="shared" si="59"/>
        <v/>
      </c>
      <c r="FS25" s="275">
        <f>VLOOKUP(C25,MOVI!C:DT,59,0)</f>
        <v>0</v>
      </c>
      <c r="FT25" s="275">
        <f>VLOOKUP(C25,FPT!B:FR,59,0)</f>
        <v>0</v>
      </c>
      <c r="FU25" t="str">
        <f t="shared" si="60"/>
        <v/>
      </c>
      <c r="FV25" s="275">
        <f>VLOOKUP(C25,MOVI!C:DT,60,0)</f>
        <v>0</v>
      </c>
      <c r="FW25" s="275">
        <f>VLOOKUP(C25,FPT!B:FU,60,0)</f>
        <v>0</v>
      </c>
      <c r="FX25" t="str">
        <f t="shared" si="61"/>
        <v/>
      </c>
      <c r="FY25" s="275">
        <f>VLOOKUP(C25,MOVI!C:DT,61,0)</f>
        <v>0</v>
      </c>
      <c r="FZ25" s="275">
        <f>VLOOKUP(C25,FPT!B:FX,61,0)</f>
        <v>0</v>
      </c>
      <c r="GA25" t="str">
        <f t="shared" si="62"/>
        <v/>
      </c>
      <c r="GB25" s="275">
        <f>VLOOKUP(C25,MOVI!C:DT,62,0)</f>
        <v>0</v>
      </c>
      <c r="GC25" s="275">
        <f>VLOOKUP(C25,FPT!B:GA,62,0)</f>
        <v>0</v>
      </c>
      <c r="GD25" t="str">
        <f t="shared" si="63"/>
        <v/>
      </c>
      <c r="GE25" s="275">
        <f>VLOOKUP(C25,MOVI!C:DT,63,0)</f>
        <v>0</v>
      </c>
      <c r="GF25" s="275">
        <f>VLOOKUP(C25,FPT!B:GD,63,0)</f>
        <v>0</v>
      </c>
      <c r="GG25" t="str">
        <f t="shared" si="64"/>
        <v/>
      </c>
      <c r="GH25" s="275">
        <f>VLOOKUP(C25,MOVI!C:DT,64,0)</f>
        <v>0</v>
      </c>
      <c r="GI25" s="275">
        <f>VLOOKUP(C25,FPT!B:GG,64,0)</f>
        <v>0</v>
      </c>
      <c r="GJ25" t="str">
        <f t="shared" si="65"/>
        <v/>
      </c>
      <c r="GK25" s="275">
        <f>VLOOKUP(C25,MOVI!C:DT,65,0)</f>
        <v>0</v>
      </c>
      <c r="GL25" s="275">
        <f>VLOOKUP(C25,FPT!B:GJ,65,0)</f>
        <v>0</v>
      </c>
      <c r="GM25" t="str">
        <f t="shared" si="66"/>
        <v/>
      </c>
      <c r="GN25" s="275">
        <f>VLOOKUP(C25,MOVI!C:DT,66,0)</f>
        <v>0</v>
      </c>
      <c r="GO25" s="275">
        <f>VLOOKUP(C25,FPT!B:GM,66,0)</f>
        <v>0</v>
      </c>
      <c r="GP25" t="str">
        <f t="shared" si="67"/>
        <v/>
      </c>
      <c r="GQ25" s="275">
        <f>VLOOKUP(C25,MOVI!C:DT,67,0)</f>
        <v>0</v>
      </c>
      <c r="GR25" s="275">
        <f>VLOOKUP(C25,FPT!B:GP,67,0)</f>
        <v>0</v>
      </c>
      <c r="GS25" t="str">
        <f t="shared" si="68"/>
        <v/>
      </c>
      <c r="GT25" s="275">
        <f>VLOOKUP(C25,MOVI!C:DT,68,0)</f>
        <v>0</v>
      </c>
      <c r="GU25" s="275">
        <f>VLOOKUP(C25,FPT!B:GS,68,0)</f>
        <v>0</v>
      </c>
      <c r="GV25" t="str">
        <f t="shared" si="69"/>
        <v/>
      </c>
      <c r="GW25" s="275">
        <f>VLOOKUP(C25,MOVI!C:DT,69,0)</f>
        <v>0</v>
      </c>
      <c r="GX25" s="275">
        <f>VLOOKUP(C25,FPT!B:GV,69,0)</f>
        <v>0</v>
      </c>
      <c r="GY25" t="str">
        <f t="shared" si="70"/>
        <v/>
      </c>
      <c r="GZ25" s="275">
        <f>VLOOKUP(C25,MOVI!C:DT,70,0)</f>
        <v>0</v>
      </c>
      <c r="HA25" s="275">
        <f>VLOOKUP(C25,FPT!B:GY,70,0)</f>
        <v>0</v>
      </c>
      <c r="HB25" t="str">
        <f t="shared" si="71"/>
        <v/>
      </c>
      <c r="HC25" s="275">
        <f>VLOOKUP(C25,MOVI!C:DT,71,0)</f>
        <v>20100000</v>
      </c>
      <c r="HD25" s="275">
        <f>ROUND(VLOOKUP(C25,FPT!B:HB,71,0),0)</f>
        <v>20100000</v>
      </c>
      <c r="HE25" t="str">
        <f t="shared" si="72"/>
        <v/>
      </c>
      <c r="HF25" s="275">
        <f>ROUND(VLOOKUP(C25,MOVI!C:DT,72,0),0)</f>
        <v>0</v>
      </c>
      <c r="HG25" s="275">
        <f>ROUND(VLOOKUP(C25,FPT!B:HE,72,0),0)</f>
        <v>0</v>
      </c>
      <c r="HH25" t="str">
        <f t="shared" si="73"/>
        <v/>
      </c>
      <c r="HI25" s="275">
        <f>VLOOKUP(C25,MOVI!C:DT,73,0)</f>
        <v>100000</v>
      </c>
      <c r="HJ25" s="275">
        <f>VLOOKUP(C25,FPT!B:HH,73,0)</f>
        <v>100000</v>
      </c>
      <c r="HK25" t="str">
        <f t="shared" si="74"/>
        <v/>
      </c>
      <c r="HL25" s="275">
        <f>VLOOKUP(C25,MOVI!C:DT,74,0)</f>
        <v>0</v>
      </c>
      <c r="HM25" s="275">
        <f>VLOOKUP(C25,FPT!B:HK,74,0)</f>
        <v>0</v>
      </c>
      <c r="HN25" t="str">
        <f t="shared" si="75"/>
        <v/>
      </c>
      <c r="HO25" s="275">
        <f>VLOOKUP(C25,MOVI!C:DT,75,0)</f>
        <v>11000000</v>
      </c>
      <c r="HP25" s="275">
        <f>VLOOKUP(C25,FPT!B:HN,75,0)</f>
        <v>11000000</v>
      </c>
      <c r="HQ25" t="str">
        <f t="shared" si="76"/>
        <v/>
      </c>
      <c r="HR25" s="275">
        <f>VLOOKUP(C25,MOVI!C:DT,76,0)</f>
        <v>0</v>
      </c>
      <c r="HS25" s="275">
        <f>VLOOKUP(C25,FPT!B:HQ,76,0)</f>
        <v>0</v>
      </c>
      <c r="HT25" t="str">
        <f t="shared" si="77"/>
        <v/>
      </c>
      <c r="HU25" s="275">
        <f>VLOOKUP(C25,MOVI!C:DT,77,0)</f>
        <v>0</v>
      </c>
      <c r="HV25" s="275">
        <f>VLOOKUP(C25,FPT!B:HT,77,0)</f>
        <v>0</v>
      </c>
      <c r="HW25" t="str">
        <f t="shared" si="78"/>
        <v/>
      </c>
      <c r="HX25" s="274">
        <f>VLOOKUP(C25,MOVI!C:CB,78,0)</f>
        <v>1600000</v>
      </c>
      <c r="HY25" s="261">
        <f>VLOOKUP(C25,FPT!$B:$CA,78,0)</f>
        <v>1600000</v>
      </c>
      <c r="HZ25" t="str">
        <f t="shared" si="79"/>
        <v/>
      </c>
      <c r="IA25" s="275">
        <f>VLOOKUP(C25,MOVI!C:CD,79,0)</f>
        <v>200000</v>
      </c>
      <c r="IB25" s="275">
        <f>VLOOKUP(C25,FPT!B:HZ,79,0)</f>
        <v>200000</v>
      </c>
      <c r="IC25" t="str">
        <f t="shared" si="80"/>
        <v/>
      </c>
      <c r="ID25" s="275">
        <f>VLOOKUP(C25,MOVI!C:CD,80,0)</f>
        <v>300000</v>
      </c>
      <c r="IE25" s="275">
        <f>VLOOKUP(C25,FPT!B:IC,80,0)</f>
        <v>300000</v>
      </c>
      <c r="IF25" t="str">
        <f t="shared" si="81"/>
        <v/>
      </c>
      <c r="IG25" s="275">
        <f>VLOOKUP(C25,MOVI!C:DT,81,0)</f>
        <v>0</v>
      </c>
      <c r="IH25" s="275">
        <f>VLOOKUP(C25,FPT!B:IF,81,0)</f>
        <v>0</v>
      </c>
      <c r="II25" t="str">
        <f t="shared" si="82"/>
        <v/>
      </c>
      <c r="IJ25" s="275">
        <f>VLOOKUP(C25,MOVI!C:DT,82,0)</f>
        <v>2100000</v>
      </c>
      <c r="IK25" s="275">
        <f>VLOOKUP(C25,FPT!B:II,82,0)</f>
        <v>2100000</v>
      </c>
      <c r="IL25" t="str">
        <f t="shared" si="83"/>
        <v/>
      </c>
      <c r="IM25" s="275">
        <f>ROUND(VLOOKUP(C25,MOVI!C:DT,83,0),0)</f>
        <v>13200000</v>
      </c>
      <c r="IN25" s="275">
        <f>ROUND(VLOOKUP(C25,FPT!B:IL,83,0),0)</f>
        <v>13200000</v>
      </c>
      <c r="IO25" t="str">
        <f t="shared" si="84"/>
        <v/>
      </c>
      <c r="IP25" s="275">
        <f>VLOOKUP(C25,MOVI!C:DT,84,0)</f>
        <v>6900000</v>
      </c>
      <c r="IQ25" s="275">
        <f>VLOOKUP(C25,FPT!B:IO,84,0)</f>
        <v>6900000</v>
      </c>
      <c r="IR25" t="str">
        <f t="shared" si="85"/>
        <v/>
      </c>
      <c r="IS25" s="275">
        <f>ROUND(VLOOKUP(C25,MOVI!C:DT,85,0),0)</f>
        <v>440000</v>
      </c>
      <c r="IT25" s="275">
        <f>ROUND(VLOOKUP(C25,FPT!B:IR,85,0),0)</f>
        <v>440000</v>
      </c>
      <c r="IU25" t="str">
        <f t="shared" si="86"/>
        <v/>
      </c>
      <c r="IV25" s="275">
        <f>VLOOKUP(C25,MOVI!C:DT,86,0)</f>
        <v>0</v>
      </c>
      <c r="IW25" s="275">
        <f>VLOOKUP(C25,FPT!B:IU,86,0)</f>
        <v>0</v>
      </c>
      <c r="IX25" t="str">
        <f t="shared" si="87"/>
        <v/>
      </c>
      <c r="IY25" s="275">
        <f>ROUND(VLOOKUP(C25,MOVI!C:DT,87,0),0)</f>
        <v>440000</v>
      </c>
      <c r="IZ25" s="275">
        <f>ROUND(VLOOKUP(C25,FPT!B:IX,87,0),0)</f>
        <v>440000</v>
      </c>
      <c r="JA25" t="str">
        <f t="shared" si="88"/>
        <v/>
      </c>
      <c r="JB25" s="275">
        <f>VLOOKUP(C25,MOVI!C:DT,88,0)</f>
        <v>0</v>
      </c>
      <c r="JC25" s="275">
        <f>VLOOKUP(C25,FPT!B:JA,88,0)</f>
        <v>0</v>
      </c>
      <c r="JD25" t="str">
        <f t="shared" si="89"/>
        <v/>
      </c>
      <c r="JE25" s="275">
        <f>VLOOKUP(C25,MOVI!C:DT,89,0)</f>
        <v>149000</v>
      </c>
      <c r="JF25" s="275">
        <f>VLOOKUP(C25,FPT!B:JD,89,0)</f>
        <v>149000</v>
      </c>
      <c r="JG25" t="str">
        <f t="shared" si="90"/>
        <v/>
      </c>
      <c r="JH25" s="275">
        <f>VLOOKUP(C25,MOVI!C:DT,90,0)</f>
        <v>0</v>
      </c>
      <c r="JI25" s="275">
        <f>VLOOKUP(C25,FPT!B:JG,90,0)</f>
        <v>0</v>
      </c>
      <c r="JJ25" t="str">
        <f t="shared" si="91"/>
        <v/>
      </c>
      <c r="JK25" s="275">
        <f>VLOOKUP(C25,MOVI!C:DT,91,0)</f>
        <v>0</v>
      </c>
      <c r="JL25" s="275">
        <f>VLOOKUP(C25,FPT!B:JJ,91,0)</f>
        <v>0</v>
      </c>
      <c r="JM25" t="str">
        <f t="shared" si="92"/>
        <v/>
      </c>
      <c r="JN25" s="275">
        <f>VLOOKUP(C25,MOVI!C:DT,92,0)</f>
        <v>833000</v>
      </c>
      <c r="JO25" s="275">
        <f>VLOOKUP(C25,FPT!B:JM,92,0)</f>
        <v>833000</v>
      </c>
      <c r="JP25" t="str">
        <f t="shared" si="93"/>
        <v/>
      </c>
      <c r="JQ25" s="275">
        <f>VLOOKUP(C25,MOVI!C:DT,93,0)</f>
        <v>0</v>
      </c>
      <c r="JR25" s="275">
        <f>VLOOKUP(C25,FPT!B:JP,93,0)</f>
        <v>0</v>
      </c>
      <c r="JS25" t="str">
        <f t="shared" si="94"/>
        <v/>
      </c>
      <c r="JT25" s="275">
        <f>VLOOKUP(C25,MOVI!C:DT,94,0)</f>
        <v>982000</v>
      </c>
      <c r="JU25" s="275">
        <f>VLOOKUP(C25,FPT!B:JS,94,0)</f>
        <v>982000</v>
      </c>
      <c r="JV25" t="str">
        <f t="shared" si="95"/>
        <v/>
      </c>
      <c r="JW25" s="275">
        <f>VLOOKUP(C25,MOVI!C:DT,95,0)</f>
        <v>16578000</v>
      </c>
      <c r="JX25" s="275">
        <f>VLOOKUP(C25,FPT!B:JV,95,0)</f>
        <v>16578000</v>
      </c>
      <c r="JY25" t="str">
        <f t="shared" si="96"/>
        <v/>
      </c>
      <c r="JZ25" s="275">
        <f>VLOOKUP(C25,MOVI!C:DT,96,0)</f>
        <v>0</v>
      </c>
      <c r="KA25" s="275">
        <f>VLOOKUP(C25,FPT!B:JY,96,0)</f>
        <v>0</v>
      </c>
      <c r="KB25" t="str">
        <f t="shared" si="97"/>
        <v/>
      </c>
      <c r="KC25" s="275">
        <f>VLOOKUP(C25,MOVI!C:DT,97,0)</f>
        <v>16578000</v>
      </c>
      <c r="KD25" s="275">
        <f>VLOOKUP(C25,FPT!B:KB,97,0)</f>
        <v>16578000</v>
      </c>
      <c r="KE25" t="str">
        <f t="shared" si="98"/>
        <v/>
      </c>
      <c r="KF25" s="275">
        <f>VLOOKUP(C25,MOVI!C:DT,98,0)</f>
        <v>3400000.0000000005</v>
      </c>
      <c r="KG25" s="275">
        <f>VLOOKUP(C25,FPT!B:KE,98,0)</f>
        <v>3400000</v>
      </c>
      <c r="KH25" t="str">
        <f t="shared" si="99"/>
        <v/>
      </c>
      <c r="KI25" s="275">
        <f>VLOOKUP(C25,MOVI!C:DT,99,0)</f>
        <v>0</v>
      </c>
      <c r="KJ25" s="275">
        <f>VLOOKUP(C25,FPT!B:KH,99,0)</f>
        <v>0</v>
      </c>
      <c r="KK25" t="str">
        <f t="shared" si="100"/>
        <v/>
      </c>
      <c r="KL25" s="275">
        <f>VLOOKUP(C25,MOVI!C:DT,100,0)</f>
        <v>600000</v>
      </c>
      <c r="KM25" s="275">
        <f>VLOOKUP(C25,FPT!B:KK,100,0)</f>
        <v>600000</v>
      </c>
      <c r="KN25" t="str">
        <f t="shared" si="101"/>
        <v/>
      </c>
      <c r="KO25" s="275">
        <f>VLOOKUP(C25,MOVI!C:DT,101,0)</f>
        <v>0</v>
      </c>
      <c r="KP25" s="275">
        <f>VLOOKUP(C25,FPT!B:KN,101,0)</f>
        <v>0</v>
      </c>
      <c r="KQ25" t="str">
        <f t="shared" si="102"/>
        <v/>
      </c>
      <c r="KR25" s="275">
        <f>VLOOKUP(C25,MOVI!C:DT,102,0)</f>
        <v>0</v>
      </c>
      <c r="KS25" s="275">
        <f>VLOOKUP(C25,FPT!B:KQ,102,0)</f>
        <v>0</v>
      </c>
      <c r="KT25" t="str">
        <f t="shared" si="103"/>
        <v/>
      </c>
      <c r="KU25" s="275">
        <f>VLOOKUP(C25,MOVI!C:DT,103,0)</f>
        <v>4000000.0000000005</v>
      </c>
      <c r="KV25" s="275">
        <f>VLOOKUP(C25,FPT!B:KT,103,0)</f>
        <v>4000000</v>
      </c>
      <c r="KW25" t="str">
        <f t="shared" si="104"/>
        <v/>
      </c>
      <c r="KX25" s="275">
        <f>VLOOKUP(C25,MOVI!C:DT,104,0)</f>
        <v>6100000</v>
      </c>
      <c r="KY25" s="275">
        <f>VLOOKUP(C25,FPT!B:KW,104,0)</f>
        <v>6100000</v>
      </c>
      <c r="KZ25" t="str">
        <f t="shared" si="105"/>
        <v/>
      </c>
      <c r="LA25" s="275">
        <f>VLOOKUP(C25,MOVI!C:DT,105,0)</f>
        <v>400000</v>
      </c>
      <c r="LB25" s="275">
        <f>VLOOKUP(C25,FPT!B:KZ,105,0)</f>
        <v>400000</v>
      </c>
      <c r="LC25" t="str">
        <f t="shared" si="106"/>
        <v/>
      </c>
      <c r="LD25" s="275">
        <f>VLOOKUP(C25,MOVI!C:DT,106,0)</f>
        <v>24500000</v>
      </c>
      <c r="LE25" s="275">
        <f>VLOOKUP(C25,FPT!B:LC,106,0)</f>
        <v>24500000</v>
      </c>
      <c r="LF25" t="str">
        <f t="shared" si="107"/>
        <v/>
      </c>
      <c r="LG25" s="273">
        <f>VLOOKUP(C25,MOVI!C:DT,107,0)</f>
        <v>0</v>
      </c>
      <c r="LH25" s="273">
        <f>VLOOKUP(C25,FPT!B:LF,107,0)</f>
        <v>0</v>
      </c>
      <c r="LI25" t="str">
        <f t="shared" si="108"/>
        <v/>
      </c>
      <c r="LJ25" t="str">
        <f>VLOOKUP(C25,MOVI!C:DV,108,0)</f>
        <v>MoviCentralSupply Chain Management</v>
      </c>
      <c r="LK25" s="252" t="str">
        <f>VLOOKUP(C25,FPT!B:LI,108,0)</f>
        <v>MoviCentralSupply Chain Management</v>
      </c>
      <c r="LL25" t="str">
        <f t="shared" si="109"/>
        <v/>
      </c>
      <c r="LM25" s="275">
        <f>ROUND(VLOOKUP(C25,MOVI!C:DV,109,0),0)</f>
        <v>1666667</v>
      </c>
      <c r="LN25" s="275">
        <f>ROUND(VLOOKUP(C25,FPT!B:LL,109,0),0)</f>
        <v>1666667</v>
      </c>
      <c r="LO25" t="str">
        <f t="shared" si="110"/>
        <v/>
      </c>
      <c r="LP25" t="str">
        <f>VLOOKUP(C25,MOVI!C:DV,110,0)</f>
        <v>DNG</v>
      </c>
      <c r="LQ25" s="247" t="str">
        <f>VLOOKUP(C25,FPT!B:LO,110,0)</f>
        <v>DNG</v>
      </c>
      <c r="LR25" t="str">
        <f t="shared" si="111"/>
        <v/>
      </c>
      <c r="LS25">
        <f>MOVI!DI20</f>
        <v>22</v>
      </c>
      <c r="LV25">
        <f>MOVI!DJ20</f>
        <v>0</v>
      </c>
      <c r="LW25">
        <f>MOVI!DK20</f>
        <v>0</v>
      </c>
      <c r="LX25" t="str">
        <f>MOVI!DL20</f>
        <v>x</v>
      </c>
      <c r="LY25">
        <f>MOVI!DM20</f>
        <v>0</v>
      </c>
      <c r="LZ25">
        <f>MOVI!DN20</f>
        <v>149000</v>
      </c>
      <c r="MA25">
        <f>MOVI!DO20</f>
        <v>0</v>
      </c>
      <c r="MB25" t="str">
        <f>MOVI!DP20</f>
        <v/>
      </c>
      <c r="MC25">
        <f>MOVI!DQ20</f>
        <v>0</v>
      </c>
      <c r="MD25">
        <f>MOVI!DR20</f>
        <v>0</v>
      </c>
      <c r="ME25" t="str">
        <f>VLOOKUP(C25,MOVI!C:DV,121,0)</f>
        <v>Group 4</v>
      </c>
      <c r="MF25" s="252" t="str">
        <f>VLOOKUP(C25,FPT!B:MD,111,0)</f>
        <v>Group 4</v>
      </c>
      <c r="MG25" t="str">
        <f>IF(ME25&lt;&gt;MF25,"Lệch","")</f>
        <v/>
      </c>
      <c r="MH25" t="str">
        <f>VLOOKUP(C25,MOVI!C:DT,122,0)</f>
        <v>MoviCentralGroup 4</v>
      </c>
      <c r="MI25" s="252" t="str">
        <f>VLOOKUP(C25,FPT!B:DS,112,0)</f>
        <v>MoviCentralGroup 4</v>
      </c>
      <c r="MJ25" t="str">
        <f t="shared" si="113"/>
        <v/>
      </c>
    </row>
    <row r="26" spans="1:348" x14ac:dyDescent="0.25">
      <c r="A26">
        <v>18</v>
      </c>
      <c r="B26" s="48">
        <v>3338</v>
      </c>
      <c r="C26" s="271" t="s">
        <v>947</v>
      </c>
      <c r="D26" t="str">
        <f>VLOOKUP(C26,MOVI!C:D,2,0)</f>
        <v>Nguyễn Thanh Nhàn</v>
      </c>
      <c r="E26" t="str">
        <f>VLOOKUP(C26,FPT!B:C,2,0)</f>
        <v>Nguyễn Thanh Nhàn</v>
      </c>
      <c r="F26" t="str">
        <f t="shared" si="4"/>
        <v/>
      </c>
      <c r="G26" t="str">
        <f>VLOOKUP(C26,MOVI!C:E,3,0)</f>
        <v>Supply Chain Management</v>
      </c>
      <c r="H26" t="str">
        <f>VLOOKUP(C26,FPT!B:F,3,0)</f>
        <v>Supply Chain Management</v>
      </c>
      <c r="I26" t="str">
        <f t="shared" si="5"/>
        <v/>
      </c>
      <c r="J26" t="str">
        <f>VLOOKUP(C26,MOVI!C:H,4,0)</f>
        <v>Logistics</v>
      </c>
      <c r="K26" t="str">
        <f>VLOOKUP(C26,FPT!B:I,4,0)</f>
        <v>Logistics</v>
      </c>
      <c r="L26" t="str">
        <f t="shared" si="6"/>
        <v/>
      </c>
      <c r="M26" t="str">
        <f>VLOOKUP(C26,MOVI!C:DT,5,0)</f>
        <v>Assistant Manager</v>
      </c>
      <c r="N26" t="str">
        <f>VLOOKUP(C26,FPT!B:L,5,0)</f>
        <v>Assistant Manager</v>
      </c>
      <c r="O26" t="str">
        <f t="shared" si="7"/>
        <v/>
      </c>
      <c r="P26" t="str">
        <f>VLOOKUP(C26,MOVI!C:DT,6,0)</f>
        <v>Assistant to Supply Chain Manager</v>
      </c>
      <c r="Q26" t="str">
        <f>VLOOKUP(C26,FPT!B:O,6,0)</f>
        <v>Assistant to Supply Chain Manager</v>
      </c>
      <c r="R26" t="str">
        <f t="shared" si="8"/>
        <v/>
      </c>
      <c r="S26" t="str">
        <f>VLOOKUP(C26,MOVI!C:DT,7,0)</f>
        <v>South</v>
      </c>
      <c r="T26" t="str">
        <f>VLOOKUP(C26,FPT!B:R,7,0)</f>
        <v>South</v>
      </c>
      <c r="U26" t="str">
        <f t="shared" si="9"/>
        <v/>
      </c>
      <c r="V26" t="str">
        <f>VLOOKUP(C26,MOVI!C:DT,8,0)</f>
        <v>Movi</v>
      </c>
      <c r="W26" t="str">
        <f>VLOOKUP(C26,FPT!B:U,8,0)</f>
        <v>Movi</v>
      </c>
      <c r="X26" t="str">
        <f t="shared" si="10"/>
        <v/>
      </c>
      <c r="Y26" t="str">
        <f>VLOOKUP(C26,MOVI!C:DT,9,0)</f>
        <v>Full-time</v>
      </c>
      <c r="Z26" t="str">
        <f>VLOOKUP(C26,FPT!B:X,9,0)</f>
        <v>Full-time</v>
      </c>
      <c r="AA26" t="str">
        <f t="shared" si="11"/>
        <v/>
      </c>
      <c r="AB26" t="str">
        <f>VLOOKUP(C26,MOVI!C:DT,10,0)</f>
        <v>Permanent</v>
      </c>
      <c r="AC26" t="str">
        <f>VLOOKUP(C26,FPT!B:AA,10,0)</f>
        <v>Permanent</v>
      </c>
      <c r="AD26" t="str">
        <f t="shared" si="12"/>
        <v/>
      </c>
      <c r="AE26" s="247">
        <f>VLOOKUP(C26,MOVI!C:DT,11,0)</f>
        <v>42650</v>
      </c>
      <c r="AF26" s="247">
        <f>VLOOKUP(C26,FPT!B:AD,11,0)</f>
        <v>42650</v>
      </c>
      <c r="AG26" t="str">
        <f t="shared" si="13"/>
        <v/>
      </c>
      <c r="AH26" s="260" t="str">
        <f>VLOOKUP(C26,MOVI!C:DT,12,0)</f>
        <v/>
      </c>
      <c r="AI26" s="260"/>
      <c r="AJ26" t="str">
        <f t="shared" si="115"/>
        <v/>
      </c>
      <c r="AK26">
        <f>VLOOKUP(C26,MOVI!C:DT,13,0)</f>
        <v>0</v>
      </c>
      <c r="AL26" s="247">
        <f>VLOOKUP(C26,FPT!B:AJ,13,0)</f>
        <v>0</v>
      </c>
      <c r="AM26" t="str">
        <f t="shared" si="114"/>
        <v/>
      </c>
      <c r="AN26" s="247">
        <f>VLOOKUP(C26,MOVI!C:DT,14,0)</f>
        <v>0</v>
      </c>
      <c r="AO26" s="247">
        <f>VLOOKUP(C26,FPT!B:AM,14,0)</f>
        <v>0</v>
      </c>
      <c r="AP26" t="str">
        <f t="shared" si="15"/>
        <v/>
      </c>
      <c r="AQ26" t="str">
        <f>VLOOKUP(C26,MOVI!C:DT,15,0)</f>
        <v>LC</v>
      </c>
      <c r="AR26" s="247" t="str">
        <f>VLOOKUP(C26,FPT!B:AP,15,0)</f>
        <v>LC</v>
      </c>
      <c r="AS26" t="str">
        <f t="shared" si="16"/>
        <v/>
      </c>
      <c r="AT26" s="282" t="str">
        <f>VLOOKUP(C26,MOVI!C:DT,16,0)</f>
        <v>LTTP</v>
      </c>
      <c r="AU26" s="247" t="str">
        <f>VLOOKUP(C26,FPT!B:AS,16,0)</f>
        <v>LTTP</v>
      </c>
      <c r="AV26" t="str">
        <f t="shared" si="17"/>
        <v/>
      </c>
      <c r="AW26" t="str">
        <f>VLOOKUP(C26,MOVI!C:DT,17,0)</f>
        <v>L</v>
      </c>
      <c r="AX26" s="247" t="str">
        <f>VLOOKUP(C26,FPT!B:AV,17,0)</f>
        <v>L</v>
      </c>
      <c r="AY26" t="str">
        <f t="shared" si="18"/>
        <v/>
      </c>
      <c r="AZ26">
        <f>VLOOKUP(C26,MOVI!C:DT,18,0)</f>
        <v>0</v>
      </c>
      <c r="BA26" s="247">
        <f>VLOOKUP(C26,FPT!B:AY,18,0)</f>
        <v>0</v>
      </c>
      <c r="BB26" t="str">
        <f t="shared" si="19"/>
        <v/>
      </c>
      <c r="BC26" s="275">
        <f>VLOOKUP(C26,MOVI!C:DT,19,0)</f>
        <v>30000000</v>
      </c>
      <c r="BD26" s="275">
        <f>VLOOKUP(C26,FPT!B:BB,19,0)</f>
        <v>30000000</v>
      </c>
      <c r="BE26" t="str">
        <f t="shared" si="20"/>
        <v/>
      </c>
      <c r="BF26">
        <f>VLOOKUP(C26,MOVI!C:DT,20,0)</f>
        <v>0</v>
      </c>
      <c r="BG26" s="252">
        <f>VLOOKUP(C26,FPT!B:BE,20,0)</f>
        <v>0</v>
      </c>
      <c r="BH26" t="str">
        <f t="shared" si="21"/>
        <v/>
      </c>
      <c r="BI26" s="275">
        <f>VLOOKUP(C26,MOVI!C:DT,21,0)</f>
        <v>30000000</v>
      </c>
      <c r="BJ26" s="275">
        <f>VLOOKUP(C26,FPT!B:BH,21,0)</f>
        <v>30000000</v>
      </c>
      <c r="BK26" t="str">
        <f t="shared" si="22"/>
        <v/>
      </c>
      <c r="BL26" s="275">
        <f>VLOOKUP(C26,MOVI!C:DT,22,0)</f>
        <v>0</v>
      </c>
      <c r="BM26" s="275">
        <f>VLOOKUP(C26,FPT!B:BK,22,0)</f>
        <v>0</v>
      </c>
      <c r="BN26" t="str">
        <f t="shared" si="23"/>
        <v/>
      </c>
      <c r="BO26" s="275">
        <f>VLOOKUP(C26,MOVI!C:DT,23,0)</f>
        <v>0</v>
      </c>
      <c r="BP26" s="275">
        <f>VLOOKUP(C26,FPT!B:BN,23,0)</f>
        <v>0</v>
      </c>
      <c r="BQ26" t="str">
        <f t="shared" si="24"/>
        <v/>
      </c>
      <c r="BR26" s="275">
        <f>VLOOKUP(C26,MOVI!C:DT,24,0)</f>
        <v>0</v>
      </c>
      <c r="BS26" s="275">
        <f>VLOOKUP(C26,FPT!B:BQ,24,0)</f>
        <v>0</v>
      </c>
      <c r="BT26" t="str">
        <f t="shared" si="25"/>
        <v/>
      </c>
      <c r="BU26" s="275">
        <f>VLOOKUP(C26,MOVI!C:DT,25,0)</f>
        <v>200000</v>
      </c>
      <c r="BV26" s="275">
        <f>VLOOKUP(C26,FPT!B:BT,25,0)</f>
        <v>200000</v>
      </c>
      <c r="BW26" t="str">
        <f t="shared" si="26"/>
        <v/>
      </c>
      <c r="BX26" s="275">
        <f>VLOOKUP(C26,MOVI!C:DT,26,0)</f>
        <v>0</v>
      </c>
      <c r="BY26" s="275">
        <f>VLOOKUP(C26,FPT!B:BW,26,0)</f>
        <v>0</v>
      </c>
      <c r="BZ26" t="str">
        <f t="shared" si="27"/>
        <v/>
      </c>
      <c r="CA26" s="275">
        <f>VLOOKUP(C26,MOVI!C:DT,27,0)</f>
        <v>0</v>
      </c>
      <c r="CB26" s="275">
        <f>VLOOKUP(C26,FPT!B:BZ,27,0)</f>
        <v>0</v>
      </c>
      <c r="CC26" t="str">
        <f t="shared" si="28"/>
        <v/>
      </c>
      <c r="CD26" s="275">
        <f>VLOOKUP(C26,MOVI!C:DT,28,0)</f>
        <v>200000</v>
      </c>
      <c r="CE26" s="275">
        <f>VLOOKUP(C26,FPT!B:CC,28,0)</f>
        <v>200000</v>
      </c>
      <c r="CF26" t="str">
        <f t="shared" si="29"/>
        <v/>
      </c>
      <c r="CG26" t="str">
        <f>VLOOKUP(C26,MOVI!C:DT,29,0)</f>
        <v>CN</v>
      </c>
      <c r="CH26" s="252" t="str">
        <f>VLOOKUP(C26,FPT!B:CF,29,0)</f>
        <v>CN</v>
      </c>
      <c r="CI26" t="str">
        <f t="shared" si="30"/>
        <v/>
      </c>
      <c r="CJ26">
        <f>VLOOKUP(C26,MOVI!C:DT,30,0)</f>
        <v>26</v>
      </c>
      <c r="CK26" s="252">
        <f>VLOOKUP(C26,FPT!B:CI,30,0)</f>
        <v>26</v>
      </c>
      <c r="CL26" t="str">
        <f t="shared" si="31"/>
        <v/>
      </c>
      <c r="CM26">
        <f>VLOOKUP(C26,MOVI!C:DT,31,0)</f>
        <v>26</v>
      </c>
      <c r="CN26" s="252">
        <f>VLOOKUP(C26,FPT!B:CL,31,0)</f>
        <v>26</v>
      </c>
      <c r="CO26" t="str">
        <f t="shared" si="32"/>
        <v/>
      </c>
      <c r="CP26" s="275">
        <f>VLOOKUP(C26,MOVI!C:DT,32,0)</f>
        <v>0</v>
      </c>
      <c r="CQ26" s="275">
        <f>VLOOKUP(C26,FPT!B:CO,32,0)</f>
        <v>0</v>
      </c>
      <c r="CR26" t="str">
        <f t="shared" si="33"/>
        <v/>
      </c>
      <c r="CS26" s="275">
        <f>VLOOKUP(C26,MOVI!C:DT,33,0)</f>
        <v>0</v>
      </c>
      <c r="CT26" s="275">
        <f>VLOOKUP(C26,FPT!B:CR,33,0)</f>
        <v>0</v>
      </c>
      <c r="CU26" t="str">
        <f t="shared" si="34"/>
        <v/>
      </c>
      <c r="CV26" s="275">
        <f>VLOOKUP(C26,MOVI!C:DT,34,0)</f>
        <v>0</v>
      </c>
      <c r="CW26" s="275">
        <f>VLOOKUP(C26,FPT!B:CU,34,0)</f>
        <v>0</v>
      </c>
      <c r="CX26" t="str">
        <f t="shared" si="35"/>
        <v/>
      </c>
      <c r="CY26" s="275">
        <f>VLOOKUP(C26,MOVI!C:DT,35,0)</f>
        <v>26</v>
      </c>
      <c r="CZ26" s="275">
        <f>VLOOKUP(C26,FPT!B:CX,35,0)</f>
        <v>26</v>
      </c>
      <c r="DA26" t="str">
        <f t="shared" si="36"/>
        <v/>
      </c>
      <c r="DB26" s="275">
        <f>VLOOKUP(C26,MOVI!C:DT,36,0)</f>
        <v>0</v>
      </c>
      <c r="DC26" s="275">
        <f>VLOOKUP(C26,FPT!B:DA,36,0)</f>
        <v>0</v>
      </c>
      <c r="DD26" t="str">
        <f t="shared" si="37"/>
        <v/>
      </c>
      <c r="DE26" s="275">
        <f>VLOOKUP(C26,MOVI!C:DT,37,0)</f>
        <v>0</v>
      </c>
      <c r="DF26" s="275">
        <f>VLOOKUP(C26,FPT!B:DD,37,0)</f>
        <v>0</v>
      </c>
      <c r="DG26" t="str">
        <f t="shared" si="38"/>
        <v/>
      </c>
      <c r="DH26" s="275">
        <f>VLOOKUP(C26,MOVI!C:DT,38,0)</f>
        <v>0</v>
      </c>
      <c r="DI26" s="275">
        <f>VLOOKUP(C26,FPT!B:DG,38,0)</f>
        <v>0</v>
      </c>
      <c r="DJ26" t="str">
        <f t="shared" si="39"/>
        <v/>
      </c>
      <c r="DK26" s="275">
        <f>VLOOKUP(C26,MOVI!C:DT,39,0)</f>
        <v>0</v>
      </c>
      <c r="DL26" s="275">
        <f>VLOOKUP(C26,FPT!B:DJ,39,0)</f>
        <v>0</v>
      </c>
      <c r="DM26" t="str">
        <f t="shared" si="40"/>
        <v/>
      </c>
      <c r="DN26" s="275">
        <f>VLOOKUP(C26,MOVI!C:DT,40,0)</f>
        <v>0</v>
      </c>
      <c r="DO26" s="275">
        <f>VLOOKUP(C26,FPT!B:DM,40,0)</f>
        <v>0</v>
      </c>
      <c r="DP26" t="str">
        <f t="shared" si="41"/>
        <v/>
      </c>
      <c r="DQ26" s="275">
        <f>VLOOKUP(C26,MOVI!C:DT,41,0)</f>
        <v>0</v>
      </c>
      <c r="DR26" s="275">
        <f>VLOOKUP(C26,FPT!B:DP,41,0)</f>
        <v>0</v>
      </c>
      <c r="DS26" t="str">
        <f t="shared" si="42"/>
        <v/>
      </c>
      <c r="DT26" s="275">
        <f>VLOOKUP(C26,MOVI!C:DT,42,0)</f>
        <v>30000000</v>
      </c>
      <c r="DU26" s="275">
        <f>ROUND(VLOOKUP(C26,FPT!B:DS,42,0),0)</f>
        <v>30000000</v>
      </c>
      <c r="DV26" t="str">
        <f t="shared" si="43"/>
        <v/>
      </c>
      <c r="DW26" s="275">
        <f>VLOOKUP(C26,MOVI!C:DT,43,0)</f>
        <v>0</v>
      </c>
      <c r="DX26" s="275">
        <f>VLOOKUP(C26,FPT!B:DV,43,0)</f>
        <v>0</v>
      </c>
      <c r="DY26" t="str">
        <f t="shared" si="44"/>
        <v/>
      </c>
      <c r="DZ26" s="275">
        <f>VLOOKUP(C26,MOVI!C:DT,44,0)</f>
        <v>0</v>
      </c>
      <c r="EA26" s="275">
        <f>VLOOKUP(C26,FPT!B:DY,44,0)</f>
        <v>0</v>
      </c>
      <c r="EB26" t="str">
        <f t="shared" si="45"/>
        <v/>
      </c>
      <c r="EC26" s="275">
        <f>VLOOKUP(C26,MOVI!C:DT,45,0)</f>
        <v>30000000</v>
      </c>
      <c r="ED26" s="275">
        <f>ROUND(VLOOKUP(C26,FPT!B:EB,45,0),0)</f>
        <v>30000000</v>
      </c>
      <c r="EE26" t="str">
        <f t="shared" si="46"/>
        <v/>
      </c>
      <c r="EF26" s="275">
        <f>VLOOKUP(C26,MOVI!C:DT,46,0)</f>
        <v>0</v>
      </c>
      <c r="EG26" s="275">
        <f>VLOOKUP(C26,FPT!B:EE,46,0)</f>
        <v>0</v>
      </c>
      <c r="EH26" t="str">
        <f t="shared" si="47"/>
        <v/>
      </c>
      <c r="EI26" s="275">
        <f>VLOOKUP(C26,MOVI!C:DT,47,0)</f>
        <v>0</v>
      </c>
      <c r="EJ26" s="275">
        <f>VLOOKUP(C26,FPT!B:EH,47,0)</f>
        <v>0</v>
      </c>
      <c r="EK26" t="str">
        <f t="shared" si="48"/>
        <v/>
      </c>
      <c r="EL26" s="275">
        <f>VLOOKUP(C26,MOVI!C:DT,48,0)</f>
        <v>0</v>
      </c>
      <c r="EM26" s="275">
        <f>VLOOKUP(C26,FPT!B:EK,48,0)</f>
        <v>0</v>
      </c>
      <c r="EN26" t="str">
        <f t="shared" si="49"/>
        <v/>
      </c>
      <c r="EO26" s="275">
        <f>VLOOKUP(C26,MOVI!C:DT,49,0)</f>
        <v>200000</v>
      </c>
      <c r="EP26" s="275">
        <f>VLOOKUP(C26,FPT!B:EN,49,0)</f>
        <v>200000</v>
      </c>
      <c r="EQ26" t="str">
        <f t="shared" si="50"/>
        <v/>
      </c>
      <c r="ER26" s="275">
        <f>VLOOKUP(C26,MOVI!C:DT,50,0)</f>
        <v>0</v>
      </c>
      <c r="ES26" s="275">
        <f>VLOOKUP(C26,FPT!B:EQ,50,0)</f>
        <v>0</v>
      </c>
      <c r="ET26" t="str">
        <f t="shared" si="51"/>
        <v/>
      </c>
      <c r="EU26" s="275">
        <f>VLOOKUP(C26,MOVI!C:DT,51,0)</f>
        <v>0</v>
      </c>
      <c r="EV26" s="275">
        <f>VLOOKUP(C26,FPT!B:ET,51,0)</f>
        <v>0</v>
      </c>
      <c r="EW26" t="str">
        <f t="shared" si="52"/>
        <v/>
      </c>
      <c r="EX26" s="275">
        <f>VLOOKUP(C26,MOVI!C:DT,52,0)</f>
        <v>0</v>
      </c>
      <c r="EY26" s="275">
        <f>VLOOKUP(C26,FPT!B:EW,52,0)</f>
        <v>0</v>
      </c>
      <c r="EZ26" t="str">
        <f t="shared" si="53"/>
        <v/>
      </c>
      <c r="FA26" s="275">
        <f>VLOOKUP(C26,MOVI!C:DT,53,0)</f>
        <v>0</v>
      </c>
      <c r="FB26" s="275">
        <f>VLOOKUP(C26,FPT!B:EZ,53,0)</f>
        <v>0</v>
      </c>
      <c r="FC26" t="str">
        <f t="shared" si="54"/>
        <v/>
      </c>
      <c r="FD26" s="275">
        <f>VLOOKUP(C26,MOVI!C:DT,54,0)</f>
        <v>0</v>
      </c>
      <c r="FE26" s="275">
        <f>VLOOKUP(C26,FPT!B:FC,54,0)</f>
        <v>0</v>
      </c>
      <c r="FF26" t="str">
        <f t="shared" si="55"/>
        <v/>
      </c>
      <c r="FG26" s="275">
        <f>VLOOKUP(C26,MOVI!C:DT,55,0)</f>
        <v>0</v>
      </c>
      <c r="FH26" s="275">
        <f>VLOOKUP(C26,FPT!B:FF,55,0)</f>
        <v>0</v>
      </c>
      <c r="FI26" t="str">
        <f t="shared" si="56"/>
        <v/>
      </c>
      <c r="FJ26" s="275">
        <f>VLOOKUP(C26,MOVI!C:DT,56,0)</f>
        <v>200000</v>
      </c>
      <c r="FK26" s="275">
        <f>VLOOKUP(C26,FPT!B:FI,56,0)</f>
        <v>200000</v>
      </c>
      <c r="FL26" t="str">
        <f t="shared" si="57"/>
        <v/>
      </c>
      <c r="FM26" s="275">
        <f>VLOOKUP(C26,MOVI!C:DT,57,0)</f>
        <v>0</v>
      </c>
      <c r="FN26" s="275">
        <f>VLOOKUP(C26,FPT!B:FL,57,0)</f>
        <v>0</v>
      </c>
      <c r="FO26" t="str">
        <f t="shared" si="58"/>
        <v/>
      </c>
      <c r="FP26" s="275">
        <f>VLOOKUP(C26,MOVI!C:DT,58,0)</f>
        <v>0</v>
      </c>
      <c r="FQ26" s="275">
        <f>VLOOKUP(C26,FPT!B:FO,58,0)</f>
        <v>0</v>
      </c>
      <c r="FR26" t="str">
        <f t="shared" si="59"/>
        <v/>
      </c>
      <c r="FS26" s="275">
        <f>VLOOKUP(C26,MOVI!C:DT,59,0)</f>
        <v>0</v>
      </c>
      <c r="FT26" s="275">
        <f>VLOOKUP(C26,FPT!B:FR,59,0)</f>
        <v>0</v>
      </c>
      <c r="FU26" t="str">
        <f t="shared" si="60"/>
        <v/>
      </c>
      <c r="FV26" s="275">
        <f>VLOOKUP(C26,MOVI!C:DT,60,0)</f>
        <v>0</v>
      </c>
      <c r="FW26" s="275">
        <f>VLOOKUP(C26,FPT!B:FU,60,0)</f>
        <v>0</v>
      </c>
      <c r="FX26" t="str">
        <f t="shared" si="61"/>
        <v/>
      </c>
      <c r="FY26" s="275">
        <f>VLOOKUP(C26,MOVI!C:DT,61,0)</f>
        <v>0</v>
      </c>
      <c r="FZ26" s="275">
        <f>VLOOKUP(C26,FPT!B:FX,61,0)</f>
        <v>0</v>
      </c>
      <c r="GA26" t="str">
        <f t="shared" si="62"/>
        <v/>
      </c>
      <c r="GB26" s="275">
        <f>VLOOKUP(C26,MOVI!C:DT,62,0)</f>
        <v>0</v>
      </c>
      <c r="GC26" s="275">
        <f>VLOOKUP(C26,FPT!B:GA,62,0)</f>
        <v>0</v>
      </c>
      <c r="GD26" t="str">
        <f t="shared" si="63"/>
        <v/>
      </c>
      <c r="GE26" s="275">
        <f>VLOOKUP(C26,MOVI!C:DT,63,0)</f>
        <v>0</v>
      </c>
      <c r="GF26" s="275">
        <f>VLOOKUP(C26,FPT!B:GD,63,0)</f>
        <v>0</v>
      </c>
      <c r="GG26" t="str">
        <f t="shared" si="64"/>
        <v/>
      </c>
      <c r="GH26" s="275">
        <f>VLOOKUP(C26,MOVI!C:DT,64,0)</f>
        <v>0</v>
      </c>
      <c r="GI26" s="275">
        <f>VLOOKUP(C26,FPT!B:GG,64,0)</f>
        <v>0</v>
      </c>
      <c r="GJ26" t="str">
        <f t="shared" si="65"/>
        <v/>
      </c>
      <c r="GK26" s="275">
        <f>VLOOKUP(C26,MOVI!C:DT,65,0)</f>
        <v>0</v>
      </c>
      <c r="GL26" s="275">
        <f>VLOOKUP(C26,FPT!B:GJ,65,0)</f>
        <v>0</v>
      </c>
      <c r="GM26" t="str">
        <f t="shared" si="66"/>
        <v/>
      </c>
      <c r="GN26" s="275">
        <f>VLOOKUP(C26,MOVI!C:DT,66,0)</f>
        <v>0</v>
      </c>
      <c r="GO26" s="275">
        <f>VLOOKUP(C26,FPT!B:GM,66,0)</f>
        <v>0</v>
      </c>
      <c r="GP26" t="str">
        <f t="shared" si="67"/>
        <v/>
      </c>
      <c r="GQ26" s="275">
        <f>VLOOKUP(C26,MOVI!C:DT,67,0)</f>
        <v>0</v>
      </c>
      <c r="GR26" s="275">
        <f>VLOOKUP(C26,FPT!B:GP,67,0)</f>
        <v>0</v>
      </c>
      <c r="GS26" t="str">
        <f t="shared" si="68"/>
        <v/>
      </c>
      <c r="GT26" s="275">
        <f>VLOOKUP(C26,MOVI!C:DT,68,0)</f>
        <v>0</v>
      </c>
      <c r="GU26" s="275">
        <f>VLOOKUP(C26,FPT!B:GS,68,0)</f>
        <v>0</v>
      </c>
      <c r="GV26" t="str">
        <f t="shared" si="69"/>
        <v/>
      </c>
      <c r="GW26" s="275">
        <f>VLOOKUP(C26,MOVI!C:DT,69,0)</f>
        <v>0</v>
      </c>
      <c r="GX26" s="275">
        <f>VLOOKUP(C26,FPT!B:GV,69,0)</f>
        <v>0</v>
      </c>
      <c r="GY26" t="str">
        <f t="shared" si="70"/>
        <v/>
      </c>
      <c r="GZ26" s="275">
        <f>VLOOKUP(C26,MOVI!C:DT,70,0)</f>
        <v>0</v>
      </c>
      <c r="HA26" s="275">
        <f>VLOOKUP(C26,FPT!B:GY,70,0)</f>
        <v>0</v>
      </c>
      <c r="HB26" t="str">
        <f t="shared" si="71"/>
        <v/>
      </c>
      <c r="HC26" s="275">
        <f>VLOOKUP(C26,MOVI!C:DT,71,0)</f>
        <v>30200000</v>
      </c>
      <c r="HD26" s="275">
        <f>ROUND(VLOOKUP(C26,FPT!B:HB,71,0),0)</f>
        <v>30200000</v>
      </c>
      <c r="HE26" t="str">
        <f t="shared" si="72"/>
        <v/>
      </c>
      <c r="HF26" s="275">
        <f>ROUND(VLOOKUP(C26,MOVI!C:DT,72,0),0)</f>
        <v>0</v>
      </c>
      <c r="HG26" s="275">
        <f>ROUND(VLOOKUP(C26,FPT!B:HE,72,0),0)</f>
        <v>0</v>
      </c>
      <c r="HH26" t="str">
        <f t="shared" si="73"/>
        <v/>
      </c>
      <c r="HI26" s="275">
        <f>VLOOKUP(C26,MOVI!C:DT,73,0)</f>
        <v>200000</v>
      </c>
      <c r="HJ26" s="275">
        <f>VLOOKUP(C26,FPT!B:HH,73,0)</f>
        <v>200000</v>
      </c>
      <c r="HK26" t="str">
        <f t="shared" si="74"/>
        <v/>
      </c>
      <c r="HL26" s="275">
        <f>VLOOKUP(C26,MOVI!C:DT,74,0)</f>
        <v>0</v>
      </c>
      <c r="HM26" s="275">
        <f>VLOOKUP(C26,FPT!B:HK,74,0)</f>
        <v>0</v>
      </c>
      <c r="HN26" t="str">
        <f t="shared" si="75"/>
        <v/>
      </c>
      <c r="HO26" s="275">
        <f>VLOOKUP(C26,MOVI!C:DT,75,0)</f>
        <v>11000000</v>
      </c>
      <c r="HP26" s="275">
        <f>VLOOKUP(C26,FPT!B:HN,75,0)</f>
        <v>11000000</v>
      </c>
      <c r="HQ26" t="str">
        <f t="shared" si="76"/>
        <v/>
      </c>
      <c r="HR26" s="275">
        <f>VLOOKUP(C26,MOVI!C:DT,76,0)</f>
        <v>0</v>
      </c>
      <c r="HS26" s="275">
        <f>VLOOKUP(C26,FPT!B:HQ,76,0)</f>
        <v>0</v>
      </c>
      <c r="HT26" t="str">
        <f t="shared" si="77"/>
        <v/>
      </c>
      <c r="HU26" s="275">
        <f>VLOOKUP(C26,MOVI!C:DT,77,0)</f>
        <v>0</v>
      </c>
      <c r="HV26" s="275">
        <f>VLOOKUP(C26,FPT!B:HT,77,0)</f>
        <v>0</v>
      </c>
      <c r="HW26" t="str">
        <f t="shared" si="78"/>
        <v/>
      </c>
      <c r="HX26" s="274">
        <f>VLOOKUP(C26,MOVI!C:CB,78,0)</f>
        <v>2384000</v>
      </c>
      <c r="HY26" s="261">
        <f>VLOOKUP(C26,FPT!$B:$CA,78,0)</f>
        <v>2384000</v>
      </c>
      <c r="HZ26" t="str">
        <f t="shared" si="79"/>
        <v/>
      </c>
      <c r="IA26" s="275">
        <f>VLOOKUP(C26,MOVI!C:CD,79,0)</f>
        <v>300000</v>
      </c>
      <c r="IB26" s="275">
        <f>VLOOKUP(C26,FPT!B:HZ,79,0)</f>
        <v>300000</v>
      </c>
      <c r="IC26" t="str">
        <f t="shared" si="80"/>
        <v/>
      </c>
      <c r="ID26" s="275">
        <f>VLOOKUP(C26,MOVI!C:CD,80,0)</f>
        <v>447000</v>
      </c>
      <c r="IE26" s="275">
        <f>VLOOKUP(C26,FPT!B:IC,80,0)</f>
        <v>447000</v>
      </c>
      <c r="IF26" t="str">
        <f t="shared" si="81"/>
        <v/>
      </c>
      <c r="IG26" s="275">
        <f>VLOOKUP(C26,MOVI!C:DT,81,0)</f>
        <v>0</v>
      </c>
      <c r="IH26" s="275">
        <f>VLOOKUP(C26,FPT!B:IF,81,0)</f>
        <v>0</v>
      </c>
      <c r="II26" t="str">
        <f t="shared" si="82"/>
        <v/>
      </c>
      <c r="IJ26" s="275">
        <f>VLOOKUP(C26,MOVI!C:DT,82,0)</f>
        <v>3131000</v>
      </c>
      <c r="IK26" s="275">
        <f>VLOOKUP(C26,FPT!B:II,82,0)</f>
        <v>3131000</v>
      </c>
      <c r="IL26" t="str">
        <f t="shared" si="83"/>
        <v/>
      </c>
      <c r="IM26" s="275">
        <f>ROUND(VLOOKUP(C26,MOVI!C:DT,83,0),0)</f>
        <v>14331000</v>
      </c>
      <c r="IN26" s="275">
        <f>ROUND(VLOOKUP(C26,FPT!B:IL,83,0),0)</f>
        <v>14331000</v>
      </c>
      <c r="IO26" t="str">
        <f t="shared" si="84"/>
        <v/>
      </c>
      <c r="IP26" s="275">
        <f>VLOOKUP(C26,MOVI!C:DT,84,0)</f>
        <v>15869000</v>
      </c>
      <c r="IQ26" s="275">
        <f>VLOOKUP(C26,FPT!B:IO,84,0)</f>
        <v>15869000</v>
      </c>
      <c r="IR26" t="str">
        <f t="shared" si="85"/>
        <v/>
      </c>
      <c r="IS26" s="275">
        <f>ROUND(VLOOKUP(C26,MOVI!C:DT,85,0),0)</f>
        <v>1630350</v>
      </c>
      <c r="IT26" s="275">
        <f>ROUND(VLOOKUP(C26,FPT!B:IR,85,0),0)</f>
        <v>1630350</v>
      </c>
      <c r="IU26" t="str">
        <f t="shared" si="86"/>
        <v/>
      </c>
      <c r="IV26" s="275">
        <f>VLOOKUP(C26,MOVI!C:DT,86,0)</f>
        <v>0</v>
      </c>
      <c r="IW26" s="275">
        <f>VLOOKUP(C26,FPT!B:IU,86,0)</f>
        <v>0</v>
      </c>
      <c r="IX26" t="str">
        <f t="shared" si="87"/>
        <v/>
      </c>
      <c r="IY26" s="275">
        <f>ROUND(VLOOKUP(C26,MOVI!C:DT,87,0),0)</f>
        <v>1630350</v>
      </c>
      <c r="IZ26" s="275">
        <f>ROUND(VLOOKUP(C26,FPT!B:IX,87,0),0)</f>
        <v>1630350</v>
      </c>
      <c r="JA26" t="str">
        <f t="shared" si="88"/>
        <v/>
      </c>
      <c r="JB26" s="275">
        <f>VLOOKUP(C26,MOVI!C:DT,88,0)</f>
        <v>0</v>
      </c>
      <c r="JC26" s="275">
        <f>VLOOKUP(C26,FPT!B:JA,88,0)</f>
        <v>0</v>
      </c>
      <c r="JD26" t="str">
        <f t="shared" si="89"/>
        <v/>
      </c>
      <c r="JE26" s="275">
        <f>VLOOKUP(C26,MOVI!C:DT,89,0)</f>
        <v>149000</v>
      </c>
      <c r="JF26" s="275">
        <f>VLOOKUP(C26,FPT!B:JD,89,0)</f>
        <v>149000</v>
      </c>
      <c r="JG26" t="str">
        <f t="shared" si="90"/>
        <v/>
      </c>
      <c r="JH26" s="275">
        <f>VLOOKUP(C26,MOVI!C:DT,90,0)</f>
        <v>0</v>
      </c>
      <c r="JI26" s="275">
        <f>VLOOKUP(C26,FPT!B:JG,90,0)</f>
        <v>0</v>
      </c>
      <c r="JJ26" t="str">
        <f t="shared" si="91"/>
        <v/>
      </c>
      <c r="JK26" s="275">
        <f>VLOOKUP(C26,MOVI!C:DT,91,0)</f>
        <v>0</v>
      </c>
      <c r="JL26" s="275">
        <f>VLOOKUP(C26,FPT!B:JJ,91,0)</f>
        <v>0</v>
      </c>
      <c r="JM26" t="str">
        <f t="shared" si="92"/>
        <v/>
      </c>
      <c r="JN26" s="275">
        <f>VLOOKUP(C26,MOVI!C:DT,92,0)</f>
        <v>0</v>
      </c>
      <c r="JO26" s="275">
        <f>VLOOKUP(C26,FPT!B:JM,92,0)</f>
        <v>0</v>
      </c>
      <c r="JP26" t="str">
        <f t="shared" si="93"/>
        <v/>
      </c>
      <c r="JQ26" s="275">
        <f>VLOOKUP(C26,MOVI!C:DT,93,0)</f>
        <v>0</v>
      </c>
      <c r="JR26" s="275">
        <f>VLOOKUP(C26,FPT!B:JP,93,0)</f>
        <v>0</v>
      </c>
      <c r="JS26" t="str">
        <f t="shared" si="94"/>
        <v/>
      </c>
      <c r="JT26" s="275">
        <f>VLOOKUP(C26,MOVI!C:DT,94,0)</f>
        <v>149000</v>
      </c>
      <c r="JU26" s="275">
        <f>VLOOKUP(C26,FPT!B:JS,94,0)</f>
        <v>149000</v>
      </c>
      <c r="JV26" t="str">
        <f t="shared" si="95"/>
        <v/>
      </c>
      <c r="JW26" s="275">
        <f>VLOOKUP(C26,MOVI!C:DT,95,0)</f>
        <v>25289650</v>
      </c>
      <c r="JX26" s="275">
        <f>VLOOKUP(C26,FPT!B:JV,95,0)</f>
        <v>25289650</v>
      </c>
      <c r="JY26" t="str">
        <f t="shared" si="96"/>
        <v/>
      </c>
      <c r="JZ26" s="275">
        <f>VLOOKUP(C26,MOVI!C:DT,96,0)</f>
        <v>0</v>
      </c>
      <c r="KA26" s="275">
        <f>VLOOKUP(C26,FPT!B:JY,96,0)</f>
        <v>0</v>
      </c>
      <c r="KB26" t="str">
        <f t="shared" si="97"/>
        <v/>
      </c>
      <c r="KC26" s="275">
        <f>VLOOKUP(C26,MOVI!C:DT,97,0)</f>
        <v>25289650</v>
      </c>
      <c r="KD26" s="275">
        <f>VLOOKUP(C26,FPT!B:KB,97,0)</f>
        <v>25289650</v>
      </c>
      <c r="KE26" t="str">
        <f t="shared" si="98"/>
        <v/>
      </c>
      <c r="KF26" s="275">
        <f>VLOOKUP(C26,MOVI!C:DT,98,0)</f>
        <v>5066000</v>
      </c>
      <c r="KG26" s="275">
        <f>VLOOKUP(C26,FPT!B:KE,98,0)</f>
        <v>5066000</v>
      </c>
      <c r="KH26" t="str">
        <f t="shared" si="99"/>
        <v/>
      </c>
      <c r="KI26" s="275">
        <f>VLOOKUP(C26,MOVI!C:DT,99,0)</f>
        <v>0</v>
      </c>
      <c r="KJ26" s="275">
        <f>VLOOKUP(C26,FPT!B:KH,99,0)</f>
        <v>0</v>
      </c>
      <c r="KK26" t="str">
        <f t="shared" si="100"/>
        <v/>
      </c>
      <c r="KL26" s="275">
        <f>VLOOKUP(C26,MOVI!C:DT,100,0)</f>
        <v>894000</v>
      </c>
      <c r="KM26" s="275">
        <f>VLOOKUP(C26,FPT!B:KK,100,0)</f>
        <v>894000</v>
      </c>
      <c r="KN26" t="str">
        <f t="shared" si="101"/>
        <v/>
      </c>
      <c r="KO26" s="275">
        <f>VLOOKUP(C26,MOVI!C:DT,101,0)</f>
        <v>0</v>
      </c>
      <c r="KP26" s="275">
        <f>VLOOKUP(C26,FPT!B:KN,101,0)</f>
        <v>0</v>
      </c>
      <c r="KQ26" t="str">
        <f t="shared" si="102"/>
        <v/>
      </c>
      <c r="KR26" s="275">
        <f>VLOOKUP(C26,MOVI!C:DT,102,0)</f>
        <v>0</v>
      </c>
      <c r="KS26" s="275">
        <f>VLOOKUP(C26,FPT!B:KQ,102,0)</f>
        <v>0</v>
      </c>
      <c r="KT26" t="str">
        <f t="shared" si="103"/>
        <v/>
      </c>
      <c r="KU26" s="275">
        <f>VLOOKUP(C26,MOVI!C:DT,103,0)</f>
        <v>5960000</v>
      </c>
      <c r="KV26" s="275">
        <f>VLOOKUP(C26,FPT!B:KT,103,0)</f>
        <v>5960000</v>
      </c>
      <c r="KW26" t="str">
        <f t="shared" si="104"/>
        <v/>
      </c>
      <c r="KX26" s="275">
        <f>VLOOKUP(C26,MOVI!C:DT,104,0)</f>
        <v>9091000</v>
      </c>
      <c r="KY26" s="275">
        <f>VLOOKUP(C26,FPT!B:KW,104,0)</f>
        <v>9091000</v>
      </c>
      <c r="KZ26" t="str">
        <f t="shared" si="105"/>
        <v/>
      </c>
      <c r="LA26" s="275">
        <f>VLOOKUP(C26,MOVI!C:DT,105,0)</f>
        <v>596000</v>
      </c>
      <c r="LB26" s="275">
        <f>VLOOKUP(C26,FPT!B:KZ,105,0)</f>
        <v>596000</v>
      </c>
      <c r="LC26" t="str">
        <f t="shared" si="106"/>
        <v/>
      </c>
      <c r="LD26" s="275">
        <f>VLOOKUP(C26,MOVI!C:DT,106,0)</f>
        <v>36756000</v>
      </c>
      <c r="LE26" s="275">
        <f>VLOOKUP(C26,FPT!B:LC,106,0)</f>
        <v>36756000</v>
      </c>
      <c r="LF26" t="str">
        <f t="shared" si="107"/>
        <v/>
      </c>
      <c r="LG26" s="273">
        <f>VLOOKUP(C26,MOVI!C:DT,107,0)</f>
        <v>0</v>
      </c>
      <c r="LH26" s="273">
        <f>VLOOKUP(C26,FPT!B:LF,107,0)</f>
        <v>0</v>
      </c>
      <c r="LI26" t="str">
        <f t="shared" si="108"/>
        <v/>
      </c>
      <c r="LJ26" t="str">
        <f>VLOOKUP(C26,MOVI!C:DV,108,0)</f>
        <v>MoviSouthSupply Chain Management</v>
      </c>
      <c r="LK26" s="252" t="str">
        <f>VLOOKUP(C26,FPT!B:LI,108,0)</f>
        <v>MoviSouthSupply Chain Management</v>
      </c>
      <c r="LL26" t="str">
        <f t="shared" si="109"/>
        <v/>
      </c>
      <c r="LM26" s="275">
        <f>ROUND(VLOOKUP(C26,MOVI!C:DV,109,0),0)</f>
        <v>2500000</v>
      </c>
      <c r="LN26" s="275">
        <f>ROUND(VLOOKUP(C26,FPT!B:LL,109,0),0)</f>
        <v>2500000</v>
      </c>
      <c r="LO26" t="str">
        <f t="shared" si="110"/>
        <v/>
      </c>
      <c r="LP26" t="str">
        <f>VLOOKUP(C26,MOVI!C:DV,110,0)</f>
        <v>MKD</v>
      </c>
      <c r="LQ26" s="247" t="str">
        <f>VLOOKUP(C26,FPT!B:LO,110,0)</f>
        <v>MKD</v>
      </c>
      <c r="LR26" t="str">
        <f t="shared" si="111"/>
        <v/>
      </c>
      <c r="LS26">
        <f>MOVI!DI21</f>
        <v>22</v>
      </c>
      <c r="LV26">
        <f>MOVI!DJ21</f>
        <v>0</v>
      </c>
      <c r="LW26">
        <f>MOVI!DK21</f>
        <v>0</v>
      </c>
      <c r="LX26" t="str">
        <f>MOVI!DL21</f>
        <v>x</v>
      </c>
      <c r="LY26">
        <f>MOVI!DM21</f>
        <v>0</v>
      </c>
      <c r="LZ26">
        <f>MOVI!DN21</f>
        <v>149000</v>
      </c>
      <c r="MA26">
        <f>MOVI!DO21</f>
        <v>0</v>
      </c>
      <c r="MB26" t="str">
        <f>MOVI!DP21</f>
        <v/>
      </c>
      <c r="MC26">
        <f>MOVI!DQ21</f>
        <v>0</v>
      </c>
      <c r="MD26">
        <f>MOVI!DR21</f>
        <v>0</v>
      </c>
      <c r="ME26" t="str">
        <f>VLOOKUP(C26,MOVI!C:DV,121,0)</f>
        <v/>
      </c>
      <c r="MF26" s="252"/>
      <c r="MG26" t="str">
        <f t="shared" ref="MG26:MG43" si="116">IF(ME26&lt;&gt;MF26,"Lệch","")</f>
        <v/>
      </c>
      <c r="MH26" t="str">
        <f>VLOOKUP(C26,MOVI!C:DT,122,0)</f>
        <v>MoviSouth</v>
      </c>
      <c r="MI26" s="252" t="str">
        <f>VLOOKUP(C26,FPT!B:DS,112,0)</f>
        <v>MoviSouth</v>
      </c>
      <c r="MJ26" t="str">
        <f t="shared" si="113"/>
        <v/>
      </c>
    </row>
    <row r="27" spans="1:348" x14ac:dyDescent="0.25">
      <c r="A27">
        <v>19</v>
      </c>
      <c r="B27" s="48">
        <v>1853</v>
      </c>
      <c r="C27" s="271" t="s">
        <v>949</v>
      </c>
      <c r="D27" t="str">
        <f>VLOOKUP(C27,MOVI!C:D,2,0)</f>
        <v>Trần Thị Trang</v>
      </c>
      <c r="E27" t="str">
        <f>VLOOKUP(C27,FPT!B:C,2,0)</f>
        <v>Trần Thị Trang</v>
      </c>
      <c r="F27" t="str">
        <f t="shared" si="4"/>
        <v/>
      </c>
      <c r="G27" t="str">
        <f>VLOOKUP(C27,MOVI!C:E,3,0)</f>
        <v>Supply Chain Management</v>
      </c>
      <c r="H27" t="str">
        <f>VLOOKUP(C27,FPT!B:F,3,0)</f>
        <v>Supply Chain Management</v>
      </c>
      <c r="I27" t="str">
        <f t="shared" si="5"/>
        <v/>
      </c>
      <c r="J27" t="str">
        <f>VLOOKUP(C27,MOVI!C:H,4,0)</f>
        <v>Logistics</v>
      </c>
      <c r="K27" t="str">
        <f>VLOOKUP(C27,FPT!B:I,4,0)</f>
        <v>Logistics</v>
      </c>
      <c r="L27" t="str">
        <f t="shared" si="6"/>
        <v/>
      </c>
      <c r="M27" t="str">
        <f>VLOOKUP(C27,MOVI!C:DT,5,0)</f>
        <v>Supervisor</v>
      </c>
      <c r="N27" t="str">
        <f>VLOOKUP(C27,FPT!B:L,5,0)</f>
        <v>Supervisor</v>
      </c>
      <c r="O27" t="str">
        <f t="shared" si="7"/>
        <v/>
      </c>
      <c r="P27" t="str">
        <f>VLOOKUP(C27,MOVI!C:DT,6,0)</f>
        <v>Logistics Supervisor</v>
      </c>
      <c r="Q27" t="str">
        <f>VLOOKUP(C27,FPT!B:O,6,0)</f>
        <v>Logistics Supervisor</v>
      </c>
      <c r="R27" t="str">
        <f t="shared" si="8"/>
        <v/>
      </c>
      <c r="S27" t="str">
        <f>VLOOKUP(C27,MOVI!C:DT,7,0)</f>
        <v>North</v>
      </c>
      <c r="T27" t="str">
        <f>VLOOKUP(C27,FPT!B:R,7,0)</f>
        <v>North</v>
      </c>
      <c r="U27" t="str">
        <f t="shared" si="9"/>
        <v/>
      </c>
      <c r="V27" t="str">
        <f>VLOOKUP(C27,MOVI!C:DT,8,0)</f>
        <v>Movi</v>
      </c>
      <c r="W27" t="str">
        <f>VLOOKUP(C27,FPT!B:U,8,0)</f>
        <v>Movi</v>
      </c>
      <c r="X27" t="str">
        <f t="shared" si="10"/>
        <v/>
      </c>
      <c r="Y27" t="str">
        <f>VLOOKUP(C27,MOVI!C:DT,9,0)</f>
        <v>Full-time</v>
      </c>
      <c r="Z27" t="str">
        <f>VLOOKUP(C27,FPT!B:X,9,0)</f>
        <v>Full-time</v>
      </c>
      <c r="AA27" t="str">
        <f t="shared" si="11"/>
        <v/>
      </c>
      <c r="AB27" t="str">
        <f>VLOOKUP(C27,MOVI!C:DT,10,0)</f>
        <v>Permanent</v>
      </c>
      <c r="AC27" t="str">
        <f>VLOOKUP(C27,FPT!B:AA,10,0)</f>
        <v>Permanent</v>
      </c>
      <c r="AD27" t="str">
        <f t="shared" si="12"/>
        <v/>
      </c>
      <c r="AE27" s="247">
        <f>VLOOKUP(C27,MOVI!C:DT,11,0)</f>
        <v>42137</v>
      </c>
      <c r="AF27" s="247">
        <f>VLOOKUP(C27,FPT!B:AD,11,0)</f>
        <v>42137</v>
      </c>
      <c r="AG27" t="str">
        <f t="shared" si="13"/>
        <v/>
      </c>
      <c r="AH27" s="260" t="str">
        <f>VLOOKUP(C27,MOVI!C:DT,12,0)</f>
        <v/>
      </c>
      <c r="AI27" s="260"/>
      <c r="AJ27" t="str">
        <f t="shared" si="115"/>
        <v/>
      </c>
      <c r="AK27">
        <f>VLOOKUP(C27,MOVI!C:DT,13,0)</f>
        <v>0</v>
      </c>
      <c r="AL27" s="247">
        <f>VLOOKUP(C27,FPT!B:AJ,13,0)</f>
        <v>0</v>
      </c>
      <c r="AM27" t="str">
        <f t="shared" si="114"/>
        <v/>
      </c>
      <c r="AN27" s="247">
        <f>VLOOKUP(C27,MOVI!C:DT,14,0)</f>
        <v>0</v>
      </c>
      <c r="AO27" s="247">
        <f>VLOOKUP(C27,FPT!B:AM,14,0)</f>
        <v>0</v>
      </c>
      <c r="AP27" t="str">
        <f t="shared" si="15"/>
        <v/>
      </c>
      <c r="AQ27" t="str">
        <f>VLOOKUP(C27,MOVI!C:DT,15,0)</f>
        <v>LC</v>
      </c>
      <c r="AR27" s="247" t="str">
        <f>VLOOKUP(C27,FPT!B:AP,15,0)</f>
        <v>LC</v>
      </c>
      <c r="AS27" t="str">
        <f t="shared" si="16"/>
        <v/>
      </c>
      <c r="AT27" s="282" t="str">
        <f>VLOOKUP(C27,MOVI!C:DT,16,0)</f>
        <v>LTTP</v>
      </c>
      <c r="AU27" s="247" t="str">
        <f>VLOOKUP(C27,FPT!B:AS,16,0)</f>
        <v>LTTP</v>
      </c>
      <c r="AV27" t="str">
        <f t="shared" si="17"/>
        <v/>
      </c>
      <c r="AW27" t="str">
        <f>VLOOKUP(C27,MOVI!C:DT,17,0)</f>
        <v>L</v>
      </c>
      <c r="AX27" s="247" t="str">
        <f>VLOOKUP(C27,FPT!B:AV,17,0)</f>
        <v>L</v>
      </c>
      <c r="AY27" t="str">
        <f t="shared" si="18"/>
        <v/>
      </c>
      <c r="AZ27">
        <f>VLOOKUP(C27,MOVI!C:DT,18,0)</f>
        <v>0</v>
      </c>
      <c r="BA27" s="247">
        <f>VLOOKUP(C27,FPT!B:AY,18,0)</f>
        <v>0</v>
      </c>
      <c r="BB27" t="str">
        <f t="shared" si="19"/>
        <v/>
      </c>
      <c r="BC27" s="275">
        <f>VLOOKUP(C27,MOVI!C:DT,19,0)</f>
        <v>20000000</v>
      </c>
      <c r="BD27" s="275">
        <f>VLOOKUP(C27,FPT!B:BB,19,0)</f>
        <v>20000000</v>
      </c>
      <c r="BE27" t="str">
        <f t="shared" si="20"/>
        <v/>
      </c>
      <c r="BF27">
        <f>VLOOKUP(C27,MOVI!C:DT,20,0)</f>
        <v>0</v>
      </c>
      <c r="BG27" s="252">
        <f>VLOOKUP(C27,FPT!B:BE,20,0)</f>
        <v>0</v>
      </c>
      <c r="BH27" t="str">
        <f t="shared" si="21"/>
        <v/>
      </c>
      <c r="BI27" s="275">
        <f>VLOOKUP(C27,MOVI!C:DT,21,0)</f>
        <v>20000000</v>
      </c>
      <c r="BJ27" s="275">
        <f>VLOOKUP(C27,FPT!B:BH,21,0)</f>
        <v>20000000</v>
      </c>
      <c r="BK27" t="str">
        <f t="shared" si="22"/>
        <v/>
      </c>
      <c r="BL27" s="275">
        <f>VLOOKUP(C27,MOVI!C:DT,22,0)</f>
        <v>0</v>
      </c>
      <c r="BM27" s="275">
        <f>VLOOKUP(C27,FPT!B:BK,22,0)</f>
        <v>0</v>
      </c>
      <c r="BN27" t="str">
        <f t="shared" si="23"/>
        <v/>
      </c>
      <c r="BO27" s="275">
        <f>VLOOKUP(C27,MOVI!C:DT,23,0)</f>
        <v>0</v>
      </c>
      <c r="BP27" s="275">
        <f>VLOOKUP(C27,FPT!B:BN,23,0)</f>
        <v>0</v>
      </c>
      <c r="BQ27" t="str">
        <f t="shared" si="24"/>
        <v/>
      </c>
      <c r="BR27" s="275">
        <f>VLOOKUP(C27,MOVI!C:DT,24,0)</f>
        <v>0</v>
      </c>
      <c r="BS27" s="275">
        <f>VLOOKUP(C27,FPT!B:BQ,24,0)</f>
        <v>0</v>
      </c>
      <c r="BT27" t="str">
        <f t="shared" si="25"/>
        <v/>
      </c>
      <c r="BU27" s="275">
        <f>VLOOKUP(C27,MOVI!C:DT,25,0)</f>
        <v>200000</v>
      </c>
      <c r="BV27" s="275">
        <f>VLOOKUP(C27,FPT!B:BT,25,0)</f>
        <v>200000</v>
      </c>
      <c r="BW27" t="str">
        <f t="shared" si="26"/>
        <v/>
      </c>
      <c r="BX27" s="275">
        <f>VLOOKUP(C27,MOVI!C:DT,26,0)</f>
        <v>0</v>
      </c>
      <c r="BY27" s="275">
        <f>VLOOKUP(C27,FPT!B:BW,26,0)</f>
        <v>0</v>
      </c>
      <c r="BZ27" t="str">
        <f t="shared" si="27"/>
        <v/>
      </c>
      <c r="CA27" s="275">
        <f>VLOOKUP(C27,MOVI!C:DT,27,0)</f>
        <v>0</v>
      </c>
      <c r="CB27" s="275">
        <f>VLOOKUP(C27,FPT!B:BZ,27,0)</f>
        <v>0</v>
      </c>
      <c r="CC27" t="str">
        <f t="shared" si="28"/>
        <v/>
      </c>
      <c r="CD27" s="275">
        <f>VLOOKUP(C27,MOVI!C:DT,28,0)</f>
        <v>200000</v>
      </c>
      <c r="CE27" s="275">
        <f>VLOOKUP(C27,FPT!B:CC,28,0)</f>
        <v>200000</v>
      </c>
      <c r="CF27" t="str">
        <f t="shared" si="29"/>
        <v/>
      </c>
      <c r="CG27" t="str">
        <f>VLOOKUP(C27,MOVI!C:DT,29,0)</f>
        <v>CN</v>
      </c>
      <c r="CH27" s="252" t="str">
        <f>VLOOKUP(C27,FPT!B:CF,29,0)</f>
        <v>CN</v>
      </c>
      <c r="CI27" t="str">
        <f t="shared" si="30"/>
        <v/>
      </c>
      <c r="CJ27">
        <f>VLOOKUP(C27,MOVI!C:DT,30,0)</f>
        <v>26</v>
      </c>
      <c r="CK27" s="252">
        <f>VLOOKUP(C27,FPT!B:CI,30,0)</f>
        <v>26</v>
      </c>
      <c r="CL27" t="str">
        <f t="shared" si="31"/>
        <v/>
      </c>
      <c r="CM27">
        <f>VLOOKUP(C27,MOVI!C:DT,31,0)</f>
        <v>26</v>
      </c>
      <c r="CN27" s="252">
        <f>VLOOKUP(C27,FPT!B:CL,31,0)</f>
        <v>26</v>
      </c>
      <c r="CO27" t="str">
        <f t="shared" si="32"/>
        <v/>
      </c>
      <c r="CP27" s="275">
        <f>VLOOKUP(C27,MOVI!C:DT,32,0)</f>
        <v>0</v>
      </c>
      <c r="CQ27" s="275">
        <f>VLOOKUP(C27,FPT!B:CO,32,0)</f>
        <v>0</v>
      </c>
      <c r="CR27" t="str">
        <f t="shared" si="33"/>
        <v/>
      </c>
      <c r="CS27" s="275">
        <f>VLOOKUP(C27,MOVI!C:DT,33,0)</f>
        <v>0</v>
      </c>
      <c r="CT27" s="275">
        <f>VLOOKUP(C27,FPT!B:CR,33,0)</f>
        <v>0</v>
      </c>
      <c r="CU27" t="str">
        <f t="shared" si="34"/>
        <v/>
      </c>
      <c r="CV27" s="275">
        <f>VLOOKUP(C27,MOVI!C:DT,34,0)</f>
        <v>0</v>
      </c>
      <c r="CW27" s="275">
        <f>VLOOKUP(C27,FPT!B:CU,34,0)</f>
        <v>0</v>
      </c>
      <c r="CX27" t="str">
        <f t="shared" si="35"/>
        <v/>
      </c>
      <c r="CY27" s="275">
        <f>VLOOKUP(C27,MOVI!C:DT,35,0)</f>
        <v>26</v>
      </c>
      <c r="CZ27" s="275">
        <f>VLOOKUP(C27,FPT!B:CX,35,0)</f>
        <v>26</v>
      </c>
      <c r="DA27" t="str">
        <f t="shared" si="36"/>
        <v/>
      </c>
      <c r="DB27" s="275">
        <f>VLOOKUP(C27,MOVI!C:DT,36,0)</f>
        <v>0</v>
      </c>
      <c r="DC27" s="275">
        <f>VLOOKUP(C27,FPT!B:DA,36,0)</f>
        <v>0</v>
      </c>
      <c r="DD27" t="str">
        <f t="shared" si="37"/>
        <v/>
      </c>
      <c r="DE27" s="275">
        <f>VLOOKUP(C27,MOVI!C:DT,37,0)</f>
        <v>0</v>
      </c>
      <c r="DF27" s="275">
        <f>VLOOKUP(C27,FPT!B:DD,37,0)</f>
        <v>0</v>
      </c>
      <c r="DG27" t="str">
        <f t="shared" si="38"/>
        <v/>
      </c>
      <c r="DH27" s="275">
        <f>VLOOKUP(C27,MOVI!C:DT,38,0)</f>
        <v>0</v>
      </c>
      <c r="DI27" s="275">
        <f>VLOOKUP(C27,FPT!B:DG,38,0)</f>
        <v>0</v>
      </c>
      <c r="DJ27" t="str">
        <f t="shared" si="39"/>
        <v/>
      </c>
      <c r="DK27" s="275">
        <f>VLOOKUP(C27,MOVI!C:DT,39,0)</f>
        <v>0</v>
      </c>
      <c r="DL27" s="275">
        <f>VLOOKUP(C27,FPT!B:DJ,39,0)</f>
        <v>0</v>
      </c>
      <c r="DM27" t="str">
        <f t="shared" si="40"/>
        <v/>
      </c>
      <c r="DN27" s="275">
        <f>VLOOKUP(C27,MOVI!C:DT,40,0)</f>
        <v>0</v>
      </c>
      <c r="DO27" s="275">
        <f>VLOOKUP(C27,FPT!B:DM,40,0)</f>
        <v>0</v>
      </c>
      <c r="DP27" t="str">
        <f t="shared" si="41"/>
        <v/>
      </c>
      <c r="DQ27" s="275">
        <f>VLOOKUP(C27,MOVI!C:DT,41,0)</f>
        <v>0</v>
      </c>
      <c r="DR27" s="275">
        <f>VLOOKUP(C27,FPT!B:DP,41,0)</f>
        <v>0</v>
      </c>
      <c r="DS27" t="str">
        <f t="shared" si="42"/>
        <v/>
      </c>
      <c r="DT27" s="275">
        <f>VLOOKUP(C27,MOVI!C:DT,42,0)</f>
        <v>20000000</v>
      </c>
      <c r="DU27" s="275">
        <f>ROUND(VLOOKUP(C27,FPT!B:DS,42,0),0)</f>
        <v>20000000</v>
      </c>
      <c r="DV27" t="str">
        <f t="shared" si="43"/>
        <v/>
      </c>
      <c r="DW27" s="275">
        <f>VLOOKUP(C27,MOVI!C:DT,43,0)</f>
        <v>0</v>
      </c>
      <c r="DX27" s="275">
        <f>VLOOKUP(C27,FPT!B:DV,43,0)</f>
        <v>0</v>
      </c>
      <c r="DY27" t="str">
        <f t="shared" si="44"/>
        <v/>
      </c>
      <c r="DZ27" s="275">
        <f>VLOOKUP(C27,MOVI!C:DT,44,0)</f>
        <v>0</v>
      </c>
      <c r="EA27" s="275">
        <f>VLOOKUP(C27,FPT!B:DY,44,0)</f>
        <v>0</v>
      </c>
      <c r="EB27" t="str">
        <f t="shared" si="45"/>
        <v/>
      </c>
      <c r="EC27" s="275">
        <f>VLOOKUP(C27,MOVI!C:DT,45,0)</f>
        <v>20000000</v>
      </c>
      <c r="ED27" s="275">
        <f>ROUND(VLOOKUP(C27,FPT!B:EB,45,0),0)</f>
        <v>20000000</v>
      </c>
      <c r="EE27" t="str">
        <f t="shared" si="46"/>
        <v/>
      </c>
      <c r="EF27" s="275">
        <f>VLOOKUP(C27,MOVI!C:DT,46,0)</f>
        <v>0</v>
      </c>
      <c r="EG27" s="275">
        <f>VLOOKUP(C27,FPT!B:EE,46,0)</f>
        <v>0</v>
      </c>
      <c r="EH27" t="str">
        <f t="shared" si="47"/>
        <v/>
      </c>
      <c r="EI27" s="275">
        <f>VLOOKUP(C27,MOVI!C:DT,47,0)</f>
        <v>0</v>
      </c>
      <c r="EJ27" s="275">
        <f>VLOOKUP(C27,FPT!B:EH,47,0)</f>
        <v>0</v>
      </c>
      <c r="EK27" t="str">
        <f t="shared" si="48"/>
        <v/>
      </c>
      <c r="EL27" s="275">
        <f>VLOOKUP(C27,MOVI!C:DT,48,0)</f>
        <v>0</v>
      </c>
      <c r="EM27" s="275">
        <f>VLOOKUP(C27,FPT!B:EK,48,0)</f>
        <v>0</v>
      </c>
      <c r="EN27" t="str">
        <f t="shared" si="49"/>
        <v/>
      </c>
      <c r="EO27" s="275">
        <f>VLOOKUP(C27,MOVI!C:DT,49,0)</f>
        <v>200000</v>
      </c>
      <c r="EP27" s="275">
        <f>VLOOKUP(C27,FPT!B:EN,49,0)</f>
        <v>200000</v>
      </c>
      <c r="EQ27" t="str">
        <f t="shared" si="50"/>
        <v/>
      </c>
      <c r="ER27" s="275">
        <f>VLOOKUP(C27,MOVI!C:DT,50,0)</f>
        <v>0</v>
      </c>
      <c r="ES27" s="275">
        <f>VLOOKUP(C27,FPT!B:EQ,50,0)</f>
        <v>0</v>
      </c>
      <c r="ET27" t="str">
        <f t="shared" si="51"/>
        <v/>
      </c>
      <c r="EU27" s="275">
        <f>VLOOKUP(C27,MOVI!C:DT,51,0)</f>
        <v>0</v>
      </c>
      <c r="EV27" s="275">
        <f>VLOOKUP(C27,FPT!B:ET,51,0)</f>
        <v>0</v>
      </c>
      <c r="EW27" t="str">
        <f t="shared" si="52"/>
        <v/>
      </c>
      <c r="EX27" s="275">
        <f>VLOOKUP(C27,MOVI!C:DT,52,0)</f>
        <v>0</v>
      </c>
      <c r="EY27" s="275">
        <f>VLOOKUP(C27,FPT!B:EW,52,0)</f>
        <v>0</v>
      </c>
      <c r="EZ27" t="str">
        <f t="shared" si="53"/>
        <v/>
      </c>
      <c r="FA27" s="275">
        <f>VLOOKUP(C27,MOVI!C:DT,53,0)</f>
        <v>0</v>
      </c>
      <c r="FB27" s="275">
        <f>VLOOKUP(C27,FPT!B:EZ,53,0)</f>
        <v>0</v>
      </c>
      <c r="FC27" t="str">
        <f t="shared" si="54"/>
        <v/>
      </c>
      <c r="FD27" s="275">
        <f>VLOOKUP(C27,MOVI!C:DT,54,0)</f>
        <v>0</v>
      </c>
      <c r="FE27" s="275">
        <f>VLOOKUP(C27,FPT!B:FC,54,0)</f>
        <v>0</v>
      </c>
      <c r="FF27" t="str">
        <f t="shared" si="55"/>
        <v/>
      </c>
      <c r="FG27" s="275">
        <f>VLOOKUP(C27,MOVI!C:DT,55,0)</f>
        <v>0</v>
      </c>
      <c r="FH27" s="275">
        <f>VLOOKUP(C27,FPT!B:FF,55,0)</f>
        <v>0</v>
      </c>
      <c r="FI27" t="str">
        <f t="shared" si="56"/>
        <v/>
      </c>
      <c r="FJ27" s="275">
        <f>VLOOKUP(C27,MOVI!C:DT,56,0)</f>
        <v>200000</v>
      </c>
      <c r="FK27" s="275">
        <f>VLOOKUP(C27,FPT!B:FI,56,0)</f>
        <v>200000</v>
      </c>
      <c r="FL27" t="str">
        <f t="shared" si="57"/>
        <v/>
      </c>
      <c r="FM27" s="275">
        <f>VLOOKUP(C27,MOVI!C:DT,57,0)</f>
        <v>0</v>
      </c>
      <c r="FN27" s="275">
        <f>VLOOKUP(C27,FPT!B:FL,57,0)</f>
        <v>0</v>
      </c>
      <c r="FO27" t="str">
        <f t="shared" si="58"/>
        <v/>
      </c>
      <c r="FP27" s="275">
        <f>VLOOKUP(C27,MOVI!C:DT,58,0)</f>
        <v>0</v>
      </c>
      <c r="FQ27" s="275">
        <f>VLOOKUP(C27,FPT!B:FO,58,0)</f>
        <v>0</v>
      </c>
      <c r="FR27" t="str">
        <f t="shared" si="59"/>
        <v/>
      </c>
      <c r="FS27" s="275">
        <f>VLOOKUP(C27,MOVI!C:DT,59,0)</f>
        <v>0</v>
      </c>
      <c r="FT27" s="275">
        <f>VLOOKUP(C27,FPT!B:FR,59,0)</f>
        <v>0</v>
      </c>
      <c r="FU27" t="str">
        <f t="shared" si="60"/>
        <v/>
      </c>
      <c r="FV27" s="275">
        <f>VLOOKUP(C27,MOVI!C:DT,60,0)</f>
        <v>0</v>
      </c>
      <c r="FW27" s="275">
        <f>VLOOKUP(C27,FPT!B:FU,60,0)</f>
        <v>0</v>
      </c>
      <c r="FX27" t="str">
        <f t="shared" si="61"/>
        <v/>
      </c>
      <c r="FY27" s="275">
        <f>VLOOKUP(C27,MOVI!C:DT,61,0)</f>
        <v>0</v>
      </c>
      <c r="FZ27" s="275">
        <f>VLOOKUP(C27,FPT!B:FX,61,0)</f>
        <v>0</v>
      </c>
      <c r="GA27" t="str">
        <f t="shared" si="62"/>
        <v/>
      </c>
      <c r="GB27" s="275">
        <f>VLOOKUP(C27,MOVI!C:DT,62,0)</f>
        <v>0</v>
      </c>
      <c r="GC27" s="275">
        <f>VLOOKUP(C27,FPT!B:GA,62,0)</f>
        <v>0</v>
      </c>
      <c r="GD27" t="str">
        <f t="shared" si="63"/>
        <v/>
      </c>
      <c r="GE27" s="275">
        <f>VLOOKUP(C27,MOVI!C:DT,63,0)</f>
        <v>0</v>
      </c>
      <c r="GF27" s="275">
        <f>VLOOKUP(C27,FPT!B:GD,63,0)</f>
        <v>0</v>
      </c>
      <c r="GG27" t="str">
        <f t="shared" si="64"/>
        <v/>
      </c>
      <c r="GH27" s="275">
        <f>VLOOKUP(C27,MOVI!C:DT,64,0)</f>
        <v>0</v>
      </c>
      <c r="GI27" s="275">
        <f>VLOOKUP(C27,FPT!B:GG,64,0)</f>
        <v>0</v>
      </c>
      <c r="GJ27" t="str">
        <f t="shared" si="65"/>
        <v/>
      </c>
      <c r="GK27" s="275">
        <f>VLOOKUP(C27,MOVI!C:DT,65,0)</f>
        <v>0</v>
      </c>
      <c r="GL27" s="275">
        <f>VLOOKUP(C27,FPT!B:GJ,65,0)</f>
        <v>0</v>
      </c>
      <c r="GM27" t="str">
        <f t="shared" si="66"/>
        <v/>
      </c>
      <c r="GN27" s="275">
        <f>VLOOKUP(C27,MOVI!C:DT,66,0)</f>
        <v>0</v>
      </c>
      <c r="GO27" s="275">
        <f>VLOOKUP(C27,FPT!B:GM,66,0)</f>
        <v>0</v>
      </c>
      <c r="GP27" t="str">
        <f t="shared" si="67"/>
        <v/>
      </c>
      <c r="GQ27" s="275">
        <f>VLOOKUP(C27,MOVI!C:DT,67,0)</f>
        <v>0</v>
      </c>
      <c r="GR27" s="275">
        <f>VLOOKUP(C27,FPT!B:GP,67,0)</f>
        <v>0</v>
      </c>
      <c r="GS27" t="str">
        <f t="shared" si="68"/>
        <v/>
      </c>
      <c r="GT27" s="275">
        <f>VLOOKUP(C27,MOVI!C:DT,68,0)</f>
        <v>0</v>
      </c>
      <c r="GU27" s="275">
        <f>VLOOKUP(C27,FPT!B:GS,68,0)</f>
        <v>0</v>
      </c>
      <c r="GV27" t="str">
        <f t="shared" si="69"/>
        <v/>
      </c>
      <c r="GW27" s="275">
        <f>VLOOKUP(C27,MOVI!C:DT,69,0)</f>
        <v>0</v>
      </c>
      <c r="GX27" s="275">
        <f>VLOOKUP(C27,FPT!B:GV,69,0)</f>
        <v>0</v>
      </c>
      <c r="GY27" t="str">
        <f t="shared" si="70"/>
        <v/>
      </c>
      <c r="GZ27" s="275">
        <f>VLOOKUP(C27,MOVI!C:DT,70,0)</f>
        <v>0</v>
      </c>
      <c r="HA27" s="275">
        <f>VLOOKUP(C27,FPT!B:GY,70,0)</f>
        <v>0</v>
      </c>
      <c r="HB27" t="str">
        <f t="shared" si="71"/>
        <v/>
      </c>
      <c r="HC27" s="275">
        <f>VLOOKUP(C27,MOVI!C:DT,71,0)</f>
        <v>20200000</v>
      </c>
      <c r="HD27" s="275">
        <f>ROUND(VLOOKUP(C27,FPT!B:HB,71,0),0)</f>
        <v>20200000</v>
      </c>
      <c r="HE27" t="str">
        <f t="shared" si="72"/>
        <v/>
      </c>
      <c r="HF27" s="275">
        <f>ROUND(VLOOKUP(C27,MOVI!C:DT,72,0),0)</f>
        <v>0</v>
      </c>
      <c r="HG27" s="275">
        <f>ROUND(VLOOKUP(C27,FPT!B:HE,72,0),0)</f>
        <v>0</v>
      </c>
      <c r="HH27" t="str">
        <f t="shared" si="73"/>
        <v/>
      </c>
      <c r="HI27" s="275">
        <f>VLOOKUP(C27,MOVI!C:DT,73,0)</f>
        <v>200000</v>
      </c>
      <c r="HJ27" s="275">
        <f>VLOOKUP(C27,FPT!B:HH,73,0)</f>
        <v>200000</v>
      </c>
      <c r="HK27" t="str">
        <f t="shared" si="74"/>
        <v/>
      </c>
      <c r="HL27" s="275">
        <f>VLOOKUP(C27,MOVI!C:DT,74,0)</f>
        <v>0</v>
      </c>
      <c r="HM27" s="275">
        <f>VLOOKUP(C27,FPT!B:HK,74,0)</f>
        <v>0</v>
      </c>
      <c r="HN27" t="str">
        <f t="shared" si="75"/>
        <v/>
      </c>
      <c r="HO27" s="275">
        <f>VLOOKUP(C27,MOVI!C:DT,75,0)</f>
        <v>11000000</v>
      </c>
      <c r="HP27" s="275">
        <f>VLOOKUP(C27,FPT!B:HN,75,0)</f>
        <v>11000000</v>
      </c>
      <c r="HQ27" t="str">
        <f t="shared" si="76"/>
        <v/>
      </c>
      <c r="HR27" s="275">
        <f>VLOOKUP(C27,MOVI!C:DT,76,0)</f>
        <v>1</v>
      </c>
      <c r="HS27" s="275">
        <f>VLOOKUP(C27,FPT!B:HQ,76,0)</f>
        <v>1</v>
      </c>
      <c r="HT27" t="str">
        <f t="shared" si="77"/>
        <v/>
      </c>
      <c r="HU27" s="275">
        <f>VLOOKUP(C27,MOVI!C:DT,77,0)</f>
        <v>4400000</v>
      </c>
      <c r="HV27" s="275">
        <f>VLOOKUP(C27,FPT!B:HT,77,0)</f>
        <v>4400000</v>
      </c>
      <c r="HW27" t="str">
        <f t="shared" si="78"/>
        <v/>
      </c>
      <c r="HX27" s="274">
        <f>VLOOKUP(C27,MOVI!C:CB,78,0)</f>
        <v>1600000</v>
      </c>
      <c r="HY27" s="261">
        <f>VLOOKUP(C27,FPT!$B:$CA,78,0)</f>
        <v>1600000</v>
      </c>
      <c r="HZ27" t="str">
        <f t="shared" si="79"/>
        <v/>
      </c>
      <c r="IA27" s="275">
        <f>VLOOKUP(C27,MOVI!C:CD,79,0)</f>
        <v>200000</v>
      </c>
      <c r="IB27" s="275">
        <f>VLOOKUP(C27,FPT!B:HZ,79,0)</f>
        <v>200000</v>
      </c>
      <c r="IC27" t="str">
        <f t="shared" si="80"/>
        <v/>
      </c>
      <c r="ID27" s="275">
        <f>VLOOKUP(C27,MOVI!C:CD,80,0)</f>
        <v>300000</v>
      </c>
      <c r="IE27" s="275">
        <f>VLOOKUP(C27,FPT!B:IC,80,0)</f>
        <v>300000</v>
      </c>
      <c r="IF27" t="str">
        <f t="shared" si="81"/>
        <v/>
      </c>
      <c r="IG27" s="275">
        <f>VLOOKUP(C27,MOVI!C:DT,81,0)</f>
        <v>0</v>
      </c>
      <c r="IH27" s="275">
        <f>VLOOKUP(C27,FPT!B:IF,81,0)</f>
        <v>0</v>
      </c>
      <c r="II27" t="str">
        <f t="shared" si="82"/>
        <v/>
      </c>
      <c r="IJ27" s="275">
        <f>VLOOKUP(C27,MOVI!C:DT,82,0)</f>
        <v>2100000</v>
      </c>
      <c r="IK27" s="275">
        <f>VLOOKUP(C27,FPT!B:II,82,0)</f>
        <v>2100000</v>
      </c>
      <c r="IL27" t="str">
        <f t="shared" si="83"/>
        <v/>
      </c>
      <c r="IM27" s="275">
        <f>ROUND(VLOOKUP(C27,MOVI!C:DT,83,0),0)</f>
        <v>17700000</v>
      </c>
      <c r="IN27" s="275">
        <f>ROUND(VLOOKUP(C27,FPT!B:IL,83,0),0)</f>
        <v>17700000</v>
      </c>
      <c r="IO27" t="str">
        <f t="shared" si="84"/>
        <v/>
      </c>
      <c r="IP27" s="275">
        <f>VLOOKUP(C27,MOVI!C:DT,84,0)</f>
        <v>2500000</v>
      </c>
      <c r="IQ27" s="275">
        <f>VLOOKUP(C27,FPT!B:IO,84,0)</f>
        <v>2500000</v>
      </c>
      <c r="IR27" t="str">
        <f t="shared" si="85"/>
        <v/>
      </c>
      <c r="IS27" s="275">
        <f>ROUND(VLOOKUP(C27,MOVI!C:DT,85,0),0)</f>
        <v>125000</v>
      </c>
      <c r="IT27" s="275">
        <f>ROUND(VLOOKUP(C27,FPT!B:IR,85,0),0)</f>
        <v>125000</v>
      </c>
      <c r="IU27" t="str">
        <f t="shared" si="86"/>
        <v/>
      </c>
      <c r="IV27" s="275">
        <f>VLOOKUP(C27,MOVI!C:DT,86,0)</f>
        <v>0</v>
      </c>
      <c r="IW27" s="275">
        <f>VLOOKUP(C27,FPT!B:IU,86,0)</f>
        <v>0</v>
      </c>
      <c r="IX27" t="str">
        <f t="shared" si="87"/>
        <v/>
      </c>
      <c r="IY27" s="275">
        <f>ROUND(VLOOKUP(C27,MOVI!C:DT,87,0),0)</f>
        <v>125000</v>
      </c>
      <c r="IZ27" s="275">
        <f>ROUND(VLOOKUP(C27,FPT!B:IX,87,0),0)</f>
        <v>125000</v>
      </c>
      <c r="JA27" t="str">
        <f t="shared" si="88"/>
        <v/>
      </c>
      <c r="JB27" s="275">
        <f>VLOOKUP(C27,MOVI!C:DT,88,0)</f>
        <v>0</v>
      </c>
      <c r="JC27" s="275">
        <f>VLOOKUP(C27,FPT!B:JA,88,0)</f>
        <v>0</v>
      </c>
      <c r="JD27" t="str">
        <f t="shared" si="89"/>
        <v/>
      </c>
      <c r="JE27" s="275">
        <f>VLOOKUP(C27,MOVI!C:DT,89,0)</f>
        <v>149000</v>
      </c>
      <c r="JF27" s="275">
        <f>VLOOKUP(C27,FPT!B:JD,89,0)</f>
        <v>149000</v>
      </c>
      <c r="JG27" t="str">
        <f t="shared" si="90"/>
        <v/>
      </c>
      <c r="JH27" s="275">
        <f>VLOOKUP(C27,MOVI!C:DT,90,0)</f>
        <v>0</v>
      </c>
      <c r="JI27" s="275">
        <f>VLOOKUP(C27,FPT!B:JG,90,0)</f>
        <v>0</v>
      </c>
      <c r="JJ27" t="str">
        <f t="shared" si="91"/>
        <v/>
      </c>
      <c r="JK27" s="275">
        <f>VLOOKUP(C27,MOVI!C:DT,91,0)</f>
        <v>0</v>
      </c>
      <c r="JL27" s="275">
        <f>VLOOKUP(C27,FPT!B:JJ,91,0)</f>
        <v>0</v>
      </c>
      <c r="JM27" t="str">
        <f t="shared" si="92"/>
        <v/>
      </c>
      <c r="JN27" s="275">
        <f>VLOOKUP(C27,MOVI!C:DT,92,0)</f>
        <v>1459000</v>
      </c>
      <c r="JO27" s="275">
        <f>VLOOKUP(C27,FPT!B:JM,92,0)</f>
        <v>1459000</v>
      </c>
      <c r="JP27" t="str">
        <f t="shared" si="93"/>
        <v/>
      </c>
      <c r="JQ27" s="275">
        <f>VLOOKUP(C27,MOVI!C:DT,93,0)</f>
        <v>0</v>
      </c>
      <c r="JR27" s="275">
        <f>VLOOKUP(C27,FPT!B:JP,93,0)</f>
        <v>0</v>
      </c>
      <c r="JS27" t="str">
        <f t="shared" si="94"/>
        <v/>
      </c>
      <c r="JT27" s="275">
        <f>VLOOKUP(C27,MOVI!C:DT,94,0)</f>
        <v>1608000</v>
      </c>
      <c r="JU27" s="275">
        <f>VLOOKUP(C27,FPT!B:JS,94,0)</f>
        <v>1608000</v>
      </c>
      <c r="JV27" t="str">
        <f t="shared" si="95"/>
        <v/>
      </c>
      <c r="JW27" s="275">
        <f>VLOOKUP(C27,MOVI!C:DT,95,0)</f>
        <v>16367000</v>
      </c>
      <c r="JX27" s="275">
        <f>VLOOKUP(C27,FPT!B:JV,95,0)</f>
        <v>16367000</v>
      </c>
      <c r="JY27" t="str">
        <f t="shared" si="96"/>
        <v/>
      </c>
      <c r="JZ27" s="275">
        <f>VLOOKUP(C27,MOVI!C:DT,96,0)</f>
        <v>0</v>
      </c>
      <c r="KA27" s="275">
        <f>VLOOKUP(C27,FPT!B:JY,96,0)</f>
        <v>0</v>
      </c>
      <c r="KB27" t="str">
        <f t="shared" si="97"/>
        <v/>
      </c>
      <c r="KC27" s="275">
        <f>VLOOKUP(C27,MOVI!C:DT,97,0)</f>
        <v>16367000</v>
      </c>
      <c r="KD27" s="275">
        <f>VLOOKUP(C27,FPT!B:KB,97,0)</f>
        <v>16367000</v>
      </c>
      <c r="KE27" t="str">
        <f t="shared" si="98"/>
        <v/>
      </c>
      <c r="KF27" s="275">
        <f>VLOOKUP(C27,MOVI!C:DT,98,0)</f>
        <v>3400000.0000000005</v>
      </c>
      <c r="KG27" s="275">
        <f>VLOOKUP(C27,FPT!B:KE,98,0)</f>
        <v>3400000</v>
      </c>
      <c r="KH27" t="str">
        <f t="shared" si="99"/>
        <v/>
      </c>
      <c r="KI27" s="275">
        <f>VLOOKUP(C27,MOVI!C:DT,99,0)</f>
        <v>0</v>
      </c>
      <c r="KJ27" s="275">
        <f>VLOOKUP(C27,FPT!B:KH,99,0)</f>
        <v>0</v>
      </c>
      <c r="KK27" t="str">
        <f t="shared" si="100"/>
        <v/>
      </c>
      <c r="KL27" s="275">
        <f>VLOOKUP(C27,MOVI!C:DT,100,0)</f>
        <v>600000</v>
      </c>
      <c r="KM27" s="275">
        <f>VLOOKUP(C27,FPT!B:KK,100,0)</f>
        <v>600000</v>
      </c>
      <c r="KN27" t="str">
        <f t="shared" si="101"/>
        <v/>
      </c>
      <c r="KO27" s="275">
        <f>VLOOKUP(C27,MOVI!C:DT,101,0)</f>
        <v>0</v>
      </c>
      <c r="KP27" s="275">
        <f>VLOOKUP(C27,FPT!B:KN,101,0)</f>
        <v>0</v>
      </c>
      <c r="KQ27" t="str">
        <f t="shared" si="102"/>
        <v/>
      </c>
      <c r="KR27" s="275">
        <f>VLOOKUP(C27,MOVI!C:DT,102,0)</f>
        <v>0</v>
      </c>
      <c r="KS27" s="275">
        <f>VLOOKUP(C27,FPT!B:KQ,102,0)</f>
        <v>0</v>
      </c>
      <c r="KT27" t="str">
        <f t="shared" si="103"/>
        <v/>
      </c>
      <c r="KU27" s="275">
        <f>VLOOKUP(C27,MOVI!C:DT,103,0)</f>
        <v>4000000.0000000005</v>
      </c>
      <c r="KV27" s="275">
        <f>VLOOKUP(C27,FPT!B:KT,103,0)</f>
        <v>4000000</v>
      </c>
      <c r="KW27" t="str">
        <f t="shared" si="104"/>
        <v/>
      </c>
      <c r="KX27" s="275">
        <f>VLOOKUP(C27,MOVI!C:DT,104,0)</f>
        <v>6100000</v>
      </c>
      <c r="KY27" s="275">
        <f>VLOOKUP(C27,FPT!B:KW,104,0)</f>
        <v>6100000</v>
      </c>
      <c r="KZ27" t="str">
        <f t="shared" si="105"/>
        <v/>
      </c>
      <c r="LA27" s="275">
        <f>VLOOKUP(C27,MOVI!C:DT,105,0)</f>
        <v>400000</v>
      </c>
      <c r="LB27" s="275">
        <f>VLOOKUP(C27,FPT!B:KZ,105,0)</f>
        <v>400000</v>
      </c>
      <c r="LC27" t="str">
        <f t="shared" si="106"/>
        <v/>
      </c>
      <c r="LD27" s="275">
        <f>VLOOKUP(C27,MOVI!C:DT,106,0)</f>
        <v>24600000</v>
      </c>
      <c r="LE27" s="275">
        <f>VLOOKUP(C27,FPT!B:LC,106,0)</f>
        <v>24600000</v>
      </c>
      <c r="LF27" t="str">
        <f t="shared" si="107"/>
        <v/>
      </c>
      <c r="LG27" s="273">
        <f>VLOOKUP(C27,MOVI!C:DT,107,0)</f>
        <v>0</v>
      </c>
      <c r="LH27" s="273">
        <f>VLOOKUP(C27,FPT!B:LF,107,0)</f>
        <v>0</v>
      </c>
      <c r="LI27" t="str">
        <f t="shared" si="108"/>
        <v/>
      </c>
      <c r="LJ27" t="str">
        <f>VLOOKUP(C27,MOVI!C:DV,108,0)</f>
        <v>MoviNorthSupply Chain Management</v>
      </c>
      <c r="LK27" s="252" t="str">
        <f>VLOOKUP(C27,FPT!B:LI,108,0)</f>
        <v>MoviNorthSupply Chain Management</v>
      </c>
      <c r="LL27" t="str">
        <f t="shared" si="109"/>
        <v/>
      </c>
      <c r="LM27" s="275">
        <f>ROUND(VLOOKUP(C27,MOVI!C:DV,109,0),0)</f>
        <v>1666667</v>
      </c>
      <c r="LN27" s="275">
        <f>ROUND(VLOOKUP(C27,FPT!B:LL,109,0),0)</f>
        <v>1666667</v>
      </c>
      <c r="LO27" t="str">
        <f t="shared" si="110"/>
        <v/>
      </c>
      <c r="LP27" t="str">
        <f>VLOOKUP(C27,MOVI!C:DV,110,0)</f>
        <v>HNI</v>
      </c>
      <c r="LQ27" s="247" t="str">
        <f>VLOOKUP(C27,FPT!B:LO,110,0)</f>
        <v>HNI</v>
      </c>
      <c r="LR27" t="str">
        <f t="shared" si="111"/>
        <v/>
      </c>
      <c r="LS27">
        <f>MOVI!DI22</f>
        <v>22</v>
      </c>
      <c r="LV27">
        <f>MOVI!DJ22</f>
        <v>0</v>
      </c>
      <c r="LW27">
        <f>MOVI!DK22</f>
        <v>0</v>
      </c>
      <c r="LX27" t="str">
        <f>MOVI!DL22</f>
        <v>x</v>
      </c>
      <c r="LY27">
        <f>MOVI!DM22</f>
        <v>0</v>
      </c>
      <c r="LZ27">
        <f>MOVI!DN22</f>
        <v>149000</v>
      </c>
      <c r="MA27">
        <f>MOVI!DO22</f>
        <v>0</v>
      </c>
      <c r="MB27" t="str">
        <f>MOVI!DP22</f>
        <v/>
      </c>
      <c r="MC27">
        <f>MOVI!DQ22</f>
        <v>0</v>
      </c>
      <c r="MD27">
        <f>MOVI!DR22</f>
        <v>0</v>
      </c>
      <c r="ME27" t="str">
        <f>VLOOKUP(C27,MOVI!C:DV,121,0)</f>
        <v>Group 4</v>
      </c>
      <c r="MF27" s="252" t="str">
        <f>VLOOKUP(C27,FPT!B:MD,111,0)</f>
        <v>Group 4</v>
      </c>
      <c r="MG27" t="str">
        <f t="shared" si="116"/>
        <v/>
      </c>
      <c r="MH27" t="str">
        <f>VLOOKUP(C27,MOVI!C:DT,122,0)</f>
        <v>MoviNorthGroup 4</v>
      </c>
      <c r="MI27" s="252" t="str">
        <f>VLOOKUP(C27,FPT!B:DS,112,0)</f>
        <v>MoviNorthGroup 4</v>
      </c>
      <c r="MJ27" t="str">
        <f t="shared" si="113"/>
        <v/>
      </c>
    </row>
    <row r="28" spans="1:348" x14ac:dyDescent="0.25">
      <c r="A28">
        <v>20</v>
      </c>
      <c r="B28" s="48">
        <v>4065</v>
      </c>
      <c r="C28" s="271" t="s">
        <v>952</v>
      </c>
      <c r="D28" t="str">
        <f>VLOOKUP(C28,MOVI!C:D,2,0)</f>
        <v>Nguyễn Thị Ngọc Yến</v>
      </c>
      <c r="E28" t="str">
        <f>VLOOKUP(C28,FPT!B:C,2,0)</f>
        <v>Nguyễn Thị Ngọc Yến</v>
      </c>
      <c r="F28" t="str">
        <f t="shared" si="4"/>
        <v/>
      </c>
      <c r="G28" t="str">
        <f>VLOOKUP(C28,MOVI!C:E,3,0)</f>
        <v>Supply Chain Management</v>
      </c>
      <c r="H28" t="str">
        <f>VLOOKUP(C28,FPT!B:F,3,0)</f>
        <v>Supply Chain Management</v>
      </c>
      <c r="I28" t="str">
        <f t="shared" si="5"/>
        <v/>
      </c>
      <c r="J28" t="str">
        <f>VLOOKUP(C28,MOVI!C:H,4,0)</f>
        <v>Logistics</v>
      </c>
      <c r="K28" t="str">
        <f>VLOOKUP(C28,FPT!B:I,4,0)</f>
        <v>Logistics</v>
      </c>
      <c r="L28" t="str">
        <f t="shared" si="6"/>
        <v/>
      </c>
      <c r="M28" t="str">
        <f>VLOOKUP(C28,MOVI!C:DT,5,0)</f>
        <v>Supervisor</v>
      </c>
      <c r="N28" t="str">
        <f>VLOOKUP(C28,FPT!B:L,5,0)</f>
        <v>Supervisor</v>
      </c>
      <c r="O28" t="str">
        <f t="shared" si="7"/>
        <v/>
      </c>
      <c r="P28" t="str">
        <f>VLOOKUP(C28,MOVI!C:DT,6,0)</f>
        <v>Logistics Supervisor</v>
      </c>
      <c r="Q28" t="str">
        <f>VLOOKUP(C28,FPT!B:O,6,0)</f>
        <v>Logistics Supervisor</v>
      </c>
      <c r="R28" t="str">
        <f t="shared" si="8"/>
        <v/>
      </c>
      <c r="S28" t="str">
        <f>VLOOKUP(C28,MOVI!C:DT,7,0)</f>
        <v>South</v>
      </c>
      <c r="T28" t="str">
        <f>VLOOKUP(C28,FPT!B:R,7,0)</f>
        <v>South</v>
      </c>
      <c r="U28" t="str">
        <f t="shared" si="9"/>
        <v/>
      </c>
      <c r="V28" t="str">
        <f>VLOOKUP(C28,MOVI!C:DT,8,0)</f>
        <v>Movi</v>
      </c>
      <c r="W28" t="str">
        <f>VLOOKUP(C28,FPT!B:U,8,0)</f>
        <v>Movi</v>
      </c>
      <c r="X28" t="str">
        <f t="shared" si="10"/>
        <v/>
      </c>
      <c r="Y28" t="str">
        <f>VLOOKUP(C28,MOVI!C:DT,9,0)</f>
        <v>Full-time</v>
      </c>
      <c r="Z28" t="str">
        <f>VLOOKUP(C28,FPT!B:X,9,0)</f>
        <v>Full-time</v>
      </c>
      <c r="AA28" t="str">
        <f t="shared" si="11"/>
        <v/>
      </c>
      <c r="AB28" t="str">
        <f>VLOOKUP(C28,MOVI!C:DT,10,0)</f>
        <v>Permanent</v>
      </c>
      <c r="AC28" t="str">
        <f>VLOOKUP(C28,FPT!B:AA,10,0)</f>
        <v>Permanent</v>
      </c>
      <c r="AD28" t="str">
        <f t="shared" si="12"/>
        <v/>
      </c>
      <c r="AE28" s="247">
        <f>VLOOKUP(C28,MOVI!C:DT,11,0)</f>
        <v>43054</v>
      </c>
      <c r="AF28" s="247">
        <f>VLOOKUP(C28,FPT!B:AD,11,0)</f>
        <v>43054</v>
      </c>
      <c r="AG28" t="str">
        <f t="shared" si="13"/>
        <v/>
      </c>
      <c r="AH28" s="260" t="str">
        <f>VLOOKUP(C28,MOVI!C:DT,12,0)</f>
        <v/>
      </c>
      <c r="AI28" s="260"/>
      <c r="AJ28" t="str">
        <f t="shared" si="115"/>
        <v/>
      </c>
      <c r="AK28">
        <f>VLOOKUP(C28,MOVI!C:DT,13,0)</f>
        <v>0</v>
      </c>
      <c r="AL28" s="247">
        <f>VLOOKUP(C28,FPT!B:AJ,13,0)</f>
        <v>0</v>
      </c>
      <c r="AM28" t="str">
        <f t="shared" si="114"/>
        <v/>
      </c>
      <c r="AN28" s="247">
        <f>VLOOKUP(C28,MOVI!C:DT,14,0)</f>
        <v>0</v>
      </c>
      <c r="AO28" s="247">
        <f>VLOOKUP(C28,FPT!B:AM,14,0)</f>
        <v>0</v>
      </c>
      <c r="AP28" t="str">
        <f t="shared" si="15"/>
        <v/>
      </c>
      <c r="AQ28" t="str">
        <f>VLOOKUP(C28,MOVI!C:DT,15,0)</f>
        <v>LC</v>
      </c>
      <c r="AR28" s="247" t="str">
        <f>VLOOKUP(C28,FPT!B:AP,15,0)</f>
        <v>LC</v>
      </c>
      <c r="AS28" t="str">
        <f t="shared" si="16"/>
        <v/>
      </c>
      <c r="AT28" s="282" t="str">
        <f>VLOOKUP(C28,MOVI!C:DT,16,0)</f>
        <v>LTTP</v>
      </c>
      <c r="AU28" s="247" t="str">
        <f>VLOOKUP(C28,FPT!B:AS,16,0)</f>
        <v>LTTP</v>
      </c>
      <c r="AV28" t="str">
        <f t="shared" si="17"/>
        <v/>
      </c>
      <c r="AW28" t="str">
        <f>VLOOKUP(C28,MOVI!C:DT,17,0)</f>
        <v>L</v>
      </c>
      <c r="AX28" s="247" t="str">
        <f>VLOOKUP(C28,FPT!B:AV,17,0)</f>
        <v>L</v>
      </c>
      <c r="AY28" t="str">
        <f t="shared" si="18"/>
        <v/>
      </c>
      <c r="AZ28">
        <f>VLOOKUP(C28,MOVI!C:DT,18,0)</f>
        <v>0</v>
      </c>
      <c r="BA28" s="247">
        <f>VLOOKUP(C28,FPT!B:AY,18,0)</f>
        <v>0</v>
      </c>
      <c r="BB28" t="str">
        <f t="shared" si="19"/>
        <v/>
      </c>
      <c r="BC28" s="275">
        <f>VLOOKUP(C28,MOVI!C:DT,19,0)</f>
        <v>20000000</v>
      </c>
      <c r="BD28" s="275">
        <f>VLOOKUP(C28,FPT!B:BB,19,0)</f>
        <v>20000000</v>
      </c>
      <c r="BE28" t="str">
        <f t="shared" si="20"/>
        <v/>
      </c>
      <c r="BF28">
        <f>VLOOKUP(C28,MOVI!C:DT,20,0)</f>
        <v>0</v>
      </c>
      <c r="BG28" s="252">
        <f>VLOOKUP(C28,FPT!B:BE,20,0)</f>
        <v>0</v>
      </c>
      <c r="BH28" t="str">
        <f t="shared" si="21"/>
        <v/>
      </c>
      <c r="BI28" s="275">
        <f>VLOOKUP(C28,MOVI!C:DT,21,0)</f>
        <v>20000000</v>
      </c>
      <c r="BJ28" s="275">
        <f>VLOOKUP(C28,FPT!B:BH,21,0)</f>
        <v>20000000</v>
      </c>
      <c r="BK28" t="str">
        <f t="shared" si="22"/>
        <v/>
      </c>
      <c r="BL28" s="275">
        <f>VLOOKUP(C28,MOVI!C:DT,22,0)</f>
        <v>0</v>
      </c>
      <c r="BM28" s="275">
        <f>VLOOKUP(C28,FPT!B:BK,22,0)</f>
        <v>0</v>
      </c>
      <c r="BN28" t="str">
        <f t="shared" si="23"/>
        <v/>
      </c>
      <c r="BO28" s="275">
        <f>VLOOKUP(C28,MOVI!C:DT,23,0)</f>
        <v>0</v>
      </c>
      <c r="BP28" s="275">
        <f>VLOOKUP(C28,FPT!B:BN,23,0)</f>
        <v>0</v>
      </c>
      <c r="BQ28" t="str">
        <f t="shared" si="24"/>
        <v/>
      </c>
      <c r="BR28" s="275">
        <f>VLOOKUP(C28,MOVI!C:DT,24,0)</f>
        <v>0</v>
      </c>
      <c r="BS28" s="275">
        <f>VLOOKUP(C28,FPT!B:BQ,24,0)</f>
        <v>0</v>
      </c>
      <c r="BT28" t="str">
        <f t="shared" si="25"/>
        <v/>
      </c>
      <c r="BU28" s="275">
        <f>VLOOKUP(C28,MOVI!C:DT,25,0)</f>
        <v>200000</v>
      </c>
      <c r="BV28" s="275">
        <f>VLOOKUP(C28,FPT!B:BT,25,0)</f>
        <v>200000</v>
      </c>
      <c r="BW28" t="str">
        <f t="shared" si="26"/>
        <v/>
      </c>
      <c r="BX28" s="275">
        <f>VLOOKUP(C28,MOVI!C:DT,26,0)</f>
        <v>0</v>
      </c>
      <c r="BY28" s="275">
        <f>VLOOKUP(C28,FPT!B:BW,26,0)</f>
        <v>0</v>
      </c>
      <c r="BZ28" t="str">
        <f t="shared" si="27"/>
        <v/>
      </c>
      <c r="CA28" s="275">
        <f>VLOOKUP(C28,MOVI!C:DT,27,0)</f>
        <v>0</v>
      </c>
      <c r="CB28" s="275">
        <f>VLOOKUP(C28,FPT!B:BZ,27,0)</f>
        <v>0</v>
      </c>
      <c r="CC28" t="str">
        <f t="shared" si="28"/>
        <v/>
      </c>
      <c r="CD28" s="275">
        <f>VLOOKUP(C28,MOVI!C:DT,28,0)</f>
        <v>200000</v>
      </c>
      <c r="CE28" s="275">
        <f>VLOOKUP(C28,FPT!B:CC,28,0)</f>
        <v>200000</v>
      </c>
      <c r="CF28" t="str">
        <f t="shared" si="29"/>
        <v/>
      </c>
      <c r="CG28" t="str">
        <f>VLOOKUP(C28,MOVI!C:DT,29,0)</f>
        <v>CN</v>
      </c>
      <c r="CH28" s="252" t="str">
        <f>VLOOKUP(C28,FPT!B:CF,29,0)</f>
        <v>CN</v>
      </c>
      <c r="CI28" t="str">
        <f t="shared" si="30"/>
        <v/>
      </c>
      <c r="CJ28">
        <f>VLOOKUP(C28,MOVI!C:DT,30,0)</f>
        <v>26</v>
      </c>
      <c r="CK28" s="252">
        <f>VLOOKUP(C28,FPT!B:CI,30,0)</f>
        <v>26</v>
      </c>
      <c r="CL28" t="str">
        <f t="shared" si="31"/>
        <v/>
      </c>
      <c r="CM28">
        <f>VLOOKUP(C28,MOVI!C:DT,31,0)</f>
        <v>26</v>
      </c>
      <c r="CN28" s="252">
        <f>VLOOKUP(C28,FPT!B:CL,31,0)</f>
        <v>26</v>
      </c>
      <c r="CO28" t="str">
        <f t="shared" si="32"/>
        <v/>
      </c>
      <c r="CP28" s="275">
        <f>VLOOKUP(C28,MOVI!C:DT,32,0)</f>
        <v>0</v>
      </c>
      <c r="CQ28" s="275">
        <f>VLOOKUP(C28,FPT!B:CO,32,0)</f>
        <v>0</v>
      </c>
      <c r="CR28" t="str">
        <f t="shared" si="33"/>
        <v/>
      </c>
      <c r="CS28" s="275">
        <f>VLOOKUP(C28,MOVI!C:DT,33,0)</f>
        <v>0</v>
      </c>
      <c r="CT28" s="275">
        <f>VLOOKUP(C28,FPT!B:CR,33,0)</f>
        <v>0</v>
      </c>
      <c r="CU28" t="str">
        <f t="shared" si="34"/>
        <v/>
      </c>
      <c r="CV28" s="275">
        <f>VLOOKUP(C28,MOVI!C:DT,34,0)</f>
        <v>0</v>
      </c>
      <c r="CW28" s="275">
        <f>VLOOKUP(C28,FPT!B:CU,34,0)</f>
        <v>0</v>
      </c>
      <c r="CX28" t="str">
        <f t="shared" si="35"/>
        <v/>
      </c>
      <c r="CY28" s="275">
        <f>VLOOKUP(C28,MOVI!C:DT,35,0)</f>
        <v>26</v>
      </c>
      <c r="CZ28" s="275">
        <f>VLOOKUP(C28,FPT!B:CX,35,0)</f>
        <v>26</v>
      </c>
      <c r="DA28" t="str">
        <f t="shared" si="36"/>
        <v/>
      </c>
      <c r="DB28" s="275">
        <f>VLOOKUP(C28,MOVI!C:DT,36,0)</f>
        <v>0</v>
      </c>
      <c r="DC28" s="275">
        <f>VLOOKUP(C28,FPT!B:DA,36,0)</f>
        <v>0</v>
      </c>
      <c r="DD28" t="str">
        <f t="shared" si="37"/>
        <v/>
      </c>
      <c r="DE28" s="275">
        <f>VLOOKUP(C28,MOVI!C:DT,37,0)</f>
        <v>0</v>
      </c>
      <c r="DF28" s="275">
        <f>VLOOKUP(C28,FPT!B:DD,37,0)</f>
        <v>0</v>
      </c>
      <c r="DG28" t="str">
        <f t="shared" si="38"/>
        <v/>
      </c>
      <c r="DH28" s="275">
        <f>VLOOKUP(C28,MOVI!C:DT,38,0)</f>
        <v>0</v>
      </c>
      <c r="DI28" s="275">
        <f>VLOOKUP(C28,FPT!B:DG,38,0)</f>
        <v>0</v>
      </c>
      <c r="DJ28" t="str">
        <f t="shared" si="39"/>
        <v/>
      </c>
      <c r="DK28" s="275">
        <f>VLOOKUP(C28,MOVI!C:DT,39,0)</f>
        <v>0</v>
      </c>
      <c r="DL28" s="275">
        <f>VLOOKUP(C28,FPT!B:DJ,39,0)</f>
        <v>0</v>
      </c>
      <c r="DM28" t="str">
        <f t="shared" si="40"/>
        <v/>
      </c>
      <c r="DN28" s="275">
        <f>VLOOKUP(C28,MOVI!C:DT,40,0)</f>
        <v>0</v>
      </c>
      <c r="DO28" s="275">
        <f>VLOOKUP(C28,FPT!B:DM,40,0)</f>
        <v>0</v>
      </c>
      <c r="DP28" t="str">
        <f t="shared" si="41"/>
        <v/>
      </c>
      <c r="DQ28" s="275">
        <f>VLOOKUP(C28,MOVI!C:DT,41,0)</f>
        <v>0</v>
      </c>
      <c r="DR28" s="275">
        <f>VLOOKUP(C28,FPT!B:DP,41,0)</f>
        <v>0</v>
      </c>
      <c r="DS28" t="str">
        <f t="shared" si="42"/>
        <v/>
      </c>
      <c r="DT28" s="275">
        <f>VLOOKUP(C28,MOVI!C:DT,42,0)</f>
        <v>20000000</v>
      </c>
      <c r="DU28" s="275">
        <f>ROUND(VLOOKUP(C28,FPT!B:DS,42,0),0)</f>
        <v>20000000</v>
      </c>
      <c r="DV28" t="str">
        <f t="shared" si="43"/>
        <v/>
      </c>
      <c r="DW28" s="275">
        <f>VLOOKUP(C28,MOVI!C:DT,43,0)</f>
        <v>0</v>
      </c>
      <c r="DX28" s="275">
        <f>VLOOKUP(C28,FPT!B:DV,43,0)</f>
        <v>0</v>
      </c>
      <c r="DY28" t="str">
        <f t="shared" si="44"/>
        <v/>
      </c>
      <c r="DZ28" s="275">
        <f>VLOOKUP(C28,MOVI!C:DT,44,0)</f>
        <v>0</v>
      </c>
      <c r="EA28" s="275">
        <f>VLOOKUP(C28,FPT!B:DY,44,0)</f>
        <v>0</v>
      </c>
      <c r="EB28" t="str">
        <f t="shared" si="45"/>
        <v/>
      </c>
      <c r="EC28" s="275">
        <f>VLOOKUP(C28,MOVI!C:DT,45,0)</f>
        <v>20000000</v>
      </c>
      <c r="ED28" s="275">
        <f>ROUND(VLOOKUP(C28,FPT!B:EB,45,0),0)</f>
        <v>20000000</v>
      </c>
      <c r="EE28" t="str">
        <f t="shared" si="46"/>
        <v/>
      </c>
      <c r="EF28" s="275">
        <f>VLOOKUP(C28,MOVI!C:DT,46,0)</f>
        <v>0</v>
      </c>
      <c r="EG28" s="275">
        <f>VLOOKUP(C28,FPT!B:EE,46,0)</f>
        <v>0</v>
      </c>
      <c r="EH28" t="str">
        <f t="shared" si="47"/>
        <v/>
      </c>
      <c r="EI28" s="275">
        <f>VLOOKUP(C28,MOVI!C:DT,47,0)</f>
        <v>0</v>
      </c>
      <c r="EJ28" s="275">
        <f>VLOOKUP(C28,FPT!B:EH,47,0)</f>
        <v>0</v>
      </c>
      <c r="EK28" t="str">
        <f t="shared" si="48"/>
        <v/>
      </c>
      <c r="EL28" s="275">
        <f>VLOOKUP(C28,MOVI!C:DT,48,0)</f>
        <v>0</v>
      </c>
      <c r="EM28" s="275">
        <f>VLOOKUP(C28,FPT!B:EK,48,0)</f>
        <v>0</v>
      </c>
      <c r="EN28" t="str">
        <f t="shared" si="49"/>
        <v/>
      </c>
      <c r="EO28" s="275">
        <f>VLOOKUP(C28,MOVI!C:DT,49,0)</f>
        <v>200000</v>
      </c>
      <c r="EP28" s="275">
        <f>VLOOKUP(C28,FPT!B:EN,49,0)</f>
        <v>200000</v>
      </c>
      <c r="EQ28" t="str">
        <f t="shared" si="50"/>
        <v/>
      </c>
      <c r="ER28" s="275">
        <f>VLOOKUP(C28,MOVI!C:DT,50,0)</f>
        <v>0</v>
      </c>
      <c r="ES28" s="275">
        <f>VLOOKUP(C28,FPT!B:EQ,50,0)</f>
        <v>0</v>
      </c>
      <c r="ET28" t="str">
        <f t="shared" si="51"/>
        <v/>
      </c>
      <c r="EU28" s="275">
        <f>VLOOKUP(C28,MOVI!C:DT,51,0)</f>
        <v>0</v>
      </c>
      <c r="EV28" s="275">
        <f>VLOOKUP(C28,FPT!B:ET,51,0)</f>
        <v>0</v>
      </c>
      <c r="EW28" t="str">
        <f t="shared" si="52"/>
        <v/>
      </c>
      <c r="EX28" s="275">
        <f>VLOOKUP(C28,MOVI!C:DT,52,0)</f>
        <v>0</v>
      </c>
      <c r="EY28" s="275">
        <f>VLOOKUP(C28,FPT!B:EW,52,0)</f>
        <v>0</v>
      </c>
      <c r="EZ28" t="str">
        <f t="shared" si="53"/>
        <v/>
      </c>
      <c r="FA28" s="275">
        <f>VLOOKUP(C28,MOVI!C:DT,53,0)</f>
        <v>0</v>
      </c>
      <c r="FB28" s="275">
        <f>VLOOKUP(C28,FPT!B:EZ,53,0)</f>
        <v>0</v>
      </c>
      <c r="FC28" t="str">
        <f t="shared" si="54"/>
        <v/>
      </c>
      <c r="FD28" s="275">
        <f>VLOOKUP(C28,MOVI!C:DT,54,0)</f>
        <v>0</v>
      </c>
      <c r="FE28" s="275">
        <f>VLOOKUP(C28,FPT!B:FC,54,0)</f>
        <v>0</v>
      </c>
      <c r="FF28" t="str">
        <f t="shared" si="55"/>
        <v/>
      </c>
      <c r="FG28" s="275">
        <f>VLOOKUP(C28,MOVI!C:DT,55,0)</f>
        <v>0</v>
      </c>
      <c r="FH28" s="275">
        <f>VLOOKUP(C28,FPT!B:FF,55,0)</f>
        <v>0</v>
      </c>
      <c r="FI28" t="str">
        <f t="shared" si="56"/>
        <v/>
      </c>
      <c r="FJ28" s="275">
        <f>VLOOKUP(C28,MOVI!C:DT,56,0)</f>
        <v>200000</v>
      </c>
      <c r="FK28" s="275">
        <f>VLOOKUP(C28,FPT!B:FI,56,0)</f>
        <v>200000</v>
      </c>
      <c r="FL28" t="str">
        <f t="shared" si="57"/>
        <v/>
      </c>
      <c r="FM28" s="275">
        <f>VLOOKUP(C28,MOVI!C:DT,57,0)</f>
        <v>0</v>
      </c>
      <c r="FN28" s="275">
        <f>VLOOKUP(C28,FPT!B:FL,57,0)</f>
        <v>0</v>
      </c>
      <c r="FO28" t="str">
        <f t="shared" si="58"/>
        <v/>
      </c>
      <c r="FP28" s="275">
        <f>VLOOKUP(C28,MOVI!C:DT,58,0)</f>
        <v>0</v>
      </c>
      <c r="FQ28" s="275">
        <f>VLOOKUP(C28,FPT!B:FO,58,0)</f>
        <v>0</v>
      </c>
      <c r="FR28" t="str">
        <f t="shared" si="59"/>
        <v/>
      </c>
      <c r="FS28" s="275">
        <f>VLOOKUP(C28,MOVI!C:DT,59,0)</f>
        <v>0</v>
      </c>
      <c r="FT28" s="275">
        <f>VLOOKUP(C28,FPT!B:FR,59,0)</f>
        <v>0</v>
      </c>
      <c r="FU28" t="str">
        <f t="shared" si="60"/>
        <v/>
      </c>
      <c r="FV28" s="275">
        <f>VLOOKUP(C28,MOVI!C:DT,60,0)</f>
        <v>0</v>
      </c>
      <c r="FW28" s="275">
        <f>VLOOKUP(C28,FPT!B:FU,60,0)</f>
        <v>0</v>
      </c>
      <c r="FX28" t="str">
        <f t="shared" si="61"/>
        <v/>
      </c>
      <c r="FY28" s="275">
        <f>VLOOKUP(C28,MOVI!C:DT,61,0)</f>
        <v>0</v>
      </c>
      <c r="FZ28" s="275">
        <f>VLOOKUP(C28,FPT!B:FX,61,0)</f>
        <v>0</v>
      </c>
      <c r="GA28" t="str">
        <f t="shared" si="62"/>
        <v/>
      </c>
      <c r="GB28" s="275">
        <f>VLOOKUP(C28,MOVI!C:DT,62,0)</f>
        <v>0</v>
      </c>
      <c r="GC28" s="275">
        <f>VLOOKUP(C28,FPT!B:GA,62,0)</f>
        <v>0</v>
      </c>
      <c r="GD28" t="str">
        <f t="shared" si="63"/>
        <v/>
      </c>
      <c r="GE28" s="275">
        <f>VLOOKUP(C28,MOVI!C:DT,63,0)</f>
        <v>0</v>
      </c>
      <c r="GF28" s="275">
        <f>VLOOKUP(C28,FPT!B:GD,63,0)</f>
        <v>0</v>
      </c>
      <c r="GG28" t="str">
        <f t="shared" si="64"/>
        <v/>
      </c>
      <c r="GH28" s="275">
        <f>VLOOKUP(C28,MOVI!C:DT,64,0)</f>
        <v>0</v>
      </c>
      <c r="GI28" s="275">
        <f>VLOOKUP(C28,FPT!B:GG,64,0)</f>
        <v>0</v>
      </c>
      <c r="GJ28" t="str">
        <f t="shared" si="65"/>
        <v/>
      </c>
      <c r="GK28" s="275">
        <f>VLOOKUP(C28,MOVI!C:DT,65,0)</f>
        <v>0</v>
      </c>
      <c r="GL28" s="275">
        <f>VLOOKUP(C28,FPT!B:GJ,65,0)</f>
        <v>0</v>
      </c>
      <c r="GM28" t="str">
        <f t="shared" si="66"/>
        <v/>
      </c>
      <c r="GN28" s="275">
        <f>VLOOKUP(C28,MOVI!C:DT,66,0)</f>
        <v>0</v>
      </c>
      <c r="GO28" s="275">
        <f>VLOOKUP(C28,FPT!B:GM,66,0)</f>
        <v>0</v>
      </c>
      <c r="GP28" t="str">
        <f t="shared" si="67"/>
        <v/>
      </c>
      <c r="GQ28" s="275">
        <f>VLOOKUP(C28,MOVI!C:DT,67,0)</f>
        <v>0</v>
      </c>
      <c r="GR28" s="275">
        <f>VLOOKUP(C28,FPT!B:GP,67,0)</f>
        <v>0</v>
      </c>
      <c r="GS28" t="str">
        <f t="shared" si="68"/>
        <v/>
      </c>
      <c r="GT28" s="275">
        <f>VLOOKUP(C28,MOVI!C:DT,68,0)</f>
        <v>0</v>
      </c>
      <c r="GU28" s="275">
        <f>VLOOKUP(C28,FPT!B:GS,68,0)</f>
        <v>0</v>
      </c>
      <c r="GV28" t="str">
        <f t="shared" si="69"/>
        <v/>
      </c>
      <c r="GW28" s="275">
        <f>VLOOKUP(C28,MOVI!C:DT,69,0)</f>
        <v>0</v>
      </c>
      <c r="GX28" s="275">
        <f>VLOOKUP(C28,FPT!B:GV,69,0)</f>
        <v>0</v>
      </c>
      <c r="GY28" t="str">
        <f t="shared" si="70"/>
        <v/>
      </c>
      <c r="GZ28" s="275">
        <f>VLOOKUP(C28,MOVI!C:DT,70,0)</f>
        <v>0</v>
      </c>
      <c r="HA28" s="275">
        <f>VLOOKUP(C28,FPT!B:GY,70,0)</f>
        <v>0</v>
      </c>
      <c r="HB28" t="str">
        <f t="shared" si="71"/>
        <v/>
      </c>
      <c r="HC28" s="275">
        <f>VLOOKUP(C28,MOVI!C:DT,71,0)</f>
        <v>20200000</v>
      </c>
      <c r="HD28" s="275">
        <f>ROUND(VLOOKUP(C28,FPT!B:HB,71,0),0)</f>
        <v>20200000</v>
      </c>
      <c r="HE28" t="str">
        <f t="shared" si="72"/>
        <v/>
      </c>
      <c r="HF28" s="275">
        <f>ROUND(VLOOKUP(C28,MOVI!C:DT,72,0),0)</f>
        <v>0</v>
      </c>
      <c r="HG28" s="275">
        <f>ROUND(VLOOKUP(C28,FPT!B:HE,72,0),0)</f>
        <v>0</v>
      </c>
      <c r="HH28" t="str">
        <f t="shared" si="73"/>
        <v/>
      </c>
      <c r="HI28" s="275">
        <f>VLOOKUP(C28,MOVI!C:DT,73,0)</f>
        <v>200000</v>
      </c>
      <c r="HJ28" s="275">
        <f>VLOOKUP(C28,FPT!B:HH,73,0)</f>
        <v>200000</v>
      </c>
      <c r="HK28" t="str">
        <f t="shared" si="74"/>
        <v/>
      </c>
      <c r="HL28" s="275">
        <f>VLOOKUP(C28,MOVI!C:DT,74,0)</f>
        <v>0</v>
      </c>
      <c r="HM28" s="275">
        <f>VLOOKUP(C28,FPT!B:HK,74,0)</f>
        <v>0</v>
      </c>
      <c r="HN28" t="str">
        <f t="shared" si="75"/>
        <v/>
      </c>
      <c r="HO28" s="275">
        <f>VLOOKUP(C28,MOVI!C:DT,75,0)</f>
        <v>11000000</v>
      </c>
      <c r="HP28" s="275">
        <f>VLOOKUP(C28,FPT!B:HN,75,0)</f>
        <v>11000000</v>
      </c>
      <c r="HQ28" t="str">
        <f t="shared" si="76"/>
        <v/>
      </c>
      <c r="HR28" s="275">
        <f>VLOOKUP(C28,MOVI!C:DT,76,0)</f>
        <v>0</v>
      </c>
      <c r="HS28" s="275">
        <f>VLOOKUP(C28,FPT!B:HQ,76,0)</f>
        <v>0</v>
      </c>
      <c r="HT28" t="str">
        <f t="shared" si="77"/>
        <v/>
      </c>
      <c r="HU28" s="275">
        <f>VLOOKUP(C28,MOVI!C:DT,77,0)</f>
        <v>0</v>
      </c>
      <c r="HV28" s="275">
        <f>VLOOKUP(C28,FPT!B:HT,77,0)</f>
        <v>0</v>
      </c>
      <c r="HW28" t="str">
        <f t="shared" si="78"/>
        <v/>
      </c>
      <c r="HX28" s="274">
        <f>VLOOKUP(C28,MOVI!C:CB,78,0)</f>
        <v>1600000</v>
      </c>
      <c r="HY28" s="261">
        <f>VLOOKUP(C28,FPT!$B:$CA,78,0)</f>
        <v>1600000</v>
      </c>
      <c r="HZ28" t="str">
        <f t="shared" si="79"/>
        <v/>
      </c>
      <c r="IA28" s="275">
        <f>VLOOKUP(C28,MOVI!C:CD,79,0)</f>
        <v>200000</v>
      </c>
      <c r="IB28" s="275">
        <f>VLOOKUP(C28,FPT!B:HZ,79,0)</f>
        <v>200000</v>
      </c>
      <c r="IC28" t="str">
        <f t="shared" si="80"/>
        <v/>
      </c>
      <c r="ID28" s="275">
        <f>VLOOKUP(C28,MOVI!C:CD,80,0)</f>
        <v>300000</v>
      </c>
      <c r="IE28" s="275">
        <f>VLOOKUP(C28,FPT!B:IC,80,0)</f>
        <v>300000</v>
      </c>
      <c r="IF28" t="str">
        <f t="shared" si="81"/>
        <v/>
      </c>
      <c r="IG28" s="275">
        <f>VLOOKUP(C28,MOVI!C:DT,81,0)</f>
        <v>0</v>
      </c>
      <c r="IH28" s="275">
        <f>VLOOKUP(C28,FPT!B:IF,81,0)</f>
        <v>0</v>
      </c>
      <c r="II28" t="str">
        <f t="shared" si="82"/>
        <v/>
      </c>
      <c r="IJ28" s="275">
        <f>VLOOKUP(C28,MOVI!C:DT,82,0)</f>
        <v>2100000</v>
      </c>
      <c r="IK28" s="275">
        <f>VLOOKUP(C28,FPT!B:II,82,0)</f>
        <v>2100000</v>
      </c>
      <c r="IL28" t="str">
        <f t="shared" si="83"/>
        <v/>
      </c>
      <c r="IM28" s="275">
        <f>ROUND(VLOOKUP(C28,MOVI!C:DT,83,0),0)</f>
        <v>13300000</v>
      </c>
      <c r="IN28" s="275">
        <f>ROUND(VLOOKUP(C28,FPT!B:IL,83,0),0)</f>
        <v>13300000</v>
      </c>
      <c r="IO28" t="str">
        <f t="shared" si="84"/>
        <v/>
      </c>
      <c r="IP28" s="275">
        <f>VLOOKUP(C28,MOVI!C:DT,84,0)</f>
        <v>6900000</v>
      </c>
      <c r="IQ28" s="275">
        <f>VLOOKUP(C28,FPT!B:IO,84,0)</f>
        <v>6900000</v>
      </c>
      <c r="IR28" t="str">
        <f t="shared" si="85"/>
        <v/>
      </c>
      <c r="IS28" s="275">
        <f>ROUND(VLOOKUP(C28,MOVI!C:DT,85,0),0)</f>
        <v>440000</v>
      </c>
      <c r="IT28" s="275">
        <f>ROUND(VLOOKUP(C28,FPT!B:IR,85,0),0)</f>
        <v>440000</v>
      </c>
      <c r="IU28" t="str">
        <f t="shared" si="86"/>
        <v/>
      </c>
      <c r="IV28" s="275">
        <f>VLOOKUP(C28,MOVI!C:DT,86,0)</f>
        <v>0</v>
      </c>
      <c r="IW28" s="275">
        <f>VLOOKUP(C28,FPT!B:IU,86,0)</f>
        <v>0</v>
      </c>
      <c r="IX28" t="str">
        <f t="shared" si="87"/>
        <v/>
      </c>
      <c r="IY28" s="275">
        <f>ROUND(VLOOKUP(C28,MOVI!C:DT,87,0),0)</f>
        <v>440000</v>
      </c>
      <c r="IZ28" s="275">
        <f>ROUND(VLOOKUP(C28,FPT!B:IX,87,0),0)</f>
        <v>440000</v>
      </c>
      <c r="JA28" t="str">
        <f t="shared" si="88"/>
        <v/>
      </c>
      <c r="JB28" s="275">
        <f>VLOOKUP(C28,MOVI!C:DT,88,0)</f>
        <v>0</v>
      </c>
      <c r="JC28" s="275">
        <f>VLOOKUP(C28,FPT!B:JA,88,0)</f>
        <v>0</v>
      </c>
      <c r="JD28" t="str">
        <f t="shared" si="89"/>
        <v/>
      </c>
      <c r="JE28" s="275">
        <f>VLOOKUP(C28,MOVI!C:DT,89,0)</f>
        <v>149000</v>
      </c>
      <c r="JF28" s="275">
        <f>VLOOKUP(C28,FPT!B:JD,89,0)</f>
        <v>149000</v>
      </c>
      <c r="JG28" t="str">
        <f t="shared" si="90"/>
        <v/>
      </c>
      <c r="JH28" s="275">
        <f>VLOOKUP(C28,MOVI!C:DT,90,0)</f>
        <v>0</v>
      </c>
      <c r="JI28" s="275">
        <f>VLOOKUP(C28,FPT!B:JG,90,0)</f>
        <v>0</v>
      </c>
      <c r="JJ28" t="str">
        <f t="shared" si="91"/>
        <v/>
      </c>
      <c r="JK28" s="275">
        <f>VLOOKUP(C28,MOVI!C:DT,91,0)</f>
        <v>0</v>
      </c>
      <c r="JL28" s="275">
        <f>VLOOKUP(C28,FPT!B:JJ,91,0)</f>
        <v>0</v>
      </c>
      <c r="JM28" t="str">
        <f t="shared" si="92"/>
        <v/>
      </c>
      <c r="JN28" s="275">
        <f>VLOOKUP(C28,MOVI!C:DT,92,0)</f>
        <v>0</v>
      </c>
      <c r="JO28" s="275">
        <f>VLOOKUP(C28,FPT!B:JM,92,0)</f>
        <v>0</v>
      </c>
      <c r="JP28" t="str">
        <f t="shared" si="93"/>
        <v/>
      </c>
      <c r="JQ28" s="275">
        <f>VLOOKUP(C28,MOVI!C:DT,93,0)</f>
        <v>0</v>
      </c>
      <c r="JR28" s="275">
        <f>VLOOKUP(C28,FPT!B:JP,93,0)</f>
        <v>0</v>
      </c>
      <c r="JS28" t="str">
        <f t="shared" si="94"/>
        <v/>
      </c>
      <c r="JT28" s="275">
        <f>VLOOKUP(C28,MOVI!C:DT,94,0)</f>
        <v>149000</v>
      </c>
      <c r="JU28" s="275">
        <f>VLOOKUP(C28,FPT!B:JS,94,0)</f>
        <v>149000</v>
      </c>
      <c r="JV28" t="str">
        <f t="shared" si="95"/>
        <v/>
      </c>
      <c r="JW28" s="275">
        <f>VLOOKUP(C28,MOVI!C:DT,95,0)</f>
        <v>17511000</v>
      </c>
      <c r="JX28" s="275">
        <f>VLOOKUP(C28,FPT!B:JV,95,0)</f>
        <v>17511000</v>
      </c>
      <c r="JY28" t="str">
        <f t="shared" si="96"/>
        <v/>
      </c>
      <c r="JZ28" s="275">
        <f>VLOOKUP(C28,MOVI!C:DT,96,0)</f>
        <v>0</v>
      </c>
      <c r="KA28" s="275">
        <f>VLOOKUP(C28,FPT!B:JY,96,0)</f>
        <v>0</v>
      </c>
      <c r="KB28" t="str">
        <f t="shared" si="97"/>
        <v/>
      </c>
      <c r="KC28" s="275">
        <f>VLOOKUP(C28,MOVI!C:DT,97,0)</f>
        <v>17511000</v>
      </c>
      <c r="KD28" s="275">
        <f>VLOOKUP(C28,FPT!B:KB,97,0)</f>
        <v>17511000</v>
      </c>
      <c r="KE28" t="str">
        <f t="shared" si="98"/>
        <v/>
      </c>
      <c r="KF28" s="275">
        <f>VLOOKUP(C28,MOVI!C:DT,98,0)</f>
        <v>3400000.0000000005</v>
      </c>
      <c r="KG28" s="275">
        <f>VLOOKUP(C28,FPT!B:KE,98,0)</f>
        <v>3400000</v>
      </c>
      <c r="KH28" t="str">
        <f t="shared" si="99"/>
        <v/>
      </c>
      <c r="KI28" s="275">
        <f>VLOOKUP(C28,MOVI!C:DT,99,0)</f>
        <v>0</v>
      </c>
      <c r="KJ28" s="275">
        <f>VLOOKUP(C28,FPT!B:KH,99,0)</f>
        <v>0</v>
      </c>
      <c r="KK28" t="str">
        <f t="shared" si="100"/>
        <v/>
      </c>
      <c r="KL28" s="275">
        <f>VLOOKUP(C28,MOVI!C:DT,100,0)</f>
        <v>600000</v>
      </c>
      <c r="KM28" s="275">
        <f>VLOOKUP(C28,FPT!B:KK,100,0)</f>
        <v>600000</v>
      </c>
      <c r="KN28" t="str">
        <f t="shared" si="101"/>
        <v/>
      </c>
      <c r="KO28" s="275">
        <f>VLOOKUP(C28,MOVI!C:DT,101,0)</f>
        <v>0</v>
      </c>
      <c r="KP28" s="275">
        <f>VLOOKUP(C28,FPT!B:KN,101,0)</f>
        <v>0</v>
      </c>
      <c r="KQ28" t="str">
        <f t="shared" si="102"/>
        <v/>
      </c>
      <c r="KR28" s="275">
        <f>VLOOKUP(C28,MOVI!C:DT,102,0)</f>
        <v>0</v>
      </c>
      <c r="KS28" s="275">
        <f>VLOOKUP(C28,FPT!B:KQ,102,0)</f>
        <v>0</v>
      </c>
      <c r="KT28" t="str">
        <f t="shared" si="103"/>
        <v/>
      </c>
      <c r="KU28" s="275">
        <f>VLOOKUP(C28,MOVI!C:DT,103,0)</f>
        <v>4000000.0000000005</v>
      </c>
      <c r="KV28" s="275">
        <f>VLOOKUP(C28,FPT!B:KT,103,0)</f>
        <v>4000000</v>
      </c>
      <c r="KW28" t="str">
        <f t="shared" si="104"/>
        <v/>
      </c>
      <c r="KX28" s="275">
        <f>VLOOKUP(C28,MOVI!C:DT,104,0)</f>
        <v>6100000</v>
      </c>
      <c r="KY28" s="275">
        <f>VLOOKUP(C28,FPT!B:KW,104,0)</f>
        <v>6100000</v>
      </c>
      <c r="KZ28" t="str">
        <f t="shared" si="105"/>
        <v/>
      </c>
      <c r="LA28" s="275">
        <f>VLOOKUP(C28,MOVI!C:DT,105,0)</f>
        <v>400000</v>
      </c>
      <c r="LB28" s="275">
        <f>VLOOKUP(C28,FPT!B:KZ,105,0)</f>
        <v>400000</v>
      </c>
      <c r="LC28" t="str">
        <f t="shared" si="106"/>
        <v/>
      </c>
      <c r="LD28" s="275">
        <f>VLOOKUP(C28,MOVI!C:DT,106,0)</f>
        <v>24600000</v>
      </c>
      <c r="LE28" s="275">
        <f>VLOOKUP(C28,FPT!B:LC,106,0)</f>
        <v>24600000</v>
      </c>
      <c r="LF28" t="str">
        <f t="shared" si="107"/>
        <v/>
      </c>
      <c r="LG28" s="273">
        <f>VLOOKUP(C28,MOVI!C:DT,107,0)</f>
        <v>0</v>
      </c>
      <c r="LH28" s="273">
        <f>VLOOKUP(C28,FPT!B:LF,107,0)</f>
        <v>0</v>
      </c>
      <c r="LI28" t="str">
        <f t="shared" si="108"/>
        <v/>
      </c>
      <c r="LJ28" t="str">
        <f>VLOOKUP(C28,MOVI!C:DV,108,0)</f>
        <v>MoviSouthSupply Chain Management</v>
      </c>
      <c r="LK28" s="252" t="str">
        <f>VLOOKUP(C28,FPT!B:LI,108,0)</f>
        <v>MoviSouthSupply Chain Management</v>
      </c>
      <c r="LL28" t="str">
        <f t="shared" si="109"/>
        <v/>
      </c>
      <c r="LM28" s="275">
        <f>ROUND(VLOOKUP(C28,MOVI!C:DV,109,0),0)</f>
        <v>1666667</v>
      </c>
      <c r="LN28" s="275">
        <f>ROUND(VLOOKUP(C28,FPT!B:LL,109,0),0)</f>
        <v>1666667</v>
      </c>
      <c r="LO28" t="str">
        <f t="shared" si="110"/>
        <v/>
      </c>
      <c r="LP28" t="str">
        <f>VLOOKUP(C28,MOVI!C:DV,110,0)</f>
        <v>MKD</v>
      </c>
      <c r="LQ28" s="247" t="str">
        <f>VLOOKUP(C28,FPT!B:LO,110,0)</f>
        <v>MKD</v>
      </c>
      <c r="LR28" t="str">
        <f t="shared" si="111"/>
        <v/>
      </c>
      <c r="LS28">
        <f>MOVI!DI23</f>
        <v>22</v>
      </c>
      <c r="LV28">
        <f>MOVI!DJ23</f>
        <v>0</v>
      </c>
      <c r="LW28">
        <f>MOVI!DK23</f>
        <v>0</v>
      </c>
      <c r="LX28" t="str">
        <f>MOVI!DL23</f>
        <v>x</v>
      </c>
      <c r="LY28">
        <f>MOVI!DM23</f>
        <v>0</v>
      </c>
      <c r="LZ28">
        <f>MOVI!DN23</f>
        <v>149000</v>
      </c>
      <c r="MA28">
        <f>MOVI!DO23</f>
        <v>0</v>
      </c>
      <c r="MB28" t="str">
        <f>MOVI!DP23</f>
        <v/>
      </c>
      <c r="MC28">
        <f>MOVI!DQ23</f>
        <v>0</v>
      </c>
      <c r="MD28">
        <f>MOVI!DR23</f>
        <v>0</v>
      </c>
      <c r="ME28" t="str">
        <f>VLOOKUP(C28,MOVI!C:DV,121,0)</f>
        <v>Group 4</v>
      </c>
      <c r="MF28" s="252" t="str">
        <f>VLOOKUP(C28,FPT!B:MD,111,0)</f>
        <v>Group 4</v>
      </c>
      <c r="MG28" t="str">
        <f t="shared" si="116"/>
        <v/>
      </c>
      <c r="MH28" t="str">
        <f>VLOOKUP(C28,MOVI!C:DT,122,0)</f>
        <v>MoviSouthGroup 4</v>
      </c>
      <c r="MI28" s="252" t="str">
        <f>VLOOKUP(C28,FPT!B:DS,112,0)</f>
        <v>MoviSouthGroup 4</v>
      </c>
      <c r="MJ28" t="str">
        <f t="shared" si="113"/>
        <v/>
      </c>
    </row>
    <row r="29" spans="1:348" x14ac:dyDescent="0.25">
      <c r="A29">
        <v>21</v>
      </c>
      <c r="B29" s="48">
        <v>2503</v>
      </c>
      <c r="C29" s="271" t="s">
        <v>934</v>
      </c>
      <c r="D29" t="str">
        <f>VLOOKUP(C29,MOVI!C:D,2,0)</f>
        <v>Ngô Thị Phương Thảo</v>
      </c>
      <c r="E29" t="str">
        <f>VLOOKUP(C29,FPT!B:C,2,0)</f>
        <v>Ngô Thị Phương Thảo</v>
      </c>
      <c r="F29" t="str">
        <f t="shared" si="4"/>
        <v/>
      </c>
      <c r="G29" t="str">
        <f>VLOOKUP(C29,MOVI!C:E,3,0)</f>
        <v>Sales</v>
      </c>
      <c r="H29" t="str">
        <f>VLOOKUP(C29,FPT!B:F,3,0)</f>
        <v>Sales</v>
      </c>
      <c r="I29" t="str">
        <f t="shared" si="5"/>
        <v/>
      </c>
      <c r="J29" t="str">
        <f>VLOOKUP(C29,MOVI!C:H,4,0)</f>
        <v>Field Sales</v>
      </c>
      <c r="K29" t="str">
        <f>VLOOKUP(C29,FPT!B:I,4,0)</f>
        <v>Field Sales</v>
      </c>
      <c r="L29" t="str">
        <f t="shared" si="6"/>
        <v/>
      </c>
      <c r="M29" t="str">
        <f>VLOOKUP(C29,MOVI!C:DT,5,0)</f>
        <v>Associate</v>
      </c>
      <c r="N29" t="str">
        <f>VLOOKUP(C29,FPT!B:L,5,0)</f>
        <v>Associate</v>
      </c>
      <c r="O29" t="str">
        <f t="shared" si="7"/>
        <v/>
      </c>
      <c r="P29" t="str">
        <f>VLOOKUP(C29,MOVI!C:DT,6,0)</f>
        <v>Field sales</v>
      </c>
      <c r="Q29" t="str">
        <f>VLOOKUP(C29,FPT!B:O,6,0)</f>
        <v>Field sales</v>
      </c>
      <c r="R29" t="str">
        <f t="shared" si="8"/>
        <v/>
      </c>
      <c r="S29" t="str">
        <f>VLOOKUP(C29,MOVI!C:DT,7,0)</f>
        <v>South</v>
      </c>
      <c r="T29" t="str">
        <f>VLOOKUP(C29,FPT!B:R,7,0)</f>
        <v>South</v>
      </c>
      <c r="U29" t="str">
        <f t="shared" si="9"/>
        <v/>
      </c>
      <c r="V29" t="str">
        <f>VLOOKUP(C29,MOVI!C:DT,8,0)</f>
        <v>Movi</v>
      </c>
      <c r="W29" t="str">
        <f>VLOOKUP(C29,FPT!B:U,8,0)</f>
        <v>Movi</v>
      </c>
      <c r="X29" t="str">
        <f t="shared" si="10"/>
        <v/>
      </c>
      <c r="Y29" t="str">
        <f>VLOOKUP(C29,MOVI!C:DT,9,0)</f>
        <v>Full-time</v>
      </c>
      <c r="Z29" t="str">
        <f>VLOOKUP(C29,FPT!B:X,9,0)</f>
        <v>Full-time</v>
      </c>
      <c r="AA29" t="str">
        <f t="shared" si="11"/>
        <v/>
      </c>
      <c r="AB29" t="str">
        <f>VLOOKUP(C29,MOVI!C:DT,10,0)</f>
        <v>Permanent</v>
      </c>
      <c r="AC29" t="str">
        <f>VLOOKUP(C29,FPT!B:AA,10,0)</f>
        <v>Permanent</v>
      </c>
      <c r="AD29" t="str">
        <f t="shared" si="12"/>
        <v/>
      </c>
      <c r="AE29" s="247">
        <f>VLOOKUP(C29,MOVI!C:DT,11,0)</f>
        <v>42191</v>
      </c>
      <c r="AF29" s="247">
        <f>VLOOKUP(C29,FPT!B:AD,11,0)</f>
        <v>42191</v>
      </c>
      <c r="AG29" t="str">
        <f t="shared" si="13"/>
        <v/>
      </c>
      <c r="AH29" s="260" t="str">
        <f>VLOOKUP(C29,MOVI!C:DT,12,0)</f>
        <v/>
      </c>
      <c r="AI29" s="260"/>
      <c r="AJ29" t="str">
        <f t="shared" si="115"/>
        <v/>
      </c>
      <c r="AK29">
        <f>VLOOKUP(C29,MOVI!C:DT,13,0)</f>
        <v>0</v>
      </c>
      <c r="AL29" s="247">
        <f>VLOOKUP(C29,FPT!B:AJ,13,0)</f>
        <v>0</v>
      </c>
      <c r="AM29" t="str">
        <f t="shared" si="114"/>
        <v/>
      </c>
      <c r="AN29" s="247">
        <f>VLOOKUP(C29,MOVI!C:DT,14,0)</f>
        <v>0</v>
      </c>
      <c r="AO29" s="247">
        <f>VLOOKUP(C29,FPT!B:AM,14,0)</f>
        <v>0</v>
      </c>
      <c r="AP29" t="str">
        <f t="shared" si="15"/>
        <v/>
      </c>
      <c r="AQ29" t="str">
        <f>VLOOKUP(C29,MOVI!C:DT,15,0)</f>
        <v>LC</v>
      </c>
      <c r="AR29" s="247" t="str">
        <f>VLOOKUP(C29,FPT!B:AP,15,0)</f>
        <v>LC</v>
      </c>
      <c r="AS29" t="str">
        <f t="shared" si="16"/>
        <v/>
      </c>
      <c r="AT29" s="282" t="str">
        <f>VLOOKUP(C29,MOVI!C:DT,16,0)</f>
        <v>LTTP</v>
      </c>
      <c r="AU29" s="247" t="str">
        <f>VLOOKUP(C29,FPT!B:AS,16,0)</f>
        <v>LTTP</v>
      </c>
      <c r="AV29" t="str">
        <f t="shared" si="17"/>
        <v/>
      </c>
      <c r="AW29" t="str">
        <f>VLOOKUP(C29,MOVI!C:DT,17,0)</f>
        <v>L</v>
      </c>
      <c r="AX29" s="247" t="str">
        <f>VLOOKUP(C29,FPT!B:AV,17,0)</f>
        <v>L</v>
      </c>
      <c r="AY29" t="str">
        <f t="shared" si="18"/>
        <v/>
      </c>
      <c r="AZ29">
        <f>VLOOKUP(C29,MOVI!C:DT,18,0)</f>
        <v>0</v>
      </c>
      <c r="BA29" s="247">
        <f>VLOOKUP(C29,FPT!B:AY,18,0)</f>
        <v>0</v>
      </c>
      <c r="BB29" t="str">
        <f t="shared" si="19"/>
        <v/>
      </c>
      <c r="BC29" s="275">
        <f>VLOOKUP(C29,MOVI!C:DT,19,0)</f>
        <v>5000000</v>
      </c>
      <c r="BD29" s="275">
        <f>VLOOKUP(C29,FPT!B:BB,19,0)</f>
        <v>5000000</v>
      </c>
      <c r="BE29" t="str">
        <f t="shared" si="20"/>
        <v/>
      </c>
      <c r="BF29">
        <f>VLOOKUP(C29,MOVI!C:DT,20,0)</f>
        <v>0</v>
      </c>
      <c r="BG29" s="252">
        <f>VLOOKUP(C29,FPT!B:BE,20,0)</f>
        <v>0</v>
      </c>
      <c r="BH29" t="str">
        <f t="shared" si="21"/>
        <v/>
      </c>
      <c r="BI29" s="275">
        <f>VLOOKUP(C29,MOVI!C:DT,21,0)</f>
        <v>5000000</v>
      </c>
      <c r="BJ29" s="275">
        <f>VLOOKUP(C29,FPT!B:BH,21,0)</f>
        <v>5000000</v>
      </c>
      <c r="BK29" t="str">
        <f t="shared" si="22"/>
        <v/>
      </c>
      <c r="BL29" s="275">
        <f>VLOOKUP(C29,MOVI!C:DT,22,0)</f>
        <v>0</v>
      </c>
      <c r="BM29" s="275">
        <f>VLOOKUP(C29,FPT!B:BK,22,0)</f>
        <v>0</v>
      </c>
      <c r="BN29" t="str">
        <f t="shared" si="23"/>
        <v/>
      </c>
      <c r="BO29" s="275">
        <f>VLOOKUP(C29,MOVI!C:DT,23,0)</f>
        <v>0</v>
      </c>
      <c r="BP29" s="275">
        <f>VLOOKUP(C29,FPT!B:BN,23,0)</f>
        <v>0</v>
      </c>
      <c r="BQ29" t="str">
        <f t="shared" si="24"/>
        <v/>
      </c>
      <c r="BR29" s="275">
        <f>VLOOKUP(C29,MOVI!C:DT,24,0)</f>
        <v>0</v>
      </c>
      <c r="BS29" s="275">
        <f>VLOOKUP(C29,FPT!B:BQ,24,0)</f>
        <v>0</v>
      </c>
      <c r="BT29" t="str">
        <f t="shared" si="25"/>
        <v/>
      </c>
      <c r="BU29" s="275">
        <f>VLOOKUP(C29,MOVI!C:DT,25,0)</f>
        <v>200000</v>
      </c>
      <c r="BV29" s="275">
        <f>VLOOKUP(C29,FPT!B:BT,25,0)</f>
        <v>200000</v>
      </c>
      <c r="BW29" t="str">
        <f t="shared" si="26"/>
        <v/>
      </c>
      <c r="BX29" s="275">
        <f>VLOOKUP(C29,MOVI!C:DT,26,0)</f>
        <v>0</v>
      </c>
      <c r="BY29" s="275">
        <f>VLOOKUP(C29,FPT!B:BW,26,0)</f>
        <v>0</v>
      </c>
      <c r="BZ29" t="str">
        <f t="shared" si="27"/>
        <v/>
      </c>
      <c r="CA29" s="275">
        <f>VLOOKUP(C29,MOVI!C:DT,27,0)</f>
        <v>730000</v>
      </c>
      <c r="CB29" s="275">
        <f>VLOOKUP(C29,FPT!B:BZ,27,0)</f>
        <v>730000</v>
      </c>
      <c r="CC29" t="str">
        <f t="shared" si="28"/>
        <v/>
      </c>
      <c r="CD29" s="275">
        <f>VLOOKUP(C29,MOVI!C:DT,28,0)</f>
        <v>930000</v>
      </c>
      <c r="CE29" s="275">
        <f>VLOOKUP(C29,FPT!B:CC,28,0)</f>
        <v>930000</v>
      </c>
      <c r="CF29" t="str">
        <f t="shared" si="29"/>
        <v/>
      </c>
      <c r="CG29" t="str">
        <f>VLOOKUP(C29,MOVI!C:DT,29,0)</f>
        <v>CN</v>
      </c>
      <c r="CH29" s="252" t="str">
        <f>VLOOKUP(C29,FPT!B:CF,29,0)</f>
        <v>CN</v>
      </c>
      <c r="CI29" t="str">
        <f t="shared" si="30"/>
        <v/>
      </c>
      <c r="CJ29">
        <f>VLOOKUP(C29,MOVI!C:DT,30,0)</f>
        <v>26</v>
      </c>
      <c r="CK29" s="252">
        <f>VLOOKUP(C29,FPT!B:CI,30,0)</f>
        <v>26</v>
      </c>
      <c r="CL29" t="str">
        <f t="shared" si="31"/>
        <v/>
      </c>
      <c r="CM29">
        <f>VLOOKUP(C29,MOVI!C:DT,31,0)</f>
        <v>24.5</v>
      </c>
      <c r="CN29" s="252">
        <f>VLOOKUP(C29,FPT!B:CL,31,0)</f>
        <v>24.5</v>
      </c>
      <c r="CO29" t="str">
        <f t="shared" si="32"/>
        <v/>
      </c>
      <c r="CP29" s="275">
        <f>VLOOKUP(C29,MOVI!C:DT,32,0)</f>
        <v>1.5</v>
      </c>
      <c r="CQ29" s="275">
        <f>VLOOKUP(C29,FPT!B:CO,32,0)</f>
        <v>1.5</v>
      </c>
      <c r="CR29" t="str">
        <f t="shared" si="33"/>
        <v/>
      </c>
      <c r="CS29" s="275">
        <f>VLOOKUP(C29,MOVI!C:DT,33,0)</f>
        <v>0</v>
      </c>
      <c r="CT29" s="275">
        <f>VLOOKUP(C29,FPT!B:CR,33,0)</f>
        <v>0</v>
      </c>
      <c r="CU29" t="str">
        <f t="shared" si="34"/>
        <v/>
      </c>
      <c r="CV29" s="275">
        <f>VLOOKUP(C29,MOVI!C:DT,34,0)</f>
        <v>0</v>
      </c>
      <c r="CW29" s="275">
        <f>VLOOKUP(C29,FPT!B:CU,34,0)</f>
        <v>0</v>
      </c>
      <c r="CX29" t="str">
        <f t="shared" si="35"/>
        <v/>
      </c>
      <c r="CY29" s="275">
        <f>VLOOKUP(C29,MOVI!C:DT,35,0)</f>
        <v>26</v>
      </c>
      <c r="CZ29" s="275">
        <f>VLOOKUP(C29,FPT!B:CX,35,0)</f>
        <v>26</v>
      </c>
      <c r="DA29" t="str">
        <f t="shared" si="36"/>
        <v/>
      </c>
      <c r="DB29" s="275">
        <f>VLOOKUP(C29,MOVI!C:DT,36,0)</f>
        <v>0</v>
      </c>
      <c r="DC29" s="275">
        <f>VLOOKUP(C29,FPT!B:DA,36,0)</f>
        <v>0</v>
      </c>
      <c r="DD29" t="str">
        <f t="shared" si="37"/>
        <v/>
      </c>
      <c r="DE29" s="275">
        <f>VLOOKUP(C29,MOVI!C:DT,37,0)</f>
        <v>0</v>
      </c>
      <c r="DF29" s="275">
        <f>VLOOKUP(C29,FPT!B:DD,37,0)</f>
        <v>0</v>
      </c>
      <c r="DG29" t="str">
        <f t="shared" si="38"/>
        <v/>
      </c>
      <c r="DH29" s="275">
        <f>VLOOKUP(C29,MOVI!C:DT,38,0)</f>
        <v>0</v>
      </c>
      <c r="DI29" s="275">
        <f>VLOOKUP(C29,FPT!B:DG,38,0)</f>
        <v>0</v>
      </c>
      <c r="DJ29" t="str">
        <f t="shared" si="39"/>
        <v/>
      </c>
      <c r="DK29" s="275">
        <f>VLOOKUP(C29,MOVI!C:DT,39,0)</f>
        <v>0</v>
      </c>
      <c r="DL29" s="275">
        <f>VLOOKUP(C29,FPT!B:DJ,39,0)</f>
        <v>0</v>
      </c>
      <c r="DM29" t="str">
        <f t="shared" si="40"/>
        <v/>
      </c>
      <c r="DN29" s="275">
        <f>VLOOKUP(C29,MOVI!C:DT,40,0)</f>
        <v>0</v>
      </c>
      <c r="DO29" s="275">
        <f>VLOOKUP(C29,FPT!B:DM,40,0)</f>
        <v>0</v>
      </c>
      <c r="DP29" t="str">
        <f t="shared" si="41"/>
        <v/>
      </c>
      <c r="DQ29" s="275">
        <f>VLOOKUP(C29,MOVI!C:DT,41,0)</f>
        <v>0</v>
      </c>
      <c r="DR29" s="275">
        <f>VLOOKUP(C29,FPT!B:DP,41,0)</f>
        <v>0</v>
      </c>
      <c r="DS29" t="str">
        <f t="shared" si="42"/>
        <v/>
      </c>
      <c r="DT29" s="275">
        <f>VLOOKUP(C29,MOVI!C:DT,42,0)</f>
        <v>5000000</v>
      </c>
      <c r="DU29" s="275">
        <f>ROUND(VLOOKUP(C29,FPT!B:DS,42,0),0)</f>
        <v>5000000</v>
      </c>
      <c r="DV29" t="str">
        <f t="shared" si="43"/>
        <v/>
      </c>
      <c r="DW29" s="275">
        <f>VLOOKUP(C29,MOVI!C:DT,43,0)</f>
        <v>0</v>
      </c>
      <c r="DX29" s="275">
        <f>VLOOKUP(C29,FPT!B:DV,43,0)</f>
        <v>0</v>
      </c>
      <c r="DY29" t="str">
        <f t="shared" si="44"/>
        <v/>
      </c>
      <c r="DZ29" s="275">
        <f>VLOOKUP(C29,MOVI!C:DT,44,0)</f>
        <v>0</v>
      </c>
      <c r="EA29" s="275">
        <f>VLOOKUP(C29,FPT!B:DY,44,0)</f>
        <v>0</v>
      </c>
      <c r="EB29" t="str">
        <f t="shared" si="45"/>
        <v/>
      </c>
      <c r="EC29" s="275">
        <f>VLOOKUP(C29,MOVI!C:DT,45,0)</f>
        <v>5000000</v>
      </c>
      <c r="ED29" s="275">
        <f>ROUND(VLOOKUP(C29,FPT!B:EB,45,0),0)</f>
        <v>5000000</v>
      </c>
      <c r="EE29" t="str">
        <f t="shared" si="46"/>
        <v/>
      </c>
      <c r="EF29" s="275">
        <f>VLOOKUP(C29,MOVI!C:DT,46,0)</f>
        <v>0</v>
      </c>
      <c r="EG29" s="275">
        <f>VLOOKUP(C29,FPT!B:EE,46,0)</f>
        <v>0</v>
      </c>
      <c r="EH29" t="str">
        <f t="shared" si="47"/>
        <v/>
      </c>
      <c r="EI29" s="275">
        <f>VLOOKUP(C29,MOVI!C:DT,47,0)</f>
        <v>0</v>
      </c>
      <c r="EJ29" s="275">
        <f>VLOOKUP(C29,FPT!B:EH,47,0)</f>
        <v>0</v>
      </c>
      <c r="EK29" t="str">
        <f t="shared" si="48"/>
        <v/>
      </c>
      <c r="EL29" s="275">
        <f>VLOOKUP(C29,MOVI!C:DT,48,0)</f>
        <v>0</v>
      </c>
      <c r="EM29" s="275">
        <f>VLOOKUP(C29,FPT!B:EK,48,0)</f>
        <v>0</v>
      </c>
      <c r="EN29" t="str">
        <f t="shared" si="49"/>
        <v/>
      </c>
      <c r="EO29" s="275">
        <f>VLOOKUP(C29,MOVI!C:DT,49,0)</f>
        <v>200000</v>
      </c>
      <c r="EP29" s="275">
        <f>VLOOKUP(C29,FPT!B:EN,49,0)</f>
        <v>200000</v>
      </c>
      <c r="EQ29" t="str">
        <f t="shared" si="50"/>
        <v/>
      </c>
      <c r="ER29" s="275">
        <f>VLOOKUP(C29,MOVI!C:DT,50,0)</f>
        <v>0</v>
      </c>
      <c r="ES29" s="275">
        <f>VLOOKUP(C29,FPT!B:EQ,50,0)</f>
        <v>0</v>
      </c>
      <c r="ET29" t="str">
        <f t="shared" si="51"/>
        <v/>
      </c>
      <c r="EU29" s="275">
        <f>VLOOKUP(C29,MOVI!C:DT,51,0)</f>
        <v>0</v>
      </c>
      <c r="EV29" s="275">
        <f>VLOOKUP(C29,FPT!B:ET,51,0)</f>
        <v>0</v>
      </c>
      <c r="EW29" t="str">
        <f t="shared" si="52"/>
        <v/>
      </c>
      <c r="EX29" s="275">
        <f>VLOOKUP(C29,MOVI!C:DT,52,0)</f>
        <v>0</v>
      </c>
      <c r="EY29" s="275">
        <f>VLOOKUP(C29,FPT!B:EW,52,0)</f>
        <v>0</v>
      </c>
      <c r="EZ29" t="str">
        <f t="shared" si="53"/>
        <v/>
      </c>
      <c r="FA29" s="275">
        <f>VLOOKUP(C29,MOVI!C:DT,53,0)</f>
        <v>0</v>
      </c>
      <c r="FB29" s="275">
        <f>VLOOKUP(C29,FPT!B:EZ,53,0)</f>
        <v>0</v>
      </c>
      <c r="FC29" t="str">
        <f t="shared" si="54"/>
        <v/>
      </c>
      <c r="FD29" s="275">
        <f>VLOOKUP(C29,MOVI!C:DT,54,0)</f>
        <v>0</v>
      </c>
      <c r="FE29" s="275">
        <f>VLOOKUP(C29,FPT!B:FC,54,0)</f>
        <v>0</v>
      </c>
      <c r="FF29" t="str">
        <f t="shared" si="55"/>
        <v/>
      </c>
      <c r="FG29" s="275">
        <f>VLOOKUP(C29,MOVI!C:DT,55,0)</f>
        <v>687885</v>
      </c>
      <c r="FH29" s="275">
        <f>VLOOKUP(C29,FPT!B:FF,55,0)</f>
        <v>687885</v>
      </c>
      <c r="FI29" t="str">
        <f t="shared" si="56"/>
        <v/>
      </c>
      <c r="FJ29" s="275">
        <f>VLOOKUP(C29,MOVI!C:DT,56,0)</f>
        <v>887885</v>
      </c>
      <c r="FK29" s="275">
        <f>VLOOKUP(C29,FPT!B:FI,56,0)</f>
        <v>887885</v>
      </c>
      <c r="FL29" t="str">
        <f t="shared" si="57"/>
        <v/>
      </c>
      <c r="FM29" s="275">
        <f>VLOOKUP(C29,MOVI!C:DT,57,0)</f>
        <v>0</v>
      </c>
      <c r="FN29" s="275">
        <f>VLOOKUP(C29,FPT!B:FL,57,0)</f>
        <v>0</v>
      </c>
      <c r="FO29" t="str">
        <f t="shared" si="58"/>
        <v/>
      </c>
      <c r="FP29" s="275">
        <f>VLOOKUP(C29,MOVI!C:DT,58,0)</f>
        <v>0</v>
      </c>
      <c r="FQ29" s="275">
        <f>VLOOKUP(C29,FPT!B:FO,58,0)</f>
        <v>0</v>
      </c>
      <c r="FR29" t="str">
        <f t="shared" si="59"/>
        <v/>
      </c>
      <c r="FS29" s="275">
        <f>VLOOKUP(C29,MOVI!C:DT,59,0)</f>
        <v>0</v>
      </c>
      <c r="FT29" s="275">
        <f>VLOOKUP(C29,FPT!B:FR,59,0)</f>
        <v>0</v>
      </c>
      <c r="FU29" t="str">
        <f t="shared" si="60"/>
        <v/>
      </c>
      <c r="FV29" s="275">
        <f>VLOOKUP(C29,MOVI!C:DT,60,0)</f>
        <v>0</v>
      </c>
      <c r="FW29" s="275">
        <f>VLOOKUP(C29,FPT!B:FU,60,0)</f>
        <v>0</v>
      </c>
      <c r="FX29" t="str">
        <f t="shared" si="61"/>
        <v/>
      </c>
      <c r="FY29" s="275">
        <f>VLOOKUP(C29,MOVI!C:DT,61,0)</f>
        <v>0</v>
      </c>
      <c r="FZ29" s="275">
        <f>VLOOKUP(C29,FPT!B:FX,61,0)</f>
        <v>0</v>
      </c>
      <c r="GA29" t="str">
        <f t="shared" si="62"/>
        <v/>
      </c>
      <c r="GB29" s="275">
        <f>VLOOKUP(C29,MOVI!C:DT,62,0)</f>
        <v>0</v>
      </c>
      <c r="GC29" s="275">
        <f>VLOOKUP(C29,FPT!B:GA,62,0)</f>
        <v>0</v>
      </c>
      <c r="GD29" t="str">
        <f t="shared" si="63"/>
        <v/>
      </c>
      <c r="GE29" s="275">
        <f>VLOOKUP(C29,MOVI!C:DT,63,0)</f>
        <v>0</v>
      </c>
      <c r="GF29" s="275">
        <f>VLOOKUP(C29,FPT!B:GD,63,0)</f>
        <v>0</v>
      </c>
      <c r="GG29" t="str">
        <f t="shared" si="64"/>
        <v/>
      </c>
      <c r="GH29" s="275">
        <f>VLOOKUP(C29,MOVI!C:DT,64,0)</f>
        <v>0</v>
      </c>
      <c r="GI29" s="275">
        <f>VLOOKUP(C29,FPT!B:GG,64,0)</f>
        <v>0</v>
      </c>
      <c r="GJ29" t="str">
        <f t="shared" si="65"/>
        <v/>
      </c>
      <c r="GK29" s="275">
        <f>VLOOKUP(C29,MOVI!C:DT,65,0)</f>
        <v>0</v>
      </c>
      <c r="GL29" s="275">
        <f>VLOOKUP(C29,FPT!B:GJ,65,0)</f>
        <v>0</v>
      </c>
      <c r="GM29" t="str">
        <f t="shared" si="66"/>
        <v/>
      </c>
      <c r="GN29" s="275">
        <f>VLOOKUP(C29,MOVI!C:DT,66,0)</f>
        <v>0</v>
      </c>
      <c r="GO29" s="275">
        <f>VLOOKUP(C29,FPT!B:GM,66,0)</f>
        <v>0</v>
      </c>
      <c r="GP29" t="str">
        <f t="shared" si="67"/>
        <v/>
      </c>
      <c r="GQ29" s="275">
        <f>VLOOKUP(C29,MOVI!C:DT,67,0)</f>
        <v>0</v>
      </c>
      <c r="GR29" s="275">
        <f>VLOOKUP(C29,FPT!B:GP,67,0)</f>
        <v>0</v>
      </c>
      <c r="GS29" t="str">
        <f t="shared" si="68"/>
        <v/>
      </c>
      <c r="GT29" s="275">
        <f>VLOOKUP(C29,MOVI!C:DT,68,0)</f>
        <v>0</v>
      </c>
      <c r="GU29" s="275">
        <f>VLOOKUP(C29,FPT!B:GS,68,0)</f>
        <v>0</v>
      </c>
      <c r="GV29" t="str">
        <f t="shared" si="69"/>
        <v/>
      </c>
      <c r="GW29" s="275">
        <f>VLOOKUP(C29,MOVI!C:DT,69,0)</f>
        <v>0</v>
      </c>
      <c r="GX29" s="275">
        <f>VLOOKUP(C29,FPT!B:GV,69,0)</f>
        <v>0</v>
      </c>
      <c r="GY29" t="str">
        <f t="shared" si="70"/>
        <v/>
      </c>
      <c r="GZ29" s="275">
        <f>VLOOKUP(C29,MOVI!C:DT,70,0)</f>
        <v>0</v>
      </c>
      <c r="HA29" s="275">
        <f>VLOOKUP(C29,FPT!B:GY,70,0)</f>
        <v>0</v>
      </c>
      <c r="HB29" t="str">
        <f t="shared" si="71"/>
        <v/>
      </c>
      <c r="HC29" s="275">
        <f>VLOOKUP(C29,MOVI!C:DT,71,0)</f>
        <v>5887885</v>
      </c>
      <c r="HD29" s="275">
        <f>ROUND(VLOOKUP(C29,FPT!B:HB,71,0),0)</f>
        <v>5887885</v>
      </c>
      <c r="HE29" t="str">
        <f t="shared" si="72"/>
        <v/>
      </c>
      <c r="HF29" s="275">
        <f>ROUND(VLOOKUP(C29,MOVI!C:DT,72,0),0)</f>
        <v>0</v>
      </c>
      <c r="HG29" s="275">
        <f>ROUND(VLOOKUP(C29,FPT!B:HE,72,0),0)</f>
        <v>0</v>
      </c>
      <c r="HH29" t="str">
        <f t="shared" si="73"/>
        <v/>
      </c>
      <c r="HI29" s="275">
        <f>VLOOKUP(C29,MOVI!C:DT,73,0)</f>
        <v>200000</v>
      </c>
      <c r="HJ29" s="275">
        <f>VLOOKUP(C29,FPT!B:HH,73,0)</f>
        <v>200000</v>
      </c>
      <c r="HK29" t="str">
        <f t="shared" si="74"/>
        <v/>
      </c>
      <c r="HL29" s="275">
        <f>VLOOKUP(C29,MOVI!C:DT,74,0)</f>
        <v>687885</v>
      </c>
      <c r="HM29" s="275">
        <f>VLOOKUP(C29,FPT!B:HK,74,0)</f>
        <v>687885</v>
      </c>
      <c r="HN29" t="str">
        <f t="shared" si="75"/>
        <v/>
      </c>
      <c r="HO29" s="275">
        <f>VLOOKUP(C29,MOVI!C:DT,75,0)</f>
        <v>11000000</v>
      </c>
      <c r="HP29" s="275">
        <f>VLOOKUP(C29,FPT!B:HN,75,0)</f>
        <v>11000000</v>
      </c>
      <c r="HQ29" t="str">
        <f t="shared" si="76"/>
        <v/>
      </c>
      <c r="HR29" s="275">
        <f>VLOOKUP(C29,MOVI!C:DT,76,0)</f>
        <v>0</v>
      </c>
      <c r="HS29" s="275">
        <f>VLOOKUP(C29,FPT!B:HQ,76,0)</f>
        <v>0</v>
      </c>
      <c r="HT29" t="str">
        <f t="shared" si="77"/>
        <v/>
      </c>
      <c r="HU29" s="275">
        <f>VLOOKUP(C29,MOVI!C:DT,77,0)</f>
        <v>0</v>
      </c>
      <c r="HV29" s="275">
        <f>VLOOKUP(C29,FPT!B:HT,77,0)</f>
        <v>0</v>
      </c>
      <c r="HW29" t="str">
        <f t="shared" si="78"/>
        <v/>
      </c>
      <c r="HX29" s="274">
        <f>VLOOKUP(C29,MOVI!C:CB,78,0)</f>
        <v>400000</v>
      </c>
      <c r="HY29" s="261">
        <f>VLOOKUP(C29,FPT!$B:$CA,78,0)</f>
        <v>400000</v>
      </c>
      <c r="HZ29" t="str">
        <f t="shared" si="79"/>
        <v/>
      </c>
      <c r="IA29" s="275">
        <f>VLOOKUP(C29,MOVI!C:CD,79,0)</f>
        <v>50000</v>
      </c>
      <c r="IB29" s="275">
        <f>VLOOKUP(C29,FPT!B:HZ,79,0)</f>
        <v>50000</v>
      </c>
      <c r="IC29" t="str">
        <f t="shared" si="80"/>
        <v/>
      </c>
      <c r="ID29" s="275">
        <f>VLOOKUP(C29,MOVI!C:CD,80,0)</f>
        <v>75000</v>
      </c>
      <c r="IE29" s="275">
        <f>VLOOKUP(C29,FPT!B:IC,80,0)</f>
        <v>75000</v>
      </c>
      <c r="IF29" t="str">
        <f t="shared" si="81"/>
        <v/>
      </c>
      <c r="IG29" s="275">
        <f>VLOOKUP(C29,MOVI!C:DT,81,0)</f>
        <v>0</v>
      </c>
      <c r="IH29" s="275">
        <f>VLOOKUP(C29,FPT!B:IF,81,0)</f>
        <v>0</v>
      </c>
      <c r="II29" t="str">
        <f t="shared" si="82"/>
        <v/>
      </c>
      <c r="IJ29" s="275">
        <f>VLOOKUP(C29,MOVI!C:DT,82,0)</f>
        <v>525000</v>
      </c>
      <c r="IK29" s="275">
        <f>VLOOKUP(C29,FPT!B:II,82,0)</f>
        <v>525000</v>
      </c>
      <c r="IL29" t="str">
        <f t="shared" si="83"/>
        <v/>
      </c>
      <c r="IM29" s="275">
        <f>ROUND(VLOOKUP(C29,MOVI!C:DT,83,0),0)</f>
        <v>12412885</v>
      </c>
      <c r="IN29" s="275">
        <f>ROUND(VLOOKUP(C29,FPT!B:IL,83,0),0)</f>
        <v>12412885</v>
      </c>
      <c r="IO29" t="str">
        <f t="shared" si="84"/>
        <v/>
      </c>
      <c r="IP29" s="275">
        <f>VLOOKUP(C29,MOVI!C:DT,84,0)</f>
        <v>0</v>
      </c>
      <c r="IQ29" s="275">
        <f>VLOOKUP(C29,FPT!B:IO,84,0)</f>
        <v>0</v>
      </c>
      <c r="IR29" t="str">
        <f t="shared" si="85"/>
        <v/>
      </c>
      <c r="IS29" s="275">
        <f>ROUND(VLOOKUP(C29,MOVI!C:DT,85,0),0)</f>
        <v>0</v>
      </c>
      <c r="IT29" s="275">
        <f>ROUND(VLOOKUP(C29,FPT!B:IR,85,0),0)</f>
        <v>0</v>
      </c>
      <c r="IU29" t="str">
        <f t="shared" si="86"/>
        <v/>
      </c>
      <c r="IV29" s="275">
        <f>VLOOKUP(C29,MOVI!C:DT,86,0)</f>
        <v>0</v>
      </c>
      <c r="IW29" s="275">
        <f>VLOOKUP(C29,FPT!B:IU,86,0)</f>
        <v>0</v>
      </c>
      <c r="IX29" t="str">
        <f t="shared" si="87"/>
        <v/>
      </c>
      <c r="IY29" s="275">
        <f>ROUND(VLOOKUP(C29,MOVI!C:DT,87,0),0)</f>
        <v>0</v>
      </c>
      <c r="IZ29" s="275">
        <f>ROUND(VLOOKUP(C29,FPT!B:IX,87,0),0)</f>
        <v>0</v>
      </c>
      <c r="JA29" t="str">
        <f t="shared" si="88"/>
        <v/>
      </c>
      <c r="JB29" s="275">
        <f>VLOOKUP(C29,MOVI!C:DT,88,0)</f>
        <v>0</v>
      </c>
      <c r="JC29" s="275">
        <f>VLOOKUP(C29,FPT!B:JA,88,0)</f>
        <v>0</v>
      </c>
      <c r="JD29" t="str">
        <f t="shared" si="89"/>
        <v/>
      </c>
      <c r="JE29" s="275">
        <f>VLOOKUP(C29,MOVI!C:DT,89,0)</f>
        <v>50000</v>
      </c>
      <c r="JF29" s="275">
        <f>VLOOKUP(C29,FPT!B:JD,89,0)</f>
        <v>50000</v>
      </c>
      <c r="JG29" t="str">
        <f t="shared" si="90"/>
        <v/>
      </c>
      <c r="JH29" s="275">
        <f>VLOOKUP(C29,MOVI!C:DT,90,0)</f>
        <v>0</v>
      </c>
      <c r="JI29" s="275">
        <f>VLOOKUP(C29,FPT!B:JG,90,0)</f>
        <v>0</v>
      </c>
      <c r="JJ29" t="str">
        <f t="shared" si="91"/>
        <v/>
      </c>
      <c r="JK29" s="275">
        <f>VLOOKUP(C29,MOVI!C:DT,91,0)</f>
        <v>0</v>
      </c>
      <c r="JL29" s="275">
        <f>VLOOKUP(C29,FPT!B:JJ,91,0)</f>
        <v>0</v>
      </c>
      <c r="JM29" t="str">
        <f t="shared" si="92"/>
        <v/>
      </c>
      <c r="JN29" s="275">
        <f>VLOOKUP(C29,MOVI!C:DT,92,0)</f>
        <v>594000</v>
      </c>
      <c r="JO29" s="275">
        <f>VLOOKUP(C29,FPT!B:JM,92,0)</f>
        <v>594000</v>
      </c>
      <c r="JP29" t="str">
        <f t="shared" si="93"/>
        <v/>
      </c>
      <c r="JQ29" s="275">
        <f>VLOOKUP(C29,MOVI!C:DT,93,0)</f>
        <v>0</v>
      </c>
      <c r="JR29" s="275">
        <f>VLOOKUP(C29,FPT!B:JP,93,0)</f>
        <v>0</v>
      </c>
      <c r="JS29" t="str">
        <f t="shared" si="94"/>
        <v/>
      </c>
      <c r="JT29" s="275">
        <f>VLOOKUP(C29,MOVI!C:DT,94,0)</f>
        <v>644000</v>
      </c>
      <c r="JU29" s="275">
        <f>VLOOKUP(C29,FPT!B:JS,94,0)</f>
        <v>644000</v>
      </c>
      <c r="JV29" t="str">
        <f t="shared" si="95"/>
        <v/>
      </c>
      <c r="JW29" s="275">
        <f>VLOOKUP(C29,MOVI!C:DT,95,0)</f>
        <v>4718885</v>
      </c>
      <c r="JX29" s="275">
        <f>VLOOKUP(C29,FPT!B:JV,95,0)</f>
        <v>4718885</v>
      </c>
      <c r="JY29" t="str">
        <f t="shared" si="96"/>
        <v/>
      </c>
      <c r="JZ29" s="275">
        <f>VLOOKUP(C29,MOVI!C:DT,96,0)</f>
        <v>0</v>
      </c>
      <c r="KA29" s="275">
        <f>VLOOKUP(C29,FPT!B:JY,96,0)</f>
        <v>0</v>
      </c>
      <c r="KB29" t="str">
        <f t="shared" si="97"/>
        <v/>
      </c>
      <c r="KC29" s="275">
        <f>VLOOKUP(C29,MOVI!C:DT,97,0)</f>
        <v>4718885</v>
      </c>
      <c r="KD29" s="275">
        <f>VLOOKUP(C29,FPT!B:KB,97,0)</f>
        <v>4718885</v>
      </c>
      <c r="KE29" t="str">
        <f t="shared" si="98"/>
        <v/>
      </c>
      <c r="KF29" s="275">
        <f>VLOOKUP(C29,MOVI!C:DT,98,0)</f>
        <v>850000.00000000012</v>
      </c>
      <c r="KG29" s="275">
        <f>VLOOKUP(C29,FPT!B:KE,98,0)</f>
        <v>850000</v>
      </c>
      <c r="KH29" t="str">
        <f t="shared" si="99"/>
        <v/>
      </c>
      <c r="KI29" s="275">
        <f>VLOOKUP(C29,MOVI!C:DT,99,0)</f>
        <v>0</v>
      </c>
      <c r="KJ29" s="275">
        <f>VLOOKUP(C29,FPT!B:KH,99,0)</f>
        <v>0</v>
      </c>
      <c r="KK29" t="str">
        <f t="shared" si="100"/>
        <v/>
      </c>
      <c r="KL29" s="275">
        <f>VLOOKUP(C29,MOVI!C:DT,100,0)</f>
        <v>150000</v>
      </c>
      <c r="KM29" s="275">
        <f>VLOOKUP(C29,FPT!B:KK,100,0)</f>
        <v>150000</v>
      </c>
      <c r="KN29" t="str">
        <f t="shared" si="101"/>
        <v/>
      </c>
      <c r="KO29" s="275">
        <f>VLOOKUP(C29,MOVI!C:DT,101,0)</f>
        <v>0</v>
      </c>
      <c r="KP29" s="275">
        <f>VLOOKUP(C29,FPT!B:KN,101,0)</f>
        <v>0</v>
      </c>
      <c r="KQ29" t="str">
        <f t="shared" si="102"/>
        <v/>
      </c>
      <c r="KR29" s="275">
        <f>VLOOKUP(C29,MOVI!C:DT,102,0)</f>
        <v>0</v>
      </c>
      <c r="KS29" s="275">
        <f>VLOOKUP(C29,FPT!B:KQ,102,0)</f>
        <v>0</v>
      </c>
      <c r="KT29" t="str">
        <f t="shared" si="103"/>
        <v/>
      </c>
      <c r="KU29" s="275">
        <f>VLOOKUP(C29,MOVI!C:DT,103,0)</f>
        <v>1000000.0000000001</v>
      </c>
      <c r="KV29" s="275">
        <f>VLOOKUP(C29,FPT!B:KT,103,0)</f>
        <v>1000000</v>
      </c>
      <c r="KW29" t="str">
        <f t="shared" si="104"/>
        <v/>
      </c>
      <c r="KX29" s="275">
        <f>VLOOKUP(C29,MOVI!C:DT,104,0)</f>
        <v>1525000</v>
      </c>
      <c r="KY29" s="275">
        <f>VLOOKUP(C29,FPT!B:KW,104,0)</f>
        <v>1525000</v>
      </c>
      <c r="KZ29" t="str">
        <f t="shared" si="105"/>
        <v/>
      </c>
      <c r="LA29" s="275">
        <f>VLOOKUP(C29,MOVI!C:DT,105,0)</f>
        <v>100000</v>
      </c>
      <c r="LB29" s="275">
        <f>VLOOKUP(C29,FPT!B:KZ,105,0)</f>
        <v>100000</v>
      </c>
      <c r="LC29" t="str">
        <f t="shared" si="106"/>
        <v/>
      </c>
      <c r="LD29" s="275">
        <f>VLOOKUP(C29,MOVI!C:DT,106,0)</f>
        <v>6987885</v>
      </c>
      <c r="LE29" s="275">
        <f>VLOOKUP(C29,FPT!B:LC,106,0)</f>
        <v>6987885</v>
      </c>
      <c r="LF29" t="str">
        <f t="shared" si="107"/>
        <v/>
      </c>
      <c r="LG29" s="273">
        <f>VLOOKUP(C29,MOVI!C:DT,107,0)</f>
        <v>0</v>
      </c>
      <c r="LH29" s="273">
        <f>VLOOKUP(C29,FPT!B:LF,107,0)</f>
        <v>0</v>
      </c>
      <c r="LI29" t="str">
        <f t="shared" si="108"/>
        <v/>
      </c>
      <c r="LJ29" t="str">
        <f>VLOOKUP(C29,MOVI!C:DV,108,0)</f>
        <v>MoviSouthSales</v>
      </c>
      <c r="LK29" s="252" t="str">
        <f>VLOOKUP(C29,FPT!B:LI,108,0)</f>
        <v>MoviSouthSales</v>
      </c>
      <c r="LL29" t="str">
        <f t="shared" si="109"/>
        <v/>
      </c>
      <c r="LM29" s="275">
        <f>ROUND(VLOOKUP(C29,MOVI!C:DV,109,0),0)</f>
        <v>416667</v>
      </c>
      <c r="LN29" s="275">
        <f>ROUND(VLOOKUP(C29,FPT!B:LL,109,0),0)</f>
        <v>416667</v>
      </c>
      <c r="LO29" t="str">
        <f t="shared" si="110"/>
        <v/>
      </c>
      <c r="LP29" t="str">
        <f>VLOOKUP(C29,MOVI!C:DV,110,0)</f>
        <v>DNI</v>
      </c>
      <c r="LQ29" s="247" t="str">
        <f>VLOOKUP(C29,FPT!B:LO,110,0)</f>
        <v>DNI</v>
      </c>
      <c r="LR29" t="str">
        <f t="shared" si="111"/>
        <v/>
      </c>
      <c r="LS29">
        <f>MOVI!DI24</f>
        <v>22</v>
      </c>
      <c r="LV29">
        <f>MOVI!DJ24</f>
        <v>0</v>
      </c>
      <c r="LW29">
        <f>MOVI!DK24</f>
        <v>0</v>
      </c>
      <c r="LX29" t="str">
        <f>MOVI!DL24</f>
        <v>x</v>
      </c>
      <c r="LY29">
        <f>MOVI!DM24</f>
        <v>0</v>
      </c>
      <c r="LZ29">
        <f>MOVI!DN24</f>
        <v>50000</v>
      </c>
      <c r="MA29">
        <f>MOVI!DO24</f>
        <v>0</v>
      </c>
      <c r="MB29" t="str">
        <f>MOVI!DP24</f>
        <v>DNI</v>
      </c>
      <c r="MC29">
        <f>MOVI!DQ24</f>
        <v>0</v>
      </c>
      <c r="MD29">
        <f>MOVI!DR24</f>
        <v>0</v>
      </c>
      <c r="ME29" t="str">
        <f>VLOOKUP(C29,MOVI!C:DV,121,0)</f>
        <v>Group 1</v>
      </c>
      <c r="MF29" s="252" t="str">
        <f>VLOOKUP(C29,FPT!B:MD,111,0)</f>
        <v>Group 1</v>
      </c>
      <c r="MG29" t="str">
        <f t="shared" si="116"/>
        <v/>
      </c>
      <c r="MH29" t="str">
        <f>VLOOKUP(C29,MOVI!C:DT,122,0)</f>
        <v>MoviSouthGroup 1</v>
      </c>
      <c r="MI29" s="252" t="str">
        <f>VLOOKUP(C29,FPT!B:DS,112,0)</f>
        <v>MoviSouthGroup 1</v>
      </c>
      <c r="MJ29" t="str">
        <f t="shared" si="113"/>
        <v/>
      </c>
    </row>
    <row r="30" spans="1:348" x14ac:dyDescent="0.25">
      <c r="A30">
        <v>22</v>
      </c>
      <c r="B30" s="48">
        <v>3633</v>
      </c>
      <c r="C30" s="271" t="s">
        <v>940</v>
      </c>
      <c r="D30" t="str">
        <f>VLOOKUP(C30,MOVI!C:D,2,0)</f>
        <v>Nguyễn Minh Kha</v>
      </c>
      <c r="E30" t="str">
        <f>VLOOKUP(C30,FPT!B:C,2,0)</f>
        <v>Nguyễn Minh Kha</v>
      </c>
      <c r="F30" t="str">
        <f t="shared" si="4"/>
        <v/>
      </c>
      <c r="G30" t="str">
        <f>VLOOKUP(C30,MOVI!C:E,3,0)</f>
        <v>Supply Chain Management</v>
      </c>
      <c r="H30" t="str">
        <f>VLOOKUP(C30,FPT!B:F,3,0)</f>
        <v>Supply Chain Management</v>
      </c>
      <c r="I30" t="str">
        <f t="shared" si="5"/>
        <v/>
      </c>
      <c r="J30" t="str">
        <f>VLOOKUP(C30,MOVI!C:H,4,0)</f>
        <v>Logistics</v>
      </c>
      <c r="K30" t="str">
        <f>VLOOKUP(C30,FPT!B:I,4,0)</f>
        <v>Logistics</v>
      </c>
      <c r="L30" t="str">
        <f t="shared" si="6"/>
        <v/>
      </c>
      <c r="M30" t="str">
        <f>VLOOKUP(C30,MOVI!C:DT,5,0)</f>
        <v>Associate</v>
      </c>
      <c r="N30" t="str">
        <f>VLOOKUP(C30,FPT!B:L,5,0)</f>
        <v>Associate</v>
      </c>
      <c r="O30" t="str">
        <f t="shared" si="7"/>
        <v/>
      </c>
      <c r="P30" t="str">
        <f>VLOOKUP(C30,MOVI!C:DT,6,0)</f>
        <v>Logistics Officer</v>
      </c>
      <c r="Q30" t="str">
        <f>VLOOKUP(C30,FPT!B:O,6,0)</f>
        <v>Logistics Officer</v>
      </c>
      <c r="R30" t="str">
        <f t="shared" si="8"/>
        <v/>
      </c>
      <c r="S30" t="str">
        <f>VLOOKUP(C30,MOVI!C:DT,7,0)</f>
        <v>South</v>
      </c>
      <c r="T30" t="str">
        <f>VLOOKUP(C30,FPT!B:R,7,0)</f>
        <v>South</v>
      </c>
      <c r="U30" t="str">
        <f t="shared" si="9"/>
        <v/>
      </c>
      <c r="V30" t="str">
        <f>VLOOKUP(C30,MOVI!C:DT,8,0)</f>
        <v>Movi</v>
      </c>
      <c r="W30" t="str">
        <f>VLOOKUP(C30,FPT!B:U,8,0)</f>
        <v>Movi</v>
      </c>
      <c r="X30" t="str">
        <f t="shared" si="10"/>
        <v/>
      </c>
      <c r="Y30" t="str">
        <f>VLOOKUP(C30,MOVI!C:DT,9,0)</f>
        <v>Full-time</v>
      </c>
      <c r="Z30" t="str">
        <f>VLOOKUP(C30,FPT!B:X,9,0)</f>
        <v>Full-time</v>
      </c>
      <c r="AA30" t="str">
        <f t="shared" si="11"/>
        <v/>
      </c>
      <c r="AB30" t="str">
        <f>VLOOKUP(C30,MOVI!C:DT,10,0)</f>
        <v>Leaving</v>
      </c>
      <c r="AC30" t="str">
        <f>VLOOKUP(C30,FPT!B:AA,10,0)</f>
        <v>Leaving</v>
      </c>
      <c r="AD30" t="str">
        <f t="shared" si="12"/>
        <v/>
      </c>
      <c r="AE30" s="247">
        <f>VLOOKUP(C30,MOVI!C:DT,11,0)</f>
        <v>42898</v>
      </c>
      <c r="AF30" s="247">
        <f>VLOOKUP(C30,FPT!B:AD,11,0)</f>
        <v>42898</v>
      </c>
      <c r="AG30" t="str">
        <f t="shared" si="13"/>
        <v/>
      </c>
      <c r="AH30" s="260" t="str">
        <f>VLOOKUP(C30,MOVI!C:DT,12,0)</f>
        <v/>
      </c>
      <c r="AI30" s="260"/>
      <c r="AJ30" t="str">
        <f t="shared" si="115"/>
        <v/>
      </c>
      <c r="AK30">
        <f>VLOOKUP(C30,MOVI!C:DT,13,0)</f>
        <v>0</v>
      </c>
      <c r="AL30" s="247">
        <f>VLOOKUP(C30,FPT!B:AJ,13,0)</f>
        <v>0</v>
      </c>
      <c r="AM30" t="str">
        <f t="shared" si="114"/>
        <v/>
      </c>
      <c r="AN30" s="247">
        <f>VLOOKUP(C30,MOVI!C:DT,14,0)</f>
        <v>44532</v>
      </c>
      <c r="AO30" s="247">
        <f>VLOOKUP(C30,FPT!B:AM,14,0)</f>
        <v>44532</v>
      </c>
      <c r="AP30" t="str">
        <f t="shared" si="15"/>
        <v/>
      </c>
      <c r="AQ30" t="str">
        <f>VLOOKUP(C30,MOVI!C:DT,15,0)</f>
        <v>LC</v>
      </c>
      <c r="AR30" s="247" t="str">
        <f>VLOOKUP(C30,FPT!B:AP,15,0)</f>
        <v>LC</v>
      </c>
      <c r="AS30" t="str">
        <f t="shared" si="16"/>
        <v/>
      </c>
      <c r="AT30" s="282" t="str">
        <f>VLOOKUP(C30,MOVI!C:DT,16,0)</f>
        <v>LTTP</v>
      </c>
      <c r="AU30" s="247" t="str">
        <f>VLOOKUP(C30,FPT!B:AS,16,0)</f>
        <v>LTTP</v>
      </c>
      <c r="AV30" t="str">
        <f t="shared" si="17"/>
        <v/>
      </c>
      <c r="AW30" t="str">
        <f>VLOOKUP(C30,MOVI!C:DT,17,0)</f>
        <v>L</v>
      </c>
      <c r="AX30" s="247" t="str">
        <f>VLOOKUP(C30,FPT!B:AV,17,0)</f>
        <v>L</v>
      </c>
      <c r="AY30" t="str">
        <f t="shared" si="18"/>
        <v/>
      </c>
      <c r="AZ30">
        <f>VLOOKUP(C30,MOVI!C:DT,18,0)</f>
        <v>0</v>
      </c>
      <c r="BA30" s="247">
        <f>VLOOKUP(C30,FPT!B:AY,18,0)</f>
        <v>0</v>
      </c>
      <c r="BB30" t="str">
        <f t="shared" si="19"/>
        <v/>
      </c>
      <c r="BC30" s="275">
        <f>VLOOKUP(C30,MOVI!C:DT,19,0)</f>
        <v>5000000</v>
      </c>
      <c r="BD30" s="275">
        <f>VLOOKUP(C30,FPT!B:BB,19,0)</f>
        <v>5000000</v>
      </c>
      <c r="BE30" t="str">
        <f t="shared" si="20"/>
        <v/>
      </c>
      <c r="BF30">
        <f>VLOOKUP(C30,MOVI!C:DT,20,0)</f>
        <v>0</v>
      </c>
      <c r="BG30" s="252">
        <f>VLOOKUP(C30,FPT!B:BE,20,0)</f>
        <v>0</v>
      </c>
      <c r="BH30" t="str">
        <f t="shared" si="21"/>
        <v/>
      </c>
      <c r="BI30" s="275">
        <f>VLOOKUP(C30,MOVI!C:DT,21,0)</f>
        <v>5000000</v>
      </c>
      <c r="BJ30" s="275">
        <f>VLOOKUP(C30,FPT!B:BH,21,0)</f>
        <v>5000000</v>
      </c>
      <c r="BK30" t="str">
        <f t="shared" si="22"/>
        <v/>
      </c>
      <c r="BL30" s="275">
        <f>VLOOKUP(C30,MOVI!C:DT,22,0)</f>
        <v>0</v>
      </c>
      <c r="BM30" s="275">
        <f>VLOOKUP(C30,FPT!B:BK,22,0)</f>
        <v>0</v>
      </c>
      <c r="BN30" t="str">
        <f t="shared" si="23"/>
        <v/>
      </c>
      <c r="BO30" s="275">
        <f>VLOOKUP(C30,MOVI!C:DT,23,0)</f>
        <v>0</v>
      </c>
      <c r="BP30" s="275">
        <f>VLOOKUP(C30,FPT!B:BN,23,0)</f>
        <v>0</v>
      </c>
      <c r="BQ30" t="str">
        <f t="shared" si="24"/>
        <v/>
      </c>
      <c r="BR30" s="275">
        <f>VLOOKUP(C30,MOVI!C:DT,24,0)</f>
        <v>0</v>
      </c>
      <c r="BS30" s="275">
        <f>VLOOKUP(C30,FPT!B:BQ,24,0)</f>
        <v>0</v>
      </c>
      <c r="BT30" t="str">
        <f t="shared" si="25"/>
        <v/>
      </c>
      <c r="BU30" s="275">
        <f>VLOOKUP(C30,MOVI!C:DT,25,0)</f>
        <v>100000</v>
      </c>
      <c r="BV30" s="275">
        <f>VLOOKUP(C30,FPT!B:BT,25,0)</f>
        <v>100000</v>
      </c>
      <c r="BW30" t="str">
        <f t="shared" si="26"/>
        <v/>
      </c>
      <c r="BX30" s="275">
        <f>VLOOKUP(C30,MOVI!C:DT,26,0)</f>
        <v>0</v>
      </c>
      <c r="BY30" s="275">
        <f>VLOOKUP(C30,FPT!B:BW,26,0)</f>
        <v>0</v>
      </c>
      <c r="BZ30" t="str">
        <f t="shared" si="27"/>
        <v/>
      </c>
      <c r="CA30" s="275">
        <f>VLOOKUP(C30,MOVI!C:DT,27,0)</f>
        <v>0</v>
      </c>
      <c r="CB30" s="275">
        <f>VLOOKUP(C30,FPT!B:BZ,27,0)</f>
        <v>0</v>
      </c>
      <c r="CC30" t="str">
        <f t="shared" si="28"/>
        <v/>
      </c>
      <c r="CD30" s="275">
        <f>VLOOKUP(C30,MOVI!C:DT,28,0)</f>
        <v>100000</v>
      </c>
      <c r="CE30" s="275">
        <f>VLOOKUP(C30,FPT!B:CC,28,0)</f>
        <v>100000</v>
      </c>
      <c r="CF30" t="str">
        <f t="shared" si="29"/>
        <v/>
      </c>
      <c r="CG30" t="str">
        <f>VLOOKUP(C30,MOVI!C:DT,29,0)</f>
        <v>CN</v>
      </c>
      <c r="CH30" s="252" t="str">
        <f>VLOOKUP(C30,FPT!B:CF,29,0)</f>
        <v>CN</v>
      </c>
      <c r="CI30" t="str">
        <f t="shared" si="30"/>
        <v/>
      </c>
      <c r="CJ30">
        <f>VLOOKUP(C30,MOVI!C:DT,30,0)</f>
        <v>26</v>
      </c>
      <c r="CK30" s="252">
        <f>VLOOKUP(C30,FPT!B:CI,30,0)</f>
        <v>26</v>
      </c>
      <c r="CL30" t="str">
        <f t="shared" si="31"/>
        <v/>
      </c>
      <c r="CM30">
        <f>VLOOKUP(C30,MOVI!C:DT,31,0)</f>
        <v>5</v>
      </c>
      <c r="CN30" s="252">
        <f>VLOOKUP(C30,FPT!B:CL,31,0)</f>
        <v>5</v>
      </c>
      <c r="CO30" t="str">
        <f t="shared" si="32"/>
        <v/>
      </c>
      <c r="CP30" s="275">
        <f>VLOOKUP(C30,MOVI!C:DT,32,0)</f>
        <v>0</v>
      </c>
      <c r="CQ30" s="275">
        <f>VLOOKUP(C30,FPT!B:CO,32,0)</f>
        <v>0</v>
      </c>
      <c r="CR30" t="str">
        <f t="shared" si="33"/>
        <v/>
      </c>
      <c r="CS30" s="275">
        <f>VLOOKUP(C30,MOVI!C:DT,33,0)</f>
        <v>0</v>
      </c>
      <c r="CT30" s="275">
        <f>VLOOKUP(C30,FPT!B:CR,33,0)</f>
        <v>0</v>
      </c>
      <c r="CU30" t="str">
        <f t="shared" si="34"/>
        <v/>
      </c>
      <c r="CV30" s="275">
        <f>VLOOKUP(C30,MOVI!C:DT,34,0)</f>
        <v>0</v>
      </c>
      <c r="CW30" s="275">
        <f>VLOOKUP(C30,FPT!B:CU,34,0)</f>
        <v>0</v>
      </c>
      <c r="CX30" t="str">
        <f t="shared" si="35"/>
        <v/>
      </c>
      <c r="CY30" s="275">
        <f>VLOOKUP(C30,MOVI!C:DT,35,0)</f>
        <v>5</v>
      </c>
      <c r="CZ30" s="275">
        <f>VLOOKUP(C30,FPT!B:CX,35,0)</f>
        <v>5</v>
      </c>
      <c r="DA30" t="str">
        <f t="shared" si="36"/>
        <v/>
      </c>
      <c r="DB30" s="275">
        <f>VLOOKUP(C30,MOVI!C:DT,36,0)</f>
        <v>0</v>
      </c>
      <c r="DC30" s="275">
        <f>VLOOKUP(C30,FPT!B:DA,36,0)</f>
        <v>0</v>
      </c>
      <c r="DD30" t="str">
        <f t="shared" si="37"/>
        <v/>
      </c>
      <c r="DE30" s="275">
        <f>VLOOKUP(C30,MOVI!C:DT,37,0)</f>
        <v>0</v>
      </c>
      <c r="DF30" s="275">
        <f>VLOOKUP(C30,FPT!B:DD,37,0)</f>
        <v>0</v>
      </c>
      <c r="DG30" t="str">
        <f t="shared" si="38"/>
        <v/>
      </c>
      <c r="DH30" s="275">
        <f>VLOOKUP(C30,MOVI!C:DT,38,0)</f>
        <v>0</v>
      </c>
      <c r="DI30" s="275">
        <f>VLOOKUP(C30,FPT!B:DG,38,0)</f>
        <v>0</v>
      </c>
      <c r="DJ30" t="str">
        <f t="shared" si="39"/>
        <v/>
      </c>
      <c r="DK30" s="275">
        <f>VLOOKUP(C30,MOVI!C:DT,39,0)</f>
        <v>0</v>
      </c>
      <c r="DL30" s="275">
        <f>VLOOKUP(C30,FPT!B:DJ,39,0)</f>
        <v>0</v>
      </c>
      <c r="DM30" t="str">
        <f t="shared" si="40"/>
        <v/>
      </c>
      <c r="DN30" s="275">
        <f>VLOOKUP(C30,MOVI!C:DT,40,0)</f>
        <v>0</v>
      </c>
      <c r="DO30" s="275">
        <f>VLOOKUP(C30,FPT!B:DM,40,0)</f>
        <v>0</v>
      </c>
      <c r="DP30" t="str">
        <f t="shared" si="41"/>
        <v/>
      </c>
      <c r="DQ30" s="275">
        <f>VLOOKUP(C30,MOVI!C:DT,41,0)</f>
        <v>0</v>
      </c>
      <c r="DR30" s="275">
        <f>VLOOKUP(C30,FPT!B:DP,41,0)</f>
        <v>0</v>
      </c>
      <c r="DS30" t="str">
        <f t="shared" si="42"/>
        <v/>
      </c>
      <c r="DT30" s="275">
        <f>VLOOKUP(C30,MOVI!C:DT,42,0)</f>
        <v>961538</v>
      </c>
      <c r="DU30" s="275">
        <f>ROUND(VLOOKUP(C30,FPT!B:DS,42,0),0)</f>
        <v>961538</v>
      </c>
      <c r="DV30" t="str">
        <f t="shared" si="43"/>
        <v/>
      </c>
      <c r="DW30" s="275">
        <f>VLOOKUP(C30,MOVI!C:DT,43,0)</f>
        <v>1076923</v>
      </c>
      <c r="DX30" s="275">
        <f>VLOOKUP(C30,FPT!B:DV,43,0)</f>
        <v>1076923</v>
      </c>
      <c r="DY30" t="str">
        <f t="shared" si="44"/>
        <v/>
      </c>
      <c r="DZ30" s="275">
        <f>VLOOKUP(C30,MOVI!C:DT,44,0)</f>
        <v>0</v>
      </c>
      <c r="EA30" s="275">
        <f>VLOOKUP(C30,FPT!B:DY,44,0)</f>
        <v>0</v>
      </c>
      <c r="EB30" t="str">
        <f t="shared" si="45"/>
        <v/>
      </c>
      <c r="EC30" s="275">
        <f>VLOOKUP(C30,MOVI!C:DT,45,0)</f>
        <v>2038461</v>
      </c>
      <c r="ED30" s="275">
        <f>ROUND(VLOOKUP(C30,FPT!B:EB,45,0),0)</f>
        <v>2038461</v>
      </c>
      <c r="EE30" t="str">
        <f t="shared" si="46"/>
        <v/>
      </c>
      <c r="EF30" s="275">
        <f>VLOOKUP(C30,MOVI!C:DT,46,0)</f>
        <v>0</v>
      </c>
      <c r="EG30" s="275">
        <f>VLOOKUP(C30,FPT!B:EE,46,0)</f>
        <v>0</v>
      </c>
      <c r="EH30" t="str">
        <f t="shared" si="47"/>
        <v/>
      </c>
      <c r="EI30" s="275">
        <f>VLOOKUP(C30,MOVI!C:DT,47,0)</f>
        <v>0</v>
      </c>
      <c r="EJ30" s="275">
        <f>VLOOKUP(C30,FPT!B:EH,47,0)</f>
        <v>0</v>
      </c>
      <c r="EK30" t="str">
        <f t="shared" si="48"/>
        <v/>
      </c>
      <c r="EL30" s="275">
        <f>VLOOKUP(C30,MOVI!C:DT,48,0)</f>
        <v>0</v>
      </c>
      <c r="EM30" s="275">
        <f>VLOOKUP(C30,FPT!B:EK,48,0)</f>
        <v>0</v>
      </c>
      <c r="EN30" t="str">
        <f t="shared" si="49"/>
        <v/>
      </c>
      <c r="EO30" s="275">
        <f>VLOOKUP(C30,MOVI!C:DT,49,0)</f>
        <v>50000</v>
      </c>
      <c r="EP30" s="275">
        <f>VLOOKUP(C30,FPT!B:EN,49,0)</f>
        <v>50000</v>
      </c>
      <c r="EQ30" t="str">
        <f t="shared" si="50"/>
        <v/>
      </c>
      <c r="ER30" s="275">
        <f>VLOOKUP(C30,MOVI!C:DT,50,0)</f>
        <v>0</v>
      </c>
      <c r="ES30" s="275">
        <f>VLOOKUP(C30,FPT!B:EQ,50,0)</f>
        <v>0</v>
      </c>
      <c r="ET30" t="str">
        <f t="shared" si="51"/>
        <v/>
      </c>
      <c r="EU30" s="275">
        <f>VLOOKUP(C30,MOVI!C:DT,51,0)</f>
        <v>0</v>
      </c>
      <c r="EV30" s="275">
        <f>VLOOKUP(C30,FPT!B:ET,51,0)</f>
        <v>0</v>
      </c>
      <c r="EW30" t="str">
        <f t="shared" si="52"/>
        <v/>
      </c>
      <c r="EX30" s="275">
        <f>VLOOKUP(C30,MOVI!C:DT,52,0)</f>
        <v>0</v>
      </c>
      <c r="EY30" s="275">
        <f>VLOOKUP(C30,FPT!B:EW,52,0)</f>
        <v>0</v>
      </c>
      <c r="EZ30" t="str">
        <f t="shared" si="53"/>
        <v/>
      </c>
      <c r="FA30" s="275">
        <f>VLOOKUP(C30,MOVI!C:DT,53,0)</f>
        <v>0</v>
      </c>
      <c r="FB30" s="275">
        <f>VLOOKUP(C30,FPT!B:EZ,53,0)</f>
        <v>0</v>
      </c>
      <c r="FC30" t="str">
        <f t="shared" si="54"/>
        <v/>
      </c>
      <c r="FD30" s="275">
        <f>VLOOKUP(C30,MOVI!C:DT,54,0)</f>
        <v>0</v>
      </c>
      <c r="FE30" s="275">
        <f>VLOOKUP(C30,FPT!B:FC,54,0)</f>
        <v>0</v>
      </c>
      <c r="FF30" t="str">
        <f t="shared" si="55"/>
        <v/>
      </c>
      <c r="FG30" s="275">
        <f>VLOOKUP(C30,MOVI!C:DT,55,0)</f>
        <v>0</v>
      </c>
      <c r="FH30" s="275">
        <f>VLOOKUP(C30,FPT!B:FF,55,0)</f>
        <v>0</v>
      </c>
      <c r="FI30" t="str">
        <f t="shared" si="56"/>
        <v/>
      </c>
      <c r="FJ30" s="275">
        <f>VLOOKUP(C30,MOVI!C:DT,56,0)</f>
        <v>50000</v>
      </c>
      <c r="FK30" s="275">
        <f>VLOOKUP(C30,FPT!B:FI,56,0)</f>
        <v>50000</v>
      </c>
      <c r="FL30" t="str">
        <f t="shared" si="57"/>
        <v/>
      </c>
      <c r="FM30" s="275">
        <f>VLOOKUP(C30,MOVI!C:DT,57,0)</f>
        <v>0</v>
      </c>
      <c r="FN30" s="275">
        <f>VLOOKUP(C30,FPT!B:FL,57,0)</f>
        <v>0</v>
      </c>
      <c r="FO30" t="str">
        <f t="shared" si="58"/>
        <v/>
      </c>
      <c r="FP30" s="275">
        <f>VLOOKUP(C30,MOVI!C:DT,58,0)</f>
        <v>0</v>
      </c>
      <c r="FQ30" s="275">
        <f>VLOOKUP(C30,FPT!B:FO,58,0)</f>
        <v>0</v>
      </c>
      <c r="FR30" t="str">
        <f t="shared" si="59"/>
        <v/>
      </c>
      <c r="FS30" s="275">
        <f>VLOOKUP(C30,MOVI!C:DT,59,0)</f>
        <v>0</v>
      </c>
      <c r="FT30" s="275">
        <f>VLOOKUP(C30,FPT!B:FR,59,0)</f>
        <v>0</v>
      </c>
      <c r="FU30" t="str">
        <f t="shared" si="60"/>
        <v/>
      </c>
      <c r="FV30" s="275">
        <f>VLOOKUP(C30,MOVI!C:DT,60,0)</f>
        <v>0</v>
      </c>
      <c r="FW30" s="275">
        <f>VLOOKUP(C30,FPT!B:FU,60,0)</f>
        <v>0</v>
      </c>
      <c r="FX30" t="str">
        <f t="shared" si="61"/>
        <v/>
      </c>
      <c r="FY30" s="275">
        <f>VLOOKUP(C30,MOVI!C:DT,61,0)</f>
        <v>0</v>
      </c>
      <c r="FZ30" s="275">
        <f>VLOOKUP(C30,FPT!B:FX,61,0)</f>
        <v>0</v>
      </c>
      <c r="GA30" t="str">
        <f t="shared" si="62"/>
        <v/>
      </c>
      <c r="GB30" s="275">
        <f>VLOOKUP(C30,MOVI!C:DT,62,0)</f>
        <v>0</v>
      </c>
      <c r="GC30" s="275">
        <f>VLOOKUP(C30,FPT!B:GA,62,0)</f>
        <v>0</v>
      </c>
      <c r="GD30" t="str">
        <f t="shared" si="63"/>
        <v/>
      </c>
      <c r="GE30" s="275">
        <f>VLOOKUP(C30,MOVI!C:DT,63,0)</f>
        <v>0</v>
      </c>
      <c r="GF30" s="275">
        <f>VLOOKUP(C30,FPT!B:GD,63,0)</f>
        <v>0</v>
      </c>
      <c r="GG30" t="str">
        <f t="shared" si="64"/>
        <v/>
      </c>
      <c r="GH30" s="275">
        <f>VLOOKUP(C30,MOVI!C:DT,64,0)</f>
        <v>0</v>
      </c>
      <c r="GI30" s="275">
        <f>VLOOKUP(C30,FPT!B:GG,64,0)</f>
        <v>0</v>
      </c>
      <c r="GJ30" t="str">
        <f t="shared" si="65"/>
        <v/>
      </c>
      <c r="GK30" s="275">
        <f>VLOOKUP(C30,MOVI!C:DT,65,0)</f>
        <v>0</v>
      </c>
      <c r="GL30" s="275">
        <f>VLOOKUP(C30,FPT!B:GJ,65,0)</f>
        <v>0</v>
      </c>
      <c r="GM30" t="str">
        <f t="shared" si="66"/>
        <v/>
      </c>
      <c r="GN30" s="275">
        <f>VLOOKUP(C30,MOVI!C:DT,66,0)</f>
        <v>0</v>
      </c>
      <c r="GO30" s="275">
        <f>VLOOKUP(C30,FPT!B:GM,66,0)</f>
        <v>0</v>
      </c>
      <c r="GP30" t="str">
        <f t="shared" si="67"/>
        <v/>
      </c>
      <c r="GQ30" s="275">
        <f>VLOOKUP(C30,MOVI!C:DT,67,0)</f>
        <v>0</v>
      </c>
      <c r="GR30" s="275">
        <f>VLOOKUP(C30,FPT!B:GP,67,0)</f>
        <v>0</v>
      </c>
      <c r="GS30" t="str">
        <f t="shared" si="68"/>
        <v/>
      </c>
      <c r="GT30" s="275">
        <f>VLOOKUP(C30,MOVI!C:DT,68,0)</f>
        <v>0</v>
      </c>
      <c r="GU30" s="275">
        <f>VLOOKUP(C30,FPT!B:GS,68,0)</f>
        <v>0</v>
      </c>
      <c r="GV30" t="str">
        <f t="shared" si="69"/>
        <v/>
      </c>
      <c r="GW30" s="275">
        <f>VLOOKUP(C30,MOVI!C:DT,69,0)</f>
        <v>0</v>
      </c>
      <c r="GX30" s="275">
        <f>VLOOKUP(C30,FPT!B:GV,69,0)</f>
        <v>0</v>
      </c>
      <c r="GY30" t="str">
        <f t="shared" si="70"/>
        <v/>
      </c>
      <c r="GZ30" s="275">
        <f>VLOOKUP(C30,MOVI!C:DT,70,0)</f>
        <v>0</v>
      </c>
      <c r="HA30" s="275">
        <f>VLOOKUP(C30,FPT!B:GY,70,0)</f>
        <v>0</v>
      </c>
      <c r="HB30" t="str">
        <f t="shared" si="71"/>
        <v/>
      </c>
      <c r="HC30" s="275">
        <f>VLOOKUP(C30,MOVI!C:DT,71,0)</f>
        <v>2088461</v>
      </c>
      <c r="HD30" s="275">
        <f>ROUND(VLOOKUP(C30,FPT!B:HB,71,0),0)</f>
        <v>2088461</v>
      </c>
      <c r="HE30" t="str">
        <f t="shared" si="72"/>
        <v/>
      </c>
      <c r="HF30" s="275">
        <f>ROUND(VLOOKUP(C30,MOVI!C:DT,72,0),0)</f>
        <v>0</v>
      </c>
      <c r="HG30" s="275">
        <f>ROUND(VLOOKUP(C30,FPT!B:HE,72,0),0)</f>
        <v>0</v>
      </c>
      <c r="HH30" t="str">
        <f t="shared" si="73"/>
        <v/>
      </c>
      <c r="HI30" s="275">
        <f>VLOOKUP(C30,MOVI!C:DT,73,0)</f>
        <v>50000</v>
      </c>
      <c r="HJ30" s="275">
        <f>VLOOKUP(C30,FPT!B:HH,73,0)</f>
        <v>50000</v>
      </c>
      <c r="HK30" t="str">
        <f t="shared" si="74"/>
        <v/>
      </c>
      <c r="HL30" s="275">
        <f>VLOOKUP(C30,MOVI!C:DT,74,0)</f>
        <v>0</v>
      </c>
      <c r="HM30" s="275">
        <f>VLOOKUP(C30,FPT!B:HK,74,0)</f>
        <v>0</v>
      </c>
      <c r="HN30" t="str">
        <f t="shared" si="75"/>
        <v/>
      </c>
      <c r="HO30" s="275">
        <f>VLOOKUP(C30,MOVI!C:DT,75,0)</f>
        <v>11000000</v>
      </c>
      <c r="HP30" s="275">
        <f>VLOOKUP(C30,FPT!B:HN,75,0)</f>
        <v>11000000</v>
      </c>
      <c r="HQ30" t="str">
        <f t="shared" si="76"/>
        <v/>
      </c>
      <c r="HR30" s="275">
        <f>VLOOKUP(C30,MOVI!C:DT,76,0)</f>
        <v>0</v>
      </c>
      <c r="HS30" s="275">
        <f>VLOOKUP(C30,FPT!B:HQ,76,0)</f>
        <v>0</v>
      </c>
      <c r="HT30" t="str">
        <f t="shared" si="77"/>
        <v/>
      </c>
      <c r="HU30" s="275">
        <f>VLOOKUP(C30,MOVI!C:DT,77,0)</f>
        <v>0</v>
      </c>
      <c r="HV30" s="275">
        <f>VLOOKUP(C30,FPT!B:HT,77,0)</f>
        <v>0</v>
      </c>
      <c r="HW30" t="str">
        <f t="shared" si="78"/>
        <v/>
      </c>
      <c r="HX30" s="274">
        <f>VLOOKUP(C30,MOVI!C:CB,78,0)</f>
        <v>0</v>
      </c>
      <c r="HY30" s="261">
        <f>VLOOKUP(C30,FPT!$B:$CA,78,0)</f>
        <v>0</v>
      </c>
      <c r="HZ30" t="str">
        <f t="shared" si="79"/>
        <v/>
      </c>
      <c r="IA30" s="275">
        <f>VLOOKUP(C30,MOVI!C:CD,79,0)</f>
        <v>0</v>
      </c>
      <c r="IB30" s="275">
        <f>VLOOKUP(C30,FPT!B:HZ,79,0)</f>
        <v>0</v>
      </c>
      <c r="IC30" t="str">
        <f t="shared" si="80"/>
        <v/>
      </c>
      <c r="ID30" s="275">
        <f>VLOOKUP(C30,MOVI!C:CD,80,0)</f>
        <v>0</v>
      </c>
      <c r="IE30" s="275">
        <f>VLOOKUP(C30,FPT!B:IC,80,0)</f>
        <v>0</v>
      </c>
      <c r="IF30" t="str">
        <f t="shared" si="81"/>
        <v/>
      </c>
      <c r="IG30" s="275">
        <f>VLOOKUP(C30,MOVI!C:DT,81,0)</f>
        <v>0</v>
      </c>
      <c r="IH30" s="275">
        <f>VLOOKUP(C30,FPT!B:IF,81,0)</f>
        <v>0</v>
      </c>
      <c r="II30" t="str">
        <f t="shared" si="82"/>
        <v/>
      </c>
      <c r="IJ30" s="275">
        <f>VLOOKUP(C30,MOVI!C:DT,82,0)</f>
        <v>0</v>
      </c>
      <c r="IK30" s="275">
        <f>VLOOKUP(C30,FPT!B:II,82,0)</f>
        <v>0</v>
      </c>
      <c r="IL30" t="str">
        <f t="shared" si="83"/>
        <v/>
      </c>
      <c r="IM30" s="275">
        <f>ROUND(VLOOKUP(C30,MOVI!C:DT,83,0),0)</f>
        <v>11050000</v>
      </c>
      <c r="IN30" s="275">
        <f>ROUND(VLOOKUP(C30,FPT!B:IL,83,0),0)</f>
        <v>11050000</v>
      </c>
      <c r="IO30" t="str">
        <f t="shared" si="84"/>
        <v/>
      </c>
      <c r="IP30" s="275">
        <f>VLOOKUP(C30,MOVI!C:DT,84,0)</f>
        <v>0</v>
      </c>
      <c r="IQ30" s="275">
        <f>VLOOKUP(C30,FPT!B:IO,84,0)</f>
        <v>0</v>
      </c>
      <c r="IR30" t="str">
        <f t="shared" si="85"/>
        <v/>
      </c>
      <c r="IS30" s="275">
        <f>ROUND(VLOOKUP(C30,MOVI!C:DT,85,0),0)</f>
        <v>0</v>
      </c>
      <c r="IT30" s="275">
        <f>ROUND(VLOOKUP(C30,FPT!B:IR,85,0),0)</f>
        <v>0</v>
      </c>
      <c r="IU30" t="str">
        <f t="shared" si="86"/>
        <v/>
      </c>
      <c r="IV30" s="275">
        <f>VLOOKUP(C30,MOVI!C:DT,86,0)</f>
        <v>0</v>
      </c>
      <c r="IW30" s="275">
        <f>VLOOKUP(C30,FPT!B:IU,86,0)</f>
        <v>0</v>
      </c>
      <c r="IX30" t="str">
        <f t="shared" si="87"/>
        <v/>
      </c>
      <c r="IY30" s="275">
        <f>ROUND(VLOOKUP(C30,MOVI!C:DT,87,0),0)</f>
        <v>0</v>
      </c>
      <c r="IZ30" s="275">
        <f>ROUND(VLOOKUP(C30,FPT!B:IX,87,0),0)</f>
        <v>0</v>
      </c>
      <c r="JA30" t="str">
        <f t="shared" si="88"/>
        <v/>
      </c>
      <c r="JB30" s="275">
        <f>VLOOKUP(C30,MOVI!C:DT,88,0)</f>
        <v>0</v>
      </c>
      <c r="JC30" s="275">
        <f>VLOOKUP(C30,FPT!B:JA,88,0)</f>
        <v>0</v>
      </c>
      <c r="JD30" t="str">
        <f t="shared" si="89"/>
        <v/>
      </c>
      <c r="JE30" s="275">
        <f>VLOOKUP(C30,MOVI!C:DT,89,0)</f>
        <v>0</v>
      </c>
      <c r="JF30" s="275">
        <f>VLOOKUP(C30,FPT!B:JD,89,0)</f>
        <v>0</v>
      </c>
      <c r="JG30" t="str">
        <f t="shared" si="90"/>
        <v/>
      </c>
      <c r="JH30" s="275">
        <f>VLOOKUP(C30,MOVI!C:DT,90,0)</f>
        <v>0</v>
      </c>
      <c r="JI30" s="275">
        <f>VLOOKUP(C30,FPT!B:JG,90,0)</f>
        <v>0</v>
      </c>
      <c r="JJ30" t="str">
        <f t="shared" si="91"/>
        <v/>
      </c>
      <c r="JK30" s="275">
        <f>VLOOKUP(C30,MOVI!C:DT,91,0)</f>
        <v>0</v>
      </c>
      <c r="JL30" s="275">
        <f>VLOOKUP(C30,FPT!B:JJ,91,0)</f>
        <v>0</v>
      </c>
      <c r="JM30" t="str">
        <f t="shared" si="92"/>
        <v/>
      </c>
      <c r="JN30" s="275">
        <f>VLOOKUP(C30,MOVI!C:DT,92,0)</f>
        <v>0</v>
      </c>
      <c r="JO30" s="275">
        <f>VLOOKUP(C30,FPT!B:JM,92,0)</f>
        <v>0</v>
      </c>
      <c r="JP30" t="str">
        <f t="shared" si="93"/>
        <v/>
      </c>
      <c r="JQ30" s="275">
        <f>VLOOKUP(C30,MOVI!C:DT,93,0)</f>
        <v>0</v>
      </c>
      <c r="JR30" s="275">
        <f>VLOOKUP(C30,FPT!B:JP,93,0)</f>
        <v>0</v>
      </c>
      <c r="JS30" t="str">
        <f t="shared" si="94"/>
        <v/>
      </c>
      <c r="JT30" s="275">
        <f>VLOOKUP(C30,MOVI!C:DT,94,0)</f>
        <v>0</v>
      </c>
      <c r="JU30" s="275">
        <f>VLOOKUP(C30,FPT!B:JS,94,0)</f>
        <v>0</v>
      </c>
      <c r="JV30" t="str">
        <f t="shared" si="95"/>
        <v/>
      </c>
      <c r="JW30" s="275">
        <f>VLOOKUP(C30,MOVI!C:DT,95,0)</f>
        <v>2088461</v>
      </c>
      <c r="JX30" s="275">
        <f>VLOOKUP(C30,FPT!B:JV,95,0)</f>
        <v>2088461</v>
      </c>
      <c r="JY30" t="str">
        <f t="shared" si="96"/>
        <v/>
      </c>
      <c r="JZ30" s="275">
        <f>VLOOKUP(C30,MOVI!C:DT,96,0)</f>
        <v>0</v>
      </c>
      <c r="KA30" s="275">
        <f>VLOOKUP(C30,FPT!B:JY,96,0)</f>
        <v>0</v>
      </c>
      <c r="KB30" t="str">
        <f t="shared" si="97"/>
        <v/>
      </c>
      <c r="KC30" s="275">
        <f>VLOOKUP(C30,MOVI!C:DT,97,0)</f>
        <v>2088461</v>
      </c>
      <c r="KD30" s="275">
        <f>VLOOKUP(C30,FPT!B:KB,97,0)</f>
        <v>2088461</v>
      </c>
      <c r="KE30" t="str">
        <f t="shared" si="98"/>
        <v/>
      </c>
      <c r="KF30" s="275">
        <f>VLOOKUP(C30,MOVI!C:DT,98,0)</f>
        <v>0</v>
      </c>
      <c r="KG30" s="275">
        <f>VLOOKUP(C30,FPT!B:KE,98,0)</f>
        <v>0</v>
      </c>
      <c r="KH30" t="str">
        <f t="shared" si="99"/>
        <v/>
      </c>
      <c r="KI30" s="275">
        <f>VLOOKUP(C30,MOVI!C:DT,99,0)</f>
        <v>0</v>
      </c>
      <c r="KJ30" s="275">
        <f>VLOOKUP(C30,FPT!B:KH,99,0)</f>
        <v>0</v>
      </c>
      <c r="KK30" t="str">
        <f t="shared" si="100"/>
        <v/>
      </c>
      <c r="KL30" s="275">
        <f>VLOOKUP(C30,MOVI!C:DT,100,0)</f>
        <v>0</v>
      </c>
      <c r="KM30" s="275">
        <f>VLOOKUP(C30,FPT!B:KK,100,0)</f>
        <v>0</v>
      </c>
      <c r="KN30" t="str">
        <f t="shared" si="101"/>
        <v/>
      </c>
      <c r="KO30" s="275">
        <f>VLOOKUP(C30,MOVI!C:DT,101,0)</f>
        <v>0</v>
      </c>
      <c r="KP30" s="275">
        <f>VLOOKUP(C30,FPT!B:KN,101,0)</f>
        <v>0</v>
      </c>
      <c r="KQ30" t="str">
        <f t="shared" si="102"/>
        <v/>
      </c>
      <c r="KR30" s="275">
        <f>VLOOKUP(C30,MOVI!C:DT,102,0)</f>
        <v>0</v>
      </c>
      <c r="KS30" s="275">
        <f>VLOOKUP(C30,FPT!B:KQ,102,0)</f>
        <v>0</v>
      </c>
      <c r="KT30" t="str">
        <f t="shared" si="103"/>
        <v/>
      </c>
      <c r="KU30" s="275">
        <f>VLOOKUP(C30,MOVI!C:DT,103,0)</f>
        <v>0</v>
      </c>
      <c r="KV30" s="275">
        <f>VLOOKUP(C30,FPT!B:KT,103,0)</f>
        <v>0</v>
      </c>
      <c r="KW30" t="str">
        <f t="shared" si="104"/>
        <v/>
      </c>
      <c r="KX30" s="275">
        <f>VLOOKUP(C30,MOVI!C:DT,104,0)</f>
        <v>0</v>
      </c>
      <c r="KY30" s="275">
        <f>VLOOKUP(C30,FPT!B:KW,104,0)</f>
        <v>0</v>
      </c>
      <c r="KZ30" t="str">
        <f t="shared" si="105"/>
        <v/>
      </c>
      <c r="LA30" s="275">
        <f>VLOOKUP(C30,MOVI!C:DT,105,0)</f>
        <v>0</v>
      </c>
      <c r="LB30" s="275">
        <f>VLOOKUP(C30,FPT!B:KZ,105,0)</f>
        <v>0</v>
      </c>
      <c r="LC30" t="str">
        <f t="shared" si="106"/>
        <v/>
      </c>
      <c r="LD30" s="275">
        <f>VLOOKUP(C30,MOVI!C:DT,106,0)</f>
        <v>2088461</v>
      </c>
      <c r="LE30" s="275">
        <f>VLOOKUP(C30,FPT!B:LC,106,0)</f>
        <v>2088461</v>
      </c>
      <c r="LF30" t="str">
        <f t="shared" si="107"/>
        <v/>
      </c>
      <c r="LG30" s="273">
        <f>VLOOKUP(C30,MOVI!C:DT,107,0)</f>
        <v>0</v>
      </c>
      <c r="LH30" s="273">
        <f>VLOOKUP(C30,FPT!B:LF,107,0)</f>
        <v>0</v>
      </c>
      <c r="LI30" t="str">
        <f t="shared" si="108"/>
        <v/>
      </c>
      <c r="LJ30" t="str">
        <f>VLOOKUP(C30,MOVI!C:DV,108,0)</f>
        <v>MoviSouthSupply Chain Management</v>
      </c>
      <c r="LK30" s="252" t="str">
        <f>VLOOKUP(C30,FPT!B:LI,108,0)</f>
        <v>MoviSouthSupply Chain Management</v>
      </c>
      <c r="LL30" t="str">
        <f t="shared" si="109"/>
        <v/>
      </c>
      <c r="LM30" s="275">
        <f>ROUND(VLOOKUP(C30,MOVI!C:DV,109,0),0)</f>
        <v>416667</v>
      </c>
      <c r="LN30" s="275">
        <f>ROUND(VLOOKUP(C30,FPT!B:LL,109,0),0)</f>
        <v>416667</v>
      </c>
      <c r="LO30" t="str">
        <f t="shared" si="110"/>
        <v/>
      </c>
      <c r="LP30" t="str">
        <f>VLOOKUP(C30,MOVI!C:DV,110,0)</f>
        <v>DNI</v>
      </c>
      <c r="LQ30" s="247" t="str">
        <f>VLOOKUP(C30,FPT!B:LO,110,0)</f>
        <v>DNI</v>
      </c>
      <c r="LR30" t="str">
        <f t="shared" si="111"/>
        <v/>
      </c>
      <c r="LS30">
        <f>MOVI!DI25</f>
        <v>1</v>
      </c>
      <c r="LV30">
        <f>MOVI!DJ25</f>
        <v>0</v>
      </c>
      <c r="LW30">
        <f>MOVI!DK25</f>
        <v>0</v>
      </c>
      <c r="LX30">
        <f>MOVI!DL25</f>
        <v>0</v>
      </c>
      <c r="LY30">
        <f>MOVI!DM25</f>
        <v>0</v>
      </c>
      <c r="LZ30">
        <f>MOVI!DN25</f>
        <v>0</v>
      </c>
      <c r="MA30">
        <f>MOVI!DO25</f>
        <v>0</v>
      </c>
      <c r="MB30" t="str">
        <f>MOVI!DP25</f>
        <v/>
      </c>
      <c r="MC30">
        <f>MOVI!DQ25</f>
        <v>0</v>
      </c>
      <c r="MD30">
        <f>MOVI!DR25</f>
        <v>0</v>
      </c>
      <c r="ME30" t="str">
        <f>VLOOKUP(C30,MOVI!C:DV,121,0)</f>
        <v>Group 4</v>
      </c>
      <c r="MF30" s="252" t="str">
        <f>VLOOKUP(C30,FPT!B:MD,111,0)</f>
        <v>Group 4</v>
      </c>
      <c r="MG30" t="str">
        <f t="shared" si="116"/>
        <v/>
      </c>
      <c r="MH30" t="str">
        <f>VLOOKUP(C30,MOVI!C:DT,122,0)</f>
        <v>MoviSouthGroup 4</v>
      </c>
      <c r="MI30" s="252" t="str">
        <f>VLOOKUP(C30,FPT!B:DS,112,0)</f>
        <v>MoviSouthGroup 4</v>
      </c>
      <c r="MJ30" t="str">
        <f t="shared" si="113"/>
        <v/>
      </c>
    </row>
    <row r="31" spans="1:348" x14ac:dyDescent="0.25">
      <c r="A31">
        <v>23</v>
      </c>
      <c r="B31" s="48">
        <v>2745</v>
      </c>
      <c r="C31" s="271" t="s">
        <v>937</v>
      </c>
      <c r="D31" t="str">
        <f>VLOOKUP(C31,MOVI!C:D,2,0)</f>
        <v>Lê Đăng Hiệu</v>
      </c>
      <c r="E31" t="str">
        <f>VLOOKUP(C31,FPT!B:C,2,0)</f>
        <v>Lê Đăng Hiệu</v>
      </c>
      <c r="F31" t="str">
        <f t="shared" si="4"/>
        <v/>
      </c>
      <c r="G31" t="str">
        <f>VLOOKUP(C31,MOVI!C:E,3,0)</f>
        <v>Supply Chain Management</v>
      </c>
      <c r="H31" t="str">
        <f>VLOOKUP(C31,FPT!B:F,3,0)</f>
        <v>Supply Chain Management</v>
      </c>
      <c r="I31" t="str">
        <f t="shared" si="5"/>
        <v/>
      </c>
      <c r="J31" t="str">
        <f>VLOOKUP(C31,MOVI!C:H,4,0)</f>
        <v>Logistics</v>
      </c>
      <c r="K31" t="str">
        <f>VLOOKUP(C31,FPT!B:I,4,0)</f>
        <v>Logistics</v>
      </c>
      <c r="L31" t="str">
        <f t="shared" si="6"/>
        <v/>
      </c>
      <c r="M31" t="str">
        <f>VLOOKUP(C31,MOVI!C:DT,5,0)</f>
        <v>Associate</v>
      </c>
      <c r="N31" t="str">
        <f>VLOOKUP(C31,FPT!B:L,5,0)</f>
        <v>Associate</v>
      </c>
      <c r="O31" t="str">
        <f t="shared" si="7"/>
        <v/>
      </c>
      <c r="P31" t="str">
        <f>VLOOKUP(C31,MOVI!C:DT,6,0)</f>
        <v>Logistics Officer</v>
      </c>
      <c r="Q31" t="str">
        <f>VLOOKUP(C31,FPT!B:O,6,0)</f>
        <v>Logistics Officer</v>
      </c>
      <c r="R31" t="str">
        <f t="shared" si="8"/>
        <v/>
      </c>
      <c r="S31" t="str">
        <f>VLOOKUP(C31,MOVI!C:DT,7,0)</f>
        <v>South</v>
      </c>
      <c r="T31" t="str">
        <f>VLOOKUP(C31,FPT!B:R,7,0)</f>
        <v>South</v>
      </c>
      <c r="U31" t="str">
        <f t="shared" si="9"/>
        <v/>
      </c>
      <c r="V31" t="str">
        <f>VLOOKUP(C31,MOVI!C:DT,8,0)</f>
        <v>Movi</v>
      </c>
      <c r="W31" t="str">
        <f>VLOOKUP(C31,FPT!B:U,8,0)</f>
        <v>Movi</v>
      </c>
      <c r="X31" t="str">
        <f t="shared" si="10"/>
        <v/>
      </c>
      <c r="Y31" t="str">
        <f>VLOOKUP(C31,MOVI!C:DT,9,0)</f>
        <v>Full-time</v>
      </c>
      <c r="Z31" t="str">
        <f>VLOOKUP(C31,FPT!B:X,9,0)</f>
        <v>Full-time</v>
      </c>
      <c r="AA31" t="str">
        <f t="shared" si="11"/>
        <v/>
      </c>
      <c r="AB31" t="str">
        <f>VLOOKUP(C31,MOVI!C:DT,10,0)</f>
        <v>Permanent</v>
      </c>
      <c r="AC31" t="str">
        <f>VLOOKUP(C31,FPT!B:AA,10,0)</f>
        <v>Permanent</v>
      </c>
      <c r="AD31" t="str">
        <f t="shared" si="12"/>
        <v/>
      </c>
      <c r="AE31" s="247">
        <f>VLOOKUP(C31,MOVI!C:DT,11,0)</f>
        <v>42338</v>
      </c>
      <c r="AF31" s="247">
        <f>VLOOKUP(C31,FPT!B:AD,11,0)</f>
        <v>42338</v>
      </c>
      <c r="AG31" t="str">
        <f t="shared" si="13"/>
        <v/>
      </c>
      <c r="AH31" s="260" t="str">
        <f>VLOOKUP(C31,MOVI!C:DT,12,0)</f>
        <v/>
      </c>
      <c r="AI31" s="260"/>
      <c r="AJ31" t="str">
        <f t="shared" si="115"/>
        <v/>
      </c>
      <c r="AK31">
        <f>VLOOKUP(C31,MOVI!C:DT,13,0)</f>
        <v>0</v>
      </c>
      <c r="AL31" s="247">
        <f>VLOOKUP(C31,FPT!B:AJ,13,0)</f>
        <v>0</v>
      </c>
      <c r="AM31" t="str">
        <f t="shared" si="114"/>
        <v/>
      </c>
      <c r="AN31" s="247">
        <f>VLOOKUP(C31,MOVI!C:DT,14,0)</f>
        <v>0</v>
      </c>
      <c r="AO31" s="247">
        <f>VLOOKUP(C31,FPT!B:AM,14,0)</f>
        <v>0</v>
      </c>
      <c r="AP31" t="str">
        <f t="shared" si="15"/>
        <v/>
      </c>
      <c r="AQ31" t="str">
        <f>VLOOKUP(C31,MOVI!C:DT,15,0)</f>
        <v>LC</v>
      </c>
      <c r="AR31" s="247" t="str">
        <f>VLOOKUP(C31,FPT!B:AP,15,0)</f>
        <v>LC</v>
      </c>
      <c r="AS31" t="str">
        <f t="shared" si="16"/>
        <v/>
      </c>
      <c r="AT31" s="282" t="str">
        <f>VLOOKUP(C31,MOVI!C:DT,16,0)</f>
        <v>LTTP</v>
      </c>
      <c r="AU31" s="247" t="str">
        <f>VLOOKUP(C31,FPT!B:AS,16,0)</f>
        <v>LTTP</v>
      </c>
      <c r="AV31" t="str">
        <f t="shared" si="17"/>
        <v/>
      </c>
      <c r="AW31" t="str">
        <f>VLOOKUP(C31,MOVI!C:DT,17,0)</f>
        <v>L</v>
      </c>
      <c r="AX31" s="247" t="str">
        <f>VLOOKUP(C31,FPT!B:AV,17,0)</f>
        <v>L</v>
      </c>
      <c r="AY31" t="str">
        <f t="shared" si="18"/>
        <v/>
      </c>
      <c r="AZ31">
        <f>VLOOKUP(C31,MOVI!C:DT,18,0)</f>
        <v>0</v>
      </c>
      <c r="BA31" s="247">
        <f>VLOOKUP(C31,FPT!B:AY,18,0)</f>
        <v>0</v>
      </c>
      <c r="BB31" t="str">
        <f t="shared" si="19"/>
        <v/>
      </c>
      <c r="BC31" s="275">
        <f>VLOOKUP(C31,MOVI!C:DT,19,0)</f>
        <v>5000000</v>
      </c>
      <c r="BD31" s="275">
        <f>VLOOKUP(C31,FPT!B:BB,19,0)</f>
        <v>5000000</v>
      </c>
      <c r="BE31" t="str">
        <f t="shared" si="20"/>
        <v/>
      </c>
      <c r="BF31">
        <f>VLOOKUP(C31,MOVI!C:DT,20,0)</f>
        <v>0</v>
      </c>
      <c r="BG31" s="252">
        <f>VLOOKUP(C31,FPT!B:BE,20,0)</f>
        <v>0</v>
      </c>
      <c r="BH31" t="str">
        <f t="shared" si="21"/>
        <v/>
      </c>
      <c r="BI31" s="275">
        <f>VLOOKUP(C31,MOVI!C:DT,21,0)</f>
        <v>5000000</v>
      </c>
      <c r="BJ31" s="275">
        <f>VLOOKUP(C31,FPT!B:BH,21,0)</f>
        <v>5000000</v>
      </c>
      <c r="BK31" t="str">
        <f t="shared" si="22"/>
        <v/>
      </c>
      <c r="BL31" s="275">
        <f>VLOOKUP(C31,MOVI!C:DT,22,0)</f>
        <v>0</v>
      </c>
      <c r="BM31" s="275">
        <f>VLOOKUP(C31,FPT!B:BK,22,0)</f>
        <v>0</v>
      </c>
      <c r="BN31" t="str">
        <f t="shared" si="23"/>
        <v/>
      </c>
      <c r="BO31" s="275">
        <f>VLOOKUP(C31,MOVI!C:DT,23,0)</f>
        <v>0</v>
      </c>
      <c r="BP31" s="275">
        <f>VLOOKUP(C31,FPT!B:BN,23,0)</f>
        <v>0</v>
      </c>
      <c r="BQ31" t="str">
        <f t="shared" si="24"/>
        <v/>
      </c>
      <c r="BR31" s="275">
        <f>VLOOKUP(C31,MOVI!C:DT,24,0)</f>
        <v>0</v>
      </c>
      <c r="BS31" s="275">
        <f>VLOOKUP(C31,FPT!B:BQ,24,0)</f>
        <v>0</v>
      </c>
      <c r="BT31" t="str">
        <f t="shared" si="25"/>
        <v/>
      </c>
      <c r="BU31" s="275">
        <f>VLOOKUP(C31,MOVI!C:DT,25,0)</f>
        <v>200000</v>
      </c>
      <c r="BV31" s="275">
        <f>VLOOKUP(C31,FPT!B:BT,25,0)</f>
        <v>200000</v>
      </c>
      <c r="BW31" t="str">
        <f t="shared" si="26"/>
        <v/>
      </c>
      <c r="BX31" s="275">
        <f>VLOOKUP(C31,MOVI!C:DT,26,0)</f>
        <v>0</v>
      </c>
      <c r="BY31" s="275">
        <f>VLOOKUP(C31,FPT!B:BW,26,0)</f>
        <v>0</v>
      </c>
      <c r="BZ31" t="str">
        <f t="shared" si="27"/>
        <v/>
      </c>
      <c r="CA31" s="275">
        <f>VLOOKUP(C31,MOVI!C:DT,27,0)</f>
        <v>0</v>
      </c>
      <c r="CB31" s="275">
        <f>VLOOKUP(C31,FPT!B:BZ,27,0)</f>
        <v>0</v>
      </c>
      <c r="CC31" t="str">
        <f t="shared" si="28"/>
        <v/>
      </c>
      <c r="CD31" s="275">
        <f>VLOOKUP(C31,MOVI!C:DT,28,0)</f>
        <v>200000</v>
      </c>
      <c r="CE31" s="275">
        <f>VLOOKUP(C31,FPT!B:CC,28,0)</f>
        <v>200000</v>
      </c>
      <c r="CF31" t="str">
        <f t="shared" si="29"/>
        <v/>
      </c>
      <c r="CG31" t="str">
        <f>VLOOKUP(C31,MOVI!C:DT,29,0)</f>
        <v>CN</v>
      </c>
      <c r="CH31" s="252" t="str">
        <f>VLOOKUP(C31,FPT!B:CF,29,0)</f>
        <v>CN</v>
      </c>
      <c r="CI31" t="str">
        <f t="shared" si="30"/>
        <v/>
      </c>
      <c r="CJ31">
        <f>VLOOKUP(C31,MOVI!C:DT,30,0)</f>
        <v>26</v>
      </c>
      <c r="CK31" s="252">
        <f>VLOOKUP(C31,FPT!B:CI,30,0)</f>
        <v>26</v>
      </c>
      <c r="CL31" t="str">
        <f t="shared" si="31"/>
        <v/>
      </c>
      <c r="CM31">
        <f>VLOOKUP(C31,MOVI!C:DT,31,0)</f>
        <v>26</v>
      </c>
      <c r="CN31" s="252">
        <f>VLOOKUP(C31,FPT!B:CL,31,0)</f>
        <v>26</v>
      </c>
      <c r="CO31" t="str">
        <f t="shared" si="32"/>
        <v/>
      </c>
      <c r="CP31" s="275">
        <f>VLOOKUP(C31,MOVI!C:DT,32,0)</f>
        <v>0</v>
      </c>
      <c r="CQ31" s="275">
        <f>VLOOKUP(C31,FPT!B:CO,32,0)</f>
        <v>0</v>
      </c>
      <c r="CR31" t="str">
        <f t="shared" si="33"/>
        <v/>
      </c>
      <c r="CS31" s="275">
        <f>VLOOKUP(C31,MOVI!C:DT,33,0)</f>
        <v>0</v>
      </c>
      <c r="CT31" s="275">
        <f>VLOOKUP(C31,FPT!B:CR,33,0)</f>
        <v>0</v>
      </c>
      <c r="CU31" t="str">
        <f t="shared" si="34"/>
        <v/>
      </c>
      <c r="CV31" s="275">
        <f>VLOOKUP(C31,MOVI!C:DT,34,0)</f>
        <v>0</v>
      </c>
      <c r="CW31" s="275">
        <f>VLOOKUP(C31,FPT!B:CU,34,0)</f>
        <v>0</v>
      </c>
      <c r="CX31" t="str">
        <f t="shared" si="35"/>
        <v/>
      </c>
      <c r="CY31" s="275">
        <f>VLOOKUP(C31,MOVI!C:DT,35,0)</f>
        <v>26</v>
      </c>
      <c r="CZ31" s="275">
        <f>VLOOKUP(C31,FPT!B:CX,35,0)</f>
        <v>26</v>
      </c>
      <c r="DA31" t="str">
        <f t="shared" si="36"/>
        <v/>
      </c>
      <c r="DB31" s="275">
        <f>VLOOKUP(C31,MOVI!C:DT,36,0)</f>
        <v>0</v>
      </c>
      <c r="DC31" s="275">
        <f>VLOOKUP(C31,FPT!B:DA,36,0)</f>
        <v>0</v>
      </c>
      <c r="DD31" t="str">
        <f t="shared" si="37"/>
        <v/>
      </c>
      <c r="DE31" s="275">
        <f>VLOOKUP(C31,MOVI!C:DT,37,0)</f>
        <v>0</v>
      </c>
      <c r="DF31" s="275">
        <f>VLOOKUP(C31,FPT!B:DD,37,0)</f>
        <v>0</v>
      </c>
      <c r="DG31" t="str">
        <f t="shared" si="38"/>
        <v/>
      </c>
      <c r="DH31" s="275">
        <f>VLOOKUP(C31,MOVI!C:DT,38,0)</f>
        <v>0</v>
      </c>
      <c r="DI31" s="275">
        <f>VLOOKUP(C31,FPT!B:DG,38,0)</f>
        <v>0</v>
      </c>
      <c r="DJ31" t="str">
        <f t="shared" si="39"/>
        <v/>
      </c>
      <c r="DK31" s="275">
        <f>VLOOKUP(C31,MOVI!C:DT,39,0)</f>
        <v>0</v>
      </c>
      <c r="DL31" s="275">
        <f>VLOOKUP(C31,FPT!B:DJ,39,0)</f>
        <v>0</v>
      </c>
      <c r="DM31" t="str">
        <f t="shared" si="40"/>
        <v/>
      </c>
      <c r="DN31" s="275">
        <f>VLOOKUP(C31,MOVI!C:DT,40,0)</f>
        <v>0</v>
      </c>
      <c r="DO31" s="275">
        <f>VLOOKUP(C31,FPT!B:DM,40,0)</f>
        <v>0</v>
      </c>
      <c r="DP31" t="str">
        <f t="shared" si="41"/>
        <v/>
      </c>
      <c r="DQ31" s="275">
        <f>VLOOKUP(C31,MOVI!C:DT,41,0)</f>
        <v>0</v>
      </c>
      <c r="DR31" s="275">
        <f>VLOOKUP(C31,FPT!B:DP,41,0)</f>
        <v>0</v>
      </c>
      <c r="DS31" t="str">
        <f t="shared" si="42"/>
        <v/>
      </c>
      <c r="DT31" s="275">
        <f>VLOOKUP(C31,MOVI!C:DT,42,0)</f>
        <v>5000000</v>
      </c>
      <c r="DU31" s="275">
        <f>ROUND(VLOOKUP(C31,FPT!B:DS,42,0),0)</f>
        <v>5000000</v>
      </c>
      <c r="DV31" t="str">
        <f t="shared" si="43"/>
        <v/>
      </c>
      <c r="DW31" s="275">
        <f>VLOOKUP(C31,MOVI!C:DT,43,0)</f>
        <v>0</v>
      </c>
      <c r="DX31" s="275">
        <f>VLOOKUP(C31,FPT!B:DV,43,0)</f>
        <v>0</v>
      </c>
      <c r="DY31" t="str">
        <f t="shared" si="44"/>
        <v/>
      </c>
      <c r="DZ31" s="275">
        <f>VLOOKUP(C31,MOVI!C:DT,44,0)</f>
        <v>0</v>
      </c>
      <c r="EA31" s="275">
        <f>VLOOKUP(C31,FPT!B:DY,44,0)</f>
        <v>0</v>
      </c>
      <c r="EB31" t="str">
        <f t="shared" si="45"/>
        <v/>
      </c>
      <c r="EC31" s="275">
        <f>VLOOKUP(C31,MOVI!C:DT,45,0)</f>
        <v>5000000</v>
      </c>
      <c r="ED31" s="275">
        <f>ROUND(VLOOKUP(C31,FPT!B:EB,45,0),0)</f>
        <v>5000000</v>
      </c>
      <c r="EE31" t="str">
        <f t="shared" si="46"/>
        <v/>
      </c>
      <c r="EF31" s="275">
        <f>VLOOKUP(C31,MOVI!C:DT,46,0)</f>
        <v>0</v>
      </c>
      <c r="EG31" s="275">
        <f>VLOOKUP(C31,FPT!B:EE,46,0)</f>
        <v>0</v>
      </c>
      <c r="EH31" t="str">
        <f t="shared" si="47"/>
        <v/>
      </c>
      <c r="EI31" s="275">
        <f>VLOOKUP(C31,MOVI!C:DT,47,0)</f>
        <v>0</v>
      </c>
      <c r="EJ31" s="275">
        <f>VLOOKUP(C31,FPT!B:EH,47,0)</f>
        <v>0</v>
      </c>
      <c r="EK31" t="str">
        <f t="shared" si="48"/>
        <v/>
      </c>
      <c r="EL31" s="275">
        <f>VLOOKUP(C31,MOVI!C:DT,48,0)</f>
        <v>0</v>
      </c>
      <c r="EM31" s="275">
        <f>VLOOKUP(C31,FPT!B:EK,48,0)</f>
        <v>0</v>
      </c>
      <c r="EN31" t="str">
        <f t="shared" si="49"/>
        <v/>
      </c>
      <c r="EO31" s="275">
        <f>VLOOKUP(C31,MOVI!C:DT,49,0)</f>
        <v>200000</v>
      </c>
      <c r="EP31" s="275">
        <f>VLOOKUP(C31,FPT!B:EN,49,0)</f>
        <v>200000</v>
      </c>
      <c r="EQ31" t="str">
        <f t="shared" si="50"/>
        <v/>
      </c>
      <c r="ER31" s="275">
        <f>VLOOKUP(C31,MOVI!C:DT,50,0)</f>
        <v>0</v>
      </c>
      <c r="ES31" s="275">
        <f>VLOOKUP(C31,FPT!B:EQ,50,0)</f>
        <v>0</v>
      </c>
      <c r="ET31" t="str">
        <f t="shared" si="51"/>
        <v/>
      </c>
      <c r="EU31" s="275">
        <f>VLOOKUP(C31,MOVI!C:DT,51,0)</f>
        <v>0</v>
      </c>
      <c r="EV31" s="275">
        <f>VLOOKUP(C31,FPT!B:ET,51,0)</f>
        <v>0</v>
      </c>
      <c r="EW31" t="str">
        <f t="shared" si="52"/>
        <v/>
      </c>
      <c r="EX31" s="275">
        <f>VLOOKUP(C31,MOVI!C:DT,52,0)</f>
        <v>0</v>
      </c>
      <c r="EY31" s="275">
        <f>VLOOKUP(C31,FPT!B:EW,52,0)</f>
        <v>0</v>
      </c>
      <c r="EZ31" t="str">
        <f t="shared" si="53"/>
        <v/>
      </c>
      <c r="FA31" s="275">
        <f>VLOOKUP(C31,MOVI!C:DT,53,0)</f>
        <v>0</v>
      </c>
      <c r="FB31" s="275">
        <f>VLOOKUP(C31,FPT!B:EZ,53,0)</f>
        <v>0</v>
      </c>
      <c r="FC31" t="str">
        <f t="shared" si="54"/>
        <v/>
      </c>
      <c r="FD31" s="275">
        <f>VLOOKUP(C31,MOVI!C:DT,54,0)</f>
        <v>0</v>
      </c>
      <c r="FE31" s="275">
        <f>VLOOKUP(C31,FPT!B:FC,54,0)</f>
        <v>0</v>
      </c>
      <c r="FF31" t="str">
        <f t="shared" si="55"/>
        <v/>
      </c>
      <c r="FG31" s="275">
        <f>VLOOKUP(C31,MOVI!C:DT,55,0)</f>
        <v>0</v>
      </c>
      <c r="FH31" s="275">
        <f>VLOOKUP(C31,FPT!B:FF,55,0)</f>
        <v>0</v>
      </c>
      <c r="FI31" t="str">
        <f t="shared" si="56"/>
        <v/>
      </c>
      <c r="FJ31" s="275">
        <f>VLOOKUP(C31,MOVI!C:DT,56,0)</f>
        <v>200000</v>
      </c>
      <c r="FK31" s="275">
        <f>VLOOKUP(C31,FPT!B:FI,56,0)</f>
        <v>200000</v>
      </c>
      <c r="FL31" t="str">
        <f t="shared" si="57"/>
        <v/>
      </c>
      <c r="FM31" s="275">
        <f>VLOOKUP(C31,MOVI!C:DT,57,0)</f>
        <v>0</v>
      </c>
      <c r="FN31" s="275">
        <f>VLOOKUP(C31,FPT!B:FL,57,0)</f>
        <v>0</v>
      </c>
      <c r="FO31" t="str">
        <f t="shared" si="58"/>
        <v/>
      </c>
      <c r="FP31" s="275">
        <f>VLOOKUP(C31,MOVI!C:DT,58,0)</f>
        <v>0</v>
      </c>
      <c r="FQ31" s="275">
        <f>VLOOKUP(C31,FPT!B:FO,58,0)</f>
        <v>0</v>
      </c>
      <c r="FR31" t="str">
        <f t="shared" si="59"/>
        <v/>
      </c>
      <c r="FS31" s="275">
        <f>VLOOKUP(C31,MOVI!C:DT,59,0)</f>
        <v>0</v>
      </c>
      <c r="FT31" s="275">
        <f>VLOOKUP(C31,FPT!B:FR,59,0)</f>
        <v>0</v>
      </c>
      <c r="FU31" t="str">
        <f t="shared" si="60"/>
        <v/>
      </c>
      <c r="FV31" s="275">
        <f>VLOOKUP(C31,MOVI!C:DT,60,0)</f>
        <v>0</v>
      </c>
      <c r="FW31" s="275">
        <f>VLOOKUP(C31,FPT!B:FU,60,0)</f>
        <v>0</v>
      </c>
      <c r="FX31" t="str">
        <f t="shared" si="61"/>
        <v/>
      </c>
      <c r="FY31" s="275">
        <f>VLOOKUP(C31,MOVI!C:DT,61,0)</f>
        <v>0</v>
      </c>
      <c r="FZ31" s="275">
        <f>VLOOKUP(C31,FPT!B:FX,61,0)</f>
        <v>0</v>
      </c>
      <c r="GA31" t="str">
        <f t="shared" si="62"/>
        <v/>
      </c>
      <c r="GB31" s="275">
        <f>VLOOKUP(C31,MOVI!C:DT,62,0)</f>
        <v>0</v>
      </c>
      <c r="GC31" s="275">
        <f>VLOOKUP(C31,FPT!B:GA,62,0)</f>
        <v>0</v>
      </c>
      <c r="GD31" t="str">
        <f t="shared" si="63"/>
        <v/>
      </c>
      <c r="GE31" s="275">
        <f>VLOOKUP(C31,MOVI!C:DT,63,0)</f>
        <v>0</v>
      </c>
      <c r="GF31" s="275">
        <f>VLOOKUP(C31,FPT!B:GD,63,0)</f>
        <v>0</v>
      </c>
      <c r="GG31" t="str">
        <f t="shared" si="64"/>
        <v/>
      </c>
      <c r="GH31" s="275">
        <f>VLOOKUP(C31,MOVI!C:DT,64,0)</f>
        <v>0</v>
      </c>
      <c r="GI31" s="275">
        <f>VLOOKUP(C31,FPT!B:GG,64,0)</f>
        <v>0</v>
      </c>
      <c r="GJ31" t="str">
        <f t="shared" si="65"/>
        <v/>
      </c>
      <c r="GK31" s="275">
        <f>VLOOKUP(C31,MOVI!C:DT,65,0)</f>
        <v>0</v>
      </c>
      <c r="GL31" s="275">
        <f>VLOOKUP(C31,FPT!B:GJ,65,0)</f>
        <v>0</v>
      </c>
      <c r="GM31" t="str">
        <f t="shared" si="66"/>
        <v/>
      </c>
      <c r="GN31" s="275">
        <f>VLOOKUP(C31,MOVI!C:DT,66,0)</f>
        <v>0</v>
      </c>
      <c r="GO31" s="275">
        <f>VLOOKUP(C31,FPT!B:GM,66,0)</f>
        <v>0</v>
      </c>
      <c r="GP31" t="str">
        <f t="shared" si="67"/>
        <v/>
      </c>
      <c r="GQ31" s="275">
        <f>VLOOKUP(C31,MOVI!C:DT,67,0)</f>
        <v>0</v>
      </c>
      <c r="GR31" s="275">
        <f>VLOOKUP(C31,FPT!B:GP,67,0)</f>
        <v>0</v>
      </c>
      <c r="GS31" t="str">
        <f t="shared" si="68"/>
        <v/>
      </c>
      <c r="GT31" s="275">
        <f>VLOOKUP(C31,MOVI!C:DT,68,0)</f>
        <v>0</v>
      </c>
      <c r="GU31" s="275">
        <f>VLOOKUP(C31,FPT!B:GS,68,0)</f>
        <v>0</v>
      </c>
      <c r="GV31" t="str">
        <f t="shared" si="69"/>
        <v/>
      </c>
      <c r="GW31" s="275">
        <f>VLOOKUP(C31,MOVI!C:DT,69,0)</f>
        <v>0</v>
      </c>
      <c r="GX31" s="275">
        <f>VLOOKUP(C31,FPT!B:GV,69,0)</f>
        <v>0</v>
      </c>
      <c r="GY31" t="str">
        <f t="shared" si="70"/>
        <v/>
      </c>
      <c r="GZ31" s="275">
        <f>VLOOKUP(C31,MOVI!C:DT,70,0)</f>
        <v>0</v>
      </c>
      <c r="HA31" s="275">
        <f>VLOOKUP(C31,FPT!B:GY,70,0)</f>
        <v>0</v>
      </c>
      <c r="HB31" t="str">
        <f t="shared" si="71"/>
        <v/>
      </c>
      <c r="HC31" s="275">
        <f>VLOOKUP(C31,MOVI!C:DT,71,0)</f>
        <v>5200000</v>
      </c>
      <c r="HD31" s="275">
        <f>ROUND(VLOOKUP(C31,FPT!B:HB,71,0),0)</f>
        <v>5200000</v>
      </c>
      <c r="HE31" t="str">
        <f t="shared" si="72"/>
        <v/>
      </c>
      <c r="HF31" s="275">
        <f>ROUND(VLOOKUP(C31,MOVI!C:DT,72,0),0)</f>
        <v>0</v>
      </c>
      <c r="HG31" s="275">
        <f>ROUND(VLOOKUP(C31,FPT!B:HE,72,0),0)</f>
        <v>0</v>
      </c>
      <c r="HH31" t="str">
        <f t="shared" si="73"/>
        <v/>
      </c>
      <c r="HI31" s="275">
        <f>VLOOKUP(C31,MOVI!C:DT,73,0)</f>
        <v>200000</v>
      </c>
      <c r="HJ31" s="275">
        <f>VLOOKUP(C31,FPT!B:HH,73,0)</f>
        <v>200000</v>
      </c>
      <c r="HK31" t="str">
        <f t="shared" si="74"/>
        <v/>
      </c>
      <c r="HL31" s="275">
        <f>VLOOKUP(C31,MOVI!C:DT,74,0)</f>
        <v>0</v>
      </c>
      <c r="HM31" s="275">
        <f>VLOOKUP(C31,FPT!B:HK,74,0)</f>
        <v>0</v>
      </c>
      <c r="HN31" t="str">
        <f t="shared" si="75"/>
        <v/>
      </c>
      <c r="HO31" s="275">
        <f>VLOOKUP(C31,MOVI!C:DT,75,0)</f>
        <v>11000000</v>
      </c>
      <c r="HP31" s="275">
        <f>VLOOKUP(C31,FPT!B:HN,75,0)</f>
        <v>11000000</v>
      </c>
      <c r="HQ31" t="str">
        <f t="shared" si="76"/>
        <v/>
      </c>
      <c r="HR31" s="275">
        <f>VLOOKUP(C31,MOVI!C:DT,76,0)</f>
        <v>0</v>
      </c>
      <c r="HS31" s="275">
        <f>VLOOKUP(C31,FPT!B:HQ,76,0)</f>
        <v>0</v>
      </c>
      <c r="HT31" t="str">
        <f t="shared" si="77"/>
        <v/>
      </c>
      <c r="HU31" s="275">
        <f>VLOOKUP(C31,MOVI!C:DT,77,0)</f>
        <v>0</v>
      </c>
      <c r="HV31" s="275">
        <f>VLOOKUP(C31,FPT!B:HT,77,0)</f>
        <v>0</v>
      </c>
      <c r="HW31" t="str">
        <f t="shared" si="78"/>
        <v/>
      </c>
      <c r="HX31" s="274">
        <f>VLOOKUP(C31,MOVI!C:CB,78,0)</f>
        <v>400000</v>
      </c>
      <c r="HY31" s="261">
        <f>VLOOKUP(C31,FPT!$B:$CA,78,0)</f>
        <v>400000</v>
      </c>
      <c r="HZ31" t="str">
        <f t="shared" si="79"/>
        <v/>
      </c>
      <c r="IA31" s="275">
        <f>VLOOKUP(C31,MOVI!C:CD,79,0)</f>
        <v>50000</v>
      </c>
      <c r="IB31" s="275">
        <f>VLOOKUP(C31,FPT!B:HZ,79,0)</f>
        <v>50000</v>
      </c>
      <c r="IC31" t="str">
        <f t="shared" si="80"/>
        <v/>
      </c>
      <c r="ID31" s="275">
        <f>VLOOKUP(C31,MOVI!C:CD,80,0)</f>
        <v>75000</v>
      </c>
      <c r="IE31" s="275">
        <f>VLOOKUP(C31,FPT!B:IC,80,0)</f>
        <v>75000</v>
      </c>
      <c r="IF31" t="str">
        <f t="shared" si="81"/>
        <v/>
      </c>
      <c r="IG31" s="275">
        <f>VLOOKUP(C31,MOVI!C:DT,81,0)</f>
        <v>0</v>
      </c>
      <c r="IH31" s="275">
        <f>VLOOKUP(C31,FPT!B:IF,81,0)</f>
        <v>0</v>
      </c>
      <c r="II31" t="str">
        <f t="shared" si="82"/>
        <v/>
      </c>
      <c r="IJ31" s="275">
        <f>VLOOKUP(C31,MOVI!C:DT,82,0)</f>
        <v>525000</v>
      </c>
      <c r="IK31" s="275">
        <f>VLOOKUP(C31,FPT!B:II,82,0)</f>
        <v>525000</v>
      </c>
      <c r="IL31" t="str">
        <f t="shared" si="83"/>
        <v/>
      </c>
      <c r="IM31" s="275">
        <f>ROUND(VLOOKUP(C31,MOVI!C:DT,83,0),0)</f>
        <v>11725000</v>
      </c>
      <c r="IN31" s="275">
        <f>ROUND(VLOOKUP(C31,FPT!B:IL,83,0),0)</f>
        <v>11725000</v>
      </c>
      <c r="IO31" t="str">
        <f t="shared" si="84"/>
        <v/>
      </c>
      <c r="IP31" s="275">
        <f>VLOOKUP(C31,MOVI!C:DT,84,0)</f>
        <v>0</v>
      </c>
      <c r="IQ31" s="275">
        <f>VLOOKUP(C31,FPT!B:IO,84,0)</f>
        <v>0</v>
      </c>
      <c r="IR31" t="str">
        <f t="shared" si="85"/>
        <v/>
      </c>
      <c r="IS31" s="275">
        <f>ROUND(VLOOKUP(C31,MOVI!C:DT,85,0),0)</f>
        <v>0</v>
      </c>
      <c r="IT31" s="275">
        <f>ROUND(VLOOKUP(C31,FPT!B:IR,85,0),0)</f>
        <v>0</v>
      </c>
      <c r="IU31" t="str">
        <f t="shared" si="86"/>
        <v/>
      </c>
      <c r="IV31" s="275">
        <f>VLOOKUP(C31,MOVI!C:DT,86,0)</f>
        <v>0</v>
      </c>
      <c r="IW31" s="275">
        <f>VLOOKUP(C31,FPT!B:IU,86,0)</f>
        <v>0</v>
      </c>
      <c r="IX31" t="str">
        <f t="shared" si="87"/>
        <v/>
      </c>
      <c r="IY31" s="275">
        <f>ROUND(VLOOKUP(C31,MOVI!C:DT,87,0),0)</f>
        <v>0</v>
      </c>
      <c r="IZ31" s="275">
        <f>ROUND(VLOOKUP(C31,FPT!B:IX,87,0),0)</f>
        <v>0</v>
      </c>
      <c r="JA31" t="str">
        <f t="shared" si="88"/>
        <v/>
      </c>
      <c r="JB31" s="275">
        <f>VLOOKUP(C31,MOVI!C:DT,88,0)</f>
        <v>0</v>
      </c>
      <c r="JC31" s="275">
        <f>VLOOKUP(C31,FPT!B:JA,88,0)</f>
        <v>0</v>
      </c>
      <c r="JD31" t="str">
        <f t="shared" si="89"/>
        <v/>
      </c>
      <c r="JE31" s="275">
        <f>VLOOKUP(C31,MOVI!C:DT,89,0)</f>
        <v>50000</v>
      </c>
      <c r="JF31" s="275">
        <f>VLOOKUP(C31,FPT!B:JD,89,0)</f>
        <v>50000</v>
      </c>
      <c r="JG31" t="str">
        <f t="shared" si="90"/>
        <v/>
      </c>
      <c r="JH31" s="275">
        <f>VLOOKUP(C31,MOVI!C:DT,90,0)</f>
        <v>0</v>
      </c>
      <c r="JI31" s="275">
        <f>VLOOKUP(C31,FPT!B:JG,90,0)</f>
        <v>0</v>
      </c>
      <c r="JJ31" t="str">
        <f t="shared" si="91"/>
        <v/>
      </c>
      <c r="JK31" s="275">
        <f>VLOOKUP(C31,MOVI!C:DT,91,0)</f>
        <v>0</v>
      </c>
      <c r="JL31" s="275">
        <f>VLOOKUP(C31,FPT!B:JJ,91,0)</f>
        <v>0</v>
      </c>
      <c r="JM31" t="str">
        <f t="shared" si="92"/>
        <v/>
      </c>
      <c r="JN31" s="275">
        <f>VLOOKUP(C31,MOVI!C:DT,92,0)</f>
        <v>3179000</v>
      </c>
      <c r="JO31" s="275">
        <f>VLOOKUP(C31,FPT!B:JM,92,0)</f>
        <v>3179000</v>
      </c>
      <c r="JP31" t="str">
        <f t="shared" si="93"/>
        <v/>
      </c>
      <c r="JQ31" s="275">
        <f>VLOOKUP(C31,MOVI!C:DT,93,0)</f>
        <v>0</v>
      </c>
      <c r="JR31" s="275">
        <f>VLOOKUP(C31,FPT!B:JP,93,0)</f>
        <v>0</v>
      </c>
      <c r="JS31" t="str">
        <f t="shared" si="94"/>
        <v/>
      </c>
      <c r="JT31" s="275">
        <f>VLOOKUP(C31,MOVI!C:DT,94,0)</f>
        <v>3229000</v>
      </c>
      <c r="JU31" s="275">
        <f>VLOOKUP(C31,FPT!B:JS,94,0)</f>
        <v>3229000</v>
      </c>
      <c r="JV31" t="str">
        <f t="shared" si="95"/>
        <v/>
      </c>
      <c r="JW31" s="275">
        <f>VLOOKUP(C31,MOVI!C:DT,95,0)</f>
        <v>1446000</v>
      </c>
      <c r="JX31" s="275">
        <f>VLOOKUP(C31,FPT!B:JV,95,0)</f>
        <v>1446000</v>
      </c>
      <c r="JY31" t="str">
        <f t="shared" si="96"/>
        <v/>
      </c>
      <c r="JZ31" s="275">
        <f>VLOOKUP(C31,MOVI!C:DT,96,0)</f>
        <v>0</v>
      </c>
      <c r="KA31" s="275">
        <f>VLOOKUP(C31,FPT!B:JY,96,0)</f>
        <v>0</v>
      </c>
      <c r="KB31" t="str">
        <f t="shared" si="97"/>
        <v/>
      </c>
      <c r="KC31" s="275">
        <f>VLOOKUP(C31,MOVI!C:DT,97,0)</f>
        <v>1446000</v>
      </c>
      <c r="KD31" s="275">
        <f>VLOOKUP(C31,FPT!B:KB,97,0)</f>
        <v>1446000</v>
      </c>
      <c r="KE31" t="str">
        <f t="shared" si="98"/>
        <v/>
      </c>
      <c r="KF31" s="275">
        <f>VLOOKUP(C31,MOVI!C:DT,98,0)</f>
        <v>850000.00000000012</v>
      </c>
      <c r="KG31" s="275">
        <f>VLOOKUP(C31,FPT!B:KE,98,0)</f>
        <v>850000</v>
      </c>
      <c r="KH31" t="str">
        <f t="shared" si="99"/>
        <v/>
      </c>
      <c r="KI31" s="275">
        <f>VLOOKUP(C31,MOVI!C:DT,99,0)</f>
        <v>0</v>
      </c>
      <c r="KJ31" s="275">
        <f>VLOOKUP(C31,FPT!B:KH,99,0)</f>
        <v>0</v>
      </c>
      <c r="KK31" t="str">
        <f t="shared" si="100"/>
        <v/>
      </c>
      <c r="KL31" s="275">
        <f>VLOOKUP(C31,MOVI!C:DT,100,0)</f>
        <v>150000</v>
      </c>
      <c r="KM31" s="275">
        <f>VLOOKUP(C31,FPT!B:KK,100,0)</f>
        <v>150000</v>
      </c>
      <c r="KN31" t="str">
        <f t="shared" si="101"/>
        <v/>
      </c>
      <c r="KO31" s="275">
        <f>VLOOKUP(C31,MOVI!C:DT,101,0)</f>
        <v>0</v>
      </c>
      <c r="KP31" s="275">
        <f>VLOOKUP(C31,FPT!B:KN,101,0)</f>
        <v>0</v>
      </c>
      <c r="KQ31" t="str">
        <f t="shared" si="102"/>
        <v/>
      </c>
      <c r="KR31" s="275">
        <f>VLOOKUP(C31,MOVI!C:DT,102,0)</f>
        <v>0</v>
      </c>
      <c r="KS31" s="275">
        <f>VLOOKUP(C31,FPT!B:KQ,102,0)</f>
        <v>0</v>
      </c>
      <c r="KT31" t="str">
        <f t="shared" si="103"/>
        <v/>
      </c>
      <c r="KU31" s="275">
        <f>VLOOKUP(C31,MOVI!C:DT,103,0)</f>
        <v>1000000.0000000001</v>
      </c>
      <c r="KV31" s="275">
        <f>VLOOKUP(C31,FPT!B:KT,103,0)</f>
        <v>1000000</v>
      </c>
      <c r="KW31" t="str">
        <f t="shared" si="104"/>
        <v/>
      </c>
      <c r="KX31" s="275">
        <f>VLOOKUP(C31,MOVI!C:DT,104,0)</f>
        <v>1525000</v>
      </c>
      <c r="KY31" s="275">
        <f>VLOOKUP(C31,FPT!B:KW,104,0)</f>
        <v>1525000</v>
      </c>
      <c r="KZ31" t="str">
        <f t="shared" si="105"/>
        <v/>
      </c>
      <c r="LA31" s="275">
        <f>VLOOKUP(C31,MOVI!C:DT,105,0)</f>
        <v>100000</v>
      </c>
      <c r="LB31" s="275">
        <f>VLOOKUP(C31,FPT!B:KZ,105,0)</f>
        <v>100000</v>
      </c>
      <c r="LC31" t="str">
        <f t="shared" si="106"/>
        <v/>
      </c>
      <c r="LD31" s="275">
        <f>VLOOKUP(C31,MOVI!C:DT,106,0)</f>
        <v>6300000</v>
      </c>
      <c r="LE31" s="275">
        <f>VLOOKUP(C31,FPT!B:LC,106,0)</f>
        <v>6300000</v>
      </c>
      <c r="LF31" t="str">
        <f t="shared" si="107"/>
        <v/>
      </c>
      <c r="LG31" s="273">
        <f>VLOOKUP(C31,MOVI!C:DT,107,0)</f>
        <v>0</v>
      </c>
      <c r="LH31" s="273">
        <f>VLOOKUP(C31,FPT!B:LF,107,0)</f>
        <v>0</v>
      </c>
      <c r="LI31" t="str">
        <f t="shared" si="108"/>
        <v/>
      </c>
      <c r="LJ31" t="str">
        <f>VLOOKUP(C31,MOVI!C:DV,108,0)</f>
        <v>MoviSouthSupply Chain Management</v>
      </c>
      <c r="LK31" s="252" t="str">
        <f>VLOOKUP(C31,FPT!B:LI,108,0)</f>
        <v>MoviSouthSupply Chain Management</v>
      </c>
      <c r="LL31" t="str">
        <f t="shared" si="109"/>
        <v/>
      </c>
      <c r="LM31" s="275">
        <f>ROUND(VLOOKUP(C31,MOVI!C:DV,109,0),0)</f>
        <v>416667</v>
      </c>
      <c r="LN31" s="275">
        <f>ROUND(VLOOKUP(C31,FPT!B:LL,109,0),0)</f>
        <v>416667</v>
      </c>
      <c r="LO31" t="str">
        <f t="shared" si="110"/>
        <v/>
      </c>
      <c r="LP31" t="str">
        <f>VLOOKUP(C31,MOVI!C:DV,110,0)</f>
        <v>HCM</v>
      </c>
      <c r="LQ31" s="247" t="str">
        <f>VLOOKUP(C31,FPT!B:LO,110,0)</f>
        <v>HCM</v>
      </c>
      <c r="LR31" t="str">
        <f t="shared" si="111"/>
        <v/>
      </c>
      <c r="LS31">
        <f>MOVI!DI26</f>
        <v>22</v>
      </c>
      <c r="LV31">
        <f>MOVI!DJ26</f>
        <v>0</v>
      </c>
      <c r="LW31">
        <f>MOVI!DK26</f>
        <v>0</v>
      </c>
      <c r="LX31" t="str">
        <f>MOVI!DL26</f>
        <v>x</v>
      </c>
      <c r="LY31">
        <f>MOVI!DM26</f>
        <v>0</v>
      </c>
      <c r="LZ31">
        <f>MOVI!DN26</f>
        <v>50000</v>
      </c>
      <c r="MA31">
        <f>MOVI!DO26</f>
        <v>0</v>
      </c>
      <c r="MB31" t="str">
        <f>MOVI!DP26</f>
        <v/>
      </c>
      <c r="MC31">
        <f>MOVI!DQ26</f>
        <v>0</v>
      </c>
      <c r="MD31">
        <f>MOVI!DR26</f>
        <v>0</v>
      </c>
      <c r="ME31" t="str">
        <f>VLOOKUP(C31,MOVI!C:DV,121,0)</f>
        <v>Group 4</v>
      </c>
      <c r="MF31" s="252" t="str">
        <f>VLOOKUP(C31,FPT!B:MD,111,0)</f>
        <v>Group 4</v>
      </c>
      <c r="MG31" t="str">
        <f t="shared" si="116"/>
        <v/>
      </c>
      <c r="MH31" t="str">
        <f>VLOOKUP(C31,MOVI!C:DT,122,0)</f>
        <v>MoviSouthGroup 4</v>
      </c>
      <c r="MI31" s="252" t="str">
        <f>VLOOKUP(C31,FPT!B:DS,112,0)</f>
        <v>MoviSouthGroup 4</v>
      </c>
      <c r="MJ31" t="str">
        <f t="shared" si="113"/>
        <v/>
      </c>
    </row>
    <row r="32" spans="1:348" x14ac:dyDescent="0.25">
      <c r="A32">
        <v>24</v>
      </c>
      <c r="B32" s="48">
        <v>5056</v>
      </c>
      <c r="C32" s="271" t="s">
        <v>942</v>
      </c>
      <c r="D32" t="str">
        <f>VLOOKUP(C32,MOVI!C:D,2,0)</f>
        <v>Nguyễn Văn Việt</v>
      </c>
      <c r="E32" t="str">
        <f>VLOOKUP(C32,FPT!B:C,2,0)</f>
        <v>Nguyễn Văn Việt</v>
      </c>
      <c r="F32" t="str">
        <f t="shared" si="4"/>
        <v/>
      </c>
      <c r="G32" t="str">
        <f>VLOOKUP(C32,MOVI!C:E,3,0)</f>
        <v>Supply Chain Management</v>
      </c>
      <c r="H32" t="str">
        <f>VLOOKUP(C32,FPT!B:F,3,0)</f>
        <v>Supply Chain Management</v>
      </c>
      <c r="I32" t="str">
        <f t="shared" si="5"/>
        <v/>
      </c>
      <c r="J32" t="str">
        <f>VLOOKUP(C32,MOVI!C:H,4,0)</f>
        <v>Logistics</v>
      </c>
      <c r="K32" t="str">
        <f>VLOOKUP(C32,FPT!B:I,4,0)</f>
        <v>Logistics</v>
      </c>
      <c r="L32" t="str">
        <f t="shared" si="6"/>
        <v/>
      </c>
      <c r="M32" t="str">
        <f>VLOOKUP(C32,MOVI!C:DT,5,0)</f>
        <v>Associate</v>
      </c>
      <c r="N32" t="str">
        <f>VLOOKUP(C32,FPT!B:L,5,0)</f>
        <v>Associate</v>
      </c>
      <c r="O32" t="str">
        <f t="shared" si="7"/>
        <v/>
      </c>
      <c r="P32" t="str">
        <f>VLOOKUP(C32,MOVI!C:DT,6,0)</f>
        <v>Logistics Officer</v>
      </c>
      <c r="Q32" t="str">
        <f>VLOOKUP(C32,FPT!B:O,6,0)</f>
        <v>Logistics Officer</v>
      </c>
      <c r="R32" t="str">
        <f t="shared" si="8"/>
        <v/>
      </c>
      <c r="S32" t="str">
        <f>VLOOKUP(C32,MOVI!C:DT,7,0)</f>
        <v>South</v>
      </c>
      <c r="T32" t="str">
        <f>VLOOKUP(C32,FPT!B:R,7,0)</f>
        <v>South</v>
      </c>
      <c r="U32" t="str">
        <f t="shared" si="9"/>
        <v/>
      </c>
      <c r="V32" t="str">
        <f>VLOOKUP(C32,MOVI!C:DT,8,0)</f>
        <v>Movi</v>
      </c>
      <c r="W32" t="str">
        <f>VLOOKUP(C32,FPT!B:U,8,0)</f>
        <v>Movi</v>
      </c>
      <c r="X32" t="str">
        <f t="shared" si="10"/>
        <v/>
      </c>
      <c r="Y32" t="str">
        <f>VLOOKUP(C32,MOVI!C:DT,9,0)</f>
        <v>Full-time</v>
      </c>
      <c r="Z32" t="str">
        <f>VLOOKUP(C32,FPT!B:X,9,0)</f>
        <v>Full-time</v>
      </c>
      <c r="AA32" t="str">
        <f t="shared" si="11"/>
        <v/>
      </c>
      <c r="AB32" t="str">
        <f>VLOOKUP(C32,MOVI!C:DT,10,0)</f>
        <v>Permanent</v>
      </c>
      <c r="AC32" t="str">
        <f>VLOOKUP(C32,FPT!B:AA,10,0)</f>
        <v>Permanent</v>
      </c>
      <c r="AD32" t="str">
        <f t="shared" si="12"/>
        <v/>
      </c>
      <c r="AE32" s="247">
        <f>VLOOKUP(C32,MOVI!C:DT,11,0)</f>
        <v>43616</v>
      </c>
      <c r="AF32" s="247">
        <f>VLOOKUP(C32,FPT!B:AD,11,0)</f>
        <v>43616</v>
      </c>
      <c r="AG32" t="str">
        <f t="shared" si="13"/>
        <v/>
      </c>
      <c r="AH32" s="260" t="str">
        <f>VLOOKUP(C32,MOVI!C:DT,12,0)</f>
        <v/>
      </c>
      <c r="AI32" s="260"/>
      <c r="AJ32" t="str">
        <f t="shared" si="115"/>
        <v/>
      </c>
      <c r="AK32">
        <f>VLOOKUP(C32,MOVI!C:DT,13,0)</f>
        <v>0</v>
      </c>
      <c r="AL32" s="247">
        <f>VLOOKUP(C32,FPT!B:AJ,13,0)</f>
        <v>0</v>
      </c>
      <c r="AM32" t="str">
        <f t="shared" si="114"/>
        <v/>
      </c>
      <c r="AN32" s="247">
        <f>VLOOKUP(C32,MOVI!C:DT,14,0)</f>
        <v>0</v>
      </c>
      <c r="AO32" s="247">
        <f>VLOOKUP(C32,FPT!B:AM,14,0)</f>
        <v>0</v>
      </c>
      <c r="AP32" t="str">
        <f t="shared" si="15"/>
        <v/>
      </c>
      <c r="AQ32" t="str">
        <f>VLOOKUP(C32,MOVI!C:DT,15,0)</f>
        <v>LC</v>
      </c>
      <c r="AR32" s="247" t="str">
        <f>VLOOKUP(C32,FPT!B:AP,15,0)</f>
        <v>LC</v>
      </c>
      <c r="AS32" t="str">
        <f t="shared" si="16"/>
        <v/>
      </c>
      <c r="AT32" s="282" t="str">
        <f>VLOOKUP(C32,MOVI!C:DT,16,0)</f>
        <v>LTTP</v>
      </c>
      <c r="AU32" s="247" t="str">
        <f>VLOOKUP(C32,FPT!B:AS,16,0)</f>
        <v>LTTP</v>
      </c>
      <c r="AV32" t="str">
        <f t="shared" si="17"/>
        <v/>
      </c>
      <c r="AW32" t="str">
        <f>VLOOKUP(C32,MOVI!C:DT,17,0)</f>
        <v>L</v>
      </c>
      <c r="AX32" s="247" t="str">
        <f>VLOOKUP(C32,FPT!B:AV,17,0)</f>
        <v>L</v>
      </c>
      <c r="AY32" t="str">
        <f t="shared" si="18"/>
        <v/>
      </c>
      <c r="AZ32">
        <f>VLOOKUP(C32,MOVI!C:DT,18,0)</f>
        <v>0</v>
      </c>
      <c r="BA32" s="247">
        <f>VLOOKUP(C32,FPT!B:AY,18,0)</f>
        <v>0</v>
      </c>
      <c r="BB32" t="str">
        <f t="shared" si="19"/>
        <v/>
      </c>
      <c r="BC32" s="275">
        <f>VLOOKUP(C32,MOVI!C:DT,19,0)</f>
        <v>5000000</v>
      </c>
      <c r="BD32" s="275">
        <f>VLOOKUP(C32,FPT!B:BB,19,0)</f>
        <v>5000000</v>
      </c>
      <c r="BE32" t="str">
        <f t="shared" si="20"/>
        <v/>
      </c>
      <c r="BF32">
        <f>VLOOKUP(C32,MOVI!C:DT,20,0)</f>
        <v>0</v>
      </c>
      <c r="BG32" s="252">
        <f>VLOOKUP(C32,FPT!B:BE,20,0)</f>
        <v>0</v>
      </c>
      <c r="BH32" t="str">
        <f t="shared" si="21"/>
        <v/>
      </c>
      <c r="BI32" s="275">
        <f>VLOOKUP(C32,MOVI!C:DT,21,0)</f>
        <v>5000000</v>
      </c>
      <c r="BJ32" s="275">
        <f>VLOOKUP(C32,FPT!B:BH,21,0)</f>
        <v>5000000</v>
      </c>
      <c r="BK32" t="str">
        <f t="shared" si="22"/>
        <v/>
      </c>
      <c r="BL32" s="275">
        <f>VLOOKUP(C32,MOVI!C:DT,22,0)</f>
        <v>0</v>
      </c>
      <c r="BM32" s="275">
        <f>VLOOKUP(C32,FPT!B:BK,22,0)</f>
        <v>0</v>
      </c>
      <c r="BN32" t="str">
        <f t="shared" si="23"/>
        <v/>
      </c>
      <c r="BO32" s="275">
        <f>VLOOKUP(C32,MOVI!C:DT,23,0)</f>
        <v>0</v>
      </c>
      <c r="BP32" s="275">
        <f>VLOOKUP(C32,FPT!B:BN,23,0)</f>
        <v>0</v>
      </c>
      <c r="BQ32" t="str">
        <f t="shared" si="24"/>
        <v/>
      </c>
      <c r="BR32" s="275">
        <f>VLOOKUP(C32,MOVI!C:DT,24,0)</f>
        <v>0</v>
      </c>
      <c r="BS32" s="275">
        <f>VLOOKUP(C32,FPT!B:BQ,24,0)</f>
        <v>0</v>
      </c>
      <c r="BT32" t="str">
        <f t="shared" si="25"/>
        <v/>
      </c>
      <c r="BU32" s="275">
        <f>VLOOKUP(C32,MOVI!C:DT,25,0)</f>
        <v>0</v>
      </c>
      <c r="BV32" s="275">
        <f>VLOOKUP(C32,FPT!B:BT,25,0)</f>
        <v>0</v>
      </c>
      <c r="BW32" t="str">
        <f t="shared" si="26"/>
        <v/>
      </c>
      <c r="BX32" s="275">
        <f>VLOOKUP(C32,MOVI!C:DT,26,0)</f>
        <v>0</v>
      </c>
      <c r="BY32" s="275">
        <f>VLOOKUP(C32,FPT!B:BW,26,0)</f>
        <v>0</v>
      </c>
      <c r="BZ32" t="str">
        <f t="shared" si="27"/>
        <v/>
      </c>
      <c r="CA32" s="275">
        <f>VLOOKUP(C32,MOVI!C:DT,27,0)</f>
        <v>0</v>
      </c>
      <c r="CB32" s="275">
        <f>VLOOKUP(C32,FPT!B:BZ,27,0)</f>
        <v>0</v>
      </c>
      <c r="CC32" t="str">
        <f t="shared" si="28"/>
        <v/>
      </c>
      <c r="CD32" s="275">
        <f>VLOOKUP(C32,MOVI!C:DT,28,0)</f>
        <v>0</v>
      </c>
      <c r="CE32" s="275">
        <f>VLOOKUP(C32,FPT!B:CC,28,0)</f>
        <v>0</v>
      </c>
      <c r="CF32" t="str">
        <f t="shared" si="29"/>
        <v/>
      </c>
      <c r="CG32" t="str">
        <f>VLOOKUP(C32,MOVI!C:DT,29,0)</f>
        <v>CN</v>
      </c>
      <c r="CH32" s="252" t="str">
        <f>VLOOKUP(C32,FPT!B:CF,29,0)</f>
        <v>CN</v>
      </c>
      <c r="CI32" t="str">
        <f t="shared" si="30"/>
        <v/>
      </c>
      <c r="CJ32">
        <f>VLOOKUP(C32,MOVI!C:DT,30,0)</f>
        <v>26</v>
      </c>
      <c r="CK32" s="252">
        <f>VLOOKUP(C32,FPT!B:CI,30,0)</f>
        <v>26</v>
      </c>
      <c r="CL32" t="str">
        <f t="shared" si="31"/>
        <v/>
      </c>
      <c r="CM32">
        <f>VLOOKUP(C32,MOVI!C:DT,31,0)</f>
        <v>26</v>
      </c>
      <c r="CN32" s="252">
        <f>VLOOKUP(C32,FPT!B:CL,31,0)</f>
        <v>26</v>
      </c>
      <c r="CO32" t="str">
        <f t="shared" si="32"/>
        <v/>
      </c>
      <c r="CP32" s="275">
        <f>VLOOKUP(C32,MOVI!C:DT,32,0)</f>
        <v>0</v>
      </c>
      <c r="CQ32" s="275">
        <f>VLOOKUP(C32,FPT!B:CO,32,0)</f>
        <v>0</v>
      </c>
      <c r="CR32" t="str">
        <f t="shared" si="33"/>
        <v/>
      </c>
      <c r="CS32" s="275">
        <f>VLOOKUP(C32,MOVI!C:DT,33,0)</f>
        <v>0</v>
      </c>
      <c r="CT32" s="275">
        <f>VLOOKUP(C32,FPT!B:CR,33,0)</f>
        <v>0</v>
      </c>
      <c r="CU32" t="str">
        <f t="shared" si="34"/>
        <v/>
      </c>
      <c r="CV32" s="275">
        <f>VLOOKUP(C32,MOVI!C:DT,34,0)</f>
        <v>0</v>
      </c>
      <c r="CW32" s="275">
        <f>VLOOKUP(C32,FPT!B:CU,34,0)</f>
        <v>0</v>
      </c>
      <c r="CX32" t="str">
        <f t="shared" si="35"/>
        <v/>
      </c>
      <c r="CY32" s="275">
        <f>VLOOKUP(C32,MOVI!C:DT,35,0)</f>
        <v>26</v>
      </c>
      <c r="CZ32" s="275">
        <f>VLOOKUP(C32,FPT!B:CX,35,0)</f>
        <v>26</v>
      </c>
      <c r="DA32" t="str">
        <f t="shared" si="36"/>
        <v/>
      </c>
      <c r="DB32" s="275">
        <f>VLOOKUP(C32,MOVI!C:DT,36,0)</f>
        <v>0</v>
      </c>
      <c r="DC32" s="275">
        <f>VLOOKUP(C32,FPT!B:DA,36,0)</f>
        <v>0</v>
      </c>
      <c r="DD32" t="str">
        <f t="shared" si="37"/>
        <v/>
      </c>
      <c r="DE32" s="275">
        <f>VLOOKUP(C32,MOVI!C:DT,37,0)</f>
        <v>0</v>
      </c>
      <c r="DF32" s="275">
        <f>VLOOKUP(C32,FPT!B:DD,37,0)</f>
        <v>0</v>
      </c>
      <c r="DG32" t="str">
        <f t="shared" si="38"/>
        <v/>
      </c>
      <c r="DH32" s="275">
        <f>VLOOKUP(C32,MOVI!C:DT,38,0)</f>
        <v>0</v>
      </c>
      <c r="DI32" s="275">
        <f>VLOOKUP(C32,FPT!B:DG,38,0)</f>
        <v>0</v>
      </c>
      <c r="DJ32" t="str">
        <f t="shared" si="39"/>
        <v/>
      </c>
      <c r="DK32" s="275">
        <f>VLOOKUP(C32,MOVI!C:DT,39,0)</f>
        <v>0</v>
      </c>
      <c r="DL32" s="275">
        <f>VLOOKUP(C32,FPT!B:DJ,39,0)</f>
        <v>0</v>
      </c>
      <c r="DM32" t="str">
        <f t="shared" si="40"/>
        <v/>
      </c>
      <c r="DN32" s="275">
        <f>VLOOKUP(C32,MOVI!C:DT,40,0)</f>
        <v>0</v>
      </c>
      <c r="DO32" s="275">
        <f>VLOOKUP(C32,FPT!B:DM,40,0)</f>
        <v>0</v>
      </c>
      <c r="DP32" t="str">
        <f t="shared" si="41"/>
        <v/>
      </c>
      <c r="DQ32" s="275">
        <f>VLOOKUP(C32,MOVI!C:DT,41,0)</f>
        <v>0</v>
      </c>
      <c r="DR32" s="275">
        <f>VLOOKUP(C32,FPT!B:DP,41,0)</f>
        <v>0</v>
      </c>
      <c r="DS32" t="str">
        <f t="shared" si="42"/>
        <v/>
      </c>
      <c r="DT32" s="275">
        <f>VLOOKUP(C32,MOVI!C:DT,42,0)</f>
        <v>5000000</v>
      </c>
      <c r="DU32" s="275">
        <f>ROUND(VLOOKUP(C32,FPT!B:DS,42,0),0)</f>
        <v>5000000</v>
      </c>
      <c r="DV32" t="str">
        <f t="shared" si="43"/>
        <v/>
      </c>
      <c r="DW32" s="275">
        <f>VLOOKUP(C32,MOVI!C:DT,43,0)</f>
        <v>0</v>
      </c>
      <c r="DX32" s="275">
        <f>VLOOKUP(C32,FPT!B:DV,43,0)</f>
        <v>0</v>
      </c>
      <c r="DY32" t="str">
        <f t="shared" si="44"/>
        <v/>
      </c>
      <c r="DZ32" s="275">
        <f>VLOOKUP(C32,MOVI!C:DT,44,0)</f>
        <v>0</v>
      </c>
      <c r="EA32" s="275">
        <f>VLOOKUP(C32,FPT!B:DY,44,0)</f>
        <v>0</v>
      </c>
      <c r="EB32" t="str">
        <f t="shared" si="45"/>
        <v/>
      </c>
      <c r="EC32" s="275">
        <f>VLOOKUP(C32,MOVI!C:DT,45,0)</f>
        <v>5000000</v>
      </c>
      <c r="ED32" s="275">
        <f>ROUND(VLOOKUP(C32,FPT!B:EB,45,0),0)</f>
        <v>5000000</v>
      </c>
      <c r="EE32" t="str">
        <f t="shared" si="46"/>
        <v/>
      </c>
      <c r="EF32" s="275">
        <f>VLOOKUP(C32,MOVI!C:DT,46,0)</f>
        <v>0</v>
      </c>
      <c r="EG32" s="275">
        <f>VLOOKUP(C32,FPT!B:EE,46,0)</f>
        <v>0</v>
      </c>
      <c r="EH32" t="str">
        <f t="shared" si="47"/>
        <v/>
      </c>
      <c r="EI32" s="275">
        <f>VLOOKUP(C32,MOVI!C:DT,47,0)</f>
        <v>0</v>
      </c>
      <c r="EJ32" s="275">
        <f>VLOOKUP(C32,FPT!B:EH,47,0)</f>
        <v>0</v>
      </c>
      <c r="EK32" t="str">
        <f t="shared" si="48"/>
        <v/>
      </c>
      <c r="EL32" s="275">
        <f>VLOOKUP(C32,MOVI!C:DT,48,0)</f>
        <v>0</v>
      </c>
      <c r="EM32" s="275">
        <f>VLOOKUP(C32,FPT!B:EK,48,0)</f>
        <v>0</v>
      </c>
      <c r="EN32" t="str">
        <f t="shared" si="49"/>
        <v/>
      </c>
      <c r="EO32" s="275">
        <f>VLOOKUP(C32,MOVI!C:DT,49,0)</f>
        <v>0</v>
      </c>
      <c r="EP32" s="275">
        <f>VLOOKUP(C32,FPT!B:EN,49,0)</f>
        <v>0</v>
      </c>
      <c r="EQ32" t="str">
        <f t="shared" si="50"/>
        <v/>
      </c>
      <c r="ER32" s="275">
        <f>VLOOKUP(C32,MOVI!C:DT,50,0)</f>
        <v>0</v>
      </c>
      <c r="ES32" s="275">
        <f>VLOOKUP(C32,FPT!B:EQ,50,0)</f>
        <v>0</v>
      </c>
      <c r="ET32" t="str">
        <f t="shared" si="51"/>
        <v/>
      </c>
      <c r="EU32" s="275">
        <f>VLOOKUP(C32,MOVI!C:DT,51,0)</f>
        <v>0</v>
      </c>
      <c r="EV32" s="275">
        <f>VLOOKUP(C32,FPT!B:ET,51,0)</f>
        <v>0</v>
      </c>
      <c r="EW32" t="str">
        <f t="shared" si="52"/>
        <v/>
      </c>
      <c r="EX32" s="275">
        <f>VLOOKUP(C32,MOVI!C:DT,52,0)</f>
        <v>0</v>
      </c>
      <c r="EY32" s="275">
        <f>VLOOKUP(C32,FPT!B:EW,52,0)</f>
        <v>0</v>
      </c>
      <c r="EZ32" t="str">
        <f t="shared" si="53"/>
        <v/>
      </c>
      <c r="FA32" s="275">
        <f>VLOOKUP(C32,MOVI!C:DT,53,0)</f>
        <v>0</v>
      </c>
      <c r="FB32" s="275">
        <f>VLOOKUP(C32,FPT!B:EZ,53,0)</f>
        <v>0</v>
      </c>
      <c r="FC32" t="str">
        <f t="shared" si="54"/>
        <v/>
      </c>
      <c r="FD32" s="275">
        <f>VLOOKUP(C32,MOVI!C:DT,54,0)</f>
        <v>0</v>
      </c>
      <c r="FE32" s="275">
        <f>VLOOKUP(C32,FPT!B:FC,54,0)</f>
        <v>0</v>
      </c>
      <c r="FF32" t="str">
        <f t="shared" si="55"/>
        <v/>
      </c>
      <c r="FG32" s="275">
        <f>VLOOKUP(C32,MOVI!C:DT,55,0)</f>
        <v>0</v>
      </c>
      <c r="FH32" s="275">
        <f>VLOOKUP(C32,FPT!B:FF,55,0)</f>
        <v>0</v>
      </c>
      <c r="FI32" t="str">
        <f t="shared" si="56"/>
        <v/>
      </c>
      <c r="FJ32" s="275">
        <f>VLOOKUP(C32,MOVI!C:DT,56,0)</f>
        <v>0</v>
      </c>
      <c r="FK32" s="275">
        <f>VLOOKUP(C32,FPT!B:FI,56,0)</f>
        <v>0</v>
      </c>
      <c r="FL32" t="str">
        <f t="shared" si="57"/>
        <v/>
      </c>
      <c r="FM32" s="275">
        <f>VLOOKUP(C32,MOVI!C:DT,57,0)</f>
        <v>0</v>
      </c>
      <c r="FN32" s="275">
        <f>VLOOKUP(C32,FPT!B:FL,57,0)</f>
        <v>0</v>
      </c>
      <c r="FO32" t="str">
        <f t="shared" si="58"/>
        <v/>
      </c>
      <c r="FP32" s="275">
        <f>VLOOKUP(C32,MOVI!C:DT,58,0)</f>
        <v>0</v>
      </c>
      <c r="FQ32" s="275">
        <f>VLOOKUP(C32,FPT!B:FO,58,0)</f>
        <v>0</v>
      </c>
      <c r="FR32" t="str">
        <f t="shared" si="59"/>
        <v/>
      </c>
      <c r="FS32" s="275">
        <f>VLOOKUP(C32,MOVI!C:DT,59,0)</f>
        <v>0</v>
      </c>
      <c r="FT32" s="275">
        <f>VLOOKUP(C32,FPT!B:FR,59,0)</f>
        <v>0</v>
      </c>
      <c r="FU32" t="str">
        <f t="shared" si="60"/>
        <v/>
      </c>
      <c r="FV32" s="275">
        <f>VLOOKUP(C32,MOVI!C:DT,60,0)</f>
        <v>0</v>
      </c>
      <c r="FW32" s="275">
        <f>VLOOKUP(C32,FPT!B:FU,60,0)</f>
        <v>0</v>
      </c>
      <c r="FX32" t="str">
        <f t="shared" si="61"/>
        <v/>
      </c>
      <c r="FY32" s="275">
        <f>VLOOKUP(C32,MOVI!C:DT,61,0)</f>
        <v>0</v>
      </c>
      <c r="FZ32" s="275">
        <f>VLOOKUP(C32,FPT!B:FX,61,0)</f>
        <v>0</v>
      </c>
      <c r="GA32" t="str">
        <f t="shared" si="62"/>
        <v/>
      </c>
      <c r="GB32" s="275">
        <f>VLOOKUP(C32,MOVI!C:DT,62,0)</f>
        <v>0</v>
      </c>
      <c r="GC32" s="275">
        <f>VLOOKUP(C32,FPT!B:GA,62,0)</f>
        <v>0</v>
      </c>
      <c r="GD32" t="str">
        <f t="shared" si="63"/>
        <v/>
      </c>
      <c r="GE32" s="275">
        <f>VLOOKUP(C32,MOVI!C:DT,63,0)</f>
        <v>0</v>
      </c>
      <c r="GF32" s="275">
        <f>VLOOKUP(C32,FPT!B:GD,63,0)</f>
        <v>0</v>
      </c>
      <c r="GG32" t="str">
        <f t="shared" si="64"/>
        <v/>
      </c>
      <c r="GH32" s="275">
        <f>VLOOKUP(C32,MOVI!C:DT,64,0)</f>
        <v>0</v>
      </c>
      <c r="GI32" s="275">
        <f>VLOOKUP(C32,FPT!B:GG,64,0)</f>
        <v>0</v>
      </c>
      <c r="GJ32" t="str">
        <f t="shared" si="65"/>
        <v/>
      </c>
      <c r="GK32" s="275">
        <f>VLOOKUP(C32,MOVI!C:DT,65,0)</f>
        <v>0</v>
      </c>
      <c r="GL32" s="275">
        <f>VLOOKUP(C32,FPT!B:GJ,65,0)</f>
        <v>0</v>
      </c>
      <c r="GM32" t="str">
        <f t="shared" si="66"/>
        <v/>
      </c>
      <c r="GN32" s="275">
        <f>VLOOKUP(C32,MOVI!C:DT,66,0)</f>
        <v>0</v>
      </c>
      <c r="GO32" s="275">
        <f>VLOOKUP(C32,FPT!B:GM,66,0)</f>
        <v>0</v>
      </c>
      <c r="GP32" t="str">
        <f t="shared" si="67"/>
        <v/>
      </c>
      <c r="GQ32" s="275">
        <f>VLOOKUP(C32,MOVI!C:DT,67,0)</f>
        <v>0</v>
      </c>
      <c r="GR32" s="275">
        <f>VLOOKUP(C32,FPT!B:GP,67,0)</f>
        <v>0</v>
      </c>
      <c r="GS32" t="str">
        <f t="shared" si="68"/>
        <v/>
      </c>
      <c r="GT32" s="275">
        <f>VLOOKUP(C32,MOVI!C:DT,68,0)</f>
        <v>0</v>
      </c>
      <c r="GU32" s="275">
        <f>VLOOKUP(C32,FPT!B:GS,68,0)</f>
        <v>0</v>
      </c>
      <c r="GV32" t="str">
        <f t="shared" si="69"/>
        <v/>
      </c>
      <c r="GW32" s="275">
        <f>VLOOKUP(C32,MOVI!C:DT,69,0)</f>
        <v>0</v>
      </c>
      <c r="GX32" s="275">
        <f>VLOOKUP(C32,FPT!B:GV,69,0)</f>
        <v>0</v>
      </c>
      <c r="GY32" t="str">
        <f t="shared" si="70"/>
        <v/>
      </c>
      <c r="GZ32" s="275">
        <f>VLOOKUP(C32,MOVI!C:DT,70,0)</f>
        <v>0</v>
      </c>
      <c r="HA32" s="275">
        <f>VLOOKUP(C32,FPT!B:GY,70,0)</f>
        <v>0</v>
      </c>
      <c r="HB32" t="str">
        <f t="shared" si="71"/>
        <v/>
      </c>
      <c r="HC32" s="275">
        <f>VLOOKUP(C32,MOVI!C:DT,71,0)</f>
        <v>5000000</v>
      </c>
      <c r="HD32" s="275">
        <f>ROUND(VLOOKUP(C32,FPT!B:HB,71,0),0)</f>
        <v>5000000</v>
      </c>
      <c r="HE32" t="str">
        <f t="shared" si="72"/>
        <v/>
      </c>
      <c r="HF32" s="275">
        <f>ROUND(VLOOKUP(C32,MOVI!C:DT,72,0),0)</f>
        <v>0</v>
      </c>
      <c r="HG32" s="275">
        <f>ROUND(VLOOKUP(C32,FPT!B:HE,72,0),0)</f>
        <v>0</v>
      </c>
      <c r="HH32" t="str">
        <f t="shared" si="73"/>
        <v/>
      </c>
      <c r="HI32" s="275">
        <f>VLOOKUP(C32,MOVI!C:DT,73,0)</f>
        <v>0</v>
      </c>
      <c r="HJ32" s="275">
        <f>VLOOKUP(C32,FPT!B:HH,73,0)</f>
        <v>0</v>
      </c>
      <c r="HK32" t="str">
        <f t="shared" si="74"/>
        <v/>
      </c>
      <c r="HL32" s="275">
        <f>VLOOKUP(C32,MOVI!C:DT,74,0)</f>
        <v>0</v>
      </c>
      <c r="HM32" s="275">
        <f>VLOOKUP(C32,FPT!B:HK,74,0)</f>
        <v>0</v>
      </c>
      <c r="HN32" t="str">
        <f t="shared" si="75"/>
        <v/>
      </c>
      <c r="HO32" s="275">
        <f>VLOOKUP(C32,MOVI!C:DT,75,0)</f>
        <v>11000000</v>
      </c>
      <c r="HP32" s="275">
        <f>VLOOKUP(C32,FPT!B:HN,75,0)</f>
        <v>11000000</v>
      </c>
      <c r="HQ32" t="str">
        <f t="shared" si="76"/>
        <v/>
      </c>
      <c r="HR32" s="275">
        <f>VLOOKUP(C32,MOVI!C:DT,76,0)</f>
        <v>0</v>
      </c>
      <c r="HS32" s="275">
        <f>VLOOKUP(C32,FPT!B:HQ,76,0)</f>
        <v>0</v>
      </c>
      <c r="HT32" t="str">
        <f t="shared" si="77"/>
        <v/>
      </c>
      <c r="HU32" s="275">
        <f>VLOOKUP(C32,MOVI!C:DT,77,0)</f>
        <v>0</v>
      </c>
      <c r="HV32" s="275">
        <f>VLOOKUP(C32,FPT!B:HT,77,0)</f>
        <v>0</v>
      </c>
      <c r="HW32" t="str">
        <f t="shared" si="78"/>
        <v/>
      </c>
      <c r="HX32" s="274">
        <f>VLOOKUP(C32,MOVI!C:CB,78,0)</f>
        <v>400000</v>
      </c>
      <c r="HY32" s="261">
        <f>VLOOKUP(C32,FPT!$B:$CA,78,0)</f>
        <v>400000</v>
      </c>
      <c r="HZ32" t="str">
        <f t="shared" si="79"/>
        <v/>
      </c>
      <c r="IA32" s="275">
        <f>VLOOKUP(C32,MOVI!C:CD,79,0)</f>
        <v>50000</v>
      </c>
      <c r="IB32" s="275">
        <f>VLOOKUP(C32,FPT!B:HZ,79,0)</f>
        <v>50000</v>
      </c>
      <c r="IC32" t="str">
        <f t="shared" si="80"/>
        <v/>
      </c>
      <c r="ID32" s="275">
        <f>VLOOKUP(C32,MOVI!C:CD,80,0)</f>
        <v>75000</v>
      </c>
      <c r="IE32" s="275">
        <f>VLOOKUP(C32,FPT!B:IC,80,0)</f>
        <v>75000</v>
      </c>
      <c r="IF32" t="str">
        <f t="shared" si="81"/>
        <v/>
      </c>
      <c r="IG32" s="275">
        <f>VLOOKUP(C32,MOVI!C:DT,81,0)</f>
        <v>0</v>
      </c>
      <c r="IH32" s="275">
        <f>VLOOKUP(C32,FPT!B:IF,81,0)</f>
        <v>0</v>
      </c>
      <c r="II32" t="str">
        <f t="shared" si="82"/>
        <v/>
      </c>
      <c r="IJ32" s="275">
        <f>VLOOKUP(C32,MOVI!C:DT,82,0)</f>
        <v>525000</v>
      </c>
      <c r="IK32" s="275">
        <f>VLOOKUP(C32,FPT!B:II,82,0)</f>
        <v>525000</v>
      </c>
      <c r="IL32" t="str">
        <f t="shared" si="83"/>
        <v/>
      </c>
      <c r="IM32" s="275">
        <f>ROUND(VLOOKUP(C32,MOVI!C:DT,83,0),0)</f>
        <v>11525000</v>
      </c>
      <c r="IN32" s="275">
        <f>ROUND(VLOOKUP(C32,FPT!B:IL,83,0),0)</f>
        <v>11525000</v>
      </c>
      <c r="IO32" t="str">
        <f t="shared" si="84"/>
        <v/>
      </c>
      <c r="IP32" s="275">
        <f>VLOOKUP(C32,MOVI!C:DT,84,0)</f>
        <v>0</v>
      </c>
      <c r="IQ32" s="275">
        <f>VLOOKUP(C32,FPT!B:IO,84,0)</f>
        <v>0</v>
      </c>
      <c r="IR32" t="str">
        <f t="shared" si="85"/>
        <v/>
      </c>
      <c r="IS32" s="275">
        <f>ROUND(VLOOKUP(C32,MOVI!C:DT,85,0),0)</f>
        <v>0</v>
      </c>
      <c r="IT32" s="275">
        <f>ROUND(VLOOKUP(C32,FPT!B:IR,85,0),0)</f>
        <v>0</v>
      </c>
      <c r="IU32" t="str">
        <f t="shared" si="86"/>
        <v/>
      </c>
      <c r="IV32" s="275">
        <f>VLOOKUP(C32,MOVI!C:DT,86,0)</f>
        <v>0</v>
      </c>
      <c r="IW32" s="275">
        <f>VLOOKUP(C32,FPT!B:IU,86,0)</f>
        <v>0</v>
      </c>
      <c r="IX32" t="str">
        <f t="shared" si="87"/>
        <v/>
      </c>
      <c r="IY32" s="275">
        <f>ROUND(VLOOKUP(C32,MOVI!C:DT,87,0),0)</f>
        <v>0</v>
      </c>
      <c r="IZ32" s="275">
        <f>ROUND(VLOOKUP(C32,FPT!B:IX,87,0),0)</f>
        <v>0</v>
      </c>
      <c r="JA32" t="str">
        <f t="shared" si="88"/>
        <v/>
      </c>
      <c r="JB32" s="275">
        <f>VLOOKUP(C32,MOVI!C:DT,88,0)</f>
        <v>0</v>
      </c>
      <c r="JC32" s="275">
        <f>VLOOKUP(C32,FPT!B:JA,88,0)</f>
        <v>0</v>
      </c>
      <c r="JD32" t="str">
        <f t="shared" si="89"/>
        <v/>
      </c>
      <c r="JE32" s="275">
        <f>VLOOKUP(C32,MOVI!C:DT,89,0)</f>
        <v>0</v>
      </c>
      <c r="JF32" s="275">
        <f>VLOOKUP(C32,FPT!B:JD,89,0)</f>
        <v>0</v>
      </c>
      <c r="JG32" t="str">
        <f t="shared" si="90"/>
        <v/>
      </c>
      <c r="JH32" s="275">
        <f>VLOOKUP(C32,MOVI!C:DT,90,0)</f>
        <v>0</v>
      </c>
      <c r="JI32" s="275">
        <f>VLOOKUP(C32,FPT!B:JG,90,0)</f>
        <v>0</v>
      </c>
      <c r="JJ32" t="str">
        <f t="shared" si="91"/>
        <v/>
      </c>
      <c r="JK32" s="275">
        <f>VLOOKUP(C32,MOVI!C:DT,91,0)</f>
        <v>0</v>
      </c>
      <c r="JL32" s="275">
        <f>VLOOKUP(C32,FPT!B:JJ,91,0)</f>
        <v>0</v>
      </c>
      <c r="JM32" t="str">
        <f t="shared" si="92"/>
        <v/>
      </c>
      <c r="JN32" s="275">
        <f>VLOOKUP(C32,MOVI!C:DT,92,0)</f>
        <v>0</v>
      </c>
      <c r="JO32" s="275">
        <f>VLOOKUP(C32,FPT!B:JM,92,0)</f>
        <v>0</v>
      </c>
      <c r="JP32" t="str">
        <f t="shared" si="93"/>
        <v/>
      </c>
      <c r="JQ32" s="275">
        <f>VLOOKUP(C32,MOVI!C:DT,93,0)</f>
        <v>0</v>
      </c>
      <c r="JR32" s="275">
        <f>VLOOKUP(C32,FPT!B:JP,93,0)</f>
        <v>0</v>
      </c>
      <c r="JS32" t="str">
        <f t="shared" si="94"/>
        <v/>
      </c>
      <c r="JT32" s="275">
        <f>VLOOKUP(C32,MOVI!C:DT,94,0)</f>
        <v>0</v>
      </c>
      <c r="JU32" s="275">
        <f>VLOOKUP(C32,FPT!B:JS,94,0)</f>
        <v>0</v>
      </c>
      <c r="JV32" t="str">
        <f t="shared" si="95"/>
        <v/>
      </c>
      <c r="JW32" s="275">
        <f>VLOOKUP(C32,MOVI!C:DT,95,0)</f>
        <v>4475000</v>
      </c>
      <c r="JX32" s="275">
        <f>VLOOKUP(C32,FPT!B:JV,95,0)</f>
        <v>4475000</v>
      </c>
      <c r="JY32" t="str">
        <f t="shared" si="96"/>
        <v/>
      </c>
      <c r="JZ32" s="275">
        <f>VLOOKUP(C32,MOVI!C:DT,96,0)</f>
        <v>0</v>
      </c>
      <c r="KA32" s="275">
        <f>VLOOKUP(C32,FPT!B:JY,96,0)</f>
        <v>0</v>
      </c>
      <c r="KB32" t="str">
        <f t="shared" si="97"/>
        <v/>
      </c>
      <c r="KC32" s="275">
        <f>VLOOKUP(C32,MOVI!C:DT,97,0)</f>
        <v>4475000</v>
      </c>
      <c r="KD32" s="275">
        <f>VLOOKUP(C32,FPT!B:KB,97,0)</f>
        <v>4475000</v>
      </c>
      <c r="KE32" t="str">
        <f t="shared" si="98"/>
        <v/>
      </c>
      <c r="KF32" s="275">
        <f>VLOOKUP(C32,MOVI!C:DT,98,0)</f>
        <v>850000.00000000012</v>
      </c>
      <c r="KG32" s="275">
        <f>VLOOKUP(C32,FPT!B:KE,98,0)</f>
        <v>850000</v>
      </c>
      <c r="KH32" t="str">
        <f t="shared" si="99"/>
        <v/>
      </c>
      <c r="KI32" s="275">
        <f>VLOOKUP(C32,MOVI!C:DT,99,0)</f>
        <v>0</v>
      </c>
      <c r="KJ32" s="275">
        <f>VLOOKUP(C32,FPT!B:KH,99,0)</f>
        <v>0</v>
      </c>
      <c r="KK32" t="str">
        <f t="shared" si="100"/>
        <v/>
      </c>
      <c r="KL32" s="275">
        <f>VLOOKUP(C32,MOVI!C:DT,100,0)</f>
        <v>150000</v>
      </c>
      <c r="KM32" s="275">
        <f>VLOOKUP(C32,FPT!B:KK,100,0)</f>
        <v>150000</v>
      </c>
      <c r="KN32" t="str">
        <f t="shared" si="101"/>
        <v/>
      </c>
      <c r="KO32" s="275">
        <f>VLOOKUP(C32,MOVI!C:DT,101,0)</f>
        <v>0</v>
      </c>
      <c r="KP32" s="275">
        <f>VLOOKUP(C32,FPT!B:KN,101,0)</f>
        <v>0</v>
      </c>
      <c r="KQ32" t="str">
        <f t="shared" si="102"/>
        <v/>
      </c>
      <c r="KR32" s="275">
        <f>VLOOKUP(C32,MOVI!C:DT,102,0)</f>
        <v>0</v>
      </c>
      <c r="KS32" s="275">
        <f>VLOOKUP(C32,FPT!B:KQ,102,0)</f>
        <v>0</v>
      </c>
      <c r="KT32" t="str">
        <f t="shared" si="103"/>
        <v/>
      </c>
      <c r="KU32" s="275">
        <f>VLOOKUP(C32,MOVI!C:DT,103,0)</f>
        <v>1000000.0000000001</v>
      </c>
      <c r="KV32" s="275">
        <f>VLOOKUP(C32,FPT!B:KT,103,0)</f>
        <v>1000000</v>
      </c>
      <c r="KW32" t="str">
        <f t="shared" si="104"/>
        <v/>
      </c>
      <c r="KX32" s="275">
        <f>VLOOKUP(C32,MOVI!C:DT,104,0)</f>
        <v>1525000</v>
      </c>
      <c r="KY32" s="275">
        <f>VLOOKUP(C32,FPT!B:KW,104,0)</f>
        <v>1525000</v>
      </c>
      <c r="KZ32" t="str">
        <f t="shared" si="105"/>
        <v/>
      </c>
      <c r="LA32" s="275">
        <f>VLOOKUP(C32,MOVI!C:DT,105,0)</f>
        <v>100000</v>
      </c>
      <c r="LB32" s="275">
        <f>VLOOKUP(C32,FPT!B:KZ,105,0)</f>
        <v>100000</v>
      </c>
      <c r="LC32" t="str">
        <f t="shared" si="106"/>
        <v/>
      </c>
      <c r="LD32" s="275">
        <f>VLOOKUP(C32,MOVI!C:DT,106,0)</f>
        <v>6100000</v>
      </c>
      <c r="LE32" s="275">
        <f>VLOOKUP(C32,FPT!B:LC,106,0)</f>
        <v>6100000</v>
      </c>
      <c r="LF32" t="str">
        <f t="shared" si="107"/>
        <v/>
      </c>
      <c r="LG32" s="273">
        <f>VLOOKUP(C32,MOVI!C:DT,107,0)</f>
        <v>0</v>
      </c>
      <c r="LH32" s="273">
        <f>VLOOKUP(C32,FPT!B:LF,107,0)</f>
        <v>0</v>
      </c>
      <c r="LI32" t="str">
        <f t="shared" si="108"/>
        <v/>
      </c>
      <c r="LJ32" t="str">
        <f>VLOOKUP(C32,MOVI!C:DV,108,0)</f>
        <v>MoviSouthSupply Chain Management</v>
      </c>
      <c r="LK32" s="252" t="str">
        <f>VLOOKUP(C32,FPT!B:LI,108,0)</f>
        <v>MoviSouthSupply Chain Management</v>
      </c>
      <c r="LL32" t="str">
        <f t="shared" si="109"/>
        <v/>
      </c>
      <c r="LM32" s="275">
        <f>ROUND(VLOOKUP(C32,MOVI!C:DV,109,0),0)</f>
        <v>416667</v>
      </c>
      <c r="LN32" s="275">
        <f>ROUND(VLOOKUP(C32,FPT!B:LL,109,0),0)</f>
        <v>416667</v>
      </c>
      <c r="LO32" t="str">
        <f t="shared" si="110"/>
        <v/>
      </c>
      <c r="LP32" t="str">
        <f>VLOOKUP(C32,MOVI!C:DV,110,0)</f>
        <v>MKD</v>
      </c>
      <c r="LQ32" s="247" t="str">
        <f>VLOOKUP(C32,FPT!B:LO,110,0)</f>
        <v>MKD</v>
      </c>
      <c r="LR32" t="str">
        <f t="shared" si="111"/>
        <v/>
      </c>
      <c r="LS32">
        <f>MOVI!DI27</f>
        <v>22</v>
      </c>
      <c r="LV32">
        <f>MOVI!DJ27</f>
        <v>0</v>
      </c>
      <c r="LW32">
        <f>MOVI!DK27</f>
        <v>0</v>
      </c>
      <c r="LX32">
        <f>MOVI!DL27</f>
        <v>0</v>
      </c>
      <c r="LY32">
        <f>MOVI!DM27</f>
        <v>0</v>
      </c>
      <c r="LZ32">
        <f>MOVI!DN27</f>
        <v>0</v>
      </c>
      <c r="MA32">
        <f>MOVI!DO27</f>
        <v>0</v>
      </c>
      <c r="MB32" t="str">
        <f>MOVI!DP27</f>
        <v/>
      </c>
      <c r="MC32">
        <f>MOVI!DQ27</f>
        <v>0</v>
      </c>
      <c r="MD32">
        <f>MOVI!DR27</f>
        <v>0</v>
      </c>
      <c r="ME32" t="str">
        <f>VLOOKUP(C32,MOVI!C:DV,121,0)</f>
        <v>Group 4</v>
      </c>
      <c r="MF32" s="252" t="str">
        <f>VLOOKUP(C32,FPT!B:MD,111,0)</f>
        <v>Group 4</v>
      </c>
      <c r="MG32" t="str">
        <f t="shared" si="116"/>
        <v/>
      </c>
      <c r="MH32" t="str">
        <f>VLOOKUP(C32,MOVI!C:DT,122,0)</f>
        <v>MoviSouthGroup 4</v>
      </c>
      <c r="MI32" s="252" t="str">
        <f>VLOOKUP(C32,FPT!B:DS,112,0)</f>
        <v>MoviSouthGroup 4</v>
      </c>
      <c r="MJ32" t="str">
        <f t="shared" si="113"/>
        <v/>
      </c>
    </row>
    <row r="33" spans="1:348" x14ac:dyDescent="0.25">
      <c r="A33">
        <v>25</v>
      </c>
      <c r="B33" s="48">
        <v>5107</v>
      </c>
      <c r="C33" s="271" t="s">
        <v>953</v>
      </c>
      <c r="D33" t="str">
        <f>VLOOKUP(C33,MOVI!C:D,2,0)</f>
        <v>Hồ Trung Tín</v>
      </c>
      <c r="E33" t="str">
        <f>VLOOKUP(C33,FPT!B:C,2,0)</f>
        <v>Hồ Trung Tín</v>
      </c>
      <c r="F33" t="str">
        <f t="shared" si="4"/>
        <v/>
      </c>
      <c r="G33" t="str">
        <f>VLOOKUP(C33,MOVI!C:E,3,0)</f>
        <v>Supply Chain Management</v>
      </c>
      <c r="H33" t="str">
        <f>VLOOKUP(C33,FPT!B:F,3,0)</f>
        <v>Supply Chain Management</v>
      </c>
      <c r="I33" t="str">
        <f t="shared" si="5"/>
        <v/>
      </c>
      <c r="J33" t="str">
        <f>VLOOKUP(C33,MOVI!C:H,4,0)</f>
        <v>Logistics</v>
      </c>
      <c r="K33" t="str">
        <f>VLOOKUP(C33,FPT!B:I,4,0)</f>
        <v>Logistics</v>
      </c>
      <c r="L33" t="str">
        <f t="shared" si="6"/>
        <v/>
      </c>
      <c r="M33" t="str">
        <f>VLOOKUP(C33,MOVI!C:DT,5,0)</f>
        <v>Supervisor</v>
      </c>
      <c r="N33" t="str">
        <f>VLOOKUP(C33,FPT!B:L,5,0)</f>
        <v>Supervisor</v>
      </c>
      <c r="O33" t="str">
        <f t="shared" si="7"/>
        <v/>
      </c>
      <c r="P33" t="str">
        <f>VLOOKUP(C33,MOVI!C:DT,6,0)</f>
        <v>Logistics Supervisor</v>
      </c>
      <c r="Q33" t="str">
        <f>VLOOKUP(C33,FPT!B:O,6,0)</f>
        <v>Logistics Supervisor</v>
      </c>
      <c r="R33" t="str">
        <f t="shared" si="8"/>
        <v/>
      </c>
      <c r="S33" t="str">
        <f>VLOOKUP(C33,MOVI!C:DT,7,0)</f>
        <v>South</v>
      </c>
      <c r="T33" t="str">
        <f>VLOOKUP(C33,FPT!B:R,7,0)</f>
        <v>South</v>
      </c>
      <c r="U33" t="str">
        <f t="shared" si="9"/>
        <v/>
      </c>
      <c r="V33" t="str">
        <f>VLOOKUP(C33,MOVI!C:DT,8,0)</f>
        <v>Movi</v>
      </c>
      <c r="W33" t="str">
        <f>VLOOKUP(C33,FPT!B:U,8,0)</f>
        <v>Movi</v>
      </c>
      <c r="X33" t="str">
        <f t="shared" si="10"/>
        <v/>
      </c>
      <c r="Y33" t="str">
        <f>VLOOKUP(C33,MOVI!C:DT,9,0)</f>
        <v>Full-time</v>
      </c>
      <c r="Z33" t="str">
        <f>VLOOKUP(C33,FPT!B:X,9,0)</f>
        <v>Full-time</v>
      </c>
      <c r="AA33" t="str">
        <f t="shared" si="11"/>
        <v/>
      </c>
      <c r="AB33" t="str">
        <f>VLOOKUP(C33,MOVI!C:DT,10,0)</f>
        <v>Permanent</v>
      </c>
      <c r="AC33" t="str">
        <f>VLOOKUP(C33,FPT!B:AA,10,0)</f>
        <v>Permanent</v>
      </c>
      <c r="AD33" t="str">
        <f t="shared" si="12"/>
        <v/>
      </c>
      <c r="AE33" s="247">
        <f>VLOOKUP(C33,MOVI!C:DT,11,0)</f>
        <v>43642</v>
      </c>
      <c r="AF33" s="247">
        <f>VLOOKUP(C33,FPT!B:AD,11,0)</f>
        <v>43642</v>
      </c>
      <c r="AG33" t="str">
        <f t="shared" si="13"/>
        <v/>
      </c>
      <c r="AH33" s="260" t="str">
        <f>VLOOKUP(C33,MOVI!C:DT,12,0)</f>
        <v/>
      </c>
      <c r="AI33" s="260"/>
      <c r="AJ33" t="str">
        <f t="shared" si="115"/>
        <v/>
      </c>
      <c r="AK33">
        <f>VLOOKUP(C33,MOVI!C:DT,13,0)</f>
        <v>0</v>
      </c>
      <c r="AL33" s="247">
        <f>VLOOKUP(C33,FPT!B:AJ,13,0)</f>
        <v>0</v>
      </c>
      <c r="AM33" t="str">
        <f t="shared" si="114"/>
        <v/>
      </c>
      <c r="AN33" s="247">
        <f>VLOOKUP(C33,MOVI!C:DT,14,0)</f>
        <v>0</v>
      </c>
      <c r="AO33" s="247">
        <f>VLOOKUP(C33,FPT!B:AM,14,0)</f>
        <v>0</v>
      </c>
      <c r="AP33" t="str">
        <f t="shared" si="15"/>
        <v/>
      </c>
      <c r="AQ33" t="str">
        <f>VLOOKUP(C33,MOVI!C:DT,15,0)</f>
        <v>LC</v>
      </c>
      <c r="AR33" s="247" t="str">
        <f>VLOOKUP(C33,FPT!B:AP,15,0)</f>
        <v>LC</v>
      </c>
      <c r="AS33" t="str">
        <f t="shared" si="16"/>
        <v/>
      </c>
      <c r="AT33" s="282" t="str">
        <f>VLOOKUP(C33,MOVI!C:DT,16,0)</f>
        <v>LTTP</v>
      </c>
      <c r="AU33" s="247" t="str">
        <f>VLOOKUP(C33,FPT!B:AS,16,0)</f>
        <v>LTTP</v>
      </c>
      <c r="AV33" t="str">
        <f t="shared" si="17"/>
        <v/>
      </c>
      <c r="AW33" t="str">
        <f>VLOOKUP(C33,MOVI!C:DT,17,0)</f>
        <v>L</v>
      </c>
      <c r="AX33" s="247" t="str">
        <f>VLOOKUP(C33,FPT!B:AV,17,0)</f>
        <v>L</v>
      </c>
      <c r="AY33" t="str">
        <f t="shared" si="18"/>
        <v/>
      </c>
      <c r="AZ33">
        <f>VLOOKUP(C33,MOVI!C:DT,18,0)</f>
        <v>0</v>
      </c>
      <c r="BA33" s="247">
        <f>VLOOKUP(C33,FPT!B:AY,18,0)</f>
        <v>0</v>
      </c>
      <c r="BB33" t="str">
        <f t="shared" si="19"/>
        <v/>
      </c>
      <c r="BC33" s="275">
        <f>VLOOKUP(C33,MOVI!C:DT,19,0)</f>
        <v>20000000</v>
      </c>
      <c r="BD33" s="275">
        <f>VLOOKUP(C33,FPT!B:BB,19,0)</f>
        <v>20000000</v>
      </c>
      <c r="BE33" t="str">
        <f t="shared" si="20"/>
        <v/>
      </c>
      <c r="BF33">
        <f>VLOOKUP(C33,MOVI!C:DT,20,0)</f>
        <v>0</v>
      </c>
      <c r="BG33" s="252">
        <f>VLOOKUP(C33,FPT!B:BE,20,0)</f>
        <v>0</v>
      </c>
      <c r="BH33" t="str">
        <f t="shared" si="21"/>
        <v/>
      </c>
      <c r="BI33" s="275">
        <f>VLOOKUP(C33,MOVI!C:DT,21,0)</f>
        <v>20000000</v>
      </c>
      <c r="BJ33" s="275">
        <f>VLOOKUP(C33,FPT!B:BH,21,0)</f>
        <v>20000000</v>
      </c>
      <c r="BK33" t="str">
        <f t="shared" si="22"/>
        <v/>
      </c>
      <c r="BL33" s="275">
        <f>VLOOKUP(C33,MOVI!C:DT,22,0)</f>
        <v>0</v>
      </c>
      <c r="BM33" s="275">
        <f>VLOOKUP(C33,FPT!B:BK,22,0)</f>
        <v>0</v>
      </c>
      <c r="BN33" t="str">
        <f t="shared" si="23"/>
        <v/>
      </c>
      <c r="BO33" s="275">
        <f>VLOOKUP(C33,MOVI!C:DT,23,0)</f>
        <v>0</v>
      </c>
      <c r="BP33" s="275">
        <f>VLOOKUP(C33,FPT!B:BN,23,0)</f>
        <v>0</v>
      </c>
      <c r="BQ33" t="str">
        <f t="shared" si="24"/>
        <v/>
      </c>
      <c r="BR33" s="275">
        <f>VLOOKUP(C33,MOVI!C:DT,24,0)</f>
        <v>0</v>
      </c>
      <c r="BS33" s="275">
        <f>VLOOKUP(C33,FPT!B:BQ,24,0)</f>
        <v>0</v>
      </c>
      <c r="BT33" t="str">
        <f t="shared" si="25"/>
        <v/>
      </c>
      <c r="BU33" s="275">
        <f>VLOOKUP(C33,MOVI!C:DT,25,0)</f>
        <v>200000</v>
      </c>
      <c r="BV33" s="275">
        <f>VLOOKUP(C33,FPT!B:BT,25,0)</f>
        <v>200000</v>
      </c>
      <c r="BW33" t="str">
        <f t="shared" si="26"/>
        <v/>
      </c>
      <c r="BX33" s="275">
        <f>VLOOKUP(C33,MOVI!C:DT,26,0)</f>
        <v>0</v>
      </c>
      <c r="BY33" s="275">
        <f>VLOOKUP(C33,FPT!B:BW,26,0)</f>
        <v>0</v>
      </c>
      <c r="BZ33" t="str">
        <f t="shared" si="27"/>
        <v/>
      </c>
      <c r="CA33" s="275">
        <f>VLOOKUP(C33,MOVI!C:DT,27,0)</f>
        <v>0</v>
      </c>
      <c r="CB33" s="275">
        <f>VLOOKUP(C33,FPT!B:BZ,27,0)</f>
        <v>0</v>
      </c>
      <c r="CC33" t="str">
        <f t="shared" si="28"/>
        <v/>
      </c>
      <c r="CD33" s="275">
        <f>VLOOKUP(C33,MOVI!C:DT,28,0)</f>
        <v>200000</v>
      </c>
      <c r="CE33" s="275">
        <f>VLOOKUP(C33,FPT!B:CC,28,0)</f>
        <v>200000</v>
      </c>
      <c r="CF33" t="str">
        <f t="shared" si="29"/>
        <v/>
      </c>
      <c r="CG33" t="str">
        <f>VLOOKUP(C33,MOVI!C:DT,29,0)</f>
        <v>CN</v>
      </c>
      <c r="CH33" s="252" t="str">
        <f>VLOOKUP(C33,FPT!B:CF,29,0)</f>
        <v>CN</v>
      </c>
      <c r="CI33" t="str">
        <f t="shared" si="30"/>
        <v/>
      </c>
      <c r="CJ33">
        <f>VLOOKUP(C33,MOVI!C:DT,30,0)</f>
        <v>26</v>
      </c>
      <c r="CK33" s="252">
        <f>VLOOKUP(C33,FPT!B:CI,30,0)</f>
        <v>26</v>
      </c>
      <c r="CL33" t="str">
        <f t="shared" si="31"/>
        <v/>
      </c>
      <c r="CM33">
        <f>VLOOKUP(C33,MOVI!C:DT,31,0)</f>
        <v>26</v>
      </c>
      <c r="CN33" s="252">
        <f>VLOOKUP(C33,FPT!B:CL,31,0)</f>
        <v>26</v>
      </c>
      <c r="CO33" t="str">
        <f t="shared" si="32"/>
        <v/>
      </c>
      <c r="CP33" s="275">
        <f>VLOOKUP(C33,MOVI!C:DT,32,0)</f>
        <v>0</v>
      </c>
      <c r="CQ33" s="275">
        <f>VLOOKUP(C33,FPT!B:CO,32,0)</f>
        <v>0</v>
      </c>
      <c r="CR33" t="str">
        <f t="shared" si="33"/>
        <v/>
      </c>
      <c r="CS33" s="275">
        <f>VLOOKUP(C33,MOVI!C:DT,33,0)</f>
        <v>0</v>
      </c>
      <c r="CT33" s="275">
        <f>VLOOKUP(C33,FPT!B:CR,33,0)</f>
        <v>0</v>
      </c>
      <c r="CU33" t="str">
        <f t="shared" si="34"/>
        <v/>
      </c>
      <c r="CV33" s="275">
        <f>VLOOKUP(C33,MOVI!C:DT,34,0)</f>
        <v>0</v>
      </c>
      <c r="CW33" s="275">
        <f>VLOOKUP(C33,FPT!B:CU,34,0)</f>
        <v>0</v>
      </c>
      <c r="CX33" t="str">
        <f t="shared" si="35"/>
        <v/>
      </c>
      <c r="CY33" s="275">
        <f>VLOOKUP(C33,MOVI!C:DT,35,0)</f>
        <v>26</v>
      </c>
      <c r="CZ33" s="275">
        <f>VLOOKUP(C33,FPT!B:CX,35,0)</f>
        <v>26</v>
      </c>
      <c r="DA33" t="str">
        <f t="shared" si="36"/>
        <v/>
      </c>
      <c r="DB33" s="275">
        <f>VLOOKUP(C33,MOVI!C:DT,36,0)</f>
        <v>0</v>
      </c>
      <c r="DC33" s="275">
        <f>VLOOKUP(C33,FPT!B:DA,36,0)</f>
        <v>0</v>
      </c>
      <c r="DD33" t="str">
        <f t="shared" si="37"/>
        <v/>
      </c>
      <c r="DE33" s="275">
        <f>VLOOKUP(C33,MOVI!C:DT,37,0)</f>
        <v>0</v>
      </c>
      <c r="DF33" s="275">
        <f>VLOOKUP(C33,FPT!B:DD,37,0)</f>
        <v>0</v>
      </c>
      <c r="DG33" t="str">
        <f t="shared" si="38"/>
        <v/>
      </c>
      <c r="DH33" s="275">
        <f>VLOOKUP(C33,MOVI!C:DT,38,0)</f>
        <v>0</v>
      </c>
      <c r="DI33" s="275">
        <f>VLOOKUP(C33,FPT!B:DG,38,0)</f>
        <v>0</v>
      </c>
      <c r="DJ33" t="str">
        <f t="shared" si="39"/>
        <v/>
      </c>
      <c r="DK33" s="275">
        <f>VLOOKUP(C33,MOVI!C:DT,39,0)</f>
        <v>0</v>
      </c>
      <c r="DL33" s="275">
        <f>VLOOKUP(C33,FPT!B:DJ,39,0)</f>
        <v>0</v>
      </c>
      <c r="DM33" t="str">
        <f t="shared" si="40"/>
        <v/>
      </c>
      <c r="DN33" s="275">
        <f>VLOOKUP(C33,MOVI!C:DT,40,0)</f>
        <v>0</v>
      </c>
      <c r="DO33" s="275">
        <f>VLOOKUP(C33,FPT!B:DM,40,0)</f>
        <v>0</v>
      </c>
      <c r="DP33" t="str">
        <f t="shared" si="41"/>
        <v/>
      </c>
      <c r="DQ33" s="275">
        <f>VLOOKUP(C33,MOVI!C:DT,41,0)</f>
        <v>0</v>
      </c>
      <c r="DR33" s="275">
        <f>VLOOKUP(C33,FPT!B:DP,41,0)</f>
        <v>0</v>
      </c>
      <c r="DS33" t="str">
        <f t="shared" si="42"/>
        <v/>
      </c>
      <c r="DT33" s="275">
        <f>VLOOKUP(C33,MOVI!C:DT,42,0)</f>
        <v>20000000</v>
      </c>
      <c r="DU33" s="275">
        <f>ROUND(VLOOKUP(C33,FPT!B:DS,42,0),0)</f>
        <v>20000000</v>
      </c>
      <c r="DV33" t="str">
        <f t="shared" si="43"/>
        <v/>
      </c>
      <c r="DW33" s="275">
        <f>VLOOKUP(C33,MOVI!C:DT,43,0)</f>
        <v>0</v>
      </c>
      <c r="DX33" s="275">
        <f>VLOOKUP(C33,FPT!B:DV,43,0)</f>
        <v>0</v>
      </c>
      <c r="DY33" t="str">
        <f t="shared" si="44"/>
        <v/>
      </c>
      <c r="DZ33" s="275">
        <f>VLOOKUP(C33,MOVI!C:DT,44,0)</f>
        <v>0</v>
      </c>
      <c r="EA33" s="275">
        <f>VLOOKUP(C33,FPT!B:DY,44,0)</f>
        <v>0</v>
      </c>
      <c r="EB33" t="str">
        <f t="shared" si="45"/>
        <v/>
      </c>
      <c r="EC33" s="275">
        <f>VLOOKUP(C33,MOVI!C:DT,45,0)</f>
        <v>20000000</v>
      </c>
      <c r="ED33" s="275">
        <f>ROUND(VLOOKUP(C33,FPT!B:EB,45,0),0)</f>
        <v>20000000</v>
      </c>
      <c r="EE33" t="str">
        <f t="shared" si="46"/>
        <v/>
      </c>
      <c r="EF33" s="275">
        <f>VLOOKUP(C33,MOVI!C:DT,46,0)</f>
        <v>0</v>
      </c>
      <c r="EG33" s="275">
        <f>VLOOKUP(C33,FPT!B:EE,46,0)</f>
        <v>0</v>
      </c>
      <c r="EH33" t="str">
        <f t="shared" si="47"/>
        <v/>
      </c>
      <c r="EI33" s="275">
        <f>VLOOKUP(C33,MOVI!C:DT,47,0)</f>
        <v>0</v>
      </c>
      <c r="EJ33" s="275">
        <f>VLOOKUP(C33,FPT!B:EH,47,0)</f>
        <v>0</v>
      </c>
      <c r="EK33" t="str">
        <f t="shared" si="48"/>
        <v/>
      </c>
      <c r="EL33" s="275">
        <f>VLOOKUP(C33,MOVI!C:DT,48,0)</f>
        <v>0</v>
      </c>
      <c r="EM33" s="275">
        <f>VLOOKUP(C33,FPT!B:EK,48,0)</f>
        <v>0</v>
      </c>
      <c r="EN33" t="str">
        <f t="shared" si="49"/>
        <v/>
      </c>
      <c r="EO33" s="275">
        <f>VLOOKUP(C33,MOVI!C:DT,49,0)</f>
        <v>200000</v>
      </c>
      <c r="EP33" s="275">
        <f>VLOOKUP(C33,FPT!B:EN,49,0)</f>
        <v>200000</v>
      </c>
      <c r="EQ33" t="str">
        <f t="shared" si="50"/>
        <v/>
      </c>
      <c r="ER33" s="275">
        <f>VLOOKUP(C33,MOVI!C:DT,50,0)</f>
        <v>0</v>
      </c>
      <c r="ES33" s="275">
        <f>VLOOKUP(C33,FPT!B:EQ,50,0)</f>
        <v>0</v>
      </c>
      <c r="ET33" t="str">
        <f t="shared" si="51"/>
        <v/>
      </c>
      <c r="EU33" s="275">
        <f>VLOOKUP(C33,MOVI!C:DT,51,0)</f>
        <v>0</v>
      </c>
      <c r="EV33" s="275">
        <f>VLOOKUP(C33,FPT!B:ET,51,0)</f>
        <v>0</v>
      </c>
      <c r="EW33" t="str">
        <f t="shared" si="52"/>
        <v/>
      </c>
      <c r="EX33" s="275">
        <f>VLOOKUP(C33,MOVI!C:DT,52,0)</f>
        <v>0</v>
      </c>
      <c r="EY33" s="275">
        <f>VLOOKUP(C33,FPT!B:EW,52,0)</f>
        <v>0</v>
      </c>
      <c r="EZ33" t="str">
        <f t="shared" si="53"/>
        <v/>
      </c>
      <c r="FA33" s="275">
        <f>VLOOKUP(C33,MOVI!C:DT,53,0)</f>
        <v>0</v>
      </c>
      <c r="FB33" s="275">
        <f>VLOOKUP(C33,FPT!B:EZ,53,0)</f>
        <v>0</v>
      </c>
      <c r="FC33" t="str">
        <f t="shared" si="54"/>
        <v/>
      </c>
      <c r="FD33" s="275">
        <f>VLOOKUP(C33,MOVI!C:DT,54,0)</f>
        <v>0</v>
      </c>
      <c r="FE33" s="275">
        <f>VLOOKUP(C33,FPT!B:FC,54,0)</f>
        <v>0</v>
      </c>
      <c r="FF33" t="str">
        <f t="shared" si="55"/>
        <v/>
      </c>
      <c r="FG33" s="275">
        <f>VLOOKUP(C33,MOVI!C:DT,55,0)</f>
        <v>0</v>
      </c>
      <c r="FH33" s="275">
        <f>VLOOKUP(C33,FPT!B:FF,55,0)</f>
        <v>0</v>
      </c>
      <c r="FI33" t="str">
        <f t="shared" si="56"/>
        <v/>
      </c>
      <c r="FJ33" s="275">
        <f>VLOOKUP(C33,MOVI!C:DT,56,0)</f>
        <v>200000</v>
      </c>
      <c r="FK33" s="275">
        <f>VLOOKUP(C33,FPT!B:FI,56,0)</f>
        <v>200000</v>
      </c>
      <c r="FL33" t="str">
        <f t="shared" si="57"/>
        <v/>
      </c>
      <c r="FM33" s="275">
        <f>VLOOKUP(C33,MOVI!C:DT,57,0)</f>
        <v>0</v>
      </c>
      <c r="FN33" s="275">
        <f>VLOOKUP(C33,FPT!B:FL,57,0)</f>
        <v>0</v>
      </c>
      <c r="FO33" t="str">
        <f t="shared" si="58"/>
        <v/>
      </c>
      <c r="FP33" s="275">
        <f>VLOOKUP(C33,MOVI!C:DT,58,0)</f>
        <v>0</v>
      </c>
      <c r="FQ33" s="275">
        <f>VLOOKUP(C33,FPT!B:FO,58,0)</f>
        <v>0</v>
      </c>
      <c r="FR33" t="str">
        <f t="shared" si="59"/>
        <v/>
      </c>
      <c r="FS33" s="275">
        <f>VLOOKUP(C33,MOVI!C:DT,59,0)</f>
        <v>0</v>
      </c>
      <c r="FT33" s="275">
        <f>VLOOKUP(C33,FPT!B:FR,59,0)</f>
        <v>0</v>
      </c>
      <c r="FU33" t="str">
        <f t="shared" si="60"/>
        <v/>
      </c>
      <c r="FV33" s="275">
        <f>VLOOKUP(C33,MOVI!C:DT,60,0)</f>
        <v>0</v>
      </c>
      <c r="FW33" s="275">
        <f>VLOOKUP(C33,FPT!B:FU,60,0)</f>
        <v>0</v>
      </c>
      <c r="FX33" t="str">
        <f t="shared" si="61"/>
        <v/>
      </c>
      <c r="FY33" s="275">
        <f>VLOOKUP(C33,MOVI!C:DT,61,0)</f>
        <v>0</v>
      </c>
      <c r="FZ33" s="275">
        <f>VLOOKUP(C33,FPT!B:FX,61,0)</f>
        <v>0</v>
      </c>
      <c r="GA33" t="str">
        <f t="shared" si="62"/>
        <v/>
      </c>
      <c r="GB33" s="275">
        <f>VLOOKUP(C33,MOVI!C:DT,62,0)</f>
        <v>0</v>
      </c>
      <c r="GC33" s="275">
        <f>VLOOKUP(C33,FPT!B:GA,62,0)</f>
        <v>0</v>
      </c>
      <c r="GD33" t="str">
        <f t="shared" si="63"/>
        <v/>
      </c>
      <c r="GE33" s="275">
        <f>VLOOKUP(C33,MOVI!C:DT,63,0)</f>
        <v>0</v>
      </c>
      <c r="GF33" s="275">
        <f>VLOOKUP(C33,FPT!B:GD,63,0)</f>
        <v>0</v>
      </c>
      <c r="GG33" t="str">
        <f t="shared" si="64"/>
        <v/>
      </c>
      <c r="GH33" s="275">
        <f>VLOOKUP(C33,MOVI!C:DT,64,0)</f>
        <v>0</v>
      </c>
      <c r="GI33" s="275">
        <f>VLOOKUP(C33,FPT!B:GG,64,0)</f>
        <v>0</v>
      </c>
      <c r="GJ33" t="str">
        <f t="shared" si="65"/>
        <v/>
      </c>
      <c r="GK33" s="275">
        <f>VLOOKUP(C33,MOVI!C:DT,65,0)</f>
        <v>0</v>
      </c>
      <c r="GL33" s="275">
        <f>VLOOKUP(C33,FPT!B:GJ,65,0)</f>
        <v>0</v>
      </c>
      <c r="GM33" t="str">
        <f t="shared" si="66"/>
        <v/>
      </c>
      <c r="GN33" s="275">
        <f>VLOOKUP(C33,MOVI!C:DT,66,0)</f>
        <v>0</v>
      </c>
      <c r="GO33" s="275">
        <f>VLOOKUP(C33,FPT!B:GM,66,0)</f>
        <v>0</v>
      </c>
      <c r="GP33" t="str">
        <f t="shared" si="67"/>
        <v/>
      </c>
      <c r="GQ33" s="275">
        <f>VLOOKUP(C33,MOVI!C:DT,67,0)</f>
        <v>0</v>
      </c>
      <c r="GR33" s="275">
        <f>VLOOKUP(C33,FPT!B:GP,67,0)</f>
        <v>0</v>
      </c>
      <c r="GS33" t="str">
        <f t="shared" si="68"/>
        <v/>
      </c>
      <c r="GT33" s="275">
        <f>VLOOKUP(C33,MOVI!C:DT,68,0)</f>
        <v>0</v>
      </c>
      <c r="GU33" s="275">
        <f>VLOOKUP(C33,FPT!B:GS,68,0)</f>
        <v>0</v>
      </c>
      <c r="GV33" t="str">
        <f t="shared" si="69"/>
        <v/>
      </c>
      <c r="GW33" s="275">
        <f>VLOOKUP(C33,MOVI!C:DT,69,0)</f>
        <v>0</v>
      </c>
      <c r="GX33" s="275">
        <f>VLOOKUP(C33,FPT!B:GV,69,0)</f>
        <v>0</v>
      </c>
      <c r="GY33" t="str">
        <f t="shared" si="70"/>
        <v/>
      </c>
      <c r="GZ33" s="275">
        <f>VLOOKUP(C33,MOVI!C:DT,70,0)</f>
        <v>0</v>
      </c>
      <c r="HA33" s="275">
        <f>VLOOKUP(C33,FPT!B:GY,70,0)</f>
        <v>0</v>
      </c>
      <c r="HB33" t="str">
        <f t="shared" si="71"/>
        <v/>
      </c>
      <c r="HC33" s="275">
        <f>VLOOKUP(C33,MOVI!C:DT,71,0)</f>
        <v>20200000</v>
      </c>
      <c r="HD33" s="275">
        <f>ROUND(VLOOKUP(C33,FPT!B:HB,71,0),0)</f>
        <v>20200000</v>
      </c>
      <c r="HE33" t="str">
        <f t="shared" si="72"/>
        <v/>
      </c>
      <c r="HF33" s="275">
        <f>ROUND(VLOOKUP(C33,MOVI!C:DT,72,0),0)</f>
        <v>0</v>
      </c>
      <c r="HG33" s="275">
        <f>ROUND(VLOOKUP(C33,FPT!B:HE,72,0),0)</f>
        <v>0</v>
      </c>
      <c r="HH33" t="str">
        <f t="shared" si="73"/>
        <v/>
      </c>
      <c r="HI33" s="275">
        <f>VLOOKUP(C33,MOVI!C:DT,73,0)</f>
        <v>200000</v>
      </c>
      <c r="HJ33" s="275">
        <f>VLOOKUP(C33,FPT!B:HH,73,0)</f>
        <v>200000</v>
      </c>
      <c r="HK33" t="str">
        <f t="shared" si="74"/>
        <v/>
      </c>
      <c r="HL33" s="275">
        <f>VLOOKUP(C33,MOVI!C:DT,74,0)</f>
        <v>0</v>
      </c>
      <c r="HM33" s="275">
        <f>VLOOKUP(C33,FPT!B:HK,74,0)</f>
        <v>0</v>
      </c>
      <c r="HN33" t="str">
        <f t="shared" si="75"/>
        <v/>
      </c>
      <c r="HO33" s="275">
        <f>VLOOKUP(C33,MOVI!C:DT,75,0)</f>
        <v>11000000</v>
      </c>
      <c r="HP33" s="275">
        <f>VLOOKUP(C33,FPT!B:HN,75,0)</f>
        <v>11000000</v>
      </c>
      <c r="HQ33" t="str">
        <f t="shared" si="76"/>
        <v/>
      </c>
      <c r="HR33" s="275">
        <f>VLOOKUP(C33,MOVI!C:DT,76,0)</f>
        <v>0</v>
      </c>
      <c r="HS33" s="275">
        <f>VLOOKUP(C33,FPT!B:HQ,76,0)</f>
        <v>0</v>
      </c>
      <c r="HT33" t="str">
        <f t="shared" si="77"/>
        <v/>
      </c>
      <c r="HU33" s="275">
        <f>VLOOKUP(C33,MOVI!C:DT,77,0)</f>
        <v>0</v>
      </c>
      <c r="HV33" s="275">
        <f>VLOOKUP(C33,FPT!B:HT,77,0)</f>
        <v>0</v>
      </c>
      <c r="HW33" t="str">
        <f t="shared" si="78"/>
        <v/>
      </c>
      <c r="HX33" s="274">
        <f>VLOOKUP(C33,MOVI!C:CB,78,0)</f>
        <v>1600000</v>
      </c>
      <c r="HY33" s="261">
        <f>VLOOKUP(C33,FPT!$B:$CA,78,0)</f>
        <v>1600000</v>
      </c>
      <c r="HZ33" t="str">
        <f t="shared" si="79"/>
        <v/>
      </c>
      <c r="IA33" s="275">
        <f>VLOOKUP(C33,MOVI!C:CD,79,0)</f>
        <v>200000</v>
      </c>
      <c r="IB33" s="275">
        <f>VLOOKUP(C33,FPT!B:HZ,79,0)</f>
        <v>200000</v>
      </c>
      <c r="IC33" t="str">
        <f t="shared" si="80"/>
        <v/>
      </c>
      <c r="ID33" s="275">
        <f>VLOOKUP(C33,MOVI!C:CD,80,0)</f>
        <v>300000</v>
      </c>
      <c r="IE33" s="275">
        <f>VLOOKUP(C33,FPT!B:IC,80,0)</f>
        <v>300000</v>
      </c>
      <c r="IF33" t="str">
        <f t="shared" si="81"/>
        <v/>
      </c>
      <c r="IG33" s="275">
        <f>VLOOKUP(C33,MOVI!C:DT,81,0)</f>
        <v>0</v>
      </c>
      <c r="IH33" s="275">
        <f>VLOOKUP(C33,FPT!B:IF,81,0)</f>
        <v>0</v>
      </c>
      <c r="II33" t="str">
        <f t="shared" si="82"/>
        <v/>
      </c>
      <c r="IJ33" s="275">
        <f>VLOOKUP(C33,MOVI!C:DT,82,0)</f>
        <v>2100000</v>
      </c>
      <c r="IK33" s="275">
        <f>VLOOKUP(C33,FPT!B:II,82,0)</f>
        <v>2100000</v>
      </c>
      <c r="IL33" t="str">
        <f t="shared" si="83"/>
        <v/>
      </c>
      <c r="IM33" s="275">
        <f>ROUND(VLOOKUP(C33,MOVI!C:DT,83,0),0)</f>
        <v>13300000</v>
      </c>
      <c r="IN33" s="275">
        <f>ROUND(VLOOKUP(C33,FPT!B:IL,83,0),0)</f>
        <v>13300000</v>
      </c>
      <c r="IO33" t="str">
        <f t="shared" si="84"/>
        <v/>
      </c>
      <c r="IP33" s="275">
        <f>VLOOKUP(C33,MOVI!C:DT,84,0)</f>
        <v>6900000</v>
      </c>
      <c r="IQ33" s="275">
        <f>VLOOKUP(C33,FPT!B:IO,84,0)</f>
        <v>6900000</v>
      </c>
      <c r="IR33" t="str">
        <f t="shared" si="85"/>
        <v/>
      </c>
      <c r="IS33" s="275">
        <f>ROUND(VLOOKUP(C33,MOVI!C:DT,85,0),0)</f>
        <v>440000</v>
      </c>
      <c r="IT33" s="275">
        <f>ROUND(VLOOKUP(C33,FPT!B:IR,85,0),0)</f>
        <v>440000</v>
      </c>
      <c r="IU33" t="str">
        <f t="shared" si="86"/>
        <v/>
      </c>
      <c r="IV33" s="275">
        <f>VLOOKUP(C33,MOVI!C:DT,86,0)</f>
        <v>0</v>
      </c>
      <c r="IW33" s="275">
        <f>VLOOKUP(C33,FPT!B:IU,86,0)</f>
        <v>0</v>
      </c>
      <c r="IX33" t="str">
        <f t="shared" si="87"/>
        <v/>
      </c>
      <c r="IY33" s="275">
        <f>ROUND(VLOOKUP(C33,MOVI!C:DT,87,0),0)</f>
        <v>440000</v>
      </c>
      <c r="IZ33" s="275">
        <f>ROUND(VLOOKUP(C33,FPT!B:IX,87,0),0)</f>
        <v>440000</v>
      </c>
      <c r="JA33" t="str">
        <f t="shared" si="88"/>
        <v/>
      </c>
      <c r="JB33" s="275">
        <f>VLOOKUP(C33,MOVI!C:DT,88,0)</f>
        <v>0</v>
      </c>
      <c r="JC33" s="275">
        <f>VLOOKUP(C33,FPT!B:JA,88,0)</f>
        <v>0</v>
      </c>
      <c r="JD33" t="str">
        <f t="shared" si="89"/>
        <v/>
      </c>
      <c r="JE33" s="275">
        <f>VLOOKUP(C33,MOVI!C:DT,89,0)</f>
        <v>0</v>
      </c>
      <c r="JF33" s="275">
        <f>VLOOKUP(C33,FPT!B:JD,89,0)</f>
        <v>0</v>
      </c>
      <c r="JG33" t="str">
        <f t="shared" si="90"/>
        <v/>
      </c>
      <c r="JH33" s="275">
        <f>VLOOKUP(C33,MOVI!C:DT,90,0)</f>
        <v>0</v>
      </c>
      <c r="JI33" s="275">
        <f>VLOOKUP(C33,FPT!B:JG,90,0)</f>
        <v>0</v>
      </c>
      <c r="JJ33" t="str">
        <f t="shared" si="91"/>
        <v/>
      </c>
      <c r="JK33" s="275">
        <f>VLOOKUP(C33,MOVI!C:DT,91,0)</f>
        <v>0</v>
      </c>
      <c r="JL33" s="275">
        <f>VLOOKUP(C33,FPT!B:JJ,91,0)</f>
        <v>0</v>
      </c>
      <c r="JM33" t="str">
        <f t="shared" si="92"/>
        <v/>
      </c>
      <c r="JN33" s="275">
        <f>VLOOKUP(C33,MOVI!C:DT,92,0)</f>
        <v>0</v>
      </c>
      <c r="JO33" s="275">
        <f>VLOOKUP(C33,FPT!B:JM,92,0)</f>
        <v>0</v>
      </c>
      <c r="JP33" t="str">
        <f t="shared" si="93"/>
        <v/>
      </c>
      <c r="JQ33" s="275">
        <f>VLOOKUP(C33,MOVI!C:DT,93,0)</f>
        <v>0</v>
      </c>
      <c r="JR33" s="275">
        <f>VLOOKUP(C33,FPT!B:JP,93,0)</f>
        <v>0</v>
      </c>
      <c r="JS33" t="str">
        <f t="shared" si="94"/>
        <v/>
      </c>
      <c r="JT33" s="275">
        <f>VLOOKUP(C33,MOVI!C:DT,94,0)</f>
        <v>0</v>
      </c>
      <c r="JU33" s="275">
        <f>VLOOKUP(C33,FPT!B:JS,94,0)</f>
        <v>0</v>
      </c>
      <c r="JV33" t="str">
        <f t="shared" si="95"/>
        <v/>
      </c>
      <c r="JW33" s="275">
        <f>VLOOKUP(C33,MOVI!C:DT,95,0)</f>
        <v>17660000</v>
      </c>
      <c r="JX33" s="275">
        <f>VLOOKUP(C33,FPT!B:JV,95,0)</f>
        <v>17660000</v>
      </c>
      <c r="JY33" t="str">
        <f t="shared" si="96"/>
        <v/>
      </c>
      <c r="JZ33" s="275">
        <f>VLOOKUP(C33,MOVI!C:DT,96,0)</f>
        <v>0</v>
      </c>
      <c r="KA33" s="275">
        <f>VLOOKUP(C33,FPT!B:JY,96,0)</f>
        <v>0</v>
      </c>
      <c r="KB33" t="str">
        <f t="shared" si="97"/>
        <v/>
      </c>
      <c r="KC33" s="275">
        <f>VLOOKUP(C33,MOVI!C:DT,97,0)</f>
        <v>17660000</v>
      </c>
      <c r="KD33" s="275">
        <f>VLOOKUP(C33,FPT!B:KB,97,0)</f>
        <v>17660000</v>
      </c>
      <c r="KE33" t="str">
        <f t="shared" si="98"/>
        <v/>
      </c>
      <c r="KF33" s="275">
        <f>VLOOKUP(C33,MOVI!C:DT,98,0)</f>
        <v>3400000.0000000005</v>
      </c>
      <c r="KG33" s="275">
        <f>VLOOKUP(C33,FPT!B:KE,98,0)</f>
        <v>3400000</v>
      </c>
      <c r="KH33" t="str">
        <f t="shared" si="99"/>
        <v/>
      </c>
      <c r="KI33" s="275">
        <f>VLOOKUP(C33,MOVI!C:DT,99,0)</f>
        <v>0</v>
      </c>
      <c r="KJ33" s="275">
        <f>VLOOKUP(C33,FPT!B:KH,99,0)</f>
        <v>0</v>
      </c>
      <c r="KK33" t="str">
        <f t="shared" si="100"/>
        <v/>
      </c>
      <c r="KL33" s="275">
        <f>VLOOKUP(C33,MOVI!C:DT,100,0)</f>
        <v>600000</v>
      </c>
      <c r="KM33" s="275">
        <f>VLOOKUP(C33,FPT!B:KK,100,0)</f>
        <v>600000</v>
      </c>
      <c r="KN33" t="str">
        <f t="shared" si="101"/>
        <v/>
      </c>
      <c r="KO33" s="275">
        <f>VLOOKUP(C33,MOVI!C:DT,101,0)</f>
        <v>0</v>
      </c>
      <c r="KP33" s="275">
        <f>VLOOKUP(C33,FPT!B:KN,101,0)</f>
        <v>0</v>
      </c>
      <c r="KQ33" t="str">
        <f t="shared" si="102"/>
        <v/>
      </c>
      <c r="KR33" s="275">
        <f>VLOOKUP(C33,MOVI!C:DT,102,0)</f>
        <v>0</v>
      </c>
      <c r="KS33" s="275">
        <f>VLOOKUP(C33,FPT!B:KQ,102,0)</f>
        <v>0</v>
      </c>
      <c r="KT33" t="str">
        <f t="shared" si="103"/>
        <v/>
      </c>
      <c r="KU33" s="275">
        <f>VLOOKUP(C33,MOVI!C:DT,103,0)</f>
        <v>4000000.0000000005</v>
      </c>
      <c r="KV33" s="275">
        <f>VLOOKUP(C33,FPT!B:KT,103,0)</f>
        <v>4000000</v>
      </c>
      <c r="KW33" t="str">
        <f t="shared" si="104"/>
        <v/>
      </c>
      <c r="KX33" s="275">
        <f>VLOOKUP(C33,MOVI!C:DT,104,0)</f>
        <v>6100000</v>
      </c>
      <c r="KY33" s="275">
        <f>VLOOKUP(C33,FPT!B:KW,104,0)</f>
        <v>6100000</v>
      </c>
      <c r="KZ33" t="str">
        <f t="shared" si="105"/>
        <v/>
      </c>
      <c r="LA33" s="275">
        <f>VLOOKUP(C33,MOVI!C:DT,105,0)</f>
        <v>400000</v>
      </c>
      <c r="LB33" s="275">
        <f>VLOOKUP(C33,FPT!B:KZ,105,0)</f>
        <v>400000</v>
      </c>
      <c r="LC33" t="str">
        <f t="shared" si="106"/>
        <v/>
      </c>
      <c r="LD33" s="275">
        <f>VLOOKUP(C33,MOVI!C:DT,106,0)</f>
        <v>24600000</v>
      </c>
      <c r="LE33" s="275">
        <f>VLOOKUP(C33,FPT!B:LC,106,0)</f>
        <v>24600000</v>
      </c>
      <c r="LF33" t="str">
        <f t="shared" si="107"/>
        <v/>
      </c>
      <c r="LG33" s="273">
        <f>VLOOKUP(C33,MOVI!C:DT,107,0)</f>
        <v>0</v>
      </c>
      <c r="LH33" s="273">
        <f>VLOOKUP(C33,FPT!B:LF,107,0)</f>
        <v>0</v>
      </c>
      <c r="LI33" t="str">
        <f t="shared" si="108"/>
        <v/>
      </c>
      <c r="LJ33" t="str">
        <f>VLOOKUP(C33,MOVI!C:DV,108,0)</f>
        <v>MoviSouthSupply Chain Management</v>
      </c>
      <c r="LK33" s="252" t="str">
        <f>VLOOKUP(C33,FPT!B:LI,108,0)</f>
        <v>MoviSouthSupply Chain Management</v>
      </c>
      <c r="LL33" t="str">
        <f t="shared" si="109"/>
        <v/>
      </c>
      <c r="LM33" s="275">
        <f>ROUND(VLOOKUP(C33,MOVI!C:DV,109,0),0)</f>
        <v>1666667</v>
      </c>
      <c r="LN33" s="275">
        <f>ROUND(VLOOKUP(C33,FPT!B:LL,109,0),0)</f>
        <v>1666667</v>
      </c>
      <c r="LO33" t="str">
        <f t="shared" si="110"/>
        <v/>
      </c>
      <c r="LP33" t="str">
        <f>VLOOKUP(C33,MOVI!C:DV,110,0)</f>
        <v>BDG</v>
      </c>
      <c r="LQ33" s="247" t="str">
        <f>VLOOKUP(C33,FPT!B:LO,110,0)</f>
        <v>BDG</v>
      </c>
      <c r="LR33" t="str">
        <f t="shared" si="111"/>
        <v/>
      </c>
      <c r="LS33">
        <f>MOVI!DI28</f>
        <v>22</v>
      </c>
      <c r="LV33">
        <f>MOVI!DJ28</f>
        <v>0</v>
      </c>
      <c r="LW33">
        <f>MOVI!DK28</f>
        <v>0</v>
      </c>
      <c r="LX33">
        <f>MOVI!DL28</f>
        <v>0</v>
      </c>
      <c r="LY33">
        <f>MOVI!DM28</f>
        <v>0</v>
      </c>
      <c r="LZ33">
        <f>MOVI!DN28</f>
        <v>0</v>
      </c>
      <c r="MA33">
        <f>MOVI!DO28</f>
        <v>0</v>
      </c>
      <c r="MB33" t="str">
        <f>MOVI!DP28</f>
        <v/>
      </c>
      <c r="MC33">
        <f>MOVI!DQ28</f>
        <v>0</v>
      </c>
      <c r="MD33">
        <f>MOVI!DR28</f>
        <v>0</v>
      </c>
      <c r="ME33" t="str">
        <f>VLOOKUP(C33,MOVI!C:DV,121,0)</f>
        <v>Group 4</v>
      </c>
      <c r="MF33" s="252" t="str">
        <f>VLOOKUP(C33,FPT!B:MD,111,0)</f>
        <v>Group 4</v>
      </c>
      <c r="MG33" t="str">
        <f t="shared" si="116"/>
        <v/>
      </c>
      <c r="MH33" t="str">
        <f>VLOOKUP(C33,MOVI!C:DT,122,0)</f>
        <v>MoviSouthGroup 4</v>
      </c>
      <c r="MI33" s="252" t="str">
        <f>VLOOKUP(C33,FPT!B:DS,112,0)</f>
        <v>MoviSouthGroup 4</v>
      </c>
      <c r="MJ33" t="str">
        <f t="shared" si="113"/>
        <v/>
      </c>
    </row>
    <row r="34" spans="1:348" x14ac:dyDescent="0.25">
      <c r="A34">
        <v>26</v>
      </c>
      <c r="B34" s="48">
        <v>2536</v>
      </c>
      <c r="C34" s="271" t="s">
        <v>935</v>
      </c>
      <c r="D34" t="str">
        <f>VLOOKUP(C34,MOVI!C:D,2,0)</f>
        <v>Đào Tuấn Anh</v>
      </c>
      <c r="E34" t="str">
        <f>VLOOKUP(C34,FPT!B:C,2,0)</f>
        <v>Đào Tuấn Anh</v>
      </c>
      <c r="F34" t="str">
        <f t="shared" si="4"/>
        <v/>
      </c>
      <c r="G34" t="str">
        <f>VLOOKUP(C34,MOVI!C:E,3,0)</f>
        <v>Supply Chain Management</v>
      </c>
      <c r="H34" t="str">
        <f>VLOOKUP(C34,FPT!B:F,3,0)</f>
        <v>Supply Chain Management</v>
      </c>
      <c r="I34" t="str">
        <f t="shared" si="5"/>
        <v/>
      </c>
      <c r="J34" t="str">
        <f>VLOOKUP(C34,MOVI!C:H,4,0)</f>
        <v>Logistics</v>
      </c>
      <c r="K34" t="str">
        <f>VLOOKUP(C34,FPT!B:I,4,0)</f>
        <v>Logistics</v>
      </c>
      <c r="L34" t="str">
        <f t="shared" si="6"/>
        <v/>
      </c>
      <c r="M34" t="str">
        <f>VLOOKUP(C34,MOVI!C:DT,5,0)</f>
        <v>Associate</v>
      </c>
      <c r="N34" t="str">
        <f>VLOOKUP(C34,FPT!B:L,5,0)</f>
        <v>Associate</v>
      </c>
      <c r="O34" t="str">
        <f t="shared" si="7"/>
        <v/>
      </c>
      <c r="P34" t="str">
        <f>VLOOKUP(C34,MOVI!C:DT,6,0)</f>
        <v>Delivery Man</v>
      </c>
      <c r="Q34" t="str">
        <f>VLOOKUP(C34,FPT!B:O,6,0)</f>
        <v>Delivery man</v>
      </c>
      <c r="R34" t="str">
        <f t="shared" si="8"/>
        <v/>
      </c>
      <c r="S34" t="str">
        <f>VLOOKUP(C34,MOVI!C:DT,7,0)</f>
        <v>North</v>
      </c>
      <c r="T34" t="str">
        <f>VLOOKUP(C34,FPT!B:R,7,0)</f>
        <v>North</v>
      </c>
      <c r="U34" t="str">
        <f t="shared" si="9"/>
        <v/>
      </c>
      <c r="V34" t="str">
        <f>VLOOKUP(C34,MOVI!C:DT,8,0)</f>
        <v>Movi</v>
      </c>
      <c r="W34" t="str">
        <f>VLOOKUP(C34,FPT!B:U,8,0)</f>
        <v>Movi</v>
      </c>
      <c r="X34" t="str">
        <f t="shared" si="10"/>
        <v/>
      </c>
      <c r="Y34" t="str">
        <f>VLOOKUP(C34,MOVI!C:DT,9,0)</f>
        <v>Full-time</v>
      </c>
      <c r="Z34" t="str">
        <f>VLOOKUP(C34,FPT!B:X,9,0)</f>
        <v>Full-time</v>
      </c>
      <c r="AA34" t="str">
        <f t="shared" si="11"/>
        <v/>
      </c>
      <c r="AB34" t="str">
        <f>VLOOKUP(C34,MOVI!C:DT,10,0)</f>
        <v>Permanent</v>
      </c>
      <c r="AC34" t="str">
        <f>VLOOKUP(C34,FPT!B:AA,10,0)</f>
        <v>Permanent</v>
      </c>
      <c r="AD34" t="str">
        <f t="shared" si="12"/>
        <v/>
      </c>
      <c r="AE34" s="247">
        <f>VLOOKUP(C34,MOVI!C:DT,11,0)</f>
        <v>42255</v>
      </c>
      <c r="AF34" s="247">
        <f>VLOOKUP(C34,FPT!B:AD,11,0)</f>
        <v>42255</v>
      </c>
      <c r="AG34" t="str">
        <f t="shared" si="13"/>
        <v/>
      </c>
      <c r="AH34" s="260" t="str">
        <f>VLOOKUP(C34,MOVI!C:DT,12,0)</f>
        <v/>
      </c>
      <c r="AI34" s="260"/>
      <c r="AJ34" t="str">
        <f t="shared" si="115"/>
        <v/>
      </c>
      <c r="AK34">
        <f>VLOOKUP(C34,MOVI!C:DT,13,0)</f>
        <v>0</v>
      </c>
      <c r="AL34" s="247">
        <f>VLOOKUP(C34,FPT!B:AJ,13,0)</f>
        <v>0</v>
      </c>
      <c r="AM34" t="str">
        <f t="shared" si="114"/>
        <v/>
      </c>
      <c r="AN34" s="247">
        <f>VLOOKUP(C34,MOVI!C:DT,14,0)</f>
        <v>0</v>
      </c>
      <c r="AO34" s="247">
        <f>VLOOKUP(C34,FPT!B:AM,14,0)</f>
        <v>0</v>
      </c>
      <c r="AP34" t="str">
        <f t="shared" si="15"/>
        <v/>
      </c>
      <c r="AQ34" t="str">
        <f>VLOOKUP(C34,MOVI!C:DT,15,0)</f>
        <v>LC</v>
      </c>
      <c r="AR34" s="247" t="str">
        <f>VLOOKUP(C34,FPT!B:AP,15,0)</f>
        <v>LC</v>
      </c>
      <c r="AS34" t="str">
        <f t="shared" si="16"/>
        <v/>
      </c>
      <c r="AT34" s="282" t="str">
        <f>VLOOKUP(C34,MOVI!C:DT,16,0)</f>
        <v>LTTP</v>
      </c>
      <c r="AU34" s="247" t="str">
        <f>VLOOKUP(C34,FPT!B:AS,16,0)</f>
        <v>LTTP</v>
      </c>
      <c r="AV34" t="str">
        <f t="shared" si="17"/>
        <v/>
      </c>
      <c r="AW34" t="str">
        <f>VLOOKUP(C34,MOVI!C:DT,17,0)</f>
        <v>L</v>
      </c>
      <c r="AX34" s="247" t="str">
        <f>VLOOKUP(C34,FPT!B:AV,17,0)</f>
        <v>L</v>
      </c>
      <c r="AY34" t="str">
        <f t="shared" si="18"/>
        <v/>
      </c>
      <c r="AZ34">
        <f>VLOOKUP(C34,MOVI!C:DT,18,0)</f>
        <v>0</v>
      </c>
      <c r="BA34" s="247">
        <f>VLOOKUP(C34,FPT!B:AY,18,0)</f>
        <v>0</v>
      </c>
      <c r="BB34" t="str">
        <f t="shared" si="19"/>
        <v/>
      </c>
      <c r="BC34" s="275">
        <f>VLOOKUP(C34,MOVI!C:DT,19,0)</f>
        <v>5000000</v>
      </c>
      <c r="BD34" s="275">
        <f>VLOOKUP(C34,FPT!B:BB,19,0)</f>
        <v>5000000</v>
      </c>
      <c r="BE34" t="str">
        <f t="shared" si="20"/>
        <v/>
      </c>
      <c r="BF34">
        <f>VLOOKUP(C34,MOVI!C:DT,20,0)</f>
        <v>0</v>
      </c>
      <c r="BG34" s="252">
        <f>VLOOKUP(C34,FPT!B:BE,20,0)</f>
        <v>0</v>
      </c>
      <c r="BH34" t="str">
        <f t="shared" si="21"/>
        <v/>
      </c>
      <c r="BI34" s="275">
        <f>VLOOKUP(C34,MOVI!C:DT,21,0)</f>
        <v>5000000</v>
      </c>
      <c r="BJ34" s="275">
        <f>VLOOKUP(C34,FPT!B:BH,21,0)</f>
        <v>5000000</v>
      </c>
      <c r="BK34" t="str">
        <f t="shared" si="22"/>
        <v/>
      </c>
      <c r="BL34" s="275">
        <f>VLOOKUP(C34,MOVI!C:DT,22,0)</f>
        <v>0</v>
      </c>
      <c r="BM34" s="275">
        <f>VLOOKUP(C34,FPT!B:BK,22,0)</f>
        <v>0</v>
      </c>
      <c r="BN34" t="str">
        <f t="shared" si="23"/>
        <v/>
      </c>
      <c r="BO34" s="275">
        <f>VLOOKUP(C34,MOVI!C:DT,23,0)</f>
        <v>0</v>
      </c>
      <c r="BP34" s="275">
        <f>VLOOKUP(C34,FPT!B:BN,23,0)</f>
        <v>0</v>
      </c>
      <c r="BQ34" t="str">
        <f t="shared" si="24"/>
        <v/>
      </c>
      <c r="BR34" s="275">
        <f>VLOOKUP(C34,MOVI!C:DT,24,0)</f>
        <v>0</v>
      </c>
      <c r="BS34" s="275">
        <f>VLOOKUP(C34,FPT!B:BQ,24,0)</f>
        <v>0</v>
      </c>
      <c r="BT34" t="str">
        <f t="shared" si="25"/>
        <v/>
      </c>
      <c r="BU34" s="275">
        <f>VLOOKUP(C34,MOVI!C:DT,25,0)</f>
        <v>100000</v>
      </c>
      <c r="BV34" s="275">
        <f>VLOOKUP(C34,FPT!B:BT,25,0)</f>
        <v>100000</v>
      </c>
      <c r="BW34" t="str">
        <f t="shared" si="26"/>
        <v/>
      </c>
      <c r="BX34" s="275">
        <f>VLOOKUP(C34,MOVI!C:DT,26,0)</f>
        <v>0</v>
      </c>
      <c r="BY34" s="275">
        <f>VLOOKUP(C34,FPT!B:BW,26,0)</f>
        <v>0</v>
      </c>
      <c r="BZ34" t="str">
        <f t="shared" si="27"/>
        <v/>
      </c>
      <c r="CA34" s="275">
        <f>VLOOKUP(C34,MOVI!C:DT,27,0)</f>
        <v>0</v>
      </c>
      <c r="CB34" s="275">
        <f>VLOOKUP(C34,FPT!B:BZ,27,0)</f>
        <v>0</v>
      </c>
      <c r="CC34" t="str">
        <f t="shared" si="28"/>
        <v/>
      </c>
      <c r="CD34" s="275">
        <f>VLOOKUP(C34,MOVI!C:DT,28,0)</f>
        <v>100000</v>
      </c>
      <c r="CE34" s="275">
        <f>VLOOKUP(C34,FPT!B:CC,28,0)</f>
        <v>100000</v>
      </c>
      <c r="CF34" t="str">
        <f t="shared" si="29"/>
        <v/>
      </c>
      <c r="CG34" t="str">
        <f>VLOOKUP(C34,MOVI!C:DT,29,0)</f>
        <v>CN</v>
      </c>
      <c r="CH34" s="252" t="str">
        <f>VLOOKUP(C34,FPT!B:CF,29,0)</f>
        <v>CN</v>
      </c>
      <c r="CI34" t="str">
        <f t="shared" si="30"/>
        <v/>
      </c>
      <c r="CJ34">
        <f>VLOOKUP(C34,MOVI!C:DT,30,0)</f>
        <v>26</v>
      </c>
      <c r="CK34" s="252">
        <f>VLOOKUP(C34,FPT!B:CI,30,0)</f>
        <v>26</v>
      </c>
      <c r="CL34" t="str">
        <f t="shared" si="31"/>
        <v/>
      </c>
      <c r="CM34">
        <f>VLOOKUP(C34,MOVI!C:DT,31,0)</f>
        <v>26</v>
      </c>
      <c r="CN34" s="252">
        <f>VLOOKUP(C34,FPT!B:CL,31,0)</f>
        <v>26</v>
      </c>
      <c r="CO34" t="str">
        <f t="shared" si="32"/>
        <v/>
      </c>
      <c r="CP34" s="275">
        <f>VLOOKUP(C34,MOVI!C:DT,32,0)</f>
        <v>0</v>
      </c>
      <c r="CQ34" s="275">
        <f>VLOOKUP(C34,FPT!B:CO,32,0)</f>
        <v>0</v>
      </c>
      <c r="CR34" t="str">
        <f t="shared" si="33"/>
        <v/>
      </c>
      <c r="CS34" s="275">
        <f>VLOOKUP(C34,MOVI!C:DT,33,0)</f>
        <v>0</v>
      </c>
      <c r="CT34" s="275">
        <f>VLOOKUP(C34,FPT!B:CR,33,0)</f>
        <v>0</v>
      </c>
      <c r="CU34" t="str">
        <f t="shared" si="34"/>
        <v/>
      </c>
      <c r="CV34" s="275">
        <f>VLOOKUP(C34,MOVI!C:DT,34,0)</f>
        <v>0</v>
      </c>
      <c r="CW34" s="275">
        <f>VLOOKUP(C34,FPT!B:CU,34,0)</f>
        <v>0</v>
      </c>
      <c r="CX34" t="str">
        <f t="shared" si="35"/>
        <v/>
      </c>
      <c r="CY34" s="275">
        <f>VLOOKUP(C34,MOVI!C:DT,35,0)</f>
        <v>26</v>
      </c>
      <c r="CZ34" s="275">
        <f>VLOOKUP(C34,FPT!B:CX,35,0)</f>
        <v>26</v>
      </c>
      <c r="DA34" t="str">
        <f t="shared" si="36"/>
        <v/>
      </c>
      <c r="DB34" s="275">
        <f>VLOOKUP(C34,MOVI!C:DT,36,0)</f>
        <v>0</v>
      </c>
      <c r="DC34" s="275">
        <f>VLOOKUP(C34,FPT!B:DA,36,0)</f>
        <v>0</v>
      </c>
      <c r="DD34" t="str">
        <f t="shared" si="37"/>
        <v/>
      </c>
      <c r="DE34" s="275">
        <f>VLOOKUP(C34,MOVI!C:DT,37,0)</f>
        <v>0</v>
      </c>
      <c r="DF34" s="275">
        <f>VLOOKUP(C34,FPT!B:DD,37,0)</f>
        <v>0</v>
      </c>
      <c r="DG34" t="str">
        <f t="shared" si="38"/>
        <v/>
      </c>
      <c r="DH34" s="275">
        <f>VLOOKUP(C34,MOVI!C:DT,38,0)</f>
        <v>0</v>
      </c>
      <c r="DI34" s="275">
        <f>VLOOKUP(C34,FPT!B:DG,38,0)</f>
        <v>0</v>
      </c>
      <c r="DJ34" t="str">
        <f t="shared" si="39"/>
        <v/>
      </c>
      <c r="DK34" s="275">
        <f>VLOOKUP(C34,MOVI!C:DT,39,0)</f>
        <v>0</v>
      </c>
      <c r="DL34" s="275">
        <f>VLOOKUP(C34,FPT!B:DJ,39,0)</f>
        <v>0</v>
      </c>
      <c r="DM34" t="str">
        <f t="shared" si="40"/>
        <v/>
      </c>
      <c r="DN34" s="275">
        <f>VLOOKUP(C34,MOVI!C:DT,40,0)</f>
        <v>0</v>
      </c>
      <c r="DO34" s="275">
        <f>VLOOKUP(C34,FPT!B:DM,40,0)</f>
        <v>0</v>
      </c>
      <c r="DP34" t="str">
        <f t="shared" si="41"/>
        <v/>
      </c>
      <c r="DQ34" s="275">
        <f>VLOOKUP(C34,MOVI!C:DT,41,0)</f>
        <v>0</v>
      </c>
      <c r="DR34" s="275">
        <f>VLOOKUP(C34,FPT!B:DP,41,0)</f>
        <v>0</v>
      </c>
      <c r="DS34" t="str">
        <f t="shared" si="42"/>
        <v/>
      </c>
      <c r="DT34" s="275">
        <f>VLOOKUP(C34,MOVI!C:DT,42,0)</f>
        <v>5000000</v>
      </c>
      <c r="DU34" s="275">
        <f>ROUND(VLOOKUP(C34,FPT!B:DS,42,0),0)</f>
        <v>5000000</v>
      </c>
      <c r="DV34" t="str">
        <f t="shared" si="43"/>
        <v/>
      </c>
      <c r="DW34" s="275">
        <f>VLOOKUP(C34,MOVI!C:DT,43,0)</f>
        <v>0</v>
      </c>
      <c r="DX34" s="275">
        <f>VLOOKUP(C34,FPT!B:DV,43,0)</f>
        <v>0</v>
      </c>
      <c r="DY34" t="str">
        <f t="shared" si="44"/>
        <v/>
      </c>
      <c r="DZ34" s="275">
        <f>VLOOKUP(C34,MOVI!C:DT,44,0)</f>
        <v>0</v>
      </c>
      <c r="EA34" s="275">
        <f>VLOOKUP(C34,FPT!B:DY,44,0)</f>
        <v>0</v>
      </c>
      <c r="EB34" t="str">
        <f t="shared" si="45"/>
        <v/>
      </c>
      <c r="EC34" s="275">
        <f>VLOOKUP(C34,MOVI!C:DT,45,0)</f>
        <v>5000000</v>
      </c>
      <c r="ED34" s="275">
        <f>ROUND(VLOOKUP(C34,FPT!B:EB,45,0),0)</f>
        <v>5000000</v>
      </c>
      <c r="EE34" t="str">
        <f t="shared" si="46"/>
        <v/>
      </c>
      <c r="EF34" s="275">
        <f>VLOOKUP(C34,MOVI!C:DT,46,0)</f>
        <v>0</v>
      </c>
      <c r="EG34" s="275">
        <f>VLOOKUP(C34,FPT!B:EE,46,0)</f>
        <v>0</v>
      </c>
      <c r="EH34" t="str">
        <f t="shared" si="47"/>
        <v/>
      </c>
      <c r="EI34" s="275">
        <f>VLOOKUP(C34,MOVI!C:DT,47,0)</f>
        <v>0</v>
      </c>
      <c r="EJ34" s="275">
        <f>VLOOKUP(C34,FPT!B:EH,47,0)</f>
        <v>0</v>
      </c>
      <c r="EK34" t="str">
        <f t="shared" si="48"/>
        <v/>
      </c>
      <c r="EL34" s="275">
        <f>VLOOKUP(C34,MOVI!C:DT,48,0)</f>
        <v>0</v>
      </c>
      <c r="EM34" s="275">
        <f>VLOOKUP(C34,FPT!B:EK,48,0)</f>
        <v>0</v>
      </c>
      <c r="EN34" t="str">
        <f t="shared" si="49"/>
        <v/>
      </c>
      <c r="EO34" s="275">
        <f>VLOOKUP(C34,MOVI!C:DT,49,0)</f>
        <v>100000</v>
      </c>
      <c r="EP34" s="275">
        <f>VLOOKUP(C34,FPT!B:EN,49,0)</f>
        <v>100000</v>
      </c>
      <c r="EQ34" t="str">
        <f t="shared" si="50"/>
        <v/>
      </c>
      <c r="ER34" s="275">
        <f>VLOOKUP(C34,MOVI!C:DT,50,0)</f>
        <v>0</v>
      </c>
      <c r="ES34" s="275">
        <f>VLOOKUP(C34,FPT!B:EQ,50,0)</f>
        <v>0</v>
      </c>
      <c r="ET34" t="str">
        <f t="shared" si="51"/>
        <v/>
      </c>
      <c r="EU34" s="275">
        <f>VLOOKUP(C34,MOVI!C:DT,51,0)</f>
        <v>0</v>
      </c>
      <c r="EV34" s="275">
        <f>VLOOKUP(C34,FPT!B:ET,51,0)</f>
        <v>0</v>
      </c>
      <c r="EW34" t="str">
        <f t="shared" si="52"/>
        <v/>
      </c>
      <c r="EX34" s="275">
        <f>VLOOKUP(C34,MOVI!C:DT,52,0)</f>
        <v>0</v>
      </c>
      <c r="EY34" s="275">
        <f>VLOOKUP(C34,FPT!B:EW,52,0)</f>
        <v>0</v>
      </c>
      <c r="EZ34" t="str">
        <f t="shared" si="53"/>
        <v/>
      </c>
      <c r="FA34" s="275">
        <f>VLOOKUP(C34,MOVI!C:DT,53,0)</f>
        <v>0</v>
      </c>
      <c r="FB34" s="275">
        <f>VLOOKUP(C34,FPT!B:EZ,53,0)</f>
        <v>0</v>
      </c>
      <c r="FC34" t="str">
        <f t="shared" si="54"/>
        <v/>
      </c>
      <c r="FD34" s="275">
        <f>VLOOKUP(C34,MOVI!C:DT,54,0)</f>
        <v>0</v>
      </c>
      <c r="FE34" s="275">
        <f>VLOOKUP(C34,FPT!B:FC,54,0)</f>
        <v>0</v>
      </c>
      <c r="FF34" t="str">
        <f t="shared" si="55"/>
        <v/>
      </c>
      <c r="FG34" s="275">
        <f>VLOOKUP(C34,MOVI!C:DT,55,0)</f>
        <v>0</v>
      </c>
      <c r="FH34" s="275">
        <f>VLOOKUP(C34,FPT!B:FF,55,0)</f>
        <v>0</v>
      </c>
      <c r="FI34" t="str">
        <f t="shared" si="56"/>
        <v/>
      </c>
      <c r="FJ34" s="275">
        <f>VLOOKUP(C34,MOVI!C:DT,56,0)</f>
        <v>100000</v>
      </c>
      <c r="FK34" s="275">
        <f>VLOOKUP(C34,FPT!B:FI,56,0)</f>
        <v>100000</v>
      </c>
      <c r="FL34" t="str">
        <f t="shared" si="57"/>
        <v/>
      </c>
      <c r="FM34" s="275">
        <f>VLOOKUP(C34,MOVI!C:DT,57,0)</f>
        <v>0</v>
      </c>
      <c r="FN34" s="275">
        <f>VLOOKUP(C34,FPT!B:FL,57,0)</f>
        <v>0</v>
      </c>
      <c r="FO34" t="str">
        <f t="shared" si="58"/>
        <v/>
      </c>
      <c r="FP34" s="275">
        <f>VLOOKUP(C34,MOVI!C:DT,58,0)</f>
        <v>0</v>
      </c>
      <c r="FQ34" s="275">
        <f>VLOOKUP(C34,FPT!B:FO,58,0)</f>
        <v>0</v>
      </c>
      <c r="FR34" t="str">
        <f t="shared" si="59"/>
        <v/>
      </c>
      <c r="FS34" s="275">
        <f>VLOOKUP(C34,MOVI!C:DT,59,0)</f>
        <v>0</v>
      </c>
      <c r="FT34" s="275">
        <f>VLOOKUP(C34,FPT!B:FR,59,0)</f>
        <v>0</v>
      </c>
      <c r="FU34" t="str">
        <f t="shared" si="60"/>
        <v/>
      </c>
      <c r="FV34" s="275">
        <f>VLOOKUP(C34,MOVI!C:DT,60,0)</f>
        <v>0</v>
      </c>
      <c r="FW34" s="275">
        <f>VLOOKUP(C34,FPT!B:FU,60,0)</f>
        <v>0</v>
      </c>
      <c r="FX34" t="str">
        <f t="shared" si="61"/>
        <v/>
      </c>
      <c r="FY34" s="275">
        <f>VLOOKUP(C34,MOVI!C:DT,61,0)</f>
        <v>0</v>
      </c>
      <c r="FZ34" s="275">
        <f>VLOOKUP(C34,FPT!B:FX,61,0)</f>
        <v>0</v>
      </c>
      <c r="GA34" t="str">
        <f t="shared" si="62"/>
        <v/>
      </c>
      <c r="GB34" s="275">
        <f>VLOOKUP(C34,MOVI!C:DT,62,0)</f>
        <v>0</v>
      </c>
      <c r="GC34" s="275">
        <f>VLOOKUP(C34,FPT!B:GA,62,0)</f>
        <v>0</v>
      </c>
      <c r="GD34" t="str">
        <f t="shared" si="63"/>
        <v/>
      </c>
      <c r="GE34" s="275">
        <f>VLOOKUP(C34,MOVI!C:DT,63,0)</f>
        <v>0</v>
      </c>
      <c r="GF34" s="275">
        <f>VLOOKUP(C34,FPT!B:GD,63,0)</f>
        <v>0</v>
      </c>
      <c r="GG34" t="str">
        <f t="shared" si="64"/>
        <v/>
      </c>
      <c r="GH34" s="275">
        <f>VLOOKUP(C34,MOVI!C:DT,64,0)</f>
        <v>0</v>
      </c>
      <c r="GI34" s="275">
        <f>VLOOKUP(C34,FPT!B:GG,64,0)</f>
        <v>0</v>
      </c>
      <c r="GJ34" t="str">
        <f t="shared" si="65"/>
        <v/>
      </c>
      <c r="GK34" s="275">
        <f>VLOOKUP(C34,MOVI!C:DT,65,0)</f>
        <v>0</v>
      </c>
      <c r="GL34" s="275">
        <f>VLOOKUP(C34,FPT!B:GJ,65,0)</f>
        <v>0</v>
      </c>
      <c r="GM34" t="str">
        <f t="shared" si="66"/>
        <v/>
      </c>
      <c r="GN34" s="275">
        <f>VLOOKUP(C34,MOVI!C:DT,66,0)</f>
        <v>0</v>
      </c>
      <c r="GO34" s="275">
        <f>VLOOKUP(C34,FPT!B:GM,66,0)</f>
        <v>0</v>
      </c>
      <c r="GP34" t="str">
        <f t="shared" si="67"/>
        <v/>
      </c>
      <c r="GQ34" s="275">
        <f>VLOOKUP(C34,MOVI!C:DT,67,0)</f>
        <v>0</v>
      </c>
      <c r="GR34" s="275">
        <f>VLOOKUP(C34,FPT!B:GP,67,0)</f>
        <v>0</v>
      </c>
      <c r="GS34" t="str">
        <f t="shared" si="68"/>
        <v/>
      </c>
      <c r="GT34" s="275">
        <f>VLOOKUP(C34,MOVI!C:DT,68,0)</f>
        <v>0</v>
      </c>
      <c r="GU34" s="275">
        <f>VLOOKUP(C34,FPT!B:GS,68,0)</f>
        <v>0</v>
      </c>
      <c r="GV34" t="str">
        <f t="shared" si="69"/>
        <v/>
      </c>
      <c r="GW34" s="275">
        <f>VLOOKUP(C34,MOVI!C:DT,69,0)</f>
        <v>0</v>
      </c>
      <c r="GX34" s="275">
        <f>VLOOKUP(C34,FPT!B:GV,69,0)</f>
        <v>0</v>
      </c>
      <c r="GY34" t="str">
        <f t="shared" si="70"/>
        <v/>
      </c>
      <c r="GZ34" s="275">
        <f>VLOOKUP(C34,MOVI!C:DT,70,0)</f>
        <v>0</v>
      </c>
      <c r="HA34" s="275">
        <f>VLOOKUP(C34,FPT!B:GY,70,0)</f>
        <v>0</v>
      </c>
      <c r="HB34" t="str">
        <f t="shared" si="71"/>
        <v/>
      </c>
      <c r="HC34" s="275">
        <f>VLOOKUP(C34,MOVI!C:DT,71,0)</f>
        <v>5100000</v>
      </c>
      <c r="HD34" s="275">
        <f>ROUND(VLOOKUP(C34,FPT!B:HB,71,0),0)</f>
        <v>5100000</v>
      </c>
      <c r="HE34" t="str">
        <f t="shared" si="72"/>
        <v/>
      </c>
      <c r="HF34" s="275">
        <f>ROUND(VLOOKUP(C34,MOVI!C:DT,72,0),0)</f>
        <v>0</v>
      </c>
      <c r="HG34" s="275">
        <f>ROUND(VLOOKUP(C34,FPT!B:HE,72,0),0)</f>
        <v>0</v>
      </c>
      <c r="HH34" t="str">
        <f t="shared" si="73"/>
        <v/>
      </c>
      <c r="HI34" s="275">
        <f>VLOOKUP(C34,MOVI!C:DT,73,0)</f>
        <v>100000</v>
      </c>
      <c r="HJ34" s="275">
        <f>VLOOKUP(C34,FPT!B:HH,73,0)</f>
        <v>100000</v>
      </c>
      <c r="HK34" t="str">
        <f t="shared" si="74"/>
        <v/>
      </c>
      <c r="HL34" s="275">
        <f>VLOOKUP(C34,MOVI!C:DT,74,0)</f>
        <v>0</v>
      </c>
      <c r="HM34" s="275">
        <f>VLOOKUP(C34,FPT!B:HK,74,0)</f>
        <v>0</v>
      </c>
      <c r="HN34" t="str">
        <f t="shared" si="75"/>
        <v/>
      </c>
      <c r="HO34" s="275">
        <f>VLOOKUP(C34,MOVI!C:DT,75,0)</f>
        <v>11000000</v>
      </c>
      <c r="HP34" s="275">
        <f>VLOOKUP(C34,FPT!B:HN,75,0)</f>
        <v>11000000</v>
      </c>
      <c r="HQ34" t="str">
        <f t="shared" si="76"/>
        <v/>
      </c>
      <c r="HR34" s="275">
        <f>VLOOKUP(C34,MOVI!C:DT,76,0)</f>
        <v>2</v>
      </c>
      <c r="HS34" s="275">
        <f>VLOOKUP(C34,FPT!B:HQ,76,0)</f>
        <v>2</v>
      </c>
      <c r="HT34" t="str">
        <f t="shared" si="77"/>
        <v/>
      </c>
      <c r="HU34" s="275">
        <f>VLOOKUP(C34,MOVI!C:DT,77,0)</f>
        <v>8800000</v>
      </c>
      <c r="HV34" s="275">
        <f>VLOOKUP(C34,FPT!B:HT,77,0)</f>
        <v>8800000</v>
      </c>
      <c r="HW34" t="str">
        <f t="shared" si="78"/>
        <v/>
      </c>
      <c r="HX34" s="274">
        <f>VLOOKUP(C34,MOVI!C:CB,78,0)</f>
        <v>400000</v>
      </c>
      <c r="HY34" s="261">
        <f>VLOOKUP(C34,FPT!$B:$CA,78,0)</f>
        <v>400000</v>
      </c>
      <c r="HZ34" t="str">
        <f t="shared" si="79"/>
        <v/>
      </c>
      <c r="IA34" s="275">
        <f>VLOOKUP(C34,MOVI!C:CD,79,0)</f>
        <v>50000</v>
      </c>
      <c r="IB34" s="275">
        <f>VLOOKUP(C34,FPT!B:HZ,79,0)</f>
        <v>50000</v>
      </c>
      <c r="IC34" t="str">
        <f t="shared" si="80"/>
        <v/>
      </c>
      <c r="ID34" s="275">
        <f>VLOOKUP(C34,MOVI!C:CD,80,0)</f>
        <v>75000</v>
      </c>
      <c r="IE34" s="275">
        <f>VLOOKUP(C34,FPT!B:IC,80,0)</f>
        <v>75000</v>
      </c>
      <c r="IF34" t="str">
        <f t="shared" si="81"/>
        <v/>
      </c>
      <c r="IG34" s="275">
        <f>VLOOKUP(C34,MOVI!C:DT,81,0)</f>
        <v>0</v>
      </c>
      <c r="IH34" s="275">
        <f>VLOOKUP(C34,FPT!B:IF,81,0)</f>
        <v>0</v>
      </c>
      <c r="II34" t="str">
        <f t="shared" si="82"/>
        <v/>
      </c>
      <c r="IJ34" s="275">
        <f>VLOOKUP(C34,MOVI!C:DT,82,0)</f>
        <v>525000</v>
      </c>
      <c r="IK34" s="275">
        <f>VLOOKUP(C34,FPT!B:II,82,0)</f>
        <v>525000</v>
      </c>
      <c r="IL34" t="str">
        <f t="shared" si="83"/>
        <v/>
      </c>
      <c r="IM34" s="275">
        <f>ROUND(VLOOKUP(C34,MOVI!C:DT,83,0),0)</f>
        <v>20425000</v>
      </c>
      <c r="IN34" s="275">
        <f>ROUND(VLOOKUP(C34,FPT!B:IL,83,0),0)</f>
        <v>20425000</v>
      </c>
      <c r="IO34" t="str">
        <f t="shared" si="84"/>
        <v/>
      </c>
      <c r="IP34" s="275">
        <f>VLOOKUP(C34,MOVI!C:DT,84,0)</f>
        <v>0</v>
      </c>
      <c r="IQ34" s="275">
        <f>VLOOKUP(C34,FPT!B:IO,84,0)</f>
        <v>0</v>
      </c>
      <c r="IR34" t="str">
        <f t="shared" si="85"/>
        <v/>
      </c>
      <c r="IS34" s="275">
        <f>ROUND(VLOOKUP(C34,MOVI!C:DT,85,0),0)</f>
        <v>0</v>
      </c>
      <c r="IT34" s="275">
        <f>ROUND(VLOOKUP(C34,FPT!B:IR,85,0),0)</f>
        <v>0</v>
      </c>
      <c r="IU34" t="str">
        <f t="shared" si="86"/>
        <v/>
      </c>
      <c r="IV34" s="275">
        <f>VLOOKUP(C34,MOVI!C:DT,86,0)</f>
        <v>0</v>
      </c>
      <c r="IW34" s="275">
        <f>VLOOKUP(C34,FPT!B:IU,86,0)</f>
        <v>0</v>
      </c>
      <c r="IX34" t="str">
        <f t="shared" si="87"/>
        <v/>
      </c>
      <c r="IY34" s="275">
        <f>ROUND(VLOOKUP(C34,MOVI!C:DT,87,0),0)</f>
        <v>0</v>
      </c>
      <c r="IZ34" s="275">
        <f>ROUND(VLOOKUP(C34,FPT!B:IX,87,0),0)</f>
        <v>0</v>
      </c>
      <c r="JA34" t="str">
        <f t="shared" si="88"/>
        <v/>
      </c>
      <c r="JB34" s="275">
        <f>VLOOKUP(C34,MOVI!C:DT,88,0)</f>
        <v>0</v>
      </c>
      <c r="JC34" s="275">
        <f>VLOOKUP(C34,FPT!B:JA,88,0)</f>
        <v>0</v>
      </c>
      <c r="JD34" t="str">
        <f t="shared" si="89"/>
        <v/>
      </c>
      <c r="JE34" s="275">
        <f>VLOOKUP(C34,MOVI!C:DT,89,0)</f>
        <v>50000</v>
      </c>
      <c r="JF34" s="275">
        <f>VLOOKUP(C34,FPT!B:JD,89,0)</f>
        <v>50000</v>
      </c>
      <c r="JG34" t="str">
        <f t="shared" si="90"/>
        <v/>
      </c>
      <c r="JH34" s="275">
        <f>VLOOKUP(C34,MOVI!C:DT,90,0)</f>
        <v>0</v>
      </c>
      <c r="JI34" s="275">
        <f>VLOOKUP(C34,FPT!B:JG,90,0)</f>
        <v>0</v>
      </c>
      <c r="JJ34" t="str">
        <f t="shared" si="91"/>
        <v/>
      </c>
      <c r="JK34" s="275">
        <f>VLOOKUP(C34,MOVI!C:DT,91,0)</f>
        <v>0</v>
      </c>
      <c r="JL34" s="275">
        <f>VLOOKUP(C34,FPT!B:JJ,91,0)</f>
        <v>0</v>
      </c>
      <c r="JM34" t="str">
        <f t="shared" si="92"/>
        <v/>
      </c>
      <c r="JN34" s="275">
        <f>VLOOKUP(C34,MOVI!C:DT,92,0)</f>
        <v>0</v>
      </c>
      <c r="JO34" s="275">
        <f>VLOOKUP(C34,FPT!B:JM,92,0)</f>
        <v>0</v>
      </c>
      <c r="JP34" t="str">
        <f t="shared" si="93"/>
        <v/>
      </c>
      <c r="JQ34" s="275">
        <f>VLOOKUP(C34,MOVI!C:DT,93,0)</f>
        <v>0</v>
      </c>
      <c r="JR34" s="275">
        <f>VLOOKUP(C34,FPT!B:JP,93,0)</f>
        <v>0</v>
      </c>
      <c r="JS34" t="str">
        <f t="shared" si="94"/>
        <v/>
      </c>
      <c r="JT34" s="275">
        <f>VLOOKUP(C34,MOVI!C:DT,94,0)</f>
        <v>50000</v>
      </c>
      <c r="JU34" s="275">
        <f>VLOOKUP(C34,FPT!B:JS,94,0)</f>
        <v>50000</v>
      </c>
      <c r="JV34" t="str">
        <f t="shared" si="95"/>
        <v/>
      </c>
      <c r="JW34" s="275">
        <f>VLOOKUP(C34,MOVI!C:DT,95,0)</f>
        <v>4525000</v>
      </c>
      <c r="JX34" s="275">
        <f>VLOOKUP(C34,FPT!B:JV,95,0)</f>
        <v>4525000</v>
      </c>
      <c r="JY34" t="str">
        <f t="shared" si="96"/>
        <v/>
      </c>
      <c r="JZ34" s="275">
        <f>VLOOKUP(C34,MOVI!C:DT,96,0)</f>
        <v>0</v>
      </c>
      <c r="KA34" s="275">
        <f>VLOOKUP(C34,FPT!B:JY,96,0)</f>
        <v>0</v>
      </c>
      <c r="KB34" t="str">
        <f t="shared" si="97"/>
        <v/>
      </c>
      <c r="KC34" s="275">
        <f>VLOOKUP(C34,MOVI!C:DT,97,0)</f>
        <v>4525000</v>
      </c>
      <c r="KD34" s="275">
        <f>VLOOKUP(C34,FPT!B:KB,97,0)</f>
        <v>4525000</v>
      </c>
      <c r="KE34" t="str">
        <f t="shared" si="98"/>
        <v/>
      </c>
      <c r="KF34" s="275">
        <f>VLOOKUP(C34,MOVI!C:DT,98,0)</f>
        <v>850000.00000000012</v>
      </c>
      <c r="KG34" s="275">
        <f>VLOOKUP(C34,FPT!B:KE,98,0)</f>
        <v>850000</v>
      </c>
      <c r="KH34" t="str">
        <f t="shared" si="99"/>
        <v/>
      </c>
      <c r="KI34" s="275">
        <f>VLOOKUP(C34,MOVI!C:DT,99,0)</f>
        <v>0</v>
      </c>
      <c r="KJ34" s="275">
        <f>VLOOKUP(C34,FPT!B:KH,99,0)</f>
        <v>0</v>
      </c>
      <c r="KK34" t="str">
        <f t="shared" si="100"/>
        <v/>
      </c>
      <c r="KL34" s="275">
        <f>VLOOKUP(C34,MOVI!C:DT,100,0)</f>
        <v>150000</v>
      </c>
      <c r="KM34" s="275">
        <f>VLOOKUP(C34,FPT!B:KK,100,0)</f>
        <v>150000</v>
      </c>
      <c r="KN34" t="str">
        <f t="shared" si="101"/>
        <v/>
      </c>
      <c r="KO34" s="275">
        <f>VLOOKUP(C34,MOVI!C:DT,101,0)</f>
        <v>0</v>
      </c>
      <c r="KP34" s="275">
        <f>VLOOKUP(C34,FPT!B:KN,101,0)</f>
        <v>0</v>
      </c>
      <c r="KQ34" t="str">
        <f t="shared" si="102"/>
        <v/>
      </c>
      <c r="KR34" s="275">
        <f>VLOOKUP(C34,MOVI!C:DT,102,0)</f>
        <v>0</v>
      </c>
      <c r="KS34" s="275">
        <f>VLOOKUP(C34,FPT!B:KQ,102,0)</f>
        <v>0</v>
      </c>
      <c r="KT34" t="str">
        <f t="shared" si="103"/>
        <v/>
      </c>
      <c r="KU34" s="275">
        <f>VLOOKUP(C34,MOVI!C:DT,103,0)</f>
        <v>1000000.0000000001</v>
      </c>
      <c r="KV34" s="275">
        <f>VLOOKUP(C34,FPT!B:KT,103,0)</f>
        <v>1000000</v>
      </c>
      <c r="KW34" t="str">
        <f t="shared" si="104"/>
        <v/>
      </c>
      <c r="KX34" s="275">
        <f>VLOOKUP(C34,MOVI!C:DT,104,0)</f>
        <v>1525000</v>
      </c>
      <c r="KY34" s="275">
        <f>VLOOKUP(C34,FPT!B:KW,104,0)</f>
        <v>1525000</v>
      </c>
      <c r="KZ34" t="str">
        <f t="shared" si="105"/>
        <v/>
      </c>
      <c r="LA34" s="275">
        <f>VLOOKUP(C34,MOVI!C:DT,105,0)</f>
        <v>100000</v>
      </c>
      <c r="LB34" s="275">
        <f>VLOOKUP(C34,FPT!B:KZ,105,0)</f>
        <v>100000</v>
      </c>
      <c r="LC34" t="str">
        <f t="shared" si="106"/>
        <v/>
      </c>
      <c r="LD34" s="275">
        <f>VLOOKUP(C34,MOVI!C:DT,106,0)</f>
        <v>6200000</v>
      </c>
      <c r="LE34" s="275">
        <f>VLOOKUP(C34,FPT!B:LC,106,0)</f>
        <v>6200000</v>
      </c>
      <c r="LF34" t="str">
        <f t="shared" si="107"/>
        <v/>
      </c>
      <c r="LG34" s="273">
        <f>VLOOKUP(C34,MOVI!C:DT,107,0)</f>
        <v>0</v>
      </c>
      <c r="LH34" s="273">
        <f>VLOOKUP(C34,FPT!B:LF,107,0)</f>
        <v>0</v>
      </c>
      <c r="LI34" t="str">
        <f t="shared" si="108"/>
        <v/>
      </c>
      <c r="LJ34" t="str">
        <f>VLOOKUP(C34,MOVI!C:DV,108,0)</f>
        <v>MoviNorthSupply Chain Management</v>
      </c>
      <c r="LK34" s="252" t="str">
        <f>VLOOKUP(C34,FPT!B:LI,108,0)</f>
        <v>MoviNorthSupply Chain Management</v>
      </c>
      <c r="LL34" t="str">
        <f t="shared" si="109"/>
        <v/>
      </c>
      <c r="LM34" s="275">
        <f>ROUND(VLOOKUP(C34,MOVI!C:DV,109,0),0)</f>
        <v>416667</v>
      </c>
      <c r="LN34" s="275">
        <f>ROUND(VLOOKUP(C34,FPT!B:LL,109,0),0)</f>
        <v>416667</v>
      </c>
      <c r="LO34" t="str">
        <f t="shared" si="110"/>
        <v/>
      </c>
      <c r="LP34" t="str">
        <f>VLOOKUP(C34,MOVI!C:DV,110,0)</f>
        <v>THA</v>
      </c>
      <c r="LQ34" s="247" t="str">
        <f>VLOOKUP(C34,FPT!B:LO,110,0)</f>
        <v>THA</v>
      </c>
      <c r="LR34" t="str">
        <f t="shared" si="111"/>
        <v/>
      </c>
      <c r="LS34">
        <f>MOVI!DI29</f>
        <v>22</v>
      </c>
      <c r="LV34">
        <f>MOVI!DJ29</f>
        <v>0</v>
      </c>
      <c r="LW34">
        <f>MOVI!DK29</f>
        <v>0</v>
      </c>
      <c r="LX34" t="str">
        <f>MOVI!DL29</f>
        <v>x</v>
      </c>
      <c r="LY34">
        <f>MOVI!DM29</f>
        <v>0</v>
      </c>
      <c r="LZ34">
        <f>MOVI!DN29</f>
        <v>50000</v>
      </c>
      <c r="MA34">
        <f>MOVI!DO29</f>
        <v>0</v>
      </c>
      <c r="MB34" t="str">
        <f>MOVI!DP29</f>
        <v/>
      </c>
      <c r="MC34">
        <f>MOVI!DQ29</f>
        <v>0</v>
      </c>
      <c r="MD34">
        <f>MOVI!DR29</f>
        <v>0</v>
      </c>
      <c r="ME34" t="str">
        <f>VLOOKUP(C34,MOVI!C:DV,121,0)</f>
        <v>Group 4</v>
      </c>
      <c r="MF34" s="252" t="str">
        <f>VLOOKUP(C34,FPT!B:MD,111,0)</f>
        <v>Group 4</v>
      </c>
      <c r="MG34" t="str">
        <f t="shared" si="116"/>
        <v/>
      </c>
      <c r="MH34" t="str">
        <f>VLOOKUP(C34,MOVI!C:DT,122,0)</f>
        <v>MoviNorthGroup 4</v>
      </c>
      <c r="MI34" s="252" t="str">
        <f>VLOOKUP(C34,FPT!B:DS,112,0)</f>
        <v>MoviNorthGroup 4</v>
      </c>
      <c r="MJ34" t="str">
        <f t="shared" si="113"/>
        <v/>
      </c>
    </row>
    <row r="35" spans="1:348" x14ac:dyDescent="0.25">
      <c r="A35">
        <v>27</v>
      </c>
      <c r="B35" s="48">
        <v>2482</v>
      </c>
      <c r="C35" s="271" t="s">
        <v>932</v>
      </c>
      <c r="D35" t="str">
        <f>VLOOKUP(C35,MOVI!C:D,2,0)</f>
        <v>Nguyễn Văn Bình</v>
      </c>
      <c r="E35" t="str">
        <f>VLOOKUP(C35,FPT!B:C,2,0)</f>
        <v>Nguyễn Văn Bình</v>
      </c>
      <c r="F35" t="str">
        <f t="shared" si="4"/>
        <v/>
      </c>
      <c r="G35" t="str">
        <f>VLOOKUP(C35,MOVI!C:E,3,0)</f>
        <v>Supply Chain Management</v>
      </c>
      <c r="H35" t="str">
        <f>VLOOKUP(C35,FPT!B:F,3,0)</f>
        <v>Supply Chain Management</v>
      </c>
      <c r="I35" t="str">
        <f t="shared" si="5"/>
        <v/>
      </c>
      <c r="J35" t="str">
        <f>VLOOKUP(C35,MOVI!C:H,4,0)</f>
        <v>Logistics</v>
      </c>
      <c r="K35" t="str">
        <f>VLOOKUP(C35,FPT!B:I,4,0)</f>
        <v>Logistics</v>
      </c>
      <c r="L35" t="str">
        <f t="shared" si="6"/>
        <v/>
      </c>
      <c r="M35" t="str">
        <f>VLOOKUP(C35,MOVI!C:DT,5,0)</f>
        <v>Associate</v>
      </c>
      <c r="N35" t="str">
        <f>VLOOKUP(C35,FPT!B:L,5,0)</f>
        <v>Associate</v>
      </c>
      <c r="O35" t="str">
        <f t="shared" si="7"/>
        <v/>
      </c>
      <c r="P35" t="str">
        <f>VLOOKUP(C35,MOVI!C:DT,6,0)</f>
        <v>Delivery man</v>
      </c>
      <c r="Q35" t="str">
        <f>VLOOKUP(C35,FPT!B:O,6,0)</f>
        <v>Delivery man</v>
      </c>
      <c r="R35" t="str">
        <f t="shared" si="8"/>
        <v/>
      </c>
      <c r="S35" t="str">
        <f>VLOOKUP(C35,MOVI!C:DT,7,0)</f>
        <v>South</v>
      </c>
      <c r="T35" t="str">
        <f>VLOOKUP(C35,FPT!B:R,7,0)</f>
        <v>South</v>
      </c>
      <c r="U35" t="str">
        <f t="shared" si="9"/>
        <v/>
      </c>
      <c r="V35" t="str">
        <f>VLOOKUP(C35,MOVI!C:DT,8,0)</f>
        <v>Movi</v>
      </c>
      <c r="W35" t="str">
        <f>VLOOKUP(C35,FPT!B:U,8,0)</f>
        <v>Movi</v>
      </c>
      <c r="X35" t="str">
        <f t="shared" si="10"/>
        <v/>
      </c>
      <c r="Y35" t="str">
        <f>VLOOKUP(C35,MOVI!C:DT,9,0)</f>
        <v>Full-time</v>
      </c>
      <c r="Z35" t="str">
        <f>VLOOKUP(C35,FPT!B:X,9,0)</f>
        <v>Full-time</v>
      </c>
      <c r="AA35" t="str">
        <f t="shared" si="11"/>
        <v/>
      </c>
      <c r="AB35" t="str">
        <f>VLOOKUP(C35,MOVI!C:DT,10,0)</f>
        <v>Permanent</v>
      </c>
      <c r="AC35" t="str">
        <f>VLOOKUP(C35,FPT!B:AA,10,0)</f>
        <v>Permanent</v>
      </c>
      <c r="AD35" t="str">
        <f t="shared" si="12"/>
        <v/>
      </c>
      <c r="AE35" s="247">
        <f>VLOOKUP(C35,MOVI!C:DT,11,0)</f>
        <v>42177</v>
      </c>
      <c r="AF35" s="247">
        <f>VLOOKUP(C35,FPT!B:AD,11,0)</f>
        <v>42177</v>
      </c>
      <c r="AG35" t="str">
        <f t="shared" si="13"/>
        <v/>
      </c>
      <c r="AH35" s="260" t="str">
        <f>VLOOKUP(C35,MOVI!C:DT,12,0)</f>
        <v/>
      </c>
      <c r="AI35" s="260"/>
      <c r="AJ35" t="str">
        <f t="shared" si="115"/>
        <v/>
      </c>
      <c r="AK35">
        <f>VLOOKUP(C35,MOVI!C:DT,13,0)</f>
        <v>0</v>
      </c>
      <c r="AL35" s="247">
        <f>VLOOKUP(C35,FPT!B:AJ,13,0)</f>
        <v>0</v>
      </c>
      <c r="AM35" t="str">
        <f t="shared" si="114"/>
        <v/>
      </c>
      <c r="AN35" s="247">
        <f>VLOOKUP(C35,MOVI!C:DT,14,0)</f>
        <v>0</v>
      </c>
      <c r="AO35" s="247">
        <f>VLOOKUP(C35,FPT!B:AM,14,0)</f>
        <v>0</v>
      </c>
      <c r="AP35" t="str">
        <f t="shared" si="15"/>
        <v/>
      </c>
      <c r="AQ35" t="str">
        <f>VLOOKUP(C35,MOVI!C:DT,15,0)</f>
        <v>LC</v>
      </c>
      <c r="AR35" s="247" t="str">
        <f>VLOOKUP(C35,FPT!B:AP,15,0)</f>
        <v>LC</v>
      </c>
      <c r="AS35" t="str">
        <f t="shared" si="16"/>
        <v/>
      </c>
      <c r="AT35" s="282" t="str">
        <f>VLOOKUP(C35,MOVI!C:DT,16,0)</f>
        <v>LTTP</v>
      </c>
      <c r="AU35" s="247" t="str">
        <f>VLOOKUP(C35,FPT!B:AS,16,0)</f>
        <v>LTTP</v>
      </c>
      <c r="AV35" t="str">
        <f t="shared" si="17"/>
        <v/>
      </c>
      <c r="AW35" t="str">
        <f>VLOOKUP(C35,MOVI!C:DT,17,0)</f>
        <v>L</v>
      </c>
      <c r="AX35" s="247" t="str">
        <f>VLOOKUP(C35,FPT!B:AV,17,0)</f>
        <v>L</v>
      </c>
      <c r="AY35" t="str">
        <f t="shared" si="18"/>
        <v/>
      </c>
      <c r="AZ35">
        <f>VLOOKUP(C35,MOVI!C:DT,18,0)</f>
        <v>0</v>
      </c>
      <c r="BA35" s="247">
        <f>VLOOKUP(C35,FPT!B:AY,18,0)</f>
        <v>0</v>
      </c>
      <c r="BB35" t="str">
        <f t="shared" si="19"/>
        <v/>
      </c>
      <c r="BC35" s="275">
        <f>VLOOKUP(C35,MOVI!C:DT,19,0)</f>
        <v>5000000</v>
      </c>
      <c r="BD35" s="275">
        <f>VLOOKUP(C35,FPT!B:BB,19,0)</f>
        <v>5000000</v>
      </c>
      <c r="BE35" t="str">
        <f t="shared" si="20"/>
        <v/>
      </c>
      <c r="BF35">
        <f>VLOOKUP(C35,MOVI!C:DT,20,0)</f>
        <v>0</v>
      </c>
      <c r="BG35" s="252">
        <f>VLOOKUP(C35,FPT!B:BE,20,0)</f>
        <v>0</v>
      </c>
      <c r="BH35" t="str">
        <f t="shared" si="21"/>
        <v/>
      </c>
      <c r="BI35" s="275">
        <f>VLOOKUP(C35,MOVI!C:DT,21,0)</f>
        <v>5000000</v>
      </c>
      <c r="BJ35" s="275">
        <f>VLOOKUP(C35,FPT!B:BH,21,0)</f>
        <v>5000000</v>
      </c>
      <c r="BK35" t="str">
        <f t="shared" si="22"/>
        <v/>
      </c>
      <c r="BL35" s="275">
        <f>VLOOKUP(C35,MOVI!C:DT,22,0)</f>
        <v>0</v>
      </c>
      <c r="BM35" s="275">
        <f>VLOOKUP(C35,FPT!B:BK,22,0)</f>
        <v>0</v>
      </c>
      <c r="BN35" t="str">
        <f t="shared" si="23"/>
        <v/>
      </c>
      <c r="BO35" s="275">
        <f>VLOOKUP(C35,MOVI!C:DT,23,0)</f>
        <v>0</v>
      </c>
      <c r="BP35" s="275">
        <f>VLOOKUP(C35,FPT!B:BN,23,0)</f>
        <v>0</v>
      </c>
      <c r="BQ35" t="str">
        <f t="shared" si="24"/>
        <v/>
      </c>
      <c r="BR35" s="275">
        <f>VLOOKUP(C35,MOVI!C:DT,24,0)</f>
        <v>0</v>
      </c>
      <c r="BS35" s="275">
        <f>VLOOKUP(C35,FPT!B:BQ,24,0)</f>
        <v>0</v>
      </c>
      <c r="BT35" t="str">
        <f t="shared" si="25"/>
        <v/>
      </c>
      <c r="BU35" s="275">
        <f>VLOOKUP(C35,MOVI!C:DT,25,0)</f>
        <v>100000</v>
      </c>
      <c r="BV35" s="275">
        <f>VLOOKUP(C35,FPT!B:BT,25,0)</f>
        <v>100000</v>
      </c>
      <c r="BW35" t="str">
        <f t="shared" si="26"/>
        <v/>
      </c>
      <c r="BX35" s="275">
        <f>VLOOKUP(C35,MOVI!C:DT,26,0)</f>
        <v>0</v>
      </c>
      <c r="BY35" s="275">
        <f>VLOOKUP(C35,FPT!B:BW,26,0)</f>
        <v>0</v>
      </c>
      <c r="BZ35" t="str">
        <f t="shared" si="27"/>
        <v/>
      </c>
      <c r="CA35" s="275">
        <f>VLOOKUP(C35,MOVI!C:DT,27,0)</f>
        <v>0</v>
      </c>
      <c r="CB35" s="275">
        <f>VLOOKUP(C35,FPT!B:BZ,27,0)</f>
        <v>0</v>
      </c>
      <c r="CC35" t="str">
        <f t="shared" si="28"/>
        <v/>
      </c>
      <c r="CD35" s="275">
        <f>VLOOKUP(C35,MOVI!C:DT,28,0)</f>
        <v>100000</v>
      </c>
      <c r="CE35" s="275">
        <f>VLOOKUP(C35,FPT!B:CC,28,0)</f>
        <v>100000</v>
      </c>
      <c r="CF35" t="str">
        <f t="shared" si="29"/>
        <v/>
      </c>
      <c r="CG35" t="str">
        <f>VLOOKUP(C35,MOVI!C:DT,29,0)</f>
        <v>CN</v>
      </c>
      <c r="CH35" s="252" t="str">
        <f>VLOOKUP(C35,FPT!B:CF,29,0)</f>
        <v>CN</v>
      </c>
      <c r="CI35" t="str">
        <f t="shared" si="30"/>
        <v/>
      </c>
      <c r="CJ35">
        <f>VLOOKUP(C35,MOVI!C:DT,30,0)</f>
        <v>26</v>
      </c>
      <c r="CK35" s="252">
        <f>VLOOKUP(C35,FPT!B:CI,30,0)</f>
        <v>26</v>
      </c>
      <c r="CL35" t="str">
        <f t="shared" si="31"/>
        <v/>
      </c>
      <c r="CM35">
        <f>VLOOKUP(C35,MOVI!C:DT,31,0)</f>
        <v>25</v>
      </c>
      <c r="CN35" s="252">
        <f>VLOOKUP(C35,FPT!B:CL,31,0)</f>
        <v>25</v>
      </c>
      <c r="CO35" t="str">
        <f t="shared" si="32"/>
        <v/>
      </c>
      <c r="CP35" s="275">
        <f>VLOOKUP(C35,MOVI!C:DT,32,0)</f>
        <v>1</v>
      </c>
      <c r="CQ35" s="275">
        <f>VLOOKUP(C35,FPT!B:CO,32,0)</f>
        <v>1</v>
      </c>
      <c r="CR35" t="str">
        <f t="shared" si="33"/>
        <v/>
      </c>
      <c r="CS35" s="275">
        <f>VLOOKUP(C35,MOVI!C:DT,33,0)</f>
        <v>0</v>
      </c>
      <c r="CT35" s="275">
        <f>VLOOKUP(C35,FPT!B:CR,33,0)</f>
        <v>0</v>
      </c>
      <c r="CU35" t="str">
        <f t="shared" si="34"/>
        <v/>
      </c>
      <c r="CV35" s="275">
        <f>VLOOKUP(C35,MOVI!C:DT,34,0)</f>
        <v>0</v>
      </c>
      <c r="CW35" s="275">
        <f>VLOOKUP(C35,FPT!B:CU,34,0)</f>
        <v>0</v>
      </c>
      <c r="CX35" t="str">
        <f t="shared" si="35"/>
        <v/>
      </c>
      <c r="CY35" s="275">
        <f>VLOOKUP(C35,MOVI!C:DT,35,0)</f>
        <v>26</v>
      </c>
      <c r="CZ35" s="275">
        <f>VLOOKUP(C35,FPT!B:CX,35,0)</f>
        <v>26</v>
      </c>
      <c r="DA35" t="str">
        <f t="shared" si="36"/>
        <v/>
      </c>
      <c r="DB35" s="275">
        <f>VLOOKUP(C35,MOVI!C:DT,36,0)</f>
        <v>0</v>
      </c>
      <c r="DC35" s="275">
        <f>VLOOKUP(C35,FPT!B:DA,36,0)</f>
        <v>0</v>
      </c>
      <c r="DD35" t="str">
        <f t="shared" si="37"/>
        <v/>
      </c>
      <c r="DE35" s="275">
        <f>VLOOKUP(C35,MOVI!C:DT,37,0)</f>
        <v>0</v>
      </c>
      <c r="DF35" s="275">
        <f>VLOOKUP(C35,FPT!B:DD,37,0)</f>
        <v>0</v>
      </c>
      <c r="DG35" t="str">
        <f t="shared" si="38"/>
        <v/>
      </c>
      <c r="DH35" s="275">
        <f>VLOOKUP(C35,MOVI!C:DT,38,0)</f>
        <v>0</v>
      </c>
      <c r="DI35" s="275">
        <f>VLOOKUP(C35,FPT!B:DG,38,0)</f>
        <v>0</v>
      </c>
      <c r="DJ35" t="str">
        <f t="shared" si="39"/>
        <v/>
      </c>
      <c r="DK35" s="275">
        <f>VLOOKUP(C35,MOVI!C:DT,39,0)</f>
        <v>0</v>
      </c>
      <c r="DL35" s="275">
        <f>VLOOKUP(C35,FPT!B:DJ,39,0)</f>
        <v>0</v>
      </c>
      <c r="DM35" t="str">
        <f t="shared" si="40"/>
        <v/>
      </c>
      <c r="DN35" s="275">
        <f>VLOOKUP(C35,MOVI!C:DT,40,0)</f>
        <v>0</v>
      </c>
      <c r="DO35" s="275">
        <f>VLOOKUP(C35,FPT!B:DM,40,0)</f>
        <v>0</v>
      </c>
      <c r="DP35" t="str">
        <f t="shared" si="41"/>
        <v/>
      </c>
      <c r="DQ35" s="275">
        <f>VLOOKUP(C35,MOVI!C:DT,41,0)</f>
        <v>0</v>
      </c>
      <c r="DR35" s="275">
        <f>VLOOKUP(C35,FPT!B:DP,41,0)</f>
        <v>0</v>
      </c>
      <c r="DS35" t="str">
        <f t="shared" si="42"/>
        <v/>
      </c>
      <c r="DT35" s="275">
        <f>VLOOKUP(C35,MOVI!C:DT,42,0)</f>
        <v>5000000</v>
      </c>
      <c r="DU35" s="275">
        <f>ROUND(VLOOKUP(C35,FPT!B:DS,42,0),0)</f>
        <v>5000000</v>
      </c>
      <c r="DV35" t="str">
        <f t="shared" si="43"/>
        <v/>
      </c>
      <c r="DW35" s="275">
        <f>VLOOKUP(C35,MOVI!C:DT,43,0)</f>
        <v>0</v>
      </c>
      <c r="DX35" s="275">
        <f>VLOOKUP(C35,FPT!B:DV,43,0)</f>
        <v>0</v>
      </c>
      <c r="DY35" t="str">
        <f t="shared" si="44"/>
        <v/>
      </c>
      <c r="DZ35" s="275">
        <f>VLOOKUP(C35,MOVI!C:DT,44,0)</f>
        <v>0</v>
      </c>
      <c r="EA35" s="275">
        <f>VLOOKUP(C35,FPT!B:DY,44,0)</f>
        <v>0</v>
      </c>
      <c r="EB35" t="str">
        <f t="shared" si="45"/>
        <v/>
      </c>
      <c r="EC35" s="275">
        <f>VLOOKUP(C35,MOVI!C:DT,45,0)</f>
        <v>5000000</v>
      </c>
      <c r="ED35" s="275">
        <f>ROUND(VLOOKUP(C35,FPT!B:EB,45,0),0)</f>
        <v>5000000</v>
      </c>
      <c r="EE35" t="str">
        <f t="shared" si="46"/>
        <v/>
      </c>
      <c r="EF35" s="275">
        <f>VLOOKUP(C35,MOVI!C:DT,46,0)</f>
        <v>0</v>
      </c>
      <c r="EG35" s="275">
        <f>VLOOKUP(C35,FPT!B:EE,46,0)</f>
        <v>0</v>
      </c>
      <c r="EH35" t="str">
        <f t="shared" si="47"/>
        <v/>
      </c>
      <c r="EI35" s="275">
        <f>VLOOKUP(C35,MOVI!C:DT,47,0)</f>
        <v>0</v>
      </c>
      <c r="EJ35" s="275">
        <f>VLOOKUP(C35,FPT!B:EH,47,0)</f>
        <v>0</v>
      </c>
      <c r="EK35" t="str">
        <f t="shared" si="48"/>
        <v/>
      </c>
      <c r="EL35" s="275">
        <f>VLOOKUP(C35,MOVI!C:DT,48,0)</f>
        <v>0</v>
      </c>
      <c r="EM35" s="275">
        <f>VLOOKUP(C35,FPT!B:EK,48,0)</f>
        <v>0</v>
      </c>
      <c r="EN35" t="str">
        <f t="shared" si="49"/>
        <v/>
      </c>
      <c r="EO35" s="275">
        <f>VLOOKUP(C35,MOVI!C:DT,49,0)</f>
        <v>100000</v>
      </c>
      <c r="EP35" s="275">
        <f>VLOOKUP(C35,FPT!B:EN,49,0)</f>
        <v>100000</v>
      </c>
      <c r="EQ35" t="str">
        <f t="shared" si="50"/>
        <v/>
      </c>
      <c r="ER35" s="275">
        <f>VLOOKUP(C35,MOVI!C:DT,50,0)</f>
        <v>0</v>
      </c>
      <c r="ES35" s="275">
        <f>VLOOKUP(C35,FPT!B:EQ,50,0)</f>
        <v>0</v>
      </c>
      <c r="ET35" t="str">
        <f t="shared" si="51"/>
        <v/>
      </c>
      <c r="EU35" s="275">
        <f>VLOOKUP(C35,MOVI!C:DT,51,0)</f>
        <v>0</v>
      </c>
      <c r="EV35" s="275">
        <f>VLOOKUP(C35,FPT!B:ET,51,0)</f>
        <v>0</v>
      </c>
      <c r="EW35" t="str">
        <f t="shared" si="52"/>
        <v/>
      </c>
      <c r="EX35" s="275">
        <f>VLOOKUP(C35,MOVI!C:DT,52,0)</f>
        <v>0</v>
      </c>
      <c r="EY35" s="275">
        <f>VLOOKUP(C35,FPT!B:EW,52,0)</f>
        <v>0</v>
      </c>
      <c r="EZ35" t="str">
        <f t="shared" si="53"/>
        <v/>
      </c>
      <c r="FA35" s="275">
        <f>VLOOKUP(C35,MOVI!C:DT,53,0)</f>
        <v>0</v>
      </c>
      <c r="FB35" s="275">
        <f>VLOOKUP(C35,FPT!B:EZ,53,0)</f>
        <v>0</v>
      </c>
      <c r="FC35" t="str">
        <f t="shared" si="54"/>
        <v/>
      </c>
      <c r="FD35" s="275">
        <f>VLOOKUP(C35,MOVI!C:DT,54,0)</f>
        <v>0</v>
      </c>
      <c r="FE35" s="275">
        <f>VLOOKUP(C35,FPT!B:FC,54,0)</f>
        <v>0</v>
      </c>
      <c r="FF35" t="str">
        <f t="shared" si="55"/>
        <v/>
      </c>
      <c r="FG35" s="275">
        <f>VLOOKUP(C35,MOVI!C:DT,55,0)</f>
        <v>0</v>
      </c>
      <c r="FH35" s="275">
        <f>VLOOKUP(C35,FPT!B:FF,55,0)</f>
        <v>0</v>
      </c>
      <c r="FI35" t="str">
        <f t="shared" si="56"/>
        <v/>
      </c>
      <c r="FJ35" s="275">
        <f>VLOOKUP(C35,MOVI!C:DT,56,0)</f>
        <v>100000</v>
      </c>
      <c r="FK35" s="275">
        <f>VLOOKUP(C35,FPT!B:FI,56,0)</f>
        <v>100000</v>
      </c>
      <c r="FL35" t="str">
        <f t="shared" si="57"/>
        <v/>
      </c>
      <c r="FM35" s="275">
        <f>VLOOKUP(C35,MOVI!C:DT,57,0)</f>
        <v>0</v>
      </c>
      <c r="FN35" s="275">
        <f>VLOOKUP(C35,FPT!B:FL,57,0)</f>
        <v>0</v>
      </c>
      <c r="FO35" t="str">
        <f t="shared" si="58"/>
        <v/>
      </c>
      <c r="FP35" s="275">
        <f>VLOOKUP(C35,MOVI!C:DT,58,0)</f>
        <v>0</v>
      </c>
      <c r="FQ35" s="275">
        <f>VLOOKUP(C35,FPT!B:FO,58,0)</f>
        <v>0</v>
      </c>
      <c r="FR35" t="str">
        <f t="shared" si="59"/>
        <v/>
      </c>
      <c r="FS35" s="275">
        <f>VLOOKUP(C35,MOVI!C:DT,59,0)</f>
        <v>0</v>
      </c>
      <c r="FT35" s="275">
        <f>VLOOKUP(C35,FPT!B:FR,59,0)</f>
        <v>0</v>
      </c>
      <c r="FU35" t="str">
        <f t="shared" si="60"/>
        <v/>
      </c>
      <c r="FV35" s="275">
        <f>VLOOKUP(C35,MOVI!C:DT,60,0)</f>
        <v>0</v>
      </c>
      <c r="FW35" s="275">
        <f>VLOOKUP(C35,FPT!B:FU,60,0)</f>
        <v>0</v>
      </c>
      <c r="FX35" t="str">
        <f t="shared" si="61"/>
        <v/>
      </c>
      <c r="FY35" s="275">
        <f>VLOOKUP(C35,MOVI!C:DT,61,0)</f>
        <v>0</v>
      </c>
      <c r="FZ35" s="275">
        <f>VLOOKUP(C35,FPT!B:FX,61,0)</f>
        <v>0</v>
      </c>
      <c r="GA35" t="str">
        <f t="shared" si="62"/>
        <v/>
      </c>
      <c r="GB35" s="275">
        <f>VLOOKUP(C35,MOVI!C:DT,62,0)</f>
        <v>0</v>
      </c>
      <c r="GC35" s="275">
        <f>VLOOKUP(C35,FPT!B:GA,62,0)</f>
        <v>0</v>
      </c>
      <c r="GD35" t="str">
        <f t="shared" si="63"/>
        <v/>
      </c>
      <c r="GE35" s="275">
        <f>VLOOKUP(C35,MOVI!C:DT,63,0)</f>
        <v>0</v>
      </c>
      <c r="GF35" s="275">
        <f>VLOOKUP(C35,FPT!B:GD,63,0)</f>
        <v>0</v>
      </c>
      <c r="GG35" t="str">
        <f t="shared" si="64"/>
        <v/>
      </c>
      <c r="GH35" s="275">
        <f>VLOOKUP(C35,MOVI!C:DT,64,0)</f>
        <v>0</v>
      </c>
      <c r="GI35" s="275">
        <f>VLOOKUP(C35,FPT!B:GG,64,0)</f>
        <v>0</v>
      </c>
      <c r="GJ35" t="str">
        <f t="shared" si="65"/>
        <v/>
      </c>
      <c r="GK35" s="275">
        <f>VLOOKUP(C35,MOVI!C:DT,65,0)</f>
        <v>0</v>
      </c>
      <c r="GL35" s="275">
        <f>VLOOKUP(C35,FPT!B:GJ,65,0)</f>
        <v>0</v>
      </c>
      <c r="GM35" t="str">
        <f t="shared" si="66"/>
        <v/>
      </c>
      <c r="GN35" s="275">
        <f>VLOOKUP(C35,MOVI!C:DT,66,0)</f>
        <v>0</v>
      </c>
      <c r="GO35" s="275">
        <f>VLOOKUP(C35,FPT!B:GM,66,0)</f>
        <v>0</v>
      </c>
      <c r="GP35" t="str">
        <f t="shared" si="67"/>
        <v/>
      </c>
      <c r="GQ35" s="275">
        <f>VLOOKUP(C35,MOVI!C:DT,67,0)</f>
        <v>0</v>
      </c>
      <c r="GR35" s="275">
        <f>VLOOKUP(C35,FPT!B:GP,67,0)</f>
        <v>0</v>
      </c>
      <c r="GS35" t="str">
        <f t="shared" si="68"/>
        <v/>
      </c>
      <c r="GT35" s="275">
        <f>VLOOKUP(C35,MOVI!C:DT,68,0)</f>
        <v>0</v>
      </c>
      <c r="GU35" s="275">
        <f>VLOOKUP(C35,FPT!B:GS,68,0)</f>
        <v>0</v>
      </c>
      <c r="GV35" t="str">
        <f t="shared" si="69"/>
        <v/>
      </c>
      <c r="GW35" s="275">
        <f>VLOOKUP(C35,MOVI!C:DT,69,0)</f>
        <v>0</v>
      </c>
      <c r="GX35" s="275">
        <f>VLOOKUP(C35,FPT!B:GV,69,0)</f>
        <v>0</v>
      </c>
      <c r="GY35" t="str">
        <f t="shared" si="70"/>
        <v/>
      </c>
      <c r="GZ35" s="275">
        <f>VLOOKUP(C35,MOVI!C:DT,70,0)</f>
        <v>0</v>
      </c>
      <c r="HA35" s="275">
        <f>VLOOKUP(C35,FPT!B:GY,70,0)</f>
        <v>0</v>
      </c>
      <c r="HB35" t="str">
        <f t="shared" si="71"/>
        <v/>
      </c>
      <c r="HC35" s="275">
        <f>VLOOKUP(C35,MOVI!C:DT,71,0)</f>
        <v>5100000</v>
      </c>
      <c r="HD35" s="275">
        <f>ROUND(VLOOKUP(C35,FPT!B:HB,71,0),0)</f>
        <v>5100000</v>
      </c>
      <c r="HE35" t="str">
        <f t="shared" si="72"/>
        <v/>
      </c>
      <c r="HF35" s="275">
        <f>ROUND(VLOOKUP(C35,MOVI!C:DT,72,0),0)</f>
        <v>0</v>
      </c>
      <c r="HG35" s="275">
        <f>ROUND(VLOOKUP(C35,FPT!B:HE,72,0),0)</f>
        <v>0</v>
      </c>
      <c r="HH35" t="str">
        <f t="shared" si="73"/>
        <v/>
      </c>
      <c r="HI35" s="275">
        <f>VLOOKUP(C35,MOVI!C:DT,73,0)</f>
        <v>100000</v>
      </c>
      <c r="HJ35" s="275">
        <f>VLOOKUP(C35,FPT!B:HH,73,0)</f>
        <v>100000</v>
      </c>
      <c r="HK35" t="str">
        <f t="shared" si="74"/>
        <v/>
      </c>
      <c r="HL35" s="275">
        <f>VLOOKUP(C35,MOVI!C:DT,74,0)</f>
        <v>0</v>
      </c>
      <c r="HM35" s="275">
        <f>VLOOKUP(C35,FPT!B:HK,74,0)</f>
        <v>0</v>
      </c>
      <c r="HN35" t="str">
        <f t="shared" si="75"/>
        <v/>
      </c>
      <c r="HO35" s="275">
        <f>VLOOKUP(C35,MOVI!C:DT,75,0)</f>
        <v>11000000</v>
      </c>
      <c r="HP35" s="275">
        <f>VLOOKUP(C35,FPT!B:HN,75,0)</f>
        <v>11000000</v>
      </c>
      <c r="HQ35" t="str">
        <f t="shared" si="76"/>
        <v/>
      </c>
      <c r="HR35" s="275">
        <f>VLOOKUP(C35,MOVI!C:DT,76,0)</f>
        <v>0</v>
      </c>
      <c r="HS35" s="275">
        <f>VLOOKUP(C35,FPT!B:HQ,76,0)</f>
        <v>0</v>
      </c>
      <c r="HT35" t="str">
        <f t="shared" si="77"/>
        <v/>
      </c>
      <c r="HU35" s="275">
        <f>VLOOKUP(C35,MOVI!C:DT,77,0)</f>
        <v>0</v>
      </c>
      <c r="HV35" s="275">
        <f>VLOOKUP(C35,FPT!B:HT,77,0)</f>
        <v>0</v>
      </c>
      <c r="HW35" t="str">
        <f t="shared" si="78"/>
        <v/>
      </c>
      <c r="HX35" s="274">
        <f>VLOOKUP(C35,MOVI!C:CB,78,0)</f>
        <v>400000</v>
      </c>
      <c r="HY35" s="261">
        <f>VLOOKUP(C35,FPT!$B:$CA,78,0)</f>
        <v>400000</v>
      </c>
      <c r="HZ35" t="str">
        <f t="shared" si="79"/>
        <v/>
      </c>
      <c r="IA35" s="275">
        <f>VLOOKUP(C35,MOVI!C:CD,79,0)</f>
        <v>50000</v>
      </c>
      <c r="IB35" s="275">
        <f>VLOOKUP(C35,FPT!B:HZ,79,0)</f>
        <v>50000</v>
      </c>
      <c r="IC35" t="str">
        <f t="shared" si="80"/>
        <v/>
      </c>
      <c r="ID35" s="275">
        <f>VLOOKUP(C35,MOVI!C:CD,80,0)</f>
        <v>75000</v>
      </c>
      <c r="IE35" s="275">
        <f>VLOOKUP(C35,FPT!B:IC,80,0)</f>
        <v>75000</v>
      </c>
      <c r="IF35" t="str">
        <f t="shared" si="81"/>
        <v/>
      </c>
      <c r="IG35" s="275">
        <f>VLOOKUP(C35,MOVI!C:DT,81,0)</f>
        <v>0</v>
      </c>
      <c r="IH35" s="275">
        <f>VLOOKUP(C35,FPT!B:IF,81,0)</f>
        <v>0</v>
      </c>
      <c r="II35" t="str">
        <f t="shared" si="82"/>
        <v/>
      </c>
      <c r="IJ35" s="275">
        <f>VLOOKUP(C35,MOVI!C:DT,82,0)</f>
        <v>525000</v>
      </c>
      <c r="IK35" s="275">
        <f>VLOOKUP(C35,FPT!B:II,82,0)</f>
        <v>525000</v>
      </c>
      <c r="IL35" t="str">
        <f t="shared" si="83"/>
        <v/>
      </c>
      <c r="IM35" s="275">
        <f>ROUND(VLOOKUP(C35,MOVI!C:DT,83,0),0)</f>
        <v>11625000</v>
      </c>
      <c r="IN35" s="275">
        <f>ROUND(VLOOKUP(C35,FPT!B:IL,83,0),0)</f>
        <v>11625000</v>
      </c>
      <c r="IO35" t="str">
        <f t="shared" si="84"/>
        <v/>
      </c>
      <c r="IP35" s="275">
        <f>VLOOKUP(C35,MOVI!C:DT,84,0)</f>
        <v>0</v>
      </c>
      <c r="IQ35" s="275">
        <f>VLOOKUP(C35,FPT!B:IO,84,0)</f>
        <v>0</v>
      </c>
      <c r="IR35" t="str">
        <f t="shared" si="85"/>
        <v/>
      </c>
      <c r="IS35" s="275">
        <f>ROUND(VLOOKUP(C35,MOVI!C:DT,85,0),0)</f>
        <v>0</v>
      </c>
      <c r="IT35" s="275">
        <f>ROUND(VLOOKUP(C35,FPT!B:IR,85,0),0)</f>
        <v>0</v>
      </c>
      <c r="IU35" t="str">
        <f t="shared" si="86"/>
        <v/>
      </c>
      <c r="IV35" s="275">
        <f>VLOOKUP(C35,MOVI!C:DT,86,0)</f>
        <v>0</v>
      </c>
      <c r="IW35" s="275">
        <f>VLOOKUP(C35,FPT!B:IU,86,0)</f>
        <v>0</v>
      </c>
      <c r="IX35" t="str">
        <f t="shared" si="87"/>
        <v/>
      </c>
      <c r="IY35" s="275">
        <f>ROUND(VLOOKUP(C35,MOVI!C:DT,87,0),0)</f>
        <v>0</v>
      </c>
      <c r="IZ35" s="275">
        <f>ROUND(VLOOKUP(C35,FPT!B:IX,87,0),0)</f>
        <v>0</v>
      </c>
      <c r="JA35" t="str">
        <f t="shared" si="88"/>
        <v/>
      </c>
      <c r="JB35" s="275">
        <f>VLOOKUP(C35,MOVI!C:DT,88,0)</f>
        <v>0</v>
      </c>
      <c r="JC35" s="275">
        <f>VLOOKUP(C35,FPT!B:JA,88,0)</f>
        <v>0</v>
      </c>
      <c r="JD35" t="str">
        <f t="shared" si="89"/>
        <v/>
      </c>
      <c r="JE35" s="275">
        <f>VLOOKUP(C35,MOVI!C:DT,89,0)</f>
        <v>50000</v>
      </c>
      <c r="JF35" s="275">
        <f>VLOOKUP(C35,FPT!B:JD,89,0)</f>
        <v>50000</v>
      </c>
      <c r="JG35" t="str">
        <f t="shared" si="90"/>
        <v/>
      </c>
      <c r="JH35" s="275">
        <f>VLOOKUP(C35,MOVI!C:DT,90,0)</f>
        <v>0</v>
      </c>
      <c r="JI35" s="275">
        <f>VLOOKUP(C35,FPT!B:JG,90,0)</f>
        <v>0</v>
      </c>
      <c r="JJ35" t="str">
        <f t="shared" si="91"/>
        <v/>
      </c>
      <c r="JK35" s="275">
        <f>VLOOKUP(C35,MOVI!C:DT,91,0)</f>
        <v>0</v>
      </c>
      <c r="JL35" s="275">
        <f>VLOOKUP(C35,FPT!B:JJ,91,0)</f>
        <v>0</v>
      </c>
      <c r="JM35" t="str">
        <f t="shared" si="92"/>
        <v/>
      </c>
      <c r="JN35" s="275">
        <f>VLOOKUP(C35,MOVI!C:DT,92,0)</f>
        <v>1185000</v>
      </c>
      <c r="JO35" s="275">
        <f>VLOOKUP(C35,FPT!B:JM,92,0)</f>
        <v>1185000</v>
      </c>
      <c r="JP35" t="str">
        <f t="shared" si="93"/>
        <v/>
      </c>
      <c r="JQ35" s="275">
        <f>VLOOKUP(C35,MOVI!C:DT,93,0)</f>
        <v>0</v>
      </c>
      <c r="JR35" s="275">
        <f>VLOOKUP(C35,FPT!B:JP,93,0)</f>
        <v>0</v>
      </c>
      <c r="JS35" t="str">
        <f t="shared" si="94"/>
        <v/>
      </c>
      <c r="JT35" s="275">
        <f>VLOOKUP(C35,MOVI!C:DT,94,0)</f>
        <v>1235000</v>
      </c>
      <c r="JU35" s="275">
        <f>VLOOKUP(C35,FPT!B:JS,94,0)</f>
        <v>1235000</v>
      </c>
      <c r="JV35" t="str">
        <f t="shared" si="95"/>
        <v/>
      </c>
      <c r="JW35" s="275">
        <f>VLOOKUP(C35,MOVI!C:DT,95,0)</f>
        <v>3340000</v>
      </c>
      <c r="JX35" s="275">
        <f>VLOOKUP(C35,FPT!B:JV,95,0)</f>
        <v>3340000</v>
      </c>
      <c r="JY35" t="str">
        <f t="shared" si="96"/>
        <v/>
      </c>
      <c r="JZ35" s="275">
        <f>VLOOKUP(C35,MOVI!C:DT,96,0)</f>
        <v>0</v>
      </c>
      <c r="KA35" s="275">
        <f>VLOOKUP(C35,FPT!B:JY,96,0)</f>
        <v>0</v>
      </c>
      <c r="KB35" t="str">
        <f t="shared" si="97"/>
        <v/>
      </c>
      <c r="KC35" s="275">
        <f>VLOOKUP(C35,MOVI!C:DT,97,0)</f>
        <v>3340000</v>
      </c>
      <c r="KD35" s="275">
        <f>VLOOKUP(C35,FPT!B:KB,97,0)</f>
        <v>3340000</v>
      </c>
      <c r="KE35" t="str">
        <f t="shared" si="98"/>
        <v/>
      </c>
      <c r="KF35" s="275">
        <f>VLOOKUP(C35,MOVI!C:DT,98,0)</f>
        <v>850000.00000000012</v>
      </c>
      <c r="KG35" s="275">
        <f>VLOOKUP(C35,FPT!B:KE,98,0)</f>
        <v>850000</v>
      </c>
      <c r="KH35" t="str">
        <f t="shared" si="99"/>
        <v/>
      </c>
      <c r="KI35" s="275">
        <f>VLOOKUP(C35,MOVI!C:DT,99,0)</f>
        <v>0</v>
      </c>
      <c r="KJ35" s="275">
        <f>VLOOKUP(C35,FPT!B:KH,99,0)</f>
        <v>0</v>
      </c>
      <c r="KK35" t="str">
        <f t="shared" si="100"/>
        <v/>
      </c>
      <c r="KL35" s="275">
        <f>VLOOKUP(C35,MOVI!C:DT,100,0)</f>
        <v>150000</v>
      </c>
      <c r="KM35" s="275">
        <f>VLOOKUP(C35,FPT!B:KK,100,0)</f>
        <v>150000</v>
      </c>
      <c r="KN35" t="str">
        <f t="shared" si="101"/>
        <v/>
      </c>
      <c r="KO35" s="275">
        <f>VLOOKUP(C35,MOVI!C:DT,101,0)</f>
        <v>0</v>
      </c>
      <c r="KP35" s="275">
        <f>VLOOKUP(C35,FPT!B:KN,101,0)</f>
        <v>0</v>
      </c>
      <c r="KQ35" t="str">
        <f t="shared" si="102"/>
        <v/>
      </c>
      <c r="KR35" s="275">
        <f>VLOOKUP(C35,MOVI!C:DT,102,0)</f>
        <v>0</v>
      </c>
      <c r="KS35" s="275">
        <f>VLOOKUP(C35,FPT!B:KQ,102,0)</f>
        <v>0</v>
      </c>
      <c r="KT35" t="str">
        <f t="shared" si="103"/>
        <v/>
      </c>
      <c r="KU35" s="275">
        <f>VLOOKUP(C35,MOVI!C:DT,103,0)</f>
        <v>1000000.0000000001</v>
      </c>
      <c r="KV35" s="275">
        <f>VLOOKUP(C35,FPT!B:KT,103,0)</f>
        <v>1000000</v>
      </c>
      <c r="KW35" t="str">
        <f t="shared" si="104"/>
        <v/>
      </c>
      <c r="KX35" s="275">
        <f>VLOOKUP(C35,MOVI!C:DT,104,0)</f>
        <v>1525000</v>
      </c>
      <c r="KY35" s="275">
        <f>VLOOKUP(C35,FPT!B:KW,104,0)</f>
        <v>1525000</v>
      </c>
      <c r="KZ35" t="str">
        <f t="shared" si="105"/>
        <v/>
      </c>
      <c r="LA35" s="275">
        <f>VLOOKUP(C35,MOVI!C:DT,105,0)</f>
        <v>100000</v>
      </c>
      <c r="LB35" s="275">
        <f>VLOOKUP(C35,FPT!B:KZ,105,0)</f>
        <v>100000</v>
      </c>
      <c r="LC35" t="str">
        <f t="shared" si="106"/>
        <v/>
      </c>
      <c r="LD35" s="275">
        <f>VLOOKUP(C35,MOVI!C:DT,106,0)</f>
        <v>6200000</v>
      </c>
      <c r="LE35" s="275">
        <f>VLOOKUP(C35,FPT!B:LC,106,0)</f>
        <v>6200000</v>
      </c>
      <c r="LF35" t="str">
        <f t="shared" si="107"/>
        <v/>
      </c>
      <c r="LG35" s="273">
        <f>VLOOKUP(C35,MOVI!C:DT,107,0)</f>
        <v>0</v>
      </c>
      <c r="LH35" s="273">
        <f>VLOOKUP(C35,FPT!B:LF,107,0)</f>
        <v>0</v>
      </c>
      <c r="LI35" t="str">
        <f t="shared" si="108"/>
        <v/>
      </c>
      <c r="LJ35" t="str">
        <f>VLOOKUP(C35,MOVI!C:DV,108,0)</f>
        <v>MoviSouthSupply Chain Management</v>
      </c>
      <c r="LK35" s="252" t="str">
        <f>VLOOKUP(C35,FPT!B:LI,108,0)</f>
        <v>MoviSouthSupply Chain Management</v>
      </c>
      <c r="LL35" t="str">
        <f t="shared" si="109"/>
        <v/>
      </c>
      <c r="LM35" s="275">
        <f>ROUND(VLOOKUP(C35,MOVI!C:DV,109,0),0)</f>
        <v>416667</v>
      </c>
      <c r="LN35" s="275">
        <f>ROUND(VLOOKUP(C35,FPT!B:LL,109,0),0)</f>
        <v>416667</v>
      </c>
      <c r="LO35" t="str">
        <f t="shared" si="110"/>
        <v/>
      </c>
      <c r="LP35" t="str">
        <f>VLOOKUP(C35,MOVI!C:DV,110,0)</f>
        <v>MKD</v>
      </c>
      <c r="LQ35" s="247" t="str">
        <f>VLOOKUP(C35,FPT!B:LO,110,0)</f>
        <v>MKD</v>
      </c>
      <c r="LR35" t="str">
        <f t="shared" si="111"/>
        <v/>
      </c>
      <c r="LS35">
        <f>MOVI!DI30</f>
        <v>22</v>
      </c>
      <c r="LV35">
        <f>MOVI!DJ30</f>
        <v>0</v>
      </c>
      <c r="LW35">
        <f>MOVI!DK30</f>
        <v>0</v>
      </c>
      <c r="LX35" t="str">
        <f>MOVI!DL30</f>
        <v>x</v>
      </c>
      <c r="LY35">
        <f>MOVI!DM30</f>
        <v>0</v>
      </c>
      <c r="LZ35">
        <f>MOVI!DN30</f>
        <v>50000</v>
      </c>
      <c r="MA35">
        <f>MOVI!DO30</f>
        <v>0</v>
      </c>
      <c r="MB35" t="str">
        <f>MOVI!DP30</f>
        <v/>
      </c>
      <c r="MC35">
        <f>MOVI!DQ30</f>
        <v>0</v>
      </c>
      <c r="MD35">
        <f>MOVI!DR30</f>
        <v>0</v>
      </c>
      <c r="ME35" t="str">
        <f>VLOOKUP(C35,MOVI!C:DV,121,0)</f>
        <v>Group 4</v>
      </c>
      <c r="MF35" s="252" t="str">
        <f>VLOOKUP(C35,FPT!B:MD,111,0)</f>
        <v>Group 4</v>
      </c>
      <c r="MG35" t="str">
        <f t="shared" si="116"/>
        <v/>
      </c>
      <c r="MH35" t="str">
        <f>VLOOKUP(C35,MOVI!C:DT,122,0)</f>
        <v>MoviSouthGroup 4</v>
      </c>
      <c r="MI35" s="252" t="str">
        <f>VLOOKUP(C35,FPT!B:DS,112,0)</f>
        <v>MoviSouthGroup 4</v>
      </c>
      <c r="MJ35" t="str">
        <f t="shared" si="113"/>
        <v/>
      </c>
    </row>
    <row r="36" spans="1:348" x14ac:dyDescent="0.25">
      <c r="A36">
        <v>28</v>
      </c>
      <c r="B36" s="48">
        <v>2754</v>
      </c>
      <c r="C36" s="271" t="s">
        <v>938</v>
      </c>
      <c r="D36" t="str">
        <f>VLOOKUP(C36,MOVI!C:D,2,0)</f>
        <v>Huỳnh Tấn Vũ</v>
      </c>
      <c r="E36" t="str">
        <f>VLOOKUP(C36,FPT!B:C,2,0)</f>
        <v>Huỳnh Tấn Vũ</v>
      </c>
      <c r="F36" t="str">
        <f t="shared" si="4"/>
        <v/>
      </c>
      <c r="G36" t="str">
        <f>VLOOKUP(C36,MOVI!C:E,3,0)</f>
        <v>Supply Chain Management</v>
      </c>
      <c r="H36" t="str">
        <f>VLOOKUP(C36,FPT!B:F,3,0)</f>
        <v>Supply Chain Management</v>
      </c>
      <c r="I36" t="str">
        <f t="shared" si="5"/>
        <v/>
      </c>
      <c r="J36" t="str">
        <f>VLOOKUP(C36,MOVI!C:H,4,0)</f>
        <v>Logistics</v>
      </c>
      <c r="K36" t="str">
        <f>VLOOKUP(C36,FPT!B:I,4,0)</f>
        <v>Logistics</v>
      </c>
      <c r="L36" t="str">
        <f t="shared" si="6"/>
        <v/>
      </c>
      <c r="M36" t="str">
        <f>VLOOKUP(C36,MOVI!C:DT,5,0)</f>
        <v>Associate</v>
      </c>
      <c r="N36" t="str">
        <f>VLOOKUP(C36,FPT!B:L,5,0)</f>
        <v>Associate</v>
      </c>
      <c r="O36" t="str">
        <f t="shared" si="7"/>
        <v/>
      </c>
      <c r="P36" t="str">
        <f>VLOOKUP(C36,MOVI!C:DT,6,0)</f>
        <v>Delivery man</v>
      </c>
      <c r="Q36" t="str">
        <f>VLOOKUP(C36,FPT!B:O,6,0)</f>
        <v>Delivery man</v>
      </c>
      <c r="R36" t="str">
        <f t="shared" si="8"/>
        <v/>
      </c>
      <c r="S36" t="str">
        <f>VLOOKUP(C36,MOVI!C:DT,7,0)</f>
        <v>South</v>
      </c>
      <c r="T36" t="str">
        <f>VLOOKUP(C36,FPT!B:R,7,0)</f>
        <v>South</v>
      </c>
      <c r="U36" t="str">
        <f t="shared" si="9"/>
        <v/>
      </c>
      <c r="V36" t="str">
        <f>VLOOKUP(C36,MOVI!C:DT,8,0)</f>
        <v>Movi</v>
      </c>
      <c r="W36" t="str">
        <f>VLOOKUP(C36,FPT!B:U,8,0)</f>
        <v>Movi</v>
      </c>
      <c r="X36" t="str">
        <f t="shared" si="10"/>
        <v/>
      </c>
      <c r="Y36" t="str">
        <f>VLOOKUP(C36,MOVI!C:DT,9,0)</f>
        <v>Full-time</v>
      </c>
      <c r="Z36" t="str">
        <f>VLOOKUP(C36,FPT!B:X,9,0)</f>
        <v>Full-time</v>
      </c>
      <c r="AA36" t="str">
        <f t="shared" si="11"/>
        <v/>
      </c>
      <c r="AB36" t="str">
        <f>VLOOKUP(C36,MOVI!C:DT,10,0)</f>
        <v>Permanent</v>
      </c>
      <c r="AC36" t="str">
        <f>VLOOKUP(C36,FPT!B:AA,10,0)</f>
        <v>Permanent</v>
      </c>
      <c r="AD36" t="str">
        <f t="shared" si="12"/>
        <v/>
      </c>
      <c r="AE36" s="247">
        <f>VLOOKUP(C36,MOVI!C:DT,11,0)</f>
        <v>42340</v>
      </c>
      <c r="AF36" s="247">
        <f>VLOOKUP(C36,FPT!B:AD,11,0)</f>
        <v>42340</v>
      </c>
      <c r="AG36" t="str">
        <f t="shared" si="13"/>
        <v/>
      </c>
      <c r="AH36" s="260" t="str">
        <f>VLOOKUP(C36,MOVI!C:DT,12,0)</f>
        <v/>
      </c>
      <c r="AI36" s="260"/>
      <c r="AJ36" t="str">
        <f t="shared" si="115"/>
        <v/>
      </c>
      <c r="AK36">
        <f>VLOOKUP(C36,MOVI!C:DT,13,0)</f>
        <v>0</v>
      </c>
      <c r="AL36" s="247">
        <f>VLOOKUP(C36,FPT!B:AJ,13,0)</f>
        <v>0</v>
      </c>
      <c r="AM36" t="str">
        <f t="shared" si="114"/>
        <v/>
      </c>
      <c r="AN36" s="247">
        <f>VLOOKUP(C36,MOVI!C:DT,14,0)</f>
        <v>0</v>
      </c>
      <c r="AO36" s="247">
        <f>VLOOKUP(C36,FPT!B:AM,14,0)</f>
        <v>0</v>
      </c>
      <c r="AP36" t="str">
        <f t="shared" si="15"/>
        <v/>
      </c>
      <c r="AQ36" t="str">
        <f>VLOOKUP(C36,MOVI!C:DT,15,0)</f>
        <v>LC</v>
      </c>
      <c r="AR36" s="247" t="str">
        <f>VLOOKUP(C36,FPT!B:AP,15,0)</f>
        <v>LC</v>
      </c>
      <c r="AS36" t="str">
        <f t="shared" si="16"/>
        <v/>
      </c>
      <c r="AT36" s="282" t="str">
        <f>VLOOKUP(C36,MOVI!C:DT,16,0)</f>
        <v>LTTP</v>
      </c>
      <c r="AU36" s="247" t="str">
        <f>VLOOKUP(C36,FPT!B:AS,16,0)</f>
        <v>LTTP</v>
      </c>
      <c r="AV36" t="str">
        <f t="shared" si="17"/>
        <v/>
      </c>
      <c r="AW36" t="str">
        <f>VLOOKUP(C36,MOVI!C:DT,17,0)</f>
        <v>L</v>
      </c>
      <c r="AX36" s="247" t="str">
        <f>VLOOKUP(C36,FPT!B:AV,17,0)</f>
        <v>L</v>
      </c>
      <c r="AY36" t="str">
        <f t="shared" si="18"/>
        <v/>
      </c>
      <c r="AZ36">
        <f>VLOOKUP(C36,MOVI!C:DT,18,0)</f>
        <v>0</v>
      </c>
      <c r="BA36" s="247">
        <f>VLOOKUP(C36,FPT!B:AY,18,0)</f>
        <v>0</v>
      </c>
      <c r="BB36" t="str">
        <f t="shared" si="19"/>
        <v/>
      </c>
      <c r="BC36" s="275">
        <f>VLOOKUP(C36,MOVI!C:DT,19,0)</f>
        <v>5000000</v>
      </c>
      <c r="BD36" s="275">
        <f>VLOOKUP(C36,FPT!B:BB,19,0)</f>
        <v>5000000</v>
      </c>
      <c r="BE36" t="str">
        <f t="shared" si="20"/>
        <v/>
      </c>
      <c r="BF36">
        <f>VLOOKUP(C36,MOVI!C:DT,20,0)</f>
        <v>0</v>
      </c>
      <c r="BG36" s="252">
        <f>VLOOKUP(C36,FPT!B:BE,20,0)</f>
        <v>0</v>
      </c>
      <c r="BH36" t="str">
        <f t="shared" si="21"/>
        <v/>
      </c>
      <c r="BI36" s="275">
        <f>VLOOKUP(C36,MOVI!C:DT,21,0)</f>
        <v>5000000</v>
      </c>
      <c r="BJ36" s="275">
        <f>VLOOKUP(C36,FPT!B:BH,21,0)</f>
        <v>5000000</v>
      </c>
      <c r="BK36" t="str">
        <f t="shared" si="22"/>
        <v/>
      </c>
      <c r="BL36" s="275">
        <f>VLOOKUP(C36,MOVI!C:DT,22,0)</f>
        <v>0</v>
      </c>
      <c r="BM36" s="275">
        <f>VLOOKUP(C36,FPT!B:BK,22,0)</f>
        <v>0</v>
      </c>
      <c r="BN36" t="str">
        <f t="shared" si="23"/>
        <v/>
      </c>
      <c r="BO36" s="275">
        <f>VLOOKUP(C36,MOVI!C:DT,23,0)</f>
        <v>0</v>
      </c>
      <c r="BP36" s="275">
        <f>VLOOKUP(C36,FPT!B:BN,23,0)</f>
        <v>0</v>
      </c>
      <c r="BQ36" t="str">
        <f t="shared" si="24"/>
        <v/>
      </c>
      <c r="BR36" s="275">
        <f>VLOOKUP(C36,MOVI!C:DT,24,0)</f>
        <v>0</v>
      </c>
      <c r="BS36" s="275">
        <f>VLOOKUP(C36,FPT!B:BQ,24,0)</f>
        <v>0</v>
      </c>
      <c r="BT36" t="str">
        <f t="shared" si="25"/>
        <v/>
      </c>
      <c r="BU36" s="275">
        <f>VLOOKUP(C36,MOVI!C:DT,25,0)</f>
        <v>100000</v>
      </c>
      <c r="BV36" s="275">
        <f>VLOOKUP(C36,FPT!B:BT,25,0)</f>
        <v>100000</v>
      </c>
      <c r="BW36" t="str">
        <f t="shared" si="26"/>
        <v/>
      </c>
      <c r="BX36" s="275">
        <f>VLOOKUP(C36,MOVI!C:DT,26,0)</f>
        <v>0</v>
      </c>
      <c r="BY36" s="275">
        <f>VLOOKUP(C36,FPT!B:BW,26,0)</f>
        <v>0</v>
      </c>
      <c r="BZ36" t="str">
        <f t="shared" si="27"/>
        <v/>
      </c>
      <c r="CA36" s="275">
        <f>VLOOKUP(C36,MOVI!C:DT,27,0)</f>
        <v>0</v>
      </c>
      <c r="CB36" s="275">
        <f>VLOOKUP(C36,FPT!B:BZ,27,0)</f>
        <v>0</v>
      </c>
      <c r="CC36" t="str">
        <f t="shared" si="28"/>
        <v/>
      </c>
      <c r="CD36" s="275">
        <f>VLOOKUP(C36,MOVI!C:DT,28,0)</f>
        <v>100000</v>
      </c>
      <c r="CE36" s="275">
        <f>VLOOKUP(C36,FPT!B:CC,28,0)</f>
        <v>100000</v>
      </c>
      <c r="CF36" t="str">
        <f t="shared" si="29"/>
        <v/>
      </c>
      <c r="CG36" t="str">
        <f>VLOOKUP(C36,MOVI!C:DT,29,0)</f>
        <v>CN</v>
      </c>
      <c r="CH36" s="252" t="str">
        <f>VLOOKUP(C36,FPT!B:CF,29,0)</f>
        <v>CN</v>
      </c>
      <c r="CI36" t="str">
        <f t="shared" si="30"/>
        <v/>
      </c>
      <c r="CJ36">
        <f>VLOOKUP(C36,MOVI!C:DT,30,0)</f>
        <v>26</v>
      </c>
      <c r="CK36" s="252">
        <f>VLOOKUP(C36,FPT!B:CI,30,0)</f>
        <v>26</v>
      </c>
      <c r="CL36" t="str">
        <f t="shared" si="31"/>
        <v/>
      </c>
      <c r="CM36">
        <f>VLOOKUP(C36,MOVI!C:DT,31,0)</f>
        <v>26</v>
      </c>
      <c r="CN36" s="252">
        <f>VLOOKUP(C36,FPT!B:CL,31,0)</f>
        <v>26</v>
      </c>
      <c r="CO36" t="str">
        <f t="shared" si="32"/>
        <v/>
      </c>
      <c r="CP36" s="275">
        <f>VLOOKUP(C36,MOVI!C:DT,32,0)</f>
        <v>0</v>
      </c>
      <c r="CQ36" s="275">
        <f>VLOOKUP(C36,FPT!B:CO,32,0)</f>
        <v>0</v>
      </c>
      <c r="CR36" t="str">
        <f t="shared" si="33"/>
        <v/>
      </c>
      <c r="CS36" s="275">
        <f>VLOOKUP(C36,MOVI!C:DT,33,0)</f>
        <v>0</v>
      </c>
      <c r="CT36" s="275">
        <f>VLOOKUP(C36,FPT!B:CR,33,0)</f>
        <v>0</v>
      </c>
      <c r="CU36" t="str">
        <f t="shared" si="34"/>
        <v/>
      </c>
      <c r="CV36" s="275">
        <f>VLOOKUP(C36,MOVI!C:DT,34,0)</f>
        <v>0</v>
      </c>
      <c r="CW36" s="275">
        <f>VLOOKUP(C36,FPT!B:CU,34,0)</f>
        <v>0</v>
      </c>
      <c r="CX36" t="str">
        <f t="shared" si="35"/>
        <v/>
      </c>
      <c r="CY36" s="275">
        <f>VLOOKUP(C36,MOVI!C:DT,35,0)</f>
        <v>26</v>
      </c>
      <c r="CZ36" s="275">
        <f>VLOOKUP(C36,FPT!B:CX,35,0)</f>
        <v>26</v>
      </c>
      <c r="DA36" t="str">
        <f t="shared" si="36"/>
        <v/>
      </c>
      <c r="DB36" s="275">
        <f>VLOOKUP(C36,MOVI!C:DT,36,0)</f>
        <v>0</v>
      </c>
      <c r="DC36" s="275">
        <f>VLOOKUP(C36,FPT!B:DA,36,0)</f>
        <v>0</v>
      </c>
      <c r="DD36" t="str">
        <f t="shared" si="37"/>
        <v/>
      </c>
      <c r="DE36" s="275">
        <f>VLOOKUP(C36,MOVI!C:DT,37,0)</f>
        <v>0</v>
      </c>
      <c r="DF36" s="275">
        <f>VLOOKUP(C36,FPT!B:DD,37,0)</f>
        <v>0</v>
      </c>
      <c r="DG36" t="str">
        <f t="shared" si="38"/>
        <v/>
      </c>
      <c r="DH36" s="275">
        <f>VLOOKUP(C36,MOVI!C:DT,38,0)</f>
        <v>0</v>
      </c>
      <c r="DI36" s="275">
        <f>VLOOKUP(C36,FPT!B:DG,38,0)</f>
        <v>0</v>
      </c>
      <c r="DJ36" t="str">
        <f t="shared" si="39"/>
        <v/>
      </c>
      <c r="DK36" s="275">
        <f>VLOOKUP(C36,MOVI!C:DT,39,0)</f>
        <v>0</v>
      </c>
      <c r="DL36" s="275">
        <f>VLOOKUP(C36,FPT!B:DJ,39,0)</f>
        <v>0</v>
      </c>
      <c r="DM36" t="str">
        <f t="shared" si="40"/>
        <v/>
      </c>
      <c r="DN36" s="275">
        <f>VLOOKUP(C36,MOVI!C:DT,40,0)</f>
        <v>0</v>
      </c>
      <c r="DO36" s="275">
        <f>VLOOKUP(C36,FPT!B:DM,40,0)</f>
        <v>0</v>
      </c>
      <c r="DP36" t="str">
        <f t="shared" si="41"/>
        <v/>
      </c>
      <c r="DQ36" s="275">
        <f>VLOOKUP(C36,MOVI!C:DT,41,0)</f>
        <v>0</v>
      </c>
      <c r="DR36" s="275">
        <f>VLOOKUP(C36,FPT!B:DP,41,0)</f>
        <v>0</v>
      </c>
      <c r="DS36" t="str">
        <f t="shared" si="42"/>
        <v/>
      </c>
      <c r="DT36" s="275">
        <f>VLOOKUP(C36,MOVI!C:DT,42,0)</f>
        <v>5000000</v>
      </c>
      <c r="DU36" s="275">
        <f>ROUND(VLOOKUP(C36,FPT!B:DS,42,0),0)</f>
        <v>5000000</v>
      </c>
      <c r="DV36" t="str">
        <f t="shared" si="43"/>
        <v/>
      </c>
      <c r="DW36" s="275">
        <f>VLOOKUP(C36,MOVI!C:DT,43,0)</f>
        <v>0</v>
      </c>
      <c r="DX36" s="275">
        <f>VLOOKUP(C36,FPT!B:DV,43,0)</f>
        <v>0</v>
      </c>
      <c r="DY36" t="str">
        <f t="shared" si="44"/>
        <v/>
      </c>
      <c r="DZ36" s="275">
        <f>VLOOKUP(C36,MOVI!C:DT,44,0)</f>
        <v>0</v>
      </c>
      <c r="EA36" s="275">
        <f>VLOOKUP(C36,FPT!B:DY,44,0)</f>
        <v>0</v>
      </c>
      <c r="EB36" t="str">
        <f t="shared" si="45"/>
        <v/>
      </c>
      <c r="EC36" s="275">
        <f>VLOOKUP(C36,MOVI!C:DT,45,0)</f>
        <v>5000000</v>
      </c>
      <c r="ED36" s="275">
        <f>ROUND(VLOOKUP(C36,FPT!B:EB,45,0),0)</f>
        <v>5000000</v>
      </c>
      <c r="EE36" t="str">
        <f t="shared" si="46"/>
        <v/>
      </c>
      <c r="EF36" s="275">
        <f>VLOOKUP(C36,MOVI!C:DT,46,0)</f>
        <v>0</v>
      </c>
      <c r="EG36" s="275">
        <f>VLOOKUP(C36,FPT!B:EE,46,0)</f>
        <v>0</v>
      </c>
      <c r="EH36" t="str">
        <f t="shared" si="47"/>
        <v/>
      </c>
      <c r="EI36" s="275">
        <f>VLOOKUP(C36,MOVI!C:DT,47,0)</f>
        <v>0</v>
      </c>
      <c r="EJ36" s="275">
        <f>VLOOKUP(C36,FPT!B:EH,47,0)</f>
        <v>0</v>
      </c>
      <c r="EK36" t="str">
        <f t="shared" si="48"/>
        <v/>
      </c>
      <c r="EL36" s="275">
        <f>VLOOKUP(C36,MOVI!C:DT,48,0)</f>
        <v>0</v>
      </c>
      <c r="EM36" s="275">
        <f>VLOOKUP(C36,FPT!B:EK,48,0)</f>
        <v>0</v>
      </c>
      <c r="EN36" t="str">
        <f t="shared" si="49"/>
        <v/>
      </c>
      <c r="EO36" s="275">
        <f>VLOOKUP(C36,MOVI!C:DT,49,0)</f>
        <v>100000</v>
      </c>
      <c r="EP36" s="275">
        <f>VLOOKUP(C36,FPT!B:EN,49,0)</f>
        <v>100000</v>
      </c>
      <c r="EQ36" t="str">
        <f t="shared" si="50"/>
        <v/>
      </c>
      <c r="ER36" s="275">
        <f>VLOOKUP(C36,MOVI!C:DT,50,0)</f>
        <v>0</v>
      </c>
      <c r="ES36" s="275">
        <f>VLOOKUP(C36,FPT!B:EQ,50,0)</f>
        <v>0</v>
      </c>
      <c r="ET36" t="str">
        <f t="shared" si="51"/>
        <v/>
      </c>
      <c r="EU36" s="275">
        <f>VLOOKUP(C36,MOVI!C:DT,51,0)</f>
        <v>0</v>
      </c>
      <c r="EV36" s="275">
        <f>VLOOKUP(C36,FPT!B:ET,51,0)</f>
        <v>0</v>
      </c>
      <c r="EW36" t="str">
        <f t="shared" si="52"/>
        <v/>
      </c>
      <c r="EX36" s="275">
        <f>VLOOKUP(C36,MOVI!C:DT,52,0)</f>
        <v>0</v>
      </c>
      <c r="EY36" s="275">
        <f>VLOOKUP(C36,FPT!B:EW,52,0)</f>
        <v>0</v>
      </c>
      <c r="EZ36" t="str">
        <f t="shared" si="53"/>
        <v/>
      </c>
      <c r="FA36" s="275">
        <f>VLOOKUP(C36,MOVI!C:DT,53,0)</f>
        <v>0</v>
      </c>
      <c r="FB36" s="275">
        <f>VLOOKUP(C36,FPT!B:EZ,53,0)</f>
        <v>0</v>
      </c>
      <c r="FC36" t="str">
        <f t="shared" si="54"/>
        <v/>
      </c>
      <c r="FD36" s="275">
        <f>VLOOKUP(C36,MOVI!C:DT,54,0)</f>
        <v>0</v>
      </c>
      <c r="FE36" s="275">
        <f>VLOOKUP(C36,FPT!B:FC,54,0)</f>
        <v>0</v>
      </c>
      <c r="FF36" t="str">
        <f t="shared" si="55"/>
        <v/>
      </c>
      <c r="FG36" s="275">
        <f>VLOOKUP(C36,MOVI!C:DT,55,0)</f>
        <v>0</v>
      </c>
      <c r="FH36" s="275">
        <f>VLOOKUP(C36,FPT!B:FF,55,0)</f>
        <v>0</v>
      </c>
      <c r="FI36" t="str">
        <f t="shared" si="56"/>
        <v/>
      </c>
      <c r="FJ36" s="275">
        <f>VLOOKUP(C36,MOVI!C:DT,56,0)</f>
        <v>100000</v>
      </c>
      <c r="FK36" s="275">
        <f>VLOOKUP(C36,FPT!B:FI,56,0)</f>
        <v>100000</v>
      </c>
      <c r="FL36" t="str">
        <f t="shared" si="57"/>
        <v/>
      </c>
      <c r="FM36" s="275">
        <f>VLOOKUP(C36,MOVI!C:DT,57,0)</f>
        <v>0</v>
      </c>
      <c r="FN36" s="275">
        <f>VLOOKUP(C36,FPT!B:FL,57,0)</f>
        <v>0</v>
      </c>
      <c r="FO36" t="str">
        <f t="shared" si="58"/>
        <v/>
      </c>
      <c r="FP36" s="275">
        <f>VLOOKUP(C36,MOVI!C:DT,58,0)</f>
        <v>0</v>
      </c>
      <c r="FQ36" s="275">
        <f>VLOOKUP(C36,FPT!B:FO,58,0)</f>
        <v>0</v>
      </c>
      <c r="FR36" t="str">
        <f t="shared" si="59"/>
        <v/>
      </c>
      <c r="FS36" s="275">
        <f>VLOOKUP(C36,MOVI!C:DT,59,0)</f>
        <v>0</v>
      </c>
      <c r="FT36" s="275">
        <f>VLOOKUP(C36,FPT!B:FR,59,0)</f>
        <v>0</v>
      </c>
      <c r="FU36" t="str">
        <f t="shared" si="60"/>
        <v/>
      </c>
      <c r="FV36" s="275">
        <f>VLOOKUP(C36,MOVI!C:DT,60,0)</f>
        <v>0</v>
      </c>
      <c r="FW36" s="275">
        <f>VLOOKUP(C36,FPT!B:FU,60,0)</f>
        <v>0</v>
      </c>
      <c r="FX36" t="str">
        <f t="shared" si="61"/>
        <v/>
      </c>
      <c r="FY36" s="275">
        <f>VLOOKUP(C36,MOVI!C:DT,61,0)</f>
        <v>0</v>
      </c>
      <c r="FZ36" s="275">
        <f>VLOOKUP(C36,FPT!B:FX,61,0)</f>
        <v>0</v>
      </c>
      <c r="GA36" t="str">
        <f t="shared" si="62"/>
        <v/>
      </c>
      <c r="GB36" s="275">
        <f>VLOOKUP(C36,MOVI!C:DT,62,0)</f>
        <v>0</v>
      </c>
      <c r="GC36" s="275">
        <f>VLOOKUP(C36,FPT!B:GA,62,0)</f>
        <v>0</v>
      </c>
      <c r="GD36" t="str">
        <f t="shared" si="63"/>
        <v/>
      </c>
      <c r="GE36" s="275">
        <f>VLOOKUP(C36,MOVI!C:DT,63,0)</f>
        <v>0</v>
      </c>
      <c r="GF36" s="275">
        <f>VLOOKUP(C36,FPT!B:GD,63,0)</f>
        <v>0</v>
      </c>
      <c r="GG36" t="str">
        <f t="shared" si="64"/>
        <v/>
      </c>
      <c r="GH36" s="275">
        <f>VLOOKUP(C36,MOVI!C:DT,64,0)</f>
        <v>0</v>
      </c>
      <c r="GI36" s="275">
        <f>VLOOKUP(C36,FPT!B:GG,64,0)</f>
        <v>0</v>
      </c>
      <c r="GJ36" t="str">
        <f t="shared" si="65"/>
        <v/>
      </c>
      <c r="GK36" s="275">
        <f>VLOOKUP(C36,MOVI!C:DT,65,0)</f>
        <v>0</v>
      </c>
      <c r="GL36" s="275">
        <f>VLOOKUP(C36,FPT!B:GJ,65,0)</f>
        <v>0</v>
      </c>
      <c r="GM36" t="str">
        <f t="shared" si="66"/>
        <v/>
      </c>
      <c r="GN36" s="275">
        <f>VLOOKUP(C36,MOVI!C:DT,66,0)</f>
        <v>0</v>
      </c>
      <c r="GO36" s="275">
        <f>VLOOKUP(C36,FPT!B:GM,66,0)</f>
        <v>0</v>
      </c>
      <c r="GP36" t="str">
        <f t="shared" si="67"/>
        <v/>
      </c>
      <c r="GQ36" s="275">
        <f>VLOOKUP(C36,MOVI!C:DT,67,0)</f>
        <v>0</v>
      </c>
      <c r="GR36" s="275">
        <f>VLOOKUP(C36,FPT!B:GP,67,0)</f>
        <v>0</v>
      </c>
      <c r="GS36" t="str">
        <f t="shared" si="68"/>
        <v/>
      </c>
      <c r="GT36" s="275">
        <f>VLOOKUP(C36,MOVI!C:DT,68,0)</f>
        <v>0</v>
      </c>
      <c r="GU36" s="275">
        <f>VLOOKUP(C36,FPT!B:GS,68,0)</f>
        <v>0</v>
      </c>
      <c r="GV36" t="str">
        <f t="shared" si="69"/>
        <v/>
      </c>
      <c r="GW36" s="275">
        <f>VLOOKUP(C36,MOVI!C:DT,69,0)</f>
        <v>0</v>
      </c>
      <c r="GX36" s="275">
        <f>VLOOKUP(C36,FPT!B:GV,69,0)</f>
        <v>0</v>
      </c>
      <c r="GY36" t="str">
        <f t="shared" si="70"/>
        <v/>
      </c>
      <c r="GZ36" s="275">
        <f>VLOOKUP(C36,MOVI!C:DT,70,0)</f>
        <v>0</v>
      </c>
      <c r="HA36" s="275">
        <f>VLOOKUP(C36,FPT!B:GY,70,0)</f>
        <v>0</v>
      </c>
      <c r="HB36" t="str">
        <f t="shared" si="71"/>
        <v/>
      </c>
      <c r="HC36" s="275">
        <f>VLOOKUP(C36,MOVI!C:DT,71,0)</f>
        <v>5100000</v>
      </c>
      <c r="HD36" s="275">
        <f>ROUND(VLOOKUP(C36,FPT!B:HB,71,0),0)</f>
        <v>5100000</v>
      </c>
      <c r="HE36" t="str">
        <f t="shared" si="72"/>
        <v/>
      </c>
      <c r="HF36" s="275">
        <f>ROUND(VLOOKUP(C36,MOVI!C:DT,72,0),0)</f>
        <v>0</v>
      </c>
      <c r="HG36" s="275">
        <f>ROUND(VLOOKUP(C36,FPT!B:HE,72,0),0)</f>
        <v>0</v>
      </c>
      <c r="HH36" t="str">
        <f t="shared" si="73"/>
        <v/>
      </c>
      <c r="HI36" s="275">
        <f>VLOOKUP(C36,MOVI!C:DT,73,0)</f>
        <v>100000</v>
      </c>
      <c r="HJ36" s="275">
        <f>VLOOKUP(C36,FPT!B:HH,73,0)</f>
        <v>100000</v>
      </c>
      <c r="HK36" t="str">
        <f t="shared" si="74"/>
        <v/>
      </c>
      <c r="HL36" s="275">
        <f>VLOOKUP(C36,MOVI!C:DT,74,0)</f>
        <v>0</v>
      </c>
      <c r="HM36" s="275">
        <f>VLOOKUP(C36,FPT!B:HK,74,0)</f>
        <v>0</v>
      </c>
      <c r="HN36" t="str">
        <f t="shared" si="75"/>
        <v/>
      </c>
      <c r="HO36" s="275">
        <f>VLOOKUP(C36,MOVI!C:DT,75,0)</f>
        <v>11000000</v>
      </c>
      <c r="HP36" s="275">
        <f>VLOOKUP(C36,FPT!B:HN,75,0)</f>
        <v>11000000</v>
      </c>
      <c r="HQ36" t="str">
        <f t="shared" si="76"/>
        <v/>
      </c>
      <c r="HR36" s="275">
        <f>VLOOKUP(C36,MOVI!C:DT,76,0)</f>
        <v>0</v>
      </c>
      <c r="HS36" s="275">
        <f>VLOOKUP(C36,FPT!B:HQ,76,0)</f>
        <v>0</v>
      </c>
      <c r="HT36" t="str">
        <f t="shared" si="77"/>
        <v/>
      </c>
      <c r="HU36" s="275">
        <f>VLOOKUP(C36,MOVI!C:DT,77,0)</f>
        <v>0</v>
      </c>
      <c r="HV36" s="275">
        <f>VLOOKUP(C36,FPT!B:HT,77,0)</f>
        <v>0</v>
      </c>
      <c r="HW36" t="str">
        <f t="shared" si="78"/>
        <v/>
      </c>
      <c r="HX36" s="274">
        <f>VLOOKUP(C36,MOVI!C:CB,78,0)</f>
        <v>400000</v>
      </c>
      <c r="HY36" s="261">
        <f>VLOOKUP(C36,FPT!$B:$CA,78,0)</f>
        <v>400000</v>
      </c>
      <c r="HZ36" t="str">
        <f t="shared" si="79"/>
        <v/>
      </c>
      <c r="IA36" s="275">
        <f>VLOOKUP(C36,MOVI!C:CD,79,0)</f>
        <v>50000</v>
      </c>
      <c r="IB36" s="275">
        <f>VLOOKUP(C36,FPT!B:HZ,79,0)</f>
        <v>50000</v>
      </c>
      <c r="IC36" t="str">
        <f t="shared" si="80"/>
        <v/>
      </c>
      <c r="ID36" s="275">
        <f>VLOOKUP(C36,MOVI!C:CD,80,0)</f>
        <v>75000</v>
      </c>
      <c r="IE36" s="275">
        <f>VLOOKUP(C36,FPT!B:IC,80,0)</f>
        <v>75000</v>
      </c>
      <c r="IF36" t="str">
        <f t="shared" si="81"/>
        <v/>
      </c>
      <c r="IG36" s="275">
        <f>VLOOKUP(C36,MOVI!C:DT,81,0)</f>
        <v>0</v>
      </c>
      <c r="IH36" s="275">
        <f>VLOOKUP(C36,FPT!B:IF,81,0)</f>
        <v>0</v>
      </c>
      <c r="II36" t="str">
        <f t="shared" si="82"/>
        <v/>
      </c>
      <c r="IJ36" s="275">
        <f>VLOOKUP(C36,MOVI!C:DT,82,0)</f>
        <v>525000</v>
      </c>
      <c r="IK36" s="275">
        <f>VLOOKUP(C36,FPT!B:II,82,0)</f>
        <v>525000</v>
      </c>
      <c r="IL36" t="str">
        <f t="shared" si="83"/>
        <v/>
      </c>
      <c r="IM36" s="275">
        <f>ROUND(VLOOKUP(C36,MOVI!C:DT,83,0),0)</f>
        <v>11625000</v>
      </c>
      <c r="IN36" s="275">
        <f>ROUND(VLOOKUP(C36,FPT!B:IL,83,0),0)</f>
        <v>11625000</v>
      </c>
      <c r="IO36" t="str">
        <f t="shared" si="84"/>
        <v/>
      </c>
      <c r="IP36" s="275">
        <f>VLOOKUP(C36,MOVI!C:DT,84,0)</f>
        <v>0</v>
      </c>
      <c r="IQ36" s="275">
        <f>VLOOKUP(C36,FPT!B:IO,84,0)</f>
        <v>0</v>
      </c>
      <c r="IR36" t="str">
        <f t="shared" si="85"/>
        <v/>
      </c>
      <c r="IS36" s="275">
        <f>ROUND(VLOOKUP(C36,MOVI!C:DT,85,0),0)</f>
        <v>0</v>
      </c>
      <c r="IT36" s="275">
        <f>ROUND(VLOOKUP(C36,FPT!B:IR,85,0),0)</f>
        <v>0</v>
      </c>
      <c r="IU36" t="str">
        <f t="shared" si="86"/>
        <v/>
      </c>
      <c r="IV36" s="275">
        <f>VLOOKUP(C36,MOVI!C:DT,86,0)</f>
        <v>0</v>
      </c>
      <c r="IW36" s="275">
        <f>VLOOKUP(C36,FPT!B:IU,86,0)</f>
        <v>0</v>
      </c>
      <c r="IX36" t="str">
        <f t="shared" si="87"/>
        <v/>
      </c>
      <c r="IY36" s="275">
        <f>ROUND(VLOOKUP(C36,MOVI!C:DT,87,0),0)</f>
        <v>0</v>
      </c>
      <c r="IZ36" s="275">
        <f>ROUND(VLOOKUP(C36,FPT!B:IX,87,0),0)</f>
        <v>0</v>
      </c>
      <c r="JA36" t="str">
        <f t="shared" si="88"/>
        <v/>
      </c>
      <c r="JB36" s="275">
        <f>VLOOKUP(C36,MOVI!C:DT,88,0)</f>
        <v>0</v>
      </c>
      <c r="JC36" s="275">
        <f>VLOOKUP(C36,FPT!B:JA,88,0)</f>
        <v>0</v>
      </c>
      <c r="JD36" t="str">
        <f t="shared" si="89"/>
        <v/>
      </c>
      <c r="JE36" s="275">
        <f>VLOOKUP(C36,MOVI!C:DT,89,0)</f>
        <v>50000</v>
      </c>
      <c r="JF36" s="275">
        <f>VLOOKUP(C36,FPT!B:JD,89,0)</f>
        <v>50000</v>
      </c>
      <c r="JG36" t="str">
        <f t="shared" si="90"/>
        <v/>
      </c>
      <c r="JH36" s="275">
        <f>VLOOKUP(C36,MOVI!C:DT,90,0)</f>
        <v>0</v>
      </c>
      <c r="JI36" s="275">
        <f>VLOOKUP(C36,FPT!B:JG,90,0)</f>
        <v>0</v>
      </c>
      <c r="JJ36" t="str">
        <f t="shared" si="91"/>
        <v/>
      </c>
      <c r="JK36" s="275">
        <f>VLOOKUP(C36,MOVI!C:DT,91,0)</f>
        <v>0</v>
      </c>
      <c r="JL36" s="275">
        <f>VLOOKUP(C36,FPT!B:JJ,91,0)</f>
        <v>0</v>
      </c>
      <c r="JM36" t="str">
        <f t="shared" si="92"/>
        <v/>
      </c>
      <c r="JN36" s="275">
        <f>VLOOKUP(C36,MOVI!C:DT,92,0)</f>
        <v>1442900</v>
      </c>
      <c r="JO36" s="275">
        <f>VLOOKUP(C36,FPT!B:JM,92,0)</f>
        <v>1442900</v>
      </c>
      <c r="JP36" t="str">
        <f t="shared" si="93"/>
        <v/>
      </c>
      <c r="JQ36" s="275">
        <f>VLOOKUP(C36,MOVI!C:DT,93,0)</f>
        <v>0</v>
      </c>
      <c r="JR36" s="275">
        <f>VLOOKUP(C36,FPT!B:JP,93,0)</f>
        <v>0</v>
      </c>
      <c r="JS36" t="str">
        <f t="shared" si="94"/>
        <v/>
      </c>
      <c r="JT36" s="275">
        <f>VLOOKUP(C36,MOVI!C:DT,94,0)</f>
        <v>1492900</v>
      </c>
      <c r="JU36" s="275">
        <f>VLOOKUP(C36,FPT!B:JS,94,0)</f>
        <v>1492900</v>
      </c>
      <c r="JV36" t="str">
        <f t="shared" si="95"/>
        <v/>
      </c>
      <c r="JW36" s="275">
        <f>VLOOKUP(C36,MOVI!C:DT,95,0)</f>
        <v>3082100</v>
      </c>
      <c r="JX36" s="275">
        <f>VLOOKUP(C36,FPT!B:JV,95,0)</f>
        <v>3082100</v>
      </c>
      <c r="JY36" t="str">
        <f t="shared" si="96"/>
        <v/>
      </c>
      <c r="JZ36" s="275">
        <f>VLOOKUP(C36,MOVI!C:DT,96,0)</f>
        <v>0</v>
      </c>
      <c r="KA36" s="275">
        <f>VLOOKUP(C36,FPT!B:JY,96,0)</f>
        <v>0</v>
      </c>
      <c r="KB36" t="str">
        <f t="shared" si="97"/>
        <v/>
      </c>
      <c r="KC36" s="275">
        <f>VLOOKUP(C36,MOVI!C:DT,97,0)</f>
        <v>3082100</v>
      </c>
      <c r="KD36" s="275">
        <f>VLOOKUP(C36,FPT!B:KB,97,0)</f>
        <v>3082100</v>
      </c>
      <c r="KE36" t="str">
        <f t="shared" si="98"/>
        <v/>
      </c>
      <c r="KF36" s="275">
        <f>VLOOKUP(C36,MOVI!C:DT,98,0)</f>
        <v>850000.00000000012</v>
      </c>
      <c r="KG36" s="275">
        <f>VLOOKUP(C36,FPT!B:KE,98,0)</f>
        <v>850000</v>
      </c>
      <c r="KH36" t="str">
        <f t="shared" si="99"/>
        <v/>
      </c>
      <c r="KI36" s="275">
        <f>VLOOKUP(C36,MOVI!C:DT,99,0)</f>
        <v>0</v>
      </c>
      <c r="KJ36" s="275">
        <f>VLOOKUP(C36,FPT!B:KH,99,0)</f>
        <v>0</v>
      </c>
      <c r="KK36" t="str">
        <f t="shared" si="100"/>
        <v/>
      </c>
      <c r="KL36" s="275">
        <f>VLOOKUP(C36,MOVI!C:DT,100,0)</f>
        <v>150000</v>
      </c>
      <c r="KM36" s="275">
        <f>VLOOKUP(C36,FPT!B:KK,100,0)</f>
        <v>150000</v>
      </c>
      <c r="KN36" t="str">
        <f t="shared" si="101"/>
        <v/>
      </c>
      <c r="KO36" s="275">
        <f>VLOOKUP(C36,MOVI!C:DT,101,0)</f>
        <v>0</v>
      </c>
      <c r="KP36" s="275">
        <f>VLOOKUP(C36,FPT!B:KN,101,0)</f>
        <v>0</v>
      </c>
      <c r="KQ36" t="str">
        <f t="shared" si="102"/>
        <v/>
      </c>
      <c r="KR36" s="275">
        <f>VLOOKUP(C36,MOVI!C:DT,102,0)</f>
        <v>0</v>
      </c>
      <c r="KS36" s="275">
        <f>VLOOKUP(C36,FPT!B:KQ,102,0)</f>
        <v>0</v>
      </c>
      <c r="KT36" t="str">
        <f t="shared" si="103"/>
        <v/>
      </c>
      <c r="KU36" s="275">
        <f>VLOOKUP(C36,MOVI!C:DT,103,0)</f>
        <v>1000000.0000000001</v>
      </c>
      <c r="KV36" s="275">
        <f>VLOOKUP(C36,FPT!B:KT,103,0)</f>
        <v>1000000</v>
      </c>
      <c r="KW36" t="str">
        <f t="shared" si="104"/>
        <v/>
      </c>
      <c r="KX36" s="275">
        <f>VLOOKUP(C36,MOVI!C:DT,104,0)</f>
        <v>1525000</v>
      </c>
      <c r="KY36" s="275">
        <f>VLOOKUP(C36,FPT!B:KW,104,0)</f>
        <v>1525000</v>
      </c>
      <c r="KZ36" t="str">
        <f t="shared" si="105"/>
        <v/>
      </c>
      <c r="LA36" s="275">
        <f>VLOOKUP(C36,MOVI!C:DT,105,0)</f>
        <v>100000</v>
      </c>
      <c r="LB36" s="275">
        <f>VLOOKUP(C36,FPT!B:KZ,105,0)</f>
        <v>100000</v>
      </c>
      <c r="LC36" t="str">
        <f t="shared" si="106"/>
        <v/>
      </c>
      <c r="LD36" s="275">
        <f>VLOOKUP(C36,MOVI!C:DT,106,0)</f>
        <v>6200000</v>
      </c>
      <c r="LE36" s="275">
        <f>VLOOKUP(C36,FPT!B:LC,106,0)</f>
        <v>6200000</v>
      </c>
      <c r="LF36" t="str">
        <f t="shared" si="107"/>
        <v/>
      </c>
      <c r="LG36" s="273">
        <f>VLOOKUP(C36,MOVI!C:DT,107,0)</f>
        <v>0</v>
      </c>
      <c r="LH36" s="273">
        <f>VLOOKUP(C36,FPT!B:LF,107,0)</f>
        <v>0</v>
      </c>
      <c r="LI36" t="str">
        <f t="shared" si="108"/>
        <v/>
      </c>
      <c r="LJ36" t="str">
        <f>VLOOKUP(C36,MOVI!C:DV,108,0)</f>
        <v>MoviSouthSupply Chain Management</v>
      </c>
      <c r="LK36" s="252" t="str">
        <f>VLOOKUP(C36,FPT!B:LI,108,0)</f>
        <v>MoviSouthSupply Chain Management</v>
      </c>
      <c r="LL36" t="str">
        <f t="shared" si="109"/>
        <v/>
      </c>
      <c r="LM36" s="275">
        <f>ROUND(VLOOKUP(C36,MOVI!C:DV,109,0),0)</f>
        <v>416667</v>
      </c>
      <c r="LN36" s="275">
        <f>ROUND(VLOOKUP(C36,FPT!B:LL,109,0),0)</f>
        <v>416667</v>
      </c>
      <c r="LO36" t="str">
        <f t="shared" si="110"/>
        <v/>
      </c>
      <c r="LP36" t="str">
        <f>VLOOKUP(C36,MOVI!C:DV,110,0)</f>
        <v>TNH</v>
      </c>
      <c r="LQ36" s="247" t="str">
        <f>VLOOKUP(C36,FPT!B:LO,110,0)</f>
        <v>TNH</v>
      </c>
      <c r="LR36" t="str">
        <f t="shared" si="111"/>
        <v/>
      </c>
      <c r="LS36">
        <f>MOVI!DI31</f>
        <v>22</v>
      </c>
      <c r="LV36">
        <f>MOVI!DJ31</f>
        <v>0</v>
      </c>
      <c r="LW36">
        <f>MOVI!DK31</f>
        <v>0</v>
      </c>
      <c r="LX36" t="str">
        <f>MOVI!DL31</f>
        <v>x</v>
      </c>
      <c r="LY36">
        <f>MOVI!DM31</f>
        <v>0</v>
      </c>
      <c r="LZ36">
        <f>MOVI!DN31</f>
        <v>50000</v>
      </c>
      <c r="MA36">
        <f>MOVI!DO31</f>
        <v>0</v>
      </c>
      <c r="MB36" t="str">
        <f>MOVI!DP31</f>
        <v/>
      </c>
      <c r="MC36">
        <f>MOVI!DQ31</f>
        <v>0</v>
      </c>
      <c r="MD36">
        <f>MOVI!DR31</f>
        <v>0</v>
      </c>
      <c r="ME36" t="str">
        <f>VLOOKUP(C36,MOVI!C:DV,121,0)</f>
        <v>Group 4</v>
      </c>
      <c r="MF36" s="252" t="str">
        <f>VLOOKUP(C36,FPT!B:MD,111,0)</f>
        <v>Group 4</v>
      </c>
      <c r="MG36" t="str">
        <f t="shared" si="116"/>
        <v/>
      </c>
      <c r="MH36" t="str">
        <f>VLOOKUP(C36,MOVI!C:DT,122,0)</f>
        <v>MoviSouthGroup 4</v>
      </c>
      <c r="MI36" s="252" t="str">
        <f>VLOOKUP(C36,FPT!B:DS,112,0)</f>
        <v>MoviSouthGroup 4</v>
      </c>
      <c r="MJ36" t="str">
        <f t="shared" si="113"/>
        <v/>
      </c>
    </row>
    <row r="37" spans="1:348" x14ac:dyDescent="0.25">
      <c r="A37">
        <v>29</v>
      </c>
      <c r="B37" s="48">
        <v>2766</v>
      </c>
      <c r="C37" s="271" t="s">
        <v>939</v>
      </c>
      <c r="D37" t="str">
        <f>VLOOKUP(C37,MOVI!C:D,2,0)</f>
        <v>Nguyễn Thanh Hải</v>
      </c>
      <c r="E37" t="str">
        <f>VLOOKUP(C37,FPT!B:C,2,0)</f>
        <v>Nguyễn Thanh Hải</v>
      </c>
      <c r="F37" t="str">
        <f t="shared" si="4"/>
        <v/>
      </c>
      <c r="G37" t="str">
        <f>VLOOKUP(C37,MOVI!C:E,3,0)</f>
        <v>Supply Chain Management</v>
      </c>
      <c r="H37" t="str">
        <f>VLOOKUP(C37,FPT!B:F,3,0)</f>
        <v>Supply Chain Management</v>
      </c>
      <c r="I37" t="str">
        <f t="shared" si="5"/>
        <v/>
      </c>
      <c r="J37" t="str">
        <f>VLOOKUP(C37,MOVI!C:H,4,0)</f>
        <v>Logistics</v>
      </c>
      <c r="K37" t="str">
        <f>VLOOKUP(C37,FPT!B:I,4,0)</f>
        <v>Logistics</v>
      </c>
      <c r="L37" t="str">
        <f t="shared" si="6"/>
        <v/>
      </c>
      <c r="M37" t="str">
        <f>VLOOKUP(C37,MOVI!C:DT,5,0)</f>
        <v>Associate</v>
      </c>
      <c r="N37" t="str">
        <f>VLOOKUP(C37,FPT!B:L,5,0)</f>
        <v>Associate</v>
      </c>
      <c r="O37" t="str">
        <f t="shared" si="7"/>
        <v/>
      </c>
      <c r="P37" t="str">
        <f>VLOOKUP(C37,MOVI!C:DT,6,0)</f>
        <v>Delivery Man</v>
      </c>
      <c r="Q37" t="str">
        <f>VLOOKUP(C37,FPT!B:O,6,0)</f>
        <v>Delivery man</v>
      </c>
      <c r="R37" t="str">
        <f t="shared" si="8"/>
        <v/>
      </c>
      <c r="S37" t="str">
        <f>VLOOKUP(C37,MOVI!C:DT,7,0)</f>
        <v>North</v>
      </c>
      <c r="T37" t="str">
        <f>VLOOKUP(C37,FPT!B:R,7,0)</f>
        <v>North</v>
      </c>
      <c r="U37" t="str">
        <f t="shared" si="9"/>
        <v/>
      </c>
      <c r="V37" t="str">
        <f>VLOOKUP(C37,MOVI!C:DT,8,0)</f>
        <v>Movi</v>
      </c>
      <c r="W37" t="str">
        <f>VLOOKUP(C37,FPT!B:U,8,0)</f>
        <v>Movi</v>
      </c>
      <c r="X37" t="str">
        <f t="shared" si="10"/>
        <v/>
      </c>
      <c r="Y37" t="str">
        <f>VLOOKUP(C37,MOVI!C:DT,9,0)</f>
        <v>Full-time</v>
      </c>
      <c r="Z37" t="str">
        <f>VLOOKUP(C37,FPT!B:X,9,0)</f>
        <v>Full-time</v>
      </c>
      <c r="AA37" t="str">
        <f t="shared" si="11"/>
        <v/>
      </c>
      <c r="AB37" t="str">
        <f>VLOOKUP(C37,MOVI!C:DT,10,0)</f>
        <v>Permanent</v>
      </c>
      <c r="AC37" t="str">
        <f>VLOOKUP(C37,FPT!B:AA,10,0)</f>
        <v>Permanent</v>
      </c>
      <c r="AD37" t="str">
        <f t="shared" si="12"/>
        <v/>
      </c>
      <c r="AE37" s="247">
        <f>VLOOKUP(C37,MOVI!C:DT,11,0)</f>
        <v>42346</v>
      </c>
      <c r="AF37" s="247">
        <f>VLOOKUP(C37,FPT!B:AD,11,0)</f>
        <v>42346</v>
      </c>
      <c r="AG37" t="str">
        <f t="shared" si="13"/>
        <v/>
      </c>
      <c r="AH37" s="260" t="str">
        <f>VLOOKUP(C37,MOVI!C:DT,12,0)</f>
        <v/>
      </c>
      <c r="AI37" s="260"/>
      <c r="AJ37" t="str">
        <f t="shared" si="115"/>
        <v/>
      </c>
      <c r="AK37">
        <f>VLOOKUP(C37,MOVI!C:DT,13,0)</f>
        <v>0</v>
      </c>
      <c r="AL37" s="247">
        <f>VLOOKUP(C37,FPT!B:AJ,13,0)</f>
        <v>0</v>
      </c>
      <c r="AM37" t="str">
        <f t="shared" si="114"/>
        <v/>
      </c>
      <c r="AN37" s="247">
        <f>VLOOKUP(C37,MOVI!C:DT,14,0)</f>
        <v>0</v>
      </c>
      <c r="AO37" s="247">
        <f>VLOOKUP(C37,FPT!B:AM,14,0)</f>
        <v>0</v>
      </c>
      <c r="AP37" t="str">
        <f t="shared" si="15"/>
        <v/>
      </c>
      <c r="AQ37" t="str">
        <f>VLOOKUP(C37,MOVI!C:DT,15,0)</f>
        <v>LC</v>
      </c>
      <c r="AR37" s="247" t="str">
        <f>VLOOKUP(C37,FPT!B:AP,15,0)</f>
        <v>LC</v>
      </c>
      <c r="AS37" t="str">
        <f t="shared" si="16"/>
        <v/>
      </c>
      <c r="AT37" s="282" t="str">
        <f>VLOOKUP(C37,MOVI!C:DT,16,0)</f>
        <v>LTTP</v>
      </c>
      <c r="AU37" s="247" t="str">
        <f>VLOOKUP(C37,FPT!B:AS,16,0)</f>
        <v>LTTP</v>
      </c>
      <c r="AV37" t="str">
        <f t="shared" si="17"/>
        <v/>
      </c>
      <c r="AW37" t="str">
        <f>VLOOKUP(C37,MOVI!C:DT,17,0)</f>
        <v>L</v>
      </c>
      <c r="AX37" s="247" t="str">
        <f>VLOOKUP(C37,FPT!B:AV,17,0)</f>
        <v>L</v>
      </c>
      <c r="AY37" t="str">
        <f t="shared" si="18"/>
        <v/>
      </c>
      <c r="AZ37">
        <f>VLOOKUP(C37,MOVI!C:DT,18,0)</f>
        <v>0</v>
      </c>
      <c r="BA37" s="247">
        <f>VLOOKUP(C37,FPT!B:AY,18,0)</f>
        <v>0</v>
      </c>
      <c r="BB37" t="str">
        <f t="shared" si="19"/>
        <v/>
      </c>
      <c r="BC37" s="275">
        <f>VLOOKUP(C37,MOVI!C:DT,19,0)</f>
        <v>5000000</v>
      </c>
      <c r="BD37" s="275">
        <f>VLOOKUP(C37,FPT!B:BB,19,0)</f>
        <v>5000000</v>
      </c>
      <c r="BE37" t="str">
        <f t="shared" si="20"/>
        <v/>
      </c>
      <c r="BF37">
        <f>VLOOKUP(C37,MOVI!C:DT,20,0)</f>
        <v>0</v>
      </c>
      <c r="BG37" s="252">
        <f>VLOOKUP(C37,FPT!B:BE,20,0)</f>
        <v>0</v>
      </c>
      <c r="BH37" t="str">
        <f t="shared" si="21"/>
        <v/>
      </c>
      <c r="BI37" s="275">
        <f>VLOOKUP(C37,MOVI!C:DT,21,0)</f>
        <v>5000000</v>
      </c>
      <c r="BJ37" s="275">
        <f>VLOOKUP(C37,FPT!B:BH,21,0)</f>
        <v>5000000</v>
      </c>
      <c r="BK37" t="str">
        <f t="shared" si="22"/>
        <v/>
      </c>
      <c r="BL37" s="275">
        <f>VLOOKUP(C37,MOVI!C:DT,22,0)</f>
        <v>0</v>
      </c>
      <c r="BM37" s="275">
        <f>VLOOKUP(C37,FPT!B:BK,22,0)</f>
        <v>0</v>
      </c>
      <c r="BN37" t="str">
        <f t="shared" si="23"/>
        <v/>
      </c>
      <c r="BO37" s="275">
        <f>VLOOKUP(C37,MOVI!C:DT,23,0)</f>
        <v>0</v>
      </c>
      <c r="BP37" s="275">
        <f>VLOOKUP(C37,FPT!B:BN,23,0)</f>
        <v>0</v>
      </c>
      <c r="BQ37" t="str">
        <f t="shared" si="24"/>
        <v/>
      </c>
      <c r="BR37" s="275">
        <f>VLOOKUP(C37,MOVI!C:DT,24,0)</f>
        <v>0</v>
      </c>
      <c r="BS37" s="275">
        <f>VLOOKUP(C37,FPT!B:BQ,24,0)</f>
        <v>0</v>
      </c>
      <c r="BT37" t="str">
        <f t="shared" si="25"/>
        <v/>
      </c>
      <c r="BU37" s="275">
        <f>VLOOKUP(C37,MOVI!C:DT,25,0)</f>
        <v>100000</v>
      </c>
      <c r="BV37" s="275">
        <f>VLOOKUP(C37,FPT!B:BT,25,0)</f>
        <v>100000</v>
      </c>
      <c r="BW37" t="str">
        <f t="shared" si="26"/>
        <v/>
      </c>
      <c r="BX37" s="275">
        <f>VLOOKUP(C37,MOVI!C:DT,26,0)</f>
        <v>0</v>
      </c>
      <c r="BY37" s="275">
        <f>VLOOKUP(C37,FPT!B:BW,26,0)</f>
        <v>0</v>
      </c>
      <c r="BZ37" t="str">
        <f t="shared" si="27"/>
        <v/>
      </c>
      <c r="CA37" s="275">
        <f>VLOOKUP(C37,MOVI!C:DT,27,0)</f>
        <v>0</v>
      </c>
      <c r="CB37" s="275">
        <f>VLOOKUP(C37,FPT!B:BZ,27,0)</f>
        <v>0</v>
      </c>
      <c r="CC37" t="str">
        <f t="shared" si="28"/>
        <v/>
      </c>
      <c r="CD37" s="275">
        <f>VLOOKUP(C37,MOVI!C:DT,28,0)</f>
        <v>100000</v>
      </c>
      <c r="CE37" s="275">
        <f>VLOOKUP(C37,FPT!B:CC,28,0)</f>
        <v>100000</v>
      </c>
      <c r="CF37" t="str">
        <f t="shared" si="29"/>
        <v/>
      </c>
      <c r="CG37" t="str">
        <f>VLOOKUP(C37,MOVI!C:DT,29,0)</f>
        <v>CN</v>
      </c>
      <c r="CH37" s="252" t="str">
        <f>VLOOKUP(C37,FPT!B:CF,29,0)</f>
        <v>CN</v>
      </c>
      <c r="CI37" t="str">
        <f t="shared" si="30"/>
        <v/>
      </c>
      <c r="CJ37">
        <f>VLOOKUP(C37,MOVI!C:DT,30,0)</f>
        <v>26</v>
      </c>
      <c r="CK37" s="252">
        <f>VLOOKUP(C37,FPT!B:CI,30,0)</f>
        <v>26</v>
      </c>
      <c r="CL37" t="str">
        <f t="shared" si="31"/>
        <v/>
      </c>
      <c r="CM37">
        <f>VLOOKUP(C37,MOVI!C:DT,31,0)</f>
        <v>26</v>
      </c>
      <c r="CN37" s="252">
        <f>VLOOKUP(C37,FPT!B:CL,31,0)</f>
        <v>26</v>
      </c>
      <c r="CO37" t="str">
        <f t="shared" si="32"/>
        <v/>
      </c>
      <c r="CP37" s="275">
        <f>VLOOKUP(C37,MOVI!C:DT,32,0)</f>
        <v>0</v>
      </c>
      <c r="CQ37" s="275">
        <f>VLOOKUP(C37,FPT!B:CO,32,0)</f>
        <v>0</v>
      </c>
      <c r="CR37" t="str">
        <f t="shared" si="33"/>
        <v/>
      </c>
      <c r="CS37" s="275">
        <f>VLOOKUP(C37,MOVI!C:DT,33,0)</f>
        <v>0</v>
      </c>
      <c r="CT37" s="275">
        <f>VLOOKUP(C37,FPT!B:CR,33,0)</f>
        <v>0</v>
      </c>
      <c r="CU37" t="str">
        <f t="shared" si="34"/>
        <v/>
      </c>
      <c r="CV37" s="275">
        <f>VLOOKUP(C37,MOVI!C:DT,34,0)</f>
        <v>0</v>
      </c>
      <c r="CW37" s="275">
        <f>VLOOKUP(C37,FPT!B:CU,34,0)</f>
        <v>0</v>
      </c>
      <c r="CX37" t="str">
        <f t="shared" si="35"/>
        <v/>
      </c>
      <c r="CY37" s="275">
        <f>VLOOKUP(C37,MOVI!C:DT,35,0)</f>
        <v>26</v>
      </c>
      <c r="CZ37" s="275">
        <f>VLOOKUP(C37,FPT!B:CX,35,0)</f>
        <v>26</v>
      </c>
      <c r="DA37" t="str">
        <f t="shared" si="36"/>
        <v/>
      </c>
      <c r="DB37" s="275">
        <f>VLOOKUP(C37,MOVI!C:DT,36,0)</f>
        <v>0</v>
      </c>
      <c r="DC37" s="275">
        <f>VLOOKUP(C37,FPT!B:DA,36,0)</f>
        <v>0</v>
      </c>
      <c r="DD37" t="str">
        <f t="shared" si="37"/>
        <v/>
      </c>
      <c r="DE37" s="275">
        <f>VLOOKUP(C37,MOVI!C:DT,37,0)</f>
        <v>0</v>
      </c>
      <c r="DF37" s="275">
        <f>VLOOKUP(C37,FPT!B:DD,37,0)</f>
        <v>0</v>
      </c>
      <c r="DG37" t="str">
        <f t="shared" si="38"/>
        <v/>
      </c>
      <c r="DH37" s="275">
        <f>VLOOKUP(C37,MOVI!C:DT,38,0)</f>
        <v>0</v>
      </c>
      <c r="DI37" s="275">
        <f>VLOOKUP(C37,FPT!B:DG,38,0)</f>
        <v>0</v>
      </c>
      <c r="DJ37" t="str">
        <f t="shared" si="39"/>
        <v/>
      </c>
      <c r="DK37" s="275">
        <f>VLOOKUP(C37,MOVI!C:DT,39,0)</f>
        <v>0</v>
      </c>
      <c r="DL37" s="275">
        <f>VLOOKUP(C37,FPT!B:DJ,39,0)</f>
        <v>0</v>
      </c>
      <c r="DM37" t="str">
        <f t="shared" si="40"/>
        <v/>
      </c>
      <c r="DN37" s="275">
        <f>VLOOKUP(C37,MOVI!C:DT,40,0)</f>
        <v>0</v>
      </c>
      <c r="DO37" s="275">
        <f>VLOOKUP(C37,FPT!B:DM,40,0)</f>
        <v>0</v>
      </c>
      <c r="DP37" t="str">
        <f t="shared" si="41"/>
        <v/>
      </c>
      <c r="DQ37" s="275">
        <f>VLOOKUP(C37,MOVI!C:DT,41,0)</f>
        <v>0</v>
      </c>
      <c r="DR37" s="275">
        <f>VLOOKUP(C37,FPT!B:DP,41,0)</f>
        <v>0</v>
      </c>
      <c r="DS37" t="str">
        <f t="shared" si="42"/>
        <v/>
      </c>
      <c r="DT37" s="275">
        <f>VLOOKUP(C37,MOVI!C:DT,42,0)</f>
        <v>5000000</v>
      </c>
      <c r="DU37" s="275">
        <f>ROUND(VLOOKUP(C37,FPT!B:DS,42,0),0)</f>
        <v>5000000</v>
      </c>
      <c r="DV37" t="str">
        <f t="shared" si="43"/>
        <v/>
      </c>
      <c r="DW37" s="275">
        <f>VLOOKUP(C37,MOVI!C:DT,43,0)</f>
        <v>0</v>
      </c>
      <c r="DX37" s="275">
        <f>VLOOKUP(C37,FPT!B:DV,43,0)</f>
        <v>0</v>
      </c>
      <c r="DY37" t="str">
        <f t="shared" si="44"/>
        <v/>
      </c>
      <c r="DZ37" s="275">
        <f>VLOOKUP(C37,MOVI!C:DT,44,0)</f>
        <v>0</v>
      </c>
      <c r="EA37" s="275">
        <f>VLOOKUP(C37,FPT!B:DY,44,0)</f>
        <v>0</v>
      </c>
      <c r="EB37" t="str">
        <f t="shared" si="45"/>
        <v/>
      </c>
      <c r="EC37" s="275">
        <f>VLOOKUP(C37,MOVI!C:DT,45,0)</f>
        <v>5000000</v>
      </c>
      <c r="ED37" s="275">
        <f>ROUND(VLOOKUP(C37,FPT!B:EB,45,0),0)</f>
        <v>5000000</v>
      </c>
      <c r="EE37" t="str">
        <f t="shared" si="46"/>
        <v/>
      </c>
      <c r="EF37" s="275">
        <f>VLOOKUP(C37,MOVI!C:DT,46,0)</f>
        <v>0</v>
      </c>
      <c r="EG37" s="275">
        <f>VLOOKUP(C37,FPT!B:EE,46,0)</f>
        <v>0</v>
      </c>
      <c r="EH37" t="str">
        <f t="shared" si="47"/>
        <v/>
      </c>
      <c r="EI37" s="275">
        <f>VLOOKUP(C37,MOVI!C:DT,47,0)</f>
        <v>0</v>
      </c>
      <c r="EJ37" s="275">
        <f>VLOOKUP(C37,FPT!B:EH,47,0)</f>
        <v>0</v>
      </c>
      <c r="EK37" t="str">
        <f t="shared" si="48"/>
        <v/>
      </c>
      <c r="EL37" s="275">
        <f>VLOOKUP(C37,MOVI!C:DT,48,0)</f>
        <v>0</v>
      </c>
      <c r="EM37" s="275">
        <f>VLOOKUP(C37,FPT!B:EK,48,0)</f>
        <v>0</v>
      </c>
      <c r="EN37" t="str">
        <f t="shared" si="49"/>
        <v/>
      </c>
      <c r="EO37" s="275">
        <f>VLOOKUP(C37,MOVI!C:DT,49,0)</f>
        <v>100000</v>
      </c>
      <c r="EP37" s="275">
        <f>VLOOKUP(C37,FPT!B:EN,49,0)</f>
        <v>100000</v>
      </c>
      <c r="EQ37" t="str">
        <f t="shared" si="50"/>
        <v/>
      </c>
      <c r="ER37" s="275">
        <f>VLOOKUP(C37,MOVI!C:DT,50,0)</f>
        <v>0</v>
      </c>
      <c r="ES37" s="275">
        <f>VLOOKUP(C37,FPT!B:EQ,50,0)</f>
        <v>0</v>
      </c>
      <c r="ET37" t="str">
        <f t="shared" si="51"/>
        <v/>
      </c>
      <c r="EU37" s="275">
        <f>VLOOKUP(C37,MOVI!C:DT,51,0)</f>
        <v>0</v>
      </c>
      <c r="EV37" s="275">
        <f>VLOOKUP(C37,FPT!B:ET,51,0)</f>
        <v>0</v>
      </c>
      <c r="EW37" t="str">
        <f t="shared" si="52"/>
        <v/>
      </c>
      <c r="EX37" s="275">
        <f>VLOOKUP(C37,MOVI!C:DT,52,0)</f>
        <v>0</v>
      </c>
      <c r="EY37" s="275">
        <f>VLOOKUP(C37,FPT!B:EW,52,0)</f>
        <v>0</v>
      </c>
      <c r="EZ37" t="str">
        <f t="shared" si="53"/>
        <v/>
      </c>
      <c r="FA37" s="275">
        <f>VLOOKUP(C37,MOVI!C:DT,53,0)</f>
        <v>0</v>
      </c>
      <c r="FB37" s="275">
        <f>VLOOKUP(C37,FPT!B:EZ,53,0)</f>
        <v>0</v>
      </c>
      <c r="FC37" t="str">
        <f t="shared" si="54"/>
        <v/>
      </c>
      <c r="FD37" s="275">
        <f>VLOOKUP(C37,MOVI!C:DT,54,0)</f>
        <v>0</v>
      </c>
      <c r="FE37" s="275">
        <f>VLOOKUP(C37,FPT!B:FC,54,0)</f>
        <v>0</v>
      </c>
      <c r="FF37" t="str">
        <f t="shared" si="55"/>
        <v/>
      </c>
      <c r="FG37" s="275">
        <f>VLOOKUP(C37,MOVI!C:DT,55,0)</f>
        <v>0</v>
      </c>
      <c r="FH37" s="275">
        <f>VLOOKUP(C37,FPT!B:FF,55,0)</f>
        <v>0</v>
      </c>
      <c r="FI37" t="str">
        <f t="shared" si="56"/>
        <v/>
      </c>
      <c r="FJ37" s="275">
        <f>VLOOKUP(C37,MOVI!C:DT,56,0)</f>
        <v>100000</v>
      </c>
      <c r="FK37" s="275">
        <f>VLOOKUP(C37,FPT!B:FI,56,0)</f>
        <v>100000</v>
      </c>
      <c r="FL37" t="str">
        <f t="shared" si="57"/>
        <v/>
      </c>
      <c r="FM37" s="275">
        <f>VLOOKUP(C37,MOVI!C:DT,57,0)</f>
        <v>0</v>
      </c>
      <c r="FN37" s="275">
        <f>VLOOKUP(C37,FPT!B:FL,57,0)</f>
        <v>0</v>
      </c>
      <c r="FO37" t="str">
        <f t="shared" si="58"/>
        <v/>
      </c>
      <c r="FP37" s="275">
        <f>VLOOKUP(C37,MOVI!C:DT,58,0)</f>
        <v>0</v>
      </c>
      <c r="FQ37" s="275">
        <f>VLOOKUP(C37,FPT!B:FO,58,0)</f>
        <v>0</v>
      </c>
      <c r="FR37" t="str">
        <f t="shared" si="59"/>
        <v/>
      </c>
      <c r="FS37" s="275">
        <f>VLOOKUP(C37,MOVI!C:DT,59,0)</f>
        <v>0</v>
      </c>
      <c r="FT37" s="275">
        <f>VLOOKUP(C37,FPT!B:FR,59,0)</f>
        <v>0</v>
      </c>
      <c r="FU37" t="str">
        <f t="shared" si="60"/>
        <v/>
      </c>
      <c r="FV37" s="275">
        <f>VLOOKUP(C37,MOVI!C:DT,60,0)</f>
        <v>0</v>
      </c>
      <c r="FW37" s="275">
        <f>VLOOKUP(C37,FPT!B:FU,60,0)</f>
        <v>0</v>
      </c>
      <c r="FX37" t="str">
        <f t="shared" si="61"/>
        <v/>
      </c>
      <c r="FY37" s="275">
        <f>VLOOKUP(C37,MOVI!C:DT,61,0)</f>
        <v>0</v>
      </c>
      <c r="FZ37" s="275">
        <f>VLOOKUP(C37,FPT!B:FX,61,0)</f>
        <v>0</v>
      </c>
      <c r="GA37" t="str">
        <f t="shared" si="62"/>
        <v/>
      </c>
      <c r="GB37" s="275">
        <f>VLOOKUP(C37,MOVI!C:DT,62,0)</f>
        <v>0</v>
      </c>
      <c r="GC37" s="275">
        <f>VLOOKUP(C37,FPT!B:GA,62,0)</f>
        <v>0</v>
      </c>
      <c r="GD37" t="str">
        <f t="shared" si="63"/>
        <v/>
      </c>
      <c r="GE37" s="275">
        <f>VLOOKUP(C37,MOVI!C:DT,63,0)</f>
        <v>0</v>
      </c>
      <c r="GF37" s="275">
        <f>VLOOKUP(C37,FPT!B:GD,63,0)</f>
        <v>0</v>
      </c>
      <c r="GG37" t="str">
        <f t="shared" si="64"/>
        <v/>
      </c>
      <c r="GH37" s="275">
        <f>VLOOKUP(C37,MOVI!C:DT,64,0)</f>
        <v>0</v>
      </c>
      <c r="GI37" s="275">
        <f>VLOOKUP(C37,FPT!B:GG,64,0)</f>
        <v>0</v>
      </c>
      <c r="GJ37" t="str">
        <f t="shared" si="65"/>
        <v/>
      </c>
      <c r="GK37" s="275">
        <f>VLOOKUP(C37,MOVI!C:DT,65,0)</f>
        <v>0</v>
      </c>
      <c r="GL37" s="275">
        <f>VLOOKUP(C37,FPT!B:GJ,65,0)</f>
        <v>0</v>
      </c>
      <c r="GM37" t="str">
        <f t="shared" si="66"/>
        <v/>
      </c>
      <c r="GN37" s="275">
        <f>VLOOKUP(C37,MOVI!C:DT,66,0)</f>
        <v>0</v>
      </c>
      <c r="GO37" s="275">
        <f>VLOOKUP(C37,FPT!B:GM,66,0)</f>
        <v>0</v>
      </c>
      <c r="GP37" t="str">
        <f t="shared" si="67"/>
        <v/>
      </c>
      <c r="GQ37" s="275">
        <f>VLOOKUP(C37,MOVI!C:DT,67,0)</f>
        <v>0</v>
      </c>
      <c r="GR37" s="275">
        <f>VLOOKUP(C37,FPT!B:GP,67,0)</f>
        <v>0</v>
      </c>
      <c r="GS37" t="str">
        <f t="shared" si="68"/>
        <v/>
      </c>
      <c r="GT37" s="275">
        <f>VLOOKUP(C37,MOVI!C:DT,68,0)</f>
        <v>0</v>
      </c>
      <c r="GU37" s="275">
        <f>VLOOKUP(C37,FPT!B:GS,68,0)</f>
        <v>0</v>
      </c>
      <c r="GV37" t="str">
        <f t="shared" si="69"/>
        <v/>
      </c>
      <c r="GW37" s="275">
        <f>VLOOKUP(C37,MOVI!C:DT,69,0)</f>
        <v>0</v>
      </c>
      <c r="GX37" s="275">
        <f>VLOOKUP(C37,FPT!B:GV,69,0)</f>
        <v>0</v>
      </c>
      <c r="GY37" t="str">
        <f t="shared" si="70"/>
        <v/>
      </c>
      <c r="GZ37" s="275">
        <f>VLOOKUP(C37,MOVI!C:DT,70,0)</f>
        <v>0</v>
      </c>
      <c r="HA37" s="275">
        <f>VLOOKUP(C37,FPT!B:GY,70,0)</f>
        <v>0</v>
      </c>
      <c r="HB37" t="str">
        <f t="shared" si="71"/>
        <v/>
      </c>
      <c r="HC37" s="275">
        <f>VLOOKUP(C37,MOVI!C:DT,71,0)</f>
        <v>5100000</v>
      </c>
      <c r="HD37" s="275">
        <f>ROUND(VLOOKUP(C37,FPT!B:HB,71,0),0)</f>
        <v>5100000</v>
      </c>
      <c r="HE37" t="str">
        <f t="shared" si="72"/>
        <v/>
      </c>
      <c r="HF37" s="275">
        <f>ROUND(VLOOKUP(C37,MOVI!C:DT,72,0),0)</f>
        <v>0</v>
      </c>
      <c r="HG37" s="275">
        <f>ROUND(VLOOKUP(C37,FPT!B:HE,72,0),0)</f>
        <v>0</v>
      </c>
      <c r="HH37" t="str">
        <f t="shared" si="73"/>
        <v/>
      </c>
      <c r="HI37" s="275">
        <f>VLOOKUP(C37,MOVI!C:DT,73,0)</f>
        <v>100000</v>
      </c>
      <c r="HJ37" s="275">
        <f>VLOOKUP(C37,FPT!B:HH,73,0)</f>
        <v>100000</v>
      </c>
      <c r="HK37" t="str">
        <f t="shared" si="74"/>
        <v/>
      </c>
      <c r="HL37" s="275">
        <f>VLOOKUP(C37,MOVI!C:DT,74,0)</f>
        <v>0</v>
      </c>
      <c r="HM37" s="275">
        <f>VLOOKUP(C37,FPT!B:HK,74,0)</f>
        <v>0</v>
      </c>
      <c r="HN37" t="str">
        <f t="shared" si="75"/>
        <v/>
      </c>
      <c r="HO37" s="275">
        <f>VLOOKUP(C37,MOVI!C:DT,75,0)</f>
        <v>11000000</v>
      </c>
      <c r="HP37" s="275">
        <f>VLOOKUP(C37,FPT!B:HN,75,0)</f>
        <v>11000000</v>
      </c>
      <c r="HQ37" t="str">
        <f t="shared" si="76"/>
        <v/>
      </c>
      <c r="HR37" s="275">
        <f>VLOOKUP(C37,MOVI!C:DT,76,0)</f>
        <v>0</v>
      </c>
      <c r="HS37" s="275">
        <f>VLOOKUP(C37,FPT!B:HQ,76,0)</f>
        <v>0</v>
      </c>
      <c r="HT37" t="str">
        <f t="shared" si="77"/>
        <v/>
      </c>
      <c r="HU37" s="275">
        <f>VLOOKUP(C37,MOVI!C:DT,77,0)</f>
        <v>0</v>
      </c>
      <c r="HV37" s="275">
        <f>VLOOKUP(C37,FPT!B:HT,77,0)</f>
        <v>0</v>
      </c>
      <c r="HW37" t="str">
        <f t="shared" si="78"/>
        <v/>
      </c>
      <c r="HX37" s="274">
        <f>VLOOKUP(C37,MOVI!C:CB,78,0)</f>
        <v>400000</v>
      </c>
      <c r="HY37" s="261">
        <f>VLOOKUP(C37,FPT!$B:$CA,78,0)</f>
        <v>400000</v>
      </c>
      <c r="HZ37" t="str">
        <f t="shared" si="79"/>
        <v/>
      </c>
      <c r="IA37" s="275">
        <f>VLOOKUP(C37,MOVI!C:CD,79,0)</f>
        <v>50000</v>
      </c>
      <c r="IB37" s="275">
        <f>VLOOKUP(C37,FPT!B:HZ,79,0)</f>
        <v>50000</v>
      </c>
      <c r="IC37" t="str">
        <f t="shared" si="80"/>
        <v/>
      </c>
      <c r="ID37" s="275">
        <f>VLOOKUP(C37,MOVI!C:CD,80,0)</f>
        <v>75000</v>
      </c>
      <c r="IE37" s="275">
        <f>VLOOKUP(C37,FPT!B:IC,80,0)</f>
        <v>75000</v>
      </c>
      <c r="IF37" t="str">
        <f t="shared" si="81"/>
        <v/>
      </c>
      <c r="IG37" s="275">
        <f>VLOOKUP(C37,MOVI!C:DT,81,0)</f>
        <v>0</v>
      </c>
      <c r="IH37" s="275">
        <f>VLOOKUP(C37,FPT!B:IF,81,0)</f>
        <v>0</v>
      </c>
      <c r="II37" t="str">
        <f t="shared" si="82"/>
        <v/>
      </c>
      <c r="IJ37" s="275">
        <f>VLOOKUP(C37,MOVI!C:DT,82,0)</f>
        <v>525000</v>
      </c>
      <c r="IK37" s="275">
        <f>VLOOKUP(C37,FPT!B:II,82,0)</f>
        <v>525000</v>
      </c>
      <c r="IL37" t="str">
        <f t="shared" si="83"/>
        <v/>
      </c>
      <c r="IM37" s="275">
        <f>ROUND(VLOOKUP(C37,MOVI!C:DT,83,0),0)</f>
        <v>11625000</v>
      </c>
      <c r="IN37" s="275">
        <f>ROUND(VLOOKUP(C37,FPT!B:IL,83,0),0)</f>
        <v>11625000</v>
      </c>
      <c r="IO37" t="str">
        <f t="shared" si="84"/>
        <v/>
      </c>
      <c r="IP37" s="275">
        <f>VLOOKUP(C37,MOVI!C:DT,84,0)</f>
        <v>0</v>
      </c>
      <c r="IQ37" s="275">
        <f>VLOOKUP(C37,FPT!B:IO,84,0)</f>
        <v>0</v>
      </c>
      <c r="IR37" t="str">
        <f t="shared" si="85"/>
        <v/>
      </c>
      <c r="IS37" s="275">
        <f>ROUND(VLOOKUP(C37,MOVI!C:DT,85,0),0)</f>
        <v>0</v>
      </c>
      <c r="IT37" s="275">
        <f>ROUND(VLOOKUP(C37,FPT!B:IR,85,0),0)</f>
        <v>0</v>
      </c>
      <c r="IU37" t="str">
        <f t="shared" si="86"/>
        <v/>
      </c>
      <c r="IV37" s="275">
        <f>VLOOKUP(C37,MOVI!C:DT,86,0)</f>
        <v>0</v>
      </c>
      <c r="IW37" s="275">
        <f>VLOOKUP(C37,FPT!B:IU,86,0)</f>
        <v>0</v>
      </c>
      <c r="IX37" t="str">
        <f t="shared" si="87"/>
        <v/>
      </c>
      <c r="IY37" s="275">
        <f>ROUND(VLOOKUP(C37,MOVI!C:DT,87,0),0)</f>
        <v>0</v>
      </c>
      <c r="IZ37" s="275">
        <f>ROUND(VLOOKUP(C37,FPT!B:IX,87,0),0)</f>
        <v>0</v>
      </c>
      <c r="JA37" t="str">
        <f t="shared" si="88"/>
        <v/>
      </c>
      <c r="JB37" s="275">
        <f>VLOOKUP(C37,MOVI!C:DT,88,0)</f>
        <v>0</v>
      </c>
      <c r="JC37" s="275">
        <f>VLOOKUP(C37,FPT!B:JA,88,0)</f>
        <v>0</v>
      </c>
      <c r="JD37" t="str">
        <f t="shared" si="89"/>
        <v/>
      </c>
      <c r="JE37" s="275">
        <f>VLOOKUP(C37,MOVI!C:DT,89,0)</f>
        <v>0</v>
      </c>
      <c r="JF37" s="275">
        <f>VLOOKUP(C37,FPT!B:JD,89,0)</f>
        <v>0</v>
      </c>
      <c r="JG37" t="str">
        <f t="shared" si="90"/>
        <v/>
      </c>
      <c r="JH37" s="275">
        <f>VLOOKUP(C37,MOVI!C:DT,90,0)</f>
        <v>0</v>
      </c>
      <c r="JI37" s="275">
        <f>VLOOKUP(C37,FPT!B:JG,90,0)</f>
        <v>0</v>
      </c>
      <c r="JJ37" t="str">
        <f t="shared" si="91"/>
        <v/>
      </c>
      <c r="JK37" s="275">
        <f>VLOOKUP(C37,MOVI!C:DT,91,0)</f>
        <v>0</v>
      </c>
      <c r="JL37" s="275">
        <f>VLOOKUP(C37,FPT!B:JJ,91,0)</f>
        <v>0</v>
      </c>
      <c r="JM37" t="str">
        <f t="shared" si="92"/>
        <v/>
      </c>
      <c r="JN37" s="275">
        <f>VLOOKUP(C37,MOVI!C:DT,92,0)</f>
        <v>0</v>
      </c>
      <c r="JO37" s="275">
        <f>VLOOKUP(C37,FPT!B:JM,92,0)</f>
        <v>0</v>
      </c>
      <c r="JP37" t="str">
        <f t="shared" si="93"/>
        <v/>
      </c>
      <c r="JQ37" s="275">
        <f>VLOOKUP(C37,MOVI!C:DT,93,0)</f>
        <v>0</v>
      </c>
      <c r="JR37" s="275">
        <f>VLOOKUP(C37,FPT!B:JP,93,0)</f>
        <v>0</v>
      </c>
      <c r="JS37" t="str">
        <f t="shared" si="94"/>
        <v/>
      </c>
      <c r="JT37" s="275">
        <f>VLOOKUP(C37,MOVI!C:DT,94,0)</f>
        <v>0</v>
      </c>
      <c r="JU37" s="275">
        <f>VLOOKUP(C37,FPT!B:JS,94,0)</f>
        <v>0</v>
      </c>
      <c r="JV37" t="str">
        <f t="shared" si="95"/>
        <v/>
      </c>
      <c r="JW37" s="275">
        <f>VLOOKUP(C37,MOVI!C:DT,95,0)</f>
        <v>4575000</v>
      </c>
      <c r="JX37" s="275">
        <f>VLOOKUP(C37,FPT!B:JV,95,0)</f>
        <v>4575000</v>
      </c>
      <c r="JY37" t="str">
        <f t="shared" si="96"/>
        <v/>
      </c>
      <c r="JZ37" s="275">
        <f>VLOOKUP(C37,MOVI!C:DT,96,0)</f>
        <v>0</v>
      </c>
      <c r="KA37" s="275">
        <f>VLOOKUP(C37,FPT!B:JY,96,0)</f>
        <v>0</v>
      </c>
      <c r="KB37" t="str">
        <f t="shared" si="97"/>
        <v/>
      </c>
      <c r="KC37" s="275">
        <f>VLOOKUP(C37,MOVI!C:DT,97,0)</f>
        <v>4575000</v>
      </c>
      <c r="KD37" s="275">
        <f>VLOOKUP(C37,FPT!B:KB,97,0)</f>
        <v>4575000</v>
      </c>
      <c r="KE37" t="str">
        <f t="shared" si="98"/>
        <v/>
      </c>
      <c r="KF37" s="275">
        <f>VLOOKUP(C37,MOVI!C:DT,98,0)</f>
        <v>850000.00000000012</v>
      </c>
      <c r="KG37" s="275">
        <f>VLOOKUP(C37,FPT!B:KE,98,0)</f>
        <v>850000</v>
      </c>
      <c r="KH37" t="str">
        <f t="shared" si="99"/>
        <v/>
      </c>
      <c r="KI37" s="275">
        <f>VLOOKUP(C37,MOVI!C:DT,99,0)</f>
        <v>0</v>
      </c>
      <c r="KJ37" s="275">
        <f>VLOOKUP(C37,FPT!B:KH,99,0)</f>
        <v>0</v>
      </c>
      <c r="KK37" t="str">
        <f t="shared" si="100"/>
        <v/>
      </c>
      <c r="KL37" s="275">
        <f>VLOOKUP(C37,MOVI!C:DT,100,0)</f>
        <v>150000</v>
      </c>
      <c r="KM37" s="275">
        <f>VLOOKUP(C37,FPT!B:KK,100,0)</f>
        <v>150000</v>
      </c>
      <c r="KN37" t="str">
        <f t="shared" si="101"/>
        <v/>
      </c>
      <c r="KO37" s="275">
        <f>VLOOKUP(C37,MOVI!C:DT,101,0)</f>
        <v>0</v>
      </c>
      <c r="KP37" s="275">
        <f>VLOOKUP(C37,FPT!B:KN,101,0)</f>
        <v>0</v>
      </c>
      <c r="KQ37" t="str">
        <f t="shared" si="102"/>
        <v/>
      </c>
      <c r="KR37" s="275">
        <f>VLOOKUP(C37,MOVI!C:DT,102,0)</f>
        <v>0</v>
      </c>
      <c r="KS37" s="275">
        <f>VLOOKUP(C37,FPT!B:KQ,102,0)</f>
        <v>0</v>
      </c>
      <c r="KT37" t="str">
        <f t="shared" si="103"/>
        <v/>
      </c>
      <c r="KU37" s="275">
        <f>VLOOKUP(C37,MOVI!C:DT,103,0)</f>
        <v>1000000.0000000001</v>
      </c>
      <c r="KV37" s="275">
        <f>VLOOKUP(C37,FPT!B:KT,103,0)</f>
        <v>1000000</v>
      </c>
      <c r="KW37" t="str">
        <f t="shared" si="104"/>
        <v/>
      </c>
      <c r="KX37" s="275">
        <f>VLOOKUP(C37,MOVI!C:DT,104,0)</f>
        <v>1525000</v>
      </c>
      <c r="KY37" s="275">
        <f>VLOOKUP(C37,FPT!B:KW,104,0)</f>
        <v>1525000</v>
      </c>
      <c r="KZ37" t="str">
        <f t="shared" si="105"/>
        <v/>
      </c>
      <c r="LA37" s="275">
        <f>VLOOKUP(C37,MOVI!C:DT,105,0)</f>
        <v>100000</v>
      </c>
      <c r="LB37" s="275">
        <f>VLOOKUP(C37,FPT!B:KZ,105,0)</f>
        <v>100000</v>
      </c>
      <c r="LC37" t="str">
        <f t="shared" si="106"/>
        <v/>
      </c>
      <c r="LD37" s="275">
        <f>VLOOKUP(C37,MOVI!C:DT,106,0)</f>
        <v>6200000</v>
      </c>
      <c r="LE37" s="275">
        <f>VLOOKUP(C37,FPT!B:LC,106,0)</f>
        <v>6200000</v>
      </c>
      <c r="LF37" t="str">
        <f t="shared" si="107"/>
        <v/>
      </c>
      <c r="LG37" s="273">
        <f>VLOOKUP(C37,MOVI!C:DT,107,0)</f>
        <v>0</v>
      </c>
      <c r="LH37" s="273">
        <f>VLOOKUP(C37,FPT!B:LF,107,0)</f>
        <v>0</v>
      </c>
      <c r="LI37" t="str">
        <f t="shared" si="108"/>
        <v/>
      </c>
      <c r="LJ37" t="str">
        <f>VLOOKUP(C37,MOVI!C:DV,108,0)</f>
        <v>MoviNorthSupply Chain Management</v>
      </c>
      <c r="LK37" s="252" t="str">
        <f>VLOOKUP(C37,FPT!B:LI,108,0)</f>
        <v>MoviNorthSupply Chain Management</v>
      </c>
      <c r="LL37" t="str">
        <f t="shared" si="109"/>
        <v/>
      </c>
      <c r="LM37" s="275">
        <f>ROUND(VLOOKUP(C37,MOVI!C:DV,109,0),0)</f>
        <v>416667</v>
      </c>
      <c r="LN37" s="275">
        <f>ROUND(VLOOKUP(C37,FPT!B:LL,109,0),0)</f>
        <v>416667</v>
      </c>
      <c r="LO37" t="str">
        <f t="shared" si="110"/>
        <v/>
      </c>
      <c r="LP37" t="str">
        <f>VLOOKUP(C37,MOVI!C:DV,110,0)</f>
        <v>HPG</v>
      </c>
      <c r="LQ37" s="247" t="str">
        <f>VLOOKUP(C37,FPT!B:LO,110,0)</f>
        <v>HPG</v>
      </c>
      <c r="LR37" t="str">
        <f t="shared" si="111"/>
        <v/>
      </c>
      <c r="LS37">
        <f>MOVI!DI32</f>
        <v>22</v>
      </c>
      <c r="LV37">
        <f>MOVI!DJ32</f>
        <v>0</v>
      </c>
      <c r="LW37">
        <f>MOVI!DK32</f>
        <v>0</v>
      </c>
      <c r="LX37">
        <f>MOVI!DL32</f>
        <v>0</v>
      </c>
      <c r="LY37">
        <f>MOVI!DM32</f>
        <v>0</v>
      </c>
      <c r="LZ37">
        <f>MOVI!DN32</f>
        <v>0</v>
      </c>
      <c r="MA37">
        <f>MOVI!DO32</f>
        <v>0</v>
      </c>
      <c r="MB37" t="str">
        <f>MOVI!DP32</f>
        <v/>
      </c>
      <c r="MC37">
        <f>MOVI!DQ32</f>
        <v>0</v>
      </c>
      <c r="MD37">
        <f>MOVI!DR32</f>
        <v>0</v>
      </c>
      <c r="ME37" t="str">
        <f>VLOOKUP(C37,MOVI!C:DV,121,0)</f>
        <v>Group 4</v>
      </c>
      <c r="MF37" s="252" t="str">
        <f>VLOOKUP(C37,FPT!B:MD,111,0)</f>
        <v>Group 4</v>
      </c>
      <c r="MG37" t="str">
        <f t="shared" si="116"/>
        <v/>
      </c>
      <c r="MH37" t="str">
        <f>VLOOKUP(C37,MOVI!C:DT,122,0)</f>
        <v>MoviNorthGroup 4</v>
      </c>
      <c r="MI37" s="252" t="str">
        <f>VLOOKUP(C37,FPT!B:DS,112,0)</f>
        <v>MoviNorthGroup 4</v>
      </c>
      <c r="MJ37" t="str">
        <f t="shared" si="113"/>
        <v/>
      </c>
    </row>
    <row r="38" spans="1:348" x14ac:dyDescent="0.25">
      <c r="A38">
        <v>30</v>
      </c>
      <c r="B38" s="48">
        <v>4610</v>
      </c>
      <c r="C38" s="271" t="s">
        <v>941</v>
      </c>
      <c r="D38" t="str">
        <f>VLOOKUP(C38,MOVI!C:D,2,0)</f>
        <v>Ngô Công Tuấn Phong</v>
      </c>
      <c r="E38" t="str">
        <f>VLOOKUP(C38,FPT!B:C,2,0)</f>
        <v>Ngô Công Tuấn Phong</v>
      </c>
      <c r="F38" t="str">
        <f t="shared" si="4"/>
        <v/>
      </c>
      <c r="G38" t="str">
        <f>VLOOKUP(C38,MOVI!C:E,3,0)</f>
        <v>Supply Chain Management</v>
      </c>
      <c r="H38" t="str">
        <f>VLOOKUP(C38,FPT!B:F,3,0)</f>
        <v>Supply Chain Management</v>
      </c>
      <c r="I38" t="str">
        <f t="shared" si="5"/>
        <v/>
      </c>
      <c r="J38" t="str">
        <f>VLOOKUP(C38,MOVI!C:H,4,0)</f>
        <v>Logistics</v>
      </c>
      <c r="K38" t="str">
        <f>VLOOKUP(C38,FPT!B:I,4,0)</f>
        <v>Logistics</v>
      </c>
      <c r="L38" t="str">
        <f t="shared" si="6"/>
        <v/>
      </c>
      <c r="M38" t="str">
        <f>VLOOKUP(C38,MOVI!C:DT,5,0)</f>
        <v>Associate</v>
      </c>
      <c r="N38" t="str">
        <f>VLOOKUP(C38,FPT!B:L,5,0)</f>
        <v>Associate</v>
      </c>
      <c r="O38" t="str">
        <f t="shared" si="7"/>
        <v/>
      </c>
      <c r="P38" t="str">
        <f>VLOOKUP(C38,MOVI!C:DT,6,0)</f>
        <v>Delivery man</v>
      </c>
      <c r="Q38" t="str">
        <f>VLOOKUP(C38,FPT!B:O,6,0)</f>
        <v>Delivery man</v>
      </c>
      <c r="R38" t="str">
        <f t="shared" si="8"/>
        <v/>
      </c>
      <c r="S38" t="str">
        <f>VLOOKUP(C38,MOVI!C:DT,7,0)</f>
        <v>South</v>
      </c>
      <c r="T38" t="str">
        <f>VLOOKUP(C38,FPT!B:R,7,0)</f>
        <v>South</v>
      </c>
      <c r="U38" t="str">
        <f t="shared" si="9"/>
        <v/>
      </c>
      <c r="V38" t="str">
        <f>VLOOKUP(C38,MOVI!C:DT,8,0)</f>
        <v>Movi</v>
      </c>
      <c r="W38" t="str">
        <f>VLOOKUP(C38,FPT!B:U,8,0)</f>
        <v>Movi</v>
      </c>
      <c r="X38" t="str">
        <f t="shared" si="10"/>
        <v/>
      </c>
      <c r="Y38" t="str">
        <f>VLOOKUP(C38,MOVI!C:DT,9,0)</f>
        <v>Full-time</v>
      </c>
      <c r="Z38" t="str">
        <f>VLOOKUP(C38,FPT!B:X,9,0)</f>
        <v>Full-time</v>
      </c>
      <c r="AA38" t="str">
        <f t="shared" si="11"/>
        <v/>
      </c>
      <c r="AB38" t="str">
        <f>VLOOKUP(C38,MOVI!C:DT,10,0)</f>
        <v>Permanent</v>
      </c>
      <c r="AC38" t="str">
        <f>VLOOKUP(C38,FPT!B:AA,10,0)</f>
        <v>Permanent</v>
      </c>
      <c r="AD38" t="str">
        <f t="shared" si="12"/>
        <v/>
      </c>
      <c r="AE38" s="247">
        <f>VLOOKUP(C38,MOVI!C:DT,11,0)</f>
        <v>43236</v>
      </c>
      <c r="AF38" s="247">
        <f>VLOOKUP(C38,FPT!B:AD,11,0)</f>
        <v>43236</v>
      </c>
      <c r="AG38" t="str">
        <f t="shared" si="13"/>
        <v/>
      </c>
      <c r="AH38" s="260" t="str">
        <f>VLOOKUP(C38,MOVI!C:DT,12,0)</f>
        <v/>
      </c>
      <c r="AI38" s="260"/>
      <c r="AJ38" t="str">
        <f t="shared" si="115"/>
        <v/>
      </c>
      <c r="AK38">
        <f>VLOOKUP(C38,MOVI!C:DT,13,0)</f>
        <v>0</v>
      </c>
      <c r="AL38" s="247">
        <f>VLOOKUP(C38,FPT!B:AJ,13,0)</f>
        <v>0</v>
      </c>
      <c r="AM38" t="str">
        <f t="shared" si="114"/>
        <v/>
      </c>
      <c r="AN38" s="247">
        <f>VLOOKUP(C38,MOVI!C:DT,14,0)</f>
        <v>0</v>
      </c>
      <c r="AO38" s="247">
        <f>VLOOKUP(C38,FPT!B:AM,14,0)</f>
        <v>0</v>
      </c>
      <c r="AP38" t="str">
        <f t="shared" si="15"/>
        <v/>
      </c>
      <c r="AQ38" t="str">
        <f>VLOOKUP(C38,MOVI!C:DT,15,0)</f>
        <v>LC</v>
      </c>
      <c r="AR38" s="247" t="str">
        <f>VLOOKUP(C38,FPT!B:AP,15,0)</f>
        <v>LC</v>
      </c>
      <c r="AS38" t="str">
        <f t="shared" si="16"/>
        <v/>
      </c>
      <c r="AT38" s="282" t="str">
        <f>VLOOKUP(C38,MOVI!C:DT,16,0)</f>
        <v>LTTP</v>
      </c>
      <c r="AU38" s="247" t="str">
        <f>VLOOKUP(C38,FPT!B:AS,16,0)</f>
        <v>LTTP</v>
      </c>
      <c r="AV38" t="str">
        <f t="shared" si="17"/>
        <v/>
      </c>
      <c r="AW38" t="str">
        <f>VLOOKUP(C38,MOVI!C:DT,17,0)</f>
        <v>L</v>
      </c>
      <c r="AX38" s="247" t="str">
        <f>VLOOKUP(C38,FPT!B:AV,17,0)</f>
        <v>L</v>
      </c>
      <c r="AY38" t="str">
        <f t="shared" si="18"/>
        <v/>
      </c>
      <c r="AZ38">
        <f>VLOOKUP(C38,MOVI!C:DT,18,0)</f>
        <v>0</v>
      </c>
      <c r="BA38" s="247">
        <f>VLOOKUP(C38,FPT!B:AY,18,0)</f>
        <v>0</v>
      </c>
      <c r="BB38" t="str">
        <f t="shared" si="19"/>
        <v/>
      </c>
      <c r="BC38" s="275">
        <f>VLOOKUP(C38,MOVI!C:DT,19,0)</f>
        <v>5000000</v>
      </c>
      <c r="BD38" s="275">
        <f>VLOOKUP(C38,FPT!B:BB,19,0)</f>
        <v>5000000</v>
      </c>
      <c r="BE38" t="str">
        <f t="shared" si="20"/>
        <v/>
      </c>
      <c r="BF38">
        <f>VLOOKUP(C38,MOVI!C:DT,20,0)</f>
        <v>0</v>
      </c>
      <c r="BG38" s="252">
        <f>VLOOKUP(C38,FPT!B:BE,20,0)</f>
        <v>0</v>
      </c>
      <c r="BH38" t="str">
        <f t="shared" si="21"/>
        <v/>
      </c>
      <c r="BI38" s="275">
        <f>VLOOKUP(C38,MOVI!C:DT,21,0)</f>
        <v>5000000</v>
      </c>
      <c r="BJ38" s="275">
        <f>VLOOKUP(C38,FPT!B:BH,21,0)</f>
        <v>5000000</v>
      </c>
      <c r="BK38" t="str">
        <f t="shared" si="22"/>
        <v/>
      </c>
      <c r="BL38" s="275">
        <f>VLOOKUP(C38,MOVI!C:DT,22,0)</f>
        <v>0</v>
      </c>
      <c r="BM38" s="275">
        <f>VLOOKUP(C38,FPT!B:BK,22,0)</f>
        <v>0</v>
      </c>
      <c r="BN38" t="str">
        <f t="shared" si="23"/>
        <v/>
      </c>
      <c r="BO38" s="275">
        <f>VLOOKUP(C38,MOVI!C:DT,23,0)</f>
        <v>0</v>
      </c>
      <c r="BP38" s="275">
        <f>VLOOKUP(C38,FPT!B:BN,23,0)</f>
        <v>0</v>
      </c>
      <c r="BQ38" t="str">
        <f t="shared" si="24"/>
        <v/>
      </c>
      <c r="BR38" s="275">
        <f>VLOOKUP(C38,MOVI!C:DT,24,0)</f>
        <v>0</v>
      </c>
      <c r="BS38" s="275">
        <f>VLOOKUP(C38,FPT!B:BQ,24,0)</f>
        <v>0</v>
      </c>
      <c r="BT38" t="str">
        <f t="shared" si="25"/>
        <v/>
      </c>
      <c r="BU38" s="275">
        <f>VLOOKUP(C38,MOVI!C:DT,25,0)</f>
        <v>100000</v>
      </c>
      <c r="BV38" s="275">
        <f>VLOOKUP(C38,FPT!B:BT,25,0)</f>
        <v>100000</v>
      </c>
      <c r="BW38" t="str">
        <f t="shared" si="26"/>
        <v/>
      </c>
      <c r="BX38" s="275">
        <f>VLOOKUP(C38,MOVI!C:DT,26,0)</f>
        <v>0</v>
      </c>
      <c r="BY38" s="275">
        <f>VLOOKUP(C38,FPT!B:BW,26,0)</f>
        <v>0</v>
      </c>
      <c r="BZ38" t="str">
        <f t="shared" si="27"/>
        <v/>
      </c>
      <c r="CA38" s="275">
        <f>VLOOKUP(C38,MOVI!C:DT,27,0)</f>
        <v>0</v>
      </c>
      <c r="CB38" s="275">
        <f>VLOOKUP(C38,FPT!B:BZ,27,0)</f>
        <v>0</v>
      </c>
      <c r="CC38" t="str">
        <f t="shared" si="28"/>
        <v/>
      </c>
      <c r="CD38" s="275">
        <f>VLOOKUP(C38,MOVI!C:DT,28,0)</f>
        <v>100000</v>
      </c>
      <c r="CE38" s="275">
        <f>VLOOKUP(C38,FPT!B:CC,28,0)</f>
        <v>100000</v>
      </c>
      <c r="CF38" t="str">
        <f t="shared" si="29"/>
        <v/>
      </c>
      <c r="CG38" t="str">
        <f>VLOOKUP(C38,MOVI!C:DT,29,0)</f>
        <v>CN</v>
      </c>
      <c r="CH38" s="252" t="str">
        <f>VLOOKUP(C38,FPT!B:CF,29,0)</f>
        <v>CN</v>
      </c>
      <c r="CI38" t="str">
        <f t="shared" si="30"/>
        <v/>
      </c>
      <c r="CJ38">
        <f>VLOOKUP(C38,MOVI!C:DT,30,0)</f>
        <v>26</v>
      </c>
      <c r="CK38" s="252">
        <f>VLOOKUP(C38,FPT!B:CI,30,0)</f>
        <v>26</v>
      </c>
      <c r="CL38" t="str">
        <f t="shared" si="31"/>
        <v/>
      </c>
      <c r="CM38">
        <f>VLOOKUP(C38,MOVI!C:DT,31,0)</f>
        <v>26</v>
      </c>
      <c r="CN38" s="252">
        <f>VLOOKUP(C38,FPT!B:CL,31,0)</f>
        <v>26</v>
      </c>
      <c r="CO38" t="str">
        <f t="shared" si="32"/>
        <v/>
      </c>
      <c r="CP38" s="275">
        <f>VLOOKUP(C38,MOVI!C:DT,32,0)</f>
        <v>0</v>
      </c>
      <c r="CQ38" s="275">
        <f>VLOOKUP(C38,FPT!B:CO,32,0)</f>
        <v>0</v>
      </c>
      <c r="CR38" t="str">
        <f t="shared" si="33"/>
        <v/>
      </c>
      <c r="CS38" s="275">
        <f>VLOOKUP(C38,MOVI!C:DT,33,0)</f>
        <v>0</v>
      </c>
      <c r="CT38" s="275">
        <f>VLOOKUP(C38,FPT!B:CR,33,0)</f>
        <v>0</v>
      </c>
      <c r="CU38" t="str">
        <f t="shared" si="34"/>
        <v/>
      </c>
      <c r="CV38" s="275">
        <f>VLOOKUP(C38,MOVI!C:DT,34,0)</f>
        <v>0</v>
      </c>
      <c r="CW38" s="275">
        <f>VLOOKUP(C38,FPT!B:CU,34,0)</f>
        <v>0</v>
      </c>
      <c r="CX38" t="str">
        <f t="shared" si="35"/>
        <v/>
      </c>
      <c r="CY38" s="275">
        <f>VLOOKUP(C38,MOVI!C:DT,35,0)</f>
        <v>26</v>
      </c>
      <c r="CZ38" s="275">
        <f>VLOOKUP(C38,FPT!B:CX,35,0)</f>
        <v>26</v>
      </c>
      <c r="DA38" t="str">
        <f t="shared" si="36"/>
        <v/>
      </c>
      <c r="DB38" s="275">
        <f>VLOOKUP(C38,MOVI!C:DT,36,0)</f>
        <v>0</v>
      </c>
      <c r="DC38" s="275">
        <f>VLOOKUP(C38,FPT!B:DA,36,0)</f>
        <v>0</v>
      </c>
      <c r="DD38" t="str">
        <f t="shared" si="37"/>
        <v/>
      </c>
      <c r="DE38" s="275">
        <f>VLOOKUP(C38,MOVI!C:DT,37,0)</f>
        <v>0</v>
      </c>
      <c r="DF38" s="275">
        <f>VLOOKUP(C38,FPT!B:DD,37,0)</f>
        <v>0</v>
      </c>
      <c r="DG38" t="str">
        <f t="shared" si="38"/>
        <v/>
      </c>
      <c r="DH38" s="275">
        <f>VLOOKUP(C38,MOVI!C:DT,38,0)</f>
        <v>0</v>
      </c>
      <c r="DI38" s="275">
        <f>VLOOKUP(C38,FPT!B:DG,38,0)</f>
        <v>0</v>
      </c>
      <c r="DJ38" t="str">
        <f t="shared" si="39"/>
        <v/>
      </c>
      <c r="DK38" s="275">
        <f>VLOOKUP(C38,MOVI!C:DT,39,0)</f>
        <v>0</v>
      </c>
      <c r="DL38" s="275">
        <f>VLOOKUP(C38,FPT!B:DJ,39,0)</f>
        <v>0</v>
      </c>
      <c r="DM38" t="str">
        <f t="shared" si="40"/>
        <v/>
      </c>
      <c r="DN38" s="275">
        <f>VLOOKUP(C38,MOVI!C:DT,40,0)</f>
        <v>0</v>
      </c>
      <c r="DO38" s="275">
        <f>VLOOKUP(C38,FPT!B:DM,40,0)</f>
        <v>0</v>
      </c>
      <c r="DP38" t="str">
        <f t="shared" si="41"/>
        <v/>
      </c>
      <c r="DQ38" s="275">
        <f>VLOOKUP(C38,MOVI!C:DT,41,0)</f>
        <v>0</v>
      </c>
      <c r="DR38" s="275">
        <f>VLOOKUP(C38,FPT!B:DP,41,0)</f>
        <v>0</v>
      </c>
      <c r="DS38" t="str">
        <f t="shared" si="42"/>
        <v/>
      </c>
      <c r="DT38" s="275">
        <f>VLOOKUP(C38,MOVI!C:DT,42,0)</f>
        <v>5000000</v>
      </c>
      <c r="DU38" s="275">
        <f>ROUND(VLOOKUP(C38,FPT!B:DS,42,0),0)</f>
        <v>5000000</v>
      </c>
      <c r="DV38" t="str">
        <f t="shared" si="43"/>
        <v/>
      </c>
      <c r="DW38" s="275">
        <f>VLOOKUP(C38,MOVI!C:DT,43,0)</f>
        <v>0</v>
      </c>
      <c r="DX38" s="275">
        <f>VLOOKUP(C38,FPT!B:DV,43,0)</f>
        <v>0</v>
      </c>
      <c r="DY38" t="str">
        <f t="shared" si="44"/>
        <v/>
      </c>
      <c r="DZ38" s="275">
        <f>VLOOKUP(C38,MOVI!C:DT,44,0)</f>
        <v>0</v>
      </c>
      <c r="EA38" s="275">
        <f>VLOOKUP(C38,FPT!B:DY,44,0)</f>
        <v>0</v>
      </c>
      <c r="EB38" t="str">
        <f t="shared" si="45"/>
        <v/>
      </c>
      <c r="EC38" s="275">
        <f>VLOOKUP(C38,MOVI!C:DT,45,0)</f>
        <v>5000000</v>
      </c>
      <c r="ED38" s="275">
        <f>ROUND(VLOOKUP(C38,FPT!B:EB,45,0),0)</f>
        <v>5000000</v>
      </c>
      <c r="EE38" t="str">
        <f t="shared" si="46"/>
        <v/>
      </c>
      <c r="EF38" s="275">
        <f>VLOOKUP(C38,MOVI!C:DT,46,0)</f>
        <v>0</v>
      </c>
      <c r="EG38" s="275">
        <f>VLOOKUP(C38,FPT!B:EE,46,0)</f>
        <v>0</v>
      </c>
      <c r="EH38" t="str">
        <f t="shared" si="47"/>
        <v/>
      </c>
      <c r="EI38" s="275">
        <f>VLOOKUP(C38,MOVI!C:DT,47,0)</f>
        <v>0</v>
      </c>
      <c r="EJ38" s="275">
        <f>VLOOKUP(C38,FPT!B:EH,47,0)</f>
        <v>0</v>
      </c>
      <c r="EK38" t="str">
        <f t="shared" si="48"/>
        <v/>
      </c>
      <c r="EL38" s="275">
        <f>VLOOKUP(C38,MOVI!C:DT,48,0)</f>
        <v>0</v>
      </c>
      <c r="EM38" s="275">
        <f>VLOOKUP(C38,FPT!B:EK,48,0)</f>
        <v>0</v>
      </c>
      <c r="EN38" t="str">
        <f t="shared" si="49"/>
        <v/>
      </c>
      <c r="EO38" s="275">
        <f>VLOOKUP(C38,MOVI!C:DT,49,0)</f>
        <v>100000</v>
      </c>
      <c r="EP38" s="275">
        <f>VLOOKUP(C38,FPT!B:EN,49,0)</f>
        <v>100000</v>
      </c>
      <c r="EQ38" t="str">
        <f t="shared" si="50"/>
        <v/>
      </c>
      <c r="ER38" s="275">
        <f>VLOOKUP(C38,MOVI!C:DT,50,0)</f>
        <v>0</v>
      </c>
      <c r="ES38" s="275">
        <f>VLOOKUP(C38,FPT!B:EQ,50,0)</f>
        <v>0</v>
      </c>
      <c r="ET38" t="str">
        <f t="shared" si="51"/>
        <v/>
      </c>
      <c r="EU38" s="275">
        <f>VLOOKUP(C38,MOVI!C:DT,51,0)</f>
        <v>0</v>
      </c>
      <c r="EV38" s="275">
        <f>VLOOKUP(C38,FPT!B:ET,51,0)</f>
        <v>0</v>
      </c>
      <c r="EW38" t="str">
        <f t="shared" si="52"/>
        <v/>
      </c>
      <c r="EX38" s="275">
        <f>VLOOKUP(C38,MOVI!C:DT,52,0)</f>
        <v>0</v>
      </c>
      <c r="EY38" s="275">
        <f>VLOOKUP(C38,FPT!B:EW,52,0)</f>
        <v>0</v>
      </c>
      <c r="EZ38" t="str">
        <f t="shared" si="53"/>
        <v/>
      </c>
      <c r="FA38" s="275">
        <f>VLOOKUP(C38,MOVI!C:DT,53,0)</f>
        <v>0</v>
      </c>
      <c r="FB38" s="275">
        <f>VLOOKUP(C38,FPT!B:EZ,53,0)</f>
        <v>0</v>
      </c>
      <c r="FC38" t="str">
        <f t="shared" si="54"/>
        <v/>
      </c>
      <c r="FD38" s="275">
        <f>VLOOKUP(C38,MOVI!C:DT,54,0)</f>
        <v>0</v>
      </c>
      <c r="FE38" s="275">
        <f>VLOOKUP(C38,FPT!B:FC,54,0)</f>
        <v>0</v>
      </c>
      <c r="FF38" t="str">
        <f t="shared" si="55"/>
        <v/>
      </c>
      <c r="FG38" s="275">
        <f>VLOOKUP(C38,MOVI!C:DT,55,0)</f>
        <v>0</v>
      </c>
      <c r="FH38" s="275">
        <f>VLOOKUP(C38,FPT!B:FF,55,0)</f>
        <v>0</v>
      </c>
      <c r="FI38" t="str">
        <f t="shared" si="56"/>
        <v/>
      </c>
      <c r="FJ38" s="275">
        <f>VLOOKUP(C38,MOVI!C:DT,56,0)</f>
        <v>100000</v>
      </c>
      <c r="FK38" s="275">
        <f>VLOOKUP(C38,FPT!B:FI,56,0)</f>
        <v>100000</v>
      </c>
      <c r="FL38" t="str">
        <f t="shared" si="57"/>
        <v/>
      </c>
      <c r="FM38" s="275">
        <f>VLOOKUP(C38,MOVI!C:DT,57,0)</f>
        <v>0</v>
      </c>
      <c r="FN38" s="275">
        <f>VLOOKUP(C38,FPT!B:FL,57,0)</f>
        <v>0</v>
      </c>
      <c r="FO38" t="str">
        <f t="shared" si="58"/>
        <v/>
      </c>
      <c r="FP38" s="275">
        <f>VLOOKUP(C38,MOVI!C:DT,58,0)</f>
        <v>0</v>
      </c>
      <c r="FQ38" s="275">
        <f>VLOOKUP(C38,FPT!B:FO,58,0)</f>
        <v>0</v>
      </c>
      <c r="FR38" t="str">
        <f t="shared" si="59"/>
        <v/>
      </c>
      <c r="FS38" s="275">
        <f>VLOOKUP(C38,MOVI!C:DT,59,0)</f>
        <v>0</v>
      </c>
      <c r="FT38" s="275">
        <f>VLOOKUP(C38,FPT!B:FR,59,0)</f>
        <v>0</v>
      </c>
      <c r="FU38" t="str">
        <f t="shared" si="60"/>
        <v/>
      </c>
      <c r="FV38" s="275">
        <f>VLOOKUP(C38,MOVI!C:DT,60,0)</f>
        <v>0</v>
      </c>
      <c r="FW38" s="275">
        <f>VLOOKUP(C38,FPT!B:FU,60,0)</f>
        <v>0</v>
      </c>
      <c r="FX38" t="str">
        <f t="shared" si="61"/>
        <v/>
      </c>
      <c r="FY38" s="275">
        <f>VLOOKUP(C38,MOVI!C:DT,61,0)</f>
        <v>0</v>
      </c>
      <c r="FZ38" s="275">
        <f>VLOOKUP(C38,FPT!B:FX,61,0)</f>
        <v>0</v>
      </c>
      <c r="GA38" t="str">
        <f t="shared" si="62"/>
        <v/>
      </c>
      <c r="GB38" s="275">
        <f>VLOOKUP(C38,MOVI!C:DT,62,0)</f>
        <v>0</v>
      </c>
      <c r="GC38" s="275">
        <f>VLOOKUP(C38,FPT!B:GA,62,0)</f>
        <v>0</v>
      </c>
      <c r="GD38" t="str">
        <f t="shared" si="63"/>
        <v/>
      </c>
      <c r="GE38" s="275">
        <f>VLOOKUP(C38,MOVI!C:DT,63,0)</f>
        <v>0</v>
      </c>
      <c r="GF38" s="275">
        <f>VLOOKUP(C38,FPT!B:GD,63,0)</f>
        <v>0</v>
      </c>
      <c r="GG38" t="str">
        <f t="shared" si="64"/>
        <v/>
      </c>
      <c r="GH38" s="275">
        <f>VLOOKUP(C38,MOVI!C:DT,64,0)</f>
        <v>0</v>
      </c>
      <c r="GI38" s="275">
        <f>VLOOKUP(C38,FPT!B:GG,64,0)</f>
        <v>0</v>
      </c>
      <c r="GJ38" t="str">
        <f t="shared" si="65"/>
        <v/>
      </c>
      <c r="GK38" s="275">
        <f>VLOOKUP(C38,MOVI!C:DT,65,0)</f>
        <v>0</v>
      </c>
      <c r="GL38" s="275">
        <f>VLOOKUP(C38,FPT!B:GJ,65,0)</f>
        <v>0</v>
      </c>
      <c r="GM38" t="str">
        <f t="shared" si="66"/>
        <v/>
      </c>
      <c r="GN38" s="275">
        <f>VLOOKUP(C38,MOVI!C:DT,66,0)</f>
        <v>0</v>
      </c>
      <c r="GO38" s="275">
        <f>VLOOKUP(C38,FPT!B:GM,66,0)</f>
        <v>0</v>
      </c>
      <c r="GP38" t="str">
        <f t="shared" si="67"/>
        <v/>
      </c>
      <c r="GQ38" s="275">
        <f>VLOOKUP(C38,MOVI!C:DT,67,0)</f>
        <v>0</v>
      </c>
      <c r="GR38" s="275">
        <f>VLOOKUP(C38,FPT!B:GP,67,0)</f>
        <v>0</v>
      </c>
      <c r="GS38" t="str">
        <f t="shared" si="68"/>
        <v/>
      </c>
      <c r="GT38" s="275">
        <f>VLOOKUP(C38,MOVI!C:DT,68,0)</f>
        <v>0</v>
      </c>
      <c r="GU38" s="275">
        <f>VLOOKUP(C38,FPT!B:GS,68,0)</f>
        <v>0</v>
      </c>
      <c r="GV38" t="str">
        <f t="shared" si="69"/>
        <v/>
      </c>
      <c r="GW38" s="275">
        <f>VLOOKUP(C38,MOVI!C:DT,69,0)</f>
        <v>0</v>
      </c>
      <c r="GX38" s="275">
        <f>VLOOKUP(C38,FPT!B:GV,69,0)</f>
        <v>0</v>
      </c>
      <c r="GY38" t="str">
        <f t="shared" si="70"/>
        <v/>
      </c>
      <c r="GZ38" s="275">
        <f>VLOOKUP(C38,MOVI!C:DT,70,0)</f>
        <v>0</v>
      </c>
      <c r="HA38" s="275">
        <f>VLOOKUP(C38,FPT!B:GY,70,0)</f>
        <v>0</v>
      </c>
      <c r="HB38" t="str">
        <f t="shared" si="71"/>
        <v/>
      </c>
      <c r="HC38" s="275">
        <f>VLOOKUP(C38,MOVI!C:DT,71,0)</f>
        <v>5100000</v>
      </c>
      <c r="HD38" s="275">
        <f>ROUND(VLOOKUP(C38,FPT!B:HB,71,0),0)</f>
        <v>5100000</v>
      </c>
      <c r="HE38" t="str">
        <f t="shared" si="72"/>
        <v/>
      </c>
      <c r="HF38" s="275">
        <f>ROUND(VLOOKUP(C38,MOVI!C:DT,72,0),0)</f>
        <v>0</v>
      </c>
      <c r="HG38" s="275">
        <f>ROUND(VLOOKUP(C38,FPT!B:HE,72,0),0)</f>
        <v>0</v>
      </c>
      <c r="HH38" t="str">
        <f t="shared" si="73"/>
        <v/>
      </c>
      <c r="HI38" s="275">
        <f>VLOOKUP(C38,MOVI!C:DT,73,0)</f>
        <v>100000</v>
      </c>
      <c r="HJ38" s="275">
        <f>VLOOKUP(C38,FPT!B:HH,73,0)</f>
        <v>100000</v>
      </c>
      <c r="HK38" t="str">
        <f t="shared" si="74"/>
        <v/>
      </c>
      <c r="HL38" s="275">
        <f>VLOOKUP(C38,MOVI!C:DT,74,0)</f>
        <v>0</v>
      </c>
      <c r="HM38" s="275">
        <f>VLOOKUP(C38,FPT!B:HK,74,0)</f>
        <v>0</v>
      </c>
      <c r="HN38" t="str">
        <f t="shared" si="75"/>
        <v/>
      </c>
      <c r="HO38" s="275">
        <f>VLOOKUP(C38,MOVI!C:DT,75,0)</f>
        <v>11000000</v>
      </c>
      <c r="HP38" s="275">
        <f>VLOOKUP(C38,FPT!B:HN,75,0)</f>
        <v>11000000</v>
      </c>
      <c r="HQ38" t="str">
        <f t="shared" si="76"/>
        <v/>
      </c>
      <c r="HR38" s="275">
        <f>VLOOKUP(C38,MOVI!C:DT,76,0)</f>
        <v>0</v>
      </c>
      <c r="HS38" s="275">
        <f>VLOOKUP(C38,FPT!B:HQ,76,0)</f>
        <v>0</v>
      </c>
      <c r="HT38" t="str">
        <f t="shared" si="77"/>
        <v/>
      </c>
      <c r="HU38" s="275">
        <f>VLOOKUP(C38,MOVI!C:DT,77,0)</f>
        <v>0</v>
      </c>
      <c r="HV38" s="275">
        <f>VLOOKUP(C38,FPT!B:HT,77,0)</f>
        <v>0</v>
      </c>
      <c r="HW38" t="str">
        <f t="shared" si="78"/>
        <v/>
      </c>
      <c r="HX38" s="274">
        <f>VLOOKUP(C38,MOVI!C:CB,78,0)</f>
        <v>400000</v>
      </c>
      <c r="HY38" s="261">
        <f>VLOOKUP(C38,FPT!$B:$CA,78,0)</f>
        <v>400000</v>
      </c>
      <c r="HZ38" t="str">
        <f t="shared" si="79"/>
        <v/>
      </c>
      <c r="IA38" s="275">
        <f>VLOOKUP(C38,MOVI!C:CD,79,0)</f>
        <v>50000</v>
      </c>
      <c r="IB38" s="275">
        <f>VLOOKUP(C38,FPT!B:HZ,79,0)</f>
        <v>50000</v>
      </c>
      <c r="IC38" t="str">
        <f t="shared" si="80"/>
        <v/>
      </c>
      <c r="ID38" s="275">
        <f>VLOOKUP(C38,MOVI!C:CD,80,0)</f>
        <v>75000</v>
      </c>
      <c r="IE38" s="275">
        <f>VLOOKUP(C38,FPT!B:IC,80,0)</f>
        <v>75000</v>
      </c>
      <c r="IF38" t="str">
        <f t="shared" si="81"/>
        <v/>
      </c>
      <c r="IG38" s="275">
        <f>VLOOKUP(C38,MOVI!C:DT,81,0)</f>
        <v>0</v>
      </c>
      <c r="IH38" s="275">
        <f>VLOOKUP(C38,FPT!B:IF,81,0)</f>
        <v>0</v>
      </c>
      <c r="II38" t="str">
        <f t="shared" si="82"/>
        <v/>
      </c>
      <c r="IJ38" s="275">
        <f>VLOOKUP(C38,MOVI!C:DT,82,0)</f>
        <v>525000</v>
      </c>
      <c r="IK38" s="275">
        <f>VLOOKUP(C38,FPT!B:II,82,0)</f>
        <v>525000</v>
      </c>
      <c r="IL38" t="str">
        <f t="shared" si="83"/>
        <v/>
      </c>
      <c r="IM38" s="275">
        <f>ROUND(VLOOKUP(C38,MOVI!C:DT,83,0),0)</f>
        <v>11625000</v>
      </c>
      <c r="IN38" s="275">
        <f>ROUND(VLOOKUP(C38,FPT!B:IL,83,0),0)</f>
        <v>11625000</v>
      </c>
      <c r="IO38" t="str">
        <f t="shared" si="84"/>
        <v/>
      </c>
      <c r="IP38" s="275">
        <f>VLOOKUP(C38,MOVI!C:DT,84,0)</f>
        <v>0</v>
      </c>
      <c r="IQ38" s="275">
        <f>VLOOKUP(C38,FPT!B:IO,84,0)</f>
        <v>0</v>
      </c>
      <c r="IR38" t="str">
        <f t="shared" si="85"/>
        <v/>
      </c>
      <c r="IS38" s="275">
        <f>ROUND(VLOOKUP(C38,MOVI!C:DT,85,0),0)</f>
        <v>0</v>
      </c>
      <c r="IT38" s="275">
        <f>ROUND(VLOOKUP(C38,FPT!B:IR,85,0),0)</f>
        <v>0</v>
      </c>
      <c r="IU38" t="str">
        <f t="shared" si="86"/>
        <v/>
      </c>
      <c r="IV38" s="275">
        <f>VLOOKUP(C38,MOVI!C:DT,86,0)</f>
        <v>0</v>
      </c>
      <c r="IW38" s="275">
        <f>VLOOKUP(C38,FPT!B:IU,86,0)</f>
        <v>0</v>
      </c>
      <c r="IX38" t="str">
        <f t="shared" si="87"/>
        <v/>
      </c>
      <c r="IY38" s="275">
        <f>ROUND(VLOOKUP(C38,MOVI!C:DT,87,0),0)</f>
        <v>0</v>
      </c>
      <c r="IZ38" s="275">
        <f>ROUND(VLOOKUP(C38,FPT!B:IX,87,0),0)</f>
        <v>0</v>
      </c>
      <c r="JA38" t="str">
        <f t="shared" si="88"/>
        <v/>
      </c>
      <c r="JB38" s="275">
        <f>VLOOKUP(C38,MOVI!C:DT,88,0)</f>
        <v>0</v>
      </c>
      <c r="JC38" s="275">
        <f>VLOOKUP(C38,FPT!B:JA,88,0)</f>
        <v>0</v>
      </c>
      <c r="JD38" t="str">
        <f t="shared" si="89"/>
        <v/>
      </c>
      <c r="JE38" s="275">
        <f>VLOOKUP(C38,MOVI!C:DT,89,0)</f>
        <v>0</v>
      </c>
      <c r="JF38" s="275">
        <f>VLOOKUP(C38,FPT!B:JD,89,0)</f>
        <v>0</v>
      </c>
      <c r="JG38" t="str">
        <f t="shared" si="90"/>
        <v/>
      </c>
      <c r="JH38" s="275">
        <f>VLOOKUP(C38,MOVI!C:DT,90,0)</f>
        <v>0</v>
      </c>
      <c r="JI38" s="275">
        <f>VLOOKUP(C38,FPT!B:JG,90,0)</f>
        <v>0</v>
      </c>
      <c r="JJ38" t="str">
        <f t="shared" si="91"/>
        <v/>
      </c>
      <c r="JK38" s="275">
        <f>VLOOKUP(C38,MOVI!C:DT,91,0)</f>
        <v>0</v>
      </c>
      <c r="JL38" s="275">
        <f>VLOOKUP(C38,FPT!B:JJ,91,0)</f>
        <v>0</v>
      </c>
      <c r="JM38" t="str">
        <f t="shared" si="92"/>
        <v/>
      </c>
      <c r="JN38" s="275">
        <f>VLOOKUP(C38,MOVI!C:DT,92,0)</f>
        <v>0</v>
      </c>
      <c r="JO38" s="275">
        <f>VLOOKUP(C38,FPT!B:JM,92,0)</f>
        <v>0</v>
      </c>
      <c r="JP38" t="str">
        <f t="shared" si="93"/>
        <v/>
      </c>
      <c r="JQ38" s="275">
        <f>VLOOKUP(C38,MOVI!C:DT,93,0)</f>
        <v>0</v>
      </c>
      <c r="JR38" s="275">
        <f>VLOOKUP(C38,FPT!B:JP,93,0)</f>
        <v>0</v>
      </c>
      <c r="JS38" t="str">
        <f t="shared" si="94"/>
        <v/>
      </c>
      <c r="JT38" s="275">
        <f>VLOOKUP(C38,MOVI!C:DT,94,0)</f>
        <v>0</v>
      </c>
      <c r="JU38" s="275">
        <f>VLOOKUP(C38,FPT!B:JS,94,0)</f>
        <v>0</v>
      </c>
      <c r="JV38" t="str">
        <f t="shared" si="95"/>
        <v/>
      </c>
      <c r="JW38" s="275">
        <f>VLOOKUP(C38,MOVI!C:DT,95,0)</f>
        <v>4575000</v>
      </c>
      <c r="JX38" s="275">
        <f>VLOOKUP(C38,FPT!B:JV,95,0)</f>
        <v>4575000</v>
      </c>
      <c r="JY38" t="str">
        <f t="shared" si="96"/>
        <v/>
      </c>
      <c r="JZ38" s="275">
        <f>VLOOKUP(C38,MOVI!C:DT,96,0)</f>
        <v>0</v>
      </c>
      <c r="KA38" s="275">
        <f>VLOOKUP(C38,FPT!B:JY,96,0)</f>
        <v>0</v>
      </c>
      <c r="KB38" t="str">
        <f t="shared" si="97"/>
        <v/>
      </c>
      <c r="KC38" s="275">
        <f>VLOOKUP(C38,MOVI!C:DT,97,0)</f>
        <v>4575000</v>
      </c>
      <c r="KD38" s="275">
        <f>VLOOKUP(C38,FPT!B:KB,97,0)</f>
        <v>4575000</v>
      </c>
      <c r="KE38" t="str">
        <f t="shared" si="98"/>
        <v/>
      </c>
      <c r="KF38" s="275">
        <f>VLOOKUP(C38,MOVI!C:DT,98,0)</f>
        <v>850000.00000000012</v>
      </c>
      <c r="KG38" s="275">
        <f>VLOOKUP(C38,FPT!B:KE,98,0)</f>
        <v>850000</v>
      </c>
      <c r="KH38" t="str">
        <f t="shared" si="99"/>
        <v/>
      </c>
      <c r="KI38" s="275">
        <f>VLOOKUP(C38,MOVI!C:DT,99,0)</f>
        <v>0</v>
      </c>
      <c r="KJ38" s="275">
        <f>VLOOKUP(C38,FPT!B:KH,99,0)</f>
        <v>0</v>
      </c>
      <c r="KK38" t="str">
        <f t="shared" si="100"/>
        <v/>
      </c>
      <c r="KL38" s="275">
        <f>VLOOKUP(C38,MOVI!C:DT,100,0)</f>
        <v>150000</v>
      </c>
      <c r="KM38" s="275">
        <f>VLOOKUP(C38,FPT!B:KK,100,0)</f>
        <v>150000</v>
      </c>
      <c r="KN38" t="str">
        <f t="shared" si="101"/>
        <v/>
      </c>
      <c r="KO38" s="275">
        <f>VLOOKUP(C38,MOVI!C:DT,101,0)</f>
        <v>0</v>
      </c>
      <c r="KP38" s="275">
        <f>VLOOKUP(C38,FPT!B:KN,101,0)</f>
        <v>0</v>
      </c>
      <c r="KQ38" t="str">
        <f t="shared" si="102"/>
        <v/>
      </c>
      <c r="KR38" s="275">
        <f>VLOOKUP(C38,MOVI!C:DT,102,0)</f>
        <v>0</v>
      </c>
      <c r="KS38" s="275">
        <f>VLOOKUP(C38,FPT!B:KQ,102,0)</f>
        <v>0</v>
      </c>
      <c r="KT38" t="str">
        <f t="shared" si="103"/>
        <v/>
      </c>
      <c r="KU38" s="275">
        <f>VLOOKUP(C38,MOVI!C:DT,103,0)</f>
        <v>1000000.0000000001</v>
      </c>
      <c r="KV38" s="275">
        <f>VLOOKUP(C38,FPT!B:KT,103,0)</f>
        <v>1000000</v>
      </c>
      <c r="KW38" t="str">
        <f t="shared" si="104"/>
        <v/>
      </c>
      <c r="KX38" s="275">
        <f>VLOOKUP(C38,MOVI!C:DT,104,0)</f>
        <v>1525000</v>
      </c>
      <c r="KY38" s="275">
        <f>VLOOKUP(C38,FPT!B:KW,104,0)</f>
        <v>1525000</v>
      </c>
      <c r="KZ38" t="str">
        <f t="shared" si="105"/>
        <v/>
      </c>
      <c r="LA38" s="275">
        <f>VLOOKUP(C38,MOVI!C:DT,105,0)</f>
        <v>100000</v>
      </c>
      <c r="LB38" s="275">
        <f>VLOOKUP(C38,FPT!B:KZ,105,0)</f>
        <v>100000</v>
      </c>
      <c r="LC38" t="str">
        <f t="shared" si="106"/>
        <v/>
      </c>
      <c r="LD38" s="275">
        <f>VLOOKUP(C38,MOVI!C:DT,106,0)</f>
        <v>6200000</v>
      </c>
      <c r="LE38" s="275">
        <f>VLOOKUP(C38,FPT!B:LC,106,0)</f>
        <v>6200000</v>
      </c>
      <c r="LF38" t="str">
        <f t="shared" si="107"/>
        <v/>
      </c>
      <c r="LG38" s="273">
        <f>VLOOKUP(C38,MOVI!C:DT,107,0)</f>
        <v>0</v>
      </c>
      <c r="LH38" s="273">
        <f>VLOOKUP(C38,FPT!B:LF,107,0)</f>
        <v>0</v>
      </c>
      <c r="LI38" t="str">
        <f t="shared" si="108"/>
        <v/>
      </c>
      <c r="LJ38" t="str">
        <f>VLOOKUP(C38,MOVI!C:DV,108,0)</f>
        <v>MoviSouthSupply Chain Management</v>
      </c>
      <c r="LK38" s="252" t="str">
        <f>VLOOKUP(C38,FPT!B:LI,108,0)</f>
        <v>MoviSouthSupply Chain Management</v>
      </c>
      <c r="LL38" t="str">
        <f t="shared" si="109"/>
        <v/>
      </c>
      <c r="LM38" s="275">
        <f>ROUND(VLOOKUP(C38,MOVI!C:DV,109,0),0)</f>
        <v>416667</v>
      </c>
      <c r="LN38" s="275">
        <f>ROUND(VLOOKUP(C38,FPT!B:LL,109,0),0)</f>
        <v>416667</v>
      </c>
      <c r="LO38" t="str">
        <f t="shared" si="110"/>
        <v/>
      </c>
      <c r="LP38" t="str">
        <f>VLOOKUP(C38,MOVI!C:DV,110,0)</f>
        <v>MKD</v>
      </c>
      <c r="LQ38" s="247" t="str">
        <f>VLOOKUP(C38,FPT!B:LO,110,0)</f>
        <v>MKD</v>
      </c>
      <c r="LR38" t="str">
        <f t="shared" si="111"/>
        <v/>
      </c>
      <c r="LS38">
        <f>MOVI!DI33</f>
        <v>22</v>
      </c>
      <c r="LV38">
        <f>MOVI!DJ33</f>
        <v>0</v>
      </c>
      <c r="LW38">
        <f>MOVI!DK33</f>
        <v>0</v>
      </c>
      <c r="LX38">
        <f>MOVI!DL33</f>
        <v>0</v>
      </c>
      <c r="LY38">
        <f>MOVI!DM33</f>
        <v>0</v>
      </c>
      <c r="LZ38">
        <f>MOVI!DN33</f>
        <v>0</v>
      </c>
      <c r="MA38">
        <f>MOVI!DO33</f>
        <v>0</v>
      </c>
      <c r="MB38" t="str">
        <f>MOVI!DP33</f>
        <v/>
      </c>
      <c r="MC38">
        <f>MOVI!DQ33</f>
        <v>0</v>
      </c>
      <c r="MD38">
        <f>MOVI!DR33</f>
        <v>0</v>
      </c>
      <c r="ME38" t="str">
        <f>VLOOKUP(C38,MOVI!C:DV,121,0)</f>
        <v>Group 4</v>
      </c>
      <c r="MF38" s="252" t="str">
        <f>VLOOKUP(C38,FPT!B:MD,111,0)</f>
        <v>Group 4</v>
      </c>
      <c r="MG38" t="str">
        <f t="shared" si="116"/>
        <v/>
      </c>
      <c r="MH38" t="str">
        <f>VLOOKUP(C38,MOVI!C:DT,122,0)</f>
        <v>MoviSouthGroup 4</v>
      </c>
      <c r="MI38" s="252" t="str">
        <f>VLOOKUP(C38,FPT!B:DS,112,0)</f>
        <v>MoviSouthGroup 4</v>
      </c>
      <c r="MJ38" t="str">
        <f t="shared" si="113"/>
        <v/>
      </c>
    </row>
    <row r="39" spans="1:348" x14ac:dyDescent="0.25">
      <c r="A39">
        <v>31</v>
      </c>
      <c r="B39" s="48">
        <v>5373</v>
      </c>
      <c r="C39" s="271" t="s">
        <v>943</v>
      </c>
      <c r="D39" t="str">
        <f>VLOOKUP(C39,MOVI!C:D,2,0)</f>
        <v>Hồ Hữu Đại</v>
      </c>
      <c r="E39" t="str">
        <f>VLOOKUP(C39,FPT!B:C,2,0)</f>
        <v>Hồ Hữu Đại</v>
      </c>
      <c r="F39" t="str">
        <f t="shared" si="4"/>
        <v/>
      </c>
      <c r="G39" t="str">
        <f>VLOOKUP(C39,MOVI!C:E,3,0)</f>
        <v>Supply Chain Management</v>
      </c>
      <c r="H39" t="str">
        <f>VLOOKUP(C39,FPT!B:F,3,0)</f>
        <v>Supply Chain Management</v>
      </c>
      <c r="I39" t="str">
        <f t="shared" si="5"/>
        <v/>
      </c>
      <c r="J39" t="str">
        <f>VLOOKUP(C39,MOVI!C:H,4,0)</f>
        <v>Logistics</v>
      </c>
      <c r="K39" t="str">
        <f>VLOOKUP(C39,FPT!B:I,4,0)</f>
        <v>Logistics</v>
      </c>
      <c r="L39" t="str">
        <f t="shared" si="6"/>
        <v/>
      </c>
      <c r="M39" t="str">
        <f>VLOOKUP(C39,MOVI!C:DT,5,0)</f>
        <v>Associate</v>
      </c>
      <c r="N39" t="str">
        <f>VLOOKUP(C39,FPT!B:L,5,0)</f>
        <v>Associate</v>
      </c>
      <c r="O39" t="str">
        <f t="shared" si="7"/>
        <v/>
      </c>
      <c r="P39" t="str">
        <f>VLOOKUP(C39,MOVI!C:DT,6,0)</f>
        <v>Delivery Man</v>
      </c>
      <c r="Q39" t="str">
        <f>VLOOKUP(C39,FPT!B:O,6,0)</f>
        <v>Delivery man</v>
      </c>
      <c r="R39" t="str">
        <f t="shared" si="8"/>
        <v/>
      </c>
      <c r="S39" t="str">
        <f>VLOOKUP(C39,MOVI!C:DT,7,0)</f>
        <v>North</v>
      </c>
      <c r="T39" t="str">
        <f>VLOOKUP(C39,FPT!B:R,7,0)</f>
        <v>North</v>
      </c>
      <c r="U39" t="str">
        <f t="shared" si="9"/>
        <v/>
      </c>
      <c r="V39" t="str">
        <f>VLOOKUP(C39,MOVI!C:DT,8,0)</f>
        <v>Movi</v>
      </c>
      <c r="W39" t="str">
        <f>VLOOKUP(C39,FPT!B:U,8,0)</f>
        <v>Movi</v>
      </c>
      <c r="X39" t="str">
        <f t="shared" si="10"/>
        <v/>
      </c>
      <c r="Y39" t="str">
        <f>VLOOKUP(C39,MOVI!C:DT,9,0)</f>
        <v>Full-time</v>
      </c>
      <c r="Z39" t="str">
        <f>VLOOKUP(C39,FPT!B:X,9,0)</f>
        <v>Full-time</v>
      </c>
      <c r="AA39" t="str">
        <f t="shared" si="11"/>
        <v/>
      </c>
      <c r="AB39" t="str">
        <f>VLOOKUP(C39,MOVI!C:DT,10,0)</f>
        <v>Permanent</v>
      </c>
      <c r="AC39" t="str">
        <f>VLOOKUP(C39,FPT!B:AA,10,0)</f>
        <v>Permanent</v>
      </c>
      <c r="AD39" t="str">
        <f t="shared" si="12"/>
        <v/>
      </c>
      <c r="AE39" s="247">
        <f>VLOOKUP(C39,MOVI!C:DT,11,0)</f>
        <v>43732</v>
      </c>
      <c r="AF39" s="247">
        <f>VLOOKUP(C39,FPT!B:AD,11,0)</f>
        <v>43732</v>
      </c>
      <c r="AG39" t="str">
        <f t="shared" si="13"/>
        <v/>
      </c>
      <c r="AH39" s="260" t="str">
        <f>VLOOKUP(C39,MOVI!C:DT,12,0)</f>
        <v/>
      </c>
      <c r="AI39" s="260"/>
      <c r="AJ39" t="str">
        <f t="shared" si="115"/>
        <v/>
      </c>
      <c r="AK39">
        <f>VLOOKUP(C39,MOVI!C:DT,13,0)</f>
        <v>0</v>
      </c>
      <c r="AL39" s="247">
        <f>VLOOKUP(C39,FPT!B:AJ,13,0)</f>
        <v>0</v>
      </c>
      <c r="AM39" t="str">
        <f t="shared" si="114"/>
        <v/>
      </c>
      <c r="AN39" s="247">
        <f>VLOOKUP(C39,MOVI!C:DT,14,0)</f>
        <v>0</v>
      </c>
      <c r="AO39" s="247">
        <f>VLOOKUP(C39,FPT!B:AM,14,0)</f>
        <v>0</v>
      </c>
      <c r="AP39" t="str">
        <f t="shared" si="15"/>
        <v/>
      </c>
      <c r="AQ39" t="str">
        <f>VLOOKUP(C39,MOVI!C:DT,15,0)</f>
        <v>LC</v>
      </c>
      <c r="AR39" s="247" t="str">
        <f>VLOOKUP(C39,FPT!B:AP,15,0)</f>
        <v>LC</v>
      </c>
      <c r="AS39" t="str">
        <f t="shared" si="16"/>
        <v/>
      </c>
      <c r="AT39" s="282" t="str">
        <f>VLOOKUP(C39,MOVI!C:DT,16,0)</f>
        <v>LTTP</v>
      </c>
      <c r="AU39" s="247" t="str">
        <f>VLOOKUP(C39,FPT!B:AS,16,0)</f>
        <v>LTTP</v>
      </c>
      <c r="AV39" t="str">
        <f t="shared" si="17"/>
        <v/>
      </c>
      <c r="AW39" t="str">
        <f>VLOOKUP(C39,MOVI!C:DT,17,0)</f>
        <v>L</v>
      </c>
      <c r="AX39" s="247" t="str">
        <f>VLOOKUP(C39,FPT!B:AV,17,0)</f>
        <v>L</v>
      </c>
      <c r="AY39" t="str">
        <f t="shared" si="18"/>
        <v/>
      </c>
      <c r="AZ39">
        <f>VLOOKUP(C39,MOVI!C:DT,18,0)</f>
        <v>0</v>
      </c>
      <c r="BA39" s="247">
        <f>VLOOKUP(C39,FPT!B:AY,18,0)</f>
        <v>0</v>
      </c>
      <c r="BB39" t="str">
        <f t="shared" si="19"/>
        <v/>
      </c>
      <c r="BC39" s="275">
        <f>VLOOKUP(C39,MOVI!C:DT,19,0)</f>
        <v>5000000</v>
      </c>
      <c r="BD39" s="275">
        <f>VLOOKUP(C39,FPT!B:BB,19,0)</f>
        <v>5000000</v>
      </c>
      <c r="BE39" t="str">
        <f t="shared" si="20"/>
        <v/>
      </c>
      <c r="BF39">
        <f>VLOOKUP(C39,MOVI!C:DT,20,0)</f>
        <v>0</v>
      </c>
      <c r="BG39" s="252">
        <f>VLOOKUP(C39,FPT!B:BE,20,0)</f>
        <v>0</v>
      </c>
      <c r="BH39" t="str">
        <f t="shared" si="21"/>
        <v/>
      </c>
      <c r="BI39" s="275">
        <f>VLOOKUP(C39,MOVI!C:DT,21,0)</f>
        <v>5000000</v>
      </c>
      <c r="BJ39" s="275">
        <f>VLOOKUP(C39,FPT!B:BH,21,0)</f>
        <v>5000000</v>
      </c>
      <c r="BK39" t="str">
        <f t="shared" si="22"/>
        <v/>
      </c>
      <c r="BL39" s="275">
        <f>VLOOKUP(C39,MOVI!C:DT,22,0)</f>
        <v>0</v>
      </c>
      <c r="BM39" s="275">
        <f>VLOOKUP(C39,FPT!B:BK,22,0)</f>
        <v>0</v>
      </c>
      <c r="BN39" t="str">
        <f t="shared" si="23"/>
        <v/>
      </c>
      <c r="BO39" s="275">
        <f>VLOOKUP(C39,MOVI!C:DT,23,0)</f>
        <v>0</v>
      </c>
      <c r="BP39" s="275">
        <f>VLOOKUP(C39,FPT!B:BN,23,0)</f>
        <v>0</v>
      </c>
      <c r="BQ39" t="str">
        <f t="shared" si="24"/>
        <v/>
      </c>
      <c r="BR39" s="275">
        <f>VLOOKUP(C39,MOVI!C:DT,24,0)</f>
        <v>0</v>
      </c>
      <c r="BS39" s="275">
        <f>VLOOKUP(C39,FPT!B:BQ,24,0)</f>
        <v>0</v>
      </c>
      <c r="BT39" t="str">
        <f t="shared" si="25"/>
        <v/>
      </c>
      <c r="BU39" s="275">
        <f>VLOOKUP(C39,MOVI!C:DT,25,0)</f>
        <v>100000</v>
      </c>
      <c r="BV39" s="275">
        <f>VLOOKUP(C39,FPT!B:BT,25,0)</f>
        <v>100000</v>
      </c>
      <c r="BW39" t="str">
        <f t="shared" si="26"/>
        <v/>
      </c>
      <c r="BX39" s="275">
        <f>VLOOKUP(C39,MOVI!C:DT,26,0)</f>
        <v>0</v>
      </c>
      <c r="BY39" s="275">
        <f>VLOOKUP(C39,FPT!B:BW,26,0)</f>
        <v>0</v>
      </c>
      <c r="BZ39" t="str">
        <f t="shared" si="27"/>
        <v/>
      </c>
      <c r="CA39" s="275">
        <f>VLOOKUP(C39,MOVI!C:DT,27,0)</f>
        <v>0</v>
      </c>
      <c r="CB39" s="275">
        <f>VLOOKUP(C39,FPT!B:BZ,27,0)</f>
        <v>0</v>
      </c>
      <c r="CC39" t="str">
        <f t="shared" si="28"/>
        <v/>
      </c>
      <c r="CD39" s="275">
        <f>VLOOKUP(C39,MOVI!C:DT,28,0)</f>
        <v>100000</v>
      </c>
      <c r="CE39" s="275">
        <f>VLOOKUP(C39,FPT!B:CC,28,0)</f>
        <v>100000</v>
      </c>
      <c r="CF39" t="str">
        <f t="shared" si="29"/>
        <v/>
      </c>
      <c r="CG39" t="str">
        <f>VLOOKUP(C39,MOVI!C:DT,29,0)</f>
        <v>CN</v>
      </c>
      <c r="CH39" s="252" t="str">
        <f>VLOOKUP(C39,FPT!B:CF,29,0)</f>
        <v>CN</v>
      </c>
      <c r="CI39" t="str">
        <f t="shared" si="30"/>
        <v/>
      </c>
      <c r="CJ39">
        <f>VLOOKUP(C39,MOVI!C:DT,30,0)</f>
        <v>26</v>
      </c>
      <c r="CK39" s="252">
        <f>VLOOKUP(C39,FPT!B:CI,30,0)</f>
        <v>26</v>
      </c>
      <c r="CL39" t="str">
        <f t="shared" si="31"/>
        <v/>
      </c>
      <c r="CM39">
        <f>VLOOKUP(C39,MOVI!C:DT,31,0)</f>
        <v>26</v>
      </c>
      <c r="CN39" s="252">
        <f>VLOOKUP(C39,FPT!B:CL,31,0)</f>
        <v>26</v>
      </c>
      <c r="CO39" t="str">
        <f t="shared" si="32"/>
        <v/>
      </c>
      <c r="CP39" s="275">
        <f>VLOOKUP(C39,MOVI!C:DT,32,0)</f>
        <v>0</v>
      </c>
      <c r="CQ39" s="275">
        <f>VLOOKUP(C39,FPT!B:CO,32,0)</f>
        <v>0</v>
      </c>
      <c r="CR39" t="str">
        <f t="shared" si="33"/>
        <v/>
      </c>
      <c r="CS39" s="275">
        <f>VLOOKUP(C39,MOVI!C:DT,33,0)</f>
        <v>0</v>
      </c>
      <c r="CT39" s="275">
        <f>VLOOKUP(C39,FPT!B:CR,33,0)</f>
        <v>0</v>
      </c>
      <c r="CU39" t="str">
        <f t="shared" si="34"/>
        <v/>
      </c>
      <c r="CV39" s="275">
        <f>VLOOKUP(C39,MOVI!C:DT,34,0)</f>
        <v>0</v>
      </c>
      <c r="CW39" s="275">
        <f>VLOOKUP(C39,FPT!B:CU,34,0)</f>
        <v>0</v>
      </c>
      <c r="CX39" t="str">
        <f t="shared" si="35"/>
        <v/>
      </c>
      <c r="CY39" s="275">
        <f>VLOOKUP(C39,MOVI!C:DT,35,0)</f>
        <v>26</v>
      </c>
      <c r="CZ39" s="275">
        <f>VLOOKUP(C39,FPT!B:CX,35,0)</f>
        <v>26</v>
      </c>
      <c r="DA39" t="str">
        <f t="shared" si="36"/>
        <v/>
      </c>
      <c r="DB39" s="275">
        <f>VLOOKUP(C39,MOVI!C:DT,36,0)</f>
        <v>0</v>
      </c>
      <c r="DC39" s="275">
        <f>VLOOKUP(C39,FPT!B:DA,36,0)</f>
        <v>0</v>
      </c>
      <c r="DD39" t="str">
        <f t="shared" si="37"/>
        <v/>
      </c>
      <c r="DE39" s="275">
        <f>VLOOKUP(C39,MOVI!C:DT,37,0)</f>
        <v>0</v>
      </c>
      <c r="DF39" s="275">
        <f>VLOOKUP(C39,FPT!B:DD,37,0)</f>
        <v>0</v>
      </c>
      <c r="DG39" t="str">
        <f t="shared" si="38"/>
        <v/>
      </c>
      <c r="DH39" s="275">
        <f>VLOOKUP(C39,MOVI!C:DT,38,0)</f>
        <v>0</v>
      </c>
      <c r="DI39" s="275">
        <f>VLOOKUP(C39,FPT!B:DG,38,0)</f>
        <v>0</v>
      </c>
      <c r="DJ39" t="str">
        <f t="shared" si="39"/>
        <v/>
      </c>
      <c r="DK39" s="275">
        <f>VLOOKUP(C39,MOVI!C:DT,39,0)</f>
        <v>0</v>
      </c>
      <c r="DL39" s="275">
        <f>VLOOKUP(C39,FPT!B:DJ,39,0)</f>
        <v>0</v>
      </c>
      <c r="DM39" t="str">
        <f t="shared" si="40"/>
        <v/>
      </c>
      <c r="DN39" s="275">
        <f>VLOOKUP(C39,MOVI!C:DT,40,0)</f>
        <v>0</v>
      </c>
      <c r="DO39" s="275">
        <f>VLOOKUP(C39,FPT!B:DM,40,0)</f>
        <v>0</v>
      </c>
      <c r="DP39" t="str">
        <f t="shared" si="41"/>
        <v/>
      </c>
      <c r="DQ39" s="275">
        <f>VLOOKUP(C39,MOVI!C:DT,41,0)</f>
        <v>0</v>
      </c>
      <c r="DR39" s="275">
        <f>VLOOKUP(C39,FPT!B:DP,41,0)</f>
        <v>0</v>
      </c>
      <c r="DS39" t="str">
        <f t="shared" si="42"/>
        <v/>
      </c>
      <c r="DT39" s="275">
        <f>VLOOKUP(C39,MOVI!C:DT,42,0)</f>
        <v>5000000</v>
      </c>
      <c r="DU39" s="275">
        <f>ROUND(VLOOKUP(C39,FPT!B:DS,42,0),0)</f>
        <v>5000000</v>
      </c>
      <c r="DV39" t="str">
        <f t="shared" si="43"/>
        <v/>
      </c>
      <c r="DW39" s="275">
        <f>VLOOKUP(C39,MOVI!C:DT,43,0)</f>
        <v>0</v>
      </c>
      <c r="DX39" s="275">
        <f>VLOOKUP(C39,FPT!B:DV,43,0)</f>
        <v>0</v>
      </c>
      <c r="DY39" t="str">
        <f t="shared" si="44"/>
        <v/>
      </c>
      <c r="DZ39" s="275">
        <f>VLOOKUP(C39,MOVI!C:DT,44,0)</f>
        <v>0</v>
      </c>
      <c r="EA39" s="275">
        <f>VLOOKUP(C39,FPT!B:DY,44,0)</f>
        <v>0</v>
      </c>
      <c r="EB39" t="str">
        <f t="shared" si="45"/>
        <v/>
      </c>
      <c r="EC39" s="275">
        <f>VLOOKUP(C39,MOVI!C:DT,45,0)</f>
        <v>5000000</v>
      </c>
      <c r="ED39" s="275">
        <f>ROUND(VLOOKUP(C39,FPT!B:EB,45,0),0)</f>
        <v>5000000</v>
      </c>
      <c r="EE39" t="str">
        <f t="shared" si="46"/>
        <v/>
      </c>
      <c r="EF39" s="275">
        <f>VLOOKUP(C39,MOVI!C:DT,46,0)</f>
        <v>0</v>
      </c>
      <c r="EG39" s="275">
        <f>VLOOKUP(C39,FPT!B:EE,46,0)</f>
        <v>0</v>
      </c>
      <c r="EH39" t="str">
        <f t="shared" si="47"/>
        <v/>
      </c>
      <c r="EI39" s="275">
        <f>VLOOKUP(C39,MOVI!C:DT,47,0)</f>
        <v>0</v>
      </c>
      <c r="EJ39" s="275">
        <f>VLOOKUP(C39,FPT!B:EH,47,0)</f>
        <v>0</v>
      </c>
      <c r="EK39" t="str">
        <f t="shared" si="48"/>
        <v/>
      </c>
      <c r="EL39" s="275">
        <f>VLOOKUP(C39,MOVI!C:DT,48,0)</f>
        <v>0</v>
      </c>
      <c r="EM39" s="275">
        <f>VLOOKUP(C39,FPT!B:EK,48,0)</f>
        <v>0</v>
      </c>
      <c r="EN39" t="str">
        <f t="shared" si="49"/>
        <v/>
      </c>
      <c r="EO39" s="275">
        <f>VLOOKUP(C39,MOVI!C:DT,49,0)</f>
        <v>100000</v>
      </c>
      <c r="EP39" s="275">
        <f>VLOOKUP(C39,FPT!B:EN,49,0)</f>
        <v>100000</v>
      </c>
      <c r="EQ39" t="str">
        <f t="shared" si="50"/>
        <v/>
      </c>
      <c r="ER39" s="275">
        <f>VLOOKUP(C39,MOVI!C:DT,50,0)</f>
        <v>0</v>
      </c>
      <c r="ES39" s="275">
        <f>VLOOKUP(C39,FPT!B:EQ,50,0)</f>
        <v>0</v>
      </c>
      <c r="ET39" t="str">
        <f t="shared" si="51"/>
        <v/>
      </c>
      <c r="EU39" s="275">
        <f>VLOOKUP(C39,MOVI!C:DT,51,0)</f>
        <v>0</v>
      </c>
      <c r="EV39" s="275">
        <f>VLOOKUP(C39,FPT!B:ET,51,0)</f>
        <v>0</v>
      </c>
      <c r="EW39" t="str">
        <f t="shared" si="52"/>
        <v/>
      </c>
      <c r="EX39" s="275">
        <f>VLOOKUP(C39,MOVI!C:DT,52,0)</f>
        <v>0</v>
      </c>
      <c r="EY39" s="275">
        <f>VLOOKUP(C39,FPT!B:EW,52,0)</f>
        <v>0</v>
      </c>
      <c r="EZ39" t="str">
        <f t="shared" si="53"/>
        <v/>
      </c>
      <c r="FA39" s="275">
        <f>VLOOKUP(C39,MOVI!C:DT,53,0)</f>
        <v>0</v>
      </c>
      <c r="FB39" s="275">
        <f>VLOOKUP(C39,FPT!B:EZ,53,0)</f>
        <v>0</v>
      </c>
      <c r="FC39" t="str">
        <f t="shared" si="54"/>
        <v/>
      </c>
      <c r="FD39" s="275">
        <f>VLOOKUP(C39,MOVI!C:DT,54,0)</f>
        <v>0</v>
      </c>
      <c r="FE39" s="275">
        <f>VLOOKUP(C39,FPT!B:FC,54,0)</f>
        <v>0</v>
      </c>
      <c r="FF39" t="str">
        <f t="shared" si="55"/>
        <v/>
      </c>
      <c r="FG39" s="275">
        <f>VLOOKUP(C39,MOVI!C:DT,55,0)</f>
        <v>0</v>
      </c>
      <c r="FH39" s="275">
        <f>VLOOKUP(C39,FPT!B:FF,55,0)</f>
        <v>0</v>
      </c>
      <c r="FI39" t="str">
        <f t="shared" si="56"/>
        <v/>
      </c>
      <c r="FJ39" s="275">
        <f>VLOOKUP(C39,MOVI!C:DT,56,0)</f>
        <v>100000</v>
      </c>
      <c r="FK39" s="275">
        <f>VLOOKUP(C39,FPT!B:FI,56,0)</f>
        <v>100000</v>
      </c>
      <c r="FL39" t="str">
        <f t="shared" si="57"/>
        <v/>
      </c>
      <c r="FM39" s="275">
        <f>VLOOKUP(C39,MOVI!C:DT,57,0)</f>
        <v>0</v>
      </c>
      <c r="FN39" s="275">
        <f>VLOOKUP(C39,FPT!B:FL,57,0)</f>
        <v>0</v>
      </c>
      <c r="FO39" t="str">
        <f t="shared" si="58"/>
        <v/>
      </c>
      <c r="FP39" s="275">
        <f>VLOOKUP(C39,MOVI!C:DT,58,0)</f>
        <v>0</v>
      </c>
      <c r="FQ39" s="275">
        <f>VLOOKUP(C39,FPT!B:FO,58,0)</f>
        <v>0</v>
      </c>
      <c r="FR39" t="str">
        <f t="shared" si="59"/>
        <v/>
      </c>
      <c r="FS39" s="275">
        <f>VLOOKUP(C39,MOVI!C:DT,59,0)</f>
        <v>0</v>
      </c>
      <c r="FT39" s="275">
        <f>VLOOKUP(C39,FPT!B:FR,59,0)</f>
        <v>0</v>
      </c>
      <c r="FU39" t="str">
        <f t="shared" si="60"/>
        <v/>
      </c>
      <c r="FV39" s="275">
        <f>VLOOKUP(C39,MOVI!C:DT,60,0)</f>
        <v>0</v>
      </c>
      <c r="FW39" s="275">
        <f>VLOOKUP(C39,FPT!B:FU,60,0)</f>
        <v>0</v>
      </c>
      <c r="FX39" t="str">
        <f t="shared" si="61"/>
        <v/>
      </c>
      <c r="FY39" s="275">
        <f>VLOOKUP(C39,MOVI!C:DT,61,0)</f>
        <v>0</v>
      </c>
      <c r="FZ39" s="275">
        <f>VLOOKUP(C39,FPT!B:FX,61,0)</f>
        <v>0</v>
      </c>
      <c r="GA39" t="str">
        <f t="shared" si="62"/>
        <v/>
      </c>
      <c r="GB39" s="275">
        <f>VLOOKUP(C39,MOVI!C:DT,62,0)</f>
        <v>0</v>
      </c>
      <c r="GC39" s="275">
        <f>VLOOKUP(C39,FPT!B:GA,62,0)</f>
        <v>0</v>
      </c>
      <c r="GD39" t="str">
        <f t="shared" si="63"/>
        <v/>
      </c>
      <c r="GE39" s="275">
        <f>VLOOKUP(C39,MOVI!C:DT,63,0)</f>
        <v>0</v>
      </c>
      <c r="GF39" s="275">
        <f>VLOOKUP(C39,FPT!B:GD,63,0)</f>
        <v>0</v>
      </c>
      <c r="GG39" t="str">
        <f t="shared" si="64"/>
        <v/>
      </c>
      <c r="GH39" s="275">
        <f>VLOOKUP(C39,MOVI!C:DT,64,0)</f>
        <v>0</v>
      </c>
      <c r="GI39" s="275">
        <f>VLOOKUP(C39,FPT!B:GG,64,0)</f>
        <v>0</v>
      </c>
      <c r="GJ39" t="str">
        <f t="shared" si="65"/>
        <v/>
      </c>
      <c r="GK39" s="275">
        <f>VLOOKUP(C39,MOVI!C:DT,65,0)</f>
        <v>0</v>
      </c>
      <c r="GL39" s="275">
        <f>VLOOKUP(C39,FPT!B:GJ,65,0)</f>
        <v>0</v>
      </c>
      <c r="GM39" t="str">
        <f t="shared" si="66"/>
        <v/>
      </c>
      <c r="GN39" s="275">
        <f>VLOOKUP(C39,MOVI!C:DT,66,0)</f>
        <v>0</v>
      </c>
      <c r="GO39" s="275">
        <f>VLOOKUP(C39,FPT!B:GM,66,0)</f>
        <v>0</v>
      </c>
      <c r="GP39" t="str">
        <f t="shared" si="67"/>
        <v/>
      </c>
      <c r="GQ39" s="275">
        <f>VLOOKUP(C39,MOVI!C:DT,67,0)</f>
        <v>0</v>
      </c>
      <c r="GR39" s="275">
        <f>VLOOKUP(C39,FPT!B:GP,67,0)</f>
        <v>0</v>
      </c>
      <c r="GS39" t="str">
        <f t="shared" si="68"/>
        <v/>
      </c>
      <c r="GT39" s="275">
        <f>VLOOKUP(C39,MOVI!C:DT,68,0)</f>
        <v>0</v>
      </c>
      <c r="GU39" s="275">
        <f>VLOOKUP(C39,FPT!B:GS,68,0)</f>
        <v>0</v>
      </c>
      <c r="GV39" t="str">
        <f t="shared" si="69"/>
        <v/>
      </c>
      <c r="GW39" s="275">
        <f>VLOOKUP(C39,MOVI!C:DT,69,0)</f>
        <v>0</v>
      </c>
      <c r="GX39" s="275">
        <f>VLOOKUP(C39,FPT!B:GV,69,0)</f>
        <v>0</v>
      </c>
      <c r="GY39" t="str">
        <f t="shared" si="70"/>
        <v/>
      </c>
      <c r="GZ39" s="275">
        <f>VLOOKUP(C39,MOVI!C:DT,70,0)</f>
        <v>0</v>
      </c>
      <c r="HA39" s="275">
        <f>VLOOKUP(C39,FPT!B:GY,70,0)</f>
        <v>0</v>
      </c>
      <c r="HB39" t="str">
        <f t="shared" si="71"/>
        <v/>
      </c>
      <c r="HC39" s="275">
        <f>VLOOKUP(C39,MOVI!C:DT,71,0)</f>
        <v>5100000</v>
      </c>
      <c r="HD39" s="275">
        <f>ROUND(VLOOKUP(C39,FPT!B:HB,71,0),0)</f>
        <v>5100000</v>
      </c>
      <c r="HE39" t="str">
        <f t="shared" si="72"/>
        <v/>
      </c>
      <c r="HF39" s="275">
        <f>ROUND(VLOOKUP(C39,MOVI!C:DT,72,0),0)</f>
        <v>0</v>
      </c>
      <c r="HG39" s="275">
        <f>ROUND(VLOOKUP(C39,FPT!B:HE,72,0),0)</f>
        <v>0</v>
      </c>
      <c r="HH39" t="str">
        <f t="shared" si="73"/>
        <v/>
      </c>
      <c r="HI39" s="275">
        <f>VLOOKUP(C39,MOVI!C:DT,73,0)</f>
        <v>100000</v>
      </c>
      <c r="HJ39" s="275">
        <f>VLOOKUP(C39,FPT!B:HH,73,0)</f>
        <v>100000</v>
      </c>
      <c r="HK39" t="str">
        <f t="shared" si="74"/>
        <v/>
      </c>
      <c r="HL39" s="275">
        <f>VLOOKUP(C39,MOVI!C:DT,74,0)</f>
        <v>0</v>
      </c>
      <c r="HM39" s="275">
        <f>VLOOKUP(C39,FPT!B:HK,74,0)</f>
        <v>0</v>
      </c>
      <c r="HN39" t="str">
        <f t="shared" si="75"/>
        <v/>
      </c>
      <c r="HO39" s="275">
        <f>VLOOKUP(C39,MOVI!C:DT,75,0)</f>
        <v>11000000</v>
      </c>
      <c r="HP39" s="275">
        <f>VLOOKUP(C39,FPT!B:HN,75,0)</f>
        <v>11000000</v>
      </c>
      <c r="HQ39" t="str">
        <f t="shared" si="76"/>
        <v/>
      </c>
      <c r="HR39" s="275">
        <f>VLOOKUP(C39,MOVI!C:DT,76,0)</f>
        <v>0</v>
      </c>
      <c r="HS39" s="275">
        <f>VLOOKUP(C39,FPT!B:HQ,76,0)</f>
        <v>0</v>
      </c>
      <c r="HT39" t="str">
        <f t="shared" si="77"/>
        <v/>
      </c>
      <c r="HU39" s="275">
        <f>VLOOKUP(C39,MOVI!C:DT,77,0)</f>
        <v>0</v>
      </c>
      <c r="HV39" s="275">
        <f>VLOOKUP(C39,FPT!B:HT,77,0)</f>
        <v>0</v>
      </c>
      <c r="HW39" t="str">
        <f t="shared" si="78"/>
        <v/>
      </c>
      <c r="HX39" s="274">
        <f>VLOOKUP(C39,MOVI!C:CB,78,0)</f>
        <v>400000</v>
      </c>
      <c r="HY39" s="261">
        <f>VLOOKUP(C39,FPT!$B:$CA,78,0)</f>
        <v>400000</v>
      </c>
      <c r="HZ39" t="str">
        <f t="shared" si="79"/>
        <v/>
      </c>
      <c r="IA39" s="275">
        <f>VLOOKUP(C39,MOVI!C:CD,79,0)</f>
        <v>50000</v>
      </c>
      <c r="IB39" s="275">
        <f>VLOOKUP(C39,FPT!B:HZ,79,0)</f>
        <v>50000</v>
      </c>
      <c r="IC39" t="str">
        <f t="shared" si="80"/>
        <v/>
      </c>
      <c r="ID39" s="275">
        <f>VLOOKUP(C39,MOVI!C:CD,80,0)</f>
        <v>75000</v>
      </c>
      <c r="IE39" s="275">
        <f>VLOOKUP(C39,FPT!B:IC,80,0)</f>
        <v>75000</v>
      </c>
      <c r="IF39" t="str">
        <f t="shared" si="81"/>
        <v/>
      </c>
      <c r="IG39" s="275">
        <f>VLOOKUP(C39,MOVI!C:DT,81,0)</f>
        <v>0</v>
      </c>
      <c r="IH39" s="275">
        <f>VLOOKUP(C39,FPT!B:IF,81,0)</f>
        <v>0</v>
      </c>
      <c r="II39" t="str">
        <f t="shared" si="82"/>
        <v/>
      </c>
      <c r="IJ39" s="275">
        <f>VLOOKUP(C39,MOVI!C:DT,82,0)</f>
        <v>525000</v>
      </c>
      <c r="IK39" s="275">
        <f>VLOOKUP(C39,FPT!B:II,82,0)</f>
        <v>525000</v>
      </c>
      <c r="IL39" t="str">
        <f t="shared" si="83"/>
        <v/>
      </c>
      <c r="IM39" s="275">
        <f>ROUND(VLOOKUP(C39,MOVI!C:DT,83,0),0)</f>
        <v>11625000</v>
      </c>
      <c r="IN39" s="275">
        <f>ROUND(VLOOKUP(C39,FPT!B:IL,83,0),0)</f>
        <v>11625000</v>
      </c>
      <c r="IO39" t="str">
        <f t="shared" si="84"/>
        <v/>
      </c>
      <c r="IP39" s="275">
        <f>VLOOKUP(C39,MOVI!C:DT,84,0)</f>
        <v>0</v>
      </c>
      <c r="IQ39" s="275">
        <f>VLOOKUP(C39,FPT!B:IO,84,0)</f>
        <v>0</v>
      </c>
      <c r="IR39" t="str">
        <f t="shared" si="85"/>
        <v/>
      </c>
      <c r="IS39" s="275">
        <f>ROUND(VLOOKUP(C39,MOVI!C:DT,85,0),0)</f>
        <v>0</v>
      </c>
      <c r="IT39" s="275">
        <f>ROUND(VLOOKUP(C39,FPT!B:IR,85,0),0)</f>
        <v>0</v>
      </c>
      <c r="IU39" t="str">
        <f t="shared" si="86"/>
        <v/>
      </c>
      <c r="IV39" s="275">
        <f>VLOOKUP(C39,MOVI!C:DT,86,0)</f>
        <v>0</v>
      </c>
      <c r="IW39" s="275">
        <f>VLOOKUP(C39,FPT!B:IU,86,0)</f>
        <v>0</v>
      </c>
      <c r="IX39" t="str">
        <f t="shared" si="87"/>
        <v/>
      </c>
      <c r="IY39" s="275">
        <f>ROUND(VLOOKUP(C39,MOVI!C:DT,87,0),0)</f>
        <v>0</v>
      </c>
      <c r="IZ39" s="275">
        <f>ROUND(VLOOKUP(C39,FPT!B:IX,87,0),0)</f>
        <v>0</v>
      </c>
      <c r="JA39" t="str">
        <f t="shared" si="88"/>
        <v/>
      </c>
      <c r="JB39" s="275">
        <f>VLOOKUP(C39,MOVI!C:DT,88,0)</f>
        <v>0</v>
      </c>
      <c r="JC39" s="275">
        <f>VLOOKUP(C39,FPT!B:JA,88,0)</f>
        <v>0</v>
      </c>
      <c r="JD39" t="str">
        <f t="shared" si="89"/>
        <v/>
      </c>
      <c r="JE39" s="275">
        <f>VLOOKUP(C39,MOVI!C:DT,89,0)</f>
        <v>0</v>
      </c>
      <c r="JF39" s="275">
        <f>VLOOKUP(C39,FPT!B:JD,89,0)</f>
        <v>0</v>
      </c>
      <c r="JG39" t="str">
        <f t="shared" si="90"/>
        <v/>
      </c>
      <c r="JH39" s="275">
        <f>VLOOKUP(C39,MOVI!C:DT,90,0)</f>
        <v>0</v>
      </c>
      <c r="JI39" s="275">
        <f>VLOOKUP(C39,FPT!B:JG,90,0)</f>
        <v>0</v>
      </c>
      <c r="JJ39" t="str">
        <f t="shared" si="91"/>
        <v/>
      </c>
      <c r="JK39" s="275">
        <f>VLOOKUP(C39,MOVI!C:DT,91,0)</f>
        <v>0</v>
      </c>
      <c r="JL39" s="275">
        <f>VLOOKUP(C39,FPT!B:JJ,91,0)</f>
        <v>0</v>
      </c>
      <c r="JM39" t="str">
        <f t="shared" si="92"/>
        <v/>
      </c>
      <c r="JN39" s="275">
        <f>VLOOKUP(C39,MOVI!C:DT,92,0)</f>
        <v>0</v>
      </c>
      <c r="JO39" s="275">
        <f>VLOOKUP(C39,FPT!B:JM,92,0)</f>
        <v>0</v>
      </c>
      <c r="JP39" t="str">
        <f t="shared" si="93"/>
        <v/>
      </c>
      <c r="JQ39" s="275">
        <f>VLOOKUP(C39,MOVI!C:DT,93,0)</f>
        <v>0</v>
      </c>
      <c r="JR39" s="275">
        <f>VLOOKUP(C39,FPT!B:JP,93,0)</f>
        <v>0</v>
      </c>
      <c r="JS39" t="str">
        <f t="shared" si="94"/>
        <v/>
      </c>
      <c r="JT39" s="275">
        <f>VLOOKUP(C39,MOVI!C:DT,94,0)</f>
        <v>0</v>
      </c>
      <c r="JU39" s="275">
        <f>VLOOKUP(C39,FPT!B:JS,94,0)</f>
        <v>0</v>
      </c>
      <c r="JV39" t="str">
        <f t="shared" si="95"/>
        <v/>
      </c>
      <c r="JW39" s="275">
        <f>VLOOKUP(C39,MOVI!C:DT,95,0)</f>
        <v>4575000</v>
      </c>
      <c r="JX39" s="275">
        <f>VLOOKUP(C39,FPT!B:JV,95,0)</f>
        <v>4575000</v>
      </c>
      <c r="JY39" t="str">
        <f t="shared" si="96"/>
        <v/>
      </c>
      <c r="JZ39" s="275">
        <f>VLOOKUP(C39,MOVI!C:DT,96,0)</f>
        <v>0</v>
      </c>
      <c r="KA39" s="275">
        <f>VLOOKUP(C39,FPT!B:JY,96,0)</f>
        <v>0</v>
      </c>
      <c r="KB39" t="str">
        <f t="shared" si="97"/>
        <v/>
      </c>
      <c r="KC39" s="275">
        <f>VLOOKUP(C39,MOVI!C:DT,97,0)</f>
        <v>4575000</v>
      </c>
      <c r="KD39" s="275">
        <f>VLOOKUP(C39,FPT!B:KB,97,0)</f>
        <v>4575000</v>
      </c>
      <c r="KE39" t="str">
        <f t="shared" si="98"/>
        <v/>
      </c>
      <c r="KF39" s="275">
        <f>VLOOKUP(C39,MOVI!C:DT,98,0)</f>
        <v>850000.00000000012</v>
      </c>
      <c r="KG39" s="275">
        <f>VLOOKUP(C39,FPT!B:KE,98,0)</f>
        <v>850000</v>
      </c>
      <c r="KH39" t="str">
        <f t="shared" si="99"/>
        <v/>
      </c>
      <c r="KI39" s="275">
        <f>VLOOKUP(C39,MOVI!C:DT,99,0)</f>
        <v>0</v>
      </c>
      <c r="KJ39" s="275">
        <f>VLOOKUP(C39,FPT!B:KH,99,0)</f>
        <v>0</v>
      </c>
      <c r="KK39" t="str">
        <f t="shared" si="100"/>
        <v/>
      </c>
      <c r="KL39" s="275">
        <f>VLOOKUP(C39,MOVI!C:DT,100,0)</f>
        <v>150000</v>
      </c>
      <c r="KM39" s="275">
        <f>VLOOKUP(C39,FPT!B:KK,100,0)</f>
        <v>150000</v>
      </c>
      <c r="KN39" t="str">
        <f t="shared" si="101"/>
        <v/>
      </c>
      <c r="KO39" s="275">
        <f>VLOOKUP(C39,MOVI!C:DT,101,0)</f>
        <v>0</v>
      </c>
      <c r="KP39" s="275">
        <f>VLOOKUP(C39,FPT!B:KN,101,0)</f>
        <v>0</v>
      </c>
      <c r="KQ39" t="str">
        <f t="shared" si="102"/>
        <v/>
      </c>
      <c r="KR39" s="275">
        <f>VLOOKUP(C39,MOVI!C:DT,102,0)</f>
        <v>0</v>
      </c>
      <c r="KS39" s="275">
        <f>VLOOKUP(C39,FPT!B:KQ,102,0)</f>
        <v>0</v>
      </c>
      <c r="KT39" t="str">
        <f t="shared" si="103"/>
        <v/>
      </c>
      <c r="KU39" s="275">
        <f>VLOOKUP(C39,MOVI!C:DT,103,0)</f>
        <v>1000000.0000000001</v>
      </c>
      <c r="KV39" s="275">
        <f>VLOOKUP(C39,FPT!B:KT,103,0)</f>
        <v>1000000</v>
      </c>
      <c r="KW39" t="str">
        <f t="shared" si="104"/>
        <v/>
      </c>
      <c r="KX39" s="275">
        <f>VLOOKUP(C39,MOVI!C:DT,104,0)</f>
        <v>1525000</v>
      </c>
      <c r="KY39" s="275">
        <f>VLOOKUP(C39,FPT!B:KW,104,0)</f>
        <v>1525000</v>
      </c>
      <c r="KZ39" t="str">
        <f t="shared" si="105"/>
        <v/>
      </c>
      <c r="LA39" s="275">
        <f>VLOOKUP(C39,MOVI!C:DT,105,0)</f>
        <v>100000</v>
      </c>
      <c r="LB39" s="275">
        <f>VLOOKUP(C39,FPT!B:KZ,105,0)</f>
        <v>100000</v>
      </c>
      <c r="LC39" t="str">
        <f t="shared" si="106"/>
        <v/>
      </c>
      <c r="LD39" s="275">
        <f>VLOOKUP(C39,MOVI!C:DT,106,0)</f>
        <v>6200000</v>
      </c>
      <c r="LE39" s="275">
        <f>VLOOKUP(C39,FPT!B:LC,106,0)</f>
        <v>6200000</v>
      </c>
      <c r="LF39" t="str">
        <f t="shared" si="107"/>
        <v/>
      </c>
      <c r="LG39" s="273">
        <f>VLOOKUP(C39,MOVI!C:DT,107,0)</f>
        <v>0</v>
      </c>
      <c r="LH39" s="273">
        <f>VLOOKUP(C39,FPT!B:LF,107,0)</f>
        <v>0</v>
      </c>
      <c r="LI39" t="str">
        <f t="shared" si="108"/>
        <v/>
      </c>
      <c r="LJ39" t="str">
        <f>VLOOKUP(C39,MOVI!C:DV,108,0)</f>
        <v>MoviNorthSupply Chain Management</v>
      </c>
      <c r="LK39" s="252" t="str">
        <f>VLOOKUP(C39,FPT!B:LI,108,0)</f>
        <v>MoviNorthSupply Chain Management</v>
      </c>
      <c r="LL39" t="str">
        <f t="shared" si="109"/>
        <v/>
      </c>
      <c r="LM39" s="275">
        <f>ROUND(VLOOKUP(C39,MOVI!C:DV,109,0),0)</f>
        <v>416667</v>
      </c>
      <c r="LN39" s="275">
        <f>ROUND(VLOOKUP(C39,FPT!B:LL,109,0),0)</f>
        <v>416667</v>
      </c>
      <c r="LO39" t="str">
        <f t="shared" si="110"/>
        <v/>
      </c>
      <c r="LP39" t="str">
        <f>VLOOKUP(C39,MOVI!C:DV,110,0)</f>
        <v>HPG</v>
      </c>
      <c r="LQ39" s="247" t="str">
        <f>VLOOKUP(C39,FPT!B:LO,110,0)</f>
        <v>HPG</v>
      </c>
      <c r="LR39" t="str">
        <f t="shared" si="111"/>
        <v/>
      </c>
      <c r="LS39">
        <f>MOVI!DI34</f>
        <v>22</v>
      </c>
      <c r="LV39">
        <f>MOVI!DJ34</f>
        <v>0</v>
      </c>
      <c r="LW39">
        <f>MOVI!DK34</f>
        <v>0</v>
      </c>
      <c r="LX39">
        <f>MOVI!DL34</f>
        <v>0</v>
      </c>
      <c r="LY39">
        <f>MOVI!DM34</f>
        <v>0</v>
      </c>
      <c r="LZ39">
        <f>MOVI!DN34</f>
        <v>0</v>
      </c>
      <c r="MA39">
        <f>MOVI!DO34</f>
        <v>0</v>
      </c>
      <c r="MB39" t="str">
        <f>MOVI!DP34</f>
        <v/>
      </c>
      <c r="MC39">
        <f>MOVI!DQ34</f>
        <v>0</v>
      </c>
      <c r="MD39">
        <f>MOVI!DR34</f>
        <v>0</v>
      </c>
      <c r="ME39" t="str">
        <f>VLOOKUP(C39,MOVI!C:DV,121,0)</f>
        <v>Group 4</v>
      </c>
      <c r="MF39" s="252" t="str">
        <f>VLOOKUP(C39,FPT!B:MD,111,0)</f>
        <v>Group 4</v>
      </c>
      <c r="MG39" t="str">
        <f t="shared" si="116"/>
        <v/>
      </c>
      <c r="MH39" t="str">
        <f>VLOOKUP(C39,MOVI!C:DT,122,0)</f>
        <v>MoviNorthGroup 4</v>
      </c>
      <c r="MI39" s="252" t="str">
        <f>VLOOKUP(C39,FPT!B:DS,112,0)</f>
        <v>MoviNorthGroup 4</v>
      </c>
      <c r="MJ39" t="str">
        <f t="shared" si="113"/>
        <v/>
      </c>
    </row>
    <row r="40" spans="1:348" x14ac:dyDescent="0.25">
      <c r="A40">
        <v>32</v>
      </c>
      <c r="B40" s="48">
        <v>6106</v>
      </c>
      <c r="C40" s="271" t="s">
        <v>954</v>
      </c>
      <c r="D40" t="str">
        <f>VLOOKUP(C40,MOVI!C:D,2,0)</f>
        <v>Bùi Thị Minh Nguyệt</v>
      </c>
      <c r="E40" t="str">
        <f>VLOOKUP(C40,FPT!B:C,2,0)</f>
        <v>Bùi Thị Minh Nguyệt</v>
      </c>
      <c r="F40" t="str">
        <f t="shared" si="4"/>
        <v/>
      </c>
      <c r="G40" t="str">
        <f>VLOOKUP(C40,MOVI!C:E,3,0)</f>
        <v>Supply Chain Management</v>
      </c>
      <c r="H40" t="str">
        <f>VLOOKUP(C40,FPT!B:F,3,0)</f>
        <v>Supply Chain Management</v>
      </c>
      <c r="I40" t="str">
        <f t="shared" si="5"/>
        <v/>
      </c>
      <c r="J40" t="str">
        <f>VLOOKUP(C40,MOVI!C:H,4,0)</f>
        <v>Logistics</v>
      </c>
      <c r="K40" t="str">
        <f>VLOOKUP(C40,FPT!B:I,4,0)</f>
        <v>Logistics</v>
      </c>
      <c r="L40" t="str">
        <f t="shared" si="6"/>
        <v/>
      </c>
      <c r="M40" t="str">
        <f>VLOOKUP(C40,MOVI!C:DT,5,0)</f>
        <v>Supervisor</v>
      </c>
      <c r="N40" t="str">
        <f>VLOOKUP(C40,FPT!B:L,5,0)</f>
        <v>Supervisor</v>
      </c>
      <c r="O40" t="str">
        <f t="shared" si="7"/>
        <v/>
      </c>
      <c r="P40" t="str">
        <f>VLOOKUP(C40,MOVI!C:DT,6,0)</f>
        <v>Logistics Supervisor</v>
      </c>
      <c r="Q40" t="str">
        <f>VLOOKUP(C40,FPT!B:O,6,0)</f>
        <v>Logistics Supervisor</v>
      </c>
      <c r="R40" t="str">
        <f t="shared" si="8"/>
        <v/>
      </c>
      <c r="S40" t="str">
        <f>VLOOKUP(C40,MOVI!C:DT,7,0)</f>
        <v>South</v>
      </c>
      <c r="T40" t="str">
        <f>VLOOKUP(C40,FPT!B:R,7,0)</f>
        <v>South</v>
      </c>
      <c r="U40" t="str">
        <f t="shared" si="9"/>
        <v/>
      </c>
      <c r="V40" t="str">
        <f>VLOOKUP(C40,MOVI!C:DT,8,0)</f>
        <v>Movi</v>
      </c>
      <c r="W40" t="str">
        <f>VLOOKUP(C40,FPT!B:U,8,0)</f>
        <v>Movi</v>
      </c>
      <c r="X40" t="str">
        <f t="shared" si="10"/>
        <v/>
      </c>
      <c r="Y40" t="str">
        <f>VLOOKUP(C40,MOVI!C:DT,9,0)</f>
        <v>Full-time</v>
      </c>
      <c r="Z40" t="str">
        <f>VLOOKUP(C40,FPT!B:X,9,0)</f>
        <v>Full-time</v>
      </c>
      <c r="AA40" t="str">
        <f t="shared" si="11"/>
        <v/>
      </c>
      <c r="AB40" t="str">
        <f>VLOOKUP(C40,MOVI!C:DT,10,0)</f>
        <v>Permanent</v>
      </c>
      <c r="AC40" t="str">
        <f>VLOOKUP(C40,FPT!B:AA,10,0)</f>
        <v>Permanent</v>
      </c>
      <c r="AD40" t="str">
        <f t="shared" si="12"/>
        <v/>
      </c>
      <c r="AE40" s="247">
        <f>VLOOKUP(C40,MOVI!C:DT,11,0)</f>
        <v>44295</v>
      </c>
      <c r="AF40" s="247">
        <f>VLOOKUP(C40,FPT!B:AD,11,0)</f>
        <v>44295</v>
      </c>
      <c r="AG40" t="str">
        <f t="shared" si="13"/>
        <v/>
      </c>
      <c r="AH40" s="260" t="str">
        <f>VLOOKUP(C40,MOVI!C:DT,12,0)</f>
        <v/>
      </c>
      <c r="AI40" s="260"/>
      <c r="AJ40" t="str">
        <f t="shared" si="115"/>
        <v/>
      </c>
      <c r="AK40">
        <f>VLOOKUP(C40,MOVI!C:DT,13,0)</f>
        <v>0</v>
      </c>
      <c r="AL40" s="247">
        <f>VLOOKUP(C40,FPT!B:AJ,13,0)</f>
        <v>0</v>
      </c>
      <c r="AM40" t="str">
        <f t="shared" si="114"/>
        <v/>
      </c>
      <c r="AN40" s="247">
        <f>VLOOKUP(C40,MOVI!C:DT,14,0)</f>
        <v>0</v>
      </c>
      <c r="AO40" s="247">
        <f>VLOOKUP(C40,FPT!B:AM,14,0)</f>
        <v>0</v>
      </c>
      <c r="AP40" t="str">
        <f t="shared" si="15"/>
        <v/>
      </c>
      <c r="AQ40" t="str">
        <f>VLOOKUP(C40,MOVI!C:DT,15,0)</f>
        <v>LC</v>
      </c>
      <c r="AR40" s="247" t="str">
        <f>VLOOKUP(C40,FPT!B:AP,15,0)</f>
        <v>LC</v>
      </c>
      <c r="AS40" t="str">
        <f t="shared" si="16"/>
        <v/>
      </c>
      <c r="AT40" s="282" t="str">
        <f>VLOOKUP(C40,MOVI!C:DT,16,0)</f>
        <v>LTTP</v>
      </c>
      <c r="AU40" s="247" t="str">
        <f>VLOOKUP(C40,FPT!B:AS,16,0)</f>
        <v>LTTP</v>
      </c>
      <c r="AV40" t="str">
        <f t="shared" si="17"/>
        <v/>
      </c>
      <c r="AW40" t="str">
        <f>VLOOKUP(C40,MOVI!C:DT,17,0)</f>
        <v>L</v>
      </c>
      <c r="AX40" s="247" t="str">
        <f>VLOOKUP(C40,FPT!B:AV,17,0)</f>
        <v>L</v>
      </c>
      <c r="AY40" t="str">
        <f t="shared" si="18"/>
        <v/>
      </c>
      <c r="AZ40">
        <f>VLOOKUP(C40,MOVI!C:DT,18,0)</f>
        <v>0</v>
      </c>
      <c r="BA40" s="247">
        <f>VLOOKUP(C40,FPT!B:AY,18,0)</f>
        <v>0</v>
      </c>
      <c r="BB40" t="str">
        <f t="shared" si="19"/>
        <v/>
      </c>
      <c r="BC40" s="275">
        <f>VLOOKUP(C40,MOVI!C:DT,19,0)</f>
        <v>20000000</v>
      </c>
      <c r="BD40" s="275">
        <f>VLOOKUP(C40,FPT!B:BB,19,0)</f>
        <v>20000000</v>
      </c>
      <c r="BE40" t="str">
        <f t="shared" si="20"/>
        <v/>
      </c>
      <c r="BF40">
        <f>VLOOKUP(C40,MOVI!C:DT,20,0)</f>
        <v>0</v>
      </c>
      <c r="BG40" s="252">
        <f>VLOOKUP(C40,FPT!B:BE,20,0)</f>
        <v>0</v>
      </c>
      <c r="BH40" t="str">
        <f t="shared" si="21"/>
        <v/>
      </c>
      <c r="BI40" s="275">
        <f>VLOOKUP(C40,MOVI!C:DT,21,0)</f>
        <v>20000000</v>
      </c>
      <c r="BJ40" s="275">
        <f>VLOOKUP(C40,FPT!B:BH,21,0)</f>
        <v>20000000</v>
      </c>
      <c r="BK40" t="str">
        <f t="shared" si="22"/>
        <v/>
      </c>
      <c r="BL40" s="275">
        <f>VLOOKUP(C40,MOVI!C:DT,22,0)</f>
        <v>0</v>
      </c>
      <c r="BM40" s="275">
        <f>VLOOKUP(C40,FPT!B:BK,22,0)</f>
        <v>0</v>
      </c>
      <c r="BN40" t="str">
        <f t="shared" si="23"/>
        <v/>
      </c>
      <c r="BO40" s="275">
        <f>VLOOKUP(C40,MOVI!C:DT,23,0)</f>
        <v>0</v>
      </c>
      <c r="BP40" s="275">
        <f>VLOOKUP(C40,FPT!B:BN,23,0)</f>
        <v>0</v>
      </c>
      <c r="BQ40" t="str">
        <f t="shared" si="24"/>
        <v/>
      </c>
      <c r="BR40" s="275">
        <f>VLOOKUP(C40,MOVI!C:DT,24,0)</f>
        <v>0</v>
      </c>
      <c r="BS40" s="275">
        <f>VLOOKUP(C40,FPT!B:BQ,24,0)</f>
        <v>0</v>
      </c>
      <c r="BT40" t="str">
        <f t="shared" si="25"/>
        <v/>
      </c>
      <c r="BU40" s="275">
        <f>VLOOKUP(C40,MOVI!C:DT,25,0)</f>
        <v>200000</v>
      </c>
      <c r="BV40" s="275">
        <f>VLOOKUP(C40,FPT!B:BT,25,0)</f>
        <v>200000</v>
      </c>
      <c r="BW40" t="str">
        <f t="shared" si="26"/>
        <v/>
      </c>
      <c r="BX40" s="275">
        <f>VLOOKUP(C40,MOVI!C:DT,26,0)</f>
        <v>0</v>
      </c>
      <c r="BY40" s="275">
        <f>VLOOKUP(C40,FPT!B:BW,26,0)</f>
        <v>0</v>
      </c>
      <c r="BZ40" t="str">
        <f t="shared" si="27"/>
        <v/>
      </c>
      <c r="CA40" s="275">
        <f>VLOOKUP(C40,MOVI!C:DT,27,0)</f>
        <v>0</v>
      </c>
      <c r="CB40" s="275">
        <f>VLOOKUP(C40,FPT!B:BZ,27,0)</f>
        <v>0</v>
      </c>
      <c r="CC40" t="str">
        <f t="shared" si="28"/>
        <v/>
      </c>
      <c r="CD40" s="275">
        <f>VLOOKUP(C40,MOVI!C:DT,28,0)</f>
        <v>200000</v>
      </c>
      <c r="CE40" s="275">
        <f>VLOOKUP(C40,FPT!B:CC,28,0)</f>
        <v>200000</v>
      </c>
      <c r="CF40" t="str">
        <f t="shared" si="29"/>
        <v/>
      </c>
      <c r="CG40" t="str">
        <f>VLOOKUP(C40,MOVI!C:DT,29,0)</f>
        <v>CN</v>
      </c>
      <c r="CH40" s="252" t="str">
        <f>VLOOKUP(C40,FPT!B:CF,29,0)</f>
        <v>CN</v>
      </c>
      <c r="CI40" t="str">
        <f t="shared" si="30"/>
        <v/>
      </c>
      <c r="CJ40">
        <f>VLOOKUP(C40,MOVI!C:DT,30,0)</f>
        <v>26</v>
      </c>
      <c r="CK40" s="252">
        <f>VLOOKUP(C40,FPT!B:CI,30,0)</f>
        <v>26</v>
      </c>
      <c r="CL40" t="str">
        <f t="shared" si="31"/>
        <v/>
      </c>
      <c r="CM40">
        <f>VLOOKUP(C40,MOVI!C:DT,31,0)</f>
        <v>26</v>
      </c>
      <c r="CN40" s="252">
        <f>VLOOKUP(C40,FPT!B:CL,31,0)</f>
        <v>26</v>
      </c>
      <c r="CO40" t="str">
        <f t="shared" si="32"/>
        <v/>
      </c>
      <c r="CP40" s="275">
        <f>VLOOKUP(C40,MOVI!C:DT,32,0)</f>
        <v>0</v>
      </c>
      <c r="CQ40" s="275">
        <f>VLOOKUP(C40,FPT!B:CO,32,0)</f>
        <v>0</v>
      </c>
      <c r="CR40" t="str">
        <f t="shared" si="33"/>
        <v/>
      </c>
      <c r="CS40" s="275">
        <f>VLOOKUP(C40,MOVI!C:DT,33,0)</f>
        <v>0</v>
      </c>
      <c r="CT40" s="275">
        <f>VLOOKUP(C40,FPT!B:CR,33,0)</f>
        <v>0</v>
      </c>
      <c r="CU40" t="str">
        <f t="shared" si="34"/>
        <v/>
      </c>
      <c r="CV40" s="275">
        <f>VLOOKUP(C40,MOVI!C:DT,34,0)</f>
        <v>0</v>
      </c>
      <c r="CW40" s="275">
        <f>VLOOKUP(C40,FPT!B:CU,34,0)</f>
        <v>0</v>
      </c>
      <c r="CX40" t="str">
        <f t="shared" si="35"/>
        <v/>
      </c>
      <c r="CY40" s="275">
        <f>VLOOKUP(C40,MOVI!C:DT,35,0)</f>
        <v>26</v>
      </c>
      <c r="CZ40" s="275">
        <f>VLOOKUP(C40,FPT!B:CX,35,0)</f>
        <v>26</v>
      </c>
      <c r="DA40" t="str">
        <f t="shared" si="36"/>
        <v/>
      </c>
      <c r="DB40" s="275">
        <f>VLOOKUP(C40,MOVI!C:DT,36,0)</f>
        <v>0</v>
      </c>
      <c r="DC40" s="275">
        <f>VLOOKUP(C40,FPT!B:DA,36,0)</f>
        <v>0</v>
      </c>
      <c r="DD40" t="str">
        <f t="shared" si="37"/>
        <v/>
      </c>
      <c r="DE40" s="275">
        <f>VLOOKUP(C40,MOVI!C:DT,37,0)</f>
        <v>0</v>
      </c>
      <c r="DF40" s="275">
        <f>VLOOKUP(C40,FPT!B:DD,37,0)</f>
        <v>0</v>
      </c>
      <c r="DG40" t="str">
        <f t="shared" si="38"/>
        <v/>
      </c>
      <c r="DH40" s="275">
        <f>VLOOKUP(C40,MOVI!C:DT,38,0)</f>
        <v>0</v>
      </c>
      <c r="DI40" s="275">
        <f>VLOOKUP(C40,FPT!B:DG,38,0)</f>
        <v>0</v>
      </c>
      <c r="DJ40" t="str">
        <f t="shared" si="39"/>
        <v/>
      </c>
      <c r="DK40" s="275">
        <f>VLOOKUP(C40,MOVI!C:DT,39,0)</f>
        <v>0</v>
      </c>
      <c r="DL40" s="275">
        <f>VLOOKUP(C40,FPT!B:DJ,39,0)</f>
        <v>0</v>
      </c>
      <c r="DM40" t="str">
        <f t="shared" si="40"/>
        <v/>
      </c>
      <c r="DN40" s="275">
        <f>VLOOKUP(C40,MOVI!C:DT,40,0)</f>
        <v>0</v>
      </c>
      <c r="DO40" s="275">
        <f>VLOOKUP(C40,FPT!B:DM,40,0)</f>
        <v>0</v>
      </c>
      <c r="DP40" t="str">
        <f t="shared" si="41"/>
        <v/>
      </c>
      <c r="DQ40" s="275">
        <f>VLOOKUP(C40,MOVI!C:DT,41,0)</f>
        <v>0</v>
      </c>
      <c r="DR40" s="275">
        <f>VLOOKUP(C40,FPT!B:DP,41,0)</f>
        <v>0</v>
      </c>
      <c r="DS40" t="str">
        <f t="shared" si="42"/>
        <v/>
      </c>
      <c r="DT40" s="275">
        <f>VLOOKUP(C40,MOVI!C:DT,42,0)</f>
        <v>20000000</v>
      </c>
      <c r="DU40" s="275">
        <f>ROUND(VLOOKUP(C40,FPT!B:DS,42,0),0)</f>
        <v>20000000</v>
      </c>
      <c r="DV40" t="str">
        <f t="shared" si="43"/>
        <v/>
      </c>
      <c r="DW40" s="275">
        <f>VLOOKUP(C40,MOVI!C:DT,43,0)</f>
        <v>0</v>
      </c>
      <c r="DX40" s="275">
        <f>VLOOKUP(C40,FPT!B:DV,43,0)</f>
        <v>0</v>
      </c>
      <c r="DY40" t="str">
        <f t="shared" si="44"/>
        <v/>
      </c>
      <c r="DZ40" s="275">
        <f>VLOOKUP(C40,MOVI!C:DT,44,0)</f>
        <v>0</v>
      </c>
      <c r="EA40" s="275">
        <f>VLOOKUP(C40,FPT!B:DY,44,0)</f>
        <v>0</v>
      </c>
      <c r="EB40" t="str">
        <f t="shared" si="45"/>
        <v/>
      </c>
      <c r="EC40" s="275">
        <f>VLOOKUP(C40,MOVI!C:DT,45,0)</f>
        <v>20000000</v>
      </c>
      <c r="ED40" s="275">
        <f>ROUND(VLOOKUP(C40,FPT!B:EB,45,0),0)</f>
        <v>20000000</v>
      </c>
      <c r="EE40" t="str">
        <f t="shared" si="46"/>
        <v/>
      </c>
      <c r="EF40" s="275">
        <f>VLOOKUP(C40,MOVI!C:DT,46,0)</f>
        <v>0</v>
      </c>
      <c r="EG40" s="275">
        <f>VLOOKUP(C40,FPT!B:EE,46,0)</f>
        <v>0</v>
      </c>
      <c r="EH40" t="str">
        <f t="shared" si="47"/>
        <v/>
      </c>
      <c r="EI40" s="275">
        <f>VLOOKUP(C40,MOVI!C:DT,47,0)</f>
        <v>0</v>
      </c>
      <c r="EJ40" s="275">
        <f>VLOOKUP(C40,FPT!B:EH,47,0)</f>
        <v>0</v>
      </c>
      <c r="EK40" t="str">
        <f t="shared" si="48"/>
        <v/>
      </c>
      <c r="EL40" s="275">
        <f>VLOOKUP(C40,MOVI!C:DT,48,0)</f>
        <v>0</v>
      </c>
      <c r="EM40" s="275">
        <f>VLOOKUP(C40,FPT!B:EK,48,0)</f>
        <v>0</v>
      </c>
      <c r="EN40" t="str">
        <f t="shared" si="49"/>
        <v/>
      </c>
      <c r="EO40" s="275">
        <f>VLOOKUP(C40,MOVI!C:DT,49,0)</f>
        <v>200000</v>
      </c>
      <c r="EP40" s="275">
        <f>VLOOKUP(C40,FPT!B:EN,49,0)</f>
        <v>200000</v>
      </c>
      <c r="EQ40" t="str">
        <f t="shared" si="50"/>
        <v/>
      </c>
      <c r="ER40" s="275">
        <f>VLOOKUP(C40,MOVI!C:DT,50,0)</f>
        <v>0</v>
      </c>
      <c r="ES40" s="275">
        <f>VLOOKUP(C40,FPT!B:EQ,50,0)</f>
        <v>0</v>
      </c>
      <c r="ET40" t="str">
        <f t="shared" si="51"/>
        <v/>
      </c>
      <c r="EU40" s="275">
        <f>VLOOKUP(C40,MOVI!C:DT,51,0)</f>
        <v>0</v>
      </c>
      <c r="EV40" s="275">
        <f>VLOOKUP(C40,FPT!B:ET,51,0)</f>
        <v>0</v>
      </c>
      <c r="EW40" t="str">
        <f t="shared" si="52"/>
        <v/>
      </c>
      <c r="EX40" s="275">
        <f>VLOOKUP(C40,MOVI!C:DT,52,0)</f>
        <v>0</v>
      </c>
      <c r="EY40" s="275">
        <f>VLOOKUP(C40,FPT!B:EW,52,0)</f>
        <v>0</v>
      </c>
      <c r="EZ40" t="str">
        <f t="shared" si="53"/>
        <v/>
      </c>
      <c r="FA40" s="275">
        <f>VLOOKUP(C40,MOVI!C:DT,53,0)</f>
        <v>0</v>
      </c>
      <c r="FB40" s="275">
        <f>VLOOKUP(C40,FPT!B:EZ,53,0)</f>
        <v>0</v>
      </c>
      <c r="FC40" t="str">
        <f t="shared" si="54"/>
        <v/>
      </c>
      <c r="FD40" s="275">
        <f>VLOOKUP(C40,MOVI!C:DT,54,0)</f>
        <v>0</v>
      </c>
      <c r="FE40" s="275">
        <f>VLOOKUP(C40,FPT!B:FC,54,0)</f>
        <v>0</v>
      </c>
      <c r="FF40" t="str">
        <f t="shared" si="55"/>
        <v/>
      </c>
      <c r="FG40" s="275">
        <f>VLOOKUP(C40,MOVI!C:DT,55,0)</f>
        <v>0</v>
      </c>
      <c r="FH40" s="275">
        <f>VLOOKUP(C40,FPT!B:FF,55,0)</f>
        <v>0</v>
      </c>
      <c r="FI40" t="str">
        <f t="shared" si="56"/>
        <v/>
      </c>
      <c r="FJ40" s="275">
        <f>VLOOKUP(C40,MOVI!C:DT,56,0)</f>
        <v>200000</v>
      </c>
      <c r="FK40" s="275">
        <f>VLOOKUP(C40,FPT!B:FI,56,0)</f>
        <v>200000</v>
      </c>
      <c r="FL40" t="str">
        <f t="shared" si="57"/>
        <v/>
      </c>
      <c r="FM40" s="275">
        <f>VLOOKUP(C40,MOVI!C:DT,57,0)</f>
        <v>0</v>
      </c>
      <c r="FN40" s="275">
        <f>VLOOKUP(C40,FPT!B:FL,57,0)</f>
        <v>0</v>
      </c>
      <c r="FO40" t="str">
        <f t="shared" si="58"/>
        <v/>
      </c>
      <c r="FP40" s="275">
        <f>VLOOKUP(C40,MOVI!C:DT,58,0)</f>
        <v>0</v>
      </c>
      <c r="FQ40" s="275">
        <f>VLOOKUP(C40,FPT!B:FO,58,0)</f>
        <v>0</v>
      </c>
      <c r="FR40" t="str">
        <f t="shared" si="59"/>
        <v/>
      </c>
      <c r="FS40" s="275">
        <f>VLOOKUP(C40,MOVI!C:DT,59,0)</f>
        <v>0</v>
      </c>
      <c r="FT40" s="275">
        <f>VLOOKUP(C40,FPT!B:FR,59,0)</f>
        <v>0</v>
      </c>
      <c r="FU40" t="str">
        <f t="shared" si="60"/>
        <v/>
      </c>
      <c r="FV40" s="275">
        <f>VLOOKUP(C40,MOVI!C:DT,60,0)</f>
        <v>0</v>
      </c>
      <c r="FW40" s="275">
        <f>VLOOKUP(C40,FPT!B:FU,60,0)</f>
        <v>0</v>
      </c>
      <c r="FX40" t="str">
        <f t="shared" si="61"/>
        <v/>
      </c>
      <c r="FY40" s="275">
        <f>VLOOKUP(C40,MOVI!C:DT,61,0)</f>
        <v>0</v>
      </c>
      <c r="FZ40" s="275">
        <f>VLOOKUP(C40,FPT!B:FX,61,0)</f>
        <v>0</v>
      </c>
      <c r="GA40" t="str">
        <f t="shared" si="62"/>
        <v/>
      </c>
      <c r="GB40" s="275">
        <f>VLOOKUP(C40,MOVI!C:DT,62,0)</f>
        <v>0</v>
      </c>
      <c r="GC40" s="275">
        <f>VLOOKUP(C40,FPT!B:GA,62,0)</f>
        <v>0</v>
      </c>
      <c r="GD40" t="str">
        <f t="shared" si="63"/>
        <v/>
      </c>
      <c r="GE40" s="275">
        <f>VLOOKUP(C40,MOVI!C:DT,63,0)</f>
        <v>0</v>
      </c>
      <c r="GF40" s="275">
        <f>VLOOKUP(C40,FPT!B:GD,63,0)</f>
        <v>0</v>
      </c>
      <c r="GG40" t="str">
        <f t="shared" si="64"/>
        <v/>
      </c>
      <c r="GH40" s="275">
        <f>VLOOKUP(C40,MOVI!C:DT,64,0)</f>
        <v>0</v>
      </c>
      <c r="GI40" s="275">
        <f>VLOOKUP(C40,FPT!B:GG,64,0)</f>
        <v>0</v>
      </c>
      <c r="GJ40" t="str">
        <f t="shared" si="65"/>
        <v/>
      </c>
      <c r="GK40" s="275">
        <f>VLOOKUP(C40,MOVI!C:DT,65,0)</f>
        <v>0</v>
      </c>
      <c r="GL40" s="275">
        <f>VLOOKUP(C40,FPT!B:GJ,65,0)</f>
        <v>0</v>
      </c>
      <c r="GM40" t="str">
        <f t="shared" si="66"/>
        <v/>
      </c>
      <c r="GN40" s="275">
        <f>VLOOKUP(C40,MOVI!C:DT,66,0)</f>
        <v>0</v>
      </c>
      <c r="GO40" s="275">
        <f>VLOOKUP(C40,FPT!B:GM,66,0)</f>
        <v>0</v>
      </c>
      <c r="GP40" t="str">
        <f t="shared" si="67"/>
        <v/>
      </c>
      <c r="GQ40" s="275">
        <f>VLOOKUP(C40,MOVI!C:DT,67,0)</f>
        <v>0</v>
      </c>
      <c r="GR40" s="275">
        <f>VLOOKUP(C40,FPT!B:GP,67,0)</f>
        <v>0</v>
      </c>
      <c r="GS40" t="str">
        <f t="shared" si="68"/>
        <v/>
      </c>
      <c r="GT40" s="275">
        <f>VLOOKUP(C40,MOVI!C:DT,68,0)</f>
        <v>0</v>
      </c>
      <c r="GU40" s="275">
        <f>VLOOKUP(C40,FPT!B:GS,68,0)</f>
        <v>0</v>
      </c>
      <c r="GV40" t="str">
        <f t="shared" si="69"/>
        <v/>
      </c>
      <c r="GW40" s="275">
        <f>VLOOKUP(C40,MOVI!C:DT,69,0)</f>
        <v>0</v>
      </c>
      <c r="GX40" s="275">
        <f>VLOOKUP(C40,FPT!B:GV,69,0)</f>
        <v>0</v>
      </c>
      <c r="GY40" t="str">
        <f t="shared" si="70"/>
        <v/>
      </c>
      <c r="GZ40" s="275">
        <f>VLOOKUP(C40,MOVI!C:DT,70,0)</f>
        <v>0</v>
      </c>
      <c r="HA40" s="275">
        <f>VLOOKUP(C40,FPT!B:GY,70,0)</f>
        <v>0</v>
      </c>
      <c r="HB40" t="str">
        <f t="shared" si="71"/>
        <v/>
      </c>
      <c r="HC40" s="275">
        <f>VLOOKUP(C40,MOVI!C:DT,71,0)</f>
        <v>20200000</v>
      </c>
      <c r="HD40" s="275">
        <f>ROUND(VLOOKUP(C40,FPT!B:HB,71,0),0)</f>
        <v>20200000</v>
      </c>
      <c r="HE40" t="str">
        <f t="shared" si="72"/>
        <v/>
      </c>
      <c r="HF40" s="275">
        <f>ROUND(VLOOKUP(C40,MOVI!C:DT,72,0),0)</f>
        <v>0</v>
      </c>
      <c r="HG40" s="275">
        <f>ROUND(VLOOKUP(C40,FPT!B:HE,72,0),0)</f>
        <v>0</v>
      </c>
      <c r="HH40" t="str">
        <f t="shared" si="73"/>
        <v/>
      </c>
      <c r="HI40" s="275">
        <f>VLOOKUP(C40,MOVI!C:DT,73,0)</f>
        <v>200000</v>
      </c>
      <c r="HJ40" s="275">
        <f>VLOOKUP(C40,FPT!B:HH,73,0)</f>
        <v>200000</v>
      </c>
      <c r="HK40" t="str">
        <f t="shared" si="74"/>
        <v/>
      </c>
      <c r="HL40" s="275">
        <f>VLOOKUP(C40,MOVI!C:DT,74,0)</f>
        <v>0</v>
      </c>
      <c r="HM40" s="275">
        <f>VLOOKUP(C40,FPT!B:HK,74,0)</f>
        <v>0</v>
      </c>
      <c r="HN40" t="str">
        <f t="shared" si="75"/>
        <v/>
      </c>
      <c r="HO40" s="275">
        <f>VLOOKUP(C40,MOVI!C:DT,75,0)</f>
        <v>11000000</v>
      </c>
      <c r="HP40" s="275">
        <f>VLOOKUP(C40,FPT!B:HN,75,0)</f>
        <v>11000000</v>
      </c>
      <c r="HQ40" t="str">
        <f t="shared" si="76"/>
        <v/>
      </c>
      <c r="HR40" s="275">
        <f>VLOOKUP(C40,MOVI!C:DT,76,0)</f>
        <v>1</v>
      </c>
      <c r="HS40" s="275">
        <f>VLOOKUP(C40,FPT!B:HQ,76,0)</f>
        <v>1</v>
      </c>
      <c r="HT40" t="str">
        <f t="shared" si="77"/>
        <v/>
      </c>
      <c r="HU40" s="275">
        <f>VLOOKUP(C40,MOVI!C:DT,77,0)</f>
        <v>4400000</v>
      </c>
      <c r="HV40" s="275">
        <f>VLOOKUP(C40,FPT!B:HT,77,0)</f>
        <v>4400000</v>
      </c>
      <c r="HW40" t="str">
        <f t="shared" si="78"/>
        <v/>
      </c>
      <c r="HX40" s="274">
        <f>VLOOKUP(C40,MOVI!C:CB,78,0)</f>
        <v>1600000</v>
      </c>
      <c r="HY40" s="261">
        <f>VLOOKUP(C40,FPT!$B:$CA,78,0)</f>
        <v>1600000</v>
      </c>
      <c r="HZ40" t="str">
        <f t="shared" si="79"/>
        <v/>
      </c>
      <c r="IA40" s="275">
        <f>VLOOKUP(C40,MOVI!C:CD,79,0)</f>
        <v>200000</v>
      </c>
      <c r="IB40" s="275">
        <f>VLOOKUP(C40,FPT!B:HZ,79,0)</f>
        <v>200000</v>
      </c>
      <c r="IC40" t="str">
        <f t="shared" si="80"/>
        <v/>
      </c>
      <c r="ID40" s="275">
        <f>VLOOKUP(C40,MOVI!C:CD,80,0)</f>
        <v>300000</v>
      </c>
      <c r="IE40" s="275">
        <f>VLOOKUP(C40,FPT!B:IC,80,0)</f>
        <v>300000</v>
      </c>
      <c r="IF40" t="str">
        <f t="shared" si="81"/>
        <v/>
      </c>
      <c r="IG40" s="275">
        <f>VLOOKUP(C40,MOVI!C:DT,81,0)</f>
        <v>0</v>
      </c>
      <c r="IH40" s="275">
        <f>VLOOKUP(C40,FPT!B:IF,81,0)</f>
        <v>0</v>
      </c>
      <c r="II40" t="str">
        <f t="shared" si="82"/>
        <v/>
      </c>
      <c r="IJ40" s="275">
        <f>VLOOKUP(C40,MOVI!C:DT,82,0)</f>
        <v>2100000</v>
      </c>
      <c r="IK40" s="275">
        <f>VLOOKUP(C40,FPT!B:II,82,0)</f>
        <v>2100000</v>
      </c>
      <c r="IL40" t="str">
        <f t="shared" si="83"/>
        <v/>
      </c>
      <c r="IM40" s="275">
        <f>ROUND(VLOOKUP(C40,MOVI!C:DT,83,0),0)</f>
        <v>17700000</v>
      </c>
      <c r="IN40" s="275">
        <f>ROUND(VLOOKUP(C40,FPT!B:IL,83,0),0)</f>
        <v>17700000</v>
      </c>
      <c r="IO40" t="str">
        <f t="shared" si="84"/>
        <v/>
      </c>
      <c r="IP40" s="275">
        <f>VLOOKUP(C40,MOVI!C:DT,84,0)</f>
        <v>2500000</v>
      </c>
      <c r="IQ40" s="275">
        <f>VLOOKUP(C40,FPT!B:IO,84,0)</f>
        <v>2500000</v>
      </c>
      <c r="IR40" t="str">
        <f t="shared" si="85"/>
        <v/>
      </c>
      <c r="IS40" s="275">
        <f>ROUND(VLOOKUP(C40,MOVI!C:DT,85,0),0)</f>
        <v>125000</v>
      </c>
      <c r="IT40" s="275">
        <f>ROUND(VLOOKUP(C40,FPT!B:IR,85,0),0)</f>
        <v>125000</v>
      </c>
      <c r="IU40" t="str">
        <f t="shared" si="86"/>
        <v/>
      </c>
      <c r="IV40" s="275">
        <f>VLOOKUP(C40,MOVI!C:DT,86,0)</f>
        <v>0</v>
      </c>
      <c r="IW40" s="275">
        <f>VLOOKUP(C40,FPT!B:IU,86,0)</f>
        <v>0</v>
      </c>
      <c r="IX40" t="str">
        <f t="shared" si="87"/>
        <v/>
      </c>
      <c r="IY40" s="275">
        <f>ROUND(VLOOKUP(C40,MOVI!C:DT,87,0),0)</f>
        <v>125000</v>
      </c>
      <c r="IZ40" s="275">
        <f>ROUND(VLOOKUP(C40,FPT!B:IX,87,0),0)</f>
        <v>125000</v>
      </c>
      <c r="JA40" t="str">
        <f t="shared" si="88"/>
        <v/>
      </c>
      <c r="JB40" s="275">
        <f>VLOOKUP(C40,MOVI!C:DT,88,0)</f>
        <v>0</v>
      </c>
      <c r="JC40" s="275">
        <f>VLOOKUP(C40,FPT!B:JA,88,0)</f>
        <v>0</v>
      </c>
      <c r="JD40" t="str">
        <f t="shared" si="89"/>
        <v/>
      </c>
      <c r="JE40" s="275">
        <f>VLOOKUP(C40,MOVI!C:DT,89,0)</f>
        <v>149000</v>
      </c>
      <c r="JF40" s="275">
        <f>VLOOKUP(C40,FPT!B:JD,89,0)</f>
        <v>149000</v>
      </c>
      <c r="JG40" t="str">
        <f t="shared" si="90"/>
        <v/>
      </c>
      <c r="JH40" s="275">
        <f>VLOOKUP(C40,MOVI!C:DT,90,0)</f>
        <v>0</v>
      </c>
      <c r="JI40" s="275">
        <f>VLOOKUP(C40,FPT!B:JG,90,0)</f>
        <v>0</v>
      </c>
      <c r="JJ40" t="str">
        <f t="shared" si="91"/>
        <v/>
      </c>
      <c r="JK40" s="275">
        <f>VLOOKUP(C40,MOVI!C:DT,91,0)</f>
        <v>0</v>
      </c>
      <c r="JL40" s="275">
        <f>VLOOKUP(C40,FPT!B:JJ,91,0)</f>
        <v>0</v>
      </c>
      <c r="JM40" t="str">
        <f t="shared" si="92"/>
        <v/>
      </c>
      <c r="JN40" s="275">
        <f>VLOOKUP(C40,MOVI!C:DT,92,0)</f>
        <v>2982900</v>
      </c>
      <c r="JO40" s="275">
        <f>VLOOKUP(C40,FPT!B:JM,92,0)</f>
        <v>2982900</v>
      </c>
      <c r="JP40" t="str">
        <f t="shared" si="93"/>
        <v/>
      </c>
      <c r="JQ40" s="275">
        <f>VLOOKUP(C40,MOVI!C:DT,93,0)</f>
        <v>0</v>
      </c>
      <c r="JR40" s="275">
        <f>VLOOKUP(C40,FPT!B:JP,93,0)</f>
        <v>0</v>
      </c>
      <c r="JS40" t="str">
        <f t="shared" si="94"/>
        <v/>
      </c>
      <c r="JT40" s="275">
        <f>VLOOKUP(C40,MOVI!C:DT,94,0)</f>
        <v>3131900</v>
      </c>
      <c r="JU40" s="275">
        <f>VLOOKUP(C40,FPT!B:JS,94,0)</f>
        <v>3131900</v>
      </c>
      <c r="JV40" t="str">
        <f t="shared" si="95"/>
        <v/>
      </c>
      <c r="JW40" s="275">
        <f>VLOOKUP(C40,MOVI!C:DT,95,0)</f>
        <v>14843100</v>
      </c>
      <c r="JX40" s="275">
        <f>VLOOKUP(C40,FPT!B:JV,95,0)</f>
        <v>14843100</v>
      </c>
      <c r="JY40" t="str">
        <f t="shared" si="96"/>
        <v/>
      </c>
      <c r="JZ40" s="275">
        <f>VLOOKUP(C40,MOVI!C:DT,96,0)</f>
        <v>0</v>
      </c>
      <c r="KA40" s="275">
        <f>VLOOKUP(C40,FPT!B:JY,96,0)</f>
        <v>0</v>
      </c>
      <c r="KB40" t="str">
        <f t="shared" si="97"/>
        <v/>
      </c>
      <c r="KC40" s="275">
        <f>VLOOKUP(C40,MOVI!C:DT,97,0)</f>
        <v>14843100</v>
      </c>
      <c r="KD40" s="275">
        <f>VLOOKUP(C40,FPT!B:KB,97,0)</f>
        <v>14843100</v>
      </c>
      <c r="KE40" t="str">
        <f t="shared" si="98"/>
        <v/>
      </c>
      <c r="KF40" s="275">
        <f>VLOOKUP(C40,MOVI!C:DT,98,0)</f>
        <v>3400000.0000000005</v>
      </c>
      <c r="KG40" s="275">
        <f>VLOOKUP(C40,FPT!B:KE,98,0)</f>
        <v>3400000</v>
      </c>
      <c r="KH40" t="str">
        <f t="shared" si="99"/>
        <v/>
      </c>
      <c r="KI40" s="275">
        <f>VLOOKUP(C40,MOVI!C:DT,99,0)</f>
        <v>0</v>
      </c>
      <c r="KJ40" s="275">
        <f>VLOOKUP(C40,FPT!B:KH,99,0)</f>
        <v>0</v>
      </c>
      <c r="KK40" t="str">
        <f t="shared" si="100"/>
        <v/>
      </c>
      <c r="KL40" s="275">
        <f>VLOOKUP(C40,MOVI!C:DT,100,0)</f>
        <v>600000</v>
      </c>
      <c r="KM40" s="275">
        <f>VLOOKUP(C40,FPT!B:KK,100,0)</f>
        <v>600000</v>
      </c>
      <c r="KN40" t="str">
        <f t="shared" si="101"/>
        <v/>
      </c>
      <c r="KO40" s="275">
        <f>VLOOKUP(C40,MOVI!C:DT,101,0)</f>
        <v>0</v>
      </c>
      <c r="KP40" s="275">
        <f>VLOOKUP(C40,FPT!B:KN,101,0)</f>
        <v>0</v>
      </c>
      <c r="KQ40" t="str">
        <f t="shared" si="102"/>
        <v/>
      </c>
      <c r="KR40" s="275">
        <f>VLOOKUP(C40,MOVI!C:DT,102,0)</f>
        <v>0</v>
      </c>
      <c r="KS40" s="275">
        <f>VLOOKUP(C40,FPT!B:KQ,102,0)</f>
        <v>0</v>
      </c>
      <c r="KT40" t="str">
        <f t="shared" si="103"/>
        <v/>
      </c>
      <c r="KU40" s="275">
        <f>VLOOKUP(C40,MOVI!C:DT,103,0)</f>
        <v>4000000.0000000005</v>
      </c>
      <c r="KV40" s="275">
        <f>VLOOKUP(C40,FPT!B:KT,103,0)</f>
        <v>4000000</v>
      </c>
      <c r="KW40" t="str">
        <f t="shared" si="104"/>
        <v/>
      </c>
      <c r="KX40" s="275">
        <f>VLOOKUP(C40,MOVI!C:DT,104,0)</f>
        <v>6100000</v>
      </c>
      <c r="KY40" s="275">
        <f>VLOOKUP(C40,FPT!B:KW,104,0)</f>
        <v>6100000</v>
      </c>
      <c r="KZ40" t="str">
        <f t="shared" si="105"/>
        <v/>
      </c>
      <c r="LA40" s="275">
        <f>VLOOKUP(C40,MOVI!C:DT,105,0)</f>
        <v>400000</v>
      </c>
      <c r="LB40" s="275">
        <f>VLOOKUP(C40,FPT!B:KZ,105,0)</f>
        <v>400000</v>
      </c>
      <c r="LC40" t="str">
        <f t="shared" si="106"/>
        <v/>
      </c>
      <c r="LD40" s="275">
        <f>VLOOKUP(C40,MOVI!C:DT,106,0)</f>
        <v>24600000</v>
      </c>
      <c r="LE40" s="275">
        <f>VLOOKUP(C40,FPT!B:LC,106,0)</f>
        <v>24600000</v>
      </c>
      <c r="LF40" t="str">
        <f t="shared" si="107"/>
        <v/>
      </c>
      <c r="LG40" s="273">
        <f>VLOOKUP(C40,MOVI!C:DT,107,0)</f>
        <v>0</v>
      </c>
      <c r="LH40" s="273">
        <f>VLOOKUP(C40,FPT!B:LF,107,0)</f>
        <v>0</v>
      </c>
      <c r="LI40" t="str">
        <f t="shared" si="108"/>
        <v/>
      </c>
      <c r="LJ40" t="str">
        <f>VLOOKUP(C40,MOVI!C:DV,108,0)</f>
        <v>MoviSouthSupply Chain Management</v>
      </c>
      <c r="LK40" s="252" t="str">
        <f>VLOOKUP(C40,FPT!B:LI,108,0)</f>
        <v>MoviSouthSupply Chain Management</v>
      </c>
      <c r="LL40" t="str">
        <f t="shared" si="109"/>
        <v/>
      </c>
      <c r="LM40" s="275">
        <f>ROUND(VLOOKUP(C40,MOVI!C:DV,109,0),0)</f>
        <v>1666667</v>
      </c>
      <c r="LN40" s="275">
        <f>ROUND(VLOOKUP(C40,FPT!B:LL,109,0),0)</f>
        <v>1666667</v>
      </c>
      <c r="LO40" t="str">
        <f t="shared" si="110"/>
        <v/>
      </c>
      <c r="LP40" t="str">
        <f>VLOOKUP(C40,MOVI!C:DV,110,0)</f>
        <v>HCM</v>
      </c>
      <c r="LQ40" s="247" t="str">
        <f>VLOOKUP(C40,FPT!B:LO,110,0)</f>
        <v>HCM</v>
      </c>
      <c r="LR40" t="str">
        <f t="shared" si="111"/>
        <v/>
      </c>
      <c r="LS40">
        <f>MOVI!DI35</f>
        <v>22</v>
      </c>
      <c r="LV40">
        <f>MOVI!DJ35</f>
        <v>0</v>
      </c>
      <c r="LW40">
        <f>MOVI!DK35</f>
        <v>0</v>
      </c>
      <c r="LX40" t="str">
        <f>MOVI!DL35</f>
        <v>x</v>
      </c>
      <c r="LY40">
        <f>MOVI!DM35</f>
        <v>0</v>
      </c>
      <c r="LZ40">
        <f>MOVI!DN35</f>
        <v>149000</v>
      </c>
      <c r="MA40">
        <f>MOVI!DO35</f>
        <v>0</v>
      </c>
      <c r="MB40" t="str">
        <f>MOVI!DP35</f>
        <v/>
      </c>
      <c r="MC40">
        <f>MOVI!DQ35</f>
        <v>0</v>
      </c>
      <c r="MD40">
        <f>MOVI!DR35</f>
        <v>0</v>
      </c>
      <c r="ME40" t="str">
        <f>VLOOKUP(C40,MOVI!C:DV,121,0)</f>
        <v>Group 4</v>
      </c>
      <c r="MF40" s="252" t="str">
        <f>VLOOKUP(C40,FPT!B:MD,111,0)</f>
        <v>Group 4</v>
      </c>
      <c r="MG40" t="str">
        <f t="shared" si="116"/>
        <v/>
      </c>
      <c r="MH40" t="str">
        <f>VLOOKUP(C40,MOVI!C:DT,122,0)</f>
        <v>MoviSouthGroup 4</v>
      </c>
      <c r="MI40" s="252" t="str">
        <f>VLOOKUP(C40,FPT!B:DS,112,0)</f>
        <v>MoviSouthGroup 4</v>
      </c>
      <c r="MJ40" t="str">
        <f t="shared" si="113"/>
        <v/>
      </c>
    </row>
    <row r="41" spans="1:348" x14ac:dyDescent="0.25">
      <c r="A41">
        <v>33</v>
      </c>
      <c r="B41" s="48">
        <v>1250</v>
      </c>
      <c r="C41" s="271" t="s">
        <v>946</v>
      </c>
      <c r="D41" t="str">
        <f>VLOOKUP(C41,MOVI!C:D,2,0)</f>
        <v>Lê Xuân Hoàng Minh</v>
      </c>
      <c r="E41" t="str">
        <f>VLOOKUP(C41,FPT!B:C,2,0)</f>
        <v>Lê Xuân Hoàng Minh</v>
      </c>
      <c r="F41" t="str">
        <f t="shared" si="4"/>
        <v/>
      </c>
      <c r="G41" t="str">
        <f>VLOOKUP(C41,MOVI!C:E,3,0)</f>
        <v>Supply Chain Management</v>
      </c>
      <c r="H41" t="str">
        <f>VLOOKUP(C41,FPT!B:F,3,0)</f>
        <v>Supply Chain Management</v>
      </c>
      <c r="I41" t="str">
        <f t="shared" si="5"/>
        <v/>
      </c>
      <c r="J41" t="str">
        <f>VLOOKUP(C41,MOVI!C:H,4,0)</f>
        <v>Merchandise</v>
      </c>
      <c r="K41" t="str">
        <f>VLOOKUP(C41,FPT!B:I,4,0)</f>
        <v>Merchandise</v>
      </c>
      <c r="L41" t="str">
        <f t="shared" si="6"/>
        <v/>
      </c>
      <c r="M41" t="str">
        <f>VLOOKUP(C41,MOVI!C:DT,5,0)</f>
        <v>Manager</v>
      </c>
      <c r="N41" t="str">
        <f>VLOOKUP(C41,FPT!B:L,5,0)</f>
        <v>Manager</v>
      </c>
      <c r="O41" t="str">
        <f t="shared" si="7"/>
        <v/>
      </c>
      <c r="P41" t="str">
        <f>VLOOKUP(C41,MOVI!C:DT,6,0)</f>
        <v>Manager, Merchandise</v>
      </c>
      <c r="Q41" t="str">
        <f>VLOOKUP(C41,FPT!B:O,6,0)</f>
        <v>Manager, Merchandise</v>
      </c>
      <c r="R41" t="str">
        <f t="shared" si="8"/>
        <v/>
      </c>
      <c r="S41" t="str">
        <f>VLOOKUP(C41,MOVI!C:DT,7,0)</f>
        <v>South</v>
      </c>
      <c r="T41" t="str">
        <f>VLOOKUP(C41,FPT!B:R,7,0)</f>
        <v>South</v>
      </c>
      <c r="U41" t="str">
        <f t="shared" si="9"/>
        <v/>
      </c>
      <c r="V41" t="str">
        <f>VLOOKUP(C41,MOVI!C:DT,8,0)</f>
        <v>Movi</v>
      </c>
      <c r="W41" t="str">
        <f>VLOOKUP(C41,FPT!B:U,8,0)</f>
        <v>Movi</v>
      </c>
      <c r="X41" t="str">
        <f t="shared" si="10"/>
        <v/>
      </c>
      <c r="Y41" t="str">
        <f>VLOOKUP(C41,MOVI!C:DT,9,0)</f>
        <v>Full-time</v>
      </c>
      <c r="Z41" t="str">
        <f>VLOOKUP(C41,FPT!B:X,9,0)</f>
        <v>Full-time</v>
      </c>
      <c r="AA41" t="str">
        <f t="shared" si="11"/>
        <v/>
      </c>
      <c r="AB41" t="str">
        <f>VLOOKUP(C41,MOVI!C:DT,10,0)</f>
        <v>Permanent</v>
      </c>
      <c r="AC41" t="str">
        <f>VLOOKUP(C41,FPT!B:AA,10,0)</f>
        <v>Permanent</v>
      </c>
      <c r="AD41" t="str">
        <f t="shared" si="12"/>
        <v/>
      </c>
      <c r="AE41" s="247">
        <f>VLOOKUP(C41,MOVI!C:DT,11,0)</f>
        <v>40735</v>
      </c>
      <c r="AF41" s="247">
        <f>VLOOKUP(C41,FPT!B:AD,11,0)</f>
        <v>40735</v>
      </c>
      <c r="AG41" t="str">
        <f t="shared" si="13"/>
        <v/>
      </c>
      <c r="AH41" s="260" t="str">
        <f>VLOOKUP(C41,MOVI!C:DT,12,0)</f>
        <v/>
      </c>
      <c r="AI41" s="260"/>
      <c r="AJ41" t="str">
        <f t="shared" si="115"/>
        <v/>
      </c>
      <c r="AK41">
        <f>VLOOKUP(C41,MOVI!C:DT,13,0)</f>
        <v>0</v>
      </c>
      <c r="AL41" s="247">
        <f>VLOOKUP(C41,FPT!B:AJ,13,0)</f>
        <v>0</v>
      </c>
      <c r="AM41" t="str">
        <f t="shared" si="114"/>
        <v/>
      </c>
      <c r="AN41" s="247">
        <f>VLOOKUP(C41,MOVI!C:DT,14,0)</f>
        <v>0</v>
      </c>
      <c r="AO41" s="247">
        <f>VLOOKUP(C41,FPT!B:AM,14,0)</f>
        <v>0</v>
      </c>
      <c r="AP41" t="str">
        <f t="shared" si="15"/>
        <v/>
      </c>
      <c r="AQ41" t="str">
        <f>VLOOKUP(C41,MOVI!C:DT,15,0)</f>
        <v>LC</v>
      </c>
      <c r="AR41" s="247" t="str">
        <f>VLOOKUP(C41,FPT!B:AP,15,0)</f>
        <v>LC</v>
      </c>
      <c r="AS41" t="str">
        <f t="shared" si="16"/>
        <v/>
      </c>
      <c r="AT41" s="282" t="str">
        <f>VLOOKUP(C41,MOVI!C:DT,16,0)</f>
        <v>LTTP</v>
      </c>
      <c r="AU41" s="247" t="str">
        <f>VLOOKUP(C41,FPT!B:AS,16,0)</f>
        <v>LTTP</v>
      </c>
      <c r="AV41" t="str">
        <f t="shared" si="17"/>
        <v/>
      </c>
      <c r="AW41" t="str">
        <f>VLOOKUP(C41,MOVI!C:DT,17,0)</f>
        <v>L</v>
      </c>
      <c r="AX41" s="247" t="str">
        <f>VLOOKUP(C41,FPT!B:AV,17,0)</f>
        <v>L</v>
      </c>
      <c r="AY41" t="str">
        <f t="shared" si="18"/>
        <v/>
      </c>
      <c r="AZ41">
        <f>VLOOKUP(C41,MOVI!C:DT,18,0)</f>
        <v>0</v>
      </c>
      <c r="BA41" s="247">
        <f>VLOOKUP(C41,FPT!B:AY,18,0)</f>
        <v>0</v>
      </c>
      <c r="BB41" t="str">
        <f t="shared" si="19"/>
        <v/>
      </c>
      <c r="BC41" s="275">
        <f>VLOOKUP(C41,MOVI!C:DT,19,0)</f>
        <v>40000000</v>
      </c>
      <c r="BD41" s="275">
        <f>VLOOKUP(C41,FPT!B:BB,19,0)</f>
        <v>40000000</v>
      </c>
      <c r="BE41" t="str">
        <f t="shared" si="20"/>
        <v/>
      </c>
      <c r="BF41">
        <f>VLOOKUP(C41,MOVI!C:DT,20,0)</f>
        <v>0</v>
      </c>
      <c r="BG41" s="252">
        <f>VLOOKUP(C41,FPT!B:BE,20,0)</f>
        <v>0</v>
      </c>
      <c r="BH41" t="str">
        <f t="shared" si="21"/>
        <v/>
      </c>
      <c r="BI41" s="275">
        <f>VLOOKUP(C41,MOVI!C:DT,21,0)</f>
        <v>40000000</v>
      </c>
      <c r="BJ41" s="275">
        <f>VLOOKUP(C41,FPT!B:BH,21,0)</f>
        <v>40000000</v>
      </c>
      <c r="BK41" t="str">
        <f t="shared" si="22"/>
        <v/>
      </c>
      <c r="BL41" s="275">
        <f>VLOOKUP(C41,MOVI!C:DT,22,0)</f>
        <v>0</v>
      </c>
      <c r="BM41" s="275">
        <f>VLOOKUP(C41,FPT!B:BK,22,0)</f>
        <v>0</v>
      </c>
      <c r="BN41" t="str">
        <f t="shared" si="23"/>
        <v/>
      </c>
      <c r="BO41" s="275">
        <f>VLOOKUP(C41,MOVI!C:DT,23,0)</f>
        <v>0</v>
      </c>
      <c r="BP41" s="275">
        <f>VLOOKUP(C41,FPT!B:BN,23,0)</f>
        <v>0</v>
      </c>
      <c r="BQ41" t="str">
        <f t="shared" si="24"/>
        <v/>
      </c>
      <c r="BR41" s="275">
        <f>VLOOKUP(C41,MOVI!C:DT,24,0)</f>
        <v>0</v>
      </c>
      <c r="BS41" s="275">
        <f>VLOOKUP(C41,FPT!B:BQ,24,0)</f>
        <v>0</v>
      </c>
      <c r="BT41" t="str">
        <f t="shared" si="25"/>
        <v/>
      </c>
      <c r="BU41" s="275">
        <f>VLOOKUP(C41,MOVI!C:DT,25,0)</f>
        <v>0</v>
      </c>
      <c r="BV41" s="275">
        <f>VLOOKUP(C41,FPT!B:BT,25,0)</f>
        <v>0</v>
      </c>
      <c r="BW41" t="str">
        <f t="shared" si="26"/>
        <v/>
      </c>
      <c r="BX41" s="275">
        <f>VLOOKUP(C41,MOVI!C:DT,26,0)</f>
        <v>0</v>
      </c>
      <c r="BY41" s="275">
        <f>VLOOKUP(C41,FPT!B:BW,26,0)</f>
        <v>0</v>
      </c>
      <c r="BZ41" t="str">
        <f t="shared" si="27"/>
        <v/>
      </c>
      <c r="CA41" s="275">
        <f>VLOOKUP(C41,MOVI!C:DT,27,0)</f>
        <v>0</v>
      </c>
      <c r="CB41" s="275">
        <f>VLOOKUP(C41,FPT!B:BZ,27,0)</f>
        <v>0</v>
      </c>
      <c r="CC41" t="str">
        <f t="shared" si="28"/>
        <v/>
      </c>
      <c r="CD41" s="275">
        <f>VLOOKUP(C41,MOVI!C:DT,28,0)</f>
        <v>0</v>
      </c>
      <c r="CE41" s="275">
        <f>VLOOKUP(C41,FPT!B:CC,28,0)</f>
        <v>0</v>
      </c>
      <c r="CF41" t="str">
        <f t="shared" si="29"/>
        <v/>
      </c>
      <c r="CG41" t="str">
        <f>VLOOKUP(C41,MOVI!C:DT,29,0)</f>
        <v>TB, CN</v>
      </c>
      <c r="CH41" s="252" t="str">
        <f>VLOOKUP(C41,FPT!B:CF,29,0)</f>
        <v>TB, CN</v>
      </c>
      <c r="CI41" t="str">
        <f t="shared" si="30"/>
        <v/>
      </c>
      <c r="CJ41">
        <f>VLOOKUP(C41,MOVI!C:DT,30,0)</f>
        <v>21</v>
      </c>
      <c r="CK41" s="252">
        <f>VLOOKUP(C41,FPT!B:CI,30,0)</f>
        <v>21</v>
      </c>
      <c r="CL41" t="str">
        <f t="shared" si="31"/>
        <v/>
      </c>
      <c r="CM41">
        <f>VLOOKUP(C41,MOVI!C:DT,31,0)</f>
        <v>21</v>
      </c>
      <c r="CN41" s="252">
        <f>VLOOKUP(C41,FPT!B:CL,31,0)</f>
        <v>21</v>
      </c>
      <c r="CO41" t="str">
        <f t="shared" si="32"/>
        <v/>
      </c>
      <c r="CP41" s="275">
        <f>VLOOKUP(C41,MOVI!C:DT,32,0)</f>
        <v>0</v>
      </c>
      <c r="CQ41" s="275">
        <f>VLOOKUP(C41,FPT!B:CO,32,0)</f>
        <v>0</v>
      </c>
      <c r="CR41" t="str">
        <f t="shared" si="33"/>
        <v/>
      </c>
      <c r="CS41" s="275">
        <f>VLOOKUP(C41,MOVI!C:DT,33,0)</f>
        <v>0</v>
      </c>
      <c r="CT41" s="275">
        <f>VLOOKUP(C41,FPT!B:CR,33,0)</f>
        <v>0</v>
      </c>
      <c r="CU41" t="str">
        <f t="shared" si="34"/>
        <v/>
      </c>
      <c r="CV41" s="275">
        <f>VLOOKUP(C41,MOVI!C:DT,34,0)</f>
        <v>0</v>
      </c>
      <c r="CW41" s="275">
        <f>VLOOKUP(C41,FPT!B:CU,34,0)</f>
        <v>0</v>
      </c>
      <c r="CX41" t="str">
        <f t="shared" si="35"/>
        <v/>
      </c>
      <c r="CY41" s="275">
        <f>VLOOKUP(C41,MOVI!C:DT,35,0)</f>
        <v>21</v>
      </c>
      <c r="CZ41" s="275">
        <f>VLOOKUP(C41,FPT!B:CX,35,0)</f>
        <v>21</v>
      </c>
      <c r="DA41" t="str">
        <f t="shared" si="36"/>
        <v/>
      </c>
      <c r="DB41" s="275">
        <f>VLOOKUP(C41,MOVI!C:DT,36,0)</f>
        <v>0</v>
      </c>
      <c r="DC41" s="275">
        <f>VLOOKUP(C41,FPT!B:DA,36,0)</f>
        <v>0</v>
      </c>
      <c r="DD41" t="str">
        <f t="shared" si="37"/>
        <v/>
      </c>
      <c r="DE41" s="275">
        <f>VLOOKUP(C41,MOVI!C:DT,37,0)</f>
        <v>0</v>
      </c>
      <c r="DF41" s="275">
        <f>VLOOKUP(C41,FPT!B:DD,37,0)</f>
        <v>0</v>
      </c>
      <c r="DG41" t="str">
        <f t="shared" si="38"/>
        <v/>
      </c>
      <c r="DH41" s="275">
        <f>VLOOKUP(C41,MOVI!C:DT,38,0)</f>
        <v>0</v>
      </c>
      <c r="DI41" s="275">
        <f>VLOOKUP(C41,FPT!B:DG,38,0)</f>
        <v>0</v>
      </c>
      <c r="DJ41" t="str">
        <f t="shared" si="39"/>
        <v/>
      </c>
      <c r="DK41" s="275">
        <f>VLOOKUP(C41,MOVI!C:DT,39,0)</f>
        <v>0</v>
      </c>
      <c r="DL41" s="275">
        <f>VLOOKUP(C41,FPT!B:DJ,39,0)</f>
        <v>0</v>
      </c>
      <c r="DM41" t="str">
        <f t="shared" si="40"/>
        <v/>
      </c>
      <c r="DN41" s="275">
        <f>VLOOKUP(C41,MOVI!C:DT,40,0)</f>
        <v>0</v>
      </c>
      <c r="DO41" s="275">
        <f>VLOOKUP(C41,FPT!B:DM,40,0)</f>
        <v>0</v>
      </c>
      <c r="DP41" t="str">
        <f t="shared" si="41"/>
        <v/>
      </c>
      <c r="DQ41" s="275">
        <f>VLOOKUP(C41,MOVI!C:DT,41,0)</f>
        <v>0</v>
      </c>
      <c r="DR41" s="275">
        <f>VLOOKUP(C41,FPT!B:DP,41,0)</f>
        <v>0</v>
      </c>
      <c r="DS41" t="str">
        <f t="shared" si="42"/>
        <v/>
      </c>
      <c r="DT41" s="275">
        <f>VLOOKUP(C41,MOVI!C:DT,42,0)</f>
        <v>40000000</v>
      </c>
      <c r="DU41" s="275">
        <f>ROUND(VLOOKUP(C41,FPT!B:DS,42,0),0)</f>
        <v>40000000</v>
      </c>
      <c r="DV41" t="str">
        <f t="shared" si="43"/>
        <v/>
      </c>
      <c r="DW41" s="275">
        <f>VLOOKUP(C41,MOVI!C:DT,43,0)</f>
        <v>0</v>
      </c>
      <c r="DX41" s="275">
        <f>VLOOKUP(C41,FPT!B:DV,43,0)</f>
        <v>0</v>
      </c>
      <c r="DY41" t="str">
        <f t="shared" si="44"/>
        <v/>
      </c>
      <c r="DZ41" s="275">
        <f>VLOOKUP(C41,MOVI!C:DT,44,0)</f>
        <v>0</v>
      </c>
      <c r="EA41" s="275">
        <f>VLOOKUP(C41,FPT!B:DY,44,0)</f>
        <v>0</v>
      </c>
      <c r="EB41" t="str">
        <f t="shared" si="45"/>
        <v/>
      </c>
      <c r="EC41" s="275">
        <f>VLOOKUP(C41,MOVI!C:DT,45,0)</f>
        <v>40000000</v>
      </c>
      <c r="ED41" s="275">
        <f>ROUND(VLOOKUP(C41,FPT!B:EB,45,0),0)</f>
        <v>40000000</v>
      </c>
      <c r="EE41" t="str">
        <f t="shared" si="46"/>
        <v/>
      </c>
      <c r="EF41" s="275">
        <f>VLOOKUP(C41,MOVI!C:DT,46,0)</f>
        <v>0</v>
      </c>
      <c r="EG41" s="275">
        <f>VLOOKUP(C41,FPT!B:EE,46,0)</f>
        <v>0</v>
      </c>
      <c r="EH41" t="str">
        <f t="shared" si="47"/>
        <v/>
      </c>
      <c r="EI41" s="275">
        <f>VLOOKUP(C41,MOVI!C:DT,47,0)</f>
        <v>0</v>
      </c>
      <c r="EJ41" s="275">
        <f>VLOOKUP(C41,FPT!B:EH,47,0)</f>
        <v>0</v>
      </c>
      <c r="EK41" t="str">
        <f t="shared" si="48"/>
        <v/>
      </c>
      <c r="EL41" s="275">
        <f>VLOOKUP(C41,MOVI!C:DT,48,0)</f>
        <v>0</v>
      </c>
      <c r="EM41" s="275">
        <f>VLOOKUP(C41,FPT!B:EK,48,0)</f>
        <v>0</v>
      </c>
      <c r="EN41" t="str">
        <f t="shared" si="49"/>
        <v/>
      </c>
      <c r="EO41" s="275">
        <f>VLOOKUP(C41,MOVI!C:DT,49,0)</f>
        <v>0</v>
      </c>
      <c r="EP41" s="275">
        <f>VLOOKUP(C41,FPT!B:EN,49,0)</f>
        <v>0</v>
      </c>
      <c r="EQ41" t="str">
        <f t="shared" si="50"/>
        <v/>
      </c>
      <c r="ER41" s="275">
        <f>VLOOKUP(C41,MOVI!C:DT,50,0)</f>
        <v>0</v>
      </c>
      <c r="ES41" s="275">
        <f>VLOOKUP(C41,FPT!B:EQ,50,0)</f>
        <v>0</v>
      </c>
      <c r="ET41" t="str">
        <f t="shared" si="51"/>
        <v/>
      </c>
      <c r="EU41" s="275">
        <f>VLOOKUP(C41,MOVI!C:DT,51,0)</f>
        <v>0</v>
      </c>
      <c r="EV41" s="275">
        <f>VLOOKUP(C41,FPT!B:ET,51,0)</f>
        <v>0</v>
      </c>
      <c r="EW41" t="str">
        <f t="shared" si="52"/>
        <v/>
      </c>
      <c r="EX41" s="275">
        <f>VLOOKUP(C41,MOVI!C:DT,52,0)</f>
        <v>0</v>
      </c>
      <c r="EY41" s="275">
        <f>VLOOKUP(C41,FPT!B:EW,52,0)</f>
        <v>0</v>
      </c>
      <c r="EZ41" t="str">
        <f t="shared" si="53"/>
        <v/>
      </c>
      <c r="FA41" s="275">
        <f>VLOOKUP(C41,MOVI!C:DT,53,0)</f>
        <v>0</v>
      </c>
      <c r="FB41" s="275">
        <f>VLOOKUP(C41,FPT!B:EZ,53,0)</f>
        <v>0</v>
      </c>
      <c r="FC41" t="str">
        <f t="shared" si="54"/>
        <v/>
      </c>
      <c r="FD41" s="275">
        <f>VLOOKUP(C41,MOVI!C:DT,54,0)</f>
        <v>0</v>
      </c>
      <c r="FE41" s="275">
        <f>VLOOKUP(C41,FPT!B:FC,54,0)</f>
        <v>0</v>
      </c>
      <c r="FF41" t="str">
        <f t="shared" si="55"/>
        <v/>
      </c>
      <c r="FG41" s="275">
        <f>VLOOKUP(C41,MOVI!C:DT,55,0)</f>
        <v>0</v>
      </c>
      <c r="FH41" s="275">
        <f>VLOOKUP(C41,FPT!B:FF,55,0)</f>
        <v>0</v>
      </c>
      <c r="FI41" t="str">
        <f t="shared" si="56"/>
        <v/>
      </c>
      <c r="FJ41" s="275">
        <f>VLOOKUP(C41,MOVI!C:DT,56,0)</f>
        <v>0</v>
      </c>
      <c r="FK41" s="275">
        <f>VLOOKUP(C41,FPT!B:FI,56,0)</f>
        <v>0</v>
      </c>
      <c r="FL41" t="str">
        <f t="shared" si="57"/>
        <v/>
      </c>
      <c r="FM41" s="275">
        <f>VLOOKUP(C41,MOVI!C:DT,57,0)</f>
        <v>0</v>
      </c>
      <c r="FN41" s="275">
        <f>VLOOKUP(C41,FPT!B:FL,57,0)</f>
        <v>0</v>
      </c>
      <c r="FO41" t="str">
        <f t="shared" si="58"/>
        <v/>
      </c>
      <c r="FP41" s="275">
        <f>VLOOKUP(C41,MOVI!C:DT,58,0)</f>
        <v>0</v>
      </c>
      <c r="FQ41" s="275">
        <f>VLOOKUP(C41,FPT!B:FO,58,0)</f>
        <v>0</v>
      </c>
      <c r="FR41" t="str">
        <f t="shared" si="59"/>
        <v/>
      </c>
      <c r="FS41" s="275">
        <f>VLOOKUP(C41,MOVI!C:DT,59,0)</f>
        <v>0</v>
      </c>
      <c r="FT41" s="275">
        <f>VLOOKUP(C41,FPT!B:FR,59,0)</f>
        <v>0</v>
      </c>
      <c r="FU41" t="str">
        <f t="shared" si="60"/>
        <v/>
      </c>
      <c r="FV41" s="275">
        <f>VLOOKUP(C41,MOVI!C:DT,60,0)</f>
        <v>0</v>
      </c>
      <c r="FW41" s="275">
        <f>VLOOKUP(C41,FPT!B:FU,60,0)</f>
        <v>0</v>
      </c>
      <c r="FX41" t="str">
        <f t="shared" si="61"/>
        <v/>
      </c>
      <c r="FY41" s="275">
        <f>VLOOKUP(C41,MOVI!C:DT,61,0)</f>
        <v>0</v>
      </c>
      <c r="FZ41" s="275">
        <f>VLOOKUP(C41,FPT!B:FX,61,0)</f>
        <v>0</v>
      </c>
      <c r="GA41" t="str">
        <f t="shared" si="62"/>
        <v/>
      </c>
      <c r="GB41" s="275">
        <f>VLOOKUP(C41,MOVI!C:DT,62,0)</f>
        <v>0</v>
      </c>
      <c r="GC41" s="275">
        <f>VLOOKUP(C41,FPT!B:GA,62,0)</f>
        <v>0</v>
      </c>
      <c r="GD41" t="str">
        <f t="shared" si="63"/>
        <v/>
      </c>
      <c r="GE41" s="275">
        <f>VLOOKUP(C41,MOVI!C:DT,63,0)</f>
        <v>0</v>
      </c>
      <c r="GF41" s="275">
        <f>VLOOKUP(C41,FPT!B:GD,63,0)</f>
        <v>0</v>
      </c>
      <c r="GG41" t="str">
        <f t="shared" si="64"/>
        <v/>
      </c>
      <c r="GH41" s="275">
        <f>VLOOKUP(C41,MOVI!C:DT,64,0)</f>
        <v>0</v>
      </c>
      <c r="GI41" s="275">
        <f>VLOOKUP(C41,FPT!B:GG,64,0)</f>
        <v>0</v>
      </c>
      <c r="GJ41" t="str">
        <f t="shared" si="65"/>
        <v/>
      </c>
      <c r="GK41" s="275">
        <f>VLOOKUP(C41,MOVI!C:DT,65,0)</f>
        <v>0</v>
      </c>
      <c r="GL41" s="275">
        <f>VLOOKUP(C41,FPT!B:GJ,65,0)</f>
        <v>0</v>
      </c>
      <c r="GM41" t="str">
        <f t="shared" si="66"/>
        <v/>
      </c>
      <c r="GN41" s="275">
        <f>VLOOKUP(C41,MOVI!C:DT,66,0)</f>
        <v>0</v>
      </c>
      <c r="GO41" s="275">
        <f>VLOOKUP(C41,FPT!B:GM,66,0)</f>
        <v>0</v>
      </c>
      <c r="GP41" t="str">
        <f t="shared" si="67"/>
        <v/>
      </c>
      <c r="GQ41" s="275">
        <f>VLOOKUP(C41,MOVI!C:DT,67,0)</f>
        <v>0</v>
      </c>
      <c r="GR41" s="275">
        <f>VLOOKUP(C41,FPT!B:GP,67,0)</f>
        <v>0</v>
      </c>
      <c r="GS41" t="str">
        <f t="shared" si="68"/>
        <v/>
      </c>
      <c r="GT41" s="275">
        <f>VLOOKUP(C41,MOVI!C:DT,68,0)</f>
        <v>0</v>
      </c>
      <c r="GU41" s="275">
        <f>VLOOKUP(C41,FPT!B:GS,68,0)</f>
        <v>0</v>
      </c>
      <c r="GV41" t="str">
        <f t="shared" si="69"/>
        <v/>
      </c>
      <c r="GW41" s="275">
        <f>VLOOKUP(C41,MOVI!C:DT,69,0)</f>
        <v>0</v>
      </c>
      <c r="GX41" s="275">
        <f>VLOOKUP(C41,FPT!B:GV,69,0)</f>
        <v>0</v>
      </c>
      <c r="GY41" t="str">
        <f t="shared" si="70"/>
        <v/>
      </c>
      <c r="GZ41" s="275">
        <f>VLOOKUP(C41,MOVI!C:DT,70,0)</f>
        <v>0</v>
      </c>
      <c r="HA41" s="275">
        <f>VLOOKUP(C41,FPT!B:GY,70,0)</f>
        <v>0</v>
      </c>
      <c r="HB41" t="str">
        <f t="shared" si="71"/>
        <v/>
      </c>
      <c r="HC41" s="275">
        <f>VLOOKUP(C41,MOVI!C:DT,71,0)</f>
        <v>40000000</v>
      </c>
      <c r="HD41" s="275">
        <f>ROUND(VLOOKUP(C41,FPT!B:HB,71,0),0)</f>
        <v>40000000</v>
      </c>
      <c r="HE41" t="str">
        <f t="shared" si="72"/>
        <v/>
      </c>
      <c r="HF41" s="275">
        <f>ROUND(VLOOKUP(C41,MOVI!C:DT,72,0),0)</f>
        <v>0</v>
      </c>
      <c r="HG41" s="275">
        <f>ROUND(VLOOKUP(C41,FPT!B:HE,72,0),0)</f>
        <v>0</v>
      </c>
      <c r="HH41" t="str">
        <f t="shared" si="73"/>
        <v/>
      </c>
      <c r="HI41" s="275">
        <f>VLOOKUP(C41,MOVI!C:DT,73,0)</f>
        <v>0</v>
      </c>
      <c r="HJ41" s="275">
        <f>VLOOKUP(C41,FPT!B:HH,73,0)</f>
        <v>0</v>
      </c>
      <c r="HK41" t="str">
        <f t="shared" si="74"/>
        <v/>
      </c>
      <c r="HL41" s="275">
        <f>VLOOKUP(C41,MOVI!C:DT,74,0)</f>
        <v>0</v>
      </c>
      <c r="HM41" s="275">
        <f>VLOOKUP(C41,FPT!B:HK,74,0)</f>
        <v>0</v>
      </c>
      <c r="HN41" t="str">
        <f t="shared" si="75"/>
        <v/>
      </c>
      <c r="HO41" s="275">
        <f>VLOOKUP(C41,MOVI!C:DT,75,0)</f>
        <v>11000000</v>
      </c>
      <c r="HP41" s="275">
        <f>VLOOKUP(C41,FPT!B:HN,75,0)</f>
        <v>11000000</v>
      </c>
      <c r="HQ41" t="str">
        <f t="shared" si="76"/>
        <v/>
      </c>
      <c r="HR41" s="275">
        <f>VLOOKUP(C41,MOVI!C:DT,76,0)</f>
        <v>3</v>
      </c>
      <c r="HS41" s="275">
        <f>VLOOKUP(C41,FPT!B:HQ,76,0)</f>
        <v>3</v>
      </c>
      <c r="HT41" t="str">
        <f t="shared" si="77"/>
        <v/>
      </c>
      <c r="HU41" s="275">
        <f>VLOOKUP(C41,MOVI!C:DT,77,0)</f>
        <v>13200000</v>
      </c>
      <c r="HV41" s="275">
        <f>VLOOKUP(C41,FPT!B:HT,77,0)</f>
        <v>13200000</v>
      </c>
      <c r="HW41" t="str">
        <f t="shared" si="78"/>
        <v/>
      </c>
      <c r="HX41" s="274">
        <f>VLOOKUP(C41,MOVI!C:CB,78,0)</f>
        <v>2384000</v>
      </c>
      <c r="HY41" s="261">
        <f>VLOOKUP(C41,FPT!$B:$CA,78,0)</f>
        <v>2384000</v>
      </c>
      <c r="HZ41" t="str">
        <f t="shared" si="79"/>
        <v/>
      </c>
      <c r="IA41" s="275">
        <f>VLOOKUP(C41,MOVI!C:CD,79,0)</f>
        <v>400000</v>
      </c>
      <c r="IB41" s="275">
        <f>VLOOKUP(C41,FPT!B:HZ,79,0)</f>
        <v>400000</v>
      </c>
      <c r="IC41" t="str">
        <f t="shared" si="80"/>
        <v/>
      </c>
      <c r="ID41" s="275">
        <f>VLOOKUP(C41,MOVI!C:CD,80,0)</f>
        <v>447000</v>
      </c>
      <c r="IE41" s="275">
        <f>VLOOKUP(C41,FPT!B:IC,80,0)</f>
        <v>447000</v>
      </c>
      <c r="IF41" t="str">
        <f t="shared" si="81"/>
        <v/>
      </c>
      <c r="IG41" s="275">
        <f>VLOOKUP(C41,MOVI!C:DT,81,0)</f>
        <v>0</v>
      </c>
      <c r="IH41" s="275">
        <f>VLOOKUP(C41,FPT!B:IF,81,0)</f>
        <v>0</v>
      </c>
      <c r="II41" t="str">
        <f t="shared" si="82"/>
        <v/>
      </c>
      <c r="IJ41" s="275">
        <f>VLOOKUP(C41,MOVI!C:DT,82,0)</f>
        <v>3231000</v>
      </c>
      <c r="IK41" s="275">
        <f>VLOOKUP(C41,FPT!B:II,82,0)</f>
        <v>3231000</v>
      </c>
      <c r="IL41" t="str">
        <f t="shared" si="83"/>
        <v/>
      </c>
      <c r="IM41" s="275">
        <f>ROUND(VLOOKUP(C41,MOVI!C:DT,83,0),0)</f>
        <v>27431000</v>
      </c>
      <c r="IN41" s="275">
        <f>ROUND(VLOOKUP(C41,FPT!B:IL,83,0),0)</f>
        <v>27431000</v>
      </c>
      <c r="IO41" t="str">
        <f t="shared" si="84"/>
        <v/>
      </c>
      <c r="IP41" s="275">
        <f>VLOOKUP(C41,MOVI!C:DT,84,0)</f>
        <v>12569000</v>
      </c>
      <c r="IQ41" s="275">
        <f>VLOOKUP(C41,FPT!B:IO,84,0)</f>
        <v>12569000</v>
      </c>
      <c r="IR41" t="str">
        <f t="shared" si="85"/>
        <v/>
      </c>
      <c r="IS41" s="275">
        <f>ROUND(VLOOKUP(C41,MOVI!C:DT,85,0),0)</f>
        <v>1135350</v>
      </c>
      <c r="IT41" s="275">
        <f>ROUND(VLOOKUP(C41,FPT!B:IR,85,0),0)</f>
        <v>1135350</v>
      </c>
      <c r="IU41" t="str">
        <f t="shared" si="86"/>
        <v/>
      </c>
      <c r="IV41" s="275">
        <f>VLOOKUP(C41,MOVI!C:DT,86,0)</f>
        <v>0</v>
      </c>
      <c r="IW41" s="275">
        <f>VLOOKUP(C41,FPT!B:IU,86,0)</f>
        <v>0</v>
      </c>
      <c r="IX41" t="str">
        <f t="shared" si="87"/>
        <v/>
      </c>
      <c r="IY41" s="275">
        <f>ROUND(VLOOKUP(C41,MOVI!C:DT,87,0),0)</f>
        <v>1135350</v>
      </c>
      <c r="IZ41" s="275">
        <f>ROUND(VLOOKUP(C41,FPT!B:IX,87,0),0)</f>
        <v>1135350</v>
      </c>
      <c r="JA41" t="str">
        <f t="shared" si="88"/>
        <v/>
      </c>
      <c r="JB41" s="275">
        <f>VLOOKUP(C41,MOVI!C:DT,88,0)</f>
        <v>0</v>
      </c>
      <c r="JC41" s="275">
        <f>VLOOKUP(C41,FPT!B:JA,88,0)</f>
        <v>0</v>
      </c>
      <c r="JD41" t="str">
        <f t="shared" si="89"/>
        <v/>
      </c>
      <c r="JE41" s="275">
        <f>VLOOKUP(C41,MOVI!C:DT,89,0)</f>
        <v>149000</v>
      </c>
      <c r="JF41" s="275">
        <f>VLOOKUP(C41,FPT!B:JD,89,0)</f>
        <v>149000</v>
      </c>
      <c r="JG41" t="str">
        <f t="shared" si="90"/>
        <v/>
      </c>
      <c r="JH41" s="275">
        <f>VLOOKUP(C41,MOVI!C:DT,90,0)</f>
        <v>0</v>
      </c>
      <c r="JI41" s="275">
        <f>VLOOKUP(C41,FPT!B:JG,90,0)</f>
        <v>0</v>
      </c>
      <c r="JJ41" t="str">
        <f t="shared" si="91"/>
        <v/>
      </c>
      <c r="JK41" s="275">
        <f>VLOOKUP(C41,MOVI!C:DT,91,0)</f>
        <v>0</v>
      </c>
      <c r="JL41" s="275">
        <f>VLOOKUP(C41,FPT!B:JJ,91,0)</f>
        <v>0</v>
      </c>
      <c r="JM41" t="str">
        <f t="shared" si="92"/>
        <v/>
      </c>
      <c r="JN41" s="275">
        <f>VLOOKUP(C41,MOVI!C:DT,92,0)</f>
        <v>344000</v>
      </c>
      <c r="JO41" s="275">
        <f>VLOOKUP(C41,FPT!B:JM,92,0)</f>
        <v>344000</v>
      </c>
      <c r="JP41" t="str">
        <f t="shared" si="93"/>
        <v/>
      </c>
      <c r="JQ41" s="275">
        <f>VLOOKUP(C41,MOVI!C:DT,93,0)</f>
        <v>0</v>
      </c>
      <c r="JR41" s="275">
        <f>VLOOKUP(C41,FPT!B:JP,93,0)</f>
        <v>0</v>
      </c>
      <c r="JS41" t="str">
        <f t="shared" si="94"/>
        <v/>
      </c>
      <c r="JT41" s="275">
        <f>VLOOKUP(C41,MOVI!C:DT,94,0)</f>
        <v>493000</v>
      </c>
      <c r="JU41" s="275">
        <f>VLOOKUP(C41,FPT!B:JS,94,0)</f>
        <v>493000</v>
      </c>
      <c r="JV41" t="str">
        <f t="shared" si="95"/>
        <v/>
      </c>
      <c r="JW41" s="275">
        <f>VLOOKUP(C41,MOVI!C:DT,95,0)</f>
        <v>35140650</v>
      </c>
      <c r="JX41" s="275">
        <f>VLOOKUP(C41,FPT!B:JV,95,0)</f>
        <v>35140650</v>
      </c>
      <c r="JY41" t="str">
        <f t="shared" si="96"/>
        <v/>
      </c>
      <c r="JZ41" s="275">
        <f>VLOOKUP(C41,MOVI!C:DT,96,0)</f>
        <v>0</v>
      </c>
      <c r="KA41" s="275">
        <f>VLOOKUP(C41,FPT!B:JY,96,0)</f>
        <v>0</v>
      </c>
      <c r="KB41" t="str">
        <f t="shared" si="97"/>
        <v/>
      </c>
      <c r="KC41" s="275">
        <f>VLOOKUP(C41,MOVI!C:DT,97,0)</f>
        <v>35140650</v>
      </c>
      <c r="KD41" s="275">
        <f>VLOOKUP(C41,FPT!B:KB,97,0)</f>
        <v>35140650</v>
      </c>
      <c r="KE41" t="str">
        <f t="shared" si="98"/>
        <v/>
      </c>
      <c r="KF41" s="275">
        <f>VLOOKUP(C41,MOVI!C:DT,98,0)</f>
        <v>5066000</v>
      </c>
      <c r="KG41" s="275">
        <f>VLOOKUP(C41,FPT!B:KE,98,0)</f>
        <v>5066000</v>
      </c>
      <c r="KH41" t="str">
        <f t="shared" si="99"/>
        <v/>
      </c>
      <c r="KI41" s="275">
        <f>VLOOKUP(C41,MOVI!C:DT,99,0)</f>
        <v>0</v>
      </c>
      <c r="KJ41" s="275">
        <f>VLOOKUP(C41,FPT!B:KH,99,0)</f>
        <v>0</v>
      </c>
      <c r="KK41" t="str">
        <f t="shared" si="100"/>
        <v/>
      </c>
      <c r="KL41" s="275">
        <f>VLOOKUP(C41,MOVI!C:DT,100,0)</f>
        <v>894000</v>
      </c>
      <c r="KM41" s="275">
        <f>VLOOKUP(C41,FPT!B:KK,100,0)</f>
        <v>894000</v>
      </c>
      <c r="KN41" t="str">
        <f t="shared" si="101"/>
        <v/>
      </c>
      <c r="KO41" s="275">
        <f>VLOOKUP(C41,MOVI!C:DT,101,0)</f>
        <v>0</v>
      </c>
      <c r="KP41" s="275">
        <f>VLOOKUP(C41,FPT!B:KN,101,0)</f>
        <v>0</v>
      </c>
      <c r="KQ41" t="str">
        <f t="shared" si="102"/>
        <v/>
      </c>
      <c r="KR41" s="275">
        <f>VLOOKUP(C41,MOVI!C:DT,102,0)</f>
        <v>0</v>
      </c>
      <c r="KS41" s="275">
        <f>VLOOKUP(C41,FPT!B:KQ,102,0)</f>
        <v>0</v>
      </c>
      <c r="KT41" t="str">
        <f t="shared" si="103"/>
        <v/>
      </c>
      <c r="KU41" s="275">
        <f>VLOOKUP(C41,MOVI!C:DT,103,0)</f>
        <v>5960000</v>
      </c>
      <c r="KV41" s="275">
        <f>VLOOKUP(C41,FPT!B:KT,103,0)</f>
        <v>5960000</v>
      </c>
      <c r="KW41" t="str">
        <f t="shared" si="104"/>
        <v/>
      </c>
      <c r="KX41" s="275">
        <f>VLOOKUP(C41,MOVI!C:DT,104,0)</f>
        <v>9191000</v>
      </c>
      <c r="KY41" s="275">
        <f>VLOOKUP(C41,FPT!B:KW,104,0)</f>
        <v>9191000</v>
      </c>
      <c r="KZ41" t="str">
        <f t="shared" si="105"/>
        <v/>
      </c>
      <c r="LA41" s="275">
        <f>VLOOKUP(C41,MOVI!C:DT,105,0)</f>
        <v>596000</v>
      </c>
      <c r="LB41" s="275">
        <f>VLOOKUP(C41,FPT!B:KZ,105,0)</f>
        <v>596000</v>
      </c>
      <c r="LC41" t="str">
        <f t="shared" si="106"/>
        <v/>
      </c>
      <c r="LD41" s="275">
        <f>VLOOKUP(C41,MOVI!C:DT,106,0)</f>
        <v>46556000</v>
      </c>
      <c r="LE41" s="275">
        <f>VLOOKUP(C41,FPT!B:LC,106,0)</f>
        <v>46556000</v>
      </c>
      <c r="LF41" t="str">
        <f t="shared" si="107"/>
        <v/>
      </c>
      <c r="LG41" s="273">
        <f>VLOOKUP(C41,MOVI!C:DT,107,0)</f>
        <v>0</v>
      </c>
      <c r="LH41" s="273">
        <f>VLOOKUP(C41,FPT!B:LF,107,0)</f>
        <v>0</v>
      </c>
      <c r="LI41" t="str">
        <f t="shared" si="108"/>
        <v/>
      </c>
      <c r="LJ41" t="str">
        <f>VLOOKUP(C41,MOVI!C:DV,108,0)</f>
        <v>MoviSouthSupply Chain Management</v>
      </c>
      <c r="LK41" s="252" t="str">
        <f>VLOOKUP(C41,FPT!B:LI,108,0)</f>
        <v>MoviSouthSupply Chain Management</v>
      </c>
      <c r="LL41" t="str">
        <f t="shared" si="109"/>
        <v/>
      </c>
      <c r="LM41" s="275">
        <f>ROUND(VLOOKUP(C41,MOVI!C:DV,109,0),0)</f>
        <v>3333333</v>
      </c>
      <c r="LN41" s="275">
        <f>ROUND(VLOOKUP(C41,FPT!B:LL,109,0),0)</f>
        <v>3333333</v>
      </c>
      <c r="LO41" t="str">
        <f t="shared" si="110"/>
        <v/>
      </c>
      <c r="LP41" t="str">
        <f>VLOOKUP(C41,MOVI!C:DV,110,0)</f>
        <v>HO</v>
      </c>
      <c r="LQ41" s="247" t="str">
        <f>VLOOKUP(C41,FPT!B:LO,110,0)</f>
        <v>HO</v>
      </c>
      <c r="LR41" t="str">
        <f t="shared" si="111"/>
        <v/>
      </c>
      <c r="LS41">
        <f>MOVI!DI36</f>
        <v>18</v>
      </c>
      <c r="LV41">
        <f>MOVI!DJ36</f>
        <v>0</v>
      </c>
      <c r="LW41">
        <f>MOVI!DK36</f>
        <v>0</v>
      </c>
      <c r="LX41" t="str">
        <f>MOVI!DL36</f>
        <v>x</v>
      </c>
      <c r="LY41">
        <f>MOVI!DM36</f>
        <v>0</v>
      </c>
      <c r="LZ41">
        <f>MOVI!DN36</f>
        <v>149000</v>
      </c>
      <c r="MA41">
        <f>MOVI!DO36</f>
        <v>0</v>
      </c>
      <c r="MB41" t="str">
        <f>MOVI!DP36</f>
        <v/>
      </c>
      <c r="MC41">
        <f>MOVI!DQ36</f>
        <v>0</v>
      </c>
      <c r="MD41">
        <f>MOVI!DR36</f>
        <v>0</v>
      </c>
      <c r="ME41" t="str">
        <f>VLOOKUP(C41,MOVI!C:DV,121,0)</f>
        <v/>
      </c>
      <c r="MF41" s="252"/>
      <c r="MG41" t="str">
        <f t="shared" si="116"/>
        <v/>
      </c>
      <c r="MH41" t="str">
        <f>VLOOKUP(C41,MOVI!C:DT,122,0)</f>
        <v>MoviSouth</v>
      </c>
      <c r="MI41" s="252" t="str">
        <f>VLOOKUP(C41,FPT!B:DS,112,0)</f>
        <v>MoviSouth</v>
      </c>
      <c r="MJ41" t="str">
        <f t="shared" si="113"/>
        <v/>
      </c>
    </row>
    <row r="42" spans="1:348" x14ac:dyDescent="0.25">
      <c r="A42">
        <v>34</v>
      </c>
      <c r="B42" s="48" t="s">
        <v>219</v>
      </c>
      <c r="C42" s="271" t="s">
        <v>948</v>
      </c>
      <c r="D42" t="str">
        <f>VLOOKUP(C42,MOVI!C:D,2,0)</f>
        <v>Huỳnh Thị Mộng Tiên</v>
      </c>
      <c r="E42" t="str">
        <f>VLOOKUP(C42,FPT!B:C,2,0)</f>
        <v>Huỳnh Thị Mộng Tiên</v>
      </c>
      <c r="F42" t="str">
        <f t="shared" si="4"/>
        <v/>
      </c>
      <c r="G42" t="str">
        <f>VLOOKUP(C42,MOVI!C:E,3,0)</f>
        <v>Supply Chain Management</v>
      </c>
      <c r="H42" t="str">
        <f>VLOOKUP(C42,FPT!B:F,3,0)</f>
        <v>Supply Chain Management</v>
      </c>
      <c r="I42" t="str">
        <f t="shared" si="5"/>
        <v/>
      </c>
      <c r="J42" t="str">
        <f>VLOOKUP(C42,MOVI!C:H,4,0)</f>
        <v>Merchandise</v>
      </c>
      <c r="K42" t="str">
        <f>VLOOKUP(C42,FPT!B:I,4,0)</f>
        <v>Merchandise</v>
      </c>
      <c r="L42" t="str">
        <f t="shared" si="6"/>
        <v/>
      </c>
      <c r="M42" t="str">
        <f>VLOOKUP(C42,MOVI!C:DT,5,0)</f>
        <v>Assistant Manager</v>
      </c>
      <c r="N42" t="str">
        <f>VLOOKUP(C42,FPT!B:L,5,0)</f>
        <v>Assistant Manager</v>
      </c>
      <c r="O42" t="str">
        <f t="shared" si="7"/>
        <v/>
      </c>
      <c r="P42" t="str">
        <f>VLOOKUP(C42,MOVI!C:DT,6,0)</f>
        <v>Merchandise Assistant Manager</v>
      </c>
      <c r="Q42" t="str">
        <f>VLOOKUP(C42,FPT!B:O,6,0)</f>
        <v>Merchandise Assistant Manager</v>
      </c>
      <c r="R42" t="str">
        <f t="shared" si="8"/>
        <v/>
      </c>
      <c r="S42" t="str">
        <f>VLOOKUP(C42,MOVI!C:DT,7,0)</f>
        <v>South</v>
      </c>
      <c r="T42" t="str">
        <f>VLOOKUP(C42,FPT!B:R,7,0)</f>
        <v>South</v>
      </c>
      <c r="U42" t="str">
        <f t="shared" si="9"/>
        <v/>
      </c>
      <c r="V42" t="str">
        <f>VLOOKUP(C42,MOVI!C:DT,8,0)</f>
        <v>Movi</v>
      </c>
      <c r="W42" t="str">
        <f>VLOOKUP(C42,FPT!B:U,8,0)</f>
        <v>Movi</v>
      </c>
      <c r="X42" t="str">
        <f t="shared" si="10"/>
        <v/>
      </c>
      <c r="Y42" t="str">
        <f>VLOOKUP(C42,MOVI!C:DT,9,0)</f>
        <v>Full-time</v>
      </c>
      <c r="Z42" t="str">
        <f>VLOOKUP(C42,FPT!B:X,9,0)</f>
        <v>Full-time</v>
      </c>
      <c r="AA42" t="str">
        <f t="shared" si="11"/>
        <v/>
      </c>
      <c r="AB42" t="str">
        <f>VLOOKUP(C42,MOVI!C:DT,10,0)</f>
        <v>Permanent</v>
      </c>
      <c r="AC42" t="str">
        <f>VLOOKUP(C42,FPT!B:AA,10,0)</f>
        <v>Permanent</v>
      </c>
      <c r="AD42" t="str">
        <f t="shared" si="12"/>
        <v/>
      </c>
      <c r="AE42" s="247">
        <f>VLOOKUP(C42,MOVI!C:DT,11,0)</f>
        <v>42261</v>
      </c>
      <c r="AF42" s="247">
        <f>VLOOKUP(C42,FPT!B:AD,11,0)</f>
        <v>42261</v>
      </c>
      <c r="AG42" t="str">
        <f t="shared" si="13"/>
        <v/>
      </c>
      <c r="AH42" s="260"/>
      <c r="AI42" s="260"/>
      <c r="AJ42" t="str">
        <f t="shared" si="115"/>
        <v/>
      </c>
      <c r="AK42">
        <f>VLOOKUP(C42,MOVI!C:DT,13,0)</f>
        <v>0</v>
      </c>
      <c r="AL42" s="247">
        <f>VLOOKUP(C42,FPT!B:AJ,13,0)</f>
        <v>0</v>
      </c>
      <c r="AM42" t="str">
        <f t="shared" si="114"/>
        <v/>
      </c>
      <c r="AN42" s="247">
        <f>VLOOKUP(C42,MOVI!C:DT,14,0)</f>
        <v>0</v>
      </c>
      <c r="AO42" s="247">
        <f>VLOOKUP(C42,FPT!B:AM,14,0)</f>
        <v>0</v>
      </c>
      <c r="AP42" t="str">
        <f t="shared" si="15"/>
        <v/>
      </c>
      <c r="AQ42" t="str">
        <f>VLOOKUP(C42,MOVI!C:DT,15,0)</f>
        <v>LC</v>
      </c>
      <c r="AR42" s="247" t="str">
        <f>VLOOKUP(C42,FPT!B:AP,15,0)</f>
        <v>LC</v>
      </c>
      <c r="AS42" t="str">
        <f t="shared" si="16"/>
        <v/>
      </c>
      <c r="AT42" s="282" t="str">
        <f>VLOOKUP(C42,MOVI!C:DT,16,0)</f>
        <v>LTTP</v>
      </c>
      <c r="AU42" s="247" t="str">
        <f>VLOOKUP(C42,FPT!B:AS,16,0)</f>
        <v>LTTP</v>
      </c>
      <c r="AV42" t="str">
        <f t="shared" si="17"/>
        <v/>
      </c>
      <c r="AW42" t="str">
        <f>VLOOKUP(C42,MOVI!C:DT,17,0)</f>
        <v>L</v>
      </c>
      <c r="AX42" s="247" t="str">
        <f>VLOOKUP(C42,FPT!B:AV,17,0)</f>
        <v>L</v>
      </c>
      <c r="AY42" t="str">
        <f t="shared" si="18"/>
        <v/>
      </c>
      <c r="AZ42">
        <f>VLOOKUP(C42,MOVI!C:DT,18,0)</f>
        <v>0</v>
      </c>
      <c r="BA42" s="247">
        <f>VLOOKUP(C42,FPT!B:AY,18,0)</f>
        <v>0</v>
      </c>
      <c r="BB42" t="str">
        <f t="shared" si="19"/>
        <v/>
      </c>
      <c r="BC42" s="275">
        <f>VLOOKUP(C42,MOVI!C:DT,19,0)</f>
        <v>30000000</v>
      </c>
      <c r="BD42" s="275">
        <f>VLOOKUP(C42,FPT!B:BB,19,0)</f>
        <v>30000000</v>
      </c>
      <c r="BE42" t="str">
        <f t="shared" si="20"/>
        <v/>
      </c>
      <c r="BF42">
        <f>VLOOKUP(C42,MOVI!C:DT,20,0)</f>
        <v>0</v>
      </c>
      <c r="BG42" s="252">
        <f>VLOOKUP(C42,FPT!B:BE,20,0)</f>
        <v>0</v>
      </c>
      <c r="BH42" t="str">
        <f t="shared" si="21"/>
        <v/>
      </c>
      <c r="BI42" s="275">
        <f>VLOOKUP(C42,MOVI!C:DT,21,0)</f>
        <v>30000000</v>
      </c>
      <c r="BJ42" s="275">
        <f>VLOOKUP(C42,FPT!B:BH,21,0)</f>
        <v>30000000</v>
      </c>
      <c r="BK42" t="str">
        <f t="shared" si="22"/>
        <v/>
      </c>
      <c r="BL42" s="275">
        <f>VLOOKUP(C42,MOVI!C:DT,22,0)</f>
        <v>0</v>
      </c>
      <c r="BM42" s="275">
        <f>VLOOKUP(C42,FPT!B:BK,22,0)</f>
        <v>0</v>
      </c>
      <c r="BN42" t="str">
        <f t="shared" si="23"/>
        <v/>
      </c>
      <c r="BO42" s="275">
        <f>VLOOKUP(C42,MOVI!C:DT,23,0)</f>
        <v>0</v>
      </c>
      <c r="BP42" s="275">
        <f>VLOOKUP(C42,FPT!B:BN,23,0)</f>
        <v>0</v>
      </c>
      <c r="BQ42" t="str">
        <f t="shared" si="24"/>
        <v/>
      </c>
      <c r="BR42" s="275">
        <f>VLOOKUP(C42,MOVI!C:DT,24,0)</f>
        <v>0</v>
      </c>
      <c r="BS42" s="275">
        <f>VLOOKUP(C42,FPT!B:BQ,24,0)</f>
        <v>0</v>
      </c>
      <c r="BT42" t="str">
        <f t="shared" si="25"/>
        <v/>
      </c>
      <c r="BU42" s="275">
        <f>VLOOKUP(C42,MOVI!C:DT,25,0)</f>
        <v>0</v>
      </c>
      <c r="BV42" s="275">
        <f>VLOOKUP(C42,FPT!B:BT,25,0)</f>
        <v>0</v>
      </c>
      <c r="BW42" t="str">
        <f t="shared" si="26"/>
        <v/>
      </c>
      <c r="BX42" s="275">
        <f>VLOOKUP(C42,MOVI!C:DT,26,0)</f>
        <v>0</v>
      </c>
      <c r="BY42" s="275">
        <f>VLOOKUP(C42,FPT!B:BW,26,0)</f>
        <v>0</v>
      </c>
      <c r="BZ42" t="str">
        <f t="shared" si="27"/>
        <v/>
      </c>
      <c r="CA42" s="275">
        <f>VLOOKUP(C42,MOVI!C:DT,27,0)</f>
        <v>0</v>
      </c>
      <c r="CB42" s="275">
        <f>VLOOKUP(C42,FPT!B:BZ,27,0)</f>
        <v>0</v>
      </c>
      <c r="CC42" t="str">
        <f t="shared" si="28"/>
        <v/>
      </c>
      <c r="CD42" s="275">
        <f>VLOOKUP(C42,MOVI!C:DT,28,0)</f>
        <v>0</v>
      </c>
      <c r="CE42" s="275">
        <f>VLOOKUP(C42,FPT!B:CC,28,0)</f>
        <v>0</v>
      </c>
      <c r="CF42" t="str">
        <f t="shared" si="29"/>
        <v/>
      </c>
      <c r="CG42" t="str">
        <f>VLOOKUP(C42,MOVI!C:DT,29,0)</f>
        <v>CN</v>
      </c>
      <c r="CH42" s="252" t="str">
        <f>VLOOKUP(C42,FPT!B:CF,29,0)</f>
        <v>CN</v>
      </c>
      <c r="CI42" t="str">
        <f t="shared" si="30"/>
        <v/>
      </c>
      <c r="CJ42">
        <f>VLOOKUP(C42,MOVI!C:DT,30,0)</f>
        <v>26</v>
      </c>
      <c r="CK42" s="252">
        <f>VLOOKUP(C42,FPT!B:CI,30,0)</f>
        <v>26</v>
      </c>
      <c r="CL42" t="str">
        <f t="shared" si="31"/>
        <v/>
      </c>
      <c r="CM42">
        <f>VLOOKUP(C42,MOVI!C:DT,31,0)</f>
        <v>26</v>
      </c>
      <c r="CN42" s="252">
        <f>VLOOKUP(C42,FPT!B:CL,31,0)</f>
        <v>26</v>
      </c>
      <c r="CO42" t="str">
        <f t="shared" si="32"/>
        <v/>
      </c>
      <c r="CP42" s="275">
        <f>VLOOKUP(C42,MOVI!C:DT,32,0)</f>
        <v>0</v>
      </c>
      <c r="CQ42" s="275">
        <f>VLOOKUP(C42,FPT!B:CO,32,0)</f>
        <v>0</v>
      </c>
      <c r="CR42" t="str">
        <f t="shared" si="33"/>
        <v/>
      </c>
      <c r="CS42" s="275">
        <f>VLOOKUP(C42,MOVI!C:DT,33,0)</f>
        <v>0</v>
      </c>
      <c r="CT42" s="275">
        <f>VLOOKUP(C42,FPT!B:CR,33,0)</f>
        <v>0</v>
      </c>
      <c r="CU42" t="str">
        <f t="shared" si="34"/>
        <v/>
      </c>
      <c r="CV42" s="275">
        <f>VLOOKUP(C42,MOVI!C:DT,34,0)</f>
        <v>0</v>
      </c>
      <c r="CW42" s="275">
        <f>VLOOKUP(C42,FPT!B:CU,34,0)</f>
        <v>0</v>
      </c>
      <c r="CX42" t="str">
        <f t="shared" si="35"/>
        <v/>
      </c>
      <c r="CY42" s="275">
        <f>VLOOKUP(C42,MOVI!C:DT,35,0)</f>
        <v>26</v>
      </c>
      <c r="CZ42" s="275">
        <f>VLOOKUP(C42,FPT!B:CX,35,0)</f>
        <v>26</v>
      </c>
      <c r="DA42" t="str">
        <f t="shared" si="36"/>
        <v/>
      </c>
      <c r="DB42" s="275">
        <f>VLOOKUP(C42,MOVI!C:DT,36,0)</f>
        <v>0</v>
      </c>
      <c r="DC42" s="275">
        <f>VLOOKUP(C42,FPT!B:DA,36,0)</f>
        <v>0</v>
      </c>
      <c r="DD42" t="str">
        <f t="shared" si="37"/>
        <v/>
      </c>
      <c r="DE42" s="275">
        <f>VLOOKUP(C42,MOVI!C:DT,37,0)</f>
        <v>0</v>
      </c>
      <c r="DF42" s="275">
        <f>VLOOKUP(C42,FPT!B:DD,37,0)</f>
        <v>0</v>
      </c>
      <c r="DG42" t="str">
        <f t="shared" si="38"/>
        <v/>
      </c>
      <c r="DH42" s="275">
        <f>VLOOKUP(C42,MOVI!C:DT,38,0)</f>
        <v>0</v>
      </c>
      <c r="DI42" s="275">
        <f>VLOOKUP(C42,FPT!B:DG,38,0)</f>
        <v>0</v>
      </c>
      <c r="DJ42" t="str">
        <f t="shared" si="39"/>
        <v/>
      </c>
      <c r="DK42" s="275">
        <f>VLOOKUP(C42,MOVI!C:DT,39,0)</f>
        <v>0</v>
      </c>
      <c r="DL42" s="275">
        <f>VLOOKUP(C42,FPT!B:DJ,39,0)</f>
        <v>0</v>
      </c>
      <c r="DM42" t="str">
        <f t="shared" si="40"/>
        <v/>
      </c>
      <c r="DN42" s="275">
        <f>VLOOKUP(C42,MOVI!C:DT,40,0)</f>
        <v>0</v>
      </c>
      <c r="DO42" s="275">
        <f>VLOOKUP(C42,FPT!B:DM,40,0)</f>
        <v>0</v>
      </c>
      <c r="DP42" t="str">
        <f t="shared" si="41"/>
        <v/>
      </c>
      <c r="DQ42" s="275">
        <f>VLOOKUP(C42,MOVI!C:DT,41,0)</f>
        <v>0</v>
      </c>
      <c r="DR42" s="275">
        <f>VLOOKUP(C42,FPT!B:DP,41,0)</f>
        <v>0</v>
      </c>
      <c r="DS42" t="str">
        <f t="shared" si="42"/>
        <v/>
      </c>
      <c r="DT42" s="275">
        <f>VLOOKUP(C42,MOVI!C:DT,42,0)</f>
        <v>30000000</v>
      </c>
      <c r="DU42" s="275">
        <f>ROUND(VLOOKUP(C42,FPT!B:DS,42,0),0)</f>
        <v>30000000</v>
      </c>
      <c r="DV42" t="str">
        <f t="shared" si="43"/>
        <v/>
      </c>
      <c r="DW42" s="275">
        <f>VLOOKUP(C42,MOVI!C:DT,43,0)</f>
        <v>0</v>
      </c>
      <c r="DX42" s="275">
        <f>VLOOKUP(C42,FPT!B:DV,43,0)</f>
        <v>0</v>
      </c>
      <c r="DY42" t="str">
        <f t="shared" si="44"/>
        <v/>
      </c>
      <c r="DZ42" s="275">
        <f>VLOOKUP(C42,MOVI!C:DT,44,0)</f>
        <v>0</v>
      </c>
      <c r="EA42" s="275">
        <f>VLOOKUP(C42,FPT!B:DY,44,0)</f>
        <v>0</v>
      </c>
      <c r="EB42" t="str">
        <f t="shared" si="45"/>
        <v/>
      </c>
      <c r="EC42" s="275">
        <f>VLOOKUP(C42,MOVI!C:DT,45,0)</f>
        <v>30000000</v>
      </c>
      <c r="ED42" s="275">
        <f>ROUND(VLOOKUP(C42,FPT!B:EB,45,0),0)</f>
        <v>30000000</v>
      </c>
      <c r="EE42" t="str">
        <f t="shared" si="46"/>
        <v/>
      </c>
      <c r="EF42" s="275">
        <f>VLOOKUP(C42,MOVI!C:DT,46,0)</f>
        <v>0</v>
      </c>
      <c r="EG42" s="275">
        <f>VLOOKUP(C42,FPT!B:EE,46,0)</f>
        <v>0</v>
      </c>
      <c r="EH42" t="str">
        <f t="shared" si="47"/>
        <v/>
      </c>
      <c r="EI42" s="275">
        <f>VLOOKUP(C42,MOVI!C:DT,47,0)</f>
        <v>0</v>
      </c>
      <c r="EJ42" s="275">
        <f>VLOOKUP(C42,FPT!B:EH,47,0)</f>
        <v>0</v>
      </c>
      <c r="EK42" t="str">
        <f t="shared" si="48"/>
        <v/>
      </c>
      <c r="EL42" s="275">
        <f>VLOOKUP(C42,MOVI!C:DT,48,0)</f>
        <v>0</v>
      </c>
      <c r="EM42" s="275">
        <f>VLOOKUP(C42,FPT!B:EK,48,0)</f>
        <v>0</v>
      </c>
      <c r="EN42" t="str">
        <f t="shared" si="49"/>
        <v/>
      </c>
      <c r="EO42" s="275">
        <f>VLOOKUP(C42,MOVI!C:DT,49,0)</f>
        <v>0</v>
      </c>
      <c r="EP42" s="275">
        <f>VLOOKUP(C42,FPT!B:EN,49,0)</f>
        <v>0</v>
      </c>
      <c r="EQ42" t="str">
        <f t="shared" si="50"/>
        <v/>
      </c>
      <c r="ER42" s="275">
        <f>VLOOKUP(C42,MOVI!C:DT,50,0)</f>
        <v>0</v>
      </c>
      <c r="ES42" s="275">
        <f>VLOOKUP(C42,FPT!B:EQ,50,0)</f>
        <v>0</v>
      </c>
      <c r="ET42" t="str">
        <f t="shared" si="51"/>
        <v/>
      </c>
      <c r="EU42" s="275">
        <f>VLOOKUP(C42,MOVI!C:DT,51,0)</f>
        <v>0</v>
      </c>
      <c r="EV42" s="275">
        <f>VLOOKUP(C42,FPT!B:ET,51,0)</f>
        <v>0</v>
      </c>
      <c r="EW42" t="str">
        <f t="shared" si="52"/>
        <v/>
      </c>
      <c r="EX42" s="275">
        <f>VLOOKUP(C42,MOVI!C:DT,52,0)</f>
        <v>0</v>
      </c>
      <c r="EY42" s="275">
        <f>VLOOKUP(C42,FPT!B:EW,52,0)</f>
        <v>0</v>
      </c>
      <c r="EZ42" t="str">
        <f t="shared" si="53"/>
        <v/>
      </c>
      <c r="FA42" s="275">
        <f>VLOOKUP(C42,MOVI!C:DT,53,0)</f>
        <v>0</v>
      </c>
      <c r="FB42" s="275">
        <f>VLOOKUP(C42,FPT!B:EZ,53,0)</f>
        <v>0</v>
      </c>
      <c r="FC42" t="str">
        <f t="shared" si="54"/>
        <v/>
      </c>
      <c r="FD42" s="275">
        <f>VLOOKUP(C42,MOVI!C:DT,54,0)</f>
        <v>0</v>
      </c>
      <c r="FE42" s="275">
        <f>VLOOKUP(C42,FPT!B:FC,54,0)</f>
        <v>0</v>
      </c>
      <c r="FF42" t="str">
        <f t="shared" si="55"/>
        <v/>
      </c>
      <c r="FG42" s="275">
        <f>VLOOKUP(C42,MOVI!C:DT,55,0)</f>
        <v>0</v>
      </c>
      <c r="FH42" s="275">
        <f>VLOOKUP(C42,FPT!B:FF,55,0)</f>
        <v>0</v>
      </c>
      <c r="FI42" t="str">
        <f t="shared" si="56"/>
        <v/>
      </c>
      <c r="FJ42" s="275">
        <f>VLOOKUP(C42,MOVI!C:DT,56,0)</f>
        <v>0</v>
      </c>
      <c r="FK42" s="275">
        <f>VLOOKUP(C42,FPT!B:FI,56,0)</f>
        <v>0</v>
      </c>
      <c r="FL42" t="str">
        <f t="shared" si="57"/>
        <v/>
      </c>
      <c r="FM42" s="275">
        <f>VLOOKUP(C42,MOVI!C:DT,57,0)</f>
        <v>0</v>
      </c>
      <c r="FN42" s="275">
        <f>VLOOKUP(C42,FPT!B:FL,57,0)</f>
        <v>0</v>
      </c>
      <c r="FO42" t="str">
        <f t="shared" si="58"/>
        <v/>
      </c>
      <c r="FP42" s="275">
        <f>VLOOKUP(C42,MOVI!C:DT,58,0)</f>
        <v>0</v>
      </c>
      <c r="FQ42" s="275">
        <f>VLOOKUP(C42,FPT!B:FO,58,0)</f>
        <v>0</v>
      </c>
      <c r="FR42" t="str">
        <f t="shared" si="59"/>
        <v/>
      </c>
      <c r="FS42" s="275">
        <f>VLOOKUP(C42,MOVI!C:DT,59,0)</f>
        <v>0</v>
      </c>
      <c r="FT42" s="275">
        <f>VLOOKUP(C42,FPT!B:FR,59,0)</f>
        <v>0</v>
      </c>
      <c r="FU42" t="str">
        <f t="shared" si="60"/>
        <v/>
      </c>
      <c r="FV42" s="275">
        <f>VLOOKUP(C42,MOVI!C:DT,60,0)</f>
        <v>0</v>
      </c>
      <c r="FW42" s="275">
        <f>VLOOKUP(C42,FPT!B:FU,60,0)</f>
        <v>0</v>
      </c>
      <c r="FX42" t="str">
        <f t="shared" si="61"/>
        <v/>
      </c>
      <c r="FY42" s="275">
        <f>VLOOKUP(C42,MOVI!C:DT,61,0)</f>
        <v>0</v>
      </c>
      <c r="FZ42" s="275">
        <f>VLOOKUP(C42,FPT!B:FX,61,0)</f>
        <v>0</v>
      </c>
      <c r="GA42" t="str">
        <f t="shared" si="62"/>
        <v/>
      </c>
      <c r="GB42" s="275">
        <f>VLOOKUP(C42,MOVI!C:DT,62,0)</f>
        <v>0</v>
      </c>
      <c r="GC42" s="275">
        <f>VLOOKUP(C42,FPT!B:GA,62,0)</f>
        <v>0</v>
      </c>
      <c r="GD42" t="str">
        <f t="shared" si="63"/>
        <v/>
      </c>
      <c r="GE42" s="275">
        <f>VLOOKUP(C42,MOVI!C:DT,63,0)</f>
        <v>0</v>
      </c>
      <c r="GF42" s="275">
        <f>VLOOKUP(C42,FPT!B:GD,63,0)</f>
        <v>0</v>
      </c>
      <c r="GG42" t="str">
        <f t="shared" si="64"/>
        <v/>
      </c>
      <c r="GH42" s="275">
        <f>VLOOKUP(C42,MOVI!C:DT,64,0)</f>
        <v>0</v>
      </c>
      <c r="GI42" s="275">
        <f>VLOOKUP(C42,FPT!B:GG,64,0)</f>
        <v>0</v>
      </c>
      <c r="GJ42" t="str">
        <f t="shared" si="65"/>
        <v/>
      </c>
      <c r="GK42" s="275">
        <f>VLOOKUP(C42,MOVI!C:DT,65,0)</f>
        <v>0</v>
      </c>
      <c r="GL42" s="275">
        <f>VLOOKUP(C42,FPT!B:GJ,65,0)</f>
        <v>0</v>
      </c>
      <c r="GM42" t="str">
        <f t="shared" si="66"/>
        <v/>
      </c>
      <c r="GN42" s="275">
        <f>VLOOKUP(C42,MOVI!C:DT,66,0)</f>
        <v>0</v>
      </c>
      <c r="GO42" s="275">
        <f>VLOOKUP(C42,FPT!B:GM,66,0)</f>
        <v>0</v>
      </c>
      <c r="GP42" t="str">
        <f t="shared" si="67"/>
        <v/>
      </c>
      <c r="GQ42" s="275">
        <f>VLOOKUP(C42,MOVI!C:DT,67,0)</f>
        <v>0</v>
      </c>
      <c r="GR42" s="275">
        <f>VLOOKUP(C42,FPT!B:GP,67,0)</f>
        <v>0</v>
      </c>
      <c r="GS42" t="str">
        <f t="shared" si="68"/>
        <v/>
      </c>
      <c r="GT42" s="275">
        <f>VLOOKUP(C42,MOVI!C:DT,68,0)</f>
        <v>0</v>
      </c>
      <c r="GU42" s="275">
        <f>VLOOKUP(C42,FPT!B:GS,68,0)</f>
        <v>0</v>
      </c>
      <c r="GV42" t="str">
        <f t="shared" si="69"/>
        <v/>
      </c>
      <c r="GW42" s="275">
        <f>VLOOKUP(C42,MOVI!C:DT,69,0)</f>
        <v>0</v>
      </c>
      <c r="GX42" s="275">
        <f>VLOOKUP(C42,FPT!B:GV,69,0)</f>
        <v>0</v>
      </c>
      <c r="GY42" t="str">
        <f t="shared" si="70"/>
        <v/>
      </c>
      <c r="GZ42" s="275">
        <f>VLOOKUP(C42,MOVI!C:DT,70,0)</f>
        <v>0</v>
      </c>
      <c r="HA42" s="275">
        <f>VLOOKUP(C42,FPT!B:GY,70,0)</f>
        <v>0</v>
      </c>
      <c r="HB42" t="str">
        <f t="shared" si="71"/>
        <v/>
      </c>
      <c r="HC42" s="275">
        <f>VLOOKUP(C42,MOVI!C:DT,71,0)</f>
        <v>30000000</v>
      </c>
      <c r="HD42" s="275">
        <f>ROUND(VLOOKUP(C42,FPT!B:HB,71,0),0)</f>
        <v>30000000</v>
      </c>
      <c r="HE42" t="str">
        <f t="shared" si="72"/>
        <v/>
      </c>
      <c r="HF42" s="275">
        <f>ROUND(VLOOKUP(C42,MOVI!C:DT,72,0),0)</f>
        <v>0</v>
      </c>
      <c r="HG42" s="275">
        <f>ROUND(VLOOKUP(C42,FPT!B:HE,72,0),0)</f>
        <v>0</v>
      </c>
      <c r="HH42" t="str">
        <f t="shared" si="73"/>
        <v/>
      </c>
      <c r="HI42" s="275">
        <f>VLOOKUP(C42,MOVI!C:DT,73,0)</f>
        <v>0</v>
      </c>
      <c r="HJ42" s="275">
        <f>VLOOKUP(C42,FPT!B:HH,73,0)</f>
        <v>0</v>
      </c>
      <c r="HK42" t="str">
        <f t="shared" si="74"/>
        <v/>
      </c>
      <c r="HL42" s="275">
        <f>VLOOKUP(C42,MOVI!C:DT,74,0)</f>
        <v>0</v>
      </c>
      <c r="HM42" s="275">
        <f>VLOOKUP(C42,FPT!B:HK,74,0)</f>
        <v>0</v>
      </c>
      <c r="HN42" t="str">
        <f t="shared" si="75"/>
        <v/>
      </c>
      <c r="HO42" s="275">
        <f>VLOOKUP(C42,MOVI!C:DT,75,0)</f>
        <v>11000000</v>
      </c>
      <c r="HP42" s="275">
        <f>VLOOKUP(C42,FPT!B:HN,75,0)</f>
        <v>11000000</v>
      </c>
      <c r="HQ42" t="str">
        <f t="shared" si="76"/>
        <v/>
      </c>
      <c r="HR42" s="275">
        <f>VLOOKUP(C42,MOVI!C:DT,76,0)</f>
        <v>0</v>
      </c>
      <c r="HS42" s="275">
        <f>VLOOKUP(C42,FPT!B:HQ,76,0)</f>
        <v>0</v>
      </c>
      <c r="HT42" t="str">
        <f t="shared" si="77"/>
        <v/>
      </c>
      <c r="HU42" s="275">
        <f>VLOOKUP(C42,MOVI!C:DT,77,0)</f>
        <v>0</v>
      </c>
      <c r="HV42" s="275">
        <f>VLOOKUP(C42,FPT!B:HT,77,0)</f>
        <v>0</v>
      </c>
      <c r="HW42" t="str">
        <f t="shared" si="78"/>
        <v/>
      </c>
      <c r="HX42" s="274">
        <f>VLOOKUP(C42,MOVI!C:CB,78,0)</f>
        <v>2384000</v>
      </c>
      <c r="HY42" s="261">
        <f>VLOOKUP(C42,FPT!$B:$CA,78,0)</f>
        <v>2384000</v>
      </c>
      <c r="HZ42" t="str">
        <f t="shared" si="79"/>
        <v/>
      </c>
      <c r="IA42" s="275">
        <f>VLOOKUP(C42,MOVI!C:CD,79,0)</f>
        <v>300000</v>
      </c>
      <c r="IB42" s="275">
        <f>VLOOKUP(C42,FPT!B:HZ,79,0)</f>
        <v>300000</v>
      </c>
      <c r="IC42" t="str">
        <f t="shared" si="80"/>
        <v/>
      </c>
      <c r="ID42" s="275">
        <f>VLOOKUP(C42,MOVI!C:CD,80,0)</f>
        <v>447000</v>
      </c>
      <c r="IE42" s="275">
        <f>VLOOKUP(C42,FPT!B:IC,80,0)</f>
        <v>447000</v>
      </c>
      <c r="IF42" t="str">
        <f t="shared" si="81"/>
        <v/>
      </c>
      <c r="IG42" s="275">
        <f>VLOOKUP(C42,MOVI!C:DT,81,0)</f>
        <v>0</v>
      </c>
      <c r="IH42" s="275">
        <f>VLOOKUP(C42,FPT!B:IF,81,0)</f>
        <v>0</v>
      </c>
      <c r="II42" t="str">
        <f t="shared" si="82"/>
        <v/>
      </c>
      <c r="IJ42" s="275">
        <f>VLOOKUP(C42,MOVI!C:DT,82,0)</f>
        <v>3131000</v>
      </c>
      <c r="IK42" s="275">
        <f>VLOOKUP(C42,FPT!B:II,82,0)</f>
        <v>3131000</v>
      </c>
      <c r="IL42" t="str">
        <f t="shared" si="83"/>
        <v/>
      </c>
      <c r="IM42" s="275">
        <f>ROUND(VLOOKUP(C42,MOVI!C:DT,83,0),0)</f>
        <v>14131000</v>
      </c>
      <c r="IN42" s="275">
        <f>ROUND(VLOOKUP(C42,FPT!B:IL,83,0),0)</f>
        <v>14131000</v>
      </c>
      <c r="IO42" t="str">
        <f t="shared" si="84"/>
        <v/>
      </c>
      <c r="IP42" s="275">
        <f>VLOOKUP(C42,MOVI!C:DT,84,0)</f>
        <v>15869000</v>
      </c>
      <c r="IQ42" s="275">
        <f>VLOOKUP(C42,FPT!B:IO,84,0)</f>
        <v>15869000</v>
      </c>
      <c r="IR42" t="str">
        <f t="shared" si="85"/>
        <v/>
      </c>
      <c r="IS42" s="275">
        <f>ROUND(VLOOKUP(C42,MOVI!C:DT,85,0),0)</f>
        <v>1630350</v>
      </c>
      <c r="IT42" s="275">
        <f>ROUND(VLOOKUP(C42,FPT!B:IR,85,0),0)</f>
        <v>1630350</v>
      </c>
      <c r="IU42" t="str">
        <f t="shared" si="86"/>
        <v/>
      </c>
      <c r="IV42" s="275">
        <f>VLOOKUP(C42,MOVI!C:DT,86,0)</f>
        <v>0</v>
      </c>
      <c r="IW42" s="275">
        <f>VLOOKUP(C42,FPT!B:IU,86,0)</f>
        <v>0</v>
      </c>
      <c r="IX42" t="str">
        <f t="shared" si="87"/>
        <v/>
      </c>
      <c r="IY42" s="275">
        <f>ROUND(VLOOKUP(C42,MOVI!C:DT,87,0),0)</f>
        <v>1630350</v>
      </c>
      <c r="IZ42" s="275">
        <f>ROUND(VLOOKUP(C42,FPT!B:IX,87,0),0)</f>
        <v>1630350</v>
      </c>
      <c r="JA42" t="str">
        <f t="shared" si="88"/>
        <v/>
      </c>
      <c r="JB42" s="275">
        <f>VLOOKUP(C42,MOVI!C:DT,88,0)</f>
        <v>0</v>
      </c>
      <c r="JC42" s="275">
        <f>VLOOKUP(C42,FPT!B:JA,88,0)</f>
        <v>0</v>
      </c>
      <c r="JD42" t="str">
        <f t="shared" si="89"/>
        <v/>
      </c>
      <c r="JE42" s="275">
        <f>VLOOKUP(C42,MOVI!C:DT,89,0)</f>
        <v>149000</v>
      </c>
      <c r="JF42" s="275">
        <f>VLOOKUP(C42,FPT!B:JD,89,0)</f>
        <v>149000</v>
      </c>
      <c r="JG42" t="str">
        <f t="shared" si="90"/>
        <v/>
      </c>
      <c r="JH42" s="275">
        <f>VLOOKUP(C42,MOVI!C:DT,90,0)</f>
        <v>0</v>
      </c>
      <c r="JI42" s="275">
        <f>VLOOKUP(C42,FPT!B:JG,90,0)</f>
        <v>0</v>
      </c>
      <c r="JJ42" t="str">
        <f t="shared" si="91"/>
        <v/>
      </c>
      <c r="JK42" s="275">
        <f>VLOOKUP(C42,MOVI!C:DT,91,0)</f>
        <v>0</v>
      </c>
      <c r="JL42" s="275">
        <f>VLOOKUP(C42,FPT!B:JJ,91,0)</f>
        <v>0</v>
      </c>
      <c r="JM42" t="str">
        <f t="shared" si="92"/>
        <v/>
      </c>
      <c r="JN42" s="275">
        <f>VLOOKUP(C42,MOVI!C:DT,92,0)</f>
        <v>3340000</v>
      </c>
      <c r="JO42" s="275">
        <f>VLOOKUP(C42,FPT!B:JM,92,0)</f>
        <v>3340000</v>
      </c>
      <c r="JP42" t="str">
        <f t="shared" si="93"/>
        <v/>
      </c>
      <c r="JQ42" s="275">
        <f>VLOOKUP(C42,MOVI!C:DT,93,0)</f>
        <v>0</v>
      </c>
      <c r="JR42" s="275">
        <f>VLOOKUP(C42,FPT!B:JP,93,0)</f>
        <v>0</v>
      </c>
      <c r="JS42" t="str">
        <f t="shared" si="94"/>
        <v/>
      </c>
      <c r="JT42" s="275">
        <f>VLOOKUP(C42,MOVI!C:DT,94,0)</f>
        <v>3489000</v>
      </c>
      <c r="JU42" s="275">
        <f>VLOOKUP(C42,FPT!B:JS,94,0)</f>
        <v>3489000</v>
      </c>
      <c r="JV42" t="str">
        <f t="shared" si="95"/>
        <v/>
      </c>
      <c r="JW42" s="275">
        <f>VLOOKUP(C42,MOVI!C:DT,95,0)</f>
        <v>21749650</v>
      </c>
      <c r="JX42" s="275">
        <f>VLOOKUP(C42,FPT!B:JV,95,0)</f>
        <v>21749650</v>
      </c>
      <c r="JY42" t="str">
        <f t="shared" si="96"/>
        <v/>
      </c>
      <c r="JZ42" s="275">
        <f>VLOOKUP(C42,MOVI!C:DT,96,0)</f>
        <v>0</v>
      </c>
      <c r="KA42" s="275">
        <f>VLOOKUP(C42,FPT!B:JY,96,0)</f>
        <v>0</v>
      </c>
      <c r="KB42" t="str">
        <f t="shared" si="97"/>
        <v/>
      </c>
      <c r="KC42" s="275">
        <f>VLOOKUP(C42,MOVI!C:DT,97,0)</f>
        <v>21749650</v>
      </c>
      <c r="KD42" s="275">
        <f>VLOOKUP(C42,FPT!B:KB,97,0)</f>
        <v>21749650</v>
      </c>
      <c r="KE42" t="str">
        <f t="shared" si="98"/>
        <v/>
      </c>
      <c r="KF42" s="275">
        <f>VLOOKUP(C42,MOVI!C:DT,98,0)</f>
        <v>5066000</v>
      </c>
      <c r="KG42" s="275">
        <f>VLOOKUP(C42,FPT!B:KE,98,0)</f>
        <v>5066000</v>
      </c>
      <c r="KH42" t="str">
        <f t="shared" si="99"/>
        <v/>
      </c>
      <c r="KI42" s="275">
        <f>VLOOKUP(C42,MOVI!C:DT,99,0)</f>
        <v>0</v>
      </c>
      <c r="KJ42" s="275">
        <f>VLOOKUP(C42,FPT!B:KH,99,0)</f>
        <v>0</v>
      </c>
      <c r="KK42" t="str">
        <f t="shared" si="100"/>
        <v/>
      </c>
      <c r="KL42" s="275">
        <f>VLOOKUP(C42,MOVI!C:DT,100,0)</f>
        <v>894000</v>
      </c>
      <c r="KM42" s="275">
        <f>VLOOKUP(C42,FPT!B:KK,100,0)</f>
        <v>894000</v>
      </c>
      <c r="KN42" t="str">
        <f t="shared" si="101"/>
        <v/>
      </c>
      <c r="KO42" s="275">
        <f>VLOOKUP(C42,MOVI!C:DT,101,0)</f>
        <v>0</v>
      </c>
      <c r="KP42" s="275">
        <f>VLOOKUP(C42,FPT!B:KN,101,0)</f>
        <v>0</v>
      </c>
      <c r="KQ42" t="str">
        <f t="shared" si="102"/>
        <v/>
      </c>
      <c r="KR42" s="275">
        <f>VLOOKUP(C42,MOVI!C:DT,102,0)</f>
        <v>0</v>
      </c>
      <c r="KS42" s="275">
        <f>VLOOKUP(C42,FPT!B:KQ,102,0)</f>
        <v>0</v>
      </c>
      <c r="KT42" t="str">
        <f t="shared" si="103"/>
        <v/>
      </c>
      <c r="KU42" s="275">
        <f>VLOOKUP(C42,MOVI!C:DT,103,0)</f>
        <v>5960000</v>
      </c>
      <c r="KV42" s="275">
        <f>VLOOKUP(C42,FPT!B:KT,103,0)</f>
        <v>5960000</v>
      </c>
      <c r="KW42" t="str">
        <f t="shared" si="104"/>
        <v/>
      </c>
      <c r="KX42" s="275">
        <f>VLOOKUP(C42,MOVI!C:DT,104,0)</f>
        <v>9091000</v>
      </c>
      <c r="KY42" s="275">
        <f>VLOOKUP(C42,FPT!B:KW,104,0)</f>
        <v>9091000</v>
      </c>
      <c r="KZ42" t="str">
        <f t="shared" si="105"/>
        <v/>
      </c>
      <c r="LA42" s="275">
        <f>VLOOKUP(C42,MOVI!C:DT,105,0)</f>
        <v>596000</v>
      </c>
      <c r="LB42" s="275">
        <f>VLOOKUP(C42,FPT!B:KZ,105,0)</f>
        <v>596000</v>
      </c>
      <c r="LC42" t="str">
        <f t="shared" si="106"/>
        <v/>
      </c>
      <c r="LD42" s="275">
        <f>VLOOKUP(C42,MOVI!C:DT,106,0)</f>
        <v>36556000</v>
      </c>
      <c r="LE42" s="275">
        <f>VLOOKUP(C42,FPT!B:LC,106,0)</f>
        <v>36556000</v>
      </c>
      <c r="LF42" t="str">
        <f t="shared" si="107"/>
        <v/>
      </c>
      <c r="LG42" s="273">
        <f>VLOOKUP(C42,MOVI!C:DT,107,0)</f>
        <v>0</v>
      </c>
      <c r="LH42" s="273">
        <f>VLOOKUP(C42,FPT!B:LF,107,0)</f>
        <v>0</v>
      </c>
      <c r="LI42" t="str">
        <f t="shared" si="108"/>
        <v/>
      </c>
      <c r="LJ42" t="str">
        <f>VLOOKUP(C42,MOVI!C:DV,108,0)</f>
        <v>MoviSouthSupply Chain Management</v>
      </c>
      <c r="LK42" s="252" t="str">
        <f>VLOOKUP(C42,FPT!B:LI,108,0)</f>
        <v>MoviSouthSupply Chain Management</v>
      </c>
      <c r="LL42" t="str">
        <f t="shared" si="109"/>
        <v/>
      </c>
      <c r="LM42" s="275">
        <f>ROUND(VLOOKUP(C42,MOVI!C:DV,109,0),0)</f>
        <v>2500000</v>
      </c>
      <c r="LN42" s="275">
        <f>ROUND(VLOOKUP(C42,FPT!B:LL,109,0),0)</f>
        <v>2500000</v>
      </c>
      <c r="LO42" t="str">
        <f t="shared" si="110"/>
        <v/>
      </c>
      <c r="LP42" t="str">
        <f>VLOOKUP(C42,MOVI!C:DV,110,0)</f>
        <v>HO</v>
      </c>
      <c r="LQ42" s="247" t="str">
        <f>VLOOKUP(C42,FPT!B:LO,110,0)</f>
        <v>HO</v>
      </c>
      <c r="LR42" t="str">
        <f t="shared" si="111"/>
        <v/>
      </c>
      <c r="LS42">
        <f>MOVI!DI37</f>
        <v>22</v>
      </c>
      <c r="LV42">
        <f>MOVI!DJ37</f>
        <v>0</v>
      </c>
      <c r="LW42">
        <f>MOVI!DK37</f>
        <v>0</v>
      </c>
      <c r="LX42" t="str">
        <f>MOVI!DL37</f>
        <v>x</v>
      </c>
      <c r="LY42">
        <f>MOVI!DM37</f>
        <v>0</v>
      </c>
      <c r="LZ42">
        <f>MOVI!DN37</f>
        <v>149000</v>
      </c>
      <c r="MA42">
        <f>MOVI!DO37</f>
        <v>0</v>
      </c>
      <c r="MB42" t="str">
        <f>MOVI!DP37</f>
        <v/>
      </c>
      <c r="MC42">
        <f>MOVI!DQ37</f>
        <v>43552</v>
      </c>
      <c r="MD42">
        <f>MOVI!DR37</f>
        <v>43734</v>
      </c>
      <c r="ME42" t="str">
        <f>VLOOKUP(C42,MOVI!C:DV,121,0)</f>
        <v/>
      </c>
      <c r="MF42" s="252"/>
      <c r="MG42" t="str">
        <f t="shared" si="116"/>
        <v/>
      </c>
      <c r="MH42" t="str">
        <f>VLOOKUP(C42,MOVI!C:DT,122,0)</f>
        <v>MoviSouth</v>
      </c>
      <c r="MI42" s="252" t="str">
        <f>VLOOKUP(C42,FPT!B:DS,112,0)</f>
        <v>MoviSouth</v>
      </c>
      <c r="MJ42" t="str">
        <f t="shared" si="113"/>
        <v/>
      </c>
    </row>
    <row r="43" spans="1:348" x14ac:dyDescent="0.25">
      <c r="A43">
        <v>35</v>
      </c>
      <c r="B43" s="48">
        <v>6121</v>
      </c>
      <c r="C43" s="271" t="s">
        <v>944</v>
      </c>
      <c r="D43" t="str">
        <f>VLOOKUP(C43,MOVI!C:D,2,0)</f>
        <v>Phạm Thị Hường</v>
      </c>
      <c r="E43" t="str">
        <f>VLOOKUP(C43,FPT!B:C,2,0)</f>
        <v>Phạm Thị Hường</v>
      </c>
      <c r="F43" t="str">
        <f t="shared" si="4"/>
        <v/>
      </c>
      <c r="G43" t="str">
        <f>VLOOKUP(C43,MOVI!C:E,3,0)</f>
        <v>Supply Chain Management</v>
      </c>
      <c r="H43" t="str">
        <f>VLOOKUP(C43,FPT!B:F,3,0)</f>
        <v>Supply Chain Management</v>
      </c>
      <c r="I43" t="str">
        <f t="shared" si="5"/>
        <v/>
      </c>
      <c r="J43" t="str">
        <f>VLOOKUP(C43,MOVI!C:H,4,0)</f>
        <v>Merchandise</v>
      </c>
      <c r="K43" t="str">
        <f>VLOOKUP(C43,FPT!B:I,4,0)</f>
        <v>Merchandise</v>
      </c>
      <c r="L43" t="str">
        <f t="shared" si="6"/>
        <v/>
      </c>
      <c r="M43" t="str">
        <f>VLOOKUP(C43,MOVI!C:DT,5,0)</f>
        <v>Associate</v>
      </c>
      <c r="N43" t="str">
        <f>VLOOKUP(C43,FPT!B:L,5,0)</f>
        <v>Associate</v>
      </c>
      <c r="O43" t="str">
        <f t="shared" si="7"/>
        <v/>
      </c>
      <c r="P43" t="str">
        <f>VLOOKUP(C43,MOVI!C:DT,6,0)</f>
        <v>Merchandise Officer</v>
      </c>
      <c r="Q43" t="str">
        <f>VLOOKUP(C43,FPT!B:O,6,0)</f>
        <v>Merchandise Officer</v>
      </c>
      <c r="R43" t="str">
        <f t="shared" si="8"/>
        <v/>
      </c>
      <c r="S43" t="str">
        <f>VLOOKUP(C43,MOVI!C:DT,7,0)</f>
        <v>South</v>
      </c>
      <c r="T43" t="str">
        <f>VLOOKUP(C43,FPT!B:R,7,0)</f>
        <v>South</v>
      </c>
      <c r="U43" t="str">
        <f t="shared" si="9"/>
        <v/>
      </c>
      <c r="V43" t="str">
        <f>VLOOKUP(C43,MOVI!C:DT,8,0)</f>
        <v>Movi</v>
      </c>
      <c r="W43" t="str">
        <f>VLOOKUP(C43,FPT!B:U,8,0)</f>
        <v>Movi</v>
      </c>
      <c r="X43" t="str">
        <f t="shared" si="10"/>
        <v/>
      </c>
      <c r="Y43" t="str">
        <f>VLOOKUP(C43,MOVI!C:DT,9,0)</f>
        <v>Full-time</v>
      </c>
      <c r="Z43" t="str">
        <f>VLOOKUP(C43,FPT!B:X,9,0)</f>
        <v>Full-time</v>
      </c>
      <c r="AA43" t="str">
        <f t="shared" si="11"/>
        <v/>
      </c>
      <c r="AB43" t="str">
        <f>VLOOKUP(C43,MOVI!C:DT,10,0)</f>
        <v>Permanent</v>
      </c>
      <c r="AC43" t="str">
        <f>VLOOKUP(C43,FPT!B:AA,10,0)</f>
        <v>Permanent</v>
      </c>
      <c r="AD43" t="str">
        <f t="shared" si="12"/>
        <v/>
      </c>
      <c r="AE43" s="247">
        <f>VLOOKUP(C43,MOVI!C:DT,11,0)</f>
        <v>44320</v>
      </c>
      <c r="AF43" s="247">
        <f>VLOOKUP(C43,FPT!B:AD,11,0)</f>
        <v>44320</v>
      </c>
      <c r="AG43" t="str">
        <f t="shared" si="13"/>
        <v/>
      </c>
      <c r="AH43" s="260" t="str">
        <f>VLOOKUP(C43,MOVI!C:DT,12,0)</f>
        <v/>
      </c>
      <c r="AI43" s="260"/>
      <c r="AJ43" t="str">
        <f t="shared" si="115"/>
        <v/>
      </c>
      <c r="AK43">
        <f>VLOOKUP(C43,MOVI!C:DT,13,0)</f>
        <v>0</v>
      </c>
      <c r="AL43" s="247">
        <f>VLOOKUP(C43,FPT!B:AJ,13,0)</f>
        <v>0</v>
      </c>
      <c r="AM43" t="str">
        <f t="shared" si="114"/>
        <v/>
      </c>
      <c r="AN43" s="247">
        <f>VLOOKUP(C43,MOVI!C:DT,14,0)</f>
        <v>0</v>
      </c>
      <c r="AO43" s="247">
        <f>VLOOKUP(C43,FPT!B:AM,14,0)</f>
        <v>0</v>
      </c>
      <c r="AP43" t="str">
        <f t="shared" si="15"/>
        <v/>
      </c>
      <c r="AQ43" t="str">
        <f>VLOOKUP(C43,MOVI!C:DT,15,0)</f>
        <v>LC</v>
      </c>
      <c r="AR43" s="247" t="str">
        <f>VLOOKUP(C43,FPT!B:AP,15,0)</f>
        <v>LC</v>
      </c>
      <c r="AS43" t="str">
        <f t="shared" si="16"/>
        <v/>
      </c>
      <c r="AT43" s="282" t="str">
        <f>VLOOKUP(C43,MOVI!C:DT,16,0)</f>
        <v>LTTP</v>
      </c>
      <c r="AU43" s="247" t="str">
        <f>VLOOKUP(C43,FPT!B:AS,16,0)</f>
        <v>LTTP</v>
      </c>
      <c r="AV43" t="str">
        <f t="shared" si="17"/>
        <v/>
      </c>
      <c r="AW43" t="str">
        <f>VLOOKUP(C43,MOVI!C:DT,17,0)</f>
        <v>L</v>
      </c>
      <c r="AX43" s="247" t="str">
        <f>VLOOKUP(C43,FPT!B:AV,17,0)</f>
        <v>L</v>
      </c>
      <c r="AY43" t="str">
        <f t="shared" si="18"/>
        <v/>
      </c>
      <c r="AZ43">
        <f>VLOOKUP(C43,MOVI!C:DT,18,0)</f>
        <v>0</v>
      </c>
      <c r="BA43" s="247">
        <f>VLOOKUP(C43,FPT!B:AY,18,0)</f>
        <v>0</v>
      </c>
      <c r="BB43" t="str">
        <f t="shared" si="19"/>
        <v/>
      </c>
      <c r="BC43" s="275">
        <f>VLOOKUP(C43,MOVI!C:DT,19,0)</f>
        <v>5000000</v>
      </c>
      <c r="BD43" s="275">
        <f>VLOOKUP(C43,FPT!B:BB,19,0)</f>
        <v>5000000</v>
      </c>
      <c r="BE43" t="str">
        <f t="shared" si="20"/>
        <v/>
      </c>
      <c r="BF43">
        <f>VLOOKUP(C43,MOVI!C:DT,20,0)</f>
        <v>0</v>
      </c>
      <c r="BG43" s="252">
        <f>VLOOKUP(C43,FPT!B:BE,20,0)</f>
        <v>0</v>
      </c>
      <c r="BH43" t="str">
        <f t="shared" si="21"/>
        <v/>
      </c>
      <c r="BI43" s="275">
        <f>VLOOKUP(C43,MOVI!C:DT,21,0)</f>
        <v>5000000</v>
      </c>
      <c r="BJ43" s="275">
        <f>VLOOKUP(C43,FPT!B:BH,21,0)</f>
        <v>5000000</v>
      </c>
      <c r="BK43" t="str">
        <f t="shared" si="22"/>
        <v/>
      </c>
      <c r="BL43" s="275">
        <f>VLOOKUP(C43,MOVI!C:DT,22,0)</f>
        <v>0</v>
      </c>
      <c r="BM43" s="275">
        <f>VLOOKUP(C43,FPT!B:BK,22,0)</f>
        <v>0</v>
      </c>
      <c r="BN43" t="str">
        <f t="shared" si="23"/>
        <v/>
      </c>
      <c r="BO43" s="275">
        <f>VLOOKUP(C43,MOVI!C:DT,23,0)</f>
        <v>0</v>
      </c>
      <c r="BP43" s="275">
        <f>VLOOKUP(C43,FPT!B:BN,23,0)</f>
        <v>0</v>
      </c>
      <c r="BQ43" t="str">
        <f t="shared" si="24"/>
        <v/>
      </c>
      <c r="BR43" s="275">
        <f>VLOOKUP(C43,MOVI!C:DT,24,0)</f>
        <v>0</v>
      </c>
      <c r="BS43" s="275">
        <f>VLOOKUP(C43,FPT!B:BQ,24,0)</f>
        <v>0</v>
      </c>
      <c r="BT43" t="str">
        <f t="shared" si="25"/>
        <v/>
      </c>
      <c r="BU43" s="275">
        <f>VLOOKUP(C43,MOVI!C:DT,25,0)</f>
        <v>0</v>
      </c>
      <c r="BV43" s="275">
        <f>VLOOKUP(C43,FPT!B:BT,25,0)</f>
        <v>0</v>
      </c>
      <c r="BW43" t="str">
        <f t="shared" si="26"/>
        <v/>
      </c>
      <c r="BX43" s="275">
        <f>VLOOKUP(C43,MOVI!C:DT,26,0)</f>
        <v>0</v>
      </c>
      <c r="BY43" s="275">
        <f>VLOOKUP(C43,FPT!B:BW,26,0)</f>
        <v>0</v>
      </c>
      <c r="BZ43" t="str">
        <f t="shared" si="27"/>
        <v/>
      </c>
      <c r="CA43" s="275">
        <f>VLOOKUP(C43,MOVI!C:DT,27,0)</f>
        <v>0</v>
      </c>
      <c r="CB43" s="275">
        <f>VLOOKUP(C43,FPT!B:BZ,27,0)</f>
        <v>0</v>
      </c>
      <c r="CC43" t="str">
        <f t="shared" si="28"/>
        <v/>
      </c>
      <c r="CD43" s="275">
        <f>VLOOKUP(C43,MOVI!C:DT,28,0)</f>
        <v>0</v>
      </c>
      <c r="CE43" s="275">
        <f>VLOOKUP(C43,FPT!B:CC,28,0)</f>
        <v>0</v>
      </c>
      <c r="CF43" t="str">
        <f t="shared" si="29"/>
        <v/>
      </c>
      <c r="CG43" t="str">
        <f>VLOOKUP(C43,MOVI!C:DT,29,0)</f>
        <v>CN</v>
      </c>
      <c r="CH43" s="252" t="str">
        <f>VLOOKUP(C43,FPT!B:CF,29,0)</f>
        <v>CN</v>
      </c>
      <c r="CI43" t="str">
        <f t="shared" si="30"/>
        <v/>
      </c>
      <c r="CJ43">
        <f>VLOOKUP(C43,MOVI!C:DT,30,0)</f>
        <v>26</v>
      </c>
      <c r="CK43" s="252">
        <f>VLOOKUP(C43,FPT!B:CI,30,0)</f>
        <v>26</v>
      </c>
      <c r="CL43" t="str">
        <f t="shared" si="31"/>
        <v/>
      </c>
      <c r="CM43">
        <f>VLOOKUP(C43,MOVI!C:DT,31,0)</f>
        <v>26</v>
      </c>
      <c r="CN43" s="252">
        <f>VLOOKUP(C43,FPT!B:CL,31,0)</f>
        <v>26</v>
      </c>
      <c r="CO43" t="str">
        <f t="shared" si="32"/>
        <v/>
      </c>
      <c r="CP43" s="275">
        <f>VLOOKUP(C43,MOVI!C:DT,32,0)</f>
        <v>0</v>
      </c>
      <c r="CQ43" s="275">
        <f>VLOOKUP(C43,FPT!B:CO,32,0)</f>
        <v>0</v>
      </c>
      <c r="CR43" t="str">
        <f t="shared" si="33"/>
        <v/>
      </c>
      <c r="CS43" s="275">
        <f>VLOOKUP(C43,MOVI!C:DT,33,0)</f>
        <v>0</v>
      </c>
      <c r="CT43" s="275">
        <f>VLOOKUP(C43,FPT!B:CR,33,0)</f>
        <v>0</v>
      </c>
      <c r="CU43" t="str">
        <f t="shared" si="34"/>
        <v/>
      </c>
      <c r="CV43" s="275">
        <f>VLOOKUP(C43,MOVI!C:DT,34,0)</f>
        <v>0</v>
      </c>
      <c r="CW43" s="275">
        <f>VLOOKUP(C43,FPT!B:CU,34,0)</f>
        <v>0</v>
      </c>
      <c r="CX43" t="str">
        <f t="shared" si="35"/>
        <v/>
      </c>
      <c r="CY43" s="275">
        <f>VLOOKUP(C43,MOVI!C:DT,35,0)</f>
        <v>26</v>
      </c>
      <c r="CZ43" s="275">
        <f>VLOOKUP(C43,FPT!B:CX,35,0)</f>
        <v>26</v>
      </c>
      <c r="DA43" t="str">
        <f t="shared" si="36"/>
        <v/>
      </c>
      <c r="DB43" s="275">
        <f>VLOOKUP(C43,MOVI!C:DT,36,0)</f>
        <v>0</v>
      </c>
      <c r="DC43" s="275">
        <f>VLOOKUP(C43,FPT!B:DA,36,0)</f>
        <v>0</v>
      </c>
      <c r="DD43" t="str">
        <f t="shared" si="37"/>
        <v/>
      </c>
      <c r="DE43" s="275">
        <f>VLOOKUP(C43,MOVI!C:DT,37,0)</f>
        <v>0</v>
      </c>
      <c r="DF43" s="275">
        <f>VLOOKUP(C43,FPT!B:DD,37,0)</f>
        <v>0</v>
      </c>
      <c r="DG43" t="str">
        <f t="shared" si="38"/>
        <v/>
      </c>
      <c r="DH43" s="275">
        <f>VLOOKUP(C43,MOVI!C:DT,38,0)</f>
        <v>0</v>
      </c>
      <c r="DI43" s="275">
        <f>VLOOKUP(C43,FPT!B:DG,38,0)</f>
        <v>0</v>
      </c>
      <c r="DJ43" t="str">
        <f t="shared" si="39"/>
        <v/>
      </c>
      <c r="DK43" s="275">
        <f>VLOOKUP(C43,MOVI!C:DT,39,0)</f>
        <v>0</v>
      </c>
      <c r="DL43" s="275">
        <f>VLOOKUP(C43,FPT!B:DJ,39,0)</f>
        <v>0</v>
      </c>
      <c r="DM43" t="str">
        <f t="shared" si="40"/>
        <v/>
      </c>
      <c r="DN43" s="275">
        <f>VLOOKUP(C43,MOVI!C:DT,40,0)</f>
        <v>0</v>
      </c>
      <c r="DO43" s="275">
        <f>VLOOKUP(C43,FPT!B:DM,40,0)</f>
        <v>0</v>
      </c>
      <c r="DP43" t="str">
        <f t="shared" si="41"/>
        <v/>
      </c>
      <c r="DQ43" s="275">
        <f>VLOOKUP(C43,MOVI!C:DT,41,0)</f>
        <v>0</v>
      </c>
      <c r="DR43" s="275">
        <f>VLOOKUP(C43,FPT!B:DP,41,0)</f>
        <v>0</v>
      </c>
      <c r="DS43" t="str">
        <f t="shared" si="42"/>
        <v/>
      </c>
      <c r="DT43" s="275">
        <f>VLOOKUP(C43,MOVI!C:DT,42,0)</f>
        <v>5000000</v>
      </c>
      <c r="DU43" s="275">
        <f>ROUND(VLOOKUP(C43,FPT!B:DS,42,0),0)</f>
        <v>5000000</v>
      </c>
      <c r="DV43" t="str">
        <f t="shared" si="43"/>
        <v/>
      </c>
      <c r="DW43" s="275">
        <f>VLOOKUP(C43,MOVI!C:DT,43,0)</f>
        <v>0</v>
      </c>
      <c r="DX43" s="275">
        <f>VLOOKUP(C43,FPT!B:DV,43,0)</f>
        <v>0</v>
      </c>
      <c r="DY43" t="str">
        <f t="shared" si="44"/>
        <v/>
      </c>
      <c r="DZ43" s="275">
        <f>VLOOKUP(C43,MOVI!C:DT,44,0)</f>
        <v>0</v>
      </c>
      <c r="EA43" s="275">
        <f>VLOOKUP(C43,FPT!B:DY,44,0)</f>
        <v>0</v>
      </c>
      <c r="EB43" t="str">
        <f t="shared" si="45"/>
        <v/>
      </c>
      <c r="EC43" s="275">
        <f>VLOOKUP(C43,MOVI!C:DT,45,0)</f>
        <v>5000000</v>
      </c>
      <c r="ED43" s="275">
        <f>ROUND(VLOOKUP(C43,FPT!B:EB,45,0),0)</f>
        <v>5000000</v>
      </c>
      <c r="EE43" t="str">
        <f t="shared" si="46"/>
        <v/>
      </c>
      <c r="EF43" s="275">
        <f>VLOOKUP(C43,MOVI!C:DT,46,0)</f>
        <v>0</v>
      </c>
      <c r="EG43" s="275">
        <f>VLOOKUP(C43,FPT!B:EE,46,0)</f>
        <v>0</v>
      </c>
      <c r="EH43" t="str">
        <f t="shared" si="47"/>
        <v/>
      </c>
      <c r="EI43" s="275">
        <f>VLOOKUP(C43,MOVI!C:DT,47,0)</f>
        <v>0</v>
      </c>
      <c r="EJ43" s="275">
        <f>VLOOKUP(C43,FPT!B:EH,47,0)</f>
        <v>0</v>
      </c>
      <c r="EK43" t="str">
        <f t="shared" si="48"/>
        <v/>
      </c>
      <c r="EL43" s="275">
        <f>VLOOKUP(C43,MOVI!C:DT,48,0)</f>
        <v>0</v>
      </c>
      <c r="EM43" s="275">
        <f>VLOOKUP(C43,FPT!B:EK,48,0)</f>
        <v>0</v>
      </c>
      <c r="EN43" t="str">
        <f t="shared" si="49"/>
        <v/>
      </c>
      <c r="EO43" s="275">
        <f>VLOOKUP(C43,MOVI!C:DT,49,0)</f>
        <v>0</v>
      </c>
      <c r="EP43" s="275">
        <f>VLOOKUP(C43,FPT!B:EN,49,0)</f>
        <v>0</v>
      </c>
      <c r="EQ43" t="str">
        <f t="shared" si="50"/>
        <v/>
      </c>
      <c r="ER43" s="275">
        <f>VLOOKUP(C43,MOVI!C:DT,50,0)</f>
        <v>0</v>
      </c>
      <c r="ES43" s="275">
        <f>VLOOKUP(C43,FPT!B:EQ,50,0)</f>
        <v>0</v>
      </c>
      <c r="ET43" t="str">
        <f t="shared" si="51"/>
        <v/>
      </c>
      <c r="EU43" s="275">
        <f>VLOOKUP(C43,MOVI!C:DT,51,0)</f>
        <v>0</v>
      </c>
      <c r="EV43" s="275">
        <f>VLOOKUP(C43,FPT!B:ET,51,0)</f>
        <v>0</v>
      </c>
      <c r="EW43" t="str">
        <f t="shared" si="52"/>
        <v/>
      </c>
      <c r="EX43" s="275">
        <f>VLOOKUP(C43,MOVI!C:DT,52,0)</f>
        <v>0</v>
      </c>
      <c r="EY43" s="275">
        <f>VLOOKUP(C43,FPT!B:EW,52,0)</f>
        <v>0</v>
      </c>
      <c r="EZ43" t="str">
        <f t="shared" si="53"/>
        <v/>
      </c>
      <c r="FA43" s="275">
        <f>VLOOKUP(C43,MOVI!C:DT,53,0)</f>
        <v>0</v>
      </c>
      <c r="FB43" s="275">
        <f>VLOOKUP(C43,FPT!B:EZ,53,0)</f>
        <v>0</v>
      </c>
      <c r="FC43" t="str">
        <f t="shared" si="54"/>
        <v/>
      </c>
      <c r="FD43" s="275">
        <f>VLOOKUP(C43,MOVI!C:DT,54,0)</f>
        <v>0</v>
      </c>
      <c r="FE43" s="275">
        <f>VLOOKUP(C43,FPT!B:FC,54,0)</f>
        <v>0</v>
      </c>
      <c r="FF43" t="str">
        <f t="shared" si="55"/>
        <v/>
      </c>
      <c r="FG43" s="275">
        <f>VLOOKUP(C43,MOVI!C:DT,55,0)</f>
        <v>0</v>
      </c>
      <c r="FH43" s="275">
        <f>VLOOKUP(C43,FPT!B:FF,55,0)</f>
        <v>0</v>
      </c>
      <c r="FI43" t="str">
        <f t="shared" si="56"/>
        <v/>
      </c>
      <c r="FJ43" s="275">
        <f>VLOOKUP(C43,MOVI!C:DT,56,0)</f>
        <v>0</v>
      </c>
      <c r="FK43" s="275">
        <f>VLOOKUP(C43,FPT!B:FI,56,0)</f>
        <v>0</v>
      </c>
      <c r="FL43" t="str">
        <f t="shared" si="57"/>
        <v/>
      </c>
      <c r="FM43" s="275">
        <f>VLOOKUP(C43,MOVI!C:DT,57,0)</f>
        <v>0</v>
      </c>
      <c r="FN43" s="275">
        <f>VLOOKUP(C43,FPT!B:FL,57,0)</f>
        <v>0</v>
      </c>
      <c r="FO43" t="str">
        <f t="shared" si="58"/>
        <v/>
      </c>
      <c r="FP43" s="275">
        <f>VLOOKUP(C43,MOVI!C:DT,58,0)</f>
        <v>0</v>
      </c>
      <c r="FQ43" s="275">
        <f>VLOOKUP(C43,FPT!B:FO,58,0)</f>
        <v>0</v>
      </c>
      <c r="FR43" t="str">
        <f t="shared" si="59"/>
        <v/>
      </c>
      <c r="FS43" s="275">
        <f>VLOOKUP(C43,MOVI!C:DT,59,0)</f>
        <v>0</v>
      </c>
      <c r="FT43" s="275">
        <f>VLOOKUP(C43,FPT!B:FR,59,0)</f>
        <v>0</v>
      </c>
      <c r="FU43" t="str">
        <f t="shared" si="60"/>
        <v/>
      </c>
      <c r="FV43" s="275">
        <f>VLOOKUP(C43,MOVI!C:DT,60,0)</f>
        <v>0</v>
      </c>
      <c r="FW43" s="275">
        <f>VLOOKUP(C43,FPT!B:FU,60,0)</f>
        <v>0</v>
      </c>
      <c r="FX43" t="str">
        <f t="shared" si="61"/>
        <v/>
      </c>
      <c r="FY43" s="275">
        <f>VLOOKUP(C43,MOVI!C:DT,61,0)</f>
        <v>0</v>
      </c>
      <c r="FZ43" s="275">
        <f>VLOOKUP(C43,FPT!B:FX,61,0)</f>
        <v>0</v>
      </c>
      <c r="GA43" t="str">
        <f t="shared" si="62"/>
        <v/>
      </c>
      <c r="GB43" s="275">
        <f>VLOOKUP(C43,MOVI!C:DT,62,0)</f>
        <v>0</v>
      </c>
      <c r="GC43" s="275">
        <f>VLOOKUP(C43,FPT!B:GA,62,0)</f>
        <v>0</v>
      </c>
      <c r="GD43" t="str">
        <f t="shared" si="63"/>
        <v/>
      </c>
      <c r="GE43" s="275">
        <f>VLOOKUP(C43,MOVI!C:DT,63,0)</f>
        <v>0</v>
      </c>
      <c r="GF43" s="275">
        <f>VLOOKUP(C43,FPT!B:GD,63,0)</f>
        <v>0</v>
      </c>
      <c r="GG43" t="str">
        <f t="shared" si="64"/>
        <v/>
      </c>
      <c r="GH43" s="275">
        <f>VLOOKUP(C43,MOVI!C:DT,64,0)</f>
        <v>0</v>
      </c>
      <c r="GI43" s="275">
        <f>VLOOKUP(C43,FPT!B:GG,64,0)</f>
        <v>0</v>
      </c>
      <c r="GJ43" t="str">
        <f t="shared" si="65"/>
        <v/>
      </c>
      <c r="GK43" s="275">
        <f>VLOOKUP(C43,MOVI!C:DT,65,0)</f>
        <v>0</v>
      </c>
      <c r="GL43" s="275">
        <f>VLOOKUP(C43,FPT!B:GJ,65,0)</f>
        <v>0</v>
      </c>
      <c r="GM43" t="str">
        <f t="shared" si="66"/>
        <v/>
      </c>
      <c r="GN43" s="275">
        <f>VLOOKUP(C43,MOVI!C:DT,66,0)</f>
        <v>0</v>
      </c>
      <c r="GO43" s="275">
        <f>VLOOKUP(C43,FPT!B:GM,66,0)</f>
        <v>0</v>
      </c>
      <c r="GP43" t="str">
        <f t="shared" si="67"/>
        <v/>
      </c>
      <c r="GQ43" s="275">
        <f>VLOOKUP(C43,MOVI!C:DT,67,0)</f>
        <v>0</v>
      </c>
      <c r="GR43" s="275">
        <f>VLOOKUP(C43,FPT!B:GP,67,0)</f>
        <v>0</v>
      </c>
      <c r="GS43" t="str">
        <f t="shared" si="68"/>
        <v/>
      </c>
      <c r="GT43" s="275">
        <f>VLOOKUP(C43,MOVI!C:DT,68,0)</f>
        <v>0</v>
      </c>
      <c r="GU43" s="275">
        <f>VLOOKUP(C43,FPT!B:GS,68,0)</f>
        <v>0</v>
      </c>
      <c r="GV43" t="str">
        <f t="shared" si="69"/>
        <v/>
      </c>
      <c r="GW43" s="275">
        <f>VLOOKUP(C43,MOVI!C:DT,69,0)</f>
        <v>0</v>
      </c>
      <c r="GX43" s="275">
        <f>VLOOKUP(C43,FPT!B:GV,69,0)</f>
        <v>0</v>
      </c>
      <c r="GY43" t="str">
        <f t="shared" si="70"/>
        <v/>
      </c>
      <c r="GZ43" s="275">
        <f>VLOOKUP(C43,MOVI!C:DT,70,0)</f>
        <v>0</v>
      </c>
      <c r="HA43" s="275">
        <f>VLOOKUP(C43,FPT!B:GY,70,0)</f>
        <v>0</v>
      </c>
      <c r="HB43" t="str">
        <f t="shared" si="71"/>
        <v/>
      </c>
      <c r="HC43" s="275">
        <f>VLOOKUP(C43,MOVI!C:DT,71,0)</f>
        <v>5000000</v>
      </c>
      <c r="HD43" s="275">
        <f>ROUND(VLOOKUP(C43,FPT!B:HB,71,0),0)</f>
        <v>5000000</v>
      </c>
      <c r="HE43" t="str">
        <f t="shared" si="72"/>
        <v/>
      </c>
      <c r="HF43" s="275">
        <f>ROUND(VLOOKUP(C43,MOVI!C:DT,72,0),0)</f>
        <v>0</v>
      </c>
      <c r="HG43" s="275">
        <f>ROUND(VLOOKUP(C43,FPT!B:HE,72,0),0)</f>
        <v>0</v>
      </c>
      <c r="HH43" t="str">
        <f t="shared" si="73"/>
        <v/>
      </c>
      <c r="HI43" s="275">
        <f>VLOOKUP(C43,MOVI!C:DT,73,0)</f>
        <v>0</v>
      </c>
      <c r="HJ43" s="275">
        <f>VLOOKUP(C43,FPT!B:HH,73,0)</f>
        <v>0</v>
      </c>
      <c r="HK43" t="str">
        <f t="shared" si="74"/>
        <v/>
      </c>
      <c r="HL43" s="275">
        <f>VLOOKUP(C43,MOVI!C:DT,74,0)</f>
        <v>0</v>
      </c>
      <c r="HM43" s="275">
        <f>VLOOKUP(C43,FPT!B:HK,74,0)</f>
        <v>0</v>
      </c>
      <c r="HN43" t="str">
        <f t="shared" si="75"/>
        <v/>
      </c>
      <c r="HO43" s="275">
        <f>VLOOKUP(C43,MOVI!C:DT,75,0)</f>
        <v>11000000</v>
      </c>
      <c r="HP43" s="275">
        <f>VLOOKUP(C43,FPT!B:HN,75,0)</f>
        <v>11000000</v>
      </c>
      <c r="HQ43" t="str">
        <f t="shared" si="76"/>
        <v/>
      </c>
      <c r="HR43" s="275">
        <f>VLOOKUP(C43,MOVI!C:DT,76,0)</f>
        <v>0</v>
      </c>
      <c r="HS43" s="275">
        <f>VLOOKUP(C43,FPT!B:HQ,76,0)</f>
        <v>0</v>
      </c>
      <c r="HT43" t="str">
        <f t="shared" si="77"/>
        <v/>
      </c>
      <c r="HU43" s="275">
        <f>VLOOKUP(C43,MOVI!C:DT,77,0)</f>
        <v>0</v>
      </c>
      <c r="HV43" s="275">
        <f>VLOOKUP(C43,FPT!B:HT,77,0)</f>
        <v>0</v>
      </c>
      <c r="HW43" t="str">
        <f t="shared" si="78"/>
        <v/>
      </c>
      <c r="HX43" s="274">
        <f>VLOOKUP(C43,MOVI!C:CB,78,0)</f>
        <v>400000</v>
      </c>
      <c r="HY43" s="261">
        <f>VLOOKUP(C43,FPT!$B:$CA,78,0)</f>
        <v>400000</v>
      </c>
      <c r="HZ43" t="str">
        <f t="shared" si="79"/>
        <v/>
      </c>
      <c r="IA43" s="275">
        <f>VLOOKUP(C43,MOVI!C:CD,79,0)</f>
        <v>50000</v>
      </c>
      <c r="IB43" s="275">
        <f>VLOOKUP(C43,FPT!B:HZ,79,0)</f>
        <v>50000</v>
      </c>
      <c r="IC43" t="str">
        <f t="shared" si="80"/>
        <v/>
      </c>
      <c r="ID43" s="275">
        <f>VLOOKUP(C43,MOVI!C:CD,80,0)</f>
        <v>75000</v>
      </c>
      <c r="IE43" s="275">
        <f>VLOOKUP(C43,FPT!B:IC,80,0)</f>
        <v>75000</v>
      </c>
      <c r="IF43" t="str">
        <f t="shared" si="81"/>
        <v/>
      </c>
      <c r="IG43" s="275">
        <f>VLOOKUP(C43,MOVI!C:DT,81,0)</f>
        <v>0</v>
      </c>
      <c r="IH43" s="275">
        <f>VLOOKUP(C43,FPT!B:IF,81,0)</f>
        <v>0</v>
      </c>
      <c r="II43" t="str">
        <f t="shared" si="82"/>
        <v/>
      </c>
      <c r="IJ43" s="275">
        <f>VLOOKUP(C43,MOVI!C:DT,82,0)</f>
        <v>525000</v>
      </c>
      <c r="IK43" s="275">
        <f>VLOOKUP(C43,FPT!B:II,82,0)</f>
        <v>525000</v>
      </c>
      <c r="IL43" t="str">
        <f t="shared" si="83"/>
        <v/>
      </c>
      <c r="IM43" s="275">
        <f>ROUND(VLOOKUP(C43,MOVI!C:DT,83,0),0)</f>
        <v>11525000</v>
      </c>
      <c r="IN43" s="275">
        <f>ROUND(VLOOKUP(C43,FPT!B:IL,83,0),0)</f>
        <v>11525000</v>
      </c>
      <c r="IO43" t="str">
        <f t="shared" si="84"/>
        <v/>
      </c>
      <c r="IP43" s="275">
        <f>VLOOKUP(C43,MOVI!C:DT,84,0)</f>
        <v>0</v>
      </c>
      <c r="IQ43" s="275">
        <f>VLOOKUP(C43,FPT!B:IO,84,0)</f>
        <v>0</v>
      </c>
      <c r="IR43" t="str">
        <f t="shared" si="85"/>
        <v/>
      </c>
      <c r="IS43" s="275">
        <f>ROUND(VLOOKUP(C43,MOVI!C:DT,85,0),0)</f>
        <v>0</v>
      </c>
      <c r="IT43" s="275">
        <f>ROUND(VLOOKUP(C43,FPT!B:IR,85,0),0)</f>
        <v>0</v>
      </c>
      <c r="IU43" t="str">
        <f t="shared" si="86"/>
        <v/>
      </c>
      <c r="IV43" s="275">
        <f>VLOOKUP(C43,MOVI!C:DT,86,0)</f>
        <v>0</v>
      </c>
      <c r="IW43" s="275">
        <f>VLOOKUP(C43,FPT!B:IU,86,0)</f>
        <v>0</v>
      </c>
      <c r="IX43" t="str">
        <f t="shared" si="87"/>
        <v/>
      </c>
      <c r="IY43" s="275">
        <f>ROUND(VLOOKUP(C43,MOVI!C:DT,87,0),0)</f>
        <v>0</v>
      </c>
      <c r="IZ43" s="275">
        <f>ROUND(VLOOKUP(C43,FPT!B:IX,87,0),0)</f>
        <v>0</v>
      </c>
      <c r="JA43" t="str">
        <f t="shared" si="88"/>
        <v/>
      </c>
      <c r="JB43" s="275">
        <f>VLOOKUP(C43,MOVI!C:DT,88,0)</f>
        <v>0</v>
      </c>
      <c r="JC43" s="275">
        <f>VLOOKUP(C43,FPT!B:JA,88,0)</f>
        <v>0</v>
      </c>
      <c r="JD43" t="str">
        <f t="shared" si="89"/>
        <v/>
      </c>
      <c r="JE43" s="275">
        <f>VLOOKUP(C43,MOVI!C:DT,89,0)</f>
        <v>50000</v>
      </c>
      <c r="JF43" s="275">
        <f>VLOOKUP(C43,FPT!B:JD,89,0)</f>
        <v>50000</v>
      </c>
      <c r="JG43" t="str">
        <f t="shared" si="90"/>
        <v/>
      </c>
      <c r="JH43" s="275">
        <f>VLOOKUP(C43,MOVI!C:DT,90,0)</f>
        <v>0</v>
      </c>
      <c r="JI43" s="275">
        <f>VLOOKUP(C43,FPT!B:JG,90,0)</f>
        <v>0</v>
      </c>
      <c r="JJ43" t="str">
        <f t="shared" si="91"/>
        <v/>
      </c>
      <c r="JK43" s="275">
        <f>VLOOKUP(C43,MOVI!C:DT,91,0)</f>
        <v>0</v>
      </c>
      <c r="JL43" s="275">
        <f>VLOOKUP(C43,FPT!B:JJ,91,0)</f>
        <v>0</v>
      </c>
      <c r="JM43" t="str">
        <f t="shared" si="92"/>
        <v/>
      </c>
      <c r="JN43" s="275">
        <f>VLOOKUP(C43,MOVI!C:DT,92,0)</f>
        <v>400900</v>
      </c>
      <c r="JO43" s="275">
        <f>VLOOKUP(C43,FPT!B:JM,92,0)</f>
        <v>400900</v>
      </c>
      <c r="JP43" t="str">
        <f t="shared" si="93"/>
        <v/>
      </c>
      <c r="JQ43" s="275">
        <f>VLOOKUP(C43,MOVI!C:DT,93,0)</f>
        <v>0</v>
      </c>
      <c r="JR43" s="275">
        <f>VLOOKUP(C43,FPT!B:JP,93,0)</f>
        <v>0</v>
      </c>
      <c r="JS43" t="str">
        <f t="shared" si="94"/>
        <v/>
      </c>
      <c r="JT43" s="275">
        <f>VLOOKUP(C43,MOVI!C:DT,94,0)</f>
        <v>450900</v>
      </c>
      <c r="JU43" s="275">
        <f>VLOOKUP(C43,FPT!B:JS,94,0)</f>
        <v>450900</v>
      </c>
      <c r="JV43" t="str">
        <f t="shared" si="95"/>
        <v/>
      </c>
      <c r="JW43" s="275">
        <f>VLOOKUP(C43,MOVI!C:DT,95,0)</f>
        <v>4024100</v>
      </c>
      <c r="JX43" s="275">
        <f>VLOOKUP(C43,FPT!B:JV,95,0)</f>
        <v>4024100</v>
      </c>
      <c r="JY43" t="str">
        <f t="shared" si="96"/>
        <v/>
      </c>
      <c r="JZ43" s="275">
        <f>VLOOKUP(C43,MOVI!C:DT,96,0)</f>
        <v>0</v>
      </c>
      <c r="KA43" s="275">
        <f>VLOOKUP(C43,FPT!B:JY,96,0)</f>
        <v>0</v>
      </c>
      <c r="KB43" t="str">
        <f t="shared" si="97"/>
        <v/>
      </c>
      <c r="KC43" s="275">
        <f>VLOOKUP(C43,MOVI!C:DT,97,0)</f>
        <v>4024100</v>
      </c>
      <c r="KD43" s="275">
        <f>VLOOKUP(C43,FPT!B:KB,97,0)</f>
        <v>4024100</v>
      </c>
      <c r="KE43" t="str">
        <f t="shared" si="98"/>
        <v/>
      </c>
      <c r="KF43" s="275">
        <f>VLOOKUP(C43,MOVI!C:DT,98,0)</f>
        <v>850000.00000000012</v>
      </c>
      <c r="KG43" s="275">
        <f>VLOOKUP(C43,FPT!B:KE,98,0)</f>
        <v>850000</v>
      </c>
      <c r="KH43" t="str">
        <f t="shared" si="99"/>
        <v/>
      </c>
      <c r="KI43" s="275">
        <f>VLOOKUP(C43,MOVI!C:DT,99,0)</f>
        <v>0</v>
      </c>
      <c r="KJ43" s="275">
        <f>VLOOKUP(C43,FPT!B:KH,99,0)</f>
        <v>0</v>
      </c>
      <c r="KK43" t="str">
        <f t="shared" si="100"/>
        <v/>
      </c>
      <c r="KL43" s="275">
        <f>VLOOKUP(C43,MOVI!C:DT,100,0)</f>
        <v>150000</v>
      </c>
      <c r="KM43" s="275">
        <f>VLOOKUP(C43,FPT!B:KK,100,0)</f>
        <v>150000</v>
      </c>
      <c r="KN43" t="str">
        <f t="shared" si="101"/>
        <v/>
      </c>
      <c r="KO43" s="275">
        <f>VLOOKUP(C43,MOVI!C:DT,101,0)</f>
        <v>0</v>
      </c>
      <c r="KP43" s="275">
        <f>VLOOKUP(C43,FPT!B:KN,101,0)</f>
        <v>0</v>
      </c>
      <c r="KQ43" t="str">
        <f t="shared" si="102"/>
        <v/>
      </c>
      <c r="KR43" s="275">
        <f>VLOOKUP(C43,MOVI!C:DT,102,0)</f>
        <v>0</v>
      </c>
      <c r="KS43" s="275">
        <f>VLOOKUP(C43,FPT!B:KQ,102,0)</f>
        <v>0</v>
      </c>
      <c r="KT43" t="str">
        <f t="shared" si="103"/>
        <v/>
      </c>
      <c r="KU43" s="275">
        <f>VLOOKUP(C43,MOVI!C:DT,103,0)</f>
        <v>1000000.0000000001</v>
      </c>
      <c r="KV43" s="275">
        <f>VLOOKUP(C43,FPT!B:KT,103,0)</f>
        <v>1000000</v>
      </c>
      <c r="KW43" t="str">
        <f t="shared" si="104"/>
        <v/>
      </c>
      <c r="KX43" s="275">
        <f>VLOOKUP(C43,MOVI!C:DT,104,0)</f>
        <v>1525000</v>
      </c>
      <c r="KY43" s="275">
        <f>VLOOKUP(C43,FPT!B:KW,104,0)</f>
        <v>1525000</v>
      </c>
      <c r="KZ43" t="str">
        <f t="shared" si="105"/>
        <v/>
      </c>
      <c r="LA43" s="275">
        <f>VLOOKUP(C43,MOVI!C:DT,105,0)</f>
        <v>100000</v>
      </c>
      <c r="LB43" s="275">
        <f>VLOOKUP(C43,FPT!B:KZ,105,0)</f>
        <v>100000</v>
      </c>
      <c r="LC43" t="str">
        <f t="shared" si="106"/>
        <v/>
      </c>
      <c r="LD43" s="275">
        <f>VLOOKUP(C43,MOVI!C:DT,106,0)</f>
        <v>6100000</v>
      </c>
      <c r="LE43" s="275">
        <f>VLOOKUP(C43,FPT!B:LC,106,0)</f>
        <v>6100000</v>
      </c>
      <c r="LF43" t="str">
        <f t="shared" si="107"/>
        <v/>
      </c>
      <c r="LG43" s="273">
        <f>VLOOKUP(C43,MOVI!C:DT,107,0)</f>
        <v>0</v>
      </c>
      <c r="LH43" s="273">
        <f>VLOOKUP(C43,FPT!B:LF,107,0)</f>
        <v>0</v>
      </c>
      <c r="LI43" t="str">
        <f t="shared" si="108"/>
        <v/>
      </c>
      <c r="LJ43" t="str">
        <f>VLOOKUP(C43,MOVI!C:DV,108,0)</f>
        <v>MoviSouthSupply Chain Management</v>
      </c>
      <c r="LK43" s="252" t="str">
        <f>VLOOKUP(C43,FPT!B:LI,108,0)</f>
        <v>MoviSouthSupply Chain Management</v>
      </c>
      <c r="LL43" t="str">
        <f t="shared" si="109"/>
        <v/>
      </c>
      <c r="LM43" s="275">
        <f>ROUND(VLOOKUP(C43,MOVI!C:DV,109,0),0)</f>
        <v>416667</v>
      </c>
      <c r="LN43" s="275">
        <f>ROUND(VLOOKUP(C43,FPT!B:LL,109,0),0)</f>
        <v>416667</v>
      </c>
      <c r="LO43" t="str">
        <f t="shared" si="110"/>
        <v/>
      </c>
      <c r="LP43" t="str">
        <f>VLOOKUP(C43,MOVI!C:DV,110,0)</f>
        <v>HO</v>
      </c>
      <c r="LQ43" s="247" t="str">
        <f>VLOOKUP(C43,FPT!B:LO,110,0)</f>
        <v>HO</v>
      </c>
      <c r="LR43" t="str">
        <f t="shared" si="111"/>
        <v/>
      </c>
      <c r="LS43">
        <f>MOVI!DI38</f>
        <v>22</v>
      </c>
      <c r="LV43">
        <f>MOVI!DJ38</f>
        <v>0</v>
      </c>
      <c r="LW43">
        <f>MOVI!DK38</f>
        <v>0</v>
      </c>
      <c r="LX43" t="str">
        <f>MOVI!DL38</f>
        <v>x</v>
      </c>
      <c r="LY43">
        <f>MOVI!DM38</f>
        <v>0</v>
      </c>
      <c r="LZ43">
        <f>MOVI!DN38</f>
        <v>50000</v>
      </c>
      <c r="MA43">
        <f>MOVI!DO38</f>
        <v>0</v>
      </c>
      <c r="MB43" t="str">
        <f>MOVI!DP38</f>
        <v/>
      </c>
      <c r="MC43">
        <f>MOVI!DQ38</f>
        <v>0</v>
      </c>
      <c r="MD43">
        <f>MOVI!DR38</f>
        <v>0</v>
      </c>
      <c r="ME43" t="str">
        <f>VLOOKUP(C43,MOVI!C:DV,121,0)</f>
        <v/>
      </c>
      <c r="MF43" s="252"/>
      <c r="MG43" t="str">
        <f t="shared" si="116"/>
        <v/>
      </c>
      <c r="MH43" t="str">
        <f>VLOOKUP(C43,MOVI!C:DT,122,0)</f>
        <v>MoviSouth</v>
      </c>
      <c r="MI43" s="252" t="str">
        <f>VLOOKUP(C43,FPT!B:DS,112,0)</f>
        <v>MoviSouth</v>
      </c>
      <c r="MJ43" t="str">
        <f t="shared" si="113"/>
        <v/>
      </c>
    </row>
    <row r="44" spans="1:348" x14ac:dyDescent="0.25">
      <c r="A44">
        <v>36</v>
      </c>
      <c r="B44" s="48">
        <v>6136</v>
      </c>
      <c r="C44" s="271" t="s">
        <v>955</v>
      </c>
      <c r="D44" t="str">
        <f>VLOOKUP(C44,MOVI!C:D,2,0)</f>
        <v>Châu Hải Thọ</v>
      </c>
      <c r="E44" t="str">
        <f>VLOOKUP(C44,FPT!B:C,2,0)</f>
        <v>Châu Hải Thọ</v>
      </c>
      <c r="F44" t="str">
        <f t="shared" si="4"/>
        <v/>
      </c>
      <c r="G44" t="str">
        <f>VLOOKUP(C44,MOVI!C:E,3,0)</f>
        <v>Supply Chain Management</v>
      </c>
      <c r="H44" t="str">
        <f>VLOOKUP(C44,FPT!B:F,3,0)</f>
        <v>Supply Chain Management</v>
      </c>
      <c r="I44" t="str">
        <f t="shared" si="5"/>
        <v/>
      </c>
      <c r="J44" t="str">
        <f>VLOOKUP(C44,MOVI!C:H,4,0)</f>
        <v>Merchandise</v>
      </c>
      <c r="K44" t="str">
        <f>VLOOKUP(C44,FPT!B:I,4,0)</f>
        <v>Merchandise</v>
      </c>
      <c r="L44" t="str">
        <f t="shared" si="6"/>
        <v/>
      </c>
      <c r="M44" t="str">
        <f>VLOOKUP(C44,MOVI!C:DT,5,0)</f>
        <v>Senior Associate</v>
      </c>
      <c r="N44" t="str">
        <f>VLOOKUP(C44,FPT!B:L,5,0)</f>
        <v>Senior Associate</v>
      </c>
      <c r="O44" t="str">
        <f t="shared" si="7"/>
        <v/>
      </c>
      <c r="P44" t="str">
        <f>VLOOKUP(C44,MOVI!C:DT,6,0)</f>
        <v>Merchandise Officer</v>
      </c>
      <c r="Q44" t="str">
        <f>VLOOKUP(C44,FPT!B:O,6,0)</f>
        <v>Merchandise Officer</v>
      </c>
      <c r="R44" t="str">
        <f t="shared" si="8"/>
        <v/>
      </c>
      <c r="S44" t="str">
        <f>VLOOKUP(C44,MOVI!C:DT,7,0)</f>
        <v>South</v>
      </c>
      <c r="T44" t="str">
        <f>VLOOKUP(C44,FPT!B:R,7,0)</f>
        <v>South</v>
      </c>
      <c r="U44" t="str">
        <f t="shared" si="9"/>
        <v/>
      </c>
      <c r="V44" t="str">
        <f>VLOOKUP(C44,MOVI!C:DT,8,0)</f>
        <v>Movi</v>
      </c>
      <c r="W44" t="str">
        <f>VLOOKUP(C44,FPT!B:U,8,0)</f>
        <v>Movi</v>
      </c>
      <c r="X44" t="str">
        <f t="shared" si="10"/>
        <v/>
      </c>
      <c r="Y44" t="str">
        <f>VLOOKUP(C44,MOVI!C:DT,9,0)</f>
        <v>Full-time</v>
      </c>
      <c r="Z44" t="str">
        <f>VLOOKUP(C44,FPT!B:X,9,0)</f>
        <v>Full-time</v>
      </c>
      <c r="AA44" t="str">
        <f t="shared" si="11"/>
        <v/>
      </c>
      <c r="AB44" t="str">
        <f>VLOOKUP(C44,MOVI!C:DT,10,0)</f>
        <v>Permanent</v>
      </c>
      <c r="AC44" t="str">
        <f>VLOOKUP(C44,FPT!B:AA,10,0)</f>
        <v>Permanent</v>
      </c>
      <c r="AD44" t="str">
        <f t="shared" si="12"/>
        <v/>
      </c>
      <c r="AE44" s="247">
        <f>VLOOKUP(C44,MOVI!C:DT,11,0)</f>
        <v>44320</v>
      </c>
      <c r="AF44" s="247">
        <f>VLOOKUP(C44,FPT!B:AD,11,0)</f>
        <v>44320</v>
      </c>
      <c r="AG44" t="str">
        <f t="shared" si="13"/>
        <v/>
      </c>
      <c r="AH44" s="260" t="str">
        <f>VLOOKUP(C44,MOVI!C:DT,12,0)</f>
        <v/>
      </c>
      <c r="AI44" s="260"/>
      <c r="AJ44" t="str">
        <f t="shared" si="115"/>
        <v/>
      </c>
      <c r="AK44">
        <f>VLOOKUP(C44,MOVI!C:DT,13,0)</f>
        <v>0</v>
      </c>
      <c r="AL44" s="247">
        <f>VLOOKUP(C44,FPT!B:AJ,13,0)</f>
        <v>0</v>
      </c>
      <c r="AM44" t="str">
        <f t="shared" si="114"/>
        <v/>
      </c>
      <c r="AN44" s="247">
        <f>VLOOKUP(C44,MOVI!C:DT,14,0)</f>
        <v>0</v>
      </c>
      <c r="AO44" s="247">
        <f>VLOOKUP(C44,FPT!B:AM,14,0)</f>
        <v>0</v>
      </c>
      <c r="AP44" t="str">
        <f t="shared" si="15"/>
        <v/>
      </c>
      <c r="AQ44" t="str">
        <f>VLOOKUP(C44,MOVI!C:DT,15,0)</f>
        <v>LC</v>
      </c>
      <c r="AR44" s="247" t="str">
        <f>VLOOKUP(C44,FPT!B:AP,15,0)</f>
        <v>LC</v>
      </c>
      <c r="AS44" t="str">
        <f t="shared" si="16"/>
        <v/>
      </c>
      <c r="AT44" s="282" t="str">
        <f>VLOOKUP(C44,MOVI!C:DT,16,0)</f>
        <v>LTTP</v>
      </c>
      <c r="AU44" s="247" t="str">
        <f>VLOOKUP(C44,FPT!B:AS,16,0)</f>
        <v>LTTP</v>
      </c>
      <c r="AV44" t="str">
        <f t="shared" si="17"/>
        <v/>
      </c>
      <c r="AW44" t="str">
        <f>VLOOKUP(C44,MOVI!C:DT,17,0)</f>
        <v>L</v>
      </c>
      <c r="AX44" s="247" t="str">
        <f>VLOOKUP(C44,FPT!B:AV,17,0)</f>
        <v>L</v>
      </c>
      <c r="AY44" t="str">
        <f t="shared" si="18"/>
        <v/>
      </c>
      <c r="AZ44">
        <f>VLOOKUP(C44,MOVI!C:DT,18,0)</f>
        <v>0</v>
      </c>
      <c r="BA44" s="247">
        <f>VLOOKUP(C44,FPT!B:AY,18,0)</f>
        <v>0</v>
      </c>
      <c r="BB44" t="str">
        <f t="shared" si="19"/>
        <v/>
      </c>
      <c r="BC44" s="275">
        <f>VLOOKUP(C44,MOVI!C:DT,19,0)</f>
        <v>10000000</v>
      </c>
      <c r="BD44" s="275">
        <f>VLOOKUP(C44,FPT!B:BB,19,0)</f>
        <v>10000000</v>
      </c>
      <c r="BE44" t="str">
        <f t="shared" si="20"/>
        <v/>
      </c>
      <c r="BF44">
        <f>VLOOKUP(C44,MOVI!C:DT,20,0)</f>
        <v>0</v>
      </c>
      <c r="BG44" s="252">
        <f>VLOOKUP(C44,FPT!B:BE,20,0)</f>
        <v>0</v>
      </c>
      <c r="BH44" t="str">
        <f t="shared" si="21"/>
        <v/>
      </c>
      <c r="BI44" s="275">
        <f>VLOOKUP(C44,MOVI!C:DT,21,0)</f>
        <v>10000000</v>
      </c>
      <c r="BJ44" s="275">
        <f>VLOOKUP(C44,FPT!B:BH,21,0)</f>
        <v>10000000</v>
      </c>
      <c r="BK44" t="str">
        <f t="shared" si="22"/>
        <v/>
      </c>
      <c r="BL44" s="275">
        <f>VLOOKUP(C44,MOVI!C:DT,22,0)</f>
        <v>0</v>
      </c>
      <c r="BM44" s="275">
        <f>VLOOKUP(C44,FPT!B:BK,22,0)</f>
        <v>0</v>
      </c>
      <c r="BN44" t="str">
        <f t="shared" si="23"/>
        <v/>
      </c>
      <c r="BO44" s="275">
        <f>VLOOKUP(C44,MOVI!C:DT,23,0)</f>
        <v>0</v>
      </c>
      <c r="BP44" s="275">
        <f>VLOOKUP(C44,FPT!B:BN,23,0)</f>
        <v>0</v>
      </c>
      <c r="BQ44" t="str">
        <f t="shared" si="24"/>
        <v/>
      </c>
      <c r="BR44" s="275">
        <f>VLOOKUP(C44,MOVI!C:DT,24,0)</f>
        <v>0</v>
      </c>
      <c r="BS44" s="275">
        <f>VLOOKUP(C44,FPT!B:BQ,24,0)</f>
        <v>0</v>
      </c>
      <c r="BT44" t="str">
        <f t="shared" si="25"/>
        <v/>
      </c>
      <c r="BU44" s="275">
        <f>VLOOKUP(C44,MOVI!C:DT,25,0)</f>
        <v>0</v>
      </c>
      <c r="BV44" s="275">
        <f>VLOOKUP(C44,FPT!B:BT,25,0)</f>
        <v>0</v>
      </c>
      <c r="BW44" t="str">
        <f t="shared" si="26"/>
        <v/>
      </c>
      <c r="BX44" s="275">
        <f>VLOOKUP(C44,MOVI!C:DT,26,0)</f>
        <v>0</v>
      </c>
      <c r="BY44" s="275">
        <f>VLOOKUP(C44,FPT!B:BW,26,0)</f>
        <v>0</v>
      </c>
      <c r="BZ44" t="str">
        <f t="shared" si="27"/>
        <v/>
      </c>
      <c r="CA44" s="275">
        <f>VLOOKUP(C44,MOVI!C:DT,27,0)</f>
        <v>0</v>
      </c>
      <c r="CB44" s="275">
        <f>VLOOKUP(C44,FPT!B:BZ,27,0)</f>
        <v>0</v>
      </c>
      <c r="CC44" t="str">
        <f t="shared" si="28"/>
        <v/>
      </c>
      <c r="CD44" s="275">
        <f>VLOOKUP(C44,MOVI!C:DT,28,0)</f>
        <v>0</v>
      </c>
      <c r="CE44" s="275">
        <f>VLOOKUP(C44,FPT!B:CC,28,0)</f>
        <v>0</v>
      </c>
      <c r="CF44" t="str">
        <f t="shared" si="29"/>
        <v/>
      </c>
      <c r="CG44" t="str">
        <f>VLOOKUP(C44,MOVI!C:DT,29,0)</f>
        <v>CN</v>
      </c>
      <c r="CH44" s="252" t="str">
        <f>VLOOKUP(C44,FPT!B:CF,29,0)</f>
        <v>CN</v>
      </c>
      <c r="CI44" t="str">
        <f t="shared" si="30"/>
        <v/>
      </c>
      <c r="CJ44">
        <f>VLOOKUP(C44,MOVI!C:DT,30,0)</f>
        <v>26</v>
      </c>
      <c r="CK44" s="252">
        <f>VLOOKUP(C44,FPT!B:CI,30,0)</f>
        <v>26</v>
      </c>
      <c r="CL44" t="str">
        <f t="shared" si="31"/>
        <v/>
      </c>
      <c r="CM44">
        <f>VLOOKUP(C44,MOVI!C:DT,31,0)</f>
        <v>26</v>
      </c>
      <c r="CN44" s="252">
        <f>VLOOKUP(C44,FPT!B:CL,31,0)</f>
        <v>26</v>
      </c>
      <c r="CO44" t="str">
        <f t="shared" si="32"/>
        <v/>
      </c>
      <c r="CP44" s="275">
        <f>VLOOKUP(C44,MOVI!C:DT,32,0)</f>
        <v>0</v>
      </c>
      <c r="CQ44" s="275">
        <f>VLOOKUP(C44,FPT!B:CO,32,0)</f>
        <v>0</v>
      </c>
      <c r="CR44" t="str">
        <f t="shared" si="33"/>
        <v/>
      </c>
      <c r="CS44" s="275">
        <f>VLOOKUP(C44,MOVI!C:DT,33,0)</f>
        <v>0</v>
      </c>
      <c r="CT44" s="275">
        <f>VLOOKUP(C44,FPT!B:CR,33,0)</f>
        <v>0</v>
      </c>
      <c r="CU44" t="str">
        <f t="shared" si="34"/>
        <v/>
      </c>
      <c r="CV44" s="275">
        <f>VLOOKUP(C44,MOVI!C:DT,34,0)</f>
        <v>0</v>
      </c>
      <c r="CW44" s="275">
        <f>VLOOKUP(C44,FPT!B:CU,34,0)</f>
        <v>0</v>
      </c>
      <c r="CX44" t="str">
        <f t="shared" si="35"/>
        <v/>
      </c>
      <c r="CY44" s="275">
        <f>VLOOKUP(C44,MOVI!C:DT,35,0)</f>
        <v>26</v>
      </c>
      <c r="CZ44" s="275">
        <f>VLOOKUP(C44,FPT!B:CX,35,0)</f>
        <v>26</v>
      </c>
      <c r="DA44" t="str">
        <f t="shared" si="36"/>
        <v/>
      </c>
      <c r="DB44" s="275">
        <f>VLOOKUP(C44,MOVI!C:DT,36,0)</f>
        <v>0</v>
      </c>
      <c r="DC44" s="275">
        <f>VLOOKUP(C44,FPT!B:DA,36,0)</f>
        <v>0</v>
      </c>
      <c r="DD44" t="str">
        <f t="shared" si="37"/>
        <v/>
      </c>
      <c r="DE44" s="275">
        <f>VLOOKUP(C44,MOVI!C:DT,37,0)</f>
        <v>0</v>
      </c>
      <c r="DF44" s="275">
        <f>VLOOKUP(C44,FPT!B:DD,37,0)</f>
        <v>0</v>
      </c>
      <c r="DG44" t="str">
        <f t="shared" si="38"/>
        <v/>
      </c>
      <c r="DH44" s="275">
        <f>VLOOKUP(C44,MOVI!C:DT,38,0)</f>
        <v>0</v>
      </c>
      <c r="DI44" s="275">
        <f>VLOOKUP(C44,FPT!B:DG,38,0)</f>
        <v>0</v>
      </c>
      <c r="DJ44" t="str">
        <f t="shared" si="39"/>
        <v/>
      </c>
      <c r="DK44" s="275">
        <f>VLOOKUP(C44,MOVI!C:DT,39,0)</f>
        <v>0</v>
      </c>
      <c r="DL44" s="275">
        <f>VLOOKUP(C44,FPT!B:DJ,39,0)</f>
        <v>0</v>
      </c>
      <c r="DM44" t="str">
        <f t="shared" si="40"/>
        <v/>
      </c>
      <c r="DN44" s="275">
        <f>VLOOKUP(C44,MOVI!C:DT,40,0)</f>
        <v>0</v>
      </c>
      <c r="DO44" s="275">
        <f>VLOOKUP(C44,FPT!B:DM,40,0)</f>
        <v>0</v>
      </c>
      <c r="DP44" t="str">
        <f t="shared" si="41"/>
        <v/>
      </c>
      <c r="DQ44" s="275">
        <f>VLOOKUP(C44,MOVI!C:DT,41,0)</f>
        <v>0</v>
      </c>
      <c r="DR44" s="275">
        <f>VLOOKUP(C44,FPT!B:DP,41,0)</f>
        <v>0</v>
      </c>
      <c r="DS44" t="str">
        <f t="shared" si="42"/>
        <v/>
      </c>
      <c r="DT44" s="275">
        <f>VLOOKUP(C44,MOVI!C:DT,42,0)</f>
        <v>10000000</v>
      </c>
      <c r="DU44" s="275">
        <f>ROUND(VLOOKUP(C44,FPT!B:DS,42,0),0)</f>
        <v>10000000</v>
      </c>
      <c r="DV44" t="str">
        <f t="shared" si="43"/>
        <v/>
      </c>
      <c r="DW44" s="275">
        <f>VLOOKUP(C44,MOVI!C:DT,43,0)</f>
        <v>0</v>
      </c>
      <c r="DX44" s="275">
        <f>VLOOKUP(C44,FPT!B:DV,43,0)</f>
        <v>0</v>
      </c>
      <c r="DY44" t="str">
        <f t="shared" si="44"/>
        <v/>
      </c>
      <c r="DZ44" s="275">
        <f>VLOOKUP(C44,MOVI!C:DT,44,0)</f>
        <v>0</v>
      </c>
      <c r="EA44" s="275">
        <f>VLOOKUP(C44,FPT!B:DY,44,0)</f>
        <v>0</v>
      </c>
      <c r="EB44" t="str">
        <f t="shared" si="45"/>
        <v/>
      </c>
      <c r="EC44" s="275">
        <f>VLOOKUP(C44,MOVI!C:DT,45,0)</f>
        <v>10000000</v>
      </c>
      <c r="ED44" s="275">
        <f>ROUND(VLOOKUP(C44,FPT!B:EB,45,0),0)</f>
        <v>10000000</v>
      </c>
      <c r="EE44" t="str">
        <f t="shared" si="46"/>
        <v/>
      </c>
      <c r="EF44" s="275">
        <f>VLOOKUP(C44,MOVI!C:DT,46,0)</f>
        <v>0</v>
      </c>
      <c r="EG44" s="275">
        <f>VLOOKUP(C44,FPT!B:EE,46,0)</f>
        <v>0</v>
      </c>
      <c r="EH44" t="str">
        <f t="shared" si="47"/>
        <v/>
      </c>
      <c r="EI44" s="275">
        <f>VLOOKUP(C44,MOVI!C:DT,47,0)</f>
        <v>0</v>
      </c>
      <c r="EJ44" s="275">
        <f>VLOOKUP(C44,FPT!B:EH,47,0)</f>
        <v>0</v>
      </c>
      <c r="EK44" t="str">
        <f t="shared" si="48"/>
        <v/>
      </c>
      <c r="EL44" s="275">
        <f>VLOOKUP(C44,MOVI!C:DT,48,0)</f>
        <v>0</v>
      </c>
      <c r="EM44" s="275">
        <f>VLOOKUP(C44,FPT!B:EK,48,0)</f>
        <v>0</v>
      </c>
      <c r="EN44" t="str">
        <f t="shared" si="49"/>
        <v/>
      </c>
      <c r="EO44" s="275">
        <f>VLOOKUP(C44,MOVI!C:DT,49,0)</f>
        <v>0</v>
      </c>
      <c r="EP44" s="275">
        <f>VLOOKUP(C44,FPT!B:EN,49,0)</f>
        <v>0</v>
      </c>
      <c r="EQ44" t="str">
        <f t="shared" si="50"/>
        <v/>
      </c>
      <c r="ER44" s="275">
        <f>VLOOKUP(C44,MOVI!C:DT,50,0)</f>
        <v>0</v>
      </c>
      <c r="ES44" s="275">
        <f>VLOOKUP(C44,FPT!B:EQ,50,0)</f>
        <v>0</v>
      </c>
      <c r="ET44" t="str">
        <f t="shared" si="51"/>
        <v/>
      </c>
      <c r="EU44" s="275">
        <f>VLOOKUP(C44,MOVI!C:DT,51,0)</f>
        <v>0</v>
      </c>
      <c r="EV44" s="275">
        <f>VLOOKUP(C44,FPT!B:ET,51,0)</f>
        <v>0</v>
      </c>
      <c r="EW44" t="str">
        <f t="shared" si="52"/>
        <v/>
      </c>
      <c r="EX44" s="275">
        <f>VLOOKUP(C44,MOVI!C:DT,52,0)</f>
        <v>0</v>
      </c>
      <c r="EY44" s="275">
        <f>VLOOKUP(C44,FPT!B:EW,52,0)</f>
        <v>0</v>
      </c>
      <c r="EZ44" t="str">
        <f t="shared" si="53"/>
        <v/>
      </c>
      <c r="FA44" s="275">
        <f>VLOOKUP(C44,MOVI!C:DT,53,0)</f>
        <v>0</v>
      </c>
      <c r="FB44" s="275">
        <f>VLOOKUP(C44,FPT!B:EZ,53,0)</f>
        <v>0</v>
      </c>
      <c r="FC44" t="str">
        <f t="shared" si="54"/>
        <v/>
      </c>
      <c r="FD44" s="275">
        <f>VLOOKUP(C44,MOVI!C:DT,54,0)</f>
        <v>0</v>
      </c>
      <c r="FE44" s="275">
        <f>VLOOKUP(C44,FPT!B:FC,54,0)</f>
        <v>0</v>
      </c>
      <c r="FF44" t="str">
        <f t="shared" si="55"/>
        <v/>
      </c>
      <c r="FG44" s="275">
        <f>VLOOKUP(C44,MOVI!C:DT,55,0)</f>
        <v>0</v>
      </c>
      <c r="FH44" s="275">
        <f>VLOOKUP(C44,FPT!B:FF,55,0)</f>
        <v>0</v>
      </c>
      <c r="FI44" t="str">
        <f t="shared" si="56"/>
        <v/>
      </c>
      <c r="FJ44" s="275">
        <f>VLOOKUP(C44,MOVI!C:DT,56,0)</f>
        <v>0</v>
      </c>
      <c r="FK44" s="275">
        <f>VLOOKUP(C44,FPT!B:FI,56,0)</f>
        <v>0</v>
      </c>
      <c r="FL44" t="str">
        <f t="shared" si="57"/>
        <v/>
      </c>
      <c r="FM44" s="275">
        <f>VLOOKUP(C44,MOVI!C:DT,57,0)</f>
        <v>0</v>
      </c>
      <c r="FN44" s="275">
        <f>VLOOKUP(C44,FPT!B:FL,57,0)</f>
        <v>0</v>
      </c>
      <c r="FO44" t="str">
        <f t="shared" si="58"/>
        <v/>
      </c>
      <c r="FP44" s="275">
        <f>VLOOKUP(C44,MOVI!C:DT,58,0)</f>
        <v>0</v>
      </c>
      <c r="FQ44" s="275">
        <f>VLOOKUP(C44,FPT!B:FO,58,0)</f>
        <v>0</v>
      </c>
      <c r="FR44" t="str">
        <f t="shared" si="59"/>
        <v/>
      </c>
      <c r="FS44" s="275">
        <f>VLOOKUP(C44,MOVI!C:DT,59,0)</f>
        <v>0</v>
      </c>
      <c r="FT44" s="275">
        <f>VLOOKUP(C44,FPT!B:FR,59,0)</f>
        <v>0</v>
      </c>
      <c r="FU44" t="str">
        <f t="shared" si="60"/>
        <v/>
      </c>
      <c r="FV44" s="275">
        <f>VLOOKUP(C44,MOVI!C:DT,60,0)</f>
        <v>0</v>
      </c>
      <c r="FW44" s="275">
        <f>VLOOKUP(C44,FPT!B:FU,60,0)</f>
        <v>0</v>
      </c>
      <c r="FX44" t="str">
        <f t="shared" si="61"/>
        <v/>
      </c>
      <c r="FY44" s="275">
        <f>VLOOKUP(C44,MOVI!C:DT,61,0)</f>
        <v>0</v>
      </c>
      <c r="FZ44" s="275">
        <f>VLOOKUP(C44,FPT!B:FX,61,0)</f>
        <v>0</v>
      </c>
      <c r="GA44" t="str">
        <f t="shared" si="62"/>
        <v/>
      </c>
      <c r="GB44" s="275">
        <f>VLOOKUP(C44,MOVI!C:DT,62,0)</f>
        <v>0</v>
      </c>
      <c r="GC44" s="275">
        <f>VLOOKUP(C44,FPT!B:GA,62,0)</f>
        <v>0</v>
      </c>
      <c r="GD44" t="str">
        <f t="shared" si="63"/>
        <v/>
      </c>
      <c r="GE44" s="275">
        <f>VLOOKUP(C44,MOVI!C:DT,63,0)</f>
        <v>0</v>
      </c>
      <c r="GF44" s="275">
        <f>VLOOKUP(C44,FPT!B:GD,63,0)</f>
        <v>0</v>
      </c>
      <c r="GG44" t="str">
        <f t="shared" si="64"/>
        <v/>
      </c>
      <c r="GH44" s="275">
        <f>VLOOKUP(C44,MOVI!C:DT,64,0)</f>
        <v>0</v>
      </c>
      <c r="GI44" s="275">
        <f>VLOOKUP(C44,FPT!B:GG,64,0)</f>
        <v>0</v>
      </c>
      <c r="GJ44" t="str">
        <f t="shared" si="65"/>
        <v/>
      </c>
      <c r="GK44" s="275">
        <f>VLOOKUP(C44,MOVI!C:DT,65,0)</f>
        <v>0</v>
      </c>
      <c r="GL44" s="275">
        <f>VLOOKUP(C44,FPT!B:GJ,65,0)</f>
        <v>0</v>
      </c>
      <c r="GM44" t="str">
        <f t="shared" si="66"/>
        <v/>
      </c>
      <c r="GN44" s="275">
        <f>VLOOKUP(C44,MOVI!C:DT,66,0)</f>
        <v>0</v>
      </c>
      <c r="GO44" s="275">
        <f>VLOOKUP(C44,FPT!B:GM,66,0)</f>
        <v>0</v>
      </c>
      <c r="GP44" t="str">
        <f t="shared" si="67"/>
        <v/>
      </c>
      <c r="GQ44" s="275">
        <f>VLOOKUP(C44,MOVI!C:DT,67,0)</f>
        <v>0</v>
      </c>
      <c r="GR44" s="275">
        <f>VLOOKUP(C44,FPT!B:GP,67,0)</f>
        <v>0</v>
      </c>
      <c r="GS44" t="str">
        <f t="shared" si="68"/>
        <v/>
      </c>
      <c r="GT44" s="275">
        <f>VLOOKUP(C44,MOVI!C:DT,68,0)</f>
        <v>0</v>
      </c>
      <c r="GU44" s="275">
        <f>VLOOKUP(C44,FPT!B:GS,68,0)</f>
        <v>0</v>
      </c>
      <c r="GV44" t="str">
        <f t="shared" si="69"/>
        <v/>
      </c>
      <c r="GW44" s="275">
        <f>VLOOKUP(C44,MOVI!C:DT,69,0)</f>
        <v>0</v>
      </c>
      <c r="GX44" s="275">
        <f>VLOOKUP(C44,FPT!B:GV,69,0)</f>
        <v>0</v>
      </c>
      <c r="GY44" t="str">
        <f t="shared" si="70"/>
        <v/>
      </c>
      <c r="GZ44" s="275">
        <f>VLOOKUP(C44,MOVI!C:DT,70,0)</f>
        <v>0</v>
      </c>
      <c r="HA44" s="275">
        <f>VLOOKUP(C44,FPT!B:GY,70,0)</f>
        <v>0</v>
      </c>
      <c r="HB44" t="str">
        <f t="shared" si="71"/>
        <v/>
      </c>
      <c r="HC44" s="275">
        <f>VLOOKUP(C44,MOVI!C:DT,71,0)</f>
        <v>10000000</v>
      </c>
      <c r="HD44" s="275">
        <f>ROUND(VLOOKUP(C44,FPT!B:HB,71,0),0)</f>
        <v>10000000</v>
      </c>
      <c r="HE44" t="str">
        <f t="shared" si="72"/>
        <v/>
      </c>
      <c r="HF44" s="275">
        <f>ROUND(VLOOKUP(C44,MOVI!C:DT,72,0),0)</f>
        <v>0</v>
      </c>
      <c r="HG44" s="275">
        <f>ROUND(VLOOKUP(C44,FPT!B:HE,72,0),0)</f>
        <v>0</v>
      </c>
      <c r="HH44" t="str">
        <f t="shared" si="73"/>
        <v/>
      </c>
      <c r="HI44" s="275">
        <f>VLOOKUP(C44,MOVI!C:DT,73,0)</f>
        <v>0</v>
      </c>
      <c r="HJ44" s="275">
        <f>VLOOKUP(C44,FPT!B:HH,73,0)</f>
        <v>0</v>
      </c>
      <c r="HK44" t="str">
        <f t="shared" si="74"/>
        <v/>
      </c>
      <c r="HL44" s="275">
        <f>VLOOKUP(C44,MOVI!C:DT,74,0)</f>
        <v>0</v>
      </c>
      <c r="HM44" s="275">
        <f>VLOOKUP(C44,FPT!B:HK,74,0)</f>
        <v>0</v>
      </c>
      <c r="HN44" t="str">
        <f t="shared" si="75"/>
        <v/>
      </c>
      <c r="HO44" s="275">
        <f>VLOOKUP(C44,MOVI!C:DT,75,0)</f>
        <v>11000000</v>
      </c>
      <c r="HP44" s="275">
        <f>VLOOKUP(C44,FPT!B:HN,75,0)</f>
        <v>11000000</v>
      </c>
      <c r="HQ44" t="str">
        <f t="shared" si="76"/>
        <v/>
      </c>
      <c r="HR44" s="275">
        <f>VLOOKUP(C44,MOVI!C:DT,76,0)</f>
        <v>0</v>
      </c>
      <c r="HS44" s="275">
        <f>VLOOKUP(C44,FPT!B:HQ,76,0)</f>
        <v>0</v>
      </c>
      <c r="HT44" t="str">
        <f t="shared" si="77"/>
        <v/>
      </c>
      <c r="HU44" s="275">
        <f>VLOOKUP(C44,MOVI!C:DT,77,0)</f>
        <v>0</v>
      </c>
      <c r="HV44" s="275">
        <f>VLOOKUP(C44,FPT!B:HT,77,0)</f>
        <v>0</v>
      </c>
      <c r="HW44" t="str">
        <f t="shared" si="78"/>
        <v/>
      </c>
      <c r="HX44" s="274">
        <f>VLOOKUP(C44,MOVI!C:CB,78,0)</f>
        <v>800000</v>
      </c>
      <c r="HY44" s="261">
        <f>VLOOKUP(C44,FPT!$B:$CA,78,0)</f>
        <v>800000</v>
      </c>
      <c r="HZ44" t="str">
        <f t="shared" si="79"/>
        <v/>
      </c>
      <c r="IA44" s="275">
        <f>VLOOKUP(C44,MOVI!C:CD,79,0)</f>
        <v>100000</v>
      </c>
      <c r="IB44" s="275">
        <f>VLOOKUP(C44,FPT!B:HZ,79,0)</f>
        <v>100000</v>
      </c>
      <c r="IC44" t="str">
        <f t="shared" si="80"/>
        <v/>
      </c>
      <c r="ID44" s="275">
        <f>VLOOKUP(C44,MOVI!C:CD,80,0)</f>
        <v>150000</v>
      </c>
      <c r="IE44" s="275">
        <f>VLOOKUP(C44,FPT!B:IC,80,0)</f>
        <v>150000</v>
      </c>
      <c r="IF44" t="str">
        <f t="shared" si="81"/>
        <v/>
      </c>
      <c r="IG44" s="275">
        <f>VLOOKUP(C44,MOVI!C:DT,81,0)</f>
        <v>0</v>
      </c>
      <c r="IH44" s="275">
        <f>VLOOKUP(C44,FPT!B:IF,81,0)</f>
        <v>0</v>
      </c>
      <c r="II44" t="str">
        <f t="shared" si="82"/>
        <v/>
      </c>
      <c r="IJ44" s="275">
        <f>VLOOKUP(C44,MOVI!C:DT,82,0)</f>
        <v>1050000</v>
      </c>
      <c r="IK44" s="275">
        <f>VLOOKUP(C44,FPT!B:II,82,0)</f>
        <v>1050000</v>
      </c>
      <c r="IL44" t="str">
        <f t="shared" si="83"/>
        <v/>
      </c>
      <c r="IM44" s="275">
        <f>ROUND(VLOOKUP(C44,MOVI!C:DT,83,0),0)</f>
        <v>12050000</v>
      </c>
      <c r="IN44" s="275">
        <f>ROUND(VLOOKUP(C44,FPT!B:IL,83,0),0)</f>
        <v>12050000</v>
      </c>
      <c r="IO44" t="str">
        <f t="shared" si="84"/>
        <v/>
      </c>
      <c r="IP44" s="275">
        <f>VLOOKUP(C44,MOVI!C:DT,84,0)</f>
        <v>0</v>
      </c>
      <c r="IQ44" s="275">
        <f>VLOOKUP(C44,FPT!B:IO,84,0)</f>
        <v>0</v>
      </c>
      <c r="IR44" t="str">
        <f t="shared" si="85"/>
        <v/>
      </c>
      <c r="IS44" s="275">
        <f>ROUND(VLOOKUP(C44,MOVI!C:DT,85,0),0)</f>
        <v>0</v>
      </c>
      <c r="IT44" s="275">
        <f>ROUND(VLOOKUP(C44,FPT!B:IR,85,0),0)</f>
        <v>0</v>
      </c>
      <c r="IU44" t="str">
        <f t="shared" si="86"/>
        <v/>
      </c>
      <c r="IV44" s="275">
        <f>VLOOKUP(C44,MOVI!C:DT,86,0)</f>
        <v>0</v>
      </c>
      <c r="IW44" s="275">
        <f>VLOOKUP(C44,FPT!B:IU,86,0)</f>
        <v>0</v>
      </c>
      <c r="IX44" t="str">
        <f t="shared" si="87"/>
        <v/>
      </c>
      <c r="IY44" s="275">
        <f>ROUND(VLOOKUP(C44,MOVI!C:DT,87,0),0)</f>
        <v>0</v>
      </c>
      <c r="IZ44" s="275">
        <f>ROUND(VLOOKUP(C44,FPT!B:IX,87,0),0)</f>
        <v>0</v>
      </c>
      <c r="JA44" t="str">
        <f t="shared" si="88"/>
        <v/>
      </c>
      <c r="JB44" s="275">
        <f>VLOOKUP(C44,MOVI!C:DT,88,0)</f>
        <v>0</v>
      </c>
      <c r="JC44" s="275">
        <f>VLOOKUP(C44,FPT!B:JA,88,0)</f>
        <v>0</v>
      </c>
      <c r="JD44" t="str">
        <f t="shared" si="89"/>
        <v/>
      </c>
      <c r="JE44" s="275">
        <f>VLOOKUP(C44,MOVI!C:DT,89,0)</f>
        <v>100000</v>
      </c>
      <c r="JF44" s="275">
        <f>VLOOKUP(C44,FPT!B:JD,89,0)</f>
        <v>100000</v>
      </c>
      <c r="JG44" t="str">
        <f t="shared" si="90"/>
        <v/>
      </c>
      <c r="JH44" s="275">
        <f>VLOOKUP(C44,MOVI!C:DT,90,0)</f>
        <v>0</v>
      </c>
      <c r="JI44" s="275">
        <f>VLOOKUP(C44,FPT!B:JG,90,0)</f>
        <v>0</v>
      </c>
      <c r="JJ44" t="str">
        <f t="shared" si="91"/>
        <v/>
      </c>
      <c r="JK44" s="275">
        <f>VLOOKUP(C44,MOVI!C:DT,91,0)</f>
        <v>0</v>
      </c>
      <c r="JL44" s="275">
        <f>VLOOKUP(C44,FPT!B:JJ,91,0)</f>
        <v>0</v>
      </c>
      <c r="JM44" t="str">
        <f t="shared" si="92"/>
        <v/>
      </c>
      <c r="JN44" s="275">
        <f>VLOOKUP(C44,MOVI!C:DT,92,0)</f>
        <v>0</v>
      </c>
      <c r="JO44" s="275">
        <f>VLOOKUP(C44,FPT!B:JM,92,0)</f>
        <v>0</v>
      </c>
      <c r="JP44" t="str">
        <f t="shared" si="93"/>
        <v/>
      </c>
      <c r="JQ44" s="275">
        <f>VLOOKUP(C44,MOVI!C:DT,93,0)</f>
        <v>0</v>
      </c>
      <c r="JR44" s="275">
        <f>VLOOKUP(C44,FPT!B:JP,93,0)</f>
        <v>0</v>
      </c>
      <c r="JS44" t="str">
        <f t="shared" si="94"/>
        <v/>
      </c>
      <c r="JT44" s="275">
        <f>VLOOKUP(C44,MOVI!C:DT,94,0)</f>
        <v>100000</v>
      </c>
      <c r="JU44" s="275">
        <f>VLOOKUP(C44,FPT!B:JS,94,0)</f>
        <v>100000</v>
      </c>
      <c r="JV44" t="str">
        <f t="shared" si="95"/>
        <v/>
      </c>
      <c r="JW44" s="275">
        <f>VLOOKUP(C44,MOVI!C:DT,95,0)</f>
        <v>8850000</v>
      </c>
      <c r="JX44" s="275">
        <f>VLOOKUP(C44,FPT!B:JV,95,0)</f>
        <v>8850000</v>
      </c>
      <c r="JY44" t="str">
        <f t="shared" si="96"/>
        <v/>
      </c>
      <c r="JZ44" s="275">
        <f>VLOOKUP(C44,MOVI!C:DT,96,0)</f>
        <v>0</v>
      </c>
      <c r="KA44" s="275">
        <f>VLOOKUP(C44,FPT!B:JY,96,0)</f>
        <v>0</v>
      </c>
      <c r="KB44" t="str">
        <f t="shared" si="97"/>
        <v/>
      </c>
      <c r="KC44" s="275">
        <f>VLOOKUP(C44,MOVI!C:DT,97,0)</f>
        <v>8850000</v>
      </c>
      <c r="KD44" s="275">
        <f>VLOOKUP(C44,FPT!B:KB,97,0)</f>
        <v>8850000</v>
      </c>
      <c r="KE44" t="str">
        <f t="shared" si="98"/>
        <v/>
      </c>
      <c r="KF44" s="275">
        <f>VLOOKUP(C44,MOVI!C:DT,98,0)</f>
        <v>1700000.0000000002</v>
      </c>
      <c r="KG44" s="275">
        <f>VLOOKUP(C44,FPT!B:KE,98,0)</f>
        <v>1700000</v>
      </c>
      <c r="KH44" t="str">
        <f t="shared" si="99"/>
        <v/>
      </c>
      <c r="KI44" s="275">
        <f>VLOOKUP(C44,MOVI!C:DT,99,0)</f>
        <v>0</v>
      </c>
      <c r="KJ44" s="275">
        <f>VLOOKUP(C44,FPT!B:KH,99,0)</f>
        <v>0</v>
      </c>
      <c r="KK44" t="str">
        <f t="shared" si="100"/>
        <v/>
      </c>
      <c r="KL44" s="275">
        <f>VLOOKUP(C44,MOVI!C:DT,100,0)</f>
        <v>300000</v>
      </c>
      <c r="KM44" s="275">
        <f>VLOOKUP(C44,FPT!B:KK,100,0)</f>
        <v>300000</v>
      </c>
      <c r="KN44" t="str">
        <f t="shared" si="101"/>
        <v/>
      </c>
      <c r="KO44" s="275">
        <f>VLOOKUP(C44,MOVI!C:DT,101,0)</f>
        <v>0</v>
      </c>
      <c r="KP44" s="275">
        <f>VLOOKUP(C44,FPT!B:KN,101,0)</f>
        <v>0</v>
      </c>
      <c r="KQ44" t="str">
        <f t="shared" si="102"/>
        <v/>
      </c>
      <c r="KR44" s="275">
        <f>VLOOKUP(C44,MOVI!C:DT,102,0)</f>
        <v>0</v>
      </c>
      <c r="KS44" s="275">
        <f>VLOOKUP(C44,FPT!B:KQ,102,0)</f>
        <v>0</v>
      </c>
      <c r="KT44" t="str">
        <f t="shared" si="103"/>
        <v/>
      </c>
      <c r="KU44" s="275">
        <f>VLOOKUP(C44,MOVI!C:DT,103,0)</f>
        <v>2000000.0000000002</v>
      </c>
      <c r="KV44" s="275">
        <f>VLOOKUP(C44,FPT!B:KT,103,0)</f>
        <v>2000000</v>
      </c>
      <c r="KW44" t="str">
        <f t="shared" si="104"/>
        <v/>
      </c>
      <c r="KX44" s="275">
        <f>VLOOKUP(C44,MOVI!C:DT,104,0)</f>
        <v>3050000</v>
      </c>
      <c r="KY44" s="275">
        <f>VLOOKUP(C44,FPT!B:KW,104,0)</f>
        <v>3050000</v>
      </c>
      <c r="KZ44" t="str">
        <f t="shared" si="105"/>
        <v/>
      </c>
      <c r="LA44" s="275">
        <f>VLOOKUP(C44,MOVI!C:DT,105,0)</f>
        <v>200000</v>
      </c>
      <c r="LB44" s="275">
        <f>VLOOKUP(C44,FPT!B:KZ,105,0)</f>
        <v>200000</v>
      </c>
      <c r="LC44" t="str">
        <f t="shared" si="106"/>
        <v/>
      </c>
      <c r="LD44" s="275">
        <f>VLOOKUP(C44,MOVI!C:DT,106,0)</f>
        <v>12200000</v>
      </c>
      <c r="LE44" s="275">
        <f>VLOOKUP(C44,FPT!B:LC,106,0)</f>
        <v>12200000</v>
      </c>
      <c r="LF44" t="str">
        <f t="shared" si="107"/>
        <v/>
      </c>
      <c r="LG44" s="273">
        <f>VLOOKUP(C44,MOVI!C:DT,107,0)</f>
        <v>0</v>
      </c>
      <c r="LH44" s="273">
        <f>VLOOKUP(C44,FPT!B:LF,107,0)</f>
        <v>0</v>
      </c>
      <c r="LI44" t="str">
        <f t="shared" si="108"/>
        <v/>
      </c>
      <c r="LJ44" t="str">
        <f>VLOOKUP(C44,MOVI!C:DV,108,0)</f>
        <v>MoviSouthSupply Chain Management</v>
      </c>
      <c r="LK44" s="252" t="str">
        <f>VLOOKUP(C44,FPT!B:LI,108,0)</f>
        <v>MoviSouthSupply Chain Management</v>
      </c>
      <c r="LL44" t="str">
        <f t="shared" si="109"/>
        <v/>
      </c>
      <c r="LM44" s="275">
        <f>ROUND(VLOOKUP(C44,MOVI!C:DV,109,0),0)</f>
        <v>833333</v>
      </c>
      <c r="LN44" s="275">
        <f>ROUND(VLOOKUP(C44,FPT!B:LL,109,0),0)</f>
        <v>833333</v>
      </c>
      <c r="LO44" t="str">
        <f t="shared" si="110"/>
        <v/>
      </c>
      <c r="LP44" t="str">
        <f>VLOOKUP(C44,MOVI!C:DV,110,0)</f>
        <v>HO</v>
      </c>
      <c r="LQ44" s="247" t="str">
        <f>VLOOKUP(C44,FPT!B:LO,110,0)</f>
        <v>HO</v>
      </c>
      <c r="LR44" t="str">
        <f t="shared" si="111"/>
        <v/>
      </c>
      <c r="LS44">
        <f>MOVI!DI39</f>
        <v>22</v>
      </c>
      <c r="LV44">
        <f>MOVI!DJ39</f>
        <v>0</v>
      </c>
      <c r="LW44">
        <f>MOVI!DK39</f>
        <v>0</v>
      </c>
      <c r="LX44" t="str">
        <f>MOVI!DL39</f>
        <v>x</v>
      </c>
      <c r="LY44">
        <f>MOVI!DM39</f>
        <v>0</v>
      </c>
      <c r="LZ44">
        <f>MOVI!DN39</f>
        <v>100000</v>
      </c>
      <c r="MA44">
        <f>MOVI!DO39</f>
        <v>0</v>
      </c>
      <c r="MB44" t="str">
        <f>MOVI!DP39</f>
        <v/>
      </c>
      <c r="MC44">
        <f>MOVI!DQ39</f>
        <v>0</v>
      </c>
      <c r="MD44">
        <f>MOVI!DR39</f>
        <v>0</v>
      </c>
      <c r="ME44" t="str">
        <f>VLOOKUP(C44,MOVI!C:DV,121,0)</f>
        <v/>
      </c>
      <c r="MF44" s="252"/>
      <c r="MG44" t="str">
        <f t="shared" ref="MG44:MG107" si="117">IF(ME44&lt;&gt;MF44,"Lệch","")</f>
        <v/>
      </c>
      <c r="MH44" t="str">
        <f>VLOOKUP(C44,MOVI!C:DT,122,0)</f>
        <v>MoviSouth</v>
      </c>
      <c r="MI44" s="252" t="str">
        <f>VLOOKUP(C44,FPT!B:DS,112,0)</f>
        <v>MoviSouth</v>
      </c>
      <c r="MJ44" t="str">
        <f t="shared" si="113"/>
        <v/>
      </c>
    </row>
    <row r="45" spans="1:348" x14ac:dyDescent="0.25">
      <c r="A45">
        <v>37</v>
      </c>
      <c r="B45" s="48">
        <v>4229</v>
      </c>
      <c r="C45" s="271" t="s">
        <v>809</v>
      </c>
      <c r="D45" t="str">
        <f>VLOOKUP(C45,MOVI!C:D,2,0)</f>
        <v>Trần Hoàng Minh Ngàn</v>
      </c>
      <c r="E45" t="str">
        <f>VLOOKUP(C45,FPT!B:C,2,0)</f>
        <v>Trần Hoàng Minh Ngàn</v>
      </c>
      <c r="F45" t="str">
        <f t="shared" si="4"/>
        <v/>
      </c>
      <c r="G45" t="str">
        <f>VLOOKUP(C45,MOVI!C:E,3,0)</f>
        <v>Human Resources</v>
      </c>
      <c r="H45" t="str">
        <f>VLOOKUP(C45,FPT!B:F,3,0)</f>
        <v>Human Resources</v>
      </c>
      <c r="I45" t="str">
        <f t="shared" si="5"/>
        <v/>
      </c>
      <c r="J45" t="str">
        <f>VLOOKUP(C45,MOVI!C:H,4,0)</f>
        <v>Learning &amp; Development</v>
      </c>
      <c r="K45" t="str">
        <f>VLOOKUP(C45,FPT!B:I,4,0)</f>
        <v>Learning &amp; Development</v>
      </c>
      <c r="L45" t="str">
        <f t="shared" si="6"/>
        <v/>
      </c>
      <c r="M45" t="str">
        <f>VLOOKUP(C45,MOVI!C:DT,5,0)</f>
        <v>HOD</v>
      </c>
      <c r="N45" t="str">
        <f>VLOOKUP(C45,FPT!B:L,5,0)</f>
        <v>HOD</v>
      </c>
      <c r="O45" t="str">
        <f t="shared" si="7"/>
        <v/>
      </c>
      <c r="P45" t="str">
        <f>VLOOKUP(C45,MOVI!C:DT,6,0)</f>
        <v>Head of HR</v>
      </c>
      <c r="Q45" t="str">
        <f>VLOOKUP(C45,FPT!B:O,6,0)</f>
        <v>Head of HR</v>
      </c>
      <c r="R45" t="str">
        <f t="shared" si="8"/>
        <v/>
      </c>
      <c r="S45" t="str">
        <f>VLOOKUP(C45,MOVI!C:DT,7,0)</f>
        <v>South</v>
      </c>
      <c r="T45" t="str">
        <f>VLOOKUP(C45,FPT!B:R,7,0)</f>
        <v>South</v>
      </c>
      <c r="U45" t="str">
        <f t="shared" si="9"/>
        <v/>
      </c>
      <c r="V45" t="str">
        <f>VLOOKUP(C45,MOVI!C:DT,8,0)</f>
        <v>Việt Phú</v>
      </c>
      <c r="W45" t="str">
        <f>VLOOKUP(C45,FPT!B:U,8,0)</f>
        <v>Việt Phú</v>
      </c>
      <c r="X45" t="str">
        <f t="shared" si="10"/>
        <v/>
      </c>
      <c r="Y45" t="str">
        <f>VLOOKUP(C45,MOVI!C:DT,9,0)</f>
        <v>Full-time</v>
      </c>
      <c r="Z45" t="str">
        <f>VLOOKUP(C45,FPT!B:X,9,0)</f>
        <v>Full-time</v>
      </c>
      <c r="AA45" t="str">
        <f t="shared" si="11"/>
        <v/>
      </c>
      <c r="AB45" t="str">
        <f>VLOOKUP(C45,MOVI!C:DT,10,0)</f>
        <v>Permanent</v>
      </c>
      <c r="AC45" t="str">
        <f>VLOOKUP(C45,FPT!B:AA,10,0)</f>
        <v>Permanent</v>
      </c>
      <c r="AD45" t="str">
        <f t="shared" si="12"/>
        <v/>
      </c>
      <c r="AE45" s="247">
        <f>VLOOKUP(C45,MOVI!C:DT,11,0)</f>
        <v>43089</v>
      </c>
      <c r="AF45" s="247">
        <f>VLOOKUP(C45,FPT!B:AD,11,0)</f>
        <v>43089</v>
      </c>
      <c r="AG45" t="str">
        <f t="shared" si="13"/>
        <v/>
      </c>
      <c r="AH45" s="260" t="str">
        <f>VLOOKUP(C45,MOVI!C:DT,12,0)</f>
        <v/>
      </c>
      <c r="AI45" s="260"/>
      <c r="AJ45" t="str">
        <f t="shared" si="115"/>
        <v/>
      </c>
      <c r="AK45">
        <f>VLOOKUP(C45,MOVI!C:DT,13,0)</f>
        <v>0</v>
      </c>
      <c r="AL45" s="247">
        <f>VLOOKUP(C45,FPT!B:AJ,13,0)</f>
        <v>0</v>
      </c>
      <c r="AM45" t="str">
        <f t="shared" si="114"/>
        <v/>
      </c>
      <c r="AN45" s="247">
        <f>VLOOKUP(C45,MOVI!C:DT,14,0)</f>
        <v>0</v>
      </c>
      <c r="AO45" s="247">
        <f>VLOOKUP(C45,FPT!B:AM,14,0)</f>
        <v>0</v>
      </c>
      <c r="AP45" t="str">
        <f t="shared" si="15"/>
        <v/>
      </c>
      <c r="AQ45" t="str">
        <f>VLOOKUP(C45,MOVI!C:DT,15,0)</f>
        <v>LC</v>
      </c>
      <c r="AR45" s="247" t="str">
        <f>VLOOKUP(C45,FPT!B:AP,15,0)</f>
        <v>LC</v>
      </c>
      <c r="AS45" t="str">
        <f t="shared" si="16"/>
        <v/>
      </c>
      <c r="AT45" s="282" t="str">
        <f>VLOOKUP(C45,MOVI!C:DT,16,0)</f>
        <v>LTTP</v>
      </c>
      <c r="AU45" s="247" t="str">
        <f>VLOOKUP(C45,FPT!B:AS,16,0)</f>
        <v>LTTP</v>
      </c>
      <c r="AV45" t="str">
        <f t="shared" si="17"/>
        <v/>
      </c>
      <c r="AW45" t="str">
        <f>VLOOKUP(C45,MOVI!C:DT,17,0)</f>
        <v>L</v>
      </c>
      <c r="AX45" s="247" t="str">
        <f>VLOOKUP(C45,FPT!B:AV,17,0)</f>
        <v>L</v>
      </c>
      <c r="AY45" t="str">
        <f t="shared" si="18"/>
        <v/>
      </c>
      <c r="AZ45">
        <f>VLOOKUP(C45,MOVI!C:DT,18,0)</f>
        <v>0</v>
      </c>
      <c r="BA45" s="247">
        <f>VLOOKUP(C45,FPT!B:AY,18,0)</f>
        <v>0</v>
      </c>
      <c r="BB45" t="str">
        <f t="shared" si="19"/>
        <v/>
      </c>
      <c r="BC45" s="275">
        <f>VLOOKUP(C45,MOVI!C:DT,19,0)</f>
        <v>80000000</v>
      </c>
      <c r="BD45" s="275">
        <f>VLOOKUP(C45,FPT!B:BB,19,0)</f>
        <v>80000000</v>
      </c>
      <c r="BE45" t="str">
        <f t="shared" si="20"/>
        <v/>
      </c>
      <c r="BF45">
        <f>VLOOKUP(C45,MOVI!C:DT,20,0)</f>
        <v>0</v>
      </c>
      <c r="BG45" s="252">
        <f>VLOOKUP(C45,FPT!B:BE,20,0)</f>
        <v>0</v>
      </c>
      <c r="BH45" t="str">
        <f t="shared" si="21"/>
        <v/>
      </c>
      <c r="BI45" s="275">
        <f>VLOOKUP(C45,MOVI!C:DT,21,0)</f>
        <v>80000000</v>
      </c>
      <c r="BJ45" s="275">
        <f>VLOOKUP(C45,FPT!B:BH,21,0)</f>
        <v>80000000</v>
      </c>
      <c r="BK45" t="str">
        <f t="shared" si="22"/>
        <v/>
      </c>
      <c r="BL45" s="275">
        <f>VLOOKUP(C45,MOVI!C:DT,22,0)</f>
        <v>0</v>
      </c>
      <c r="BM45" s="275">
        <f>VLOOKUP(C45,FPT!B:BK,22,0)</f>
        <v>0</v>
      </c>
      <c r="BN45" t="str">
        <f t="shared" si="23"/>
        <v/>
      </c>
      <c r="BO45" s="275">
        <f>VLOOKUP(C45,MOVI!C:DT,23,0)</f>
        <v>0</v>
      </c>
      <c r="BP45" s="275">
        <f>VLOOKUP(C45,FPT!B:BN,23,0)</f>
        <v>0</v>
      </c>
      <c r="BQ45" t="str">
        <f t="shared" si="24"/>
        <v/>
      </c>
      <c r="BR45" s="275">
        <f>VLOOKUP(C45,MOVI!C:DT,24,0)</f>
        <v>0</v>
      </c>
      <c r="BS45" s="275">
        <f>VLOOKUP(C45,FPT!B:BQ,24,0)</f>
        <v>0</v>
      </c>
      <c r="BT45" t="str">
        <f t="shared" si="25"/>
        <v/>
      </c>
      <c r="BU45" s="275">
        <f>VLOOKUP(C45,MOVI!C:DT,25,0)</f>
        <v>0</v>
      </c>
      <c r="BV45" s="275">
        <f>VLOOKUP(C45,FPT!B:BT,25,0)</f>
        <v>0</v>
      </c>
      <c r="BW45" t="str">
        <f t="shared" si="26"/>
        <v/>
      </c>
      <c r="BX45" s="275">
        <f>VLOOKUP(C45,MOVI!C:DT,26,0)</f>
        <v>0</v>
      </c>
      <c r="BY45" s="275">
        <f>VLOOKUP(C45,FPT!B:BW,26,0)</f>
        <v>0</v>
      </c>
      <c r="BZ45" t="str">
        <f t="shared" si="27"/>
        <v/>
      </c>
      <c r="CA45" s="275">
        <f>VLOOKUP(C45,MOVI!C:DT,27,0)</f>
        <v>0</v>
      </c>
      <c r="CB45" s="275">
        <f>VLOOKUP(C45,FPT!B:BZ,27,0)</f>
        <v>0</v>
      </c>
      <c r="CC45" t="str">
        <f t="shared" si="28"/>
        <v/>
      </c>
      <c r="CD45" s="275">
        <f>VLOOKUP(C45,MOVI!C:DT,28,0)</f>
        <v>0</v>
      </c>
      <c r="CE45" s="275">
        <f>VLOOKUP(C45,FPT!B:CC,28,0)</f>
        <v>0</v>
      </c>
      <c r="CF45" t="str">
        <f t="shared" si="29"/>
        <v/>
      </c>
      <c r="CG45" t="str">
        <f>VLOOKUP(C45,MOVI!C:DT,29,0)</f>
        <v>TB, CN</v>
      </c>
      <c r="CH45" s="252" t="str">
        <f>VLOOKUP(C45,FPT!B:CF,29,0)</f>
        <v>TB, CN</v>
      </c>
      <c r="CI45" t="str">
        <f t="shared" si="30"/>
        <v/>
      </c>
      <c r="CJ45">
        <f>VLOOKUP(C45,MOVI!C:DT,30,0)</f>
        <v>21</v>
      </c>
      <c r="CK45" s="252">
        <f>VLOOKUP(C45,FPT!B:CI,30,0)</f>
        <v>21</v>
      </c>
      <c r="CL45" t="str">
        <f t="shared" si="31"/>
        <v/>
      </c>
      <c r="CM45">
        <f>VLOOKUP(C45,MOVI!C:DT,31,0)</f>
        <v>20</v>
      </c>
      <c r="CN45" s="252">
        <f>VLOOKUP(C45,FPT!B:CL,31,0)</f>
        <v>20</v>
      </c>
      <c r="CO45" t="str">
        <f t="shared" si="32"/>
        <v/>
      </c>
      <c r="CP45" s="275">
        <f>VLOOKUP(C45,MOVI!C:DT,32,0)</f>
        <v>1</v>
      </c>
      <c r="CQ45" s="275">
        <f>VLOOKUP(C45,FPT!B:CO,32,0)</f>
        <v>1</v>
      </c>
      <c r="CR45" t="str">
        <f t="shared" si="33"/>
        <v/>
      </c>
      <c r="CS45" s="275">
        <f>VLOOKUP(C45,MOVI!C:DT,33,0)</f>
        <v>0</v>
      </c>
      <c r="CT45" s="275">
        <f>VLOOKUP(C45,FPT!B:CR,33,0)</f>
        <v>0</v>
      </c>
      <c r="CU45" t="str">
        <f t="shared" si="34"/>
        <v/>
      </c>
      <c r="CV45" s="275">
        <f>VLOOKUP(C45,MOVI!C:DT,34,0)</f>
        <v>0</v>
      </c>
      <c r="CW45" s="275">
        <f>VLOOKUP(C45,FPT!B:CU,34,0)</f>
        <v>0</v>
      </c>
      <c r="CX45" t="str">
        <f t="shared" si="35"/>
        <v/>
      </c>
      <c r="CY45" s="275">
        <f>VLOOKUP(C45,MOVI!C:DT,35,0)</f>
        <v>21</v>
      </c>
      <c r="CZ45" s="275">
        <f>VLOOKUP(C45,FPT!B:CX,35,0)</f>
        <v>21</v>
      </c>
      <c r="DA45" t="str">
        <f t="shared" si="36"/>
        <v/>
      </c>
      <c r="DB45" s="275">
        <f>VLOOKUP(C45,MOVI!C:DT,36,0)</f>
        <v>0</v>
      </c>
      <c r="DC45" s="275">
        <f>VLOOKUP(C45,FPT!B:DA,36,0)</f>
        <v>0</v>
      </c>
      <c r="DD45" t="str">
        <f t="shared" si="37"/>
        <v/>
      </c>
      <c r="DE45" s="275">
        <f>VLOOKUP(C45,MOVI!C:DT,37,0)</f>
        <v>0</v>
      </c>
      <c r="DF45" s="275">
        <f>VLOOKUP(C45,FPT!B:DD,37,0)</f>
        <v>0</v>
      </c>
      <c r="DG45" t="str">
        <f t="shared" si="38"/>
        <v/>
      </c>
      <c r="DH45" s="275">
        <f>VLOOKUP(C45,MOVI!C:DT,38,0)</f>
        <v>0</v>
      </c>
      <c r="DI45" s="275">
        <f>VLOOKUP(C45,FPT!B:DG,38,0)</f>
        <v>0</v>
      </c>
      <c r="DJ45" t="str">
        <f t="shared" si="39"/>
        <v/>
      </c>
      <c r="DK45" s="275">
        <f>VLOOKUP(C45,MOVI!C:DT,39,0)</f>
        <v>0</v>
      </c>
      <c r="DL45" s="275">
        <f>VLOOKUP(C45,FPT!B:DJ,39,0)</f>
        <v>0</v>
      </c>
      <c r="DM45" t="str">
        <f t="shared" si="40"/>
        <v/>
      </c>
      <c r="DN45" s="275">
        <f>VLOOKUP(C45,MOVI!C:DT,40,0)</f>
        <v>0</v>
      </c>
      <c r="DO45" s="275">
        <f>VLOOKUP(C45,FPT!B:DM,40,0)</f>
        <v>0</v>
      </c>
      <c r="DP45" t="str">
        <f t="shared" si="41"/>
        <v/>
      </c>
      <c r="DQ45" s="275">
        <f>VLOOKUP(C45,MOVI!C:DT,41,0)</f>
        <v>0</v>
      </c>
      <c r="DR45" s="275">
        <f>VLOOKUP(C45,FPT!B:DP,41,0)</f>
        <v>0</v>
      </c>
      <c r="DS45" t="str">
        <f t="shared" si="42"/>
        <v/>
      </c>
      <c r="DT45" s="275">
        <f>VLOOKUP(C45,MOVI!C:DT,42,0)</f>
        <v>80000000</v>
      </c>
      <c r="DU45" s="275">
        <f>ROUND(VLOOKUP(C45,FPT!B:DS,42,0),0)</f>
        <v>80000000</v>
      </c>
      <c r="DV45" t="str">
        <f t="shared" si="43"/>
        <v/>
      </c>
      <c r="DW45" s="275">
        <f>VLOOKUP(C45,MOVI!C:DT,43,0)</f>
        <v>0</v>
      </c>
      <c r="DX45" s="275">
        <f>VLOOKUP(C45,FPT!B:DV,43,0)</f>
        <v>0</v>
      </c>
      <c r="DY45" t="str">
        <f t="shared" si="44"/>
        <v/>
      </c>
      <c r="DZ45" s="275">
        <f>VLOOKUP(C45,MOVI!C:DT,44,0)</f>
        <v>0</v>
      </c>
      <c r="EA45" s="275">
        <f>VLOOKUP(C45,FPT!B:DY,44,0)</f>
        <v>0</v>
      </c>
      <c r="EB45" t="str">
        <f t="shared" si="45"/>
        <v/>
      </c>
      <c r="EC45" s="275">
        <f>VLOOKUP(C45,MOVI!C:DT,45,0)</f>
        <v>80000000</v>
      </c>
      <c r="ED45" s="275">
        <f>ROUND(VLOOKUP(C45,FPT!B:EB,45,0),0)</f>
        <v>80000000</v>
      </c>
      <c r="EE45" t="str">
        <f t="shared" si="46"/>
        <v/>
      </c>
      <c r="EF45" s="275">
        <f>VLOOKUP(C45,MOVI!C:DT,46,0)</f>
        <v>0</v>
      </c>
      <c r="EG45" s="275">
        <f>VLOOKUP(C45,FPT!B:EE,46,0)</f>
        <v>0</v>
      </c>
      <c r="EH45" t="str">
        <f t="shared" si="47"/>
        <v/>
      </c>
      <c r="EI45" s="275">
        <f>VLOOKUP(C45,MOVI!C:DT,47,0)</f>
        <v>0</v>
      </c>
      <c r="EJ45" s="275">
        <f>VLOOKUP(C45,FPT!B:EH,47,0)</f>
        <v>0</v>
      </c>
      <c r="EK45" t="str">
        <f t="shared" si="48"/>
        <v/>
      </c>
      <c r="EL45" s="275">
        <f>VLOOKUP(C45,MOVI!C:DT,48,0)</f>
        <v>0</v>
      </c>
      <c r="EM45" s="275">
        <f>VLOOKUP(C45,FPT!B:EK,48,0)</f>
        <v>0</v>
      </c>
      <c r="EN45" t="str">
        <f t="shared" si="49"/>
        <v/>
      </c>
      <c r="EO45" s="275">
        <f>VLOOKUP(C45,MOVI!C:DT,49,0)</f>
        <v>0</v>
      </c>
      <c r="EP45" s="275">
        <f>VLOOKUP(C45,FPT!B:EN,49,0)</f>
        <v>0</v>
      </c>
      <c r="EQ45" t="str">
        <f t="shared" si="50"/>
        <v/>
      </c>
      <c r="ER45" s="275">
        <f>VLOOKUP(C45,MOVI!C:DT,50,0)</f>
        <v>0</v>
      </c>
      <c r="ES45" s="275">
        <f>VLOOKUP(C45,FPT!B:EQ,50,0)</f>
        <v>0</v>
      </c>
      <c r="ET45" t="str">
        <f t="shared" si="51"/>
        <v/>
      </c>
      <c r="EU45" s="275">
        <f>VLOOKUP(C45,MOVI!C:DT,51,0)</f>
        <v>0</v>
      </c>
      <c r="EV45" s="275">
        <f>VLOOKUP(C45,FPT!B:ET,51,0)</f>
        <v>0</v>
      </c>
      <c r="EW45" t="str">
        <f t="shared" si="52"/>
        <v/>
      </c>
      <c r="EX45" s="275">
        <f>VLOOKUP(C45,MOVI!C:DT,52,0)</f>
        <v>0</v>
      </c>
      <c r="EY45" s="275">
        <f>VLOOKUP(C45,FPT!B:EW,52,0)</f>
        <v>0</v>
      </c>
      <c r="EZ45" t="str">
        <f t="shared" si="53"/>
        <v/>
      </c>
      <c r="FA45" s="275">
        <f>VLOOKUP(C45,MOVI!C:DT,53,0)</f>
        <v>0</v>
      </c>
      <c r="FB45" s="275">
        <f>VLOOKUP(C45,FPT!B:EZ,53,0)</f>
        <v>0</v>
      </c>
      <c r="FC45" t="str">
        <f t="shared" si="54"/>
        <v/>
      </c>
      <c r="FD45" s="275">
        <f>VLOOKUP(C45,MOVI!C:DT,54,0)</f>
        <v>0</v>
      </c>
      <c r="FE45" s="275">
        <f>VLOOKUP(C45,FPT!B:FC,54,0)</f>
        <v>0</v>
      </c>
      <c r="FF45" t="str">
        <f t="shared" si="55"/>
        <v/>
      </c>
      <c r="FG45" s="275">
        <f>VLOOKUP(C45,MOVI!C:DT,55,0)</f>
        <v>0</v>
      </c>
      <c r="FH45" s="275">
        <f>VLOOKUP(C45,FPT!B:FF,55,0)</f>
        <v>0</v>
      </c>
      <c r="FI45" t="str">
        <f t="shared" si="56"/>
        <v/>
      </c>
      <c r="FJ45" s="275">
        <f>VLOOKUP(C45,MOVI!C:DT,56,0)</f>
        <v>0</v>
      </c>
      <c r="FK45" s="275">
        <f>VLOOKUP(C45,FPT!B:FI,56,0)</f>
        <v>0</v>
      </c>
      <c r="FL45" t="str">
        <f t="shared" si="57"/>
        <v/>
      </c>
      <c r="FM45" s="275">
        <f>VLOOKUP(C45,MOVI!C:DT,57,0)</f>
        <v>0</v>
      </c>
      <c r="FN45" s="275">
        <f>VLOOKUP(C45,FPT!B:FL,57,0)</f>
        <v>0</v>
      </c>
      <c r="FO45" t="str">
        <f t="shared" si="58"/>
        <v/>
      </c>
      <c r="FP45" s="275">
        <f>VLOOKUP(C45,MOVI!C:DT,58,0)</f>
        <v>0</v>
      </c>
      <c r="FQ45" s="275">
        <f>VLOOKUP(C45,FPT!B:FO,58,0)</f>
        <v>0</v>
      </c>
      <c r="FR45" t="str">
        <f t="shared" si="59"/>
        <v/>
      </c>
      <c r="FS45" s="275">
        <f>VLOOKUP(C45,MOVI!C:DT,59,0)</f>
        <v>0</v>
      </c>
      <c r="FT45" s="275">
        <f>VLOOKUP(C45,FPT!B:FR,59,0)</f>
        <v>0</v>
      </c>
      <c r="FU45" t="str">
        <f t="shared" si="60"/>
        <v/>
      </c>
      <c r="FV45" s="275">
        <f>VLOOKUP(C45,MOVI!C:DT,60,0)</f>
        <v>0</v>
      </c>
      <c r="FW45" s="275">
        <f>VLOOKUP(C45,FPT!B:FU,60,0)</f>
        <v>0</v>
      </c>
      <c r="FX45" t="str">
        <f t="shared" si="61"/>
        <v/>
      </c>
      <c r="FY45" s="275">
        <f>VLOOKUP(C45,MOVI!C:DT,61,0)</f>
        <v>0</v>
      </c>
      <c r="FZ45" s="275">
        <f>VLOOKUP(C45,FPT!B:FX,61,0)</f>
        <v>0</v>
      </c>
      <c r="GA45" t="str">
        <f t="shared" si="62"/>
        <v/>
      </c>
      <c r="GB45" s="275">
        <f>VLOOKUP(C45,MOVI!C:DT,62,0)</f>
        <v>0</v>
      </c>
      <c r="GC45" s="275">
        <f>VLOOKUP(C45,FPT!B:GA,62,0)</f>
        <v>0</v>
      </c>
      <c r="GD45" t="str">
        <f t="shared" si="63"/>
        <v/>
      </c>
      <c r="GE45" s="275">
        <f>VLOOKUP(C45,MOVI!C:DT,63,0)</f>
        <v>0</v>
      </c>
      <c r="GF45" s="275">
        <f>VLOOKUP(C45,FPT!B:GD,63,0)</f>
        <v>0</v>
      </c>
      <c r="GG45" t="str">
        <f t="shared" si="64"/>
        <v/>
      </c>
      <c r="GH45" s="275">
        <f>VLOOKUP(C45,MOVI!C:DT,64,0)</f>
        <v>0</v>
      </c>
      <c r="GI45" s="275">
        <f>VLOOKUP(C45,FPT!B:GG,64,0)</f>
        <v>0</v>
      </c>
      <c r="GJ45" t="str">
        <f t="shared" si="65"/>
        <v/>
      </c>
      <c r="GK45" s="275">
        <f>VLOOKUP(C45,MOVI!C:DT,65,0)</f>
        <v>0</v>
      </c>
      <c r="GL45" s="275">
        <f>VLOOKUP(C45,FPT!B:GJ,65,0)</f>
        <v>0</v>
      </c>
      <c r="GM45" t="str">
        <f t="shared" si="66"/>
        <v/>
      </c>
      <c r="GN45" s="275">
        <f>VLOOKUP(C45,MOVI!C:DT,66,0)</f>
        <v>0</v>
      </c>
      <c r="GO45" s="275">
        <f>VLOOKUP(C45,FPT!B:GM,66,0)</f>
        <v>0</v>
      </c>
      <c r="GP45" t="str">
        <f t="shared" si="67"/>
        <v/>
      </c>
      <c r="GQ45" s="275">
        <f>VLOOKUP(C45,MOVI!C:DT,67,0)</f>
        <v>0</v>
      </c>
      <c r="GR45" s="275">
        <f>VLOOKUP(C45,FPT!B:GP,67,0)</f>
        <v>0</v>
      </c>
      <c r="GS45" t="str">
        <f t="shared" si="68"/>
        <v/>
      </c>
      <c r="GT45" s="275">
        <f>VLOOKUP(C45,MOVI!C:DT,68,0)</f>
        <v>0</v>
      </c>
      <c r="GU45" s="275">
        <f>VLOOKUP(C45,FPT!B:GS,68,0)</f>
        <v>0</v>
      </c>
      <c r="GV45" t="str">
        <f t="shared" si="69"/>
        <v/>
      </c>
      <c r="GW45" s="275">
        <f>VLOOKUP(C45,MOVI!C:DT,69,0)</f>
        <v>0</v>
      </c>
      <c r="GX45" s="275">
        <f>VLOOKUP(C45,FPT!B:GV,69,0)</f>
        <v>0</v>
      </c>
      <c r="GY45" t="str">
        <f t="shared" si="70"/>
        <v/>
      </c>
      <c r="GZ45" s="275">
        <f>VLOOKUP(C45,MOVI!C:DT,70,0)</f>
        <v>0</v>
      </c>
      <c r="HA45" s="275">
        <f>VLOOKUP(C45,FPT!B:GY,70,0)</f>
        <v>0</v>
      </c>
      <c r="HB45" t="str">
        <f t="shared" si="71"/>
        <v/>
      </c>
      <c r="HC45" s="275">
        <f>VLOOKUP(C45,MOVI!C:DT,71,0)</f>
        <v>80000000</v>
      </c>
      <c r="HD45" s="275">
        <f>ROUND(VLOOKUP(C45,FPT!B:HB,71,0),0)</f>
        <v>80000000</v>
      </c>
      <c r="HE45" t="str">
        <f t="shared" si="72"/>
        <v/>
      </c>
      <c r="HF45" s="275">
        <f>ROUND(VLOOKUP(C45,MOVI!C:DT,72,0),0)</f>
        <v>0</v>
      </c>
      <c r="HG45" s="275">
        <f>ROUND(VLOOKUP(C45,FPT!B:HE,72,0),0)</f>
        <v>0</v>
      </c>
      <c r="HH45" t="str">
        <f t="shared" si="73"/>
        <v/>
      </c>
      <c r="HI45" s="275">
        <f>VLOOKUP(C45,MOVI!C:DT,73,0)</f>
        <v>0</v>
      </c>
      <c r="HJ45" s="275">
        <f>VLOOKUP(C45,FPT!B:HH,73,0)</f>
        <v>0</v>
      </c>
      <c r="HK45" t="str">
        <f t="shared" si="74"/>
        <v/>
      </c>
      <c r="HL45" s="275">
        <f>VLOOKUP(C45,MOVI!C:DT,74,0)</f>
        <v>0</v>
      </c>
      <c r="HM45" s="275">
        <f>VLOOKUP(C45,FPT!B:HK,74,0)</f>
        <v>0</v>
      </c>
      <c r="HN45" t="str">
        <f t="shared" si="75"/>
        <v/>
      </c>
      <c r="HO45" s="275">
        <f>VLOOKUP(C45,MOVI!C:DT,75,0)</f>
        <v>11000000</v>
      </c>
      <c r="HP45" s="275">
        <f>VLOOKUP(C45,FPT!B:HN,75,0)</f>
        <v>11000000</v>
      </c>
      <c r="HQ45" t="str">
        <f t="shared" si="76"/>
        <v/>
      </c>
      <c r="HR45" s="275">
        <f>VLOOKUP(C45,MOVI!C:DT,76,0)</f>
        <v>5</v>
      </c>
      <c r="HS45" s="275">
        <f>VLOOKUP(C45,FPT!B:HQ,76,0)</f>
        <v>5</v>
      </c>
      <c r="HT45" t="str">
        <f t="shared" si="77"/>
        <v/>
      </c>
      <c r="HU45" s="275">
        <f>VLOOKUP(C45,MOVI!C:DT,77,0)</f>
        <v>22000000</v>
      </c>
      <c r="HV45" s="275">
        <f>VLOOKUP(C45,FPT!B:HT,77,0)</f>
        <v>22000000</v>
      </c>
      <c r="HW45" t="str">
        <f t="shared" si="78"/>
        <v/>
      </c>
      <c r="HX45" s="274">
        <f>VLOOKUP(C45,MOVI!C:CB,78,0)</f>
        <v>2384000</v>
      </c>
      <c r="HY45" s="261">
        <f>VLOOKUP(C45,FPT!$B:$CA,78,0)</f>
        <v>2384000</v>
      </c>
      <c r="HZ45" t="str">
        <f t="shared" si="79"/>
        <v/>
      </c>
      <c r="IA45" s="275">
        <f>VLOOKUP(C45,MOVI!C:CD,79,0)</f>
        <v>800000</v>
      </c>
      <c r="IB45" s="275">
        <f>VLOOKUP(C45,FPT!B:HZ,79,0)</f>
        <v>800000</v>
      </c>
      <c r="IC45" t="str">
        <f t="shared" si="80"/>
        <v/>
      </c>
      <c r="ID45" s="275">
        <f>VLOOKUP(C45,MOVI!C:CD,80,0)</f>
        <v>447000</v>
      </c>
      <c r="IE45" s="275">
        <f>VLOOKUP(C45,FPT!B:IC,80,0)</f>
        <v>447000</v>
      </c>
      <c r="IF45" t="str">
        <f t="shared" si="81"/>
        <v/>
      </c>
      <c r="IG45" s="275">
        <f>VLOOKUP(C45,MOVI!C:DT,81,0)</f>
        <v>0</v>
      </c>
      <c r="IH45" s="275">
        <f>VLOOKUP(C45,FPT!B:IF,81,0)</f>
        <v>0</v>
      </c>
      <c r="II45" t="str">
        <f t="shared" si="82"/>
        <v/>
      </c>
      <c r="IJ45" s="275">
        <f>VLOOKUP(C45,MOVI!C:DT,82,0)</f>
        <v>3631000</v>
      </c>
      <c r="IK45" s="275">
        <f>VLOOKUP(C45,FPT!B:II,82,0)</f>
        <v>3631000</v>
      </c>
      <c r="IL45" t="str">
        <f t="shared" si="83"/>
        <v/>
      </c>
      <c r="IM45" s="275">
        <f>ROUND(VLOOKUP(C45,MOVI!C:DT,83,0),0)</f>
        <v>36631000</v>
      </c>
      <c r="IN45" s="275">
        <f>ROUND(VLOOKUP(C45,FPT!B:IL,83,0),0)</f>
        <v>36631000</v>
      </c>
      <c r="IO45" t="str">
        <f t="shared" si="84"/>
        <v/>
      </c>
      <c r="IP45" s="275">
        <f>VLOOKUP(C45,MOVI!C:DT,84,0)</f>
        <v>43369000</v>
      </c>
      <c r="IQ45" s="275">
        <f>VLOOKUP(C45,FPT!B:IO,84,0)</f>
        <v>43369000</v>
      </c>
      <c r="IR45" t="str">
        <f t="shared" si="85"/>
        <v/>
      </c>
      <c r="IS45" s="275">
        <f>ROUND(VLOOKUP(C45,MOVI!C:DT,85,0),0)</f>
        <v>7592250</v>
      </c>
      <c r="IT45" s="275">
        <f>ROUND(VLOOKUP(C45,FPT!B:IR,85,0),0)</f>
        <v>7592250</v>
      </c>
      <c r="IU45" t="str">
        <f t="shared" si="86"/>
        <v/>
      </c>
      <c r="IV45" s="275">
        <f>VLOOKUP(C45,MOVI!C:DT,86,0)</f>
        <v>0</v>
      </c>
      <c r="IW45" s="275">
        <f>VLOOKUP(C45,FPT!B:IU,86,0)</f>
        <v>0</v>
      </c>
      <c r="IX45" t="str">
        <f t="shared" si="87"/>
        <v/>
      </c>
      <c r="IY45" s="275">
        <f>ROUND(VLOOKUP(C45,MOVI!C:DT,87,0),0)</f>
        <v>7592250</v>
      </c>
      <c r="IZ45" s="275">
        <f>ROUND(VLOOKUP(C45,FPT!B:IX,87,0),0)</f>
        <v>7592250</v>
      </c>
      <c r="JA45" t="str">
        <f t="shared" si="88"/>
        <v/>
      </c>
      <c r="JB45" s="275">
        <f>VLOOKUP(C45,MOVI!C:DT,88,0)</f>
        <v>0</v>
      </c>
      <c r="JC45" s="275">
        <f>VLOOKUP(C45,FPT!B:JA,88,0)</f>
        <v>0</v>
      </c>
      <c r="JD45" t="str">
        <f t="shared" si="89"/>
        <v/>
      </c>
      <c r="JE45" s="275">
        <f>VLOOKUP(C45,MOVI!C:DT,89,0)</f>
        <v>149000</v>
      </c>
      <c r="JF45" s="275">
        <f>VLOOKUP(C45,FPT!B:JD,89,0)</f>
        <v>149000</v>
      </c>
      <c r="JG45" t="str">
        <f t="shared" si="90"/>
        <v/>
      </c>
      <c r="JH45" s="275">
        <f>VLOOKUP(C45,MOVI!C:DT,90,0)</f>
        <v>0</v>
      </c>
      <c r="JI45" s="275">
        <f>VLOOKUP(C45,FPT!B:JG,90,0)</f>
        <v>0</v>
      </c>
      <c r="JJ45" t="str">
        <f t="shared" si="91"/>
        <v/>
      </c>
      <c r="JK45" s="275">
        <f>VLOOKUP(C45,MOVI!C:DT,91,0)</f>
        <v>0</v>
      </c>
      <c r="JL45" s="275">
        <f>VLOOKUP(C45,FPT!B:JJ,91,0)</f>
        <v>0</v>
      </c>
      <c r="JM45" t="str">
        <f t="shared" si="92"/>
        <v/>
      </c>
      <c r="JN45" s="275">
        <f>VLOOKUP(C45,MOVI!C:DT,92,0)</f>
        <v>0</v>
      </c>
      <c r="JO45" s="275">
        <f>VLOOKUP(C45,FPT!B:JM,92,0)</f>
        <v>0</v>
      </c>
      <c r="JP45" t="str">
        <f t="shared" si="93"/>
        <v/>
      </c>
      <c r="JQ45" s="275">
        <f>VLOOKUP(C45,MOVI!C:DT,93,0)</f>
        <v>0</v>
      </c>
      <c r="JR45" s="275">
        <f>VLOOKUP(C45,FPT!B:JP,93,0)</f>
        <v>0</v>
      </c>
      <c r="JS45" t="str">
        <f t="shared" si="94"/>
        <v/>
      </c>
      <c r="JT45" s="275">
        <f>VLOOKUP(C45,MOVI!C:DT,94,0)</f>
        <v>149000</v>
      </c>
      <c r="JU45" s="275">
        <f>VLOOKUP(C45,FPT!B:JS,94,0)</f>
        <v>149000</v>
      </c>
      <c r="JV45" t="str">
        <f t="shared" si="95"/>
        <v/>
      </c>
      <c r="JW45" s="275">
        <f>VLOOKUP(C45,MOVI!C:DT,95,0)</f>
        <v>68627750</v>
      </c>
      <c r="JX45" s="275">
        <f>VLOOKUP(C45,FPT!B:JV,95,0)</f>
        <v>68627750</v>
      </c>
      <c r="JY45" t="str">
        <f t="shared" si="96"/>
        <v/>
      </c>
      <c r="JZ45" s="275">
        <f>VLOOKUP(C45,MOVI!C:DT,96,0)</f>
        <v>0</v>
      </c>
      <c r="KA45" s="275">
        <f>VLOOKUP(C45,FPT!B:JY,96,0)</f>
        <v>0</v>
      </c>
      <c r="KB45" t="str">
        <f t="shared" si="97"/>
        <v/>
      </c>
      <c r="KC45" s="275">
        <f>VLOOKUP(C45,MOVI!C:DT,97,0)</f>
        <v>68627750</v>
      </c>
      <c r="KD45" s="275">
        <f>VLOOKUP(C45,FPT!B:KB,97,0)</f>
        <v>68627750</v>
      </c>
      <c r="KE45" t="str">
        <f t="shared" si="98"/>
        <v/>
      </c>
      <c r="KF45" s="275">
        <f>VLOOKUP(C45,MOVI!C:DT,98,0)</f>
        <v>5066000</v>
      </c>
      <c r="KG45" s="275">
        <f>VLOOKUP(C45,FPT!B:KE,98,0)</f>
        <v>5066000</v>
      </c>
      <c r="KH45" t="str">
        <f t="shared" si="99"/>
        <v/>
      </c>
      <c r="KI45" s="275">
        <f>VLOOKUP(C45,MOVI!C:DT,99,0)</f>
        <v>0</v>
      </c>
      <c r="KJ45" s="275">
        <f>VLOOKUP(C45,FPT!B:KH,99,0)</f>
        <v>0</v>
      </c>
      <c r="KK45" t="str">
        <f t="shared" si="100"/>
        <v/>
      </c>
      <c r="KL45" s="275">
        <f>VLOOKUP(C45,MOVI!C:DT,100,0)</f>
        <v>894000</v>
      </c>
      <c r="KM45" s="275">
        <f>VLOOKUP(C45,FPT!B:KK,100,0)</f>
        <v>894000</v>
      </c>
      <c r="KN45" t="str">
        <f t="shared" si="101"/>
        <v/>
      </c>
      <c r="KO45" s="275">
        <f>VLOOKUP(C45,MOVI!C:DT,101,0)</f>
        <v>0</v>
      </c>
      <c r="KP45" s="275">
        <f>VLOOKUP(C45,FPT!B:KN,101,0)</f>
        <v>0</v>
      </c>
      <c r="KQ45" t="str">
        <f t="shared" si="102"/>
        <v/>
      </c>
      <c r="KR45" s="275">
        <f>VLOOKUP(C45,MOVI!C:DT,102,0)</f>
        <v>0</v>
      </c>
      <c r="KS45" s="275">
        <f>VLOOKUP(C45,FPT!B:KQ,102,0)</f>
        <v>0</v>
      </c>
      <c r="KT45" t="str">
        <f t="shared" si="103"/>
        <v/>
      </c>
      <c r="KU45" s="275">
        <f>VLOOKUP(C45,MOVI!C:DT,103,0)</f>
        <v>5960000</v>
      </c>
      <c r="KV45" s="275">
        <f>VLOOKUP(C45,FPT!B:KT,103,0)</f>
        <v>5960000</v>
      </c>
      <c r="KW45" t="str">
        <f t="shared" si="104"/>
        <v/>
      </c>
      <c r="KX45" s="275">
        <f>VLOOKUP(C45,MOVI!C:DT,104,0)</f>
        <v>9591000</v>
      </c>
      <c r="KY45" s="275">
        <f>VLOOKUP(C45,FPT!B:KW,104,0)</f>
        <v>9591000</v>
      </c>
      <c r="KZ45" t="str">
        <f t="shared" si="105"/>
        <v/>
      </c>
      <c r="LA45" s="275">
        <f>VLOOKUP(C45,MOVI!C:DT,105,0)</f>
        <v>596000</v>
      </c>
      <c r="LB45" s="275">
        <f>VLOOKUP(C45,FPT!B:KZ,105,0)</f>
        <v>596000</v>
      </c>
      <c r="LC45" t="str">
        <f t="shared" si="106"/>
        <v/>
      </c>
      <c r="LD45" s="275">
        <f>VLOOKUP(C45,MOVI!C:DT,106,0)</f>
        <v>86556000</v>
      </c>
      <c r="LE45" s="275">
        <f>VLOOKUP(C45,FPT!B:LC,106,0)</f>
        <v>86556000</v>
      </c>
      <c r="LF45" t="str">
        <f t="shared" si="107"/>
        <v/>
      </c>
      <c r="LG45" s="273">
        <f>VLOOKUP(C45,MOVI!C:DT,107,0)</f>
        <v>0</v>
      </c>
      <c r="LH45" s="273">
        <f>VLOOKUP(C45,FPT!B:LF,107,0)</f>
        <v>0</v>
      </c>
      <c r="LI45" t="str">
        <f t="shared" si="108"/>
        <v/>
      </c>
      <c r="LJ45" t="str">
        <f>VLOOKUP(C45,MOVI!C:DV,108,0)</f>
        <v>Việt PhúSouthHuman Resources</v>
      </c>
      <c r="LK45" s="252" t="str">
        <f>VLOOKUP(C45,FPT!B:LI,108,0)</f>
        <v>Việt PhúSouthHuman Resources</v>
      </c>
      <c r="LL45" t="str">
        <f t="shared" si="109"/>
        <v/>
      </c>
      <c r="LM45" s="275">
        <f>ROUND(VLOOKUP(C45,MOVI!C:DV,109,0),0)</f>
        <v>6666667</v>
      </c>
      <c r="LN45" s="275">
        <f>ROUND(VLOOKUP(C45,FPT!B:LL,109,0),0)</f>
        <v>6666667</v>
      </c>
      <c r="LO45" t="str">
        <f t="shared" si="110"/>
        <v/>
      </c>
      <c r="LP45" t="str">
        <f>VLOOKUP(C45,MOVI!C:DV,110,0)</f>
        <v>HO</v>
      </c>
      <c r="LQ45" s="247" t="str">
        <f>VLOOKUP(C45,FPT!B:LO,110,0)</f>
        <v>HO</v>
      </c>
      <c r="LR45" t="str">
        <f t="shared" si="111"/>
        <v/>
      </c>
      <c r="LS45">
        <f>MOVI!DI40</f>
        <v>18</v>
      </c>
      <c r="LV45">
        <f>MOVI!DJ40</f>
        <v>0</v>
      </c>
      <c r="LW45">
        <f>MOVI!DK40</f>
        <v>0</v>
      </c>
      <c r="LX45" t="str">
        <f>MOVI!DL40</f>
        <v>x</v>
      </c>
      <c r="LY45">
        <f>MOVI!DM40</f>
        <v>0</v>
      </c>
      <c r="LZ45">
        <f>MOVI!DN40</f>
        <v>149000</v>
      </c>
      <c r="MA45">
        <f>MOVI!DO40</f>
        <v>0</v>
      </c>
      <c r="MB45" t="str">
        <f>MOVI!DP40</f>
        <v/>
      </c>
      <c r="MC45">
        <f>MOVI!DQ40</f>
        <v>0</v>
      </c>
      <c r="MD45">
        <f>MOVI!DR40</f>
        <v>0</v>
      </c>
      <c r="ME45" t="str">
        <f>VLOOKUP(C45,MOVI!C:DV,121,0)</f>
        <v/>
      </c>
      <c r="MF45" s="252"/>
      <c r="MG45" t="str">
        <f t="shared" si="117"/>
        <v/>
      </c>
      <c r="MH45" t="str">
        <f>VLOOKUP(C45,MOVI!C:DT,122,0)</f>
        <v>Việt PhúSouth</v>
      </c>
      <c r="MI45" s="252" t="str">
        <f>VLOOKUP(C45,FPT!B:DS,112,0)</f>
        <v>Việt PhúSouth</v>
      </c>
      <c r="MJ45" t="str">
        <f t="shared" si="113"/>
        <v/>
      </c>
    </row>
    <row r="46" spans="1:348" x14ac:dyDescent="0.25">
      <c r="A46">
        <v>38</v>
      </c>
      <c r="B46" s="48">
        <v>6163</v>
      </c>
      <c r="C46" s="271" t="s">
        <v>812</v>
      </c>
      <c r="D46" t="str">
        <f>VLOOKUP(C46,MOVI!C:D,2,0)</f>
        <v>Huỳnh Thị Thanh Minh</v>
      </c>
      <c r="E46" t="str">
        <f>VLOOKUP(C46,FPT!B:C,2,0)</f>
        <v>Huỳnh Thị Thanh Minh</v>
      </c>
      <c r="F46" t="str">
        <f t="shared" si="4"/>
        <v/>
      </c>
      <c r="G46" t="str">
        <f>VLOOKUP(C46,MOVI!C:E,3,0)</f>
        <v>Human Resources</v>
      </c>
      <c r="H46" t="str">
        <f>VLOOKUP(C46,FPT!B:F,3,0)</f>
        <v>Human Resources</v>
      </c>
      <c r="I46" t="str">
        <f t="shared" si="5"/>
        <v/>
      </c>
      <c r="J46" t="str">
        <f>VLOOKUP(C46,MOVI!C:H,4,0)</f>
        <v>Talent Acquisition</v>
      </c>
      <c r="K46" t="str">
        <f>VLOOKUP(C46,FPT!B:I,4,0)</f>
        <v>Talent Acquisition</v>
      </c>
      <c r="L46" t="str">
        <f t="shared" si="6"/>
        <v/>
      </c>
      <c r="M46" t="str">
        <f>VLOOKUP(C46,MOVI!C:DT,5,0)</f>
        <v>Manager</v>
      </c>
      <c r="N46" t="str">
        <f>VLOOKUP(C46,FPT!B:L,5,0)</f>
        <v>Manager</v>
      </c>
      <c r="O46" t="str">
        <f t="shared" si="7"/>
        <v/>
      </c>
      <c r="P46" t="str">
        <f>VLOOKUP(C46,MOVI!C:DT,6,0)</f>
        <v>HRBP and TA Manager</v>
      </c>
      <c r="Q46" t="str">
        <f>VLOOKUP(C46,FPT!B:O,6,0)</f>
        <v>HRBP and TA Manager</v>
      </c>
      <c r="R46" t="str">
        <f t="shared" si="8"/>
        <v/>
      </c>
      <c r="S46" t="str">
        <f>VLOOKUP(C46,MOVI!C:DT,7,0)</f>
        <v>South</v>
      </c>
      <c r="T46" t="str">
        <f>VLOOKUP(C46,FPT!B:R,7,0)</f>
        <v>South</v>
      </c>
      <c r="U46" t="str">
        <f t="shared" si="9"/>
        <v/>
      </c>
      <c r="V46" t="str">
        <f>VLOOKUP(C46,MOVI!C:DT,8,0)</f>
        <v>Việt Phú</v>
      </c>
      <c r="W46" t="str">
        <f>VLOOKUP(C46,FPT!B:U,8,0)</f>
        <v>Việt Phú</v>
      </c>
      <c r="X46" t="str">
        <f t="shared" si="10"/>
        <v/>
      </c>
      <c r="Y46" t="str">
        <f>VLOOKUP(C46,MOVI!C:DT,9,0)</f>
        <v>Full-time</v>
      </c>
      <c r="Z46" t="str">
        <f>VLOOKUP(C46,FPT!B:X,9,0)</f>
        <v>Full-time</v>
      </c>
      <c r="AA46" t="str">
        <f t="shared" si="11"/>
        <v/>
      </c>
      <c r="AB46" t="str">
        <f>VLOOKUP(C46,MOVI!C:DT,10,0)</f>
        <v>Leaving</v>
      </c>
      <c r="AC46" t="str">
        <f>VLOOKUP(C46,FPT!B:AA,10,0)</f>
        <v>Leaving</v>
      </c>
      <c r="AD46" t="str">
        <f t="shared" si="12"/>
        <v/>
      </c>
      <c r="AE46" s="247">
        <f>VLOOKUP(C46,MOVI!C:DT,11,0)</f>
        <v>44348</v>
      </c>
      <c r="AF46" s="247">
        <f>VLOOKUP(C46,FPT!B:AD,11,0)</f>
        <v>44348</v>
      </c>
      <c r="AG46" t="str">
        <f t="shared" si="13"/>
        <v/>
      </c>
      <c r="AH46" s="260" t="str">
        <f>VLOOKUP(C46,MOVI!C:DT,12,0)</f>
        <v/>
      </c>
      <c r="AI46" s="260"/>
      <c r="AJ46" t="str">
        <f t="shared" si="115"/>
        <v/>
      </c>
      <c r="AK46">
        <f>VLOOKUP(C46,MOVI!C:DT,13,0)</f>
        <v>0</v>
      </c>
      <c r="AL46" s="247">
        <f>VLOOKUP(C46,FPT!B:AJ,13,0)</f>
        <v>0</v>
      </c>
      <c r="AM46" t="str">
        <f t="shared" si="114"/>
        <v/>
      </c>
      <c r="AN46" s="247">
        <f>VLOOKUP(C46,MOVI!C:DT,14,0)</f>
        <v>44541</v>
      </c>
      <c r="AO46" s="247">
        <f>VLOOKUP(C46,FPT!B:AM,14,0)</f>
        <v>44541</v>
      </c>
      <c r="AP46" t="str">
        <f t="shared" si="15"/>
        <v/>
      </c>
      <c r="AQ46" t="str">
        <f>VLOOKUP(C46,MOVI!C:DT,15,0)</f>
        <v>LC</v>
      </c>
      <c r="AR46" s="247" t="str">
        <f>VLOOKUP(C46,FPT!B:AP,15,0)</f>
        <v>LC</v>
      </c>
      <c r="AS46" t="str">
        <f t="shared" si="16"/>
        <v/>
      </c>
      <c r="AT46" s="282" t="str">
        <f>VLOOKUP(C46,MOVI!C:DT,16,0)</f>
        <v>LTTP</v>
      </c>
      <c r="AU46" s="247" t="str">
        <f>VLOOKUP(C46,FPT!B:AS,16,0)</f>
        <v>LTTP</v>
      </c>
      <c r="AV46" t="str">
        <f t="shared" si="17"/>
        <v/>
      </c>
      <c r="AW46" t="str">
        <f>VLOOKUP(C46,MOVI!C:DT,17,0)</f>
        <v>L</v>
      </c>
      <c r="AX46" s="247" t="str">
        <f>VLOOKUP(C46,FPT!B:AV,17,0)</f>
        <v>L</v>
      </c>
      <c r="AY46" t="str">
        <f t="shared" si="18"/>
        <v/>
      </c>
      <c r="AZ46">
        <f>VLOOKUP(C46,MOVI!C:DT,18,0)</f>
        <v>0</v>
      </c>
      <c r="BA46" s="247">
        <f>VLOOKUP(C46,FPT!B:AY,18,0)</f>
        <v>0</v>
      </c>
      <c r="BB46" t="str">
        <f t="shared" si="19"/>
        <v/>
      </c>
      <c r="BC46" s="275">
        <f>VLOOKUP(C46,MOVI!C:DT,19,0)</f>
        <v>40000000</v>
      </c>
      <c r="BD46" s="275">
        <f>VLOOKUP(C46,FPT!B:BB,19,0)</f>
        <v>40000000</v>
      </c>
      <c r="BE46" t="str">
        <f t="shared" si="20"/>
        <v/>
      </c>
      <c r="BF46">
        <f>VLOOKUP(C46,MOVI!C:DT,20,0)</f>
        <v>0</v>
      </c>
      <c r="BG46" s="252">
        <f>VLOOKUP(C46,FPT!B:BE,20,0)</f>
        <v>0</v>
      </c>
      <c r="BH46" t="str">
        <f t="shared" si="21"/>
        <v/>
      </c>
      <c r="BI46" s="275">
        <f>VLOOKUP(C46,MOVI!C:DT,21,0)</f>
        <v>40000000</v>
      </c>
      <c r="BJ46" s="275">
        <f>VLOOKUP(C46,FPT!B:BH,21,0)</f>
        <v>40000000</v>
      </c>
      <c r="BK46" t="str">
        <f t="shared" si="22"/>
        <v/>
      </c>
      <c r="BL46" s="275">
        <f>VLOOKUP(C46,MOVI!C:DT,22,0)</f>
        <v>0</v>
      </c>
      <c r="BM46" s="275">
        <f>VLOOKUP(C46,FPT!B:BK,22,0)</f>
        <v>0</v>
      </c>
      <c r="BN46" t="str">
        <f t="shared" si="23"/>
        <v/>
      </c>
      <c r="BO46" s="275">
        <f>VLOOKUP(C46,MOVI!C:DT,23,0)</f>
        <v>0</v>
      </c>
      <c r="BP46" s="275">
        <f>VLOOKUP(C46,FPT!B:BN,23,0)</f>
        <v>0</v>
      </c>
      <c r="BQ46" t="str">
        <f t="shared" si="24"/>
        <v/>
      </c>
      <c r="BR46" s="275">
        <f>VLOOKUP(C46,MOVI!C:DT,24,0)</f>
        <v>0</v>
      </c>
      <c r="BS46" s="275">
        <f>VLOOKUP(C46,FPT!B:BQ,24,0)</f>
        <v>0</v>
      </c>
      <c r="BT46" t="str">
        <f t="shared" si="25"/>
        <v/>
      </c>
      <c r="BU46" s="275">
        <f>VLOOKUP(C46,MOVI!C:DT,25,0)</f>
        <v>0</v>
      </c>
      <c r="BV46" s="275">
        <f>VLOOKUP(C46,FPT!B:BT,25,0)</f>
        <v>0</v>
      </c>
      <c r="BW46" t="str">
        <f t="shared" si="26"/>
        <v/>
      </c>
      <c r="BX46" s="275">
        <f>VLOOKUP(C46,MOVI!C:DT,26,0)</f>
        <v>0</v>
      </c>
      <c r="BY46" s="275">
        <f>VLOOKUP(C46,FPT!B:BW,26,0)</f>
        <v>0</v>
      </c>
      <c r="BZ46" t="str">
        <f t="shared" si="27"/>
        <v/>
      </c>
      <c r="CA46" s="275">
        <f>VLOOKUP(C46,MOVI!C:DT,27,0)</f>
        <v>0</v>
      </c>
      <c r="CB46" s="275">
        <f>VLOOKUP(C46,FPT!B:BZ,27,0)</f>
        <v>0</v>
      </c>
      <c r="CC46" t="str">
        <f t="shared" si="28"/>
        <v/>
      </c>
      <c r="CD46" s="275">
        <f>VLOOKUP(C46,MOVI!C:DT,28,0)</f>
        <v>0</v>
      </c>
      <c r="CE46" s="275">
        <f>VLOOKUP(C46,FPT!B:CC,28,0)</f>
        <v>0</v>
      </c>
      <c r="CF46" t="str">
        <f t="shared" si="29"/>
        <v/>
      </c>
      <c r="CG46" t="str">
        <f>VLOOKUP(C46,MOVI!C:DT,29,0)</f>
        <v>TB, CN</v>
      </c>
      <c r="CH46" s="252" t="str">
        <f>VLOOKUP(C46,FPT!B:CF,29,0)</f>
        <v>TB, CN</v>
      </c>
      <c r="CI46" t="str">
        <f t="shared" si="30"/>
        <v/>
      </c>
      <c r="CJ46">
        <f>VLOOKUP(C46,MOVI!C:DT,30,0)</f>
        <v>21</v>
      </c>
      <c r="CK46" s="252">
        <f>VLOOKUP(C46,FPT!B:CI,30,0)</f>
        <v>21</v>
      </c>
      <c r="CL46" t="str">
        <f t="shared" si="31"/>
        <v/>
      </c>
      <c r="CM46">
        <f>VLOOKUP(C46,MOVI!C:DT,31,0)</f>
        <v>11</v>
      </c>
      <c r="CN46" s="252">
        <f>VLOOKUP(C46,FPT!B:CL,31,0)</f>
        <v>11</v>
      </c>
      <c r="CO46" t="str">
        <f t="shared" si="32"/>
        <v/>
      </c>
      <c r="CP46" s="275">
        <f>VLOOKUP(C46,MOVI!C:DT,32,0)</f>
        <v>0</v>
      </c>
      <c r="CQ46" s="275">
        <f>VLOOKUP(C46,FPT!B:CO,32,0)</f>
        <v>0</v>
      </c>
      <c r="CR46" t="str">
        <f t="shared" si="33"/>
        <v/>
      </c>
      <c r="CS46" s="275">
        <f>VLOOKUP(C46,MOVI!C:DT,33,0)</f>
        <v>0</v>
      </c>
      <c r="CT46" s="275">
        <f>VLOOKUP(C46,FPT!B:CR,33,0)</f>
        <v>0</v>
      </c>
      <c r="CU46" t="str">
        <f t="shared" si="34"/>
        <v/>
      </c>
      <c r="CV46" s="275">
        <f>VLOOKUP(C46,MOVI!C:DT,34,0)</f>
        <v>0</v>
      </c>
      <c r="CW46" s="275">
        <f>VLOOKUP(C46,FPT!B:CU,34,0)</f>
        <v>0</v>
      </c>
      <c r="CX46" t="str">
        <f t="shared" si="35"/>
        <v/>
      </c>
      <c r="CY46" s="275">
        <f>VLOOKUP(C46,MOVI!C:DT,35,0)</f>
        <v>11</v>
      </c>
      <c r="CZ46" s="275">
        <f>VLOOKUP(C46,FPT!B:CX,35,0)</f>
        <v>11</v>
      </c>
      <c r="DA46" t="str">
        <f t="shared" si="36"/>
        <v/>
      </c>
      <c r="DB46" s="275">
        <f>VLOOKUP(C46,MOVI!C:DT,36,0)</f>
        <v>0</v>
      </c>
      <c r="DC46" s="275">
        <f>VLOOKUP(C46,FPT!B:DA,36,0)</f>
        <v>0</v>
      </c>
      <c r="DD46" t="str">
        <f t="shared" si="37"/>
        <v/>
      </c>
      <c r="DE46" s="275">
        <f>VLOOKUP(C46,MOVI!C:DT,37,0)</f>
        <v>0</v>
      </c>
      <c r="DF46" s="275">
        <f>VLOOKUP(C46,FPT!B:DD,37,0)</f>
        <v>0</v>
      </c>
      <c r="DG46" t="str">
        <f t="shared" si="38"/>
        <v/>
      </c>
      <c r="DH46" s="275">
        <f>VLOOKUP(C46,MOVI!C:DT,38,0)</f>
        <v>0</v>
      </c>
      <c r="DI46" s="275">
        <f>VLOOKUP(C46,FPT!B:DG,38,0)</f>
        <v>0</v>
      </c>
      <c r="DJ46" t="str">
        <f t="shared" si="39"/>
        <v/>
      </c>
      <c r="DK46" s="275">
        <f>VLOOKUP(C46,MOVI!C:DT,39,0)</f>
        <v>0</v>
      </c>
      <c r="DL46" s="275">
        <f>VLOOKUP(C46,FPT!B:DJ,39,0)</f>
        <v>0</v>
      </c>
      <c r="DM46" t="str">
        <f t="shared" si="40"/>
        <v/>
      </c>
      <c r="DN46" s="275">
        <f>VLOOKUP(C46,MOVI!C:DT,40,0)</f>
        <v>0</v>
      </c>
      <c r="DO46" s="275">
        <f>VLOOKUP(C46,FPT!B:DM,40,0)</f>
        <v>0</v>
      </c>
      <c r="DP46" t="str">
        <f t="shared" si="41"/>
        <v/>
      </c>
      <c r="DQ46" s="275">
        <f>VLOOKUP(C46,MOVI!C:DT,41,0)</f>
        <v>0</v>
      </c>
      <c r="DR46" s="275">
        <f>VLOOKUP(C46,FPT!B:DP,41,0)</f>
        <v>0</v>
      </c>
      <c r="DS46" t="str">
        <f t="shared" si="42"/>
        <v/>
      </c>
      <c r="DT46" s="275">
        <f>VLOOKUP(C46,MOVI!C:DT,42,0)</f>
        <v>20952381</v>
      </c>
      <c r="DU46" s="275">
        <f>ROUND(VLOOKUP(C46,FPT!B:DS,42,0),0)</f>
        <v>20952381</v>
      </c>
      <c r="DV46" t="str">
        <f t="shared" si="43"/>
        <v/>
      </c>
      <c r="DW46" s="275">
        <f>VLOOKUP(C46,MOVI!C:DT,43,0)</f>
        <v>-1071429</v>
      </c>
      <c r="DX46" s="275">
        <f>VLOOKUP(C46,FPT!B:DV,43,0)</f>
        <v>-1071429</v>
      </c>
      <c r="DY46" t="str">
        <f t="shared" si="44"/>
        <v/>
      </c>
      <c r="DZ46" s="275">
        <f>VLOOKUP(C46,MOVI!C:DT,44,0)</f>
        <v>0</v>
      </c>
      <c r="EA46" s="275">
        <f>VLOOKUP(C46,FPT!B:DY,44,0)</f>
        <v>0</v>
      </c>
      <c r="EB46" t="str">
        <f t="shared" si="45"/>
        <v/>
      </c>
      <c r="EC46" s="275">
        <f>VLOOKUP(C46,MOVI!C:DT,45,0)</f>
        <v>19880952</v>
      </c>
      <c r="ED46" s="275">
        <f>ROUND(VLOOKUP(C46,FPT!B:EB,45,0),0)</f>
        <v>19880952</v>
      </c>
      <c r="EE46" t="str">
        <f t="shared" si="46"/>
        <v/>
      </c>
      <c r="EF46" s="275">
        <f>VLOOKUP(C46,MOVI!C:DT,46,0)</f>
        <v>0</v>
      </c>
      <c r="EG46" s="275">
        <f>VLOOKUP(C46,FPT!B:EE,46,0)</f>
        <v>0</v>
      </c>
      <c r="EH46" t="str">
        <f t="shared" si="47"/>
        <v/>
      </c>
      <c r="EI46" s="275">
        <f>VLOOKUP(C46,MOVI!C:DT,47,0)</f>
        <v>0</v>
      </c>
      <c r="EJ46" s="275">
        <f>VLOOKUP(C46,FPT!B:EH,47,0)</f>
        <v>0</v>
      </c>
      <c r="EK46" t="str">
        <f t="shared" si="48"/>
        <v/>
      </c>
      <c r="EL46" s="275">
        <f>VLOOKUP(C46,MOVI!C:DT,48,0)</f>
        <v>0</v>
      </c>
      <c r="EM46" s="275">
        <f>VLOOKUP(C46,FPT!B:EK,48,0)</f>
        <v>0</v>
      </c>
      <c r="EN46" t="str">
        <f t="shared" si="49"/>
        <v/>
      </c>
      <c r="EO46" s="275">
        <f>VLOOKUP(C46,MOVI!C:DT,49,0)</f>
        <v>0</v>
      </c>
      <c r="EP46" s="275">
        <f>VLOOKUP(C46,FPT!B:EN,49,0)</f>
        <v>0</v>
      </c>
      <c r="EQ46" t="str">
        <f t="shared" si="50"/>
        <v/>
      </c>
      <c r="ER46" s="275">
        <f>VLOOKUP(C46,MOVI!C:DT,50,0)</f>
        <v>0</v>
      </c>
      <c r="ES46" s="275">
        <f>VLOOKUP(C46,FPT!B:EQ,50,0)</f>
        <v>0</v>
      </c>
      <c r="ET46" t="str">
        <f t="shared" si="51"/>
        <v/>
      </c>
      <c r="EU46" s="275">
        <f>VLOOKUP(C46,MOVI!C:DT,51,0)</f>
        <v>0</v>
      </c>
      <c r="EV46" s="275">
        <f>VLOOKUP(C46,FPT!B:ET,51,0)</f>
        <v>0</v>
      </c>
      <c r="EW46" t="str">
        <f t="shared" si="52"/>
        <v/>
      </c>
      <c r="EX46" s="275">
        <f>VLOOKUP(C46,MOVI!C:DT,52,0)</f>
        <v>0</v>
      </c>
      <c r="EY46" s="275">
        <f>VLOOKUP(C46,FPT!B:EW,52,0)</f>
        <v>0</v>
      </c>
      <c r="EZ46" t="str">
        <f t="shared" si="53"/>
        <v/>
      </c>
      <c r="FA46" s="275">
        <f>VLOOKUP(C46,MOVI!C:DT,53,0)</f>
        <v>0</v>
      </c>
      <c r="FB46" s="275">
        <f>VLOOKUP(C46,FPT!B:EZ,53,0)</f>
        <v>0</v>
      </c>
      <c r="FC46" t="str">
        <f t="shared" si="54"/>
        <v/>
      </c>
      <c r="FD46" s="275">
        <f>VLOOKUP(C46,MOVI!C:DT,54,0)</f>
        <v>0</v>
      </c>
      <c r="FE46" s="275">
        <f>VLOOKUP(C46,FPT!B:FC,54,0)</f>
        <v>0</v>
      </c>
      <c r="FF46" t="str">
        <f t="shared" si="55"/>
        <v/>
      </c>
      <c r="FG46" s="275">
        <f>VLOOKUP(C46,MOVI!C:DT,55,0)</f>
        <v>0</v>
      </c>
      <c r="FH46" s="275">
        <f>VLOOKUP(C46,FPT!B:FF,55,0)</f>
        <v>0</v>
      </c>
      <c r="FI46" t="str">
        <f t="shared" si="56"/>
        <v/>
      </c>
      <c r="FJ46" s="275">
        <f>VLOOKUP(C46,MOVI!C:DT,56,0)</f>
        <v>0</v>
      </c>
      <c r="FK46" s="275">
        <f>VLOOKUP(C46,FPT!B:FI,56,0)</f>
        <v>0</v>
      </c>
      <c r="FL46" t="str">
        <f t="shared" si="57"/>
        <v/>
      </c>
      <c r="FM46" s="275">
        <f>VLOOKUP(C46,MOVI!C:DT,57,0)</f>
        <v>0</v>
      </c>
      <c r="FN46" s="275">
        <f>VLOOKUP(C46,FPT!B:FL,57,0)</f>
        <v>0</v>
      </c>
      <c r="FO46" t="str">
        <f t="shared" si="58"/>
        <v/>
      </c>
      <c r="FP46" s="275">
        <f>VLOOKUP(C46,MOVI!C:DT,58,0)</f>
        <v>0</v>
      </c>
      <c r="FQ46" s="275">
        <f>VLOOKUP(C46,FPT!B:FO,58,0)</f>
        <v>0</v>
      </c>
      <c r="FR46" t="str">
        <f t="shared" si="59"/>
        <v/>
      </c>
      <c r="FS46" s="275">
        <f>VLOOKUP(C46,MOVI!C:DT,59,0)</f>
        <v>0</v>
      </c>
      <c r="FT46" s="275">
        <f>VLOOKUP(C46,FPT!B:FR,59,0)</f>
        <v>0</v>
      </c>
      <c r="FU46" t="str">
        <f t="shared" si="60"/>
        <v/>
      </c>
      <c r="FV46" s="275">
        <f>VLOOKUP(C46,MOVI!C:DT,60,0)</f>
        <v>0</v>
      </c>
      <c r="FW46" s="275">
        <f>VLOOKUP(C46,FPT!B:FU,60,0)</f>
        <v>0</v>
      </c>
      <c r="FX46" t="str">
        <f t="shared" si="61"/>
        <v/>
      </c>
      <c r="FY46" s="275">
        <f>VLOOKUP(C46,MOVI!C:DT,61,0)</f>
        <v>0</v>
      </c>
      <c r="FZ46" s="275">
        <f>VLOOKUP(C46,FPT!B:FX,61,0)</f>
        <v>0</v>
      </c>
      <c r="GA46" t="str">
        <f t="shared" si="62"/>
        <v/>
      </c>
      <c r="GB46" s="275">
        <f>VLOOKUP(C46,MOVI!C:DT,62,0)</f>
        <v>0</v>
      </c>
      <c r="GC46" s="275">
        <f>VLOOKUP(C46,FPT!B:GA,62,0)</f>
        <v>0</v>
      </c>
      <c r="GD46" t="str">
        <f t="shared" si="63"/>
        <v/>
      </c>
      <c r="GE46" s="275">
        <f>VLOOKUP(C46,MOVI!C:DT,63,0)</f>
        <v>0</v>
      </c>
      <c r="GF46" s="275">
        <f>VLOOKUP(C46,FPT!B:GD,63,0)</f>
        <v>0</v>
      </c>
      <c r="GG46" t="str">
        <f t="shared" si="64"/>
        <v/>
      </c>
      <c r="GH46" s="275">
        <f>VLOOKUP(C46,MOVI!C:DT,64,0)</f>
        <v>0</v>
      </c>
      <c r="GI46" s="275">
        <f>VLOOKUP(C46,FPT!B:GG,64,0)</f>
        <v>0</v>
      </c>
      <c r="GJ46" t="str">
        <f t="shared" si="65"/>
        <v/>
      </c>
      <c r="GK46" s="275">
        <f>VLOOKUP(C46,MOVI!C:DT,65,0)</f>
        <v>0</v>
      </c>
      <c r="GL46" s="275">
        <f>VLOOKUP(C46,FPT!B:GJ,65,0)</f>
        <v>0</v>
      </c>
      <c r="GM46" t="str">
        <f t="shared" si="66"/>
        <v/>
      </c>
      <c r="GN46" s="275">
        <f>VLOOKUP(C46,MOVI!C:DT,66,0)</f>
        <v>0</v>
      </c>
      <c r="GO46" s="275">
        <f>VLOOKUP(C46,FPT!B:GM,66,0)</f>
        <v>0</v>
      </c>
      <c r="GP46" t="str">
        <f t="shared" si="67"/>
        <v/>
      </c>
      <c r="GQ46" s="275">
        <f>VLOOKUP(C46,MOVI!C:DT,67,0)</f>
        <v>0</v>
      </c>
      <c r="GR46" s="275">
        <f>VLOOKUP(C46,FPT!B:GP,67,0)</f>
        <v>0</v>
      </c>
      <c r="GS46" t="str">
        <f t="shared" si="68"/>
        <v/>
      </c>
      <c r="GT46" s="275">
        <f>VLOOKUP(C46,MOVI!C:DT,68,0)</f>
        <v>0</v>
      </c>
      <c r="GU46" s="275">
        <f>VLOOKUP(C46,FPT!B:GS,68,0)</f>
        <v>0</v>
      </c>
      <c r="GV46" t="str">
        <f t="shared" si="69"/>
        <v/>
      </c>
      <c r="GW46" s="275">
        <f>VLOOKUP(C46,MOVI!C:DT,69,0)</f>
        <v>0</v>
      </c>
      <c r="GX46" s="275">
        <f>VLOOKUP(C46,FPT!B:GV,69,0)</f>
        <v>0</v>
      </c>
      <c r="GY46" t="str">
        <f t="shared" si="70"/>
        <v/>
      </c>
      <c r="GZ46" s="275">
        <f>VLOOKUP(C46,MOVI!C:DT,70,0)</f>
        <v>0</v>
      </c>
      <c r="HA46" s="275">
        <f>VLOOKUP(C46,FPT!B:GY,70,0)</f>
        <v>0</v>
      </c>
      <c r="HB46" t="str">
        <f t="shared" si="71"/>
        <v/>
      </c>
      <c r="HC46" s="275">
        <f>VLOOKUP(C46,MOVI!C:DT,71,0)</f>
        <v>19880952</v>
      </c>
      <c r="HD46" s="275">
        <f>ROUND(VLOOKUP(C46,FPT!B:HB,71,0),0)</f>
        <v>19880952</v>
      </c>
      <c r="HE46" t="str">
        <f t="shared" si="72"/>
        <v/>
      </c>
      <c r="HF46" s="275">
        <f>ROUND(VLOOKUP(C46,MOVI!C:DT,72,0),0)</f>
        <v>0</v>
      </c>
      <c r="HG46" s="275">
        <f>ROUND(VLOOKUP(C46,FPT!B:HE,72,0),0)</f>
        <v>0</v>
      </c>
      <c r="HH46" t="str">
        <f t="shared" si="73"/>
        <v/>
      </c>
      <c r="HI46" s="275">
        <f>VLOOKUP(C46,MOVI!C:DT,73,0)</f>
        <v>0</v>
      </c>
      <c r="HJ46" s="275">
        <f>VLOOKUP(C46,FPT!B:HH,73,0)</f>
        <v>0</v>
      </c>
      <c r="HK46" t="str">
        <f t="shared" si="74"/>
        <v/>
      </c>
      <c r="HL46" s="275">
        <f>VLOOKUP(C46,MOVI!C:DT,74,0)</f>
        <v>0</v>
      </c>
      <c r="HM46" s="275">
        <f>VLOOKUP(C46,FPT!B:HK,74,0)</f>
        <v>0</v>
      </c>
      <c r="HN46" t="str">
        <f t="shared" si="75"/>
        <v/>
      </c>
      <c r="HO46" s="275">
        <f>VLOOKUP(C46,MOVI!C:DT,75,0)</f>
        <v>11000000</v>
      </c>
      <c r="HP46" s="275">
        <f>VLOOKUP(C46,FPT!B:HN,75,0)</f>
        <v>11000000</v>
      </c>
      <c r="HQ46" t="str">
        <f t="shared" si="76"/>
        <v/>
      </c>
      <c r="HR46" s="275">
        <f>VLOOKUP(C46,MOVI!C:DT,76,0)</f>
        <v>0</v>
      </c>
      <c r="HS46" s="275">
        <f>VLOOKUP(C46,FPT!B:HQ,76,0)</f>
        <v>0</v>
      </c>
      <c r="HT46" t="str">
        <f t="shared" si="77"/>
        <v/>
      </c>
      <c r="HU46" s="275">
        <f>VLOOKUP(C46,MOVI!C:DT,77,0)</f>
        <v>0</v>
      </c>
      <c r="HV46" s="275">
        <f>VLOOKUP(C46,FPT!B:HT,77,0)</f>
        <v>0</v>
      </c>
      <c r="HW46" t="str">
        <f t="shared" si="78"/>
        <v/>
      </c>
      <c r="HX46" s="274">
        <f>VLOOKUP(C46,MOVI!C:CB,78,0)</f>
        <v>0</v>
      </c>
      <c r="HY46" s="261">
        <f>VLOOKUP(C46,FPT!$B:$CA,78,0)</f>
        <v>0</v>
      </c>
      <c r="HZ46" t="str">
        <f t="shared" si="79"/>
        <v/>
      </c>
      <c r="IA46" s="275">
        <f>VLOOKUP(C46,MOVI!C:CD,79,0)</f>
        <v>0</v>
      </c>
      <c r="IB46" s="275">
        <f>VLOOKUP(C46,FPT!B:HZ,79,0)</f>
        <v>0</v>
      </c>
      <c r="IC46" t="str">
        <f t="shared" si="80"/>
        <v/>
      </c>
      <c r="ID46" s="275">
        <f>VLOOKUP(C46,MOVI!C:CD,80,0)</f>
        <v>0</v>
      </c>
      <c r="IE46" s="275">
        <f>VLOOKUP(C46,FPT!B:IC,80,0)</f>
        <v>0</v>
      </c>
      <c r="IF46" t="str">
        <f t="shared" si="81"/>
        <v/>
      </c>
      <c r="IG46" s="275">
        <f>VLOOKUP(C46,MOVI!C:DT,81,0)</f>
        <v>0</v>
      </c>
      <c r="IH46" s="275">
        <f>VLOOKUP(C46,FPT!B:IF,81,0)</f>
        <v>0</v>
      </c>
      <c r="II46" t="str">
        <f t="shared" si="82"/>
        <v/>
      </c>
      <c r="IJ46" s="275">
        <f>VLOOKUP(C46,MOVI!C:DT,82,0)</f>
        <v>0</v>
      </c>
      <c r="IK46" s="275">
        <f>VLOOKUP(C46,FPT!B:II,82,0)</f>
        <v>0</v>
      </c>
      <c r="IL46" t="str">
        <f t="shared" si="83"/>
        <v/>
      </c>
      <c r="IM46" s="275">
        <f>ROUND(VLOOKUP(C46,MOVI!C:DT,83,0),0)</f>
        <v>11000000</v>
      </c>
      <c r="IN46" s="275">
        <f>ROUND(VLOOKUP(C46,FPT!B:IL,83,0),0)</f>
        <v>11000000</v>
      </c>
      <c r="IO46" t="str">
        <f t="shared" si="84"/>
        <v/>
      </c>
      <c r="IP46" s="275">
        <f>ROUND(VLOOKUP(C46,MOVI!C:DT,84,0),0)</f>
        <v>8880952</v>
      </c>
      <c r="IQ46" s="275">
        <f>ROUND(VLOOKUP(C46,FPT!B:IO,84,0),0)</f>
        <v>8880952</v>
      </c>
      <c r="IR46" t="str">
        <f t="shared" si="85"/>
        <v/>
      </c>
      <c r="IS46" s="275">
        <f>ROUND(VLOOKUP(C46,MOVI!C:DT,85,0),0)</f>
        <v>638095</v>
      </c>
      <c r="IT46" s="275">
        <f>ROUND(VLOOKUP(C46,FPT!B:IR,85,0),0)</f>
        <v>638095</v>
      </c>
      <c r="IU46" t="str">
        <f t="shared" si="86"/>
        <v/>
      </c>
      <c r="IV46" s="275">
        <f>VLOOKUP(C46,MOVI!C:DT,86,0)</f>
        <v>0</v>
      </c>
      <c r="IW46" s="275">
        <f>VLOOKUP(C46,FPT!B:IU,86,0)</f>
        <v>0</v>
      </c>
      <c r="IX46" t="str">
        <f t="shared" si="87"/>
        <v/>
      </c>
      <c r="IY46" s="275">
        <f>ROUND(VLOOKUP(C46,MOVI!C:DT,87,0),0)</f>
        <v>638095</v>
      </c>
      <c r="IZ46" s="275">
        <f>ROUND(VLOOKUP(C46,FPT!B:IX,87,0),0)</f>
        <v>638095</v>
      </c>
      <c r="JA46" t="str">
        <f t="shared" si="88"/>
        <v/>
      </c>
      <c r="JB46" s="275">
        <f>VLOOKUP(C46,MOVI!C:DT,88,0)</f>
        <v>0</v>
      </c>
      <c r="JC46" s="275">
        <f>VLOOKUP(C46,FPT!B:JA,88,0)</f>
        <v>0</v>
      </c>
      <c r="JD46" t="str">
        <f t="shared" si="89"/>
        <v/>
      </c>
      <c r="JE46" s="275">
        <f>VLOOKUP(C46,MOVI!C:DT,89,0)</f>
        <v>0</v>
      </c>
      <c r="JF46" s="275">
        <f>VLOOKUP(C46,FPT!B:JD,89,0)</f>
        <v>0</v>
      </c>
      <c r="JG46" t="str">
        <f t="shared" si="90"/>
        <v/>
      </c>
      <c r="JH46" s="275">
        <f>VLOOKUP(C46,MOVI!C:DT,90,0)</f>
        <v>0</v>
      </c>
      <c r="JI46" s="275">
        <f>VLOOKUP(C46,FPT!B:JG,90,0)</f>
        <v>0</v>
      </c>
      <c r="JJ46" t="str">
        <f t="shared" si="91"/>
        <v/>
      </c>
      <c r="JK46" s="275">
        <f>VLOOKUP(C46,MOVI!C:DT,91,0)</f>
        <v>0</v>
      </c>
      <c r="JL46" s="275">
        <f>VLOOKUP(C46,FPT!B:JJ,91,0)</f>
        <v>0</v>
      </c>
      <c r="JM46" t="str">
        <f t="shared" si="92"/>
        <v/>
      </c>
      <c r="JN46" s="275">
        <f>VLOOKUP(C46,MOVI!C:DT,92,0)</f>
        <v>0</v>
      </c>
      <c r="JO46" s="275">
        <f>VLOOKUP(C46,FPT!B:JM,92,0)</f>
        <v>0</v>
      </c>
      <c r="JP46" t="str">
        <f t="shared" si="93"/>
        <v/>
      </c>
      <c r="JQ46" s="275">
        <f>VLOOKUP(C46,MOVI!C:DT,93,0)</f>
        <v>0</v>
      </c>
      <c r="JR46" s="275">
        <f>VLOOKUP(C46,FPT!B:JP,93,0)</f>
        <v>0</v>
      </c>
      <c r="JS46" t="str">
        <f t="shared" si="94"/>
        <v/>
      </c>
      <c r="JT46" s="275">
        <f>VLOOKUP(C46,MOVI!C:DT,94,0)</f>
        <v>0</v>
      </c>
      <c r="JU46" s="275">
        <f>VLOOKUP(C46,FPT!B:JS,94,0)</f>
        <v>0</v>
      </c>
      <c r="JV46" t="str">
        <f t="shared" si="95"/>
        <v/>
      </c>
      <c r="JW46" s="275">
        <f>VLOOKUP(C46,MOVI!C:DT,95,0)</f>
        <v>19242857</v>
      </c>
      <c r="JX46" s="275">
        <f>VLOOKUP(C46,FPT!B:JV,95,0)</f>
        <v>19242857</v>
      </c>
      <c r="JY46" t="str">
        <f t="shared" si="96"/>
        <v/>
      </c>
      <c r="JZ46" s="275">
        <f>VLOOKUP(C46,MOVI!C:DT,96,0)</f>
        <v>0</v>
      </c>
      <c r="KA46" s="275">
        <f>VLOOKUP(C46,FPT!B:JY,96,0)</f>
        <v>0</v>
      </c>
      <c r="KB46" t="str">
        <f t="shared" si="97"/>
        <v/>
      </c>
      <c r="KC46" s="275">
        <f>VLOOKUP(C46,MOVI!C:DT,97,0)</f>
        <v>19242857</v>
      </c>
      <c r="KD46" s="275">
        <f>VLOOKUP(C46,FPT!B:KB,97,0)</f>
        <v>19242857</v>
      </c>
      <c r="KE46" t="str">
        <f t="shared" si="98"/>
        <v/>
      </c>
      <c r="KF46" s="275">
        <f>VLOOKUP(C46,MOVI!C:DT,98,0)</f>
        <v>0</v>
      </c>
      <c r="KG46" s="275">
        <f>VLOOKUP(C46,FPT!B:KE,98,0)</f>
        <v>0</v>
      </c>
      <c r="KH46" t="str">
        <f t="shared" si="99"/>
        <v/>
      </c>
      <c r="KI46" s="275">
        <f>VLOOKUP(C46,MOVI!C:DT,99,0)</f>
        <v>0</v>
      </c>
      <c r="KJ46" s="275">
        <f>VLOOKUP(C46,FPT!B:KH,99,0)</f>
        <v>0</v>
      </c>
      <c r="KK46" t="str">
        <f t="shared" si="100"/>
        <v/>
      </c>
      <c r="KL46" s="275">
        <f>VLOOKUP(C46,MOVI!C:DT,100,0)</f>
        <v>0</v>
      </c>
      <c r="KM46" s="275">
        <f>VLOOKUP(C46,FPT!B:KK,100,0)</f>
        <v>0</v>
      </c>
      <c r="KN46" t="str">
        <f t="shared" si="101"/>
        <v/>
      </c>
      <c r="KO46" s="275">
        <f>VLOOKUP(C46,MOVI!C:DT,101,0)</f>
        <v>0</v>
      </c>
      <c r="KP46" s="275">
        <f>VLOOKUP(C46,FPT!B:KN,101,0)</f>
        <v>0</v>
      </c>
      <c r="KQ46" t="str">
        <f t="shared" si="102"/>
        <v/>
      </c>
      <c r="KR46" s="275">
        <f>VLOOKUP(C46,MOVI!C:DT,102,0)</f>
        <v>0</v>
      </c>
      <c r="KS46" s="275">
        <f>VLOOKUP(C46,FPT!B:KQ,102,0)</f>
        <v>0</v>
      </c>
      <c r="KT46" t="str">
        <f t="shared" si="103"/>
        <v/>
      </c>
      <c r="KU46" s="275">
        <f>VLOOKUP(C46,MOVI!C:DT,103,0)</f>
        <v>0</v>
      </c>
      <c r="KV46" s="275">
        <f>VLOOKUP(C46,FPT!B:KT,103,0)</f>
        <v>0</v>
      </c>
      <c r="KW46" t="str">
        <f t="shared" si="104"/>
        <v/>
      </c>
      <c r="KX46" s="275">
        <f>VLOOKUP(C46,MOVI!C:DT,104,0)</f>
        <v>0</v>
      </c>
      <c r="KY46" s="275">
        <f>VLOOKUP(C46,FPT!B:KW,104,0)</f>
        <v>0</v>
      </c>
      <c r="KZ46" t="str">
        <f t="shared" si="105"/>
        <v/>
      </c>
      <c r="LA46" s="275">
        <f>VLOOKUP(C46,MOVI!C:DT,105,0)</f>
        <v>0</v>
      </c>
      <c r="LB46" s="275">
        <f>VLOOKUP(C46,FPT!B:KZ,105,0)</f>
        <v>0</v>
      </c>
      <c r="LC46" t="str">
        <f t="shared" si="106"/>
        <v/>
      </c>
      <c r="LD46" s="275">
        <f>VLOOKUP(C46,MOVI!C:DT,106,0)</f>
        <v>19880952</v>
      </c>
      <c r="LE46" s="275">
        <f>VLOOKUP(C46,FPT!B:LC,106,0)</f>
        <v>19880952</v>
      </c>
      <c r="LF46" t="str">
        <f t="shared" si="107"/>
        <v/>
      </c>
      <c r="LG46" s="273">
        <f>VLOOKUP(C46,MOVI!C:DT,107,0)</f>
        <v>0</v>
      </c>
      <c r="LH46" s="273">
        <f>VLOOKUP(C46,FPT!B:LF,107,0)</f>
        <v>0</v>
      </c>
      <c r="LI46" t="str">
        <f t="shared" si="108"/>
        <v/>
      </c>
      <c r="LJ46" t="str">
        <f>VLOOKUP(C46,MOVI!C:DV,108,0)</f>
        <v>Việt PhúSouthHuman Resources</v>
      </c>
      <c r="LK46" s="252" t="str">
        <f>VLOOKUP(C46,FPT!B:LI,108,0)</f>
        <v>Việt PhúSouthHuman Resources</v>
      </c>
      <c r="LL46" t="str">
        <f t="shared" si="109"/>
        <v/>
      </c>
      <c r="LM46" s="275">
        <f>ROUND(VLOOKUP(C46,MOVI!C:DV,109,0),0)</f>
        <v>3333333</v>
      </c>
      <c r="LN46" s="275">
        <f>ROUND(VLOOKUP(C46,FPT!B:LL,109,0),0)</f>
        <v>3333333</v>
      </c>
      <c r="LO46" t="str">
        <f t="shared" si="110"/>
        <v/>
      </c>
      <c r="LP46" t="str">
        <f>VLOOKUP(C46,MOVI!C:DV,110,0)</f>
        <v>HO</v>
      </c>
      <c r="LQ46" s="247" t="str">
        <f>VLOOKUP(C46,FPT!B:LO,110,0)</f>
        <v>HO</v>
      </c>
      <c r="LR46" t="str">
        <f t="shared" si="111"/>
        <v/>
      </c>
      <c r="LS46">
        <f>MOVI!DI41</f>
        <v>8</v>
      </c>
      <c r="LV46">
        <f>MOVI!DJ41</f>
        <v>0</v>
      </c>
      <c r="LW46">
        <f>MOVI!DK41</f>
        <v>0</v>
      </c>
      <c r="LX46">
        <f>MOVI!DL41</f>
        <v>0</v>
      </c>
      <c r="LY46">
        <f>MOVI!DM41</f>
        <v>0</v>
      </c>
      <c r="LZ46">
        <f>MOVI!DN41</f>
        <v>0</v>
      </c>
      <c r="MA46">
        <f>MOVI!DO41</f>
        <v>0</v>
      </c>
      <c r="MB46" t="str">
        <f>MOVI!DP41</f>
        <v/>
      </c>
      <c r="MC46">
        <f>MOVI!DQ41</f>
        <v>0</v>
      </c>
      <c r="MD46">
        <f>MOVI!DR41</f>
        <v>0</v>
      </c>
      <c r="ME46" t="str">
        <f>VLOOKUP(C46,MOVI!C:DV,121,0)</f>
        <v/>
      </c>
      <c r="MF46" s="252"/>
      <c r="MG46" t="str">
        <f t="shared" si="117"/>
        <v/>
      </c>
      <c r="MH46" t="str">
        <f>VLOOKUP(C46,MOVI!C:DT,122,0)</f>
        <v>Việt PhúSouth</v>
      </c>
      <c r="MI46" s="252" t="str">
        <f>VLOOKUP(C46,FPT!B:DS,112,0)</f>
        <v>Việt PhúSouth</v>
      </c>
      <c r="MJ46" t="str">
        <f t="shared" si="113"/>
        <v/>
      </c>
    </row>
    <row r="47" spans="1:348" x14ac:dyDescent="0.25">
      <c r="A47">
        <v>39</v>
      </c>
      <c r="B47" s="48">
        <v>4753</v>
      </c>
      <c r="C47" s="271" t="s">
        <v>814</v>
      </c>
      <c r="D47" t="str">
        <f>VLOOKUP(C47,MOVI!C:D,2,0)</f>
        <v>Lý Thị Bích Nga</v>
      </c>
      <c r="E47" t="str">
        <f>VLOOKUP(C47,FPT!B:C,2,0)</f>
        <v>Lý Thị Bích Nga</v>
      </c>
      <c r="F47" t="str">
        <f t="shared" si="4"/>
        <v/>
      </c>
      <c r="G47" t="str">
        <f>VLOOKUP(C47,MOVI!C:E,3,0)</f>
        <v>Human Resources</v>
      </c>
      <c r="H47" t="str">
        <f>VLOOKUP(C47,FPT!B:F,3,0)</f>
        <v>Human Resources</v>
      </c>
      <c r="I47" t="str">
        <f t="shared" si="5"/>
        <v/>
      </c>
      <c r="J47" t="str">
        <f>VLOOKUP(C47,MOVI!C:H,4,0)</f>
        <v>Talent Acquisition</v>
      </c>
      <c r="K47" t="str">
        <f>VLOOKUP(C47,FPT!B:I,4,0)</f>
        <v>Talent Acquisition</v>
      </c>
      <c r="L47" t="str">
        <f t="shared" si="6"/>
        <v/>
      </c>
      <c r="M47" t="str">
        <f>VLOOKUP(C47,MOVI!C:DT,5,0)</f>
        <v>Senior Associate</v>
      </c>
      <c r="N47" t="str">
        <f>VLOOKUP(C47,FPT!B:L,5,0)</f>
        <v>Senior Associate</v>
      </c>
      <c r="O47" t="str">
        <f t="shared" si="7"/>
        <v/>
      </c>
      <c r="P47" t="str">
        <f>VLOOKUP(C47,MOVI!C:DT,6,0)</f>
        <v>Senior Talent Acquisition Partner</v>
      </c>
      <c r="Q47" t="str">
        <f>VLOOKUP(C47,FPT!B:O,6,0)</f>
        <v>Senior Talent Acquisition Partner</v>
      </c>
      <c r="R47" t="str">
        <f t="shared" si="8"/>
        <v/>
      </c>
      <c r="S47" t="str">
        <f>VLOOKUP(C47,MOVI!C:DT,7,0)</f>
        <v>South</v>
      </c>
      <c r="T47" t="str">
        <f>VLOOKUP(C47,FPT!B:R,7,0)</f>
        <v>South</v>
      </c>
      <c r="U47" t="str">
        <f t="shared" si="9"/>
        <v/>
      </c>
      <c r="V47" t="str">
        <f>VLOOKUP(C47,MOVI!C:DT,8,0)</f>
        <v>Việt Phú</v>
      </c>
      <c r="W47" t="str">
        <f>VLOOKUP(C47,FPT!B:U,8,0)</f>
        <v>Việt Phú</v>
      </c>
      <c r="X47" t="str">
        <f t="shared" si="10"/>
        <v/>
      </c>
      <c r="Y47" t="str">
        <f>VLOOKUP(C47,MOVI!C:DT,9,0)</f>
        <v>Full-time</v>
      </c>
      <c r="Z47" t="str">
        <f>VLOOKUP(C47,FPT!B:X,9,0)</f>
        <v>Full-time</v>
      </c>
      <c r="AA47" t="str">
        <f t="shared" si="11"/>
        <v/>
      </c>
      <c r="AB47" t="str">
        <f>VLOOKUP(C47,MOVI!C:DT,10,0)</f>
        <v>Permanent</v>
      </c>
      <c r="AC47" t="str">
        <f>VLOOKUP(C47,FPT!B:AA,10,0)</f>
        <v>Permanent</v>
      </c>
      <c r="AD47" t="str">
        <f t="shared" si="12"/>
        <v/>
      </c>
      <c r="AE47" s="247">
        <f>VLOOKUP(C47,MOVI!C:DT,11,0)</f>
        <v>43304</v>
      </c>
      <c r="AF47" s="247">
        <f>VLOOKUP(C47,FPT!B:AD,11,0)</f>
        <v>43304</v>
      </c>
      <c r="AG47" t="str">
        <f t="shared" si="13"/>
        <v/>
      </c>
      <c r="AH47" s="260" t="str">
        <f>VLOOKUP(C47,MOVI!C:DT,12,0)</f>
        <v/>
      </c>
      <c r="AI47" s="260"/>
      <c r="AJ47" t="str">
        <f t="shared" si="115"/>
        <v/>
      </c>
      <c r="AK47">
        <f>VLOOKUP(C47,MOVI!C:DT,13,0)</f>
        <v>0</v>
      </c>
      <c r="AL47" s="247">
        <f>VLOOKUP(C47,FPT!B:AJ,13,0)</f>
        <v>0</v>
      </c>
      <c r="AM47" t="str">
        <f t="shared" si="114"/>
        <v/>
      </c>
      <c r="AN47" s="247">
        <f>VLOOKUP(C47,MOVI!C:DT,14,0)</f>
        <v>0</v>
      </c>
      <c r="AO47" s="247">
        <f>VLOOKUP(C47,FPT!B:AM,14,0)</f>
        <v>0</v>
      </c>
      <c r="AP47" t="str">
        <f t="shared" si="15"/>
        <v/>
      </c>
      <c r="AQ47" t="str">
        <f>VLOOKUP(C47,MOVI!C:DT,15,0)</f>
        <v>LC</v>
      </c>
      <c r="AR47" s="247" t="str">
        <f>VLOOKUP(C47,FPT!B:AP,15,0)</f>
        <v>LC</v>
      </c>
      <c r="AS47" t="str">
        <f t="shared" si="16"/>
        <v/>
      </c>
      <c r="AT47" s="282" t="str">
        <f>VLOOKUP(C47,MOVI!C:DT,16,0)</f>
        <v>LTTP</v>
      </c>
      <c r="AU47" s="247" t="str">
        <f>VLOOKUP(C47,FPT!B:AS,16,0)</f>
        <v>LTTP</v>
      </c>
      <c r="AV47" t="str">
        <f t="shared" si="17"/>
        <v/>
      </c>
      <c r="AW47" t="str">
        <f>VLOOKUP(C47,MOVI!C:DT,17,0)</f>
        <v>L</v>
      </c>
      <c r="AX47" s="247" t="str">
        <f>VLOOKUP(C47,FPT!B:AV,17,0)</f>
        <v>L</v>
      </c>
      <c r="AY47" t="str">
        <f t="shared" si="18"/>
        <v/>
      </c>
      <c r="AZ47">
        <f>VLOOKUP(C47,MOVI!C:DT,18,0)</f>
        <v>0</v>
      </c>
      <c r="BA47" s="247">
        <f>VLOOKUP(C47,FPT!B:AY,18,0)</f>
        <v>0</v>
      </c>
      <c r="BB47" t="str">
        <f t="shared" si="19"/>
        <v/>
      </c>
      <c r="BC47" s="275">
        <f>VLOOKUP(C47,MOVI!C:DT,19,0)</f>
        <v>10000000</v>
      </c>
      <c r="BD47" s="275">
        <f>VLOOKUP(C47,FPT!B:BB,19,0)</f>
        <v>10000000</v>
      </c>
      <c r="BE47" t="str">
        <f t="shared" si="20"/>
        <v/>
      </c>
      <c r="BF47">
        <f>VLOOKUP(C47,MOVI!C:DT,20,0)</f>
        <v>0</v>
      </c>
      <c r="BG47" s="252">
        <f>VLOOKUP(C47,FPT!B:BE,20,0)</f>
        <v>0</v>
      </c>
      <c r="BH47" t="str">
        <f t="shared" si="21"/>
        <v/>
      </c>
      <c r="BI47" s="275">
        <f>VLOOKUP(C47,MOVI!C:DT,21,0)</f>
        <v>10000000</v>
      </c>
      <c r="BJ47" s="275">
        <f>VLOOKUP(C47,FPT!B:BH,21,0)</f>
        <v>10000000</v>
      </c>
      <c r="BK47" t="str">
        <f t="shared" si="22"/>
        <v/>
      </c>
      <c r="BL47" s="275">
        <f>VLOOKUP(C47,MOVI!C:DT,22,0)</f>
        <v>0</v>
      </c>
      <c r="BM47" s="275">
        <f>VLOOKUP(C47,FPT!B:BK,22,0)</f>
        <v>0</v>
      </c>
      <c r="BN47" t="str">
        <f t="shared" si="23"/>
        <v/>
      </c>
      <c r="BO47" s="275">
        <f>VLOOKUP(C47,MOVI!C:DT,23,0)</f>
        <v>0</v>
      </c>
      <c r="BP47" s="275">
        <f>VLOOKUP(C47,FPT!B:BN,23,0)</f>
        <v>0</v>
      </c>
      <c r="BQ47" t="str">
        <f t="shared" si="24"/>
        <v/>
      </c>
      <c r="BR47" s="275">
        <f>VLOOKUP(C47,MOVI!C:DT,24,0)</f>
        <v>0</v>
      </c>
      <c r="BS47" s="275">
        <f>VLOOKUP(C47,FPT!B:BQ,24,0)</f>
        <v>0</v>
      </c>
      <c r="BT47" t="str">
        <f t="shared" si="25"/>
        <v/>
      </c>
      <c r="BU47" s="275">
        <f>VLOOKUP(C47,MOVI!C:DT,25,0)</f>
        <v>0</v>
      </c>
      <c r="BV47" s="275">
        <f>VLOOKUP(C47,FPT!B:BT,25,0)</f>
        <v>0</v>
      </c>
      <c r="BW47" t="str">
        <f t="shared" si="26"/>
        <v/>
      </c>
      <c r="BX47" s="275">
        <f>VLOOKUP(C47,MOVI!C:DT,26,0)</f>
        <v>0</v>
      </c>
      <c r="BY47" s="275">
        <f>VLOOKUP(C47,FPT!B:BW,26,0)</f>
        <v>0</v>
      </c>
      <c r="BZ47" t="str">
        <f t="shared" si="27"/>
        <v/>
      </c>
      <c r="CA47" s="275">
        <f>VLOOKUP(C47,MOVI!C:DT,27,0)</f>
        <v>0</v>
      </c>
      <c r="CB47" s="275">
        <f>VLOOKUP(C47,FPT!B:BZ,27,0)</f>
        <v>0</v>
      </c>
      <c r="CC47" t="str">
        <f t="shared" si="28"/>
        <v/>
      </c>
      <c r="CD47" s="275">
        <f>VLOOKUP(C47,MOVI!C:DT,28,0)</f>
        <v>0</v>
      </c>
      <c r="CE47" s="275">
        <f>VLOOKUP(C47,FPT!B:CC,28,0)</f>
        <v>0</v>
      </c>
      <c r="CF47" t="str">
        <f t="shared" si="29"/>
        <v/>
      </c>
      <c r="CG47" t="str">
        <f>VLOOKUP(C47,MOVI!C:DT,29,0)</f>
        <v>TB, CN</v>
      </c>
      <c r="CH47" s="252" t="str">
        <f>VLOOKUP(C47,FPT!B:CF,29,0)</f>
        <v>TB, CN</v>
      </c>
      <c r="CI47" t="str">
        <f t="shared" si="30"/>
        <v/>
      </c>
      <c r="CJ47">
        <f>VLOOKUP(C47,MOVI!C:DT,30,0)</f>
        <v>21</v>
      </c>
      <c r="CK47" s="252">
        <f>VLOOKUP(C47,FPT!B:CI,30,0)</f>
        <v>21</v>
      </c>
      <c r="CL47" t="str">
        <f t="shared" si="31"/>
        <v/>
      </c>
      <c r="CM47">
        <f>VLOOKUP(C47,MOVI!C:DT,31,0)</f>
        <v>18.5</v>
      </c>
      <c r="CN47" s="252">
        <f>VLOOKUP(C47,FPT!B:CL,31,0)</f>
        <v>18.5</v>
      </c>
      <c r="CO47" t="str">
        <f t="shared" si="32"/>
        <v/>
      </c>
      <c r="CP47" s="275">
        <f>VLOOKUP(C47,MOVI!C:DT,32,0)</f>
        <v>2.5</v>
      </c>
      <c r="CQ47" s="275">
        <f>VLOOKUP(C47,FPT!B:CO,32,0)</f>
        <v>2.5</v>
      </c>
      <c r="CR47" t="str">
        <f t="shared" si="33"/>
        <v/>
      </c>
      <c r="CS47" s="275">
        <f>VLOOKUP(C47,MOVI!C:DT,33,0)</f>
        <v>0</v>
      </c>
      <c r="CT47" s="275">
        <f>VLOOKUP(C47,FPT!B:CR,33,0)</f>
        <v>0</v>
      </c>
      <c r="CU47" t="str">
        <f t="shared" si="34"/>
        <v/>
      </c>
      <c r="CV47" s="275">
        <f>VLOOKUP(C47,MOVI!C:DT,34,0)</f>
        <v>0</v>
      </c>
      <c r="CW47" s="275">
        <f>VLOOKUP(C47,FPT!B:CU,34,0)</f>
        <v>0</v>
      </c>
      <c r="CX47" t="str">
        <f t="shared" si="35"/>
        <v/>
      </c>
      <c r="CY47" s="275">
        <f>VLOOKUP(C47,MOVI!C:DT,35,0)</f>
        <v>21</v>
      </c>
      <c r="CZ47" s="275">
        <f>VLOOKUP(C47,FPT!B:CX,35,0)</f>
        <v>21</v>
      </c>
      <c r="DA47" t="str">
        <f t="shared" si="36"/>
        <v/>
      </c>
      <c r="DB47" s="275">
        <f>VLOOKUP(C47,MOVI!C:DT,36,0)</f>
        <v>0</v>
      </c>
      <c r="DC47" s="275">
        <f>VLOOKUP(C47,FPT!B:DA,36,0)</f>
        <v>0</v>
      </c>
      <c r="DD47" t="str">
        <f t="shared" si="37"/>
        <v/>
      </c>
      <c r="DE47" s="275">
        <f>VLOOKUP(C47,MOVI!C:DT,37,0)</f>
        <v>0</v>
      </c>
      <c r="DF47" s="275">
        <f>VLOOKUP(C47,FPT!B:DD,37,0)</f>
        <v>0</v>
      </c>
      <c r="DG47" t="str">
        <f t="shared" si="38"/>
        <v/>
      </c>
      <c r="DH47" s="275">
        <f>VLOOKUP(C47,MOVI!C:DT,38,0)</f>
        <v>0</v>
      </c>
      <c r="DI47" s="275">
        <f>VLOOKUP(C47,FPT!B:DG,38,0)</f>
        <v>0</v>
      </c>
      <c r="DJ47" t="str">
        <f t="shared" si="39"/>
        <v/>
      </c>
      <c r="DK47" s="275">
        <f>VLOOKUP(C47,MOVI!C:DT,39,0)</f>
        <v>0</v>
      </c>
      <c r="DL47" s="275">
        <f>VLOOKUP(C47,FPT!B:DJ,39,0)</f>
        <v>0</v>
      </c>
      <c r="DM47" t="str">
        <f t="shared" si="40"/>
        <v/>
      </c>
      <c r="DN47" s="275">
        <f>VLOOKUP(C47,MOVI!C:DT,40,0)</f>
        <v>0</v>
      </c>
      <c r="DO47" s="275">
        <f>VLOOKUP(C47,FPT!B:DM,40,0)</f>
        <v>0</v>
      </c>
      <c r="DP47" t="str">
        <f t="shared" si="41"/>
        <v/>
      </c>
      <c r="DQ47" s="275">
        <f>VLOOKUP(C47,MOVI!C:DT,41,0)</f>
        <v>0</v>
      </c>
      <c r="DR47" s="275">
        <f>VLOOKUP(C47,FPT!B:DP,41,0)</f>
        <v>0</v>
      </c>
      <c r="DS47" t="str">
        <f t="shared" si="42"/>
        <v/>
      </c>
      <c r="DT47" s="275">
        <f>VLOOKUP(C47,MOVI!C:DT,42,0)</f>
        <v>10000000</v>
      </c>
      <c r="DU47" s="275">
        <f>ROUND(VLOOKUP(C47,FPT!B:DS,42,0),0)</f>
        <v>10000000</v>
      </c>
      <c r="DV47" t="str">
        <f t="shared" si="43"/>
        <v/>
      </c>
      <c r="DW47" s="275">
        <f>VLOOKUP(C47,MOVI!C:DT,43,0)</f>
        <v>0</v>
      </c>
      <c r="DX47" s="275">
        <f>VLOOKUP(C47,FPT!B:DV,43,0)</f>
        <v>0</v>
      </c>
      <c r="DY47" t="str">
        <f t="shared" si="44"/>
        <v/>
      </c>
      <c r="DZ47" s="275">
        <f>VLOOKUP(C47,MOVI!C:DT,44,0)</f>
        <v>0</v>
      </c>
      <c r="EA47" s="275">
        <f>VLOOKUP(C47,FPT!B:DY,44,0)</f>
        <v>0</v>
      </c>
      <c r="EB47" t="str">
        <f t="shared" si="45"/>
        <v/>
      </c>
      <c r="EC47" s="275">
        <f>VLOOKUP(C47,MOVI!C:DT,45,0)</f>
        <v>10000000</v>
      </c>
      <c r="ED47" s="275">
        <f>ROUND(VLOOKUP(C47,FPT!B:EB,45,0),0)</f>
        <v>10000000</v>
      </c>
      <c r="EE47" t="str">
        <f t="shared" si="46"/>
        <v/>
      </c>
      <c r="EF47" s="275">
        <f>VLOOKUP(C47,MOVI!C:DT,46,0)</f>
        <v>0</v>
      </c>
      <c r="EG47" s="275">
        <f>VLOOKUP(C47,FPT!B:EE,46,0)</f>
        <v>0</v>
      </c>
      <c r="EH47" t="str">
        <f t="shared" si="47"/>
        <v/>
      </c>
      <c r="EI47" s="275">
        <f>VLOOKUP(C47,MOVI!C:DT,47,0)</f>
        <v>0</v>
      </c>
      <c r="EJ47" s="275">
        <f>VLOOKUP(C47,FPT!B:EH,47,0)</f>
        <v>0</v>
      </c>
      <c r="EK47" t="str">
        <f t="shared" si="48"/>
        <v/>
      </c>
      <c r="EL47" s="275">
        <f>VLOOKUP(C47,MOVI!C:DT,48,0)</f>
        <v>0</v>
      </c>
      <c r="EM47" s="275">
        <f>VLOOKUP(C47,FPT!B:EK,48,0)</f>
        <v>0</v>
      </c>
      <c r="EN47" t="str">
        <f t="shared" si="49"/>
        <v/>
      </c>
      <c r="EO47" s="275">
        <f>VLOOKUP(C47,MOVI!C:DT,49,0)</f>
        <v>0</v>
      </c>
      <c r="EP47" s="275">
        <f>VLOOKUP(C47,FPT!B:EN,49,0)</f>
        <v>0</v>
      </c>
      <c r="EQ47" t="str">
        <f t="shared" si="50"/>
        <v/>
      </c>
      <c r="ER47" s="275">
        <f>VLOOKUP(C47,MOVI!C:DT,50,0)</f>
        <v>0</v>
      </c>
      <c r="ES47" s="275">
        <f>VLOOKUP(C47,FPT!B:EQ,50,0)</f>
        <v>0</v>
      </c>
      <c r="ET47" t="str">
        <f t="shared" si="51"/>
        <v/>
      </c>
      <c r="EU47" s="275">
        <f>VLOOKUP(C47,MOVI!C:DT,51,0)</f>
        <v>0</v>
      </c>
      <c r="EV47" s="275">
        <f>VLOOKUP(C47,FPT!B:ET,51,0)</f>
        <v>0</v>
      </c>
      <c r="EW47" t="str">
        <f t="shared" si="52"/>
        <v/>
      </c>
      <c r="EX47" s="275">
        <f>VLOOKUP(C47,MOVI!C:DT,52,0)</f>
        <v>0</v>
      </c>
      <c r="EY47" s="275">
        <f>VLOOKUP(C47,FPT!B:EW,52,0)</f>
        <v>0</v>
      </c>
      <c r="EZ47" t="str">
        <f t="shared" si="53"/>
        <v/>
      </c>
      <c r="FA47" s="275">
        <f>VLOOKUP(C47,MOVI!C:DT,53,0)</f>
        <v>0</v>
      </c>
      <c r="FB47" s="275">
        <f>VLOOKUP(C47,FPT!B:EZ,53,0)</f>
        <v>0</v>
      </c>
      <c r="FC47" t="str">
        <f t="shared" si="54"/>
        <v/>
      </c>
      <c r="FD47" s="275">
        <f>VLOOKUP(C47,MOVI!C:DT,54,0)</f>
        <v>0</v>
      </c>
      <c r="FE47" s="275">
        <f>VLOOKUP(C47,FPT!B:FC,54,0)</f>
        <v>0</v>
      </c>
      <c r="FF47" t="str">
        <f t="shared" si="55"/>
        <v/>
      </c>
      <c r="FG47" s="275">
        <f>VLOOKUP(C47,MOVI!C:DT,55,0)</f>
        <v>0</v>
      </c>
      <c r="FH47" s="275">
        <f>VLOOKUP(C47,FPT!B:FF,55,0)</f>
        <v>0</v>
      </c>
      <c r="FI47" t="str">
        <f t="shared" si="56"/>
        <v/>
      </c>
      <c r="FJ47" s="275">
        <f>VLOOKUP(C47,MOVI!C:DT,56,0)</f>
        <v>0</v>
      </c>
      <c r="FK47" s="275">
        <f>VLOOKUP(C47,FPT!B:FI,56,0)</f>
        <v>0</v>
      </c>
      <c r="FL47" t="str">
        <f t="shared" si="57"/>
        <v/>
      </c>
      <c r="FM47" s="275">
        <f>VLOOKUP(C47,MOVI!C:DT,57,0)</f>
        <v>0</v>
      </c>
      <c r="FN47" s="275">
        <f>VLOOKUP(C47,FPT!B:FL,57,0)</f>
        <v>0</v>
      </c>
      <c r="FO47" t="str">
        <f t="shared" si="58"/>
        <v/>
      </c>
      <c r="FP47" s="275">
        <f>VLOOKUP(C47,MOVI!C:DT,58,0)</f>
        <v>0</v>
      </c>
      <c r="FQ47" s="275">
        <f>VLOOKUP(C47,FPT!B:FO,58,0)</f>
        <v>0</v>
      </c>
      <c r="FR47" t="str">
        <f t="shared" si="59"/>
        <v/>
      </c>
      <c r="FS47" s="275">
        <f>VLOOKUP(C47,MOVI!C:DT,59,0)</f>
        <v>0</v>
      </c>
      <c r="FT47" s="275">
        <f>VLOOKUP(C47,FPT!B:FR,59,0)</f>
        <v>0</v>
      </c>
      <c r="FU47" t="str">
        <f t="shared" si="60"/>
        <v/>
      </c>
      <c r="FV47" s="275">
        <f>VLOOKUP(C47,MOVI!C:DT,60,0)</f>
        <v>0</v>
      </c>
      <c r="FW47" s="275">
        <f>VLOOKUP(C47,FPT!B:FU,60,0)</f>
        <v>0</v>
      </c>
      <c r="FX47" t="str">
        <f t="shared" si="61"/>
        <v/>
      </c>
      <c r="FY47" s="275">
        <f>VLOOKUP(C47,MOVI!C:DT,61,0)</f>
        <v>0</v>
      </c>
      <c r="FZ47" s="275">
        <f>VLOOKUP(C47,FPT!B:FX,61,0)</f>
        <v>0</v>
      </c>
      <c r="GA47" t="str">
        <f t="shared" si="62"/>
        <v/>
      </c>
      <c r="GB47" s="275">
        <f>VLOOKUP(C47,MOVI!C:DT,62,0)</f>
        <v>0</v>
      </c>
      <c r="GC47" s="275">
        <f>VLOOKUP(C47,FPT!B:GA,62,0)</f>
        <v>0</v>
      </c>
      <c r="GD47" t="str">
        <f t="shared" si="63"/>
        <v/>
      </c>
      <c r="GE47" s="275">
        <f>VLOOKUP(C47,MOVI!C:DT,63,0)</f>
        <v>0</v>
      </c>
      <c r="GF47" s="275">
        <f>VLOOKUP(C47,FPT!B:GD,63,0)</f>
        <v>0</v>
      </c>
      <c r="GG47" t="str">
        <f t="shared" si="64"/>
        <v/>
      </c>
      <c r="GH47" s="275">
        <f>VLOOKUP(C47,MOVI!C:DT,64,0)</f>
        <v>0</v>
      </c>
      <c r="GI47" s="275">
        <f>VLOOKUP(C47,FPT!B:GG,64,0)</f>
        <v>0</v>
      </c>
      <c r="GJ47" t="str">
        <f t="shared" si="65"/>
        <v/>
      </c>
      <c r="GK47" s="275">
        <f>VLOOKUP(C47,MOVI!C:DT,65,0)</f>
        <v>0</v>
      </c>
      <c r="GL47" s="275">
        <f>VLOOKUP(C47,FPT!B:GJ,65,0)</f>
        <v>0</v>
      </c>
      <c r="GM47" t="str">
        <f t="shared" si="66"/>
        <v/>
      </c>
      <c r="GN47" s="275">
        <f>VLOOKUP(C47,MOVI!C:DT,66,0)</f>
        <v>0</v>
      </c>
      <c r="GO47" s="275">
        <f>VLOOKUP(C47,FPT!B:GM,66,0)</f>
        <v>0</v>
      </c>
      <c r="GP47" t="str">
        <f t="shared" si="67"/>
        <v/>
      </c>
      <c r="GQ47" s="275">
        <f>VLOOKUP(C47,MOVI!C:DT,67,0)</f>
        <v>0</v>
      </c>
      <c r="GR47" s="275">
        <f>VLOOKUP(C47,FPT!B:GP,67,0)</f>
        <v>0</v>
      </c>
      <c r="GS47" t="str">
        <f t="shared" si="68"/>
        <v/>
      </c>
      <c r="GT47" s="275">
        <f>VLOOKUP(C47,MOVI!C:DT,68,0)</f>
        <v>0</v>
      </c>
      <c r="GU47" s="275">
        <f>VLOOKUP(C47,FPT!B:GS,68,0)</f>
        <v>0</v>
      </c>
      <c r="GV47" t="str">
        <f t="shared" si="69"/>
        <v/>
      </c>
      <c r="GW47" s="275">
        <f>VLOOKUP(C47,MOVI!C:DT,69,0)</f>
        <v>0</v>
      </c>
      <c r="GX47" s="275">
        <f>VLOOKUP(C47,FPT!B:GV,69,0)</f>
        <v>0</v>
      </c>
      <c r="GY47" t="str">
        <f t="shared" si="70"/>
        <v/>
      </c>
      <c r="GZ47" s="275">
        <f>VLOOKUP(C47,MOVI!C:DT,70,0)</f>
        <v>0</v>
      </c>
      <c r="HA47" s="275">
        <f>VLOOKUP(C47,FPT!B:GY,70,0)</f>
        <v>0</v>
      </c>
      <c r="HB47" t="str">
        <f t="shared" si="71"/>
        <v/>
      </c>
      <c r="HC47" s="275">
        <f>VLOOKUP(C47,MOVI!C:DT,71,0)</f>
        <v>10000000</v>
      </c>
      <c r="HD47" s="275">
        <f>ROUND(VLOOKUP(C47,FPT!B:HB,71,0),0)</f>
        <v>10000000</v>
      </c>
      <c r="HE47" t="str">
        <f t="shared" si="72"/>
        <v/>
      </c>
      <c r="HF47" s="275">
        <f>ROUND(VLOOKUP(C47,MOVI!C:DT,72,0),0)</f>
        <v>0</v>
      </c>
      <c r="HG47" s="275">
        <f>ROUND(VLOOKUP(C47,FPT!B:HE,72,0),0)</f>
        <v>0</v>
      </c>
      <c r="HH47" t="str">
        <f t="shared" si="73"/>
        <v/>
      </c>
      <c r="HI47" s="275">
        <f>VLOOKUP(C47,MOVI!C:DT,73,0)</f>
        <v>0</v>
      </c>
      <c r="HJ47" s="275">
        <f>VLOOKUP(C47,FPT!B:HH,73,0)</f>
        <v>0</v>
      </c>
      <c r="HK47" t="str">
        <f t="shared" si="74"/>
        <v/>
      </c>
      <c r="HL47" s="275">
        <f>VLOOKUP(C47,MOVI!C:DT,74,0)</f>
        <v>0</v>
      </c>
      <c r="HM47" s="275">
        <f>VLOOKUP(C47,FPT!B:HK,74,0)</f>
        <v>0</v>
      </c>
      <c r="HN47" t="str">
        <f t="shared" si="75"/>
        <v/>
      </c>
      <c r="HO47" s="275">
        <f>VLOOKUP(C47,MOVI!C:DT,75,0)</f>
        <v>11000000</v>
      </c>
      <c r="HP47" s="275">
        <f>VLOOKUP(C47,FPT!B:HN,75,0)</f>
        <v>11000000</v>
      </c>
      <c r="HQ47" t="str">
        <f t="shared" si="76"/>
        <v/>
      </c>
      <c r="HR47" s="275">
        <f>VLOOKUP(C47,MOVI!C:DT,76,0)</f>
        <v>0</v>
      </c>
      <c r="HS47" s="275">
        <f>VLOOKUP(C47,FPT!B:HQ,76,0)</f>
        <v>0</v>
      </c>
      <c r="HT47" t="str">
        <f t="shared" si="77"/>
        <v/>
      </c>
      <c r="HU47" s="275">
        <f>VLOOKUP(C47,MOVI!C:DT,77,0)</f>
        <v>0</v>
      </c>
      <c r="HV47" s="275">
        <f>VLOOKUP(C47,FPT!B:HT,77,0)</f>
        <v>0</v>
      </c>
      <c r="HW47" t="str">
        <f t="shared" si="78"/>
        <v/>
      </c>
      <c r="HX47" s="274">
        <f>VLOOKUP(C47,MOVI!C:CB,78,0)</f>
        <v>800000</v>
      </c>
      <c r="HY47" s="261">
        <f>VLOOKUP(C47,FPT!$B:$CA,78,0)</f>
        <v>800000</v>
      </c>
      <c r="HZ47" t="str">
        <f t="shared" si="79"/>
        <v/>
      </c>
      <c r="IA47" s="275">
        <f>VLOOKUP(C47,MOVI!C:CD,79,0)</f>
        <v>100000</v>
      </c>
      <c r="IB47" s="275">
        <f>VLOOKUP(C47,FPT!B:HZ,79,0)</f>
        <v>100000</v>
      </c>
      <c r="IC47" t="str">
        <f t="shared" si="80"/>
        <v/>
      </c>
      <c r="ID47" s="275">
        <f>VLOOKUP(C47,MOVI!C:CD,80,0)</f>
        <v>150000</v>
      </c>
      <c r="IE47" s="275">
        <f>VLOOKUP(C47,FPT!B:IC,80,0)</f>
        <v>150000</v>
      </c>
      <c r="IF47" t="str">
        <f t="shared" si="81"/>
        <v/>
      </c>
      <c r="IG47" s="275">
        <f>VLOOKUP(C47,MOVI!C:DT,81,0)</f>
        <v>0</v>
      </c>
      <c r="IH47" s="275">
        <f>VLOOKUP(C47,FPT!B:IF,81,0)</f>
        <v>0</v>
      </c>
      <c r="II47" t="str">
        <f t="shared" si="82"/>
        <v/>
      </c>
      <c r="IJ47" s="275">
        <f>VLOOKUP(C47,MOVI!C:DT,82,0)</f>
        <v>1050000</v>
      </c>
      <c r="IK47" s="275">
        <f>VLOOKUP(C47,FPT!B:II,82,0)</f>
        <v>1050000</v>
      </c>
      <c r="IL47" t="str">
        <f t="shared" si="83"/>
        <v/>
      </c>
      <c r="IM47" s="275">
        <f>ROUND(VLOOKUP(C47,MOVI!C:DT,83,0),0)</f>
        <v>12050000</v>
      </c>
      <c r="IN47" s="275">
        <f>ROUND(VLOOKUP(C47,FPT!B:IL,83,0),0)</f>
        <v>12050000</v>
      </c>
      <c r="IO47" t="str">
        <f t="shared" si="84"/>
        <v/>
      </c>
      <c r="IP47" s="275">
        <f>VLOOKUP(C47,MOVI!C:DT,84,0)</f>
        <v>0</v>
      </c>
      <c r="IQ47" s="275">
        <f>VLOOKUP(C47,FPT!B:IO,84,0)</f>
        <v>0</v>
      </c>
      <c r="IR47" t="str">
        <f t="shared" si="85"/>
        <v/>
      </c>
      <c r="IS47" s="275">
        <f>ROUND(VLOOKUP(C47,MOVI!C:DT,85,0),0)</f>
        <v>0</v>
      </c>
      <c r="IT47" s="275">
        <f>ROUND(VLOOKUP(C47,FPT!B:IR,85,0),0)</f>
        <v>0</v>
      </c>
      <c r="IU47" t="str">
        <f t="shared" si="86"/>
        <v/>
      </c>
      <c r="IV47" s="275">
        <f>VLOOKUP(C47,MOVI!C:DT,86,0)</f>
        <v>0</v>
      </c>
      <c r="IW47" s="275">
        <f>VLOOKUP(C47,FPT!B:IU,86,0)</f>
        <v>0</v>
      </c>
      <c r="IX47" t="str">
        <f t="shared" si="87"/>
        <v/>
      </c>
      <c r="IY47" s="275">
        <f>ROUND(VLOOKUP(C47,MOVI!C:DT,87,0),0)</f>
        <v>0</v>
      </c>
      <c r="IZ47" s="275">
        <f>ROUND(VLOOKUP(C47,FPT!B:IX,87,0),0)</f>
        <v>0</v>
      </c>
      <c r="JA47" t="str">
        <f t="shared" si="88"/>
        <v/>
      </c>
      <c r="JB47" s="275">
        <f>VLOOKUP(C47,MOVI!C:DT,88,0)</f>
        <v>0</v>
      </c>
      <c r="JC47" s="275">
        <f>VLOOKUP(C47,FPT!B:JA,88,0)</f>
        <v>0</v>
      </c>
      <c r="JD47" t="str">
        <f t="shared" si="89"/>
        <v/>
      </c>
      <c r="JE47" s="275">
        <f>VLOOKUP(C47,MOVI!C:DT,89,0)</f>
        <v>0</v>
      </c>
      <c r="JF47" s="275">
        <f>VLOOKUP(C47,FPT!B:JD,89,0)</f>
        <v>0</v>
      </c>
      <c r="JG47" t="str">
        <f t="shared" si="90"/>
        <v/>
      </c>
      <c r="JH47" s="275">
        <f>VLOOKUP(C47,MOVI!C:DT,90,0)</f>
        <v>0</v>
      </c>
      <c r="JI47" s="275">
        <f>VLOOKUP(C47,FPT!B:JG,90,0)</f>
        <v>0</v>
      </c>
      <c r="JJ47" t="str">
        <f t="shared" si="91"/>
        <v/>
      </c>
      <c r="JK47" s="275">
        <f>VLOOKUP(C47,MOVI!C:DT,91,0)</f>
        <v>0</v>
      </c>
      <c r="JL47" s="275">
        <f>VLOOKUP(C47,FPT!B:JJ,91,0)</f>
        <v>0</v>
      </c>
      <c r="JM47" t="str">
        <f t="shared" si="92"/>
        <v/>
      </c>
      <c r="JN47" s="275">
        <f>VLOOKUP(C47,MOVI!C:DT,92,0)</f>
        <v>0</v>
      </c>
      <c r="JO47" s="275">
        <f>VLOOKUP(C47,FPT!B:JM,92,0)</f>
        <v>0</v>
      </c>
      <c r="JP47" t="str">
        <f t="shared" si="93"/>
        <v/>
      </c>
      <c r="JQ47" s="275">
        <f>VLOOKUP(C47,MOVI!C:DT,93,0)</f>
        <v>0</v>
      </c>
      <c r="JR47" s="275">
        <f>VLOOKUP(C47,FPT!B:JP,93,0)</f>
        <v>0</v>
      </c>
      <c r="JS47" t="str">
        <f t="shared" si="94"/>
        <v/>
      </c>
      <c r="JT47" s="275">
        <f>VLOOKUP(C47,MOVI!C:DT,94,0)</f>
        <v>0</v>
      </c>
      <c r="JU47" s="275">
        <f>VLOOKUP(C47,FPT!B:JS,94,0)</f>
        <v>0</v>
      </c>
      <c r="JV47" t="str">
        <f t="shared" si="95"/>
        <v/>
      </c>
      <c r="JW47" s="275">
        <f>VLOOKUP(C47,MOVI!C:DT,95,0)</f>
        <v>8950000</v>
      </c>
      <c r="JX47" s="275">
        <f>VLOOKUP(C47,FPT!B:JV,95,0)</f>
        <v>8950000</v>
      </c>
      <c r="JY47" t="str">
        <f t="shared" si="96"/>
        <v/>
      </c>
      <c r="JZ47" s="275">
        <f>VLOOKUP(C47,MOVI!C:DT,96,0)</f>
        <v>0</v>
      </c>
      <c r="KA47" s="275">
        <f>VLOOKUP(C47,FPT!B:JY,96,0)</f>
        <v>0</v>
      </c>
      <c r="KB47" t="str">
        <f t="shared" si="97"/>
        <v/>
      </c>
      <c r="KC47" s="275">
        <f>VLOOKUP(C47,MOVI!C:DT,97,0)</f>
        <v>8950000</v>
      </c>
      <c r="KD47" s="275">
        <f>VLOOKUP(C47,FPT!B:KB,97,0)</f>
        <v>8950000</v>
      </c>
      <c r="KE47" t="str">
        <f t="shared" si="98"/>
        <v/>
      </c>
      <c r="KF47" s="275">
        <f>VLOOKUP(C47,MOVI!C:DT,98,0)</f>
        <v>1700000.0000000002</v>
      </c>
      <c r="KG47" s="275">
        <f>VLOOKUP(C47,FPT!B:KE,98,0)</f>
        <v>1700000</v>
      </c>
      <c r="KH47" t="str">
        <f t="shared" si="99"/>
        <v/>
      </c>
      <c r="KI47" s="275">
        <f>VLOOKUP(C47,MOVI!C:DT,99,0)</f>
        <v>0</v>
      </c>
      <c r="KJ47" s="275">
        <f>VLOOKUP(C47,FPT!B:KH,99,0)</f>
        <v>0</v>
      </c>
      <c r="KK47" t="str">
        <f t="shared" si="100"/>
        <v/>
      </c>
      <c r="KL47" s="275">
        <f>VLOOKUP(C47,MOVI!C:DT,100,0)</f>
        <v>300000</v>
      </c>
      <c r="KM47" s="275">
        <f>VLOOKUP(C47,FPT!B:KK,100,0)</f>
        <v>300000</v>
      </c>
      <c r="KN47" t="str">
        <f t="shared" si="101"/>
        <v/>
      </c>
      <c r="KO47" s="275">
        <f>VLOOKUP(C47,MOVI!C:DT,101,0)</f>
        <v>0</v>
      </c>
      <c r="KP47" s="275">
        <f>VLOOKUP(C47,FPT!B:KN,101,0)</f>
        <v>0</v>
      </c>
      <c r="KQ47" t="str">
        <f t="shared" si="102"/>
        <v/>
      </c>
      <c r="KR47" s="275">
        <f>VLOOKUP(C47,MOVI!C:DT,102,0)</f>
        <v>0</v>
      </c>
      <c r="KS47" s="275">
        <f>VLOOKUP(C47,FPT!B:KQ,102,0)</f>
        <v>0</v>
      </c>
      <c r="KT47" t="str">
        <f t="shared" si="103"/>
        <v/>
      </c>
      <c r="KU47" s="275">
        <f>VLOOKUP(C47,MOVI!C:DT,103,0)</f>
        <v>2000000.0000000002</v>
      </c>
      <c r="KV47" s="275">
        <f>VLOOKUP(C47,FPT!B:KT,103,0)</f>
        <v>2000000</v>
      </c>
      <c r="KW47" t="str">
        <f t="shared" si="104"/>
        <v/>
      </c>
      <c r="KX47" s="275">
        <f>VLOOKUP(C47,MOVI!C:DT,104,0)</f>
        <v>3050000</v>
      </c>
      <c r="KY47" s="275">
        <f>VLOOKUP(C47,FPT!B:KW,104,0)</f>
        <v>3050000</v>
      </c>
      <c r="KZ47" t="str">
        <f t="shared" si="105"/>
        <v/>
      </c>
      <c r="LA47" s="275">
        <f>VLOOKUP(C47,MOVI!C:DT,105,0)</f>
        <v>200000</v>
      </c>
      <c r="LB47" s="275">
        <f>VLOOKUP(C47,FPT!B:KZ,105,0)</f>
        <v>200000</v>
      </c>
      <c r="LC47" t="str">
        <f t="shared" si="106"/>
        <v/>
      </c>
      <c r="LD47" s="275">
        <f>VLOOKUP(C47,MOVI!C:DT,106,0)</f>
        <v>12200000</v>
      </c>
      <c r="LE47" s="275">
        <f>VLOOKUP(C47,FPT!B:LC,106,0)</f>
        <v>12200000</v>
      </c>
      <c r="LF47" t="str">
        <f t="shared" si="107"/>
        <v/>
      </c>
      <c r="LG47" s="273">
        <f>VLOOKUP(C47,MOVI!C:DT,107,0)</f>
        <v>0</v>
      </c>
      <c r="LH47" s="273">
        <f>VLOOKUP(C47,FPT!B:LF,107,0)</f>
        <v>0</v>
      </c>
      <c r="LI47" t="str">
        <f t="shared" si="108"/>
        <v/>
      </c>
      <c r="LJ47" t="str">
        <f>VLOOKUP(C47,MOVI!C:DV,108,0)</f>
        <v>Việt PhúSouthHuman Resources</v>
      </c>
      <c r="LK47" s="252" t="str">
        <f>VLOOKUP(C47,FPT!B:LI,108,0)</f>
        <v>Việt PhúSouthHuman Resources</v>
      </c>
      <c r="LL47" t="str">
        <f t="shared" si="109"/>
        <v/>
      </c>
      <c r="LM47" s="275">
        <f>ROUND(VLOOKUP(C47,MOVI!C:DV,109,0),0)</f>
        <v>833333</v>
      </c>
      <c r="LN47" s="275">
        <f>ROUND(VLOOKUP(C47,FPT!B:LL,109,0),0)</f>
        <v>833333</v>
      </c>
      <c r="LO47" t="str">
        <f t="shared" si="110"/>
        <v/>
      </c>
      <c r="LP47" t="str">
        <f>VLOOKUP(C47,MOVI!C:DV,110,0)</f>
        <v>HO</v>
      </c>
      <c r="LQ47" s="247" t="str">
        <f>VLOOKUP(C47,FPT!B:LO,110,0)</f>
        <v>HO</v>
      </c>
      <c r="LR47" t="str">
        <f t="shared" si="111"/>
        <v/>
      </c>
      <c r="LS47">
        <f>MOVI!DI42</f>
        <v>18</v>
      </c>
      <c r="LV47">
        <f>MOVI!DJ42</f>
        <v>0</v>
      </c>
      <c r="LW47">
        <f>MOVI!DK42</f>
        <v>0</v>
      </c>
      <c r="LX47">
        <f>MOVI!DL42</f>
        <v>0</v>
      </c>
      <c r="LY47">
        <f>MOVI!DM42</f>
        <v>0</v>
      </c>
      <c r="LZ47">
        <f>MOVI!DN42</f>
        <v>0</v>
      </c>
      <c r="MA47">
        <f>MOVI!DO42</f>
        <v>0</v>
      </c>
      <c r="MB47" t="str">
        <f>MOVI!DP42</f>
        <v/>
      </c>
      <c r="MC47">
        <f>MOVI!DQ42</f>
        <v>0</v>
      </c>
      <c r="MD47">
        <f>MOVI!DR42</f>
        <v>0</v>
      </c>
      <c r="ME47" t="str">
        <f>VLOOKUP(C47,MOVI!C:DV,121,0)</f>
        <v/>
      </c>
      <c r="MF47" s="252"/>
      <c r="MG47" t="str">
        <f t="shared" si="117"/>
        <v/>
      </c>
      <c r="MH47" t="str">
        <f>VLOOKUP(C47,MOVI!C:DT,122,0)</f>
        <v>Việt PhúSouth</v>
      </c>
      <c r="MI47" s="252" t="str">
        <f>VLOOKUP(C47,FPT!B:DS,112,0)</f>
        <v>Việt PhúSouth</v>
      </c>
      <c r="MJ47" t="str">
        <f t="shared" si="113"/>
        <v/>
      </c>
    </row>
    <row r="48" spans="1:348" x14ac:dyDescent="0.25">
      <c r="A48">
        <v>40</v>
      </c>
      <c r="B48" s="48">
        <v>6189</v>
      </c>
      <c r="C48" s="271" t="s">
        <v>813</v>
      </c>
      <c r="D48" t="str">
        <f>VLOOKUP(C48,MOVI!C:D,2,0)</f>
        <v>Phạm Thị Thủy</v>
      </c>
      <c r="E48" t="str">
        <f>VLOOKUP(C48,FPT!B:C,2,0)</f>
        <v>Phạm Thị Thủy</v>
      </c>
      <c r="F48" t="str">
        <f t="shared" si="4"/>
        <v/>
      </c>
      <c r="G48" t="str">
        <f>VLOOKUP(C48,MOVI!C:E,3,0)</f>
        <v>Human Resources</v>
      </c>
      <c r="H48" t="str">
        <f>VLOOKUP(C48,FPT!B:F,3,0)</f>
        <v>Human Resources</v>
      </c>
      <c r="I48" t="str">
        <f t="shared" si="5"/>
        <v/>
      </c>
      <c r="J48" t="str">
        <f>VLOOKUP(C48,MOVI!C:H,4,0)</f>
        <v>Talent Acquisition</v>
      </c>
      <c r="K48" t="str">
        <f>VLOOKUP(C48,FPT!B:I,4,0)</f>
        <v>Talent Acquisition</v>
      </c>
      <c r="L48" t="str">
        <f t="shared" si="6"/>
        <v/>
      </c>
      <c r="M48" t="str">
        <f>VLOOKUP(C48,MOVI!C:DT,5,0)</f>
        <v>Assistant Manager</v>
      </c>
      <c r="N48" t="str">
        <f>VLOOKUP(C48,FPT!B:L,5,0)</f>
        <v>Assistant Manager</v>
      </c>
      <c r="O48" t="str">
        <f t="shared" si="7"/>
        <v/>
      </c>
      <c r="P48" t="str">
        <f>VLOOKUP(C48,MOVI!C:DT,6,0)</f>
        <v>Assistant TA-HRBP Manager</v>
      </c>
      <c r="Q48" t="str">
        <f>VLOOKUP(C48,FPT!B:O,6,0)</f>
        <v>Assistant TA-HRBP Manager</v>
      </c>
      <c r="R48" t="str">
        <f t="shared" si="8"/>
        <v/>
      </c>
      <c r="S48" t="str">
        <f>VLOOKUP(C48,MOVI!C:DT,7,0)</f>
        <v>South</v>
      </c>
      <c r="T48" t="str">
        <f>VLOOKUP(C48,FPT!B:R,7,0)</f>
        <v>South</v>
      </c>
      <c r="U48" t="str">
        <f t="shared" si="9"/>
        <v/>
      </c>
      <c r="V48" t="str">
        <f>VLOOKUP(C48,MOVI!C:DT,8,0)</f>
        <v>Việt Phú</v>
      </c>
      <c r="W48" t="str">
        <f>VLOOKUP(C48,FPT!B:U,8,0)</f>
        <v>Việt Phú</v>
      </c>
      <c r="X48" t="str">
        <f t="shared" si="10"/>
        <v/>
      </c>
      <c r="Y48" t="str">
        <f>VLOOKUP(C48,MOVI!C:DT,9,0)</f>
        <v>Full-time</v>
      </c>
      <c r="Z48" t="str">
        <f>VLOOKUP(C48,FPT!B:X,9,0)</f>
        <v>Full-time</v>
      </c>
      <c r="AA48" t="str">
        <f t="shared" si="11"/>
        <v/>
      </c>
      <c r="AB48" t="str">
        <f>VLOOKUP(C48,MOVI!C:DT,10,0)</f>
        <v>Permanent</v>
      </c>
      <c r="AC48" t="str">
        <f>VLOOKUP(C48,FPT!B:AA,10,0)</f>
        <v>Permanent</v>
      </c>
      <c r="AD48" t="str">
        <f t="shared" si="12"/>
        <v/>
      </c>
      <c r="AE48" s="247">
        <f>VLOOKUP(C48,MOVI!C:DT,11,0)</f>
        <v>44445</v>
      </c>
      <c r="AF48" s="247">
        <f>VLOOKUP(C48,FPT!B:AD,11,0)</f>
        <v>44445</v>
      </c>
      <c r="AG48" t="str">
        <f t="shared" si="13"/>
        <v/>
      </c>
      <c r="AH48" s="260" t="str">
        <f>VLOOKUP(C48,MOVI!C:DT,12,0)</f>
        <v/>
      </c>
      <c r="AI48" s="260"/>
      <c r="AJ48" t="str">
        <f t="shared" si="115"/>
        <v/>
      </c>
      <c r="AK48">
        <f>VLOOKUP(C48,MOVI!C:DT,13,0)</f>
        <v>0</v>
      </c>
      <c r="AL48" s="247">
        <f>VLOOKUP(C48,FPT!B:AJ,13,0)</f>
        <v>0</v>
      </c>
      <c r="AM48" t="str">
        <f t="shared" si="114"/>
        <v/>
      </c>
      <c r="AN48" s="247">
        <f>VLOOKUP(C48,MOVI!C:DT,14,0)</f>
        <v>0</v>
      </c>
      <c r="AO48" s="247">
        <f>VLOOKUP(C48,FPT!B:AM,14,0)</f>
        <v>0</v>
      </c>
      <c r="AP48" t="str">
        <f t="shared" si="15"/>
        <v/>
      </c>
      <c r="AQ48" t="str">
        <f>VLOOKUP(C48,MOVI!C:DT,15,0)</f>
        <v>LC</v>
      </c>
      <c r="AR48" s="247" t="str">
        <f>VLOOKUP(C48,FPT!B:AP,15,0)</f>
        <v>LC</v>
      </c>
      <c r="AS48" t="str">
        <f t="shared" si="16"/>
        <v/>
      </c>
      <c r="AT48" s="282" t="str">
        <f>VLOOKUP(C48,MOVI!C:DT,16,0)</f>
        <v>LTTP</v>
      </c>
      <c r="AU48" s="247" t="str">
        <f>VLOOKUP(C48,FPT!B:AS,16,0)</f>
        <v>LTTP</v>
      </c>
      <c r="AV48" t="str">
        <f t="shared" si="17"/>
        <v/>
      </c>
      <c r="AW48" t="str">
        <f>VLOOKUP(C48,MOVI!C:DT,17,0)</f>
        <v>L</v>
      </c>
      <c r="AX48" s="247" t="str">
        <f>VLOOKUP(C48,FPT!B:AV,17,0)</f>
        <v>L</v>
      </c>
      <c r="AY48" t="str">
        <f t="shared" si="18"/>
        <v/>
      </c>
      <c r="AZ48">
        <f>VLOOKUP(C48,MOVI!C:DT,18,0)</f>
        <v>0</v>
      </c>
      <c r="BA48" s="247">
        <f>VLOOKUP(C48,FPT!B:AY,18,0)</f>
        <v>0</v>
      </c>
      <c r="BB48" t="str">
        <f t="shared" si="19"/>
        <v/>
      </c>
      <c r="BC48" s="275">
        <f>VLOOKUP(C48,MOVI!C:DT,19,0)</f>
        <v>30000000</v>
      </c>
      <c r="BD48" s="275">
        <f>VLOOKUP(C48,FPT!B:BB,19,0)</f>
        <v>30000000</v>
      </c>
      <c r="BE48" t="str">
        <f t="shared" si="20"/>
        <v/>
      </c>
      <c r="BF48">
        <f>VLOOKUP(C48,MOVI!C:DT,20,0)</f>
        <v>0</v>
      </c>
      <c r="BG48" s="252">
        <f>VLOOKUP(C48,FPT!B:BE,20,0)</f>
        <v>0</v>
      </c>
      <c r="BH48" t="str">
        <f t="shared" si="21"/>
        <v/>
      </c>
      <c r="BI48" s="275">
        <f>VLOOKUP(C48,MOVI!C:DT,21,0)</f>
        <v>30000000</v>
      </c>
      <c r="BJ48" s="275">
        <f>VLOOKUP(C48,FPT!B:BH,21,0)</f>
        <v>30000000</v>
      </c>
      <c r="BK48" t="str">
        <f t="shared" si="22"/>
        <v/>
      </c>
      <c r="BL48" s="275">
        <f>VLOOKUP(C48,MOVI!C:DT,22,0)</f>
        <v>0</v>
      </c>
      <c r="BM48" s="275">
        <f>VLOOKUP(C48,FPT!B:BK,22,0)</f>
        <v>0</v>
      </c>
      <c r="BN48" t="str">
        <f t="shared" si="23"/>
        <v/>
      </c>
      <c r="BO48" s="275">
        <f>VLOOKUP(C48,MOVI!C:DT,23,0)</f>
        <v>0</v>
      </c>
      <c r="BP48" s="275">
        <f>VLOOKUP(C48,FPT!B:BN,23,0)</f>
        <v>0</v>
      </c>
      <c r="BQ48" t="str">
        <f t="shared" si="24"/>
        <v/>
      </c>
      <c r="BR48" s="275">
        <f>VLOOKUP(C48,MOVI!C:DT,24,0)</f>
        <v>0</v>
      </c>
      <c r="BS48" s="275">
        <f>VLOOKUP(C48,FPT!B:BQ,24,0)</f>
        <v>0</v>
      </c>
      <c r="BT48" t="str">
        <f t="shared" si="25"/>
        <v/>
      </c>
      <c r="BU48" s="275">
        <f>VLOOKUP(C48,MOVI!C:DT,25,0)</f>
        <v>0</v>
      </c>
      <c r="BV48" s="275">
        <f>VLOOKUP(C48,FPT!B:BT,25,0)</f>
        <v>0</v>
      </c>
      <c r="BW48" t="str">
        <f t="shared" si="26"/>
        <v/>
      </c>
      <c r="BX48" s="275">
        <f>VLOOKUP(C48,MOVI!C:DT,26,0)</f>
        <v>0</v>
      </c>
      <c r="BY48" s="275">
        <f>VLOOKUP(C48,FPT!B:BW,26,0)</f>
        <v>0</v>
      </c>
      <c r="BZ48" t="str">
        <f t="shared" si="27"/>
        <v/>
      </c>
      <c r="CA48" s="275">
        <f>VLOOKUP(C48,MOVI!C:DT,27,0)</f>
        <v>0</v>
      </c>
      <c r="CB48" s="275">
        <f>VLOOKUP(C48,FPT!B:BZ,27,0)</f>
        <v>0</v>
      </c>
      <c r="CC48" t="str">
        <f t="shared" si="28"/>
        <v/>
      </c>
      <c r="CD48" s="275">
        <f>VLOOKUP(C48,MOVI!C:DT,28,0)</f>
        <v>0</v>
      </c>
      <c r="CE48" s="275">
        <f>VLOOKUP(C48,FPT!B:CC,28,0)</f>
        <v>0</v>
      </c>
      <c r="CF48" t="str">
        <f t="shared" si="29"/>
        <v/>
      </c>
      <c r="CG48" t="str">
        <f>VLOOKUP(C48,MOVI!C:DT,29,0)</f>
        <v>TB, CN</v>
      </c>
      <c r="CH48" s="252" t="str">
        <f>VLOOKUP(C48,FPT!B:CF,29,0)</f>
        <v>TB, CN</v>
      </c>
      <c r="CI48" t="str">
        <f t="shared" si="30"/>
        <v/>
      </c>
      <c r="CJ48">
        <f>VLOOKUP(C48,MOVI!C:DT,30,0)</f>
        <v>21</v>
      </c>
      <c r="CK48" s="252">
        <f>VLOOKUP(C48,FPT!B:CI,30,0)</f>
        <v>21</v>
      </c>
      <c r="CL48" t="str">
        <f t="shared" si="31"/>
        <v/>
      </c>
      <c r="CM48">
        <f>VLOOKUP(C48,MOVI!C:DT,31,0)</f>
        <v>21</v>
      </c>
      <c r="CN48" s="252">
        <f>VLOOKUP(C48,FPT!B:CL,31,0)</f>
        <v>21</v>
      </c>
      <c r="CO48" t="str">
        <f t="shared" si="32"/>
        <v/>
      </c>
      <c r="CP48" s="275">
        <f>VLOOKUP(C48,MOVI!C:DT,32,0)</f>
        <v>0</v>
      </c>
      <c r="CQ48" s="275">
        <f>VLOOKUP(C48,FPT!B:CO,32,0)</f>
        <v>0</v>
      </c>
      <c r="CR48" t="str">
        <f t="shared" si="33"/>
        <v/>
      </c>
      <c r="CS48" s="275">
        <f>VLOOKUP(C48,MOVI!C:DT,33,0)</f>
        <v>0</v>
      </c>
      <c r="CT48" s="275">
        <f>VLOOKUP(C48,FPT!B:CR,33,0)</f>
        <v>0</v>
      </c>
      <c r="CU48" t="str">
        <f t="shared" si="34"/>
        <v/>
      </c>
      <c r="CV48" s="275">
        <f>VLOOKUP(C48,MOVI!C:DT,34,0)</f>
        <v>0</v>
      </c>
      <c r="CW48" s="275">
        <f>VLOOKUP(C48,FPT!B:CU,34,0)</f>
        <v>0</v>
      </c>
      <c r="CX48" t="str">
        <f t="shared" si="35"/>
        <v/>
      </c>
      <c r="CY48" s="275">
        <f>VLOOKUP(C48,MOVI!C:DT,35,0)</f>
        <v>21</v>
      </c>
      <c r="CZ48" s="275">
        <f>VLOOKUP(C48,FPT!B:CX,35,0)</f>
        <v>21</v>
      </c>
      <c r="DA48" t="str">
        <f t="shared" si="36"/>
        <v/>
      </c>
      <c r="DB48" s="275">
        <f>VLOOKUP(C48,MOVI!C:DT,36,0)</f>
        <v>0</v>
      </c>
      <c r="DC48" s="275">
        <f>VLOOKUP(C48,FPT!B:DA,36,0)</f>
        <v>0</v>
      </c>
      <c r="DD48" t="str">
        <f t="shared" si="37"/>
        <v/>
      </c>
      <c r="DE48" s="275">
        <f>VLOOKUP(C48,MOVI!C:DT,37,0)</f>
        <v>0</v>
      </c>
      <c r="DF48" s="275">
        <f>VLOOKUP(C48,FPT!B:DD,37,0)</f>
        <v>0</v>
      </c>
      <c r="DG48" t="str">
        <f t="shared" si="38"/>
        <v/>
      </c>
      <c r="DH48" s="275">
        <f>VLOOKUP(C48,MOVI!C:DT,38,0)</f>
        <v>0</v>
      </c>
      <c r="DI48" s="275">
        <f>VLOOKUP(C48,FPT!B:DG,38,0)</f>
        <v>0</v>
      </c>
      <c r="DJ48" t="str">
        <f t="shared" si="39"/>
        <v/>
      </c>
      <c r="DK48" s="275">
        <f>VLOOKUP(C48,MOVI!C:DT,39,0)</f>
        <v>0</v>
      </c>
      <c r="DL48" s="275">
        <f>VLOOKUP(C48,FPT!B:DJ,39,0)</f>
        <v>0</v>
      </c>
      <c r="DM48" t="str">
        <f t="shared" si="40"/>
        <v/>
      </c>
      <c r="DN48" s="275">
        <f>VLOOKUP(C48,MOVI!C:DT,40,0)</f>
        <v>0</v>
      </c>
      <c r="DO48" s="275">
        <f>VLOOKUP(C48,FPT!B:DM,40,0)</f>
        <v>0</v>
      </c>
      <c r="DP48" t="str">
        <f t="shared" si="41"/>
        <v/>
      </c>
      <c r="DQ48" s="275">
        <f>VLOOKUP(C48,MOVI!C:DT,41,0)</f>
        <v>0</v>
      </c>
      <c r="DR48" s="275">
        <f>VLOOKUP(C48,FPT!B:DP,41,0)</f>
        <v>0</v>
      </c>
      <c r="DS48" t="str">
        <f t="shared" si="42"/>
        <v/>
      </c>
      <c r="DT48" s="275">
        <f>VLOOKUP(C48,MOVI!C:DT,42,0)</f>
        <v>30000000</v>
      </c>
      <c r="DU48" s="275">
        <f>ROUND(VLOOKUP(C48,FPT!B:DS,42,0),0)</f>
        <v>30000000</v>
      </c>
      <c r="DV48" t="str">
        <f t="shared" si="43"/>
        <v/>
      </c>
      <c r="DW48" s="275">
        <f>VLOOKUP(C48,MOVI!C:DT,43,0)</f>
        <v>-5238095</v>
      </c>
      <c r="DX48" s="275">
        <f>VLOOKUP(C48,FPT!B:DV,43,0)</f>
        <v>-5238095</v>
      </c>
      <c r="DY48" t="str">
        <f t="shared" si="44"/>
        <v/>
      </c>
      <c r="DZ48" s="275">
        <f>VLOOKUP(C48,MOVI!C:DT,44,0)</f>
        <v>0</v>
      </c>
      <c r="EA48" s="275">
        <f>VLOOKUP(C48,FPT!B:DY,44,0)</f>
        <v>0</v>
      </c>
      <c r="EB48" t="str">
        <f t="shared" si="45"/>
        <v/>
      </c>
      <c r="EC48" s="275">
        <f>VLOOKUP(C48,MOVI!C:DT,45,0)</f>
        <v>24761905</v>
      </c>
      <c r="ED48" s="275">
        <f>ROUND(VLOOKUP(C48,FPT!B:EB,45,0),0)</f>
        <v>24761905</v>
      </c>
      <c r="EE48" t="str">
        <f t="shared" si="46"/>
        <v/>
      </c>
      <c r="EF48" s="275">
        <f>VLOOKUP(C48,MOVI!C:DT,46,0)</f>
        <v>0</v>
      </c>
      <c r="EG48" s="275">
        <f>VLOOKUP(C48,FPT!B:EE,46,0)</f>
        <v>0</v>
      </c>
      <c r="EH48" t="str">
        <f t="shared" si="47"/>
        <v/>
      </c>
      <c r="EI48" s="275">
        <f>VLOOKUP(C48,MOVI!C:DT,47,0)</f>
        <v>0</v>
      </c>
      <c r="EJ48" s="275">
        <f>VLOOKUP(C48,FPT!B:EH,47,0)</f>
        <v>0</v>
      </c>
      <c r="EK48" t="str">
        <f t="shared" si="48"/>
        <v/>
      </c>
      <c r="EL48" s="275">
        <f>VLOOKUP(C48,MOVI!C:DT,48,0)</f>
        <v>0</v>
      </c>
      <c r="EM48" s="275">
        <f>VLOOKUP(C48,FPT!B:EK,48,0)</f>
        <v>0</v>
      </c>
      <c r="EN48" t="str">
        <f t="shared" si="49"/>
        <v/>
      </c>
      <c r="EO48" s="275">
        <f>VLOOKUP(C48,MOVI!C:DT,49,0)</f>
        <v>0</v>
      </c>
      <c r="EP48" s="275">
        <f>VLOOKUP(C48,FPT!B:EN,49,0)</f>
        <v>0</v>
      </c>
      <c r="EQ48" t="str">
        <f t="shared" si="50"/>
        <v/>
      </c>
      <c r="ER48" s="275">
        <f>VLOOKUP(C48,MOVI!C:DT,50,0)</f>
        <v>0</v>
      </c>
      <c r="ES48" s="275">
        <f>VLOOKUP(C48,FPT!B:EQ,50,0)</f>
        <v>0</v>
      </c>
      <c r="ET48" t="str">
        <f t="shared" si="51"/>
        <v/>
      </c>
      <c r="EU48" s="275">
        <f>VLOOKUP(C48,MOVI!C:DT,51,0)</f>
        <v>0</v>
      </c>
      <c r="EV48" s="275">
        <f>VLOOKUP(C48,FPT!B:ET,51,0)</f>
        <v>0</v>
      </c>
      <c r="EW48" t="str">
        <f t="shared" si="52"/>
        <v/>
      </c>
      <c r="EX48" s="275">
        <f>VLOOKUP(C48,MOVI!C:DT,52,0)</f>
        <v>0</v>
      </c>
      <c r="EY48" s="275">
        <f>VLOOKUP(C48,FPT!B:EW,52,0)</f>
        <v>0</v>
      </c>
      <c r="EZ48" t="str">
        <f t="shared" si="53"/>
        <v/>
      </c>
      <c r="FA48" s="275">
        <f>VLOOKUP(C48,MOVI!C:DT,53,0)</f>
        <v>0</v>
      </c>
      <c r="FB48" s="275">
        <f>VLOOKUP(C48,FPT!B:EZ,53,0)</f>
        <v>0</v>
      </c>
      <c r="FC48" t="str">
        <f t="shared" si="54"/>
        <v/>
      </c>
      <c r="FD48" s="275">
        <f>VLOOKUP(C48,MOVI!C:DT,54,0)</f>
        <v>0</v>
      </c>
      <c r="FE48" s="275">
        <f>VLOOKUP(C48,FPT!B:FC,54,0)</f>
        <v>0</v>
      </c>
      <c r="FF48" t="str">
        <f t="shared" si="55"/>
        <v/>
      </c>
      <c r="FG48" s="275">
        <f>VLOOKUP(C48,MOVI!C:DT,55,0)</f>
        <v>0</v>
      </c>
      <c r="FH48" s="275">
        <f>VLOOKUP(C48,FPT!B:FF,55,0)</f>
        <v>0</v>
      </c>
      <c r="FI48" t="str">
        <f t="shared" si="56"/>
        <v/>
      </c>
      <c r="FJ48" s="275">
        <f>VLOOKUP(C48,MOVI!C:DT,56,0)</f>
        <v>0</v>
      </c>
      <c r="FK48" s="275">
        <f>VLOOKUP(C48,FPT!B:FI,56,0)</f>
        <v>0</v>
      </c>
      <c r="FL48" t="str">
        <f t="shared" si="57"/>
        <v/>
      </c>
      <c r="FM48" s="275">
        <f>VLOOKUP(C48,MOVI!C:DT,57,0)</f>
        <v>0</v>
      </c>
      <c r="FN48" s="275">
        <f>VLOOKUP(C48,FPT!B:FL,57,0)</f>
        <v>0</v>
      </c>
      <c r="FO48" t="str">
        <f t="shared" si="58"/>
        <v/>
      </c>
      <c r="FP48" s="275">
        <f>VLOOKUP(C48,MOVI!C:DT,58,0)</f>
        <v>0</v>
      </c>
      <c r="FQ48" s="275">
        <f>VLOOKUP(C48,FPT!B:FO,58,0)</f>
        <v>0</v>
      </c>
      <c r="FR48" t="str">
        <f t="shared" si="59"/>
        <v/>
      </c>
      <c r="FS48" s="275">
        <f>VLOOKUP(C48,MOVI!C:DT,59,0)</f>
        <v>0</v>
      </c>
      <c r="FT48" s="275">
        <f>VLOOKUP(C48,FPT!B:FR,59,0)</f>
        <v>0</v>
      </c>
      <c r="FU48" t="str">
        <f t="shared" si="60"/>
        <v/>
      </c>
      <c r="FV48" s="275">
        <f>VLOOKUP(C48,MOVI!C:DT,60,0)</f>
        <v>0</v>
      </c>
      <c r="FW48" s="275">
        <f>VLOOKUP(C48,FPT!B:FU,60,0)</f>
        <v>0</v>
      </c>
      <c r="FX48" t="str">
        <f t="shared" si="61"/>
        <v/>
      </c>
      <c r="FY48" s="275">
        <f>VLOOKUP(C48,MOVI!C:DT,61,0)</f>
        <v>0</v>
      </c>
      <c r="FZ48" s="275">
        <f>VLOOKUP(C48,FPT!B:FX,61,0)</f>
        <v>0</v>
      </c>
      <c r="GA48" t="str">
        <f t="shared" si="62"/>
        <v/>
      </c>
      <c r="GB48" s="275">
        <f>VLOOKUP(C48,MOVI!C:DT,62,0)</f>
        <v>0</v>
      </c>
      <c r="GC48" s="275">
        <f>VLOOKUP(C48,FPT!B:GA,62,0)</f>
        <v>0</v>
      </c>
      <c r="GD48" t="str">
        <f t="shared" si="63"/>
        <v/>
      </c>
      <c r="GE48" s="275">
        <f>VLOOKUP(C48,MOVI!C:DT,63,0)</f>
        <v>0</v>
      </c>
      <c r="GF48" s="275">
        <f>VLOOKUP(C48,FPT!B:GD,63,0)</f>
        <v>0</v>
      </c>
      <c r="GG48" t="str">
        <f t="shared" si="64"/>
        <v/>
      </c>
      <c r="GH48" s="275">
        <f>VLOOKUP(C48,MOVI!C:DT,64,0)</f>
        <v>0</v>
      </c>
      <c r="GI48" s="275">
        <f>VLOOKUP(C48,FPT!B:GG,64,0)</f>
        <v>0</v>
      </c>
      <c r="GJ48" t="str">
        <f t="shared" si="65"/>
        <v/>
      </c>
      <c r="GK48" s="275">
        <f>VLOOKUP(C48,MOVI!C:DT,65,0)</f>
        <v>0</v>
      </c>
      <c r="GL48" s="275">
        <f>VLOOKUP(C48,FPT!B:GJ,65,0)</f>
        <v>0</v>
      </c>
      <c r="GM48" t="str">
        <f t="shared" si="66"/>
        <v/>
      </c>
      <c r="GN48" s="275">
        <f>VLOOKUP(C48,MOVI!C:DT,66,0)</f>
        <v>0</v>
      </c>
      <c r="GO48" s="275">
        <f>VLOOKUP(C48,FPT!B:GM,66,0)</f>
        <v>0</v>
      </c>
      <c r="GP48" t="str">
        <f t="shared" si="67"/>
        <v/>
      </c>
      <c r="GQ48" s="275">
        <f>VLOOKUP(C48,MOVI!C:DT,67,0)</f>
        <v>0</v>
      </c>
      <c r="GR48" s="275">
        <f>VLOOKUP(C48,FPT!B:GP,67,0)</f>
        <v>0</v>
      </c>
      <c r="GS48" t="str">
        <f t="shared" si="68"/>
        <v/>
      </c>
      <c r="GT48" s="275">
        <f>VLOOKUP(C48,MOVI!C:DT,68,0)</f>
        <v>0</v>
      </c>
      <c r="GU48" s="275">
        <f>VLOOKUP(C48,FPT!B:GS,68,0)</f>
        <v>0</v>
      </c>
      <c r="GV48" t="str">
        <f t="shared" si="69"/>
        <v/>
      </c>
      <c r="GW48" s="275">
        <f>VLOOKUP(C48,MOVI!C:DT,69,0)</f>
        <v>0</v>
      </c>
      <c r="GX48" s="275">
        <f>VLOOKUP(C48,FPT!B:GV,69,0)</f>
        <v>0</v>
      </c>
      <c r="GY48" t="str">
        <f t="shared" si="70"/>
        <v/>
      </c>
      <c r="GZ48" s="275">
        <f>VLOOKUP(C48,MOVI!C:DT,70,0)</f>
        <v>0</v>
      </c>
      <c r="HA48" s="275">
        <f>VLOOKUP(C48,FPT!B:GY,70,0)</f>
        <v>0</v>
      </c>
      <c r="HB48" t="str">
        <f t="shared" si="71"/>
        <v/>
      </c>
      <c r="HC48" s="275">
        <f>VLOOKUP(C48,MOVI!C:DT,71,0)</f>
        <v>24761905</v>
      </c>
      <c r="HD48" s="275">
        <f>ROUND(VLOOKUP(C48,FPT!B:HB,71,0),0)</f>
        <v>24761905</v>
      </c>
      <c r="HE48" t="str">
        <f t="shared" si="72"/>
        <v/>
      </c>
      <c r="HF48" s="275">
        <f>ROUND(VLOOKUP(C48,MOVI!C:DT,72,0),0)</f>
        <v>0</v>
      </c>
      <c r="HG48" s="275">
        <f>ROUND(VLOOKUP(C48,FPT!B:HE,72,0),0)</f>
        <v>0</v>
      </c>
      <c r="HH48" t="str">
        <f t="shared" si="73"/>
        <v/>
      </c>
      <c r="HI48" s="275">
        <f>VLOOKUP(C48,MOVI!C:DT,73,0)</f>
        <v>0</v>
      </c>
      <c r="HJ48" s="275">
        <f>VLOOKUP(C48,FPT!B:HH,73,0)</f>
        <v>0</v>
      </c>
      <c r="HK48" t="str">
        <f t="shared" si="74"/>
        <v/>
      </c>
      <c r="HL48" s="275">
        <f>VLOOKUP(C48,MOVI!C:DT,74,0)</f>
        <v>0</v>
      </c>
      <c r="HM48" s="275">
        <f>VLOOKUP(C48,FPT!B:HK,74,0)</f>
        <v>0</v>
      </c>
      <c r="HN48" t="str">
        <f t="shared" si="75"/>
        <v/>
      </c>
      <c r="HO48" s="275">
        <f>VLOOKUP(C48,MOVI!C:DT,75,0)</f>
        <v>11000000</v>
      </c>
      <c r="HP48" s="275">
        <f>VLOOKUP(C48,FPT!B:HN,75,0)</f>
        <v>11000000</v>
      </c>
      <c r="HQ48" t="str">
        <f t="shared" si="76"/>
        <v/>
      </c>
      <c r="HR48" s="275">
        <f>VLOOKUP(C48,MOVI!C:DT,76,0)</f>
        <v>2</v>
      </c>
      <c r="HS48" s="275">
        <f>VLOOKUP(C48,FPT!B:HQ,76,0)</f>
        <v>2</v>
      </c>
      <c r="HT48" t="str">
        <f t="shared" si="77"/>
        <v/>
      </c>
      <c r="HU48" s="275">
        <f>VLOOKUP(C48,MOVI!C:DT,77,0)</f>
        <v>8800000</v>
      </c>
      <c r="HV48" s="275">
        <f>VLOOKUP(C48,FPT!B:HT,77,0)</f>
        <v>8800000</v>
      </c>
      <c r="HW48" t="str">
        <f t="shared" si="78"/>
        <v/>
      </c>
      <c r="HX48" s="274">
        <f>VLOOKUP(C48,MOVI!C:CB,78,0)</f>
        <v>2384000</v>
      </c>
      <c r="HY48" s="261">
        <f>VLOOKUP(C48,FPT!$B:$CA,78,0)</f>
        <v>2384000</v>
      </c>
      <c r="HZ48" t="str">
        <f t="shared" si="79"/>
        <v/>
      </c>
      <c r="IA48" s="275">
        <f>VLOOKUP(C48,MOVI!C:CD,79,0)</f>
        <v>300000</v>
      </c>
      <c r="IB48" s="275">
        <f>VLOOKUP(C48,FPT!B:HZ,79,0)</f>
        <v>300000</v>
      </c>
      <c r="IC48" t="str">
        <f t="shared" si="80"/>
        <v/>
      </c>
      <c r="ID48" s="275">
        <f>VLOOKUP(C48,MOVI!C:CD,80,0)</f>
        <v>447000</v>
      </c>
      <c r="IE48" s="275">
        <f>VLOOKUP(C48,FPT!B:IC,80,0)</f>
        <v>447000</v>
      </c>
      <c r="IF48" t="str">
        <f t="shared" si="81"/>
        <v/>
      </c>
      <c r="IG48" s="275">
        <f>VLOOKUP(C48,MOVI!C:DT,81,0)</f>
        <v>0</v>
      </c>
      <c r="IH48" s="275">
        <f>VLOOKUP(C48,FPT!B:IF,81,0)</f>
        <v>0</v>
      </c>
      <c r="II48" t="str">
        <f t="shared" si="82"/>
        <v/>
      </c>
      <c r="IJ48" s="275">
        <f>VLOOKUP(C48,MOVI!C:DT,82,0)</f>
        <v>3131000</v>
      </c>
      <c r="IK48" s="275">
        <f>VLOOKUP(C48,FPT!B:II,82,0)</f>
        <v>3131000</v>
      </c>
      <c r="IL48" t="str">
        <f t="shared" si="83"/>
        <v/>
      </c>
      <c r="IM48" s="275">
        <f>ROUND(VLOOKUP(C48,MOVI!C:DT,83,0),0)</f>
        <v>22931000</v>
      </c>
      <c r="IN48" s="275">
        <f>ROUND(VLOOKUP(C48,FPT!B:IL,83,0),0)</f>
        <v>22931000</v>
      </c>
      <c r="IO48" t="str">
        <f t="shared" si="84"/>
        <v/>
      </c>
      <c r="IP48" s="275">
        <f>VLOOKUP(C48,MOVI!C:DT,84,0)</f>
        <v>1830905</v>
      </c>
      <c r="IQ48" s="275">
        <f>VLOOKUP(C48,FPT!B:IO,84,0)</f>
        <v>1830905</v>
      </c>
      <c r="IR48" t="str">
        <f t="shared" si="85"/>
        <v/>
      </c>
      <c r="IS48" s="275">
        <f>ROUND(VLOOKUP(C48,MOVI!C:DT,85,0),0)</f>
        <v>91545</v>
      </c>
      <c r="IT48" s="275">
        <f>ROUND(VLOOKUP(C48,FPT!B:IR,85,0),0)</f>
        <v>91545</v>
      </c>
      <c r="IU48" t="str">
        <f t="shared" si="86"/>
        <v/>
      </c>
      <c r="IV48" s="275">
        <f>VLOOKUP(C48,MOVI!C:DT,86,0)</f>
        <v>0</v>
      </c>
      <c r="IW48" s="275">
        <f>VLOOKUP(C48,FPT!B:IU,86,0)</f>
        <v>0</v>
      </c>
      <c r="IX48" t="str">
        <f t="shared" si="87"/>
        <v/>
      </c>
      <c r="IY48" s="275">
        <f>ROUND(VLOOKUP(C48,MOVI!C:DT,87,0),0)</f>
        <v>91545</v>
      </c>
      <c r="IZ48" s="275">
        <f>ROUND(VLOOKUP(C48,FPT!B:IX,87,0),0)</f>
        <v>91545</v>
      </c>
      <c r="JA48" t="str">
        <f t="shared" si="88"/>
        <v/>
      </c>
      <c r="JB48" s="275">
        <f>VLOOKUP(C48,MOVI!C:DT,88,0)</f>
        <v>0</v>
      </c>
      <c r="JC48" s="275">
        <f>VLOOKUP(C48,FPT!B:JA,88,0)</f>
        <v>0</v>
      </c>
      <c r="JD48" t="str">
        <f t="shared" si="89"/>
        <v/>
      </c>
      <c r="JE48" s="275">
        <f>VLOOKUP(C48,MOVI!C:DT,89,0)</f>
        <v>0</v>
      </c>
      <c r="JF48" s="275">
        <f>VLOOKUP(C48,FPT!B:JD,89,0)</f>
        <v>0</v>
      </c>
      <c r="JG48" t="str">
        <f t="shared" si="90"/>
        <v/>
      </c>
      <c r="JH48" s="275">
        <f>VLOOKUP(C48,MOVI!C:DT,90,0)</f>
        <v>0</v>
      </c>
      <c r="JI48" s="275">
        <f>VLOOKUP(C48,FPT!B:JG,90,0)</f>
        <v>0</v>
      </c>
      <c r="JJ48" t="str">
        <f t="shared" si="91"/>
        <v/>
      </c>
      <c r="JK48" s="275">
        <f>VLOOKUP(C48,MOVI!C:DT,91,0)</f>
        <v>0</v>
      </c>
      <c r="JL48" s="275">
        <f>VLOOKUP(C48,FPT!B:JJ,91,0)</f>
        <v>0</v>
      </c>
      <c r="JM48" t="str">
        <f t="shared" si="92"/>
        <v/>
      </c>
      <c r="JN48" s="275">
        <f>VLOOKUP(C48,MOVI!C:DT,92,0)</f>
        <v>0</v>
      </c>
      <c r="JO48" s="275">
        <f>VLOOKUP(C48,FPT!B:JM,92,0)</f>
        <v>0</v>
      </c>
      <c r="JP48" t="str">
        <f t="shared" si="93"/>
        <v/>
      </c>
      <c r="JQ48" s="275">
        <f>VLOOKUP(C48,MOVI!C:DT,93,0)</f>
        <v>0</v>
      </c>
      <c r="JR48" s="275">
        <f>VLOOKUP(C48,FPT!B:JP,93,0)</f>
        <v>0</v>
      </c>
      <c r="JS48" t="str">
        <f t="shared" si="94"/>
        <v/>
      </c>
      <c r="JT48" s="275">
        <f>VLOOKUP(C48,MOVI!C:DT,94,0)</f>
        <v>0</v>
      </c>
      <c r="JU48" s="275">
        <f>VLOOKUP(C48,FPT!B:JS,94,0)</f>
        <v>0</v>
      </c>
      <c r="JV48" t="str">
        <f t="shared" si="95"/>
        <v/>
      </c>
      <c r="JW48" s="275">
        <f>VLOOKUP(C48,MOVI!C:DT,95,0)</f>
        <v>21539360</v>
      </c>
      <c r="JX48" s="275">
        <f>VLOOKUP(C48,FPT!B:JV,95,0)</f>
        <v>21539360</v>
      </c>
      <c r="JY48" t="str">
        <f t="shared" si="96"/>
        <v/>
      </c>
      <c r="JZ48" s="275">
        <f>VLOOKUP(C48,MOVI!C:DT,96,0)</f>
        <v>0</v>
      </c>
      <c r="KA48" s="275">
        <f>VLOOKUP(C48,FPT!B:JY,96,0)</f>
        <v>0</v>
      </c>
      <c r="KB48" t="str">
        <f t="shared" si="97"/>
        <v/>
      </c>
      <c r="KC48" s="275">
        <f>VLOOKUP(C48,MOVI!C:DT,97,0)</f>
        <v>21539360</v>
      </c>
      <c r="KD48" s="275">
        <f>VLOOKUP(C48,FPT!B:KB,97,0)</f>
        <v>21539360</v>
      </c>
      <c r="KE48" t="str">
        <f t="shared" si="98"/>
        <v/>
      </c>
      <c r="KF48" s="275">
        <f>VLOOKUP(C48,MOVI!C:DT,98,0)</f>
        <v>5066000</v>
      </c>
      <c r="KG48" s="275">
        <f>VLOOKUP(C48,FPT!B:KE,98,0)</f>
        <v>5066000</v>
      </c>
      <c r="KH48" t="str">
        <f t="shared" si="99"/>
        <v/>
      </c>
      <c r="KI48" s="275">
        <f>VLOOKUP(C48,MOVI!C:DT,99,0)</f>
        <v>0</v>
      </c>
      <c r="KJ48" s="275">
        <f>VLOOKUP(C48,FPT!B:KH,99,0)</f>
        <v>0</v>
      </c>
      <c r="KK48" t="str">
        <f t="shared" si="100"/>
        <v/>
      </c>
      <c r="KL48" s="275">
        <f>VLOOKUP(C48,MOVI!C:DT,100,0)</f>
        <v>894000</v>
      </c>
      <c r="KM48" s="275">
        <f>VLOOKUP(C48,FPT!B:KK,100,0)</f>
        <v>894000</v>
      </c>
      <c r="KN48" t="str">
        <f t="shared" si="101"/>
        <v/>
      </c>
      <c r="KO48" s="275">
        <f>VLOOKUP(C48,MOVI!C:DT,101,0)</f>
        <v>0</v>
      </c>
      <c r="KP48" s="275">
        <f>VLOOKUP(C48,FPT!B:KN,101,0)</f>
        <v>0</v>
      </c>
      <c r="KQ48" t="str">
        <f t="shared" si="102"/>
        <v/>
      </c>
      <c r="KR48" s="275">
        <f>VLOOKUP(C48,MOVI!C:DT,102,0)</f>
        <v>0</v>
      </c>
      <c r="KS48" s="275">
        <f>VLOOKUP(C48,FPT!B:KQ,102,0)</f>
        <v>0</v>
      </c>
      <c r="KT48" t="str">
        <f t="shared" si="103"/>
        <v/>
      </c>
      <c r="KU48" s="275">
        <f>VLOOKUP(C48,MOVI!C:DT,103,0)</f>
        <v>5960000</v>
      </c>
      <c r="KV48" s="275">
        <f>VLOOKUP(C48,FPT!B:KT,103,0)</f>
        <v>5960000</v>
      </c>
      <c r="KW48" t="str">
        <f t="shared" si="104"/>
        <v/>
      </c>
      <c r="KX48" s="275">
        <f>VLOOKUP(C48,MOVI!C:DT,104,0)</f>
        <v>9091000</v>
      </c>
      <c r="KY48" s="275">
        <f>VLOOKUP(C48,FPT!B:KW,104,0)</f>
        <v>9091000</v>
      </c>
      <c r="KZ48" t="str">
        <f t="shared" si="105"/>
        <v/>
      </c>
      <c r="LA48" s="275">
        <f>VLOOKUP(C48,MOVI!C:DT,105,0)</f>
        <v>596000</v>
      </c>
      <c r="LB48" s="275">
        <f>VLOOKUP(C48,FPT!B:KZ,105,0)</f>
        <v>596000</v>
      </c>
      <c r="LC48" t="str">
        <f t="shared" si="106"/>
        <v/>
      </c>
      <c r="LD48" s="275">
        <f>VLOOKUP(C48,MOVI!C:DT,106,0)</f>
        <v>31317905</v>
      </c>
      <c r="LE48" s="275">
        <f>VLOOKUP(C48,FPT!B:LC,106,0)</f>
        <v>31317905</v>
      </c>
      <c r="LF48" t="str">
        <f t="shared" si="107"/>
        <v/>
      </c>
      <c r="LG48" s="273">
        <f>VLOOKUP(C48,MOVI!C:DT,107,0)</f>
        <v>0</v>
      </c>
      <c r="LH48" s="273">
        <f>VLOOKUP(C48,FPT!B:LF,107,0)</f>
        <v>0</v>
      </c>
      <c r="LI48" t="str">
        <f t="shared" si="108"/>
        <v/>
      </c>
      <c r="LJ48" t="str">
        <f>VLOOKUP(C48,MOVI!C:DV,108,0)</f>
        <v>Việt PhúSouthHuman Resources</v>
      </c>
      <c r="LK48" s="252" t="str">
        <f>VLOOKUP(C48,FPT!B:LI,108,0)</f>
        <v>Việt PhúSouthHuman Resources</v>
      </c>
      <c r="LL48" t="str">
        <f t="shared" si="109"/>
        <v/>
      </c>
      <c r="LM48" s="275">
        <f>ROUND(VLOOKUP(C48,MOVI!C:DV,109,0),0)</f>
        <v>2500000</v>
      </c>
      <c r="LN48" s="275">
        <f>ROUND(VLOOKUP(C48,FPT!B:LL,109,0),0)</f>
        <v>2500000</v>
      </c>
      <c r="LO48" t="str">
        <f t="shared" si="110"/>
        <v/>
      </c>
      <c r="LP48" t="str">
        <f>VLOOKUP(C48,MOVI!C:DV,110,0)</f>
        <v>HO</v>
      </c>
      <c r="LQ48" s="247" t="str">
        <f>VLOOKUP(C48,FPT!B:LO,110,0)</f>
        <v>HO</v>
      </c>
      <c r="LR48" t="str">
        <f t="shared" si="111"/>
        <v/>
      </c>
      <c r="LS48">
        <f>MOVI!DI43</f>
        <v>18</v>
      </c>
      <c r="LV48">
        <f>MOVI!DJ43</f>
        <v>0</v>
      </c>
      <c r="LW48">
        <f>MOVI!DK43</f>
        <v>0</v>
      </c>
      <c r="LX48">
        <f>MOVI!DL43</f>
        <v>0</v>
      </c>
      <c r="LY48">
        <f>MOVI!DM43</f>
        <v>0</v>
      </c>
      <c r="LZ48">
        <f>MOVI!DN43</f>
        <v>0</v>
      </c>
      <c r="MA48">
        <f>MOVI!DO43</f>
        <v>0</v>
      </c>
      <c r="MB48" t="str">
        <f>MOVI!DP43</f>
        <v/>
      </c>
      <c r="MC48">
        <f>MOVI!DQ43</f>
        <v>0</v>
      </c>
      <c r="MD48">
        <f>MOVI!DR43</f>
        <v>0</v>
      </c>
      <c r="ME48" t="str">
        <f>VLOOKUP(C48,MOVI!C:DV,121,0)</f>
        <v/>
      </c>
      <c r="MF48" s="252"/>
      <c r="MG48" t="str">
        <f t="shared" si="117"/>
        <v/>
      </c>
      <c r="MH48" t="str">
        <f>VLOOKUP(C48,MOVI!C:DT,122,0)</f>
        <v>Việt PhúSouth</v>
      </c>
      <c r="MI48" s="252" t="str">
        <f>VLOOKUP(C48,FPT!B:DS,112,0)</f>
        <v>Việt PhúSouth</v>
      </c>
      <c r="MJ48" t="str">
        <f t="shared" si="113"/>
        <v/>
      </c>
    </row>
    <row r="49" spans="1:348" x14ac:dyDescent="0.25">
      <c r="A49">
        <v>41</v>
      </c>
      <c r="B49" s="48">
        <v>5675</v>
      </c>
      <c r="C49" s="271" t="s">
        <v>810</v>
      </c>
      <c r="D49" t="str">
        <f>VLOOKUP(C49,MOVI!C:D,2,0)</f>
        <v>Nguyễn Thị Xoan</v>
      </c>
      <c r="E49" t="str">
        <f>VLOOKUP(C49,FPT!B:C,2,0)</f>
        <v>Nguyễn Thị Xoan</v>
      </c>
      <c r="F49" t="str">
        <f t="shared" si="4"/>
        <v/>
      </c>
      <c r="G49" t="str">
        <f>VLOOKUP(C49,MOVI!C:E,3,0)</f>
        <v>Human Resources</v>
      </c>
      <c r="H49" t="str">
        <f>VLOOKUP(C49,FPT!B:F,3,0)</f>
        <v>Human Resources</v>
      </c>
      <c r="I49" t="str">
        <f t="shared" si="5"/>
        <v/>
      </c>
      <c r="J49" t="str">
        <f>VLOOKUP(C49,MOVI!C:H,4,0)</f>
        <v>Compensation &amp; Benefits - HR Ops</v>
      </c>
      <c r="K49" t="str">
        <f>VLOOKUP(C49,FPT!B:I,4,0)</f>
        <v>Compensation &amp; Benefits - HR Ops</v>
      </c>
      <c r="L49" t="str">
        <f t="shared" si="6"/>
        <v/>
      </c>
      <c r="M49" t="str">
        <f>VLOOKUP(C49,MOVI!C:DT,5,0)</f>
        <v>Manager</v>
      </c>
      <c r="N49" t="str">
        <f>VLOOKUP(C49,FPT!B:L,5,0)</f>
        <v>Manager</v>
      </c>
      <c r="O49" t="str">
        <f t="shared" si="7"/>
        <v/>
      </c>
      <c r="P49" t="str">
        <f>VLOOKUP(C49,MOVI!C:DT,6,0)</f>
        <v>HRBP and C&amp;B Manager</v>
      </c>
      <c r="Q49" t="str">
        <f>VLOOKUP(C49,FPT!B:O,6,0)</f>
        <v>HRBP and C&amp;B Manager</v>
      </c>
      <c r="R49" t="str">
        <f t="shared" si="8"/>
        <v/>
      </c>
      <c r="S49" t="str">
        <f>VLOOKUP(C49,MOVI!C:DT,7,0)</f>
        <v>South</v>
      </c>
      <c r="T49" t="str">
        <f>VLOOKUP(C49,FPT!B:R,7,0)</f>
        <v>South</v>
      </c>
      <c r="U49" t="str">
        <f t="shared" si="9"/>
        <v/>
      </c>
      <c r="V49" t="str">
        <f>VLOOKUP(C49,MOVI!C:DT,8,0)</f>
        <v>Việt Phú</v>
      </c>
      <c r="W49" t="str">
        <f>VLOOKUP(C49,FPT!B:U,8,0)</f>
        <v>Việt Phú</v>
      </c>
      <c r="X49" t="str">
        <f t="shared" si="10"/>
        <v/>
      </c>
      <c r="Y49" t="str">
        <f>VLOOKUP(C49,MOVI!C:DT,9,0)</f>
        <v>Full-time</v>
      </c>
      <c r="Z49" t="str">
        <f>VLOOKUP(C49,FPT!B:X,9,0)</f>
        <v>Full-time</v>
      </c>
      <c r="AA49" t="str">
        <f t="shared" si="11"/>
        <v/>
      </c>
      <c r="AB49" t="str">
        <f>VLOOKUP(C49,MOVI!C:DT,10,0)</f>
        <v>Permanent</v>
      </c>
      <c r="AC49" t="str">
        <f>VLOOKUP(C49,FPT!B:AA,10,0)</f>
        <v>Permanent</v>
      </c>
      <c r="AD49" t="str">
        <f t="shared" si="12"/>
        <v/>
      </c>
      <c r="AE49" s="247">
        <f>VLOOKUP(C49,MOVI!C:DT,11,0)</f>
        <v>43963</v>
      </c>
      <c r="AF49" s="247">
        <f>VLOOKUP(C49,FPT!B:AD,11,0)</f>
        <v>43963</v>
      </c>
      <c r="AG49" t="str">
        <f t="shared" si="13"/>
        <v/>
      </c>
      <c r="AH49" s="260" t="str">
        <f>VLOOKUP(C49,MOVI!C:DT,12,0)</f>
        <v/>
      </c>
      <c r="AI49" s="260"/>
      <c r="AJ49" t="str">
        <f t="shared" si="115"/>
        <v/>
      </c>
      <c r="AK49">
        <f>VLOOKUP(C49,MOVI!C:DT,13,0)</f>
        <v>0</v>
      </c>
      <c r="AL49" s="247">
        <f>VLOOKUP(C49,FPT!B:AJ,13,0)</f>
        <v>0</v>
      </c>
      <c r="AM49" t="str">
        <f t="shared" si="114"/>
        <v/>
      </c>
      <c r="AN49" s="247">
        <f>VLOOKUP(C49,MOVI!C:DT,14,0)</f>
        <v>0</v>
      </c>
      <c r="AO49" s="247">
        <f>VLOOKUP(C49,FPT!B:AM,14,0)</f>
        <v>0</v>
      </c>
      <c r="AP49" t="str">
        <f t="shared" si="15"/>
        <v/>
      </c>
      <c r="AQ49" t="str">
        <f>VLOOKUP(C49,MOVI!C:DT,15,0)</f>
        <v>LC</v>
      </c>
      <c r="AR49" s="247" t="str">
        <f>VLOOKUP(C49,FPT!B:AP,15,0)</f>
        <v>LC</v>
      </c>
      <c r="AS49" t="str">
        <f t="shared" si="16"/>
        <v/>
      </c>
      <c r="AT49" s="282" t="str">
        <f>VLOOKUP(C49,MOVI!C:DT,16,0)</f>
        <v>LTTP</v>
      </c>
      <c r="AU49" s="247" t="str">
        <f>VLOOKUP(C49,FPT!B:AS,16,0)</f>
        <v>LTTP</v>
      </c>
      <c r="AV49" t="str">
        <f t="shared" si="17"/>
        <v/>
      </c>
      <c r="AW49" t="str">
        <f>VLOOKUP(C49,MOVI!C:DT,17,0)</f>
        <v>L</v>
      </c>
      <c r="AX49" s="247" t="str">
        <f>VLOOKUP(C49,FPT!B:AV,17,0)</f>
        <v>L</v>
      </c>
      <c r="AY49" t="str">
        <f t="shared" si="18"/>
        <v/>
      </c>
      <c r="AZ49">
        <f>VLOOKUP(C49,MOVI!C:DT,18,0)</f>
        <v>0</v>
      </c>
      <c r="BA49" s="247">
        <f>VLOOKUP(C49,FPT!B:AY,18,0)</f>
        <v>0</v>
      </c>
      <c r="BB49" t="str">
        <f t="shared" si="19"/>
        <v/>
      </c>
      <c r="BC49" s="275">
        <f>VLOOKUP(C49,MOVI!C:DT,19,0)</f>
        <v>40000000</v>
      </c>
      <c r="BD49" s="275">
        <f>VLOOKUP(C49,FPT!B:BB,19,0)</f>
        <v>40000000</v>
      </c>
      <c r="BE49" t="str">
        <f t="shared" si="20"/>
        <v/>
      </c>
      <c r="BF49">
        <f>VLOOKUP(C49,MOVI!C:DT,20,0)</f>
        <v>0</v>
      </c>
      <c r="BG49" s="252">
        <f>VLOOKUP(C49,FPT!B:BE,20,0)</f>
        <v>0</v>
      </c>
      <c r="BH49" t="str">
        <f t="shared" si="21"/>
        <v/>
      </c>
      <c r="BI49" s="275">
        <f>VLOOKUP(C49,MOVI!C:DT,21,0)</f>
        <v>40000000</v>
      </c>
      <c r="BJ49" s="275">
        <f>VLOOKUP(C49,FPT!B:BH,21,0)</f>
        <v>40000000</v>
      </c>
      <c r="BK49" t="str">
        <f t="shared" si="22"/>
        <v/>
      </c>
      <c r="BL49" s="275">
        <f>VLOOKUP(C49,MOVI!C:DT,22,0)</f>
        <v>0</v>
      </c>
      <c r="BM49" s="275">
        <f>VLOOKUP(C49,FPT!B:BK,22,0)</f>
        <v>0</v>
      </c>
      <c r="BN49" t="str">
        <f t="shared" si="23"/>
        <v/>
      </c>
      <c r="BO49" s="275">
        <f>VLOOKUP(C49,MOVI!C:DT,23,0)</f>
        <v>0</v>
      </c>
      <c r="BP49" s="275">
        <f>VLOOKUP(C49,FPT!B:BN,23,0)</f>
        <v>0</v>
      </c>
      <c r="BQ49" t="str">
        <f t="shared" si="24"/>
        <v/>
      </c>
      <c r="BR49" s="275">
        <f>VLOOKUP(C49,MOVI!C:DT,24,0)</f>
        <v>0</v>
      </c>
      <c r="BS49" s="275">
        <f>VLOOKUP(C49,FPT!B:BQ,24,0)</f>
        <v>0</v>
      </c>
      <c r="BT49" t="str">
        <f t="shared" si="25"/>
        <v/>
      </c>
      <c r="BU49" s="275">
        <f>VLOOKUP(C49,MOVI!C:DT,25,0)</f>
        <v>0</v>
      </c>
      <c r="BV49" s="275">
        <f>VLOOKUP(C49,FPT!B:BT,25,0)</f>
        <v>0</v>
      </c>
      <c r="BW49" t="str">
        <f t="shared" si="26"/>
        <v/>
      </c>
      <c r="BX49" s="275">
        <f>VLOOKUP(C49,MOVI!C:DT,26,0)</f>
        <v>0</v>
      </c>
      <c r="BY49" s="275">
        <f>VLOOKUP(C49,FPT!B:BW,26,0)</f>
        <v>0</v>
      </c>
      <c r="BZ49" t="str">
        <f t="shared" si="27"/>
        <v/>
      </c>
      <c r="CA49" s="275">
        <f>VLOOKUP(C49,MOVI!C:DT,27,0)</f>
        <v>0</v>
      </c>
      <c r="CB49" s="275">
        <f>VLOOKUP(C49,FPT!B:BZ,27,0)</f>
        <v>0</v>
      </c>
      <c r="CC49" t="str">
        <f t="shared" si="28"/>
        <v/>
      </c>
      <c r="CD49" s="275">
        <f>VLOOKUP(C49,MOVI!C:DT,28,0)</f>
        <v>0</v>
      </c>
      <c r="CE49" s="275">
        <f>VLOOKUP(C49,FPT!B:CC,28,0)</f>
        <v>0</v>
      </c>
      <c r="CF49" t="str">
        <f t="shared" si="29"/>
        <v/>
      </c>
      <c r="CG49" t="str">
        <f>VLOOKUP(C49,MOVI!C:DT,29,0)</f>
        <v>TB, CN</v>
      </c>
      <c r="CH49" s="252" t="str">
        <f>VLOOKUP(C49,FPT!B:CF,29,0)</f>
        <v>TB, CN</v>
      </c>
      <c r="CI49" t="str">
        <f t="shared" si="30"/>
        <v/>
      </c>
      <c r="CJ49">
        <f>VLOOKUP(C49,MOVI!C:DT,30,0)</f>
        <v>21</v>
      </c>
      <c r="CK49" s="252">
        <f>VLOOKUP(C49,FPT!B:CI,30,0)</f>
        <v>21</v>
      </c>
      <c r="CL49" t="str">
        <f t="shared" si="31"/>
        <v/>
      </c>
      <c r="CM49">
        <f>VLOOKUP(C49,MOVI!C:DT,31,0)</f>
        <v>21</v>
      </c>
      <c r="CN49" s="252">
        <f>VLOOKUP(C49,FPT!B:CL,31,0)</f>
        <v>21</v>
      </c>
      <c r="CO49" t="str">
        <f t="shared" si="32"/>
        <v/>
      </c>
      <c r="CP49" s="275">
        <f>VLOOKUP(C49,MOVI!C:DT,32,0)</f>
        <v>0</v>
      </c>
      <c r="CQ49" s="275">
        <f>VLOOKUP(C49,FPT!B:CO,32,0)</f>
        <v>0</v>
      </c>
      <c r="CR49" t="str">
        <f t="shared" si="33"/>
        <v/>
      </c>
      <c r="CS49" s="275">
        <f>VLOOKUP(C49,MOVI!C:DT,33,0)</f>
        <v>0</v>
      </c>
      <c r="CT49" s="275">
        <f>VLOOKUP(C49,FPT!B:CR,33,0)</f>
        <v>0</v>
      </c>
      <c r="CU49" t="str">
        <f t="shared" si="34"/>
        <v/>
      </c>
      <c r="CV49" s="275">
        <f>VLOOKUP(C49,MOVI!C:DT,34,0)</f>
        <v>0</v>
      </c>
      <c r="CW49" s="275">
        <f>VLOOKUP(C49,FPT!B:CU,34,0)</f>
        <v>0</v>
      </c>
      <c r="CX49" t="str">
        <f t="shared" si="35"/>
        <v/>
      </c>
      <c r="CY49" s="275">
        <f>VLOOKUP(C49,MOVI!C:DT,35,0)</f>
        <v>21</v>
      </c>
      <c r="CZ49" s="275">
        <f>VLOOKUP(C49,FPT!B:CX,35,0)</f>
        <v>21</v>
      </c>
      <c r="DA49" t="str">
        <f t="shared" si="36"/>
        <v/>
      </c>
      <c r="DB49" s="275">
        <f>VLOOKUP(C49,MOVI!C:DT,36,0)</f>
        <v>0</v>
      </c>
      <c r="DC49" s="275">
        <f>VLOOKUP(C49,FPT!B:DA,36,0)</f>
        <v>0</v>
      </c>
      <c r="DD49" t="str">
        <f t="shared" si="37"/>
        <v/>
      </c>
      <c r="DE49" s="275">
        <f>VLOOKUP(C49,MOVI!C:DT,37,0)</f>
        <v>0</v>
      </c>
      <c r="DF49" s="275">
        <f>VLOOKUP(C49,FPT!B:DD,37,0)</f>
        <v>0</v>
      </c>
      <c r="DG49" t="str">
        <f t="shared" si="38"/>
        <v/>
      </c>
      <c r="DH49" s="275">
        <f>VLOOKUP(C49,MOVI!C:DT,38,0)</f>
        <v>0</v>
      </c>
      <c r="DI49" s="275">
        <f>VLOOKUP(C49,FPT!B:DG,38,0)</f>
        <v>0</v>
      </c>
      <c r="DJ49" t="str">
        <f t="shared" si="39"/>
        <v/>
      </c>
      <c r="DK49" s="275">
        <f>VLOOKUP(C49,MOVI!C:DT,39,0)</f>
        <v>0</v>
      </c>
      <c r="DL49" s="275">
        <f>VLOOKUP(C49,FPT!B:DJ,39,0)</f>
        <v>0</v>
      </c>
      <c r="DM49" t="str">
        <f t="shared" si="40"/>
        <v/>
      </c>
      <c r="DN49" s="275">
        <f>VLOOKUP(C49,MOVI!C:DT,40,0)</f>
        <v>0</v>
      </c>
      <c r="DO49" s="275">
        <f>VLOOKUP(C49,FPT!B:DM,40,0)</f>
        <v>0</v>
      </c>
      <c r="DP49" t="str">
        <f t="shared" si="41"/>
        <v/>
      </c>
      <c r="DQ49" s="275">
        <f>VLOOKUP(C49,MOVI!C:DT,41,0)</f>
        <v>0</v>
      </c>
      <c r="DR49" s="275">
        <f>VLOOKUP(C49,FPT!B:DP,41,0)</f>
        <v>0</v>
      </c>
      <c r="DS49" t="str">
        <f t="shared" si="42"/>
        <v/>
      </c>
      <c r="DT49" s="275">
        <f>VLOOKUP(C49,MOVI!C:DT,42,0)</f>
        <v>40000000</v>
      </c>
      <c r="DU49" s="275">
        <f>ROUND(VLOOKUP(C49,FPT!B:DS,42,0),0)</f>
        <v>40000000</v>
      </c>
      <c r="DV49" t="str">
        <f t="shared" si="43"/>
        <v/>
      </c>
      <c r="DW49" s="275">
        <f>VLOOKUP(C49,MOVI!C:DT,43,0)</f>
        <v>0</v>
      </c>
      <c r="DX49" s="275">
        <f>VLOOKUP(C49,FPT!B:DV,43,0)</f>
        <v>0</v>
      </c>
      <c r="DY49" t="str">
        <f t="shared" si="44"/>
        <v/>
      </c>
      <c r="DZ49" s="275">
        <f>VLOOKUP(C49,MOVI!C:DT,44,0)</f>
        <v>0</v>
      </c>
      <c r="EA49" s="275">
        <f>VLOOKUP(C49,FPT!B:DY,44,0)</f>
        <v>0</v>
      </c>
      <c r="EB49" t="str">
        <f t="shared" si="45"/>
        <v/>
      </c>
      <c r="EC49" s="275">
        <f>VLOOKUP(C49,MOVI!C:DT,45,0)</f>
        <v>40000000</v>
      </c>
      <c r="ED49" s="275">
        <f>ROUND(VLOOKUP(C49,FPT!B:EB,45,0),0)</f>
        <v>40000000</v>
      </c>
      <c r="EE49" t="str">
        <f t="shared" si="46"/>
        <v/>
      </c>
      <c r="EF49" s="275">
        <f>VLOOKUP(C49,MOVI!C:DT,46,0)</f>
        <v>0</v>
      </c>
      <c r="EG49" s="275">
        <f>VLOOKUP(C49,FPT!B:EE,46,0)</f>
        <v>0</v>
      </c>
      <c r="EH49" t="str">
        <f t="shared" si="47"/>
        <v/>
      </c>
      <c r="EI49" s="275">
        <f>VLOOKUP(C49,MOVI!C:DT,47,0)</f>
        <v>0</v>
      </c>
      <c r="EJ49" s="275">
        <f>VLOOKUP(C49,FPT!B:EH,47,0)</f>
        <v>0</v>
      </c>
      <c r="EK49" t="str">
        <f t="shared" si="48"/>
        <v/>
      </c>
      <c r="EL49" s="275">
        <f>VLOOKUP(C49,MOVI!C:DT,48,0)</f>
        <v>0</v>
      </c>
      <c r="EM49" s="275">
        <f>VLOOKUP(C49,FPT!B:EK,48,0)</f>
        <v>0</v>
      </c>
      <c r="EN49" t="str">
        <f t="shared" si="49"/>
        <v/>
      </c>
      <c r="EO49" s="275">
        <f>VLOOKUP(C49,MOVI!C:DT,49,0)</f>
        <v>0</v>
      </c>
      <c r="EP49" s="275">
        <f>VLOOKUP(C49,FPT!B:EN,49,0)</f>
        <v>0</v>
      </c>
      <c r="EQ49" t="str">
        <f t="shared" si="50"/>
        <v/>
      </c>
      <c r="ER49" s="275">
        <f>VLOOKUP(C49,MOVI!C:DT,50,0)</f>
        <v>0</v>
      </c>
      <c r="ES49" s="275">
        <f>VLOOKUP(C49,FPT!B:EQ,50,0)</f>
        <v>0</v>
      </c>
      <c r="ET49" t="str">
        <f t="shared" si="51"/>
        <v/>
      </c>
      <c r="EU49" s="275">
        <f>VLOOKUP(C49,MOVI!C:DT,51,0)</f>
        <v>0</v>
      </c>
      <c r="EV49" s="275">
        <f>VLOOKUP(C49,FPT!B:ET,51,0)</f>
        <v>0</v>
      </c>
      <c r="EW49" t="str">
        <f t="shared" si="52"/>
        <v/>
      </c>
      <c r="EX49" s="275">
        <f>VLOOKUP(C49,MOVI!C:DT,52,0)</f>
        <v>0</v>
      </c>
      <c r="EY49" s="275">
        <f>VLOOKUP(C49,FPT!B:EW,52,0)</f>
        <v>0</v>
      </c>
      <c r="EZ49" t="str">
        <f t="shared" si="53"/>
        <v/>
      </c>
      <c r="FA49" s="275">
        <f>VLOOKUP(C49,MOVI!C:DT,53,0)</f>
        <v>0</v>
      </c>
      <c r="FB49" s="275">
        <f>VLOOKUP(C49,FPT!B:EZ,53,0)</f>
        <v>0</v>
      </c>
      <c r="FC49" t="str">
        <f t="shared" si="54"/>
        <v/>
      </c>
      <c r="FD49" s="275">
        <f>VLOOKUP(C49,MOVI!C:DT,54,0)</f>
        <v>0</v>
      </c>
      <c r="FE49" s="275">
        <f>VLOOKUP(C49,FPT!B:FC,54,0)</f>
        <v>0</v>
      </c>
      <c r="FF49" t="str">
        <f t="shared" si="55"/>
        <v/>
      </c>
      <c r="FG49" s="275">
        <f>VLOOKUP(C49,MOVI!C:DT,55,0)</f>
        <v>0</v>
      </c>
      <c r="FH49" s="275">
        <f>VLOOKUP(C49,FPT!B:FF,55,0)</f>
        <v>0</v>
      </c>
      <c r="FI49" t="str">
        <f t="shared" si="56"/>
        <v/>
      </c>
      <c r="FJ49" s="275">
        <f>VLOOKUP(C49,MOVI!C:DT,56,0)</f>
        <v>0</v>
      </c>
      <c r="FK49" s="275">
        <f>VLOOKUP(C49,FPT!B:FI,56,0)</f>
        <v>0</v>
      </c>
      <c r="FL49" t="str">
        <f t="shared" si="57"/>
        <v/>
      </c>
      <c r="FM49" s="275">
        <f>VLOOKUP(C49,MOVI!C:DT,57,0)</f>
        <v>0</v>
      </c>
      <c r="FN49" s="275">
        <f>VLOOKUP(C49,FPT!B:FL,57,0)</f>
        <v>0</v>
      </c>
      <c r="FO49" t="str">
        <f t="shared" si="58"/>
        <v/>
      </c>
      <c r="FP49" s="275">
        <f>VLOOKUP(C49,MOVI!C:DT,58,0)</f>
        <v>0</v>
      </c>
      <c r="FQ49" s="275">
        <f>VLOOKUP(C49,FPT!B:FO,58,0)</f>
        <v>0</v>
      </c>
      <c r="FR49" t="str">
        <f t="shared" si="59"/>
        <v/>
      </c>
      <c r="FS49" s="275">
        <f>VLOOKUP(C49,MOVI!C:DT,59,0)</f>
        <v>0</v>
      </c>
      <c r="FT49" s="275">
        <f>VLOOKUP(C49,FPT!B:FR,59,0)</f>
        <v>0</v>
      </c>
      <c r="FU49" t="str">
        <f t="shared" si="60"/>
        <v/>
      </c>
      <c r="FV49" s="275">
        <f>VLOOKUP(C49,MOVI!C:DT,60,0)</f>
        <v>0</v>
      </c>
      <c r="FW49" s="275">
        <f>VLOOKUP(C49,FPT!B:FU,60,0)</f>
        <v>0</v>
      </c>
      <c r="FX49" t="str">
        <f t="shared" si="61"/>
        <v/>
      </c>
      <c r="FY49" s="275">
        <f>VLOOKUP(C49,MOVI!C:DT,61,0)</f>
        <v>0</v>
      </c>
      <c r="FZ49" s="275">
        <f>VLOOKUP(C49,FPT!B:FX,61,0)</f>
        <v>0</v>
      </c>
      <c r="GA49" t="str">
        <f t="shared" si="62"/>
        <v/>
      </c>
      <c r="GB49" s="275">
        <f>VLOOKUP(C49,MOVI!C:DT,62,0)</f>
        <v>0</v>
      </c>
      <c r="GC49" s="275">
        <f>VLOOKUP(C49,FPT!B:GA,62,0)</f>
        <v>0</v>
      </c>
      <c r="GD49" t="str">
        <f t="shared" si="63"/>
        <v/>
      </c>
      <c r="GE49" s="275">
        <f>VLOOKUP(C49,MOVI!C:DT,63,0)</f>
        <v>0</v>
      </c>
      <c r="GF49" s="275">
        <f>VLOOKUP(C49,FPT!B:GD,63,0)</f>
        <v>0</v>
      </c>
      <c r="GG49" t="str">
        <f t="shared" si="64"/>
        <v/>
      </c>
      <c r="GH49" s="275">
        <f>VLOOKUP(C49,MOVI!C:DT,64,0)</f>
        <v>0</v>
      </c>
      <c r="GI49" s="275">
        <f>VLOOKUP(C49,FPT!B:GG,64,0)</f>
        <v>0</v>
      </c>
      <c r="GJ49" t="str">
        <f t="shared" si="65"/>
        <v/>
      </c>
      <c r="GK49" s="275">
        <f>VLOOKUP(C49,MOVI!C:DT,65,0)</f>
        <v>0</v>
      </c>
      <c r="GL49" s="275">
        <f>VLOOKUP(C49,FPT!B:GJ,65,0)</f>
        <v>0</v>
      </c>
      <c r="GM49" t="str">
        <f t="shared" si="66"/>
        <v/>
      </c>
      <c r="GN49" s="275">
        <f>VLOOKUP(C49,MOVI!C:DT,66,0)</f>
        <v>0</v>
      </c>
      <c r="GO49" s="275">
        <f>VLOOKUP(C49,FPT!B:GM,66,0)</f>
        <v>0</v>
      </c>
      <c r="GP49" t="str">
        <f t="shared" si="67"/>
        <v/>
      </c>
      <c r="GQ49" s="275">
        <f>VLOOKUP(C49,MOVI!C:DT,67,0)</f>
        <v>0</v>
      </c>
      <c r="GR49" s="275">
        <f>VLOOKUP(C49,FPT!B:GP,67,0)</f>
        <v>0</v>
      </c>
      <c r="GS49" t="str">
        <f t="shared" si="68"/>
        <v/>
      </c>
      <c r="GT49" s="275">
        <f>VLOOKUP(C49,MOVI!C:DT,68,0)</f>
        <v>0</v>
      </c>
      <c r="GU49" s="275">
        <f>VLOOKUP(C49,FPT!B:GS,68,0)</f>
        <v>0</v>
      </c>
      <c r="GV49" t="str">
        <f t="shared" si="69"/>
        <v/>
      </c>
      <c r="GW49" s="275">
        <f>VLOOKUP(C49,MOVI!C:DT,69,0)</f>
        <v>0</v>
      </c>
      <c r="GX49" s="275">
        <f>VLOOKUP(C49,FPT!B:GV,69,0)</f>
        <v>0</v>
      </c>
      <c r="GY49" t="str">
        <f t="shared" si="70"/>
        <v/>
      </c>
      <c r="GZ49" s="275">
        <f>VLOOKUP(C49,MOVI!C:DT,70,0)</f>
        <v>0</v>
      </c>
      <c r="HA49" s="275">
        <f>VLOOKUP(C49,FPT!B:GY,70,0)</f>
        <v>0</v>
      </c>
      <c r="HB49" t="str">
        <f t="shared" si="71"/>
        <v/>
      </c>
      <c r="HC49" s="275">
        <f>VLOOKUP(C49,MOVI!C:DT,71,0)</f>
        <v>40000000</v>
      </c>
      <c r="HD49" s="275">
        <f>ROUND(VLOOKUP(C49,FPT!B:HB,71,0),0)</f>
        <v>40000000</v>
      </c>
      <c r="HE49" t="str">
        <f t="shared" si="72"/>
        <v/>
      </c>
      <c r="HF49" s="275">
        <f>ROUND(VLOOKUP(C49,MOVI!C:DT,72,0),0)</f>
        <v>0</v>
      </c>
      <c r="HG49" s="275">
        <f>ROUND(VLOOKUP(C49,FPT!B:HE,72,0),0)</f>
        <v>0</v>
      </c>
      <c r="HH49" t="str">
        <f t="shared" si="73"/>
        <v/>
      </c>
      <c r="HI49" s="275">
        <f>VLOOKUP(C49,MOVI!C:DT,73,0)</f>
        <v>0</v>
      </c>
      <c r="HJ49" s="275">
        <f>VLOOKUP(C49,FPT!B:HH,73,0)</f>
        <v>0</v>
      </c>
      <c r="HK49" t="str">
        <f t="shared" si="74"/>
        <v/>
      </c>
      <c r="HL49" s="275">
        <f>VLOOKUP(C49,MOVI!C:DT,74,0)</f>
        <v>0</v>
      </c>
      <c r="HM49" s="275">
        <f>VLOOKUP(C49,FPT!B:HK,74,0)</f>
        <v>0</v>
      </c>
      <c r="HN49" t="str">
        <f t="shared" si="75"/>
        <v/>
      </c>
      <c r="HO49" s="275">
        <f>VLOOKUP(C49,MOVI!C:DT,75,0)</f>
        <v>11000000</v>
      </c>
      <c r="HP49" s="275">
        <f>VLOOKUP(C49,FPT!B:HN,75,0)</f>
        <v>11000000</v>
      </c>
      <c r="HQ49" t="str">
        <f t="shared" si="76"/>
        <v/>
      </c>
      <c r="HR49" s="275">
        <f>VLOOKUP(C49,MOVI!C:DT,76,0)</f>
        <v>0</v>
      </c>
      <c r="HS49" s="275">
        <f>VLOOKUP(C49,FPT!B:HQ,76,0)</f>
        <v>0</v>
      </c>
      <c r="HT49" t="str">
        <f t="shared" si="77"/>
        <v/>
      </c>
      <c r="HU49" s="275">
        <f>VLOOKUP(C49,MOVI!C:DT,77,0)</f>
        <v>0</v>
      </c>
      <c r="HV49" s="275">
        <f>VLOOKUP(C49,FPT!B:HT,77,0)</f>
        <v>0</v>
      </c>
      <c r="HW49" t="str">
        <f t="shared" si="78"/>
        <v/>
      </c>
      <c r="HX49" s="274">
        <f>VLOOKUP(C49,MOVI!C:CB,78,0)</f>
        <v>2384000</v>
      </c>
      <c r="HY49" s="261">
        <f>VLOOKUP(C49,FPT!$B:$CA,78,0)</f>
        <v>2384000</v>
      </c>
      <c r="HZ49" t="str">
        <f t="shared" si="79"/>
        <v/>
      </c>
      <c r="IA49" s="275">
        <f>VLOOKUP(C49,MOVI!C:CD,79,0)</f>
        <v>400000</v>
      </c>
      <c r="IB49" s="275">
        <f>VLOOKUP(C49,FPT!B:HZ,79,0)</f>
        <v>400000</v>
      </c>
      <c r="IC49" t="str">
        <f t="shared" si="80"/>
        <v/>
      </c>
      <c r="ID49" s="275">
        <f>VLOOKUP(C49,MOVI!C:CD,80,0)</f>
        <v>447000</v>
      </c>
      <c r="IE49" s="275">
        <f>VLOOKUP(C49,FPT!B:IC,80,0)</f>
        <v>447000</v>
      </c>
      <c r="IF49" t="str">
        <f t="shared" si="81"/>
        <v/>
      </c>
      <c r="IG49" s="275">
        <f>VLOOKUP(C49,MOVI!C:DT,81,0)</f>
        <v>0</v>
      </c>
      <c r="IH49" s="275">
        <f>VLOOKUP(C49,FPT!B:IF,81,0)</f>
        <v>0</v>
      </c>
      <c r="II49" t="str">
        <f t="shared" si="82"/>
        <v/>
      </c>
      <c r="IJ49" s="275">
        <f>VLOOKUP(C49,MOVI!C:DT,82,0)</f>
        <v>3231000</v>
      </c>
      <c r="IK49" s="275">
        <f>VLOOKUP(C49,FPT!B:II,82,0)</f>
        <v>3231000</v>
      </c>
      <c r="IL49" t="str">
        <f t="shared" si="83"/>
        <v/>
      </c>
      <c r="IM49" s="275">
        <f>ROUND(VLOOKUP(C49,MOVI!C:DT,83,0),0)</f>
        <v>14231000</v>
      </c>
      <c r="IN49" s="275">
        <f>ROUND(VLOOKUP(C49,FPT!B:IL,83,0),0)</f>
        <v>14231000</v>
      </c>
      <c r="IO49" t="str">
        <f t="shared" si="84"/>
        <v/>
      </c>
      <c r="IP49" s="275">
        <f>VLOOKUP(C49,MOVI!C:DT,84,0)</f>
        <v>25769000</v>
      </c>
      <c r="IQ49" s="275">
        <f>VLOOKUP(C49,FPT!B:IO,84,0)</f>
        <v>25769000</v>
      </c>
      <c r="IR49" t="str">
        <f t="shared" si="85"/>
        <v/>
      </c>
      <c r="IS49" s="275">
        <f>ROUND(VLOOKUP(C49,MOVI!C:DT,85,0),0)</f>
        <v>3503800</v>
      </c>
      <c r="IT49" s="275">
        <f>ROUND(VLOOKUP(C49,FPT!B:IR,85,0),0)</f>
        <v>3503800</v>
      </c>
      <c r="IU49" t="str">
        <f t="shared" si="86"/>
        <v/>
      </c>
      <c r="IV49" s="275">
        <f>VLOOKUP(C49,MOVI!C:DT,86,0)</f>
        <v>0</v>
      </c>
      <c r="IW49" s="275">
        <f>VLOOKUP(C49,FPT!B:IU,86,0)</f>
        <v>0</v>
      </c>
      <c r="IX49" t="str">
        <f t="shared" si="87"/>
        <v/>
      </c>
      <c r="IY49" s="275">
        <f>ROUND(VLOOKUP(C49,MOVI!C:DT,87,0),0)</f>
        <v>3503800</v>
      </c>
      <c r="IZ49" s="275">
        <f>ROUND(VLOOKUP(C49,FPT!B:IX,87,0),0)</f>
        <v>3503800</v>
      </c>
      <c r="JA49" t="str">
        <f t="shared" si="88"/>
        <v/>
      </c>
      <c r="JB49" s="275">
        <f>VLOOKUP(C49,MOVI!C:DT,88,0)</f>
        <v>0</v>
      </c>
      <c r="JC49" s="275">
        <f>VLOOKUP(C49,FPT!B:JA,88,0)</f>
        <v>0</v>
      </c>
      <c r="JD49" t="str">
        <f t="shared" si="89"/>
        <v/>
      </c>
      <c r="JE49" s="275">
        <f>VLOOKUP(C49,MOVI!C:DT,89,0)</f>
        <v>149000</v>
      </c>
      <c r="JF49" s="275">
        <f>VLOOKUP(C49,FPT!B:JD,89,0)</f>
        <v>149000</v>
      </c>
      <c r="JG49" t="str">
        <f t="shared" si="90"/>
        <v/>
      </c>
      <c r="JH49" s="275">
        <f>VLOOKUP(C49,MOVI!C:DT,90,0)</f>
        <v>0</v>
      </c>
      <c r="JI49" s="275">
        <f>VLOOKUP(C49,FPT!B:JG,90,0)</f>
        <v>0</v>
      </c>
      <c r="JJ49" t="str">
        <f t="shared" si="91"/>
        <v/>
      </c>
      <c r="JK49" s="275">
        <f>VLOOKUP(C49,MOVI!C:DT,91,0)</f>
        <v>0</v>
      </c>
      <c r="JL49" s="275">
        <f>VLOOKUP(C49,FPT!B:JJ,91,0)</f>
        <v>0</v>
      </c>
      <c r="JM49" t="str">
        <f t="shared" si="92"/>
        <v/>
      </c>
      <c r="JN49" s="275">
        <f>VLOOKUP(C49,MOVI!C:DT,92,0)</f>
        <v>0</v>
      </c>
      <c r="JO49" s="275">
        <f>VLOOKUP(C49,FPT!B:JM,92,0)</f>
        <v>0</v>
      </c>
      <c r="JP49" t="str">
        <f t="shared" si="93"/>
        <v/>
      </c>
      <c r="JQ49" s="275">
        <f>VLOOKUP(C49,MOVI!C:DT,93,0)</f>
        <v>0</v>
      </c>
      <c r="JR49" s="275">
        <f>VLOOKUP(C49,FPT!B:JP,93,0)</f>
        <v>0</v>
      </c>
      <c r="JS49" t="str">
        <f t="shared" si="94"/>
        <v/>
      </c>
      <c r="JT49" s="275">
        <f>VLOOKUP(C49,MOVI!C:DT,94,0)</f>
        <v>149000</v>
      </c>
      <c r="JU49" s="275">
        <f>VLOOKUP(C49,FPT!B:JS,94,0)</f>
        <v>149000</v>
      </c>
      <c r="JV49" t="str">
        <f t="shared" si="95"/>
        <v/>
      </c>
      <c r="JW49" s="275">
        <f>VLOOKUP(C49,MOVI!C:DT,95,0)</f>
        <v>33116200</v>
      </c>
      <c r="JX49" s="275">
        <f>VLOOKUP(C49,FPT!B:JV,95,0)</f>
        <v>33116200</v>
      </c>
      <c r="JY49" t="str">
        <f t="shared" si="96"/>
        <v/>
      </c>
      <c r="JZ49" s="275">
        <f>VLOOKUP(C49,MOVI!C:DT,96,0)</f>
        <v>0</v>
      </c>
      <c r="KA49" s="275">
        <f>VLOOKUP(C49,FPT!B:JY,96,0)</f>
        <v>0</v>
      </c>
      <c r="KB49" t="str">
        <f t="shared" si="97"/>
        <v/>
      </c>
      <c r="KC49" s="275">
        <f>VLOOKUP(C49,MOVI!C:DT,97,0)</f>
        <v>33116200</v>
      </c>
      <c r="KD49" s="275">
        <f>VLOOKUP(C49,FPT!B:KB,97,0)</f>
        <v>33116200</v>
      </c>
      <c r="KE49" t="str">
        <f t="shared" si="98"/>
        <v/>
      </c>
      <c r="KF49" s="275">
        <f>VLOOKUP(C49,MOVI!C:DT,98,0)</f>
        <v>5066000</v>
      </c>
      <c r="KG49" s="275">
        <f>VLOOKUP(C49,FPT!B:KE,98,0)</f>
        <v>5066000</v>
      </c>
      <c r="KH49" t="str">
        <f t="shared" si="99"/>
        <v/>
      </c>
      <c r="KI49" s="275">
        <f>VLOOKUP(C49,MOVI!C:DT,99,0)</f>
        <v>0</v>
      </c>
      <c r="KJ49" s="275">
        <f>VLOOKUP(C49,FPT!B:KH,99,0)</f>
        <v>0</v>
      </c>
      <c r="KK49" t="str">
        <f t="shared" si="100"/>
        <v/>
      </c>
      <c r="KL49" s="275">
        <f>VLOOKUP(C49,MOVI!C:DT,100,0)</f>
        <v>894000</v>
      </c>
      <c r="KM49" s="275">
        <f>VLOOKUP(C49,FPT!B:KK,100,0)</f>
        <v>894000</v>
      </c>
      <c r="KN49" t="str">
        <f t="shared" si="101"/>
        <v/>
      </c>
      <c r="KO49" s="275">
        <f>VLOOKUP(C49,MOVI!C:DT,101,0)</f>
        <v>0</v>
      </c>
      <c r="KP49" s="275">
        <f>VLOOKUP(C49,FPT!B:KN,101,0)</f>
        <v>0</v>
      </c>
      <c r="KQ49" t="str">
        <f t="shared" si="102"/>
        <v/>
      </c>
      <c r="KR49" s="275">
        <f>VLOOKUP(C49,MOVI!C:DT,102,0)</f>
        <v>0</v>
      </c>
      <c r="KS49" s="275">
        <f>VLOOKUP(C49,FPT!B:KQ,102,0)</f>
        <v>0</v>
      </c>
      <c r="KT49" t="str">
        <f t="shared" si="103"/>
        <v/>
      </c>
      <c r="KU49" s="275">
        <f>VLOOKUP(C49,MOVI!C:DT,103,0)</f>
        <v>5960000</v>
      </c>
      <c r="KV49" s="275">
        <f>VLOOKUP(C49,FPT!B:KT,103,0)</f>
        <v>5960000</v>
      </c>
      <c r="KW49" t="str">
        <f t="shared" si="104"/>
        <v/>
      </c>
      <c r="KX49" s="275">
        <f>VLOOKUP(C49,MOVI!C:DT,104,0)</f>
        <v>9191000</v>
      </c>
      <c r="KY49" s="275">
        <f>VLOOKUP(C49,FPT!B:KW,104,0)</f>
        <v>9191000</v>
      </c>
      <c r="KZ49" t="str">
        <f t="shared" si="105"/>
        <v/>
      </c>
      <c r="LA49" s="275">
        <f>VLOOKUP(C49,MOVI!C:DT,105,0)</f>
        <v>596000</v>
      </c>
      <c r="LB49" s="275">
        <f>VLOOKUP(C49,FPT!B:KZ,105,0)</f>
        <v>596000</v>
      </c>
      <c r="LC49" t="str">
        <f t="shared" si="106"/>
        <v/>
      </c>
      <c r="LD49" s="275">
        <f>VLOOKUP(C49,MOVI!C:DT,106,0)</f>
        <v>46556000</v>
      </c>
      <c r="LE49" s="275">
        <f>VLOOKUP(C49,FPT!B:LC,106,0)</f>
        <v>46556000</v>
      </c>
      <c r="LF49" t="str">
        <f t="shared" si="107"/>
        <v/>
      </c>
      <c r="LG49" s="273">
        <f>VLOOKUP(C49,MOVI!C:DT,107,0)</f>
        <v>0</v>
      </c>
      <c r="LH49" s="273">
        <f>VLOOKUP(C49,FPT!B:LF,107,0)</f>
        <v>0</v>
      </c>
      <c r="LI49" t="str">
        <f t="shared" si="108"/>
        <v/>
      </c>
      <c r="LJ49" t="str">
        <f>VLOOKUP(C49,MOVI!C:DV,108,0)</f>
        <v>Việt PhúSouthHuman Resources</v>
      </c>
      <c r="LK49" s="252" t="str">
        <f>VLOOKUP(C49,FPT!B:LI,108,0)</f>
        <v>Việt PhúSouthHuman Resources</v>
      </c>
      <c r="LL49" t="str">
        <f t="shared" si="109"/>
        <v/>
      </c>
      <c r="LM49" s="275">
        <f>ROUND(VLOOKUP(C49,MOVI!C:DV,109,0),0)</f>
        <v>3333333</v>
      </c>
      <c r="LN49" s="275">
        <f>ROUND(VLOOKUP(C49,FPT!B:LL,109,0),0)</f>
        <v>3333333</v>
      </c>
      <c r="LO49" t="str">
        <f t="shared" si="110"/>
        <v/>
      </c>
      <c r="LP49" t="str">
        <f>VLOOKUP(C49,MOVI!C:DV,110,0)</f>
        <v>HO</v>
      </c>
      <c r="LQ49" s="247" t="str">
        <f>VLOOKUP(C49,FPT!B:LO,110,0)</f>
        <v>HO</v>
      </c>
      <c r="LR49" t="str">
        <f t="shared" si="111"/>
        <v/>
      </c>
      <c r="LS49">
        <f>MOVI!DI44</f>
        <v>18</v>
      </c>
      <c r="LV49">
        <f>MOVI!DJ44</f>
        <v>0</v>
      </c>
      <c r="LW49">
        <f>MOVI!DK44</f>
        <v>0</v>
      </c>
      <c r="LX49" t="str">
        <f>MOVI!DL44</f>
        <v>x</v>
      </c>
      <c r="LY49">
        <f>MOVI!DM44</f>
        <v>0</v>
      </c>
      <c r="LZ49">
        <f>MOVI!DN44</f>
        <v>149000</v>
      </c>
      <c r="MA49">
        <f>MOVI!DO44</f>
        <v>0</v>
      </c>
      <c r="MB49" t="str">
        <f>MOVI!DP44</f>
        <v/>
      </c>
      <c r="MC49">
        <f>MOVI!DQ44</f>
        <v>0</v>
      </c>
      <c r="MD49">
        <f>MOVI!DR44</f>
        <v>0</v>
      </c>
      <c r="ME49" t="str">
        <f>VLOOKUP(C49,MOVI!C:DV,121,0)</f>
        <v/>
      </c>
      <c r="MF49" s="252"/>
      <c r="MG49" t="str">
        <f t="shared" si="117"/>
        <v/>
      </c>
      <c r="MH49" t="str">
        <f>VLOOKUP(C49,MOVI!C:DT,122,0)</f>
        <v>Việt PhúSouth</v>
      </c>
      <c r="MI49" s="252" t="str">
        <f>VLOOKUP(C49,FPT!B:DS,112,0)</f>
        <v>Việt PhúSouth</v>
      </c>
      <c r="MJ49" t="str">
        <f t="shared" si="113"/>
        <v/>
      </c>
    </row>
    <row r="50" spans="1:348" x14ac:dyDescent="0.25">
      <c r="A50">
        <v>42</v>
      </c>
      <c r="B50" s="48">
        <v>5851</v>
      </c>
      <c r="C50" s="271" t="s">
        <v>815</v>
      </c>
      <c r="D50" t="str">
        <f>VLOOKUP(C50,MOVI!C:D,2,0)</f>
        <v>Nguyễn Thị Thảo</v>
      </c>
      <c r="E50" t="str">
        <f>VLOOKUP(C50,FPT!B:C,2,0)</f>
        <v>Nguyễn Thị Thảo</v>
      </c>
      <c r="F50" t="str">
        <f t="shared" si="4"/>
        <v/>
      </c>
      <c r="G50" t="str">
        <f>VLOOKUP(C50,MOVI!C:E,3,0)</f>
        <v>Human Resources</v>
      </c>
      <c r="H50" t="str">
        <f>VLOOKUP(C50,FPT!B:F,3,0)</f>
        <v>Human Resources</v>
      </c>
      <c r="I50" t="str">
        <f t="shared" si="5"/>
        <v/>
      </c>
      <c r="J50" t="str">
        <f>VLOOKUP(C50,MOVI!C:H,4,0)</f>
        <v>Compensation &amp; Benefits - HR Ops</v>
      </c>
      <c r="K50" t="str">
        <f>VLOOKUP(C50,FPT!B:I,4,0)</f>
        <v>Compensation &amp; Benefits - HR Ops</v>
      </c>
      <c r="L50" t="str">
        <f t="shared" si="6"/>
        <v/>
      </c>
      <c r="M50" t="str">
        <f>VLOOKUP(C50,MOVI!C:DT,5,0)</f>
        <v>Senior Associate</v>
      </c>
      <c r="N50" t="str">
        <f>VLOOKUP(C50,FPT!B:L,5,0)</f>
        <v>Senior Associate</v>
      </c>
      <c r="O50" t="str">
        <f t="shared" si="7"/>
        <v/>
      </c>
      <c r="P50" t="str">
        <f>VLOOKUP(C50,MOVI!C:DT,6,0)</f>
        <v>Senior HR Executive</v>
      </c>
      <c r="Q50" t="str">
        <f>VLOOKUP(C50,FPT!B:O,6,0)</f>
        <v>Senior HR Executive</v>
      </c>
      <c r="R50" t="str">
        <f t="shared" si="8"/>
        <v/>
      </c>
      <c r="S50" t="str">
        <f>VLOOKUP(C50,MOVI!C:DT,7,0)</f>
        <v>South</v>
      </c>
      <c r="T50" t="str">
        <f>VLOOKUP(C50,FPT!B:R,7,0)</f>
        <v>South</v>
      </c>
      <c r="U50" t="str">
        <f t="shared" si="9"/>
        <v/>
      </c>
      <c r="V50" t="str">
        <f>VLOOKUP(C50,MOVI!C:DT,8,0)</f>
        <v>Việt Phú</v>
      </c>
      <c r="W50" t="str">
        <f>VLOOKUP(C50,FPT!B:U,8,0)</f>
        <v>Việt Phú</v>
      </c>
      <c r="X50" t="str">
        <f t="shared" si="10"/>
        <v/>
      </c>
      <c r="Y50" t="str">
        <f>VLOOKUP(C50,MOVI!C:DT,9,0)</f>
        <v>Full-time</v>
      </c>
      <c r="Z50" t="str">
        <f>VLOOKUP(C50,FPT!B:X,9,0)</f>
        <v>Full-time</v>
      </c>
      <c r="AA50" t="str">
        <f t="shared" si="11"/>
        <v/>
      </c>
      <c r="AB50" t="str">
        <f>VLOOKUP(C50,MOVI!C:DT,10,0)</f>
        <v>Permanent</v>
      </c>
      <c r="AC50" t="str">
        <f>VLOOKUP(C50,FPT!B:AA,10,0)</f>
        <v>Permanent</v>
      </c>
      <c r="AD50" t="str">
        <f t="shared" si="12"/>
        <v/>
      </c>
      <c r="AE50" s="247">
        <f>VLOOKUP(C50,MOVI!C:DT,11,0)</f>
        <v>44060</v>
      </c>
      <c r="AF50" s="247">
        <f>VLOOKUP(C50,FPT!B:AD,11,0)</f>
        <v>44060</v>
      </c>
      <c r="AG50" t="str">
        <f t="shared" si="13"/>
        <v/>
      </c>
      <c r="AH50" s="260" t="str">
        <f>VLOOKUP(C50,MOVI!C:DT,12,0)</f>
        <v/>
      </c>
      <c r="AI50" s="260"/>
      <c r="AJ50" t="str">
        <f t="shared" si="115"/>
        <v/>
      </c>
      <c r="AK50">
        <f>VLOOKUP(C50,MOVI!C:DT,13,0)</f>
        <v>0</v>
      </c>
      <c r="AL50" s="247">
        <f>VLOOKUP(C50,FPT!B:AJ,13,0)</f>
        <v>0</v>
      </c>
      <c r="AM50" t="str">
        <f t="shared" si="114"/>
        <v/>
      </c>
      <c r="AN50" s="247">
        <f>VLOOKUP(C50,MOVI!C:DT,14,0)</f>
        <v>0</v>
      </c>
      <c r="AO50" s="247">
        <f>VLOOKUP(C50,FPT!B:AM,14,0)</f>
        <v>0</v>
      </c>
      <c r="AP50" t="str">
        <f t="shared" si="15"/>
        <v/>
      </c>
      <c r="AQ50" t="str">
        <f>VLOOKUP(C50,MOVI!C:DT,15,0)</f>
        <v>LC</v>
      </c>
      <c r="AR50" s="247">
        <f>VLOOKUP(C50,FPT!B:AP,15,0)</f>
        <v>0</v>
      </c>
      <c r="AS50" t="str">
        <f t="shared" si="16"/>
        <v>Lệch</v>
      </c>
      <c r="AT50" s="282" t="str">
        <f>VLOOKUP(C50,MOVI!C:DT,16,0)</f>
        <v>LTTP</v>
      </c>
      <c r="AU50" s="247" t="str">
        <f>VLOOKUP(C50,FPT!B:AS,16,0)</f>
        <v>LTTP</v>
      </c>
      <c r="AV50" t="str">
        <f t="shared" si="17"/>
        <v/>
      </c>
      <c r="AW50" t="str">
        <f>VLOOKUP(C50,MOVI!C:DT,17,0)</f>
        <v>L</v>
      </c>
      <c r="AX50" s="247" t="str">
        <f>VLOOKUP(C50,FPT!B:AV,17,0)</f>
        <v>L</v>
      </c>
      <c r="AY50" t="str">
        <f t="shared" si="18"/>
        <v/>
      </c>
      <c r="AZ50">
        <f>VLOOKUP(C50,MOVI!C:DT,18,0)</f>
        <v>0</v>
      </c>
      <c r="BA50" s="247">
        <f>VLOOKUP(C50,FPT!B:AY,18,0)</f>
        <v>0</v>
      </c>
      <c r="BB50" t="str">
        <f t="shared" si="19"/>
        <v/>
      </c>
      <c r="BC50" s="275">
        <f>VLOOKUP(C50,MOVI!C:DT,19,0)</f>
        <v>10000000</v>
      </c>
      <c r="BD50" s="275">
        <f>VLOOKUP(C50,FPT!B:BB,19,0)</f>
        <v>10000000</v>
      </c>
      <c r="BE50" t="str">
        <f t="shared" si="20"/>
        <v/>
      </c>
      <c r="BF50">
        <f>VLOOKUP(C50,MOVI!C:DT,20,0)</f>
        <v>0</v>
      </c>
      <c r="BG50" s="252">
        <f>VLOOKUP(C50,FPT!B:BE,20,0)</f>
        <v>0</v>
      </c>
      <c r="BH50" t="str">
        <f t="shared" si="21"/>
        <v/>
      </c>
      <c r="BI50" s="275">
        <f>VLOOKUP(C50,MOVI!C:DT,21,0)</f>
        <v>10000000</v>
      </c>
      <c r="BJ50" s="275">
        <f>VLOOKUP(C50,FPT!B:BH,21,0)</f>
        <v>10000000</v>
      </c>
      <c r="BK50" t="str">
        <f t="shared" si="22"/>
        <v/>
      </c>
      <c r="BL50" s="275">
        <f>VLOOKUP(C50,MOVI!C:DT,22,0)</f>
        <v>0</v>
      </c>
      <c r="BM50" s="275">
        <f>VLOOKUP(C50,FPT!B:BK,22,0)</f>
        <v>0</v>
      </c>
      <c r="BN50" t="str">
        <f t="shared" si="23"/>
        <v/>
      </c>
      <c r="BO50" s="275">
        <f>VLOOKUP(C50,MOVI!C:DT,23,0)</f>
        <v>0</v>
      </c>
      <c r="BP50" s="275">
        <f>VLOOKUP(C50,FPT!B:BN,23,0)</f>
        <v>0</v>
      </c>
      <c r="BQ50" t="str">
        <f t="shared" si="24"/>
        <v/>
      </c>
      <c r="BR50" s="275">
        <f>VLOOKUP(C50,MOVI!C:DT,24,0)</f>
        <v>0</v>
      </c>
      <c r="BS50" s="275">
        <f>VLOOKUP(C50,FPT!B:BQ,24,0)</f>
        <v>0</v>
      </c>
      <c r="BT50" t="str">
        <f t="shared" si="25"/>
        <v/>
      </c>
      <c r="BU50" s="275">
        <f>VLOOKUP(C50,MOVI!C:DT,25,0)</f>
        <v>0</v>
      </c>
      <c r="BV50" s="275">
        <f>VLOOKUP(C50,FPT!B:BT,25,0)</f>
        <v>0</v>
      </c>
      <c r="BW50" t="str">
        <f t="shared" si="26"/>
        <v/>
      </c>
      <c r="BX50" s="275">
        <f>VLOOKUP(C50,MOVI!C:DT,26,0)</f>
        <v>0</v>
      </c>
      <c r="BY50" s="275">
        <f>VLOOKUP(C50,FPT!B:BW,26,0)</f>
        <v>0</v>
      </c>
      <c r="BZ50" t="str">
        <f t="shared" si="27"/>
        <v/>
      </c>
      <c r="CA50" s="275">
        <f>VLOOKUP(C50,MOVI!C:DT,27,0)</f>
        <v>0</v>
      </c>
      <c r="CB50" s="275">
        <f>VLOOKUP(C50,FPT!B:BZ,27,0)</f>
        <v>0</v>
      </c>
      <c r="CC50" t="str">
        <f t="shared" si="28"/>
        <v/>
      </c>
      <c r="CD50" s="275">
        <f>VLOOKUP(C50,MOVI!C:DT,28,0)</f>
        <v>0</v>
      </c>
      <c r="CE50" s="275">
        <f>VLOOKUP(C50,FPT!B:CC,28,0)</f>
        <v>0</v>
      </c>
      <c r="CF50" t="str">
        <f t="shared" si="29"/>
        <v/>
      </c>
      <c r="CG50" t="str">
        <f>VLOOKUP(C50,MOVI!C:DT,29,0)</f>
        <v>TB, CN</v>
      </c>
      <c r="CH50" s="252" t="str">
        <f>VLOOKUP(C50,FPT!B:CF,29,0)</f>
        <v>TB, CN</v>
      </c>
      <c r="CI50" t="str">
        <f t="shared" si="30"/>
        <v/>
      </c>
      <c r="CJ50">
        <f>VLOOKUP(C50,MOVI!C:DT,30,0)</f>
        <v>21</v>
      </c>
      <c r="CK50" s="252">
        <f>VLOOKUP(C50,FPT!B:CI,30,0)</f>
        <v>21</v>
      </c>
      <c r="CL50" t="str">
        <f t="shared" si="31"/>
        <v/>
      </c>
      <c r="CM50">
        <f>VLOOKUP(C50,MOVI!C:DT,31,0)</f>
        <v>21</v>
      </c>
      <c r="CN50" s="252">
        <f>VLOOKUP(C50,FPT!B:CL,31,0)</f>
        <v>21</v>
      </c>
      <c r="CO50" t="str">
        <f t="shared" si="32"/>
        <v/>
      </c>
      <c r="CP50" s="275">
        <f>VLOOKUP(C50,MOVI!C:DT,32,0)</f>
        <v>0</v>
      </c>
      <c r="CQ50" s="275">
        <f>VLOOKUP(C50,FPT!B:CO,32,0)</f>
        <v>0</v>
      </c>
      <c r="CR50" t="str">
        <f t="shared" si="33"/>
        <v/>
      </c>
      <c r="CS50" s="275">
        <f>VLOOKUP(C50,MOVI!C:DT,33,0)</f>
        <v>0</v>
      </c>
      <c r="CT50" s="275">
        <f>VLOOKUP(C50,FPT!B:CR,33,0)</f>
        <v>0</v>
      </c>
      <c r="CU50" t="str">
        <f t="shared" si="34"/>
        <v/>
      </c>
      <c r="CV50" s="275">
        <f>VLOOKUP(C50,MOVI!C:DT,34,0)</f>
        <v>0</v>
      </c>
      <c r="CW50" s="275">
        <f>VLOOKUP(C50,FPT!B:CU,34,0)</f>
        <v>0</v>
      </c>
      <c r="CX50" t="str">
        <f t="shared" si="35"/>
        <v/>
      </c>
      <c r="CY50" s="275">
        <f>VLOOKUP(C50,MOVI!C:DT,35,0)</f>
        <v>21</v>
      </c>
      <c r="CZ50" s="275">
        <f>VLOOKUP(C50,FPT!B:CX,35,0)</f>
        <v>21</v>
      </c>
      <c r="DA50" t="str">
        <f t="shared" si="36"/>
        <v/>
      </c>
      <c r="DB50" s="275">
        <f>VLOOKUP(C50,MOVI!C:DT,36,0)</f>
        <v>0</v>
      </c>
      <c r="DC50" s="275">
        <f>VLOOKUP(C50,FPT!B:DA,36,0)</f>
        <v>0</v>
      </c>
      <c r="DD50" t="str">
        <f t="shared" si="37"/>
        <v/>
      </c>
      <c r="DE50" s="275">
        <f>VLOOKUP(C50,MOVI!C:DT,37,0)</f>
        <v>0</v>
      </c>
      <c r="DF50" s="275">
        <f>VLOOKUP(C50,FPT!B:DD,37,0)</f>
        <v>0</v>
      </c>
      <c r="DG50" t="str">
        <f t="shared" si="38"/>
        <v/>
      </c>
      <c r="DH50" s="275">
        <f>VLOOKUP(C50,MOVI!C:DT,38,0)</f>
        <v>0</v>
      </c>
      <c r="DI50" s="275">
        <f>VLOOKUP(C50,FPT!B:DG,38,0)</f>
        <v>0</v>
      </c>
      <c r="DJ50" t="str">
        <f t="shared" si="39"/>
        <v/>
      </c>
      <c r="DK50" s="275">
        <f>VLOOKUP(C50,MOVI!C:DT,39,0)</f>
        <v>0</v>
      </c>
      <c r="DL50" s="275">
        <f>VLOOKUP(C50,FPT!B:DJ,39,0)</f>
        <v>0</v>
      </c>
      <c r="DM50" t="str">
        <f t="shared" si="40"/>
        <v/>
      </c>
      <c r="DN50" s="275">
        <f>VLOOKUP(C50,MOVI!C:DT,40,0)</f>
        <v>0</v>
      </c>
      <c r="DO50" s="275">
        <f>VLOOKUP(C50,FPT!B:DM,40,0)</f>
        <v>0</v>
      </c>
      <c r="DP50" t="str">
        <f t="shared" si="41"/>
        <v/>
      </c>
      <c r="DQ50" s="275">
        <f>VLOOKUP(C50,MOVI!C:DT,41,0)</f>
        <v>0</v>
      </c>
      <c r="DR50" s="275">
        <f>VLOOKUP(C50,FPT!B:DP,41,0)</f>
        <v>0</v>
      </c>
      <c r="DS50" t="str">
        <f t="shared" si="42"/>
        <v/>
      </c>
      <c r="DT50" s="275">
        <f>VLOOKUP(C50,MOVI!C:DT,42,0)</f>
        <v>10000000</v>
      </c>
      <c r="DU50" s="275">
        <f>ROUND(VLOOKUP(C50,FPT!B:DS,42,0),0)</f>
        <v>10000000</v>
      </c>
      <c r="DV50" t="str">
        <f t="shared" si="43"/>
        <v/>
      </c>
      <c r="DW50" s="275">
        <f>VLOOKUP(C50,MOVI!C:DT,43,0)</f>
        <v>0</v>
      </c>
      <c r="DX50" s="275">
        <f>VLOOKUP(C50,FPT!B:DV,43,0)</f>
        <v>0</v>
      </c>
      <c r="DY50" t="str">
        <f t="shared" si="44"/>
        <v/>
      </c>
      <c r="DZ50" s="275">
        <f>VLOOKUP(C50,MOVI!C:DT,44,0)</f>
        <v>0</v>
      </c>
      <c r="EA50" s="275">
        <f>VLOOKUP(C50,FPT!B:DY,44,0)</f>
        <v>0</v>
      </c>
      <c r="EB50" t="str">
        <f t="shared" si="45"/>
        <v/>
      </c>
      <c r="EC50" s="275">
        <f>VLOOKUP(C50,MOVI!C:DT,45,0)</f>
        <v>10000000</v>
      </c>
      <c r="ED50" s="275">
        <f>ROUND(VLOOKUP(C50,FPT!B:EB,45,0),0)</f>
        <v>10000000</v>
      </c>
      <c r="EE50" t="str">
        <f t="shared" si="46"/>
        <v/>
      </c>
      <c r="EF50" s="275">
        <f>VLOOKUP(C50,MOVI!C:DT,46,0)</f>
        <v>0</v>
      </c>
      <c r="EG50" s="275">
        <f>VLOOKUP(C50,FPT!B:EE,46,0)</f>
        <v>0</v>
      </c>
      <c r="EH50" t="str">
        <f t="shared" si="47"/>
        <v/>
      </c>
      <c r="EI50" s="275">
        <f>VLOOKUP(C50,MOVI!C:DT,47,0)</f>
        <v>0</v>
      </c>
      <c r="EJ50" s="275">
        <f>VLOOKUP(C50,FPT!B:EH,47,0)</f>
        <v>0</v>
      </c>
      <c r="EK50" t="str">
        <f t="shared" si="48"/>
        <v/>
      </c>
      <c r="EL50" s="275">
        <f>VLOOKUP(C50,MOVI!C:DT,48,0)</f>
        <v>0</v>
      </c>
      <c r="EM50" s="275">
        <f>VLOOKUP(C50,FPT!B:EK,48,0)</f>
        <v>0</v>
      </c>
      <c r="EN50" t="str">
        <f t="shared" si="49"/>
        <v/>
      </c>
      <c r="EO50" s="275">
        <f>VLOOKUP(C50,MOVI!C:DT,49,0)</f>
        <v>0</v>
      </c>
      <c r="EP50" s="275">
        <f>VLOOKUP(C50,FPT!B:EN,49,0)</f>
        <v>0</v>
      </c>
      <c r="EQ50" t="str">
        <f t="shared" si="50"/>
        <v/>
      </c>
      <c r="ER50" s="275">
        <f>VLOOKUP(C50,MOVI!C:DT,50,0)</f>
        <v>0</v>
      </c>
      <c r="ES50" s="275">
        <f>VLOOKUP(C50,FPT!B:EQ,50,0)</f>
        <v>0</v>
      </c>
      <c r="ET50" t="str">
        <f t="shared" si="51"/>
        <v/>
      </c>
      <c r="EU50" s="275">
        <f>VLOOKUP(C50,MOVI!C:DT,51,0)</f>
        <v>0</v>
      </c>
      <c r="EV50" s="275">
        <f>VLOOKUP(C50,FPT!B:ET,51,0)</f>
        <v>0</v>
      </c>
      <c r="EW50" t="str">
        <f t="shared" si="52"/>
        <v/>
      </c>
      <c r="EX50" s="275">
        <f>VLOOKUP(C50,MOVI!C:DT,52,0)</f>
        <v>0</v>
      </c>
      <c r="EY50" s="275">
        <f>VLOOKUP(C50,FPT!B:EW,52,0)</f>
        <v>0</v>
      </c>
      <c r="EZ50" t="str">
        <f t="shared" si="53"/>
        <v/>
      </c>
      <c r="FA50" s="275">
        <f>VLOOKUP(C50,MOVI!C:DT,53,0)</f>
        <v>0</v>
      </c>
      <c r="FB50" s="275">
        <f>VLOOKUP(C50,FPT!B:EZ,53,0)</f>
        <v>0</v>
      </c>
      <c r="FC50" t="str">
        <f t="shared" si="54"/>
        <v/>
      </c>
      <c r="FD50" s="275">
        <f>VLOOKUP(C50,MOVI!C:DT,54,0)</f>
        <v>0</v>
      </c>
      <c r="FE50" s="275">
        <f>VLOOKUP(C50,FPT!B:FC,54,0)</f>
        <v>0</v>
      </c>
      <c r="FF50" t="str">
        <f t="shared" si="55"/>
        <v/>
      </c>
      <c r="FG50" s="275">
        <f>VLOOKUP(C50,MOVI!C:DT,55,0)</f>
        <v>0</v>
      </c>
      <c r="FH50" s="275">
        <f>VLOOKUP(C50,FPT!B:FF,55,0)</f>
        <v>0</v>
      </c>
      <c r="FI50" t="str">
        <f t="shared" si="56"/>
        <v/>
      </c>
      <c r="FJ50" s="275">
        <f>VLOOKUP(C50,MOVI!C:DT,56,0)</f>
        <v>0</v>
      </c>
      <c r="FK50" s="275">
        <f>VLOOKUP(C50,FPT!B:FI,56,0)</f>
        <v>0</v>
      </c>
      <c r="FL50" t="str">
        <f t="shared" si="57"/>
        <v/>
      </c>
      <c r="FM50" s="275">
        <f>VLOOKUP(C50,MOVI!C:DT,57,0)</f>
        <v>0</v>
      </c>
      <c r="FN50" s="275">
        <f>VLOOKUP(C50,FPT!B:FL,57,0)</f>
        <v>0</v>
      </c>
      <c r="FO50" t="str">
        <f t="shared" si="58"/>
        <v/>
      </c>
      <c r="FP50" s="275">
        <f>VLOOKUP(C50,MOVI!C:DT,58,0)</f>
        <v>0</v>
      </c>
      <c r="FQ50" s="275">
        <f>VLOOKUP(C50,FPT!B:FO,58,0)</f>
        <v>0</v>
      </c>
      <c r="FR50" t="str">
        <f t="shared" si="59"/>
        <v/>
      </c>
      <c r="FS50" s="275">
        <f>VLOOKUP(C50,MOVI!C:DT,59,0)</f>
        <v>0</v>
      </c>
      <c r="FT50" s="275">
        <f>VLOOKUP(C50,FPT!B:FR,59,0)</f>
        <v>0</v>
      </c>
      <c r="FU50" t="str">
        <f t="shared" si="60"/>
        <v/>
      </c>
      <c r="FV50" s="275">
        <f>VLOOKUP(C50,MOVI!C:DT,60,0)</f>
        <v>0</v>
      </c>
      <c r="FW50" s="275">
        <f>VLOOKUP(C50,FPT!B:FU,60,0)</f>
        <v>0</v>
      </c>
      <c r="FX50" t="str">
        <f t="shared" si="61"/>
        <v/>
      </c>
      <c r="FY50" s="275">
        <f>VLOOKUP(C50,MOVI!C:DT,61,0)</f>
        <v>0</v>
      </c>
      <c r="FZ50" s="275">
        <f>VLOOKUP(C50,FPT!B:FX,61,0)</f>
        <v>0</v>
      </c>
      <c r="GA50" t="str">
        <f t="shared" si="62"/>
        <v/>
      </c>
      <c r="GB50" s="275">
        <f>VLOOKUP(C50,MOVI!C:DT,62,0)</f>
        <v>0</v>
      </c>
      <c r="GC50" s="275">
        <f>VLOOKUP(C50,FPT!B:GA,62,0)</f>
        <v>0</v>
      </c>
      <c r="GD50" t="str">
        <f t="shared" si="63"/>
        <v/>
      </c>
      <c r="GE50" s="275">
        <f>VLOOKUP(C50,MOVI!C:DT,63,0)</f>
        <v>0</v>
      </c>
      <c r="GF50" s="275">
        <f>VLOOKUP(C50,FPT!B:GD,63,0)</f>
        <v>0</v>
      </c>
      <c r="GG50" t="str">
        <f t="shared" si="64"/>
        <v/>
      </c>
      <c r="GH50" s="275">
        <f>VLOOKUP(C50,MOVI!C:DT,64,0)</f>
        <v>0</v>
      </c>
      <c r="GI50" s="275">
        <f>VLOOKUP(C50,FPT!B:GG,64,0)</f>
        <v>0</v>
      </c>
      <c r="GJ50" t="str">
        <f t="shared" si="65"/>
        <v/>
      </c>
      <c r="GK50" s="275">
        <f>VLOOKUP(C50,MOVI!C:DT,65,0)</f>
        <v>0</v>
      </c>
      <c r="GL50" s="275">
        <f>VLOOKUP(C50,FPT!B:GJ,65,0)</f>
        <v>0</v>
      </c>
      <c r="GM50" t="str">
        <f t="shared" si="66"/>
        <v/>
      </c>
      <c r="GN50" s="275">
        <f>VLOOKUP(C50,MOVI!C:DT,66,0)</f>
        <v>0</v>
      </c>
      <c r="GO50" s="275">
        <f>VLOOKUP(C50,FPT!B:GM,66,0)</f>
        <v>0</v>
      </c>
      <c r="GP50" t="str">
        <f t="shared" si="67"/>
        <v/>
      </c>
      <c r="GQ50" s="275">
        <f>VLOOKUP(C50,MOVI!C:DT,67,0)</f>
        <v>0</v>
      </c>
      <c r="GR50" s="275">
        <f>VLOOKUP(C50,FPT!B:GP,67,0)</f>
        <v>0</v>
      </c>
      <c r="GS50" t="str">
        <f t="shared" si="68"/>
        <v/>
      </c>
      <c r="GT50" s="275">
        <f>VLOOKUP(C50,MOVI!C:DT,68,0)</f>
        <v>0</v>
      </c>
      <c r="GU50" s="275">
        <f>VLOOKUP(C50,FPT!B:GS,68,0)</f>
        <v>0</v>
      </c>
      <c r="GV50" t="str">
        <f t="shared" si="69"/>
        <v/>
      </c>
      <c r="GW50" s="275">
        <f>VLOOKUP(C50,MOVI!C:DT,69,0)</f>
        <v>0</v>
      </c>
      <c r="GX50" s="275">
        <f>VLOOKUP(C50,FPT!B:GV,69,0)</f>
        <v>0</v>
      </c>
      <c r="GY50" t="str">
        <f t="shared" si="70"/>
        <v/>
      </c>
      <c r="GZ50" s="275">
        <f>VLOOKUP(C50,MOVI!C:DT,70,0)</f>
        <v>0</v>
      </c>
      <c r="HA50" s="275">
        <f>VLOOKUP(C50,FPT!B:GY,70,0)</f>
        <v>0</v>
      </c>
      <c r="HB50" t="str">
        <f t="shared" si="71"/>
        <v/>
      </c>
      <c r="HC50" s="275">
        <f>VLOOKUP(C50,MOVI!C:DT,71,0)</f>
        <v>10000000</v>
      </c>
      <c r="HD50" s="275">
        <f>ROUND(VLOOKUP(C50,FPT!B:HB,71,0),0)</f>
        <v>10000000</v>
      </c>
      <c r="HE50" t="str">
        <f t="shared" si="72"/>
        <v/>
      </c>
      <c r="HF50" s="275">
        <f>ROUND(VLOOKUP(C50,MOVI!C:DT,72,0),0)</f>
        <v>0</v>
      </c>
      <c r="HG50" s="275">
        <f>ROUND(VLOOKUP(C50,FPT!B:HE,72,0),0)</f>
        <v>0</v>
      </c>
      <c r="HH50" t="str">
        <f t="shared" si="73"/>
        <v/>
      </c>
      <c r="HI50" s="275">
        <f>VLOOKUP(C50,MOVI!C:DT,73,0)</f>
        <v>0</v>
      </c>
      <c r="HJ50" s="275">
        <f>VLOOKUP(C50,FPT!B:HH,73,0)</f>
        <v>0</v>
      </c>
      <c r="HK50" t="str">
        <f t="shared" si="74"/>
        <v/>
      </c>
      <c r="HL50" s="275">
        <f>VLOOKUP(C50,MOVI!C:DT,74,0)</f>
        <v>0</v>
      </c>
      <c r="HM50" s="275">
        <f>VLOOKUP(C50,FPT!B:HK,74,0)</f>
        <v>0</v>
      </c>
      <c r="HN50" t="str">
        <f t="shared" si="75"/>
        <v/>
      </c>
      <c r="HO50" s="275">
        <f>VLOOKUP(C50,MOVI!C:DT,75,0)</f>
        <v>11000000</v>
      </c>
      <c r="HP50" s="275">
        <f>VLOOKUP(C50,FPT!B:HN,75,0)</f>
        <v>11000000</v>
      </c>
      <c r="HQ50" t="str">
        <f t="shared" si="76"/>
        <v/>
      </c>
      <c r="HR50" s="275">
        <f>VLOOKUP(C50,MOVI!C:DT,76,0)</f>
        <v>0</v>
      </c>
      <c r="HS50" s="275">
        <f>VLOOKUP(C50,FPT!B:HQ,76,0)</f>
        <v>0</v>
      </c>
      <c r="HT50" t="str">
        <f t="shared" si="77"/>
        <v/>
      </c>
      <c r="HU50" s="275">
        <f>VLOOKUP(C50,MOVI!C:DT,77,0)</f>
        <v>0</v>
      </c>
      <c r="HV50" s="275">
        <f>VLOOKUP(C50,FPT!B:HT,77,0)</f>
        <v>0</v>
      </c>
      <c r="HW50" t="str">
        <f t="shared" si="78"/>
        <v/>
      </c>
      <c r="HX50" s="274">
        <f>VLOOKUP(C50,MOVI!C:CB,78,0)</f>
        <v>800000</v>
      </c>
      <c r="HY50" s="261">
        <f>VLOOKUP(C50,FPT!$B:$CA,78,0)</f>
        <v>800000</v>
      </c>
      <c r="HZ50" t="str">
        <f t="shared" si="79"/>
        <v/>
      </c>
      <c r="IA50" s="275">
        <f>VLOOKUP(C50,MOVI!C:CD,79,0)</f>
        <v>100000</v>
      </c>
      <c r="IB50" s="275">
        <f>VLOOKUP(C50,FPT!B:HZ,79,0)</f>
        <v>100000</v>
      </c>
      <c r="IC50" t="str">
        <f t="shared" si="80"/>
        <v/>
      </c>
      <c r="ID50" s="275">
        <f>VLOOKUP(C50,MOVI!C:CD,80,0)</f>
        <v>150000</v>
      </c>
      <c r="IE50" s="275">
        <f>VLOOKUP(C50,FPT!B:IC,80,0)</f>
        <v>150000</v>
      </c>
      <c r="IF50" t="str">
        <f t="shared" si="81"/>
        <v/>
      </c>
      <c r="IG50" s="275">
        <f>VLOOKUP(C50,MOVI!C:DT,81,0)</f>
        <v>0</v>
      </c>
      <c r="IH50" s="275">
        <f>VLOOKUP(C50,FPT!B:IF,81,0)</f>
        <v>0</v>
      </c>
      <c r="II50" t="str">
        <f t="shared" si="82"/>
        <v/>
      </c>
      <c r="IJ50" s="275">
        <f>VLOOKUP(C50,MOVI!C:DT,82,0)</f>
        <v>1050000</v>
      </c>
      <c r="IK50" s="275">
        <f>VLOOKUP(C50,FPT!B:II,82,0)</f>
        <v>1050000</v>
      </c>
      <c r="IL50" t="str">
        <f t="shared" si="83"/>
        <v/>
      </c>
      <c r="IM50" s="275">
        <f>ROUND(VLOOKUP(C50,MOVI!C:DT,83,0),0)</f>
        <v>12050000</v>
      </c>
      <c r="IN50" s="275">
        <f>ROUND(VLOOKUP(C50,FPT!B:IL,83,0),0)</f>
        <v>12050000</v>
      </c>
      <c r="IO50" t="str">
        <f t="shared" si="84"/>
        <v/>
      </c>
      <c r="IP50" s="275">
        <f>VLOOKUP(C50,MOVI!C:DT,84,0)</f>
        <v>0</v>
      </c>
      <c r="IQ50" s="275">
        <f>VLOOKUP(C50,FPT!B:IO,84,0)</f>
        <v>0</v>
      </c>
      <c r="IR50" t="str">
        <f t="shared" si="85"/>
        <v/>
      </c>
      <c r="IS50" s="275">
        <f>ROUND(VLOOKUP(C50,MOVI!C:DT,85,0),0)</f>
        <v>0</v>
      </c>
      <c r="IT50" s="275">
        <f>ROUND(VLOOKUP(C50,FPT!B:IR,85,0),0)</f>
        <v>0</v>
      </c>
      <c r="IU50" t="str">
        <f t="shared" si="86"/>
        <v/>
      </c>
      <c r="IV50" s="275">
        <f>VLOOKUP(C50,MOVI!C:DT,86,0)</f>
        <v>0</v>
      </c>
      <c r="IW50" s="275">
        <f>VLOOKUP(C50,FPT!B:IU,86,0)</f>
        <v>0</v>
      </c>
      <c r="IX50" t="str">
        <f t="shared" si="87"/>
        <v/>
      </c>
      <c r="IY50" s="275">
        <f>ROUND(VLOOKUP(C50,MOVI!C:DT,87,0),0)</f>
        <v>0</v>
      </c>
      <c r="IZ50" s="275">
        <f>ROUND(VLOOKUP(C50,FPT!B:IX,87,0),0)</f>
        <v>0</v>
      </c>
      <c r="JA50" t="str">
        <f t="shared" si="88"/>
        <v/>
      </c>
      <c r="JB50" s="275">
        <f>VLOOKUP(C50,MOVI!C:DT,88,0)</f>
        <v>0</v>
      </c>
      <c r="JC50" s="275">
        <f>VLOOKUP(C50,FPT!B:JA,88,0)</f>
        <v>0</v>
      </c>
      <c r="JD50" t="str">
        <f t="shared" si="89"/>
        <v/>
      </c>
      <c r="JE50" s="275">
        <f>VLOOKUP(C50,MOVI!C:DT,89,0)</f>
        <v>0</v>
      </c>
      <c r="JF50" s="275">
        <f>VLOOKUP(C50,FPT!B:JD,89,0)</f>
        <v>0</v>
      </c>
      <c r="JG50" t="str">
        <f t="shared" si="90"/>
        <v/>
      </c>
      <c r="JH50" s="275">
        <f>VLOOKUP(C50,MOVI!C:DT,90,0)</f>
        <v>0</v>
      </c>
      <c r="JI50" s="275">
        <f>VLOOKUP(C50,FPT!B:JG,90,0)</f>
        <v>0</v>
      </c>
      <c r="JJ50" t="str">
        <f t="shared" si="91"/>
        <v/>
      </c>
      <c r="JK50" s="275">
        <f>VLOOKUP(C50,MOVI!C:DT,91,0)</f>
        <v>0</v>
      </c>
      <c r="JL50" s="275">
        <f>VLOOKUP(C50,FPT!B:JJ,91,0)</f>
        <v>0</v>
      </c>
      <c r="JM50" t="str">
        <f t="shared" si="92"/>
        <v/>
      </c>
      <c r="JN50" s="275">
        <f>VLOOKUP(C50,MOVI!C:DT,92,0)</f>
        <v>0</v>
      </c>
      <c r="JO50" s="275">
        <f>VLOOKUP(C50,FPT!B:JM,92,0)</f>
        <v>0</v>
      </c>
      <c r="JP50" t="str">
        <f t="shared" si="93"/>
        <v/>
      </c>
      <c r="JQ50" s="275">
        <f>VLOOKUP(C50,MOVI!C:DT,93,0)</f>
        <v>0</v>
      </c>
      <c r="JR50" s="275">
        <f>VLOOKUP(C50,FPT!B:JP,93,0)</f>
        <v>0</v>
      </c>
      <c r="JS50" t="str">
        <f t="shared" si="94"/>
        <v/>
      </c>
      <c r="JT50" s="275">
        <f>VLOOKUP(C50,MOVI!C:DT,94,0)</f>
        <v>0</v>
      </c>
      <c r="JU50" s="275">
        <f>VLOOKUP(C50,FPT!B:JS,94,0)</f>
        <v>0</v>
      </c>
      <c r="JV50" t="str">
        <f t="shared" si="95"/>
        <v/>
      </c>
      <c r="JW50" s="275">
        <f>VLOOKUP(C50,MOVI!C:DT,95,0)</f>
        <v>8950000</v>
      </c>
      <c r="JX50" s="275">
        <f>VLOOKUP(C50,FPT!B:JV,95,0)</f>
        <v>8950000</v>
      </c>
      <c r="JY50" t="str">
        <f t="shared" si="96"/>
        <v/>
      </c>
      <c r="JZ50" s="275">
        <f>VLOOKUP(C50,MOVI!C:DT,96,0)</f>
        <v>0</v>
      </c>
      <c r="KA50" s="275">
        <f>VLOOKUP(C50,FPT!B:JY,96,0)</f>
        <v>0</v>
      </c>
      <c r="KB50" t="str">
        <f t="shared" si="97"/>
        <v/>
      </c>
      <c r="KC50" s="275">
        <f>VLOOKUP(C50,MOVI!C:DT,97,0)</f>
        <v>8950000</v>
      </c>
      <c r="KD50" s="275">
        <f>VLOOKUP(C50,FPT!B:KB,97,0)</f>
        <v>8950000</v>
      </c>
      <c r="KE50" t="str">
        <f t="shared" si="98"/>
        <v/>
      </c>
      <c r="KF50" s="275">
        <f>VLOOKUP(C50,MOVI!C:DT,98,0)</f>
        <v>1700000.0000000002</v>
      </c>
      <c r="KG50" s="275">
        <f>VLOOKUP(C50,FPT!B:KE,98,0)</f>
        <v>1700000</v>
      </c>
      <c r="KH50" t="str">
        <f t="shared" si="99"/>
        <v/>
      </c>
      <c r="KI50" s="275">
        <f>VLOOKUP(C50,MOVI!C:DT,99,0)</f>
        <v>0</v>
      </c>
      <c r="KJ50" s="275">
        <f>VLOOKUP(C50,FPT!B:KH,99,0)</f>
        <v>0</v>
      </c>
      <c r="KK50" t="str">
        <f t="shared" si="100"/>
        <v/>
      </c>
      <c r="KL50" s="275">
        <f>VLOOKUP(C50,MOVI!C:DT,100,0)</f>
        <v>300000</v>
      </c>
      <c r="KM50" s="275">
        <f>VLOOKUP(C50,FPT!B:KK,100,0)</f>
        <v>300000</v>
      </c>
      <c r="KN50" t="str">
        <f t="shared" si="101"/>
        <v/>
      </c>
      <c r="KO50" s="275">
        <f>VLOOKUP(C50,MOVI!C:DT,101,0)</f>
        <v>0</v>
      </c>
      <c r="KP50" s="275">
        <f>VLOOKUP(C50,FPT!B:KN,101,0)</f>
        <v>0</v>
      </c>
      <c r="KQ50" t="str">
        <f t="shared" si="102"/>
        <v/>
      </c>
      <c r="KR50" s="275">
        <f>VLOOKUP(C50,MOVI!C:DT,102,0)</f>
        <v>0</v>
      </c>
      <c r="KS50" s="275">
        <f>VLOOKUP(C50,FPT!B:KQ,102,0)</f>
        <v>0</v>
      </c>
      <c r="KT50" t="str">
        <f t="shared" si="103"/>
        <v/>
      </c>
      <c r="KU50" s="275">
        <f>VLOOKUP(C50,MOVI!C:DT,103,0)</f>
        <v>2000000.0000000002</v>
      </c>
      <c r="KV50" s="275">
        <f>VLOOKUP(C50,FPT!B:KT,103,0)</f>
        <v>2000000</v>
      </c>
      <c r="KW50" t="str">
        <f t="shared" si="104"/>
        <v/>
      </c>
      <c r="KX50" s="275">
        <f>VLOOKUP(C50,MOVI!C:DT,104,0)</f>
        <v>3050000</v>
      </c>
      <c r="KY50" s="275">
        <f>VLOOKUP(C50,FPT!B:KW,104,0)</f>
        <v>3050000</v>
      </c>
      <c r="KZ50" t="str">
        <f t="shared" si="105"/>
        <v/>
      </c>
      <c r="LA50" s="275">
        <f>VLOOKUP(C50,MOVI!C:DT,105,0)</f>
        <v>200000</v>
      </c>
      <c r="LB50" s="275">
        <f>VLOOKUP(C50,FPT!B:KZ,105,0)</f>
        <v>200000</v>
      </c>
      <c r="LC50" t="str">
        <f t="shared" si="106"/>
        <v/>
      </c>
      <c r="LD50" s="275">
        <f>VLOOKUP(C50,MOVI!C:DT,106,0)</f>
        <v>12200000</v>
      </c>
      <c r="LE50" s="275">
        <f>VLOOKUP(C50,FPT!B:LC,106,0)</f>
        <v>12200000</v>
      </c>
      <c r="LF50" t="str">
        <f t="shared" si="107"/>
        <v/>
      </c>
      <c r="LG50" s="273">
        <f>VLOOKUP(C50,MOVI!C:DT,107,0)</f>
        <v>0</v>
      </c>
      <c r="LH50" s="273">
        <f>VLOOKUP(C50,FPT!B:LF,107,0)</f>
        <v>0</v>
      </c>
      <c r="LI50" t="str">
        <f t="shared" si="108"/>
        <v/>
      </c>
      <c r="LJ50" t="str">
        <f>VLOOKUP(C50,MOVI!C:DV,108,0)</f>
        <v>Việt PhúSouthHuman Resources</v>
      </c>
      <c r="LK50" s="252" t="str">
        <f>VLOOKUP(C50,FPT!B:LI,108,0)</f>
        <v>Việt PhúSouthHuman Resources</v>
      </c>
      <c r="LL50" t="str">
        <f t="shared" si="109"/>
        <v/>
      </c>
      <c r="LM50" s="275">
        <f>ROUND(VLOOKUP(C50,MOVI!C:DV,109,0),0)</f>
        <v>833333</v>
      </c>
      <c r="LN50" s="275">
        <f>ROUND(VLOOKUP(C50,FPT!B:LL,109,0),0)</f>
        <v>833333</v>
      </c>
      <c r="LO50" t="str">
        <f t="shared" si="110"/>
        <v/>
      </c>
      <c r="LP50" t="str">
        <f>VLOOKUP(C50,MOVI!C:DV,110,0)</f>
        <v>HO</v>
      </c>
      <c r="LQ50" s="247" t="str">
        <f>VLOOKUP(C50,FPT!B:LO,110,0)</f>
        <v>HO</v>
      </c>
      <c r="LR50" t="str">
        <f t="shared" si="111"/>
        <v/>
      </c>
      <c r="LS50">
        <f>MOVI!DI45</f>
        <v>18</v>
      </c>
      <c r="LV50">
        <f>MOVI!DJ45</f>
        <v>0</v>
      </c>
      <c r="LW50">
        <f>MOVI!DK45</f>
        <v>0</v>
      </c>
      <c r="LX50">
        <f>MOVI!DL45</f>
        <v>0</v>
      </c>
      <c r="LY50">
        <f>MOVI!DM45</f>
        <v>0</v>
      </c>
      <c r="LZ50">
        <f>MOVI!DN45</f>
        <v>0</v>
      </c>
      <c r="MA50">
        <f>MOVI!DO45</f>
        <v>0</v>
      </c>
      <c r="MB50" t="str">
        <f>MOVI!DP45</f>
        <v/>
      </c>
      <c r="MC50">
        <f>MOVI!DQ45</f>
        <v>0</v>
      </c>
      <c r="MD50">
        <f>MOVI!DR45</f>
        <v>0</v>
      </c>
      <c r="ME50" t="str">
        <f>VLOOKUP(C50,MOVI!C:DV,121,0)</f>
        <v/>
      </c>
      <c r="MF50" s="252"/>
      <c r="MG50" t="str">
        <f t="shared" si="117"/>
        <v/>
      </c>
      <c r="MH50" t="str">
        <f>VLOOKUP(C50,MOVI!C:DT,122,0)</f>
        <v>Việt PhúSouth</v>
      </c>
      <c r="MI50" s="252" t="str">
        <f>VLOOKUP(C50,FPT!B:DS,112,0)</f>
        <v>Việt PhúSouth</v>
      </c>
      <c r="MJ50" t="str">
        <f t="shared" si="113"/>
        <v/>
      </c>
    </row>
    <row r="51" spans="1:348" x14ac:dyDescent="0.25">
      <c r="A51">
        <v>43</v>
      </c>
      <c r="B51" s="48">
        <v>5698</v>
      </c>
      <c r="C51" s="271" t="s">
        <v>803</v>
      </c>
      <c r="D51" t="str">
        <f>VLOOKUP(C51,MOVI!C:D,2,0)</f>
        <v>Hồ Thị Yến</v>
      </c>
      <c r="E51" t="str">
        <f>VLOOKUP(C51,FPT!B:C,2,0)</f>
        <v>Hồ Thị Yến</v>
      </c>
      <c r="F51" t="str">
        <f t="shared" si="4"/>
        <v/>
      </c>
      <c r="G51" t="str">
        <f>VLOOKUP(C51,MOVI!C:E,3,0)</f>
        <v>Human Resources</v>
      </c>
      <c r="H51" t="str">
        <f>VLOOKUP(C51,FPT!B:F,3,0)</f>
        <v>Human Resources</v>
      </c>
      <c r="I51" t="str">
        <f t="shared" si="5"/>
        <v/>
      </c>
      <c r="J51" t="str">
        <f>VLOOKUP(C51,MOVI!C:H,4,0)</f>
        <v>Compensation &amp; Benefits - HR Ops</v>
      </c>
      <c r="K51" t="str">
        <f>VLOOKUP(C51,FPT!B:I,4,0)</f>
        <v>Compensation &amp; Benefits - HR Ops</v>
      </c>
      <c r="L51" t="str">
        <f t="shared" si="6"/>
        <v/>
      </c>
      <c r="M51" t="str">
        <f>VLOOKUP(C51,MOVI!C:DT,5,0)</f>
        <v>Associate</v>
      </c>
      <c r="N51" t="str">
        <f>VLOOKUP(C51,FPT!B:L,5,0)</f>
        <v>Associate</v>
      </c>
      <c r="O51" t="str">
        <f t="shared" si="7"/>
        <v/>
      </c>
      <c r="P51" t="str">
        <f>VLOOKUP(C51,MOVI!C:DT,6,0)</f>
        <v>HR Executive</v>
      </c>
      <c r="Q51" t="str">
        <f>VLOOKUP(C51,FPT!B:O,6,0)</f>
        <v>HR Executive</v>
      </c>
      <c r="R51" t="str">
        <f t="shared" si="8"/>
        <v/>
      </c>
      <c r="S51" t="str">
        <f>VLOOKUP(C51,MOVI!C:DT,7,0)</f>
        <v>South</v>
      </c>
      <c r="T51" t="str">
        <f>VLOOKUP(C51,FPT!B:R,7,0)</f>
        <v>South</v>
      </c>
      <c r="U51" t="str">
        <f t="shared" si="9"/>
        <v/>
      </c>
      <c r="V51" t="str">
        <f>VLOOKUP(C51,MOVI!C:DT,8,0)</f>
        <v>Việt Phú</v>
      </c>
      <c r="W51" t="str">
        <f>VLOOKUP(C51,FPT!B:U,8,0)</f>
        <v>Việt Phú</v>
      </c>
      <c r="X51" t="str">
        <f t="shared" si="10"/>
        <v/>
      </c>
      <c r="Y51" t="str">
        <f>VLOOKUP(C51,MOVI!C:DT,9,0)</f>
        <v>Full-time</v>
      </c>
      <c r="Z51" t="str">
        <f>VLOOKUP(C51,FPT!B:X,9,0)</f>
        <v>Full-time</v>
      </c>
      <c r="AA51" t="str">
        <f t="shared" si="11"/>
        <v/>
      </c>
      <c r="AB51" t="str">
        <f>VLOOKUP(C51,MOVI!C:DT,10,0)</f>
        <v>Permanent</v>
      </c>
      <c r="AC51" t="str">
        <f>VLOOKUP(C51,FPT!B:AA,10,0)</f>
        <v>Permanent</v>
      </c>
      <c r="AD51" t="str">
        <f t="shared" si="12"/>
        <v/>
      </c>
      <c r="AE51" s="247">
        <f>VLOOKUP(C51,MOVI!C:DT,11,0)</f>
        <v>43983</v>
      </c>
      <c r="AF51" s="247">
        <f>VLOOKUP(C51,FPT!B:AD,11,0)</f>
        <v>43983</v>
      </c>
      <c r="AG51" t="str">
        <f t="shared" si="13"/>
        <v/>
      </c>
      <c r="AH51" s="260" t="str">
        <f>VLOOKUP(C51,MOVI!C:DT,12,0)</f>
        <v/>
      </c>
      <c r="AI51" s="260"/>
      <c r="AJ51" t="str">
        <f t="shared" si="115"/>
        <v/>
      </c>
      <c r="AK51">
        <f>VLOOKUP(C51,MOVI!C:DT,13,0)</f>
        <v>0</v>
      </c>
      <c r="AL51" s="247">
        <f>VLOOKUP(C51,FPT!B:AJ,13,0)</f>
        <v>0</v>
      </c>
      <c r="AM51" t="str">
        <f t="shared" si="114"/>
        <v/>
      </c>
      <c r="AN51" s="247">
        <f>VLOOKUP(C51,MOVI!C:DT,14,0)</f>
        <v>0</v>
      </c>
      <c r="AO51" s="247">
        <f>VLOOKUP(C51,FPT!B:AM,14,0)</f>
        <v>0</v>
      </c>
      <c r="AP51" t="str">
        <f t="shared" si="15"/>
        <v/>
      </c>
      <c r="AQ51" t="str">
        <f>VLOOKUP(C51,MOVI!C:DT,15,0)</f>
        <v>LC</v>
      </c>
      <c r="AR51" s="247" t="str">
        <f>VLOOKUP(C51,FPT!B:AP,15,0)</f>
        <v>LC</v>
      </c>
      <c r="AS51" t="str">
        <f t="shared" si="16"/>
        <v/>
      </c>
      <c r="AT51" s="282" t="str">
        <f>VLOOKUP(C51,MOVI!C:DT,16,0)</f>
        <v>LTTP</v>
      </c>
      <c r="AU51" s="247" t="str">
        <f>VLOOKUP(C51,FPT!B:AS,16,0)</f>
        <v>LTTP</v>
      </c>
      <c r="AV51" t="str">
        <f t="shared" si="17"/>
        <v/>
      </c>
      <c r="AW51" t="str">
        <f>VLOOKUP(C51,MOVI!C:DT,17,0)</f>
        <v>L</v>
      </c>
      <c r="AX51" s="247" t="str">
        <f>VLOOKUP(C51,FPT!B:AV,17,0)</f>
        <v>L</v>
      </c>
      <c r="AY51" t="str">
        <f t="shared" si="18"/>
        <v/>
      </c>
      <c r="AZ51">
        <f>VLOOKUP(C51,MOVI!C:DT,18,0)</f>
        <v>0</v>
      </c>
      <c r="BA51" s="247">
        <f>VLOOKUP(C51,FPT!B:AY,18,0)</f>
        <v>0</v>
      </c>
      <c r="BB51" t="str">
        <f t="shared" si="19"/>
        <v/>
      </c>
      <c r="BC51" s="275">
        <f>VLOOKUP(C51,MOVI!C:DT,19,0)</f>
        <v>5000000</v>
      </c>
      <c r="BD51" s="275">
        <f>VLOOKUP(C51,FPT!B:BB,19,0)</f>
        <v>5000000</v>
      </c>
      <c r="BE51" t="str">
        <f t="shared" si="20"/>
        <v/>
      </c>
      <c r="BF51">
        <f>VLOOKUP(C51,MOVI!C:DT,20,0)</f>
        <v>0</v>
      </c>
      <c r="BG51" s="252">
        <f>VLOOKUP(C51,FPT!B:BE,20,0)</f>
        <v>0</v>
      </c>
      <c r="BH51" t="str">
        <f t="shared" si="21"/>
        <v/>
      </c>
      <c r="BI51" s="275">
        <f>VLOOKUP(C51,MOVI!C:DT,21,0)</f>
        <v>5000000</v>
      </c>
      <c r="BJ51" s="275">
        <f>VLOOKUP(C51,FPT!B:BH,21,0)</f>
        <v>5000000</v>
      </c>
      <c r="BK51" t="str">
        <f t="shared" si="22"/>
        <v/>
      </c>
      <c r="BL51" s="275">
        <f>VLOOKUP(C51,MOVI!C:DT,22,0)</f>
        <v>0</v>
      </c>
      <c r="BM51" s="275">
        <f>VLOOKUP(C51,FPT!B:BK,22,0)</f>
        <v>0</v>
      </c>
      <c r="BN51" t="str">
        <f t="shared" si="23"/>
        <v/>
      </c>
      <c r="BO51" s="275">
        <f>VLOOKUP(C51,MOVI!C:DT,23,0)</f>
        <v>0</v>
      </c>
      <c r="BP51" s="275">
        <f>VLOOKUP(C51,FPT!B:BN,23,0)</f>
        <v>0</v>
      </c>
      <c r="BQ51" t="str">
        <f t="shared" si="24"/>
        <v/>
      </c>
      <c r="BR51" s="275">
        <f>VLOOKUP(C51,MOVI!C:DT,24,0)</f>
        <v>0</v>
      </c>
      <c r="BS51" s="275">
        <f>VLOOKUP(C51,FPT!B:BQ,24,0)</f>
        <v>0</v>
      </c>
      <c r="BT51" t="str">
        <f t="shared" si="25"/>
        <v/>
      </c>
      <c r="BU51" s="275">
        <f>VLOOKUP(C51,MOVI!C:DT,25,0)</f>
        <v>0</v>
      </c>
      <c r="BV51" s="275">
        <f>VLOOKUP(C51,FPT!B:BT,25,0)</f>
        <v>0</v>
      </c>
      <c r="BW51" t="str">
        <f t="shared" si="26"/>
        <v/>
      </c>
      <c r="BX51" s="275">
        <f>VLOOKUP(C51,MOVI!C:DT,26,0)</f>
        <v>0</v>
      </c>
      <c r="BY51" s="275">
        <f>VLOOKUP(C51,FPT!B:BW,26,0)</f>
        <v>0</v>
      </c>
      <c r="BZ51" t="str">
        <f t="shared" si="27"/>
        <v/>
      </c>
      <c r="CA51" s="275">
        <f>VLOOKUP(C51,MOVI!C:DT,27,0)</f>
        <v>0</v>
      </c>
      <c r="CB51" s="275">
        <f>VLOOKUP(C51,FPT!B:BZ,27,0)</f>
        <v>0</v>
      </c>
      <c r="CC51" t="str">
        <f t="shared" si="28"/>
        <v/>
      </c>
      <c r="CD51" s="275">
        <f>VLOOKUP(C51,MOVI!C:DT,28,0)</f>
        <v>0</v>
      </c>
      <c r="CE51" s="275">
        <f>VLOOKUP(C51,FPT!B:CC,28,0)</f>
        <v>0</v>
      </c>
      <c r="CF51" t="str">
        <f t="shared" si="29"/>
        <v/>
      </c>
      <c r="CG51" t="str">
        <f>VLOOKUP(C51,MOVI!C:DT,29,0)</f>
        <v>TB, CN</v>
      </c>
      <c r="CH51" s="252" t="str">
        <f>VLOOKUP(C51,FPT!B:CF,29,0)</f>
        <v>TB, CN</v>
      </c>
      <c r="CI51" t="str">
        <f t="shared" si="30"/>
        <v/>
      </c>
      <c r="CJ51">
        <f>VLOOKUP(C51,MOVI!C:DT,30,0)</f>
        <v>21</v>
      </c>
      <c r="CK51" s="252">
        <f>VLOOKUP(C51,FPT!B:CI,30,0)</f>
        <v>21</v>
      </c>
      <c r="CL51" t="str">
        <f t="shared" si="31"/>
        <v/>
      </c>
      <c r="CM51">
        <f>VLOOKUP(C51,MOVI!C:DT,31,0)</f>
        <v>21</v>
      </c>
      <c r="CN51" s="252">
        <f>VLOOKUP(C51,FPT!B:CL,31,0)</f>
        <v>21</v>
      </c>
      <c r="CO51" t="str">
        <f t="shared" si="32"/>
        <v/>
      </c>
      <c r="CP51" s="275">
        <f>VLOOKUP(C51,MOVI!C:DT,32,0)</f>
        <v>0</v>
      </c>
      <c r="CQ51" s="275">
        <f>VLOOKUP(C51,FPT!B:CO,32,0)</f>
        <v>0</v>
      </c>
      <c r="CR51" t="str">
        <f t="shared" si="33"/>
        <v/>
      </c>
      <c r="CS51" s="275">
        <f>VLOOKUP(C51,MOVI!C:DT,33,0)</f>
        <v>0</v>
      </c>
      <c r="CT51" s="275">
        <f>VLOOKUP(C51,FPT!B:CR,33,0)</f>
        <v>0</v>
      </c>
      <c r="CU51" t="str">
        <f t="shared" si="34"/>
        <v/>
      </c>
      <c r="CV51" s="275">
        <f>VLOOKUP(C51,MOVI!C:DT,34,0)</f>
        <v>0</v>
      </c>
      <c r="CW51" s="275">
        <f>VLOOKUP(C51,FPT!B:CU,34,0)</f>
        <v>0</v>
      </c>
      <c r="CX51" t="str">
        <f t="shared" si="35"/>
        <v/>
      </c>
      <c r="CY51" s="275">
        <f>VLOOKUP(C51,MOVI!C:DT,35,0)</f>
        <v>21</v>
      </c>
      <c r="CZ51" s="275">
        <f>VLOOKUP(C51,FPT!B:CX,35,0)</f>
        <v>21</v>
      </c>
      <c r="DA51" t="str">
        <f t="shared" si="36"/>
        <v/>
      </c>
      <c r="DB51" s="275">
        <f>VLOOKUP(C51,MOVI!C:DT,36,0)</f>
        <v>0</v>
      </c>
      <c r="DC51" s="275">
        <f>VLOOKUP(C51,FPT!B:DA,36,0)</f>
        <v>0</v>
      </c>
      <c r="DD51" t="str">
        <f t="shared" si="37"/>
        <v/>
      </c>
      <c r="DE51" s="275">
        <f>VLOOKUP(C51,MOVI!C:DT,37,0)</f>
        <v>0</v>
      </c>
      <c r="DF51" s="275">
        <f>VLOOKUP(C51,FPT!B:DD,37,0)</f>
        <v>0</v>
      </c>
      <c r="DG51" t="str">
        <f t="shared" si="38"/>
        <v/>
      </c>
      <c r="DH51" s="275">
        <f>VLOOKUP(C51,MOVI!C:DT,38,0)</f>
        <v>0</v>
      </c>
      <c r="DI51" s="275">
        <f>VLOOKUP(C51,FPT!B:DG,38,0)</f>
        <v>0</v>
      </c>
      <c r="DJ51" t="str">
        <f t="shared" si="39"/>
        <v/>
      </c>
      <c r="DK51" s="275">
        <f>VLOOKUP(C51,MOVI!C:DT,39,0)</f>
        <v>0</v>
      </c>
      <c r="DL51" s="275">
        <f>VLOOKUP(C51,FPT!B:DJ,39,0)</f>
        <v>0</v>
      </c>
      <c r="DM51" t="str">
        <f t="shared" si="40"/>
        <v/>
      </c>
      <c r="DN51" s="275">
        <f>VLOOKUP(C51,MOVI!C:DT,40,0)</f>
        <v>0</v>
      </c>
      <c r="DO51" s="275">
        <f>VLOOKUP(C51,FPT!B:DM,40,0)</f>
        <v>0</v>
      </c>
      <c r="DP51" t="str">
        <f t="shared" si="41"/>
        <v/>
      </c>
      <c r="DQ51" s="275">
        <f>VLOOKUP(C51,MOVI!C:DT,41,0)</f>
        <v>0</v>
      </c>
      <c r="DR51" s="275">
        <f>VLOOKUP(C51,FPT!B:DP,41,0)</f>
        <v>0</v>
      </c>
      <c r="DS51" t="str">
        <f t="shared" si="42"/>
        <v/>
      </c>
      <c r="DT51" s="275">
        <f>VLOOKUP(C51,MOVI!C:DT,42,0)</f>
        <v>5000000</v>
      </c>
      <c r="DU51" s="275">
        <f>ROUND(VLOOKUP(C51,FPT!B:DS,42,0),0)</f>
        <v>5000000</v>
      </c>
      <c r="DV51" t="str">
        <f t="shared" si="43"/>
        <v/>
      </c>
      <c r="DW51" s="275">
        <f>VLOOKUP(C51,MOVI!C:DT,43,0)</f>
        <v>0</v>
      </c>
      <c r="DX51" s="275">
        <f>VLOOKUP(C51,FPT!B:DV,43,0)</f>
        <v>0</v>
      </c>
      <c r="DY51" t="str">
        <f t="shared" si="44"/>
        <v/>
      </c>
      <c r="DZ51" s="275">
        <f>VLOOKUP(C51,MOVI!C:DT,44,0)</f>
        <v>0</v>
      </c>
      <c r="EA51" s="275">
        <f>VLOOKUP(C51,FPT!B:DY,44,0)</f>
        <v>0</v>
      </c>
      <c r="EB51" t="str">
        <f t="shared" si="45"/>
        <v/>
      </c>
      <c r="EC51" s="275">
        <f>VLOOKUP(C51,MOVI!C:DT,45,0)</f>
        <v>5000000</v>
      </c>
      <c r="ED51" s="275">
        <f>ROUND(VLOOKUP(C51,FPT!B:EB,45,0),0)</f>
        <v>5000000</v>
      </c>
      <c r="EE51" t="str">
        <f t="shared" si="46"/>
        <v/>
      </c>
      <c r="EF51" s="275">
        <f>VLOOKUP(C51,MOVI!C:DT,46,0)</f>
        <v>0</v>
      </c>
      <c r="EG51" s="275">
        <f>VLOOKUP(C51,FPT!B:EE,46,0)</f>
        <v>0</v>
      </c>
      <c r="EH51" t="str">
        <f t="shared" si="47"/>
        <v/>
      </c>
      <c r="EI51" s="275">
        <f>VLOOKUP(C51,MOVI!C:DT,47,0)</f>
        <v>0</v>
      </c>
      <c r="EJ51" s="275">
        <f>VLOOKUP(C51,FPT!B:EH,47,0)</f>
        <v>0</v>
      </c>
      <c r="EK51" t="str">
        <f t="shared" si="48"/>
        <v/>
      </c>
      <c r="EL51" s="275">
        <f>VLOOKUP(C51,MOVI!C:DT,48,0)</f>
        <v>0</v>
      </c>
      <c r="EM51" s="275">
        <f>VLOOKUP(C51,FPT!B:EK,48,0)</f>
        <v>0</v>
      </c>
      <c r="EN51" t="str">
        <f t="shared" si="49"/>
        <v/>
      </c>
      <c r="EO51" s="275">
        <f>VLOOKUP(C51,MOVI!C:DT,49,0)</f>
        <v>0</v>
      </c>
      <c r="EP51" s="275">
        <f>VLOOKUP(C51,FPT!B:EN,49,0)</f>
        <v>0</v>
      </c>
      <c r="EQ51" t="str">
        <f t="shared" si="50"/>
        <v/>
      </c>
      <c r="ER51" s="275">
        <f>VLOOKUP(C51,MOVI!C:DT,50,0)</f>
        <v>0</v>
      </c>
      <c r="ES51" s="275">
        <f>VLOOKUP(C51,FPT!B:EQ,50,0)</f>
        <v>0</v>
      </c>
      <c r="ET51" t="str">
        <f t="shared" si="51"/>
        <v/>
      </c>
      <c r="EU51" s="275">
        <f>VLOOKUP(C51,MOVI!C:DT,51,0)</f>
        <v>0</v>
      </c>
      <c r="EV51" s="275">
        <f>VLOOKUP(C51,FPT!B:ET,51,0)</f>
        <v>0</v>
      </c>
      <c r="EW51" t="str">
        <f t="shared" si="52"/>
        <v/>
      </c>
      <c r="EX51" s="275">
        <f>VLOOKUP(C51,MOVI!C:DT,52,0)</f>
        <v>0</v>
      </c>
      <c r="EY51" s="275">
        <f>VLOOKUP(C51,FPT!B:EW,52,0)</f>
        <v>0</v>
      </c>
      <c r="EZ51" t="str">
        <f t="shared" si="53"/>
        <v/>
      </c>
      <c r="FA51" s="275">
        <f>VLOOKUP(C51,MOVI!C:DT,53,0)</f>
        <v>0</v>
      </c>
      <c r="FB51" s="275">
        <f>VLOOKUP(C51,FPT!B:EZ,53,0)</f>
        <v>0</v>
      </c>
      <c r="FC51" t="str">
        <f t="shared" si="54"/>
        <v/>
      </c>
      <c r="FD51" s="275">
        <f>VLOOKUP(C51,MOVI!C:DT,54,0)</f>
        <v>0</v>
      </c>
      <c r="FE51" s="275">
        <f>VLOOKUP(C51,FPT!B:FC,54,0)</f>
        <v>0</v>
      </c>
      <c r="FF51" t="str">
        <f t="shared" si="55"/>
        <v/>
      </c>
      <c r="FG51" s="275">
        <f>VLOOKUP(C51,MOVI!C:DT,55,0)</f>
        <v>0</v>
      </c>
      <c r="FH51" s="275">
        <f>VLOOKUP(C51,FPT!B:FF,55,0)</f>
        <v>0</v>
      </c>
      <c r="FI51" t="str">
        <f t="shared" si="56"/>
        <v/>
      </c>
      <c r="FJ51" s="275">
        <f>VLOOKUP(C51,MOVI!C:DT,56,0)</f>
        <v>0</v>
      </c>
      <c r="FK51" s="275">
        <f>VLOOKUP(C51,FPT!B:FI,56,0)</f>
        <v>0</v>
      </c>
      <c r="FL51" t="str">
        <f t="shared" si="57"/>
        <v/>
      </c>
      <c r="FM51" s="275">
        <f>VLOOKUP(C51,MOVI!C:DT,57,0)</f>
        <v>0</v>
      </c>
      <c r="FN51" s="275">
        <f>VLOOKUP(C51,FPT!B:FL,57,0)</f>
        <v>0</v>
      </c>
      <c r="FO51" t="str">
        <f t="shared" si="58"/>
        <v/>
      </c>
      <c r="FP51" s="275">
        <f>VLOOKUP(C51,MOVI!C:DT,58,0)</f>
        <v>0</v>
      </c>
      <c r="FQ51" s="275">
        <f>VLOOKUP(C51,FPT!B:FO,58,0)</f>
        <v>0</v>
      </c>
      <c r="FR51" t="str">
        <f t="shared" si="59"/>
        <v/>
      </c>
      <c r="FS51" s="275">
        <f>VLOOKUP(C51,MOVI!C:DT,59,0)</f>
        <v>0</v>
      </c>
      <c r="FT51" s="275">
        <f>VLOOKUP(C51,FPT!B:FR,59,0)</f>
        <v>0</v>
      </c>
      <c r="FU51" t="str">
        <f t="shared" si="60"/>
        <v/>
      </c>
      <c r="FV51" s="275">
        <f>VLOOKUP(C51,MOVI!C:DT,60,0)</f>
        <v>0</v>
      </c>
      <c r="FW51" s="275">
        <f>VLOOKUP(C51,FPT!B:FU,60,0)</f>
        <v>0</v>
      </c>
      <c r="FX51" t="str">
        <f t="shared" si="61"/>
        <v/>
      </c>
      <c r="FY51" s="275">
        <f>VLOOKUP(C51,MOVI!C:DT,61,0)</f>
        <v>0</v>
      </c>
      <c r="FZ51" s="275">
        <f>VLOOKUP(C51,FPT!B:FX,61,0)</f>
        <v>0</v>
      </c>
      <c r="GA51" t="str">
        <f t="shared" si="62"/>
        <v/>
      </c>
      <c r="GB51" s="275">
        <f>VLOOKUP(C51,MOVI!C:DT,62,0)</f>
        <v>0</v>
      </c>
      <c r="GC51" s="275">
        <f>VLOOKUP(C51,FPT!B:GA,62,0)</f>
        <v>0</v>
      </c>
      <c r="GD51" t="str">
        <f t="shared" si="63"/>
        <v/>
      </c>
      <c r="GE51" s="275">
        <f>VLOOKUP(C51,MOVI!C:DT,63,0)</f>
        <v>0</v>
      </c>
      <c r="GF51" s="275">
        <f>VLOOKUP(C51,FPT!B:GD,63,0)</f>
        <v>0</v>
      </c>
      <c r="GG51" t="str">
        <f t="shared" si="64"/>
        <v/>
      </c>
      <c r="GH51" s="275">
        <f>VLOOKUP(C51,MOVI!C:DT,64,0)</f>
        <v>0</v>
      </c>
      <c r="GI51" s="275">
        <f>VLOOKUP(C51,FPT!B:GG,64,0)</f>
        <v>0</v>
      </c>
      <c r="GJ51" t="str">
        <f t="shared" si="65"/>
        <v/>
      </c>
      <c r="GK51" s="275">
        <f>VLOOKUP(C51,MOVI!C:DT,65,0)</f>
        <v>0</v>
      </c>
      <c r="GL51" s="275">
        <f>VLOOKUP(C51,FPT!B:GJ,65,0)</f>
        <v>0</v>
      </c>
      <c r="GM51" t="str">
        <f t="shared" si="66"/>
        <v/>
      </c>
      <c r="GN51" s="275">
        <f>VLOOKUP(C51,MOVI!C:DT,66,0)</f>
        <v>0</v>
      </c>
      <c r="GO51" s="275">
        <f>VLOOKUP(C51,FPT!B:GM,66,0)</f>
        <v>0</v>
      </c>
      <c r="GP51" t="str">
        <f t="shared" si="67"/>
        <v/>
      </c>
      <c r="GQ51" s="275">
        <f>VLOOKUP(C51,MOVI!C:DT,67,0)</f>
        <v>0</v>
      </c>
      <c r="GR51" s="275">
        <f>VLOOKUP(C51,FPT!B:GP,67,0)</f>
        <v>0</v>
      </c>
      <c r="GS51" t="str">
        <f t="shared" si="68"/>
        <v/>
      </c>
      <c r="GT51" s="275">
        <f>VLOOKUP(C51,MOVI!C:DT,68,0)</f>
        <v>0</v>
      </c>
      <c r="GU51" s="275">
        <f>VLOOKUP(C51,FPT!B:GS,68,0)</f>
        <v>0</v>
      </c>
      <c r="GV51" t="str">
        <f t="shared" si="69"/>
        <v/>
      </c>
      <c r="GW51" s="275">
        <f>VLOOKUP(C51,MOVI!C:DT,69,0)</f>
        <v>0</v>
      </c>
      <c r="GX51" s="275">
        <f>VLOOKUP(C51,FPT!B:GV,69,0)</f>
        <v>0</v>
      </c>
      <c r="GY51" t="str">
        <f t="shared" si="70"/>
        <v/>
      </c>
      <c r="GZ51" s="275">
        <f>VLOOKUP(C51,MOVI!C:DT,70,0)</f>
        <v>0</v>
      </c>
      <c r="HA51" s="275">
        <f>VLOOKUP(C51,FPT!B:GY,70,0)</f>
        <v>0</v>
      </c>
      <c r="HB51" t="str">
        <f t="shared" si="71"/>
        <v/>
      </c>
      <c r="HC51" s="275">
        <f>VLOOKUP(C51,MOVI!C:DT,71,0)</f>
        <v>5000000</v>
      </c>
      <c r="HD51" s="275">
        <f>ROUND(VLOOKUP(C51,FPT!B:HB,71,0),0)</f>
        <v>5000000</v>
      </c>
      <c r="HE51" t="str">
        <f t="shared" si="72"/>
        <v/>
      </c>
      <c r="HF51" s="275">
        <f>ROUND(VLOOKUP(C51,MOVI!C:DT,72,0),0)</f>
        <v>0</v>
      </c>
      <c r="HG51" s="275">
        <f>ROUND(VLOOKUP(C51,FPT!B:HE,72,0),0)</f>
        <v>0</v>
      </c>
      <c r="HH51" t="str">
        <f t="shared" si="73"/>
        <v/>
      </c>
      <c r="HI51" s="275">
        <f>VLOOKUP(C51,MOVI!C:DT,73,0)</f>
        <v>0</v>
      </c>
      <c r="HJ51" s="275">
        <f>VLOOKUP(C51,FPT!B:HH,73,0)</f>
        <v>0</v>
      </c>
      <c r="HK51" t="str">
        <f t="shared" si="74"/>
        <v/>
      </c>
      <c r="HL51" s="275">
        <f>VLOOKUP(C51,MOVI!C:DT,74,0)</f>
        <v>0</v>
      </c>
      <c r="HM51" s="275">
        <f>VLOOKUP(C51,FPT!B:HK,74,0)</f>
        <v>0</v>
      </c>
      <c r="HN51" t="str">
        <f t="shared" si="75"/>
        <v/>
      </c>
      <c r="HO51" s="275">
        <f>VLOOKUP(C51,MOVI!C:DT,75,0)</f>
        <v>11000000</v>
      </c>
      <c r="HP51" s="275">
        <f>VLOOKUP(C51,FPT!B:HN,75,0)</f>
        <v>11000000</v>
      </c>
      <c r="HQ51" t="str">
        <f t="shared" si="76"/>
        <v/>
      </c>
      <c r="HR51" s="275">
        <f>VLOOKUP(C51,MOVI!C:DT,76,0)</f>
        <v>0</v>
      </c>
      <c r="HS51" s="275">
        <f>VLOOKUP(C51,FPT!B:HQ,76,0)</f>
        <v>0</v>
      </c>
      <c r="HT51" t="str">
        <f t="shared" si="77"/>
        <v/>
      </c>
      <c r="HU51" s="275">
        <f>VLOOKUP(C51,MOVI!C:DT,77,0)</f>
        <v>0</v>
      </c>
      <c r="HV51" s="275">
        <f>VLOOKUP(C51,FPT!B:HT,77,0)</f>
        <v>0</v>
      </c>
      <c r="HW51" t="str">
        <f t="shared" si="78"/>
        <v/>
      </c>
      <c r="HX51" s="274">
        <f>VLOOKUP(C51,MOVI!C:CB,78,0)</f>
        <v>400000</v>
      </c>
      <c r="HY51" s="261">
        <f>VLOOKUP(C51,FPT!$B:$CA,78,0)</f>
        <v>400000</v>
      </c>
      <c r="HZ51" t="str">
        <f t="shared" si="79"/>
        <v/>
      </c>
      <c r="IA51" s="275">
        <f>VLOOKUP(C51,MOVI!C:CD,79,0)</f>
        <v>50000</v>
      </c>
      <c r="IB51" s="275">
        <f>VLOOKUP(C51,FPT!B:HZ,79,0)</f>
        <v>50000</v>
      </c>
      <c r="IC51" t="str">
        <f t="shared" si="80"/>
        <v/>
      </c>
      <c r="ID51" s="275">
        <f>VLOOKUP(C51,MOVI!C:CD,80,0)</f>
        <v>75000</v>
      </c>
      <c r="IE51" s="275">
        <f>VLOOKUP(C51,FPT!B:IC,80,0)</f>
        <v>75000</v>
      </c>
      <c r="IF51" t="str">
        <f t="shared" si="81"/>
        <v/>
      </c>
      <c r="IG51" s="275">
        <f>VLOOKUP(C51,MOVI!C:DT,81,0)</f>
        <v>0</v>
      </c>
      <c r="IH51" s="275">
        <f>VLOOKUP(C51,FPT!B:IF,81,0)</f>
        <v>0</v>
      </c>
      <c r="II51" t="str">
        <f t="shared" si="82"/>
        <v/>
      </c>
      <c r="IJ51" s="275">
        <f>VLOOKUP(C51,MOVI!C:DT,82,0)</f>
        <v>525000</v>
      </c>
      <c r="IK51" s="275">
        <f>VLOOKUP(C51,FPT!B:II,82,0)</f>
        <v>525000</v>
      </c>
      <c r="IL51" t="str">
        <f t="shared" si="83"/>
        <v/>
      </c>
      <c r="IM51" s="275">
        <f>ROUND(VLOOKUP(C51,MOVI!C:DT,83,0),0)</f>
        <v>11525000</v>
      </c>
      <c r="IN51" s="275">
        <f>ROUND(VLOOKUP(C51,FPT!B:IL,83,0),0)</f>
        <v>11525000</v>
      </c>
      <c r="IO51" t="str">
        <f t="shared" si="84"/>
        <v/>
      </c>
      <c r="IP51" s="275">
        <f>VLOOKUP(C51,MOVI!C:DT,84,0)</f>
        <v>0</v>
      </c>
      <c r="IQ51" s="275">
        <f>VLOOKUP(C51,FPT!B:IO,84,0)</f>
        <v>0</v>
      </c>
      <c r="IR51" t="str">
        <f t="shared" si="85"/>
        <v/>
      </c>
      <c r="IS51" s="275">
        <f>ROUND(VLOOKUP(C51,MOVI!C:DT,85,0),0)</f>
        <v>0</v>
      </c>
      <c r="IT51" s="275">
        <f>ROUND(VLOOKUP(C51,FPT!B:IR,85,0),0)</f>
        <v>0</v>
      </c>
      <c r="IU51" t="str">
        <f t="shared" si="86"/>
        <v/>
      </c>
      <c r="IV51" s="275">
        <f>VLOOKUP(C51,MOVI!C:DT,86,0)</f>
        <v>0</v>
      </c>
      <c r="IW51" s="275">
        <f>VLOOKUP(C51,FPT!B:IU,86,0)</f>
        <v>0</v>
      </c>
      <c r="IX51" t="str">
        <f t="shared" si="87"/>
        <v/>
      </c>
      <c r="IY51" s="275">
        <f>ROUND(VLOOKUP(C51,MOVI!C:DT,87,0),0)</f>
        <v>0</v>
      </c>
      <c r="IZ51" s="275">
        <f>ROUND(VLOOKUP(C51,FPT!B:IX,87,0),0)</f>
        <v>0</v>
      </c>
      <c r="JA51" t="str">
        <f t="shared" si="88"/>
        <v/>
      </c>
      <c r="JB51" s="275">
        <f>VLOOKUP(C51,MOVI!C:DT,88,0)</f>
        <v>0</v>
      </c>
      <c r="JC51" s="275">
        <f>VLOOKUP(C51,FPT!B:JA,88,0)</f>
        <v>0</v>
      </c>
      <c r="JD51" t="str">
        <f t="shared" si="89"/>
        <v/>
      </c>
      <c r="JE51" s="275">
        <f>VLOOKUP(C51,MOVI!C:DT,89,0)</f>
        <v>0</v>
      </c>
      <c r="JF51" s="275">
        <f>VLOOKUP(C51,FPT!B:JD,89,0)</f>
        <v>0</v>
      </c>
      <c r="JG51" t="str">
        <f t="shared" si="90"/>
        <v/>
      </c>
      <c r="JH51" s="275">
        <f>VLOOKUP(C51,MOVI!C:DT,90,0)</f>
        <v>0</v>
      </c>
      <c r="JI51" s="275">
        <f>VLOOKUP(C51,FPT!B:JG,90,0)</f>
        <v>0</v>
      </c>
      <c r="JJ51" t="str">
        <f t="shared" si="91"/>
        <v/>
      </c>
      <c r="JK51" s="275">
        <f>VLOOKUP(C51,MOVI!C:DT,91,0)</f>
        <v>0</v>
      </c>
      <c r="JL51" s="275">
        <f>VLOOKUP(C51,FPT!B:JJ,91,0)</f>
        <v>0</v>
      </c>
      <c r="JM51" t="str">
        <f t="shared" si="92"/>
        <v/>
      </c>
      <c r="JN51" s="275">
        <f>VLOOKUP(C51,MOVI!C:DT,92,0)</f>
        <v>0</v>
      </c>
      <c r="JO51" s="275">
        <f>VLOOKUP(C51,FPT!B:JM,92,0)</f>
        <v>0</v>
      </c>
      <c r="JP51" t="str">
        <f t="shared" si="93"/>
        <v/>
      </c>
      <c r="JQ51" s="275">
        <f>VLOOKUP(C51,MOVI!C:DT,93,0)</f>
        <v>0</v>
      </c>
      <c r="JR51" s="275">
        <f>VLOOKUP(C51,FPT!B:JP,93,0)</f>
        <v>0</v>
      </c>
      <c r="JS51" t="str">
        <f t="shared" si="94"/>
        <v/>
      </c>
      <c r="JT51" s="275">
        <f>VLOOKUP(C51,MOVI!C:DT,94,0)</f>
        <v>0</v>
      </c>
      <c r="JU51" s="275">
        <f>VLOOKUP(C51,FPT!B:JS,94,0)</f>
        <v>0</v>
      </c>
      <c r="JV51" t="str">
        <f t="shared" si="95"/>
        <v/>
      </c>
      <c r="JW51" s="275">
        <f>VLOOKUP(C51,MOVI!C:DT,95,0)</f>
        <v>4475000</v>
      </c>
      <c r="JX51" s="275">
        <f>VLOOKUP(C51,FPT!B:JV,95,0)</f>
        <v>4475000</v>
      </c>
      <c r="JY51" t="str">
        <f t="shared" si="96"/>
        <v/>
      </c>
      <c r="JZ51" s="275">
        <f>VLOOKUP(C51,MOVI!C:DT,96,0)</f>
        <v>0</v>
      </c>
      <c r="KA51" s="275">
        <f>VLOOKUP(C51,FPT!B:JY,96,0)</f>
        <v>0</v>
      </c>
      <c r="KB51" t="str">
        <f t="shared" si="97"/>
        <v/>
      </c>
      <c r="KC51" s="275">
        <f>VLOOKUP(C51,MOVI!C:DT,97,0)</f>
        <v>4475000</v>
      </c>
      <c r="KD51" s="275">
        <f>VLOOKUP(C51,FPT!B:KB,97,0)</f>
        <v>4475000</v>
      </c>
      <c r="KE51" t="str">
        <f t="shared" si="98"/>
        <v/>
      </c>
      <c r="KF51" s="275">
        <f>VLOOKUP(C51,MOVI!C:DT,98,0)</f>
        <v>850000.00000000012</v>
      </c>
      <c r="KG51" s="275">
        <f>VLOOKUP(C51,FPT!B:KE,98,0)</f>
        <v>850000</v>
      </c>
      <c r="KH51" t="str">
        <f t="shared" si="99"/>
        <v/>
      </c>
      <c r="KI51" s="275">
        <f>VLOOKUP(C51,MOVI!C:DT,99,0)</f>
        <v>0</v>
      </c>
      <c r="KJ51" s="275">
        <f>VLOOKUP(C51,FPT!B:KH,99,0)</f>
        <v>0</v>
      </c>
      <c r="KK51" t="str">
        <f t="shared" si="100"/>
        <v/>
      </c>
      <c r="KL51" s="275">
        <f>VLOOKUP(C51,MOVI!C:DT,100,0)</f>
        <v>150000</v>
      </c>
      <c r="KM51" s="275">
        <f>VLOOKUP(C51,FPT!B:KK,100,0)</f>
        <v>150000</v>
      </c>
      <c r="KN51" t="str">
        <f t="shared" si="101"/>
        <v/>
      </c>
      <c r="KO51" s="275">
        <f>VLOOKUP(C51,MOVI!C:DT,101,0)</f>
        <v>0</v>
      </c>
      <c r="KP51" s="275">
        <f>VLOOKUP(C51,FPT!B:KN,101,0)</f>
        <v>0</v>
      </c>
      <c r="KQ51" t="str">
        <f t="shared" si="102"/>
        <v/>
      </c>
      <c r="KR51" s="275">
        <f>VLOOKUP(C51,MOVI!C:DT,102,0)</f>
        <v>0</v>
      </c>
      <c r="KS51" s="275">
        <f>VLOOKUP(C51,FPT!B:KQ,102,0)</f>
        <v>0</v>
      </c>
      <c r="KT51" t="str">
        <f t="shared" si="103"/>
        <v/>
      </c>
      <c r="KU51" s="275">
        <f>VLOOKUP(C51,MOVI!C:DT,103,0)</f>
        <v>1000000.0000000001</v>
      </c>
      <c r="KV51" s="275">
        <f>VLOOKUP(C51,FPT!B:KT,103,0)</f>
        <v>1000000</v>
      </c>
      <c r="KW51" t="str">
        <f t="shared" si="104"/>
        <v/>
      </c>
      <c r="KX51" s="275">
        <f>VLOOKUP(C51,MOVI!C:DT,104,0)</f>
        <v>1525000</v>
      </c>
      <c r="KY51" s="275">
        <f>VLOOKUP(C51,FPT!B:KW,104,0)</f>
        <v>1525000</v>
      </c>
      <c r="KZ51" t="str">
        <f t="shared" si="105"/>
        <v/>
      </c>
      <c r="LA51" s="275">
        <f>VLOOKUP(C51,MOVI!C:DT,105,0)</f>
        <v>100000</v>
      </c>
      <c r="LB51" s="275">
        <f>VLOOKUP(C51,FPT!B:KZ,105,0)</f>
        <v>100000</v>
      </c>
      <c r="LC51" t="str">
        <f t="shared" si="106"/>
        <v/>
      </c>
      <c r="LD51" s="275">
        <f>VLOOKUP(C51,MOVI!C:DT,106,0)</f>
        <v>6100000</v>
      </c>
      <c r="LE51" s="275">
        <f>VLOOKUP(C51,FPT!B:LC,106,0)</f>
        <v>6100000</v>
      </c>
      <c r="LF51" t="str">
        <f t="shared" si="107"/>
        <v/>
      </c>
      <c r="LG51" s="273">
        <f>VLOOKUP(C51,MOVI!C:DT,107,0)</f>
        <v>0</v>
      </c>
      <c r="LH51" s="273">
        <f>VLOOKUP(C51,FPT!B:LF,107,0)</f>
        <v>0</v>
      </c>
      <c r="LI51" t="str">
        <f t="shared" si="108"/>
        <v/>
      </c>
      <c r="LJ51" t="str">
        <f>VLOOKUP(C51,MOVI!C:DV,108,0)</f>
        <v>Việt PhúSouthHuman Resources</v>
      </c>
      <c r="LK51" s="252" t="str">
        <f>VLOOKUP(C51,FPT!B:LI,108,0)</f>
        <v>Việt PhúSouthHuman Resources</v>
      </c>
      <c r="LL51" t="str">
        <f t="shared" si="109"/>
        <v/>
      </c>
      <c r="LM51" s="275">
        <f>ROUND(VLOOKUP(C51,MOVI!C:DV,109,0),0)</f>
        <v>416667</v>
      </c>
      <c r="LN51" s="275">
        <f>ROUND(VLOOKUP(C51,FPT!B:LL,109,0),0)</f>
        <v>416667</v>
      </c>
      <c r="LO51" t="str">
        <f t="shared" si="110"/>
        <v/>
      </c>
      <c r="LP51" t="str">
        <f>VLOOKUP(C51,MOVI!C:DV,110,0)</f>
        <v>HO</v>
      </c>
      <c r="LQ51" s="247" t="str">
        <f>VLOOKUP(C51,FPT!B:LO,110,0)</f>
        <v>HO</v>
      </c>
      <c r="LR51" t="str">
        <f t="shared" si="111"/>
        <v/>
      </c>
      <c r="LS51">
        <f>MOVI!DI46</f>
        <v>18</v>
      </c>
      <c r="LV51">
        <f>MOVI!DJ46</f>
        <v>0</v>
      </c>
      <c r="LW51">
        <f>MOVI!DK46</f>
        <v>0</v>
      </c>
      <c r="LX51">
        <f>MOVI!DL46</f>
        <v>0</v>
      </c>
      <c r="LY51">
        <f>MOVI!DM46</f>
        <v>0</v>
      </c>
      <c r="LZ51">
        <f>MOVI!DN46</f>
        <v>0</v>
      </c>
      <c r="MA51">
        <f>MOVI!DO46</f>
        <v>0</v>
      </c>
      <c r="MB51" t="str">
        <f>MOVI!DP46</f>
        <v/>
      </c>
      <c r="MC51">
        <f>MOVI!DQ46</f>
        <v>0</v>
      </c>
      <c r="MD51">
        <f>MOVI!DR46</f>
        <v>0</v>
      </c>
      <c r="ME51" t="str">
        <f>VLOOKUP(C51,MOVI!C:DV,121,0)</f>
        <v/>
      </c>
      <c r="MF51" s="252"/>
      <c r="MG51" t="str">
        <f t="shared" si="117"/>
        <v/>
      </c>
      <c r="MH51" t="str">
        <f>VLOOKUP(C51,MOVI!C:DT,122,0)</f>
        <v>Việt PhúSouth</v>
      </c>
      <c r="MI51" s="252" t="str">
        <f>VLOOKUP(C51,FPT!B:DS,112,0)</f>
        <v>Việt PhúSouth</v>
      </c>
      <c r="MJ51" t="str">
        <f t="shared" si="113"/>
        <v/>
      </c>
    </row>
    <row r="52" spans="1:348" x14ac:dyDescent="0.25">
      <c r="A52">
        <v>44</v>
      </c>
      <c r="B52" s="48">
        <v>6142</v>
      </c>
      <c r="C52" s="271" t="s">
        <v>811</v>
      </c>
      <c r="D52" t="str">
        <f>VLOOKUP(C52,MOVI!C:D,2,0)</f>
        <v>Võ Ngọc Thanh Phương</v>
      </c>
      <c r="E52" t="str">
        <f>VLOOKUP(C52,FPT!B:C,2,0)</f>
        <v>Võ Ngọc Thanh Phương</v>
      </c>
      <c r="F52" t="str">
        <f t="shared" si="4"/>
        <v/>
      </c>
      <c r="G52" t="str">
        <f>VLOOKUP(C52,MOVI!C:E,3,0)</f>
        <v>Human Resources</v>
      </c>
      <c r="H52" t="str">
        <f>VLOOKUP(C52,FPT!B:F,3,0)</f>
        <v>Human Resources</v>
      </c>
      <c r="I52" t="str">
        <f t="shared" si="5"/>
        <v/>
      </c>
      <c r="J52" t="str">
        <f>VLOOKUP(C52,MOVI!C:H,4,0)</f>
        <v>Learning &amp; Development</v>
      </c>
      <c r="K52" t="str">
        <f>VLOOKUP(C52,FPT!B:I,4,0)</f>
        <v>Learning &amp; Development</v>
      </c>
      <c r="L52" t="str">
        <f t="shared" si="6"/>
        <v/>
      </c>
      <c r="M52" t="str">
        <f>VLOOKUP(C52,MOVI!C:DT,5,0)</f>
        <v>Manager</v>
      </c>
      <c r="N52" t="str">
        <f>VLOOKUP(C52,FPT!B:L,5,0)</f>
        <v>Manager</v>
      </c>
      <c r="O52" t="str">
        <f t="shared" si="7"/>
        <v/>
      </c>
      <c r="P52" t="str">
        <f>VLOOKUP(C52,MOVI!C:DT,6,0)</f>
        <v>Training and Development Manager</v>
      </c>
      <c r="Q52" t="str">
        <f>VLOOKUP(C52,FPT!B:O,6,0)</f>
        <v>Training and Development Manager</v>
      </c>
      <c r="R52" t="str">
        <f t="shared" si="8"/>
        <v/>
      </c>
      <c r="S52" t="str">
        <f>VLOOKUP(C52,MOVI!C:DT,7,0)</f>
        <v>South</v>
      </c>
      <c r="T52" t="str">
        <f>VLOOKUP(C52,FPT!B:R,7,0)</f>
        <v>South</v>
      </c>
      <c r="U52" t="str">
        <f t="shared" si="9"/>
        <v/>
      </c>
      <c r="V52" t="str">
        <f>VLOOKUP(C52,MOVI!C:DT,8,0)</f>
        <v>Việt Phú</v>
      </c>
      <c r="W52" t="str">
        <f>VLOOKUP(C52,FPT!B:U,8,0)</f>
        <v>Việt Phú</v>
      </c>
      <c r="X52" t="str">
        <f t="shared" si="10"/>
        <v/>
      </c>
      <c r="Y52" t="str">
        <f>VLOOKUP(C52,MOVI!C:DT,9,0)</f>
        <v>Full-time</v>
      </c>
      <c r="Z52" t="str">
        <f>VLOOKUP(C52,FPT!B:X,9,0)</f>
        <v>Full-time</v>
      </c>
      <c r="AA52" t="str">
        <f t="shared" si="11"/>
        <v/>
      </c>
      <c r="AB52" t="str">
        <f>VLOOKUP(C52,MOVI!C:DT,10,0)</f>
        <v>Permanent</v>
      </c>
      <c r="AC52" t="str">
        <f>VLOOKUP(C52,FPT!B:AA,10,0)</f>
        <v>Permanent</v>
      </c>
      <c r="AD52" t="str">
        <f t="shared" si="12"/>
        <v/>
      </c>
      <c r="AE52" s="247">
        <f>VLOOKUP(C52,MOVI!C:DT,11,0)</f>
        <v>44333</v>
      </c>
      <c r="AF52" s="247">
        <f>VLOOKUP(C52,FPT!B:AD,11,0)</f>
        <v>44333</v>
      </c>
      <c r="AG52" t="str">
        <f t="shared" si="13"/>
        <v/>
      </c>
      <c r="AH52" s="260" t="str">
        <f>VLOOKUP(C52,MOVI!C:DT,12,0)</f>
        <v/>
      </c>
      <c r="AI52" s="260"/>
      <c r="AJ52" t="str">
        <f t="shared" si="115"/>
        <v/>
      </c>
      <c r="AK52">
        <f>VLOOKUP(C52,MOVI!C:DT,13,0)</f>
        <v>0</v>
      </c>
      <c r="AL52" s="247">
        <f>VLOOKUP(C52,FPT!B:AJ,13,0)</f>
        <v>0</v>
      </c>
      <c r="AM52" t="str">
        <f t="shared" si="114"/>
        <v/>
      </c>
      <c r="AN52" s="247">
        <f>VLOOKUP(C52,MOVI!C:DT,14,0)</f>
        <v>0</v>
      </c>
      <c r="AO52" s="247">
        <f>VLOOKUP(C52,FPT!B:AM,14,0)</f>
        <v>0</v>
      </c>
      <c r="AP52" t="str">
        <f t="shared" si="15"/>
        <v/>
      </c>
      <c r="AQ52" t="str">
        <f>VLOOKUP(C52,MOVI!C:DT,15,0)</f>
        <v>LC</v>
      </c>
      <c r="AR52" s="247" t="str">
        <f>VLOOKUP(C52,FPT!B:AP,15,0)</f>
        <v>LC</v>
      </c>
      <c r="AS52" t="str">
        <f t="shared" si="16"/>
        <v/>
      </c>
      <c r="AT52" s="282" t="str">
        <f>VLOOKUP(C52,MOVI!C:DT,16,0)</f>
        <v>LTTP</v>
      </c>
      <c r="AU52" s="247" t="str">
        <f>VLOOKUP(C52,FPT!B:AS,16,0)</f>
        <v>LTTP</v>
      </c>
      <c r="AV52" t="str">
        <f t="shared" si="17"/>
        <v/>
      </c>
      <c r="AW52" t="str">
        <f>VLOOKUP(C52,MOVI!C:DT,17,0)</f>
        <v>L</v>
      </c>
      <c r="AX52" s="247" t="str">
        <f>VLOOKUP(C52,FPT!B:AV,17,0)</f>
        <v>L</v>
      </c>
      <c r="AY52" t="str">
        <f t="shared" si="18"/>
        <v/>
      </c>
      <c r="AZ52">
        <f>VLOOKUP(C52,MOVI!C:DT,18,0)</f>
        <v>0</v>
      </c>
      <c r="BA52" s="247">
        <f>VLOOKUP(C52,FPT!B:AY,18,0)</f>
        <v>0</v>
      </c>
      <c r="BB52" t="str">
        <f t="shared" si="19"/>
        <v/>
      </c>
      <c r="BC52" s="275">
        <f>VLOOKUP(C52,MOVI!C:DT,19,0)</f>
        <v>40000000</v>
      </c>
      <c r="BD52" s="275">
        <f>VLOOKUP(C52,FPT!B:BB,19,0)</f>
        <v>40000000</v>
      </c>
      <c r="BE52" t="str">
        <f t="shared" si="20"/>
        <v/>
      </c>
      <c r="BF52">
        <f>VLOOKUP(C52,MOVI!C:DT,20,0)</f>
        <v>0</v>
      </c>
      <c r="BG52" s="252">
        <f>VLOOKUP(C52,FPT!B:BE,20,0)</f>
        <v>0</v>
      </c>
      <c r="BH52" t="str">
        <f t="shared" si="21"/>
        <v/>
      </c>
      <c r="BI52" s="275">
        <f>VLOOKUP(C52,MOVI!C:DT,21,0)</f>
        <v>40000000</v>
      </c>
      <c r="BJ52" s="275">
        <f>VLOOKUP(C52,FPT!B:BH,21,0)</f>
        <v>40000000</v>
      </c>
      <c r="BK52" t="str">
        <f t="shared" si="22"/>
        <v/>
      </c>
      <c r="BL52" s="275">
        <f>VLOOKUP(C52,MOVI!C:DT,22,0)</f>
        <v>0</v>
      </c>
      <c r="BM52" s="275">
        <f>VLOOKUP(C52,FPT!B:BK,22,0)</f>
        <v>0</v>
      </c>
      <c r="BN52" t="str">
        <f t="shared" si="23"/>
        <v/>
      </c>
      <c r="BO52" s="275">
        <f>VLOOKUP(C52,MOVI!C:DT,23,0)</f>
        <v>0</v>
      </c>
      <c r="BP52" s="275">
        <f>VLOOKUP(C52,FPT!B:BN,23,0)</f>
        <v>0</v>
      </c>
      <c r="BQ52" t="str">
        <f t="shared" si="24"/>
        <v/>
      </c>
      <c r="BR52" s="275">
        <f>VLOOKUP(C52,MOVI!C:DT,24,0)</f>
        <v>0</v>
      </c>
      <c r="BS52" s="275">
        <f>VLOOKUP(C52,FPT!B:BQ,24,0)</f>
        <v>0</v>
      </c>
      <c r="BT52" t="str">
        <f t="shared" si="25"/>
        <v/>
      </c>
      <c r="BU52" s="275">
        <f>VLOOKUP(C52,MOVI!C:DT,25,0)</f>
        <v>0</v>
      </c>
      <c r="BV52" s="275">
        <f>VLOOKUP(C52,FPT!B:BT,25,0)</f>
        <v>0</v>
      </c>
      <c r="BW52" t="str">
        <f t="shared" si="26"/>
        <v/>
      </c>
      <c r="BX52" s="275">
        <f>VLOOKUP(C52,MOVI!C:DT,26,0)</f>
        <v>0</v>
      </c>
      <c r="BY52" s="275">
        <f>VLOOKUP(C52,FPT!B:BW,26,0)</f>
        <v>0</v>
      </c>
      <c r="BZ52" t="str">
        <f t="shared" si="27"/>
        <v/>
      </c>
      <c r="CA52" s="275">
        <f>VLOOKUP(C52,MOVI!C:DT,27,0)</f>
        <v>0</v>
      </c>
      <c r="CB52" s="275">
        <f>VLOOKUP(C52,FPT!B:BZ,27,0)</f>
        <v>0</v>
      </c>
      <c r="CC52" t="str">
        <f t="shared" si="28"/>
        <v/>
      </c>
      <c r="CD52" s="275">
        <f>VLOOKUP(C52,MOVI!C:DT,28,0)</f>
        <v>0</v>
      </c>
      <c r="CE52" s="275">
        <f>VLOOKUP(C52,FPT!B:CC,28,0)</f>
        <v>0</v>
      </c>
      <c r="CF52" t="str">
        <f t="shared" si="29"/>
        <v/>
      </c>
      <c r="CG52" t="str">
        <f>VLOOKUP(C52,MOVI!C:DT,29,0)</f>
        <v>TB, CN</v>
      </c>
      <c r="CH52" s="252" t="str">
        <f>VLOOKUP(C52,FPT!B:CF,29,0)</f>
        <v>TB, CN</v>
      </c>
      <c r="CI52" t="str">
        <f t="shared" si="30"/>
        <v/>
      </c>
      <c r="CJ52">
        <f>VLOOKUP(C52,MOVI!C:DT,30,0)</f>
        <v>21</v>
      </c>
      <c r="CK52" s="252">
        <f>VLOOKUP(C52,FPT!B:CI,30,0)</f>
        <v>21</v>
      </c>
      <c r="CL52" t="str">
        <f t="shared" si="31"/>
        <v/>
      </c>
      <c r="CM52">
        <f>VLOOKUP(C52,MOVI!C:DT,31,0)</f>
        <v>21</v>
      </c>
      <c r="CN52" s="252">
        <f>VLOOKUP(C52,FPT!B:CL,31,0)</f>
        <v>21</v>
      </c>
      <c r="CO52" t="str">
        <f t="shared" si="32"/>
        <v/>
      </c>
      <c r="CP52" s="275">
        <f>VLOOKUP(C52,MOVI!C:DT,32,0)</f>
        <v>0</v>
      </c>
      <c r="CQ52" s="275">
        <f>VLOOKUP(C52,FPT!B:CO,32,0)</f>
        <v>0</v>
      </c>
      <c r="CR52" t="str">
        <f t="shared" si="33"/>
        <v/>
      </c>
      <c r="CS52" s="275">
        <f>VLOOKUP(C52,MOVI!C:DT,33,0)</f>
        <v>0</v>
      </c>
      <c r="CT52" s="275">
        <f>VLOOKUP(C52,FPT!B:CR,33,0)</f>
        <v>0</v>
      </c>
      <c r="CU52" t="str">
        <f t="shared" si="34"/>
        <v/>
      </c>
      <c r="CV52" s="275">
        <f>VLOOKUP(C52,MOVI!C:DT,34,0)</f>
        <v>0</v>
      </c>
      <c r="CW52" s="275">
        <f>VLOOKUP(C52,FPT!B:CU,34,0)</f>
        <v>0</v>
      </c>
      <c r="CX52" t="str">
        <f t="shared" si="35"/>
        <v/>
      </c>
      <c r="CY52" s="275">
        <f>VLOOKUP(C52,MOVI!C:DT,35,0)</f>
        <v>21</v>
      </c>
      <c r="CZ52" s="275">
        <f>VLOOKUP(C52,FPT!B:CX,35,0)</f>
        <v>21</v>
      </c>
      <c r="DA52" t="str">
        <f t="shared" si="36"/>
        <v/>
      </c>
      <c r="DB52" s="275">
        <f>VLOOKUP(C52,MOVI!C:DT,36,0)</f>
        <v>0</v>
      </c>
      <c r="DC52" s="275">
        <f>VLOOKUP(C52,FPT!B:DA,36,0)</f>
        <v>0</v>
      </c>
      <c r="DD52" t="str">
        <f t="shared" si="37"/>
        <v/>
      </c>
      <c r="DE52" s="275">
        <f>VLOOKUP(C52,MOVI!C:DT,37,0)</f>
        <v>0</v>
      </c>
      <c r="DF52" s="275">
        <f>VLOOKUP(C52,FPT!B:DD,37,0)</f>
        <v>0</v>
      </c>
      <c r="DG52" t="str">
        <f t="shared" si="38"/>
        <v/>
      </c>
      <c r="DH52" s="275">
        <f>VLOOKUP(C52,MOVI!C:DT,38,0)</f>
        <v>0</v>
      </c>
      <c r="DI52" s="275">
        <f>VLOOKUP(C52,FPT!B:DG,38,0)</f>
        <v>0</v>
      </c>
      <c r="DJ52" t="str">
        <f t="shared" si="39"/>
        <v/>
      </c>
      <c r="DK52" s="275">
        <f>VLOOKUP(C52,MOVI!C:DT,39,0)</f>
        <v>0</v>
      </c>
      <c r="DL52" s="275">
        <f>VLOOKUP(C52,FPT!B:DJ,39,0)</f>
        <v>0</v>
      </c>
      <c r="DM52" t="str">
        <f t="shared" si="40"/>
        <v/>
      </c>
      <c r="DN52" s="275">
        <f>VLOOKUP(C52,MOVI!C:DT,40,0)</f>
        <v>0</v>
      </c>
      <c r="DO52" s="275">
        <f>VLOOKUP(C52,FPT!B:DM,40,0)</f>
        <v>0</v>
      </c>
      <c r="DP52" t="str">
        <f t="shared" si="41"/>
        <v/>
      </c>
      <c r="DQ52" s="275">
        <f>VLOOKUP(C52,MOVI!C:DT,41,0)</f>
        <v>0</v>
      </c>
      <c r="DR52" s="275">
        <f>VLOOKUP(C52,FPT!B:DP,41,0)</f>
        <v>0</v>
      </c>
      <c r="DS52" t="str">
        <f t="shared" si="42"/>
        <v/>
      </c>
      <c r="DT52" s="275">
        <f>VLOOKUP(C52,MOVI!C:DT,42,0)</f>
        <v>40000000</v>
      </c>
      <c r="DU52" s="275">
        <f>ROUND(VLOOKUP(C52,FPT!B:DS,42,0),0)</f>
        <v>40000000</v>
      </c>
      <c r="DV52" t="str">
        <f t="shared" si="43"/>
        <v/>
      </c>
      <c r="DW52" s="275">
        <f>VLOOKUP(C52,MOVI!C:DT,43,0)</f>
        <v>0</v>
      </c>
      <c r="DX52" s="275">
        <f>VLOOKUP(C52,FPT!B:DV,43,0)</f>
        <v>0</v>
      </c>
      <c r="DY52" t="str">
        <f t="shared" si="44"/>
        <v/>
      </c>
      <c r="DZ52" s="275">
        <f>VLOOKUP(C52,MOVI!C:DT,44,0)</f>
        <v>0</v>
      </c>
      <c r="EA52" s="275">
        <f>VLOOKUP(C52,FPT!B:DY,44,0)</f>
        <v>0</v>
      </c>
      <c r="EB52" t="str">
        <f t="shared" si="45"/>
        <v/>
      </c>
      <c r="EC52" s="275">
        <f>VLOOKUP(C52,MOVI!C:DT,45,0)</f>
        <v>40000000</v>
      </c>
      <c r="ED52" s="275">
        <f>ROUND(VLOOKUP(C52,FPT!B:EB,45,0),0)</f>
        <v>40000000</v>
      </c>
      <c r="EE52" t="str">
        <f t="shared" si="46"/>
        <v/>
      </c>
      <c r="EF52" s="275">
        <f>VLOOKUP(C52,MOVI!C:DT,46,0)</f>
        <v>0</v>
      </c>
      <c r="EG52" s="275">
        <f>VLOOKUP(C52,FPT!B:EE,46,0)</f>
        <v>0</v>
      </c>
      <c r="EH52" t="str">
        <f t="shared" si="47"/>
        <v/>
      </c>
      <c r="EI52" s="275">
        <f>VLOOKUP(C52,MOVI!C:DT,47,0)</f>
        <v>0</v>
      </c>
      <c r="EJ52" s="275">
        <f>VLOOKUP(C52,FPT!B:EH,47,0)</f>
        <v>0</v>
      </c>
      <c r="EK52" t="str">
        <f t="shared" si="48"/>
        <v/>
      </c>
      <c r="EL52" s="275">
        <f>VLOOKUP(C52,MOVI!C:DT,48,0)</f>
        <v>0</v>
      </c>
      <c r="EM52" s="275">
        <f>VLOOKUP(C52,FPT!B:EK,48,0)</f>
        <v>0</v>
      </c>
      <c r="EN52" t="str">
        <f t="shared" si="49"/>
        <v/>
      </c>
      <c r="EO52" s="275">
        <f>VLOOKUP(C52,MOVI!C:DT,49,0)</f>
        <v>0</v>
      </c>
      <c r="EP52" s="275">
        <f>VLOOKUP(C52,FPT!B:EN,49,0)</f>
        <v>0</v>
      </c>
      <c r="EQ52" t="str">
        <f t="shared" si="50"/>
        <v/>
      </c>
      <c r="ER52" s="275">
        <f>VLOOKUP(C52,MOVI!C:DT,50,0)</f>
        <v>0</v>
      </c>
      <c r="ES52" s="275">
        <f>VLOOKUP(C52,FPT!B:EQ,50,0)</f>
        <v>0</v>
      </c>
      <c r="ET52" t="str">
        <f t="shared" si="51"/>
        <v/>
      </c>
      <c r="EU52" s="275">
        <f>VLOOKUP(C52,MOVI!C:DT,51,0)</f>
        <v>0</v>
      </c>
      <c r="EV52" s="275">
        <f>VLOOKUP(C52,FPT!B:ET,51,0)</f>
        <v>0</v>
      </c>
      <c r="EW52" t="str">
        <f t="shared" si="52"/>
        <v/>
      </c>
      <c r="EX52" s="275">
        <f>VLOOKUP(C52,MOVI!C:DT,52,0)</f>
        <v>0</v>
      </c>
      <c r="EY52" s="275">
        <f>VLOOKUP(C52,FPT!B:EW,52,0)</f>
        <v>0</v>
      </c>
      <c r="EZ52" t="str">
        <f t="shared" si="53"/>
        <v/>
      </c>
      <c r="FA52" s="275">
        <f>VLOOKUP(C52,MOVI!C:DT,53,0)</f>
        <v>0</v>
      </c>
      <c r="FB52" s="275">
        <f>VLOOKUP(C52,FPT!B:EZ,53,0)</f>
        <v>0</v>
      </c>
      <c r="FC52" t="str">
        <f t="shared" si="54"/>
        <v/>
      </c>
      <c r="FD52" s="275">
        <f>VLOOKUP(C52,MOVI!C:DT,54,0)</f>
        <v>0</v>
      </c>
      <c r="FE52" s="275">
        <f>VLOOKUP(C52,FPT!B:FC,54,0)</f>
        <v>0</v>
      </c>
      <c r="FF52" t="str">
        <f t="shared" si="55"/>
        <v/>
      </c>
      <c r="FG52" s="275">
        <f>VLOOKUP(C52,MOVI!C:DT,55,0)</f>
        <v>0</v>
      </c>
      <c r="FH52" s="275">
        <f>VLOOKUP(C52,FPT!B:FF,55,0)</f>
        <v>0</v>
      </c>
      <c r="FI52" t="str">
        <f t="shared" si="56"/>
        <v/>
      </c>
      <c r="FJ52" s="275">
        <f>VLOOKUP(C52,MOVI!C:DT,56,0)</f>
        <v>0</v>
      </c>
      <c r="FK52" s="275">
        <f>VLOOKUP(C52,FPT!B:FI,56,0)</f>
        <v>0</v>
      </c>
      <c r="FL52" t="str">
        <f t="shared" si="57"/>
        <v/>
      </c>
      <c r="FM52" s="275">
        <f>VLOOKUP(C52,MOVI!C:DT,57,0)</f>
        <v>0</v>
      </c>
      <c r="FN52" s="275">
        <f>VLOOKUP(C52,FPT!B:FL,57,0)</f>
        <v>0</v>
      </c>
      <c r="FO52" t="str">
        <f t="shared" si="58"/>
        <v/>
      </c>
      <c r="FP52" s="275">
        <f>VLOOKUP(C52,MOVI!C:DT,58,0)</f>
        <v>0</v>
      </c>
      <c r="FQ52" s="275">
        <f>VLOOKUP(C52,FPT!B:FO,58,0)</f>
        <v>0</v>
      </c>
      <c r="FR52" t="str">
        <f t="shared" si="59"/>
        <v/>
      </c>
      <c r="FS52" s="275">
        <f>VLOOKUP(C52,MOVI!C:DT,59,0)</f>
        <v>0</v>
      </c>
      <c r="FT52" s="275">
        <f>VLOOKUP(C52,FPT!B:FR,59,0)</f>
        <v>0</v>
      </c>
      <c r="FU52" t="str">
        <f t="shared" si="60"/>
        <v/>
      </c>
      <c r="FV52" s="275">
        <f>VLOOKUP(C52,MOVI!C:DT,60,0)</f>
        <v>0</v>
      </c>
      <c r="FW52" s="275">
        <f>VLOOKUP(C52,FPT!B:FU,60,0)</f>
        <v>0</v>
      </c>
      <c r="FX52" t="str">
        <f t="shared" si="61"/>
        <v/>
      </c>
      <c r="FY52" s="275">
        <f>VLOOKUP(C52,MOVI!C:DT,61,0)</f>
        <v>0</v>
      </c>
      <c r="FZ52" s="275">
        <f>VLOOKUP(C52,FPT!B:FX,61,0)</f>
        <v>0</v>
      </c>
      <c r="GA52" t="str">
        <f t="shared" si="62"/>
        <v/>
      </c>
      <c r="GB52" s="275">
        <f>VLOOKUP(C52,MOVI!C:DT,62,0)</f>
        <v>0</v>
      </c>
      <c r="GC52" s="275">
        <f>VLOOKUP(C52,FPT!B:GA,62,0)</f>
        <v>0</v>
      </c>
      <c r="GD52" t="str">
        <f t="shared" si="63"/>
        <v/>
      </c>
      <c r="GE52" s="275">
        <f>VLOOKUP(C52,MOVI!C:DT,63,0)</f>
        <v>0</v>
      </c>
      <c r="GF52" s="275">
        <f>VLOOKUP(C52,FPT!B:GD,63,0)</f>
        <v>0</v>
      </c>
      <c r="GG52" t="str">
        <f t="shared" si="64"/>
        <v/>
      </c>
      <c r="GH52" s="275">
        <f>VLOOKUP(C52,MOVI!C:DT,64,0)</f>
        <v>0</v>
      </c>
      <c r="GI52" s="275">
        <f>VLOOKUP(C52,FPT!B:GG,64,0)</f>
        <v>0</v>
      </c>
      <c r="GJ52" t="str">
        <f t="shared" si="65"/>
        <v/>
      </c>
      <c r="GK52" s="275">
        <f>VLOOKUP(C52,MOVI!C:DT,65,0)</f>
        <v>0</v>
      </c>
      <c r="GL52" s="275">
        <f>VLOOKUP(C52,FPT!B:GJ,65,0)</f>
        <v>0</v>
      </c>
      <c r="GM52" t="str">
        <f t="shared" si="66"/>
        <v/>
      </c>
      <c r="GN52" s="275">
        <f>VLOOKUP(C52,MOVI!C:DT,66,0)</f>
        <v>0</v>
      </c>
      <c r="GO52" s="275">
        <f>VLOOKUP(C52,FPT!B:GM,66,0)</f>
        <v>0</v>
      </c>
      <c r="GP52" t="str">
        <f t="shared" si="67"/>
        <v/>
      </c>
      <c r="GQ52" s="275">
        <f>VLOOKUP(C52,MOVI!C:DT,67,0)</f>
        <v>0</v>
      </c>
      <c r="GR52" s="275">
        <f>VLOOKUP(C52,FPT!B:GP,67,0)</f>
        <v>0</v>
      </c>
      <c r="GS52" t="str">
        <f t="shared" si="68"/>
        <v/>
      </c>
      <c r="GT52" s="275">
        <f>VLOOKUP(C52,MOVI!C:DT,68,0)</f>
        <v>0</v>
      </c>
      <c r="GU52" s="275">
        <f>VLOOKUP(C52,FPT!B:GS,68,0)</f>
        <v>0</v>
      </c>
      <c r="GV52" t="str">
        <f t="shared" si="69"/>
        <v/>
      </c>
      <c r="GW52" s="275">
        <f>VLOOKUP(C52,MOVI!C:DT,69,0)</f>
        <v>0</v>
      </c>
      <c r="GX52" s="275">
        <f>VLOOKUP(C52,FPT!B:GV,69,0)</f>
        <v>0</v>
      </c>
      <c r="GY52" t="str">
        <f t="shared" si="70"/>
        <v/>
      </c>
      <c r="GZ52" s="275">
        <f>VLOOKUP(C52,MOVI!C:DT,70,0)</f>
        <v>0</v>
      </c>
      <c r="HA52" s="275">
        <f>VLOOKUP(C52,FPT!B:GY,70,0)</f>
        <v>0</v>
      </c>
      <c r="HB52" t="str">
        <f t="shared" si="71"/>
        <v/>
      </c>
      <c r="HC52" s="275">
        <f>VLOOKUP(C52,MOVI!C:DT,71,0)</f>
        <v>40000000</v>
      </c>
      <c r="HD52" s="275">
        <f>ROUND(VLOOKUP(C52,FPT!B:HB,71,0),0)</f>
        <v>40000000</v>
      </c>
      <c r="HE52" t="str">
        <f t="shared" si="72"/>
        <v/>
      </c>
      <c r="HF52" s="275">
        <f>ROUND(VLOOKUP(C52,MOVI!C:DT,72,0),0)</f>
        <v>0</v>
      </c>
      <c r="HG52" s="275">
        <f>ROUND(VLOOKUP(C52,FPT!B:HE,72,0),0)</f>
        <v>0</v>
      </c>
      <c r="HH52" t="str">
        <f t="shared" si="73"/>
        <v/>
      </c>
      <c r="HI52" s="275">
        <f>VLOOKUP(C52,MOVI!C:DT,73,0)</f>
        <v>0</v>
      </c>
      <c r="HJ52" s="275">
        <f>VLOOKUP(C52,FPT!B:HH,73,0)</f>
        <v>0</v>
      </c>
      <c r="HK52" t="str">
        <f t="shared" si="74"/>
        <v/>
      </c>
      <c r="HL52" s="275">
        <f>VLOOKUP(C52,MOVI!C:DT,74,0)</f>
        <v>0</v>
      </c>
      <c r="HM52" s="275">
        <f>VLOOKUP(C52,FPT!B:HK,74,0)</f>
        <v>0</v>
      </c>
      <c r="HN52" t="str">
        <f t="shared" si="75"/>
        <v/>
      </c>
      <c r="HO52" s="275">
        <f>VLOOKUP(C52,MOVI!C:DT,75,0)</f>
        <v>11000000</v>
      </c>
      <c r="HP52" s="275">
        <f>VLOOKUP(C52,FPT!B:HN,75,0)</f>
        <v>11000000</v>
      </c>
      <c r="HQ52" t="str">
        <f t="shared" si="76"/>
        <v/>
      </c>
      <c r="HR52" s="275">
        <f>VLOOKUP(C52,MOVI!C:DT,76,0)</f>
        <v>0</v>
      </c>
      <c r="HS52" s="275">
        <f>VLOOKUP(C52,FPT!B:HQ,76,0)</f>
        <v>0</v>
      </c>
      <c r="HT52" t="str">
        <f t="shared" si="77"/>
        <v/>
      </c>
      <c r="HU52" s="275">
        <f>VLOOKUP(C52,MOVI!C:DT,77,0)</f>
        <v>0</v>
      </c>
      <c r="HV52" s="275">
        <f>VLOOKUP(C52,FPT!B:HT,77,0)</f>
        <v>0</v>
      </c>
      <c r="HW52" t="str">
        <f t="shared" si="78"/>
        <v/>
      </c>
      <c r="HX52" s="274">
        <f>VLOOKUP(C52,MOVI!C:CB,78,0)</f>
        <v>2384000</v>
      </c>
      <c r="HY52" s="261">
        <f>VLOOKUP(C52,FPT!$B:$CA,78,0)</f>
        <v>2384000</v>
      </c>
      <c r="HZ52" t="str">
        <f t="shared" si="79"/>
        <v/>
      </c>
      <c r="IA52" s="275">
        <f>VLOOKUP(C52,MOVI!C:CD,79,0)</f>
        <v>400000</v>
      </c>
      <c r="IB52" s="275">
        <f>VLOOKUP(C52,FPT!B:HZ,79,0)</f>
        <v>400000</v>
      </c>
      <c r="IC52" t="str">
        <f t="shared" si="80"/>
        <v/>
      </c>
      <c r="ID52" s="275">
        <f>VLOOKUP(C52,MOVI!C:CD,80,0)</f>
        <v>447000</v>
      </c>
      <c r="IE52" s="275">
        <f>VLOOKUP(C52,FPT!B:IC,80,0)</f>
        <v>447000</v>
      </c>
      <c r="IF52" t="str">
        <f t="shared" si="81"/>
        <v/>
      </c>
      <c r="IG52" s="275">
        <f>VLOOKUP(C52,MOVI!C:DT,81,0)</f>
        <v>0</v>
      </c>
      <c r="IH52" s="275">
        <f>VLOOKUP(C52,FPT!B:IF,81,0)</f>
        <v>0</v>
      </c>
      <c r="II52" t="str">
        <f t="shared" si="82"/>
        <v/>
      </c>
      <c r="IJ52" s="275">
        <f>VLOOKUP(C52,MOVI!C:DT,82,0)</f>
        <v>3231000</v>
      </c>
      <c r="IK52" s="275">
        <f>VLOOKUP(C52,FPT!B:II,82,0)</f>
        <v>3231000</v>
      </c>
      <c r="IL52" t="str">
        <f t="shared" si="83"/>
        <v/>
      </c>
      <c r="IM52" s="275">
        <f>ROUND(VLOOKUP(C52,MOVI!C:DT,83,0),0)</f>
        <v>14231000</v>
      </c>
      <c r="IN52" s="275">
        <f>ROUND(VLOOKUP(C52,FPT!B:IL,83,0),0)</f>
        <v>14231000</v>
      </c>
      <c r="IO52" t="str">
        <f t="shared" si="84"/>
        <v/>
      </c>
      <c r="IP52" s="275">
        <f>VLOOKUP(C52,MOVI!C:DT,84,0)</f>
        <v>25769000</v>
      </c>
      <c r="IQ52" s="275">
        <f>VLOOKUP(C52,FPT!B:IO,84,0)</f>
        <v>25769000</v>
      </c>
      <c r="IR52" t="str">
        <f t="shared" si="85"/>
        <v/>
      </c>
      <c r="IS52" s="275">
        <f>ROUND(VLOOKUP(C52,MOVI!C:DT,85,0),0)</f>
        <v>3503800</v>
      </c>
      <c r="IT52" s="275">
        <f>ROUND(VLOOKUP(C52,FPT!B:IR,85,0),0)</f>
        <v>3503800</v>
      </c>
      <c r="IU52" t="str">
        <f t="shared" si="86"/>
        <v/>
      </c>
      <c r="IV52" s="275">
        <f>VLOOKUP(C52,MOVI!C:DT,86,0)</f>
        <v>0</v>
      </c>
      <c r="IW52" s="275">
        <f>VLOOKUP(C52,FPT!B:IU,86,0)</f>
        <v>0</v>
      </c>
      <c r="IX52" t="str">
        <f t="shared" si="87"/>
        <v/>
      </c>
      <c r="IY52" s="275">
        <f>ROUND(VLOOKUP(C52,MOVI!C:DT,87,0),0)</f>
        <v>3503800</v>
      </c>
      <c r="IZ52" s="275">
        <f>ROUND(VLOOKUP(C52,FPT!B:IX,87,0),0)</f>
        <v>3503800</v>
      </c>
      <c r="JA52" t="str">
        <f t="shared" si="88"/>
        <v/>
      </c>
      <c r="JB52" s="275">
        <f>VLOOKUP(C52,MOVI!C:DT,88,0)</f>
        <v>0</v>
      </c>
      <c r="JC52" s="275">
        <f>VLOOKUP(C52,FPT!B:JA,88,0)</f>
        <v>0</v>
      </c>
      <c r="JD52" t="str">
        <f t="shared" si="89"/>
        <v/>
      </c>
      <c r="JE52" s="275">
        <f>VLOOKUP(C52,MOVI!C:DT,89,0)</f>
        <v>149000</v>
      </c>
      <c r="JF52" s="275">
        <f>VLOOKUP(C52,FPT!B:JD,89,0)</f>
        <v>149000</v>
      </c>
      <c r="JG52" t="str">
        <f t="shared" si="90"/>
        <v/>
      </c>
      <c r="JH52" s="275">
        <f>VLOOKUP(C52,MOVI!C:DT,90,0)</f>
        <v>0</v>
      </c>
      <c r="JI52" s="275">
        <f>VLOOKUP(C52,FPT!B:JG,90,0)</f>
        <v>0</v>
      </c>
      <c r="JJ52" t="str">
        <f t="shared" si="91"/>
        <v/>
      </c>
      <c r="JK52" s="275">
        <f>VLOOKUP(C52,MOVI!C:DT,91,0)</f>
        <v>0</v>
      </c>
      <c r="JL52" s="275">
        <f>VLOOKUP(C52,FPT!B:JJ,91,0)</f>
        <v>0</v>
      </c>
      <c r="JM52" t="str">
        <f t="shared" si="92"/>
        <v/>
      </c>
      <c r="JN52" s="275">
        <f>VLOOKUP(C52,MOVI!C:DT,92,0)</f>
        <v>0</v>
      </c>
      <c r="JO52" s="275">
        <f>VLOOKUP(C52,FPT!B:JM,92,0)</f>
        <v>0</v>
      </c>
      <c r="JP52" t="str">
        <f t="shared" si="93"/>
        <v/>
      </c>
      <c r="JQ52" s="275">
        <f>VLOOKUP(C52,MOVI!C:DT,93,0)</f>
        <v>0</v>
      </c>
      <c r="JR52" s="275">
        <f>VLOOKUP(C52,FPT!B:JP,93,0)</f>
        <v>0</v>
      </c>
      <c r="JS52" t="str">
        <f t="shared" si="94"/>
        <v/>
      </c>
      <c r="JT52" s="275">
        <f>VLOOKUP(C52,MOVI!C:DT,94,0)</f>
        <v>149000</v>
      </c>
      <c r="JU52" s="275">
        <f>VLOOKUP(C52,FPT!B:JS,94,0)</f>
        <v>149000</v>
      </c>
      <c r="JV52" t="str">
        <f t="shared" si="95"/>
        <v/>
      </c>
      <c r="JW52" s="275">
        <f>VLOOKUP(C52,MOVI!C:DT,95,0)</f>
        <v>33116200</v>
      </c>
      <c r="JX52" s="275">
        <f>VLOOKUP(C52,FPT!B:JV,95,0)</f>
        <v>33116200</v>
      </c>
      <c r="JY52" t="str">
        <f t="shared" si="96"/>
        <v/>
      </c>
      <c r="JZ52" s="275">
        <f>VLOOKUP(C52,MOVI!C:DT,96,0)</f>
        <v>0</v>
      </c>
      <c r="KA52" s="275">
        <f>VLOOKUP(C52,FPT!B:JY,96,0)</f>
        <v>0</v>
      </c>
      <c r="KB52" t="str">
        <f t="shared" si="97"/>
        <v/>
      </c>
      <c r="KC52" s="275">
        <f>VLOOKUP(C52,MOVI!C:DT,97,0)</f>
        <v>33116200</v>
      </c>
      <c r="KD52" s="275">
        <f>VLOOKUP(C52,FPT!B:KB,97,0)</f>
        <v>33116200</v>
      </c>
      <c r="KE52" t="str">
        <f t="shared" si="98"/>
        <v/>
      </c>
      <c r="KF52" s="275">
        <f>VLOOKUP(C52,MOVI!C:DT,98,0)</f>
        <v>5066000</v>
      </c>
      <c r="KG52" s="275">
        <f>VLOOKUP(C52,FPT!B:KE,98,0)</f>
        <v>5066000</v>
      </c>
      <c r="KH52" t="str">
        <f t="shared" si="99"/>
        <v/>
      </c>
      <c r="KI52" s="275">
        <f>VLOOKUP(C52,MOVI!C:DT,99,0)</f>
        <v>0</v>
      </c>
      <c r="KJ52" s="275">
        <f>VLOOKUP(C52,FPT!B:KH,99,0)</f>
        <v>0</v>
      </c>
      <c r="KK52" t="str">
        <f t="shared" si="100"/>
        <v/>
      </c>
      <c r="KL52" s="275">
        <f>VLOOKUP(C52,MOVI!C:DT,100,0)</f>
        <v>894000</v>
      </c>
      <c r="KM52" s="275">
        <f>VLOOKUP(C52,FPT!B:KK,100,0)</f>
        <v>894000</v>
      </c>
      <c r="KN52" t="str">
        <f t="shared" si="101"/>
        <v/>
      </c>
      <c r="KO52" s="275">
        <f>VLOOKUP(C52,MOVI!C:DT,101,0)</f>
        <v>0</v>
      </c>
      <c r="KP52" s="275">
        <f>VLOOKUP(C52,FPT!B:KN,101,0)</f>
        <v>0</v>
      </c>
      <c r="KQ52" t="str">
        <f t="shared" si="102"/>
        <v/>
      </c>
      <c r="KR52" s="275">
        <f>VLOOKUP(C52,MOVI!C:DT,102,0)</f>
        <v>0</v>
      </c>
      <c r="KS52" s="275">
        <f>VLOOKUP(C52,FPT!B:KQ,102,0)</f>
        <v>0</v>
      </c>
      <c r="KT52" t="str">
        <f t="shared" si="103"/>
        <v/>
      </c>
      <c r="KU52" s="275">
        <f>VLOOKUP(C52,MOVI!C:DT,103,0)</f>
        <v>5960000</v>
      </c>
      <c r="KV52" s="275">
        <f>VLOOKUP(C52,FPT!B:KT,103,0)</f>
        <v>5960000</v>
      </c>
      <c r="KW52" t="str">
        <f t="shared" si="104"/>
        <v/>
      </c>
      <c r="KX52" s="275">
        <f>VLOOKUP(C52,MOVI!C:DT,104,0)</f>
        <v>9191000</v>
      </c>
      <c r="KY52" s="275">
        <f>VLOOKUP(C52,FPT!B:KW,104,0)</f>
        <v>9191000</v>
      </c>
      <c r="KZ52" t="str">
        <f t="shared" si="105"/>
        <v/>
      </c>
      <c r="LA52" s="275">
        <f>VLOOKUP(C52,MOVI!C:DT,105,0)</f>
        <v>596000</v>
      </c>
      <c r="LB52" s="275">
        <f>VLOOKUP(C52,FPT!B:KZ,105,0)</f>
        <v>596000</v>
      </c>
      <c r="LC52" t="str">
        <f t="shared" si="106"/>
        <v/>
      </c>
      <c r="LD52" s="275">
        <f>VLOOKUP(C52,MOVI!C:DT,106,0)</f>
        <v>46556000</v>
      </c>
      <c r="LE52" s="275">
        <f>VLOOKUP(C52,FPT!B:LC,106,0)</f>
        <v>46556000</v>
      </c>
      <c r="LF52" t="str">
        <f t="shared" si="107"/>
        <v/>
      </c>
      <c r="LG52" s="273">
        <f>VLOOKUP(C52,MOVI!C:DT,107,0)</f>
        <v>0</v>
      </c>
      <c r="LH52" s="273">
        <f>VLOOKUP(C52,FPT!B:LF,107,0)</f>
        <v>0</v>
      </c>
      <c r="LI52" t="str">
        <f t="shared" si="108"/>
        <v/>
      </c>
      <c r="LJ52" t="str">
        <f>VLOOKUP(C52,MOVI!C:DV,108,0)</f>
        <v>Việt PhúSouthHuman Resources</v>
      </c>
      <c r="LK52" s="252" t="str">
        <f>VLOOKUP(C52,FPT!B:LI,108,0)</f>
        <v>Việt PhúSouthHuman Resources</v>
      </c>
      <c r="LL52" t="str">
        <f t="shared" si="109"/>
        <v/>
      </c>
      <c r="LM52" s="275">
        <f>ROUND(VLOOKUP(C52,MOVI!C:DV,109,0),0)</f>
        <v>3333333</v>
      </c>
      <c r="LN52" s="275">
        <f>ROUND(VLOOKUP(C52,FPT!B:LL,109,0),0)</f>
        <v>3333333</v>
      </c>
      <c r="LO52" t="str">
        <f t="shared" si="110"/>
        <v/>
      </c>
      <c r="LP52" t="str">
        <f>VLOOKUP(C52,MOVI!C:DV,110,0)</f>
        <v>HO</v>
      </c>
      <c r="LQ52" s="247" t="str">
        <f>VLOOKUP(C52,FPT!B:LO,110,0)</f>
        <v>HO</v>
      </c>
      <c r="LR52" t="str">
        <f t="shared" si="111"/>
        <v/>
      </c>
      <c r="LS52">
        <f>MOVI!DI47</f>
        <v>18</v>
      </c>
      <c r="LV52">
        <f>MOVI!DJ47</f>
        <v>0</v>
      </c>
      <c r="LW52">
        <f>MOVI!DK47</f>
        <v>0</v>
      </c>
      <c r="LX52" t="str">
        <f>MOVI!DL47</f>
        <v>x</v>
      </c>
      <c r="LY52">
        <f>MOVI!DM47</f>
        <v>0</v>
      </c>
      <c r="LZ52">
        <f>MOVI!DN47</f>
        <v>149000</v>
      </c>
      <c r="MA52">
        <f>MOVI!DO47</f>
        <v>0</v>
      </c>
      <c r="MB52" t="str">
        <f>MOVI!DP47</f>
        <v/>
      </c>
      <c r="MC52">
        <f>MOVI!DQ47</f>
        <v>0</v>
      </c>
      <c r="MD52">
        <f>MOVI!DR47</f>
        <v>0</v>
      </c>
      <c r="ME52" t="str">
        <f>VLOOKUP(C52,MOVI!C:DV,121,0)</f>
        <v/>
      </c>
      <c r="MF52" s="252"/>
      <c r="MG52" t="str">
        <f t="shared" si="117"/>
        <v/>
      </c>
      <c r="MH52" t="str">
        <f>VLOOKUP(C52,MOVI!C:DT,122,0)</f>
        <v>Việt PhúSouth</v>
      </c>
      <c r="MI52" s="252" t="str">
        <f>VLOOKUP(C52,FPT!B:DS,112,0)</f>
        <v>Việt PhúSouth</v>
      </c>
      <c r="MJ52" t="str">
        <f t="shared" si="113"/>
        <v/>
      </c>
    </row>
    <row r="53" spans="1:348" x14ac:dyDescent="0.25">
      <c r="A53">
        <v>45</v>
      </c>
      <c r="B53" s="48">
        <v>6254</v>
      </c>
      <c r="C53" s="271" t="s">
        <v>806</v>
      </c>
      <c r="D53" t="str">
        <f>VLOOKUP(C53,MOVI!C:D,2,0)</f>
        <v>Lê Thị Hồng Hoa</v>
      </c>
      <c r="E53" t="str">
        <f>VLOOKUP(C53,FPT!B:C,2,0)</f>
        <v>Lê Thị Hồng Hoa</v>
      </c>
      <c r="F53" t="str">
        <f t="shared" si="4"/>
        <v/>
      </c>
      <c r="G53" t="str">
        <f>VLOOKUP(C53,MOVI!C:E,3,0)</f>
        <v>Human Resources</v>
      </c>
      <c r="H53" t="str">
        <f>VLOOKUP(C53,FPT!B:F,3,0)</f>
        <v>Human Resources</v>
      </c>
      <c r="I53" t="str">
        <f t="shared" si="5"/>
        <v/>
      </c>
      <c r="J53" t="str">
        <f>VLOOKUP(C53,MOVI!C:H,4,0)</f>
        <v>Compensation &amp; Benefits - HR Ops</v>
      </c>
      <c r="K53" t="str">
        <f>VLOOKUP(C53,FPT!B:I,4,0)</f>
        <v>Compensation &amp; Benefits - HR Ops</v>
      </c>
      <c r="L53" t="str">
        <f t="shared" si="6"/>
        <v/>
      </c>
      <c r="M53" t="str">
        <f>VLOOKUP(C53,MOVI!C:DT,5,0)</f>
        <v>Associate</v>
      </c>
      <c r="N53" t="str">
        <f>VLOOKUP(C53,FPT!B:L,5,0)</f>
        <v>Associate</v>
      </c>
      <c r="O53" t="str">
        <f t="shared" si="7"/>
        <v/>
      </c>
      <c r="P53" t="str">
        <f>VLOOKUP(C53,MOVI!C:DT,6,0)</f>
        <v>C&amp;B Admin</v>
      </c>
      <c r="Q53" t="str">
        <f>VLOOKUP(C53,FPT!B:O,6,0)</f>
        <v>C&amp;B Admin</v>
      </c>
      <c r="R53" t="str">
        <f t="shared" si="8"/>
        <v/>
      </c>
      <c r="S53" t="str">
        <f>VLOOKUP(C53,MOVI!C:DT,7,0)</f>
        <v>South</v>
      </c>
      <c r="T53" t="str">
        <f>VLOOKUP(C53,FPT!B:R,7,0)</f>
        <v>South</v>
      </c>
      <c r="U53" t="str">
        <f t="shared" si="9"/>
        <v/>
      </c>
      <c r="V53" t="str">
        <f>VLOOKUP(C53,MOVI!C:DT,8,0)</f>
        <v>Việt Phú</v>
      </c>
      <c r="W53" t="str">
        <f>VLOOKUP(C53,FPT!B:U,8,0)</f>
        <v>Việt Phú</v>
      </c>
      <c r="X53" t="str">
        <f t="shared" si="10"/>
        <v/>
      </c>
      <c r="Y53" t="str">
        <f>VLOOKUP(C53,MOVI!C:DT,9,0)</f>
        <v>Full-time</v>
      </c>
      <c r="Z53" t="str">
        <f>VLOOKUP(C53,FPT!B:X,9,0)</f>
        <v>Full-time</v>
      </c>
      <c r="AA53" t="str">
        <f t="shared" si="11"/>
        <v/>
      </c>
      <c r="AB53" t="str">
        <f>VLOOKUP(C53,MOVI!C:DT,10,0)</f>
        <v>Leaving</v>
      </c>
      <c r="AC53" t="str">
        <f>VLOOKUP(C53,FPT!B:AA,10,0)</f>
        <v>Leaving</v>
      </c>
      <c r="AD53" t="str">
        <f t="shared" si="12"/>
        <v/>
      </c>
      <c r="AE53" s="247">
        <f>VLOOKUP(C53,MOVI!C:DT,11,0)</f>
        <v>44515</v>
      </c>
      <c r="AF53" s="247">
        <f>VLOOKUP(C53,FPT!B:AD,11,0)</f>
        <v>44515</v>
      </c>
      <c r="AG53" t="str">
        <f t="shared" si="13"/>
        <v/>
      </c>
      <c r="AH53" s="260" t="str">
        <f>VLOOKUP(C53,MOVI!C:DT,12,0)</f>
        <v/>
      </c>
      <c r="AI53" s="260"/>
      <c r="AJ53" t="str">
        <f t="shared" si="115"/>
        <v/>
      </c>
      <c r="AK53">
        <f>VLOOKUP(C53,MOVI!C:DT,13,0)</f>
        <v>0</v>
      </c>
      <c r="AL53" s="247">
        <f>VLOOKUP(C53,FPT!B:AJ,13,0)</f>
        <v>0</v>
      </c>
      <c r="AM53" t="str">
        <f t="shared" si="114"/>
        <v/>
      </c>
      <c r="AN53" s="247">
        <f>VLOOKUP(C53,MOVI!C:DT,14,0)</f>
        <v>44555</v>
      </c>
      <c r="AO53" s="247">
        <f>VLOOKUP(C53,FPT!B:AM,14,0)</f>
        <v>44555</v>
      </c>
      <c r="AP53" t="str">
        <f t="shared" si="15"/>
        <v/>
      </c>
      <c r="AQ53" t="str">
        <f>VLOOKUP(C53,MOVI!C:DT,15,0)</f>
        <v>JO</v>
      </c>
      <c r="AR53" s="247" t="str">
        <f>VLOOKUP(C53,FPT!B:AP,15,0)</f>
        <v>JO</v>
      </c>
      <c r="AS53" t="str">
        <f t="shared" si="16"/>
        <v/>
      </c>
      <c r="AT53" s="282">
        <f>VLOOKUP(C53,MOVI!C:DT,16,0)</f>
        <v>0.1</v>
      </c>
      <c r="AU53" s="288" t="str">
        <f>VLOOKUP(C53,FPT!B:AS,16,0)</f>
        <v>10%</v>
      </c>
      <c r="AV53" t="str">
        <f t="shared" si="17"/>
        <v>Lệch</v>
      </c>
      <c r="AW53" t="str">
        <f>VLOOKUP(C53,MOVI!C:DT,17,0)</f>
        <v>L</v>
      </c>
      <c r="AX53" s="247" t="str">
        <f>VLOOKUP(C53,FPT!B:AV,17,0)</f>
        <v>L</v>
      </c>
      <c r="AY53" t="str">
        <f t="shared" si="18"/>
        <v/>
      </c>
      <c r="AZ53">
        <f>VLOOKUP(C53,MOVI!C:DT,18,0)</f>
        <v>0</v>
      </c>
      <c r="BA53" s="247">
        <f>VLOOKUP(C53,FPT!B:AY,18,0)</f>
        <v>0</v>
      </c>
      <c r="BB53" t="str">
        <f t="shared" si="19"/>
        <v/>
      </c>
      <c r="BC53" s="275">
        <f>VLOOKUP(C53,MOVI!C:DT,19,0)</f>
        <v>5000000</v>
      </c>
      <c r="BD53" s="275">
        <f>VLOOKUP(C53,FPT!B:BB,19,0)</f>
        <v>5000000</v>
      </c>
      <c r="BE53" t="str">
        <f t="shared" si="20"/>
        <v/>
      </c>
      <c r="BF53">
        <f>VLOOKUP(C53,MOVI!C:DT,20,0)</f>
        <v>0</v>
      </c>
      <c r="BG53" s="252">
        <f>VLOOKUP(C53,FPT!B:BE,20,0)</f>
        <v>0</v>
      </c>
      <c r="BH53" t="str">
        <f t="shared" si="21"/>
        <v/>
      </c>
      <c r="BI53" s="275">
        <f>VLOOKUP(C53,MOVI!C:DT,21,0)</f>
        <v>5000000</v>
      </c>
      <c r="BJ53" s="275">
        <f>VLOOKUP(C53,FPT!B:BH,21,0)</f>
        <v>5000000</v>
      </c>
      <c r="BK53" t="str">
        <f t="shared" si="22"/>
        <v/>
      </c>
      <c r="BL53" s="275">
        <f>VLOOKUP(C53,MOVI!C:DT,22,0)</f>
        <v>0</v>
      </c>
      <c r="BM53" s="275">
        <f>VLOOKUP(C53,FPT!B:BK,22,0)</f>
        <v>0</v>
      </c>
      <c r="BN53" t="str">
        <f t="shared" si="23"/>
        <v/>
      </c>
      <c r="BO53" s="275">
        <f>VLOOKUP(C53,MOVI!C:DT,23,0)</f>
        <v>0</v>
      </c>
      <c r="BP53" s="275">
        <f>VLOOKUP(C53,FPT!B:BN,23,0)</f>
        <v>0</v>
      </c>
      <c r="BQ53" t="str">
        <f t="shared" si="24"/>
        <v/>
      </c>
      <c r="BR53" s="275">
        <f>VLOOKUP(C53,MOVI!C:DT,24,0)</f>
        <v>0</v>
      </c>
      <c r="BS53" s="275">
        <f>VLOOKUP(C53,FPT!B:BQ,24,0)</f>
        <v>0</v>
      </c>
      <c r="BT53" t="str">
        <f t="shared" si="25"/>
        <v/>
      </c>
      <c r="BU53" s="275">
        <f>VLOOKUP(C53,MOVI!C:DT,25,0)</f>
        <v>0</v>
      </c>
      <c r="BV53" s="275">
        <f>VLOOKUP(C53,FPT!B:BT,25,0)</f>
        <v>0</v>
      </c>
      <c r="BW53" t="str">
        <f t="shared" si="26"/>
        <v/>
      </c>
      <c r="BX53" s="275">
        <f>VLOOKUP(C53,MOVI!C:DT,26,0)</f>
        <v>0</v>
      </c>
      <c r="BY53" s="275">
        <f>VLOOKUP(C53,FPT!B:BW,26,0)</f>
        <v>0</v>
      </c>
      <c r="BZ53" t="str">
        <f t="shared" si="27"/>
        <v/>
      </c>
      <c r="CA53" s="275">
        <f>VLOOKUP(C53,MOVI!C:DT,27,0)</f>
        <v>0</v>
      </c>
      <c r="CB53" s="275">
        <f>VLOOKUP(C53,FPT!B:BZ,27,0)</f>
        <v>0</v>
      </c>
      <c r="CC53" t="str">
        <f t="shared" si="28"/>
        <v/>
      </c>
      <c r="CD53" s="275">
        <f>VLOOKUP(C53,MOVI!C:DT,28,0)</f>
        <v>0</v>
      </c>
      <c r="CE53" s="275">
        <f>VLOOKUP(C53,FPT!B:CC,28,0)</f>
        <v>0</v>
      </c>
      <c r="CF53" t="str">
        <f t="shared" si="29"/>
        <v/>
      </c>
      <c r="CG53" t="str">
        <f>VLOOKUP(C53,MOVI!C:DT,29,0)</f>
        <v>TB, CN</v>
      </c>
      <c r="CH53" s="252" t="str">
        <f>VLOOKUP(C53,FPT!B:CF,29,0)</f>
        <v>TB, CN</v>
      </c>
      <c r="CI53" t="str">
        <f t="shared" si="30"/>
        <v/>
      </c>
      <c r="CJ53">
        <f>VLOOKUP(C53,MOVI!C:DT,30,0)</f>
        <v>21</v>
      </c>
      <c r="CK53" s="252">
        <f>VLOOKUP(C53,FPT!B:CI,30,0)</f>
        <v>21</v>
      </c>
      <c r="CL53" t="str">
        <f t="shared" si="31"/>
        <v/>
      </c>
      <c r="CM53">
        <f>VLOOKUP(C53,MOVI!C:DT,31,0)</f>
        <v>21</v>
      </c>
      <c r="CN53" s="252">
        <f>VLOOKUP(C53,FPT!B:CL,31,0)</f>
        <v>21</v>
      </c>
      <c r="CO53" t="str">
        <f t="shared" si="32"/>
        <v/>
      </c>
      <c r="CP53" s="275">
        <f>VLOOKUP(C53,MOVI!C:DT,32,0)</f>
        <v>0</v>
      </c>
      <c r="CQ53" s="275">
        <f>VLOOKUP(C53,FPT!B:CO,32,0)</f>
        <v>0</v>
      </c>
      <c r="CR53" t="str">
        <f t="shared" si="33"/>
        <v/>
      </c>
      <c r="CS53" s="275">
        <f>VLOOKUP(C53,MOVI!C:DT,33,0)</f>
        <v>0</v>
      </c>
      <c r="CT53" s="275">
        <f>VLOOKUP(C53,FPT!B:CR,33,0)</f>
        <v>0</v>
      </c>
      <c r="CU53" t="str">
        <f t="shared" si="34"/>
        <v/>
      </c>
      <c r="CV53" s="275">
        <f>VLOOKUP(C53,MOVI!C:DT,34,0)</f>
        <v>0</v>
      </c>
      <c r="CW53" s="275">
        <f>VLOOKUP(C53,FPT!B:CU,34,0)</f>
        <v>0</v>
      </c>
      <c r="CX53" t="str">
        <f t="shared" si="35"/>
        <v/>
      </c>
      <c r="CY53" s="275">
        <f>VLOOKUP(C53,MOVI!C:DT,35,0)</f>
        <v>21</v>
      </c>
      <c r="CZ53" s="275">
        <f>VLOOKUP(C53,FPT!B:CX,35,0)</f>
        <v>21</v>
      </c>
      <c r="DA53" t="str">
        <f t="shared" si="36"/>
        <v/>
      </c>
      <c r="DB53" s="275">
        <f>VLOOKUP(C53,MOVI!C:DT,36,0)</f>
        <v>0</v>
      </c>
      <c r="DC53" s="275">
        <f>VLOOKUP(C53,FPT!B:DA,36,0)</f>
        <v>0</v>
      </c>
      <c r="DD53" t="str">
        <f t="shared" si="37"/>
        <v/>
      </c>
      <c r="DE53" s="275">
        <f>VLOOKUP(C53,MOVI!C:DT,37,0)</f>
        <v>0</v>
      </c>
      <c r="DF53" s="275">
        <f>VLOOKUP(C53,FPT!B:DD,37,0)</f>
        <v>0</v>
      </c>
      <c r="DG53" t="str">
        <f t="shared" si="38"/>
        <v/>
      </c>
      <c r="DH53" s="275">
        <f>VLOOKUP(C53,MOVI!C:DT,38,0)</f>
        <v>0</v>
      </c>
      <c r="DI53" s="275">
        <f>VLOOKUP(C53,FPT!B:DG,38,0)</f>
        <v>0</v>
      </c>
      <c r="DJ53" t="str">
        <f t="shared" si="39"/>
        <v/>
      </c>
      <c r="DK53" s="275">
        <f>VLOOKUP(C53,MOVI!C:DT,39,0)</f>
        <v>0</v>
      </c>
      <c r="DL53" s="275">
        <f>VLOOKUP(C53,FPT!B:DJ,39,0)</f>
        <v>0</v>
      </c>
      <c r="DM53" t="str">
        <f t="shared" si="40"/>
        <v/>
      </c>
      <c r="DN53" s="275">
        <f>VLOOKUP(C53,MOVI!C:DT,40,0)</f>
        <v>0</v>
      </c>
      <c r="DO53" s="275">
        <f>VLOOKUP(C53,FPT!B:DM,40,0)</f>
        <v>0</v>
      </c>
      <c r="DP53" t="str">
        <f t="shared" si="41"/>
        <v/>
      </c>
      <c r="DQ53" s="275">
        <f>VLOOKUP(C53,MOVI!C:DT,41,0)</f>
        <v>0</v>
      </c>
      <c r="DR53" s="275">
        <f>VLOOKUP(C53,FPT!B:DP,41,0)</f>
        <v>0</v>
      </c>
      <c r="DS53" t="str">
        <f t="shared" si="42"/>
        <v/>
      </c>
      <c r="DT53" s="275">
        <f>VLOOKUP(C53,MOVI!C:DT,42,0)</f>
        <v>5000000</v>
      </c>
      <c r="DU53" s="275">
        <f>ROUND(VLOOKUP(C53,FPT!B:DS,42,0),0)</f>
        <v>5000000</v>
      </c>
      <c r="DV53" t="str">
        <f t="shared" si="43"/>
        <v/>
      </c>
      <c r="DW53" s="275">
        <f>VLOOKUP(C53,MOVI!C:DT,43,0)</f>
        <v>0</v>
      </c>
      <c r="DX53" s="275">
        <f>VLOOKUP(C53,FPT!B:DV,43,0)</f>
        <v>0</v>
      </c>
      <c r="DY53" t="str">
        <f t="shared" si="44"/>
        <v/>
      </c>
      <c r="DZ53" s="275">
        <f>VLOOKUP(C53,MOVI!C:DT,44,0)</f>
        <v>0</v>
      </c>
      <c r="EA53" s="275">
        <f>VLOOKUP(C53,FPT!B:DY,44,0)</f>
        <v>0</v>
      </c>
      <c r="EB53" t="str">
        <f t="shared" si="45"/>
        <v/>
      </c>
      <c r="EC53" s="275">
        <f>VLOOKUP(C53,MOVI!C:DT,45,0)</f>
        <v>5000000</v>
      </c>
      <c r="ED53" s="275">
        <f>ROUND(VLOOKUP(C53,FPT!B:EB,45,0),0)</f>
        <v>5000000</v>
      </c>
      <c r="EE53" t="str">
        <f t="shared" si="46"/>
        <v/>
      </c>
      <c r="EF53" s="275">
        <f>VLOOKUP(C53,MOVI!C:DT,46,0)</f>
        <v>0</v>
      </c>
      <c r="EG53" s="275">
        <f>VLOOKUP(C53,FPT!B:EE,46,0)</f>
        <v>0</v>
      </c>
      <c r="EH53" t="str">
        <f t="shared" si="47"/>
        <v/>
      </c>
      <c r="EI53" s="275">
        <f>VLOOKUP(C53,MOVI!C:DT,47,0)</f>
        <v>0</v>
      </c>
      <c r="EJ53" s="275">
        <f>VLOOKUP(C53,FPT!B:EH,47,0)</f>
        <v>0</v>
      </c>
      <c r="EK53" t="str">
        <f t="shared" si="48"/>
        <v/>
      </c>
      <c r="EL53" s="275">
        <f>VLOOKUP(C53,MOVI!C:DT,48,0)</f>
        <v>0</v>
      </c>
      <c r="EM53" s="275">
        <f>VLOOKUP(C53,FPT!B:EK,48,0)</f>
        <v>0</v>
      </c>
      <c r="EN53" t="str">
        <f t="shared" si="49"/>
        <v/>
      </c>
      <c r="EO53" s="275">
        <f>VLOOKUP(C53,MOVI!C:DT,49,0)</f>
        <v>0</v>
      </c>
      <c r="EP53" s="275">
        <f>VLOOKUP(C53,FPT!B:EN,49,0)</f>
        <v>0</v>
      </c>
      <c r="EQ53" t="str">
        <f t="shared" si="50"/>
        <v/>
      </c>
      <c r="ER53" s="275">
        <f>VLOOKUP(C53,MOVI!C:DT,50,0)</f>
        <v>0</v>
      </c>
      <c r="ES53" s="275">
        <f>VLOOKUP(C53,FPT!B:EQ,50,0)</f>
        <v>0</v>
      </c>
      <c r="ET53" t="str">
        <f t="shared" si="51"/>
        <v/>
      </c>
      <c r="EU53" s="275">
        <f>VLOOKUP(C53,MOVI!C:DT,51,0)</f>
        <v>0</v>
      </c>
      <c r="EV53" s="275">
        <f>VLOOKUP(C53,FPT!B:ET,51,0)</f>
        <v>0</v>
      </c>
      <c r="EW53" t="str">
        <f t="shared" si="52"/>
        <v/>
      </c>
      <c r="EX53" s="275">
        <f>VLOOKUP(C53,MOVI!C:DT,52,0)</f>
        <v>0</v>
      </c>
      <c r="EY53" s="275">
        <f>VLOOKUP(C53,FPT!B:EW,52,0)</f>
        <v>0</v>
      </c>
      <c r="EZ53" t="str">
        <f t="shared" si="53"/>
        <v/>
      </c>
      <c r="FA53" s="275">
        <f>VLOOKUP(C53,MOVI!C:DT,53,0)</f>
        <v>0</v>
      </c>
      <c r="FB53" s="275">
        <f>VLOOKUP(C53,FPT!B:EZ,53,0)</f>
        <v>0</v>
      </c>
      <c r="FC53" t="str">
        <f t="shared" si="54"/>
        <v/>
      </c>
      <c r="FD53" s="275">
        <f>VLOOKUP(C53,MOVI!C:DT,54,0)</f>
        <v>0</v>
      </c>
      <c r="FE53" s="275">
        <f>VLOOKUP(C53,FPT!B:FC,54,0)</f>
        <v>0</v>
      </c>
      <c r="FF53" t="str">
        <f t="shared" si="55"/>
        <v/>
      </c>
      <c r="FG53" s="275">
        <f>VLOOKUP(C53,MOVI!C:DT,55,0)</f>
        <v>0</v>
      </c>
      <c r="FH53" s="275">
        <f>VLOOKUP(C53,FPT!B:FF,55,0)</f>
        <v>0</v>
      </c>
      <c r="FI53" t="str">
        <f t="shared" si="56"/>
        <v/>
      </c>
      <c r="FJ53" s="275">
        <f>VLOOKUP(C53,MOVI!C:DT,56,0)</f>
        <v>0</v>
      </c>
      <c r="FK53" s="275">
        <f>VLOOKUP(C53,FPT!B:FI,56,0)</f>
        <v>0</v>
      </c>
      <c r="FL53" t="str">
        <f t="shared" si="57"/>
        <v/>
      </c>
      <c r="FM53" s="275">
        <f>VLOOKUP(C53,MOVI!C:DT,57,0)</f>
        <v>0</v>
      </c>
      <c r="FN53" s="275">
        <f>VLOOKUP(C53,FPT!B:FL,57,0)</f>
        <v>0</v>
      </c>
      <c r="FO53" t="str">
        <f t="shared" si="58"/>
        <v/>
      </c>
      <c r="FP53" s="275">
        <f>VLOOKUP(C53,MOVI!C:DT,58,0)</f>
        <v>0</v>
      </c>
      <c r="FQ53" s="275">
        <f>VLOOKUP(C53,FPT!B:FO,58,0)</f>
        <v>0</v>
      </c>
      <c r="FR53" t="str">
        <f t="shared" si="59"/>
        <v/>
      </c>
      <c r="FS53" s="275">
        <f>VLOOKUP(C53,MOVI!C:DT,59,0)</f>
        <v>0</v>
      </c>
      <c r="FT53" s="275">
        <f>VLOOKUP(C53,FPT!B:FR,59,0)</f>
        <v>0</v>
      </c>
      <c r="FU53" t="str">
        <f t="shared" si="60"/>
        <v/>
      </c>
      <c r="FV53" s="275">
        <f>VLOOKUP(C53,MOVI!C:DT,60,0)</f>
        <v>0</v>
      </c>
      <c r="FW53" s="275">
        <f>VLOOKUP(C53,FPT!B:FU,60,0)</f>
        <v>0</v>
      </c>
      <c r="FX53" t="str">
        <f t="shared" si="61"/>
        <v/>
      </c>
      <c r="FY53" s="275">
        <f>VLOOKUP(C53,MOVI!C:DT,61,0)</f>
        <v>0</v>
      </c>
      <c r="FZ53" s="275">
        <f>VLOOKUP(C53,FPT!B:FX,61,0)</f>
        <v>0</v>
      </c>
      <c r="GA53" t="str">
        <f t="shared" si="62"/>
        <v/>
      </c>
      <c r="GB53" s="275">
        <f>VLOOKUP(C53,MOVI!C:DT,62,0)</f>
        <v>0</v>
      </c>
      <c r="GC53" s="275">
        <f>VLOOKUP(C53,FPT!B:GA,62,0)</f>
        <v>0</v>
      </c>
      <c r="GD53" t="str">
        <f t="shared" si="63"/>
        <v/>
      </c>
      <c r="GE53" s="275">
        <f>VLOOKUP(C53,MOVI!C:DT,63,0)</f>
        <v>0</v>
      </c>
      <c r="GF53" s="275">
        <f>VLOOKUP(C53,FPT!B:GD,63,0)</f>
        <v>0</v>
      </c>
      <c r="GG53" t="str">
        <f t="shared" si="64"/>
        <v/>
      </c>
      <c r="GH53" s="275">
        <f>VLOOKUP(C53,MOVI!C:DT,64,0)</f>
        <v>0</v>
      </c>
      <c r="GI53" s="275">
        <f>VLOOKUP(C53,FPT!B:GG,64,0)</f>
        <v>0</v>
      </c>
      <c r="GJ53" t="str">
        <f t="shared" si="65"/>
        <v/>
      </c>
      <c r="GK53" s="275">
        <f>VLOOKUP(C53,MOVI!C:DT,65,0)</f>
        <v>0</v>
      </c>
      <c r="GL53" s="275">
        <f>VLOOKUP(C53,FPT!B:GJ,65,0)</f>
        <v>0</v>
      </c>
      <c r="GM53" t="str">
        <f t="shared" si="66"/>
        <v/>
      </c>
      <c r="GN53" s="275">
        <f>VLOOKUP(C53,MOVI!C:DT,66,0)</f>
        <v>0</v>
      </c>
      <c r="GO53" s="275">
        <f>VLOOKUP(C53,FPT!B:GM,66,0)</f>
        <v>0</v>
      </c>
      <c r="GP53" t="str">
        <f t="shared" si="67"/>
        <v/>
      </c>
      <c r="GQ53" s="275">
        <f>VLOOKUP(C53,MOVI!C:DT,67,0)</f>
        <v>0</v>
      </c>
      <c r="GR53" s="275">
        <f>VLOOKUP(C53,FPT!B:GP,67,0)</f>
        <v>0</v>
      </c>
      <c r="GS53" t="str">
        <f t="shared" si="68"/>
        <v/>
      </c>
      <c r="GT53" s="275">
        <f>VLOOKUP(C53,MOVI!C:DT,68,0)</f>
        <v>0</v>
      </c>
      <c r="GU53" s="275">
        <f>VLOOKUP(C53,FPT!B:GS,68,0)</f>
        <v>0</v>
      </c>
      <c r="GV53" t="str">
        <f t="shared" si="69"/>
        <v/>
      </c>
      <c r="GW53" s="275">
        <f>VLOOKUP(C53,MOVI!C:DT,69,0)</f>
        <v>0</v>
      </c>
      <c r="GX53" s="275">
        <f>VLOOKUP(C53,FPT!B:GV,69,0)</f>
        <v>0</v>
      </c>
      <c r="GY53" t="str">
        <f t="shared" si="70"/>
        <v/>
      </c>
      <c r="GZ53" s="275">
        <f>VLOOKUP(C53,MOVI!C:DT,70,0)</f>
        <v>0</v>
      </c>
      <c r="HA53" s="275">
        <f>VLOOKUP(C53,FPT!B:GY,70,0)</f>
        <v>0</v>
      </c>
      <c r="HB53" t="str">
        <f t="shared" si="71"/>
        <v/>
      </c>
      <c r="HC53" s="275">
        <f>VLOOKUP(C53,MOVI!C:DT,71,0)</f>
        <v>5000000</v>
      </c>
      <c r="HD53" s="275">
        <f>ROUND(VLOOKUP(C53,FPT!B:HB,71,0),0)</f>
        <v>5000000</v>
      </c>
      <c r="HE53" t="str">
        <f t="shared" si="72"/>
        <v/>
      </c>
      <c r="HF53" s="275">
        <f>ROUND(VLOOKUP(C53,MOVI!C:DT,72,0),0)</f>
        <v>0</v>
      </c>
      <c r="HG53" s="275">
        <f>ROUND(VLOOKUP(C53,FPT!B:HE,72,0),0)</f>
        <v>0</v>
      </c>
      <c r="HH53" t="str">
        <f t="shared" si="73"/>
        <v/>
      </c>
      <c r="HI53" s="275">
        <f>VLOOKUP(C53,MOVI!C:DT,73,0)</f>
        <v>0</v>
      </c>
      <c r="HJ53" s="275">
        <f>VLOOKUP(C53,FPT!B:HH,73,0)</f>
        <v>0</v>
      </c>
      <c r="HK53" t="str">
        <f t="shared" si="74"/>
        <v/>
      </c>
      <c r="HL53" s="275">
        <f>VLOOKUP(C53,MOVI!C:DT,74,0)</f>
        <v>0</v>
      </c>
      <c r="HM53" s="275">
        <f>VLOOKUP(C53,FPT!B:HK,74,0)</f>
        <v>0</v>
      </c>
      <c r="HN53" t="str">
        <f t="shared" si="75"/>
        <v/>
      </c>
      <c r="HO53" s="275">
        <f>VLOOKUP(C53,MOVI!C:DT,75,0)</f>
        <v>0</v>
      </c>
      <c r="HP53" s="275">
        <f>VLOOKUP(C53,FPT!B:HN,75,0)</f>
        <v>0</v>
      </c>
      <c r="HQ53" t="str">
        <f t="shared" si="76"/>
        <v/>
      </c>
      <c r="HR53" s="275">
        <f>VLOOKUP(C53,MOVI!C:DT,76,0)</f>
        <v>0</v>
      </c>
      <c r="HS53" s="275">
        <f>VLOOKUP(C53,FPT!B:HQ,76,0)</f>
        <v>0</v>
      </c>
      <c r="HT53" t="str">
        <f t="shared" si="77"/>
        <v/>
      </c>
      <c r="HU53" s="275">
        <f>VLOOKUP(C53,MOVI!C:DT,77,0)</f>
        <v>0</v>
      </c>
      <c r="HV53" s="275">
        <f>VLOOKUP(C53,FPT!B:HT,77,0)</f>
        <v>0</v>
      </c>
      <c r="HW53" t="str">
        <f t="shared" si="78"/>
        <v/>
      </c>
      <c r="HX53" s="274">
        <f>VLOOKUP(C53,MOVI!C:CB,78,0)</f>
        <v>0</v>
      </c>
      <c r="HY53" s="261">
        <f>VLOOKUP(C53,FPT!$B:$CA,78,0)</f>
        <v>0</v>
      </c>
      <c r="HZ53" t="str">
        <f t="shared" si="79"/>
        <v/>
      </c>
      <c r="IA53" s="275">
        <f>VLOOKUP(C53,MOVI!C:CD,79,0)</f>
        <v>0</v>
      </c>
      <c r="IB53" s="275">
        <f>VLOOKUP(C53,FPT!B:HZ,79,0)</f>
        <v>0</v>
      </c>
      <c r="IC53" t="str">
        <f t="shared" si="80"/>
        <v/>
      </c>
      <c r="ID53" s="275">
        <f>VLOOKUP(C53,MOVI!C:CD,80,0)</f>
        <v>0</v>
      </c>
      <c r="IE53" s="275">
        <f>VLOOKUP(C53,FPT!B:IC,80,0)</f>
        <v>0</v>
      </c>
      <c r="IF53" t="str">
        <f t="shared" si="81"/>
        <v/>
      </c>
      <c r="IG53" s="275">
        <f>VLOOKUP(C53,MOVI!C:DT,81,0)</f>
        <v>0</v>
      </c>
      <c r="IH53" s="275">
        <f>VLOOKUP(C53,FPT!B:IF,81,0)</f>
        <v>0</v>
      </c>
      <c r="II53" t="str">
        <f t="shared" si="82"/>
        <v/>
      </c>
      <c r="IJ53" s="275">
        <f>VLOOKUP(C53,MOVI!C:DT,82,0)</f>
        <v>0</v>
      </c>
      <c r="IK53" s="275">
        <f>VLOOKUP(C53,FPT!B:II,82,0)</f>
        <v>0</v>
      </c>
      <c r="IL53" t="str">
        <f t="shared" si="83"/>
        <v/>
      </c>
      <c r="IM53" s="275">
        <f>ROUND(VLOOKUP(C53,MOVI!C:DT,83,0),0)</f>
        <v>0</v>
      </c>
      <c r="IN53" s="275">
        <f>ROUND(VLOOKUP(C53,FPT!B:IL,83,0),0)</f>
        <v>0</v>
      </c>
      <c r="IO53" t="str">
        <f t="shared" si="84"/>
        <v/>
      </c>
      <c r="IP53" s="275">
        <f>VLOOKUP(C53,MOVI!C:DT,84,0)</f>
        <v>5000000</v>
      </c>
      <c r="IQ53" s="275">
        <f>VLOOKUP(C53,FPT!B:IO,84,0)</f>
        <v>5000000</v>
      </c>
      <c r="IR53" t="str">
        <f t="shared" si="85"/>
        <v/>
      </c>
      <c r="IS53" s="275">
        <f>ROUND(VLOOKUP(C53,MOVI!C:DT,85,0),0)</f>
        <v>500000</v>
      </c>
      <c r="IT53" s="275">
        <f>ROUND(VLOOKUP(C53,FPT!B:IR,85,0),0)</f>
        <v>500000</v>
      </c>
      <c r="IU53" t="str">
        <f t="shared" si="86"/>
        <v/>
      </c>
      <c r="IV53" s="275">
        <f>VLOOKUP(C53,MOVI!C:DT,86,0)</f>
        <v>0</v>
      </c>
      <c r="IW53" s="275">
        <f>VLOOKUP(C53,FPT!B:IU,86,0)</f>
        <v>0</v>
      </c>
      <c r="IX53" t="str">
        <f t="shared" si="87"/>
        <v/>
      </c>
      <c r="IY53" s="275">
        <f>ROUND(VLOOKUP(C53,MOVI!C:DT,87,0),0)</f>
        <v>500000</v>
      </c>
      <c r="IZ53" s="275">
        <f>ROUND(VLOOKUP(C53,FPT!B:IX,87,0),0)</f>
        <v>500000</v>
      </c>
      <c r="JA53" t="str">
        <f t="shared" si="88"/>
        <v/>
      </c>
      <c r="JB53" s="275">
        <f>VLOOKUP(C53,MOVI!C:DT,88,0)</f>
        <v>0</v>
      </c>
      <c r="JC53" s="275">
        <f>VLOOKUP(C53,FPT!B:JA,88,0)</f>
        <v>0</v>
      </c>
      <c r="JD53" t="str">
        <f t="shared" si="89"/>
        <v/>
      </c>
      <c r="JE53" s="275">
        <f>VLOOKUP(C53,MOVI!C:DT,89,0)</f>
        <v>0</v>
      </c>
      <c r="JF53" s="275">
        <f>VLOOKUP(C53,FPT!B:JD,89,0)</f>
        <v>0</v>
      </c>
      <c r="JG53" t="str">
        <f t="shared" si="90"/>
        <v/>
      </c>
      <c r="JH53" s="275">
        <f>VLOOKUP(C53,MOVI!C:DT,90,0)</f>
        <v>0</v>
      </c>
      <c r="JI53" s="275">
        <f>VLOOKUP(C53,FPT!B:JG,90,0)</f>
        <v>0</v>
      </c>
      <c r="JJ53" t="str">
        <f t="shared" si="91"/>
        <v/>
      </c>
      <c r="JK53" s="275">
        <f>VLOOKUP(C53,MOVI!C:DT,91,0)</f>
        <v>0</v>
      </c>
      <c r="JL53" s="275">
        <f>VLOOKUP(C53,FPT!B:JJ,91,0)</f>
        <v>0</v>
      </c>
      <c r="JM53" t="str">
        <f t="shared" si="92"/>
        <v/>
      </c>
      <c r="JN53" s="275">
        <f>VLOOKUP(C53,MOVI!C:DT,92,0)</f>
        <v>0</v>
      </c>
      <c r="JO53" s="275">
        <f>VLOOKUP(C53,FPT!B:JM,92,0)</f>
        <v>0</v>
      </c>
      <c r="JP53" t="str">
        <f t="shared" si="93"/>
        <v/>
      </c>
      <c r="JQ53" s="275">
        <f>VLOOKUP(C53,MOVI!C:DT,93,0)</f>
        <v>0</v>
      </c>
      <c r="JR53" s="275">
        <f>VLOOKUP(C53,FPT!B:JP,93,0)</f>
        <v>0</v>
      </c>
      <c r="JS53" t="str">
        <f t="shared" si="94"/>
        <v/>
      </c>
      <c r="JT53" s="275">
        <f>VLOOKUP(C53,MOVI!C:DT,94,0)</f>
        <v>0</v>
      </c>
      <c r="JU53" s="275">
        <f>VLOOKUP(C53,FPT!B:JS,94,0)</f>
        <v>0</v>
      </c>
      <c r="JV53" t="str">
        <f t="shared" si="95"/>
        <v/>
      </c>
      <c r="JW53" s="275">
        <f>VLOOKUP(C53,MOVI!C:DT,95,0)</f>
        <v>4500000</v>
      </c>
      <c r="JX53" s="275">
        <f>VLOOKUP(C53,FPT!B:JV,95,0)</f>
        <v>4500000</v>
      </c>
      <c r="JY53" t="str">
        <f t="shared" si="96"/>
        <v/>
      </c>
      <c r="JZ53" s="275">
        <f>VLOOKUP(C53,MOVI!C:DT,96,0)</f>
        <v>0</v>
      </c>
      <c r="KA53" s="275">
        <f>VLOOKUP(C53,FPT!B:JY,96,0)</f>
        <v>0</v>
      </c>
      <c r="KB53" t="str">
        <f t="shared" si="97"/>
        <v/>
      </c>
      <c r="KC53" s="275">
        <f>VLOOKUP(C53,MOVI!C:DT,97,0)</f>
        <v>4500000</v>
      </c>
      <c r="KD53" s="275">
        <f>VLOOKUP(C53,FPT!B:KB,97,0)</f>
        <v>4500000</v>
      </c>
      <c r="KE53" t="str">
        <f t="shared" si="98"/>
        <v/>
      </c>
      <c r="KF53" s="275">
        <f>VLOOKUP(C53,MOVI!C:DT,98,0)</f>
        <v>0</v>
      </c>
      <c r="KG53" s="275">
        <f>VLOOKUP(C53,FPT!B:KE,98,0)</f>
        <v>0</v>
      </c>
      <c r="KH53" t="str">
        <f t="shared" si="99"/>
        <v/>
      </c>
      <c r="KI53" s="275">
        <f>VLOOKUP(C53,MOVI!C:DT,99,0)</f>
        <v>0</v>
      </c>
      <c r="KJ53" s="275">
        <f>VLOOKUP(C53,FPT!B:KH,99,0)</f>
        <v>0</v>
      </c>
      <c r="KK53" t="str">
        <f t="shared" si="100"/>
        <v/>
      </c>
      <c r="KL53" s="275">
        <f>VLOOKUP(C53,MOVI!C:DT,100,0)</f>
        <v>0</v>
      </c>
      <c r="KM53" s="275">
        <f>VLOOKUP(C53,FPT!B:KK,100,0)</f>
        <v>0</v>
      </c>
      <c r="KN53" t="str">
        <f t="shared" si="101"/>
        <v/>
      </c>
      <c r="KO53" s="275">
        <f>VLOOKUP(C53,MOVI!C:DT,101,0)</f>
        <v>0</v>
      </c>
      <c r="KP53" s="275">
        <f>VLOOKUP(C53,FPT!B:KN,101,0)</f>
        <v>0</v>
      </c>
      <c r="KQ53" t="str">
        <f t="shared" si="102"/>
        <v/>
      </c>
      <c r="KR53" s="275">
        <f>VLOOKUP(C53,MOVI!C:DT,102,0)</f>
        <v>0</v>
      </c>
      <c r="KS53" s="275">
        <f>VLOOKUP(C53,FPT!B:KQ,102,0)</f>
        <v>0</v>
      </c>
      <c r="KT53" t="str">
        <f t="shared" si="103"/>
        <v/>
      </c>
      <c r="KU53" s="275">
        <f>VLOOKUP(C53,MOVI!C:DT,103,0)</f>
        <v>0</v>
      </c>
      <c r="KV53" s="275">
        <f>VLOOKUP(C53,FPT!B:KT,103,0)</f>
        <v>0</v>
      </c>
      <c r="KW53" t="str">
        <f t="shared" si="104"/>
        <v/>
      </c>
      <c r="KX53" s="275">
        <f>VLOOKUP(C53,MOVI!C:DT,104,0)</f>
        <v>0</v>
      </c>
      <c r="KY53" s="275">
        <f>VLOOKUP(C53,FPT!B:KW,104,0)</f>
        <v>0</v>
      </c>
      <c r="KZ53" t="str">
        <f t="shared" si="105"/>
        <v/>
      </c>
      <c r="LA53" s="275">
        <f>VLOOKUP(C53,MOVI!C:DT,105,0)</f>
        <v>0</v>
      </c>
      <c r="LB53" s="275">
        <f>VLOOKUP(C53,FPT!B:KZ,105,0)</f>
        <v>0</v>
      </c>
      <c r="LC53" t="str">
        <f t="shared" si="106"/>
        <v/>
      </c>
      <c r="LD53" s="275">
        <f>VLOOKUP(C53,MOVI!C:DT,106,0)</f>
        <v>5000000</v>
      </c>
      <c r="LE53" s="275">
        <f>VLOOKUP(C53,FPT!B:LC,106,0)</f>
        <v>5000000</v>
      </c>
      <c r="LF53" t="str">
        <f t="shared" si="107"/>
        <v/>
      </c>
      <c r="LG53" s="273">
        <f>VLOOKUP(C53,MOVI!C:DT,107,0)</f>
        <v>0</v>
      </c>
      <c r="LH53" s="273">
        <f>VLOOKUP(C53,FPT!B:LF,107,0)</f>
        <v>0</v>
      </c>
      <c r="LI53" t="str">
        <f t="shared" si="108"/>
        <v/>
      </c>
      <c r="LJ53" t="str">
        <f>VLOOKUP(C53,MOVI!C:DV,108,0)</f>
        <v>Việt PhúSouthHuman Resources</v>
      </c>
      <c r="LK53" s="252" t="str">
        <f>VLOOKUP(C53,FPT!B:LI,108,0)</f>
        <v>Việt PhúSouthHuman Resources</v>
      </c>
      <c r="LL53" t="str">
        <f t="shared" si="109"/>
        <v/>
      </c>
      <c r="LM53" s="275">
        <f>ROUND(VLOOKUP(C53,MOVI!C:DV,109,0),0)</f>
        <v>416667</v>
      </c>
      <c r="LN53" s="275">
        <f>ROUND(VLOOKUP(C53,FPT!B:LL,109,0),0)</f>
        <v>416667</v>
      </c>
      <c r="LO53" t="str">
        <f t="shared" si="110"/>
        <v/>
      </c>
      <c r="LP53" t="str">
        <f>VLOOKUP(C53,MOVI!C:DV,110,0)</f>
        <v>HO</v>
      </c>
      <c r="LQ53" s="247" t="str">
        <f>VLOOKUP(C53,FPT!B:LO,110,0)</f>
        <v>HO</v>
      </c>
      <c r="LR53" t="str">
        <f t="shared" si="111"/>
        <v/>
      </c>
      <c r="LS53">
        <f>MOVI!DI48</f>
        <v>18</v>
      </c>
      <c r="LV53">
        <f>MOVI!DJ48</f>
        <v>0</v>
      </c>
      <c r="LW53">
        <f>MOVI!DK48</f>
        <v>0</v>
      </c>
      <c r="LX53">
        <f>MOVI!DL48</f>
        <v>0</v>
      </c>
      <c r="LY53">
        <f>MOVI!DM48</f>
        <v>0</v>
      </c>
      <c r="LZ53">
        <f>MOVI!DN48</f>
        <v>0</v>
      </c>
      <c r="MA53">
        <f>MOVI!DO48</f>
        <v>0</v>
      </c>
      <c r="MB53" t="str">
        <f>MOVI!DP48</f>
        <v/>
      </c>
      <c r="MC53">
        <f>MOVI!DQ48</f>
        <v>0</v>
      </c>
      <c r="MD53">
        <f>MOVI!DR48</f>
        <v>0</v>
      </c>
      <c r="ME53" t="str">
        <f>VLOOKUP(C53,MOVI!C:DV,121,0)</f>
        <v/>
      </c>
      <c r="MF53" s="252"/>
      <c r="MG53" t="str">
        <f t="shared" si="117"/>
        <v/>
      </c>
      <c r="MH53" t="str">
        <f>VLOOKUP(C53,MOVI!C:DT,122,0)</f>
        <v>Việt PhúSouth</v>
      </c>
      <c r="MI53" s="252" t="str">
        <f>VLOOKUP(C53,FPT!B:DS,112,0)</f>
        <v>Việt PhúSouth</v>
      </c>
      <c r="MJ53" t="str">
        <f t="shared" si="113"/>
        <v/>
      </c>
    </row>
    <row r="54" spans="1:348" x14ac:dyDescent="0.25">
      <c r="A54">
        <v>46</v>
      </c>
      <c r="B54" s="48">
        <v>6255</v>
      </c>
      <c r="C54" s="271" t="s">
        <v>807</v>
      </c>
      <c r="D54" t="str">
        <f>VLOOKUP(C54,MOVI!C:D,2,0)</f>
        <v>Huỳnh Như Bảo Ngọc</v>
      </c>
      <c r="E54" t="str">
        <f>VLOOKUP(C54,FPT!B:C,2,0)</f>
        <v>Huỳnh Như Bảo Ngọc</v>
      </c>
      <c r="F54" t="str">
        <f t="shared" si="4"/>
        <v/>
      </c>
      <c r="G54" t="str">
        <f>VLOOKUP(C54,MOVI!C:E,3,0)</f>
        <v>Human Resources</v>
      </c>
      <c r="H54" t="str">
        <f>VLOOKUP(C54,FPT!B:F,3,0)</f>
        <v>Human Resources</v>
      </c>
      <c r="I54" t="str">
        <f t="shared" si="5"/>
        <v/>
      </c>
      <c r="J54" t="str">
        <f>VLOOKUP(C54,MOVI!C:H,4,0)</f>
        <v>Talent Acquisition</v>
      </c>
      <c r="K54" t="str">
        <f>VLOOKUP(C54,FPT!B:I,4,0)</f>
        <v>Talent Acquisition</v>
      </c>
      <c r="L54" t="str">
        <f t="shared" si="6"/>
        <v/>
      </c>
      <c r="M54" t="str">
        <f>VLOOKUP(C54,MOVI!C:DT,5,0)</f>
        <v>Associate</v>
      </c>
      <c r="N54" t="str">
        <f>VLOOKUP(C54,FPT!B:L,5,0)</f>
        <v>Associate</v>
      </c>
      <c r="O54" t="str">
        <f t="shared" si="7"/>
        <v/>
      </c>
      <c r="P54" t="str">
        <f>VLOOKUP(C54,MOVI!C:DT,6,0)</f>
        <v>Talent Acquisition Partner</v>
      </c>
      <c r="Q54" t="str">
        <f>VLOOKUP(C54,FPT!B:O,6,0)</f>
        <v>Talent Acquisition Partner</v>
      </c>
      <c r="R54" t="str">
        <f t="shared" si="8"/>
        <v/>
      </c>
      <c r="S54" t="str">
        <f>VLOOKUP(C54,MOVI!C:DT,7,0)</f>
        <v>South</v>
      </c>
      <c r="T54" t="str">
        <f>VLOOKUP(C54,FPT!B:R,7,0)</f>
        <v>South</v>
      </c>
      <c r="U54" t="str">
        <f t="shared" si="9"/>
        <v/>
      </c>
      <c r="V54" t="str">
        <f>VLOOKUP(C54,MOVI!C:DT,8,0)</f>
        <v>Việt Phú</v>
      </c>
      <c r="W54" t="str">
        <f>VLOOKUP(C54,FPT!B:U,8,0)</f>
        <v>Việt Phú</v>
      </c>
      <c r="X54" t="str">
        <f t="shared" si="10"/>
        <v/>
      </c>
      <c r="Y54" t="str">
        <f>VLOOKUP(C54,MOVI!C:DT,9,0)</f>
        <v>Full-time</v>
      </c>
      <c r="Z54" t="str">
        <f>VLOOKUP(C54,FPT!B:X,9,0)</f>
        <v>Full-time</v>
      </c>
      <c r="AA54" t="str">
        <f t="shared" si="11"/>
        <v/>
      </c>
      <c r="AB54" t="str">
        <f>VLOOKUP(C54,MOVI!C:DT,10,0)</f>
        <v>Probation</v>
      </c>
      <c r="AC54" t="str">
        <f>VLOOKUP(C54,FPT!B:AA,10,0)</f>
        <v>Probation</v>
      </c>
      <c r="AD54" t="str">
        <f t="shared" si="12"/>
        <v/>
      </c>
      <c r="AE54" s="247">
        <f>VLOOKUP(C54,MOVI!C:DT,11,0)</f>
        <v>44522</v>
      </c>
      <c r="AF54" s="247">
        <f>VLOOKUP(C54,FPT!B:AD,11,0)</f>
        <v>44522</v>
      </c>
      <c r="AG54" t="str">
        <f t="shared" si="13"/>
        <v/>
      </c>
      <c r="AH54" s="260" t="str">
        <f>VLOOKUP(C54,MOVI!C:DT,12,0)</f>
        <v/>
      </c>
      <c r="AI54" s="260"/>
      <c r="AJ54" t="str">
        <f t="shared" si="115"/>
        <v/>
      </c>
      <c r="AK54">
        <f>VLOOKUP(C54,MOVI!C:DT,13,0)</f>
        <v>0</v>
      </c>
      <c r="AL54" s="247">
        <f>VLOOKUP(C54,FPT!B:AJ,13,0)</f>
        <v>0</v>
      </c>
      <c r="AM54" t="str">
        <f t="shared" si="114"/>
        <v/>
      </c>
      <c r="AN54" s="247">
        <f>VLOOKUP(C54,MOVI!C:DT,14,0)</f>
        <v>0</v>
      </c>
      <c r="AO54" s="247">
        <f>VLOOKUP(C54,FPT!B:AM,14,0)</f>
        <v>0</v>
      </c>
      <c r="AP54" t="str">
        <f t="shared" si="15"/>
        <v/>
      </c>
      <c r="AQ54" t="str">
        <f>VLOOKUP(C54,MOVI!C:DT,15,0)</f>
        <v>JO</v>
      </c>
      <c r="AR54" s="247" t="str">
        <f>VLOOKUP(C54,FPT!B:AP,15,0)</f>
        <v>JO</v>
      </c>
      <c r="AS54" t="str">
        <f t="shared" si="16"/>
        <v/>
      </c>
      <c r="AT54" s="282">
        <f>VLOOKUP(C54,MOVI!C:DT,16,0)</f>
        <v>0.1</v>
      </c>
      <c r="AU54" s="288" t="str">
        <f>VLOOKUP(C54,FPT!B:AS,16,0)</f>
        <v>10%</v>
      </c>
      <c r="AV54" t="str">
        <f t="shared" si="17"/>
        <v>Lệch</v>
      </c>
      <c r="AW54" t="str">
        <f>VLOOKUP(C54,MOVI!C:DT,17,0)</f>
        <v>L</v>
      </c>
      <c r="AX54" s="247" t="str">
        <f>VLOOKUP(C54,FPT!B:AV,17,0)</f>
        <v>L</v>
      </c>
      <c r="AY54" t="str">
        <f t="shared" si="18"/>
        <v/>
      </c>
      <c r="AZ54">
        <f>VLOOKUP(C54,MOVI!C:DT,18,0)</f>
        <v>0</v>
      </c>
      <c r="BA54" s="247">
        <f>VLOOKUP(C54,FPT!B:AY,18,0)</f>
        <v>0</v>
      </c>
      <c r="BB54" t="str">
        <f t="shared" si="19"/>
        <v/>
      </c>
      <c r="BC54" s="275">
        <f>VLOOKUP(C54,MOVI!C:DT,19,0)</f>
        <v>5000000</v>
      </c>
      <c r="BD54" s="275">
        <f>VLOOKUP(C54,FPT!B:BB,19,0)</f>
        <v>5000000</v>
      </c>
      <c r="BE54" t="str">
        <f t="shared" si="20"/>
        <v/>
      </c>
      <c r="BF54">
        <f>VLOOKUP(C54,MOVI!C:DT,20,0)</f>
        <v>0</v>
      </c>
      <c r="BG54" s="252">
        <f>VLOOKUP(C54,FPT!B:BE,20,0)</f>
        <v>0</v>
      </c>
      <c r="BH54" t="str">
        <f t="shared" si="21"/>
        <v/>
      </c>
      <c r="BI54" s="275">
        <f>VLOOKUP(C54,MOVI!C:DT,21,0)</f>
        <v>5000000</v>
      </c>
      <c r="BJ54" s="275">
        <f>VLOOKUP(C54,FPT!B:BH,21,0)</f>
        <v>5000000</v>
      </c>
      <c r="BK54" t="str">
        <f t="shared" si="22"/>
        <v/>
      </c>
      <c r="BL54" s="275">
        <f>VLOOKUP(C54,MOVI!C:DT,22,0)</f>
        <v>0</v>
      </c>
      <c r="BM54" s="275">
        <f>VLOOKUP(C54,FPT!B:BK,22,0)</f>
        <v>0</v>
      </c>
      <c r="BN54" t="str">
        <f t="shared" si="23"/>
        <v/>
      </c>
      <c r="BO54" s="275">
        <f>VLOOKUP(C54,MOVI!C:DT,23,0)</f>
        <v>0</v>
      </c>
      <c r="BP54" s="275">
        <f>VLOOKUP(C54,FPT!B:BN,23,0)</f>
        <v>0</v>
      </c>
      <c r="BQ54" t="str">
        <f t="shared" si="24"/>
        <v/>
      </c>
      <c r="BR54" s="275">
        <f>VLOOKUP(C54,MOVI!C:DT,24,0)</f>
        <v>0</v>
      </c>
      <c r="BS54" s="275">
        <f>VLOOKUP(C54,FPT!B:BQ,24,0)</f>
        <v>0</v>
      </c>
      <c r="BT54" t="str">
        <f t="shared" si="25"/>
        <v/>
      </c>
      <c r="BU54" s="275">
        <f>VLOOKUP(C54,MOVI!C:DT,25,0)</f>
        <v>0</v>
      </c>
      <c r="BV54" s="275">
        <f>VLOOKUP(C54,FPT!B:BT,25,0)</f>
        <v>0</v>
      </c>
      <c r="BW54" t="str">
        <f t="shared" si="26"/>
        <v/>
      </c>
      <c r="BX54" s="275">
        <f>VLOOKUP(C54,MOVI!C:DT,26,0)</f>
        <v>0</v>
      </c>
      <c r="BY54" s="275">
        <f>VLOOKUP(C54,FPT!B:BW,26,0)</f>
        <v>0</v>
      </c>
      <c r="BZ54" t="str">
        <f t="shared" si="27"/>
        <v/>
      </c>
      <c r="CA54" s="275">
        <f>VLOOKUP(C54,MOVI!C:DT,27,0)</f>
        <v>0</v>
      </c>
      <c r="CB54" s="275">
        <f>VLOOKUP(C54,FPT!B:BZ,27,0)</f>
        <v>0</v>
      </c>
      <c r="CC54" t="str">
        <f t="shared" si="28"/>
        <v/>
      </c>
      <c r="CD54" s="275">
        <f>VLOOKUP(C54,MOVI!C:DT,28,0)</f>
        <v>0</v>
      </c>
      <c r="CE54" s="275">
        <f>VLOOKUP(C54,FPT!B:CC,28,0)</f>
        <v>0</v>
      </c>
      <c r="CF54" t="str">
        <f t="shared" si="29"/>
        <v/>
      </c>
      <c r="CG54" t="str">
        <f>VLOOKUP(C54,MOVI!C:DT,29,0)</f>
        <v>TB, CN</v>
      </c>
      <c r="CH54" s="252" t="str">
        <f>VLOOKUP(C54,FPT!B:CF,29,0)</f>
        <v>TB, CN</v>
      </c>
      <c r="CI54" t="str">
        <f t="shared" si="30"/>
        <v/>
      </c>
      <c r="CJ54">
        <f>VLOOKUP(C54,MOVI!C:DT,30,0)</f>
        <v>21</v>
      </c>
      <c r="CK54" s="252">
        <f>VLOOKUP(C54,FPT!B:CI,30,0)</f>
        <v>21</v>
      </c>
      <c r="CL54" t="str">
        <f t="shared" si="31"/>
        <v/>
      </c>
      <c r="CM54">
        <f>VLOOKUP(C54,MOVI!C:DT,31,0)</f>
        <v>20</v>
      </c>
      <c r="CN54" s="252">
        <f>VLOOKUP(C54,FPT!B:CL,31,0)</f>
        <v>20</v>
      </c>
      <c r="CO54" t="str">
        <f t="shared" si="32"/>
        <v/>
      </c>
      <c r="CP54" s="275">
        <f>VLOOKUP(C54,MOVI!C:DT,32,0)</f>
        <v>0</v>
      </c>
      <c r="CQ54" s="275">
        <f>VLOOKUP(C54,FPT!B:CO,32,0)</f>
        <v>0</v>
      </c>
      <c r="CR54" t="str">
        <f t="shared" si="33"/>
        <v/>
      </c>
      <c r="CS54" s="275">
        <f>VLOOKUP(C54,MOVI!C:DT,33,0)</f>
        <v>0</v>
      </c>
      <c r="CT54" s="275">
        <f>VLOOKUP(C54,FPT!B:CR,33,0)</f>
        <v>0</v>
      </c>
      <c r="CU54" t="str">
        <f t="shared" si="34"/>
        <v/>
      </c>
      <c r="CV54" s="275">
        <f>VLOOKUP(C54,MOVI!C:DT,34,0)</f>
        <v>0</v>
      </c>
      <c r="CW54" s="275">
        <f>VLOOKUP(C54,FPT!B:CU,34,0)</f>
        <v>0</v>
      </c>
      <c r="CX54" t="str">
        <f t="shared" si="35"/>
        <v/>
      </c>
      <c r="CY54" s="275">
        <f>VLOOKUP(C54,MOVI!C:DT,35,0)</f>
        <v>20</v>
      </c>
      <c r="CZ54" s="275">
        <f>VLOOKUP(C54,FPT!B:CX,35,0)</f>
        <v>20</v>
      </c>
      <c r="DA54" t="str">
        <f t="shared" si="36"/>
        <v/>
      </c>
      <c r="DB54" s="275">
        <f>VLOOKUP(C54,MOVI!C:DT,36,0)</f>
        <v>0</v>
      </c>
      <c r="DC54" s="275">
        <f>VLOOKUP(C54,FPT!B:DA,36,0)</f>
        <v>0</v>
      </c>
      <c r="DD54" t="str">
        <f t="shared" si="37"/>
        <v/>
      </c>
      <c r="DE54" s="275">
        <f>VLOOKUP(C54,MOVI!C:DT,37,0)</f>
        <v>0</v>
      </c>
      <c r="DF54" s="275">
        <f>VLOOKUP(C54,FPT!B:DD,37,0)</f>
        <v>0</v>
      </c>
      <c r="DG54" t="str">
        <f t="shared" si="38"/>
        <v/>
      </c>
      <c r="DH54" s="275">
        <f>VLOOKUP(C54,MOVI!C:DT,38,0)</f>
        <v>0</v>
      </c>
      <c r="DI54" s="275">
        <f>VLOOKUP(C54,FPT!B:DG,38,0)</f>
        <v>0</v>
      </c>
      <c r="DJ54" t="str">
        <f t="shared" si="39"/>
        <v/>
      </c>
      <c r="DK54" s="275">
        <f>VLOOKUP(C54,MOVI!C:DT,39,0)</f>
        <v>0</v>
      </c>
      <c r="DL54" s="275">
        <f>VLOOKUP(C54,FPT!B:DJ,39,0)</f>
        <v>0</v>
      </c>
      <c r="DM54" t="str">
        <f t="shared" si="40"/>
        <v/>
      </c>
      <c r="DN54" s="275">
        <f>VLOOKUP(C54,MOVI!C:DT,40,0)</f>
        <v>0</v>
      </c>
      <c r="DO54" s="275">
        <f>VLOOKUP(C54,FPT!B:DM,40,0)</f>
        <v>0</v>
      </c>
      <c r="DP54" t="str">
        <f t="shared" si="41"/>
        <v/>
      </c>
      <c r="DQ54" s="275">
        <f>VLOOKUP(C54,MOVI!C:DT,41,0)</f>
        <v>0</v>
      </c>
      <c r="DR54" s="275">
        <f>VLOOKUP(C54,FPT!B:DP,41,0)</f>
        <v>0</v>
      </c>
      <c r="DS54" t="str">
        <f t="shared" si="42"/>
        <v/>
      </c>
      <c r="DT54" s="275">
        <f>VLOOKUP(C54,MOVI!C:DT,42,0)</f>
        <v>4761905</v>
      </c>
      <c r="DU54" s="275">
        <f>ROUND(VLOOKUP(C54,FPT!B:DS,42,0),0)</f>
        <v>4761905</v>
      </c>
      <c r="DV54" t="str">
        <f t="shared" si="43"/>
        <v/>
      </c>
      <c r="DW54" s="275">
        <f>VLOOKUP(C54,MOVI!C:DT,43,0)</f>
        <v>0</v>
      </c>
      <c r="DX54" s="275">
        <f>VLOOKUP(C54,FPT!B:DV,43,0)</f>
        <v>0</v>
      </c>
      <c r="DY54" t="str">
        <f t="shared" si="44"/>
        <v/>
      </c>
      <c r="DZ54" s="275">
        <f>VLOOKUP(C54,MOVI!C:DT,44,0)</f>
        <v>0</v>
      </c>
      <c r="EA54" s="275">
        <f>VLOOKUP(C54,FPT!B:DY,44,0)</f>
        <v>0</v>
      </c>
      <c r="EB54" t="str">
        <f t="shared" si="45"/>
        <v/>
      </c>
      <c r="EC54" s="275">
        <f>VLOOKUP(C54,MOVI!C:DT,45,0)</f>
        <v>4761905</v>
      </c>
      <c r="ED54" s="275">
        <f>ROUND(VLOOKUP(C54,FPT!B:EB,45,0),0)</f>
        <v>4761905</v>
      </c>
      <c r="EE54" t="str">
        <f t="shared" si="46"/>
        <v/>
      </c>
      <c r="EF54" s="275">
        <f>VLOOKUP(C54,MOVI!C:DT,46,0)</f>
        <v>0</v>
      </c>
      <c r="EG54" s="275">
        <f>VLOOKUP(C54,FPT!B:EE,46,0)</f>
        <v>0</v>
      </c>
      <c r="EH54" t="str">
        <f t="shared" si="47"/>
        <v/>
      </c>
      <c r="EI54" s="275">
        <f>VLOOKUP(C54,MOVI!C:DT,47,0)</f>
        <v>0</v>
      </c>
      <c r="EJ54" s="275">
        <f>VLOOKUP(C54,FPT!B:EH,47,0)</f>
        <v>0</v>
      </c>
      <c r="EK54" t="str">
        <f t="shared" si="48"/>
        <v/>
      </c>
      <c r="EL54" s="275">
        <f>VLOOKUP(C54,MOVI!C:DT,48,0)</f>
        <v>0</v>
      </c>
      <c r="EM54" s="275">
        <f>VLOOKUP(C54,FPT!B:EK,48,0)</f>
        <v>0</v>
      </c>
      <c r="EN54" t="str">
        <f t="shared" si="49"/>
        <v/>
      </c>
      <c r="EO54" s="275">
        <f>VLOOKUP(C54,MOVI!C:DT,49,0)</f>
        <v>0</v>
      </c>
      <c r="EP54" s="275">
        <f>VLOOKUP(C54,FPT!B:EN,49,0)</f>
        <v>0</v>
      </c>
      <c r="EQ54" t="str">
        <f t="shared" si="50"/>
        <v/>
      </c>
      <c r="ER54" s="275">
        <f>VLOOKUP(C54,MOVI!C:DT,50,0)</f>
        <v>0</v>
      </c>
      <c r="ES54" s="275">
        <f>VLOOKUP(C54,FPT!B:EQ,50,0)</f>
        <v>0</v>
      </c>
      <c r="ET54" t="str">
        <f t="shared" si="51"/>
        <v/>
      </c>
      <c r="EU54" s="275">
        <f>VLOOKUP(C54,MOVI!C:DT,51,0)</f>
        <v>0</v>
      </c>
      <c r="EV54" s="275">
        <f>VLOOKUP(C54,FPT!B:ET,51,0)</f>
        <v>0</v>
      </c>
      <c r="EW54" t="str">
        <f t="shared" si="52"/>
        <v/>
      </c>
      <c r="EX54" s="275">
        <f>VLOOKUP(C54,MOVI!C:DT,52,0)</f>
        <v>0</v>
      </c>
      <c r="EY54" s="275">
        <f>VLOOKUP(C54,FPT!B:EW,52,0)</f>
        <v>0</v>
      </c>
      <c r="EZ54" t="str">
        <f t="shared" si="53"/>
        <v/>
      </c>
      <c r="FA54" s="275">
        <f>VLOOKUP(C54,MOVI!C:DT,53,0)</f>
        <v>0</v>
      </c>
      <c r="FB54" s="275">
        <f>VLOOKUP(C54,FPT!B:EZ,53,0)</f>
        <v>0</v>
      </c>
      <c r="FC54" t="str">
        <f t="shared" si="54"/>
        <v/>
      </c>
      <c r="FD54" s="275">
        <f>VLOOKUP(C54,MOVI!C:DT,54,0)</f>
        <v>0</v>
      </c>
      <c r="FE54" s="275">
        <f>VLOOKUP(C54,FPT!B:FC,54,0)</f>
        <v>0</v>
      </c>
      <c r="FF54" t="str">
        <f t="shared" si="55"/>
        <v/>
      </c>
      <c r="FG54" s="275">
        <f>VLOOKUP(C54,MOVI!C:DT,55,0)</f>
        <v>0</v>
      </c>
      <c r="FH54" s="275">
        <f>VLOOKUP(C54,FPT!B:FF,55,0)</f>
        <v>0</v>
      </c>
      <c r="FI54" t="str">
        <f t="shared" si="56"/>
        <v/>
      </c>
      <c r="FJ54" s="275">
        <f>VLOOKUP(C54,MOVI!C:DT,56,0)</f>
        <v>0</v>
      </c>
      <c r="FK54" s="275">
        <f>VLOOKUP(C54,FPT!B:FI,56,0)</f>
        <v>0</v>
      </c>
      <c r="FL54" t="str">
        <f t="shared" si="57"/>
        <v/>
      </c>
      <c r="FM54" s="275">
        <f>VLOOKUP(C54,MOVI!C:DT,57,0)</f>
        <v>0</v>
      </c>
      <c r="FN54" s="275">
        <f>VLOOKUP(C54,FPT!B:FL,57,0)</f>
        <v>0</v>
      </c>
      <c r="FO54" t="str">
        <f t="shared" si="58"/>
        <v/>
      </c>
      <c r="FP54" s="275">
        <f>VLOOKUP(C54,MOVI!C:DT,58,0)</f>
        <v>0</v>
      </c>
      <c r="FQ54" s="275">
        <f>VLOOKUP(C54,FPT!B:FO,58,0)</f>
        <v>0</v>
      </c>
      <c r="FR54" t="str">
        <f t="shared" si="59"/>
        <v/>
      </c>
      <c r="FS54" s="275">
        <f>VLOOKUP(C54,MOVI!C:DT,59,0)</f>
        <v>0</v>
      </c>
      <c r="FT54" s="275">
        <f>VLOOKUP(C54,FPT!B:FR,59,0)</f>
        <v>0</v>
      </c>
      <c r="FU54" t="str">
        <f t="shared" si="60"/>
        <v/>
      </c>
      <c r="FV54" s="275">
        <f>VLOOKUP(C54,MOVI!C:DT,60,0)</f>
        <v>0</v>
      </c>
      <c r="FW54" s="275">
        <f>VLOOKUP(C54,FPT!B:FU,60,0)</f>
        <v>0</v>
      </c>
      <c r="FX54" t="str">
        <f t="shared" si="61"/>
        <v/>
      </c>
      <c r="FY54" s="275">
        <f>VLOOKUP(C54,MOVI!C:DT,61,0)</f>
        <v>0</v>
      </c>
      <c r="FZ54" s="275">
        <f>VLOOKUP(C54,FPT!B:FX,61,0)</f>
        <v>0</v>
      </c>
      <c r="GA54" t="str">
        <f t="shared" si="62"/>
        <v/>
      </c>
      <c r="GB54" s="275">
        <f>VLOOKUP(C54,MOVI!C:DT,62,0)</f>
        <v>0</v>
      </c>
      <c r="GC54" s="275">
        <f>VLOOKUP(C54,FPT!B:GA,62,0)</f>
        <v>0</v>
      </c>
      <c r="GD54" t="str">
        <f t="shared" si="63"/>
        <v/>
      </c>
      <c r="GE54" s="275">
        <f>VLOOKUP(C54,MOVI!C:DT,63,0)</f>
        <v>0</v>
      </c>
      <c r="GF54" s="275">
        <f>VLOOKUP(C54,FPT!B:GD,63,0)</f>
        <v>0</v>
      </c>
      <c r="GG54" t="str">
        <f t="shared" si="64"/>
        <v/>
      </c>
      <c r="GH54" s="275">
        <f>VLOOKUP(C54,MOVI!C:DT,64,0)</f>
        <v>0</v>
      </c>
      <c r="GI54" s="275">
        <f>VLOOKUP(C54,FPT!B:GG,64,0)</f>
        <v>0</v>
      </c>
      <c r="GJ54" t="str">
        <f t="shared" si="65"/>
        <v/>
      </c>
      <c r="GK54" s="275">
        <f>VLOOKUP(C54,MOVI!C:DT,65,0)</f>
        <v>0</v>
      </c>
      <c r="GL54" s="275">
        <f>VLOOKUP(C54,FPT!B:GJ,65,0)</f>
        <v>0</v>
      </c>
      <c r="GM54" t="str">
        <f t="shared" si="66"/>
        <v/>
      </c>
      <c r="GN54" s="275">
        <f>VLOOKUP(C54,MOVI!C:DT,66,0)</f>
        <v>0</v>
      </c>
      <c r="GO54" s="275">
        <f>VLOOKUP(C54,FPT!B:GM,66,0)</f>
        <v>0</v>
      </c>
      <c r="GP54" t="str">
        <f t="shared" si="67"/>
        <v/>
      </c>
      <c r="GQ54" s="275">
        <f>VLOOKUP(C54,MOVI!C:DT,67,0)</f>
        <v>0</v>
      </c>
      <c r="GR54" s="275">
        <f>VLOOKUP(C54,FPT!B:GP,67,0)</f>
        <v>0</v>
      </c>
      <c r="GS54" t="str">
        <f t="shared" si="68"/>
        <v/>
      </c>
      <c r="GT54" s="275">
        <f>VLOOKUP(C54,MOVI!C:DT,68,0)</f>
        <v>0</v>
      </c>
      <c r="GU54" s="275">
        <f>VLOOKUP(C54,FPT!B:GS,68,0)</f>
        <v>0</v>
      </c>
      <c r="GV54" t="str">
        <f t="shared" si="69"/>
        <v/>
      </c>
      <c r="GW54" s="275">
        <f>VLOOKUP(C54,MOVI!C:DT,69,0)</f>
        <v>0</v>
      </c>
      <c r="GX54" s="275">
        <f>VLOOKUP(C54,FPT!B:GV,69,0)</f>
        <v>0</v>
      </c>
      <c r="GY54" t="str">
        <f t="shared" si="70"/>
        <v/>
      </c>
      <c r="GZ54" s="275">
        <f>VLOOKUP(C54,MOVI!C:DT,70,0)</f>
        <v>0</v>
      </c>
      <c r="HA54" s="275">
        <f>VLOOKUP(C54,FPT!B:GY,70,0)</f>
        <v>0</v>
      </c>
      <c r="HB54" t="str">
        <f t="shared" si="71"/>
        <v/>
      </c>
      <c r="HC54" s="275">
        <f>VLOOKUP(C54,MOVI!C:DT,71,0)</f>
        <v>4761905</v>
      </c>
      <c r="HD54" s="275">
        <f>ROUND(VLOOKUP(C54,FPT!B:HB,71,0),0)</f>
        <v>4761905</v>
      </c>
      <c r="HE54" t="str">
        <f t="shared" si="72"/>
        <v/>
      </c>
      <c r="HF54" s="275">
        <f>ROUND(VLOOKUP(C54,MOVI!C:DT,72,0),0)</f>
        <v>0</v>
      </c>
      <c r="HG54" s="275">
        <f>ROUND(VLOOKUP(C54,FPT!B:HE,72,0),0)</f>
        <v>0</v>
      </c>
      <c r="HH54" t="str">
        <f t="shared" si="73"/>
        <v/>
      </c>
      <c r="HI54" s="275">
        <f>VLOOKUP(C54,MOVI!C:DT,73,0)</f>
        <v>0</v>
      </c>
      <c r="HJ54" s="275">
        <f>VLOOKUP(C54,FPT!B:HH,73,0)</f>
        <v>0</v>
      </c>
      <c r="HK54" t="str">
        <f t="shared" si="74"/>
        <v/>
      </c>
      <c r="HL54" s="275">
        <f>VLOOKUP(C54,MOVI!C:DT,74,0)</f>
        <v>0</v>
      </c>
      <c r="HM54" s="275">
        <f>VLOOKUP(C54,FPT!B:HK,74,0)</f>
        <v>0</v>
      </c>
      <c r="HN54" t="str">
        <f t="shared" si="75"/>
        <v/>
      </c>
      <c r="HO54" s="275">
        <f>VLOOKUP(C54,MOVI!C:DT,75,0)</f>
        <v>0</v>
      </c>
      <c r="HP54" s="275">
        <f>VLOOKUP(C54,FPT!B:HN,75,0)</f>
        <v>0</v>
      </c>
      <c r="HQ54" t="str">
        <f t="shared" si="76"/>
        <v/>
      </c>
      <c r="HR54" s="275">
        <f>VLOOKUP(C54,MOVI!C:DT,76,0)</f>
        <v>0</v>
      </c>
      <c r="HS54" s="275">
        <f>VLOOKUP(C54,FPT!B:HQ,76,0)</f>
        <v>0</v>
      </c>
      <c r="HT54" t="str">
        <f t="shared" si="77"/>
        <v/>
      </c>
      <c r="HU54" s="275">
        <f>VLOOKUP(C54,MOVI!C:DT,77,0)</f>
        <v>0</v>
      </c>
      <c r="HV54" s="275">
        <f>VLOOKUP(C54,FPT!B:HT,77,0)</f>
        <v>0</v>
      </c>
      <c r="HW54" t="str">
        <f t="shared" si="78"/>
        <v/>
      </c>
      <c r="HX54" s="274">
        <f>VLOOKUP(C54,MOVI!C:CB,78,0)</f>
        <v>0</v>
      </c>
      <c r="HY54" s="261">
        <f>VLOOKUP(C54,FPT!$B:$CA,78,0)</f>
        <v>0</v>
      </c>
      <c r="HZ54" t="str">
        <f t="shared" si="79"/>
        <v/>
      </c>
      <c r="IA54" s="275">
        <f>VLOOKUP(C54,MOVI!C:CD,79,0)</f>
        <v>0</v>
      </c>
      <c r="IB54" s="275">
        <f>VLOOKUP(C54,FPT!B:HZ,79,0)</f>
        <v>0</v>
      </c>
      <c r="IC54" t="str">
        <f t="shared" si="80"/>
        <v/>
      </c>
      <c r="ID54" s="275">
        <f>VLOOKUP(C54,MOVI!C:CD,80,0)</f>
        <v>0</v>
      </c>
      <c r="IE54" s="275">
        <f>VLOOKUP(C54,FPT!B:IC,80,0)</f>
        <v>0</v>
      </c>
      <c r="IF54" t="str">
        <f t="shared" si="81"/>
        <v/>
      </c>
      <c r="IG54" s="275">
        <f>VLOOKUP(C54,MOVI!C:DT,81,0)</f>
        <v>0</v>
      </c>
      <c r="IH54" s="275">
        <f>VLOOKUP(C54,FPT!B:IF,81,0)</f>
        <v>0</v>
      </c>
      <c r="II54" t="str">
        <f t="shared" si="82"/>
        <v/>
      </c>
      <c r="IJ54" s="275">
        <f>VLOOKUP(C54,MOVI!C:DT,82,0)</f>
        <v>0</v>
      </c>
      <c r="IK54" s="275">
        <f>VLOOKUP(C54,FPT!B:II,82,0)</f>
        <v>0</v>
      </c>
      <c r="IL54" t="str">
        <f t="shared" si="83"/>
        <v/>
      </c>
      <c r="IM54" s="275">
        <f>ROUND(VLOOKUP(C54,MOVI!C:DT,83,0),0)</f>
        <v>0</v>
      </c>
      <c r="IN54" s="275">
        <f>ROUND(VLOOKUP(C54,FPT!B:IL,83,0),0)</f>
        <v>0</v>
      </c>
      <c r="IO54" t="str">
        <f t="shared" si="84"/>
        <v/>
      </c>
      <c r="IP54" s="275">
        <f>ROUND(VLOOKUP(C54,MOVI!C:DT,84,0),0)</f>
        <v>4761905</v>
      </c>
      <c r="IQ54" s="275">
        <f>ROUND(VLOOKUP(C54,FPT!B:IO,84,0),0)</f>
        <v>4761905</v>
      </c>
      <c r="IR54" t="str">
        <f t="shared" si="85"/>
        <v/>
      </c>
      <c r="IS54" s="275">
        <f>ROUND(VLOOKUP(C54,MOVI!C:DT,85,0),0)</f>
        <v>476191</v>
      </c>
      <c r="IT54" s="275">
        <f>ROUND(VLOOKUP(C54,FPT!B:IR,85,0),0)</f>
        <v>476190</v>
      </c>
      <c r="IU54" t="str">
        <f t="shared" si="86"/>
        <v>Lệch</v>
      </c>
      <c r="IV54" s="275">
        <f>VLOOKUP(C54,MOVI!C:DT,86,0)</f>
        <v>0</v>
      </c>
      <c r="IW54" s="275">
        <f>VLOOKUP(C54,FPT!B:IU,86,0)</f>
        <v>0</v>
      </c>
      <c r="IX54" t="str">
        <f t="shared" si="87"/>
        <v/>
      </c>
      <c r="IY54" s="275">
        <f>ROUND(VLOOKUP(C54,MOVI!C:DT,87,0),0)</f>
        <v>476191</v>
      </c>
      <c r="IZ54" s="275">
        <f>ROUND(VLOOKUP(C54,FPT!B:IX,87,0),0)</f>
        <v>476190</v>
      </c>
      <c r="JA54" t="str">
        <f t="shared" si="88"/>
        <v>Lệch</v>
      </c>
      <c r="JB54" s="275">
        <f>VLOOKUP(C54,MOVI!C:DT,88,0)</f>
        <v>0</v>
      </c>
      <c r="JC54" s="275">
        <f>VLOOKUP(C54,FPT!B:JA,88,0)</f>
        <v>0</v>
      </c>
      <c r="JD54" t="str">
        <f t="shared" si="89"/>
        <v/>
      </c>
      <c r="JE54" s="275">
        <f>VLOOKUP(C54,MOVI!C:DT,89,0)</f>
        <v>0</v>
      </c>
      <c r="JF54" s="275">
        <f>VLOOKUP(C54,FPT!B:JD,89,0)</f>
        <v>0</v>
      </c>
      <c r="JG54" t="str">
        <f t="shared" si="90"/>
        <v/>
      </c>
      <c r="JH54" s="275">
        <f>VLOOKUP(C54,MOVI!C:DT,90,0)</f>
        <v>0</v>
      </c>
      <c r="JI54" s="275">
        <f>VLOOKUP(C54,FPT!B:JG,90,0)</f>
        <v>0</v>
      </c>
      <c r="JJ54" t="str">
        <f t="shared" si="91"/>
        <v/>
      </c>
      <c r="JK54" s="275">
        <f>VLOOKUP(C54,MOVI!C:DT,91,0)</f>
        <v>0</v>
      </c>
      <c r="JL54" s="275">
        <f>VLOOKUP(C54,FPT!B:JJ,91,0)</f>
        <v>0</v>
      </c>
      <c r="JM54" t="str">
        <f t="shared" si="92"/>
        <v/>
      </c>
      <c r="JN54" s="275">
        <f>VLOOKUP(C54,MOVI!C:DT,92,0)</f>
        <v>0</v>
      </c>
      <c r="JO54" s="275">
        <f>VLOOKUP(C54,FPT!B:JM,92,0)</f>
        <v>0</v>
      </c>
      <c r="JP54" t="str">
        <f t="shared" si="93"/>
        <v/>
      </c>
      <c r="JQ54" s="275">
        <f>VLOOKUP(C54,MOVI!C:DT,93,0)</f>
        <v>0</v>
      </c>
      <c r="JR54" s="275">
        <f>VLOOKUP(C54,FPT!B:JP,93,0)</f>
        <v>0</v>
      </c>
      <c r="JS54" t="str">
        <f t="shared" si="94"/>
        <v/>
      </c>
      <c r="JT54" s="275">
        <f>VLOOKUP(C54,MOVI!C:DT,94,0)</f>
        <v>0</v>
      </c>
      <c r="JU54" s="275">
        <f>VLOOKUP(C54,FPT!B:JS,94,0)</f>
        <v>0</v>
      </c>
      <c r="JV54" t="str">
        <f t="shared" si="95"/>
        <v/>
      </c>
      <c r="JW54" s="275">
        <f>VLOOKUP(C54,MOVI!C:DT,95,0)</f>
        <v>4285715</v>
      </c>
      <c r="JX54" s="275">
        <f>VLOOKUP(C54,FPT!B:JV,95,0)</f>
        <v>4285714</v>
      </c>
      <c r="JY54" t="str">
        <f t="shared" si="96"/>
        <v>Lệch</v>
      </c>
      <c r="JZ54" s="275">
        <f>VLOOKUP(C54,MOVI!C:DT,96,0)</f>
        <v>0</v>
      </c>
      <c r="KA54" s="275">
        <f>VLOOKUP(C54,FPT!B:JY,96,0)</f>
        <v>0</v>
      </c>
      <c r="KB54" t="str">
        <f t="shared" si="97"/>
        <v/>
      </c>
      <c r="KC54" s="275">
        <f>VLOOKUP(C54,MOVI!C:DT,97,0)</f>
        <v>4285715</v>
      </c>
      <c r="KD54" s="275">
        <f>VLOOKUP(C54,FPT!B:KB,97,0)</f>
        <v>4285714</v>
      </c>
      <c r="KE54" t="str">
        <f t="shared" si="98"/>
        <v>Lệch</v>
      </c>
      <c r="KF54" s="275">
        <f>VLOOKUP(C54,MOVI!C:DT,98,0)</f>
        <v>0</v>
      </c>
      <c r="KG54" s="275">
        <f>VLOOKUP(C54,FPT!B:KE,98,0)</f>
        <v>0</v>
      </c>
      <c r="KH54" t="str">
        <f t="shared" si="99"/>
        <v/>
      </c>
      <c r="KI54" s="275">
        <f>VLOOKUP(C54,MOVI!C:DT,99,0)</f>
        <v>0</v>
      </c>
      <c r="KJ54" s="275">
        <f>VLOOKUP(C54,FPT!B:KH,99,0)</f>
        <v>0</v>
      </c>
      <c r="KK54" t="str">
        <f t="shared" si="100"/>
        <v/>
      </c>
      <c r="KL54" s="275">
        <f>VLOOKUP(C54,MOVI!C:DT,100,0)</f>
        <v>0</v>
      </c>
      <c r="KM54" s="275">
        <f>VLOOKUP(C54,FPT!B:KK,100,0)</f>
        <v>0</v>
      </c>
      <c r="KN54" t="str">
        <f t="shared" si="101"/>
        <v/>
      </c>
      <c r="KO54" s="275">
        <f>VLOOKUP(C54,MOVI!C:DT,101,0)</f>
        <v>0</v>
      </c>
      <c r="KP54" s="275">
        <f>VLOOKUP(C54,FPT!B:KN,101,0)</f>
        <v>0</v>
      </c>
      <c r="KQ54" t="str">
        <f t="shared" si="102"/>
        <v/>
      </c>
      <c r="KR54" s="275">
        <f>VLOOKUP(C54,MOVI!C:DT,102,0)</f>
        <v>0</v>
      </c>
      <c r="KS54" s="275">
        <f>VLOOKUP(C54,FPT!B:KQ,102,0)</f>
        <v>0</v>
      </c>
      <c r="KT54" t="str">
        <f t="shared" si="103"/>
        <v/>
      </c>
      <c r="KU54" s="275">
        <f>VLOOKUP(C54,MOVI!C:DT,103,0)</f>
        <v>0</v>
      </c>
      <c r="KV54" s="275">
        <f>VLOOKUP(C54,FPT!B:KT,103,0)</f>
        <v>0</v>
      </c>
      <c r="KW54" t="str">
        <f t="shared" si="104"/>
        <v/>
      </c>
      <c r="KX54" s="275">
        <f>VLOOKUP(C54,MOVI!C:DT,104,0)</f>
        <v>0</v>
      </c>
      <c r="KY54" s="275">
        <f>VLOOKUP(C54,FPT!B:KW,104,0)</f>
        <v>0</v>
      </c>
      <c r="KZ54" t="str">
        <f t="shared" si="105"/>
        <v/>
      </c>
      <c r="LA54" s="275">
        <f>VLOOKUP(C54,MOVI!C:DT,105,0)</f>
        <v>0</v>
      </c>
      <c r="LB54" s="275">
        <f>VLOOKUP(C54,FPT!B:KZ,105,0)</f>
        <v>0</v>
      </c>
      <c r="LC54" t="str">
        <f t="shared" si="106"/>
        <v/>
      </c>
      <c r="LD54" s="275">
        <f>VLOOKUP(C54,MOVI!C:DT,106,0)</f>
        <v>4761905</v>
      </c>
      <c r="LE54" s="275">
        <f>VLOOKUP(C54,FPT!B:LC,106,0)</f>
        <v>4761905</v>
      </c>
      <c r="LF54" t="str">
        <f t="shared" si="107"/>
        <v/>
      </c>
      <c r="LG54" s="273">
        <f>VLOOKUP(C54,MOVI!C:DT,107,0)</f>
        <v>0</v>
      </c>
      <c r="LH54" s="273">
        <f>VLOOKUP(C54,FPT!B:LF,107,0)</f>
        <v>0</v>
      </c>
      <c r="LI54" t="str">
        <f t="shared" si="108"/>
        <v/>
      </c>
      <c r="LJ54" t="str">
        <f>VLOOKUP(C54,MOVI!C:DV,108,0)</f>
        <v>Việt PhúSouthHuman Resources</v>
      </c>
      <c r="LK54" s="252" t="str">
        <f>VLOOKUP(C54,FPT!B:LI,108,0)</f>
        <v>Việt PhúSouthHuman Resources</v>
      </c>
      <c r="LL54" t="str">
        <f t="shared" si="109"/>
        <v/>
      </c>
      <c r="LM54" s="275">
        <f>ROUND(VLOOKUP(C54,MOVI!C:DV,109,0),0)</f>
        <v>416667</v>
      </c>
      <c r="LN54" s="275">
        <f>ROUND(VLOOKUP(C54,FPT!B:LL,109,0),0)</f>
        <v>416667</v>
      </c>
      <c r="LO54" t="str">
        <f t="shared" si="110"/>
        <v/>
      </c>
      <c r="LP54" t="str">
        <f>VLOOKUP(C54,MOVI!C:DV,110,0)</f>
        <v>HO</v>
      </c>
      <c r="LQ54" s="247" t="str">
        <f>VLOOKUP(C54,FPT!B:LO,110,0)</f>
        <v>HO</v>
      </c>
      <c r="LR54" t="str">
        <f t="shared" si="111"/>
        <v/>
      </c>
      <c r="LS54">
        <f>MOVI!DI49</f>
        <v>17</v>
      </c>
      <c r="LV54">
        <f>MOVI!DJ49</f>
        <v>0</v>
      </c>
      <c r="LW54">
        <f>MOVI!DK49</f>
        <v>1</v>
      </c>
      <c r="LX54">
        <f>MOVI!DL49</f>
        <v>0</v>
      </c>
      <c r="LY54">
        <f>MOVI!DM49</f>
        <v>0</v>
      </c>
      <c r="LZ54">
        <f>MOVI!DN49</f>
        <v>0</v>
      </c>
      <c r="MA54">
        <f>MOVI!DO49</f>
        <v>0</v>
      </c>
      <c r="MB54" t="str">
        <f>MOVI!DP49</f>
        <v/>
      </c>
      <c r="MC54">
        <f>MOVI!DQ49</f>
        <v>0</v>
      </c>
      <c r="MD54">
        <f>MOVI!DR49</f>
        <v>0</v>
      </c>
      <c r="ME54" t="str">
        <f>VLOOKUP(C54,MOVI!C:DV,121,0)</f>
        <v/>
      </c>
      <c r="MF54" s="252"/>
      <c r="MG54" t="str">
        <f t="shared" si="117"/>
        <v/>
      </c>
      <c r="MH54" t="str">
        <f>VLOOKUP(C54,MOVI!C:DT,122,0)</f>
        <v>Việt PhúSouth</v>
      </c>
      <c r="MI54" s="252" t="str">
        <f>VLOOKUP(C54,FPT!B:DS,112,0)</f>
        <v>Việt PhúSouth</v>
      </c>
      <c r="MJ54" t="str">
        <f t="shared" si="113"/>
        <v/>
      </c>
    </row>
    <row r="55" spans="1:348" x14ac:dyDescent="0.25">
      <c r="A55">
        <v>47</v>
      </c>
      <c r="B55" s="48">
        <v>6237</v>
      </c>
      <c r="C55" s="271" t="s">
        <v>805</v>
      </c>
      <c r="D55" t="str">
        <f>VLOOKUP(C55,MOVI!C:D,2,0)</f>
        <v>Lê Anh Vững</v>
      </c>
      <c r="E55" t="str">
        <f>VLOOKUP(C55,FPT!B:C,2,0)</f>
        <v>Lê Anh Vững</v>
      </c>
      <c r="F55" t="str">
        <f t="shared" si="4"/>
        <v/>
      </c>
      <c r="G55" t="str">
        <f>VLOOKUP(C55,MOVI!C:E,3,0)</f>
        <v>Human Resources</v>
      </c>
      <c r="H55" t="str">
        <f>VLOOKUP(C55,FPT!B:F,3,0)</f>
        <v>Human Resources</v>
      </c>
      <c r="I55" t="str">
        <f t="shared" si="5"/>
        <v/>
      </c>
      <c r="J55" t="str">
        <f>VLOOKUP(C55,MOVI!C:H,4,0)</f>
        <v>Talent Acquisition</v>
      </c>
      <c r="K55" t="str">
        <f>VLOOKUP(C55,FPT!B:I,4,0)</f>
        <v>Talent Acquisition</v>
      </c>
      <c r="L55" t="str">
        <f t="shared" si="6"/>
        <v/>
      </c>
      <c r="M55" t="str">
        <f>VLOOKUP(C55,MOVI!C:DT,5,0)</f>
        <v>Associate</v>
      </c>
      <c r="N55" t="str">
        <f>VLOOKUP(C55,FPT!B:L,5,0)</f>
        <v>Associate</v>
      </c>
      <c r="O55" t="str">
        <f t="shared" si="7"/>
        <v/>
      </c>
      <c r="P55" t="str">
        <f>VLOOKUP(C55,MOVI!C:DT,6,0)</f>
        <v>Talent Acquisition Intern</v>
      </c>
      <c r="Q55" t="str">
        <f>VLOOKUP(C55,FPT!B:O,6,0)</f>
        <v>Talent Acquisition Intern</v>
      </c>
      <c r="R55" t="str">
        <f t="shared" si="8"/>
        <v/>
      </c>
      <c r="S55" t="str">
        <f>VLOOKUP(C55,MOVI!C:DT,7,0)</f>
        <v>South</v>
      </c>
      <c r="T55" t="str">
        <f>VLOOKUP(C55,FPT!B:R,7,0)</f>
        <v>South</v>
      </c>
      <c r="U55" t="str">
        <f t="shared" si="9"/>
        <v/>
      </c>
      <c r="V55" t="str">
        <f>VLOOKUP(C55,MOVI!C:DT,8,0)</f>
        <v>Việt Phú</v>
      </c>
      <c r="W55" t="str">
        <f>VLOOKUP(C55,FPT!B:U,8,0)</f>
        <v>Việt Phú</v>
      </c>
      <c r="X55" t="str">
        <f t="shared" si="10"/>
        <v/>
      </c>
      <c r="Y55" t="str">
        <f>VLOOKUP(C55,MOVI!C:DT,9,0)</f>
        <v>Contractor</v>
      </c>
      <c r="Z55" t="str">
        <f>VLOOKUP(C55,FPT!B:X,9,0)</f>
        <v>Contractor</v>
      </c>
      <c r="AA55" t="str">
        <f t="shared" si="11"/>
        <v/>
      </c>
      <c r="AB55" t="str">
        <f>VLOOKUP(C55,MOVI!C:DT,10,0)</f>
        <v>Contractor</v>
      </c>
      <c r="AC55" t="str">
        <f>VLOOKUP(C55,FPT!B:AA,10,0)</f>
        <v>Contractor</v>
      </c>
      <c r="AD55" t="str">
        <f t="shared" si="12"/>
        <v/>
      </c>
      <c r="AE55" s="247">
        <f>VLOOKUP(C55,MOVI!C:DT,11,0)</f>
        <v>44508</v>
      </c>
      <c r="AF55" s="247">
        <f>VLOOKUP(C55,FPT!B:AD,11,0)</f>
        <v>44508</v>
      </c>
      <c r="AG55" t="str">
        <f t="shared" si="13"/>
        <v/>
      </c>
      <c r="AH55" s="260" t="str">
        <f>VLOOKUP(C55,MOVI!C:DT,12,0)</f>
        <v/>
      </c>
      <c r="AI55" s="260"/>
      <c r="AJ55" t="str">
        <f t="shared" si="115"/>
        <v/>
      </c>
      <c r="AK55">
        <f>VLOOKUP(C55,MOVI!C:DT,13,0)</f>
        <v>0</v>
      </c>
      <c r="AL55" s="247">
        <f>VLOOKUP(C55,FPT!B:AJ,13,0)</f>
        <v>0</v>
      </c>
      <c r="AM55" t="str">
        <f t="shared" si="114"/>
        <v/>
      </c>
      <c r="AN55" s="247">
        <f>VLOOKUP(C55,MOVI!C:DT,14,0)</f>
        <v>0</v>
      </c>
      <c r="AO55" s="247">
        <f>VLOOKUP(C55,FPT!B:AM,14,0)</f>
        <v>0</v>
      </c>
      <c r="AP55" t="str">
        <f t="shared" si="15"/>
        <v/>
      </c>
      <c r="AQ55" t="str">
        <f>VLOOKUP(C55,MOVI!C:DT,15,0)</f>
        <v>SC</v>
      </c>
      <c r="AR55" s="247" t="str">
        <f>VLOOKUP(C55,FPT!B:AP,15,0)</f>
        <v>SC</v>
      </c>
      <c r="AS55" t="str">
        <f t="shared" si="16"/>
        <v/>
      </c>
      <c r="AT55" s="282">
        <f>VLOOKUP(C55,MOVI!C:DT,16,0)</f>
        <v>0.1</v>
      </c>
      <c r="AU55" s="288" t="str">
        <f>VLOOKUP(C55,FPT!B:AS,16,0)</f>
        <v>10%</v>
      </c>
      <c r="AV55" t="str">
        <f t="shared" si="17"/>
        <v>Lệch</v>
      </c>
      <c r="AW55" t="str">
        <f>VLOOKUP(C55,MOVI!C:DT,17,0)</f>
        <v>L</v>
      </c>
      <c r="AX55" s="247" t="str">
        <f>VLOOKUP(C55,FPT!B:AV,17,0)</f>
        <v>L</v>
      </c>
      <c r="AY55" t="str">
        <f t="shared" si="18"/>
        <v/>
      </c>
      <c r="AZ55">
        <f>VLOOKUP(C55,MOVI!C:DT,18,0)</f>
        <v>0</v>
      </c>
      <c r="BA55" s="247">
        <f>VLOOKUP(C55,FPT!B:AY,18,0)</f>
        <v>0</v>
      </c>
      <c r="BB55" t="str">
        <f t="shared" si="19"/>
        <v/>
      </c>
      <c r="BC55" s="275">
        <f>VLOOKUP(C55,MOVI!C:DT,19,0)</f>
        <v>5000000</v>
      </c>
      <c r="BD55" s="275">
        <f>VLOOKUP(C55,FPT!B:BB,19,0)</f>
        <v>5000000</v>
      </c>
      <c r="BE55" t="str">
        <f t="shared" si="20"/>
        <v/>
      </c>
      <c r="BF55">
        <f>VLOOKUP(C55,MOVI!C:DT,20,0)</f>
        <v>0</v>
      </c>
      <c r="BG55" s="252">
        <f>VLOOKUP(C55,FPT!B:BE,20,0)</f>
        <v>0</v>
      </c>
      <c r="BH55" t="str">
        <f t="shared" si="21"/>
        <v/>
      </c>
      <c r="BI55" s="275">
        <f>VLOOKUP(C55,MOVI!C:DT,21,0)</f>
        <v>5000000</v>
      </c>
      <c r="BJ55" s="275">
        <f>VLOOKUP(C55,FPT!B:BH,21,0)</f>
        <v>5000000</v>
      </c>
      <c r="BK55" t="str">
        <f t="shared" si="22"/>
        <v/>
      </c>
      <c r="BL55" s="275">
        <f>VLOOKUP(C55,MOVI!C:DT,22,0)</f>
        <v>0</v>
      </c>
      <c r="BM55" s="275">
        <f>VLOOKUP(C55,FPT!B:BK,22,0)</f>
        <v>0</v>
      </c>
      <c r="BN55" t="str">
        <f t="shared" si="23"/>
        <v/>
      </c>
      <c r="BO55" s="275">
        <f>VLOOKUP(C55,MOVI!C:DT,23,0)</f>
        <v>0</v>
      </c>
      <c r="BP55" s="275">
        <f>VLOOKUP(C55,FPT!B:BN,23,0)</f>
        <v>0</v>
      </c>
      <c r="BQ55" t="str">
        <f t="shared" si="24"/>
        <v/>
      </c>
      <c r="BR55" s="275">
        <f>VLOOKUP(C55,MOVI!C:DT,24,0)</f>
        <v>0</v>
      </c>
      <c r="BS55" s="275">
        <f>VLOOKUP(C55,FPT!B:BQ,24,0)</f>
        <v>0</v>
      </c>
      <c r="BT55" t="str">
        <f t="shared" si="25"/>
        <v/>
      </c>
      <c r="BU55" s="275">
        <f>VLOOKUP(C55,MOVI!C:DT,25,0)</f>
        <v>0</v>
      </c>
      <c r="BV55" s="275">
        <f>VLOOKUP(C55,FPT!B:BT,25,0)</f>
        <v>0</v>
      </c>
      <c r="BW55" t="str">
        <f t="shared" si="26"/>
        <v/>
      </c>
      <c r="BX55" s="275">
        <f>VLOOKUP(C55,MOVI!C:DT,26,0)</f>
        <v>0</v>
      </c>
      <c r="BY55" s="275">
        <f>VLOOKUP(C55,FPT!B:BW,26,0)</f>
        <v>0</v>
      </c>
      <c r="BZ55" t="str">
        <f t="shared" si="27"/>
        <v/>
      </c>
      <c r="CA55" s="275">
        <f>VLOOKUP(C55,MOVI!C:DT,27,0)</f>
        <v>0</v>
      </c>
      <c r="CB55" s="275">
        <f>VLOOKUP(C55,FPT!B:BZ,27,0)</f>
        <v>0</v>
      </c>
      <c r="CC55" t="str">
        <f t="shared" si="28"/>
        <v/>
      </c>
      <c r="CD55" s="275">
        <f>VLOOKUP(C55,MOVI!C:DT,28,0)</f>
        <v>0</v>
      </c>
      <c r="CE55" s="275">
        <f>VLOOKUP(C55,FPT!B:CC,28,0)</f>
        <v>0</v>
      </c>
      <c r="CF55" t="str">
        <f t="shared" si="29"/>
        <v/>
      </c>
      <c r="CG55" t="str">
        <f>VLOOKUP(C55,MOVI!C:DT,29,0)</f>
        <v>TB, CN</v>
      </c>
      <c r="CH55" s="252" t="str">
        <f>VLOOKUP(C55,FPT!B:CF,29,0)</f>
        <v>TB, CN</v>
      </c>
      <c r="CI55" t="str">
        <f t="shared" si="30"/>
        <v/>
      </c>
      <c r="CJ55">
        <f>VLOOKUP(C55,MOVI!C:DT,30,0)</f>
        <v>21</v>
      </c>
      <c r="CK55" s="252">
        <f>VLOOKUP(C55,FPT!B:CI,30,0)</f>
        <v>21</v>
      </c>
      <c r="CL55" t="str">
        <f t="shared" si="31"/>
        <v/>
      </c>
      <c r="CM55">
        <f>VLOOKUP(C55,MOVI!C:DT,31,0)</f>
        <v>21</v>
      </c>
      <c r="CN55" s="252">
        <f>VLOOKUP(C55,FPT!B:CL,31,0)</f>
        <v>21</v>
      </c>
      <c r="CO55" t="str">
        <f t="shared" si="32"/>
        <v/>
      </c>
      <c r="CP55" s="275">
        <f>VLOOKUP(C55,MOVI!C:DT,32,0)</f>
        <v>0</v>
      </c>
      <c r="CQ55" s="275">
        <f>VLOOKUP(C55,FPT!B:CO,32,0)</f>
        <v>0</v>
      </c>
      <c r="CR55" t="str">
        <f t="shared" si="33"/>
        <v/>
      </c>
      <c r="CS55" s="275">
        <f>VLOOKUP(C55,MOVI!C:DT,33,0)</f>
        <v>0</v>
      </c>
      <c r="CT55" s="275">
        <f>VLOOKUP(C55,FPT!B:CR,33,0)</f>
        <v>0</v>
      </c>
      <c r="CU55" t="str">
        <f t="shared" si="34"/>
        <v/>
      </c>
      <c r="CV55" s="275">
        <f>VLOOKUP(C55,MOVI!C:DT,34,0)</f>
        <v>0</v>
      </c>
      <c r="CW55" s="275">
        <f>VLOOKUP(C55,FPT!B:CU,34,0)</f>
        <v>0</v>
      </c>
      <c r="CX55" t="str">
        <f t="shared" si="35"/>
        <v/>
      </c>
      <c r="CY55" s="275">
        <f>VLOOKUP(C55,MOVI!C:DT,35,0)</f>
        <v>21</v>
      </c>
      <c r="CZ55" s="275">
        <f>VLOOKUP(C55,FPT!B:CX,35,0)</f>
        <v>21</v>
      </c>
      <c r="DA55" t="str">
        <f t="shared" si="36"/>
        <v/>
      </c>
      <c r="DB55" s="275">
        <f>VLOOKUP(C55,MOVI!C:DT,36,0)</f>
        <v>0</v>
      </c>
      <c r="DC55" s="275">
        <f>VLOOKUP(C55,FPT!B:DA,36,0)</f>
        <v>0</v>
      </c>
      <c r="DD55" t="str">
        <f t="shared" si="37"/>
        <v/>
      </c>
      <c r="DE55" s="275">
        <f>VLOOKUP(C55,MOVI!C:DT,37,0)</f>
        <v>0</v>
      </c>
      <c r="DF55" s="275">
        <f>VLOOKUP(C55,FPT!B:DD,37,0)</f>
        <v>0</v>
      </c>
      <c r="DG55" t="str">
        <f t="shared" si="38"/>
        <v/>
      </c>
      <c r="DH55" s="275">
        <f>VLOOKUP(C55,MOVI!C:DT,38,0)</f>
        <v>0</v>
      </c>
      <c r="DI55" s="275">
        <f>VLOOKUP(C55,FPT!B:DG,38,0)</f>
        <v>0</v>
      </c>
      <c r="DJ55" t="str">
        <f t="shared" si="39"/>
        <v/>
      </c>
      <c r="DK55" s="275">
        <f>VLOOKUP(C55,MOVI!C:DT,39,0)</f>
        <v>0</v>
      </c>
      <c r="DL55" s="275">
        <f>VLOOKUP(C55,FPT!B:DJ,39,0)</f>
        <v>0</v>
      </c>
      <c r="DM55" t="str">
        <f t="shared" si="40"/>
        <v/>
      </c>
      <c r="DN55" s="275">
        <f>VLOOKUP(C55,MOVI!C:DT,40,0)</f>
        <v>0</v>
      </c>
      <c r="DO55" s="275">
        <f>VLOOKUP(C55,FPT!B:DM,40,0)</f>
        <v>0</v>
      </c>
      <c r="DP55" t="str">
        <f t="shared" si="41"/>
        <v/>
      </c>
      <c r="DQ55" s="275">
        <f>VLOOKUP(C55,MOVI!C:DT,41,0)</f>
        <v>0</v>
      </c>
      <c r="DR55" s="275">
        <f>VLOOKUP(C55,FPT!B:DP,41,0)</f>
        <v>0</v>
      </c>
      <c r="DS55" t="str">
        <f t="shared" si="42"/>
        <v/>
      </c>
      <c r="DT55" s="275">
        <f>VLOOKUP(C55,MOVI!C:DT,42,0)</f>
        <v>5000000</v>
      </c>
      <c r="DU55" s="275">
        <f>ROUND(VLOOKUP(C55,FPT!B:DS,42,0),0)</f>
        <v>5000000</v>
      </c>
      <c r="DV55" t="str">
        <f t="shared" si="43"/>
        <v/>
      </c>
      <c r="DW55" s="275">
        <f>VLOOKUP(C55,MOVI!C:DT,43,0)</f>
        <v>0</v>
      </c>
      <c r="DX55" s="275">
        <f>VLOOKUP(C55,FPT!B:DV,43,0)</f>
        <v>0</v>
      </c>
      <c r="DY55" t="str">
        <f t="shared" si="44"/>
        <v/>
      </c>
      <c r="DZ55" s="275">
        <f>VLOOKUP(C55,MOVI!C:DT,44,0)</f>
        <v>0</v>
      </c>
      <c r="EA55" s="275">
        <f>VLOOKUP(C55,FPT!B:DY,44,0)</f>
        <v>0</v>
      </c>
      <c r="EB55" t="str">
        <f t="shared" si="45"/>
        <v/>
      </c>
      <c r="EC55" s="275">
        <f>VLOOKUP(C55,MOVI!C:DT,45,0)</f>
        <v>5000000</v>
      </c>
      <c r="ED55" s="275">
        <f>ROUND(VLOOKUP(C55,FPT!B:EB,45,0),0)</f>
        <v>5000000</v>
      </c>
      <c r="EE55" t="str">
        <f t="shared" si="46"/>
        <v/>
      </c>
      <c r="EF55" s="275">
        <f>VLOOKUP(C55,MOVI!C:DT,46,0)</f>
        <v>0</v>
      </c>
      <c r="EG55" s="275">
        <f>VLOOKUP(C55,FPT!B:EE,46,0)</f>
        <v>0</v>
      </c>
      <c r="EH55" t="str">
        <f t="shared" si="47"/>
        <v/>
      </c>
      <c r="EI55" s="275">
        <f>VLOOKUP(C55,MOVI!C:DT,47,0)</f>
        <v>0</v>
      </c>
      <c r="EJ55" s="275">
        <f>VLOOKUP(C55,FPT!B:EH,47,0)</f>
        <v>0</v>
      </c>
      <c r="EK55" t="str">
        <f t="shared" si="48"/>
        <v/>
      </c>
      <c r="EL55" s="275">
        <f>VLOOKUP(C55,MOVI!C:DT,48,0)</f>
        <v>0</v>
      </c>
      <c r="EM55" s="275">
        <f>VLOOKUP(C55,FPT!B:EK,48,0)</f>
        <v>0</v>
      </c>
      <c r="EN55" t="str">
        <f t="shared" si="49"/>
        <v/>
      </c>
      <c r="EO55" s="275">
        <f>VLOOKUP(C55,MOVI!C:DT,49,0)</f>
        <v>0</v>
      </c>
      <c r="EP55" s="275">
        <f>VLOOKUP(C55,FPT!B:EN,49,0)</f>
        <v>0</v>
      </c>
      <c r="EQ55" t="str">
        <f t="shared" si="50"/>
        <v/>
      </c>
      <c r="ER55" s="275">
        <f>VLOOKUP(C55,MOVI!C:DT,50,0)</f>
        <v>0</v>
      </c>
      <c r="ES55" s="275">
        <f>VLOOKUP(C55,FPT!B:EQ,50,0)</f>
        <v>0</v>
      </c>
      <c r="ET55" t="str">
        <f t="shared" si="51"/>
        <v/>
      </c>
      <c r="EU55" s="275">
        <f>VLOOKUP(C55,MOVI!C:DT,51,0)</f>
        <v>0</v>
      </c>
      <c r="EV55" s="275">
        <f>VLOOKUP(C55,FPT!B:ET,51,0)</f>
        <v>0</v>
      </c>
      <c r="EW55" t="str">
        <f t="shared" si="52"/>
        <v/>
      </c>
      <c r="EX55" s="275">
        <f>VLOOKUP(C55,MOVI!C:DT,52,0)</f>
        <v>0</v>
      </c>
      <c r="EY55" s="275">
        <f>VLOOKUP(C55,FPT!B:EW,52,0)</f>
        <v>0</v>
      </c>
      <c r="EZ55" t="str">
        <f t="shared" si="53"/>
        <v/>
      </c>
      <c r="FA55" s="275">
        <f>VLOOKUP(C55,MOVI!C:DT,53,0)</f>
        <v>0</v>
      </c>
      <c r="FB55" s="275">
        <f>VLOOKUP(C55,FPT!B:EZ,53,0)</f>
        <v>0</v>
      </c>
      <c r="FC55" t="str">
        <f t="shared" si="54"/>
        <v/>
      </c>
      <c r="FD55" s="275">
        <f>VLOOKUP(C55,MOVI!C:DT,54,0)</f>
        <v>0</v>
      </c>
      <c r="FE55" s="275">
        <f>VLOOKUP(C55,FPT!B:FC,54,0)</f>
        <v>0</v>
      </c>
      <c r="FF55" t="str">
        <f t="shared" si="55"/>
        <v/>
      </c>
      <c r="FG55" s="275">
        <f>VLOOKUP(C55,MOVI!C:DT,55,0)</f>
        <v>0</v>
      </c>
      <c r="FH55" s="275">
        <f>VLOOKUP(C55,FPT!B:FF,55,0)</f>
        <v>0</v>
      </c>
      <c r="FI55" t="str">
        <f t="shared" si="56"/>
        <v/>
      </c>
      <c r="FJ55" s="275">
        <f>VLOOKUP(C55,MOVI!C:DT,56,0)</f>
        <v>0</v>
      </c>
      <c r="FK55" s="275">
        <f>VLOOKUP(C55,FPT!B:FI,56,0)</f>
        <v>0</v>
      </c>
      <c r="FL55" t="str">
        <f t="shared" si="57"/>
        <v/>
      </c>
      <c r="FM55" s="275">
        <f>VLOOKUP(C55,MOVI!C:DT,57,0)</f>
        <v>0</v>
      </c>
      <c r="FN55" s="275">
        <f>VLOOKUP(C55,FPT!B:FL,57,0)</f>
        <v>0</v>
      </c>
      <c r="FO55" t="str">
        <f t="shared" si="58"/>
        <v/>
      </c>
      <c r="FP55" s="275">
        <f>VLOOKUP(C55,MOVI!C:DT,58,0)</f>
        <v>0</v>
      </c>
      <c r="FQ55" s="275">
        <f>VLOOKUP(C55,FPT!B:FO,58,0)</f>
        <v>0</v>
      </c>
      <c r="FR55" t="str">
        <f t="shared" si="59"/>
        <v/>
      </c>
      <c r="FS55" s="275">
        <f>VLOOKUP(C55,MOVI!C:DT,59,0)</f>
        <v>0</v>
      </c>
      <c r="FT55" s="275">
        <f>VLOOKUP(C55,FPT!B:FR,59,0)</f>
        <v>0</v>
      </c>
      <c r="FU55" t="str">
        <f t="shared" si="60"/>
        <v/>
      </c>
      <c r="FV55" s="275">
        <f>VLOOKUP(C55,MOVI!C:DT,60,0)</f>
        <v>0</v>
      </c>
      <c r="FW55" s="275">
        <f>VLOOKUP(C55,FPT!B:FU,60,0)</f>
        <v>0</v>
      </c>
      <c r="FX55" t="str">
        <f t="shared" si="61"/>
        <v/>
      </c>
      <c r="FY55" s="275">
        <f>VLOOKUP(C55,MOVI!C:DT,61,0)</f>
        <v>0</v>
      </c>
      <c r="FZ55" s="275">
        <f>VLOOKUP(C55,FPT!B:FX,61,0)</f>
        <v>0</v>
      </c>
      <c r="GA55" t="str">
        <f t="shared" si="62"/>
        <v/>
      </c>
      <c r="GB55" s="275">
        <f>VLOOKUP(C55,MOVI!C:DT,62,0)</f>
        <v>0</v>
      </c>
      <c r="GC55" s="275">
        <f>VLOOKUP(C55,FPT!B:GA,62,0)</f>
        <v>0</v>
      </c>
      <c r="GD55" t="str">
        <f t="shared" si="63"/>
        <v/>
      </c>
      <c r="GE55" s="275">
        <f>VLOOKUP(C55,MOVI!C:DT,63,0)</f>
        <v>0</v>
      </c>
      <c r="GF55" s="275">
        <f>VLOOKUP(C55,FPT!B:GD,63,0)</f>
        <v>0</v>
      </c>
      <c r="GG55" t="str">
        <f t="shared" si="64"/>
        <v/>
      </c>
      <c r="GH55" s="275">
        <f>VLOOKUP(C55,MOVI!C:DT,64,0)</f>
        <v>0</v>
      </c>
      <c r="GI55" s="275">
        <f>VLOOKUP(C55,FPT!B:GG,64,0)</f>
        <v>0</v>
      </c>
      <c r="GJ55" t="str">
        <f t="shared" si="65"/>
        <v/>
      </c>
      <c r="GK55" s="275">
        <f>VLOOKUP(C55,MOVI!C:DT,65,0)</f>
        <v>0</v>
      </c>
      <c r="GL55" s="275">
        <f>VLOOKUP(C55,FPT!B:GJ,65,0)</f>
        <v>0</v>
      </c>
      <c r="GM55" t="str">
        <f t="shared" si="66"/>
        <v/>
      </c>
      <c r="GN55" s="275">
        <f>VLOOKUP(C55,MOVI!C:DT,66,0)</f>
        <v>0</v>
      </c>
      <c r="GO55" s="275">
        <f>VLOOKUP(C55,FPT!B:GM,66,0)</f>
        <v>0</v>
      </c>
      <c r="GP55" t="str">
        <f t="shared" si="67"/>
        <v/>
      </c>
      <c r="GQ55" s="275">
        <f>VLOOKUP(C55,MOVI!C:DT,67,0)</f>
        <v>0</v>
      </c>
      <c r="GR55" s="275">
        <f>VLOOKUP(C55,FPT!B:GP,67,0)</f>
        <v>0</v>
      </c>
      <c r="GS55" t="str">
        <f t="shared" si="68"/>
        <v/>
      </c>
      <c r="GT55" s="275">
        <f>VLOOKUP(C55,MOVI!C:DT,68,0)</f>
        <v>0</v>
      </c>
      <c r="GU55" s="275">
        <f>VLOOKUP(C55,FPT!B:GS,68,0)</f>
        <v>0</v>
      </c>
      <c r="GV55" t="str">
        <f t="shared" si="69"/>
        <v/>
      </c>
      <c r="GW55" s="275">
        <f>VLOOKUP(C55,MOVI!C:DT,69,0)</f>
        <v>0</v>
      </c>
      <c r="GX55" s="275">
        <f>VLOOKUP(C55,FPT!B:GV,69,0)</f>
        <v>0</v>
      </c>
      <c r="GY55" t="str">
        <f t="shared" si="70"/>
        <v/>
      </c>
      <c r="GZ55" s="275">
        <f>VLOOKUP(C55,MOVI!C:DT,70,0)</f>
        <v>0</v>
      </c>
      <c r="HA55" s="275">
        <f>VLOOKUP(C55,FPT!B:GY,70,0)</f>
        <v>0</v>
      </c>
      <c r="HB55" t="str">
        <f t="shared" si="71"/>
        <v/>
      </c>
      <c r="HC55" s="275">
        <f>VLOOKUP(C55,MOVI!C:DT,71,0)</f>
        <v>5000000</v>
      </c>
      <c r="HD55" s="275">
        <f>ROUND(VLOOKUP(C55,FPT!B:HB,71,0),0)</f>
        <v>5000000</v>
      </c>
      <c r="HE55" t="str">
        <f t="shared" si="72"/>
        <v/>
      </c>
      <c r="HF55" s="275">
        <f>ROUND(VLOOKUP(C55,MOVI!C:DT,72,0),0)</f>
        <v>0</v>
      </c>
      <c r="HG55" s="275">
        <f>ROUND(VLOOKUP(C55,FPT!B:HE,72,0),0)</f>
        <v>0</v>
      </c>
      <c r="HH55" t="str">
        <f t="shared" si="73"/>
        <v/>
      </c>
      <c r="HI55" s="275">
        <f>VLOOKUP(C55,MOVI!C:DT,73,0)</f>
        <v>0</v>
      </c>
      <c r="HJ55" s="275">
        <f>VLOOKUP(C55,FPT!B:HH,73,0)</f>
        <v>0</v>
      </c>
      <c r="HK55" t="str">
        <f t="shared" si="74"/>
        <v/>
      </c>
      <c r="HL55" s="275">
        <f>VLOOKUP(C55,MOVI!C:DT,74,0)</f>
        <v>0</v>
      </c>
      <c r="HM55" s="275">
        <f>VLOOKUP(C55,FPT!B:HK,74,0)</f>
        <v>0</v>
      </c>
      <c r="HN55" t="str">
        <f t="shared" si="75"/>
        <v/>
      </c>
      <c r="HO55" s="275">
        <f>VLOOKUP(C55,MOVI!C:DT,75,0)</f>
        <v>0</v>
      </c>
      <c r="HP55" s="275">
        <f>VLOOKUP(C55,FPT!B:HN,75,0)</f>
        <v>0</v>
      </c>
      <c r="HQ55" t="str">
        <f t="shared" si="76"/>
        <v/>
      </c>
      <c r="HR55" s="275">
        <f>VLOOKUP(C55,MOVI!C:DT,76,0)</f>
        <v>0</v>
      </c>
      <c r="HS55" s="275">
        <f>VLOOKUP(C55,FPT!B:HQ,76,0)</f>
        <v>0</v>
      </c>
      <c r="HT55" t="str">
        <f t="shared" si="77"/>
        <v/>
      </c>
      <c r="HU55" s="275">
        <f>VLOOKUP(C55,MOVI!C:DT,77,0)</f>
        <v>0</v>
      </c>
      <c r="HV55" s="275">
        <f>VLOOKUP(C55,FPT!B:HT,77,0)</f>
        <v>0</v>
      </c>
      <c r="HW55" t="str">
        <f t="shared" si="78"/>
        <v/>
      </c>
      <c r="HX55" s="274">
        <f>VLOOKUP(C55,MOVI!C:CB,78,0)</f>
        <v>0</v>
      </c>
      <c r="HY55" s="261">
        <f>VLOOKUP(C55,FPT!$B:$CA,78,0)</f>
        <v>0</v>
      </c>
      <c r="HZ55" t="str">
        <f t="shared" si="79"/>
        <v/>
      </c>
      <c r="IA55" s="275">
        <f>VLOOKUP(C55,MOVI!C:CD,79,0)</f>
        <v>0</v>
      </c>
      <c r="IB55" s="275">
        <f>VLOOKUP(C55,FPT!B:HZ,79,0)</f>
        <v>0</v>
      </c>
      <c r="IC55" t="str">
        <f t="shared" si="80"/>
        <v/>
      </c>
      <c r="ID55" s="275">
        <f>VLOOKUP(C55,MOVI!C:CD,80,0)</f>
        <v>0</v>
      </c>
      <c r="IE55" s="275">
        <f>VLOOKUP(C55,FPT!B:IC,80,0)</f>
        <v>0</v>
      </c>
      <c r="IF55" t="str">
        <f t="shared" si="81"/>
        <v/>
      </c>
      <c r="IG55" s="275">
        <f>VLOOKUP(C55,MOVI!C:DT,81,0)</f>
        <v>0</v>
      </c>
      <c r="IH55" s="275">
        <f>VLOOKUP(C55,FPT!B:IF,81,0)</f>
        <v>0</v>
      </c>
      <c r="II55" t="str">
        <f t="shared" si="82"/>
        <v/>
      </c>
      <c r="IJ55" s="275">
        <f>VLOOKUP(C55,MOVI!C:DT,82,0)</f>
        <v>0</v>
      </c>
      <c r="IK55" s="275">
        <f>VLOOKUP(C55,FPT!B:II,82,0)</f>
        <v>0</v>
      </c>
      <c r="IL55" t="str">
        <f t="shared" si="83"/>
        <v/>
      </c>
      <c r="IM55" s="275">
        <f>ROUND(VLOOKUP(C55,MOVI!C:DT,83,0),0)</f>
        <v>0</v>
      </c>
      <c r="IN55" s="275">
        <f>ROUND(VLOOKUP(C55,FPT!B:IL,83,0),0)</f>
        <v>0</v>
      </c>
      <c r="IO55" t="str">
        <f t="shared" si="84"/>
        <v/>
      </c>
      <c r="IP55" s="275">
        <f>VLOOKUP(C55,MOVI!C:DT,84,0)</f>
        <v>5000000</v>
      </c>
      <c r="IQ55" s="275">
        <f>VLOOKUP(C55,FPT!B:IO,84,0)</f>
        <v>5000000</v>
      </c>
      <c r="IR55" t="str">
        <f t="shared" si="85"/>
        <v/>
      </c>
      <c r="IS55" s="275">
        <f>ROUND(VLOOKUP(C55,MOVI!C:DT,85,0),0)</f>
        <v>500000</v>
      </c>
      <c r="IT55" s="275">
        <f>ROUND(VLOOKUP(C55,FPT!B:IR,85,0),0)</f>
        <v>500000</v>
      </c>
      <c r="IU55" t="str">
        <f t="shared" si="86"/>
        <v/>
      </c>
      <c r="IV55" s="275">
        <f>VLOOKUP(C55,MOVI!C:DT,86,0)</f>
        <v>0</v>
      </c>
      <c r="IW55" s="275">
        <f>VLOOKUP(C55,FPT!B:IU,86,0)</f>
        <v>0</v>
      </c>
      <c r="IX55" t="str">
        <f t="shared" si="87"/>
        <v/>
      </c>
      <c r="IY55" s="275">
        <f>ROUND(VLOOKUP(C55,MOVI!C:DT,87,0),0)</f>
        <v>500000</v>
      </c>
      <c r="IZ55" s="275">
        <f>ROUND(VLOOKUP(C55,FPT!B:IX,87,0),0)</f>
        <v>500000</v>
      </c>
      <c r="JA55" t="str">
        <f t="shared" si="88"/>
        <v/>
      </c>
      <c r="JB55" s="275">
        <f>VLOOKUP(C55,MOVI!C:DT,88,0)</f>
        <v>0</v>
      </c>
      <c r="JC55" s="275">
        <f>VLOOKUP(C55,FPT!B:JA,88,0)</f>
        <v>0</v>
      </c>
      <c r="JD55" t="str">
        <f t="shared" si="89"/>
        <v/>
      </c>
      <c r="JE55" s="275">
        <f>VLOOKUP(C55,MOVI!C:DT,89,0)</f>
        <v>0</v>
      </c>
      <c r="JF55" s="275">
        <f>VLOOKUP(C55,FPT!B:JD,89,0)</f>
        <v>0</v>
      </c>
      <c r="JG55" t="str">
        <f t="shared" si="90"/>
        <v/>
      </c>
      <c r="JH55" s="275">
        <f>VLOOKUP(C55,MOVI!C:DT,90,0)</f>
        <v>0</v>
      </c>
      <c r="JI55" s="275">
        <f>VLOOKUP(C55,FPT!B:JG,90,0)</f>
        <v>0</v>
      </c>
      <c r="JJ55" t="str">
        <f t="shared" si="91"/>
        <v/>
      </c>
      <c r="JK55" s="275">
        <f>VLOOKUP(C55,MOVI!C:DT,91,0)</f>
        <v>0</v>
      </c>
      <c r="JL55" s="275">
        <f>VLOOKUP(C55,FPT!B:JJ,91,0)</f>
        <v>0</v>
      </c>
      <c r="JM55" t="str">
        <f t="shared" si="92"/>
        <v/>
      </c>
      <c r="JN55" s="275">
        <f>VLOOKUP(C55,MOVI!C:DT,92,0)</f>
        <v>0</v>
      </c>
      <c r="JO55" s="275">
        <f>VLOOKUP(C55,FPT!B:JM,92,0)</f>
        <v>0</v>
      </c>
      <c r="JP55" t="str">
        <f t="shared" si="93"/>
        <v/>
      </c>
      <c r="JQ55" s="275">
        <f>VLOOKUP(C55,MOVI!C:DT,93,0)</f>
        <v>0</v>
      </c>
      <c r="JR55" s="275">
        <f>VLOOKUP(C55,FPT!B:JP,93,0)</f>
        <v>0</v>
      </c>
      <c r="JS55" t="str">
        <f t="shared" si="94"/>
        <v/>
      </c>
      <c r="JT55" s="275">
        <f>VLOOKUP(C55,MOVI!C:DT,94,0)</f>
        <v>0</v>
      </c>
      <c r="JU55" s="275">
        <f>VLOOKUP(C55,FPT!B:JS,94,0)</f>
        <v>0</v>
      </c>
      <c r="JV55" t="str">
        <f t="shared" si="95"/>
        <v/>
      </c>
      <c r="JW55" s="275">
        <f>VLOOKUP(C55,MOVI!C:DT,95,0)</f>
        <v>4500000</v>
      </c>
      <c r="JX55" s="275">
        <f>VLOOKUP(C55,FPT!B:JV,95,0)</f>
        <v>4500000</v>
      </c>
      <c r="JY55" t="str">
        <f t="shared" si="96"/>
        <v/>
      </c>
      <c r="JZ55" s="275">
        <f>VLOOKUP(C55,MOVI!C:DT,96,0)</f>
        <v>0</v>
      </c>
      <c r="KA55" s="275">
        <f>VLOOKUP(C55,FPT!B:JY,96,0)</f>
        <v>0</v>
      </c>
      <c r="KB55" t="str">
        <f t="shared" si="97"/>
        <v/>
      </c>
      <c r="KC55" s="275">
        <f>VLOOKUP(C55,MOVI!C:DT,97,0)</f>
        <v>4500000</v>
      </c>
      <c r="KD55" s="275">
        <f>VLOOKUP(C55,FPT!B:KB,97,0)</f>
        <v>4500000</v>
      </c>
      <c r="KE55" t="str">
        <f t="shared" si="98"/>
        <v/>
      </c>
      <c r="KF55" s="275">
        <f>VLOOKUP(C55,MOVI!C:DT,98,0)</f>
        <v>0</v>
      </c>
      <c r="KG55" s="275">
        <f>VLOOKUP(C55,FPT!B:KE,98,0)</f>
        <v>0</v>
      </c>
      <c r="KH55" t="str">
        <f t="shared" si="99"/>
        <v/>
      </c>
      <c r="KI55" s="275">
        <f>VLOOKUP(C55,MOVI!C:DT,99,0)</f>
        <v>0</v>
      </c>
      <c r="KJ55" s="275">
        <f>VLOOKUP(C55,FPT!B:KH,99,0)</f>
        <v>0</v>
      </c>
      <c r="KK55" t="str">
        <f t="shared" si="100"/>
        <v/>
      </c>
      <c r="KL55" s="275">
        <f>VLOOKUP(C55,MOVI!C:DT,100,0)</f>
        <v>0</v>
      </c>
      <c r="KM55" s="275">
        <f>VLOOKUP(C55,FPT!B:KK,100,0)</f>
        <v>0</v>
      </c>
      <c r="KN55" t="str">
        <f t="shared" si="101"/>
        <v/>
      </c>
      <c r="KO55" s="275">
        <f>VLOOKUP(C55,MOVI!C:DT,101,0)</f>
        <v>0</v>
      </c>
      <c r="KP55" s="275">
        <f>VLOOKUP(C55,FPT!B:KN,101,0)</f>
        <v>0</v>
      </c>
      <c r="KQ55" t="str">
        <f t="shared" si="102"/>
        <v/>
      </c>
      <c r="KR55" s="275">
        <f>VLOOKUP(C55,MOVI!C:DT,102,0)</f>
        <v>0</v>
      </c>
      <c r="KS55" s="275">
        <f>VLOOKUP(C55,FPT!B:KQ,102,0)</f>
        <v>0</v>
      </c>
      <c r="KT55" t="str">
        <f t="shared" si="103"/>
        <v/>
      </c>
      <c r="KU55" s="275">
        <f>VLOOKUP(C55,MOVI!C:DT,103,0)</f>
        <v>0</v>
      </c>
      <c r="KV55" s="275">
        <f>VLOOKUP(C55,FPT!B:KT,103,0)</f>
        <v>0</v>
      </c>
      <c r="KW55" t="str">
        <f t="shared" si="104"/>
        <v/>
      </c>
      <c r="KX55" s="275">
        <f>VLOOKUP(C55,MOVI!C:DT,104,0)</f>
        <v>0</v>
      </c>
      <c r="KY55" s="275">
        <f>VLOOKUP(C55,FPT!B:KW,104,0)</f>
        <v>0</v>
      </c>
      <c r="KZ55" t="str">
        <f t="shared" si="105"/>
        <v/>
      </c>
      <c r="LA55" s="275">
        <f>VLOOKUP(C55,MOVI!C:DT,105,0)</f>
        <v>0</v>
      </c>
      <c r="LB55" s="275">
        <f>VLOOKUP(C55,FPT!B:KZ,105,0)</f>
        <v>0</v>
      </c>
      <c r="LC55" t="str">
        <f t="shared" si="106"/>
        <v/>
      </c>
      <c r="LD55" s="275">
        <f>VLOOKUP(C55,MOVI!C:DT,106,0)</f>
        <v>5000000</v>
      </c>
      <c r="LE55" s="275">
        <f>VLOOKUP(C55,FPT!B:LC,106,0)</f>
        <v>5000000</v>
      </c>
      <c r="LF55" t="str">
        <f t="shared" si="107"/>
        <v/>
      </c>
      <c r="LG55" s="273">
        <f>VLOOKUP(C55,MOVI!C:DT,107,0)</f>
        <v>0</v>
      </c>
      <c r="LH55" s="273">
        <f>VLOOKUP(C55,FPT!B:LF,107,0)</f>
        <v>0</v>
      </c>
      <c r="LI55" t="str">
        <f t="shared" si="108"/>
        <v/>
      </c>
      <c r="LJ55" t="str">
        <f>VLOOKUP(C55,MOVI!C:DV,108,0)</f>
        <v>Việt PhúSouthHuman Resources</v>
      </c>
      <c r="LK55" s="252" t="str">
        <f>VLOOKUP(C55,FPT!B:LI,108,0)</f>
        <v>Việt PhúSouthHuman Resources</v>
      </c>
      <c r="LL55" t="str">
        <f t="shared" si="109"/>
        <v/>
      </c>
      <c r="LM55" s="275">
        <f>ROUND(VLOOKUP(C55,MOVI!C:DV,109,0),0)</f>
        <v>416667</v>
      </c>
      <c r="LN55" s="275">
        <f>ROUND(VLOOKUP(C55,FPT!B:LL,109,0),0)</f>
        <v>416667</v>
      </c>
      <c r="LO55" t="str">
        <f t="shared" si="110"/>
        <v/>
      </c>
      <c r="LP55" t="str">
        <f>VLOOKUP(C55,MOVI!C:DV,110,0)</f>
        <v>HO</v>
      </c>
      <c r="LQ55" s="247" t="str">
        <f>VLOOKUP(C55,FPT!B:LO,110,0)</f>
        <v>HO</v>
      </c>
      <c r="LR55" t="str">
        <f t="shared" si="111"/>
        <v/>
      </c>
      <c r="LS55">
        <f>MOVI!DI50</f>
        <v>18</v>
      </c>
      <c r="LV55">
        <f>MOVI!DJ50</f>
        <v>0</v>
      </c>
      <c r="LW55">
        <f>MOVI!DK50</f>
        <v>0</v>
      </c>
      <c r="LX55">
        <f>MOVI!DL50</f>
        <v>0</v>
      </c>
      <c r="LY55">
        <f>MOVI!DM50</f>
        <v>0</v>
      </c>
      <c r="LZ55">
        <f>MOVI!DN50</f>
        <v>0</v>
      </c>
      <c r="MA55">
        <f>MOVI!DO50</f>
        <v>0</v>
      </c>
      <c r="MB55" t="str">
        <f>MOVI!DP50</f>
        <v/>
      </c>
      <c r="MC55">
        <f>MOVI!DQ50</f>
        <v>0</v>
      </c>
      <c r="MD55">
        <f>MOVI!DR50</f>
        <v>0</v>
      </c>
      <c r="ME55" t="str">
        <f>VLOOKUP(C55,MOVI!C:DV,121,0)</f>
        <v/>
      </c>
      <c r="MF55" s="252"/>
      <c r="MG55" t="str">
        <f t="shared" si="117"/>
        <v/>
      </c>
      <c r="MH55" t="str">
        <f>VLOOKUP(C55,MOVI!C:DT,122,0)</f>
        <v>Việt PhúSouth</v>
      </c>
      <c r="MI55" s="252" t="str">
        <f>VLOOKUP(C55,FPT!B:DS,112,0)</f>
        <v>Việt PhúSouth</v>
      </c>
      <c r="MJ55" t="str">
        <f t="shared" si="113"/>
        <v/>
      </c>
    </row>
    <row r="56" spans="1:348" x14ac:dyDescent="0.25">
      <c r="A56">
        <v>48</v>
      </c>
      <c r="B56" s="48">
        <v>6017</v>
      </c>
      <c r="C56" s="271" t="s">
        <v>825</v>
      </c>
      <c r="D56" t="str">
        <f>VLOOKUP(C56,MOVI!C:D,2,0)</f>
        <v>Nguyễn Vũ Ninh</v>
      </c>
      <c r="E56" t="str">
        <f>VLOOKUP(C56,FPT!B:C,2,0)</f>
        <v>Nguyễn Vũ Ninh</v>
      </c>
      <c r="F56" t="str">
        <f t="shared" si="4"/>
        <v/>
      </c>
      <c r="G56" t="str">
        <f>VLOOKUP(C56,MOVI!C:E,3,0)</f>
        <v>IT</v>
      </c>
      <c r="H56" t="str">
        <f>VLOOKUP(C56,FPT!B:F,3,0)</f>
        <v>IT</v>
      </c>
      <c r="I56" t="str">
        <f t="shared" si="5"/>
        <v/>
      </c>
      <c r="J56" t="str">
        <f>VLOOKUP(C56,MOVI!C:H,4,0)</f>
        <v>Dev App</v>
      </c>
      <c r="K56" t="str">
        <f>VLOOKUP(C56,FPT!B:I,4,0)</f>
        <v>Dev App</v>
      </c>
      <c r="L56" t="str">
        <f t="shared" si="6"/>
        <v/>
      </c>
      <c r="M56" t="str">
        <f>VLOOKUP(C56,MOVI!C:DT,5,0)</f>
        <v>Team leader</v>
      </c>
      <c r="N56" t="str">
        <f>VLOOKUP(C56,FPT!B:L,5,0)</f>
        <v>Team leader</v>
      </c>
      <c r="O56" t="str">
        <f t="shared" si="7"/>
        <v/>
      </c>
      <c r="P56" t="str">
        <f>VLOOKUP(C56,MOVI!C:DT,6,0)</f>
        <v>Cloud and Automation Team Leader</v>
      </c>
      <c r="Q56" t="str">
        <f>VLOOKUP(C56,FPT!B:O,6,0)</f>
        <v>Cloud and Automation Team Leader</v>
      </c>
      <c r="R56" t="str">
        <f t="shared" si="8"/>
        <v/>
      </c>
      <c r="S56" t="str">
        <f>VLOOKUP(C56,MOVI!C:DT,7,0)</f>
        <v>South</v>
      </c>
      <c r="T56" t="str">
        <f>VLOOKUP(C56,FPT!B:R,7,0)</f>
        <v>South</v>
      </c>
      <c r="U56" t="str">
        <f t="shared" si="9"/>
        <v/>
      </c>
      <c r="V56" t="str">
        <f>VLOOKUP(C56,MOVI!C:DT,8,0)</f>
        <v>Việt Phú</v>
      </c>
      <c r="W56" t="str">
        <f>VLOOKUP(C56,FPT!B:U,8,0)</f>
        <v>Việt Phú</v>
      </c>
      <c r="X56" t="str">
        <f t="shared" si="10"/>
        <v/>
      </c>
      <c r="Y56" t="str">
        <f>VLOOKUP(C56,MOVI!C:DT,9,0)</f>
        <v>Full-time</v>
      </c>
      <c r="Z56" t="str">
        <f>VLOOKUP(C56,FPT!B:X,9,0)</f>
        <v>Full-time</v>
      </c>
      <c r="AA56" t="str">
        <f t="shared" si="11"/>
        <v/>
      </c>
      <c r="AB56" t="str">
        <f>VLOOKUP(C56,MOVI!C:DT,10,0)</f>
        <v>Permanent</v>
      </c>
      <c r="AC56" t="str">
        <f>VLOOKUP(C56,FPT!B:AA,10,0)</f>
        <v>Permanent</v>
      </c>
      <c r="AD56" t="str">
        <f t="shared" si="12"/>
        <v/>
      </c>
      <c r="AE56" s="247">
        <f>VLOOKUP(C56,MOVI!C:DT,11,0)</f>
        <v>44113</v>
      </c>
      <c r="AF56" s="247">
        <f>VLOOKUP(C56,FPT!B:AD,11,0)</f>
        <v>44113</v>
      </c>
      <c r="AG56" t="str">
        <f t="shared" si="13"/>
        <v/>
      </c>
      <c r="AH56" s="260" t="str">
        <f>VLOOKUP(C56,MOVI!C:DT,12,0)</f>
        <v/>
      </c>
      <c r="AI56" s="260"/>
      <c r="AJ56" t="str">
        <f t="shared" si="115"/>
        <v/>
      </c>
      <c r="AK56">
        <f>VLOOKUP(C56,MOVI!C:DT,13,0)</f>
        <v>0</v>
      </c>
      <c r="AL56" s="247">
        <f>VLOOKUP(C56,FPT!B:AJ,13,0)</f>
        <v>0</v>
      </c>
      <c r="AM56" t="str">
        <f t="shared" si="114"/>
        <v/>
      </c>
      <c r="AN56" s="247">
        <f>VLOOKUP(C56,MOVI!C:DT,14,0)</f>
        <v>0</v>
      </c>
      <c r="AO56" s="247">
        <f>VLOOKUP(C56,FPT!B:AM,14,0)</f>
        <v>0</v>
      </c>
      <c r="AP56" t="str">
        <f t="shared" si="15"/>
        <v/>
      </c>
      <c r="AQ56" t="str">
        <f>VLOOKUP(C56,MOVI!C:DT,15,0)</f>
        <v>LC</v>
      </c>
      <c r="AR56" s="247" t="str">
        <f>VLOOKUP(C56,FPT!B:AP,15,0)</f>
        <v>LC</v>
      </c>
      <c r="AS56" t="str">
        <f t="shared" si="16"/>
        <v/>
      </c>
      <c r="AT56" s="282" t="str">
        <f>VLOOKUP(C56,MOVI!C:DT,16,0)</f>
        <v>LTTP</v>
      </c>
      <c r="AU56" s="247" t="str">
        <f>VLOOKUP(C56,FPT!B:AS,16,0)</f>
        <v>LTTP</v>
      </c>
      <c r="AV56" t="str">
        <f t="shared" si="17"/>
        <v/>
      </c>
      <c r="AW56" t="str">
        <f>VLOOKUP(C56,MOVI!C:DT,17,0)</f>
        <v>L</v>
      </c>
      <c r="AX56" s="247" t="str">
        <f>VLOOKUP(C56,FPT!B:AV,17,0)</f>
        <v>L</v>
      </c>
      <c r="AY56" t="str">
        <f t="shared" si="18"/>
        <v/>
      </c>
      <c r="AZ56">
        <f>VLOOKUP(C56,MOVI!C:DT,18,0)</f>
        <v>0</v>
      </c>
      <c r="BA56" s="247">
        <f>VLOOKUP(C56,FPT!B:AY,18,0)</f>
        <v>0</v>
      </c>
      <c r="BB56" t="str">
        <f t="shared" si="19"/>
        <v/>
      </c>
      <c r="BC56" s="275">
        <f>VLOOKUP(C56,MOVI!C:DT,19,0)</f>
        <v>15000000</v>
      </c>
      <c r="BD56" s="275">
        <f>VLOOKUP(C56,FPT!B:BB,19,0)</f>
        <v>15000000</v>
      </c>
      <c r="BE56" t="str">
        <f t="shared" si="20"/>
        <v/>
      </c>
      <c r="BF56">
        <f>VLOOKUP(C56,MOVI!C:DT,20,0)</f>
        <v>0</v>
      </c>
      <c r="BG56" s="252">
        <f>VLOOKUP(C56,FPT!B:BE,20,0)</f>
        <v>0</v>
      </c>
      <c r="BH56" t="str">
        <f t="shared" si="21"/>
        <v/>
      </c>
      <c r="BI56" s="275">
        <f>VLOOKUP(C56,MOVI!C:DT,21,0)</f>
        <v>15000000</v>
      </c>
      <c r="BJ56" s="275">
        <f>VLOOKUP(C56,FPT!B:BH,21,0)</f>
        <v>15000000</v>
      </c>
      <c r="BK56" t="str">
        <f t="shared" si="22"/>
        <v/>
      </c>
      <c r="BL56" s="275">
        <f>VLOOKUP(C56,MOVI!C:DT,22,0)</f>
        <v>0</v>
      </c>
      <c r="BM56" s="275">
        <f>VLOOKUP(C56,FPT!B:BK,22,0)</f>
        <v>0</v>
      </c>
      <c r="BN56" t="str">
        <f t="shared" si="23"/>
        <v/>
      </c>
      <c r="BO56" s="275">
        <f>VLOOKUP(C56,MOVI!C:DT,23,0)</f>
        <v>0</v>
      </c>
      <c r="BP56" s="275">
        <f>VLOOKUP(C56,FPT!B:BN,23,0)</f>
        <v>0</v>
      </c>
      <c r="BQ56" t="str">
        <f t="shared" si="24"/>
        <v/>
      </c>
      <c r="BR56" s="275">
        <f>VLOOKUP(C56,MOVI!C:DT,24,0)</f>
        <v>0</v>
      </c>
      <c r="BS56" s="275">
        <f>VLOOKUP(C56,FPT!B:BQ,24,0)</f>
        <v>0</v>
      </c>
      <c r="BT56" t="str">
        <f t="shared" si="25"/>
        <v/>
      </c>
      <c r="BU56" s="275">
        <f>VLOOKUP(C56,MOVI!C:DT,25,0)</f>
        <v>0</v>
      </c>
      <c r="BV56" s="275">
        <f>VLOOKUP(C56,FPT!B:BT,25,0)</f>
        <v>0</v>
      </c>
      <c r="BW56" t="str">
        <f t="shared" si="26"/>
        <v/>
      </c>
      <c r="BX56" s="275">
        <f>VLOOKUP(C56,MOVI!C:DT,26,0)</f>
        <v>0</v>
      </c>
      <c r="BY56" s="275">
        <f>VLOOKUP(C56,FPT!B:BW,26,0)</f>
        <v>0</v>
      </c>
      <c r="BZ56" t="str">
        <f t="shared" si="27"/>
        <v/>
      </c>
      <c r="CA56" s="275">
        <f>VLOOKUP(C56,MOVI!C:DT,27,0)</f>
        <v>0</v>
      </c>
      <c r="CB56" s="275">
        <f>VLOOKUP(C56,FPT!B:BZ,27,0)</f>
        <v>0</v>
      </c>
      <c r="CC56" t="str">
        <f t="shared" si="28"/>
        <v/>
      </c>
      <c r="CD56" s="275">
        <f>VLOOKUP(C56,MOVI!C:DT,28,0)</f>
        <v>0</v>
      </c>
      <c r="CE56" s="275">
        <f>VLOOKUP(C56,FPT!B:CC,28,0)</f>
        <v>0</v>
      </c>
      <c r="CF56" t="str">
        <f t="shared" si="29"/>
        <v/>
      </c>
      <c r="CG56" t="str">
        <f>VLOOKUP(C56,MOVI!C:DT,29,0)</f>
        <v>TB, CN</v>
      </c>
      <c r="CH56" s="252" t="str">
        <f>VLOOKUP(C56,FPT!B:CF,29,0)</f>
        <v>TB, CN</v>
      </c>
      <c r="CI56" t="str">
        <f t="shared" si="30"/>
        <v/>
      </c>
      <c r="CJ56">
        <f>VLOOKUP(C56,MOVI!C:DT,30,0)</f>
        <v>21</v>
      </c>
      <c r="CK56" s="252">
        <f>VLOOKUP(C56,FPT!B:CI,30,0)</f>
        <v>21</v>
      </c>
      <c r="CL56" t="str">
        <f t="shared" si="31"/>
        <v/>
      </c>
      <c r="CM56">
        <f>VLOOKUP(C56,MOVI!C:DT,31,0)</f>
        <v>17</v>
      </c>
      <c r="CN56" s="252">
        <f>VLOOKUP(C56,FPT!B:CL,31,0)</f>
        <v>17</v>
      </c>
      <c r="CO56" t="str">
        <f t="shared" si="32"/>
        <v/>
      </c>
      <c r="CP56" s="275">
        <f>VLOOKUP(C56,MOVI!C:DT,32,0)</f>
        <v>4</v>
      </c>
      <c r="CQ56" s="275">
        <f>VLOOKUP(C56,FPT!B:CO,32,0)</f>
        <v>4</v>
      </c>
      <c r="CR56" t="str">
        <f t="shared" si="33"/>
        <v/>
      </c>
      <c r="CS56" s="275">
        <f>VLOOKUP(C56,MOVI!C:DT,33,0)</f>
        <v>0</v>
      </c>
      <c r="CT56" s="275">
        <f>VLOOKUP(C56,FPT!B:CR,33,0)</f>
        <v>0</v>
      </c>
      <c r="CU56" t="str">
        <f t="shared" si="34"/>
        <v/>
      </c>
      <c r="CV56" s="275">
        <f>VLOOKUP(C56,MOVI!C:DT,34,0)</f>
        <v>0</v>
      </c>
      <c r="CW56" s="275">
        <f>VLOOKUP(C56,FPT!B:CU,34,0)</f>
        <v>0</v>
      </c>
      <c r="CX56" t="str">
        <f t="shared" si="35"/>
        <v/>
      </c>
      <c r="CY56" s="275">
        <f>VLOOKUP(C56,MOVI!C:DT,35,0)</f>
        <v>21</v>
      </c>
      <c r="CZ56" s="275">
        <f>VLOOKUP(C56,FPT!B:CX,35,0)</f>
        <v>21</v>
      </c>
      <c r="DA56" t="str">
        <f t="shared" si="36"/>
        <v/>
      </c>
      <c r="DB56" s="275">
        <f>VLOOKUP(C56,MOVI!C:DT,36,0)</f>
        <v>0</v>
      </c>
      <c r="DC56" s="275">
        <f>VLOOKUP(C56,FPT!B:DA,36,0)</f>
        <v>0</v>
      </c>
      <c r="DD56" t="str">
        <f t="shared" si="37"/>
        <v/>
      </c>
      <c r="DE56" s="275">
        <f>VLOOKUP(C56,MOVI!C:DT,37,0)</f>
        <v>0</v>
      </c>
      <c r="DF56" s="275">
        <f>VLOOKUP(C56,FPT!B:DD,37,0)</f>
        <v>0</v>
      </c>
      <c r="DG56" t="str">
        <f t="shared" si="38"/>
        <v/>
      </c>
      <c r="DH56" s="275">
        <f>VLOOKUP(C56,MOVI!C:DT,38,0)</f>
        <v>0</v>
      </c>
      <c r="DI56" s="275">
        <f>VLOOKUP(C56,FPT!B:DG,38,0)</f>
        <v>0</v>
      </c>
      <c r="DJ56" t="str">
        <f t="shared" si="39"/>
        <v/>
      </c>
      <c r="DK56" s="275">
        <f>VLOOKUP(C56,MOVI!C:DT,39,0)</f>
        <v>0</v>
      </c>
      <c r="DL56" s="275">
        <f>VLOOKUP(C56,FPT!B:DJ,39,0)</f>
        <v>0</v>
      </c>
      <c r="DM56" t="str">
        <f t="shared" si="40"/>
        <v/>
      </c>
      <c r="DN56" s="275">
        <f>VLOOKUP(C56,MOVI!C:DT,40,0)</f>
        <v>0</v>
      </c>
      <c r="DO56" s="275">
        <f>VLOOKUP(C56,FPT!B:DM,40,0)</f>
        <v>0</v>
      </c>
      <c r="DP56" t="str">
        <f t="shared" si="41"/>
        <v/>
      </c>
      <c r="DQ56" s="275">
        <f>VLOOKUP(C56,MOVI!C:DT,41,0)</f>
        <v>0</v>
      </c>
      <c r="DR56" s="275">
        <f>VLOOKUP(C56,FPT!B:DP,41,0)</f>
        <v>0</v>
      </c>
      <c r="DS56" t="str">
        <f t="shared" si="42"/>
        <v/>
      </c>
      <c r="DT56" s="275">
        <f>VLOOKUP(C56,MOVI!C:DT,42,0)</f>
        <v>15000000</v>
      </c>
      <c r="DU56" s="275">
        <f>ROUND(VLOOKUP(C56,FPT!B:DS,42,0),0)</f>
        <v>15000000</v>
      </c>
      <c r="DV56" t="str">
        <f t="shared" si="43"/>
        <v/>
      </c>
      <c r="DW56" s="275">
        <f>VLOOKUP(C56,MOVI!C:DT,43,0)</f>
        <v>0</v>
      </c>
      <c r="DX56" s="275">
        <f>VLOOKUP(C56,FPT!B:DV,43,0)</f>
        <v>0</v>
      </c>
      <c r="DY56" t="str">
        <f t="shared" si="44"/>
        <v/>
      </c>
      <c r="DZ56" s="275">
        <f>VLOOKUP(C56,MOVI!C:DT,44,0)</f>
        <v>0</v>
      </c>
      <c r="EA56" s="275">
        <f>VLOOKUP(C56,FPT!B:DY,44,0)</f>
        <v>0</v>
      </c>
      <c r="EB56" t="str">
        <f t="shared" si="45"/>
        <v/>
      </c>
      <c r="EC56" s="275">
        <f>VLOOKUP(C56,MOVI!C:DT,45,0)</f>
        <v>15000000</v>
      </c>
      <c r="ED56" s="275">
        <f>ROUND(VLOOKUP(C56,FPT!B:EB,45,0),0)</f>
        <v>15000000</v>
      </c>
      <c r="EE56" t="str">
        <f t="shared" si="46"/>
        <v/>
      </c>
      <c r="EF56" s="275">
        <f>VLOOKUP(C56,MOVI!C:DT,46,0)</f>
        <v>0</v>
      </c>
      <c r="EG56" s="275">
        <f>VLOOKUP(C56,FPT!B:EE,46,0)</f>
        <v>0</v>
      </c>
      <c r="EH56" t="str">
        <f t="shared" si="47"/>
        <v/>
      </c>
      <c r="EI56" s="275">
        <f>VLOOKUP(C56,MOVI!C:DT,47,0)</f>
        <v>0</v>
      </c>
      <c r="EJ56" s="275">
        <f>VLOOKUP(C56,FPT!B:EH,47,0)</f>
        <v>0</v>
      </c>
      <c r="EK56" t="str">
        <f t="shared" si="48"/>
        <v/>
      </c>
      <c r="EL56" s="275">
        <f>VLOOKUP(C56,MOVI!C:DT,48,0)</f>
        <v>0</v>
      </c>
      <c r="EM56" s="275">
        <f>VLOOKUP(C56,FPT!B:EK,48,0)</f>
        <v>0</v>
      </c>
      <c r="EN56" t="str">
        <f t="shared" si="49"/>
        <v/>
      </c>
      <c r="EO56" s="275">
        <f>VLOOKUP(C56,MOVI!C:DT,49,0)</f>
        <v>0</v>
      </c>
      <c r="EP56" s="275">
        <f>VLOOKUP(C56,FPT!B:EN,49,0)</f>
        <v>0</v>
      </c>
      <c r="EQ56" t="str">
        <f t="shared" si="50"/>
        <v/>
      </c>
      <c r="ER56" s="275">
        <f>VLOOKUP(C56,MOVI!C:DT,50,0)</f>
        <v>0</v>
      </c>
      <c r="ES56" s="275">
        <f>VLOOKUP(C56,FPT!B:EQ,50,0)</f>
        <v>0</v>
      </c>
      <c r="ET56" t="str">
        <f t="shared" si="51"/>
        <v/>
      </c>
      <c r="EU56" s="275">
        <f>VLOOKUP(C56,MOVI!C:DT,51,0)</f>
        <v>0</v>
      </c>
      <c r="EV56" s="275">
        <f>VLOOKUP(C56,FPT!B:ET,51,0)</f>
        <v>0</v>
      </c>
      <c r="EW56" t="str">
        <f t="shared" si="52"/>
        <v/>
      </c>
      <c r="EX56" s="275">
        <f>VLOOKUP(C56,MOVI!C:DT,52,0)</f>
        <v>0</v>
      </c>
      <c r="EY56" s="275">
        <f>VLOOKUP(C56,FPT!B:EW,52,0)</f>
        <v>0</v>
      </c>
      <c r="EZ56" t="str">
        <f t="shared" si="53"/>
        <v/>
      </c>
      <c r="FA56" s="275">
        <f>VLOOKUP(C56,MOVI!C:DT,53,0)</f>
        <v>0</v>
      </c>
      <c r="FB56" s="275">
        <f>VLOOKUP(C56,FPT!B:EZ,53,0)</f>
        <v>0</v>
      </c>
      <c r="FC56" t="str">
        <f t="shared" si="54"/>
        <v/>
      </c>
      <c r="FD56" s="275">
        <f>VLOOKUP(C56,MOVI!C:DT,54,0)</f>
        <v>0</v>
      </c>
      <c r="FE56" s="275">
        <f>VLOOKUP(C56,FPT!B:FC,54,0)</f>
        <v>0</v>
      </c>
      <c r="FF56" t="str">
        <f t="shared" si="55"/>
        <v/>
      </c>
      <c r="FG56" s="275">
        <f>VLOOKUP(C56,MOVI!C:DT,55,0)</f>
        <v>0</v>
      </c>
      <c r="FH56" s="275">
        <f>VLOOKUP(C56,FPT!B:FF,55,0)</f>
        <v>0</v>
      </c>
      <c r="FI56" t="str">
        <f t="shared" si="56"/>
        <v/>
      </c>
      <c r="FJ56" s="275">
        <f>VLOOKUP(C56,MOVI!C:DT,56,0)</f>
        <v>0</v>
      </c>
      <c r="FK56" s="275">
        <f>VLOOKUP(C56,FPT!B:FI,56,0)</f>
        <v>0</v>
      </c>
      <c r="FL56" t="str">
        <f t="shared" si="57"/>
        <v/>
      </c>
      <c r="FM56" s="275">
        <f>VLOOKUP(C56,MOVI!C:DT,57,0)</f>
        <v>0</v>
      </c>
      <c r="FN56" s="275">
        <f>VLOOKUP(C56,FPT!B:FL,57,0)</f>
        <v>0</v>
      </c>
      <c r="FO56" t="str">
        <f t="shared" si="58"/>
        <v/>
      </c>
      <c r="FP56" s="275">
        <f>VLOOKUP(C56,MOVI!C:DT,58,0)</f>
        <v>0</v>
      </c>
      <c r="FQ56" s="275">
        <f>VLOOKUP(C56,FPT!B:FO,58,0)</f>
        <v>0</v>
      </c>
      <c r="FR56" t="str">
        <f t="shared" si="59"/>
        <v/>
      </c>
      <c r="FS56" s="275">
        <f>VLOOKUP(C56,MOVI!C:DT,59,0)</f>
        <v>0</v>
      </c>
      <c r="FT56" s="275">
        <f>VLOOKUP(C56,FPT!B:FR,59,0)</f>
        <v>0</v>
      </c>
      <c r="FU56" t="str">
        <f t="shared" si="60"/>
        <v/>
      </c>
      <c r="FV56" s="275">
        <f>VLOOKUP(C56,MOVI!C:DT,60,0)</f>
        <v>0</v>
      </c>
      <c r="FW56" s="275">
        <f>VLOOKUP(C56,FPT!B:FU,60,0)</f>
        <v>0</v>
      </c>
      <c r="FX56" t="str">
        <f t="shared" si="61"/>
        <v/>
      </c>
      <c r="FY56" s="275">
        <f>VLOOKUP(C56,MOVI!C:DT,61,0)</f>
        <v>0</v>
      </c>
      <c r="FZ56" s="275">
        <f>VLOOKUP(C56,FPT!B:FX,61,0)</f>
        <v>0</v>
      </c>
      <c r="GA56" t="str">
        <f t="shared" si="62"/>
        <v/>
      </c>
      <c r="GB56" s="275">
        <f>VLOOKUP(C56,MOVI!C:DT,62,0)</f>
        <v>0</v>
      </c>
      <c r="GC56" s="275">
        <f>VLOOKUP(C56,FPT!B:GA,62,0)</f>
        <v>0</v>
      </c>
      <c r="GD56" t="str">
        <f t="shared" si="63"/>
        <v/>
      </c>
      <c r="GE56" s="275">
        <f>VLOOKUP(C56,MOVI!C:DT,63,0)</f>
        <v>0</v>
      </c>
      <c r="GF56" s="275">
        <f>VLOOKUP(C56,FPT!B:GD,63,0)</f>
        <v>0</v>
      </c>
      <c r="GG56" t="str">
        <f t="shared" si="64"/>
        <v/>
      </c>
      <c r="GH56" s="275">
        <f>VLOOKUP(C56,MOVI!C:DT,64,0)</f>
        <v>0</v>
      </c>
      <c r="GI56" s="275">
        <f>VLOOKUP(C56,FPT!B:GG,64,0)</f>
        <v>0</v>
      </c>
      <c r="GJ56" t="str">
        <f t="shared" si="65"/>
        <v/>
      </c>
      <c r="GK56" s="275">
        <f>VLOOKUP(C56,MOVI!C:DT,65,0)</f>
        <v>0</v>
      </c>
      <c r="GL56" s="275">
        <f>VLOOKUP(C56,FPT!B:GJ,65,0)</f>
        <v>0</v>
      </c>
      <c r="GM56" t="str">
        <f t="shared" si="66"/>
        <v/>
      </c>
      <c r="GN56" s="275">
        <f>VLOOKUP(C56,MOVI!C:DT,66,0)</f>
        <v>0</v>
      </c>
      <c r="GO56" s="275">
        <f>VLOOKUP(C56,FPT!B:GM,66,0)</f>
        <v>0</v>
      </c>
      <c r="GP56" t="str">
        <f t="shared" si="67"/>
        <v/>
      </c>
      <c r="GQ56" s="275">
        <f>VLOOKUP(C56,MOVI!C:DT,67,0)</f>
        <v>0</v>
      </c>
      <c r="GR56" s="275">
        <f>VLOOKUP(C56,FPT!B:GP,67,0)</f>
        <v>0</v>
      </c>
      <c r="GS56" t="str">
        <f t="shared" si="68"/>
        <v/>
      </c>
      <c r="GT56" s="275">
        <f>VLOOKUP(C56,MOVI!C:DT,68,0)</f>
        <v>0</v>
      </c>
      <c r="GU56" s="275">
        <f>VLOOKUP(C56,FPT!B:GS,68,0)</f>
        <v>0</v>
      </c>
      <c r="GV56" t="str">
        <f t="shared" si="69"/>
        <v/>
      </c>
      <c r="GW56" s="275">
        <f>VLOOKUP(C56,MOVI!C:DT,69,0)</f>
        <v>0</v>
      </c>
      <c r="GX56" s="275">
        <f>VLOOKUP(C56,FPT!B:GV,69,0)</f>
        <v>0</v>
      </c>
      <c r="GY56" t="str">
        <f t="shared" si="70"/>
        <v/>
      </c>
      <c r="GZ56" s="275">
        <f>VLOOKUP(C56,MOVI!C:DT,70,0)</f>
        <v>0</v>
      </c>
      <c r="HA56" s="275">
        <f>VLOOKUP(C56,FPT!B:GY,70,0)</f>
        <v>0</v>
      </c>
      <c r="HB56" t="str">
        <f t="shared" si="71"/>
        <v/>
      </c>
      <c r="HC56" s="275">
        <f>VLOOKUP(C56,MOVI!C:DT,71,0)</f>
        <v>15000000</v>
      </c>
      <c r="HD56" s="275">
        <f>ROUND(VLOOKUP(C56,FPT!B:HB,71,0),0)</f>
        <v>15000000</v>
      </c>
      <c r="HE56" t="str">
        <f t="shared" si="72"/>
        <v/>
      </c>
      <c r="HF56" s="275">
        <f>ROUND(VLOOKUP(C56,MOVI!C:DT,72,0),0)</f>
        <v>0</v>
      </c>
      <c r="HG56" s="275">
        <f>ROUND(VLOOKUP(C56,FPT!B:HE,72,0),0)</f>
        <v>0</v>
      </c>
      <c r="HH56" t="str">
        <f t="shared" si="73"/>
        <v/>
      </c>
      <c r="HI56" s="275">
        <f>VLOOKUP(C56,MOVI!C:DT,73,0)</f>
        <v>0</v>
      </c>
      <c r="HJ56" s="275">
        <f>VLOOKUP(C56,FPT!B:HH,73,0)</f>
        <v>0</v>
      </c>
      <c r="HK56" t="str">
        <f t="shared" si="74"/>
        <v/>
      </c>
      <c r="HL56" s="275">
        <f>VLOOKUP(C56,MOVI!C:DT,74,0)</f>
        <v>0</v>
      </c>
      <c r="HM56" s="275">
        <f>VLOOKUP(C56,FPT!B:HK,74,0)</f>
        <v>0</v>
      </c>
      <c r="HN56" t="str">
        <f t="shared" si="75"/>
        <v/>
      </c>
      <c r="HO56" s="275">
        <f>VLOOKUP(C56,MOVI!C:DT,75,0)</f>
        <v>11000000</v>
      </c>
      <c r="HP56" s="275">
        <f>VLOOKUP(C56,FPT!B:HN,75,0)</f>
        <v>11000000</v>
      </c>
      <c r="HQ56" t="str">
        <f t="shared" si="76"/>
        <v/>
      </c>
      <c r="HR56" s="275">
        <f>VLOOKUP(C56,MOVI!C:DT,76,0)</f>
        <v>0</v>
      </c>
      <c r="HS56" s="275">
        <f>VLOOKUP(C56,FPT!B:HQ,76,0)</f>
        <v>0</v>
      </c>
      <c r="HT56" t="str">
        <f t="shared" si="77"/>
        <v/>
      </c>
      <c r="HU56" s="275">
        <f>VLOOKUP(C56,MOVI!C:DT,77,0)</f>
        <v>0</v>
      </c>
      <c r="HV56" s="275">
        <f>VLOOKUP(C56,FPT!B:HT,77,0)</f>
        <v>0</v>
      </c>
      <c r="HW56" t="str">
        <f t="shared" si="78"/>
        <v/>
      </c>
      <c r="HX56" s="274">
        <f>VLOOKUP(C56,MOVI!C:CB,78,0)</f>
        <v>0</v>
      </c>
      <c r="HY56" s="261">
        <f>VLOOKUP(C56,FPT!$B:$CA,78,0)</f>
        <v>0</v>
      </c>
      <c r="HZ56" t="str">
        <f t="shared" si="79"/>
        <v/>
      </c>
      <c r="IA56" s="275">
        <f>VLOOKUP(C56,MOVI!C:CD,79,0)</f>
        <v>0</v>
      </c>
      <c r="IB56" s="275">
        <f>VLOOKUP(C56,FPT!B:HZ,79,0)</f>
        <v>0</v>
      </c>
      <c r="IC56" t="str">
        <f t="shared" si="80"/>
        <v/>
      </c>
      <c r="ID56" s="275">
        <f>VLOOKUP(C56,MOVI!C:CD,80,0)</f>
        <v>0</v>
      </c>
      <c r="IE56" s="275">
        <f>VLOOKUP(C56,FPT!B:IC,80,0)</f>
        <v>0</v>
      </c>
      <c r="IF56" t="str">
        <f t="shared" si="81"/>
        <v/>
      </c>
      <c r="IG56" s="275">
        <f>VLOOKUP(C56,MOVI!C:DT,81,0)</f>
        <v>0</v>
      </c>
      <c r="IH56" s="275">
        <f>VLOOKUP(C56,FPT!B:IF,81,0)</f>
        <v>0</v>
      </c>
      <c r="II56" t="str">
        <f t="shared" si="82"/>
        <v/>
      </c>
      <c r="IJ56" s="275">
        <f>VLOOKUP(C56,MOVI!C:DT,82,0)</f>
        <v>0</v>
      </c>
      <c r="IK56" s="275">
        <f>VLOOKUP(C56,FPT!B:II,82,0)</f>
        <v>0</v>
      </c>
      <c r="IL56" t="str">
        <f t="shared" si="83"/>
        <v/>
      </c>
      <c r="IM56" s="275">
        <f>ROUND(VLOOKUP(C56,MOVI!C:DT,83,0),0)</f>
        <v>11000000</v>
      </c>
      <c r="IN56" s="275">
        <f>ROUND(VLOOKUP(C56,FPT!B:IL,83,0),0)</f>
        <v>11000000</v>
      </c>
      <c r="IO56" t="str">
        <f t="shared" si="84"/>
        <v/>
      </c>
      <c r="IP56" s="275">
        <f>VLOOKUP(C56,MOVI!C:DT,84,0)</f>
        <v>4000000</v>
      </c>
      <c r="IQ56" s="275">
        <f>VLOOKUP(C56,FPT!B:IO,84,0)</f>
        <v>4000000</v>
      </c>
      <c r="IR56" t="str">
        <f t="shared" si="85"/>
        <v/>
      </c>
      <c r="IS56" s="275">
        <f>ROUND(VLOOKUP(C56,MOVI!C:DT,85,0),0)</f>
        <v>200000</v>
      </c>
      <c r="IT56" s="275">
        <f>ROUND(VLOOKUP(C56,FPT!B:IR,85,0),0)</f>
        <v>200000</v>
      </c>
      <c r="IU56" t="str">
        <f t="shared" si="86"/>
        <v/>
      </c>
      <c r="IV56" s="275">
        <f>VLOOKUP(C56,MOVI!C:DT,86,0)</f>
        <v>0</v>
      </c>
      <c r="IW56" s="275">
        <f>VLOOKUP(C56,FPT!B:IU,86,0)</f>
        <v>0</v>
      </c>
      <c r="IX56" t="str">
        <f t="shared" si="87"/>
        <v/>
      </c>
      <c r="IY56" s="275">
        <f>ROUND(VLOOKUP(C56,MOVI!C:DT,87,0),0)</f>
        <v>200000</v>
      </c>
      <c r="IZ56" s="275">
        <f>ROUND(VLOOKUP(C56,FPT!B:IX,87,0),0)</f>
        <v>200000</v>
      </c>
      <c r="JA56" t="str">
        <f t="shared" si="88"/>
        <v/>
      </c>
      <c r="JB56" s="275">
        <f>VLOOKUP(C56,MOVI!C:DT,88,0)</f>
        <v>0</v>
      </c>
      <c r="JC56" s="275">
        <f>VLOOKUP(C56,FPT!B:JA,88,0)</f>
        <v>0</v>
      </c>
      <c r="JD56" t="str">
        <f t="shared" si="89"/>
        <v/>
      </c>
      <c r="JE56" s="275">
        <f>VLOOKUP(C56,MOVI!C:DT,89,0)</f>
        <v>0</v>
      </c>
      <c r="JF56" s="275">
        <f>VLOOKUP(C56,FPT!B:JD,89,0)</f>
        <v>0</v>
      </c>
      <c r="JG56" t="str">
        <f t="shared" si="90"/>
        <v/>
      </c>
      <c r="JH56" s="275">
        <f>VLOOKUP(C56,MOVI!C:DT,90,0)</f>
        <v>0</v>
      </c>
      <c r="JI56" s="275">
        <f>VLOOKUP(C56,FPT!B:JG,90,0)</f>
        <v>0</v>
      </c>
      <c r="JJ56" t="str">
        <f t="shared" si="91"/>
        <v/>
      </c>
      <c r="JK56" s="275">
        <f>VLOOKUP(C56,MOVI!C:DT,91,0)</f>
        <v>0</v>
      </c>
      <c r="JL56" s="275">
        <f>VLOOKUP(C56,FPT!B:JJ,91,0)</f>
        <v>0</v>
      </c>
      <c r="JM56" t="str">
        <f t="shared" si="92"/>
        <v/>
      </c>
      <c r="JN56" s="275">
        <f>VLOOKUP(C56,MOVI!C:DT,92,0)</f>
        <v>0</v>
      </c>
      <c r="JO56" s="275">
        <f>VLOOKUP(C56,FPT!B:JM,92,0)</f>
        <v>0</v>
      </c>
      <c r="JP56" t="str">
        <f t="shared" si="93"/>
        <v/>
      </c>
      <c r="JQ56" s="275">
        <f>VLOOKUP(C56,MOVI!C:DT,93,0)</f>
        <v>0</v>
      </c>
      <c r="JR56" s="275">
        <f>VLOOKUP(C56,FPT!B:JP,93,0)</f>
        <v>0</v>
      </c>
      <c r="JS56" t="str">
        <f t="shared" si="94"/>
        <v/>
      </c>
      <c r="JT56" s="275">
        <f>VLOOKUP(C56,MOVI!C:DT,94,0)</f>
        <v>0</v>
      </c>
      <c r="JU56" s="275">
        <f>VLOOKUP(C56,FPT!B:JS,94,0)</f>
        <v>0</v>
      </c>
      <c r="JV56" t="str">
        <f t="shared" si="95"/>
        <v/>
      </c>
      <c r="JW56" s="275">
        <f>VLOOKUP(C56,MOVI!C:DT,95,0)</f>
        <v>14800000</v>
      </c>
      <c r="JX56" s="275">
        <f>VLOOKUP(C56,FPT!B:JV,95,0)</f>
        <v>14800000</v>
      </c>
      <c r="JY56" t="str">
        <f t="shared" si="96"/>
        <v/>
      </c>
      <c r="JZ56" s="275">
        <f>VLOOKUP(C56,MOVI!C:DT,96,0)</f>
        <v>0</v>
      </c>
      <c r="KA56" s="275">
        <f>VLOOKUP(C56,FPT!B:JY,96,0)</f>
        <v>0</v>
      </c>
      <c r="KB56" t="str">
        <f t="shared" si="97"/>
        <v/>
      </c>
      <c r="KC56" s="275">
        <f>VLOOKUP(C56,MOVI!C:DT,97,0)</f>
        <v>14800000</v>
      </c>
      <c r="KD56" s="275">
        <f>VLOOKUP(C56,FPT!B:KB,97,0)</f>
        <v>14800000</v>
      </c>
      <c r="KE56" t="str">
        <f t="shared" si="98"/>
        <v/>
      </c>
      <c r="KF56" s="275">
        <f>VLOOKUP(C56,MOVI!C:DT,98,0)</f>
        <v>0</v>
      </c>
      <c r="KG56" s="275">
        <f>VLOOKUP(C56,FPT!B:KE,98,0)</f>
        <v>0</v>
      </c>
      <c r="KH56" t="str">
        <f t="shared" si="99"/>
        <v/>
      </c>
      <c r="KI56" s="275">
        <f>VLOOKUP(C56,MOVI!C:DT,99,0)</f>
        <v>0</v>
      </c>
      <c r="KJ56" s="275">
        <f>VLOOKUP(C56,FPT!B:KH,99,0)</f>
        <v>0</v>
      </c>
      <c r="KK56" t="str">
        <f t="shared" si="100"/>
        <v/>
      </c>
      <c r="KL56" s="275">
        <f>VLOOKUP(C56,MOVI!C:DT,100,0)</f>
        <v>0</v>
      </c>
      <c r="KM56" s="275">
        <f>VLOOKUP(C56,FPT!B:KK,100,0)</f>
        <v>0</v>
      </c>
      <c r="KN56" t="str">
        <f t="shared" si="101"/>
        <v/>
      </c>
      <c r="KO56" s="275">
        <f>VLOOKUP(C56,MOVI!C:DT,101,0)</f>
        <v>0</v>
      </c>
      <c r="KP56" s="275">
        <f>VLOOKUP(C56,FPT!B:KN,101,0)</f>
        <v>0</v>
      </c>
      <c r="KQ56" t="str">
        <f t="shared" si="102"/>
        <v/>
      </c>
      <c r="KR56" s="275">
        <f>VLOOKUP(C56,MOVI!C:DT,102,0)</f>
        <v>0</v>
      </c>
      <c r="KS56" s="275">
        <f>VLOOKUP(C56,FPT!B:KQ,102,0)</f>
        <v>0</v>
      </c>
      <c r="KT56" t="str">
        <f t="shared" si="103"/>
        <v/>
      </c>
      <c r="KU56" s="275">
        <f>VLOOKUP(C56,MOVI!C:DT,103,0)</f>
        <v>0</v>
      </c>
      <c r="KV56" s="275">
        <f>VLOOKUP(C56,FPT!B:KT,103,0)</f>
        <v>0</v>
      </c>
      <c r="KW56" t="str">
        <f t="shared" si="104"/>
        <v/>
      </c>
      <c r="KX56" s="275">
        <f>VLOOKUP(C56,MOVI!C:DT,104,0)</f>
        <v>0</v>
      </c>
      <c r="KY56" s="275">
        <f>VLOOKUP(C56,FPT!B:KW,104,0)</f>
        <v>0</v>
      </c>
      <c r="KZ56" t="str">
        <f t="shared" si="105"/>
        <v/>
      </c>
      <c r="LA56" s="302">
        <f>VLOOKUP(C56,MOVI!C:DT,105,0)</f>
        <v>300000</v>
      </c>
      <c r="LB56" s="275">
        <f>VLOOKUP(C56,FPT!B:KZ,105,0)</f>
        <v>300000</v>
      </c>
      <c r="LC56" t="str">
        <f t="shared" si="106"/>
        <v/>
      </c>
      <c r="LD56" s="275">
        <f>VLOOKUP(C56,MOVI!C:DT,106,0)</f>
        <v>15300000</v>
      </c>
      <c r="LE56" s="275">
        <f>VLOOKUP(C56,FPT!B:LC,106,0)</f>
        <v>15300000</v>
      </c>
      <c r="LF56" t="str">
        <f t="shared" si="107"/>
        <v/>
      </c>
      <c r="LG56" s="273">
        <f>VLOOKUP(C56,MOVI!C:DT,107,0)</f>
        <v>0</v>
      </c>
      <c r="LH56" s="273">
        <f>VLOOKUP(C56,FPT!B:LF,107,0)</f>
        <v>0</v>
      </c>
      <c r="LI56" t="str">
        <f t="shared" si="108"/>
        <v/>
      </c>
      <c r="LJ56" t="str">
        <f>VLOOKUP(C56,MOVI!C:DV,108,0)</f>
        <v>Việt PhúSouthIT</v>
      </c>
      <c r="LK56" s="252" t="str">
        <f>VLOOKUP(C56,FPT!B:LI,108,0)</f>
        <v>Việt PhúSouthIT</v>
      </c>
      <c r="LL56" t="str">
        <f t="shared" si="109"/>
        <v/>
      </c>
      <c r="LM56" s="275">
        <f>ROUND(VLOOKUP(C56,MOVI!C:DV,109,0),0)</f>
        <v>1250000</v>
      </c>
      <c r="LN56" s="275">
        <f>ROUND(VLOOKUP(C56,FPT!B:LL,109,0),0)</f>
        <v>1250000</v>
      </c>
      <c r="LO56" t="str">
        <f t="shared" si="110"/>
        <v/>
      </c>
      <c r="LP56" t="str">
        <f>VLOOKUP(C56,MOVI!C:DV,110,0)</f>
        <v>HO</v>
      </c>
      <c r="LQ56" s="247" t="str">
        <f>VLOOKUP(C56,FPT!B:LO,110,0)</f>
        <v>HO</v>
      </c>
      <c r="LR56" t="str">
        <f t="shared" si="111"/>
        <v/>
      </c>
      <c r="LS56">
        <f>MOVI!DI51</f>
        <v>18</v>
      </c>
      <c r="LV56">
        <f>MOVI!DJ51</f>
        <v>0</v>
      </c>
      <c r="LW56">
        <f>MOVI!DK51</f>
        <v>0</v>
      </c>
      <c r="LX56">
        <f>MOVI!DL51</f>
        <v>0</v>
      </c>
      <c r="LY56">
        <f>MOVI!DM51</f>
        <v>0</v>
      </c>
      <c r="LZ56">
        <f>MOVI!DN51</f>
        <v>0</v>
      </c>
      <c r="MA56">
        <f>MOVI!DO51</f>
        <v>0</v>
      </c>
      <c r="MB56" t="str">
        <f>MOVI!DP51</f>
        <v/>
      </c>
      <c r="MC56">
        <f>MOVI!DQ51</f>
        <v>0</v>
      </c>
      <c r="MD56">
        <f>MOVI!DR51</f>
        <v>0</v>
      </c>
      <c r="ME56" t="str">
        <f>VLOOKUP(C56,MOVI!C:DV,121,0)</f>
        <v/>
      </c>
      <c r="MF56" s="252"/>
      <c r="MG56" t="str">
        <f t="shared" si="117"/>
        <v/>
      </c>
      <c r="MH56" t="str">
        <f>VLOOKUP(C56,MOVI!C:DT,122,0)</f>
        <v>Việt PhúSouth</v>
      </c>
      <c r="MI56" s="252" t="str">
        <f>VLOOKUP(C56,FPT!B:DS,112,0)</f>
        <v>Việt PhúSouth</v>
      </c>
      <c r="MJ56" t="str">
        <f t="shared" si="113"/>
        <v/>
      </c>
    </row>
    <row r="57" spans="1:348" x14ac:dyDescent="0.25">
      <c r="A57">
        <v>49</v>
      </c>
      <c r="B57" s="48">
        <v>5156</v>
      </c>
      <c r="C57" s="271" t="s">
        <v>818</v>
      </c>
      <c r="D57" t="str">
        <f>VLOOKUP(C57,MOVI!C:D,2,0)</f>
        <v>Nguyễn Lợi</v>
      </c>
      <c r="E57" t="str">
        <f>VLOOKUP(C57,FPT!B:C,2,0)</f>
        <v>Nguyễn Lợi</v>
      </c>
      <c r="F57" t="str">
        <f t="shared" si="4"/>
        <v/>
      </c>
      <c r="G57" t="str">
        <f>VLOOKUP(C57,MOVI!C:E,3,0)</f>
        <v>IT</v>
      </c>
      <c r="H57" t="str">
        <f>VLOOKUP(C57,FPT!B:F,3,0)</f>
        <v>IT</v>
      </c>
      <c r="I57" t="str">
        <f t="shared" si="5"/>
        <v/>
      </c>
      <c r="J57" t="str">
        <f>VLOOKUP(C57,MOVI!C:H,4,0)</f>
        <v>IT Infrastructure &amp; Network</v>
      </c>
      <c r="K57" t="str">
        <f>VLOOKUP(C57,FPT!B:I,4,0)</f>
        <v>IT Infrastructure &amp; Network</v>
      </c>
      <c r="L57" t="str">
        <f t="shared" si="6"/>
        <v/>
      </c>
      <c r="M57" t="str">
        <f>VLOOKUP(C57,MOVI!C:DT,5,0)</f>
        <v>Senior Associate</v>
      </c>
      <c r="N57" t="str">
        <f>VLOOKUP(C57,FPT!B:L,5,0)</f>
        <v>Senior Associate</v>
      </c>
      <c r="O57" t="str">
        <f t="shared" si="7"/>
        <v/>
      </c>
      <c r="P57" t="str">
        <f>VLOOKUP(C57,MOVI!C:DT,6,0)</f>
        <v>IT Support/Helpdesk</v>
      </c>
      <c r="Q57" t="str">
        <f>VLOOKUP(C57,FPT!B:O,6,0)</f>
        <v>IT Support/Helpdesk</v>
      </c>
      <c r="R57" t="str">
        <f t="shared" si="8"/>
        <v/>
      </c>
      <c r="S57" t="str">
        <f>VLOOKUP(C57,MOVI!C:DT,7,0)</f>
        <v>South</v>
      </c>
      <c r="T57" t="str">
        <f>VLOOKUP(C57,FPT!B:R,7,0)</f>
        <v>South</v>
      </c>
      <c r="U57" t="str">
        <f t="shared" si="9"/>
        <v/>
      </c>
      <c r="V57" t="str">
        <f>VLOOKUP(C57,MOVI!C:DT,8,0)</f>
        <v>Việt Phú</v>
      </c>
      <c r="W57" t="str">
        <f>VLOOKUP(C57,FPT!B:U,8,0)</f>
        <v>Việt Phú</v>
      </c>
      <c r="X57" t="str">
        <f t="shared" si="10"/>
        <v/>
      </c>
      <c r="Y57" t="str">
        <f>VLOOKUP(C57,MOVI!C:DT,9,0)</f>
        <v>Full-time</v>
      </c>
      <c r="Z57" t="str">
        <f>VLOOKUP(C57,FPT!B:X,9,0)</f>
        <v>Full-time</v>
      </c>
      <c r="AA57" t="str">
        <f t="shared" si="11"/>
        <v/>
      </c>
      <c r="AB57" t="str">
        <f>VLOOKUP(C57,MOVI!C:DT,10,0)</f>
        <v>Permanent</v>
      </c>
      <c r="AC57" t="str">
        <f>VLOOKUP(C57,FPT!B:AA,10,0)</f>
        <v>Permanent</v>
      </c>
      <c r="AD57" t="str">
        <f t="shared" si="12"/>
        <v/>
      </c>
      <c r="AE57" s="247">
        <f>VLOOKUP(C57,MOVI!C:DT,11,0)</f>
        <v>43668</v>
      </c>
      <c r="AF57" s="247">
        <f>VLOOKUP(C57,FPT!B:AD,11,0)</f>
        <v>43668</v>
      </c>
      <c r="AG57" t="str">
        <f t="shared" si="13"/>
        <v/>
      </c>
      <c r="AH57" s="260" t="str">
        <f>VLOOKUP(C57,MOVI!C:DT,12,0)</f>
        <v/>
      </c>
      <c r="AI57" s="260"/>
      <c r="AJ57" t="str">
        <f t="shared" si="115"/>
        <v/>
      </c>
      <c r="AK57">
        <f>VLOOKUP(C57,MOVI!C:DT,13,0)</f>
        <v>0</v>
      </c>
      <c r="AL57" s="247">
        <f>VLOOKUP(C57,FPT!B:AJ,13,0)</f>
        <v>0</v>
      </c>
      <c r="AM57" t="str">
        <f t="shared" si="114"/>
        <v/>
      </c>
      <c r="AN57" s="247">
        <f>VLOOKUP(C57,MOVI!C:DT,14,0)</f>
        <v>0</v>
      </c>
      <c r="AO57" s="247">
        <f>VLOOKUP(C57,FPT!B:AM,14,0)</f>
        <v>0</v>
      </c>
      <c r="AP57" t="str">
        <f t="shared" si="15"/>
        <v/>
      </c>
      <c r="AQ57" t="str">
        <f>VLOOKUP(C57,MOVI!C:DT,15,0)</f>
        <v>LC</v>
      </c>
      <c r="AR57" s="247" t="str">
        <f>VLOOKUP(C57,FPT!B:AP,15,0)</f>
        <v>LC</v>
      </c>
      <c r="AS57" t="str">
        <f t="shared" si="16"/>
        <v/>
      </c>
      <c r="AT57" s="282" t="str">
        <f>VLOOKUP(C57,MOVI!C:DT,16,0)</f>
        <v>LTTP</v>
      </c>
      <c r="AU57" s="247" t="str">
        <f>VLOOKUP(C57,FPT!B:AS,16,0)</f>
        <v>LTTP</v>
      </c>
      <c r="AV57" t="str">
        <f t="shared" si="17"/>
        <v/>
      </c>
      <c r="AW57" t="str">
        <f>VLOOKUP(C57,MOVI!C:DT,17,0)</f>
        <v>L</v>
      </c>
      <c r="AX57" s="247" t="str">
        <f>VLOOKUP(C57,FPT!B:AV,17,0)</f>
        <v>L</v>
      </c>
      <c r="AY57" t="str">
        <f t="shared" si="18"/>
        <v/>
      </c>
      <c r="AZ57">
        <f>VLOOKUP(C57,MOVI!C:DT,18,0)</f>
        <v>0</v>
      </c>
      <c r="BA57" s="247">
        <f>VLOOKUP(C57,FPT!B:AY,18,0)</f>
        <v>0</v>
      </c>
      <c r="BB57" t="str">
        <f t="shared" si="19"/>
        <v/>
      </c>
      <c r="BC57" s="275">
        <f>VLOOKUP(C57,MOVI!C:DT,19,0)</f>
        <v>10000000</v>
      </c>
      <c r="BD57" s="275">
        <f>VLOOKUP(C57,FPT!B:BB,19,0)</f>
        <v>10000000</v>
      </c>
      <c r="BE57" t="str">
        <f t="shared" si="20"/>
        <v/>
      </c>
      <c r="BF57">
        <f>VLOOKUP(C57,MOVI!C:DT,20,0)</f>
        <v>0</v>
      </c>
      <c r="BG57" s="252">
        <f>VLOOKUP(C57,FPT!B:BE,20,0)</f>
        <v>0</v>
      </c>
      <c r="BH57" t="str">
        <f t="shared" si="21"/>
        <v/>
      </c>
      <c r="BI57" s="275">
        <f>VLOOKUP(C57,MOVI!C:DT,21,0)</f>
        <v>10000000</v>
      </c>
      <c r="BJ57" s="275">
        <f>VLOOKUP(C57,FPT!B:BH,21,0)</f>
        <v>10000000</v>
      </c>
      <c r="BK57" t="str">
        <f t="shared" si="22"/>
        <v/>
      </c>
      <c r="BL57" s="275">
        <f>VLOOKUP(C57,MOVI!C:DT,22,0)</f>
        <v>0</v>
      </c>
      <c r="BM57" s="275">
        <f>VLOOKUP(C57,FPT!B:BK,22,0)</f>
        <v>0</v>
      </c>
      <c r="BN57" t="str">
        <f t="shared" si="23"/>
        <v/>
      </c>
      <c r="BO57" s="275">
        <f>VLOOKUP(C57,MOVI!C:DT,23,0)</f>
        <v>0</v>
      </c>
      <c r="BP57" s="275">
        <f>VLOOKUP(C57,FPT!B:BN,23,0)</f>
        <v>0</v>
      </c>
      <c r="BQ57" t="str">
        <f t="shared" si="24"/>
        <v/>
      </c>
      <c r="BR57" s="275">
        <f>VLOOKUP(C57,MOVI!C:DT,24,0)</f>
        <v>0</v>
      </c>
      <c r="BS57" s="275">
        <f>VLOOKUP(C57,FPT!B:BQ,24,0)</f>
        <v>0</v>
      </c>
      <c r="BT57" t="str">
        <f t="shared" si="25"/>
        <v/>
      </c>
      <c r="BU57" s="275">
        <f>VLOOKUP(C57,MOVI!C:DT,25,0)</f>
        <v>0</v>
      </c>
      <c r="BV57" s="275">
        <f>VLOOKUP(C57,FPT!B:BT,25,0)</f>
        <v>0</v>
      </c>
      <c r="BW57" t="str">
        <f t="shared" si="26"/>
        <v/>
      </c>
      <c r="BX57" s="275">
        <f>VLOOKUP(C57,MOVI!C:DT,26,0)</f>
        <v>0</v>
      </c>
      <c r="BY57" s="275">
        <f>VLOOKUP(C57,FPT!B:BW,26,0)</f>
        <v>0</v>
      </c>
      <c r="BZ57" t="str">
        <f t="shared" si="27"/>
        <v/>
      </c>
      <c r="CA57" s="275">
        <f>VLOOKUP(C57,MOVI!C:DT,27,0)</f>
        <v>0</v>
      </c>
      <c r="CB57" s="275">
        <f>VLOOKUP(C57,FPT!B:BZ,27,0)</f>
        <v>0</v>
      </c>
      <c r="CC57" t="str">
        <f t="shared" si="28"/>
        <v/>
      </c>
      <c r="CD57" s="275">
        <f>VLOOKUP(C57,MOVI!C:DT,28,0)</f>
        <v>0</v>
      </c>
      <c r="CE57" s="275">
        <f>VLOOKUP(C57,FPT!B:CC,28,0)</f>
        <v>0</v>
      </c>
      <c r="CF57" t="str">
        <f t="shared" si="29"/>
        <v/>
      </c>
      <c r="CG57" t="str">
        <f>VLOOKUP(C57,MOVI!C:DT,29,0)</f>
        <v>CN</v>
      </c>
      <c r="CH57" s="252" t="str">
        <f>VLOOKUP(C57,FPT!B:CF,29,0)</f>
        <v>CN</v>
      </c>
      <c r="CI57" t="str">
        <f t="shared" si="30"/>
        <v/>
      </c>
      <c r="CJ57">
        <f>VLOOKUP(C57,MOVI!C:DT,30,0)</f>
        <v>26</v>
      </c>
      <c r="CK57" s="252">
        <f>VLOOKUP(C57,FPT!B:CI,30,0)</f>
        <v>26</v>
      </c>
      <c r="CL57" t="str">
        <f t="shared" si="31"/>
        <v/>
      </c>
      <c r="CM57">
        <f>VLOOKUP(C57,MOVI!C:DT,31,0)</f>
        <v>26</v>
      </c>
      <c r="CN57" s="252">
        <f>VLOOKUP(C57,FPT!B:CL,31,0)</f>
        <v>26</v>
      </c>
      <c r="CO57" t="str">
        <f t="shared" si="32"/>
        <v/>
      </c>
      <c r="CP57" s="275">
        <f>VLOOKUP(C57,MOVI!C:DT,32,0)</f>
        <v>0</v>
      </c>
      <c r="CQ57" s="275">
        <f>VLOOKUP(C57,FPT!B:CO,32,0)</f>
        <v>0</v>
      </c>
      <c r="CR57" t="str">
        <f t="shared" si="33"/>
        <v/>
      </c>
      <c r="CS57" s="275">
        <f>VLOOKUP(C57,MOVI!C:DT,33,0)</f>
        <v>0</v>
      </c>
      <c r="CT57" s="275">
        <f>VLOOKUP(C57,FPT!B:CR,33,0)</f>
        <v>0</v>
      </c>
      <c r="CU57" t="str">
        <f t="shared" si="34"/>
        <v/>
      </c>
      <c r="CV57" s="275">
        <f>VLOOKUP(C57,MOVI!C:DT,34,0)</f>
        <v>0</v>
      </c>
      <c r="CW57" s="275">
        <f>VLOOKUP(C57,FPT!B:CU,34,0)</f>
        <v>0</v>
      </c>
      <c r="CX57" t="str">
        <f t="shared" si="35"/>
        <v/>
      </c>
      <c r="CY57" s="275">
        <f>VLOOKUP(C57,MOVI!C:DT,35,0)</f>
        <v>26</v>
      </c>
      <c r="CZ57" s="275">
        <f>VLOOKUP(C57,FPT!B:CX,35,0)</f>
        <v>26</v>
      </c>
      <c r="DA57" t="str">
        <f t="shared" si="36"/>
        <v/>
      </c>
      <c r="DB57" s="275">
        <f>VLOOKUP(C57,MOVI!C:DT,36,0)</f>
        <v>0</v>
      </c>
      <c r="DC57" s="275">
        <f>VLOOKUP(C57,FPT!B:DA,36,0)</f>
        <v>0</v>
      </c>
      <c r="DD57" t="str">
        <f t="shared" si="37"/>
        <v/>
      </c>
      <c r="DE57" s="275">
        <f>VLOOKUP(C57,MOVI!C:DT,37,0)</f>
        <v>0</v>
      </c>
      <c r="DF57" s="275">
        <f>VLOOKUP(C57,FPT!B:DD,37,0)</f>
        <v>0</v>
      </c>
      <c r="DG57" t="str">
        <f t="shared" si="38"/>
        <v/>
      </c>
      <c r="DH57" s="275">
        <f>VLOOKUP(C57,MOVI!C:DT,38,0)</f>
        <v>0</v>
      </c>
      <c r="DI57" s="275">
        <f>VLOOKUP(C57,FPT!B:DG,38,0)</f>
        <v>0</v>
      </c>
      <c r="DJ57" t="str">
        <f t="shared" si="39"/>
        <v/>
      </c>
      <c r="DK57" s="275">
        <f>VLOOKUP(C57,MOVI!C:DT,39,0)</f>
        <v>0</v>
      </c>
      <c r="DL57" s="275">
        <f>VLOOKUP(C57,FPT!B:DJ,39,0)</f>
        <v>0</v>
      </c>
      <c r="DM57" t="str">
        <f t="shared" si="40"/>
        <v/>
      </c>
      <c r="DN57" s="275">
        <f>VLOOKUP(C57,MOVI!C:DT,40,0)</f>
        <v>0</v>
      </c>
      <c r="DO57" s="275">
        <f>VLOOKUP(C57,FPT!B:DM,40,0)</f>
        <v>0</v>
      </c>
      <c r="DP57" t="str">
        <f t="shared" si="41"/>
        <v/>
      </c>
      <c r="DQ57" s="275">
        <f>VLOOKUP(C57,MOVI!C:DT,41,0)</f>
        <v>0</v>
      </c>
      <c r="DR57" s="275">
        <f>VLOOKUP(C57,FPT!B:DP,41,0)</f>
        <v>0</v>
      </c>
      <c r="DS57" t="str">
        <f t="shared" si="42"/>
        <v/>
      </c>
      <c r="DT57" s="275">
        <f>VLOOKUP(C57,MOVI!C:DT,42,0)</f>
        <v>10000000</v>
      </c>
      <c r="DU57" s="275">
        <f>ROUND(VLOOKUP(C57,FPT!B:DS,42,0),0)</f>
        <v>10000000</v>
      </c>
      <c r="DV57" t="str">
        <f t="shared" si="43"/>
        <v/>
      </c>
      <c r="DW57" s="275">
        <f>VLOOKUP(C57,MOVI!C:DT,43,0)</f>
        <v>0</v>
      </c>
      <c r="DX57" s="275">
        <f>VLOOKUP(C57,FPT!B:DV,43,0)</f>
        <v>0</v>
      </c>
      <c r="DY57" t="str">
        <f t="shared" si="44"/>
        <v/>
      </c>
      <c r="DZ57" s="275">
        <f>VLOOKUP(C57,MOVI!C:DT,44,0)</f>
        <v>0</v>
      </c>
      <c r="EA57" s="275">
        <f>VLOOKUP(C57,FPT!B:DY,44,0)</f>
        <v>0</v>
      </c>
      <c r="EB57" t="str">
        <f t="shared" si="45"/>
        <v/>
      </c>
      <c r="EC57" s="275">
        <f>VLOOKUP(C57,MOVI!C:DT,45,0)</f>
        <v>10000000</v>
      </c>
      <c r="ED57" s="275">
        <f>ROUND(VLOOKUP(C57,FPT!B:EB,45,0),0)</f>
        <v>10000000</v>
      </c>
      <c r="EE57" t="str">
        <f t="shared" si="46"/>
        <v/>
      </c>
      <c r="EF57" s="275">
        <f>VLOOKUP(C57,MOVI!C:DT,46,0)</f>
        <v>0</v>
      </c>
      <c r="EG57" s="275">
        <f>VLOOKUP(C57,FPT!B:EE,46,0)</f>
        <v>0</v>
      </c>
      <c r="EH57" t="str">
        <f t="shared" si="47"/>
        <v/>
      </c>
      <c r="EI57" s="275">
        <f>VLOOKUP(C57,MOVI!C:DT,47,0)</f>
        <v>0</v>
      </c>
      <c r="EJ57" s="275">
        <f>VLOOKUP(C57,FPT!B:EH,47,0)</f>
        <v>0</v>
      </c>
      <c r="EK57" t="str">
        <f t="shared" si="48"/>
        <v/>
      </c>
      <c r="EL57" s="275">
        <f>VLOOKUP(C57,MOVI!C:DT,48,0)</f>
        <v>0</v>
      </c>
      <c r="EM57" s="275">
        <f>VLOOKUP(C57,FPT!B:EK,48,0)</f>
        <v>0</v>
      </c>
      <c r="EN57" t="str">
        <f t="shared" si="49"/>
        <v/>
      </c>
      <c r="EO57" s="275">
        <f>VLOOKUP(C57,MOVI!C:DT,49,0)</f>
        <v>0</v>
      </c>
      <c r="EP57" s="275">
        <f>VLOOKUP(C57,FPT!B:EN,49,0)</f>
        <v>0</v>
      </c>
      <c r="EQ57" t="str">
        <f t="shared" si="50"/>
        <v/>
      </c>
      <c r="ER57" s="275">
        <f>VLOOKUP(C57,MOVI!C:DT,50,0)</f>
        <v>0</v>
      </c>
      <c r="ES57" s="275">
        <f>VLOOKUP(C57,FPT!B:EQ,50,0)</f>
        <v>0</v>
      </c>
      <c r="ET57" t="str">
        <f t="shared" si="51"/>
        <v/>
      </c>
      <c r="EU57" s="275">
        <f>VLOOKUP(C57,MOVI!C:DT,51,0)</f>
        <v>0</v>
      </c>
      <c r="EV57" s="275">
        <f>VLOOKUP(C57,FPT!B:ET,51,0)</f>
        <v>0</v>
      </c>
      <c r="EW57" t="str">
        <f t="shared" si="52"/>
        <v/>
      </c>
      <c r="EX57" s="275">
        <f>VLOOKUP(C57,MOVI!C:DT,52,0)</f>
        <v>0</v>
      </c>
      <c r="EY57" s="275">
        <f>VLOOKUP(C57,FPT!B:EW,52,0)</f>
        <v>0</v>
      </c>
      <c r="EZ57" t="str">
        <f t="shared" si="53"/>
        <v/>
      </c>
      <c r="FA57" s="275">
        <f>VLOOKUP(C57,MOVI!C:DT,53,0)</f>
        <v>0</v>
      </c>
      <c r="FB57" s="275">
        <f>VLOOKUP(C57,FPT!B:EZ,53,0)</f>
        <v>0</v>
      </c>
      <c r="FC57" t="str">
        <f t="shared" si="54"/>
        <v/>
      </c>
      <c r="FD57" s="275">
        <f>VLOOKUP(C57,MOVI!C:DT,54,0)</f>
        <v>0</v>
      </c>
      <c r="FE57" s="275">
        <f>VLOOKUP(C57,FPT!B:FC,54,0)</f>
        <v>0</v>
      </c>
      <c r="FF57" t="str">
        <f t="shared" si="55"/>
        <v/>
      </c>
      <c r="FG57" s="275">
        <f>VLOOKUP(C57,MOVI!C:DT,55,0)</f>
        <v>0</v>
      </c>
      <c r="FH57" s="275">
        <f>VLOOKUP(C57,FPT!B:FF,55,0)</f>
        <v>0</v>
      </c>
      <c r="FI57" t="str">
        <f t="shared" si="56"/>
        <v/>
      </c>
      <c r="FJ57" s="275">
        <f>VLOOKUP(C57,MOVI!C:DT,56,0)</f>
        <v>0</v>
      </c>
      <c r="FK57" s="275">
        <f>VLOOKUP(C57,FPT!B:FI,56,0)</f>
        <v>0</v>
      </c>
      <c r="FL57" t="str">
        <f t="shared" si="57"/>
        <v/>
      </c>
      <c r="FM57" s="275">
        <f>VLOOKUP(C57,MOVI!C:DT,57,0)</f>
        <v>0</v>
      </c>
      <c r="FN57" s="275">
        <f>VLOOKUP(C57,FPT!B:FL,57,0)</f>
        <v>0</v>
      </c>
      <c r="FO57" t="str">
        <f t="shared" si="58"/>
        <v/>
      </c>
      <c r="FP57" s="275">
        <f>VLOOKUP(C57,MOVI!C:DT,58,0)</f>
        <v>0</v>
      </c>
      <c r="FQ57" s="275">
        <f>VLOOKUP(C57,FPT!B:FO,58,0)</f>
        <v>0</v>
      </c>
      <c r="FR57" t="str">
        <f t="shared" si="59"/>
        <v/>
      </c>
      <c r="FS57" s="275">
        <f>VLOOKUP(C57,MOVI!C:DT,59,0)</f>
        <v>0</v>
      </c>
      <c r="FT57" s="275">
        <f>VLOOKUP(C57,FPT!B:FR,59,0)</f>
        <v>0</v>
      </c>
      <c r="FU57" t="str">
        <f t="shared" si="60"/>
        <v/>
      </c>
      <c r="FV57" s="275">
        <f>VLOOKUP(C57,MOVI!C:DT,60,0)</f>
        <v>0</v>
      </c>
      <c r="FW57" s="275">
        <f>VLOOKUP(C57,FPT!B:FU,60,0)</f>
        <v>0</v>
      </c>
      <c r="FX57" t="str">
        <f t="shared" si="61"/>
        <v/>
      </c>
      <c r="FY57" s="275">
        <f>VLOOKUP(C57,MOVI!C:DT,61,0)</f>
        <v>0</v>
      </c>
      <c r="FZ57" s="275">
        <f>VLOOKUP(C57,FPT!B:FX,61,0)</f>
        <v>0</v>
      </c>
      <c r="GA57" t="str">
        <f t="shared" si="62"/>
        <v/>
      </c>
      <c r="GB57" s="275">
        <f>VLOOKUP(C57,MOVI!C:DT,62,0)</f>
        <v>0</v>
      </c>
      <c r="GC57" s="275">
        <f>VLOOKUP(C57,FPT!B:GA,62,0)</f>
        <v>0</v>
      </c>
      <c r="GD57" t="str">
        <f t="shared" si="63"/>
        <v/>
      </c>
      <c r="GE57" s="275">
        <f>VLOOKUP(C57,MOVI!C:DT,63,0)</f>
        <v>0</v>
      </c>
      <c r="GF57" s="275">
        <f>VLOOKUP(C57,FPT!B:GD,63,0)</f>
        <v>0</v>
      </c>
      <c r="GG57" t="str">
        <f t="shared" si="64"/>
        <v/>
      </c>
      <c r="GH57" s="275">
        <f>VLOOKUP(C57,MOVI!C:DT,64,0)</f>
        <v>0</v>
      </c>
      <c r="GI57" s="275">
        <f>VLOOKUP(C57,FPT!B:GG,64,0)</f>
        <v>0</v>
      </c>
      <c r="GJ57" t="str">
        <f t="shared" si="65"/>
        <v/>
      </c>
      <c r="GK57" s="275">
        <f>VLOOKUP(C57,MOVI!C:DT,65,0)</f>
        <v>0</v>
      </c>
      <c r="GL57" s="275">
        <f>VLOOKUP(C57,FPT!B:GJ,65,0)</f>
        <v>0</v>
      </c>
      <c r="GM57" t="str">
        <f t="shared" si="66"/>
        <v/>
      </c>
      <c r="GN57" s="275">
        <f>VLOOKUP(C57,MOVI!C:DT,66,0)</f>
        <v>0</v>
      </c>
      <c r="GO57" s="275">
        <f>VLOOKUP(C57,FPT!B:GM,66,0)</f>
        <v>0</v>
      </c>
      <c r="GP57" t="str">
        <f t="shared" si="67"/>
        <v/>
      </c>
      <c r="GQ57" s="275">
        <f>VLOOKUP(C57,MOVI!C:DT,67,0)</f>
        <v>0</v>
      </c>
      <c r="GR57" s="275">
        <f>VLOOKUP(C57,FPT!B:GP,67,0)</f>
        <v>0</v>
      </c>
      <c r="GS57" t="str">
        <f t="shared" si="68"/>
        <v/>
      </c>
      <c r="GT57" s="275">
        <f>VLOOKUP(C57,MOVI!C:DT,68,0)</f>
        <v>0</v>
      </c>
      <c r="GU57" s="275">
        <f>VLOOKUP(C57,FPT!B:GS,68,0)</f>
        <v>0</v>
      </c>
      <c r="GV57" t="str">
        <f t="shared" si="69"/>
        <v/>
      </c>
      <c r="GW57" s="275">
        <f>VLOOKUP(C57,MOVI!C:DT,69,0)</f>
        <v>0</v>
      </c>
      <c r="GX57" s="275">
        <f>VLOOKUP(C57,FPT!B:GV,69,0)</f>
        <v>0</v>
      </c>
      <c r="GY57" t="str">
        <f t="shared" si="70"/>
        <v/>
      </c>
      <c r="GZ57" s="275">
        <f>VLOOKUP(C57,MOVI!C:DT,70,0)</f>
        <v>0</v>
      </c>
      <c r="HA57" s="275">
        <f>VLOOKUP(C57,FPT!B:GY,70,0)</f>
        <v>0</v>
      </c>
      <c r="HB57" t="str">
        <f t="shared" si="71"/>
        <v/>
      </c>
      <c r="HC57" s="275">
        <f>VLOOKUP(C57,MOVI!C:DT,71,0)</f>
        <v>10000000</v>
      </c>
      <c r="HD57" s="275">
        <f>ROUND(VLOOKUP(C57,FPT!B:HB,71,0),0)</f>
        <v>10000000</v>
      </c>
      <c r="HE57" t="str">
        <f t="shared" si="72"/>
        <v/>
      </c>
      <c r="HF57" s="275">
        <f>ROUND(VLOOKUP(C57,MOVI!C:DT,72,0),0)</f>
        <v>0</v>
      </c>
      <c r="HG57" s="275">
        <f>ROUND(VLOOKUP(C57,FPT!B:HE,72,0),0)</f>
        <v>0</v>
      </c>
      <c r="HH57" t="str">
        <f t="shared" si="73"/>
        <v/>
      </c>
      <c r="HI57" s="275">
        <f>VLOOKUP(C57,MOVI!C:DT,73,0)</f>
        <v>0</v>
      </c>
      <c r="HJ57" s="275">
        <f>VLOOKUP(C57,FPT!B:HH,73,0)</f>
        <v>0</v>
      </c>
      <c r="HK57" t="str">
        <f t="shared" si="74"/>
        <v/>
      </c>
      <c r="HL57" s="275">
        <f>VLOOKUP(C57,MOVI!C:DT,74,0)</f>
        <v>0</v>
      </c>
      <c r="HM57" s="275">
        <f>VLOOKUP(C57,FPT!B:HK,74,0)</f>
        <v>0</v>
      </c>
      <c r="HN57" t="str">
        <f t="shared" si="75"/>
        <v/>
      </c>
      <c r="HO57" s="275">
        <f>VLOOKUP(C57,MOVI!C:DT,75,0)</f>
        <v>11000000</v>
      </c>
      <c r="HP57" s="275">
        <f>VLOOKUP(C57,FPT!B:HN,75,0)</f>
        <v>11000000</v>
      </c>
      <c r="HQ57" t="str">
        <f t="shared" si="76"/>
        <v/>
      </c>
      <c r="HR57" s="275">
        <f>VLOOKUP(C57,MOVI!C:DT,76,0)</f>
        <v>0</v>
      </c>
      <c r="HS57" s="275">
        <f>VLOOKUP(C57,FPT!B:HQ,76,0)</f>
        <v>0</v>
      </c>
      <c r="HT57" t="str">
        <f t="shared" si="77"/>
        <v/>
      </c>
      <c r="HU57" s="275">
        <f>VLOOKUP(C57,MOVI!C:DT,77,0)</f>
        <v>0</v>
      </c>
      <c r="HV57" s="275">
        <f>VLOOKUP(C57,FPT!B:HT,77,0)</f>
        <v>0</v>
      </c>
      <c r="HW57" t="str">
        <f t="shared" si="78"/>
        <v/>
      </c>
      <c r="HX57" s="274">
        <f>VLOOKUP(C57,MOVI!C:CB,78,0)</f>
        <v>800000</v>
      </c>
      <c r="HY57" s="261">
        <f>VLOOKUP(C57,FPT!$B:$CA,78,0)</f>
        <v>800000</v>
      </c>
      <c r="HZ57" t="str">
        <f t="shared" si="79"/>
        <v/>
      </c>
      <c r="IA57" s="275">
        <f>VLOOKUP(C57,MOVI!C:CD,79,0)</f>
        <v>100000</v>
      </c>
      <c r="IB57" s="275">
        <f>VLOOKUP(C57,FPT!B:HZ,79,0)</f>
        <v>100000</v>
      </c>
      <c r="IC57" t="str">
        <f t="shared" si="80"/>
        <v/>
      </c>
      <c r="ID57" s="275">
        <f>VLOOKUP(C57,MOVI!C:CD,80,0)</f>
        <v>150000</v>
      </c>
      <c r="IE57" s="275">
        <f>VLOOKUP(C57,FPT!B:IC,80,0)</f>
        <v>150000</v>
      </c>
      <c r="IF57" t="str">
        <f t="shared" si="81"/>
        <v/>
      </c>
      <c r="IG57" s="275">
        <f>VLOOKUP(C57,MOVI!C:DT,81,0)</f>
        <v>0</v>
      </c>
      <c r="IH57" s="275">
        <f>VLOOKUP(C57,FPT!B:IF,81,0)</f>
        <v>0</v>
      </c>
      <c r="II57" t="str">
        <f t="shared" si="82"/>
        <v/>
      </c>
      <c r="IJ57" s="275">
        <f>VLOOKUP(C57,MOVI!C:DT,82,0)</f>
        <v>1050000</v>
      </c>
      <c r="IK57" s="275">
        <f>VLOOKUP(C57,FPT!B:II,82,0)</f>
        <v>1050000</v>
      </c>
      <c r="IL57" t="str">
        <f t="shared" si="83"/>
        <v/>
      </c>
      <c r="IM57" s="275">
        <f>ROUND(VLOOKUP(C57,MOVI!C:DT,83,0),0)</f>
        <v>12050000</v>
      </c>
      <c r="IN57" s="275">
        <f>ROUND(VLOOKUP(C57,FPT!B:IL,83,0),0)</f>
        <v>12050000</v>
      </c>
      <c r="IO57" t="str">
        <f t="shared" si="84"/>
        <v/>
      </c>
      <c r="IP57" s="275">
        <f>VLOOKUP(C57,MOVI!C:DT,84,0)</f>
        <v>0</v>
      </c>
      <c r="IQ57" s="275">
        <f>VLOOKUP(C57,FPT!B:IO,84,0)</f>
        <v>0</v>
      </c>
      <c r="IR57" t="str">
        <f t="shared" si="85"/>
        <v/>
      </c>
      <c r="IS57" s="275">
        <f>ROUND(VLOOKUP(C57,MOVI!C:DT,85,0),0)</f>
        <v>0</v>
      </c>
      <c r="IT57" s="275">
        <f>ROUND(VLOOKUP(C57,FPT!B:IR,85,0),0)</f>
        <v>0</v>
      </c>
      <c r="IU57" t="str">
        <f t="shared" si="86"/>
        <v/>
      </c>
      <c r="IV57" s="275">
        <f>VLOOKUP(C57,MOVI!C:DT,86,0)</f>
        <v>0</v>
      </c>
      <c r="IW57" s="275">
        <f>VLOOKUP(C57,FPT!B:IU,86,0)</f>
        <v>0</v>
      </c>
      <c r="IX57" t="str">
        <f t="shared" si="87"/>
        <v/>
      </c>
      <c r="IY57" s="275">
        <f>ROUND(VLOOKUP(C57,MOVI!C:DT,87,0),0)</f>
        <v>0</v>
      </c>
      <c r="IZ57" s="275">
        <f>ROUND(VLOOKUP(C57,FPT!B:IX,87,0),0)</f>
        <v>0</v>
      </c>
      <c r="JA57" t="str">
        <f t="shared" si="88"/>
        <v/>
      </c>
      <c r="JB57" s="275">
        <f>VLOOKUP(C57,MOVI!C:DT,88,0)</f>
        <v>0</v>
      </c>
      <c r="JC57" s="275">
        <f>VLOOKUP(C57,FPT!B:JA,88,0)</f>
        <v>0</v>
      </c>
      <c r="JD57" t="str">
        <f t="shared" si="89"/>
        <v/>
      </c>
      <c r="JE57" s="275">
        <f>VLOOKUP(C57,MOVI!C:DT,89,0)</f>
        <v>0</v>
      </c>
      <c r="JF57" s="275">
        <f>VLOOKUP(C57,FPT!B:JD,89,0)</f>
        <v>0</v>
      </c>
      <c r="JG57" t="str">
        <f t="shared" si="90"/>
        <v/>
      </c>
      <c r="JH57" s="275">
        <f>VLOOKUP(C57,MOVI!C:DT,90,0)</f>
        <v>0</v>
      </c>
      <c r="JI57" s="275">
        <f>VLOOKUP(C57,FPT!B:JG,90,0)</f>
        <v>0</v>
      </c>
      <c r="JJ57" t="str">
        <f t="shared" si="91"/>
        <v/>
      </c>
      <c r="JK57" s="275">
        <f>VLOOKUP(C57,MOVI!C:DT,91,0)</f>
        <v>0</v>
      </c>
      <c r="JL57" s="275">
        <f>VLOOKUP(C57,FPT!B:JJ,91,0)</f>
        <v>0</v>
      </c>
      <c r="JM57" t="str">
        <f t="shared" si="92"/>
        <v/>
      </c>
      <c r="JN57" s="275">
        <f>VLOOKUP(C57,MOVI!C:DT,92,0)</f>
        <v>0</v>
      </c>
      <c r="JO57" s="275">
        <f>VLOOKUP(C57,FPT!B:JM,92,0)</f>
        <v>0</v>
      </c>
      <c r="JP57" t="str">
        <f t="shared" si="93"/>
        <v/>
      </c>
      <c r="JQ57" s="275">
        <f>VLOOKUP(C57,MOVI!C:DT,93,0)</f>
        <v>0</v>
      </c>
      <c r="JR57" s="275">
        <f>VLOOKUP(C57,FPT!B:JP,93,0)</f>
        <v>0</v>
      </c>
      <c r="JS57" t="str">
        <f t="shared" si="94"/>
        <v/>
      </c>
      <c r="JT57" s="275">
        <f>VLOOKUP(C57,MOVI!C:DT,94,0)</f>
        <v>0</v>
      </c>
      <c r="JU57" s="275">
        <f>VLOOKUP(C57,FPT!B:JS,94,0)</f>
        <v>0</v>
      </c>
      <c r="JV57" t="str">
        <f t="shared" si="95"/>
        <v/>
      </c>
      <c r="JW57" s="275">
        <f>VLOOKUP(C57,MOVI!C:DT,95,0)</f>
        <v>8950000</v>
      </c>
      <c r="JX57" s="275">
        <f>VLOOKUP(C57,FPT!B:JV,95,0)</f>
        <v>8950000</v>
      </c>
      <c r="JY57" t="str">
        <f t="shared" si="96"/>
        <v/>
      </c>
      <c r="JZ57" s="275">
        <f>VLOOKUP(C57,MOVI!C:DT,96,0)</f>
        <v>0</v>
      </c>
      <c r="KA57" s="275">
        <f>VLOOKUP(C57,FPT!B:JY,96,0)</f>
        <v>0</v>
      </c>
      <c r="KB57" t="str">
        <f t="shared" si="97"/>
        <v/>
      </c>
      <c r="KC57" s="275">
        <f>VLOOKUP(C57,MOVI!C:DT,97,0)</f>
        <v>8950000</v>
      </c>
      <c r="KD57" s="275">
        <f>VLOOKUP(C57,FPT!B:KB,97,0)</f>
        <v>8950000</v>
      </c>
      <c r="KE57" t="str">
        <f t="shared" si="98"/>
        <v/>
      </c>
      <c r="KF57" s="275">
        <f>VLOOKUP(C57,MOVI!C:DT,98,0)</f>
        <v>1700000.0000000002</v>
      </c>
      <c r="KG57" s="275">
        <f>VLOOKUP(C57,FPT!B:KE,98,0)</f>
        <v>1700000</v>
      </c>
      <c r="KH57" t="str">
        <f t="shared" si="99"/>
        <v/>
      </c>
      <c r="KI57" s="275">
        <f>VLOOKUP(C57,MOVI!C:DT,99,0)</f>
        <v>0</v>
      </c>
      <c r="KJ57" s="275">
        <f>VLOOKUP(C57,FPT!B:KH,99,0)</f>
        <v>0</v>
      </c>
      <c r="KK57" t="str">
        <f t="shared" si="100"/>
        <v/>
      </c>
      <c r="KL57" s="275">
        <f>VLOOKUP(C57,MOVI!C:DT,100,0)</f>
        <v>300000</v>
      </c>
      <c r="KM57" s="275">
        <f>VLOOKUP(C57,FPT!B:KK,100,0)</f>
        <v>300000</v>
      </c>
      <c r="KN57" t="str">
        <f t="shared" si="101"/>
        <v/>
      </c>
      <c r="KO57" s="275">
        <f>VLOOKUP(C57,MOVI!C:DT,101,0)</f>
        <v>0</v>
      </c>
      <c r="KP57" s="275">
        <f>VLOOKUP(C57,FPT!B:KN,101,0)</f>
        <v>0</v>
      </c>
      <c r="KQ57" t="str">
        <f t="shared" si="102"/>
        <v/>
      </c>
      <c r="KR57" s="275">
        <f>VLOOKUP(C57,MOVI!C:DT,102,0)</f>
        <v>0</v>
      </c>
      <c r="KS57" s="275">
        <f>VLOOKUP(C57,FPT!B:KQ,102,0)</f>
        <v>0</v>
      </c>
      <c r="KT57" t="str">
        <f t="shared" si="103"/>
        <v/>
      </c>
      <c r="KU57" s="275">
        <f>VLOOKUP(C57,MOVI!C:DT,103,0)</f>
        <v>2000000.0000000002</v>
      </c>
      <c r="KV57" s="275">
        <f>VLOOKUP(C57,FPT!B:KT,103,0)</f>
        <v>2000000</v>
      </c>
      <c r="KW57" t="str">
        <f t="shared" si="104"/>
        <v/>
      </c>
      <c r="KX57" s="275">
        <f>VLOOKUP(C57,MOVI!C:DT,104,0)</f>
        <v>3050000</v>
      </c>
      <c r="KY57" s="275">
        <f>VLOOKUP(C57,FPT!B:KW,104,0)</f>
        <v>3050000</v>
      </c>
      <c r="KZ57" t="str">
        <f t="shared" si="105"/>
        <v/>
      </c>
      <c r="LA57" s="275">
        <f>VLOOKUP(C57,MOVI!C:DT,105,0)</f>
        <v>200000</v>
      </c>
      <c r="LB57" s="275">
        <f>VLOOKUP(C57,FPT!B:KZ,105,0)</f>
        <v>200000</v>
      </c>
      <c r="LC57" t="str">
        <f t="shared" si="106"/>
        <v/>
      </c>
      <c r="LD57" s="275">
        <f>VLOOKUP(C57,MOVI!C:DT,106,0)</f>
        <v>12200000</v>
      </c>
      <c r="LE57" s="275">
        <f>VLOOKUP(C57,FPT!B:LC,106,0)</f>
        <v>12200000</v>
      </c>
      <c r="LF57" t="str">
        <f t="shared" si="107"/>
        <v/>
      </c>
      <c r="LG57" s="273">
        <f>VLOOKUP(C57,MOVI!C:DT,107,0)</f>
        <v>0</v>
      </c>
      <c r="LH57" s="273">
        <f>VLOOKUP(C57,FPT!B:LF,107,0)</f>
        <v>0</v>
      </c>
      <c r="LI57" t="str">
        <f t="shared" si="108"/>
        <v/>
      </c>
      <c r="LJ57" t="str">
        <f>VLOOKUP(C57,MOVI!C:DV,108,0)</f>
        <v>Việt PhúSouthIT</v>
      </c>
      <c r="LK57" s="252" t="str">
        <f>VLOOKUP(C57,FPT!B:LI,108,0)</f>
        <v>Việt PhúSouthIT</v>
      </c>
      <c r="LL57" t="str">
        <f t="shared" si="109"/>
        <v/>
      </c>
      <c r="LM57" s="275">
        <f>ROUND(VLOOKUP(C57,MOVI!C:DV,109,0),0)</f>
        <v>833333</v>
      </c>
      <c r="LN57" s="275">
        <f>ROUND(VLOOKUP(C57,FPT!B:LL,109,0),0)</f>
        <v>833333</v>
      </c>
      <c r="LO57" t="str">
        <f t="shared" si="110"/>
        <v/>
      </c>
      <c r="LP57" t="str">
        <f>VLOOKUP(C57,MOVI!C:DV,110,0)</f>
        <v>HO</v>
      </c>
      <c r="LQ57" s="247" t="str">
        <f>VLOOKUP(C57,FPT!B:LO,110,0)</f>
        <v>HO</v>
      </c>
      <c r="LR57" t="str">
        <f t="shared" si="111"/>
        <v/>
      </c>
      <c r="LS57">
        <f>MOVI!DI52</f>
        <v>22</v>
      </c>
      <c r="LV57">
        <f>MOVI!DJ52</f>
        <v>0</v>
      </c>
      <c r="LW57">
        <f>MOVI!DK52</f>
        <v>0</v>
      </c>
      <c r="LX57">
        <f>MOVI!DL52</f>
        <v>0</v>
      </c>
      <c r="LY57">
        <f>MOVI!DM52</f>
        <v>0</v>
      </c>
      <c r="LZ57">
        <f>MOVI!DN52</f>
        <v>0</v>
      </c>
      <c r="MA57">
        <f>MOVI!DO52</f>
        <v>0</v>
      </c>
      <c r="MB57" t="str">
        <f>MOVI!DP52</f>
        <v/>
      </c>
      <c r="MC57">
        <f>MOVI!DQ52</f>
        <v>0</v>
      </c>
      <c r="MD57">
        <f>MOVI!DR52</f>
        <v>0</v>
      </c>
      <c r="ME57" t="str">
        <f>VLOOKUP(C57,MOVI!C:DV,121,0)</f>
        <v/>
      </c>
      <c r="MF57" s="252"/>
      <c r="MG57" t="str">
        <f t="shared" si="117"/>
        <v/>
      </c>
      <c r="MH57" t="str">
        <f>VLOOKUP(C57,MOVI!C:DT,122,0)</f>
        <v>Việt PhúSouth</v>
      </c>
      <c r="MI57" s="252" t="str">
        <f>VLOOKUP(C57,FPT!B:DS,112,0)</f>
        <v>Việt PhúSouth</v>
      </c>
      <c r="MJ57" t="str">
        <f t="shared" si="113"/>
        <v/>
      </c>
    </row>
    <row r="58" spans="1:348" x14ac:dyDescent="0.25">
      <c r="A58">
        <v>50</v>
      </c>
      <c r="B58" s="48">
        <v>5045</v>
      </c>
      <c r="C58" s="271" t="s">
        <v>816</v>
      </c>
      <c r="D58" t="str">
        <f>VLOOKUP(C58,MOVI!C:D,2,0)</f>
        <v>Nguyễn Vũ Đăng Khoa</v>
      </c>
      <c r="E58" t="str">
        <f>VLOOKUP(C58,FPT!B:C,2,0)</f>
        <v>Nguyễn Vũ Đăng Khoa</v>
      </c>
      <c r="F58" t="str">
        <f t="shared" si="4"/>
        <v/>
      </c>
      <c r="G58" t="str">
        <f>VLOOKUP(C58,MOVI!C:E,3,0)</f>
        <v>IT</v>
      </c>
      <c r="H58" t="str">
        <f>VLOOKUP(C58,FPT!B:F,3,0)</f>
        <v>IT</v>
      </c>
      <c r="I58" t="str">
        <f t="shared" si="5"/>
        <v/>
      </c>
      <c r="J58" t="str">
        <f>VLOOKUP(C58,MOVI!C:H,4,0)</f>
        <v>IT Infrastructure &amp; Network</v>
      </c>
      <c r="K58" t="str">
        <f>VLOOKUP(C58,FPT!B:I,4,0)</f>
        <v>IT Infrastructure &amp; Network</v>
      </c>
      <c r="L58" t="str">
        <f t="shared" si="6"/>
        <v/>
      </c>
      <c r="M58" t="str">
        <f>VLOOKUP(C58,MOVI!C:DT,5,0)</f>
        <v>Associate</v>
      </c>
      <c r="N58" t="str">
        <f>VLOOKUP(C58,FPT!B:L,5,0)</f>
        <v>Associate</v>
      </c>
      <c r="O58" t="str">
        <f t="shared" si="7"/>
        <v/>
      </c>
      <c r="P58" t="str">
        <f>VLOOKUP(C58,MOVI!C:DT,6,0)</f>
        <v>IT Support/Helpdesk</v>
      </c>
      <c r="Q58" t="str">
        <f>VLOOKUP(C58,FPT!B:O,6,0)</f>
        <v>IT Support/Helpdesk</v>
      </c>
      <c r="R58" t="str">
        <f t="shared" si="8"/>
        <v/>
      </c>
      <c r="S58" t="str">
        <f>VLOOKUP(C58,MOVI!C:DT,7,0)</f>
        <v>South</v>
      </c>
      <c r="T58" t="str">
        <f>VLOOKUP(C58,FPT!B:R,7,0)</f>
        <v>South</v>
      </c>
      <c r="U58" t="str">
        <f t="shared" si="9"/>
        <v/>
      </c>
      <c r="V58" t="str">
        <f>VLOOKUP(C58,MOVI!C:DT,8,0)</f>
        <v>Việt Phú</v>
      </c>
      <c r="W58" t="str">
        <f>VLOOKUP(C58,FPT!B:U,8,0)</f>
        <v>Việt Phú</v>
      </c>
      <c r="X58" t="str">
        <f t="shared" si="10"/>
        <v/>
      </c>
      <c r="Y58" t="str">
        <f>VLOOKUP(C58,MOVI!C:DT,9,0)</f>
        <v>Full-time</v>
      </c>
      <c r="Z58" t="str">
        <f>VLOOKUP(C58,FPT!B:X,9,0)</f>
        <v>Full-time</v>
      </c>
      <c r="AA58" t="str">
        <f t="shared" si="11"/>
        <v/>
      </c>
      <c r="AB58" t="str">
        <f>VLOOKUP(C58,MOVI!C:DT,10,0)</f>
        <v>Permanent</v>
      </c>
      <c r="AC58" t="str">
        <f>VLOOKUP(C58,FPT!B:AA,10,0)</f>
        <v>Permanent</v>
      </c>
      <c r="AD58" t="str">
        <f t="shared" si="12"/>
        <v/>
      </c>
      <c r="AE58" s="247">
        <f>VLOOKUP(C58,MOVI!C:DT,11,0)</f>
        <v>43605</v>
      </c>
      <c r="AF58" s="247">
        <f>VLOOKUP(C58,FPT!B:AD,11,0)</f>
        <v>43605</v>
      </c>
      <c r="AG58" t="str">
        <f t="shared" si="13"/>
        <v/>
      </c>
      <c r="AH58" s="260" t="str">
        <f>VLOOKUP(C58,MOVI!C:DT,12,0)</f>
        <v/>
      </c>
      <c r="AI58" s="260"/>
      <c r="AJ58" t="str">
        <f t="shared" si="115"/>
        <v/>
      </c>
      <c r="AK58">
        <f>VLOOKUP(C58,MOVI!C:DT,13,0)</f>
        <v>0</v>
      </c>
      <c r="AL58" s="247">
        <f>VLOOKUP(C58,FPT!B:AJ,13,0)</f>
        <v>0</v>
      </c>
      <c r="AM58" t="str">
        <f t="shared" si="114"/>
        <v/>
      </c>
      <c r="AN58" s="247">
        <f>VLOOKUP(C58,MOVI!C:DT,14,0)</f>
        <v>0</v>
      </c>
      <c r="AO58" s="247">
        <f>VLOOKUP(C58,FPT!B:AM,14,0)</f>
        <v>0</v>
      </c>
      <c r="AP58" t="str">
        <f t="shared" si="15"/>
        <v/>
      </c>
      <c r="AQ58" t="str">
        <f>VLOOKUP(C58,MOVI!C:DT,15,0)</f>
        <v>LC</v>
      </c>
      <c r="AR58" s="247" t="str">
        <f>VLOOKUP(C58,FPT!B:AP,15,0)</f>
        <v>LC</v>
      </c>
      <c r="AS58" t="str">
        <f t="shared" si="16"/>
        <v/>
      </c>
      <c r="AT58" s="282" t="str">
        <f>VLOOKUP(C58,MOVI!C:DT,16,0)</f>
        <v>LTTP</v>
      </c>
      <c r="AU58" s="247" t="str">
        <f>VLOOKUP(C58,FPT!B:AS,16,0)</f>
        <v>LTTP</v>
      </c>
      <c r="AV58" t="str">
        <f t="shared" si="17"/>
        <v/>
      </c>
      <c r="AW58" t="str">
        <f>VLOOKUP(C58,MOVI!C:DT,17,0)</f>
        <v>L</v>
      </c>
      <c r="AX58" s="247" t="str">
        <f>VLOOKUP(C58,FPT!B:AV,17,0)</f>
        <v>L</v>
      </c>
      <c r="AY58" t="str">
        <f t="shared" si="18"/>
        <v/>
      </c>
      <c r="AZ58">
        <f>VLOOKUP(C58,MOVI!C:DT,18,0)</f>
        <v>0</v>
      </c>
      <c r="BA58" s="247">
        <f>VLOOKUP(C58,FPT!B:AY,18,0)</f>
        <v>0</v>
      </c>
      <c r="BB58" t="str">
        <f t="shared" si="19"/>
        <v/>
      </c>
      <c r="BC58" s="275">
        <f>VLOOKUP(C58,MOVI!C:DT,19,0)</f>
        <v>5000000</v>
      </c>
      <c r="BD58" s="275">
        <f>VLOOKUP(C58,FPT!B:BB,19,0)</f>
        <v>5000000</v>
      </c>
      <c r="BE58" t="str">
        <f t="shared" si="20"/>
        <v/>
      </c>
      <c r="BF58">
        <f>VLOOKUP(C58,MOVI!C:DT,20,0)</f>
        <v>0</v>
      </c>
      <c r="BG58" s="252">
        <f>VLOOKUP(C58,FPT!B:BE,20,0)</f>
        <v>0</v>
      </c>
      <c r="BH58" t="str">
        <f t="shared" si="21"/>
        <v/>
      </c>
      <c r="BI58" s="275">
        <f>VLOOKUP(C58,MOVI!C:DT,21,0)</f>
        <v>5000000</v>
      </c>
      <c r="BJ58" s="275">
        <f>VLOOKUP(C58,FPT!B:BH,21,0)</f>
        <v>5000000</v>
      </c>
      <c r="BK58" t="str">
        <f t="shared" si="22"/>
        <v/>
      </c>
      <c r="BL58" s="275">
        <f>VLOOKUP(C58,MOVI!C:DT,22,0)</f>
        <v>0</v>
      </c>
      <c r="BM58" s="275">
        <f>VLOOKUP(C58,FPT!B:BK,22,0)</f>
        <v>0</v>
      </c>
      <c r="BN58" t="str">
        <f t="shared" si="23"/>
        <v/>
      </c>
      <c r="BO58" s="275">
        <f>VLOOKUP(C58,MOVI!C:DT,23,0)</f>
        <v>0</v>
      </c>
      <c r="BP58" s="275">
        <f>VLOOKUP(C58,FPT!B:BN,23,0)</f>
        <v>0</v>
      </c>
      <c r="BQ58" t="str">
        <f t="shared" si="24"/>
        <v/>
      </c>
      <c r="BR58" s="275">
        <f>VLOOKUP(C58,MOVI!C:DT,24,0)</f>
        <v>0</v>
      </c>
      <c r="BS58" s="275">
        <f>VLOOKUP(C58,FPT!B:BQ,24,0)</f>
        <v>0</v>
      </c>
      <c r="BT58" t="str">
        <f t="shared" si="25"/>
        <v/>
      </c>
      <c r="BU58" s="275">
        <f>VLOOKUP(C58,MOVI!C:DT,25,0)</f>
        <v>0</v>
      </c>
      <c r="BV58" s="275">
        <f>VLOOKUP(C58,FPT!B:BT,25,0)</f>
        <v>0</v>
      </c>
      <c r="BW58" t="str">
        <f t="shared" si="26"/>
        <v/>
      </c>
      <c r="BX58" s="275">
        <f>VLOOKUP(C58,MOVI!C:DT,26,0)</f>
        <v>0</v>
      </c>
      <c r="BY58" s="275">
        <f>VLOOKUP(C58,FPT!B:BW,26,0)</f>
        <v>0</v>
      </c>
      <c r="BZ58" t="str">
        <f t="shared" si="27"/>
        <v/>
      </c>
      <c r="CA58" s="275">
        <f>VLOOKUP(C58,MOVI!C:DT,27,0)</f>
        <v>0</v>
      </c>
      <c r="CB58" s="275">
        <f>VLOOKUP(C58,FPT!B:BZ,27,0)</f>
        <v>0</v>
      </c>
      <c r="CC58" t="str">
        <f t="shared" si="28"/>
        <v/>
      </c>
      <c r="CD58" s="275">
        <f>VLOOKUP(C58,MOVI!C:DT,28,0)</f>
        <v>0</v>
      </c>
      <c r="CE58" s="275">
        <f>VLOOKUP(C58,FPT!B:CC,28,0)</f>
        <v>0</v>
      </c>
      <c r="CF58" t="str">
        <f t="shared" si="29"/>
        <v/>
      </c>
      <c r="CG58" t="str">
        <f>VLOOKUP(C58,MOVI!C:DT,29,0)</f>
        <v>CN</v>
      </c>
      <c r="CH58" s="252" t="str">
        <f>VLOOKUP(C58,FPT!B:CF,29,0)</f>
        <v>CN</v>
      </c>
      <c r="CI58" t="str">
        <f t="shared" si="30"/>
        <v/>
      </c>
      <c r="CJ58">
        <f>VLOOKUP(C58,MOVI!C:DT,30,0)</f>
        <v>26</v>
      </c>
      <c r="CK58" s="252">
        <f>VLOOKUP(C58,FPT!B:CI,30,0)</f>
        <v>26</v>
      </c>
      <c r="CL58" t="str">
        <f t="shared" si="31"/>
        <v/>
      </c>
      <c r="CM58">
        <f>VLOOKUP(C58,MOVI!C:DT,31,0)</f>
        <v>24</v>
      </c>
      <c r="CN58" s="252">
        <f>VLOOKUP(C58,FPT!B:CL,31,0)</f>
        <v>24</v>
      </c>
      <c r="CO58" t="str">
        <f t="shared" si="32"/>
        <v/>
      </c>
      <c r="CP58" s="275">
        <f>VLOOKUP(C58,MOVI!C:DT,32,0)</f>
        <v>2</v>
      </c>
      <c r="CQ58" s="275">
        <f>VLOOKUP(C58,FPT!B:CO,32,0)</f>
        <v>2</v>
      </c>
      <c r="CR58" t="str">
        <f t="shared" si="33"/>
        <v/>
      </c>
      <c r="CS58" s="275">
        <f>VLOOKUP(C58,MOVI!C:DT,33,0)</f>
        <v>0</v>
      </c>
      <c r="CT58" s="275">
        <f>VLOOKUP(C58,FPT!B:CR,33,0)</f>
        <v>0</v>
      </c>
      <c r="CU58" t="str">
        <f t="shared" si="34"/>
        <v/>
      </c>
      <c r="CV58" s="275">
        <f>VLOOKUP(C58,MOVI!C:DT,34,0)</f>
        <v>0</v>
      </c>
      <c r="CW58" s="275">
        <f>VLOOKUP(C58,FPT!B:CU,34,0)</f>
        <v>0</v>
      </c>
      <c r="CX58" t="str">
        <f t="shared" si="35"/>
        <v/>
      </c>
      <c r="CY58" s="275">
        <f>VLOOKUP(C58,MOVI!C:DT,35,0)</f>
        <v>26</v>
      </c>
      <c r="CZ58" s="275">
        <f>VLOOKUP(C58,FPT!B:CX,35,0)</f>
        <v>26</v>
      </c>
      <c r="DA58" t="str">
        <f t="shared" si="36"/>
        <v/>
      </c>
      <c r="DB58" s="275">
        <f>VLOOKUP(C58,MOVI!C:DT,36,0)</f>
        <v>0</v>
      </c>
      <c r="DC58" s="275">
        <f>VLOOKUP(C58,FPT!B:DA,36,0)</f>
        <v>0</v>
      </c>
      <c r="DD58" t="str">
        <f t="shared" si="37"/>
        <v/>
      </c>
      <c r="DE58" s="275">
        <f>VLOOKUP(C58,MOVI!C:DT,37,0)</f>
        <v>0</v>
      </c>
      <c r="DF58" s="275">
        <f>VLOOKUP(C58,FPT!B:DD,37,0)</f>
        <v>0</v>
      </c>
      <c r="DG58" t="str">
        <f t="shared" si="38"/>
        <v/>
      </c>
      <c r="DH58" s="275">
        <f>VLOOKUP(C58,MOVI!C:DT,38,0)</f>
        <v>0</v>
      </c>
      <c r="DI58" s="275">
        <f>VLOOKUP(C58,FPT!B:DG,38,0)</f>
        <v>0</v>
      </c>
      <c r="DJ58" t="str">
        <f t="shared" si="39"/>
        <v/>
      </c>
      <c r="DK58" s="275">
        <f>VLOOKUP(C58,MOVI!C:DT,39,0)</f>
        <v>0</v>
      </c>
      <c r="DL58" s="275">
        <f>VLOOKUP(C58,FPT!B:DJ,39,0)</f>
        <v>0</v>
      </c>
      <c r="DM58" t="str">
        <f t="shared" si="40"/>
        <v/>
      </c>
      <c r="DN58" s="275">
        <f>VLOOKUP(C58,MOVI!C:DT,40,0)</f>
        <v>0</v>
      </c>
      <c r="DO58" s="275">
        <f>VLOOKUP(C58,FPT!B:DM,40,0)</f>
        <v>0</v>
      </c>
      <c r="DP58" t="str">
        <f t="shared" si="41"/>
        <v/>
      </c>
      <c r="DQ58" s="275">
        <f>VLOOKUP(C58,MOVI!C:DT,41,0)</f>
        <v>0</v>
      </c>
      <c r="DR58" s="275">
        <f>VLOOKUP(C58,FPT!B:DP,41,0)</f>
        <v>0</v>
      </c>
      <c r="DS58" t="str">
        <f t="shared" si="42"/>
        <v/>
      </c>
      <c r="DT58" s="275">
        <f>VLOOKUP(C58,MOVI!C:DT,42,0)</f>
        <v>5000000</v>
      </c>
      <c r="DU58" s="275">
        <f>ROUND(VLOOKUP(C58,FPT!B:DS,42,0),0)</f>
        <v>5000000</v>
      </c>
      <c r="DV58" t="str">
        <f t="shared" si="43"/>
        <v/>
      </c>
      <c r="DW58" s="275">
        <f>VLOOKUP(C58,MOVI!C:DT,43,0)</f>
        <v>0</v>
      </c>
      <c r="DX58" s="275">
        <f>VLOOKUP(C58,FPT!B:DV,43,0)</f>
        <v>0</v>
      </c>
      <c r="DY58" t="str">
        <f t="shared" si="44"/>
        <v/>
      </c>
      <c r="DZ58" s="275">
        <f>VLOOKUP(C58,MOVI!C:DT,44,0)</f>
        <v>0</v>
      </c>
      <c r="EA58" s="275">
        <f>VLOOKUP(C58,FPT!B:DY,44,0)</f>
        <v>0</v>
      </c>
      <c r="EB58" t="str">
        <f t="shared" si="45"/>
        <v/>
      </c>
      <c r="EC58" s="275">
        <f>VLOOKUP(C58,MOVI!C:DT,45,0)</f>
        <v>5000000</v>
      </c>
      <c r="ED58" s="275">
        <f>ROUND(VLOOKUP(C58,FPT!B:EB,45,0),0)</f>
        <v>5000000</v>
      </c>
      <c r="EE58" t="str">
        <f t="shared" si="46"/>
        <v/>
      </c>
      <c r="EF58" s="275">
        <f>VLOOKUP(C58,MOVI!C:DT,46,0)</f>
        <v>0</v>
      </c>
      <c r="EG58" s="275">
        <f>VLOOKUP(C58,FPT!B:EE,46,0)</f>
        <v>0</v>
      </c>
      <c r="EH58" t="str">
        <f t="shared" si="47"/>
        <v/>
      </c>
      <c r="EI58" s="275">
        <f>VLOOKUP(C58,MOVI!C:DT,47,0)</f>
        <v>0</v>
      </c>
      <c r="EJ58" s="275">
        <f>VLOOKUP(C58,FPT!B:EH,47,0)</f>
        <v>0</v>
      </c>
      <c r="EK58" t="str">
        <f t="shared" si="48"/>
        <v/>
      </c>
      <c r="EL58" s="275">
        <f>VLOOKUP(C58,MOVI!C:DT,48,0)</f>
        <v>0</v>
      </c>
      <c r="EM58" s="275">
        <f>VLOOKUP(C58,FPT!B:EK,48,0)</f>
        <v>0</v>
      </c>
      <c r="EN58" t="str">
        <f t="shared" si="49"/>
        <v/>
      </c>
      <c r="EO58" s="275">
        <f>VLOOKUP(C58,MOVI!C:DT,49,0)</f>
        <v>0</v>
      </c>
      <c r="EP58" s="275">
        <f>VLOOKUP(C58,FPT!B:EN,49,0)</f>
        <v>0</v>
      </c>
      <c r="EQ58" t="str">
        <f t="shared" si="50"/>
        <v/>
      </c>
      <c r="ER58" s="275">
        <f>VLOOKUP(C58,MOVI!C:DT,50,0)</f>
        <v>0</v>
      </c>
      <c r="ES58" s="275">
        <f>VLOOKUP(C58,FPT!B:EQ,50,0)</f>
        <v>0</v>
      </c>
      <c r="ET58" t="str">
        <f t="shared" si="51"/>
        <v/>
      </c>
      <c r="EU58" s="275">
        <f>VLOOKUP(C58,MOVI!C:DT,51,0)</f>
        <v>0</v>
      </c>
      <c r="EV58" s="275">
        <f>VLOOKUP(C58,FPT!B:ET,51,0)</f>
        <v>0</v>
      </c>
      <c r="EW58" t="str">
        <f t="shared" si="52"/>
        <v/>
      </c>
      <c r="EX58" s="275">
        <f>VLOOKUP(C58,MOVI!C:DT,52,0)</f>
        <v>0</v>
      </c>
      <c r="EY58" s="275">
        <f>VLOOKUP(C58,FPT!B:EW,52,0)</f>
        <v>0</v>
      </c>
      <c r="EZ58" t="str">
        <f t="shared" si="53"/>
        <v/>
      </c>
      <c r="FA58" s="275">
        <f>VLOOKUP(C58,MOVI!C:DT,53,0)</f>
        <v>0</v>
      </c>
      <c r="FB58" s="275">
        <f>VLOOKUP(C58,FPT!B:EZ,53,0)</f>
        <v>0</v>
      </c>
      <c r="FC58" t="str">
        <f t="shared" si="54"/>
        <v/>
      </c>
      <c r="FD58" s="275">
        <f>VLOOKUP(C58,MOVI!C:DT,54,0)</f>
        <v>0</v>
      </c>
      <c r="FE58" s="275">
        <f>VLOOKUP(C58,FPT!B:FC,54,0)</f>
        <v>0</v>
      </c>
      <c r="FF58" t="str">
        <f t="shared" si="55"/>
        <v/>
      </c>
      <c r="FG58" s="275">
        <f>VLOOKUP(C58,MOVI!C:DT,55,0)</f>
        <v>0</v>
      </c>
      <c r="FH58" s="275">
        <f>VLOOKUP(C58,FPT!B:FF,55,0)</f>
        <v>0</v>
      </c>
      <c r="FI58" t="str">
        <f t="shared" si="56"/>
        <v/>
      </c>
      <c r="FJ58" s="275">
        <f>VLOOKUP(C58,MOVI!C:DT,56,0)</f>
        <v>0</v>
      </c>
      <c r="FK58" s="275">
        <f>VLOOKUP(C58,FPT!B:FI,56,0)</f>
        <v>0</v>
      </c>
      <c r="FL58" t="str">
        <f t="shared" si="57"/>
        <v/>
      </c>
      <c r="FM58" s="275">
        <f>VLOOKUP(C58,MOVI!C:DT,57,0)</f>
        <v>0</v>
      </c>
      <c r="FN58" s="275">
        <f>VLOOKUP(C58,FPT!B:FL,57,0)</f>
        <v>0</v>
      </c>
      <c r="FO58" t="str">
        <f t="shared" si="58"/>
        <v/>
      </c>
      <c r="FP58" s="275">
        <f>VLOOKUP(C58,MOVI!C:DT,58,0)</f>
        <v>0</v>
      </c>
      <c r="FQ58" s="275">
        <f>VLOOKUP(C58,FPT!B:FO,58,0)</f>
        <v>0</v>
      </c>
      <c r="FR58" t="str">
        <f t="shared" si="59"/>
        <v/>
      </c>
      <c r="FS58" s="275">
        <f>VLOOKUP(C58,MOVI!C:DT,59,0)</f>
        <v>0</v>
      </c>
      <c r="FT58" s="275">
        <f>VLOOKUP(C58,FPT!B:FR,59,0)</f>
        <v>0</v>
      </c>
      <c r="FU58" t="str">
        <f t="shared" si="60"/>
        <v/>
      </c>
      <c r="FV58" s="275">
        <f>VLOOKUP(C58,MOVI!C:DT,60,0)</f>
        <v>0</v>
      </c>
      <c r="FW58" s="275">
        <f>VLOOKUP(C58,FPT!B:FU,60,0)</f>
        <v>0</v>
      </c>
      <c r="FX58" t="str">
        <f t="shared" si="61"/>
        <v/>
      </c>
      <c r="FY58" s="275">
        <f>VLOOKUP(C58,MOVI!C:DT,61,0)</f>
        <v>0</v>
      </c>
      <c r="FZ58" s="275">
        <f>VLOOKUP(C58,FPT!B:FX,61,0)</f>
        <v>0</v>
      </c>
      <c r="GA58" t="str">
        <f t="shared" si="62"/>
        <v/>
      </c>
      <c r="GB58" s="275">
        <f>VLOOKUP(C58,MOVI!C:DT,62,0)</f>
        <v>0</v>
      </c>
      <c r="GC58" s="275">
        <f>VLOOKUP(C58,FPT!B:GA,62,0)</f>
        <v>0</v>
      </c>
      <c r="GD58" t="str">
        <f t="shared" si="63"/>
        <v/>
      </c>
      <c r="GE58" s="275">
        <f>VLOOKUP(C58,MOVI!C:DT,63,0)</f>
        <v>0</v>
      </c>
      <c r="GF58" s="275">
        <f>VLOOKUP(C58,FPT!B:GD,63,0)</f>
        <v>0</v>
      </c>
      <c r="GG58" t="str">
        <f t="shared" si="64"/>
        <v/>
      </c>
      <c r="GH58" s="275">
        <f>VLOOKUP(C58,MOVI!C:DT,64,0)</f>
        <v>0</v>
      </c>
      <c r="GI58" s="275">
        <f>VLOOKUP(C58,FPT!B:GG,64,0)</f>
        <v>0</v>
      </c>
      <c r="GJ58" t="str">
        <f t="shared" si="65"/>
        <v/>
      </c>
      <c r="GK58" s="275">
        <f>VLOOKUP(C58,MOVI!C:DT,65,0)</f>
        <v>0</v>
      </c>
      <c r="GL58" s="275">
        <f>VLOOKUP(C58,FPT!B:GJ,65,0)</f>
        <v>0</v>
      </c>
      <c r="GM58" t="str">
        <f t="shared" si="66"/>
        <v/>
      </c>
      <c r="GN58" s="275">
        <f>VLOOKUP(C58,MOVI!C:DT,66,0)</f>
        <v>0</v>
      </c>
      <c r="GO58" s="275">
        <f>VLOOKUP(C58,FPT!B:GM,66,0)</f>
        <v>0</v>
      </c>
      <c r="GP58" t="str">
        <f t="shared" si="67"/>
        <v/>
      </c>
      <c r="GQ58" s="275">
        <f>VLOOKUP(C58,MOVI!C:DT,67,0)</f>
        <v>0</v>
      </c>
      <c r="GR58" s="275">
        <f>VLOOKUP(C58,FPT!B:GP,67,0)</f>
        <v>0</v>
      </c>
      <c r="GS58" t="str">
        <f t="shared" si="68"/>
        <v/>
      </c>
      <c r="GT58" s="275">
        <f>VLOOKUP(C58,MOVI!C:DT,68,0)</f>
        <v>0</v>
      </c>
      <c r="GU58" s="275">
        <f>VLOOKUP(C58,FPT!B:GS,68,0)</f>
        <v>0</v>
      </c>
      <c r="GV58" t="str">
        <f t="shared" si="69"/>
        <v/>
      </c>
      <c r="GW58" s="275">
        <f>VLOOKUP(C58,MOVI!C:DT,69,0)</f>
        <v>0</v>
      </c>
      <c r="GX58" s="275">
        <f>VLOOKUP(C58,FPT!B:GV,69,0)</f>
        <v>0</v>
      </c>
      <c r="GY58" t="str">
        <f t="shared" si="70"/>
        <v/>
      </c>
      <c r="GZ58" s="275">
        <f>VLOOKUP(C58,MOVI!C:DT,70,0)</f>
        <v>0</v>
      </c>
      <c r="HA58" s="275">
        <f>VLOOKUP(C58,FPT!B:GY,70,0)</f>
        <v>0</v>
      </c>
      <c r="HB58" t="str">
        <f t="shared" si="71"/>
        <v/>
      </c>
      <c r="HC58" s="275">
        <f>VLOOKUP(C58,MOVI!C:DT,71,0)</f>
        <v>5000000</v>
      </c>
      <c r="HD58" s="275">
        <f>ROUND(VLOOKUP(C58,FPT!B:HB,71,0),0)</f>
        <v>5000000</v>
      </c>
      <c r="HE58" t="str">
        <f t="shared" si="72"/>
        <v/>
      </c>
      <c r="HF58" s="275">
        <f>ROUND(VLOOKUP(C58,MOVI!C:DT,72,0),0)</f>
        <v>0</v>
      </c>
      <c r="HG58" s="275">
        <f>ROUND(VLOOKUP(C58,FPT!B:HE,72,0),0)</f>
        <v>0</v>
      </c>
      <c r="HH58" t="str">
        <f t="shared" si="73"/>
        <v/>
      </c>
      <c r="HI58" s="275">
        <f>VLOOKUP(C58,MOVI!C:DT,73,0)</f>
        <v>0</v>
      </c>
      <c r="HJ58" s="275">
        <f>VLOOKUP(C58,FPT!B:HH,73,0)</f>
        <v>0</v>
      </c>
      <c r="HK58" t="str">
        <f t="shared" si="74"/>
        <v/>
      </c>
      <c r="HL58" s="275">
        <f>VLOOKUP(C58,MOVI!C:DT,74,0)</f>
        <v>0</v>
      </c>
      <c r="HM58" s="275">
        <f>VLOOKUP(C58,FPT!B:HK,74,0)</f>
        <v>0</v>
      </c>
      <c r="HN58" t="str">
        <f t="shared" si="75"/>
        <v/>
      </c>
      <c r="HO58" s="275">
        <f>VLOOKUP(C58,MOVI!C:DT,75,0)</f>
        <v>11000000</v>
      </c>
      <c r="HP58" s="275">
        <f>VLOOKUP(C58,FPT!B:HN,75,0)</f>
        <v>11000000</v>
      </c>
      <c r="HQ58" t="str">
        <f t="shared" si="76"/>
        <v/>
      </c>
      <c r="HR58" s="275">
        <f>VLOOKUP(C58,MOVI!C:DT,76,0)</f>
        <v>0</v>
      </c>
      <c r="HS58" s="275">
        <f>VLOOKUP(C58,FPT!B:HQ,76,0)</f>
        <v>0</v>
      </c>
      <c r="HT58" t="str">
        <f t="shared" si="77"/>
        <v/>
      </c>
      <c r="HU58" s="275">
        <f>VLOOKUP(C58,MOVI!C:DT,77,0)</f>
        <v>0</v>
      </c>
      <c r="HV58" s="275">
        <f>VLOOKUP(C58,FPT!B:HT,77,0)</f>
        <v>0</v>
      </c>
      <c r="HW58" t="str">
        <f t="shared" si="78"/>
        <v/>
      </c>
      <c r="HX58" s="274">
        <f>VLOOKUP(C58,MOVI!C:CB,78,0)</f>
        <v>400000</v>
      </c>
      <c r="HY58" s="261">
        <f>VLOOKUP(C58,FPT!$B:$CA,78,0)</f>
        <v>400000</v>
      </c>
      <c r="HZ58" t="str">
        <f t="shared" si="79"/>
        <v/>
      </c>
      <c r="IA58" s="275">
        <f>VLOOKUP(C58,MOVI!C:CD,79,0)</f>
        <v>50000</v>
      </c>
      <c r="IB58" s="275">
        <f>VLOOKUP(C58,FPT!B:HZ,79,0)</f>
        <v>50000</v>
      </c>
      <c r="IC58" t="str">
        <f t="shared" si="80"/>
        <v/>
      </c>
      <c r="ID58" s="275">
        <f>VLOOKUP(C58,MOVI!C:CD,80,0)</f>
        <v>75000</v>
      </c>
      <c r="IE58" s="275">
        <f>VLOOKUP(C58,FPT!B:IC,80,0)</f>
        <v>75000</v>
      </c>
      <c r="IF58" t="str">
        <f t="shared" si="81"/>
        <v/>
      </c>
      <c r="IG58" s="275">
        <f>VLOOKUP(C58,MOVI!C:DT,81,0)</f>
        <v>0</v>
      </c>
      <c r="IH58" s="275">
        <f>VLOOKUP(C58,FPT!B:IF,81,0)</f>
        <v>0</v>
      </c>
      <c r="II58" t="str">
        <f t="shared" si="82"/>
        <v/>
      </c>
      <c r="IJ58" s="275">
        <f>VLOOKUP(C58,MOVI!C:DT,82,0)</f>
        <v>525000</v>
      </c>
      <c r="IK58" s="275">
        <f>VLOOKUP(C58,FPT!B:II,82,0)</f>
        <v>525000</v>
      </c>
      <c r="IL58" t="str">
        <f t="shared" si="83"/>
        <v/>
      </c>
      <c r="IM58" s="275">
        <f>ROUND(VLOOKUP(C58,MOVI!C:DT,83,0),0)</f>
        <v>11525000</v>
      </c>
      <c r="IN58" s="275">
        <f>ROUND(VLOOKUP(C58,FPT!B:IL,83,0),0)</f>
        <v>11525000</v>
      </c>
      <c r="IO58" t="str">
        <f t="shared" si="84"/>
        <v/>
      </c>
      <c r="IP58" s="275">
        <f>VLOOKUP(C58,MOVI!C:DT,84,0)</f>
        <v>0</v>
      </c>
      <c r="IQ58" s="275">
        <f>VLOOKUP(C58,FPT!B:IO,84,0)</f>
        <v>0</v>
      </c>
      <c r="IR58" t="str">
        <f t="shared" si="85"/>
        <v/>
      </c>
      <c r="IS58" s="275">
        <f>ROUND(VLOOKUP(C58,MOVI!C:DT,85,0),0)</f>
        <v>0</v>
      </c>
      <c r="IT58" s="275">
        <f>ROUND(VLOOKUP(C58,FPT!B:IR,85,0),0)</f>
        <v>0</v>
      </c>
      <c r="IU58" t="str">
        <f t="shared" si="86"/>
        <v/>
      </c>
      <c r="IV58" s="275">
        <f>VLOOKUP(C58,MOVI!C:DT,86,0)</f>
        <v>0</v>
      </c>
      <c r="IW58" s="275">
        <f>VLOOKUP(C58,FPT!B:IU,86,0)</f>
        <v>0</v>
      </c>
      <c r="IX58" t="str">
        <f t="shared" si="87"/>
        <v/>
      </c>
      <c r="IY58" s="275">
        <f>ROUND(VLOOKUP(C58,MOVI!C:DT,87,0),0)</f>
        <v>0</v>
      </c>
      <c r="IZ58" s="275">
        <f>ROUND(VLOOKUP(C58,FPT!B:IX,87,0),0)</f>
        <v>0</v>
      </c>
      <c r="JA58" t="str">
        <f t="shared" si="88"/>
        <v/>
      </c>
      <c r="JB58" s="275">
        <f>VLOOKUP(C58,MOVI!C:DT,88,0)</f>
        <v>0</v>
      </c>
      <c r="JC58" s="275">
        <f>VLOOKUP(C58,FPT!B:JA,88,0)</f>
        <v>0</v>
      </c>
      <c r="JD58" t="str">
        <f t="shared" si="89"/>
        <v/>
      </c>
      <c r="JE58" s="275">
        <f>VLOOKUP(C58,MOVI!C:DT,89,0)</f>
        <v>0</v>
      </c>
      <c r="JF58" s="275">
        <f>VLOOKUP(C58,FPT!B:JD,89,0)</f>
        <v>0</v>
      </c>
      <c r="JG58" t="str">
        <f t="shared" si="90"/>
        <v/>
      </c>
      <c r="JH58" s="275">
        <f>VLOOKUP(C58,MOVI!C:DT,90,0)</f>
        <v>0</v>
      </c>
      <c r="JI58" s="275">
        <f>VLOOKUP(C58,FPT!B:JG,90,0)</f>
        <v>0</v>
      </c>
      <c r="JJ58" t="str">
        <f t="shared" si="91"/>
        <v/>
      </c>
      <c r="JK58" s="275">
        <f>VLOOKUP(C58,MOVI!C:DT,91,0)</f>
        <v>0</v>
      </c>
      <c r="JL58" s="275">
        <f>VLOOKUP(C58,FPT!B:JJ,91,0)</f>
        <v>0</v>
      </c>
      <c r="JM58" t="str">
        <f t="shared" si="92"/>
        <v/>
      </c>
      <c r="JN58" s="275">
        <f>VLOOKUP(C58,MOVI!C:DT,92,0)</f>
        <v>0</v>
      </c>
      <c r="JO58" s="275">
        <f>VLOOKUP(C58,FPT!B:JM,92,0)</f>
        <v>0</v>
      </c>
      <c r="JP58" t="str">
        <f t="shared" si="93"/>
        <v/>
      </c>
      <c r="JQ58" s="275">
        <f>VLOOKUP(C58,MOVI!C:DT,93,0)</f>
        <v>0</v>
      </c>
      <c r="JR58" s="275">
        <f>VLOOKUP(C58,FPT!B:JP,93,0)</f>
        <v>0</v>
      </c>
      <c r="JS58" t="str">
        <f t="shared" si="94"/>
        <v/>
      </c>
      <c r="JT58" s="275">
        <f>VLOOKUP(C58,MOVI!C:DT,94,0)</f>
        <v>0</v>
      </c>
      <c r="JU58" s="275">
        <f>VLOOKUP(C58,FPT!B:JS,94,0)</f>
        <v>0</v>
      </c>
      <c r="JV58" t="str">
        <f t="shared" si="95"/>
        <v/>
      </c>
      <c r="JW58" s="275">
        <f>VLOOKUP(C58,MOVI!C:DT,95,0)</f>
        <v>4475000</v>
      </c>
      <c r="JX58" s="275">
        <f>VLOOKUP(C58,FPT!B:JV,95,0)</f>
        <v>4475000</v>
      </c>
      <c r="JY58" t="str">
        <f t="shared" si="96"/>
        <v/>
      </c>
      <c r="JZ58" s="275">
        <f>VLOOKUP(C58,MOVI!C:DT,96,0)</f>
        <v>0</v>
      </c>
      <c r="KA58" s="275">
        <f>VLOOKUP(C58,FPT!B:JY,96,0)</f>
        <v>0</v>
      </c>
      <c r="KB58" t="str">
        <f t="shared" si="97"/>
        <v/>
      </c>
      <c r="KC58" s="275">
        <f>VLOOKUP(C58,MOVI!C:DT,97,0)</f>
        <v>4475000</v>
      </c>
      <c r="KD58" s="275">
        <f>VLOOKUP(C58,FPT!B:KB,97,0)</f>
        <v>4475000</v>
      </c>
      <c r="KE58" t="str">
        <f t="shared" si="98"/>
        <v/>
      </c>
      <c r="KF58" s="275">
        <f>VLOOKUP(C58,MOVI!C:DT,98,0)</f>
        <v>850000.00000000012</v>
      </c>
      <c r="KG58" s="275">
        <f>VLOOKUP(C58,FPT!B:KE,98,0)</f>
        <v>850000</v>
      </c>
      <c r="KH58" t="str">
        <f t="shared" si="99"/>
        <v/>
      </c>
      <c r="KI58" s="275">
        <f>VLOOKUP(C58,MOVI!C:DT,99,0)</f>
        <v>0</v>
      </c>
      <c r="KJ58" s="275">
        <f>VLOOKUP(C58,FPT!B:KH,99,0)</f>
        <v>0</v>
      </c>
      <c r="KK58" t="str">
        <f t="shared" si="100"/>
        <v/>
      </c>
      <c r="KL58" s="275">
        <f>VLOOKUP(C58,MOVI!C:DT,100,0)</f>
        <v>150000</v>
      </c>
      <c r="KM58" s="275">
        <f>VLOOKUP(C58,FPT!B:KK,100,0)</f>
        <v>150000</v>
      </c>
      <c r="KN58" t="str">
        <f t="shared" si="101"/>
        <v/>
      </c>
      <c r="KO58" s="275">
        <f>VLOOKUP(C58,MOVI!C:DT,101,0)</f>
        <v>0</v>
      </c>
      <c r="KP58" s="275">
        <f>VLOOKUP(C58,FPT!B:KN,101,0)</f>
        <v>0</v>
      </c>
      <c r="KQ58" t="str">
        <f t="shared" si="102"/>
        <v/>
      </c>
      <c r="KR58" s="275">
        <f>VLOOKUP(C58,MOVI!C:DT,102,0)</f>
        <v>0</v>
      </c>
      <c r="KS58" s="275">
        <f>VLOOKUP(C58,FPT!B:KQ,102,0)</f>
        <v>0</v>
      </c>
      <c r="KT58" t="str">
        <f t="shared" si="103"/>
        <v/>
      </c>
      <c r="KU58" s="275">
        <f>VLOOKUP(C58,MOVI!C:DT,103,0)</f>
        <v>1000000.0000000001</v>
      </c>
      <c r="KV58" s="275">
        <f>VLOOKUP(C58,FPT!B:KT,103,0)</f>
        <v>1000000</v>
      </c>
      <c r="KW58" t="str">
        <f t="shared" si="104"/>
        <v/>
      </c>
      <c r="KX58" s="275">
        <f>VLOOKUP(C58,MOVI!C:DT,104,0)</f>
        <v>1525000</v>
      </c>
      <c r="KY58" s="275">
        <f>VLOOKUP(C58,FPT!B:KW,104,0)</f>
        <v>1525000</v>
      </c>
      <c r="KZ58" t="str">
        <f t="shared" si="105"/>
        <v/>
      </c>
      <c r="LA58" s="275">
        <f>VLOOKUP(C58,MOVI!C:DT,105,0)</f>
        <v>100000</v>
      </c>
      <c r="LB58" s="275">
        <f>VLOOKUP(C58,FPT!B:KZ,105,0)</f>
        <v>100000</v>
      </c>
      <c r="LC58" t="str">
        <f t="shared" si="106"/>
        <v/>
      </c>
      <c r="LD58" s="275">
        <f>VLOOKUP(C58,MOVI!C:DT,106,0)</f>
        <v>6100000</v>
      </c>
      <c r="LE58" s="275">
        <f>VLOOKUP(C58,FPT!B:LC,106,0)</f>
        <v>6100000</v>
      </c>
      <c r="LF58" t="str">
        <f t="shared" si="107"/>
        <v/>
      </c>
      <c r="LG58" s="273">
        <f>VLOOKUP(C58,MOVI!C:DT,107,0)</f>
        <v>0</v>
      </c>
      <c r="LH58" s="273">
        <f>VLOOKUP(C58,FPT!B:LF,107,0)</f>
        <v>0</v>
      </c>
      <c r="LI58" t="str">
        <f t="shared" si="108"/>
        <v/>
      </c>
      <c r="LJ58" t="str">
        <f>VLOOKUP(C58,MOVI!C:DV,108,0)</f>
        <v>Việt PhúSouthIT</v>
      </c>
      <c r="LK58" s="252" t="str">
        <f>VLOOKUP(C58,FPT!B:LI,108,0)</f>
        <v>Việt PhúSouthIT</v>
      </c>
      <c r="LL58" t="str">
        <f t="shared" si="109"/>
        <v/>
      </c>
      <c r="LM58" s="275">
        <f>ROUND(VLOOKUP(C58,MOVI!C:DV,109,0),0)</f>
        <v>416667</v>
      </c>
      <c r="LN58" s="275">
        <f>ROUND(VLOOKUP(C58,FPT!B:LL,109,0),0)</f>
        <v>416667</v>
      </c>
      <c r="LO58" t="str">
        <f t="shared" si="110"/>
        <v/>
      </c>
      <c r="LP58" t="str">
        <f>VLOOKUP(C58,MOVI!C:DV,110,0)</f>
        <v>HO</v>
      </c>
      <c r="LQ58" s="247" t="str">
        <f>VLOOKUP(C58,FPT!B:LO,110,0)</f>
        <v>HO</v>
      </c>
      <c r="LR58" t="str">
        <f t="shared" si="111"/>
        <v/>
      </c>
      <c r="LS58">
        <f>MOVI!DI53</f>
        <v>22</v>
      </c>
      <c r="LV58">
        <f>MOVI!DJ53</f>
        <v>0</v>
      </c>
      <c r="LW58">
        <f>MOVI!DK53</f>
        <v>0</v>
      </c>
      <c r="LX58">
        <f>MOVI!DL53</f>
        <v>0</v>
      </c>
      <c r="LY58">
        <f>MOVI!DM53</f>
        <v>0</v>
      </c>
      <c r="LZ58">
        <f>MOVI!DN53</f>
        <v>0</v>
      </c>
      <c r="MA58">
        <f>MOVI!DO53</f>
        <v>0</v>
      </c>
      <c r="MB58" t="str">
        <f>MOVI!DP53</f>
        <v/>
      </c>
      <c r="MC58">
        <f>MOVI!DQ53</f>
        <v>0</v>
      </c>
      <c r="MD58">
        <f>MOVI!DR53</f>
        <v>0</v>
      </c>
      <c r="ME58" t="str">
        <f>VLOOKUP(C58,MOVI!C:DV,121,0)</f>
        <v/>
      </c>
      <c r="MF58" s="252"/>
      <c r="MG58" t="str">
        <f t="shared" si="117"/>
        <v/>
      </c>
      <c r="MH58" t="str">
        <f>VLOOKUP(C58,MOVI!C:DT,122,0)</f>
        <v>Việt PhúSouth</v>
      </c>
      <c r="MI58" s="252" t="str">
        <f>VLOOKUP(C58,FPT!B:DS,112,0)</f>
        <v>Việt PhúSouth</v>
      </c>
      <c r="MJ58" t="str">
        <f t="shared" si="113"/>
        <v/>
      </c>
    </row>
    <row r="59" spans="1:348" x14ac:dyDescent="0.25">
      <c r="A59">
        <v>51</v>
      </c>
      <c r="B59" s="48">
        <v>2849</v>
      </c>
      <c r="C59" s="271" t="s">
        <v>888</v>
      </c>
      <c r="D59" t="str">
        <f>VLOOKUP(C59,MOVI!C:D,2,0)</f>
        <v>Đỗ Thị Mai</v>
      </c>
      <c r="E59" t="str">
        <f>VLOOKUP(C59,FPT!B:C,2,0)</f>
        <v>Đỗ Thị Mai</v>
      </c>
      <c r="F59" t="str">
        <f t="shared" si="4"/>
        <v/>
      </c>
      <c r="G59" t="str">
        <f>VLOOKUP(C59,MOVI!C:E,3,0)</f>
        <v>Support</v>
      </c>
      <c r="H59" t="str">
        <f>VLOOKUP(C59,FPT!B:F,3,0)</f>
        <v>Support</v>
      </c>
      <c r="I59" t="str">
        <f t="shared" si="5"/>
        <v/>
      </c>
      <c r="J59" t="str">
        <f>VLOOKUP(C59,MOVI!C:H,4,0)</f>
        <v>PMO/ Business Transformation</v>
      </c>
      <c r="K59" t="str">
        <f>VLOOKUP(C59,FPT!B:I,4,0)</f>
        <v>PMO/ Business Transformation</v>
      </c>
      <c r="L59" t="str">
        <f t="shared" si="6"/>
        <v/>
      </c>
      <c r="M59" t="str">
        <f>VLOOKUP(C59,MOVI!C:DT,5,0)</f>
        <v>Associate</v>
      </c>
      <c r="N59" t="str">
        <f>VLOOKUP(C59,FPT!B:L,5,0)</f>
        <v>Associate</v>
      </c>
      <c r="O59" t="str">
        <f t="shared" si="7"/>
        <v/>
      </c>
      <c r="P59" t="str">
        <f>VLOOKUP(C59,MOVI!C:DT,6,0)</f>
        <v>Junior Business Analyst</v>
      </c>
      <c r="Q59" t="str">
        <f>VLOOKUP(C59,FPT!B:O,6,0)</f>
        <v>Junior Business Analyst</v>
      </c>
      <c r="R59" t="str">
        <f t="shared" si="8"/>
        <v/>
      </c>
      <c r="S59" t="str">
        <f>VLOOKUP(C59,MOVI!C:DT,7,0)</f>
        <v>South</v>
      </c>
      <c r="T59" t="str">
        <f>VLOOKUP(C59,FPT!B:R,7,0)</f>
        <v>South</v>
      </c>
      <c r="U59" t="str">
        <f t="shared" si="9"/>
        <v/>
      </c>
      <c r="V59" t="str">
        <f>VLOOKUP(C59,MOVI!C:DT,8,0)</f>
        <v>Việt Phú</v>
      </c>
      <c r="W59" t="str">
        <f>VLOOKUP(C59,FPT!B:U,8,0)</f>
        <v>Việt Phú</v>
      </c>
      <c r="X59" t="str">
        <f t="shared" si="10"/>
        <v/>
      </c>
      <c r="Y59" t="str">
        <f>VLOOKUP(C59,MOVI!C:DT,9,0)</f>
        <v>Full-time</v>
      </c>
      <c r="Z59" t="str">
        <f>VLOOKUP(C59,FPT!B:X,9,0)</f>
        <v>Full-time</v>
      </c>
      <c r="AA59" t="str">
        <f t="shared" si="11"/>
        <v/>
      </c>
      <c r="AB59" t="str">
        <f>VLOOKUP(C59,MOVI!C:DT,10,0)</f>
        <v>Permanent</v>
      </c>
      <c r="AC59" t="str">
        <f>VLOOKUP(C59,FPT!B:AA,10,0)</f>
        <v>Permanent</v>
      </c>
      <c r="AD59" t="str">
        <f t="shared" si="12"/>
        <v/>
      </c>
      <c r="AE59" s="247">
        <f>VLOOKUP(C59,MOVI!C:DT,11,0)</f>
        <v>42418</v>
      </c>
      <c r="AF59" s="247">
        <f>VLOOKUP(C59,FPT!B:AD,11,0)</f>
        <v>42418</v>
      </c>
      <c r="AG59" t="str">
        <f t="shared" si="13"/>
        <v/>
      </c>
      <c r="AH59" s="260" t="str">
        <f>VLOOKUP(C59,MOVI!C:DT,12,0)</f>
        <v/>
      </c>
      <c r="AI59" s="260"/>
      <c r="AJ59" t="str">
        <f t="shared" si="115"/>
        <v/>
      </c>
      <c r="AK59">
        <f>VLOOKUP(C59,MOVI!C:DT,13,0)</f>
        <v>0</v>
      </c>
      <c r="AL59" s="247">
        <f>VLOOKUP(C59,FPT!B:AJ,13,0)</f>
        <v>0</v>
      </c>
      <c r="AM59" t="str">
        <f t="shared" si="114"/>
        <v/>
      </c>
      <c r="AN59" s="247">
        <f>VLOOKUP(C59,MOVI!C:DT,14,0)</f>
        <v>0</v>
      </c>
      <c r="AO59" s="247">
        <f>VLOOKUP(C59,FPT!B:AM,14,0)</f>
        <v>0</v>
      </c>
      <c r="AP59" t="str">
        <f t="shared" si="15"/>
        <v/>
      </c>
      <c r="AQ59" t="str">
        <f>VLOOKUP(C59,MOVI!C:DT,15,0)</f>
        <v>LC</v>
      </c>
      <c r="AR59" s="247" t="str">
        <f>VLOOKUP(C59,FPT!B:AP,15,0)</f>
        <v>LC</v>
      </c>
      <c r="AS59" t="str">
        <f t="shared" si="16"/>
        <v/>
      </c>
      <c r="AT59" s="282" t="str">
        <f>VLOOKUP(C59,MOVI!C:DT,16,0)</f>
        <v>LTTP</v>
      </c>
      <c r="AU59" s="247" t="str">
        <f>VLOOKUP(C59,FPT!B:AS,16,0)</f>
        <v>LTTP</v>
      </c>
      <c r="AV59" t="str">
        <f t="shared" si="17"/>
        <v/>
      </c>
      <c r="AW59" t="str">
        <f>VLOOKUP(C59,MOVI!C:DT,17,0)</f>
        <v>L</v>
      </c>
      <c r="AX59" s="247" t="str">
        <f>VLOOKUP(C59,FPT!B:AV,17,0)</f>
        <v>L</v>
      </c>
      <c r="AY59" t="str">
        <f t="shared" si="18"/>
        <v/>
      </c>
      <c r="AZ59">
        <f>VLOOKUP(C59,MOVI!C:DT,18,0)</f>
        <v>0</v>
      </c>
      <c r="BA59" s="247">
        <f>VLOOKUP(C59,FPT!B:AY,18,0)</f>
        <v>0</v>
      </c>
      <c r="BB59" t="str">
        <f t="shared" si="19"/>
        <v/>
      </c>
      <c r="BC59" s="275">
        <f>VLOOKUP(C59,MOVI!C:DT,19,0)</f>
        <v>5000000</v>
      </c>
      <c r="BD59" s="275">
        <f>VLOOKUP(C59,FPT!B:BB,19,0)</f>
        <v>5000000</v>
      </c>
      <c r="BE59" t="str">
        <f t="shared" si="20"/>
        <v/>
      </c>
      <c r="BF59">
        <f>VLOOKUP(C59,MOVI!C:DT,20,0)</f>
        <v>0</v>
      </c>
      <c r="BG59" s="252">
        <f>VLOOKUP(C59,FPT!B:BE,20,0)</f>
        <v>0</v>
      </c>
      <c r="BH59" t="str">
        <f t="shared" si="21"/>
        <v/>
      </c>
      <c r="BI59" s="275">
        <f>VLOOKUP(C59,MOVI!C:DT,21,0)</f>
        <v>5000000</v>
      </c>
      <c r="BJ59" s="275">
        <f>VLOOKUP(C59,FPT!B:BH,21,0)</f>
        <v>5000000</v>
      </c>
      <c r="BK59" t="str">
        <f t="shared" si="22"/>
        <v/>
      </c>
      <c r="BL59" s="275">
        <f>VLOOKUP(C59,MOVI!C:DT,22,0)</f>
        <v>0</v>
      </c>
      <c r="BM59" s="275">
        <f>VLOOKUP(C59,FPT!B:BK,22,0)</f>
        <v>0</v>
      </c>
      <c r="BN59" t="str">
        <f t="shared" si="23"/>
        <v/>
      </c>
      <c r="BO59" s="275">
        <f>VLOOKUP(C59,MOVI!C:DT,23,0)</f>
        <v>0</v>
      </c>
      <c r="BP59" s="275">
        <f>VLOOKUP(C59,FPT!B:BN,23,0)</f>
        <v>0</v>
      </c>
      <c r="BQ59" t="str">
        <f t="shared" si="24"/>
        <v/>
      </c>
      <c r="BR59" s="275">
        <f>VLOOKUP(C59,MOVI!C:DT,24,0)</f>
        <v>0</v>
      </c>
      <c r="BS59" s="275">
        <f>VLOOKUP(C59,FPT!B:BQ,24,0)</f>
        <v>0</v>
      </c>
      <c r="BT59" t="str">
        <f t="shared" si="25"/>
        <v/>
      </c>
      <c r="BU59" s="275">
        <f>VLOOKUP(C59,MOVI!C:DT,25,0)</f>
        <v>0</v>
      </c>
      <c r="BV59" s="275">
        <f>VLOOKUP(C59,FPT!B:BT,25,0)</f>
        <v>0</v>
      </c>
      <c r="BW59" t="str">
        <f t="shared" si="26"/>
        <v/>
      </c>
      <c r="BX59" s="275">
        <f>VLOOKUP(C59,MOVI!C:DT,26,0)</f>
        <v>0</v>
      </c>
      <c r="BY59" s="275">
        <f>VLOOKUP(C59,FPT!B:BW,26,0)</f>
        <v>0</v>
      </c>
      <c r="BZ59" t="str">
        <f t="shared" si="27"/>
        <v/>
      </c>
      <c r="CA59" s="275">
        <f>VLOOKUP(C59,MOVI!C:DT,27,0)</f>
        <v>0</v>
      </c>
      <c r="CB59" s="275">
        <f>VLOOKUP(C59,FPT!B:BZ,27,0)</f>
        <v>0</v>
      </c>
      <c r="CC59" t="str">
        <f t="shared" si="28"/>
        <v/>
      </c>
      <c r="CD59" s="275">
        <f>VLOOKUP(C59,MOVI!C:DT,28,0)</f>
        <v>0</v>
      </c>
      <c r="CE59" s="275">
        <f>VLOOKUP(C59,FPT!B:CC,28,0)</f>
        <v>0</v>
      </c>
      <c r="CF59" t="str">
        <f t="shared" si="29"/>
        <v/>
      </c>
      <c r="CG59" t="str">
        <f>VLOOKUP(C59,MOVI!C:DT,29,0)</f>
        <v>TB, CN</v>
      </c>
      <c r="CH59" s="252" t="str">
        <f>VLOOKUP(C59,FPT!B:CF,29,0)</f>
        <v>TB, CN</v>
      </c>
      <c r="CI59" t="str">
        <f t="shared" si="30"/>
        <v/>
      </c>
      <c r="CJ59">
        <f>VLOOKUP(C59,MOVI!C:DT,30,0)</f>
        <v>21</v>
      </c>
      <c r="CK59" s="252">
        <f>VLOOKUP(C59,FPT!B:CI,30,0)</f>
        <v>21</v>
      </c>
      <c r="CL59" t="str">
        <f t="shared" si="31"/>
        <v/>
      </c>
      <c r="CM59">
        <f>VLOOKUP(C59,MOVI!C:DT,31,0)</f>
        <v>16</v>
      </c>
      <c r="CN59" s="252">
        <f>VLOOKUP(C59,FPT!B:CL,31,0)</f>
        <v>16</v>
      </c>
      <c r="CO59" t="str">
        <f t="shared" si="32"/>
        <v/>
      </c>
      <c r="CP59" s="275">
        <f>VLOOKUP(C59,MOVI!C:DT,32,0)</f>
        <v>5</v>
      </c>
      <c r="CQ59" s="275">
        <f>VLOOKUP(C59,FPT!B:CO,32,0)</f>
        <v>5</v>
      </c>
      <c r="CR59" t="str">
        <f t="shared" si="33"/>
        <v/>
      </c>
      <c r="CS59" s="275">
        <f>VLOOKUP(C59,MOVI!C:DT,33,0)</f>
        <v>0</v>
      </c>
      <c r="CT59" s="275">
        <f>VLOOKUP(C59,FPT!B:CR,33,0)</f>
        <v>0</v>
      </c>
      <c r="CU59" t="str">
        <f t="shared" si="34"/>
        <v/>
      </c>
      <c r="CV59" s="275">
        <f>VLOOKUP(C59,MOVI!C:DT,34,0)</f>
        <v>0</v>
      </c>
      <c r="CW59" s="275">
        <f>VLOOKUP(C59,FPT!B:CU,34,0)</f>
        <v>0</v>
      </c>
      <c r="CX59" t="str">
        <f t="shared" si="35"/>
        <v/>
      </c>
      <c r="CY59" s="275">
        <f>VLOOKUP(C59,MOVI!C:DT,35,0)</f>
        <v>21</v>
      </c>
      <c r="CZ59" s="275">
        <f>VLOOKUP(C59,FPT!B:CX,35,0)</f>
        <v>21</v>
      </c>
      <c r="DA59" t="str">
        <f t="shared" si="36"/>
        <v/>
      </c>
      <c r="DB59" s="275">
        <f>VLOOKUP(C59,MOVI!C:DT,36,0)</f>
        <v>0</v>
      </c>
      <c r="DC59" s="275">
        <f>VLOOKUP(C59,FPT!B:DA,36,0)</f>
        <v>0</v>
      </c>
      <c r="DD59" t="str">
        <f t="shared" si="37"/>
        <v/>
      </c>
      <c r="DE59" s="275">
        <f>VLOOKUP(C59,MOVI!C:DT,37,0)</f>
        <v>0</v>
      </c>
      <c r="DF59" s="275">
        <f>VLOOKUP(C59,FPT!B:DD,37,0)</f>
        <v>0</v>
      </c>
      <c r="DG59" t="str">
        <f t="shared" si="38"/>
        <v/>
      </c>
      <c r="DH59" s="275">
        <f>VLOOKUP(C59,MOVI!C:DT,38,0)</f>
        <v>0</v>
      </c>
      <c r="DI59" s="275">
        <f>VLOOKUP(C59,FPT!B:DG,38,0)</f>
        <v>0</v>
      </c>
      <c r="DJ59" t="str">
        <f t="shared" si="39"/>
        <v/>
      </c>
      <c r="DK59" s="275">
        <f>VLOOKUP(C59,MOVI!C:DT,39,0)</f>
        <v>0</v>
      </c>
      <c r="DL59" s="275">
        <f>VLOOKUP(C59,FPT!B:DJ,39,0)</f>
        <v>0</v>
      </c>
      <c r="DM59" t="str">
        <f t="shared" si="40"/>
        <v/>
      </c>
      <c r="DN59" s="275">
        <f>VLOOKUP(C59,MOVI!C:DT,40,0)</f>
        <v>0</v>
      </c>
      <c r="DO59" s="275">
        <f>VLOOKUP(C59,FPT!B:DM,40,0)</f>
        <v>0</v>
      </c>
      <c r="DP59" t="str">
        <f t="shared" si="41"/>
        <v/>
      </c>
      <c r="DQ59" s="275">
        <f>VLOOKUP(C59,MOVI!C:DT,41,0)</f>
        <v>0</v>
      </c>
      <c r="DR59" s="275">
        <f>VLOOKUP(C59,FPT!B:DP,41,0)</f>
        <v>0</v>
      </c>
      <c r="DS59" t="str">
        <f t="shared" si="42"/>
        <v/>
      </c>
      <c r="DT59" s="275">
        <f>VLOOKUP(C59,MOVI!C:DT,42,0)</f>
        <v>5000000</v>
      </c>
      <c r="DU59" s="275">
        <f>ROUND(VLOOKUP(C59,FPT!B:DS,42,0),0)</f>
        <v>5000000</v>
      </c>
      <c r="DV59" t="str">
        <f t="shared" si="43"/>
        <v/>
      </c>
      <c r="DW59" s="275">
        <f>VLOOKUP(C59,MOVI!C:DT,43,0)</f>
        <v>0</v>
      </c>
      <c r="DX59" s="275">
        <f>VLOOKUP(C59,FPT!B:DV,43,0)</f>
        <v>0</v>
      </c>
      <c r="DY59" t="str">
        <f t="shared" si="44"/>
        <v/>
      </c>
      <c r="DZ59" s="275">
        <f>VLOOKUP(C59,MOVI!C:DT,44,0)</f>
        <v>0</v>
      </c>
      <c r="EA59" s="275">
        <f>VLOOKUP(C59,FPT!B:DY,44,0)</f>
        <v>0</v>
      </c>
      <c r="EB59" t="str">
        <f t="shared" si="45"/>
        <v/>
      </c>
      <c r="EC59" s="275">
        <f>VLOOKUP(C59,MOVI!C:DT,45,0)</f>
        <v>5000000</v>
      </c>
      <c r="ED59" s="275">
        <f>ROUND(VLOOKUP(C59,FPT!B:EB,45,0),0)</f>
        <v>5000000</v>
      </c>
      <c r="EE59" t="str">
        <f t="shared" si="46"/>
        <v/>
      </c>
      <c r="EF59" s="275">
        <f>VLOOKUP(C59,MOVI!C:DT,46,0)</f>
        <v>0</v>
      </c>
      <c r="EG59" s="275">
        <f>VLOOKUP(C59,FPT!B:EE,46,0)</f>
        <v>0</v>
      </c>
      <c r="EH59" t="str">
        <f t="shared" si="47"/>
        <v/>
      </c>
      <c r="EI59" s="275">
        <f>VLOOKUP(C59,MOVI!C:DT,47,0)</f>
        <v>0</v>
      </c>
      <c r="EJ59" s="275">
        <f>VLOOKUP(C59,FPT!B:EH,47,0)</f>
        <v>0</v>
      </c>
      <c r="EK59" t="str">
        <f t="shared" si="48"/>
        <v/>
      </c>
      <c r="EL59" s="275">
        <f>VLOOKUP(C59,MOVI!C:DT,48,0)</f>
        <v>0</v>
      </c>
      <c r="EM59" s="275">
        <f>VLOOKUP(C59,FPT!B:EK,48,0)</f>
        <v>0</v>
      </c>
      <c r="EN59" t="str">
        <f t="shared" si="49"/>
        <v/>
      </c>
      <c r="EO59" s="275">
        <f>VLOOKUP(C59,MOVI!C:DT,49,0)</f>
        <v>0</v>
      </c>
      <c r="EP59" s="275">
        <f>VLOOKUP(C59,FPT!B:EN,49,0)</f>
        <v>0</v>
      </c>
      <c r="EQ59" t="str">
        <f t="shared" si="50"/>
        <v/>
      </c>
      <c r="ER59" s="275">
        <f>VLOOKUP(C59,MOVI!C:DT,50,0)</f>
        <v>0</v>
      </c>
      <c r="ES59" s="275">
        <f>VLOOKUP(C59,FPT!B:EQ,50,0)</f>
        <v>0</v>
      </c>
      <c r="ET59" t="str">
        <f t="shared" si="51"/>
        <v/>
      </c>
      <c r="EU59" s="275">
        <f>VLOOKUP(C59,MOVI!C:DT,51,0)</f>
        <v>0</v>
      </c>
      <c r="EV59" s="275">
        <f>VLOOKUP(C59,FPT!B:ET,51,0)</f>
        <v>0</v>
      </c>
      <c r="EW59" t="str">
        <f t="shared" si="52"/>
        <v/>
      </c>
      <c r="EX59" s="275">
        <f>VLOOKUP(C59,MOVI!C:DT,52,0)</f>
        <v>0</v>
      </c>
      <c r="EY59" s="275">
        <f>VLOOKUP(C59,FPT!B:EW,52,0)</f>
        <v>0</v>
      </c>
      <c r="EZ59" t="str">
        <f t="shared" si="53"/>
        <v/>
      </c>
      <c r="FA59" s="275">
        <f>VLOOKUP(C59,MOVI!C:DT,53,0)</f>
        <v>0</v>
      </c>
      <c r="FB59" s="275">
        <f>VLOOKUP(C59,FPT!B:EZ,53,0)</f>
        <v>0</v>
      </c>
      <c r="FC59" t="str">
        <f t="shared" si="54"/>
        <v/>
      </c>
      <c r="FD59" s="275">
        <f>VLOOKUP(C59,MOVI!C:DT,54,0)</f>
        <v>0</v>
      </c>
      <c r="FE59" s="275">
        <f>VLOOKUP(C59,FPT!B:FC,54,0)</f>
        <v>0</v>
      </c>
      <c r="FF59" t="str">
        <f t="shared" si="55"/>
        <v/>
      </c>
      <c r="FG59" s="275">
        <f>VLOOKUP(C59,MOVI!C:DT,55,0)</f>
        <v>0</v>
      </c>
      <c r="FH59" s="275">
        <f>VLOOKUP(C59,FPT!B:FF,55,0)</f>
        <v>0</v>
      </c>
      <c r="FI59" t="str">
        <f t="shared" si="56"/>
        <v/>
      </c>
      <c r="FJ59" s="275">
        <f>VLOOKUP(C59,MOVI!C:DT,56,0)</f>
        <v>0</v>
      </c>
      <c r="FK59" s="275">
        <f>VLOOKUP(C59,FPT!B:FI,56,0)</f>
        <v>0</v>
      </c>
      <c r="FL59" t="str">
        <f t="shared" si="57"/>
        <v/>
      </c>
      <c r="FM59" s="275">
        <f>VLOOKUP(C59,MOVI!C:DT,57,0)</f>
        <v>0</v>
      </c>
      <c r="FN59" s="275">
        <f>VLOOKUP(C59,FPT!B:FL,57,0)</f>
        <v>0</v>
      </c>
      <c r="FO59" t="str">
        <f t="shared" si="58"/>
        <v/>
      </c>
      <c r="FP59" s="275">
        <f>VLOOKUP(C59,MOVI!C:DT,58,0)</f>
        <v>0</v>
      </c>
      <c r="FQ59" s="275">
        <f>VLOOKUP(C59,FPT!B:FO,58,0)</f>
        <v>0</v>
      </c>
      <c r="FR59" t="str">
        <f t="shared" si="59"/>
        <v/>
      </c>
      <c r="FS59" s="275">
        <f>VLOOKUP(C59,MOVI!C:DT,59,0)</f>
        <v>0</v>
      </c>
      <c r="FT59" s="275">
        <f>VLOOKUP(C59,FPT!B:FR,59,0)</f>
        <v>0</v>
      </c>
      <c r="FU59" t="str">
        <f t="shared" si="60"/>
        <v/>
      </c>
      <c r="FV59" s="275">
        <f>VLOOKUP(C59,MOVI!C:DT,60,0)</f>
        <v>0</v>
      </c>
      <c r="FW59" s="275">
        <f>VLOOKUP(C59,FPT!B:FU,60,0)</f>
        <v>0</v>
      </c>
      <c r="FX59" t="str">
        <f t="shared" si="61"/>
        <v/>
      </c>
      <c r="FY59" s="275">
        <f>VLOOKUP(C59,MOVI!C:DT,61,0)</f>
        <v>0</v>
      </c>
      <c r="FZ59" s="275">
        <f>VLOOKUP(C59,FPT!B:FX,61,0)</f>
        <v>0</v>
      </c>
      <c r="GA59" t="str">
        <f t="shared" si="62"/>
        <v/>
      </c>
      <c r="GB59" s="275">
        <f>VLOOKUP(C59,MOVI!C:DT,62,0)</f>
        <v>0</v>
      </c>
      <c r="GC59" s="275">
        <f>VLOOKUP(C59,FPT!B:GA,62,0)</f>
        <v>0</v>
      </c>
      <c r="GD59" t="str">
        <f t="shared" si="63"/>
        <v/>
      </c>
      <c r="GE59" s="275">
        <f>VLOOKUP(C59,MOVI!C:DT,63,0)</f>
        <v>0</v>
      </c>
      <c r="GF59" s="275">
        <f>VLOOKUP(C59,FPT!B:GD,63,0)</f>
        <v>0</v>
      </c>
      <c r="GG59" t="str">
        <f t="shared" si="64"/>
        <v/>
      </c>
      <c r="GH59" s="275">
        <f>VLOOKUP(C59,MOVI!C:DT,64,0)</f>
        <v>0</v>
      </c>
      <c r="GI59" s="275">
        <f>VLOOKUP(C59,FPT!B:GG,64,0)</f>
        <v>0</v>
      </c>
      <c r="GJ59" t="str">
        <f t="shared" si="65"/>
        <v/>
      </c>
      <c r="GK59" s="275">
        <f>VLOOKUP(C59,MOVI!C:DT,65,0)</f>
        <v>0</v>
      </c>
      <c r="GL59" s="275">
        <f>VLOOKUP(C59,FPT!B:GJ,65,0)</f>
        <v>0</v>
      </c>
      <c r="GM59" t="str">
        <f t="shared" si="66"/>
        <v/>
      </c>
      <c r="GN59" s="275">
        <f>VLOOKUP(C59,MOVI!C:DT,66,0)</f>
        <v>0</v>
      </c>
      <c r="GO59" s="275">
        <f>VLOOKUP(C59,FPT!B:GM,66,0)</f>
        <v>0</v>
      </c>
      <c r="GP59" t="str">
        <f t="shared" si="67"/>
        <v/>
      </c>
      <c r="GQ59" s="275">
        <f>VLOOKUP(C59,MOVI!C:DT,67,0)</f>
        <v>0</v>
      </c>
      <c r="GR59" s="275">
        <f>VLOOKUP(C59,FPT!B:GP,67,0)</f>
        <v>0</v>
      </c>
      <c r="GS59" t="str">
        <f t="shared" si="68"/>
        <v/>
      </c>
      <c r="GT59" s="275">
        <f>VLOOKUP(C59,MOVI!C:DT,68,0)</f>
        <v>0</v>
      </c>
      <c r="GU59" s="275">
        <f>VLOOKUP(C59,FPT!B:GS,68,0)</f>
        <v>0</v>
      </c>
      <c r="GV59" t="str">
        <f t="shared" si="69"/>
        <v/>
      </c>
      <c r="GW59" s="275">
        <f>VLOOKUP(C59,MOVI!C:DT,69,0)</f>
        <v>0</v>
      </c>
      <c r="GX59" s="275">
        <f>VLOOKUP(C59,FPT!B:GV,69,0)</f>
        <v>0</v>
      </c>
      <c r="GY59" t="str">
        <f t="shared" si="70"/>
        <v/>
      </c>
      <c r="GZ59" s="275">
        <f>VLOOKUP(C59,MOVI!C:DT,70,0)</f>
        <v>0</v>
      </c>
      <c r="HA59" s="275">
        <f>VLOOKUP(C59,FPT!B:GY,70,0)</f>
        <v>0</v>
      </c>
      <c r="HB59" t="str">
        <f t="shared" si="71"/>
        <v/>
      </c>
      <c r="HC59" s="275">
        <f>VLOOKUP(C59,MOVI!C:DT,71,0)</f>
        <v>5000000</v>
      </c>
      <c r="HD59" s="275">
        <f>ROUND(VLOOKUP(C59,FPT!B:HB,71,0),0)</f>
        <v>5000000</v>
      </c>
      <c r="HE59" t="str">
        <f t="shared" si="72"/>
        <v/>
      </c>
      <c r="HF59" s="275">
        <f>ROUND(VLOOKUP(C59,MOVI!C:DT,72,0),0)</f>
        <v>0</v>
      </c>
      <c r="HG59" s="275">
        <f>ROUND(VLOOKUP(C59,FPT!B:HE,72,0),0)</f>
        <v>0</v>
      </c>
      <c r="HH59" t="str">
        <f t="shared" si="73"/>
        <v/>
      </c>
      <c r="HI59" s="275">
        <f>VLOOKUP(C59,MOVI!C:DT,73,0)</f>
        <v>0</v>
      </c>
      <c r="HJ59" s="275">
        <f>VLOOKUP(C59,FPT!B:HH,73,0)</f>
        <v>0</v>
      </c>
      <c r="HK59" t="str">
        <f t="shared" si="74"/>
        <v/>
      </c>
      <c r="HL59" s="275">
        <f>VLOOKUP(C59,MOVI!C:DT,74,0)</f>
        <v>0</v>
      </c>
      <c r="HM59" s="275">
        <f>VLOOKUP(C59,FPT!B:HK,74,0)</f>
        <v>0</v>
      </c>
      <c r="HN59" t="str">
        <f t="shared" si="75"/>
        <v/>
      </c>
      <c r="HO59" s="275">
        <f>VLOOKUP(C59,MOVI!C:DT,75,0)</f>
        <v>11000000</v>
      </c>
      <c r="HP59" s="275">
        <f>VLOOKUP(C59,FPT!B:HN,75,0)</f>
        <v>11000000</v>
      </c>
      <c r="HQ59" t="str">
        <f t="shared" si="76"/>
        <v/>
      </c>
      <c r="HR59" s="275">
        <f>VLOOKUP(C59,MOVI!C:DT,76,0)</f>
        <v>0</v>
      </c>
      <c r="HS59" s="275">
        <f>VLOOKUP(C59,FPT!B:HQ,76,0)</f>
        <v>0</v>
      </c>
      <c r="HT59" t="str">
        <f t="shared" si="77"/>
        <v/>
      </c>
      <c r="HU59" s="275">
        <f>VLOOKUP(C59,MOVI!C:DT,77,0)</f>
        <v>0</v>
      </c>
      <c r="HV59" s="275">
        <f>VLOOKUP(C59,FPT!B:HT,77,0)</f>
        <v>0</v>
      </c>
      <c r="HW59" t="str">
        <f t="shared" si="78"/>
        <v/>
      </c>
      <c r="HX59" s="274">
        <f>VLOOKUP(C59,MOVI!C:CB,78,0)</f>
        <v>400000</v>
      </c>
      <c r="HY59" s="261">
        <f>VLOOKUP(C59,FPT!$B:$CA,78,0)</f>
        <v>400000</v>
      </c>
      <c r="HZ59" t="str">
        <f t="shared" si="79"/>
        <v/>
      </c>
      <c r="IA59" s="275">
        <f>VLOOKUP(C59,MOVI!C:CD,79,0)</f>
        <v>50000</v>
      </c>
      <c r="IB59" s="275">
        <f>VLOOKUP(C59,FPT!B:HZ,79,0)</f>
        <v>50000</v>
      </c>
      <c r="IC59" t="str">
        <f t="shared" si="80"/>
        <v/>
      </c>
      <c r="ID59" s="275">
        <f>VLOOKUP(C59,MOVI!C:CD,80,0)</f>
        <v>75000</v>
      </c>
      <c r="IE59" s="275">
        <f>VLOOKUP(C59,FPT!B:IC,80,0)</f>
        <v>75000</v>
      </c>
      <c r="IF59" t="str">
        <f t="shared" si="81"/>
        <v/>
      </c>
      <c r="IG59" s="275">
        <f>VLOOKUP(C59,MOVI!C:DT,81,0)</f>
        <v>0</v>
      </c>
      <c r="IH59" s="275">
        <f>VLOOKUP(C59,FPT!B:IF,81,0)</f>
        <v>0</v>
      </c>
      <c r="II59" t="str">
        <f t="shared" si="82"/>
        <v/>
      </c>
      <c r="IJ59" s="275">
        <f>VLOOKUP(C59,MOVI!C:DT,82,0)</f>
        <v>525000</v>
      </c>
      <c r="IK59" s="275">
        <f>VLOOKUP(C59,FPT!B:II,82,0)</f>
        <v>525000</v>
      </c>
      <c r="IL59" t="str">
        <f t="shared" si="83"/>
        <v/>
      </c>
      <c r="IM59" s="275">
        <f>ROUND(VLOOKUP(C59,MOVI!C:DT,83,0),0)</f>
        <v>11525000</v>
      </c>
      <c r="IN59" s="275">
        <f>ROUND(VLOOKUP(C59,FPT!B:IL,83,0),0)</f>
        <v>11525000</v>
      </c>
      <c r="IO59" t="str">
        <f t="shared" si="84"/>
        <v/>
      </c>
      <c r="IP59" s="275">
        <f>VLOOKUP(C59,MOVI!C:DT,84,0)</f>
        <v>0</v>
      </c>
      <c r="IQ59" s="275">
        <f>VLOOKUP(C59,FPT!B:IO,84,0)</f>
        <v>0</v>
      </c>
      <c r="IR59" t="str">
        <f t="shared" si="85"/>
        <v/>
      </c>
      <c r="IS59" s="275">
        <f>ROUND(VLOOKUP(C59,MOVI!C:DT,85,0),0)</f>
        <v>0</v>
      </c>
      <c r="IT59" s="275">
        <f>ROUND(VLOOKUP(C59,FPT!B:IR,85,0),0)</f>
        <v>0</v>
      </c>
      <c r="IU59" t="str">
        <f t="shared" si="86"/>
        <v/>
      </c>
      <c r="IV59" s="275">
        <f>VLOOKUP(C59,MOVI!C:DT,86,0)</f>
        <v>0</v>
      </c>
      <c r="IW59" s="275">
        <f>VLOOKUP(C59,FPT!B:IU,86,0)</f>
        <v>0</v>
      </c>
      <c r="IX59" t="str">
        <f t="shared" si="87"/>
        <v/>
      </c>
      <c r="IY59" s="275">
        <f>ROUND(VLOOKUP(C59,MOVI!C:DT,87,0),0)</f>
        <v>0</v>
      </c>
      <c r="IZ59" s="275">
        <f>ROUND(VLOOKUP(C59,FPT!B:IX,87,0),0)</f>
        <v>0</v>
      </c>
      <c r="JA59" t="str">
        <f t="shared" si="88"/>
        <v/>
      </c>
      <c r="JB59" s="275">
        <f>VLOOKUP(C59,MOVI!C:DT,88,0)</f>
        <v>0</v>
      </c>
      <c r="JC59" s="275">
        <f>VLOOKUP(C59,FPT!B:JA,88,0)</f>
        <v>0</v>
      </c>
      <c r="JD59" t="str">
        <f t="shared" si="89"/>
        <v/>
      </c>
      <c r="JE59" s="275">
        <f>VLOOKUP(C59,MOVI!C:DT,89,0)</f>
        <v>50000</v>
      </c>
      <c r="JF59" s="275">
        <f>VLOOKUP(C59,FPT!B:JD,89,0)</f>
        <v>50000</v>
      </c>
      <c r="JG59" t="str">
        <f t="shared" si="90"/>
        <v/>
      </c>
      <c r="JH59" s="275">
        <f>VLOOKUP(C59,MOVI!C:DT,90,0)</f>
        <v>0</v>
      </c>
      <c r="JI59" s="275">
        <f>VLOOKUP(C59,FPT!B:JG,90,0)</f>
        <v>0</v>
      </c>
      <c r="JJ59" t="str">
        <f t="shared" si="91"/>
        <v/>
      </c>
      <c r="JK59" s="275">
        <f>VLOOKUP(C59,MOVI!C:DT,91,0)</f>
        <v>0</v>
      </c>
      <c r="JL59" s="275">
        <f>VLOOKUP(C59,FPT!B:JJ,91,0)</f>
        <v>0</v>
      </c>
      <c r="JM59" t="str">
        <f t="shared" si="92"/>
        <v/>
      </c>
      <c r="JN59" s="275">
        <f>VLOOKUP(C59,MOVI!C:DT,92,0)</f>
        <v>0</v>
      </c>
      <c r="JO59" s="275">
        <f>VLOOKUP(C59,FPT!B:JM,92,0)</f>
        <v>0</v>
      </c>
      <c r="JP59" t="str">
        <f t="shared" si="93"/>
        <v/>
      </c>
      <c r="JQ59" s="275">
        <f>VLOOKUP(C59,MOVI!C:DT,93,0)</f>
        <v>0</v>
      </c>
      <c r="JR59" s="275">
        <f>VLOOKUP(C59,FPT!B:JP,93,0)</f>
        <v>0</v>
      </c>
      <c r="JS59" t="str">
        <f t="shared" si="94"/>
        <v/>
      </c>
      <c r="JT59" s="275">
        <f>VLOOKUP(C59,MOVI!C:DT,94,0)</f>
        <v>50000</v>
      </c>
      <c r="JU59" s="275">
        <f>VLOOKUP(C59,FPT!B:JS,94,0)</f>
        <v>50000</v>
      </c>
      <c r="JV59" t="str">
        <f t="shared" si="95"/>
        <v/>
      </c>
      <c r="JW59" s="275">
        <f>VLOOKUP(C59,MOVI!C:DT,95,0)</f>
        <v>4425000</v>
      </c>
      <c r="JX59" s="275">
        <f>VLOOKUP(C59,FPT!B:JV,95,0)</f>
        <v>4425000</v>
      </c>
      <c r="JY59" t="str">
        <f t="shared" si="96"/>
        <v/>
      </c>
      <c r="JZ59" s="275">
        <f>VLOOKUP(C59,MOVI!C:DT,96,0)</f>
        <v>0</v>
      </c>
      <c r="KA59" s="275">
        <f>VLOOKUP(C59,FPT!B:JY,96,0)</f>
        <v>0</v>
      </c>
      <c r="KB59" t="str">
        <f t="shared" si="97"/>
        <v/>
      </c>
      <c r="KC59" s="275">
        <f>VLOOKUP(C59,MOVI!C:DT,97,0)</f>
        <v>4425000</v>
      </c>
      <c r="KD59" s="275">
        <f>VLOOKUP(C59,FPT!B:KB,97,0)</f>
        <v>4425000</v>
      </c>
      <c r="KE59" t="str">
        <f t="shared" si="98"/>
        <v/>
      </c>
      <c r="KF59" s="275">
        <f>VLOOKUP(C59,MOVI!C:DT,98,0)</f>
        <v>850000.00000000012</v>
      </c>
      <c r="KG59" s="275">
        <f>VLOOKUP(C59,FPT!B:KE,98,0)</f>
        <v>850000</v>
      </c>
      <c r="KH59" t="str">
        <f t="shared" si="99"/>
        <v/>
      </c>
      <c r="KI59" s="275">
        <f>VLOOKUP(C59,MOVI!C:DT,99,0)</f>
        <v>0</v>
      </c>
      <c r="KJ59" s="275">
        <f>VLOOKUP(C59,FPT!B:KH,99,0)</f>
        <v>0</v>
      </c>
      <c r="KK59" t="str">
        <f t="shared" si="100"/>
        <v/>
      </c>
      <c r="KL59" s="275">
        <f>VLOOKUP(C59,MOVI!C:DT,100,0)</f>
        <v>150000</v>
      </c>
      <c r="KM59" s="275">
        <f>VLOOKUP(C59,FPT!B:KK,100,0)</f>
        <v>150000</v>
      </c>
      <c r="KN59" t="str">
        <f t="shared" si="101"/>
        <v/>
      </c>
      <c r="KO59" s="275">
        <f>VLOOKUP(C59,MOVI!C:DT,101,0)</f>
        <v>0</v>
      </c>
      <c r="KP59" s="275">
        <f>VLOOKUP(C59,FPT!B:KN,101,0)</f>
        <v>0</v>
      </c>
      <c r="KQ59" t="str">
        <f t="shared" si="102"/>
        <v/>
      </c>
      <c r="KR59" s="275">
        <f>VLOOKUP(C59,MOVI!C:DT,102,0)</f>
        <v>0</v>
      </c>
      <c r="KS59" s="275">
        <f>VLOOKUP(C59,FPT!B:KQ,102,0)</f>
        <v>0</v>
      </c>
      <c r="KT59" t="str">
        <f t="shared" si="103"/>
        <v/>
      </c>
      <c r="KU59" s="275">
        <f>VLOOKUP(C59,MOVI!C:DT,103,0)</f>
        <v>1000000.0000000001</v>
      </c>
      <c r="KV59" s="275">
        <f>VLOOKUP(C59,FPT!B:KT,103,0)</f>
        <v>1000000</v>
      </c>
      <c r="KW59" t="str">
        <f t="shared" si="104"/>
        <v/>
      </c>
      <c r="KX59" s="275">
        <f>VLOOKUP(C59,MOVI!C:DT,104,0)</f>
        <v>1525000</v>
      </c>
      <c r="KY59" s="275">
        <f>VLOOKUP(C59,FPT!B:KW,104,0)</f>
        <v>1525000</v>
      </c>
      <c r="KZ59" t="str">
        <f t="shared" si="105"/>
        <v/>
      </c>
      <c r="LA59" s="275">
        <f>VLOOKUP(C59,MOVI!C:DT,105,0)</f>
        <v>100000</v>
      </c>
      <c r="LB59" s="275">
        <f>VLOOKUP(C59,FPT!B:KZ,105,0)</f>
        <v>100000</v>
      </c>
      <c r="LC59" t="str">
        <f t="shared" si="106"/>
        <v/>
      </c>
      <c r="LD59" s="275">
        <f>VLOOKUP(C59,MOVI!C:DT,106,0)</f>
        <v>6100000</v>
      </c>
      <c r="LE59" s="275">
        <f>VLOOKUP(C59,FPT!B:LC,106,0)</f>
        <v>6100000</v>
      </c>
      <c r="LF59" t="str">
        <f t="shared" si="107"/>
        <v/>
      </c>
      <c r="LG59" s="273">
        <f>VLOOKUP(C59,MOVI!C:DT,107,0)</f>
        <v>0</v>
      </c>
      <c r="LH59" s="273">
        <f>VLOOKUP(C59,FPT!B:LF,107,0)</f>
        <v>0</v>
      </c>
      <c r="LI59" t="str">
        <f t="shared" si="108"/>
        <v/>
      </c>
      <c r="LJ59" t="str">
        <f>VLOOKUP(C59,MOVI!C:DV,108,0)</f>
        <v>Việt PhúSouthSupport</v>
      </c>
      <c r="LK59" s="252" t="str">
        <f>VLOOKUP(C59,FPT!B:LI,108,0)</f>
        <v>Việt PhúSouthSupport</v>
      </c>
      <c r="LL59" t="str">
        <f t="shared" si="109"/>
        <v/>
      </c>
      <c r="LM59" s="275">
        <f>ROUND(VLOOKUP(C59,MOVI!C:DV,109,0),0)</f>
        <v>416667</v>
      </c>
      <c r="LN59" s="275">
        <f>ROUND(VLOOKUP(C59,FPT!B:LL,109,0),0)</f>
        <v>416667</v>
      </c>
      <c r="LO59" t="str">
        <f t="shared" si="110"/>
        <v/>
      </c>
      <c r="LP59" t="str">
        <f>VLOOKUP(C59,MOVI!C:DV,110,0)</f>
        <v>HO</v>
      </c>
      <c r="LQ59" s="247" t="str">
        <f>VLOOKUP(C59,FPT!B:LO,110,0)</f>
        <v>HO</v>
      </c>
      <c r="LR59" t="str">
        <f t="shared" si="111"/>
        <v/>
      </c>
      <c r="LS59">
        <f>MOVI!DI54</f>
        <v>18</v>
      </c>
      <c r="LV59">
        <f>MOVI!DJ54</f>
        <v>0</v>
      </c>
      <c r="LW59">
        <f>MOVI!DK54</f>
        <v>0</v>
      </c>
      <c r="LX59" t="str">
        <f>MOVI!DL54</f>
        <v>x</v>
      </c>
      <c r="LY59">
        <f>MOVI!DM54</f>
        <v>0</v>
      </c>
      <c r="LZ59">
        <f>MOVI!DN54</f>
        <v>50000</v>
      </c>
      <c r="MA59">
        <f>MOVI!DO54</f>
        <v>0</v>
      </c>
      <c r="MB59" t="str">
        <f>MOVI!DP54</f>
        <v/>
      </c>
      <c r="MC59">
        <f>MOVI!DQ54</f>
        <v>0</v>
      </c>
      <c r="MD59">
        <f>MOVI!DR54</f>
        <v>0</v>
      </c>
      <c r="ME59" t="str">
        <f>VLOOKUP(C59,MOVI!C:DV,121,0)</f>
        <v/>
      </c>
      <c r="MF59" s="252"/>
      <c r="MG59" t="str">
        <f t="shared" si="117"/>
        <v/>
      </c>
      <c r="MH59" t="str">
        <f>VLOOKUP(C59,MOVI!C:DT,122,0)</f>
        <v>Việt PhúSouth</v>
      </c>
      <c r="MI59" s="252" t="str">
        <f>VLOOKUP(C59,FPT!B:DS,112,0)</f>
        <v>Việt PhúSouth</v>
      </c>
      <c r="MJ59" t="str">
        <f t="shared" si="113"/>
        <v/>
      </c>
    </row>
    <row r="60" spans="1:348" x14ac:dyDescent="0.25">
      <c r="A60">
        <v>52</v>
      </c>
      <c r="B60" s="48">
        <v>5476</v>
      </c>
      <c r="C60" s="271" t="s">
        <v>820</v>
      </c>
      <c r="D60" t="str">
        <f>VLOOKUP(C60,MOVI!C:D,2,0)</f>
        <v>Nguyễn Thị Thảo Trinh</v>
      </c>
      <c r="E60" t="str">
        <f>VLOOKUP(C60,FPT!B:C,2,0)</f>
        <v>Nguyễn Thị Thảo Trinh</v>
      </c>
      <c r="F60" t="str">
        <f t="shared" si="4"/>
        <v/>
      </c>
      <c r="G60" t="str">
        <f>VLOOKUP(C60,MOVI!C:E,3,0)</f>
        <v>IT</v>
      </c>
      <c r="H60" t="str">
        <f>VLOOKUP(C60,FPT!B:F,3,0)</f>
        <v>IT</v>
      </c>
      <c r="I60" t="str">
        <f t="shared" si="5"/>
        <v/>
      </c>
      <c r="J60" t="str">
        <f>VLOOKUP(C60,MOVI!C:H,4,0)</f>
        <v>IT Application Support &amp; Business Analysis</v>
      </c>
      <c r="K60" t="str">
        <f>VLOOKUP(C60,FPT!B:I,4,0)</f>
        <v>IT Application Support &amp; Business Analysis</v>
      </c>
      <c r="L60" t="str">
        <f t="shared" si="6"/>
        <v/>
      </c>
      <c r="M60" t="str">
        <f>VLOOKUP(C60,MOVI!C:DT,5,0)</f>
        <v>Associate</v>
      </c>
      <c r="N60" t="str">
        <f>VLOOKUP(C60,FPT!B:L,5,0)</f>
        <v>Associate</v>
      </c>
      <c r="O60" t="str">
        <f t="shared" si="7"/>
        <v/>
      </c>
      <c r="P60" t="str">
        <f>VLOOKUP(C60,MOVI!C:DT,6,0)</f>
        <v>Application Support Executive</v>
      </c>
      <c r="Q60" t="str">
        <f>VLOOKUP(C60,FPT!B:O,6,0)</f>
        <v>Application Support Executive</v>
      </c>
      <c r="R60" t="str">
        <f t="shared" si="8"/>
        <v/>
      </c>
      <c r="S60" t="str">
        <f>VLOOKUP(C60,MOVI!C:DT,7,0)</f>
        <v>South</v>
      </c>
      <c r="T60" t="str">
        <f>VLOOKUP(C60,FPT!B:R,7,0)</f>
        <v>South</v>
      </c>
      <c r="U60" t="str">
        <f t="shared" si="9"/>
        <v/>
      </c>
      <c r="V60" t="str">
        <f>VLOOKUP(C60,MOVI!C:DT,8,0)</f>
        <v>Việt Phú</v>
      </c>
      <c r="W60" t="str">
        <f>VLOOKUP(C60,FPT!B:U,8,0)</f>
        <v>Việt Phú</v>
      </c>
      <c r="X60" t="str">
        <f t="shared" si="10"/>
        <v/>
      </c>
      <c r="Y60" t="str">
        <f>VLOOKUP(C60,MOVI!C:DT,9,0)</f>
        <v>Full-time</v>
      </c>
      <c r="Z60" t="str">
        <f>VLOOKUP(C60,FPT!B:X,9,0)</f>
        <v>Full-time</v>
      </c>
      <c r="AA60" t="str">
        <f t="shared" si="11"/>
        <v/>
      </c>
      <c r="AB60" t="str">
        <f>VLOOKUP(C60,MOVI!C:DT,10,0)</f>
        <v>Permanent</v>
      </c>
      <c r="AC60" t="str">
        <f>VLOOKUP(C60,FPT!B:AA,10,0)</f>
        <v>Permanent</v>
      </c>
      <c r="AD60" t="str">
        <f t="shared" si="12"/>
        <v/>
      </c>
      <c r="AE60" s="247">
        <f>VLOOKUP(C60,MOVI!C:DT,11,0)</f>
        <v>43766</v>
      </c>
      <c r="AF60" s="247">
        <f>VLOOKUP(C60,FPT!B:AD,11,0)</f>
        <v>43766</v>
      </c>
      <c r="AG60" t="str">
        <f t="shared" si="13"/>
        <v/>
      </c>
      <c r="AH60" s="260" t="str">
        <f>VLOOKUP(C60,MOVI!C:DT,12,0)</f>
        <v/>
      </c>
      <c r="AI60" s="260"/>
      <c r="AJ60" t="str">
        <f t="shared" si="115"/>
        <v/>
      </c>
      <c r="AK60">
        <f>VLOOKUP(C60,MOVI!C:DT,13,0)</f>
        <v>0</v>
      </c>
      <c r="AL60" s="247">
        <f>VLOOKUP(C60,FPT!B:AJ,13,0)</f>
        <v>0</v>
      </c>
      <c r="AM60" t="str">
        <f t="shared" si="114"/>
        <v/>
      </c>
      <c r="AN60" s="247">
        <f>VLOOKUP(C60,MOVI!C:DT,14,0)</f>
        <v>0</v>
      </c>
      <c r="AO60" s="247">
        <f>VLOOKUP(C60,FPT!B:AM,14,0)</f>
        <v>0</v>
      </c>
      <c r="AP60" t="str">
        <f t="shared" si="15"/>
        <v/>
      </c>
      <c r="AQ60" t="str">
        <f>VLOOKUP(C60,MOVI!C:DT,15,0)</f>
        <v>LC</v>
      </c>
      <c r="AR60" s="247" t="str">
        <f>VLOOKUP(C60,FPT!B:AP,15,0)</f>
        <v>LC</v>
      </c>
      <c r="AS60" t="str">
        <f t="shared" si="16"/>
        <v/>
      </c>
      <c r="AT60" s="282" t="str">
        <f>VLOOKUP(C60,MOVI!C:DT,16,0)</f>
        <v>LTTP</v>
      </c>
      <c r="AU60" s="247" t="str">
        <f>VLOOKUP(C60,FPT!B:AS,16,0)</f>
        <v>LTTP</v>
      </c>
      <c r="AV60" t="str">
        <f t="shared" si="17"/>
        <v/>
      </c>
      <c r="AW60" t="str">
        <f>VLOOKUP(C60,MOVI!C:DT,17,0)</f>
        <v>L</v>
      </c>
      <c r="AX60" s="247" t="str">
        <f>VLOOKUP(C60,FPT!B:AV,17,0)</f>
        <v>L</v>
      </c>
      <c r="AY60" t="str">
        <f t="shared" si="18"/>
        <v/>
      </c>
      <c r="AZ60">
        <f>VLOOKUP(C60,MOVI!C:DT,18,0)</f>
        <v>0</v>
      </c>
      <c r="BA60" s="247">
        <f>VLOOKUP(C60,FPT!B:AY,18,0)</f>
        <v>0</v>
      </c>
      <c r="BB60" t="str">
        <f t="shared" si="19"/>
        <v/>
      </c>
      <c r="BC60" s="275">
        <f>VLOOKUP(C60,MOVI!C:DT,19,0)</f>
        <v>5000000</v>
      </c>
      <c r="BD60" s="275">
        <f>VLOOKUP(C60,FPT!B:BB,19,0)</f>
        <v>5000000</v>
      </c>
      <c r="BE60" t="str">
        <f t="shared" si="20"/>
        <v/>
      </c>
      <c r="BF60">
        <f>VLOOKUP(C60,MOVI!C:DT,20,0)</f>
        <v>0</v>
      </c>
      <c r="BG60" s="252">
        <f>VLOOKUP(C60,FPT!B:BE,20,0)</f>
        <v>0</v>
      </c>
      <c r="BH60" t="str">
        <f t="shared" si="21"/>
        <v/>
      </c>
      <c r="BI60" s="275">
        <f>VLOOKUP(C60,MOVI!C:DT,21,0)</f>
        <v>5000000</v>
      </c>
      <c r="BJ60" s="275">
        <f>VLOOKUP(C60,FPT!B:BH,21,0)</f>
        <v>5000000</v>
      </c>
      <c r="BK60" t="str">
        <f t="shared" si="22"/>
        <v/>
      </c>
      <c r="BL60" s="275">
        <f>VLOOKUP(C60,MOVI!C:DT,22,0)</f>
        <v>0</v>
      </c>
      <c r="BM60" s="275">
        <f>VLOOKUP(C60,FPT!B:BK,22,0)</f>
        <v>0</v>
      </c>
      <c r="BN60" t="str">
        <f t="shared" si="23"/>
        <v/>
      </c>
      <c r="BO60" s="275">
        <f>VLOOKUP(C60,MOVI!C:DT,23,0)</f>
        <v>0</v>
      </c>
      <c r="BP60" s="275">
        <f>VLOOKUP(C60,FPT!B:BN,23,0)</f>
        <v>0</v>
      </c>
      <c r="BQ60" t="str">
        <f t="shared" si="24"/>
        <v/>
      </c>
      <c r="BR60" s="275">
        <f>VLOOKUP(C60,MOVI!C:DT,24,0)</f>
        <v>0</v>
      </c>
      <c r="BS60" s="275">
        <f>VLOOKUP(C60,FPT!B:BQ,24,0)</f>
        <v>0</v>
      </c>
      <c r="BT60" t="str">
        <f t="shared" si="25"/>
        <v/>
      </c>
      <c r="BU60" s="275">
        <f>VLOOKUP(C60,MOVI!C:DT,25,0)</f>
        <v>0</v>
      </c>
      <c r="BV60" s="275">
        <f>VLOOKUP(C60,FPT!B:BT,25,0)</f>
        <v>0</v>
      </c>
      <c r="BW60" t="str">
        <f t="shared" si="26"/>
        <v/>
      </c>
      <c r="BX60" s="275">
        <f>VLOOKUP(C60,MOVI!C:DT,26,0)</f>
        <v>0</v>
      </c>
      <c r="BY60" s="275">
        <f>VLOOKUP(C60,FPT!B:BW,26,0)</f>
        <v>0</v>
      </c>
      <c r="BZ60" t="str">
        <f t="shared" si="27"/>
        <v/>
      </c>
      <c r="CA60" s="275">
        <f>VLOOKUP(C60,MOVI!C:DT,27,0)</f>
        <v>0</v>
      </c>
      <c r="CB60" s="275">
        <f>VLOOKUP(C60,FPT!B:BZ,27,0)</f>
        <v>0</v>
      </c>
      <c r="CC60" t="str">
        <f t="shared" si="28"/>
        <v/>
      </c>
      <c r="CD60" s="275">
        <f>VLOOKUP(C60,MOVI!C:DT,28,0)</f>
        <v>0</v>
      </c>
      <c r="CE60" s="275">
        <f>VLOOKUP(C60,FPT!B:CC,28,0)</f>
        <v>0</v>
      </c>
      <c r="CF60" t="str">
        <f t="shared" si="29"/>
        <v/>
      </c>
      <c r="CG60" t="str">
        <f>VLOOKUP(C60,MOVI!C:DT,29,0)</f>
        <v>TB, CN</v>
      </c>
      <c r="CH60" s="252" t="str">
        <f>VLOOKUP(C60,FPT!B:CF,29,0)</f>
        <v>TB, CN</v>
      </c>
      <c r="CI60" t="str">
        <f t="shared" si="30"/>
        <v/>
      </c>
      <c r="CJ60">
        <f>VLOOKUP(C60,MOVI!C:DT,30,0)</f>
        <v>21</v>
      </c>
      <c r="CK60" s="252">
        <f>VLOOKUP(C60,FPT!B:CI,30,0)</f>
        <v>21</v>
      </c>
      <c r="CL60" t="str">
        <f t="shared" si="31"/>
        <v/>
      </c>
      <c r="CM60">
        <f>VLOOKUP(C60,MOVI!C:DT,31,0)</f>
        <v>18</v>
      </c>
      <c r="CN60" s="252">
        <f>VLOOKUP(C60,FPT!B:CL,31,0)</f>
        <v>18</v>
      </c>
      <c r="CO60" t="str">
        <f t="shared" si="32"/>
        <v/>
      </c>
      <c r="CP60" s="275">
        <f>VLOOKUP(C60,MOVI!C:DT,32,0)</f>
        <v>3</v>
      </c>
      <c r="CQ60" s="275">
        <f>VLOOKUP(C60,FPT!B:CO,32,0)</f>
        <v>3</v>
      </c>
      <c r="CR60" t="str">
        <f t="shared" si="33"/>
        <v/>
      </c>
      <c r="CS60" s="275">
        <f>VLOOKUP(C60,MOVI!C:DT,33,0)</f>
        <v>0</v>
      </c>
      <c r="CT60" s="275">
        <f>VLOOKUP(C60,FPT!B:CR,33,0)</f>
        <v>0</v>
      </c>
      <c r="CU60" t="str">
        <f t="shared" si="34"/>
        <v/>
      </c>
      <c r="CV60" s="275">
        <f>VLOOKUP(C60,MOVI!C:DT,34,0)</f>
        <v>0</v>
      </c>
      <c r="CW60" s="275">
        <f>VLOOKUP(C60,FPT!B:CU,34,0)</f>
        <v>0</v>
      </c>
      <c r="CX60" t="str">
        <f t="shared" si="35"/>
        <v/>
      </c>
      <c r="CY60" s="275">
        <f>VLOOKUP(C60,MOVI!C:DT,35,0)</f>
        <v>21</v>
      </c>
      <c r="CZ60" s="275">
        <f>VLOOKUP(C60,FPT!B:CX,35,0)</f>
        <v>21</v>
      </c>
      <c r="DA60" t="str">
        <f t="shared" si="36"/>
        <v/>
      </c>
      <c r="DB60" s="275">
        <f>VLOOKUP(C60,MOVI!C:DT,36,0)</f>
        <v>0</v>
      </c>
      <c r="DC60" s="275">
        <f>VLOOKUP(C60,FPT!B:DA,36,0)</f>
        <v>0</v>
      </c>
      <c r="DD60" t="str">
        <f t="shared" si="37"/>
        <v/>
      </c>
      <c r="DE60" s="275">
        <f>VLOOKUP(C60,MOVI!C:DT,37,0)</f>
        <v>0</v>
      </c>
      <c r="DF60" s="275">
        <f>VLOOKUP(C60,FPT!B:DD,37,0)</f>
        <v>0</v>
      </c>
      <c r="DG60" t="str">
        <f t="shared" si="38"/>
        <v/>
      </c>
      <c r="DH60" s="275">
        <f>VLOOKUP(C60,MOVI!C:DT,38,0)</f>
        <v>0</v>
      </c>
      <c r="DI60" s="275">
        <f>VLOOKUP(C60,FPT!B:DG,38,0)</f>
        <v>0</v>
      </c>
      <c r="DJ60" t="str">
        <f t="shared" si="39"/>
        <v/>
      </c>
      <c r="DK60" s="275">
        <f>VLOOKUP(C60,MOVI!C:DT,39,0)</f>
        <v>0</v>
      </c>
      <c r="DL60" s="275">
        <f>VLOOKUP(C60,FPT!B:DJ,39,0)</f>
        <v>0</v>
      </c>
      <c r="DM60" t="str">
        <f t="shared" si="40"/>
        <v/>
      </c>
      <c r="DN60" s="275">
        <f>VLOOKUP(C60,MOVI!C:DT,40,0)</f>
        <v>0</v>
      </c>
      <c r="DO60" s="275">
        <f>VLOOKUP(C60,FPT!B:DM,40,0)</f>
        <v>0</v>
      </c>
      <c r="DP60" t="str">
        <f t="shared" si="41"/>
        <v/>
      </c>
      <c r="DQ60" s="275">
        <f>VLOOKUP(C60,MOVI!C:DT,41,0)</f>
        <v>0</v>
      </c>
      <c r="DR60" s="275">
        <f>VLOOKUP(C60,FPT!B:DP,41,0)</f>
        <v>0</v>
      </c>
      <c r="DS60" t="str">
        <f t="shared" si="42"/>
        <v/>
      </c>
      <c r="DT60" s="275">
        <f>VLOOKUP(C60,MOVI!C:DT,42,0)</f>
        <v>5000000</v>
      </c>
      <c r="DU60" s="275">
        <f>ROUND(VLOOKUP(C60,FPT!B:DS,42,0),0)</f>
        <v>5000000</v>
      </c>
      <c r="DV60" t="str">
        <f t="shared" si="43"/>
        <v/>
      </c>
      <c r="DW60" s="275">
        <f>VLOOKUP(C60,MOVI!C:DT,43,0)</f>
        <v>0</v>
      </c>
      <c r="DX60" s="275">
        <f>VLOOKUP(C60,FPT!B:DV,43,0)</f>
        <v>0</v>
      </c>
      <c r="DY60" t="str">
        <f t="shared" si="44"/>
        <v/>
      </c>
      <c r="DZ60" s="275">
        <f>VLOOKUP(C60,MOVI!C:DT,44,0)</f>
        <v>0</v>
      </c>
      <c r="EA60" s="275">
        <f>VLOOKUP(C60,FPT!B:DY,44,0)</f>
        <v>0</v>
      </c>
      <c r="EB60" t="str">
        <f t="shared" si="45"/>
        <v/>
      </c>
      <c r="EC60" s="275">
        <f>VLOOKUP(C60,MOVI!C:DT,45,0)</f>
        <v>5000000</v>
      </c>
      <c r="ED60" s="275">
        <f>ROUND(VLOOKUP(C60,FPT!B:EB,45,0),0)</f>
        <v>5000000</v>
      </c>
      <c r="EE60" t="str">
        <f t="shared" si="46"/>
        <v/>
      </c>
      <c r="EF60" s="275">
        <f>VLOOKUP(C60,MOVI!C:DT,46,0)</f>
        <v>0</v>
      </c>
      <c r="EG60" s="275">
        <f>VLOOKUP(C60,FPT!B:EE,46,0)</f>
        <v>0</v>
      </c>
      <c r="EH60" t="str">
        <f t="shared" si="47"/>
        <v/>
      </c>
      <c r="EI60" s="275">
        <f>VLOOKUP(C60,MOVI!C:DT,47,0)</f>
        <v>0</v>
      </c>
      <c r="EJ60" s="275">
        <f>VLOOKUP(C60,FPT!B:EH,47,0)</f>
        <v>0</v>
      </c>
      <c r="EK60" t="str">
        <f t="shared" si="48"/>
        <v/>
      </c>
      <c r="EL60" s="275">
        <f>VLOOKUP(C60,MOVI!C:DT,48,0)</f>
        <v>0</v>
      </c>
      <c r="EM60" s="275">
        <f>VLOOKUP(C60,FPT!B:EK,48,0)</f>
        <v>0</v>
      </c>
      <c r="EN60" t="str">
        <f t="shared" si="49"/>
        <v/>
      </c>
      <c r="EO60" s="275">
        <f>VLOOKUP(C60,MOVI!C:DT,49,0)</f>
        <v>0</v>
      </c>
      <c r="EP60" s="275">
        <f>VLOOKUP(C60,FPT!B:EN,49,0)</f>
        <v>0</v>
      </c>
      <c r="EQ60" t="str">
        <f t="shared" si="50"/>
        <v/>
      </c>
      <c r="ER60" s="275">
        <f>VLOOKUP(C60,MOVI!C:DT,50,0)</f>
        <v>0</v>
      </c>
      <c r="ES60" s="275">
        <f>VLOOKUP(C60,FPT!B:EQ,50,0)</f>
        <v>0</v>
      </c>
      <c r="ET60" t="str">
        <f t="shared" si="51"/>
        <v/>
      </c>
      <c r="EU60" s="275">
        <f>VLOOKUP(C60,MOVI!C:DT,51,0)</f>
        <v>0</v>
      </c>
      <c r="EV60" s="275">
        <f>VLOOKUP(C60,FPT!B:ET,51,0)</f>
        <v>0</v>
      </c>
      <c r="EW60" t="str">
        <f t="shared" si="52"/>
        <v/>
      </c>
      <c r="EX60" s="275">
        <f>VLOOKUP(C60,MOVI!C:DT,52,0)</f>
        <v>0</v>
      </c>
      <c r="EY60" s="275">
        <f>VLOOKUP(C60,FPT!B:EW,52,0)</f>
        <v>0</v>
      </c>
      <c r="EZ60" t="str">
        <f t="shared" si="53"/>
        <v/>
      </c>
      <c r="FA60" s="275">
        <f>VLOOKUP(C60,MOVI!C:DT,53,0)</f>
        <v>0</v>
      </c>
      <c r="FB60" s="275">
        <f>VLOOKUP(C60,FPT!B:EZ,53,0)</f>
        <v>0</v>
      </c>
      <c r="FC60" t="str">
        <f t="shared" si="54"/>
        <v/>
      </c>
      <c r="FD60" s="275">
        <f>VLOOKUP(C60,MOVI!C:DT,54,0)</f>
        <v>0</v>
      </c>
      <c r="FE60" s="275">
        <f>VLOOKUP(C60,FPT!B:FC,54,0)</f>
        <v>0</v>
      </c>
      <c r="FF60" t="str">
        <f t="shared" si="55"/>
        <v/>
      </c>
      <c r="FG60" s="275">
        <f>VLOOKUP(C60,MOVI!C:DT,55,0)</f>
        <v>0</v>
      </c>
      <c r="FH60" s="275">
        <f>VLOOKUP(C60,FPT!B:FF,55,0)</f>
        <v>0</v>
      </c>
      <c r="FI60" t="str">
        <f t="shared" si="56"/>
        <v/>
      </c>
      <c r="FJ60" s="275">
        <f>VLOOKUP(C60,MOVI!C:DT,56,0)</f>
        <v>0</v>
      </c>
      <c r="FK60" s="275">
        <f>VLOOKUP(C60,FPT!B:FI,56,0)</f>
        <v>0</v>
      </c>
      <c r="FL60" t="str">
        <f t="shared" si="57"/>
        <v/>
      </c>
      <c r="FM60" s="275">
        <f>VLOOKUP(C60,MOVI!C:DT,57,0)</f>
        <v>0</v>
      </c>
      <c r="FN60" s="275">
        <f>VLOOKUP(C60,FPT!B:FL,57,0)</f>
        <v>0</v>
      </c>
      <c r="FO60" t="str">
        <f t="shared" si="58"/>
        <v/>
      </c>
      <c r="FP60" s="275">
        <f>VLOOKUP(C60,MOVI!C:DT,58,0)</f>
        <v>0</v>
      </c>
      <c r="FQ60" s="275">
        <f>VLOOKUP(C60,FPT!B:FO,58,0)</f>
        <v>0</v>
      </c>
      <c r="FR60" t="str">
        <f t="shared" si="59"/>
        <v/>
      </c>
      <c r="FS60" s="275">
        <f>VLOOKUP(C60,MOVI!C:DT,59,0)</f>
        <v>0</v>
      </c>
      <c r="FT60" s="275">
        <f>VLOOKUP(C60,FPT!B:FR,59,0)</f>
        <v>0</v>
      </c>
      <c r="FU60" t="str">
        <f t="shared" si="60"/>
        <v/>
      </c>
      <c r="FV60" s="275">
        <f>VLOOKUP(C60,MOVI!C:DT,60,0)</f>
        <v>0</v>
      </c>
      <c r="FW60" s="275">
        <f>VLOOKUP(C60,FPT!B:FU,60,0)</f>
        <v>0</v>
      </c>
      <c r="FX60" t="str">
        <f t="shared" si="61"/>
        <v/>
      </c>
      <c r="FY60" s="275">
        <f>VLOOKUP(C60,MOVI!C:DT,61,0)</f>
        <v>0</v>
      </c>
      <c r="FZ60" s="275">
        <f>VLOOKUP(C60,FPT!B:FX,61,0)</f>
        <v>0</v>
      </c>
      <c r="GA60" t="str">
        <f t="shared" si="62"/>
        <v/>
      </c>
      <c r="GB60" s="275">
        <f>VLOOKUP(C60,MOVI!C:DT,62,0)</f>
        <v>0</v>
      </c>
      <c r="GC60" s="275">
        <f>VLOOKUP(C60,FPT!B:GA,62,0)</f>
        <v>0</v>
      </c>
      <c r="GD60" t="str">
        <f t="shared" si="63"/>
        <v/>
      </c>
      <c r="GE60" s="275">
        <f>VLOOKUP(C60,MOVI!C:DT,63,0)</f>
        <v>0</v>
      </c>
      <c r="GF60" s="275">
        <f>VLOOKUP(C60,FPT!B:GD,63,0)</f>
        <v>0</v>
      </c>
      <c r="GG60" t="str">
        <f t="shared" si="64"/>
        <v/>
      </c>
      <c r="GH60" s="275">
        <f>VLOOKUP(C60,MOVI!C:DT,64,0)</f>
        <v>0</v>
      </c>
      <c r="GI60" s="275">
        <f>VLOOKUP(C60,FPT!B:GG,64,0)</f>
        <v>0</v>
      </c>
      <c r="GJ60" t="str">
        <f t="shared" si="65"/>
        <v/>
      </c>
      <c r="GK60" s="275">
        <f>VLOOKUP(C60,MOVI!C:DT,65,0)</f>
        <v>0</v>
      </c>
      <c r="GL60" s="275">
        <f>VLOOKUP(C60,FPT!B:GJ,65,0)</f>
        <v>0</v>
      </c>
      <c r="GM60" t="str">
        <f t="shared" si="66"/>
        <v/>
      </c>
      <c r="GN60" s="275">
        <f>VLOOKUP(C60,MOVI!C:DT,66,0)</f>
        <v>0</v>
      </c>
      <c r="GO60" s="275">
        <f>VLOOKUP(C60,FPT!B:GM,66,0)</f>
        <v>0</v>
      </c>
      <c r="GP60" t="str">
        <f t="shared" si="67"/>
        <v/>
      </c>
      <c r="GQ60" s="275">
        <f>VLOOKUP(C60,MOVI!C:DT,67,0)</f>
        <v>0</v>
      </c>
      <c r="GR60" s="275">
        <f>VLOOKUP(C60,FPT!B:GP,67,0)</f>
        <v>0</v>
      </c>
      <c r="GS60" t="str">
        <f t="shared" si="68"/>
        <v/>
      </c>
      <c r="GT60" s="275">
        <f>VLOOKUP(C60,MOVI!C:DT,68,0)</f>
        <v>0</v>
      </c>
      <c r="GU60" s="275">
        <f>VLOOKUP(C60,FPT!B:GS,68,0)</f>
        <v>0</v>
      </c>
      <c r="GV60" t="str">
        <f t="shared" si="69"/>
        <v/>
      </c>
      <c r="GW60" s="275">
        <f>VLOOKUP(C60,MOVI!C:DT,69,0)</f>
        <v>0</v>
      </c>
      <c r="GX60" s="275">
        <f>VLOOKUP(C60,FPT!B:GV,69,0)</f>
        <v>0</v>
      </c>
      <c r="GY60" t="str">
        <f t="shared" si="70"/>
        <v/>
      </c>
      <c r="GZ60" s="275">
        <f>VLOOKUP(C60,MOVI!C:DT,70,0)</f>
        <v>0</v>
      </c>
      <c r="HA60" s="275">
        <f>VLOOKUP(C60,FPT!B:GY,70,0)</f>
        <v>0</v>
      </c>
      <c r="HB60" t="str">
        <f t="shared" si="71"/>
        <v/>
      </c>
      <c r="HC60" s="275">
        <f>VLOOKUP(C60,MOVI!C:DT,71,0)</f>
        <v>5000000</v>
      </c>
      <c r="HD60" s="275">
        <f>ROUND(VLOOKUP(C60,FPT!B:HB,71,0),0)</f>
        <v>5000000</v>
      </c>
      <c r="HE60" t="str">
        <f t="shared" si="72"/>
        <v/>
      </c>
      <c r="HF60" s="275">
        <f>ROUND(VLOOKUP(C60,MOVI!C:DT,72,0),0)</f>
        <v>0</v>
      </c>
      <c r="HG60" s="275">
        <f>ROUND(VLOOKUP(C60,FPT!B:HE,72,0),0)</f>
        <v>0</v>
      </c>
      <c r="HH60" t="str">
        <f t="shared" si="73"/>
        <v/>
      </c>
      <c r="HI60" s="275">
        <f>VLOOKUP(C60,MOVI!C:DT,73,0)</f>
        <v>0</v>
      </c>
      <c r="HJ60" s="275">
        <f>VLOOKUP(C60,FPT!B:HH,73,0)</f>
        <v>0</v>
      </c>
      <c r="HK60" t="str">
        <f t="shared" si="74"/>
        <v/>
      </c>
      <c r="HL60" s="275">
        <f>VLOOKUP(C60,MOVI!C:DT,74,0)</f>
        <v>0</v>
      </c>
      <c r="HM60" s="275">
        <f>VLOOKUP(C60,FPT!B:HK,74,0)</f>
        <v>0</v>
      </c>
      <c r="HN60" t="str">
        <f t="shared" si="75"/>
        <v/>
      </c>
      <c r="HO60" s="275">
        <f>VLOOKUP(C60,MOVI!C:DT,75,0)</f>
        <v>11000000</v>
      </c>
      <c r="HP60" s="275">
        <f>VLOOKUP(C60,FPT!B:HN,75,0)</f>
        <v>11000000</v>
      </c>
      <c r="HQ60" t="str">
        <f t="shared" si="76"/>
        <v/>
      </c>
      <c r="HR60" s="275">
        <f>VLOOKUP(C60,MOVI!C:DT,76,0)</f>
        <v>0</v>
      </c>
      <c r="HS60" s="275">
        <f>VLOOKUP(C60,FPT!B:HQ,76,0)</f>
        <v>0</v>
      </c>
      <c r="HT60" t="str">
        <f t="shared" si="77"/>
        <v/>
      </c>
      <c r="HU60" s="275">
        <f>VLOOKUP(C60,MOVI!C:DT,77,0)</f>
        <v>0</v>
      </c>
      <c r="HV60" s="275">
        <f>VLOOKUP(C60,FPT!B:HT,77,0)</f>
        <v>0</v>
      </c>
      <c r="HW60" t="str">
        <f t="shared" si="78"/>
        <v/>
      </c>
      <c r="HX60" s="274">
        <f>VLOOKUP(C60,MOVI!C:CB,78,0)</f>
        <v>400000</v>
      </c>
      <c r="HY60" s="261">
        <f>VLOOKUP(C60,FPT!$B:$CA,78,0)</f>
        <v>400000</v>
      </c>
      <c r="HZ60" t="str">
        <f t="shared" si="79"/>
        <v/>
      </c>
      <c r="IA60" s="275">
        <f>VLOOKUP(C60,MOVI!C:CD,79,0)</f>
        <v>50000</v>
      </c>
      <c r="IB60" s="275">
        <f>VLOOKUP(C60,FPT!B:HZ,79,0)</f>
        <v>50000</v>
      </c>
      <c r="IC60" t="str">
        <f t="shared" si="80"/>
        <v/>
      </c>
      <c r="ID60" s="275">
        <f>VLOOKUP(C60,MOVI!C:CD,80,0)</f>
        <v>75000</v>
      </c>
      <c r="IE60" s="275">
        <f>VLOOKUP(C60,FPT!B:IC,80,0)</f>
        <v>75000</v>
      </c>
      <c r="IF60" t="str">
        <f t="shared" si="81"/>
        <v/>
      </c>
      <c r="IG60" s="275">
        <f>VLOOKUP(C60,MOVI!C:DT,81,0)</f>
        <v>0</v>
      </c>
      <c r="IH60" s="275">
        <f>VLOOKUP(C60,FPT!B:IF,81,0)</f>
        <v>0</v>
      </c>
      <c r="II60" t="str">
        <f t="shared" si="82"/>
        <v/>
      </c>
      <c r="IJ60" s="275">
        <f>VLOOKUP(C60,MOVI!C:DT,82,0)</f>
        <v>525000</v>
      </c>
      <c r="IK60" s="275">
        <f>VLOOKUP(C60,FPT!B:II,82,0)</f>
        <v>525000</v>
      </c>
      <c r="IL60" t="str">
        <f t="shared" si="83"/>
        <v/>
      </c>
      <c r="IM60" s="275">
        <f>ROUND(VLOOKUP(C60,MOVI!C:DT,83,0),0)</f>
        <v>11525000</v>
      </c>
      <c r="IN60" s="275">
        <f>ROUND(VLOOKUP(C60,FPT!B:IL,83,0),0)</f>
        <v>11525000</v>
      </c>
      <c r="IO60" t="str">
        <f t="shared" si="84"/>
        <v/>
      </c>
      <c r="IP60" s="275">
        <f>VLOOKUP(C60,MOVI!C:DT,84,0)</f>
        <v>0</v>
      </c>
      <c r="IQ60" s="275">
        <f>VLOOKUP(C60,FPT!B:IO,84,0)</f>
        <v>0</v>
      </c>
      <c r="IR60" t="str">
        <f t="shared" si="85"/>
        <v/>
      </c>
      <c r="IS60" s="275">
        <f>ROUND(VLOOKUP(C60,MOVI!C:DT,85,0),0)</f>
        <v>0</v>
      </c>
      <c r="IT60" s="275">
        <f>ROUND(VLOOKUP(C60,FPT!B:IR,85,0),0)</f>
        <v>0</v>
      </c>
      <c r="IU60" t="str">
        <f t="shared" si="86"/>
        <v/>
      </c>
      <c r="IV60" s="275">
        <f>VLOOKUP(C60,MOVI!C:DT,86,0)</f>
        <v>0</v>
      </c>
      <c r="IW60" s="275">
        <f>VLOOKUP(C60,FPT!B:IU,86,0)</f>
        <v>0</v>
      </c>
      <c r="IX60" t="str">
        <f t="shared" si="87"/>
        <v/>
      </c>
      <c r="IY60" s="275">
        <f>ROUND(VLOOKUP(C60,MOVI!C:DT,87,0),0)</f>
        <v>0</v>
      </c>
      <c r="IZ60" s="275">
        <f>ROUND(VLOOKUP(C60,FPT!B:IX,87,0),0)</f>
        <v>0</v>
      </c>
      <c r="JA60" t="str">
        <f t="shared" si="88"/>
        <v/>
      </c>
      <c r="JB60" s="275">
        <f>VLOOKUP(C60,MOVI!C:DT,88,0)</f>
        <v>0</v>
      </c>
      <c r="JC60" s="275">
        <f>VLOOKUP(C60,FPT!B:JA,88,0)</f>
        <v>0</v>
      </c>
      <c r="JD60" t="str">
        <f t="shared" si="89"/>
        <v/>
      </c>
      <c r="JE60" s="275">
        <f>VLOOKUP(C60,MOVI!C:DT,89,0)</f>
        <v>0</v>
      </c>
      <c r="JF60" s="275">
        <f>VLOOKUP(C60,FPT!B:JD,89,0)</f>
        <v>0</v>
      </c>
      <c r="JG60" t="str">
        <f t="shared" si="90"/>
        <v/>
      </c>
      <c r="JH60" s="275">
        <f>VLOOKUP(C60,MOVI!C:DT,90,0)</f>
        <v>0</v>
      </c>
      <c r="JI60" s="275">
        <f>VLOOKUP(C60,FPT!B:JG,90,0)</f>
        <v>0</v>
      </c>
      <c r="JJ60" t="str">
        <f t="shared" si="91"/>
        <v/>
      </c>
      <c r="JK60" s="275">
        <f>VLOOKUP(C60,MOVI!C:DT,91,0)</f>
        <v>0</v>
      </c>
      <c r="JL60" s="275">
        <f>VLOOKUP(C60,FPT!B:JJ,91,0)</f>
        <v>0</v>
      </c>
      <c r="JM60" t="str">
        <f t="shared" si="92"/>
        <v/>
      </c>
      <c r="JN60" s="275">
        <f>VLOOKUP(C60,MOVI!C:DT,92,0)</f>
        <v>0</v>
      </c>
      <c r="JO60" s="275">
        <f>VLOOKUP(C60,FPT!B:JM,92,0)</f>
        <v>0</v>
      </c>
      <c r="JP60" t="str">
        <f t="shared" si="93"/>
        <v/>
      </c>
      <c r="JQ60" s="275">
        <f>VLOOKUP(C60,MOVI!C:DT,93,0)</f>
        <v>0</v>
      </c>
      <c r="JR60" s="275">
        <f>VLOOKUP(C60,FPT!B:JP,93,0)</f>
        <v>0</v>
      </c>
      <c r="JS60" t="str">
        <f t="shared" si="94"/>
        <v/>
      </c>
      <c r="JT60" s="275">
        <f>VLOOKUP(C60,MOVI!C:DT,94,0)</f>
        <v>0</v>
      </c>
      <c r="JU60" s="275">
        <f>VLOOKUP(C60,FPT!B:JS,94,0)</f>
        <v>0</v>
      </c>
      <c r="JV60" t="str">
        <f t="shared" si="95"/>
        <v/>
      </c>
      <c r="JW60" s="275">
        <f>VLOOKUP(C60,MOVI!C:DT,95,0)</f>
        <v>4475000</v>
      </c>
      <c r="JX60" s="275">
        <f>VLOOKUP(C60,FPT!B:JV,95,0)</f>
        <v>4475000</v>
      </c>
      <c r="JY60" t="str">
        <f t="shared" si="96"/>
        <v/>
      </c>
      <c r="JZ60" s="275">
        <f>VLOOKUP(C60,MOVI!C:DT,96,0)</f>
        <v>0</v>
      </c>
      <c r="KA60" s="275">
        <f>VLOOKUP(C60,FPT!B:JY,96,0)</f>
        <v>0</v>
      </c>
      <c r="KB60" t="str">
        <f t="shared" si="97"/>
        <v/>
      </c>
      <c r="KC60" s="275">
        <f>VLOOKUP(C60,MOVI!C:DT,97,0)</f>
        <v>4475000</v>
      </c>
      <c r="KD60" s="275">
        <f>VLOOKUP(C60,FPT!B:KB,97,0)</f>
        <v>4475000</v>
      </c>
      <c r="KE60" t="str">
        <f t="shared" si="98"/>
        <v/>
      </c>
      <c r="KF60" s="275">
        <f>VLOOKUP(C60,MOVI!C:DT,98,0)</f>
        <v>850000.00000000012</v>
      </c>
      <c r="KG60" s="275">
        <f>VLOOKUP(C60,FPT!B:KE,98,0)</f>
        <v>850000</v>
      </c>
      <c r="KH60" t="str">
        <f t="shared" si="99"/>
        <v/>
      </c>
      <c r="KI60" s="275">
        <f>VLOOKUP(C60,MOVI!C:DT,99,0)</f>
        <v>0</v>
      </c>
      <c r="KJ60" s="275">
        <f>VLOOKUP(C60,FPT!B:KH,99,0)</f>
        <v>0</v>
      </c>
      <c r="KK60" t="str">
        <f t="shared" si="100"/>
        <v/>
      </c>
      <c r="KL60" s="275">
        <f>VLOOKUP(C60,MOVI!C:DT,100,0)</f>
        <v>150000</v>
      </c>
      <c r="KM60" s="275">
        <f>VLOOKUP(C60,FPT!B:KK,100,0)</f>
        <v>150000</v>
      </c>
      <c r="KN60" t="str">
        <f t="shared" si="101"/>
        <v/>
      </c>
      <c r="KO60" s="275">
        <f>VLOOKUP(C60,MOVI!C:DT,101,0)</f>
        <v>0</v>
      </c>
      <c r="KP60" s="275">
        <f>VLOOKUP(C60,FPT!B:KN,101,0)</f>
        <v>0</v>
      </c>
      <c r="KQ60" t="str">
        <f t="shared" si="102"/>
        <v/>
      </c>
      <c r="KR60" s="275">
        <f>VLOOKUP(C60,MOVI!C:DT,102,0)</f>
        <v>0</v>
      </c>
      <c r="KS60" s="275">
        <f>VLOOKUP(C60,FPT!B:KQ,102,0)</f>
        <v>0</v>
      </c>
      <c r="KT60" t="str">
        <f t="shared" si="103"/>
        <v/>
      </c>
      <c r="KU60" s="275">
        <f>VLOOKUP(C60,MOVI!C:DT,103,0)</f>
        <v>1000000.0000000001</v>
      </c>
      <c r="KV60" s="275">
        <f>VLOOKUP(C60,FPT!B:KT,103,0)</f>
        <v>1000000</v>
      </c>
      <c r="KW60" t="str">
        <f t="shared" si="104"/>
        <v/>
      </c>
      <c r="KX60" s="275">
        <f>VLOOKUP(C60,MOVI!C:DT,104,0)</f>
        <v>1525000</v>
      </c>
      <c r="KY60" s="275">
        <f>VLOOKUP(C60,FPT!B:KW,104,0)</f>
        <v>1525000</v>
      </c>
      <c r="KZ60" t="str">
        <f t="shared" si="105"/>
        <v/>
      </c>
      <c r="LA60" s="275">
        <f>VLOOKUP(C60,MOVI!C:DT,105,0)</f>
        <v>100000</v>
      </c>
      <c r="LB60" s="275">
        <f>VLOOKUP(C60,FPT!B:KZ,105,0)</f>
        <v>100000</v>
      </c>
      <c r="LC60" t="str">
        <f t="shared" si="106"/>
        <v/>
      </c>
      <c r="LD60" s="275">
        <f>VLOOKUP(C60,MOVI!C:DT,106,0)</f>
        <v>6100000</v>
      </c>
      <c r="LE60" s="275">
        <f>VLOOKUP(C60,FPT!B:LC,106,0)</f>
        <v>6100000</v>
      </c>
      <c r="LF60" t="str">
        <f t="shared" si="107"/>
        <v/>
      </c>
      <c r="LG60" s="273">
        <f>VLOOKUP(C60,MOVI!C:DT,107,0)</f>
        <v>0</v>
      </c>
      <c r="LH60" s="273">
        <f>VLOOKUP(C60,FPT!B:LF,107,0)</f>
        <v>0</v>
      </c>
      <c r="LI60" t="str">
        <f t="shared" si="108"/>
        <v/>
      </c>
      <c r="LJ60" t="str">
        <f>VLOOKUP(C60,MOVI!C:DV,108,0)</f>
        <v>Việt PhúSouthIT</v>
      </c>
      <c r="LK60" s="252" t="str">
        <f>VLOOKUP(C60,FPT!B:LI,108,0)</f>
        <v>Việt PhúSouthIT</v>
      </c>
      <c r="LL60" t="str">
        <f t="shared" si="109"/>
        <v/>
      </c>
      <c r="LM60" s="275">
        <f>ROUND(VLOOKUP(C60,MOVI!C:DV,109,0),0)</f>
        <v>416667</v>
      </c>
      <c r="LN60" s="275">
        <f>ROUND(VLOOKUP(C60,FPT!B:LL,109,0),0)</f>
        <v>416667</v>
      </c>
      <c r="LO60" t="str">
        <f t="shared" si="110"/>
        <v/>
      </c>
      <c r="LP60" t="str">
        <f>VLOOKUP(C60,MOVI!C:DV,110,0)</f>
        <v>HO</v>
      </c>
      <c r="LQ60" s="247" t="str">
        <f>VLOOKUP(C60,FPT!B:LO,110,0)</f>
        <v>HO</v>
      </c>
      <c r="LR60" t="str">
        <f t="shared" si="111"/>
        <v/>
      </c>
      <c r="LS60">
        <f>MOVI!DI55</f>
        <v>18</v>
      </c>
      <c r="LV60">
        <f>MOVI!DJ55</f>
        <v>0</v>
      </c>
      <c r="LW60">
        <f>MOVI!DK55</f>
        <v>0</v>
      </c>
      <c r="LX60">
        <f>MOVI!DL55</f>
        <v>0</v>
      </c>
      <c r="LY60">
        <f>MOVI!DM55</f>
        <v>0</v>
      </c>
      <c r="LZ60">
        <f>MOVI!DN55</f>
        <v>0</v>
      </c>
      <c r="MA60">
        <f>MOVI!DO55</f>
        <v>0</v>
      </c>
      <c r="MB60" t="str">
        <f>MOVI!DP55</f>
        <v/>
      </c>
      <c r="MC60">
        <f>MOVI!DQ55</f>
        <v>0</v>
      </c>
      <c r="MD60">
        <f>MOVI!DR55</f>
        <v>0</v>
      </c>
      <c r="ME60" t="str">
        <f>VLOOKUP(C60,MOVI!C:DV,121,0)</f>
        <v/>
      </c>
      <c r="MF60" s="252"/>
      <c r="MG60" t="str">
        <f t="shared" si="117"/>
        <v/>
      </c>
      <c r="MH60" t="str">
        <f>VLOOKUP(C60,MOVI!C:DT,122,0)</f>
        <v>Việt PhúSouth</v>
      </c>
      <c r="MI60" s="252" t="str">
        <f>VLOOKUP(C60,FPT!B:DS,112,0)</f>
        <v>Việt PhúSouth</v>
      </c>
      <c r="MJ60" t="str">
        <f t="shared" si="113"/>
        <v/>
      </c>
    </row>
    <row r="61" spans="1:348" x14ac:dyDescent="0.25">
      <c r="A61">
        <v>53</v>
      </c>
      <c r="B61" s="48">
        <v>5019</v>
      </c>
      <c r="C61" s="271" t="s">
        <v>823</v>
      </c>
      <c r="D61" t="str">
        <f>VLOOKUP(C61,MOVI!C:D,2,0)</f>
        <v>Nguyễn Hoàng Long</v>
      </c>
      <c r="E61" t="str">
        <f>VLOOKUP(C61,FPT!B:C,2,0)</f>
        <v>Nguyễn Hoàng Long</v>
      </c>
      <c r="F61" t="str">
        <f t="shared" si="4"/>
        <v/>
      </c>
      <c r="G61" t="str">
        <f>VLOOKUP(C61,MOVI!C:E,3,0)</f>
        <v>IT</v>
      </c>
      <c r="H61" t="str">
        <f>VLOOKUP(C61,FPT!B:F,3,0)</f>
        <v>IT</v>
      </c>
      <c r="I61" t="str">
        <f t="shared" si="5"/>
        <v/>
      </c>
      <c r="J61" t="str">
        <f>VLOOKUP(C61,MOVI!C:H,4,0)</f>
        <v>IT Application Support &amp; Engineer</v>
      </c>
      <c r="K61" t="str">
        <f>VLOOKUP(C61,FPT!B:I,4,0)</f>
        <v>IT Application Support &amp; Engineer</v>
      </c>
      <c r="L61" t="str">
        <f t="shared" si="6"/>
        <v/>
      </c>
      <c r="M61" t="str">
        <f>VLOOKUP(C61,MOVI!C:DT,5,0)</f>
        <v>HOD</v>
      </c>
      <c r="N61" t="str">
        <f>VLOOKUP(C61,FPT!B:L,5,0)</f>
        <v>HOD</v>
      </c>
      <c r="O61" t="str">
        <f t="shared" si="7"/>
        <v/>
      </c>
      <c r="P61" t="str">
        <f>VLOOKUP(C61,MOVI!C:DT,6,0)</f>
        <v>Head of IT &amp; PMO</v>
      </c>
      <c r="Q61" t="str">
        <f>VLOOKUP(C61,FPT!B:O,6,0)</f>
        <v>Head of IT &amp; PMO</v>
      </c>
      <c r="R61" t="str">
        <f t="shared" si="8"/>
        <v/>
      </c>
      <c r="S61" t="str">
        <f>VLOOKUP(C61,MOVI!C:DT,7,0)</f>
        <v>South</v>
      </c>
      <c r="T61" t="str">
        <f>VLOOKUP(C61,FPT!B:R,7,0)</f>
        <v>South</v>
      </c>
      <c r="U61" t="str">
        <f t="shared" si="9"/>
        <v/>
      </c>
      <c r="V61" t="str">
        <f>VLOOKUP(C61,MOVI!C:DT,8,0)</f>
        <v>Việt Phú</v>
      </c>
      <c r="W61" t="str">
        <f>VLOOKUP(C61,FPT!B:U,8,0)</f>
        <v>Việt Phú</v>
      </c>
      <c r="X61" t="str">
        <f t="shared" si="10"/>
        <v/>
      </c>
      <c r="Y61" t="str">
        <f>VLOOKUP(C61,MOVI!C:DT,9,0)</f>
        <v>Full-time</v>
      </c>
      <c r="Z61" t="str">
        <f>VLOOKUP(C61,FPT!B:X,9,0)</f>
        <v>Full-time</v>
      </c>
      <c r="AA61" t="str">
        <f t="shared" si="11"/>
        <v/>
      </c>
      <c r="AB61" t="str">
        <f>VLOOKUP(C61,MOVI!C:DT,10,0)</f>
        <v>Permanent</v>
      </c>
      <c r="AC61" t="str">
        <f>VLOOKUP(C61,FPT!B:AA,10,0)</f>
        <v>Permanent</v>
      </c>
      <c r="AD61" t="str">
        <f t="shared" si="12"/>
        <v/>
      </c>
      <c r="AE61" s="247">
        <f>VLOOKUP(C61,MOVI!C:DT,11,0)</f>
        <v>43586</v>
      </c>
      <c r="AF61" s="247">
        <f>VLOOKUP(C61,FPT!B:AD,11,0)</f>
        <v>43586</v>
      </c>
      <c r="AG61" t="str">
        <f t="shared" si="13"/>
        <v/>
      </c>
      <c r="AH61" s="260" t="str">
        <f>VLOOKUP(C61,MOVI!C:DT,12,0)</f>
        <v/>
      </c>
      <c r="AI61" s="260"/>
      <c r="AJ61" t="str">
        <f t="shared" si="115"/>
        <v/>
      </c>
      <c r="AK61">
        <f>VLOOKUP(C61,MOVI!C:DT,13,0)</f>
        <v>0</v>
      </c>
      <c r="AL61" s="247">
        <f>VLOOKUP(C61,FPT!B:AJ,13,0)</f>
        <v>0</v>
      </c>
      <c r="AM61" t="str">
        <f t="shared" si="114"/>
        <v/>
      </c>
      <c r="AN61" s="247">
        <f>VLOOKUP(C61,MOVI!C:DT,14,0)</f>
        <v>0</v>
      </c>
      <c r="AO61" s="247">
        <f>VLOOKUP(C61,FPT!B:AM,14,0)</f>
        <v>0</v>
      </c>
      <c r="AP61" t="str">
        <f t="shared" si="15"/>
        <v/>
      </c>
      <c r="AQ61" t="str">
        <f>VLOOKUP(C61,MOVI!C:DT,15,0)</f>
        <v>LC</v>
      </c>
      <c r="AR61" s="247" t="str">
        <f>VLOOKUP(C61,FPT!B:AP,15,0)</f>
        <v>LC</v>
      </c>
      <c r="AS61" t="str">
        <f t="shared" si="16"/>
        <v/>
      </c>
      <c r="AT61" s="282" t="str">
        <f>VLOOKUP(C61,MOVI!C:DT,16,0)</f>
        <v>LTTP</v>
      </c>
      <c r="AU61" s="247" t="str">
        <f>VLOOKUP(C61,FPT!B:AS,16,0)</f>
        <v>LTTP</v>
      </c>
      <c r="AV61" t="str">
        <f t="shared" si="17"/>
        <v/>
      </c>
      <c r="AW61" t="str">
        <f>VLOOKUP(C61,MOVI!C:DT,17,0)</f>
        <v>L</v>
      </c>
      <c r="AX61" s="247" t="str">
        <f>VLOOKUP(C61,FPT!B:AV,17,0)</f>
        <v>L</v>
      </c>
      <c r="AY61" t="str">
        <f t="shared" si="18"/>
        <v/>
      </c>
      <c r="AZ61">
        <f>VLOOKUP(C61,MOVI!C:DT,18,0)</f>
        <v>0</v>
      </c>
      <c r="BA61" s="247">
        <f>VLOOKUP(C61,FPT!B:AY,18,0)</f>
        <v>0</v>
      </c>
      <c r="BB61" t="str">
        <f t="shared" si="19"/>
        <v/>
      </c>
      <c r="BC61" s="275">
        <f>VLOOKUP(C61,MOVI!C:DT,19,0)</f>
        <v>80000000</v>
      </c>
      <c r="BD61" s="275">
        <f>VLOOKUP(C61,FPT!B:BB,19,0)</f>
        <v>80000000</v>
      </c>
      <c r="BE61" t="str">
        <f t="shared" si="20"/>
        <v/>
      </c>
      <c r="BF61">
        <f>VLOOKUP(C61,MOVI!C:DT,20,0)</f>
        <v>0</v>
      </c>
      <c r="BG61" s="252">
        <f>VLOOKUP(C61,FPT!B:BE,20,0)</f>
        <v>0</v>
      </c>
      <c r="BH61" t="str">
        <f t="shared" si="21"/>
        <v/>
      </c>
      <c r="BI61" s="275">
        <f>VLOOKUP(C61,MOVI!C:DT,21,0)</f>
        <v>80000000</v>
      </c>
      <c r="BJ61" s="275">
        <f>VLOOKUP(C61,FPT!B:BH,21,0)</f>
        <v>80000000</v>
      </c>
      <c r="BK61" t="str">
        <f t="shared" si="22"/>
        <v/>
      </c>
      <c r="BL61" s="275">
        <f>VLOOKUP(C61,MOVI!C:DT,22,0)</f>
        <v>0</v>
      </c>
      <c r="BM61" s="275">
        <f>VLOOKUP(C61,FPT!B:BK,22,0)</f>
        <v>0</v>
      </c>
      <c r="BN61" t="str">
        <f t="shared" si="23"/>
        <v/>
      </c>
      <c r="BO61" s="275">
        <f>VLOOKUP(C61,MOVI!C:DT,23,0)</f>
        <v>0</v>
      </c>
      <c r="BP61" s="275">
        <f>VLOOKUP(C61,FPT!B:BN,23,0)</f>
        <v>0</v>
      </c>
      <c r="BQ61" t="str">
        <f t="shared" si="24"/>
        <v/>
      </c>
      <c r="BR61" s="275">
        <f>VLOOKUP(C61,MOVI!C:DT,24,0)</f>
        <v>0</v>
      </c>
      <c r="BS61" s="275">
        <f>VLOOKUP(C61,FPT!B:BQ,24,0)</f>
        <v>0</v>
      </c>
      <c r="BT61" t="str">
        <f t="shared" si="25"/>
        <v/>
      </c>
      <c r="BU61" s="275">
        <f>VLOOKUP(C61,MOVI!C:DT,25,0)</f>
        <v>0</v>
      </c>
      <c r="BV61" s="275">
        <f>VLOOKUP(C61,FPT!B:BT,25,0)</f>
        <v>0</v>
      </c>
      <c r="BW61" t="str">
        <f t="shared" si="26"/>
        <v/>
      </c>
      <c r="BX61" s="275">
        <f>VLOOKUP(C61,MOVI!C:DT,26,0)</f>
        <v>0</v>
      </c>
      <c r="BY61" s="275">
        <f>VLOOKUP(C61,FPT!B:BW,26,0)</f>
        <v>0</v>
      </c>
      <c r="BZ61" t="str">
        <f t="shared" si="27"/>
        <v/>
      </c>
      <c r="CA61" s="275">
        <f>VLOOKUP(C61,MOVI!C:DT,27,0)</f>
        <v>0</v>
      </c>
      <c r="CB61" s="275">
        <f>VLOOKUP(C61,FPT!B:BZ,27,0)</f>
        <v>0</v>
      </c>
      <c r="CC61" t="str">
        <f t="shared" si="28"/>
        <v/>
      </c>
      <c r="CD61" s="275">
        <f>VLOOKUP(C61,MOVI!C:DT,28,0)</f>
        <v>0</v>
      </c>
      <c r="CE61" s="275">
        <f>VLOOKUP(C61,FPT!B:CC,28,0)</f>
        <v>0</v>
      </c>
      <c r="CF61" t="str">
        <f t="shared" si="29"/>
        <v/>
      </c>
      <c r="CG61" t="str">
        <f>VLOOKUP(C61,MOVI!C:DT,29,0)</f>
        <v>TB, CN</v>
      </c>
      <c r="CH61" s="252" t="str">
        <f>VLOOKUP(C61,FPT!B:CF,29,0)</f>
        <v>TB, CN</v>
      </c>
      <c r="CI61" t="str">
        <f t="shared" si="30"/>
        <v/>
      </c>
      <c r="CJ61">
        <f>VLOOKUP(C61,MOVI!C:DT,30,0)</f>
        <v>21</v>
      </c>
      <c r="CK61" s="252">
        <f>VLOOKUP(C61,FPT!B:CI,30,0)</f>
        <v>21</v>
      </c>
      <c r="CL61" t="str">
        <f t="shared" si="31"/>
        <v/>
      </c>
      <c r="CM61">
        <f>VLOOKUP(C61,MOVI!C:DT,31,0)</f>
        <v>10</v>
      </c>
      <c r="CN61" s="252">
        <f>VLOOKUP(C61,FPT!B:CL,31,0)</f>
        <v>10</v>
      </c>
      <c r="CO61" t="str">
        <f t="shared" si="32"/>
        <v/>
      </c>
      <c r="CP61" s="275">
        <f>VLOOKUP(C61,MOVI!C:DT,32,0)</f>
        <v>11</v>
      </c>
      <c r="CQ61" s="275">
        <f>VLOOKUP(C61,FPT!B:CO,32,0)</f>
        <v>11</v>
      </c>
      <c r="CR61" t="str">
        <f t="shared" si="33"/>
        <v/>
      </c>
      <c r="CS61" s="275">
        <f>VLOOKUP(C61,MOVI!C:DT,33,0)</f>
        <v>0</v>
      </c>
      <c r="CT61" s="275">
        <f>VLOOKUP(C61,FPT!B:CR,33,0)</f>
        <v>0</v>
      </c>
      <c r="CU61" t="str">
        <f t="shared" si="34"/>
        <v/>
      </c>
      <c r="CV61" s="275">
        <f>VLOOKUP(C61,MOVI!C:DT,34,0)</f>
        <v>0</v>
      </c>
      <c r="CW61" s="275">
        <f>VLOOKUP(C61,FPT!B:CU,34,0)</f>
        <v>0</v>
      </c>
      <c r="CX61" t="str">
        <f t="shared" si="35"/>
        <v/>
      </c>
      <c r="CY61" s="275">
        <f>VLOOKUP(C61,MOVI!C:DT,35,0)</f>
        <v>21</v>
      </c>
      <c r="CZ61" s="275">
        <f>VLOOKUP(C61,FPT!B:CX,35,0)</f>
        <v>21</v>
      </c>
      <c r="DA61" t="str">
        <f t="shared" si="36"/>
        <v/>
      </c>
      <c r="DB61" s="275">
        <f>VLOOKUP(C61,MOVI!C:DT,36,0)</f>
        <v>0</v>
      </c>
      <c r="DC61" s="275">
        <f>VLOOKUP(C61,FPT!B:DA,36,0)</f>
        <v>0</v>
      </c>
      <c r="DD61" t="str">
        <f t="shared" si="37"/>
        <v/>
      </c>
      <c r="DE61" s="275">
        <f>VLOOKUP(C61,MOVI!C:DT,37,0)</f>
        <v>0</v>
      </c>
      <c r="DF61" s="275">
        <f>VLOOKUP(C61,FPT!B:DD,37,0)</f>
        <v>0</v>
      </c>
      <c r="DG61" t="str">
        <f t="shared" si="38"/>
        <v/>
      </c>
      <c r="DH61" s="275">
        <f>VLOOKUP(C61,MOVI!C:DT,38,0)</f>
        <v>0</v>
      </c>
      <c r="DI61" s="275">
        <f>VLOOKUP(C61,FPT!B:DG,38,0)</f>
        <v>0</v>
      </c>
      <c r="DJ61" t="str">
        <f t="shared" si="39"/>
        <v/>
      </c>
      <c r="DK61" s="275">
        <f>VLOOKUP(C61,MOVI!C:DT,39,0)</f>
        <v>0</v>
      </c>
      <c r="DL61" s="275">
        <f>VLOOKUP(C61,FPT!B:DJ,39,0)</f>
        <v>0</v>
      </c>
      <c r="DM61" t="str">
        <f t="shared" si="40"/>
        <v/>
      </c>
      <c r="DN61" s="275">
        <f>VLOOKUP(C61,MOVI!C:DT,40,0)</f>
        <v>0</v>
      </c>
      <c r="DO61" s="275">
        <f>VLOOKUP(C61,FPT!B:DM,40,0)</f>
        <v>0</v>
      </c>
      <c r="DP61" t="str">
        <f t="shared" si="41"/>
        <v/>
      </c>
      <c r="DQ61" s="275">
        <f>VLOOKUP(C61,MOVI!C:DT,41,0)</f>
        <v>0</v>
      </c>
      <c r="DR61" s="275">
        <f>VLOOKUP(C61,FPT!B:DP,41,0)</f>
        <v>0</v>
      </c>
      <c r="DS61" t="str">
        <f t="shared" si="42"/>
        <v/>
      </c>
      <c r="DT61" s="275">
        <f>VLOOKUP(C61,MOVI!C:DT,42,0)</f>
        <v>80000000</v>
      </c>
      <c r="DU61" s="275">
        <f>ROUND(VLOOKUP(C61,FPT!B:DS,42,0),0)</f>
        <v>80000000</v>
      </c>
      <c r="DV61" t="str">
        <f t="shared" si="43"/>
        <v/>
      </c>
      <c r="DW61" s="275">
        <f>VLOOKUP(C61,MOVI!C:DT,43,0)</f>
        <v>0</v>
      </c>
      <c r="DX61" s="275">
        <f>VLOOKUP(C61,FPT!B:DV,43,0)</f>
        <v>0</v>
      </c>
      <c r="DY61" t="str">
        <f t="shared" si="44"/>
        <v/>
      </c>
      <c r="DZ61" s="275">
        <f>VLOOKUP(C61,MOVI!C:DT,44,0)</f>
        <v>0</v>
      </c>
      <c r="EA61" s="275">
        <f>VLOOKUP(C61,FPT!B:DY,44,0)</f>
        <v>0</v>
      </c>
      <c r="EB61" t="str">
        <f t="shared" si="45"/>
        <v/>
      </c>
      <c r="EC61" s="275">
        <f>VLOOKUP(C61,MOVI!C:DT,45,0)</f>
        <v>80000000</v>
      </c>
      <c r="ED61" s="275">
        <f>ROUND(VLOOKUP(C61,FPT!B:EB,45,0),0)</f>
        <v>80000000</v>
      </c>
      <c r="EE61" t="str">
        <f t="shared" si="46"/>
        <v/>
      </c>
      <c r="EF61" s="275">
        <f>VLOOKUP(C61,MOVI!C:DT,46,0)</f>
        <v>0</v>
      </c>
      <c r="EG61" s="275">
        <f>VLOOKUP(C61,FPT!B:EE,46,0)</f>
        <v>0</v>
      </c>
      <c r="EH61" t="str">
        <f t="shared" si="47"/>
        <v/>
      </c>
      <c r="EI61" s="275">
        <f>VLOOKUP(C61,MOVI!C:DT,47,0)</f>
        <v>0</v>
      </c>
      <c r="EJ61" s="275">
        <f>VLOOKUP(C61,FPT!B:EH,47,0)</f>
        <v>0</v>
      </c>
      <c r="EK61" t="str">
        <f t="shared" si="48"/>
        <v/>
      </c>
      <c r="EL61" s="275">
        <f>VLOOKUP(C61,MOVI!C:DT,48,0)</f>
        <v>0</v>
      </c>
      <c r="EM61" s="275">
        <f>VLOOKUP(C61,FPT!B:EK,48,0)</f>
        <v>0</v>
      </c>
      <c r="EN61" t="str">
        <f t="shared" si="49"/>
        <v/>
      </c>
      <c r="EO61" s="275">
        <f>VLOOKUP(C61,MOVI!C:DT,49,0)</f>
        <v>0</v>
      </c>
      <c r="EP61" s="275">
        <f>VLOOKUP(C61,FPT!B:EN,49,0)</f>
        <v>0</v>
      </c>
      <c r="EQ61" t="str">
        <f t="shared" si="50"/>
        <v/>
      </c>
      <c r="ER61" s="275">
        <f>VLOOKUP(C61,MOVI!C:DT,50,0)</f>
        <v>0</v>
      </c>
      <c r="ES61" s="275">
        <f>VLOOKUP(C61,FPT!B:EQ,50,0)</f>
        <v>0</v>
      </c>
      <c r="ET61" t="str">
        <f t="shared" si="51"/>
        <v/>
      </c>
      <c r="EU61" s="275">
        <f>VLOOKUP(C61,MOVI!C:DT,51,0)</f>
        <v>0</v>
      </c>
      <c r="EV61" s="275">
        <f>VLOOKUP(C61,FPT!B:ET,51,0)</f>
        <v>0</v>
      </c>
      <c r="EW61" t="str">
        <f t="shared" si="52"/>
        <v/>
      </c>
      <c r="EX61" s="275">
        <f>VLOOKUP(C61,MOVI!C:DT,52,0)</f>
        <v>0</v>
      </c>
      <c r="EY61" s="275">
        <f>VLOOKUP(C61,FPT!B:EW,52,0)</f>
        <v>0</v>
      </c>
      <c r="EZ61" t="str">
        <f t="shared" si="53"/>
        <v/>
      </c>
      <c r="FA61" s="275">
        <f>VLOOKUP(C61,MOVI!C:DT,53,0)</f>
        <v>0</v>
      </c>
      <c r="FB61" s="275">
        <f>VLOOKUP(C61,FPT!B:EZ,53,0)</f>
        <v>0</v>
      </c>
      <c r="FC61" t="str">
        <f t="shared" si="54"/>
        <v/>
      </c>
      <c r="FD61" s="275">
        <f>VLOOKUP(C61,MOVI!C:DT,54,0)</f>
        <v>0</v>
      </c>
      <c r="FE61" s="275">
        <f>VLOOKUP(C61,FPT!B:FC,54,0)</f>
        <v>0</v>
      </c>
      <c r="FF61" t="str">
        <f t="shared" si="55"/>
        <v/>
      </c>
      <c r="FG61" s="275">
        <f>VLOOKUP(C61,MOVI!C:DT,55,0)</f>
        <v>0</v>
      </c>
      <c r="FH61" s="275">
        <f>VLOOKUP(C61,FPT!B:FF,55,0)</f>
        <v>0</v>
      </c>
      <c r="FI61" t="str">
        <f t="shared" si="56"/>
        <v/>
      </c>
      <c r="FJ61" s="275">
        <f>VLOOKUP(C61,MOVI!C:DT,56,0)</f>
        <v>0</v>
      </c>
      <c r="FK61" s="275">
        <f>VLOOKUP(C61,FPT!B:FI,56,0)</f>
        <v>0</v>
      </c>
      <c r="FL61" t="str">
        <f t="shared" si="57"/>
        <v/>
      </c>
      <c r="FM61" s="275">
        <f>VLOOKUP(C61,MOVI!C:DT,57,0)</f>
        <v>0</v>
      </c>
      <c r="FN61" s="275">
        <f>VLOOKUP(C61,FPT!B:FL,57,0)</f>
        <v>0</v>
      </c>
      <c r="FO61" t="str">
        <f t="shared" si="58"/>
        <v/>
      </c>
      <c r="FP61" s="275">
        <f>VLOOKUP(C61,MOVI!C:DT,58,0)</f>
        <v>0</v>
      </c>
      <c r="FQ61" s="275">
        <f>VLOOKUP(C61,FPT!B:FO,58,0)</f>
        <v>0</v>
      </c>
      <c r="FR61" t="str">
        <f t="shared" si="59"/>
        <v/>
      </c>
      <c r="FS61" s="275">
        <f>VLOOKUP(C61,MOVI!C:DT,59,0)</f>
        <v>0</v>
      </c>
      <c r="FT61" s="275">
        <f>VLOOKUP(C61,FPT!B:FR,59,0)</f>
        <v>0</v>
      </c>
      <c r="FU61" t="str">
        <f t="shared" si="60"/>
        <v/>
      </c>
      <c r="FV61" s="275">
        <f>VLOOKUP(C61,MOVI!C:DT,60,0)</f>
        <v>0</v>
      </c>
      <c r="FW61" s="275">
        <f>VLOOKUP(C61,FPT!B:FU,60,0)</f>
        <v>0</v>
      </c>
      <c r="FX61" t="str">
        <f t="shared" si="61"/>
        <v/>
      </c>
      <c r="FY61" s="275">
        <f>VLOOKUP(C61,MOVI!C:DT,61,0)</f>
        <v>0</v>
      </c>
      <c r="FZ61" s="275">
        <f>VLOOKUP(C61,FPT!B:FX,61,0)</f>
        <v>0</v>
      </c>
      <c r="GA61" t="str">
        <f t="shared" si="62"/>
        <v/>
      </c>
      <c r="GB61" s="275">
        <f>VLOOKUP(C61,MOVI!C:DT,62,0)</f>
        <v>0</v>
      </c>
      <c r="GC61" s="275">
        <f>VLOOKUP(C61,FPT!B:GA,62,0)</f>
        <v>0</v>
      </c>
      <c r="GD61" t="str">
        <f t="shared" si="63"/>
        <v/>
      </c>
      <c r="GE61" s="275">
        <f>VLOOKUP(C61,MOVI!C:DT,63,0)</f>
        <v>0</v>
      </c>
      <c r="GF61" s="275">
        <f>VLOOKUP(C61,FPT!B:GD,63,0)</f>
        <v>0</v>
      </c>
      <c r="GG61" t="str">
        <f t="shared" si="64"/>
        <v/>
      </c>
      <c r="GH61" s="275">
        <f>VLOOKUP(C61,MOVI!C:DT,64,0)</f>
        <v>0</v>
      </c>
      <c r="GI61" s="275">
        <f>VLOOKUP(C61,FPT!B:GG,64,0)</f>
        <v>0</v>
      </c>
      <c r="GJ61" t="str">
        <f t="shared" si="65"/>
        <v/>
      </c>
      <c r="GK61" s="275">
        <f>VLOOKUP(C61,MOVI!C:DT,65,0)</f>
        <v>0</v>
      </c>
      <c r="GL61" s="275">
        <f>VLOOKUP(C61,FPT!B:GJ,65,0)</f>
        <v>0</v>
      </c>
      <c r="GM61" t="str">
        <f t="shared" si="66"/>
        <v/>
      </c>
      <c r="GN61" s="275">
        <f>VLOOKUP(C61,MOVI!C:DT,66,0)</f>
        <v>0</v>
      </c>
      <c r="GO61" s="275">
        <f>VLOOKUP(C61,FPT!B:GM,66,0)</f>
        <v>0</v>
      </c>
      <c r="GP61" t="str">
        <f t="shared" si="67"/>
        <v/>
      </c>
      <c r="GQ61" s="275">
        <f>VLOOKUP(C61,MOVI!C:DT,67,0)</f>
        <v>0</v>
      </c>
      <c r="GR61" s="275">
        <f>VLOOKUP(C61,FPT!B:GP,67,0)</f>
        <v>0</v>
      </c>
      <c r="GS61" t="str">
        <f t="shared" si="68"/>
        <v/>
      </c>
      <c r="GT61" s="275">
        <f>VLOOKUP(C61,MOVI!C:DT,68,0)</f>
        <v>0</v>
      </c>
      <c r="GU61" s="275">
        <f>VLOOKUP(C61,FPT!B:GS,68,0)</f>
        <v>0</v>
      </c>
      <c r="GV61" t="str">
        <f t="shared" si="69"/>
        <v/>
      </c>
      <c r="GW61" s="275">
        <f>VLOOKUP(C61,MOVI!C:DT,69,0)</f>
        <v>0</v>
      </c>
      <c r="GX61" s="275">
        <f>VLOOKUP(C61,FPT!B:GV,69,0)</f>
        <v>0</v>
      </c>
      <c r="GY61" t="str">
        <f t="shared" si="70"/>
        <v/>
      </c>
      <c r="GZ61" s="275">
        <f>VLOOKUP(C61,MOVI!C:DT,70,0)</f>
        <v>0</v>
      </c>
      <c r="HA61" s="275">
        <f>VLOOKUP(C61,FPT!B:GY,70,0)</f>
        <v>0</v>
      </c>
      <c r="HB61" t="str">
        <f t="shared" si="71"/>
        <v/>
      </c>
      <c r="HC61" s="275">
        <f>VLOOKUP(C61,MOVI!C:DT,71,0)</f>
        <v>80000000</v>
      </c>
      <c r="HD61" s="275">
        <f>ROUND(VLOOKUP(C61,FPT!B:HB,71,0),0)</f>
        <v>80000000</v>
      </c>
      <c r="HE61" t="str">
        <f t="shared" si="72"/>
        <v/>
      </c>
      <c r="HF61" s="275">
        <f>ROUND(VLOOKUP(C61,MOVI!C:DT,72,0),0)</f>
        <v>0</v>
      </c>
      <c r="HG61" s="275">
        <f>ROUND(VLOOKUP(C61,FPT!B:HE,72,0),0)</f>
        <v>0</v>
      </c>
      <c r="HH61" t="str">
        <f t="shared" si="73"/>
        <v/>
      </c>
      <c r="HI61" s="275">
        <f>VLOOKUP(C61,MOVI!C:DT,73,0)</f>
        <v>0</v>
      </c>
      <c r="HJ61" s="275">
        <f>VLOOKUP(C61,FPT!B:HH,73,0)</f>
        <v>0</v>
      </c>
      <c r="HK61" t="str">
        <f t="shared" si="74"/>
        <v/>
      </c>
      <c r="HL61" s="275">
        <f>VLOOKUP(C61,MOVI!C:DT,74,0)</f>
        <v>0</v>
      </c>
      <c r="HM61" s="275">
        <f>VLOOKUP(C61,FPT!B:HK,74,0)</f>
        <v>0</v>
      </c>
      <c r="HN61" t="str">
        <f t="shared" si="75"/>
        <v/>
      </c>
      <c r="HO61" s="275">
        <f>VLOOKUP(C61,MOVI!C:DT,75,0)</f>
        <v>11000000</v>
      </c>
      <c r="HP61" s="275">
        <f>VLOOKUP(C61,FPT!B:HN,75,0)</f>
        <v>11000000</v>
      </c>
      <c r="HQ61" t="str">
        <f t="shared" si="76"/>
        <v/>
      </c>
      <c r="HR61" s="275">
        <f>VLOOKUP(C61,MOVI!C:DT,76,0)</f>
        <v>2</v>
      </c>
      <c r="HS61" s="275">
        <f>VLOOKUP(C61,FPT!B:HQ,76,0)</f>
        <v>2</v>
      </c>
      <c r="HT61" t="str">
        <f t="shared" si="77"/>
        <v/>
      </c>
      <c r="HU61" s="275">
        <f>VLOOKUP(C61,MOVI!C:DT,77,0)</f>
        <v>8800000</v>
      </c>
      <c r="HV61" s="275">
        <f>VLOOKUP(C61,FPT!B:HT,77,0)</f>
        <v>8800000</v>
      </c>
      <c r="HW61" t="str">
        <f t="shared" si="78"/>
        <v/>
      </c>
      <c r="HX61" s="274">
        <f>VLOOKUP(C61,MOVI!C:CB,78,0)</f>
        <v>2384000</v>
      </c>
      <c r="HY61" s="261">
        <f>VLOOKUP(C61,FPT!$B:$CA,78,0)</f>
        <v>2384000</v>
      </c>
      <c r="HZ61" t="str">
        <f t="shared" si="79"/>
        <v/>
      </c>
      <c r="IA61" s="275">
        <f>VLOOKUP(C61,MOVI!C:CD,79,0)</f>
        <v>800000</v>
      </c>
      <c r="IB61" s="275">
        <f>VLOOKUP(C61,FPT!B:HZ,79,0)</f>
        <v>800000</v>
      </c>
      <c r="IC61" t="str">
        <f t="shared" si="80"/>
        <v/>
      </c>
      <c r="ID61" s="275">
        <f>VLOOKUP(C61,MOVI!C:CD,80,0)</f>
        <v>447000</v>
      </c>
      <c r="IE61" s="275">
        <f>VLOOKUP(C61,FPT!B:IC,80,0)</f>
        <v>447000</v>
      </c>
      <c r="IF61" t="str">
        <f t="shared" si="81"/>
        <v/>
      </c>
      <c r="IG61" s="275">
        <f>VLOOKUP(C61,MOVI!C:DT,81,0)</f>
        <v>0</v>
      </c>
      <c r="IH61" s="275">
        <f>VLOOKUP(C61,FPT!B:IF,81,0)</f>
        <v>0</v>
      </c>
      <c r="II61" t="str">
        <f t="shared" si="82"/>
        <v/>
      </c>
      <c r="IJ61" s="275">
        <f>VLOOKUP(C61,MOVI!C:DT,82,0)</f>
        <v>3631000</v>
      </c>
      <c r="IK61" s="275">
        <f>VLOOKUP(C61,FPT!B:II,82,0)</f>
        <v>3631000</v>
      </c>
      <c r="IL61" t="str">
        <f t="shared" si="83"/>
        <v/>
      </c>
      <c r="IM61" s="275">
        <f>ROUND(VLOOKUP(C61,MOVI!C:DT,83,0),0)</f>
        <v>23431000</v>
      </c>
      <c r="IN61" s="275">
        <f>ROUND(VLOOKUP(C61,FPT!B:IL,83,0),0)</f>
        <v>23431000</v>
      </c>
      <c r="IO61" t="str">
        <f t="shared" si="84"/>
        <v/>
      </c>
      <c r="IP61" s="275">
        <f>VLOOKUP(C61,MOVI!C:DT,84,0)</f>
        <v>56569000</v>
      </c>
      <c r="IQ61" s="275">
        <f>VLOOKUP(C61,FPT!B:IO,84,0)</f>
        <v>56569000</v>
      </c>
      <c r="IR61" t="str">
        <f t="shared" si="85"/>
        <v/>
      </c>
      <c r="IS61" s="275">
        <f>ROUND(VLOOKUP(C61,MOVI!C:DT,85,0),0)</f>
        <v>11120700</v>
      </c>
      <c r="IT61" s="275">
        <f>ROUND(VLOOKUP(C61,FPT!B:IR,85,0),0)</f>
        <v>11120700</v>
      </c>
      <c r="IU61" t="str">
        <f t="shared" si="86"/>
        <v/>
      </c>
      <c r="IV61" s="275">
        <f>VLOOKUP(C61,MOVI!C:DT,86,0)</f>
        <v>0</v>
      </c>
      <c r="IW61" s="275">
        <f>VLOOKUP(C61,FPT!B:IU,86,0)</f>
        <v>0</v>
      </c>
      <c r="IX61" t="str">
        <f t="shared" si="87"/>
        <v/>
      </c>
      <c r="IY61" s="275">
        <f>ROUND(VLOOKUP(C61,MOVI!C:DT,87,0),0)</f>
        <v>11120700</v>
      </c>
      <c r="IZ61" s="275">
        <f>ROUND(VLOOKUP(C61,FPT!B:IX,87,0),0)</f>
        <v>11120700</v>
      </c>
      <c r="JA61" t="str">
        <f t="shared" si="88"/>
        <v/>
      </c>
      <c r="JB61" s="275">
        <f>VLOOKUP(C61,MOVI!C:DT,88,0)</f>
        <v>0</v>
      </c>
      <c r="JC61" s="275">
        <f>VLOOKUP(C61,FPT!B:JA,88,0)</f>
        <v>0</v>
      </c>
      <c r="JD61" t="str">
        <f t="shared" si="89"/>
        <v/>
      </c>
      <c r="JE61" s="275">
        <f>VLOOKUP(C61,MOVI!C:DT,89,0)</f>
        <v>0</v>
      </c>
      <c r="JF61" s="275">
        <f>VLOOKUP(C61,FPT!B:JD,89,0)</f>
        <v>0</v>
      </c>
      <c r="JG61" t="str">
        <f t="shared" si="90"/>
        <v/>
      </c>
      <c r="JH61" s="275">
        <f>VLOOKUP(C61,MOVI!C:DT,90,0)</f>
        <v>0</v>
      </c>
      <c r="JI61" s="275">
        <f>VLOOKUP(C61,FPT!B:JG,90,0)</f>
        <v>0</v>
      </c>
      <c r="JJ61" t="str">
        <f t="shared" si="91"/>
        <v/>
      </c>
      <c r="JK61" s="275">
        <f>VLOOKUP(C61,MOVI!C:DT,91,0)</f>
        <v>0</v>
      </c>
      <c r="JL61" s="275">
        <f>VLOOKUP(C61,FPT!B:JJ,91,0)</f>
        <v>0</v>
      </c>
      <c r="JM61" t="str">
        <f t="shared" si="92"/>
        <v/>
      </c>
      <c r="JN61" s="275">
        <f>VLOOKUP(C61,MOVI!C:DT,92,0)</f>
        <v>0</v>
      </c>
      <c r="JO61" s="275">
        <f>VLOOKUP(C61,FPT!B:JM,92,0)</f>
        <v>0</v>
      </c>
      <c r="JP61" t="str">
        <f t="shared" si="93"/>
        <v/>
      </c>
      <c r="JQ61" s="275">
        <f>VLOOKUP(C61,MOVI!C:DT,93,0)</f>
        <v>0</v>
      </c>
      <c r="JR61" s="275">
        <f>VLOOKUP(C61,FPT!B:JP,93,0)</f>
        <v>0</v>
      </c>
      <c r="JS61" t="str">
        <f t="shared" si="94"/>
        <v/>
      </c>
      <c r="JT61" s="275">
        <f>VLOOKUP(C61,MOVI!C:DT,94,0)</f>
        <v>0</v>
      </c>
      <c r="JU61" s="275">
        <f>VLOOKUP(C61,FPT!B:JS,94,0)</f>
        <v>0</v>
      </c>
      <c r="JV61" t="str">
        <f t="shared" si="95"/>
        <v/>
      </c>
      <c r="JW61" s="275">
        <f>VLOOKUP(C61,MOVI!C:DT,95,0)</f>
        <v>65248300</v>
      </c>
      <c r="JX61" s="275">
        <f>VLOOKUP(C61,FPT!B:JV,95,0)</f>
        <v>65248300</v>
      </c>
      <c r="JY61" t="str">
        <f t="shared" si="96"/>
        <v/>
      </c>
      <c r="JZ61" s="275">
        <f>VLOOKUP(C61,MOVI!C:DT,96,0)</f>
        <v>0</v>
      </c>
      <c r="KA61" s="275">
        <f>VLOOKUP(C61,FPT!B:JY,96,0)</f>
        <v>0</v>
      </c>
      <c r="KB61" t="str">
        <f t="shared" si="97"/>
        <v/>
      </c>
      <c r="KC61" s="275">
        <f>VLOOKUP(C61,MOVI!C:DT,97,0)</f>
        <v>65248300</v>
      </c>
      <c r="KD61" s="275">
        <f>VLOOKUP(C61,FPT!B:KB,97,0)</f>
        <v>65248300</v>
      </c>
      <c r="KE61" t="str">
        <f t="shared" si="98"/>
        <v/>
      </c>
      <c r="KF61" s="275">
        <f>VLOOKUP(C61,MOVI!C:DT,98,0)</f>
        <v>5066000</v>
      </c>
      <c r="KG61" s="275">
        <f>VLOOKUP(C61,FPT!B:KE,98,0)</f>
        <v>5066000</v>
      </c>
      <c r="KH61" t="str">
        <f t="shared" si="99"/>
        <v/>
      </c>
      <c r="KI61" s="275">
        <f>VLOOKUP(C61,MOVI!C:DT,99,0)</f>
        <v>0</v>
      </c>
      <c r="KJ61" s="275">
        <f>VLOOKUP(C61,FPT!B:KH,99,0)</f>
        <v>0</v>
      </c>
      <c r="KK61" t="str">
        <f t="shared" si="100"/>
        <v/>
      </c>
      <c r="KL61" s="275">
        <f>VLOOKUP(C61,MOVI!C:DT,100,0)</f>
        <v>894000</v>
      </c>
      <c r="KM61" s="275">
        <f>VLOOKUP(C61,FPT!B:KK,100,0)</f>
        <v>894000</v>
      </c>
      <c r="KN61" t="str">
        <f t="shared" si="101"/>
        <v/>
      </c>
      <c r="KO61" s="275">
        <f>VLOOKUP(C61,MOVI!C:DT,101,0)</f>
        <v>0</v>
      </c>
      <c r="KP61" s="275">
        <f>VLOOKUP(C61,FPT!B:KN,101,0)</f>
        <v>0</v>
      </c>
      <c r="KQ61" t="str">
        <f t="shared" si="102"/>
        <v/>
      </c>
      <c r="KR61" s="275">
        <f>VLOOKUP(C61,MOVI!C:DT,102,0)</f>
        <v>0</v>
      </c>
      <c r="KS61" s="275">
        <f>VLOOKUP(C61,FPT!B:KQ,102,0)</f>
        <v>0</v>
      </c>
      <c r="KT61" t="str">
        <f t="shared" si="103"/>
        <v/>
      </c>
      <c r="KU61" s="275">
        <f>VLOOKUP(C61,MOVI!C:DT,103,0)</f>
        <v>5960000</v>
      </c>
      <c r="KV61" s="275">
        <f>VLOOKUP(C61,FPT!B:KT,103,0)</f>
        <v>5960000</v>
      </c>
      <c r="KW61" t="str">
        <f t="shared" si="104"/>
        <v/>
      </c>
      <c r="KX61" s="275">
        <f>VLOOKUP(C61,MOVI!C:DT,104,0)</f>
        <v>9591000</v>
      </c>
      <c r="KY61" s="275">
        <f>VLOOKUP(C61,FPT!B:KW,104,0)</f>
        <v>9591000</v>
      </c>
      <c r="KZ61" t="str">
        <f t="shared" si="105"/>
        <v/>
      </c>
      <c r="LA61" s="275">
        <f>VLOOKUP(C61,MOVI!C:DT,105,0)</f>
        <v>596000</v>
      </c>
      <c r="LB61" s="275">
        <f>VLOOKUP(C61,FPT!B:KZ,105,0)</f>
        <v>596000</v>
      </c>
      <c r="LC61" t="str">
        <f t="shared" si="106"/>
        <v/>
      </c>
      <c r="LD61" s="275">
        <f>VLOOKUP(C61,MOVI!C:DT,106,0)</f>
        <v>86556000</v>
      </c>
      <c r="LE61" s="275">
        <f>VLOOKUP(C61,FPT!B:LC,106,0)</f>
        <v>86556000</v>
      </c>
      <c r="LF61" t="str">
        <f t="shared" si="107"/>
        <v/>
      </c>
      <c r="LG61" s="273">
        <f>VLOOKUP(C61,MOVI!C:DT,107,0)</f>
        <v>0</v>
      </c>
      <c r="LH61" s="273">
        <f>VLOOKUP(C61,FPT!B:LF,107,0)</f>
        <v>0</v>
      </c>
      <c r="LI61" t="str">
        <f t="shared" si="108"/>
        <v/>
      </c>
      <c r="LJ61" t="str">
        <f>VLOOKUP(C61,MOVI!C:DV,108,0)</f>
        <v>Việt PhúSouthIT</v>
      </c>
      <c r="LK61" s="252" t="str">
        <f>VLOOKUP(C61,FPT!B:LI,108,0)</f>
        <v>Việt PhúSouthIT</v>
      </c>
      <c r="LL61" t="str">
        <f t="shared" si="109"/>
        <v/>
      </c>
      <c r="LM61" s="275">
        <f>ROUND(VLOOKUP(C61,MOVI!C:DV,109,0),0)</f>
        <v>6666667</v>
      </c>
      <c r="LN61" s="275">
        <f>ROUND(VLOOKUP(C61,FPT!B:LL,109,0),0)</f>
        <v>6666667</v>
      </c>
      <c r="LO61" t="str">
        <f t="shared" si="110"/>
        <v/>
      </c>
      <c r="LP61" t="str">
        <f>VLOOKUP(C61,MOVI!C:DV,110,0)</f>
        <v>HO</v>
      </c>
      <c r="LQ61" s="247" t="str">
        <f>VLOOKUP(C61,FPT!B:LO,110,0)</f>
        <v>HO</v>
      </c>
      <c r="LR61" t="str">
        <f t="shared" si="111"/>
        <v/>
      </c>
      <c r="LS61">
        <f>MOVI!DI56</f>
        <v>18</v>
      </c>
      <c r="LV61">
        <f>MOVI!DJ56</f>
        <v>0</v>
      </c>
      <c r="LW61">
        <f>MOVI!DK56</f>
        <v>0</v>
      </c>
      <c r="LX61">
        <f>MOVI!DL56</f>
        <v>0</v>
      </c>
      <c r="LY61">
        <f>MOVI!DM56</f>
        <v>0</v>
      </c>
      <c r="LZ61">
        <f>MOVI!DN56</f>
        <v>0</v>
      </c>
      <c r="MA61">
        <f>MOVI!DO56</f>
        <v>0</v>
      </c>
      <c r="MB61" t="str">
        <f>MOVI!DP56</f>
        <v/>
      </c>
      <c r="MC61">
        <f>MOVI!DQ56</f>
        <v>0</v>
      </c>
      <c r="MD61">
        <f>MOVI!DR56</f>
        <v>0</v>
      </c>
      <c r="ME61" t="str">
        <f>VLOOKUP(C61,MOVI!C:DV,121,0)</f>
        <v/>
      </c>
      <c r="MF61" s="252"/>
      <c r="MG61" t="str">
        <f t="shared" si="117"/>
        <v/>
      </c>
      <c r="MH61" t="str">
        <f>VLOOKUP(C61,MOVI!C:DT,122,0)</f>
        <v>Việt PhúSouth</v>
      </c>
      <c r="MI61" s="252" t="str">
        <f>VLOOKUP(C61,FPT!B:DS,112,0)</f>
        <v>Việt PhúSouth</v>
      </c>
      <c r="MJ61" t="str">
        <f t="shared" si="113"/>
        <v/>
      </c>
    </row>
    <row r="62" spans="1:348" x14ac:dyDescent="0.25">
      <c r="A62">
        <v>54</v>
      </c>
      <c r="B62" s="48">
        <v>5108</v>
      </c>
      <c r="C62" s="271" t="s">
        <v>828</v>
      </c>
      <c r="D62" t="str">
        <f>VLOOKUP(C62,MOVI!C:D,2,0)</f>
        <v>Trịnh Đức Tân</v>
      </c>
      <c r="E62" t="str">
        <f>VLOOKUP(C62,FPT!B:C,2,0)</f>
        <v>Trịnh Đức Tân</v>
      </c>
      <c r="F62" t="str">
        <f t="shared" si="4"/>
        <v/>
      </c>
      <c r="G62" t="str">
        <f>VLOOKUP(C62,MOVI!C:E,3,0)</f>
        <v>IT</v>
      </c>
      <c r="H62" t="str">
        <f>VLOOKUP(C62,FPT!B:F,3,0)</f>
        <v>IT</v>
      </c>
      <c r="I62" t="str">
        <f t="shared" si="5"/>
        <v/>
      </c>
      <c r="J62" t="str">
        <f>VLOOKUP(C62,MOVI!C:H,4,0)</f>
        <v>IT Engineer</v>
      </c>
      <c r="K62" t="str">
        <f>VLOOKUP(C62,FPT!B:I,4,0)</f>
        <v>IT Engineer</v>
      </c>
      <c r="L62" t="str">
        <f t="shared" si="6"/>
        <v/>
      </c>
      <c r="M62" t="str">
        <f>VLOOKUP(C62,MOVI!C:DT,5,0)</f>
        <v>Senior Associate</v>
      </c>
      <c r="N62" t="str">
        <f>VLOOKUP(C62,FPT!B:L,5,0)</f>
        <v>Senior Associate</v>
      </c>
      <c r="O62" t="str">
        <f t="shared" si="7"/>
        <v/>
      </c>
      <c r="P62" t="str">
        <f>VLOOKUP(C62,MOVI!C:DT,6,0)</f>
        <v>PHP Developer</v>
      </c>
      <c r="Q62" t="str">
        <f>VLOOKUP(C62,FPT!B:O,6,0)</f>
        <v>PHP Developer</v>
      </c>
      <c r="R62" t="str">
        <f t="shared" si="8"/>
        <v/>
      </c>
      <c r="S62" t="str">
        <f>VLOOKUP(C62,MOVI!C:DT,7,0)</f>
        <v>South</v>
      </c>
      <c r="T62" t="str">
        <f>VLOOKUP(C62,FPT!B:R,7,0)</f>
        <v>South</v>
      </c>
      <c r="U62" t="str">
        <f t="shared" si="9"/>
        <v/>
      </c>
      <c r="V62" t="str">
        <f>VLOOKUP(C62,MOVI!C:DT,8,0)</f>
        <v>Việt Phú</v>
      </c>
      <c r="W62" t="str">
        <f>VLOOKUP(C62,FPT!B:U,8,0)</f>
        <v>Việt Phú</v>
      </c>
      <c r="X62" t="str">
        <f t="shared" si="10"/>
        <v/>
      </c>
      <c r="Y62" t="str">
        <f>VLOOKUP(C62,MOVI!C:DT,9,0)</f>
        <v>Full-time</v>
      </c>
      <c r="Z62" t="str">
        <f>VLOOKUP(C62,FPT!B:X,9,0)</f>
        <v>Full-time</v>
      </c>
      <c r="AA62" t="str">
        <f t="shared" si="11"/>
        <v/>
      </c>
      <c r="AB62" t="str">
        <f>VLOOKUP(C62,MOVI!C:DT,10,0)</f>
        <v>Permanent</v>
      </c>
      <c r="AC62" t="str">
        <f>VLOOKUP(C62,FPT!B:AA,10,0)</f>
        <v>Permanent</v>
      </c>
      <c r="AD62" t="str">
        <f t="shared" si="12"/>
        <v/>
      </c>
      <c r="AE62" s="247">
        <f>VLOOKUP(C62,MOVI!C:DT,11,0)</f>
        <v>43642</v>
      </c>
      <c r="AF62" s="247">
        <f>VLOOKUP(C62,FPT!B:AD,11,0)</f>
        <v>43642</v>
      </c>
      <c r="AG62" t="str">
        <f t="shared" si="13"/>
        <v/>
      </c>
      <c r="AH62" s="260" t="str">
        <f>VLOOKUP(C62,MOVI!C:DT,12,0)</f>
        <v/>
      </c>
      <c r="AI62" s="260"/>
      <c r="AJ62" t="str">
        <f t="shared" si="115"/>
        <v/>
      </c>
      <c r="AK62">
        <f>VLOOKUP(C62,MOVI!C:DT,13,0)</f>
        <v>0</v>
      </c>
      <c r="AL62" s="247">
        <f>VLOOKUP(C62,FPT!B:AJ,13,0)</f>
        <v>0</v>
      </c>
      <c r="AM62" t="str">
        <f t="shared" si="114"/>
        <v/>
      </c>
      <c r="AN62" s="247">
        <f>VLOOKUP(C62,MOVI!C:DT,14,0)</f>
        <v>0</v>
      </c>
      <c r="AO62" s="247">
        <f>VLOOKUP(C62,FPT!B:AM,14,0)</f>
        <v>0</v>
      </c>
      <c r="AP62" t="str">
        <f t="shared" si="15"/>
        <v/>
      </c>
      <c r="AQ62" t="str">
        <f>VLOOKUP(C62,MOVI!C:DT,15,0)</f>
        <v>LC</v>
      </c>
      <c r="AR62" s="247" t="str">
        <f>VLOOKUP(C62,FPT!B:AP,15,0)</f>
        <v>LC</v>
      </c>
      <c r="AS62" t="str">
        <f t="shared" si="16"/>
        <v/>
      </c>
      <c r="AT62" s="282" t="str">
        <f>VLOOKUP(C62,MOVI!C:DT,16,0)</f>
        <v>LTTP</v>
      </c>
      <c r="AU62" s="247" t="str">
        <f>VLOOKUP(C62,FPT!B:AS,16,0)</f>
        <v>LTTP</v>
      </c>
      <c r="AV62" t="str">
        <f t="shared" si="17"/>
        <v/>
      </c>
      <c r="AW62" t="str">
        <f>VLOOKUP(C62,MOVI!C:DT,17,0)</f>
        <v>L</v>
      </c>
      <c r="AX62" s="247" t="str">
        <f>VLOOKUP(C62,FPT!B:AV,17,0)</f>
        <v>L</v>
      </c>
      <c r="AY62" t="str">
        <f t="shared" si="18"/>
        <v/>
      </c>
      <c r="AZ62">
        <f>VLOOKUP(C62,MOVI!C:DT,18,0)</f>
        <v>0</v>
      </c>
      <c r="BA62" s="247">
        <f>VLOOKUP(C62,FPT!B:AY,18,0)</f>
        <v>0</v>
      </c>
      <c r="BB62" t="str">
        <f t="shared" si="19"/>
        <v/>
      </c>
      <c r="BC62" s="275">
        <f>VLOOKUP(C62,MOVI!C:DT,19,0)</f>
        <v>10000000</v>
      </c>
      <c r="BD62" s="275">
        <f>VLOOKUP(C62,FPT!B:BB,19,0)</f>
        <v>10000000</v>
      </c>
      <c r="BE62" t="str">
        <f t="shared" si="20"/>
        <v/>
      </c>
      <c r="BF62">
        <f>VLOOKUP(C62,MOVI!C:DT,20,0)</f>
        <v>0</v>
      </c>
      <c r="BG62" s="252">
        <f>VLOOKUP(C62,FPT!B:BE,20,0)</f>
        <v>0</v>
      </c>
      <c r="BH62" t="str">
        <f t="shared" si="21"/>
        <v/>
      </c>
      <c r="BI62" s="275">
        <f>VLOOKUP(C62,MOVI!C:DT,21,0)</f>
        <v>10000000</v>
      </c>
      <c r="BJ62" s="275">
        <f>VLOOKUP(C62,FPT!B:BH,21,0)</f>
        <v>10000000</v>
      </c>
      <c r="BK62" t="str">
        <f t="shared" si="22"/>
        <v/>
      </c>
      <c r="BL62" s="275">
        <f>VLOOKUP(C62,MOVI!C:DT,22,0)</f>
        <v>0</v>
      </c>
      <c r="BM62" s="275">
        <f>VLOOKUP(C62,FPT!B:BK,22,0)</f>
        <v>0</v>
      </c>
      <c r="BN62" t="str">
        <f t="shared" si="23"/>
        <v/>
      </c>
      <c r="BO62" s="275">
        <f>VLOOKUP(C62,MOVI!C:DT,23,0)</f>
        <v>0</v>
      </c>
      <c r="BP62" s="275">
        <f>VLOOKUP(C62,FPT!B:BN,23,0)</f>
        <v>0</v>
      </c>
      <c r="BQ62" t="str">
        <f t="shared" si="24"/>
        <v/>
      </c>
      <c r="BR62" s="275">
        <f>VLOOKUP(C62,MOVI!C:DT,24,0)</f>
        <v>0</v>
      </c>
      <c r="BS62" s="275">
        <f>VLOOKUP(C62,FPT!B:BQ,24,0)</f>
        <v>0</v>
      </c>
      <c r="BT62" t="str">
        <f t="shared" si="25"/>
        <v/>
      </c>
      <c r="BU62" s="275">
        <f>VLOOKUP(C62,MOVI!C:DT,25,0)</f>
        <v>0</v>
      </c>
      <c r="BV62" s="275">
        <f>VLOOKUP(C62,FPT!B:BT,25,0)</f>
        <v>0</v>
      </c>
      <c r="BW62" t="str">
        <f t="shared" si="26"/>
        <v/>
      </c>
      <c r="BX62" s="275">
        <f>VLOOKUP(C62,MOVI!C:DT,26,0)</f>
        <v>0</v>
      </c>
      <c r="BY62" s="275">
        <f>VLOOKUP(C62,FPT!B:BW,26,0)</f>
        <v>0</v>
      </c>
      <c r="BZ62" t="str">
        <f t="shared" si="27"/>
        <v/>
      </c>
      <c r="CA62" s="275">
        <f>VLOOKUP(C62,MOVI!C:DT,27,0)</f>
        <v>0</v>
      </c>
      <c r="CB62" s="275">
        <f>VLOOKUP(C62,FPT!B:BZ,27,0)</f>
        <v>0</v>
      </c>
      <c r="CC62" t="str">
        <f t="shared" si="28"/>
        <v/>
      </c>
      <c r="CD62" s="275">
        <f>VLOOKUP(C62,MOVI!C:DT,28,0)</f>
        <v>0</v>
      </c>
      <c r="CE62" s="275">
        <f>VLOOKUP(C62,FPT!B:CC,28,0)</f>
        <v>0</v>
      </c>
      <c r="CF62" t="str">
        <f t="shared" si="29"/>
        <v/>
      </c>
      <c r="CG62" t="str">
        <f>VLOOKUP(C62,MOVI!C:DT,29,0)</f>
        <v>TB, CN</v>
      </c>
      <c r="CH62" s="252" t="str">
        <f>VLOOKUP(C62,FPT!B:CF,29,0)</f>
        <v>TB, CN</v>
      </c>
      <c r="CI62" t="str">
        <f t="shared" si="30"/>
        <v/>
      </c>
      <c r="CJ62">
        <f>VLOOKUP(C62,MOVI!C:DT,30,0)</f>
        <v>21</v>
      </c>
      <c r="CK62" s="252">
        <f>VLOOKUP(C62,FPT!B:CI,30,0)</f>
        <v>21</v>
      </c>
      <c r="CL62" t="str">
        <f t="shared" si="31"/>
        <v/>
      </c>
      <c r="CM62">
        <f>VLOOKUP(C62,MOVI!C:DT,31,0)</f>
        <v>16</v>
      </c>
      <c r="CN62" s="252">
        <f>VLOOKUP(C62,FPT!B:CL,31,0)</f>
        <v>16</v>
      </c>
      <c r="CO62" t="str">
        <f t="shared" si="32"/>
        <v/>
      </c>
      <c r="CP62" s="275">
        <f>VLOOKUP(C62,MOVI!C:DT,32,0)</f>
        <v>5</v>
      </c>
      <c r="CQ62" s="275">
        <f>VLOOKUP(C62,FPT!B:CO,32,0)</f>
        <v>5</v>
      </c>
      <c r="CR62" t="str">
        <f t="shared" si="33"/>
        <v/>
      </c>
      <c r="CS62" s="275">
        <f>VLOOKUP(C62,MOVI!C:DT,33,0)</f>
        <v>0</v>
      </c>
      <c r="CT62" s="275">
        <f>VLOOKUP(C62,FPT!B:CR,33,0)</f>
        <v>0</v>
      </c>
      <c r="CU62" t="str">
        <f t="shared" si="34"/>
        <v/>
      </c>
      <c r="CV62" s="275">
        <f>VLOOKUP(C62,MOVI!C:DT,34,0)</f>
        <v>0</v>
      </c>
      <c r="CW62" s="275">
        <f>VLOOKUP(C62,FPT!B:CU,34,0)</f>
        <v>0</v>
      </c>
      <c r="CX62" t="str">
        <f t="shared" si="35"/>
        <v/>
      </c>
      <c r="CY62" s="275">
        <f>VLOOKUP(C62,MOVI!C:DT,35,0)</f>
        <v>21</v>
      </c>
      <c r="CZ62" s="275">
        <f>VLOOKUP(C62,FPT!B:CX,35,0)</f>
        <v>21</v>
      </c>
      <c r="DA62" t="str">
        <f t="shared" si="36"/>
        <v/>
      </c>
      <c r="DB62" s="275">
        <f>VLOOKUP(C62,MOVI!C:DT,36,0)</f>
        <v>0</v>
      </c>
      <c r="DC62" s="275">
        <f>VLOOKUP(C62,FPT!B:DA,36,0)</f>
        <v>0</v>
      </c>
      <c r="DD62" t="str">
        <f t="shared" si="37"/>
        <v/>
      </c>
      <c r="DE62" s="275">
        <f>VLOOKUP(C62,MOVI!C:DT,37,0)</f>
        <v>0</v>
      </c>
      <c r="DF62" s="275">
        <f>VLOOKUP(C62,FPT!B:DD,37,0)</f>
        <v>0</v>
      </c>
      <c r="DG62" t="str">
        <f t="shared" si="38"/>
        <v/>
      </c>
      <c r="DH62" s="275">
        <f>VLOOKUP(C62,MOVI!C:DT,38,0)</f>
        <v>0</v>
      </c>
      <c r="DI62" s="275">
        <f>VLOOKUP(C62,FPT!B:DG,38,0)</f>
        <v>0</v>
      </c>
      <c r="DJ62" t="str">
        <f t="shared" si="39"/>
        <v/>
      </c>
      <c r="DK62" s="275">
        <f>VLOOKUP(C62,MOVI!C:DT,39,0)</f>
        <v>0</v>
      </c>
      <c r="DL62" s="275">
        <f>VLOOKUP(C62,FPT!B:DJ,39,0)</f>
        <v>0</v>
      </c>
      <c r="DM62" t="str">
        <f t="shared" si="40"/>
        <v/>
      </c>
      <c r="DN62" s="275">
        <f>VLOOKUP(C62,MOVI!C:DT,40,0)</f>
        <v>0</v>
      </c>
      <c r="DO62" s="275">
        <f>VLOOKUP(C62,FPT!B:DM,40,0)</f>
        <v>0</v>
      </c>
      <c r="DP62" t="str">
        <f t="shared" si="41"/>
        <v/>
      </c>
      <c r="DQ62" s="275">
        <f>VLOOKUP(C62,MOVI!C:DT,41,0)</f>
        <v>0</v>
      </c>
      <c r="DR62" s="275">
        <f>VLOOKUP(C62,FPT!B:DP,41,0)</f>
        <v>0</v>
      </c>
      <c r="DS62" t="str">
        <f t="shared" si="42"/>
        <v/>
      </c>
      <c r="DT62" s="275">
        <f>VLOOKUP(C62,MOVI!C:DT,42,0)</f>
        <v>10000000</v>
      </c>
      <c r="DU62" s="275">
        <f>ROUND(VLOOKUP(C62,FPT!B:DS,42,0),0)</f>
        <v>10000000</v>
      </c>
      <c r="DV62" t="str">
        <f t="shared" si="43"/>
        <v/>
      </c>
      <c r="DW62" s="275">
        <f>VLOOKUP(C62,MOVI!C:DT,43,0)</f>
        <v>0</v>
      </c>
      <c r="DX62" s="275">
        <f>VLOOKUP(C62,FPT!B:DV,43,0)</f>
        <v>0</v>
      </c>
      <c r="DY62" t="str">
        <f t="shared" si="44"/>
        <v/>
      </c>
      <c r="DZ62" s="275">
        <f>VLOOKUP(C62,MOVI!C:DT,44,0)</f>
        <v>0</v>
      </c>
      <c r="EA62" s="275">
        <f>VLOOKUP(C62,FPT!B:DY,44,0)</f>
        <v>0</v>
      </c>
      <c r="EB62" t="str">
        <f t="shared" si="45"/>
        <v/>
      </c>
      <c r="EC62" s="275">
        <f>VLOOKUP(C62,MOVI!C:DT,45,0)</f>
        <v>10000000</v>
      </c>
      <c r="ED62" s="275">
        <f>ROUND(VLOOKUP(C62,FPT!B:EB,45,0),0)</f>
        <v>10000000</v>
      </c>
      <c r="EE62" t="str">
        <f t="shared" si="46"/>
        <v/>
      </c>
      <c r="EF62" s="275">
        <f>VLOOKUP(C62,MOVI!C:DT,46,0)</f>
        <v>0</v>
      </c>
      <c r="EG62" s="275">
        <f>VLOOKUP(C62,FPT!B:EE,46,0)</f>
        <v>0</v>
      </c>
      <c r="EH62" t="str">
        <f t="shared" si="47"/>
        <v/>
      </c>
      <c r="EI62" s="275">
        <f>VLOOKUP(C62,MOVI!C:DT,47,0)</f>
        <v>0</v>
      </c>
      <c r="EJ62" s="275">
        <f>VLOOKUP(C62,FPT!B:EH,47,0)</f>
        <v>0</v>
      </c>
      <c r="EK62" t="str">
        <f t="shared" si="48"/>
        <v/>
      </c>
      <c r="EL62" s="275">
        <f>VLOOKUP(C62,MOVI!C:DT,48,0)</f>
        <v>0</v>
      </c>
      <c r="EM62" s="275">
        <f>VLOOKUP(C62,FPT!B:EK,48,0)</f>
        <v>0</v>
      </c>
      <c r="EN62" t="str">
        <f t="shared" si="49"/>
        <v/>
      </c>
      <c r="EO62" s="275">
        <f>VLOOKUP(C62,MOVI!C:DT,49,0)</f>
        <v>0</v>
      </c>
      <c r="EP62" s="275">
        <f>VLOOKUP(C62,FPT!B:EN,49,0)</f>
        <v>0</v>
      </c>
      <c r="EQ62" t="str">
        <f t="shared" si="50"/>
        <v/>
      </c>
      <c r="ER62" s="275">
        <f>VLOOKUP(C62,MOVI!C:DT,50,0)</f>
        <v>0</v>
      </c>
      <c r="ES62" s="275">
        <f>VLOOKUP(C62,FPT!B:EQ,50,0)</f>
        <v>0</v>
      </c>
      <c r="ET62" t="str">
        <f t="shared" si="51"/>
        <v/>
      </c>
      <c r="EU62" s="275">
        <f>VLOOKUP(C62,MOVI!C:DT,51,0)</f>
        <v>0</v>
      </c>
      <c r="EV62" s="275">
        <f>VLOOKUP(C62,FPT!B:ET,51,0)</f>
        <v>0</v>
      </c>
      <c r="EW62" t="str">
        <f t="shared" si="52"/>
        <v/>
      </c>
      <c r="EX62" s="275">
        <f>VLOOKUP(C62,MOVI!C:DT,52,0)</f>
        <v>0</v>
      </c>
      <c r="EY62" s="275">
        <f>VLOOKUP(C62,FPT!B:EW,52,0)</f>
        <v>0</v>
      </c>
      <c r="EZ62" t="str">
        <f t="shared" si="53"/>
        <v/>
      </c>
      <c r="FA62" s="275">
        <f>VLOOKUP(C62,MOVI!C:DT,53,0)</f>
        <v>0</v>
      </c>
      <c r="FB62" s="275">
        <f>VLOOKUP(C62,FPT!B:EZ,53,0)</f>
        <v>0</v>
      </c>
      <c r="FC62" t="str">
        <f t="shared" si="54"/>
        <v/>
      </c>
      <c r="FD62" s="275">
        <f>VLOOKUP(C62,MOVI!C:DT,54,0)</f>
        <v>0</v>
      </c>
      <c r="FE62" s="275">
        <f>VLOOKUP(C62,FPT!B:FC,54,0)</f>
        <v>0</v>
      </c>
      <c r="FF62" t="str">
        <f t="shared" si="55"/>
        <v/>
      </c>
      <c r="FG62" s="275">
        <f>VLOOKUP(C62,MOVI!C:DT,55,0)</f>
        <v>0</v>
      </c>
      <c r="FH62" s="275">
        <f>VLOOKUP(C62,FPT!B:FF,55,0)</f>
        <v>0</v>
      </c>
      <c r="FI62" t="str">
        <f t="shared" si="56"/>
        <v/>
      </c>
      <c r="FJ62" s="275">
        <f>VLOOKUP(C62,MOVI!C:DT,56,0)</f>
        <v>0</v>
      </c>
      <c r="FK62" s="275">
        <f>VLOOKUP(C62,FPT!B:FI,56,0)</f>
        <v>0</v>
      </c>
      <c r="FL62" t="str">
        <f t="shared" si="57"/>
        <v/>
      </c>
      <c r="FM62" s="275">
        <f>VLOOKUP(C62,MOVI!C:DT,57,0)</f>
        <v>0</v>
      </c>
      <c r="FN62" s="275">
        <f>VLOOKUP(C62,FPT!B:FL,57,0)</f>
        <v>0</v>
      </c>
      <c r="FO62" t="str">
        <f t="shared" si="58"/>
        <v/>
      </c>
      <c r="FP62" s="275">
        <f>VLOOKUP(C62,MOVI!C:DT,58,0)</f>
        <v>0</v>
      </c>
      <c r="FQ62" s="275">
        <f>VLOOKUP(C62,FPT!B:FO,58,0)</f>
        <v>0</v>
      </c>
      <c r="FR62" t="str">
        <f t="shared" si="59"/>
        <v/>
      </c>
      <c r="FS62" s="275">
        <f>VLOOKUP(C62,MOVI!C:DT,59,0)</f>
        <v>0</v>
      </c>
      <c r="FT62" s="275">
        <f>VLOOKUP(C62,FPT!B:FR,59,0)</f>
        <v>0</v>
      </c>
      <c r="FU62" t="str">
        <f t="shared" si="60"/>
        <v/>
      </c>
      <c r="FV62" s="275">
        <f>VLOOKUP(C62,MOVI!C:DT,60,0)</f>
        <v>0</v>
      </c>
      <c r="FW62" s="275">
        <f>VLOOKUP(C62,FPT!B:FU,60,0)</f>
        <v>0</v>
      </c>
      <c r="FX62" t="str">
        <f t="shared" si="61"/>
        <v/>
      </c>
      <c r="FY62" s="275">
        <f>VLOOKUP(C62,MOVI!C:DT,61,0)</f>
        <v>0</v>
      </c>
      <c r="FZ62" s="275">
        <f>VLOOKUP(C62,FPT!B:FX,61,0)</f>
        <v>0</v>
      </c>
      <c r="GA62" t="str">
        <f t="shared" si="62"/>
        <v/>
      </c>
      <c r="GB62" s="275">
        <f>VLOOKUP(C62,MOVI!C:DT,62,0)</f>
        <v>0</v>
      </c>
      <c r="GC62" s="275">
        <f>VLOOKUP(C62,FPT!B:GA,62,0)</f>
        <v>0</v>
      </c>
      <c r="GD62" t="str">
        <f t="shared" si="63"/>
        <v/>
      </c>
      <c r="GE62" s="275">
        <f>VLOOKUP(C62,MOVI!C:DT,63,0)</f>
        <v>0</v>
      </c>
      <c r="GF62" s="275">
        <f>VLOOKUP(C62,FPT!B:GD,63,0)</f>
        <v>0</v>
      </c>
      <c r="GG62" t="str">
        <f t="shared" si="64"/>
        <v/>
      </c>
      <c r="GH62" s="275">
        <f>VLOOKUP(C62,MOVI!C:DT,64,0)</f>
        <v>0</v>
      </c>
      <c r="GI62" s="275">
        <f>VLOOKUP(C62,FPT!B:GG,64,0)</f>
        <v>0</v>
      </c>
      <c r="GJ62" t="str">
        <f t="shared" si="65"/>
        <v/>
      </c>
      <c r="GK62" s="275">
        <f>VLOOKUP(C62,MOVI!C:DT,65,0)</f>
        <v>0</v>
      </c>
      <c r="GL62" s="275">
        <f>VLOOKUP(C62,FPT!B:GJ,65,0)</f>
        <v>0</v>
      </c>
      <c r="GM62" t="str">
        <f t="shared" si="66"/>
        <v/>
      </c>
      <c r="GN62" s="275">
        <f>VLOOKUP(C62,MOVI!C:DT,66,0)</f>
        <v>0</v>
      </c>
      <c r="GO62" s="275">
        <f>VLOOKUP(C62,FPT!B:GM,66,0)</f>
        <v>0</v>
      </c>
      <c r="GP62" t="str">
        <f t="shared" si="67"/>
        <v/>
      </c>
      <c r="GQ62" s="275">
        <f>VLOOKUP(C62,MOVI!C:DT,67,0)</f>
        <v>0</v>
      </c>
      <c r="GR62" s="275">
        <f>VLOOKUP(C62,FPT!B:GP,67,0)</f>
        <v>0</v>
      </c>
      <c r="GS62" t="str">
        <f t="shared" si="68"/>
        <v/>
      </c>
      <c r="GT62" s="275">
        <f>VLOOKUP(C62,MOVI!C:DT,68,0)</f>
        <v>0</v>
      </c>
      <c r="GU62" s="275">
        <f>VLOOKUP(C62,FPT!B:GS,68,0)</f>
        <v>0</v>
      </c>
      <c r="GV62" t="str">
        <f t="shared" si="69"/>
        <v/>
      </c>
      <c r="GW62" s="275">
        <f>VLOOKUP(C62,MOVI!C:DT,69,0)</f>
        <v>0</v>
      </c>
      <c r="GX62" s="275">
        <f>VLOOKUP(C62,FPT!B:GV,69,0)</f>
        <v>0</v>
      </c>
      <c r="GY62" t="str">
        <f t="shared" si="70"/>
        <v/>
      </c>
      <c r="GZ62" s="275">
        <f>VLOOKUP(C62,MOVI!C:DT,70,0)</f>
        <v>0</v>
      </c>
      <c r="HA62" s="275">
        <f>VLOOKUP(C62,FPT!B:GY,70,0)</f>
        <v>0</v>
      </c>
      <c r="HB62" t="str">
        <f t="shared" si="71"/>
        <v/>
      </c>
      <c r="HC62" s="275">
        <f>VLOOKUP(C62,MOVI!C:DT,71,0)</f>
        <v>10000000</v>
      </c>
      <c r="HD62" s="275">
        <f>ROUND(VLOOKUP(C62,FPT!B:HB,71,0),0)</f>
        <v>10000000</v>
      </c>
      <c r="HE62" t="str">
        <f t="shared" si="72"/>
        <v/>
      </c>
      <c r="HF62" s="275">
        <f>ROUND(VLOOKUP(C62,MOVI!C:DT,72,0),0)</f>
        <v>0</v>
      </c>
      <c r="HG62" s="275">
        <f>ROUND(VLOOKUP(C62,FPT!B:HE,72,0),0)</f>
        <v>0</v>
      </c>
      <c r="HH62" t="str">
        <f t="shared" si="73"/>
        <v/>
      </c>
      <c r="HI62" s="275">
        <f>VLOOKUP(C62,MOVI!C:DT,73,0)</f>
        <v>0</v>
      </c>
      <c r="HJ62" s="275">
        <f>VLOOKUP(C62,FPT!B:HH,73,0)</f>
        <v>0</v>
      </c>
      <c r="HK62" t="str">
        <f t="shared" si="74"/>
        <v/>
      </c>
      <c r="HL62" s="275">
        <f>VLOOKUP(C62,MOVI!C:DT,74,0)</f>
        <v>0</v>
      </c>
      <c r="HM62" s="275">
        <f>VLOOKUP(C62,FPT!B:HK,74,0)</f>
        <v>0</v>
      </c>
      <c r="HN62" t="str">
        <f t="shared" si="75"/>
        <v/>
      </c>
      <c r="HO62" s="275">
        <f>VLOOKUP(C62,MOVI!C:DT,75,0)</f>
        <v>11000000</v>
      </c>
      <c r="HP62" s="275">
        <f>VLOOKUP(C62,FPT!B:HN,75,0)</f>
        <v>11000000</v>
      </c>
      <c r="HQ62" t="str">
        <f t="shared" si="76"/>
        <v/>
      </c>
      <c r="HR62" s="275">
        <f>VLOOKUP(C62,MOVI!C:DT,76,0)</f>
        <v>0</v>
      </c>
      <c r="HS62" s="275">
        <f>VLOOKUP(C62,FPT!B:HQ,76,0)</f>
        <v>0</v>
      </c>
      <c r="HT62" t="str">
        <f t="shared" si="77"/>
        <v/>
      </c>
      <c r="HU62" s="275">
        <f>VLOOKUP(C62,MOVI!C:DT,77,0)</f>
        <v>0</v>
      </c>
      <c r="HV62" s="275">
        <f>VLOOKUP(C62,FPT!B:HT,77,0)</f>
        <v>0</v>
      </c>
      <c r="HW62" t="str">
        <f t="shared" si="78"/>
        <v/>
      </c>
      <c r="HX62" s="274">
        <f>VLOOKUP(C62,MOVI!C:CB,78,0)</f>
        <v>800000</v>
      </c>
      <c r="HY62" s="261">
        <f>VLOOKUP(C62,FPT!$B:$CA,78,0)</f>
        <v>800000</v>
      </c>
      <c r="HZ62" t="str">
        <f t="shared" si="79"/>
        <v/>
      </c>
      <c r="IA62" s="275">
        <f>VLOOKUP(C62,MOVI!C:CD,79,0)</f>
        <v>100000</v>
      </c>
      <c r="IB62" s="275">
        <f>VLOOKUP(C62,FPT!B:HZ,79,0)</f>
        <v>100000</v>
      </c>
      <c r="IC62" t="str">
        <f t="shared" si="80"/>
        <v/>
      </c>
      <c r="ID62" s="275">
        <f>VLOOKUP(C62,MOVI!C:CD,80,0)</f>
        <v>150000</v>
      </c>
      <c r="IE62" s="275">
        <f>VLOOKUP(C62,FPT!B:IC,80,0)</f>
        <v>150000</v>
      </c>
      <c r="IF62" t="str">
        <f t="shared" si="81"/>
        <v/>
      </c>
      <c r="IG62" s="275">
        <f>VLOOKUP(C62,MOVI!C:DT,81,0)</f>
        <v>0</v>
      </c>
      <c r="IH62" s="275">
        <f>VLOOKUP(C62,FPT!B:IF,81,0)</f>
        <v>0</v>
      </c>
      <c r="II62" t="str">
        <f t="shared" si="82"/>
        <v/>
      </c>
      <c r="IJ62" s="275">
        <f>VLOOKUP(C62,MOVI!C:DT,82,0)</f>
        <v>1050000</v>
      </c>
      <c r="IK62" s="275">
        <f>VLOOKUP(C62,FPT!B:II,82,0)</f>
        <v>1050000</v>
      </c>
      <c r="IL62" t="str">
        <f t="shared" si="83"/>
        <v/>
      </c>
      <c r="IM62" s="275">
        <f>ROUND(VLOOKUP(C62,MOVI!C:DT,83,0),0)</f>
        <v>12050000</v>
      </c>
      <c r="IN62" s="275">
        <f>ROUND(VLOOKUP(C62,FPT!B:IL,83,0),0)</f>
        <v>12050000</v>
      </c>
      <c r="IO62" t="str">
        <f t="shared" si="84"/>
        <v/>
      </c>
      <c r="IP62" s="275">
        <f>VLOOKUP(C62,MOVI!C:DT,84,0)</f>
        <v>0</v>
      </c>
      <c r="IQ62" s="275">
        <f>VLOOKUP(C62,FPT!B:IO,84,0)</f>
        <v>0</v>
      </c>
      <c r="IR62" t="str">
        <f t="shared" si="85"/>
        <v/>
      </c>
      <c r="IS62" s="275">
        <f>ROUND(VLOOKUP(C62,MOVI!C:DT,85,0),0)</f>
        <v>0</v>
      </c>
      <c r="IT62" s="275">
        <f>ROUND(VLOOKUP(C62,FPT!B:IR,85,0),0)</f>
        <v>0</v>
      </c>
      <c r="IU62" t="str">
        <f t="shared" si="86"/>
        <v/>
      </c>
      <c r="IV62" s="275">
        <f>VLOOKUP(C62,MOVI!C:DT,86,0)</f>
        <v>0</v>
      </c>
      <c r="IW62" s="275">
        <f>VLOOKUP(C62,FPT!B:IU,86,0)</f>
        <v>0</v>
      </c>
      <c r="IX62" t="str">
        <f t="shared" si="87"/>
        <v/>
      </c>
      <c r="IY62" s="275">
        <f>ROUND(VLOOKUP(C62,MOVI!C:DT,87,0),0)</f>
        <v>0</v>
      </c>
      <c r="IZ62" s="275">
        <f>ROUND(VLOOKUP(C62,FPT!B:IX,87,0),0)</f>
        <v>0</v>
      </c>
      <c r="JA62" t="str">
        <f t="shared" si="88"/>
        <v/>
      </c>
      <c r="JB62" s="275">
        <f>VLOOKUP(C62,MOVI!C:DT,88,0)</f>
        <v>0</v>
      </c>
      <c r="JC62" s="275">
        <f>VLOOKUP(C62,FPT!B:JA,88,0)</f>
        <v>0</v>
      </c>
      <c r="JD62" t="str">
        <f t="shared" si="89"/>
        <v/>
      </c>
      <c r="JE62" s="275">
        <f>VLOOKUP(C62,MOVI!C:DT,89,0)</f>
        <v>0</v>
      </c>
      <c r="JF62" s="275">
        <f>VLOOKUP(C62,FPT!B:JD,89,0)</f>
        <v>0</v>
      </c>
      <c r="JG62" t="str">
        <f t="shared" si="90"/>
        <v/>
      </c>
      <c r="JH62" s="275">
        <f>VLOOKUP(C62,MOVI!C:DT,90,0)</f>
        <v>0</v>
      </c>
      <c r="JI62" s="275">
        <f>VLOOKUP(C62,FPT!B:JG,90,0)</f>
        <v>0</v>
      </c>
      <c r="JJ62" t="str">
        <f t="shared" si="91"/>
        <v/>
      </c>
      <c r="JK62" s="275">
        <f>VLOOKUP(C62,MOVI!C:DT,91,0)</f>
        <v>0</v>
      </c>
      <c r="JL62" s="275">
        <f>VLOOKUP(C62,FPT!B:JJ,91,0)</f>
        <v>0</v>
      </c>
      <c r="JM62" t="str">
        <f t="shared" si="92"/>
        <v/>
      </c>
      <c r="JN62" s="275">
        <f>VLOOKUP(C62,MOVI!C:DT,92,0)</f>
        <v>0</v>
      </c>
      <c r="JO62" s="275">
        <f>VLOOKUP(C62,FPT!B:JM,92,0)</f>
        <v>0</v>
      </c>
      <c r="JP62" t="str">
        <f t="shared" si="93"/>
        <v/>
      </c>
      <c r="JQ62" s="275">
        <f>VLOOKUP(C62,MOVI!C:DT,93,0)</f>
        <v>0</v>
      </c>
      <c r="JR62" s="275">
        <f>VLOOKUP(C62,FPT!B:JP,93,0)</f>
        <v>0</v>
      </c>
      <c r="JS62" t="str">
        <f t="shared" si="94"/>
        <v/>
      </c>
      <c r="JT62" s="275">
        <f>VLOOKUP(C62,MOVI!C:DT,94,0)</f>
        <v>0</v>
      </c>
      <c r="JU62" s="275">
        <f>VLOOKUP(C62,FPT!B:JS,94,0)</f>
        <v>0</v>
      </c>
      <c r="JV62" t="str">
        <f t="shared" si="95"/>
        <v/>
      </c>
      <c r="JW62" s="275">
        <f>VLOOKUP(C62,MOVI!C:DT,95,0)</f>
        <v>8950000</v>
      </c>
      <c r="JX62" s="275">
        <f>VLOOKUP(C62,FPT!B:JV,95,0)</f>
        <v>8950000</v>
      </c>
      <c r="JY62" t="str">
        <f t="shared" si="96"/>
        <v/>
      </c>
      <c r="JZ62" s="275">
        <f>VLOOKUP(C62,MOVI!C:DT,96,0)</f>
        <v>0</v>
      </c>
      <c r="KA62" s="275">
        <f>VLOOKUP(C62,FPT!B:JY,96,0)</f>
        <v>0</v>
      </c>
      <c r="KB62" t="str">
        <f t="shared" si="97"/>
        <v/>
      </c>
      <c r="KC62" s="275">
        <f>VLOOKUP(C62,MOVI!C:DT,97,0)</f>
        <v>8950000</v>
      </c>
      <c r="KD62" s="275">
        <f>VLOOKUP(C62,FPT!B:KB,97,0)</f>
        <v>8950000</v>
      </c>
      <c r="KE62" t="str">
        <f t="shared" si="98"/>
        <v/>
      </c>
      <c r="KF62" s="275">
        <f>VLOOKUP(C62,MOVI!C:DT,98,0)</f>
        <v>1700000.0000000002</v>
      </c>
      <c r="KG62" s="275">
        <f>VLOOKUP(C62,FPT!B:KE,98,0)</f>
        <v>1700000</v>
      </c>
      <c r="KH62" t="str">
        <f t="shared" si="99"/>
        <v/>
      </c>
      <c r="KI62" s="275">
        <f>VLOOKUP(C62,MOVI!C:DT,99,0)</f>
        <v>0</v>
      </c>
      <c r="KJ62" s="275">
        <f>VLOOKUP(C62,FPT!B:KH,99,0)</f>
        <v>0</v>
      </c>
      <c r="KK62" t="str">
        <f t="shared" si="100"/>
        <v/>
      </c>
      <c r="KL62" s="275">
        <f>VLOOKUP(C62,MOVI!C:DT,100,0)</f>
        <v>300000</v>
      </c>
      <c r="KM62" s="275">
        <f>VLOOKUP(C62,FPT!B:KK,100,0)</f>
        <v>300000</v>
      </c>
      <c r="KN62" t="str">
        <f t="shared" si="101"/>
        <v/>
      </c>
      <c r="KO62" s="275">
        <f>VLOOKUP(C62,MOVI!C:DT,101,0)</f>
        <v>0</v>
      </c>
      <c r="KP62" s="275">
        <f>VLOOKUP(C62,FPT!B:KN,101,0)</f>
        <v>0</v>
      </c>
      <c r="KQ62" t="str">
        <f t="shared" si="102"/>
        <v/>
      </c>
      <c r="KR62" s="275">
        <f>VLOOKUP(C62,MOVI!C:DT,102,0)</f>
        <v>0</v>
      </c>
      <c r="KS62" s="275">
        <f>VLOOKUP(C62,FPT!B:KQ,102,0)</f>
        <v>0</v>
      </c>
      <c r="KT62" t="str">
        <f t="shared" si="103"/>
        <v/>
      </c>
      <c r="KU62" s="275">
        <f>VLOOKUP(C62,MOVI!C:DT,103,0)</f>
        <v>2000000.0000000002</v>
      </c>
      <c r="KV62" s="275">
        <f>VLOOKUP(C62,FPT!B:KT,103,0)</f>
        <v>2000000</v>
      </c>
      <c r="KW62" t="str">
        <f t="shared" si="104"/>
        <v/>
      </c>
      <c r="KX62" s="275">
        <f>VLOOKUP(C62,MOVI!C:DT,104,0)</f>
        <v>3050000</v>
      </c>
      <c r="KY62" s="275">
        <f>VLOOKUP(C62,FPT!B:KW,104,0)</f>
        <v>3050000</v>
      </c>
      <c r="KZ62" t="str">
        <f t="shared" si="105"/>
        <v/>
      </c>
      <c r="LA62" s="275">
        <f>VLOOKUP(C62,MOVI!C:DT,105,0)</f>
        <v>200000</v>
      </c>
      <c r="LB62" s="275">
        <f>VLOOKUP(C62,FPT!B:KZ,105,0)</f>
        <v>200000</v>
      </c>
      <c r="LC62" t="str">
        <f t="shared" si="106"/>
        <v/>
      </c>
      <c r="LD62" s="275">
        <f>VLOOKUP(C62,MOVI!C:DT,106,0)</f>
        <v>12200000</v>
      </c>
      <c r="LE62" s="275">
        <f>VLOOKUP(C62,FPT!B:LC,106,0)</f>
        <v>12200000</v>
      </c>
      <c r="LF62" t="str">
        <f t="shared" si="107"/>
        <v/>
      </c>
      <c r="LG62" s="273">
        <f>VLOOKUP(C62,MOVI!C:DT,107,0)</f>
        <v>0</v>
      </c>
      <c r="LH62" s="273">
        <f>VLOOKUP(C62,FPT!B:LF,107,0)</f>
        <v>0</v>
      </c>
      <c r="LI62" t="str">
        <f t="shared" si="108"/>
        <v/>
      </c>
      <c r="LJ62" t="str">
        <f>VLOOKUP(C62,MOVI!C:DV,108,0)</f>
        <v>Việt PhúSouthIT</v>
      </c>
      <c r="LK62" s="252" t="str">
        <f>VLOOKUP(C62,FPT!B:LI,108,0)</f>
        <v>Việt PhúSouthIT</v>
      </c>
      <c r="LL62" t="str">
        <f t="shared" si="109"/>
        <v/>
      </c>
      <c r="LM62" s="275">
        <f>ROUND(VLOOKUP(C62,MOVI!C:DV,109,0),0)</f>
        <v>833333</v>
      </c>
      <c r="LN62" s="275">
        <f>ROUND(VLOOKUP(C62,FPT!B:LL,109,0),0)</f>
        <v>833333</v>
      </c>
      <c r="LO62" t="str">
        <f t="shared" si="110"/>
        <v/>
      </c>
      <c r="LP62" t="str">
        <f>VLOOKUP(C62,MOVI!C:DV,110,0)</f>
        <v>HO</v>
      </c>
      <c r="LQ62" s="247" t="str">
        <f>VLOOKUP(C62,FPT!B:LO,110,0)</f>
        <v>HO</v>
      </c>
      <c r="LR62" t="str">
        <f t="shared" si="111"/>
        <v/>
      </c>
      <c r="LS62">
        <f>MOVI!DI57</f>
        <v>18</v>
      </c>
      <c r="LV62">
        <f>MOVI!DJ57</f>
        <v>0</v>
      </c>
      <c r="LW62">
        <f>MOVI!DK57</f>
        <v>0</v>
      </c>
      <c r="LX62">
        <f>MOVI!DL57</f>
        <v>0</v>
      </c>
      <c r="LY62">
        <f>MOVI!DM57</f>
        <v>0</v>
      </c>
      <c r="LZ62">
        <f>MOVI!DN57</f>
        <v>0</v>
      </c>
      <c r="MA62">
        <f>MOVI!DO57</f>
        <v>0</v>
      </c>
      <c r="MB62" t="str">
        <f>MOVI!DP57</f>
        <v/>
      </c>
      <c r="MC62">
        <f>MOVI!DQ57</f>
        <v>0</v>
      </c>
      <c r="MD62">
        <f>MOVI!DR57</f>
        <v>0</v>
      </c>
      <c r="ME62" t="str">
        <f>VLOOKUP(C62,MOVI!C:DV,121,0)</f>
        <v/>
      </c>
      <c r="MF62" s="252"/>
      <c r="MG62" t="str">
        <f t="shared" si="117"/>
        <v/>
      </c>
      <c r="MH62" t="str">
        <f>VLOOKUP(C62,MOVI!C:DT,122,0)</f>
        <v>Việt PhúSouth</v>
      </c>
      <c r="MI62" s="252" t="str">
        <f>VLOOKUP(C62,FPT!B:DS,112,0)</f>
        <v>Việt PhúSouth</v>
      </c>
      <c r="MJ62" t="str">
        <f t="shared" si="113"/>
        <v/>
      </c>
    </row>
    <row r="63" spans="1:348" x14ac:dyDescent="0.25">
      <c r="A63">
        <v>55</v>
      </c>
      <c r="B63" s="48">
        <v>5163</v>
      </c>
      <c r="C63" s="271" t="s">
        <v>829</v>
      </c>
      <c r="D63" t="str">
        <f>VLOOKUP(C63,MOVI!C:D,2,0)</f>
        <v>Tạ Hữu Bang</v>
      </c>
      <c r="E63" t="str">
        <f>VLOOKUP(C63,FPT!B:C,2,0)</f>
        <v>Tạ Hữu Bang</v>
      </c>
      <c r="F63" t="str">
        <f t="shared" si="4"/>
        <v/>
      </c>
      <c r="G63" t="str">
        <f>VLOOKUP(C63,MOVI!C:E,3,0)</f>
        <v>IT</v>
      </c>
      <c r="H63" t="str">
        <f>VLOOKUP(C63,FPT!B:F,3,0)</f>
        <v>IT</v>
      </c>
      <c r="I63" t="str">
        <f t="shared" si="5"/>
        <v/>
      </c>
      <c r="J63" t="str">
        <f>VLOOKUP(C63,MOVI!C:H,4,0)</f>
        <v>IT Engineer</v>
      </c>
      <c r="K63" t="str">
        <f>VLOOKUP(C63,FPT!B:I,4,0)</f>
        <v>IT Engineer</v>
      </c>
      <c r="L63" t="str">
        <f t="shared" si="6"/>
        <v/>
      </c>
      <c r="M63" t="str">
        <f>VLOOKUP(C63,MOVI!C:DT,5,0)</f>
        <v>Senior Associate</v>
      </c>
      <c r="N63" t="str">
        <f>VLOOKUP(C63,FPT!B:L,5,0)</f>
        <v>Senior Associate</v>
      </c>
      <c r="O63" t="str">
        <f t="shared" si="7"/>
        <v/>
      </c>
      <c r="P63" t="str">
        <f>VLOOKUP(C63,MOVI!C:DT,6,0)</f>
        <v>PHP Developer</v>
      </c>
      <c r="Q63" t="str">
        <f>VLOOKUP(C63,FPT!B:O,6,0)</f>
        <v>PHP Developer</v>
      </c>
      <c r="R63" t="str">
        <f t="shared" si="8"/>
        <v/>
      </c>
      <c r="S63" t="str">
        <f>VLOOKUP(C63,MOVI!C:DT,7,0)</f>
        <v>South</v>
      </c>
      <c r="T63" t="str">
        <f>VLOOKUP(C63,FPT!B:R,7,0)</f>
        <v>South</v>
      </c>
      <c r="U63" t="str">
        <f t="shared" si="9"/>
        <v/>
      </c>
      <c r="V63" t="str">
        <f>VLOOKUP(C63,MOVI!C:DT,8,0)</f>
        <v>Việt Phú</v>
      </c>
      <c r="W63" t="str">
        <f>VLOOKUP(C63,FPT!B:U,8,0)</f>
        <v>Việt Phú</v>
      </c>
      <c r="X63" t="str">
        <f t="shared" si="10"/>
        <v/>
      </c>
      <c r="Y63" t="str">
        <f>VLOOKUP(C63,MOVI!C:DT,9,0)</f>
        <v>Full-time</v>
      </c>
      <c r="Z63" t="str">
        <f>VLOOKUP(C63,FPT!B:X,9,0)</f>
        <v>Full-time</v>
      </c>
      <c r="AA63" t="str">
        <f t="shared" si="11"/>
        <v/>
      </c>
      <c r="AB63" t="str">
        <f>VLOOKUP(C63,MOVI!C:DT,10,0)</f>
        <v>Permanent</v>
      </c>
      <c r="AC63" t="str">
        <f>VLOOKUP(C63,FPT!B:AA,10,0)</f>
        <v>Permanent</v>
      </c>
      <c r="AD63" t="str">
        <f t="shared" si="12"/>
        <v/>
      </c>
      <c r="AE63" s="247">
        <f>VLOOKUP(C63,MOVI!C:DT,11,0)</f>
        <v>43678</v>
      </c>
      <c r="AF63" s="247">
        <f>VLOOKUP(C63,FPT!B:AD,11,0)</f>
        <v>43678</v>
      </c>
      <c r="AG63" t="str">
        <f t="shared" si="13"/>
        <v/>
      </c>
      <c r="AH63" s="260" t="str">
        <f>VLOOKUP(C63,MOVI!C:DT,12,0)</f>
        <v/>
      </c>
      <c r="AI63" s="260"/>
      <c r="AJ63" t="str">
        <f t="shared" si="115"/>
        <v/>
      </c>
      <c r="AK63">
        <f>VLOOKUP(C63,MOVI!C:DT,13,0)</f>
        <v>0</v>
      </c>
      <c r="AL63" s="247">
        <f>VLOOKUP(C63,FPT!B:AJ,13,0)</f>
        <v>0</v>
      </c>
      <c r="AM63" t="str">
        <f t="shared" si="114"/>
        <v/>
      </c>
      <c r="AN63" s="247">
        <f>VLOOKUP(C63,MOVI!C:DT,14,0)</f>
        <v>0</v>
      </c>
      <c r="AO63" s="247">
        <f>VLOOKUP(C63,FPT!B:AM,14,0)</f>
        <v>0</v>
      </c>
      <c r="AP63" t="str">
        <f t="shared" si="15"/>
        <v/>
      </c>
      <c r="AQ63" t="str">
        <f>VLOOKUP(C63,MOVI!C:DT,15,0)</f>
        <v>LC</v>
      </c>
      <c r="AR63" s="247" t="str">
        <f>VLOOKUP(C63,FPT!B:AP,15,0)</f>
        <v>LC</v>
      </c>
      <c r="AS63" t="str">
        <f t="shared" si="16"/>
        <v/>
      </c>
      <c r="AT63" s="282" t="str">
        <f>VLOOKUP(C63,MOVI!C:DT,16,0)</f>
        <v>LTTP</v>
      </c>
      <c r="AU63" s="247" t="str">
        <f>VLOOKUP(C63,FPT!B:AS,16,0)</f>
        <v>LTTP</v>
      </c>
      <c r="AV63" t="str">
        <f t="shared" si="17"/>
        <v/>
      </c>
      <c r="AW63" t="str">
        <f>VLOOKUP(C63,MOVI!C:DT,17,0)</f>
        <v>L</v>
      </c>
      <c r="AX63" s="247" t="str">
        <f>VLOOKUP(C63,FPT!B:AV,17,0)</f>
        <v>L</v>
      </c>
      <c r="AY63" t="str">
        <f t="shared" si="18"/>
        <v/>
      </c>
      <c r="AZ63">
        <f>VLOOKUP(C63,MOVI!C:DT,18,0)</f>
        <v>0</v>
      </c>
      <c r="BA63" s="247">
        <f>VLOOKUP(C63,FPT!B:AY,18,0)</f>
        <v>0</v>
      </c>
      <c r="BB63" t="str">
        <f t="shared" si="19"/>
        <v/>
      </c>
      <c r="BC63" s="275">
        <f>VLOOKUP(C63,MOVI!C:DT,19,0)</f>
        <v>10000000</v>
      </c>
      <c r="BD63" s="275">
        <f>VLOOKUP(C63,FPT!B:BB,19,0)</f>
        <v>10000000</v>
      </c>
      <c r="BE63" t="str">
        <f t="shared" si="20"/>
        <v/>
      </c>
      <c r="BF63">
        <f>VLOOKUP(C63,MOVI!C:DT,20,0)</f>
        <v>0</v>
      </c>
      <c r="BG63" s="252">
        <f>VLOOKUP(C63,FPT!B:BE,20,0)</f>
        <v>0</v>
      </c>
      <c r="BH63" t="str">
        <f t="shared" si="21"/>
        <v/>
      </c>
      <c r="BI63" s="275">
        <f>VLOOKUP(C63,MOVI!C:DT,21,0)</f>
        <v>10000000</v>
      </c>
      <c r="BJ63" s="275">
        <f>VLOOKUP(C63,FPT!B:BH,21,0)</f>
        <v>10000000</v>
      </c>
      <c r="BK63" t="str">
        <f t="shared" si="22"/>
        <v/>
      </c>
      <c r="BL63" s="275">
        <f>VLOOKUP(C63,MOVI!C:DT,22,0)</f>
        <v>0</v>
      </c>
      <c r="BM63" s="275">
        <f>VLOOKUP(C63,FPT!B:BK,22,0)</f>
        <v>0</v>
      </c>
      <c r="BN63" t="str">
        <f t="shared" si="23"/>
        <v/>
      </c>
      <c r="BO63" s="275">
        <f>VLOOKUP(C63,MOVI!C:DT,23,0)</f>
        <v>0</v>
      </c>
      <c r="BP63" s="275">
        <f>VLOOKUP(C63,FPT!B:BN,23,0)</f>
        <v>0</v>
      </c>
      <c r="BQ63" t="str">
        <f t="shared" si="24"/>
        <v/>
      </c>
      <c r="BR63" s="275">
        <f>VLOOKUP(C63,MOVI!C:DT,24,0)</f>
        <v>0</v>
      </c>
      <c r="BS63" s="275">
        <f>VLOOKUP(C63,FPT!B:BQ,24,0)</f>
        <v>0</v>
      </c>
      <c r="BT63" t="str">
        <f t="shared" si="25"/>
        <v/>
      </c>
      <c r="BU63" s="275">
        <f>VLOOKUP(C63,MOVI!C:DT,25,0)</f>
        <v>0</v>
      </c>
      <c r="BV63" s="275">
        <f>VLOOKUP(C63,FPT!B:BT,25,0)</f>
        <v>0</v>
      </c>
      <c r="BW63" t="str">
        <f t="shared" si="26"/>
        <v/>
      </c>
      <c r="BX63" s="275">
        <f>VLOOKUP(C63,MOVI!C:DT,26,0)</f>
        <v>0</v>
      </c>
      <c r="BY63" s="275">
        <f>VLOOKUP(C63,FPT!B:BW,26,0)</f>
        <v>0</v>
      </c>
      <c r="BZ63" t="str">
        <f t="shared" si="27"/>
        <v/>
      </c>
      <c r="CA63" s="275">
        <f>VLOOKUP(C63,MOVI!C:DT,27,0)</f>
        <v>0</v>
      </c>
      <c r="CB63" s="275">
        <f>VLOOKUP(C63,FPT!B:BZ,27,0)</f>
        <v>0</v>
      </c>
      <c r="CC63" t="str">
        <f t="shared" si="28"/>
        <v/>
      </c>
      <c r="CD63" s="275">
        <f>VLOOKUP(C63,MOVI!C:DT,28,0)</f>
        <v>0</v>
      </c>
      <c r="CE63" s="275">
        <f>VLOOKUP(C63,FPT!B:CC,28,0)</f>
        <v>0</v>
      </c>
      <c r="CF63" t="str">
        <f t="shared" si="29"/>
        <v/>
      </c>
      <c r="CG63" t="str">
        <f>VLOOKUP(C63,MOVI!C:DT,29,0)</f>
        <v>TB, CN</v>
      </c>
      <c r="CH63" s="252" t="str">
        <f>VLOOKUP(C63,FPT!B:CF,29,0)</f>
        <v>TB, CN</v>
      </c>
      <c r="CI63" t="str">
        <f t="shared" si="30"/>
        <v/>
      </c>
      <c r="CJ63">
        <f>VLOOKUP(C63,MOVI!C:DT,30,0)</f>
        <v>21</v>
      </c>
      <c r="CK63" s="252">
        <f>VLOOKUP(C63,FPT!B:CI,30,0)</f>
        <v>21</v>
      </c>
      <c r="CL63" t="str">
        <f t="shared" si="31"/>
        <v/>
      </c>
      <c r="CM63">
        <f>VLOOKUP(C63,MOVI!C:DT,31,0)</f>
        <v>15</v>
      </c>
      <c r="CN63" s="252">
        <f>VLOOKUP(C63,FPT!B:CL,31,0)</f>
        <v>15</v>
      </c>
      <c r="CO63" t="str">
        <f t="shared" si="32"/>
        <v/>
      </c>
      <c r="CP63" s="275">
        <f>VLOOKUP(C63,MOVI!C:DT,32,0)</f>
        <v>6</v>
      </c>
      <c r="CQ63" s="275">
        <f>VLOOKUP(C63,FPT!B:CO,32,0)</f>
        <v>6</v>
      </c>
      <c r="CR63" t="str">
        <f t="shared" si="33"/>
        <v/>
      </c>
      <c r="CS63" s="275">
        <f>VLOOKUP(C63,MOVI!C:DT,33,0)</f>
        <v>0</v>
      </c>
      <c r="CT63" s="275">
        <f>VLOOKUP(C63,FPT!B:CR,33,0)</f>
        <v>0</v>
      </c>
      <c r="CU63" t="str">
        <f t="shared" si="34"/>
        <v/>
      </c>
      <c r="CV63" s="275">
        <f>VLOOKUP(C63,MOVI!C:DT,34,0)</f>
        <v>0</v>
      </c>
      <c r="CW63" s="275">
        <f>VLOOKUP(C63,FPT!B:CU,34,0)</f>
        <v>0</v>
      </c>
      <c r="CX63" t="str">
        <f t="shared" si="35"/>
        <v/>
      </c>
      <c r="CY63" s="275">
        <f>VLOOKUP(C63,MOVI!C:DT,35,0)</f>
        <v>21</v>
      </c>
      <c r="CZ63" s="275">
        <f>VLOOKUP(C63,FPT!B:CX,35,0)</f>
        <v>21</v>
      </c>
      <c r="DA63" t="str">
        <f t="shared" si="36"/>
        <v/>
      </c>
      <c r="DB63" s="275">
        <f>VLOOKUP(C63,MOVI!C:DT,36,0)</f>
        <v>0</v>
      </c>
      <c r="DC63" s="275">
        <f>VLOOKUP(C63,FPT!B:DA,36,0)</f>
        <v>0</v>
      </c>
      <c r="DD63" t="str">
        <f t="shared" si="37"/>
        <v/>
      </c>
      <c r="DE63" s="275">
        <f>VLOOKUP(C63,MOVI!C:DT,37,0)</f>
        <v>0</v>
      </c>
      <c r="DF63" s="275">
        <f>VLOOKUP(C63,FPT!B:DD,37,0)</f>
        <v>0</v>
      </c>
      <c r="DG63" t="str">
        <f t="shared" si="38"/>
        <v/>
      </c>
      <c r="DH63" s="275">
        <f>VLOOKUP(C63,MOVI!C:DT,38,0)</f>
        <v>0</v>
      </c>
      <c r="DI63" s="275">
        <f>VLOOKUP(C63,FPT!B:DG,38,0)</f>
        <v>0</v>
      </c>
      <c r="DJ63" t="str">
        <f t="shared" si="39"/>
        <v/>
      </c>
      <c r="DK63" s="275">
        <f>VLOOKUP(C63,MOVI!C:DT,39,0)</f>
        <v>0</v>
      </c>
      <c r="DL63" s="275">
        <f>VLOOKUP(C63,FPT!B:DJ,39,0)</f>
        <v>0</v>
      </c>
      <c r="DM63" t="str">
        <f t="shared" si="40"/>
        <v/>
      </c>
      <c r="DN63" s="275">
        <f>VLOOKUP(C63,MOVI!C:DT,40,0)</f>
        <v>0</v>
      </c>
      <c r="DO63" s="275">
        <f>VLOOKUP(C63,FPT!B:DM,40,0)</f>
        <v>0</v>
      </c>
      <c r="DP63" t="str">
        <f t="shared" si="41"/>
        <v/>
      </c>
      <c r="DQ63" s="275">
        <f>VLOOKUP(C63,MOVI!C:DT,41,0)</f>
        <v>0</v>
      </c>
      <c r="DR63" s="275">
        <f>VLOOKUP(C63,FPT!B:DP,41,0)</f>
        <v>0</v>
      </c>
      <c r="DS63" t="str">
        <f t="shared" si="42"/>
        <v/>
      </c>
      <c r="DT63" s="275">
        <f>VLOOKUP(C63,MOVI!C:DT,42,0)</f>
        <v>10000000</v>
      </c>
      <c r="DU63" s="275">
        <f>ROUND(VLOOKUP(C63,FPT!B:DS,42,0),0)</f>
        <v>10000000</v>
      </c>
      <c r="DV63" t="str">
        <f t="shared" si="43"/>
        <v/>
      </c>
      <c r="DW63" s="275">
        <f>VLOOKUP(C63,MOVI!C:DT,43,0)</f>
        <v>0</v>
      </c>
      <c r="DX63" s="275">
        <f>VLOOKUP(C63,FPT!B:DV,43,0)</f>
        <v>0</v>
      </c>
      <c r="DY63" t="str">
        <f t="shared" si="44"/>
        <v/>
      </c>
      <c r="DZ63" s="275">
        <f>VLOOKUP(C63,MOVI!C:DT,44,0)</f>
        <v>0</v>
      </c>
      <c r="EA63" s="275">
        <f>VLOOKUP(C63,FPT!B:DY,44,0)</f>
        <v>0</v>
      </c>
      <c r="EB63" t="str">
        <f t="shared" si="45"/>
        <v/>
      </c>
      <c r="EC63" s="275">
        <f>VLOOKUP(C63,MOVI!C:DT,45,0)</f>
        <v>10000000</v>
      </c>
      <c r="ED63" s="275">
        <f>ROUND(VLOOKUP(C63,FPT!B:EB,45,0),0)</f>
        <v>10000000</v>
      </c>
      <c r="EE63" t="str">
        <f t="shared" si="46"/>
        <v/>
      </c>
      <c r="EF63" s="275">
        <f>VLOOKUP(C63,MOVI!C:DT,46,0)</f>
        <v>0</v>
      </c>
      <c r="EG63" s="275">
        <f>VLOOKUP(C63,FPT!B:EE,46,0)</f>
        <v>0</v>
      </c>
      <c r="EH63" t="str">
        <f t="shared" si="47"/>
        <v/>
      </c>
      <c r="EI63" s="275">
        <f>VLOOKUP(C63,MOVI!C:DT,47,0)</f>
        <v>0</v>
      </c>
      <c r="EJ63" s="275">
        <f>VLOOKUP(C63,FPT!B:EH,47,0)</f>
        <v>0</v>
      </c>
      <c r="EK63" t="str">
        <f t="shared" si="48"/>
        <v/>
      </c>
      <c r="EL63" s="275">
        <f>VLOOKUP(C63,MOVI!C:DT,48,0)</f>
        <v>0</v>
      </c>
      <c r="EM63" s="275">
        <f>VLOOKUP(C63,FPT!B:EK,48,0)</f>
        <v>0</v>
      </c>
      <c r="EN63" t="str">
        <f t="shared" si="49"/>
        <v/>
      </c>
      <c r="EO63" s="275">
        <f>VLOOKUP(C63,MOVI!C:DT,49,0)</f>
        <v>0</v>
      </c>
      <c r="EP63" s="275">
        <f>VLOOKUP(C63,FPT!B:EN,49,0)</f>
        <v>0</v>
      </c>
      <c r="EQ63" t="str">
        <f t="shared" si="50"/>
        <v/>
      </c>
      <c r="ER63" s="275">
        <f>VLOOKUP(C63,MOVI!C:DT,50,0)</f>
        <v>0</v>
      </c>
      <c r="ES63" s="275">
        <f>VLOOKUP(C63,FPT!B:EQ,50,0)</f>
        <v>0</v>
      </c>
      <c r="ET63" t="str">
        <f t="shared" si="51"/>
        <v/>
      </c>
      <c r="EU63" s="275">
        <f>VLOOKUP(C63,MOVI!C:DT,51,0)</f>
        <v>0</v>
      </c>
      <c r="EV63" s="275">
        <f>VLOOKUP(C63,FPT!B:ET,51,0)</f>
        <v>0</v>
      </c>
      <c r="EW63" t="str">
        <f t="shared" si="52"/>
        <v/>
      </c>
      <c r="EX63" s="275">
        <f>VLOOKUP(C63,MOVI!C:DT,52,0)</f>
        <v>0</v>
      </c>
      <c r="EY63" s="275">
        <f>VLOOKUP(C63,FPT!B:EW,52,0)</f>
        <v>0</v>
      </c>
      <c r="EZ63" t="str">
        <f t="shared" si="53"/>
        <v/>
      </c>
      <c r="FA63" s="275">
        <f>VLOOKUP(C63,MOVI!C:DT,53,0)</f>
        <v>0</v>
      </c>
      <c r="FB63" s="275">
        <f>VLOOKUP(C63,FPT!B:EZ,53,0)</f>
        <v>0</v>
      </c>
      <c r="FC63" t="str">
        <f t="shared" si="54"/>
        <v/>
      </c>
      <c r="FD63" s="275">
        <f>VLOOKUP(C63,MOVI!C:DT,54,0)</f>
        <v>0</v>
      </c>
      <c r="FE63" s="275">
        <f>VLOOKUP(C63,FPT!B:FC,54,0)</f>
        <v>0</v>
      </c>
      <c r="FF63" t="str">
        <f t="shared" si="55"/>
        <v/>
      </c>
      <c r="FG63" s="275">
        <f>VLOOKUP(C63,MOVI!C:DT,55,0)</f>
        <v>0</v>
      </c>
      <c r="FH63" s="275">
        <f>VLOOKUP(C63,FPT!B:FF,55,0)</f>
        <v>0</v>
      </c>
      <c r="FI63" t="str">
        <f t="shared" si="56"/>
        <v/>
      </c>
      <c r="FJ63" s="275">
        <f>VLOOKUP(C63,MOVI!C:DT,56,0)</f>
        <v>0</v>
      </c>
      <c r="FK63" s="275">
        <f>VLOOKUP(C63,FPT!B:FI,56,0)</f>
        <v>0</v>
      </c>
      <c r="FL63" t="str">
        <f t="shared" si="57"/>
        <v/>
      </c>
      <c r="FM63" s="275">
        <f>VLOOKUP(C63,MOVI!C:DT,57,0)</f>
        <v>0</v>
      </c>
      <c r="FN63" s="275">
        <f>VLOOKUP(C63,FPT!B:FL,57,0)</f>
        <v>0</v>
      </c>
      <c r="FO63" t="str">
        <f t="shared" si="58"/>
        <v/>
      </c>
      <c r="FP63" s="275">
        <f>VLOOKUP(C63,MOVI!C:DT,58,0)</f>
        <v>0</v>
      </c>
      <c r="FQ63" s="275">
        <f>VLOOKUP(C63,FPT!B:FO,58,0)</f>
        <v>0</v>
      </c>
      <c r="FR63" t="str">
        <f t="shared" si="59"/>
        <v/>
      </c>
      <c r="FS63" s="275">
        <f>VLOOKUP(C63,MOVI!C:DT,59,0)</f>
        <v>0</v>
      </c>
      <c r="FT63" s="275">
        <f>VLOOKUP(C63,FPT!B:FR,59,0)</f>
        <v>0</v>
      </c>
      <c r="FU63" t="str">
        <f t="shared" si="60"/>
        <v/>
      </c>
      <c r="FV63" s="275">
        <f>VLOOKUP(C63,MOVI!C:DT,60,0)</f>
        <v>0</v>
      </c>
      <c r="FW63" s="275">
        <f>VLOOKUP(C63,FPT!B:FU,60,0)</f>
        <v>0</v>
      </c>
      <c r="FX63" t="str">
        <f t="shared" si="61"/>
        <v/>
      </c>
      <c r="FY63" s="275">
        <f>VLOOKUP(C63,MOVI!C:DT,61,0)</f>
        <v>0</v>
      </c>
      <c r="FZ63" s="275">
        <f>VLOOKUP(C63,FPT!B:FX,61,0)</f>
        <v>0</v>
      </c>
      <c r="GA63" t="str">
        <f t="shared" si="62"/>
        <v/>
      </c>
      <c r="GB63" s="275">
        <f>VLOOKUP(C63,MOVI!C:DT,62,0)</f>
        <v>0</v>
      </c>
      <c r="GC63" s="275">
        <f>VLOOKUP(C63,FPT!B:GA,62,0)</f>
        <v>0</v>
      </c>
      <c r="GD63" t="str">
        <f t="shared" si="63"/>
        <v/>
      </c>
      <c r="GE63" s="275">
        <f>VLOOKUP(C63,MOVI!C:DT,63,0)</f>
        <v>0</v>
      </c>
      <c r="GF63" s="275">
        <f>VLOOKUP(C63,FPT!B:GD,63,0)</f>
        <v>0</v>
      </c>
      <c r="GG63" t="str">
        <f t="shared" si="64"/>
        <v/>
      </c>
      <c r="GH63" s="275">
        <f>VLOOKUP(C63,MOVI!C:DT,64,0)</f>
        <v>0</v>
      </c>
      <c r="GI63" s="275">
        <f>VLOOKUP(C63,FPT!B:GG,64,0)</f>
        <v>0</v>
      </c>
      <c r="GJ63" t="str">
        <f t="shared" si="65"/>
        <v/>
      </c>
      <c r="GK63" s="275">
        <f>VLOOKUP(C63,MOVI!C:DT,65,0)</f>
        <v>0</v>
      </c>
      <c r="GL63" s="275">
        <f>VLOOKUP(C63,FPT!B:GJ,65,0)</f>
        <v>0</v>
      </c>
      <c r="GM63" t="str">
        <f t="shared" si="66"/>
        <v/>
      </c>
      <c r="GN63" s="275">
        <f>VLOOKUP(C63,MOVI!C:DT,66,0)</f>
        <v>0</v>
      </c>
      <c r="GO63" s="275">
        <f>VLOOKUP(C63,FPT!B:GM,66,0)</f>
        <v>0</v>
      </c>
      <c r="GP63" t="str">
        <f t="shared" si="67"/>
        <v/>
      </c>
      <c r="GQ63" s="275">
        <f>VLOOKUP(C63,MOVI!C:DT,67,0)</f>
        <v>0</v>
      </c>
      <c r="GR63" s="275">
        <f>VLOOKUP(C63,FPT!B:GP,67,0)</f>
        <v>0</v>
      </c>
      <c r="GS63" t="str">
        <f t="shared" si="68"/>
        <v/>
      </c>
      <c r="GT63" s="275">
        <f>VLOOKUP(C63,MOVI!C:DT,68,0)</f>
        <v>0</v>
      </c>
      <c r="GU63" s="275">
        <f>VLOOKUP(C63,FPT!B:GS,68,0)</f>
        <v>0</v>
      </c>
      <c r="GV63" t="str">
        <f t="shared" si="69"/>
        <v/>
      </c>
      <c r="GW63" s="275">
        <f>VLOOKUP(C63,MOVI!C:DT,69,0)</f>
        <v>0</v>
      </c>
      <c r="GX63" s="275">
        <f>VLOOKUP(C63,FPT!B:GV,69,0)</f>
        <v>0</v>
      </c>
      <c r="GY63" t="str">
        <f t="shared" si="70"/>
        <v/>
      </c>
      <c r="GZ63" s="275">
        <f>VLOOKUP(C63,MOVI!C:DT,70,0)</f>
        <v>0</v>
      </c>
      <c r="HA63" s="275">
        <f>VLOOKUP(C63,FPT!B:GY,70,0)</f>
        <v>0</v>
      </c>
      <c r="HB63" t="str">
        <f t="shared" si="71"/>
        <v/>
      </c>
      <c r="HC63" s="275">
        <f>VLOOKUP(C63,MOVI!C:DT,71,0)</f>
        <v>10000000</v>
      </c>
      <c r="HD63" s="275">
        <f>ROUND(VLOOKUP(C63,FPT!B:HB,71,0),0)</f>
        <v>10000000</v>
      </c>
      <c r="HE63" t="str">
        <f t="shared" si="72"/>
        <v/>
      </c>
      <c r="HF63" s="275">
        <f>ROUND(VLOOKUP(C63,MOVI!C:DT,72,0),0)</f>
        <v>0</v>
      </c>
      <c r="HG63" s="275">
        <f>ROUND(VLOOKUP(C63,FPT!B:HE,72,0),0)</f>
        <v>0</v>
      </c>
      <c r="HH63" t="str">
        <f t="shared" si="73"/>
        <v/>
      </c>
      <c r="HI63" s="275">
        <f>VLOOKUP(C63,MOVI!C:DT,73,0)</f>
        <v>0</v>
      </c>
      <c r="HJ63" s="275">
        <f>VLOOKUP(C63,FPT!B:HH,73,0)</f>
        <v>0</v>
      </c>
      <c r="HK63" t="str">
        <f t="shared" si="74"/>
        <v/>
      </c>
      <c r="HL63" s="275">
        <f>VLOOKUP(C63,MOVI!C:DT,74,0)</f>
        <v>0</v>
      </c>
      <c r="HM63" s="275">
        <f>VLOOKUP(C63,FPT!B:HK,74,0)</f>
        <v>0</v>
      </c>
      <c r="HN63" t="str">
        <f t="shared" si="75"/>
        <v/>
      </c>
      <c r="HO63" s="275">
        <f>VLOOKUP(C63,MOVI!C:DT,75,0)</f>
        <v>11000000</v>
      </c>
      <c r="HP63" s="275">
        <f>VLOOKUP(C63,FPT!B:HN,75,0)</f>
        <v>11000000</v>
      </c>
      <c r="HQ63" t="str">
        <f t="shared" si="76"/>
        <v/>
      </c>
      <c r="HR63" s="275">
        <f>VLOOKUP(C63,MOVI!C:DT,76,0)</f>
        <v>1</v>
      </c>
      <c r="HS63" s="275">
        <f>VLOOKUP(C63,FPT!B:HQ,76,0)</f>
        <v>1</v>
      </c>
      <c r="HT63" t="str">
        <f t="shared" si="77"/>
        <v/>
      </c>
      <c r="HU63" s="275">
        <f>VLOOKUP(C63,MOVI!C:DT,77,0)</f>
        <v>4400000</v>
      </c>
      <c r="HV63" s="275">
        <f>VLOOKUP(C63,FPT!B:HT,77,0)</f>
        <v>4400000</v>
      </c>
      <c r="HW63" t="str">
        <f t="shared" si="78"/>
        <v/>
      </c>
      <c r="HX63" s="274">
        <f>VLOOKUP(C63,MOVI!C:CB,78,0)</f>
        <v>800000</v>
      </c>
      <c r="HY63" s="261">
        <f>VLOOKUP(C63,FPT!$B:$CA,78,0)</f>
        <v>800000</v>
      </c>
      <c r="HZ63" t="str">
        <f t="shared" si="79"/>
        <v/>
      </c>
      <c r="IA63" s="275">
        <f>VLOOKUP(C63,MOVI!C:CD,79,0)</f>
        <v>100000</v>
      </c>
      <c r="IB63" s="275">
        <f>VLOOKUP(C63,FPT!B:HZ,79,0)</f>
        <v>100000</v>
      </c>
      <c r="IC63" t="str">
        <f t="shared" si="80"/>
        <v/>
      </c>
      <c r="ID63" s="275">
        <f>VLOOKUP(C63,MOVI!C:CD,80,0)</f>
        <v>150000</v>
      </c>
      <c r="IE63" s="275">
        <f>VLOOKUP(C63,FPT!B:IC,80,0)</f>
        <v>150000</v>
      </c>
      <c r="IF63" t="str">
        <f t="shared" si="81"/>
        <v/>
      </c>
      <c r="IG63" s="275">
        <f>VLOOKUP(C63,MOVI!C:DT,81,0)</f>
        <v>0</v>
      </c>
      <c r="IH63" s="275">
        <f>VLOOKUP(C63,FPT!B:IF,81,0)</f>
        <v>0</v>
      </c>
      <c r="II63" t="str">
        <f t="shared" si="82"/>
        <v/>
      </c>
      <c r="IJ63" s="275">
        <f>VLOOKUP(C63,MOVI!C:DT,82,0)</f>
        <v>1050000</v>
      </c>
      <c r="IK63" s="275">
        <f>VLOOKUP(C63,FPT!B:II,82,0)</f>
        <v>1050000</v>
      </c>
      <c r="IL63" t="str">
        <f t="shared" si="83"/>
        <v/>
      </c>
      <c r="IM63" s="275">
        <f>ROUND(VLOOKUP(C63,MOVI!C:DT,83,0),0)</f>
        <v>16450000</v>
      </c>
      <c r="IN63" s="275">
        <f>ROUND(VLOOKUP(C63,FPT!B:IL,83,0),0)</f>
        <v>16450000</v>
      </c>
      <c r="IO63" t="str">
        <f t="shared" si="84"/>
        <v/>
      </c>
      <c r="IP63" s="275">
        <f>VLOOKUP(C63,MOVI!C:DT,84,0)</f>
        <v>0</v>
      </c>
      <c r="IQ63" s="275">
        <f>VLOOKUP(C63,FPT!B:IO,84,0)</f>
        <v>0</v>
      </c>
      <c r="IR63" t="str">
        <f t="shared" si="85"/>
        <v/>
      </c>
      <c r="IS63" s="275">
        <f>ROUND(VLOOKUP(C63,MOVI!C:DT,85,0),0)</f>
        <v>0</v>
      </c>
      <c r="IT63" s="275">
        <f>ROUND(VLOOKUP(C63,FPT!B:IR,85,0),0)</f>
        <v>0</v>
      </c>
      <c r="IU63" t="str">
        <f t="shared" si="86"/>
        <v/>
      </c>
      <c r="IV63" s="275">
        <f>VLOOKUP(C63,MOVI!C:DT,86,0)</f>
        <v>0</v>
      </c>
      <c r="IW63" s="275">
        <f>VLOOKUP(C63,FPT!B:IU,86,0)</f>
        <v>0</v>
      </c>
      <c r="IX63" t="str">
        <f t="shared" si="87"/>
        <v/>
      </c>
      <c r="IY63" s="275">
        <f>ROUND(VLOOKUP(C63,MOVI!C:DT,87,0),0)</f>
        <v>0</v>
      </c>
      <c r="IZ63" s="275">
        <f>ROUND(VLOOKUP(C63,FPT!B:IX,87,0),0)</f>
        <v>0</v>
      </c>
      <c r="JA63" t="str">
        <f t="shared" si="88"/>
        <v/>
      </c>
      <c r="JB63" s="275">
        <f>VLOOKUP(C63,MOVI!C:DT,88,0)</f>
        <v>0</v>
      </c>
      <c r="JC63" s="275">
        <f>VLOOKUP(C63,FPT!B:JA,88,0)</f>
        <v>0</v>
      </c>
      <c r="JD63" t="str">
        <f t="shared" si="89"/>
        <v/>
      </c>
      <c r="JE63" s="275">
        <f>VLOOKUP(C63,MOVI!C:DT,89,0)</f>
        <v>0</v>
      </c>
      <c r="JF63" s="275">
        <f>VLOOKUP(C63,FPT!B:JD,89,0)</f>
        <v>0</v>
      </c>
      <c r="JG63" t="str">
        <f t="shared" si="90"/>
        <v/>
      </c>
      <c r="JH63" s="275">
        <f>VLOOKUP(C63,MOVI!C:DT,90,0)</f>
        <v>0</v>
      </c>
      <c r="JI63" s="275">
        <f>VLOOKUP(C63,FPT!B:JG,90,0)</f>
        <v>0</v>
      </c>
      <c r="JJ63" t="str">
        <f t="shared" si="91"/>
        <v/>
      </c>
      <c r="JK63" s="275">
        <f>VLOOKUP(C63,MOVI!C:DT,91,0)</f>
        <v>0</v>
      </c>
      <c r="JL63" s="275">
        <f>VLOOKUP(C63,FPT!B:JJ,91,0)</f>
        <v>0</v>
      </c>
      <c r="JM63" t="str">
        <f t="shared" si="92"/>
        <v/>
      </c>
      <c r="JN63" s="275">
        <f>VLOOKUP(C63,MOVI!C:DT,92,0)</f>
        <v>0</v>
      </c>
      <c r="JO63" s="275">
        <f>VLOOKUP(C63,FPT!B:JM,92,0)</f>
        <v>0</v>
      </c>
      <c r="JP63" t="str">
        <f t="shared" si="93"/>
        <v/>
      </c>
      <c r="JQ63" s="275">
        <f>VLOOKUP(C63,MOVI!C:DT,93,0)</f>
        <v>0</v>
      </c>
      <c r="JR63" s="275">
        <f>VLOOKUP(C63,FPT!B:JP,93,0)</f>
        <v>0</v>
      </c>
      <c r="JS63" t="str">
        <f t="shared" si="94"/>
        <v/>
      </c>
      <c r="JT63" s="275">
        <f>VLOOKUP(C63,MOVI!C:DT,94,0)</f>
        <v>0</v>
      </c>
      <c r="JU63" s="275">
        <f>VLOOKUP(C63,FPT!B:JS,94,0)</f>
        <v>0</v>
      </c>
      <c r="JV63" t="str">
        <f t="shared" si="95"/>
        <v/>
      </c>
      <c r="JW63" s="275">
        <f>VLOOKUP(C63,MOVI!C:DT,95,0)</f>
        <v>8950000</v>
      </c>
      <c r="JX63" s="275">
        <f>VLOOKUP(C63,FPT!B:JV,95,0)</f>
        <v>8950000</v>
      </c>
      <c r="JY63" t="str">
        <f t="shared" si="96"/>
        <v/>
      </c>
      <c r="JZ63" s="275">
        <f>VLOOKUP(C63,MOVI!C:DT,96,0)</f>
        <v>0</v>
      </c>
      <c r="KA63" s="275">
        <f>VLOOKUP(C63,FPT!B:JY,96,0)</f>
        <v>0</v>
      </c>
      <c r="KB63" t="str">
        <f t="shared" si="97"/>
        <v/>
      </c>
      <c r="KC63" s="275">
        <f>VLOOKUP(C63,MOVI!C:DT,97,0)</f>
        <v>8950000</v>
      </c>
      <c r="KD63" s="275">
        <f>VLOOKUP(C63,FPT!B:KB,97,0)</f>
        <v>8950000</v>
      </c>
      <c r="KE63" t="str">
        <f t="shared" si="98"/>
        <v/>
      </c>
      <c r="KF63" s="275">
        <f>VLOOKUP(C63,MOVI!C:DT,98,0)</f>
        <v>1700000.0000000002</v>
      </c>
      <c r="KG63" s="275">
        <f>VLOOKUP(C63,FPT!B:KE,98,0)</f>
        <v>1700000</v>
      </c>
      <c r="KH63" t="str">
        <f t="shared" si="99"/>
        <v/>
      </c>
      <c r="KI63" s="275">
        <f>VLOOKUP(C63,MOVI!C:DT,99,0)</f>
        <v>0</v>
      </c>
      <c r="KJ63" s="275">
        <f>VLOOKUP(C63,FPT!B:KH,99,0)</f>
        <v>0</v>
      </c>
      <c r="KK63" t="str">
        <f t="shared" si="100"/>
        <v/>
      </c>
      <c r="KL63" s="275">
        <f>VLOOKUP(C63,MOVI!C:DT,100,0)</f>
        <v>300000</v>
      </c>
      <c r="KM63" s="275">
        <f>VLOOKUP(C63,FPT!B:KK,100,0)</f>
        <v>300000</v>
      </c>
      <c r="KN63" t="str">
        <f t="shared" si="101"/>
        <v/>
      </c>
      <c r="KO63" s="275">
        <f>VLOOKUP(C63,MOVI!C:DT,101,0)</f>
        <v>0</v>
      </c>
      <c r="KP63" s="275">
        <f>VLOOKUP(C63,FPT!B:KN,101,0)</f>
        <v>0</v>
      </c>
      <c r="KQ63" t="str">
        <f t="shared" si="102"/>
        <v/>
      </c>
      <c r="KR63" s="275">
        <f>VLOOKUP(C63,MOVI!C:DT,102,0)</f>
        <v>0</v>
      </c>
      <c r="KS63" s="275">
        <f>VLOOKUP(C63,FPT!B:KQ,102,0)</f>
        <v>0</v>
      </c>
      <c r="KT63" t="str">
        <f t="shared" si="103"/>
        <v/>
      </c>
      <c r="KU63" s="275">
        <f>VLOOKUP(C63,MOVI!C:DT,103,0)</f>
        <v>2000000.0000000002</v>
      </c>
      <c r="KV63" s="275">
        <f>VLOOKUP(C63,FPT!B:KT,103,0)</f>
        <v>2000000</v>
      </c>
      <c r="KW63" t="str">
        <f t="shared" si="104"/>
        <v/>
      </c>
      <c r="KX63" s="275">
        <f>VLOOKUP(C63,MOVI!C:DT,104,0)</f>
        <v>3050000</v>
      </c>
      <c r="KY63" s="275">
        <f>VLOOKUP(C63,FPT!B:KW,104,0)</f>
        <v>3050000</v>
      </c>
      <c r="KZ63" t="str">
        <f t="shared" si="105"/>
        <v/>
      </c>
      <c r="LA63" s="275">
        <f>VLOOKUP(C63,MOVI!C:DT,105,0)</f>
        <v>200000</v>
      </c>
      <c r="LB63" s="275">
        <f>VLOOKUP(C63,FPT!B:KZ,105,0)</f>
        <v>200000</v>
      </c>
      <c r="LC63" t="str">
        <f t="shared" si="106"/>
        <v/>
      </c>
      <c r="LD63" s="275">
        <f>VLOOKUP(C63,MOVI!C:DT,106,0)</f>
        <v>12200000</v>
      </c>
      <c r="LE63" s="275">
        <f>VLOOKUP(C63,FPT!B:LC,106,0)</f>
        <v>12200000</v>
      </c>
      <c r="LF63" t="str">
        <f t="shared" si="107"/>
        <v/>
      </c>
      <c r="LG63" s="273">
        <f>VLOOKUP(C63,MOVI!C:DT,107,0)</f>
        <v>0</v>
      </c>
      <c r="LH63" s="273">
        <f>VLOOKUP(C63,FPT!B:LF,107,0)</f>
        <v>0</v>
      </c>
      <c r="LI63" t="str">
        <f t="shared" si="108"/>
        <v/>
      </c>
      <c r="LJ63" t="str">
        <f>VLOOKUP(C63,MOVI!C:DV,108,0)</f>
        <v>Việt PhúSouthIT</v>
      </c>
      <c r="LK63" s="252" t="str">
        <f>VLOOKUP(C63,FPT!B:LI,108,0)</f>
        <v>Việt PhúSouthIT</v>
      </c>
      <c r="LL63" t="str">
        <f t="shared" si="109"/>
        <v/>
      </c>
      <c r="LM63" s="275">
        <f>ROUND(VLOOKUP(C63,MOVI!C:DV,109,0),0)</f>
        <v>833333</v>
      </c>
      <c r="LN63" s="275">
        <f>ROUND(VLOOKUP(C63,FPT!B:LL,109,0),0)</f>
        <v>833333</v>
      </c>
      <c r="LO63" t="str">
        <f t="shared" si="110"/>
        <v/>
      </c>
      <c r="LP63" t="str">
        <f>VLOOKUP(C63,MOVI!C:DV,110,0)</f>
        <v>HO</v>
      </c>
      <c r="LQ63" s="247" t="str">
        <f>VLOOKUP(C63,FPT!B:LO,110,0)</f>
        <v>HO</v>
      </c>
      <c r="LR63" t="str">
        <f t="shared" si="111"/>
        <v/>
      </c>
      <c r="LS63">
        <f>MOVI!DI58</f>
        <v>18</v>
      </c>
      <c r="LV63">
        <f>MOVI!DJ58</f>
        <v>0</v>
      </c>
      <c r="LW63">
        <f>MOVI!DK58</f>
        <v>0</v>
      </c>
      <c r="LX63">
        <f>MOVI!DL58</f>
        <v>0</v>
      </c>
      <c r="LY63">
        <f>MOVI!DM58</f>
        <v>0</v>
      </c>
      <c r="LZ63">
        <f>MOVI!DN58</f>
        <v>0</v>
      </c>
      <c r="MA63">
        <f>MOVI!DO58</f>
        <v>0</v>
      </c>
      <c r="MB63" t="str">
        <f>MOVI!DP58</f>
        <v/>
      </c>
      <c r="MC63">
        <f>MOVI!DQ58</f>
        <v>0</v>
      </c>
      <c r="MD63">
        <f>MOVI!DR58</f>
        <v>0</v>
      </c>
      <c r="ME63" t="str">
        <f>VLOOKUP(C63,MOVI!C:DV,121,0)</f>
        <v/>
      </c>
      <c r="MF63" s="252"/>
      <c r="MG63" t="str">
        <f t="shared" si="117"/>
        <v/>
      </c>
      <c r="MH63" t="str">
        <f>VLOOKUP(C63,MOVI!C:DT,122,0)</f>
        <v>Việt PhúSouth</v>
      </c>
      <c r="MI63" s="252" t="str">
        <f>VLOOKUP(C63,FPT!B:DS,112,0)</f>
        <v>Việt PhúSouth</v>
      </c>
      <c r="MJ63" t="str">
        <f t="shared" si="113"/>
        <v/>
      </c>
    </row>
    <row r="64" spans="1:348" x14ac:dyDescent="0.25">
      <c r="A64">
        <v>56</v>
      </c>
      <c r="B64" s="48">
        <v>5816</v>
      </c>
      <c r="C64" s="271" t="s">
        <v>830</v>
      </c>
      <c r="D64" t="str">
        <f>VLOOKUP(C64,MOVI!C:D,2,0)</f>
        <v>Võ Tấn Hùng</v>
      </c>
      <c r="E64" t="str">
        <f>VLOOKUP(C64,FPT!B:C,2,0)</f>
        <v>Võ Tấn Hùng</v>
      </c>
      <c r="F64" t="str">
        <f t="shared" si="4"/>
        <v/>
      </c>
      <c r="G64" t="str">
        <f>VLOOKUP(C64,MOVI!C:E,3,0)</f>
        <v>IT</v>
      </c>
      <c r="H64" t="str">
        <f>VLOOKUP(C64,FPT!B:F,3,0)</f>
        <v>IT</v>
      </c>
      <c r="I64" t="str">
        <f t="shared" si="5"/>
        <v/>
      </c>
      <c r="J64" t="str">
        <f>VLOOKUP(C64,MOVI!C:H,4,0)</f>
        <v>IT Engineer</v>
      </c>
      <c r="K64" t="str">
        <f>VLOOKUP(C64,FPT!B:I,4,0)</f>
        <v>IT Engineer</v>
      </c>
      <c r="L64" t="str">
        <f t="shared" si="6"/>
        <v/>
      </c>
      <c r="M64" t="str">
        <f>VLOOKUP(C64,MOVI!C:DT,5,0)</f>
        <v>Senior Associate</v>
      </c>
      <c r="N64" t="str">
        <f>VLOOKUP(C64,FPT!B:L,5,0)</f>
        <v>Senior Associate</v>
      </c>
      <c r="O64" t="str">
        <f t="shared" si="7"/>
        <v/>
      </c>
      <c r="P64" t="str">
        <f>VLOOKUP(C64,MOVI!C:DT,6,0)</f>
        <v>Senior Developer</v>
      </c>
      <c r="Q64" t="str">
        <f>VLOOKUP(C64,FPT!B:O,6,0)</f>
        <v>Senior Developer</v>
      </c>
      <c r="R64" t="str">
        <f t="shared" si="8"/>
        <v/>
      </c>
      <c r="S64" t="str">
        <f>VLOOKUP(C64,MOVI!C:DT,7,0)</f>
        <v>South</v>
      </c>
      <c r="T64" t="str">
        <f>VLOOKUP(C64,FPT!B:R,7,0)</f>
        <v>South</v>
      </c>
      <c r="U64" t="str">
        <f t="shared" si="9"/>
        <v/>
      </c>
      <c r="V64" t="str">
        <f>VLOOKUP(C64,MOVI!C:DT,8,0)</f>
        <v>Việt Phú</v>
      </c>
      <c r="W64" t="str">
        <f>VLOOKUP(C64,FPT!B:U,8,0)</f>
        <v>Việt Phú</v>
      </c>
      <c r="X64" t="str">
        <f t="shared" si="10"/>
        <v/>
      </c>
      <c r="Y64" t="str">
        <f>VLOOKUP(C64,MOVI!C:DT,9,0)</f>
        <v>Full-time</v>
      </c>
      <c r="Z64" t="str">
        <f>VLOOKUP(C64,FPT!B:X,9,0)</f>
        <v>Full-time</v>
      </c>
      <c r="AA64" t="str">
        <f t="shared" si="11"/>
        <v/>
      </c>
      <c r="AB64" t="str">
        <f>VLOOKUP(C64,MOVI!C:DT,10,0)</f>
        <v>Permanent</v>
      </c>
      <c r="AC64" t="str">
        <f>VLOOKUP(C64,FPT!B:AA,10,0)</f>
        <v>Permanent</v>
      </c>
      <c r="AD64" t="str">
        <f t="shared" si="12"/>
        <v/>
      </c>
      <c r="AE64" s="247">
        <f>VLOOKUP(C64,MOVI!C:DT,11,0)</f>
        <v>44046</v>
      </c>
      <c r="AF64" s="247">
        <f>VLOOKUP(C64,FPT!B:AD,11,0)</f>
        <v>44046</v>
      </c>
      <c r="AG64" t="str">
        <f t="shared" si="13"/>
        <v/>
      </c>
      <c r="AH64" s="260" t="str">
        <f>VLOOKUP(C64,MOVI!C:DT,12,0)</f>
        <v/>
      </c>
      <c r="AI64" s="260"/>
      <c r="AJ64" t="str">
        <f t="shared" si="115"/>
        <v/>
      </c>
      <c r="AK64">
        <f>VLOOKUP(C64,MOVI!C:DT,13,0)</f>
        <v>0</v>
      </c>
      <c r="AL64" s="247">
        <f>VLOOKUP(C64,FPT!B:AJ,13,0)</f>
        <v>0</v>
      </c>
      <c r="AM64" t="str">
        <f t="shared" si="114"/>
        <v/>
      </c>
      <c r="AN64" s="247">
        <f>VLOOKUP(C64,MOVI!C:DT,14,0)</f>
        <v>0</v>
      </c>
      <c r="AO64" s="247">
        <f>VLOOKUP(C64,FPT!B:AM,14,0)</f>
        <v>0</v>
      </c>
      <c r="AP64" t="str">
        <f t="shared" si="15"/>
        <v/>
      </c>
      <c r="AQ64" t="str">
        <f>VLOOKUP(C64,MOVI!C:DT,15,0)</f>
        <v>LC</v>
      </c>
      <c r="AR64" s="247">
        <f>VLOOKUP(C64,FPT!B:AP,15,0)</f>
        <v>0</v>
      </c>
      <c r="AS64" t="str">
        <f t="shared" si="16"/>
        <v>Lệch</v>
      </c>
      <c r="AT64" s="282" t="str">
        <f>VLOOKUP(C64,MOVI!C:DT,16,0)</f>
        <v>LTTP</v>
      </c>
      <c r="AU64" s="247" t="str">
        <f>VLOOKUP(C64,FPT!B:AS,16,0)</f>
        <v>LTTP</v>
      </c>
      <c r="AV64" t="str">
        <f t="shared" si="17"/>
        <v/>
      </c>
      <c r="AW64" t="str">
        <f>VLOOKUP(C64,MOVI!C:DT,17,0)</f>
        <v>L</v>
      </c>
      <c r="AX64" s="247" t="str">
        <f>VLOOKUP(C64,FPT!B:AV,17,0)</f>
        <v>L</v>
      </c>
      <c r="AY64" t="str">
        <f t="shared" si="18"/>
        <v/>
      </c>
      <c r="AZ64">
        <f>VLOOKUP(C64,MOVI!C:DT,18,0)</f>
        <v>0</v>
      </c>
      <c r="BA64" s="247">
        <f>VLOOKUP(C64,FPT!B:AY,18,0)</f>
        <v>0</v>
      </c>
      <c r="BB64" t="str">
        <f t="shared" si="19"/>
        <v/>
      </c>
      <c r="BC64" s="275">
        <f>VLOOKUP(C64,MOVI!C:DT,19,0)</f>
        <v>10000000</v>
      </c>
      <c r="BD64" s="275">
        <f>VLOOKUP(C64,FPT!B:BB,19,0)</f>
        <v>10000000</v>
      </c>
      <c r="BE64" t="str">
        <f t="shared" si="20"/>
        <v/>
      </c>
      <c r="BF64">
        <f>VLOOKUP(C64,MOVI!C:DT,20,0)</f>
        <v>0</v>
      </c>
      <c r="BG64" s="252">
        <f>VLOOKUP(C64,FPT!B:BE,20,0)</f>
        <v>0</v>
      </c>
      <c r="BH64" t="str">
        <f t="shared" si="21"/>
        <v/>
      </c>
      <c r="BI64" s="275">
        <f>VLOOKUP(C64,MOVI!C:DT,21,0)</f>
        <v>10000000</v>
      </c>
      <c r="BJ64" s="275">
        <f>VLOOKUP(C64,FPT!B:BH,21,0)</f>
        <v>10000000</v>
      </c>
      <c r="BK64" t="str">
        <f t="shared" si="22"/>
        <v/>
      </c>
      <c r="BL64" s="275">
        <f>VLOOKUP(C64,MOVI!C:DT,22,0)</f>
        <v>0</v>
      </c>
      <c r="BM64" s="275">
        <f>VLOOKUP(C64,FPT!B:BK,22,0)</f>
        <v>0</v>
      </c>
      <c r="BN64" t="str">
        <f t="shared" si="23"/>
        <v/>
      </c>
      <c r="BO64" s="275">
        <f>VLOOKUP(C64,MOVI!C:DT,23,0)</f>
        <v>0</v>
      </c>
      <c r="BP64" s="275">
        <f>VLOOKUP(C64,FPT!B:BN,23,0)</f>
        <v>0</v>
      </c>
      <c r="BQ64" t="str">
        <f t="shared" si="24"/>
        <v/>
      </c>
      <c r="BR64" s="275">
        <f>VLOOKUP(C64,MOVI!C:DT,24,0)</f>
        <v>0</v>
      </c>
      <c r="BS64" s="275">
        <f>VLOOKUP(C64,FPT!B:BQ,24,0)</f>
        <v>0</v>
      </c>
      <c r="BT64" t="str">
        <f t="shared" si="25"/>
        <v/>
      </c>
      <c r="BU64" s="275">
        <f>VLOOKUP(C64,MOVI!C:DT,25,0)</f>
        <v>0</v>
      </c>
      <c r="BV64" s="275">
        <f>VLOOKUP(C64,FPT!B:BT,25,0)</f>
        <v>0</v>
      </c>
      <c r="BW64" t="str">
        <f t="shared" si="26"/>
        <v/>
      </c>
      <c r="BX64" s="275">
        <f>VLOOKUP(C64,MOVI!C:DT,26,0)</f>
        <v>0</v>
      </c>
      <c r="BY64" s="275">
        <f>VLOOKUP(C64,FPT!B:BW,26,0)</f>
        <v>0</v>
      </c>
      <c r="BZ64" t="str">
        <f t="shared" si="27"/>
        <v/>
      </c>
      <c r="CA64" s="275">
        <f>VLOOKUP(C64,MOVI!C:DT,27,0)</f>
        <v>0</v>
      </c>
      <c r="CB64" s="275">
        <f>VLOOKUP(C64,FPT!B:BZ,27,0)</f>
        <v>0</v>
      </c>
      <c r="CC64" t="str">
        <f t="shared" si="28"/>
        <v/>
      </c>
      <c r="CD64" s="275">
        <f>VLOOKUP(C64,MOVI!C:DT,28,0)</f>
        <v>0</v>
      </c>
      <c r="CE64" s="275">
        <f>VLOOKUP(C64,FPT!B:CC,28,0)</f>
        <v>0</v>
      </c>
      <c r="CF64" t="str">
        <f t="shared" si="29"/>
        <v/>
      </c>
      <c r="CG64" t="str">
        <f>VLOOKUP(C64,MOVI!C:DT,29,0)</f>
        <v>TB, CN</v>
      </c>
      <c r="CH64" s="252" t="str">
        <f>VLOOKUP(C64,FPT!B:CF,29,0)</f>
        <v>TB, CN</v>
      </c>
      <c r="CI64" t="str">
        <f t="shared" si="30"/>
        <v/>
      </c>
      <c r="CJ64">
        <f>VLOOKUP(C64,MOVI!C:DT,30,0)</f>
        <v>21</v>
      </c>
      <c r="CK64" s="252">
        <f>VLOOKUP(C64,FPT!B:CI,30,0)</f>
        <v>21</v>
      </c>
      <c r="CL64" t="str">
        <f t="shared" si="31"/>
        <v/>
      </c>
      <c r="CM64">
        <f>VLOOKUP(C64,MOVI!C:DT,31,0)</f>
        <v>15.5</v>
      </c>
      <c r="CN64" s="252">
        <f>VLOOKUP(C64,FPT!B:CL,31,0)</f>
        <v>15.5</v>
      </c>
      <c r="CO64" t="str">
        <f t="shared" si="32"/>
        <v/>
      </c>
      <c r="CP64" s="275">
        <f>VLOOKUP(C64,MOVI!C:DT,32,0)</f>
        <v>5.5</v>
      </c>
      <c r="CQ64" s="275">
        <f>VLOOKUP(C64,FPT!B:CO,32,0)</f>
        <v>5.5</v>
      </c>
      <c r="CR64" t="str">
        <f t="shared" si="33"/>
        <v/>
      </c>
      <c r="CS64" s="275">
        <f>VLOOKUP(C64,MOVI!C:DT,33,0)</f>
        <v>0</v>
      </c>
      <c r="CT64" s="275">
        <f>VLOOKUP(C64,FPT!B:CR,33,0)</f>
        <v>0</v>
      </c>
      <c r="CU64" t="str">
        <f t="shared" si="34"/>
        <v/>
      </c>
      <c r="CV64" s="275">
        <f>VLOOKUP(C64,MOVI!C:DT,34,0)</f>
        <v>0</v>
      </c>
      <c r="CW64" s="275">
        <f>VLOOKUP(C64,FPT!B:CU,34,0)</f>
        <v>0</v>
      </c>
      <c r="CX64" t="str">
        <f t="shared" si="35"/>
        <v/>
      </c>
      <c r="CY64" s="275">
        <f>VLOOKUP(C64,MOVI!C:DT,35,0)</f>
        <v>21</v>
      </c>
      <c r="CZ64" s="275">
        <f>VLOOKUP(C64,FPT!B:CX,35,0)</f>
        <v>21</v>
      </c>
      <c r="DA64" t="str">
        <f t="shared" si="36"/>
        <v/>
      </c>
      <c r="DB64" s="275">
        <f>VLOOKUP(C64,MOVI!C:DT,36,0)</f>
        <v>0</v>
      </c>
      <c r="DC64" s="275">
        <f>VLOOKUP(C64,FPT!B:DA,36,0)</f>
        <v>0</v>
      </c>
      <c r="DD64" t="str">
        <f t="shared" si="37"/>
        <v/>
      </c>
      <c r="DE64" s="275">
        <f>VLOOKUP(C64,MOVI!C:DT,37,0)</f>
        <v>0</v>
      </c>
      <c r="DF64" s="275">
        <f>VLOOKUP(C64,FPT!B:DD,37,0)</f>
        <v>0</v>
      </c>
      <c r="DG64" t="str">
        <f t="shared" si="38"/>
        <v/>
      </c>
      <c r="DH64" s="275">
        <f>VLOOKUP(C64,MOVI!C:DT,38,0)</f>
        <v>0</v>
      </c>
      <c r="DI64" s="275">
        <f>VLOOKUP(C64,FPT!B:DG,38,0)</f>
        <v>0</v>
      </c>
      <c r="DJ64" t="str">
        <f t="shared" si="39"/>
        <v/>
      </c>
      <c r="DK64" s="275">
        <f>VLOOKUP(C64,MOVI!C:DT,39,0)</f>
        <v>0</v>
      </c>
      <c r="DL64" s="275">
        <f>VLOOKUP(C64,FPT!B:DJ,39,0)</f>
        <v>0</v>
      </c>
      <c r="DM64" t="str">
        <f t="shared" si="40"/>
        <v/>
      </c>
      <c r="DN64" s="275">
        <f>VLOOKUP(C64,MOVI!C:DT,40,0)</f>
        <v>0</v>
      </c>
      <c r="DO64" s="275">
        <f>VLOOKUP(C64,FPT!B:DM,40,0)</f>
        <v>0</v>
      </c>
      <c r="DP64" t="str">
        <f t="shared" si="41"/>
        <v/>
      </c>
      <c r="DQ64" s="275">
        <f>VLOOKUP(C64,MOVI!C:DT,41,0)</f>
        <v>0</v>
      </c>
      <c r="DR64" s="275">
        <f>VLOOKUP(C64,FPT!B:DP,41,0)</f>
        <v>0</v>
      </c>
      <c r="DS64" t="str">
        <f t="shared" si="42"/>
        <v/>
      </c>
      <c r="DT64" s="275">
        <f>VLOOKUP(C64,MOVI!C:DT,42,0)</f>
        <v>10000000</v>
      </c>
      <c r="DU64" s="275">
        <f>ROUND(VLOOKUP(C64,FPT!B:DS,42,0),0)</f>
        <v>10000000</v>
      </c>
      <c r="DV64" t="str">
        <f t="shared" si="43"/>
        <v/>
      </c>
      <c r="DW64" s="275">
        <f>VLOOKUP(C64,MOVI!C:DT,43,0)</f>
        <v>0</v>
      </c>
      <c r="DX64" s="275">
        <f>VLOOKUP(C64,FPT!B:DV,43,0)</f>
        <v>0</v>
      </c>
      <c r="DY64" t="str">
        <f t="shared" si="44"/>
        <v/>
      </c>
      <c r="DZ64" s="275">
        <f>VLOOKUP(C64,MOVI!C:DT,44,0)</f>
        <v>0</v>
      </c>
      <c r="EA64" s="275">
        <f>VLOOKUP(C64,FPT!B:DY,44,0)</f>
        <v>0</v>
      </c>
      <c r="EB64" t="str">
        <f t="shared" si="45"/>
        <v/>
      </c>
      <c r="EC64" s="275">
        <f>VLOOKUP(C64,MOVI!C:DT,45,0)</f>
        <v>10000000</v>
      </c>
      <c r="ED64" s="275">
        <f>ROUND(VLOOKUP(C64,FPT!B:EB,45,0),0)</f>
        <v>10000000</v>
      </c>
      <c r="EE64" t="str">
        <f t="shared" si="46"/>
        <v/>
      </c>
      <c r="EF64" s="275">
        <f>VLOOKUP(C64,MOVI!C:DT,46,0)</f>
        <v>0</v>
      </c>
      <c r="EG64" s="275">
        <f>VLOOKUP(C64,FPT!B:EE,46,0)</f>
        <v>0</v>
      </c>
      <c r="EH64" t="str">
        <f t="shared" si="47"/>
        <v/>
      </c>
      <c r="EI64" s="275">
        <f>VLOOKUP(C64,MOVI!C:DT,47,0)</f>
        <v>0</v>
      </c>
      <c r="EJ64" s="275">
        <f>VLOOKUP(C64,FPT!B:EH,47,0)</f>
        <v>0</v>
      </c>
      <c r="EK64" t="str">
        <f t="shared" si="48"/>
        <v/>
      </c>
      <c r="EL64" s="275">
        <f>VLOOKUP(C64,MOVI!C:DT,48,0)</f>
        <v>0</v>
      </c>
      <c r="EM64" s="275">
        <f>VLOOKUP(C64,FPT!B:EK,48,0)</f>
        <v>0</v>
      </c>
      <c r="EN64" t="str">
        <f t="shared" si="49"/>
        <v/>
      </c>
      <c r="EO64" s="275">
        <f>VLOOKUP(C64,MOVI!C:DT,49,0)</f>
        <v>0</v>
      </c>
      <c r="EP64" s="275">
        <f>VLOOKUP(C64,FPT!B:EN,49,0)</f>
        <v>0</v>
      </c>
      <c r="EQ64" t="str">
        <f t="shared" si="50"/>
        <v/>
      </c>
      <c r="ER64" s="275">
        <f>VLOOKUP(C64,MOVI!C:DT,50,0)</f>
        <v>0</v>
      </c>
      <c r="ES64" s="275">
        <f>VLOOKUP(C64,FPT!B:EQ,50,0)</f>
        <v>0</v>
      </c>
      <c r="ET64" t="str">
        <f t="shared" si="51"/>
        <v/>
      </c>
      <c r="EU64" s="275">
        <f>VLOOKUP(C64,MOVI!C:DT,51,0)</f>
        <v>0</v>
      </c>
      <c r="EV64" s="275">
        <f>VLOOKUP(C64,FPT!B:ET,51,0)</f>
        <v>0</v>
      </c>
      <c r="EW64" t="str">
        <f t="shared" si="52"/>
        <v/>
      </c>
      <c r="EX64" s="275">
        <f>VLOOKUP(C64,MOVI!C:DT,52,0)</f>
        <v>0</v>
      </c>
      <c r="EY64" s="275">
        <f>VLOOKUP(C64,FPT!B:EW,52,0)</f>
        <v>0</v>
      </c>
      <c r="EZ64" t="str">
        <f t="shared" si="53"/>
        <v/>
      </c>
      <c r="FA64" s="275">
        <f>VLOOKUP(C64,MOVI!C:DT,53,0)</f>
        <v>0</v>
      </c>
      <c r="FB64" s="275">
        <f>VLOOKUP(C64,FPT!B:EZ,53,0)</f>
        <v>0</v>
      </c>
      <c r="FC64" t="str">
        <f t="shared" si="54"/>
        <v/>
      </c>
      <c r="FD64" s="275">
        <f>VLOOKUP(C64,MOVI!C:DT,54,0)</f>
        <v>0</v>
      </c>
      <c r="FE64" s="275">
        <f>VLOOKUP(C64,FPT!B:FC,54,0)</f>
        <v>0</v>
      </c>
      <c r="FF64" t="str">
        <f t="shared" si="55"/>
        <v/>
      </c>
      <c r="FG64" s="275">
        <f>VLOOKUP(C64,MOVI!C:DT,55,0)</f>
        <v>0</v>
      </c>
      <c r="FH64" s="275">
        <f>VLOOKUP(C64,FPT!B:FF,55,0)</f>
        <v>0</v>
      </c>
      <c r="FI64" t="str">
        <f t="shared" si="56"/>
        <v/>
      </c>
      <c r="FJ64" s="275">
        <f>VLOOKUP(C64,MOVI!C:DT,56,0)</f>
        <v>0</v>
      </c>
      <c r="FK64" s="275">
        <f>VLOOKUP(C64,FPT!B:FI,56,0)</f>
        <v>0</v>
      </c>
      <c r="FL64" t="str">
        <f t="shared" si="57"/>
        <v/>
      </c>
      <c r="FM64" s="275">
        <f>VLOOKUP(C64,MOVI!C:DT,57,0)</f>
        <v>0</v>
      </c>
      <c r="FN64" s="275">
        <f>VLOOKUP(C64,FPT!B:FL,57,0)</f>
        <v>0</v>
      </c>
      <c r="FO64" t="str">
        <f t="shared" si="58"/>
        <v/>
      </c>
      <c r="FP64" s="275">
        <f>VLOOKUP(C64,MOVI!C:DT,58,0)</f>
        <v>0</v>
      </c>
      <c r="FQ64" s="275">
        <f>VLOOKUP(C64,FPT!B:FO,58,0)</f>
        <v>0</v>
      </c>
      <c r="FR64" t="str">
        <f t="shared" si="59"/>
        <v/>
      </c>
      <c r="FS64" s="275">
        <f>VLOOKUP(C64,MOVI!C:DT,59,0)</f>
        <v>0</v>
      </c>
      <c r="FT64" s="275">
        <f>VLOOKUP(C64,FPT!B:FR,59,0)</f>
        <v>0</v>
      </c>
      <c r="FU64" t="str">
        <f t="shared" si="60"/>
        <v/>
      </c>
      <c r="FV64" s="275">
        <f>VLOOKUP(C64,MOVI!C:DT,60,0)</f>
        <v>0</v>
      </c>
      <c r="FW64" s="275">
        <f>VLOOKUP(C64,FPT!B:FU,60,0)</f>
        <v>0</v>
      </c>
      <c r="FX64" t="str">
        <f t="shared" si="61"/>
        <v/>
      </c>
      <c r="FY64" s="275">
        <f>VLOOKUP(C64,MOVI!C:DT,61,0)</f>
        <v>0</v>
      </c>
      <c r="FZ64" s="275">
        <f>VLOOKUP(C64,FPT!B:FX,61,0)</f>
        <v>0</v>
      </c>
      <c r="GA64" t="str">
        <f t="shared" si="62"/>
        <v/>
      </c>
      <c r="GB64" s="275">
        <f>VLOOKUP(C64,MOVI!C:DT,62,0)</f>
        <v>0</v>
      </c>
      <c r="GC64" s="275">
        <f>VLOOKUP(C64,FPT!B:GA,62,0)</f>
        <v>0</v>
      </c>
      <c r="GD64" t="str">
        <f t="shared" si="63"/>
        <v/>
      </c>
      <c r="GE64" s="275">
        <f>VLOOKUP(C64,MOVI!C:DT,63,0)</f>
        <v>0</v>
      </c>
      <c r="GF64" s="275">
        <f>VLOOKUP(C64,FPT!B:GD,63,0)</f>
        <v>0</v>
      </c>
      <c r="GG64" t="str">
        <f t="shared" si="64"/>
        <v/>
      </c>
      <c r="GH64" s="275">
        <f>VLOOKUP(C64,MOVI!C:DT,64,0)</f>
        <v>0</v>
      </c>
      <c r="GI64" s="275">
        <f>VLOOKUP(C64,FPT!B:GG,64,0)</f>
        <v>0</v>
      </c>
      <c r="GJ64" t="str">
        <f t="shared" si="65"/>
        <v/>
      </c>
      <c r="GK64" s="275">
        <f>VLOOKUP(C64,MOVI!C:DT,65,0)</f>
        <v>0</v>
      </c>
      <c r="GL64" s="275">
        <f>VLOOKUP(C64,FPT!B:GJ,65,0)</f>
        <v>0</v>
      </c>
      <c r="GM64" t="str">
        <f t="shared" si="66"/>
        <v/>
      </c>
      <c r="GN64" s="275">
        <f>VLOOKUP(C64,MOVI!C:DT,66,0)</f>
        <v>0</v>
      </c>
      <c r="GO64" s="275">
        <f>VLOOKUP(C64,FPT!B:GM,66,0)</f>
        <v>0</v>
      </c>
      <c r="GP64" t="str">
        <f t="shared" si="67"/>
        <v/>
      </c>
      <c r="GQ64" s="275">
        <f>VLOOKUP(C64,MOVI!C:DT,67,0)</f>
        <v>0</v>
      </c>
      <c r="GR64" s="275">
        <f>VLOOKUP(C64,FPT!B:GP,67,0)</f>
        <v>0</v>
      </c>
      <c r="GS64" t="str">
        <f t="shared" si="68"/>
        <v/>
      </c>
      <c r="GT64" s="275">
        <f>VLOOKUP(C64,MOVI!C:DT,68,0)</f>
        <v>0</v>
      </c>
      <c r="GU64" s="275">
        <f>VLOOKUP(C64,FPT!B:GS,68,0)</f>
        <v>0</v>
      </c>
      <c r="GV64" t="str">
        <f t="shared" si="69"/>
        <v/>
      </c>
      <c r="GW64" s="275">
        <f>VLOOKUP(C64,MOVI!C:DT,69,0)</f>
        <v>0</v>
      </c>
      <c r="GX64" s="275">
        <f>VLOOKUP(C64,FPT!B:GV,69,0)</f>
        <v>0</v>
      </c>
      <c r="GY64" t="str">
        <f t="shared" si="70"/>
        <v/>
      </c>
      <c r="GZ64" s="275">
        <f>VLOOKUP(C64,MOVI!C:DT,70,0)</f>
        <v>0</v>
      </c>
      <c r="HA64" s="275">
        <f>VLOOKUP(C64,FPT!B:GY,70,0)</f>
        <v>0</v>
      </c>
      <c r="HB64" t="str">
        <f t="shared" si="71"/>
        <v/>
      </c>
      <c r="HC64" s="275">
        <f>VLOOKUP(C64,MOVI!C:DT,71,0)</f>
        <v>10000000</v>
      </c>
      <c r="HD64" s="275">
        <f>ROUND(VLOOKUP(C64,FPT!B:HB,71,0),0)</f>
        <v>10000000</v>
      </c>
      <c r="HE64" t="str">
        <f t="shared" si="72"/>
        <v/>
      </c>
      <c r="HF64" s="275">
        <f>ROUND(VLOOKUP(C64,MOVI!C:DT,72,0),0)</f>
        <v>0</v>
      </c>
      <c r="HG64" s="275">
        <f>ROUND(VLOOKUP(C64,FPT!B:HE,72,0),0)</f>
        <v>0</v>
      </c>
      <c r="HH64" t="str">
        <f t="shared" si="73"/>
        <v/>
      </c>
      <c r="HI64" s="275">
        <f>VLOOKUP(C64,MOVI!C:DT,73,0)</f>
        <v>0</v>
      </c>
      <c r="HJ64" s="275">
        <f>VLOOKUP(C64,FPT!B:HH,73,0)</f>
        <v>0</v>
      </c>
      <c r="HK64" t="str">
        <f t="shared" si="74"/>
        <v/>
      </c>
      <c r="HL64" s="275">
        <f>VLOOKUP(C64,MOVI!C:DT,74,0)</f>
        <v>0</v>
      </c>
      <c r="HM64" s="275">
        <f>VLOOKUP(C64,FPT!B:HK,74,0)</f>
        <v>0</v>
      </c>
      <c r="HN64" t="str">
        <f t="shared" si="75"/>
        <v/>
      </c>
      <c r="HO64" s="275">
        <f>VLOOKUP(C64,MOVI!C:DT,75,0)</f>
        <v>11000000</v>
      </c>
      <c r="HP64" s="275">
        <f>VLOOKUP(C64,FPT!B:HN,75,0)</f>
        <v>11000000</v>
      </c>
      <c r="HQ64" t="str">
        <f t="shared" si="76"/>
        <v/>
      </c>
      <c r="HR64" s="275">
        <f>VLOOKUP(C64,MOVI!C:DT,76,0)</f>
        <v>4</v>
      </c>
      <c r="HS64" s="275">
        <f>VLOOKUP(C64,FPT!B:HQ,76,0)</f>
        <v>4</v>
      </c>
      <c r="HT64" t="str">
        <f t="shared" si="77"/>
        <v/>
      </c>
      <c r="HU64" s="275">
        <f>VLOOKUP(C64,MOVI!C:DT,77,0)</f>
        <v>17600000</v>
      </c>
      <c r="HV64" s="275">
        <f>VLOOKUP(C64,FPT!B:HT,77,0)</f>
        <v>17600000</v>
      </c>
      <c r="HW64" t="str">
        <f t="shared" si="78"/>
        <v/>
      </c>
      <c r="HX64" s="274">
        <f>VLOOKUP(C64,MOVI!C:CB,78,0)</f>
        <v>800000</v>
      </c>
      <c r="HY64" s="261">
        <f>VLOOKUP(C64,FPT!$B:$CA,78,0)</f>
        <v>800000</v>
      </c>
      <c r="HZ64" t="str">
        <f t="shared" si="79"/>
        <v/>
      </c>
      <c r="IA64" s="275">
        <f>VLOOKUP(C64,MOVI!C:CD,79,0)</f>
        <v>100000</v>
      </c>
      <c r="IB64" s="275">
        <f>VLOOKUP(C64,FPT!B:HZ,79,0)</f>
        <v>100000</v>
      </c>
      <c r="IC64" t="str">
        <f t="shared" si="80"/>
        <v/>
      </c>
      <c r="ID64" s="275">
        <f>VLOOKUP(C64,MOVI!C:CD,80,0)</f>
        <v>150000</v>
      </c>
      <c r="IE64" s="275">
        <f>VLOOKUP(C64,FPT!B:IC,80,0)</f>
        <v>150000</v>
      </c>
      <c r="IF64" t="str">
        <f t="shared" si="81"/>
        <v/>
      </c>
      <c r="IG64" s="275">
        <f>VLOOKUP(C64,MOVI!C:DT,81,0)</f>
        <v>0</v>
      </c>
      <c r="IH64" s="275">
        <f>VLOOKUP(C64,FPT!B:IF,81,0)</f>
        <v>0</v>
      </c>
      <c r="II64" t="str">
        <f t="shared" si="82"/>
        <v/>
      </c>
      <c r="IJ64" s="275">
        <f>VLOOKUP(C64,MOVI!C:DT,82,0)</f>
        <v>1050000</v>
      </c>
      <c r="IK64" s="275">
        <f>VLOOKUP(C64,FPT!B:II,82,0)</f>
        <v>1050000</v>
      </c>
      <c r="IL64" t="str">
        <f t="shared" si="83"/>
        <v/>
      </c>
      <c r="IM64" s="275">
        <f>ROUND(VLOOKUP(C64,MOVI!C:DT,83,0),0)</f>
        <v>29650000</v>
      </c>
      <c r="IN64" s="275">
        <f>ROUND(VLOOKUP(C64,FPT!B:IL,83,0),0)</f>
        <v>29650000</v>
      </c>
      <c r="IO64" t="str">
        <f t="shared" si="84"/>
        <v/>
      </c>
      <c r="IP64" s="275">
        <f>VLOOKUP(C64,MOVI!C:DT,84,0)</f>
        <v>0</v>
      </c>
      <c r="IQ64" s="275">
        <f>VLOOKUP(C64,FPT!B:IO,84,0)</f>
        <v>0</v>
      </c>
      <c r="IR64" t="str">
        <f t="shared" si="85"/>
        <v/>
      </c>
      <c r="IS64" s="275">
        <f>ROUND(VLOOKUP(C64,MOVI!C:DT,85,0),0)</f>
        <v>0</v>
      </c>
      <c r="IT64" s="275">
        <f>ROUND(VLOOKUP(C64,FPT!B:IR,85,0),0)</f>
        <v>0</v>
      </c>
      <c r="IU64" t="str">
        <f t="shared" si="86"/>
        <v/>
      </c>
      <c r="IV64" s="275">
        <f>VLOOKUP(C64,MOVI!C:DT,86,0)</f>
        <v>0</v>
      </c>
      <c r="IW64" s="275">
        <f>VLOOKUP(C64,FPT!B:IU,86,0)</f>
        <v>0</v>
      </c>
      <c r="IX64" t="str">
        <f t="shared" si="87"/>
        <v/>
      </c>
      <c r="IY64" s="275">
        <f>ROUND(VLOOKUP(C64,MOVI!C:DT,87,0),0)</f>
        <v>0</v>
      </c>
      <c r="IZ64" s="275">
        <f>ROUND(VLOOKUP(C64,FPT!B:IX,87,0),0)</f>
        <v>0</v>
      </c>
      <c r="JA64" t="str">
        <f t="shared" si="88"/>
        <v/>
      </c>
      <c r="JB64" s="275">
        <f>VLOOKUP(C64,MOVI!C:DT,88,0)</f>
        <v>0</v>
      </c>
      <c r="JC64" s="275">
        <f>VLOOKUP(C64,FPT!B:JA,88,0)</f>
        <v>0</v>
      </c>
      <c r="JD64" t="str">
        <f t="shared" si="89"/>
        <v/>
      </c>
      <c r="JE64" s="275">
        <f>VLOOKUP(C64,MOVI!C:DT,89,0)</f>
        <v>100000</v>
      </c>
      <c r="JF64" s="275">
        <f>VLOOKUP(C64,FPT!B:JD,89,0)</f>
        <v>100000</v>
      </c>
      <c r="JG64" t="str">
        <f t="shared" si="90"/>
        <v/>
      </c>
      <c r="JH64" s="275">
        <f>VLOOKUP(C64,MOVI!C:DT,90,0)</f>
        <v>0</v>
      </c>
      <c r="JI64" s="275">
        <f>VLOOKUP(C64,FPT!B:JG,90,0)</f>
        <v>0</v>
      </c>
      <c r="JJ64" t="str">
        <f t="shared" si="91"/>
        <v/>
      </c>
      <c r="JK64" s="275">
        <f>VLOOKUP(C64,MOVI!C:DT,91,0)</f>
        <v>0</v>
      </c>
      <c r="JL64" s="275">
        <f>VLOOKUP(C64,FPT!B:JJ,91,0)</f>
        <v>0</v>
      </c>
      <c r="JM64" t="str">
        <f t="shared" si="92"/>
        <v/>
      </c>
      <c r="JN64" s="275">
        <f>VLOOKUP(C64,MOVI!C:DT,92,0)</f>
        <v>0</v>
      </c>
      <c r="JO64" s="275">
        <f>VLOOKUP(C64,FPT!B:JM,92,0)</f>
        <v>0</v>
      </c>
      <c r="JP64" t="str">
        <f t="shared" si="93"/>
        <v/>
      </c>
      <c r="JQ64" s="275">
        <f>VLOOKUP(C64,MOVI!C:DT,93,0)</f>
        <v>0</v>
      </c>
      <c r="JR64" s="275">
        <f>VLOOKUP(C64,FPT!B:JP,93,0)</f>
        <v>0</v>
      </c>
      <c r="JS64" t="str">
        <f t="shared" si="94"/>
        <v/>
      </c>
      <c r="JT64" s="275">
        <f>VLOOKUP(C64,MOVI!C:DT,94,0)</f>
        <v>100000</v>
      </c>
      <c r="JU64" s="275">
        <f>VLOOKUP(C64,FPT!B:JS,94,0)</f>
        <v>100000</v>
      </c>
      <c r="JV64" t="str">
        <f t="shared" si="95"/>
        <v/>
      </c>
      <c r="JW64" s="275">
        <f>VLOOKUP(C64,MOVI!C:DT,95,0)</f>
        <v>8850000</v>
      </c>
      <c r="JX64" s="275">
        <f>VLOOKUP(C64,FPT!B:JV,95,0)</f>
        <v>8850000</v>
      </c>
      <c r="JY64" t="str">
        <f t="shared" si="96"/>
        <v/>
      </c>
      <c r="JZ64" s="275">
        <f>VLOOKUP(C64,MOVI!C:DT,96,0)</f>
        <v>0</v>
      </c>
      <c r="KA64" s="275">
        <f>VLOOKUP(C64,FPT!B:JY,96,0)</f>
        <v>0</v>
      </c>
      <c r="KB64" t="str">
        <f t="shared" si="97"/>
        <v/>
      </c>
      <c r="KC64" s="275">
        <f>VLOOKUP(C64,MOVI!C:DT,97,0)</f>
        <v>8850000</v>
      </c>
      <c r="KD64" s="275">
        <f>VLOOKUP(C64,FPT!B:KB,97,0)</f>
        <v>8850000</v>
      </c>
      <c r="KE64" t="str">
        <f t="shared" si="98"/>
        <v/>
      </c>
      <c r="KF64" s="275">
        <f>VLOOKUP(C64,MOVI!C:DT,98,0)</f>
        <v>1700000.0000000002</v>
      </c>
      <c r="KG64" s="275">
        <f>VLOOKUP(C64,FPT!B:KE,98,0)</f>
        <v>1700000</v>
      </c>
      <c r="KH64" t="str">
        <f t="shared" si="99"/>
        <v/>
      </c>
      <c r="KI64" s="275">
        <f>VLOOKUP(C64,MOVI!C:DT,99,0)</f>
        <v>0</v>
      </c>
      <c r="KJ64" s="275">
        <f>VLOOKUP(C64,FPT!B:KH,99,0)</f>
        <v>0</v>
      </c>
      <c r="KK64" t="str">
        <f t="shared" si="100"/>
        <v/>
      </c>
      <c r="KL64" s="275">
        <f>VLOOKUP(C64,MOVI!C:DT,100,0)</f>
        <v>300000</v>
      </c>
      <c r="KM64" s="275">
        <f>VLOOKUP(C64,FPT!B:KK,100,0)</f>
        <v>300000</v>
      </c>
      <c r="KN64" t="str">
        <f t="shared" si="101"/>
        <v/>
      </c>
      <c r="KO64" s="275">
        <f>VLOOKUP(C64,MOVI!C:DT,101,0)</f>
        <v>0</v>
      </c>
      <c r="KP64" s="275">
        <f>VLOOKUP(C64,FPT!B:KN,101,0)</f>
        <v>0</v>
      </c>
      <c r="KQ64" t="str">
        <f t="shared" si="102"/>
        <v/>
      </c>
      <c r="KR64" s="275">
        <f>VLOOKUP(C64,MOVI!C:DT,102,0)</f>
        <v>0</v>
      </c>
      <c r="KS64" s="275">
        <f>VLOOKUP(C64,FPT!B:KQ,102,0)</f>
        <v>0</v>
      </c>
      <c r="KT64" t="str">
        <f t="shared" si="103"/>
        <v/>
      </c>
      <c r="KU64" s="275">
        <f>VLOOKUP(C64,MOVI!C:DT,103,0)</f>
        <v>2000000.0000000002</v>
      </c>
      <c r="KV64" s="275">
        <f>VLOOKUP(C64,FPT!B:KT,103,0)</f>
        <v>2000000</v>
      </c>
      <c r="KW64" t="str">
        <f t="shared" si="104"/>
        <v/>
      </c>
      <c r="KX64" s="275">
        <f>VLOOKUP(C64,MOVI!C:DT,104,0)</f>
        <v>3050000</v>
      </c>
      <c r="KY64" s="275">
        <f>VLOOKUP(C64,FPT!B:KW,104,0)</f>
        <v>3050000</v>
      </c>
      <c r="KZ64" t="str">
        <f t="shared" si="105"/>
        <v/>
      </c>
      <c r="LA64" s="275">
        <f>VLOOKUP(C64,MOVI!C:DT,105,0)</f>
        <v>200000</v>
      </c>
      <c r="LB64" s="275">
        <f>VLOOKUP(C64,FPT!B:KZ,105,0)</f>
        <v>200000</v>
      </c>
      <c r="LC64" t="str">
        <f t="shared" si="106"/>
        <v/>
      </c>
      <c r="LD64" s="275">
        <f>VLOOKUP(C64,MOVI!C:DT,106,0)</f>
        <v>12200000</v>
      </c>
      <c r="LE64" s="275">
        <f>VLOOKUP(C64,FPT!B:LC,106,0)</f>
        <v>12200000</v>
      </c>
      <c r="LF64" t="str">
        <f t="shared" si="107"/>
        <v/>
      </c>
      <c r="LG64" s="273">
        <f>VLOOKUP(C64,MOVI!C:DT,107,0)</f>
        <v>0</v>
      </c>
      <c r="LH64" s="273">
        <f>VLOOKUP(C64,FPT!B:LF,107,0)</f>
        <v>0</v>
      </c>
      <c r="LI64" t="str">
        <f t="shared" si="108"/>
        <v/>
      </c>
      <c r="LJ64" t="str">
        <f>VLOOKUP(C64,MOVI!C:DV,108,0)</f>
        <v>Việt PhúSouthIT</v>
      </c>
      <c r="LK64" s="252" t="str">
        <f>VLOOKUP(C64,FPT!B:LI,108,0)</f>
        <v>Việt PhúSouthIT</v>
      </c>
      <c r="LL64" t="str">
        <f t="shared" si="109"/>
        <v/>
      </c>
      <c r="LM64" s="275">
        <f>ROUND(VLOOKUP(C64,MOVI!C:DV,109,0),0)</f>
        <v>833333</v>
      </c>
      <c r="LN64" s="275">
        <f>ROUND(VLOOKUP(C64,FPT!B:LL,109,0),0)</f>
        <v>833333</v>
      </c>
      <c r="LO64" t="str">
        <f t="shared" si="110"/>
        <v/>
      </c>
      <c r="LP64" t="str">
        <f>VLOOKUP(C64,MOVI!C:DV,110,0)</f>
        <v>HO</v>
      </c>
      <c r="LQ64" s="247" t="str">
        <f>VLOOKUP(C64,FPT!B:LO,110,0)</f>
        <v>HO</v>
      </c>
      <c r="LR64" t="str">
        <f t="shared" si="111"/>
        <v/>
      </c>
      <c r="LS64">
        <f>MOVI!DI59</f>
        <v>18</v>
      </c>
      <c r="LV64">
        <f>MOVI!DJ59</f>
        <v>0</v>
      </c>
      <c r="LW64">
        <f>MOVI!DK59</f>
        <v>0</v>
      </c>
      <c r="LX64" t="str">
        <f>MOVI!DL59</f>
        <v>x</v>
      </c>
      <c r="LY64">
        <f>MOVI!DM59</f>
        <v>0</v>
      </c>
      <c r="LZ64">
        <f>MOVI!DN59</f>
        <v>100000</v>
      </c>
      <c r="MA64">
        <f>MOVI!DO59</f>
        <v>0</v>
      </c>
      <c r="MB64" t="str">
        <f>MOVI!DP59</f>
        <v/>
      </c>
      <c r="MC64">
        <f>MOVI!DQ59</f>
        <v>0</v>
      </c>
      <c r="MD64">
        <f>MOVI!DR59</f>
        <v>0</v>
      </c>
      <c r="ME64" t="str">
        <f>VLOOKUP(C64,MOVI!C:DV,121,0)</f>
        <v/>
      </c>
      <c r="MF64" s="252"/>
      <c r="MG64" t="str">
        <f t="shared" si="117"/>
        <v/>
      </c>
      <c r="MH64" t="str">
        <f>VLOOKUP(C64,MOVI!C:DT,122,0)</f>
        <v>Việt PhúSouth</v>
      </c>
      <c r="MI64" s="252" t="str">
        <f>VLOOKUP(C64,FPT!B:DS,112,0)</f>
        <v>Việt PhúSouth</v>
      </c>
      <c r="MJ64" t="str">
        <f t="shared" si="113"/>
        <v/>
      </c>
    </row>
    <row r="65" spans="1:348" x14ac:dyDescent="0.25">
      <c r="A65">
        <v>57</v>
      </c>
      <c r="B65" s="48">
        <v>5218</v>
      </c>
      <c r="C65" s="271" t="s">
        <v>819</v>
      </c>
      <c r="D65" t="str">
        <f>VLOOKUP(C65,MOVI!C:D,2,0)</f>
        <v>Lê Ánh Thiên</v>
      </c>
      <c r="E65" t="str">
        <f>VLOOKUP(C65,FPT!B:C,2,0)</f>
        <v>Lê Ánh Thiên</v>
      </c>
      <c r="F65" t="str">
        <f t="shared" si="4"/>
        <v/>
      </c>
      <c r="G65" t="str">
        <f>VLOOKUP(C65,MOVI!C:E,3,0)</f>
        <v>IT</v>
      </c>
      <c r="H65" t="str">
        <f>VLOOKUP(C65,FPT!B:F,3,0)</f>
        <v>IT</v>
      </c>
      <c r="I65" t="str">
        <f t="shared" si="5"/>
        <v/>
      </c>
      <c r="J65" t="str">
        <f>VLOOKUP(C65,MOVI!C:H,4,0)</f>
        <v>IT Engineer</v>
      </c>
      <c r="K65" t="str">
        <f>VLOOKUP(C65,FPT!B:I,4,0)</f>
        <v>IT Engineer</v>
      </c>
      <c r="L65" t="str">
        <f t="shared" si="6"/>
        <v/>
      </c>
      <c r="M65" t="str">
        <f>VLOOKUP(C65,MOVI!C:DT,5,0)</f>
        <v>Associate</v>
      </c>
      <c r="N65" t="str">
        <f>VLOOKUP(C65,FPT!B:L,5,0)</f>
        <v>Associate</v>
      </c>
      <c r="O65" t="str">
        <f t="shared" si="7"/>
        <v/>
      </c>
      <c r="P65" t="str">
        <f>VLOOKUP(C65,MOVI!C:DT,6,0)</f>
        <v>Java Developer</v>
      </c>
      <c r="Q65" t="str">
        <f>VLOOKUP(C65,FPT!B:O,6,0)</f>
        <v>Java Developer</v>
      </c>
      <c r="R65" t="str">
        <f t="shared" si="8"/>
        <v/>
      </c>
      <c r="S65" t="str">
        <f>VLOOKUP(C65,MOVI!C:DT,7,0)</f>
        <v>South</v>
      </c>
      <c r="T65" t="str">
        <f>VLOOKUP(C65,FPT!B:R,7,0)</f>
        <v>South</v>
      </c>
      <c r="U65" t="str">
        <f t="shared" si="9"/>
        <v/>
      </c>
      <c r="V65" t="str">
        <f>VLOOKUP(C65,MOVI!C:DT,8,0)</f>
        <v>Việt Phú</v>
      </c>
      <c r="W65" t="str">
        <f>VLOOKUP(C65,FPT!B:U,8,0)</f>
        <v>Việt Phú</v>
      </c>
      <c r="X65" t="str">
        <f t="shared" si="10"/>
        <v/>
      </c>
      <c r="Y65" t="str">
        <f>VLOOKUP(C65,MOVI!C:DT,9,0)</f>
        <v>Full-time</v>
      </c>
      <c r="Z65" t="str">
        <f>VLOOKUP(C65,FPT!B:X,9,0)</f>
        <v>Full-time</v>
      </c>
      <c r="AA65" t="str">
        <f t="shared" si="11"/>
        <v/>
      </c>
      <c r="AB65" t="str">
        <f>VLOOKUP(C65,MOVI!C:DT,10,0)</f>
        <v>Permanent</v>
      </c>
      <c r="AC65" t="str">
        <f>VLOOKUP(C65,FPT!B:AA,10,0)</f>
        <v>Permanent</v>
      </c>
      <c r="AD65" t="str">
        <f t="shared" si="12"/>
        <v/>
      </c>
      <c r="AE65" s="247">
        <f>VLOOKUP(C65,MOVI!C:DT,11,0)</f>
        <v>43711</v>
      </c>
      <c r="AF65" s="247">
        <f>VLOOKUP(C65,FPT!B:AD,11,0)</f>
        <v>43711</v>
      </c>
      <c r="AG65" t="str">
        <f t="shared" si="13"/>
        <v/>
      </c>
      <c r="AH65" s="260" t="str">
        <f>VLOOKUP(C65,MOVI!C:DT,12,0)</f>
        <v/>
      </c>
      <c r="AI65" s="260"/>
      <c r="AJ65" t="str">
        <f t="shared" si="115"/>
        <v/>
      </c>
      <c r="AK65">
        <f>VLOOKUP(C65,MOVI!C:DT,13,0)</f>
        <v>0</v>
      </c>
      <c r="AL65" s="247">
        <f>VLOOKUP(C65,FPT!B:AJ,13,0)</f>
        <v>0</v>
      </c>
      <c r="AM65" t="str">
        <f t="shared" si="114"/>
        <v/>
      </c>
      <c r="AN65" s="247">
        <f>VLOOKUP(C65,MOVI!C:DT,14,0)</f>
        <v>0</v>
      </c>
      <c r="AO65" s="247">
        <f>VLOOKUP(C65,FPT!B:AM,14,0)</f>
        <v>0</v>
      </c>
      <c r="AP65" t="str">
        <f t="shared" si="15"/>
        <v/>
      </c>
      <c r="AQ65" t="str">
        <f>VLOOKUP(C65,MOVI!C:DT,15,0)</f>
        <v>LC</v>
      </c>
      <c r="AR65" s="247" t="str">
        <f>VLOOKUP(C65,FPT!B:AP,15,0)</f>
        <v>LC</v>
      </c>
      <c r="AS65" t="str">
        <f t="shared" si="16"/>
        <v/>
      </c>
      <c r="AT65" s="282" t="str">
        <f>VLOOKUP(C65,MOVI!C:DT,16,0)</f>
        <v>LTTP</v>
      </c>
      <c r="AU65" s="247" t="str">
        <f>VLOOKUP(C65,FPT!B:AS,16,0)</f>
        <v>LTTP</v>
      </c>
      <c r="AV65" t="str">
        <f t="shared" si="17"/>
        <v/>
      </c>
      <c r="AW65" t="str">
        <f>VLOOKUP(C65,MOVI!C:DT,17,0)</f>
        <v>L</v>
      </c>
      <c r="AX65" s="247" t="str">
        <f>VLOOKUP(C65,FPT!B:AV,17,0)</f>
        <v>L</v>
      </c>
      <c r="AY65" t="str">
        <f t="shared" si="18"/>
        <v/>
      </c>
      <c r="AZ65">
        <f>VLOOKUP(C65,MOVI!C:DT,18,0)</f>
        <v>0</v>
      </c>
      <c r="BA65" s="247">
        <f>VLOOKUP(C65,FPT!B:AY,18,0)</f>
        <v>0</v>
      </c>
      <c r="BB65" t="str">
        <f t="shared" si="19"/>
        <v/>
      </c>
      <c r="BC65" s="275">
        <f>VLOOKUP(C65,MOVI!C:DT,19,0)</f>
        <v>5000000</v>
      </c>
      <c r="BD65" s="275">
        <f>VLOOKUP(C65,FPT!B:BB,19,0)</f>
        <v>5000000</v>
      </c>
      <c r="BE65" t="str">
        <f t="shared" si="20"/>
        <v/>
      </c>
      <c r="BF65">
        <f>VLOOKUP(C65,MOVI!C:DT,20,0)</f>
        <v>0</v>
      </c>
      <c r="BG65" s="252">
        <f>VLOOKUP(C65,FPT!B:BE,20,0)</f>
        <v>0</v>
      </c>
      <c r="BH65" t="str">
        <f t="shared" si="21"/>
        <v/>
      </c>
      <c r="BI65" s="275">
        <f>VLOOKUP(C65,MOVI!C:DT,21,0)</f>
        <v>5000000</v>
      </c>
      <c r="BJ65" s="275">
        <f>VLOOKUP(C65,FPT!B:BH,21,0)</f>
        <v>5000000</v>
      </c>
      <c r="BK65" t="str">
        <f t="shared" si="22"/>
        <v/>
      </c>
      <c r="BL65" s="275">
        <f>VLOOKUP(C65,MOVI!C:DT,22,0)</f>
        <v>0</v>
      </c>
      <c r="BM65" s="275">
        <f>VLOOKUP(C65,FPT!B:BK,22,0)</f>
        <v>0</v>
      </c>
      <c r="BN65" t="str">
        <f t="shared" si="23"/>
        <v/>
      </c>
      <c r="BO65" s="275">
        <f>VLOOKUP(C65,MOVI!C:DT,23,0)</f>
        <v>0</v>
      </c>
      <c r="BP65" s="275">
        <f>VLOOKUP(C65,FPT!B:BN,23,0)</f>
        <v>0</v>
      </c>
      <c r="BQ65" t="str">
        <f t="shared" si="24"/>
        <v/>
      </c>
      <c r="BR65" s="275">
        <f>VLOOKUP(C65,MOVI!C:DT,24,0)</f>
        <v>0</v>
      </c>
      <c r="BS65" s="275">
        <f>VLOOKUP(C65,FPT!B:BQ,24,0)</f>
        <v>0</v>
      </c>
      <c r="BT65" t="str">
        <f t="shared" si="25"/>
        <v/>
      </c>
      <c r="BU65" s="275">
        <f>VLOOKUP(C65,MOVI!C:DT,25,0)</f>
        <v>0</v>
      </c>
      <c r="BV65" s="275">
        <f>VLOOKUP(C65,FPT!B:BT,25,0)</f>
        <v>0</v>
      </c>
      <c r="BW65" t="str">
        <f t="shared" si="26"/>
        <v/>
      </c>
      <c r="BX65" s="275">
        <f>VLOOKUP(C65,MOVI!C:DT,26,0)</f>
        <v>0</v>
      </c>
      <c r="BY65" s="275">
        <f>VLOOKUP(C65,FPT!B:BW,26,0)</f>
        <v>0</v>
      </c>
      <c r="BZ65" t="str">
        <f t="shared" si="27"/>
        <v/>
      </c>
      <c r="CA65" s="275">
        <f>VLOOKUP(C65,MOVI!C:DT,27,0)</f>
        <v>0</v>
      </c>
      <c r="CB65" s="275">
        <f>VLOOKUP(C65,FPT!B:BZ,27,0)</f>
        <v>0</v>
      </c>
      <c r="CC65" t="str">
        <f t="shared" si="28"/>
        <v/>
      </c>
      <c r="CD65" s="275">
        <f>VLOOKUP(C65,MOVI!C:DT,28,0)</f>
        <v>0</v>
      </c>
      <c r="CE65" s="275">
        <f>VLOOKUP(C65,FPT!B:CC,28,0)</f>
        <v>0</v>
      </c>
      <c r="CF65" t="str">
        <f t="shared" si="29"/>
        <v/>
      </c>
      <c r="CG65" t="str">
        <f>VLOOKUP(C65,MOVI!C:DT,29,0)</f>
        <v>TB, CN</v>
      </c>
      <c r="CH65" s="252" t="str">
        <f>VLOOKUP(C65,FPT!B:CF,29,0)</f>
        <v>TB, CN</v>
      </c>
      <c r="CI65" t="str">
        <f t="shared" si="30"/>
        <v/>
      </c>
      <c r="CJ65">
        <f>VLOOKUP(C65,MOVI!C:DT,30,0)</f>
        <v>21</v>
      </c>
      <c r="CK65" s="252">
        <f>VLOOKUP(C65,FPT!B:CI,30,0)</f>
        <v>21</v>
      </c>
      <c r="CL65" t="str">
        <f t="shared" si="31"/>
        <v/>
      </c>
      <c r="CM65">
        <f>VLOOKUP(C65,MOVI!C:DT,31,0)</f>
        <v>16</v>
      </c>
      <c r="CN65" s="252">
        <f>VLOOKUP(C65,FPT!B:CL,31,0)</f>
        <v>16</v>
      </c>
      <c r="CO65" t="str">
        <f t="shared" si="32"/>
        <v/>
      </c>
      <c r="CP65" s="275">
        <f>VLOOKUP(C65,MOVI!C:DT,32,0)</f>
        <v>5</v>
      </c>
      <c r="CQ65" s="275">
        <f>VLOOKUP(C65,FPT!B:CO,32,0)</f>
        <v>5</v>
      </c>
      <c r="CR65" t="str">
        <f t="shared" si="33"/>
        <v/>
      </c>
      <c r="CS65" s="275">
        <f>VLOOKUP(C65,MOVI!C:DT,33,0)</f>
        <v>0</v>
      </c>
      <c r="CT65" s="275">
        <f>VLOOKUP(C65,FPT!B:CR,33,0)</f>
        <v>0</v>
      </c>
      <c r="CU65" t="str">
        <f t="shared" si="34"/>
        <v/>
      </c>
      <c r="CV65" s="275">
        <f>VLOOKUP(C65,MOVI!C:DT,34,0)</f>
        <v>0</v>
      </c>
      <c r="CW65" s="275">
        <f>VLOOKUP(C65,FPT!B:CU,34,0)</f>
        <v>0</v>
      </c>
      <c r="CX65" t="str">
        <f t="shared" si="35"/>
        <v/>
      </c>
      <c r="CY65" s="275">
        <f>VLOOKUP(C65,MOVI!C:DT,35,0)</f>
        <v>21</v>
      </c>
      <c r="CZ65" s="275">
        <f>VLOOKUP(C65,FPT!B:CX,35,0)</f>
        <v>21</v>
      </c>
      <c r="DA65" t="str">
        <f t="shared" si="36"/>
        <v/>
      </c>
      <c r="DB65" s="275">
        <f>VLOOKUP(C65,MOVI!C:DT,36,0)</f>
        <v>0</v>
      </c>
      <c r="DC65" s="275">
        <f>VLOOKUP(C65,FPT!B:DA,36,0)</f>
        <v>0</v>
      </c>
      <c r="DD65" t="str">
        <f t="shared" si="37"/>
        <v/>
      </c>
      <c r="DE65" s="275">
        <f>VLOOKUP(C65,MOVI!C:DT,37,0)</f>
        <v>0</v>
      </c>
      <c r="DF65" s="275">
        <f>VLOOKUP(C65,FPT!B:DD,37,0)</f>
        <v>0</v>
      </c>
      <c r="DG65" t="str">
        <f t="shared" si="38"/>
        <v/>
      </c>
      <c r="DH65" s="275">
        <f>VLOOKUP(C65,MOVI!C:DT,38,0)</f>
        <v>0</v>
      </c>
      <c r="DI65" s="275">
        <f>VLOOKUP(C65,FPT!B:DG,38,0)</f>
        <v>0</v>
      </c>
      <c r="DJ65" t="str">
        <f t="shared" si="39"/>
        <v/>
      </c>
      <c r="DK65" s="275">
        <f>VLOOKUP(C65,MOVI!C:DT,39,0)</f>
        <v>0</v>
      </c>
      <c r="DL65" s="275">
        <f>VLOOKUP(C65,FPT!B:DJ,39,0)</f>
        <v>0</v>
      </c>
      <c r="DM65" t="str">
        <f t="shared" si="40"/>
        <v/>
      </c>
      <c r="DN65" s="275">
        <f>VLOOKUP(C65,MOVI!C:DT,40,0)</f>
        <v>0</v>
      </c>
      <c r="DO65" s="275">
        <f>VLOOKUP(C65,FPT!B:DM,40,0)</f>
        <v>0</v>
      </c>
      <c r="DP65" t="str">
        <f t="shared" si="41"/>
        <v/>
      </c>
      <c r="DQ65" s="275">
        <f>VLOOKUP(C65,MOVI!C:DT,41,0)</f>
        <v>0</v>
      </c>
      <c r="DR65" s="275">
        <f>VLOOKUP(C65,FPT!B:DP,41,0)</f>
        <v>0</v>
      </c>
      <c r="DS65" t="str">
        <f t="shared" si="42"/>
        <v/>
      </c>
      <c r="DT65" s="275">
        <f>VLOOKUP(C65,MOVI!C:DT,42,0)</f>
        <v>5000000</v>
      </c>
      <c r="DU65" s="275">
        <f>ROUND(VLOOKUP(C65,FPT!B:DS,42,0),0)</f>
        <v>5000000</v>
      </c>
      <c r="DV65" t="str">
        <f t="shared" si="43"/>
        <v/>
      </c>
      <c r="DW65" s="275">
        <f>VLOOKUP(C65,MOVI!C:DT,43,0)</f>
        <v>0</v>
      </c>
      <c r="DX65" s="275">
        <f>VLOOKUP(C65,FPT!B:DV,43,0)</f>
        <v>0</v>
      </c>
      <c r="DY65" t="str">
        <f t="shared" si="44"/>
        <v/>
      </c>
      <c r="DZ65" s="275">
        <f>VLOOKUP(C65,MOVI!C:DT,44,0)</f>
        <v>0</v>
      </c>
      <c r="EA65" s="275">
        <f>VLOOKUP(C65,FPT!B:DY,44,0)</f>
        <v>0</v>
      </c>
      <c r="EB65" t="str">
        <f t="shared" si="45"/>
        <v/>
      </c>
      <c r="EC65" s="275">
        <f>VLOOKUP(C65,MOVI!C:DT,45,0)</f>
        <v>5000000</v>
      </c>
      <c r="ED65" s="275">
        <f>ROUND(VLOOKUP(C65,FPT!B:EB,45,0),0)</f>
        <v>5000000</v>
      </c>
      <c r="EE65" t="str">
        <f t="shared" si="46"/>
        <v/>
      </c>
      <c r="EF65" s="275">
        <f>VLOOKUP(C65,MOVI!C:DT,46,0)</f>
        <v>0</v>
      </c>
      <c r="EG65" s="275">
        <f>VLOOKUP(C65,FPT!B:EE,46,0)</f>
        <v>0</v>
      </c>
      <c r="EH65" t="str">
        <f t="shared" si="47"/>
        <v/>
      </c>
      <c r="EI65" s="275">
        <f>VLOOKUP(C65,MOVI!C:DT,47,0)</f>
        <v>0</v>
      </c>
      <c r="EJ65" s="275">
        <f>VLOOKUP(C65,FPT!B:EH,47,0)</f>
        <v>0</v>
      </c>
      <c r="EK65" t="str">
        <f t="shared" si="48"/>
        <v/>
      </c>
      <c r="EL65" s="275">
        <f>VLOOKUP(C65,MOVI!C:DT,48,0)</f>
        <v>0</v>
      </c>
      <c r="EM65" s="275">
        <f>VLOOKUP(C65,FPT!B:EK,48,0)</f>
        <v>0</v>
      </c>
      <c r="EN65" t="str">
        <f t="shared" si="49"/>
        <v/>
      </c>
      <c r="EO65" s="275">
        <f>VLOOKUP(C65,MOVI!C:DT,49,0)</f>
        <v>0</v>
      </c>
      <c r="EP65" s="275">
        <f>VLOOKUP(C65,FPT!B:EN,49,0)</f>
        <v>0</v>
      </c>
      <c r="EQ65" t="str">
        <f t="shared" si="50"/>
        <v/>
      </c>
      <c r="ER65" s="275">
        <f>VLOOKUP(C65,MOVI!C:DT,50,0)</f>
        <v>0</v>
      </c>
      <c r="ES65" s="275">
        <f>VLOOKUP(C65,FPT!B:EQ,50,0)</f>
        <v>0</v>
      </c>
      <c r="ET65" t="str">
        <f t="shared" si="51"/>
        <v/>
      </c>
      <c r="EU65" s="275">
        <f>VLOOKUP(C65,MOVI!C:DT,51,0)</f>
        <v>0</v>
      </c>
      <c r="EV65" s="275">
        <f>VLOOKUP(C65,FPT!B:ET,51,0)</f>
        <v>0</v>
      </c>
      <c r="EW65" t="str">
        <f t="shared" si="52"/>
        <v/>
      </c>
      <c r="EX65" s="275">
        <f>VLOOKUP(C65,MOVI!C:DT,52,0)</f>
        <v>0</v>
      </c>
      <c r="EY65" s="275">
        <f>VLOOKUP(C65,FPT!B:EW,52,0)</f>
        <v>0</v>
      </c>
      <c r="EZ65" t="str">
        <f t="shared" si="53"/>
        <v/>
      </c>
      <c r="FA65" s="275">
        <f>VLOOKUP(C65,MOVI!C:DT,53,0)</f>
        <v>0</v>
      </c>
      <c r="FB65" s="275">
        <f>VLOOKUP(C65,FPT!B:EZ,53,0)</f>
        <v>0</v>
      </c>
      <c r="FC65" t="str">
        <f t="shared" si="54"/>
        <v/>
      </c>
      <c r="FD65" s="275">
        <f>VLOOKUP(C65,MOVI!C:DT,54,0)</f>
        <v>0</v>
      </c>
      <c r="FE65" s="275">
        <f>VLOOKUP(C65,FPT!B:FC,54,0)</f>
        <v>0</v>
      </c>
      <c r="FF65" t="str">
        <f t="shared" si="55"/>
        <v/>
      </c>
      <c r="FG65" s="275">
        <f>VLOOKUP(C65,MOVI!C:DT,55,0)</f>
        <v>0</v>
      </c>
      <c r="FH65" s="275">
        <f>VLOOKUP(C65,FPT!B:FF,55,0)</f>
        <v>0</v>
      </c>
      <c r="FI65" t="str">
        <f t="shared" si="56"/>
        <v/>
      </c>
      <c r="FJ65" s="275">
        <f>VLOOKUP(C65,MOVI!C:DT,56,0)</f>
        <v>0</v>
      </c>
      <c r="FK65" s="275">
        <f>VLOOKUP(C65,FPT!B:FI,56,0)</f>
        <v>0</v>
      </c>
      <c r="FL65" t="str">
        <f t="shared" si="57"/>
        <v/>
      </c>
      <c r="FM65" s="275">
        <f>VLOOKUP(C65,MOVI!C:DT,57,0)</f>
        <v>0</v>
      </c>
      <c r="FN65" s="275">
        <f>VLOOKUP(C65,FPT!B:FL,57,0)</f>
        <v>0</v>
      </c>
      <c r="FO65" t="str">
        <f t="shared" si="58"/>
        <v/>
      </c>
      <c r="FP65" s="275">
        <f>VLOOKUP(C65,MOVI!C:DT,58,0)</f>
        <v>0</v>
      </c>
      <c r="FQ65" s="275">
        <f>VLOOKUP(C65,FPT!B:FO,58,0)</f>
        <v>0</v>
      </c>
      <c r="FR65" t="str">
        <f t="shared" si="59"/>
        <v/>
      </c>
      <c r="FS65" s="275">
        <f>VLOOKUP(C65,MOVI!C:DT,59,0)</f>
        <v>0</v>
      </c>
      <c r="FT65" s="275">
        <f>VLOOKUP(C65,FPT!B:FR,59,0)</f>
        <v>0</v>
      </c>
      <c r="FU65" t="str">
        <f t="shared" si="60"/>
        <v/>
      </c>
      <c r="FV65" s="275">
        <f>VLOOKUP(C65,MOVI!C:DT,60,0)</f>
        <v>0</v>
      </c>
      <c r="FW65" s="275">
        <f>VLOOKUP(C65,FPT!B:FU,60,0)</f>
        <v>0</v>
      </c>
      <c r="FX65" t="str">
        <f t="shared" si="61"/>
        <v/>
      </c>
      <c r="FY65" s="275">
        <f>VLOOKUP(C65,MOVI!C:DT,61,0)</f>
        <v>0</v>
      </c>
      <c r="FZ65" s="275">
        <f>VLOOKUP(C65,FPT!B:FX,61,0)</f>
        <v>0</v>
      </c>
      <c r="GA65" t="str">
        <f t="shared" si="62"/>
        <v/>
      </c>
      <c r="GB65" s="275">
        <f>VLOOKUP(C65,MOVI!C:DT,62,0)</f>
        <v>0</v>
      </c>
      <c r="GC65" s="275">
        <f>VLOOKUP(C65,FPT!B:GA,62,0)</f>
        <v>0</v>
      </c>
      <c r="GD65" t="str">
        <f t="shared" si="63"/>
        <v/>
      </c>
      <c r="GE65" s="275">
        <f>VLOOKUP(C65,MOVI!C:DT,63,0)</f>
        <v>0</v>
      </c>
      <c r="GF65" s="275">
        <f>VLOOKUP(C65,FPT!B:GD,63,0)</f>
        <v>0</v>
      </c>
      <c r="GG65" t="str">
        <f t="shared" si="64"/>
        <v/>
      </c>
      <c r="GH65" s="275">
        <f>VLOOKUP(C65,MOVI!C:DT,64,0)</f>
        <v>0</v>
      </c>
      <c r="GI65" s="275">
        <f>VLOOKUP(C65,FPT!B:GG,64,0)</f>
        <v>0</v>
      </c>
      <c r="GJ65" t="str">
        <f t="shared" si="65"/>
        <v/>
      </c>
      <c r="GK65" s="275">
        <f>VLOOKUP(C65,MOVI!C:DT,65,0)</f>
        <v>0</v>
      </c>
      <c r="GL65" s="275">
        <f>VLOOKUP(C65,FPT!B:GJ,65,0)</f>
        <v>0</v>
      </c>
      <c r="GM65" t="str">
        <f t="shared" si="66"/>
        <v/>
      </c>
      <c r="GN65" s="275">
        <f>VLOOKUP(C65,MOVI!C:DT,66,0)</f>
        <v>0</v>
      </c>
      <c r="GO65" s="275">
        <f>VLOOKUP(C65,FPT!B:GM,66,0)</f>
        <v>0</v>
      </c>
      <c r="GP65" t="str">
        <f t="shared" si="67"/>
        <v/>
      </c>
      <c r="GQ65" s="275">
        <f>VLOOKUP(C65,MOVI!C:DT,67,0)</f>
        <v>0</v>
      </c>
      <c r="GR65" s="275">
        <f>VLOOKUP(C65,FPT!B:GP,67,0)</f>
        <v>0</v>
      </c>
      <c r="GS65" t="str">
        <f t="shared" si="68"/>
        <v/>
      </c>
      <c r="GT65" s="275">
        <f>VLOOKUP(C65,MOVI!C:DT,68,0)</f>
        <v>0</v>
      </c>
      <c r="GU65" s="275">
        <f>VLOOKUP(C65,FPT!B:GS,68,0)</f>
        <v>0</v>
      </c>
      <c r="GV65" t="str">
        <f t="shared" si="69"/>
        <v/>
      </c>
      <c r="GW65" s="275">
        <f>VLOOKUP(C65,MOVI!C:DT,69,0)</f>
        <v>0</v>
      </c>
      <c r="GX65" s="275">
        <f>VLOOKUP(C65,FPT!B:GV,69,0)</f>
        <v>0</v>
      </c>
      <c r="GY65" t="str">
        <f t="shared" si="70"/>
        <v/>
      </c>
      <c r="GZ65" s="275">
        <f>VLOOKUP(C65,MOVI!C:DT,70,0)</f>
        <v>0</v>
      </c>
      <c r="HA65" s="275">
        <f>VLOOKUP(C65,FPT!B:GY,70,0)</f>
        <v>0</v>
      </c>
      <c r="HB65" t="str">
        <f t="shared" si="71"/>
        <v/>
      </c>
      <c r="HC65" s="275">
        <f>VLOOKUP(C65,MOVI!C:DT,71,0)</f>
        <v>5000000</v>
      </c>
      <c r="HD65" s="275">
        <f>ROUND(VLOOKUP(C65,FPT!B:HB,71,0),0)</f>
        <v>5000000</v>
      </c>
      <c r="HE65" t="str">
        <f t="shared" si="72"/>
        <v/>
      </c>
      <c r="HF65" s="275">
        <f>ROUND(VLOOKUP(C65,MOVI!C:DT,72,0),0)</f>
        <v>0</v>
      </c>
      <c r="HG65" s="275">
        <f>ROUND(VLOOKUP(C65,FPT!B:HE,72,0),0)</f>
        <v>0</v>
      </c>
      <c r="HH65" t="str">
        <f t="shared" si="73"/>
        <v/>
      </c>
      <c r="HI65" s="275">
        <f>VLOOKUP(C65,MOVI!C:DT,73,0)</f>
        <v>0</v>
      </c>
      <c r="HJ65" s="275">
        <f>VLOOKUP(C65,FPT!B:HH,73,0)</f>
        <v>0</v>
      </c>
      <c r="HK65" t="str">
        <f t="shared" si="74"/>
        <v/>
      </c>
      <c r="HL65" s="275">
        <f>VLOOKUP(C65,MOVI!C:DT,74,0)</f>
        <v>0</v>
      </c>
      <c r="HM65" s="275">
        <f>VLOOKUP(C65,FPT!B:HK,74,0)</f>
        <v>0</v>
      </c>
      <c r="HN65" t="str">
        <f t="shared" si="75"/>
        <v/>
      </c>
      <c r="HO65" s="275">
        <f>VLOOKUP(C65,MOVI!C:DT,75,0)</f>
        <v>11000000</v>
      </c>
      <c r="HP65" s="275">
        <f>VLOOKUP(C65,FPT!B:HN,75,0)</f>
        <v>11000000</v>
      </c>
      <c r="HQ65" t="str">
        <f t="shared" si="76"/>
        <v/>
      </c>
      <c r="HR65" s="275">
        <f>VLOOKUP(C65,MOVI!C:DT,76,0)</f>
        <v>0</v>
      </c>
      <c r="HS65" s="275">
        <f>VLOOKUP(C65,FPT!B:HQ,76,0)</f>
        <v>0</v>
      </c>
      <c r="HT65" t="str">
        <f t="shared" si="77"/>
        <v/>
      </c>
      <c r="HU65" s="275">
        <f>VLOOKUP(C65,MOVI!C:DT,77,0)</f>
        <v>0</v>
      </c>
      <c r="HV65" s="275">
        <f>VLOOKUP(C65,FPT!B:HT,77,0)</f>
        <v>0</v>
      </c>
      <c r="HW65" t="str">
        <f t="shared" si="78"/>
        <v/>
      </c>
      <c r="HX65" s="274">
        <f>VLOOKUP(C65,MOVI!C:CB,78,0)</f>
        <v>400000</v>
      </c>
      <c r="HY65" s="261">
        <f>VLOOKUP(C65,FPT!$B:$CA,78,0)</f>
        <v>400000</v>
      </c>
      <c r="HZ65" t="str">
        <f t="shared" si="79"/>
        <v/>
      </c>
      <c r="IA65" s="275">
        <f>VLOOKUP(C65,MOVI!C:CD,79,0)</f>
        <v>50000</v>
      </c>
      <c r="IB65" s="275">
        <f>VLOOKUP(C65,FPT!B:HZ,79,0)</f>
        <v>50000</v>
      </c>
      <c r="IC65" t="str">
        <f t="shared" si="80"/>
        <v/>
      </c>
      <c r="ID65" s="275">
        <f>VLOOKUP(C65,MOVI!C:CD,80,0)</f>
        <v>75000</v>
      </c>
      <c r="IE65" s="275">
        <f>VLOOKUP(C65,FPT!B:IC,80,0)</f>
        <v>75000</v>
      </c>
      <c r="IF65" t="str">
        <f t="shared" si="81"/>
        <v/>
      </c>
      <c r="IG65" s="275">
        <f>VLOOKUP(C65,MOVI!C:DT,81,0)</f>
        <v>0</v>
      </c>
      <c r="IH65" s="275">
        <f>VLOOKUP(C65,FPT!B:IF,81,0)</f>
        <v>0</v>
      </c>
      <c r="II65" t="str">
        <f t="shared" si="82"/>
        <v/>
      </c>
      <c r="IJ65" s="275">
        <f>VLOOKUP(C65,MOVI!C:DT,82,0)</f>
        <v>525000</v>
      </c>
      <c r="IK65" s="275">
        <f>VLOOKUP(C65,FPT!B:II,82,0)</f>
        <v>525000</v>
      </c>
      <c r="IL65" t="str">
        <f t="shared" si="83"/>
        <v/>
      </c>
      <c r="IM65" s="275">
        <f>ROUND(VLOOKUP(C65,MOVI!C:DT,83,0),0)</f>
        <v>11525000</v>
      </c>
      <c r="IN65" s="275">
        <f>ROUND(VLOOKUP(C65,FPT!B:IL,83,0),0)</f>
        <v>11525000</v>
      </c>
      <c r="IO65" t="str">
        <f t="shared" si="84"/>
        <v/>
      </c>
      <c r="IP65" s="275">
        <f>VLOOKUP(C65,MOVI!C:DT,84,0)</f>
        <v>0</v>
      </c>
      <c r="IQ65" s="275">
        <f>VLOOKUP(C65,FPT!B:IO,84,0)</f>
        <v>0</v>
      </c>
      <c r="IR65" t="str">
        <f t="shared" si="85"/>
        <v/>
      </c>
      <c r="IS65" s="275">
        <f>ROUND(VLOOKUP(C65,MOVI!C:DT,85,0),0)</f>
        <v>0</v>
      </c>
      <c r="IT65" s="275">
        <f>ROUND(VLOOKUP(C65,FPT!B:IR,85,0),0)</f>
        <v>0</v>
      </c>
      <c r="IU65" t="str">
        <f t="shared" si="86"/>
        <v/>
      </c>
      <c r="IV65" s="275">
        <f>VLOOKUP(C65,MOVI!C:DT,86,0)</f>
        <v>0</v>
      </c>
      <c r="IW65" s="275">
        <f>VLOOKUP(C65,FPT!B:IU,86,0)</f>
        <v>0</v>
      </c>
      <c r="IX65" t="str">
        <f t="shared" si="87"/>
        <v/>
      </c>
      <c r="IY65" s="275">
        <f>ROUND(VLOOKUP(C65,MOVI!C:DT,87,0),0)</f>
        <v>0</v>
      </c>
      <c r="IZ65" s="275">
        <f>ROUND(VLOOKUP(C65,FPT!B:IX,87,0),0)</f>
        <v>0</v>
      </c>
      <c r="JA65" t="str">
        <f t="shared" si="88"/>
        <v/>
      </c>
      <c r="JB65" s="275">
        <f>VLOOKUP(C65,MOVI!C:DT,88,0)</f>
        <v>0</v>
      </c>
      <c r="JC65" s="275">
        <f>VLOOKUP(C65,FPT!B:JA,88,0)</f>
        <v>0</v>
      </c>
      <c r="JD65" t="str">
        <f t="shared" si="89"/>
        <v/>
      </c>
      <c r="JE65" s="275">
        <f>VLOOKUP(C65,MOVI!C:DT,89,0)</f>
        <v>0</v>
      </c>
      <c r="JF65" s="275">
        <f>VLOOKUP(C65,FPT!B:JD,89,0)</f>
        <v>0</v>
      </c>
      <c r="JG65" t="str">
        <f t="shared" si="90"/>
        <v/>
      </c>
      <c r="JH65" s="275">
        <f>VLOOKUP(C65,MOVI!C:DT,90,0)</f>
        <v>0</v>
      </c>
      <c r="JI65" s="275">
        <f>VLOOKUP(C65,FPT!B:JG,90,0)</f>
        <v>0</v>
      </c>
      <c r="JJ65" t="str">
        <f t="shared" si="91"/>
        <v/>
      </c>
      <c r="JK65" s="275">
        <f>VLOOKUP(C65,MOVI!C:DT,91,0)</f>
        <v>0</v>
      </c>
      <c r="JL65" s="275">
        <f>VLOOKUP(C65,FPT!B:JJ,91,0)</f>
        <v>0</v>
      </c>
      <c r="JM65" t="str">
        <f t="shared" si="92"/>
        <v/>
      </c>
      <c r="JN65" s="275">
        <f>VLOOKUP(C65,MOVI!C:DT,92,0)</f>
        <v>0</v>
      </c>
      <c r="JO65" s="275">
        <f>VLOOKUP(C65,FPT!B:JM,92,0)</f>
        <v>0</v>
      </c>
      <c r="JP65" t="str">
        <f t="shared" si="93"/>
        <v/>
      </c>
      <c r="JQ65" s="275">
        <f>VLOOKUP(C65,MOVI!C:DT,93,0)</f>
        <v>0</v>
      </c>
      <c r="JR65" s="275">
        <f>VLOOKUP(C65,FPT!B:JP,93,0)</f>
        <v>0</v>
      </c>
      <c r="JS65" t="str">
        <f t="shared" si="94"/>
        <v/>
      </c>
      <c r="JT65" s="275">
        <f>VLOOKUP(C65,MOVI!C:DT,94,0)</f>
        <v>0</v>
      </c>
      <c r="JU65" s="275">
        <f>VLOOKUP(C65,FPT!B:JS,94,0)</f>
        <v>0</v>
      </c>
      <c r="JV65" t="str">
        <f t="shared" si="95"/>
        <v/>
      </c>
      <c r="JW65" s="275">
        <f>VLOOKUP(C65,MOVI!C:DT,95,0)</f>
        <v>4475000</v>
      </c>
      <c r="JX65" s="275">
        <f>VLOOKUP(C65,FPT!B:JV,95,0)</f>
        <v>4475000</v>
      </c>
      <c r="JY65" t="str">
        <f t="shared" si="96"/>
        <v/>
      </c>
      <c r="JZ65" s="275">
        <f>VLOOKUP(C65,MOVI!C:DT,96,0)</f>
        <v>0</v>
      </c>
      <c r="KA65" s="275">
        <f>VLOOKUP(C65,FPT!B:JY,96,0)</f>
        <v>0</v>
      </c>
      <c r="KB65" t="str">
        <f t="shared" si="97"/>
        <v/>
      </c>
      <c r="KC65" s="275">
        <f>VLOOKUP(C65,MOVI!C:DT,97,0)</f>
        <v>4475000</v>
      </c>
      <c r="KD65" s="275">
        <f>VLOOKUP(C65,FPT!B:KB,97,0)</f>
        <v>4475000</v>
      </c>
      <c r="KE65" t="str">
        <f t="shared" si="98"/>
        <v/>
      </c>
      <c r="KF65" s="275">
        <f>VLOOKUP(C65,MOVI!C:DT,98,0)</f>
        <v>850000.00000000012</v>
      </c>
      <c r="KG65" s="275">
        <f>VLOOKUP(C65,FPT!B:KE,98,0)</f>
        <v>850000</v>
      </c>
      <c r="KH65" t="str">
        <f t="shared" si="99"/>
        <v/>
      </c>
      <c r="KI65" s="275">
        <f>VLOOKUP(C65,MOVI!C:DT,99,0)</f>
        <v>0</v>
      </c>
      <c r="KJ65" s="275">
        <f>VLOOKUP(C65,FPT!B:KH,99,0)</f>
        <v>0</v>
      </c>
      <c r="KK65" t="str">
        <f t="shared" si="100"/>
        <v/>
      </c>
      <c r="KL65" s="275">
        <f>VLOOKUP(C65,MOVI!C:DT,100,0)</f>
        <v>150000</v>
      </c>
      <c r="KM65" s="275">
        <f>VLOOKUP(C65,FPT!B:KK,100,0)</f>
        <v>150000</v>
      </c>
      <c r="KN65" t="str">
        <f t="shared" si="101"/>
        <v/>
      </c>
      <c r="KO65" s="275">
        <f>VLOOKUP(C65,MOVI!C:DT,101,0)</f>
        <v>0</v>
      </c>
      <c r="KP65" s="275">
        <f>VLOOKUP(C65,FPT!B:KN,101,0)</f>
        <v>0</v>
      </c>
      <c r="KQ65" t="str">
        <f t="shared" si="102"/>
        <v/>
      </c>
      <c r="KR65" s="275">
        <f>VLOOKUP(C65,MOVI!C:DT,102,0)</f>
        <v>0</v>
      </c>
      <c r="KS65" s="275">
        <f>VLOOKUP(C65,FPT!B:KQ,102,0)</f>
        <v>0</v>
      </c>
      <c r="KT65" t="str">
        <f t="shared" si="103"/>
        <v/>
      </c>
      <c r="KU65" s="275">
        <f>VLOOKUP(C65,MOVI!C:DT,103,0)</f>
        <v>1000000.0000000001</v>
      </c>
      <c r="KV65" s="275">
        <f>VLOOKUP(C65,FPT!B:KT,103,0)</f>
        <v>1000000</v>
      </c>
      <c r="KW65" t="str">
        <f t="shared" si="104"/>
        <v/>
      </c>
      <c r="KX65" s="275">
        <f>VLOOKUP(C65,MOVI!C:DT,104,0)</f>
        <v>1525000</v>
      </c>
      <c r="KY65" s="275">
        <f>VLOOKUP(C65,FPT!B:KW,104,0)</f>
        <v>1525000</v>
      </c>
      <c r="KZ65" t="str">
        <f t="shared" si="105"/>
        <v/>
      </c>
      <c r="LA65" s="275">
        <f>VLOOKUP(C65,MOVI!C:DT,105,0)</f>
        <v>100000</v>
      </c>
      <c r="LB65" s="275">
        <f>VLOOKUP(C65,FPT!B:KZ,105,0)</f>
        <v>100000</v>
      </c>
      <c r="LC65" t="str">
        <f t="shared" si="106"/>
        <v/>
      </c>
      <c r="LD65" s="275">
        <f>VLOOKUP(C65,MOVI!C:DT,106,0)</f>
        <v>6100000</v>
      </c>
      <c r="LE65" s="275">
        <f>VLOOKUP(C65,FPT!B:LC,106,0)</f>
        <v>6100000</v>
      </c>
      <c r="LF65" t="str">
        <f t="shared" si="107"/>
        <v/>
      </c>
      <c r="LG65" s="273">
        <f>VLOOKUP(C65,MOVI!C:DT,107,0)</f>
        <v>0</v>
      </c>
      <c r="LH65" s="273">
        <f>VLOOKUP(C65,FPT!B:LF,107,0)</f>
        <v>0</v>
      </c>
      <c r="LI65" t="str">
        <f t="shared" si="108"/>
        <v/>
      </c>
      <c r="LJ65" t="str">
        <f>VLOOKUP(C65,MOVI!C:DV,108,0)</f>
        <v>Việt PhúSouthIT</v>
      </c>
      <c r="LK65" s="252" t="str">
        <f>VLOOKUP(C65,FPT!B:LI,108,0)</f>
        <v>Việt PhúSouthIT</v>
      </c>
      <c r="LL65" t="str">
        <f t="shared" si="109"/>
        <v/>
      </c>
      <c r="LM65" s="275">
        <f>ROUND(VLOOKUP(C65,MOVI!C:DV,109,0),0)</f>
        <v>416667</v>
      </c>
      <c r="LN65" s="275">
        <f>ROUND(VLOOKUP(C65,FPT!B:LL,109,0),0)</f>
        <v>416667</v>
      </c>
      <c r="LO65" t="str">
        <f t="shared" si="110"/>
        <v/>
      </c>
      <c r="LP65" t="str">
        <f>VLOOKUP(C65,MOVI!C:DV,110,0)</f>
        <v>HO</v>
      </c>
      <c r="LQ65" s="247" t="str">
        <f>VLOOKUP(C65,FPT!B:LO,110,0)</f>
        <v>HO</v>
      </c>
      <c r="LR65" t="str">
        <f t="shared" si="111"/>
        <v/>
      </c>
      <c r="LS65">
        <f>MOVI!DI60</f>
        <v>18</v>
      </c>
      <c r="LV65">
        <f>MOVI!DJ60</f>
        <v>0</v>
      </c>
      <c r="LW65">
        <f>MOVI!DK60</f>
        <v>0</v>
      </c>
      <c r="LX65">
        <f>MOVI!DL60</f>
        <v>0</v>
      </c>
      <c r="LY65">
        <f>MOVI!DM60</f>
        <v>0</v>
      </c>
      <c r="LZ65">
        <f>MOVI!DN60</f>
        <v>0</v>
      </c>
      <c r="MA65">
        <f>MOVI!DO60</f>
        <v>0</v>
      </c>
      <c r="MB65" t="str">
        <f>MOVI!DP60</f>
        <v/>
      </c>
      <c r="MC65">
        <f>MOVI!DQ60</f>
        <v>0</v>
      </c>
      <c r="MD65">
        <f>MOVI!DR60</f>
        <v>0</v>
      </c>
      <c r="ME65" t="str">
        <f>VLOOKUP(C65,MOVI!C:DV,121,0)</f>
        <v/>
      </c>
      <c r="MF65" s="252"/>
      <c r="MG65" t="str">
        <f t="shared" si="117"/>
        <v/>
      </c>
      <c r="MH65" t="str">
        <f>VLOOKUP(C65,MOVI!C:DT,122,0)</f>
        <v>Việt PhúSouth</v>
      </c>
      <c r="MI65" s="252" t="str">
        <f>VLOOKUP(C65,FPT!B:DS,112,0)</f>
        <v>Việt PhúSouth</v>
      </c>
      <c r="MJ65" t="str">
        <f t="shared" si="113"/>
        <v/>
      </c>
    </row>
    <row r="66" spans="1:348" x14ac:dyDescent="0.25">
      <c r="A66">
        <v>58</v>
      </c>
      <c r="B66" s="48">
        <v>5653</v>
      </c>
      <c r="C66" s="271" t="s">
        <v>824</v>
      </c>
      <c r="D66" t="str">
        <f>VLOOKUP(C66,MOVI!C:D,2,0)</f>
        <v>Nguyễn Trần Tòng</v>
      </c>
      <c r="E66" t="str">
        <f>VLOOKUP(C66,FPT!B:C,2,0)</f>
        <v>Nguyễn Trần Tòng</v>
      </c>
      <c r="F66" t="str">
        <f t="shared" si="4"/>
        <v/>
      </c>
      <c r="G66" t="str">
        <f>VLOOKUP(C66,MOVI!C:E,3,0)</f>
        <v>IT</v>
      </c>
      <c r="H66" t="str">
        <f>VLOOKUP(C66,FPT!B:F,3,0)</f>
        <v>IT</v>
      </c>
      <c r="I66" t="str">
        <f t="shared" si="5"/>
        <v/>
      </c>
      <c r="J66" t="str">
        <f>VLOOKUP(C66,MOVI!C:H,4,0)</f>
        <v>IT Engineer</v>
      </c>
      <c r="K66" t="str">
        <f>VLOOKUP(C66,FPT!B:I,4,0)</f>
        <v>IT Engineer</v>
      </c>
      <c r="L66" t="str">
        <f t="shared" si="6"/>
        <v/>
      </c>
      <c r="M66" t="str">
        <f>VLOOKUP(C66,MOVI!C:DT,5,0)</f>
        <v>Manager</v>
      </c>
      <c r="N66" t="str">
        <f>VLOOKUP(C66,FPT!B:L,5,0)</f>
        <v>Manager</v>
      </c>
      <c r="O66" t="str">
        <f t="shared" si="7"/>
        <v/>
      </c>
      <c r="P66" t="str">
        <f>VLOOKUP(C66,MOVI!C:DT,6,0)</f>
        <v>IT Engineer Manager</v>
      </c>
      <c r="Q66" t="str">
        <f>VLOOKUP(C66,FPT!B:O,6,0)</f>
        <v>IT Engineer Manager</v>
      </c>
      <c r="R66" t="str">
        <f t="shared" si="8"/>
        <v/>
      </c>
      <c r="S66" t="str">
        <f>VLOOKUP(C66,MOVI!C:DT,7,0)</f>
        <v>South</v>
      </c>
      <c r="T66" t="str">
        <f>VLOOKUP(C66,FPT!B:R,7,0)</f>
        <v>South</v>
      </c>
      <c r="U66" t="str">
        <f t="shared" si="9"/>
        <v/>
      </c>
      <c r="V66" t="str">
        <f>VLOOKUP(C66,MOVI!C:DT,8,0)</f>
        <v>Việt Phú</v>
      </c>
      <c r="W66" t="str">
        <f>VLOOKUP(C66,FPT!B:U,8,0)</f>
        <v>Việt Phú</v>
      </c>
      <c r="X66" t="str">
        <f t="shared" si="10"/>
        <v/>
      </c>
      <c r="Y66" t="str">
        <f>VLOOKUP(C66,MOVI!C:DT,9,0)</f>
        <v>Full-time</v>
      </c>
      <c r="Z66" t="str">
        <f>VLOOKUP(C66,FPT!B:X,9,0)</f>
        <v>Full-time</v>
      </c>
      <c r="AA66" t="str">
        <f t="shared" si="11"/>
        <v/>
      </c>
      <c r="AB66" t="str">
        <f>VLOOKUP(C66,MOVI!C:DT,10,0)</f>
        <v>Permanent</v>
      </c>
      <c r="AC66" t="str">
        <f>VLOOKUP(C66,FPT!B:AA,10,0)</f>
        <v>Permanent</v>
      </c>
      <c r="AD66" t="str">
        <f t="shared" si="12"/>
        <v/>
      </c>
      <c r="AE66" s="247">
        <f>VLOOKUP(C66,MOVI!C:DT,11,0)</f>
        <v>43878</v>
      </c>
      <c r="AF66" s="247">
        <f>VLOOKUP(C66,FPT!B:AD,11,0)</f>
        <v>43878</v>
      </c>
      <c r="AG66" t="str">
        <f t="shared" si="13"/>
        <v/>
      </c>
      <c r="AH66" s="260" t="str">
        <f>VLOOKUP(C66,MOVI!C:DT,12,0)</f>
        <v/>
      </c>
      <c r="AI66" s="260"/>
      <c r="AJ66" t="str">
        <f t="shared" si="115"/>
        <v/>
      </c>
      <c r="AK66">
        <f>VLOOKUP(C66,MOVI!C:DT,13,0)</f>
        <v>0</v>
      </c>
      <c r="AL66" s="247">
        <f>VLOOKUP(C66,FPT!B:AJ,13,0)</f>
        <v>0</v>
      </c>
      <c r="AM66" t="str">
        <f t="shared" si="114"/>
        <v/>
      </c>
      <c r="AN66" s="247">
        <f>VLOOKUP(C66,MOVI!C:DT,14,0)</f>
        <v>0</v>
      </c>
      <c r="AO66" s="247">
        <f>VLOOKUP(C66,FPT!B:AM,14,0)</f>
        <v>0</v>
      </c>
      <c r="AP66" t="str">
        <f t="shared" si="15"/>
        <v/>
      </c>
      <c r="AQ66" t="str">
        <f>VLOOKUP(C66,MOVI!C:DT,15,0)</f>
        <v>LC</v>
      </c>
      <c r="AR66" s="247" t="str">
        <f>VLOOKUP(C66,FPT!B:AP,15,0)</f>
        <v>LC</v>
      </c>
      <c r="AS66" t="str">
        <f t="shared" si="16"/>
        <v/>
      </c>
      <c r="AT66" s="282" t="str">
        <f>VLOOKUP(C66,MOVI!C:DT,16,0)</f>
        <v>LTTP</v>
      </c>
      <c r="AU66" s="247" t="str">
        <f>VLOOKUP(C66,FPT!B:AS,16,0)</f>
        <v>LTTP</v>
      </c>
      <c r="AV66" t="str">
        <f t="shared" si="17"/>
        <v/>
      </c>
      <c r="AW66" t="str">
        <f>VLOOKUP(C66,MOVI!C:DT,17,0)</f>
        <v>L</v>
      </c>
      <c r="AX66" s="247" t="str">
        <f>VLOOKUP(C66,FPT!B:AV,17,0)</f>
        <v>L</v>
      </c>
      <c r="AY66" t="str">
        <f t="shared" si="18"/>
        <v/>
      </c>
      <c r="AZ66">
        <f>VLOOKUP(C66,MOVI!C:DT,18,0)</f>
        <v>0</v>
      </c>
      <c r="BA66" s="247">
        <f>VLOOKUP(C66,FPT!B:AY,18,0)</f>
        <v>0</v>
      </c>
      <c r="BB66" t="str">
        <f t="shared" si="19"/>
        <v/>
      </c>
      <c r="BC66" s="275">
        <f>VLOOKUP(C66,MOVI!C:DT,19,0)</f>
        <v>40000000</v>
      </c>
      <c r="BD66" s="275">
        <f>VLOOKUP(C66,FPT!B:BB,19,0)</f>
        <v>40000000</v>
      </c>
      <c r="BE66" t="str">
        <f t="shared" si="20"/>
        <v/>
      </c>
      <c r="BF66">
        <f>VLOOKUP(C66,MOVI!C:DT,20,0)</f>
        <v>0</v>
      </c>
      <c r="BG66" s="252">
        <f>VLOOKUP(C66,FPT!B:BE,20,0)</f>
        <v>0</v>
      </c>
      <c r="BH66" t="str">
        <f t="shared" si="21"/>
        <v/>
      </c>
      <c r="BI66" s="275">
        <f>VLOOKUP(C66,MOVI!C:DT,21,0)</f>
        <v>40000000</v>
      </c>
      <c r="BJ66" s="275">
        <f>VLOOKUP(C66,FPT!B:BH,21,0)</f>
        <v>40000000</v>
      </c>
      <c r="BK66" t="str">
        <f t="shared" si="22"/>
        <v/>
      </c>
      <c r="BL66" s="275">
        <f>VLOOKUP(C66,MOVI!C:DT,22,0)</f>
        <v>0</v>
      </c>
      <c r="BM66" s="275">
        <f>VLOOKUP(C66,FPT!B:BK,22,0)</f>
        <v>0</v>
      </c>
      <c r="BN66" t="str">
        <f t="shared" si="23"/>
        <v/>
      </c>
      <c r="BO66" s="275">
        <f>VLOOKUP(C66,MOVI!C:DT,23,0)</f>
        <v>0</v>
      </c>
      <c r="BP66" s="275">
        <f>VLOOKUP(C66,FPT!B:BN,23,0)</f>
        <v>0</v>
      </c>
      <c r="BQ66" t="str">
        <f t="shared" si="24"/>
        <v/>
      </c>
      <c r="BR66" s="275">
        <f>VLOOKUP(C66,MOVI!C:DT,24,0)</f>
        <v>0</v>
      </c>
      <c r="BS66" s="275">
        <f>VLOOKUP(C66,FPT!B:BQ,24,0)</f>
        <v>0</v>
      </c>
      <c r="BT66" t="str">
        <f t="shared" si="25"/>
        <v/>
      </c>
      <c r="BU66" s="275">
        <f>VLOOKUP(C66,MOVI!C:DT,25,0)</f>
        <v>0</v>
      </c>
      <c r="BV66" s="275">
        <f>VLOOKUP(C66,FPT!B:BT,25,0)</f>
        <v>0</v>
      </c>
      <c r="BW66" t="str">
        <f t="shared" si="26"/>
        <v/>
      </c>
      <c r="BX66" s="275">
        <f>VLOOKUP(C66,MOVI!C:DT,26,0)</f>
        <v>0</v>
      </c>
      <c r="BY66" s="275">
        <f>VLOOKUP(C66,FPT!B:BW,26,0)</f>
        <v>0</v>
      </c>
      <c r="BZ66" t="str">
        <f t="shared" si="27"/>
        <v/>
      </c>
      <c r="CA66" s="275">
        <f>VLOOKUP(C66,MOVI!C:DT,27,0)</f>
        <v>0</v>
      </c>
      <c r="CB66" s="275">
        <f>VLOOKUP(C66,FPT!B:BZ,27,0)</f>
        <v>0</v>
      </c>
      <c r="CC66" t="str">
        <f t="shared" si="28"/>
        <v/>
      </c>
      <c r="CD66" s="275">
        <f>VLOOKUP(C66,MOVI!C:DT,28,0)</f>
        <v>0</v>
      </c>
      <c r="CE66" s="275">
        <f>VLOOKUP(C66,FPT!B:CC,28,0)</f>
        <v>0</v>
      </c>
      <c r="CF66" t="str">
        <f t="shared" si="29"/>
        <v/>
      </c>
      <c r="CG66" t="str">
        <f>VLOOKUP(C66,MOVI!C:DT,29,0)</f>
        <v>TB, CN</v>
      </c>
      <c r="CH66" s="252" t="str">
        <f>VLOOKUP(C66,FPT!B:CF,29,0)</f>
        <v>TB, CN</v>
      </c>
      <c r="CI66" t="str">
        <f t="shared" si="30"/>
        <v/>
      </c>
      <c r="CJ66">
        <f>VLOOKUP(C66,MOVI!C:DT,30,0)</f>
        <v>21</v>
      </c>
      <c r="CK66" s="252">
        <f>VLOOKUP(C66,FPT!B:CI,30,0)</f>
        <v>21</v>
      </c>
      <c r="CL66" t="str">
        <f t="shared" si="31"/>
        <v/>
      </c>
      <c r="CM66">
        <f>VLOOKUP(C66,MOVI!C:DT,31,0)</f>
        <v>19.5</v>
      </c>
      <c r="CN66" s="252">
        <f>VLOOKUP(C66,FPT!B:CL,31,0)</f>
        <v>19.5</v>
      </c>
      <c r="CO66" t="str">
        <f t="shared" si="32"/>
        <v/>
      </c>
      <c r="CP66" s="275">
        <f>VLOOKUP(C66,MOVI!C:DT,32,0)</f>
        <v>1.5</v>
      </c>
      <c r="CQ66" s="275">
        <f>VLOOKUP(C66,FPT!B:CO,32,0)</f>
        <v>1.5</v>
      </c>
      <c r="CR66" t="str">
        <f t="shared" si="33"/>
        <v/>
      </c>
      <c r="CS66" s="275">
        <f>VLOOKUP(C66,MOVI!C:DT,33,0)</f>
        <v>0</v>
      </c>
      <c r="CT66" s="275">
        <f>VLOOKUP(C66,FPT!B:CR,33,0)</f>
        <v>0</v>
      </c>
      <c r="CU66" t="str">
        <f t="shared" si="34"/>
        <v/>
      </c>
      <c r="CV66" s="275">
        <f>VLOOKUP(C66,MOVI!C:DT,34,0)</f>
        <v>0</v>
      </c>
      <c r="CW66" s="275">
        <f>VLOOKUP(C66,FPT!B:CU,34,0)</f>
        <v>0</v>
      </c>
      <c r="CX66" t="str">
        <f t="shared" si="35"/>
        <v/>
      </c>
      <c r="CY66" s="275">
        <f>VLOOKUP(C66,MOVI!C:DT,35,0)</f>
        <v>21</v>
      </c>
      <c r="CZ66" s="275">
        <f>VLOOKUP(C66,FPT!B:CX,35,0)</f>
        <v>21</v>
      </c>
      <c r="DA66" t="str">
        <f t="shared" si="36"/>
        <v/>
      </c>
      <c r="DB66" s="275">
        <f>VLOOKUP(C66,MOVI!C:DT,36,0)</f>
        <v>0</v>
      </c>
      <c r="DC66" s="275">
        <f>VLOOKUP(C66,FPT!B:DA,36,0)</f>
        <v>0</v>
      </c>
      <c r="DD66" t="str">
        <f t="shared" si="37"/>
        <v/>
      </c>
      <c r="DE66" s="275">
        <f>VLOOKUP(C66,MOVI!C:DT,37,0)</f>
        <v>0</v>
      </c>
      <c r="DF66" s="275">
        <f>VLOOKUP(C66,FPT!B:DD,37,0)</f>
        <v>0</v>
      </c>
      <c r="DG66" t="str">
        <f t="shared" si="38"/>
        <v/>
      </c>
      <c r="DH66" s="275">
        <f>VLOOKUP(C66,MOVI!C:DT,38,0)</f>
        <v>0</v>
      </c>
      <c r="DI66" s="275">
        <f>VLOOKUP(C66,FPT!B:DG,38,0)</f>
        <v>0</v>
      </c>
      <c r="DJ66" t="str">
        <f t="shared" si="39"/>
        <v/>
      </c>
      <c r="DK66" s="275">
        <f>VLOOKUP(C66,MOVI!C:DT,39,0)</f>
        <v>0</v>
      </c>
      <c r="DL66" s="275">
        <f>VLOOKUP(C66,FPT!B:DJ,39,0)</f>
        <v>0</v>
      </c>
      <c r="DM66" t="str">
        <f t="shared" si="40"/>
        <v/>
      </c>
      <c r="DN66" s="275">
        <f>VLOOKUP(C66,MOVI!C:DT,40,0)</f>
        <v>0</v>
      </c>
      <c r="DO66" s="275">
        <f>VLOOKUP(C66,FPT!B:DM,40,0)</f>
        <v>0</v>
      </c>
      <c r="DP66" t="str">
        <f t="shared" si="41"/>
        <v/>
      </c>
      <c r="DQ66" s="275">
        <f>VLOOKUP(C66,MOVI!C:DT,41,0)</f>
        <v>0</v>
      </c>
      <c r="DR66" s="275">
        <f>VLOOKUP(C66,FPT!B:DP,41,0)</f>
        <v>0</v>
      </c>
      <c r="DS66" t="str">
        <f t="shared" si="42"/>
        <v/>
      </c>
      <c r="DT66" s="275">
        <f>VLOOKUP(C66,MOVI!C:DT,42,0)</f>
        <v>40000000</v>
      </c>
      <c r="DU66" s="275">
        <f>ROUND(VLOOKUP(C66,FPT!B:DS,42,0),0)</f>
        <v>40000000</v>
      </c>
      <c r="DV66" t="str">
        <f t="shared" si="43"/>
        <v/>
      </c>
      <c r="DW66" s="275">
        <f>VLOOKUP(C66,MOVI!C:DT,43,0)</f>
        <v>0</v>
      </c>
      <c r="DX66" s="275">
        <f>VLOOKUP(C66,FPT!B:DV,43,0)</f>
        <v>0</v>
      </c>
      <c r="DY66" t="str">
        <f t="shared" si="44"/>
        <v/>
      </c>
      <c r="DZ66" s="275">
        <f>VLOOKUP(C66,MOVI!C:DT,44,0)</f>
        <v>0</v>
      </c>
      <c r="EA66" s="275">
        <f>VLOOKUP(C66,FPT!B:DY,44,0)</f>
        <v>0</v>
      </c>
      <c r="EB66" t="str">
        <f t="shared" si="45"/>
        <v/>
      </c>
      <c r="EC66" s="275">
        <f>VLOOKUP(C66,MOVI!C:DT,45,0)</f>
        <v>40000000</v>
      </c>
      <c r="ED66" s="275">
        <f>ROUND(VLOOKUP(C66,FPT!B:EB,45,0),0)</f>
        <v>40000000</v>
      </c>
      <c r="EE66" t="str">
        <f t="shared" si="46"/>
        <v/>
      </c>
      <c r="EF66" s="275">
        <f>VLOOKUP(C66,MOVI!C:DT,46,0)</f>
        <v>0</v>
      </c>
      <c r="EG66" s="275">
        <f>VLOOKUP(C66,FPT!B:EE,46,0)</f>
        <v>0</v>
      </c>
      <c r="EH66" t="str">
        <f t="shared" si="47"/>
        <v/>
      </c>
      <c r="EI66" s="275">
        <f>VLOOKUP(C66,MOVI!C:DT,47,0)</f>
        <v>0</v>
      </c>
      <c r="EJ66" s="275">
        <f>VLOOKUP(C66,FPT!B:EH,47,0)</f>
        <v>0</v>
      </c>
      <c r="EK66" t="str">
        <f t="shared" si="48"/>
        <v/>
      </c>
      <c r="EL66" s="275">
        <f>VLOOKUP(C66,MOVI!C:DT,48,0)</f>
        <v>0</v>
      </c>
      <c r="EM66" s="275">
        <f>VLOOKUP(C66,FPT!B:EK,48,0)</f>
        <v>0</v>
      </c>
      <c r="EN66" t="str">
        <f t="shared" si="49"/>
        <v/>
      </c>
      <c r="EO66" s="275">
        <f>VLOOKUP(C66,MOVI!C:DT,49,0)</f>
        <v>0</v>
      </c>
      <c r="EP66" s="275">
        <f>VLOOKUP(C66,FPT!B:EN,49,0)</f>
        <v>0</v>
      </c>
      <c r="EQ66" t="str">
        <f t="shared" si="50"/>
        <v/>
      </c>
      <c r="ER66" s="275">
        <f>VLOOKUP(C66,MOVI!C:DT,50,0)</f>
        <v>0</v>
      </c>
      <c r="ES66" s="275">
        <f>VLOOKUP(C66,FPT!B:EQ,50,0)</f>
        <v>0</v>
      </c>
      <c r="ET66" t="str">
        <f t="shared" si="51"/>
        <v/>
      </c>
      <c r="EU66" s="275">
        <f>VLOOKUP(C66,MOVI!C:DT,51,0)</f>
        <v>0</v>
      </c>
      <c r="EV66" s="275">
        <f>VLOOKUP(C66,FPT!B:ET,51,0)</f>
        <v>0</v>
      </c>
      <c r="EW66" t="str">
        <f t="shared" si="52"/>
        <v/>
      </c>
      <c r="EX66" s="275">
        <f>VLOOKUP(C66,MOVI!C:DT,52,0)</f>
        <v>0</v>
      </c>
      <c r="EY66" s="275">
        <f>VLOOKUP(C66,FPT!B:EW,52,0)</f>
        <v>0</v>
      </c>
      <c r="EZ66" t="str">
        <f t="shared" si="53"/>
        <v/>
      </c>
      <c r="FA66" s="275">
        <f>VLOOKUP(C66,MOVI!C:DT,53,0)</f>
        <v>0</v>
      </c>
      <c r="FB66" s="275">
        <f>VLOOKUP(C66,FPT!B:EZ,53,0)</f>
        <v>0</v>
      </c>
      <c r="FC66" t="str">
        <f t="shared" si="54"/>
        <v/>
      </c>
      <c r="FD66" s="275">
        <f>VLOOKUP(C66,MOVI!C:DT,54,0)</f>
        <v>0</v>
      </c>
      <c r="FE66" s="275">
        <f>VLOOKUP(C66,FPT!B:FC,54,0)</f>
        <v>0</v>
      </c>
      <c r="FF66" t="str">
        <f t="shared" si="55"/>
        <v/>
      </c>
      <c r="FG66" s="275">
        <f>VLOOKUP(C66,MOVI!C:DT,55,0)</f>
        <v>0</v>
      </c>
      <c r="FH66" s="275">
        <f>VLOOKUP(C66,FPT!B:FF,55,0)</f>
        <v>0</v>
      </c>
      <c r="FI66" t="str">
        <f t="shared" si="56"/>
        <v/>
      </c>
      <c r="FJ66" s="275">
        <f>VLOOKUP(C66,MOVI!C:DT,56,0)</f>
        <v>0</v>
      </c>
      <c r="FK66" s="275">
        <f>VLOOKUP(C66,FPT!B:FI,56,0)</f>
        <v>0</v>
      </c>
      <c r="FL66" t="str">
        <f t="shared" si="57"/>
        <v/>
      </c>
      <c r="FM66" s="275">
        <f>VLOOKUP(C66,MOVI!C:DT,57,0)</f>
        <v>0</v>
      </c>
      <c r="FN66" s="275">
        <f>VLOOKUP(C66,FPT!B:FL,57,0)</f>
        <v>0</v>
      </c>
      <c r="FO66" t="str">
        <f t="shared" si="58"/>
        <v/>
      </c>
      <c r="FP66" s="275">
        <f>VLOOKUP(C66,MOVI!C:DT,58,0)</f>
        <v>0</v>
      </c>
      <c r="FQ66" s="275">
        <f>VLOOKUP(C66,FPT!B:FO,58,0)</f>
        <v>0</v>
      </c>
      <c r="FR66" t="str">
        <f t="shared" si="59"/>
        <v/>
      </c>
      <c r="FS66" s="275">
        <f>VLOOKUP(C66,MOVI!C:DT,59,0)</f>
        <v>0</v>
      </c>
      <c r="FT66" s="275">
        <f>VLOOKUP(C66,FPT!B:FR,59,0)</f>
        <v>0</v>
      </c>
      <c r="FU66" t="str">
        <f t="shared" si="60"/>
        <v/>
      </c>
      <c r="FV66" s="275">
        <f>VLOOKUP(C66,MOVI!C:DT,60,0)</f>
        <v>0</v>
      </c>
      <c r="FW66" s="275">
        <f>VLOOKUP(C66,FPT!B:FU,60,0)</f>
        <v>0</v>
      </c>
      <c r="FX66" t="str">
        <f t="shared" si="61"/>
        <v/>
      </c>
      <c r="FY66" s="275">
        <f>VLOOKUP(C66,MOVI!C:DT,61,0)</f>
        <v>0</v>
      </c>
      <c r="FZ66" s="275">
        <f>VLOOKUP(C66,FPT!B:FX,61,0)</f>
        <v>0</v>
      </c>
      <c r="GA66" t="str">
        <f t="shared" si="62"/>
        <v/>
      </c>
      <c r="GB66" s="275">
        <f>VLOOKUP(C66,MOVI!C:DT,62,0)</f>
        <v>0</v>
      </c>
      <c r="GC66" s="275">
        <f>VLOOKUP(C66,FPT!B:GA,62,0)</f>
        <v>0</v>
      </c>
      <c r="GD66" t="str">
        <f t="shared" si="63"/>
        <v/>
      </c>
      <c r="GE66" s="275">
        <f>VLOOKUP(C66,MOVI!C:DT,63,0)</f>
        <v>0</v>
      </c>
      <c r="GF66" s="275">
        <f>VLOOKUP(C66,FPT!B:GD,63,0)</f>
        <v>0</v>
      </c>
      <c r="GG66" t="str">
        <f t="shared" si="64"/>
        <v/>
      </c>
      <c r="GH66" s="275">
        <f>VLOOKUP(C66,MOVI!C:DT,64,0)</f>
        <v>0</v>
      </c>
      <c r="GI66" s="275">
        <f>VLOOKUP(C66,FPT!B:GG,64,0)</f>
        <v>0</v>
      </c>
      <c r="GJ66" t="str">
        <f t="shared" si="65"/>
        <v/>
      </c>
      <c r="GK66" s="275">
        <f>VLOOKUP(C66,MOVI!C:DT,65,0)</f>
        <v>0</v>
      </c>
      <c r="GL66" s="275">
        <f>VLOOKUP(C66,FPT!B:GJ,65,0)</f>
        <v>0</v>
      </c>
      <c r="GM66" t="str">
        <f t="shared" si="66"/>
        <v/>
      </c>
      <c r="GN66" s="275">
        <f>VLOOKUP(C66,MOVI!C:DT,66,0)</f>
        <v>0</v>
      </c>
      <c r="GO66" s="275">
        <f>VLOOKUP(C66,FPT!B:GM,66,0)</f>
        <v>0</v>
      </c>
      <c r="GP66" t="str">
        <f t="shared" si="67"/>
        <v/>
      </c>
      <c r="GQ66" s="275">
        <f>VLOOKUP(C66,MOVI!C:DT,67,0)</f>
        <v>0</v>
      </c>
      <c r="GR66" s="275">
        <f>VLOOKUP(C66,FPT!B:GP,67,0)</f>
        <v>0</v>
      </c>
      <c r="GS66" t="str">
        <f t="shared" si="68"/>
        <v/>
      </c>
      <c r="GT66" s="275">
        <f>VLOOKUP(C66,MOVI!C:DT,68,0)</f>
        <v>0</v>
      </c>
      <c r="GU66" s="275">
        <f>VLOOKUP(C66,FPT!B:GS,68,0)</f>
        <v>0</v>
      </c>
      <c r="GV66" t="str">
        <f t="shared" si="69"/>
        <v/>
      </c>
      <c r="GW66" s="275">
        <f>VLOOKUP(C66,MOVI!C:DT,69,0)</f>
        <v>0</v>
      </c>
      <c r="GX66" s="275">
        <f>VLOOKUP(C66,FPT!B:GV,69,0)</f>
        <v>0</v>
      </c>
      <c r="GY66" t="str">
        <f t="shared" si="70"/>
        <v/>
      </c>
      <c r="GZ66" s="275">
        <f>VLOOKUP(C66,MOVI!C:DT,70,0)</f>
        <v>0</v>
      </c>
      <c r="HA66" s="275">
        <f>VLOOKUP(C66,FPT!B:GY,70,0)</f>
        <v>0</v>
      </c>
      <c r="HB66" t="str">
        <f t="shared" si="71"/>
        <v/>
      </c>
      <c r="HC66" s="275">
        <f>VLOOKUP(C66,MOVI!C:DT,71,0)</f>
        <v>40000000</v>
      </c>
      <c r="HD66" s="275">
        <f>ROUND(VLOOKUP(C66,FPT!B:HB,71,0),0)</f>
        <v>40000000</v>
      </c>
      <c r="HE66" t="str">
        <f t="shared" si="72"/>
        <v/>
      </c>
      <c r="HF66" s="275">
        <f>ROUND(VLOOKUP(C66,MOVI!C:DT,72,0),0)</f>
        <v>0</v>
      </c>
      <c r="HG66" s="275">
        <f>ROUND(VLOOKUP(C66,FPT!B:HE,72,0),0)</f>
        <v>0</v>
      </c>
      <c r="HH66" t="str">
        <f t="shared" si="73"/>
        <v/>
      </c>
      <c r="HI66" s="275">
        <f>VLOOKUP(C66,MOVI!C:DT,73,0)</f>
        <v>0</v>
      </c>
      <c r="HJ66" s="275">
        <f>VLOOKUP(C66,FPT!B:HH,73,0)</f>
        <v>0</v>
      </c>
      <c r="HK66" t="str">
        <f t="shared" si="74"/>
        <v/>
      </c>
      <c r="HL66" s="275">
        <f>VLOOKUP(C66,MOVI!C:DT,74,0)</f>
        <v>0</v>
      </c>
      <c r="HM66" s="275">
        <f>VLOOKUP(C66,FPT!B:HK,74,0)</f>
        <v>0</v>
      </c>
      <c r="HN66" t="str">
        <f t="shared" si="75"/>
        <v/>
      </c>
      <c r="HO66" s="275">
        <f>VLOOKUP(C66,MOVI!C:DT,75,0)</f>
        <v>11000000</v>
      </c>
      <c r="HP66" s="275">
        <f>VLOOKUP(C66,FPT!B:HN,75,0)</f>
        <v>11000000</v>
      </c>
      <c r="HQ66" t="str">
        <f t="shared" si="76"/>
        <v/>
      </c>
      <c r="HR66" s="275">
        <f>VLOOKUP(C66,MOVI!C:DT,76,0)</f>
        <v>4</v>
      </c>
      <c r="HS66" s="275">
        <f>VLOOKUP(C66,FPT!B:HQ,76,0)</f>
        <v>4</v>
      </c>
      <c r="HT66" t="str">
        <f t="shared" si="77"/>
        <v/>
      </c>
      <c r="HU66" s="275">
        <f>VLOOKUP(C66,MOVI!C:DT,77,0)</f>
        <v>17600000</v>
      </c>
      <c r="HV66" s="275">
        <f>VLOOKUP(C66,FPT!B:HT,77,0)</f>
        <v>17600000</v>
      </c>
      <c r="HW66" t="str">
        <f t="shared" si="78"/>
        <v/>
      </c>
      <c r="HX66" s="274">
        <f>VLOOKUP(C66,MOVI!C:CB,78,0)</f>
        <v>2384000</v>
      </c>
      <c r="HY66" s="261">
        <f>VLOOKUP(C66,FPT!$B:$CA,78,0)</f>
        <v>2384000</v>
      </c>
      <c r="HZ66" t="str">
        <f t="shared" si="79"/>
        <v/>
      </c>
      <c r="IA66" s="275">
        <f>VLOOKUP(C66,MOVI!C:CD,79,0)</f>
        <v>400000</v>
      </c>
      <c r="IB66" s="275">
        <f>VLOOKUP(C66,FPT!B:HZ,79,0)</f>
        <v>400000</v>
      </c>
      <c r="IC66" t="str">
        <f t="shared" si="80"/>
        <v/>
      </c>
      <c r="ID66" s="275">
        <f>VLOOKUP(C66,MOVI!C:CD,80,0)</f>
        <v>447000</v>
      </c>
      <c r="IE66" s="275">
        <f>VLOOKUP(C66,FPT!B:IC,80,0)</f>
        <v>447000</v>
      </c>
      <c r="IF66" t="str">
        <f t="shared" si="81"/>
        <v/>
      </c>
      <c r="IG66" s="275">
        <f>VLOOKUP(C66,MOVI!C:DT,81,0)</f>
        <v>0</v>
      </c>
      <c r="IH66" s="275">
        <f>VLOOKUP(C66,FPT!B:IF,81,0)</f>
        <v>0</v>
      </c>
      <c r="II66" t="str">
        <f t="shared" si="82"/>
        <v/>
      </c>
      <c r="IJ66" s="275">
        <f>VLOOKUP(C66,MOVI!C:DT,82,0)</f>
        <v>3231000</v>
      </c>
      <c r="IK66" s="275">
        <f>VLOOKUP(C66,FPT!B:II,82,0)</f>
        <v>3231000</v>
      </c>
      <c r="IL66" t="str">
        <f t="shared" si="83"/>
        <v/>
      </c>
      <c r="IM66" s="275">
        <f>ROUND(VLOOKUP(C66,MOVI!C:DT,83,0),0)</f>
        <v>31831000</v>
      </c>
      <c r="IN66" s="275">
        <f>ROUND(VLOOKUP(C66,FPT!B:IL,83,0),0)</f>
        <v>31831000</v>
      </c>
      <c r="IO66" t="str">
        <f t="shared" si="84"/>
        <v/>
      </c>
      <c r="IP66" s="275">
        <f>VLOOKUP(C66,MOVI!C:DT,84,0)</f>
        <v>8169000</v>
      </c>
      <c r="IQ66" s="275">
        <f>VLOOKUP(C66,FPT!B:IO,84,0)</f>
        <v>8169000</v>
      </c>
      <c r="IR66" t="str">
        <f t="shared" si="85"/>
        <v/>
      </c>
      <c r="IS66" s="275">
        <f>ROUND(VLOOKUP(C66,MOVI!C:DT,85,0),0)</f>
        <v>566900</v>
      </c>
      <c r="IT66" s="275">
        <f>ROUND(VLOOKUP(C66,FPT!B:IR,85,0),0)</f>
        <v>566900</v>
      </c>
      <c r="IU66" t="str">
        <f t="shared" si="86"/>
        <v/>
      </c>
      <c r="IV66" s="275">
        <f>VLOOKUP(C66,MOVI!C:DT,86,0)</f>
        <v>0</v>
      </c>
      <c r="IW66" s="275">
        <f>VLOOKUP(C66,FPT!B:IU,86,0)</f>
        <v>0</v>
      </c>
      <c r="IX66" t="str">
        <f t="shared" si="87"/>
        <v/>
      </c>
      <c r="IY66" s="275">
        <f>ROUND(VLOOKUP(C66,MOVI!C:DT,87,0),0)</f>
        <v>566900</v>
      </c>
      <c r="IZ66" s="275">
        <f>ROUND(VLOOKUP(C66,FPT!B:IX,87,0),0)</f>
        <v>566900</v>
      </c>
      <c r="JA66" t="str">
        <f t="shared" si="88"/>
        <v/>
      </c>
      <c r="JB66" s="275">
        <f>VLOOKUP(C66,MOVI!C:DT,88,0)</f>
        <v>0</v>
      </c>
      <c r="JC66" s="275">
        <f>VLOOKUP(C66,FPT!B:JA,88,0)</f>
        <v>0</v>
      </c>
      <c r="JD66" t="str">
        <f t="shared" si="89"/>
        <v/>
      </c>
      <c r="JE66" s="275">
        <f>VLOOKUP(C66,MOVI!C:DT,89,0)</f>
        <v>0</v>
      </c>
      <c r="JF66" s="275">
        <f>VLOOKUP(C66,FPT!B:JD,89,0)</f>
        <v>0</v>
      </c>
      <c r="JG66" t="str">
        <f t="shared" si="90"/>
        <v/>
      </c>
      <c r="JH66" s="275">
        <f>VLOOKUP(C66,MOVI!C:DT,90,0)</f>
        <v>0</v>
      </c>
      <c r="JI66" s="275">
        <f>VLOOKUP(C66,FPT!B:JG,90,0)</f>
        <v>0</v>
      </c>
      <c r="JJ66" t="str">
        <f t="shared" si="91"/>
        <v/>
      </c>
      <c r="JK66" s="275">
        <f>VLOOKUP(C66,MOVI!C:DT,91,0)</f>
        <v>0</v>
      </c>
      <c r="JL66" s="275">
        <f>VLOOKUP(C66,FPT!B:JJ,91,0)</f>
        <v>0</v>
      </c>
      <c r="JM66" t="str">
        <f t="shared" si="92"/>
        <v/>
      </c>
      <c r="JN66" s="275">
        <f>VLOOKUP(C66,MOVI!C:DT,92,0)</f>
        <v>0</v>
      </c>
      <c r="JO66" s="275">
        <f>VLOOKUP(C66,FPT!B:JM,92,0)</f>
        <v>0</v>
      </c>
      <c r="JP66" t="str">
        <f t="shared" si="93"/>
        <v/>
      </c>
      <c r="JQ66" s="275">
        <f>VLOOKUP(C66,MOVI!C:DT,93,0)</f>
        <v>0</v>
      </c>
      <c r="JR66" s="275">
        <f>VLOOKUP(C66,FPT!B:JP,93,0)</f>
        <v>0</v>
      </c>
      <c r="JS66" t="str">
        <f t="shared" si="94"/>
        <v/>
      </c>
      <c r="JT66" s="275">
        <f>VLOOKUP(C66,MOVI!C:DT,94,0)</f>
        <v>0</v>
      </c>
      <c r="JU66" s="275">
        <f>VLOOKUP(C66,FPT!B:JS,94,0)</f>
        <v>0</v>
      </c>
      <c r="JV66" t="str">
        <f t="shared" si="95"/>
        <v/>
      </c>
      <c r="JW66" s="275">
        <f>VLOOKUP(C66,MOVI!C:DT,95,0)</f>
        <v>36202100</v>
      </c>
      <c r="JX66" s="275">
        <f>VLOOKUP(C66,FPT!B:JV,95,0)</f>
        <v>36202100</v>
      </c>
      <c r="JY66" t="str">
        <f t="shared" si="96"/>
        <v/>
      </c>
      <c r="JZ66" s="275">
        <f>VLOOKUP(C66,MOVI!C:DT,96,0)</f>
        <v>0</v>
      </c>
      <c r="KA66" s="275">
        <f>VLOOKUP(C66,FPT!B:JY,96,0)</f>
        <v>0</v>
      </c>
      <c r="KB66" t="str">
        <f t="shared" si="97"/>
        <v/>
      </c>
      <c r="KC66" s="275">
        <f>VLOOKUP(C66,MOVI!C:DT,97,0)</f>
        <v>36202100</v>
      </c>
      <c r="KD66" s="275">
        <f>VLOOKUP(C66,FPT!B:KB,97,0)</f>
        <v>36202100</v>
      </c>
      <c r="KE66" t="str">
        <f t="shared" si="98"/>
        <v/>
      </c>
      <c r="KF66" s="275">
        <f>VLOOKUP(C66,MOVI!C:DT,98,0)</f>
        <v>5066000</v>
      </c>
      <c r="KG66" s="275">
        <f>VLOOKUP(C66,FPT!B:KE,98,0)</f>
        <v>5066000</v>
      </c>
      <c r="KH66" t="str">
        <f t="shared" si="99"/>
        <v/>
      </c>
      <c r="KI66" s="275">
        <f>VLOOKUP(C66,MOVI!C:DT,99,0)</f>
        <v>0</v>
      </c>
      <c r="KJ66" s="275">
        <f>VLOOKUP(C66,FPT!B:KH,99,0)</f>
        <v>0</v>
      </c>
      <c r="KK66" t="str">
        <f t="shared" si="100"/>
        <v/>
      </c>
      <c r="KL66" s="275">
        <f>VLOOKUP(C66,MOVI!C:DT,100,0)</f>
        <v>894000</v>
      </c>
      <c r="KM66" s="275">
        <f>VLOOKUP(C66,FPT!B:KK,100,0)</f>
        <v>894000</v>
      </c>
      <c r="KN66" t="str">
        <f t="shared" si="101"/>
        <v/>
      </c>
      <c r="KO66" s="275">
        <f>VLOOKUP(C66,MOVI!C:DT,101,0)</f>
        <v>0</v>
      </c>
      <c r="KP66" s="275">
        <f>VLOOKUP(C66,FPT!B:KN,101,0)</f>
        <v>0</v>
      </c>
      <c r="KQ66" t="str">
        <f t="shared" si="102"/>
        <v/>
      </c>
      <c r="KR66" s="275">
        <f>VLOOKUP(C66,MOVI!C:DT,102,0)</f>
        <v>0</v>
      </c>
      <c r="KS66" s="275">
        <f>VLOOKUP(C66,FPT!B:KQ,102,0)</f>
        <v>0</v>
      </c>
      <c r="KT66" t="str">
        <f t="shared" si="103"/>
        <v/>
      </c>
      <c r="KU66" s="275">
        <f>VLOOKUP(C66,MOVI!C:DT,103,0)</f>
        <v>5960000</v>
      </c>
      <c r="KV66" s="275">
        <f>VLOOKUP(C66,FPT!B:KT,103,0)</f>
        <v>5960000</v>
      </c>
      <c r="KW66" t="str">
        <f t="shared" si="104"/>
        <v/>
      </c>
      <c r="KX66" s="275">
        <f>VLOOKUP(C66,MOVI!C:DT,104,0)</f>
        <v>9191000</v>
      </c>
      <c r="KY66" s="275">
        <f>VLOOKUP(C66,FPT!B:KW,104,0)</f>
        <v>9191000</v>
      </c>
      <c r="KZ66" t="str">
        <f t="shared" si="105"/>
        <v/>
      </c>
      <c r="LA66" s="275">
        <f>VLOOKUP(C66,MOVI!C:DT,105,0)</f>
        <v>596000</v>
      </c>
      <c r="LB66" s="275">
        <f>VLOOKUP(C66,FPT!B:KZ,105,0)</f>
        <v>596000</v>
      </c>
      <c r="LC66" t="str">
        <f t="shared" si="106"/>
        <v/>
      </c>
      <c r="LD66" s="275">
        <f>VLOOKUP(C66,MOVI!C:DT,106,0)</f>
        <v>46556000</v>
      </c>
      <c r="LE66" s="275">
        <f>VLOOKUP(C66,FPT!B:LC,106,0)</f>
        <v>46556000</v>
      </c>
      <c r="LF66" t="str">
        <f t="shared" si="107"/>
        <v/>
      </c>
      <c r="LG66" s="273">
        <f>VLOOKUP(C66,MOVI!C:DT,107,0)</f>
        <v>0</v>
      </c>
      <c r="LH66" s="273">
        <f>VLOOKUP(C66,FPT!B:LF,107,0)</f>
        <v>0</v>
      </c>
      <c r="LI66" t="str">
        <f t="shared" si="108"/>
        <v/>
      </c>
      <c r="LJ66" t="str">
        <f>VLOOKUP(C66,MOVI!C:DV,108,0)</f>
        <v>Việt PhúSouthIT</v>
      </c>
      <c r="LK66" s="252" t="str">
        <f>VLOOKUP(C66,FPT!B:LI,108,0)</f>
        <v>Việt PhúSouthIT</v>
      </c>
      <c r="LL66" t="str">
        <f t="shared" si="109"/>
        <v/>
      </c>
      <c r="LM66" s="275">
        <f>ROUND(VLOOKUP(C66,MOVI!C:DV,109,0),0)</f>
        <v>3333333</v>
      </c>
      <c r="LN66" s="275">
        <f>ROUND(VLOOKUP(C66,FPT!B:LL,109,0),0)</f>
        <v>3333333</v>
      </c>
      <c r="LO66" t="str">
        <f t="shared" si="110"/>
        <v/>
      </c>
      <c r="LP66" t="str">
        <f>VLOOKUP(C66,MOVI!C:DV,110,0)</f>
        <v>HO</v>
      </c>
      <c r="LQ66" s="247" t="str">
        <f>VLOOKUP(C66,FPT!B:LO,110,0)</f>
        <v>HO</v>
      </c>
      <c r="LR66" t="str">
        <f t="shared" si="111"/>
        <v/>
      </c>
      <c r="LS66">
        <f>MOVI!DI61</f>
        <v>18</v>
      </c>
      <c r="LV66">
        <f>MOVI!DJ61</f>
        <v>0</v>
      </c>
      <c r="LW66">
        <f>MOVI!DK61</f>
        <v>0</v>
      </c>
      <c r="LX66">
        <f>MOVI!DL61</f>
        <v>0</v>
      </c>
      <c r="LY66">
        <f>MOVI!DM61</f>
        <v>0</v>
      </c>
      <c r="LZ66">
        <f>MOVI!DN61</f>
        <v>0</v>
      </c>
      <c r="MA66">
        <f>MOVI!DO61</f>
        <v>0</v>
      </c>
      <c r="MB66" t="str">
        <f>MOVI!DP61</f>
        <v/>
      </c>
      <c r="MC66">
        <f>MOVI!DQ61</f>
        <v>0</v>
      </c>
      <c r="MD66">
        <f>MOVI!DR61</f>
        <v>0</v>
      </c>
      <c r="ME66" t="str">
        <f>VLOOKUP(C66,MOVI!C:DV,121,0)</f>
        <v/>
      </c>
      <c r="MF66" s="252"/>
      <c r="MG66" t="str">
        <f t="shared" si="117"/>
        <v/>
      </c>
      <c r="MH66" t="str">
        <f>VLOOKUP(C66,MOVI!C:DT,122,0)</f>
        <v>Việt PhúSouth</v>
      </c>
      <c r="MI66" s="252" t="str">
        <f>VLOOKUP(C66,FPT!B:DS,112,0)</f>
        <v>Việt PhúSouth</v>
      </c>
      <c r="MJ66" t="str">
        <f t="shared" si="113"/>
        <v/>
      </c>
    </row>
    <row r="67" spans="1:348" x14ac:dyDescent="0.25">
      <c r="A67">
        <v>59</v>
      </c>
      <c r="B67" s="48">
        <v>6110</v>
      </c>
      <c r="C67" s="271" t="s">
        <v>826</v>
      </c>
      <c r="D67" t="str">
        <f>VLOOKUP(C67,MOVI!C:D,2,0)</f>
        <v>Trần Văn Thắng</v>
      </c>
      <c r="E67" t="str">
        <f>VLOOKUP(C67,FPT!B:C,2,0)</f>
        <v>Trần Văn Thắng</v>
      </c>
      <c r="F67" t="str">
        <f t="shared" si="4"/>
        <v/>
      </c>
      <c r="G67" t="str">
        <f>VLOOKUP(C67,MOVI!C:E,3,0)</f>
        <v>IT</v>
      </c>
      <c r="H67" t="str">
        <f>VLOOKUP(C67,FPT!B:F,3,0)</f>
        <v>IT</v>
      </c>
      <c r="I67" t="str">
        <f t="shared" si="5"/>
        <v/>
      </c>
      <c r="J67" t="str">
        <f>VLOOKUP(C67,MOVI!C:H,4,0)</f>
        <v>IT Infrastructure &amp; Network</v>
      </c>
      <c r="K67" t="str">
        <f>VLOOKUP(C67,FPT!B:I,4,0)</f>
        <v>IT Infrastructure &amp; Network</v>
      </c>
      <c r="L67" t="str">
        <f t="shared" si="6"/>
        <v/>
      </c>
      <c r="M67" t="str">
        <f>VLOOKUP(C67,MOVI!C:DT,5,0)</f>
        <v>Team leader</v>
      </c>
      <c r="N67" t="str">
        <f>VLOOKUP(C67,FPT!B:L,5,0)</f>
        <v>Team leader</v>
      </c>
      <c r="O67" t="str">
        <f t="shared" si="7"/>
        <v/>
      </c>
      <c r="P67" t="str">
        <f>VLOOKUP(C67,MOVI!C:DT,6,0)</f>
        <v>System and Infrastructure Team Leader</v>
      </c>
      <c r="Q67" t="str">
        <f>VLOOKUP(C67,FPT!B:O,6,0)</f>
        <v>System and Infrastructure Team Leader</v>
      </c>
      <c r="R67" t="str">
        <f t="shared" si="8"/>
        <v/>
      </c>
      <c r="S67" t="str">
        <f>VLOOKUP(C67,MOVI!C:DT,7,0)</f>
        <v>South</v>
      </c>
      <c r="T67" t="str">
        <f>VLOOKUP(C67,FPT!B:R,7,0)</f>
        <v>South</v>
      </c>
      <c r="U67" t="str">
        <f t="shared" si="9"/>
        <v/>
      </c>
      <c r="V67" t="str">
        <f>VLOOKUP(C67,MOVI!C:DT,8,0)</f>
        <v>Việt Phú</v>
      </c>
      <c r="W67" t="str">
        <f>VLOOKUP(C67,FPT!B:U,8,0)</f>
        <v>Việt Phú</v>
      </c>
      <c r="X67" t="str">
        <f t="shared" si="10"/>
        <v/>
      </c>
      <c r="Y67" t="str">
        <f>VLOOKUP(C67,MOVI!C:DT,9,0)</f>
        <v>Full-time</v>
      </c>
      <c r="Z67" t="str">
        <f>VLOOKUP(C67,FPT!B:X,9,0)</f>
        <v>Full-time</v>
      </c>
      <c r="AA67" t="str">
        <f t="shared" si="11"/>
        <v/>
      </c>
      <c r="AB67" t="str">
        <f>VLOOKUP(C67,MOVI!C:DT,10,0)</f>
        <v>Permanent</v>
      </c>
      <c r="AC67" t="str">
        <f>VLOOKUP(C67,FPT!B:AA,10,0)</f>
        <v>Permanent</v>
      </c>
      <c r="AD67" t="str">
        <f t="shared" si="12"/>
        <v/>
      </c>
      <c r="AE67" s="247">
        <f>VLOOKUP(C67,MOVI!C:DT,11,0)</f>
        <v>44300</v>
      </c>
      <c r="AF67" s="247">
        <f>VLOOKUP(C67,FPT!B:AD,11,0)</f>
        <v>44300</v>
      </c>
      <c r="AG67" t="str">
        <f t="shared" si="13"/>
        <v/>
      </c>
      <c r="AH67" s="260" t="str">
        <f>VLOOKUP(C67,MOVI!C:DT,12,0)</f>
        <v/>
      </c>
      <c r="AI67" s="260"/>
      <c r="AJ67" t="str">
        <f t="shared" si="115"/>
        <v/>
      </c>
      <c r="AK67">
        <f>VLOOKUP(C67,MOVI!C:DT,13,0)</f>
        <v>0</v>
      </c>
      <c r="AL67" s="247">
        <f>VLOOKUP(C67,FPT!B:AJ,13,0)</f>
        <v>0</v>
      </c>
      <c r="AM67" t="str">
        <f t="shared" si="114"/>
        <v/>
      </c>
      <c r="AN67" s="247">
        <f>VLOOKUP(C67,MOVI!C:DT,14,0)</f>
        <v>0</v>
      </c>
      <c r="AO67" s="247">
        <f>VLOOKUP(C67,FPT!B:AM,14,0)</f>
        <v>0</v>
      </c>
      <c r="AP67" t="str">
        <f t="shared" si="15"/>
        <v/>
      </c>
      <c r="AQ67" t="str">
        <f>VLOOKUP(C67,MOVI!C:DT,15,0)</f>
        <v>LC</v>
      </c>
      <c r="AR67" s="247" t="str">
        <f>VLOOKUP(C67,FPT!B:AP,15,0)</f>
        <v>LC</v>
      </c>
      <c r="AS67" t="str">
        <f t="shared" si="16"/>
        <v/>
      </c>
      <c r="AT67" s="282" t="str">
        <f>VLOOKUP(C67,MOVI!C:DT,16,0)</f>
        <v>LTTP</v>
      </c>
      <c r="AU67" s="247" t="str">
        <f>VLOOKUP(C67,FPT!B:AS,16,0)</f>
        <v>LTTP</v>
      </c>
      <c r="AV67" t="str">
        <f t="shared" si="17"/>
        <v/>
      </c>
      <c r="AW67" t="str">
        <f>VLOOKUP(C67,MOVI!C:DT,17,0)</f>
        <v>L</v>
      </c>
      <c r="AX67" s="247" t="str">
        <f>VLOOKUP(C67,FPT!B:AV,17,0)</f>
        <v>L</v>
      </c>
      <c r="AY67" t="str">
        <f t="shared" si="18"/>
        <v/>
      </c>
      <c r="AZ67">
        <f>VLOOKUP(C67,MOVI!C:DT,18,0)</f>
        <v>0</v>
      </c>
      <c r="BA67" s="247">
        <f>VLOOKUP(C67,FPT!B:AY,18,0)</f>
        <v>0</v>
      </c>
      <c r="BB67" t="str">
        <f t="shared" si="19"/>
        <v/>
      </c>
      <c r="BC67" s="275">
        <f>VLOOKUP(C67,MOVI!C:DT,19,0)</f>
        <v>15000000</v>
      </c>
      <c r="BD67" s="275">
        <f>VLOOKUP(C67,FPT!B:BB,19,0)</f>
        <v>15000000</v>
      </c>
      <c r="BE67" t="str">
        <f t="shared" si="20"/>
        <v/>
      </c>
      <c r="BF67">
        <f>VLOOKUP(C67,MOVI!C:DT,20,0)</f>
        <v>0</v>
      </c>
      <c r="BG67" s="252">
        <f>VLOOKUP(C67,FPT!B:BE,20,0)</f>
        <v>0</v>
      </c>
      <c r="BH67" t="str">
        <f t="shared" si="21"/>
        <v/>
      </c>
      <c r="BI67" s="275">
        <f>VLOOKUP(C67,MOVI!C:DT,21,0)</f>
        <v>15000000</v>
      </c>
      <c r="BJ67" s="275">
        <f>VLOOKUP(C67,FPT!B:BH,21,0)</f>
        <v>15000000</v>
      </c>
      <c r="BK67" t="str">
        <f t="shared" si="22"/>
        <v/>
      </c>
      <c r="BL67" s="275">
        <f>VLOOKUP(C67,MOVI!C:DT,22,0)</f>
        <v>0</v>
      </c>
      <c r="BM67" s="275">
        <f>VLOOKUP(C67,FPT!B:BK,22,0)</f>
        <v>0</v>
      </c>
      <c r="BN67" t="str">
        <f t="shared" si="23"/>
        <v/>
      </c>
      <c r="BO67" s="275">
        <f>VLOOKUP(C67,MOVI!C:DT,23,0)</f>
        <v>0</v>
      </c>
      <c r="BP67" s="275">
        <f>VLOOKUP(C67,FPT!B:BN,23,0)</f>
        <v>0</v>
      </c>
      <c r="BQ67" t="str">
        <f t="shared" si="24"/>
        <v/>
      </c>
      <c r="BR67" s="275">
        <f>VLOOKUP(C67,MOVI!C:DT,24,0)</f>
        <v>0</v>
      </c>
      <c r="BS67" s="275">
        <f>VLOOKUP(C67,FPT!B:BQ,24,0)</f>
        <v>0</v>
      </c>
      <c r="BT67" t="str">
        <f t="shared" si="25"/>
        <v/>
      </c>
      <c r="BU67" s="275">
        <f>VLOOKUP(C67,MOVI!C:DT,25,0)</f>
        <v>0</v>
      </c>
      <c r="BV67" s="275">
        <f>VLOOKUP(C67,FPT!B:BT,25,0)</f>
        <v>0</v>
      </c>
      <c r="BW67" t="str">
        <f t="shared" si="26"/>
        <v/>
      </c>
      <c r="BX67" s="275">
        <f>VLOOKUP(C67,MOVI!C:DT,26,0)</f>
        <v>0</v>
      </c>
      <c r="BY67" s="275">
        <f>VLOOKUP(C67,FPT!B:BW,26,0)</f>
        <v>0</v>
      </c>
      <c r="BZ67" t="str">
        <f t="shared" si="27"/>
        <v/>
      </c>
      <c r="CA67" s="275">
        <f>VLOOKUP(C67,MOVI!C:DT,27,0)</f>
        <v>0</v>
      </c>
      <c r="CB67" s="275">
        <f>VLOOKUP(C67,FPT!B:BZ,27,0)</f>
        <v>0</v>
      </c>
      <c r="CC67" t="str">
        <f t="shared" si="28"/>
        <v/>
      </c>
      <c r="CD67" s="275">
        <f>VLOOKUP(C67,MOVI!C:DT,28,0)</f>
        <v>0</v>
      </c>
      <c r="CE67" s="275">
        <f>VLOOKUP(C67,FPT!B:CC,28,0)</f>
        <v>0</v>
      </c>
      <c r="CF67" t="str">
        <f t="shared" si="29"/>
        <v/>
      </c>
      <c r="CG67" t="str">
        <f>VLOOKUP(C67,MOVI!C:DT,29,0)</f>
        <v>TB, CN</v>
      </c>
      <c r="CH67" s="252" t="str">
        <f>VLOOKUP(C67,FPT!B:CF,29,0)</f>
        <v>TB, CN</v>
      </c>
      <c r="CI67" t="str">
        <f t="shared" si="30"/>
        <v/>
      </c>
      <c r="CJ67">
        <f>VLOOKUP(C67,MOVI!C:DT,30,0)</f>
        <v>21</v>
      </c>
      <c r="CK67" s="252">
        <f>VLOOKUP(C67,FPT!B:CI,30,0)</f>
        <v>21</v>
      </c>
      <c r="CL67" t="str">
        <f t="shared" si="31"/>
        <v/>
      </c>
      <c r="CM67">
        <f>VLOOKUP(C67,MOVI!C:DT,31,0)</f>
        <v>21</v>
      </c>
      <c r="CN67" s="252">
        <f>VLOOKUP(C67,FPT!B:CL,31,0)</f>
        <v>21</v>
      </c>
      <c r="CO67" t="str">
        <f t="shared" si="32"/>
        <v/>
      </c>
      <c r="CP67" s="275">
        <f>VLOOKUP(C67,MOVI!C:DT,32,0)</f>
        <v>0</v>
      </c>
      <c r="CQ67" s="275">
        <f>VLOOKUP(C67,FPT!B:CO,32,0)</f>
        <v>0</v>
      </c>
      <c r="CR67" t="str">
        <f t="shared" si="33"/>
        <v/>
      </c>
      <c r="CS67" s="275">
        <f>VLOOKUP(C67,MOVI!C:DT,33,0)</f>
        <v>0</v>
      </c>
      <c r="CT67" s="275">
        <f>VLOOKUP(C67,FPT!B:CR,33,0)</f>
        <v>0</v>
      </c>
      <c r="CU67" t="str">
        <f t="shared" si="34"/>
        <v/>
      </c>
      <c r="CV67" s="275">
        <f>VLOOKUP(C67,MOVI!C:DT,34,0)</f>
        <v>0</v>
      </c>
      <c r="CW67" s="275">
        <f>VLOOKUP(C67,FPT!B:CU,34,0)</f>
        <v>0</v>
      </c>
      <c r="CX67" t="str">
        <f t="shared" si="35"/>
        <v/>
      </c>
      <c r="CY67" s="275">
        <f>VLOOKUP(C67,MOVI!C:DT,35,0)</f>
        <v>21</v>
      </c>
      <c r="CZ67" s="275">
        <f>VLOOKUP(C67,FPT!B:CX,35,0)</f>
        <v>21</v>
      </c>
      <c r="DA67" t="str">
        <f t="shared" si="36"/>
        <v/>
      </c>
      <c r="DB67" s="275">
        <f>VLOOKUP(C67,MOVI!C:DT,36,0)</f>
        <v>0</v>
      </c>
      <c r="DC67" s="275">
        <f>VLOOKUP(C67,FPT!B:DA,36,0)</f>
        <v>0</v>
      </c>
      <c r="DD67" t="str">
        <f t="shared" si="37"/>
        <v/>
      </c>
      <c r="DE67" s="275">
        <f>VLOOKUP(C67,MOVI!C:DT,37,0)</f>
        <v>0</v>
      </c>
      <c r="DF67" s="275">
        <f>VLOOKUP(C67,FPT!B:DD,37,0)</f>
        <v>0</v>
      </c>
      <c r="DG67" t="str">
        <f t="shared" si="38"/>
        <v/>
      </c>
      <c r="DH67" s="275">
        <f>VLOOKUP(C67,MOVI!C:DT,38,0)</f>
        <v>0</v>
      </c>
      <c r="DI67" s="275">
        <f>VLOOKUP(C67,FPT!B:DG,38,0)</f>
        <v>0</v>
      </c>
      <c r="DJ67" t="str">
        <f t="shared" si="39"/>
        <v/>
      </c>
      <c r="DK67" s="275">
        <f>VLOOKUP(C67,MOVI!C:DT,39,0)</f>
        <v>0</v>
      </c>
      <c r="DL67" s="275">
        <f>VLOOKUP(C67,FPT!B:DJ,39,0)</f>
        <v>0</v>
      </c>
      <c r="DM67" t="str">
        <f t="shared" si="40"/>
        <v/>
      </c>
      <c r="DN67" s="275">
        <f>VLOOKUP(C67,MOVI!C:DT,40,0)</f>
        <v>0</v>
      </c>
      <c r="DO67" s="275">
        <f>VLOOKUP(C67,FPT!B:DM,40,0)</f>
        <v>0</v>
      </c>
      <c r="DP67" t="str">
        <f t="shared" si="41"/>
        <v/>
      </c>
      <c r="DQ67" s="275">
        <f>VLOOKUP(C67,MOVI!C:DT,41,0)</f>
        <v>0</v>
      </c>
      <c r="DR67" s="275">
        <f>VLOOKUP(C67,FPT!B:DP,41,0)</f>
        <v>0</v>
      </c>
      <c r="DS67" t="str">
        <f t="shared" si="42"/>
        <v/>
      </c>
      <c r="DT67" s="275">
        <f>VLOOKUP(C67,MOVI!C:DT,42,0)</f>
        <v>15000000</v>
      </c>
      <c r="DU67" s="275">
        <f>ROUND(VLOOKUP(C67,FPT!B:DS,42,0),0)</f>
        <v>15000000</v>
      </c>
      <c r="DV67" t="str">
        <f t="shared" si="43"/>
        <v/>
      </c>
      <c r="DW67" s="275">
        <f>VLOOKUP(C67,MOVI!C:DT,43,0)</f>
        <v>0</v>
      </c>
      <c r="DX67" s="275">
        <f>VLOOKUP(C67,FPT!B:DV,43,0)</f>
        <v>0</v>
      </c>
      <c r="DY67" t="str">
        <f t="shared" si="44"/>
        <v/>
      </c>
      <c r="DZ67" s="275">
        <f>VLOOKUP(C67,MOVI!C:DT,44,0)</f>
        <v>0</v>
      </c>
      <c r="EA67" s="275">
        <f>VLOOKUP(C67,FPT!B:DY,44,0)</f>
        <v>0</v>
      </c>
      <c r="EB67" t="str">
        <f t="shared" si="45"/>
        <v/>
      </c>
      <c r="EC67" s="275">
        <f>VLOOKUP(C67,MOVI!C:DT,45,0)</f>
        <v>15000000</v>
      </c>
      <c r="ED67" s="275">
        <f>ROUND(VLOOKUP(C67,FPT!B:EB,45,0),0)</f>
        <v>15000000</v>
      </c>
      <c r="EE67" t="str">
        <f t="shared" si="46"/>
        <v/>
      </c>
      <c r="EF67" s="275">
        <f>VLOOKUP(C67,MOVI!C:DT,46,0)</f>
        <v>0</v>
      </c>
      <c r="EG67" s="275">
        <f>VLOOKUP(C67,FPT!B:EE,46,0)</f>
        <v>0</v>
      </c>
      <c r="EH67" t="str">
        <f t="shared" si="47"/>
        <v/>
      </c>
      <c r="EI67" s="275">
        <f>VLOOKUP(C67,MOVI!C:DT,47,0)</f>
        <v>0</v>
      </c>
      <c r="EJ67" s="275">
        <f>VLOOKUP(C67,FPT!B:EH,47,0)</f>
        <v>0</v>
      </c>
      <c r="EK67" t="str">
        <f t="shared" si="48"/>
        <v/>
      </c>
      <c r="EL67" s="275">
        <f>VLOOKUP(C67,MOVI!C:DT,48,0)</f>
        <v>0</v>
      </c>
      <c r="EM67" s="275">
        <f>VLOOKUP(C67,FPT!B:EK,48,0)</f>
        <v>0</v>
      </c>
      <c r="EN67" t="str">
        <f t="shared" si="49"/>
        <v/>
      </c>
      <c r="EO67" s="275">
        <f>VLOOKUP(C67,MOVI!C:DT,49,0)</f>
        <v>0</v>
      </c>
      <c r="EP67" s="275">
        <f>VLOOKUP(C67,FPT!B:EN,49,0)</f>
        <v>0</v>
      </c>
      <c r="EQ67" t="str">
        <f t="shared" si="50"/>
        <v/>
      </c>
      <c r="ER67" s="275">
        <f>VLOOKUP(C67,MOVI!C:DT,50,0)</f>
        <v>0</v>
      </c>
      <c r="ES67" s="275">
        <f>VLOOKUP(C67,FPT!B:EQ,50,0)</f>
        <v>0</v>
      </c>
      <c r="ET67" t="str">
        <f t="shared" si="51"/>
        <v/>
      </c>
      <c r="EU67" s="275">
        <f>VLOOKUP(C67,MOVI!C:DT,51,0)</f>
        <v>0</v>
      </c>
      <c r="EV67" s="275">
        <f>VLOOKUP(C67,FPT!B:ET,51,0)</f>
        <v>0</v>
      </c>
      <c r="EW67" t="str">
        <f t="shared" si="52"/>
        <v/>
      </c>
      <c r="EX67" s="275">
        <f>VLOOKUP(C67,MOVI!C:DT,52,0)</f>
        <v>0</v>
      </c>
      <c r="EY67" s="275">
        <f>VLOOKUP(C67,FPT!B:EW,52,0)</f>
        <v>0</v>
      </c>
      <c r="EZ67" t="str">
        <f t="shared" si="53"/>
        <v/>
      </c>
      <c r="FA67" s="275">
        <f>VLOOKUP(C67,MOVI!C:DT,53,0)</f>
        <v>0</v>
      </c>
      <c r="FB67" s="275">
        <f>VLOOKUP(C67,FPT!B:EZ,53,0)</f>
        <v>0</v>
      </c>
      <c r="FC67" t="str">
        <f t="shared" si="54"/>
        <v/>
      </c>
      <c r="FD67" s="275">
        <f>VLOOKUP(C67,MOVI!C:DT,54,0)</f>
        <v>0</v>
      </c>
      <c r="FE67" s="275">
        <f>VLOOKUP(C67,FPT!B:FC,54,0)</f>
        <v>0</v>
      </c>
      <c r="FF67" t="str">
        <f t="shared" si="55"/>
        <v/>
      </c>
      <c r="FG67" s="275">
        <f>VLOOKUP(C67,MOVI!C:DT,55,0)</f>
        <v>0</v>
      </c>
      <c r="FH67" s="275">
        <f>VLOOKUP(C67,FPT!B:FF,55,0)</f>
        <v>0</v>
      </c>
      <c r="FI67" t="str">
        <f t="shared" si="56"/>
        <v/>
      </c>
      <c r="FJ67" s="275">
        <f>VLOOKUP(C67,MOVI!C:DT,56,0)</f>
        <v>0</v>
      </c>
      <c r="FK67" s="275">
        <f>VLOOKUP(C67,FPT!B:FI,56,0)</f>
        <v>0</v>
      </c>
      <c r="FL67" t="str">
        <f t="shared" si="57"/>
        <v/>
      </c>
      <c r="FM67" s="275">
        <f>VLOOKUP(C67,MOVI!C:DT,57,0)</f>
        <v>0</v>
      </c>
      <c r="FN67" s="275">
        <f>VLOOKUP(C67,FPT!B:FL,57,0)</f>
        <v>0</v>
      </c>
      <c r="FO67" t="str">
        <f t="shared" si="58"/>
        <v/>
      </c>
      <c r="FP67" s="275">
        <f>VLOOKUP(C67,MOVI!C:DT,58,0)</f>
        <v>0</v>
      </c>
      <c r="FQ67" s="275">
        <f>VLOOKUP(C67,FPT!B:FO,58,0)</f>
        <v>0</v>
      </c>
      <c r="FR67" t="str">
        <f t="shared" si="59"/>
        <v/>
      </c>
      <c r="FS67" s="275">
        <f>VLOOKUP(C67,MOVI!C:DT,59,0)</f>
        <v>0</v>
      </c>
      <c r="FT67" s="275">
        <f>VLOOKUP(C67,FPT!B:FR,59,0)</f>
        <v>0</v>
      </c>
      <c r="FU67" t="str">
        <f t="shared" si="60"/>
        <v/>
      </c>
      <c r="FV67" s="275">
        <f>VLOOKUP(C67,MOVI!C:DT,60,0)</f>
        <v>0</v>
      </c>
      <c r="FW67" s="275">
        <f>VLOOKUP(C67,FPT!B:FU,60,0)</f>
        <v>0</v>
      </c>
      <c r="FX67" t="str">
        <f t="shared" si="61"/>
        <v/>
      </c>
      <c r="FY67" s="275">
        <f>VLOOKUP(C67,MOVI!C:DT,61,0)</f>
        <v>0</v>
      </c>
      <c r="FZ67" s="275">
        <f>VLOOKUP(C67,FPT!B:FX,61,0)</f>
        <v>0</v>
      </c>
      <c r="GA67" t="str">
        <f t="shared" si="62"/>
        <v/>
      </c>
      <c r="GB67" s="275">
        <f>VLOOKUP(C67,MOVI!C:DT,62,0)</f>
        <v>0</v>
      </c>
      <c r="GC67" s="275">
        <f>VLOOKUP(C67,FPT!B:GA,62,0)</f>
        <v>0</v>
      </c>
      <c r="GD67" t="str">
        <f t="shared" si="63"/>
        <v/>
      </c>
      <c r="GE67" s="275">
        <f>VLOOKUP(C67,MOVI!C:DT,63,0)</f>
        <v>0</v>
      </c>
      <c r="GF67" s="275">
        <f>VLOOKUP(C67,FPT!B:GD,63,0)</f>
        <v>0</v>
      </c>
      <c r="GG67" t="str">
        <f t="shared" si="64"/>
        <v/>
      </c>
      <c r="GH67" s="275">
        <f>VLOOKUP(C67,MOVI!C:DT,64,0)</f>
        <v>0</v>
      </c>
      <c r="GI67" s="275">
        <f>VLOOKUP(C67,FPT!B:GG,64,0)</f>
        <v>0</v>
      </c>
      <c r="GJ67" t="str">
        <f t="shared" si="65"/>
        <v/>
      </c>
      <c r="GK67" s="275">
        <f>VLOOKUP(C67,MOVI!C:DT,65,0)</f>
        <v>0</v>
      </c>
      <c r="GL67" s="275">
        <f>VLOOKUP(C67,FPT!B:GJ,65,0)</f>
        <v>0</v>
      </c>
      <c r="GM67" t="str">
        <f t="shared" si="66"/>
        <v/>
      </c>
      <c r="GN67" s="275">
        <f>VLOOKUP(C67,MOVI!C:DT,66,0)</f>
        <v>0</v>
      </c>
      <c r="GO67" s="275">
        <f>VLOOKUP(C67,FPT!B:GM,66,0)</f>
        <v>0</v>
      </c>
      <c r="GP67" t="str">
        <f t="shared" si="67"/>
        <v/>
      </c>
      <c r="GQ67" s="275">
        <f>VLOOKUP(C67,MOVI!C:DT,67,0)</f>
        <v>0</v>
      </c>
      <c r="GR67" s="275">
        <f>VLOOKUP(C67,FPT!B:GP,67,0)</f>
        <v>0</v>
      </c>
      <c r="GS67" t="str">
        <f t="shared" si="68"/>
        <v/>
      </c>
      <c r="GT67" s="275">
        <f>VLOOKUP(C67,MOVI!C:DT,68,0)</f>
        <v>0</v>
      </c>
      <c r="GU67" s="275">
        <f>VLOOKUP(C67,FPT!B:GS,68,0)</f>
        <v>0</v>
      </c>
      <c r="GV67" t="str">
        <f t="shared" si="69"/>
        <v/>
      </c>
      <c r="GW67" s="275">
        <f>VLOOKUP(C67,MOVI!C:DT,69,0)</f>
        <v>0</v>
      </c>
      <c r="GX67" s="275">
        <f>VLOOKUP(C67,FPT!B:GV,69,0)</f>
        <v>0</v>
      </c>
      <c r="GY67" t="str">
        <f t="shared" si="70"/>
        <v/>
      </c>
      <c r="GZ67" s="275">
        <f>VLOOKUP(C67,MOVI!C:DT,70,0)</f>
        <v>0</v>
      </c>
      <c r="HA67" s="275">
        <f>VLOOKUP(C67,FPT!B:GY,70,0)</f>
        <v>0</v>
      </c>
      <c r="HB67" t="str">
        <f t="shared" si="71"/>
        <v/>
      </c>
      <c r="HC67" s="275">
        <f>VLOOKUP(C67,MOVI!C:DT,71,0)</f>
        <v>15000000</v>
      </c>
      <c r="HD67" s="275">
        <f>ROUND(VLOOKUP(C67,FPT!B:HB,71,0),0)</f>
        <v>15000000</v>
      </c>
      <c r="HE67" t="str">
        <f t="shared" si="72"/>
        <v/>
      </c>
      <c r="HF67" s="275">
        <f>ROUND(VLOOKUP(C67,MOVI!C:DT,72,0),0)</f>
        <v>0</v>
      </c>
      <c r="HG67" s="275">
        <f>ROUND(VLOOKUP(C67,FPT!B:HE,72,0),0)</f>
        <v>0</v>
      </c>
      <c r="HH67" t="str">
        <f t="shared" si="73"/>
        <v/>
      </c>
      <c r="HI67" s="275">
        <f>VLOOKUP(C67,MOVI!C:DT,73,0)</f>
        <v>0</v>
      </c>
      <c r="HJ67" s="275">
        <f>VLOOKUP(C67,FPT!B:HH,73,0)</f>
        <v>0</v>
      </c>
      <c r="HK67" t="str">
        <f t="shared" si="74"/>
        <v/>
      </c>
      <c r="HL67" s="275">
        <f>VLOOKUP(C67,MOVI!C:DT,74,0)</f>
        <v>0</v>
      </c>
      <c r="HM67" s="275">
        <f>VLOOKUP(C67,FPT!B:HK,74,0)</f>
        <v>0</v>
      </c>
      <c r="HN67" t="str">
        <f t="shared" si="75"/>
        <v/>
      </c>
      <c r="HO67" s="275">
        <f>VLOOKUP(C67,MOVI!C:DT,75,0)</f>
        <v>11000000</v>
      </c>
      <c r="HP67" s="275">
        <f>VLOOKUP(C67,FPT!B:HN,75,0)</f>
        <v>11000000</v>
      </c>
      <c r="HQ67" t="str">
        <f t="shared" si="76"/>
        <v/>
      </c>
      <c r="HR67" s="275">
        <f>VLOOKUP(C67,MOVI!C:DT,76,0)</f>
        <v>1</v>
      </c>
      <c r="HS67" s="275">
        <f>VLOOKUP(C67,FPT!B:HQ,76,0)</f>
        <v>1</v>
      </c>
      <c r="HT67" t="str">
        <f t="shared" si="77"/>
        <v/>
      </c>
      <c r="HU67" s="275">
        <f>VLOOKUP(C67,MOVI!C:DT,77,0)</f>
        <v>4400000</v>
      </c>
      <c r="HV67" s="275">
        <f>VLOOKUP(C67,FPT!B:HT,77,0)</f>
        <v>4400000</v>
      </c>
      <c r="HW67" t="str">
        <f t="shared" si="78"/>
        <v/>
      </c>
      <c r="HX67" s="274">
        <f>VLOOKUP(C67,MOVI!C:CB,78,0)</f>
        <v>1200000</v>
      </c>
      <c r="HY67" s="261">
        <f>VLOOKUP(C67,FPT!$B:$CA,78,0)</f>
        <v>1200000</v>
      </c>
      <c r="HZ67" t="str">
        <f t="shared" si="79"/>
        <v/>
      </c>
      <c r="IA67" s="275">
        <f>VLOOKUP(C67,MOVI!C:CD,79,0)</f>
        <v>150000</v>
      </c>
      <c r="IB67" s="275">
        <f>VLOOKUP(C67,FPT!B:HZ,79,0)</f>
        <v>150000</v>
      </c>
      <c r="IC67" t="str">
        <f t="shared" si="80"/>
        <v/>
      </c>
      <c r="ID67" s="275">
        <f>VLOOKUP(C67,MOVI!C:CD,80,0)</f>
        <v>225000</v>
      </c>
      <c r="IE67" s="275">
        <f>VLOOKUP(C67,FPT!B:IC,80,0)</f>
        <v>225000</v>
      </c>
      <c r="IF67" t="str">
        <f t="shared" si="81"/>
        <v/>
      </c>
      <c r="IG67" s="275">
        <f>VLOOKUP(C67,MOVI!C:DT,81,0)</f>
        <v>0</v>
      </c>
      <c r="IH67" s="275">
        <f>VLOOKUP(C67,FPT!B:IF,81,0)</f>
        <v>0</v>
      </c>
      <c r="II67" t="str">
        <f t="shared" si="82"/>
        <v/>
      </c>
      <c r="IJ67" s="275">
        <f>VLOOKUP(C67,MOVI!C:DT,82,0)</f>
        <v>1575000</v>
      </c>
      <c r="IK67" s="275">
        <f>VLOOKUP(C67,FPT!B:II,82,0)</f>
        <v>1575000</v>
      </c>
      <c r="IL67" t="str">
        <f t="shared" si="83"/>
        <v/>
      </c>
      <c r="IM67" s="275">
        <f>ROUND(VLOOKUP(C67,MOVI!C:DT,83,0),0)</f>
        <v>16975000</v>
      </c>
      <c r="IN67" s="275">
        <f>ROUND(VLOOKUP(C67,FPT!B:IL,83,0),0)</f>
        <v>16975000</v>
      </c>
      <c r="IO67" t="str">
        <f t="shared" si="84"/>
        <v/>
      </c>
      <c r="IP67" s="275">
        <f>VLOOKUP(C67,MOVI!C:DT,84,0)</f>
        <v>0</v>
      </c>
      <c r="IQ67" s="275">
        <f>VLOOKUP(C67,FPT!B:IO,84,0)</f>
        <v>0</v>
      </c>
      <c r="IR67" t="str">
        <f t="shared" si="85"/>
        <v/>
      </c>
      <c r="IS67" s="275">
        <f>ROUND(VLOOKUP(C67,MOVI!C:DT,85,0),0)</f>
        <v>0</v>
      </c>
      <c r="IT67" s="275">
        <f>ROUND(VLOOKUP(C67,FPT!B:IR,85,0),0)</f>
        <v>0</v>
      </c>
      <c r="IU67" t="str">
        <f t="shared" si="86"/>
        <v/>
      </c>
      <c r="IV67" s="275">
        <f>VLOOKUP(C67,MOVI!C:DT,86,0)</f>
        <v>0</v>
      </c>
      <c r="IW67" s="275">
        <f>VLOOKUP(C67,FPT!B:IU,86,0)</f>
        <v>0</v>
      </c>
      <c r="IX67" t="str">
        <f t="shared" si="87"/>
        <v/>
      </c>
      <c r="IY67" s="275">
        <f>ROUND(VLOOKUP(C67,MOVI!C:DT,87,0),0)</f>
        <v>0</v>
      </c>
      <c r="IZ67" s="275">
        <f>ROUND(VLOOKUP(C67,FPT!B:IX,87,0),0)</f>
        <v>0</v>
      </c>
      <c r="JA67" t="str">
        <f t="shared" si="88"/>
        <v/>
      </c>
      <c r="JB67" s="275">
        <f>VLOOKUP(C67,MOVI!C:DT,88,0)</f>
        <v>0</v>
      </c>
      <c r="JC67" s="275">
        <f>VLOOKUP(C67,FPT!B:JA,88,0)</f>
        <v>0</v>
      </c>
      <c r="JD67" t="str">
        <f t="shared" si="89"/>
        <v/>
      </c>
      <c r="JE67" s="275">
        <f>VLOOKUP(C67,MOVI!C:DT,89,0)</f>
        <v>0</v>
      </c>
      <c r="JF67" s="275">
        <f>VLOOKUP(C67,FPT!B:JD,89,0)</f>
        <v>0</v>
      </c>
      <c r="JG67" t="str">
        <f t="shared" si="90"/>
        <v/>
      </c>
      <c r="JH67" s="275">
        <f>VLOOKUP(C67,MOVI!C:DT,90,0)</f>
        <v>0</v>
      </c>
      <c r="JI67" s="275">
        <f>VLOOKUP(C67,FPT!B:JG,90,0)</f>
        <v>0</v>
      </c>
      <c r="JJ67" t="str">
        <f t="shared" si="91"/>
        <v/>
      </c>
      <c r="JK67" s="275">
        <f>VLOOKUP(C67,MOVI!C:DT,91,0)</f>
        <v>0</v>
      </c>
      <c r="JL67" s="275">
        <f>VLOOKUP(C67,FPT!B:JJ,91,0)</f>
        <v>0</v>
      </c>
      <c r="JM67" t="str">
        <f t="shared" si="92"/>
        <v/>
      </c>
      <c r="JN67" s="275">
        <f>VLOOKUP(C67,MOVI!C:DT,92,0)</f>
        <v>0</v>
      </c>
      <c r="JO67" s="275">
        <f>VLOOKUP(C67,FPT!B:JM,92,0)</f>
        <v>0</v>
      </c>
      <c r="JP67" t="str">
        <f t="shared" si="93"/>
        <v/>
      </c>
      <c r="JQ67" s="275">
        <f>VLOOKUP(C67,MOVI!C:DT,93,0)</f>
        <v>0</v>
      </c>
      <c r="JR67" s="275">
        <f>VLOOKUP(C67,FPT!B:JP,93,0)</f>
        <v>0</v>
      </c>
      <c r="JS67" t="str">
        <f t="shared" si="94"/>
        <v/>
      </c>
      <c r="JT67" s="275">
        <f>VLOOKUP(C67,MOVI!C:DT,94,0)</f>
        <v>0</v>
      </c>
      <c r="JU67" s="275">
        <f>VLOOKUP(C67,FPT!B:JS,94,0)</f>
        <v>0</v>
      </c>
      <c r="JV67" t="str">
        <f t="shared" si="95"/>
        <v/>
      </c>
      <c r="JW67" s="275">
        <f>VLOOKUP(C67,MOVI!C:DT,95,0)</f>
        <v>13425000</v>
      </c>
      <c r="JX67" s="275">
        <f>VLOOKUP(C67,FPT!B:JV,95,0)</f>
        <v>13425000</v>
      </c>
      <c r="JY67" t="str">
        <f t="shared" si="96"/>
        <v/>
      </c>
      <c r="JZ67" s="275">
        <f>VLOOKUP(C67,MOVI!C:DT,96,0)</f>
        <v>0</v>
      </c>
      <c r="KA67" s="275">
        <f>VLOOKUP(C67,FPT!B:JY,96,0)</f>
        <v>0</v>
      </c>
      <c r="KB67" t="str">
        <f t="shared" si="97"/>
        <v/>
      </c>
      <c r="KC67" s="275">
        <f>VLOOKUP(C67,MOVI!C:DT,97,0)</f>
        <v>13425000</v>
      </c>
      <c r="KD67" s="275">
        <f>VLOOKUP(C67,FPT!B:KB,97,0)</f>
        <v>13425000</v>
      </c>
      <c r="KE67" t="str">
        <f t="shared" si="98"/>
        <v/>
      </c>
      <c r="KF67" s="275">
        <f>VLOOKUP(C67,MOVI!C:DT,98,0)</f>
        <v>2550000</v>
      </c>
      <c r="KG67" s="275">
        <f>VLOOKUP(C67,FPT!B:KE,98,0)</f>
        <v>2550000</v>
      </c>
      <c r="KH67" t="str">
        <f t="shared" si="99"/>
        <v/>
      </c>
      <c r="KI67" s="275">
        <f>VLOOKUP(C67,MOVI!C:DT,99,0)</f>
        <v>0</v>
      </c>
      <c r="KJ67" s="275">
        <f>VLOOKUP(C67,FPT!B:KH,99,0)</f>
        <v>0</v>
      </c>
      <c r="KK67" t="str">
        <f t="shared" si="100"/>
        <v/>
      </c>
      <c r="KL67" s="275">
        <f>VLOOKUP(C67,MOVI!C:DT,100,0)</f>
        <v>450000</v>
      </c>
      <c r="KM67" s="275">
        <f>VLOOKUP(C67,FPT!B:KK,100,0)</f>
        <v>450000</v>
      </c>
      <c r="KN67" t="str">
        <f t="shared" si="101"/>
        <v/>
      </c>
      <c r="KO67" s="275">
        <f>VLOOKUP(C67,MOVI!C:DT,101,0)</f>
        <v>0</v>
      </c>
      <c r="KP67" s="275">
        <f>VLOOKUP(C67,FPT!B:KN,101,0)</f>
        <v>0</v>
      </c>
      <c r="KQ67" t="str">
        <f t="shared" si="102"/>
        <v/>
      </c>
      <c r="KR67" s="275">
        <f>VLOOKUP(C67,MOVI!C:DT,102,0)</f>
        <v>0</v>
      </c>
      <c r="KS67" s="275">
        <f>VLOOKUP(C67,FPT!B:KQ,102,0)</f>
        <v>0</v>
      </c>
      <c r="KT67" t="str">
        <f t="shared" si="103"/>
        <v/>
      </c>
      <c r="KU67" s="275">
        <f>VLOOKUP(C67,MOVI!C:DT,103,0)</f>
        <v>3000000</v>
      </c>
      <c r="KV67" s="275">
        <f>VLOOKUP(C67,FPT!B:KT,103,0)</f>
        <v>3000000</v>
      </c>
      <c r="KW67" t="str">
        <f t="shared" si="104"/>
        <v/>
      </c>
      <c r="KX67" s="275">
        <f>VLOOKUP(C67,MOVI!C:DT,104,0)</f>
        <v>4575000</v>
      </c>
      <c r="KY67" s="275">
        <f>VLOOKUP(C67,FPT!B:KW,104,0)</f>
        <v>4575000</v>
      </c>
      <c r="KZ67" t="str">
        <f t="shared" si="105"/>
        <v/>
      </c>
      <c r="LA67" s="275">
        <f>VLOOKUP(C67,MOVI!C:DT,105,0)</f>
        <v>300000</v>
      </c>
      <c r="LB67" s="275">
        <f>VLOOKUP(C67,FPT!B:KZ,105,0)</f>
        <v>300000</v>
      </c>
      <c r="LC67" t="str">
        <f t="shared" si="106"/>
        <v/>
      </c>
      <c r="LD67" s="275">
        <f>VLOOKUP(C67,MOVI!C:DT,106,0)</f>
        <v>18300000</v>
      </c>
      <c r="LE67" s="275">
        <f>VLOOKUP(C67,FPT!B:LC,106,0)</f>
        <v>18300000</v>
      </c>
      <c r="LF67" t="str">
        <f t="shared" si="107"/>
        <v/>
      </c>
      <c r="LG67" s="273">
        <f>VLOOKUP(C67,MOVI!C:DT,107,0)</f>
        <v>0</v>
      </c>
      <c r="LH67" s="273">
        <f>VLOOKUP(C67,FPT!B:LF,107,0)</f>
        <v>0</v>
      </c>
      <c r="LI67" t="str">
        <f t="shared" si="108"/>
        <v/>
      </c>
      <c r="LJ67" t="str">
        <f>VLOOKUP(C67,MOVI!C:DV,108,0)</f>
        <v>Việt PhúSouthIT</v>
      </c>
      <c r="LK67" s="252" t="str">
        <f>VLOOKUP(C67,FPT!B:LI,108,0)</f>
        <v>Việt PhúSouthIT</v>
      </c>
      <c r="LL67" t="str">
        <f t="shared" si="109"/>
        <v/>
      </c>
      <c r="LM67" s="275">
        <f>ROUND(VLOOKUP(C67,MOVI!C:DV,109,0),0)</f>
        <v>1250000</v>
      </c>
      <c r="LN67" s="275">
        <f>ROUND(VLOOKUP(C67,FPT!B:LL,109,0),0)</f>
        <v>1250000</v>
      </c>
      <c r="LO67" t="str">
        <f t="shared" si="110"/>
        <v/>
      </c>
      <c r="LP67" t="str">
        <f>VLOOKUP(C67,MOVI!C:DV,110,0)</f>
        <v>HO</v>
      </c>
      <c r="LQ67" s="247" t="str">
        <f>VLOOKUP(C67,FPT!B:LO,110,0)</f>
        <v>HO</v>
      </c>
      <c r="LR67" t="str">
        <f t="shared" si="111"/>
        <v/>
      </c>
      <c r="LS67">
        <f>MOVI!DI62</f>
        <v>18</v>
      </c>
      <c r="LV67">
        <f>MOVI!DJ62</f>
        <v>0</v>
      </c>
      <c r="LW67">
        <f>MOVI!DK62</f>
        <v>0</v>
      </c>
      <c r="LX67">
        <f>MOVI!DL62</f>
        <v>0</v>
      </c>
      <c r="LY67">
        <f>MOVI!DM62</f>
        <v>0</v>
      </c>
      <c r="LZ67">
        <f>MOVI!DN62</f>
        <v>0</v>
      </c>
      <c r="MA67">
        <f>MOVI!DO62</f>
        <v>0</v>
      </c>
      <c r="MB67" t="str">
        <f>MOVI!DP62</f>
        <v/>
      </c>
      <c r="MC67">
        <f>MOVI!DQ62</f>
        <v>0</v>
      </c>
      <c r="MD67">
        <f>MOVI!DR62</f>
        <v>0</v>
      </c>
      <c r="ME67" t="str">
        <f>VLOOKUP(C67,MOVI!C:DV,121,0)</f>
        <v/>
      </c>
      <c r="MF67" s="252"/>
      <c r="MG67" t="str">
        <f t="shared" si="117"/>
        <v/>
      </c>
      <c r="MH67" t="str">
        <f>VLOOKUP(C67,MOVI!C:DT,122,0)</f>
        <v>Việt PhúSouth</v>
      </c>
      <c r="MI67" s="252" t="str">
        <f>VLOOKUP(C67,FPT!B:DS,112,0)</f>
        <v>Việt PhúSouth</v>
      </c>
      <c r="MJ67" t="str">
        <f t="shared" si="113"/>
        <v/>
      </c>
    </row>
    <row r="68" spans="1:348" x14ac:dyDescent="0.25">
      <c r="A68">
        <v>60</v>
      </c>
      <c r="B68" s="48">
        <v>6122</v>
      </c>
      <c r="C68" s="271" t="s">
        <v>831</v>
      </c>
      <c r="D68" t="str">
        <f>VLOOKUP(C68,MOVI!C:D,2,0)</f>
        <v>Nghiêm Văn Sang</v>
      </c>
      <c r="E68" t="str">
        <f>VLOOKUP(C68,FPT!B:C,2,0)</f>
        <v>Nghiêm Văn Sang</v>
      </c>
      <c r="F68" t="str">
        <f t="shared" si="4"/>
        <v/>
      </c>
      <c r="G68" t="str">
        <f>VLOOKUP(C68,MOVI!C:E,3,0)</f>
        <v>IT</v>
      </c>
      <c r="H68" t="str">
        <f>VLOOKUP(C68,FPT!B:F,3,0)</f>
        <v>IT</v>
      </c>
      <c r="I68" t="str">
        <f t="shared" si="5"/>
        <v/>
      </c>
      <c r="J68" t="str">
        <f>VLOOKUP(C68,MOVI!C:H,4,0)</f>
        <v>IT Engineer</v>
      </c>
      <c r="K68" t="str">
        <f>VLOOKUP(C68,FPT!B:I,4,0)</f>
        <v>IT Engineer</v>
      </c>
      <c r="L68" t="str">
        <f t="shared" si="6"/>
        <v/>
      </c>
      <c r="M68" t="str">
        <f>VLOOKUP(C68,MOVI!C:DT,5,0)</f>
        <v>Senior Associate</v>
      </c>
      <c r="N68" t="str">
        <f>VLOOKUP(C68,FPT!B:L,5,0)</f>
        <v>Senior Associate</v>
      </c>
      <c r="O68" t="str">
        <f t="shared" si="7"/>
        <v/>
      </c>
      <c r="P68" t="str">
        <f>VLOOKUP(C68,MOVI!C:DT,6,0)</f>
        <v>Senior Software Engineer</v>
      </c>
      <c r="Q68" t="str">
        <f>VLOOKUP(C68,FPT!B:O,6,0)</f>
        <v>Senior Software Engineer</v>
      </c>
      <c r="R68" t="str">
        <f t="shared" si="8"/>
        <v/>
      </c>
      <c r="S68" t="str">
        <f>VLOOKUP(C68,MOVI!C:DT,7,0)</f>
        <v>South</v>
      </c>
      <c r="T68" t="str">
        <f>VLOOKUP(C68,FPT!B:R,7,0)</f>
        <v>South</v>
      </c>
      <c r="U68" t="str">
        <f t="shared" si="9"/>
        <v/>
      </c>
      <c r="V68" t="str">
        <f>VLOOKUP(C68,MOVI!C:DT,8,0)</f>
        <v>Việt Phú</v>
      </c>
      <c r="W68" t="str">
        <f>VLOOKUP(C68,FPT!B:U,8,0)</f>
        <v>Việt Phú</v>
      </c>
      <c r="X68" t="str">
        <f t="shared" si="10"/>
        <v/>
      </c>
      <c r="Y68" t="str">
        <f>VLOOKUP(C68,MOVI!C:DT,9,0)</f>
        <v>Full-time</v>
      </c>
      <c r="Z68" t="str">
        <f>VLOOKUP(C68,FPT!B:X,9,0)</f>
        <v>Full-time</v>
      </c>
      <c r="AA68" t="str">
        <f t="shared" si="11"/>
        <v/>
      </c>
      <c r="AB68" t="str">
        <f>VLOOKUP(C68,MOVI!C:DT,10,0)</f>
        <v>Permanent</v>
      </c>
      <c r="AC68" t="str">
        <f>VLOOKUP(C68,FPT!B:AA,10,0)</f>
        <v>Permanent</v>
      </c>
      <c r="AD68" t="str">
        <f t="shared" si="12"/>
        <v/>
      </c>
      <c r="AE68" s="247">
        <f>VLOOKUP(C68,MOVI!C:DT,11,0)</f>
        <v>44320</v>
      </c>
      <c r="AF68" s="247">
        <f>VLOOKUP(C68,FPT!B:AD,11,0)</f>
        <v>44320</v>
      </c>
      <c r="AG68" t="str">
        <f t="shared" si="13"/>
        <v/>
      </c>
      <c r="AH68" s="260" t="str">
        <f>VLOOKUP(C68,MOVI!C:DT,12,0)</f>
        <v/>
      </c>
      <c r="AI68" s="260"/>
      <c r="AJ68" t="str">
        <f t="shared" si="115"/>
        <v/>
      </c>
      <c r="AK68">
        <f>VLOOKUP(C68,MOVI!C:DT,13,0)</f>
        <v>0</v>
      </c>
      <c r="AL68" s="247">
        <f>VLOOKUP(C68,FPT!B:AJ,13,0)</f>
        <v>0</v>
      </c>
      <c r="AM68" t="str">
        <f t="shared" si="114"/>
        <v/>
      </c>
      <c r="AN68" s="247">
        <f>VLOOKUP(C68,MOVI!C:DT,14,0)</f>
        <v>0</v>
      </c>
      <c r="AO68" s="247">
        <f>VLOOKUP(C68,FPT!B:AM,14,0)</f>
        <v>0</v>
      </c>
      <c r="AP68" t="str">
        <f t="shared" si="15"/>
        <v/>
      </c>
      <c r="AQ68" t="str">
        <f>VLOOKUP(C68,MOVI!C:DT,15,0)</f>
        <v>LC</v>
      </c>
      <c r="AR68" s="247" t="str">
        <f>VLOOKUP(C68,FPT!B:AP,15,0)</f>
        <v>LC</v>
      </c>
      <c r="AS68" t="str">
        <f t="shared" si="16"/>
        <v/>
      </c>
      <c r="AT68" s="282" t="str">
        <f>VLOOKUP(C68,MOVI!C:DT,16,0)</f>
        <v>LTTP</v>
      </c>
      <c r="AU68" s="247" t="str">
        <f>VLOOKUP(C68,FPT!B:AS,16,0)</f>
        <v>LTTP</v>
      </c>
      <c r="AV68" t="str">
        <f t="shared" si="17"/>
        <v/>
      </c>
      <c r="AW68" t="str">
        <f>VLOOKUP(C68,MOVI!C:DT,17,0)</f>
        <v>L</v>
      </c>
      <c r="AX68" s="247" t="str">
        <f>VLOOKUP(C68,FPT!B:AV,17,0)</f>
        <v>L</v>
      </c>
      <c r="AY68" t="str">
        <f t="shared" si="18"/>
        <v/>
      </c>
      <c r="AZ68">
        <f>VLOOKUP(C68,MOVI!C:DT,18,0)</f>
        <v>0</v>
      </c>
      <c r="BA68" s="247">
        <f>VLOOKUP(C68,FPT!B:AY,18,0)</f>
        <v>0</v>
      </c>
      <c r="BB68" t="str">
        <f t="shared" si="19"/>
        <v/>
      </c>
      <c r="BC68" s="275">
        <f>VLOOKUP(C68,MOVI!C:DT,19,0)</f>
        <v>10000000</v>
      </c>
      <c r="BD68" s="275">
        <f>VLOOKUP(C68,FPT!B:BB,19,0)</f>
        <v>10000000</v>
      </c>
      <c r="BE68" t="str">
        <f t="shared" si="20"/>
        <v/>
      </c>
      <c r="BF68">
        <f>VLOOKUP(C68,MOVI!C:DT,20,0)</f>
        <v>0</v>
      </c>
      <c r="BG68" s="252">
        <f>VLOOKUP(C68,FPT!B:BE,20,0)</f>
        <v>0</v>
      </c>
      <c r="BH68" t="str">
        <f t="shared" si="21"/>
        <v/>
      </c>
      <c r="BI68" s="275">
        <f>VLOOKUP(C68,MOVI!C:DT,21,0)</f>
        <v>10000000</v>
      </c>
      <c r="BJ68" s="275">
        <f>VLOOKUP(C68,FPT!B:BH,21,0)</f>
        <v>10000000</v>
      </c>
      <c r="BK68" t="str">
        <f t="shared" si="22"/>
        <v/>
      </c>
      <c r="BL68" s="275">
        <f>VLOOKUP(C68,MOVI!C:DT,22,0)</f>
        <v>0</v>
      </c>
      <c r="BM68" s="275">
        <f>VLOOKUP(C68,FPT!B:BK,22,0)</f>
        <v>0</v>
      </c>
      <c r="BN68" t="str">
        <f t="shared" si="23"/>
        <v/>
      </c>
      <c r="BO68" s="275">
        <f>VLOOKUP(C68,MOVI!C:DT,23,0)</f>
        <v>0</v>
      </c>
      <c r="BP68" s="275">
        <f>VLOOKUP(C68,FPT!B:BN,23,0)</f>
        <v>0</v>
      </c>
      <c r="BQ68" t="str">
        <f t="shared" si="24"/>
        <v/>
      </c>
      <c r="BR68" s="275">
        <f>VLOOKUP(C68,MOVI!C:DT,24,0)</f>
        <v>0</v>
      </c>
      <c r="BS68" s="275">
        <f>VLOOKUP(C68,FPT!B:BQ,24,0)</f>
        <v>0</v>
      </c>
      <c r="BT68" t="str">
        <f t="shared" si="25"/>
        <v/>
      </c>
      <c r="BU68" s="275">
        <f>VLOOKUP(C68,MOVI!C:DT,25,0)</f>
        <v>0</v>
      </c>
      <c r="BV68" s="275">
        <f>VLOOKUP(C68,FPT!B:BT,25,0)</f>
        <v>0</v>
      </c>
      <c r="BW68" t="str">
        <f t="shared" si="26"/>
        <v/>
      </c>
      <c r="BX68" s="275">
        <f>VLOOKUP(C68,MOVI!C:DT,26,0)</f>
        <v>0</v>
      </c>
      <c r="BY68" s="275">
        <f>VLOOKUP(C68,FPT!B:BW,26,0)</f>
        <v>0</v>
      </c>
      <c r="BZ68" t="str">
        <f t="shared" si="27"/>
        <v/>
      </c>
      <c r="CA68" s="275">
        <f>VLOOKUP(C68,MOVI!C:DT,27,0)</f>
        <v>0</v>
      </c>
      <c r="CB68" s="275">
        <f>VLOOKUP(C68,FPT!B:BZ,27,0)</f>
        <v>0</v>
      </c>
      <c r="CC68" t="str">
        <f t="shared" si="28"/>
        <v/>
      </c>
      <c r="CD68" s="275">
        <f>VLOOKUP(C68,MOVI!C:DT,28,0)</f>
        <v>0</v>
      </c>
      <c r="CE68" s="275">
        <f>VLOOKUP(C68,FPT!B:CC,28,0)</f>
        <v>0</v>
      </c>
      <c r="CF68" t="str">
        <f t="shared" si="29"/>
        <v/>
      </c>
      <c r="CG68" t="str">
        <f>VLOOKUP(C68,MOVI!C:DT,29,0)</f>
        <v>TB, CN</v>
      </c>
      <c r="CH68" s="252" t="str">
        <f>VLOOKUP(C68,FPT!B:CF,29,0)</f>
        <v>TB, CN</v>
      </c>
      <c r="CI68" t="str">
        <f t="shared" si="30"/>
        <v/>
      </c>
      <c r="CJ68">
        <f>VLOOKUP(C68,MOVI!C:DT,30,0)</f>
        <v>21</v>
      </c>
      <c r="CK68" s="252">
        <f>VLOOKUP(C68,FPT!B:CI,30,0)</f>
        <v>21</v>
      </c>
      <c r="CL68" t="str">
        <f t="shared" si="31"/>
        <v/>
      </c>
      <c r="CM68">
        <f>VLOOKUP(C68,MOVI!C:DT,31,0)</f>
        <v>21</v>
      </c>
      <c r="CN68" s="252">
        <f>VLOOKUP(C68,FPT!B:CL,31,0)</f>
        <v>21</v>
      </c>
      <c r="CO68" t="str">
        <f t="shared" si="32"/>
        <v/>
      </c>
      <c r="CP68" s="275">
        <f>VLOOKUP(C68,MOVI!C:DT,32,0)</f>
        <v>0</v>
      </c>
      <c r="CQ68" s="275">
        <f>VLOOKUP(C68,FPT!B:CO,32,0)</f>
        <v>0</v>
      </c>
      <c r="CR68" t="str">
        <f t="shared" si="33"/>
        <v/>
      </c>
      <c r="CS68" s="275">
        <f>VLOOKUP(C68,MOVI!C:DT,33,0)</f>
        <v>0</v>
      </c>
      <c r="CT68" s="275">
        <f>VLOOKUP(C68,FPT!B:CR,33,0)</f>
        <v>0</v>
      </c>
      <c r="CU68" t="str">
        <f t="shared" si="34"/>
        <v/>
      </c>
      <c r="CV68" s="275">
        <f>VLOOKUP(C68,MOVI!C:DT,34,0)</f>
        <v>0</v>
      </c>
      <c r="CW68" s="275">
        <f>VLOOKUP(C68,FPT!B:CU,34,0)</f>
        <v>0</v>
      </c>
      <c r="CX68" t="str">
        <f t="shared" si="35"/>
        <v/>
      </c>
      <c r="CY68" s="275">
        <f>VLOOKUP(C68,MOVI!C:DT,35,0)</f>
        <v>21</v>
      </c>
      <c r="CZ68" s="275">
        <f>VLOOKUP(C68,FPT!B:CX,35,0)</f>
        <v>21</v>
      </c>
      <c r="DA68" t="str">
        <f t="shared" si="36"/>
        <v/>
      </c>
      <c r="DB68" s="275">
        <f>VLOOKUP(C68,MOVI!C:DT,36,0)</f>
        <v>0</v>
      </c>
      <c r="DC68" s="275">
        <f>VLOOKUP(C68,FPT!B:DA,36,0)</f>
        <v>0</v>
      </c>
      <c r="DD68" t="str">
        <f t="shared" si="37"/>
        <v/>
      </c>
      <c r="DE68" s="275">
        <f>VLOOKUP(C68,MOVI!C:DT,37,0)</f>
        <v>0</v>
      </c>
      <c r="DF68" s="275">
        <f>VLOOKUP(C68,FPT!B:DD,37,0)</f>
        <v>0</v>
      </c>
      <c r="DG68" t="str">
        <f t="shared" si="38"/>
        <v/>
      </c>
      <c r="DH68" s="275">
        <f>VLOOKUP(C68,MOVI!C:DT,38,0)</f>
        <v>0</v>
      </c>
      <c r="DI68" s="275">
        <f>VLOOKUP(C68,FPT!B:DG,38,0)</f>
        <v>0</v>
      </c>
      <c r="DJ68" t="str">
        <f t="shared" si="39"/>
        <v/>
      </c>
      <c r="DK68" s="275">
        <f>VLOOKUP(C68,MOVI!C:DT,39,0)</f>
        <v>0</v>
      </c>
      <c r="DL68" s="275">
        <f>VLOOKUP(C68,FPT!B:DJ,39,0)</f>
        <v>0</v>
      </c>
      <c r="DM68" t="str">
        <f t="shared" si="40"/>
        <v/>
      </c>
      <c r="DN68" s="275">
        <f>VLOOKUP(C68,MOVI!C:DT,40,0)</f>
        <v>0</v>
      </c>
      <c r="DO68" s="275">
        <f>VLOOKUP(C68,FPT!B:DM,40,0)</f>
        <v>0</v>
      </c>
      <c r="DP68" t="str">
        <f t="shared" si="41"/>
        <v/>
      </c>
      <c r="DQ68" s="275">
        <f>VLOOKUP(C68,MOVI!C:DT,41,0)</f>
        <v>0</v>
      </c>
      <c r="DR68" s="275">
        <f>VLOOKUP(C68,FPT!B:DP,41,0)</f>
        <v>0</v>
      </c>
      <c r="DS68" t="str">
        <f t="shared" si="42"/>
        <v/>
      </c>
      <c r="DT68" s="275">
        <f>VLOOKUP(C68,MOVI!C:DT,42,0)</f>
        <v>10000000</v>
      </c>
      <c r="DU68" s="275">
        <f>ROUND(VLOOKUP(C68,FPT!B:DS,42,0),0)</f>
        <v>10000000</v>
      </c>
      <c r="DV68" t="str">
        <f t="shared" si="43"/>
        <v/>
      </c>
      <c r="DW68" s="275">
        <f>VLOOKUP(C68,MOVI!C:DT,43,0)</f>
        <v>0</v>
      </c>
      <c r="DX68" s="275">
        <f>VLOOKUP(C68,FPT!B:DV,43,0)</f>
        <v>0</v>
      </c>
      <c r="DY68" t="str">
        <f t="shared" si="44"/>
        <v/>
      </c>
      <c r="DZ68" s="275">
        <f>VLOOKUP(C68,MOVI!C:DT,44,0)</f>
        <v>0</v>
      </c>
      <c r="EA68" s="275">
        <f>VLOOKUP(C68,FPT!B:DY,44,0)</f>
        <v>0</v>
      </c>
      <c r="EB68" t="str">
        <f t="shared" si="45"/>
        <v/>
      </c>
      <c r="EC68" s="275">
        <f>VLOOKUP(C68,MOVI!C:DT,45,0)</f>
        <v>10000000</v>
      </c>
      <c r="ED68" s="275">
        <f>ROUND(VLOOKUP(C68,FPT!B:EB,45,0),0)</f>
        <v>10000000</v>
      </c>
      <c r="EE68" t="str">
        <f t="shared" si="46"/>
        <v/>
      </c>
      <c r="EF68" s="275">
        <f>VLOOKUP(C68,MOVI!C:DT,46,0)</f>
        <v>0</v>
      </c>
      <c r="EG68" s="275">
        <f>VLOOKUP(C68,FPT!B:EE,46,0)</f>
        <v>0</v>
      </c>
      <c r="EH68" t="str">
        <f t="shared" si="47"/>
        <v/>
      </c>
      <c r="EI68" s="275">
        <f>VLOOKUP(C68,MOVI!C:DT,47,0)</f>
        <v>0</v>
      </c>
      <c r="EJ68" s="275">
        <f>VLOOKUP(C68,FPT!B:EH,47,0)</f>
        <v>0</v>
      </c>
      <c r="EK68" t="str">
        <f t="shared" si="48"/>
        <v/>
      </c>
      <c r="EL68" s="275">
        <f>VLOOKUP(C68,MOVI!C:DT,48,0)</f>
        <v>0</v>
      </c>
      <c r="EM68" s="275">
        <f>VLOOKUP(C68,FPT!B:EK,48,0)</f>
        <v>0</v>
      </c>
      <c r="EN68" t="str">
        <f t="shared" si="49"/>
        <v/>
      </c>
      <c r="EO68" s="275">
        <f>VLOOKUP(C68,MOVI!C:DT,49,0)</f>
        <v>0</v>
      </c>
      <c r="EP68" s="275">
        <f>VLOOKUP(C68,FPT!B:EN,49,0)</f>
        <v>0</v>
      </c>
      <c r="EQ68" t="str">
        <f t="shared" si="50"/>
        <v/>
      </c>
      <c r="ER68" s="275">
        <f>VLOOKUP(C68,MOVI!C:DT,50,0)</f>
        <v>0</v>
      </c>
      <c r="ES68" s="275">
        <f>VLOOKUP(C68,FPT!B:EQ,50,0)</f>
        <v>0</v>
      </c>
      <c r="ET68" t="str">
        <f t="shared" si="51"/>
        <v/>
      </c>
      <c r="EU68" s="275">
        <f>VLOOKUP(C68,MOVI!C:DT,51,0)</f>
        <v>0</v>
      </c>
      <c r="EV68" s="275">
        <f>VLOOKUP(C68,FPT!B:ET,51,0)</f>
        <v>0</v>
      </c>
      <c r="EW68" t="str">
        <f t="shared" si="52"/>
        <v/>
      </c>
      <c r="EX68" s="275">
        <f>VLOOKUP(C68,MOVI!C:DT,52,0)</f>
        <v>0</v>
      </c>
      <c r="EY68" s="275">
        <f>VLOOKUP(C68,FPT!B:EW,52,0)</f>
        <v>0</v>
      </c>
      <c r="EZ68" t="str">
        <f t="shared" si="53"/>
        <v/>
      </c>
      <c r="FA68" s="275">
        <f>VLOOKUP(C68,MOVI!C:DT,53,0)</f>
        <v>0</v>
      </c>
      <c r="FB68" s="275">
        <f>VLOOKUP(C68,FPT!B:EZ,53,0)</f>
        <v>0</v>
      </c>
      <c r="FC68" t="str">
        <f t="shared" si="54"/>
        <v/>
      </c>
      <c r="FD68" s="275">
        <f>VLOOKUP(C68,MOVI!C:DT,54,0)</f>
        <v>0</v>
      </c>
      <c r="FE68" s="275">
        <f>VLOOKUP(C68,FPT!B:FC,54,0)</f>
        <v>0</v>
      </c>
      <c r="FF68" t="str">
        <f t="shared" si="55"/>
        <v/>
      </c>
      <c r="FG68" s="275">
        <f>VLOOKUP(C68,MOVI!C:DT,55,0)</f>
        <v>0</v>
      </c>
      <c r="FH68" s="275">
        <f>VLOOKUP(C68,FPT!B:FF,55,0)</f>
        <v>0</v>
      </c>
      <c r="FI68" t="str">
        <f t="shared" si="56"/>
        <v/>
      </c>
      <c r="FJ68" s="275">
        <f>VLOOKUP(C68,MOVI!C:DT,56,0)</f>
        <v>0</v>
      </c>
      <c r="FK68" s="275">
        <f>VLOOKUP(C68,FPT!B:FI,56,0)</f>
        <v>0</v>
      </c>
      <c r="FL68" t="str">
        <f t="shared" si="57"/>
        <v/>
      </c>
      <c r="FM68" s="275">
        <f>VLOOKUP(C68,MOVI!C:DT,57,0)</f>
        <v>0</v>
      </c>
      <c r="FN68" s="275">
        <f>VLOOKUP(C68,FPT!B:FL,57,0)</f>
        <v>0</v>
      </c>
      <c r="FO68" t="str">
        <f t="shared" si="58"/>
        <v/>
      </c>
      <c r="FP68" s="275">
        <f>VLOOKUP(C68,MOVI!C:DT,58,0)</f>
        <v>0</v>
      </c>
      <c r="FQ68" s="275">
        <f>VLOOKUP(C68,FPT!B:FO,58,0)</f>
        <v>0</v>
      </c>
      <c r="FR68" t="str">
        <f t="shared" si="59"/>
        <v/>
      </c>
      <c r="FS68" s="275">
        <f>VLOOKUP(C68,MOVI!C:DT,59,0)</f>
        <v>0</v>
      </c>
      <c r="FT68" s="275">
        <f>VLOOKUP(C68,FPT!B:FR,59,0)</f>
        <v>0</v>
      </c>
      <c r="FU68" t="str">
        <f t="shared" si="60"/>
        <v/>
      </c>
      <c r="FV68" s="275">
        <f>VLOOKUP(C68,MOVI!C:DT,60,0)</f>
        <v>0</v>
      </c>
      <c r="FW68" s="275">
        <f>VLOOKUP(C68,FPT!B:FU,60,0)</f>
        <v>0</v>
      </c>
      <c r="FX68" t="str">
        <f t="shared" si="61"/>
        <v/>
      </c>
      <c r="FY68" s="275">
        <f>VLOOKUP(C68,MOVI!C:DT,61,0)</f>
        <v>0</v>
      </c>
      <c r="FZ68" s="275">
        <f>VLOOKUP(C68,FPT!B:FX,61,0)</f>
        <v>0</v>
      </c>
      <c r="GA68" t="str">
        <f t="shared" si="62"/>
        <v/>
      </c>
      <c r="GB68" s="275">
        <f>VLOOKUP(C68,MOVI!C:DT,62,0)</f>
        <v>0</v>
      </c>
      <c r="GC68" s="275">
        <f>VLOOKUP(C68,FPT!B:GA,62,0)</f>
        <v>0</v>
      </c>
      <c r="GD68" t="str">
        <f t="shared" si="63"/>
        <v/>
      </c>
      <c r="GE68" s="275">
        <f>VLOOKUP(C68,MOVI!C:DT,63,0)</f>
        <v>0</v>
      </c>
      <c r="GF68" s="275">
        <f>VLOOKUP(C68,FPT!B:GD,63,0)</f>
        <v>0</v>
      </c>
      <c r="GG68" t="str">
        <f t="shared" si="64"/>
        <v/>
      </c>
      <c r="GH68" s="275">
        <f>VLOOKUP(C68,MOVI!C:DT,64,0)</f>
        <v>0</v>
      </c>
      <c r="GI68" s="275">
        <f>VLOOKUP(C68,FPT!B:GG,64,0)</f>
        <v>0</v>
      </c>
      <c r="GJ68" t="str">
        <f t="shared" si="65"/>
        <v/>
      </c>
      <c r="GK68" s="275">
        <f>VLOOKUP(C68,MOVI!C:DT,65,0)</f>
        <v>0</v>
      </c>
      <c r="GL68" s="275">
        <f>VLOOKUP(C68,FPT!B:GJ,65,0)</f>
        <v>0</v>
      </c>
      <c r="GM68" t="str">
        <f t="shared" si="66"/>
        <v/>
      </c>
      <c r="GN68" s="275">
        <f>VLOOKUP(C68,MOVI!C:DT,66,0)</f>
        <v>0</v>
      </c>
      <c r="GO68" s="275">
        <f>VLOOKUP(C68,FPT!B:GM,66,0)</f>
        <v>0</v>
      </c>
      <c r="GP68" t="str">
        <f t="shared" si="67"/>
        <v/>
      </c>
      <c r="GQ68" s="275">
        <f>VLOOKUP(C68,MOVI!C:DT,67,0)</f>
        <v>0</v>
      </c>
      <c r="GR68" s="275">
        <f>VLOOKUP(C68,FPT!B:GP,67,0)</f>
        <v>0</v>
      </c>
      <c r="GS68" t="str">
        <f t="shared" si="68"/>
        <v/>
      </c>
      <c r="GT68" s="275">
        <f>VLOOKUP(C68,MOVI!C:DT,68,0)</f>
        <v>0</v>
      </c>
      <c r="GU68" s="275">
        <f>VLOOKUP(C68,FPT!B:GS,68,0)</f>
        <v>0</v>
      </c>
      <c r="GV68" t="str">
        <f t="shared" si="69"/>
        <v/>
      </c>
      <c r="GW68" s="275">
        <f>VLOOKUP(C68,MOVI!C:DT,69,0)</f>
        <v>0</v>
      </c>
      <c r="GX68" s="275">
        <f>VLOOKUP(C68,FPT!B:GV,69,0)</f>
        <v>0</v>
      </c>
      <c r="GY68" t="str">
        <f t="shared" si="70"/>
        <v/>
      </c>
      <c r="GZ68" s="275">
        <f>VLOOKUP(C68,MOVI!C:DT,70,0)</f>
        <v>0</v>
      </c>
      <c r="HA68" s="275">
        <f>VLOOKUP(C68,FPT!B:GY,70,0)</f>
        <v>0</v>
      </c>
      <c r="HB68" t="str">
        <f t="shared" si="71"/>
        <v/>
      </c>
      <c r="HC68" s="275">
        <f>VLOOKUP(C68,MOVI!C:DT,71,0)</f>
        <v>10000000</v>
      </c>
      <c r="HD68" s="275">
        <f>ROUND(VLOOKUP(C68,FPT!B:HB,71,0),0)</f>
        <v>10000000</v>
      </c>
      <c r="HE68" t="str">
        <f t="shared" si="72"/>
        <v/>
      </c>
      <c r="HF68" s="275">
        <f>ROUND(VLOOKUP(C68,MOVI!C:DT,72,0),0)</f>
        <v>0</v>
      </c>
      <c r="HG68" s="275">
        <f>ROUND(VLOOKUP(C68,FPT!B:HE,72,0),0)</f>
        <v>0</v>
      </c>
      <c r="HH68" t="str">
        <f t="shared" si="73"/>
        <v/>
      </c>
      <c r="HI68" s="275">
        <f>VLOOKUP(C68,MOVI!C:DT,73,0)</f>
        <v>0</v>
      </c>
      <c r="HJ68" s="275">
        <f>VLOOKUP(C68,FPT!B:HH,73,0)</f>
        <v>0</v>
      </c>
      <c r="HK68" t="str">
        <f t="shared" si="74"/>
        <v/>
      </c>
      <c r="HL68" s="275">
        <f>VLOOKUP(C68,MOVI!C:DT,74,0)</f>
        <v>0</v>
      </c>
      <c r="HM68" s="275">
        <f>VLOOKUP(C68,FPT!B:HK,74,0)</f>
        <v>0</v>
      </c>
      <c r="HN68" t="str">
        <f t="shared" si="75"/>
        <v/>
      </c>
      <c r="HO68" s="275">
        <f>VLOOKUP(C68,MOVI!C:DT,75,0)</f>
        <v>11000000</v>
      </c>
      <c r="HP68" s="275">
        <f>VLOOKUP(C68,FPT!B:HN,75,0)</f>
        <v>11000000</v>
      </c>
      <c r="HQ68" t="str">
        <f t="shared" si="76"/>
        <v/>
      </c>
      <c r="HR68" s="275">
        <f>VLOOKUP(C68,MOVI!C:DT,76,0)</f>
        <v>2</v>
      </c>
      <c r="HS68" s="275">
        <f>VLOOKUP(C68,FPT!B:HQ,76,0)</f>
        <v>2</v>
      </c>
      <c r="HT68" t="str">
        <f t="shared" si="77"/>
        <v/>
      </c>
      <c r="HU68" s="275">
        <f>VLOOKUP(C68,MOVI!C:DT,77,0)</f>
        <v>8800000</v>
      </c>
      <c r="HV68" s="275">
        <f>VLOOKUP(C68,FPT!B:HT,77,0)</f>
        <v>8800000</v>
      </c>
      <c r="HW68" t="str">
        <f t="shared" si="78"/>
        <v/>
      </c>
      <c r="HX68" s="274">
        <f>VLOOKUP(C68,MOVI!C:CB,78,0)</f>
        <v>800000</v>
      </c>
      <c r="HY68" s="261">
        <f>VLOOKUP(C68,FPT!$B:$CA,78,0)</f>
        <v>800000</v>
      </c>
      <c r="HZ68" t="str">
        <f t="shared" si="79"/>
        <v/>
      </c>
      <c r="IA68" s="275">
        <f>VLOOKUP(C68,MOVI!C:CD,79,0)</f>
        <v>100000</v>
      </c>
      <c r="IB68" s="275">
        <f>VLOOKUP(C68,FPT!B:HZ,79,0)</f>
        <v>100000</v>
      </c>
      <c r="IC68" t="str">
        <f t="shared" si="80"/>
        <v/>
      </c>
      <c r="ID68" s="275">
        <f>VLOOKUP(C68,MOVI!C:CD,80,0)</f>
        <v>150000</v>
      </c>
      <c r="IE68" s="275">
        <f>VLOOKUP(C68,FPT!B:IC,80,0)</f>
        <v>150000</v>
      </c>
      <c r="IF68" t="str">
        <f t="shared" si="81"/>
        <v/>
      </c>
      <c r="IG68" s="275">
        <f>VLOOKUP(C68,MOVI!C:DT,81,0)</f>
        <v>0</v>
      </c>
      <c r="IH68" s="275">
        <f>VLOOKUP(C68,FPT!B:IF,81,0)</f>
        <v>0</v>
      </c>
      <c r="II68" t="str">
        <f t="shared" si="82"/>
        <v/>
      </c>
      <c r="IJ68" s="275">
        <f>VLOOKUP(C68,MOVI!C:DT,82,0)</f>
        <v>1050000</v>
      </c>
      <c r="IK68" s="275">
        <f>VLOOKUP(C68,FPT!B:II,82,0)</f>
        <v>1050000</v>
      </c>
      <c r="IL68" t="str">
        <f t="shared" si="83"/>
        <v/>
      </c>
      <c r="IM68" s="275">
        <f>ROUND(VLOOKUP(C68,MOVI!C:DT,83,0),0)</f>
        <v>20850000</v>
      </c>
      <c r="IN68" s="275">
        <f>ROUND(VLOOKUP(C68,FPT!B:IL,83,0),0)</f>
        <v>20850000</v>
      </c>
      <c r="IO68" t="str">
        <f t="shared" si="84"/>
        <v/>
      </c>
      <c r="IP68" s="275">
        <f>VLOOKUP(C68,MOVI!C:DT,84,0)</f>
        <v>0</v>
      </c>
      <c r="IQ68" s="275">
        <f>VLOOKUP(C68,FPT!B:IO,84,0)</f>
        <v>0</v>
      </c>
      <c r="IR68" t="str">
        <f t="shared" si="85"/>
        <v/>
      </c>
      <c r="IS68" s="275">
        <f>ROUND(VLOOKUP(C68,MOVI!C:DT,85,0),0)</f>
        <v>0</v>
      </c>
      <c r="IT68" s="275">
        <f>ROUND(VLOOKUP(C68,FPT!B:IR,85,0),0)</f>
        <v>0</v>
      </c>
      <c r="IU68" t="str">
        <f t="shared" si="86"/>
        <v/>
      </c>
      <c r="IV68" s="275">
        <f>VLOOKUP(C68,MOVI!C:DT,86,0)</f>
        <v>0</v>
      </c>
      <c r="IW68" s="275">
        <f>VLOOKUP(C68,FPT!B:IU,86,0)</f>
        <v>0</v>
      </c>
      <c r="IX68" t="str">
        <f t="shared" si="87"/>
        <v/>
      </c>
      <c r="IY68" s="275">
        <f>ROUND(VLOOKUP(C68,MOVI!C:DT,87,0),0)</f>
        <v>0</v>
      </c>
      <c r="IZ68" s="275">
        <f>ROUND(VLOOKUP(C68,FPT!B:IX,87,0),0)</f>
        <v>0</v>
      </c>
      <c r="JA68" t="str">
        <f t="shared" si="88"/>
        <v/>
      </c>
      <c r="JB68" s="275">
        <f>VLOOKUP(C68,MOVI!C:DT,88,0)</f>
        <v>0</v>
      </c>
      <c r="JC68" s="275">
        <f>VLOOKUP(C68,FPT!B:JA,88,0)</f>
        <v>0</v>
      </c>
      <c r="JD68" t="str">
        <f t="shared" si="89"/>
        <v/>
      </c>
      <c r="JE68" s="275">
        <f>VLOOKUP(C68,MOVI!C:DT,89,0)</f>
        <v>0</v>
      </c>
      <c r="JF68" s="275">
        <f>VLOOKUP(C68,FPT!B:JD,89,0)</f>
        <v>0</v>
      </c>
      <c r="JG68" t="str">
        <f t="shared" si="90"/>
        <v/>
      </c>
      <c r="JH68" s="275">
        <f>VLOOKUP(C68,MOVI!C:DT,90,0)</f>
        <v>0</v>
      </c>
      <c r="JI68" s="275">
        <f>VLOOKUP(C68,FPT!B:JG,90,0)</f>
        <v>0</v>
      </c>
      <c r="JJ68" t="str">
        <f t="shared" si="91"/>
        <v/>
      </c>
      <c r="JK68" s="275">
        <f>VLOOKUP(C68,MOVI!C:DT,91,0)</f>
        <v>0</v>
      </c>
      <c r="JL68" s="275">
        <f>VLOOKUP(C68,FPT!B:JJ,91,0)</f>
        <v>0</v>
      </c>
      <c r="JM68" t="str">
        <f t="shared" si="92"/>
        <v/>
      </c>
      <c r="JN68" s="275">
        <f>VLOOKUP(C68,MOVI!C:DT,92,0)</f>
        <v>0</v>
      </c>
      <c r="JO68" s="275">
        <f>VLOOKUP(C68,FPT!B:JM,92,0)</f>
        <v>0</v>
      </c>
      <c r="JP68" t="str">
        <f t="shared" si="93"/>
        <v/>
      </c>
      <c r="JQ68" s="275">
        <f>VLOOKUP(C68,MOVI!C:DT,93,0)</f>
        <v>0</v>
      </c>
      <c r="JR68" s="275">
        <f>VLOOKUP(C68,FPT!B:JP,93,0)</f>
        <v>0</v>
      </c>
      <c r="JS68" t="str">
        <f t="shared" si="94"/>
        <v/>
      </c>
      <c r="JT68" s="275">
        <f>VLOOKUP(C68,MOVI!C:DT,94,0)</f>
        <v>0</v>
      </c>
      <c r="JU68" s="275">
        <f>VLOOKUP(C68,FPT!B:JS,94,0)</f>
        <v>0</v>
      </c>
      <c r="JV68" t="str">
        <f t="shared" si="95"/>
        <v/>
      </c>
      <c r="JW68" s="275">
        <f>VLOOKUP(C68,MOVI!C:DT,95,0)</f>
        <v>8950000</v>
      </c>
      <c r="JX68" s="275">
        <f>VLOOKUP(C68,FPT!B:JV,95,0)</f>
        <v>8950000</v>
      </c>
      <c r="JY68" t="str">
        <f t="shared" si="96"/>
        <v/>
      </c>
      <c r="JZ68" s="275">
        <f>VLOOKUP(C68,MOVI!C:DT,96,0)</f>
        <v>0</v>
      </c>
      <c r="KA68" s="275">
        <f>VLOOKUP(C68,FPT!B:JY,96,0)</f>
        <v>0</v>
      </c>
      <c r="KB68" t="str">
        <f t="shared" si="97"/>
        <v/>
      </c>
      <c r="KC68" s="275">
        <f>VLOOKUP(C68,MOVI!C:DT,97,0)</f>
        <v>8950000</v>
      </c>
      <c r="KD68" s="275">
        <f>VLOOKUP(C68,FPT!B:KB,97,0)</f>
        <v>8950000</v>
      </c>
      <c r="KE68" t="str">
        <f t="shared" si="98"/>
        <v/>
      </c>
      <c r="KF68" s="275">
        <f>VLOOKUP(C68,MOVI!C:DT,98,0)</f>
        <v>1700000.0000000002</v>
      </c>
      <c r="KG68" s="275">
        <f>VLOOKUP(C68,FPT!B:KE,98,0)</f>
        <v>1700000</v>
      </c>
      <c r="KH68" t="str">
        <f t="shared" si="99"/>
        <v/>
      </c>
      <c r="KI68" s="275">
        <f>VLOOKUP(C68,MOVI!C:DT,99,0)</f>
        <v>0</v>
      </c>
      <c r="KJ68" s="275">
        <f>VLOOKUP(C68,FPT!B:KH,99,0)</f>
        <v>0</v>
      </c>
      <c r="KK68" t="str">
        <f t="shared" si="100"/>
        <v/>
      </c>
      <c r="KL68" s="275">
        <f>VLOOKUP(C68,MOVI!C:DT,100,0)</f>
        <v>300000</v>
      </c>
      <c r="KM68" s="275">
        <f>VLOOKUP(C68,FPT!B:KK,100,0)</f>
        <v>300000</v>
      </c>
      <c r="KN68" t="str">
        <f t="shared" si="101"/>
        <v/>
      </c>
      <c r="KO68" s="275">
        <f>VLOOKUP(C68,MOVI!C:DT,101,0)</f>
        <v>0</v>
      </c>
      <c r="KP68" s="275">
        <f>VLOOKUP(C68,FPT!B:KN,101,0)</f>
        <v>0</v>
      </c>
      <c r="KQ68" t="str">
        <f t="shared" si="102"/>
        <v/>
      </c>
      <c r="KR68" s="275">
        <f>VLOOKUP(C68,MOVI!C:DT,102,0)</f>
        <v>0</v>
      </c>
      <c r="KS68" s="275">
        <f>VLOOKUP(C68,FPT!B:KQ,102,0)</f>
        <v>0</v>
      </c>
      <c r="KT68" t="str">
        <f t="shared" si="103"/>
        <v/>
      </c>
      <c r="KU68" s="275">
        <f>VLOOKUP(C68,MOVI!C:DT,103,0)</f>
        <v>2000000.0000000002</v>
      </c>
      <c r="KV68" s="275">
        <f>VLOOKUP(C68,FPT!B:KT,103,0)</f>
        <v>2000000</v>
      </c>
      <c r="KW68" t="str">
        <f t="shared" si="104"/>
        <v/>
      </c>
      <c r="KX68" s="275">
        <f>VLOOKUP(C68,MOVI!C:DT,104,0)</f>
        <v>3050000</v>
      </c>
      <c r="KY68" s="275">
        <f>VLOOKUP(C68,FPT!B:KW,104,0)</f>
        <v>3050000</v>
      </c>
      <c r="KZ68" t="str">
        <f t="shared" si="105"/>
        <v/>
      </c>
      <c r="LA68" s="275">
        <f>VLOOKUP(C68,MOVI!C:DT,105,0)</f>
        <v>200000</v>
      </c>
      <c r="LB68" s="275">
        <f>VLOOKUP(C68,FPT!B:KZ,105,0)</f>
        <v>200000</v>
      </c>
      <c r="LC68" t="str">
        <f t="shared" si="106"/>
        <v/>
      </c>
      <c r="LD68" s="275">
        <f>VLOOKUP(C68,MOVI!C:DT,106,0)</f>
        <v>12200000</v>
      </c>
      <c r="LE68" s="275">
        <f>VLOOKUP(C68,FPT!B:LC,106,0)</f>
        <v>12200000</v>
      </c>
      <c r="LF68" t="str">
        <f t="shared" si="107"/>
        <v/>
      </c>
      <c r="LG68" s="273">
        <f>VLOOKUP(C68,MOVI!C:DT,107,0)</f>
        <v>0</v>
      </c>
      <c r="LH68" s="273">
        <f>VLOOKUP(C68,FPT!B:LF,107,0)</f>
        <v>0</v>
      </c>
      <c r="LI68" t="str">
        <f t="shared" si="108"/>
        <v/>
      </c>
      <c r="LJ68" t="str">
        <f>VLOOKUP(C68,MOVI!C:DV,108,0)</f>
        <v>Việt PhúSouthIT</v>
      </c>
      <c r="LK68" s="252" t="str">
        <f>VLOOKUP(C68,FPT!B:LI,108,0)</f>
        <v>Việt PhúSouthIT</v>
      </c>
      <c r="LL68" t="str">
        <f t="shared" si="109"/>
        <v/>
      </c>
      <c r="LM68" s="275">
        <f>ROUND(VLOOKUP(C68,MOVI!C:DV,109,0),0)</f>
        <v>833333</v>
      </c>
      <c r="LN68" s="275">
        <f>ROUND(VLOOKUP(C68,FPT!B:LL,109,0),0)</f>
        <v>833333</v>
      </c>
      <c r="LO68" t="str">
        <f t="shared" si="110"/>
        <v/>
      </c>
      <c r="LP68" t="str">
        <f>VLOOKUP(C68,MOVI!C:DV,110,0)</f>
        <v>HO</v>
      </c>
      <c r="LQ68" s="247" t="str">
        <f>VLOOKUP(C68,FPT!B:LO,110,0)</f>
        <v>HO</v>
      </c>
      <c r="LR68" t="str">
        <f t="shared" si="111"/>
        <v/>
      </c>
      <c r="LS68">
        <f>MOVI!DI63</f>
        <v>18</v>
      </c>
      <c r="LV68">
        <f>MOVI!DJ63</f>
        <v>0</v>
      </c>
      <c r="LW68">
        <f>MOVI!DK63</f>
        <v>0</v>
      </c>
      <c r="LX68">
        <f>MOVI!DL63</f>
        <v>0</v>
      </c>
      <c r="LY68">
        <f>MOVI!DM63</f>
        <v>0</v>
      </c>
      <c r="LZ68">
        <f>MOVI!DN63</f>
        <v>0</v>
      </c>
      <c r="MA68">
        <f>MOVI!DO63</f>
        <v>0</v>
      </c>
      <c r="MB68" t="str">
        <f>MOVI!DP63</f>
        <v/>
      </c>
      <c r="MC68">
        <f>MOVI!DQ63</f>
        <v>0</v>
      </c>
      <c r="MD68">
        <f>MOVI!DR63</f>
        <v>0</v>
      </c>
      <c r="ME68" t="str">
        <f>VLOOKUP(C68,MOVI!C:DV,121,0)</f>
        <v/>
      </c>
      <c r="MF68" s="252"/>
      <c r="MG68" t="str">
        <f t="shared" si="117"/>
        <v/>
      </c>
      <c r="MH68" t="str">
        <f>VLOOKUP(C68,MOVI!C:DT,122,0)</f>
        <v>Việt PhúSouth</v>
      </c>
      <c r="MI68" s="252" t="str">
        <f>VLOOKUP(C68,FPT!B:DS,112,0)</f>
        <v>Việt PhúSouth</v>
      </c>
      <c r="MJ68" t="str">
        <f t="shared" si="113"/>
        <v/>
      </c>
    </row>
    <row r="69" spans="1:348" x14ac:dyDescent="0.25">
      <c r="A69">
        <v>61</v>
      </c>
      <c r="B69" s="48">
        <v>6156</v>
      </c>
      <c r="C69" s="271" t="s">
        <v>821</v>
      </c>
      <c r="D69" t="str">
        <f>VLOOKUP(C69,MOVI!C:D,2,0)</f>
        <v>Trần Anh Quốc</v>
      </c>
      <c r="E69" t="str">
        <f>VLOOKUP(C69,FPT!B:C,2,0)</f>
        <v>Trần Anh Quốc</v>
      </c>
      <c r="F69" t="str">
        <f t="shared" si="4"/>
        <v/>
      </c>
      <c r="G69" t="str">
        <f>VLOOKUP(C69,MOVI!C:E,3,0)</f>
        <v>IT</v>
      </c>
      <c r="H69" t="str">
        <f>VLOOKUP(C69,FPT!B:F,3,0)</f>
        <v>IT</v>
      </c>
      <c r="I69" t="str">
        <f t="shared" si="5"/>
        <v/>
      </c>
      <c r="J69" t="str">
        <f>VLOOKUP(C69,MOVI!C:H,4,0)</f>
        <v>IT Engineer</v>
      </c>
      <c r="K69" t="str">
        <f>VLOOKUP(C69,FPT!B:I,4,0)</f>
        <v>IT Engineer</v>
      </c>
      <c r="L69" t="str">
        <f t="shared" si="6"/>
        <v/>
      </c>
      <c r="M69" t="str">
        <f>VLOOKUP(C69,MOVI!C:DT,5,0)</f>
        <v>Associate</v>
      </c>
      <c r="N69" t="str">
        <f>VLOOKUP(C69,FPT!B:L,5,0)</f>
        <v>Associate</v>
      </c>
      <c r="O69" t="str">
        <f t="shared" si="7"/>
        <v/>
      </c>
      <c r="P69" t="str">
        <f>VLOOKUP(C69,MOVI!C:DT,6,0)</f>
        <v>IOS Developer</v>
      </c>
      <c r="Q69" t="str">
        <f>VLOOKUP(C69,FPT!B:O,6,0)</f>
        <v>IOS Developer</v>
      </c>
      <c r="R69" t="str">
        <f t="shared" si="8"/>
        <v/>
      </c>
      <c r="S69" t="str">
        <f>VLOOKUP(C69,MOVI!C:DT,7,0)</f>
        <v>South</v>
      </c>
      <c r="T69" t="str">
        <f>VLOOKUP(C69,FPT!B:R,7,0)</f>
        <v>South</v>
      </c>
      <c r="U69" t="str">
        <f t="shared" si="9"/>
        <v/>
      </c>
      <c r="V69" t="str">
        <f>VLOOKUP(C69,MOVI!C:DT,8,0)</f>
        <v>Việt Phú</v>
      </c>
      <c r="W69" t="str">
        <f>VLOOKUP(C69,FPT!B:U,8,0)</f>
        <v>Việt Phú</v>
      </c>
      <c r="X69" t="str">
        <f t="shared" si="10"/>
        <v/>
      </c>
      <c r="Y69" t="str">
        <f>VLOOKUP(C69,MOVI!C:DT,9,0)</f>
        <v>Full-time</v>
      </c>
      <c r="Z69" t="str">
        <f>VLOOKUP(C69,FPT!B:X,9,0)</f>
        <v>Full-time</v>
      </c>
      <c r="AA69" t="str">
        <f t="shared" si="11"/>
        <v/>
      </c>
      <c r="AB69" t="str">
        <f>VLOOKUP(C69,MOVI!C:DT,10,0)</f>
        <v>Permanent</v>
      </c>
      <c r="AC69" t="str">
        <f>VLOOKUP(C69,FPT!B:AA,10,0)</f>
        <v>Permanent</v>
      </c>
      <c r="AD69" t="str">
        <f t="shared" si="12"/>
        <v/>
      </c>
      <c r="AE69" s="247">
        <f>VLOOKUP(C69,MOVI!C:DT,11,0)</f>
        <v>44354</v>
      </c>
      <c r="AF69" s="247">
        <f>VLOOKUP(C69,FPT!B:AD,11,0)</f>
        <v>44354</v>
      </c>
      <c r="AG69" t="str">
        <f t="shared" si="13"/>
        <v/>
      </c>
      <c r="AH69" s="260" t="str">
        <f>VLOOKUP(C69,MOVI!C:DT,12,0)</f>
        <v/>
      </c>
      <c r="AI69" s="260"/>
      <c r="AJ69" t="str">
        <f t="shared" si="115"/>
        <v/>
      </c>
      <c r="AK69">
        <f>VLOOKUP(C69,MOVI!C:DT,13,0)</f>
        <v>0</v>
      </c>
      <c r="AL69" s="247">
        <f>VLOOKUP(C69,FPT!B:AJ,13,0)</f>
        <v>0</v>
      </c>
      <c r="AM69" t="str">
        <f t="shared" si="114"/>
        <v/>
      </c>
      <c r="AN69" s="247">
        <f>VLOOKUP(C69,MOVI!C:DT,14,0)</f>
        <v>0</v>
      </c>
      <c r="AO69" s="247">
        <f>VLOOKUP(C69,FPT!B:AM,14,0)</f>
        <v>0</v>
      </c>
      <c r="AP69" t="str">
        <f t="shared" si="15"/>
        <v/>
      </c>
      <c r="AQ69" t="str">
        <f>VLOOKUP(C69,MOVI!C:DT,15,0)</f>
        <v>LC</v>
      </c>
      <c r="AR69" s="247" t="str">
        <f>VLOOKUP(C69,FPT!B:AP,15,0)</f>
        <v>LC</v>
      </c>
      <c r="AS69" t="str">
        <f t="shared" si="16"/>
        <v/>
      </c>
      <c r="AT69" s="282" t="str">
        <f>VLOOKUP(C69,MOVI!C:DT,16,0)</f>
        <v>LTTP</v>
      </c>
      <c r="AU69" s="247" t="str">
        <f>VLOOKUP(C69,FPT!B:AS,16,0)</f>
        <v>LTTP</v>
      </c>
      <c r="AV69" t="str">
        <f t="shared" si="17"/>
        <v/>
      </c>
      <c r="AW69" t="str">
        <f>VLOOKUP(C69,MOVI!C:DT,17,0)</f>
        <v>L</v>
      </c>
      <c r="AX69" s="247" t="str">
        <f>VLOOKUP(C69,FPT!B:AV,17,0)</f>
        <v>L</v>
      </c>
      <c r="AY69" t="str">
        <f t="shared" si="18"/>
        <v/>
      </c>
      <c r="AZ69">
        <f>VLOOKUP(C69,MOVI!C:DT,18,0)</f>
        <v>0</v>
      </c>
      <c r="BA69" s="247">
        <f>VLOOKUP(C69,FPT!B:AY,18,0)</f>
        <v>0</v>
      </c>
      <c r="BB69" t="str">
        <f t="shared" si="19"/>
        <v/>
      </c>
      <c r="BC69" s="275">
        <f>VLOOKUP(C69,MOVI!C:DT,19,0)</f>
        <v>5000000</v>
      </c>
      <c r="BD69" s="275">
        <f>VLOOKUP(C69,FPT!B:BB,19,0)</f>
        <v>5000000</v>
      </c>
      <c r="BE69" t="str">
        <f t="shared" si="20"/>
        <v/>
      </c>
      <c r="BF69">
        <f>VLOOKUP(C69,MOVI!C:DT,20,0)</f>
        <v>0</v>
      </c>
      <c r="BG69" s="252">
        <f>VLOOKUP(C69,FPT!B:BE,20,0)</f>
        <v>0</v>
      </c>
      <c r="BH69" t="str">
        <f t="shared" si="21"/>
        <v/>
      </c>
      <c r="BI69" s="275">
        <f>VLOOKUP(C69,MOVI!C:DT,21,0)</f>
        <v>5000000</v>
      </c>
      <c r="BJ69" s="275">
        <f>VLOOKUP(C69,FPT!B:BH,21,0)</f>
        <v>5000000</v>
      </c>
      <c r="BK69" t="str">
        <f t="shared" si="22"/>
        <v/>
      </c>
      <c r="BL69" s="275">
        <f>VLOOKUP(C69,MOVI!C:DT,22,0)</f>
        <v>0</v>
      </c>
      <c r="BM69" s="275">
        <f>VLOOKUP(C69,FPT!B:BK,22,0)</f>
        <v>0</v>
      </c>
      <c r="BN69" t="str">
        <f t="shared" si="23"/>
        <v/>
      </c>
      <c r="BO69" s="275">
        <f>VLOOKUP(C69,MOVI!C:DT,23,0)</f>
        <v>0</v>
      </c>
      <c r="BP69" s="275">
        <f>VLOOKUP(C69,FPT!B:BN,23,0)</f>
        <v>0</v>
      </c>
      <c r="BQ69" t="str">
        <f t="shared" si="24"/>
        <v/>
      </c>
      <c r="BR69" s="275">
        <f>VLOOKUP(C69,MOVI!C:DT,24,0)</f>
        <v>0</v>
      </c>
      <c r="BS69" s="275">
        <f>VLOOKUP(C69,FPT!B:BQ,24,0)</f>
        <v>0</v>
      </c>
      <c r="BT69" t="str">
        <f t="shared" si="25"/>
        <v/>
      </c>
      <c r="BU69" s="275">
        <f>VLOOKUP(C69,MOVI!C:DT,25,0)</f>
        <v>0</v>
      </c>
      <c r="BV69" s="275">
        <f>VLOOKUP(C69,FPT!B:BT,25,0)</f>
        <v>0</v>
      </c>
      <c r="BW69" t="str">
        <f t="shared" si="26"/>
        <v/>
      </c>
      <c r="BX69" s="275">
        <f>VLOOKUP(C69,MOVI!C:DT,26,0)</f>
        <v>0</v>
      </c>
      <c r="BY69" s="275">
        <f>VLOOKUP(C69,FPT!B:BW,26,0)</f>
        <v>0</v>
      </c>
      <c r="BZ69" t="str">
        <f t="shared" si="27"/>
        <v/>
      </c>
      <c r="CA69" s="275">
        <f>VLOOKUP(C69,MOVI!C:DT,27,0)</f>
        <v>0</v>
      </c>
      <c r="CB69" s="275">
        <f>VLOOKUP(C69,FPT!B:BZ,27,0)</f>
        <v>0</v>
      </c>
      <c r="CC69" t="str">
        <f t="shared" si="28"/>
        <v/>
      </c>
      <c r="CD69" s="275">
        <f>VLOOKUP(C69,MOVI!C:DT,28,0)</f>
        <v>0</v>
      </c>
      <c r="CE69" s="275">
        <f>VLOOKUP(C69,FPT!B:CC,28,0)</f>
        <v>0</v>
      </c>
      <c r="CF69" t="str">
        <f t="shared" si="29"/>
        <v/>
      </c>
      <c r="CG69" t="str">
        <f>VLOOKUP(C69,MOVI!C:DT,29,0)</f>
        <v>TB, CN</v>
      </c>
      <c r="CH69" s="252" t="str">
        <f>VLOOKUP(C69,FPT!B:CF,29,0)</f>
        <v>TB, CN</v>
      </c>
      <c r="CI69" t="str">
        <f t="shared" si="30"/>
        <v/>
      </c>
      <c r="CJ69">
        <f>VLOOKUP(C69,MOVI!C:DT,30,0)</f>
        <v>21</v>
      </c>
      <c r="CK69" s="252">
        <f>VLOOKUP(C69,FPT!B:CI,30,0)</f>
        <v>21</v>
      </c>
      <c r="CL69" t="str">
        <f t="shared" si="31"/>
        <v/>
      </c>
      <c r="CM69">
        <f>VLOOKUP(C69,MOVI!C:DT,31,0)</f>
        <v>18</v>
      </c>
      <c r="CN69" s="252">
        <f>VLOOKUP(C69,FPT!B:CL,31,0)</f>
        <v>18</v>
      </c>
      <c r="CO69" t="str">
        <f t="shared" si="32"/>
        <v/>
      </c>
      <c r="CP69" s="275">
        <f>VLOOKUP(C69,MOVI!C:DT,32,0)</f>
        <v>3</v>
      </c>
      <c r="CQ69" s="275">
        <f>VLOOKUP(C69,FPT!B:CO,32,0)</f>
        <v>3</v>
      </c>
      <c r="CR69" t="str">
        <f t="shared" si="33"/>
        <v/>
      </c>
      <c r="CS69" s="275">
        <f>VLOOKUP(C69,MOVI!C:DT,33,0)</f>
        <v>0</v>
      </c>
      <c r="CT69" s="275">
        <f>VLOOKUP(C69,FPT!B:CR,33,0)</f>
        <v>0</v>
      </c>
      <c r="CU69" t="str">
        <f t="shared" si="34"/>
        <v/>
      </c>
      <c r="CV69" s="275">
        <f>VLOOKUP(C69,MOVI!C:DT,34,0)</f>
        <v>0</v>
      </c>
      <c r="CW69" s="275">
        <f>VLOOKUP(C69,FPT!B:CU,34,0)</f>
        <v>0</v>
      </c>
      <c r="CX69" t="str">
        <f t="shared" si="35"/>
        <v/>
      </c>
      <c r="CY69" s="275">
        <f>VLOOKUP(C69,MOVI!C:DT,35,0)</f>
        <v>21</v>
      </c>
      <c r="CZ69" s="275">
        <f>VLOOKUP(C69,FPT!B:CX,35,0)</f>
        <v>21</v>
      </c>
      <c r="DA69" t="str">
        <f t="shared" si="36"/>
        <v/>
      </c>
      <c r="DB69" s="275">
        <f>VLOOKUP(C69,MOVI!C:DT,36,0)</f>
        <v>0</v>
      </c>
      <c r="DC69" s="275">
        <f>VLOOKUP(C69,FPT!B:DA,36,0)</f>
        <v>0</v>
      </c>
      <c r="DD69" t="str">
        <f t="shared" si="37"/>
        <v/>
      </c>
      <c r="DE69" s="275">
        <f>VLOOKUP(C69,MOVI!C:DT,37,0)</f>
        <v>0</v>
      </c>
      <c r="DF69" s="275">
        <f>VLOOKUP(C69,FPT!B:DD,37,0)</f>
        <v>0</v>
      </c>
      <c r="DG69" t="str">
        <f t="shared" si="38"/>
        <v/>
      </c>
      <c r="DH69" s="275">
        <f>VLOOKUP(C69,MOVI!C:DT,38,0)</f>
        <v>0</v>
      </c>
      <c r="DI69" s="275">
        <f>VLOOKUP(C69,FPT!B:DG,38,0)</f>
        <v>0</v>
      </c>
      <c r="DJ69" t="str">
        <f t="shared" si="39"/>
        <v/>
      </c>
      <c r="DK69" s="275">
        <f>VLOOKUP(C69,MOVI!C:DT,39,0)</f>
        <v>0</v>
      </c>
      <c r="DL69" s="275">
        <f>VLOOKUP(C69,FPT!B:DJ,39,0)</f>
        <v>0</v>
      </c>
      <c r="DM69" t="str">
        <f t="shared" si="40"/>
        <v/>
      </c>
      <c r="DN69" s="275">
        <f>VLOOKUP(C69,MOVI!C:DT,40,0)</f>
        <v>0</v>
      </c>
      <c r="DO69" s="275">
        <f>VLOOKUP(C69,FPT!B:DM,40,0)</f>
        <v>0</v>
      </c>
      <c r="DP69" t="str">
        <f t="shared" si="41"/>
        <v/>
      </c>
      <c r="DQ69" s="275">
        <f>VLOOKUP(C69,MOVI!C:DT,41,0)</f>
        <v>0</v>
      </c>
      <c r="DR69" s="275">
        <f>VLOOKUP(C69,FPT!B:DP,41,0)</f>
        <v>0</v>
      </c>
      <c r="DS69" t="str">
        <f t="shared" si="42"/>
        <v/>
      </c>
      <c r="DT69" s="275">
        <f>VLOOKUP(C69,MOVI!C:DT,42,0)</f>
        <v>5000000</v>
      </c>
      <c r="DU69" s="275">
        <f>ROUND(VLOOKUP(C69,FPT!B:DS,42,0),0)</f>
        <v>5000000</v>
      </c>
      <c r="DV69" t="str">
        <f t="shared" si="43"/>
        <v/>
      </c>
      <c r="DW69" s="275">
        <f>VLOOKUP(C69,MOVI!C:DT,43,0)</f>
        <v>0</v>
      </c>
      <c r="DX69" s="275">
        <f>VLOOKUP(C69,FPT!B:DV,43,0)</f>
        <v>0</v>
      </c>
      <c r="DY69" t="str">
        <f t="shared" si="44"/>
        <v/>
      </c>
      <c r="DZ69" s="275">
        <f>VLOOKUP(C69,MOVI!C:DT,44,0)</f>
        <v>0</v>
      </c>
      <c r="EA69" s="275">
        <f>VLOOKUP(C69,FPT!B:DY,44,0)</f>
        <v>0</v>
      </c>
      <c r="EB69" t="str">
        <f t="shared" si="45"/>
        <v/>
      </c>
      <c r="EC69" s="275">
        <f>VLOOKUP(C69,MOVI!C:DT,45,0)</f>
        <v>5000000</v>
      </c>
      <c r="ED69" s="275">
        <f>ROUND(VLOOKUP(C69,FPT!B:EB,45,0),0)</f>
        <v>5000000</v>
      </c>
      <c r="EE69" t="str">
        <f t="shared" si="46"/>
        <v/>
      </c>
      <c r="EF69" s="275">
        <f>VLOOKUP(C69,MOVI!C:DT,46,0)</f>
        <v>0</v>
      </c>
      <c r="EG69" s="275">
        <f>VLOOKUP(C69,FPT!B:EE,46,0)</f>
        <v>0</v>
      </c>
      <c r="EH69" t="str">
        <f t="shared" si="47"/>
        <v/>
      </c>
      <c r="EI69" s="275">
        <f>VLOOKUP(C69,MOVI!C:DT,47,0)</f>
        <v>0</v>
      </c>
      <c r="EJ69" s="275">
        <f>VLOOKUP(C69,FPT!B:EH,47,0)</f>
        <v>0</v>
      </c>
      <c r="EK69" t="str">
        <f t="shared" si="48"/>
        <v/>
      </c>
      <c r="EL69" s="275">
        <f>VLOOKUP(C69,MOVI!C:DT,48,0)</f>
        <v>0</v>
      </c>
      <c r="EM69" s="275">
        <f>VLOOKUP(C69,FPT!B:EK,48,0)</f>
        <v>0</v>
      </c>
      <c r="EN69" t="str">
        <f t="shared" si="49"/>
        <v/>
      </c>
      <c r="EO69" s="275">
        <f>VLOOKUP(C69,MOVI!C:DT,49,0)</f>
        <v>0</v>
      </c>
      <c r="EP69" s="275">
        <f>VLOOKUP(C69,FPT!B:EN,49,0)</f>
        <v>0</v>
      </c>
      <c r="EQ69" t="str">
        <f t="shared" si="50"/>
        <v/>
      </c>
      <c r="ER69" s="275">
        <f>VLOOKUP(C69,MOVI!C:DT,50,0)</f>
        <v>0</v>
      </c>
      <c r="ES69" s="275">
        <f>VLOOKUP(C69,FPT!B:EQ,50,0)</f>
        <v>0</v>
      </c>
      <c r="ET69" t="str">
        <f t="shared" si="51"/>
        <v/>
      </c>
      <c r="EU69" s="275">
        <f>VLOOKUP(C69,MOVI!C:DT,51,0)</f>
        <v>0</v>
      </c>
      <c r="EV69" s="275">
        <f>VLOOKUP(C69,FPT!B:ET,51,0)</f>
        <v>0</v>
      </c>
      <c r="EW69" t="str">
        <f t="shared" si="52"/>
        <v/>
      </c>
      <c r="EX69" s="275">
        <f>VLOOKUP(C69,MOVI!C:DT,52,0)</f>
        <v>0</v>
      </c>
      <c r="EY69" s="275">
        <f>VLOOKUP(C69,FPT!B:EW,52,0)</f>
        <v>0</v>
      </c>
      <c r="EZ69" t="str">
        <f t="shared" si="53"/>
        <v/>
      </c>
      <c r="FA69" s="275">
        <f>VLOOKUP(C69,MOVI!C:DT,53,0)</f>
        <v>0</v>
      </c>
      <c r="FB69" s="275">
        <f>VLOOKUP(C69,FPT!B:EZ,53,0)</f>
        <v>0</v>
      </c>
      <c r="FC69" t="str">
        <f t="shared" si="54"/>
        <v/>
      </c>
      <c r="FD69" s="275">
        <f>VLOOKUP(C69,MOVI!C:DT,54,0)</f>
        <v>0</v>
      </c>
      <c r="FE69" s="275">
        <f>VLOOKUP(C69,FPT!B:FC,54,0)</f>
        <v>0</v>
      </c>
      <c r="FF69" t="str">
        <f t="shared" si="55"/>
        <v/>
      </c>
      <c r="FG69" s="275">
        <f>VLOOKUP(C69,MOVI!C:DT,55,0)</f>
        <v>0</v>
      </c>
      <c r="FH69" s="275">
        <f>VLOOKUP(C69,FPT!B:FF,55,0)</f>
        <v>0</v>
      </c>
      <c r="FI69" t="str">
        <f t="shared" si="56"/>
        <v/>
      </c>
      <c r="FJ69" s="275">
        <f>VLOOKUP(C69,MOVI!C:DT,56,0)</f>
        <v>0</v>
      </c>
      <c r="FK69" s="275">
        <f>VLOOKUP(C69,FPT!B:FI,56,0)</f>
        <v>0</v>
      </c>
      <c r="FL69" t="str">
        <f t="shared" si="57"/>
        <v/>
      </c>
      <c r="FM69" s="275">
        <f>VLOOKUP(C69,MOVI!C:DT,57,0)</f>
        <v>0</v>
      </c>
      <c r="FN69" s="275">
        <f>VLOOKUP(C69,FPT!B:FL,57,0)</f>
        <v>0</v>
      </c>
      <c r="FO69" t="str">
        <f t="shared" si="58"/>
        <v/>
      </c>
      <c r="FP69" s="275">
        <f>VLOOKUP(C69,MOVI!C:DT,58,0)</f>
        <v>0</v>
      </c>
      <c r="FQ69" s="275">
        <f>VLOOKUP(C69,FPT!B:FO,58,0)</f>
        <v>0</v>
      </c>
      <c r="FR69" t="str">
        <f t="shared" si="59"/>
        <v/>
      </c>
      <c r="FS69" s="275">
        <f>VLOOKUP(C69,MOVI!C:DT,59,0)</f>
        <v>0</v>
      </c>
      <c r="FT69" s="275">
        <f>VLOOKUP(C69,FPT!B:FR,59,0)</f>
        <v>0</v>
      </c>
      <c r="FU69" t="str">
        <f t="shared" si="60"/>
        <v/>
      </c>
      <c r="FV69" s="275">
        <f>VLOOKUP(C69,MOVI!C:DT,60,0)</f>
        <v>0</v>
      </c>
      <c r="FW69" s="275">
        <f>VLOOKUP(C69,FPT!B:FU,60,0)</f>
        <v>0</v>
      </c>
      <c r="FX69" t="str">
        <f t="shared" si="61"/>
        <v/>
      </c>
      <c r="FY69" s="275">
        <f>VLOOKUP(C69,MOVI!C:DT,61,0)</f>
        <v>0</v>
      </c>
      <c r="FZ69" s="275">
        <f>VLOOKUP(C69,FPT!B:FX,61,0)</f>
        <v>0</v>
      </c>
      <c r="GA69" t="str">
        <f t="shared" si="62"/>
        <v/>
      </c>
      <c r="GB69" s="275">
        <f>VLOOKUP(C69,MOVI!C:DT,62,0)</f>
        <v>0</v>
      </c>
      <c r="GC69" s="275">
        <f>VLOOKUP(C69,FPT!B:GA,62,0)</f>
        <v>0</v>
      </c>
      <c r="GD69" t="str">
        <f t="shared" si="63"/>
        <v/>
      </c>
      <c r="GE69" s="275">
        <f>VLOOKUP(C69,MOVI!C:DT,63,0)</f>
        <v>0</v>
      </c>
      <c r="GF69" s="275">
        <f>VLOOKUP(C69,FPT!B:GD,63,0)</f>
        <v>0</v>
      </c>
      <c r="GG69" t="str">
        <f t="shared" si="64"/>
        <v/>
      </c>
      <c r="GH69" s="275">
        <f>VLOOKUP(C69,MOVI!C:DT,64,0)</f>
        <v>0</v>
      </c>
      <c r="GI69" s="275">
        <f>VLOOKUP(C69,FPT!B:GG,64,0)</f>
        <v>0</v>
      </c>
      <c r="GJ69" t="str">
        <f t="shared" si="65"/>
        <v/>
      </c>
      <c r="GK69" s="275">
        <f>VLOOKUP(C69,MOVI!C:DT,65,0)</f>
        <v>0</v>
      </c>
      <c r="GL69" s="275">
        <f>VLOOKUP(C69,FPT!B:GJ,65,0)</f>
        <v>0</v>
      </c>
      <c r="GM69" t="str">
        <f t="shared" si="66"/>
        <v/>
      </c>
      <c r="GN69" s="275">
        <f>VLOOKUP(C69,MOVI!C:DT,66,0)</f>
        <v>0</v>
      </c>
      <c r="GO69" s="275">
        <f>VLOOKUP(C69,FPT!B:GM,66,0)</f>
        <v>0</v>
      </c>
      <c r="GP69" t="str">
        <f t="shared" si="67"/>
        <v/>
      </c>
      <c r="GQ69" s="275">
        <f>VLOOKUP(C69,MOVI!C:DT,67,0)</f>
        <v>0</v>
      </c>
      <c r="GR69" s="275">
        <f>VLOOKUP(C69,FPT!B:GP,67,0)</f>
        <v>0</v>
      </c>
      <c r="GS69" t="str">
        <f t="shared" si="68"/>
        <v/>
      </c>
      <c r="GT69" s="275">
        <f>VLOOKUP(C69,MOVI!C:DT,68,0)</f>
        <v>0</v>
      </c>
      <c r="GU69" s="275">
        <f>VLOOKUP(C69,FPT!B:GS,68,0)</f>
        <v>0</v>
      </c>
      <c r="GV69" t="str">
        <f t="shared" si="69"/>
        <v/>
      </c>
      <c r="GW69" s="275">
        <f>VLOOKUP(C69,MOVI!C:DT,69,0)</f>
        <v>0</v>
      </c>
      <c r="GX69" s="275">
        <f>VLOOKUP(C69,FPT!B:GV,69,0)</f>
        <v>0</v>
      </c>
      <c r="GY69" t="str">
        <f t="shared" si="70"/>
        <v/>
      </c>
      <c r="GZ69" s="275">
        <f>VLOOKUP(C69,MOVI!C:DT,70,0)</f>
        <v>0</v>
      </c>
      <c r="HA69" s="275">
        <f>VLOOKUP(C69,FPT!B:GY,70,0)</f>
        <v>0</v>
      </c>
      <c r="HB69" t="str">
        <f t="shared" si="71"/>
        <v/>
      </c>
      <c r="HC69" s="275">
        <f>VLOOKUP(C69,MOVI!C:DT,71,0)</f>
        <v>5000000</v>
      </c>
      <c r="HD69" s="275">
        <f>ROUND(VLOOKUP(C69,FPT!B:HB,71,0),0)</f>
        <v>5000000</v>
      </c>
      <c r="HE69" t="str">
        <f t="shared" si="72"/>
        <v/>
      </c>
      <c r="HF69" s="275">
        <f>ROUND(VLOOKUP(C69,MOVI!C:DT,72,0),0)</f>
        <v>0</v>
      </c>
      <c r="HG69" s="275">
        <f>ROUND(VLOOKUP(C69,FPT!B:HE,72,0),0)</f>
        <v>0</v>
      </c>
      <c r="HH69" t="str">
        <f t="shared" si="73"/>
        <v/>
      </c>
      <c r="HI69" s="275">
        <f>VLOOKUP(C69,MOVI!C:DT,73,0)</f>
        <v>0</v>
      </c>
      <c r="HJ69" s="275">
        <f>VLOOKUP(C69,FPT!B:HH,73,0)</f>
        <v>0</v>
      </c>
      <c r="HK69" t="str">
        <f t="shared" si="74"/>
        <v/>
      </c>
      <c r="HL69" s="275">
        <f>VLOOKUP(C69,MOVI!C:DT,74,0)</f>
        <v>0</v>
      </c>
      <c r="HM69" s="275">
        <f>VLOOKUP(C69,FPT!B:HK,74,0)</f>
        <v>0</v>
      </c>
      <c r="HN69" t="str">
        <f t="shared" si="75"/>
        <v/>
      </c>
      <c r="HO69" s="275">
        <f>VLOOKUP(C69,MOVI!C:DT,75,0)</f>
        <v>11000000</v>
      </c>
      <c r="HP69" s="275">
        <f>VLOOKUP(C69,FPT!B:HN,75,0)</f>
        <v>11000000</v>
      </c>
      <c r="HQ69" t="str">
        <f t="shared" si="76"/>
        <v/>
      </c>
      <c r="HR69" s="275">
        <f>VLOOKUP(C69,MOVI!C:DT,76,0)</f>
        <v>1</v>
      </c>
      <c r="HS69" s="275">
        <f>VLOOKUP(C69,FPT!B:HQ,76,0)</f>
        <v>1</v>
      </c>
      <c r="HT69" t="str">
        <f t="shared" si="77"/>
        <v/>
      </c>
      <c r="HU69" s="275">
        <f>VLOOKUP(C69,MOVI!C:DT,77,0)</f>
        <v>4400000</v>
      </c>
      <c r="HV69" s="275">
        <f>VLOOKUP(C69,FPT!B:HT,77,0)</f>
        <v>4400000</v>
      </c>
      <c r="HW69" t="str">
        <f t="shared" si="78"/>
        <v/>
      </c>
      <c r="HX69" s="274">
        <f>VLOOKUP(C69,MOVI!C:CB,78,0)</f>
        <v>400000</v>
      </c>
      <c r="HY69" s="261">
        <f>VLOOKUP(C69,FPT!$B:$CA,78,0)</f>
        <v>400000</v>
      </c>
      <c r="HZ69" t="str">
        <f t="shared" si="79"/>
        <v/>
      </c>
      <c r="IA69" s="275">
        <f>VLOOKUP(C69,MOVI!C:CD,79,0)</f>
        <v>50000</v>
      </c>
      <c r="IB69" s="275">
        <f>VLOOKUP(C69,FPT!B:HZ,79,0)</f>
        <v>50000</v>
      </c>
      <c r="IC69" t="str">
        <f t="shared" si="80"/>
        <v/>
      </c>
      <c r="ID69" s="275">
        <f>VLOOKUP(C69,MOVI!C:CD,80,0)</f>
        <v>75000</v>
      </c>
      <c r="IE69" s="275">
        <f>VLOOKUP(C69,FPT!B:IC,80,0)</f>
        <v>75000</v>
      </c>
      <c r="IF69" t="str">
        <f t="shared" si="81"/>
        <v/>
      </c>
      <c r="IG69" s="275">
        <f>VLOOKUP(C69,MOVI!C:DT,81,0)</f>
        <v>0</v>
      </c>
      <c r="IH69" s="275">
        <f>VLOOKUP(C69,FPT!B:IF,81,0)</f>
        <v>0</v>
      </c>
      <c r="II69" t="str">
        <f t="shared" si="82"/>
        <v/>
      </c>
      <c r="IJ69" s="275">
        <f>VLOOKUP(C69,MOVI!C:DT,82,0)</f>
        <v>525000</v>
      </c>
      <c r="IK69" s="275">
        <f>VLOOKUP(C69,FPT!B:II,82,0)</f>
        <v>525000</v>
      </c>
      <c r="IL69" t="str">
        <f t="shared" si="83"/>
        <v/>
      </c>
      <c r="IM69" s="275">
        <f>ROUND(VLOOKUP(C69,MOVI!C:DT,83,0),0)</f>
        <v>15925000</v>
      </c>
      <c r="IN69" s="275">
        <f>ROUND(VLOOKUP(C69,FPT!B:IL,83,0),0)</f>
        <v>15925000</v>
      </c>
      <c r="IO69" t="str">
        <f t="shared" si="84"/>
        <v/>
      </c>
      <c r="IP69" s="275">
        <f>VLOOKUP(C69,MOVI!C:DT,84,0)</f>
        <v>0</v>
      </c>
      <c r="IQ69" s="275">
        <f>VLOOKUP(C69,FPT!B:IO,84,0)</f>
        <v>0</v>
      </c>
      <c r="IR69" t="str">
        <f t="shared" si="85"/>
        <v/>
      </c>
      <c r="IS69" s="275">
        <f>ROUND(VLOOKUP(C69,MOVI!C:DT,85,0),0)</f>
        <v>0</v>
      </c>
      <c r="IT69" s="275">
        <f>ROUND(VLOOKUP(C69,FPT!B:IR,85,0),0)</f>
        <v>0</v>
      </c>
      <c r="IU69" t="str">
        <f t="shared" si="86"/>
        <v/>
      </c>
      <c r="IV69" s="275">
        <f>VLOOKUP(C69,MOVI!C:DT,86,0)</f>
        <v>0</v>
      </c>
      <c r="IW69" s="275">
        <f>VLOOKUP(C69,FPT!B:IU,86,0)</f>
        <v>0</v>
      </c>
      <c r="IX69" t="str">
        <f t="shared" si="87"/>
        <v/>
      </c>
      <c r="IY69" s="275">
        <f>ROUND(VLOOKUP(C69,MOVI!C:DT,87,0),0)</f>
        <v>0</v>
      </c>
      <c r="IZ69" s="275">
        <f>ROUND(VLOOKUP(C69,FPT!B:IX,87,0),0)</f>
        <v>0</v>
      </c>
      <c r="JA69" t="str">
        <f t="shared" si="88"/>
        <v/>
      </c>
      <c r="JB69" s="275">
        <f>VLOOKUP(C69,MOVI!C:DT,88,0)</f>
        <v>0</v>
      </c>
      <c r="JC69" s="275">
        <f>VLOOKUP(C69,FPT!B:JA,88,0)</f>
        <v>0</v>
      </c>
      <c r="JD69" t="str">
        <f t="shared" si="89"/>
        <v/>
      </c>
      <c r="JE69" s="275">
        <f>VLOOKUP(C69,MOVI!C:DT,89,0)</f>
        <v>0</v>
      </c>
      <c r="JF69" s="275">
        <f>VLOOKUP(C69,FPT!B:JD,89,0)</f>
        <v>0</v>
      </c>
      <c r="JG69" t="str">
        <f t="shared" si="90"/>
        <v/>
      </c>
      <c r="JH69" s="275">
        <f>VLOOKUP(C69,MOVI!C:DT,90,0)</f>
        <v>0</v>
      </c>
      <c r="JI69" s="275">
        <f>VLOOKUP(C69,FPT!B:JG,90,0)</f>
        <v>0</v>
      </c>
      <c r="JJ69" t="str">
        <f t="shared" si="91"/>
        <v/>
      </c>
      <c r="JK69" s="275">
        <f>VLOOKUP(C69,MOVI!C:DT,91,0)</f>
        <v>0</v>
      </c>
      <c r="JL69" s="275">
        <f>VLOOKUP(C69,FPT!B:JJ,91,0)</f>
        <v>0</v>
      </c>
      <c r="JM69" t="str">
        <f t="shared" si="92"/>
        <v/>
      </c>
      <c r="JN69" s="275">
        <f>VLOOKUP(C69,MOVI!C:DT,92,0)</f>
        <v>0</v>
      </c>
      <c r="JO69" s="275">
        <f>VLOOKUP(C69,FPT!B:JM,92,0)</f>
        <v>0</v>
      </c>
      <c r="JP69" t="str">
        <f t="shared" si="93"/>
        <v/>
      </c>
      <c r="JQ69" s="275">
        <f>VLOOKUP(C69,MOVI!C:DT,93,0)</f>
        <v>0</v>
      </c>
      <c r="JR69" s="275">
        <f>VLOOKUP(C69,FPT!B:JP,93,0)</f>
        <v>0</v>
      </c>
      <c r="JS69" t="str">
        <f t="shared" si="94"/>
        <v/>
      </c>
      <c r="JT69" s="275">
        <f>VLOOKUP(C69,MOVI!C:DT,94,0)</f>
        <v>0</v>
      </c>
      <c r="JU69" s="275">
        <f>VLOOKUP(C69,FPT!B:JS,94,0)</f>
        <v>0</v>
      </c>
      <c r="JV69" t="str">
        <f t="shared" si="95"/>
        <v/>
      </c>
      <c r="JW69" s="275">
        <f>VLOOKUP(C69,MOVI!C:DT,95,0)</f>
        <v>4475000</v>
      </c>
      <c r="JX69" s="275">
        <f>VLOOKUP(C69,FPT!B:JV,95,0)</f>
        <v>4475000</v>
      </c>
      <c r="JY69" t="str">
        <f t="shared" si="96"/>
        <v/>
      </c>
      <c r="JZ69" s="275">
        <f>VLOOKUP(C69,MOVI!C:DT,96,0)</f>
        <v>0</v>
      </c>
      <c r="KA69" s="275">
        <f>VLOOKUP(C69,FPT!B:JY,96,0)</f>
        <v>0</v>
      </c>
      <c r="KB69" t="str">
        <f t="shared" si="97"/>
        <v/>
      </c>
      <c r="KC69" s="275">
        <f>VLOOKUP(C69,MOVI!C:DT,97,0)</f>
        <v>4475000</v>
      </c>
      <c r="KD69" s="275">
        <f>VLOOKUP(C69,FPT!B:KB,97,0)</f>
        <v>4475000</v>
      </c>
      <c r="KE69" t="str">
        <f t="shared" si="98"/>
        <v/>
      </c>
      <c r="KF69" s="275">
        <f>VLOOKUP(C69,MOVI!C:DT,98,0)</f>
        <v>850000.00000000012</v>
      </c>
      <c r="KG69" s="275">
        <f>VLOOKUP(C69,FPT!B:KE,98,0)</f>
        <v>850000</v>
      </c>
      <c r="KH69" t="str">
        <f t="shared" si="99"/>
        <v/>
      </c>
      <c r="KI69" s="275">
        <f>VLOOKUP(C69,MOVI!C:DT,99,0)</f>
        <v>0</v>
      </c>
      <c r="KJ69" s="275">
        <f>VLOOKUP(C69,FPT!B:KH,99,0)</f>
        <v>0</v>
      </c>
      <c r="KK69" t="str">
        <f t="shared" si="100"/>
        <v/>
      </c>
      <c r="KL69" s="275">
        <f>VLOOKUP(C69,MOVI!C:DT,100,0)</f>
        <v>150000</v>
      </c>
      <c r="KM69" s="275">
        <f>VLOOKUP(C69,FPT!B:KK,100,0)</f>
        <v>150000</v>
      </c>
      <c r="KN69" t="str">
        <f t="shared" si="101"/>
        <v/>
      </c>
      <c r="KO69" s="275">
        <f>VLOOKUP(C69,MOVI!C:DT,101,0)</f>
        <v>0</v>
      </c>
      <c r="KP69" s="275">
        <f>VLOOKUP(C69,FPT!B:KN,101,0)</f>
        <v>0</v>
      </c>
      <c r="KQ69" t="str">
        <f t="shared" si="102"/>
        <v/>
      </c>
      <c r="KR69" s="275">
        <f>VLOOKUP(C69,MOVI!C:DT,102,0)</f>
        <v>0</v>
      </c>
      <c r="KS69" s="275">
        <f>VLOOKUP(C69,FPT!B:KQ,102,0)</f>
        <v>0</v>
      </c>
      <c r="KT69" t="str">
        <f t="shared" si="103"/>
        <v/>
      </c>
      <c r="KU69" s="275">
        <f>VLOOKUP(C69,MOVI!C:DT,103,0)</f>
        <v>1000000.0000000001</v>
      </c>
      <c r="KV69" s="275">
        <f>VLOOKUP(C69,FPT!B:KT,103,0)</f>
        <v>1000000</v>
      </c>
      <c r="KW69" t="str">
        <f t="shared" si="104"/>
        <v/>
      </c>
      <c r="KX69" s="275">
        <f>VLOOKUP(C69,MOVI!C:DT,104,0)</f>
        <v>1525000</v>
      </c>
      <c r="KY69" s="275">
        <f>VLOOKUP(C69,FPT!B:KW,104,0)</f>
        <v>1525000</v>
      </c>
      <c r="KZ69" t="str">
        <f t="shared" si="105"/>
        <v/>
      </c>
      <c r="LA69" s="275">
        <f>VLOOKUP(C69,MOVI!C:DT,105,0)</f>
        <v>100000</v>
      </c>
      <c r="LB69" s="275">
        <f>VLOOKUP(C69,FPT!B:KZ,105,0)</f>
        <v>100000</v>
      </c>
      <c r="LC69" t="str">
        <f t="shared" si="106"/>
        <v/>
      </c>
      <c r="LD69" s="275">
        <f>VLOOKUP(C69,MOVI!C:DT,106,0)</f>
        <v>6100000</v>
      </c>
      <c r="LE69" s="275">
        <f>VLOOKUP(C69,FPT!B:LC,106,0)</f>
        <v>6100000</v>
      </c>
      <c r="LF69" t="str">
        <f t="shared" si="107"/>
        <v/>
      </c>
      <c r="LG69" s="273">
        <f>VLOOKUP(C69,MOVI!C:DT,107,0)</f>
        <v>0</v>
      </c>
      <c r="LH69" s="273">
        <f>VLOOKUP(C69,FPT!B:LF,107,0)</f>
        <v>0</v>
      </c>
      <c r="LI69" t="str">
        <f t="shared" si="108"/>
        <v/>
      </c>
      <c r="LJ69" t="str">
        <f>VLOOKUP(C69,MOVI!C:DV,108,0)</f>
        <v>Việt PhúSouthIT</v>
      </c>
      <c r="LK69" s="252" t="str">
        <f>VLOOKUP(C69,FPT!B:LI,108,0)</f>
        <v>Việt PhúSouthIT</v>
      </c>
      <c r="LL69" t="str">
        <f t="shared" si="109"/>
        <v/>
      </c>
      <c r="LM69" s="275">
        <f>ROUND(VLOOKUP(C69,MOVI!C:DV,109,0),0)</f>
        <v>416667</v>
      </c>
      <c r="LN69" s="275">
        <f>ROUND(VLOOKUP(C69,FPT!B:LL,109,0),0)</f>
        <v>416667</v>
      </c>
      <c r="LO69" t="str">
        <f t="shared" si="110"/>
        <v/>
      </c>
      <c r="LP69" t="str">
        <f>VLOOKUP(C69,MOVI!C:DV,110,0)</f>
        <v>HO</v>
      </c>
      <c r="LQ69" s="247" t="str">
        <f>VLOOKUP(C69,FPT!B:LO,110,0)</f>
        <v>HO</v>
      </c>
      <c r="LR69" t="str">
        <f t="shared" si="111"/>
        <v/>
      </c>
      <c r="LS69">
        <f>MOVI!DI64</f>
        <v>18</v>
      </c>
      <c r="LV69">
        <f>MOVI!DJ64</f>
        <v>0</v>
      </c>
      <c r="LW69">
        <f>MOVI!DK64</f>
        <v>0</v>
      </c>
      <c r="LX69">
        <f>MOVI!DL64</f>
        <v>0</v>
      </c>
      <c r="LY69">
        <f>MOVI!DM64</f>
        <v>0</v>
      </c>
      <c r="LZ69">
        <f>MOVI!DN64</f>
        <v>0</v>
      </c>
      <c r="MA69">
        <f>MOVI!DO64</f>
        <v>0</v>
      </c>
      <c r="MB69" t="str">
        <f>MOVI!DP64</f>
        <v/>
      </c>
      <c r="MC69">
        <f>MOVI!DQ64</f>
        <v>0</v>
      </c>
      <c r="MD69">
        <f>MOVI!DR64</f>
        <v>0</v>
      </c>
      <c r="ME69" t="str">
        <f>VLOOKUP(C69,MOVI!C:DV,121,0)</f>
        <v/>
      </c>
      <c r="MF69" s="252"/>
      <c r="MG69" t="str">
        <f t="shared" si="117"/>
        <v/>
      </c>
      <c r="MH69" t="str">
        <f>VLOOKUP(C69,MOVI!C:DT,122,0)</f>
        <v>Việt PhúSouth</v>
      </c>
      <c r="MI69" s="252" t="str">
        <f>VLOOKUP(C69,FPT!B:DS,112,0)</f>
        <v>Việt PhúSouth</v>
      </c>
      <c r="MJ69" t="str">
        <f t="shared" si="113"/>
        <v/>
      </c>
    </row>
    <row r="70" spans="1:348" x14ac:dyDescent="0.25">
      <c r="A70">
        <v>62</v>
      </c>
      <c r="B70" s="48">
        <v>6171</v>
      </c>
      <c r="C70" s="271" t="s">
        <v>832</v>
      </c>
      <c r="D70" t="str">
        <f>VLOOKUP(C70,MOVI!C:D,2,0)</f>
        <v>Bùi Thanh Tiến</v>
      </c>
      <c r="E70" t="str">
        <f>VLOOKUP(C70,FPT!B:C,2,0)</f>
        <v>Bùi Thanh Tiến</v>
      </c>
      <c r="F70" t="str">
        <f t="shared" si="4"/>
        <v/>
      </c>
      <c r="G70" t="str">
        <f>VLOOKUP(C70,MOVI!C:E,3,0)</f>
        <v>IT</v>
      </c>
      <c r="H70" t="str">
        <f>VLOOKUP(C70,FPT!B:F,3,0)</f>
        <v>IT</v>
      </c>
      <c r="I70" t="str">
        <f t="shared" si="5"/>
        <v/>
      </c>
      <c r="J70" t="str">
        <f>VLOOKUP(C70,MOVI!C:H,4,0)</f>
        <v>IT Engineer</v>
      </c>
      <c r="K70" t="str">
        <f>VLOOKUP(C70,FPT!B:I,4,0)</f>
        <v>IT Engineer</v>
      </c>
      <c r="L70" t="str">
        <f t="shared" si="6"/>
        <v/>
      </c>
      <c r="M70" t="str">
        <f>VLOOKUP(C70,MOVI!C:DT,5,0)</f>
        <v>Senior Associate</v>
      </c>
      <c r="N70" t="str">
        <f>VLOOKUP(C70,FPT!B:L,5,0)</f>
        <v>Senior Associate</v>
      </c>
      <c r="O70" t="str">
        <f t="shared" si="7"/>
        <v/>
      </c>
      <c r="P70" t="str">
        <f>VLOOKUP(C70,MOVI!C:DT,6,0)</f>
        <v>Senior Software Engineer</v>
      </c>
      <c r="Q70" t="str">
        <f>VLOOKUP(C70,FPT!B:O,6,0)</f>
        <v>Senior Software Engineer</v>
      </c>
      <c r="R70" t="str">
        <f t="shared" si="8"/>
        <v/>
      </c>
      <c r="S70" t="str">
        <f>VLOOKUP(C70,MOVI!C:DT,7,0)</f>
        <v>South</v>
      </c>
      <c r="T70" t="str">
        <f>VLOOKUP(C70,FPT!B:R,7,0)</f>
        <v>South</v>
      </c>
      <c r="U70" t="str">
        <f t="shared" si="9"/>
        <v/>
      </c>
      <c r="V70" t="str">
        <f>VLOOKUP(C70,MOVI!C:DT,8,0)</f>
        <v>Việt Phú</v>
      </c>
      <c r="W70" t="str">
        <f>VLOOKUP(C70,FPT!B:U,8,0)</f>
        <v>Việt Phú</v>
      </c>
      <c r="X70" t="str">
        <f t="shared" si="10"/>
        <v/>
      </c>
      <c r="Y70" t="str">
        <f>VLOOKUP(C70,MOVI!C:DT,9,0)</f>
        <v>Full-time</v>
      </c>
      <c r="Z70" t="str">
        <f>VLOOKUP(C70,FPT!B:X,9,0)</f>
        <v>Full-time</v>
      </c>
      <c r="AA70" t="str">
        <f t="shared" si="11"/>
        <v/>
      </c>
      <c r="AB70" t="str">
        <f>VLOOKUP(C70,MOVI!C:DT,10,0)</f>
        <v>Permanent</v>
      </c>
      <c r="AC70" t="str">
        <f>VLOOKUP(C70,FPT!B:AA,10,0)</f>
        <v>Permanent</v>
      </c>
      <c r="AD70" t="str">
        <f t="shared" si="12"/>
        <v/>
      </c>
      <c r="AE70" s="247">
        <f>VLOOKUP(C70,MOVI!C:DT,11,0)</f>
        <v>44362</v>
      </c>
      <c r="AF70" s="247">
        <f>VLOOKUP(C70,FPT!B:AD,11,0)</f>
        <v>44362</v>
      </c>
      <c r="AG70" t="str">
        <f t="shared" si="13"/>
        <v/>
      </c>
      <c r="AH70" s="260" t="str">
        <f>VLOOKUP(C70,MOVI!C:DT,12,0)</f>
        <v/>
      </c>
      <c r="AI70" s="260"/>
      <c r="AJ70" t="str">
        <f t="shared" si="115"/>
        <v/>
      </c>
      <c r="AK70">
        <f>VLOOKUP(C70,MOVI!C:DT,13,0)</f>
        <v>0</v>
      </c>
      <c r="AL70" s="247">
        <f>VLOOKUP(C70,FPT!B:AJ,13,0)</f>
        <v>0</v>
      </c>
      <c r="AM70" t="str">
        <f t="shared" si="114"/>
        <v/>
      </c>
      <c r="AN70" s="247">
        <f>VLOOKUP(C70,MOVI!C:DT,14,0)</f>
        <v>0</v>
      </c>
      <c r="AO70" s="247">
        <f>VLOOKUP(C70,FPT!B:AM,14,0)</f>
        <v>0</v>
      </c>
      <c r="AP70" t="str">
        <f t="shared" si="15"/>
        <v/>
      </c>
      <c r="AQ70" t="str">
        <f>VLOOKUP(C70,MOVI!C:DT,15,0)</f>
        <v>LC</v>
      </c>
      <c r="AR70" s="247" t="str">
        <f>VLOOKUP(C70,FPT!B:AP,15,0)</f>
        <v>LC</v>
      </c>
      <c r="AS70" t="str">
        <f t="shared" si="16"/>
        <v/>
      </c>
      <c r="AT70" s="282" t="str">
        <f>VLOOKUP(C70,MOVI!C:DT,16,0)</f>
        <v>LTTP</v>
      </c>
      <c r="AU70" s="247" t="str">
        <f>VLOOKUP(C70,FPT!B:AS,16,0)</f>
        <v>LTTP</v>
      </c>
      <c r="AV70" t="str">
        <f t="shared" si="17"/>
        <v/>
      </c>
      <c r="AW70" t="str">
        <f>VLOOKUP(C70,MOVI!C:DT,17,0)</f>
        <v>L</v>
      </c>
      <c r="AX70" s="247" t="str">
        <f>VLOOKUP(C70,FPT!B:AV,17,0)</f>
        <v>L</v>
      </c>
      <c r="AY70" t="str">
        <f t="shared" si="18"/>
        <v/>
      </c>
      <c r="AZ70">
        <f>VLOOKUP(C70,MOVI!C:DT,18,0)</f>
        <v>0</v>
      </c>
      <c r="BA70" s="247">
        <f>VLOOKUP(C70,FPT!B:AY,18,0)</f>
        <v>0</v>
      </c>
      <c r="BB70" t="str">
        <f t="shared" si="19"/>
        <v/>
      </c>
      <c r="BC70" s="275">
        <f>VLOOKUP(C70,MOVI!C:DT,19,0)</f>
        <v>10000000</v>
      </c>
      <c r="BD70" s="275">
        <f>VLOOKUP(C70,FPT!B:BB,19,0)</f>
        <v>10000000</v>
      </c>
      <c r="BE70" t="str">
        <f t="shared" si="20"/>
        <v/>
      </c>
      <c r="BF70">
        <f>VLOOKUP(C70,MOVI!C:DT,20,0)</f>
        <v>0</v>
      </c>
      <c r="BG70" s="252">
        <f>VLOOKUP(C70,FPT!B:BE,20,0)</f>
        <v>0</v>
      </c>
      <c r="BH70" t="str">
        <f t="shared" si="21"/>
        <v/>
      </c>
      <c r="BI70" s="275">
        <f>VLOOKUP(C70,MOVI!C:DT,21,0)</f>
        <v>10000000</v>
      </c>
      <c r="BJ70" s="275">
        <f>VLOOKUP(C70,FPT!B:BH,21,0)</f>
        <v>10000000</v>
      </c>
      <c r="BK70" t="str">
        <f t="shared" si="22"/>
        <v/>
      </c>
      <c r="BL70" s="275">
        <f>VLOOKUP(C70,MOVI!C:DT,22,0)</f>
        <v>0</v>
      </c>
      <c r="BM70" s="275">
        <f>VLOOKUP(C70,FPT!B:BK,22,0)</f>
        <v>0</v>
      </c>
      <c r="BN70" t="str">
        <f t="shared" si="23"/>
        <v/>
      </c>
      <c r="BO70" s="275">
        <f>VLOOKUP(C70,MOVI!C:DT,23,0)</f>
        <v>0</v>
      </c>
      <c r="BP70" s="275">
        <f>VLOOKUP(C70,FPT!B:BN,23,0)</f>
        <v>0</v>
      </c>
      <c r="BQ70" t="str">
        <f t="shared" si="24"/>
        <v/>
      </c>
      <c r="BR70" s="275">
        <f>VLOOKUP(C70,MOVI!C:DT,24,0)</f>
        <v>0</v>
      </c>
      <c r="BS70" s="275">
        <f>VLOOKUP(C70,FPT!B:BQ,24,0)</f>
        <v>0</v>
      </c>
      <c r="BT70" t="str">
        <f t="shared" si="25"/>
        <v/>
      </c>
      <c r="BU70" s="275">
        <f>VLOOKUP(C70,MOVI!C:DT,25,0)</f>
        <v>0</v>
      </c>
      <c r="BV70" s="275">
        <f>VLOOKUP(C70,FPT!B:BT,25,0)</f>
        <v>0</v>
      </c>
      <c r="BW70" t="str">
        <f t="shared" si="26"/>
        <v/>
      </c>
      <c r="BX70" s="275">
        <f>VLOOKUP(C70,MOVI!C:DT,26,0)</f>
        <v>0</v>
      </c>
      <c r="BY70" s="275">
        <f>VLOOKUP(C70,FPT!B:BW,26,0)</f>
        <v>0</v>
      </c>
      <c r="BZ70" t="str">
        <f t="shared" si="27"/>
        <v/>
      </c>
      <c r="CA70" s="275">
        <f>VLOOKUP(C70,MOVI!C:DT,27,0)</f>
        <v>0</v>
      </c>
      <c r="CB70" s="275">
        <f>VLOOKUP(C70,FPT!B:BZ,27,0)</f>
        <v>0</v>
      </c>
      <c r="CC70" t="str">
        <f t="shared" si="28"/>
        <v/>
      </c>
      <c r="CD70" s="275">
        <f>VLOOKUP(C70,MOVI!C:DT,28,0)</f>
        <v>0</v>
      </c>
      <c r="CE70" s="275">
        <f>VLOOKUP(C70,FPT!B:CC,28,0)</f>
        <v>0</v>
      </c>
      <c r="CF70" t="str">
        <f t="shared" si="29"/>
        <v/>
      </c>
      <c r="CG70" t="str">
        <f>VLOOKUP(C70,MOVI!C:DT,29,0)</f>
        <v>TB, CN</v>
      </c>
      <c r="CH70" s="252" t="str">
        <f>VLOOKUP(C70,FPT!B:CF,29,0)</f>
        <v>TB, CN</v>
      </c>
      <c r="CI70" t="str">
        <f t="shared" si="30"/>
        <v/>
      </c>
      <c r="CJ70">
        <f>VLOOKUP(C70,MOVI!C:DT,30,0)</f>
        <v>21</v>
      </c>
      <c r="CK70" s="252">
        <f>VLOOKUP(C70,FPT!B:CI,30,0)</f>
        <v>21</v>
      </c>
      <c r="CL70" t="str">
        <f t="shared" si="31"/>
        <v/>
      </c>
      <c r="CM70">
        <f>VLOOKUP(C70,MOVI!C:DT,31,0)</f>
        <v>20</v>
      </c>
      <c r="CN70" s="252">
        <f>VLOOKUP(C70,FPT!B:CL,31,0)</f>
        <v>20</v>
      </c>
      <c r="CO70" t="str">
        <f t="shared" si="32"/>
        <v/>
      </c>
      <c r="CP70" s="275">
        <f>VLOOKUP(C70,MOVI!C:DT,32,0)</f>
        <v>1</v>
      </c>
      <c r="CQ70" s="275">
        <f>VLOOKUP(C70,FPT!B:CO,32,0)</f>
        <v>1</v>
      </c>
      <c r="CR70" t="str">
        <f t="shared" si="33"/>
        <v/>
      </c>
      <c r="CS70" s="275">
        <f>VLOOKUP(C70,MOVI!C:DT,33,0)</f>
        <v>0</v>
      </c>
      <c r="CT70" s="275">
        <f>VLOOKUP(C70,FPT!B:CR,33,0)</f>
        <v>0</v>
      </c>
      <c r="CU70" t="str">
        <f t="shared" si="34"/>
        <v/>
      </c>
      <c r="CV70" s="275">
        <f>VLOOKUP(C70,MOVI!C:DT,34,0)</f>
        <v>0</v>
      </c>
      <c r="CW70" s="275">
        <f>VLOOKUP(C70,FPT!B:CU,34,0)</f>
        <v>0</v>
      </c>
      <c r="CX70" t="str">
        <f t="shared" si="35"/>
        <v/>
      </c>
      <c r="CY70" s="275">
        <f>VLOOKUP(C70,MOVI!C:DT,35,0)</f>
        <v>21</v>
      </c>
      <c r="CZ70" s="275">
        <f>VLOOKUP(C70,FPT!B:CX,35,0)</f>
        <v>21</v>
      </c>
      <c r="DA70" t="str">
        <f t="shared" si="36"/>
        <v/>
      </c>
      <c r="DB70" s="275">
        <f>VLOOKUP(C70,MOVI!C:DT,36,0)</f>
        <v>0</v>
      </c>
      <c r="DC70" s="275">
        <f>VLOOKUP(C70,FPT!B:DA,36,0)</f>
        <v>0</v>
      </c>
      <c r="DD70" t="str">
        <f t="shared" si="37"/>
        <v/>
      </c>
      <c r="DE70" s="275">
        <f>VLOOKUP(C70,MOVI!C:DT,37,0)</f>
        <v>0</v>
      </c>
      <c r="DF70" s="275">
        <f>VLOOKUP(C70,FPT!B:DD,37,0)</f>
        <v>0</v>
      </c>
      <c r="DG70" t="str">
        <f t="shared" si="38"/>
        <v/>
      </c>
      <c r="DH70" s="275">
        <f>VLOOKUP(C70,MOVI!C:DT,38,0)</f>
        <v>0</v>
      </c>
      <c r="DI70" s="275">
        <f>VLOOKUP(C70,FPT!B:DG,38,0)</f>
        <v>0</v>
      </c>
      <c r="DJ70" t="str">
        <f t="shared" si="39"/>
        <v/>
      </c>
      <c r="DK70" s="275">
        <f>VLOOKUP(C70,MOVI!C:DT,39,0)</f>
        <v>0</v>
      </c>
      <c r="DL70" s="275">
        <f>VLOOKUP(C70,FPT!B:DJ,39,0)</f>
        <v>0</v>
      </c>
      <c r="DM70" t="str">
        <f t="shared" si="40"/>
        <v/>
      </c>
      <c r="DN70" s="275">
        <f>VLOOKUP(C70,MOVI!C:DT,40,0)</f>
        <v>0</v>
      </c>
      <c r="DO70" s="275">
        <f>VLOOKUP(C70,FPT!B:DM,40,0)</f>
        <v>0</v>
      </c>
      <c r="DP70" t="str">
        <f t="shared" si="41"/>
        <v/>
      </c>
      <c r="DQ70" s="275">
        <f>VLOOKUP(C70,MOVI!C:DT,41,0)</f>
        <v>0</v>
      </c>
      <c r="DR70" s="275">
        <f>VLOOKUP(C70,FPT!B:DP,41,0)</f>
        <v>0</v>
      </c>
      <c r="DS70" t="str">
        <f t="shared" si="42"/>
        <v/>
      </c>
      <c r="DT70" s="275">
        <f>VLOOKUP(C70,MOVI!C:DT,42,0)</f>
        <v>10000000</v>
      </c>
      <c r="DU70" s="275">
        <f>ROUND(VLOOKUP(C70,FPT!B:DS,42,0),0)</f>
        <v>10000000</v>
      </c>
      <c r="DV70" t="str">
        <f t="shared" si="43"/>
        <v/>
      </c>
      <c r="DW70" s="275">
        <f>VLOOKUP(C70,MOVI!C:DT,43,0)</f>
        <v>0</v>
      </c>
      <c r="DX70" s="275">
        <f>VLOOKUP(C70,FPT!B:DV,43,0)</f>
        <v>0</v>
      </c>
      <c r="DY70" t="str">
        <f t="shared" si="44"/>
        <v/>
      </c>
      <c r="DZ70" s="275">
        <f>VLOOKUP(C70,MOVI!C:DT,44,0)</f>
        <v>0</v>
      </c>
      <c r="EA70" s="275">
        <f>VLOOKUP(C70,FPT!B:DY,44,0)</f>
        <v>0</v>
      </c>
      <c r="EB70" t="str">
        <f t="shared" si="45"/>
        <v/>
      </c>
      <c r="EC70" s="275">
        <f>VLOOKUP(C70,MOVI!C:DT,45,0)</f>
        <v>10000000</v>
      </c>
      <c r="ED70" s="275">
        <f>ROUND(VLOOKUP(C70,FPT!B:EB,45,0),0)</f>
        <v>10000000</v>
      </c>
      <c r="EE70" t="str">
        <f t="shared" si="46"/>
        <v/>
      </c>
      <c r="EF70" s="275">
        <f>VLOOKUP(C70,MOVI!C:DT,46,0)</f>
        <v>0</v>
      </c>
      <c r="EG70" s="275">
        <f>VLOOKUP(C70,FPT!B:EE,46,0)</f>
        <v>0</v>
      </c>
      <c r="EH70" t="str">
        <f t="shared" si="47"/>
        <v/>
      </c>
      <c r="EI70" s="275">
        <f>VLOOKUP(C70,MOVI!C:DT,47,0)</f>
        <v>0</v>
      </c>
      <c r="EJ70" s="275">
        <f>VLOOKUP(C70,FPT!B:EH,47,0)</f>
        <v>0</v>
      </c>
      <c r="EK70" t="str">
        <f t="shared" si="48"/>
        <v/>
      </c>
      <c r="EL70" s="275">
        <f>VLOOKUP(C70,MOVI!C:DT,48,0)</f>
        <v>0</v>
      </c>
      <c r="EM70" s="275">
        <f>VLOOKUP(C70,FPT!B:EK,48,0)</f>
        <v>0</v>
      </c>
      <c r="EN70" t="str">
        <f t="shared" si="49"/>
        <v/>
      </c>
      <c r="EO70" s="275">
        <f>VLOOKUP(C70,MOVI!C:DT,49,0)</f>
        <v>0</v>
      </c>
      <c r="EP70" s="275">
        <f>VLOOKUP(C70,FPT!B:EN,49,0)</f>
        <v>0</v>
      </c>
      <c r="EQ70" t="str">
        <f t="shared" si="50"/>
        <v/>
      </c>
      <c r="ER70" s="275">
        <f>VLOOKUP(C70,MOVI!C:DT,50,0)</f>
        <v>0</v>
      </c>
      <c r="ES70" s="275">
        <f>VLOOKUP(C70,FPT!B:EQ,50,0)</f>
        <v>0</v>
      </c>
      <c r="ET70" t="str">
        <f t="shared" si="51"/>
        <v/>
      </c>
      <c r="EU70" s="275">
        <f>VLOOKUP(C70,MOVI!C:DT,51,0)</f>
        <v>0</v>
      </c>
      <c r="EV70" s="275">
        <f>VLOOKUP(C70,FPT!B:ET,51,0)</f>
        <v>0</v>
      </c>
      <c r="EW70" t="str">
        <f t="shared" si="52"/>
        <v/>
      </c>
      <c r="EX70" s="275">
        <f>VLOOKUP(C70,MOVI!C:DT,52,0)</f>
        <v>0</v>
      </c>
      <c r="EY70" s="275">
        <f>VLOOKUP(C70,FPT!B:EW,52,0)</f>
        <v>0</v>
      </c>
      <c r="EZ70" t="str">
        <f t="shared" si="53"/>
        <v/>
      </c>
      <c r="FA70" s="275">
        <f>VLOOKUP(C70,MOVI!C:DT,53,0)</f>
        <v>0</v>
      </c>
      <c r="FB70" s="275">
        <f>VLOOKUP(C70,FPT!B:EZ,53,0)</f>
        <v>0</v>
      </c>
      <c r="FC70" t="str">
        <f t="shared" si="54"/>
        <v/>
      </c>
      <c r="FD70" s="275">
        <f>VLOOKUP(C70,MOVI!C:DT,54,0)</f>
        <v>0</v>
      </c>
      <c r="FE70" s="275">
        <f>VLOOKUP(C70,FPT!B:FC,54,0)</f>
        <v>0</v>
      </c>
      <c r="FF70" t="str">
        <f t="shared" si="55"/>
        <v/>
      </c>
      <c r="FG70" s="275">
        <f>VLOOKUP(C70,MOVI!C:DT,55,0)</f>
        <v>0</v>
      </c>
      <c r="FH70" s="275">
        <f>VLOOKUP(C70,FPT!B:FF,55,0)</f>
        <v>0</v>
      </c>
      <c r="FI70" t="str">
        <f t="shared" si="56"/>
        <v/>
      </c>
      <c r="FJ70" s="275">
        <f>VLOOKUP(C70,MOVI!C:DT,56,0)</f>
        <v>0</v>
      </c>
      <c r="FK70" s="275">
        <f>VLOOKUP(C70,FPT!B:FI,56,0)</f>
        <v>0</v>
      </c>
      <c r="FL70" t="str">
        <f t="shared" si="57"/>
        <v/>
      </c>
      <c r="FM70" s="275">
        <f>VLOOKUP(C70,MOVI!C:DT,57,0)</f>
        <v>0</v>
      </c>
      <c r="FN70" s="275">
        <f>VLOOKUP(C70,FPT!B:FL,57,0)</f>
        <v>0</v>
      </c>
      <c r="FO70" t="str">
        <f t="shared" si="58"/>
        <v/>
      </c>
      <c r="FP70" s="275">
        <f>VLOOKUP(C70,MOVI!C:DT,58,0)</f>
        <v>0</v>
      </c>
      <c r="FQ70" s="275">
        <f>VLOOKUP(C70,FPT!B:FO,58,0)</f>
        <v>0</v>
      </c>
      <c r="FR70" t="str">
        <f t="shared" si="59"/>
        <v/>
      </c>
      <c r="FS70" s="275">
        <f>VLOOKUP(C70,MOVI!C:DT,59,0)</f>
        <v>0</v>
      </c>
      <c r="FT70" s="275">
        <f>VLOOKUP(C70,FPT!B:FR,59,0)</f>
        <v>0</v>
      </c>
      <c r="FU70" t="str">
        <f t="shared" si="60"/>
        <v/>
      </c>
      <c r="FV70" s="275">
        <f>VLOOKUP(C70,MOVI!C:DT,60,0)</f>
        <v>0</v>
      </c>
      <c r="FW70" s="275">
        <f>VLOOKUP(C70,FPT!B:FU,60,0)</f>
        <v>0</v>
      </c>
      <c r="FX70" t="str">
        <f t="shared" si="61"/>
        <v/>
      </c>
      <c r="FY70" s="275">
        <f>VLOOKUP(C70,MOVI!C:DT,61,0)</f>
        <v>0</v>
      </c>
      <c r="FZ70" s="275">
        <f>VLOOKUP(C70,FPT!B:FX,61,0)</f>
        <v>0</v>
      </c>
      <c r="GA70" t="str">
        <f t="shared" si="62"/>
        <v/>
      </c>
      <c r="GB70" s="275">
        <f>VLOOKUP(C70,MOVI!C:DT,62,0)</f>
        <v>0</v>
      </c>
      <c r="GC70" s="275">
        <f>VLOOKUP(C70,FPT!B:GA,62,0)</f>
        <v>0</v>
      </c>
      <c r="GD70" t="str">
        <f t="shared" si="63"/>
        <v/>
      </c>
      <c r="GE70" s="275">
        <f>VLOOKUP(C70,MOVI!C:DT,63,0)</f>
        <v>0</v>
      </c>
      <c r="GF70" s="275">
        <f>VLOOKUP(C70,FPT!B:GD,63,0)</f>
        <v>0</v>
      </c>
      <c r="GG70" t="str">
        <f t="shared" si="64"/>
        <v/>
      </c>
      <c r="GH70" s="275">
        <f>VLOOKUP(C70,MOVI!C:DT,64,0)</f>
        <v>0</v>
      </c>
      <c r="GI70" s="275">
        <f>VLOOKUP(C70,FPT!B:GG,64,0)</f>
        <v>0</v>
      </c>
      <c r="GJ70" t="str">
        <f t="shared" si="65"/>
        <v/>
      </c>
      <c r="GK70" s="275">
        <f>VLOOKUP(C70,MOVI!C:DT,65,0)</f>
        <v>0</v>
      </c>
      <c r="GL70" s="275">
        <f>VLOOKUP(C70,FPT!B:GJ,65,0)</f>
        <v>0</v>
      </c>
      <c r="GM70" t="str">
        <f t="shared" si="66"/>
        <v/>
      </c>
      <c r="GN70" s="275">
        <f>VLOOKUP(C70,MOVI!C:DT,66,0)</f>
        <v>0</v>
      </c>
      <c r="GO70" s="275">
        <f>VLOOKUP(C70,FPT!B:GM,66,0)</f>
        <v>0</v>
      </c>
      <c r="GP70" t="str">
        <f t="shared" si="67"/>
        <v/>
      </c>
      <c r="GQ70" s="275">
        <f>VLOOKUP(C70,MOVI!C:DT,67,0)</f>
        <v>0</v>
      </c>
      <c r="GR70" s="275">
        <f>VLOOKUP(C70,FPT!B:GP,67,0)</f>
        <v>0</v>
      </c>
      <c r="GS70" t="str">
        <f t="shared" si="68"/>
        <v/>
      </c>
      <c r="GT70" s="275">
        <f>VLOOKUP(C70,MOVI!C:DT,68,0)</f>
        <v>0</v>
      </c>
      <c r="GU70" s="275">
        <f>VLOOKUP(C70,FPT!B:GS,68,0)</f>
        <v>0</v>
      </c>
      <c r="GV70" t="str">
        <f t="shared" si="69"/>
        <v/>
      </c>
      <c r="GW70" s="275">
        <f>VLOOKUP(C70,MOVI!C:DT,69,0)</f>
        <v>0</v>
      </c>
      <c r="GX70" s="275">
        <f>VLOOKUP(C70,FPT!B:GV,69,0)</f>
        <v>0</v>
      </c>
      <c r="GY70" t="str">
        <f t="shared" si="70"/>
        <v/>
      </c>
      <c r="GZ70" s="275">
        <f>VLOOKUP(C70,MOVI!C:DT,70,0)</f>
        <v>0</v>
      </c>
      <c r="HA70" s="275">
        <f>VLOOKUP(C70,FPT!B:GY,70,0)</f>
        <v>0</v>
      </c>
      <c r="HB70" t="str">
        <f t="shared" si="71"/>
        <v/>
      </c>
      <c r="HC70" s="275">
        <f>VLOOKUP(C70,MOVI!C:DT,71,0)</f>
        <v>10000000</v>
      </c>
      <c r="HD70" s="275">
        <f>ROUND(VLOOKUP(C70,FPT!B:HB,71,0),0)</f>
        <v>10000000</v>
      </c>
      <c r="HE70" t="str">
        <f t="shared" si="72"/>
        <v/>
      </c>
      <c r="HF70" s="275">
        <f>ROUND(VLOOKUP(C70,MOVI!C:DT,72,0),0)</f>
        <v>0</v>
      </c>
      <c r="HG70" s="275">
        <f>ROUND(VLOOKUP(C70,FPT!B:HE,72,0),0)</f>
        <v>0</v>
      </c>
      <c r="HH70" t="str">
        <f t="shared" si="73"/>
        <v/>
      </c>
      <c r="HI70" s="275">
        <f>VLOOKUP(C70,MOVI!C:DT,73,0)</f>
        <v>0</v>
      </c>
      <c r="HJ70" s="275">
        <f>VLOOKUP(C70,FPT!B:HH,73,0)</f>
        <v>0</v>
      </c>
      <c r="HK70" t="str">
        <f t="shared" si="74"/>
        <v/>
      </c>
      <c r="HL70" s="275">
        <f>VLOOKUP(C70,MOVI!C:DT,74,0)</f>
        <v>0</v>
      </c>
      <c r="HM70" s="275">
        <f>VLOOKUP(C70,FPT!B:HK,74,0)</f>
        <v>0</v>
      </c>
      <c r="HN70" t="str">
        <f t="shared" si="75"/>
        <v/>
      </c>
      <c r="HO70" s="275">
        <f>VLOOKUP(C70,MOVI!C:DT,75,0)</f>
        <v>11000000</v>
      </c>
      <c r="HP70" s="275">
        <f>VLOOKUP(C70,FPT!B:HN,75,0)</f>
        <v>11000000</v>
      </c>
      <c r="HQ70" t="str">
        <f t="shared" si="76"/>
        <v/>
      </c>
      <c r="HR70" s="275">
        <f>VLOOKUP(C70,MOVI!C:DT,76,0)</f>
        <v>3</v>
      </c>
      <c r="HS70" s="275">
        <f>VLOOKUP(C70,FPT!B:HQ,76,0)</f>
        <v>3</v>
      </c>
      <c r="HT70" t="str">
        <f t="shared" si="77"/>
        <v/>
      </c>
      <c r="HU70" s="275">
        <f>VLOOKUP(C70,MOVI!C:DT,77,0)</f>
        <v>13200000</v>
      </c>
      <c r="HV70" s="275">
        <f>VLOOKUP(C70,FPT!B:HT,77,0)</f>
        <v>13200000</v>
      </c>
      <c r="HW70" t="str">
        <f t="shared" si="78"/>
        <v/>
      </c>
      <c r="HX70" s="274">
        <f>VLOOKUP(C70,MOVI!C:CB,78,0)</f>
        <v>800000</v>
      </c>
      <c r="HY70" s="261">
        <f>VLOOKUP(C70,FPT!$B:$CA,78,0)</f>
        <v>800000</v>
      </c>
      <c r="HZ70" t="str">
        <f t="shared" si="79"/>
        <v/>
      </c>
      <c r="IA70" s="275">
        <f>VLOOKUP(C70,MOVI!C:CD,79,0)</f>
        <v>100000</v>
      </c>
      <c r="IB70" s="275">
        <f>VLOOKUP(C70,FPT!B:HZ,79,0)</f>
        <v>100000</v>
      </c>
      <c r="IC70" t="str">
        <f t="shared" si="80"/>
        <v/>
      </c>
      <c r="ID70" s="275">
        <f>VLOOKUP(C70,MOVI!C:CD,80,0)</f>
        <v>150000</v>
      </c>
      <c r="IE70" s="275">
        <f>VLOOKUP(C70,FPT!B:IC,80,0)</f>
        <v>150000</v>
      </c>
      <c r="IF70" t="str">
        <f t="shared" si="81"/>
        <v/>
      </c>
      <c r="IG70" s="275">
        <f>VLOOKUP(C70,MOVI!C:DT,81,0)</f>
        <v>0</v>
      </c>
      <c r="IH70" s="275">
        <f>VLOOKUP(C70,FPT!B:IF,81,0)</f>
        <v>0</v>
      </c>
      <c r="II70" t="str">
        <f t="shared" si="82"/>
        <v/>
      </c>
      <c r="IJ70" s="275">
        <f>VLOOKUP(C70,MOVI!C:DT,82,0)</f>
        <v>1050000</v>
      </c>
      <c r="IK70" s="275">
        <f>VLOOKUP(C70,FPT!B:II,82,0)</f>
        <v>1050000</v>
      </c>
      <c r="IL70" t="str">
        <f t="shared" si="83"/>
        <v/>
      </c>
      <c r="IM70" s="275">
        <f>ROUND(VLOOKUP(C70,MOVI!C:DT,83,0),0)</f>
        <v>25250000</v>
      </c>
      <c r="IN70" s="275">
        <f>ROUND(VLOOKUP(C70,FPT!B:IL,83,0),0)</f>
        <v>25250000</v>
      </c>
      <c r="IO70" t="str">
        <f t="shared" si="84"/>
        <v/>
      </c>
      <c r="IP70" s="275">
        <f>VLOOKUP(C70,MOVI!C:DT,84,0)</f>
        <v>0</v>
      </c>
      <c r="IQ70" s="275">
        <f>VLOOKUP(C70,FPT!B:IO,84,0)</f>
        <v>0</v>
      </c>
      <c r="IR70" t="str">
        <f t="shared" si="85"/>
        <v/>
      </c>
      <c r="IS70" s="275">
        <f>ROUND(VLOOKUP(C70,MOVI!C:DT,85,0),0)</f>
        <v>0</v>
      </c>
      <c r="IT70" s="275">
        <f>ROUND(VLOOKUP(C70,FPT!B:IR,85,0),0)</f>
        <v>0</v>
      </c>
      <c r="IU70" t="str">
        <f t="shared" si="86"/>
        <v/>
      </c>
      <c r="IV70" s="275">
        <f>VLOOKUP(C70,MOVI!C:DT,86,0)</f>
        <v>0</v>
      </c>
      <c r="IW70" s="275">
        <f>VLOOKUP(C70,FPT!B:IU,86,0)</f>
        <v>0</v>
      </c>
      <c r="IX70" t="str">
        <f t="shared" si="87"/>
        <v/>
      </c>
      <c r="IY70" s="275">
        <f>ROUND(VLOOKUP(C70,MOVI!C:DT,87,0),0)</f>
        <v>0</v>
      </c>
      <c r="IZ70" s="275">
        <f>ROUND(VLOOKUP(C70,FPT!B:IX,87,0),0)</f>
        <v>0</v>
      </c>
      <c r="JA70" t="str">
        <f t="shared" si="88"/>
        <v/>
      </c>
      <c r="JB70" s="275">
        <f>VLOOKUP(C70,MOVI!C:DT,88,0)</f>
        <v>0</v>
      </c>
      <c r="JC70" s="275">
        <f>VLOOKUP(C70,FPT!B:JA,88,0)</f>
        <v>0</v>
      </c>
      <c r="JD70" t="str">
        <f t="shared" si="89"/>
        <v/>
      </c>
      <c r="JE70" s="275">
        <f>VLOOKUP(C70,MOVI!C:DT,89,0)</f>
        <v>0</v>
      </c>
      <c r="JF70" s="275">
        <f>VLOOKUP(C70,FPT!B:JD,89,0)</f>
        <v>0</v>
      </c>
      <c r="JG70" t="str">
        <f t="shared" si="90"/>
        <v/>
      </c>
      <c r="JH70" s="275">
        <f>VLOOKUP(C70,MOVI!C:DT,90,0)</f>
        <v>0</v>
      </c>
      <c r="JI70" s="275">
        <f>VLOOKUP(C70,FPT!B:JG,90,0)</f>
        <v>0</v>
      </c>
      <c r="JJ70" t="str">
        <f t="shared" si="91"/>
        <v/>
      </c>
      <c r="JK70" s="275">
        <f>VLOOKUP(C70,MOVI!C:DT,91,0)</f>
        <v>0</v>
      </c>
      <c r="JL70" s="275">
        <f>VLOOKUP(C70,FPT!B:JJ,91,0)</f>
        <v>0</v>
      </c>
      <c r="JM70" t="str">
        <f t="shared" si="92"/>
        <v/>
      </c>
      <c r="JN70" s="275">
        <f>VLOOKUP(C70,MOVI!C:DT,92,0)</f>
        <v>0</v>
      </c>
      <c r="JO70" s="275">
        <f>VLOOKUP(C70,FPT!B:JM,92,0)</f>
        <v>0</v>
      </c>
      <c r="JP70" t="str">
        <f t="shared" si="93"/>
        <v/>
      </c>
      <c r="JQ70" s="275">
        <f>VLOOKUP(C70,MOVI!C:DT,93,0)</f>
        <v>0</v>
      </c>
      <c r="JR70" s="275">
        <f>VLOOKUP(C70,FPT!B:JP,93,0)</f>
        <v>0</v>
      </c>
      <c r="JS70" t="str">
        <f t="shared" si="94"/>
        <v/>
      </c>
      <c r="JT70" s="275">
        <f>VLOOKUP(C70,MOVI!C:DT,94,0)</f>
        <v>0</v>
      </c>
      <c r="JU70" s="275">
        <f>VLOOKUP(C70,FPT!B:JS,94,0)</f>
        <v>0</v>
      </c>
      <c r="JV70" t="str">
        <f t="shared" si="95"/>
        <v/>
      </c>
      <c r="JW70" s="275">
        <f>VLOOKUP(C70,MOVI!C:DT,95,0)</f>
        <v>8950000</v>
      </c>
      <c r="JX70" s="275">
        <f>VLOOKUP(C70,FPT!B:JV,95,0)</f>
        <v>8950000</v>
      </c>
      <c r="JY70" t="str">
        <f t="shared" si="96"/>
        <v/>
      </c>
      <c r="JZ70" s="275">
        <f>VLOOKUP(C70,MOVI!C:DT,96,0)</f>
        <v>0</v>
      </c>
      <c r="KA70" s="275">
        <f>VLOOKUP(C70,FPT!B:JY,96,0)</f>
        <v>0</v>
      </c>
      <c r="KB70" t="str">
        <f t="shared" si="97"/>
        <v/>
      </c>
      <c r="KC70" s="275">
        <f>VLOOKUP(C70,MOVI!C:DT,97,0)</f>
        <v>8950000</v>
      </c>
      <c r="KD70" s="275">
        <f>VLOOKUP(C70,FPT!B:KB,97,0)</f>
        <v>8950000</v>
      </c>
      <c r="KE70" t="str">
        <f t="shared" si="98"/>
        <v/>
      </c>
      <c r="KF70" s="275">
        <f>VLOOKUP(C70,MOVI!C:DT,98,0)</f>
        <v>1700000.0000000002</v>
      </c>
      <c r="KG70" s="275">
        <f>VLOOKUP(C70,FPT!B:KE,98,0)</f>
        <v>1700000</v>
      </c>
      <c r="KH70" t="str">
        <f t="shared" si="99"/>
        <v/>
      </c>
      <c r="KI70" s="275">
        <f>VLOOKUP(C70,MOVI!C:DT,99,0)</f>
        <v>0</v>
      </c>
      <c r="KJ70" s="275">
        <f>VLOOKUP(C70,FPT!B:KH,99,0)</f>
        <v>0</v>
      </c>
      <c r="KK70" t="str">
        <f t="shared" si="100"/>
        <v/>
      </c>
      <c r="KL70" s="275">
        <f>VLOOKUP(C70,MOVI!C:DT,100,0)</f>
        <v>300000</v>
      </c>
      <c r="KM70" s="275">
        <f>VLOOKUP(C70,FPT!B:KK,100,0)</f>
        <v>300000</v>
      </c>
      <c r="KN70" t="str">
        <f t="shared" si="101"/>
        <v/>
      </c>
      <c r="KO70" s="275">
        <f>VLOOKUP(C70,MOVI!C:DT,101,0)</f>
        <v>0</v>
      </c>
      <c r="KP70" s="275">
        <f>VLOOKUP(C70,FPT!B:KN,101,0)</f>
        <v>0</v>
      </c>
      <c r="KQ70" t="str">
        <f t="shared" si="102"/>
        <v/>
      </c>
      <c r="KR70" s="275">
        <f>VLOOKUP(C70,MOVI!C:DT,102,0)</f>
        <v>0</v>
      </c>
      <c r="KS70" s="275">
        <f>VLOOKUP(C70,FPT!B:KQ,102,0)</f>
        <v>0</v>
      </c>
      <c r="KT70" t="str">
        <f t="shared" si="103"/>
        <v/>
      </c>
      <c r="KU70" s="275">
        <f>VLOOKUP(C70,MOVI!C:DT,103,0)</f>
        <v>2000000.0000000002</v>
      </c>
      <c r="KV70" s="275">
        <f>VLOOKUP(C70,FPT!B:KT,103,0)</f>
        <v>2000000</v>
      </c>
      <c r="KW70" t="str">
        <f t="shared" si="104"/>
        <v/>
      </c>
      <c r="KX70" s="275">
        <f>VLOOKUP(C70,MOVI!C:DT,104,0)</f>
        <v>3050000</v>
      </c>
      <c r="KY70" s="275">
        <f>VLOOKUP(C70,FPT!B:KW,104,0)</f>
        <v>3050000</v>
      </c>
      <c r="KZ70" t="str">
        <f t="shared" si="105"/>
        <v/>
      </c>
      <c r="LA70" s="275">
        <f>VLOOKUP(C70,MOVI!C:DT,105,0)</f>
        <v>200000</v>
      </c>
      <c r="LB70" s="275">
        <f>VLOOKUP(C70,FPT!B:KZ,105,0)</f>
        <v>200000</v>
      </c>
      <c r="LC70" t="str">
        <f t="shared" si="106"/>
        <v/>
      </c>
      <c r="LD70" s="275">
        <f>VLOOKUP(C70,MOVI!C:DT,106,0)</f>
        <v>12200000</v>
      </c>
      <c r="LE70" s="275">
        <f>VLOOKUP(C70,FPT!B:LC,106,0)</f>
        <v>12200000</v>
      </c>
      <c r="LF70" t="str">
        <f t="shared" si="107"/>
        <v/>
      </c>
      <c r="LG70" s="273">
        <f>VLOOKUP(C70,MOVI!C:DT,107,0)</f>
        <v>0</v>
      </c>
      <c r="LH70" s="273">
        <f>VLOOKUP(C70,FPT!B:LF,107,0)</f>
        <v>0</v>
      </c>
      <c r="LI70" t="str">
        <f t="shared" si="108"/>
        <v/>
      </c>
      <c r="LJ70" t="str">
        <f>VLOOKUP(C70,MOVI!C:DV,108,0)</f>
        <v>Việt PhúSouthIT</v>
      </c>
      <c r="LK70" s="252" t="str">
        <f>VLOOKUP(C70,FPT!B:LI,108,0)</f>
        <v>Việt PhúSouthIT</v>
      </c>
      <c r="LL70" t="str">
        <f t="shared" si="109"/>
        <v/>
      </c>
      <c r="LM70" s="275">
        <f>ROUND(VLOOKUP(C70,MOVI!C:DV,109,0),0)</f>
        <v>833333</v>
      </c>
      <c r="LN70" s="275">
        <f>ROUND(VLOOKUP(C70,FPT!B:LL,109,0),0)</f>
        <v>833333</v>
      </c>
      <c r="LO70" t="str">
        <f t="shared" si="110"/>
        <v/>
      </c>
      <c r="LP70" t="str">
        <f>VLOOKUP(C70,MOVI!C:DV,110,0)</f>
        <v>HO</v>
      </c>
      <c r="LQ70" s="247" t="str">
        <f>VLOOKUP(C70,FPT!B:LO,110,0)</f>
        <v>HO</v>
      </c>
      <c r="LR70" t="str">
        <f t="shared" si="111"/>
        <v/>
      </c>
      <c r="LS70">
        <f>MOVI!DI65</f>
        <v>18</v>
      </c>
      <c r="LV70">
        <f>MOVI!DJ65</f>
        <v>0</v>
      </c>
      <c r="LW70">
        <f>MOVI!DK65</f>
        <v>0</v>
      </c>
      <c r="LX70">
        <f>MOVI!DL65</f>
        <v>0</v>
      </c>
      <c r="LY70">
        <f>MOVI!DM65</f>
        <v>0</v>
      </c>
      <c r="LZ70">
        <f>MOVI!DN65</f>
        <v>0</v>
      </c>
      <c r="MA70">
        <f>MOVI!DO65</f>
        <v>0</v>
      </c>
      <c r="MB70" t="str">
        <f>MOVI!DP65</f>
        <v/>
      </c>
      <c r="MC70">
        <f>MOVI!DQ65</f>
        <v>0</v>
      </c>
      <c r="MD70">
        <f>MOVI!DR65</f>
        <v>0</v>
      </c>
      <c r="ME70" t="str">
        <f>VLOOKUP(C70,MOVI!C:DV,121,0)</f>
        <v/>
      </c>
      <c r="MF70" s="252"/>
      <c r="MG70" t="str">
        <f t="shared" si="117"/>
        <v/>
      </c>
      <c r="MH70" t="str">
        <f>VLOOKUP(C70,MOVI!C:DT,122,0)</f>
        <v>Việt PhúSouth</v>
      </c>
      <c r="MI70" s="252" t="str">
        <f>VLOOKUP(C70,FPT!B:DS,112,0)</f>
        <v>Việt PhúSouth</v>
      </c>
      <c r="MJ70" t="str">
        <f t="shared" si="113"/>
        <v/>
      </c>
    </row>
    <row r="71" spans="1:348" x14ac:dyDescent="0.25">
      <c r="A71">
        <v>63</v>
      </c>
      <c r="B71" s="48">
        <v>6169</v>
      </c>
      <c r="C71" s="271" t="s">
        <v>827</v>
      </c>
      <c r="D71" t="str">
        <f>VLOOKUP(C71,MOVI!C:D,2,0)</f>
        <v>Phạm Huy Hoàng</v>
      </c>
      <c r="E71" t="str">
        <f>VLOOKUP(C71,FPT!B:C,2,0)</f>
        <v>Phạm Huy Hoàng</v>
      </c>
      <c r="F71" t="str">
        <f t="shared" si="4"/>
        <v/>
      </c>
      <c r="G71" t="str">
        <f>VLOOKUP(C71,MOVI!C:E,3,0)</f>
        <v>IT</v>
      </c>
      <c r="H71" t="str">
        <f>VLOOKUP(C71,FPT!B:F,3,0)</f>
        <v>IT</v>
      </c>
      <c r="I71" t="str">
        <f t="shared" si="5"/>
        <v/>
      </c>
      <c r="J71" t="str">
        <f>VLOOKUP(C71,MOVI!C:H,4,0)</f>
        <v>IT Information Security</v>
      </c>
      <c r="K71" t="str">
        <f>VLOOKUP(C71,FPT!B:I,4,0)</f>
        <v>IT Information Security</v>
      </c>
      <c r="L71" t="str">
        <f t="shared" si="6"/>
        <v/>
      </c>
      <c r="M71" t="str">
        <f>VLOOKUP(C71,MOVI!C:DT,5,0)</f>
        <v>Team leader</v>
      </c>
      <c r="N71" t="str">
        <f>VLOOKUP(C71,FPT!B:L,5,0)</f>
        <v>Team leader</v>
      </c>
      <c r="O71" t="str">
        <f t="shared" si="7"/>
        <v/>
      </c>
      <c r="P71" t="str">
        <f>VLOOKUP(C71,MOVI!C:DT,6,0)</f>
        <v>Information Security Team Leader</v>
      </c>
      <c r="Q71" t="str">
        <f>VLOOKUP(C71,FPT!B:O,6,0)</f>
        <v>Information Security Team Leader</v>
      </c>
      <c r="R71" t="str">
        <f t="shared" si="8"/>
        <v/>
      </c>
      <c r="S71" t="str">
        <f>VLOOKUP(C71,MOVI!C:DT,7,0)</f>
        <v>South</v>
      </c>
      <c r="T71" t="str">
        <f>VLOOKUP(C71,FPT!B:R,7,0)</f>
        <v>South</v>
      </c>
      <c r="U71" t="str">
        <f t="shared" si="9"/>
        <v/>
      </c>
      <c r="V71" t="str">
        <f>VLOOKUP(C71,MOVI!C:DT,8,0)</f>
        <v>Việt Phú</v>
      </c>
      <c r="W71" t="str">
        <f>VLOOKUP(C71,FPT!B:U,8,0)</f>
        <v>Việt Phú</v>
      </c>
      <c r="X71" t="str">
        <f t="shared" si="10"/>
        <v/>
      </c>
      <c r="Y71" t="str">
        <f>VLOOKUP(C71,MOVI!C:DT,9,0)</f>
        <v>Full-time</v>
      </c>
      <c r="Z71" t="str">
        <f>VLOOKUP(C71,FPT!B:X,9,0)</f>
        <v>Full-time</v>
      </c>
      <c r="AA71" t="str">
        <f t="shared" si="11"/>
        <v/>
      </c>
      <c r="AB71" t="str">
        <f>VLOOKUP(C71,MOVI!C:DT,10,0)</f>
        <v>Permanent</v>
      </c>
      <c r="AC71" t="str">
        <f>VLOOKUP(C71,FPT!B:AA,10,0)</f>
        <v>Permanent</v>
      </c>
      <c r="AD71" t="str">
        <f t="shared" si="12"/>
        <v/>
      </c>
      <c r="AE71" s="247">
        <f>VLOOKUP(C71,MOVI!C:DT,11,0)</f>
        <v>44365</v>
      </c>
      <c r="AF71" s="247">
        <f>VLOOKUP(C71,FPT!B:AD,11,0)</f>
        <v>44365</v>
      </c>
      <c r="AG71" t="str">
        <f t="shared" si="13"/>
        <v/>
      </c>
      <c r="AH71" s="260" t="str">
        <f>VLOOKUP(C71,MOVI!C:DT,12,0)</f>
        <v/>
      </c>
      <c r="AI71" s="260"/>
      <c r="AJ71" t="str">
        <f t="shared" si="115"/>
        <v/>
      </c>
      <c r="AK71">
        <f>VLOOKUP(C71,MOVI!C:DT,13,0)</f>
        <v>0</v>
      </c>
      <c r="AL71" s="247">
        <f>VLOOKUP(C71,FPT!B:AJ,13,0)</f>
        <v>0</v>
      </c>
      <c r="AM71" t="str">
        <f t="shared" si="114"/>
        <v/>
      </c>
      <c r="AN71" s="247">
        <f>VLOOKUP(C71,MOVI!C:DT,14,0)</f>
        <v>0</v>
      </c>
      <c r="AO71" s="247">
        <f>VLOOKUP(C71,FPT!B:AM,14,0)</f>
        <v>0</v>
      </c>
      <c r="AP71" t="str">
        <f t="shared" si="15"/>
        <v/>
      </c>
      <c r="AQ71" t="str">
        <f>VLOOKUP(C71,MOVI!C:DT,15,0)</f>
        <v>LC</v>
      </c>
      <c r="AR71" s="247" t="str">
        <f>VLOOKUP(C71,FPT!B:AP,15,0)</f>
        <v>LC</v>
      </c>
      <c r="AS71" t="str">
        <f t="shared" si="16"/>
        <v/>
      </c>
      <c r="AT71" s="282" t="str">
        <f>VLOOKUP(C71,MOVI!C:DT,16,0)</f>
        <v>LTTP</v>
      </c>
      <c r="AU71" s="247" t="str">
        <f>VLOOKUP(C71,FPT!B:AS,16,0)</f>
        <v>LTTP</v>
      </c>
      <c r="AV71" t="str">
        <f t="shared" si="17"/>
        <v/>
      </c>
      <c r="AW71" t="str">
        <f>VLOOKUP(C71,MOVI!C:DT,17,0)</f>
        <v>L</v>
      </c>
      <c r="AX71" s="247" t="str">
        <f>VLOOKUP(C71,FPT!B:AV,17,0)</f>
        <v>L</v>
      </c>
      <c r="AY71" t="str">
        <f t="shared" si="18"/>
        <v/>
      </c>
      <c r="AZ71">
        <f>VLOOKUP(C71,MOVI!C:DT,18,0)</f>
        <v>0</v>
      </c>
      <c r="BA71" s="247">
        <f>VLOOKUP(C71,FPT!B:AY,18,0)</f>
        <v>0</v>
      </c>
      <c r="BB71" t="str">
        <f t="shared" si="19"/>
        <v/>
      </c>
      <c r="BC71" s="275">
        <f>VLOOKUP(C71,MOVI!C:DT,19,0)</f>
        <v>15000000</v>
      </c>
      <c r="BD71" s="275">
        <f>VLOOKUP(C71,FPT!B:BB,19,0)</f>
        <v>15000000</v>
      </c>
      <c r="BE71" t="str">
        <f t="shared" si="20"/>
        <v/>
      </c>
      <c r="BF71">
        <f>VLOOKUP(C71,MOVI!C:DT,20,0)</f>
        <v>0</v>
      </c>
      <c r="BG71" s="252">
        <f>VLOOKUP(C71,FPT!B:BE,20,0)</f>
        <v>0</v>
      </c>
      <c r="BH71" t="str">
        <f t="shared" si="21"/>
        <v/>
      </c>
      <c r="BI71" s="275">
        <f>VLOOKUP(C71,MOVI!C:DT,21,0)</f>
        <v>15000000</v>
      </c>
      <c r="BJ71" s="275">
        <f>VLOOKUP(C71,FPT!B:BH,21,0)</f>
        <v>15000000</v>
      </c>
      <c r="BK71" t="str">
        <f t="shared" si="22"/>
        <v/>
      </c>
      <c r="BL71" s="275">
        <f>VLOOKUP(C71,MOVI!C:DT,22,0)</f>
        <v>0</v>
      </c>
      <c r="BM71" s="275">
        <f>VLOOKUP(C71,FPT!B:BK,22,0)</f>
        <v>0</v>
      </c>
      <c r="BN71" t="str">
        <f t="shared" si="23"/>
        <v/>
      </c>
      <c r="BO71" s="275">
        <f>VLOOKUP(C71,MOVI!C:DT,23,0)</f>
        <v>0</v>
      </c>
      <c r="BP71" s="275">
        <f>VLOOKUP(C71,FPT!B:BN,23,0)</f>
        <v>0</v>
      </c>
      <c r="BQ71" t="str">
        <f t="shared" si="24"/>
        <v/>
      </c>
      <c r="BR71" s="275">
        <f>VLOOKUP(C71,MOVI!C:DT,24,0)</f>
        <v>0</v>
      </c>
      <c r="BS71" s="275">
        <f>VLOOKUP(C71,FPT!B:BQ,24,0)</f>
        <v>0</v>
      </c>
      <c r="BT71" t="str">
        <f t="shared" si="25"/>
        <v/>
      </c>
      <c r="BU71" s="275">
        <f>VLOOKUP(C71,MOVI!C:DT,25,0)</f>
        <v>0</v>
      </c>
      <c r="BV71" s="275">
        <f>VLOOKUP(C71,FPT!B:BT,25,0)</f>
        <v>0</v>
      </c>
      <c r="BW71" t="str">
        <f t="shared" si="26"/>
        <v/>
      </c>
      <c r="BX71" s="275">
        <f>VLOOKUP(C71,MOVI!C:DT,26,0)</f>
        <v>0</v>
      </c>
      <c r="BY71" s="275">
        <f>VLOOKUP(C71,FPT!B:BW,26,0)</f>
        <v>0</v>
      </c>
      <c r="BZ71" t="str">
        <f t="shared" si="27"/>
        <v/>
      </c>
      <c r="CA71" s="275">
        <f>VLOOKUP(C71,MOVI!C:DT,27,0)</f>
        <v>0</v>
      </c>
      <c r="CB71" s="275">
        <f>VLOOKUP(C71,FPT!B:BZ,27,0)</f>
        <v>0</v>
      </c>
      <c r="CC71" t="str">
        <f t="shared" si="28"/>
        <v/>
      </c>
      <c r="CD71" s="275">
        <f>VLOOKUP(C71,MOVI!C:DT,28,0)</f>
        <v>0</v>
      </c>
      <c r="CE71" s="275">
        <f>VLOOKUP(C71,FPT!B:CC,28,0)</f>
        <v>0</v>
      </c>
      <c r="CF71" t="str">
        <f t="shared" si="29"/>
        <v/>
      </c>
      <c r="CG71" t="str">
        <f>VLOOKUP(C71,MOVI!C:DT,29,0)</f>
        <v>TB, CN</v>
      </c>
      <c r="CH71" s="252" t="str">
        <f>VLOOKUP(C71,FPT!B:CF,29,0)</f>
        <v>TB, CN</v>
      </c>
      <c r="CI71" t="str">
        <f t="shared" si="30"/>
        <v/>
      </c>
      <c r="CJ71">
        <f>VLOOKUP(C71,MOVI!C:DT,30,0)</f>
        <v>21</v>
      </c>
      <c r="CK71" s="252">
        <f>VLOOKUP(C71,FPT!B:CI,30,0)</f>
        <v>21</v>
      </c>
      <c r="CL71" t="str">
        <f t="shared" si="31"/>
        <v/>
      </c>
      <c r="CM71">
        <f>VLOOKUP(C71,MOVI!C:DT,31,0)</f>
        <v>19</v>
      </c>
      <c r="CN71" s="252">
        <f>VLOOKUP(C71,FPT!B:CL,31,0)</f>
        <v>19</v>
      </c>
      <c r="CO71" t="str">
        <f t="shared" si="32"/>
        <v/>
      </c>
      <c r="CP71" s="275">
        <f>VLOOKUP(C71,MOVI!C:DT,32,0)</f>
        <v>2</v>
      </c>
      <c r="CQ71" s="275">
        <f>VLOOKUP(C71,FPT!B:CO,32,0)</f>
        <v>2</v>
      </c>
      <c r="CR71" t="str">
        <f t="shared" si="33"/>
        <v/>
      </c>
      <c r="CS71" s="275">
        <f>VLOOKUP(C71,MOVI!C:DT,33,0)</f>
        <v>0</v>
      </c>
      <c r="CT71" s="275">
        <f>VLOOKUP(C71,FPT!B:CR,33,0)</f>
        <v>0</v>
      </c>
      <c r="CU71" t="str">
        <f t="shared" si="34"/>
        <v/>
      </c>
      <c r="CV71" s="275">
        <f>VLOOKUP(C71,MOVI!C:DT,34,0)</f>
        <v>0</v>
      </c>
      <c r="CW71" s="275">
        <f>VLOOKUP(C71,FPT!B:CU,34,0)</f>
        <v>0</v>
      </c>
      <c r="CX71" t="str">
        <f t="shared" si="35"/>
        <v/>
      </c>
      <c r="CY71" s="275">
        <f>VLOOKUP(C71,MOVI!C:DT,35,0)</f>
        <v>21</v>
      </c>
      <c r="CZ71" s="275">
        <f>VLOOKUP(C71,FPT!B:CX,35,0)</f>
        <v>21</v>
      </c>
      <c r="DA71" t="str">
        <f t="shared" si="36"/>
        <v/>
      </c>
      <c r="DB71" s="275">
        <f>VLOOKUP(C71,MOVI!C:DT,36,0)</f>
        <v>0</v>
      </c>
      <c r="DC71" s="275">
        <f>VLOOKUP(C71,FPT!B:DA,36,0)</f>
        <v>0</v>
      </c>
      <c r="DD71" t="str">
        <f t="shared" si="37"/>
        <v/>
      </c>
      <c r="DE71" s="275">
        <f>VLOOKUP(C71,MOVI!C:DT,37,0)</f>
        <v>0</v>
      </c>
      <c r="DF71" s="275">
        <f>VLOOKUP(C71,FPT!B:DD,37,0)</f>
        <v>0</v>
      </c>
      <c r="DG71" t="str">
        <f t="shared" si="38"/>
        <v/>
      </c>
      <c r="DH71" s="275">
        <f>VLOOKUP(C71,MOVI!C:DT,38,0)</f>
        <v>0</v>
      </c>
      <c r="DI71" s="275">
        <f>VLOOKUP(C71,FPT!B:DG,38,0)</f>
        <v>0</v>
      </c>
      <c r="DJ71" t="str">
        <f t="shared" si="39"/>
        <v/>
      </c>
      <c r="DK71" s="275">
        <f>VLOOKUP(C71,MOVI!C:DT,39,0)</f>
        <v>0</v>
      </c>
      <c r="DL71" s="275">
        <f>VLOOKUP(C71,FPT!B:DJ,39,0)</f>
        <v>0</v>
      </c>
      <c r="DM71" t="str">
        <f t="shared" si="40"/>
        <v/>
      </c>
      <c r="DN71" s="275">
        <f>VLOOKUP(C71,MOVI!C:DT,40,0)</f>
        <v>0</v>
      </c>
      <c r="DO71" s="275">
        <f>VLOOKUP(C71,FPT!B:DM,40,0)</f>
        <v>0</v>
      </c>
      <c r="DP71" t="str">
        <f t="shared" si="41"/>
        <v/>
      </c>
      <c r="DQ71" s="275">
        <f>VLOOKUP(C71,MOVI!C:DT,41,0)</f>
        <v>0</v>
      </c>
      <c r="DR71" s="275">
        <f>VLOOKUP(C71,FPT!B:DP,41,0)</f>
        <v>0</v>
      </c>
      <c r="DS71" t="str">
        <f t="shared" si="42"/>
        <v/>
      </c>
      <c r="DT71" s="275">
        <f>VLOOKUP(C71,MOVI!C:DT,42,0)</f>
        <v>15000000</v>
      </c>
      <c r="DU71" s="275">
        <f>ROUND(VLOOKUP(C71,FPT!B:DS,42,0),0)</f>
        <v>15000000</v>
      </c>
      <c r="DV71" t="str">
        <f t="shared" si="43"/>
        <v/>
      </c>
      <c r="DW71" s="275">
        <f>VLOOKUP(C71,MOVI!C:DT,43,0)</f>
        <v>0</v>
      </c>
      <c r="DX71" s="275">
        <f>VLOOKUP(C71,FPT!B:DV,43,0)</f>
        <v>0</v>
      </c>
      <c r="DY71" t="str">
        <f t="shared" si="44"/>
        <v/>
      </c>
      <c r="DZ71" s="275">
        <f>VLOOKUP(C71,MOVI!C:DT,44,0)</f>
        <v>0</v>
      </c>
      <c r="EA71" s="275">
        <f>VLOOKUP(C71,FPT!B:DY,44,0)</f>
        <v>0</v>
      </c>
      <c r="EB71" t="str">
        <f t="shared" si="45"/>
        <v/>
      </c>
      <c r="EC71" s="275">
        <f>VLOOKUP(C71,MOVI!C:DT,45,0)</f>
        <v>15000000</v>
      </c>
      <c r="ED71" s="275">
        <f>ROUND(VLOOKUP(C71,FPT!B:EB,45,0),0)</f>
        <v>15000000</v>
      </c>
      <c r="EE71" t="str">
        <f t="shared" si="46"/>
        <v/>
      </c>
      <c r="EF71" s="275">
        <f>VLOOKUP(C71,MOVI!C:DT,46,0)</f>
        <v>0</v>
      </c>
      <c r="EG71" s="275">
        <f>VLOOKUP(C71,FPT!B:EE,46,0)</f>
        <v>0</v>
      </c>
      <c r="EH71" t="str">
        <f t="shared" si="47"/>
        <v/>
      </c>
      <c r="EI71" s="275">
        <f>VLOOKUP(C71,MOVI!C:DT,47,0)</f>
        <v>0</v>
      </c>
      <c r="EJ71" s="275">
        <f>VLOOKUP(C71,FPT!B:EH,47,0)</f>
        <v>0</v>
      </c>
      <c r="EK71" t="str">
        <f t="shared" si="48"/>
        <v/>
      </c>
      <c r="EL71" s="275">
        <f>VLOOKUP(C71,MOVI!C:DT,48,0)</f>
        <v>0</v>
      </c>
      <c r="EM71" s="275">
        <f>VLOOKUP(C71,FPT!B:EK,48,0)</f>
        <v>0</v>
      </c>
      <c r="EN71" t="str">
        <f t="shared" si="49"/>
        <v/>
      </c>
      <c r="EO71" s="275">
        <f>VLOOKUP(C71,MOVI!C:DT,49,0)</f>
        <v>0</v>
      </c>
      <c r="EP71" s="275">
        <f>VLOOKUP(C71,FPT!B:EN,49,0)</f>
        <v>0</v>
      </c>
      <c r="EQ71" t="str">
        <f t="shared" si="50"/>
        <v/>
      </c>
      <c r="ER71" s="275">
        <f>VLOOKUP(C71,MOVI!C:DT,50,0)</f>
        <v>0</v>
      </c>
      <c r="ES71" s="275">
        <f>VLOOKUP(C71,FPT!B:EQ,50,0)</f>
        <v>0</v>
      </c>
      <c r="ET71" t="str">
        <f t="shared" si="51"/>
        <v/>
      </c>
      <c r="EU71" s="275">
        <f>VLOOKUP(C71,MOVI!C:DT,51,0)</f>
        <v>0</v>
      </c>
      <c r="EV71" s="275">
        <f>VLOOKUP(C71,FPT!B:ET,51,0)</f>
        <v>0</v>
      </c>
      <c r="EW71" t="str">
        <f t="shared" si="52"/>
        <v/>
      </c>
      <c r="EX71" s="275">
        <f>VLOOKUP(C71,MOVI!C:DT,52,0)</f>
        <v>0</v>
      </c>
      <c r="EY71" s="275">
        <f>VLOOKUP(C71,FPT!B:EW,52,0)</f>
        <v>0</v>
      </c>
      <c r="EZ71" t="str">
        <f t="shared" si="53"/>
        <v/>
      </c>
      <c r="FA71" s="275">
        <f>VLOOKUP(C71,MOVI!C:DT,53,0)</f>
        <v>0</v>
      </c>
      <c r="FB71" s="275">
        <f>VLOOKUP(C71,FPT!B:EZ,53,0)</f>
        <v>0</v>
      </c>
      <c r="FC71" t="str">
        <f t="shared" si="54"/>
        <v/>
      </c>
      <c r="FD71" s="275">
        <f>VLOOKUP(C71,MOVI!C:DT,54,0)</f>
        <v>0</v>
      </c>
      <c r="FE71" s="275">
        <f>VLOOKUP(C71,FPT!B:FC,54,0)</f>
        <v>0</v>
      </c>
      <c r="FF71" t="str">
        <f t="shared" si="55"/>
        <v/>
      </c>
      <c r="FG71" s="275">
        <f>VLOOKUP(C71,MOVI!C:DT,55,0)</f>
        <v>0</v>
      </c>
      <c r="FH71" s="275">
        <f>VLOOKUP(C71,FPT!B:FF,55,0)</f>
        <v>0</v>
      </c>
      <c r="FI71" t="str">
        <f t="shared" si="56"/>
        <v/>
      </c>
      <c r="FJ71" s="275">
        <f>VLOOKUP(C71,MOVI!C:DT,56,0)</f>
        <v>0</v>
      </c>
      <c r="FK71" s="275">
        <f>VLOOKUP(C71,FPT!B:FI,56,0)</f>
        <v>0</v>
      </c>
      <c r="FL71" t="str">
        <f t="shared" si="57"/>
        <v/>
      </c>
      <c r="FM71" s="275">
        <f>VLOOKUP(C71,MOVI!C:DT,57,0)</f>
        <v>0</v>
      </c>
      <c r="FN71" s="275">
        <f>VLOOKUP(C71,FPT!B:FL,57,0)</f>
        <v>0</v>
      </c>
      <c r="FO71" t="str">
        <f t="shared" si="58"/>
        <v/>
      </c>
      <c r="FP71" s="275">
        <f>VLOOKUP(C71,MOVI!C:DT,58,0)</f>
        <v>0</v>
      </c>
      <c r="FQ71" s="275">
        <f>VLOOKUP(C71,FPT!B:FO,58,0)</f>
        <v>0</v>
      </c>
      <c r="FR71" t="str">
        <f t="shared" si="59"/>
        <v/>
      </c>
      <c r="FS71" s="275">
        <f>VLOOKUP(C71,MOVI!C:DT,59,0)</f>
        <v>0</v>
      </c>
      <c r="FT71" s="275">
        <f>VLOOKUP(C71,FPT!B:FR,59,0)</f>
        <v>0</v>
      </c>
      <c r="FU71" t="str">
        <f t="shared" si="60"/>
        <v/>
      </c>
      <c r="FV71" s="275">
        <f>VLOOKUP(C71,MOVI!C:DT,60,0)</f>
        <v>0</v>
      </c>
      <c r="FW71" s="275">
        <f>VLOOKUP(C71,FPT!B:FU,60,0)</f>
        <v>0</v>
      </c>
      <c r="FX71" t="str">
        <f t="shared" si="61"/>
        <v/>
      </c>
      <c r="FY71" s="275">
        <f>VLOOKUP(C71,MOVI!C:DT,61,0)</f>
        <v>0</v>
      </c>
      <c r="FZ71" s="275">
        <f>VLOOKUP(C71,FPT!B:FX,61,0)</f>
        <v>0</v>
      </c>
      <c r="GA71" t="str">
        <f t="shared" si="62"/>
        <v/>
      </c>
      <c r="GB71" s="275">
        <f>VLOOKUP(C71,MOVI!C:DT,62,0)</f>
        <v>0</v>
      </c>
      <c r="GC71" s="275">
        <f>VLOOKUP(C71,FPT!B:GA,62,0)</f>
        <v>0</v>
      </c>
      <c r="GD71" t="str">
        <f t="shared" si="63"/>
        <v/>
      </c>
      <c r="GE71" s="275">
        <f>VLOOKUP(C71,MOVI!C:DT,63,0)</f>
        <v>0</v>
      </c>
      <c r="GF71" s="275">
        <f>VLOOKUP(C71,FPT!B:GD,63,0)</f>
        <v>0</v>
      </c>
      <c r="GG71" t="str">
        <f t="shared" si="64"/>
        <v/>
      </c>
      <c r="GH71" s="275">
        <f>VLOOKUP(C71,MOVI!C:DT,64,0)</f>
        <v>0</v>
      </c>
      <c r="GI71" s="275">
        <f>VLOOKUP(C71,FPT!B:GG,64,0)</f>
        <v>0</v>
      </c>
      <c r="GJ71" t="str">
        <f t="shared" si="65"/>
        <v/>
      </c>
      <c r="GK71" s="275">
        <f>VLOOKUP(C71,MOVI!C:DT,65,0)</f>
        <v>0</v>
      </c>
      <c r="GL71" s="275">
        <f>VLOOKUP(C71,FPT!B:GJ,65,0)</f>
        <v>0</v>
      </c>
      <c r="GM71" t="str">
        <f t="shared" si="66"/>
        <v/>
      </c>
      <c r="GN71" s="275">
        <f>VLOOKUP(C71,MOVI!C:DT,66,0)</f>
        <v>0</v>
      </c>
      <c r="GO71" s="275">
        <f>VLOOKUP(C71,FPT!B:GM,66,0)</f>
        <v>0</v>
      </c>
      <c r="GP71" t="str">
        <f t="shared" si="67"/>
        <v/>
      </c>
      <c r="GQ71" s="275">
        <f>VLOOKUP(C71,MOVI!C:DT,67,0)</f>
        <v>0</v>
      </c>
      <c r="GR71" s="275">
        <f>VLOOKUP(C71,FPT!B:GP,67,0)</f>
        <v>0</v>
      </c>
      <c r="GS71" t="str">
        <f t="shared" si="68"/>
        <v/>
      </c>
      <c r="GT71" s="275">
        <f>VLOOKUP(C71,MOVI!C:DT,68,0)</f>
        <v>0</v>
      </c>
      <c r="GU71" s="275">
        <f>VLOOKUP(C71,FPT!B:GS,68,0)</f>
        <v>0</v>
      </c>
      <c r="GV71" t="str">
        <f t="shared" si="69"/>
        <v/>
      </c>
      <c r="GW71" s="275">
        <f>VLOOKUP(C71,MOVI!C:DT,69,0)</f>
        <v>0</v>
      </c>
      <c r="GX71" s="275">
        <f>VLOOKUP(C71,FPT!B:GV,69,0)</f>
        <v>0</v>
      </c>
      <c r="GY71" t="str">
        <f t="shared" si="70"/>
        <v/>
      </c>
      <c r="GZ71" s="275">
        <f>VLOOKUP(C71,MOVI!C:DT,70,0)</f>
        <v>0</v>
      </c>
      <c r="HA71" s="275">
        <f>VLOOKUP(C71,FPT!B:GY,70,0)</f>
        <v>0</v>
      </c>
      <c r="HB71" t="str">
        <f t="shared" si="71"/>
        <v/>
      </c>
      <c r="HC71" s="275">
        <f>VLOOKUP(C71,MOVI!C:DT,71,0)</f>
        <v>15000000</v>
      </c>
      <c r="HD71" s="275">
        <f>ROUND(VLOOKUP(C71,FPT!B:HB,71,0),0)</f>
        <v>15000000</v>
      </c>
      <c r="HE71" t="str">
        <f t="shared" si="72"/>
        <v/>
      </c>
      <c r="HF71" s="275">
        <f>ROUND(VLOOKUP(C71,MOVI!C:DT,72,0),0)</f>
        <v>0</v>
      </c>
      <c r="HG71" s="275">
        <f>ROUND(VLOOKUP(C71,FPT!B:HE,72,0),0)</f>
        <v>0</v>
      </c>
      <c r="HH71" t="str">
        <f t="shared" si="73"/>
        <v/>
      </c>
      <c r="HI71" s="275">
        <f>VLOOKUP(C71,MOVI!C:DT,73,0)</f>
        <v>0</v>
      </c>
      <c r="HJ71" s="275">
        <f>VLOOKUP(C71,FPT!B:HH,73,0)</f>
        <v>0</v>
      </c>
      <c r="HK71" t="str">
        <f t="shared" si="74"/>
        <v/>
      </c>
      <c r="HL71" s="275">
        <f>VLOOKUP(C71,MOVI!C:DT,74,0)</f>
        <v>0</v>
      </c>
      <c r="HM71" s="275">
        <f>VLOOKUP(C71,FPT!B:HK,74,0)</f>
        <v>0</v>
      </c>
      <c r="HN71" t="str">
        <f t="shared" si="75"/>
        <v/>
      </c>
      <c r="HO71" s="275">
        <f>VLOOKUP(C71,MOVI!C:DT,75,0)</f>
        <v>11000000</v>
      </c>
      <c r="HP71" s="275">
        <f>VLOOKUP(C71,FPT!B:HN,75,0)</f>
        <v>11000000</v>
      </c>
      <c r="HQ71" t="str">
        <f t="shared" si="76"/>
        <v/>
      </c>
      <c r="HR71" s="275">
        <f>VLOOKUP(C71,MOVI!C:DT,76,0)</f>
        <v>0</v>
      </c>
      <c r="HS71" s="275">
        <f>VLOOKUP(C71,FPT!B:HQ,76,0)</f>
        <v>0</v>
      </c>
      <c r="HT71" t="str">
        <f t="shared" si="77"/>
        <v/>
      </c>
      <c r="HU71" s="275">
        <f>VLOOKUP(C71,MOVI!C:DT,77,0)</f>
        <v>0</v>
      </c>
      <c r="HV71" s="275">
        <f>VLOOKUP(C71,FPT!B:HT,77,0)</f>
        <v>0</v>
      </c>
      <c r="HW71" t="str">
        <f t="shared" si="78"/>
        <v/>
      </c>
      <c r="HX71" s="274">
        <f>VLOOKUP(C71,MOVI!C:CB,78,0)</f>
        <v>1200000</v>
      </c>
      <c r="HY71" s="261">
        <f>VLOOKUP(C71,FPT!$B:$CA,78,0)</f>
        <v>1200000</v>
      </c>
      <c r="HZ71" t="str">
        <f t="shared" si="79"/>
        <v/>
      </c>
      <c r="IA71" s="275">
        <f>VLOOKUP(C71,MOVI!C:CD,79,0)</f>
        <v>150000</v>
      </c>
      <c r="IB71" s="275">
        <f>VLOOKUP(C71,FPT!B:HZ,79,0)</f>
        <v>150000</v>
      </c>
      <c r="IC71" t="str">
        <f t="shared" si="80"/>
        <v/>
      </c>
      <c r="ID71" s="275">
        <f>VLOOKUP(C71,MOVI!C:CD,80,0)</f>
        <v>225000</v>
      </c>
      <c r="IE71" s="275">
        <f>VLOOKUP(C71,FPT!B:IC,80,0)</f>
        <v>225000</v>
      </c>
      <c r="IF71" t="str">
        <f t="shared" si="81"/>
        <v/>
      </c>
      <c r="IG71" s="275">
        <f>VLOOKUP(C71,MOVI!C:DT,81,0)</f>
        <v>0</v>
      </c>
      <c r="IH71" s="275">
        <f>VLOOKUP(C71,FPT!B:IF,81,0)</f>
        <v>0</v>
      </c>
      <c r="II71" t="str">
        <f t="shared" si="82"/>
        <v/>
      </c>
      <c r="IJ71" s="275">
        <f>VLOOKUP(C71,MOVI!C:DT,82,0)</f>
        <v>1575000</v>
      </c>
      <c r="IK71" s="275">
        <f>VLOOKUP(C71,FPT!B:II,82,0)</f>
        <v>1575000</v>
      </c>
      <c r="IL71" t="str">
        <f t="shared" si="83"/>
        <v/>
      </c>
      <c r="IM71" s="275">
        <f>ROUND(VLOOKUP(C71,MOVI!C:DT,83,0),0)</f>
        <v>12575000</v>
      </c>
      <c r="IN71" s="275">
        <f>ROUND(VLOOKUP(C71,FPT!B:IL,83,0),0)</f>
        <v>12575000</v>
      </c>
      <c r="IO71" t="str">
        <f t="shared" si="84"/>
        <v/>
      </c>
      <c r="IP71" s="275">
        <f>VLOOKUP(C71,MOVI!C:DT,84,0)</f>
        <v>2425000</v>
      </c>
      <c r="IQ71" s="275">
        <f>VLOOKUP(C71,FPT!B:IO,84,0)</f>
        <v>2425000</v>
      </c>
      <c r="IR71" t="str">
        <f t="shared" si="85"/>
        <v/>
      </c>
      <c r="IS71" s="275">
        <f>ROUND(VLOOKUP(C71,MOVI!C:DT,85,0),0)</f>
        <v>121250</v>
      </c>
      <c r="IT71" s="275">
        <f>ROUND(VLOOKUP(C71,FPT!B:IR,85,0),0)</f>
        <v>121250</v>
      </c>
      <c r="IU71" t="str">
        <f t="shared" si="86"/>
        <v/>
      </c>
      <c r="IV71" s="275">
        <f>VLOOKUP(C71,MOVI!C:DT,86,0)</f>
        <v>0</v>
      </c>
      <c r="IW71" s="275">
        <f>VLOOKUP(C71,FPT!B:IU,86,0)</f>
        <v>0</v>
      </c>
      <c r="IX71" t="str">
        <f t="shared" si="87"/>
        <v/>
      </c>
      <c r="IY71" s="275">
        <f>ROUND(VLOOKUP(C71,MOVI!C:DT,87,0),0)</f>
        <v>121250</v>
      </c>
      <c r="IZ71" s="275">
        <f>ROUND(VLOOKUP(C71,FPT!B:IX,87,0),0)</f>
        <v>121250</v>
      </c>
      <c r="JA71" t="str">
        <f t="shared" si="88"/>
        <v/>
      </c>
      <c r="JB71" s="275">
        <f>VLOOKUP(C71,MOVI!C:DT,88,0)</f>
        <v>0</v>
      </c>
      <c r="JC71" s="275">
        <f>VLOOKUP(C71,FPT!B:JA,88,0)</f>
        <v>0</v>
      </c>
      <c r="JD71" t="str">
        <f t="shared" si="89"/>
        <v/>
      </c>
      <c r="JE71" s="275">
        <f>VLOOKUP(C71,MOVI!C:DT,89,0)</f>
        <v>0</v>
      </c>
      <c r="JF71" s="275">
        <f>VLOOKUP(C71,FPT!B:JD,89,0)</f>
        <v>0</v>
      </c>
      <c r="JG71" t="str">
        <f t="shared" si="90"/>
        <v/>
      </c>
      <c r="JH71" s="275">
        <f>VLOOKUP(C71,MOVI!C:DT,90,0)</f>
        <v>0</v>
      </c>
      <c r="JI71" s="275">
        <f>VLOOKUP(C71,FPT!B:JG,90,0)</f>
        <v>0</v>
      </c>
      <c r="JJ71" t="str">
        <f t="shared" si="91"/>
        <v/>
      </c>
      <c r="JK71" s="275">
        <f>VLOOKUP(C71,MOVI!C:DT,91,0)</f>
        <v>0</v>
      </c>
      <c r="JL71" s="275">
        <f>VLOOKUP(C71,FPT!B:JJ,91,0)</f>
        <v>0</v>
      </c>
      <c r="JM71" t="str">
        <f t="shared" si="92"/>
        <v/>
      </c>
      <c r="JN71" s="275">
        <f>VLOOKUP(C71,MOVI!C:DT,92,0)</f>
        <v>0</v>
      </c>
      <c r="JO71" s="275">
        <f>VLOOKUP(C71,FPT!B:JM,92,0)</f>
        <v>0</v>
      </c>
      <c r="JP71" t="str">
        <f t="shared" si="93"/>
        <v/>
      </c>
      <c r="JQ71" s="275">
        <f>VLOOKUP(C71,MOVI!C:DT,93,0)</f>
        <v>0</v>
      </c>
      <c r="JR71" s="275">
        <f>VLOOKUP(C71,FPT!B:JP,93,0)</f>
        <v>0</v>
      </c>
      <c r="JS71" t="str">
        <f t="shared" si="94"/>
        <v/>
      </c>
      <c r="JT71" s="275">
        <f>VLOOKUP(C71,MOVI!C:DT,94,0)</f>
        <v>0</v>
      </c>
      <c r="JU71" s="275">
        <f>VLOOKUP(C71,FPT!B:JS,94,0)</f>
        <v>0</v>
      </c>
      <c r="JV71" t="str">
        <f t="shared" si="95"/>
        <v/>
      </c>
      <c r="JW71" s="275">
        <f>VLOOKUP(C71,MOVI!C:DT,95,0)</f>
        <v>13303750</v>
      </c>
      <c r="JX71" s="275">
        <f>VLOOKUP(C71,FPT!B:JV,95,0)</f>
        <v>13303750</v>
      </c>
      <c r="JY71" t="str">
        <f t="shared" si="96"/>
        <v/>
      </c>
      <c r="JZ71" s="275">
        <f>VLOOKUP(C71,MOVI!C:DT,96,0)</f>
        <v>0</v>
      </c>
      <c r="KA71" s="275">
        <f>VLOOKUP(C71,FPT!B:JY,96,0)</f>
        <v>0</v>
      </c>
      <c r="KB71" t="str">
        <f t="shared" si="97"/>
        <v/>
      </c>
      <c r="KC71" s="275">
        <f>VLOOKUP(C71,MOVI!C:DT,97,0)</f>
        <v>13303750</v>
      </c>
      <c r="KD71" s="275">
        <f>VLOOKUP(C71,FPT!B:KB,97,0)</f>
        <v>13303750</v>
      </c>
      <c r="KE71" t="str">
        <f t="shared" si="98"/>
        <v/>
      </c>
      <c r="KF71" s="275">
        <f>VLOOKUP(C71,MOVI!C:DT,98,0)</f>
        <v>2550000</v>
      </c>
      <c r="KG71" s="275">
        <f>VLOOKUP(C71,FPT!B:KE,98,0)</f>
        <v>2550000</v>
      </c>
      <c r="KH71" t="str">
        <f t="shared" si="99"/>
        <v/>
      </c>
      <c r="KI71" s="275">
        <f>VLOOKUP(C71,MOVI!C:DT,99,0)</f>
        <v>0</v>
      </c>
      <c r="KJ71" s="275">
        <f>VLOOKUP(C71,FPT!B:KH,99,0)</f>
        <v>0</v>
      </c>
      <c r="KK71" t="str">
        <f t="shared" si="100"/>
        <v/>
      </c>
      <c r="KL71" s="275">
        <f>VLOOKUP(C71,MOVI!C:DT,100,0)</f>
        <v>450000</v>
      </c>
      <c r="KM71" s="275">
        <f>VLOOKUP(C71,FPT!B:KK,100,0)</f>
        <v>450000</v>
      </c>
      <c r="KN71" t="str">
        <f t="shared" si="101"/>
        <v/>
      </c>
      <c r="KO71" s="275">
        <f>VLOOKUP(C71,MOVI!C:DT,101,0)</f>
        <v>0</v>
      </c>
      <c r="KP71" s="275">
        <f>VLOOKUP(C71,FPT!B:KN,101,0)</f>
        <v>0</v>
      </c>
      <c r="KQ71" t="str">
        <f t="shared" si="102"/>
        <v/>
      </c>
      <c r="KR71" s="275">
        <f>VLOOKUP(C71,MOVI!C:DT,102,0)</f>
        <v>0</v>
      </c>
      <c r="KS71" s="275">
        <f>VLOOKUP(C71,FPT!B:KQ,102,0)</f>
        <v>0</v>
      </c>
      <c r="KT71" t="str">
        <f t="shared" si="103"/>
        <v/>
      </c>
      <c r="KU71" s="275">
        <f>VLOOKUP(C71,MOVI!C:DT,103,0)</f>
        <v>3000000</v>
      </c>
      <c r="KV71" s="275">
        <f>VLOOKUP(C71,FPT!B:KT,103,0)</f>
        <v>3000000</v>
      </c>
      <c r="KW71" t="str">
        <f t="shared" si="104"/>
        <v/>
      </c>
      <c r="KX71" s="275">
        <f>VLOOKUP(C71,MOVI!C:DT,104,0)</f>
        <v>4575000</v>
      </c>
      <c r="KY71" s="275">
        <f>VLOOKUP(C71,FPT!B:KW,104,0)</f>
        <v>4575000</v>
      </c>
      <c r="KZ71" t="str">
        <f t="shared" si="105"/>
        <v/>
      </c>
      <c r="LA71" s="275">
        <f>VLOOKUP(C71,MOVI!C:DT,105,0)</f>
        <v>300000</v>
      </c>
      <c r="LB71" s="275">
        <f>VLOOKUP(C71,FPT!B:KZ,105,0)</f>
        <v>300000</v>
      </c>
      <c r="LC71" t="str">
        <f t="shared" si="106"/>
        <v/>
      </c>
      <c r="LD71" s="275">
        <f>VLOOKUP(C71,MOVI!C:DT,106,0)</f>
        <v>18300000</v>
      </c>
      <c r="LE71" s="275">
        <f>VLOOKUP(C71,FPT!B:LC,106,0)</f>
        <v>18300000</v>
      </c>
      <c r="LF71" t="str">
        <f t="shared" si="107"/>
        <v/>
      </c>
      <c r="LG71" s="273">
        <f>VLOOKUP(C71,MOVI!C:DT,107,0)</f>
        <v>0</v>
      </c>
      <c r="LH71" s="273">
        <f>VLOOKUP(C71,FPT!B:LF,107,0)</f>
        <v>0</v>
      </c>
      <c r="LI71" t="str">
        <f t="shared" si="108"/>
        <v/>
      </c>
      <c r="LJ71" t="str">
        <f>VLOOKUP(C71,MOVI!C:DV,108,0)</f>
        <v>Việt PhúSouthIT</v>
      </c>
      <c r="LK71" s="252" t="str">
        <f>VLOOKUP(C71,FPT!B:LI,108,0)</f>
        <v>Việt PhúSouthIT</v>
      </c>
      <c r="LL71" t="str">
        <f t="shared" si="109"/>
        <v/>
      </c>
      <c r="LM71" s="275">
        <f>ROUND(VLOOKUP(C71,MOVI!C:DV,109,0),0)</f>
        <v>1250000</v>
      </c>
      <c r="LN71" s="275">
        <f>ROUND(VLOOKUP(C71,FPT!B:LL,109,0),0)</f>
        <v>1250000</v>
      </c>
      <c r="LO71" t="str">
        <f t="shared" si="110"/>
        <v/>
      </c>
      <c r="LP71" t="str">
        <f>VLOOKUP(C71,MOVI!C:DV,110,0)</f>
        <v>HO</v>
      </c>
      <c r="LQ71" s="247" t="str">
        <f>VLOOKUP(C71,FPT!B:LO,110,0)</f>
        <v>HO</v>
      </c>
      <c r="LR71" t="str">
        <f t="shared" si="111"/>
        <v/>
      </c>
      <c r="LS71">
        <f>MOVI!DI66</f>
        <v>18</v>
      </c>
      <c r="LV71">
        <f>MOVI!DJ66</f>
        <v>0</v>
      </c>
      <c r="LW71">
        <f>MOVI!DK66</f>
        <v>0</v>
      </c>
      <c r="LX71">
        <f>MOVI!DL66</f>
        <v>0</v>
      </c>
      <c r="LY71">
        <f>MOVI!DM66</f>
        <v>0</v>
      </c>
      <c r="LZ71">
        <f>MOVI!DN66</f>
        <v>0</v>
      </c>
      <c r="MA71">
        <f>MOVI!DO66</f>
        <v>0</v>
      </c>
      <c r="MB71" t="str">
        <f>MOVI!DP66</f>
        <v/>
      </c>
      <c r="MC71">
        <f>MOVI!DQ66</f>
        <v>0</v>
      </c>
      <c r="MD71">
        <f>MOVI!DR66</f>
        <v>0</v>
      </c>
      <c r="ME71" t="str">
        <f>VLOOKUP(C71,MOVI!C:DV,121,0)</f>
        <v/>
      </c>
      <c r="MF71" s="252"/>
      <c r="MG71" t="str">
        <f t="shared" si="117"/>
        <v/>
      </c>
      <c r="MH71" t="str">
        <f>VLOOKUP(C71,MOVI!C:DT,122,0)</f>
        <v>Việt PhúSouth</v>
      </c>
      <c r="MI71" s="252" t="str">
        <f>VLOOKUP(C71,FPT!B:DS,112,0)</f>
        <v>Việt PhúSouth</v>
      </c>
      <c r="MJ71" t="str">
        <f t="shared" si="113"/>
        <v/>
      </c>
    </row>
    <row r="72" spans="1:348" x14ac:dyDescent="0.25">
      <c r="A72">
        <v>64</v>
      </c>
      <c r="B72" s="48">
        <v>4764</v>
      </c>
      <c r="C72" s="271" t="s">
        <v>972</v>
      </c>
      <c r="D72" t="str">
        <f>VLOOKUP(C72,MOVI!C:D,2,0)</f>
        <v>Diệp Mỹ Hảo</v>
      </c>
      <c r="E72" t="str">
        <f>VLOOKUP(C72,FPT!B:C,2,0)</f>
        <v>Diệp Mỹ Hảo</v>
      </c>
      <c r="F72" t="str">
        <f t="shared" si="4"/>
        <v/>
      </c>
      <c r="G72" t="str">
        <f>VLOOKUP(C72,MOVI!C:E,3,0)</f>
        <v>Marketing &amp; Communication</v>
      </c>
      <c r="H72" t="str">
        <f>VLOOKUP(C72,FPT!B:F,3,0)</f>
        <v>Marketing &amp; Communication</v>
      </c>
      <c r="I72" t="str">
        <f t="shared" si="5"/>
        <v/>
      </c>
      <c r="J72" t="str">
        <f>VLOOKUP(C72,MOVI!C:H,4,0)</f>
        <v>Marketing &amp; Communication</v>
      </c>
      <c r="K72" t="str">
        <f>VLOOKUP(C72,FPT!B:I,4,0)</f>
        <v>Marketing &amp; Communication</v>
      </c>
      <c r="L72" t="str">
        <f t="shared" si="6"/>
        <v/>
      </c>
      <c r="M72" t="str">
        <f>VLOOKUP(C72,MOVI!C:DT,5,0)</f>
        <v>Manager (HOD)</v>
      </c>
      <c r="N72" t="str">
        <f>VLOOKUP(C72,FPT!B:L,5,0)</f>
        <v>Manager (HOD)</v>
      </c>
      <c r="O72" t="str">
        <f t="shared" si="7"/>
        <v/>
      </c>
      <c r="P72" t="str">
        <f>VLOOKUP(C72,MOVI!C:DT,6,0)</f>
        <v>Marketing &amp; Communication Manager</v>
      </c>
      <c r="Q72" t="str">
        <f>VLOOKUP(C72,FPT!B:O,6,0)</f>
        <v>Marketing &amp; Communication Manager</v>
      </c>
      <c r="R72" t="str">
        <f t="shared" si="8"/>
        <v/>
      </c>
      <c r="S72" t="str">
        <f>VLOOKUP(C72,MOVI!C:DT,7,0)</f>
        <v>South</v>
      </c>
      <c r="T72" t="str">
        <f>VLOOKUP(C72,FPT!B:R,7,0)</f>
        <v>South</v>
      </c>
      <c r="U72" t="str">
        <f t="shared" si="9"/>
        <v/>
      </c>
      <c r="V72" t="str">
        <f>VLOOKUP(C72,MOVI!C:DT,8,0)</f>
        <v>Movi</v>
      </c>
      <c r="W72" t="str">
        <f>VLOOKUP(C72,FPT!B:U,8,0)</f>
        <v>Movi</v>
      </c>
      <c r="X72" t="str">
        <f t="shared" si="10"/>
        <v/>
      </c>
      <c r="Y72" t="str">
        <f>VLOOKUP(C72,MOVI!C:DT,9,0)</f>
        <v>Full-time</v>
      </c>
      <c r="Z72" t="str">
        <f>VLOOKUP(C72,FPT!B:X,9,0)</f>
        <v>Full-time</v>
      </c>
      <c r="AA72" t="str">
        <f t="shared" si="11"/>
        <v/>
      </c>
      <c r="AB72" t="str">
        <f>VLOOKUP(C72,MOVI!C:DT,10,0)</f>
        <v>Permanent</v>
      </c>
      <c r="AC72" t="str">
        <f>VLOOKUP(C72,FPT!B:AA,10,0)</f>
        <v>Permanent</v>
      </c>
      <c r="AD72" t="str">
        <f t="shared" si="12"/>
        <v/>
      </c>
      <c r="AE72" s="247">
        <f>VLOOKUP(C72,MOVI!C:DT,11,0)</f>
        <v>43327</v>
      </c>
      <c r="AF72" s="247">
        <f>VLOOKUP(C72,FPT!B:AD,11,0)</f>
        <v>43327</v>
      </c>
      <c r="AG72" t="str">
        <f t="shared" si="13"/>
        <v/>
      </c>
      <c r="AH72" s="260" t="str">
        <f>VLOOKUP(C72,MOVI!C:DT,12,0)</f>
        <v/>
      </c>
      <c r="AI72" s="260"/>
      <c r="AJ72" t="str">
        <f t="shared" si="115"/>
        <v/>
      </c>
      <c r="AK72">
        <f>VLOOKUP(C72,MOVI!C:DT,13,0)</f>
        <v>0</v>
      </c>
      <c r="AL72" s="247">
        <f>VLOOKUP(C72,FPT!B:AJ,13,0)</f>
        <v>0</v>
      </c>
      <c r="AM72" t="str">
        <f t="shared" si="114"/>
        <v/>
      </c>
      <c r="AN72" s="247">
        <f>VLOOKUP(C72,MOVI!C:DT,14,0)</f>
        <v>0</v>
      </c>
      <c r="AO72" s="247">
        <f>VLOOKUP(C72,FPT!B:AM,14,0)</f>
        <v>0</v>
      </c>
      <c r="AP72" t="str">
        <f t="shared" si="15"/>
        <v/>
      </c>
      <c r="AQ72" t="str">
        <f>VLOOKUP(C72,MOVI!C:DT,15,0)</f>
        <v>LC</v>
      </c>
      <c r="AR72" s="247" t="str">
        <f>VLOOKUP(C72,FPT!B:AP,15,0)</f>
        <v>LC</v>
      </c>
      <c r="AS72" t="str">
        <f t="shared" si="16"/>
        <v/>
      </c>
      <c r="AT72" s="282" t="str">
        <f>VLOOKUP(C72,MOVI!C:DT,16,0)</f>
        <v>LTTP</v>
      </c>
      <c r="AU72" s="247" t="str">
        <f>VLOOKUP(C72,FPT!B:AS,16,0)</f>
        <v>LTTP</v>
      </c>
      <c r="AV72" t="str">
        <f t="shared" si="17"/>
        <v/>
      </c>
      <c r="AW72" t="str">
        <f>VLOOKUP(C72,MOVI!C:DT,17,0)</f>
        <v>L</v>
      </c>
      <c r="AX72" s="247" t="str">
        <f>VLOOKUP(C72,FPT!B:AV,17,0)</f>
        <v>L</v>
      </c>
      <c r="AY72" t="str">
        <f t="shared" si="18"/>
        <v/>
      </c>
      <c r="AZ72">
        <f>VLOOKUP(C72,MOVI!C:DT,18,0)</f>
        <v>0</v>
      </c>
      <c r="BA72" s="247">
        <f>VLOOKUP(C72,FPT!B:AY,18,0)</f>
        <v>0</v>
      </c>
      <c r="BB72" t="str">
        <f t="shared" si="19"/>
        <v/>
      </c>
      <c r="BC72" s="275">
        <f>VLOOKUP(C72,MOVI!C:DT,19,0)</f>
        <v>60000000</v>
      </c>
      <c r="BD72" s="275">
        <f>VLOOKUP(C72,FPT!B:BB,19,0)</f>
        <v>60000000</v>
      </c>
      <c r="BE72" t="str">
        <f t="shared" si="20"/>
        <v/>
      </c>
      <c r="BF72">
        <f>VLOOKUP(C72,MOVI!C:DT,20,0)</f>
        <v>0</v>
      </c>
      <c r="BG72" s="252">
        <f>VLOOKUP(C72,FPT!B:BE,20,0)</f>
        <v>0</v>
      </c>
      <c r="BH72" t="str">
        <f t="shared" si="21"/>
        <v/>
      </c>
      <c r="BI72" s="275">
        <f>VLOOKUP(C72,MOVI!C:DT,21,0)</f>
        <v>60000000</v>
      </c>
      <c r="BJ72" s="275">
        <f>VLOOKUP(C72,FPT!B:BH,21,0)</f>
        <v>60000000</v>
      </c>
      <c r="BK72" t="str">
        <f t="shared" si="22"/>
        <v/>
      </c>
      <c r="BL72" s="275">
        <f>VLOOKUP(C72,MOVI!C:DT,22,0)</f>
        <v>0</v>
      </c>
      <c r="BM72" s="275">
        <f>VLOOKUP(C72,FPT!B:BK,22,0)</f>
        <v>0</v>
      </c>
      <c r="BN72" t="str">
        <f t="shared" si="23"/>
        <v/>
      </c>
      <c r="BO72" s="275">
        <f>VLOOKUP(C72,MOVI!C:DT,23,0)</f>
        <v>0</v>
      </c>
      <c r="BP72" s="275">
        <f>VLOOKUP(C72,FPT!B:BN,23,0)</f>
        <v>0</v>
      </c>
      <c r="BQ72" t="str">
        <f t="shared" si="24"/>
        <v/>
      </c>
      <c r="BR72" s="275">
        <f>VLOOKUP(C72,MOVI!C:DT,24,0)</f>
        <v>0</v>
      </c>
      <c r="BS72" s="275">
        <f>VLOOKUP(C72,FPT!B:BQ,24,0)</f>
        <v>0</v>
      </c>
      <c r="BT72" t="str">
        <f t="shared" si="25"/>
        <v/>
      </c>
      <c r="BU72" s="275">
        <f>VLOOKUP(C72,MOVI!C:DT,25,0)</f>
        <v>0</v>
      </c>
      <c r="BV72" s="275">
        <f>VLOOKUP(C72,FPT!B:BT,25,0)</f>
        <v>0</v>
      </c>
      <c r="BW72" t="str">
        <f t="shared" si="26"/>
        <v/>
      </c>
      <c r="BX72" s="275">
        <f>VLOOKUP(C72,MOVI!C:DT,26,0)</f>
        <v>0</v>
      </c>
      <c r="BY72" s="275">
        <f>VLOOKUP(C72,FPT!B:BW,26,0)</f>
        <v>0</v>
      </c>
      <c r="BZ72" t="str">
        <f t="shared" si="27"/>
        <v/>
      </c>
      <c r="CA72" s="275">
        <f>VLOOKUP(C72,MOVI!C:DT,27,0)</f>
        <v>0</v>
      </c>
      <c r="CB72" s="275">
        <f>VLOOKUP(C72,FPT!B:BZ,27,0)</f>
        <v>0</v>
      </c>
      <c r="CC72" t="str">
        <f t="shared" si="28"/>
        <v/>
      </c>
      <c r="CD72" s="275">
        <f>VLOOKUP(C72,MOVI!C:DT,28,0)</f>
        <v>0</v>
      </c>
      <c r="CE72" s="275">
        <f>VLOOKUP(C72,FPT!B:CC,28,0)</f>
        <v>0</v>
      </c>
      <c r="CF72" t="str">
        <f t="shared" si="29"/>
        <v/>
      </c>
      <c r="CG72" t="str">
        <f>VLOOKUP(C72,MOVI!C:DT,29,0)</f>
        <v>TB, CN</v>
      </c>
      <c r="CH72" s="252" t="str">
        <f>VLOOKUP(C72,FPT!B:CF,29,0)</f>
        <v>TB, CN</v>
      </c>
      <c r="CI72" t="str">
        <f t="shared" si="30"/>
        <v/>
      </c>
      <c r="CJ72">
        <f>VLOOKUP(C72,MOVI!C:DT,30,0)</f>
        <v>21</v>
      </c>
      <c r="CK72" s="252">
        <f>VLOOKUP(C72,FPT!B:CI,30,0)</f>
        <v>21</v>
      </c>
      <c r="CL72" t="str">
        <f t="shared" si="31"/>
        <v/>
      </c>
      <c r="CM72">
        <f>VLOOKUP(C72,MOVI!C:DT,31,0)</f>
        <v>21</v>
      </c>
      <c r="CN72" s="252">
        <f>VLOOKUP(C72,FPT!B:CL,31,0)</f>
        <v>21</v>
      </c>
      <c r="CO72" t="str">
        <f t="shared" si="32"/>
        <v/>
      </c>
      <c r="CP72" s="275">
        <f>VLOOKUP(C72,MOVI!C:DT,32,0)</f>
        <v>0</v>
      </c>
      <c r="CQ72" s="275">
        <f>VLOOKUP(C72,FPT!B:CO,32,0)</f>
        <v>0</v>
      </c>
      <c r="CR72" t="str">
        <f t="shared" si="33"/>
        <v/>
      </c>
      <c r="CS72" s="275">
        <f>VLOOKUP(C72,MOVI!C:DT,33,0)</f>
        <v>0</v>
      </c>
      <c r="CT72" s="275">
        <f>VLOOKUP(C72,FPT!B:CR,33,0)</f>
        <v>0</v>
      </c>
      <c r="CU72" t="str">
        <f t="shared" si="34"/>
        <v/>
      </c>
      <c r="CV72" s="275">
        <f>VLOOKUP(C72,MOVI!C:DT,34,0)</f>
        <v>0</v>
      </c>
      <c r="CW72" s="275">
        <f>VLOOKUP(C72,FPT!B:CU,34,0)</f>
        <v>0</v>
      </c>
      <c r="CX72" t="str">
        <f t="shared" si="35"/>
        <v/>
      </c>
      <c r="CY72" s="275">
        <f>VLOOKUP(C72,MOVI!C:DT,35,0)</f>
        <v>21</v>
      </c>
      <c r="CZ72" s="275">
        <f>VLOOKUP(C72,FPT!B:CX,35,0)</f>
        <v>21</v>
      </c>
      <c r="DA72" t="str">
        <f t="shared" si="36"/>
        <v/>
      </c>
      <c r="DB72" s="275">
        <f>VLOOKUP(C72,MOVI!C:DT,36,0)</f>
        <v>0</v>
      </c>
      <c r="DC72" s="275">
        <f>VLOOKUP(C72,FPT!B:DA,36,0)</f>
        <v>0</v>
      </c>
      <c r="DD72" t="str">
        <f t="shared" si="37"/>
        <v/>
      </c>
      <c r="DE72" s="275">
        <f>VLOOKUP(C72,MOVI!C:DT,37,0)</f>
        <v>6</v>
      </c>
      <c r="DF72" s="275">
        <f>VLOOKUP(C72,FPT!B:DD,37,0)</f>
        <v>6</v>
      </c>
      <c r="DG72" t="str">
        <f t="shared" si="38"/>
        <v/>
      </c>
      <c r="DH72" s="275">
        <f>VLOOKUP(C72,MOVI!C:DT,38,0)</f>
        <v>0</v>
      </c>
      <c r="DI72" s="275">
        <f>VLOOKUP(C72,FPT!B:DG,38,0)</f>
        <v>0</v>
      </c>
      <c r="DJ72" t="str">
        <f t="shared" si="39"/>
        <v/>
      </c>
      <c r="DK72" s="275">
        <f>VLOOKUP(C72,MOVI!C:DT,39,0)</f>
        <v>6</v>
      </c>
      <c r="DL72" s="275">
        <f>VLOOKUP(C72,FPT!B:DJ,39,0)</f>
        <v>6</v>
      </c>
      <c r="DM72" t="str">
        <f t="shared" si="40"/>
        <v/>
      </c>
      <c r="DN72" s="275">
        <f>VLOOKUP(C72,MOVI!C:DT,40,0)</f>
        <v>12</v>
      </c>
      <c r="DO72" s="275">
        <f>VLOOKUP(C72,FPT!B:DM,40,0)</f>
        <v>12</v>
      </c>
      <c r="DP72" t="str">
        <f t="shared" si="41"/>
        <v/>
      </c>
      <c r="DQ72" s="275">
        <f>VLOOKUP(C72,MOVI!C:DT,41,0)</f>
        <v>6</v>
      </c>
      <c r="DR72" s="275">
        <f>VLOOKUP(C72,FPT!B:DP,41,0)</f>
        <v>6</v>
      </c>
      <c r="DS72" t="str">
        <f t="shared" si="42"/>
        <v/>
      </c>
      <c r="DT72" s="275">
        <f>VLOOKUP(C72,MOVI!C:DT,42,0)</f>
        <v>60000000</v>
      </c>
      <c r="DU72" s="275">
        <f>ROUND(VLOOKUP(C72,FPT!B:DS,42,0),0)</f>
        <v>60000000</v>
      </c>
      <c r="DV72" t="str">
        <f t="shared" si="43"/>
        <v/>
      </c>
      <c r="DW72" s="275">
        <f>VLOOKUP(C72,MOVI!C:DT,43,0)</f>
        <v>0</v>
      </c>
      <c r="DX72" s="275">
        <f>VLOOKUP(C72,FPT!B:DV,43,0)</f>
        <v>0</v>
      </c>
      <c r="DY72" t="str">
        <f t="shared" si="44"/>
        <v/>
      </c>
      <c r="DZ72" s="275">
        <f>VLOOKUP(C72,MOVI!C:DT,44,0)</f>
        <v>4285714</v>
      </c>
      <c r="EA72" s="275">
        <f>VLOOKUP(C72,FPT!B:DY,44,0)</f>
        <v>4285714</v>
      </c>
      <c r="EB72" t="str">
        <f t="shared" si="45"/>
        <v/>
      </c>
      <c r="EC72" s="275">
        <f>VLOOKUP(C72,MOVI!C:DT,45,0)</f>
        <v>64285714</v>
      </c>
      <c r="ED72" s="275">
        <f>ROUND(VLOOKUP(C72,FPT!B:EB,45,0),0)</f>
        <v>64285714</v>
      </c>
      <c r="EE72" t="str">
        <f t="shared" si="46"/>
        <v/>
      </c>
      <c r="EF72" s="275">
        <f>VLOOKUP(C72,MOVI!C:DT,46,0)</f>
        <v>0</v>
      </c>
      <c r="EG72" s="275">
        <f>VLOOKUP(C72,FPT!B:EE,46,0)</f>
        <v>0</v>
      </c>
      <c r="EH72" t="str">
        <f t="shared" si="47"/>
        <v/>
      </c>
      <c r="EI72" s="275">
        <f>VLOOKUP(C72,MOVI!C:DT,47,0)</f>
        <v>0</v>
      </c>
      <c r="EJ72" s="275">
        <f>VLOOKUP(C72,FPT!B:EH,47,0)</f>
        <v>0</v>
      </c>
      <c r="EK72" t="str">
        <f t="shared" si="48"/>
        <v/>
      </c>
      <c r="EL72" s="275">
        <f>VLOOKUP(C72,MOVI!C:DT,48,0)</f>
        <v>0</v>
      </c>
      <c r="EM72" s="275">
        <f>VLOOKUP(C72,FPT!B:EK,48,0)</f>
        <v>0</v>
      </c>
      <c r="EN72" t="str">
        <f t="shared" si="49"/>
        <v/>
      </c>
      <c r="EO72" s="275">
        <f>VLOOKUP(C72,MOVI!C:DT,49,0)</f>
        <v>0</v>
      </c>
      <c r="EP72" s="275">
        <f>VLOOKUP(C72,FPT!B:EN,49,0)</f>
        <v>0</v>
      </c>
      <c r="EQ72" t="str">
        <f t="shared" si="50"/>
        <v/>
      </c>
      <c r="ER72" s="275">
        <f>VLOOKUP(C72,MOVI!C:DT,50,0)</f>
        <v>0</v>
      </c>
      <c r="ES72" s="275">
        <f>VLOOKUP(C72,FPT!B:EQ,50,0)</f>
        <v>0</v>
      </c>
      <c r="ET72" t="str">
        <f t="shared" si="51"/>
        <v/>
      </c>
      <c r="EU72" s="275">
        <f>VLOOKUP(C72,MOVI!C:DT,51,0)</f>
        <v>0</v>
      </c>
      <c r="EV72" s="275">
        <f>VLOOKUP(C72,FPT!B:ET,51,0)</f>
        <v>0</v>
      </c>
      <c r="EW72" t="str">
        <f t="shared" si="52"/>
        <v/>
      </c>
      <c r="EX72" s="275">
        <f>VLOOKUP(C72,MOVI!C:DT,52,0)</f>
        <v>0</v>
      </c>
      <c r="EY72" s="275">
        <f>VLOOKUP(C72,FPT!B:EW,52,0)</f>
        <v>0</v>
      </c>
      <c r="EZ72" t="str">
        <f t="shared" si="53"/>
        <v/>
      </c>
      <c r="FA72" s="275">
        <f>VLOOKUP(C72,MOVI!C:DT,53,0)</f>
        <v>0</v>
      </c>
      <c r="FB72" s="275">
        <f>VLOOKUP(C72,FPT!B:EZ,53,0)</f>
        <v>0</v>
      </c>
      <c r="FC72" t="str">
        <f t="shared" si="54"/>
        <v/>
      </c>
      <c r="FD72" s="275">
        <f>VLOOKUP(C72,MOVI!C:DT,54,0)</f>
        <v>0</v>
      </c>
      <c r="FE72" s="275">
        <f>VLOOKUP(C72,FPT!B:FC,54,0)</f>
        <v>0</v>
      </c>
      <c r="FF72" t="str">
        <f t="shared" si="55"/>
        <v/>
      </c>
      <c r="FG72" s="275">
        <f>VLOOKUP(C72,MOVI!C:DT,55,0)</f>
        <v>0</v>
      </c>
      <c r="FH72" s="275">
        <f>VLOOKUP(C72,FPT!B:FF,55,0)</f>
        <v>0</v>
      </c>
      <c r="FI72" t="str">
        <f t="shared" si="56"/>
        <v/>
      </c>
      <c r="FJ72" s="275">
        <f>VLOOKUP(C72,MOVI!C:DT,56,0)</f>
        <v>0</v>
      </c>
      <c r="FK72" s="275">
        <f>VLOOKUP(C72,FPT!B:FI,56,0)</f>
        <v>0</v>
      </c>
      <c r="FL72" t="str">
        <f t="shared" si="57"/>
        <v/>
      </c>
      <c r="FM72" s="275">
        <f>VLOOKUP(C72,MOVI!C:DT,57,0)</f>
        <v>0</v>
      </c>
      <c r="FN72" s="275">
        <f>VLOOKUP(C72,FPT!B:FL,57,0)</f>
        <v>0</v>
      </c>
      <c r="FO72" t="str">
        <f t="shared" si="58"/>
        <v/>
      </c>
      <c r="FP72" s="275">
        <f>VLOOKUP(C72,MOVI!C:DT,58,0)</f>
        <v>0</v>
      </c>
      <c r="FQ72" s="275">
        <f>VLOOKUP(C72,FPT!B:FO,58,0)</f>
        <v>0</v>
      </c>
      <c r="FR72" t="str">
        <f t="shared" si="59"/>
        <v/>
      </c>
      <c r="FS72" s="275">
        <f>VLOOKUP(C72,MOVI!C:DT,59,0)</f>
        <v>0</v>
      </c>
      <c r="FT72" s="275">
        <f>VLOOKUP(C72,FPT!B:FR,59,0)</f>
        <v>0</v>
      </c>
      <c r="FU72" t="str">
        <f t="shared" si="60"/>
        <v/>
      </c>
      <c r="FV72" s="275">
        <f>VLOOKUP(C72,MOVI!C:DT,60,0)</f>
        <v>0</v>
      </c>
      <c r="FW72" s="275">
        <f>VLOOKUP(C72,FPT!B:FU,60,0)</f>
        <v>0</v>
      </c>
      <c r="FX72" t="str">
        <f t="shared" si="61"/>
        <v/>
      </c>
      <c r="FY72" s="275">
        <f>VLOOKUP(C72,MOVI!C:DT,61,0)</f>
        <v>0</v>
      </c>
      <c r="FZ72" s="275">
        <f>VLOOKUP(C72,FPT!B:FX,61,0)</f>
        <v>0</v>
      </c>
      <c r="GA72" t="str">
        <f t="shared" si="62"/>
        <v/>
      </c>
      <c r="GB72" s="275">
        <f>VLOOKUP(C72,MOVI!C:DT,62,0)</f>
        <v>0</v>
      </c>
      <c r="GC72" s="275">
        <f>VLOOKUP(C72,FPT!B:GA,62,0)</f>
        <v>0</v>
      </c>
      <c r="GD72" t="str">
        <f t="shared" si="63"/>
        <v/>
      </c>
      <c r="GE72" s="275">
        <f>VLOOKUP(C72,MOVI!C:DT,63,0)</f>
        <v>0</v>
      </c>
      <c r="GF72" s="275">
        <f>VLOOKUP(C72,FPT!B:GD,63,0)</f>
        <v>0</v>
      </c>
      <c r="GG72" t="str">
        <f t="shared" si="64"/>
        <v/>
      </c>
      <c r="GH72" s="275">
        <f>VLOOKUP(C72,MOVI!C:DT,64,0)</f>
        <v>0</v>
      </c>
      <c r="GI72" s="275">
        <f>VLOOKUP(C72,FPT!B:GG,64,0)</f>
        <v>0</v>
      </c>
      <c r="GJ72" t="str">
        <f t="shared" si="65"/>
        <v/>
      </c>
      <c r="GK72" s="275">
        <f>VLOOKUP(C72,MOVI!C:DT,65,0)</f>
        <v>0</v>
      </c>
      <c r="GL72" s="275">
        <f>VLOOKUP(C72,FPT!B:GJ,65,0)</f>
        <v>0</v>
      </c>
      <c r="GM72" t="str">
        <f t="shared" si="66"/>
        <v/>
      </c>
      <c r="GN72" s="275">
        <f>VLOOKUP(C72,MOVI!C:DT,66,0)</f>
        <v>0</v>
      </c>
      <c r="GO72" s="275">
        <f>VLOOKUP(C72,FPT!B:GM,66,0)</f>
        <v>0</v>
      </c>
      <c r="GP72" t="str">
        <f t="shared" si="67"/>
        <v/>
      </c>
      <c r="GQ72" s="275">
        <f>VLOOKUP(C72,MOVI!C:DT,67,0)</f>
        <v>0</v>
      </c>
      <c r="GR72" s="275">
        <f>VLOOKUP(C72,FPT!B:GP,67,0)</f>
        <v>0</v>
      </c>
      <c r="GS72" t="str">
        <f t="shared" si="68"/>
        <v/>
      </c>
      <c r="GT72" s="275">
        <f>VLOOKUP(C72,MOVI!C:DT,68,0)</f>
        <v>0</v>
      </c>
      <c r="GU72" s="275">
        <f>VLOOKUP(C72,FPT!B:GS,68,0)</f>
        <v>0</v>
      </c>
      <c r="GV72" t="str">
        <f t="shared" si="69"/>
        <v/>
      </c>
      <c r="GW72" s="275">
        <f>VLOOKUP(C72,MOVI!C:DT,69,0)</f>
        <v>0</v>
      </c>
      <c r="GX72" s="275">
        <f>VLOOKUP(C72,FPT!B:GV,69,0)</f>
        <v>0</v>
      </c>
      <c r="GY72" t="str">
        <f t="shared" si="70"/>
        <v/>
      </c>
      <c r="GZ72" s="275">
        <f>VLOOKUP(C72,MOVI!C:DT,70,0)</f>
        <v>0</v>
      </c>
      <c r="HA72" s="275">
        <f>VLOOKUP(C72,FPT!B:GY,70,0)</f>
        <v>0</v>
      </c>
      <c r="HB72" t="str">
        <f t="shared" si="71"/>
        <v/>
      </c>
      <c r="HC72" s="275">
        <f>VLOOKUP(C72,MOVI!C:DT,71,0)</f>
        <v>64285714</v>
      </c>
      <c r="HD72" s="275">
        <f>ROUND(VLOOKUP(C72,FPT!B:HB,71,0),0)</f>
        <v>64285714</v>
      </c>
      <c r="HE72" t="str">
        <f t="shared" si="72"/>
        <v/>
      </c>
      <c r="HF72" s="275">
        <f>ROUND(VLOOKUP(C72,MOVI!C:DT,72,0),0)</f>
        <v>2142857</v>
      </c>
      <c r="HG72" s="275">
        <f>ROUND(VLOOKUP(C72,FPT!B:HE,72,0),0)</f>
        <v>2142857</v>
      </c>
      <c r="HH72" t="str">
        <f t="shared" si="73"/>
        <v/>
      </c>
      <c r="HI72" s="275">
        <f>VLOOKUP(C72,MOVI!C:DT,73,0)</f>
        <v>0</v>
      </c>
      <c r="HJ72" s="275">
        <f>VLOOKUP(C72,FPT!B:HH,73,0)</f>
        <v>0</v>
      </c>
      <c r="HK72" t="str">
        <f t="shared" si="74"/>
        <v/>
      </c>
      <c r="HL72" s="275">
        <f>VLOOKUP(C72,MOVI!C:DT,74,0)</f>
        <v>0</v>
      </c>
      <c r="HM72" s="275">
        <f>VLOOKUP(C72,FPT!B:HK,74,0)</f>
        <v>0</v>
      </c>
      <c r="HN72" t="str">
        <f t="shared" si="75"/>
        <v/>
      </c>
      <c r="HO72" s="275">
        <f>VLOOKUP(C72,MOVI!C:DT,75,0)</f>
        <v>11000000</v>
      </c>
      <c r="HP72" s="275">
        <f>VLOOKUP(C72,FPT!B:HN,75,0)</f>
        <v>11000000</v>
      </c>
      <c r="HQ72" t="str">
        <f t="shared" si="76"/>
        <v/>
      </c>
      <c r="HR72" s="275">
        <f>VLOOKUP(C72,MOVI!C:DT,76,0)</f>
        <v>2</v>
      </c>
      <c r="HS72" s="275">
        <f>VLOOKUP(C72,FPT!B:HQ,76,0)</f>
        <v>2</v>
      </c>
      <c r="HT72" t="str">
        <f t="shared" si="77"/>
        <v/>
      </c>
      <c r="HU72" s="275">
        <f>VLOOKUP(C72,MOVI!C:DT,77,0)</f>
        <v>8800000</v>
      </c>
      <c r="HV72" s="275">
        <f>VLOOKUP(C72,FPT!B:HT,77,0)</f>
        <v>8800000</v>
      </c>
      <c r="HW72" t="str">
        <f t="shared" si="78"/>
        <v/>
      </c>
      <c r="HX72" s="274">
        <f>VLOOKUP(C72,MOVI!C:CB,78,0)</f>
        <v>2384000</v>
      </c>
      <c r="HY72" s="261">
        <f>VLOOKUP(C72,FPT!$B:$CA,78,0)</f>
        <v>2384000</v>
      </c>
      <c r="HZ72" t="str">
        <f t="shared" si="79"/>
        <v/>
      </c>
      <c r="IA72" s="275">
        <f>VLOOKUP(C72,MOVI!C:CD,79,0)</f>
        <v>600000</v>
      </c>
      <c r="IB72" s="275">
        <f>VLOOKUP(C72,FPT!B:HZ,79,0)</f>
        <v>600000</v>
      </c>
      <c r="IC72" t="str">
        <f t="shared" si="80"/>
        <v/>
      </c>
      <c r="ID72" s="275">
        <f>VLOOKUP(C72,MOVI!C:CD,80,0)</f>
        <v>447000</v>
      </c>
      <c r="IE72" s="275">
        <f>VLOOKUP(C72,FPT!B:IC,80,0)</f>
        <v>447000</v>
      </c>
      <c r="IF72" t="str">
        <f t="shared" si="81"/>
        <v/>
      </c>
      <c r="IG72" s="275">
        <f>VLOOKUP(C72,MOVI!C:DT,81,0)</f>
        <v>0</v>
      </c>
      <c r="IH72" s="275">
        <f>VLOOKUP(C72,FPT!B:IF,81,0)</f>
        <v>0</v>
      </c>
      <c r="II72" t="str">
        <f t="shared" si="82"/>
        <v/>
      </c>
      <c r="IJ72" s="275">
        <f>VLOOKUP(C72,MOVI!C:DT,82,0)</f>
        <v>3431000</v>
      </c>
      <c r="IK72" s="275">
        <f>VLOOKUP(C72,FPT!B:II,82,0)</f>
        <v>3431000</v>
      </c>
      <c r="IL72" t="str">
        <f t="shared" si="83"/>
        <v/>
      </c>
      <c r="IM72" s="275">
        <f>ROUND(VLOOKUP(C72,MOVI!C:DT,83,0),0)</f>
        <v>25373857</v>
      </c>
      <c r="IN72" s="275">
        <f>ROUND(VLOOKUP(C72,FPT!B:IL,83,0),0)</f>
        <v>25373857</v>
      </c>
      <c r="IO72" t="str">
        <f t="shared" si="84"/>
        <v/>
      </c>
      <c r="IP72" s="275">
        <f>ROUND(VLOOKUP(C72,MOVI!C:DT,84,0),0)</f>
        <v>38911857</v>
      </c>
      <c r="IQ72" s="275">
        <f>ROUND(VLOOKUP(C72,FPT!B:IO,84,0),0)</f>
        <v>38911857</v>
      </c>
      <c r="IR72" t="str">
        <f t="shared" si="85"/>
        <v/>
      </c>
      <c r="IS72" s="275">
        <f>ROUND(VLOOKUP(C72,MOVI!C:DT,85,0),0)</f>
        <v>6477964</v>
      </c>
      <c r="IT72" s="275">
        <f>ROUND(VLOOKUP(C72,FPT!B:IR,85,0),0)</f>
        <v>6477964</v>
      </c>
      <c r="IU72" t="str">
        <f t="shared" si="86"/>
        <v/>
      </c>
      <c r="IV72" s="275">
        <f>VLOOKUP(C72,MOVI!C:DT,86,0)</f>
        <v>0</v>
      </c>
      <c r="IW72" s="275">
        <f>VLOOKUP(C72,FPT!B:IU,86,0)</f>
        <v>0</v>
      </c>
      <c r="IX72" t="str">
        <f t="shared" si="87"/>
        <v/>
      </c>
      <c r="IY72" s="275">
        <f>ROUND(VLOOKUP(C72,MOVI!C:DT,87,0),0)</f>
        <v>6477964</v>
      </c>
      <c r="IZ72" s="275">
        <f>ROUND(VLOOKUP(C72,FPT!B:IX,87,0),0)</f>
        <v>6477964</v>
      </c>
      <c r="JA72" t="str">
        <f t="shared" si="88"/>
        <v/>
      </c>
      <c r="JB72" s="275">
        <f>VLOOKUP(C72,MOVI!C:DT,88,0)</f>
        <v>0</v>
      </c>
      <c r="JC72" s="275">
        <f>VLOOKUP(C72,FPT!B:JA,88,0)</f>
        <v>0</v>
      </c>
      <c r="JD72" t="str">
        <f t="shared" si="89"/>
        <v/>
      </c>
      <c r="JE72" s="275">
        <f>VLOOKUP(C72,MOVI!C:DT,89,0)</f>
        <v>149000</v>
      </c>
      <c r="JF72" s="275">
        <f>VLOOKUP(C72,FPT!B:JD,89,0)</f>
        <v>149000</v>
      </c>
      <c r="JG72" t="str">
        <f t="shared" si="90"/>
        <v/>
      </c>
      <c r="JH72" s="275">
        <f>VLOOKUP(C72,MOVI!C:DT,90,0)</f>
        <v>0</v>
      </c>
      <c r="JI72" s="275">
        <f>VLOOKUP(C72,FPT!B:JG,90,0)</f>
        <v>0</v>
      </c>
      <c r="JJ72" t="str">
        <f t="shared" si="91"/>
        <v/>
      </c>
      <c r="JK72" s="275">
        <f>VLOOKUP(C72,MOVI!C:DT,91,0)</f>
        <v>0</v>
      </c>
      <c r="JL72" s="275">
        <f>VLOOKUP(C72,FPT!B:JJ,91,0)</f>
        <v>0</v>
      </c>
      <c r="JM72" t="str">
        <f t="shared" si="92"/>
        <v/>
      </c>
      <c r="JN72" s="275">
        <f>VLOOKUP(C72,MOVI!C:DT,92,0)</f>
        <v>523000</v>
      </c>
      <c r="JO72" s="275">
        <f>VLOOKUP(C72,FPT!B:JM,92,0)</f>
        <v>523000</v>
      </c>
      <c r="JP72" t="str">
        <f t="shared" si="93"/>
        <v/>
      </c>
      <c r="JQ72" s="275">
        <f>VLOOKUP(C72,MOVI!C:DT,93,0)</f>
        <v>0</v>
      </c>
      <c r="JR72" s="275">
        <f>VLOOKUP(C72,FPT!B:JP,93,0)</f>
        <v>0</v>
      </c>
      <c r="JS72" t="str">
        <f t="shared" si="94"/>
        <v/>
      </c>
      <c r="JT72" s="275">
        <f>VLOOKUP(C72,MOVI!C:DT,94,0)</f>
        <v>672000</v>
      </c>
      <c r="JU72" s="275">
        <f>VLOOKUP(C72,FPT!B:JS,94,0)</f>
        <v>672000</v>
      </c>
      <c r="JV72" t="str">
        <f t="shared" si="95"/>
        <v/>
      </c>
      <c r="JW72" s="275">
        <f>VLOOKUP(C72,MOVI!C:DT,95,0)</f>
        <v>53704750</v>
      </c>
      <c r="JX72" s="275">
        <f>VLOOKUP(C72,FPT!B:JV,95,0)</f>
        <v>53704750</v>
      </c>
      <c r="JY72" t="str">
        <f t="shared" si="96"/>
        <v/>
      </c>
      <c r="JZ72" s="275">
        <f>VLOOKUP(C72,MOVI!C:DT,96,0)</f>
        <v>0</v>
      </c>
      <c r="KA72" s="275">
        <f>VLOOKUP(C72,FPT!B:JY,96,0)</f>
        <v>0</v>
      </c>
      <c r="KB72" t="str">
        <f t="shared" si="97"/>
        <v/>
      </c>
      <c r="KC72" s="275">
        <f>VLOOKUP(C72,MOVI!C:DT,97,0)</f>
        <v>53704750</v>
      </c>
      <c r="KD72" s="275">
        <f>VLOOKUP(C72,FPT!B:KB,97,0)</f>
        <v>53704750</v>
      </c>
      <c r="KE72" t="str">
        <f t="shared" si="98"/>
        <v/>
      </c>
      <c r="KF72" s="275">
        <f>VLOOKUP(C72,MOVI!C:DT,98,0)</f>
        <v>5066000</v>
      </c>
      <c r="KG72" s="275">
        <f>VLOOKUP(C72,FPT!B:KE,98,0)</f>
        <v>5066000</v>
      </c>
      <c r="KH72" t="str">
        <f t="shared" si="99"/>
        <v/>
      </c>
      <c r="KI72" s="275">
        <f>VLOOKUP(C72,MOVI!C:DT,99,0)</f>
        <v>0</v>
      </c>
      <c r="KJ72" s="275">
        <f>VLOOKUP(C72,FPT!B:KH,99,0)</f>
        <v>0</v>
      </c>
      <c r="KK72" t="str">
        <f t="shared" si="100"/>
        <v/>
      </c>
      <c r="KL72" s="275">
        <f>VLOOKUP(C72,MOVI!C:DT,100,0)</f>
        <v>894000</v>
      </c>
      <c r="KM72" s="275">
        <f>VLOOKUP(C72,FPT!B:KK,100,0)</f>
        <v>894000</v>
      </c>
      <c r="KN72" t="str">
        <f t="shared" si="101"/>
        <v/>
      </c>
      <c r="KO72" s="275">
        <f>VLOOKUP(C72,MOVI!C:DT,101,0)</f>
        <v>0</v>
      </c>
      <c r="KP72" s="275">
        <f>VLOOKUP(C72,FPT!B:KN,101,0)</f>
        <v>0</v>
      </c>
      <c r="KQ72" t="str">
        <f t="shared" si="102"/>
        <v/>
      </c>
      <c r="KR72" s="275">
        <f>VLOOKUP(C72,MOVI!C:DT,102,0)</f>
        <v>0</v>
      </c>
      <c r="KS72" s="275">
        <f>VLOOKUP(C72,FPT!B:KQ,102,0)</f>
        <v>0</v>
      </c>
      <c r="KT72" t="str">
        <f t="shared" si="103"/>
        <v/>
      </c>
      <c r="KU72" s="275">
        <f>VLOOKUP(C72,MOVI!C:DT,103,0)</f>
        <v>5960000</v>
      </c>
      <c r="KV72" s="275">
        <f>VLOOKUP(C72,FPT!B:KT,103,0)</f>
        <v>5960000</v>
      </c>
      <c r="KW72" t="str">
        <f t="shared" si="104"/>
        <v/>
      </c>
      <c r="KX72" s="275">
        <f>VLOOKUP(C72,MOVI!C:DT,104,0)</f>
        <v>9391000</v>
      </c>
      <c r="KY72" s="275">
        <f>VLOOKUP(C72,FPT!B:KW,104,0)</f>
        <v>9391000</v>
      </c>
      <c r="KZ72" t="str">
        <f t="shared" si="105"/>
        <v/>
      </c>
      <c r="LA72" s="275">
        <f>VLOOKUP(C72,MOVI!C:DT,105,0)</f>
        <v>596000</v>
      </c>
      <c r="LB72" s="275">
        <f>VLOOKUP(C72,FPT!B:KZ,105,0)</f>
        <v>596000</v>
      </c>
      <c r="LC72" t="str">
        <f t="shared" si="106"/>
        <v/>
      </c>
      <c r="LD72" s="275">
        <f>VLOOKUP(C72,MOVI!C:DT,106,0)</f>
        <v>70841714</v>
      </c>
      <c r="LE72" s="275">
        <f>VLOOKUP(C72,FPT!B:LC,106,0)</f>
        <v>70841714</v>
      </c>
      <c r="LF72" t="str">
        <f t="shared" si="107"/>
        <v/>
      </c>
      <c r="LG72" s="273">
        <f>VLOOKUP(C72,MOVI!C:DT,107,0)</f>
        <v>0</v>
      </c>
      <c r="LH72" s="273">
        <f>VLOOKUP(C72,FPT!B:LF,107,0)</f>
        <v>0</v>
      </c>
      <c r="LI72" t="str">
        <f t="shared" si="108"/>
        <v/>
      </c>
      <c r="LJ72" t="str">
        <f>VLOOKUP(C72,MOVI!C:DV,108,0)</f>
        <v>MoviSouthMarketing &amp; Communication</v>
      </c>
      <c r="LK72" s="252" t="str">
        <f>VLOOKUP(C72,FPT!B:LI,108,0)</f>
        <v>MoviSouthMarketing &amp; Communication</v>
      </c>
      <c r="LL72" t="str">
        <f t="shared" si="109"/>
        <v/>
      </c>
      <c r="LM72" s="275">
        <f>ROUND(VLOOKUP(C72,MOVI!C:DV,109,0),0)</f>
        <v>5000000</v>
      </c>
      <c r="LN72" s="275">
        <f>ROUND(VLOOKUP(C72,FPT!B:LL,109,0),0)</f>
        <v>5000000</v>
      </c>
      <c r="LO72" t="str">
        <f t="shared" si="110"/>
        <v/>
      </c>
      <c r="LP72" t="str">
        <f>VLOOKUP(C72,MOVI!C:DV,110,0)</f>
        <v>HO</v>
      </c>
      <c r="LQ72" s="247" t="str">
        <f>VLOOKUP(C72,FPT!B:LO,110,0)</f>
        <v>HO</v>
      </c>
      <c r="LR72" t="str">
        <f t="shared" si="111"/>
        <v/>
      </c>
      <c r="LS72">
        <f>MOVI!DI67</f>
        <v>18</v>
      </c>
      <c r="LV72">
        <f>MOVI!DJ67</f>
        <v>0</v>
      </c>
      <c r="LW72">
        <f>MOVI!DK67</f>
        <v>0</v>
      </c>
      <c r="LX72" t="str">
        <f>MOVI!DL67</f>
        <v>x</v>
      </c>
      <c r="LY72">
        <f>MOVI!DM67</f>
        <v>0</v>
      </c>
      <c r="LZ72">
        <f>MOVI!DN67</f>
        <v>149000</v>
      </c>
      <c r="MA72">
        <f>MOVI!DO67</f>
        <v>0</v>
      </c>
      <c r="MB72" t="str">
        <f>MOVI!DP67</f>
        <v/>
      </c>
      <c r="MC72">
        <f>MOVI!DQ67</f>
        <v>0</v>
      </c>
      <c r="MD72">
        <f>MOVI!DR67</f>
        <v>0</v>
      </c>
      <c r="ME72" t="str">
        <f>VLOOKUP(C72,MOVI!C:DV,121,0)</f>
        <v/>
      </c>
      <c r="MF72" s="252"/>
      <c r="MG72" t="str">
        <f t="shared" si="117"/>
        <v/>
      </c>
      <c r="MH72" t="str">
        <f>VLOOKUP(C72,MOVI!C:DT,122,0)</f>
        <v>MoviSouth</v>
      </c>
      <c r="MI72" s="252" t="str">
        <f>VLOOKUP(C72,FPT!B:DS,112,0)</f>
        <v>MoviSouth</v>
      </c>
      <c r="MJ72" t="str">
        <f t="shared" si="113"/>
        <v/>
      </c>
    </row>
    <row r="73" spans="1:348" x14ac:dyDescent="0.25">
      <c r="A73">
        <v>65</v>
      </c>
      <c r="B73" s="48">
        <v>5674</v>
      </c>
      <c r="C73" s="271" t="s">
        <v>974</v>
      </c>
      <c r="D73" t="str">
        <f>VLOOKUP(C73,MOVI!C:D,2,0)</f>
        <v>Lê Quang Nhật Tân</v>
      </c>
      <c r="E73" t="str">
        <f>VLOOKUP(C73,FPT!B:C,2,0)</f>
        <v>Lê Quang Nhật Tân</v>
      </c>
      <c r="F73" t="str">
        <f t="shared" si="4"/>
        <v/>
      </c>
      <c r="G73" t="str">
        <f>VLOOKUP(C73,MOVI!C:E,3,0)</f>
        <v>Marketing &amp; Communication</v>
      </c>
      <c r="H73" t="str">
        <f>VLOOKUP(C73,FPT!B:F,3,0)</f>
        <v>Marketing &amp; Communication</v>
      </c>
      <c r="I73" t="str">
        <f t="shared" si="5"/>
        <v/>
      </c>
      <c r="J73" t="str">
        <f>VLOOKUP(C73,MOVI!C:H,4,0)</f>
        <v>Branding &amp; Communication</v>
      </c>
      <c r="K73" t="str">
        <f>VLOOKUP(C73,FPT!B:I,4,0)</f>
        <v>Branding &amp; Communication</v>
      </c>
      <c r="L73" t="str">
        <f t="shared" si="6"/>
        <v/>
      </c>
      <c r="M73" t="str">
        <f>VLOOKUP(C73,MOVI!C:DT,5,0)</f>
        <v>Senior Associate</v>
      </c>
      <c r="N73" t="str">
        <f>VLOOKUP(C73,FPT!B:L,5,0)</f>
        <v>Senior Associate</v>
      </c>
      <c r="O73" t="str">
        <f t="shared" si="7"/>
        <v/>
      </c>
      <c r="P73" t="str">
        <f>VLOOKUP(C73,MOVI!C:DT,6,0)</f>
        <v>Senior Designer</v>
      </c>
      <c r="Q73" t="str">
        <f>VLOOKUP(C73,FPT!B:O,6,0)</f>
        <v>Senior Designer</v>
      </c>
      <c r="R73" t="str">
        <f t="shared" si="8"/>
        <v/>
      </c>
      <c r="S73" t="str">
        <f>VLOOKUP(C73,MOVI!C:DT,7,0)</f>
        <v>South</v>
      </c>
      <c r="T73" t="str">
        <f>VLOOKUP(C73,FPT!B:R,7,0)</f>
        <v>South</v>
      </c>
      <c r="U73" t="str">
        <f t="shared" si="9"/>
        <v/>
      </c>
      <c r="V73" t="str">
        <f>VLOOKUP(C73,MOVI!C:DT,8,0)</f>
        <v>Movi</v>
      </c>
      <c r="W73" t="str">
        <f>VLOOKUP(C73,FPT!B:U,8,0)</f>
        <v>Movi</v>
      </c>
      <c r="X73" t="str">
        <f t="shared" si="10"/>
        <v/>
      </c>
      <c r="Y73" t="str">
        <f>VLOOKUP(C73,MOVI!C:DT,9,0)</f>
        <v>Full-time</v>
      </c>
      <c r="Z73" t="str">
        <f>VLOOKUP(C73,FPT!B:X,9,0)</f>
        <v>Full-time</v>
      </c>
      <c r="AA73" t="str">
        <f t="shared" si="11"/>
        <v/>
      </c>
      <c r="AB73" t="str">
        <f>VLOOKUP(C73,MOVI!C:DT,10,0)</f>
        <v>Permanent</v>
      </c>
      <c r="AC73" t="str">
        <f>VLOOKUP(C73,FPT!B:AA,10,0)</f>
        <v>Permanent</v>
      </c>
      <c r="AD73" t="str">
        <f t="shared" si="12"/>
        <v/>
      </c>
      <c r="AE73" s="247">
        <f>VLOOKUP(C73,MOVI!C:DT,11,0)</f>
        <v>43958</v>
      </c>
      <c r="AF73" s="247">
        <f>VLOOKUP(C73,FPT!B:AD,11,0)</f>
        <v>43958</v>
      </c>
      <c r="AG73" t="str">
        <f t="shared" si="13"/>
        <v/>
      </c>
      <c r="AH73" s="260" t="str">
        <f>VLOOKUP(C73,MOVI!C:DT,12,0)</f>
        <v/>
      </c>
      <c r="AI73" s="260"/>
      <c r="AJ73" t="str">
        <f t="shared" si="115"/>
        <v/>
      </c>
      <c r="AK73">
        <f>VLOOKUP(C73,MOVI!C:DT,13,0)</f>
        <v>0</v>
      </c>
      <c r="AL73" s="247">
        <f>VLOOKUP(C73,FPT!B:AJ,13,0)</f>
        <v>0</v>
      </c>
      <c r="AM73" t="str">
        <f t="shared" si="114"/>
        <v/>
      </c>
      <c r="AN73" s="247">
        <f>VLOOKUP(C73,MOVI!C:DT,14,0)</f>
        <v>0</v>
      </c>
      <c r="AO73" s="247">
        <f>VLOOKUP(C73,FPT!B:AM,14,0)</f>
        <v>0</v>
      </c>
      <c r="AP73" t="str">
        <f t="shared" si="15"/>
        <v/>
      </c>
      <c r="AQ73" t="str">
        <f>VLOOKUP(C73,MOVI!C:DT,15,0)</f>
        <v>LC</v>
      </c>
      <c r="AR73" s="247" t="str">
        <f>VLOOKUP(C73,FPT!B:AP,15,0)</f>
        <v>LC</v>
      </c>
      <c r="AS73" t="str">
        <f t="shared" si="16"/>
        <v/>
      </c>
      <c r="AT73" s="282" t="str">
        <f>VLOOKUP(C73,MOVI!C:DT,16,0)</f>
        <v>LTTP</v>
      </c>
      <c r="AU73" s="247" t="str">
        <f>VLOOKUP(C73,FPT!B:AS,16,0)</f>
        <v>LTTP</v>
      </c>
      <c r="AV73" t="str">
        <f t="shared" si="17"/>
        <v/>
      </c>
      <c r="AW73" t="str">
        <f>VLOOKUP(C73,MOVI!C:DT,17,0)</f>
        <v>L</v>
      </c>
      <c r="AX73" s="247" t="str">
        <f>VLOOKUP(C73,FPT!B:AV,17,0)</f>
        <v>L</v>
      </c>
      <c r="AY73" t="str">
        <f t="shared" si="18"/>
        <v/>
      </c>
      <c r="AZ73">
        <f>VLOOKUP(C73,MOVI!C:DT,18,0)</f>
        <v>0</v>
      </c>
      <c r="BA73" s="247">
        <f>VLOOKUP(C73,FPT!B:AY,18,0)</f>
        <v>0</v>
      </c>
      <c r="BB73" t="str">
        <f t="shared" si="19"/>
        <v/>
      </c>
      <c r="BC73" s="275">
        <f>VLOOKUP(C73,MOVI!C:DT,19,0)</f>
        <v>10000000</v>
      </c>
      <c r="BD73" s="275">
        <f>VLOOKUP(C73,FPT!B:BB,19,0)</f>
        <v>10000000</v>
      </c>
      <c r="BE73" t="str">
        <f t="shared" si="20"/>
        <v/>
      </c>
      <c r="BF73">
        <f>VLOOKUP(C73,MOVI!C:DT,20,0)</f>
        <v>0</v>
      </c>
      <c r="BG73" s="252">
        <f>VLOOKUP(C73,FPT!B:BE,20,0)</f>
        <v>0</v>
      </c>
      <c r="BH73" t="str">
        <f t="shared" si="21"/>
        <v/>
      </c>
      <c r="BI73" s="275">
        <f>VLOOKUP(C73,MOVI!C:DT,21,0)</f>
        <v>10000000</v>
      </c>
      <c r="BJ73" s="275">
        <f>VLOOKUP(C73,FPT!B:BH,21,0)</f>
        <v>10000000</v>
      </c>
      <c r="BK73" t="str">
        <f t="shared" si="22"/>
        <v/>
      </c>
      <c r="BL73" s="275">
        <f>VLOOKUP(C73,MOVI!C:DT,22,0)</f>
        <v>0</v>
      </c>
      <c r="BM73" s="275">
        <f>VLOOKUP(C73,FPT!B:BK,22,0)</f>
        <v>0</v>
      </c>
      <c r="BN73" t="str">
        <f t="shared" si="23"/>
        <v/>
      </c>
      <c r="BO73" s="275">
        <f>VLOOKUP(C73,MOVI!C:DT,23,0)</f>
        <v>0</v>
      </c>
      <c r="BP73" s="275">
        <f>VLOOKUP(C73,FPT!B:BN,23,0)</f>
        <v>0</v>
      </c>
      <c r="BQ73" t="str">
        <f t="shared" si="24"/>
        <v/>
      </c>
      <c r="BR73" s="275">
        <f>VLOOKUP(C73,MOVI!C:DT,24,0)</f>
        <v>0</v>
      </c>
      <c r="BS73" s="275">
        <f>VLOOKUP(C73,FPT!B:BQ,24,0)</f>
        <v>0</v>
      </c>
      <c r="BT73" t="str">
        <f t="shared" si="25"/>
        <v/>
      </c>
      <c r="BU73" s="275">
        <f>VLOOKUP(C73,MOVI!C:DT,25,0)</f>
        <v>0</v>
      </c>
      <c r="BV73" s="275">
        <f>VLOOKUP(C73,FPT!B:BT,25,0)</f>
        <v>0</v>
      </c>
      <c r="BW73" t="str">
        <f t="shared" si="26"/>
        <v/>
      </c>
      <c r="BX73" s="275">
        <f>VLOOKUP(C73,MOVI!C:DT,26,0)</f>
        <v>0</v>
      </c>
      <c r="BY73" s="275">
        <f>VLOOKUP(C73,FPT!B:BW,26,0)</f>
        <v>0</v>
      </c>
      <c r="BZ73" t="str">
        <f t="shared" si="27"/>
        <v/>
      </c>
      <c r="CA73" s="275">
        <f>VLOOKUP(C73,MOVI!C:DT,27,0)</f>
        <v>0</v>
      </c>
      <c r="CB73" s="275">
        <f>VLOOKUP(C73,FPT!B:BZ,27,0)</f>
        <v>0</v>
      </c>
      <c r="CC73" t="str">
        <f t="shared" si="28"/>
        <v/>
      </c>
      <c r="CD73" s="275">
        <f>VLOOKUP(C73,MOVI!C:DT,28,0)</f>
        <v>0</v>
      </c>
      <c r="CE73" s="275">
        <f>VLOOKUP(C73,FPT!B:CC,28,0)</f>
        <v>0</v>
      </c>
      <c r="CF73" t="str">
        <f t="shared" si="29"/>
        <v/>
      </c>
      <c r="CG73" t="str">
        <f>VLOOKUP(C73,MOVI!C:DT,29,0)</f>
        <v>TB, CN</v>
      </c>
      <c r="CH73" s="252" t="str">
        <f>VLOOKUP(C73,FPT!B:CF,29,0)</f>
        <v>TB, CN</v>
      </c>
      <c r="CI73" t="str">
        <f t="shared" si="30"/>
        <v/>
      </c>
      <c r="CJ73">
        <f>VLOOKUP(C73,MOVI!C:DT,30,0)</f>
        <v>21</v>
      </c>
      <c r="CK73" s="252">
        <f>VLOOKUP(C73,FPT!B:CI,30,0)</f>
        <v>21</v>
      </c>
      <c r="CL73" t="str">
        <f t="shared" si="31"/>
        <v/>
      </c>
      <c r="CM73">
        <f>VLOOKUP(C73,MOVI!C:DT,31,0)</f>
        <v>21</v>
      </c>
      <c r="CN73" s="252">
        <f>VLOOKUP(C73,FPT!B:CL,31,0)</f>
        <v>21</v>
      </c>
      <c r="CO73" t="str">
        <f t="shared" si="32"/>
        <v/>
      </c>
      <c r="CP73" s="275">
        <f>VLOOKUP(C73,MOVI!C:DT,32,0)</f>
        <v>0</v>
      </c>
      <c r="CQ73" s="275">
        <f>VLOOKUP(C73,FPT!B:CO,32,0)</f>
        <v>0</v>
      </c>
      <c r="CR73" t="str">
        <f t="shared" si="33"/>
        <v/>
      </c>
      <c r="CS73" s="275">
        <f>VLOOKUP(C73,MOVI!C:DT,33,0)</f>
        <v>0</v>
      </c>
      <c r="CT73" s="275">
        <f>VLOOKUP(C73,FPT!B:CR,33,0)</f>
        <v>0</v>
      </c>
      <c r="CU73" t="str">
        <f t="shared" si="34"/>
        <v/>
      </c>
      <c r="CV73" s="275">
        <f>VLOOKUP(C73,MOVI!C:DT,34,0)</f>
        <v>0</v>
      </c>
      <c r="CW73" s="275">
        <f>VLOOKUP(C73,FPT!B:CU,34,0)</f>
        <v>0</v>
      </c>
      <c r="CX73" t="str">
        <f t="shared" si="35"/>
        <v/>
      </c>
      <c r="CY73" s="275">
        <f>VLOOKUP(C73,MOVI!C:DT,35,0)</f>
        <v>21</v>
      </c>
      <c r="CZ73" s="275">
        <f>VLOOKUP(C73,FPT!B:CX,35,0)</f>
        <v>21</v>
      </c>
      <c r="DA73" t="str">
        <f t="shared" si="36"/>
        <v/>
      </c>
      <c r="DB73" s="275">
        <f>VLOOKUP(C73,MOVI!C:DT,36,0)</f>
        <v>0</v>
      </c>
      <c r="DC73" s="275">
        <f>VLOOKUP(C73,FPT!B:DA,36,0)</f>
        <v>0</v>
      </c>
      <c r="DD73" t="str">
        <f t="shared" si="37"/>
        <v/>
      </c>
      <c r="DE73" s="275">
        <f>VLOOKUP(C73,MOVI!C:DT,37,0)</f>
        <v>0</v>
      </c>
      <c r="DF73" s="275">
        <f>VLOOKUP(C73,FPT!B:DD,37,0)</f>
        <v>0</v>
      </c>
      <c r="DG73" t="str">
        <f t="shared" si="38"/>
        <v/>
      </c>
      <c r="DH73" s="275">
        <f>VLOOKUP(C73,MOVI!C:DT,38,0)</f>
        <v>0</v>
      </c>
      <c r="DI73" s="275">
        <f>VLOOKUP(C73,FPT!B:DG,38,0)</f>
        <v>0</v>
      </c>
      <c r="DJ73" t="str">
        <f t="shared" si="39"/>
        <v/>
      </c>
      <c r="DK73" s="275">
        <f>VLOOKUP(C73,MOVI!C:DT,39,0)</f>
        <v>0</v>
      </c>
      <c r="DL73" s="275">
        <f>VLOOKUP(C73,FPT!B:DJ,39,0)</f>
        <v>0</v>
      </c>
      <c r="DM73" t="str">
        <f t="shared" si="40"/>
        <v/>
      </c>
      <c r="DN73" s="275">
        <f>VLOOKUP(C73,MOVI!C:DT,40,0)</f>
        <v>0</v>
      </c>
      <c r="DO73" s="275">
        <f>VLOOKUP(C73,FPT!B:DM,40,0)</f>
        <v>0</v>
      </c>
      <c r="DP73" t="str">
        <f t="shared" si="41"/>
        <v/>
      </c>
      <c r="DQ73" s="275">
        <f>VLOOKUP(C73,MOVI!C:DT,41,0)</f>
        <v>0</v>
      </c>
      <c r="DR73" s="275">
        <f>VLOOKUP(C73,FPT!B:DP,41,0)</f>
        <v>0</v>
      </c>
      <c r="DS73" t="str">
        <f t="shared" si="42"/>
        <v/>
      </c>
      <c r="DT73" s="275">
        <f>VLOOKUP(C73,MOVI!C:DT,42,0)</f>
        <v>10000000</v>
      </c>
      <c r="DU73" s="275">
        <f>ROUND(VLOOKUP(C73,FPT!B:DS,42,0),0)</f>
        <v>10000000</v>
      </c>
      <c r="DV73" t="str">
        <f t="shared" si="43"/>
        <v/>
      </c>
      <c r="DW73" s="275">
        <f>VLOOKUP(C73,MOVI!C:DT,43,0)</f>
        <v>0</v>
      </c>
      <c r="DX73" s="275">
        <f>VLOOKUP(C73,FPT!B:DV,43,0)</f>
        <v>0</v>
      </c>
      <c r="DY73" t="str">
        <f t="shared" si="44"/>
        <v/>
      </c>
      <c r="DZ73" s="275">
        <f>VLOOKUP(C73,MOVI!C:DT,44,0)</f>
        <v>0</v>
      </c>
      <c r="EA73" s="275">
        <f>VLOOKUP(C73,FPT!B:DY,44,0)</f>
        <v>0</v>
      </c>
      <c r="EB73" t="str">
        <f t="shared" si="45"/>
        <v/>
      </c>
      <c r="EC73" s="275">
        <f>VLOOKUP(C73,MOVI!C:DT,45,0)</f>
        <v>10000000</v>
      </c>
      <c r="ED73" s="275">
        <f>ROUND(VLOOKUP(C73,FPT!B:EB,45,0),0)</f>
        <v>10000000</v>
      </c>
      <c r="EE73" t="str">
        <f t="shared" si="46"/>
        <v/>
      </c>
      <c r="EF73" s="275">
        <f>VLOOKUP(C73,MOVI!C:DT,46,0)</f>
        <v>0</v>
      </c>
      <c r="EG73" s="275">
        <f>VLOOKUP(C73,FPT!B:EE,46,0)</f>
        <v>0</v>
      </c>
      <c r="EH73" t="str">
        <f t="shared" si="47"/>
        <v/>
      </c>
      <c r="EI73" s="275">
        <f>VLOOKUP(C73,MOVI!C:DT,47,0)</f>
        <v>0</v>
      </c>
      <c r="EJ73" s="275">
        <f>VLOOKUP(C73,FPT!B:EH,47,0)</f>
        <v>0</v>
      </c>
      <c r="EK73" t="str">
        <f t="shared" si="48"/>
        <v/>
      </c>
      <c r="EL73" s="275">
        <f>VLOOKUP(C73,MOVI!C:DT,48,0)</f>
        <v>0</v>
      </c>
      <c r="EM73" s="275">
        <f>VLOOKUP(C73,FPT!B:EK,48,0)</f>
        <v>0</v>
      </c>
      <c r="EN73" t="str">
        <f t="shared" si="49"/>
        <v/>
      </c>
      <c r="EO73" s="275">
        <f>VLOOKUP(C73,MOVI!C:DT,49,0)</f>
        <v>0</v>
      </c>
      <c r="EP73" s="275">
        <f>VLOOKUP(C73,FPT!B:EN,49,0)</f>
        <v>0</v>
      </c>
      <c r="EQ73" t="str">
        <f t="shared" si="50"/>
        <v/>
      </c>
      <c r="ER73" s="275">
        <f>VLOOKUP(C73,MOVI!C:DT,50,0)</f>
        <v>0</v>
      </c>
      <c r="ES73" s="275">
        <f>VLOOKUP(C73,FPT!B:EQ,50,0)</f>
        <v>0</v>
      </c>
      <c r="ET73" t="str">
        <f t="shared" si="51"/>
        <v/>
      </c>
      <c r="EU73" s="275">
        <f>VLOOKUP(C73,MOVI!C:DT,51,0)</f>
        <v>0</v>
      </c>
      <c r="EV73" s="275">
        <f>VLOOKUP(C73,FPT!B:ET,51,0)</f>
        <v>0</v>
      </c>
      <c r="EW73" t="str">
        <f t="shared" si="52"/>
        <v/>
      </c>
      <c r="EX73" s="275">
        <f>VLOOKUP(C73,MOVI!C:DT,52,0)</f>
        <v>0</v>
      </c>
      <c r="EY73" s="275">
        <f>VLOOKUP(C73,FPT!B:EW,52,0)</f>
        <v>0</v>
      </c>
      <c r="EZ73" t="str">
        <f t="shared" si="53"/>
        <v/>
      </c>
      <c r="FA73" s="275">
        <f>VLOOKUP(C73,MOVI!C:DT,53,0)</f>
        <v>0</v>
      </c>
      <c r="FB73" s="275">
        <f>VLOOKUP(C73,FPT!B:EZ,53,0)</f>
        <v>0</v>
      </c>
      <c r="FC73" t="str">
        <f t="shared" si="54"/>
        <v/>
      </c>
      <c r="FD73" s="275">
        <f>VLOOKUP(C73,MOVI!C:DT,54,0)</f>
        <v>0</v>
      </c>
      <c r="FE73" s="275">
        <f>VLOOKUP(C73,FPT!B:FC,54,0)</f>
        <v>0</v>
      </c>
      <c r="FF73" t="str">
        <f t="shared" si="55"/>
        <v/>
      </c>
      <c r="FG73" s="275">
        <f>VLOOKUP(C73,MOVI!C:DT,55,0)</f>
        <v>0</v>
      </c>
      <c r="FH73" s="275">
        <f>VLOOKUP(C73,FPT!B:FF,55,0)</f>
        <v>0</v>
      </c>
      <c r="FI73" t="str">
        <f t="shared" si="56"/>
        <v/>
      </c>
      <c r="FJ73" s="275">
        <f>VLOOKUP(C73,MOVI!C:DT,56,0)</f>
        <v>0</v>
      </c>
      <c r="FK73" s="275">
        <f>VLOOKUP(C73,FPT!B:FI,56,0)</f>
        <v>0</v>
      </c>
      <c r="FL73" t="str">
        <f t="shared" si="57"/>
        <v/>
      </c>
      <c r="FM73" s="275">
        <f>VLOOKUP(C73,MOVI!C:DT,57,0)</f>
        <v>0</v>
      </c>
      <c r="FN73" s="275">
        <f>VLOOKUP(C73,FPT!B:FL,57,0)</f>
        <v>0</v>
      </c>
      <c r="FO73" t="str">
        <f t="shared" si="58"/>
        <v/>
      </c>
      <c r="FP73" s="275">
        <f>VLOOKUP(C73,MOVI!C:DT,58,0)</f>
        <v>0</v>
      </c>
      <c r="FQ73" s="275">
        <f>VLOOKUP(C73,FPT!B:FO,58,0)</f>
        <v>0</v>
      </c>
      <c r="FR73" t="str">
        <f t="shared" si="59"/>
        <v/>
      </c>
      <c r="FS73" s="275">
        <f>VLOOKUP(C73,MOVI!C:DT,59,0)</f>
        <v>0</v>
      </c>
      <c r="FT73" s="275">
        <f>VLOOKUP(C73,FPT!B:FR,59,0)</f>
        <v>0</v>
      </c>
      <c r="FU73" t="str">
        <f t="shared" si="60"/>
        <v/>
      </c>
      <c r="FV73" s="275">
        <f>VLOOKUP(C73,MOVI!C:DT,60,0)</f>
        <v>0</v>
      </c>
      <c r="FW73" s="275">
        <f>VLOOKUP(C73,FPT!B:FU,60,0)</f>
        <v>0</v>
      </c>
      <c r="FX73" t="str">
        <f t="shared" si="61"/>
        <v/>
      </c>
      <c r="FY73" s="275">
        <f>VLOOKUP(C73,MOVI!C:DT,61,0)</f>
        <v>0</v>
      </c>
      <c r="FZ73" s="275">
        <f>VLOOKUP(C73,FPT!B:FX,61,0)</f>
        <v>0</v>
      </c>
      <c r="GA73" t="str">
        <f t="shared" si="62"/>
        <v/>
      </c>
      <c r="GB73" s="275">
        <f>VLOOKUP(C73,MOVI!C:DT,62,0)</f>
        <v>0</v>
      </c>
      <c r="GC73" s="275">
        <f>VLOOKUP(C73,FPT!B:GA,62,0)</f>
        <v>0</v>
      </c>
      <c r="GD73" t="str">
        <f t="shared" si="63"/>
        <v/>
      </c>
      <c r="GE73" s="275">
        <f>VLOOKUP(C73,MOVI!C:DT,63,0)</f>
        <v>0</v>
      </c>
      <c r="GF73" s="275">
        <f>VLOOKUP(C73,FPT!B:GD,63,0)</f>
        <v>0</v>
      </c>
      <c r="GG73" t="str">
        <f t="shared" si="64"/>
        <v/>
      </c>
      <c r="GH73" s="275">
        <f>VLOOKUP(C73,MOVI!C:DT,64,0)</f>
        <v>0</v>
      </c>
      <c r="GI73" s="275">
        <f>VLOOKUP(C73,FPT!B:GG,64,0)</f>
        <v>0</v>
      </c>
      <c r="GJ73" t="str">
        <f t="shared" si="65"/>
        <v/>
      </c>
      <c r="GK73" s="275">
        <f>VLOOKUP(C73,MOVI!C:DT,65,0)</f>
        <v>0</v>
      </c>
      <c r="GL73" s="275">
        <f>VLOOKUP(C73,FPT!B:GJ,65,0)</f>
        <v>0</v>
      </c>
      <c r="GM73" t="str">
        <f t="shared" si="66"/>
        <v/>
      </c>
      <c r="GN73" s="275">
        <f>VLOOKUP(C73,MOVI!C:DT,66,0)</f>
        <v>0</v>
      </c>
      <c r="GO73" s="275">
        <f>VLOOKUP(C73,FPT!B:GM,66,0)</f>
        <v>0</v>
      </c>
      <c r="GP73" t="str">
        <f t="shared" si="67"/>
        <v/>
      </c>
      <c r="GQ73" s="275">
        <f>VLOOKUP(C73,MOVI!C:DT,67,0)</f>
        <v>0</v>
      </c>
      <c r="GR73" s="275">
        <f>VLOOKUP(C73,FPT!B:GP,67,0)</f>
        <v>0</v>
      </c>
      <c r="GS73" t="str">
        <f t="shared" si="68"/>
        <v/>
      </c>
      <c r="GT73" s="275">
        <f>VLOOKUP(C73,MOVI!C:DT,68,0)</f>
        <v>0</v>
      </c>
      <c r="GU73" s="275">
        <f>VLOOKUP(C73,FPT!B:GS,68,0)</f>
        <v>0</v>
      </c>
      <c r="GV73" t="str">
        <f t="shared" si="69"/>
        <v/>
      </c>
      <c r="GW73" s="275">
        <f>VLOOKUP(C73,MOVI!C:DT,69,0)</f>
        <v>0</v>
      </c>
      <c r="GX73" s="275">
        <f>VLOOKUP(C73,FPT!B:GV,69,0)</f>
        <v>0</v>
      </c>
      <c r="GY73" t="str">
        <f t="shared" si="70"/>
        <v/>
      </c>
      <c r="GZ73" s="275">
        <f>VLOOKUP(C73,MOVI!C:DT,70,0)</f>
        <v>0</v>
      </c>
      <c r="HA73" s="275">
        <f>VLOOKUP(C73,FPT!B:GY,70,0)</f>
        <v>0</v>
      </c>
      <c r="HB73" t="str">
        <f t="shared" si="71"/>
        <v/>
      </c>
      <c r="HC73" s="275">
        <f>VLOOKUP(C73,MOVI!C:DT,71,0)</f>
        <v>10000000</v>
      </c>
      <c r="HD73" s="275">
        <f>ROUND(VLOOKUP(C73,FPT!B:HB,71,0),0)</f>
        <v>10000000</v>
      </c>
      <c r="HE73" t="str">
        <f t="shared" si="72"/>
        <v/>
      </c>
      <c r="HF73" s="275">
        <f>ROUND(VLOOKUP(C73,MOVI!C:DT,72,0),0)</f>
        <v>0</v>
      </c>
      <c r="HG73" s="275">
        <f>ROUND(VLOOKUP(C73,FPT!B:HE,72,0),0)</f>
        <v>0</v>
      </c>
      <c r="HH73" t="str">
        <f t="shared" si="73"/>
        <v/>
      </c>
      <c r="HI73" s="275">
        <f>VLOOKUP(C73,MOVI!C:DT,73,0)</f>
        <v>0</v>
      </c>
      <c r="HJ73" s="275">
        <f>VLOOKUP(C73,FPT!B:HH,73,0)</f>
        <v>0</v>
      </c>
      <c r="HK73" t="str">
        <f t="shared" si="74"/>
        <v/>
      </c>
      <c r="HL73" s="275">
        <f>VLOOKUP(C73,MOVI!C:DT,74,0)</f>
        <v>0</v>
      </c>
      <c r="HM73" s="275">
        <f>VLOOKUP(C73,FPT!B:HK,74,0)</f>
        <v>0</v>
      </c>
      <c r="HN73" t="str">
        <f t="shared" si="75"/>
        <v/>
      </c>
      <c r="HO73" s="275">
        <f>VLOOKUP(C73,MOVI!C:DT,75,0)</f>
        <v>11000000</v>
      </c>
      <c r="HP73" s="275">
        <f>VLOOKUP(C73,FPT!B:HN,75,0)</f>
        <v>11000000</v>
      </c>
      <c r="HQ73" t="str">
        <f t="shared" si="76"/>
        <v/>
      </c>
      <c r="HR73" s="275">
        <f>VLOOKUP(C73,MOVI!C:DT,76,0)</f>
        <v>0</v>
      </c>
      <c r="HS73" s="275">
        <f>VLOOKUP(C73,FPT!B:HQ,76,0)</f>
        <v>0</v>
      </c>
      <c r="HT73" t="str">
        <f t="shared" si="77"/>
        <v/>
      </c>
      <c r="HU73" s="275">
        <f>VLOOKUP(C73,MOVI!C:DT,77,0)</f>
        <v>0</v>
      </c>
      <c r="HV73" s="275">
        <f>VLOOKUP(C73,FPT!B:HT,77,0)</f>
        <v>0</v>
      </c>
      <c r="HW73" t="str">
        <f t="shared" si="78"/>
        <v/>
      </c>
      <c r="HX73" s="274">
        <f>VLOOKUP(C73,MOVI!C:CB,78,0)</f>
        <v>800000</v>
      </c>
      <c r="HY73" s="261">
        <f>VLOOKUP(C73,FPT!$B:$CA,78,0)</f>
        <v>800000</v>
      </c>
      <c r="HZ73" t="str">
        <f t="shared" si="79"/>
        <v/>
      </c>
      <c r="IA73" s="275">
        <f>VLOOKUP(C73,MOVI!C:CD,79,0)</f>
        <v>100000</v>
      </c>
      <c r="IB73" s="275">
        <f>VLOOKUP(C73,FPT!B:HZ,79,0)</f>
        <v>100000</v>
      </c>
      <c r="IC73" t="str">
        <f t="shared" si="80"/>
        <v/>
      </c>
      <c r="ID73" s="275">
        <f>VLOOKUP(C73,MOVI!C:CD,80,0)</f>
        <v>150000</v>
      </c>
      <c r="IE73" s="275">
        <f>VLOOKUP(C73,FPT!B:IC,80,0)</f>
        <v>150000</v>
      </c>
      <c r="IF73" t="str">
        <f t="shared" si="81"/>
        <v/>
      </c>
      <c r="IG73" s="275">
        <f>VLOOKUP(C73,MOVI!C:DT,81,0)</f>
        <v>0</v>
      </c>
      <c r="IH73" s="275">
        <f>VLOOKUP(C73,FPT!B:IF,81,0)</f>
        <v>0</v>
      </c>
      <c r="II73" t="str">
        <f t="shared" si="82"/>
        <v/>
      </c>
      <c r="IJ73" s="275">
        <f>VLOOKUP(C73,MOVI!C:DT,82,0)</f>
        <v>1050000</v>
      </c>
      <c r="IK73" s="275">
        <f>VLOOKUP(C73,FPT!B:II,82,0)</f>
        <v>1050000</v>
      </c>
      <c r="IL73" t="str">
        <f t="shared" si="83"/>
        <v/>
      </c>
      <c r="IM73" s="275">
        <f>ROUND(VLOOKUP(C73,MOVI!C:DT,83,0),0)</f>
        <v>12050000</v>
      </c>
      <c r="IN73" s="275">
        <f>ROUND(VLOOKUP(C73,FPT!B:IL,83,0),0)</f>
        <v>12050000</v>
      </c>
      <c r="IO73" t="str">
        <f t="shared" si="84"/>
        <v/>
      </c>
      <c r="IP73" s="275">
        <f>VLOOKUP(C73,MOVI!C:DT,84,0)</f>
        <v>0</v>
      </c>
      <c r="IQ73" s="275">
        <f>VLOOKUP(C73,FPT!B:IO,84,0)</f>
        <v>0</v>
      </c>
      <c r="IR73" t="str">
        <f t="shared" si="85"/>
        <v/>
      </c>
      <c r="IS73" s="275">
        <f>ROUND(VLOOKUP(C73,MOVI!C:DT,85,0),0)</f>
        <v>0</v>
      </c>
      <c r="IT73" s="275">
        <f>ROUND(VLOOKUP(C73,FPT!B:IR,85,0),0)</f>
        <v>0</v>
      </c>
      <c r="IU73" t="str">
        <f t="shared" si="86"/>
        <v/>
      </c>
      <c r="IV73" s="275">
        <f>VLOOKUP(C73,MOVI!C:DT,86,0)</f>
        <v>0</v>
      </c>
      <c r="IW73" s="275">
        <f>VLOOKUP(C73,FPT!B:IU,86,0)</f>
        <v>0</v>
      </c>
      <c r="IX73" t="str">
        <f t="shared" si="87"/>
        <v/>
      </c>
      <c r="IY73" s="275">
        <f>ROUND(VLOOKUP(C73,MOVI!C:DT,87,0),0)</f>
        <v>0</v>
      </c>
      <c r="IZ73" s="275">
        <f>ROUND(VLOOKUP(C73,FPT!B:IX,87,0),0)</f>
        <v>0</v>
      </c>
      <c r="JA73" t="str">
        <f t="shared" si="88"/>
        <v/>
      </c>
      <c r="JB73" s="275">
        <f>VLOOKUP(C73,MOVI!C:DT,88,0)</f>
        <v>0</v>
      </c>
      <c r="JC73" s="275">
        <f>VLOOKUP(C73,FPT!B:JA,88,0)</f>
        <v>0</v>
      </c>
      <c r="JD73" t="str">
        <f t="shared" si="89"/>
        <v/>
      </c>
      <c r="JE73" s="275">
        <f>VLOOKUP(C73,MOVI!C:DT,89,0)</f>
        <v>100000</v>
      </c>
      <c r="JF73" s="275">
        <f>VLOOKUP(C73,FPT!B:JD,89,0)</f>
        <v>100000</v>
      </c>
      <c r="JG73" t="str">
        <f t="shared" si="90"/>
        <v/>
      </c>
      <c r="JH73" s="275">
        <f>VLOOKUP(C73,MOVI!C:DT,90,0)</f>
        <v>0</v>
      </c>
      <c r="JI73" s="275">
        <f>VLOOKUP(C73,FPT!B:JG,90,0)</f>
        <v>0</v>
      </c>
      <c r="JJ73" t="str">
        <f t="shared" si="91"/>
        <v/>
      </c>
      <c r="JK73" s="275">
        <f>VLOOKUP(C73,MOVI!C:DT,91,0)</f>
        <v>0</v>
      </c>
      <c r="JL73" s="275">
        <f>VLOOKUP(C73,FPT!B:JJ,91,0)</f>
        <v>0</v>
      </c>
      <c r="JM73" t="str">
        <f t="shared" si="92"/>
        <v/>
      </c>
      <c r="JN73" s="275">
        <f>VLOOKUP(C73,MOVI!C:DT,92,0)</f>
        <v>0</v>
      </c>
      <c r="JO73" s="275">
        <f>VLOOKUP(C73,FPT!B:JM,92,0)</f>
        <v>0</v>
      </c>
      <c r="JP73" t="str">
        <f t="shared" si="93"/>
        <v/>
      </c>
      <c r="JQ73" s="275">
        <f>VLOOKUP(C73,MOVI!C:DT,93,0)</f>
        <v>0</v>
      </c>
      <c r="JR73" s="275">
        <f>VLOOKUP(C73,FPT!B:JP,93,0)</f>
        <v>0</v>
      </c>
      <c r="JS73" t="str">
        <f t="shared" si="94"/>
        <v/>
      </c>
      <c r="JT73" s="275">
        <f>VLOOKUP(C73,MOVI!C:DT,94,0)</f>
        <v>100000</v>
      </c>
      <c r="JU73" s="275">
        <f>VLOOKUP(C73,FPT!B:JS,94,0)</f>
        <v>100000</v>
      </c>
      <c r="JV73" t="str">
        <f t="shared" si="95"/>
        <v/>
      </c>
      <c r="JW73" s="275">
        <f>VLOOKUP(C73,MOVI!C:DT,95,0)</f>
        <v>8850000</v>
      </c>
      <c r="JX73" s="275">
        <f>VLOOKUP(C73,FPT!B:JV,95,0)</f>
        <v>8850000</v>
      </c>
      <c r="JY73" t="str">
        <f t="shared" si="96"/>
        <v/>
      </c>
      <c r="JZ73" s="275">
        <f>VLOOKUP(C73,MOVI!C:DT,96,0)</f>
        <v>0</v>
      </c>
      <c r="KA73" s="275">
        <f>VLOOKUP(C73,FPT!B:JY,96,0)</f>
        <v>0</v>
      </c>
      <c r="KB73" t="str">
        <f t="shared" si="97"/>
        <v/>
      </c>
      <c r="KC73" s="275">
        <f>VLOOKUP(C73,MOVI!C:DT,97,0)</f>
        <v>8850000</v>
      </c>
      <c r="KD73" s="275">
        <f>VLOOKUP(C73,FPT!B:KB,97,0)</f>
        <v>8850000</v>
      </c>
      <c r="KE73" t="str">
        <f t="shared" si="98"/>
        <v/>
      </c>
      <c r="KF73" s="275">
        <f>VLOOKUP(C73,MOVI!C:DT,98,0)</f>
        <v>1700000.0000000002</v>
      </c>
      <c r="KG73" s="275">
        <f>VLOOKUP(C73,FPT!B:KE,98,0)</f>
        <v>1700000</v>
      </c>
      <c r="KH73" t="str">
        <f t="shared" si="99"/>
        <v/>
      </c>
      <c r="KI73" s="275">
        <f>VLOOKUP(C73,MOVI!C:DT,99,0)</f>
        <v>0</v>
      </c>
      <c r="KJ73" s="275">
        <f>VLOOKUP(C73,FPT!B:KH,99,0)</f>
        <v>0</v>
      </c>
      <c r="KK73" t="str">
        <f t="shared" si="100"/>
        <v/>
      </c>
      <c r="KL73" s="275">
        <f>VLOOKUP(C73,MOVI!C:DT,100,0)</f>
        <v>300000</v>
      </c>
      <c r="KM73" s="275">
        <f>VLOOKUP(C73,FPT!B:KK,100,0)</f>
        <v>300000</v>
      </c>
      <c r="KN73" t="str">
        <f t="shared" si="101"/>
        <v/>
      </c>
      <c r="KO73" s="275">
        <f>VLOOKUP(C73,MOVI!C:DT,101,0)</f>
        <v>0</v>
      </c>
      <c r="KP73" s="275">
        <f>VLOOKUP(C73,FPT!B:KN,101,0)</f>
        <v>0</v>
      </c>
      <c r="KQ73" t="str">
        <f t="shared" si="102"/>
        <v/>
      </c>
      <c r="KR73" s="275">
        <f>VLOOKUP(C73,MOVI!C:DT,102,0)</f>
        <v>0</v>
      </c>
      <c r="KS73" s="275">
        <f>VLOOKUP(C73,FPT!B:KQ,102,0)</f>
        <v>0</v>
      </c>
      <c r="KT73" t="str">
        <f t="shared" si="103"/>
        <v/>
      </c>
      <c r="KU73" s="275">
        <f>VLOOKUP(C73,MOVI!C:DT,103,0)</f>
        <v>2000000.0000000002</v>
      </c>
      <c r="KV73" s="275">
        <f>VLOOKUP(C73,FPT!B:KT,103,0)</f>
        <v>2000000</v>
      </c>
      <c r="KW73" t="str">
        <f t="shared" si="104"/>
        <v/>
      </c>
      <c r="KX73" s="275">
        <f>VLOOKUP(C73,MOVI!C:DT,104,0)</f>
        <v>3050000</v>
      </c>
      <c r="KY73" s="275">
        <f>VLOOKUP(C73,FPT!B:KW,104,0)</f>
        <v>3050000</v>
      </c>
      <c r="KZ73" t="str">
        <f t="shared" si="105"/>
        <v/>
      </c>
      <c r="LA73" s="275">
        <f>VLOOKUP(C73,MOVI!C:DT,105,0)</f>
        <v>200000</v>
      </c>
      <c r="LB73" s="275">
        <f>VLOOKUP(C73,FPT!B:KZ,105,0)</f>
        <v>200000</v>
      </c>
      <c r="LC73" t="str">
        <f t="shared" si="106"/>
        <v/>
      </c>
      <c r="LD73" s="275">
        <f>VLOOKUP(C73,MOVI!C:DT,106,0)</f>
        <v>12200000</v>
      </c>
      <c r="LE73" s="275">
        <f>VLOOKUP(C73,FPT!B:LC,106,0)</f>
        <v>12200000</v>
      </c>
      <c r="LF73" t="str">
        <f t="shared" si="107"/>
        <v/>
      </c>
      <c r="LG73" s="273">
        <f>VLOOKUP(C73,MOVI!C:DT,107,0)</f>
        <v>0</v>
      </c>
      <c r="LH73" s="273">
        <f>VLOOKUP(C73,FPT!B:LF,107,0)</f>
        <v>0</v>
      </c>
      <c r="LI73" t="str">
        <f t="shared" si="108"/>
        <v/>
      </c>
      <c r="LJ73" t="str">
        <f>VLOOKUP(C73,MOVI!C:DV,108,0)</f>
        <v>MoviSouthMarketing &amp; Communication</v>
      </c>
      <c r="LK73" s="252" t="str">
        <f>VLOOKUP(C73,FPT!B:LI,108,0)</f>
        <v>MoviSouthMarketing &amp; Communication</v>
      </c>
      <c r="LL73" t="str">
        <f t="shared" si="109"/>
        <v/>
      </c>
      <c r="LM73" s="275">
        <f>ROUND(VLOOKUP(C73,MOVI!C:DV,109,0),0)</f>
        <v>833333</v>
      </c>
      <c r="LN73" s="275">
        <f>ROUND(VLOOKUP(C73,FPT!B:LL,109,0),0)</f>
        <v>833333</v>
      </c>
      <c r="LO73" t="str">
        <f t="shared" si="110"/>
        <v/>
      </c>
      <c r="LP73" t="str">
        <f>VLOOKUP(C73,MOVI!C:DV,110,0)</f>
        <v>HO</v>
      </c>
      <c r="LQ73" s="247" t="str">
        <f>VLOOKUP(C73,FPT!B:LO,110,0)</f>
        <v>HO</v>
      </c>
      <c r="LR73" t="str">
        <f t="shared" si="111"/>
        <v/>
      </c>
      <c r="LS73">
        <f>MOVI!DI68</f>
        <v>18</v>
      </c>
      <c r="LV73">
        <f>MOVI!DJ68</f>
        <v>0</v>
      </c>
      <c r="LW73">
        <f>MOVI!DK68</f>
        <v>0</v>
      </c>
      <c r="LX73" t="str">
        <f>MOVI!DL68</f>
        <v>x</v>
      </c>
      <c r="LY73">
        <f>MOVI!DM68</f>
        <v>0</v>
      </c>
      <c r="LZ73">
        <f>MOVI!DN68</f>
        <v>100000</v>
      </c>
      <c r="MA73">
        <f>MOVI!DO68</f>
        <v>0</v>
      </c>
      <c r="MB73" t="str">
        <f>MOVI!DP68</f>
        <v/>
      </c>
      <c r="MC73">
        <f>MOVI!DQ68</f>
        <v>0</v>
      </c>
      <c r="MD73">
        <f>MOVI!DR68</f>
        <v>0</v>
      </c>
      <c r="ME73" t="str">
        <f>VLOOKUP(C73,MOVI!C:DV,121,0)</f>
        <v/>
      </c>
      <c r="MF73" s="252"/>
      <c r="MG73" t="str">
        <f t="shared" si="117"/>
        <v/>
      </c>
      <c r="MH73" t="str">
        <f>VLOOKUP(C73,MOVI!C:DT,122,0)</f>
        <v>MoviSouth</v>
      </c>
      <c r="MI73" s="252" t="str">
        <f>VLOOKUP(C73,FPT!B:DS,112,0)</f>
        <v>MoviSouth</v>
      </c>
      <c r="MJ73" t="str">
        <f t="shared" si="113"/>
        <v/>
      </c>
    </row>
    <row r="74" spans="1:348" x14ac:dyDescent="0.25">
      <c r="A74">
        <v>66</v>
      </c>
      <c r="B74" s="48">
        <v>5704</v>
      </c>
      <c r="C74" s="271" t="s">
        <v>973</v>
      </c>
      <c r="D74" t="str">
        <f>VLOOKUP(C74,MOVI!C:D,2,0)</f>
        <v>Trần Thị Mỹ Dung</v>
      </c>
      <c r="E74" t="str">
        <f>VLOOKUP(C74,FPT!B:C,2,0)</f>
        <v>Trần Thị Mỹ Dung</v>
      </c>
      <c r="F74" t="str">
        <f t="shared" ref="F74:F137" si="118">IF(D74&lt;&gt;E74,"Lệch","")</f>
        <v/>
      </c>
      <c r="G74" t="str">
        <f>VLOOKUP(C74,MOVI!C:E,3,0)</f>
        <v>Marketing &amp; Communication</v>
      </c>
      <c r="H74" t="str">
        <f>VLOOKUP(C74,FPT!B:F,3,0)</f>
        <v>Marketing &amp; Communication</v>
      </c>
      <c r="I74" t="str">
        <f t="shared" ref="I74:I137" si="119">IF(G74&lt;&gt;H74,"Lệch","")</f>
        <v/>
      </c>
      <c r="J74" t="str">
        <f>VLOOKUP(C74,MOVI!C:H,4,0)</f>
        <v>Field Marketing</v>
      </c>
      <c r="K74" t="str">
        <f>VLOOKUP(C74,FPT!B:I,4,0)</f>
        <v>Field Marketing</v>
      </c>
      <c r="L74" t="str">
        <f t="shared" ref="L74:L137" si="120">IF(J74&lt;&gt;K74,"Lệch","")</f>
        <v/>
      </c>
      <c r="M74" t="str">
        <f>VLOOKUP(C74,MOVI!C:DT,5,0)</f>
        <v>Team leader</v>
      </c>
      <c r="N74" t="str">
        <f>VLOOKUP(C74,FPT!B:L,5,0)</f>
        <v>Team leader</v>
      </c>
      <c r="O74" t="str">
        <f t="shared" ref="O74:O137" si="121">IF(M74&lt;&gt;N74,"Lệch","")</f>
        <v/>
      </c>
      <c r="P74" t="str">
        <f>VLOOKUP(C74,MOVI!C:DT,6,0)</f>
        <v xml:space="preserve">Field Marketing Team Leader </v>
      </c>
      <c r="Q74" t="str">
        <f>VLOOKUP(C74,FPT!B:O,6,0)</f>
        <v xml:space="preserve">Field Marketing Team Leader </v>
      </c>
      <c r="R74" t="str">
        <f t="shared" ref="R74:R137" si="122">IF(P74&lt;&gt;Q74,"Lệch","")</f>
        <v/>
      </c>
      <c r="S74" t="str">
        <f>VLOOKUP(C74,MOVI!C:DT,7,0)</f>
        <v>South</v>
      </c>
      <c r="T74" t="str">
        <f>VLOOKUP(C74,FPT!B:R,7,0)</f>
        <v>South</v>
      </c>
      <c r="U74" t="str">
        <f t="shared" ref="U74:U137" si="123">IF(S74&lt;&gt;T74,"Lệch","")</f>
        <v/>
      </c>
      <c r="V74" t="str">
        <f>VLOOKUP(C74,MOVI!C:DT,8,0)</f>
        <v>Movi</v>
      </c>
      <c r="W74" t="str">
        <f>VLOOKUP(C74,FPT!B:U,8,0)</f>
        <v>Movi</v>
      </c>
      <c r="X74" t="str">
        <f t="shared" ref="X74:X137" si="124">IF(V74&lt;&gt;W74,"Lệch","")</f>
        <v/>
      </c>
      <c r="Y74" t="str">
        <f>VLOOKUP(C74,MOVI!C:DT,9,0)</f>
        <v>Full-time</v>
      </c>
      <c r="Z74" t="str">
        <f>VLOOKUP(C74,FPT!B:X,9,0)</f>
        <v>Full-time</v>
      </c>
      <c r="AA74" t="str">
        <f t="shared" ref="AA74:AA137" si="125">IF(Y74&lt;&gt;Z74,"Lệch","")</f>
        <v/>
      </c>
      <c r="AB74" t="str">
        <f>VLOOKUP(C74,MOVI!C:DT,10,0)</f>
        <v>Permanent</v>
      </c>
      <c r="AC74" t="str">
        <f>VLOOKUP(C74,FPT!B:AA,10,0)</f>
        <v>Permanent</v>
      </c>
      <c r="AD74" t="str">
        <f t="shared" ref="AD74:AD137" si="126">IF(AB74&lt;&gt;AC74,"Lệch","")</f>
        <v/>
      </c>
      <c r="AE74" s="247">
        <f>VLOOKUP(C74,MOVI!C:DT,11,0)</f>
        <v>43990</v>
      </c>
      <c r="AF74" s="247">
        <f>VLOOKUP(C74,FPT!B:AD,11,0)</f>
        <v>43990</v>
      </c>
      <c r="AG74" t="str">
        <f t="shared" ref="AG74:AG137" si="127">IF(AE74&lt;&gt;AF74,"Lệch","")</f>
        <v/>
      </c>
      <c r="AH74" s="260" t="str">
        <f>VLOOKUP(C74,MOVI!C:DT,12,0)</f>
        <v/>
      </c>
      <c r="AI74" s="260"/>
      <c r="AJ74" t="str">
        <f t="shared" si="115"/>
        <v/>
      </c>
      <c r="AK74">
        <f>VLOOKUP(C74,MOVI!C:DT,13,0)</f>
        <v>0</v>
      </c>
      <c r="AL74" s="247">
        <f>VLOOKUP(C74,FPT!B:AJ,13,0)</f>
        <v>0</v>
      </c>
      <c r="AM74" t="str">
        <f t="shared" si="114"/>
        <v/>
      </c>
      <c r="AN74" s="247">
        <f>VLOOKUP(C74,MOVI!C:DT,14,0)</f>
        <v>0</v>
      </c>
      <c r="AO74" s="247">
        <f>VLOOKUP(C74,FPT!B:AM,14,0)</f>
        <v>0</v>
      </c>
      <c r="AP74" t="str">
        <f t="shared" ref="AP74:AP137" si="128">IF(AN74&lt;&gt;AO74,"Lệch","")</f>
        <v/>
      </c>
      <c r="AQ74" t="str">
        <f>VLOOKUP(C74,MOVI!C:DT,15,0)</f>
        <v>LC</v>
      </c>
      <c r="AR74" s="247" t="str">
        <f>VLOOKUP(C74,FPT!B:AP,15,0)</f>
        <v>LC</v>
      </c>
      <c r="AS74" t="str">
        <f t="shared" ref="AS74:AS137" si="129">IF(AQ74&lt;&gt;AR74,"Lệch","")</f>
        <v/>
      </c>
      <c r="AT74" s="282" t="str">
        <f>VLOOKUP(C74,MOVI!C:DT,16,0)</f>
        <v>LTTP</v>
      </c>
      <c r="AU74" s="247" t="str">
        <f>VLOOKUP(C74,FPT!B:AS,16,0)</f>
        <v>LTTP</v>
      </c>
      <c r="AV74" t="str">
        <f t="shared" ref="AV74:AV137" si="130">IF(AT74&lt;&gt;AU74,"Lệch","")</f>
        <v/>
      </c>
      <c r="AW74" t="str">
        <f>VLOOKUP(C74,MOVI!C:DT,17,0)</f>
        <v>L</v>
      </c>
      <c r="AX74" s="247" t="str">
        <f>VLOOKUP(C74,FPT!B:AV,17,0)</f>
        <v>L</v>
      </c>
      <c r="AY74" t="str">
        <f t="shared" ref="AY74:AY137" si="131">IF(AW74&lt;&gt;AX74,"Lệch","")</f>
        <v/>
      </c>
      <c r="AZ74">
        <f>VLOOKUP(C74,MOVI!C:DT,18,0)</f>
        <v>0</v>
      </c>
      <c r="BA74" s="247">
        <f>VLOOKUP(C74,FPT!B:AY,18,0)</f>
        <v>0</v>
      </c>
      <c r="BB74" t="str">
        <f t="shared" ref="BB74:BB137" si="132">IF(AZ74&lt;&gt;BA74,"Lệch","")</f>
        <v/>
      </c>
      <c r="BC74" s="275">
        <f>VLOOKUP(C74,MOVI!C:DT,19,0)</f>
        <v>15000000</v>
      </c>
      <c r="BD74" s="275">
        <f>VLOOKUP(C74,FPT!B:BB,19,0)</f>
        <v>15000000</v>
      </c>
      <c r="BE74" t="str">
        <f t="shared" ref="BE74:BE137" si="133">IF(BC74&lt;&gt;BD74,"Lệch","")</f>
        <v/>
      </c>
      <c r="BF74">
        <f>VLOOKUP(C74,MOVI!C:DT,20,0)</f>
        <v>0</v>
      </c>
      <c r="BG74" s="252">
        <f>VLOOKUP(C74,FPT!B:BE,20,0)</f>
        <v>0</v>
      </c>
      <c r="BH74" t="str">
        <f t="shared" ref="BH74:BH137" si="134">IF(BF74&lt;&gt;BG74,"Lệch","")</f>
        <v/>
      </c>
      <c r="BI74" s="275">
        <f>VLOOKUP(C74,MOVI!C:DT,21,0)</f>
        <v>15000000</v>
      </c>
      <c r="BJ74" s="275">
        <f>VLOOKUP(C74,FPT!B:BH,21,0)</f>
        <v>15000000</v>
      </c>
      <c r="BK74" t="str">
        <f t="shared" ref="BK74:BK137" si="135">IF(BI74&lt;&gt;BJ74,"Lệch","")</f>
        <v/>
      </c>
      <c r="BL74" s="275">
        <f>VLOOKUP(C74,MOVI!C:DT,22,0)</f>
        <v>0</v>
      </c>
      <c r="BM74" s="275">
        <f>VLOOKUP(C74,FPT!B:BK,22,0)</f>
        <v>0</v>
      </c>
      <c r="BN74" t="str">
        <f t="shared" ref="BN74:BN137" si="136">IF(BL74&lt;&gt;BM74,"Lệch","")</f>
        <v/>
      </c>
      <c r="BO74" s="275">
        <f>VLOOKUP(C74,MOVI!C:DT,23,0)</f>
        <v>0</v>
      </c>
      <c r="BP74" s="275">
        <f>VLOOKUP(C74,FPT!B:BN,23,0)</f>
        <v>0</v>
      </c>
      <c r="BQ74" t="str">
        <f t="shared" ref="BQ74:BQ137" si="137">IF(BO74&lt;&gt;BP74,"Lệch","")</f>
        <v/>
      </c>
      <c r="BR74" s="275">
        <f>VLOOKUP(C74,MOVI!C:DT,24,0)</f>
        <v>0</v>
      </c>
      <c r="BS74" s="275">
        <f>VLOOKUP(C74,FPT!B:BQ,24,0)</f>
        <v>0</v>
      </c>
      <c r="BT74" t="str">
        <f t="shared" ref="BT74:BT137" si="138">IF(BR74&lt;&gt;BS74,"Lệch","")</f>
        <v/>
      </c>
      <c r="BU74" s="275">
        <f>VLOOKUP(C74,MOVI!C:DT,25,0)</f>
        <v>0</v>
      </c>
      <c r="BV74" s="275">
        <f>VLOOKUP(C74,FPT!B:BT,25,0)</f>
        <v>0</v>
      </c>
      <c r="BW74" t="str">
        <f t="shared" ref="BW74:BW137" si="139">IF(BU74&lt;&gt;BV74,"Lệch","")</f>
        <v/>
      </c>
      <c r="BX74" s="275">
        <f>VLOOKUP(C74,MOVI!C:DT,26,0)</f>
        <v>0</v>
      </c>
      <c r="BY74" s="275">
        <f>VLOOKUP(C74,FPT!B:BW,26,0)</f>
        <v>0</v>
      </c>
      <c r="BZ74" t="str">
        <f t="shared" ref="BZ74:BZ137" si="140">IF(BX74&lt;&gt;BY74,"Lệch","")</f>
        <v/>
      </c>
      <c r="CA74" s="275">
        <f>VLOOKUP(C74,MOVI!C:DT,27,0)</f>
        <v>0</v>
      </c>
      <c r="CB74" s="275">
        <f>VLOOKUP(C74,FPT!B:BZ,27,0)</f>
        <v>0</v>
      </c>
      <c r="CC74" t="str">
        <f t="shared" ref="CC74:CC137" si="141">IF(CA74&lt;&gt;CB74,"Lệch","")</f>
        <v/>
      </c>
      <c r="CD74" s="275">
        <f>VLOOKUP(C74,MOVI!C:DT,28,0)</f>
        <v>0</v>
      </c>
      <c r="CE74" s="275">
        <f>VLOOKUP(C74,FPT!B:CC,28,0)</f>
        <v>0</v>
      </c>
      <c r="CF74" t="str">
        <f t="shared" ref="CF74:CF137" si="142">IF(CD74&lt;&gt;CE74,"Lệch","")</f>
        <v/>
      </c>
      <c r="CG74" t="str">
        <f>VLOOKUP(C74,MOVI!C:DT,29,0)</f>
        <v>TB, CN</v>
      </c>
      <c r="CH74" s="252" t="str">
        <f>VLOOKUP(C74,FPT!B:CF,29,0)</f>
        <v>TB, CN</v>
      </c>
      <c r="CI74" t="str">
        <f t="shared" ref="CI74:CI137" si="143">IF(CG74&lt;&gt;CH74,"Lệch","")</f>
        <v/>
      </c>
      <c r="CJ74">
        <f>VLOOKUP(C74,MOVI!C:DT,30,0)</f>
        <v>21</v>
      </c>
      <c r="CK74" s="252">
        <f>VLOOKUP(C74,FPT!B:CI,30,0)</f>
        <v>21</v>
      </c>
      <c r="CL74" t="str">
        <f t="shared" ref="CL74:CL137" si="144">IF(CJ74&lt;&gt;CK74,"Lệch","")</f>
        <v/>
      </c>
      <c r="CM74">
        <f>VLOOKUP(C74,MOVI!C:DT,31,0)</f>
        <v>20</v>
      </c>
      <c r="CN74" s="252">
        <f>VLOOKUP(C74,FPT!B:CL,31,0)</f>
        <v>20</v>
      </c>
      <c r="CO74" t="str">
        <f t="shared" ref="CO74:CO137" si="145">IF(CM74&lt;&gt;CN74,"Lệch","")</f>
        <v/>
      </c>
      <c r="CP74" s="275">
        <f>VLOOKUP(C74,MOVI!C:DT,32,0)</f>
        <v>1</v>
      </c>
      <c r="CQ74" s="275">
        <f>VLOOKUP(C74,FPT!B:CO,32,0)</f>
        <v>1</v>
      </c>
      <c r="CR74" t="str">
        <f t="shared" ref="CR74:CR137" si="146">IF(CP74&lt;&gt;CQ74,"Lệch","")</f>
        <v/>
      </c>
      <c r="CS74" s="275">
        <f>VLOOKUP(C74,MOVI!C:DT,33,0)</f>
        <v>0</v>
      </c>
      <c r="CT74" s="275">
        <f>VLOOKUP(C74,FPT!B:CR,33,0)</f>
        <v>0</v>
      </c>
      <c r="CU74" t="str">
        <f t="shared" ref="CU74:CU137" si="147">IF(CS74&lt;&gt;CT74,"Lệch","")</f>
        <v/>
      </c>
      <c r="CV74" s="275">
        <f>VLOOKUP(C74,MOVI!C:DT,34,0)</f>
        <v>0</v>
      </c>
      <c r="CW74" s="275">
        <f>VLOOKUP(C74,FPT!B:CU,34,0)</f>
        <v>0</v>
      </c>
      <c r="CX74" t="str">
        <f t="shared" ref="CX74:CX137" si="148">IF(CV74&lt;&gt;CW74,"Lệch","")</f>
        <v/>
      </c>
      <c r="CY74" s="275">
        <f>VLOOKUP(C74,MOVI!C:DT,35,0)</f>
        <v>21</v>
      </c>
      <c r="CZ74" s="275">
        <f>VLOOKUP(C74,FPT!B:CX,35,0)</f>
        <v>21</v>
      </c>
      <c r="DA74" t="str">
        <f t="shared" ref="DA74:DA137" si="149">IF(CY74&lt;&gt;CZ74,"Lệch","")</f>
        <v/>
      </c>
      <c r="DB74" s="275">
        <f>VLOOKUP(C74,MOVI!C:DT,36,0)</f>
        <v>0</v>
      </c>
      <c r="DC74" s="275">
        <f>VLOOKUP(C74,FPT!B:DA,36,0)</f>
        <v>0</v>
      </c>
      <c r="DD74" t="str">
        <f t="shared" ref="DD74:DD137" si="150">IF(DB74&lt;&gt;DC74,"Lệch","")</f>
        <v/>
      </c>
      <c r="DE74" s="275">
        <f>VLOOKUP(C74,MOVI!C:DT,37,0)</f>
        <v>6</v>
      </c>
      <c r="DF74" s="275">
        <f>VLOOKUP(C74,FPT!B:DD,37,0)</f>
        <v>6</v>
      </c>
      <c r="DG74" t="str">
        <f t="shared" ref="DG74:DG137" si="151">IF(DE74&lt;&gt;DF74,"Lệch","")</f>
        <v/>
      </c>
      <c r="DH74" s="275">
        <f>VLOOKUP(C74,MOVI!C:DT,38,0)</f>
        <v>0</v>
      </c>
      <c r="DI74" s="275">
        <f>VLOOKUP(C74,FPT!B:DG,38,0)</f>
        <v>0</v>
      </c>
      <c r="DJ74" t="str">
        <f t="shared" ref="DJ74:DJ137" si="152">IF(DH74&lt;&gt;DI74,"Lệch","")</f>
        <v/>
      </c>
      <c r="DK74" s="275">
        <f>VLOOKUP(C74,MOVI!C:DT,39,0)</f>
        <v>6</v>
      </c>
      <c r="DL74" s="275">
        <f>VLOOKUP(C74,FPT!B:DJ,39,0)</f>
        <v>6</v>
      </c>
      <c r="DM74" t="str">
        <f t="shared" ref="DM74:DM137" si="153">IF(DK74&lt;&gt;DL74,"Lệch","")</f>
        <v/>
      </c>
      <c r="DN74" s="275">
        <f>VLOOKUP(C74,MOVI!C:DT,40,0)</f>
        <v>12</v>
      </c>
      <c r="DO74" s="275">
        <f>VLOOKUP(C74,FPT!B:DM,40,0)</f>
        <v>12</v>
      </c>
      <c r="DP74" t="str">
        <f t="shared" ref="DP74:DP137" si="154">IF(DN74&lt;&gt;DO74,"Lệch","")</f>
        <v/>
      </c>
      <c r="DQ74" s="275">
        <f>VLOOKUP(C74,MOVI!C:DT,41,0)</f>
        <v>6</v>
      </c>
      <c r="DR74" s="275">
        <f>VLOOKUP(C74,FPT!B:DP,41,0)</f>
        <v>6</v>
      </c>
      <c r="DS74" t="str">
        <f t="shared" ref="DS74:DS137" si="155">IF(DQ74&lt;&gt;DR74,"Lệch","")</f>
        <v/>
      </c>
      <c r="DT74" s="275">
        <f>VLOOKUP(C74,MOVI!C:DT,42,0)</f>
        <v>15000000</v>
      </c>
      <c r="DU74" s="275">
        <f>ROUND(VLOOKUP(C74,FPT!B:DS,42,0),0)</f>
        <v>15000000</v>
      </c>
      <c r="DV74" t="str">
        <f t="shared" ref="DV74:DV137" si="156">IF(DT74&lt;&gt;DU74,"Lệch","")</f>
        <v/>
      </c>
      <c r="DW74" s="275">
        <f>VLOOKUP(C74,MOVI!C:DT,43,0)</f>
        <v>0</v>
      </c>
      <c r="DX74" s="275">
        <f>VLOOKUP(C74,FPT!B:DV,43,0)</f>
        <v>0</v>
      </c>
      <c r="DY74" t="str">
        <f t="shared" ref="DY74:DY137" si="157">IF(DW74&lt;&gt;DX74,"Lệch","")</f>
        <v/>
      </c>
      <c r="DZ74" s="275">
        <f>VLOOKUP(C74,MOVI!C:DT,44,0)</f>
        <v>1071429</v>
      </c>
      <c r="EA74" s="275">
        <f>VLOOKUP(C74,FPT!B:DY,44,0)</f>
        <v>1071429</v>
      </c>
      <c r="EB74" t="str">
        <f t="shared" ref="EB74:EB137" si="158">IF(DZ74&lt;&gt;EA74,"Lệch","")</f>
        <v/>
      </c>
      <c r="EC74" s="275">
        <f>VLOOKUP(C74,MOVI!C:DT,45,0)</f>
        <v>16071429</v>
      </c>
      <c r="ED74" s="275">
        <f>ROUND(VLOOKUP(C74,FPT!B:EB,45,0),0)</f>
        <v>16071429</v>
      </c>
      <c r="EE74" t="str">
        <f t="shared" ref="EE74:EE137" si="159">IF(EC74&lt;&gt;ED74,"Lệch","")</f>
        <v/>
      </c>
      <c r="EF74" s="275">
        <f>VLOOKUP(C74,MOVI!C:DT,46,0)</f>
        <v>0</v>
      </c>
      <c r="EG74" s="275">
        <f>VLOOKUP(C74,FPT!B:EE,46,0)</f>
        <v>0</v>
      </c>
      <c r="EH74" t="str">
        <f t="shared" ref="EH74:EH137" si="160">IF(EF74&lt;&gt;EG74,"Lệch","")</f>
        <v/>
      </c>
      <c r="EI74" s="275">
        <f>VLOOKUP(C74,MOVI!C:DT,47,0)</f>
        <v>0</v>
      </c>
      <c r="EJ74" s="275">
        <f>VLOOKUP(C74,FPT!B:EH,47,0)</f>
        <v>0</v>
      </c>
      <c r="EK74" t="str">
        <f t="shared" ref="EK74:EK137" si="161">IF(EI74&lt;&gt;EJ74,"Lệch","")</f>
        <v/>
      </c>
      <c r="EL74" s="275">
        <f>VLOOKUP(C74,MOVI!C:DT,48,0)</f>
        <v>0</v>
      </c>
      <c r="EM74" s="275">
        <f>VLOOKUP(C74,FPT!B:EK,48,0)</f>
        <v>0</v>
      </c>
      <c r="EN74" t="str">
        <f t="shared" ref="EN74:EN137" si="162">IF(EL74&lt;&gt;EM74,"Lệch","")</f>
        <v/>
      </c>
      <c r="EO74" s="275">
        <f>VLOOKUP(C74,MOVI!C:DT,49,0)</f>
        <v>0</v>
      </c>
      <c r="EP74" s="275">
        <f>VLOOKUP(C74,FPT!B:EN,49,0)</f>
        <v>0</v>
      </c>
      <c r="EQ74" t="str">
        <f t="shared" ref="EQ74:EQ137" si="163">IF(EO74&lt;&gt;EP74,"Lệch","")</f>
        <v/>
      </c>
      <c r="ER74" s="275">
        <f>VLOOKUP(C74,MOVI!C:DT,50,0)</f>
        <v>0</v>
      </c>
      <c r="ES74" s="275">
        <f>VLOOKUP(C74,FPT!B:EQ,50,0)</f>
        <v>0</v>
      </c>
      <c r="ET74" t="str">
        <f t="shared" ref="ET74:ET137" si="164">IF(ER74&lt;&gt;ES74,"Lệch","")</f>
        <v/>
      </c>
      <c r="EU74" s="275">
        <f>VLOOKUP(C74,MOVI!C:DT,51,0)</f>
        <v>0</v>
      </c>
      <c r="EV74" s="275">
        <f>VLOOKUP(C74,FPT!B:ET,51,0)</f>
        <v>0</v>
      </c>
      <c r="EW74" t="str">
        <f t="shared" ref="EW74:EW137" si="165">IF(EU74&lt;&gt;EV74,"Lệch","")</f>
        <v/>
      </c>
      <c r="EX74" s="275">
        <f>VLOOKUP(C74,MOVI!C:DT,52,0)</f>
        <v>0</v>
      </c>
      <c r="EY74" s="275">
        <f>VLOOKUP(C74,FPT!B:EW,52,0)</f>
        <v>0</v>
      </c>
      <c r="EZ74" t="str">
        <f t="shared" ref="EZ74:EZ137" si="166">IF(EX74&lt;&gt;EY74,"Lệch","")</f>
        <v/>
      </c>
      <c r="FA74" s="275">
        <f>VLOOKUP(C74,MOVI!C:DT,53,0)</f>
        <v>0</v>
      </c>
      <c r="FB74" s="275">
        <f>VLOOKUP(C74,FPT!B:EZ,53,0)</f>
        <v>0</v>
      </c>
      <c r="FC74" t="str">
        <f t="shared" ref="FC74:FC137" si="167">IF(FA74&lt;&gt;FB74,"Lệch","")</f>
        <v/>
      </c>
      <c r="FD74" s="275">
        <f>VLOOKUP(C74,MOVI!C:DT,54,0)</f>
        <v>0</v>
      </c>
      <c r="FE74" s="275">
        <f>VLOOKUP(C74,FPT!B:FC,54,0)</f>
        <v>0</v>
      </c>
      <c r="FF74" t="str">
        <f t="shared" ref="FF74:FF137" si="168">IF(FD74&lt;&gt;FE74,"Lệch","")</f>
        <v/>
      </c>
      <c r="FG74" s="275">
        <f>VLOOKUP(C74,MOVI!C:DT,55,0)</f>
        <v>0</v>
      </c>
      <c r="FH74" s="275">
        <f>VLOOKUP(C74,FPT!B:FF,55,0)</f>
        <v>0</v>
      </c>
      <c r="FI74" t="str">
        <f t="shared" ref="FI74:FI137" si="169">IF(FG74&lt;&gt;FH74,"Lệch","")</f>
        <v/>
      </c>
      <c r="FJ74" s="275">
        <f>VLOOKUP(C74,MOVI!C:DT,56,0)</f>
        <v>0</v>
      </c>
      <c r="FK74" s="275">
        <f>VLOOKUP(C74,FPT!B:FI,56,0)</f>
        <v>0</v>
      </c>
      <c r="FL74" t="str">
        <f t="shared" ref="FL74:FL137" si="170">IF(FJ74&lt;&gt;FK74,"Lệch","")</f>
        <v/>
      </c>
      <c r="FM74" s="275">
        <f>VLOOKUP(C74,MOVI!C:DT,57,0)</f>
        <v>0</v>
      </c>
      <c r="FN74" s="275">
        <f>VLOOKUP(C74,FPT!B:FL,57,0)</f>
        <v>0</v>
      </c>
      <c r="FO74" t="str">
        <f t="shared" ref="FO74:FO137" si="171">IF(FM74&lt;&gt;FN74,"Lệch","")</f>
        <v/>
      </c>
      <c r="FP74" s="275">
        <f>VLOOKUP(C74,MOVI!C:DT,58,0)</f>
        <v>0</v>
      </c>
      <c r="FQ74" s="275">
        <f>VLOOKUP(C74,FPT!B:FO,58,0)</f>
        <v>0</v>
      </c>
      <c r="FR74" t="str">
        <f t="shared" ref="FR74:FR137" si="172">IF(FP74&lt;&gt;FQ74,"Lệch","")</f>
        <v/>
      </c>
      <c r="FS74" s="275">
        <f>VLOOKUP(C74,MOVI!C:DT,59,0)</f>
        <v>0</v>
      </c>
      <c r="FT74" s="275">
        <f>VLOOKUP(C74,FPT!B:FR,59,0)</f>
        <v>0</v>
      </c>
      <c r="FU74" t="str">
        <f t="shared" ref="FU74:FU137" si="173">IF(FS74&lt;&gt;FT74,"Lệch","")</f>
        <v/>
      </c>
      <c r="FV74" s="275">
        <f>VLOOKUP(C74,MOVI!C:DT,60,0)</f>
        <v>0</v>
      </c>
      <c r="FW74" s="275">
        <f>VLOOKUP(C74,FPT!B:FU,60,0)</f>
        <v>0</v>
      </c>
      <c r="FX74" t="str">
        <f t="shared" ref="FX74:FX137" si="174">IF(FV74&lt;&gt;FW74,"Lệch","")</f>
        <v/>
      </c>
      <c r="FY74" s="275">
        <f>VLOOKUP(C74,MOVI!C:DT,61,0)</f>
        <v>0</v>
      </c>
      <c r="FZ74" s="275">
        <f>VLOOKUP(C74,FPT!B:FX,61,0)</f>
        <v>0</v>
      </c>
      <c r="GA74" t="str">
        <f t="shared" ref="GA74:GA137" si="175">IF(FY74&lt;&gt;FZ74,"Lệch","")</f>
        <v/>
      </c>
      <c r="GB74" s="275">
        <f>VLOOKUP(C74,MOVI!C:DT,62,0)</f>
        <v>0</v>
      </c>
      <c r="GC74" s="275">
        <f>VLOOKUP(C74,FPT!B:GA,62,0)</f>
        <v>0</v>
      </c>
      <c r="GD74" t="str">
        <f t="shared" ref="GD74:GD137" si="176">IF(GB74&lt;&gt;GC74,"Lệch","")</f>
        <v/>
      </c>
      <c r="GE74" s="275">
        <f>VLOOKUP(C74,MOVI!C:DT,63,0)</f>
        <v>0</v>
      </c>
      <c r="GF74" s="275">
        <f>VLOOKUP(C74,FPT!B:GD,63,0)</f>
        <v>0</v>
      </c>
      <c r="GG74" t="str">
        <f t="shared" ref="GG74:GG137" si="177">IF(GE74&lt;&gt;GF74,"Lệch","")</f>
        <v/>
      </c>
      <c r="GH74" s="275">
        <f>VLOOKUP(C74,MOVI!C:DT,64,0)</f>
        <v>0</v>
      </c>
      <c r="GI74" s="275">
        <f>VLOOKUP(C74,FPT!B:GG,64,0)</f>
        <v>0</v>
      </c>
      <c r="GJ74" t="str">
        <f t="shared" ref="GJ74:GJ137" si="178">IF(GH74&lt;&gt;GI74,"Lệch","")</f>
        <v/>
      </c>
      <c r="GK74" s="275">
        <f>VLOOKUP(C74,MOVI!C:DT,65,0)</f>
        <v>0</v>
      </c>
      <c r="GL74" s="275">
        <f>VLOOKUP(C74,FPT!B:GJ,65,0)</f>
        <v>0</v>
      </c>
      <c r="GM74" t="str">
        <f t="shared" ref="GM74:GM137" si="179">IF(GK74&lt;&gt;GL74,"Lệch","")</f>
        <v/>
      </c>
      <c r="GN74" s="275">
        <f>VLOOKUP(C74,MOVI!C:DT,66,0)</f>
        <v>0</v>
      </c>
      <c r="GO74" s="275">
        <f>VLOOKUP(C74,FPT!B:GM,66,0)</f>
        <v>0</v>
      </c>
      <c r="GP74" t="str">
        <f t="shared" ref="GP74:GP137" si="180">IF(GN74&lt;&gt;GO74,"Lệch","")</f>
        <v/>
      </c>
      <c r="GQ74" s="275">
        <f>VLOOKUP(C74,MOVI!C:DT,67,0)</f>
        <v>0</v>
      </c>
      <c r="GR74" s="275">
        <f>VLOOKUP(C74,FPT!B:GP,67,0)</f>
        <v>0</v>
      </c>
      <c r="GS74" t="str">
        <f t="shared" ref="GS74:GS137" si="181">IF(GQ74&lt;&gt;GR74,"Lệch","")</f>
        <v/>
      </c>
      <c r="GT74" s="275">
        <f>VLOOKUP(C74,MOVI!C:DT,68,0)</f>
        <v>0</v>
      </c>
      <c r="GU74" s="275">
        <f>VLOOKUP(C74,FPT!B:GS,68,0)</f>
        <v>0</v>
      </c>
      <c r="GV74" t="str">
        <f t="shared" ref="GV74:GV137" si="182">IF(GT74&lt;&gt;GU74,"Lệch","")</f>
        <v/>
      </c>
      <c r="GW74" s="275">
        <f>VLOOKUP(C74,MOVI!C:DT,69,0)</f>
        <v>0</v>
      </c>
      <c r="GX74" s="275">
        <f>VLOOKUP(C74,FPT!B:GV,69,0)</f>
        <v>0</v>
      </c>
      <c r="GY74" t="str">
        <f t="shared" ref="GY74:GY137" si="183">IF(GW74&lt;&gt;GX74,"Lệch","")</f>
        <v/>
      </c>
      <c r="GZ74" s="275">
        <f>VLOOKUP(C74,MOVI!C:DT,70,0)</f>
        <v>0</v>
      </c>
      <c r="HA74" s="275">
        <f>VLOOKUP(C74,FPT!B:GY,70,0)</f>
        <v>0</v>
      </c>
      <c r="HB74" t="str">
        <f t="shared" ref="HB74:HB137" si="184">IF(GZ74&lt;&gt;HA74,"Lệch","")</f>
        <v/>
      </c>
      <c r="HC74" s="275">
        <f>VLOOKUP(C74,MOVI!C:DT,71,0)</f>
        <v>16071429</v>
      </c>
      <c r="HD74" s="275">
        <f>ROUND(VLOOKUP(C74,FPT!B:HB,71,0),0)</f>
        <v>16071429</v>
      </c>
      <c r="HE74" t="str">
        <f t="shared" ref="HE74:HE137" si="185">IF(HC74&lt;&gt;HD74,"Lệch","")</f>
        <v/>
      </c>
      <c r="HF74" s="275">
        <f>ROUND(VLOOKUP(C74,MOVI!C:DT,72,0),0)</f>
        <v>535714</v>
      </c>
      <c r="HG74" s="275">
        <f>ROUND(VLOOKUP(C74,FPT!B:HE,72,0),0)</f>
        <v>535714</v>
      </c>
      <c r="HH74" t="str">
        <f t="shared" ref="HH74:HH137" si="186">IF(HF74&lt;&gt;HG74,"Lệch","")</f>
        <v/>
      </c>
      <c r="HI74" s="275">
        <f>VLOOKUP(C74,MOVI!C:DT,73,0)</f>
        <v>0</v>
      </c>
      <c r="HJ74" s="275">
        <f>VLOOKUP(C74,FPT!B:HH,73,0)</f>
        <v>0</v>
      </c>
      <c r="HK74" t="str">
        <f t="shared" ref="HK74:HK137" si="187">IF(HI74&lt;&gt;HJ74,"Lệch","")</f>
        <v/>
      </c>
      <c r="HL74" s="275">
        <f>VLOOKUP(C74,MOVI!C:DT,74,0)</f>
        <v>0</v>
      </c>
      <c r="HM74" s="275">
        <f>VLOOKUP(C74,FPT!B:HK,74,0)</f>
        <v>0</v>
      </c>
      <c r="HN74" t="str">
        <f t="shared" ref="HN74:HN137" si="188">IF(HL74&lt;&gt;HM74,"Lệch","")</f>
        <v/>
      </c>
      <c r="HO74" s="275">
        <f>VLOOKUP(C74,MOVI!C:DT,75,0)</f>
        <v>11000000</v>
      </c>
      <c r="HP74" s="275">
        <f>VLOOKUP(C74,FPT!B:HN,75,0)</f>
        <v>11000000</v>
      </c>
      <c r="HQ74" t="str">
        <f t="shared" ref="HQ74:HQ137" si="189">IF(HO74&lt;&gt;HP74,"Lệch","")</f>
        <v/>
      </c>
      <c r="HR74" s="275">
        <f>VLOOKUP(C74,MOVI!C:DT,76,0)</f>
        <v>0</v>
      </c>
      <c r="HS74" s="275">
        <f>VLOOKUP(C74,FPT!B:HQ,76,0)</f>
        <v>0</v>
      </c>
      <c r="HT74" t="str">
        <f t="shared" ref="HT74:HT137" si="190">IF(HR74&lt;&gt;HS74,"Lệch","")</f>
        <v/>
      </c>
      <c r="HU74" s="275">
        <f>VLOOKUP(C74,MOVI!C:DT,77,0)</f>
        <v>0</v>
      </c>
      <c r="HV74" s="275">
        <f>VLOOKUP(C74,FPT!B:HT,77,0)</f>
        <v>0</v>
      </c>
      <c r="HW74" t="str">
        <f t="shared" ref="HW74:HW137" si="191">IF(HU74&lt;&gt;HV74,"Lệch","")</f>
        <v/>
      </c>
      <c r="HX74" s="274">
        <f>VLOOKUP(C74,MOVI!C:CB,78,0)</f>
        <v>1200000</v>
      </c>
      <c r="HY74" s="261">
        <f>VLOOKUP(C74,FPT!$B:$CA,78,0)</f>
        <v>1200000</v>
      </c>
      <c r="HZ74" t="str">
        <f t="shared" ref="HZ74:HZ137" si="192">IF(HX74&lt;&gt;HY74,"Lệch","")</f>
        <v/>
      </c>
      <c r="IA74" s="275">
        <f>VLOOKUP(C74,MOVI!C:CD,79,0)</f>
        <v>150000</v>
      </c>
      <c r="IB74" s="275">
        <f>VLOOKUP(C74,FPT!B:HZ,79,0)</f>
        <v>150000</v>
      </c>
      <c r="IC74" t="str">
        <f t="shared" ref="IC74:IC137" si="193">IF(IA74&lt;&gt;IB74,"Lệch","")</f>
        <v/>
      </c>
      <c r="ID74" s="275">
        <f>VLOOKUP(C74,MOVI!C:CD,80,0)</f>
        <v>225000</v>
      </c>
      <c r="IE74" s="275">
        <f>VLOOKUP(C74,FPT!B:IC,80,0)</f>
        <v>225000</v>
      </c>
      <c r="IF74" t="str">
        <f t="shared" ref="IF74:IF137" si="194">IF(ID74&lt;&gt;IE74,"Lệch","")</f>
        <v/>
      </c>
      <c r="IG74" s="275">
        <f>VLOOKUP(C74,MOVI!C:DT,81,0)</f>
        <v>0</v>
      </c>
      <c r="IH74" s="275">
        <f>VLOOKUP(C74,FPT!B:IF,81,0)</f>
        <v>0</v>
      </c>
      <c r="II74" t="str">
        <f t="shared" ref="II74:II137" si="195">IF(IG74&lt;&gt;IH74,"Lệch","")</f>
        <v/>
      </c>
      <c r="IJ74" s="275">
        <f>VLOOKUP(C74,MOVI!C:DT,82,0)</f>
        <v>1575000</v>
      </c>
      <c r="IK74" s="275">
        <f>VLOOKUP(C74,FPT!B:II,82,0)</f>
        <v>1575000</v>
      </c>
      <c r="IL74" t="str">
        <f t="shared" ref="IL74:IL137" si="196">IF(IJ74&lt;&gt;IK74,"Lệch","")</f>
        <v/>
      </c>
      <c r="IM74" s="275">
        <f>ROUND(VLOOKUP(C74,MOVI!C:DT,83,0),0)</f>
        <v>13110714</v>
      </c>
      <c r="IN74" s="275">
        <f>ROUND(VLOOKUP(C74,FPT!B:IL,83,0),0)</f>
        <v>13110714</v>
      </c>
      <c r="IO74" t="str">
        <f t="shared" ref="IO74:IO137" si="197">IF(IM74&lt;&gt;IN74,"Lệch","")</f>
        <v/>
      </c>
      <c r="IP74" s="275">
        <f>ROUND(VLOOKUP(C74,MOVI!C:DT,84,0),0)</f>
        <v>2960715</v>
      </c>
      <c r="IQ74" s="275">
        <f>ROUND(VLOOKUP(C74,FPT!B:IO,84,0),0)</f>
        <v>2960715</v>
      </c>
      <c r="IR74" t="str">
        <f t="shared" ref="IR74:IR137" si="198">IF(IP74&lt;&gt;IQ74,"Lệch","")</f>
        <v/>
      </c>
      <c r="IS74" s="275">
        <f>ROUND(VLOOKUP(C74,MOVI!C:DT,85,0),0)</f>
        <v>148036</v>
      </c>
      <c r="IT74" s="275">
        <f>ROUND(VLOOKUP(C74,FPT!B:IR,85,0),0)</f>
        <v>148036</v>
      </c>
      <c r="IU74" t="str">
        <f t="shared" ref="IU74:IU137" si="199">IF(IS74&lt;&gt;IT74,"Lệch","")</f>
        <v/>
      </c>
      <c r="IV74" s="275">
        <f>VLOOKUP(C74,MOVI!C:DT,86,0)</f>
        <v>0</v>
      </c>
      <c r="IW74" s="275">
        <f>VLOOKUP(C74,FPT!B:IU,86,0)</f>
        <v>0</v>
      </c>
      <c r="IX74" t="str">
        <f t="shared" ref="IX74:IX137" si="200">IF(IV74&lt;&gt;IW74,"Lệch","")</f>
        <v/>
      </c>
      <c r="IY74" s="275">
        <f>ROUND(VLOOKUP(C74,MOVI!C:DT,87,0),0)</f>
        <v>148036</v>
      </c>
      <c r="IZ74" s="275">
        <f>ROUND(VLOOKUP(C74,FPT!B:IX,87,0),0)</f>
        <v>148036</v>
      </c>
      <c r="JA74" t="str">
        <f t="shared" ref="JA74:JA137" si="201">IF(IY74&lt;&gt;IZ74,"Lệch","")</f>
        <v/>
      </c>
      <c r="JB74" s="275">
        <f>VLOOKUP(C74,MOVI!C:DT,88,0)</f>
        <v>0</v>
      </c>
      <c r="JC74" s="275">
        <f>VLOOKUP(C74,FPT!B:JA,88,0)</f>
        <v>0</v>
      </c>
      <c r="JD74" t="str">
        <f t="shared" ref="JD74:JD137" si="202">IF(JB74&lt;&gt;JC74,"Lệch","")</f>
        <v/>
      </c>
      <c r="JE74" s="275">
        <f>VLOOKUP(C74,MOVI!C:DT,89,0)</f>
        <v>149000</v>
      </c>
      <c r="JF74" s="275">
        <f>VLOOKUP(C74,FPT!B:JD,89,0)</f>
        <v>149000</v>
      </c>
      <c r="JG74" t="str">
        <f t="shared" ref="JG74:JG137" si="203">IF(JE74&lt;&gt;JF74,"Lệch","")</f>
        <v/>
      </c>
      <c r="JH74" s="275">
        <f>VLOOKUP(C74,MOVI!C:DT,90,0)</f>
        <v>0</v>
      </c>
      <c r="JI74" s="275">
        <f>VLOOKUP(C74,FPT!B:JG,90,0)</f>
        <v>0</v>
      </c>
      <c r="JJ74" t="str">
        <f t="shared" ref="JJ74:JJ137" si="204">IF(JH74&lt;&gt;JI74,"Lệch","")</f>
        <v/>
      </c>
      <c r="JK74" s="275">
        <f>VLOOKUP(C74,MOVI!C:DT,91,0)</f>
        <v>0</v>
      </c>
      <c r="JL74" s="275">
        <f>VLOOKUP(C74,FPT!B:JJ,91,0)</f>
        <v>0</v>
      </c>
      <c r="JM74" t="str">
        <f t="shared" ref="JM74:JM137" si="205">IF(JK74&lt;&gt;JL74,"Lệch","")</f>
        <v/>
      </c>
      <c r="JN74" s="275">
        <f>VLOOKUP(C74,MOVI!C:DT,92,0)</f>
        <v>499900</v>
      </c>
      <c r="JO74" s="275">
        <f>VLOOKUP(C74,FPT!B:JM,92,0)</f>
        <v>499900</v>
      </c>
      <c r="JP74" t="str">
        <f t="shared" ref="JP74:JP137" si="206">IF(JN74&lt;&gt;JO74,"Lệch","")</f>
        <v/>
      </c>
      <c r="JQ74" s="275">
        <f>VLOOKUP(C74,MOVI!C:DT,93,0)</f>
        <v>0</v>
      </c>
      <c r="JR74" s="275">
        <f>VLOOKUP(C74,FPT!B:JP,93,0)</f>
        <v>0</v>
      </c>
      <c r="JS74" t="str">
        <f t="shared" ref="JS74:JS137" si="207">IF(JQ74&lt;&gt;JR74,"Lệch","")</f>
        <v/>
      </c>
      <c r="JT74" s="275">
        <f>VLOOKUP(C74,MOVI!C:DT,94,0)</f>
        <v>648900</v>
      </c>
      <c r="JU74" s="275">
        <f>VLOOKUP(C74,FPT!B:JS,94,0)</f>
        <v>648900</v>
      </c>
      <c r="JV74" t="str">
        <f t="shared" ref="JV74:JV137" si="208">IF(JT74&lt;&gt;JU74,"Lệch","")</f>
        <v/>
      </c>
      <c r="JW74" s="275">
        <f>VLOOKUP(C74,MOVI!C:DT,95,0)</f>
        <v>13699493</v>
      </c>
      <c r="JX74" s="275">
        <f>VLOOKUP(C74,FPT!B:JV,95,0)</f>
        <v>13699493</v>
      </c>
      <c r="JY74" t="str">
        <f t="shared" ref="JY74:JY137" si="209">IF(JW74&lt;&gt;JX74,"Lệch","")</f>
        <v/>
      </c>
      <c r="JZ74" s="275">
        <f>VLOOKUP(C74,MOVI!C:DT,96,0)</f>
        <v>0</v>
      </c>
      <c r="KA74" s="275">
        <f>VLOOKUP(C74,FPT!B:JY,96,0)</f>
        <v>0</v>
      </c>
      <c r="KB74" t="str">
        <f t="shared" ref="KB74:KB137" si="210">IF(JZ74&lt;&gt;KA74,"Lệch","")</f>
        <v/>
      </c>
      <c r="KC74" s="275">
        <f>VLOOKUP(C74,MOVI!C:DT,97,0)</f>
        <v>13699493</v>
      </c>
      <c r="KD74" s="275">
        <f>VLOOKUP(C74,FPT!B:KB,97,0)</f>
        <v>13699493</v>
      </c>
      <c r="KE74" t="str">
        <f t="shared" ref="KE74:KE137" si="211">IF(KC74&lt;&gt;KD74,"Lệch","")</f>
        <v/>
      </c>
      <c r="KF74" s="275">
        <f>VLOOKUP(C74,MOVI!C:DT,98,0)</f>
        <v>2550000</v>
      </c>
      <c r="KG74" s="275">
        <f>VLOOKUP(C74,FPT!B:KE,98,0)</f>
        <v>2550000</v>
      </c>
      <c r="KH74" t="str">
        <f t="shared" ref="KH74:KH137" si="212">IF(KF74&lt;&gt;KG74,"Lệch","")</f>
        <v/>
      </c>
      <c r="KI74" s="275">
        <f>VLOOKUP(C74,MOVI!C:DT,99,0)</f>
        <v>0</v>
      </c>
      <c r="KJ74" s="275">
        <f>VLOOKUP(C74,FPT!B:KH,99,0)</f>
        <v>0</v>
      </c>
      <c r="KK74" t="str">
        <f t="shared" ref="KK74:KK137" si="213">IF(KI74&lt;&gt;KJ74,"Lệch","")</f>
        <v/>
      </c>
      <c r="KL74" s="275">
        <f>VLOOKUP(C74,MOVI!C:DT,100,0)</f>
        <v>450000</v>
      </c>
      <c r="KM74" s="275">
        <f>VLOOKUP(C74,FPT!B:KK,100,0)</f>
        <v>450000</v>
      </c>
      <c r="KN74" t="str">
        <f t="shared" ref="KN74:KN137" si="214">IF(KL74&lt;&gt;KM74,"Lệch","")</f>
        <v/>
      </c>
      <c r="KO74" s="275">
        <f>VLOOKUP(C74,MOVI!C:DT,101,0)</f>
        <v>0</v>
      </c>
      <c r="KP74" s="275">
        <f>VLOOKUP(C74,FPT!B:KN,101,0)</f>
        <v>0</v>
      </c>
      <c r="KQ74" t="str">
        <f t="shared" ref="KQ74:KQ137" si="215">IF(KO74&lt;&gt;KP74,"Lệch","")</f>
        <v/>
      </c>
      <c r="KR74" s="275">
        <f>VLOOKUP(C74,MOVI!C:DT,102,0)</f>
        <v>0</v>
      </c>
      <c r="KS74" s="275">
        <f>VLOOKUP(C74,FPT!B:KQ,102,0)</f>
        <v>0</v>
      </c>
      <c r="KT74" t="str">
        <f t="shared" ref="KT74:KT137" si="216">IF(KR74&lt;&gt;KS74,"Lệch","")</f>
        <v/>
      </c>
      <c r="KU74" s="275">
        <f>VLOOKUP(C74,MOVI!C:DT,103,0)</f>
        <v>3000000</v>
      </c>
      <c r="KV74" s="275">
        <f>VLOOKUP(C74,FPT!B:KT,103,0)</f>
        <v>3000000</v>
      </c>
      <c r="KW74" t="str">
        <f t="shared" ref="KW74:KW137" si="217">IF(KU74&lt;&gt;KV74,"Lệch","")</f>
        <v/>
      </c>
      <c r="KX74" s="275">
        <f>VLOOKUP(C74,MOVI!C:DT,104,0)</f>
        <v>4575000</v>
      </c>
      <c r="KY74" s="275">
        <f>VLOOKUP(C74,FPT!B:KW,104,0)</f>
        <v>4575000</v>
      </c>
      <c r="KZ74" t="str">
        <f t="shared" ref="KZ74:KZ137" si="218">IF(KX74&lt;&gt;KY74,"Lệch","")</f>
        <v/>
      </c>
      <c r="LA74" s="275">
        <f>VLOOKUP(C74,MOVI!C:DT,105,0)</f>
        <v>300000</v>
      </c>
      <c r="LB74" s="275">
        <f>VLOOKUP(C74,FPT!B:KZ,105,0)</f>
        <v>300000</v>
      </c>
      <c r="LC74" t="str">
        <f t="shared" ref="LC74:LC137" si="219">IF(LA74&lt;&gt;LB74,"Lệch","")</f>
        <v/>
      </c>
      <c r="LD74" s="275">
        <f>VLOOKUP(C74,MOVI!C:DT,106,0)</f>
        <v>19371429</v>
      </c>
      <c r="LE74" s="275">
        <f>VLOOKUP(C74,FPT!B:LC,106,0)</f>
        <v>19371429</v>
      </c>
      <c r="LF74" t="str">
        <f t="shared" ref="LF74:LF137" si="220">IF(LD74&lt;&gt;LE74,"Lệch","")</f>
        <v/>
      </c>
      <c r="LG74" s="273">
        <f>VLOOKUP(C74,MOVI!C:DT,107,0)</f>
        <v>0</v>
      </c>
      <c r="LH74" s="273">
        <f>VLOOKUP(C74,FPT!B:LF,107,0)</f>
        <v>0</v>
      </c>
      <c r="LI74" t="str">
        <f t="shared" ref="LI74:LI137" si="221">IF(LG74&lt;&gt;LH74,"Lệch","")</f>
        <v/>
      </c>
      <c r="LJ74" t="str">
        <f>VLOOKUP(C74,MOVI!C:DV,108,0)</f>
        <v>MoviSouthMarketing &amp; Communication</v>
      </c>
      <c r="LK74" s="252" t="str">
        <f>VLOOKUP(C74,FPT!B:LI,108,0)</f>
        <v>MoviSouthMarketing &amp; Communication</v>
      </c>
      <c r="LL74" t="str">
        <f t="shared" ref="LL74:LL137" si="222">IF(LJ74&lt;&gt;LK74,"Lệch","")</f>
        <v/>
      </c>
      <c r="LM74" s="275">
        <f>ROUND(VLOOKUP(C74,MOVI!C:DV,109,0),0)</f>
        <v>1250000</v>
      </c>
      <c r="LN74" s="275">
        <f>ROUND(VLOOKUP(C74,FPT!B:LL,109,0),0)</f>
        <v>1250000</v>
      </c>
      <c r="LO74" t="str">
        <f t="shared" ref="LO74:LO137" si="223">IF(LM74&lt;&gt;LN74,"Lệch","")</f>
        <v/>
      </c>
      <c r="LP74" t="str">
        <f>VLOOKUP(C74,MOVI!C:DV,110,0)</f>
        <v>HO</v>
      </c>
      <c r="LQ74" s="247" t="str">
        <f>VLOOKUP(C74,FPT!B:LO,110,0)</f>
        <v>HO</v>
      </c>
      <c r="LR74" t="str">
        <f t="shared" ref="LR74:LR137" si="224">IF(LP74&lt;&gt;LQ74,"Lệch","")</f>
        <v/>
      </c>
      <c r="LS74">
        <f>MOVI!DI69</f>
        <v>18</v>
      </c>
      <c r="LV74">
        <f>MOVI!DJ69</f>
        <v>0</v>
      </c>
      <c r="LW74">
        <f>MOVI!DK69</f>
        <v>0</v>
      </c>
      <c r="LX74" t="str">
        <f>MOVI!DL69</f>
        <v>x</v>
      </c>
      <c r="LY74">
        <f>MOVI!DM69</f>
        <v>0</v>
      </c>
      <c r="LZ74">
        <f>MOVI!DN69</f>
        <v>149000</v>
      </c>
      <c r="MA74">
        <f>MOVI!DO69</f>
        <v>0</v>
      </c>
      <c r="MB74" t="str">
        <f>MOVI!DP69</f>
        <v/>
      </c>
      <c r="MC74">
        <f>MOVI!DQ69</f>
        <v>0</v>
      </c>
      <c r="MD74">
        <f>MOVI!DR69</f>
        <v>0</v>
      </c>
      <c r="ME74" t="str">
        <f>VLOOKUP(C74,MOVI!C:DV,121,0)</f>
        <v/>
      </c>
      <c r="MF74" s="252"/>
      <c r="MG74" t="str">
        <f t="shared" si="117"/>
        <v/>
      </c>
      <c r="MH74" t="str">
        <f>VLOOKUP(C74,MOVI!C:DT,122,0)</f>
        <v>MoviSouth</v>
      </c>
      <c r="MI74" s="252" t="str">
        <f>VLOOKUP(C74,FPT!B:DS,112,0)</f>
        <v>MoviSouth</v>
      </c>
      <c r="MJ74" t="str">
        <f t="shared" ref="MJ74:MJ137" si="225">IF(MH74&lt;&gt;MI74,"Lệch","")</f>
        <v/>
      </c>
    </row>
    <row r="75" spans="1:348" x14ac:dyDescent="0.25">
      <c r="A75">
        <v>67</v>
      </c>
      <c r="B75" s="48">
        <v>5745</v>
      </c>
      <c r="C75" s="271" t="s">
        <v>965</v>
      </c>
      <c r="D75" t="str">
        <f>VLOOKUP(C75,MOVI!C:D,2,0)</f>
        <v>Trần Thanh Bình</v>
      </c>
      <c r="E75" t="str">
        <f>VLOOKUP(C75,FPT!B:C,2,0)</f>
        <v>Trần Thanh Bình</v>
      </c>
      <c r="F75" t="str">
        <f t="shared" si="118"/>
        <v/>
      </c>
      <c r="G75" t="str">
        <f>VLOOKUP(C75,MOVI!C:E,3,0)</f>
        <v>Marketing &amp; Communication</v>
      </c>
      <c r="H75" t="str">
        <f>VLOOKUP(C75,FPT!B:F,3,0)</f>
        <v>Marketing &amp; Communication</v>
      </c>
      <c r="I75" t="str">
        <f t="shared" si="119"/>
        <v/>
      </c>
      <c r="J75" t="str">
        <f>VLOOKUP(C75,MOVI!C:H,4,0)</f>
        <v>Field Marketing</v>
      </c>
      <c r="K75" t="str">
        <f>VLOOKUP(C75,FPT!B:I,4,0)</f>
        <v>Field Marketing</v>
      </c>
      <c r="L75" t="str">
        <f t="shared" si="120"/>
        <v/>
      </c>
      <c r="M75" t="str">
        <f>VLOOKUP(C75,MOVI!C:DT,5,0)</f>
        <v>Associate</v>
      </c>
      <c r="N75" t="str">
        <f>VLOOKUP(C75,FPT!B:L,5,0)</f>
        <v>Associate</v>
      </c>
      <c r="O75" t="str">
        <f t="shared" si="121"/>
        <v/>
      </c>
      <c r="P75" t="str">
        <f>VLOOKUP(C75,MOVI!C:DT,6,0)</f>
        <v>Marketing Coordinator</v>
      </c>
      <c r="Q75" t="str">
        <f>VLOOKUP(C75,FPT!B:O,6,0)</f>
        <v>Marketing Coordinator</v>
      </c>
      <c r="R75" t="str">
        <f t="shared" si="122"/>
        <v/>
      </c>
      <c r="S75" t="str">
        <f>VLOOKUP(C75,MOVI!C:DT,7,0)</f>
        <v>South</v>
      </c>
      <c r="T75" t="str">
        <f>VLOOKUP(C75,FPT!B:R,7,0)</f>
        <v>South</v>
      </c>
      <c r="U75" t="str">
        <f t="shared" si="123"/>
        <v/>
      </c>
      <c r="V75" t="str">
        <f>VLOOKUP(C75,MOVI!C:DT,8,0)</f>
        <v>Movi</v>
      </c>
      <c r="W75" t="str">
        <f>VLOOKUP(C75,FPT!B:U,8,0)</f>
        <v>Movi</v>
      </c>
      <c r="X75" t="str">
        <f t="shared" si="124"/>
        <v/>
      </c>
      <c r="Y75" t="str">
        <f>VLOOKUP(C75,MOVI!C:DT,9,0)</f>
        <v>Full-time</v>
      </c>
      <c r="Z75" t="str">
        <f>VLOOKUP(C75,FPT!B:X,9,0)</f>
        <v>Full-time</v>
      </c>
      <c r="AA75" t="str">
        <f t="shared" si="125"/>
        <v/>
      </c>
      <c r="AB75" t="str">
        <f>VLOOKUP(C75,MOVI!C:DT,10,0)</f>
        <v>Permanent</v>
      </c>
      <c r="AC75" t="str">
        <f>VLOOKUP(C75,FPT!B:AA,10,0)</f>
        <v>Permanent</v>
      </c>
      <c r="AD75" t="str">
        <f t="shared" si="126"/>
        <v/>
      </c>
      <c r="AE75" s="247">
        <f>VLOOKUP(C75,MOVI!C:DT,11,0)</f>
        <v>44021</v>
      </c>
      <c r="AF75" s="247">
        <f>VLOOKUP(C75,FPT!B:AD,11,0)</f>
        <v>44021</v>
      </c>
      <c r="AG75" t="str">
        <f t="shared" si="127"/>
        <v/>
      </c>
      <c r="AH75" s="260" t="str">
        <f>VLOOKUP(C75,MOVI!C:DT,12,0)</f>
        <v/>
      </c>
      <c r="AI75" s="260"/>
      <c r="AJ75" t="str">
        <f t="shared" si="115"/>
        <v/>
      </c>
      <c r="AK75">
        <f>VLOOKUP(C75,MOVI!C:DT,13,0)</f>
        <v>0</v>
      </c>
      <c r="AL75" s="247">
        <f>VLOOKUP(C75,FPT!B:AJ,13,0)</f>
        <v>0</v>
      </c>
      <c r="AM75" t="str">
        <f t="shared" ref="AM75:AM138" si="226">IF(AK75&lt;&gt;AL75,"Lệch","")</f>
        <v/>
      </c>
      <c r="AN75" s="247">
        <f>VLOOKUP(C75,MOVI!C:DT,14,0)</f>
        <v>0</v>
      </c>
      <c r="AO75" s="247">
        <f>VLOOKUP(C75,FPT!B:AM,14,0)</f>
        <v>0</v>
      </c>
      <c r="AP75" t="str">
        <f t="shared" si="128"/>
        <v/>
      </c>
      <c r="AQ75" t="str">
        <f>VLOOKUP(C75,MOVI!C:DT,15,0)</f>
        <v>LC</v>
      </c>
      <c r="AR75" s="247" t="str">
        <f>VLOOKUP(C75,FPT!B:AP,15,0)</f>
        <v>LC</v>
      </c>
      <c r="AS75" t="str">
        <f t="shared" si="129"/>
        <v/>
      </c>
      <c r="AT75" s="282" t="str">
        <f>VLOOKUP(C75,MOVI!C:DT,16,0)</f>
        <v>LTTP</v>
      </c>
      <c r="AU75" s="247" t="str">
        <f>VLOOKUP(C75,FPT!B:AS,16,0)</f>
        <v>LTTP</v>
      </c>
      <c r="AV75" t="str">
        <f t="shared" si="130"/>
        <v/>
      </c>
      <c r="AW75" t="str">
        <f>VLOOKUP(C75,MOVI!C:DT,17,0)</f>
        <v>L</v>
      </c>
      <c r="AX75" s="247" t="str">
        <f>VLOOKUP(C75,FPT!B:AV,17,0)</f>
        <v>L</v>
      </c>
      <c r="AY75" t="str">
        <f t="shared" si="131"/>
        <v/>
      </c>
      <c r="AZ75">
        <f>VLOOKUP(C75,MOVI!C:DT,18,0)</f>
        <v>0</v>
      </c>
      <c r="BA75" s="247">
        <f>VLOOKUP(C75,FPT!B:AY,18,0)</f>
        <v>0</v>
      </c>
      <c r="BB75" t="str">
        <f t="shared" si="132"/>
        <v/>
      </c>
      <c r="BC75" s="275">
        <f>VLOOKUP(C75,MOVI!C:DT,19,0)</f>
        <v>5000000</v>
      </c>
      <c r="BD75" s="275">
        <f>VLOOKUP(C75,FPT!B:BB,19,0)</f>
        <v>5000000</v>
      </c>
      <c r="BE75" t="str">
        <f t="shared" si="133"/>
        <v/>
      </c>
      <c r="BF75">
        <f>VLOOKUP(C75,MOVI!C:DT,20,0)</f>
        <v>0</v>
      </c>
      <c r="BG75" s="252">
        <f>VLOOKUP(C75,FPT!B:BE,20,0)</f>
        <v>0</v>
      </c>
      <c r="BH75" t="str">
        <f t="shared" si="134"/>
        <v/>
      </c>
      <c r="BI75" s="275">
        <f>VLOOKUP(C75,MOVI!C:DT,21,0)</f>
        <v>5000000</v>
      </c>
      <c r="BJ75" s="275">
        <f>VLOOKUP(C75,FPT!B:BH,21,0)</f>
        <v>5000000</v>
      </c>
      <c r="BK75" t="str">
        <f t="shared" si="135"/>
        <v/>
      </c>
      <c r="BL75" s="275">
        <f>VLOOKUP(C75,MOVI!C:DT,22,0)</f>
        <v>0</v>
      </c>
      <c r="BM75" s="275">
        <f>VLOOKUP(C75,FPT!B:BK,22,0)</f>
        <v>0</v>
      </c>
      <c r="BN75" t="str">
        <f t="shared" si="136"/>
        <v/>
      </c>
      <c r="BO75" s="275">
        <f>VLOOKUP(C75,MOVI!C:DT,23,0)</f>
        <v>0</v>
      </c>
      <c r="BP75" s="275">
        <f>VLOOKUP(C75,FPT!B:BN,23,0)</f>
        <v>0</v>
      </c>
      <c r="BQ75" t="str">
        <f t="shared" si="137"/>
        <v/>
      </c>
      <c r="BR75" s="275">
        <f>VLOOKUP(C75,MOVI!C:DT,24,0)</f>
        <v>0</v>
      </c>
      <c r="BS75" s="275">
        <f>VLOOKUP(C75,FPT!B:BQ,24,0)</f>
        <v>0</v>
      </c>
      <c r="BT75" t="str">
        <f t="shared" si="138"/>
        <v/>
      </c>
      <c r="BU75" s="275">
        <f>VLOOKUP(C75,MOVI!C:DT,25,0)</f>
        <v>0</v>
      </c>
      <c r="BV75" s="275">
        <f>VLOOKUP(C75,FPT!B:BT,25,0)</f>
        <v>0</v>
      </c>
      <c r="BW75" t="str">
        <f t="shared" si="139"/>
        <v/>
      </c>
      <c r="BX75" s="275">
        <f>VLOOKUP(C75,MOVI!C:DT,26,0)</f>
        <v>0</v>
      </c>
      <c r="BY75" s="275">
        <f>VLOOKUP(C75,FPT!B:BW,26,0)</f>
        <v>0</v>
      </c>
      <c r="BZ75" t="str">
        <f t="shared" si="140"/>
        <v/>
      </c>
      <c r="CA75" s="275">
        <f>VLOOKUP(C75,MOVI!C:DT,27,0)</f>
        <v>0</v>
      </c>
      <c r="CB75" s="275">
        <f>VLOOKUP(C75,FPT!B:BZ,27,0)</f>
        <v>0</v>
      </c>
      <c r="CC75" t="str">
        <f t="shared" si="141"/>
        <v/>
      </c>
      <c r="CD75" s="275">
        <f>VLOOKUP(C75,MOVI!C:DT,28,0)</f>
        <v>0</v>
      </c>
      <c r="CE75" s="275">
        <f>VLOOKUP(C75,FPT!B:CC,28,0)</f>
        <v>0</v>
      </c>
      <c r="CF75" t="str">
        <f t="shared" si="142"/>
        <v/>
      </c>
      <c r="CG75" t="str">
        <f>VLOOKUP(C75,MOVI!C:DT,29,0)</f>
        <v>TB, CN</v>
      </c>
      <c r="CH75" s="252" t="str">
        <f>VLOOKUP(C75,FPT!B:CF,29,0)</f>
        <v>TB, CN</v>
      </c>
      <c r="CI75" t="str">
        <f t="shared" si="143"/>
        <v/>
      </c>
      <c r="CJ75">
        <f>VLOOKUP(C75,MOVI!C:DT,30,0)</f>
        <v>21</v>
      </c>
      <c r="CK75" s="252">
        <f>VLOOKUP(C75,FPT!B:CI,30,0)</f>
        <v>21</v>
      </c>
      <c r="CL75" t="str">
        <f t="shared" si="144"/>
        <v/>
      </c>
      <c r="CM75">
        <f>VLOOKUP(C75,MOVI!C:DT,31,0)</f>
        <v>21</v>
      </c>
      <c r="CN75" s="252">
        <f>VLOOKUP(C75,FPT!B:CL,31,0)</f>
        <v>21</v>
      </c>
      <c r="CO75" t="str">
        <f t="shared" si="145"/>
        <v/>
      </c>
      <c r="CP75" s="275">
        <f>VLOOKUP(C75,MOVI!C:DT,32,0)</f>
        <v>0</v>
      </c>
      <c r="CQ75" s="275">
        <f>VLOOKUP(C75,FPT!B:CO,32,0)</f>
        <v>0</v>
      </c>
      <c r="CR75" t="str">
        <f t="shared" si="146"/>
        <v/>
      </c>
      <c r="CS75" s="275">
        <f>VLOOKUP(C75,MOVI!C:DT,33,0)</f>
        <v>0</v>
      </c>
      <c r="CT75" s="275">
        <f>VLOOKUP(C75,FPT!B:CR,33,0)</f>
        <v>0</v>
      </c>
      <c r="CU75" t="str">
        <f t="shared" si="147"/>
        <v/>
      </c>
      <c r="CV75" s="275">
        <f>VLOOKUP(C75,MOVI!C:DT,34,0)</f>
        <v>0</v>
      </c>
      <c r="CW75" s="275">
        <f>VLOOKUP(C75,FPT!B:CU,34,0)</f>
        <v>0</v>
      </c>
      <c r="CX75" t="str">
        <f t="shared" si="148"/>
        <v/>
      </c>
      <c r="CY75" s="275">
        <f>VLOOKUP(C75,MOVI!C:DT,35,0)</f>
        <v>21</v>
      </c>
      <c r="CZ75" s="275">
        <f>VLOOKUP(C75,FPT!B:CX,35,0)</f>
        <v>21</v>
      </c>
      <c r="DA75" t="str">
        <f t="shared" si="149"/>
        <v/>
      </c>
      <c r="DB75" s="275">
        <f>VLOOKUP(C75,MOVI!C:DT,36,0)</f>
        <v>0</v>
      </c>
      <c r="DC75" s="275">
        <f>VLOOKUP(C75,FPT!B:DA,36,0)</f>
        <v>0</v>
      </c>
      <c r="DD75" t="str">
        <f t="shared" si="150"/>
        <v/>
      </c>
      <c r="DE75" s="275">
        <f>VLOOKUP(C75,MOVI!C:DT,37,0)</f>
        <v>6</v>
      </c>
      <c r="DF75" s="275">
        <f>VLOOKUP(C75,FPT!B:DD,37,0)</f>
        <v>6</v>
      </c>
      <c r="DG75" t="str">
        <f t="shared" si="151"/>
        <v/>
      </c>
      <c r="DH75" s="275">
        <f>VLOOKUP(C75,MOVI!C:DT,38,0)</f>
        <v>0</v>
      </c>
      <c r="DI75" s="275">
        <f>VLOOKUP(C75,FPT!B:DG,38,0)</f>
        <v>0</v>
      </c>
      <c r="DJ75" t="str">
        <f t="shared" si="152"/>
        <v/>
      </c>
      <c r="DK75" s="275">
        <f>VLOOKUP(C75,MOVI!C:DT,39,0)</f>
        <v>6</v>
      </c>
      <c r="DL75" s="275">
        <f>VLOOKUP(C75,FPT!B:DJ,39,0)</f>
        <v>6</v>
      </c>
      <c r="DM75" t="str">
        <f t="shared" si="153"/>
        <v/>
      </c>
      <c r="DN75" s="275">
        <f>VLOOKUP(C75,MOVI!C:DT,40,0)</f>
        <v>12</v>
      </c>
      <c r="DO75" s="275">
        <f>VLOOKUP(C75,FPT!B:DM,40,0)</f>
        <v>12</v>
      </c>
      <c r="DP75" t="str">
        <f t="shared" si="154"/>
        <v/>
      </c>
      <c r="DQ75" s="275">
        <f>VLOOKUP(C75,MOVI!C:DT,41,0)</f>
        <v>6</v>
      </c>
      <c r="DR75" s="275">
        <f>VLOOKUP(C75,FPT!B:DP,41,0)</f>
        <v>6</v>
      </c>
      <c r="DS75" t="str">
        <f t="shared" si="155"/>
        <v/>
      </c>
      <c r="DT75" s="275">
        <f>VLOOKUP(C75,MOVI!C:DT,42,0)</f>
        <v>5000000</v>
      </c>
      <c r="DU75" s="275">
        <f>ROUND(VLOOKUP(C75,FPT!B:DS,42,0),0)</f>
        <v>5000000</v>
      </c>
      <c r="DV75" t="str">
        <f t="shared" si="156"/>
        <v/>
      </c>
      <c r="DW75" s="275">
        <f>VLOOKUP(C75,MOVI!C:DT,43,0)</f>
        <v>0</v>
      </c>
      <c r="DX75" s="275">
        <f>VLOOKUP(C75,FPT!B:DV,43,0)</f>
        <v>0</v>
      </c>
      <c r="DY75" t="str">
        <f t="shared" si="157"/>
        <v/>
      </c>
      <c r="DZ75" s="275">
        <f>VLOOKUP(C75,MOVI!C:DT,44,0)</f>
        <v>357143</v>
      </c>
      <c r="EA75" s="275">
        <f>VLOOKUP(C75,FPT!B:DY,44,0)</f>
        <v>357143</v>
      </c>
      <c r="EB75" t="str">
        <f t="shared" si="158"/>
        <v/>
      </c>
      <c r="EC75" s="275">
        <f>VLOOKUP(C75,MOVI!C:DT,45,0)</f>
        <v>5357143</v>
      </c>
      <c r="ED75" s="275">
        <f>ROUND(VLOOKUP(C75,FPT!B:EB,45,0),0)</f>
        <v>5357143</v>
      </c>
      <c r="EE75" t="str">
        <f t="shared" si="159"/>
        <v/>
      </c>
      <c r="EF75" s="275">
        <f>VLOOKUP(C75,MOVI!C:DT,46,0)</f>
        <v>0</v>
      </c>
      <c r="EG75" s="275">
        <f>VLOOKUP(C75,FPT!B:EE,46,0)</f>
        <v>0</v>
      </c>
      <c r="EH75" t="str">
        <f t="shared" si="160"/>
        <v/>
      </c>
      <c r="EI75" s="275">
        <f>VLOOKUP(C75,MOVI!C:DT,47,0)</f>
        <v>0</v>
      </c>
      <c r="EJ75" s="275">
        <f>VLOOKUP(C75,FPT!B:EH,47,0)</f>
        <v>0</v>
      </c>
      <c r="EK75" t="str">
        <f t="shared" si="161"/>
        <v/>
      </c>
      <c r="EL75" s="275">
        <f>VLOOKUP(C75,MOVI!C:DT,48,0)</f>
        <v>0</v>
      </c>
      <c r="EM75" s="275">
        <f>VLOOKUP(C75,FPT!B:EK,48,0)</f>
        <v>0</v>
      </c>
      <c r="EN75" t="str">
        <f t="shared" si="162"/>
        <v/>
      </c>
      <c r="EO75" s="275">
        <f>VLOOKUP(C75,MOVI!C:DT,49,0)</f>
        <v>0</v>
      </c>
      <c r="EP75" s="275">
        <f>VLOOKUP(C75,FPT!B:EN,49,0)</f>
        <v>0</v>
      </c>
      <c r="EQ75" t="str">
        <f t="shared" si="163"/>
        <v/>
      </c>
      <c r="ER75" s="275">
        <f>VLOOKUP(C75,MOVI!C:DT,50,0)</f>
        <v>0</v>
      </c>
      <c r="ES75" s="275">
        <f>VLOOKUP(C75,FPT!B:EQ,50,0)</f>
        <v>0</v>
      </c>
      <c r="ET75" t="str">
        <f t="shared" si="164"/>
        <v/>
      </c>
      <c r="EU75" s="275">
        <f>VLOOKUP(C75,MOVI!C:DT,51,0)</f>
        <v>0</v>
      </c>
      <c r="EV75" s="275">
        <f>VLOOKUP(C75,FPT!B:ET,51,0)</f>
        <v>0</v>
      </c>
      <c r="EW75" t="str">
        <f t="shared" si="165"/>
        <v/>
      </c>
      <c r="EX75" s="275">
        <f>VLOOKUP(C75,MOVI!C:DT,52,0)</f>
        <v>0</v>
      </c>
      <c r="EY75" s="275">
        <f>VLOOKUP(C75,FPT!B:EW,52,0)</f>
        <v>0</v>
      </c>
      <c r="EZ75" t="str">
        <f t="shared" si="166"/>
        <v/>
      </c>
      <c r="FA75" s="275">
        <f>VLOOKUP(C75,MOVI!C:DT,53,0)</f>
        <v>0</v>
      </c>
      <c r="FB75" s="275">
        <f>VLOOKUP(C75,FPT!B:EZ,53,0)</f>
        <v>0</v>
      </c>
      <c r="FC75" t="str">
        <f t="shared" si="167"/>
        <v/>
      </c>
      <c r="FD75" s="275">
        <f>VLOOKUP(C75,MOVI!C:DT,54,0)</f>
        <v>0</v>
      </c>
      <c r="FE75" s="275">
        <f>VLOOKUP(C75,FPT!B:FC,54,0)</f>
        <v>0</v>
      </c>
      <c r="FF75" t="str">
        <f t="shared" si="168"/>
        <v/>
      </c>
      <c r="FG75" s="275">
        <f>VLOOKUP(C75,MOVI!C:DT,55,0)</f>
        <v>0</v>
      </c>
      <c r="FH75" s="275">
        <f>VLOOKUP(C75,FPT!B:FF,55,0)</f>
        <v>0</v>
      </c>
      <c r="FI75" t="str">
        <f t="shared" si="169"/>
        <v/>
      </c>
      <c r="FJ75" s="275">
        <f>VLOOKUP(C75,MOVI!C:DT,56,0)</f>
        <v>0</v>
      </c>
      <c r="FK75" s="275">
        <f>VLOOKUP(C75,FPT!B:FI,56,0)</f>
        <v>0</v>
      </c>
      <c r="FL75" t="str">
        <f t="shared" si="170"/>
        <v/>
      </c>
      <c r="FM75" s="275">
        <f>VLOOKUP(C75,MOVI!C:DT,57,0)</f>
        <v>0</v>
      </c>
      <c r="FN75" s="275">
        <f>VLOOKUP(C75,FPT!B:FL,57,0)</f>
        <v>0</v>
      </c>
      <c r="FO75" t="str">
        <f t="shared" si="171"/>
        <v/>
      </c>
      <c r="FP75" s="275">
        <f>VLOOKUP(C75,MOVI!C:DT,58,0)</f>
        <v>0</v>
      </c>
      <c r="FQ75" s="275">
        <f>VLOOKUP(C75,FPT!B:FO,58,0)</f>
        <v>0</v>
      </c>
      <c r="FR75" t="str">
        <f t="shared" si="172"/>
        <v/>
      </c>
      <c r="FS75" s="275">
        <f>VLOOKUP(C75,MOVI!C:DT,59,0)</f>
        <v>0</v>
      </c>
      <c r="FT75" s="275">
        <f>VLOOKUP(C75,FPT!B:FR,59,0)</f>
        <v>0</v>
      </c>
      <c r="FU75" t="str">
        <f t="shared" si="173"/>
        <v/>
      </c>
      <c r="FV75" s="275">
        <f>VLOOKUP(C75,MOVI!C:DT,60,0)</f>
        <v>0</v>
      </c>
      <c r="FW75" s="275">
        <f>VLOOKUP(C75,FPT!B:FU,60,0)</f>
        <v>0</v>
      </c>
      <c r="FX75" t="str">
        <f t="shared" si="174"/>
        <v/>
      </c>
      <c r="FY75" s="275">
        <f>VLOOKUP(C75,MOVI!C:DT,61,0)</f>
        <v>0</v>
      </c>
      <c r="FZ75" s="275">
        <f>VLOOKUP(C75,FPT!B:FX,61,0)</f>
        <v>0</v>
      </c>
      <c r="GA75" t="str">
        <f t="shared" si="175"/>
        <v/>
      </c>
      <c r="GB75" s="275">
        <f>VLOOKUP(C75,MOVI!C:DT,62,0)</f>
        <v>0</v>
      </c>
      <c r="GC75" s="275">
        <f>VLOOKUP(C75,FPT!B:GA,62,0)</f>
        <v>0</v>
      </c>
      <c r="GD75" t="str">
        <f t="shared" si="176"/>
        <v/>
      </c>
      <c r="GE75" s="275">
        <f>VLOOKUP(C75,MOVI!C:DT,63,0)</f>
        <v>0</v>
      </c>
      <c r="GF75" s="275">
        <f>VLOOKUP(C75,FPT!B:GD,63,0)</f>
        <v>0</v>
      </c>
      <c r="GG75" t="str">
        <f t="shared" si="177"/>
        <v/>
      </c>
      <c r="GH75" s="275">
        <f>VLOOKUP(C75,MOVI!C:DT,64,0)</f>
        <v>0</v>
      </c>
      <c r="GI75" s="275">
        <f>VLOOKUP(C75,FPT!B:GG,64,0)</f>
        <v>0</v>
      </c>
      <c r="GJ75" t="str">
        <f t="shared" si="178"/>
        <v/>
      </c>
      <c r="GK75" s="275">
        <f>VLOOKUP(C75,MOVI!C:DT,65,0)</f>
        <v>0</v>
      </c>
      <c r="GL75" s="275">
        <f>VLOOKUP(C75,FPT!B:GJ,65,0)</f>
        <v>0</v>
      </c>
      <c r="GM75" t="str">
        <f t="shared" si="179"/>
        <v/>
      </c>
      <c r="GN75" s="275">
        <f>VLOOKUP(C75,MOVI!C:DT,66,0)</f>
        <v>0</v>
      </c>
      <c r="GO75" s="275">
        <f>VLOOKUP(C75,FPT!B:GM,66,0)</f>
        <v>0</v>
      </c>
      <c r="GP75" t="str">
        <f t="shared" si="180"/>
        <v/>
      </c>
      <c r="GQ75" s="275">
        <f>VLOOKUP(C75,MOVI!C:DT,67,0)</f>
        <v>0</v>
      </c>
      <c r="GR75" s="275">
        <f>VLOOKUP(C75,FPT!B:GP,67,0)</f>
        <v>0</v>
      </c>
      <c r="GS75" t="str">
        <f t="shared" si="181"/>
        <v/>
      </c>
      <c r="GT75" s="275">
        <f>VLOOKUP(C75,MOVI!C:DT,68,0)</f>
        <v>0</v>
      </c>
      <c r="GU75" s="275">
        <f>VLOOKUP(C75,FPT!B:GS,68,0)</f>
        <v>0</v>
      </c>
      <c r="GV75" t="str">
        <f t="shared" si="182"/>
        <v/>
      </c>
      <c r="GW75" s="275">
        <f>VLOOKUP(C75,MOVI!C:DT,69,0)</f>
        <v>0</v>
      </c>
      <c r="GX75" s="275">
        <f>VLOOKUP(C75,FPT!B:GV,69,0)</f>
        <v>0</v>
      </c>
      <c r="GY75" t="str">
        <f t="shared" si="183"/>
        <v/>
      </c>
      <c r="GZ75" s="275">
        <f>VLOOKUP(C75,MOVI!C:DT,70,0)</f>
        <v>0</v>
      </c>
      <c r="HA75" s="275">
        <f>VLOOKUP(C75,FPT!B:GY,70,0)</f>
        <v>0</v>
      </c>
      <c r="HB75" t="str">
        <f t="shared" si="184"/>
        <v/>
      </c>
      <c r="HC75" s="275">
        <f>VLOOKUP(C75,MOVI!C:DT,71,0)</f>
        <v>5357143</v>
      </c>
      <c r="HD75" s="275">
        <f>ROUND(VLOOKUP(C75,FPT!B:HB,71,0),0)</f>
        <v>5357143</v>
      </c>
      <c r="HE75" t="str">
        <f t="shared" si="185"/>
        <v/>
      </c>
      <c r="HF75" s="275">
        <f>ROUND(VLOOKUP(C75,MOVI!C:DT,72,0),0)</f>
        <v>178571</v>
      </c>
      <c r="HG75" s="275">
        <f>ROUND(VLOOKUP(C75,FPT!B:HE,72,0),0)</f>
        <v>178571</v>
      </c>
      <c r="HH75" t="str">
        <f t="shared" si="186"/>
        <v/>
      </c>
      <c r="HI75" s="275">
        <f>VLOOKUP(C75,MOVI!C:DT,73,0)</f>
        <v>0</v>
      </c>
      <c r="HJ75" s="275">
        <f>VLOOKUP(C75,FPT!B:HH,73,0)</f>
        <v>0</v>
      </c>
      <c r="HK75" t="str">
        <f t="shared" si="187"/>
        <v/>
      </c>
      <c r="HL75" s="275">
        <f>VLOOKUP(C75,MOVI!C:DT,74,0)</f>
        <v>0</v>
      </c>
      <c r="HM75" s="275">
        <f>VLOOKUP(C75,FPT!B:HK,74,0)</f>
        <v>0</v>
      </c>
      <c r="HN75" t="str">
        <f t="shared" si="188"/>
        <v/>
      </c>
      <c r="HO75" s="275">
        <f>VLOOKUP(C75,MOVI!C:DT,75,0)</f>
        <v>11000000</v>
      </c>
      <c r="HP75" s="275">
        <f>VLOOKUP(C75,FPT!B:HN,75,0)</f>
        <v>11000000</v>
      </c>
      <c r="HQ75" t="str">
        <f t="shared" si="189"/>
        <v/>
      </c>
      <c r="HR75" s="275">
        <f>VLOOKUP(C75,MOVI!C:DT,76,0)</f>
        <v>0</v>
      </c>
      <c r="HS75" s="275">
        <f>VLOOKUP(C75,FPT!B:HQ,76,0)</f>
        <v>0</v>
      </c>
      <c r="HT75" t="str">
        <f t="shared" si="190"/>
        <v/>
      </c>
      <c r="HU75" s="275">
        <f>VLOOKUP(C75,MOVI!C:DT,77,0)</f>
        <v>0</v>
      </c>
      <c r="HV75" s="275">
        <f>VLOOKUP(C75,FPT!B:HT,77,0)</f>
        <v>0</v>
      </c>
      <c r="HW75" t="str">
        <f t="shared" si="191"/>
        <v/>
      </c>
      <c r="HX75" s="274">
        <f>VLOOKUP(C75,MOVI!C:CB,78,0)</f>
        <v>400000</v>
      </c>
      <c r="HY75" s="261">
        <f>VLOOKUP(C75,FPT!$B:$CA,78,0)</f>
        <v>400000</v>
      </c>
      <c r="HZ75" t="str">
        <f t="shared" si="192"/>
        <v/>
      </c>
      <c r="IA75" s="275">
        <f>VLOOKUP(C75,MOVI!C:CD,79,0)</f>
        <v>50000</v>
      </c>
      <c r="IB75" s="275">
        <f>VLOOKUP(C75,FPT!B:HZ,79,0)</f>
        <v>50000</v>
      </c>
      <c r="IC75" t="str">
        <f t="shared" si="193"/>
        <v/>
      </c>
      <c r="ID75" s="275">
        <f>VLOOKUP(C75,MOVI!C:CD,80,0)</f>
        <v>75000</v>
      </c>
      <c r="IE75" s="275">
        <f>VLOOKUP(C75,FPT!B:IC,80,0)</f>
        <v>75000</v>
      </c>
      <c r="IF75" t="str">
        <f t="shared" si="194"/>
        <v/>
      </c>
      <c r="IG75" s="275">
        <f>VLOOKUP(C75,MOVI!C:DT,81,0)</f>
        <v>0</v>
      </c>
      <c r="IH75" s="275">
        <f>VLOOKUP(C75,FPT!B:IF,81,0)</f>
        <v>0</v>
      </c>
      <c r="II75" t="str">
        <f t="shared" si="195"/>
        <v/>
      </c>
      <c r="IJ75" s="275">
        <f>VLOOKUP(C75,MOVI!C:DT,82,0)</f>
        <v>525000</v>
      </c>
      <c r="IK75" s="275">
        <f>VLOOKUP(C75,FPT!B:II,82,0)</f>
        <v>525000</v>
      </c>
      <c r="IL75" t="str">
        <f t="shared" si="196"/>
        <v/>
      </c>
      <c r="IM75" s="275">
        <f>ROUND(VLOOKUP(C75,MOVI!C:DT,83,0),0)</f>
        <v>11703571</v>
      </c>
      <c r="IN75" s="275">
        <f>ROUND(VLOOKUP(C75,FPT!B:IL,83,0),0)</f>
        <v>11703571</v>
      </c>
      <c r="IO75" t="str">
        <f t="shared" si="197"/>
        <v/>
      </c>
      <c r="IP75" s="275">
        <f>VLOOKUP(C75,MOVI!C:DT,84,0)</f>
        <v>0</v>
      </c>
      <c r="IQ75" s="275">
        <f>VLOOKUP(C75,FPT!B:IO,84,0)</f>
        <v>0</v>
      </c>
      <c r="IR75" t="str">
        <f t="shared" si="198"/>
        <v/>
      </c>
      <c r="IS75" s="275">
        <f>ROUND(VLOOKUP(C75,MOVI!C:DT,85,0),0)</f>
        <v>0</v>
      </c>
      <c r="IT75" s="275">
        <f>ROUND(VLOOKUP(C75,FPT!B:IR,85,0),0)</f>
        <v>0</v>
      </c>
      <c r="IU75" t="str">
        <f t="shared" si="199"/>
        <v/>
      </c>
      <c r="IV75" s="275">
        <f>VLOOKUP(C75,MOVI!C:DT,86,0)</f>
        <v>0</v>
      </c>
      <c r="IW75" s="275">
        <f>VLOOKUP(C75,FPT!B:IU,86,0)</f>
        <v>0</v>
      </c>
      <c r="IX75" t="str">
        <f t="shared" si="200"/>
        <v/>
      </c>
      <c r="IY75" s="275">
        <f>ROUND(VLOOKUP(C75,MOVI!C:DT,87,0),0)</f>
        <v>0</v>
      </c>
      <c r="IZ75" s="275">
        <f>ROUND(VLOOKUP(C75,FPT!B:IX,87,0),0)</f>
        <v>0</v>
      </c>
      <c r="JA75" t="str">
        <f t="shared" si="201"/>
        <v/>
      </c>
      <c r="JB75" s="275">
        <f>VLOOKUP(C75,MOVI!C:DT,88,0)</f>
        <v>0</v>
      </c>
      <c r="JC75" s="275">
        <f>VLOOKUP(C75,FPT!B:JA,88,0)</f>
        <v>0</v>
      </c>
      <c r="JD75" t="str">
        <f t="shared" si="202"/>
        <v/>
      </c>
      <c r="JE75" s="275">
        <f>VLOOKUP(C75,MOVI!C:DT,89,0)</f>
        <v>50000</v>
      </c>
      <c r="JF75" s="275">
        <f>VLOOKUP(C75,FPT!B:JD,89,0)</f>
        <v>50000</v>
      </c>
      <c r="JG75" t="str">
        <f t="shared" si="203"/>
        <v/>
      </c>
      <c r="JH75" s="275">
        <f>VLOOKUP(C75,MOVI!C:DT,90,0)</f>
        <v>0</v>
      </c>
      <c r="JI75" s="275">
        <f>VLOOKUP(C75,FPT!B:JG,90,0)</f>
        <v>0</v>
      </c>
      <c r="JJ75" t="str">
        <f t="shared" si="204"/>
        <v/>
      </c>
      <c r="JK75" s="275">
        <f>VLOOKUP(C75,MOVI!C:DT,91,0)</f>
        <v>0</v>
      </c>
      <c r="JL75" s="275">
        <f>VLOOKUP(C75,FPT!B:JJ,91,0)</f>
        <v>0</v>
      </c>
      <c r="JM75" t="str">
        <f t="shared" si="205"/>
        <v/>
      </c>
      <c r="JN75" s="275">
        <f>VLOOKUP(C75,MOVI!C:DT,92,0)</f>
        <v>0</v>
      </c>
      <c r="JO75" s="275">
        <f>VLOOKUP(C75,FPT!B:JM,92,0)</f>
        <v>0</v>
      </c>
      <c r="JP75" t="str">
        <f t="shared" si="206"/>
        <v/>
      </c>
      <c r="JQ75" s="275">
        <f>VLOOKUP(C75,MOVI!C:DT,93,0)</f>
        <v>0</v>
      </c>
      <c r="JR75" s="275">
        <f>VLOOKUP(C75,FPT!B:JP,93,0)</f>
        <v>0</v>
      </c>
      <c r="JS75" t="str">
        <f t="shared" si="207"/>
        <v/>
      </c>
      <c r="JT75" s="275">
        <f>VLOOKUP(C75,MOVI!C:DT,94,0)</f>
        <v>50000</v>
      </c>
      <c r="JU75" s="275">
        <f>VLOOKUP(C75,FPT!B:JS,94,0)</f>
        <v>50000</v>
      </c>
      <c r="JV75" t="str">
        <f t="shared" si="208"/>
        <v/>
      </c>
      <c r="JW75" s="275">
        <f>VLOOKUP(C75,MOVI!C:DT,95,0)</f>
        <v>4782143</v>
      </c>
      <c r="JX75" s="275">
        <f>VLOOKUP(C75,FPT!B:JV,95,0)</f>
        <v>4782143</v>
      </c>
      <c r="JY75" t="str">
        <f t="shared" si="209"/>
        <v/>
      </c>
      <c r="JZ75" s="275">
        <f>VLOOKUP(C75,MOVI!C:DT,96,0)</f>
        <v>0</v>
      </c>
      <c r="KA75" s="275">
        <f>VLOOKUP(C75,FPT!B:JY,96,0)</f>
        <v>0</v>
      </c>
      <c r="KB75" t="str">
        <f t="shared" si="210"/>
        <v/>
      </c>
      <c r="KC75" s="275">
        <f>VLOOKUP(C75,MOVI!C:DT,97,0)</f>
        <v>4782143</v>
      </c>
      <c r="KD75" s="275">
        <f>VLOOKUP(C75,FPT!B:KB,97,0)</f>
        <v>4782143</v>
      </c>
      <c r="KE75" t="str">
        <f t="shared" si="211"/>
        <v/>
      </c>
      <c r="KF75" s="275">
        <f>VLOOKUP(C75,MOVI!C:DT,98,0)</f>
        <v>850000.00000000012</v>
      </c>
      <c r="KG75" s="275">
        <f>VLOOKUP(C75,FPT!B:KE,98,0)</f>
        <v>850000</v>
      </c>
      <c r="KH75" t="str">
        <f t="shared" si="212"/>
        <v/>
      </c>
      <c r="KI75" s="275">
        <f>VLOOKUP(C75,MOVI!C:DT,99,0)</f>
        <v>0</v>
      </c>
      <c r="KJ75" s="275">
        <f>VLOOKUP(C75,FPT!B:KH,99,0)</f>
        <v>0</v>
      </c>
      <c r="KK75" t="str">
        <f t="shared" si="213"/>
        <v/>
      </c>
      <c r="KL75" s="275">
        <f>VLOOKUP(C75,MOVI!C:DT,100,0)</f>
        <v>150000</v>
      </c>
      <c r="KM75" s="275">
        <f>VLOOKUP(C75,FPT!B:KK,100,0)</f>
        <v>150000</v>
      </c>
      <c r="KN75" t="str">
        <f t="shared" si="214"/>
        <v/>
      </c>
      <c r="KO75" s="275">
        <f>VLOOKUP(C75,MOVI!C:DT,101,0)</f>
        <v>0</v>
      </c>
      <c r="KP75" s="275">
        <f>VLOOKUP(C75,FPT!B:KN,101,0)</f>
        <v>0</v>
      </c>
      <c r="KQ75" t="str">
        <f t="shared" si="215"/>
        <v/>
      </c>
      <c r="KR75" s="275">
        <f>VLOOKUP(C75,MOVI!C:DT,102,0)</f>
        <v>0</v>
      </c>
      <c r="KS75" s="275">
        <f>VLOOKUP(C75,FPT!B:KQ,102,0)</f>
        <v>0</v>
      </c>
      <c r="KT75" t="str">
        <f t="shared" si="216"/>
        <v/>
      </c>
      <c r="KU75" s="275">
        <f>VLOOKUP(C75,MOVI!C:DT,103,0)</f>
        <v>1000000.0000000001</v>
      </c>
      <c r="KV75" s="275">
        <f>VLOOKUP(C75,FPT!B:KT,103,0)</f>
        <v>1000000</v>
      </c>
      <c r="KW75" t="str">
        <f t="shared" si="217"/>
        <v/>
      </c>
      <c r="KX75" s="275">
        <f>VLOOKUP(C75,MOVI!C:DT,104,0)</f>
        <v>1525000</v>
      </c>
      <c r="KY75" s="275">
        <f>VLOOKUP(C75,FPT!B:KW,104,0)</f>
        <v>1525000</v>
      </c>
      <c r="KZ75" t="str">
        <f t="shared" si="218"/>
        <v/>
      </c>
      <c r="LA75" s="275">
        <f>VLOOKUP(C75,MOVI!C:DT,105,0)</f>
        <v>100000</v>
      </c>
      <c r="LB75" s="275">
        <f>VLOOKUP(C75,FPT!B:KZ,105,0)</f>
        <v>100000</v>
      </c>
      <c r="LC75" t="str">
        <f t="shared" si="219"/>
        <v/>
      </c>
      <c r="LD75" s="275">
        <f>VLOOKUP(C75,MOVI!C:DT,106,0)</f>
        <v>6457143</v>
      </c>
      <c r="LE75" s="275">
        <f>VLOOKUP(C75,FPT!B:LC,106,0)</f>
        <v>6457143</v>
      </c>
      <c r="LF75" t="str">
        <f t="shared" si="220"/>
        <v/>
      </c>
      <c r="LG75" s="273">
        <f>VLOOKUP(C75,MOVI!C:DT,107,0)</f>
        <v>0</v>
      </c>
      <c r="LH75" s="273">
        <f>VLOOKUP(C75,FPT!B:LF,107,0)</f>
        <v>0</v>
      </c>
      <c r="LI75" t="str">
        <f t="shared" si="221"/>
        <v/>
      </c>
      <c r="LJ75" t="str">
        <f>VLOOKUP(C75,MOVI!C:DV,108,0)</f>
        <v>MoviSouthMarketing &amp; Communication</v>
      </c>
      <c r="LK75" s="252" t="str">
        <f>VLOOKUP(C75,FPT!B:LI,108,0)</f>
        <v>MoviSouthMarketing &amp; Communication</v>
      </c>
      <c r="LL75" t="str">
        <f t="shared" si="222"/>
        <v/>
      </c>
      <c r="LM75" s="275">
        <f>ROUND(VLOOKUP(C75,MOVI!C:DV,109,0),0)</f>
        <v>416667</v>
      </c>
      <c r="LN75" s="275">
        <f>ROUND(VLOOKUP(C75,FPT!B:LL,109,0),0)</f>
        <v>416667</v>
      </c>
      <c r="LO75" t="str">
        <f t="shared" si="223"/>
        <v/>
      </c>
      <c r="LP75" t="str">
        <f>VLOOKUP(C75,MOVI!C:DV,110,0)</f>
        <v>HO</v>
      </c>
      <c r="LQ75" s="247" t="str">
        <f>VLOOKUP(C75,FPT!B:LO,110,0)</f>
        <v>HO</v>
      </c>
      <c r="LR75" t="str">
        <f t="shared" si="224"/>
        <v/>
      </c>
      <c r="LS75">
        <f>MOVI!DI70</f>
        <v>18</v>
      </c>
      <c r="LV75">
        <f>MOVI!DJ70</f>
        <v>0</v>
      </c>
      <c r="LW75">
        <f>MOVI!DK70</f>
        <v>0</v>
      </c>
      <c r="LX75" t="str">
        <f>MOVI!DL70</f>
        <v>x</v>
      </c>
      <c r="LY75">
        <f>MOVI!DM70</f>
        <v>0</v>
      </c>
      <c r="LZ75">
        <f>MOVI!DN70</f>
        <v>50000</v>
      </c>
      <c r="MA75">
        <f>MOVI!DO70</f>
        <v>0</v>
      </c>
      <c r="MB75" t="str">
        <f>MOVI!DP70</f>
        <v/>
      </c>
      <c r="MC75">
        <f>MOVI!DQ70</f>
        <v>0</v>
      </c>
      <c r="MD75">
        <f>MOVI!DR70</f>
        <v>0</v>
      </c>
      <c r="ME75" t="str">
        <f>VLOOKUP(C75,MOVI!C:DV,121,0)</f>
        <v/>
      </c>
      <c r="MF75" s="252"/>
      <c r="MG75" t="str">
        <f t="shared" si="117"/>
        <v/>
      </c>
      <c r="MH75" t="str">
        <f>VLOOKUP(C75,MOVI!C:DT,122,0)</f>
        <v>MoviSouth</v>
      </c>
      <c r="MI75" s="252" t="str">
        <f>VLOOKUP(C75,FPT!B:DS,112,0)</f>
        <v>MoviSouth</v>
      </c>
      <c r="MJ75" t="str">
        <f t="shared" si="225"/>
        <v/>
      </c>
    </row>
    <row r="76" spans="1:348" x14ac:dyDescent="0.25">
      <c r="A76">
        <v>68</v>
      </c>
      <c r="B76" s="48">
        <v>5862</v>
      </c>
      <c r="C76" s="271" t="s">
        <v>967</v>
      </c>
      <c r="D76" t="str">
        <f>VLOOKUP(C76,MOVI!C:D,2,0)</f>
        <v>Nguyễn Minh Tân</v>
      </c>
      <c r="E76" t="str">
        <f>VLOOKUP(C76,FPT!B:C,2,0)</f>
        <v>Nguyễn Minh Tân</v>
      </c>
      <c r="F76" t="str">
        <f t="shared" si="118"/>
        <v/>
      </c>
      <c r="G76" t="str">
        <f>VLOOKUP(C76,MOVI!C:E,3,0)</f>
        <v>Marketing &amp; Communication</v>
      </c>
      <c r="H76" t="str">
        <f>VLOOKUP(C76,FPT!B:F,3,0)</f>
        <v>Marketing &amp; Communication</v>
      </c>
      <c r="I76" t="str">
        <f t="shared" si="119"/>
        <v/>
      </c>
      <c r="J76" t="str">
        <f>VLOOKUP(C76,MOVI!C:H,4,0)</f>
        <v>Branding &amp; Communication</v>
      </c>
      <c r="K76" t="str">
        <f>VLOOKUP(C76,FPT!B:I,4,0)</f>
        <v>Branding &amp; Communication</v>
      </c>
      <c r="L76" t="str">
        <f t="shared" si="120"/>
        <v/>
      </c>
      <c r="M76" t="str">
        <f>VLOOKUP(C76,MOVI!C:DT,5,0)</f>
        <v>Associate</v>
      </c>
      <c r="N76" t="str">
        <f>VLOOKUP(C76,FPT!B:L,5,0)</f>
        <v>Associate</v>
      </c>
      <c r="O76" t="str">
        <f t="shared" si="121"/>
        <v/>
      </c>
      <c r="P76" t="str">
        <f>VLOOKUP(C76,MOVI!C:DT,6,0)</f>
        <v>Junior Designer</v>
      </c>
      <c r="Q76" t="str">
        <f>VLOOKUP(C76,FPT!B:O,6,0)</f>
        <v>Junior Designer</v>
      </c>
      <c r="R76" t="str">
        <f t="shared" si="122"/>
        <v/>
      </c>
      <c r="S76" t="str">
        <f>VLOOKUP(C76,MOVI!C:DT,7,0)</f>
        <v>South</v>
      </c>
      <c r="T76" t="str">
        <f>VLOOKUP(C76,FPT!B:R,7,0)</f>
        <v>South</v>
      </c>
      <c r="U76" t="str">
        <f t="shared" si="123"/>
        <v/>
      </c>
      <c r="V76" t="str">
        <f>VLOOKUP(C76,MOVI!C:DT,8,0)</f>
        <v>Movi</v>
      </c>
      <c r="W76" t="str">
        <f>VLOOKUP(C76,FPT!B:U,8,0)</f>
        <v>Movi</v>
      </c>
      <c r="X76" t="str">
        <f t="shared" si="124"/>
        <v/>
      </c>
      <c r="Y76" t="str">
        <f>VLOOKUP(C76,MOVI!C:DT,9,0)</f>
        <v>Full-time</v>
      </c>
      <c r="Z76" t="str">
        <f>VLOOKUP(C76,FPT!B:X,9,0)</f>
        <v>Full-time</v>
      </c>
      <c r="AA76" t="str">
        <f t="shared" si="125"/>
        <v/>
      </c>
      <c r="AB76" t="str">
        <f>VLOOKUP(C76,MOVI!C:DT,10,0)</f>
        <v>Permanent</v>
      </c>
      <c r="AC76" t="str">
        <f>VLOOKUP(C76,FPT!B:AA,10,0)</f>
        <v>Permanent</v>
      </c>
      <c r="AD76" t="str">
        <f t="shared" si="126"/>
        <v/>
      </c>
      <c r="AE76" s="247">
        <f>VLOOKUP(C76,MOVI!C:DT,11,0)</f>
        <v>44060</v>
      </c>
      <c r="AF76" s="247">
        <f>VLOOKUP(C76,FPT!B:AD,11,0)</f>
        <v>44060</v>
      </c>
      <c r="AG76" t="str">
        <f t="shared" si="127"/>
        <v/>
      </c>
      <c r="AH76" s="260" t="str">
        <f>VLOOKUP(C76,MOVI!C:DT,12,0)</f>
        <v/>
      </c>
      <c r="AI76" s="260"/>
      <c r="AJ76" t="str">
        <f t="shared" si="115"/>
        <v/>
      </c>
      <c r="AK76">
        <f>VLOOKUP(C76,MOVI!C:DT,13,0)</f>
        <v>0</v>
      </c>
      <c r="AL76" s="247">
        <f>VLOOKUP(C76,FPT!B:AJ,13,0)</f>
        <v>0</v>
      </c>
      <c r="AM76" t="str">
        <f t="shared" si="226"/>
        <v/>
      </c>
      <c r="AN76" s="247">
        <f>VLOOKUP(C76,MOVI!C:DT,14,0)</f>
        <v>0</v>
      </c>
      <c r="AO76" s="247">
        <f>VLOOKUP(C76,FPT!B:AM,14,0)</f>
        <v>0</v>
      </c>
      <c r="AP76" t="str">
        <f t="shared" si="128"/>
        <v/>
      </c>
      <c r="AQ76" t="str">
        <f>VLOOKUP(C76,MOVI!C:DT,15,0)</f>
        <v>LC</v>
      </c>
      <c r="AR76" s="247" t="str">
        <f>VLOOKUP(C76,FPT!B:AP,15,0)</f>
        <v>LC</v>
      </c>
      <c r="AS76" t="str">
        <f t="shared" si="129"/>
        <v/>
      </c>
      <c r="AT76" s="282" t="str">
        <f>VLOOKUP(C76,MOVI!C:DT,16,0)</f>
        <v>LTTP</v>
      </c>
      <c r="AU76" s="247" t="str">
        <f>VLOOKUP(C76,FPT!B:AS,16,0)</f>
        <v>LTTP</v>
      </c>
      <c r="AV76" t="str">
        <f t="shared" si="130"/>
        <v/>
      </c>
      <c r="AW76" t="str">
        <f>VLOOKUP(C76,MOVI!C:DT,17,0)</f>
        <v>L</v>
      </c>
      <c r="AX76" s="247" t="str">
        <f>VLOOKUP(C76,FPT!B:AV,17,0)</f>
        <v>L</v>
      </c>
      <c r="AY76" t="str">
        <f t="shared" si="131"/>
        <v/>
      </c>
      <c r="AZ76">
        <f>VLOOKUP(C76,MOVI!C:DT,18,0)</f>
        <v>0</v>
      </c>
      <c r="BA76" s="247">
        <f>VLOOKUP(C76,FPT!B:AY,18,0)</f>
        <v>0</v>
      </c>
      <c r="BB76" t="str">
        <f t="shared" si="132"/>
        <v/>
      </c>
      <c r="BC76" s="275">
        <f>VLOOKUP(C76,MOVI!C:DT,19,0)</f>
        <v>5000000</v>
      </c>
      <c r="BD76" s="275">
        <f>VLOOKUP(C76,FPT!B:BB,19,0)</f>
        <v>5000000</v>
      </c>
      <c r="BE76" t="str">
        <f t="shared" si="133"/>
        <v/>
      </c>
      <c r="BF76">
        <f>VLOOKUP(C76,MOVI!C:DT,20,0)</f>
        <v>0</v>
      </c>
      <c r="BG76" s="252">
        <f>VLOOKUP(C76,FPT!B:BE,20,0)</f>
        <v>0</v>
      </c>
      <c r="BH76" t="str">
        <f t="shared" si="134"/>
        <v/>
      </c>
      <c r="BI76" s="275">
        <f>VLOOKUP(C76,MOVI!C:DT,21,0)</f>
        <v>5000000</v>
      </c>
      <c r="BJ76" s="275">
        <f>VLOOKUP(C76,FPT!B:BH,21,0)</f>
        <v>5000000</v>
      </c>
      <c r="BK76" t="str">
        <f t="shared" si="135"/>
        <v/>
      </c>
      <c r="BL76" s="275">
        <f>VLOOKUP(C76,MOVI!C:DT,22,0)</f>
        <v>0</v>
      </c>
      <c r="BM76" s="275">
        <f>VLOOKUP(C76,FPT!B:BK,22,0)</f>
        <v>0</v>
      </c>
      <c r="BN76" t="str">
        <f t="shared" si="136"/>
        <v/>
      </c>
      <c r="BO76" s="275">
        <f>VLOOKUP(C76,MOVI!C:DT,23,0)</f>
        <v>0</v>
      </c>
      <c r="BP76" s="275">
        <f>VLOOKUP(C76,FPT!B:BN,23,0)</f>
        <v>0</v>
      </c>
      <c r="BQ76" t="str">
        <f t="shared" si="137"/>
        <v/>
      </c>
      <c r="BR76" s="275">
        <f>VLOOKUP(C76,MOVI!C:DT,24,0)</f>
        <v>0</v>
      </c>
      <c r="BS76" s="275">
        <f>VLOOKUP(C76,FPT!B:BQ,24,0)</f>
        <v>0</v>
      </c>
      <c r="BT76" t="str">
        <f t="shared" si="138"/>
        <v/>
      </c>
      <c r="BU76" s="275">
        <f>VLOOKUP(C76,MOVI!C:DT,25,0)</f>
        <v>0</v>
      </c>
      <c r="BV76" s="275">
        <f>VLOOKUP(C76,FPT!B:BT,25,0)</f>
        <v>0</v>
      </c>
      <c r="BW76" t="str">
        <f t="shared" si="139"/>
        <v/>
      </c>
      <c r="BX76" s="275">
        <f>VLOOKUP(C76,MOVI!C:DT,26,0)</f>
        <v>0</v>
      </c>
      <c r="BY76" s="275">
        <f>VLOOKUP(C76,FPT!B:BW,26,0)</f>
        <v>0</v>
      </c>
      <c r="BZ76" t="str">
        <f t="shared" si="140"/>
        <v/>
      </c>
      <c r="CA76" s="275">
        <f>VLOOKUP(C76,MOVI!C:DT,27,0)</f>
        <v>0</v>
      </c>
      <c r="CB76" s="275">
        <f>VLOOKUP(C76,FPT!B:BZ,27,0)</f>
        <v>0</v>
      </c>
      <c r="CC76" t="str">
        <f t="shared" si="141"/>
        <v/>
      </c>
      <c r="CD76" s="275">
        <f>VLOOKUP(C76,MOVI!C:DT,28,0)</f>
        <v>0</v>
      </c>
      <c r="CE76" s="275">
        <f>VLOOKUP(C76,FPT!B:CC,28,0)</f>
        <v>0</v>
      </c>
      <c r="CF76" t="str">
        <f t="shared" si="142"/>
        <v/>
      </c>
      <c r="CG76" t="str">
        <f>VLOOKUP(C76,MOVI!C:DT,29,0)</f>
        <v>TB, CN</v>
      </c>
      <c r="CH76" s="252" t="str">
        <f>VLOOKUP(C76,FPT!B:CF,29,0)</f>
        <v>TB, CN</v>
      </c>
      <c r="CI76" t="str">
        <f t="shared" si="143"/>
        <v/>
      </c>
      <c r="CJ76">
        <f>VLOOKUP(C76,MOVI!C:DT,30,0)</f>
        <v>21</v>
      </c>
      <c r="CK76" s="252">
        <f>VLOOKUP(C76,FPT!B:CI,30,0)</f>
        <v>21</v>
      </c>
      <c r="CL76" t="str">
        <f t="shared" si="144"/>
        <v/>
      </c>
      <c r="CM76">
        <f>VLOOKUP(C76,MOVI!C:DT,31,0)</f>
        <v>21</v>
      </c>
      <c r="CN76" s="252">
        <f>VLOOKUP(C76,FPT!B:CL,31,0)</f>
        <v>21</v>
      </c>
      <c r="CO76" t="str">
        <f t="shared" si="145"/>
        <v/>
      </c>
      <c r="CP76" s="275">
        <f>VLOOKUP(C76,MOVI!C:DT,32,0)</f>
        <v>0</v>
      </c>
      <c r="CQ76" s="275">
        <f>VLOOKUP(C76,FPT!B:CO,32,0)</f>
        <v>0</v>
      </c>
      <c r="CR76" t="str">
        <f t="shared" si="146"/>
        <v/>
      </c>
      <c r="CS76" s="275">
        <f>VLOOKUP(C76,MOVI!C:DT,33,0)</f>
        <v>0</v>
      </c>
      <c r="CT76" s="275">
        <f>VLOOKUP(C76,FPT!B:CR,33,0)</f>
        <v>0</v>
      </c>
      <c r="CU76" t="str">
        <f t="shared" si="147"/>
        <v/>
      </c>
      <c r="CV76" s="275">
        <f>VLOOKUP(C76,MOVI!C:DT,34,0)</f>
        <v>0</v>
      </c>
      <c r="CW76" s="275">
        <f>VLOOKUP(C76,FPT!B:CU,34,0)</f>
        <v>0</v>
      </c>
      <c r="CX76" t="str">
        <f t="shared" si="148"/>
        <v/>
      </c>
      <c r="CY76" s="275">
        <f>VLOOKUP(C76,MOVI!C:DT,35,0)</f>
        <v>21</v>
      </c>
      <c r="CZ76" s="275">
        <f>VLOOKUP(C76,FPT!B:CX,35,0)</f>
        <v>21</v>
      </c>
      <c r="DA76" t="str">
        <f t="shared" si="149"/>
        <v/>
      </c>
      <c r="DB76" s="275">
        <f>VLOOKUP(C76,MOVI!C:DT,36,0)</f>
        <v>0</v>
      </c>
      <c r="DC76" s="275">
        <f>VLOOKUP(C76,FPT!B:DA,36,0)</f>
        <v>0</v>
      </c>
      <c r="DD76" t="str">
        <f t="shared" si="150"/>
        <v/>
      </c>
      <c r="DE76" s="275">
        <f>VLOOKUP(C76,MOVI!C:DT,37,0)</f>
        <v>6</v>
      </c>
      <c r="DF76" s="275">
        <f>VLOOKUP(C76,FPT!B:DD,37,0)</f>
        <v>6</v>
      </c>
      <c r="DG76" t="str">
        <f t="shared" si="151"/>
        <v/>
      </c>
      <c r="DH76" s="275">
        <f>VLOOKUP(C76,MOVI!C:DT,38,0)</f>
        <v>0</v>
      </c>
      <c r="DI76" s="275">
        <f>VLOOKUP(C76,FPT!B:DG,38,0)</f>
        <v>0</v>
      </c>
      <c r="DJ76" t="str">
        <f t="shared" si="152"/>
        <v/>
      </c>
      <c r="DK76" s="275">
        <f>VLOOKUP(C76,MOVI!C:DT,39,0)</f>
        <v>6</v>
      </c>
      <c r="DL76" s="275">
        <f>VLOOKUP(C76,FPT!B:DJ,39,0)</f>
        <v>6</v>
      </c>
      <c r="DM76" t="str">
        <f t="shared" si="153"/>
        <v/>
      </c>
      <c r="DN76" s="275">
        <f>VLOOKUP(C76,MOVI!C:DT,40,0)</f>
        <v>12</v>
      </c>
      <c r="DO76" s="275">
        <f>VLOOKUP(C76,FPT!B:DM,40,0)</f>
        <v>12</v>
      </c>
      <c r="DP76" t="str">
        <f t="shared" si="154"/>
        <v/>
      </c>
      <c r="DQ76" s="275">
        <f>VLOOKUP(C76,MOVI!C:DT,41,0)</f>
        <v>6</v>
      </c>
      <c r="DR76" s="275">
        <f>VLOOKUP(C76,FPT!B:DP,41,0)</f>
        <v>6</v>
      </c>
      <c r="DS76" t="str">
        <f t="shared" si="155"/>
        <v/>
      </c>
      <c r="DT76" s="275">
        <f>VLOOKUP(C76,MOVI!C:DT,42,0)</f>
        <v>5000000</v>
      </c>
      <c r="DU76" s="275">
        <f>ROUND(VLOOKUP(C76,FPT!B:DS,42,0),0)</f>
        <v>5000000</v>
      </c>
      <c r="DV76" t="str">
        <f t="shared" si="156"/>
        <v/>
      </c>
      <c r="DW76" s="275">
        <f>VLOOKUP(C76,MOVI!C:DT,43,0)</f>
        <v>0</v>
      </c>
      <c r="DX76" s="275">
        <f>VLOOKUP(C76,FPT!B:DV,43,0)</f>
        <v>0</v>
      </c>
      <c r="DY76" t="str">
        <f t="shared" si="157"/>
        <v/>
      </c>
      <c r="DZ76" s="275">
        <f>VLOOKUP(C76,MOVI!C:DT,44,0)</f>
        <v>357143</v>
      </c>
      <c r="EA76" s="275">
        <f>VLOOKUP(C76,FPT!B:DY,44,0)</f>
        <v>357143</v>
      </c>
      <c r="EB76" t="str">
        <f t="shared" si="158"/>
        <v/>
      </c>
      <c r="EC76" s="275">
        <f>VLOOKUP(C76,MOVI!C:DT,45,0)</f>
        <v>5357143</v>
      </c>
      <c r="ED76" s="275">
        <f>ROUND(VLOOKUP(C76,FPT!B:EB,45,0),0)</f>
        <v>5357143</v>
      </c>
      <c r="EE76" t="str">
        <f t="shared" si="159"/>
        <v/>
      </c>
      <c r="EF76" s="275">
        <f>VLOOKUP(C76,MOVI!C:DT,46,0)</f>
        <v>0</v>
      </c>
      <c r="EG76" s="275">
        <f>VLOOKUP(C76,FPT!B:EE,46,0)</f>
        <v>0</v>
      </c>
      <c r="EH76" t="str">
        <f t="shared" si="160"/>
        <v/>
      </c>
      <c r="EI76" s="275">
        <f>VLOOKUP(C76,MOVI!C:DT,47,0)</f>
        <v>0</v>
      </c>
      <c r="EJ76" s="275">
        <f>VLOOKUP(C76,FPT!B:EH,47,0)</f>
        <v>0</v>
      </c>
      <c r="EK76" t="str">
        <f t="shared" si="161"/>
        <v/>
      </c>
      <c r="EL76" s="275">
        <f>VLOOKUP(C76,MOVI!C:DT,48,0)</f>
        <v>0</v>
      </c>
      <c r="EM76" s="275">
        <f>VLOOKUP(C76,FPT!B:EK,48,0)</f>
        <v>0</v>
      </c>
      <c r="EN76" t="str">
        <f t="shared" si="162"/>
        <v/>
      </c>
      <c r="EO76" s="275">
        <f>VLOOKUP(C76,MOVI!C:DT,49,0)</f>
        <v>0</v>
      </c>
      <c r="EP76" s="275">
        <f>VLOOKUP(C76,FPT!B:EN,49,0)</f>
        <v>0</v>
      </c>
      <c r="EQ76" t="str">
        <f t="shared" si="163"/>
        <v/>
      </c>
      <c r="ER76" s="275">
        <f>VLOOKUP(C76,MOVI!C:DT,50,0)</f>
        <v>0</v>
      </c>
      <c r="ES76" s="275">
        <f>VLOOKUP(C76,FPT!B:EQ,50,0)</f>
        <v>0</v>
      </c>
      <c r="ET76" t="str">
        <f t="shared" si="164"/>
        <v/>
      </c>
      <c r="EU76" s="275">
        <f>VLOOKUP(C76,MOVI!C:DT,51,0)</f>
        <v>0</v>
      </c>
      <c r="EV76" s="275">
        <f>VLOOKUP(C76,FPT!B:ET,51,0)</f>
        <v>0</v>
      </c>
      <c r="EW76" t="str">
        <f t="shared" si="165"/>
        <v/>
      </c>
      <c r="EX76" s="275">
        <f>VLOOKUP(C76,MOVI!C:DT,52,0)</f>
        <v>0</v>
      </c>
      <c r="EY76" s="275">
        <f>VLOOKUP(C76,FPT!B:EW,52,0)</f>
        <v>0</v>
      </c>
      <c r="EZ76" t="str">
        <f t="shared" si="166"/>
        <v/>
      </c>
      <c r="FA76" s="275">
        <f>VLOOKUP(C76,MOVI!C:DT,53,0)</f>
        <v>0</v>
      </c>
      <c r="FB76" s="275">
        <f>VLOOKUP(C76,FPT!B:EZ,53,0)</f>
        <v>0</v>
      </c>
      <c r="FC76" t="str">
        <f t="shared" si="167"/>
        <v/>
      </c>
      <c r="FD76" s="275">
        <f>VLOOKUP(C76,MOVI!C:DT,54,0)</f>
        <v>0</v>
      </c>
      <c r="FE76" s="275">
        <f>VLOOKUP(C76,FPT!B:FC,54,0)</f>
        <v>0</v>
      </c>
      <c r="FF76" t="str">
        <f t="shared" si="168"/>
        <v/>
      </c>
      <c r="FG76" s="275">
        <f>VLOOKUP(C76,MOVI!C:DT,55,0)</f>
        <v>0</v>
      </c>
      <c r="FH76" s="275">
        <f>VLOOKUP(C76,FPT!B:FF,55,0)</f>
        <v>0</v>
      </c>
      <c r="FI76" t="str">
        <f t="shared" si="169"/>
        <v/>
      </c>
      <c r="FJ76" s="275">
        <f>VLOOKUP(C76,MOVI!C:DT,56,0)</f>
        <v>0</v>
      </c>
      <c r="FK76" s="275">
        <f>VLOOKUP(C76,FPT!B:FI,56,0)</f>
        <v>0</v>
      </c>
      <c r="FL76" t="str">
        <f t="shared" si="170"/>
        <v/>
      </c>
      <c r="FM76" s="275">
        <f>VLOOKUP(C76,MOVI!C:DT,57,0)</f>
        <v>0</v>
      </c>
      <c r="FN76" s="275">
        <f>VLOOKUP(C76,FPT!B:FL,57,0)</f>
        <v>0</v>
      </c>
      <c r="FO76" t="str">
        <f t="shared" si="171"/>
        <v/>
      </c>
      <c r="FP76" s="275">
        <f>VLOOKUP(C76,MOVI!C:DT,58,0)</f>
        <v>0</v>
      </c>
      <c r="FQ76" s="275">
        <f>VLOOKUP(C76,FPT!B:FO,58,0)</f>
        <v>0</v>
      </c>
      <c r="FR76" t="str">
        <f t="shared" si="172"/>
        <v/>
      </c>
      <c r="FS76" s="275">
        <f>VLOOKUP(C76,MOVI!C:DT,59,0)</f>
        <v>0</v>
      </c>
      <c r="FT76" s="275">
        <f>VLOOKUP(C76,FPT!B:FR,59,0)</f>
        <v>0</v>
      </c>
      <c r="FU76" t="str">
        <f t="shared" si="173"/>
        <v/>
      </c>
      <c r="FV76" s="275">
        <f>VLOOKUP(C76,MOVI!C:DT,60,0)</f>
        <v>0</v>
      </c>
      <c r="FW76" s="275">
        <f>VLOOKUP(C76,FPT!B:FU,60,0)</f>
        <v>0</v>
      </c>
      <c r="FX76" t="str">
        <f t="shared" si="174"/>
        <v/>
      </c>
      <c r="FY76" s="275">
        <f>VLOOKUP(C76,MOVI!C:DT,61,0)</f>
        <v>0</v>
      </c>
      <c r="FZ76" s="275">
        <f>VLOOKUP(C76,FPT!B:FX,61,0)</f>
        <v>0</v>
      </c>
      <c r="GA76" t="str">
        <f t="shared" si="175"/>
        <v/>
      </c>
      <c r="GB76" s="275">
        <f>VLOOKUP(C76,MOVI!C:DT,62,0)</f>
        <v>0</v>
      </c>
      <c r="GC76" s="275">
        <f>VLOOKUP(C76,FPT!B:GA,62,0)</f>
        <v>0</v>
      </c>
      <c r="GD76" t="str">
        <f t="shared" si="176"/>
        <v/>
      </c>
      <c r="GE76" s="275">
        <f>VLOOKUP(C76,MOVI!C:DT,63,0)</f>
        <v>0</v>
      </c>
      <c r="GF76" s="275">
        <f>VLOOKUP(C76,FPT!B:GD,63,0)</f>
        <v>0</v>
      </c>
      <c r="GG76" t="str">
        <f t="shared" si="177"/>
        <v/>
      </c>
      <c r="GH76" s="275">
        <f>VLOOKUP(C76,MOVI!C:DT,64,0)</f>
        <v>0</v>
      </c>
      <c r="GI76" s="275">
        <f>VLOOKUP(C76,FPT!B:GG,64,0)</f>
        <v>0</v>
      </c>
      <c r="GJ76" t="str">
        <f t="shared" si="178"/>
        <v/>
      </c>
      <c r="GK76" s="275">
        <f>VLOOKUP(C76,MOVI!C:DT,65,0)</f>
        <v>0</v>
      </c>
      <c r="GL76" s="275">
        <f>VLOOKUP(C76,FPT!B:GJ,65,0)</f>
        <v>0</v>
      </c>
      <c r="GM76" t="str">
        <f t="shared" si="179"/>
        <v/>
      </c>
      <c r="GN76" s="275">
        <f>VLOOKUP(C76,MOVI!C:DT,66,0)</f>
        <v>0</v>
      </c>
      <c r="GO76" s="275">
        <f>VLOOKUP(C76,FPT!B:GM,66,0)</f>
        <v>0</v>
      </c>
      <c r="GP76" t="str">
        <f t="shared" si="180"/>
        <v/>
      </c>
      <c r="GQ76" s="275">
        <f>VLOOKUP(C76,MOVI!C:DT,67,0)</f>
        <v>0</v>
      </c>
      <c r="GR76" s="275">
        <f>VLOOKUP(C76,FPT!B:GP,67,0)</f>
        <v>0</v>
      </c>
      <c r="GS76" t="str">
        <f t="shared" si="181"/>
        <v/>
      </c>
      <c r="GT76" s="275">
        <f>VLOOKUP(C76,MOVI!C:DT,68,0)</f>
        <v>0</v>
      </c>
      <c r="GU76" s="275">
        <f>VLOOKUP(C76,FPT!B:GS,68,0)</f>
        <v>0</v>
      </c>
      <c r="GV76" t="str">
        <f t="shared" si="182"/>
        <v/>
      </c>
      <c r="GW76" s="275">
        <f>VLOOKUP(C76,MOVI!C:DT,69,0)</f>
        <v>0</v>
      </c>
      <c r="GX76" s="275">
        <f>VLOOKUP(C76,FPT!B:GV,69,0)</f>
        <v>0</v>
      </c>
      <c r="GY76" t="str">
        <f t="shared" si="183"/>
        <v/>
      </c>
      <c r="GZ76" s="275">
        <f>VLOOKUP(C76,MOVI!C:DT,70,0)</f>
        <v>0</v>
      </c>
      <c r="HA76" s="275">
        <f>VLOOKUP(C76,FPT!B:GY,70,0)</f>
        <v>0</v>
      </c>
      <c r="HB76" t="str">
        <f t="shared" si="184"/>
        <v/>
      </c>
      <c r="HC76" s="275">
        <f>VLOOKUP(C76,MOVI!C:DT,71,0)</f>
        <v>5357143</v>
      </c>
      <c r="HD76" s="275">
        <f>ROUND(VLOOKUP(C76,FPT!B:HB,71,0),0)</f>
        <v>5357143</v>
      </c>
      <c r="HE76" t="str">
        <f t="shared" si="185"/>
        <v/>
      </c>
      <c r="HF76" s="275">
        <f>ROUND(VLOOKUP(C76,MOVI!C:DT,72,0),0)</f>
        <v>178571</v>
      </c>
      <c r="HG76" s="275">
        <f>ROUND(VLOOKUP(C76,FPT!B:HE,72,0),0)</f>
        <v>178571</v>
      </c>
      <c r="HH76" t="str">
        <f t="shared" si="186"/>
        <v/>
      </c>
      <c r="HI76" s="275">
        <f>VLOOKUP(C76,MOVI!C:DT,73,0)</f>
        <v>0</v>
      </c>
      <c r="HJ76" s="275">
        <f>VLOOKUP(C76,FPT!B:HH,73,0)</f>
        <v>0</v>
      </c>
      <c r="HK76" t="str">
        <f t="shared" si="187"/>
        <v/>
      </c>
      <c r="HL76" s="275">
        <f>VLOOKUP(C76,MOVI!C:DT,74,0)</f>
        <v>0</v>
      </c>
      <c r="HM76" s="275">
        <f>VLOOKUP(C76,FPT!B:HK,74,0)</f>
        <v>0</v>
      </c>
      <c r="HN76" t="str">
        <f t="shared" si="188"/>
        <v/>
      </c>
      <c r="HO76" s="275">
        <f>VLOOKUP(C76,MOVI!C:DT,75,0)</f>
        <v>11000000</v>
      </c>
      <c r="HP76" s="275">
        <f>VLOOKUP(C76,FPT!B:HN,75,0)</f>
        <v>11000000</v>
      </c>
      <c r="HQ76" t="str">
        <f t="shared" si="189"/>
        <v/>
      </c>
      <c r="HR76" s="275">
        <f>VLOOKUP(C76,MOVI!C:DT,76,0)</f>
        <v>0</v>
      </c>
      <c r="HS76" s="275">
        <f>VLOOKUP(C76,FPT!B:HQ,76,0)</f>
        <v>0</v>
      </c>
      <c r="HT76" t="str">
        <f t="shared" si="190"/>
        <v/>
      </c>
      <c r="HU76" s="275">
        <f>VLOOKUP(C76,MOVI!C:DT,77,0)</f>
        <v>0</v>
      </c>
      <c r="HV76" s="275">
        <f>VLOOKUP(C76,FPT!B:HT,77,0)</f>
        <v>0</v>
      </c>
      <c r="HW76" t="str">
        <f t="shared" si="191"/>
        <v/>
      </c>
      <c r="HX76" s="274">
        <f>VLOOKUP(C76,MOVI!C:CB,78,0)</f>
        <v>400000</v>
      </c>
      <c r="HY76" s="261">
        <f>VLOOKUP(C76,FPT!$B:$CA,78,0)</f>
        <v>400000</v>
      </c>
      <c r="HZ76" t="str">
        <f t="shared" si="192"/>
        <v/>
      </c>
      <c r="IA76" s="275">
        <f>VLOOKUP(C76,MOVI!C:CD,79,0)</f>
        <v>50000</v>
      </c>
      <c r="IB76" s="275">
        <f>VLOOKUP(C76,FPT!B:HZ,79,0)</f>
        <v>50000</v>
      </c>
      <c r="IC76" t="str">
        <f t="shared" si="193"/>
        <v/>
      </c>
      <c r="ID76" s="275">
        <f>VLOOKUP(C76,MOVI!C:CD,80,0)</f>
        <v>75000</v>
      </c>
      <c r="IE76" s="275">
        <f>VLOOKUP(C76,FPT!B:IC,80,0)</f>
        <v>75000</v>
      </c>
      <c r="IF76" t="str">
        <f t="shared" si="194"/>
        <v/>
      </c>
      <c r="IG76" s="275">
        <f>VLOOKUP(C76,MOVI!C:DT,81,0)</f>
        <v>0</v>
      </c>
      <c r="IH76" s="275">
        <f>VLOOKUP(C76,FPT!B:IF,81,0)</f>
        <v>0</v>
      </c>
      <c r="II76" t="str">
        <f t="shared" si="195"/>
        <v/>
      </c>
      <c r="IJ76" s="275">
        <f>VLOOKUP(C76,MOVI!C:DT,82,0)</f>
        <v>525000</v>
      </c>
      <c r="IK76" s="275">
        <f>VLOOKUP(C76,FPT!B:II,82,0)</f>
        <v>525000</v>
      </c>
      <c r="IL76" t="str">
        <f t="shared" si="196"/>
        <v/>
      </c>
      <c r="IM76" s="275">
        <f>ROUND(VLOOKUP(C76,MOVI!C:DT,83,0),0)</f>
        <v>11703571</v>
      </c>
      <c r="IN76" s="275">
        <f>ROUND(VLOOKUP(C76,FPT!B:IL,83,0),0)</f>
        <v>11703571</v>
      </c>
      <c r="IO76" t="str">
        <f t="shared" si="197"/>
        <v/>
      </c>
      <c r="IP76" s="275">
        <f>VLOOKUP(C76,MOVI!C:DT,84,0)</f>
        <v>0</v>
      </c>
      <c r="IQ76" s="275">
        <f>VLOOKUP(C76,FPT!B:IO,84,0)</f>
        <v>0</v>
      </c>
      <c r="IR76" t="str">
        <f t="shared" si="198"/>
        <v/>
      </c>
      <c r="IS76" s="275">
        <f>ROUND(VLOOKUP(C76,MOVI!C:DT,85,0),0)</f>
        <v>0</v>
      </c>
      <c r="IT76" s="275">
        <f>ROUND(VLOOKUP(C76,FPT!B:IR,85,0),0)</f>
        <v>0</v>
      </c>
      <c r="IU76" t="str">
        <f t="shared" si="199"/>
        <v/>
      </c>
      <c r="IV76" s="275">
        <f>VLOOKUP(C76,MOVI!C:DT,86,0)</f>
        <v>0</v>
      </c>
      <c r="IW76" s="275">
        <f>VLOOKUP(C76,FPT!B:IU,86,0)</f>
        <v>0</v>
      </c>
      <c r="IX76" t="str">
        <f t="shared" si="200"/>
        <v/>
      </c>
      <c r="IY76" s="275">
        <f>ROUND(VLOOKUP(C76,MOVI!C:DT,87,0),0)</f>
        <v>0</v>
      </c>
      <c r="IZ76" s="275">
        <f>ROUND(VLOOKUP(C76,FPT!B:IX,87,0),0)</f>
        <v>0</v>
      </c>
      <c r="JA76" t="str">
        <f t="shared" si="201"/>
        <v/>
      </c>
      <c r="JB76" s="275">
        <f>VLOOKUP(C76,MOVI!C:DT,88,0)</f>
        <v>0</v>
      </c>
      <c r="JC76" s="275">
        <f>VLOOKUP(C76,FPT!B:JA,88,0)</f>
        <v>0</v>
      </c>
      <c r="JD76" t="str">
        <f t="shared" si="202"/>
        <v/>
      </c>
      <c r="JE76" s="275">
        <f>VLOOKUP(C76,MOVI!C:DT,89,0)</f>
        <v>0</v>
      </c>
      <c r="JF76" s="275">
        <f>VLOOKUP(C76,FPT!B:JD,89,0)</f>
        <v>0</v>
      </c>
      <c r="JG76" t="str">
        <f t="shared" si="203"/>
        <v/>
      </c>
      <c r="JH76" s="275">
        <f>VLOOKUP(C76,MOVI!C:DT,90,0)</f>
        <v>0</v>
      </c>
      <c r="JI76" s="275">
        <f>VLOOKUP(C76,FPT!B:JG,90,0)</f>
        <v>0</v>
      </c>
      <c r="JJ76" t="str">
        <f t="shared" si="204"/>
        <v/>
      </c>
      <c r="JK76" s="275">
        <f>VLOOKUP(C76,MOVI!C:DT,91,0)</f>
        <v>0</v>
      </c>
      <c r="JL76" s="275">
        <f>VLOOKUP(C76,FPT!B:JJ,91,0)</f>
        <v>0</v>
      </c>
      <c r="JM76" t="str">
        <f t="shared" si="205"/>
        <v/>
      </c>
      <c r="JN76" s="275">
        <f>VLOOKUP(C76,MOVI!C:DT,92,0)</f>
        <v>0</v>
      </c>
      <c r="JO76" s="275">
        <f>VLOOKUP(C76,FPT!B:JM,92,0)</f>
        <v>0</v>
      </c>
      <c r="JP76" t="str">
        <f t="shared" si="206"/>
        <v/>
      </c>
      <c r="JQ76" s="275">
        <f>VLOOKUP(C76,MOVI!C:DT,93,0)</f>
        <v>0</v>
      </c>
      <c r="JR76" s="275">
        <f>VLOOKUP(C76,FPT!B:JP,93,0)</f>
        <v>0</v>
      </c>
      <c r="JS76" t="str">
        <f t="shared" si="207"/>
        <v/>
      </c>
      <c r="JT76" s="275">
        <f>VLOOKUP(C76,MOVI!C:DT,94,0)</f>
        <v>0</v>
      </c>
      <c r="JU76" s="275">
        <f>VLOOKUP(C76,FPT!B:JS,94,0)</f>
        <v>0</v>
      </c>
      <c r="JV76" t="str">
        <f t="shared" si="208"/>
        <v/>
      </c>
      <c r="JW76" s="275">
        <f>VLOOKUP(C76,MOVI!C:DT,95,0)</f>
        <v>4832143</v>
      </c>
      <c r="JX76" s="275">
        <f>VLOOKUP(C76,FPT!B:JV,95,0)</f>
        <v>4832143</v>
      </c>
      <c r="JY76" t="str">
        <f t="shared" si="209"/>
        <v/>
      </c>
      <c r="JZ76" s="275">
        <f>VLOOKUP(C76,MOVI!C:DT,96,0)</f>
        <v>0</v>
      </c>
      <c r="KA76" s="275">
        <f>VLOOKUP(C76,FPT!B:JY,96,0)</f>
        <v>0</v>
      </c>
      <c r="KB76" t="str">
        <f t="shared" si="210"/>
        <v/>
      </c>
      <c r="KC76" s="275">
        <f>VLOOKUP(C76,MOVI!C:DT,97,0)</f>
        <v>4832143</v>
      </c>
      <c r="KD76" s="275">
        <f>VLOOKUP(C76,FPT!B:KB,97,0)</f>
        <v>4832143</v>
      </c>
      <c r="KE76" t="str">
        <f t="shared" si="211"/>
        <v/>
      </c>
      <c r="KF76" s="275">
        <f>VLOOKUP(C76,MOVI!C:DT,98,0)</f>
        <v>850000.00000000012</v>
      </c>
      <c r="KG76" s="275">
        <f>VLOOKUP(C76,FPT!B:KE,98,0)</f>
        <v>850000</v>
      </c>
      <c r="KH76" t="str">
        <f t="shared" si="212"/>
        <v/>
      </c>
      <c r="KI76" s="275">
        <f>VLOOKUP(C76,MOVI!C:DT,99,0)</f>
        <v>0</v>
      </c>
      <c r="KJ76" s="275">
        <f>VLOOKUP(C76,FPT!B:KH,99,0)</f>
        <v>0</v>
      </c>
      <c r="KK76" t="str">
        <f t="shared" si="213"/>
        <v/>
      </c>
      <c r="KL76" s="275">
        <f>VLOOKUP(C76,MOVI!C:DT,100,0)</f>
        <v>150000</v>
      </c>
      <c r="KM76" s="275">
        <f>VLOOKUP(C76,FPT!B:KK,100,0)</f>
        <v>150000</v>
      </c>
      <c r="KN76" t="str">
        <f t="shared" si="214"/>
        <v/>
      </c>
      <c r="KO76" s="275">
        <f>VLOOKUP(C76,MOVI!C:DT,101,0)</f>
        <v>0</v>
      </c>
      <c r="KP76" s="275">
        <f>VLOOKUP(C76,FPT!B:KN,101,0)</f>
        <v>0</v>
      </c>
      <c r="KQ76" t="str">
        <f t="shared" si="215"/>
        <v/>
      </c>
      <c r="KR76" s="275">
        <f>VLOOKUP(C76,MOVI!C:DT,102,0)</f>
        <v>0</v>
      </c>
      <c r="KS76" s="275">
        <f>VLOOKUP(C76,FPT!B:KQ,102,0)</f>
        <v>0</v>
      </c>
      <c r="KT76" t="str">
        <f t="shared" si="216"/>
        <v/>
      </c>
      <c r="KU76" s="275">
        <f>VLOOKUP(C76,MOVI!C:DT,103,0)</f>
        <v>1000000.0000000001</v>
      </c>
      <c r="KV76" s="275">
        <f>VLOOKUP(C76,FPT!B:KT,103,0)</f>
        <v>1000000</v>
      </c>
      <c r="KW76" t="str">
        <f t="shared" si="217"/>
        <v/>
      </c>
      <c r="KX76" s="275">
        <f>VLOOKUP(C76,MOVI!C:DT,104,0)</f>
        <v>1525000</v>
      </c>
      <c r="KY76" s="275">
        <f>VLOOKUP(C76,FPT!B:KW,104,0)</f>
        <v>1525000</v>
      </c>
      <c r="KZ76" t="str">
        <f t="shared" si="218"/>
        <v/>
      </c>
      <c r="LA76" s="275">
        <f>VLOOKUP(C76,MOVI!C:DT,105,0)</f>
        <v>100000</v>
      </c>
      <c r="LB76" s="275">
        <f>VLOOKUP(C76,FPT!B:KZ,105,0)</f>
        <v>100000</v>
      </c>
      <c r="LC76" t="str">
        <f t="shared" si="219"/>
        <v/>
      </c>
      <c r="LD76" s="275">
        <f>VLOOKUP(C76,MOVI!C:DT,106,0)</f>
        <v>6457143</v>
      </c>
      <c r="LE76" s="275">
        <f>VLOOKUP(C76,FPT!B:LC,106,0)</f>
        <v>6457143</v>
      </c>
      <c r="LF76" t="str">
        <f t="shared" si="220"/>
        <v/>
      </c>
      <c r="LG76" s="273">
        <f>VLOOKUP(C76,MOVI!C:DT,107,0)</f>
        <v>0</v>
      </c>
      <c r="LH76" s="273">
        <f>VLOOKUP(C76,FPT!B:LF,107,0)</f>
        <v>0</v>
      </c>
      <c r="LI76" t="str">
        <f t="shared" si="221"/>
        <v/>
      </c>
      <c r="LJ76" t="str">
        <f>VLOOKUP(C76,MOVI!C:DV,108,0)</f>
        <v>MoviSouthMarketing &amp; Communication</v>
      </c>
      <c r="LK76" s="252" t="str">
        <f>VLOOKUP(C76,FPT!B:LI,108,0)</f>
        <v>MoviSouthMarketing &amp; Communication</v>
      </c>
      <c r="LL76" t="str">
        <f t="shared" si="222"/>
        <v/>
      </c>
      <c r="LM76" s="275">
        <f>ROUND(VLOOKUP(C76,MOVI!C:DV,109,0),0)</f>
        <v>416667</v>
      </c>
      <c r="LN76" s="275">
        <f>ROUND(VLOOKUP(C76,FPT!B:LL,109,0),0)</f>
        <v>416667</v>
      </c>
      <c r="LO76" t="str">
        <f t="shared" si="223"/>
        <v/>
      </c>
      <c r="LP76" t="str">
        <f>VLOOKUP(C76,MOVI!C:DV,110,0)</f>
        <v>HO</v>
      </c>
      <c r="LQ76" s="247" t="str">
        <f>VLOOKUP(C76,FPT!B:LO,110,0)</f>
        <v>HO</v>
      </c>
      <c r="LR76" t="str">
        <f t="shared" si="224"/>
        <v/>
      </c>
      <c r="LS76">
        <f>MOVI!DI71</f>
        <v>18</v>
      </c>
      <c r="LV76">
        <f>MOVI!DJ71</f>
        <v>0</v>
      </c>
      <c r="LW76">
        <f>MOVI!DK71</f>
        <v>0</v>
      </c>
      <c r="LX76">
        <f>MOVI!DL71</f>
        <v>0</v>
      </c>
      <c r="LY76">
        <f>MOVI!DM71</f>
        <v>0</v>
      </c>
      <c r="LZ76">
        <f>MOVI!DN71</f>
        <v>0</v>
      </c>
      <c r="MA76">
        <f>MOVI!DO71</f>
        <v>0</v>
      </c>
      <c r="MB76" t="str">
        <f>MOVI!DP71</f>
        <v/>
      </c>
      <c r="MC76">
        <f>MOVI!DQ71</f>
        <v>0</v>
      </c>
      <c r="MD76">
        <f>MOVI!DR71</f>
        <v>0</v>
      </c>
      <c r="ME76" t="str">
        <f>VLOOKUP(C76,MOVI!C:DV,121,0)</f>
        <v/>
      </c>
      <c r="MF76" s="252"/>
      <c r="MG76" t="str">
        <f t="shared" si="117"/>
        <v/>
      </c>
      <c r="MH76" t="str">
        <f>VLOOKUP(C76,MOVI!C:DT,122,0)</f>
        <v>MoviSouth</v>
      </c>
      <c r="MI76" s="252" t="str">
        <f>VLOOKUP(C76,FPT!B:DS,112,0)</f>
        <v>MoviSouth</v>
      </c>
      <c r="MJ76" t="str">
        <f t="shared" si="225"/>
        <v/>
      </c>
    </row>
    <row r="77" spans="1:348" x14ac:dyDescent="0.25">
      <c r="A77">
        <v>69</v>
      </c>
      <c r="B77" s="48">
        <v>6087</v>
      </c>
      <c r="C77" s="271" t="s">
        <v>968</v>
      </c>
      <c r="D77" t="str">
        <f>VLOOKUP(C77,MOVI!C:D,2,0)</f>
        <v>Nguyễn Thị Đông Quỳnh</v>
      </c>
      <c r="E77" t="str">
        <f>VLOOKUP(C77,FPT!B:C,2,0)</f>
        <v>Nguyễn Thị Đông Quỳnh</v>
      </c>
      <c r="F77" t="str">
        <f t="shared" si="118"/>
        <v/>
      </c>
      <c r="G77" t="str">
        <f>VLOOKUP(C77,MOVI!C:E,3,0)</f>
        <v>Marketing &amp; Communication</v>
      </c>
      <c r="H77" t="str">
        <f>VLOOKUP(C77,FPT!B:F,3,0)</f>
        <v>Marketing &amp; Communication</v>
      </c>
      <c r="I77" t="str">
        <f t="shared" si="119"/>
        <v/>
      </c>
      <c r="J77" t="str">
        <f>VLOOKUP(C77,MOVI!C:H,4,0)</f>
        <v>Field Marketing</v>
      </c>
      <c r="K77" t="str">
        <f>VLOOKUP(C77,FPT!B:I,4,0)</f>
        <v>Field Marketing</v>
      </c>
      <c r="L77" t="str">
        <f t="shared" si="120"/>
        <v/>
      </c>
      <c r="M77" t="str">
        <f>VLOOKUP(C77,MOVI!C:DT,5,0)</f>
        <v>Associate</v>
      </c>
      <c r="N77" t="str">
        <f>VLOOKUP(C77,FPT!B:L,5,0)</f>
        <v>Associate</v>
      </c>
      <c r="O77" t="str">
        <f t="shared" si="121"/>
        <v/>
      </c>
      <c r="P77" t="str">
        <f>VLOOKUP(C77,MOVI!C:DT,6,0)</f>
        <v>Field Marketing Officer</v>
      </c>
      <c r="Q77" t="str">
        <f>VLOOKUP(C77,FPT!B:O,6,0)</f>
        <v>Field Marketing Officer</v>
      </c>
      <c r="R77" t="str">
        <f t="shared" si="122"/>
        <v/>
      </c>
      <c r="S77" t="str">
        <f>VLOOKUP(C77,MOVI!C:DT,7,0)</f>
        <v>South</v>
      </c>
      <c r="T77" t="str">
        <f>VLOOKUP(C77,FPT!B:R,7,0)</f>
        <v>South</v>
      </c>
      <c r="U77" t="str">
        <f t="shared" si="123"/>
        <v/>
      </c>
      <c r="V77" t="str">
        <f>VLOOKUP(C77,MOVI!C:DT,8,0)</f>
        <v>Movi</v>
      </c>
      <c r="W77" t="str">
        <f>VLOOKUP(C77,FPT!B:U,8,0)</f>
        <v>Movi</v>
      </c>
      <c r="X77" t="str">
        <f t="shared" si="124"/>
        <v/>
      </c>
      <c r="Y77" t="str">
        <f>VLOOKUP(C77,MOVI!C:DT,9,0)</f>
        <v>Full-time</v>
      </c>
      <c r="Z77" t="str">
        <f>VLOOKUP(C77,FPT!B:X,9,0)</f>
        <v>Full-time</v>
      </c>
      <c r="AA77" t="str">
        <f t="shared" si="125"/>
        <v/>
      </c>
      <c r="AB77" t="str">
        <f>VLOOKUP(C77,MOVI!C:DT,10,0)</f>
        <v>Permanent</v>
      </c>
      <c r="AC77" t="str">
        <f>VLOOKUP(C77,FPT!B:AA,10,0)</f>
        <v>Permanent</v>
      </c>
      <c r="AD77" t="str">
        <f t="shared" si="126"/>
        <v/>
      </c>
      <c r="AE77" s="247">
        <f>VLOOKUP(C77,MOVI!C:DT,11,0)</f>
        <v>44291</v>
      </c>
      <c r="AF77" s="247">
        <f>VLOOKUP(C77,FPT!B:AD,11,0)</f>
        <v>44291</v>
      </c>
      <c r="AG77" t="str">
        <f t="shared" si="127"/>
        <v/>
      </c>
      <c r="AH77" s="260" t="str">
        <f>VLOOKUP(C77,MOVI!C:DT,12,0)</f>
        <v/>
      </c>
      <c r="AI77" s="260"/>
      <c r="AJ77" t="str">
        <f t="shared" si="115"/>
        <v/>
      </c>
      <c r="AK77">
        <f>VLOOKUP(C77,MOVI!C:DT,13,0)</f>
        <v>0</v>
      </c>
      <c r="AL77" s="247">
        <f>VLOOKUP(C77,FPT!B:AJ,13,0)</f>
        <v>0</v>
      </c>
      <c r="AM77" t="str">
        <f t="shared" si="226"/>
        <v/>
      </c>
      <c r="AN77" s="247">
        <f>VLOOKUP(C77,MOVI!C:DT,14,0)</f>
        <v>0</v>
      </c>
      <c r="AO77" s="247">
        <f>VLOOKUP(C77,FPT!B:AM,14,0)</f>
        <v>0</v>
      </c>
      <c r="AP77" t="str">
        <f t="shared" si="128"/>
        <v/>
      </c>
      <c r="AQ77" t="str">
        <f>VLOOKUP(C77,MOVI!C:DT,15,0)</f>
        <v>LC</v>
      </c>
      <c r="AR77" s="247" t="str">
        <f>VLOOKUP(C77,FPT!B:AP,15,0)</f>
        <v>LC</v>
      </c>
      <c r="AS77" t="str">
        <f t="shared" si="129"/>
        <v/>
      </c>
      <c r="AT77" s="282" t="str">
        <f>VLOOKUP(C77,MOVI!C:DT,16,0)</f>
        <v>LTTP</v>
      </c>
      <c r="AU77" s="247" t="str">
        <f>VLOOKUP(C77,FPT!B:AS,16,0)</f>
        <v>LTTP</v>
      </c>
      <c r="AV77" t="str">
        <f t="shared" si="130"/>
        <v/>
      </c>
      <c r="AW77" t="str">
        <f>VLOOKUP(C77,MOVI!C:DT,17,0)</f>
        <v>L</v>
      </c>
      <c r="AX77" s="247" t="str">
        <f>VLOOKUP(C77,FPT!B:AV,17,0)</f>
        <v>L</v>
      </c>
      <c r="AY77" t="str">
        <f t="shared" si="131"/>
        <v/>
      </c>
      <c r="AZ77">
        <f>VLOOKUP(C77,MOVI!C:DT,18,0)</f>
        <v>0</v>
      </c>
      <c r="BA77" s="247">
        <f>VLOOKUP(C77,FPT!B:AY,18,0)</f>
        <v>0</v>
      </c>
      <c r="BB77" t="str">
        <f t="shared" si="132"/>
        <v/>
      </c>
      <c r="BC77" s="275">
        <f>VLOOKUP(C77,MOVI!C:DT,19,0)</f>
        <v>5000000</v>
      </c>
      <c r="BD77" s="275">
        <f>VLOOKUP(C77,FPT!B:BB,19,0)</f>
        <v>5000000</v>
      </c>
      <c r="BE77" t="str">
        <f t="shared" si="133"/>
        <v/>
      </c>
      <c r="BF77">
        <f>VLOOKUP(C77,MOVI!C:DT,20,0)</f>
        <v>0</v>
      </c>
      <c r="BG77" s="252">
        <f>VLOOKUP(C77,FPT!B:BE,20,0)</f>
        <v>0</v>
      </c>
      <c r="BH77" t="str">
        <f t="shared" si="134"/>
        <v/>
      </c>
      <c r="BI77" s="275">
        <f>VLOOKUP(C77,MOVI!C:DT,21,0)</f>
        <v>5000000</v>
      </c>
      <c r="BJ77" s="275">
        <f>VLOOKUP(C77,FPT!B:BH,21,0)</f>
        <v>5000000</v>
      </c>
      <c r="BK77" t="str">
        <f t="shared" si="135"/>
        <v/>
      </c>
      <c r="BL77" s="275">
        <f>VLOOKUP(C77,MOVI!C:DT,22,0)</f>
        <v>0</v>
      </c>
      <c r="BM77" s="275">
        <f>VLOOKUP(C77,FPT!B:BK,22,0)</f>
        <v>0</v>
      </c>
      <c r="BN77" t="str">
        <f t="shared" si="136"/>
        <v/>
      </c>
      <c r="BO77" s="275">
        <f>VLOOKUP(C77,MOVI!C:DT,23,0)</f>
        <v>0</v>
      </c>
      <c r="BP77" s="275">
        <f>VLOOKUP(C77,FPT!B:BN,23,0)</f>
        <v>0</v>
      </c>
      <c r="BQ77" t="str">
        <f t="shared" si="137"/>
        <v/>
      </c>
      <c r="BR77" s="275">
        <f>VLOOKUP(C77,MOVI!C:DT,24,0)</f>
        <v>0</v>
      </c>
      <c r="BS77" s="275">
        <f>VLOOKUP(C77,FPT!B:BQ,24,0)</f>
        <v>0</v>
      </c>
      <c r="BT77" t="str">
        <f t="shared" si="138"/>
        <v/>
      </c>
      <c r="BU77" s="275">
        <f>VLOOKUP(C77,MOVI!C:DT,25,0)</f>
        <v>0</v>
      </c>
      <c r="BV77" s="275">
        <f>VLOOKUP(C77,FPT!B:BT,25,0)</f>
        <v>0</v>
      </c>
      <c r="BW77" t="str">
        <f t="shared" si="139"/>
        <v/>
      </c>
      <c r="BX77" s="275">
        <f>VLOOKUP(C77,MOVI!C:DT,26,0)</f>
        <v>0</v>
      </c>
      <c r="BY77" s="275">
        <f>VLOOKUP(C77,FPT!B:BW,26,0)</f>
        <v>0</v>
      </c>
      <c r="BZ77" t="str">
        <f t="shared" si="140"/>
        <v/>
      </c>
      <c r="CA77" s="275">
        <f>VLOOKUP(C77,MOVI!C:DT,27,0)</f>
        <v>0</v>
      </c>
      <c r="CB77" s="275">
        <f>VLOOKUP(C77,FPT!B:BZ,27,0)</f>
        <v>0</v>
      </c>
      <c r="CC77" t="str">
        <f t="shared" si="141"/>
        <v/>
      </c>
      <c r="CD77" s="275">
        <f>VLOOKUP(C77,MOVI!C:DT,28,0)</f>
        <v>0</v>
      </c>
      <c r="CE77" s="275">
        <f>VLOOKUP(C77,FPT!B:CC,28,0)</f>
        <v>0</v>
      </c>
      <c r="CF77" t="str">
        <f t="shared" si="142"/>
        <v/>
      </c>
      <c r="CG77" t="str">
        <f>VLOOKUP(C77,MOVI!C:DT,29,0)</f>
        <v>TB, CN</v>
      </c>
      <c r="CH77" s="252" t="str">
        <f>VLOOKUP(C77,FPT!B:CF,29,0)</f>
        <v>TB, CN</v>
      </c>
      <c r="CI77" t="str">
        <f t="shared" si="143"/>
        <v/>
      </c>
      <c r="CJ77">
        <f>VLOOKUP(C77,MOVI!C:DT,30,0)</f>
        <v>21</v>
      </c>
      <c r="CK77" s="252">
        <f>VLOOKUP(C77,FPT!B:CI,30,0)</f>
        <v>21</v>
      </c>
      <c r="CL77" t="str">
        <f t="shared" si="144"/>
        <v/>
      </c>
      <c r="CM77">
        <f>VLOOKUP(C77,MOVI!C:DT,31,0)</f>
        <v>19</v>
      </c>
      <c r="CN77" s="252">
        <f>VLOOKUP(C77,FPT!B:CL,31,0)</f>
        <v>19</v>
      </c>
      <c r="CO77" t="str">
        <f t="shared" si="145"/>
        <v/>
      </c>
      <c r="CP77" s="275">
        <f>VLOOKUP(C77,MOVI!C:DT,32,0)</f>
        <v>2</v>
      </c>
      <c r="CQ77" s="275">
        <f>VLOOKUP(C77,FPT!B:CO,32,0)</f>
        <v>2</v>
      </c>
      <c r="CR77" t="str">
        <f t="shared" si="146"/>
        <v/>
      </c>
      <c r="CS77" s="275">
        <f>VLOOKUP(C77,MOVI!C:DT,33,0)</f>
        <v>0</v>
      </c>
      <c r="CT77" s="275">
        <f>VLOOKUP(C77,FPT!B:CR,33,0)</f>
        <v>0</v>
      </c>
      <c r="CU77" t="str">
        <f t="shared" si="147"/>
        <v/>
      </c>
      <c r="CV77" s="275">
        <f>VLOOKUP(C77,MOVI!C:DT,34,0)</f>
        <v>0</v>
      </c>
      <c r="CW77" s="275">
        <f>VLOOKUP(C77,FPT!B:CU,34,0)</f>
        <v>0</v>
      </c>
      <c r="CX77" t="str">
        <f t="shared" si="148"/>
        <v/>
      </c>
      <c r="CY77" s="275">
        <f>VLOOKUP(C77,MOVI!C:DT,35,0)</f>
        <v>21</v>
      </c>
      <c r="CZ77" s="275">
        <f>VLOOKUP(C77,FPT!B:CX,35,0)</f>
        <v>21</v>
      </c>
      <c r="DA77" t="str">
        <f t="shared" si="149"/>
        <v/>
      </c>
      <c r="DB77" s="275">
        <f>VLOOKUP(C77,MOVI!C:DT,36,0)</f>
        <v>0</v>
      </c>
      <c r="DC77" s="275">
        <f>VLOOKUP(C77,FPT!B:DA,36,0)</f>
        <v>0</v>
      </c>
      <c r="DD77" t="str">
        <f t="shared" si="150"/>
        <v/>
      </c>
      <c r="DE77" s="275">
        <f>VLOOKUP(C77,MOVI!C:DT,37,0)</f>
        <v>6</v>
      </c>
      <c r="DF77" s="275">
        <f>VLOOKUP(C77,FPT!B:DD,37,0)</f>
        <v>6</v>
      </c>
      <c r="DG77" t="str">
        <f t="shared" si="151"/>
        <v/>
      </c>
      <c r="DH77" s="275">
        <f>VLOOKUP(C77,MOVI!C:DT,38,0)</f>
        <v>0</v>
      </c>
      <c r="DI77" s="275">
        <f>VLOOKUP(C77,FPT!B:DG,38,0)</f>
        <v>0</v>
      </c>
      <c r="DJ77" t="str">
        <f t="shared" si="152"/>
        <v/>
      </c>
      <c r="DK77" s="275">
        <f>VLOOKUP(C77,MOVI!C:DT,39,0)</f>
        <v>6</v>
      </c>
      <c r="DL77" s="275">
        <f>VLOOKUP(C77,FPT!B:DJ,39,0)</f>
        <v>6</v>
      </c>
      <c r="DM77" t="str">
        <f t="shared" si="153"/>
        <v/>
      </c>
      <c r="DN77" s="275">
        <f>VLOOKUP(C77,MOVI!C:DT,40,0)</f>
        <v>12</v>
      </c>
      <c r="DO77" s="275">
        <f>VLOOKUP(C77,FPT!B:DM,40,0)</f>
        <v>12</v>
      </c>
      <c r="DP77" t="str">
        <f t="shared" si="154"/>
        <v/>
      </c>
      <c r="DQ77" s="275">
        <f>VLOOKUP(C77,MOVI!C:DT,41,0)</f>
        <v>6</v>
      </c>
      <c r="DR77" s="275">
        <f>VLOOKUP(C77,FPT!B:DP,41,0)</f>
        <v>6</v>
      </c>
      <c r="DS77" t="str">
        <f t="shared" si="155"/>
        <v/>
      </c>
      <c r="DT77" s="275">
        <f>VLOOKUP(C77,MOVI!C:DT,42,0)</f>
        <v>5000000</v>
      </c>
      <c r="DU77" s="275">
        <f>ROUND(VLOOKUP(C77,FPT!B:DS,42,0),0)</f>
        <v>5000000</v>
      </c>
      <c r="DV77" t="str">
        <f t="shared" si="156"/>
        <v/>
      </c>
      <c r="DW77" s="275">
        <f>VLOOKUP(C77,MOVI!C:DT,43,0)</f>
        <v>0</v>
      </c>
      <c r="DX77" s="275">
        <f>VLOOKUP(C77,FPT!B:DV,43,0)</f>
        <v>0</v>
      </c>
      <c r="DY77" t="str">
        <f t="shared" si="157"/>
        <v/>
      </c>
      <c r="DZ77" s="275">
        <f>VLOOKUP(C77,MOVI!C:DT,44,0)</f>
        <v>357143</v>
      </c>
      <c r="EA77" s="275">
        <f>VLOOKUP(C77,FPT!B:DY,44,0)</f>
        <v>357143</v>
      </c>
      <c r="EB77" t="str">
        <f t="shared" si="158"/>
        <v/>
      </c>
      <c r="EC77" s="275">
        <f>VLOOKUP(C77,MOVI!C:DT,45,0)</f>
        <v>5357143</v>
      </c>
      <c r="ED77" s="275">
        <f>ROUND(VLOOKUP(C77,FPT!B:EB,45,0),0)</f>
        <v>5357143</v>
      </c>
      <c r="EE77" t="str">
        <f t="shared" si="159"/>
        <v/>
      </c>
      <c r="EF77" s="275">
        <f>VLOOKUP(C77,MOVI!C:DT,46,0)</f>
        <v>0</v>
      </c>
      <c r="EG77" s="275">
        <f>VLOOKUP(C77,FPT!B:EE,46,0)</f>
        <v>0</v>
      </c>
      <c r="EH77" t="str">
        <f t="shared" si="160"/>
        <v/>
      </c>
      <c r="EI77" s="275">
        <f>VLOOKUP(C77,MOVI!C:DT,47,0)</f>
        <v>0</v>
      </c>
      <c r="EJ77" s="275">
        <f>VLOOKUP(C77,FPT!B:EH,47,0)</f>
        <v>0</v>
      </c>
      <c r="EK77" t="str">
        <f t="shared" si="161"/>
        <v/>
      </c>
      <c r="EL77" s="275">
        <f>VLOOKUP(C77,MOVI!C:DT,48,0)</f>
        <v>0</v>
      </c>
      <c r="EM77" s="275">
        <f>VLOOKUP(C77,FPT!B:EK,48,0)</f>
        <v>0</v>
      </c>
      <c r="EN77" t="str">
        <f t="shared" si="162"/>
        <v/>
      </c>
      <c r="EO77" s="275">
        <f>VLOOKUP(C77,MOVI!C:DT,49,0)</f>
        <v>0</v>
      </c>
      <c r="EP77" s="275">
        <f>VLOOKUP(C77,FPT!B:EN,49,0)</f>
        <v>0</v>
      </c>
      <c r="EQ77" t="str">
        <f t="shared" si="163"/>
        <v/>
      </c>
      <c r="ER77" s="275">
        <f>VLOOKUP(C77,MOVI!C:DT,50,0)</f>
        <v>0</v>
      </c>
      <c r="ES77" s="275">
        <f>VLOOKUP(C77,FPT!B:EQ,50,0)</f>
        <v>0</v>
      </c>
      <c r="ET77" t="str">
        <f t="shared" si="164"/>
        <v/>
      </c>
      <c r="EU77" s="275">
        <f>VLOOKUP(C77,MOVI!C:DT,51,0)</f>
        <v>0</v>
      </c>
      <c r="EV77" s="275">
        <f>VLOOKUP(C77,FPT!B:ET,51,0)</f>
        <v>0</v>
      </c>
      <c r="EW77" t="str">
        <f t="shared" si="165"/>
        <v/>
      </c>
      <c r="EX77" s="275">
        <f>VLOOKUP(C77,MOVI!C:DT,52,0)</f>
        <v>0</v>
      </c>
      <c r="EY77" s="275">
        <f>VLOOKUP(C77,FPT!B:EW,52,0)</f>
        <v>0</v>
      </c>
      <c r="EZ77" t="str">
        <f t="shared" si="166"/>
        <v/>
      </c>
      <c r="FA77" s="275">
        <f>VLOOKUP(C77,MOVI!C:DT,53,0)</f>
        <v>0</v>
      </c>
      <c r="FB77" s="275">
        <f>VLOOKUP(C77,FPT!B:EZ,53,0)</f>
        <v>0</v>
      </c>
      <c r="FC77" t="str">
        <f t="shared" si="167"/>
        <v/>
      </c>
      <c r="FD77" s="275">
        <f>VLOOKUP(C77,MOVI!C:DT,54,0)</f>
        <v>0</v>
      </c>
      <c r="FE77" s="275">
        <f>VLOOKUP(C77,FPT!B:FC,54,0)</f>
        <v>0</v>
      </c>
      <c r="FF77" t="str">
        <f t="shared" si="168"/>
        <v/>
      </c>
      <c r="FG77" s="275">
        <f>VLOOKUP(C77,MOVI!C:DT,55,0)</f>
        <v>0</v>
      </c>
      <c r="FH77" s="275">
        <f>VLOOKUP(C77,FPT!B:FF,55,0)</f>
        <v>0</v>
      </c>
      <c r="FI77" t="str">
        <f t="shared" si="169"/>
        <v/>
      </c>
      <c r="FJ77" s="275">
        <f>VLOOKUP(C77,MOVI!C:DT,56,0)</f>
        <v>0</v>
      </c>
      <c r="FK77" s="275">
        <f>VLOOKUP(C77,FPT!B:FI,56,0)</f>
        <v>0</v>
      </c>
      <c r="FL77" t="str">
        <f t="shared" si="170"/>
        <v/>
      </c>
      <c r="FM77" s="275">
        <f>VLOOKUP(C77,MOVI!C:DT,57,0)</f>
        <v>0</v>
      </c>
      <c r="FN77" s="275">
        <f>VLOOKUP(C77,FPT!B:FL,57,0)</f>
        <v>0</v>
      </c>
      <c r="FO77" t="str">
        <f t="shared" si="171"/>
        <v/>
      </c>
      <c r="FP77" s="275">
        <f>VLOOKUP(C77,MOVI!C:DT,58,0)</f>
        <v>0</v>
      </c>
      <c r="FQ77" s="275">
        <f>VLOOKUP(C77,FPT!B:FO,58,0)</f>
        <v>0</v>
      </c>
      <c r="FR77" t="str">
        <f t="shared" si="172"/>
        <v/>
      </c>
      <c r="FS77" s="275">
        <f>VLOOKUP(C77,MOVI!C:DT,59,0)</f>
        <v>0</v>
      </c>
      <c r="FT77" s="275">
        <f>VLOOKUP(C77,FPT!B:FR,59,0)</f>
        <v>0</v>
      </c>
      <c r="FU77" t="str">
        <f t="shared" si="173"/>
        <v/>
      </c>
      <c r="FV77" s="275">
        <f>VLOOKUP(C77,MOVI!C:DT,60,0)</f>
        <v>0</v>
      </c>
      <c r="FW77" s="275">
        <f>VLOOKUP(C77,FPT!B:FU,60,0)</f>
        <v>0</v>
      </c>
      <c r="FX77" t="str">
        <f t="shared" si="174"/>
        <v/>
      </c>
      <c r="FY77" s="275">
        <f>VLOOKUP(C77,MOVI!C:DT,61,0)</f>
        <v>0</v>
      </c>
      <c r="FZ77" s="275">
        <f>VLOOKUP(C77,FPT!B:FX,61,0)</f>
        <v>0</v>
      </c>
      <c r="GA77" t="str">
        <f t="shared" si="175"/>
        <v/>
      </c>
      <c r="GB77" s="275">
        <f>VLOOKUP(C77,MOVI!C:DT,62,0)</f>
        <v>0</v>
      </c>
      <c r="GC77" s="275">
        <f>VLOOKUP(C77,FPT!B:GA,62,0)</f>
        <v>0</v>
      </c>
      <c r="GD77" t="str">
        <f t="shared" si="176"/>
        <v/>
      </c>
      <c r="GE77" s="275">
        <f>VLOOKUP(C77,MOVI!C:DT,63,0)</f>
        <v>0</v>
      </c>
      <c r="GF77" s="275">
        <f>VLOOKUP(C77,FPT!B:GD,63,0)</f>
        <v>0</v>
      </c>
      <c r="GG77" t="str">
        <f t="shared" si="177"/>
        <v/>
      </c>
      <c r="GH77" s="275">
        <f>VLOOKUP(C77,MOVI!C:DT,64,0)</f>
        <v>0</v>
      </c>
      <c r="GI77" s="275">
        <f>VLOOKUP(C77,FPT!B:GG,64,0)</f>
        <v>0</v>
      </c>
      <c r="GJ77" t="str">
        <f t="shared" si="178"/>
        <v/>
      </c>
      <c r="GK77" s="275">
        <f>VLOOKUP(C77,MOVI!C:DT,65,0)</f>
        <v>0</v>
      </c>
      <c r="GL77" s="275">
        <f>VLOOKUP(C77,FPT!B:GJ,65,0)</f>
        <v>0</v>
      </c>
      <c r="GM77" t="str">
        <f t="shared" si="179"/>
        <v/>
      </c>
      <c r="GN77" s="275">
        <f>VLOOKUP(C77,MOVI!C:DT,66,0)</f>
        <v>0</v>
      </c>
      <c r="GO77" s="275">
        <f>VLOOKUP(C77,FPT!B:GM,66,0)</f>
        <v>0</v>
      </c>
      <c r="GP77" t="str">
        <f t="shared" si="180"/>
        <v/>
      </c>
      <c r="GQ77" s="275">
        <f>VLOOKUP(C77,MOVI!C:DT,67,0)</f>
        <v>0</v>
      </c>
      <c r="GR77" s="275">
        <f>VLOOKUP(C77,FPT!B:GP,67,0)</f>
        <v>0</v>
      </c>
      <c r="GS77" t="str">
        <f t="shared" si="181"/>
        <v/>
      </c>
      <c r="GT77" s="275">
        <f>VLOOKUP(C77,MOVI!C:DT,68,0)</f>
        <v>0</v>
      </c>
      <c r="GU77" s="275">
        <f>VLOOKUP(C77,FPT!B:GS,68,0)</f>
        <v>0</v>
      </c>
      <c r="GV77" t="str">
        <f t="shared" si="182"/>
        <v/>
      </c>
      <c r="GW77" s="275">
        <f>VLOOKUP(C77,MOVI!C:DT,69,0)</f>
        <v>0</v>
      </c>
      <c r="GX77" s="275">
        <f>VLOOKUP(C77,FPT!B:GV,69,0)</f>
        <v>0</v>
      </c>
      <c r="GY77" t="str">
        <f t="shared" si="183"/>
        <v/>
      </c>
      <c r="GZ77" s="275">
        <f>VLOOKUP(C77,MOVI!C:DT,70,0)</f>
        <v>0</v>
      </c>
      <c r="HA77" s="275">
        <f>VLOOKUP(C77,FPT!B:GY,70,0)</f>
        <v>0</v>
      </c>
      <c r="HB77" t="str">
        <f t="shared" si="184"/>
        <v/>
      </c>
      <c r="HC77" s="275">
        <f>VLOOKUP(C77,MOVI!C:DT,71,0)</f>
        <v>5357143</v>
      </c>
      <c r="HD77" s="275">
        <f>ROUND(VLOOKUP(C77,FPT!B:HB,71,0),0)</f>
        <v>5357143</v>
      </c>
      <c r="HE77" t="str">
        <f t="shared" si="185"/>
        <v/>
      </c>
      <c r="HF77" s="275">
        <f>ROUND(VLOOKUP(C77,MOVI!C:DT,72,0),0)</f>
        <v>178571</v>
      </c>
      <c r="HG77" s="275">
        <f>ROUND(VLOOKUP(C77,FPT!B:HE,72,0),0)</f>
        <v>178571</v>
      </c>
      <c r="HH77" t="str">
        <f t="shared" si="186"/>
        <v/>
      </c>
      <c r="HI77" s="275">
        <f>VLOOKUP(C77,MOVI!C:DT,73,0)</f>
        <v>0</v>
      </c>
      <c r="HJ77" s="275">
        <f>VLOOKUP(C77,FPT!B:HH,73,0)</f>
        <v>0</v>
      </c>
      <c r="HK77" t="str">
        <f t="shared" si="187"/>
        <v/>
      </c>
      <c r="HL77" s="275">
        <f>VLOOKUP(C77,MOVI!C:DT,74,0)</f>
        <v>0</v>
      </c>
      <c r="HM77" s="275">
        <f>VLOOKUP(C77,FPT!B:HK,74,0)</f>
        <v>0</v>
      </c>
      <c r="HN77" t="str">
        <f t="shared" si="188"/>
        <v/>
      </c>
      <c r="HO77" s="275">
        <f>VLOOKUP(C77,MOVI!C:DT,75,0)</f>
        <v>11000000</v>
      </c>
      <c r="HP77" s="275">
        <f>VLOOKUP(C77,FPT!B:HN,75,0)</f>
        <v>11000000</v>
      </c>
      <c r="HQ77" t="str">
        <f t="shared" si="189"/>
        <v/>
      </c>
      <c r="HR77" s="275">
        <f>VLOOKUP(C77,MOVI!C:DT,76,0)</f>
        <v>0</v>
      </c>
      <c r="HS77" s="275">
        <f>VLOOKUP(C77,FPT!B:HQ,76,0)</f>
        <v>0</v>
      </c>
      <c r="HT77" t="str">
        <f t="shared" si="190"/>
        <v/>
      </c>
      <c r="HU77" s="275">
        <f>VLOOKUP(C77,MOVI!C:DT,77,0)</f>
        <v>0</v>
      </c>
      <c r="HV77" s="275">
        <f>VLOOKUP(C77,FPT!B:HT,77,0)</f>
        <v>0</v>
      </c>
      <c r="HW77" t="str">
        <f t="shared" si="191"/>
        <v/>
      </c>
      <c r="HX77" s="274">
        <f>VLOOKUP(C77,MOVI!C:CB,78,0)</f>
        <v>400000</v>
      </c>
      <c r="HY77" s="261">
        <f>VLOOKUP(C77,FPT!$B:$CA,78,0)</f>
        <v>400000</v>
      </c>
      <c r="HZ77" t="str">
        <f t="shared" si="192"/>
        <v/>
      </c>
      <c r="IA77" s="275">
        <f>VLOOKUP(C77,MOVI!C:CD,79,0)</f>
        <v>50000</v>
      </c>
      <c r="IB77" s="275">
        <f>VLOOKUP(C77,FPT!B:HZ,79,0)</f>
        <v>50000</v>
      </c>
      <c r="IC77" t="str">
        <f t="shared" si="193"/>
        <v/>
      </c>
      <c r="ID77" s="275">
        <f>VLOOKUP(C77,MOVI!C:CD,80,0)</f>
        <v>75000</v>
      </c>
      <c r="IE77" s="275">
        <f>VLOOKUP(C77,FPT!B:IC,80,0)</f>
        <v>75000</v>
      </c>
      <c r="IF77" t="str">
        <f t="shared" si="194"/>
        <v/>
      </c>
      <c r="IG77" s="275">
        <f>VLOOKUP(C77,MOVI!C:DT,81,0)</f>
        <v>0</v>
      </c>
      <c r="IH77" s="275">
        <f>VLOOKUP(C77,FPT!B:IF,81,0)</f>
        <v>0</v>
      </c>
      <c r="II77" t="str">
        <f t="shared" si="195"/>
        <v/>
      </c>
      <c r="IJ77" s="275">
        <f>VLOOKUP(C77,MOVI!C:DT,82,0)</f>
        <v>525000</v>
      </c>
      <c r="IK77" s="275">
        <f>VLOOKUP(C77,FPT!B:II,82,0)</f>
        <v>525000</v>
      </c>
      <c r="IL77" t="str">
        <f t="shared" si="196"/>
        <v/>
      </c>
      <c r="IM77" s="275">
        <f>ROUND(VLOOKUP(C77,MOVI!C:DT,83,0),0)</f>
        <v>11703571</v>
      </c>
      <c r="IN77" s="275">
        <f>ROUND(VLOOKUP(C77,FPT!B:IL,83,0),0)</f>
        <v>11703571</v>
      </c>
      <c r="IO77" t="str">
        <f t="shared" si="197"/>
        <v/>
      </c>
      <c r="IP77" s="275">
        <f>VLOOKUP(C77,MOVI!C:DT,84,0)</f>
        <v>0</v>
      </c>
      <c r="IQ77" s="275">
        <f>VLOOKUP(C77,FPT!B:IO,84,0)</f>
        <v>0</v>
      </c>
      <c r="IR77" t="str">
        <f t="shared" si="198"/>
        <v/>
      </c>
      <c r="IS77" s="275">
        <f>ROUND(VLOOKUP(C77,MOVI!C:DT,85,0),0)</f>
        <v>0</v>
      </c>
      <c r="IT77" s="275">
        <f>ROUND(VLOOKUP(C77,FPT!B:IR,85,0),0)</f>
        <v>0</v>
      </c>
      <c r="IU77" t="str">
        <f t="shared" si="199"/>
        <v/>
      </c>
      <c r="IV77" s="275">
        <f>VLOOKUP(C77,MOVI!C:DT,86,0)</f>
        <v>0</v>
      </c>
      <c r="IW77" s="275">
        <f>VLOOKUP(C77,FPT!B:IU,86,0)</f>
        <v>0</v>
      </c>
      <c r="IX77" t="str">
        <f t="shared" si="200"/>
        <v/>
      </c>
      <c r="IY77" s="275">
        <f>ROUND(VLOOKUP(C77,MOVI!C:DT,87,0),0)</f>
        <v>0</v>
      </c>
      <c r="IZ77" s="275">
        <f>ROUND(VLOOKUP(C77,FPT!B:IX,87,0),0)</f>
        <v>0</v>
      </c>
      <c r="JA77" t="str">
        <f t="shared" si="201"/>
        <v/>
      </c>
      <c r="JB77" s="275">
        <f>VLOOKUP(C77,MOVI!C:DT,88,0)</f>
        <v>0</v>
      </c>
      <c r="JC77" s="275">
        <f>VLOOKUP(C77,FPT!B:JA,88,0)</f>
        <v>0</v>
      </c>
      <c r="JD77" t="str">
        <f t="shared" si="202"/>
        <v/>
      </c>
      <c r="JE77" s="275">
        <f>VLOOKUP(C77,MOVI!C:DT,89,0)</f>
        <v>0</v>
      </c>
      <c r="JF77" s="275">
        <f>VLOOKUP(C77,FPT!B:JD,89,0)</f>
        <v>0</v>
      </c>
      <c r="JG77" t="str">
        <f t="shared" si="203"/>
        <v/>
      </c>
      <c r="JH77" s="275">
        <f>VLOOKUP(C77,MOVI!C:DT,90,0)</f>
        <v>0</v>
      </c>
      <c r="JI77" s="275">
        <f>VLOOKUP(C77,FPT!B:JG,90,0)</f>
        <v>0</v>
      </c>
      <c r="JJ77" t="str">
        <f t="shared" si="204"/>
        <v/>
      </c>
      <c r="JK77" s="275">
        <f>VLOOKUP(C77,MOVI!C:DT,91,0)</f>
        <v>0</v>
      </c>
      <c r="JL77" s="275">
        <f>VLOOKUP(C77,FPT!B:JJ,91,0)</f>
        <v>0</v>
      </c>
      <c r="JM77" t="str">
        <f t="shared" si="205"/>
        <v/>
      </c>
      <c r="JN77" s="275">
        <f>VLOOKUP(C77,MOVI!C:DT,92,0)</f>
        <v>0</v>
      </c>
      <c r="JO77" s="275">
        <f>VLOOKUP(C77,FPT!B:JM,92,0)</f>
        <v>0</v>
      </c>
      <c r="JP77" t="str">
        <f t="shared" si="206"/>
        <v/>
      </c>
      <c r="JQ77" s="275">
        <f>VLOOKUP(C77,MOVI!C:DT,93,0)</f>
        <v>0</v>
      </c>
      <c r="JR77" s="275">
        <f>VLOOKUP(C77,FPT!B:JP,93,0)</f>
        <v>0</v>
      </c>
      <c r="JS77" t="str">
        <f t="shared" si="207"/>
        <v/>
      </c>
      <c r="JT77" s="275">
        <f>VLOOKUP(C77,MOVI!C:DT,94,0)</f>
        <v>0</v>
      </c>
      <c r="JU77" s="275">
        <f>VLOOKUP(C77,FPT!B:JS,94,0)</f>
        <v>0</v>
      </c>
      <c r="JV77" t="str">
        <f t="shared" si="208"/>
        <v/>
      </c>
      <c r="JW77" s="275">
        <f>VLOOKUP(C77,MOVI!C:DT,95,0)</f>
        <v>4832143</v>
      </c>
      <c r="JX77" s="275">
        <f>VLOOKUP(C77,FPT!B:JV,95,0)</f>
        <v>4832143</v>
      </c>
      <c r="JY77" t="str">
        <f t="shared" si="209"/>
        <v/>
      </c>
      <c r="JZ77" s="275">
        <f>VLOOKUP(C77,MOVI!C:DT,96,0)</f>
        <v>0</v>
      </c>
      <c r="KA77" s="275">
        <f>VLOOKUP(C77,FPT!B:JY,96,0)</f>
        <v>0</v>
      </c>
      <c r="KB77" t="str">
        <f t="shared" si="210"/>
        <v/>
      </c>
      <c r="KC77" s="275">
        <f>VLOOKUP(C77,MOVI!C:DT,97,0)</f>
        <v>4832143</v>
      </c>
      <c r="KD77" s="275">
        <f>VLOOKUP(C77,FPT!B:KB,97,0)</f>
        <v>4832143</v>
      </c>
      <c r="KE77" t="str">
        <f t="shared" si="211"/>
        <v/>
      </c>
      <c r="KF77" s="275">
        <f>VLOOKUP(C77,MOVI!C:DT,98,0)</f>
        <v>850000.00000000012</v>
      </c>
      <c r="KG77" s="275">
        <f>VLOOKUP(C77,FPT!B:KE,98,0)</f>
        <v>850000</v>
      </c>
      <c r="KH77" t="str">
        <f t="shared" si="212"/>
        <v/>
      </c>
      <c r="KI77" s="275">
        <f>VLOOKUP(C77,MOVI!C:DT,99,0)</f>
        <v>0</v>
      </c>
      <c r="KJ77" s="275">
        <f>VLOOKUP(C77,FPT!B:KH,99,0)</f>
        <v>0</v>
      </c>
      <c r="KK77" t="str">
        <f t="shared" si="213"/>
        <v/>
      </c>
      <c r="KL77" s="275">
        <f>VLOOKUP(C77,MOVI!C:DT,100,0)</f>
        <v>150000</v>
      </c>
      <c r="KM77" s="275">
        <f>VLOOKUP(C77,FPT!B:KK,100,0)</f>
        <v>150000</v>
      </c>
      <c r="KN77" t="str">
        <f t="shared" si="214"/>
        <v/>
      </c>
      <c r="KO77" s="275">
        <f>VLOOKUP(C77,MOVI!C:DT,101,0)</f>
        <v>0</v>
      </c>
      <c r="KP77" s="275">
        <f>VLOOKUP(C77,FPT!B:KN,101,0)</f>
        <v>0</v>
      </c>
      <c r="KQ77" t="str">
        <f t="shared" si="215"/>
        <v/>
      </c>
      <c r="KR77" s="275">
        <f>VLOOKUP(C77,MOVI!C:DT,102,0)</f>
        <v>0</v>
      </c>
      <c r="KS77" s="275">
        <f>VLOOKUP(C77,FPT!B:KQ,102,0)</f>
        <v>0</v>
      </c>
      <c r="KT77" t="str">
        <f t="shared" si="216"/>
        <v/>
      </c>
      <c r="KU77" s="275">
        <f>VLOOKUP(C77,MOVI!C:DT,103,0)</f>
        <v>1000000.0000000001</v>
      </c>
      <c r="KV77" s="275">
        <f>VLOOKUP(C77,FPT!B:KT,103,0)</f>
        <v>1000000</v>
      </c>
      <c r="KW77" t="str">
        <f t="shared" si="217"/>
        <v/>
      </c>
      <c r="KX77" s="275">
        <f>VLOOKUP(C77,MOVI!C:DT,104,0)</f>
        <v>1525000</v>
      </c>
      <c r="KY77" s="275">
        <f>VLOOKUP(C77,FPT!B:KW,104,0)</f>
        <v>1525000</v>
      </c>
      <c r="KZ77" t="str">
        <f t="shared" si="218"/>
        <v/>
      </c>
      <c r="LA77" s="275">
        <f>VLOOKUP(C77,MOVI!C:DT,105,0)</f>
        <v>100000</v>
      </c>
      <c r="LB77" s="275">
        <f>VLOOKUP(C77,FPT!B:KZ,105,0)</f>
        <v>100000</v>
      </c>
      <c r="LC77" t="str">
        <f t="shared" si="219"/>
        <v/>
      </c>
      <c r="LD77" s="275">
        <f>VLOOKUP(C77,MOVI!C:DT,106,0)</f>
        <v>6457143</v>
      </c>
      <c r="LE77" s="275">
        <f>VLOOKUP(C77,FPT!B:LC,106,0)</f>
        <v>6457143</v>
      </c>
      <c r="LF77" t="str">
        <f t="shared" si="220"/>
        <v/>
      </c>
      <c r="LG77" s="273">
        <f>VLOOKUP(C77,MOVI!C:DT,107,0)</f>
        <v>0</v>
      </c>
      <c r="LH77" s="273">
        <f>VLOOKUP(C77,FPT!B:LF,107,0)</f>
        <v>0</v>
      </c>
      <c r="LI77" t="str">
        <f t="shared" si="221"/>
        <v/>
      </c>
      <c r="LJ77" t="str">
        <f>VLOOKUP(C77,MOVI!C:DV,108,0)</f>
        <v>MoviSouthMarketing &amp; Communication</v>
      </c>
      <c r="LK77" s="252" t="str">
        <f>VLOOKUP(C77,FPT!B:LI,108,0)</f>
        <v>MoviSouthMarketing &amp; Communication</v>
      </c>
      <c r="LL77" t="str">
        <f t="shared" si="222"/>
        <v/>
      </c>
      <c r="LM77" s="275">
        <f>ROUND(VLOOKUP(C77,MOVI!C:DV,109,0),0)</f>
        <v>416667</v>
      </c>
      <c r="LN77" s="275">
        <f>ROUND(VLOOKUP(C77,FPT!B:LL,109,0),0)</f>
        <v>416667</v>
      </c>
      <c r="LO77" t="str">
        <f t="shared" si="223"/>
        <v/>
      </c>
      <c r="LP77" t="str">
        <f>VLOOKUP(C77,MOVI!C:DV,110,0)</f>
        <v>HO</v>
      </c>
      <c r="LQ77" s="247" t="str">
        <f>VLOOKUP(C77,FPT!B:LO,110,0)</f>
        <v>HO</v>
      </c>
      <c r="LR77" t="str">
        <f t="shared" si="224"/>
        <v/>
      </c>
      <c r="LS77">
        <f>MOVI!DI72</f>
        <v>18</v>
      </c>
      <c r="LV77">
        <f>MOVI!DJ72</f>
        <v>0</v>
      </c>
      <c r="LW77">
        <f>MOVI!DK72</f>
        <v>0</v>
      </c>
      <c r="LX77">
        <f>MOVI!DL72</f>
        <v>0</v>
      </c>
      <c r="LY77">
        <f>MOVI!DM72</f>
        <v>0</v>
      </c>
      <c r="LZ77">
        <f>MOVI!DN72</f>
        <v>0</v>
      </c>
      <c r="MA77">
        <f>MOVI!DO72</f>
        <v>0</v>
      </c>
      <c r="MB77" t="str">
        <f>MOVI!DP72</f>
        <v/>
      </c>
      <c r="MC77">
        <f>MOVI!DQ72</f>
        <v>0</v>
      </c>
      <c r="MD77">
        <f>MOVI!DR72</f>
        <v>0</v>
      </c>
      <c r="ME77" t="str">
        <f>VLOOKUP(C77,MOVI!C:DV,121,0)</f>
        <v/>
      </c>
      <c r="MF77" s="252"/>
      <c r="MG77" t="str">
        <f t="shared" si="117"/>
        <v/>
      </c>
      <c r="MH77" t="str">
        <f>VLOOKUP(C77,MOVI!C:DT,122,0)</f>
        <v>MoviSouth</v>
      </c>
      <c r="MI77" s="252" t="str">
        <f>VLOOKUP(C77,FPT!B:DS,112,0)</f>
        <v>MoviSouth</v>
      </c>
      <c r="MJ77" t="str">
        <f t="shared" si="225"/>
        <v/>
      </c>
    </row>
    <row r="78" spans="1:348" x14ac:dyDescent="0.25">
      <c r="A78">
        <v>70</v>
      </c>
      <c r="B78" s="48">
        <v>6088</v>
      </c>
      <c r="C78" s="271" t="s">
        <v>969</v>
      </c>
      <c r="D78" t="str">
        <f>VLOOKUP(C78,MOVI!C:D,2,0)</f>
        <v>Nguyễn Văn Ngọc</v>
      </c>
      <c r="E78" t="str">
        <f>VLOOKUP(C78,FPT!B:C,2,0)</f>
        <v>Nguyễn Văn Ngọc</v>
      </c>
      <c r="F78" t="str">
        <f t="shared" si="118"/>
        <v/>
      </c>
      <c r="G78" t="str">
        <f>VLOOKUP(C78,MOVI!C:E,3,0)</f>
        <v>Marketing &amp; Communication</v>
      </c>
      <c r="H78" t="str">
        <f>VLOOKUP(C78,FPT!B:F,3,0)</f>
        <v>Marketing &amp; Communication</v>
      </c>
      <c r="I78" t="str">
        <f t="shared" si="119"/>
        <v/>
      </c>
      <c r="J78" t="str">
        <f>VLOOKUP(C78,MOVI!C:H,4,0)</f>
        <v>Field Marketing</v>
      </c>
      <c r="K78" t="str">
        <f>VLOOKUP(C78,FPT!B:I,4,0)</f>
        <v>Field Marketing</v>
      </c>
      <c r="L78" t="str">
        <f t="shared" si="120"/>
        <v/>
      </c>
      <c r="M78" t="str">
        <f>VLOOKUP(C78,MOVI!C:DT,5,0)</f>
        <v>Associate</v>
      </c>
      <c r="N78" t="str">
        <f>VLOOKUP(C78,FPT!B:L,5,0)</f>
        <v>Associate</v>
      </c>
      <c r="O78" t="str">
        <f t="shared" si="121"/>
        <v/>
      </c>
      <c r="P78" t="str">
        <f>VLOOKUP(C78,MOVI!C:DT,6,0)</f>
        <v>Field Marketing Officer</v>
      </c>
      <c r="Q78" t="str">
        <f>VLOOKUP(C78,FPT!B:O,6,0)</f>
        <v>Field Marketing Officer</v>
      </c>
      <c r="R78" t="str">
        <f t="shared" si="122"/>
        <v/>
      </c>
      <c r="S78" t="str">
        <f>VLOOKUP(C78,MOVI!C:DT,7,0)</f>
        <v>South</v>
      </c>
      <c r="T78" t="str">
        <f>VLOOKUP(C78,FPT!B:R,7,0)</f>
        <v>South</v>
      </c>
      <c r="U78" t="str">
        <f t="shared" si="123"/>
        <v/>
      </c>
      <c r="V78" t="str">
        <f>VLOOKUP(C78,MOVI!C:DT,8,0)</f>
        <v>Movi</v>
      </c>
      <c r="W78" t="str">
        <f>VLOOKUP(C78,FPT!B:U,8,0)</f>
        <v>Movi</v>
      </c>
      <c r="X78" t="str">
        <f t="shared" si="124"/>
        <v/>
      </c>
      <c r="Y78" t="str">
        <f>VLOOKUP(C78,MOVI!C:DT,9,0)</f>
        <v>Full-time</v>
      </c>
      <c r="Z78" t="str">
        <f>VLOOKUP(C78,FPT!B:X,9,0)</f>
        <v>Full-time</v>
      </c>
      <c r="AA78" t="str">
        <f t="shared" si="125"/>
        <v/>
      </c>
      <c r="AB78" t="str">
        <f>VLOOKUP(C78,MOVI!C:DT,10,0)</f>
        <v>Leaving</v>
      </c>
      <c r="AC78" t="str">
        <f>VLOOKUP(C78,FPT!B:AA,10,0)</f>
        <v>Leaving</v>
      </c>
      <c r="AD78" t="str">
        <f t="shared" si="126"/>
        <v/>
      </c>
      <c r="AE78" s="247">
        <f>VLOOKUP(C78,MOVI!C:DT,11,0)</f>
        <v>44291</v>
      </c>
      <c r="AF78" s="247">
        <f>VLOOKUP(C78,FPT!B:AD,11,0)</f>
        <v>44291</v>
      </c>
      <c r="AG78" t="str">
        <f t="shared" si="127"/>
        <v/>
      </c>
      <c r="AH78" s="260" t="str">
        <f>VLOOKUP(C78,MOVI!C:DT,12,0)</f>
        <v/>
      </c>
      <c r="AI78" s="260"/>
      <c r="AJ78" t="str">
        <f t="shared" si="115"/>
        <v/>
      </c>
      <c r="AK78">
        <f>VLOOKUP(C78,MOVI!C:DT,13,0)</f>
        <v>0</v>
      </c>
      <c r="AL78" s="247">
        <f>VLOOKUP(C78,FPT!B:AJ,13,0)</f>
        <v>0</v>
      </c>
      <c r="AM78" t="str">
        <f t="shared" si="226"/>
        <v/>
      </c>
      <c r="AN78" s="247">
        <f>VLOOKUP(C78,MOVI!C:DT,14,0)</f>
        <v>44535</v>
      </c>
      <c r="AO78" s="247">
        <f>VLOOKUP(C78,FPT!B:AM,14,0)</f>
        <v>44535</v>
      </c>
      <c r="AP78" t="str">
        <f t="shared" si="128"/>
        <v/>
      </c>
      <c r="AQ78" t="str">
        <f>VLOOKUP(C78,MOVI!C:DT,15,0)</f>
        <v>LC</v>
      </c>
      <c r="AR78" s="247" t="str">
        <f>VLOOKUP(C78,FPT!B:AP,15,0)</f>
        <v>LC</v>
      </c>
      <c r="AS78" t="str">
        <f t="shared" si="129"/>
        <v/>
      </c>
      <c r="AT78" s="282" t="str">
        <f>VLOOKUP(C78,MOVI!C:DT,16,0)</f>
        <v>LTTP</v>
      </c>
      <c r="AU78" s="247" t="str">
        <f>VLOOKUP(C78,FPT!B:AS,16,0)</f>
        <v>LTTP</v>
      </c>
      <c r="AV78" t="str">
        <f t="shared" si="130"/>
        <v/>
      </c>
      <c r="AW78" t="str">
        <f>VLOOKUP(C78,MOVI!C:DT,17,0)</f>
        <v>L</v>
      </c>
      <c r="AX78" s="247" t="str">
        <f>VLOOKUP(C78,FPT!B:AV,17,0)</f>
        <v>L</v>
      </c>
      <c r="AY78" t="str">
        <f t="shared" si="131"/>
        <v/>
      </c>
      <c r="AZ78">
        <f>VLOOKUP(C78,MOVI!C:DT,18,0)</f>
        <v>0</v>
      </c>
      <c r="BA78" s="247">
        <f>VLOOKUP(C78,FPT!B:AY,18,0)</f>
        <v>0</v>
      </c>
      <c r="BB78" t="str">
        <f t="shared" si="132"/>
        <v/>
      </c>
      <c r="BC78" s="275">
        <f>VLOOKUP(C78,MOVI!C:DT,19,0)</f>
        <v>5000000</v>
      </c>
      <c r="BD78" s="275">
        <f>VLOOKUP(C78,FPT!B:BB,19,0)</f>
        <v>5000000</v>
      </c>
      <c r="BE78" t="str">
        <f t="shared" si="133"/>
        <v/>
      </c>
      <c r="BF78">
        <f>VLOOKUP(C78,MOVI!C:DT,20,0)</f>
        <v>0</v>
      </c>
      <c r="BG78" s="252">
        <f>VLOOKUP(C78,FPT!B:BE,20,0)</f>
        <v>0</v>
      </c>
      <c r="BH78" t="str">
        <f t="shared" si="134"/>
        <v/>
      </c>
      <c r="BI78" s="275">
        <f>VLOOKUP(C78,MOVI!C:DT,21,0)</f>
        <v>5000000</v>
      </c>
      <c r="BJ78" s="275">
        <f>VLOOKUP(C78,FPT!B:BH,21,0)</f>
        <v>5000000</v>
      </c>
      <c r="BK78" t="str">
        <f t="shared" si="135"/>
        <v/>
      </c>
      <c r="BL78" s="275">
        <f>VLOOKUP(C78,MOVI!C:DT,22,0)</f>
        <v>0</v>
      </c>
      <c r="BM78" s="275">
        <f>VLOOKUP(C78,FPT!B:BK,22,0)</f>
        <v>0</v>
      </c>
      <c r="BN78" t="str">
        <f t="shared" si="136"/>
        <v/>
      </c>
      <c r="BO78" s="275">
        <f>VLOOKUP(C78,MOVI!C:DT,23,0)</f>
        <v>0</v>
      </c>
      <c r="BP78" s="275">
        <f>VLOOKUP(C78,FPT!B:BN,23,0)</f>
        <v>0</v>
      </c>
      <c r="BQ78" t="str">
        <f t="shared" si="137"/>
        <v/>
      </c>
      <c r="BR78" s="275">
        <f>VLOOKUP(C78,MOVI!C:DT,24,0)</f>
        <v>0</v>
      </c>
      <c r="BS78" s="275">
        <f>VLOOKUP(C78,FPT!B:BQ,24,0)</f>
        <v>0</v>
      </c>
      <c r="BT78" t="str">
        <f t="shared" si="138"/>
        <v/>
      </c>
      <c r="BU78" s="275">
        <f>VLOOKUP(C78,MOVI!C:DT,25,0)</f>
        <v>0</v>
      </c>
      <c r="BV78" s="275">
        <f>VLOOKUP(C78,FPT!B:BT,25,0)</f>
        <v>0</v>
      </c>
      <c r="BW78" t="str">
        <f t="shared" si="139"/>
        <v/>
      </c>
      <c r="BX78" s="275">
        <f>VLOOKUP(C78,MOVI!C:DT,26,0)</f>
        <v>0</v>
      </c>
      <c r="BY78" s="275">
        <f>VLOOKUP(C78,FPT!B:BW,26,0)</f>
        <v>0</v>
      </c>
      <c r="BZ78" t="str">
        <f t="shared" si="140"/>
        <v/>
      </c>
      <c r="CA78" s="275">
        <f>VLOOKUP(C78,MOVI!C:DT,27,0)</f>
        <v>0</v>
      </c>
      <c r="CB78" s="275">
        <f>VLOOKUP(C78,FPT!B:BZ,27,0)</f>
        <v>0</v>
      </c>
      <c r="CC78" t="str">
        <f t="shared" si="141"/>
        <v/>
      </c>
      <c r="CD78" s="275">
        <f>VLOOKUP(C78,MOVI!C:DT,28,0)</f>
        <v>0</v>
      </c>
      <c r="CE78" s="275">
        <f>VLOOKUP(C78,FPT!B:CC,28,0)</f>
        <v>0</v>
      </c>
      <c r="CF78" t="str">
        <f t="shared" si="142"/>
        <v/>
      </c>
      <c r="CG78" t="str">
        <f>VLOOKUP(C78,MOVI!C:DT,29,0)</f>
        <v>TB, CN</v>
      </c>
      <c r="CH78" s="252" t="str">
        <f>VLOOKUP(C78,FPT!B:CF,29,0)</f>
        <v>TB, CN</v>
      </c>
      <c r="CI78" t="str">
        <f t="shared" si="143"/>
        <v/>
      </c>
      <c r="CJ78">
        <f>VLOOKUP(C78,MOVI!C:DT,30,0)</f>
        <v>21</v>
      </c>
      <c r="CK78" s="252">
        <f>VLOOKUP(C78,FPT!B:CI,30,0)</f>
        <v>21</v>
      </c>
      <c r="CL78" t="str">
        <f t="shared" si="144"/>
        <v/>
      </c>
      <c r="CM78">
        <f>VLOOKUP(C78,MOVI!C:DT,31,0)</f>
        <v>6</v>
      </c>
      <c r="CN78" s="252">
        <f>VLOOKUP(C78,FPT!B:CL,31,0)</f>
        <v>6</v>
      </c>
      <c r="CO78" t="str">
        <f t="shared" si="145"/>
        <v/>
      </c>
      <c r="CP78" s="275">
        <f>VLOOKUP(C78,MOVI!C:DT,32,0)</f>
        <v>0</v>
      </c>
      <c r="CQ78" s="275">
        <f>VLOOKUP(C78,FPT!B:CO,32,0)</f>
        <v>0</v>
      </c>
      <c r="CR78" t="str">
        <f t="shared" si="146"/>
        <v/>
      </c>
      <c r="CS78" s="275">
        <f>VLOOKUP(C78,MOVI!C:DT,33,0)</f>
        <v>0</v>
      </c>
      <c r="CT78" s="275">
        <f>VLOOKUP(C78,FPT!B:CR,33,0)</f>
        <v>0</v>
      </c>
      <c r="CU78" t="str">
        <f t="shared" si="147"/>
        <v/>
      </c>
      <c r="CV78" s="275">
        <f>VLOOKUP(C78,MOVI!C:DT,34,0)</f>
        <v>0</v>
      </c>
      <c r="CW78" s="275">
        <f>VLOOKUP(C78,FPT!B:CU,34,0)</f>
        <v>0</v>
      </c>
      <c r="CX78" t="str">
        <f t="shared" si="148"/>
        <v/>
      </c>
      <c r="CY78" s="275">
        <f>VLOOKUP(C78,MOVI!C:DT,35,0)</f>
        <v>6</v>
      </c>
      <c r="CZ78" s="275">
        <f>VLOOKUP(C78,FPT!B:CX,35,0)</f>
        <v>6</v>
      </c>
      <c r="DA78" t="str">
        <f t="shared" si="149"/>
        <v/>
      </c>
      <c r="DB78" s="275">
        <f>VLOOKUP(C78,MOVI!C:DT,36,0)</f>
        <v>0</v>
      </c>
      <c r="DC78" s="275">
        <f>VLOOKUP(C78,FPT!B:DA,36,0)</f>
        <v>0</v>
      </c>
      <c r="DD78" t="str">
        <f t="shared" si="150"/>
        <v/>
      </c>
      <c r="DE78" s="275">
        <f>VLOOKUP(C78,MOVI!C:DT,37,0)</f>
        <v>6</v>
      </c>
      <c r="DF78" s="275">
        <f>VLOOKUP(C78,FPT!B:DD,37,0)</f>
        <v>6</v>
      </c>
      <c r="DG78" t="str">
        <f t="shared" si="151"/>
        <v/>
      </c>
      <c r="DH78" s="275">
        <f>VLOOKUP(C78,MOVI!C:DT,38,0)</f>
        <v>0</v>
      </c>
      <c r="DI78" s="275">
        <f>VLOOKUP(C78,FPT!B:DG,38,0)</f>
        <v>0</v>
      </c>
      <c r="DJ78" t="str">
        <f t="shared" si="152"/>
        <v/>
      </c>
      <c r="DK78" s="275">
        <f>VLOOKUP(C78,MOVI!C:DT,39,0)</f>
        <v>6</v>
      </c>
      <c r="DL78" s="275">
        <f>VLOOKUP(C78,FPT!B:DJ,39,0)</f>
        <v>6</v>
      </c>
      <c r="DM78" t="str">
        <f t="shared" si="153"/>
        <v/>
      </c>
      <c r="DN78" s="275">
        <f>VLOOKUP(C78,MOVI!C:DT,40,0)</f>
        <v>12</v>
      </c>
      <c r="DO78" s="275">
        <f>VLOOKUP(C78,FPT!B:DM,40,0)</f>
        <v>12</v>
      </c>
      <c r="DP78" t="str">
        <f t="shared" si="154"/>
        <v/>
      </c>
      <c r="DQ78" s="275">
        <f>VLOOKUP(C78,MOVI!C:DT,41,0)</f>
        <v>6</v>
      </c>
      <c r="DR78" s="275">
        <f>VLOOKUP(C78,FPT!B:DP,41,0)</f>
        <v>6</v>
      </c>
      <c r="DS78" t="str">
        <f t="shared" si="155"/>
        <v/>
      </c>
      <c r="DT78" s="275">
        <f>VLOOKUP(C78,MOVI!C:DT,42,0)</f>
        <v>1428571</v>
      </c>
      <c r="DU78" s="275">
        <f>ROUND(VLOOKUP(C78,FPT!B:DS,42,0),0)</f>
        <v>1428571</v>
      </c>
      <c r="DV78" t="str">
        <f t="shared" si="156"/>
        <v/>
      </c>
      <c r="DW78" s="275">
        <f>VLOOKUP(C78,MOVI!C:DT,43,0)</f>
        <v>2666667</v>
      </c>
      <c r="DX78" s="275">
        <f>VLOOKUP(C78,FPT!B:DV,43,0)</f>
        <v>2666667</v>
      </c>
      <c r="DY78" t="str">
        <f t="shared" si="157"/>
        <v/>
      </c>
      <c r="DZ78" s="275">
        <f>VLOOKUP(C78,MOVI!C:DT,44,0)</f>
        <v>357143</v>
      </c>
      <c r="EA78" s="275">
        <f>VLOOKUP(C78,FPT!B:DY,44,0)</f>
        <v>357143</v>
      </c>
      <c r="EB78" t="str">
        <f t="shared" si="158"/>
        <v/>
      </c>
      <c r="EC78" s="275">
        <f>VLOOKUP(C78,MOVI!C:DT,45,0)</f>
        <v>4452381</v>
      </c>
      <c r="ED78" s="275">
        <f>ROUND(VLOOKUP(C78,FPT!B:EB,45,0),0)</f>
        <v>4452381</v>
      </c>
      <c r="EE78" t="str">
        <f t="shared" si="159"/>
        <v/>
      </c>
      <c r="EF78" s="275">
        <f>VLOOKUP(C78,MOVI!C:DT,46,0)</f>
        <v>0</v>
      </c>
      <c r="EG78" s="275">
        <f>VLOOKUP(C78,FPT!B:EE,46,0)</f>
        <v>0</v>
      </c>
      <c r="EH78" t="str">
        <f t="shared" si="160"/>
        <v/>
      </c>
      <c r="EI78" s="275">
        <f>VLOOKUP(C78,MOVI!C:DT,47,0)</f>
        <v>0</v>
      </c>
      <c r="EJ78" s="275">
        <f>VLOOKUP(C78,FPT!B:EH,47,0)</f>
        <v>0</v>
      </c>
      <c r="EK78" t="str">
        <f t="shared" si="161"/>
        <v/>
      </c>
      <c r="EL78" s="275">
        <f>VLOOKUP(C78,MOVI!C:DT,48,0)</f>
        <v>0</v>
      </c>
      <c r="EM78" s="275">
        <f>VLOOKUP(C78,FPT!B:EK,48,0)</f>
        <v>0</v>
      </c>
      <c r="EN78" t="str">
        <f t="shared" si="162"/>
        <v/>
      </c>
      <c r="EO78" s="275">
        <f>VLOOKUP(C78,MOVI!C:DT,49,0)</f>
        <v>0</v>
      </c>
      <c r="EP78" s="275">
        <f>VLOOKUP(C78,FPT!B:EN,49,0)</f>
        <v>0</v>
      </c>
      <c r="EQ78" t="str">
        <f t="shared" si="163"/>
        <v/>
      </c>
      <c r="ER78" s="275">
        <f>VLOOKUP(C78,MOVI!C:DT,50,0)</f>
        <v>0</v>
      </c>
      <c r="ES78" s="275">
        <f>VLOOKUP(C78,FPT!B:EQ,50,0)</f>
        <v>0</v>
      </c>
      <c r="ET78" t="str">
        <f t="shared" si="164"/>
        <v/>
      </c>
      <c r="EU78" s="275">
        <f>VLOOKUP(C78,MOVI!C:DT,51,0)</f>
        <v>0</v>
      </c>
      <c r="EV78" s="275">
        <f>VLOOKUP(C78,FPT!B:ET,51,0)</f>
        <v>0</v>
      </c>
      <c r="EW78" t="str">
        <f t="shared" si="165"/>
        <v/>
      </c>
      <c r="EX78" s="275">
        <f>VLOOKUP(C78,MOVI!C:DT,52,0)</f>
        <v>0</v>
      </c>
      <c r="EY78" s="275">
        <f>VLOOKUP(C78,FPT!B:EW,52,0)</f>
        <v>0</v>
      </c>
      <c r="EZ78" t="str">
        <f t="shared" si="166"/>
        <v/>
      </c>
      <c r="FA78" s="275">
        <f>VLOOKUP(C78,MOVI!C:DT,53,0)</f>
        <v>0</v>
      </c>
      <c r="FB78" s="275">
        <f>VLOOKUP(C78,FPT!B:EZ,53,0)</f>
        <v>0</v>
      </c>
      <c r="FC78" t="str">
        <f t="shared" si="167"/>
        <v/>
      </c>
      <c r="FD78" s="275">
        <f>VLOOKUP(C78,MOVI!C:DT,54,0)</f>
        <v>0</v>
      </c>
      <c r="FE78" s="275">
        <f>VLOOKUP(C78,FPT!B:FC,54,0)</f>
        <v>0</v>
      </c>
      <c r="FF78" t="str">
        <f t="shared" si="168"/>
        <v/>
      </c>
      <c r="FG78" s="275">
        <f>VLOOKUP(C78,MOVI!C:DT,55,0)</f>
        <v>0</v>
      </c>
      <c r="FH78" s="275">
        <f>VLOOKUP(C78,FPT!B:FF,55,0)</f>
        <v>0</v>
      </c>
      <c r="FI78" t="str">
        <f t="shared" si="169"/>
        <v/>
      </c>
      <c r="FJ78" s="275">
        <f>VLOOKUP(C78,MOVI!C:DT,56,0)</f>
        <v>0</v>
      </c>
      <c r="FK78" s="275">
        <f>VLOOKUP(C78,FPT!B:FI,56,0)</f>
        <v>0</v>
      </c>
      <c r="FL78" t="str">
        <f t="shared" si="170"/>
        <v/>
      </c>
      <c r="FM78" s="275">
        <f>VLOOKUP(C78,MOVI!C:DT,57,0)</f>
        <v>0</v>
      </c>
      <c r="FN78" s="275">
        <f>VLOOKUP(C78,FPT!B:FL,57,0)</f>
        <v>0</v>
      </c>
      <c r="FO78" t="str">
        <f t="shared" si="171"/>
        <v/>
      </c>
      <c r="FP78" s="275">
        <f>VLOOKUP(C78,MOVI!C:DT,58,0)</f>
        <v>0</v>
      </c>
      <c r="FQ78" s="275">
        <f>VLOOKUP(C78,FPT!B:FO,58,0)</f>
        <v>0</v>
      </c>
      <c r="FR78" t="str">
        <f t="shared" si="172"/>
        <v/>
      </c>
      <c r="FS78" s="275">
        <f>VLOOKUP(C78,MOVI!C:DT,59,0)</f>
        <v>0</v>
      </c>
      <c r="FT78" s="275">
        <f>VLOOKUP(C78,FPT!B:FR,59,0)</f>
        <v>0</v>
      </c>
      <c r="FU78" t="str">
        <f t="shared" si="173"/>
        <v/>
      </c>
      <c r="FV78" s="275">
        <f>VLOOKUP(C78,MOVI!C:DT,60,0)</f>
        <v>0</v>
      </c>
      <c r="FW78" s="275">
        <f>VLOOKUP(C78,FPT!B:FU,60,0)</f>
        <v>0</v>
      </c>
      <c r="FX78" t="str">
        <f t="shared" si="174"/>
        <v/>
      </c>
      <c r="FY78" s="275">
        <f>VLOOKUP(C78,MOVI!C:DT,61,0)</f>
        <v>0</v>
      </c>
      <c r="FZ78" s="275">
        <f>VLOOKUP(C78,FPT!B:FX,61,0)</f>
        <v>0</v>
      </c>
      <c r="GA78" t="str">
        <f t="shared" si="175"/>
        <v/>
      </c>
      <c r="GB78" s="275">
        <f>VLOOKUP(C78,MOVI!C:DT,62,0)</f>
        <v>0</v>
      </c>
      <c r="GC78" s="275">
        <f>VLOOKUP(C78,FPT!B:GA,62,0)</f>
        <v>0</v>
      </c>
      <c r="GD78" t="str">
        <f t="shared" si="176"/>
        <v/>
      </c>
      <c r="GE78" s="275">
        <f>VLOOKUP(C78,MOVI!C:DT,63,0)</f>
        <v>0</v>
      </c>
      <c r="GF78" s="275">
        <f>VLOOKUP(C78,FPT!B:GD,63,0)</f>
        <v>0</v>
      </c>
      <c r="GG78" t="str">
        <f t="shared" si="177"/>
        <v/>
      </c>
      <c r="GH78" s="275">
        <f>VLOOKUP(C78,MOVI!C:DT,64,0)</f>
        <v>0</v>
      </c>
      <c r="GI78" s="275">
        <f>VLOOKUP(C78,FPT!B:GG,64,0)</f>
        <v>0</v>
      </c>
      <c r="GJ78" t="str">
        <f t="shared" si="178"/>
        <v/>
      </c>
      <c r="GK78" s="275">
        <f>VLOOKUP(C78,MOVI!C:DT,65,0)</f>
        <v>0</v>
      </c>
      <c r="GL78" s="275">
        <f>VLOOKUP(C78,FPT!B:GJ,65,0)</f>
        <v>0</v>
      </c>
      <c r="GM78" t="str">
        <f t="shared" si="179"/>
        <v/>
      </c>
      <c r="GN78" s="275">
        <f>VLOOKUP(C78,MOVI!C:DT,66,0)</f>
        <v>0</v>
      </c>
      <c r="GO78" s="275">
        <f>VLOOKUP(C78,FPT!B:GM,66,0)</f>
        <v>0</v>
      </c>
      <c r="GP78" t="str">
        <f t="shared" si="180"/>
        <v/>
      </c>
      <c r="GQ78" s="275">
        <f>VLOOKUP(C78,MOVI!C:DT,67,0)</f>
        <v>0</v>
      </c>
      <c r="GR78" s="275">
        <f>VLOOKUP(C78,FPT!B:GP,67,0)</f>
        <v>0</v>
      </c>
      <c r="GS78" t="str">
        <f t="shared" si="181"/>
        <v/>
      </c>
      <c r="GT78" s="275">
        <f>VLOOKUP(C78,MOVI!C:DT,68,0)</f>
        <v>0</v>
      </c>
      <c r="GU78" s="275">
        <f>VLOOKUP(C78,FPT!B:GS,68,0)</f>
        <v>0</v>
      </c>
      <c r="GV78" t="str">
        <f t="shared" si="182"/>
        <v/>
      </c>
      <c r="GW78" s="275">
        <f>VLOOKUP(C78,MOVI!C:DT,69,0)</f>
        <v>0</v>
      </c>
      <c r="GX78" s="275">
        <f>VLOOKUP(C78,FPT!B:GV,69,0)</f>
        <v>0</v>
      </c>
      <c r="GY78" t="str">
        <f t="shared" si="183"/>
        <v/>
      </c>
      <c r="GZ78" s="275">
        <f>VLOOKUP(C78,MOVI!C:DT,70,0)</f>
        <v>0</v>
      </c>
      <c r="HA78" s="275">
        <f>VLOOKUP(C78,FPT!B:GY,70,0)</f>
        <v>0</v>
      </c>
      <c r="HB78" t="str">
        <f t="shared" si="184"/>
        <v/>
      </c>
      <c r="HC78" s="275">
        <f>VLOOKUP(C78,MOVI!C:DT,71,0)</f>
        <v>4452381</v>
      </c>
      <c r="HD78" s="275">
        <f>ROUND(VLOOKUP(C78,FPT!B:HB,71,0),0)</f>
        <v>4452381</v>
      </c>
      <c r="HE78" t="str">
        <f t="shared" si="185"/>
        <v/>
      </c>
      <c r="HF78" s="275">
        <f>ROUND(VLOOKUP(C78,MOVI!C:DT,72,0),0)</f>
        <v>178571</v>
      </c>
      <c r="HG78" s="275">
        <f>ROUND(VLOOKUP(C78,FPT!B:HE,72,0),0)</f>
        <v>178571</v>
      </c>
      <c r="HH78" t="str">
        <f t="shared" si="186"/>
        <v/>
      </c>
      <c r="HI78" s="275">
        <f>VLOOKUP(C78,MOVI!C:DT,73,0)</f>
        <v>0</v>
      </c>
      <c r="HJ78" s="275">
        <f>VLOOKUP(C78,FPT!B:HH,73,0)</f>
        <v>0</v>
      </c>
      <c r="HK78" t="str">
        <f t="shared" si="187"/>
        <v/>
      </c>
      <c r="HL78" s="275">
        <f>VLOOKUP(C78,MOVI!C:DT,74,0)</f>
        <v>0</v>
      </c>
      <c r="HM78" s="275">
        <f>VLOOKUP(C78,FPT!B:HK,74,0)</f>
        <v>0</v>
      </c>
      <c r="HN78" t="str">
        <f t="shared" si="188"/>
        <v/>
      </c>
      <c r="HO78" s="275">
        <f>VLOOKUP(C78,MOVI!C:DT,75,0)</f>
        <v>11000000</v>
      </c>
      <c r="HP78" s="275">
        <f>VLOOKUP(C78,FPT!B:HN,75,0)</f>
        <v>11000000</v>
      </c>
      <c r="HQ78" t="str">
        <f t="shared" si="189"/>
        <v/>
      </c>
      <c r="HR78" s="275">
        <f>VLOOKUP(C78,MOVI!C:DT,76,0)</f>
        <v>0</v>
      </c>
      <c r="HS78" s="275">
        <f>VLOOKUP(C78,FPT!B:HQ,76,0)</f>
        <v>0</v>
      </c>
      <c r="HT78" t="str">
        <f t="shared" si="190"/>
        <v/>
      </c>
      <c r="HU78" s="275">
        <f>VLOOKUP(C78,MOVI!C:DT,77,0)</f>
        <v>0</v>
      </c>
      <c r="HV78" s="275">
        <f>VLOOKUP(C78,FPT!B:HT,77,0)</f>
        <v>0</v>
      </c>
      <c r="HW78" t="str">
        <f t="shared" si="191"/>
        <v/>
      </c>
      <c r="HX78" s="274">
        <f>VLOOKUP(C78,MOVI!C:CB,78,0)</f>
        <v>0</v>
      </c>
      <c r="HY78" s="261">
        <f>VLOOKUP(C78,FPT!$B:$CA,78,0)</f>
        <v>0</v>
      </c>
      <c r="HZ78" t="str">
        <f t="shared" si="192"/>
        <v/>
      </c>
      <c r="IA78" s="275">
        <f>VLOOKUP(C78,MOVI!C:CD,79,0)</f>
        <v>0</v>
      </c>
      <c r="IB78" s="275">
        <f>VLOOKUP(C78,FPT!B:HZ,79,0)</f>
        <v>0</v>
      </c>
      <c r="IC78" t="str">
        <f t="shared" si="193"/>
        <v/>
      </c>
      <c r="ID78" s="275">
        <f>VLOOKUP(C78,MOVI!C:CD,80,0)</f>
        <v>0</v>
      </c>
      <c r="IE78" s="275">
        <f>VLOOKUP(C78,FPT!B:IC,80,0)</f>
        <v>0</v>
      </c>
      <c r="IF78" t="str">
        <f t="shared" si="194"/>
        <v/>
      </c>
      <c r="IG78" s="275">
        <f>VLOOKUP(C78,MOVI!C:DT,81,0)</f>
        <v>0</v>
      </c>
      <c r="IH78" s="275">
        <f>VLOOKUP(C78,FPT!B:IF,81,0)</f>
        <v>0</v>
      </c>
      <c r="II78" t="str">
        <f t="shared" si="195"/>
        <v/>
      </c>
      <c r="IJ78" s="275">
        <f>VLOOKUP(C78,MOVI!C:DT,82,0)</f>
        <v>0</v>
      </c>
      <c r="IK78" s="275">
        <f>VLOOKUP(C78,FPT!B:II,82,0)</f>
        <v>0</v>
      </c>
      <c r="IL78" t="str">
        <f t="shared" si="196"/>
        <v/>
      </c>
      <c r="IM78" s="275">
        <f>ROUND(VLOOKUP(C78,MOVI!C:DT,83,0),0)</f>
        <v>11178571</v>
      </c>
      <c r="IN78" s="275">
        <f>ROUND(VLOOKUP(C78,FPT!B:IL,83,0),0)</f>
        <v>11178571</v>
      </c>
      <c r="IO78" t="str">
        <f t="shared" si="197"/>
        <v/>
      </c>
      <c r="IP78" s="275">
        <f>VLOOKUP(C78,MOVI!C:DT,84,0)</f>
        <v>0</v>
      </c>
      <c r="IQ78" s="275">
        <f>VLOOKUP(C78,FPT!B:IO,84,0)</f>
        <v>0</v>
      </c>
      <c r="IR78" t="str">
        <f t="shared" si="198"/>
        <v/>
      </c>
      <c r="IS78" s="275">
        <f>ROUND(VLOOKUP(C78,MOVI!C:DT,85,0),0)</f>
        <v>0</v>
      </c>
      <c r="IT78" s="275">
        <f>ROUND(VLOOKUP(C78,FPT!B:IR,85,0),0)</f>
        <v>0</v>
      </c>
      <c r="IU78" t="str">
        <f t="shared" si="199"/>
        <v/>
      </c>
      <c r="IV78" s="275">
        <f>VLOOKUP(C78,MOVI!C:DT,86,0)</f>
        <v>0</v>
      </c>
      <c r="IW78" s="275">
        <f>VLOOKUP(C78,FPT!B:IU,86,0)</f>
        <v>0</v>
      </c>
      <c r="IX78" t="str">
        <f t="shared" si="200"/>
        <v/>
      </c>
      <c r="IY78" s="275">
        <f>ROUND(VLOOKUP(C78,MOVI!C:DT,87,0),0)</f>
        <v>0</v>
      </c>
      <c r="IZ78" s="275">
        <f>ROUND(VLOOKUP(C78,FPT!B:IX,87,0),0)</f>
        <v>0</v>
      </c>
      <c r="JA78" t="str">
        <f t="shared" si="201"/>
        <v/>
      </c>
      <c r="JB78" s="275">
        <f>VLOOKUP(C78,MOVI!C:DT,88,0)</f>
        <v>0</v>
      </c>
      <c r="JC78" s="275">
        <f>VLOOKUP(C78,FPT!B:JA,88,0)</f>
        <v>0</v>
      </c>
      <c r="JD78" t="str">
        <f t="shared" si="202"/>
        <v/>
      </c>
      <c r="JE78" s="275">
        <f>VLOOKUP(C78,MOVI!C:DT,89,0)</f>
        <v>0</v>
      </c>
      <c r="JF78" s="275">
        <f>VLOOKUP(C78,FPT!B:JD,89,0)</f>
        <v>0</v>
      </c>
      <c r="JG78" t="str">
        <f t="shared" si="203"/>
        <v/>
      </c>
      <c r="JH78" s="275">
        <f>VLOOKUP(C78,MOVI!C:DT,90,0)</f>
        <v>0</v>
      </c>
      <c r="JI78" s="275">
        <f>VLOOKUP(C78,FPT!B:JG,90,0)</f>
        <v>0</v>
      </c>
      <c r="JJ78" t="str">
        <f t="shared" si="204"/>
        <v/>
      </c>
      <c r="JK78" s="275">
        <f>VLOOKUP(C78,MOVI!C:DT,91,0)</f>
        <v>0</v>
      </c>
      <c r="JL78" s="275">
        <f>VLOOKUP(C78,FPT!B:JJ,91,0)</f>
        <v>0</v>
      </c>
      <c r="JM78" t="str">
        <f t="shared" si="205"/>
        <v/>
      </c>
      <c r="JN78" s="275">
        <f>VLOOKUP(C78,MOVI!C:DT,92,0)</f>
        <v>0</v>
      </c>
      <c r="JO78" s="275">
        <f>VLOOKUP(C78,FPT!B:JM,92,0)</f>
        <v>0</v>
      </c>
      <c r="JP78" t="str">
        <f t="shared" si="206"/>
        <v/>
      </c>
      <c r="JQ78" s="275">
        <f>VLOOKUP(C78,MOVI!C:DT,93,0)</f>
        <v>0</v>
      </c>
      <c r="JR78" s="275">
        <f>VLOOKUP(C78,FPT!B:JP,93,0)</f>
        <v>0</v>
      </c>
      <c r="JS78" t="str">
        <f t="shared" si="207"/>
        <v/>
      </c>
      <c r="JT78" s="275">
        <f>VLOOKUP(C78,MOVI!C:DT,94,0)</f>
        <v>0</v>
      </c>
      <c r="JU78" s="275">
        <f>VLOOKUP(C78,FPT!B:JS,94,0)</f>
        <v>0</v>
      </c>
      <c r="JV78" t="str">
        <f t="shared" si="208"/>
        <v/>
      </c>
      <c r="JW78" s="275">
        <f>VLOOKUP(C78,MOVI!C:DT,95,0)</f>
        <v>4452381</v>
      </c>
      <c r="JX78" s="275">
        <f>VLOOKUP(C78,FPT!B:JV,95,0)</f>
        <v>4452381</v>
      </c>
      <c r="JY78" t="str">
        <f t="shared" si="209"/>
        <v/>
      </c>
      <c r="JZ78" s="275">
        <f>VLOOKUP(C78,MOVI!C:DT,96,0)</f>
        <v>0</v>
      </c>
      <c r="KA78" s="275">
        <f>VLOOKUP(C78,FPT!B:JY,96,0)</f>
        <v>0</v>
      </c>
      <c r="KB78" t="str">
        <f t="shared" si="210"/>
        <v/>
      </c>
      <c r="KC78" s="275">
        <f>VLOOKUP(C78,MOVI!C:DT,97,0)</f>
        <v>4452381</v>
      </c>
      <c r="KD78" s="275">
        <f>VLOOKUP(C78,FPT!B:KB,97,0)</f>
        <v>4452381</v>
      </c>
      <c r="KE78" t="str">
        <f t="shared" si="211"/>
        <v/>
      </c>
      <c r="KF78" s="275">
        <f>VLOOKUP(C78,MOVI!C:DT,98,0)</f>
        <v>0</v>
      </c>
      <c r="KG78" s="275">
        <f>VLOOKUP(C78,FPT!B:KE,98,0)</f>
        <v>0</v>
      </c>
      <c r="KH78" t="str">
        <f t="shared" si="212"/>
        <v/>
      </c>
      <c r="KI78" s="275">
        <f>VLOOKUP(C78,MOVI!C:DT,99,0)</f>
        <v>0</v>
      </c>
      <c r="KJ78" s="275">
        <f>VLOOKUP(C78,FPT!B:KH,99,0)</f>
        <v>0</v>
      </c>
      <c r="KK78" t="str">
        <f t="shared" si="213"/>
        <v/>
      </c>
      <c r="KL78" s="275">
        <f>VLOOKUP(C78,MOVI!C:DT,100,0)</f>
        <v>0</v>
      </c>
      <c r="KM78" s="275">
        <f>VLOOKUP(C78,FPT!B:KK,100,0)</f>
        <v>0</v>
      </c>
      <c r="KN78" t="str">
        <f t="shared" si="214"/>
        <v/>
      </c>
      <c r="KO78" s="275">
        <f>VLOOKUP(C78,MOVI!C:DT,101,0)</f>
        <v>0</v>
      </c>
      <c r="KP78" s="275">
        <f>VLOOKUP(C78,FPT!B:KN,101,0)</f>
        <v>0</v>
      </c>
      <c r="KQ78" t="str">
        <f t="shared" si="215"/>
        <v/>
      </c>
      <c r="KR78" s="275">
        <f>VLOOKUP(C78,MOVI!C:DT,102,0)</f>
        <v>0</v>
      </c>
      <c r="KS78" s="275">
        <f>VLOOKUP(C78,FPT!B:KQ,102,0)</f>
        <v>0</v>
      </c>
      <c r="KT78" t="str">
        <f t="shared" si="216"/>
        <v/>
      </c>
      <c r="KU78" s="275">
        <f>VLOOKUP(C78,MOVI!C:DT,103,0)</f>
        <v>0</v>
      </c>
      <c r="KV78" s="275">
        <f>VLOOKUP(C78,FPT!B:KT,103,0)</f>
        <v>0</v>
      </c>
      <c r="KW78" t="str">
        <f t="shared" si="217"/>
        <v/>
      </c>
      <c r="KX78" s="275">
        <f>VLOOKUP(C78,MOVI!C:DT,104,0)</f>
        <v>0</v>
      </c>
      <c r="KY78" s="275">
        <f>VLOOKUP(C78,FPT!B:KW,104,0)</f>
        <v>0</v>
      </c>
      <c r="KZ78" t="str">
        <f t="shared" si="218"/>
        <v/>
      </c>
      <c r="LA78" s="275">
        <f>VLOOKUP(C78,MOVI!C:DT,105,0)</f>
        <v>0</v>
      </c>
      <c r="LB78" s="275">
        <f>VLOOKUP(C78,FPT!B:KZ,105,0)</f>
        <v>0</v>
      </c>
      <c r="LC78" t="str">
        <f t="shared" si="219"/>
        <v/>
      </c>
      <c r="LD78" s="275">
        <f>VLOOKUP(C78,MOVI!C:DT,106,0)</f>
        <v>4452381</v>
      </c>
      <c r="LE78" s="275">
        <f>VLOOKUP(C78,FPT!B:LC,106,0)</f>
        <v>4452381</v>
      </c>
      <c r="LF78" t="str">
        <f t="shared" si="220"/>
        <v/>
      </c>
      <c r="LG78" s="273">
        <f>VLOOKUP(C78,MOVI!C:DT,107,0)</f>
        <v>0</v>
      </c>
      <c r="LH78" s="273">
        <f>VLOOKUP(C78,FPT!B:LF,107,0)</f>
        <v>0</v>
      </c>
      <c r="LI78" t="str">
        <f t="shared" si="221"/>
        <v/>
      </c>
      <c r="LJ78" t="str">
        <f>VLOOKUP(C78,MOVI!C:DV,108,0)</f>
        <v>MoviSouthMarketing &amp; Communication</v>
      </c>
      <c r="LK78" s="252" t="str">
        <f>VLOOKUP(C78,FPT!B:LI,108,0)</f>
        <v>MoviSouthMarketing &amp; Communication</v>
      </c>
      <c r="LL78" t="str">
        <f t="shared" si="222"/>
        <v/>
      </c>
      <c r="LM78" s="275">
        <f>ROUND(VLOOKUP(C78,MOVI!C:DV,109,0),0)</f>
        <v>416667</v>
      </c>
      <c r="LN78" s="275">
        <f>ROUND(VLOOKUP(C78,FPT!B:LL,109,0),0)</f>
        <v>416667</v>
      </c>
      <c r="LO78" t="str">
        <f t="shared" si="223"/>
        <v/>
      </c>
      <c r="LP78" t="str">
        <f>VLOOKUP(C78,MOVI!C:DV,110,0)</f>
        <v>HO</v>
      </c>
      <c r="LQ78" s="247" t="str">
        <f>VLOOKUP(C78,FPT!B:LO,110,0)</f>
        <v>HO</v>
      </c>
      <c r="LR78" t="str">
        <f t="shared" si="224"/>
        <v/>
      </c>
      <c r="LS78">
        <f>MOVI!DI73</f>
        <v>3</v>
      </c>
      <c r="LV78">
        <f>MOVI!DJ73</f>
        <v>0</v>
      </c>
      <c r="LW78">
        <f>MOVI!DK73</f>
        <v>0</v>
      </c>
      <c r="LX78">
        <f>MOVI!DL73</f>
        <v>0</v>
      </c>
      <c r="LY78">
        <f>MOVI!DM73</f>
        <v>0</v>
      </c>
      <c r="LZ78">
        <f>MOVI!DN73</f>
        <v>0</v>
      </c>
      <c r="MA78">
        <f>MOVI!DO73</f>
        <v>0</v>
      </c>
      <c r="MB78" t="str">
        <f>MOVI!DP73</f>
        <v/>
      </c>
      <c r="MC78">
        <f>MOVI!DQ73</f>
        <v>0</v>
      </c>
      <c r="MD78">
        <f>MOVI!DR73</f>
        <v>0</v>
      </c>
      <c r="ME78" t="str">
        <f>VLOOKUP(C78,MOVI!C:DV,121,0)</f>
        <v/>
      </c>
      <c r="MF78" s="252"/>
      <c r="MG78" t="str">
        <f t="shared" si="117"/>
        <v/>
      </c>
      <c r="MH78" t="str">
        <f>VLOOKUP(C78,MOVI!C:DT,122,0)</f>
        <v>MoviSouth</v>
      </c>
      <c r="MI78" s="252" t="str">
        <f>VLOOKUP(C78,FPT!B:DS,112,0)</f>
        <v>MoviSouth</v>
      </c>
      <c r="MJ78" t="str">
        <f t="shared" si="225"/>
        <v/>
      </c>
    </row>
    <row r="79" spans="1:348" x14ac:dyDescent="0.25">
      <c r="A79">
        <v>71</v>
      </c>
      <c r="B79" s="48">
        <v>6104</v>
      </c>
      <c r="C79" s="271" t="s">
        <v>970</v>
      </c>
      <c r="D79" t="str">
        <f>VLOOKUP(C79,MOVI!C:D,2,0)</f>
        <v>Nguyễn Bửu</v>
      </c>
      <c r="E79" t="str">
        <f>VLOOKUP(C79,FPT!B:C,2,0)</f>
        <v>Nguyễn Bửu</v>
      </c>
      <c r="F79" t="str">
        <f t="shared" si="118"/>
        <v/>
      </c>
      <c r="G79" t="str">
        <f>VLOOKUP(C79,MOVI!C:E,3,0)</f>
        <v>Marketing &amp; Communication</v>
      </c>
      <c r="H79" t="str">
        <f>VLOOKUP(C79,FPT!B:F,3,0)</f>
        <v>Marketing &amp; Communication</v>
      </c>
      <c r="I79" t="str">
        <f t="shared" si="119"/>
        <v/>
      </c>
      <c r="J79" t="str">
        <f>VLOOKUP(C79,MOVI!C:H,4,0)</f>
        <v>Field Marketing</v>
      </c>
      <c r="K79" t="str">
        <f>VLOOKUP(C79,FPT!B:I,4,0)</f>
        <v>Field Marketing</v>
      </c>
      <c r="L79" t="str">
        <f t="shared" si="120"/>
        <v/>
      </c>
      <c r="M79" t="str">
        <f>VLOOKUP(C79,MOVI!C:DT,5,0)</f>
        <v>Associate</v>
      </c>
      <c r="N79" t="str">
        <f>VLOOKUP(C79,FPT!B:L,5,0)</f>
        <v>Associate</v>
      </c>
      <c r="O79" t="str">
        <f t="shared" si="121"/>
        <v/>
      </c>
      <c r="P79" t="str">
        <f>VLOOKUP(C79,MOVI!C:DT,6,0)</f>
        <v>Field Marketing Officer</v>
      </c>
      <c r="Q79" t="str">
        <f>VLOOKUP(C79,FPT!B:O,6,0)</f>
        <v>Field Marketing Officer</v>
      </c>
      <c r="R79" t="str">
        <f t="shared" si="122"/>
        <v/>
      </c>
      <c r="S79" t="str">
        <f>VLOOKUP(C79,MOVI!C:DT,7,0)</f>
        <v>South</v>
      </c>
      <c r="T79" t="str">
        <f>VLOOKUP(C79,FPT!B:R,7,0)</f>
        <v>South</v>
      </c>
      <c r="U79" t="str">
        <f t="shared" si="123"/>
        <v/>
      </c>
      <c r="V79" t="str">
        <f>VLOOKUP(C79,MOVI!C:DT,8,0)</f>
        <v>Movi</v>
      </c>
      <c r="W79" t="str">
        <f>VLOOKUP(C79,FPT!B:U,8,0)</f>
        <v>Movi</v>
      </c>
      <c r="X79" t="str">
        <f t="shared" si="124"/>
        <v/>
      </c>
      <c r="Y79" t="str">
        <f>VLOOKUP(C79,MOVI!C:DT,9,0)</f>
        <v>Full-time</v>
      </c>
      <c r="Z79" t="str">
        <f>VLOOKUP(C79,FPT!B:X,9,0)</f>
        <v>Full-time</v>
      </c>
      <c r="AA79" t="str">
        <f t="shared" si="125"/>
        <v/>
      </c>
      <c r="AB79" t="str">
        <f>VLOOKUP(C79,MOVI!C:DT,10,0)</f>
        <v>Permanent</v>
      </c>
      <c r="AC79" t="str">
        <f>VLOOKUP(C79,FPT!B:AA,10,0)</f>
        <v>Permanent</v>
      </c>
      <c r="AD79" t="str">
        <f t="shared" si="126"/>
        <v/>
      </c>
      <c r="AE79" s="247">
        <f>VLOOKUP(C79,MOVI!C:DT,11,0)</f>
        <v>44298</v>
      </c>
      <c r="AF79" s="247">
        <f>VLOOKUP(C79,FPT!B:AD,11,0)</f>
        <v>44298</v>
      </c>
      <c r="AG79" t="str">
        <f t="shared" si="127"/>
        <v/>
      </c>
      <c r="AH79" s="260" t="str">
        <f>VLOOKUP(C79,MOVI!C:DT,12,0)</f>
        <v/>
      </c>
      <c r="AI79" s="260"/>
      <c r="AJ79" t="str">
        <f t="shared" ref="AJ79:AJ142" si="227">IF(AH79&lt;&gt;AI79,"Lệch","")</f>
        <v/>
      </c>
      <c r="AK79">
        <f>VLOOKUP(C79,MOVI!C:DT,13,0)</f>
        <v>0</v>
      </c>
      <c r="AL79" s="247">
        <f>VLOOKUP(C79,FPT!B:AJ,13,0)</f>
        <v>0</v>
      </c>
      <c r="AM79" t="str">
        <f t="shared" si="226"/>
        <v/>
      </c>
      <c r="AN79" s="247">
        <f>VLOOKUP(C79,MOVI!C:DT,14,0)</f>
        <v>0</v>
      </c>
      <c r="AO79" s="247">
        <f>VLOOKUP(C79,FPT!B:AM,14,0)</f>
        <v>0</v>
      </c>
      <c r="AP79" t="str">
        <f t="shared" si="128"/>
        <v/>
      </c>
      <c r="AQ79" t="str">
        <f>VLOOKUP(C79,MOVI!C:DT,15,0)</f>
        <v>LC</v>
      </c>
      <c r="AR79" s="247" t="str">
        <f>VLOOKUP(C79,FPT!B:AP,15,0)</f>
        <v>LC</v>
      </c>
      <c r="AS79" t="str">
        <f t="shared" si="129"/>
        <v/>
      </c>
      <c r="AT79" s="282" t="str">
        <f>VLOOKUP(C79,MOVI!C:DT,16,0)</f>
        <v>LTTP</v>
      </c>
      <c r="AU79" s="247" t="str">
        <f>VLOOKUP(C79,FPT!B:AS,16,0)</f>
        <v>LTTP</v>
      </c>
      <c r="AV79" t="str">
        <f t="shared" si="130"/>
        <v/>
      </c>
      <c r="AW79" t="str">
        <f>VLOOKUP(C79,MOVI!C:DT,17,0)</f>
        <v>L</v>
      </c>
      <c r="AX79" s="247" t="str">
        <f>VLOOKUP(C79,FPT!B:AV,17,0)</f>
        <v>L</v>
      </c>
      <c r="AY79" t="str">
        <f t="shared" si="131"/>
        <v/>
      </c>
      <c r="AZ79">
        <f>VLOOKUP(C79,MOVI!C:DT,18,0)</f>
        <v>0</v>
      </c>
      <c r="BA79" s="247">
        <f>VLOOKUP(C79,FPT!B:AY,18,0)</f>
        <v>0</v>
      </c>
      <c r="BB79" t="str">
        <f t="shared" si="132"/>
        <v/>
      </c>
      <c r="BC79" s="275">
        <f>VLOOKUP(C79,MOVI!C:DT,19,0)</f>
        <v>5000000</v>
      </c>
      <c r="BD79" s="275">
        <f>VLOOKUP(C79,FPT!B:BB,19,0)</f>
        <v>5000000</v>
      </c>
      <c r="BE79" t="str">
        <f t="shared" si="133"/>
        <v/>
      </c>
      <c r="BF79">
        <f>VLOOKUP(C79,MOVI!C:DT,20,0)</f>
        <v>0</v>
      </c>
      <c r="BG79" s="252">
        <f>VLOOKUP(C79,FPT!B:BE,20,0)</f>
        <v>0</v>
      </c>
      <c r="BH79" t="str">
        <f t="shared" si="134"/>
        <v/>
      </c>
      <c r="BI79" s="275">
        <f>VLOOKUP(C79,MOVI!C:DT,21,0)</f>
        <v>5000000</v>
      </c>
      <c r="BJ79" s="275">
        <f>VLOOKUP(C79,FPT!B:BH,21,0)</f>
        <v>5000000</v>
      </c>
      <c r="BK79" t="str">
        <f t="shared" si="135"/>
        <v/>
      </c>
      <c r="BL79" s="275">
        <f>VLOOKUP(C79,MOVI!C:DT,22,0)</f>
        <v>0</v>
      </c>
      <c r="BM79" s="275">
        <f>VLOOKUP(C79,FPT!B:BK,22,0)</f>
        <v>0</v>
      </c>
      <c r="BN79" t="str">
        <f t="shared" si="136"/>
        <v/>
      </c>
      <c r="BO79" s="275">
        <f>VLOOKUP(C79,MOVI!C:DT,23,0)</f>
        <v>0</v>
      </c>
      <c r="BP79" s="275">
        <f>VLOOKUP(C79,FPT!B:BN,23,0)</f>
        <v>0</v>
      </c>
      <c r="BQ79" t="str">
        <f t="shared" si="137"/>
        <v/>
      </c>
      <c r="BR79" s="275">
        <f>VLOOKUP(C79,MOVI!C:DT,24,0)</f>
        <v>0</v>
      </c>
      <c r="BS79" s="275">
        <f>VLOOKUP(C79,FPT!B:BQ,24,0)</f>
        <v>0</v>
      </c>
      <c r="BT79" t="str">
        <f t="shared" si="138"/>
        <v/>
      </c>
      <c r="BU79" s="275">
        <f>VLOOKUP(C79,MOVI!C:DT,25,0)</f>
        <v>0</v>
      </c>
      <c r="BV79" s="275">
        <f>VLOOKUP(C79,FPT!B:BT,25,0)</f>
        <v>0</v>
      </c>
      <c r="BW79" t="str">
        <f t="shared" si="139"/>
        <v/>
      </c>
      <c r="BX79" s="275">
        <f>VLOOKUP(C79,MOVI!C:DT,26,0)</f>
        <v>0</v>
      </c>
      <c r="BY79" s="275">
        <f>VLOOKUP(C79,FPT!B:BW,26,0)</f>
        <v>0</v>
      </c>
      <c r="BZ79" t="str">
        <f t="shared" si="140"/>
        <v/>
      </c>
      <c r="CA79" s="275">
        <f>VLOOKUP(C79,MOVI!C:DT,27,0)</f>
        <v>0</v>
      </c>
      <c r="CB79" s="275">
        <f>VLOOKUP(C79,FPT!B:BZ,27,0)</f>
        <v>0</v>
      </c>
      <c r="CC79" t="str">
        <f t="shared" si="141"/>
        <v/>
      </c>
      <c r="CD79" s="275">
        <f>VLOOKUP(C79,MOVI!C:DT,28,0)</f>
        <v>0</v>
      </c>
      <c r="CE79" s="275">
        <f>VLOOKUP(C79,FPT!B:CC,28,0)</f>
        <v>0</v>
      </c>
      <c r="CF79" t="str">
        <f t="shared" si="142"/>
        <v/>
      </c>
      <c r="CG79" t="str">
        <f>VLOOKUP(C79,MOVI!C:DT,29,0)</f>
        <v>TB, CN</v>
      </c>
      <c r="CH79" s="252" t="str">
        <f>VLOOKUP(C79,FPT!B:CF,29,0)</f>
        <v>TB, CN</v>
      </c>
      <c r="CI79" t="str">
        <f t="shared" si="143"/>
        <v/>
      </c>
      <c r="CJ79">
        <f>VLOOKUP(C79,MOVI!C:DT,30,0)</f>
        <v>21</v>
      </c>
      <c r="CK79" s="252">
        <f>VLOOKUP(C79,FPT!B:CI,30,0)</f>
        <v>21</v>
      </c>
      <c r="CL79" t="str">
        <f t="shared" si="144"/>
        <v/>
      </c>
      <c r="CM79">
        <f>VLOOKUP(C79,MOVI!C:DT,31,0)</f>
        <v>19</v>
      </c>
      <c r="CN79" s="252">
        <f>VLOOKUP(C79,FPT!B:CL,31,0)</f>
        <v>19</v>
      </c>
      <c r="CO79" t="str">
        <f t="shared" si="145"/>
        <v/>
      </c>
      <c r="CP79" s="275">
        <f>VLOOKUP(C79,MOVI!C:DT,32,0)</f>
        <v>2</v>
      </c>
      <c r="CQ79" s="275">
        <f>VLOOKUP(C79,FPT!B:CO,32,0)</f>
        <v>2</v>
      </c>
      <c r="CR79" t="str">
        <f t="shared" si="146"/>
        <v/>
      </c>
      <c r="CS79" s="275">
        <f>VLOOKUP(C79,MOVI!C:DT,33,0)</f>
        <v>0</v>
      </c>
      <c r="CT79" s="275">
        <f>VLOOKUP(C79,FPT!B:CR,33,0)</f>
        <v>0</v>
      </c>
      <c r="CU79" t="str">
        <f t="shared" si="147"/>
        <v/>
      </c>
      <c r="CV79" s="275">
        <f>VLOOKUP(C79,MOVI!C:DT,34,0)</f>
        <v>0</v>
      </c>
      <c r="CW79" s="275">
        <f>VLOOKUP(C79,FPT!B:CU,34,0)</f>
        <v>0</v>
      </c>
      <c r="CX79" t="str">
        <f t="shared" si="148"/>
        <v/>
      </c>
      <c r="CY79" s="275">
        <f>VLOOKUP(C79,MOVI!C:DT,35,0)</f>
        <v>21</v>
      </c>
      <c r="CZ79" s="275">
        <f>VLOOKUP(C79,FPT!B:CX,35,0)</f>
        <v>21</v>
      </c>
      <c r="DA79" t="str">
        <f t="shared" si="149"/>
        <v/>
      </c>
      <c r="DB79" s="275">
        <f>VLOOKUP(C79,MOVI!C:DT,36,0)</f>
        <v>0</v>
      </c>
      <c r="DC79" s="275">
        <f>VLOOKUP(C79,FPT!B:DA,36,0)</f>
        <v>0</v>
      </c>
      <c r="DD79" t="str">
        <f t="shared" si="150"/>
        <v/>
      </c>
      <c r="DE79" s="275">
        <f>VLOOKUP(C79,MOVI!C:DT,37,0)</f>
        <v>0</v>
      </c>
      <c r="DF79" s="275">
        <f>VLOOKUP(C79,FPT!B:DD,37,0)</f>
        <v>0</v>
      </c>
      <c r="DG79" t="str">
        <f t="shared" si="151"/>
        <v/>
      </c>
      <c r="DH79" s="275">
        <f>VLOOKUP(C79,MOVI!C:DT,38,0)</f>
        <v>0</v>
      </c>
      <c r="DI79" s="275">
        <f>VLOOKUP(C79,FPT!B:DG,38,0)</f>
        <v>0</v>
      </c>
      <c r="DJ79" t="str">
        <f t="shared" si="152"/>
        <v/>
      </c>
      <c r="DK79" s="275">
        <f>VLOOKUP(C79,MOVI!C:DT,39,0)</f>
        <v>0</v>
      </c>
      <c r="DL79" s="275">
        <f>VLOOKUP(C79,FPT!B:DJ,39,0)</f>
        <v>0</v>
      </c>
      <c r="DM79" t="str">
        <f t="shared" si="153"/>
        <v/>
      </c>
      <c r="DN79" s="275">
        <f>VLOOKUP(C79,MOVI!C:DT,40,0)</f>
        <v>0</v>
      </c>
      <c r="DO79" s="275">
        <f>VLOOKUP(C79,FPT!B:DM,40,0)</f>
        <v>0</v>
      </c>
      <c r="DP79" t="str">
        <f t="shared" si="154"/>
        <v/>
      </c>
      <c r="DQ79" s="275">
        <f>VLOOKUP(C79,MOVI!C:DT,41,0)</f>
        <v>0</v>
      </c>
      <c r="DR79" s="275">
        <f>VLOOKUP(C79,FPT!B:DP,41,0)</f>
        <v>0</v>
      </c>
      <c r="DS79" t="str">
        <f t="shared" si="155"/>
        <v/>
      </c>
      <c r="DT79" s="275">
        <f>VLOOKUP(C79,MOVI!C:DT,42,0)</f>
        <v>5000000</v>
      </c>
      <c r="DU79" s="275">
        <f>ROUND(VLOOKUP(C79,FPT!B:DS,42,0),0)</f>
        <v>5000000</v>
      </c>
      <c r="DV79" t="str">
        <f t="shared" si="156"/>
        <v/>
      </c>
      <c r="DW79" s="275">
        <f>VLOOKUP(C79,MOVI!C:DT,43,0)</f>
        <v>0</v>
      </c>
      <c r="DX79" s="275">
        <f>VLOOKUP(C79,FPT!B:DV,43,0)</f>
        <v>0</v>
      </c>
      <c r="DY79" t="str">
        <f t="shared" si="157"/>
        <v/>
      </c>
      <c r="DZ79" s="275">
        <f>VLOOKUP(C79,MOVI!C:DT,44,0)</f>
        <v>0</v>
      </c>
      <c r="EA79" s="275">
        <f>VLOOKUP(C79,FPT!B:DY,44,0)</f>
        <v>0</v>
      </c>
      <c r="EB79" t="str">
        <f t="shared" si="158"/>
        <v/>
      </c>
      <c r="EC79" s="275">
        <f>VLOOKUP(C79,MOVI!C:DT,45,0)</f>
        <v>5000000</v>
      </c>
      <c r="ED79" s="275">
        <f>ROUND(VLOOKUP(C79,FPT!B:EB,45,0),0)</f>
        <v>5000000</v>
      </c>
      <c r="EE79" t="str">
        <f t="shared" si="159"/>
        <v/>
      </c>
      <c r="EF79" s="275">
        <f>VLOOKUP(C79,MOVI!C:DT,46,0)</f>
        <v>0</v>
      </c>
      <c r="EG79" s="275">
        <f>VLOOKUP(C79,FPT!B:EE,46,0)</f>
        <v>0</v>
      </c>
      <c r="EH79" t="str">
        <f t="shared" si="160"/>
        <v/>
      </c>
      <c r="EI79" s="275">
        <f>VLOOKUP(C79,MOVI!C:DT,47,0)</f>
        <v>0</v>
      </c>
      <c r="EJ79" s="275">
        <f>VLOOKUP(C79,FPT!B:EH,47,0)</f>
        <v>0</v>
      </c>
      <c r="EK79" t="str">
        <f t="shared" si="161"/>
        <v/>
      </c>
      <c r="EL79" s="275">
        <f>VLOOKUP(C79,MOVI!C:DT,48,0)</f>
        <v>0</v>
      </c>
      <c r="EM79" s="275">
        <f>VLOOKUP(C79,FPT!B:EK,48,0)</f>
        <v>0</v>
      </c>
      <c r="EN79" t="str">
        <f t="shared" si="162"/>
        <v/>
      </c>
      <c r="EO79" s="275">
        <f>VLOOKUP(C79,MOVI!C:DT,49,0)</f>
        <v>0</v>
      </c>
      <c r="EP79" s="275">
        <f>VLOOKUP(C79,FPT!B:EN,49,0)</f>
        <v>0</v>
      </c>
      <c r="EQ79" t="str">
        <f t="shared" si="163"/>
        <v/>
      </c>
      <c r="ER79" s="275">
        <f>VLOOKUP(C79,MOVI!C:DT,50,0)</f>
        <v>0</v>
      </c>
      <c r="ES79" s="275">
        <f>VLOOKUP(C79,FPT!B:EQ,50,0)</f>
        <v>0</v>
      </c>
      <c r="ET79" t="str">
        <f t="shared" si="164"/>
        <v/>
      </c>
      <c r="EU79" s="275">
        <f>VLOOKUP(C79,MOVI!C:DT,51,0)</f>
        <v>0</v>
      </c>
      <c r="EV79" s="275">
        <f>VLOOKUP(C79,FPT!B:ET,51,0)</f>
        <v>0</v>
      </c>
      <c r="EW79" t="str">
        <f t="shared" si="165"/>
        <v/>
      </c>
      <c r="EX79" s="275">
        <f>VLOOKUP(C79,MOVI!C:DT,52,0)</f>
        <v>0</v>
      </c>
      <c r="EY79" s="275">
        <f>VLOOKUP(C79,FPT!B:EW,52,0)</f>
        <v>0</v>
      </c>
      <c r="EZ79" t="str">
        <f t="shared" si="166"/>
        <v/>
      </c>
      <c r="FA79" s="275">
        <f>VLOOKUP(C79,MOVI!C:DT,53,0)</f>
        <v>0</v>
      </c>
      <c r="FB79" s="275">
        <f>VLOOKUP(C79,FPT!B:EZ,53,0)</f>
        <v>0</v>
      </c>
      <c r="FC79" t="str">
        <f t="shared" si="167"/>
        <v/>
      </c>
      <c r="FD79" s="275">
        <f>VLOOKUP(C79,MOVI!C:DT,54,0)</f>
        <v>0</v>
      </c>
      <c r="FE79" s="275">
        <f>VLOOKUP(C79,FPT!B:FC,54,0)</f>
        <v>0</v>
      </c>
      <c r="FF79" t="str">
        <f t="shared" si="168"/>
        <v/>
      </c>
      <c r="FG79" s="275">
        <f>VLOOKUP(C79,MOVI!C:DT,55,0)</f>
        <v>0</v>
      </c>
      <c r="FH79" s="275">
        <f>VLOOKUP(C79,FPT!B:FF,55,0)</f>
        <v>0</v>
      </c>
      <c r="FI79" t="str">
        <f t="shared" si="169"/>
        <v/>
      </c>
      <c r="FJ79" s="275">
        <f>VLOOKUP(C79,MOVI!C:DT,56,0)</f>
        <v>0</v>
      </c>
      <c r="FK79" s="275">
        <f>VLOOKUP(C79,FPT!B:FI,56,0)</f>
        <v>0</v>
      </c>
      <c r="FL79" t="str">
        <f t="shared" si="170"/>
        <v/>
      </c>
      <c r="FM79" s="275">
        <f>VLOOKUP(C79,MOVI!C:DT,57,0)</f>
        <v>0</v>
      </c>
      <c r="FN79" s="275">
        <f>VLOOKUP(C79,FPT!B:FL,57,0)</f>
        <v>0</v>
      </c>
      <c r="FO79" t="str">
        <f t="shared" si="171"/>
        <v/>
      </c>
      <c r="FP79" s="275">
        <f>VLOOKUP(C79,MOVI!C:DT,58,0)</f>
        <v>0</v>
      </c>
      <c r="FQ79" s="275">
        <f>VLOOKUP(C79,FPT!B:FO,58,0)</f>
        <v>0</v>
      </c>
      <c r="FR79" t="str">
        <f t="shared" si="172"/>
        <v/>
      </c>
      <c r="FS79" s="275">
        <f>VLOOKUP(C79,MOVI!C:DT,59,0)</f>
        <v>0</v>
      </c>
      <c r="FT79" s="275">
        <f>VLOOKUP(C79,FPT!B:FR,59,0)</f>
        <v>0</v>
      </c>
      <c r="FU79" t="str">
        <f t="shared" si="173"/>
        <v/>
      </c>
      <c r="FV79" s="275">
        <f>VLOOKUP(C79,MOVI!C:DT,60,0)</f>
        <v>0</v>
      </c>
      <c r="FW79" s="275">
        <f>VLOOKUP(C79,FPT!B:FU,60,0)</f>
        <v>0</v>
      </c>
      <c r="FX79" t="str">
        <f t="shared" si="174"/>
        <v/>
      </c>
      <c r="FY79" s="275">
        <f>VLOOKUP(C79,MOVI!C:DT,61,0)</f>
        <v>0</v>
      </c>
      <c r="FZ79" s="275">
        <f>VLOOKUP(C79,FPT!B:FX,61,0)</f>
        <v>0</v>
      </c>
      <c r="GA79" t="str">
        <f t="shared" si="175"/>
        <v/>
      </c>
      <c r="GB79" s="275">
        <f>VLOOKUP(C79,MOVI!C:DT,62,0)</f>
        <v>0</v>
      </c>
      <c r="GC79" s="275">
        <f>VLOOKUP(C79,FPT!B:GA,62,0)</f>
        <v>0</v>
      </c>
      <c r="GD79" t="str">
        <f t="shared" si="176"/>
        <v/>
      </c>
      <c r="GE79" s="275">
        <f>VLOOKUP(C79,MOVI!C:DT,63,0)</f>
        <v>0</v>
      </c>
      <c r="GF79" s="275">
        <f>VLOOKUP(C79,FPT!B:GD,63,0)</f>
        <v>0</v>
      </c>
      <c r="GG79" t="str">
        <f t="shared" si="177"/>
        <v/>
      </c>
      <c r="GH79" s="275">
        <f>VLOOKUP(C79,MOVI!C:DT,64,0)</f>
        <v>0</v>
      </c>
      <c r="GI79" s="275">
        <f>VLOOKUP(C79,FPT!B:GG,64,0)</f>
        <v>0</v>
      </c>
      <c r="GJ79" t="str">
        <f t="shared" si="178"/>
        <v/>
      </c>
      <c r="GK79" s="275">
        <f>VLOOKUP(C79,MOVI!C:DT,65,0)</f>
        <v>0</v>
      </c>
      <c r="GL79" s="275">
        <f>VLOOKUP(C79,FPT!B:GJ,65,0)</f>
        <v>0</v>
      </c>
      <c r="GM79" t="str">
        <f t="shared" si="179"/>
        <v/>
      </c>
      <c r="GN79" s="275">
        <f>VLOOKUP(C79,MOVI!C:DT,66,0)</f>
        <v>0</v>
      </c>
      <c r="GO79" s="275">
        <f>VLOOKUP(C79,FPT!B:GM,66,0)</f>
        <v>0</v>
      </c>
      <c r="GP79" t="str">
        <f t="shared" si="180"/>
        <v/>
      </c>
      <c r="GQ79" s="275">
        <f>VLOOKUP(C79,MOVI!C:DT,67,0)</f>
        <v>0</v>
      </c>
      <c r="GR79" s="275">
        <f>VLOOKUP(C79,FPT!B:GP,67,0)</f>
        <v>0</v>
      </c>
      <c r="GS79" t="str">
        <f t="shared" si="181"/>
        <v/>
      </c>
      <c r="GT79" s="275">
        <f>VLOOKUP(C79,MOVI!C:DT,68,0)</f>
        <v>0</v>
      </c>
      <c r="GU79" s="275">
        <f>VLOOKUP(C79,FPT!B:GS,68,0)</f>
        <v>0</v>
      </c>
      <c r="GV79" t="str">
        <f t="shared" si="182"/>
        <v/>
      </c>
      <c r="GW79" s="275">
        <f>VLOOKUP(C79,MOVI!C:DT,69,0)</f>
        <v>0</v>
      </c>
      <c r="GX79" s="275">
        <f>VLOOKUP(C79,FPT!B:GV,69,0)</f>
        <v>0</v>
      </c>
      <c r="GY79" t="str">
        <f t="shared" si="183"/>
        <v/>
      </c>
      <c r="GZ79" s="275">
        <f>VLOOKUP(C79,MOVI!C:DT,70,0)</f>
        <v>0</v>
      </c>
      <c r="HA79" s="275">
        <f>VLOOKUP(C79,FPT!B:GY,70,0)</f>
        <v>0</v>
      </c>
      <c r="HB79" t="str">
        <f t="shared" si="184"/>
        <v/>
      </c>
      <c r="HC79" s="275">
        <f>VLOOKUP(C79,MOVI!C:DT,71,0)</f>
        <v>5000000</v>
      </c>
      <c r="HD79" s="275">
        <f>ROUND(VLOOKUP(C79,FPT!B:HB,71,0),0)</f>
        <v>5000000</v>
      </c>
      <c r="HE79" t="str">
        <f t="shared" si="185"/>
        <v/>
      </c>
      <c r="HF79" s="275">
        <f>ROUND(VLOOKUP(C79,MOVI!C:DT,72,0),0)</f>
        <v>0</v>
      </c>
      <c r="HG79" s="275">
        <f>ROUND(VLOOKUP(C79,FPT!B:HE,72,0),0)</f>
        <v>0</v>
      </c>
      <c r="HH79" t="str">
        <f t="shared" si="186"/>
        <v/>
      </c>
      <c r="HI79" s="275">
        <f>VLOOKUP(C79,MOVI!C:DT,73,0)</f>
        <v>0</v>
      </c>
      <c r="HJ79" s="275">
        <f>VLOOKUP(C79,FPT!B:HH,73,0)</f>
        <v>0</v>
      </c>
      <c r="HK79" t="str">
        <f t="shared" si="187"/>
        <v/>
      </c>
      <c r="HL79" s="275">
        <f>VLOOKUP(C79,MOVI!C:DT,74,0)</f>
        <v>0</v>
      </c>
      <c r="HM79" s="275">
        <f>VLOOKUP(C79,FPT!B:HK,74,0)</f>
        <v>0</v>
      </c>
      <c r="HN79" t="str">
        <f t="shared" si="188"/>
        <v/>
      </c>
      <c r="HO79" s="275">
        <f>VLOOKUP(C79,MOVI!C:DT,75,0)</f>
        <v>11000000</v>
      </c>
      <c r="HP79" s="275">
        <f>VLOOKUP(C79,FPT!B:HN,75,0)</f>
        <v>11000000</v>
      </c>
      <c r="HQ79" t="str">
        <f t="shared" si="189"/>
        <v/>
      </c>
      <c r="HR79" s="275">
        <f>VLOOKUP(C79,MOVI!C:DT,76,0)</f>
        <v>0</v>
      </c>
      <c r="HS79" s="275">
        <f>VLOOKUP(C79,FPT!B:HQ,76,0)</f>
        <v>0</v>
      </c>
      <c r="HT79" t="str">
        <f t="shared" si="190"/>
        <v/>
      </c>
      <c r="HU79" s="275">
        <f>VLOOKUP(C79,MOVI!C:DT,77,0)</f>
        <v>0</v>
      </c>
      <c r="HV79" s="275">
        <f>VLOOKUP(C79,FPT!B:HT,77,0)</f>
        <v>0</v>
      </c>
      <c r="HW79" t="str">
        <f t="shared" si="191"/>
        <v/>
      </c>
      <c r="HX79" s="274">
        <f>VLOOKUP(C79,MOVI!C:CB,78,0)</f>
        <v>400000</v>
      </c>
      <c r="HY79" s="261">
        <f>VLOOKUP(C79,FPT!$B:$CA,78,0)</f>
        <v>400000</v>
      </c>
      <c r="HZ79" t="str">
        <f t="shared" si="192"/>
        <v/>
      </c>
      <c r="IA79" s="275">
        <f>VLOOKUP(C79,MOVI!C:CD,79,0)</f>
        <v>50000</v>
      </c>
      <c r="IB79" s="275">
        <f>VLOOKUP(C79,FPT!B:HZ,79,0)</f>
        <v>50000</v>
      </c>
      <c r="IC79" t="str">
        <f t="shared" si="193"/>
        <v/>
      </c>
      <c r="ID79" s="275">
        <f>VLOOKUP(C79,MOVI!C:CD,80,0)</f>
        <v>75000</v>
      </c>
      <c r="IE79" s="275">
        <f>VLOOKUP(C79,FPT!B:IC,80,0)</f>
        <v>75000</v>
      </c>
      <c r="IF79" t="str">
        <f t="shared" si="194"/>
        <v/>
      </c>
      <c r="IG79" s="275">
        <f>VLOOKUP(C79,MOVI!C:DT,81,0)</f>
        <v>0</v>
      </c>
      <c r="IH79" s="275">
        <f>VLOOKUP(C79,FPT!B:IF,81,0)</f>
        <v>0</v>
      </c>
      <c r="II79" t="str">
        <f t="shared" si="195"/>
        <v/>
      </c>
      <c r="IJ79" s="275">
        <f>VLOOKUP(C79,MOVI!C:DT,82,0)</f>
        <v>525000</v>
      </c>
      <c r="IK79" s="275">
        <f>VLOOKUP(C79,FPT!B:II,82,0)</f>
        <v>525000</v>
      </c>
      <c r="IL79" t="str">
        <f t="shared" si="196"/>
        <v/>
      </c>
      <c r="IM79" s="275">
        <f>ROUND(VLOOKUP(C79,MOVI!C:DT,83,0),0)</f>
        <v>11525000</v>
      </c>
      <c r="IN79" s="275">
        <f>ROUND(VLOOKUP(C79,FPT!B:IL,83,0),0)</f>
        <v>11525000</v>
      </c>
      <c r="IO79" t="str">
        <f t="shared" si="197"/>
        <v/>
      </c>
      <c r="IP79" s="275">
        <f>VLOOKUP(C79,MOVI!C:DT,84,0)</f>
        <v>0</v>
      </c>
      <c r="IQ79" s="275">
        <f>VLOOKUP(C79,FPT!B:IO,84,0)</f>
        <v>0</v>
      </c>
      <c r="IR79" t="str">
        <f t="shared" si="198"/>
        <v/>
      </c>
      <c r="IS79" s="275">
        <f>ROUND(VLOOKUP(C79,MOVI!C:DT,85,0),0)</f>
        <v>0</v>
      </c>
      <c r="IT79" s="275">
        <f>ROUND(VLOOKUP(C79,FPT!B:IR,85,0),0)</f>
        <v>0</v>
      </c>
      <c r="IU79" t="str">
        <f t="shared" si="199"/>
        <v/>
      </c>
      <c r="IV79" s="275">
        <f>VLOOKUP(C79,MOVI!C:DT,86,0)</f>
        <v>0</v>
      </c>
      <c r="IW79" s="275">
        <f>VLOOKUP(C79,FPT!B:IU,86,0)</f>
        <v>0</v>
      </c>
      <c r="IX79" t="str">
        <f t="shared" si="200"/>
        <v/>
      </c>
      <c r="IY79" s="275">
        <f>ROUND(VLOOKUP(C79,MOVI!C:DT,87,0),0)</f>
        <v>0</v>
      </c>
      <c r="IZ79" s="275">
        <f>ROUND(VLOOKUP(C79,FPT!B:IX,87,0),0)</f>
        <v>0</v>
      </c>
      <c r="JA79" t="str">
        <f t="shared" si="201"/>
        <v/>
      </c>
      <c r="JB79" s="275">
        <f>VLOOKUP(C79,MOVI!C:DT,88,0)</f>
        <v>0</v>
      </c>
      <c r="JC79" s="275">
        <f>VLOOKUP(C79,FPT!B:JA,88,0)</f>
        <v>0</v>
      </c>
      <c r="JD79" t="str">
        <f t="shared" si="202"/>
        <v/>
      </c>
      <c r="JE79" s="275">
        <f>VLOOKUP(C79,MOVI!C:DT,89,0)</f>
        <v>0</v>
      </c>
      <c r="JF79" s="275">
        <f>VLOOKUP(C79,FPT!B:JD,89,0)</f>
        <v>0</v>
      </c>
      <c r="JG79" t="str">
        <f t="shared" si="203"/>
        <v/>
      </c>
      <c r="JH79" s="275">
        <f>VLOOKUP(C79,MOVI!C:DT,90,0)</f>
        <v>0</v>
      </c>
      <c r="JI79" s="275">
        <f>VLOOKUP(C79,FPT!B:JG,90,0)</f>
        <v>0</v>
      </c>
      <c r="JJ79" t="str">
        <f t="shared" si="204"/>
        <v/>
      </c>
      <c r="JK79" s="275">
        <f>VLOOKUP(C79,MOVI!C:DT,91,0)</f>
        <v>0</v>
      </c>
      <c r="JL79" s="275">
        <f>VLOOKUP(C79,FPT!B:JJ,91,0)</f>
        <v>0</v>
      </c>
      <c r="JM79" t="str">
        <f t="shared" si="205"/>
        <v/>
      </c>
      <c r="JN79" s="275">
        <f>VLOOKUP(C79,MOVI!C:DT,92,0)</f>
        <v>0</v>
      </c>
      <c r="JO79" s="275">
        <f>VLOOKUP(C79,FPT!B:JM,92,0)</f>
        <v>0</v>
      </c>
      <c r="JP79" t="str">
        <f t="shared" si="206"/>
        <v/>
      </c>
      <c r="JQ79" s="275">
        <f>VLOOKUP(C79,MOVI!C:DT,93,0)</f>
        <v>0</v>
      </c>
      <c r="JR79" s="275">
        <f>VLOOKUP(C79,FPT!B:JP,93,0)</f>
        <v>0</v>
      </c>
      <c r="JS79" t="str">
        <f t="shared" si="207"/>
        <v/>
      </c>
      <c r="JT79" s="275">
        <f>VLOOKUP(C79,MOVI!C:DT,94,0)</f>
        <v>0</v>
      </c>
      <c r="JU79" s="275">
        <f>VLOOKUP(C79,FPT!B:JS,94,0)</f>
        <v>0</v>
      </c>
      <c r="JV79" t="str">
        <f t="shared" si="208"/>
        <v/>
      </c>
      <c r="JW79" s="275">
        <f>VLOOKUP(C79,MOVI!C:DT,95,0)</f>
        <v>4475000</v>
      </c>
      <c r="JX79" s="275">
        <f>VLOOKUP(C79,FPT!B:JV,95,0)</f>
        <v>4475000</v>
      </c>
      <c r="JY79" t="str">
        <f t="shared" si="209"/>
        <v/>
      </c>
      <c r="JZ79" s="275">
        <f>VLOOKUP(C79,MOVI!C:DT,96,0)</f>
        <v>0</v>
      </c>
      <c r="KA79" s="275">
        <f>VLOOKUP(C79,FPT!B:JY,96,0)</f>
        <v>0</v>
      </c>
      <c r="KB79" t="str">
        <f t="shared" si="210"/>
        <v/>
      </c>
      <c r="KC79" s="275">
        <f>VLOOKUP(C79,MOVI!C:DT,97,0)</f>
        <v>4475000</v>
      </c>
      <c r="KD79" s="275">
        <f>VLOOKUP(C79,FPT!B:KB,97,0)</f>
        <v>4475000</v>
      </c>
      <c r="KE79" t="str">
        <f t="shared" si="211"/>
        <v/>
      </c>
      <c r="KF79" s="275">
        <f>VLOOKUP(C79,MOVI!C:DT,98,0)</f>
        <v>850000.00000000012</v>
      </c>
      <c r="KG79" s="275">
        <f>VLOOKUP(C79,FPT!B:KE,98,0)</f>
        <v>850000</v>
      </c>
      <c r="KH79" t="str">
        <f t="shared" si="212"/>
        <v/>
      </c>
      <c r="KI79" s="275">
        <f>VLOOKUP(C79,MOVI!C:DT,99,0)</f>
        <v>0</v>
      </c>
      <c r="KJ79" s="275">
        <f>VLOOKUP(C79,FPT!B:KH,99,0)</f>
        <v>0</v>
      </c>
      <c r="KK79" t="str">
        <f t="shared" si="213"/>
        <v/>
      </c>
      <c r="KL79" s="275">
        <f>VLOOKUP(C79,MOVI!C:DT,100,0)</f>
        <v>150000</v>
      </c>
      <c r="KM79" s="275">
        <f>VLOOKUP(C79,FPT!B:KK,100,0)</f>
        <v>150000</v>
      </c>
      <c r="KN79" t="str">
        <f t="shared" si="214"/>
        <v/>
      </c>
      <c r="KO79" s="275">
        <f>VLOOKUP(C79,MOVI!C:DT,101,0)</f>
        <v>0</v>
      </c>
      <c r="KP79" s="275">
        <f>VLOOKUP(C79,FPT!B:KN,101,0)</f>
        <v>0</v>
      </c>
      <c r="KQ79" t="str">
        <f t="shared" si="215"/>
        <v/>
      </c>
      <c r="KR79" s="275">
        <f>VLOOKUP(C79,MOVI!C:DT,102,0)</f>
        <v>0</v>
      </c>
      <c r="KS79" s="275">
        <f>VLOOKUP(C79,FPT!B:KQ,102,0)</f>
        <v>0</v>
      </c>
      <c r="KT79" t="str">
        <f t="shared" si="216"/>
        <v/>
      </c>
      <c r="KU79" s="275">
        <f>VLOOKUP(C79,MOVI!C:DT,103,0)</f>
        <v>1000000.0000000001</v>
      </c>
      <c r="KV79" s="275">
        <f>VLOOKUP(C79,FPT!B:KT,103,0)</f>
        <v>1000000</v>
      </c>
      <c r="KW79" t="str">
        <f t="shared" si="217"/>
        <v/>
      </c>
      <c r="KX79" s="275">
        <f>VLOOKUP(C79,MOVI!C:DT,104,0)</f>
        <v>1525000</v>
      </c>
      <c r="KY79" s="275">
        <f>VLOOKUP(C79,FPT!B:KW,104,0)</f>
        <v>1525000</v>
      </c>
      <c r="KZ79" t="str">
        <f t="shared" si="218"/>
        <v/>
      </c>
      <c r="LA79" s="275">
        <f>VLOOKUP(C79,MOVI!C:DT,105,0)</f>
        <v>100000</v>
      </c>
      <c r="LB79" s="275">
        <f>VLOOKUP(C79,FPT!B:KZ,105,0)</f>
        <v>100000</v>
      </c>
      <c r="LC79" t="str">
        <f t="shared" si="219"/>
        <v/>
      </c>
      <c r="LD79" s="275">
        <f>VLOOKUP(C79,MOVI!C:DT,106,0)</f>
        <v>6100000</v>
      </c>
      <c r="LE79" s="275">
        <f>VLOOKUP(C79,FPT!B:LC,106,0)</f>
        <v>6100000</v>
      </c>
      <c r="LF79" t="str">
        <f t="shared" si="220"/>
        <v/>
      </c>
      <c r="LG79" s="273">
        <f>VLOOKUP(C79,MOVI!C:DT,107,0)</f>
        <v>0</v>
      </c>
      <c r="LH79" s="273">
        <f>VLOOKUP(C79,FPT!B:LF,107,0)</f>
        <v>0</v>
      </c>
      <c r="LI79" t="str">
        <f t="shared" si="221"/>
        <v/>
      </c>
      <c r="LJ79" t="str">
        <f>VLOOKUP(C79,MOVI!C:DV,108,0)</f>
        <v>MoviSouthMarketing &amp; Communication</v>
      </c>
      <c r="LK79" s="252" t="str">
        <f>VLOOKUP(C79,FPT!B:LI,108,0)</f>
        <v>MoviSouthMarketing &amp; Communication</v>
      </c>
      <c r="LL79" t="str">
        <f t="shared" si="222"/>
        <v/>
      </c>
      <c r="LM79" s="275">
        <f>ROUND(VLOOKUP(C79,MOVI!C:DV,109,0),0)</f>
        <v>416667</v>
      </c>
      <c r="LN79" s="275">
        <f>ROUND(VLOOKUP(C79,FPT!B:LL,109,0),0)</f>
        <v>416667</v>
      </c>
      <c r="LO79" t="str">
        <f t="shared" si="223"/>
        <v/>
      </c>
      <c r="LP79" t="str">
        <f>VLOOKUP(C79,MOVI!C:DV,110,0)</f>
        <v>HO</v>
      </c>
      <c r="LQ79" s="247" t="str">
        <f>VLOOKUP(C79,FPT!B:LO,110,0)</f>
        <v>HO</v>
      </c>
      <c r="LR79" t="str">
        <f t="shared" si="224"/>
        <v/>
      </c>
      <c r="LS79">
        <f>MOVI!DI74</f>
        <v>18</v>
      </c>
      <c r="LV79">
        <f>MOVI!DJ74</f>
        <v>0</v>
      </c>
      <c r="LW79">
        <f>MOVI!DK74</f>
        <v>0</v>
      </c>
      <c r="LX79">
        <f>MOVI!DL74</f>
        <v>0</v>
      </c>
      <c r="LY79">
        <f>MOVI!DM74</f>
        <v>0</v>
      </c>
      <c r="LZ79">
        <f>MOVI!DN74</f>
        <v>0</v>
      </c>
      <c r="MA79">
        <f>MOVI!DO74</f>
        <v>0</v>
      </c>
      <c r="MB79" t="str">
        <f>MOVI!DP74</f>
        <v/>
      </c>
      <c r="MC79">
        <f>MOVI!DQ74</f>
        <v>0</v>
      </c>
      <c r="MD79">
        <f>MOVI!DR74</f>
        <v>0</v>
      </c>
      <c r="ME79" t="str">
        <f>VLOOKUP(C79,MOVI!C:DV,121,0)</f>
        <v/>
      </c>
      <c r="MF79" s="252"/>
      <c r="MG79" t="str">
        <f t="shared" si="117"/>
        <v/>
      </c>
      <c r="MH79" t="str">
        <f>VLOOKUP(C79,MOVI!C:DT,122,0)</f>
        <v>MoviSouth</v>
      </c>
      <c r="MI79" s="252" t="str">
        <f>VLOOKUP(C79,FPT!B:DS,112,0)</f>
        <v>MoviSouth</v>
      </c>
      <c r="MJ79" t="str">
        <f t="shared" si="225"/>
        <v/>
      </c>
    </row>
    <row r="80" spans="1:348" x14ac:dyDescent="0.25">
      <c r="A80">
        <v>72</v>
      </c>
      <c r="B80" s="48">
        <v>6151</v>
      </c>
      <c r="C80" s="271" t="s">
        <v>971</v>
      </c>
      <c r="D80" t="str">
        <f>VLOOKUP(C80,MOVI!C:D,2,0)</f>
        <v>Nguyễn Thị Thanh Xuân</v>
      </c>
      <c r="E80" t="str">
        <f>VLOOKUP(C80,FPT!B:C,2,0)</f>
        <v>Nguyễn Thị Thanh Xuân</v>
      </c>
      <c r="F80" t="str">
        <f t="shared" si="118"/>
        <v/>
      </c>
      <c r="G80" t="str">
        <f>VLOOKUP(C80,MOVI!C:E,3,0)</f>
        <v>Marketing &amp; Communication</v>
      </c>
      <c r="H80" t="str">
        <f>VLOOKUP(C80,FPT!B:F,3,0)</f>
        <v>Marketing &amp; Communication</v>
      </c>
      <c r="I80" t="str">
        <f t="shared" si="119"/>
        <v/>
      </c>
      <c r="J80" t="str">
        <f>VLOOKUP(C80,MOVI!C:H,4,0)</f>
        <v>Field Marketing</v>
      </c>
      <c r="K80" t="str">
        <f>VLOOKUP(C80,FPT!B:I,4,0)</f>
        <v>Field Marketing</v>
      </c>
      <c r="L80" t="str">
        <f t="shared" si="120"/>
        <v/>
      </c>
      <c r="M80" t="str">
        <f>VLOOKUP(C80,MOVI!C:DT,5,0)</f>
        <v>Associate</v>
      </c>
      <c r="N80" t="str">
        <f>VLOOKUP(C80,FPT!B:L,5,0)</f>
        <v>Associate</v>
      </c>
      <c r="O80" t="str">
        <f t="shared" si="121"/>
        <v/>
      </c>
      <c r="P80" t="str">
        <f>VLOOKUP(C80,MOVI!C:DT,6,0)</f>
        <v>Field Marketing Officer</v>
      </c>
      <c r="Q80" t="str">
        <f>VLOOKUP(C80,FPT!B:O,6,0)</f>
        <v>Field Marketing Officer</v>
      </c>
      <c r="R80" t="str">
        <f t="shared" si="122"/>
        <v/>
      </c>
      <c r="S80" t="str">
        <f>VLOOKUP(C80,MOVI!C:DT,7,0)</f>
        <v>South</v>
      </c>
      <c r="T80" t="str">
        <f>VLOOKUP(C80,FPT!B:R,7,0)</f>
        <v>South</v>
      </c>
      <c r="U80" t="str">
        <f t="shared" si="123"/>
        <v/>
      </c>
      <c r="V80" t="str">
        <f>VLOOKUP(C80,MOVI!C:DT,8,0)</f>
        <v>Movi</v>
      </c>
      <c r="W80" t="str">
        <f>VLOOKUP(C80,FPT!B:U,8,0)</f>
        <v>Movi</v>
      </c>
      <c r="X80" t="str">
        <f t="shared" si="124"/>
        <v/>
      </c>
      <c r="Y80" t="str">
        <f>VLOOKUP(C80,MOVI!C:DT,9,0)</f>
        <v>Full-time</v>
      </c>
      <c r="Z80" t="str">
        <f>VLOOKUP(C80,FPT!B:X,9,0)</f>
        <v>Full-time</v>
      </c>
      <c r="AA80" t="str">
        <f t="shared" si="125"/>
        <v/>
      </c>
      <c r="AB80" t="str">
        <f>VLOOKUP(C80,MOVI!C:DT,10,0)</f>
        <v>Permanent</v>
      </c>
      <c r="AC80" t="str">
        <f>VLOOKUP(C80,FPT!B:AA,10,0)</f>
        <v>Permanent</v>
      </c>
      <c r="AD80" t="str">
        <f t="shared" si="126"/>
        <v/>
      </c>
      <c r="AE80" s="247">
        <f>VLOOKUP(C80,MOVI!C:DT,11,0)</f>
        <v>44342</v>
      </c>
      <c r="AF80" s="247">
        <f>VLOOKUP(C80,FPT!B:AD,11,0)</f>
        <v>44342</v>
      </c>
      <c r="AG80" t="str">
        <f t="shared" si="127"/>
        <v/>
      </c>
      <c r="AH80" s="260" t="str">
        <f>VLOOKUP(C80,MOVI!C:DT,12,0)</f>
        <v/>
      </c>
      <c r="AI80" s="260"/>
      <c r="AJ80" t="str">
        <f t="shared" si="227"/>
        <v/>
      </c>
      <c r="AK80">
        <f>VLOOKUP(C80,MOVI!C:DT,13,0)</f>
        <v>0</v>
      </c>
      <c r="AL80" s="247">
        <f>VLOOKUP(C80,FPT!B:AJ,13,0)</f>
        <v>0</v>
      </c>
      <c r="AM80" t="str">
        <f t="shared" si="226"/>
        <v/>
      </c>
      <c r="AN80" s="247">
        <f>VLOOKUP(C80,MOVI!C:DT,14,0)</f>
        <v>0</v>
      </c>
      <c r="AO80" s="247">
        <f>VLOOKUP(C80,FPT!B:AM,14,0)</f>
        <v>0</v>
      </c>
      <c r="AP80" t="str">
        <f t="shared" si="128"/>
        <v/>
      </c>
      <c r="AQ80" t="str">
        <f>VLOOKUP(C80,MOVI!C:DT,15,0)</f>
        <v>LC</v>
      </c>
      <c r="AR80" s="247" t="str">
        <f>VLOOKUP(C80,FPT!B:AP,15,0)</f>
        <v>LC</v>
      </c>
      <c r="AS80" t="str">
        <f t="shared" si="129"/>
        <v/>
      </c>
      <c r="AT80" s="282" t="str">
        <f>VLOOKUP(C80,MOVI!C:DT,16,0)</f>
        <v>LTTP</v>
      </c>
      <c r="AU80" s="247" t="str">
        <f>VLOOKUP(C80,FPT!B:AS,16,0)</f>
        <v>LTTP</v>
      </c>
      <c r="AV80" t="str">
        <f t="shared" si="130"/>
        <v/>
      </c>
      <c r="AW80" t="str">
        <f>VLOOKUP(C80,MOVI!C:DT,17,0)</f>
        <v>L</v>
      </c>
      <c r="AX80" s="247" t="str">
        <f>VLOOKUP(C80,FPT!B:AV,17,0)</f>
        <v>L</v>
      </c>
      <c r="AY80" t="str">
        <f t="shared" si="131"/>
        <v/>
      </c>
      <c r="AZ80">
        <f>VLOOKUP(C80,MOVI!C:DT,18,0)</f>
        <v>0</v>
      </c>
      <c r="BA80" s="247">
        <f>VLOOKUP(C80,FPT!B:AY,18,0)</f>
        <v>0</v>
      </c>
      <c r="BB80" t="str">
        <f t="shared" si="132"/>
        <v/>
      </c>
      <c r="BC80" s="275">
        <f>VLOOKUP(C80,MOVI!C:DT,19,0)</f>
        <v>5000000</v>
      </c>
      <c r="BD80" s="275">
        <f>VLOOKUP(C80,FPT!B:BB,19,0)</f>
        <v>5000000</v>
      </c>
      <c r="BE80" t="str">
        <f t="shared" si="133"/>
        <v/>
      </c>
      <c r="BF80">
        <f>VLOOKUP(C80,MOVI!C:DT,20,0)</f>
        <v>0</v>
      </c>
      <c r="BG80" s="252">
        <f>VLOOKUP(C80,FPT!B:BE,20,0)</f>
        <v>0</v>
      </c>
      <c r="BH80" t="str">
        <f t="shared" si="134"/>
        <v/>
      </c>
      <c r="BI80" s="275">
        <f>VLOOKUP(C80,MOVI!C:DT,21,0)</f>
        <v>5000000</v>
      </c>
      <c r="BJ80" s="275">
        <f>VLOOKUP(C80,FPT!B:BH,21,0)</f>
        <v>5000000</v>
      </c>
      <c r="BK80" t="str">
        <f t="shared" si="135"/>
        <v/>
      </c>
      <c r="BL80" s="275">
        <f>VLOOKUP(C80,MOVI!C:DT,22,0)</f>
        <v>0</v>
      </c>
      <c r="BM80" s="275">
        <f>VLOOKUP(C80,FPT!B:BK,22,0)</f>
        <v>0</v>
      </c>
      <c r="BN80" t="str">
        <f t="shared" si="136"/>
        <v/>
      </c>
      <c r="BO80" s="275">
        <f>VLOOKUP(C80,MOVI!C:DT,23,0)</f>
        <v>0</v>
      </c>
      <c r="BP80" s="275">
        <f>VLOOKUP(C80,FPT!B:BN,23,0)</f>
        <v>0</v>
      </c>
      <c r="BQ80" t="str">
        <f t="shared" si="137"/>
        <v/>
      </c>
      <c r="BR80" s="275">
        <f>VLOOKUP(C80,MOVI!C:DT,24,0)</f>
        <v>0</v>
      </c>
      <c r="BS80" s="275">
        <f>VLOOKUP(C80,FPT!B:BQ,24,0)</f>
        <v>0</v>
      </c>
      <c r="BT80" t="str">
        <f t="shared" si="138"/>
        <v/>
      </c>
      <c r="BU80" s="275">
        <f>VLOOKUP(C80,MOVI!C:DT,25,0)</f>
        <v>0</v>
      </c>
      <c r="BV80" s="275">
        <f>VLOOKUP(C80,FPT!B:BT,25,0)</f>
        <v>0</v>
      </c>
      <c r="BW80" t="str">
        <f t="shared" si="139"/>
        <v/>
      </c>
      <c r="BX80" s="275">
        <f>VLOOKUP(C80,MOVI!C:DT,26,0)</f>
        <v>0</v>
      </c>
      <c r="BY80" s="275">
        <f>VLOOKUP(C80,FPT!B:BW,26,0)</f>
        <v>0</v>
      </c>
      <c r="BZ80" t="str">
        <f t="shared" si="140"/>
        <v/>
      </c>
      <c r="CA80" s="275">
        <f>VLOOKUP(C80,MOVI!C:DT,27,0)</f>
        <v>0</v>
      </c>
      <c r="CB80" s="275">
        <f>VLOOKUP(C80,FPT!B:BZ,27,0)</f>
        <v>0</v>
      </c>
      <c r="CC80" t="str">
        <f t="shared" si="141"/>
        <v/>
      </c>
      <c r="CD80" s="275">
        <f>VLOOKUP(C80,MOVI!C:DT,28,0)</f>
        <v>0</v>
      </c>
      <c r="CE80" s="275">
        <f>VLOOKUP(C80,FPT!B:CC,28,0)</f>
        <v>0</v>
      </c>
      <c r="CF80" t="str">
        <f t="shared" si="142"/>
        <v/>
      </c>
      <c r="CG80" t="str">
        <f>VLOOKUP(C80,MOVI!C:DT,29,0)</f>
        <v>TB, CN</v>
      </c>
      <c r="CH80" s="252" t="str">
        <f>VLOOKUP(C80,FPT!B:CF,29,0)</f>
        <v>TB, CN</v>
      </c>
      <c r="CI80" t="str">
        <f t="shared" si="143"/>
        <v/>
      </c>
      <c r="CJ80">
        <f>VLOOKUP(C80,MOVI!C:DT,30,0)</f>
        <v>21</v>
      </c>
      <c r="CK80" s="252">
        <f>VLOOKUP(C80,FPT!B:CI,30,0)</f>
        <v>21</v>
      </c>
      <c r="CL80" t="str">
        <f t="shared" si="144"/>
        <v/>
      </c>
      <c r="CM80">
        <f>VLOOKUP(C80,MOVI!C:DT,31,0)</f>
        <v>19</v>
      </c>
      <c r="CN80" s="252">
        <f>VLOOKUP(C80,FPT!B:CL,31,0)</f>
        <v>19</v>
      </c>
      <c r="CO80" t="str">
        <f t="shared" si="145"/>
        <v/>
      </c>
      <c r="CP80" s="275">
        <f>VLOOKUP(C80,MOVI!C:DT,32,0)</f>
        <v>2</v>
      </c>
      <c r="CQ80" s="275">
        <f>VLOOKUP(C80,FPT!B:CO,32,0)</f>
        <v>2</v>
      </c>
      <c r="CR80" t="str">
        <f t="shared" si="146"/>
        <v/>
      </c>
      <c r="CS80" s="275">
        <f>VLOOKUP(C80,MOVI!C:DT,33,0)</f>
        <v>0</v>
      </c>
      <c r="CT80" s="275">
        <f>VLOOKUP(C80,FPT!B:CR,33,0)</f>
        <v>0</v>
      </c>
      <c r="CU80" t="str">
        <f t="shared" si="147"/>
        <v/>
      </c>
      <c r="CV80" s="275">
        <f>VLOOKUP(C80,MOVI!C:DT,34,0)</f>
        <v>0</v>
      </c>
      <c r="CW80" s="275">
        <f>VLOOKUP(C80,FPT!B:CU,34,0)</f>
        <v>0</v>
      </c>
      <c r="CX80" t="str">
        <f t="shared" si="148"/>
        <v/>
      </c>
      <c r="CY80" s="275">
        <f>VLOOKUP(C80,MOVI!C:DT,35,0)</f>
        <v>21</v>
      </c>
      <c r="CZ80" s="275">
        <f>VLOOKUP(C80,FPT!B:CX,35,0)</f>
        <v>21</v>
      </c>
      <c r="DA80" t="str">
        <f t="shared" si="149"/>
        <v/>
      </c>
      <c r="DB80" s="275">
        <f>VLOOKUP(C80,MOVI!C:DT,36,0)</f>
        <v>0</v>
      </c>
      <c r="DC80" s="275">
        <f>VLOOKUP(C80,FPT!B:DA,36,0)</f>
        <v>0</v>
      </c>
      <c r="DD80" t="str">
        <f t="shared" si="150"/>
        <v/>
      </c>
      <c r="DE80" s="275">
        <f>VLOOKUP(C80,MOVI!C:DT,37,0)</f>
        <v>6</v>
      </c>
      <c r="DF80" s="275">
        <f>VLOOKUP(C80,FPT!B:DD,37,0)</f>
        <v>6</v>
      </c>
      <c r="DG80" t="str">
        <f t="shared" si="151"/>
        <v/>
      </c>
      <c r="DH80" s="275">
        <f>VLOOKUP(C80,MOVI!C:DT,38,0)</f>
        <v>0</v>
      </c>
      <c r="DI80" s="275">
        <f>VLOOKUP(C80,FPT!B:DG,38,0)</f>
        <v>0</v>
      </c>
      <c r="DJ80" t="str">
        <f t="shared" si="152"/>
        <v/>
      </c>
      <c r="DK80" s="275">
        <f>VLOOKUP(C80,MOVI!C:DT,39,0)</f>
        <v>6</v>
      </c>
      <c r="DL80" s="275">
        <f>VLOOKUP(C80,FPT!B:DJ,39,0)</f>
        <v>6</v>
      </c>
      <c r="DM80" t="str">
        <f t="shared" si="153"/>
        <v/>
      </c>
      <c r="DN80" s="275">
        <f>VLOOKUP(C80,MOVI!C:DT,40,0)</f>
        <v>12</v>
      </c>
      <c r="DO80" s="275">
        <f>VLOOKUP(C80,FPT!B:DM,40,0)</f>
        <v>12</v>
      </c>
      <c r="DP80" t="str">
        <f t="shared" si="154"/>
        <v/>
      </c>
      <c r="DQ80" s="275">
        <f>VLOOKUP(C80,MOVI!C:DT,41,0)</f>
        <v>6</v>
      </c>
      <c r="DR80" s="275">
        <f>VLOOKUP(C80,FPT!B:DP,41,0)</f>
        <v>6</v>
      </c>
      <c r="DS80" t="str">
        <f t="shared" si="155"/>
        <v/>
      </c>
      <c r="DT80" s="275">
        <f>VLOOKUP(C80,MOVI!C:DT,42,0)</f>
        <v>5000000</v>
      </c>
      <c r="DU80" s="275">
        <f>ROUND(VLOOKUP(C80,FPT!B:DS,42,0),0)</f>
        <v>5000000</v>
      </c>
      <c r="DV80" t="str">
        <f t="shared" si="156"/>
        <v/>
      </c>
      <c r="DW80" s="275">
        <f>VLOOKUP(C80,MOVI!C:DT,43,0)</f>
        <v>0</v>
      </c>
      <c r="DX80" s="275">
        <f>VLOOKUP(C80,FPT!B:DV,43,0)</f>
        <v>0</v>
      </c>
      <c r="DY80" t="str">
        <f t="shared" si="157"/>
        <v/>
      </c>
      <c r="DZ80" s="275">
        <f>VLOOKUP(C80,MOVI!C:DT,44,0)</f>
        <v>357143</v>
      </c>
      <c r="EA80" s="275">
        <f>VLOOKUP(C80,FPT!B:DY,44,0)</f>
        <v>357143</v>
      </c>
      <c r="EB80" t="str">
        <f t="shared" si="158"/>
        <v/>
      </c>
      <c r="EC80" s="275">
        <f>VLOOKUP(C80,MOVI!C:DT,45,0)</f>
        <v>5357143</v>
      </c>
      <c r="ED80" s="275">
        <f>ROUND(VLOOKUP(C80,FPT!B:EB,45,0),0)</f>
        <v>5357143</v>
      </c>
      <c r="EE80" t="str">
        <f t="shared" si="159"/>
        <v/>
      </c>
      <c r="EF80" s="275">
        <f>VLOOKUP(C80,MOVI!C:DT,46,0)</f>
        <v>0</v>
      </c>
      <c r="EG80" s="275">
        <f>VLOOKUP(C80,FPT!B:EE,46,0)</f>
        <v>0</v>
      </c>
      <c r="EH80" t="str">
        <f t="shared" si="160"/>
        <v/>
      </c>
      <c r="EI80" s="275">
        <f>VLOOKUP(C80,MOVI!C:DT,47,0)</f>
        <v>0</v>
      </c>
      <c r="EJ80" s="275">
        <f>VLOOKUP(C80,FPT!B:EH,47,0)</f>
        <v>0</v>
      </c>
      <c r="EK80" t="str">
        <f t="shared" si="161"/>
        <v/>
      </c>
      <c r="EL80" s="275">
        <f>VLOOKUP(C80,MOVI!C:DT,48,0)</f>
        <v>0</v>
      </c>
      <c r="EM80" s="275">
        <f>VLOOKUP(C80,FPT!B:EK,48,0)</f>
        <v>0</v>
      </c>
      <c r="EN80" t="str">
        <f t="shared" si="162"/>
        <v/>
      </c>
      <c r="EO80" s="275">
        <f>VLOOKUP(C80,MOVI!C:DT,49,0)</f>
        <v>0</v>
      </c>
      <c r="EP80" s="275">
        <f>VLOOKUP(C80,FPT!B:EN,49,0)</f>
        <v>0</v>
      </c>
      <c r="EQ80" t="str">
        <f t="shared" si="163"/>
        <v/>
      </c>
      <c r="ER80" s="275">
        <f>VLOOKUP(C80,MOVI!C:DT,50,0)</f>
        <v>0</v>
      </c>
      <c r="ES80" s="275">
        <f>VLOOKUP(C80,FPT!B:EQ,50,0)</f>
        <v>0</v>
      </c>
      <c r="ET80" t="str">
        <f t="shared" si="164"/>
        <v/>
      </c>
      <c r="EU80" s="275">
        <f>VLOOKUP(C80,MOVI!C:DT,51,0)</f>
        <v>0</v>
      </c>
      <c r="EV80" s="275">
        <f>VLOOKUP(C80,FPT!B:ET,51,0)</f>
        <v>0</v>
      </c>
      <c r="EW80" t="str">
        <f t="shared" si="165"/>
        <v/>
      </c>
      <c r="EX80" s="275">
        <f>VLOOKUP(C80,MOVI!C:DT,52,0)</f>
        <v>0</v>
      </c>
      <c r="EY80" s="275">
        <f>VLOOKUP(C80,FPT!B:EW,52,0)</f>
        <v>0</v>
      </c>
      <c r="EZ80" t="str">
        <f t="shared" si="166"/>
        <v/>
      </c>
      <c r="FA80" s="275">
        <f>VLOOKUP(C80,MOVI!C:DT,53,0)</f>
        <v>0</v>
      </c>
      <c r="FB80" s="275">
        <f>VLOOKUP(C80,FPT!B:EZ,53,0)</f>
        <v>0</v>
      </c>
      <c r="FC80" t="str">
        <f t="shared" si="167"/>
        <v/>
      </c>
      <c r="FD80" s="275">
        <f>VLOOKUP(C80,MOVI!C:DT,54,0)</f>
        <v>0</v>
      </c>
      <c r="FE80" s="275">
        <f>VLOOKUP(C80,FPT!B:FC,54,0)</f>
        <v>0</v>
      </c>
      <c r="FF80" t="str">
        <f t="shared" si="168"/>
        <v/>
      </c>
      <c r="FG80" s="275">
        <f>VLOOKUP(C80,MOVI!C:DT,55,0)</f>
        <v>0</v>
      </c>
      <c r="FH80" s="275">
        <f>VLOOKUP(C80,FPT!B:FF,55,0)</f>
        <v>0</v>
      </c>
      <c r="FI80" t="str">
        <f t="shared" si="169"/>
        <v/>
      </c>
      <c r="FJ80" s="275">
        <f>VLOOKUP(C80,MOVI!C:DT,56,0)</f>
        <v>0</v>
      </c>
      <c r="FK80" s="275">
        <f>VLOOKUP(C80,FPT!B:FI,56,0)</f>
        <v>0</v>
      </c>
      <c r="FL80" t="str">
        <f t="shared" si="170"/>
        <v/>
      </c>
      <c r="FM80" s="275">
        <f>VLOOKUP(C80,MOVI!C:DT,57,0)</f>
        <v>0</v>
      </c>
      <c r="FN80" s="275">
        <f>VLOOKUP(C80,FPT!B:FL,57,0)</f>
        <v>0</v>
      </c>
      <c r="FO80" t="str">
        <f t="shared" si="171"/>
        <v/>
      </c>
      <c r="FP80" s="275">
        <f>VLOOKUP(C80,MOVI!C:DT,58,0)</f>
        <v>0</v>
      </c>
      <c r="FQ80" s="275">
        <f>VLOOKUP(C80,FPT!B:FO,58,0)</f>
        <v>0</v>
      </c>
      <c r="FR80" t="str">
        <f t="shared" si="172"/>
        <v/>
      </c>
      <c r="FS80" s="275">
        <f>VLOOKUP(C80,MOVI!C:DT,59,0)</f>
        <v>0</v>
      </c>
      <c r="FT80" s="275">
        <f>VLOOKUP(C80,FPT!B:FR,59,0)</f>
        <v>0</v>
      </c>
      <c r="FU80" t="str">
        <f t="shared" si="173"/>
        <v/>
      </c>
      <c r="FV80" s="275">
        <f>VLOOKUP(C80,MOVI!C:DT,60,0)</f>
        <v>0</v>
      </c>
      <c r="FW80" s="275">
        <f>VLOOKUP(C80,FPT!B:FU,60,0)</f>
        <v>0</v>
      </c>
      <c r="FX80" t="str">
        <f t="shared" si="174"/>
        <v/>
      </c>
      <c r="FY80" s="275">
        <f>VLOOKUP(C80,MOVI!C:DT,61,0)</f>
        <v>0</v>
      </c>
      <c r="FZ80" s="275">
        <f>VLOOKUP(C80,FPT!B:FX,61,0)</f>
        <v>0</v>
      </c>
      <c r="GA80" t="str">
        <f t="shared" si="175"/>
        <v/>
      </c>
      <c r="GB80" s="275">
        <f>VLOOKUP(C80,MOVI!C:DT,62,0)</f>
        <v>0</v>
      </c>
      <c r="GC80" s="275">
        <f>VLOOKUP(C80,FPT!B:GA,62,0)</f>
        <v>0</v>
      </c>
      <c r="GD80" t="str">
        <f t="shared" si="176"/>
        <v/>
      </c>
      <c r="GE80" s="275">
        <f>VLOOKUP(C80,MOVI!C:DT,63,0)</f>
        <v>0</v>
      </c>
      <c r="GF80" s="275">
        <f>VLOOKUP(C80,FPT!B:GD,63,0)</f>
        <v>0</v>
      </c>
      <c r="GG80" t="str">
        <f t="shared" si="177"/>
        <v/>
      </c>
      <c r="GH80" s="275">
        <f>VLOOKUP(C80,MOVI!C:DT,64,0)</f>
        <v>0</v>
      </c>
      <c r="GI80" s="275">
        <f>VLOOKUP(C80,FPT!B:GG,64,0)</f>
        <v>0</v>
      </c>
      <c r="GJ80" t="str">
        <f t="shared" si="178"/>
        <v/>
      </c>
      <c r="GK80" s="275">
        <f>VLOOKUP(C80,MOVI!C:DT,65,0)</f>
        <v>0</v>
      </c>
      <c r="GL80" s="275">
        <f>VLOOKUP(C80,FPT!B:GJ,65,0)</f>
        <v>0</v>
      </c>
      <c r="GM80" t="str">
        <f t="shared" si="179"/>
        <v/>
      </c>
      <c r="GN80" s="275">
        <f>VLOOKUP(C80,MOVI!C:DT,66,0)</f>
        <v>0</v>
      </c>
      <c r="GO80" s="275">
        <f>VLOOKUP(C80,FPT!B:GM,66,0)</f>
        <v>0</v>
      </c>
      <c r="GP80" t="str">
        <f t="shared" si="180"/>
        <v/>
      </c>
      <c r="GQ80" s="275">
        <f>VLOOKUP(C80,MOVI!C:DT,67,0)</f>
        <v>0</v>
      </c>
      <c r="GR80" s="275">
        <f>VLOOKUP(C80,FPT!B:GP,67,0)</f>
        <v>0</v>
      </c>
      <c r="GS80" t="str">
        <f t="shared" si="181"/>
        <v/>
      </c>
      <c r="GT80" s="275">
        <f>VLOOKUP(C80,MOVI!C:DT,68,0)</f>
        <v>0</v>
      </c>
      <c r="GU80" s="275">
        <f>VLOOKUP(C80,FPT!B:GS,68,0)</f>
        <v>0</v>
      </c>
      <c r="GV80" t="str">
        <f t="shared" si="182"/>
        <v/>
      </c>
      <c r="GW80" s="275">
        <f>VLOOKUP(C80,MOVI!C:DT,69,0)</f>
        <v>0</v>
      </c>
      <c r="GX80" s="275">
        <f>VLOOKUP(C80,FPT!B:GV,69,0)</f>
        <v>0</v>
      </c>
      <c r="GY80" t="str">
        <f t="shared" si="183"/>
        <v/>
      </c>
      <c r="GZ80" s="275">
        <f>VLOOKUP(C80,MOVI!C:DT,70,0)</f>
        <v>0</v>
      </c>
      <c r="HA80" s="275">
        <f>VLOOKUP(C80,FPT!B:GY,70,0)</f>
        <v>0</v>
      </c>
      <c r="HB80" t="str">
        <f t="shared" si="184"/>
        <v/>
      </c>
      <c r="HC80" s="275">
        <f>VLOOKUP(C80,MOVI!C:DT,71,0)</f>
        <v>5357143</v>
      </c>
      <c r="HD80" s="275">
        <f>ROUND(VLOOKUP(C80,FPT!B:HB,71,0),0)</f>
        <v>5357143</v>
      </c>
      <c r="HE80" t="str">
        <f t="shared" si="185"/>
        <v/>
      </c>
      <c r="HF80" s="275">
        <f>ROUND(VLOOKUP(C80,MOVI!C:DT,72,0),0)</f>
        <v>178571</v>
      </c>
      <c r="HG80" s="275">
        <f>ROUND(VLOOKUP(C80,FPT!B:HE,72,0),0)</f>
        <v>178571</v>
      </c>
      <c r="HH80" t="str">
        <f t="shared" si="186"/>
        <v/>
      </c>
      <c r="HI80" s="275">
        <f>VLOOKUP(C80,MOVI!C:DT,73,0)</f>
        <v>0</v>
      </c>
      <c r="HJ80" s="275">
        <f>VLOOKUP(C80,FPT!B:HH,73,0)</f>
        <v>0</v>
      </c>
      <c r="HK80" t="str">
        <f t="shared" si="187"/>
        <v/>
      </c>
      <c r="HL80" s="275">
        <f>VLOOKUP(C80,MOVI!C:DT,74,0)</f>
        <v>0</v>
      </c>
      <c r="HM80" s="275">
        <f>VLOOKUP(C80,FPT!B:HK,74,0)</f>
        <v>0</v>
      </c>
      <c r="HN80" t="str">
        <f t="shared" si="188"/>
        <v/>
      </c>
      <c r="HO80" s="275">
        <f>VLOOKUP(C80,MOVI!C:DT,75,0)</f>
        <v>11000000</v>
      </c>
      <c r="HP80" s="275">
        <f>VLOOKUP(C80,FPT!B:HN,75,0)</f>
        <v>11000000</v>
      </c>
      <c r="HQ80" t="str">
        <f t="shared" si="189"/>
        <v/>
      </c>
      <c r="HR80" s="275">
        <f>VLOOKUP(C80,MOVI!C:DT,76,0)</f>
        <v>0</v>
      </c>
      <c r="HS80" s="275">
        <f>VLOOKUP(C80,FPT!B:HQ,76,0)</f>
        <v>0</v>
      </c>
      <c r="HT80" t="str">
        <f t="shared" si="190"/>
        <v/>
      </c>
      <c r="HU80" s="275">
        <f>VLOOKUP(C80,MOVI!C:DT,77,0)</f>
        <v>0</v>
      </c>
      <c r="HV80" s="275">
        <f>VLOOKUP(C80,FPT!B:HT,77,0)</f>
        <v>0</v>
      </c>
      <c r="HW80" t="str">
        <f t="shared" si="191"/>
        <v/>
      </c>
      <c r="HX80" s="274">
        <f>VLOOKUP(C80,MOVI!C:CB,78,0)</f>
        <v>400000</v>
      </c>
      <c r="HY80" s="261">
        <f>VLOOKUP(C80,FPT!$B:$CA,78,0)</f>
        <v>400000</v>
      </c>
      <c r="HZ80" t="str">
        <f t="shared" si="192"/>
        <v/>
      </c>
      <c r="IA80" s="275">
        <f>VLOOKUP(C80,MOVI!C:CD,79,0)</f>
        <v>50000</v>
      </c>
      <c r="IB80" s="275">
        <f>VLOOKUP(C80,FPT!B:HZ,79,0)</f>
        <v>50000</v>
      </c>
      <c r="IC80" t="str">
        <f t="shared" si="193"/>
        <v/>
      </c>
      <c r="ID80" s="275">
        <f>VLOOKUP(C80,MOVI!C:CD,80,0)</f>
        <v>75000</v>
      </c>
      <c r="IE80" s="275">
        <f>VLOOKUP(C80,FPT!B:IC,80,0)</f>
        <v>75000</v>
      </c>
      <c r="IF80" t="str">
        <f t="shared" si="194"/>
        <v/>
      </c>
      <c r="IG80" s="275">
        <f>VLOOKUP(C80,MOVI!C:DT,81,0)</f>
        <v>0</v>
      </c>
      <c r="IH80" s="275">
        <f>VLOOKUP(C80,FPT!B:IF,81,0)</f>
        <v>0</v>
      </c>
      <c r="II80" t="str">
        <f t="shared" si="195"/>
        <v/>
      </c>
      <c r="IJ80" s="275">
        <f>VLOOKUP(C80,MOVI!C:DT,82,0)</f>
        <v>525000</v>
      </c>
      <c r="IK80" s="275">
        <f>VLOOKUP(C80,FPT!B:II,82,0)</f>
        <v>525000</v>
      </c>
      <c r="IL80" t="str">
        <f t="shared" si="196"/>
        <v/>
      </c>
      <c r="IM80" s="275">
        <f>ROUND(VLOOKUP(C80,MOVI!C:DT,83,0),0)</f>
        <v>11703571</v>
      </c>
      <c r="IN80" s="275">
        <f>ROUND(VLOOKUP(C80,FPT!B:IL,83,0),0)</f>
        <v>11703571</v>
      </c>
      <c r="IO80" t="str">
        <f t="shared" si="197"/>
        <v/>
      </c>
      <c r="IP80" s="275">
        <f>VLOOKUP(C80,MOVI!C:DT,84,0)</f>
        <v>0</v>
      </c>
      <c r="IQ80" s="275">
        <f>VLOOKUP(C80,FPT!B:IO,84,0)</f>
        <v>0</v>
      </c>
      <c r="IR80" t="str">
        <f t="shared" si="198"/>
        <v/>
      </c>
      <c r="IS80" s="275">
        <f>ROUND(VLOOKUP(C80,MOVI!C:DT,85,0),0)</f>
        <v>0</v>
      </c>
      <c r="IT80" s="275">
        <f>ROUND(VLOOKUP(C80,FPT!B:IR,85,0),0)</f>
        <v>0</v>
      </c>
      <c r="IU80" t="str">
        <f t="shared" si="199"/>
        <v/>
      </c>
      <c r="IV80" s="275">
        <f>VLOOKUP(C80,MOVI!C:DT,86,0)</f>
        <v>0</v>
      </c>
      <c r="IW80" s="275">
        <f>VLOOKUP(C80,FPT!B:IU,86,0)</f>
        <v>0</v>
      </c>
      <c r="IX80" t="str">
        <f t="shared" si="200"/>
        <v/>
      </c>
      <c r="IY80" s="275">
        <f>ROUND(VLOOKUP(C80,MOVI!C:DT,87,0),0)</f>
        <v>0</v>
      </c>
      <c r="IZ80" s="275">
        <f>ROUND(VLOOKUP(C80,FPT!B:IX,87,0),0)</f>
        <v>0</v>
      </c>
      <c r="JA80" t="str">
        <f t="shared" si="201"/>
        <v/>
      </c>
      <c r="JB80" s="275">
        <f>VLOOKUP(C80,MOVI!C:DT,88,0)</f>
        <v>0</v>
      </c>
      <c r="JC80" s="275">
        <f>VLOOKUP(C80,FPT!B:JA,88,0)</f>
        <v>0</v>
      </c>
      <c r="JD80" t="str">
        <f t="shared" si="202"/>
        <v/>
      </c>
      <c r="JE80" s="275">
        <f>VLOOKUP(C80,MOVI!C:DT,89,0)</f>
        <v>0</v>
      </c>
      <c r="JF80" s="275">
        <f>VLOOKUP(C80,FPT!B:JD,89,0)</f>
        <v>0</v>
      </c>
      <c r="JG80" t="str">
        <f t="shared" si="203"/>
        <v/>
      </c>
      <c r="JH80" s="275">
        <f>VLOOKUP(C80,MOVI!C:DT,90,0)</f>
        <v>0</v>
      </c>
      <c r="JI80" s="275">
        <f>VLOOKUP(C80,FPT!B:JG,90,0)</f>
        <v>0</v>
      </c>
      <c r="JJ80" t="str">
        <f t="shared" si="204"/>
        <v/>
      </c>
      <c r="JK80" s="275">
        <f>VLOOKUP(C80,MOVI!C:DT,91,0)</f>
        <v>0</v>
      </c>
      <c r="JL80" s="275">
        <f>VLOOKUP(C80,FPT!B:JJ,91,0)</f>
        <v>0</v>
      </c>
      <c r="JM80" t="str">
        <f t="shared" si="205"/>
        <v/>
      </c>
      <c r="JN80" s="275">
        <f>VLOOKUP(C80,MOVI!C:DT,92,0)</f>
        <v>0</v>
      </c>
      <c r="JO80" s="275">
        <f>VLOOKUP(C80,FPT!B:JM,92,0)</f>
        <v>0</v>
      </c>
      <c r="JP80" t="str">
        <f t="shared" si="206"/>
        <v/>
      </c>
      <c r="JQ80" s="275">
        <f>VLOOKUP(C80,MOVI!C:DT,93,0)</f>
        <v>0</v>
      </c>
      <c r="JR80" s="275">
        <f>VLOOKUP(C80,FPT!B:JP,93,0)</f>
        <v>0</v>
      </c>
      <c r="JS80" t="str">
        <f t="shared" si="207"/>
        <v/>
      </c>
      <c r="JT80" s="275">
        <f>VLOOKUP(C80,MOVI!C:DT,94,0)</f>
        <v>0</v>
      </c>
      <c r="JU80" s="275">
        <f>VLOOKUP(C80,FPT!B:JS,94,0)</f>
        <v>0</v>
      </c>
      <c r="JV80" t="str">
        <f t="shared" si="208"/>
        <v/>
      </c>
      <c r="JW80" s="275">
        <f>VLOOKUP(C80,MOVI!C:DT,95,0)</f>
        <v>4832143</v>
      </c>
      <c r="JX80" s="275">
        <f>VLOOKUP(C80,FPT!B:JV,95,0)</f>
        <v>4832143</v>
      </c>
      <c r="JY80" t="str">
        <f t="shared" si="209"/>
        <v/>
      </c>
      <c r="JZ80" s="275">
        <f>VLOOKUP(C80,MOVI!C:DT,96,0)</f>
        <v>0</v>
      </c>
      <c r="KA80" s="275">
        <f>VLOOKUP(C80,FPT!B:JY,96,0)</f>
        <v>0</v>
      </c>
      <c r="KB80" t="str">
        <f t="shared" si="210"/>
        <v/>
      </c>
      <c r="KC80" s="275">
        <f>VLOOKUP(C80,MOVI!C:DT,97,0)</f>
        <v>4832143</v>
      </c>
      <c r="KD80" s="275">
        <f>VLOOKUP(C80,FPT!B:KB,97,0)</f>
        <v>4832143</v>
      </c>
      <c r="KE80" t="str">
        <f t="shared" si="211"/>
        <v/>
      </c>
      <c r="KF80" s="275">
        <f>VLOOKUP(C80,MOVI!C:DT,98,0)</f>
        <v>850000.00000000012</v>
      </c>
      <c r="KG80" s="275">
        <f>VLOOKUP(C80,FPT!B:KE,98,0)</f>
        <v>850000</v>
      </c>
      <c r="KH80" t="str">
        <f t="shared" si="212"/>
        <v/>
      </c>
      <c r="KI80" s="275">
        <f>VLOOKUP(C80,MOVI!C:DT,99,0)</f>
        <v>0</v>
      </c>
      <c r="KJ80" s="275">
        <f>VLOOKUP(C80,FPT!B:KH,99,0)</f>
        <v>0</v>
      </c>
      <c r="KK80" t="str">
        <f t="shared" si="213"/>
        <v/>
      </c>
      <c r="KL80" s="275">
        <f>VLOOKUP(C80,MOVI!C:DT,100,0)</f>
        <v>150000</v>
      </c>
      <c r="KM80" s="275">
        <f>VLOOKUP(C80,FPT!B:KK,100,0)</f>
        <v>150000</v>
      </c>
      <c r="KN80" t="str">
        <f t="shared" si="214"/>
        <v/>
      </c>
      <c r="KO80" s="275">
        <f>VLOOKUP(C80,MOVI!C:DT,101,0)</f>
        <v>0</v>
      </c>
      <c r="KP80" s="275">
        <f>VLOOKUP(C80,FPT!B:KN,101,0)</f>
        <v>0</v>
      </c>
      <c r="KQ80" t="str">
        <f t="shared" si="215"/>
        <v/>
      </c>
      <c r="KR80" s="275">
        <f>VLOOKUP(C80,MOVI!C:DT,102,0)</f>
        <v>0</v>
      </c>
      <c r="KS80" s="275">
        <f>VLOOKUP(C80,FPT!B:KQ,102,0)</f>
        <v>0</v>
      </c>
      <c r="KT80" t="str">
        <f t="shared" si="216"/>
        <v/>
      </c>
      <c r="KU80" s="275">
        <f>VLOOKUP(C80,MOVI!C:DT,103,0)</f>
        <v>1000000.0000000001</v>
      </c>
      <c r="KV80" s="275">
        <f>VLOOKUP(C80,FPT!B:KT,103,0)</f>
        <v>1000000</v>
      </c>
      <c r="KW80" t="str">
        <f t="shared" si="217"/>
        <v/>
      </c>
      <c r="KX80" s="275">
        <f>VLOOKUP(C80,MOVI!C:DT,104,0)</f>
        <v>1525000</v>
      </c>
      <c r="KY80" s="275">
        <f>VLOOKUP(C80,FPT!B:KW,104,0)</f>
        <v>1525000</v>
      </c>
      <c r="KZ80" t="str">
        <f t="shared" si="218"/>
        <v/>
      </c>
      <c r="LA80" s="275">
        <f>VLOOKUP(C80,MOVI!C:DT,105,0)</f>
        <v>100000</v>
      </c>
      <c r="LB80" s="275">
        <f>VLOOKUP(C80,FPT!B:KZ,105,0)</f>
        <v>100000</v>
      </c>
      <c r="LC80" t="str">
        <f t="shared" si="219"/>
        <v/>
      </c>
      <c r="LD80" s="275">
        <f>VLOOKUP(C80,MOVI!C:DT,106,0)</f>
        <v>6457143</v>
      </c>
      <c r="LE80" s="275">
        <f>VLOOKUP(C80,FPT!B:LC,106,0)</f>
        <v>6457143</v>
      </c>
      <c r="LF80" t="str">
        <f t="shared" si="220"/>
        <v/>
      </c>
      <c r="LG80" s="273">
        <f>VLOOKUP(C80,MOVI!C:DT,107,0)</f>
        <v>0</v>
      </c>
      <c r="LH80" s="273">
        <f>VLOOKUP(C80,FPT!B:LF,107,0)</f>
        <v>0</v>
      </c>
      <c r="LI80" t="str">
        <f t="shared" si="221"/>
        <v/>
      </c>
      <c r="LJ80" t="str">
        <f>VLOOKUP(C80,MOVI!C:DV,108,0)</f>
        <v>MoviSouthMarketing &amp; Communication</v>
      </c>
      <c r="LK80" s="252" t="str">
        <f>VLOOKUP(C80,FPT!B:LI,108,0)</f>
        <v>MoviSouthMarketing &amp; Communication</v>
      </c>
      <c r="LL80" t="str">
        <f t="shared" si="222"/>
        <v/>
      </c>
      <c r="LM80" s="275">
        <f>ROUND(VLOOKUP(C80,MOVI!C:DV,109,0),0)</f>
        <v>416667</v>
      </c>
      <c r="LN80" s="275">
        <f>ROUND(VLOOKUP(C80,FPT!B:LL,109,0),0)</f>
        <v>416667</v>
      </c>
      <c r="LO80" t="str">
        <f t="shared" si="223"/>
        <v/>
      </c>
      <c r="LP80" t="str">
        <f>VLOOKUP(C80,MOVI!C:DV,110,0)</f>
        <v>HO</v>
      </c>
      <c r="LQ80" s="247" t="str">
        <f>VLOOKUP(C80,FPT!B:LO,110,0)</f>
        <v>HO</v>
      </c>
      <c r="LR80" t="str">
        <f t="shared" si="224"/>
        <v/>
      </c>
      <c r="LS80">
        <f>MOVI!DI75</f>
        <v>18</v>
      </c>
      <c r="LV80">
        <f>MOVI!DJ75</f>
        <v>0</v>
      </c>
      <c r="LW80">
        <f>MOVI!DK75</f>
        <v>0</v>
      </c>
      <c r="LX80">
        <f>MOVI!DL75</f>
        <v>0</v>
      </c>
      <c r="LY80">
        <f>MOVI!DM75</f>
        <v>0</v>
      </c>
      <c r="LZ80">
        <f>MOVI!DN75</f>
        <v>0</v>
      </c>
      <c r="MA80">
        <f>MOVI!DO75</f>
        <v>0</v>
      </c>
      <c r="MB80" t="str">
        <f>MOVI!DP75</f>
        <v/>
      </c>
      <c r="MC80">
        <f>MOVI!DQ75</f>
        <v>0</v>
      </c>
      <c r="MD80">
        <f>MOVI!DR75</f>
        <v>0</v>
      </c>
      <c r="ME80" t="str">
        <f>VLOOKUP(C80,MOVI!C:DV,121,0)</f>
        <v/>
      </c>
      <c r="MF80" s="252"/>
      <c r="MG80" t="str">
        <f t="shared" si="117"/>
        <v/>
      </c>
      <c r="MH80" t="str">
        <f>VLOOKUP(C80,MOVI!C:DT,122,0)</f>
        <v>MoviSouth</v>
      </c>
      <c r="MI80" s="252" t="str">
        <f>VLOOKUP(C80,FPT!B:DS,112,0)</f>
        <v>MoviSouth</v>
      </c>
      <c r="MJ80" t="str">
        <f t="shared" si="225"/>
        <v/>
      </c>
    </row>
    <row r="81" spans="1:348" x14ac:dyDescent="0.25">
      <c r="A81">
        <v>73</v>
      </c>
      <c r="B81" s="48">
        <v>6186</v>
      </c>
      <c r="C81" s="271" t="s">
        <v>975</v>
      </c>
      <c r="D81" t="str">
        <f>VLOOKUP(C81,MOVI!C:D,2,0)</f>
        <v>Nguyễn Nhựt Thành</v>
      </c>
      <c r="E81" t="str">
        <f>VLOOKUP(C81,FPT!B:C,2,0)</f>
        <v>Nguyễn Nhựt Thành</v>
      </c>
      <c r="F81" t="str">
        <f t="shared" si="118"/>
        <v/>
      </c>
      <c r="G81" t="str">
        <f>VLOOKUP(C81,MOVI!C:E,3,0)</f>
        <v>Marketing &amp; Communication</v>
      </c>
      <c r="H81" t="str">
        <f>VLOOKUP(C81,FPT!B:F,3,0)</f>
        <v>Marketing &amp; Communication</v>
      </c>
      <c r="I81" t="str">
        <f t="shared" si="119"/>
        <v/>
      </c>
      <c r="J81" t="str">
        <f>VLOOKUP(C81,MOVI!C:H,4,0)</f>
        <v>Digital Marketing</v>
      </c>
      <c r="K81" t="str">
        <f>VLOOKUP(C81,FPT!B:I,4,0)</f>
        <v>Digital Marketing</v>
      </c>
      <c r="L81" t="str">
        <f t="shared" si="120"/>
        <v/>
      </c>
      <c r="M81" t="str">
        <f>VLOOKUP(C81,MOVI!C:DT,5,0)</f>
        <v>Senior Associate</v>
      </c>
      <c r="N81" t="str">
        <f>VLOOKUP(C81,FPT!B:L,5,0)</f>
        <v>Senior Associate</v>
      </c>
      <c r="O81" t="str">
        <f t="shared" si="121"/>
        <v/>
      </c>
      <c r="P81" t="str">
        <f>VLOOKUP(C81,MOVI!C:DT,6,0)</f>
        <v>Senior Digital Marketing Executive</v>
      </c>
      <c r="Q81" t="str">
        <f>VLOOKUP(C81,FPT!B:O,6,0)</f>
        <v>Senior Digital Marketing Executive</v>
      </c>
      <c r="R81" t="str">
        <f t="shared" si="122"/>
        <v/>
      </c>
      <c r="S81" t="str">
        <f>VLOOKUP(C81,MOVI!C:DT,7,0)</f>
        <v>South</v>
      </c>
      <c r="T81" t="str">
        <f>VLOOKUP(C81,FPT!B:R,7,0)</f>
        <v>South</v>
      </c>
      <c r="U81" t="str">
        <f t="shared" si="123"/>
        <v/>
      </c>
      <c r="V81" t="str">
        <f>VLOOKUP(C81,MOVI!C:DT,8,0)</f>
        <v>Movi</v>
      </c>
      <c r="W81" t="str">
        <f>VLOOKUP(C81,FPT!B:U,8,0)</f>
        <v>Movi</v>
      </c>
      <c r="X81" t="str">
        <f t="shared" si="124"/>
        <v/>
      </c>
      <c r="Y81" t="str">
        <f>VLOOKUP(C81,MOVI!C:DT,9,0)</f>
        <v>Full-time</v>
      </c>
      <c r="Z81" t="str">
        <f>VLOOKUP(C81,FPT!B:X,9,0)</f>
        <v>Full-time</v>
      </c>
      <c r="AA81" t="str">
        <f t="shared" si="125"/>
        <v/>
      </c>
      <c r="AB81" t="str">
        <f>VLOOKUP(C81,MOVI!C:DT,10,0)</f>
        <v>Permanent</v>
      </c>
      <c r="AC81" t="str">
        <f>VLOOKUP(C81,FPT!B:AA,10,0)</f>
        <v>Permanent</v>
      </c>
      <c r="AD81" t="str">
        <f t="shared" si="126"/>
        <v/>
      </c>
      <c r="AE81" s="247">
        <f>VLOOKUP(C81,MOVI!C:DT,11,0)</f>
        <v>44455</v>
      </c>
      <c r="AF81" s="247">
        <f>VLOOKUP(C81,FPT!B:AD,11,0)</f>
        <v>44455</v>
      </c>
      <c r="AG81" t="str">
        <f t="shared" si="127"/>
        <v/>
      </c>
      <c r="AH81" s="260" t="str">
        <f>VLOOKUP(C81,MOVI!C:DT,12,0)</f>
        <v/>
      </c>
      <c r="AI81" s="260"/>
      <c r="AJ81" t="str">
        <f t="shared" si="227"/>
        <v/>
      </c>
      <c r="AK81">
        <f>VLOOKUP(C81,MOVI!C:DT,13,0)</f>
        <v>0</v>
      </c>
      <c r="AL81" s="247">
        <f>VLOOKUP(C81,FPT!B:AJ,13,0)</f>
        <v>0</v>
      </c>
      <c r="AM81" t="str">
        <f t="shared" si="226"/>
        <v/>
      </c>
      <c r="AN81" s="247">
        <f>VLOOKUP(C81,MOVI!C:DT,14,0)</f>
        <v>0</v>
      </c>
      <c r="AO81" s="247">
        <f>VLOOKUP(C81,FPT!B:AM,14,0)</f>
        <v>0</v>
      </c>
      <c r="AP81" t="str">
        <f t="shared" si="128"/>
        <v/>
      </c>
      <c r="AQ81" t="str">
        <f>VLOOKUP(C81,MOVI!C:DT,15,0)</f>
        <v>LC</v>
      </c>
      <c r="AR81" s="247" t="str">
        <f>VLOOKUP(C81,FPT!B:AP,15,0)</f>
        <v>LC</v>
      </c>
      <c r="AS81" t="str">
        <f t="shared" si="129"/>
        <v/>
      </c>
      <c r="AT81" s="282" t="str">
        <f>VLOOKUP(C81,MOVI!C:DT,16,0)</f>
        <v>LTTP</v>
      </c>
      <c r="AU81" s="247" t="str">
        <f>VLOOKUP(C81,FPT!B:AS,16,0)</f>
        <v>LTTP</v>
      </c>
      <c r="AV81" t="str">
        <f t="shared" si="130"/>
        <v/>
      </c>
      <c r="AW81" t="str">
        <f>VLOOKUP(C81,MOVI!C:DT,17,0)</f>
        <v>L</v>
      </c>
      <c r="AX81" s="247" t="str">
        <f>VLOOKUP(C81,FPT!B:AV,17,0)</f>
        <v>L</v>
      </c>
      <c r="AY81" t="str">
        <f t="shared" si="131"/>
        <v/>
      </c>
      <c r="AZ81">
        <f>VLOOKUP(C81,MOVI!C:DT,18,0)</f>
        <v>0</v>
      </c>
      <c r="BA81" s="247">
        <f>VLOOKUP(C81,FPT!B:AY,18,0)</f>
        <v>0</v>
      </c>
      <c r="BB81" t="str">
        <f t="shared" si="132"/>
        <v/>
      </c>
      <c r="BC81" s="275">
        <f>VLOOKUP(C81,MOVI!C:DT,19,0)</f>
        <v>10000000</v>
      </c>
      <c r="BD81" s="275">
        <f>VLOOKUP(C81,FPT!B:BB,19,0)</f>
        <v>10000000</v>
      </c>
      <c r="BE81" t="str">
        <f t="shared" si="133"/>
        <v/>
      </c>
      <c r="BF81">
        <f>VLOOKUP(C81,MOVI!C:DT,20,0)</f>
        <v>0</v>
      </c>
      <c r="BG81" s="252">
        <f>VLOOKUP(C81,FPT!B:BE,20,0)</f>
        <v>0</v>
      </c>
      <c r="BH81" t="str">
        <f t="shared" si="134"/>
        <v/>
      </c>
      <c r="BI81" s="275">
        <f>VLOOKUP(C81,MOVI!C:DT,21,0)</f>
        <v>10000000</v>
      </c>
      <c r="BJ81" s="275">
        <f>VLOOKUP(C81,FPT!B:BH,21,0)</f>
        <v>10000000</v>
      </c>
      <c r="BK81" t="str">
        <f t="shared" si="135"/>
        <v/>
      </c>
      <c r="BL81" s="275">
        <f>VLOOKUP(C81,MOVI!C:DT,22,0)</f>
        <v>0</v>
      </c>
      <c r="BM81" s="275">
        <f>VLOOKUP(C81,FPT!B:BK,22,0)</f>
        <v>0</v>
      </c>
      <c r="BN81" t="str">
        <f t="shared" si="136"/>
        <v/>
      </c>
      <c r="BO81" s="275">
        <f>VLOOKUP(C81,MOVI!C:DT,23,0)</f>
        <v>0</v>
      </c>
      <c r="BP81" s="275">
        <f>VLOOKUP(C81,FPT!B:BN,23,0)</f>
        <v>0</v>
      </c>
      <c r="BQ81" t="str">
        <f t="shared" si="137"/>
        <v/>
      </c>
      <c r="BR81" s="275">
        <f>VLOOKUP(C81,MOVI!C:DT,24,0)</f>
        <v>0</v>
      </c>
      <c r="BS81" s="275">
        <f>VLOOKUP(C81,FPT!B:BQ,24,0)</f>
        <v>0</v>
      </c>
      <c r="BT81" t="str">
        <f t="shared" si="138"/>
        <v/>
      </c>
      <c r="BU81" s="275">
        <f>VLOOKUP(C81,MOVI!C:DT,25,0)</f>
        <v>0</v>
      </c>
      <c r="BV81" s="275">
        <f>VLOOKUP(C81,FPT!B:BT,25,0)</f>
        <v>0</v>
      </c>
      <c r="BW81" t="str">
        <f t="shared" si="139"/>
        <v/>
      </c>
      <c r="BX81" s="275">
        <f>VLOOKUP(C81,MOVI!C:DT,26,0)</f>
        <v>0</v>
      </c>
      <c r="BY81" s="275">
        <f>VLOOKUP(C81,FPT!B:BW,26,0)</f>
        <v>0</v>
      </c>
      <c r="BZ81" t="str">
        <f t="shared" si="140"/>
        <v/>
      </c>
      <c r="CA81" s="275">
        <f>VLOOKUP(C81,MOVI!C:DT,27,0)</f>
        <v>0</v>
      </c>
      <c r="CB81" s="275">
        <f>VLOOKUP(C81,FPT!B:BZ,27,0)</f>
        <v>0</v>
      </c>
      <c r="CC81" t="str">
        <f t="shared" si="141"/>
        <v/>
      </c>
      <c r="CD81" s="275">
        <f>VLOOKUP(C81,MOVI!C:DT,28,0)</f>
        <v>0</v>
      </c>
      <c r="CE81" s="275">
        <f>VLOOKUP(C81,FPT!B:CC,28,0)</f>
        <v>0</v>
      </c>
      <c r="CF81" t="str">
        <f t="shared" si="142"/>
        <v/>
      </c>
      <c r="CG81" t="str">
        <f>VLOOKUP(C81,MOVI!C:DT,29,0)</f>
        <v>TB, CN</v>
      </c>
      <c r="CH81" s="252" t="str">
        <f>VLOOKUP(C81,FPT!B:CF,29,0)</f>
        <v>TB, CN</v>
      </c>
      <c r="CI81" t="str">
        <f t="shared" si="143"/>
        <v/>
      </c>
      <c r="CJ81">
        <f>VLOOKUP(C81,MOVI!C:DT,30,0)</f>
        <v>21</v>
      </c>
      <c r="CK81" s="252">
        <f>VLOOKUP(C81,FPT!B:CI,30,0)</f>
        <v>21</v>
      </c>
      <c r="CL81" t="str">
        <f t="shared" si="144"/>
        <v/>
      </c>
      <c r="CM81">
        <f>VLOOKUP(C81,MOVI!C:DT,31,0)</f>
        <v>21</v>
      </c>
      <c r="CN81" s="252">
        <f>VLOOKUP(C81,FPT!B:CL,31,0)</f>
        <v>21</v>
      </c>
      <c r="CO81" t="str">
        <f t="shared" si="145"/>
        <v/>
      </c>
      <c r="CP81" s="275">
        <f>VLOOKUP(C81,MOVI!C:DT,32,0)</f>
        <v>0</v>
      </c>
      <c r="CQ81" s="275">
        <f>VLOOKUP(C81,FPT!B:CO,32,0)</f>
        <v>0</v>
      </c>
      <c r="CR81" t="str">
        <f t="shared" si="146"/>
        <v/>
      </c>
      <c r="CS81" s="275">
        <f>VLOOKUP(C81,MOVI!C:DT,33,0)</f>
        <v>0</v>
      </c>
      <c r="CT81" s="275">
        <f>VLOOKUP(C81,FPT!B:CR,33,0)</f>
        <v>0</v>
      </c>
      <c r="CU81" t="str">
        <f t="shared" si="147"/>
        <v/>
      </c>
      <c r="CV81" s="275">
        <f>VLOOKUP(C81,MOVI!C:DT,34,0)</f>
        <v>0</v>
      </c>
      <c r="CW81" s="275">
        <f>VLOOKUP(C81,FPT!B:CU,34,0)</f>
        <v>0</v>
      </c>
      <c r="CX81" t="str">
        <f t="shared" si="148"/>
        <v/>
      </c>
      <c r="CY81" s="275">
        <f>VLOOKUP(C81,MOVI!C:DT,35,0)</f>
        <v>21</v>
      </c>
      <c r="CZ81" s="275">
        <f>VLOOKUP(C81,FPT!B:CX,35,0)</f>
        <v>21</v>
      </c>
      <c r="DA81" t="str">
        <f t="shared" si="149"/>
        <v/>
      </c>
      <c r="DB81" s="275">
        <f>VLOOKUP(C81,MOVI!C:DT,36,0)</f>
        <v>0</v>
      </c>
      <c r="DC81" s="275">
        <f>VLOOKUP(C81,FPT!B:DA,36,0)</f>
        <v>0</v>
      </c>
      <c r="DD81" t="str">
        <f t="shared" si="150"/>
        <v/>
      </c>
      <c r="DE81" s="275">
        <f>VLOOKUP(C81,MOVI!C:DT,37,0)</f>
        <v>6</v>
      </c>
      <c r="DF81" s="275">
        <f>VLOOKUP(C81,FPT!B:DD,37,0)</f>
        <v>6</v>
      </c>
      <c r="DG81" t="str">
        <f t="shared" si="151"/>
        <v/>
      </c>
      <c r="DH81" s="275">
        <f>VLOOKUP(C81,MOVI!C:DT,38,0)</f>
        <v>0</v>
      </c>
      <c r="DI81" s="275">
        <f>VLOOKUP(C81,FPT!B:DG,38,0)</f>
        <v>0</v>
      </c>
      <c r="DJ81" t="str">
        <f t="shared" si="152"/>
        <v/>
      </c>
      <c r="DK81" s="275">
        <f>VLOOKUP(C81,MOVI!C:DT,39,0)</f>
        <v>6</v>
      </c>
      <c r="DL81" s="275">
        <f>VLOOKUP(C81,FPT!B:DJ,39,0)</f>
        <v>6</v>
      </c>
      <c r="DM81" t="str">
        <f t="shared" si="153"/>
        <v/>
      </c>
      <c r="DN81" s="275">
        <f>VLOOKUP(C81,MOVI!C:DT,40,0)</f>
        <v>12</v>
      </c>
      <c r="DO81" s="275">
        <f>VLOOKUP(C81,FPT!B:DM,40,0)</f>
        <v>12</v>
      </c>
      <c r="DP81" t="str">
        <f t="shared" si="154"/>
        <v/>
      </c>
      <c r="DQ81" s="275">
        <f>VLOOKUP(C81,MOVI!C:DT,41,0)</f>
        <v>6</v>
      </c>
      <c r="DR81" s="275">
        <f>VLOOKUP(C81,FPT!B:DP,41,0)</f>
        <v>6</v>
      </c>
      <c r="DS81" t="str">
        <f t="shared" si="155"/>
        <v/>
      </c>
      <c r="DT81" s="275">
        <f>VLOOKUP(C81,MOVI!C:DT,42,0)</f>
        <v>10000000</v>
      </c>
      <c r="DU81" s="275">
        <f>ROUND(VLOOKUP(C81,FPT!B:DS,42,0),0)</f>
        <v>10000000</v>
      </c>
      <c r="DV81" t="str">
        <f t="shared" si="156"/>
        <v/>
      </c>
      <c r="DW81" s="275">
        <f>VLOOKUP(C81,MOVI!C:DT,43,0)</f>
        <v>0</v>
      </c>
      <c r="DX81" s="275">
        <f>VLOOKUP(C81,FPT!B:DV,43,0)</f>
        <v>0</v>
      </c>
      <c r="DY81" t="str">
        <f t="shared" si="157"/>
        <v/>
      </c>
      <c r="DZ81" s="275">
        <f>VLOOKUP(C81,MOVI!C:DT,44,0)</f>
        <v>714286</v>
      </c>
      <c r="EA81" s="275">
        <f>VLOOKUP(C81,FPT!B:DY,44,0)</f>
        <v>714286</v>
      </c>
      <c r="EB81" t="str">
        <f t="shared" si="158"/>
        <v/>
      </c>
      <c r="EC81" s="275">
        <f>VLOOKUP(C81,MOVI!C:DT,45,0)</f>
        <v>10714286</v>
      </c>
      <c r="ED81" s="275">
        <f>ROUND(VLOOKUP(C81,FPT!B:EB,45,0),0)</f>
        <v>10714286</v>
      </c>
      <c r="EE81" t="str">
        <f t="shared" si="159"/>
        <v/>
      </c>
      <c r="EF81" s="275">
        <f>VLOOKUP(C81,MOVI!C:DT,46,0)</f>
        <v>0</v>
      </c>
      <c r="EG81" s="275">
        <f>VLOOKUP(C81,FPT!B:EE,46,0)</f>
        <v>0</v>
      </c>
      <c r="EH81" t="str">
        <f t="shared" si="160"/>
        <v/>
      </c>
      <c r="EI81" s="275">
        <f>VLOOKUP(C81,MOVI!C:DT,47,0)</f>
        <v>0</v>
      </c>
      <c r="EJ81" s="275">
        <f>VLOOKUP(C81,FPT!B:EH,47,0)</f>
        <v>0</v>
      </c>
      <c r="EK81" t="str">
        <f t="shared" si="161"/>
        <v/>
      </c>
      <c r="EL81" s="275">
        <f>VLOOKUP(C81,MOVI!C:DT,48,0)</f>
        <v>0</v>
      </c>
      <c r="EM81" s="275">
        <f>VLOOKUP(C81,FPT!B:EK,48,0)</f>
        <v>0</v>
      </c>
      <c r="EN81" t="str">
        <f t="shared" si="162"/>
        <v/>
      </c>
      <c r="EO81" s="275">
        <f>VLOOKUP(C81,MOVI!C:DT,49,0)</f>
        <v>0</v>
      </c>
      <c r="EP81" s="275">
        <f>VLOOKUP(C81,FPT!B:EN,49,0)</f>
        <v>0</v>
      </c>
      <c r="EQ81" t="str">
        <f t="shared" si="163"/>
        <v/>
      </c>
      <c r="ER81" s="275">
        <f>VLOOKUP(C81,MOVI!C:DT,50,0)</f>
        <v>0</v>
      </c>
      <c r="ES81" s="275">
        <f>VLOOKUP(C81,FPT!B:EQ,50,0)</f>
        <v>0</v>
      </c>
      <c r="ET81" t="str">
        <f t="shared" si="164"/>
        <v/>
      </c>
      <c r="EU81" s="275">
        <f>VLOOKUP(C81,MOVI!C:DT,51,0)</f>
        <v>0</v>
      </c>
      <c r="EV81" s="275">
        <f>VLOOKUP(C81,FPT!B:ET,51,0)</f>
        <v>0</v>
      </c>
      <c r="EW81" t="str">
        <f t="shared" si="165"/>
        <v/>
      </c>
      <c r="EX81" s="275">
        <f>VLOOKUP(C81,MOVI!C:DT,52,0)</f>
        <v>0</v>
      </c>
      <c r="EY81" s="275">
        <f>VLOOKUP(C81,FPT!B:EW,52,0)</f>
        <v>0</v>
      </c>
      <c r="EZ81" t="str">
        <f t="shared" si="166"/>
        <v/>
      </c>
      <c r="FA81" s="275">
        <f>VLOOKUP(C81,MOVI!C:DT,53,0)</f>
        <v>0</v>
      </c>
      <c r="FB81" s="275">
        <f>VLOOKUP(C81,FPT!B:EZ,53,0)</f>
        <v>0</v>
      </c>
      <c r="FC81" t="str">
        <f t="shared" si="167"/>
        <v/>
      </c>
      <c r="FD81" s="275">
        <f>VLOOKUP(C81,MOVI!C:DT,54,0)</f>
        <v>0</v>
      </c>
      <c r="FE81" s="275">
        <f>VLOOKUP(C81,FPT!B:FC,54,0)</f>
        <v>0</v>
      </c>
      <c r="FF81" t="str">
        <f t="shared" si="168"/>
        <v/>
      </c>
      <c r="FG81" s="275">
        <f>VLOOKUP(C81,MOVI!C:DT,55,0)</f>
        <v>0</v>
      </c>
      <c r="FH81" s="275">
        <f>VLOOKUP(C81,FPT!B:FF,55,0)</f>
        <v>0</v>
      </c>
      <c r="FI81" t="str">
        <f t="shared" si="169"/>
        <v/>
      </c>
      <c r="FJ81" s="275">
        <f>VLOOKUP(C81,MOVI!C:DT,56,0)</f>
        <v>0</v>
      </c>
      <c r="FK81" s="275">
        <f>VLOOKUP(C81,FPT!B:FI,56,0)</f>
        <v>0</v>
      </c>
      <c r="FL81" t="str">
        <f t="shared" si="170"/>
        <v/>
      </c>
      <c r="FM81" s="275">
        <f>VLOOKUP(C81,MOVI!C:DT,57,0)</f>
        <v>0</v>
      </c>
      <c r="FN81" s="275">
        <f>VLOOKUP(C81,FPT!B:FL,57,0)</f>
        <v>0</v>
      </c>
      <c r="FO81" t="str">
        <f t="shared" si="171"/>
        <v/>
      </c>
      <c r="FP81" s="275">
        <f>VLOOKUP(C81,MOVI!C:DT,58,0)</f>
        <v>0</v>
      </c>
      <c r="FQ81" s="275">
        <f>VLOOKUP(C81,FPT!B:FO,58,0)</f>
        <v>0</v>
      </c>
      <c r="FR81" t="str">
        <f t="shared" si="172"/>
        <v/>
      </c>
      <c r="FS81" s="275">
        <f>VLOOKUP(C81,MOVI!C:DT,59,0)</f>
        <v>0</v>
      </c>
      <c r="FT81" s="275">
        <f>VLOOKUP(C81,FPT!B:FR,59,0)</f>
        <v>0</v>
      </c>
      <c r="FU81" t="str">
        <f t="shared" si="173"/>
        <v/>
      </c>
      <c r="FV81" s="275">
        <f>VLOOKUP(C81,MOVI!C:DT,60,0)</f>
        <v>0</v>
      </c>
      <c r="FW81" s="275">
        <f>VLOOKUP(C81,FPT!B:FU,60,0)</f>
        <v>0</v>
      </c>
      <c r="FX81" t="str">
        <f t="shared" si="174"/>
        <v/>
      </c>
      <c r="FY81" s="275">
        <f>VLOOKUP(C81,MOVI!C:DT,61,0)</f>
        <v>0</v>
      </c>
      <c r="FZ81" s="275">
        <f>VLOOKUP(C81,FPT!B:FX,61,0)</f>
        <v>0</v>
      </c>
      <c r="GA81" t="str">
        <f t="shared" si="175"/>
        <v/>
      </c>
      <c r="GB81" s="275">
        <f>VLOOKUP(C81,MOVI!C:DT,62,0)</f>
        <v>0</v>
      </c>
      <c r="GC81" s="275">
        <f>VLOOKUP(C81,FPT!B:GA,62,0)</f>
        <v>0</v>
      </c>
      <c r="GD81" t="str">
        <f t="shared" si="176"/>
        <v/>
      </c>
      <c r="GE81" s="275">
        <f>VLOOKUP(C81,MOVI!C:DT,63,0)</f>
        <v>0</v>
      </c>
      <c r="GF81" s="275">
        <f>VLOOKUP(C81,FPT!B:GD,63,0)</f>
        <v>0</v>
      </c>
      <c r="GG81" t="str">
        <f t="shared" si="177"/>
        <v/>
      </c>
      <c r="GH81" s="275">
        <f>VLOOKUP(C81,MOVI!C:DT,64,0)</f>
        <v>0</v>
      </c>
      <c r="GI81" s="275">
        <f>VLOOKUP(C81,FPT!B:GG,64,0)</f>
        <v>0</v>
      </c>
      <c r="GJ81" t="str">
        <f t="shared" si="178"/>
        <v/>
      </c>
      <c r="GK81" s="275">
        <f>VLOOKUP(C81,MOVI!C:DT,65,0)</f>
        <v>0</v>
      </c>
      <c r="GL81" s="275">
        <f>VLOOKUP(C81,FPT!B:GJ,65,0)</f>
        <v>0</v>
      </c>
      <c r="GM81" t="str">
        <f t="shared" si="179"/>
        <v/>
      </c>
      <c r="GN81" s="275">
        <f>VLOOKUP(C81,MOVI!C:DT,66,0)</f>
        <v>0</v>
      </c>
      <c r="GO81" s="275">
        <f>VLOOKUP(C81,FPT!B:GM,66,0)</f>
        <v>0</v>
      </c>
      <c r="GP81" t="str">
        <f t="shared" si="180"/>
        <v/>
      </c>
      <c r="GQ81" s="275">
        <f>VLOOKUP(C81,MOVI!C:DT,67,0)</f>
        <v>0</v>
      </c>
      <c r="GR81" s="275">
        <f>VLOOKUP(C81,FPT!B:GP,67,0)</f>
        <v>0</v>
      </c>
      <c r="GS81" t="str">
        <f t="shared" si="181"/>
        <v/>
      </c>
      <c r="GT81" s="275">
        <f>VLOOKUP(C81,MOVI!C:DT,68,0)</f>
        <v>0</v>
      </c>
      <c r="GU81" s="275">
        <f>VLOOKUP(C81,FPT!B:GS,68,0)</f>
        <v>0</v>
      </c>
      <c r="GV81" t="str">
        <f t="shared" si="182"/>
        <v/>
      </c>
      <c r="GW81" s="275">
        <f>VLOOKUP(C81,MOVI!C:DT,69,0)</f>
        <v>0</v>
      </c>
      <c r="GX81" s="275">
        <f>VLOOKUP(C81,FPT!B:GV,69,0)</f>
        <v>0</v>
      </c>
      <c r="GY81" t="str">
        <f t="shared" si="183"/>
        <v/>
      </c>
      <c r="GZ81" s="275">
        <f>VLOOKUP(C81,MOVI!C:DT,70,0)</f>
        <v>0</v>
      </c>
      <c r="HA81" s="275">
        <f>VLOOKUP(C81,FPT!B:GY,70,0)</f>
        <v>0</v>
      </c>
      <c r="HB81" t="str">
        <f t="shared" si="184"/>
        <v/>
      </c>
      <c r="HC81" s="275">
        <f>VLOOKUP(C81,MOVI!C:DT,71,0)</f>
        <v>10714286</v>
      </c>
      <c r="HD81" s="275">
        <f>ROUND(VLOOKUP(C81,FPT!B:HB,71,0),0)</f>
        <v>10714286</v>
      </c>
      <c r="HE81" t="str">
        <f t="shared" si="185"/>
        <v/>
      </c>
      <c r="HF81" s="275">
        <f>ROUND(VLOOKUP(C81,MOVI!C:DT,72,0),0)</f>
        <v>357143</v>
      </c>
      <c r="HG81" s="275">
        <f>ROUND(VLOOKUP(C81,FPT!B:HE,72,0),0)</f>
        <v>357143</v>
      </c>
      <c r="HH81" t="str">
        <f t="shared" si="186"/>
        <v/>
      </c>
      <c r="HI81" s="275">
        <f>VLOOKUP(C81,MOVI!C:DT,73,0)</f>
        <v>0</v>
      </c>
      <c r="HJ81" s="275">
        <f>VLOOKUP(C81,FPT!B:HH,73,0)</f>
        <v>0</v>
      </c>
      <c r="HK81" t="str">
        <f t="shared" si="187"/>
        <v/>
      </c>
      <c r="HL81" s="275">
        <f>VLOOKUP(C81,MOVI!C:DT,74,0)</f>
        <v>0</v>
      </c>
      <c r="HM81" s="275">
        <f>VLOOKUP(C81,FPT!B:HK,74,0)</f>
        <v>0</v>
      </c>
      <c r="HN81" t="str">
        <f t="shared" si="188"/>
        <v/>
      </c>
      <c r="HO81" s="275">
        <f>VLOOKUP(C81,MOVI!C:DT,75,0)</f>
        <v>11000000</v>
      </c>
      <c r="HP81" s="275">
        <f>VLOOKUP(C81,FPT!B:HN,75,0)</f>
        <v>11000000</v>
      </c>
      <c r="HQ81" t="str">
        <f t="shared" si="189"/>
        <v/>
      </c>
      <c r="HR81" s="275">
        <f>VLOOKUP(C81,MOVI!C:DT,76,0)</f>
        <v>0</v>
      </c>
      <c r="HS81" s="275">
        <f>VLOOKUP(C81,FPT!B:HQ,76,0)</f>
        <v>0</v>
      </c>
      <c r="HT81" t="str">
        <f t="shared" si="190"/>
        <v/>
      </c>
      <c r="HU81" s="275">
        <f>VLOOKUP(C81,MOVI!C:DT,77,0)</f>
        <v>0</v>
      </c>
      <c r="HV81" s="275">
        <f>VLOOKUP(C81,FPT!B:HT,77,0)</f>
        <v>0</v>
      </c>
      <c r="HW81" t="str">
        <f t="shared" si="191"/>
        <v/>
      </c>
      <c r="HX81" s="274">
        <f>VLOOKUP(C81,MOVI!C:CB,78,0)</f>
        <v>800000</v>
      </c>
      <c r="HY81" s="261">
        <f>VLOOKUP(C81,FPT!$B:$CA,78,0)</f>
        <v>800000</v>
      </c>
      <c r="HZ81" t="str">
        <f t="shared" si="192"/>
        <v/>
      </c>
      <c r="IA81" s="275">
        <f>VLOOKUP(C81,MOVI!C:CD,79,0)</f>
        <v>100000</v>
      </c>
      <c r="IB81" s="275">
        <f>VLOOKUP(C81,FPT!B:HZ,79,0)</f>
        <v>100000</v>
      </c>
      <c r="IC81" t="str">
        <f t="shared" si="193"/>
        <v/>
      </c>
      <c r="ID81" s="275">
        <f>VLOOKUP(C81,MOVI!C:CD,80,0)</f>
        <v>150000</v>
      </c>
      <c r="IE81" s="275">
        <f>VLOOKUP(C81,FPT!B:IC,80,0)</f>
        <v>150000</v>
      </c>
      <c r="IF81" t="str">
        <f t="shared" si="194"/>
        <v/>
      </c>
      <c r="IG81" s="275">
        <f>VLOOKUP(C81,MOVI!C:DT,81,0)</f>
        <v>0</v>
      </c>
      <c r="IH81" s="275">
        <f>VLOOKUP(C81,FPT!B:IF,81,0)</f>
        <v>0</v>
      </c>
      <c r="II81" t="str">
        <f t="shared" si="195"/>
        <v/>
      </c>
      <c r="IJ81" s="275">
        <f>VLOOKUP(C81,MOVI!C:DT,82,0)</f>
        <v>1050000</v>
      </c>
      <c r="IK81" s="275">
        <f>VLOOKUP(C81,FPT!B:II,82,0)</f>
        <v>1050000</v>
      </c>
      <c r="IL81" t="str">
        <f t="shared" si="196"/>
        <v/>
      </c>
      <c r="IM81" s="275">
        <f>ROUND(VLOOKUP(C81,MOVI!C:DT,83,0),0)</f>
        <v>12407143</v>
      </c>
      <c r="IN81" s="275">
        <f>ROUND(VLOOKUP(C81,FPT!B:IL,83,0),0)</f>
        <v>12407143</v>
      </c>
      <c r="IO81" t="str">
        <f t="shared" si="197"/>
        <v/>
      </c>
      <c r="IP81" s="275">
        <f>VLOOKUP(C81,MOVI!C:DT,84,0)</f>
        <v>0</v>
      </c>
      <c r="IQ81" s="275">
        <f>VLOOKUP(C81,FPT!B:IO,84,0)</f>
        <v>0</v>
      </c>
      <c r="IR81" t="str">
        <f t="shared" si="198"/>
        <v/>
      </c>
      <c r="IS81" s="275">
        <f>ROUND(VLOOKUP(C81,MOVI!C:DT,85,0),0)</f>
        <v>0</v>
      </c>
      <c r="IT81" s="275">
        <f>ROUND(VLOOKUP(C81,FPT!B:IR,85,0),0)</f>
        <v>0</v>
      </c>
      <c r="IU81" t="str">
        <f t="shared" si="199"/>
        <v/>
      </c>
      <c r="IV81" s="275">
        <f>VLOOKUP(C81,MOVI!C:DT,86,0)</f>
        <v>0</v>
      </c>
      <c r="IW81" s="275">
        <f>VLOOKUP(C81,FPT!B:IU,86,0)</f>
        <v>0</v>
      </c>
      <c r="IX81" t="str">
        <f t="shared" si="200"/>
        <v/>
      </c>
      <c r="IY81" s="275">
        <f>ROUND(VLOOKUP(C81,MOVI!C:DT,87,0),0)</f>
        <v>0</v>
      </c>
      <c r="IZ81" s="275">
        <f>ROUND(VLOOKUP(C81,FPT!B:IX,87,0),0)</f>
        <v>0</v>
      </c>
      <c r="JA81" t="str">
        <f t="shared" si="201"/>
        <v/>
      </c>
      <c r="JB81" s="275">
        <f>VLOOKUP(C81,MOVI!C:DT,88,0)</f>
        <v>0</v>
      </c>
      <c r="JC81" s="275">
        <f>VLOOKUP(C81,FPT!B:JA,88,0)</f>
        <v>0</v>
      </c>
      <c r="JD81" t="str">
        <f t="shared" si="202"/>
        <v/>
      </c>
      <c r="JE81" s="275">
        <f>VLOOKUP(C81,MOVI!C:DT,89,0)</f>
        <v>100000</v>
      </c>
      <c r="JF81" s="275">
        <f>VLOOKUP(C81,FPT!B:JD,89,0)</f>
        <v>100000</v>
      </c>
      <c r="JG81" t="str">
        <f t="shared" si="203"/>
        <v/>
      </c>
      <c r="JH81" s="275">
        <f>VLOOKUP(C81,MOVI!C:DT,90,0)</f>
        <v>0</v>
      </c>
      <c r="JI81" s="275">
        <f>VLOOKUP(C81,FPT!B:JG,90,0)</f>
        <v>0</v>
      </c>
      <c r="JJ81" t="str">
        <f t="shared" si="204"/>
        <v/>
      </c>
      <c r="JK81" s="275">
        <f>VLOOKUP(C81,MOVI!C:DT,91,0)</f>
        <v>0</v>
      </c>
      <c r="JL81" s="275">
        <f>VLOOKUP(C81,FPT!B:JJ,91,0)</f>
        <v>0</v>
      </c>
      <c r="JM81" t="str">
        <f t="shared" si="205"/>
        <v/>
      </c>
      <c r="JN81" s="275">
        <f>VLOOKUP(C81,MOVI!C:DT,92,0)</f>
        <v>0</v>
      </c>
      <c r="JO81" s="275">
        <f>VLOOKUP(C81,FPT!B:JM,92,0)</f>
        <v>0</v>
      </c>
      <c r="JP81" t="str">
        <f t="shared" si="206"/>
        <v/>
      </c>
      <c r="JQ81" s="275">
        <f>VLOOKUP(C81,MOVI!C:DT,93,0)</f>
        <v>0</v>
      </c>
      <c r="JR81" s="275">
        <f>VLOOKUP(C81,FPT!B:JP,93,0)</f>
        <v>0</v>
      </c>
      <c r="JS81" t="str">
        <f t="shared" si="207"/>
        <v/>
      </c>
      <c r="JT81" s="275">
        <f>VLOOKUP(C81,MOVI!C:DT,94,0)</f>
        <v>100000</v>
      </c>
      <c r="JU81" s="275">
        <f>VLOOKUP(C81,FPT!B:JS,94,0)</f>
        <v>100000</v>
      </c>
      <c r="JV81" t="str">
        <f t="shared" si="208"/>
        <v/>
      </c>
      <c r="JW81" s="275">
        <f>VLOOKUP(C81,MOVI!C:DT,95,0)</f>
        <v>9564286</v>
      </c>
      <c r="JX81" s="275">
        <f>VLOOKUP(C81,FPT!B:JV,95,0)</f>
        <v>9564286</v>
      </c>
      <c r="JY81" t="str">
        <f t="shared" si="209"/>
        <v/>
      </c>
      <c r="JZ81" s="275">
        <f>VLOOKUP(C81,MOVI!C:DT,96,0)</f>
        <v>0</v>
      </c>
      <c r="KA81" s="275">
        <f>VLOOKUP(C81,FPT!B:JY,96,0)</f>
        <v>0</v>
      </c>
      <c r="KB81" t="str">
        <f t="shared" si="210"/>
        <v/>
      </c>
      <c r="KC81" s="275">
        <f>VLOOKUP(C81,MOVI!C:DT,97,0)</f>
        <v>9564286</v>
      </c>
      <c r="KD81" s="275">
        <f>VLOOKUP(C81,FPT!B:KB,97,0)</f>
        <v>9564286</v>
      </c>
      <c r="KE81" t="str">
        <f t="shared" si="211"/>
        <v/>
      </c>
      <c r="KF81" s="275">
        <f>VLOOKUP(C81,MOVI!C:DT,98,0)</f>
        <v>1700000.0000000002</v>
      </c>
      <c r="KG81" s="275">
        <f>VLOOKUP(C81,FPT!B:KE,98,0)</f>
        <v>1700000</v>
      </c>
      <c r="KH81" t="str">
        <f t="shared" si="212"/>
        <v/>
      </c>
      <c r="KI81" s="275">
        <f>VLOOKUP(C81,MOVI!C:DT,99,0)</f>
        <v>0</v>
      </c>
      <c r="KJ81" s="275">
        <f>VLOOKUP(C81,FPT!B:KH,99,0)</f>
        <v>0</v>
      </c>
      <c r="KK81" t="str">
        <f t="shared" si="213"/>
        <v/>
      </c>
      <c r="KL81" s="275">
        <f>VLOOKUP(C81,MOVI!C:DT,100,0)</f>
        <v>300000</v>
      </c>
      <c r="KM81" s="275">
        <f>VLOOKUP(C81,FPT!B:KK,100,0)</f>
        <v>300000</v>
      </c>
      <c r="KN81" t="str">
        <f t="shared" si="214"/>
        <v/>
      </c>
      <c r="KO81" s="275">
        <f>VLOOKUP(C81,MOVI!C:DT,101,0)</f>
        <v>0</v>
      </c>
      <c r="KP81" s="275">
        <f>VLOOKUP(C81,FPT!B:KN,101,0)</f>
        <v>0</v>
      </c>
      <c r="KQ81" t="str">
        <f t="shared" si="215"/>
        <v/>
      </c>
      <c r="KR81" s="275">
        <f>VLOOKUP(C81,MOVI!C:DT,102,0)</f>
        <v>0</v>
      </c>
      <c r="KS81" s="275">
        <f>VLOOKUP(C81,FPT!B:KQ,102,0)</f>
        <v>0</v>
      </c>
      <c r="KT81" t="str">
        <f t="shared" si="216"/>
        <v/>
      </c>
      <c r="KU81" s="275">
        <f>VLOOKUP(C81,MOVI!C:DT,103,0)</f>
        <v>2000000.0000000002</v>
      </c>
      <c r="KV81" s="275">
        <f>VLOOKUP(C81,FPT!B:KT,103,0)</f>
        <v>2000000</v>
      </c>
      <c r="KW81" t="str">
        <f t="shared" si="217"/>
        <v/>
      </c>
      <c r="KX81" s="275">
        <f>VLOOKUP(C81,MOVI!C:DT,104,0)</f>
        <v>3050000</v>
      </c>
      <c r="KY81" s="275">
        <f>VLOOKUP(C81,FPT!B:KW,104,0)</f>
        <v>3050000</v>
      </c>
      <c r="KZ81" t="str">
        <f t="shared" si="218"/>
        <v/>
      </c>
      <c r="LA81" s="275">
        <f>VLOOKUP(C81,MOVI!C:DT,105,0)</f>
        <v>200000</v>
      </c>
      <c r="LB81" s="275">
        <f>VLOOKUP(C81,FPT!B:KZ,105,0)</f>
        <v>200000</v>
      </c>
      <c r="LC81" t="str">
        <f t="shared" si="219"/>
        <v/>
      </c>
      <c r="LD81" s="275">
        <f>VLOOKUP(C81,MOVI!C:DT,106,0)</f>
        <v>12914286</v>
      </c>
      <c r="LE81" s="275">
        <f>VLOOKUP(C81,FPT!B:LC,106,0)</f>
        <v>12914286</v>
      </c>
      <c r="LF81" t="str">
        <f t="shared" si="220"/>
        <v/>
      </c>
      <c r="LG81" s="273">
        <f>VLOOKUP(C81,MOVI!C:DT,107,0)</f>
        <v>0</v>
      </c>
      <c r="LH81" s="273">
        <f>VLOOKUP(C81,FPT!B:LF,107,0)</f>
        <v>0</v>
      </c>
      <c r="LI81" t="str">
        <f t="shared" si="221"/>
        <v/>
      </c>
      <c r="LJ81" t="str">
        <f>VLOOKUP(C81,MOVI!C:DV,108,0)</f>
        <v>MoviSouthMarketing &amp; Communication</v>
      </c>
      <c r="LK81" s="252" t="str">
        <f>VLOOKUP(C81,FPT!B:LI,108,0)</f>
        <v>MoviSouthMarketing &amp; Communication</v>
      </c>
      <c r="LL81" t="str">
        <f t="shared" si="222"/>
        <v/>
      </c>
      <c r="LM81" s="275">
        <f>ROUND(VLOOKUP(C81,MOVI!C:DV,109,0),0)</f>
        <v>833333</v>
      </c>
      <c r="LN81" s="275">
        <f>ROUND(VLOOKUP(C81,FPT!B:LL,109,0),0)</f>
        <v>833333</v>
      </c>
      <c r="LO81" t="str">
        <f t="shared" si="223"/>
        <v/>
      </c>
      <c r="LP81" t="str">
        <f>VLOOKUP(C81,MOVI!C:DV,110,0)</f>
        <v>HO</v>
      </c>
      <c r="LQ81" s="247" t="str">
        <f>VLOOKUP(C81,FPT!B:LO,110,0)</f>
        <v>HO</v>
      </c>
      <c r="LR81" t="str">
        <f t="shared" si="224"/>
        <v/>
      </c>
      <c r="LS81">
        <f>MOVI!DI76</f>
        <v>18</v>
      </c>
      <c r="LV81">
        <f>MOVI!DJ76</f>
        <v>1</v>
      </c>
      <c r="LW81">
        <f>MOVI!DK76</f>
        <v>0</v>
      </c>
      <c r="LX81" t="str">
        <f>MOVI!DL76</f>
        <v>x</v>
      </c>
      <c r="LY81">
        <f>MOVI!DM76</f>
        <v>0</v>
      </c>
      <c r="LZ81">
        <f>MOVI!DN76</f>
        <v>100000</v>
      </c>
      <c r="MA81">
        <f>MOVI!DO76</f>
        <v>0</v>
      </c>
      <c r="MB81" t="str">
        <f>MOVI!DP76</f>
        <v/>
      </c>
      <c r="MC81">
        <f>MOVI!DQ76</f>
        <v>0</v>
      </c>
      <c r="MD81">
        <f>MOVI!DR76</f>
        <v>0</v>
      </c>
      <c r="ME81" t="str">
        <f>VLOOKUP(C81,MOVI!C:DV,121,0)</f>
        <v/>
      </c>
      <c r="MF81" s="252"/>
      <c r="MG81" t="str">
        <f t="shared" si="117"/>
        <v/>
      </c>
      <c r="MH81" t="str">
        <f>VLOOKUP(C81,MOVI!C:DT,122,0)</f>
        <v>MoviSouth</v>
      </c>
      <c r="MI81" s="252" t="str">
        <f>VLOOKUP(C81,FPT!B:DS,112,0)</f>
        <v>MoviSouth</v>
      </c>
      <c r="MJ81" t="str">
        <f t="shared" si="225"/>
        <v/>
      </c>
    </row>
    <row r="82" spans="1:348" x14ac:dyDescent="0.25">
      <c r="A82">
        <v>74</v>
      </c>
      <c r="B82" s="48">
        <v>5315</v>
      </c>
      <c r="C82" s="271" t="s">
        <v>976</v>
      </c>
      <c r="D82" t="str">
        <f>VLOOKUP(C82,MOVI!C:D,2,0)</f>
        <v>Huỳnh Thị Thanh Thảo</v>
      </c>
      <c r="E82" t="str">
        <f>VLOOKUP(C82,FPT!B:C,2,0)</f>
        <v>Huỳnh Thị Thanh Thảo</v>
      </c>
      <c r="F82" t="str">
        <f t="shared" si="118"/>
        <v/>
      </c>
      <c r="G82" t="str">
        <f>VLOOKUP(C82,MOVI!C:E,3,0)</f>
        <v>Product</v>
      </c>
      <c r="H82" t="str">
        <f>VLOOKUP(C82,FPT!B:F,3,0)</f>
        <v>Product</v>
      </c>
      <c r="I82" t="str">
        <f t="shared" si="119"/>
        <v/>
      </c>
      <c r="J82" t="str">
        <f>VLOOKUP(C82,MOVI!C:H,4,0)</f>
        <v>Product</v>
      </c>
      <c r="K82" t="str">
        <f>VLOOKUP(C82,FPT!B:I,4,0)</f>
        <v>Product</v>
      </c>
      <c r="L82" t="str">
        <f t="shared" si="120"/>
        <v/>
      </c>
      <c r="M82" t="str">
        <f>VLOOKUP(C82,MOVI!C:DT,5,0)</f>
        <v>HOD</v>
      </c>
      <c r="N82" t="str">
        <f>VLOOKUP(C82,FPT!B:L,5,0)</f>
        <v>HOD</v>
      </c>
      <c r="O82" t="str">
        <f t="shared" si="121"/>
        <v/>
      </c>
      <c r="P82" t="str">
        <f>VLOOKUP(C82,MOVI!C:DT,6,0)</f>
        <v>Head of Product</v>
      </c>
      <c r="Q82" t="str">
        <f>VLOOKUP(C82,FPT!B:O,6,0)</f>
        <v>Head of Product</v>
      </c>
      <c r="R82" t="str">
        <f t="shared" si="122"/>
        <v/>
      </c>
      <c r="S82" t="str">
        <f>VLOOKUP(C82,MOVI!C:DT,7,0)</f>
        <v>South</v>
      </c>
      <c r="T82" t="str">
        <f>VLOOKUP(C82,FPT!B:R,7,0)</f>
        <v>South</v>
      </c>
      <c r="U82" t="str">
        <f t="shared" si="123"/>
        <v/>
      </c>
      <c r="V82" t="str">
        <f>VLOOKUP(C82,MOVI!C:DT,8,0)</f>
        <v>Movi</v>
      </c>
      <c r="W82" t="str">
        <f>VLOOKUP(C82,FPT!B:U,8,0)</f>
        <v>Movi</v>
      </c>
      <c r="X82" t="str">
        <f t="shared" si="124"/>
        <v/>
      </c>
      <c r="Y82" t="str">
        <f>VLOOKUP(C82,MOVI!C:DT,9,0)</f>
        <v>Full-time</v>
      </c>
      <c r="Z82" t="str">
        <f>VLOOKUP(C82,FPT!B:X,9,0)</f>
        <v>Full-time</v>
      </c>
      <c r="AA82" t="str">
        <f t="shared" si="125"/>
        <v/>
      </c>
      <c r="AB82" t="str">
        <f>VLOOKUP(C82,MOVI!C:DT,10,0)</f>
        <v>Permanent</v>
      </c>
      <c r="AC82" t="str">
        <f>VLOOKUP(C82,FPT!B:AA,10,0)</f>
        <v>Permanent</v>
      </c>
      <c r="AD82" t="str">
        <f t="shared" si="126"/>
        <v/>
      </c>
      <c r="AE82" s="247">
        <f>VLOOKUP(C82,MOVI!C:DT,11,0)</f>
        <v>43718</v>
      </c>
      <c r="AF82" s="247">
        <f>VLOOKUP(C82,FPT!B:AD,11,0)</f>
        <v>43718</v>
      </c>
      <c r="AG82" t="str">
        <f t="shared" si="127"/>
        <v/>
      </c>
      <c r="AH82" s="260" t="str">
        <f>VLOOKUP(C82,MOVI!C:DT,12,0)</f>
        <v/>
      </c>
      <c r="AI82" s="260"/>
      <c r="AJ82" t="str">
        <f t="shared" si="227"/>
        <v/>
      </c>
      <c r="AK82">
        <f>VLOOKUP(C82,MOVI!C:DT,13,0)</f>
        <v>0</v>
      </c>
      <c r="AL82" s="247">
        <f>VLOOKUP(C82,FPT!B:AJ,13,0)</f>
        <v>0</v>
      </c>
      <c r="AM82" t="str">
        <f t="shared" si="226"/>
        <v/>
      </c>
      <c r="AN82" s="247">
        <f>VLOOKUP(C82,MOVI!C:DT,14,0)</f>
        <v>0</v>
      </c>
      <c r="AO82" s="247">
        <f>VLOOKUP(C82,FPT!B:AM,14,0)</f>
        <v>0</v>
      </c>
      <c r="AP82" t="str">
        <f t="shared" si="128"/>
        <v/>
      </c>
      <c r="AQ82" t="str">
        <f>VLOOKUP(C82,MOVI!C:DT,15,0)</f>
        <v>LC</v>
      </c>
      <c r="AR82" s="247" t="str">
        <f>VLOOKUP(C82,FPT!B:AP,15,0)</f>
        <v>LC</v>
      </c>
      <c r="AS82" t="str">
        <f t="shared" si="129"/>
        <v/>
      </c>
      <c r="AT82" s="282" t="str">
        <f>VLOOKUP(C82,MOVI!C:DT,16,0)</f>
        <v>LTTP</v>
      </c>
      <c r="AU82" s="247" t="str">
        <f>VLOOKUP(C82,FPT!B:AS,16,0)</f>
        <v>LTTP</v>
      </c>
      <c r="AV82" t="str">
        <f t="shared" si="130"/>
        <v/>
      </c>
      <c r="AW82" t="str">
        <f>VLOOKUP(C82,MOVI!C:DT,17,0)</f>
        <v>L</v>
      </c>
      <c r="AX82" s="247" t="str">
        <f>VLOOKUP(C82,FPT!B:AV,17,0)</f>
        <v>L</v>
      </c>
      <c r="AY82" t="str">
        <f t="shared" si="131"/>
        <v/>
      </c>
      <c r="AZ82">
        <f>VLOOKUP(C82,MOVI!C:DT,18,0)</f>
        <v>0</v>
      </c>
      <c r="BA82" s="247">
        <f>VLOOKUP(C82,FPT!B:AY,18,0)</f>
        <v>0</v>
      </c>
      <c r="BB82" t="str">
        <f t="shared" si="132"/>
        <v/>
      </c>
      <c r="BC82" s="275">
        <f>VLOOKUP(C82,MOVI!C:DT,19,0)</f>
        <v>80000000</v>
      </c>
      <c r="BD82" s="275">
        <f>VLOOKUP(C82,FPT!B:BB,19,0)</f>
        <v>80000000</v>
      </c>
      <c r="BE82" t="str">
        <f t="shared" si="133"/>
        <v/>
      </c>
      <c r="BF82">
        <f>VLOOKUP(C82,MOVI!C:DT,20,0)</f>
        <v>0</v>
      </c>
      <c r="BG82" s="252">
        <f>VLOOKUP(C82,FPT!B:BE,20,0)</f>
        <v>0</v>
      </c>
      <c r="BH82" t="str">
        <f t="shared" si="134"/>
        <v/>
      </c>
      <c r="BI82" s="275">
        <f>VLOOKUP(C82,MOVI!C:DT,21,0)</f>
        <v>80000000</v>
      </c>
      <c r="BJ82" s="275">
        <f>VLOOKUP(C82,FPT!B:BH,21,0)</f>
        <v>80000000</v>
      </c>
      <c r="BK82" t="str">
        <f t="shared" si="135"/>
        <v/>
      </c>
      <c r="BL82" s="275">
        <f>VLOOKUP(C82,MOVI!C:DT,22,0)</f>
        <v>0</v>
      </c>
      <c r="BM82" s="275">
        <f>VLOOKUP(C82,FPT!B:BK,22,0)</f>
        <v>0</v>
      </c>
      <c r="BN82" t="str">
        <f t="shared" si="136"/>
        <v/>
      </c>
      <c r="BO82" s="275">
        <f>VLOOKUP(C82,MOVI!C:DT,23,0)</f>
        <v>0</v>
      </c>
      <c r="BP82" s="275">
        <f>VLOOKUP(C82,FPT!B:BN,23,0)</f>
        <v>0</v>
      </c>
      <c r="BQ82" t="str">
        <f t="shared" si="137"/>
        <v/>
      </c>
      <c r="BR82" s="275">
        <f>VLOOKUP(C82,MOVI!C:DT,24,0)</f>
        <v>0</v>
      </c>
      <c r="BS82" s="275">
        <f>VLOOKUP(C82,FPT!B:BQ,24,0)</f>
        <v>0</v>
      </c>
      <c r="BT82" t="str">
        <f t="shared" si="138"/>
        <v/>
      </c>
      <c r="BU82" s="275">
        <f>VLOOKUP(C82,MOVI!C:DT,25,0)</f>
        <v>0</v>
      </c>
      <c r="BV82" s="275">
        <f>VLOOKUP(C82,FPT!B:BT,25,0)</f>
        <v>0</v>
      </c>
      <c r="BW82" t="str">
        <f t="shared" si="139"/>
        <v/>
      </c>
      <c r="BX82" s="275">
        <f>VLOOKUP(C82,MOVI!C:DT,26,0)</f>
        <v>0</v>
      </c>
      <c r="BY82" s="275">
        <f>VLOOKUP(C82,FPT!B:BW,26,0)</f>
        <v>0</v>
      </c>
      <c r="BZ82" t="str">
        <f t="shared" si="140"/>
        <v/>
      </c>
      <c r="CA82" s="275">
        <f>VLOOKUP(C82,MOVI!C:DT,27,0)</f>
        <v>0</v>
      </c>
      <c r="CB82" s="275">
        <f>VLOOKUP(C82,FPT!B:BZ,27,0)</f>
        <v>0</v>
      </c>
      <c r="CC82" t="str">
        <f t="shared" si="141"/>
        <v/>
      </c>
      <c r="CD82" s="275">
        <f>VLOOKUP(C82,MOVI!C:DT,28,0)</f>
        <v>0</v>
      </c>
      <c r="CE82" s="275">
        <f>VLOOKUP(C82,FPT!B:CC,28,0)</f>
        <v>0</v>
      </c>
      <c r="CF82" t="str">
        <f t="shared" si="142"/>
        <v/>
      </c>
      <c r="CG82" t="str">
        <f>VLOOKUP(C82,MOVI!C:DT,29,0)</f>
        <v>TB, CN</v>
      </c>
      <c r="CH82" s="252" t="str">
        <f>VLOOKUP(C82,FPT!B:CF,29,0)</f>
        <v>TB, CN</v>
      </c>
      <c r="CI82" t="str">
        <f t="shared" si="143"/>
        <v/>
      </c>
      <c r="CJ82">
        <f>VLOOKUP(C82,MOVI!C:DT,30,0)</f>
        <v>21</v>
      </c>
      <c r="CK82" s="252">
        <f>VLOOKUP(C82,FPT!B:CI,30,0)</f>
        <v>21</v>
      </c>
      <c r="CL82" t="str">
        <f t="shared" si="144"/>
        <v/>
      </c>
      <c r="CM82">
        <f>VLOOKUP(C82,MOVI!C:DT,31,0)</f>
        <v>14</v>
      </c>
      <c r="CN82" s="252">
        <f>VLOOKUP(C82,FPT!B:CL,31,0)</f>
        <v>14</v>
      </c>
      <c r="CO82" t="str">
        <f t="shared" si="145"/>
        <v/>
      </c>
      <c r="CP82" s="275">
        <f>VLOOKUP(C82,MOVI!C:DT,32,0)</f>
        <v>7</v>
      </c>
      <c r="CQ82" s="275">
        <f>VLOOKUP(C82,FPT!B:CO,32,0)</f>
        <v>7</v>
      </c>
      <c r="CR82" t="str">
        <f t="shared" si="146"/>
        <v/>
      </c>
      <c r="CS82" s="275">
        <f>VLOOKUP(C82,MOVI!C:DT,33,0)</f>
        <v>0</v>
      </c>
      <c r="CT82" s="275">
        <f>VLOOKUP(C82,FPT!B:CR,33,0)</f>
        <v>0</v>
      </c>
      <c r="CU82" t="str">
        <f t="shared" si="147"/>
        <v/>
      </c>
      <c r="CV82" s="275">
        <f>VLOOKUP(C82,MOVI!C:DT,34,0)</f>
        <v>0</v>
      </c>
      <c r="CW82" s="275">
        <f>VLOOKUP(C82,FPT!B:CU,34,0)</f>
        <v>0</v>
      </c>
      <c r="CX82" t="str">
        <f t="shared" si="148"/>
        <v/>
      </c>
      <c r="CY82" s="275">
        <f>VLOOKUP(C82,MOVI!C:DT,35,0)</f>
        <v>21</v>
      </c>
      <c r="CZ82" s="275">
        <f>VLOOKUP(C82,FPT!B:CX,35,0)</f>
        <v>21</v>
      </c>
      <c r="DA82" t="str">
        <f t="shared" si="149"/>
        <v/>
      </c>
      <c r="DB82" s="275">
        <f>VLOOKUP(C82,MOVI!C:DT,36,0)</f>
        <v>0</v>
      </c>
      <c r="DC82" s="275">
        <f>VLOOKUP(C82,FPT!B:DA,36,0)</f>
        <v>0</v>
      </c>
      <c r="DD82" t="str">
        <f t="shared" si="150"/>
        <v/>
      </c>
      <c r="DE82" s="275">
        <f>VLOOKUP(C82,MOVI!C:DT,37,0)</f>
        <v>0</v>
      </c>
      <c r="DF82" s="275">
        <f>VLOOKUP(C82,FPT!B:DD,37,0)</f>
        <v>0</v>
      </c>
      <c r="DG82" t="str">
        <f t="shared" si="151"/>
        <v/>
      </c>
      <c r="DH82" s="275">
        <f>VLOOKUP(C82,MOVI!C:DT,38,0)</f>
        <v>0</v>
      </c>
      <c r="DI82" s="275">
        <f>VLOOKUP(C82,FPT!B:DG,38,0)</f>
        <v>0</v>
      </c>
      <c r="DJ82" t="str">
        <f t="shared" si="152"/>
        <v/>
      </c>
      <c r="DK82" s="275">
        <f>VLOOKUP(C82,MOVI!C:DT,39,0)</f>
        <v>0</v>
      </c>
      <c r="DL82" s="275">
        <f>VLOOKUP(C82,FPT!B:DJ,39,0)</f>
        <v>0</v>
      </c>
      <c r="DM82" t="str">
        <f t="shared" si="153"/>
        <v/>
      </c>
      <c r="DN82" s="275">
        <f>VLOOKUP(C82,MOVI!C:DT,40,0)</f>
        <v>0</v>
      </c>
      <c r="DO82" s="275">
        <f>VLOOKUP(C82,FPT!B:DM,40,0)</f>
        <v>0</v>
      </c>
      <c r="DP82" t="str">
        <f t="shared" si="154"/>
        <v/>
      </c>
      <c r="DQ82" s="275">
        <f>VLOOKUP(C82,MOVI!C:DT,41,0)</f>
        <v>0</v>
      </c>
      <c r="DR82" s="275">
        <f>VLOOKUP(C82,FPT!B:DP,41,0)</f>
        <v>0</v>
      </c>
      <c r="DS82" t="str">
        <f t="shared" si="155"/>
        <v/>
      </c>
      <c r="DT82" s="275">
        <f>VLOOKUP(C82,MOVI!C:DT,42,0)</f>
        <v>80000000</v>
      </c>
      <c r="DU82" s="275">
        <f>ROUND(VLOOKUP(C82,FPT!B:DS,42,0),0)</f>
        <v>80000000</v>
      </c>
      <c r="DV82" t="str">
        <f t="shared" si="156"/>
        <v/>
      </c>
      <c r="DW82" s="275">
        <f>VLOOKUP(C82,MOVI!C:DT,43,0)</f>
        <v>0</v>
      </c>
      <c r="DX82" s="275">
        <f>VLOOKUP(C82,FPT!B:DV,43,0)</f>
        <v>0</v>
      </c>
      <c r="DY82" t="str">
        <f t="shared" si="157"/>
        <v/>
      </c>
      <c r="DZ82" s="275">
        <f>VLOOKUP(C82,MOVI!C:DT,44,0)</f>
        <v>0</v>
      </c>
      <c r="EA82" s="275">
        <f>VLOOKUP(C82,FPT!B:DY,44,0)</f>
        <v>0</v>
      </c>
      <c r="EB82" t="str">
        <f t="shared" si="158"/>
        <v/>
      </c>
      <c r="EC82" s="275">
        <f>VLOOKUP(C82,MOVI!C:DT,45,0)</f>
        <v>80000000</v>
      </c>
      <c r="ED82" s="275">
        <f>ROUND(VLOOKUP(C82,FPT!B:EB,45,0),0)</f>
        <v>80000000</v>
      </c>
      <c r="EE82" t="str">
        <f t="shared" si="159"/>
        <v/>
      </c>
      <c r="EF82" s="275">
        <f>VLOOKUP(C82,MOVI!C:DT,46,0)</f>
        <v>0</v>
      </c>
      <c r="EG82" s="275">
        <f>VLOOKUP(C82,FPT!B:EE,46,0)</f>
        <v>0</v>
      </c>
      <c r="EH82" t="str">
        <f t="shared" si="160"/>
        <v/>
      </c>
      <c r="EI82" s="275">
        <f>VLOOKUP(C82,MOVI!C:DT,47,0)</f>
        <v>0</v>
      </c>
      <c r="EJ82" s="275">
        <f>VLOOKUP(C82,FPT!B:EH,47,0)</f>
        <v>0</v>
      </c>
      <c r="EK82" t="str">
        <f t="shared" si="161"/>
        <v/>
      </c>
      <c r="EL82" s="275">
        <f>VLOOKUP(C82,MOVI!C:DT,48,0)</f>
        <v>0</v>
      </c>
      <c r="EM82" s="275">
        <f>VLOOKUP(C82,FPT!B:EK,48,0)</f>
        <v>0</v>
      </c>
      <c r="EN82" t="str">
        <f t="shared" si="162"/>
        <v/>
      </c>
      <c r="EO82" s="275">
        <f>VLOOKUP(C82,MOVI!C:DT,49,0)</f>
        <v>0</v>
      </c>
      <c r="EP82" s="275">
        <f>VLOOKUP(C82,FPT!B:EN,49,0)</f>
        <v>0</v>
      </c>
      <c r="EQ82" t="str">
        <f t="shared" si="163"/>
        <v/>
      </c>
      <c r="ER82" s="275">
        <f>VLOOKUP(C82,MOVI!C:DT,50,0)</f>
        <v>0</v>
      </c>
      <c r="ES82" s="275">
        <f>VLOOKUP(C82,FPT!B:EQ,50,0)</f>
        <v>0</v>
      </c>
      <c r="ET82" t="str">
        <f t="shared" si="164"/>
        <v/>
      </c>
      <c r="EU82" s="275">
        <f>VLOOKUP(C82,MOVI!C:DT,51,0)</f>
        <v>0</v>
      </c>
      <c r="EV82" s="275">
        <f>VLOOKUP(C82,FPT!B:ET,51,0)</f>
        <v>0</v>
      </c>
      <c r="EW82" t="str">
        <f t="shared" si="165"/>
        <v/>
      </c>
      <c r="EX82" s="275">
        <f>VLOOKUP(C82,MOVI!C:DT,52,0)</f>
        <v>0</v>
      </c>
      <c r="EY82" s="275">
        <f>VLOOKUP(C82,FPT!B:EW,52,0)</f>
        <v>0</v>
      </c>
      <c r="EZ82" t="str">
        <f t="shared" si="166"/>
        <v/>
      </c>
      <c r="FA82" s="275">
        <f>VLOOKUP(C82,MOVI!C:DT,53,0)</f>
        <v>0</v>
      </c>
      <c r="FB82" s="275">
        <f>VLOOKUP(C82,FPT!B:EZ,53,0)</f>
        <v>0</v>
      </c>
      <c r="FC82" t="str">
        <f t="shared" si="167"/>
        <v/>
      </c>
      <c r="FD82" s="275">
        <f>VLOOKUP(C82,MOVI!C:DT,54,0)</f>
        <v>0</v>
      </c>
      <c r="FE82" s="275">
        <f>VLOOKUP(C82,FPT!B:FC,54,0)</f>
        <v>0</v>
      </c>
      <c r="FF82" t="str">
        <f t="shared" si="168"/>
        <v/>
      </c>
      <c r="FG82" s="275">
        <f>VLOOKUP(C82,MOVI!C:DT,55,0)</f>
        <v>0</v>
      </c>
      <c r="FH82" s="275">
        <f>VLOOKUP(C82,FPT!B:FF,55,0)</f>
        <v>0</v>
      </c>
      <c r="FI82" t="str">
        <f t="shared" si="169"/>
        <v/>
      </c>
      <c r="FJ82" s="275">
        <f>VLOOKUP(C82,MOVI!C:DT,56,0)</f>
        <v>0</v>
      </c>
      <c r="FK82" s="275">
        <f>VLOOKUP(C82,FPT!B:FI,56,0)</f>
        <v>0</v>
      </c>
      <c r="FL82" t="str">
        <f t="shared" si="170"/>
        <v/>
      </c>
      <c r="FM82" s="275">
        <f>VLOOKUP(C82,MOVI!C:DT,57,0)</f>
        <v>0</v>
      </c>
      <c r="FN82" s="275">
        <f>VLOOKUP(C82,FPT!B:FL,57,0)</f>
        <v>0</v>
      </c>
      <c r="FO82" t="str">
        <f t="shared" si="171"/>
        <v/>
      </c>
      <c r="FP82" s="275">
        <f>VLOOKUP(C82,MOVI!C:DT,58,0)</f>
        <v>0</v>
      </c>
      <c r="FQ82" s="275">
        <f>VLOOKUP(C82,FPT!B:FO,58,0)</f>
        <v>0</v>
      </c>
      <c r="FR82" t="str">
        <f t="shared" si="172"/>
        <v/>
      </c>
      <c r="FS82" s="275">
        <f>VLOOKUP(C82,MOVI!C:DT,59,0)</f>
        <v>0</v>
      </c>
      <c r="FT82" s="275">
        <f>VLOOKUP(C82,FPT!B:FR,59,0)</f>
        <v>0</v>
      </c>
      <c r="FU82" t="str">
        <f t="shared" si="173"/>
        <v/>
      </c>
      <c r="FV82" s="275">
        <f>VLOOKUP(C82,MOVI!C:DT,60,0)</f>
        <v>0</v>
      </c>
      <c r="FW82" s="275">
        <f>VLOOKUP(C82,FPT!B:FU,60,0)</f>
        <v>0</v>
      </c>
      <c r="FX82" t="str">
        <f t="shared" si="174"/>
        <v/>
      </c>
      <c r="FY82" s="275">
        <f>VLOOKUP(C82,MOVI!C:DT,61,0)</f>
        <v>0</v>
      </c>
      <c r="FZ82" s="275">
        <f>VLOOKUP(C82,FPT!B:FX,61,0)</f>
        <v>0</v>
      </c>
      <c r="GA82" t="str">
        <f t="shared" si="175"/>
        <v/>
      </c>
      <c r="GB82" s="275">
        <f>VLOOKUP(C82,MOVI!C:DT,62,0)</f>
        <v>0</v>
      </c>
      <c r="GC82" s="275">
        <f>VLOOKUP(C82,FPT!B:GA,62,0)</f>
        <v>0</v>
      </c>
      <c r="GD82" t="str">
        <f t="shared" si="176"/>
        <v/>
      </c>
      <c r="GE82" s="275">
        <f>VLOOKUP(C82,MOVI!C:DT,63,0)</f>
        <v>0</v>
      </c>
      <c r="GF82" s="275">
        <f>VLOOKUP(C82,FPT!B:GD,63,0)</f>
        <v>0</v>
      </c>
      <c r="GG82" t="str">
        <f t="shared" si="177"/>
        <v/>
      </c>
      <c r="GH82" s="275">
        <f>VLOOKUP(C82,MOVI!C:DT,64,0)</f>
        <v>0</v>
      </c>
      <c r="GI82" s="275">
        <f>VLOOKUP(C82,FPT!B:GG,64,0)</f>
        <v>0</v>
      </c>
      <c r="GJ82" t="str">
        <f t="shared" si="178"/>
        <v/>
      </c>
      <c r="GK82" s="275">
        <f>VLOOKUP(C82,MOVI!C:DT,65,0)</f>
        <v>0</v>
      </c>
      <c r="GL82" s="275">
        <f>VLOOKUP(C82,FPT!B:GJ,65,0)</f>
        <v>0</v>
      </c>
      <c r="GM82" t="str">
        <f t="shared" si="179"/>
        <v/>
      </c>
      <c r="GN82" s="275">
        <f>VLOOKUP(C82,MOVI!C:DT,66,0)</f>
        <v>0</v>
      </c>
      <c r="GO82" s="275">
        <f>VLOOKUP(C82,FPT!B:GM,66,0)</f>
        <v>0</v>
      </c>
      <c r="GP82" t="str">
        <f t="shared" si="180"/>
        <v/>
      </c>
      <c r="GQ82" s="275">
        <f>VLOOKUP(C82,MOVI!C:DT,67,0)</f>
        <v>0</v>
      </c>
      <c r="GR82" s="275">
        <f>VLOOKUP(C82,FPT!B:GP,67,0)</f>
        <v>0</v>
      </c>
      <c r="GS82" t="str">
        <f t="shared" si="181"/>
        <v/>
      </c>
      <c r="GT82" s="275">
        <f>VLOOKUP(C82,MOVI!C:DT,68,0)</f>
        <v>0</v>
      </c>
      <c r="GU82" s="275">
        <f>VLOOKUP(C82,FPT!B:GS,68,0)</f>
        <v>0</v>
      </c>
      <c r="GV82" t="str">
        <f t="shared" si="182"/>
        <v/>
      </c>
      <c r="GW82" s="275">
        <f>VLOOKUP(C82,MOVI!C:DT,69,0)</f>
        <v>0</v>
      </c>
      <c r="GX82" s="275">
        <f>VLOOKUP(C82,FPT!B:GV,69,0)</f>
        <v>0</v>
      </c>
      <c r="GY82" t="str">
        <f t="shared" si="183"/>
        <v/>
      </c>
      <c r="GZ82" s="275">
        <f>VLOOKUP(C82,MOVI!C:DT,70,0)</f>
        <v>0</v>
      </c>
      <c r="HA82" s="275">
        <f>VLOOKUP(C82,FPT!B:GY,70,0)</f>
        <v>0</v>
      </c>
      <c r="HB82" t="str">
        <f t="shared" si="184"/>
        <v/>
      </c>
      <c r="HC82" s="275">
        <f>VLOOKUP(C82,MOVI!C:DT,71,0)</f>
        <v>80000000</v>
      </c>
      <c r="HD82" s="275">
        <f>ROUND(VLOOKUP(C82,FPT!B:HB,71,0),0)</f>
        <v>80000000</v>
      </c>
      <c r="HE82" t="str">
        <f t="shared" si="185"/>
        <v/>
      </c>
      <c r="HF82" s="275">
        <f>ROUND(VLOOKUP(C82,MOVI!C:DT,72,0),0)</f>
        <v>0</v>
      </c>
      <c r="HG82" s="275">
        <f>ROUND(VLOOKUP(C82,FPT!B:HE,72,0),0)</f>
        <v>0</v>
      </c>
      <c r="HH82" t="str">
        <f t="shared" si="186"/>
        <v/>
      </c>
      <c r="HI82" s="275">
        <f>VLOOKUP(C82,MOVI!C:DT,73,0)</f>
        <v>0</v>
      </c>
      <c r="HJ82" s="275">
        <f>VLOOKUP(C82,FPT!B:HH,73,0)</f>
        <v>0</v>
      </c>
      <c r="HK82" t="str">
        <f t="shared" si="187"/>
        <v/>
      </c>
      <c r="HL82" s="275">
        <f>VLOOKUP(C82,MOVI!C:DT,74,0)</f>
        <v>0</v>
      </c>
      <c r="HM82" s="275">
        <f>VLOOKUP(C82,FPT!B:HK,74,0)</f>
        <v>0</v>
      </c>
      <c r="HN82" t="str">
        <f t="shared" si="188"/>
        <v/>
      </c>
      <c r="HO82" s="275">
        <f>VLOOKUP(C82,MOVI!C:DT,75,0)</f>
        <v>11000000</v>
      </c>
      <c r="HP82" s="275">
        <f>VLOOKUP(C82,FPT!B:HN,75,0)</f>
        <v>11000000</v>
      </c>
      <c r="HQ82" t="str">
        <f t="shared" si="189"/>
        <v/>
      </c>
      <c r="HR82" s="275">
        <f>VLOOKUP(C82,MOVI!C:DT,76,0)</f>
        <v>0</v>
      </c>
      <c r="HS82" s="275">
        <f>VLOOKUP(C82,FPT!B:HQ,76,0)</f>
        <v>0</v>
      </c>
      <c r="HT82" t="str">
        <f t="shared" si="190"/>
        <v/>
      </c>
      <c r="HU82" s="275">
        <f>VLOOKUP(C82,MOVI!C:DT,77,0)</f>
        <v>0</v>
      </c>
      <c r="HV82" s="275">
        <f>VLOOKUP(C82,FPT!B:HT,77,0)</f>
        <v>0</v>
      </c>
      <c r="HW82" t="str">
        <f t="shared" si="191"/>
        <v/>
      </c>
      <c r="HX82" s="274">
        <f>VLOOKUP(C82,MOVI!C:CB,78,0)</f>
        <v>2384000</v>
      </c>
      <c r="HY82" s="261">
        <f>VLOOKUP(C82,FPT!$B:$CA,78,0)</f>
        <v>2384000</v>
      </c>
      <c r="HZ82" t="str">
        <f t="shared" si="192"/>
        <v/>
      </c>
      <c r="IA82" s="275">
        <f>VLOOKUP(C82,MOVI!C:CD,79,0)</f>
        <v>800000</v>
      </c>
      <c r="IB82" s="275">
        <f>VLOOKUP(C82,FPT!B:HZ,79,0)</f>
        <v>800000</v>
      </c>
      <c r="IC82" t="str">
        <f t="shared" si="193"/>
        <v/>
      </c>
      <c r="ID82" s="275">
        <f>VLOOKUP(C82,MOVI!C:CD,80,0)</f>
        <v>447000</v>
      </c>
      <c r="IE82" s="275">
        <f>VLOOKUP(C82,FPT!B:IC,80,0)</f>
        <v>447000</v>
      </c>
      <c r="IF82" t="str">
        <f t="shared" si="194"/>
        <v/>
      </c>
      <c r="IG82" s="275">
        <f>VLOOKUP(C82,MOVI!C:DT,81,0)</f>
        <v>0</v>
      </c>
      <c r="IH82" s="275">
        <f>VLOOKUP(C82,FPT!B:IF,81,0)</f>
        <v>0</v>
      </c>
      <c r="II82" t="str">
        <f t="shared" si="195"/>
        <v/>
      </c>
      <c r="IJ82" s="275">
        <f>VLOOKUP(C82,MOVI!C:DT,82,0)</f>
        <v>3631000</v>
      </c>
      <c r="IK82" s="275">
        <f>VLOOKUP(C82,FPT!B:II,82,0)</f>
        <v>3631000</v>
      </c>
      <c r="IL82" t="str">
        <f t="shared" si="196"/>
        <v/>
      </c>
      <c r="IM82" s="275">
        <f>ROUND(VLOOKUP(C82,MOVI!C:DT,83,0),0)</f>
        <v>14631000</v>
      </c>
      <c r="IN82" s="275">
        <f>ROUND(VLOOKUP(C82,FPT!B:IL,83,0),0)</f>
        <v>14631000</v>
      </c>
      <c r="IO82" t="str">
        <f t="shared" si="197"/>
        <v/>
      </c>
      <c r="IP82" s="275">
        <f>VLOOKUP(C82,MOVI!C:DT,84,0)</f>
        <v>65369000</v>
      </c>
      <c r="IQ82" s="275">
        <f>VLOOKUP(C82,FPT!B:IO,84,0)</f>
        <v>65369000</v>
      </c>
      <c r="IR82" t="str">
        <f t="shared" si="198"/>
        <v/>
      </c>
      <c r="IS82" s="275">
        <f>ROUND(VLOOKUP(C82,MOVI!C:DT,85,0),0)</f>
        <v>13760700</v>
      </c>
      <c r="IT82" s="275">
        <f>ROUND(VLOOKUP(C82,FPT!B:IR,85,0),0)</f>
        <v>13760700</v>
      </c>
      <c r="IU82" t="str">
        <f t="shared" si="199"/>
        <v/>
      </c>
      <c r="IV82" s="275">
        <f>VLOOKUP(C82,MOVI!C:DT,86,0)</f>
        <v>0</v>
      </c>
      <c r="IW82" s="275">
        <f>VLOOKUP(C82,FPT!B:IU,86,0)</f>
        <v>0</v>
      </c>
      <c r="IX82" t="str">
        <f t="shared" si="200"/>
        <v/>
      </c>
      <c r="IY82" s="275">
        <f>ROUND(VLOOKUP(C82,MOVI!C:DT,87,0),0)</f>
        <v>13760700</v>
      </c>
      <c r="IZ82" s="275">
        <f>ROUND(VLOOKUP(C82,FPT!B:IX,87,0),0)</f>
        <v>13760700</v>
      </c>
      <c r="JA82" t="str">
        <f t="shared" si="201"/>
        <v/>
      </c>
      <c r="JB82" s="275">
        <f>VLOOKUP(C82,MOVI!C:DT,88,0)</f>
        <v>0</v>
      </c>
      <c r="JC82" s="275">
        <f>VLOOKUP(C82,FPT!B:JA,88,0)</f>
        <v>0</v>
      </c>
      <c r="JD82" t="str">
        <f t="shared" si="202"/>
        <v/>
      </c>
      <c r="JE82" s="275">
        <f>VLOOKUP(C82,MOVI!C:DT,89,0)</f>
        <v>0</v>
      </c>
      <c r="JF82" s="275">
        <f>VLOOKUP(C82,FPT!B:JD,89,0)</f>
        <v>0</v>
      </c>
      <c r="JG82" t="str">
        <f t="shared" si="203"/>
        <v/>
      </c>
      <c r="JH82" s="275">
        <f>VLOOKUP(C82,MOVI!C:DT,90,0)</f>
        <v>0</v>
      </c>
      <c r="JI82" s="275">
        <f>VLOOKUP(C82,FPT!B:JG,90,0)</f>
        <v>0</v>
      </c>
      <c r="JJ82" t="str">
        <f t="shared" si="204"/>
        <v/>
      </c>
      <c r="JK82" s="275">
        <f>VLOOKUP(C82,MOVI!C:DT,91,0)</f>
        <v>0</v>
      </c>
      <c r="JL82" s="275">
        <f>VLOOKUP(C82,FPT!B:JJ,91,0)</f>
        <v>0</v>
      </c>
      <c r="JM82" t="str">
        <f t="shared" si="205"/>
        <v/>
      </c>
      <c r="JN82" s="275">
        <f>VLOOKUP(C82,MOVI!C:DT,92,0)</f>
        <v>0</v>
      </c>
      <c r="JO82" s="275">
        <f>VLOOKUP(C82,FPT!B:JM,92,0)</f>
        <v>0</v>
      </c>
      <c r="JP82" t="str">
        <f t="shared" si="206"/>
        <v/>
      </c>
      <c r="JQ82" s="275">
        <f>VLOOKUP(C82,MOVI!C:DT,93,0)</f>
        <v>0</v>
      </c>
      <c r="JR82" s="275">
        <f>VLOOKUP(C82,FPT!B:JP,93,0)</f>
        <v>0</v>
      </c>
      <c r="JS82" t="str">
        <f t="shared" si="207"/>
        <v/>
      </c>
      <c r="JT82" s="275">
        <f>VLOOKUP(C82,MOVI!C:DT,94,0)</f>
        <v>0</v>
      </c>
      <c r="JU82" s="275">
        <f>VLOOKUP(C82,FPT!B:JS,94,0)</f>
        <v>0</v>
      </c>
      <c r="JV82" t="str">
        <f t="shared" si="208"/>
        <v/>
      </c>
      <c r="JW82" s="275">
        <f>VLOOKUP(C82,MOVI!C:DT,95,0)</f>
        <v>62608300</v>
      </c>
      <c r="JX82" s="275">
        <f>VLOOKUP(C82,FPT!B:JV,95,0)</f>
        <v>62608300</v>
      </c>
      <c r="JY82" t="str">
        <f t="shared" si="209"/>
        <v/>
      </c>
      <c r="JZ82" s="275">
        <f>VLOOKUP(C82,MOVI!C:DT,96,0)</f>
        <v>0</v>
      </c>
      <c r="KA82" s="275">
        <f>VLOOKUP(C82,FPT!B:JY,96,0)</f>
        <v>0</v>
      </c>
      <c r="KB82" t="str">
        <f t="shared" si="210"/>
        <v/>
      </c>
      <c r="KC82" s="275">
        <f>VLOOKUP(C82,MOVI!C:DT,97,0)</f>
        <v>62608300</v>
      </c>
      <c r="KD82" s="275">
        <f>VLOOKUP(C82,FPT!B:KB,97,0)</f>
        <v>62608300</v>
      </c>
      <c r="KE82" t="str">
        <f t="shared" si="211"/>
        <v/>
      </c>
      <c r="KF82" s="275">
        <f>VLOOKUP(C82,MOVI!C:DT,98,0)</f>
        <v>5066000</v>
      </c>
      <c r="KG82" s="275">
        <f>VLOOKUP(C82,FPT!B:KE,98,0)</f>
        <v>5066000</v>
      </c>
      <c r="KH82" t="str">
        <f t="shared" si="212"/>
        <v/>
      </c>
      <c r="KI82" s="275">
        <f>VLOOKUP(C82,MOVI!C:DT,99,0)</f>
        <v>0</v>
      </c>
      <c r="KJ82" s="275">
        <f>VLOOKUP(C82,FPT!B:KH,99,0)</f>
        <v>0</v>
      </c>
      <c r="KK82" t="str">
        <f t="shared" si="213"/>
        <v/>
      </c>
      <c r="KL82" s="275">
        <f>VLOOKUP(C82,MOVI!C:DT,100,0)</f>
        <v>894000</v>
      </c>
      <c r="KM82" s="275">
        <f>VLOOKUP(C82,FPT!B:KK,100,0)</f>
        <v>894000</v>
      </c>
      <c r="KN82" t="str">
        <f t="shared" si="214"/>
        <v/>
      </c>
      <c r="KO82" s="275">
        <f>VLOOKUP(C82,MOVI!C:DT,101,0)</f>
        <v>0</v>
      </c>
      <c r="KP82" s="275">
        <f>VLOOKUP(C82,FPT!B:KN,101,0)</f>
        <v>0</v>
      </c>
      <c r="KQ82" t="str">
        <f t="shared" si="215"/>
        <v/>
      </c>
      <c r="KR82" s="275">
        <f>VLOOKUP(C82,MOVI!C:DT,102,0)</f>
        <v>0</v>
      </c>
      <c r="KS82" s="275">
        <f>VLOOKUP(C82,FPT!B:KQ,102,0)</f>
        <v>0</v>
      </c>
      <c r="KT82" t="str">
        <f t="shared" si="216"/>
        <v/>
      </c>
      <c r="KU82" s="275">
        <f>VLOOKUP(C82,MOVI!C:DT,103,0)</f>
        <v>5960000</v>
      </c>
      <c r="KV82" s="275">
        <f>VLOOKUP(C82,FPT!B:KT,103,0)</f>
        <v>5960000</v>
      </c>
      <c r="KW82" t="str">
        <f t="shared" si="217"/>
        <v/>
      </c>
      <c r="KX82" s="275">
        <f>VLOOKUP(C82,MOVI!C:DT,104,0)</f>
        <v>9591000</v>
      </c>
      <c r="KY82" s="275">
        <f>VLOOKUP(C82,FPT!B:KW,104,0)</f>
        <v>9591000</v>
      </c>
      <c r="KZ82" t="str">
        <f t="shared" si="218"/>
        <v/>
      </c>
      <c r="LA82" s="275">
        <f>VLOOKUP(C82,MOVI!C:DT,105,0)</f>
        <v>596000</v>
      </c>
      <c r="LB82" s="275">
        <f>VLOOKUP(C82,FPT!B:KZ,105,0)</f>
        <v>596000</v>
      </c>
      <c r="LC82" t="str">
        <f t="shared" si="219"/>
        <v/>
      </c>
      <c r="LD82" s="275">
        <f>VLOOKUP(C82,MOVI!C:DT,106,0)</f>
        <v>86556000</v>
      </c>
      <c r="LE82" s="275">
        <f>VLOOKUP(C82,FPT!B:LC,106,0)</f>
        <v>86556000</v>
      </c>
      <c r="LF82" t="str">
        <f t="shared" si="220"/>
        <v/>
      </c>
      <c r="LG82" s="273">
        <f>VLOOKUP(C82,MOVI!C:DT,107,0)</f>
        <v>0</v>
      </c>
      <c r="LH82" s="273">
        <f>VLOOKUP(C82,FPT!B:LF,107,0)</f>
        <v>0</v>
      </c>
      <c r="LI82" t="str">
        <f t="shared" si="221"/>
        <v/>
      </c>
      <c r="LJ82" t="str">
        <f>VLOOKUP(C82,MOVI!C:DV,108,0)</f>
        <v>MoviSouthProduct</v>
      </c>
      <c r="LK82" s="252" t="str">
        <f>VLOOKUP(C82,FPT!B:LI,108,0)</f>
        <v>MoviSouthProduct</v>
      </c>
      <c r="LL82" t="str">
        <f t="shared" si="222"/>
        <v/>
      </c>
      <c r="LM82" s="275">
        <f>ROUND(VLOOKUP(C82,MOVI!C:DV,109,0),0)</f>
        <v>6666667</v>
      </c>
      <c r="LN82" s="275">
        <f>ROUND(VLOOKUP(C82,FPT!B:LL,109,0),0)</f>
        <v>6666667</v>
      </c>
      <c r="LO82" t="str">
        <f t="shared" si="223"/>
        <v/>
      </c>
      <c r="LP82" t="str">
        <f>VLOOKUP(C82,MOVI!C:DV,110,0)</f>
        <v>HO</v>
      </c>
      <c r="LQ82" s="247" t="str">
        <f>VLOOKUP(C82,FPT!B:LO,110,0)</f>
        <v>HO</v>
      </c>
      <c r="LR82" t="str">
        <f t="shared" si="224"/>
        <v/>
      </c>
      <c r="LS82">
        <f>MOVI!DI77</f>
        <v>18</v>
      </c>
      <c r="LV82">
        <f>MOVI!DJ77</f>
        <v>0</v>
      </c>
      <c r="LW82">
        <f>MOVI!DK77</f>
        <v>0</v>
      </c>
      <c r="LX82">
        <f>MOVI!DL77</f>
        <v>0</v>
      </c>
      <c r="LY82">
        <f>MOVI!DM77</f>
        <v>0</v>
      </c>
      <c r="LZ82">
        <f>MOVI!DN77</f>
        <v>0</v>
      </c>
      <c r="MA82">
        <f>MOVI!DO77</f>
        <v>0</v>
      </c>
      <c r="MB82" t="str">
        <f>MOVI!DP77</f>
        <v/>
      </c>
      <c r="MC82">
        <f>MOVI!DQ77</f>
        <v>0</v>
      </c>
      <c r="MD82">
        <f>MOVI!DR77</f>
        <v>0</v>
      </c>
      <c r="ME82" t="str">
        <f>VLOOKUP(C82,MOVI!C:DV,121,0)</f>
        <v/>
      </c>
      <c r="MF82" s="252"/>
      <c r="MG82" t="str">
        <f t="shared" si="117"/>
        <v/>
      </c>
      <c r="MH82" t="str">
        <f>VLOOKUP(C82,MOVI!C:DT,122,0)</f>
        <v>MoviSouth</v>
      </c>
      <c r="MI82" s="252" t="str">
        <f>VLOOKUP(C82,FPT!B:DS,112,0)</f>
        <v>MoviSouth</v>
      </c>
      <c r="MJ82" t="str">
        <f t="shared" si="225"/>
        <v/>
      </c>
    </row>
    <row r="83" spans="1:348" x14ac:dyDescent="0.25">
      <c r="A83">
        <v>75</v>
      </c>
      <c r="B83" s="48">
        <v>5932</v>
      </c>
      <c r="C83" s="271" t="s">
        <v>978</v>
      </c>
      <c r="D83" t="str">
        <f>VLOOKUP(C83,MOVI!C:D,2,0)</f>
        <v>Nguyễn Hoàng Oanh</v>
      </c>
      <c r="E83" t="str">
        <f>VLOOKUP(C83,FPT!B:C,2,0)</f>
        <v>Nguyễn Hoàng Oanh</v>
      </c>
      <c r="F83" t="str">
        <f t="shared" si="118"/>
        <v/>
      </c>
      <c r="G83" t="str">
        <f>VLOOKUP(C83,MOVI!C:E,3,0)</f>
        <v>Product</v>
      </c>
      <c r="H83" t="str">
        <f>VLOOKUP(C83,FPT!B:F,3,0)</f>
        <v>Product</v>
      </c>
      <c r="I83" t="str">
        <f t="shared" si="119"/>
        <v/>
      </c>
      <c r="J83" t="str">
        <f>VLOOKUP(C83,MOVI!C:H,4,0)</f>
        <v>Product</v>
      </c>
      <c r="K83" t="str">
        <f>VLOOKUP(C83,FPT!B:I,4,0)</f>
        <v>Product</v>
      </c>
      <c r="L83" t="str">
        <f t="shared" si="120"/>
        <v/>
      </c>
      <c r="M83" t="str">
        <f>VLOOKUP(C83,MOVI!C:DT,5,0)</f>
        <v>Assistant Manager</v>
      </c>
      <c r="N83" t="str">
        <f>VLOOKUP(C83,FPT!B:L,5,0)</f>
        <v>Assistant Manager</v>
      </c>
      <c r="O83" t="str">
        <f t="shared" si="121"/>
        <v/>
      </c>
      <c r="P83" t="str">
        <f>VLOOKUP(C83,MOVI!C:DT,6,0)</f>
        <v>Assistant Product Manager</v>
      </c>
      <c r="Q83" t="str">
        <f>VLOOKUP(C83,FPT!B:O,6,0)</f>
        <v>Assistant Product Manager</v>
      </c>
      <c r="R83" t="str">
        <f t="shared" si="122"/>
        <v/>
      </c>
      <c r="S83" t="str">
        <f>VLOOKUP(C83,MOVI!C:DT,7,0)</f>
        <v>South</v>
      </c>
      <c r="T83" t="str">
        <f>VLOOKUP(C83,FPT!B:R,7,0)</f>
        <v>South</v>
      </c>
      <c r="U83" t="str">
        <f t="shared" si="123"/>
        <v/>
      </c>
      <c r="V83" t="str">
        <f>VLOOKUP(C83,MOVI!C:DT,8,0)</f>
        <v>Movi</v>
      </c>
      <c r="W83" t="str">
        <f>VLOOKUP(C83,FPT!B:U,8,0)</f>
        <v>Movi</v>
      </c>
      <c r="X83" t="str">
        <f t="shared" si="124"/>
        <v/>
      </c>
      <c r="Y83" t="str">
        <f>VLOOKUP(C83,MOVI!C:DT,9,0)</f>
        <v>Full-time</v>
      </c>
      <c r="Z83" t="str">
        <f>VLOOKUP(C83,FPT!B:X,9,0)</f>
        <v>Full-time</v>
      </c>
      <c r="AA83" t="str">
        <f t="shared" si="125"/>
        <v/>
      </c>
      <c r="AB83" t="str">
        <f>VLOOKUP(C83,MOVI!C:DT,10,0)</f>
        <v>Permanent</v>
      </c>
      <c r="AC83" t="str">
        <f>VLOOKUP(C83,FPT!B:AA,10,0)</f>
        <v>Permanent</v>
      </c>
      <c r="AD83" t="str">
        <f t="shared" si="126"/>
        <v/>
      </c>
      <c r="AE83" s="247">
        <f>VLOOKUP(C83,MOVI!C:DT,11,0)</f>
        <v>44102</v>
      </c>
      <c r="AF83" s="247">
        <f>VLOOKUP(C83,FPT!B:AD,11,0)</f>
        <v>44102</v>
      </c>
      <c r="AG83" t="str">
        <f t="shared" si="127"/>
        <v/>
      </c>
      <c r="AH83" s="260" t="str">
        <f>VLOOKUP(C83,MOVI!C:DT,12,0)</f>
        <v/>
      </c>
      <c r="AI83" s="260"/>
      <c r="AJ83" t="str">
        <f t="shared" si="227"/>
        <v/>
      </c>
      <c r="AK83">
        <f>VLOOKUP(C83,MOVI!C:DT,13,0)</f>
        <v>0</v>
      </c>
      <c r="AL83" s="247">
        <f>VLOOKUP(C83,FPT!B:AJ,13,0)</f>
        <v>0</v>
      </c>
      <c r="AM83" t="str">
        <f t="shared" si="226"/>
        <v/>
      </c>
      <c r="AN83" s="247">
        <f>VLOOKUP(C83,MOVI!C:DT,14,0)</f>
        <v>0</v>
      </c>
      <c r="AO83" s="247">
        <f>VLOOKUP(C83,FPT!B:AM,14,0)</f>
        <v>0</v>
      </c>
      <c r="AP83" t="str">
        <f t="shared" si="128"/>
        <v/>
      </c>
      <c r="AQ83" t="str">
        <f>VLOOKUP(C83,MOVI!C:DT,15,0)</f>
        <v>LC</v>
      </c>
      <c r="AR83" s="247">
        <f>VLOOKUP(C83,FPT!B:AP,15,0)</f>
        <v>0</v>
      </c>
      <c r="AS83" t="str">
        <f t="shared" si="129"/>
        <v>Lệch</v>
      </c>
      <c r="AT83" s="282" t="str">
        <f>VLOOKUP(C83,MOVI!C:DT,16,0)</f>
        <v>LTTP</v>
      </c>
      <c r="AU83" s="247" t="str">
        <f>VLOOKUP(C83,FPT!B:AS,16,0)</f>
        <v>LTTP</v>
      </c>
      <c r="AV83" t="str">
        <f t="shared" si="130"/>
        <v/>
      </c>
      <c r="AW83" t="str">
        <f>VLOOKUP(C83,MOVI!C:DT,17,0)</f>
        <v>L</v>
      </c>
      <c r="AX83" s="247" t="str">
        <f>VLOOKUP(C83,FPT!B:AV,17,0)</f>
        <v>L</v>
      </c>
      <c r="AY83" t="str">
        <f t="shared" si="131"/>
        <v/>
      </c>
      <c r="AZ83">
        <f>VLOOKUP(C83,MOVI!C:DT,18,0)</f>
        <v>0</v>
      </c>
      <c r="BA83" s="247">
        <f>VLOOKUP(C83,FPT!B:AY,18,0)</f>
        <v>0</v>
      </c>
      <c r="BB83" t="str">
        <f t="shared" si="132"/>
        <v/>
      </c>
      <c r="BC83" s="275">
        <f>VLOOKUP(C83,MOVI!C:DT,19,0)</f>
        <v>30000000</v>
      </c>
      <c r="BD83" s="275">
        <f>VLOOKUP(C83,FPT!B:BB,19,0)</f>
        <v>30000000</v>
      </c>
      <c r="BE83" t="str">
        <f t="shared" si="133"/>
        <v/>
      </c>
      <c r="BF83">
        <f>VLOOKUP(C83,MOVI!C:DT,20,0)</f>
        <v>0</v>
      </c>
      <c r="BG83" s="252">
        <f>VLOOKUP(C83,FPT!B:BE,20,0)</f>
        <v>0</v>
      </c>
      <c r="BH83" t="str">
        <f t="shared" si="134"/>
        <v/>
      </c>
      <c r="BI83" s="275">
        <f>VLOOKUP(C83,MOVI!C:DT,21,0)</f>
        <v>30000000</v>
      </c>
      <c r="BJ83" s="275">
        <f>VLOOKUP(C83,FPT!B:BH,21,0)</f>
        <v>30000000</v>
      </c>
      <c r="BK83" t="str">
        <f t="shared" si="135"/>
        <v/>
      </c>
      <c r="BL83" s="275">
        <f>VLOOKUP(C83,MOVI!C:DT,22,0)</f>
        <v>0</v>
      </c>
      <c r="BM83" s="275">
        <f>VLOOKUP(C83,FPT!B:BK,22,0)</f>
        <v>0</v>
      </c>
      <c r="BN83" t="str">
        <f t="shared" si="136"/>
        <v/>
      </c>
      <c r="BO83" s="275">
        <f>VLOOKUP(C83,MOVI!C:DT,23,0)</f>
        <v>0</v>
      </c>
      <c r="BP83" s="275">
        <f>VLOOKUP(C83,FPT!B:BN,23,0)</f>
        <v>0</v>
      </c>
      <c r="BQ83" t="str">
        <f t="shared" si="137"/>
        <v/>
      </c>
      <c r="BR83" s="275">
        <f>VLOOKUP(C83,MOVI!C:DT,24,0)</f>
        <v>0</v>
      </c>
      <c r="BS83" s="275">
        <f>VLOOKUP(C83,FPT!B:BQ,24,0)</f>
        <v>0</v>
      </c>
      <c r="BT83" t="str">
        <f t="shared" si="138"/>
        <v/>
      </c>
      <c r="BU83" s="275">
        <f>VLOOKUP(C83,MOVI!C:DT,25,0)</f>
        <v>0</v>
      </c>
      <c r="BV83" s="275">
        <f>VLOOKUP(C83,FPT!B:BT,25,0)</f>
        <v>0</v>
      </c>
      <c r="BW83" t="str">
        <f t="shared" si="139"/>
        <v/>
      </c>
      <c r="BX83" s="275">
        <f>VLOOKUP(C83,MOVI!C:DT,26,0)</f>
        <v>0</v>
      </c>
      <c r="BY83" s="275">
        <f>VLOOKUP(C83,FPT!B:BW,26,0)</f>
        <v>0</v>
      </c>
      <c r="BZ83" t="str">
        <f t="shared" si="140"/>
        <v/>
      </c>
      <c r="CA83" s="275">
        <f>VLOOKUP(C83,MOVI!C:DT,27,0)</f>
        <v>0</v>
      </c>
      <c r="CB83" s="275">
        <f>VLOOKUP(C83,FPT!B:BZ,27,0)</f>
        <v>0</v>
      </c>
      <c r="CC83" t="str">
        <f t="shared" si="141"/>
        <v/>
      </c>
      <c r="CD83" s="275">
        <f>VLOOKUP(C83,MOVI!C:DT,28,0)</f>
        <v>0</v>
      </c>
      <c r="CE83" s="275">
        <f>VLOOKUP(C83,FPT!B:CC,28,0)</f>
        <v>0</v>
      </c>
      <c r="CF83" t="str">
        <f t="shared" si="142"/>
        <v/>
      </c>
      <c r="CG83" t="str">
        <f>VLOOKUP(C83,MOVI!C:DT,29,0)</f>
        <v>TB, CN</v>
      </c>
      <c r="CH83" s="252" t="str">
        <f>VLOOKUP(C83,FPT!B:CF,29,0)</f>
        <v>TB, CN</v>
      </c>
      <c r="CI83" t="str">
        <f t="shared" si="143"/>
        <v/>
      </c>
      <c r="CJ83">
        <f>VLOOKUP(C83,MOVI!C:DT,30,0)</f>
        <v>21</v>
      </c>
      <c r="CK83" s="252">
        <f>VLOOKUP(C83,FPT!B:CI,30,0)</f>
        <v>21</v>
      </c>
      <c r="CL83" t="str">
        <f t="shared" si="144"/>
        <v/>
      </c>
      <c r="CM83">
        <f>VLOOKUP(C83,MOVI!C:DT,31,0)</f>
        <v>16</v>
      </c>
      <c r="CN83" s="252">
        <f>VLOOKUP(C83,FPT!B:CL,31,0)</f>
        <v>16</v>
      </c>
      <c r="CO83" t="str">
        <f t="shared" si="145"/>
        <v/>
      </c>
      <c r="CP83" s="275">
        <f>VLOOKUP(C83,MOVI!C:DT,32,0)</f>
        <v>5</v>
      </c>
      <c r="CQ83" s="275">
        <f>VLOOKUP(C83,FPT!B:CO,32,0)</f>
        <v>5</v>
      </c>
      <c r="CR83" t="str">
        <f t="shared" si="146"/>
        <v/>
      </c>
      <c r="CS83" s="275">
        <f>VLOOKUP(C83,MOVI!C:DT,33,0)</f>
        <v>0</v>
      </c>
      <c r="CT83" s="275">
        <f>VLOOKUP(C83,FPT!B:CR,33,0)</f>
        <v>0</v>
      </c>
      <c r="CU83" t="str">
        <f t="shared" si="147"/>
        <v/>
      </c>
      <c r="CV83" s="275">
        <f>VLOOKUP(C83,MOVI!C:DT,34,0)</f>
        <v>0</v>
      </c>
      <c r="CW83" s="275">
        <f>VLOOKUP(C83,FPT!B:CU,34,0)</f>
        <v>0</v>
      </c>
      <c r="CX83" t="str">
        <f t="shared" si="148"/>
        <v/>
      </c>
      <c r="CY83" s="275">
        <f>VLOOKUP(C83,MOVI!C:DT,35,0)</f>
        <v>21</v>
      </c>
      <c r="CZ83" s="275">
        <f>VLOOKUP(C83,FPT!B:CX,35,0)</f>
        <v>21</v>
      </c>
      <c r="DA83" t="str">
        <f t="shared" si="149"/>
        <v/>
      </c>
      <c r="DB83" s="275">
        <f>VLOOKUP(C83,MOVI!C:DT,36,0)</f>
        <v>0</v>
      </c>
      <c r="DC83" s="275">
        <f>VLOOKUP(C83,FPT!B:DA,36,0)</f>
        <v>0</v>
      </c>
      <c r="DD83" t="str">
        <f t="shared" si="150"/>
        <v/>
      </c>
      <c r="DE83" s="275">
        <f>VLOOKUP(C83,MOVI!C:DT,37,0)</f>
        <v>0</v>
      </c>
      <c r="DF83" s="275">
        <f>VLOOKUP(C83,FPT!B:DD,37,0)</f>
        <v>0</v>
      </c>
      <c r="DG83" t="str">
        <f t="shared" si="151"/>
        <v/>
      </c>
      <c r="DH83" s="275">
        <f>VLOOKUP(C83,MOVI!C:DT,38,0)</f>
        <v>0</v>
      </c>
      <c r="DI83" s="275">
        <f>VLOOKUP(C83,FPT!B:DG,38,0)</f>
        <v>0</v>
      </c>
      <c r="DJ83" t="str">
        <f t="shared" si="152"/>
        <v/>
      </c>
      <c r="DK83" s="275">
        <f>VLOOKUP(C83,MOVI!C:DT,39,0)</f>
        <v>0</v>
      </c>
      <c r="DL83" s="275">
        <f>VLOOKUP(C83,FPT!B:DJ,39,0)</f>
        <v>0</v>
      </c>
      <c r="DM83" t="str">
        <f t="shared" si="153"/>
        <v/>
      </c>
      <c r="DN83" s="275">
        <f>VLOOKUP(C83,MOVI!C:DT,40,0)</f>
        <v>0</v>
      </c>
      <c r="DO83" s="275">
        <f>VLOOKUP(C83,FPT!B:DM,40,0)</f>
        <v>0</v>
      </c>
      <c r="DP83" t="str">
        <f t="shared" si="154"/>
        <v/>
      </c>
      <c r="DQ83" s="275">
        <f>VLOOKUP(C83,MOVI!C:DT,41,0)</f>
        <v>0</v>
      </c>
      <c r="DR83" s="275">
        <f>VLOOKUP(C83,FPT!B:DP,41,0)</f>
        <v>0</v>
      </c>
      <c r="DS83" t="str">
        <f t="shared" si="155"/>
        <v/>
      </c>
      <c r="DT83" s="275">
        <f>VLOOKUP(C83,MOVI!C:DT,42,0)</f>
        <v>30000000</v>
      </c>
      <c r="DU83" s="275">
        <f>ROUND(VLOOKUP(C83,FPT!B:DS,42,0),0)</f>
        <v>30000000</v>
      </c>
      <c r="DV83" t="str">
        <f t="shared" si="156"/>
        <v/>
      </c>
      <c r="DW83" s="275">
        <f>VLOOKUP(C83,MOVI!C:DT,43,0)</f>
        <v>0</v>
      </c>
      <c r="DX83" s="275">
        <f>VLOOKUP(C83,FPT!B:DV,43,0)</f>
        <v>0</v>
      </c>
      <c r="DY83" t="str">
        <f t="shared" si="157"/>
        <v/>
      </c>
      <c r="DZ83" s="275">
        <f>VLOOKUP(C83,MOVI!C:DT,44,0)</f>
        <v>0</v>
      </c>
      <c r="EA83" s="275">
        <f>VLOOKUP(C83,FPT!B:DY,44,0)</f>
        <v>0</v>
      </c>
      <c r="EB83" t="str">
        <f t="shared" si="158"/>
        <v/>
      </c>
      <c r="EC83" s="275">
        <f>VLOOKUP(C83,MOVI!C:DT,45,0)</f>
        <v>30000000</v>
      </c>
      <c r="ED83" s="275">
        <f>ROUND(VLOOKUP(C83,FPT!B:EB,45,0),0)</f>
        <v>30000000</v>
      </c>
      <c r="EE83" t="str">
        <f t="shared" si="159"/>
        <v/>
      </c>
      <c r="EF83" s="275">
        <f>VLOOKUP(C83,MOVI!C:DT,46,0)</f>
        <v>0</v>
      </c>
      <c r="EG83" s="275">
        <f>VLOOKUP(C83,FPT!B:EE,46,0)</f>
        <v>0</v>
      </c>
      <c r="EH83" t="str">
        <f t="shared" si="160"/>
        <v/>
      </c>
      <c r="EI83" s="275">
        <f>VLOOKUP(C83,MOVI!C:DT,47,0)</f>
        <v>0</v>
      </c>
      <c r="EJ83" s="275">
        <f>VLOOKUP(C83,FPT!B:EH,47,0)</f>
        <v>0</v>
      </c>
      <c r="EK83" t="str">
        <f t="shared" si="161"/>
        <v/>
      </c>
      <c r="EL83" s="275">
        <f>VLOOKUP(C83,MOVI!C:DT,48,0)</f>
        <v>0</v>
      </c>
      <c r="EM83" s="275">
        <f>VLOOKUP(C83,FPT!B:EK,48,0)</f>
        <v>0</v>
      </c>
      <c r="EN83" t="str">
        <f t="shared" si="162"/>
        <v/>
      </c>
      <c r="EO83" s="275">
        <f>VLOOKUP(C83,MOVI!C:DT,49,0)</f>
        <v>0</v>
      </c>
      <c r="EP83" s="275">
        <f>VLOOKUP(C83,FPT!B:EN,49,0)</f>
        <v>0</v>
      </c>
      <c r="EQ83" t="str">
        <f t="shared" si="163"/>
        <v/>
      </c>
      <c r="ER83" s="275">
        <f>VLOOKUP(C83,MOVI!C:DT,50,0)</f>
        <v>0</v>
      </c>
      <c r="ES83" s="275">
        <f>VLOOKUP(C83,FPT!B:EQ,50,0)</f>
        <v>0</v>
      </c>
      <c r="ET83" t="str">
        <f t="shared" si="164"/>
        <v/>
      </c>
      <c r="EU83" s="275">
        <f>VLOOKUP(C83,MOVI!C:DT,51,0)</f>
        <v>0</v>
      </c>
      <c r="EV83" s="275">
        <f>VLOOKUP(C83,FPT!B:ET,51,0)</f>
        <v>0</v>
      </c>
      <c r="EW83" t="str">
        <f t="shared" si="165"/>
        <v/>
      </c>
      <c r="EX83" s="275">
        <f>VLOOKUP(C83,MOVI!C:DT,52,0)</f>
        <v>0</v>
      </c>
      <c r="EY83" s="275">
        <f>VLOOKUP(C83,FPT!B:EW,52,0)</f>
        <v>0</v>
      </c>
      <c r="EZ83" t="str">
        <f t="shared" si="166"/>
        <v/>
      </c>
      <c r="FA83" s="275">
        <f>VLOOKUP(C83,MOVI!C:DT,53,0)</f>
        <v>0</v>
      </c>
      <c r="FB83" s="275">
        <f>VLOOKUP(C83,FPT!B:EZ,53,0)</f>
        <v>0</v>
      </c>
      <c r="FC83" t="str">
        <f t="shared" si="167"/>
        <v/>
      </c>
      <c r="FD83" s="275">
        <f>VLOOKUP(C83,MOVI!C:DT,54,0)</f>
        <v>0</v>
      </c>
      <c r="FE83" s="275">
        <f>VLOOKUP(C83,FPT!B:FC,54,0)</f>
        <v>0</v>
      </c>
      <c r="FF83" t="str">
        <f t="shared" si="168"/>
        <v/>
      </c>
      <c r="FG83" s="275">
        <f>VLOOKUP(C83,MOVI!C:DT,55,0)</f>
        <v>0</v>
      </c>
      <c r="FH83" s="275">
        <f>VLOOKUP(C83,FPT!B:FF,55,0)</f>
        <v>0</v>
      </c>
      <c r="FI83" t="str">
        <f t="shared" si="169"/>
        <v/>
      </c>
      <c r="FJ83" s="275">
        <f>VLOOKUP(C83,MOVI!C:DT,56,0)</f>
        <v>0</v>
      </c>
      <c r="FK83" s="275">
        <f>VLOOKUP(C83,FPT!B:FI,56,0)</f>
        <v>0</v>
      </c>
      <c r="FL83" t="str">
        <f t="shared" si="170"/>
        <v/>
      </c>
      <c r="FM83" s="275">
        <f>VLOOKUP(C83,MOVI!C:DT,57,0)</f>
        <v>0</v>
      </c>
      <c r="FN83" s="275">
        <f>VLOOKUP(C83,FPT!B:FL,57,0)</f>
        <v>0</v>
      </c>
      <c r="FO83" t="str">
        <f t="shared" si="171"/>
        <v/>
      </c>
      <c r="FP83" s="275">
        <f>VLOOKUP(C83,MOVI!C:DT,58,0)</f>
        <v>0</v>
      </c>
      <c r="FQ83" s="275">
        <f>VLOOKUP(C83,FPT!B:FO,58,0)</f>
        <v>0</v>
      </c>
      <c r="FR83" t="str">
        <f t="shared" si="172"/>
        <v/>
      </c>
      <c r="FS83" s="275">
        <f>VLOOKUP(C83,MOVI!C:DT,59,0)</f>
        <v>0</v>
      </c>
      <c r="FT83" s="275">
        <f>VLOOKUP(C83,FPT!B:FR,59,0)</f>
        <v>0</v>
      </c>
      <c r="FU83" t="str">
        <f t="shared" si="173"/>
        <v/>
      </c>
      <c r="FV83" s="275">
        <f>VLOOKUP(C83,MOVI!C:DT,60,0)</f>
        <v>0</v>
      </c>
      <c r="FW83" s="275">
        <f>VLOOKUP(C83,FPT!B:FU,60,0)</f>
        <v>0</v>
      </c>
      <c r="FX83" t="str">
        <f t="shared" si="174"/>
        <v/>
      </c>
      <c r="FY83" s="275">
        <f>VLOOKUP(C83,MOVI!C:DT,61,0)</f>
        <v>0</v>
      </c>
      <c r="FZ83" s="275">
        <f>VLOOKUP(C83,FPT!B:FX,61,0)</f>
        <v>0</v>
      </c>
      <c r="GA83" t="str">
        <f t="shared" si="175"/>
        <v/>
      </c>
      <c r="GB83" s="275">
        <f>VLOOKUP(C83,MOVI!C:DT,62,0)</f>
        <v>0</v>
      </c>
      <c r="GC83" s="275">
        <f>VLOOKUP(C83,FPT!B:GA,62,0)</f>
        <v>0</v>
      </c>
      <c r="GD83" t="str">
        <f t="shared" si="176"/>
        <v/>
      </c>
      <c r="GE83" s="275">
        <f>VLOOKUP(C83,MOVI!C:DT,63,0)</f>
        <v>0</v>
      </c>
      <c r="GF83" s="275">
        <f>VLOOKUP(C83,FPT!B:GD,63,0)</f>
        <v>0</v>
      </c>
      <c r="GG83" t="str">
        <f t="shared" si="177"/>
        <v/>
      </c>
      <c r="GH83" s="275">
        <f>VLOOKUP(C83,MOVI!C:DT,64,0)</f>
        <v>0</v>
      </c>
      <c r="GI83" s="275">
        <f>VLOOKUP(C83,FPT!B:GG,64,0)</f>
        <v>0</v>
      </c>
      <c r="GJ83" t="str">
        <f t="shared" si="178"/>
        <v/>
      </c>
      <c r="GK83" s="275">
        <f>VLOOKUP(C83,MOVI!C:DT,65,0)</f>
        <v>0</v>
      </c>
      <c r="GL83" s="275">
        <f>VLOOKUP(C83,FPT!B:GJ,65,0)</f>
        <v>0</v>
      </c>
      <c r="GM83" t="str">
        <f t="shared" si="179"/>
        <v/>
      </c>
      <c r="GN83" s="275">
        <f>VLOOKUP(C83,MOVI!C:DT,66,0)</f>
        <v>0</v>
      </c>
      <c r="GO83" s="275">
        <f>VLOOKUP(C83,FPT!B:GM,66,0)</f>
        <v>0</v>
      </c>
      <c r="GP83" t="str">
        <f t="shared" si="180"/>
        <v/>
      </c>
      <c r="GQ83" s="275">
        <f>VLOOKUP(C83,MOVI!C:DT,67,0)</f>
        <v>0</v>
      </c>
      <c r="GR83" s="275">
        <f>VLOOKUP(C83,FPT!B:GP,67,0)</f>
        <v>0</v>
      </c>
      <c r="GS83" t="str">
        <f t="shared" si="181"/>
        <v/>
      </c>
      <c r="GT83" s="275">
        <f>VLOOKUP(C83,MOVI!C:DT,68,0)</f>
        <v>0</v>
      </c>
      <c r="GU83" s="275">
        <f>VLOOKUP(C83,FPT!B:GS,68,0)</f>
        <v>0</v>
      </c>
      <c r="GV83" t="str">
        <f t="shared" si="182"/>
        <v/>
      </c>
      <c r="GW83" s="275">
        <f>VLOOKUP(C83,MOVI!C:DT,69,0)</f>
        <v>0</v>
      </c>
      <c r="GX83" s="275">
        <f>VLOOKUP(C83,FPT!B:GV,69,0)</f>
        <v>0</v>
      </c>
      <c r="GY83" t="str">
        <f t="shared" si="183"/>
        <v/>
      </c>
      <c r="GZ83" s="275">
        <f>VLOOKUP(C83,MOVI!C:DT,70,0)</f>
        <v>0</v>
      </c>
      <c r="HA83" s="275">
        <f>VLOOKUP(C83,FPT!B:GY,70,0)</f>
        <v>0</v>
      </c>
      <c r="HB83" t="str">
        <f t="shared" si="184"/>
        <v/>
      </c>
      <c r="HC83" s="275">
        <f>VLOOKUP(C83,MOVI!C:DT,71,0)</f>
        <v>30000000</v>
      </c>
      <c r="HD83" s="275">
        <f>ROUND(VLOOKUP(C83,FPT!B:HB,71,0),0)</f>
        <v>30000000</v>
      </c>
      <c r="HE83" t="str">
        <f t="shared" si="185"/>
        <v/>
      </c>
      <c r="HF83" s="275">
        <f>ROUND(VLOOKUP(C83,MOVI!C:DT,72,0),0)</f>
        <v>0</v>
      </c>
      <c r="HG83" s="275">
        <f>ROUND(VLOOKUP(C83,FPT!B:HE,72,0),0)</f>
        <v>0</v>
      </c>
      <c r="HH83" t="str">
        <f t="shared" si="186"/>
        <v/>
      </c>
      <c r="HI83" s="275">
        <f>VLOOKUP(C83,MOVI!C:DT,73,0)</f>
        <v>0</v>
      </c>
      <c r="HJ83" s="275">
        <f>VLOOKUP(C83,FPT!B:HH,73,0)</f>
        <v>0</v>
      </c>
      <c r="HK83" t="str">
        <f t="shared" si="187"/>
        <v/>
      </c>
      <c r="HL83" s="275">
        <f>VLOOKUP(C83,MOVI!C:DT,74,0)</f>
        <v>0</v>
      </c>
      <c r="HM83" s="275">
        <f>VLOOKUP(C83,FPT!B:HK,74,0)</f>
        <v>0</v>
      </c>
      <c r="HN83" t="str">
        <f t="shared" si="188"/>
        <v/>
      </c>
      <c r="HO83" s="275">
        <f>VLOOKUP(C83,MOVI!C:DT,75,0)</f>
        <v>11000000</v>
      </c>
      <c r="HP83" s="275">
        <f>VLOOKUP(C83,FPT!B:HN,75,0)</f>
        <v>11000000</v>
      </c>
      <c r="HQ83" t="str">
        <f t="shared" si="189"/>
        <v/>
      </c>
      <c r="HR83" s="275">
        <f>VLOOKUP(C83,MOVI!C:DT,76,0)</f>
        <v>0</v>
      </c>
      <c r="HS83" s="275">
        <f>VLOOKUP(C83,FPT!B:HQ,76,0)</f>
        <v>0</v>
      </c>
      <c r="HT83" t="str">
        <f t="shared" si="190"/>
        <v/>
      </c>
      <c r="HU83" s="275">
        <f>VLOOKUP(C83,MOVI!C:DT,77,0)</f>
        <v>0</v>
      </c>
      <c r="HV83" s="275">
        <f>VLOOKUP(C83,FPT!B:HT,77,0)</f>
        <v>0</v>
      </c>
      <c r="HW83" t="str">
        <f t="shared" si="191"/>
        <v/>
      </c>
      <c r="HX83" s="274">
        <f>VLOOKUP(C83,MOVI!C:CB,78,0)</f>
        <v>2384000</v>
      </c>
      <c r="HY83" s="261">
        <f>VLOOKUP(C83,FPT!$B:$CA,78,0)</f>
        <v>2384000</v>
      </c>
      <c r="HZ83" t="str">
        <f t="shared" si="192"/>
        <v/>
      </c>
      <c r="IA83" s="275">
        <f>VLOOKUP(C83,MOVI!C:CD,79,0)</f>
        <v>300000</v>
      </c>
      <c r="IB83" s="275">
        <f>VLOOKUP(C83,FPT!B:HZ,79,0)</f>
        <v>300000</v>
      </c>
      <c r="IC83" t="str">
        <f t="shared" si="193"/>
        <v/>
      </c>
      <c r="ID83" s="275">
        <f>VLOOKUP(C83,MOVI!C:CD,80,0)</f>
        <v>447000</v>
      </c>
      <c r="IE83" s="275">
        <f>VLOOKUP(C83,FPT!B:IC,80,0)</f>
        <v>447000</v>
      </c>
      <c r="IF83" t="str">
        <f t="shared" si="194"/>
        <v/>
      </c>
      <c r="IG83" s="275">
        <f>VLOOKUP(C83,MOVI!C:DT,81,0)</f>
        <v>0</v>
      </c>
      <c r="IH83" s="275">
        <f>VLOOKUP(C83,FPT!B:IF,81,0)</f>
        <v>0</v>
      </c>
      <c r="II83" t="str">
        <f t="shared" si="195"/>
        <v/>
      </c>
      <c r="IJ83" s="275">
        <f>VLOOKUP(C83,MOVI!C:DT,82,0)</f>
        <v>3131000</v>
      </c>
      <c r="IK83" s="275">
        <f>VLOOKUP(C83,FPT!B:II,82,0)</f>
        <v>3131000</v>
      </c>
      <c r="IL83" t="str">
        <f t="shared" si="196"/>
        <v/>
      </c>
      <c r="IM83" s="275">
        <f>ROUND(VLOOKUP(C83,MOVI!C:DT,83,0),0)</f>
        <v>14131000</v>
      </c>
      <c r="IN83" s="275">
        <f>ROUND(VLOOKUP(C83,FPT!B:IL,83,0),0)</f>
        <v>14131000</v>
      </c>
      <c r="IO83" t="str">
        <f t="shared" si="197"/>
        <v/>
      </c>
      <c r="IP83" s="275">
        <f>VLOOKUP(C83,MOVI!C:DT,84,0)</f>
        <v>15869000</v>
      </c>
      <c r="IQ83" s="275">
        <f>VLOOKUP(C83,FPT!B:IO,84,0)</f>
        <v>15869000</v>
      </c>
      <c r="IR83" t="str">
        <f t="shared" si="198"/>
        <v/>
      </c>
      <c r="IS83" s="275">
        <f>ROUND(VLOOKUP(C83,MOVI!C:DT,85,0),0)</f>
        <v>1630350</v>
      </c>
      <c r="IT83" s="275">
        <f>ROUND(VLOOKUP(C83,FPT!B:IR,85,0),0)</f>
        <v>1630350</v>
      </c>
      <c r="IU83" t="str">
        <f t="shared" si="199"/>
        <v/>
      </c>
      <c r="IV83" s="275">
        <f>VLOOKUP(C83,MOVI!C:DT,86,0)</f>
        <v>0</v>
      </c>
      <c r="IW83" s="275">
        <f>VLOOKUP(C83,FPT!B:IU,86,0)</f>
        <v>0</v>
      </c>
      <c r="IX83" t="str">
        <f t="shared" si="200"/>
        <v/>
      </c>
      <c r="IY83" s="275">
        <f>ROUND(VLOOKUP(C83,MOVI!C:DT,87,0),0)</f>
        <v>1630350</v>
      </c>
      <c r="IZ83" s="275">
        <f>ROUND(VLOOKUP(C83,FPT!B:IX,87,0),0)</f>
        <v>1630350</v>
      </c>
      <c r="JA83" t="str">
        <f t="shared" si="201"/>
        <v/>
      </c>
      <c r="JB83" s="275">
        <f>VLOOKUP(C83,MOVI!C:DT,88,0)</f>
        <v>0</v>
      </c>
      <c r="JC83" s="275">
        <f>VLOOKUP(C83,FPT!B:JA,88,0)</f>
        <v>0</v>
      </c>
      <c r="JD83" t="str">
        <f t="shared" si="202"/>
        <v/>
      </c>
      <c r="JE83" s="275">
        <f>VLOOKUP(C83,MOVI!C:DT,89,0)</f>
        <v>0</v>
      </c>
      <c r="JF83" s="275">
        <f>VLOOKUP(C83,FPT!B:JD,89,0)</f>
        <v>0</v>
      </c>
      <c r="JG83" t="str">
        <f t="shared" si="203"/>
        <v/>
      </c>
      <c r="JH83" s="275">
        <f>VLOOKUP(C83,MOVI!C:DT,90,0)</f>
        <v>0</v>
      </c>
      <c r="JI83" s="275">
        <f>VLOOKUP(C83,FPT!B:JG,90,0)</f>
        <v>0</v>
      </c>
      <c r="JJ83" t="str">
        <f t="shared" si="204"/>
        <v/>
      </c>
      <c r="JK83" s="275">
        <f>VLOOKUP(C83,MOVI!C:DT,91,0)</f>
        <v>0</v>
      </c>
      <c r="JL83" s="275">
        <f>VLOOKUP(C83,FPT!B:JJ,91,0)</f>
        <v>0</v>
      </c>
      <c r="JM83" t="str">
        <f t="shared" si="205"/>
        <v/>
      </c>
      <c r="JN83" s="275">
        <f>VLOOKUP(C83,MOVI!C:DT,92,0)</f>
        <v>0</v>
      </c>
      <c r="JO83" s="275">
        <f>VLOOKUP(C83,FPT!B:JM,92,0)</f>
        <v>0</v>
      </c>
      <c r="JP83" t="str">
        <f t="shared" si="206"/>
        <v/>
      </c>
      <c r="JQ83" s="275">
        <f>VLOOKUP(C83,MOVI!C:DT,93,0)</f>
        <v>0</v>
      </c>
      <c r="JR83" s="275">
        <f>VLOOKUP(C83,FPT!B:JP,93,0)</f>
        <v>0</v>
      </c>
      <c r="JS83" t="str">
        <f t="shared" si="207"/>
        <v/>
      </c>
      <c r="JT83" s="275">
        <f>VLOOKUP(C83,MOVI!C:DT,94,0)</f>
        <v>0</v>
      </c>
      <c r="JU83" s="275">
        <f>VLOOKUP(C83,FPT!B:JS,94,0)</f>
        <v>0</v>
      </c>
      <c r="JV83" t="str">
        <f t="shared" si="208"/>
        <v/>
      </c>
      <c r="JW83" s="275">
        <f>VLOOKUP(C83,MOVI!C:DT,95,0)</f>
        <v>25238650</v>
      </c>
      <c r="JX83" s="275">
        <f>VLOOKUP(C83,FPT!B:JV,95,0)</f>
        <v>25238650</v>
      </c>
      <c r="JY83" t="str">
        <f t="shared" si="209"/>
        <v/>
      </c>
      <c r="JZ83" s="275">
        <f>VLOOKUP(C83,MOVI!C:DT,96,0)</f>
        <v>0</v>
      </c>
      <c r="KA83" s="275">
        <f>VLOOKUP(C83,FPT!B:JY,96,0)</f>
        <v>0</v>
      </c>
      <c r="KB83" t="str">
        <f t="shared" si="210"/>
        <v/>
      </c>
      <c r="KC83" s="275">
        <f>VLOOKUP(C83,MOVI!C:DT,97,0)</f>
        <v>25238650</v>
      </c>
      <c r="KD83" s="275">
        <f>VLOOKUP(C83,FPT!B:KB,97,0)</f>
        <v>25238650</v>
      </c>
      <c r="KE83" t="str">
        <f t="shared" si="211"/>
        <v/>
      </c>
      <c r="KF83" s="275">
        <f>VLOOKUP(C83,MOVI!C:DT,98,0)</f>
        <v>5066000</v>
      </c>
      <c r="KG83" s="275">
        <f>VLOOKUP(C83,FPT!B:KE,98,0)</f>
        <v>5066000</v>
      </c>
      <c r="KH83" t="str">
        <f t="shared" si="212"/>
        <v/>
      </c>
      <c r="KI83" s="275">
        <f>VLOOKUP(C83,MOVI!C:DT,99,0)</f>
        <v>0</v>
      </c>
      <c r="KJ83" s="275">
        <f>VLOOKUP(C83,FPT!B:KH,99,0)</f>
        <v>0</v>
      </c>
      <c r="KK83" t="str">
        <f t="shared" si="213"/>
        <v/>
      </c>
      <c r="KL83" s="275">
        <f>VLOOKUP(C83,MOVI!C:DT,100,0)</f>
        <v>894000</v>
      </c>
      <c r="KM83" s="275">
        <f>VLOOKUP(C83,FPT!B:KK,100,0)</f>
        <v>894000</v>
      </c>
      <c r="KN83" t="str">
        <f t="shared" si="214"/>
        <v/>
      </c>
      <c r="KO83" s="275">
        <f>VLOOKUP(C83,MOVI!C:DT,101,0)</f>
        <v>0</v>
      </c>
      <c r="KP83" s="275">
        <f>VLOOKUP(C83,FPT!B:KN,101,0)</f>
        <v>0</v>
      </c>
      <c r="KQ83" t="str">
        <f t="shared" si="215"/>
        <v/>
      </c>
      <c r="KR83" s="275">
        <f>VLOOKUP(C83,MOVI!C:DT,102,0)</f>
        <v>0</v>
      </c>
      <c r="KS83" s="275">
        <f>VLOOKUP(C83,FPT!B:KQ,102,0)</f>
        <v>0</v>
      </c>
      <c r="KT83" t="str">
        <f t="shared" si="216"/>
        <v/>
      </c>
      <c r="KU83" s="275">
        <f>VLOOKUP(C83,MOVI!C:DT,103,0)</f>
        <v>5960000</v>
      </c>
      <c r="KV83" s="275">
        <f>VLOOKUP(C83,FPT!B:KT,103,0)</f>
        <v>5960000</v>
      </c>
      <c r="KW83" t="str">
        <f t="shared" si="217"/>
        <v/>
      </c>
      <c r="KX83" s="275">
        <f>VLOOKUP(C83,MOVI!C:DT,104,0)</f>
        <v>9091000</v>
      </c>
      <c r="KY83" s="275">
        <f>VLOOKUP(C83,FPT!B:KW,104,0)</f>
        <v>9091000</v>
      </c>
      <c r="KZ83" t="str">
        <f t="shared" si="218"/>
        <v/>
      </c>
      <c r="LA83" s="275">
        <f>VLOOKUP(C83,MOVI!C:DT,105,0)</f>
        <v>596000</v>
      </c>
      <c r="LB83" s="275">
        <f>VLOOKUP(C83,FPT!B:KZ,105,0)</f>
        <v>596000</v>
      </c>
      <c r="LC83" t="str">
        <f t="shared" si="219"/>
        <v/>
      </c>
      <c r="LD83" s="275">
        <f>VLOOKUP(C83,MOVI!C:DT,106,0)</f>
        <v>36556000</v>
      </c>
      <c r="LE83" s="275">
        <f>VLOOKUP(C83,FPT!B:LC,106,0)</f>
        <v>36556000</v>
      </c>
      <c r="LF83" t="str">
        <f t="shared" si="220"/>
        <v/>
      </c>
      <c r="LG83" s="273">
        <f>VLOOKUP(C83,MOVI!C:DT,107,0)</f>
        <v>0</v>
      </c>
      <c r="LH83" s="273">
        <f>VLOOKUP(C83,FPT!B:LF,107,0)</f>
        <v>0</v>
      </c>
      <c r="LI83" t="str">
        <f t="shared" si="221"/>
        <v/>
      </c>
      <c r="LJ83" t="str">
        <f>VLOOKUP(C83,MOVI!C:DV,108,0)</f>
        <v>MoviSouthProduct</v>
      </c>
      <c r="LK83" s="252" t="str">
        <f>VLOOKUP(C83,FPT!B:LI,108,0)</f>
        <v>MoviSouthProduct</v>
      </c>
      <c r="LL83" t="str">
        <f t="shared" si="222"/>
        <v/>
      </c>
      <c r="LM83" s="275">
        <f>ROUND(VLOOKUP(C83,MOVI!C:DV,109,0),0)</f>
        <v>2500000</v>
      </c>
      <c r="LN83" s="275">
        <f>ROUND(VLOOKUP(C83,FPT!B:LL,109,0),0)</f>
        <v>2500000</v>
      </c>
      <c r="LO83" t="str">
        <f t="shared" si="223"/>
        <v/>
      </c>
      <c r="LP83" t="str">
        <f>VLOOKUP(C83,MOVI!C:DV,110,0)</f>
        <v>HO</v>
      </c>
      <c r="LQ83" s="247" t="str">
        <f>VLOOKUP(C83,FPT!B:LO,110,0)</f>
        <v>HO</v>
      </c>
      <c r="LR83" t="str">
        <f t="shared" si="224"/>
        <v/>
      </c>
      <c r="LS83">
        <f>MOVI!DI78</f>
        <v>18</v>
      </c>
      <c r="LV83">
        <f>MOVI!DJ78</f>
        <v>0</v>
      </c>
      <c r="LW83">
        <f>MOVI!DK78</f>
        <v>0</v>
      </c>
      <c r="LX83">
        <f>MOVI!DL78</f>
        <v>0</v>
      </c>
      <c r="LY83">
        <f>MOVI!DM78</f>
        <v>0</v>
      </c>
      <c r="LZ83">
        <f>MOVI!DN78</f>
        <v>0</v>
      </c>
      <c r="MA83">
        <f>MOVI!DO78</f>
        <v>0</v>
      </c>
      <c r="MB83" t="str">
        <f>MOVI!DP78</f>
        <v/>
      </c>
      <c r="MC83">
        <f>MOVI!DQ78</f>
        <v>0</v>
      </c>
      <c r="MD83">
        <f>MOVI!DR78</f>
        <v>0</v>
      </c>
      <c r="ME83" t="str">
        <f>VLOOKUP(C83,MOVI!C:DV,121,0)</f>
        <v/>
      </c>
      <c r="MF83" s="252"/>
      <c r="MG83" t="str">
        <f t="shared" si="117"/>
        <v/>
      </c>
      <c r="MH83" t="str">
        <f>VLOOKUP(C83,MOVI!C:DT,122,0)</f>
        <v>MoviSouth</v>
      </c>
      <c r="MI83" s="252" t="str">
        <f>VLOOKUP(C83,FPT!B:DS,112,0)</f>
        <v>MoviSouth</v>
      </c>
      <c r="MJ83" t="str">
        <f t="shared" si="225"/>
        <v/>
      </c>
    </row>
    <row r="84" spans="1:348" x14ac:dyDescent="0.25">
      <c r="A84">
        <v>76</v>
      </c>
      <c r="B84" s="48">
        <v>5003</v>
      </c>
      <c r="C84" s="271" t="s">
        <v>884</v>
      </c>
      <c r="D84" t="str">
        <f>VLOOKUP(C84,MOVI!C:D,2,0)</f>
        <v>Nguyễn Thành Nhân</v>
      </c>
      <c r="E84" t="str">
        <f>VLOOKUP(C84,FPT!B:C,2,0)</f>
        <v>Nguyễn Thành Nhân</v>
      </c>
      <c r="F84" t="str">
        <f t="shared" si="118"/>
        <v/>
      </c>
      <c r="G84" t="str">
        <f>VLOOKUP(C84,MOVI!C:E,3,0)</f>
        <v>Risk</v>
      </c>
      <c r="H84" t="str">
        <f>VLOOKUP(C84,FPT!B:F,3,0)</f>
        <v>Risk</v>
      </c>
      <c r="I84" t="str">
        <f t="shared" si="119"/>
        <v/>
      </c>
      <c r="J84" t="str">
        <f>VLOOKUP(C84,MOVI!C:H,4,0)</f>
        <v>Fraud Control &amp; Prevention</v>
      </c>
      <c r="K84" t="str">
        <f>VLOOKUP(C84,FPT!B:I,4,0)</f>
        <v>Fraud Control &amp; Prevention</v>
      </c>
      <c r="L84" t="str">
        <f t="shared" si="120"/>
        <v/>
      </c>
      <c r="M84" t="str">
        <f>VLOOKUP(C84,MOVI!C:DT,5,0)</f>
        <v>Team leader</v>
      </c>
      <c r="N84" t="str">
        <f>VLOOKUP(C84,FPT!B:L,5,0)</f>
        <v>Team leader</v>
      </c>
      <c r="O84" t="str">
        <f t="shared" si="121"/>
        <v/>
      </c>
      <c r="P84" t="str">
        <f>VLOOKUP(C84,MOVI!C:DT,6,0)</f>
        <v>Team Leader Fraud Control</v>
      </c>
      <c r="Q84" t="str">
        <f>VLOOKUP(C84,FPT!B:O,6,0)</f>
        <v>Team Leader Fraud Control</v>
      </c>
      <c r="R84" t="str">
        <f t="shared" si="122"/>
        <v/>
      </c>
      <c r="S84" t="str">
        <f>VLOOKUP(C84,MOVI!C:DT,7,0)</f>
        <v>South</v>
      </c>
      <c r="T84" t="str">
        <f>VLOOKUP(C84,FPT!B:R,7,0)</f>
        <v>South</v>
      </c>
      <c r="U84" t="str">
        <f t="shared" si="123"/>
        <v/>
      </c>
      <c r="V84" t="str">
        <f>VLOOKUP(C84,MOVI!C:DT,8,0)</f>
        <v>Việt Phú</v>
      </c>
      <c r="W84" t="str">
        <f>VLOOKUP(C84,FPT!B:U,8,0)</f>
        <v>Việt Phú</v>
      </c>
      <c r="X84" t="str">
        <f t="shared" si="124"/>
        <v/>
      </c>
      <c r="Y84" t="str">
        <f>VLOOKUP(C84,MOVI!C:DT,9,0)</f>
        <v>Full-time</v>
      </c>
      <c r="Z84" t="str">
        <f>VLOOKUP(C84,FPT!B:X,9,0)</f>
        <v>Full-time</v>
      </c>
      <c r="AA84" t="str">
        <f t="shared" si="125"/>
        <v/>
      </c>
      <c r="AB84" t="str">
        <f>VLOOKUP(C84,MOVI!C:DT,10,0)</f>
        <v>Permanent</v>
      </c>
      <c r="AC84" t="str">
        <f>VLOOKUP(C84,FPT!B:AA,10,0)</f>
        <v>Permanent</v>
      </c>
      <c r="AD84" t="str">
        <f t="shared" si="126"/>
        <v/>
      </c>
      <c r="AE84" s="247">
        <f>VLOOKUP(C84,MOVI!C:DT,11,0)</f>
        <v>43563</v>
      </c>
      <c r="AF84" s="247">
        <f>VLOOKUP(C84,FPT!B:AD,11,0)</f>
        <v>43563</v>
      </c>
      <c r="AG84" t="str">
        <f t="shared" si="127"/>
        <v/>
      </c>
      <c r="AH84" s="260" t="str">
        <f>VLOOKUP(C84,MOVI!C:DT,12,0)</f>
        <v/>
      </c>
      <c r="AI84" s="260"/>
      <c r="AJ84" t="str">
        <f t="shared" si="227"/>
        <v/>
      </c>
      <c r="AK84">
        <f>VLOOKUP(C84,MOVI!C:DT,13,0)</f>
        <v>0</v>
      </c>
      <c r="AL84" s="247">
        <f>VLOOKUP(C84,FPT!B:AJ,13,0)</f>
        <v>0</v>
      </c>
      <c r="AM84" t="str">
        <f t="shared" si="226"/>
        <v/>
      </c>
      <c r="AN84" s="247">
        <f>VLOOKUP(C84,MOVI!C:DT,14,0)</f>
        <v>0</v>
      </c>
      <c r="AO84" s="247">
        <f>VLOOKUP(C84,FPT!B:AM,14,0)</f>
        <v>0</v>
      </c>
      <c r="AP84" t="str">
        <f t="shared" si="128"/>
        <v/>
      </c>
      <c r="AQ84" t="str">
        <f>VLOOKUP(C84,MOVI!C:DT,15,0)</f>
        <v>LC</v>
      </c>
      <c r="AR84" s="247" t="str">
        <f>VLOOKUP(C84,FPT!B:AP,15,0)</f>
        <v>LC</v>
      </c>
      <c r="AS84" t="str">
        <f t="shared" si="129"/>
        <v/>
      </c>
      <c r="AT84" s="282" t="str">
        <f>VLOOKUP(C84,MOVI!C:DT,16,0)</f>
        <v>LTTP</v>
      </c>
      <c r="AU84" s="247" t="str">
        <f>VLOOKUP(C84,FPT!B:AS,16,0)</f>
        <v>LTTP</v>
      </c>
      <c r="AV84" t="str">
        <f t="shared" si="130"/>
        <v/>
      </c>
      <c r="AW84" t="str">
        <f>VLOOKUP(C84,MOVI!C:DT,17,0)</f>
        <v>L</v>
      </c>
      <c r="AX84" s="247" t="str">
        <f>VLOOKUP(C84,FPT!B:AV,17,0)</f>
        <v>L</v>
      </c>
      <c r="AY84" t="str">
        <f t="shared" si="131"/>
        <v/>
      </c>
      <c r="AZ84">
        <f>VLOOKUP(C84,MOVI!C:DT,18,0)</f>
        <v>0</v>
      </c>
      <c r="BA84" s="247">
        <f>VLOOKUP(C84,FPT!B:AY,18,0)</f>
        <v>0</v>
      </c>
      <c r="BB84" t="str">
        <f t="shared" si="132"/>
        <v/>
      </c>
      <c r="BC84" s="275">
        <f>VLOOKUP(C84,MOVI!C:DT,19,0)</f>
        <v>15000000</v>
      </c>
      <c r="BD84" s="275">
        <f>VLOOKUP(C84,FPT!B:BB,19,0)</f>
        <v>15000000</v>
      </c>
      <c r="BE84" t="str">
        <f t="shared" si="133"/>
        <v/>
      </c>
      <c r="BF84">
        <f>VLOOKUP(C84,MOVI!C:DT,20,0)</f>
        <v>0</v>
      </c>
      <c r="BG84" s="252">
        <f>VLOOKUP(C84,FPT!B:BE,20,0)</f>
        <v>0</v>
      </c>
      <c r="BH84" t="str">
        <f t="shared" si="134"/>
        <v/>
      </c>
      <c r="BI84" s="275">
        <f>VLOOKUP(C84,MOVI!C:DT,21,0)</f>
        <v>15000000</v>
      </c>
      <c r="BJ84" s="275">
        <f>VLOOKUP(C84,FPT!B:BH,21,0)</f>
        <v>15000000</v>
      </c>
      <c r="BK84" t="str">
        <f t="shared" si="135"/>
        <v/>
      </c>
      <c r="BL84" s="275">
        <f>VLOOKUP(C84,MOVI!C:DT,22,0)</f>
        <v>0</v>
      </c>
      <c r="BM84" s="275">
        <f>VLOOKUP(C84,FPT!B:BK,22,0)</f>
        <v>0</v>
      </c>
      <c r="BN84" t="str">
        <f t="shared" si="136"/>
        <v/>
      </c>
      <c r="BO84" s="275">
        <f>VLOOKUP(C84,MOVI!C:DT,23,0)</f>
        <v>0</v>
      </c>
      <c r="BP84" s="275">
        <f>VLOOKUP(C84,FPT!B:BN,23,0)</f>
        <v>0</v>
      </c>
      <c r="BQ84" t="str">
        <f t="shared" si="137"/>
        <v/>
      </c>
      <c r="BR84" s="275">
        <f>VLOOKUP(C84,MOVI!C:DT,24,0)</f>
        <v>0</v>
      </c>
      <c r="BS84" s="275">
        <f>VLOOKUP(C84,FPT!B:BQ,24,0)</f>
        <v>0</v>
      </c>
      <c r="BT84" t="str">
        <f t="shared" si="138"/>
        <v/>
      </c>
      <c r="BU84" s="275">
        <f>VLOOKUP(C84,MOVI!C:DT,25,0)</f>
        <v>0</v>
      </c>
      <c r="BV84" s="275">
        <f>VLOOKUP(C84,FPT!B:BT,25,0)</f>
        <v>0</v>
      </c>
      <c r="BW84" t="str">
        <f t="shared" si="139"/>
        <v/>
      </c>
      <c r="BX84" s="275">
        <f>VLOOKUP(C84,MOVI!C:DT,26,0)</f>
        <v>0</v>
      </c>
      <c r="BY84" s="275">
        <f>VLOOKUP(C84,FPT!B:BW,26,0)</f>
        <v>0</v>
      </c>
      <c r="BZ84" t="str">
        <f t="shared" si="140"/>
        <v/>
      </c>
      <c r="CA84" s="275">
        <f>VLOOKUP(C84,MOVI!C:DT,27,0)</f>
        <v>0</v>
      </c>
      <c r="CB84" s="275">
        <f>VLOOKUP(C84,FPT!B:BZ,27,0)</f>
        <v>0</v>
      </c>
      <c r="CC84" t="str">
        <f t="shared" si="141"/>
        <v/>
      </c>
      <c r="CD84" s="275">
        <f>VLOOKUP(C84,MOVI!C:DT,28,0)</f>
        <v>0</v>
      </c>
      <c r="CE84" s="275">
        <f>VLOOKUP(C84,FPT!B:CC,28,0)</f>
        <v>0</v>
      </c>
      <c r="CF84" t="str">
        <f t="shared" si="142"/>
        <v/>
      </c>
      <c r="CG84" t="str">
        <f>VLOOKUP(C84,MOVI!C:DT,29,0)</f>
        <v>TB, CN</v>
      </c>
      <c r="CH84" s="252" t="str">
        <f>VLOOKUP(C84,FPT!B:CF,29,0)</f>
        <v>TB, CN</v>
      </c>
      <c r="CI84" t="str">
        <f t="shared" si="143"/>
        <v/>
      </c>
      <c r="CJ84">
        <f>VLOOKUP(C84,MOVI!C:DT,30,0)</f>
        <v>21</v>
      </c>
      <c r="CK84" s="252">
        <f>VLOOKUP(C84,FPT!B:CI,30,0)</f>
        <v>21</v>
      </c>
      <c r="CL84" t="str">
        <f t="shared" si="144"/>
        <v/>
      </c>
      <c r="CM84">
        <f>VLOOKUP(C84,MOVI!C:DT,31,0)</f>
        <v>21</v>
      </c>
      <c r="CN84" s="252">
        <f>VLOOKUP(C84,FPT!B:CL,31,0)</f>
        <v>21</v>
      </c>
      <c r="CO84" t="str">
        <f t="shared" si="145"/>
        <v/>
      </c>
      <c r="CP84" s="275">
        <f>VLOOKUP(C84,MOVI!C:DT,32,0)</f>
        <v>0</v>
      </c>
      <c r="CQ84" s="275">
        <f>VLOOKUP(C84,FPT!B:CO,32,0)</f>
        <v>0</v>
      </c>
      <c r="CR84" t="str">
        <f t="shared" si="146"/>
        <v/>
      </c>
      <c r="CS84" s="275">
        <f>VLOOKUP(C84,MOVI!C:DT,33,0)</f>
        <v>0</v>
      </c>
      <c r="CT84" s="275">
        <f>VLOOKUP(C84,FPT!B:CR,33,0)</f>
        <v>0</v>
      </c>
      <c r="CU84" t="str">
        <f t="shared" si="147"/>
        <v/>
      </c>
      <c r="CV84" s="275">
        <f>VLOOKUP(C84,MOVI!C:DT,34,0)</f>
        <v>0</v>
      </c>
      <c r="CW84" s="275">
        <f>VLOOKUP(C84,FPT!B:CU,34,0)</f>
        <v>0</v>
      </c>
      <c r="CX84" t="str">
        <f t="shared" si="148"/>
        <v/>
      </c>
      <c r="CY84" s="275">
        <f>VLOOKUP(C84,MOVI!C:DT,35,0)</f>
        <v>21</v>
      </c>
      <c r="CZ84" s="275">
        <f>VLOOKUP(C84,FPT!B:CX,35,0)</f>
        <v>21</v>
      </c>
      <c r="DA84" t="str">
        <f t="shared" si="149"/>
        <v/>
      </c>
      <c r="DB84" s="275">
        <f>VLOOKUP(C84,MOVI!C:DT,36,0)</f>
        <v>0</v>
      </c>
      <c r="DC84" s="275">
        <f>VLOOKUP(C84,FPT!B:DA,36,0)</f>
        <v>0</v>
      </c>
      <c r="DD84" t="str">
        <f t="shared" si="150"/>
        <v/>
      </c>
      <c r="DE84" s="275">
        <f>VLOOKUP(C84,MOVI!C:DT,37,0)</f>
        <v>0</v>
      </c>
      <c r="DF84" s="275">
        <f>VLOOKUP(C84,FPT!B:DD,37,0)</f>
        <v>0</v>
      </c>
      <c r="DG84" t="str">
        <f t="shared" si="151"/>
        <v/>
      </c>
      <c r="DH84" s="275">
        <f>VLOOKUP(C84,MOVI!C:DT,38,0)</f>
        <v>0</v>
      </c>
      <c r="DI84" s="275">
        <f>VLOOKUP(C84,FPT!B:DG,38,0)</f>
        <v>0</v>
      </c>
      <c r="DJ84" t="str">
        <f t="shared" si="152"/>
        <v/>
      </c>
      <c r="DK84" s="275">
        <f>VLOOKUP(C84,MOVI!C:DT,39,0)</f>
        <v>0</v>
      </c>
      <c r="DL84" s="275">
        <f>VLOOKUP(C84,FPT!B:DJ,39,0)</f>
        <v>0</v>
      </c>
      <c r="DM84" t="str">
        <f t="shared" si="153"/>
        <v/>
      </c>
      <c r="DN84" s="275">
        <f>VLOOKUP(C84,MOVI!C:DT,40,0)</f>
        <v>0</v>
      </c>
      <c r="DO84" s="275">
        <f>VLOOKUP(C84,FPT!B:DM,40,0)</f>
        <v>0</v>
      </c>
      <c r="DP84" t="str">
        <f t="shared" si="154"/>
        <v/>
      </c>
      <c r="DQ84" s="275">
        <f>VLOOKUP(C84,MOVI!C:DT,41,0)</f>
        <v>0</v>
      </c>
      <c r="DR84" s="275">
        <f>VLOOKUP(C84,FPT!B:DP,41,0)</f>
        <v>0</v>
      </c>
      <c r="DS84" t="str">
        <f t="shared" si="155"/>
        <v/>
      </c>
      <c r="DT84" s="275">
        <f>VLOOKUP(C84,MOVI!C:DT,42,0)</f>
        <v>15000000</v>
      </c>
      <c r="DU84" s="275">
        <f>ROUND(VLOOKUP(C84,FPT!B:DS,42,0),0)</f>
        <v>15000000</v>
      </c>
      <c r="DV84" t="str">
        <f t="shared" si="156"/>
        <v/>
      </c>
      <c r="DW84" s="275">
        <f>VLOOKUP(C84,MOVI!C:DT,43,0)</f>
        <v>0</v>
      </c>
      <c r="DX84" s="275">
        <f>VLOOKUP(C84,FPT!B:DV,43,0)</f>
        <v>0</v>
      </c>
      <c r="DY84" t="str">
        <f t="shared" si="157"/>
        <v/>
      </c>
      <c r="DZ84" s="275">
        <f>VLOOKUP(C84,MOVI!C:DT,44,0)</f>
        <v>0</v>
      </c>
      <c r="EA84" s="275">
        <f>VLOOKUP(C84,FPT!B:DY,44,0)</f>
        <v>0</v>
      </c>
      <c r="EB84" t="str">
        <f t="shared" si="158"/>
        <v/>
      </c>
      <c r="EC84" s="275">
        <f>VLOOKUP(C84,MOVI!C:DT,45,0)</f>
        <v>15000000</v>
      </c>
      <c r="ED84" s="275">
        <f>ROUND(VLOOKUP(C84,FPT!B:EB,45,0),0)</f>
        <v>15000000</v>
      </c>
      <c r="EE84" t="str">
        <f t="shared" si="159"/>
        <v/>
      </c>
      <c r="EF84" s="275">
        <f>VLOOKUP(C84,MOVI!C:DT,46,0)</f>
        <v>0</v>
      </c>
      <c r="EG84" s="275">
        <f>VLOOKUP(C84,FPT!B:EE,46,0)</f>
        <v>0</v>
      </c>
      <c r="EH84" t="str">
        <f t="shared" si="160"/>
        <v/>
      </c>
      <c r="EI84" s="275">
        <f>VLOOKUP(C84,MOVI!C:DT,47,0)</f>
        <v>0</v>
      </c>
      <c r="EJ84" s="275">
        <f>VLOOKUP(C84,FPT!B:EH,47,0)</f>
        <v>0</v>
      </c>
      <c r="EK84" t="str">
        <f t="shared" si="161"/>
        <v/>
      </c>
      <c r="EL84" s="275">
        <f>VLOOKUP(C84,MOVI!C:DT,48,0)</f>
        <v>0</v>
      </c>
      <c r="EM84" s="275">
        <f>VLOOKUP(C84,FPT!B:EK,48,0)</f>
        <v>0</v>
      </c>
      <c r="EN84" t="str">
        <f t="shared" si="162"/>
        <v/>
      </c>
      <c r="EO84" s="275">
        <f>VLOOKUP(C84,MOVI!C:DT,49,0)</f>
        <v>0</v>
      </c>
      <c r="EP84" s="275">
        <f>VLOOKUP(C84,FPT!B:EN,49,0)</f>
        <v>0</v>
      </c>
      <c r="EQ84" t="str">
        <f t="shared" si="163"/>
        <v/>
      </c>
      <c r="ER84" s="275">
        <f>VLOOKUP(C84,MOVI!C:DT,50,0)</f>
        <v>0</v>
      </c>
      <c r="ES84" s="275">
        <f>VLOOKUP(C84,FPT!B:EQ,50,0)</f>
        <v>0</v>
      </c>
      <c r="ET84" t="str">
        <f t="shared" si="164"/>
        <v/>
      </c>
      <c r="EU84" s="275">
        <f>VLOOKUP(C84,MOVI!C:DT,51,0)</f>
        <v>0</v>
      </c>
      <c r="EV84" s="275">
        <f>VLOOKUP(C84,FPT!B:ET,51,0)</f>
        <v>0</v>
      </c>
      <c r="EW84" t="str">
        <f t="shared" si="165"/>
        <v/>
      </c>
      <c r="EX84" s="275">
        <f>VLOOKUP(C84,MOVI!C:DT,52,0)</f>
        <v>0</v>
      </c>
      <c r="EY84" s="275">
        <f>VLOOKUP(C84,FPT!B:EW,52,0)</f>
        <v>0</v>
      </c>
      <c r="EZ84" t="str">
        <f t="shared" si="166"/>
        <v/>
      </c>
      <c r="FA84" s="275">
        <f>VLOOKUP(C84,MOVI!C:DT,53,0)</f>
        <v>0</v>
      </c>
      <c r="FB84" s="275">
        <f>VLOOKUP(C84,FPT!B:EZ,53,0)</f>
        <v>0</v>
      </c>
      <c r="FC84" t="str">
        <f t="shared" si="167"/>
        <v/>
      </c>
      <c r="FD84" s="275">
        <f>VLOOKUP(C84,MOVI!C:DT,54,0)</f>
        <v>0</v>
      </c>
      <c r="FE84" s="275">
        <f>VLOOKUP(C84,FPT!B:FC,54,0)</f>
        <v>0</v>
      </c>
      <c r="FF84" t="str">
        <f t="shared" si="168"/>
        <v/>
      </c>
      <c r="FG84" s="275">
        <f>VLOOKUP(C84,MOVI!C:DT,55,0)</f>
        <v>0</v>
      </c>
      <c r="FH84" s="275">
        <f>VLOOKUP(C84,FPT!B:FF,55,0)</f>
        <v>0</v>
      </c>
      <c r="FI84" t="str">
        <f t="shared" si="169"/>
        <v/>
      </c>
      <c r="FJ84" s="275">
        <f>VLOOKUP(C84,MOVI!C:DT,56,0)</f>
        <v>0</v>
      </c>
      <c r="FK84" s="275">
        <f>VLOOKUP(C84,FPT!B:FI,56,0)</f>
        <v>0</v>
      </c>
      <c r="FL84" t="str">
        <f t="shared" si="170"/>
        <v/>
      </c>
      <c r="FM84" s="275">
        <f>VLOOKUP(C84,MOVI!C:DT,57,0)</f>
        <v>0</v>
      </c>
      <c r="FN84" s="275">
        <f>VLOOKUP(C84,FPT!B:FL,57,0)</f>
        <v>0</v>
      </c>
      <c r="FO84" t="str">
        <f t="shared" si="171"/>
        <v/>
      </c>
      <c r="FP84" s="275">
        <f>VLOOKUP(C84,MOVI!C:DT,58,0)</f>
        <v>0</v>
      </c>
      <c r="FQ84" s="275">
        <f>VLOOKUP(C84,FPT!B:FO,58,0)</f>
        <v>0</v>
      </c>
      <c r="FR84" t="str">
        <f t="shared" si="172"/>
        <v/>
      </c>
      <c r="FS84" s="275">
        <f>VLOOKUP(C84,MOVI!C:DT,59,0)</f>
        <v>0</v>
      </c>
      <c r="FT84" s="275">
        <f>VLOOKUP(C84,FPT!B:FR,59,0)</f>
        <v>0</v>
      </c>
      <c r="FU84" t="str">
        <f t="shared" si="173"/>
        <v/>
      </c>
      <c r="FV84" s="275">
        <f>VLOOKUP(C84,MOVI!C:DT,60,0)</f>
        <v>0</v>
      </c>
      <c r="FW84" s="275">
        <f>VLOOKUP(C84,FPT!B:FU,60,0)</f>
        <v>0</v>
      </c>
      <c r="FX84" t="str">
        <f t="shared" si="174"/>
        <v/>
      </c>
      <c r="FY84" s="275">
        <f>VLOOKUP(C84,MOVI!C:DT,61,0)</f>
        <v>0</v>
      </c>
      <c r="FZ84" s="275">
        <f>VLOOKUP(C84,FPT!B:FX,61,0)</f>
        <v>0</v>
      </c>
      <c r="GA84" t="str">
        <f t="shared" si="175"/>
        <v/>
      </c>
      <c r="GB84" s="275">
        <f>VLOOKUP(C84,MOVI!C:DT,62,0)</f>
        <v>0</v>
      </c>
      <c r="GC84" s="275">
        <f>VLOOKUP(C84,FPT!B:GA,62,0)</f>
        <v>0</v>
      </c>
      <c r="GD84" t="str">
        <f t="shared" si="176"/>
        <v/>
      </c>
      <c r="GE84" s="275">
        <f>VLOOKUP(C84,MOVI!C:DT,63,0)</f>
        <v>0</v>
      </c>
      <c r="GF84" s="275">
        <f>VLOOKUP(C84,FPT!B:GD,63,0)</f>
        <v>0</v>
      </c>
      <c r="GG84" t="str">
        <f t="shared" si="177"/>
        <v/>
      </c>
      <c r="GH84" s="275">
        <f>VLOOKUP(C84,MOVI!C:DT,64,0)</f>
        <v>0</v>
      </c>
      <c r="GI84" s="275">
        <f>VLOOKUP(C84,FPT!B:GG,64,0)</f>
        <v>0</v>
      </c>
      <c r="GJ84" t="str">
        <f t="shared" si="178"/>
        <v/>
      </c>
      <c r="GK84" s="275">
        <f>VLOOKUP(C84,MOVI!C:DT,65,0)</f>
        <v>0</v>
      </c>
      <c r="GL84" s="275">
        <f>VLOOKUP(C84,FPT!B:GJ,65,0)</f>
        <v>0</v>
      </c>
      <c r="GM84" t="str">
        <f t="shared" si="179"/>
        <v/>
      </c>
      <c r="GN84" s="275">
        <f>VLOOKUP(C84,MOVI!C:DT,66,0)</f>
        <v>0</v>
      </c>
      <c r="GO84" s="275">
        <f>VLOOKUP(C84,FPT!B:GM,66,0)</f>
        <v>0</v>
      </c>
      <c r="GP84" t="str">
        <f t="shared" si="180"/>
        <v/>
      </c>
      <c r="GQ84" s="275">
        <f>VLOOKUP(C84,MOVI!C:DT,67,0)</f>
        <v>0</v>
      </c>
      <c r="GR84" s="275">
        <f>VLOOKUP(C84,FPT!B:GP,67,0)</f>
        <v>0</v>
      </c>
      <c r="GS84" t="str">
        <f t="shared" si="181"/>
        <v/>
      </c>
      <c r="GT84" s="275">
        <f>VLOOKUP(C84,MOVI!C:DT,68,0)</f>
        <v>0</v>
      </c>
      <c r="GU84" s="275">
        <f>VLOOKUP(C84,FPT!B:GS,68,0)</f>
        <v>0</v>
      </c>
      <c r="GV84" t="str">
        <f t="shared" si="182"/>
        <v/>
      </c>
      <c r="GW84" s="275">
        <f>VLOOKUP(C84,MOVI!C:DT,69,0)</f>
        <v>0</v>
      </c>
      <c r="GX84" s="275">
        <f>VLOOKUP(C84,FPT!B:GV,69,0)</f>
        <v>0</v>
      </c>
      <c r="GY84" t="str">
        <f t="shared" si="183"/>
        <v/>
      </c>
      <c r="GZ84" s="275">
        <f>VLOOKUP(C84,MOVI!C:DT,70,0)</f>
        <v>0</v>
      </c>
      <c r="HA84" s="275">
        <f>VLOOKUP(C84,FPT!B:GY,70,0)</f>
        <v>0</v>
      </c>
      <c r="HB84" t="str">
        <f t="shared" si="184"/>
        <v/>
      </c>
      <c r="HC84" s="275">
        <f>VLOOKUP(C84,MOVI!C:DT,71,0)</f>
        <v>15000000</v>
      </c>
      <c r="HD84" s="275">
        <f>ROUND(VLOOKUP(C84,FPT!B:HB,71,0),0)</f>
        <v>15000000</v>
      </c>
      <c r="HE84" t="str">
        <f t="shared" si="185"/>
        <v/>
      </c>
      <c r="HF84" s="275">
        <f>ROUND(VLOOKUP(C84,MOVI!C:DT,72,0),0)</f>
        <v>0</v>
      </c>
      <c r="HG84" s="275">
        <f>ROUND(VLOOKUP(C84,FPT!B:HE,72,0),0)</f>
        <v>0</v>
      </c>
      <c r="HH84" t="str">
        <f t="shared" si="186"/>
        <v/>
      </c>
      <c r="HI84" s="275">
        <f>VLOOKUP(C84,MOVI!C:DT,73,0)</f>
        <v>0</v>
      </c>
      <c r="HJ84" s="275">
        <f>VLOOKUP(C84,FPT!B:HH,73,0)</f>
        <v>0</v>
      </c>
      <c r="HK84" t="str">
        <f t="shared" si="187"/>
        <v/>
      </c>
      <c r="HL84" s="275">
        <f>VLOOKUP(C84,MOVI!C:DT,74,0)</f>
        <v>0</v>
      </c>
      <c r="HM84" s="275">
        <f>VLOOKUP(C84,FPT!B:HK,74,0)</f>
        <v>0</v>
      </c>
      <c r="HN84" t="str">
        <f t="shared" si="188"/>
        <v/>
      </c>
      <c r="HO84" s="275">
        <f>VLOOKUP(C84,MOVI!C:DT,75,0)</f>
        <v>11000000</v>
      </c>
      <c r="HP84" s="275">
        <f>VLOOKUP(C84,FPT!B:HN,75,0)</f>
        <v>11000000</v>
      </c>
      <c r="HQ84" t="str">
        <f t="shared" si="189"/>
        <v/>
      </c>
      <c r="HR84" s="275">
        <f>VLOOKUP(C84,MOVI!C:DT,76,0)</f>
        <v>0</v>
      </c>
      <c r="HS84" s="275">
        <f>VLOOKUP(C84,FPT!B:HQ,76,0)</f>
        <v>0</v>
      </c>
      <c r="HT84" t="str">
        <f t="shared" si="190"/>
        <v/>
      </c>
      <c r="HU84" s="275">
        <f>VLOOKUP(C84,MOVI!C:DT,77,0)</f>
        <v>0</v>
      </c>
      <c r="HV84" s="275">
        <f>VLOOKUP(C84,FPT!B:HT,77,0)</f>
        <v>0</v>
      </c>
      <c r="HW84" t="str">
        <f t="shared" si="191"/>
        <v/>
      </c>
      <c r="HX84" s="274">
        <f>VLOOKUP(C84,MOVI!C:CB,78,0)</f>
        <v>1200000</v>
      </c>
      <c r="HY84" s="261">
        <f>VLOOKUP(C84,FPT!$B:$CA,78,0)</f>
        <v>1200000</v>
      </c>
      <c r="HZ84" t="str">
        <f t="shared" si="192"/>
        <v/>
      </c>
      <c r="IA84" s="275">
        <f>VLOOKUP(C84,MOVI!C:CD,79,0)</f>
        <v>150000</v>
      </c>
      <c r="IB84" s="275">
        <f>VLOOKUP(C84,FPT!B:HZ,79,0)</f>
        <v>150000</v>
      </c>
      <c r="IC84" t="str">
        <f t="shared" si="193"/>
        <v/>
      </c>
      <c r="ID84" s="275">
        <f>VLOOKUP(C84,MOVI!C:CD,80,0)</f>
        <v>225000</v>
      </c>
      <c r="IE84" s="275">
        <f>VLOOKUP(C84,FPT!B:IC,80,0)</f>
        <v>225000</v>
      </c>
      <c r="IF84" t="str">
        <f t="shared" si="194"/>
        <v/>
      </c>
      <c r="IG84" s="275">
        <f>VLOOKUP(C84,MOVI!C:DT,81,0)</f>
        <v>0</v>
      </c>
      <c r="IH84" s="275">
        <f>VLOOKUP(C84,FPT!B:IF,81,0)</f>
        <v>0</v>
      </c>
      <c r="II84" t="str">
        <f t="shared" si="195"/>
        <v/>
      </c>
      <c r="IJ84" s="275">
        <f>VLOOKUP(C84,MOVI!C:DT,82,0)</f>
        <v>1575000</v>
      </c>
      <c r="IK84" s="275">
        <f>VLOOKUP(C84,FPT!B:II,82,0)</f>
        <v>1575000</v>
      </c>
      <c r="IL84" t="str">
        <f t="shared" si="196"/>
        <v/>
      </c>
      <c r="IM84" s="275">
        <f>ROUND(VLOOKUP(C84,MOVI!C:DT,83,0),0)</f>
        <v>12575000</v>
      </c>
      <c r="IN84" s="275">
        <f>ROUND(VLOOKUP(C84,FPT!B:IL,83,0),0)</f>
        <v>12575000</v>
      </c>
      <c r="IO84" t="str">
        <f t="shared" si="197"/>
        <v/>
      </c>
      <c r="IP84" s="275">
        <f>VLOOKUP(C84,MOVI!C:DT,84,0)</f>
        <v>2425000</v>
      </c>
      <c r="IQ84" s="275">
        <f>VLOOKUP(C84,FPT!B:IO,84,0)</f>
        <v>2425000</v>
      </c>
      <c r="IR84" t="str">
        <f t="shared" si="198"/>
        <v/>
      </c>
      <c r="IS84" s="275">
        <f>ROUND(VLOOKUP(C84,MOVI!C:DT,85,0),0)</f>
        <v>121250</v>
      </c>
      <c r="IT84" s="275">
        <f>ROUND(VLOOKUP(C84,FPT!B:IR,85,0),0)</f>
        <v>121250</v>
      </c>
      <c r="IU84" t="str">
        <f t="shared" si="199"/>
        <v/>
      </c>
      <c r="IV84" s="275">
        <f>VLOOKUP(C84,MOVI!C:DT,86,0)</f>
        <v>0</v>
      </c>
      <c r="IW84" s="275">
        <f>VLOOKUP(C84,FPT!B:IU,86,0)</f>
        <v>0</v>
      </c>
      <c r="IX84" t="str">
        <f t="shared" si="200"/>
        <v/>
      </c>
      <c r="IY84" s="275">
        <f>ROUND(VLOOKUP(C84,MOVI!C:DT,87,0),0)</f>
        <v>121250</v>
      </c>
      <c r="IZ84" s="275">
        <f>ROUND(VLOOKUP(C84,FPT!B:IX,87,0),0)</f>
        <v>121250</v>
      </c>
      <c r="JA84" t="str">
        <f t="shared" si="201"/>
        <v/>
      </c>
      <c r="JB84" s="275">
        <f>VLOOKUP(C84,MOVI!C:DT,88,0)</f>
        <v>0</v>
      </c>
      <c r="JC84" s="275">
        <f>VLOOKUP(C84,FPT!B:JA,88,0)</f>
        <v>0</v>
      </c>
      <c r="JD84" t="str">
        <f t="shared" si="202"/>
        <v/>
      </c>
      <c r="JE84" s="275">
        <f>VLOOKUP(C84,MOVI!C:DT,89,0)</f>
        <v>0</v>
      </c>
      <c r="JF84" s="275">
        <f>VLOOKUP(C84,FPT!B:JD,89,0)</f>
        <v>0</v>
      </c>
      <c r="JG84" t="str">
        <f t="shared" si="203"/>
        <v/>
      </c>
      <c r="JH84" s="275">
        <f>VLOOKUP(C84,MOVI!C:DT,90,0)</f>
        <v>0</v>
      </c>
      <c r="JI84" s="275">
        <f>VLOOKUP(C84,FPT!B:JG,90,0)</f>
        <v>0</v>
      </c>
      <c r="JJ84" t="str">
        <f t="shared" si="204"/>
        <v/>
      </c>
      <c r="JK84" s="275">
        <f>VLOOKUP(C84,MOVI!C:DT,91,0)</f>
        <v>0</v>
      </c>
      <c r="JL84" s="275">
        <f>VLOOKUP(C84,FPT!B:JJ,91,0)</f>
        <v>0</v>
      </c>
      <c r="JM84" t="str">
        <f t="shared" si="205"/>
        <v/>
      </c>
      <c r="JN84" s="275">
        <f>VLOOKUP(C84,MOVI!C:DT,92,0)</f>
        <v>0</v>
      </c>
      <c r="JO84" s="275">
        <f>VLOOKUP(C84,FPT!B:JM,92,0)</f>
        <v>0</v>
      </c>
      <c r="JP84" t="str">
        <f t="shared" si="206"/>
        <v/>
      </c>
      <c r="JQ84" s="275">
        <f>VLOOKUP(C84,MOVI!C:DT,93,0)</f>
        <v>0</v>
      </c>
      <c r="JR84" s="275">
        <f>VLOOKUP(C84,FPT!B:JP,93,0)</f>
        <v>0</v>
      </c>
      <c r="JS84" t="str">
        <f t="shared" si="207"/>
        <v/>
      </c>
      <c r="JT84" s="275">
        <f>VLOOKUP(C84,MOVI!C:DT,94,0)</f>
        <v>0</v>
      </c>
      <c r="JU84" s="275">
        <f>VLOOKUP(C84,FPT!B:JS,94,0)</f>
        <v>0</v>
      </c>
      <c r="JV84" t="str">
        <f t="shared" si="208"/>
        <v/>
      </c>
      <c r="JW84" s="275">
        <f>VLOOKUP(C84,MOVI!C:DT,95,0)</f>
        <v>13303750</v>
      </c>
      <c r="JX84" s="275">
        <f>VLOOKUP(C84,FPT!B:JV,95,0)</f>
        <v>13303750</v>
      </c>
      <c r="JY84" t="str">
        <f t="shared" si="209"/>
        <v/>
      </c>
      <c r="JZ84" s="275">
        <f>VLOOKUP(C84,MOVI!C:DT,96,0)</f>
        <v>0</v>
      </c>
      <c r="KA84" s="275">
        <f>VLOOKUP(C84,FPT!B:JY,96,0)</f>
        <v>0</v>
      </c>
      <c r="KB84" t="str">
        <f t="shared" si="210"/>
        <v/>
      </c>
      <c r="KC84" s="275">
        <f>VLOOKUP(C84,MOVI!C:DT,97,0)</f>
        <v>13303750</v>
      </c>
      <c r="KD84" s="275">
        <f>VLOOKUP(C84,FPT!B:KB,97,0)</f>
        <v>13303750</v>
      </c>
      <c r="KE84" t="str">
        <f t="shared" si="211"/>
        <v/>
      </c>
      <c r="KF84" s="275">
        <f>VLOOKUP(C84,MOVI!C:DT,98,0)</f>
        <v>2550000</v>
      </c>
      <c r="KG84" s="275">
        <f>VLOOKUP(C84,FPT!B:KE,98,0)</f>
        <v>2550000</v>
      </c>
      <c r="KH84" t="str">
        <f t="shared" si="212"/>
        <v/>
      </c>
      <c r="KI84" s="275">
        <f>VLOOKUP(C84,MOVI!C:DT,99,0)</f>
        <v>0</v>
      </c>
      <c r="KJ84" s="275">
        <f>VLOOKUP(C84,FPT!B:KH,99,0)</f>
        <v>0</v>
      </c>
      <c r="KK84" t="str">
        <f t="shared" si="213"/>
        <v/>
      </c>
      <c r="KL84" s="275">
        <f>VLOOKUP(C84,MOVI!C:DT,100,0)</f>
        <v>450000</v>
      </c>
      <c r="KM84" s="275">
        <f>VLOOKUP(C84,FPT!B:KK,100,0)</f>
        <v>450000</v>
      </c>
      <c r="KN84" t="str">
        <f t="shared" si="214"/>
        <v/>
      </c>
      <c r="KO84" s="275">
        <f>VLOOKUP(C84,MOVI!C:DT,101,0)</f>
        <v>0</v>
      </c>
      <c r="KP84" s="275">
        <f>VLOOKUP(C84,FPT!B:KN,101,0)</f>
        <v>0</v>
      </c>
      <c r="KQ84" t="str">
        <f t="shared" si="215"/>
        <v/>
      </c>
      <c r="KR84" s="275">
        <f>VLOOKUP(C84,MOVI!C:DT,102,0)</f>
        <v>0</v>
      </c>
      <c r="KS84" s="275">
        <f>VLOOKUP(C84,FPT!B:KQ,102,0)</f>
        <v>0</v>
      </c>
      <c r="KT84" t="str">
        <f t="shared" si="216"/>
        <v/>
      </c>
      <c r="KU84" s="275">
        <f>VLOOKUP(C84,MOVI!C:DT,103,0)</f>
        <v>3000000</v>
      </c>
      <c r="KV84" s="275">
        <f>VLOOKUP(C84,FPT!B:KT,103,0)</f>
        <v>3000000</v>
      </c>
      <c r="KW84" t="str">
        <f t="shared" si="217"/>
        <v/>
      </c>
      <c r="KX84" s="275">
        <f>VLOOKUP(C84,MOVI!C:DT,104,0)</f>
        <v>4575000</v>
      </c>
      <c r="KY84" s="275">
        <f>VLOOKUP(C84,FPT!B:KW,104,0)</f>
        <v>4575000</v>
      </c>
      <c r="KZ84" t="str">
        <f t="shared" si="218"/>
        <v/>
      </c>
      <c r="LA84" s="275">
        <f>VLOOKUP(C84,MOVI!C:DT,105,0)</f>
        <v>300000</v>
      </c>
      <c r="LB84" s="275">
        <f>VLOOKUP(C84,FPT!B:KZ,105,0)</f>
        <v>300000</v>
      </c>
      <c r="LC84" t="str">
        <f t="shared" si="219"/>
        <v/>
      </c>
      <c r="LD84" s="275">
        <f>VLOOKUP(C84,MOVI!C:DT,106,0)</f>
        <v>18300000</v>
      </c>
      <c r="LE84" s="275">
        <f>VLOOKUP(C84,FPT!B:LC,106,0)</f>
        <v>18300000</v>
      </c>
      <c r="LF84" t="str">
        <f t="shared" si="220"/>
        <v/>
      </c>
      <c r="LG84" s="273">
        <f>VLOOKUP(C84,MOVI!C:DT,107,0)</f>
        <v>0</v>
      </c>
      <c r="LH84" s="273">
        <f>VLOOKUP(C84,FPT!B:LF,107,0)</f>
        <v>0</v>
      </c>
      <c r="LI84" t="str">
        <f t="shared" si="221"/>
        <v/>
      </c>
      <c r="LJ84" t="str">
        <f>VLOOKUP(C84,MOVI!C:DV,108,0)</f>
        <v>Việt PhúSouthRisk</v>
      </c>
      <c r="LK84" s="252" t="str">
        <f>VLOOKUP(C84,FPT!B:LI,108,0)</f>
        <v>Việt PhúSouthRisk</v>
      </c>
      <c r="LL84" t="str">
        <f t="shared" si="222"/>
        <v/>
      </c>
      <c r="LM84" s="275">
        <f>ROUND(VLOOKUP(C84,MOVI!C:DV,109,0),0)</f>
        <v>1250000</v>
      </c>
      <c r="LN84" s="275">
        <f>ROUND(VLOOKUP(C84,FPT!B:LL,109,0),0)</f>
        <v>1250000</v>
      </c>
      <c r="LO84" t="str">
        <f t="shared" si="223"/>
        <v/>
      </c>
      <c r="LP84" t="str">
        <f>VLOOKUP(C84,MOVI!C:DV,110,0)</f>
        <v>HO</v>
      </c>
      <c r="LQ84" s="247" t="str">
        <f>VLOOKUP(C84,FPT!B:LO,110,0)</f>
        <v>HO</v>
      </c>
      <c r="LR84" t="str">
        <f t="shared" si="224"/>
        <v/>
      </c>
      <c r="LS84">
        <f>MOVI!DI79</f>
        <v>18</v>
      </c>
      <c r="LV84">
        <f>MOVI!DJ79</f>
        <v>0</v>
      </c>
      <c r="LW84">
        <f>MOVI!DK79</f>
        <v>0</v>
      </c>
      <c r="LX84">
        <f>MOVI!DL79</f>
        <v>0</v>
      </c>
      <c r="LY84">
        <f>MOVI!DM79</f>
        <v>0</v>
      </c>
      <c r="LZ84">
        <f>MOVI!DN79</f>
        <v>0</v>
      </c>
      <c r="MA84">
        <f>MOVI!DO79</f>
        <v>0</v>
      </c>
      <c r="MB84" t="str">
        <f>MOVI!DP79</f>
        <v/>
      </c>
      <c r="MC84">
        <f>MOVI!DQ79</f>
        <v>0</v>
      </c>
      <c r="MD84">
        <f>MOVI!DR79</f>
        <v>0</v>
      </c>
      <c r="ME84" t="str">
        <f>VLOOKUP(C84,MOVI!C:DV,121,0)</f>
        <v/>
      </c>
      <c r="MF84" s="252"/>
      <c r="MG84" t="str">
        <f t="shared" si="117"/>
        <v/>
      </c>
      <c r="MH84" t="str">
        <f>VLOOKUP(C84,MOVI!C:DT,122,0)</f>
        <v>Việt PhúSouth</v>
      </c>
      <c r="MI84" s="252" t="str">
        <f>VLOOKUP(C84,FPT!B:DS,112,0)</f>
        <v>Việt PhúSouth</v>
      </c>
      <c r="MJ84" t="str">
        <f t="shared" si="225"/>
        <v/>
      </c>
    </row>
    <row r="85" spans="1:348" x14ac:dyDescent="0.25">
      <c r="A85">
        <v>77</v>
      </c>
      <c r="B85" s="48">
        <v>5341</v>
      </c>
      <c r="C85" s="271" t="s">
        <v>842</v>
      </c>
      <c r="D85" t="str">
        <f>VLOOKUP(C85,MOVI!C:D,2,0)</f>
        <v>Lê Thị Bích Ngọc</v>
      </c>
      <c r="E85" t="str">
        <f>VLOOKUP(C85,FPT!B:C,2,0)</f>
        <v>Lê Thị Bích Ngọc</v>
      </c>
      <c r="F85" t="str">
        <f t="shared" si="118"/>
        <v/>
      </c>
      <c r="G85" t="str">
        <f>VLOOKUP(C85,MOVI!C:E,3,0)</f>
        <v>Risk</v>
      </c>
      <c r="H85" t="str">
        <f>VLOOKUP(C85,FPT!B:F,3,0)</f>
        <v>Risk</v>
      </c>
      <c r="I85" t="str">
        <f t="shared" si="119"/>
        <v/>
      </c>
      <c r="J85" t="str">
        <f>VLOOKUP(C85,MOVI!C:H,4,0)</f>
        <v>Fraud Control &amp; Prevention</v>
      </c>
      <c r="K85" t="str">
        <f>VLOOKUP(C85,FPT!B:I,4,0)</f>
        <v>Fraud Control &amp; Prevention</v>
      </c>
      <c r="L85" t="str">
        <f t="shared" si="120"/>
        <v/>
      </c>
      <c r="M85" t="str">
        <f>VLOOKUP(C85,MOVI!C:DT,5,0)</f>
        <v>Associate</v>
      </c>
      <c r="N85" t="str">
        <f>VLOOKUP(C85,FPT!B:L,5,0)</f>
        <v>Associate</v>
      </c>
      <c r="O85" t="str">
        <f t="shared" si="121"/>
        <v/>
      </c>
      <c r="P85" t="str">
        <f>VLOOKUP(C85,MOVI!C:DT,6,0)</f>
        <v>Fraud Control Administrator</v>
      </c>
      <c r="Q85" t="str">
        <f>VLOOKUP(C85,FPT!B:O,6,0)</f>
        <v>Fraud Control Administrator</v>
      </c>
      <c r="R85" t="str">
        <f t="shared" si="122"/>
        <v/>
      </c>
      <c r="S85" t="str">
        <f>VLOOKUP(C85,MOVI!C:DT,7,0)</f>
        <v>South</v>
      </c>
      <c r="T85" t="str">
        <f>VLOOKUP(C85,FPT!B:R,7,0)</f>
        <v>South</v>
      </c>
      <c r="U85" t="str">
        <f t="shared" si="123"/>
        <v/>
      </c>
      <c r="V85" t="str">
        <f>VLOOKUP(C85,MOVI!C:DT,8,0)</f>
        <v>Việt Phú</v>
      </c>
      <c r="W85" t="str">
        <f>VLOOKUP(C85,FPT!B:U,8,0)</f>
        <v>Việt Phú</v>
      </c>
      <c r="X85" t="str">
        <f t="shared" si="124"/>
        <v/>
      </c>
      <c r="Y85" t="str">
        <f>VLOOKUP(C85,MOVI!C:DT,9,0)</f>
        <v>Full-time</v>
      </c>
      <c r="Z85" t="str">
        <f>VLOOKUP(C85,FPT!B:X,9,0)</f>
        <v>Full-time</v>
      </c>
      <c r="AA85" t="str">
        <f t="shared" si="125"/>
        <v/>
      </c>
      <c r="AB85" t="str">
        <f>VLOOKUP(C85,MOVI!C:DT,10,0)</f>
        <v>Permanent</v>
      </c>
      <c r="AC85" t="str">
        <f>VLOOKUP(C85,FPT!B:AA,10,0)</f>
        <v>Permanent</v>
      </c>
      <c r="AD85" t="str">
        <f t="shared" si="126"/>
        <v/>
      </c>
      <c r="AE85" s="247">
        <f>VLOOKUP(C85,MOVI!C:DT,11,0)</f>
        <v>43724</v>
      </c>
      <c r="AF85" s="247">
        <f>VLOOKUP(C85,FPT!B:AD,11,0)</f>
        <v>43724</v>
      </c>
      <c r="AG85" t="str">
        <f t="shared" si="127"/>
        <v/>
      </c>
      <c r="AH85" s="260" t="str">
        <f>VLOOKUP(C85,MOVI!C:DT,12,0)</f>
        <v/>
      </c>
      <c r="AI85" s="260"/>
      <c r="AJ85" t="str">
        <f t="shared" si="227"/>
        <v/>
      </c>
      <c r="AK85">
        <f>VLOOKUP(C85,MOVI!C:DT,13,0)</f>
        <v>0</v>
      </c>
      <c r="AL85" s="247">
        <f>VLOOKUP(C85,FPT!B:AJ,13,0)</f>
        <v>0</v>
      </c>
      <c r="AM85" t="str">
        <f t="shared" si="226"/>
        <v/>
      </c>
      <c r="AN85" s="247">
        <f>VLOOKUP(C85,MOVI!C:DT,14,0)</f>
        <v>0</v>
      </c>
      <c r="AO85" s="247">
        <f>VLOOKUP(C85,FPT!B:AM,14,0)</f>
        <v>0</v>
      </c>
      <c r="AP85" t="str">
        <f t="shared" si="128"/>
        <v/>
      </c>
      <c r="AQ85" t="str">
        <f>VLOOKUP(C85,MOVI!C:DT,15,0)</f>
        <v>LC</v>
      </c>
      <c r="AR85" s="247" t="str">
        <f>VLOOKUP(C85,FPT!B:AP,15,0)</f>
        <v>LC</v>
      </c>
      <c r="AS85" t="str">
        <f t="shared" si="129"/>
        <v/>
      </c>
      <c r="AT85" s="282" t="str">
        <f>VLOOKUP(C85,MOVI!C:DT,16,0)</f>
        <v>LTTP</v>
      </c>
      <c r="AU85" s="247" t="str">
        <f>VLOOKUP(C85,FPT!B:AS,16,0)</f>
        <v>LTTP</v>
      </c>
      <c r="AV85" t="str">
        <f t="shared" si="130"/>
        <v/>
      </c>
      <c r="AW85" t="str">
        <f>VLOOKUP(C85,MOVI!C:DT,17,0)</f>
        <v>L</v>
      </c>
      <c r="AX85" s="247" t="str">
        <f>VLOOKUP(C85,FPT!B:AV,17,0)</f>
        <v>L</v>
      </c>
      <c r="AY85" t="str">
        <f t="shared" si="131"/>
        <v/>
      </c>
      <c r="AZ85">
        <f>VLOOKUP(C85,MOVI!C:DT,18,0)</f>
        <v>0</v>
      </c>
      <c r="BA85" s="247">
        <f>VLOOKUP(C85,FPT!B:AY,18,0)</f>
        <v>0</v>
      </c>
      <c r="BB85" t="str">
        <f t="shared" si="132"/>
        <v/>
      </c>
      <c r="BC85" s="275">
        <f>VLOOKUP(C85,MOVI!C:DT,19,0)</f>
        <v>5000000</v>
      </c>
      <c r="BD85" s="275">
        <f>VLOOKUP(C85,FPT!B:BB,19,0)</f>
        <v>5000000</v>
      </c>
      <c r="BE85" t="str">
        <f t="shared" si="133"/>
        <v/>
      </c>
      <c r="BF85">
        <f>VLOOKUP(C85,MOVI!C:DT,20,0)</f>
        <v>0</v>
      </c>
      <c r="BG85" s="252">
        <f>VLOOKUP(C85,FPT!B:BE,20,0)</f>
        <v>0</v>
      </c>
      <c r="BH85" t="str">
        <f t="shared" si="134"/>
        <v/>
      </c>
      <c r="BI85" s="275">
        <f>VLOOKUP(C85,MOVI!C:DT,21,0)</f>
        <v>5000000</v>
      </c>
      <c r="BJ85" s="275">
        <f>VLOOKUP(C85,FPT!B:BH,21,0)</f>
        <v>5000000</v>
      </c>
      <c r="BK85" t="str">
        <f t="shared" si="135"/>
        <v/>
      </c>
      <c r="BL85" s="275">
        <f>VLOOKUP(C85,MOVI!C:DT,22,0)</f>
        <v>0</v>
      </c>
      <c r="BM85" s="275">
        <f>VLOOKUP(C85,FPT!B:BK,22,0)</f>
        <v>0</v>
      </c>
      <c r="BN85" t="str">
        <f t="shared" si="136"/>
        <v/>
      </c>
      <c r="BO85" s="275">
        <f>VLOOKUP(C85,MOVI!C:DT,23,0)</f>
        <v>0</v>
      </c>
      <c r="BP85" s="275">
        <f>VLOOKUP(C85,FPT!B:BN,23,0)</f>
        <v>0</v>
      </c>
      <c r="BQ85" t="str">
        <f t="shared" si="137"/>
        <v/>
      </c>
      <c r="BR85" s="275">
        <f>VLOOKUP(C85,MOVI!C:DT,24,0)</f>
        <v>0</v>
      </c>
      <c r="BS85" s="275">
        <f>VLOOKUP(C85,FPT!B:BQ,24,0)</f>
        <v>0</v>
      </c>
      <c r="BT85" t="str">
        <f t="shared" si="138"/>
        <v/>
      </c>
      <c r="BU85" s="275">
        <f>VLOOKUP(C85,MOVI!C:DT,25,0)</f>
        <v>0</v>
      </c>
      <c r="BV85" s="275">
        <f>VLOOKUP(C85,FPT!B:BT,25,0)</f>
        <v>0</v>
      </c>
      <c r="BW85" t="str">
        <f t="shared" si="139"/>
        <v/>
      </c>
      <c r="BX85" s="275">
        <f>VLOOKUP(C85,MOVI!C:DT,26,0)</f>
        <v>0</v>
      </c>
      <c r="BY85" s="275">
        <f>VLOOKUP(C85,FPT!B:BW,26,0)</f>
        <v>0</v>
      </c>
      <c r="BZ85" t="str">
        <f t="shared" si="140"/>
        <v/>
      </c>
      <c r="CA85" s="275">
        <f>VLOOKUP(C85,MOVI!C:DT,27,0)</f>
        <v>0</v>
      </c>
      <c r="CB85" s="275">
        <f>VLOOKUP(C85,FPT!B:BZ,27,0)</f>
        <v>0</v>
      </c>
      <c r="CC85" t="str">
        <f t="shared" si="141"/>
        <v/>
      </c>
      <c r="CD85" s="275">
        <f>VLOOKUP(C85,MOVI!C:DT,28,0)</f>
        <v>0</v>
      </c>
      <c r="CE85" s="275">
        <f>VLOOKUP(C85,FPT!B:CC,28,0)</f>
        <v>0</v>
      </c>
      <c r="CF85" t="str">
        <f t="shared" si="142"/>
        <v/>
      </c>
      <c r="CG85" t="str">
        <f>VLOOKUP(C85,MOVI!C:DT,29,0)</f>
        <v>TB, CN</v>
      </c>
      <c r="CH85" s="252" t="str">
        <f>VLOOKUP(C85,FPT!B:CF,29,0)</f>
        <v>TB, CN</v>
      </c>
      <c r="CI85" t="str">
        <f t="shared" si="143"/>
        <v/>
      </c>
      <c r="CJ85">
        <f>VLOOKUP(C85,MOVI!C:DT,30,0)</f>
        <v>21</v>
      </c>
      <c r="CK85" s="252">
        <f>VLOOKUP(C85,FPT!B:CI,30,0)</f>
        <v>21</v>
      </c>
      <c r="CL85" t="str">
        <f t="shared" si="144"/>
        <v/>
      </c>
      <c r="CM85">
        <f>VLOOKUP(C85,MOVI!C:DT,31,0)</f>
        <v>17</v>
      </c>
      <c r="CN85" s="252">
        <f>VLOOKUP(C85,FPT!B:CL,31,0)</f>
        <v>17</v>
      </c>
      <c r="CO85" t="str">
        <f t="shared" si="145"/>
        <v/>
      </c>
      <c r="CP85" s="275">
        <f>VLOOKUP(C85,MOVI!C:DT,32,0)</f>
        <v>4</v>
      </c>
      <c r="CQ85" s="275">
        <f>VLOOKUP(C85,FPT!B:CO,32,0)</f>
        <v>4</v>
      </c>
      <c r="CR85" t="str">
        <f t="shared" si="146"/>
        <v/>
      </c>
      <c r="CS85" s="275">
        <f>VLOOKUP(C85,MOVI!C:DT,33,0)</f>
        <v>0</v>
      </c>
      <c r="CT85" s="275">
        <f>VLOOKUP(C85,FPT!B:CR,33,0)</f>
        <v>0</v>
      </c>
      <c r="CU85" t="str">
        <f t="shared" si="147"/>
        <v/>
      </c>
      <c r="CV85" s="275">
        <f>VLOOKUP(C85,MOVI!C:DT,34,0)</f>
        <v>0</v>
      </c>
      <c r="CW85" s="275">
        <f>VLOOKUP(C85,FPT!B:CU,34,0)</f>
        <v>0</v>
      </c>
      <c r="CX85" t="str">
        <f t="shared" si="148"/>
        <v/>
      </c>
      <c r="CY85" s="275">
        <f>VLOOKUP(C85,MOVI!C:DT,35,0)</f>
        <v>21</v>
      </c>
      <c r="CZ85" s="275">
        <f>VLOOKUP(C85,FPT!B:CX,35,0)</f>
        <v>21</v>
      </c>
      <c r="DA85" t="str">
        <f t="shared" si="149"/>
        <v/>
      </c>
      <c r="DB85" s="275">
        <f>VLOOKUP(C85,MOVI!C:DT,36,0)</f>
        <v>0</v>
      </c>
      <c r="DC85" s="275">
        <f>VLOOKUP(C85,FPT!B:DA,36,0)</f>
        <v>0</v>
      </c>
      <c r="DD85" t="str">
        <f t="shared" si="150"/>
        <v/>
      </c>
      <c r="DE85" s="275">
        <f>VLOOKUP(C85,MOVI!C:DT,37,0)</f>
        <v>0</v>
      </c>
      <c r="DF85" s="275">
        <f>VLOOKUP(C85,FPT!B:DD,37,0)</f>
        <v>0</v>
      </c>
      <c r="DG85" t="str">
        <f t="shared" si="151"/>
        <v/>
      </c>
      <c r="DH85" s="275">
        <f>VLOOKUP(C85,MOVI!C:DT,38,0)</f>
        <v>0</v>
      </c>
      <c r="DI85" s="275">
        <f>VLOOKUP(C85,FPT!B:DG,38,0)</f>
        <v>0</v>
      </c>
      <c r="DJ85" t="str">
        <f t="shared" si="152"/>
        <v/>
      </c>
      <c r="DK85" s="275">
        <f>VLOOKUP(C85,MOVI!C:DT,39,0)</f>
        <v>0</v>
      </c>
      <c r="DL85" s="275">
        <f>VLOOKUP(C85,FPT!B:DJ,39,0)</f>
        <v>0</v>
      </c>
      <c r="DM85" t="str">
        <f t="shared" si="153"/>
        <v/>
      </c>
      <c r="DN85" s="275">
        <f>VLOOKUP(C85,MOVI!C:DT,40,0)</f>
        <v>0</v>
      </c>
      <c r="DO85" s="275">
        <f>VLOOKUP(C85,FPT!B:DM,40,0)</f>
        <v>0</v>
      </c>
      <c r="DP85" t="str">
        <f t="shared" si="154"/>
        <v/>
      </c>
      <c r="DQ85" s="275">
        <f>VLOOKUP(C85,MOVI!C:DT,41,0)</f>
        <v>0</v>
      </c>
      <c r="DR85" s="275">
        <f>VLOOKUP(C85,FPT!B:DP,41,0)</f>
        <v>0</v>
      </c>
      <c r="DS85" t="str">
        <f t="shared" si="155"/>
        <v/>
      </c>
      <c r="DT85" s="275">
        <f>VLOOKUP(C85,MOVI!C:DT,42,0)</f>
        <v>5000000</v>
      </c>
      <c r="DU85" s="275">
        <f>ROUND(VLOOKUP(C85,FPT!B:DS,42,0),0)</f>
        <v>5000000</v>
      </c>
      <c r="DV85" t="str">
        <f t="shared" si="156"/>
        <v/>
      </c>
      <c r="DW85" s="275">
        <f>VLOOKUP(C85,MOVI!C:DT,43,0)</f>
        <v>0</v>
      </c>
      <c r="DX85" s="275">
        <f>VLOOKUP(C85,FPT!B:DV,43,0)</f>
        <v>0</v>
      </c>
      <c r="DY85" t="str">
        <f t="shared" si="157"/>
        <v/>
      </c>
      <c r="DZ85" s="275">
        <f>VLOOKUP(C85,MOVI!C:DT,44,0)</f>
        <v>0</v>
      </c>
      <c r="EA85" s="275">
        <f>VLOOKUP(C85,FPT!B:DY,44,0)</f>
        <v>0</v>
      </c>
      <c r="EB85" t="str">
        <f t="shared" si="158"/>
        <v/>
      </c>
      <c r="EC85" s="275">
        <f>VLOOKUP(C85,MOVI!C:DT,45,0)</f>
        <v>5000000</v>
      </c>
      <c r="ED85" s="275">
        <f>ROUND(VLOOKUP(C85,FPT!B:EB,45,0),0)</f>
        <v>5000000</v>
      </c>
      <c r="EE85" t="str">
        <f t="shared" si="159"/>
        <v/>
      </c>
      <c r="EF85" s="275">
        <f>VLOOKUP(C85,MOVI!C:DT,46,0)</f>
        <v>0</v>
      </c>
      <c r="EG85" s="275">
        <f>VLOOKUP(C85,FPT!B:EE,46,0)</f>
        <v>0</v>
      </c>
      <c r="EH85" t="str">
        <f t="shared" si="160"/>
        <v/>
      </c>
      <c r="EI85" s="275">
        <f>VLOOKUP(C85,MOVI!C:DT,47,0)</f>
        <v>0</v>
      </c>
      <c r="EJ85" s="275">
        <f>VLOOKUP(C85,FPT!B:EH,47,0)</f>
        <v>0</v>
      </c>
      <c r="EK85" t="str">
        <f t="shared" si="161"/>
        <v/>
      </c>
      <c r="EL85" s="275">
        <f>VLOOKUP(C85,MOVI!C:DT,48,0)</f>
        <v>0</v>
      </c>
      <c r="EM85" s="275">
        <f>VLOOKUP(C85,FPT!B:EK,48,0)</f>
        <v>0</v>
      </c>
      <c r="EN85" t="str">
        <f t="shared" si="162"/>
        <v/>
      </c>
      <c r="EO85" s="275">
        <f>VLOOKUP(C85,MOVI!C:DT,49,0)</f>
        <v>0</v>
      </c>
      <c r="EP85" s="275">
        <f>VLOOKUP(C85,FPT!B:EN,49,0)</f>
        <v>0</v>
      </c>
      <c r="EQ85" t="str">
        <f t="shared" si="163"/>
        <v/>
      </c>
      <c r="ER85" s="275">
        <f>VLOOKUP(C85,MOVI!C:DT,50,0)</f>
        <v>0</v>
      </c>
      <c r="ES85" s="275">
        <f>VLOOKUP(C85,FPT!B:EQ,50,0)</f>
        <v>0</v>
      </c>
      <c r="ET85" t="str">
        <f t="shared" si="164"/>
        <v/>
      </c>
      <c r="EU85" s="275">
        <f>VLOOKUP(C85,MOVI!C:DT,51,0)</f>
        <v>0</v>
      </c>
      <c r="EV85" s="275">
        <f>VLOOKUP(C85,FPT!B:ET,51,0)</f>
        <v>0</v>
      </c>
      <c r="EW85" t="str">
        <f t="shared" si="165"/>
        <v/>
      </c>
      <c r="EX85" s="275">
        <f>VLOOKUP(C85,MOVI!C:DT,52,0)</f>
        <v>0</v>
      </c>
      <c r="EY85" s="275">
        <f>VLOOKUP(C85,FPT!B:EW,52,0)</f>
        <v>0</v>
      </c>
      <c r="EZ85" t="str">
        <f t="shared" si="166"/>
        <v/>
      </c>
      <c r="FA85" s="275">
        <f>VLOOKUP(C85,MOVI!C:DT,53,0)</f>
        <v>0</v>
      </c>
      <c r="FB85" s="275">
        <f>VLOOKUP(C85,FPT!B:EZ,53,0)</f>
        <v>0</v>
      </c>
      <c r="FC85" t="str">
        <f t="shared" si="167"/>
        <v/>
      </c>
      <c r="FD85" s="275">
        <f>VLOOKUP(C85,MOVI!C:DT,54,0)</f>
        <v>0</v>
      </c>
      <c r="FE85" s="275">
        <f>VLOOKUP(C85,FPT!B:FC,54,0)</f>
        <v>0</v>
      </c>
      <c r="FF85" t="str">
        <f t="shared" si="168"/>
        <v/>
      </c>
      <c r="FG85" s="275">
        <f>VLOOKUP(C85,MOVI!C:DT,55,0)</f>
        <v>0</v>
      </c>
      <c r="FH85" s="275">
        <f>VLOOKUP(C85,FPT!B:FF,55,0)</f>
        <v>0</v>
      </c>
      <c r="FI85" t="str">
        <f t="shared" si="169"/>
        <v/>
      </c>
      <c r="FJ85" s="275">
        <f>VLOOKUP(C85,MOVI!C:DT,56,0)</f>
        <v>0</v>
      </c>
      <c r="FK85" s="275">
        <f>VLOOKUP(C85,FPT!B:FI,56,0)</f>
        <v>0</v>
      </c>
      <c r="FL85" t="str">
        <f t="shared" si="170"/>
        <v/>
      </c>
      <c r="FM85" s="275">
        <f>VLOOKUP(C85,MOVI!C:DT,57,0)</f>
        <v>0</v>
      </c>
      <c r="FN85" s="275">
        <f>VLOOKUP(C85,FPT!B:FL,57,0)</f>
        <v>0</v>
      </c>
      <c r="FO85" t="str">
        <f t="shared" si="171"/>
        <v/>
      </c>
      <c r="FP85" s="275">
        <f>VLOOKUP(C85,MOVI!C:DT,58,0)</f>
        <v>0</v>
      </c>
      <c r="FQ85" s="275">
        <f>VLOOKUP(C85,FPT!B:FO,58,0)</f>
        <v>0</v>
      </c>
      <c r="FR85" t="str">
        <f t="shared" si="172"/>
        <v/>
      </c>
      <c r="FS85" s="275">
        <f>VLOOKUP(C85,MOVI!C:DT,59,0)</f>
        <v>0</v>
      </c>
      <c r="FT85" s="275">
        <f>VLOOKUP(C85,FPT!B:FR,59,0)</f>
        <v>0</v>
      </c>
      <c r="FU85" t="str">
        <f t="shared" si="173"/>
        <v/>
      </c>
      <c r="FV85" s="275">
        <f>VLOOKUP(C85,MOVI!C:DT,60,0)</f>
        <v>0</v>
      </c>
      <c r="FW85" s="275">
        <f>VLOOKUP(C85,FPT!B:FU,60,0)</f>
        <v>0</v>
      </c>
      <c r="FX85" t="str">
        <f t="shared" si="174"/>
        <v/>
      </c>
      <c r="FY85" s="275">
        <f>VLOOKUP(C85,MOVI!C:DT,61,0)</f>
        <v>0</v>
      </c>
      <c r="FZ85" s="275">
        <f>VLOOKUP(C85,FPT!B:FX,61,0)</f>
        <v>0</v>
      </c>
      <c r="GA85" t="str">
        <f t="shared" si="175"/>
        <v/>
      </c>
      <c r="GB85" s="275">
        <f>VLOOKUP(C85,MOVI!C:DT,62,0)</f>
        <v>0</v>
      </c>
      <c r="GC85" s="275">
        <f>VLOOKUP(C85,FPT!B:GA,62,0)</f>
        <v>0</v>
      </c>
      <c r="GD85" t="str">
        <f t="shared" si="176"/>
        <v/>
      </c>
      <c r="GE85" s="275">
        <f>VLOOKUP(C85,MOVI!C:DT,63,0)</f>
        <v>0</v>
      </c>
      <c r="GF85" s="275">
        <f>VLOOKUP(C85,FPT!B:GD,63,0)</f>
        <v>0</v>
      </c>
      <c r="GG85" t="str">
        <f t="shared" si="177"/>
        <v/>
      </c>
      <c r="GH85" s="275">
        <f>VLOOKUP(C85,MOVI!C:DT,64,0)</f>
        <v>0</v>
      </c>
      <c r="GI85" s="275">
        <f>VLOOKUP(C85,FPT!B:GG,64,0)</f>
        <v>0</v>
      </c>
      <c r="GJ85" t="str">
        <f t="shared" si="178"/>
        <v/>
      </c>
      <c r="GK85" s="275">
        <f>VLOOKUP(C85,MOVI!C:DT,65,0)</f>
        <v>0</v>
      </c>
      <c r="GL85" s="275">
        <f>VLOOKUP(C85,FPT!B:GJ,65,0)</f>
        <v>0</v>
      </c>
      <c r="GM85" t="str">
        <f t="shared" si="179"/>
        <v/>
      </c>
      <c r="GN85" s="275">
        <f>VLOOKUP(C85,MOVI!C:DT,66,0)</f>
        <v>0</v>
      </c>
      <c r="GO85" s="275">
        <f>VLOOKUP(C85,FPT!B:GM,66,0)</f>
        <v>0</v>
      </c>
      <c r="GP85" t="str">
        <f t="shared" si="180"/>
        <v/>
      </c>
      <c r="GQ85" s="275">
        <f>VLOOKUP(C85,MOVI!C:DT,67,0)</f>
        <v>0</v>
      </c>
      <c r="GR85" s="275">
        <f>VLOOKUP(C85,FPT!B:GP,67,0)</f>
        <v>0</v>
      </c>
      <c r="GS85" t="str">
        <f t="shared" si="181"/>
        <v/>
      </c>
      <c r="GT85" s="275">
        <f>VLOOKUP(C85,MOVI!C:DT,68,0)</f>
        <v>0</v>
      </c>
      <c r="GU85" s="275">
        <f>VLOOKUP(C85,FPT!B:GS,68,0)</f>
        <v>0</v>
      </c>
      <c r="GV85" t="str">
        <f t="shared" si="182"/>
        <v/>
      </c>
      <c r="GW85" s="275">
        <f>VLOOKUP(C85,MOVI!C:DT,69,0)</f>
        <v>0</v>
      </c>
      <c r="GX85" s="275">
        <f>VLOOKUP(C85,FPT!B:GV,69,0)</f>
        <v>0</v>
      </c>
      <c r="GY85" t="str">
        <f t="shared" si="183"/>
        <v/>
      </c>
      <c r="GZ85" s="275">
        <f>VLOOKUP(C85,MOVI!C:DT,70,0)</f>
        <v>0</v>
      </c>
      <c r="HA85" s="275">
        <f>VLOOKUP(C85,FPT!B:GY,70,0)</f>
        <v>0</v>
      </c>
      <c r="HB85" t="str">
        <f t="shared" si="184"/>
        <v/>
      </c>
      <c r="HC85" s="275">
        <f>VLOOKUP(C85,MOVI!C:DT,71,0)</f>
        <v>5000000</v>
      </c>
      <c r="HD85" s="275">
        <f>ROUND(VLOOKUP(C85,FPT!B:HB,71,0),0)</f>
        <v>5000000</v>
      </c>
      <c r="HE85" t="str">
        <f t="shared" si="185"/>
        <v/>
      </c>
      <c r="HF85" s="275">
        <f>ROUND(VLOOKUP(C85,MOVI!C:DT,72,0),0)</f>
        <v>0</v>
      </c>
      <c r="HG85" s="275">
        <f>ROUND(VLOOKUP(C85,FPT!B:HE,72,0),0)</f>
        <v>0</v>
      </c>
      <c r="HH85" t="str">
        <f t="shared" si="186"/>
        <v/>
      </c>
      <c r="HI85" s="275">
        <f>VLOOKUP(C85,MOVI!C:DT,73,0)</f>
        <v>0</v>
      </c>
      <c r="HJ85" s="275">
        <f>VLOOKUP(C85,FPT!B:HH,73,0)</f>
        <v>0</v>
      </c>
      <c r="HK85" t="str">
        <f t="shared" si="187"/>
        <v/>
      </c>
      <c r="HL85" s="275">
        <f>VLOOKUP(C85,MOVI!C:DT,74,0)</f>
        <v>0</v>
      </c>
      <c r="HM85" s="275">
        <f>VLOOKUP(C85,FPT!B:HK,74,0)</f>
        <v>0</v>
      </c>
      <c r="HN85" t="str">
        <f t="shared" si="188"/>
        <v/>
      </c>
      <c r="HO85" s="275">
        <f>VLOOKUP(C85,MOVI!C:DT,75,0)</f>
        <v>11000000</v>
      </c>
      <c r="HP85" s="275">
        <f>VLOOKUP(C85,FPT!B:HN,75,0)</f>
        <v>11000000</v>
      </c>
      <c r="HQ85" t="str">
        <f t="shared" si="189"/>
        <v/>
      </c>
      <c r="HR85" s="275">
        <f>VLOOKUP(C85,MOVI!C:DT,76,0)</f>
        <v>0</v>
      </c>
      <c r="HS85" s="275">
        <f>VLOOKUP(C85,FPT!B:HQ,76,0)</f>
        <v>0</v>
      </c>
      <c r="HT85" t="str">
        <f t="shared" si="190"/>
        <v/>
      </c>
      <c r="HU85" s="275">
        <f>VLOOKUP(C85,MOVI!C:DT,77,0)</f>
        <v>0</v>
      </c>
      <c r="HV85" s="275">
        <f>VLOOKUP(C85,FPT!B:HT,77,0)</f>
        <v>0</v>
      </c>
      <c r="HW85" t="str">
        <f t="shared" si="191"/>
        <v/>
      </c>
      <c r="HX85" s="274">
        <f>VLOOKUP(C85,MOVI!C:CB,78,0)</f>
        <v>400000</v>
      </c>
      <c r="HY85" s="261">
        <f>VLOOKUP(C85,FPT!$B:$CA,78,0)</f>
        <v>400000</v>
      </c>
      <c r="HZ85" t="str">
        <f t="shared" si="192"/>
        <v/>
      </c>
      <c r="IA85" s="275">
        <f>VLOOKUP(C85,MOVI!C:CD,79,0)</f>
        <v>50000</v>
      </c>
      <c r="IB85" s="275">
        <f>VLOOKUP(C85,FPT!B:HZ,79,0)</f>
        <v>50000</v>
      </c>
      <c r="IC85" t="str">
        <f t="shared" si="193"/>
        <v/>
      </c>
      <c r="ID85" s="275">
        <f>VLOOKUP(C85,MOVI!C:CD,80,0)</f>
        <v>75000</v>
      </c>
      <c r="IE85" s="275">
        <f>VLOOKUP(C85,FPT!B:IC,80,0)</f>
        <v>75000</v>
      </c>
      <c r="IF85" t="str">
        <f t="shared" si="194"/>
        <v/>
      </c>
      <c r="IG85" s="275">
        <f>VLOOKUP(C85,MOVI!C:DT,81,0)</f>
        <v>0</v>
      </c>
      <c r="IH85" s="275">
        <f>VLOOKUP(C85,FPT!B:IF,81,0)</f>
        <v>0</v>
      </c>
      <c r="II85" t="str">
        <f t="shared" si="195"/>
        <v/>
      </c>
      <c r="IJ85" s="275">
        <f>VLOOKUP(C85,MOVI!C:DT,82,0)</f>
        <v>525000</v>
      </c>
      <c r="IK85" s="275">
        <f>VLOOKUP(C85,FPT!B:II,82,0)</f>
        <v>525000</v>
      </c>
      <c r="IL85" t="str">
        <f t="shared" si="196"/>
        <v/>
      </c>
      <c r="IM85" s="275">
        <f>ROUND(VLOOKUP(C85,MOVI!C:DT,83,0),0)</f>
        <v>11525000</v>
      </c>
      <c r="IN85" s="275">
        <f>ROUND(VLOOKUP(C85,FPT!B:IL,83,0),0)</f>
        <v>11525000</v>
      </c>
      <c r="IO85" t="str">
        <f t="shared" si="197"/>
        <v/>
      </c>
      <c r="IP85" s="275">
        <f>VLOOKUP(C85,MOVI!C:DT,84,0)</f>
        <v>0</v>
      </c>
      <c r="IQ85" s="275">
        <f>VLOOKUP(C85,FPT!B:IO,84,0)</f>
        <v>0</v>
      </c>
      <c r="IR85" t="str">
        <f t="shared" si="198"/>
        <v/>
      </c>
      <c r="IS85" s="275">
        <f>ROUND(VLOOKUP(C85,MOVI!C:DT,85,0),0)</f>
        <v>0</v>
      </c>
      <c r="IT85" s="275">
        <f>ROUND(VLOOKUP(C85,FPT!B:IR,85,0),0)</f>
        <v>0</v>
      </c>
      <c r="IU85" t="str">
        <f t="shared" si="199"/>
        <v/>
      </c>
      <c r="IV85" s="275">
        <f>VLOOKUP(C85,MOVI!C:DT,86,0)</f>
        <v>0</v>
      </c>
      <c r="IW85" s="275">
        <f>VLOOKUP(C85,FPT!B:IU,86,0)</f>
        <v>0</v>
      </c>
      <c r="IX85" t="str">
        <f t="shared" si="200"/>
        <v/>
      </c>
      <c r="IY85" s="275">
        <f>ROUND(VLOOKUP(C85,MOVI!C:DT,87,0),0)</f>
        <v>0</v>
      </c>
      <c r="IZ85" s="275">
        <f>ROUND(VLOOKUP(C85,FPT!B:IX,87,0),0)</f>
        <v>0</v>
      </c>
      <c r="JA85" t="str">
        <f t="shared" si="201"/>
        <v/>
      </c>
      <c r="JB85" s="275">
        <f>VLOOKUP(C85,MOVI!C:DT,88,0)</f>
        <v>0</v>
      </c>
      <c r="JC85" s="275">
        <f>VLOOKUP(C85,FPT!B:JA,88,0)</f>
        <v>0</v>
      </c>
      <c r="JD85" t="str">
        <f t="shared" si="202"/>
        <v/>
      </c>
      <c r="JE85" s="275">
        <f>VLOOKUP(C85,MOVI!C:DT,89,0)</f>
        <v>0</v>
      </c>
      <c r="JF85" s="275">
        <f>VLOOKUP(C85,FPT!B:JD,89,0)</f>
        <v>0</v>
      </c>
      <c r="JG85" t="str">
        <f t="shared" si="203"/>
        <v/>
      </c>
      <c r="JH85" s="275">
        <f>VLOOKUP(C85,MOVI!C:DT,90,0)</f>
        <v>0</v>
      </c>
      <c r="JI85" s="275">
        <f>VLOOKUP(C85,FPT!B:JG,90,0)</f>
        <v>0</v>
      </c>
      <c r="JJ85" t="str">
        <f t="shared" si="204"/>
        <v/>
      </c>
      <c r="JK85" s="275">
        <f>VLOOKUP(C85,MOVI!C:DT,91,0)</f>
        <v>0</v>
      </c>
      <c r="JL85" s="275">
        <f>VLOOKUP(C85,FPT!B:JJ,91,0)</f>
        <v>0</v>
      </c>
      <c r="JM85" t="str">
        <f t="shared" si="205"/>
        <v/>
      </c>
      <c r="JN85" s="275">
        <f>VLOOKUP(C85,MOVI!C:DT,92,0)</f>
        <v>0</v>
      </c>
      <c r="JO85" s="275">
        <f>VLOOKUP(C85,FPT!B:JM,92,0)</f>
        <v>0</v>
      </c>
      <c r="JP85" t="str">
        <f t="shared" si="206"/>
        <v/>
      </c>
      <c r="JQ85" s="275">
        <f>VLOOKUP(C85,MOVI!C:DT,93,0)</f>
        <v>0</v>
      </c>
      <c r="JR85" s="275">
        <f>VLOOKUP(C85,FPT!B:JP,93,0)</f>
        <v>0</v>
      </c>
      <c r="JS85" t="str">
        <f t="shared" si="207"/>
        <v/>
      </c>
      <c r="JT85" s="275">
        <f>VLOOKUP(C85,MOVI!C:DT,94,0)</f>
        <v>0</v>
      </c>
      <c r="JU85" s="275">
        <f>VLOOKUP(C85,FPT!B:JS,94,0)</f>
        <v>0</v>
      </c>
      <c r="JV85" t="str">
        <f t="shared" si="208"/>
        <v/>
      </c>
      <c r="JW85" s="275">
        <f>VLOOKUP(C85,MOVI!C:DT,95,0)</f>
        <v>4475000</v>
      </c>
      <c r="JX85" s="275">
        <f>VLOOKUP(C85,FPT!B:JV,95,0)</f>
        <v>4475000</v>
      </c>
      <c r="JY85" t="str">
        <f t="shared" si="209"/>
        <v/>
      </c>
      <c r="JZ85" s="275">
        <f>VLOOKUP(C85,MOVI!C:DT,96,0)</f>
        <v>0</v>
      </c>
      <c r="KA85" s="275">
        <f>VLOOKUP(C85,FPT!B:JY,96,0)</f>
        <v>0</v>
      </c>
      <c r="KB85" t="str">
        <f t="shared" si="210"/>
        <v/>
      </c>
      <c r="KC85" s="275">
        <f>VLOOKUP(C85,MOVI!C:DT,97,0)</f>
        <v>4475000</v>
      </c>
      <c r="KD85" s="275">
        <f>VLOOKUP(C85,FPT!B:KB,97,0)</f>
        <v>4475000</v>
      </c>
      <c r="KE85" t="str">
        <f t="shared" si="211"/>
        <v/>
      </c>
      <c r="KF85" s="275">
        <f>VLOOKUP(C85,MOVI!C:DT,98,0)</f>
        <v>850000.00000000012</v>
      </c>
      <c r="KG85" s="275">
        <f>VLOOKUP(C85,FPT!B:KE,98,0)</f>
        <v>850000</v>
      </c>
      <c r="KH85" t="str">
        <f t="shared" si="212"/>
        <v/>
      </c>
      <c r="KI85" s="275">
        <f>VLOOKUP(C85,MOVI!C:DT,99,0)</f>
        <v>0</v>
      </c>
      <c r="KJ85" s="275">
        <f>VLOOKUP(C85,FPT!B:KH,99,0)</f>
        <v>0</v>
      </c>
      <c r="KK85" t="str">
        <f t="shared" si="213"/>
        <v/>
      </c>
      <c r="KL85" s="275">
        <f>VLOOKUP(C85,MOVI!C:DT,100,0)</f>
        <v>150000</v>
      </c>
      <c r="KM85" s="275">
        <f>VLOOKUP(C85,FPT!B:KK,100,0)</f>
        <v>150000</v>
      </c>
      <c r="KN85" t="str">
        <f t="shared" si="214"/>
        <v/>
      </c>
      <c r="KO85" s="275">
        <f>VLOOKUP(C85,MOVI!C:DT,101,0)</f>
        <v>0</v>
      </c>
      <c r="KP85" s="275">
        <f>VLOOKUP(C85,FPT!B:KN,101,0)</f>
        <v>0</v>
      </c>
      <c r="KQ85" t="str">
        <f t="shared" si="215"/>
        <v/>
      </c>
      <c r="KR85" s="275">
        <f>VLOOKUP(C85,MOVI!C:DT,102,0)</f>
        <v>0</v>
      </c>
      <c r="KS85" s="275">
        <f>VLOOKUP(C85,FPT!B:KQ,102,0)</f>
        <v>0</v>
      </c>
      <c r="KT85" t="str">
        <f t="shared" si="216"/>
        <v/>
      </c>
      <c r="KU85" s="275">
        <f>VLOOKUP(C85,MOVI!C:DT,103,0)</f>
        <v>1000000.0000000001</v>
      </c>
      <c r="KV85" s="275">
        <f>VLOOKUP(C85,FPT!B:KT,103,0)</f>
        <v>1000000</v>
      </c>
      <c r="KW85" t="str">
        <f t="shared" si="217"/>
        <v/>
      </c>
      <c r="KX85" s="275">
        <f>VLOOKUP(C85,MOVI!C:DT,104,0)</f>
        <v>1525000</v>
      </c>
      <c r="KY85" s="275">
        <f>VLOOKUP(C85,FPT!B:KW,104,0)</f>
        <v>1525000</v>
      </c>
      <c r="KZ85" t="str">
        <f t="shared" si="218"/>
        <v/>
      </c>
      <c r="LA85" s="275">
        <f>VLOOKUP(C85,MOVI!C:DT,105,0)</f>
        <v>100000</v>
      </c>
      <c r="LB85" s="275">
        <f>VLOOKUP(C85,FPT!B:KZ,105,0)</f>
        <v>100000</v>
      </c>
      <c r="LC85" t="str">
        <f t="shared" si="219"/>
        <v/>
      </c>
      <c r="LD85" s="275">
        <f>VLOOKUP(C85,MOVI!C:DT,106,0)</f>
        <v>6100000</v>
      </c>
      <c r="LE85" s="275">
        <f>VLOOKUP(C85,FPT!B:LC,106,0)</f>
        <v>6100000</v>
      </c>
      <c r="LF85" t="str">
        <f t="shared" si="220"/>
        <v/>
      </c>
      <c r="LG85" s="273">
        <f>VLOOKUP(C85,MOVI!C:DT,107,0)</f>
        <v>0</v>
      </c>
      <c r="LH85" s="273">
        <f>VLOOKUP(C85,FPT!B:LF,107,0)</f>
        <v>0</v>
      </c>
      <c r="LI85" t="str">
        <f t="shared" si="221"/>
        <v/>
      </c>
      <c r="LJ85" t="str">
        <f>VLOOKUP(C85,MOVI!C:DV,108,0)</f>
        <v>Việt PhúSouthRisk</v>
      </c>
      <c r="LK85" s="252" t="str">
        <f>VLOOKUP(C85,FPT!B:LI,108,0)</f>
        <v>Việt PhúSouthRisk</v>
      </c>
      <c r="LL85" t="str">
        <f t="shared" si="222"/>
        <v/>
      </c>
      <c r="LM85" s="275">
        <f>ROUND(VLOOKUP(C85,MOVI!C:DV,109,0),0)</f>
        <v>416667</v>
      </c>
      <c r="LN85" s="275">
        <f>ROUND(VLOOKUP(C85,FPT!B:LL,109,0),0)</f>
        <v>416667</v>
      </c>
      <c r="LO85" t="str">
        <f t="shared" si="223"/>
        <v/>
      </c>
      <c r="LP85" t="str">
        <f>VLOOKUP(C85,MOVI!C:DV,110,0)</f>
        <v>HO</v>
      </c>
      <c r="LQ85" s="247" t="str">
        <f>VLOOKUP(C85,FPT!B:LO,110,0)</f>
        <v>HO</v>
      </c>
      <c r="LR85" t="str">
        <f t="shared" si="224"/>
        <v/>
      </c>
      <c r="LS85">
        <f>MOVI!DI80</f>
        <v>18</v>
      </c>
      <c r="LV85">
        <f>MOVI!DJ80</f>
        <v>0</v>
      </c>
      <c r="LW85">
        <f>MOVI!DK80</f>
        <v>0</v>
      </c>
      <c r="LX85">
        <f>MOVI!DL80</f>
        <v>0</v>
      </c>
      <c r="LY85">
        <f>MOVI!DM80</f>
        <v>0</v>
      </c>
      <c r="LZ85">
        <f>MOVI!DN80</f>
        <v>0</v>
      </c>
      <c r="MA85">
        <f>MOVI!DO80</f>
        <v>0</v>
      </c>
      <c r="MB85" t="str">
        <f>MOVI!DP80</f>
        <v/>
      </c>
      <c r="MC85">
        <f>MOVI!DQ80</f>
        <v>0</v>
      </c>
      <c r="MD85">
        <f>MOVI!DR80</f>
        <v>0</v>
      </c>
      <c r="ME85" t="str">
        <f>VLOOKUP(C85,MOVI!C:DV,121,0)</f>
        <v/>
      </c>
      <c r="MF85" s="252"/>
      <c r="MG85" t="str">
        <f t="shared" si="117"/>
        <v/>
      </c>
      <c r="MH85" t="str">
        <f>VLOOKUP(C85,MOVI!C:DT,122,0)</f>
        <v>Việt PhúSouth</v>
      </c>
      <c r="MI85" s="252" t="str">
        <f>VLOOKUP(C85,FPT!B:DS,112,0)</f>
        <v>Việt PhúSouth</v>
      </c>
      <c r="MJ85" t="str">
        <f t="shared" si="225"/>
        <v/>
      </c>
    </row>
    <row r="86" spans="1:348" x14ac:dyDescent="0.25">
      <c r="A86">
        <v>78</v>
      </c>
      <c r="B86" s="48">
        <v>5151</v>
      </c>
      <c r="C86" s="271" t="s">
        <v>878</v>
      </c>
      <c r="D86" t="str">
        <f>VLOOKUP(C86,MOVI!C:D,2,0)</f>
        <v>Nguyễn Thị Xuân Thanh</v>
      </c>
      <c r="E86" t="str">
        <f>VLOOKUP(C86,FPT!B:C,2,0)</f>
        <v>Nguyễn Thị Xuân Thanh</v>
      </c>
      <c r="F86" t="str">
        <f t="shared" si="118"/>
        <v/>
      </c>
      <c r="G86" t="str">
        <f>VLOOKUP(C86,MOVI!C:E,3,0)</f>
        <v>Risk</v>
      </c>
      <c r="H86" t="str">
        <f>VLOOKUP(C86,FPT!B:F,3,0)</f>
        <v>Risk</v>
      </c>
      <c r="I86" t="str">
        <f t="shared" si="119"/>
        <v/>
      </c>
      <c r="J86" t="str">
        <f>VLOOKUP(C86,MOVI!C:H,4,0)</f>
        <v>Quality and Process Assurance</v>
      </c>
      <c r="K86" t="str">
        <f>VLOOKUP(C86,FPT!B:I,4,0)</f>
        <v>Quality and Process Assurance</v>
      </c>
      <c r="L86" t="str">
        <f t="shared" si="120"/>
        <v/>
      </c>
      <c r="M86" t="str">
        <f>VLOOKUP(C86,MOVI!C:DT,5,0)</f>
        <v>Manager</v>
      </c>
      <c r="N86" t="str">
        <f>VLOOKUP(C86,FPT!B:L,5,0)</f>
        <v>Manager</v>
      </c>
      <c r="O86" t="str">
        <f t="shared" si="121"/>
        <v/>
      </c>
      <c r="P86" t="str">
        <f>VLOOKUP(C86,MOVI!C:DT,6,0)</f>
        <v>Manager, Quality and Process Assurance</v>
      </c>
      <c r="Q86" t="str">
        <f>VLOOKUP(C86,FPT!B:O,6,0)</f>
        <v>Manager, Quality and Process Assurance</v>
      </c>
      <c r="R86" t="str">
        <f t="shared" si="122"/>
        <v/>
      </c>
      <c r="S86" t="str">
        <f>VLOOKUP(C86,MOVI!C:DT,7,0)</f>
        <v>South</v>
      </c>
      <c r="T86" t="str">
        <f>VLOOKUP(C86,FPT!B:R,7,0)</f>
        <v>South</v>
      </c>
      <c r="U86" t="str">
        <f t="shared" si="123"/>
        <v/>
      </c>
      <c r="V86" t="str">
        <f>VLOOKUP(C86,MOVI!C:DT,8,0)</f>
        <v>Việt Phú</v>
      </c>
      <c r="W86" t="str">
        <f>VLOOKUP(C86,FPT!B:U,8,0)</f>
        <v>Việt Phú</v>
      </c>
      <c r="X86" t="str">
        <f t="shared" si="124"/>
        <v/>
      </c>
      <c r="Y86" t="str">
        <f>VLOOKUP(C86,MOVI!C:DT,9,0)</f>
        <v>Full-time</v>
      </c>
      <c r="Z86" t="str">
        <f>VLOOKUP(C86,FPT!B:X,9,0)</f>
        <v>Full-time</v>
      </c>
      <c r="AA86" t="str">
        <f t="shared" si="125"/>
        <v/>
      </c>
      <c r="AB86" t="str">
        <f>VLOOKUP(C86,MOVI!C:DT,10,0)</f>
        <v>Permanent</v>
      </c>
      <c r="AC86" t="str">
        <f>VLOOKUP(C86,FPT!B:AA,10,0)</f>
        <v>Permanent</v>
      </c>
      <c r="AD86" t="str">
        <f t="shared" si="126"/>
        <v/>
      </c>
      <c r="AE86" s="247">
        <f>VLOOKUP(C86,MOVI!C:DT,11,0)</f>
        <v>43661</v>
      </c>
      <c r="AF86" s="247">
        <f>VLOOKUP(C86,FPT!B:AD,11,0)</f>
        <v>43661</v>
      </c>
      <c r="AG86" t="str">
        <f t="shared" si="127"/>
        <v/>
      </c>
      <c r="AH86" s="260" t="str">
        <f>VLOOKUP(C86,MOVI!C:DT,12,0)</f>
        <v/>
      </c>
      <c r="AI86" s="260"/>
      <c r="AJ86" t="str">
        <f t="shared" si="227"/>
        <v/>
      </c>
      <c r="AK86">
        <f>VLOOKUP(C86,MOVI!C:DT,13,0)</f>
        <v>0</v>
      </c>
      <c r="AL86" s="247">
        <f>VLOOKUP(C86,FPT!B:AJ,13,0)</f>
        <v>0</v>
      </c>
      <c r="AM86" t="str">
        <f t="shared" si="226"/>
        <v/>
      </c>
      <c r="AN86" s="247">
        <f>VLOOKUP(C86,MOVI!C:DT,14,0)</f>
        <v>0</v>
      </c>
      <c r="AO86" s="247">
        <f>VLOOKUP(C86,FPT!B:AM,14,0)</f>
        <v>0</v>
      </c>
      <c r="AP86" t="str">
        <f t="shared" si="128"/>
        <v/>
      </c>
      <c r="AQ86" t="str">
        <f>VLOOKUP(C86,MOVI!C:DT,15,0)</f>
        <v>LC</v>
      </c>
      <c r="AR86" s="247" t="str">
        <f>VLOOKUP(C86,FPT!B:AP,15,0)</f>
        <v>LC</v>
      </c>
      <c r="AS86" t="str">
        <f t="shared" si="129"/>
        <v/>
      </c>
      <c r="AT86" s="282" t="str">
        <f>VLOOKUP(C86,MOVI!C:DT,16,0)</f>
        <v>LTTP</v>
      </c>
      <c r="AU86" s="247" t="str">
        <f>VLOOKUP(C86,FPT!B:AS,16,0)</f>
        <v>LTTP</v>
      </c>
      <c r="AV86" t="str">
        <f t="shared" si="130"/>
        <v/>
      </c>
      <c r="AW86" t="str">
        <f>VLOOKUP(C86,MOVI!C:DT,17,0)</f>
        <v>L</v>
      </c>
      <c r="AX86" s="247" t="str">
        <f>VLOOKUP(C86,FPT!B:AV,17,0)</f>
        <v>L</v>
      </c>
      <c r="AY86" t="str">
        <f t="shared" si="131"/>
        <v/>
      </c>
      <c r="AZ86">
        <f>VLOOKUP(C86,MOVI!C:DT,18,0)</f>
        <v>0</v>
      </c>
      <c r="BA86" s="247">
        <f>VLOOKUP(C86,FPT!B:AY,18,0)</f>
        <v>0</v>
      </c>
      <c r="BB86" t="str">
        <f t="shared" si="132"/>
        <v/>
      </c>
      <c r="BC86" s="275">
        <f>VLOOKUP(C86,MOVI!C:DT,19,0)</f>
        <v>40000000</v>
      </c>
      <c r="BD86" s="275">
        <f>VLOOKUP(C86,FPT!B:BB,19,0)</f>
        <v>40000000</v>
      </c>
      <c r="BE86" t="str">
        <f t="shared" si="133"/>
        <v/>
      </c>
      <c r="BF86">
        <f>VLOOKUP(C86,MOVI!C:DT,20,0)</f>
        <v>0</v>
      </c>
      <c r="BG86" s="252">
        <f>VLOOKUP(C86,FPT!B:BE,20,0)</f>
        <v>0</v>
      </c>
      <c r="BH86" t="str">
        <f t="shared" si="134"/>
        <v/>
      </c>
      <c r="BI86" s="275">
        <f>VLOOKUP(C86,MOVI!C:DT,21,0)</f>
        <v>40000000</v>
      </c>
      <c r="BJ86" s="275">
        <f>VLOOKUP(C86,FPT!B:BH,21,0)</f>
        <v>40000000</v>
      </c>
      <c r="BK86" t="str">
        <f t="shared" si="135"/>
        <v/>
      </c>
      <c r="BL86" s="275">
        <f>VLOOKUP(C86,MOVI!C:DT,22,0)</f>
        <v>0</v>
      </c>
      <c r="BM86" s="275">
        <f>VLOOKUP(C86,FPT!B:BK,22,0)</f>
        <v>0</v>
      </c>
      <c r="BN86" t="str">
        <f t="shared" si="136"/>
        <v/>
      </c>
      <c r="BO86" s="275">
        <f>VLOOKUP(C86,MOVI!C:DT,23,0)</f>
        <v>0</v>
      </c>
      <c r="BP86" s="275">
        <f>VLOOKUP(C86,FPT!B:BN,23,0)</f>
        <v>0</v>
      </c>
      <c r="BQ86" t="str">
        <f t="shared" si="137"/>
        <v/>
      </c>
      <c r="BR86" s="275">
        <f>VLOOKUP(C86,MOVI!C:DT,24,0)</f>
        <v>0</v>
      </c>
      <c r="BS86" s="275">
        <f>VLOOKUP(C86,FPT!B:BQ,24,0)</f>
        <v>0</v>
      </c>
      <c r="BT86" t="str">
        <f t="shared" si="138"/>
        <v/>
      </c>
      <c r="BU86" s="275">
        <f>VLOOKUP(C86,MOVI!C:DT,25,0)</f>
        <v>0</v>
      </c>
      <c r="BV86" s="275">
        <f>VLOOKUP(C86,FPT!B:BT,25,0)</f>
        <v>0</v>
      </c>
      <c r="BW86" t="str">
        <f t="shared" si="139"/>
        <v/>
      </c>
      <c r="BX86" s="275">
        <f>VLOOKUP(C86,MOVI!C:DT,26,0)</f>
        <v>0</v>
      </c>
      <c r="BY86" s="275">
        <f>VLOOKUP(C86,FPT!B:BW,26,0)</f>
        <v>0</v>
      </c>
      <c r="BZ86" t="str">
        <f t="shared" si="140"/>
        <v/>
      </c>
      <c r="CA86" s="275">
        <f>VLOOKUP(C86,MOVI!C:DT,27,0)</f>
        <v>0</v>
      </c>
      <c r="CB86" s="275">
        <f>VLOOKUP(C86,FPT!B:BZ,27,0)</f>
        <v>0</v>
      </c>
      <c r="CC86" t="str">
        <f t="shared" si="141"/>
        <v/>
      </c>
      <c r="CD86" s="275">
        <f>VLOOKUP(C86,MOVI!C:DT,28,0)</f>
        <v>0</v>
      </c>
      <c r="CE86" s="275">
        <f>VLOOKUP(C86,FPT!B:CC,28,0)</f>
        <v>0</v>
      </c>
      <c r="CF86" t="str">
        <f t="shared" si="142"/>
        <v/>
      </c>
      <c r="CG86" t="str">
        <f>VLOOKUP(C86,MOVI!C:DT,29,0)</f>
        <v>TB, CN</v>
      </c>
      <c r="CH86" s="252" t="str">
        <f>VLOOKUP(C86,FPT!B:CF,29,0)</f>
        <v>TB, CN</v>
      </c>
      <c r="CI86" t="str">
        <f t="shared" si="143"/>
        <v/>
      </c>
      <c r="CJ86">
        <f>VLOOKUP(C86,MOVI!C:DT,30,0)</f>
        <v>21</v>
      </c>
      <c r="CK86" s="252">
        <f>VLOOKUP(C86,FPT!B:CI,30,0)</f>
        <v>21</v>
      </c>
      <c r="CL86" t="str">
        <f t="shared" si="144"/>
        <v/>
      </c>
      <c r="CM86">
        <f>VLOOKUP(C86,MOVI!C:DT,31,0)</f>
        <v>18</v>
      </c>
      <c r="CN86" s="252">
        <f>VLOOKUP(C86,FPT!B:CL,31,0)</f>
        <v>18</v>
      </c>
      <c r="CO86" t="str">
        <f t="shared" si="145"/>
        <v/>
      </c>
      <c r="CP86" s="275">
        <f>VLOOKUP(C86,MOVI!C:DT,32,0)</f>
        <v>3</v>
      </c>
      <c r="CQ86" s="275">
        <f>VLOOKUP(C86,FPT!B:CO,32,0)</f>
        <v>3</v>
      </c>
      <c r="CR86" t="str">
        <f t="shared" si="146"/>
        <v/>
      </c>
      <c r="CS86" s="275">
        <f>VLOOKUP(C86,MOVI!C:DT,33,0)</f>
        <v>0</v>
      </c>
      <c r="CT86" s="275">
        <f>VLOOKUP(C86,FPT!B:CR,33,0)</f>
        <v>0</v>
      </c>
      <c r="CU86" t="str">
        <f t="shared" si="147"/>
        <v/>
      </c>
      <c r="CV86" s="275">
        <f>VLOOKUP(C86,MOVI!C:DT,34,0)</f>
        <v>0</v>
      </c>
      <c r="CW86" s="275">
        <f>VLOOKUP(C86,FPT!B:CU,34,0)</f>
        <v>0</v>
      </c>
      <c r="CX86" t="str">
        <f t="shared" si="148"/>
        <v/>
      </c>
      <c r="CY86" s="275">
        <f>VLOOKUP(C86,MOVI!C:DT,35,0)</f>
        <v>21</v>
      </c>
      <c r="CZ86" s="275">
        <f>VLOOKUP(C86,FPT!B:CX,35,0)</f>
        <v>21</v>
      </c>
      <c r="DA86" t="str">
        <f t="shared" si="149"/>
        <v/>
      </c>
      <c r="DB86" s="275">
        <f>VLOOKUP(C86,MOVI!C:DT,36,0)</f>
        <v>0</v>
      </c>
      <c r="DC86" s="275">
        <f>VLOOKUP(C86,FPT!B:DA,36,0)</f>
        <v>0</v>
      </c>
      <c r="DD86" t="str">
        <f t="shared" si="150"/>
        <v/>
      </c>
      <c r="DE86" s="275">
        <f>VLOOKUP(C86,MOVI!C:DT,37,0)</f>
        <v>0</v>
      </c>
      <c r="DF86" s="275">
        <f>VLOOKUP(C86,FPT!B:DD,37,0)</f>
        <v>0</v>
      </c>
      <c r="DG86" t="str">
        <f t="shared" si="151"/>
        <v/>
      </c>
      <c r="DH86" s="275">
        <f>VLOOKUP(C86,MOVI!C:DT,38,0)</f>
        <v>0</v>
      </c>
      <c r="DI86" s="275">
        <f>VLOOKUP(C86,FPT!B:DG,38,0)</f>
        <v>0</v>
      </c>
      <c r="DJ86" t="str">
        <f t="shared" si="152"/>
        <v/>
      </c>
      <c r="DK86" s="275">
        <f>VLOOKUP(C86,MOVI!C:DT,39,0)</f>
        <v>0</v>
      </c>
      <c r="DL86" s="275">
        <f>VLOOKUP(C86,FPT!B:DJ,39,0)</f>
        <v>0</v>
      </c>
      <c r="DM86" t="str">
        <f t="shared" si="153"/>
        <v/>
      </c>
      <c r="DN86" s="275">
        <f>VLOOKUP(C86,MOVI!C:DT,40,0)</f>
        <v>0</v>
      </c>
      <c r="DO86" s="275">
        <f>VLOOKUP(C86,FPT!B:DM,40,0)</f>
        <v>0</v>
      </c>
      <c r="DP86" t="str">
        <f t="shared" si="154"/>
        <v/>
      </c>
      <c r="DQ86" s="275">
        <f>VLOOKUP(C86,MOVI!C:DT,41,0)</f>
        <v>0</v>
      </c>
      <c r="DR86" s="275">
        <f>VLOOKUP(C86,FPT!B:DP,41,0)</f>
        <v>0</v>
      </c>
      <c r="DS86" t="str">
        <f t="shared" si="155"/>
        <v/>
      </c>
      <c r="DT86" s="275">
        <f>VLOOKUP(C86,MOVI!C:DT,42,0)</f>
        <v>40000000</v>
      </c>
      <c r="DU86" s="275">
        <f>ROUND(VLOOKUP(C86,FPT!B:DS,42,0),0)</f>
        <v>40000000</v>
      </c>
      <c r="DV86" t="str">
        <f t="shared" si="156"/>
        <v/>
      </c>
      <c r="DW86" s="275">
        <f>VLOOKUP(C86,MOVI!C:DT,43,0)</f>
        <v>0</v>
      </c>
      <c r="DX86" s="275">
        <f>VLOOKUP(C86,FPT!B:DV,43,0)</f>
        <v>0</v>
      </c>
      <c r="DY86" t="str">
        <f t="shared" si="157"/>
        <v/>
      </c>
      <c r="DZ86" s="275">
        <f>VLOOKUP(C86,MOVI!C:DT,44,0)</f>
        <v>0</v>
      </c>
      <c r="EA86" s="275">
        <f>VLOOKUP(C86,FPT!B:DY,44,0)</f>
        <v>0</v>
      </c>
      <c r="EB86" t="str">
        <f t="shared" si="158"/>
        <v/>
      </c>
      <c r="EC86" s="275">
        <f>VLOOKUP(C86,MOVI!C:DT,45,0)</f>
        <v>40000000</v>
      </c>
      <c r="ED86" s="275">
        <f>ROUND(VLOOKUP(C86,FPT!B:EB,45,0),0)</f>
        <v>40000000</v>
      </c>
      <c r="EE86" t="str">
        <f t="shared" si="159"/>
        <v/>
      </c>
      <c r="EF86" s="275">
        <f>VLOOKUP(C86,MOVI!C:DT,46,0)</f>
        <v>0</v>
      </c>
      <c r="EG86" s="275">
        <f>VLOOKUP(C86,FPT!B:EE,46,0)</f>
        <v>0</v>
      </c>
      <c r="EH86" t="str">
        <f t="shared" si="160"/>
        <v/>
      </c>
      <c r="EI86" s="275">
        <f>VLOOKUP(C86,MOVI!C:DT,47,0)</f>
        <v>0</v>
      </c>
      <c r="EJ86" s="275">
        <f>VLOOKUP(C86,FPT!B:EH,47,0)</f>
        <v>0</v>
      </c>
      <c r="EK86" t="str">
        <f t="shared" si="161"/>
        <v/>
      </c>
      <c r="EL86" s="275">
        <f>VLOOKUP(C86,MOVI!C:DT,48,0)</f>
        <v>0</v>
      </c>
      <c r="EM86" s="275">
        <f>VLOOKUP(C86,FPT!B:EK,48,0)</f>
        <v>0</v>
      </c>
      <c r="EN86" t="str">
        <f t="shared" si="162"/>
        <v/>
      </c>
      <c r="EO86" s="275">
        <f>VLOOKUP(C86,MOVI!C:DT,49,0)</f>
        <v>0</v>
      </c>
      <c r="EP86" s="275">
        <f>VLOOKUP(C86,FPT!B:EN,49,0)</f>
        <v>0</v>
      </c>
      <c r="EQ86" t="str">
        <f t="shared" si="163"/>
        <v/>
      </c>
      <c r="ER86" s="275">
        <f>VLOOKUP(C86,MOVI!C:DT,50,0)</f>
        <v>0</v>
      </c>
      <c r="ES86" s="275">
        <f>VLOOKUP(C86,FPT!B:EQ,50,0)</f>
        <v>0</v>
      </c>
      <c r="ET86" t="str">
        <f t="shared" si="164"/>
        <v/>
      </c>
      <c r="EU86" s="275">
        <f>VLOOKUP(C86,MOVI!C:DT,51,0)</f>
        <v>0</v>
      </c>
      <c r="EV86" s="275">
        <f>VLOOKUP(C86,FPT!B:ET,51,0)</f>
        <v>0</v>
      </c>
      <c r="EW86" t="str">
        <f t="shared" si="165"/>
        <v/>
      </c>
      <c r="EX86" s="275">
        <f>VLOOKUP(C86,MOVI!C:DT,52,0)</f>
        <v>0</v>
      </c>
      <c r="EY86" s="275">
        <f>VLOOKUP(C86,FPT!B:EW,52,0)</f>
        <v>0</v>
      </c>
      <c r="EZ86" t="str">
        <f t="shared" si="166"/>
        <v/>
      </c>
      <c r="FA86" s="275">
        <f>VLOOKUP(C86,MOVI!C:DT,53,0)</f>
        <v>0</v>
      </c>
      <c r="FB86" s="275">
        <f>VLOOKUP(C86,FPT!B:EZ,53,0)</f>
        <v>0</v>
      </c>
      <c r="FC86" t="str">
        <f t="shared" si="167"/>
        <v/>
      </c>
      <c r="FD86" s="275">
        <f>VLOOKUP(C86,MOVI!C:DT,54,0)</f>
        <v>0</v>
      </c>
      <c r="FE86" s="275">
        <f>VLOOKUP(C86,FPT!B:FC,54,0)</f>
        <v>0</v>
      </c>
      <c r="FF86" t="str">
        <f t="shared" si="168"/>
        <v/>
      </c>
      <c r="FG86" s="275">
        <f>VLOOKUP(C86,MOVI!C:DT,55,0)</f>
        <v>0</v>
      </c>
      <c r="FH86" s="275">
        <f>VLOOKUP(C86,FPT!B:FF,55,0)</f>
        <v>0</v>
      </c>
      <c r="FI86" t="str">
        <f t="shared" si="169"/>
        <v/>
      </c>
      <c r="FJ86" s="275">
        <f>VLOOKUP(C86,MOVI!C:DT,56,0)</f>
        <v>0</v>
      </c>
      <c r="FK86" s="275">
        <f>VLOOKUP(C86,FPT!B:FI,56,0)</f>
        <v>0</v>
      </c>
      <c r="FL86" t="str">
        <f t="shared" si="170"/>
        <v/>
      </c>
      <c r="FM86" s="275">
        <f>VLOOKUP(C86,MOVI!C:DT,57,0)</f>
        <v>0</v>
      </c>
      <c r="FN86" s="275">
        <f>VLOOKUP(C86,FPT!B:FL,57,0)</f>
        <v>0</v>
      </c>
      <c r="FO86" t="str">
        <f t="shared" si="171"/>
        <v/>
      </c>
      <c r="FP86" s="275">
        <f>VLOOKUP(C86,MOVI!C:DT,58,0)</f>
        <v>0</v>
      </c>
      <c r="FQ86" s="275">
        <f>VLOOKUP(C86,FPT!B:FO,58,0)</f>
        <v>0</v>
      </c>
      <c r="FR86" t="str">
        <f t="shared" si="172"/>
        <v/>
      </c>
      <c r="FS86" s="275">
        <f>VLOOKUP(C86,MOVI!C:DT,59,0)</f>
        <v>0</v>
      </c>
      <c r="FT86" s="275">
        <f>VLOOKUP(C86,FPT!B:FR,59,0)</f>
        <v>0</v>
      </c>
      <c r="FU86" t="str">
        <f t="shared" si="173"/>
        <v/>
      </c>
      <c r="FV86" s="275">
        <f>VLOOKUP(C86,MOVI!C:DT,60,0)</f>
        <v>0</v>
      </c>
      <c r="FW86" s="275">
        <f>VLOOKUP(C86,FPT!B:FU,60,0)</f>
        <v>0</v>
      </c>
      <c r="FX86" t="str">
        <f t="shared" si="174"/>
        <v/>
      </c>
      <c r="FY86" s="275">
        <f>VLOOKUP(C86,MOVI!C:DT,61,0)</f>
        <v>0</v>
      </c>
      <c r="FZ86" s="275">
        <f>VLOOKUP(C86,FPT!B:FX,61,0)</f>
        <v>0</v>
      </c>
      <c r="GA86" t="str">
        <f t="shared" si="175"/>
        <v/>
      </c>
      <c r="GB86" s="275">
        <f>VLOOKUP(C86,MOVI!C:DT,62,0)</f>
        <v>0</v>
      </c>
      <c r="GC86" s="275">
        <f>VLOOKUP(C86,FPT!B:GA,62,0)</f>
        <v>0</v>
      </c>
      <c r="GD86" t="str">
        <f t="shared" si="176"/>
        <v/>
      </c>
      <c r="GE86" s="275">
        <f>VLOOKUP(C86,MOVI!C:DT,63,0)</f>
        <v>0</v>
      </c>
      <c r="GF86" s="275">
        <f>VLOOKUP(C86,FPT!B:GD,63,0)</f>
        <v>0</v>
      </c>
      <c r="GG86" t="str">
        <f t="shared" si="177"/>
        <v/>
      </c>
      <c r="GH86" s="275">
        <f>VLOOKUP(C86,MOVI!C:DT,64,0)</f>
        <v>0</v>
      </c>
      <c r="GI86" s="275">
        <f>VLOOKUP(C86,FPT!B:GG,64,0)</f>
        <v>0</v>
      </c>
      <c r="GJ86" t="str">
        <f t="shared" si="178"/>
        <v/>
      </c>
      <c r="GK86" s="275">
        <f>VLOOKUP(C86,MOVI!C:DT,65,0)</f>
        <v>0</v>
      </c>
      <c r="GL86" s="275">
        <f>VLOOKUP(C86,FPT!B:GJ,65,0)</f>
        <v>0</v>
      </c>
      <c r="GM86" t="str">
        <f t="shared" si="179"/>
        <v/>
      </c>
      <c r="GN86" s="275">
        <f>VLOOKUP(C86,MOVI!C:DT,66,0)</f>
        <v>0</v>
      </c>
      <c r="GO86" s="275">
        <f>VLOOKUP(C86,FPT!B:GM,66,0)</f>
        <v>0</v>
      </c>
      <c r="GP86" t="str">
        <f t="shared" si="180"/>
        <v/>
      </c>
      <c r="GQ86" s="275">
        <f>VLOOKUP(C86,MOVI!C:DT,67,0)</f>
        <v>0</v>
      </c>
      <c r="GR86" s="275">
        <f>VLOOKUP(C86,FPT!B:GP,67,0)</f>
        <v>0</v>
      </c>
      <c r="GS86" t="str">
        <f t="shared" si="181"/>
        <v/>
      </c>
      <c r="GT86" s="275">
        <f>VLOOKUP(C86,MOVI!C:DT,68,0)</f>
        <v>0</v>
      </c>
      <c r="GU86" s="275">
        <f>VLOOKUP(C86,FPT!B:GS,68,0)</f>
        <v>0</v>
      </c>
      <c r="GV86" t="str">
        <f t="shared" si="182"/>
        <v/>
      </c>
      <c r="GW86" s="275">
        <f>VLOOKUP(C86,MOVI!C:DT,69,0)</f>
        <v>0</v>
      </c>
      <c r="GX86" s="275">
        <f>VLOOKUP(C86,FPT!B:GV,69,0)</f>
        <v>0</v>
      </c>
      <c r="GY86" t="str">
        <f t="shared" si="183"/>
        <v/>
      </c>
      <c r="GZ86" s="275">
        <f>VLOOKUP(C86,MOVI!C:DT,70,0)</f>
        <v>0</v>
      </c>
      <c r="HA86" s="275">
        <f>VLOOKUP(C86,FPT!B:GY,70,0)</f>
        <v>0</v>
      </c>
      <c r="HB86" t="str">
        <f t="shared" si="184"/>
        <v/>
      </c>
      <c r="HC86" s="275">
        <f>VLOOKUP(C86,MOVI!C:DT,71,0)</f>
        <v>40000000</v>
      </c>
      <c r="HD86" s="275">
        <f>ROUND(VLOOKUP(C86,FPT!B:HB,71,0),0)</f>
        <v>40000000</v>
      </c>
      <c r="HE86" t="str">
        <f t="shared" si="185"/>
        <v/>
      </c>
      <c r="HF86" s="275">
        <f>ROUND(VLOOKUP(C86,MOVI!C:DT,72,0),0)</f>
        <v>0</v>
      </c>
      <c r="HG86" s="275">
        <f>ROUND(VLOOKUP(C86,FPT!B:HE,72,0),0)</f>
        <v>0</v>
      </c>
      <c r="HH86" t="str">
        <f t="shared" si="186"/>
        <v/>
      </c>
      <c r="HI86" s="275">
        <f>VLOOKUP(C86,MOVI!C:DT,73,0)</f>
        <v>0</v>
      </c>
      <c r="HJ86" s="275">
        <f>VLOOKUP(C86,FPT!B:HH,73,0)</f>
        <v>0</v>
      </c>
      <c r="HK86" t="str">
        <f t="shared" si="187"/>
        <v/>
      </c>
      <c r="HL86" s="275">
        <f>VLOOKUP(C86,MOVI!C:DT,74,0)</f>
        <v>0</v>
      </c>
      <c r="HM86" s="275">
        <f>VLOOKUP(C86,FPT!B:HK,74,0)</f>
        <v>0</v>
      </c>
      <c r="HN86" t="str">
        <f t="shared" si="188"/>
        <v/>
      </c>
      <c r="HO86" s="275">
        <f>VLOOKUP(C86,MOVI!C:DT,75,0)</f>
        <v>11000000</v>
      </c>
      <c r="HP86" s="275">
        <f>VLOOKUP(C86,FPT!B:HN,75,0)</f>
        <v>11000000</v>
      </c>
      <c r="HQ86" t="str">
        <f t="shared" si="189"/>
        <v/>
      </c>
      <c r="HR86" s="275">
        <f>VLOOKUP(C86,MOVI!C:DT,76,0)</f>
        <v>2</v>
      </c>
      <c r="HS86" s="275">
        <f>VLOOKUP(C86,FPT!B:HQ,76,0)</f>
        <v>2</v>
      </c>
      <c r="HT86" t="str">
        <f t="shared" si="190"/>
        <v/>
      </c>
      <c r="HU86" s="275">
        <f>VLOOKUP(C86,MOVI!C:DT,77,0)</f>
        <v>8800000</v>
      </c>
      <c r="HV86" s="275">
        <f>VLOOKUP(C86,FPT!B:HT,77,0)</f>
        <v>8800000</v>
      </c>
      <c r="HW86" t="str">
        <f t="shared" si="191"/>
        <v/>
      </c>
      <c r="HX86" s="274">
        <f>VLOOKUP(C86,MOVI!C:CB,78,0)</f>
        <v>2384000</v>
      </c>
      <c r="HY86" s="261">
        <f>VLOOKUP(C86,FPT!$B:$CA,78,0)</f>
        <v>2384000</v>
      </c>
      <c r="HZ86" t="str">
        <f t="shared" si="192"/>
        <v/>
      </c>
      <c r="IA86" s="275">
        <f>VLOOKUP(C86,MOVI!C:CD,79,0)</f>
        <v>400000</v>
      </c>
      <c r="IB86" s="275">
        <f>VLOOKUP(C86,FPT!B:HZ,79,0)</f>
        <v>400000</v>
      </c>
      <c r="IC86" t="str">
        <f t="shared" si="193"/>
        <v/>
      </c>
      <c r="ID86" s="275">
        <f>VLOOKUP(C86,MOVI!C:CD,80,0)</f>
        <v>447000</v>
      </c>
      <c r="IE86" s="275">
        <f>VLOOKUP(C86,FPT!B:IC,80,0)</f>
        <v>447000</v>
      </c>
      <c r="IF86" t="str">
        <f t="shared" si="194"/>
        <v/>
      </c>
      <c r="IG86" s="275">
        <f>VLOOKUP(C86,MOVI!C:DT,81,0)</f>
        <v>0</v>
      </c>
      <c r="IH86" s="275">
        <f>VLOOKUP(C86,FPT!B:IF,81,0)</f>
        <v>0</v>
      </c>
      <c r="II86" t="str">
        <f t="shared" si="195"/>
        <v/>
      </c>
      <c r="IJ86" s="275">
        <f>VLOOKUP(C86,MOVI!C:DT,82,0)</f>
        <v>3231000</v>
      </c>
      <c r="IK86" s="275">
        <f>VLOOKUP(C86,FPT!B:II,82,0)</f>
        <v>3231000</v>
      </c>
      <c r="IL86" t="str">
        <f t="shared" si="196"/>
        <v/>
      </c>
      <c r="IM86" s="275">
        <f>ROUND(VLOOKUP(C86,MOVI!C:DT,83,0),0)</f>
        <v>23031000</v>
      </c>
      <c r="IN86" s="275">
        <f>ROUND(VLOOKUP(C86,FPT!B:IL,83,0),0)</f>
        <v>23031000</v>
      </c>
      <c r="IO86" t="str">
        <f t="shared" si="197"/>
        <v/>
      </c>
      <c r="IP86" s="275">
        <f>VLOOKUP(C86,MOVI!C:DT,84,0)</f>
        <v>16969000</v>
      </c>
      <c r="IQ86" s="275">
        <f>VLOOKUP(C86,FPT!B:IO,84,0)</f>
        <v>16969000</v>
      </c>
      <c r="IR86" t="str">
        <f t="shared" si="198"/>
        <v/>
      </c>
      <c r="IS86" s="275">
        <f>ROUND(VLOOKUP(C86,MOVI!C:DT,85,0),0)</f>
        <v>1795350</v>
      </c>
      <c r="IT86" s="275">
        <f>ROUND(VLOOKUP(C86,FPT!B:IR,85,0),0)</f>
        <v>1795350</v>
      </c>
      <c r="IU86" t="str">
        <f t="shared" si="199"/>
        <v/>
      </c>
      <c r="IV86" s="275">
        <f>VLOOKUP(C86,MOVI!C:DT,86,0)</f>
        <v>0</v>
      </c>
      <c r="IW86" s="275">
        <f>VLOOKUP(C86,FPT!B:IU,86,0)</f>
        <v>0</v>
      </c>
      <c r="IX86" t="str">
        <f t="shared" si="200"/>
        <v/>
      </c>
      <c r="IY86" s="275">
        <f>ROUND(VLOOKUP(C86,MOVI!C:DT,87,0),0)</f>
        <v>1795350</v>
      </c>
      <c r="IZ86" s="275">
        <f>ROUND(VLOOKUP(C86,FPT!B:IX,87,0),0)</f>
        <v>1795350</v>
      </c>
      <c r="JA86" t="str">
        <f t="shared" si="201"/>
        <v/>
      </c>
      <c r="JB86" s="275">
        <f>VLOOKUP(C86,MOVI!C:DT,88,0)</f>
        <v>0</v>
      </c>
      <c r="JC86" s="275">
        <f>VLOOKUP(C86,FPT!B:JA,88,0)</f>
        <v>0</v>
      </c>
      <c r="JD86" t="str">
        <f t="shared" si="202"/>
        <v/>
      </c>
      <c r="JE86" s="275">
        <f>VLOOKUP(C86,MOVI!C:DT,89,0)</f>
        <v>0</v>
      </c>
      <c r="JF86" s="275">
        <f>VLOOKUP(C86,FPT!B:JD,89,0)</f>
        <v>0</v>
      </c>
      <c r="JG86" t="str">
        <f t="shared" si="203"/>
        <v/>
      </c>
      <c r="JH86" s="275">
        <f>VLOOKUP(C86,MOVI!C:DT,90,0)</f>
        <v>0</v>
      </c>
      <c r="JI86" s="275">
        <f>VLOOKUP(C86,FPT!B:JG,90,0)</f>
        <v>0</v>
      </c>
      <c r="JJ86" t="str">
        <f t="shared" si="204"/>
        <v/>
      </c>
      <c r="JK86" s="275">
        <f>VLOOKUP(C86,MOVI!C:DT,91,0)</f>
        <v>0</v>
      </c>
      <c r="JL86" s="275">
        <f>VLOOKUP(C86,FPT!B:JJ,91,0)</f>
        <v>0</v>
      </c>
      <c r="JM86" t="str">
        <f t="shared" si="205"/>
        <v/>
      </c>
      <c r="JN86" s="275">
        <f>VLOOKUP(C86,MOVI!C:DT,92,0)</f>
        <v>0</v>
      </c>
      <c r="JO86" s="275">
        <f>VLOOKUP(C86,FPT!B:JM,92,0)</f>
        <v>0</v>
      </c>
      <c r="JP86" t="str">
        <f t="shared" si="206"/>
        <v/>
      </c>
      <c r="JQ86" s="275">
        <f>VLOOKUP(C86,MOVI!C:DT,93,0)</f>
        <v>0</v>
      </c>
      <c r="JR86" s="275">
        <f>VLOOKUP(C86,FPT!B:JP,93,0)</f>
        <v>0</v>
      </c>
      <c r="JS86" t="str">
        <f t="shared" si="207"/>
        <v/>
      </c>
      <c r="JT86" s="275">
        <f>VLOOKUP(C86,MOVI!C:DT,94,0)</f>
        <v>0</v>
      </c>
      <c r="JU86" s="275">
        <f>VLOOKUP(C86,FPT!B:JS,94,0)</f>
        <v>0</v>
      </c>
      <c r="JV86" t="str">
        <f t="shared" si="208"/>
        <v/>
      </c>
      <c r="JW86" s="275">
        <f>VLOOKUP(C86,MOVI!C:DT,95,0)</f>
        <v>34973650</v>
      </c>
      <c r="JX86" s="275">
        <f>VLOOKUP(C86,FPT!B:JV,95,0)</f>
        <v>34973650</v>
      </c>
      <c r="JY86" t="str">
        <f t="shared" si="209"/>
        <v/>
      </c>
      <c r="JZ86" s="275">
        <f>VLOOKUP(C86,MOVI!C:DT,96,0)</f>
        <v>0</v>
      </c>
      <c r="KA86" s="275">
        <f>VLOOKUP(C86,FPT!B:JY,96,0)</f>
        <v>0</v>
      </c>
      <c r="KB86" t="str">
        <f t="shared" si="210"/>
        <v/>
      </c>
      <c r="KC86" s="275">
        <f>VLOOKUP(C86,MOVI!C:DT,97,0)</f>
        <v>34973650</v>
      </c>
      <c r="KD86" s="275">
        <f>VLOOKUP(C86,FPT!B:KB,97,0)</f>
        <v>34973650</v>
      </c>
      <c r="KE86" t="str">
        <f t="shared" si="211"/>
        <v/>
      </c>
      <c r="KF86" s="275">
        <f>VLOOKUP(C86,MOVI!C:DT,98,0)</f>
        <v>5066000</v>
      </c>
      <c r="KG86" s="275">
        <f>VLOOKUP(C86,FPT!B:KE,98,0)</f>
        <v>5066000</v>
      </c>
      <c r="KH86" t="str">
        <f t="shared" si="212"/>
        <v/>
      </c>
      <c r="KI86" s="275">
        <f>VLOOKUP(C86,MOVI!C:DT,99,0)</f>
        <v>0</v>
      </c>
      <c r="KJ86" s="275">
        <f>VLOOKUP(C86,FPT!B:KH,99,0)</f>
        <v>0</v>
      </c>
      <c r="KK86" t="str">
        <f t="shared" si="213"/>
        <v/>
      </c>
      <c r="KL86" s="275">
        <f>VLOOKUP(C86,MOVI!C:DT,100,0)</f>
        <v>894000</v>
      </c>
      <c r="KM86" s="275">
        <f>VLOOKUP(C86,FPT!B:KK,100,0)</f>
        <v>894000</v>
      </c>
      <c r="KN86" t="str">
        <f t="shared" si="214"/>
        <v/>
      </c>
      <c r="KO86" s="275">
        <f>VLOOKUP(C86,MOVI!C:DT,101,0)</f>
        <v>0</v>
      </c>
      <c r="KP86" s="275">
        <f>VLOOKUP(C86,FPT!B:KN,101,0)</f>
        <v>0</v>
      </c>
      <c r="KQ86" t="str">
        <f t="shared" si="215"/>
        <v/>
      </c>
      <c r="KR86" s="275">
        <f>VLOOKUP(C86,MOVI!C:DT,102,0)</f>
        <v>0</v>
      </c>
      <c r="KS86" s="275">
        <f>VLOOKUP(C86,FPT!B:KQ,102,0)</f>
        <v>0</v>
      </c>
      <c r="KT86" t="str">
        <f t="shared" si="216"/>
        <v/>
      </c>
      <c r="KU86" s="275">
        <f>VLOOKUP(C86,MOVI!C:DT,103,0)</f>
        <v>5960000</v>
      </c>
      <c r="KV86" s="275">
        <f>VLOOKUP(C86,FPT!B:KT,103,0)</f>
        <v>5960000</v>
      </c>
      <c r="KW86" t="str">
        <f t="shared" si="217"/>
        <v/>
      </c>
      <c r="KX86" s="275">
        <f>VLOOKUP(C86,MOVI!C:DT,104,0)</f>
        <v>9191000</v>
      </c>
      <c r="KY86" s="275">
        <f>VLOOKUP(C86,FPT!B:KW,104,0)</f>
        <v>9191000</v>
      </c>
      <c r="KZ86" t="str">
        <f t="shared" si="218"/>
        <v/>
      </c>
      <c r="LA86" s="275">
        <f>VLOOKUP(C86,MOVI!C:DT,105,0)</f>
        <v>596000</v>
      </c>
      <c r="LB86" s="275">
        <f>VLOOKUP(C86,FPT!B:KZ,105,0)</f>
        <v>596000</v>
      </c>
      <c r="LC86" t="str">
        <f t="shared" si="219"/>
        <v/>
      </c>
      <c r="LD86" s="275">
        <f>VLOOKUP(C86,MOVI!C:DT,106,0)</f>
        <v>46556000</v>
      </c>
      <c r="LE86" s="275">
        <f>VLOOKUP(C86,FPT!B:LC,106,0)</f>
        <v>46556000</v>
      </c>
      <c r="LF86" t="str">
        <f t="shared" si="220"/>
        <v/>
      </c>
      <c r="LG86" s="273">
        <f>VLOOKUP(C86,MOVI!C:DT,107,0)</f>
        <v>0</v>
      </c>
      <c r="LH86" s="273">
        <f>VLOOKUP(C86,FPT!B:LF,107,0)</f>
        <v>0</v>
      </c>
      <c r="LI86" t="str">
        <f t="shared" si="221"/>
        <v/>
      </c>
      <c r="LJ86" t="str">
        <f>VLOOKUP(C86,MOVI!C:DV,108,0)</f>
        <v>Việt PhúSouthRisk</v>
      </c>
      <c r="LK86" s="252" t="str">
        <f>VLOOKUP(C86,FPT!B:LI,108,0)</f>
        <v>Việt PhúSouthRisk</v>
      </c>
      <c r="LL86" t="str">
        <f t="shared" si="222"/>
        <v/>
      </c>
      <c r="LM86" s="275">
        <f>ROUND(VLOOKUP(C86,MOVI!C:DV,109,0),0)</f>
        <v>3333333</v>
      </c>
      <c r="LN86" s="275">
        <f>ROUND(VLOOKUP(C86,FPT!B:LL,109,0),0)</f>
        <v>3333333</v>
      </c>
      <c r="LO86" t="str">
        <f t="shared" si="223"/>
        <v/>
      </c>
      <c r="LP86" t="str">
        <f>VLOOKUP(C86,MOVI!C:DV,110,0)</f>
        <v>HO</v>
      </c>
      <c r="LQ86" s="247" t="str">
        <f>VLOOKUP(C86,FPT!B:LO,110,0)</f>
        <v>HO</v>
      </c>
      <c r="LR86" t="str">
        <f t="shared" si="224"/>
        <v/>
      </c>
      <c r="LS86">
        <f>MOVI!DI81</f>
        <v>18</v>
      </c>
      <c r="LV86">
        <f>MOVI!DJ81</f>
        <v>0</v>
      </c>
      <c r="LW86">
        <f>MOVI!DK81</f>
        <v>0</v>
      </c>
      <c r="LX86">
        <f>MOVI!DL81</f>
        <v>0</v>
      </c>
      <c r="LY86">
        <f>MOVI!DM81</f>
        <v>0</v>
      </c>
      <c r="LZ86">
        <f>MOVI!DN81</f>
        <v>0</v>
      </c>
      <c r="MA86">
        <f>MOVI!DO81</f>
        <v>0</v>
      </c>
      <c r="MB86" t="str">
        <f>MOVI!DP81</f>
        <v/>
      </c>
      <c r="MC86">
        <f>MOVI!DQ81</f>
        <v>0</v>
      </c>
      <c r="MD86">
        <f>MOVI!DR81</f>
        <v>0</v>
      </c>
      <c r="ME86" t="str">
        <f>VLOOKUP(C86,MOVI!C:DV,121,0)</f>
        <v/>
      </c>
      <c r="MF86" s="252"/>
      <c r="MG86" t="str">
        <f t="shared" si="117"/>
        <v/>
      </c>
      <c r="MH86" t="str">
        <f>VLOOKUP(C86,MOVI!C:DT,122,0)</f>
        <v>Việt PhúSouth</v>
      </c>
      <c r="MI86" s="252" t="str">
        <f>VLOOKUP(C86,FPT!B:DS,112,0)</f>
        <v>Việt PhúSouth</v>
      </c>
      <c r="MJ86" t="str">
        <f t="shared" si="225"/>
        <v/>
      </c>
    </row>
    <row r="87" spans="1:348" x14ac:dyDescent="0.25">
      <c r="A87">
        <v>79</v>
      </c>
      <c r="B87" s="48">
        <v>1809</v>
      </c>
      <c r="C87" s="271" t="s">
        <v>835</v>
      </c>
      <c r="D87" t="str">
        <f>VLOOKUP(C87,MOVI!C:D,2,0)</f>
        <v>Đặng Minh Quân</v>
      </c>
      <c r="E87" t="str">
        <f>VLOOKUP(C87,FPT!B:C,2,0)</f>
        <v>Đặng Minh Quân</v>
      </c>
      <c r="F87" t="str">
        <f t="shared" si="118"/>
        <v/>
      </c>
      <c r="G87" t="str">
        <f>VLOOKUP(C87,MOVI!C:E,3,0)</f>
        <v>Risk</v>
      </c>
      <c r="H87" t="str">
        <f>VLOOKUP(C87,FPT!B:F,3,0)</f>
        <v>Risk</v>
      </c>
      <c r="I87" t="str">
        <f t="shared" si="119"/>
        <v/>
      </c>
      <c r="J87" t="str">
        <f>VLOOKUP(C87,MOVI!C:H,4,0)</f>
        <v>Quality and Process Assurance</v>
      </c>
      <c r="K87" t="str">
        <f>VLOOKUP(C87,FPT!B:I,4,0)</f>
        <v>Quality and Process Assurance</v>
      </c>
      <c r="L87" t="str">
        <f t="shared" si="120"/>
        <v/>
      </c>
      <c r="M87" t="str">
        <f>VLOOKUP(C87,MOVI!C:DT,5,0)</f>
        <v>Associate</v>
      </c>
      <c r="N87" t="str">
        <f>VLOOKUP(C87,FPT!B:L,5,0)</f>
        <v>Associate</v>
      </c>
      <c r="O87" t="str">
        <f t="shared" si="121"/>
        <v/>
      </c>
      <c r="P87" t="str">
        <f>VLOOKUP(C87,MOVI!C:DT,6,0)</f>
        <v>Quality and Process Assurance Officer</v>
      </c>
      <c r="Q87" t="str">
        <f>VLOOKUP(C87,FPT!B:O,6,0)</f>
        <v>Quality and Process Assurance Officer</v>
      </c>
      <c r="R87" t="str">
        <f t="shared" si="122"/>
        <v/>
      </c>
      <c r="S87" t="str">
        <f>VLOOKUP(C87,MOVI!C:DT,7,0)</f>
        <v>South</v>
      </c>
      <c r="T87" t="str">
        <f>VLOOKUP(C87,FPT!B:R,7,0)</f>
        <v>South</v>
      </c>
      <c r="U87" t="str">
        <f t="shared" si="123"/>
        <v/>
      </c>
      <c r="V87" t="str">
        <f>VLOOKUP(C87,MOVI!C:DT,8,0)</f>
        <v>Việt Phú</v>
      </c>
      <c r="W87" t="str">
        <f>VLOOKUP(C87,FPT!B:U,8,0)</f>
        <v>Việt Phú</v>
      </c>
      <c r="X87" t="str">
        <f t="shared" si="124"/>
        <v/>
      </c>
      <c r="Y87" t="str">
        <f>VLOOKUP(C87,MOVI!C:DT,9,0)</f>
        <v>Full-time</v>
      </c>
      <c r="Z87" t="str">
        <f>VLOOKUP(C87,FPT!B:X,9,0)</f>
        <v>Full-time</v>
      </c>
      <c r="AA87" t="str">
        <f t="shared" si="125"/>
        <v/>
      </c>
      <c r="AB87" t="str">
        <f>VLOOKUP(C87,MOVI!C:DT,10,0)</f>
        <v>Permanent</v>
      </c>
      <c r="AC87" t="str">
        <f>VLOOKUP(C87,FPT!B:AA,10,0)</f>
        <v>Permanent</v>
      </c>
      <c r="AD87" t="str">
        <f t="shared" si="126"/>
        <v/>
      </c>
      <c r="AE87" s="247">
        <f>VLOOKUP(C87,MOVI!C:DT,11,0)</f>
        <v>42107</v>
      </c>
      <c r="AF87" s="247">
        <f>VLOOKUP(C87,FPT!B:AD,11,0)</f>
        <v>42107</v>
      </c>
      <c r="AG87" t="str">
        <f t="shared" si="127"/>
        <v/>
      </c>
      <c r="AH87" s="260" t="str">
        <f>VLOOKUP(C87,MOVI!C:DT,12,0)</f>
        <v/>
      </c>
      <c r="AI87" s="260"/>
      <c r="AJ87" t="str">
        <f t="shared" si="227"/>
        <v/>
      </c>
      <c r="AK87">
        <f>VLOOKUP(C87,MOVI!C:DT,13,0)</f>
        <v>0</v>
      </c>
      <c r="AL87" s="247">
        <f>VLOOKUP(C87,FPT!B:AJ,13,0)</f>
        <v>0</v>
      </c>
      <c r="AM87" t="str">
        <f t="shared" si="226"/>
        <v/>
      </c>
      <c r="AN87" s="247">
        <f>VLOOKUP(C87,MOVI!C:DT,14,0)</f>
        <v>0</v>
      </c>
      <c r="AO87" s="247">
        <f>VLOOKUP(C87,FPT!B:AM,14,0)</f>
        <v>0</v>
      </c>
      <c r="AP87" t="str">
        <f t="shared" si="128"/>
        <v/>
      </c>
      <c r="AQ87" t="str">
        <f>VLOOKUP(C87,MOVI!C:DT,15,0)</f>
        <v>LC</v>
      </c>
      <c r="AR87" s="247" t="str">
        <f>VLOOKUP(C87,FPT!B:AP,15,0)</f>
        <v>LC</v>
      </c>
      <c r="AS87" t="str">
        <f t="shared" si="129"/>
        <v/>
      </c>
      <c r="AT87" s="282" t="str">
        <f>VLOOKUP(C87,MOVI!C:DT,16,0)</f>
        <v>LTTP</v>
      </c>
      <c r="AU87" s="247" t="str">
        <f>VLOOKUP(C87,FPT!B:AS,16,0)</f>
        <v>LTTP</v>
      </c>
      <c r="AV87" t="str">
        <f t="shared" si="130"/>
        <v/>
      </c>
      <c r="AW87" t="str">
        <f>VLOOKUP(C87,MOVI!C:DT,17,0)</f>
        <v>L</v>
      </c>
      <c r="AX87" s="247" t="str">
        <f>VLOOKUP(C87,FPT!B:AV,17,0)</f>
        <v>L</v>
      </c>
      <c r="AY87" t="str">
        <f t="shared" si="131"/>
        <v/>
      </c>
      <c r="AZ87">
        <f>VLOOKUP(C87,MOVI!C:DT,18,0)</f>
        <v>0</v>
      </c>
      <c r="BA87" s="247">
        <f>VLOOKUP(C87,FPT!B:AY,18,0)</f>
        <v>0</v>
      </c>
      <c r="BB87" t="str">
        <f t="shared" si="132"/>
        <v/>
      </c>
      <c r="BC87" s="275">
        <f>VLOOKUP(C87,MOVI!C:DT,19,0)</f>
        <v>5000000</v>
      </c>
      <c r="BD87" s="275">
        <f>VLOOKUP(C87,FPT!B:BB,19,0)</f>
        <v>5000000</v>
      </c>
      <c r="BE87" t="str">
        <f t="shared" si="133"/>
        <v/>
      </c>
      <c r="BF87">
        <f>VLOOKUP(C87,MOVI!C:DT,20,0)</f>
        <v>0</v>
      </c>
      <c r="BG87" s="252">
        <f>VLOOKUP(C87,FPT!B:BE,20,0)</f>
        <v>0</v>
      </c>
      <c r="BH87" t="str">
        <f t="shared" si="134"/>
        <v/>
      </c>
      <c r="BI87" s="275">
        <f>VLOOKUP(C87,MOVI!C:DT,21,0)</f>
        <v>5000000</v>
      </c>
      <c r="BJ87" s="275">
        <f>VLOOKUP(C87,FPT!B:BH,21,0)</f>
        <v>5000000</v>
      </c>
      <c r="BK87" t="str">
        <f t="shared" si="135"/>
        <v/>
      </c>
      <c r="BL87" s="275">
        <f>VLOOKUP(C87,MOVI!C:DT,22,0)</f>
        <v>0</v>
      </c>
      <c r="BM87" s="275">
        <f>VLOOKUP(C87,FPT!B:BK,22,0)</f>
        <v>0</v>
      </c>
      <c r="BN87" t="str">
        <f t="shared" si="136"/>
        <v/>
      </c>
      <c r="BO87" s="275">
        <f>VLOOKUP(C87,MOVI!C:DT,23,0)</f>
        <v>0</v>
      </c>
      <c r="BP87" s="275">
        <f>VLOOKUP(C87,FPT!B:BN,23,0)</f>
        <v>0</v>
      </c>
      <c r="BQ87" t="str">
        <f t="shared" si="137"/>
        <v/>
      </c>
      <c r="BR87" s="275">
        <f>VLOOKUP(C87,MOVI!C:DT,24,0)</f>
        <v>0</v>
      </c>
      <c r="BS87" s="275">
        <f>VLOOKUP(C87,FPT!B:BQ,24,0)</f>
        <v>0</v>
      </c>
      <c r="BT87" t="str">
        <f t="shared" si="138"/>
        <v/>
      </c>
      <c r="BU87" s="275">
        <f>VLOOKUP(C87,MOVI!C:DT,25,0)</f>
        <v>0</v>
      </c>
      <c r="BV87" s="275">
        <f>VLOOKUP(C87,FPT!B:BT,25,0)</f>
        <v>0</v>
      </c>
      <c r="BW87" t="str">
        <f t="shared" si="139"/>
        <v/>
      </c>
      <c r="BX87" s="275">
        <f>VLOOKUP(C87,MOVI!C:DT,26,0)</f>
        <v>0</v>
      </c>
      <c r="BY87" s="275">
        <f>VLOOKUP(C87,FPT!B:BW,26,0)</f>
        <v>0</v>
      </c>
      <c r="BZ87" t="str">
        <f t="shared" si="140"/>
        <v/>
      </c>
      <c r="CA87" s="275">
        <f>VLOOKUP(C87,MOVI!C:DT,27,0)</f>
        <v>0</v>
      </c>
      <c r="CB87" s="275">
        <f>VLOOKUP(C87,FPT!B:BZ,27,0)</f>
        <v>0</v>
      </c>
      <c r="CC87" t="str">
        <f t="shared" si="141"/>
        <v/>
      </c>
      <c r="CD87" s="275">
        <f>VLOOKUP(C87,MOVI!C:DT,28,0)</f>
        <v>0</v>
      </c>
      <c r="CE87" s="275">
        <f>VLOOKUP(C87,FPT!B:CC,28,0)</f>
        <v>0</v>
      </c>
      <c r="CF87" t="str">
        <f t="shared" si="142"/>
        <v/>
      </c>
      <c r="CG87" t="str">
        <f>VLOOKUP(C87,MOVI!C:DT,29,0)</f>
        <v>TB, CN</v>
      </c>
      <c r="CH87" s="252" t="str">
        <f>VLOOKUP(C87,FPT!B:CF,29,0)</f>
        <v>TB, CN</v>
      </c>
      <c r="CI87" t="str">
        <f t="shared" si="143"/>
        <v/>
      </c>
      <c r="CJ87">
        <f>VLOOKUP(C87,MOVI!C:DT,30,0)</f>
        <v>21</v>
      </c>
      <c r="CK87" s="252">
        <f>VLOOKUP(C87,FPT!B:CI,30,0)</f>
        <v>21</v>
      </c>
      <c r="CL87" t="str">
        <f t="shared" si="144"/>
        <v/>
      </c>
      <c r="CM87">
        <f>VLOOKUP(C87,MOVI!C:DT,31,0)</f>
        <v>16</v>
      </c>
      <c r="CN87" s="252">
        <f>VLOOKUP(C87,FPT!B:CL,31,0)</f>
        <v>16</v>
      </c>
      <c r="CO87" t="str">
        <f t="shared" si="145"/>
        <v/>
      </c>
      <c r="CP87" s="275">
        <f>VLOOKUP(C87,MOVI!C:DT,32,0)</f>
        <v>5</v>
      </c>
      <c r="CQ87" s="275">
        <f>VLOOKUP(C87,FPT!B:CO,32,0)</f>
        <v>5</v>
      </c>
      <c r="CR87" t="str">
        <f t="shared" si="146"/>
        <v/>
      </c>
      <c r="CS87" s="275">
        <f>VLOOKUP(C87,MOVI!C:DT,33,0)</f>
        <v>0</v>
      </c>
      <c r="CT87" s="275">
        <f>VLOOKUP(C87,FPT!B:CR,33,0)</f>
        <v>0</v>
      </c>
      <c r="CU87" t="str">
        <f t="shared" si="147"/>
        <v/>
      </c>
      <c r="CV87" s="275">
        <f>VLOOKUP(C87,MOVI!C:DT,34,0)</f>
        <v>0</v>
      </c>
      <c r="CW87" s="275">
        <f>VLOOKUP(C87,FPT!B:CU,34,0)</f>
        <v>0</v>
      </c>
      <c r="CX87" t="str">
        <f t="shared" si="148"/>
        <v/>
      </c>
      <c r="CY87" s="275">
        <f>VLOOKUP(C87,MOVI!C:DT,35,0)</f>
        <v>21</v>
      </c>
      <c r="CZ87" s="275">
        <f>VLOOKUP(C87,FPT!B:CX,35,0)</f>
        <v>21</v>
      </c>
      <c r="DA87" t="str">
        <f t="shared" si="149"/>
        <v/>
      </c>
      <c r="DB87" s="275">
        <f>VLOOKUP(C87,MOVI!C:DT,36,0)</f>
        <v>0</v>
      </c>
      <c r="DC87" s="275">
        <f>VLOOKUP(C87,FPT!B:DA,36,0)</f>
        <v>0</v>
      </c>
      <c r="DD87" t="str">
        <f t="shared" si="150"/>
        <v/>
      </c>
      <c r="DE87" s="275">
        <f>VLOOKUP(C87,MOVI!C:DT,37,0)</f>
        <v>0</v>
      </c>
      <c r="DF87" s="275">
        <f>VLOOKUP(C87,FPT!B:DD,37,0)</f>
        <v>0</v>
      </c>
      <c r="DG87" t="str">
        <f t="shared" si="151"/>
        <v/>
      </c>
      <c r="DH87" s="275">
        <f>VLOOKUP(C87,MOVI!C:DT,38,0)</f>
        <v>0</v>
      </c>
      <c r="DI87" s="275">
        <f>VLOOKUP(C87,FPT!B:DG,38,0)</f>
        <v>0</v>
      </c>
      <c r="DJ87" t="str">
        <f t="shared" si="152"/>
        <v/>
      </c>
      <c r="DK87" s="275">
        <f>VLOOKUP(C87,MOVI!C:DT,39,0)</f>
        <v>0</v>
      </c>
      <c r="DL87" s="275">
        <f>VLOOKUP(C87,FPT!B:DJ,39,0)</f>
        <v>0</v>
      </c>
      <c r="DM87" t="str">
        <f t="shared" si="153"/>
        <v/>
      </c>
      <c r="DN87" s="275">
        <f>VLOOKUP(C87,MOVI!C:DT,40,0)</f>
        <v>0</v>
      </c>
      <c r="DO87" s="275">
        <f>VLOOKUP(C87,FPT!B:DM,40,0)</f>
        <v>0</v>
      </c>
      <c r="DP87" t="str">
        <f t="shared" si="154"/>
        <v/>
      </c>
      <c r="DQ87" s="275">
        <f>VLOOKUP(C87,MOVI!C:DT,41,0)</f>
        <v>0</v>
      </c>
      <c r="DR87" s="275">
        <f>VLOOKUP(C87,FPT!B:DP,41,0)</f>
        <v>0</v>
      </c>
      <c r="DS87" t="str">
        <f t="shared" si="155"/>
        <v/>
      </c>
      <c r="DT87" s="275">
        <f>VLOOKUP(C87,MOVI!C:DT,42,0)</f>
        <v>5000000</v>
      </c>
      <c r="DU87" s="275">
        <f>ROUND(VLOOKUP(C87,FPT!B:DS,42,0),0)</f>
        <v>5000000</v>
      </c>
      <c r="DV87" t="str">
        <f t="shared" si="156"/>
        <v/>
      </c>
      <c r="DW87" s="275">
        <f>VLOOKUP(C87,MOVI!C:DT,43,0)</f>
        <v>0</v>
      </c>
      <c r="DX87" s="275">
        <f>VLOOKUP(C87,FPT!B:DV,43,0)</f>
        <v>0</v>
      </c>
      <c r="DY87" t="str">
        <f t="shared" si="157"/>
        <v/>
      </c>
      <c r="DZ87" s="275">
        <f>VLOOKUP(C87,MOVI!C:DT,44,0)</f>
        <v>0</v>
      </c>
      <c r="EA87" s="275">
        <f>VLOOKUP(C87,FPT!B:DY,44,0)</f>
        <v>0</v>
      </c>
      <c r="EB87" t="str">
        <f t="shared" si="158"/>
        <v/>
      </c>
      <c r="EC87" s="275">
        <f>VLOOKUP(C87,MOVI!C:DT,45,0)</f>
        <v>5000000</v>
      </c>
      <c r="ED87" s="275">
        <f>ROUND(VLOOKUP(C87,FPT!B:EB,45,0),0)</f>
        <v>5000000</v>
      </c>
      <c r="EE87" t="str">
        <f t="shared" si="159"/>
        <v/>
      </c>
      <c r="EF87" s="275">
        <f>VLOOKUP(C87,MOVI!C:DT,46,0)</f>
        <v>0</v>
      </c>
      <c r="EG87" s="275">
        <f>VLOOKUP(C87,FPT!B:EE,46,0)</f>
        <v>0</v>
      </c>
      <c r="EH87" t="str">
        <f t="shared" si="160"/>
        <v/>
      </c>
      <c r="EI87" s="275">
        <f>VLOOKUP(C87,MOVI!C:DT,47,0)</f>
        <v>0</v>
      </c>
      <c r="EJ87" s="275">
        <f>VLOOKUP(C87,FPT!B:EH,47,0)</f>
        <v>0</v>
      </c>
      <c r="EK87" t="str">
        <f t="shared" si="161"/>
        <v/>
      </c>
      <c r="EL87" s="275">
        <f>VLOOKUP(C87,MOVI!C:DT,48,0)</f>
        <v>0</v>
      </c>
      <c r="EM87" s="275">
        <f>VLOOKUP(C87,FPT!B:EK,48,0)</f>
        <v>0</v>
      </c>
      <c r="EN87" t="str">
        <f t="shared" si="162"/>
        <v/>
      </c>
      <c r="EO87" s="275">
        <f>VLOOKUP(C87,MOVI!C:DT,49,0)</f>
        <v>0</v>
      </c>
      <c r="EP87" s="275">
        <f>VLOOKUP(C87,FPT!B:EN,49,0)</f>
        <v>0</v>
      </c>
      <c r="EQ87" t="str">
        <f t="shared" si="163"/>
        <v/>
      </c>
      <c r="ER87" s="275">
        <f>VLOOKUP(C87,MOVI!C:DT,50,0)</f>
        <v>0</v>
      </c>
      <c r="ES87" s="275">
        <f>VLOOKUP(C87,FPT!B:EQ,50,0)</f>
        <v>0</v>
      </c>
      <c r="ET87" t="str">
        <f t="shared" si="164"/>
        <v/>
      </c>
      <c r="EU87" s="275">
        <f>VLOOKUP(C87,MOVI!C:DT,51,0)</f>
        <v>0</v>
      </c>
      <c r="EV87" s="275">
        <f>VLOOKUP(C87,FPT!B:ET,51,0)</f>
        <v>0</v>
      </c>
      <c r="EW87" t="str">
        <f t="shared" si="165"/>
        <v/>
      </c>
      <c r="EX87" s="275">
        <f>VLOOKUP(C87,MOVI!C:DT,52,0)</f>
        <v>0</v>
      </c>
      <c r="EY87" s="275">
        <f>VLOOKUP(C87,FPT!B:EW,52,0)</f>
        <v>0</v>
      </c>
      <c r="EZ87" t="str">
        <f t="shared" si="166"/>
        <v/>
      </c>
      <c r="FA87" s="275">
        <f>VLOOKUP(C87,MOVI!C:DT,53,0)</f>
        <v>0</v>
      </c>
      <c r="FB87" s="275">
        <f>VLOOKUP(C87,FPT!B:EZ,53,0)</f>
        <v>0</v>
      </c>
      <c r="FC87" t="str">
        <f t="shared" si="167"/>
        <v/>
      </c>
      <c r="FD87" s="275">
        <f>VLOOKUP(C87,MOVI!C:DT,54,0)</f>
        <v>0</v>
      </c>
      <c r="FE87" s="275">
        <f>VLOOKUP(C87,FPT!B:FC,54,0)</f>
        <v>0</v>
      </c>
      <c r="FF87" t="str">
        <f t="shared" si="168"/>
        <v/>
      </c>
      <c r="FG87" s="275">
        <f>VLOOKUP(C87,MOVI!C:DT,55,0)</f>
        <v>0</v>
      </c>
      <c r="FH87" s="275">
        <f>VLOOKUP(C87,FPT!B:FF,55,0)</f>
        <v>0</v>
      </c>
      <c r="FI87" t="str">
        <f t="shared" si="169"/>
        <v/>
      </c>
      <c r="FJ87" s="275">
        <f>VLOOKUP(C87,MOVI!C:DT,56,0)</f>
        <v>0</v>
      </c>
      <c r="FK87" s="275">
        <f>VLOOKUP(C87,FPT!B:FI,56,0)</f>
        <v>0</v>
      </c>
      <c r="FL87" t="str">
        <f t="shared" si="170"/>
        <v/>
      </c>
      <c r="FM87" s="275">
        <f>VLOOKUP(C87,MOVI!C:DT,57,0)</f>
        <v>0</v>
      </c>
      <c r="FN87" s="275">
        <f>VLOOKUP(C87,FPT!B:FL,57,0)</f>
        <v>0</v>
      </c>
      <c r="FO87" t="str">
        <f t="shared" si="171"/>
        <v/>
      </c>
      <c r="FP87" s="275">
        <f>VLOOKUP(C87,MOVI!C:DT,58,0)</f>
        <v>0</v>
      </c>
      <c r="FQ87" s="275">
        <f>VLOOKUP(C87,FPT!B:FO,58,0)</f>
        <v>0</v>
      </c>
      <c r="FR87" t="str">
        <f t="shared" si="172"/>
        <v/>
      </c>
      <c r="FS87" s="275">
        <f>VLOOKUP(C87,MOVI!C:DT,59,0)</f>
        <v>0</v>
      </c>
      <c r="FT87" s="275">
        <f>VLOOKUP(C87,FPT!B:FR,59,0)</f>
        <v>0</v>
      </c>
      <c r="FU87" t="str">
        <f t="shared" si="173"/>
        <v/>
      </c>
      <c r="FV87" s="275">
        <f>VLOOKUP(C87,MOVI!C:DT,60,0)</f>
        <v>0</v>
      </c>
      <c r="FW87" s="275">
        <f>VLOOKUP(C87,FPT!B:FU,60,0)</f>
        <v>0</v>
      </c>
      <c r="FX87" t="str">
        <f t="shared" si="174"/>
        <v/>
      </c>
      <c r="FY87" s="275">
        <f>VLOOKUP(C87,MOVI!C:DT,61,0)</f>
        <v>0</v>
      </c>
      <c r="FZ87" s="275">
        <f>VLOOKUP(C87,FPT!B:FX,61,0)</f>
        <v>0</v>
      </c>
      <c r="GA87" t="str">
        <f t="shared" si="175"/>
        <v/>
      </c>
      <c r="GB87" s="275">
        <f>VLOOKUP(C87,MOVI!C:DT,62,0)</f>
        <v>0</v>
      </c>
      <c r="GC87" s="275">
        <f>VLOOKUP(C87,FPT!B:GA,62,0)</f>
        <v>0</v>
      </c>
      <c r="GD87" t="str">
        <f t="shared" si="176"/>
        <v/>
      </c>
      <c r="GE87" s="275">
        <f>VLOOKUP(C87,MOVI!C:DT,63,0)</f>
        <v>0</v>
      </c>
      <c r="GF87" s="275">
        <f>VLOOKUP(C87,FPT!B:GD,63,0)</f>
        <v>0</v>
      </c>
      <c r="GG87" t="str">
        <f t="shared" si="177"/>
        <v/>
      </c>
      <c r="GH87" s="275">
        <f>VLOOKUP(C87,MOVI!C:DT,64,0)</f>
        <v>0</v>
      </c>
      <c r="GI87" s="275">
        <f>VLOOKUP(C87,FPT!B:GG,64,0)</f>
        <v>0</v>
      </c>
      <c r="GJ87" t="str">
        <f t="shared" si="178"/>
        <v/>
      </c>
      <c r="GK87" s="275">
        <f>VLOOKUP(C87,MOVI!C:DT,65,0)</f>
        <v>0</v>
      </c>
      <c r="GL87" s="275">
        <f>VLOOKUP(C87,FPT!B:GJ,65,0)</f>
        <v>0</v>
      </c>
      <c r="GM87" t="str">
        <f t="shared" si="179"/>
        <v/>
      </c>
      <c r="GN87" s="275">
        <f>VLOOKUP(C87,MOVI!C:DT,66,0)</f>
        <v>0</v>
      </c>
      <c r="GO87" s="275">
        <f>VLOOKUP(C87,FPT!B:GM,66,0)</f>
        <v>0</v>
      </c>
      <c r="GP87" t="str">
        <f t="shared" si="180"/>
        <v/>
      </c>
      <c r="GQ87" s="275">
        <f>VLOOKUP(C87,MOVI!C:DT,67,0)</f>
        <v>0</v>
      </c>
      <c r="GR87" s="275">
        <f>VLOOKUP(C87,FPT!B:GP,67,0)</f>
        <v>0</v>
      </c>
      <c r="GS87" t="str">
        <f t="shared" si="181"/>
        <v/>
      </c>
      <c r="GT87" s="275">
        <f>VLOOKUP(C87,MOVI!C:DT,68,0)</f>
        <v>0</v>
      </c>
      <c r="GU87" s="275">
        <f>VLOOKUP(C87,FPT!B:GS,68,0)</f>
        <v>0</v>
      </c>
      <c r="GV87" t="str">
        <f t="shared" si="182"/>
        <v/>
      </c>
      <c r="GW87" s="275">
        <f>VLOOKUP(C87,MOVI!C:DT,69,0)</f>
        <v>0</v>
      </c>
      <c r="GX87" s="275">
        <f>VLOOKUP(C87,FPT!B:GV,69,0)</f>
        <v>0</v>
      </c>
      <c r="GY87" t="str">
        <f t="shared" si="183"/>
        <v/>
      </c>
      <c r="GZ87" s="275">
        <f>VLOOKUP(C87,MOVI!C:DT,70,0)</f>
        <v>0</v>
      </c>
      <c r="HA87" s="275">
        <f>VLOOKUP(C87,FPT!B:GY,70,0)</f>
        <v>0</v>
      </c>
      <c r="HB87" t="str">
        <f t="shared" si="184"/>
        <v/>
      </c>
      <c r="HC87" s="275">
        <f>VLOOKUP(C87,MOVI!C:DT,71,0)</f>
        <v>5000000</v>
      </c>
      <c r="HD87" s="275">
        <f>ROUND(VLOOKUP(C87,FPT!B:HB,71,0),0)</f>
        <v>5000000</v>
      </c>
      <c r="HE87" t="str">
        <f t="shared" si="185"/>
        <v/>
      </c>
      <c r="HF87" s="275">
        <f>ROUND(VLOOKUP(C87,MOVI!C:DT,72,0),0)</f>
        <v>0</v>
      </c>
      <c r="HG87" s="275">
        <f>ROUND(VLOOKUP(C87,FPT!B:HE,72,0),0)</f>
        <v>0</v>
      </c>
      <c r="HH87" t="str">
        <f t="shared" si="186"/>
        <v/>
      </c>
      <c r="HI87" s="275">
        <f>VLOOKUP(C87,MOVI!C:DT,73,0)</f>
        <v>0</v>
      </c>
      <c r="HJ87" s="275">
        <f>VLOOKUP(C87,FPT!B:HH,73,0)</f>
        <v>0</v>
      </c>
      <c r="HK87" t="str">
        <f t="shared" si="187"/>
        <v/>
      </c>
      <c r="HL87" s="275">
        <f>VLOOKUP(C87,MOVI!C:DT,74,0)</f>
        <v>0</v>
      </c>
      <c r="HM87" s="275">
        <f>VLOOKUP(C87,FPT!B:HK,74,0)</f>
        <v>0</v>
      </c>
      <c r="HN87" t="str">
        <f t="shared" si="188"/>
        <v/>
      </c>
      <c r="HO87" s="275">
        <f>VLOOKUP(C87,MOVI!C:DT,75,0)</f>
        <v>11000000</v>
      </c>
      <c r="HP87" s="275">
        <f>VLOOKUP(C87,FPT!B:HN,75,0)</f>
        <v>11000000</v>
      </c>
      <c r="HQ87" t="str">
        <f t="shared" si="189"/>
        <v/>
      </c>
      <c r="HR87" s="275">
        <f>VLOOKUP(C87,MOVI!C:DT,76,0)</f>
        <v>0</v>
      </c>
      <c r="HS87" s="275">
        <f>VLOOKUP(C87,FPT!B:HQ,76,0)</f>
        <v>0</v>
      </c>
      <c r="HT87" t="str">
        <f t="shared" si="190"/>
        <v/>
      </c>
      <c r="HU87" s="275">
        <f>VLOOKUP(C87,MOVI!C:DT,77,0)</f>
        <v>0</v>
      </c>
      <c r="HV87" s="275">
        <f>VLOOKUP(C87,FPT!B:HT,77,0)</f>
        <v>0</v>
      </c>
      <c r="HW87" t="str">
        <f t="shared" si="191"/>
        <v/>
      </c>
      <c r="HX87" s="274">
        <f>VLOOKUP(C87,MOVI!C:CB,78,0)</f>
        <v>400000</v>
      </c>
      <c r="HY87" s="261">
        <f>VLOOKUP(C87,FPT!$B:$CA,78,0)</f>
        <v>400000</v>
      </c>
      <c r="HZ87" t="str">
        <f t="shared" si="192"/>
        <v/>
      </c>
      <c r="IA87" s="275">
        <f>VLOOKUP(C87,MOVI!C:CD,79,0)</f>
        <v>50000</v>
      </c>
      <c r="IB87" s="275">
        <f>VLOOKUP(C87,FPT!B:HZ,79,0)</f>
        <v>50000</v>
      </c>
      <c r="IC87" t="str">
        <f t="shared" si="193"/>
        <v/>
      </c>
      <c r="ID87" s="275">
        <f>VLOOKUP(C87,MOVI!C:CD,80,0)</f>
        <v>75000</v>
      </c>
      <c r="IE87" s="275">
        <f>VLOOKUP(C87,FPT!B:IC,80,0)</f>
        <v>75000</v>
      </c>
      <c r="IF87" t="str">
        <f t="shared" si="194"/>
        <v/>
      </c>
      <c r="IG87" s="275">
        <f>VLOOKUP(C87,MOVI!C:DT,81,0)</f>
        <v>0</v>
      </c>
      <c r="IH87" s="275">
        <f>VLOOKUP(C87,FPT!B:IF,81,0)</f>
        <v>0</v>
      </c>
      <c r="II87" t="str">
        <f t="shared" si="195"/>
        <v/>
      </c>
      <c r="IJ87" s="275">
        <f>VLOOKUP(C87,MOVI!C:DT,82,0)</f>
        <v>525000</v>
      </c>
      <c r="IK87" s="275">
        <f>VLOOKUP(C87,FPT!B:II,82,0)</f>
        <v>525000</v>
      </c>
      <c r="IL87" t="str">
        <f t="shared" si="196"/>
        <v/>
      </c>
      <c r="IM87" s="275">
        <f>ROUND(VLOOKUP(C87,MOVI!C:DT,83,0),0)</f>
        <v>11525000</v>
      </c>
      <c r="IN87" s="275">
        <f>ROUND(VLOOKUP(C87,FPT!B:IL,83,0),0)</f>
        <v>11525000</v>
      </c>
      <c r="IO87" t="str">
        <f t="shared" si="197"/>
        <v/>
      </c>
      <c r="IP87" s="275">
        <f>VLOOKUP(C87,MOVI!C:DT,84,0)</f>
        <v>0</v>
      </c>
      <c r="IQ87" s="275">
        <f>VLOOKUP(C87,FPT!B:IO,84,0)</f>
        <v>0</v>
      </c>
      <c r="IR87" t="str">
        <f t="shared" si="198"/>
        <v/>
      </c>
      <c r="IS87" s="275">
        <f>ROUND(VLOOKUP(C87,MOVI!C:DT,85,0),0)</f>
        <v>0</v>
      </c>
      <c r="IT87" s="275">
        <f>ROUND(VLOOKUP(C87,FPT!B:IR,85,0),0)</f>
        <v>0</v>
      </c>
      <c r="IU87" t="str">
        <f t="shared" si="199"/>
        <v/>
      </c>
      <c r="IV87" s="275">
        <f>VLOOKUP(C87,MOVI!C:DT,86,0)</f>
        <v>0</v>
      </c>
      <c r="IW87" s="275">
        <f>VLOOKUP(C87,FPT!B:IU,86,0)</f>
        <v>0</v>
      </c>
      <c r="IX87" t="str">
        <f t="shared" si="200"/>
        <v/>
      </c>
      <c r="IY87" s="275">
        <f>ROUND(VLOOKUP(C87,MOVI!C:DT,87,0),0)</f>
        <v>0</v>
      </c>
      <c r="IZ87" s="275">
        <f>ROUND(VLOOKUP(C87,FPT!B:IX,87,0),0)</f>
        <v>0</v>
      </c>
      <c r="JA87" t="str">
        <f t="shared" si="201"/>
        <v/>
      </c>
      <c r="JB87" s="275">
        <f>VLOOKUP(C87,MOVI!C:DT,88,0)</f>
        <v>0</v>
      </c>
      <c r="JC87" s="275">
        <f>VLOOKUP(C87,FPT!B:JA,88,0)</f>
        <v>0</v>
      </c>
      <c r="JD87" t="str">
        <f t="shared" si="202"/>
        <v/>
      </c>
      <c r="JE87" s="275">
        <f>VLOOKUP(C87,MOVI!C:DT,89,0)</f>
        <v>0</v>
      </c>
      <c r="JF87" s="275">
        <f>VLOOKUP(C87,FPT!B:JD,89,0)</f>
        <v>0</v>
      </c>
      <c r="JG87" t="str">
        <f t="shared" si="203"/>
        <v/>
      </c>
      <c r="JH87" s="275">
        <f>VLOOKUP(C87,MOVI!C:DT,90,0)</f>
        <v>0</v>
      </c>
      <c r="JI87" s="275">
        <f>VLOOKUP(C87,FPT!B:JG,90,0)</f>
        <v>0</v>
      </c>
      <c r="JJ87" t="str">
        <f t="shared" si="204"/>
        <v/>
      </c>
      <c r="JK87" s="275">
        <f>VLOOKUP(C87,MOVI!C:DT,91,0)</f>
        <v>0</v>
      </c>
      <c r="JL87" s="275">
        <f>VLOOKUP(C87,FPT!B:JJ,91,0)</f>
        <v>0</v>
      </c>
      <c r="JM87" t="str">
        <f t="shared" si="205"/>
        <v/>
      </c>
      <c r="JN87" s="275">
        <f>VLOOKUP(C87,MOVI!C:DT,92,0)</f>
        <v>0</v>
      </c>
      <c r="JO87" s="275">
        <f>VLOOKUP(C87,FPT!B:JM,92,0)</f>
        <v>0</v>
      </c>
      <c r="JP87" t="str">
        <f t="shared" si="206"/>
        <v/>
      </c>
      <c r="JQ87" s="275">
        <f>VLOOKUP(C87,MOVI!C:DT,93,0)</f>
        <v>0</v>
      </c>
      <c r="JR87" s="275">
        <f>VLOOKUP(C87,FPT!B:JP,93,0)</f>
        <v>0</v>
      </c>
      <c r="JS87" t="str">
        <f t="shared" si="207"/>
        <v/>
      </c>
      <c r="JT87" s="275">
        <f>VLOOKUP(C87,MOVI!C:DT,94,0)</f>
        <v>0</v>
      </c>
      <c r="JU87" s="275">
        <f>VLOOKUP(C87,FPT!B:JS,94,0)</f>
        <v>0</v>
      </c>
      <c r="JV87" t="str">
        <f t="shared" si="208"/>
        <v/>
      </c>
      <c r="JW87" s="275">
        <f>VLOOKUP(C87,MOVI!C:DT,95,0)</f>
        <v>4475000</v>
      </c>
      <c r="JX87" s="275">
        <f>VLOOKUP(C87,FPT!B:JV,95,0)</f>
        <v>4475000</v>
      </c>
      <c r="JY87" t="str">
        <f t="shared" si="209"/>
        <v/>
      </c>
      <c r="JZ87" s="275">
        <f>VLOOKUP(C87,MOVI!C:DT,96,0)</f>
        <v>0</v>
      </c>
      <c r="KA87" s="275">
        <f>VLOOKUP(C87,FPT!B:JY,96,0)</f>
        <v>0</v>
      </c>
      <c r="KB87" t="str">
        <f t="shared" si="210"/>
        <v/>
      </c>
      <c r="KC87" s="275">
        <f>VLOOKUP(C87,MOVI!C:DT,97,0)</f>
        <v>4475000</v>
      </c>
      <c r="KD87" s="275">
        <f>VLOOKUP(C87,FPT!B:KB,97,0)</f>
        <v>4475000</v>
      </c>
      <c r="KE87" t="str">
        <f t="shared" si="211"/>
        <v/>
      </c>
      <c r="KF87" s="275">
        <f>VLOOKUP(C87,MOVI!C:DT,98,0)</f>
        <v>850000.00000000012</v>
      </c>
      <c r="KG87" s="275">
        <f>VLOOKUP(C87,FPT!B:KE,98,0)</f>
        <v>850000</v>
      </c>
      <c r="KH87" t="str">
        <f t="shared" si="212"/>
        <v/>
      </c>
      <c r="KI87" s="275">
        <f>VLOOKUP(C87,MOVI!C:DT,99,0)</f>
        <v>0</v>
      </c>
      <c r="KJ87" s="275">
        <f>VLOOKUP(C87,FPT!B:KH,99,0)</f>
        <v>0</v>
      </c>
      <c r="KK87" t="str">
        <f t="shared" si="213"/>
        <v/>
      </c>
      <c r="KL87" s="275">
        <f>VLOOKUP(C87,MOVI!C:DT,100,0)</f>
        <v>150000</v>
      </c>
      <c r="KM87" s="275">
        <f>VLOOKUP(C87,FPT!B:KK,100,0)</f>
        <v>150000</v>
      </c>
      <c r="KN87" t="str">
        <f t="shared" si="214"/>
        <v/>
      </c>
      <c r="KO87" s="275">
        <f>VLOOKUP(C87,MOVI!C:DT,101,0)</f>
        <v>0</v>
      </c>
      <c r="KP87" s="275">
        <f>VLOOKUP(C87,FPT!B:KN,101,0)</f>
        <v>0</v>
      </c>
      <c r="KQ87" t="str">
        <f t="shared" si="215"/>
        <v/>
      </c>
      <c r="KR87" s="275">
        <f>VLOOKUP(C87,MOVI!C:DT,102,0)</f>
        <v>0</v>
      </c>
      <c r="KS87" s="275">
        <f>VLOOKUP(C87,FPT!B:KQ,102,0)</f>
        <v>0</v>
      </c>
      <c r="KT87" t="str">
        <f t="shared" si="216"/>
        <v/>
      </c>
      <c r="KU87" s="275">
        <f>VLOOKUP(C87,MOVI!C:DT,103,0)</f>
        <v>1000000.0000000001</v>
      </c>
      <c r="KV87" s="275">
        <f>VLOOKUP(C87,FPT!B:KT,103,0)</f>
        <v>1000000</v>
      </c>
      <c r="KW87" t="str">
        <f t="shared" si="217"/>
        <v/>
      </c>
      <c r="KX87" s="275">
        <f>VLOOKUP(C87,MOVI!C:DT,104,0)</f>
        <v>1525000</v>
      </c>
      <c r="KY87" s="275">
        <f>VLOOKUP(C87,FPT!B:KW,104,0)</f>
        <v>1525000</v>
      </c>
      <c r="KZ87" t="str">
        <f t="shared" si="218"/>
        <v/>
      </c>
      <c r="LA87" s="275">
        <f>VLOOKUP(C87,MOVI!C:DT,105,0)</f>
        <v>100000</v>
      </c>
      <c r="LB87" s="275">
        <f>VLOOKUP(C87,FPT!B:KZ,105,0)</f>
        <v>100000</v>
      </c>
      <c r="LC87" t="str">
        <f t="shared" si="219"/>
        <v/>
      </c>
      <c r="LD87" s="275">
        <f>VLOOKUP(C87,MOVI!C:DT,106,0)</f>
        <v>6100000</v>
      </c>
      <c r="LE87" s="275">
        <f>VLOOKUP(C87,FPT!B:LC,106,0)</f>
        <v>6100000</v>
      </c>
      <c r="LF87" t="str">
        <f t="shared" si="220"/>
        <v/>
      </c>
      <c r="LG87" s="273">
        <f>VLOOKUP(C87,MOVI!C:DT,107,0)</f>
        <v>0</v>
      </c>
      <c r="LH87" s="273">
        <f>VLOOKUP(C87,FPT!B:LF,107,0)</f>
        <v>0</v>
      </c>
      <c r="LI87" t="str">
        <f t="shared" si="221"/>
        <v/>
      </c>
      <c r="LJ87" t="str">
        <f>VLOOKUP(C87,MOVI!C:DV,108,0)</f>
        <v>Việt PhúSouthRisk</v>
      </c>
      <c r="LK87" s="252" t="str">
        <f>VLOOKUP(C87,FPT!B:LI,108,0)</f>
        <v>Việt PhúSouthRisk</v>
      </c>
      <c r="LL87" t="str">
        <f t="shared" si="222"/>
        <v/>
      </c>
      <c r="LM87" s="275">
        <f>ROUND(VLOOKUP(C87,MOVI!C:DV,109,0),0)</f>
        <v>416667</v>
      </c>
      <c r="LN87" s="275">
        <f>ROUND(VLOOKUP(C87,FPT!B:LL,109,0),0)</f>
        <v>416667</v>
      </c>
      <c r="LO87" t="str">
        <f t="shared" si="223"/>
        <v/>
      </c>
      <c r="LP87" t="str">
        <f>VLOOKUP(C87,MOVI!C:DV,110,0)</f>
        <v>HO</v>
      </c>
      <c r="LQ87" s="247" t="str">
        <f>VLOOKUP(C87,FPT!B:LO,110,0)</f>
        <v>HO</v>
      </c>
      <c r="LR87" t="str">
        <f t="shared" si="224"/>
        <v/>
      </c>
      <c r="LS87">
        <f>MOVI!DI82</f>
        <v>18</v>
      </c>
      <c r="LV87">
        <f>MOVI!DJ82</f>
        <v>0</v>
      </c>
      <c r="LW87">
        <f>MOVI!DK82</f>
        <v>0</v>
      </c>
      <c r="LX87">
        <f>MOVI!DL82</f>
        <v>0</v>
      </c>
      <c r="LY87">
        <f>MOVI!DM82</f>
        <v>0</v>
      </c>
      <c r="LZ87">
        <f>MOVI!DN82</f>
        <v>0</v>
      </c>
      <c r="MA87">
        <f>MOVI!DO82</f>
        <v>0</v>
      </c>
      <c r="MB87" t="str">
        <f>MOVI!DP82</f>
        <v/>
      </c>
      <c r="MC87">
        <f>MOVI!DQ82</f>
        <v>0</v>
      </c>
      <c r="MD87">
        <f>MOVI!DR82</f>
        <v>0</v>
      </c>
      <c r="ME87" t="str">
        <f>VLOOKUP(C87,MOVI!C:DV,121,0)</f>
        <v/>
      </c>
      <c r="MF87" s="252"/>
      <c r="MG87" t="str">
        <f t="shared" si="117"/>
        <v/>
      </c>
      <c r="MH87" t="str">
        <f>VLOOKUP(C87,MOVI!C:DT,122,0)</f>
        <v>Việt PhúSouth</v>
      </c>
      <c r="MI87" s="252" t="str">
        <f>VLOOKUP(C87,FPT!B:DS,112,0)</f>
        <v>Việt PhúSouth</v>
      </c>
      <c r="MJ87" t="str">
        <f t="shared" si="225"/>
        <v/>
      </c>
    </row>
    <row r="88" spans="1:348" x14ac:dyDescent="0.25">
      <c r="A88">
        <v>80</v>
      </c>
      <c r="B88" s="48">
        <v>6038</v>
      </c>
      <c r="C88" s="271" t="s">
        <v>863</v>
      </c>
      <c r="D88" t="str">
        <f>VLOOKUP(C88,MOVI!C:D,2,0)</f>
        <v>Đỗ Thị Hương Trang</v>
      </c>
      <c r="E88" t="str">
        <f>VLOOKUP(C88,FPT!B:C,2,0)</f>
        <v>Đỗ Thị Hương Trang</v>
      </c>
      <c r="F88" t="str">
        <f t="shared" si="118"/>
        <v/>
      </c>
      <c r="G88" t="str">
        <f>VLOOKUP(C88,MOVI!C:E,3,0)</f>
        <v>Risk</v>
      </c>
      <c r="H88" t="str">
        <f>VLOOKUP(C88,FPT!B:F,3,0)</f>
        <v>Risk</v>
      </c>
      <c r="I88" t="str">
        <f t="shared" si="119"/>
        <v/>
      </c>
      <c r="J88" t="str">
        <f>VLOOKUP(C88,MOVI!C:H,4,0)</f>
        <v>Risk Analytics &amp; Business Intelligence</v>
      </c>
      <c r="K88" t="str">
        <f>VLOOKUP(C88,FPT!B:I,4,0)</f>
        <v>Risk Analytics &amp; Business Intelligence</v>
      </c>
      <c r="L88" t="str">
        <f t="shared" si="120"/>
        <v/>
      </c>
      <c r="M88" t="str">
        <f>VLOOKUP(C88,MOVI!C:DT,5,0)</f>
        <v>Associate</v>
      </c>
      <c r="N88" t="str">
        <f>VLOOKUP(C88,FPT!B:L,5,0)</f>
        <v>Associate</v>
      </c>
      <c r="O88" t="str">
        <f t="shared" si="121"/>
        <v/>
      </c>
      <c r="P88" t="str">
        <f>VLOOKUP(C88,MOVI!C:DT,6,0)</f>
        <v>Data Analyst</v>
      </c>
      <c r="Q88" t="str">
        <f>VLOOKUP(C88,FPT!B:O,6,0)</f>
        <v>Data Analyst</v>
      </c>
      <c r="R88" t="str">
        <f t="shared" si="122"/>
        <v/>
      </c>
      <c r="S88" t="str">
        <f>VLOOKUP(C88,MOVI!C:DT,7,0)</f>
        <v>South</v>
      </c>
      <c r="T88" t="str">
        <f>VLOOKUP(C88,FPT!B:R,7,0)</f>
        <v>South</v>
      </c>
      <c r="U88" t="str">
        <f t="shared" si="123"/>
        <v/>
      </c>
      <c r="V88" t="str">
        <f>VLOOKUP(C88,MOVI!C:DT,8,0)</f>
        <v>Việt Phú</v>
      </c>
      <c r="W88" t="str">
        <f>VLOOKUP(C88,FPT!B:U,8,0)</f>
        <v>Việt Phú</v>
      </c>
      <c r="X88" t="str">
        <f t="shared" si="124"/>
        <v/>
      </c>
      <c r="Y88" t="str">
        <f>VLOOKUP(C88,MOVI!C:DT,9,0)</f>
        <v>Full-time</v>
      </c>
      <c r="Z88" t="str">
        <f>VLOOKUP(C88,FPT!B:X,9,0)</f>
        <v>Full-time</v>
      </c>
      <c r="AA88" t="str">
        <f t="shared" si="125"/>
        <v/>
      </c>
      <c r="AB88" t="str">
        <f>VLOOKUP(C88,MOVI!C:DT,10,0)</f>
        <v>Leaving</v>
      </c>
      <c r="AC88" t="str">
        <f>VLOOKUP(C88,FPT!B:AA,10,0)</f>
        <v>Leaving</v>
      </c>
      <c r="AD88" t="str">
        <f t="shared" si="126"/>
        <v/>
      </c>
      <c r="AE88" s="247">
        <f>VLOOKUP(C88,MOVI!C:DT,11,0)</f>
        <v>44179</v>
      </c>
      <c r="AF88" s="247">
        <f>VLOOKUP(C88,FPT!B:AD,11,0)</f>
        <v>44179</v>
      </c>
      <c r="AG88" t="str">
        <f t="shared" si="127"/>
        <v/>
      </c>
      <c r="AH88" s="260" t="str">
        <f>VLOOKUP(C88,MOVI!C:DT,12,0)</f>
        <v/>
      </c>
      <c r="AI88" s="260"/>
      <c r="AJ88" t="str">
        <f t="shared" si="227"/>
        <v/>
      </c>
      <c r="AK88">
        <f>VLOOKUP(C88,MOVI!C:DT,13,0)</f>
        <v>0</v>
      </c>
      <c r="AL88" s="247">
        <f>VLOOKUP(C88,FPT!B:AJ,13,0)</f>
        <v>0</v>
      </c>
      <c r="AM88" t="str">
        <f t="shared" si="226"/>
        <v/>
      </c>
      <c r="AN88" s="247">
        <f>VLOOKUP(C88,MOVI!C:DT,14,0)</f>
        <v>44578</v>
      </c>
      <c r="AO88" s="247">
        <f>VLOOKUP(C88,FPT!B:AM,14,0)</f>
        <v>44578</v>
      </c>
      <c r="AP88" t="str">
        <f t="shared" si="128"/>
        <v/>
      </c>
      <c r="AQ88" t="str">
        <f>VLOOKUP(C88,MOVI!C:DT,15,0)</f>
        <v>LC</v>
      </c>
      <c r="AR88" s="247" t="str">
        <f>VLOOKUP(C88,FPT!B:AP,15,0)</f>
        <v>LC</v>
      </c>
      <c r="AS88" t="str">
        <f t="shared" si="129"/>
        <v/>
      </c>
      <c r="AT88" s="282" t="str">
        <f>VLOOKUP(C88,MOVI!C:DT,16,0)</f>
        <v>LTTP</v>
      </c>
      <c r="AU88" s="247" t="str">
        <f>VLOOKUP(C88,FPT!B:AS,16,0)</f>
        <v>LTTP</v>
      </c>
      <c r="AV88" t="str">
        <f t="shared" si="130"/>
        <v/>
      </c>
      <c r="AW88" t="str">
        <f>VLOOKUP(C88,MOVI!C:DT,17,0)</f>
        <v>L</v>
      </c>
      <c r="AX88" s="247" t="str">
        <f>VLOOKUP(C88,FPT!B:AV,17,0)</f>
        <v>L</v>
      </c>
      <c r="AY88" t="str">
        <f t="shared" si="131"/>
        <v/>
      </c>
      <c r="AZ88">
        <f>VLOOKUP(C88,MOVI!C:DT,18,0)</f>
        <v>0</v>
      </c>
      <c r="BA88" s="247">
        <f>VLOOKUP(C88,FPT!B:AY,18,0)</f>
        <v>0</v>
      </c>
      <c r="BB88" t="str">
        <f t="shared" si="132"/>
        <v/>
      </c>
      <c r="BC88" s="275">
        <f>VLOOKUP(C88,MOVI!C:DT,19,0)</f>
        <v>5000000</v>
      </c>
      <c r="BD88" s="275">
        <f>VLOOKUP(C88,FPT!B:BB,19,0)</f>
        <v>5000000</v>
      </c>
      <c r="BE88" t="str">
        <f t="shared" si="133"/>
        <v/>
      </c>
      <c r="BF88">
        <f>VLOOKUP(C88,MOVI!C:DT,20,0)</f>
        <v>0</v>
      </c>
      <c r="BG88" s="252">
        <f>VLOOKUP(C88,FPT!B:BE,20,0)</f>
        <v>0</v>
      </c>
      <c r="BH88" t="str">
        <f t="shared" si="134"/>
        <v/>
      </c>
      <c r="BI88" s="275">
        <f>VLOOKUP(C88,MOVI!C:DT,21,0)</f>
        <v>5000000</v>
      </c>
      <c r="BJ88" s="275">
        <f>VLOOKUP(C88,FPT!B:BH,21,0)</f>
        <v>5000000</v>
      </c>
      <c r="BK88" t="str">
        <f t="shared" si="135"/>
        <v/>
      </c>
      <c r="BL88" s="275">
        <f>VLOOKUP(C88,MOVI!C:DT,22,0)</f>
        <v>0</v>
      </c>
      <c r="BM88" s="275">
        <f>VLOOKUP(C88,FPT!B:BK,22,0)</f>
        <v>0</v>
      </c>
      <c r="BN88" t="str">
        <f t="shared" si="136"/>
        <v/>
      </c>
      <c r="BO88" s="275">
        <f>VLOOKUP(C88,MOVI!C:DT,23,0)</f>
        <v>0</v>
      </c>
      <c r="BP88" s="275">
        <f>VLOOKUP(C88,FPT!B:BN,23,0)</f>
        <v>0</v>
      </c>
      <c r="BQ88" t="str">
        <f t="shared" si="137"/>
        <v/>
      </c>
      <c r="BR88" s="275">
        <f>VLOOKUP(C88,MOVI!C:DT,24,0)</f>
        <v>0</v>
      </c>
      <c r="BS88" s="275">
        <f>VLOOKUP(C88,FPT!B:BQ,24,0)</f>
        <v>0</v>
      </c>
      <c r="BT88" t="str">
        <f t="shared" si="138"/>
        <v/>
      </c>
      <c r="BU88" s="275">
        <f>VLOOKUP(C88,MOVI!C:DT,25,0)</f>
        <v>0</v>
      </c>
      <c r="BV88" s="275">
        <f>VLOOKUP(C88,FPT!B:BT,25,0)</f>
        <v>0</v>
      </c>
      <c r="BW88" t="str">
        <f t="shared" si="139"/>
        <v/>
      </c>
      <c r="BX88" s="275">
        <f>VLOOKUP(C88,MOVI!C:DT,26,0)</f>
        <v>0</v>
      </c>
      <c r="BY88" s="275">
        <f>VLOOKUP(C88,FPT!B:BW,26,0)</f>
        <v>0</v>
      </c>
      <c r="BZ88" t="str">
        <f t="shared" si="140"/>
        <v/>
      </c>
      <c r="CA88" s="275">
        <f>VLOOKUP(C88,MOVI!C:DT,27,0)</f>
        <v>0</v>
      </c>
      <c r="CB88" s="275">
        <f>VLOOKUP(C88,FPT!B:BZ,27,0)</f>
        <v>0</v>
      </c>
      <c r="CC88" t="str">
        <f t="shared" si="141"/>
        <v/>
      </c>
      <c r="CD88" s="275">
        <f>VLOOKUP(C88,MOVI!C:DT,28,0)</f>
        <v>0</v>
      </c>
      <c r="CE88" s="275">
        <f>VLOOKUP(C88,FPT!B:CC,28,0)</f>
        <v>0</v>
      </c>
      <c r="CF88" t="str">
        <f t="shared" si="142"/>
        <v/>
      </c>
      <c r="CG88" t="str">
        <f>VLOOKUP(C88,MOVI!C:DT,29,0)</f>
        <v>TB, CN</v>
      </c>
      <c r="CH88" s="252" t="str">
        <f>VLOOKUP(C88,FPT!B:CF,29,0)</f>
        <v>TB, CN</v>
      </c>
      <c r="CI88" t="str">
        <f t="shared" si="143"/>
        <v/>
      </c>
      <c r="CJ88">
        <f>VLOOKUP(C88,MOVI!C:DT,30,0)</f>
        <v>21</v>
      </c>
      <c r="CK88" s="252">
        <f>VLOOKUP(C88,FPT!B:CI,30,0)</f>
        <v>21</v>
      </c>
      <c r="CL88" t="str">
        <f t="shared" si="144"/>
        <v/>
      </c>
      <c r="CM88">
        <f>VLOOKUP(C88,MOVI!C:DT,31,0)</f>
        <v>18</v>
      </c>
      <c r="CN88" s="252">
        <f>VLOOKUP(C88,FPT!B:CL,31,0)</f>
        <v>18</v>
      </c>
      <c r="CO88" t="str">
        <f t="shared" si="145"/>
        <v/>
      </c>
      <c r="CP88" s="275">
        <f>VLOOKUP(C88,MOVI!C:DT,32,0)</f>
        <v>3</v>
      </c>
      <c r="CQ88" s="275">
        <f>VLOOKUP(C88,FPT!B:CO,32,0)</f>
        <v>3</v>
      </c>
      <c r="CR88" t="str">
        <f t="shared" si="146"/>
        <v/>
      </c>
      <c r="CS88" s="275">
        <f>VLOOKUP(C88,MOVI!C:DT,33,0)</f>
        <v>0</v>
      </c>
      <c r="CT88" s="275">
        <f>VLOOKUP(C88,FPT!B:CR,33,0)</f>
        <v>0</v>
      </c>
      <c r="CU88" t="str">
        <f t="shared" si="147"/>
        <v/>
      </c>
      <c r="CV88" s="275">
        <f>VLOOKUP(C88,MOVI!C:DT,34,0)</f>
        <v>0</v>
      </c>
      <c r="CW88" s="275">
        <f>VLOOKUP(C88,FPT!B:CU,34,0)</f>
        <v>0</v>
      </c>
      <c r="CX88" t="str">
        <f t="shared" si="148"/>
        <v/>
      </c>
      <c r="CY88" s="275">
        <f>VLOOKUP(C88,MOVI!C:DT,35,0)</f>
        <v>21</v>
      </c>
      <c r="CZ88" s="275">
        <f>VLOOKUP(C88,FPT!B:CX,35,0)</f>
        <v>21</v>
      </c>
      <c r="DA88" t="str">
        <f t="shared" si="149"/>
        <v/>
      </c>
      <c r="DB88" s="275">
        <f>VLOOKUP(C88,MOVI!C:DT,36,0)</f>
        <v>0</v>
      </c>
      <c r="DC88" s="275">
        <f>VLOOKUP(C88,FPT!B:DA,36,0)</f>
        <v>0</v>
      </c>
      <c r="DD88" t="str">
        <f t="shared" si="150"/>
        <v/>
      </c>
      <c r="DE88" s="275">
        <f>VLOOKUP(C88,MOVI!C:DT,37,0)</f>
        <v>0</v>
      </c>
      <c r="DF88" s="275">
        <f>VLOOKUP(C88,FPT!B:DD,37,0)</f>
        <v>0</v>
      </c>
      <c r="DG88" t="str">
        <f t="shared" si="151"/>
        <v/>
      </c>
      <c r="DH88" s="275">
        <f>VLOOKUP(C88,MOVI!C:DT,38,0)</f>
        <v>0</v>
      </c>
      <c r="DI88" s="275">
        <f>VLOOKUP(C88,FPT!B:DG,38,0)</f>
        <v>0</v>
      </c>
      <c r="DJ88" t="str">
        <f t="shared" si="152"/>
        <v/>
      </c>
      <c r="DK88" s="275">
        <f>VLOOKUP(C88,MOVI!C:DT,39,0)</f>
        <v>0</v>
      </c>
      <c r="DL88" s="275">
        <f>VLOOKUP(C88,FPT!B:DJ,39,0)</f>
        <v>0</v>
      </c>
      <c r="DM88" t="str">
        <f t="shared" si="153"/>
        <v/>
      </c>
      <c r="DN88" s="275">
        <f>VLOOKUP(C88,MOVI!C:DT,40,0)</f>
        <v>0</v>
      </c>
      <c r="DO88" s="275">
        <f>VLOOKUP(C88,FPT!B:DM,40,0)</f>
        <v>0</v>
      </c>
      <c r="DP88" t="str">
        <f t="shared" si="154"/>
        <v/>
      </c>
      <c r="DQ88" s="275">
        <f>VLOOKUP(C88,MOVI!C:DT,41,0)</f>
        <v>0</v>
      </c>
      <c r="DR88" s="275">
        <f>VLOOKUP(C88,FPT!B:DP,41,0)</f>
        <v>0</v>
      </c>
      <c r="DS88" t="str">
        <f t="shared" si="155"/>
        <v/>
      </c>
      <c r="DT88" s="275">
        <f>VLOOKUP(C88,MOVI!C:DT,42,0)</f>
        <v>5000000</v>
      </c>
      <c r="DU88" s="275">
        <f>ROUND(VLOOKUP(C88,FPT!B:DS,42,0),0)</f>
        <v>5000000</v>
      </c>
      <c r="DV88" t="str">
        <f t="shared" si="156"/>
        <v/>
      </c>
      <c r="DW88" s="275">
        <f>VLOOKUP(C88,MOVI!C:DT,43,0)</f>
        <v>0</v>
      </c>
      <c r="DX88" s="275">
        <f>VLOOKUP(C88,FPT!B:DV,43,0)</f>
        <v>0</v>
      </c>
      <c r="DY88" t="str">
        <f t="shared" si="157"/>
        <v/>
      </c>
      <c r="DZ88" s="275">
        <f>VLOOKUP(C88,MOVI!C:DT,44,0)</f>
        <v>0</v>
      </c>
      <c r="EA88" s="275">
        <f>VLOOKUP(C88,FPT!B:DY,44,0)</f>
        <v>0</v>
      </c>
      <c r="EB88" t="str">
        <f t="shared" si="158"/>
        <v/>
      </c>
      <c r="EC88" s="275">
        <f>VLOOKUP(C88,MOVI!C:DT,45,0)</f>
        <v>5000000</v>
      </c>
      <c r="ED88" s="275">
        <f>ROUND(VLOOKUP(C88,FPT!B:EB,45,0),0)</f>
        <v>5000000</v>
      </c>
      <c r="EE88" t="str">
        <f t="shared" si="159"/>
        <v/>
      </c>
      <c r="EF88" s="275">
        <f>VLOOKUP(C88,MOVI!C:DT,46,0)</f>
        <v>0</v>
      </c>
      <c r="EG88" s="275">
        <f>VLOOKUP(C88,FPT!B:EE,46,0)</f>
        <v>0</v>
      </c>
      <c r="EH88" t="str">
        <f t="shared" si="160"/>
        <v/>
      </c>
      <c r="EI88" s="275">
        <f>VLOOKUP(C88,MOVI!C:DT,47,0)</f>
        <v>0</v>
      </c>
      <c r="EJ88" s="275">
        <f>VLOOKUP(C88,FPT!B:EH,47,0)</f>
        <v>0</v>
      </c>
      <c r="EK88" t="str">
        <f t="shared" si="161"/>
        <v/>
      </c>
      <c r="EL88" s="275">
        <f>VLOOKUP(C88,MOVI!C:DT,48,0)</f>
        <v>0</v>
      </c>
      <c r="EM88" s="275">
        <f>VLOOKUP(C88,FPT!B:EK,48,0)</f>
        <v>0</v>
      </c>
      <c r="EN88" t="str">
        <f t="shared" si="162"/>
        <v/>
      </c>
      <c r="EO88" s="275">
        <f>VLOOKUP(C88,MOVI!C:DT,49,0)</f>
        <v>0</v>
      </c>
      <c r="EP88" s="275">
        <f>VLOOKUP(C88,FPT!B:EN,49,0)</f>
        <v>0</v>
      </c>
      <c r="EQ88" t="str">
        <f t="shared" si="163"/>
        <v/>
      </c>
      <c r="ER88" s="275">
        <f>VLOOKUP(C88,MOVI!C:DT,50,0)</f>
        <v>0</v>
      </c>
      <c r="ES88" s="275">
        <f>VLOOKUP(C88,FPT!B:EQ,50,0)</f>
        <v>0</v>
      </c>
      <c r="ET88" t="str">
        <f t="shared" si="164"/>
        <v/>
      </c>
      <c r="EU88" s="275">
        <f>VLOOKUP(C88,MOVI!C:DT,51,0)</f>
        <v>0</v>
      </c>
      <c r="EV88" s="275">
        <f>VLOOKUP(C88,FPT!B:ET,51,0)</f>
        <v>0</v>
      </c>
      <c r="EW88" t="str">
        <f t="shared" si="165"/>
        <v/>
      </c>
      <c r="EX88" s="275">
        <f>VLOOKUP(C88,MOVI!C:DT,52,0)</f>
        <v>0</v>
      </c>
      <c r="EY88" s="275">
        <f>VLOOKUP(C88,FPT!B:EW,52,0)</f>
        <v>0</v>
      </c>
      <c r="EZ88" t="str">
        <f t="shared" si="166"/>
        <v/>
      </c>
      <c r="FA88" s="275">
        <f>VLOOKUP(C88,MOVI!C:DT,53,0)</f>
        <v>0</v>
      </c>
      <c r="FB88" s="275">
        <f>VLOOKUP(C88,FPT!B:EZ,53,0)</f>
        <v>0</v>
      </c>
      <c r="FC88" t="str">
        <f t="shared" si="167"/>
        <v/>
      </c>
      <c r="FD88" s="275">
        <f>VLOOKUP(C88,MOVI!C:DT,54,0)</f>
        <v>0</v>
      </c>
      <c r="FE88" s="275">
        <f>VLOOKUP(C88,FPT!B:FC,54,0)</f>
        <v>0</v>
      </c>
      <c r="FF88" t="str">
        <f t="shared" si="168"/>
        <v/>
      </c>
      <c r="FG88" s="275">
        <f>VLOOKUP(C88,MOVI!C:DT,55,0)</f>
        <v>0</v>
      </c>
      <c r="FH88" s="275">
        <f>VLOOKUP(C88,FPT!B:FF,55,0)</f>
        <v>0</v>
      </c>
      <c r="FI88" t="str">
        <f t="shared" si="169"/>
        <v/>
      </c>
      <c r="FJ88" s="275">
        <f>VLOOKUP(C88,MOVI!C:DT,56,0)</f>
        <v>0</v>
      </c>
      <c r="FK88" s="275">
        <f>VLOOKUP(C88,FPT!B:FI,56,0)</f>
        <v>0</v>
      </c>
      <c r="FL88" t="str">
        <f t="shared" si="170"/>
        <v/>
      </c>
      <c r="FM88" s="275">
        <f>VLOOKUP(C88,MOVI!C:DT,57,0)</f>
        <v>0</v>
      </c>
      <c r="FN88" s="275">
        <f>VLOOKUP(C88,FPT!B:FL,57,0)</f>
        <v>0</v>
      </c>
      <c r="FO88" t="str">
        <f t="shared" si="171"/>
        <v/>
      </c>
      <c r="FP88" s="275">
        <f>VLOOKUP(C88,MOVI!C:DT,58,0)</f>
        <v>0</v>
      </c>
      <c r="FQ88" s="275">
        <f>VLOOKUP(C88,FPT!B:FO,58,0)</f>
        <v>0</v>
      </c>
      <c r="FR88" t="str">
        <f t="shared" si="172"/>
        <v/>
      </c>
      <c r="FS88" s="275">
        <f>VLOOKUP(C88,MOVI!C:DT,59,0)</f>
        <v>0</v>
      </c>
      <c r="FT88" s="275">
        <f>VLOOKUP(C88,FPT!B:FR,59,0)</f>
        <v>0</v>
      </c>
      <c r="FU88" t="str">
        <f t="shared" si="173"/>
        <v/>
      </c>
      <c r="FV88" s="275">
        <f>VLOOKUP(C88,MOVI!C:DT,60,0)</f>
        <v>0</v>
      </c>
      <c r="FW88" s="275">
        <f>VLOOKUP(C88,FPT!B:FU,60,0)</f>
        <v>0</v>
      </c>
      <c r="FX88" t="str">
        <f t="shared" si="174"/>
        <v/>
      </c>
      <c r="FY88" s="275">
        <f>VLOOKUP(C88,MOVI!C:DT,61,0)</f>
        <v>0</v>
      </c>
      <c r="FZ88" s="275">
        <f>VLOOKUP(C88,FPT!B:FX,61,0)</f>
        <v>0</v>
      </c>
      <c r="GA88" t="str">
        <f t="shared" si="175"/>
        <v/>
      </c>
      <c r="GB88" s="275">
        <f>VLOOKUP(C88,MOVI!C:DT,62,0)</f>
        <v>0</v>
      </c>
      <c r="GC88" s="275">
        <f>VLOOKUP(C88,FPT!B:GA,62,0)</f>
        <v>0</v>
      </c>
      <c r="GD88" t="str">
        <f t="shared" si="176"/>
        <v/>
      </c>
      <c r="GE88" s="275">
        <f>VLOOKUP(C88,MOVI!C:DT,63,0)</f>
        <v>0</v>
      </c>
      <c r="GF88" s="275">
        <f>VLOOKUP(C88,FPT!B:GD,63,0)</f>
        <v>0</v>
      </c>
      <c r="GG88" t="str">
        <f t="shared" si="177"/>
        <v/>
      </c>
      <c r="GH88" s="275">
        <f>VLOOKUP(C88,MOVI!C:DT,64,0)</f>
        <v>0</v>
      </c>
      <c r="GI88" s="275">
        <f>VLOOKUP(C88,FPT!B:GG,64,0)</f>
        <v>0</v>
      </c>
      <c r="GJ88" t="str">
        <f t="shared" si="178"/>
        <v/>
      </c>
      <c r="GK88" s="275">
        <f>VLOOKUP(C88,MOVI!C:DT,65,0)</f>
        <v>0</v>
      </c>
      <c r="GL88" s="275">
        <f>VLOOKUP(C88,FPT!B:GJ,65,0)</f>
        <v>0</v>
      </c>
      <c r="GM88" t="str">
        <f t="shared" si="179"/>
        <v/>
      </c>
      <c r="GN88" s="275">
        <f>VLOOKUP(C88,MOVI!C:DT,66,0)</f>
        <v>0</v>
      </c>
      <c r="GO88" s="275">
        <f>VLOOKUP(C88,FPT!B:GM,66,0)</f>
        <v>0</v>
      </c>
      <c r="GP88" t="str">
        <f t="shared" si="180"/>
        <v/>
      </c>
      <c r="GQ88" s="275">
        <f>VLOOKUP(C88,MOVI!C:DT,67,0)</f>
        <v>0</v>
      </c>
      <c r="GR88" s="275">
        <f>VLOOKUP(C88,FPT!B:GP,67,0)</f>
        <v>0</v>
      </c>
      <c r="GS88" t="str">
        <f t="shared" si="181"/>
        <v/>
      </c>
      <c r="GT88" s="275">
        <f>VLOOKUP(C88,MOVI!C:DT,68,0)</f>
        <v>0</v>
      </c>
      <c r="GU88" s="275">
        <f>VLOOKUP(C88,FPT!B:GS,68,0)</f>
        <v>0</v>
      </c>
      <c r="GV88" t="str">
        <f t="shared" si="182"/>
        <v/>
      </c>
      <c r="GW88" s="275">
        <f>VLOOKUP(C88,MOVI!C:DT,69,0)</f>
        <v>0</v>
      </c>
      <c r="GX88" s="275">
        <f>VLOOKUP(C88,FPT!B:GV,69,0)</f>
        <v>0</v>
      </c>
      <c r="GY88" t="str">
        <f t="shared" si="183"/>
        <v/>
      </c>
      <c r="GZ88" s="275">
        <f>VLOOKUP(C88,MOVI!C:DT,70,0)</f>
        <v>0</v>
      </c>
      <c r="HA88" s="275">
        <f>VLOOKUP(C88,FPT!B:GY,70,0)</f>
        <v>0</v>
      </c>
      <c r="HB88" t="str">
        <f t="shared" si="184"/>
        <v/>
      </c>
      <c r="HC88" s="275">
        <f>VLOOKUP(C88,MOVI!C:DT,71,0)</f>
        <v>5000000</v>
      </c>
      <c r="HD88" s="275">
        <f>ROUND(VLOOKUP(C88,FPT!B:HB,71,0),0)</f>
        <v>5000000</v>
      </c>
      <c r="HE88" t="str">
        <f t="shared" si="185"/>
        <v/>
      </c>
      <c r="HF88" s="275">
        <f>ROUND(VLOOKUP(C88,MOVI!C:DT,72,0),0)</f>
        <v>0</v>
      </c>
      <c r="HG88" s="275">
        <f>ROUND(VLOOKUP(C88,FPT!B:HE,72,0),0)</f>
        <v>0</v>
      </c>
      <c r="HH88" t="str">
        <f t="shared" si="186"/>
        <v/>
      </c>
      <c r="HI88" s="275">
        <f>VLOOKUP(C88,MOVI!C:DT,73,0)</f>
        <v>0</v>
      </c>
      <c r="HJ88" s="275">
        <f>VLOOKUP(C88,FPT!B:HH,73,0)</f>
        <v>0</v>
      </c>
      <c r="HK88" t="str">
        <f t="shared" si="187"/>
        <v/>
      </c>
      <c r="HL88" s="275">
        <f>VLOOKUP(C88,MOVI!C:DT,74,0)</f>
        <v>0</v>
      </c>
      <c r="HM88" s="275">
        <f>VLOOKUP(C88,FPT!B:HK,74,0)</f>
        <v>0</v>
      </c>
      <c r="HN88" t="str">
        <f t="shared" si="188"/>
        <v/>
      </c>
      <c r="HO88" s="275">
        <f>VLOOKUP(C88,MOVI!C:DT,75,0)</f>
        <v>11000000</v>
      </c>
      <c r="HP88" s="275">
        <f>VLOOKUP(C88,FPT!B:HN,75,0)</f>
        <v>11000000</v>
      </c>
      <c r="HQ88" t="str">
        <f t="shared" si="189"/>
        <v/>
      </c>
      <c r="HR88" s="275">
        <f>VLOOKUP(C88,MOVI!C:DT,76,0)</f>
        <v>0</v>
      </c>
      <c r="HS88" s="275">
        <f>VLOOKUP(C88,FPT!B:HQ,76,0)</f>
        <v>0</v>
      </c>
      <c r="HT88" t="str">
        <f t="shared" si="190"/>
        <v/>
      </c>
      <c r="HU88" s="275">
        <f>VLOOKUP(C88,MOVI!C:DT,77,0)</f>
        <v>0</v>
      </c>
      <c r="HV88" s="275">
        <f>VLOOKUP(C88,FPT!B:HT,77,0)</f>
        <v>0</v>
      </c>
      <c r="HW88" t="str">
        <f t="shared" si="191"/>
        <v/>
      </c>
      <c r="HX88" s="274">
        <f>VLOOKUP(C88,MOVI!C:CB,78,0)</f>
        <v>400000</v>
      </c>
      <c r="HY88" s="261">
        <f>VLOOKUP(C88,FPT!$B:$CA,78,0)</f>
        <v>400000</v>
      </c>
      <c r="HZ88" t="str">
        <f t="shared" si="192"/>
        <v/>
      </c>
      <c r="IA88" s="275">
        <f>VLOOKUP(C88,MOVI!C:CD,79,0)</f>
        <v>50000</v>
      </c>
      <c r="IB88" s="275">
        <f>VLOOKUP(C88,FPT!B:HZ,79,0)</f>
        <v>50000</v>
      </c>
      <c r="IC88" t="str">
        <f t="shared" si="193"/>
        <v/>
      </c>
      <c r="ID88" s="275">
        <f>VLOOKUP(C88,MOVI!C:CD,80,0)</f>
        <v>75000</v>
      </c>
      <c r="IE88" s="275">
        <f>VLOOKUP(C88,FPT!B:IC,80,0)</f>
        <v>75000</v>
      </c>
      <c r="IF88" t="str">
        <f t="shared" si="194"/>
        <v/>
      </c>
      <c r="IG88" s="275">
        <f>VLOOKUP(C88,MOVI!C:DT,81,0)</f>
        <v>0</v>
      </c>
      <c r="IH88" s="275">
        <f>VLOOKUP(C88,FPT!B:IF,81,0)</f>
        <v>0</v>
      </c>
      <c r="II88" t="str">
        <f t="shared" si="195"/>
        <v/>
      </c>
      <c r="IJ88" s="275">
        <f>VLOOKUP(C88,MOVI!C:DT,82,0)</f>
        <v>525000</v>
      </c>
      <c r="IK88" s="275">
        <f>VLOOKUP(C88,FPT!B:II,82,0)</f>
        <v>525000</v>
      </c>
      <c r="IL88" t="str">
        <f t="shared" si="196"/>
        <v/>
      </c>
      <c r="IM88" s="275">
        <f>ROUND(VLOOKUP(C88,MOVI!C:DT,83,0),0)</f>
        <v>11525000</v>
      </c>
      <c r="IN88" s="275">
        <f>ROUND(VLOOKUP(C88,FPT!B:IL,83,0),0)</f>
        <v>11525000</v>
      </c>
      <c r="IO88" t="str">
        <f t="shared" si="197"/>
        <v/>
      </c>
      <c r="IP88" s="275">
        <f>VLOOKUP(C88,MOVI!C:DT,84,0)</f>
        <v>0</v>
      </c>
      <c r="IQ88" s="275">
        <f>VLOOKUP(C88,FPT!B:IO,84,0)</f>
        <v>0</v>
      </c>
      <c r="IR88" t="str">
        <f t="shared" si="198"/>
        <v/>
      </c>
      <c r="IS88" s="275">
        <f>ROUND(VLOOKUP(C88,MOVI!C:DT,85,0),0)</f>
        <v>0</v>
      </c>
      <c r="IT88" s="275">
        <f>ROUND(VLOOKUP(C88,FPT!B:IR,85,0),0)</f>
        <v>0</v>
      </c>
      <c r="IU88" t="str">
        <f t="shared" si="199"/>
        <v/>
      </c>
      <c r="IV88" s="275">
        <f>VLOOKUP(C88,MOVI!C:DT,86,0)</f>
        <v>0</v>
      </c>
      <c r="IW88" s="275">
        <f>VLOOKUP(C88,FPT!B:IU,86,0)</f>
        <v>0</v>
      </c>
      <c r="IX88" t="str">
        <f t="shared" si="200"/>
        <v/>
      </c>
      <c r="IY88" s="275">
        <f>ROUND(VLOOKUP(C88,MOVI!C:DT,87,0),0)</f>
        <v>0</v>
      </c>
      <c r="IZ88" s="275">
        <f>ROUND(VLOOKUP(C88,FPT!B:IX,87,0),0)</f>
        <v>0</v>
      </c>
      <c r="JA88" t="str">
        <f t="shared" si="201"/>
        <v/>
      </c>
      <c r="JB88" s="275">
        <f>VLOOKUP(C88,MOVI!C:DT,88,0)</f>
        <v>0</v>
      </c>
      <c r="JC88" s="275">
        <f>VLOOKUP(C88,FPT!B:JA,88,0)</f>
        <v>0</v>
      </c>
      <c r="JD88" t="str">
        <f t="shared" si="202"/>
        <v/>
      </c>
      <c r="JE88" s="275">
        <f>VLOOKUP(C88,MOVI!C:DT,89,0)</f>
        <v>0</v>
      </c>
      <c r="JF88" s="275">
        <f>VLOOKUP(C88,FPT!B:JD,89,0)</f>
        <v>0</v>
      </c>
      <c r="JG88" t="str">
        <f t="shared" si="203"/>
        <v/>
      </c>
      <c r="JH88" s="275">
        <f>VLOOKUP(C88,MOVI!C:DT,90,0)</f>
        <v>0</v>
      </c>
      <c r="JI88" s="275">
        <f>VLOOKUP(C88,FPT!B:JG,90,0)</f>
        <v>0</v>
      </c>
      <c r="JJ88" t="str">
        <f t="shared" si="204"/>
        <v/>
      </c>
      <c r="JK88" s="275">
        <f>VLOOKUP(C88,MOVI!C:DT,91,0)</f>
        <v>0</v>
      </c>
      <c r="JL88" s="275">
        <f>VLOOKUP(C88,FPT!B:JJ,91,0)</f>
        <v>0</v>
      </c>
      <c r="JM88" t="str">
        <f t="shared" si="205"/>
        <v/>
      </c>
      <c r="JN88" s="275">
        <f>VLOOKUP(C88,MOVI!C:DT,92,0)</f>
        <v>0</v>
      </c>
      <c r="JO88" s="275">
        <f>VLOOKUP(C88,FPT!B:JM,92,0)</f>
        <v>0</v>
      </c>
      <c r="JP88" t="str">
        <f t="shared" si="206"/>
        <v/>
      </c>
      <c r="JQ88" s="275">
        <f>VLOOKUP(C88,MOVI!C:DT,93,0)</f>
        <v>0</v>
      </c>
      <c r="JR88" s="275">
        <f>VLOOKUP(C88,FPT!B:JP,93,0)</f>
        <v>0</v>
      </c>
      <c r="JS88" t="str">
        <f t="shared" si="207"/>
        <v/>
      </c>
      <c r="JT88" s="275">
        <f>VLOOKUP(C88,MOVI!C:DT,94,0)</f>
        <v>0</v>
      </c>
      <c r="JU88" s="275">
        <f>VLOOKUP(C88,FPT!B:JS,94,0)</f>
        <v>0</v>
      </c>
      <c r="JV88" t="str">
        <f t="shared" si="208"/>
        <v/>
      </c>
      <c r="JW88" s="275">
        <f>VLOOKUP(C88,MOVI!C:DT,95,0)</f>
        <v>4475000</v>
      </c>
      <c r="JX88" s="275">
        <f>VLOOKUP(C88,FPT!B:JV,95,0)</f>
        <v>4475000</v>
      </c>
      <c r="JY88" t="str">
        <f t="shared" si="209"/>
        <v/>
      </c>
      <c r="JZ88" s="275">
        <f>VLOOKUP(C88,MOVI!C:DT,96,0)</f>
        <v>0</v>
      </c>
      <c r="KA88" s="275">
        <f>VLOOKUP(C88,FPT!B:JY,96,0)</f>
        <v>0</v>
      </c>
      <c r="KB88" t="str">
        <f t="shared" si="210"/>
        <v/>
      </c>
      <c r="KC88" s="275">
        <f>VLOOKUP(C88,MOVI!C:DT,97,0)</f>
        <v>4475000</v>
      </c>
      <c r="KD88" s="275">
        <f>VLOOKUP(C88,FPT!B:KB,97,0)</f>
        <v>4475000</v>
      </c>
      <c r="KE88" t="str">
        <f t="shared" si="211"/>
        <v/>
      </c>
      <c r="KF88" s="275">
        <f>VLOOKUP(C88,MOVI!C:DT,98,0)</f>
        <v>850000.00000000012</v>
      </c>
      <c r="KG88" s="275">
        <f>VLOOKUP(C88,FPT!B:KE,98,0)</f>
        <v>850000</v>
      </c>
      <c r="KH88" t="str">
        <f t="shared" si="212"/>
        <v/>
      </c>
      <c r="KI88" s="275">
        <f>VLOOKUP(C88,MOVI!C:DT,99,0)</f>
        <v>0</v>
      </c>
      <c r="KJ88" s="275">
        <f>VLOOKUP(C88,FPT!B:KH,99,0)</f>
        <v>0</v>
      </c>
      <c r="KK88" t="str">
        <f t="shared" si="213"/>
        <v/>
      </c>
      <c r="KL88" s="275">
        <f>VLOOKUP(C88,MOVI!C:DT,100,0)</f>
        <v>150000</v>
      </c>
      <c r="KM88" s="275">
        <f>VLOOKUP(C88,FPT!B:KK,100,0)</f>
        <v>150000</v>
      </c>
      <c r="KN88" t="str">
        <f t="shared" si="214"/>
        <v/>
      </c>
      <c r="KO88" s="275">
        <f>VLOOKUP(C88,MOVI!C:DT,101,0)</f>
        <v>0</v>
      </c>
      <c r="KP88" s="275">
        <f>VLOOKUP(C88,FPT!B:KN,101,0)</f>
        <v>0</v>
      </c>
      <c r="KQ88" t="str">
        <f t="shared" si="215"/>
        <v/>
      </c>
      <c r="KR88" s="275">
        <f>VLOOKUP(C88,MOVI!C:DT,102,0)</f>
        <v>0</v>
      </c>
      <c r="KS88" s="275">
        <f>VLOOKUP(C88,FPT!B:KQ,102,0)</f>
        <v>0</v>
      </c>
      <c r="KT88" t="str">
        <f t="shared" si="216"/>
        <v/>
      </c>
      <c r="KU88" s="275">
        <f>VLOOKUP(C88,MOVI!C:DT,103,0)</f>
        <v>1000000.0000000001</v>
      </c>
      <c r="KV88" s="275">
        <f>VLOOKUP(C88,FPT!B:KT,103,0)</f>
        <v>1000000</v>
      </c>
      <c r="KW88" t="str">
        <f t="shared" si="217"/>
        <v/>
      </c>
      <c r="KX88" s="275">
        <f>VLOOKUP(C88,MOVI!C:DT,104,0)</f>
        <v>1525000</v>
      </c>
      <c r="KY88" s="275">
        <f>VLOOKUP(C88,FPT!B:KW,104,0)</f>
        <v>1525000</v>
      </c>
      <c r="KZ88" t="str">
        <f t="shared" si="218"/>
        <v/>
      </c>
      <c r="LA88" s="275">
        <f>VLOOKUP(C88,MOVI!C:DT,105,0)</f>
        <v>100000</v>
      </c>
      <c r="LB88" s="275">
        <f>VLOOKUP(C88,FPT!B:KZ,105,0)</f>
        <v>100000</v>
      </c>
      <c r="LC88" t="str">
        <f t="shared" si="219"/>
        <v/>
      </c>
      <c r="LD88" s="275">
        <f>VLOOKUP(C88,MOVI!C:DT,106,0)</f>
        <v>6100000</v>
      </c>
      <c r="LE88" s="275">
        <f>VLOOKUP(C88,FPT!B:LC,106,0)</f>
        <v>6100000</v>
      </c>
      <c r="LF88" t="str">
        <f t="shared" si="220"/>
        <v/>
      </c>
      <c r="LG88" s="273">
        <f>VLOOKUP(C88,MOVI!C:DT,107,0)</f>
        <v>0</v>
      </c>
      <c r="LH88" s="273">
        <f>VLOOKUP(C88,FPT!B:LF,107,0)</f>
        <v>0</v>
      </c>
      <c r="LI88" t="str">
        <f t="shared" si="221"/>
        <v/>
      </c>
      <c r="LJ88" t="str">
        <f>VLOOKUP(C88,MOVI!C:DV,108,0)</f>
        <v>Việt PhúSouthRisk</v>
      </c>
      <c r="LK88" s="252" t="str">
        <f>VLOOKUP(C88,FPT!B:LI,108,0)</f>
        <v>Việt PhúSouthRisk</v>
      </c>
      <c r="LL88" t="str">
        <f t="shared" si="222"/>
        <v/>
      </c>
      <c r="LM88" s="275">
        <f>ROUND(VLOOKUP(C88,MOVI!C:DV,109,0),0)</f>
        <v>416667</v>
      </c>
      <c r="LN88" s="275">
        <f>ROUND(VLOOKUP(C88,FPT!B:LL,109,0),0)</f>
        <v>416667</v>
      </c>
      <c r="LO88" t="str">
        <f t="shared" si="223"/>
        <v/>
      </c>
      <c r="LP88" t="str">
        <f>VLOOKUP(C88,MOVI!C:DV,110,0)</f>
        <v>HO</v>
      </c>
      <c r="LQ88" s="247" t="str">
        <f>VLOOKUP(C88,FPT!B:LO,110,0)</f>
        <v>HO</v>
      </c>
      <c r="LR88" t="str">
        <f t="shared" si="224"/>
        <v/>
      </c>
      <c r="LS88">
        <f>MOVI!DI83</f>
        <v>18</v>
      </c>
      <c r="LV88">
        <f>MOVI!DJ83</f>
        <v>0</v>
      </c>
      <c r="LW88">
        <f>MOVI!DK83</f>
        <v>0</v>
      </c>
      <c r="LX88">
        <f>MOVI!DL83</f>
        <v>0</v>
      </c>
      <c r="LY88">
        <f>MOVI!DM83</f>
        <v>0</v>
      </c>
      <c r="LZ88">
        <f>MOVI!DN83</f>
        <v>0</v>
      </c>
      <c r="MA88">
        <f>MOVI!DO83</f>
        <v>0</v>
      </c>
      <c r="MB88" t="str">
        <f>MOVI!DP83</f>
        <v/>
      </c>
      <c r="MC88">
        <f>MOVI!DQ83</f>
        <v>0</v>
      </c>
      <c r="MD88">
        <f>MOVI!DR83</f>
        <v>0</v>
      </c>
      <c r="ME88" t="str">
        <f>VLOOKUP(C88,MOVI!C:DV,121,0)</f>
        <v/>
      </c>
      <c r="MF88" s="252"/>
      <c r="MG88" t="str">
        <f t="shared" si="117"/>
        <v/>
      </c>
      <c r="MH88" t="str">
        <f>VLOOKUP(C88,MOVI!C:DT,122,0)</f>
        <v>Việt PhúSouth</v>
      </c>
      <c r="MI88" s="252" t="str">
        <f>VLOOKUP(C88,FPT!B:DS,112,0)</f>
        <v>Việt PhúSouth</v>
      </c>
      <c r="MJ88" t="str">
        <f t="shared" si="225"/>
        <v/>
      </c>
    </row>
    <row r="89" spans="1:348" x14ac:dyDescent="0.25">
      <c r="A89">
        <v>81</v>
      </c>
      <c r="B89" s="48">
        <v>6160</v>
      </c>
      <c r="C89" s="271" t="s">
        <v>864</v>
      </c>
      <c r="D89" t="str">
        <f>VLOOKUP(C89,MOVI!C:D,2,0)</f>
        <v>Nguyễn Thị Tố Quyên</v>
      </c>
      <c r="E89" t="str">
        <f>VLOOKUP(C89,FPT!B:C,2,0)</f>
        <v>Nguyễn Thị Tố Quyên</v>
      </c>
      <c r="F89" t="str">
        <f t="shared" si="118"/>
        <v/>
      </c>
      <c r="G89" t="str">
        <f>VLOOKUP(C89,MOVI!C:E,3,0)</f>
        <v>Risk</v>
      </c>
      <c r="H89" t="str">
        <f>VLOOKUP(C89,FPT!B:F,3,0)</f>
        <v>Risk</v>
      </c>
      <c r="I89" t="str">
        <f t="shared" si="119"/>
        <v/>
      </c>
      <c r="J89" t="str">
        <f>VLOOKUP(C89,MOVI!C:H,4,0)</f>
        <v>Risk Analytics &amp; Business Intelligence</v>
      </c>
      <c r="K89" t="str">
        <f>VLOOKUP(C89,FPT!B:I,4,0)</f>
        <v>Risk Analytics &amp; Business Intelligence</v>
      </c>
      <c r="L89" t="str">
        <f t="shared" si="120"/>
        <v/>
      </c>
      <c r="M89" t="str">
        <f>VLOOKUP(C89,MOVI!C:DT,5,0)</f>
        <v>Senior Associate</v>
      </c>
      <c r="N89" t="str">
        <f>VLOOKUP(C89,FPT!B:L,5,0)</f>
        <v>Senior Associate</v>
      </c>
      <c r="O89" t="str">
        <f t="shared" si="121"/>
        <v/>
      </c>
      <c r="P89" t="str">
        <f>VLOOKUP(C89,MOVI!C:DT,6,0)</f>
        <v>Data Analyst</v>
      </c>
      <c r="Q89" t="str">
        <f>VLOOKUP(C89,FPT!B:O,6,0)</f>
        <v>Data Analyst</v>
      </c>
      <c r="R89" t="str">
        <f t="shared" si="122"/>
        <v/>
      </c>
      <c r="S89" t="str">
        <f>VLOOKUP(C89,MOVI!C:DT,7,0)</f>
        <v>South</v>
      </c>
      <c r="T89" t="str">
        <f>VLOOKUP(C89,FPT!B:R,7,0)</f>
        <v>South</v>
      </c>
      <c r="U89" t="str">
        <f t="shared" si="123"/>
        <v/>
      </c>
      <c r="V89" t="str">
        <f>VLOOKUP(C89,MOVI!C:DT,8,0)</f>
        <v>Việt Phú</v>
      </c>
      <c r="W89" t="str">
        <f>VLOOKUP(C89,FPT!B:U,8,0)</f>
        <v>Việt Phú</v>
      </c>
      <c r="X89" t="str">
        <f t="shared" si="124"/>
        <v/>
      </c>
      <c r="Y89" t="str">
        <f>VLOOKUP(C89,MOVI!C:DT,9,0)</f>
        <v>Full-time</v>
      </c>
      <c r="Z89" t="str">
        <f>VLOOKUP(C89,FPT!B:X,9,0)</f>
        <v>Full-time</v>
      </c>
      <c r="AA89" t="str">
        <f t="shared" si="125"/>
        <v/>
      </c>
      <c r="AB89" t="str">
        <f>VLOOKUP(C89,MOVI!C:DT,10,0)</f>
        <v>Permanent</v>
      </c>
      <c r="AC89" t="str">
        <f>VLOOKUP(C89,FPT!B:AA,10,0)</f>
        <v>Permanent</v>
      </c>
      <c r="AD89" t="str">
        <f t="shared" si="126"/>
        <v/>
      </c>
      <c r="AE89" s="247">
        <f>VLOOKUP(C89,MOVI!C:DT,11,0)</f>
        <v>44342</v>
      </c>
      <c r="AF89" s="247">
        <f>VLOOKUP(C89,FPT!B:AD,11,0)</f>
        <v>44342</v>
      </c>
      <c r="AG89" t="str">
        <f t="shared" si="127"/>
        <v/>
      </c>
      <c r="AH89" s="260" t="str">
        <f>VLOOKUP(C89,MOVI!C:DT,12,0)</f>
        <v/>
      </c>
      <c r="AI89" s="260"/>
      <c r="AJ89" t="str">
        <f t="shared" si="227"/>
        <v/>
      </c>
      <c r="AK89">
        <f>VLOOKUP(C89,MOVI!C:DT,13,0)</f>
        <v>0</v>
      </c>
      <c r="AL89" s="247">
        <f>VLOOKUP(C89,FPT!B:AJ,13,0)</f>
        <v>0</v>
      </c>
      <c r="AM89" t="str">
        <f t="shared" si="226"/>
        <v/>
      </c>
      <c r="AN89" s="247">
        <f>VLOOKUP(C89,MOVI!C:DT,14,0)</f>
        <v>0</v>
      </c>
      <c r="AO89" s="247">
        <f>VLOOKUP(C89,FPT!B:AM,14,0)</f>
        <v>0</v>
      </c>
      <c r="AP89" t="str">
        <f t="shared" si="128"/>
        <v/>
      </c>
      <c r="AQ89" t="str">
        <f>VLOOKUP(C89,MOVI!C:DT,15,0)</f>
        <v>LC</v>
      </c>
      <c r="AR89" s="247" t="str">
        <f>VLOOKUP(C89,FPT!B:AP,15,0)</f>
        <v>LC</v>
      </c>
      <c r="AS89" t="str">
        <f t="shared" si="129"/>
        <v/>
      </c>
      <c r="AT89" s="282" t="str">
        <f>VLOOKUP(C89,MOVI!C:DT,16,0)</f>
        <v>LTTP</v>
      </c>
      <c r="AU89" s="247" t="str">
        <f>VLOOKUP(C89,FPT!B:AS,16,0)</f>
        <v>LTTP</v>
      </c>
      <c r="AV89" t="str">
        <f t="shared" si="130"/>
        <v/>
      </c>
      <c r="AW89" t="str">
        <f>VLOOKUP(C89,MOVI!C:DT,17,0)</f>
        <v>L</v>
      </c>
      <c r="AX89" s="247" t="str">
        <f>VLOOKUP(C89,FPT!B:AV,17,0)</f>
        <v>L</v>
      </c>
      <c r="AY89" t="str">
        <f t="shared" si="131"/>
        <v/>
      </c>
      <c r="AZ89">
        <f>VLOOKUP(C89,MOVI!C:DT,18,0)</f>
        <v>0</v>
      </c>
      <c r="BA89" s="247">
        <f>VLOOKUP(C89,FPT!B:AY,18,0)</f>
        <v>0</v>
      </c>
      <c r="BB89" t="str">
        <f t="shared" si="132"/>
        <v/>
      </c>
      <c r="BC89" s="275">
        <f>VLOOKUP(C89,MOVI!C:DT,19,0)</f>
        <v>10000000</v>
      </c>
      <c r="BD89" s="275">
        <f>VLOOKUP(C89,FPT!B:BB,19,0)</f>
        <v>10000000</v>
      </c>
      <c r="BE89" t="str">
        <f t="shared" si="133"/>
        <v/>
      </c>
      <c r="BF89">
        <f>VLOOKUP(C89,MOVI!C:DT,20,0)</f>
        <v>0</v>
      </c>
      <c r="BG89" s="252">
        <f>VLOOKUP(C89,FPT!B:BE,20,0)</f>
        <v>0</v>
      </c>
      <c r="BH89" t="str">
        <f t="shared" si="134"/>
        <v/>
      </c>
      <c r="BI89" s="275">
        <f>VLOOKUP(C89,MOVI!C:DT,21,0)</f>
        <v>10000000</v>
      </c>
      <c r="BJ89" s="275">
        <f>VLOOKUP(C89,FPT!B:BH,21,0)</f>
        <v>10000000</v>
      </c>
      <c r="BK89" t="str">
        <f t="shared" si="135"/>
        <v/>
      </c>
      <c r="BL89" s="275">
        <f>VLOOKUP(C89,MOVI!C:DT,22,0)</f>
        <v>0</v>
      </c>
      <c r="BM89" s="275">
        <f>VLOOKUP(C89,FPT!B:BK,22,0)</f>
        <v>0</v>
      </c>
      <c r="BN89" t="str">
        <f t="shared" si="136"/>
        <v/>
      </c>
      <c r="BO89" s="275">
        <f>VLOOKUP(C89,MOVI!C:DT,23,0)</f>
        <v>0</v>
      </c>
      <c r="BP89" s="275">
        <f>VLOOKUP(C89,FPT!B:BN,23,0)</f>
        <v>0</v>
      </c>
      <c r="BQ89" t="str">
        <f t="shared" si="137"/>
        <v/>
      </c>
      <c r="BR89" s="275">
        <f>VLOOKUP(C89,MOVI!C:DT,24,0)</f>
        <v>0</v>
      </c>
      <c r="BS89" s="275">
        <f>VLOOKUP(C89,FPT!B:BQ,24,0)</f>
        <v>0</v>
      </c>
      <c r="BT89" t="str">
        <f t="shared" si="138"/>
        <v/>
      </c>
      <c r="BU89" s="275">
        <f>VLOOKUP(C89,MOVI!C:DT,25,0)</f>
        <v>0</v>
      </c>
      <c r="BV89" s="275">
        <f>VLOOKUP(C89,FPT!B:BT,25,0)</f>
        <v>0</v>
      </c>
      <c r="BW89" t="str">
        <f t="shared" si="139"/>
        <v/>
      </c>
      <c r="BX89" s="275">
        <f>VLOOKUP(C89,MOVI!C:DT,26,0)</f>
        <v>0</v>
      </c>
      <c r="BY89" s="275">
        <f>VLOOKUP(C89,FPT!B:BW,26,0)</f>
        <v>0</v>
      </c>
      <c r="BZ89" t="str">
        <f t="shared" si="140"/>
        <v/>
      </c>
      <c r="CA89" s="275">
        <f>VLOOKUP(C89,MOVI!C:DT,27,0)</f>
        <v>0</v>
      </c>
      <c r="CB89" s="275">
        <f>VLOOKUP(C89,FPT!B:BZ,27,0)</f>
        <v>0</v>
      </c>
      <c r="CC89" t="str">
        <f t="shared" si="141"/>
        <v/>
      </c>
      <c r="CD89" s="275">
        <f>VLOOKUP(C89,MOVI!C:DT,28,0)</f>
        <v>0</v>
      </c>
      <c r="CE89" s="275">
        <f>VLOOKUP(C89,FPT!B:CC,28,0)</f>
        <v>0</v>
      </c>
      <c r="CF89" t="str">
        <f t="shared" si="142"/>
        <v/>
      </c>
      <c r="CG89" t="str">
        <f>VLOOKUP(C89,MOVI!C:DT,29,0)</f>
        <v>TB, CN</v>
      </c>
      <c r="CH89" s="252" t="str">
        <f>VLOOKUP(C89,FPT!B:CF,29,0)</f>
        <v>TB, CN</v>
      </c>
      <c r="CI89" t="str">
        <f t="shared" si="143"/>
        <v/>
      </c>
      <c r="CJ89">
        <f>VLOOKUP(C89,MOVI!C:DT,30,0)</f>
        <v>21</v>
      </c>
      <c r="CK89" s="252">
        <f>VLOOKUP(C89,FPT!B:CI,30,0)</f>
        <v>21</v>
      </c>
      <c r="CL89" t="str">
        <f t="shared" si="144"/>
        <v/>
      </c>
      <c r="CM89">
        <f>VLOOKUP(C89,MOVI!C:DT,31,0)</f>
        <v>21</v>
      </c>
      <c r="CN89" s="252">
        <f>VLOOKUP(C89,FPT!B:CL,31,0)</f>
        <v>21</v>
      </c>
      <c r="CO89" t="str">
        <f t="shared" si="145"/>
        <v/>
      </c>
      <c r="CP89" s="275">
        <f>VLOOKUP(C89,MOVI!C:DT,32,0)</f>
        <v>0</v>
      </c>
      <c r="CQ89" s="275">
        <f>VLOOKUP(C89,FPT!B:CO,32,0)</f>
        <v>0</v>
      </c>
      <c r="CR89" t="str">
        <f t="shared" si="146"/>
        <v/>
      </c>
      <c r="CS89" s="275">
        <f>VLOOKUP(C89,MOVI!C:DT,33,0)</f>
        <v>0</v>
      </c>
      <c r="CT89" s="275">
        <f>VLOOKUP(C89,FPT!B:CR,33,0)</f>
        <v>0</v>
      </c>
      <c r="CU89" t="str">
        <f t="shared" si="147"/>
        <v/>
      </c>
      <c r="CV89" s="275">
        <f>VLOOKUP(C89,MOVI!C:DT,34,0)</f>
        <v>0</v>
      </c>
      <c r="CW89" s="275">
        <f>VLOOKUP(C89,FPT!B:CU,34,0)</f>
        <v>0</v>
      </c>
      <c r="CX89" t="str">
        <f t="shared" si="148"/>
        <v/>
      </c>
      <c r="CY89" s="275">
        <f>VLOOKUP(C89,MOVI!C:DT,35,0)</f>
        <v>21</v>
      </c>
      <c r="CZ89" s="275">
        <f>VLOOKUP(C89,FPT!B:CX,35,0)</f>
        <v>21</v>
      </c>
      <c r="DA89" t="str">
        <f t="shared" si="149"/>
        <v/>
      </c>
      <c r="DB89" s="275">
        <f>VLOOKUP(C89,MOVI!C:DT,36,0)</f>
        <v>0</v>
      </c>
      <c r="DC89" s="275">
        <f>VLOOKUP(C89,FPT!B:DA,36,0)</f>
        <v>0</v>
      </c>
      <c r="DD89" t="str">
        <f t="shared" si="150"/>
        <v/>
      </c>
      <c r="DE89" s="275">
        <f>VLOOKUP(C89,MOVI!C:DT,37,0)</f>
        <v>0</v>
      </c>
      <c r="DF89" s="275">
        <f>VLOOKUP(C89,FPT!B:DD,37,0)</f>
        <v>0</v>
      </c>
      <c r="DG89" t="str">
        <f t="shared" si="151"/>
        <v/>
      </c>
      <c r="DH89" s="275">
        <f>VLOOKUP(C89,MOVI!C:DT,38,0)</f>
        <v>0</v>
      </c>
      <c r="DI89" s="275">
        <f>VLOOKUP(C89,FPT!B:DG,38,0)</f>
        <v>0</v>
      </c>
      <c r="DJ89" t="str">
        <f t="shared" si="152"/>
        <v/>
      </c>
      <c r="DK89" s="275">
        <f>VLOOKUP(C89,MOVI!C:DT,39,0)</f>
        <v>0</v>
      </c>
      <c r="DL89" s="275">
        <f>VLOOKUP(C89,FPT!B:DJ,39,0)</f>
        <v>0</v>
      </c>
      <c r="DM89" t="str">
        <f t="shared" si="153"/>
        <v/>
      </c>
      <c r="DN89" s="275">
        <f>VLOOKUP(C89,MOVI!C:DT,40,0)</f>
        <v>0</v>
      </c>
      <c r="DO89" s="275">
        <f>VLOOKUP(C89,FPT!B:DM,40,0)</f>
        <v>0</v>
      </c>
      <c r="DP89" t="str">
        <f t="shared" si="154"/>
        <v/>
      </c>
      <c r="DQ89" s="275">
        <f>VLOOKUP(C89,MOVI!C:DT,41,0)</f>
        <v>0</v>
      </c>
      <c r="DR89" s="275">
        <f>VLOOKUP(C89,FPT!B:DP,41,0)</f>
        <v>0</v>
      </c>
      <c r="DS89" t="str">
        <f t="shared" si="155"/>
        <v/>
      </c>
      <c r="DT89" s="275">
        <f>VLOOKUP(C89,MOVI!C:DT,42,0)</f>
        <v>10000000</v>
      </c>
      <c r="DU89" s="275">
        <f>ROUND(VLOOKUP(C89,FPT!B:DS,42,0),0)</f>
        <v>10000000</v>
      </c>
      <c r="DV89" t="str">
        <f t="shared" si="156"/>
        <v/>
      </c>
      <c r="DW89" s="275">
        <f>VLOOKUP(C89,MOVI!C:DT,43,0)</f>
        <v>0</v>
      </c>
      <c r="DX89" s="275">
        <f>VLOOKUP(C89,FPT!B:DV,43,0)</f>
        <v>0</v>
      </c>
      <c r="DY89" t="str">
        <f t="shared" si="157"/>
        <v/>
      </c>
      <c r="DZ89" s="275">
        <f>VLOOKUP(C89,MOVI!C:DT,44,0)</f>
        <v>0</v>
      </c>
      <c r="EA89" s="275">
        <f>VLOOKUP(C89,FPT!B:DY,44,0)</f>
        <v>0</v>
      </c>
      <c r="EB89" t="str">
        <f t="shared" si="158"/>
        <v/>
      </c>
      <c r="EC89" s="275">
        <f>VLOOKUP(C89,MOVI!C:DT,45,0)</f>
        <v>10000000</v>
      </c>
      <c r="ED89" s="275">
        <f>ROUND(VLOOKUP(C89,FPT!B:EB,45,0),0)</f>
        <v>10000000</v>
      </c>
      <c r="EE89" t="str">
        <f t="shared" si="159"/>
        <v/>
      </c>
      <c r="EF89" s="275">
        <f>VLOOKUP(C89,MOVI!C:DT,46,0)</f>
        <v>0</v>
      </c>
      <c r="EG89" s="275">
        <f>VLOOKUP(C89,FPT!B:EE,46,0)</f>
        <v>0</v>
      </c>
      <c r="EH89" t="str">
        <f t="shared" si="160"/>
        <v/>
      </c>
      <c r="EI89" s="275">
        <f>VLOOKUP(C89,MOVI!C:DT,47,0)</f>
        <v>0</v>
      </c>
      <c r="EJ89" s="275">
        <f>VLOOKUP(C89,FPT!B:EH,47,0)</f>
        <v>0</v>
      </c>
      <c r="EK89" t="str">
        <f t="shared" si="161"/>
        <v/>
      </c>
      <c r="EL89" s="275">
        <f>VLOOKUP(C89,MOVI!C:DT,48,0)</f>
        <v>0</v>
      </c>
      <c r="EM89" s="275">
        <f>VLOOKUP(C89,FPT!B:EK,48,0)</f>
        <v>0</v>
      </c>
      <c r="EN89" t="str">
        <f t="shared" si="162"/>
        <v/>
      </c>
      <c r="EO89" s="275">
        <f>VLOOKUP(C89,MOVI!C:DT,49,0)</f>
        <v>0</v>
      </c>
      <c r="EP89" s="275">
        <f>VLOOKUP(C89,FPT!B:EN,49,0)</f>
        <v>0</v>
      </c>
      <c r="EQ89" t="str">
        <f t="shared" si="163"/>
        <v/>
      </c>
      <c r="ER89" s="275">
        <f>VLOOKUP(C89,MOVI!C:DT,50,0)</f>
        <v>0</v>
      </c>
      <c r="ES89" s="275">
        <f>VLOOKUP(C89,FPT!B:EQ,50,0)</f>
        <v>0</v>
      </c>
      <c r="ET89" t="str">
        <f t="shared" si="164"/>
        <v/>
      </c>
      <c r="EU89" s="275">
        <f>VLOOKUP(C89,MOVI!C:DT,51,0)</f>
        <v>0</v>
      </c>
      <c r="EV89" s="275">
        <f>VLOOKUP(C89,FPT!B:ET,51,0)</f>
        <v>0</v>
      </c>
      <c r="EW89" t="str">
        <f t="shared" si="165"/>
        <v/>
      </c>
      <c r="EX89" s="275">
        <f>VLOOKUP(C89,MOVI!C:DT,52,0)</f>
        <v>0</v>
      </c>
      <c r="EY89" s="275">
        <f>VLOOKUP(C89,FPT!B:EW,52,0)</f>
        <v>0</v>
      </c>
      <c r="EZ89" t="str">
        <f t="shared" si="166"/>
        <v/>
      </c>
      <c r="FA89" s="275">
        <f>VLOOKUP(C89,MOVI!C:DT,53,0)</f>
        <v>0</v>
      </c>
      <c r="FB89" s="275">
        <f>VLOOKUP(C89,FPT!B:EZ,53,0)</f>
        <v>0</v>
      </c>
      <c r="FC89" t="str">
        <f t="shared" si="167"/>
        <v/>
      </c>
      <c r="FD89" s="275">
        <f>VLOOKUP(C89,MOVI!C:DT,54,0)</f>
        <v>0</v>
      </c>
      <c r="FE89" s="275">
        <f>VLOOKUP(C89,FPT!B:FC,54,0)</f>
        <v>0</v>
      </c>
      <c r="FF89" t="str">
        <f t="shared" si="168"/>
        <v/>
      </c>
      <c r="FG89" s="275">
        <f>VLOOKUP(C89,MOVI!C:DT,55,0)</f>
        <v>0</v>
      </c>
      <c r="FH89" s="275">
        <f>VLOOKUP(C89,FPT!B:FF,55,0)</f>
        <v>0</v>
      </c>
      <c r="FI89" t="str">
        <f t="shared" si="169"/>
        <v/>
      </c>
      <c r="FJ89" s="275">
        <f>VLOOKUP(C89,MOVI!C:DT,56,0)</f>
        <v>0</v>
      </c>
      <c r="FK89" s="275">
        <f>VLOOKUP(C89,FPT!B:FI,56,0)</f>
        <v>0</v>
      </c>
      <c r="FL89" t="str">
        <f t="shared" si="170"/>
        <v/>
      </c>
      <c r="FM89" s="275">
        <f>VLOOKUP(C89,MOVI!C:DT,57,0)</f>
        <v>0</v>
      </c>
      <c r="FN89" s="275">
        <f>VLOOKUP(C89,FPT!B:FL,57,0)</f>
        <v>0</v>
      </c>
      <c r="FO89" t="str">
        <f t="shared" si="171"/>
        <v/>
      </c>
      <c r="FP89" s="275">
        <f>VLOOKUP(C89,MOVI!C:DT,58,0)</f>
        <v>0</v>
      </c>
      <c r="FQ89" s="275">
        <f>VLOOKUP(C89,FPT!B:FO,58,0)</f>
        <v>0</v>
      </c>
      <c r="FR89" t="str">
        <f t="shared" si="172"/>
        <v/>
      </c>
      <c r="FS89" s="275">
        <f>VLOOKUP(C89,MOVI!C:DT,59,0)</f>
        <v>0</v>
      </c>
      <c r="FT89" s="275">
        <f>VLOOKUP(C89,FPT!B:FR,59,0)</f>
        <v>0</v>
      </c>
      <c r="FU89" t="str">
        <f t="shared" si="173"/>
        <v/>
      </c>
      <c r="FV89" s="275">
        <f>VLOOKUP(C89,MOVI!C:DT,60,0)</f>
        <v>0</v>
      </c>
      <c r="FW89" s="275">
        <f>VLOOKUP(C89,FPT!B:FU,60,0)</f>
        <v>0</v>
      </c>
      <c r="FX89" t="str">
        <f t="shared" si="174"/>
        <v/>
      </c>
      <c r="FY89" s="275">
        <f>VLOOKUP(C89,MOVI!C:DT,61,0)</f>
        <v>0</v>
      </c>
      <c r="FZ89" s="275">
        <f>VLOOKUP(C89,FPT!B:FX,61,0)</f>
        <v>0</v>
      </c>
      <c r="GA89" t="str">
        <f t="shared" si="175"/>
        <v/>
      </c>
      <c r="GB89" s="275">
        <f>VLOOKUP(C89,MOVI!C:DT,62,0)</f>
        <v>0</v>
      </c>
      <c r="GC89" s="275">
        <f>VLOOKUP(C89,FPT!B:GA,62,0)</f>
        <v>0</v>
      </c>
      <c r="GD89" t="str">
        <f t="shared" si="176"/>
        <v/>
      </c>
      <c r="GE89" s="275">
        <f>VLOOKUP(C89,MOVI!C:DT,63,0)</f>
        <v>0</v>
      </c>
      <c r="GF89" s="275">
        <f>VLOOKUP(C89,FPT!B:GD,63,0)</f>
        <v>0</v>
      </c>
      <c r="GG89" t="str">
        <f t="shared" si="177"/>
        <v/>
      </c>
      <c r="GH89" s="275">
        <f>VLOOKUP(C89,MOVI!C:DT,64,0)</f>
        <v>0</v>
      </c>
      <c r="GI89" s="275">
        <f>VLOOKUP(C89,FPT!B:GG,64,0)</f>
        <v>0</v>
      </c>
      <c r="GJ89" t="str">
        <f t="shared" si="178"/>
        <v/>
      </c>
      <c r="GK89" s="275">
        <f>VLOOKUP(C89,MOVI!C:DT,65,0)</f>
        <v>0</v>
      </c>
      <c r="GL89" s="275">
        <f>VLOOKUP(C89,FPT!B:GJ,65,0)</f>
        <v>0</v>
      </c>
      <c r="GM89" t="str">
        <f t="shared" si="179"/>
        <v/>
      </c>
      <c r="GN89" s="275">
        <f>VLOOKUP(C89,MOVI!C:DT,66,0)</f>
        <v>0</v>
      </c>
      <c r="GO89" s="275">
        <f>VLOOKUP(C89,FPT!B:GM,66,0)</f>
        <v>0</v>
      </c>
      <c r="GP89" t="str">
        <f t="shared" si="180"/>
        <v/>
      </c>
      <c r="GQ89" s="275">
        <f>VLOOKUP(C89,MOVI!C:DT,67,0)</f>
        <v>0</v>
      </c>
      <c r="GR89" s="275">
        <f>VLOOKUP(C89,FPT!B:GP,67,0)</f>
        <v>0</v>
      </c>
      <c r="GS89" t="str">
        <f t="shared" si="181"/>
        <v/>
      </c>
      <c r="GT89" s="275">
        <f>VLOOKUP(C89,MOVI!C:DT,68,0)</f>
        <v>0</v>
      </c>
      <c r="GU89" s="275">
        <f>VLOOKUP(C89,FPT!B:GS,68,0)</f>
        <v>0</v>
      </c>
      <c r="GV89" t="str">
        <f t="shared" si="182"/>
        <v/>
      </c>
      <c r="GW89" s="275">
        <f>VLOOKUP(C89,MOVI!C:DT,69,0)</f>
        <v>0</v>
      </c>
      <c r="GX89" s="275">
        <f>VLOOKUP(C89,FPT!B:GV,69,0)</f>
        <v>0</v>
      </c>
      <c r="GY89" t="str">
        <f t="shared" si="183"/>
        <v/>
      </c>
      <c r="GZ89" s="275">
        <f>VLOOKUP(C89,MOVI!C:DT,70,0)</f>
        <v>0</v>
      </c>
      <c r="HA89" s="275">
        <f>VLOOKUP(C89,FPT!B:GY,70,0)</f>
        <v>0</v>
      </c>
      <c r="HB89" t="str">
        <f t="shared" si="184"/>
        <v/>
      </c>
      <c r="HC89" s="275">
        <f>VLOOKUP(C89,MOVI!C:DT,71,0)</f>
        <v>10000000</v>
      </c>
      <c r="HD89" s="275">
        <f>ROUND(VLOOKUP(C89,FPT!B:HB,71,0),0)</f>
        <v>10000000</v>
      </c>
      <c r="HE89" t="str">
        <f t="shared" si="185"/>
        <v/>
      </c>
      <c r="HF89" s="275">
        <f>ROUND(VLOOKUP(C89,MOVI!C:DT,72,0),0)</f>
        <v>0</v>
      </c>
      <c r="HG89" s="275">
        <f>ROUND(VLOOKUP(C89,FPT!B:HE,72,0),0)</f>
        <v>0</v>
      </c>
      <c r="HH89" t="str">
        <f t="shared" si="186"/>
        <v/>
      </c>
      <c r="HI89" s="275">
        <f>VLOOKUP(C89,MOVI!C:DT,73,0)</f>
        <v>0</v>
      </c>
      <c r="HJ89" s="275">
        <f>VLOOKUP(C89,FPT!B:HH,73,0)</f>
        <v>0</v>
      </c>
      <c r="HK89" t="str">
        <f t="shared" si="187"/>
        <v/>
      </c>
      <c r="HL89" s="275">
        <f>VLOOKUP(C89,MOVI!C:DT,74,0)</f>
        <v>0</v>
      </c>
      <c r="HM89" s="275">
        <f>VLOOKUP(C89,FPT!B:HK,74,0)</f>
        <v>0</v>
      </c>
      <c r="HN89" t="str">
        <f t="shared" si="188"/>
        <v/>
      </c>
      <c r="HO89" s="275">
        <f>VLOOKUP(C89,MOVI!C:DT,75,0)</f>
        <v>11000000</v>
      </c>
      <c r="HP89" s="275">
        <f>VLOOKUP(C89,FPT!B:HN,75,0)</f>
        <v>11000000</v>
      </c>
      <c r="HQ89" t="str">
        <f t="shared" si="189"/>
        <v/>
      </c>
      <c r="HR89" s="275">
        <f>VLOOKUP(C89,MOVI!C:DT,76,0)</f>
        <v>0</v>
      </c>
      <c r="HS89" s="275">
        <f>VLOOKUP(C89,FPT!B:HQ,76,0)</f>
        <v>0</v>
      </c>
      <c r="HT89" t="str">
        <f t="shared" si="190"/>
        <v/>
      </c>
      <c r="HU89" s="275">
        <f>VLOOKUP(C89,MOVI!C:DT,77,0)</f>
        <v>0</v>
      </c>
      <c r="HV89" s="275">
        <f>VLOOKUP(C89,FPT!B:HT,77,0)</f>
        <v>0</v>
      </c>
      <c r="HW89" t="str">
        <f t="shared" si="191"/>
        <v/>
      </c>
      <c r="HX89" s="274">
        <f>VLOOKUP(C89,MOVI!C:CB,78,0)</f>
        <v>800000</v>
      </c>
      <c r="HY89" s="261">
        <f>VLOOKUP(C89,FPT!$B:$CA,78,0)</f>
        <v>800000</v>
      </c>
      <c r="HZ89" t="str">
        <f t="shared" si="192"/>
        <v/>
      </c>
      <c r="IA89" s="275">
        <f>VLOOKUP(C89,MOVI!C:CD,79,0)</f>
        <v>100000</v>
      </c>
      <c r="IB89" s="275">
        <f>VLOOKUP(C89,FPT!B:HZ,79,0)</f>
        <v>100000</v>
      </c>
      <c r="IC89" t="str">
        <f t="shared" si="193"/>
        <v/>
      </c>
      <c r="ID89" s="275">
        <f>VLOOKUP(C89,MOVI!C:CD,80,0)</f>
        <v>150000</v>
      </c>
      <c r="IE89" s="275">
        <f>VLOOKUP(C89,FPT!B:IC,80,0)</f>
        <v>150000</v>
      </c>
      <c r="IF89" t="str">
        <f t="shared" si="194"/>
        <v/>
      </c>
      <c r="IG89" s="275">
        <f>VLOOKUP(C89,MOVI!C:DT,81,0)</f>
        <v>0</v>
      </c>
      <c r="IH89" s="275">
        <f>VLOOKUP(C89,FPT!B:IF,81,0)</f>
        <v>0</v>
      </c>
      <c r="II89" t="str">
        <f t="shared" si="195"/>
        <v/>
      </c>
      <c r="IJ89" s="275">
        <f>VLOOKUP(C89,MOVI!C:DT,82,0)</f>
        <v>1050000</v>
      </c>
      <c r="IK89" s="275">
        <f>VLOOKUP(C89,FPT!B:II,82,0)</f>
        <v>1050000</v>
      </c>
      <c r="IL89" t="str">
        <f t="shared" si="196"/>
        <v/>
      </c>
      <c r="IM89" s="275">
        <f>ROUND(VLOOKUP(C89,MOVI!C:DT,83,0),0)</f>
        <v>12050000</v>
      </c>
      <c r="IN89" s="275">
        <f>ROUND(VLOOKUP(C89,FPT!B:IL,83,0),0)</f>
        <v>12050000</v>
      </c>
      <c r="IO89" t="str">
        <f t="shared" si="197"/>
        <v/>
      </c>
      <c r="IP89" s="275">
        <f>VLOOKUP(C89,MOVI!C:DT,84,0)</f>
        <v>0</v>
      </c>
      <c r="IQ89" s="275">
        <f>VLOOKUP(C89,FPT!B:IO,84,0)</f>
        <v>0</v>
      </c>
      <c r="IR89" t="str">
        <f t="shared" si="198"/>
        <v/>
      </c>
      <c r="IS89" s="275">
        <f>ROUND(VLOOKUP(C89,MOVI!C:DT,85,0),0)</f>
        <v>0</v>
      </c>
      <c r="IT89" s="275">
        <f>ROUND(VLOOKUP(C89,FPT!B:IR,85,0),0)</f>
        <v>0</v>
      </c>
      <c r="IU89" t="str">
        <f t="shared" si="199"/>
        <v/>
      </c>
      <c r="IV89" s="275">
        <f>VLOOKUP(C89,MOVI!C:DT,86,0)</f>
        <v>0</v>
      </c>
      <c r="IW89" s="275">
        <f>VLOOKUP(C89,FPT!B:IU,86,0)</f>
        <v>0</v>
      </c>
      <c r="IX89" t="str">
        <f t="shared" si="200"/>
        <v/>
      </c>
      <c r="IY89" s="275">
        <f>ROUND(VLOOKUP(C89,MOVI!C:DT,87,0),0)</f>
        <v>0</v>
      </c>
      <c r="IZ89" s="275">
        <f>ROUND(VLOOKUP(C89,FPT!B:IX,87,0),0)</f>
        <v>0</v>
      </c>
      <c r="JA89" t="str">
        <f t="shared" si="201"/>
        <v/>
      </c>
      <c r="JB89" s="275">
        <f>VLOOKUP(C89,MOVI!C:DT,88,0)</f>
        <v>0</v>
      </c>
      <c r="JC89" s="275">
        <f>VLOOKUP(C89,FPT!B:JA,88,0)</f>
        <v>0</v>
      </c>
      <c r="JD89" t="str">
        <f t="shared" si="202"/>
        <v/>
      </c>
      <c r="JE89" s="275">
        <f>VLOOKUP(C89,MOVI!C:DT,89,0)</f>
        <v>0</v>
      </c>
      <c r="JF89" s="275">
        <f>VLOOKUP(C89,FPT!B:JD,89,0)</f>
        <v>0</v>
      </c>
      <c r="JG89" t="str">
        <f t="shared" si="203"/>
        <v/>
      </c>
      <c r="JH89" s="275">
        <f>VLOOKUP(C89,MOVI!C:DT,90,0)</f>
        <v>0</v>
      </c>
      <c r="JI89" s="275">
        <f>VLOOKUP(C89,FPT!B:JG,90,0)</f>
        <v>0</v>
      </c>
      <c r="JJ89" t="str">
        <f t="shared" si="204"/>
        <v/>
      </c>
      <c r="JK89" s="275">
        <f>VLOOKUP(C89,MOVI!C:DT,91,0)</f>
        <v>0</v>
      </c>
      <c r="JL89" s="275">
        <f>VLOOKUP(C89,FPT!B:JJ,91,0)</f>
        <v>0</v>
      </c>
      <c r="JM89" t="str">
        <f t="shared" si="205"/>
        <v/>
      </c>
      <c r="JN89" s="275">
        <f>VLOOKUP(C89,MOVI!C:DT,92,0)</f>
        <v>0</v>
      </c>
      <c r="JO89" s="275">
        <f>VLOOKUP(C89,FPT!B:JM,92,0)</f>
        <v>0</v>
      </c>
      <c r="JP89" t="str">
        <f t="shared" si="206"/>
        <v/>
      </c>
      <c r="JQ89" s="275">
        <f>VLOOKUP(C89,MOVI!C:DT,93,0)</f>
        <v>0</v>
      </c>
      <c r="JR89" s="275">
        <f>VLOOKUP(C89,FPT!B:JP,93,0)</f>
        <v>0</v>
      </c>
      <c r="JS89" t="str">
        <f t="shared" si="207"/>
        <v/>
      </c>
      <c r="JT89" s="275">
        <f>VLOOKUP(C89,MOVI!C:DT,94,0)</f>
        <v>0</v>
      </c>
      <c r="JU89" s="275">
        <f>VLOOKUP(C89,FPT!B:JS,94,0)</f>
        <v>0</v>
      </c>
      <c r="JV89" t="str">
        <f t="shared" si="208"/>
        <v/>
      </c>
      <c r="JW89" s="275">
        <f>VLOOKUP(C89,MOVI!C:DT,95,0)</f>
        <v>8950000</v>
      </c>
      <c r="JX89" s="275">
        <f>VLOOKUP(C89,FPT!B:JV,95,0)</f>
        <v>8950000</v>
      </c>
      <c r="JY89" t="str">
        <f t="shared" si="209"/>
        <v/>
      </c>
      <c r="JZ89" s="275">
        <f>VLOOKUP(C89,MOVI!C:DT,96,0)</f>
        <v>0</v>
      </c>
      <c r="KA89" s="275">
        <f>VLOOKUP(C89,FPT!B:JY,96,0)</f>
        <v>0</v>
      </c>
      <c r="KB89" t="str">
        <f t="shared" si="210"/>
        <v/>
      </c>
      <c r="KC89" s="275">
        <f>VLOOKUP(C89,MOVI!C:DT,97,0)</f>
        <v>8950000</v>
      </c>
      <c r="KD89" s="275">
        <f>VLOOKUP(C89,FPT!B:KB,97,0)</f>
        <v>8950000</v>
      </c>
      <c r="KE89" t="str">
        <f t="shared" si="211"/>
        <v/>
      </c>
      <c r="KF89" s="275">
        <f>VLOOKUP(C89,MOVI!C:DT,98,0)</f>
        <v>1700000.0000000002</v>
      </c>
      <c r="KG89" s="275">
        <f>VLOOKUP(C89,FPT!B:KE,98,0)</f>
        <v>1700000</v>
      </c>
      <c r="KH89" t="str">
        <f t="shared" si="212"/>
        <v/>
      </c>
      <c r="KI89" s="275">
        <f>VLOOKUP(C89,MOVI!C:DT,99,0)</f>
        <v>0</v>
      </c>
      <c r="KJ89" s="275">
        <f>VLOOKUP(C89,FPT!B:KH,99,0)</f>
        <v>0</v>
      </c>
      <c r="KK89" t="str">
        <f t="shared" si="213"/>
        <v/>
      </c>
      <c r="KL89" s="275">
        <f>VLOOKUP(C89,MOVI!C:DT,100,0)</f>
        <v>300000</v>
      </c>
      <c r="KM89" s="275">
        <f>VLOOKUP(C89,FPT!B:KK,100,0)</f>
        <v>300000</v>
      </c>
      <c r="KN89" t="str">
        <f t="shared" si="214"/>
        <v/>
      </c>
      <c r="KO89" s="275">
        <f>VLOOKUP(C89,MOVI!C:DT,101,0)</f>
        <v>0</v>
      </c>
      <c r="KP89" s="275">
        <f>VLOOKUP(C89,FPT!B:KN,101,0)</f>
        <v>0</v>
      </c>
      <c r="KQ89" t="str">
        <f t="shared" si="215"/>
        <v/>
      </c>
      <c r="KR89" s="275">
        <f>VLOOKUP(C89,MOVI!C:DT,102,0)</f>
        <v>0</v>
      </c>
      <c r="KS89" s="275">
        <f>VLOOKUP(C89,FPT!B:KQ,102,0)</f>
        <v>0</v>
      </c>
      <c r="KT89" t="str">
        <f t="shared" si="216"/>
        <v/>
      </c>
      <c r="KU89" s="275">
        <f>VLOOKUP(C89,MOVI!C:DT,103,0)</f>
        <v>2000000.0000000002</v>
      </c>
      <c r="KV89" s="275">
        <f>VLOOKUP(C89,FPT!B:KT,103,0)</f>
        <v>2000000</v>
      </c>
      <c r="KW89" t="str">
        <f t="shared" si="217"/>
        <v/>
      </c>
      <c r="KX89" s="275">
        <f>VLOOKUP(C89,MOVI!C:DT,104,0)</f>
        <v>3050000</v>
      </c>
      <c r="KY89" s="275">
        <f>VLOOKUP(C89,FPT!B:KW,104,0)</f>
        <v>3050000</v>
      </c>
      <c r="KZ89" t="str">
        <f t="shared" si="218"/>
        <v/>
      </c>
      <c r="LA89" s="275">
        <f>VLOOKUP(C89,MOVI!C:DT,105,0)</f>
        <v>200000</v>
      </c>
      <c r="LB89" s="275">
        <f>VLOOKUP(C89,FPT!B:KZ,105,0)</f>
        <v>200000</v>
      </c>
      <c r="LC89" t="str">
        <f t="shared" si="219"/>
        <v/>
      </c>
      <c r="LD89" s="275">
        <f>VLOOKUP(C89,MOVI!C:DT,106,0)</f>
        <v>12200000</v>
      </c>
      <c r="LE89" s="275">
        <f>VLOOKUP(C89,FPT!B:LC,106,0)</f>
        <v>12200000</v>
      </c>
      <c r="LF89" t="str">
        <f t="shared" si="220"/>
        <v/>
      </c>
      <c r="LG89" s="273">
        <f>VLOOKUP(C89,MOVI!C:DT,107,0)</f>
        <v>0</v>
      </c>
      <c r="LH89" s="273">
        <f>VLOOKUP(C89,FPT!B:LF,107,0)</f>
        <v>0</v>
      </c>
      <c r="LI89" t="str">
        <f t="shared" si="221"/>
        <v/>
      </c>
      <c r="LJ89" t="str">
        <f>VLOOKUP(C89,MOVI!C:DV,108,0)</f>
        <v>Việt PhúSouthRisk</v>
      </c>
      <c r="LK89" s="252" t="str">
        <f>VLOOKUP(C89,FPT!B:LI,108,0)</f>
        <v>Việt PhúSouthRisk</v>
      </c>
      <c r="LL89" t="str">
        <f t="shared" si="222"/>
        <v/>
      </c>
      <c r="LM89" s="275">
        <f>ROUND(VLOOKUP(C89,MOVI!C:DV,109,0),0)</f>
        <v>833333</v>
      </c>
      <c r="LN89" s="275">
        <f>ROUND(VLOOKUP(C89,FPT!B:LL,109,0),0)</f>
        <v>833333</v>
      </c>
      <c r="LO89" t="str">
        <f t="shared" si="223"/>
        <v/>
      </c>
      <c r="LP89" t="str">
        <f>VLOOKUP(C89,MOVI!C:DV,110,0)</f>
        <v>HO</v>
      </c>
      <c r="LQ89" s="247" t="str">
        <f>VLOOKUP(C89,FPT!B:LO,110,0)</f>
        <v>HO</v>
      </c>
      <c r="LR89" t="str">
        <f t="shared" si="224"/>
        <v/>
      </c>
      <c r="LS89">
        <f>MOVI!DI84</f>
        <v>18</v>
      </c>
      <c r="LV89">
        <f>MOVI!DJ84</f>
        <v>0</v>
      </c>
      <c r="LW89">
        <f>MOVI!DK84</f>
        <v>0</v>
      </c>
      <c r="LX89">
        <f>MOVI!DL84</f>
        <v>0</v>
      </c>
      <c r="LY89">
        <f>MOVI!DM84</f>
        <v>0</v>
      </c>
      <c r="LZ89">
        <f>MOVI!DN84</f>
        <v>0</v>
      </c>
      <c r="MA89">
        <f>MOVI!DO84</f>
        <v>0</v>
      </c>
      <c r="MB89" t="str">
        <f>MOVI!DP84</f>
        <v/>
      </c>
      <c r="MC89">
        <f>MOVI!DQ84</f>
        <v>0</v>
      </c>
      <c r="MD89">
        <f>MOVI!DR84</f>
        <v>0</v>
      </c>
      <c r="ME89" t="str">
        <f>VLOOKUP(C89,MOVI!C:DV,121,0)</f>
        <v/>
      </c>
      <c r="MF89" s="252"/>
      <c r="MG89" t="str">
        <f t="shared" si="117"/>
        <v/>
      </c>
      <c r="MH89" t="str">
        <f>VLOOKUP(C89,MOVI!C:DT,122,0)</f>
        <v>Việt PhúSouth</v>
      </c>
      <c r="MI89" s="252" t="str">
        <f>VLOOKUP(C89,FPT!B:DS,112,0)</f>
        <v>Việt PhúSouth</v>
      </c>
      <c r="MJ89" t="str">
        <f t="shared" si="225"/>
        <v/>
      </c>
    </row>
    <row r="90" spans="1:348" x14ac:dyDescent="0.25">
      <c r="A90">
        <v>82</v>
      </c>
      <c r="B90" s="48">
        <v>6187</v>
      </c>
      <c r="C90" s="271" t="s">
        <v>865</v>
      </c>
      <c r="D90" t="str">
        <f>VLOOKUP(C90,MOVI!C:D,2,0)</f>
        <v>Võ Đăng Tâm</v>
      </c>
      <c r="E90" t="str">
        <f>VLOOKUP(C90,FPT!B:C,2,0)</f>
        <v>Võ Đăng Tâm</v>
      </c>
      <c r="F90" t="str">
        <f t="shared" si="118"/>
        <v/>
      </c>
      <c r="G90" t="str">
        <f>VLOOKUP(C90,MOVI!C:E,3,0)</f>
        <v>Risk</v>
      </c>
      <c r="H90" t="str">
        <f>VLOOKUP(C90,FPT!B:F,3,0)</f>
        <v>Risk</v>
      </c>
      <c r="I90" t="str">
        <f t="shared" si="119"/>
        <v/>
      </c>
      <c r="J90" t="str">
        <f>VLOOKUP(C90,MOVI!C:H,4,0)</f>
        <v>Risk Analytics &amp; Business Intelligence</v>
      </c>
      <c r="K90" t="str">
        <f>VLOOKUP(C90,FPT!B:I,4,0)</f>
        <v>Risk Analytics &amp; Business Intelligence</v>
      </c>
      <c r="L90" t="str">
        <f t="shared" si="120"/>
        <v/>
      </c>
      <c r="M90" t="str">
        <f>VLOOKUP(C90,MOVI!C:DT,5,0)</f>
        <v>Associate</v>
      </c>
      <c r="N90" t="str">
        <f>VLOOKUP(C90,FPT!B:L,5,0)</f>
        <v>Associate</v>
      </c>
      <c r="O90" t="str">
        <f t="shared" si="121"/>
        <v/>
      </c>
      <c r="P90" t="str">
        <f>VLOOKUP(C90,MOVI!C:DT,6,0)</f>
        <v>Data Engineer</v>
      </c>
      <c r="Q90" t="str">
        <f>VLOOKUP(C90,FPT!B:O,6,0)</f>
        <v>Data Engineer</v>
      </c>
      <c r="R90" t="str">
        <f t="shared" si="122"/>
        <v/>
      </c>
      <c r="S90" t="str">
        <f>VLOOKUP(C90,MOVI!C:DT,7,0)</f>
        <v>South</v>
      </c>
      <c r="T90" t="str">
        <f>VLOOKUP(C90,FPT!B:R,7,0)</f>
        <v>South</v>
      </c>
      <c r="U90" t="str">
        <f t="shared" si="123"/>
        <v/>
      </c>
      <c r="V90" t="str">
        <f>VLOOKUP(C90,MOVI!C:DT,8,0)</f>
        <v>Việt Phú</v>
      </c>
      <c r="W90" t="str">
        <f>VLOOKUP(C90,FPT!B:U,8,0)</f>
        <v>Việt Phú</v>
      </c>
      <c r="X90" t="str">
        <f t="shared" si="124"/>
        <v/>
      </c>
      <c r="Y90" t="str">
        <f>VLOOKUP(C90,MOVI!C:DT,9,0)</f>
        <v>Full-time</v>
      </c>
      <c r="Z90" t="str">
        <f>VLOOKUP(C90,FPT!B:X,9,0)</f>
        <v>Full-time</v>
      </c>
      <c r="AA90" t="str">
        <f t="shared" si="125"/>
        <v/>
      </c>
      <c r="AB90" t="str">
        <f>VLOOKUP(C90,MOVI!C:DT,10,0)</f>
        <v>Permanent</v>
      </c>
      <c r="AC90" t="str">
        <f>VLOOKUP(C90,FPT!B:AA,10,0)</f>
        <v>Permanent</v>
      </c>
      <c r="AD90" t="str">
        <f t="shared" si="126"/>
        <v/>
      </c>
      <c r="AE90" s="247">
        <f>VLOOKUP(C90,MOVI!C:DT,11,0)</f>
        <v>44455</v>
      </c>
      <c r="AF90" s="247">
        <f>VLOOKUP(C90,FPT!B:AD,11,0)</f>
        <v>44455</v>
      </c>
      <c r="AG90" t="str">
        <f t="shared" si="127"/>
        <v/>
      </c>
      <c r="AH90" s="260" t="str">
        <f>VLOOKUP(C90,MOVI!C:DT,12,0)</f>
        <v/>
      </c>
      <c r="AI90" s="260"/>
      <c r="AJ90" t="str">
        <f t="shared" si="227"/>
        <v/>
      </c>
      <c r="AK90">
        <f>VLOOKUP(C90,MOVI!C:DT,13,0)</f>
        <v>0</v>
      </c>
      <c r="AL90" s="247">
        <f>VLOOKUP(C90,FPT!B:AJ,13,0)</f>
        <v>0</v>
      </c>
      <c r="AM90" t="str">
        <f t="shared" si="226"/>
        <v/>
      </c>
      <c r="AN90" s="247">
        <f>VLOOKUP(C90,MOVI!C:DT,14,0)</f>
        <v>0</v>
      </c>
      <c r="AO90" s="247">
        <f>VLOOKUP(C90,FPT!B:AM,14,0)</f>
        <v>0</v>
      </c>
      <c r="AP90" t="str">
        <f t="shared" si="128"/>
        <v/>
      </c>
      <c r="AQ90" t="str">
        <f>VLOOKUP(C90,MOVI!C:DT,15,0)</f>
        <v>LC</v>
      </c>
      <c r="AR90" s="247" t="str">
        <f>VLOOKUP(C90,FPT!B:AP,15,0)</f>
        <v>LC</v>
      </c>
      <c r="AS90" t="str">
        <f t="shared" si="129"/>
        <v/>
      </c>
      <c r="AT90" s="282" t="str">
        <f>VLOOKUP(C90,MOVI!C:DT,16,0)</f>
        <v>LTTP</v>
      </c>
      <c r="AU90" s="247" t="str">
        <f>VLOOKUP(C90,FPT!B:AS,16,0)</f>
        <v>LTTP</v>
      </c>
      <c r="AV90" t="str">
        <f t="shared" si="130"/>
        <v/>
      </c>
      <c r="AW90" t="str">
        <f>VLOOKUP(C90,MOVI!C:DT,17,0)</f>
        <v>L</v>
      </c>
      <c r="AX90" s="247" t="str">
        <f>VLOOKUP(C90,FPT!B:AV,17,0)</f>
        <v>L</v>
      </c>
      <c r="AY90" t="str">
        <f t="shared" si="131"/>
        <v/>
      </c>
      <c r="AZ90">
        <f>VLOOKUP(C90,MOVI!C:DT,18,0)</f>
        <v>0</v>
      </c>
      <c r="BA90" s="247">
        <f>VLOOKUP(C90,FPT!B:AY,18,0)</f>
        <v>0</v>
      </c>
      <c r="BB90" t="str">
        <f t="shared" si="132"/>
        <v/>
      </c>
      <c r="BC90" s="275">
        <f>VLOOKUP(C90,MOVI!C:DT,19,0)</f>
        <v>5000000</v>
      </c>
      <c r="BD90" s="275">
        <f>VLOOKUP(C90,FPT!B:BB,19,0)</f>
        <v>5000000</v>
      </c>
      <c r="BE90" t="str">
        <f t="shared" si="133"/>
        <v/>
      </c>
      <c r="BF90">
        <f>VLOOKUP(C90,MOVI!C:DT,20,0)</f>
        <v>0</v>
      </c>
      <c r="BG90" s="252">
        <f>VLOOKUP(C90,FPT!B:BE,20,0)</f>
        <v>0</v>
      </c>
      <c r="BH90" t="str">
        <f t="shared" si="134"/>
        <v/>
      </c>
      <c r="BI90" s="275">
        <f>VLOOKUP(C90,MOVI!C:DT,21,0)</f>
        <v>5000000</v>
      </c>
      <c r="BJ90" s="275">
        <f>VLOOKUP(C90,FPT!B:BH,21,0)</f>
        <v>5000000</v>
      </c>
      <c r="BK90" t="str">
        <f t="shared" si="135"/>
        <v/>
      </c>
      <c r="BL90" s="275">
        <f>VLOOKUP(C90,MOVI!C:DT,22,0)</f>
        <v>0</v>
      </c>
      <c r="BM90" s="275">
        <f>VLOOKUP(C90,FPT!B:BK,22,0)</f>
        <v>0</v>
      </c>
      <c r="BN90" t="str">
        <f t="shared" si="136"/>
        <v/>
      </c>
      <c r="BO90" s="275">
        <f>VLOOKUP(C90,MOVI!C:DT,23,0)</f>
        <v>0</v>
      </c>
      <c r="BP90" s="275">
        <f>VLOOKUP(C90,FPT!B:BN,23,0)</f>
        <v>0</v>
      </c>
      <c r="BQ90" t="str">
        <f t="shared" si="137"/>
        <v/>
      </c>
      <c r="BR90" s="275">
        <f>VLOOKUP(C90,MOVI!C:DT,24,0)</f>
        <v>0</v>
      </c>
      <c r="BS90" s="275">
        <f>VLOOKUP(C90,FPT!B:BQ,24,0)</f>
        <v>0</v>
      </c>
      <c r="BT90" t="str">
        <f t="shared" si="138"/>
        <v/>
      </c>
      <c r="BU90" s="275">
        <f>VLOOKUP(C90,MOVI!C:DT,25,0)</f>
        <v>0</v>
      </c>
      <c r="BV90" s="275">
        <f>VLOOKUP(C90,FPT!B:BT,25,0)</f>
        <v>0</v>
      </c>
      <c r="BW90" t="str">
        <f t="shared" si="139"/>
        <v/>
      </c>
      <c r="BX90" s="275">
        <f>VLOOKUP(C90,MOVI!C:DT,26,0)</f>
        <v>0</v>
      </c>
      <c r="BY90" s="275">
        <f>VLOOKUP(C90,FPT!B:BW,26,0)</f>
        <v>0</v>
      </c>
      <c r="BZ90" t="str">
        <f t="shared" si="140"/>
        <v/>
      </c>
      <c r="CA90" s="275">
        <f>VLOOKUP(C90,MOVI!C:DT,27,0)</f>
        <v>0</v>
      </c>
      <c r="CB90" s="275">
        <f>VLOOKUP(C90,FPT!B:BZ,27,0)</f>
        <v>0</v>
      </c>
      <c r="CC90" t="str">
        <f t="shared" si="141"/>
        <v/>
      </c>
      <c r="CD90" s="275">
        <f>VLOOKUP(C90,MOVI!C:DT,28,0)</f>
        <v>0</v>
      </c>
      <c r="CE90" s="275">
        <f>VLOOKUP(C90,FPT!B:CC,28,0)</f>
        <v>0</v>
      </c>
      <c r="CF90" t="str">
        <f t="shared" si="142"/>
        <v/>
      </c>
      <c r="CG90" t="str">
        <f>VLOOKUP(C90,MOVI!C:DT,29,0)</f>
        <v>TB, CN</v>
      </c>
      <c r="CH90" s="252" t="str">
        <f>VLOOKUP(C90,FPT!B:CF,29,0)</f>
        <v>TB, CN</v>
      </c>
      <c r="CI90" t="str">
        <f t="shared" si="143"/>
        <v/>
      </c>
      <c r="CJ90">
        <f>VLOOKUP(C90,MOVI!C:DT,30,0)</f>
        <v>21</v>
      </c>
      <c r="CK90" s="252">
        <f>VLOOKUP(C90,FPT!B:CI,30,0)</f>
        <v>21</v>
      </c>
      <c r="CL90" t="str">
        <f t="shared" si="144"/>
        <v/>
      </c>
      <c r="CM90">
        <f>VLOOKUP(C90,MOVI!C:DT,31,0)</f>
        <v>21</v>
      </c>
      <c r="CN90" s="252">
        <f>VLOOKUP(C90,FPT!B:CL,31,0)</f>
        <v>21</v>
      </c>
      <c r="CO90" t="str">
        <f t="shared" si="145"/>
        <v/>
      </c>
      <c r="CP90" s="275">
        <f>VLOOKUP(C90,MOVI!C:DT,32,0)</f>
        <v>0</v>
      </c>
      <c r="CQ90" s="275">
        <f>VLOOKUP(C90,FPT!B:CO,32,0)</f>
        <v>0</v>
      </c>
      <c r="CR90" t="str">
        <f t="shared" si="146"/>
        <v/>
      </c>
      <c r="CS90" s="275">
        <f>VLOOKUP(C90,MOVI!C:DT,33,0)</f>
        <v>0</v>
      </c>
      <c r="CT90" s="275">
        <f>VLOOKUP(C90,FPT!B:CR,33,0)</f>
        <v>0</v>
      </c>
      <c r="CU90" t="str">
        <f t="shared" si="147"/>
        <v/>
      </c>
      <c r="CV90" s="275">
        <f>VLOOKUP(C90,MOVI!C:DT,34,0)</f>
        <v>0</v>
      </c>
      <c r="CW90" s="275">
        <f>VLOOKUP(C90,FPT!B:CU,34,0)</f>
        <v>0</v>
      </c>
      <c r="CX90" t="str">
        <f t="shared" si="148"/>
        <v/>
      </c>
      <c r="CY90" s="275">
        <f>VLOOKUP(C90,MOVI!C:DT,35,0)</f>
        <v>21</v>
      </c>
      <c r="CZ90" s="275">
        <f>VLOOKUP(C90,FPT!B:CX,35,0)</f>
        <v>21</v>
      </c>
      <c r="DA90" t="str">
        <f t="shared" si="149"/>
        <v/>
      </c>
      <c r="DB90" s="275">
        <f>VLOOKUP(C90,MOVI!C:DT,36,0)</f>
        <v>0</v>
      </c>
      <c r="DC90" s="275">
        <f>VLOOKUP(C90,FPT!B:DA,36,0)</f>
        <v>0</v>
      </c>
      <c r="DD90" t="str">
        <f t="shared" si="150"/>
        <v/>
      </c>
      <c r="DE90" s="275">
        <f>VLOOKUP(C90,MOVI!C:DT,37,0)</f>
        <v>0</v>
      </c>
      <c r="DF90" s="275">
        <f>VLOOKUP(C90,FPT!B:DD,37,0)</f>
        <v>0</v>
      </c>
      <c r="DG90" t="str">
        <f t="shared" si="151"/>
        <v/>
      </c>
      <c r="DH90" s="275">
        <f>VLOOKUP(C90,MOVI!C:DT,38,0)</f>
        <v>0</v>
      </c>
      <c r="DI90" s="275">
        <f>VLOOKUP(C90,FPT!B:DG,38,0)</f>
        <v>0</v>
      </c>
      <c r="DJ90" t="str">
        <f t="shared" si="152"/>
        <v/>
      </c>
      <c r="DK90" s="275">
        <f>VLOOKUP(C90,MOVI!C:DT,39,0)</f>
        <v>0</v>
      </c>
      <c r="DL90" s="275">
        <f>VLOOKUP(C90,FPT!B:DJ,39,0)</f>
        <v>0</v>
      </c>
      <c r="DM90" t="str">
        <f t="shared" si="153"/>
        <v/>
      </c>
      <c r="DN90" s="275">
        <f>VLOOKUP(C90,MOVI!C:DT,40,0)</f>
        <v>0</v>
      </c>
      <c r="DO90" s="275">
        <f>VLOOKUP(C90,FPT!B:DM,40,0)</f>
        <v>0</v>
      </c>
      <c r="DP90" t="str">
        <f t="shared" si="154"/>
        <v/>
      </c>
      <c r="DQ90" s="275">
        <f>VLOOKUP(C90,MOVI!C:DT,41,0)</f>
        <v>0</v>
      </c>
      <c r="DR90" s="275">
        <f>VLOOKUP(C90,FPT!B:DP,41,0)</f>
        <v>0</v>
      </c>
      <c r="DS90" t="str">
        <f t="shared" si="155"/>
        <v/>
      </c>
      <c r="DT90" s="275">
        <f>VLOOKUP(C90,MOVI!C:DT,42,0)</f>
        <v>5000000</v>
      </c>
      <c r="DU90" s="275">
        <f>ROUND(VLOOKUP(C90,FPT!B:DS,42,0),0)</f>
        <v>5000000</v>
      </c>
      <c r="DV90" t="str">
        <f t="shared" si="156"/>
        <v/>
      </c>
      <c r="DW90" s="275">
        <f>VLOOKUP(C90,MOVI!C:DT,43,0)</f>
        <v>0</v>
      </c>
      <c r="DX90" s="275">
        <f>VLOOKUP(C90,FPT!B:DV,43,0)</f>
        <v>0</v>
      </c>
      <c r="DY90" t="str">
        <f t="shared" si="157"/>
        <v/>
      </c>
      <c r="DZ90" s="275">
        <f>VLOOKUP(C90,MOVI!C:DT,44,0)</f>
        <v>0</v>
      </c>
      <c r="EA90" s="275">
        <f>VLOOKUP(C90,FPT!B:DY,44,0)</f>
        <v>0</v>
      </c>
      <c r="EB90" t="str">
        <f t="shared" si="158"/>
        <v/>
      </c>
      <c r="EC90" s="275">
        <f>VLOOKUP(C90,MOVI!C:DT,45,0)</f>
        <v>5000000</v>
      </c>
      <c r="ED90" s="275">
        <f>ROUND(VLOOKUP(C90,FPT!B:EB,45,0),0)</f>
        <v>5000000</v>
      </c>
      <c r="EE90" t="str">
        <f t="shared" si="159"/>
        <v/>
      </c>
      <c r="EF90" s="275">
        <f>VLOOKUP(C90,MOVI!C:DT,46,0)</f>
        <v>0</v>
      </c>
      <c r="EG90" s="275">
        <f>VLOOKUP(C90,FPT!B:EE,46,0)</f>
        <v>0</v>
      </c>
      <c r="EH90" t="str">
        <f t="shared" si="160"/>
        <v/>
      </c>
      <c r="EI90" s="275">
        <f>VLOOKUP(C90,MOVI!C:DT,47,0)</f>
        <v>0</v>
      </c>
      <c r="EJ90" s="275">
        <f>VLOOKUP(C90,FPT!B:EH,47,0)</f>
        <v>0</v>
      </c>
      <c r="EK90" t="str">
        <f t="shared" si="161"/>
        <v/>
      </c>
      <c r="EL90" s="275">
        <f>VLOOKUP(C90,MOVI!C:DT,48,0)</f>
        <v>0</v>
      </c>
      <c r="EM90" s="275">
        <f>VLOOKUP(C90,FPT!B:EK,48,0)</f>
        <v>0</v>
      </c>
      <c r="EN90" t="str">
        <f t="shared" si="162"/>
        <v/>
      </c>
      <c r="EO90" s="275">
        <f>VLOOKUP(C90,MOVI!C:DT,49,0)</f>
        <v>0</v>
      </c>
      <c r="EP90" s="275">
        <f>VLOOKUP(C90,FPT!B:EN,49,0)</f>
        <v>0</v>
      </c>
      <c r="EQ90" t="str">
        <f t="shared" si="163"/>
        <v/>
      </c>
      <c r="ER90" s="275">
        <f>VLOOKUP(C90,MOVI!C:DT,50,0)</f>
        <v>0</v>
      </c>
      <c r="ES90" s="275">
        <f>VLOOKUP(C90,FPT!B:EQ,50,0)</f>
        <v>0</v>
      </c>
      <c r="ET90" t="str">
        <f t="shared" si="164"/>
        <v/>
      </c>
      <c r="EU90" s="275">
        <f>VLOOKUP(C90,MOVI!C:DT,51,0)</f>
        <v>0</v>
      </c>
      <c r="EV90" s="275">
        <f>VLOOKUP(C90,FPT!B:ET,51,0)</f>
        <v>0</v>
      </c>
      <c r="EW90" t="str">
        <f t="shared" si="165"/>
        <v/>
      </c>
      <c r="EX90" s="275">
        <f>VLOOKUP(C90,MOVI!C:DT,52,0)</f>
        <v>0</v>
      </c>
      <c r="EY90" s="275">
        <f>VLOOKUP(C90,FPT!B:EW,52,0)</f>
        <v>0</v>
      </c>
      <c r="EZ90" t="str">
        <f t="shared" si="166"/>
        <v/>
      </c>
      <c r="FA90" s="275">
        <f>VLOOKUP(C90,MOVI!C:DT,53,0)</f>
        <v>0</v>
      </c>
      <c r="FB90" s="275">
        <f>VLOOKUP(C90,FPT!B:EZ,53,0)</f>
        <v>0</v>
      </c>
      <c r="FC90" t="str">
        <f t="shared" si="167"/>
        <v/>
      </c>
      <c r="FD90" s="275">
        <f>VLOOKUP(C90,MOVI!C:DT,54,0)</f>
        <v>0</v>
      </c>
      <c r="FE90" s="275">
        <f>VLOOKUP(C90,FPT!B:FC,54,0)</f>
        <v>0</v>
      </c>
      <c r="FF90" t="str">
        <f t="shared" si="168"/>
        <v/>
      </c>
      <c r="FG90" s="275">
        <f>VLOOKUP(C90,MOVI!C:DT,55,0)</f>
        <v>0</v>
      </c>
      <c r="FH90" s="275">
        <f>VLOOKUP(C90,FPT!B:FF,55,0)</f>
        <v>0</v>
      </c>
      <c r="FI90" t="str">
        <f t="shared" si="169"/>
        <v/>
      </c>
      <c r="FJ90" s="275">
        <f>VLOOKUP(C90,MOVI!C:DT,56,0)</f>
        <v>0</v>
      </c>
      <c r="FK90" s="275">
        <f>VLOOKUP(C90,FPT!B:FI,56,0)</f>
        <v>0</v>
      </c>
      <c r="FL90" t="str">
        <f t="shared" si="170"/>
        <v/>
      </c>
      <c r="FM90" s="275">
        <f>VLOOKUP(C90,MOVI!C:DT,57,0)</f>
        <v>0</v>
      </c>
      <c r="FN90" s="275">
        <f>VLOOKUP(C90,FPT!B:FL,57,0)</f>
        <v>0</v>
      </c>
      <c r="FO90" t="str">
        <f t="shared" si="171"/>
        <v/>
      </c>
      <c r="FP90" s="275">
        <f>VLOOKUP(C90,MOVI!C:DT,58,0)</f>
        <v>0</v>
      </c>
      <c r="FQ90" s="275">
        <f>VLOOKUP(C90,FPT!B:FO,58,0)</f>
        <v>0</v>
      </c>
      <c r="FR90" t="str">
        <f t="shared" si="172"/>
        <v/>
      </c>
      <c r="FS90" s="275">
        <f>VLOOKUP(C90,MOVI!C:DT,59,0)</f>
        <v>0</v>
      </c>
      <c r="FT90" s="275">
        <f>VLOOKUP(C90,FPT!B:FR,59,0)</f>
        <v>0</v>
      </c>
      <c r="FU90" t="str">
        <f t="shared" si="173"/>
        <v/>
      </c>
      <c r="FV90" s="275">
        <f>VLOOKUP(C90,MOVI!C:DT,60,0)</f>
        <v>0</v>
      </c>
      <c r="FW90" s="275">
        <f>VLOOKUP(C90,FPT!B:FU,60,0)</f>
        <v>0</v>
      </c>
      <c r="FX90" t="str">
        <f t="shared" si="174"/>
        <v/>
      </c>
      <c r="FY90" s="275">
        <f>VLOOKUP(C90,MOVI!C:DT,61,0)</f>
        <v>0</v>
      </c>
      <c r="FZ90" s="275">
        <f>VLOOKUP(C90,FPT!B:FX,61,0)</f>
        <v>0</v>
      </c>
      <c r="GA90" t="str">
        <f t="shared" si="175"/>
        <v/>
      </c>
      <c r="GB90" s="275">
        <f>VLOOKUP(C90,MOVI!C:DT,62,0)</f>
        <v>0</v>
      </c>
      <c r="GC90" s="275">
        <f>VLOOKUP(C90,FPT!B:GA,62,0)</f>
        <v>0</v>
      </c>
      <c r="GD90" t="str">
        <f t="shared" si="176"/>
        <v/>
      </c>
      <c r="GE90" s="275">
        <f>VLOOKUP(C90,MOVI!C:DT,63,0)</f>
        <v>0</v>
      </c>
      <c r="GF90" s="275">
        <f>VLOOKUP(C90,FPT!B:GD,63,0)</f>
        <v>0</v>
      </c>
      <c r="GG90" t="str">
        <f t="shared" si="177"/>
        <v/>
      </c>
      <c r="GH90" s="275">
        <f>VLOOKUP(C90,MOVI!C:DT,64,0)</f>
        <v>0</v>
      </c>
      <c r="GI90" s="275">
        <f>VLOOKUP(C90,FPT!B:GG,64,0)</f>
        <v>0</v>
      </c>
      <c r="GJ90" t="str">
        <f t="shared" si="178"/>
        <v/>
      </c>
      <c r="GK90" s="275">
        <f>VLOOKUP(C90,MOVI!C:DT,65,0)</f>
        <v>0</v>
      </c>
      <c r="GL90" s="275">
        <f>VLOOKUP(C90,FPT!B:GJ,65,0)</f>
        <v>0</v>
      </c>
      <c r="GM90" t="str">
        <f t="shared" si="179"/>
        <v/>
      </c>
      <c r="GN90" s="275">
        <f>VLOOKUP(C90,MOVI!C:DT,66,0)</f>
        <v>0</v>
      </c>
      <c r="GO90" s="275">
        <f>VLOOKUP(C90,FPT!B:GM,66,0)</f>
        <v>0</v>
      </c>
      <c r="GP90" t="str">
        <f t="shared" si="180"/>
        <v/>
      </c>
      <c r="GQ90" s="275">
        <f>VLOOKUP(C90,MOVI!C:DT,67,0)</f>
        <v>0</v>
      </c>
      <c r="GR90" s="275">
        <f>VLOOKUP(C90,FPT!B:GP,67,0)</f>
        <v>0</v>
      </c>
      <c r="GS90" t="str">
        <f t="shared" si="181"/>
        <v/>
      </c>
      <c r="GT90" s="275">
        <f>VLOOKUP(C90,MOVI!C:DT,68,0)</f>
        <v>0</v>
      </c>
      <c r="GU90" s="275">
        <f>VLOOKUP(C90,FPT!B:GS,68,0)</f>
        <v>0</v>
      </c>
      <c r="GV90" t="str">
        <f t="shared" si="182"/>
        <v/>
      </c>
      <c r="GW90" s="275">
        <f>VLOOKUP(C90,MOVI!C:DT,69,0)</f>
        <v>0</v>
      </c>
      <c r="GX90" s="275">
        <f>VLOOKUP(C90,FPT!B:GV,69,0)</f>
        <v>0</v>
      </c>
      <c r="GY90" t="str">
        <f t="shared" si="183"/>
        <v/>
      </c>
      <c r="GZ90" s="275">
        <f>VLOOKUP(C90,MOVI!C:DT,70,0)</f>
        <v>0</v>
      </c>
      <c r="HA90" s="275">
        <f>VLOOKUP(C90,FPT!B:GY,70,0)</f>
        <v>0</v>
      </c>
      <c r="HB90" t="str">
        <f t="shared" si="184"/>
        <v/>
      </c>
      <c r="HC90" s="275">
        <f>VLOOKUP(C90,MOVI!C:DT,71,0)</f>
        <v>5000000</v>
      </c>
      <c r="HD90" s="275">
        <f>ROUND(VLOOKUP(C90,FPT!B:HB,71,0),0)</f>
        <v>5000000</v>
      </c>
      <c r="HE90" t="str">
        <f t="shared" si="185"/>
        <v/>
      </c>
      <c r="HF90" s="275">
        <f>ROUND(VLOOKUP(C90,MOVI!C:DT,72,0),0)</f>
        <v>0</v>
      </c>
      <c r="HG90" s="275">
        <f>ROUND(VLOOKUP(C90,FPT!B:HE,72,0),0)</f>
        <v>0</v>
      </c>
      <c r="HH90" t="str">
        <f t="shared" si="186"/>
        <v/>
      </c>
      <c r="HI90" s="275">
        <f>VLOOKUP(C90,MOVI!C:DT,73,0)</f>
        <v>0</v>
      </c>
      <c r="HJ90" s="275">
        <f>VLOOKUP(C90,FPT!B:HH,73,0)</f>
        <v>0</v>
      </c>
      <c r="HK90" t="str">
        <f t="shared" si="187"/>
        <v/>
      </c>
      <c r="HL90" s="275">
        <f>VLOOKUP(C90,MOVI!C:DT,74,0)</f>
        <v>0</v>
      </c>
      <c r="HM90" s="275">
        <f>VLOOKUP(C90,FPT!B:HK,74,0)</f>
        <v>0</v>
      </c>
      <c r="HN90" t="str">
        <f t="shared" si="188"/>
        <v/>
      </c>
      <c r="HO90" s="275">
        <f>VLOOKUP(C90,MOVI!C:DT,75,0)</f>
        <v>11000000</v>
      </c>
      <c r="HP90" s="275">
        <f>VLOOKUP(C90,FPT!B:HN,75,0)</f>
        <v>11000000</v>
      </c>
      <c r="HQ90" t="str">
        <f t="shared" si="189"/>
        <v/>
      </c>
      <c r="HR90" s="275">
        <f>VLOOKUP(C90,MOVI!C:DT,76,0)</f>
        <v>0</v>
      </c>
      <c r="HS90" s="275">
        <f>VLOOKUP(C90,FPT!B:HQ,76,0)</f>
        <v>0</v>
      </c>
      <c r="HT90" t="str">
        <f t="shared" si="190"/>
        <v/>
      </c>
      <c r="HU90" s="275">
        <f>VLOOKUP(C90,MOVI!C:DT,77,0)</f>
        <v>0</v>
      </c>
      <c r="HV90" s="275">
        <f>VLOOKUP(C90,FPT!B:HT,77,0)</f>
        <v>0</v>
      </c>
      <c r="HW90" t="str">
        <f t="shared" si="191"/>
        <v/>
      </c>
      <c r="HX90" s="274">
        <f>VLOOKUP(C90,MOVI!C:CB,78,0)</f>
        <v>400000</v>
      </c>
      <c r="HY90" s="261">
        <f>VLOOKUP(C90,FPT!$B:$CA,78,0)</f>
        <v>400000</v>
      </c>
      <c r="HZ90" t="str">
        <f t="shared" si="192"/>
        <v/>
      </c>
      <c r="IA90" s="275">
        <f>VLOOKUP(C90,MOVI!C:CD,79,0)</f>
        <v>50000</v>
      </c>
      <c r="IB90" s="275">
        <f>VLOOKUP(C90,FPT!B:HZ,79,0)</f>
        <v>50000</v>
      </c>
      <c r="IC90" t="str">
        <f t="shared" si="193"/>
        <v/>
      </c>
      <c r="ID90" s="275">
        <f>VLOOKUP(C90,MOVI!C:CD,80,0)</f>
        <v>75000</v>
      </c>
      <c r="IE90" s="275">
        <f>VLOOKUP(C90,FPT!B:IC,80,0)</f>
        <v>75000</v>
      </c>
      <c r="IF90" t="str">
        <f t="shared" si="194"/>
        <v/>
      </c>
      <c r="IG90" s="275">
        <f>VLOOKUP(C90,MOVI!C:DT,81,0)</f>
        <v>0</v>
      </c>
      <c r="IH90" s="275">
        <f>VLOOKUP(C90,FPT!B:IF,81,0)</f>
        <v>0</v>
      </c>
      <c r="II90" t="str">
        <f t="shared" si="195"/>
        <v/>
      </c>
      <c r="IJ90" s="275">
        <f>VLOOKUP(C90,MOVI!C:DT,82,0)</f>
        <v>525000</v>
      </c>
      <c r="IK90" s="275">
        <f>VLOOKUP(C90,FPT!B:II,82,0)</f>
        <v>525000</v>
      </c>
      <c r="IL90" t="str">
        <f t="shared" si="196"/>
        <v/>
      </c>
      <c r="IM90" s="275">
        <f>ROUND(VLOOKUP(C90,MOVI!C:DT,83,0),0)</f>
        <v>11525000</v>
      </c>
      <c r="IN90" s="275">
        <f>ROUND(VLOOKUP(C90,FPT!B:IL,83,0),0)</f>
        <v>11525000</v>
      </c>
      <c r="IO90" t="str">
        <f t="shared" si="197"/>
        <v/>
      </c>
      <c r="IP90" s="275">
        <f>VLOOKUP(C90,MOVI!C:DT,84,0)</f>
        <v>0</v>
      </c>
      <c r="IQ90" s="275">
        <f>VLOOKUP(C90,FPT!B:IO,84,0)</f>
        <v>0</v>
      </c>
      <c r="IR90" t="str">
        <f t="shared" si="198"/>
        <v/>
      </c>
      <c r="IS90" s="275">
        <f>ROUND(VLOOKUP(C90,MOVI!C:DT,85,0),0)</f>
        <v>0</v>
      </c>
      <c r="IT90" s="275">
        <f>ROUND(VLOOKUP(C90,FPT!B:IR,85,0),0)</f>
        <v>0</v>
      </c>
      <c r="IU90" t="str">
        <f t="shared" si="199"/>
        <v/>
      </c>
      <c r="IV90" s="275">
        <f>VLOOKUP(C90,MOVI!C:DT,86,0)</f>
        <v>0</v>
      </c>
      <c r="IW90" s="275">
        <f>VLOOKUP(C90,FPT!B:IU,86,0)</f>
        <v>0</v>
      </c>
      <c r="IX90" t="str">
        <f t="shared" si="200"/>
        <v/>
      </c>
      <c r="IY90" s="275">
        <f>ROUND(VLOOKUP(C90,MOVI!C:DT,87,0),0)</f>
        <v>0</v>
      </c>
      <c r="IZ90" s="275">
        <f>ROUND(VLOOKUP(C90,FPT!B:IX,87,0),0)</f>
        <v>0</v>
      </c>
      <c r="JA90" t="str">
        <f t="shared" si="201"/>
        <v/>
      </c>
      <c r="JB90" s="275">
        <f>VLOOKUP(C90,MOVI!C:DT,88,0)</f>
        <v>0</v>
      </c>
      <c r="JC90" s="275">
        <f>VLOOKUP(C90,FPT!B:JA,88,0)</f>
        <v>0</v>
      </c>
      <c r="JD90" t="str">
        <f t="shared" si="202"/>
        <v/>
      </c>
      <c r="JE90" s="275">
        <f>VLOOKUP(C90,MOVI!C:DT,89,0)</f>
        <v>0</v>
      </c>
      <c r="JF90" s="275">
        <f>VLOOKUP(C90,FPT!B:JD,89,0)</f>
        <v>0</v>
      </c>
      <c r="JG90" t="str">
        <f t="shared" si="203"/>
        <v/>
      </c>
      <c r="JH90" s="275">
        <f>VLOOKUP(C90,MOVI!C:DT,90,0)</f>
        <v>0</v>
      </c>
      <c r="JI90" s="275">
        <f>VLOOKUP(C90,FPT!B:JG,90,0)</f>
        <v>0</v>
      </c>
      <c r="JJ90" t="str">
        <f t="shared" si="204"/>
        <v/>
      </c>
      <c r="JK90" s="275">
        <f>VLOOKUP(C90,MOVI!C:DT,91,0)</f>
        <v>0</v>
      </c>
      <c r="JL90" s="275">
        <f>VLOOKUP(C90,FPT!B:JJ,91,0)</f>
        <v>0</v>
      </c>
      <c r="JM90" t="str">
        <f t="shared" si="205"/>
        <v/>
      </c>
      <c r="JN90" s="275">
        <f>VLOOKUP(C90,MOVI!C:DT,92,0)</f>
        <v>0</v>
      </c>
      <c r="JO90" s="275">
        <f>VLOOKUP(C90,FPT!B:JM,92,0)</f>
        <v>0</v>
      </c>
      <c r="JP90" t="str">
        <f t="shared" si="206"/>
        <v/>
      </c>
      <c r="JQ90" s="275">
        <f>VLOOKUP(C90,MOVI!C:DT,93,0)</f>
        <v>0</v>
      </c>
      <c r="JR90" s="275">
        <f>VLOOKUP(C90,FPT!B:JP,93,0)</f>
        <v>0</v>
      </c>
      <c r="JS90" t="str">
        <f t="shared" si="207"/>
        <v/>
      </c>
      <c r="JT90" s="275">
        <f>VLOOKUP(C90,MOVI!C:DT,94,0)</f>
        <v>0</v>
      </c>
      <c r="JU90" s="275">
        <f>VLOOKUP(C90,FPT!B:JS,94,0)</f>
        <v>0</v>
      </c>
      <c r="JV90" t="str">
        <f t="shared" si="208"/>
        <v/>
      </c>
      <c r="JW90" s="275">
        <f>VLOOKUP(C90,MOVI!C:DT,95,0)</f>
        <v>4475000</v>
      </c>
      <c r="JX90" s="275">
        <f>VLOOKUP(C90,FPT!B:JV,95,0)</f>
        <v>4475000</v>
      </c>
      <c r="JY90" t="str">
        <f t="shared" si="209"/>
        <v/>
      </c>
      <c r="JZ90" s="275">
        <f>VLOOKUP(C90,MOVI!C:DT,96,0)</f>
        <v>0</v>
      </c>
      <c r="KA90" s="275">
        <f>VLOOKUP(C90,FPT!B:JY,96,0)</f>
        <v>0</v>
      </c>
      <c r="KB90" t="str">
        <f t="shared" si="210"/>
        <v/>
      </c>
      <c r="KC90" s="275">
        <f>VLOOKUP(C90,MOVI!C:DT,97,0)</f>
        <v>4475000</v>
      </c>
      <c r="KD90" s="275">
        <f>VLOOKUP(C90,FPT!B:KB,97,0)</f>
        <v>4475000</v>
      </c>
      <c r="KE90" t="str">
        <f t="shared" si="211"/>
        <v/>
      </c>
      <c r="KF90" s="275">
        <f>VLOOKUP(C90,MOVI!C:DT,98,0)</f>
        <v>850000.00000000012</v>
      </c>
      <c r="KG90" s="275">
        <f>VLOOKUP(C90,FPT!B:KE,98,0)</f>
        <v>850000</v>
      </c>
      <c r="KH90" t="str">
        <f t="shared" si="212"/>
        <v/>
      </c>
      <c r="KI90" s="275">
        <f>VLOOKUP(C90,MOVI!C:DT,99,0)</f>
        <v>0</v>
      </c>
      <c r="KJ90" s="275">
        <f>VLOOKUP(C90,FPT!B:KH,99,0)</f>
        <v>0</v>
      </c>
      <c r="KK90" t="str">
        <f t="shared" si="213"/>
        <v/>
      </c>
      <c r="KL90" s="275">
        <f>VLOOKUP(C90,MOVI!C:DT,100,0)</f>
        <v>150000</v>
      </c>
      <c r="KM90" s="275">
        <f>VLOOKUP(C90,FPT!B:KK,100,0)</f>
        <v>150000</v>
      </c>
      <c r="KN90" t="str">
        <f t="shared" si="214"/>
        <v/>
      </c>
      <c r="KO90" s="275">
        <f>VLOOKUP(C90,MOVI!C:DT,101,0)</f>
        <v>0</v>
      </c>
      <c r="KP90" s="275">
        <f>VLOOKUP(C90,FPT!B:KN,101,0)</f>
        <v>0</v>
      </c>
      <c r="KQ90" t="str">
        <f t="shared" si="215"/>
        <v/>
      </c>
      <c r="KR90" s="275">
        <f>VLOOKUP(C90,MOVI!C:DT,102,0)</f>
        <v>0</v>
      </c>
      <c r="KS90" s="275">
        <f>VLOOKUP(C90,FPT!B:KQ,102,0)</f>
        <v>0</v>
      </c>
      <c r="KT90" t="str">
        <f t="shared" si="216"/>
        <v/>
      </c>
      <c r="KU90" s="275">
        <f>VLOOKUP(C90,MOVI!C:DT,103,0)</f>
        <v>1000000.0000000001</v>
      </c>
      <c r="KV90" s="275">
        <f>VLOOKUP(C90,FPT!B:KT,103,0)</f>
        <v>1000000</v>
      </c>
      <c r="KW90" t="str">
        <f t="shared" si="217"/>
        <v/>
      </c>
      <c r="KX90" s="275">
        <f>VLOOKUP(C90,MOVI!C:DT,104,0)</f>
        <v>1525000</v>
      </c>
      <c r="KY90" s="275">
        <f>VLOOKUP(C90,FPT!B:KW,104,0)</f>
        <v>1525000</v>
      </c>
      <c r="KZ90" t="str">
        <f t="shared" si="218"/>
        <v/>
      </c>
      <c r="LA90" s="275">
        <f>VLOOKUP(C90,MOVI!C:DT,105,0)</f>
        <v>100000</v>
      </c>
      <c r="LB90" s="275">
        <f>VLOOKUP(C90,FPT!B:KZ,105,0)</f>
        <v>100000</v>
      </c>
      <c r="LC90" t="str">
        <f t="shared" si="219"/>
        <v/>
      </c>
      <c r="LD90" s="275">
        <f>VLOOKUP(C90,MOVI!C:DT,106,0)</f>
        <v>6100000</v>
      </c>
      <c r="LE90" s="275">
        <f>VLOOKUP(C90,FPT!B:LC,106,0)</f>
        <v>6100000</v>
      </c>
      <c r="LF90" t="str">
        <f t="shared" si="220"/>
        <v/>
      </c>
      <c r="LG90" s="273">
        <f>VLOOKUP(C90,MOVI!C:DT,107,0)</f>
        <v>0</v>
      </c>
      <c r="LH90" s="273">
        <f>VLOOKUP(C90,FPT!B:LF,107,0)</f>
        <v>0</v>
      </c>
      <c r="LI90" t="str">
        <f t="shared" si="221"/>
        <v/>
      </c>
      <c r="LJ90" t="str">
        <f>VLOOKUP(C90,MOVI!C:DV,108,0)</f>
        <v>Việt PhúSouthRisk</v>
      </c>
      <c r="LK90" s="252" t="str">
        <f>VLOOKUP(C90,FPT!B:LI,108,0)</f>
        <v>Việt PhúSouthRisk</v>
      </c>
      <c r="LL90" t="str">
        <f t="shared" si="222"/>
        <v/>
      </c>
      <c r="LM90" s="275">
        <f>ROUND(VLOOKUP(C90,MOVI!C:DV,109,0),0)</f>
        <v>416667</v>
      </c>
      <c r="LN90" s="275">
        <f>ROUND(VLOOKUP(C90,FPT!B:LL,109,0),0)</f>
        <v>416667</v>
      </c>
      <c r="LO90" t="str">
        <f t="shared" si="223"/>
        <v/>
      </c>
      <c r="LP90" t="str">
        <f>VLOOKUP(C90,MOVI!C:DV,110,0)</f>
        <v>HO</v>
      </c>
      <c r="LQ90" s="247" t="str">
        <f>VLOOKUP(C90,FPT!B:LO,110,0)</f>
        <v>HO</v>
      </c>
      <c r="LR90" t="str">
        <f t="shared" si="224"/>
        <v/>
      </c>
      <c r="LS90">
        <f>MOVI!DI85</f>
        <v>18</v>
      </c>
      <c r="LV90">
        <f>MOVI!DJ85</f>
        <v>1</v>
      </c>
      <c r="LW90">
        <f>MOVI!DK85</f>
        <v>0</v>
      </c>
      <c r="LX90">
        <f>MOVI!DL85</f>
        <v>0</v>
      </c>
      <c r="LY90">
        <f>MOVI!DM85</f>
        <v>0</v>
      </c>
      <c r="LZ90">
        <f>MOVI!DN85</f>
        <v>0</v>
      </c>
      <c r="MA90">
        <f>MOVI!DO85</f>
        <v>0</v>
      </c>
      <c r="MB90" t="str">
        <f>MOVI!DP85</f>
        <v/>
      </c>
      <c r="MC90">
        <f>MOVI!DQ85</f>
        <v>0</v>
      </c>
      <c r="MD90">
        <f>MOVI!DR85</f>
        <v>0</v>
      </c>
      <c r="ME90" t="str">
        <f>VLOOKUP(C90,MOVI!C:DV,121,0)</f>
        <v/>
      </c>
      <c r="MF90" s="252"/>
      <c r="MG90" t="str">
        <f t="shared" si="117"/>
        <v/>
      </c>
      <c r="MH90" t="str">
        <f>VLOOKUP(C90,MOVI!C:DT,122,0)</f>
        <v>Việt PhúSouth</v>
      </c>
      <c r="MI90" s="252" t="str">
        <f>VLOOKUP(C90,FPT!B:DS,112,0)</f>
        <v>Việt PhúSouth</v>
      </c>
      <c r="MJ90" t="str">
        <f t="shared" si="225"/>
        <v/>
      </c>
    </row>
    <row r="91" spans="1:348" x14ac:dyDescent="0.25">
      <c r="A91">
        <v>83</v>
      </c>
      <c r="B91" s="48">
        <v>6190</v>
      </c>
      <c r="C91" s="271" t="s">
        <v>879</v>
      </c>
      <c r="D91" t="str">
        <f>VLOOKUP(C91,MOVI!C:D,2,0)</f>
        <v>Nguyễn Thị Ngọc Hiệp</v>
      </c>
      <c r="E91" t="str">
        <f>VLOOKUP(C91,FPT!B:C,2,0)</f>
        <v>Nguyễn Thị Ngọc Hiệp</v>
      </c>
      <c r="F91" t="str">
        <f t="shared" si="118"/>
        <v/>
      </c>
      <c r="G91" t="str">
        <f>VLOOKUP(C91,MOVI!C:E,3,0)</f>
        <v>Risk</v>
      </c>
      <c r="H91" t="str">
        <f>VLOOKUP(C91,FPT!B:F,3,0)</f>
        <v>Risk</v>
      </c>
      <c r="I91" t="str">
        <f t="shared" si="119"/>
        <v/>
      </c>
      <c r="J91" t="str">
        <f>VLOOKUP(C91,MOVI!C:H,4,0)</f>
        <v>Operational &amp; Enterprise Risk</v>
      </c>
      <c r="K91" t="str">
        <f>VLOOKUP(C91,FPT!B:I,4,0)</f>
        <v>Operational &amp; Enterprise Risk</v>
      </c>
      <c r="L91" t="str">
        <f t="shared" si="120"/>
        <v/>
      </c>
      <c r="M91" t="str">
        <f>VLOOKUP(C91,MOVI!C:DT,5,0)</f>
        <v>Manager</v>
      </c>
      <c r="N91" t="str">
        <f>VLOOKUP(C91,FPT!B:L,5,0)</f>
        <v>Manager</v>
      </c>
      <c r="O91" t="str">
        <f t="shared" si="121"/>
        <v/>
      </c>
      <c r="P91" t="str">
        <f>VLOOKUP(C91,MOVI!C:DT,6,0)</f>
        <v>Operational Risk &amp; Control Manager</v>
      </c>
      <c r="Q91" t="str">
        <f>VLOOKUP(C91,FPT!B:O,6,0)</f>
        <v>Operational Risk &amp; Control Manager</v>
      </c>
      <c r="R91" t="str">
        <f t="shared" si="122"/>
        <v/>
      </c>
      <c r="S91" t="str">
        <f>VLOOKUP(C91,MOVI!C:DT,7,0)</f>
        <v>South</v>
      </c>
      <c r="T91" t="str">
        <f>VLOOKUP(C91,FPT!B:R,7,0)</f>
        <v>South</v>
      </c>
      <c r="U91" t="str">
        <f t="shared" si="123"/>
        <v/>
      </c>
      <c r="V91" t="str">
        <f>VLOOKUP(C91,MOVI!C:DT,8,0)</f>
        <v>Việt Phú</v>
      </c>
      <c r="W91" t="str">
        <f>VLOOKUP(C91,FPT!B:U,8,0)</f>
        <v>Việt Phú</v>
      </c>
      <c r="X91" t="str">
        <f t="shared" si="124"/>
        <v/>
      </c>
      <c r="Y91" t="str">
        <f>VLOOKUP(C91,MOVI!C:DT,9,0)</f>
        <v>Full-time</v>
      </c>
      <c r="Z91" t="str">
        <f>VLOOKUP(C91,FPT!B:X,9,0)</f>
        <v>Full-time</v>
      </c>
      <c r="AA91" t="str">
        <f t="shared" si="125"/>
        <v/>
      </c>
      <c r="AB91" t="str">
        <f>VLOOKUP(C91,MOVI!C:DT,10,0)</f>
        <v>Permanent</v>
      </c>
      <c r="AC91" t="str">
        <f>VLOOKUP(C91,FPT!B:AA,10,0)</f>
        <v>Permanent</v>
      </c>
      <c r="AD91" t="str">
        <f t="shared" si="126"/>
        <v/>
      </c>
      <c r="AE91" s="247">
        <f>VLOOKUP(C91,MOVI!C:DT,11,0)</f>
        <v>44445</v>
      </c>
      <c r="AF91" s="247">
        <f>VLOOKUP(C91,FPT!B:AD,11,0)</f>
        <v>44445</v>
      </c>
      <c r="AG91" t="str">
        <f t="shared" si="127"/>
        <v/>
      </c>
      <c r="AH91" s="260" t="str">
        <f>VLOOKUP(C91,MOVI!C:DT,12,0)</f>
        <v/>
      </c>
      <c r="AI91" s="260"/>
      <c r="AJ91" t="str">
        <f t="shared" si="227"/>
        <v/>
      </c>
      <c r="AK91">
        <f>VLOOKUP(C91,MOVI!C:DT,13,0)</f>
        <v>0</v>
      </c>
      <c r="AL91" s="247">
        <f>VLOOKUP(C91,FPT!B:AJ,13,0)</f>
        <v>0</v>
      </c>
      <c r="AM91" t="str">
        <f t="shared" si="226"/>
        <v/>
      </c>
      <c r="AN91" s="247">
        <f>VLOOKUP(C91,MOVI!C:DT,14,0)</f>
        <v>0</v>
      </c>
      <c r="AO91" s="247">
        <f>VLOOKUP(C91,FPT!B:AM,14,0)</f>
        <v>0</v>
      </c>
      <c r="AP91" t="str">
        <f t="shared" si="128"/>
        <v/>
      </c>
      <c r="AQ91" t="str">
        <f>VLOOKUP(C91,MOVI!C:DT,15,0)</f>
        <v>LC</v>
      </c>
      <c r="AR91" s="247" t="str">
        <f>VLOOKUP(C91,FPT!B:AP,15,0)</f>
        <v>LC</v>
      </c>
      <c r="AS91" t="str">
        <f t="shared" si="129"/>
        <v/>
      </c>
      <c r="AT91" s="282" t="str">
        <f>VLOOKUP(C91,MOVI!C:DT,16,0)</f>
        <v>LTTP</v>
      </c>
      <c r="AU91" s="247" t="str">
        <f>VLOOKUP(C91,FPT!B:AS,16,0)</f>
        <v>LTTP</v>
      </c>
      <c r="AV91" t="str">
        <f t="shared" si="130"/>
        <v/>
      </c>
      <c r="AW91" t="str">
        <f>VLOOKUP(C91,MOVI!C:DT,17,0)</f>
        <v>L</v>
      </c>
      <c r="AX91" s="247" t="str">
        <f>VLOOKUP(C91,FPT!B:AV,17,0)</f>
        <v>L</v>
      </c>
      <c r="AY91" t="str">
        <f t="shared" si="131"/>
        <v/>
      </c>
      <c r="AZ91">
        <f>VLOOKUP(C91,MOVI!C:DT,18,0)</f>
        <v>0</v>
      </c>
      <c r="BA91" s="247">
        <f>VLOOKUP(C91,FPT!B:AY,18,0)</f>
        <v>0</v>
      </c>
      <c r="BB91" t="str">
        <f t="shared" si="132"/>
        <v/>
      </c>
      <c r="BC91" s="275">
        <f>VLOOKUP(C91,MOVI!C:DT,19,0)</f>
        <v>40000000</v>
      </c>
      <c r="BD91" s="275">
        <f>VLOOKUP(C91,FPT!B:BB,19,0)</f>
        <v>40000000</v>
      </c>
      <c r="BE91" t="str">
        <f t="shared" si="133"/>
        <v/>
      </c>
      <c r="BF91">
        <f>VLOOKUP(C91,MOVI!C:DT,20,0)</f>
        <v>0</v>
      </c>
      <c r="BG91" s="252">
        <f>VLOOKUP(C91,FPT!B:BE,20,0)</f>
        <v>0</v>
      </c>
      <c r="BH91" t="str">
        <f t="shared" si="134"/>
        <v/>
      </c>
      <c r="BI91" s="275">
        <f>VLOOKUP(C91,MOVI!C:DT,21,0)</f>
        <v>40000000</v>
      </c>
      <c r="BJ91" s="275">
        <f>VLOOKUP(C91,FPT!B:BH,21,0)</f>
        <v>40000000</v>
      </c>
      <c r="BK91" t="str">
        <f t="shared" si="135"/>
        <v/>
      </c>
      <c r="BL91" s="275">
        <f>VLOOKUP(C91,MOVI!C:DT,22,0)</f>
        <v>0</v>
      </c>
      <c r="BM91" s="275">
        <f>VLOOKUP(C91,FPT!B:BK,22,0)</f>
        <v>0</v>
      </c>
      <c r="BN91" t="str">
        <f t="shared" si="136"/>
        <v/>
      </c>
      <c r="BO91" s="275">
        <f>VLOOKUP(C91,MOVI!C:DT,23,0)</f>
        <v>0</v>
      </c>
      <c r="BP91" s="275">
        <f>VLOOKUP(C91,FPT!B:BN,23,0)</f>
        <v>0</v>
      </c>
      <c r="BQ91" t="str">
        <f t="shared" si="137"/>
        <v/>
      </c>
      <c r="BR91" s="275">
        <f>VLOOKUP(C91,MOVI!C:DT,24,0)</f>
        <v>0</v>
      </c>
      <c r="BS91" s="275">
        <f>VLOOKUP(C91,FPT!B:BQ,24,0)</f>
        <v>0</v>
      </c>
      <c r="BT91" t="str">
        <f t="shared" si="138"/>
        <v/>
      </c>
      <c r="BU91" s="275">
        <f>VLOOKUP(C91,MOVI!C:DT,25,0)</f>
        <v>0</v>
      </c>
      <c r="BV91" s="275">
        <f>VLOOKUP(C91,FPT!B:BT,25,0)</f>
        <v>0</v>
      </c>
      <c r="BW91" t="str">
        <f t="shared" si="139"/>
        <v/>
      </c>
      <c r="BX91" s="275">
        <f>VLOOKUP(C91,MOVI!C:DT,26,0)</f>
        <v>0</v>
      </c>
      <c r="BY91" s="275">
        <f>VLOOKUP(C91,FPT!B:BW,26,0)</f>
        <v>0</v>
      </c>
      <c r="BZ91" t="str">
        <f t="shared" si="140"/>
        <v/>
      </c>
      <c r="CA91" s="275">
        <f>VLOOKUP(C91,MOVI!C:DT,27,0)</f>
        <v>0</v>
      </c>
      <c r="CB91" s="275">
        <f>VLOOKUP(C91,FPT!B:BZ,27,0)</f>
        <v>0</v>
      </c>
      <c r="CC91" t="str">
        <f t="shared" si="141"/>
        <v/>
      </c>
      <c r="CD91" s="275">
        <f>VLOOKUP(C91,MOVI!C:DT,28,0)</f>
        <v>0</v>
      </c>
      <c r="CE91" s="275">
        <f>VLOOKUP(C91,FPT!B:CC,28,0)</f>
        <v>0</v>
      </c>
      <c r="CF91" t="str">
        <f t="shared" si="142"/>
        <v/>
      </c>
      <c r="CG91" t="str">
        <f>VLOOKUP(C91,MOVI!C:DT,29,0)</f>
        <v>TB, CN</v>
      </c>
      <c r="CH91" s="252" t="str">
        <f>VLOOKUP(C91,FPT!B:CF,29,0)</f>
        <v>TB, CN</v>
      </c>
      <c r="CI91" t="str">
        <f t="shared" si="143"/>
        <v/>
      </c>
      <c r="CJ91">
        <f>VLOOKUP(C91,MOVI!C:DT,30,0)</f>
        <v>21</v>
      </c>
      <c r="CK91" s="252">
        <f>VLOOKUP(C91,FPT!B:CI,30,0)</f>
        <v>21</v>
      </c>
      <c r="CL91" t="str">
        <f t="shared" si="144"/>
        <v/>
      </c>
      <c r="CM91">
        <f>VLOOKUP(C91,MOVI!C:DT,31,0)</f>
        <v>19</v>
      </c>
      <c r="CN91" s="252">
        <f>VLOOKUP(C91,FPT!B:CL,31,0)</f>
        <v>19</v>
      </c>
      <c r="CO91" t="str">
        <f t="shared" si="145"/>
        <v/>
      </c>
      <c r="CP91" s="275">
        <f>VLOOKUP(C91,MOVI!C:DT,32,0)</f>
        <v>2</v>
      </c>
      <c r="CQ91" s="275">
        <f>VLOOKUP(C91,FPT!B:CO,32,0)</f>
        <v>2</v>
      </c>
      <c r="CR91" t="str">
        <f t="shared" si="146"/>
        <v/>
      </c>
      <c r="CS91" s="275">
        <f>VLOOKUP(C91,MOVI!C:DT,33,0)</f>
        <v>0</v>
      </c>
      <c r="CT91" s="275">
        <f>VLOOKUP(C91,FPT!B:CR,33,0)</f>
        <v>0</v>
      </c>
      <c r="CU91" t="str">
        <f t="shared" si="147"/>
        <v/>
      </c>
      <c r="CV91" s="275">
        <f>VLOOKUP(C91,MOVI!C:DT,34,0)</f>
        <v>0</v>
      </c>
      <c r="CW91" s="275">
        <f>VLOOKUP(C91,FPT!B:CU,34,0)</f>
        <v>0</v>
      </c>
      <c r="CX91" t="str">
        <f t="shared" si="148"/>
        <v/>
      </c>
      <c r="CY91" s="275">
        <f>VLOOKUP(C91,MOVI!C:DT,35,0)</f>
        <v>21</v>
      </c>
      <c r="CZ91" s="275">
        <f>VLOOKUP(C91,FPT!B:CX,35,0)</f>
        <v>21</v>
      </c>
      <c r="DA91" t="str">
        <f t="shared" si="149"/>
        <v/>
      </c>
      <c r="DB91" s="275">
        <f>VLOOKUP(C91,MOVI!C:DT,36,0)</f>
        <v>0</v>
      </c>
      <c r="DC91" s="275">
        <f>VLOOKUP(C91,FPT!B:DA,36,0)</f>
        <v>0</v>
      </c>
      <c r="DD91" t="str">
        <f t="shared" si="150"/>
        <v/>
      </c>
      <c r="DE91" s="275">
        <f>VLOOKUP(C91,MOVI!C:DT,37,0)</f>
        <v>0</v>
      </c>
      <c r="DF91" s="275">
        <f>VLOOKUP(C91,FPT!B:DD,37,0)</f>
        <v>0</v>
      </c>
      <c r="DG91" t="str">
        <f t="shared" si="151"/>
        <v/>
      </c>
      <c r="DH91" s="275">
        <f>VLOOKUP(C91,MOVI!C:DT,38,0)</f>
        <v>0</v>
      </c>
      <c r="DI91" s="275">
        <f>VLOOKUP(C91,FPT!B:DG,38,0)</f>
        <v>0</v>
      </c>
      <c r="DJ91" t="str">
        <f t="shared" si="152"/>
        <v/>
      </c>
      <c r="DK91" s="275">
        <f>VLOOKUP(C91,MOVI!C:DT,39,0)</f>
        <v>0</v>
      </c>
      <c r="DL91" s="275">
        <f>VLOOKUP(C91,FPT!B:DJ,39,0)</f>
        <v>0</v>
      </c>
      <c r="DM91" t="str">
        <f t="shared" si="153"/>
        <v/>
      </c>
      <c r="DN91" s="275">
        <f>VLOOKUP(C91,MOVI!C:DT,40,0)</f>
        <v>0</v>
      </c>
      <c r="DO91" s="275">
        <f>VLOOKUP(C91,FPT!B:DM,40,0)</f>
        <v>0</v>
      </c>
      <c r="DP91" t="str">
        <f t="shared" si="154"/>
        <v/>
      </c>
      <c r="DQ91" s="275">
        <f>VLOOKUP(C91,MOVI!C:DT,41,0)</f>
        <v>0</v>
      </c>
      <c r="DR91" s="275">
        <f>VLOOKUP(C91,FPT!B:DP,41,0)</f>
        <v>0</v>
      </c>
      <c r="DS91" t="str">
        <f t="shared" si="155"/>
        <v/>
      </c>
      <c r="DT91" s="275">
        <f>VLOOKUP(C91,MOVI!C:DT,42,0)</f>
        <v>40000000</v>
      </c>
      <c r="DU91" s="275">
        <f>ROUND(VLOOKUP(C91,FPT!B:DS,42,0),0)</f>
        <v>40000000</v>
      </c>
      <c r="DV91" t="str">
        <f t="shared" si="156"/>
        <v/>
      </c>
      <c r="DW91" s="275">
        <f>VLOOKUP(C91,MOVI!C:DT,43,0)</f>
        <v>0</v>
      </c>
      <c r="DX91" s="275">
        <f>VLOOKUP(C91,FPT!B:DV,43,0)</f>
        <v>0</v>
      </c>
      <c r="DY91" t="str">
        <f t="shared" si="157"/>
        <v/>
      </c>
      <c r="DZ91" s="275">
        <f>VLOOKUP(C91,MOVI!C:DT,44,0)</f>
        <v>0</v>
      </c>
      <c r="EA91" s="275">
        <f>VLOOKUP(C91,FPT!B:DY,44,0)</f>
        <v>0</v>
      </c>
      <c r="EB91" t="str">
        <f t="shared" si="158"/>
        <v/>
      </c>
      <c r="EC91" s="275">
        <f>VLOOKUP(C91,MOVI!C:DT,45,0)</f>
        <v>40000000</v>
      </c>
      <c r="ED91" s="275">
        <f>ROUND(VLOOKUP(C91,FPT!B:EB,45,0),0)</f>
        <v>40000000</v>
      </c>
      <c r="EE91" t="str">
        <f t="shared" si="159"/>
        <v/>
      </c>
      <c r="EF91" s="275">
        <f>VLOOKUP(C91,MOVI!C:DT,46,0)</f>
        <v>0</v>
      </c>
      <c r="EG91" s="275">
        <f>VLOOKUP(C91,FPT!B:EE,46,0)</f>
        <v>0</v>
      </c>
      <c r="EH91" t="str">
        <f t="shared" si="160"/>
        <v/>
      </c>
      <c r="EI91" s="275">
        <f>VLOOKUP(C91,MOVI!C:DT,47,0)</f>
        <v>0</v>
      </c>
      <c r="EJ91" s="275">
        <f>VLOOKUP(C91,FPT!B:EH,47,0)</f>
        <v>0</v>
      </c>
      <c r="EK91" t="str">
        <f t="shared" si="161"/>
        <v/>
      </c>
      <c r="EL91" s="275">
        <f>VLOOKUP(C91,MOVI!C:DT,48,0)</f>
        <v>0</v>
      </c>
      <c r="EM91" s="275">
        <f>VLOOKUP(C91,FPT!B:EK,48,0)</f>
        <v>0</v>
      </c>
      <c r="EN91" t="str">
        <f t="shared" si="162"/>
        <v/>
      </c>
      <c r="EO91" s="275">
        <f>VLOOKUP(C91,MOVI!C:DT,49,0)</f>
        <v>0</v>
      </c>
      <c r="EP91" s="275">
        <f>VLOOKUP(C91,FPT!B:EN,49,0)</f>
        <v>0</v>
      </c>
      <c r="EQ91" t="str">
        <f t="shared" si="163"/>
        <v/>
      </c>
      <c r="ER91" s="275">
        <f>VLOOKUP(C91,MOVI!C:DT,50,0)</f>
        <v>0</v>
      </c>
      <c r="ES91" s="275">
        <f>VLOOKUP(C91,FPT!B:EQ,50,0)</f>
        <v>0</v>
      </c>
      <c r="ET91" t="str">
        <f t="shared" si="164"/>
        <v/>
      </c>
      <c r="EU91" s="275">
        <f>VLOOKUP(C91,MOVI!C:DT,51,0)</f>
        <v>0</v>
      </c>
      <c r="EV91" s="275">
        <f>VLOOKUP(C91,FPT!B:ET,51,0)</f>
        <v>0</v>
      </c>
      <c r="EW91" t="str">
        <f t="shared" si="165"/>
        <v/>
      </c>
      <c r="EX91" s="275">
        <f>VLOOKUP(C91,MOVI!C:DT,52,0)</f>
        <v>0</v>
      </c>
      <c r="EY91" s="275">
        <f>VLOOKUP(C91,FPT!B:EW,52,0)</f>
        <v>0</v>
      </c>
      <c r="EZ91" t="str">
        <f t="shared" si="166"/>
        <v/>
      </c>
      <c r="FA91" s="275">
        <f>VLOOKUP(C91,MOVI!C:DT,53,0)</f>
        <v>0</v>
      </c>
      <c r="FB91" s="275">
        <f>VLOOKUP(C91,FPT!B:EZ,53,0)</f>
        <v>0</v>
      </c>
      <c r="FC91" t="str">
        <f t="shared" si="167"/>
        <v/>
      </c>
      <c r="FD91" s="275">
        <f>VLOOKUP(C91,MOVI!C:DT,54,0)</f>
        <v>0</v>
      </c>
      <c r="FE91" s="275">
        <f>VLOOKUP(C91,FPT!B:FC,54,0)</f>
        <v>0</v>
      </c>
      <c r="FF91" t="str">
        <f t="shared" si="168"/>
        <v/>
      </c>
      <c r="FG91" s="275">
        <f>VLOOKUP(C91,MOVI!C:DT,55,0)</f>
        <v>0</v>
      </c>
      <c r="FH91" s="275">
        <f>VLOOKUP(C91,FPT!B:FF,55,0)</f>
        <v>0</v>
      </c>
      <c r="FI91" t="str">
        <f t="shared" si="169"/>
        <v/>
      </c>
      <c r="FJ91" s="275">
        <f>VLOOKUP(C91,MOVI!C:DT,56,0)</f>
        <v>0</v>
      </c>
      <c r="FK91" s="275">
        <f>VLOOKUP(C91,FPT!B:FI,56,0)</f>
        <v>0</v>
      </c>
      <c r="FL91" t="str">
        <f t="shared" si="170"/>
        <v/>
      </c>
      <c r="FM91" s="275">
        <f>VLOOKUP(C91,MOVI!C:DT,57,0)</f>
        <v>0</v>
      </c>
      <c r="FN91" s="275">
        <f>VLOOKUP(C91,FPT!B:FL,57,0)</f>
        <v>0</v>
      </c>
      <c r="FO91" t="str">
        <f t="shared" si="171"/>
        <v/>
      </c>
      <c r="FP91" s="275">
        <f>VLOOKUP(C91,MOVI!C:DT,58,0)</f>
        <v>0</v>
      </c>
      <c r="FQ91" s="275">
        <f>VLOOKUP(C91,FPT!B:FO,58,0)</f>
        <v>0</v>
      </c>
      <c r="FR91" t="str">
        <f t="shared" si="172"/>
        <v/>
      </c>
      <c r="FS91" s="275">
        <f>VLOOKUP(C91,MOVI!C:DT,59,0)</f>
        <v>0</v>
      </c>
      <c r="FT91" s="275">
        <f>VLOOKUP(C91,FPT!B:FR,59,0)</f>
        <v>0</v>
      </c>
      <c r="FU91" t="str">
        <f t="shared" si="173"/>
        <v/>
      </c>
      <c r="FV91" s="275">
        <f>VLOOKUP(C91,MOVI!C:DT,60,0)</f>
        <v>0</v>
      </c>
      <c r="FW91" s="275">
        <f>VLOOKUP(C91,FPT!B:FU,60,0)</f>
        <v>0</v>
      </c>
      <c r="FX91" t="str">
        <f t="shared" si="174"/>
        <v/>
      </c>
      <c r="FY91" s="275">
        <f>VLOOKUP(C91,MOVI!C:DT,61,0)</f>
        <v>0</v>
      </c>
      <c r="FZ91" s="275">
        <f>VLOOKUP(C91,FPT!B:FX,61,0)</f>
        <v>0</v>
      </c>
      <c r="GA91" t="str">
        <f t="shared" si="175"/>
        <v/>
      </c>
      <c r="GB91" s="275">
        <f>VLOOKUP(C91,MOVI!C:DT,62,0)</f>
        <v>0</v>
      </c>
      <c r="GC91" s="275">
        <f>VLOOKUP(C91,FPT!B:GA,62,0)</f>
        <v>0</v>
      </c>
      <c r="GD91" t="str">
        <f t="shared" si="176"/>
        <v/>
      </c>
      <c r="GE91" s="275">
        <f>VLOOKUP(C91,MOVI!C:DT,63,0)</f>
        <v>0</v>
      </c>
      <c r="GF91" s="275">
        <f>VLOOKUP(C91,FPT!B:GD,63,0)</f>
        <v>0</v>
      </c>
      <c r="GG91" t="str">
        <f t="shared" si="177"/>
        <v/>
      </c>
      <c r="GH91" s="275">
        <f>VLOOKUP(C91,MOVI!C:DT,64,0)</f>
        <v>0</v>
      </c>
      <c r="GI91" s="275">
        <f>VLOOKUP(C91,FPT!B:GG,64,0)</f>
        <v>0</v>
      </c>
      <c r="GJ91" t="str">
        <f t="shared" si="178"/>
        <v/>
      </c>
      <c r="GK91" s="275">
        <f>VLOOKUP(C91,MOVI!C:DT,65,0)</f>
        <v>0</v>
      </c>
      <c r="GL91" s="275">
        <f>VLOOKUP(C91,FPT!B:GJ,65,0)</f>
        <v>0</v>
      </c>
      <c r="GM91" t="str">
        <f t="shared" si="179"/>
        <v/>
      </c>
      <c r="GN91" s="275">
        <f>VLOOKUP(C91,MOVI!C:DT,66,0)</f>
        <v>0</v>
      </c>
      <c r="GO91" s="275">
        <f>VLOOKUP(C91,FPT!B:GM,66,0)</f>
        <v>0</v>
      </c>
      <c r="GP91" t="str">
        <f t="shared" si="180"/>
        <v/>
      </c>
      <c r="GQ91" s="275">
        <f>VLOOKUP(C91,MOVI!C:DT,67,0)</f>
        <v>0</v>
      </c>
      <c r="GR91" s="275">
        <f>VLOOKUP(C91,FPT!B:GP,67,0)</f>
        <v>0</v>
      </c>
      <c r="GS91" t="str">
        <f t="shared" si="181"/>
        <v/>
      </c>
      <c r="GT91" s="275">
        <f>VLOOKUP(C91,MOVI!C:DT,68,0)</f>
        <v>0</v>
      </c>
      <c r="GU91" s="275">
        <f>VLOOKUP(C91,FPT!B:GS,68,0)</f>
        <v>0</v>
      </c>
      <c r="GV91" t="str">
        <f t="shared" si="182"/>
        <v/>
      </c>
      <c r="GW91" s="275">
        <f>VLOOKUP(C91,MOVI!C:DT,69,0)</f>
        <v>0</v>
      </c>
      <c r="GX91" s="275">
        <f>VLOOKUP(C91,FPT!B:GV,69,0)</f>
        <v>0</v>
      </c>
      <c r="GY91" t="str">
        <f t="shared" si="183"/>
        <v/>
      </c>
      <c r="GZ91" s="275">
        <f>VLOOKUP(C91,MOVI!C:DT,70,0)</f>
        <v>0</v>
      </c>
      <c r="HA91" s="275">
        <f>VLOOKUP(C91,FPT!B:GY,70,0)</f>
        <v>0</v>
      </c>
      <c r="HB91" t="str">
        <f t="shared" si="184"/>
        <v/>
      </c>
      <c r="HC91" s="275">
        <f>VLOOKUP(C91,MOVI!C:DT,71,0)</f>
        <v>40000000</v>
      </c>
      <c r="HD91" s="275">
        <f>ROUND(VLOOKUP(C91,FPT!B:HB,71,0),0)</f>
        <v>40000000</v>
      </c>
      <c r="HE91" t="str">
        <f t="shared" si="185"/>
        <v/>
      </c>
      <c r="HF91" s="275">
        <f>ROUND(VLOOKUP(C91,MOVI!C:DT,72,0),0)</f>
        <v>0</v>
      </c>
      <c r="HG91" s="275">
        <f>ROUND(VLOOKUP(C91,FPT!B:HE,72,0),0)</f>
        <v>0</v>
      </c>
      <c r="HH91" t="str">
        <f t="shared" si="186"/>
        <v/>
      </c>
      <c r="HI91" s="275">
        <f>VLOOKUP(C91,MOVI!C:DT,73,0)</f>
        <v>0</v>
      </c>
      <c r="HJ91" s="275">
        <f>VLOOKUP(C91,FPT!B:HH,73,0)</f>
        <v>0</v>
      </c>
      <c r="HK91" t="str">
        <f t="shared" si="187"/>
        <v/>
      </c>
      <c r="HL91" s="275">
        <f>VLOOKUP(C91,MOVI!C:DT,74,0)</f>
        <v>0</v>
      </c>
      <c r="HM91" s="275">
        <f>VLOOKUP(C91,FPT!B:HK,74,0)</f>
        <v>0</v>
      </c>
      <c r="HN91" t="str">
        <f t="shared" si="188"/>
        <v/>
      </c>
      <c r="HO91" s="275">
        <f>VLOOKUP(C91,MOVI!C:DT,75,0)</f>
        <v>11000000</v>
      </c>
      <c r="HP91" s="275">
        <f>VLOOKUP(C91,FPT!B:HN,75,0)</f>
        <v>11000000</v>
      </c>
      <c r="HQ91" t="str">
        <f t="shared" si="189"/>
        <v/>
      </c>
      <c r="HR91" s="275">
        <f>VLOOKUP(C91,MOVI!C:DT,76,0)</f>
        <v>0</v>
      </c>
      <c r="HS91" s="275">
        <f>VLOOKUP(C91,FPT!B:HQ,76,0)</f>
        <v>0</v>
      </c>
      <c r="HT91" t="str">
        <f t="shared" si="190"/>
        <v/>
      </c>
      <c r="HU91" s="275">
        <f>VLOOKUP(C91,MOVI!C:DT,77,0)</f>
        <v>0</v>
      </c>
      <c r="HV91" s="275">
        <f>VLOOKUP(C91,FPT!B:HT,77,0)</f>
        <v>0</v>
      </c>
      <c r="HW91" t="str">
        <f t="shared" si="191"/>
        <v/>
      </c>
      <c r="HX91" s="274">
        <f>VLOOKUP(C91,MOVI!C:CB,78,0)</f>
        <v>2384000</v>
      </c>
      <c r="HY91" s="261">
        <f>VLOOKUP(C91,FPT!$B:$CA,78,0)</f>
        <v>2384000</v>
      </c>
      <c r="HZ91" t="str">
        <f t="shared" si="192"/>
        <v/>
      </c>
      <c r="IA91" s="275">
        <f>VLOOKUP(C91,MOVI!C:CD,79,0)</f>
        <v>400000</v>
      </c>
      <c r="IB91" s="275">
        <f>VLOOKUP(C91,FPT!B:HZ,79,0)</f>
        <v>400000</v>
      </c>
      <c r="IC91" t="str">
        <f t="shared" si="193"/>
        <v/>
      </c>
      <c r="ID91" s="275">
        <f>VLOOKUP(C91,MOVI!C:CD,80,0)</f>
        <v>447000</v>
      </c>
      <c r="IE91" s="275">
        <f>VLOOKUP(C91,FPT!B:IC,80,0)</f>
        <v>447000</v>
      </c>
      <c r="IF91" t="str">
        <f t="shared" si="194"/>
        <v/>
      </c>
      <c r="IG91" s="275">
        <f>VLOOKUP(C91,MOVI!C:DT,81,0)</f>
        <v>0</v>
      </c>
      <c r="IH91" s="275">
        <f>VLOOKUP(C91,FPT!B:IF,81,0)</f>
        <v>0</v>
      </c>
      <c r="II91" t="str">
        <f t="shared" si="195"/>
        <v/>
      </c>
      <c r="IJ91" s="275">
        <f>VLOOKUP(C91,MOVI!C:DT,82,0)</f>
        <v>3231000</v>
      </c>
      <c r="IK91" s="275">
        <f>VLOOKUP(C91,FPT!B:II,82,0)</f>
        <v>3231000</v>
      </c>
      <c r="IL91" t="str">
        <f t="shared" si="196"/>
        <v/>
      </c>
      <c r="IM91" s="275">
        <f>ROUND(VLOOKUP(C91,MOVI!C:DT,83,0),0)</f>
        <v>14231000</v>
      </c>
      <c r="IN91" s="275">
        <f>ROUND(VLOOKUP(C91,FPT!B:IL,83,0),0)</f>
        <v>14231000</v>
      </c>
      <c r="IO91" t="str">
        <f t="shared" si="197"/>
        <v/>
      </c>
      <c r="IP91" s="275">
        <f>VLOOKUP(C91,MOVI!C:DT,84,0)</f>
        <v>25769000</v>
      </c>
      <c r="IQ91" s="275">
        <f>VLOOKUP(C91,FPT!B:IO,84,0)</f>
        <v>25769000</v>
      </c>
      <c r="IR91" t="str">
        <f t="shared" si="198"/>
        <v/>
      </c>
      <c r="IS91" s="275">
        <f>ROUND(VLOOKUP(C91,MOVI!C:DT,85,0),0)</f>
        <v>3503800</v>
      </c>
      <c r="IT91" s="275">
        <f>ROUND(VLOOKUP(C91,FPT!B:IR,85,0),0)</f>
        <v>3503800</v>
      </c>
      <c r="IU91" t="str">
        <f t="shared" si="199"/>
        <v/>
      </c>
      <c r="IV91" s="275">
        <f>VLOOKUP(C91,MOVI!C:DT,86,0)</f>
        <v>0</v>
      </c>
      <c r="IW91" s="275">
        <f>VLOOKUP(C91,FPT!B:IU,86,0)</f>
        <v>0</v>
      </c>
      <c r="IX91" t="str">
        <f t="shared" si="200"/>
        <v/>
      </c>
      <c r="IY91" s="275">
        <f>ROUND(VLOOKUP(C91,MOVI!C:DT,87,0),0)</f>
        <v>3503800</v>
      </c>
      <c r="IZ91" s="275">
        <f>ROUND(VLOOKUP(C91,FPT!B:IX,87,0),0)</f>
        <v>3503800</v>
      </c>
      <c r="JA91" t="str">
        <f t="shared" si="201"/>
        <v/>
      </c>
      <c r="JB91" s="275">
        <f>VLOOKUP(C91,MOVI!C:DT,88,0)</f>
        <v>0</v>
      </c>
      <c r="JC91" s="275">
        <f>VLOOKUP(C91,FPT!B:JA,88,0)</f>
        <v>0</v>
      </c>
      <c r="JD91" t="str">
        <f t="shared" si="202"/>
        <v/>
      </c>
      <c r="JE91" s="275">
        <f>VLOOKUP(C91,MOVI!C:DT,89,0)</f>
        <v>0</v>
      </c>
      <c r="JF91" s="275">
        <f>VLOOKUP(C91,FPT!B:JD,89,0)</f>
        <v>0</v>
      </c>
      <c r="JG91" t="str">
        <f t="shared" si="203"/>
        <v/>
      </c>
      <c r="JH91" s="275">
        <f>VLOOKUP(C91,MOVI!C:DT,90,0)</f>
        <v>0</v>
      </c>
      <c r="JI91" s="275">
        <f>VLOOKUP(C91,FPT!B:JG,90,0)</f>
        <v>0</v>
      </c>
      <c r="JJ91" t="str">
        <f t="shared" si="204"/>
        <v/>
      </c>
      <c r="JK91" s="275">
        <f>VLOOKUP(C91,MOVI!C:DT,91,0)</f>
        <v>0</v>
      </c>
      <c r="JL91" s="275">
        <f>VLOOKUP(C91,FPT!B:JJ,91,0)</f>
        <v>0</v>
      </c>
      <c r="JM91" t="str">
        <f t="shared" si="205"/>
        <v/>
      </c>
      <c r="JN91" s="275">
        <f>VLOOKUP(C91,MOVI!C:DT,92,0)</f>
        <v>0</v>
      </c>
      <c r="JO91" s="275">
        <f>VLOOKUP(C91,FPT!B:JM,92,0)</f>
        <v>0</v>
      </c>
      <c r="JP91" t="str">
        <f t="shared" si="206"/>
        <v/>
      </c>
      <c r="JQ91" s="275">
        <f>VLOOKUP(C91,MOVI!C:DT,93,0)</f>
        <v>0</v>
      </c>
      <c r="JR91" s="275">
        <f>VLOOKUP(C91,FPT!B:JP,93,0)</f>
        <v>0</v>
      </c>
      <c r="JS91" t="str">
        <f t="shared" si="207"/>
        <v/>
      </c>
      <c r="JT91" s="275">
        <f>VLOOKUP(C91,MOVI!C:DT,94,0)</f>
        <v>0</v>
      </c>
      <c r="JU91" s="275">
        <f>VLOOKUP(C91,FPT!B:JS,94,0)</f>
        <v>0</v>
      </c>
      <c r="JV91" t="str">
        <f t="shared" si="208"/>
        <v/>
      </c>
      <c r="JW91" s="275">
        <f>VLOOKUP(C91,MOVI!C:DT,95,0)</f>
        <v>33265200</v>
      </c>
      <c r="JX91" s="275">
        <f>VLOOKUP(C91,FPT!B:JV,95,0)</f>
        <v>33265200</v>
      </c>
      <c r="JY91" t="str">
        <f t="shared" si="209"/>
        <v/>
      </c>
      <c r="JZ91" s="275">
        <f>VLOOKUP(C91,MOVI!C:DT,96,0)</f>
        <v>0</v>
      </c>
      <c r="KA91" s="275">
        <f>VLOOKUP(C91,FPT!B:JY,96,0)</f>
        <v>0</v>
      </c>
      <c r="KB91" t="str">
        <f t="shared" si="210"/>
        <v/>
      </c>
      <c r="KC91" s="275">
        <f>VLOOKUP(C91,MOVI!C:DT,97,0)</f>
        <v>33265200</v>
      </c>
      <c r="KD91" s="275">
        <f>VLOOKUP(C91,FPT!B:KB,97,0)</f>
        <v>33265200</v>
      </c>
      <c r="KE91" t="str">
        <f t="shared" si="211"/>
        <v/>
      </c>
      <c r="KF91" s="275">
        <f>VLOOKUP(C91,MOVI!C:DT,98,0)</f>
        <v>5066000</v>
      </c>
      <c r="KG91" s="275">
        <f>VLOOKUP(C91,FPT!B:KE,98,0)</f>
        <v>5066000</v>
      </c>
      <c r="KH91" t="str">
        <f t="shared" si="212"/>
        <v/>
      </c>
      <c r="KI91" s="275">
        <f>VLOOKUP(C91,MOVI!C:DT,99,0)</f>
        <v>0</v>
      </c>
      <c r="KJ91" s="275">
        <f>VLOOKUP(C91,FPT!B:KH,99,0)</f>
        <v>0</v>
      </c>
      <c r="KK91" t="str">
        <f t="shared" si="213"/>
        <v/>
      </c>
      <c r="KL91" s="275">
        <f>VLOOKUP(C91,MOVI!C:DT,100,0)</f>
        <v>894000</v>
      </c>
      <c r="KM91" s="275">
        <f>VLOOKUP(C91,FPT!B:KK,100,0)</f>
        <v>894000</v>
      </c>
      <c r="KN91" t="str">
        <f t="shared" si="214"/>
        <v/>
      </c>
      <c r="KO91" s="275">
        <f>VLOOKUP(C91,MOVI!C:DT,101,0)</f>
        <v>0</v>
      </c>
      <c r="KP91" s="275">
        <f>VLOOKUP(C91,FPT!B:KN,101,0)</f>
        <v>0</v>
      </c>
      <c r="KQ91" t="str">
        <f t="shared" si="215"/>
        <v/>
      </c>
      <c r="KR91" s="275">
        <f>VLOOKUP(C91,MOVI!C:DT,102,0)</f>
        <v>0</v>
      </c>
      <c r="KS91" s="275">
        <f>VLOOKUP(C91,FPT!B:KQ,102,0)</f>
        <v>0</v>
      </c>
      <c r="KT91" t="str">
        <f t="shared" si="216"/>
        <v/>
      </c>
      <c r="KU91" s="275">
        <f>VLOOKUP(C91,MOVI!C:DT,103,0)</f>
        <v>5960000</v>
      </c>
      <c r="KV91" s="275">
        <f>VLOOKUP(C91,FPT!B:KT,103,0)</f>
        <v>5960000</v>
      </c>
      <c r="KW91" t="str">
        <f t="shared" si="217"/>
        <v/>
      </c>
      <c r="KX91" s="275">
        <f>VLOOKUP(C91,MOVI!C:DT,104,0)</f>
        <v>9191000</v>
      </c>
      <c r="KY91" s="275">
        <f>VLOOKUP(C91,FPT!B:KW,104,0)</f>
        <v>9191000</v>
      </c>
      <c r="KZ91" t="str">
        <f t="shared" si="218"/>
        <v/>
      </c>
      <c r="LA91" s="275">
        <f>VLOOKUP(C91,MOVI!C:DT,105,0)</f>
        <v>596000</v>
      </c>
      <c r="LB91" s="275">
        <f>VLOOKUP(C91,FPT!B:KZ,105,0)</f>
        <v>596000</v>
      </c>
      <c r="LC91" t="str">
        <f t="shared" si="219"/>
        <v/>
      </c>
      <c r="LD91" s="275">
        <f>VLOOKUP(C91,MOVI!C:DT,106,0)</f>
        <v>46556000</v>
      </c>
      <c r="LE91" s="275">
        <f>VLOOKUP(C91,FPT!B:LC,106,0)</f>
        <v>46556000</v>
      </c>
      <c r="LF91" t="str">
        <f t="shared" si="220"/>
        <v/>
      </c>
      <c r="LG91" s="273">
        <f>VLOOKUP(C91,MOVI!C:DT,107,0)</f>
        <v>0</v>
      </c>
      <c r="LH91" s="273">
        <f>VLOOKUP(C91,FPT!B:LF,107,0)</f>
        <v>0</v>
      </c>
      <c r="LI91" t="str">
        <f t="shared" si="221"/>
        <v/>
      </c>
      <c r="LJ91" t="str">
        <f>VLOOKUP(C91,MOVI!C:DV,108,0)</f>
        <v>Việt PhúSouthRisk</v>
      </c>
      <c r="LK91" s="252" t="str">
        <f>VLOOKUP(C91,FPT!B:LI,108,0)</f>
        <v>Việt PhúSouthRisk</v>
      </c>
      <c r="LL91" t="str">
        <f t="shared" si="222"/>
        <v/>
      </c>
      <c r="LM91" s="275">
        <f>ROUND(VLOOKUP(C91,MOVI!C:DV,109,0),0)</f>
        <v>3333333</v>
      </c>
      <c r="LN91" s="275">
        <f>ROUND(VLOOKUP(C91,FPT!B:LL,109,0),0)</f>
        <v>3333333</v>
      </c>
      <c r="LO91" t="str">
        <f t="shared" si="223"/>
        <v/>
      </c>
      <c r="LP91" t="str">
        <f>VLOOKUP(C91,MOVI!C:DV,110,0)</f>
        <v>HO</v>
      </c>
      <c r="LQ91" s="247" t="str">
        <f>VLOOKUP(C91,FPT!B:LO,110,0)</f>
        <v>HO</v>
      </c>
      <c r="LR91" t="str">
        <f t="shared" si="224"/>
        <v/>
      </c>
      <c r="LS91">
        <f>MOVI!DI86</f>
        <v>18</v>
      </c>
      <c r="LV91">
        <f>MOVI!DJ86</f>
        <v>0</v>
      </c>
      <c r="LW91">
        <f>MOVI!DK86</f>
        <v>0</v>
      </c>
      <c r="LX91">
        <f>MOVI!DL86</f>
        <v>0</v>
      </c>
      <c r="LY91">
        <f>MOVI!DM86</f>
        <v>0</v>
      </c>
      <c r="LZ91">
        <f>MOVI!DN86</f>
        <v>0</v>
      </c>
      <c r="MA91">
        <f>MOVI!DO86</f>
        <v>0</v>
      </c>
      <c r="MB91" t="str">
        <f>MOVI!DP86</f>
        <v/>
      </c>
      <c r="MC91">
        <f>MOVI!DQ86</f>
        <v>0</v>
      </c>
      <c r="MD91">
        <f>MOVI!DR86</f>
        <v>0</v>
      </c>
      <c r="ME91" t="str">
        <f>VLOOKUP(C91,MOVI!C:DV,121,0)</f>
        <v/>
      </c>
      <c r="MF91" s="252"/>
      <c r="MG91" t="str">
        <f t="shared" si="117"/>
        <v/>
      </c>
      <c r="MH91" t="str">
        <f>VLOOKUP(C91,MOVI!C:DT,122,0)</f>
        <v>Việt PhúSouth</v>
      </c>
      <c r="MI91" s="252" t="str">
        <f>VLOOKUP(C91,FPT!B:DS,112,0)</f>
        <v>Việt PhúSouth</v>
      </c>
      <c r="MJ91" t="str">
        <f t="shared" si="225"/>
        <v/>
      </c>
    </row>
    <row r="92" spans="1:348" x14ac:dyDescent="0.25">
      <c r="A92">
        <v>84</v>
      </c>
      <c r="B92" s="48">
        <v>5041</v>
      </c>
      <c r="C92" s="271" t="s">
        <v>877</v>
      </c>
      <c r="D92" t="str">
        <f>VLOOKUP(C92,MOVI!C:D,2,0)</f>
        <v>Ngô Tuấn Kiệt</v>
      </c>
      <c r="E92" t="str">
        <f>VLOOKUP(C92,FPT!B:C,2,0)</f>
        <v>Ngô Tuấn Kiệt</v>
      </c>
      <c r="F92" t="str">
        <f t="shared" si="118"/>
        <v/>
      </c>
      <c r="G92" t="str">
        <f>VLOOKUP(C92,MOVI!C:E,3,0)</f>
        <v>Risk</v>
      </c>
      <c r="H92" t="str">
        <f>VLOOKUP(C92,FPT!B:F,3,0)</f>
        <v>Risk</v>
      </c>
      <c r="I92" t="str">
        <f t="shared" si="119"/>
        <v/>
      </c>
      <c r="J92" t="str">
        <f>VLOOKUP(C92,MOVI!C:H,4,0)</f>
        <v>Collection</v>
      </c>
      <c r="K92" t="str">
        <f>VLOOKUP(C92,FPT!B:I,4,0)</f>
        <v>Collection</v>
      </c>
      <c r="L92" t="str">
        <f t="shared" si="120"/>
        <v/>
      </c>
      <c r="M92" t="str">
        <f>VLOOKUP(C92,MOVI!C:DT,5,0)</f>
        <v>Manager</v>
      </c>
      <c r="N92" t="str">
        <f>VLOOKUP(C92,FPT!B:L,5,0)</f>
        <v>Manager</v>
      </c>
      <c r="O92" t="str">
        <f t="shared" si="121"/>
        <v/>
      </c>
      <c r="P92" t="str">
        <f>VLOOKUP(C92,MOVI!C:DT,6,0)</f>
        <v>Manager, Collection</v>
      </c>
      <c r="Q92" t="str">
        <f>VLOOKUP(C92,FPT!B:O,6,0)</f>
        <v>Manager, Collection</v>
      </c>
      <c r="R92" t="str">
        <f t="shared" si="122"/>
        <v/>
      </c>
      <c r="S92" t="str">
        <f>VLOOKUP(C92,MOVI!C:DT,7,0)</f>
        <v>South</v>
      </c>
      <c r="T92" t="str">
        <f>VLOOKUP(C92,FPT!B:R,7,0)</f>
        <v>South</v>
      </c>
      <c r="U92" t="str">
        <f t="shared" si="123"/>
        <v/>
      </c>
      <c r="V92" t="str">
        <f>VLOOKUP(C92,MOVI!C:DT,8,0)</f>
        <v>Việt Phú</v>
      </c>
      <c r="W92" t="str">
        <f>VLOOKUP(C92,FPT!B:U,8,0)</f>
        <v>Việt Phú</v>
      </c>
      <c r="X92" t="str">
        <f t="shared" si="124"/>
        <v/>
      </c>
      <c r="Y92" t="str">
        <f>VLOOKUP(C92,MOVI!C:DT,9,0)</f>
        <v>Full-time</v>
      </c>
      <c r="Z92" t="str">
        <f>VLOOKUP(C92,FPT!B:X,9,0)</f>
        <v>Full-time</v>
      </c>
      <c r="AA92" t="str">
        <f t="shared" si="125"/>
        <v/>
      </c>
      <c r="AB92" t="str">
        <f>VLOOKUP(C92,MOVI!C:DT,10,0)</f>
        <v>Permanent</v>
      </c>
      <c r="AC92" t="str">
        <f>VLOOKUP(C92,FPT!B:AA,10,0)</f>
        <v>Permanent</v>
      </c>
      <c r="AD92" t="str">
        <f t="shared" si="126"/>
        <v/>
      </c>
      <c r="AE92" s="247">
        <f>VLOOKUP(C92,MOVI!C:DT,11,0)</f>
        <v>43600</v>
      </c>
      <c r="AF92" s="247">
        <f>VLOOKUP(C92,FPT!B:AD,11,0)</f>
        <v>43600</v>
      </c>
      <c r="AG92" t="str">
        <f t="shared" si="127"/>
        <v/>
      </c>
      <c r="AH92" s="260" t="str">
        <f>VLOOKUP(C92,MOVI!C:DT,12,0)</f>
        <v/>
      </c>
      <c r="AI92" s="260"/>
      <c r="AJ92" t="str">
        <f t="shared" si="227"/>
        <v/>
      </c>
      <c r="AK92">
        <f>VLOOKUP(C92,MOVI!C:DT,13,0)</f>
        <v>0</v>
      </c>
      <c r="AL92" s="247">
        <f>VLOOKUP(C92,FPT!B:AJ,13,0)</f>
        <v>0</v>
      </c>
      <c r="AM92" t="str">
        <f t="shared" si="226"/>
        <v/>
      </c>
      <c r="AN92" s="247">
        <f>VLOOKUP(C92,MOVI!C:DT,14,0)</f>
        <v>0</v>
      </c>
      <c r="AO92" s="247">
        <f>VLOOKUP(C92,FPT!B:AM,14,0)</f>
        <v>0</v>
      </c>
      <c r="AP92" t="str">
        <f t="shared" si="128"/>
        <v/>
      </c>
      <c r="AQ92" t="str">
        <f>VLOOKUP(C92,MOVI!C:DT,15,0)</f>
        <v>LC</v>
      </c>
      <c r="AR92" s="247" t="str">
        <f>VLOOKUP(C92,FPT!B:AP,15,0)</f>
        <v>LC</v>
      </c>
      <c r="AS92" t="str">
        <f t="shared" si="129"/>
        <v/>
      </c>
      <c r="AT92" s="282" t="str">
        <f>VLOOKUP(C92,MOVI!C:DT,16,0)</f>
        <v>LTTP</v>
      </c>
      <c r="AU92" s="247" t="str">
        <f>VLOOKUP(C92,FPT!B:AS,16,0)</f>
        <v>LTTP</v>
      </c>
      <c r="AV92" t="str">
        <f t="shared" si="130"/>
        <v/>
      </c>
      <c r="AW92" t="str">
        <f>VLOOKUP(C92,MOVI!C:DT,17,0)</f>
        <v>L</v>
      </c>
      <c r="AX92" s="247" t="str">
        <f>VLOOKUP(C92,FPT!B:AV,17,0)</f>
        <v>L</v>
      </c>
      <c r="AY92" t="str">
        <f t="shared" si="131"/>
        <v/>
      </c>
      <c r="AZ92">
        <f>VLOOKUP(C92,MOVI!C:DT,18,0)</f>
        <v>0</v>
      </c>
      <c r="BA92" s="247">
        <f>VLOOKUP(C92,FPT!B:AY,18,0)</f>
        <v>0</v>
      </c>
      <c r="BB92" t="str">
        <f t="shared" si="132"/>
        <v/>
      </c>
      <c r="BC92" s="275">
        <f>VLOOKUP(C92,MOVI!C:DT,19,0)</f>
        <v>40000000</v>
      </c>
      <c r="BD92" s="275">
        <f>VLOOKUP(C92,FPT!B:BB,19,0)</f>
        <v>40000000</v>
      </c>
      <c r="BE92" t="str">
        <f t="shared" si="133"/>
        <v/>
      </c>
      <c r="BF92">
        <f>VLOOKUP(C92,MOVI!C:DT,20,0)</f>
        <v>0</v>
      </c>
      <c r="BG92" s="252">
        <f>VLOOKUP(C92,FPT!B:BE,20,0)</f>
        <v>0</v>
      </c>
      <c r="BH92" t="str">
        <f t="shared" si="134"/>
        <v/>
      </c>
      <c r="BI92" s="275">
        <f>VLOOKUP(C92,MOVI!C:DT,21,0)</f>
        <v>40000000</v>
      </c>
      <c r="BJ92" s="275">
        <f>VLOOKUP(C92,FPT!B:BH,21,0)</f>
        <v>40000000</v>
      </c>
      <c r="BK92" t="str">
        <f t="shared" si="135"/>
        <v/>
      </c>
      <c r="BL92" s="275">
        <f>VLOOKUP(C92,MOVI!C:DT,22,0)</f>
        <v>0</v>
      </c>
      <c r="BM92" s="275">
        <f>VLOOKUP(C92,FPT!B:BK,22,0)</f>
        <v>0</v>
      </c>
      <c r="BN92" t="str">
        <f t="shared" si="136"/>
        <v/>
      </c>
      <c r="BO92" s="275">
        <f>VLOOKUP(C92,MOVI!C:DT,23,0)</f>
        <v>0</v>
      </c>
      <c r="BP92" s="275">
        <f>VLOOKUP(C92,FPT!B:BN,23,0)</f>
        <v>0</v>
      </c>
      <c r="BQ92" t="str">
        <f t="shared" si="137"/>
        <v/>
      </c>
      <c r="BR92" s="275">
        <f>VLOOKUP(C92,MOVI!C:DT,24,0)</f>
        <v>0</v>
      </c>
      <c r="BS92" s="275">
        <f>VLOOKUP(C92,FPT!B:BQ,24,0)</f>
        <v>0</v>
      </c>
      <c r="BT92" t="str">
        <f t="shared" si="138"/>
        <v/>
      </c>
      <c r="BU92" s="275">
        <f>VLOOKUP(C92,MOVI!C:DT,25,0)</f>
        <v>0</v>
      </c>
      <c r="BV92" s="275">
        <f>VLOOKUP(C92,FPT!B:BT,25,0)</f>
        <v>0</v>
      </c>
      <c r="BW92" t="str">
        <f t="shared" si="139"/>
        <v/>
      </c>
      <c r="BX92" s="275">
        <f>VLOOKUP(C92,MOVI!C:DT,26,0)</f>
        <v>0</v>
      </c>
      <c r="BY92" s="275">
        <f>VLOOKUP(C92,FPT!B:BW,26,0)</f>
        <v>0</v>
      </c>
      <c r="BZ92" t="str">
        <f t="shared" si="140"/>
        <v/>
      </c>
      <c r="CA92" s="275">
        <f>VLOOKUP(C92,MOVI!C:DT,27,0)</f>
        <v>0</v>
      </c>
      <c r="CB92" s="275">
        <f>VLOOKUP(C92,FPT!B:BZ,27,0)</f>
        <v>0</v>
      </c>
      <c r="CC92" t="str">
        <f t="shared" si="141"/>
        <v/>
      </c>
      <c r="CD92" s="275">
        <f>VLOOKUP(C92,MOVI!C:DT,28,0)</f>
        <v>0</v>
      </c>
      <c r="CE92" s="275">
        <f>VLOOKUP(C92,FPT!B:CC,28,0)</f>
        <v>0</v>
      </c>
      <c r="CF92" t="str">
        <f t="shared" si="142"/>
        <v/>
      </c>
      <c r="CG92" t="str">
        <f>VLOOKUP(C92,MOVI!C:DT,29,0)</f>
        <v>TB, CN</v>
      </c>
      <c r="CH92" s="252" t="str">
        <f>VLOOKUP(C92,FPT!B:CF,29,0)</f>
        <v>TB, CN</v>
      </c>
      <c r="CI92" t="str">
        <f t="shared" si="143"/>
        <v/>
      </c>
      <c r="CJ92">
        <f>VLOOKUP(C92,MOVI!C:DT,30,0)</f>
        <v>21</v>
      </c>
      <c r="CK92" s="252">
        <f>VLOOKUP(C92,FPT!B:CI,30,0)</f>
        <v>21</v>
      </c>
      <c r="CL92" t="str">
        <f t="shared" si="144"/>
        <v/>
      </c>
      <c r="CM92">
        <f>VLOOKUP(C92,MOVI!C:DT,31,0)</f>
        <v>16</v>
      </c>
      <c r="CN92" s="252">
        <f>VLOOKUP(C92,FPT!B:CL,31,0)</f>
        <v>16</v>
      </c>
      <c r="CO92" t="str">
        <f t="shared" si="145"/>
        <v/>
      </c>
      <c r="CP92" s="275">
        <f>VLOOKUP(C92,MOVI!C:DT,32,0)</f>
        <v>5</v>
      </c>
      <c r="CQ92" s="275">
        <f>VLOOKUP(C92,FPT!B:CO,32,0)</f>
        <v>5</v>
      </c>
      <c r="CR92" t="str">
        <f t="shared" si="146"/>
        <v/>
      </c>
      <c r="CS92" s="275">
        <f>VLOOKUP(C92,MOVI!C:DT,33,0)</f>
        <v>0</v>
      </c>
      <c r="CT92" s="275">
        <f>VLOOKUP(C92,FPT!B:CR,33,0)</f>
        <v>0</v>
      </c>
      <c r="CU92" t="str">
        <f t="shared" si="147"/>
        <v/>
      </c>
      <c r="CV92" s="275">
        <f>VLOOKUP(C92,MOVI!C:DT,34,0)</f>
        <v>0</v>
      </c>
      <c r="CW92" s="275">
        <f>VLOOKUP(C92,FPT!B:CU,34,0)</f>
        <v>0</v>
      </c>
      <c r="CX92" t="str">
        <f t="shared" si="148"/>
        <v/>
      </c>
      <c r="CY92" s="275">
        <f>VLOOKUP(C92,MOVI!C:DT,35,0)</f>
        <v>21</v>
      </c>
      <c r="CZ92" s="275">
        <f>VLOOKUP(C92,FPT!B:CX,35,0)</f>
        <v>21</v>
      </c>
      <c r="DA92" t="str">
        <f t="shared" si="149"/>
        <v/>
      </c>
      <c r="DB92" s="275">
        <f>VLOOKUP(C92,MOVI!C:DT,36,0)</f>
        <v>0</v>
      </c>
      <c r="DC92" s="275">
        <f>VLOOKUP(C92,FPT!B:DA,36,0)</f>
        <v>0</v>
      </c>
      <c r="DD92" t="str">
        <f t="shared" si="150"/>
        <v/>
      </c>
      <c r="DE92" s="275">
        <f>VLOOKUP(C92,MOVI!C:DT,37,0)</f>
        <v>0</v>
      </c>
      <c r="DF92" s="275">
        <f>VLOOKUP(C92,FPT!B:DD,37,0)</f>
        <v>0</v>
      </c>
      <c r="DG92" t="str">
        <f t="shared" si="151"/>
        <v/>
      </c>
      <c r="DH92" s="275">
        <f>VLOOKUP(C92,MOVI!C:DT,38,0)</f>
        <v>0</v>
      </c>
      <c r="DI92" s="275">
        <f>VLOOKUP(C92,FPT!B:DG,38,0)</f>
        <v>0</v>
      </c>
      <c r="DJ92" t="str">
        <f t="shared" si="152"/>
        <v/>
      </c>
      <c r="DK92" s="275">
        <f>VLOOKUP(C92,MOVI!C:DT,39,0)</f>
        <v>0</v>
      </c>
      <c r="DL92" s="275">
        <f>VLOOKUP(C92,FPT!B:DJ,39,0)</f>
        <v>0</v>
      </c>
      <c r="DM92" t="str">
        <f t="shared" si="153"/>
        <v/>
      </c>
      <c r="DN92" s="275">
        <f>VLOOKUP(C92,MOVI!C:DT,40,0)</f>
        <v>0</v>
      </c>
      <c r="DO92" s="275">
        <f>VLOOKUP(C92,FPT!B:DM,40,0)</f>
        <v>0</v>
      </c>
      <c r="DP92" t="str">
        <f t="shared" si="154"/>
        <v/>
      </c>
      <c r="DQ92" s="275">
        <f>VLOOKUP(C92,MOVI!C:DT,41,0)</f>
        <v>0</v>
      </c>
      <c r="DR92" s="275">
        <f>VLOOKUP(C92,FPT!B:DP,41,0)</f>
        <v>0</v>
      </c>
      <c r="DS92" t="str">
        <f t="shared" si="155"/>
        <v/>
      </c>
      <c r="DT92" s="275">
        <f>VLOOKUP(C92,MOVI!C:DT,42,0)</f>
        <v>40000000</v>
      </c>
      <c r="DU92" s="275">
        <f>ROUND(VLOOKUP(C92,FPT!B:DS,42,0),0)</f>
        <v>40000000</v>
      </c>
      <c r="DV92" t="str">
        <f t="shared" si="156"/>
        <v/>
      </c>
      <c r="DW92" s="275">
        <f>VLOOKUP(C92,MOVI!C:DT,43,0)</f>
        <v>0</v>
      </c>
      <c r="DX92" s="275">
        <f>VLOOKUP(C92,FPT!B:DV,43,0)</f>
        <v>0</v>
      </c>
      <c r="DY92" t="str">
        <f t="shared" si="157"/>
        <v/>
      </c>
      <c r="DZ92" s="275">
        <f>VLOOKUP(C92,MOVI!C:DT,44,0)</f>
        <v>0</v>
      </c>
      <c r="EA92" s="275">
        <f>VLOOKUP(C92,FPT!B:DY,44,0)</f>
        <v>0</v>
      </c>
      <c r="EB92" t="str">
        <f t="shared" si="158"/>
        <v/>
      </c>
      <c r="EC92" s="275">
        <f>VLOOKUP(C92,MOVI!C:DT,45,0)</f>
        <v>40000000</v>
      </c>
      <c r="ED92" s="275">
        <f>ROUND(VLOOKUP(C92,FPT!B:EB,45,0),0)</f>
        <v>40000000</v>
      </c>
      <c r="EE92" t="str">
        <f t="shared" si="159"/>
        <v/>
      </c>
      <c r="EF92" s="275">
        <f>VLOOKUP(C92,MOVI!C:DT,46,0)</f>
        <v>0</v>
      </c>
      <c r="EG92" s="275">
        <f>VLOOKUP(C92,FPT!B:EE,46,0)</f>
        <v>0</v>
      </c>
      <c r="EH92" t="str">
        <f t="shared" si="160"/>
        <v/>
      </c>
      <c r="EI92" s="275">
        <f>VLOOKUP(C92,MOVI!C:DT,47,0)</f>
        <v>0</v>
      </c>
      <c r="EJ92" s="275">
        <f>VLOOKUP(C92,FPT!B:EH,47,0)</f>
        <v>0</v>
      </c>
      <c r="EK92" t="str">
        <f t="shared" si="161"/>
        <v/>
      </c>
      <c r="EL92" s="275">
        <f>VLOOKUP(C92,MOVI!C:DT,48,0)</f>
        <v>0</v>
      </c>
      <c r="EM92" s="275">
        <f>VLOOKUP(C92,FPT!B:EK,48,0)</f>
        <v>0</v>
      </c>
      <c r="EN92" t="str">
        <f t="shared" si="162"/>
        <v/>
      </c>
      <c r="EO92" s="275">
        <f>VLOOKUP(C92,MOVI!C:DT,49,0)</f>
        <v>0</v>
      </c>
      <c r="EP92" s="275">
        <f>VLOOKUP(C92,FPT!B:EN,49,0)</f>
        <v>0</v>
      </c>
      <c r="EQ92" t="str">
        <f t="shared" si="163"/>
        <v/>
      </c>
      <c r="ER92" s="275">
        <f>VLOOKUP(C92,MOVI!C:DT,50,0)</f>
        <v>0</v>
      </c>
      <c r="ES92" s="275">
        <f>VLOOKUP(C92,FPT!B:EQ,50,0)</f>
        <v>0</v>
      </c>
      <c r="ET92" t="str">
        <f t="shared" si="164"/>
        <v/>
      </c>
      <c r="EU92" s="275">
        <f>VLOOKUP(C92,MOVI!C:DT,51,0)</f>
        <v>0</v>
      </c>
      <c r="EV92" s="275">
        <f>VLOOKUP(C92,FPT!B:ET,51,0)</f>
        <v>0</v>
      </c>
      <c r="EW92" t="str">
        <f t="shared" si="165"/>
        <v/>
      </c>
      <c r="EX92" s="275">
        <f>VLOOKUP(C92,MOVI!C:DT,52,0)</f>
        <v>0</v>
      </c>
      <c r="EY92" s="275">
        <f>VLOOKUP(C92,FPT!B:EW,52,0)</f>
        <v>0</v>
      </c>
      <c r="EZ92" t="str">
        <f t="shared" si="166"/>
        <v/>
      </c>
      <c r="FA92" s="275">
        <f>VLOOKUP(C92,MOVI!C:DT,53,0)</f>
        <v>0</v>
      </c>
      <c r="FB92" s="275">
        <f>VLOOKUP(C92,FPT!B:EZ,53,0)</f>
        <v>0</v>
      </c>
      <c r="FC92" t="str">
        <f t="shared" si="167"/>
        <v/>
      </c>
      <c r="FD92" s="275">
        <f>VLOOKUP(C92,MOVI!C:DT,54,0)</f>
        <v>0</v>
      </c>
      <c r="FE92" s="275">
        <f>VLOOKUP(C92,FPT!B:FC,54,0)</f>
        <v>0</v>
      </c>
      <c r="FF92" t="str">
        <f t="shared" si="168"/>
        <v/>
      </c>
      <c r="FG92" s="275">
        <f>VLOOKUP(C92,MOVI!C:DT,55,0)</f>
        <v>0</v>
      </c>
      <c r="FH92" s="275">
        <f>VLOOKUP(C92,FPT!B:FF,55,0)</f>
        <v>0</v>
      </c>
      <c r="FI92" t="str">
        <f t="shared" si="169"/>
        <v/>
      </c>
      <c r="FJ92" s="275">
        <f>VLOOKUP(C92,MOVI!C:DT,56,0)</f>
        <v>0</v>
      </c>
      <c r="FK92" s="275">
        <f>VLOOKUP(C92,FPT!B:FI,56,0)</f>
        <v>0</v>
      </c>
      <c r="FL92" t="str">
        <f t="shared" si="170"/>
        <v/>
      </c>
      <c r="FM92" s="275">
        <f>VLOOKUP(C92,MOVI!C:DT,57,0)</f>
        <v>0</v>
      </c>
      <c r="FN92" s="275">
        <f>VLOOKUP(C92,FPT!B:FL,57,0)</f>
        <v>0</v>
      </c>
      <c r="FO92" t="str">
        <f t="shared" si="171"/>
        <v/>
      </c>
      <c r="FP92" s="275">
        <f>VLOOKUP(C92,MOVI!C:DT,58,0)</f>
        <v>0</v>
      </c>
      <c r="FQ92" s="275">
        <f>VLOOKUP(C92,FPT!B:FO,58,0)</f>
        <v>0</v>
      </c>
      <c r="FR92" t="str">
        <f t="shared" si="172"/>
        <v/>
      </c>
      <c r="FS92" s="275">
        <f>VLOOKUP(C92,MOVI!C:DT,59,0)</f>
        <v>0</v>
      </c>
      <c r="FT92" s="275">
        <f>VLOOKUP(C92,FPT!B:FR,59,0)</f>
        <v>0</v>
      </c>
      <c r="FU92" t="str">
        <f t="shared" si="173"/>
        <v/>
      </c>
      <c r="FV92" s="275">
        <f>VLOOKUP(C92,MOVI!C:DT,60,0)</f>
        <v>0</v>
      </c>
      <c r="FW92" s="275">
        <f>VLOOKUP(C92,FPT!B:FU,60,0)</f>
        <v>0</v>
      </c>
      <c r="FX92" t="str">
        <f t="shared" si="174"/>
        <v/>
      </c>
      <c r="FY92" s="275">
        <f>VLOOKUP(C92,MOVI!C:DT,61,0)</f>
        <v>0</v>
      </c>
      <c r="FZ92" s="275">
        <f>VLOOKUP(C92,FPT!B:FX,61,0)</f>
        <v>0</v>
      </c>
      <c r="GA92" t="str">
        <f t="shared" si="175"/>
        <v/>
      </c>
      <c r="GB92" s="275">
        <f>VLOOKUP(C92,MOVI!C:DT,62,0)</f>
        <v>0</v>
      </c>
      <c r="GC92" s="275">
        <f>VLOOKUP(C92,FPT!B:GA,62,0)</f>
        <v>0</v>
      </c>
      <c r="GD92" t="str">
        <f t="shared" si="176"/>
        <v/>
      </c>
      <c r="GE92" s="275">
        <f>VLOOKUP(C92,MOVI!C:DT,63,0)</f>
        <v>0</v>
      </c>
      <c r="GF92" s="275">
        <f>VLOOKUP(C92,FPT!B:GD,63,0)</f>
        <v>0</v>
      </c>
      <c r="GG92" t="str">
        <f t="shared" si="177"/>
        <v/>
      </c>
      <c r="GH92" s="275">
        <f>VLOOKUP(C92,MOVI!C:DT,64,0)</f>
        <v>0</v>
      </c>
      <c r="GI92" s="275">
        <f>VLOOKUP(C92,FPT!B:GG,64,0)</f>
        <v>0</v>
      </c>
      <c r="GJ92" t="str">
        <f t="shared" si="178"/>
        <v/>
      </c>
      <c r="GK92" s="275">
        <f>VLOOKUP(C92,MOVI!C:DT,65,0)</f>
        <v>0</v>
      </c>
      <c r="GL92" s="275">
        <f>VLOOKUP(C92,FPT!B:GJ,65,0)</f>
        <v>0</v>
      </c>
      <c r="GM92" t="str">
        <f t="shared" si="179"/>
        <v/>
      </c>
      <c r="GN92" s="275">
        <f>VLOOKUP(C92,MOVI!C:DT,66,0)</f>
        <v>0</v>
      </c>
      <c r="GO92" s="275">
        <f>VLOOKUP(C92,FPT!B:GM,66,0)</f>
        <v>0</v>
      </c>
      <c r="GP92" t="str">
        <f t="shared" si="180"/>
        <v/>
      </c>
      <c r="GQ92" s="275">
        <f>VLOOKUP(C92,MOVI!C:DT,67,0)</f>
        <v>0</v>
      </c>
      <c r="GR92" s="275">
        <f>VLOOKUP(C92,FPT!B:GP,67,0)</f>
        <v>0</v>
      </c>
      <c r="GS92" t="str">
        <f t="shared" si="181"/>
        <v/>
      </c>
      <c r="GT92" s="275">
        <f>VLOOKUP(C92,MOVI!C:DT,68,0)</f>
        <v>0</v>
      </c>
      <c r="GU92" s="275">
        <f>VLOOKUP(C92,FPT!B:GS,68,0)</f>
        <v>0</v>
      </c>
      <c r="GV92" t="str">
        <f t="shared" si="182"/>
        <v/>
      </c>
      <c r="GW92" s="275">
        <f>VLOOKUP(C92,MOVI!C:DT,69,0)</f>
        <v>0</v>
      </c>
      <c r="GX92" s="275">
        <f>VLOOKUP(C92,FPT!B:GV,69,0)</f>
        <v>0</v>
      </c>
      <c r="GY92" t="str">
        <f t="shared" si="183"/>
        <v/>
      </c>
      <c r="GZ92" s="275">
        <f>VLOOKUP(C92,MOVI!C:DT,70,0)</f>
        <v>0</v>
      </c>
      <c r="HA92" s="275">
        <f>VLOOKUP(C92,FPT!B:GY,70,0)</f>
        <v>0</v>
      </c>
      <c r="HB92" t="str">
        <f t="shared" si="184"/>
        <v/>
      </c>
      <c r="HC92" s="275">
        <f>VLOOKUP(C92,MOVI!C:DT,71,0)</f>
        <v>40000000</v>
      </c>
      <c r="HD92" s="275">
        <f>ROUND(VLOOKUP(C92,FPT!B:HB,71,0),0)</f>
        <v>40000000</v>
      </c>
      <c r="HE92" t="str">
        <f t="shared" si="185"/>
        <v/>
      </c>
      <c r="HF92" s="275">
        <f>ROUND(VLOOKUP(C92,MOVI!C:DT,72,0),0)</f>
        <v>0</v>
      </c>
      <c r="HG92" s="275">
        <f>ROUND(VLOOKUP(C92,FPT!B:HE,72,0),0)</f>
        <v>0</v>
      </c>
      <c r="HH92" t="str">
        <f t="shared" si="186"/>
        <v/>
      </c>
      <c r="HI92" s="275">
        <f>VLOOKUP(C92,MOVI!C:DT,73,0)</f>
        <v>0</v>
      </c>
      <c r="HJ92" s="275">
        <f>VLOOKUP(C92,FPT!B:HH,73,0)</f>
        <v>0</v>
      </c>
      <c r="HK92" t="str">
        <f t="shared" si="187"/>
        <v/>
      </c>
      <c r="HL92" s="275">
        <f>VLOOKUP(C92,MOVI!C:DT,74,0)</f>
        <v>0</v>
      </c>
      <c r="HM92" s="275">
        <f>VLOOKUP(C92,FPT!B:HK,74,0)</f>
        <v>0</v>
      </c>
      <c r="HN92" t="str">
        <f t="shared" si="188"/>
        <v/>
      </c>
      <c r="HO92" s="275">
        <f>VLOOKUP(C92,MOVI!C:DT,75,0)</f>
        <v>11000000</v>
      </c>
      <c r="HP92" s="275">
        <f>VLOOKUP(C92,FPT!B:HN,75,0)</f>
        <v>11000000</v>
      </c>
      <c r="HQ92" t="str">
        <f t="shared" si="189"/>
        <v/>
      </c>
      <c r="HR92" s="275">
        <f>VLOOKUP(C92,MOVI!C:DT,76,0)</f>
        <v>6</v>
      </c>
      <c r="HS92" s="275">
        <f>VLOOKUP(C92,FPT!B:HQ,76,0)</f>
        <v>6</v>
      </c>
      <c r="HT92" t="str">
        <f t="shared" si="190"/>
        <v/>
      </c>
      <c r="HU92" s="275">
        <f>VLOOKUP(C92,MOVI!C:DT,77,0)</f>
        <v>26400000</v>
      </c>
      <c r="HV92" s="275">
        <f>VLOOKUP(C92,FPT!B:HT,77,0)</f>
        <v>26400000</v>
      </c>
      <c r="HW92" t="str">
        <f t="shared" si="191"/>
        <v/>
      </c>
      <c r="HX92" s="274">
        <f>VLOOKUP(C92,MOVI!C:CB,78,0)</f>
        <v>2384000</v>
      </c>
      <c r="HY92" s="261">
        <f>VLOOKUP(C92,FPT!$B:$CA,78,0)</f>
        <v>2384000</v>
      </c>
      <c r="HZ92" t="str">
        <f t="shared" si="192"/>
        <v/>
      </c>
      <c r="IA92" s="275">
        <f>VLOOKUP(C92,MOVI!C:CD,79,0)</f>
        <v>400000</v>
      </c>
      <c r="IB92" s="275">
        <f>VLOOKUP(C92,FPT!B:HZ,79,0)</f>
        <v>400000</v>
      </c>
      <c r="IC92" t="str">
        <f t="shared" si="193"/>
        <v/>
      </c>
      <c r="ID92" s="275">
        <f>VLOOKUP(C92,MOVI!C:CD,80,0)</f>
        <v>447000</v>
      </c>
      <c r="IE92" s="275">
        <f>VLOOKUP(C92,FPT!B:IC,80,0)</f>
        <v>447000</v>
      </c>
      <c r="IF92" t="str">
        <f t="shared" si="194"/>
        <v/>
      </c>
      <c r="IG92" s="275">
        <f>VLOOKUP(C92,MOVI!C:DT,81,0)</f>
        <v>0</v>
      </c>
      <c r="IH92" s="275">
        <f>VLOOKUP(C92,FPT!B:IF,81,0)</f>
        <v>0</v>
      </c>
      <c r="II92" t="str">
        <f t="shared" si="195"/>
        <v/>
      </c>
      <c r="IJ92" s="275">
        <f>VLOOKUP(C92,MOVI!C:DT,82,0)</f>
        <v>3231000</v>
      </c>
      <c r="IK92" s="275">
        <f>VLOOKUP(C92,FPT!B:II,82,0)</f>
        <v>3231000</v>
      </c>
      <c r="IL92" t="str">
        <f t="shared" si="196"/>
        <v/>
      </c>
      <c r="IM92" s="275">
        <f>ROUND(VLOOKUP(C92,MOVI!C:DT,83,0),0)</f>
        <v>40631000</v>
      </c>
      <c r="IN92" s="275">
        <f>ROUND(VLOOKUP(C92,FPT!B:IL,83,0),0)</f>
        <v>40631000</v>
      </c>
      <c r="IO92" t="str">
        <f t="shared" si="197"/>
        <v/>
      </c>
      <c r="IP92" s="275">
        <f>VLOOKUP(C92,MOVI!C:DT,84,0)</f>
        <v>0</v>
      </c>
      <c r="IQ92" s="275">
        <f>VLOOKUP(C92,FPT!B:IO,84,0)</f>
        <v>0</v>
      </c>
      <c r="IR92" t="str">
        <f t="shared" si="198"/>
        <v/>
      </c>
      <c r="IS92" s="275">
        <f>ROUND(VLOOKUP(C92,MOVI!C:DT,85,0),0)</f>
        <v>0</v>
      </c>
      <c r="IT92" s="275">
        <f>ROUND(VLOOKUP(C92,FPT!B:IR,85,0),0)</f>
        <v>0</v>
      </c>
      <c r="IU92" t="str">
        <f t="shared" si="199"/>
        <v/>
      </c>
      <c r="IV92" s="275">
        <f>VLOOKUP(C92,MOVI!C:DT,86,0)</f>
        <v>0</v>
      </c>
      <c r="IW92" s="275">
        <f>VLOOKUP(C92,FPT!B:IU,86,0)</f>
        <v>0</v>
      </c>
      <c r="IX92" t="str">
        <f t="shared" si="200"/>
        <v/>
      </c>
      <c r="IY92" s="275">
        <f>ROUND(VLOOKUP(C92,MOVI!C:DT,87,0),0)</f>
        <v>0</v>
      </c>
      <c r="IZ92" s="275">
        <f>ROUND(VLOOKUP(C92,FPT!B:IX,87,0),0)</f>
        <v>0</v>
      </c>
      <c r="JA92" t="str">
        <f t="shared" si="201"/>
        <v/>
      </c>
      <c r="JB92" s="275">
        <f>VLOOKUP(C92,MOVI!C:DT,88,0)</f>
        <v>0</v>
      </c>
      <c r="JC92" s="275">
        <f>VLOOKUP(C92,FPT!B:JA,88,0)</f>
        <v>0</v>
      </c>
      <c r="JD92" t="str">
        <f t="shared" si="202"/>
        <v/>
      </c>
      <c r="JE92" s="275">
        <f>VLOOKUP(C92,MOVI!C:DT,89,0)</f>
        <v>0</v>
      </c>
      <c r="JF92" s="275">
        <f>VLOOKUP(C92,FPT!B:JD,89,0)</f>
        <v>0</v>
      </c>
      <c r="JG92" t="str">
        <f t="shared" si="203"/>
        <v/>
      </c>
      <c r="JH92" s="275">
        <f>VLOOKUP(C92,MOVI!C:DT,90,0)</f>
        <v>0</v>
      </c>
      <c r="JI92" s="275">
        <f>VLOOKUP(C92,FPT!B:JG,90,0)</f>
        <v>0</v>
      </c>
      <c r="JJ92" t="str">
        <f t="shared" si="204"/>
        <v/>
      </c>
      <c r="JK92" s="275">
        <f>VLOOKUP(C92,MOVI!C:DT,91,0)</f>
        <v>0</v>
      </c>
      <c r="JL92" s="275">
        <f>VLOOKUP(C92,FPT!B:JJ,91,0)</f>
        <v>0</v>
      </c>
      <c r="JM92" t="str">
        <f t="shared" si="205"/>
        <v/>
      </c>
      <c r="JN92" s="275">
        <f>VLOOKUP(C92,MOVI!C:DT,92,0)</f>
        <v>0</v>
      </c>
      <c r="JO92" s="275">
        <f>VLOOKUP(C92,FPT!B:JM,92,0)</f>
        <v>0</v>
      </c>
      <c r="JP92" t="str">
        <f t="shared" si="206"/>
        <v/>
      </c>
      <c r="JQ92" s="275">
        <f>VLOOKUP(C92,MOVI!C:DT,93,0)</f>
        <v>0</v>
      </c>
      <c r="JR92" s="275">
        <f>VLOOKUP(C92,FPT!B:JP,93,0)</f>
        <v>0</v>
      </c>
      <c r="JS92" t="str">
        <f t="shared" si="207"/>
        <v/>
      </c>
      <c r="JT92" s="275">
        <f>VLOOKUP(C92,MOVI!C:DT,94,0)</f>
        <v>0</v>
      </c>
      <c r="JU92" s="275">
        <f>VLOOKUP(C92,FPT!B:JS,94,0)</f>
        <v>0</v>
      </c>
      <c r="JV92" t="str">
        <f t="shared" si="208"/>
        <v/>
      </c>
      <c r="JW92" s="275">
        <f>VLOOKUP(C92,MOVI!C:DT,95,0)</f>
        <v>36769000</v>
      </c>
      <c r="JX92" s="275">
        <f>VLOOKUP(C92,FPT!B:JV,95,0)</f>
        <v>36769000</v>
      </c>
      <c r="JY92" t="str">
        <f t="shared" si="209"/>
        <v/>
      </c>
      <c r="JZ92" s="275">
        <f>VLOOKUP(C92,MOVI!C:DT,96,0)</f>
        <v>0</v>
      </c>
      <c r="KA92" s="275">
        <f>VLOOKUP(C92,FPT!B:JY,96,0)</f>
        <v>0</v>
      </c>
      <c r="KB92" t="str">
        <f t="shared" si="210"/>
        <v/>
      </c>
      <c r="KC92" s="275">
        <f>VLOOKUP(C92,MOVI!C:DT,97,0)</f>
        <v>36769000</v>
      </c>
      <c r="KD92" s="275">
        <f>VLOOKUP(C92,FPT!B:KB,97,0)</f>
        <v>36769000</v>
      </c>
      <c r="KE92" t="str">
        <f t="shared" si="211"/>
        <v/>
      </c>
      <c r="KF92" s="275">
        <f>VLOOKUP(C92,MOVI!C:DT,98,0)</f>
        <v>5066000</v>
      </c>
      <c r="KG92" s="275">
        <f>VLOOKUP(C92,FPT!B:KE,98,0)</f>
        <v>5066000</v>
      </c>
      <c r="KH92" t="str">
        <f t="shared" si="212"/>
        <v/>
      </c>
      <c r="KI92" s="275">
        <f>VLOOKUP(C92,MOVI!C:DT,99,0)</f>
        <v>0</v>
      </c>
      <c r="KJ92" s="275">
        <f>VLOOKUP(C92,FPT!B:KH,99,0)</f>
        <v>0</v>
      </c>
      <c r="KK92" t="str">
        <f t="shared" si="213"/>
        <v/>
      </c>
      <c r="KL92" s="275">
        <f>VLOOKUP(C92,MOVI!C:DT,100,0)</f>
        <v>894000</v>
      </c>
      <c r="KM92" s="275">
        <f>VLOOKUP(C92,FPT!B:KK,100,0)</f>
        <v>894000</v>
      </c>
      <c r="KN92" t="str">
        <f t="shared" si="214"/>
        <v/>
      </c>
      <c r="KO92" s="275">
        <f>VLOOKUP(C92,MOVI!C:DT,101,0)</f>
        <v>0</v>
      </c>
      <c r="KP92" s="275">
        <f>VLOOKUP(C92,FPT!B:KN,101,0)</f>
        <v>0</v>
      </c>
      <c r="KQ92" t="str">
        <f t="shared" si="215"/>
        <v/>
      </c>
      <c r="KR92" s="275">
        <f>VLOOKUP(C92,MOVI!C:DT,102,0)</f>
        <v>0</v>
      </c>
      <c r="KS92" s="275">
        <f>VLOOKUP(C92,FPT!B:KQ,102,0)</f>
        <v>0</v>
      </c>
      <c r="KT92" t="str">
        <f t="shared" si="216"/>
        <v/>
      </c>
      <c r="KU92" s="275">
        <f>VLOOKUP(C92,MOVI!C:DT,103,0)</f>
        <v>5960000</v>
      </c>
      <c r="KV92" s="275">
        <f>VLOOKUP(C92,FPT!B:KT,103,0)</f>
        <v>5960000</v>
      </c>
      <c r="KW92" t="str">
        <f t="shared" si="217"/>
        <v/>
      </c>
      <c r="KX92" s="275">
        <f>VLOOKUP(C92,MOVI!C:DT,104,0)</f>
        <v>9191000</v>
      </c>
      <c r="KY92" s="275">
        <f>VLOOKUP(C92,FPT!B:KW,104,0)</f>
        <v>9191000</v>
      </c>
      <c r="KZ92" t="str">
        <f t="shared" si="218"/>
        <v/>
      </c>
      <c r="LA92" s="275">
        <f>VLOOKUP(C92,MOVI!C:DT,105,0)</f>
        <v>596000</v>
      </c>
      <c r="LB92" s="275">
        <f>VLOOKUP(C92,FPT!B:KZ,105,0)</f>
        <v>596000</v>
      </c>
      <c r="LC92" t="str">
        <f t="shared" si="219"/>
        <v/>
      </c>
      <c r="LD92" s="275">
        <f>VLOOKUP(C92,MOVI!C:DT,106,0)</f>
        <v>46556000</v>
      </c>
      <c r="LE92" s="275">
        <f>VLOOKUP(C92,FPT!B:LC,106,0)</f>
        <v>46556000</v>
      </c>
      <c r="LF92" t="str">
        <f t="shared" si="220"/>
        <v/>
      </c>
      <c r="LG92" s="273">
        <f>VLOOKUP(C92,MOVI!C:DT,107,0)</f>
        <v>0</v>
      </c>
      <c r="LH92" s="273">
        <f>VLOOKUP(C92,FPT!B:LF,107,0)</f>
        <v>0</v>
      </c>
      <c r="LI92" t="str">
        <f t="shared" si="221"/>
        <v/>
      </c>
      <c r="LJ92" t="str">
        <f>VLOOKUP(C92,MOVI!C:DV,108,0)</f>
        <v>Việt PhúSouthRisk</v>
      </c>
      <c r="LK92" s="252" t="str">
        <f>VLOOKUP(C92,FPT!B:LI,108,0)</f>
        <v>Việt PhúSouthRisk</v>
      </c>
      <c r="LL92" t="str">
        <f t="shared" si="222"/>
        <v/>
      </c>
      <c r="LM92" s="275">
        <f>ROUND(VLOOKUP(C92,MOVI!C:DV,109,0),0)</f>
        <v>3333333</v>
      </c>
      <c r="LN92" s="275">
        <f>ROUND(VLOOKUP(C92,FPT!B:LL,109,0),0)</f>
        <v>3333333</v>
      </c>
      <c r="LO92" t="str">
        <f t="shared" si="223"/>
        <v/>
      </c>
      <c r="LP92" t="str">
        <f>VLOOKUP(C92,MOVI!C:DV,110,0)</f>
        <v>HO</v>
      </c>
      <c r="LQ92" s="247" t="str">
        <f>VLOOKUP(C92,FPT!B:LO,110,0)</f>
        <v>HO</v>
      </c>
      <c r="LR92" t="str">
        <f t="shared" si="224"/>
        <v/>
      </c>
      <c r="LS92">
        <f>MOVI!DI87</f>
        <v>18</v>
      </c>
      <c r="LV92">
        <f>MOVI!DJ87</f>
        <v>0</v>
      </c>
      <c r="LW92">
        <f>MOVI!DK87</f>
        <v>0</v>
      </c>
      <c r="LX92">
        <f>MOVI!DL87</f>
        <v>0</v>
      </c>
      <c r="LY92">
        <f>MOVI!DM87</f>
        <v>0</v>
      </c>
      <c r="LZ92">
        <f>MOVI!DN87</f>
        <v>0</v>
      </c>
      <c r="MA92">
        <f>MOVI!DO87</f>
        <v>0</v>
      </c>
      <c r="MB92" t="str">
        <f>MOVI!DP87</f>
        <v/>
      </c>
      <c r="MC92">
        <f>MOVI!DQ87</f>
        <v>0</v>
      </c>
      <c r="MD92">
        <f>MOVI!DR87</f>
        <v>0</v>
      </c>
      <c r="ME92" t="str">
        <f>VLOOKUP(C92,MOVI!C:DV,121,0)</f>
        <v/>
      </c>
      <c r="MF92" s="252"/>
      <c r="MG92" t="str">
        <f t="shared" si="117"/>
        <v/>
      </c>
      <c r="MH92" t="str">
        <f>VLOOKUP(C92,MOVI!C:DT,122,0)</f>
        <v>Việt PhúSouth</v>
      </c>
      <c r="MI92" s="252" t="str">
        <f>VLOOKUP(C92,FPT!B:DS,112,0)</f>
        <v>Việt PhúSouth</v>
      </c>
      <c r="MJ92" t="str">
        <f t="shared" si="225"/>
        <v/>
      </c>
    </row>
    <row r="93" spans="1:348" x14ac:dyDescent="0.25">
      <c r="A93">
        <v>85</v>
      </c>
      <c r="B93" s="48">
        <v>5150</v>
      </c>
      <c r="C93" s="271" t="s">
        <v>882</v>
      </c>
      <c r="D93" t="str">
        <f>VLOOKUP(C93,MOVI!C:D,2,0)</f>
        <v>Nguyễn Thị Bích Thủy</v>
      </c>
      <c r="E93" t="str">
        <f>VLOOKUP(C93,FPT!B:C,2,0)</f>
        <v>Nguyễn Thị Bích Thủy</v>
      </c>
      <c r="F93" t="str">
        <f t="shared" si="118"/>
        <v/>
      </c>
      <c r="G93" t="str">
        <f>VLOOKUP(C93,MOVI!C:E,3,0)</f>
        <v>Risk</v>
      </c>
      <c r="H93" t="str">
        <f>VLOOKUP(C93,FPT!B:F,3,0)</f>
        <v>Risk</v>
      </c>
      <c r="I93" t="str">
        <f t="shared" si="119"/>
        <v/>
      </c>
      <c r="J93" t="str">
        <f>VLOOKUP(C93,MOVI!C:H,4,0)</f>
        <v>Collection</v>
      </c>
      <c r="K93" t="str">
        <f>VLOOKUP(C93,FPT!B:I,4,0)</f>
        <v>Collection</v>
      </c>
      <c r="L93" t="str">
        <f t="shared" si="120"/>
        <v/>
      </c>
      <c r="M93" t="str">
        <f>VLOOKUP(C93,MOVI!C:DT,5,0)</f>
        <v>Assistant Manager</v>
      </c>
      <c r="N93" t="str">
        <f>VLOOKUP(C93,FPT!B:L,5,0)</f>
        <v>Assistant Manager</v>
      </c>
      <c r="O93" t="str">
        <f t="shared" si="121"/>
        <v/>
      </c>
      <c r="P93" t="str">
        <f>VLOOKUP(C93,MOVI!C:DT,6,0)</f>
        <v>Assistant Collection Manager</v>
      </c>
      <c r="Q93" t="str">
        <f>VLOOKUP(C93,FPT!B:O,6,0)</f>
        <v>Assistant Collection Manager</v>
      </c>
      <c r="R93" t="str">
        <f t="shared" si="122"/>
        <v/>
      </c>
      <c r="S93" t="str">
        <f>VLOOKUP(C93,MOVI!C:DT,7,0)</f>
        <v>South</v>
      </c>
      <c r="T93" t="str">
        <f>VLOOKUP(C93,FPT!B:R,7,0)</f>
        <v>South</v>
      </c>
      <c r="U93" t="str">
        <f t="shared" si="123"/>
        <v/>
      </c>
      <c r="V93" t="str">
        <f>VLOOKUP(C93,MOVI!C:DT,8,0)</f>
        <v>Việt Phú</v>
      </c>
      <c r="W93" t="str">
        <f>VLOOKUP(C93,FPT!B:U,8,0)</f>
        <v>Việt Phú</v>
      </c>
      <c r="X93" t="str">
        <f t="shared" si="124"/>
        <v/>
      </c>
      <c r="Y93" t="str">
        <f>VLOOKUP(C93,MOVI!C:DT,9,0)</f>
        <v>Full-time</v>
      </c>
      <c r="Z93" t="str">
        <f>VLOOKUP(C93,FPT!B:X,9,0)</f>
        <v>Full-time</v>
      </c>
      <c r="AA93" t="str">
        <f t="shared" si="125"/>
        <v/>
      </c>
      <c r="AB93" t="str">
        <f>VLOOKUP(C93,MOVI!C:DT,10,0)</f>
        <v>Permanent</v>
      </c>
      <c r="AC93" t="str">
        <f>VLOOKUP(C93,FPT!B:AA,10,0)</f>
        <v>Permanent</v>
      </c>
      <c r="AD93" t="str">
        <f t="shared" si="126"/>
        <v/>
      </c>
      <c r="AE93" s="247">
        <f>VLOOKUP(C93,MOVI!C:DT,11,0)</f>
        <v>43661</v>
      </c>
      <c r="AF93" s="247">
        <f>VLOOKUP(C93,FPT!B:AD,11,0)</f>
        <v>43661</v>
      </c>
      <c r="AG93" t="str">
        <f t="shared" si="127"/>
        <v/>
      </c>
      <c r="AH93" s="260" t="str">
        <f>VLOOKUP(C93,MOVI!C:DT,12,0)</f>
        <v/>
      </c>
      <c r="AI93" s="260"/>
      <c r="AJ93" t="str">
        <f t="shared" si="227"/>
        <v/>
      </c>
      <c r="AK93">
        <f>VLOOKUP(C93,MOVI!C:DT,13,0)</f>
        <v>0</v>
      </c>
      <c r="AL93" s="247">
        <f>VLOOKUP(C93,FPT!B:AJ,13,0)</f>
        <v>0</v>
      </c>
      <c r="AM93" t="str">
        <f t="shared" si="226"/>
        <v/>
      </c>
      <c r="AN93" s="247">
        <f>VLOOKUP(C93,MOVI!C:DT,14,0)</f>
        <v>0</v>
      </c>
      <c r="AO93" s="247">
        <f>VLOOKUP(C93,FPT!B:AM,14,0)</f>
        <v>0</v>
      </c>
      <c r="AP93" t="str">
        <f t="shared" si="128"/>
        <v/>
      </c>
      <c r="AQ93" t="str">
        <f>VLOOKUP(C93,MOVI!C:DT,15,0)</f>
        <v>LC</v>
      </c>
      <c r="AR93" s="247" t="str">
        <f>VLOOKUP(C93,FPT!B:AP,15,0)</f>
        <v>LC</v>
      </c>
      <c r="AS93" t="str">
        <f t="shared" si="129"/>
        <v/>
      </c>
      <c r="AT93" s="282" t="str">
        <f>VLOOKUP(C93,MOVI!C:DT,16,0)</f>
        <v>LTTP</v>
      </c>
      <c r="AU93" s="247" t="str">
        <f>VLOOKUP(C93,FPT!B:AS,16,0)</f>
        <v>LTTP</v>
      </c>
      <c r="AV93" t="str">
        <f t="shared" si="130"/>
        <v/>
      </c>
      <c r="AW93" t="str">
        <f>VLOOKUP(C93,MOVI!C:DT,17,0)</f>
        <v>L</v>
      </c>
      <c r="AX93" s="247" t="str">
        <f>VLOOKUP(C93,FPT!B:AV,17,0)</f>
        <v>L</v>
      </c>
      <c r="AY93" t="str">
        <f t="shared" si="131"/>
        <v/>
      </c>
      <c r="AZ93">
        <f>VLOOKUP(C93,MOVI!C:DT,18,0)</f>
        <v>0</v>
      </c>
      <c r="BA93" s="247">
        <f>VLOOKUP(C93,FPT!B:AY,18,0)</f>
        <v>0</v>
      </c>
      <c r="BB93" t="str">
        <f t="shared" si="132"/>
        <v/>
      </c>
      <c r="BC93" s="275">
        <f>VLOOKUP(C93,MOVI!C:DT,19,0)</f>
        <v>30000000</v>
      </c>
      <c r="BD93" s="275">
        <f>VLOOKUP(C93,FPT!B:BB,19,0)</f>
        <v>30000000</v>
      </c>
      <c r="BE93" t="str">
        <f t="shared" si="133"/>
        <v/>
      </c>
      <c r="BF93">
        <f>VLOOKUP(C93,MOVI!C:DT,20,0)</f>
        <v>0</v>
      </c>
      <c r="BG93" s="252">
        <f>VLOOKUP(C93,FPT!B:BE,20,0)</f>
        <v>0</v>
      </c>
      <c r="BH93" t="str">
        <f t="shared" si="134"/>
        <v/>
      </c>
      <c r="BI93" s="275">
        <f>VLOOKUP(C93,MOVI!C:DT,21,0)</f>
        <v>30000000</v>
      </c>
      <c r="BJ93" s="275">
        <f>VLOOKUP(C93,FPT!B:BH,21,0)</f>
        <v>30000000</v>
      </c>
      <c r="BK93" t="str">
        <f t="shared" si="135"/>
        <v/>
      </c>
      <c r="BL93" s="275">
        <f>VLOOKUP(C93,MOVI!C:DT,22,0)</f>
        <v>0</v>
      </c>
      <c r="BM93" s="275">
        <f>VLOOKUP(C93,FPT!B:BK,22,0)</f>
        <v>0</v>
      </c>
      <c r="BN93" t="str">
        <f t="shared" si="136"/>
        <v/>
      </c>
      <c r="BO93" s="275">
        <f>VLOOKUP(C93,MOVI!C:DT,23,0)</f>
        <v>0</v>
      </c>
      <c r="BP93" s="275">
        <f>VLOOKUP(C93,FPT!B:BN,23,0)</f>
        <v>0</v>
      </c>
      <c r="BQ93" t="str">
        <f t="shared" si="137"/>
        <v/>
      </c>
      <c r="BR93" s="275">
        <f>VLOOKUP(C93,MOVI!C:DT,24,0)</f>
        <v>0</v>
      </c>
      <c r="BS93" s="275">
        <f>VLOOKUP(C93,FPT!B:BQ,24,0)</f>
        <v>0</v>
      </c>
      <c r="BT93" t="str">
        <f t="shared" si="138"/>
        <v/>
      </c>
      <c r="BU93" s="275">
        <f>VLOOKUP(C93,MOVI!C:DT,25,0)</f>
        <v>0</v>
      </c>
      <c r="BV93" s="275">
        <f>VLOOKUP(C93,FPT!B:BT,25,0)</f>
        <v>0</v>
      </c>
      <c r="BW93" t="str">
        <f t="shared" si="139"/>
        <v/>
      </c>
      <c r="BX93" s="275">
        <f>VLOOKUP(C93,MOVI!C:DT,26,0)</f>
        <v>0</v>
      </c>
      <c r="BY93" s="275">
        <f>VLOOKUP(C93,FPT!B:BW,26,0)</f>
        <v>0</v>
      </c>
      <c r="BZ93" t="str">
        <f t="shared" si="140"/>
        <v/>
      </c>
      <c r="CA93" s="275">
        <f>VLOOKUP(C93,MOVI!C:DT,27,0)</f>
        <v>0</v>
      </c>
      <c r="CB93" s="275">
        <f>VLOOKUP(C93,FPT!B:BZ,27,0)</f>
        <v>0</v>
      </c>
      <c r="CC93" t="str">
        <f t="shared" si="141"/>
        <v/>
      </c>
      <c r="CD93" s="275">
        <f>VLOOKUP(C93,MOVI!C:DT,28,0)</f>
        <v>0</v>
      </c>
      <c r="CE93" s="275">
        <f>VLOOKUP(C93,FPT!B:CC,28,0)</f>
        <v>0</v>
      </c>
      <c r="CF93" t="str">
        <f t="shared" si="142"/>
        <v/>
      </c>
      <c r="CG93" t="str">
        <f>VLOOKUP(C93,MOVI!C:DT,29,0)</f>
        <v>TB, CN</v>
      </c>
      <c r="CH93" s="252" t="str">
        <f>VLOOKUP(C93,FPT!B:CF,29,0)</f>
        <v>TB, CN</v>
      </c>
      <c r="CI93" t="str">
        <f t="shared" si="143"/>
        <v/>
      </c>
      <c r="CJ93">
        <f>VLOOKUP(C93,MOVI!C:DT,30,0)</f>
        <v>21</v>
      </c>
      <c r="CK93" s="252">
        <f>VLOOKUP(C93,FPT!B:CI,30,0)</f>
        <v>21</v>
      </c>
      <c r="CL93" t="str">
        <f t="shared" si="144"/>
        <v/>
      </c>
      <c r="CM93">
        <f>VLOOKUP(C93,MOVI!C:DT,31,0)</f>
        <v>15.5</v>
      </c>
      <c r="CN93" s="252">
        <f>VLOOKUP(C93,FPT!B:CL,31,0)</f>
        <v>15.5</v>
      </c>
      <c r="CO93" t="str">
        <f t="shared" si="145"/>
        <v/>
      </c>
      <c r="CP93" s="275">
        <f>VLOOKUP(C93,MOVI!C:DT,32,0)</f>
        <v>5.5</v>
      </c>
      <c r="CQ93" s="275">
        <f>VLOOKUP(C93,FPT!B:CO,32,0)</f>
        <v>5.5</v>
      </c>
      <c r="CR93" t="str">
        <f t="shared" si="146"/>
        <v/>
      </c>
      <c r="CS93" s="275">
        <f>VLOOKUP(C93,MOVI!C:DT,33,0)</f>
        <v>0</v>
      </c>
      <c r="CT93" s="275">
        <f>VLOOKUP(C93,FPT!B:CR,33,0)</f>
        <v>0</v>
      </c>
      <c r="CU93" t="str">
        <f t="shared" si="147"/>
        <v/>
      </c>
      <c r="CV93" s="275">
        <f>VLOOKUP(C93,MOVI!C:DT,34,0)</f>
        <v>0</v>
      </c>
      <c r="CW93" s="275">
        <f>VLOOKUP(C93,FPT!B:CU,34,0)</f>
        <v>0</v>
      </c>
      <c r="CX93" t="str">
        <f t="shared" si="148"/>
        <v/>
      </c>
      <c r="CY93" s="275">
        <f>VLOOKUP(C93,MOVI!C:DT,35,0)</f>
        <v>21</v>
      </c>
      <c r="CZ93" s="275">
        <f>VLOOKUP(C93,FPT!B:CX,35,0)</f>
        <v>21</v>
      </c>
      <c r="DA93" t="str">
        <f t="shared" si="149"/>
        <v/>
      </c>
      <c r="DB93" s="275">
        <f>VLOOKUP(C93,MOVI!C:DT,36,0)</f>
        <v>0</v>
      </c>
      <c r="DC93" s="275">
        <f>VLOOKUP(C93,FPT!B:DA,36,0)</f>
        <v>0</v>
      </c>
      <c r="DD93" t="str">
        <f t="shared" si="150"/>
        <v/>
      </c>
      <c r="DE93" s="275">
        <f>VLOOKUP(C93,MOVI!C:DT,37,0)</f>
        <v>0</v>
      </c>
      <c r="DF93" s="275">
        <f>VLOOKUP(C93,FPT!B:DD,37,0)</f>
        <v>0</v>
      </c>
      <c r="DG93" t="str">
        <f t="shared" si="151"/>
        <v/>
      </c>
      <c r="DH93" s="275">
        <f>VLOOKUP(C93,MOVI!C:DT,38,0)</f>
        <v>0</v>
      </c>
      <c r="DI93" s="275">
        <f>VLOOKUP(C93,FPT!B:DG,38,0)</f>
        <v>0</v>
      </c>
      <c r="DJ93" t="str">
        <f t="shared" si="152"/>
        <v/>
      </c>
      <c r="DK93" s="275">
        <f>VLOOKUP(C93,MOVI!C:DT,39,0)</f>
        <v>0</v>
      </c>
      <c r="DL93" s="275">
        <f>VLOOKUP(C93,FPT!B:DJ,39,0)</f>
        <v>0</v>
      </c>
      <c r="DM93" t="str">
        <f t="shared" si="153"/>
        <v/>
      </c>
      <c r="DN93" s="275">
        <f>VLOOKUP(C93,MOVI!C:DT,40,0)</f>
        <v>0</v>
      </c>
      <c r="DO93" s="275">
        <f>VLOOKUP(C93,FPT!B:DM,40,0)</f>
        <v>0</v>
      </c>
      <c r="DP93" t="str">
        <f t="shared" si="154"/>
        <v/>
      </c>
      <c r="DQ93" s="275">
        <f>VLOOKUP(C93,MOVI!C:DT,41,0)</f>
        <v>0</v>
      </c>
      <c r="DR93" s="275">
        <f>VLOOKUP(C93,FPT!B:DP,41,0)</f>
        <v>0</v>
      </c>
      <c r="DS93" t="str">
        <f t="shared" si="155"/>
        <v/>
      </c>
      <c r="DT93" s="275">
        <f>VLOOKUP(C93,MOVI!C:DT,42,0)</f>
        <v>30000000</v>
      </c>
      <c r="DU93" s="275">
        <f>ROUND(VLOOKUP(C93,FPT!B:DS,42,0),0)</f>
        <v>30000000</v>
      </c>
      <c r="DV93" t="str">
        <f t="shared" si="156"/>
        <v/>
      </c>
      <c r="DW93" s="275">
        <f>VLOOKUP(C93,MOVI!C:DT,43,0)</f>
        <v>0</v>
      </c>
      <c r="DX93" s="275">
        <f>VLOOKUP(C93,FPT!B:DV,43,0)</f>
        <v>0</v>
      </c>
      <c r="DY93" t="str">
        <f t="shared" si="157"/>
        <v/>
      </c>
      <c r="DZ93" s="275">
        <f>VLOOKUP(C93,MOVI!C:DT,44,0)</f>
        <v>0</v>
      </c>
      <c r="EA93" s="275">
        <f>VLOOKUP(C93,FPT!B:DY,44,0)</f>
        <v>0</v>
      </c>
      <c r="EB93" t="str">
        <f t="shared" si="158"/>
        <v/>
      </c>
      <c r="EC93" s="275">
        <f>VLOOKUP(C93,MOVI!C:DT,45,0)</f>
        <v>30000000</v>
      </c>
      <c r="ED93" s="275">
        <f>ROUND(VLOOKUP(C93,FPT!B:EB,45,0),0)</f>
        <v>30000000</v>
      </c>
      <c r="EE93" t="str">
        <f t="shared" si="159"/>
        <v/>
      </c>
      <c r="EF93" s="275">
        <f>VLOOKUP(C93,MOVI!C:DT,46,0)</f>
        <v>0</v>
      </c>
      <c r="EG93" s="275">
        <f>VLOOKUP(C93,FPT!B:EE,46,0)</f>
        <v>0</v>
      </c>
      <c r="EH93" t="str">
        <f t="shared" si="160"/>
        <v/>
      </c>
      <c r="EI93" s="275">
        <f>VLOOKUP(C93,MOVI!C:DT,47,0)</f>
        <v>0</v>
      </c>
      <c r="EJ93" s="275">
        <f>VLOOKUP(C93,FPT!B:EH,47,0)</f>
        <v>0</v>
      </c>
      <c r="EK93" t="str">
        <f t="shared" si="161"/>
        <v/>
      </c>
      <c r="EL93" s="275">
        <f>VLOOKUP(C93,MOVI!C:DT,48,0)</f>
        <v>0</v>
      </c>
      <c r="EM93" s="275">
        <f>VLOOKUP(C93,FPT!B:EK,48,0)</f>
        <v>0</v>
      </c>
      <c r="EN93" t="str">
        <f t="shared" si="162"/>
        <v/>
      </c>
      <c r="EO93" s="275">
        <f>VLOOKUP(C93,MOVI!C:DT,49,0)</f>
        <v>0</v>
      </c>
      <c r="EP93" s="275">
        <f>VLOOKUP(C93,FPT!B:EN,49,0)</f>
        <v>0</v>
      </c>
      <c r="EQ93" t="str">
        <f t="shared" si="163"/>
        <v/>
      </c>
      <c r="ER93" s="275">
        <f>VLOOKUP(C93,MOVI!C:DT,50,0)</f>
        <v>0</v>
      </c>
      <c r="ES93" s="275">
        <f>VLOOKUP(C93,FPT!B:EQ,50,0)</f>
        <v>0</v>
      </c>
      <c r="ET93" t="str">
        <f t="shared" si="164"/>
        <v/>
      </c>
      <c r="EU93" s="275">
        <f>VLOOKUP(C93,MOVI!C:DT,51,0)</f>
        <v>0</v>
      </c>
      <c r="EV93" s="275">
        <f>VLOOKUP(C93,FPT!B:ET,51,0)</f>
        <v>0</v>
      </c>
      <c r="EW93" t="str">
        <f t="shared" si="165"/>
        <v/>
      </c>
      <c r="EX93" s="275">
        <f>VLOOKUP(C93,MOVI!C:DT,52,0)</f>
        <v>0</v>
      </c>
      <c r="EY93" s="275">
        <f>VLOOKUP(C93,FPT!B:EW,52,0)</f>
        <v>0</v>
      </c>
      <c r="EZ93" t="str">
        <f t="shared" si="166"/>
        <v/>
      </c>
      <c r="FA93" s="275">
        <f>VLOOKUP(C93,MOVI!C:DT,53,0)</f>
        <v>0</v>
      </c>
      <c r="FB93" s="275">
        <f>VLOOKUP(C93,FPT!B:EZ,53,0)</f>
        <v>0</v>
      </c>
      <c r="FC93" t="str">
        <f t="shared" si="167"/>
        <v/>
      </c>
      <c r="FD93" s="275">
        <f>VLOOKUP(C93,MOVI!C:DT,54,0)</f>
        <v>0</v>
      </c>
      <c r="FE93" s="275">
        <f>VLOOKUP(C93,FPT!B:FC,54,0)</f>
        <v>0</v>
      </c>
      <c r="FF93" t="str">
        <f t="shared" si="168"/>
        <v/>
      </c>
      <c r="FG93" s="275">
        <f>VLOOKUP(C93,MOVI!C:DT,55,0)</f>
        <v>0</v>
      </c>
      <c r="FH93" s="275">
        <f>VLOOKUP(C93,FPT!B:FF,55,0)</f>
        <v>0</v>
      </c>
      <c r="FI93" t="str">
        <f t="shared" si="169"/>
        <v/>
      </c>
      <c r="FJ93" s="275">
        <f>VLOOKUP(C93,MOVI!C:DT,56,0)</f>
        <v>0</v>
      </c>
      <c r="FK93" s="275">
        <f>VLOOKUP(C93,FPT!B:FI,56,0)</f>
        <v>0</v>
      </c>
      <c r="FL93" t="str">
        <f t="shared" si="170"/>
        <v/>
      </c>
      <c r="FM93" s="275">
        <f>VLOOKUP(C93,MOVI!C:DT,57,0)</f>
        <v>0</v>
      </c>
      <c r="FN93" s="275">
        <f>VLOOKUP(C93,FPT!B:FL,57,0)</f>
        <v>0</v>
      </c>
      <c r="FO93" t="str">
        <f t="shared" si="171"/>
        <v/>
      </c>
      <c r="FP93" s="275">
        <f>VLOOKUP(C93,MOVI!C:DT,58,0)</f>
        <v>0</v>
      </c>
      <c r="FQ93" s="275">
        <f>VLOOKUP(C93,FPT!B:FO,58,0)</f>
        <v>0</v>
      </c>
      <c r="FR93" t="str">
        <f t="shared" si="172"/>
        <v/>
      </c>
      <c r="FS93" s="275">
        <f>VLOOKUP(C93,MOVI!C:DT,59,0)</f>
        <v>0</v>
      </c>
      <c r="FT93" s="275">
        <f>VLOOKUP(C93,FPT!B:FR,59,0)</f>
        <v>0</v>
      </c>
      <c r="FU93" t="str">
        <f t="shared" si="173"/>
        <v/>
      </c>
      <c r="FV93" s="275">
        <f>VLOOKUP(C93,MOVI!C:DT,60,0)</f>
        <v>0</v>
      </c>
      <c r="FW93" s="275">
        <f>VLOOKUP(C93,FPT!B:FU,60,0)</f>
        <v>0</v>
      </c>
      <c r="FX93" t="str">
        <f t="shared" si="174"/>
        <v/>
      </c>
      <c r="FY93" s="275">
        <f>VLOOKUP(C93,MOVI!C:DT,61,0)</f>
        <v>0</v>
      </c>
      <c r="FZ93" s="275">
        <f>VLOOKUP(C93,FPT!B:FX,61,0)</f>
        <v>0</v>
      </c>
      <c r="GA93" t="str">
        <f t="shared" si="175"/>
        <v/>
      </c>
      <c r="GB93" s="275">
        <f>VLOOKUP(C93,MOVI!C:DT,62,0)</f>
        <v>0</v>
      </c>
      <c r="GC93" s="275">
        <f>VLOOKUP(C93,FPT!B:GA,62,0)</f>
        <v>0</v>
      </c>
      <c r="GD93" t="str">
        <f t="shared" si="176"/>
        <v/>
      </c>
      <c r="GE93" s="275">
        <f>VLOOKUP(C93,MOVI!C:DT,63,0)</f>
        <v>0</v>
      </c>
      <c r="GF93" s="275">
        <f>VLOOKUP(C93,FPT!B:GD,63,0)</f>
        <v>0</v>
      </c>
      <c r="GG93" t="str">
        <f t="shared" si="177"/>
        <v/>
      </c>
      <c r="GH93" s="275">
        <f>VLOOKUP(C93,MOVI!C:DT,64,0)</f>
        <v>0</v>
      </c>
      <c r="GI93" s="275">
        <f>VLOOKUP(C93,FPT!B:GG,64,0)</f>
        <v>0</v>
      </c>
      <c r="GJ93" t="str">
        <f t="shared" si="178"/>
        <v/>
      </c>
      <c r="GK93" s="275">
        <f>VLOOKUP(C93,MOVI!C:DT,65,0)</f>
        <v>0</v>
      </c>
      <c r="GL93" s="275">
        <f>VLOOKUP(C93,FPT!B:GJ,65,0)</f>
        <v>0</v>
      </c>
      <c r="GM93" t="str">
        <f t="shared" si="179"/>
        <v/>
      </c>
      <c r="GN93" s="275">
        <f>VLOOKUP(C93,MOVI!C:DT,66,0)</f>
        <v>0</v>
      </c>
      <c r="GO93" s="275">
        <f>VLOOKUP(C93,FPT!B:GM,66,0)</f>
        <v>0</v>
      </c>
      <c r="GP93" t="str">
        <f t="shared" si="180"/>
        <v/>
      </c>
      <c r="GQ93" s="275">
        <f>VLOOKUP(C93,MOVI!C:DT,67,0)</f>
        <v>0</v>
      </c>
      <c r="GR93" s="275">
        <f>VLOOKUP(C93,FPT!B:GP,67,0)</f>
        <v>0</v>
      </c>
      <c r="GS93" t="str">
        <f t="shared" si="181"/>
        <v/>
      </c>
      <c r="GT93" s="275">
        <f>VLOOKUP(C93,MOVI!C:DT,68,0)</f>
        <v>0</v>
      </c>
      <c r="GU93" s="275">
        <f>VLOOKUP(C93,FPT!B:GS,68,0)</f>
        <v>0</v>
      </c>
      <c r="GV93" t="str">
        <f t="shared" si="182"/>
        <v/>
      </c>
      <c r="GW93" s="275">
        <f>VLOOKUP(C93,MOVI!C:DT,69,0)</f>
        <v>0</v>
      </c>
      <c r="GX93" s="275">
        <f>VLOOKUP(C93,FPT!B:GV,69,0)</f>
        <v>0</v>
      </c>
      <c r="GY93" t="str">
        <f t="shared" si="183"/>
        <v/>
      </c>
      <c r="GZ93" s="275">
        <f>VLOOKUP(C93,MOVI!C:DT,70,0)</f>
        <v>0</v>
      </c>
      <c r="HA93" s="275">
        <f>VLOOKUP(C93,FPT!B:GY,70,0)</f>
        <v>0</v>
      </c>
      <c r="HB93" t="str">
        <f t="shared" si="184"/>
        <v/>
      </c>
      <c r="HC93" s="275">
        <f>VLOOKUP(C93,MOVI!C:DT,71,0)</f>
        <v>30000000</v>
      </c>
      <c r="HD93" s="275">
        <f>ROUND(VLOOKUP(C93,FPT!B:HB,71,0),0)</f>
        <v>30000000</v>
      </c>
      <c r="HE93" t="str">
        <f t="shared" si="185"/>
        <v/>
      </c>
      <c r="HF93" s="275">
        <f>ROUND(VLOOKUP(C93,MOVI!C:DT,72,0),0)</f>
        <v>0</v>
      </c>
      <c r="HG93" s="275">
        <f>ROUND(VLOOKUP(C93,FPT!B:HE,72,0),0)</f>
        <v>0</v>
      </c>
      <c r="HH93" t="str">
        <f t="shared" si="186"/>
        <v/>
      </c>
      <c r="HI93" s="275">
        <f>VLOOKUP(C93,MOVI!C:DT,73,0)</f>
        <v>0</v>
      </c>
      <c r="HJ93" s="275">
        <f>VLOOKUP(C93,FPT!B:HH,73,0)</f>
        <v>0</v>
      </c>
      <c r="HK93" t="str">
        <f t="shared" si="187"/>
        <v/>
      </c>
      <c r="HL93" s="275">
        <f>VLOOKUP(C93,MOVI!C:DT,74,0)</f>
        <v>0</v>
      </c>
      <c r="HM93" s="275">
        <f>VLOOKUP(C93,FPT!B:HK,74,0)</f>
        <v>0</v>
      </c>
      <c r="HN93" t="str">
        <f t="shared" si="188"/>
        <v/>
      </c>
      <c r="HO93" s="275">
        <f>VLOOKUP(C93,MOVI!C:DT,75,0)</f>
        <v>11000000</v>
      </c>
      <c r="HP93" s="275">
        <f>VLOOKUP(C93,FPT!B:HN,75,0)</f>
        <v>11000000</v>
      </c>
      <c r="HQ93" t="str">
        <f t="shared" si="189"/>
        <v/>
      </c>
      <c r="HR93" s="275">
        <f>VLOOKUP(C93,MOVI!C:DT,76,0)</f>
        <v>7</v>
      </c>
      <c r="HS93" s="275">
        <f>VLOOKUP(C93,FPT!B:HQ,76,0)</f>
        <v>7</v>
      </c>
      <c r="HT93" t="str">
        <f t="shared" si="190"/>
        <v/>
      </c>
      <c r="HU93" s="275">
        <f>VLOOKUP(C93,MOVI!C:DT,77,0)</f>
        <v>30800000</v>
      </c>
      <c r="HV93" s="275">
        <f>VLOOKUP(C93,FPT!B:HT,77,0)</f>
        <v>30800000</v>
      </c>
      <c r="HW93" t="str">
        <f t="shared" si="191"/>
        <v/>
      </c>
      <c r="HX93" s="274">
        <f>VLOOKUP(C93,MOVI!C:CB,78,0)</f>
        <v>2384000</v>
      </c>
      <c r="HY93" s="261">
        <f>VLOOKUP(C93,FPT!$B:$CA,78,0)</f>
        <v>2384000</v>
      </c>
      <c r="HZ93" t="str">
        <f t="shared" si="192"/>
        <v/>
      </c>
      <c r="IA93" s="275">
        <f>VLOOKUP(C93,MOVI!C:CD,79,0)</f>
        <v>300000</v>
      </c>
      <c r="IB93" s="275">
        <f>VLOOKUP(C93,FPT!B:HZ,79,0)</f>
        <v>300000</v>
      </c>
      <c r="IC93" t="str">
        <f t="shared" si="193"/>
        <v/>
      </c>
      <c r="ID93" s="275">
        <f>VLOOKUP(C93,MOVI!C:CD,80,0)</f>
        <v>447000</v>
      </c>
      <c r="IE93" s="275">
        <f>VLOOKUP(C93,FPT!B:IC,80,0)</f>
        <v>447000</v>
      </c>
      <c r="IF93" t="str">
        <f t="shared" si="194"/>
        <v/>
      </c>
      <c r="IG93" s="275">
        <f>VLOOKUP(C93,MOVI!C:DT,81,0)</f>
        <v>0</v>
      </c>
      <c r="IH93" s="275">
        <f>VLOOKUP(C93,FPT!B:IF,81,0)</f>
        <v>0</v>
      </c>
      <c r="II93" t="str">
        <f t="shared" si="195"/>
        <v/>
      </c>
      <c r="IJ93" s="275">
        <f>VLOOKUP(C93,MOVI!C:DT,82,0)</f>
        <v>3131000</v>
      </c>
      <c r="IK93" s="275">
        <f>VLOOKUP(C93,FPT!B:II,82,0)</f>
        <v>3131000</v>
      </c>
      <c r="IL93" t="str">
        <f t="shared" si="196"/>
        <v/>
      </c>
      <c r="IM93" s="275">
        <f>ROUND(VLOOKUP(C93,MOVI!C:DT,83,0),0)</f>
        <v>44931000</v>
      </c>
      <c r="IN93" s="275">
        <f>ROUND(VLOOKUP(C93,FPT!B:IL,83,0),0)</f>
        <v>44931000</v>
      </c>
      <c r="IO93" t="str">
        <f t="shared" si="197"/>
        <v/>
      </c>
      <c r="IP93" s="275">
        <f>VLOOKUP(C93,MOVI!C:DT,84,0)</f>
        <v>0</v>
      </c>
      <c r="IQ93" s="275">
        <f>VLOOKUP(C93,FPT!B:IO,84,0)</f>
        <v>0</v>
      </c>
      <c r="IR93" t="str">
        <f t="shared" si="198"/>
        <v/>
      </c>
      <c r="IS93" s="275">
        <f>ROUND(VLOOKUP(C93,MOVI!C:DT,85,0),0)</f>
        <v>0</v>
      </c>
      <c r="IT93" s="275">
        <f>ROUND(VLOOKUP(C93,FPT!B:IR,85,0),0)</f>
        <v>0</v>
      </c>
      <c r="IU93" t="str">
        <f t="shared" si="199"/>
        <v/>
      </c>
      <c r="IV93" s="275">
        <f>VLOOKUP(C93,MOVI!C:DT,86,0)</f>
        <v>0</v>
      </c>
      <c r="IW93" s="275">
        <f>VLOOKUP(C93,FPT!B:IU,86,0)</f>
        <v>0</v>
      </c>
      <c r="IX93" t="str">
        <f t="shared" si="200"/>
        <v/>
      </c>
      <c r="IY93" s="275">
        <f>ROUND(VLOOKUP(C93,MOVI!C:DT,87,0),0)</f>
        <v>0</v>
      </c>
      <c r="IZ93" s="275">
        <f>ROUND(VLOOKUP(C93,FPT!B:IX,87,0),0)</f>
        <v>0</v>
      </c>
      <c r="JA93" t="str">
        <f t="shared" si="201"/>
        <v/>
      </c>
      <c r="JB93" s="275">
        <f>VLOOKUP(C93,MOVI!C:DT,88,0)</f>
        <v>0</v>
      </c>
      <c r="JC93" s="275">
        <f>VLOOKUP(C93,FPT!B:JA,88,0)</f>
        <v>0</v>
      </c>
      <c r="JD93" t="str">
        <f t="shared" si="202"/>
        <v/>
      </c>
      <c r="JE93" s="275">
        <f>VLOOKUP(C93,MOVI!C:DT,89,0)</f>
        <v>0</v>
      </c>
      <c r="JF93" s="275">
        <f>VLOOKUP(C93,FPT!B:JD,89,0)</f>
        <v>0</v>
      </c>
      <c r="JG93" t="str">
        <f t="shared" si="203"/>
        <v/>
      </c>
      <c r="JH93" s="275">
        <f>VLOOKUP(C93,MOVI!C:DT,90,0)</f>
        <v>0</v>
      </c>
      <c r="JI93" s="275">
        <f>VLOOKUP(C93,FPT!B:JG,90,0)</f>
        <v>0</v>
      </c>
      <c r="JJ93" t="str">
        <f t="shared" si="204"/>
        <v/>
      </c>
      <c r="JK93" s="275">
        <f>VLOOKUP(C93,MOVI!C:DT,91,0)</f>
        <v>0</v>
      </c>
      <c r="JL93" s="275">
        <f>VLOOKUP(C93,FPT!B:JJ,91,0)</f>
        <v>0</v>
      </c>
      <c r="JM93" t="str">
        <f t="shared" si="205"/>
        <v/>
      </c>
      <c r="JN93" s="275">
        <f>VLOOKUP(C93,MOVI!C:DT,92,0)</f>
        <v>0</v>
      </c>
      <c r="JO93" s="275">
        <f>VLOOKUP(C93,FPT!B:JM,92,0)</f>
        <v>0</v>
      </c>
      <c r="JP93" t="str">
        <f t="shared" si="206"/>
        <v/>
      </c>
      <c r="JQ93" s="275">
        <f>VLOOKUP(C93,MOVI!C:DT,93,0)</f>
        <v>0</v>
      </c>
      <c r="JR93" s="275">
        <f>VLOOKUP(C93,FPT!B:JP,93,0)</f>
        <v>0</v>
      </c>
      <c r="JS93" t="str">
        <f t="shared" si="207"/>
        <v/>
      </c>
      <c r="JT93" s="275">
        <f>VLOOKUP(C93,MOVI!C:DT,94,0)</f>
        <v>0</v>
      </c>
      <c r="JU93" s="275">
        <f>VLOOKUP(C93,FPT!B:JS,94,0)</f>
        <v>0</v>
      </c>
      <c r="JV93" t="str">
        <f t="shared" si="208"/>
        <v/>
      </c>
      <c r="JW93" s="275">
        <f>VLOOKUP(C93,MOVI!C:DT,95,0)</f>
        <v>26869000</v>
      </c>
      <c r="JX93" s="275">
        <f>VLOOKUP(C93,FPT!B:JV,95,0)</f>
        <v>26869000</v>
      </c>
      <c r="JY93" t="str">
        <f t="shared" si="209"/>
        <v/>
      </c>
      <c r="JZ93" s="275">
        <f>VLOOKUP(C93,MOVI!C:DT,96,0)</f>
        <v>0</v>
      </c>
      <c r="KA93" s="275">
        <f>VLOOKUP(C93,FPT!B:JY,96,0)</f>
        <v>0</v>
      </c>
      <c r="KB93" t="str">
        <f t="shared" si="210"/>
        <v/>
      </c>
      <c r="KC93" s="275">
        <f>VLOOKUP(C93,MOVI!C:DT,97,0)</f>
        <v>26869000</v>
      </c>
      <c r="KD93" s="275">
        <f>VLOOKUP(C93,FPT!B:KB,97,0)</f>
        <v>26869000</v>
      </c>
      <c r="KE93" t="str">
        <f t="shared" si="211"/>
        <v/>
      </c>
      <c r="KF93" s="275">
        <f>VLOOKUP(C93,MOVI!C:DT,98,0)</f>
        <v>5066000</v>
      </c>
      <c r="KG93" s="275">
        <f>VLOOKUP(C93,FPT!B:KE,98,0)</f>
        <v>5066000</v>
      </c>
      <c r="KH93" t="str">
        <f t="shared" si="212"/>
        <v/>
      </c>
      <c r="KI93" s="275">
        <f>VLOOKUP(C93,MOVI!C:DT,99,0)</f>
        <v>0</v>
      </c>
      <c r="KJ93" s="275">
        <f>VLOOKUP(C93,FPT!B:KH,99,0)</f>
        <v>0</v>
      </c>
      <c r="KK93" t="str">
        <f t="shared" si="213"/>
        <v/>
      </c>
      <c r="KL93" s="275">
        <f>VLOOKUP(C93,MOVI!C:DT,100,0)</f>
        <v>894000</v>
      </c>
      <c r="KM93" s="275">
        <f>VLOOKUP(C93,FPT!B:KK,100,0)</f>
        <v>894000</v>
      </c>
      <c r="KN93" t="str">
        <f t="shared" si="214"/>
        <v/>
      </c>
      <c r="KO93" s="275">
        <f>VLOOKUP(C93,MOVI!C:DT,101,0)</f>
        <v>0</v>
      </c>
      <c r="KP93" s="275">
        <f>VLOOKUP(C93,FPT!B:KN,101,0)</f>
        <v>0</v>
      </c>
      <c r="KQ93" t="str">
        <f t="shared" si="215"/>
        <v/>
      </c>
      <c r="KR93" s="275">
        <f>VLOOKUP(C93,MOVI!C:DT,102,0)</f>
        <v>0</v>
      </c>
      <c r="KS93" s="275">
        <f>VLOOKUP(C93,FPT!B:KQ,102,0)</f>
        <v>0</v>
      </c>
      <c r="KT93" t="str">
        <f t="shared" si="216"/>
        <v/>
      </c>
      <c r="KU93" s="275">
        <f>VLOOKUP(C93,MOVI!C:DT,103,0)</f>
        <v>5960000</v>
      </c>
      <c r="KV93" s="275">
        <f>VLOOKUP(C93,FPT!B:KT,103,0)</f>
        <v>5960000</v>
      </c>
      <c r="KW93" t="str">
        <f t="shared" si="217"/>
        <v/>
      </c>
      <c r="KX93" s="275">
        <f>VLOOKUP(C93,MOVI!C:DT,104,0)</f>
        <v>9091000</v>
      </c>
      <c r="KY93" s="275">
        <f>VLOOKUP(C93,FPT!B:KW,104,0)</f>
        <v>9091000</v>
      </c>
      <c r="KZ93" t="str">
        <f t="shared" si="218"/>
        <v/>
      </c>
      <c r="LA93" s="275">
        <f>VLOOKUP(C93,MOVI!C:DT,105,0)</f>
        <v>596000</v>
      </c>
      <c r="LB93" s="275">
        <f>VLOOKUP(C93,FPT!B:KZ,105,0)</f>
        <v>596000</v>
      </c>
      <c r="LC93" t="str">
        <f t="shared" si="219"/>
        <v/>
      </c>
      <c r="LD93" s="275">
        <f>VLOOKUP(C93,MOVI!C:DT,106,0)</f>
        <v>36556000</v>
      </c>
      <c r="LE93" s="275">
        <f>VLOOKUP(C93,FPT!B:LC,106,0)</f>
        <v>36556000</v>
      </c>
      <c r="LF93" t="str">
        <f t="shared" si="220"/>
        <v/>
      </c>
      <c r="LG93" s="273">
        <f>VLOOKUP(C93,MOVI!C:DT,107,0)</f>
        <v>0</v>
      </c>
      <c r="LH93" s="273">
        <f>VLOOKUP(C93,FPT!B:LF,107,0)</f>
        <v>0</v>
      </c>
      <c r="LI93" t="str">
        <f t="shared" si="221"/>
        <v/>
      </c>
      <c r="LJ93" t="str">
        <f>VLOOKUP(C93,MOVI!C:DV,108,0)</f>
        <v>Việt PhúSouthRisk</v>
      </c>
      <c r="LK93" s="252" t="str">
        <f>VLOOKUP(C93,FPT!B:LI,108,0)</f>
        <v>Việt PhúSouthRisk</v>
      </c>
      <c r="LL93" t="str">
        <f t="shared" si="222"/>
        <v/>
      </c>
      <c r="LM93" s="275">
        <f>ROUND(VLOOKUP(C93,MOVI!C:DV,109,0),0)</f>
        <v>2500000</v>
      </c>
      <c r="LN93" s="275">
        <f>ROUND(VLOOKUP(C93,FPT!B:LL,109,0),0)</f>
        <v>2500000</v>
      </c>
      <c r="LO93" t="str">
        <f t="shared" si="223"/>
        <v/>
      </c>
      <c r="LP93" t="str">
        <f>VLOOKUP(C93,MOVI!C:DV,110,0)</f>
        <v>HO</v>
      </c>
      <c r="LQ93" s="247" t="str">
        <f>VLOOKUP(C93,FPT!B:LO,110,0)</f>
        <v>HO</v>
      </c>
      <c r="LR93" t="str">
        <f t="shared" si="224"/>
        <v/>
      </c>
      <c r="LS93">
        <f>MOVI!DI88</f>
        <v>18</v>
      </c>
      <c r="LV93">
        <f>MOVI!DJ88</f>
        <v>0</v>
      </c>
      <c r="LW93">
        <f>MOVI!DK88</f>
        <v>0</v>
      </c>
      <c r="LX93">
        <f>MOVI!DL88</f>
        <v>0</v>
      </c>
      <c r="LY93">
        <f>MOVI!DM88</f>
        <v>0</v>
      </c>
      <c r="LZ93">
        <f>MOVI!DN88</f>
        <v>0</v>
      </c>
      <c r="MA93">
        <f>MOVI!DO88</f>
        <v>0</v>
      </c>
      <c r="MB93" t="str">
        <f>MOVI!DP88</f>
        <v/>
      </c>
      <c r="MC93">
        <f>MOVI!DQ88</f>
        <v>0</v>
      </c>
      <c r="MD93">
        <f>MOVI!DR88</f>
        <v>0</v>
      </c>
      <c r="ME93" t="str">
        <f>VLOOKUP(C93,MOVI!C:DV,121,0)</f>
        <v/>
      </c>
      <c r="MF93" s="252"/>
      <c r="MG93" t="str">
        <f t="shared" si="117"/>
        <v/>
      </c>
      <c r="MH93" t="str">
        <f>VLOOKUP(C93,MOVI!C:DT,122,0)</f>
        <v>Việt PhúSouth</v>
      </c>
      <c r="MI93" s="252" t="str">
        <f>VLOOKUP(C93,FPT!B:DS,112,0)</f>
        <v>Việt PhúSouth</v>
      </c>
      <c r="MJ93" t="str">
        <f t="shared" si="225"/>
        <v/>
      </c>
    </row>
    <row r="94" spans="1:348" x14ac:dyDescent="0.25">
      <c r="A94">
        <v>86</v>
      </c>
      <c r="B94" s="48">
        <v>5542</v>
      </c>
      <c r="C94" s="271" t="s">
        <v>885</v>
      </c>
      <c r="D94" t="str">
        <f>VLOOKUP(C94,MOVI!C:D,2,0)</f>
        <v>Nguyễn Thị Thanh Huệ</v>
      </c>
      <c r="E94" t="str">
        <f>VLOOKUP(C94,FPT!B:C,2,0)</f>
        <v>Nguyễn Thị Thanh Huệ</v>
      </c>
      <c r="F94" t="str">
        <f t="shared" si="118"/>
        <v/>
      </c>
      <c r="G94" t="str">
        <f>VLOOKUP(C94,MOVI!C:E,3,0)</f>
        <v>Risk</v>
      </c>
      <c r="H94" t="str">
        <f>VLOOKUP(C94,FPT!B:F,3,0)</f>
        <v>Risk</v>
      </c>
      <c r="I94" t="str">
        <f t="shared" si="119"/>
        <v/>
      </c>
      <c r="J94" t="str">
        <f>VLOOKUP(C94,MOVI!C:H,4,0)</f>
        <v>Collection</v>
      </c>
      <c r="K94" t="str">
        <f>VLOOKUP(C94,FPT!B:I,4,0)</f>
        <v>Collection</v>
      </c>
      <c r="L94" t="str">
        <f t="shared" si="120"/>
        <v/>
      </c>
      <c r="M94" t="str">
        <f>VLOOKUP(C94,MOVI!C:DT,5,0)</f>
        <v>Team leader</v>
      </c>
      <c r="N94" t="str">
        <f>VLOOKUP(C94,FPT!B:L,5,0)</f>
        <v>Team leader</v>
      </c>
      <c r="O94" t="str">
        <f t="shared" si="121"/>
        <v/>
      </c>
      <c r="P94" t="str">
        <f>VLOOKUP(C94,MOVI!C:DT,6,0)</f>
        <v>Team Leader Call Collection</v>
      </c>
      <c r="Q94" t="str">
        <f>VLOOKUP(C94,FPT!B:O,6,0)</f>
        <v>Team Leader Call Collection</v>
      </c>
      <c r="R94" t="str">
        <f t="shared" si="122"/>
        <v/>
      </c>
      <c r="S94" t="str">
        <f>VLOOKUP(C94,MOVI!C:DT,7,0)</f>
        <v>South</v>
      </c>
      <c r="T94" t="str">
        <f>VLOOKUP(C94,FPT!B:R,7,0)</f>
        <v>South</v>
      </c>
      <c r="U94" t="str">
        <f t="shared" si="123"/>
        <v/>
      </c>
      <c r="V94" t="str">
        <f>VLOOKUP(C94,MOVI!C:DT,8,0)</f>
        <v>Việt Phú</v>
      </c>
      <c r="W94" t="str">
        <f>VLOOKUP(C94,FPT!B:U,8,0)</f>
        <v>Việt Phú</v>
      </c>
      <c r="X94" t="str">
        <f t="shared" si="124"/>
        <v/>
      </c>
      <c r="Y94" t="str">
        <f>VLOOKUP(C94,MOVI!C:DT,9,0)</f>
        <v>Full-time</v>
      </c>
      <c r="Z94" t="str">
        <f>VLOOKUP(C94,FPT!B:X,9,0)</f>
        <v>Full-time</v>
      </c>
      <c r="AA94" t="str">
        <f t="shared" si="125"/>
        <v/>
      </c>
      <c r="AB94" t="str">
        <f>VLOOKUP(C94,MOVI!C:DT,10,0)</f>
        <v>Permanent</v>
      </c>
      <c r="AC94" t="str">
        <f>VLOOKUP(C94,FPT!B:AA,10,0)</f>
        <v>Permanent</v>
      </c>
      <c r="AD94" t="str">
        <f t="shared" si="126"/>
        <v/>
      </c>
      <c r="AE94" s="247">
        <f>VLOOKUP(C94,MOVI!C:DT,11,0)</f>
        <v>43801</v>
      </c>
      <c r="AF94" s="247">
        <f>VLOOKUP(C94,FPT!B:AD,11,0)</f>
        <v>43801</v>
      </c>
      <c r="AG94" t="str">
        <f t="shared" si="127"/>
        <v/>
      </c>
      <c r="AH94" s="260" t="str">
        <f>VLOOKUP(C94,MOVI!C:DT,12,0)</f>
        <v/>
      </c>
      <c r="AI94" s="260"/>
      <c r="AJ94" t="str">
        <f t="shared" si="227"/>
        <v/>
      </c>
      <c r="AK94">
        <f>VLOOKUP(C94,MOVI!C:DT,13,0)</f>
        <v>0</v>
      </c>
      <c r="AL94" s="247">
        <f>VLOOKUP(C94,FPT!B:AJ,13,0)</f>
        <v>0</v>
      </c>
      <c r="AM94" t="str">
        <f t="shared" si="226"/>
        <v/>
      </c>
      <c r="AN94" s="247">
        <f>VLOOKUP(C94,MOVI!C:DT,14,0)</f>
        <v>0</v>
      </c>
      <c r="AO94" s="247">
        <f>VLOOKUP(C94,FPT!B:AM,14,0)</f>
        <v>0</v>
      </c>
      <c r="AP94" t="str">
        <f t="shared" si="128"/>
        <v/>
      </c>
      <c r="AQ94" t="str">
        <f>VLOOKUP(C94,MOVI!C:DT,15,0)</f>
        <v>LC</v>
      </c>
      <c r="AR94" s="247" t="str">
        <f>VLOOKUP(C94,FPT!B:AP,15,0)</f>
        <v>LC</v>
      </c>
      <c r="AS94" t="str">
        <f t="shared" si="129"/>
        <v/>
      </c>
      <c r="AT94" s="282" t="str">
        <f>VLOOKUP(C94,MOVI!C:DT,16,0)</f>
        <v>LTTP</v>
      </c>
      <c r="AU94" s="247" t="str">
        <f>VLOOKUP(C94,FPT!B:AS,16,0)</f>
        <v>LTTP</v>
      </c>
      <c r="AV94" t="str">
        <f t="shared" si="130"/>
        <v/>
      </c>
      <c r="AW94" t="str">
        <f>VLOOKUP(C94,MOVI!C:DT,17,0)</f>
        <v>L</v>
      </c>
      <c r="AX94" s="247" t="str">
        <f>VLOOKUP(C94,FPT!B:AV,17,0)</f>
        <v>L</v>
      </c>
      <c r="AY94" t="str">
        <f t="shared" si="131"/>
        <v/>
      </c>
      <c r="AZ94">
        <f>VLOOKUP(C94,MOVI!C:DT,18,0)</f>
        <v>0</v>
      </c>
      <c r="BA94" s="247">
        <f>VLOOKUP(C94,FPT!B:AY,18,0)</f>
        <v>0</v>
      </c>
      <c r="BB94" t="str">
        <f t="shared" si="132"/>
        <v/>
      </c>
      <c r="BC94" s="275">
        <f>VLOOKUP(C94,MOVI!C:DT,19,0)</f>
        <v>15000000</v>
      </c>
      <c r="BD94" s="275">
        <f>VLOOKUP(C94,FPT!B:BB,19,0)</f>
        <v>15000000</v>
      </c>
      <c r="BE94" t="str">
        <f t="shared" si="133"/>
        <v/>
      </c>
      <c r="BF94">
        <f>VLOOKUP(C94,MOVI!C:DT,20,0)</f>
        <v>0</v>
      </c>
      <c r="BG94" s="252">
        <f>VLOOKUP(C94,FPT!B:BE,20,0)</f>
        <v>0</v>
      </c>
      <c r="BH94" t="str">
        <f t="shared" si="134"/>
        <v/>
      </c>
      <c r="BI94" s="275">
        <f>VLOOKUP(C94,MOVI!C:DT,21,0)</f>
        <v>15000000</v>
      </c>
      <c r="BJ94" s="275">
        <f>VLOOKUP(C94,FPT!B:BH,21,0)</f>
        <v>15000000</v>
      </c>
      <c r="BK94" t="str">
        <f t="shared" si="135"/>
        <v/>
      </c>
      <c r="BL94" s="275">
        <f>VLOOKUP(C94,MOVI!C:DT,22,0)</f>
        <v>0</v>
      </c>
      <c r="BM94" s="275">
        <f>VLOOKUP(C94,FPT!B:BK,22,0)</f>
        <v>0</v>
      </c>
      <c r="BN94" t="str">
        <f t="shared" si="136"/>
        <v/>
      </c>
      <c r="BO94" s="275">
        <f>VLOOKUP(C94,MOVI!C:DT,23,0)</f>
        <v>0</v>
      </c>
      <c r="BP94" s="275">
        <f>VLOOKUP(C94,FPT!B:BN,23,0)</f>
        <v>0</v>
      </c>
      <c r="BQ94" t="str">
        <f t="shared" si="137"/>
        <v/>
      </c>
      <c r="BR94" s="275">
        <f>VLOOKUP(C94,MOVI!C:DT,24,0)</f>
        <v>0</v>
      </c>
      <c r="BS94" s="275">
        <f>VLOOKUP(C94,FPT!B:BQ,24,0)</f>
        <v>0</v>
      </c>
      <c r="BT94" t="str">
        <f t="shared" si="138"/>
        <v/>
      </c>
      <c r="BU94" s="275">
        <f>VLOOKUP(C94,MOVI!C:DT,25,0)</f>
        <v>0</v>
      </c>
      <c r="BV94" s="275">
        <f>VLOOKUP(C94,FPT!B:BT,25,0)</f>
        <v>0</v>
      </c>
      <c r="BW94" t="str">
        <f t="shared" si="139"/>
        <v/>
      </c>
      <c r="BX94" s="275">
        <f>VLOOKUP(C94,MOVI!C:DT,26,0)</f>
        <v>0</v>
      </c>
      <c r="BY94" s="275">
        <f>VLOOKUP(C94,FPT!B:BW,26,0)</f>
        <v>0</v>
      </c>
      <c r="BZ94" t="str">
        <f t="shared" si="140"/>
        <v/>
      </c>
      <c r="CA94" s="275">
        <f>VLOOKUP(C94,MOVI!C:DT,27,0)</f>
        <v>0</v>
      </c>
      <c r="CB94" s="275">
        <f>VLOOKUP(C94,FPT!B:BZ,27,0)</f>
        <v>0</v>
      </c>
      <c r="CC94" t="str">
        <f t="shared" si="141"/>
        <v/>
      </c>
      <c r="CD94" s="275">
        <f>VLOOKUP(C94,MOVI!C:DT,28,0)</f>
        <v>0</v>
      </c>
      <c r="CE94" s="275">
        <f>VLOOKUP(C94,FPT!B:CC,28,0)</f>
        <v>0</v>
      </c>
      <c r="CF94" t="str">
        <f t="shared" si="142"/>
        <v/>
      </c>
      <c r="CG94" t="str">
        <f>VLOOKUP(C94,MOVI!C:DT,29,0)</f>
        <v>CN</v>
      </c>
      <c r="CH94" s="252" t="str">
        <f>VLOOKUP(C94,FPT!B:CF,29,0)</f>
        <v>CN</v>
      </c>
      <c r="CI94" t="str">
        <f t="shared" si="143"/>
        <v/>
      </c>
      <c r="CJ94">
        <f>VLOOKUP(C94,MOVI!C:DT,30,0)</f>
        <v>26</v>
      </c>
      <c r="CK94" s="252">
        <f>VLOOKUP(C94,FPT!B:CI,30,0)</f>
        <v>26</v>
      </c>
      <c r="CL94" t="str">
        <f t="shared" si="144"/>
        <v/>
      </c>
      <c r="CM94">
        <f>VLOOKUP(C94,MOVI!C:DT,31,0)</f>
        <v>25.5</v>
      </c>
      <c r="CN94" s="252">
        <f>VLOOKUP(C94,FPT!B:CL,31,0)</f>
        <v>25.5</v>
      </c>
      <c r="CO94" t="str">
        <f t="shared" si="145"/>
        <v/>
      </c>
      <c r="CP94" s="275">
        <f>VLOOKUP(C94,MOVI!C:DT,32,0)</f>
        <v>0.5</v>
      </c>
      <c r="CQ94" s="275">
        <f>VLOOKUP(C94,FPT!B:CO,32,0)</f>
        <v>0.5</v>
      </c>
      <c r="CR94" t="str">
        <f t="shared" si="146"/>
        <v/>
      </c>
      <c r="CS94" s="275">
        <f>VLOOKUP(C94,MOVI!C:DT,33,0)</f>
        <v>0</v>
      </c>
      <c r="CT94" s="275">
        <f>VLOOKUP(C94,FPT!B:CR,33,0)</f>
        <v>0</v>
      </c>
      <c r="CU94" t="str">
        <f t="shared" si="147"/>
        <v/>
      </c>
      <c r="CV94" s="275">
        <f>VLOOKUP(C94,MOVI!C:DT,34,0)</f>
        <v>0</v>
      </c>
      <c r="CW94" s="275">
        <f>VLOOKUP(C94,FPT!B:CU,34,0)</f>
        <v>0</v>
      </c>
      <c r="CX94" t="str">
        <f t="shared" si="148"/>
        <v/>
      </c>
      <c r="CY94" s="275">
        <f>VLOOKUP(C94,MOVI!C:DT,35,0)</f>
        <v>26</v>
      </c>
      <c r="CZ94" s="275">
        <f>VLOOKUP(C94,FPT!B:CX,35,0)</f>
        <v>26</v>
      </c>
      <c r="DA94" t="str">
        <f t="shared" si="149"/>
        <v/>
      </c>
      <c r="DB94" s="275">
        <f>VLOOKUP(C94,MOVI!C:DT,36,0)</f>
        <v>0</v>
      </c>
      <c r="DC94" s="275">
        <f>VLOOKUP(C94,FPT!B:DA,36,0)</f>
        <v>0</v>
      </c>
      <c r="DD94" t="str">
        <f t="shared" si="150"/>
        <v/>
      </c>
      <c r="DE94" s="275">
        <f>VLOOKUP(C94,MOVI!C:DT,37,0)</f>
        <v>0</v>
      </c>
      <c r="DF94" s="275">
        <f>VLOOKUP(C94,FPT!B:DD,37,0)</f>
        <v>0</v>
      </c>
      <c r="DG94" t="str">
        <f t="shared" si="151"/>
        <v/>
      </c>
      <c r="DH94" s="275">
        <f>VLOOKUP(C94,MOVI!C:DT,38,0)</f>
        <v>0</v>
      </c>
      <c r="DI94" s="275">
        <f>VLOOKUP(C94,FPT!B:DG,38,0)</f>
        <v>0</v>
      </c>
      <c r="DJ94" t="str">
        <f t="shared" si="152"/>
        <v/>
      </c>
      <c r="DK94" s="275">
        <f>VLOOKUP(C94,MOVI!C:DT,39,0)</f>
        <v>0</v>
      </c>
      <c r="DL94" s="275">
        <f>VLOOKUP(C94,FPT!B:DJ,39,0)</f>
        <v>0</v>
      </c>
      <c r="DM94" t="str">
        <f t="shared" si="153"/>
        <v/>
      </c>
      <c r="DN94" s="275">
        <f>VLOOKUP(C94,MOVI!C:DT,40,0)</f>
        <v>0</v>
      </c>
      <c r="DO94" s="275">
        <f>VLOOKUP(C94,FPT!B:DM,40,0)</f>
        <v>0</v>
      </c>
      <c r="DP94" t="str">
        <f t="shared" si="154"/>
        <v/>
      </c>
      <c r="DQ94" s="275">
        <f>VLOOKUP(C94,MOVI!C:DT,41,0)</f>
        <v>0</v>
      </c>
      <c r="DR94" s="275">
        <f>VLOOKUP(C94,FPT!B:DP,41,0)</f>
        <v>0</v>
      </c>
      <c r="DS94" t="str">
        <f t="shared" si="155"/>
        <v/>
      </c>
      <c r="DT94" s="275">
        <f>VLOOKUP(C94,MOVI!C:DT,42,0)</f>
        <v>15000000</v>
      </c>
      <c r="DU94" s="275">
        <f>ROUND(VLOOKUP(C94,FPT!B:DS,42,0),0)</f>
        <v>15000000</v>
      </c>
      <c r="DV94" t="str">
        <f t="shared" si="156"/>
        <v/>
      </c>
      <c r="DW94" s="275">
        <f>VLOOKUP(C94,MOVI!C:DT,43,0)</f>
        <v>0</v>
      </c>
      <c r="DX94" s="275">
        <f>VLOOKUP(C94,FPT!B:DV,43,0)</f>
        <v>0</v>
      </c>
      <c r="DY94" t="str">
        <f t="shared" si="157"/>
        <v/>
      </c>
      <c r="DZ94" s="275">
        <f>VLOOKUP(C94,MOVI!C:DT,44,0)</f>
        <v>0</v>
      </c>
      <c r="EA94" s="275">
        <f>VLOOKUP(C94,FPT!B:DY,44,0)</f>
        <v>0</v>
      </c>
      <c r="EB94" t="str">
        <f t="shared" si="158"/>
        <v/>
      </c>
      <c r="EC94" s="275">
        <f>VLOOKUP(C94,MOVI!C:DT,45,0)</f>
        <v>15000000</v>
      </c>
      <c r="ED94" s="275">
        <f>ROUND(VLOOKUP(C94,FPT!B:EB,45,0),0)</f>
        <v>15000000</v>
      </c>
      <c r="EE94" t="str">
        <f t="shared" si="159"/>
        <v/>
      </c>
      <c r="EF94" s="275">
        <f>VLOOKUP(C94,MOVI!C:DT,46,0)</f>
        <v>0</v>
      </c>
      <c r="EG94" s="275">
        <f>VLOOKUP(C94,FPT!B:EE,46,0)</f>
        <v>0</v>
      </c>
      <c r="EH94" t="str">
        <f t="shared" si="160"/>
        <v/>
      </c>
      <c r="EI94" s="275">
        <f>VLOOKUP(C94,MOVI!C:DT,47,0)</f>
        <v>0</v>
      </c>
      <c r="EJ94" s="275">
        <f>VLOOKUP(C94,FPT!B:EH,47,0)</f>
        <v>0</v>
      </c>
      <c r="EK94" t="str">
        <f t="shared" si="161"/>
        <v/>
      </c>
      <c r="EL94" s="275">
        <f>VLOOKUP(C94,MOVI!C:DT,48,0)</f>
        <v>0</v>
      </c>
      <c r="EM94" s="275">
        <f>VLOOKUP(C94,FPT!B:EK,48,0)</f>
        <v>0</v>
      </c>
      <c r="EN94" t="str">
        <f t="shared" si="162"/>
        <v/>
      </c>
      <c r="EO94" s="275">
        <f>VLOOKUP(C94,MOVI!C:DT,49,0)</f>
        <v>0</v>
      </c>
      <c r="EP94" s="275">
        <f>VLOOKUP(C94,FPT!B:EN,49,0)</f>
        <v>0</v>
      </c>
      <c r="EQ94" t="str">
        <f t="shared" si="163"/>
        <v/>
      </c>
      <c r="ER94" s="275">
        <f>VLOOKUP(C94,MOVI!C:DT,50,0)</f>
        <v>0</v>
      </c>
      <c r="ES94" s="275">
        <f>VLOOKUP(C94,FPT!B:EQ,50,0)</f>
        <v>0</v>
      </c>
      <c r="ET94" t="str">
        <f t="shared" si="164"/>
        <v/>
      </c>
      <c r="EU94" s="275">
        <f>VLOOKUP(C94,MOVI!C:DT,51,0)</f>
        <v>0</v>
      </c>
      <c r="EV94" s="275">
        <f>VLOOKUP(C94,FPT!B:ET,51,0)</f>
        <v>0</v>
      </c>
      <c r="EW94" t="str">
        <f t="shared" si="165"/>
        <v/>
      </c>
      <c r="EX94" s="275">
        <f>VLOOKUP(C94,MOVI!C:DT,52,0)</f>
        <v>0</v>
      </c>
      <c r="EY94" s="275">
        <f>VLOOKUP(C94,FPT!B:EW,52,0)</f>
        <v>0</v>
      </c>
      <c r="EZ94" t="str">
        <f t="shared" si="166"/>
        <v/>
      </c>
      <c r="FA94" s="275">
        <f>VLOOKUP(C94,MOVI!C:DT,53,0)</f>
        <v>0</v>
      </c>
      <c r="FB94" s="275">
        <f>VLOOKUP(C94,FPT!B:EZ,53,0)</f>
        <v>0</v>
      </c>
      <c r="FC94" t="str">
        <f t="shared" si="167"/>
        <v/>
      </c>
      <c r="FD94" s="275">
        <f>VLOOKUP(C94,MOVI!C:DT,54,0)</f>
        <v>0</v>
      </c>
      <c r="FE94" s="275">
        <f>VLOOKUP(C94,FPT!B:FC,54,0)</f>
        <v>0</v>
      </c>
      <c r="FF94" t="str">
        <f t="shared" si="168"/>
        <v/>
      </c>
      <c r="FG94" s="275">
        <f>VLOOKUP(C94,MOVI!C:DT,55,0)</f>
        <v>0</v>
      </c>
      <c r="FH94" s="275">
        <f>VLOOKUP(C94,FPT!B:FF,55,0)</f>
        <v>0</v>
      </c>
      <c r="FI94" t="str">
        <f t="shared" si="169"/>
        <v/>
      </c>
      <c r="FJ94" s="275">
        <f>VLOOKUP(C94,MOVI!C:DT,56,0)</f>
        <v>0</v>
      </c>
      <c r="FK94" s="275">
        <f>VLOOKUP(C94,FPT!B:FI,56,0)</f>
        <v>0</v>
      </c>
      <c r="FL94" t="str">
        <f t="shared" si="170"/>
        <v/>
      </c>
      <c r="FM94" s="275">
        <f>VLOOKUP(C94,MOVI!C:DT,57,0)</f>
        <v>0</v>
      </c>
      <c r="FN94" s="275">
        <f>VLOOKUP(C94,FPT!B:FL,57,0)</f>
        <v>0</v>
      </c>
      <c r="FO94" t="str">
        <f t="shared" si="171"/>
        <v/>
      </c>
      <c r="FP94" s="275">
        <f>VLOOKUP(C94,MOVI!C:DT,58,0)</f>
        <v>0</v>
      </c>
      <c r="FQ94" s="275">
        <f>VLOOKUP(C94,FPT!B:FO,58,0)</f>
        <v>0</v>
      </c>
      <c r="FR94" t="str">
        <f t="shared" si="172"/>
        <v/>
      </c>
      <c r="FS94" s="275">
        <f>VLOOKUP(C94,MOVI!C:DT,59,0)</f>
        <v>0</v>
      </c>
      <c r="FT94" s="275">
        <f>VLOOKUP(C94,FPT!B:FR,59,0)</f>
        <v>0</v>
      </c>
      <c r="FU94" t="str">
        <f t="shared" si="173"/>
        <v/>
      </c>
      <c r="FV94" s="275">
        <f>VLOOKUP(C94,MOVI!C:DT,60,0)</f>
        <v>13268961</v>
      </c>
      <c r="FW94" s="275">
        <f>VLOOKUP(C94,FPT!B:FU,60,0)</f>
        <v>13268961</v>
      </c>
      <c r="FX94" t="str">
        <f t="shared" si="174"/>
        <v/>
      </c>
      <c r="FY94" s="275">
        <f>VLOOKUP(C94,MOVI!C:DT,61,0)</f>
        <v>0</v>
      </c>
      <c r="FZ94" s="275">
        <f>VLOOKUP(C94,FPT!B:FX,61,0)</f>
        <v>0</v>
      </c>
      <c r="GA94" t="str">
        <f t="shared" si="175"/>
        <v/>
      </c>
      <c r="GB94" s="275">
        <f>VLOOKUP(C94,MOVI!C:DT,62,0)</f>
        <v>0</v>
      </c>
      <c r="GC94" s="275">
        <f>VLOOKUP(C94,FPT!B:GA,62,0)</f>
        <v>0</v>
      </c>
      <c r="GD94" t="str">
        <f t="shared" si="176"/>
        <v/>
      </c>
      <c r="GE94" s="275">
        <f>VLOOKUP(C94,MOVI!C:DT,63,0)</f>
        <v>0</v>
      </c>
      <c r="GF94" s="275">
        <f>VLOOKUP(C94,FPT!B:GD,63,0)</f>
        <v>0</v>
      </c>
      <c r="GG94" t="str">
        <f t="shared" si="177"/>
        <v/>
      </c>
      <c r="GH94" s="275">
        <f>VLOOKUP(C94,MOVI!C:DT,64,0)</f>
        <v>0</v>
      </c>
      <c r="GI94" s="275">
        <f>VLOOKUP(C94,FPT!B:GG,64,0)</f>
        <v>0</v>
      </c>
      <c r="GJ94" t="str">
        <f t="shared" si="178"/>
        <v/>
      </c>
      <c r="GK94" s="275">
        <f>VLOOKUP(C94,MOVI!C:DT,65,0)</f>
        <v>0</v>
      </c>
      <c r="GL94" s="275">
        <f>VLOOKUP(C94,FPT!B:GJ,65,0)</f>
        <v>0</v>
      </c>
      <c r="GM94" t="str">
        <f t="shared" si="179"/>
        <v/>
      </c>
      <c r="GN94" s="275">
        <f>VLOOKUP(C94,MOVI!C:DT,66,0)</f>
        <v>0</v>
      </c>
      <c r="GO94" s="275">
        <f>VLOOKUP(C94,FPT!B:GM,66,0)</f>
        <v>0</v>
      </c>
      <c r="GP94" t="str">
        <f t="shared" si="180"/>
        <v/>
      </c>
      <c r="GQ94" s="275">
        <f>VLOOKUP(C94,MOVI!C:DT,67,0)</f>
        <v>0</v>
      </c>
      <c r="GR94" s="275">
        <f>VLOOKUP(C94,FPT!B:GP,67,0)</f>
        <v>0</v>
      </c>
      <c r="GS94" t="str">
        <f t="shared" si="181"/>
        <v/>
      </c>
      <c r="GT94" s="275">
        <f>VLOOKUP(C94,MOVI!C:DT,68,0)</f>
        <v>0</v>
      </c>
      <c r="GU94" s="275">
        <f>VLOOKUP(C94,FPT!B:GS,68,0)</f>
        <v>0</v>
      </c>
      <c r="GV94" t="str">
        <f t="shared" si="182"/>
        <v/>
      </c>
      <c r="GW94" s="275">
        <f>VLOOKUP(C94,MOVI!C:DT,69,0)</f>
        <v>0</v>
      </c>
      <c r="GX94" s="275">
        <f>VLOOKUP(C94,FPT!B:GV,69,0)</f>
        <v>0</v>
      </c>
      <c r="GY94" t="str">
        <f t="shared" si="183"/>
        <v/>
      </c>
      <c r="GZ94" s="275">
        <f>VLOOKUP(C94,MOVI!C:DT,70,0)</f>
        <v>13268961</v>
      </c>
      <c r="HA94" s="275">
        <f>VLOOKUP(C94,FPT!B:GY,70,0)</f>
        <v>13268961</v>
      </c>
      <c r="HB94" t="str">
        <f t="shared" si="184"/>
        <v/>
      </c>
      <c r="HC94" s="275">
        <f>VLOOKUP(C94,MOVI!C:DT,71,0)</f>
        <v>28268961</v>
      </c>
      <c r="HD94" s="275">
        <f>ROUND(VLOOKUP(C94,FPT!B:HB,71,0),0)</f>
        <v>28268961</v>
      </c>
      <c r="HE94" t="str">
        <f t="shared" si="185"/>
        <v/>
      </c>
      <c r="HF94" s="275">
        <f>ROUND(VLOOKUP(C94,MOVI!C:DT,72,0),0)</f>
        <v>0</v>
      </c>
      <c r="HG94" s="275">
        <f>ROUND(VLOOKUP(C94,FPT!B:HE,72,0),0)</f>
        <v>0</v>
      </c>
      <c r="HH94" t="str">
        <f t="shared" si="186"/>
        <v/>
      </c>
      <c r="HI94" s="275">
        <f>VLOOKUP(C94,MOVI!C:DT,73,0)</f>
        <v>0</v>
      </c>
      <c r="HJ94" s="275">
        <f>VLOOKUP(C94,FPT!B:HH,73,0)</f>
        <v>0</v>
      </c>
      <c r="HK94" t="str">
        <f t="shared" si="187"/>
        <v/>
      </c>
      <c r="HL94" s="275">
        <f>VLOOKUP(C94,MOVI!C:DT,74,0)</f>
        <v>0</v>
      </c>
      <c r="HM94" s="275">
        <f>VLOOKUP(C94,FPT!B:HK,74,0)</f>
        <v>0</v>
      </c>
      <c r="HN94" t="str">
        <f t="shared" si="188"/>
        <v/>
      </c>
      <c r="HO94" s="275">
        <f>VLOOKUP(C94,MOVI!C:DT,75,0)</f>
        <v>11000000</v>
      </c>
      <c r="HP94" s="275">
        <f>VLOOKUP(C94,FPT!B:HN,75,0)</f>
        <v>11000000</v>
      </c>
      <c r="HQ94" t="str">
        <f t="shared" si="189"/>
        <v/>
      </c>
      <c r="HR94" s="275">
        <f>VLOOKUP(C94,MOVI!C:DT,76,0)</f>
        <v>2</v>
      </c>
      <c r="HS94" s="275">
        <f>VLOOKUP(C94,FPT!B:HQ,76,0)</f>
        <v>2</v>
      </c>
      <c r="HT94" t="str">
        <f t="shared" si="190"/>
        <v/>
      </c>
      <c r="HU94" s="275">
        <f>VLOOKUP(C94,MOVI!C:DT,77,0)</f>
        <v>8800000</v>
      </c>
      <c r="HV94" s="275">
        <f>VLOOKUP(C94,FPT!B:HT,77,0)</f>
        <v>8800000</v>
      </c>
      <c r="HW94" t="str">
        <f t="shared" si="191"/>
        <v/>
      </c>
      <c r="HX94" s="274">
        <f>VLOOKUP(C94,MOVI!C:CB,78,0)</f>
        <v>1200000</v>
      </c>
      <c r="HY94" s="261">
        <f>VLOOKUP(C94,FPT!$B:$CA,78,0)</f>
        <v>1200000</v>
      </c>
      <c r="HZ94" t="str">
        <f t="shared" si="192"/>
        <v/>
      </c>
      <c r="IA94" s="275">
        <f>VLOOKUP(C94,MOVI!C:CD,79,0)</f>
        <v>150000</v>
      </c>
      <c r="IB94" s="275">
        <f>VLOOKUP(C94,FPT!B:HZ,79,0)</f>
        <v>150000</v>
      </c>
      <c r="IC94" t="str">
        <f t="shared" si="193"/>
        <v/>
      </c>
      <c r="ID94" s="275">
        <f>VLOOKUP(C94,MOVI!C:CD,80,0)</f>
        <v>225000</v>
      </c>
      <c r="IE94" s="275">
        <f>VLOOKUP(C94,FPT!B:IC,80,0)</f>
        <v>225000</v>
      </c>
      <c r="IF94" t="str">
        <f t="shared" si="194"/>
        <v/>
      </c>
      <c r="IG94" s="275">
        <f>VLOOKUP(C94,MOVI!C:DT,81,0)</f>
        <v>0</v>
      </c>
      <c r="IH94" s="275">
        <f>VLOOKUP(C94,FPT!B:IF,81,0)</f>
        <v>0</v>
      </c>
      <c r="II94" t="str">
        <f t="shared" si="195"/>
        <v/>
      </c>
      <c r="IJ94" s="275">
        <f>VLOOKUP(C94,MOVI!C:DT,82,0)</f>
        <v>1575000</v>
      </c>
      <c r="IK94" s="275">
        <f>VLOOKUP(C94,FPT!B:II,82,0)</f>
        <v>1575000</v>
      </c>
      <c r="IL94" t="str">
        <f t="shared" si="196"/>
        <v/>
      </c>
      <c r="IM94" s="275">
        <f>ROUND(VLOOKUP(C94,MOVI!C:DT,83,0),0)</f>
        <v>21375000</v>
      </c>
      <c r="IN94" s="275">
        <f>ROUND(VLOOKUP(C94,FPT!B:IL,83,0),0)</f>
        <v>21375000</v>
      </c>
      <c r="IO94" t="str">
        <f t="shared" si="197"/>
        <v/>
      </c>
      <c r="IP94" s="275">
        <f>VLOOKUP(C94,MOVI!C:DT,84,0)</f>
        <v>6893961</v>
      </c>
      <c r="IQ94" s="275">
        <f>VLOOKUP(C94,FPT!B:IO,84,0)</f>
        <v>6893961</v>
      </c>
      <c r="IR94" t="str">
        <f t="shared" si="198"/>
        <v/>
      </c>
      <c r="IS94" s="275">
        <f>ROUND(VLOOKUP(C94,MOVI!C:DT,85,0),0)</f>
        <v>439396</v>
      </c>
      <c r="IT94" s="275">
        <f>ROUND(VLOOKUP(C94,FPT!B:IR,85,0),0)</f>
        <v>439396</v>
      </c>
      <c r="IU94" t="str">
        <f t="shared" si="199"/>
        <v/>
      </c>
      <c r="IV94" s="275">
        <f>VLOOKUP(C94,MOVI!C:DT,86,0)</f>
        <v>0</v>
      </c>
      <c r="IW94" s="275">
        <f>VLOOKUP(C94,FPT!B:IU,86,0)</f>
        <v>0</v>
      </c>
      <c r="IX94" t="str">
        <f t="shared" si="200"/>
        <v/>
      </c>
      <c r="IY94" s="275">
        <f>ROUND(VLOOKUP(C94,MOVI!C:DT,87,0),0)</f>
        <v>439396</v>
      </c>
      <c r="IZ94" s="275">
        <f>ROUND(VLOOKUP(C94,FPT!B:IX,87,0),0)</f>
        <v>439396</v>
      </c>
      <c r="JA94" t="str">
        <f t="shared" si="201"/>
        <v/>
      </c>
      <c r="JB94" s="275">
        <f>VLOOKUP(C94,MOVI!C:DT,88,0)</f>
        <v>0</v>
      </c>
      <c r="JC94" s="275">
        <f>VLOOKUP(C94,FPT!B:JA,88,0)</f>
        <v>0</v>
      </c>
      <c r="JD94" t="str">
        <f t="shared" si="202"/>
        <v/>
      </c>
      <c r="JE94" s="275">
        <f>VLOOKUP(C94,MOVI!C:DT,89,0)</f>
        <v>149000</v>
      </c>
      <c r="JF94" s="275">
        <f>VLOOKUP(C94,FPT!B:JD,89,0)</f>
        <v>149000</v>
      </c>
      <c r="JG94" t="str">
        <f t="shared" si="203"/>
        <v/>
      </c>
      <c r="JH94" s="275">
        <f>VLOOKUP(C94,MOVI!C:DT,90,0)</f>
        <v>0</v>
      </c>
      <c r="JI94" s="275">
        <f>VLOOKUP(C94,FPT!B:JG,90,0)</f>
        <v>0</v>
      </c>
      <c r="JJ94" t="str">
        <f t="shared" si="204"/>
        <v/>
      </c>
      <c r="JK94" s="275">
        <f>VLOOKUP(C94,MOVI!C:DT,91,0)</f>
        <v>0</v>
      </c>
      <c r="JL94" s="275">
        <f>VLOOKUP(C94,FPT!B:JJ,91,0)</f>
        <v>0</v>
      </c>
      <c r="JM94" t="str">
        <f t="shared" si="205"/>
        <v/>
      </c>
      <c r="JN94" s="275">
        <f>VLOOKUP(C94,MOVI!C:DT,92,0)</f>
        <v>0</v>
      </c>
      <c r="JO94" s="275">
        <f>VLOOKUP(C94,FPT!B:JM,92,0)</f>
        <v>0</v>
      </c>
      <c r="JP94" t="str">
        <f t="shared" si="206"/>
        <v/>
      </c>
      <c r="JQ94" s="275">
        <f>VLOOKUP(C94,MOVI!C:DT,93,0)</f>
        <v>0</v>
      </c>
      <c r="JR94" s="275">
        <f>VLOOKUP(C94,FPT!B:JP,93,0)</f>
        <v>0</v>
      </c>
      <c r="JS94" t="str">
        <f t="shared" si="207"/>
        <v/>
      </c>
      <c r="JT94" s="275">
        <f>VLOOKUP(C94,MOVI!C:DT,94,0)</f>
        <v>149000</v>
      </c>
      <c r="JU94" s="275">
        <f>VLOOKUP(C94,FPT!B:JS,94,0)</f>
        <v>149000</v>
      </c>
      <c r="JV94" t="str">
        <f t="shared" si="208"/>
        <v/>
      </c>
      <c r="JW94" s="275">
        <f>VLOOKUP(C94,MOVI!C:DT,95,0)</f>
        <v>26105565</v>
      </c>
      <c r="JX94" s="275">
        <f>VLOOKUP(C94,FPT!B:JV,95,0)</f>
        <v>26105565</v>
      </c>
      <c r="JY94" t="str">
        <f t="shared" si="209"/>
        <v/>
      </c>
      <c r="JZ94" s="275">
        <f>VLOOKUP(C94,MOVI!C:DT,96,0)</f>
        <v>0</v>
      </c>
      <c r="KA94" s="275">
        <f>VLOOKUP(C94,FPT!B:JY,96,0)</f>
        <v>0</v>
      </c>
      <c r="KB94" t="str">
        <f t="shared" si="210"/>
        <v/>
      </c>
      <c r="KC94" s="275">
        <f>VLOOKUP(C94,MOVI!C:DT,97,0)</f>
        <v>26105565</v>
      </c>
      <c r="KD94" s="275">
        <f>VLOOKUP(C94,FPT!B:KB,97,0)</f>
        <v>26105565</v>
      </c>
      <c r="KE94" t="str">
        <f t="shared" si="211"/>
        <v/>
      </c>
      <c r="KF94" s="275">
        <f>VLOOKUP(C94,MOVI!C:DT,98,0)</f>
        <v>2550000</v>
      </c>
      <c r="KG94" s="275">
        <f>VLOOKUP(C94,FPT!B:KE,98,0)</f>
        <v>2550000</v>
      </c>
      <c r="KH94" t="str">
        <f t="shared" si="212"/>
        <v/>
      </c>
      <c r="KI94" s="275">
        <f>VLOOKUP(C94,MOVI!C:DT,99,0)</f>
        <v>0</v>
      </c>
      <c r="KJ94" s="275">
        <f>VLOOKUP(C94,FPT!B:KH,99,0)</f>
        <v>0</v>
      </c>
      <c r="KK94" t="str">
        <f t="shared" si="213"/>
        <v/>
      </c>
      <c r="KL94" s="275">
        <f>VLOOKUP(C94,MOVI!C:DT,100,0)</f>
        <v>450000</v>
      </c>
      <c r="KM94" s="275">
        <f>VLOOKUP(C94,FPT!B:KK,100,0)</f>
        <v>450000</v>
      </c>
      <c r="KN94" t="str">
        <f t="shared" si="214"/>
        <v/>
      </c>
      <c r="KO94" s="275">
        <f>VLOOKUP(C94,MOVI!C:DT,101,0)</f>
        <v>0</v>
      </c>
      <c r="KP94" s="275">
        <f>VLOOKUP(C94,FPT!B:KN,101,0)</f>
        <v>0</v>
      </c>
      <c r="KQ94" t="str">
        <f t="shared" si="215"/>
        <v/>
      </c>
      <c r="KR94" s="275">
        <f>VLOOKUP(C94,MOVI!C:DT,102,0)</f>
        <v>0</v>
      </c>
      <c r="KS94" s="275">
        <f>VLOOKUP(C94,FPT!B:KQ,102,0)</f>
        <v>0</v>
      </c>
      <c r="KT94" t="str">
        <f t="shared" si="216"/>
        <v/>
      </c>
      <c r="KU94" s="275">
        <f>VLOOKUP(C94,MOVI!C:DT,103,0)</f>
        <v>3000000</v>
      </c>
      <c r="KV94" s="275">
        <f>VLOOKUP(C94,FPT!B:KT,103,0)</f>
        <v>3000000</v>
      </c>
      <c r="KW94" t="str">
        <f t="shared" si="217"/>
        <v/>
      </c>
      <c r="KX94" s="275">
        <f>VLOOKUP(C94,MOVI!C:DT,104,0)</f>
        <v>4575000</v>
      </c>
      <c r="KY94" s="275">
        <f>VLOOKUP(C94,FPT!B:KW,104,0)</f>
        <v>4575000</v>
      </c>
      <c r="KZ94" t="str">
        <f t="shared" si="218"/>
        <v/>
      </c>
      <c r="LA94" s="275">
        <f>VLOOKUP(C94,MOVI!C:DT,105,0)</f>
        <v>300000</v>
      </c>
      <c r="LB94" s="275">
        <f>VLOOKUP(C94,FPT!B:KZ,105,0)</f>
        <v>300000</v>
      </c>
      <c r="LC94" t="str">
        <f t="shared" si="219"/>
        <v/>
      </c>
      <c r="LD94" s="275">
        <f>VLOOKUP(C94,MOVI!C:DT,106,0)</f>
        <v>31568961</v>
      </c>
      <c r="LE94" s="275">
        <f>VLOOKUP(C94,FPT!B:LC,106,0)</f>
        <v>31568961</v>
      </c>
      <c r="LF94" t="str">
        <f t="shared" si="220"/>
        <v/>
      </c>
      <c r="LG94" s="273">
        <f>VLOOKUP(C94,MOVI!C:DT,107,0)</f>
        <v>0</v>
      </c>
      <c r="LH94" s="273">
        <f>VLOOKUP(C94,FPT!B:LF,107,0)</f>
        <v>0</v>
      </c>
      <c r="LI94" t="str">
        <f t="shared" si="221"/>
        <v/>
      </c>
      <c r="LJ94" t="str">
        <f>VLOOKUP(C94,MOVI!C:DV,108,0)</f>
        <v>Việt PhúSouthRisk</v>
      </c>
      <c r="LK94" s="252" t="str">
        <f>VLOOKUP(C94,FPT!B:LI,108,0)</f>
        <v>Việt PhúSouthRisk</v>
      </c>
      <c r="LL94" t="str">
        <f t="shared" si="222"/>
        <v/>
      </c>
      <c r="LM94" s="275">
        <f>ROUND(VLOOKUP(C94,MOVI!C:DV,109,0),0)</f>
        <v>1250000</v>
      </c>
      <c r="LN94" s="275">
        <f>ROUND(VLOOKUP(C94,FPT!B:LL,109,0),0)</f>
        <v>1250000</v>
      </c>
      <c r="LO94" t="str">
        <f t="shared" si="223"/>
        <v/>
      </c>
      <c r="LP94" t="str">
        <f>VLOOKUP(C94,MOVI!C:DV,110,0)</f>
        <v>HO</v>
      </c>
      <c r="LQ94" s="247" t="str">
        <f>VLOOKUP(C94,FPT!B:LO,110,0)</f>
        <v>HO</v>
      </c>
      <c r="LR94" t="str">
        <f t="shared" si="224"/>
        <v/>
      </c>
      <c r="LS94">
        <f>MOVI!DI89</f>
        <v>22</v>
      </c>
      <c r="LV94">
        <f>MOVI!DJ89</f>
        <v>0</v>
      </c>
      <c r="LW94">
        <f>MOVI!DK89</f>
        <v>0</v>
      </c>
      <c r="LX94" t="str">
        <f>MOVI!DL89</f>
        <v>x</v>
      </c>
      <c r="LY94">
        <f>MOVI!DM89</f>
        <v>0</v>
      </c>
      <c r="LZ94">
        <f>MOVI!DN89</f>
        <v>149000</v>
      </c>
      <c r="MA94">
        <f>MOVI!DO89</f>
        <v>0</v>
      </c>
      <c r="MB94" t="str">
        <f>MOVI!DP89</f>
        <v/>
      </c>
      <c r="MC94">
        <f>MOVI!DQ89</f>
        <v>0</v>
      </c>
      <c r="MD94">
        <f>MOVI!DR89</f>
        <v>0</v>
      </c>
      <c r="ME94" t="str">
        <f>VLOOKUP(C94,MOVI!C:DV,121,0)</f>
        <v/>
      </c>
      <c r="MF94" s="252"/>
      <c r="MG94" t="str">
        <f t="shared" si="117"/>
        <v/>
      </c>
      <c r="MH94" t="str">
        <f>VLOOKUP(C94,MOVI!C:DT,122,0)</f>
        <v>Việt PhúSouth</v>
      </c>
      <c r="MI94" s="252" t="str">
        <f>VLOOKUP(C94,FPT!B:DS,112,0)</f>
        <v>Việt PhúSouth</v>
      </c>
      <c r="MJ94" t="str">
        <f t="shared" si="225"/>
        <v/>
      </c>
    </row>
    <row r="95" spans="1:348" x14ac:dyDescent="0.25">
      <c r="A95">
        <v>87</v>
      </c>
      <c r="B95" s="48" t="s">
        <v>346</v>
      </c>
      <c r="C95" s="271" t="s">
        <v>874</v>
      </c>
      <c r="D95" t="str">
        <f>VLOOKUP(C95,MOVI!C:D,2,0)</f>
        <v>Mai Thị Sương</v>
      </c>
      <c r="E95" t="str">
        <f>VLOOKUP(C95,FPT!B:C,2,0)</f>
        <v>Mai Thị Sương</v>
      </c>
      <c r="F95" t="str">
        <f t="shared" si="118"/>
        <v/>
      </c>
      <c r="G95" t="str">
        <f>VLOOKUP(C95,MOVI!C:E,3,0)</f>
        <v>Risk</v>
      </c>
      <c r="H95" t="str">
        <f>VLOOKUP(C95,FPT!B:F,3,0)</f>
        <v>Risk</v>
      </c>
      <c r="I95" t="str">
        <f t="shared" si="119"/>
        <v/>
      </c>
      <c r="J95" t="str">
        <f>VLOOKUP(C95,MOVI!C:H,4,0)</f>
        <v>Collection</v>
      </c>
      <c r="K95" t="str">
        <f>VLOOKUP(C95,FPT!B:I,4,0)</f>
        <v>Collection</v>
      </c>
      <c r="L95" t="str">
        <f t="shared" si="120"/>
        <v/>
      </c>
      <c r="M95" t="str">
        <f>VLOOKUP(C95,MOVI!C:DT,5,0)</f>
        <v>Associate</v>
      </c>
      <c r="N95" t="str">
        <f>VLOOKUP(C95,FPT!B:L,5,0)</f>
        <v>Associate</v>
      </c>
      <c r="O95" t="str">
        <f t="shared" si="121"/>
        <v/>
      </c>
      <c r="P95" t="str">
        <f>VLOOKUP(C95,MOVI!C:DT,6,0)</f>
        <v>Debt Collection Officer</v>
      </c>
      <c r="Q95" t="str">
        <f>VLOOKUP(C95,FPT!B:O,6,0)</f>
        <v>Debt Collection Officer</v>
      </c>
      <c r="R95" t="str">
        <f t="shared" si="122"/>
        <v/>
      </c>
      <c r="S95" t="str">
        <f>VLOOKUP(C95,MOVI!C:DT,7,0)</f>
        <v>South</v>
      </c>
      <c r="T95" t="str">
        <f>VLOOKUP(C95,FPT!B:R,7,0)</f>
        <v>South</v>
      </c>
      <c r="U95" t="str">
        <f t="shared" si="123"/>
        <v/>
      </c>
      <c r="V95" t="str">
        <f>VLOOKUP(C95,MOVI!C:DT,8,0)</f>
        <v>Việt Phú</v>
      </c>
      <c r="W95" t="str">
        <f>VLOOKUP(C95,FPT!B:U,8,0)</f>
        <v>Việt Phú</v>
      </c>
      <c r="X95" t="str">
        <f t="shared" si="124"/>
        <v/>
      </c>
      <c r="Y95" t="str">
        <f>VLOOKUP(C95,MOVI!C:DT,9,0)</f>
        <v>Full-time</v>
      </c>
      <c r="Z95" t="str">
        <f>VLOOKUP(C95,FPT!B:X,9,0)</f>
        <v>Full-time</v>
      </c>
      <c r="AA95" t="str">
        <f t="shared" si="125"/>
        <v/>
      </c>
      <c r="AB95" t="str">
        <f>VLOOKUP(C95,MOVI!C:DT,10,0)</f>
        <v>Permanent</v>
      </c>
      <c r="AC95" t="str">
        <f>VLOOKUP(C95,FPT!B:AA,10,0)</f>
        <v>Permanent</v>
      </c>
      <c r="AD95" t="str">
        <f t="shared" si="126"/>
        <v/>
      </c>
      <c r="AE95" s="247">
        <f>VLOOKUP(C95,MOVI!C:DT,11,0)</f>
        <v>42191</v>
      </c>
      <c r="AF95" s="247">
        <f>VLOOKUP(C95,FPT!B:AD,11,0)</f>
        <v>42191</v>
      </c>
      <c r="AG95" t="str">
        <f t="shared" si="127"/>
        <v/>
      </c>
      <c r="AH95" s="260" t="str">
        <f>VLOOKUP(C95,MOVI!C:DT,12,0)</f>
        <v/>
      </c>
      <c r="AI95" s="260"/>
      <c r="AJ95" t="str">
        <f t="shared" si="227"/>
        <v/>
      </c>
      <c r="AK95">
        <f>VLOOKUP(C95,MOVI!C:DT,13,0)</f>
        <v>0</v>
      </c>
      <c r="AL95" s="247">
        <f>VLOOKUP(C95,FPT!B:AJ,13,0)</f>
        <v>0</v>
      </c>
      <c r="AM95" t="str">
        <f t="shared" si="226"/>
        <v/>
      </c>
      <c r="AN95" s="247">
        <f>VLOOKUP(C95,MOVI!C:DT,14,0)</f>
        <v>0</v>
      </c>
      <c r="AO95" s="247">
        <f>VLOOKUP(C95,FPT!B:AM,14,0)</f>
        <v>0</v>
      </c>
      <c r="AP95" t="str">
        <f t="shared" si="128"/>
        <v/>
      </c>
      <c r="AQ95" t="str">
        <f>VLOOKUP(C95,MOVI!C:DT,15,0)</f>
        <v>LC</v>
      </c>
      <c r="AR95" s="247" t="str">
        <f>VLOOKUP(C95,FPT!B:AP,15,0)</f>
        <v>LC</v>
      </c>
      <c r="AS95" t="str">
        <f t="shared" si="129"/>
        <v/>
      </c>
      <c r="AT95" s="282" t="str">
        <f>VLOOKUP(C95,MOVI!C:DT,16,0)</f>
        <v>LTTP</v>
      </c>
      <c r="AU95" s="247" t="str">
        <f>VLOOKUP(C95,FPT!B:AS,16,0)</f>
        <v>LTTP</v>
      </c>
      <c r="AV95" t="str">
        <f t="shared" si="130"/>
        <v/>
      </c>
      <c r="AW95" t="str">
        <f>VLOOKUP(C95,MOVI!C:DT,17,0)</f>
        <v>L</v>
      </c>
      <c r="AX95" s="247" t="str">
        <f>VLOOKUP(C95,FPT!B:AV,17,0)</f>
        <v>L</v>
      </c>
      <c r="AY95" t="str">
        <f t="shared" si="131"/>
        <v/>
      </c>
      <c r="AZ95">
        <f>VLOOKUP(C95,MOVI!C:DT,18,0)</f>
        <v>0</v>
      </c>
      <c r="BA95" s="247">
        <f>VLOOKUP(C95,FPT!B:AY,18,0)</f>
        <v>0</v>
      </c>
      <c r="BB95" t="str">
        <f t="shared" si="132"/>
        <v/>
      </c>
      <c r="BC95" s="275">
        <f>VLOOKUP(C95,MOVI!C:DT,19,0)</f>
        <v>5000000</v>
      </c>
      <c r="BD95" s="275">
        <f>VLOOKUP(C95,FPT!B:BB,19,0)</f>
        <v>5000000</v>
      </c>
      <c r="BE95" t="str">
        <f t="shared" si="133"/>
        <v/>
      </c>
      <c r="BF95">
        <f>VLOOKUP(C95,MOVI!C:DT,20,0)</f>
        <v>0</v>
      </c>
      <c r="BG95" s="252">
        <f>VLOOKUP(C95,FPT!B:BE,20,0)</f>
        <v>0</v>
      </c>
      <c r="BH95" t="str">
        <f t="shared" si="134"/>
        <v/>
      </c>
      <c r="BI95" s="275">
        <f>VLOOKUP(C95,MOVI!C:DT,21,0)</f>
        <v>5000000</v>
      </c>
      <c r="BJ95" s="275">
        <f>VLOOKUP(C95,FPT!B:BH,21,0)</f>
        <v>5000000</v>
      </c>
      <c r="BK95" t="str">
        <f t="shared" si="135"/>
        <v/>
      </c>
      <c r="BL95" s="275">
        <f>VLOOKUP(C95,MOVI!C:DT,22,0)</f>
        <v>0</v>
      </c>
      <c r="BM95" s="275">
        <f>VLOOKUP(C95,FPT!B:BK,22,0)</f>
        <v>0</v>
      </c>
      <c r="BN95" t="str">
        <f t="shared" si="136"/>
        <v/>
      </c>
      <c r="BO95" s="275">
        <f>VLOOKUP(C95,MOVI!C:DT,23,0)</f>
        <v>0</v>
      </c>
      <c r="BP95" s="275">
        <f>VLOOKUP(C95,FPT!B:BN,23,0)</f>
        <v>0</v>
      </c>
      <c r="BQ95" t="str">
        <f t="shared" si="137"/>
        <v/>
      </c>
      <c r="BR95" s="275">
        <f>VLOOKUP(C95,MOVI!C:DT,24,0)</f>
        <v>0</v>
      </c>
      <c r="BS95" s="275">
        <f>VLOOKUP(C95,FPT!B:BQ,24,0)</f>
        <v>0</v>
      </c>
      <c r="BT95" t="str">
        <f t="shared" si="138"/>
        <v/>
      </c>
      <c r="BU95" s="275">
        <f>VLOOKUP(C95,MOVI!C:DT,25,0)</f>
        <v>0</v>
      </c>
      <c r="BV95" s="275">
        <f>VLOOKUP(C95,FPT!B:BT,25,0)</f>
        <v>0</v>
      </c>
      <c r="BW95" t="str">
        <f t="shared" si="139"/>
        <v/>
      </c>
      <c r="BX95" s="275">
        <f>VLOOKUP(C95,MOVI!C:DT,26,0)</f>
        <v>0</v>
      </c>
      <c r="BY95" s="275">
        <f>VLOOKUP(C95,FPT!B:BW,26,0)</f>
        <v>0</v>
      </c>
      <c r="BZ95" t="str">
        <f t="shared" si="140"/>
        <v/>
      </c>
      <c r="CA95" s="275">
        <f>VLOOKUP(C95,MOVI!C:DT,27,0)</f>
        <v>0</v>
      </c>
      <c r="CB95" s="275">
        <f>VLOOKUP(C95,FPT!B:BZ,27,0)</f>
        <v>0</v>
      </c>
      <c r="CC95" t="str">
        <f t="shared" si="141"/>
        <v/>
      </c>
      <c r="CD95" s="275">
        <f>VLOOKUP(C95,MOVI!C:DT,28,0)</f>
        <v>0</v>
      </c>
      <c r="CE95" s="275">
        <f>VLOOKUP(C95,FPT!B:CC,28,0)</f>
        <v>0</v>
      </c>
      <c r="CF95" t="str">
        <f t="shared" si="142"/>
        <v/>
      </c>
      <c r="CG95" t="str">
        <f>VLOOKUP(C95,MOVI!C:DT,29,0)</f>
        <v>CN</v>
      </c>
      <c r="CH95" s="252" t="str">
        <f>VLOOKUP(C95,FPT!B:CF,29,0)</f>
        <v>CN</v>
      </c>
      <c r="CI95" t="str">
        <f t="shared" si="143"/>
        <v/>
      </c>
      <c r="CJ95">
        <f>VLOOKUP(C95,MOVI!C:DT,30,0)</f>
        <v>26</v>
      </c>
      <c r="CK95" s="252">
        <f>VLOOKUP(C95,FPT!B:CI,30,0)</f>
        <v>26</v>
      </c>
      <c r="CL95" t="str">
        <f t="shared" si="144"/>
        <v/>
      </c>
      <c r="CM95">
        <f>VLOOKUP(C95,MOVI!C:DT,31,0)</f>
        <v>24</v>
      </c>
      <c r="CN95" s="252">
        <f>VLOOKUP(C95,FPT!B:CL,31,0)</f>
        <v>24</v>
      </c>
      <c r="CO95" t="str">
        <f t="shared" si="145"/>
        <v/>
      </c>
      <c r="CP95" s="275">
        <f>VLOOKUP(C95,MOVI!C:DT,32,0)</f>
        <v>2</v>
      </c>
      <c r="CQ95" s="275">
        <f>VLOOKUP(C95,FPT!B:CO,32,0)</f>
        <v>2</v>
      </c>
      <c r="CR95" t="str">
        <f t="shared" si="146"/>
        <v/>
      </c>
      <c r="CS95" s="275">
        <f>VLOOKUP(C95,MOVI!C:DT,33,0)</f>
        <v>0</v>
      </c>
      <c r="CT95" s="275">
        <f>VLOOKUP(C95,FPT!B:CR,33,0)</f>
        <v>0</v>
      </c>
      <c r="CU95" t="str">
        <f t="shared" si="147"/>
        <v/>
      </c>
      <c r="CV95" s="275">
        <f>VLOOKUP(C95,MOVI!C:DT,34,0)</f>
        <v>0</v>
      </c>
      <c r="CW95" s="275">
        <f>VLOOKUP(C95,FPT!B:CU,34,0)</f>
        <v>0</v>
      </c>
      <c r="CX95" t="str">
        <f t="shared" si="148"/>
        <v/>
      </c>
      <c r="CY95" s="275">
        <f>VLOOKUP(C95,MOVI!C:DT,35,0)</f>
        <v>26</v>
      </c>
      <c r="CZ95" s="275">
        <f>VLOOKUP(C95,FPT!B:CX,35,0)</f>
        <v>26</v>
      </c>
      <c r="DA95" t="str">
        <f t="shared" si="149"/>
        <v/>
      </c>
      <c r="DB95" s="275">
        <f>VLOOKUP(C95,MOVI!C:DT,36,0)</f>
        <v>0</v>
      </c>
      <c r="DC95" s="275">
        <f>VLOOKUP(C95,FPT!B:DA,36,0)</f>
        <v>0</v>
      </c>
      <c r="DD95" t="str">
        <f t="shared" si="150"/>
        <v/>
      </c>
      <c r="DE95" s="275">
        <f>VLOOKUP(C95,MOVI!C:DT,37,0)</f>
        <v>0</v>
      </c>
      <c r="DF95" s="275">
        <f>VLOOKUP(C95,FPT!B:DD,37,0)</f>
        <v>0</v>
      </c>
      <c r="DG95" t="str">
        <f t="shared" si="151"/>
        <v/>
      </c>
      <c r="DH95" s="275">
        <f>VLOOKUP(C95,MOVI!C:DT,38,0)</f>
        <v>0</v>
      </c>
      <c r="DI95" s="275">
        <f>VLOOKUP(C95,FPT!B:DG,38,0)</f>
        <v>0</v>
      </c>
      <c r="DJ95" t="str">
        <f t="shared" si="152"/>
        <v/>
      </c>
      <c r="DK95" s="275">
        <f>VLOOKUP(C95,MOVI!C:DT,39,0)</f>
        <v>0</v>
      </c>
      <c r="DL95" s="275">
        <f>VLOOKUP(C95,FPT!B:DJ,39,0)</f>
        <v>0</v>
      </c>
      <c r="DM95" t="str">
        <f t="shared" si="153"/>
        <v/>
      </c>
      <c r="DN95" s="275">
        <f>VLOOKUP(C95,MOVI!C:DT,40,0)</f>
        <v>0</v>
      </c>
      <c r="DO95" s="275">
        <f>VLOOKUP(C95,FPT!B:DM,40,0)</f>
        <v>0</v>
      </c>
      <c r="DP95" t="str">
        <f t="shared" si="154"/>
        <v/>
      </c>
      <c r="DQ95" s="275">
        <f>VLOOKUP(C95,MOVI!C:DT,41,0)</f>
        <v>0</v>
      </c>
      <c r="DR95" s="275">
        <f>VLOOKUP(C95,FPT!B:DP,41,0)</f>
        <v>0</v>
      </c>
      <c r="DS95" t="str">
        <f t="shared" si="155"/>
        <v/>
      </c>
      <c r="DT95" s="275">
        <f>VLOOKUP(C95,MOVI!C:DT,42,0)</f>
        <v>5000000</v>
      </c>
      <c r="DU95" s="275">
        <f>ROUND(VLOOKUP(C95,FPT!B:DS,42,0),0)</f>
        <v>5000000</v>
      </c>
      <c r="DV95" t="str">
        <f t="shared" si="156"/>
        <v/>
      </c>
      <c r="DW95" s="275">
        <f>VLOOKUP(C95,MOVI!C:DT,43,0)</f>
        <v>0</v>
      </c>
      <c r="DX95" s="275">
        <f>VLOOKUP(C95,FPT!B:DV,43,0)</f>
        <v>0</v>
      </c>
      <c r="DY95" t="str">
        <f t="shared" si="157"/>
        <v/>
      </c>
      <c r="DZ95" s="275">
        <f>VLOOKUP(C95,MOVI!C:DT,44,0)</f>
        <v>0</v>
      </c>
      <c r="EA95" s="275">
        <f>VLOOKUP(C95,FPT!B:DY,44,0)</f>
        <v>0</v>
      </c>
      <c r="EB95" t="str">
        <f t="shared" si="158"/>
        <v/>
      </c>
      <c r="EC95" s="275">
        <f>VLOOKUP(C95,MOVI!C:DT,45,0)</f>
        <v>5000000</v>
      </c>
      <c r="ED95" s="275">
        <f>ROUND(VLOOKUP(C95,FPT!B:EB,45,0),0)</f>
        <v>5000000</v>
      </c>
      <c r="EE95" t="str">
        <f t="shared" si="159"/>
        <v/>
      </c>
      <c r="EF95" s="275">
        <f>VLOOKUP(C95,MOVI!C:DT,46,0)</f>
        <v>0</v>
      </c>
      <c r="EG95" s="275">
        <f>VLOOKUP(C95,FPT!B:EE,46,0)</f>
        <v>0</v>
      </c>
      <c r="EH95" t="str">
        <f t="shared" si="160"/>
        <v/>
      </c>
      <c r="EI95" s="275">
        <f>VLOOKUP(C95,MOVI!C:DT,47,0)</f>
        <v>0</v>
      </c>
      <c r="EJ95" s="275">
        <f>VLOOKUP(C95,FPT!B:EH,47,0)</f>
        <v>0</v>
      </c>
      <c r="EK95" t="str">
        <f t="shared" si="161"/>
        <v/>
      </c>
      <c r="EL95" s="275">
        <f>VLOOKUP(C95,MOVI!C:DT,48,0)</f>
        <v>0</v>
      </c>
      <c r="EM95" s="275">
        <f>VLOOKUP(C95,FPT!B:EK,48,0)</f>
        <v>0</v>
      </c>
      <c r="EN95" t="str">
        <f t="shared" si="162"/>
        <v/>
      </c>
      <c r="EO95" s="275">
        <f>VLOOKUP(C95,MOVI!C:DT,49,0)</f>
        <v>0</v>
      </c>
      <c r="EP95" s="275">
        <f>VLOOKUP(C95,FPT!B:EN,49,0)</f>
        <v>0</v>
      </c>
      <c r="EQ95" t="str">
        <f t="shared" si="163"/>
        <v/>
      </c>
      <c r="ER95" s="275">
        <f>VLOOKUP(C95,MOVI!C:DT,50,0)</f>
        <v>0</v>
      </c>
      <c r="ES95" s="275">
        <f>VLOOKUP(C95,FPT!B:EQ,50,0)</f>
        <v>0</v>
      </c>
      <c r="ET95" t="str">
        <f t="shared" si="164"/>
        <v/>
      </c>
      <c r="EU95" s="275">
        <f>VLOOKUP(C95,MOVI!C:DT,51,0)</f>
        <v>0</v>
      </c>
      <c r="EV95" s="275">
        <f>VLOOKUP(C95,FPT!B:ET,51,0)</f>
        <v>0</v>
      </c>
      <c r="EW95" t="str">
        <f t="shared" si="165"/>
        <v/>
      </c>
      <c r="EX95" s="275">
        <f>VLOOKUP(C95,MOVI!C:DT,52,0)</f>
        <v>0</v>
      </c>
      <c r="EY95" s="275">
        <f>VLOOKUP(C95,FPT!B:EW,52,0)</f>
        <v>0</v>
      </c>
      <c r="EZ95" t="str">
        <f t="shared" si="166"/>
        <v/>
      </c>
      <c r="FA95" s="275">
        <f>VLOOKUP(C95,MOVI!C:DT,53,0)</f>
        <v>0</v>
      </c>
      <c r="FB95" s="275">
        <f>VLOOKUP(C95,FPT!B:EZ,53,0)</f>
        <v>0</v>
      </c>
      <c r="FC95" t="str">
        <f t="shared" si="167"/>
        <v/>
      </c>
      <c r="FD95" s="275">
        <f>VLOOKUP(C95,MOVI!C:DT,54,0)</f>
        <v>0</v>
      </c>
      <c r="FE95" s="275">
        <f>VLOOKUP(C95,FPT!B:FC,54,0)</f>
        <v>0</v>
      </c>
      <c r="FF95" t="str">
        <f t="shared" si="168"/>
        <v/>
      </c>
      <c r="FG95" s="275">
        <f>VLOOKUP(C95,MOVI!C:DT,55,0)</f>
        <v>0</v>
      </c>
      <c r="FH95" s="275">
        <f>VLOOKUP(C95,FPT!B:FF,55,0)</f>
        <v>0</v>
      </c>
      <c r="FI95" t="str">
        <f t="shared" si="169"/>
        <v/>
      </c>
      <c r="FJ95" s="275">
        <f>VLOOKUP(C95,MOVI!C:DT,56,0)</f>
        <v>0</v>
      </c>
      <c r="FK95" s="275">
        <f>VLOOKUP(C95,FPT!B:FI,56,0)</f>
        <v>0</v>
      </c>
      <c r="FL95" t="str">
        <f t="shared" si="170"/>
        <v/>
      </c>
      <c r="FM95" s="275">
        <f>VLOOKUP(C95,MOVI!C:DT,57,0)</f>
        <v>0</v>
      </c>
      <c r="FN95" s="275">
        <f>VLOOKUP(C95,FPT!B:FL,57,0)</f>
        <v>0</v>
      </c>
      <c r="FO95" t="str">
        <f t="shared" si="171"/>
        <v/>
      </c>
      <c r="FP95" s="275">
        <f>VLOOKUP(C95,MOVI!C:DT,58,0)</f>
        <v>0</v>
      </c>
      <c r="FQ95" s="275">
        <f>VLOOKUP(C95,FPT!B:FO,58,0)</f>
        <v>0</v>
      </c>
      <c r="FR95" t="str">
        <f t="shared" si="172"/>
        <v/>
      </c>
      <c r="FS95" s="275">
        <f>VLOOKUP(C95,MOVI!C:DT,59,0)</f>
        <v>0</v>
      </c>
      <c r="FT95" s="275">
        <f>VLOOKUP(C95,FPT!B:FR,59,0)</f>
        <v>0</v>
      </c>
      <c r="FU95" t="str">
        <f t="shared" si="173"/>
        <v/>
      </c>
      <c r="FV95" s="275">
        <f>VLOOKUP(C95,MOVI!C:DT,60,0)</f>
        <v>7839061</v>
      </c>
      <c r="FW95" s="275">
        <f>VLOOKUP(C95,FPT!B:FU,60,0)</f>
        <v>7839061</v>
      </c>
      <c r="FX95" t="str">
        <f t="shared" si="174"/>
        <v/>
      </c>
      <c r="FY95" s="275">
        <f>VLOOKUP(C95,MOVI!C:DT,61,0)</f>
        <v>0</v>
      </c>
      <c r="FZ95" s="275">
        <f>VLOOKUP(C95,FPT!B:FX,61,0)</f>
        <v>0</v>
      </c>
      <c r="GA95" t="str">
        <f t="shared" si="175"/>
        <v/>
      </c>
      <c r="GB95" s="275">
        <f>VLOOKUP(C95,MOVI!C:DT,62,0)</f>
        <v>0</v>
      </c>
      <c r="GC95" s="275">
        <f>VLOOKUP(C95,FPT!B:GA,62,0)</f>
        <v>0</v>
      </c>
      <c r="GD95" t="str">
        <f t="shared" si="176"/>
        <v/>
      </c>
      <c r="GE95" s="275">
        <f>VLOOKUP(C95,MOVI!C:DT,63,0)</f>
        <v>0</v>
      </c>
      <c r="GF95" s="275">
        <f>VLOOKUP(C95,FPT!B:GD,63,0)</f>
        <v>0</v>
      </c>
      <c r="GG95" t="str">
        <f t="shared" si="177"/>
        <v/>
      </c>
      <c r="GH95" s="275">
        <f>VLOOKUP(C95,MOVI!C:DT,64,0)</f>
        <v>0</v>
      </c>
      <c r="GI95" s="275">
        <f>VLOOKUP(C95,FPT!B:GG,64,0)</f>
        <v>0</v>
      </c>
      <c r="GJ95" t="str">
        <f t="shared" si="178"/>
        <v/>
      </c>
      <c r="GK95" s="275">
        <f>VLOOKUP(C95,MOVI!C:DT,65,0)</f>
        <v>0</v>
      </c>
      <c r="GL95" s="275">
        <f>VLOOKUP(C95,FPT!B:GJ,65,0)</f>
        <v>0</v>
      </c>
      <c r="GM95" t="str">
        <f t="shared" si="179"/>
        <v/>
      </c>
      <c r="GN95" s="275">
        <f>VLOOKUP(C95,MOVI!C:DT,66,0)</f>
        <v>0</v>
      </c>
      <c r="GO95" s="275">
        <f>VLOOKUP(C95,FPT!B:GM,66,0)</f>
        <v>0</v>
      </c>
      <c r="GP95" t="str">
        <f t="shared" si="180"/>
        <v/>
      </c>
      <c r="GQ95" s="275">
        <f>VLOOKUP(C95,MOVI!C:DT,67,0)</f>
        <v>0</v>
      </c>
      <c r="GR95" s="275">
        <f>VLOOKUP(C95,FPT!B:GP,67,0)</f>
        <v>0</v>
      </c>
      <c r="GS95" t="str">
        <f t="shared" si="181"/>
        <v/>
      </c>
      <c r="GT95" s="275">
        <f>VLOOKUP(C95,MOVI!C:DT,68,0)</f>
        <v>0</v>
      </c>
      <c r="GU95" s="275">
        <f>VLOOKUP(C95,FPT!B:GS,68,0)</f>
        <v>0</v>
      </c>
      <c r="GV95" t="str">
        <f t="shared" si="182"/>
        <v/>
      </c>
      <c r="GW95" s="275">
        <f>VLOOKUP(C95,MOVI!C:DT,69,0)</f>
        <v>0</v>
      </c>
      <c r="GX95" s="275">
        <f>VLOOKUP(C95,FPT!B:GV,69,0)</f>
        <v>0</v>
      </c>
      <c r="GY95" t="str">
        <f t="shared" si="183"/>
        <v/>
      </c>
      <c r="GZ95" s="275">
        <f>VLOOKUP(C95,MOVI!C:DT,70,0)</f>
        <v>7839061</v>
      </c>
      <c r="HA95" s="275">
        <f>VLOOKUP(C95,FPT!B:GY,70,0)</f>
        <v>7839061</v>
      </c>
      <c r="HB95" t="str">
        <f t="shared" si="184"/>
        <v/>
      </c>
      <c r="HC95" s="275">
        <f>VLOOKUP(C95,MOVI!C:DT,71,0)</f>
        <v>12839061</v>
      </c>
      <c r="HD95" s="275">
        <f>ROUND(VLOOKUP(C95,FPT!B:HB,71,0),0)</f>
        <v>12839061</v>
      </c>
      <c r="HE95" t="str">
        <f t="shared" si="185"/>
        <v/>
      </c>
      <c r="HF95" s="275">
        <f>ROUND(VLOOKUP(C95,MOVI!C:DT,72,0),0)</f>
        <v>0</v>
      </c>
      <c r="HG95" s="275">
        <f>ROUND(VLOOKUP(C95,FPT!B:HE,72,0),0)</f>
        <v>0</v>
      </c>
      <c r="HH95" t="str">
        <f t="shared" si="186"/>
        <v/>
      </c>
      <c r="HI95" s="275">
        <f>VLOOKUP(C95,MOVI!C:DT,73,0)</f>
        <v>0</v>
      </c>
      <c r="HJ95" s="275">
        <f>VLOOKUP(C95,FPT!B:HH,73,0)</f>
        <v>0</v>
      </c>
      <c r="HK95" t="str">
        <f t="shared" si="187"/>
        <v/>
      </c>
      <c r="HL95" s="275">
        <f>VLOOKUP(C95,MOVI!C:DT,74,0)</f>
        <v>0</v>
      </c>
      <c r="HM95" s="275">
        <f>VLOOKUP(C95,FPT!B:HK,74,0)</f>
        <v>0</v>
      </c>
      <c r="HN95" t="str">
        <f t="shared" si="188"/>
        <v/>
      </c>
      <c r="HO95" s="275">
        <f>VLOOKUP(C95,MOVI!C:DT,75,0)</f>
        <v>11000000</v>
      </c>
      <c r="HP95" s="275">
        <f>VLOOKUP(C95,FPT!B:HN,75,0)</f>
        <v>11000000</v>
      </c>
      <c r="HQ95" t="str">
        <f t="shared" si="189"/>
        <v/>
      </c>
      <c r="HR95" s="275">
        <f>VLOOKUP(C95,MOVI!C:DT,76,0)</f>
        <v>0</v>
      </c>
      <c r="HS95" s="275">
        <f>VLOOKUP(C95,FPT!B:HQ,76,0)</f>
        <v>0</v>
      </c>
      <c r="HT95" t="str">
        <f t="shared" si="190"/>
        <v/>
      </c>
      <c r="HU95" s="275">
        <f>VLOOKUP(C95,MOVI!C:DT,77,0)</f>
        <v>0</v>
      </c>
      <c r="HV95" s="275">
        <f>VLOOKUP(C95,FPT!B:HT,77,0)</f>
        <v>0</v>
      </c>
      <c r="HW95" t="str">
        <f t="shared" si="191"/>
        <v/>
      </c>
      <c r="HX95" s="274">
        <f>VLOOKUP(C95,MOVI!C:CB,78,0)</f>
        <v>400000</v>
      </c>
      <c r="HY95" s="261">
        <f>VLOOKUP(C95,FPT!$B:$CA,78,0)</f>
        <v>400000</v>
      </c>
      <c r="HZ95" t="str">
        <f t="shared" si="192"/>
        <v/>
      </c>
      <c r="IA95" s="275">
        <f>VLOOKUP(C95,MOVI!C:CD,79,0)</f>
        <v>50000</v>
      </c>
      <c r="IB95" s="275">
        <f>VLOOKUP(C95,FPT!B:HZ,79,0)</f>
        <v>50000</v>
      </c>
      <c r="IC95" t="str">
        <f t="shared" si="193"/>
        <v/>
      </c>
      <c r="ID95" s="275">
        <f>VLOOKUP(C95,MOVI!C:CD,80,0)</f>
        <v>75000</v>
      </c>
      <c r="IE95" s="275">
        <f>VLOOKUP(C95,FPT!B:IC,80,0)</f>
        <v>75000</v>
      </c>
      <c r="IF95" t="str">
        <f t="shared" si="194"/>
        <v/>
      </c>
      <c r="IG95" s="275">
        <f>VLOOKUP(C95,MOVI!C:DT,81,0)</f>
        <v>0</v>
      </c>
      <c r="IH95" s="275">
        <f>VLOOKUP(C95,FPT!B:IF,81,0)</f>
        <v>0</v>
      </c>
      <c r="II95" t="str">
        <f t="shared" si="195"/>
        <v/>
      </c>
      <c r="IJ95" s="275">
        <f>VLOOKUP(C95,MOVI!C:DT,82,0)</f>
        <v>525000</v>
      </c>
      <c r="IK95" s="275">
        <f>VLOOKUP(C95,FPT!B:II,82,0)</f>
        <v>525000</v>
      </c>
      <c r="IL95" t="str">
        <f t="shared" si="196"/>
        <v/>
      </c>
      <c r="IM95" s="275">
        <f>ROUND(VLOOKUP(C95,MOVI!C:DT,83,0),0)</f>
        <v>11525000</v>
      </c>
      <c r="IN95" s="275">
        <f>ROUND(VLOOKUP(C95,FPT!B:IL,83,0),0)</f>
        <v>11525000</v>
      </c>
      <c r="IO95" t="str">
        <f t="shared" si="197"/>
        <v/>
      </c>
      <c r="IP95" s="275">
        <f>VLOOKUP(C95,MOVI!C:DT,84,0)</f>
        <v>1314061</v>
      </c>
      <c r="IQ95" s="275">
        <f>VLOOKUP(C95,FPT!B:IO,84,0)</f>
        <v>1314061</v>
      </c>
      <c r="IR95" t="str">
        <f t="shared" si="198"/>
        <v/>
      </c>
      <c r="IS95" s="275">
        <f>ROUND(VLOOKUP(C95,MOVI!C:DT,85,0),0)</f>
        <v>65703</v>
      </c>
      <c r="IT95" s="275">
        <f>ROUND(VLOOKUP(C95,FPT!B:IR,85,0),0)</f>
        <v>65703</v>
      </c>
      <c r="IU95" t="str">
        <f t="shared" si="199"/>
        <v/>
      </c>
      <c r="IV95" s="275">
        <f>VLOOKUP(C95,MOVI!C:DT,86,0)</f>
        <v>0</v>
      </c>
      <c r="IW95" s="275">
        <f>VLOOKUP(C95,FPT!B:IU,86,0)</f>
        <v>0</v>
      </c>
      <c r="IX95" t="str">
        <f t="shared" si="200"/>
        <v/>
      </c>
      <c r="IY95" s="275">
        <f>ROUND(VLOOKUP(C95,MOVI!C:DT,87,0),0)</f>
        <v>65703</v>
      </c>
      <c r="IZ95" s="275">
        <f>ROUND(VLOOKUP(C95,FPT!B:IX,87,0),0)</f>
        <v>65703</v>
      </c>
      <c r="JA95" t="str">
        <f t="shared" si="201"/>
        <v/>
      </c>
      <c r="JB95" s="275">
        <f>VLOOKUP(C95,MOVI!C:DT,88,0)</f>
        <v>0</v>
      </c>
      <c r="JC95" s="275">
        <f>VLOOKUP(C95,FPT!B:JA,88,0)</f>
        <v>0</v>
      </c>
      <c r="JD95" t="str">
        <f t="shared" si="202"/>
        <v/>
      </c>
      <c r="JE95" s="275">
        <f>VLOOKUP(C95,MOVI!C:DT,89,0)</f>
        <v>50000</v>
      </c>
      <c r="JF95" s="275">
        <f>VLOOKUP(C95,FPT!B:JD,89,0)</f>
        <v>50000</v>
      </c>
      <c r="JG95" t="str">
        <f t="shared" si="203"/>
        <v/>
      </c>
      <c r="JH95" s="275">
        <f>VLOOKUP(C95,MOVI!C:DT,90,0)</f>
        <v>0</v>
      </c>
      <c r="JI95" s="275">
        <f>VLOOKUP(C95,FPT!B:JG,90,0)</f>
        <v>0</v>
      </c>
      <c r="JJ95" t="str">
        <f t="shared" si="204"/>
        <v/>
      </c>
      <c r="JK95" s="275">
        <f>VLOOKUP(C95,MOVI!C:DT,91,0)</f>
        <v>0</v>
      </c>
      <c r="JL95" s="275">
        <f>VLOOKUP(C95,FPT!B:JJ,91,0)</f>
        <v>0</v>
      </c>
      <c r="JM95" t="str">
        <f t="shared" si="205"/>
        <v/>
      </c>
      <c r="JN95" s="275">
        <f>VLOOKUP(C95,MOVI!C:DT,92,0)</f>
        <v>0</v>
      </c>
      <c r="JO95" s="275">
        <f>VLOOKUP(C95,FPT!B:JM,92,0)</f>
        <v>0</v>
      </c>
      <c r="JP95" t="str">
        <f t="shared" si="206"/>
        <v/>
      </c>
      <c r="JQ95" s="275">
        <f>VLOOKUP(C95,MOVI!C:DT,93,0)</f>
        <v>0</v>
      </c>
      <c r="JR95" s="275">
        <f>VLOOKUP(C95,FPT!B:JP,93,0)</f>
        <v>0</v>
      </c>
      <c r="JS95" t="str">
        <f t="shared" si="207"/>
        <v/>
      </c>
      <c r="JT95" s="275">
        <f>VLOOKUP(C95,MOVI!C:DT,94,0)</f>
        <v>50000</v>
      </c>
      <c r="JU95" s="275">
        <f>VLOOKUP(C95,FPT!B:JS,94,0)</f>
        <v>50000</v>
      </c>
      <c r="JV95" t="str">
        <f t="shared" si="208"/>
        <v/>
      </c>
      <c r="JW95" s="275">
        <f>VLOOKUP(C95,MOVI!C:DT,95,0)</f>
        <v>12198358</v>
      </c>
      <c r="JX95" s="275">
        <f>VLOOKUP(C95,FPT!B:JV,95,0)</f>
        <v>12198358</v>
      </c>
      <c r="JY95" t="str">
        <f t="shared" si="209"/>
        <v/>
      </c>
      <c r="JZ95" s="275">
        <f>VLOOKUP(C95,MOVI!C:DT,96,0)</f>
        <v>0</v>
      </c>
      <c r="KA95" s="275">
        <f>VLOOKUP(C95,FPT!B:JY,96,0)</f>
        <v>0</v>
      </c>
      <c r="KB95" t="str">
        <f t="shared" si="210"/>
        <v/>
      </c>
      <c r="KC95" s="275">
        <f>VLOOKUP(C95,MOVI!C:DT,97,0)</f>
        <v>12198358</v>
      </c>
      <c r="KD95" s="275">
        <f>VLOOKUP(C95,FPT!B:KB,97,0)</f>
        <v>12198358</v>
      </c>
      <c r="KE95" t="str">
        <f t="shared" si="211"/>
        <v/>
      </c>
      <c r="KF95" s="275">
        <f>VLOOKUP(C95,MOVI!C:DT,98,0)</f>
        <v>850000.00000000012</v>
      </c>
      <c r="KG95" s="275">
        <f>VLOOKUP(C95,FPT!B:KE,98,0)</f>
        <v>850000</v>
      </c>
      <c r="KH95" t="str">
        <f t="shared" si="212"/>
        <v/>
      </c>
      <c r="KI95" s="275">
        <f>VLOOKUP(C95,MOVI!C:DT,99,0)</f>
        <v>0</v>
      </c>
      <c r="KJ95" s="275">
        <f>VLOOKUP(C95,FPT!B:KH,99,0)</f>
        <v>0</v>
      </c>
      <c r="KK95" t="str">
        <f t="shared" si="213"/>
        <v/>
      </c>
      <c r="KL95" s="275">
        <f>VLOOKUP(C95,MOVI!C:DT,100,0)</f>
        <v>150000</v>
      </c>
      <c r="KM95" s="275">
        <f>VLOOKUP(C95,FPT!B:KK,100,0)</f>
        <v>150000</v>
      </c>
      <c r="KN95" t="str">
        <f t="shared" si="214"/>
        <v/>
      </c>
      <c r="KO95" s="275">
        <f>VLOOKUP(C95,MOVI!C:DT,101,0)</f>
        <v>0</v>
      </c>
      <c r="KP95" s="275">
        <f>VLOOKUP(C95,FPT!B:KN,101,0)</f>
        <v>0</v>
      </c>
      <c r="KQ95" t="str">
        <f t="shared" si="215"/>
        <v/>
      </c>
      <c r="KR95" s="275">
        <f>VLOOKUP(C95,MOVI!C:DT,102,0)</f>
        <v>0</v>
      </c>
      <c r="KS95" s="275">
        <f>VLOOKUP(C95,FPT!B:KQ,102,0)</f>
        <v>0</v>
      </c>
      <c r="KT95" t="str">
        <f t="shared" si="216"/>
        <v/>
      </c>
      <c r="KU95" s="275">
        <f>VLOOKUP(C95,MOVI!C:DT,103,0)</f>
        <v>1000000.0000000001</v>
      </c>
      <c r="KV95" s="275">
        <f>VLOOKUP(C95,FPT!B:KT,103,0)</f>
        <v>1000000</v>
      </c>
      <c r="KW95" t="str">
        <f t="shared" si="217"/>
        <v/>
      </c>
      <c r="KX95" s="275">
        <f>VLOOKUP(C95,MOVI!C:DT,104,0)</f>
        <v>1525000</v>
      </c>
      <c r="KY95" s="275">
        <f>VLOOKUP(C95,FPT!B:KW,104,0)</f>
        <v>1525000</v>
      </c>
      <c r="KZ95" t="str">
        <f t="shared" si="218"/>
        <v/>
      </c>
      <c r="LA95" s="275">
        <f>VLOOKUP(C95,MOVI!C:DT,105,0)</f>
        <v>100000</v>
      </c>
      <c r="LB95" s="275">
        <f>VLOOKUP(C95,FPT!B:KZ,105,0)</f>
        <v>100000</v>
      </c>
      <c r="LC95" t="str">
        <f t="shared" si="219"/>
        <v/>
      </c>
      <c r="LD95" s="275">
        <f>VLOOKUP(C95,MOVI!C:DT,106,0)</f>
        <v>13939061</v>
      </c>
      <c r="LE95" s="275">
        <f>VLOOKUP(C95,FPT!B:LC,106,0)</f>
        <v>13939061</v>
      </c>
      <c r="LF95" t="str">
        <f t="shared" si="220"/>
        <v/>
      </c>
      <c r="LG95" s="273">
        <f>VLOOKUP(C95,MOVI!C:DT,107,0)</f>
        <v>0</v>
      </c>
      <c r="LH95" s="273">
        <f>VLOOKUP(C95,FPT!B:LF,107,0)</f>
        <v>0</v>
      </c>
      <c r="LI95" t="str">
        <f t="shared" si="221"/>
        <v/>
      </c>
      <c r="LJ95" t="str">
        <f>VLOOKUP(C95,MOVI!C:DV,108,0)</f>
        <v>Việt PhúSouthRisk</v>
      </c>
      <c r="LK95" s="252" t="str">
        <f>VLOOKUP(C95,FPT!B:LI,108,0)</f>
        <v>Việt PhúSouthRisk</v>
      </c>
      <c r="LL95" t="str">
        <f t="shared" si="222"/>
        <v/>
      </c>
      <c r="LM95" s="275">
        <f>ROUND(VLOOKUP(C95,MOVI!C:DV,109,0),0)</f>
        <v>416667</v>
      </c>
      <c r="LN95" s="275">
        <f>ROUND(VLOOKUP(C95,FPT!B:LL,109,0),0)</f>
        <v>416667</v>
      </c>
      <c r="LO95" t="str">
        <f t="shared" si="223"/>
        <v/>
      </c>
      <c r="LP95" t="str">
        <f>VLOOKUP(C95,MOVI!C:DV,110,0)</f>
        <v>HO</v>
      </c>
      <c r="LQ95" s="247" t="str">
        <f>VLOOKUP(C95,FPT!B:LO,110,0)</f>
        <v>HO</v>
      </c>
      <c r="LR95" t="str">
        <f t="shared" si="224"/>
        <v/>
      </c>
      <c r="LS95">
        <f>MOVI!DI90</f>
        <v>22</v>
      </c>
      <c r="LV95">
        <f>MOVI!DJ90</f>
        <v>0</v>
      </c>
      <c r="LW95">
        <f>MOVI!DK90</f>
        <v>0</v>
      </c>
      <c r="LX95" t="str">
        <f>MOVI!DL90</f>
        <v>x</v>
      </c>
      <c r="LY95">
        <f>MOVI!DM90</f>
        <v>0</v>
      </c>
      <c r="LZ95">
        <f>MOVI!DN90</f>
        <v>50000</v>
      </c>
      <c r="MA95">
        <f>MOVI!DO90</f>
        <v>0</v>
      </c>
      <c r="MB95" t="str">
        <f>MOVI!DP90</f>
        <v/>
      </c>
      <c r="MC95">
        <f>MOVI!DQ90</f>
        <v>0</v>
      </c>
      <c r="MD95">
        <f>MOVI!DR90</f>
        <v>0</v>
      </c>
      <c r="ME95" t="str">
        <f>VLOOKUP(C95,MOVI!C:DV,121,0)</f>
        <v/>
      </c>
      <c r="MF95" s="252"/>
      <c r="MG95" t="str">
        <f t="shared" si="117"/>
        <v/>
      </c>
      <c r="MH95" t="str">
        <f>VLOOKUP(C95,MOVI!C:DT,122,0)</f>
        <v>Việt PhúSouth</v>
      </c>
      <c r="MI95" s="252" t="str">
        <f>VLOOKUP(C95,FPT!B:DS,112,0)</f>
        <v>Việt PhúSouth</v>
      </c>
      <c r="MJ95" t="str">
        <f t="shared" si="225"/>
        <v/>
      </c>
    </row>
    <row r="96" spans="1:348" x14ac:dyDescent="0.25">
      <c r="A96">
        <v>88</v>
      </c>
      <c r="B96" s="48">
        <v>2580</v>
      </c>
      <c r="C96" s="271" t="s">
        <v>838</v>
      </c>
      <c r="D96" t="str">
        <f>VLOOKUP(C96,MOVI!C:D,2,0)</f>
        <v>Đinh Thị Anh Thư</v>
      </c>
      <c r="E96" t="str">
        <f>VLOOKUP(C96,FPT!B:C,2,0)</f>
        <v>Đinh Thị Anh Thư</v>
      </c>
      <c r="F96" t="str">
        <f t="shared" si="118"/>
        <v/>
      </c>
      <c r="G96" t="str">
        <f>VLOOKUP(C96,MOVI!C:E,3,0)</f>
        <v>Risk</v>
      </c>
      <c r="H96" t="str">
        <f>VLOOKUP(C96,FPT!B:F,3,0)</f>
        <v>Risk</v>
      </c>
      <c r="I96" t="str">
        <f t="shared" si="119"/>
        <v/>
      </c>
      <c r="J96" t="str">
        <f>VLOOKUP(C96,MOVI!C:H,4,0)</f>
        <v>Collection</v>
      </c>
      <c r="K96" t="str">
        <f>VLOOKUP(C96,FPT!B:I,4,0)</f>
        <v>Collection</v>
      </c>
      <c r="L96" t="str">
        <f t="shared" si="120"/>
        <v/>
      </c>
      <c r="M96" t="str">
        <f>VLOOKUP(C96,MOVI!C:DT,5,0)</f>
        <v>Associate</v>
      </c>
      <c r="N96" t="str">
        <f>VLOOKUP(C96,FPT!B:L,5,0)</f>
        <v>Associate</v>
      </c>
      <c r="O96" t="str">
        <f t="shared" si="121"/>
        <v/>
      </c>
      <c r="P96" t="str">
        <f>VLOOKUP(C96,MOVI!C:DT,6,0)</f>
        <v>Debt Collection Officer</v>
      </c>
      <c r="Q96" t="str">
        <f>VLOOKUP(C96,FPT!B:O,6,0)</f>
        <v>Debt Collection Officer</v>
      </c>
      <c r="R96" t="str">
        <f t="shared" si="122"/>
        <v/>
      </c>
      <c r="S96" t="str">
        <f>VLOOKUP(C96,MOVI!C:DT,7,0)</f>
        <v>South</v>
      </c>
      <c r="T96" t="str">
        <f>VLOOKUP(C96,FPT!B:R,7,0)</f>
        <v>South</v>
      </c>
      <c r="U96" t="str">
        <f t="shared" si="123"/>
        <v/>
      </c>
      <c r="V96" t="str">
        <f>VLOOKUP(C96,MOVI!C:DT,8,0)</f>
        <v>Việt Phú</v>
      </c>
      <c r="W96" t="str">
        <f>VLOOKUP(C96,FPT!B:U,8,0)</f>
        <v>Việt Phú</v>
      </c>
      <c r="X96" t="str">
        <f t="shared" si="124"/>
        <v/>
      </c>
      <c r="Y96" t="str">
        <f>VLOOKUP(C96,MOVI!C:DT,9,0)</f>
        <v>Full-time</v>
      </c>
      <c r="Z96" t="str">
        <f>VLOOKUP(C96,FPT!B:X,9,0)</f>
        <v>Full-time</v>
      </c>
      <c r="AA96" t="str">
        <f t="shared" si="125"/>
        <v/>
      </c>
      <c r="AB96" t="str">
        <f>VLOOKUP(C96,MOVI!C:DT,10,0)</f>
        <v>Maternity</v>
      </c>
      <c r="AC96" t="str">
        <f>VLOOKUP(C96,FPT!B:AA,10,0)</f>
        <v>Maternity</v>
      </c>
      <c r="AD96" t="str">
        <f t="shared" si="126"/>
        <v/>
      </c>
      <c r="AE96" s="247">
        <f>VLOOKUP(C96,MOVI!C:DT,11,0)</f>
        <v>42254</v>
      </c>
      <c r="AF96" s="247">
        <f>VLOOKUP(C96,FPT!B:AD,11,0)</f>
        <v>42254</v>
      </c>
      <c r="AG96" t="str">
        <f t="shared" si="127"/>
        <v/>
      </c>
      <c r="AH96" s="260" t="str">
        <f>VLOOKUP(C96,MOVI!C:DT,12,0)</f>
        <v>23/12/2021 - 22/06/2022</v>
      </c>
      <c r="AI96" s="260" t="str">
        <f>VLOOKUP(C96,FPT!B:AD,12,0)</f>
        <v>23/12/2021 - 22/06/2022</v>
      </c>
      <c r="AJ96" t="str">
        <f t="shared" si="227"/>
        <v/>
      </c>
      <c r="AK96">
        <f>VLOOKUP(C96,MOVI!C:DT,13,0)</f>
        <v>0</v>
      </c>
      <c r="AL96" s="247">
        <f>VLOOKUP(C96,FPT!B:AJ,13,0)</f>
        <v>0</v>
      </c>
      <c r="AM96" t="str">
        <f t="shared" si="226"/>
        <v/>
      </c>
      <c r="AN96" s="247">
        <f>VLOOKUP(C96,MOVI!C:DT,14,0)</f>
        <v>0</v>
      </c>
      <c r="AO96" s="247">
        <f>VLOOKUP(C96,FPT!B:AM,14,0)</f>
        <v>0</v>
      </c>
      <c r="AP96" t="str">
        <f t="shared" si="128"/>
        <v/>
      </c>
      <c r="AQ96" t="str">
        <f>VLOOKUP(C96,MOVI!C:DT,15,0)</f>
        <v>LC</v>
      </c>
      <c r="AR96" s="247" t="str">
        <f>VLOOKUP(C96,FPT!B:AP,15,0)</f>
        <v>LC</v>
      </c>
      <c r="AS96" t="str">
        <f t="shared" si="129"/>
        <v/>
      </c>
      <c r="AT96" s="282" t="str">
        <f>VLOOKUP(C96,MOVI!C:DT,16,0)</f>
        <v>LTTP</v>
      </c>
      <c r="AU96" s="247" t="str">
        <f>VLOOKUP(C96,FPT!B:AS,16,0)</f>
        <v>LTTP</v>
      </c>
      <c r="AV96" t="str">
        <f t="shared" si="130"/>
        <v/>
      </c>
      <c r="AW96" t="str">
        <f>VLOOKUP(C96,MOVI!C:DT,17,0)</f>
        <v>L</v>
      </c>
      <c r="AX96" s="247" t="str">
        <f>VLOOKUP(C96,FPT!B:AV,17,0)</f>
        <v>L</v>
      </c>
      <c r="AY96" t="str">
        <f t="shared" si="131"/>
        <v/>
      </c>
      <c r="AZ96">
        <f>VLOOKUP(C96,MOVI!C:DT,18,0)</f>
        <v>0</v>
      </c>
      <c r="BA96" s="247">
        <f>VLOOKUP(C96,FPT!B:AY,18,0)</f>
        <v>0</v>
      </c>
      <c r="BB96" t="str">
        <f t="shared" si="132"/>
        <v/>
      </c>
      <c r="BC96" s="275">
        <f>VLOOKUP(C96,MOVI!C:DT,19,0)</f>
        <v>5000000</v>
      </c>
      <c r="BD96" s="275">
        <f>VLOOKUP(C96,FPT!B:BB,19,0)</f>
        <v>5000000</v>
      </c>
      <c r="BE96" t="str">
        <f t="shared" si="133"/>
        <v/>
      </c>
      <c r="BF96">
        <f>VLOOKUP(C96,MOVI!C:DT,20,0)</f>
        <v>0</v>
      </c>
      <c r="BG96" s="252">
        <f>VLOOKUP(C96,FPT!B:BE,20,0)</f>
        <v>0</v>
      </c>
      <c r="BH96" t="str">
        <f t="shared" si="134"/>
        <v/>
      </c>
      <c r="BI96" s="275">
        <f>VLOOKUP(C96,MOVI!C:DT,21,0)</f>
        <v>5000000</v>
      </c>
      <c r="BJ96" s="275">
        <f>VLOOKUP(C96,FPT!B:BH,21,0)</f>
        <v>5000000</v>
      </c>
      <c r="BK96" t="str">
        <f t="shared" si="135"/>
        <v/>
      </c>
      <c r="BL96" s="275">
        <f>VLOOKUP(C96,MOVI!C:DT,22,0)</f>
        <v>0</v>
      </c>
      <c r="BM96" s="275">
        <f>VLOOKUP(C96,FPT!B:BK,22,0)</f>
        <v>0</v>
      </c>
      <c r="BN96" t="str">
        <f t="shared" si="136"/>
        <v/>
      </c>
      <c r="BO96" s="275">
        <f>VLOOKUP(C96,MOVI!C:DT,23,0)</f>
        <v>0</v>
      </c>
      <c r="BP96" s="275">
        <f>VLOOKUP(C96,FPT!B:BN,23,0)</f>
        <v>0</v>
      </c>
      <c r="BQ96" t="str">
        <f t="shared" si="137"/>
        <v/>
      </c>
      <c r="BR96" s="275">
        <f>VLOOKUP(C96,MOVI!C:DT,24,0)</f>
        <v>0</v>
      </c>
      <c r="BS96" s="275">
        <f>VLOOKUP(C96,FPT!B:BQ,24,0)</f>
        <v>0</v>
      </c>
      <c r="BT96" t="str">
        <f t="shared" si="138"/>
        <v/>
      </c>
      <c r="BU96" s="275">
        <f>VLOOKUP(C96,MOVI!C:DT,25,0)</f>
        <v>0</v>
      </c>
      <c r="BV96" s="275">
        <f>VLOOKUP(C96,FPT!B:BT,25,0)</f>
        <v>0</v>
      </c>
      <c r="BW96" t="str">
        <f t="shared" si="139"/>
        <v/>
      </c>
      <c r="BX96" s="275">
        <f>VLOOKUP(C96,MOVI!C:DT,26,0)</f>
        <v>0</v>
      </c>
      <c r="BY96" s="275">
        <f>VLOOKUP(C96,FPT!B:BW,26,0)</f>
        <v>0</v>
      </c>
      <c r="BZ96" t="str">
        <f t="shared" si="140"/>
        <v/>
      </c>
      <c r="CA96" s="275">
        <f>VLOOKUP(C96,MOVI!C:DT,27,0)</f>
        <v>0</v>
      </c>
      <c r="CB96" s="275">
        <f>VLOOKUP(C96,FPT!B:BZ,27,0)</f>
        <v>0</v>
      </c>
      <c r="CC96" t="str">
        <f t="shared" si="141"/>
        <v/>
      </c>
      <c r="CD96" s="275">
        <f>VLOOKUP(C96,MOVI!C:DT,28,0)</f>
        <v>0</v>
      </c>
      <c r="CE96" s="275">
        <f>VLOOKUP(C96,FPT!B:CC,28,0)</f>
        <v>0</v>
      </c>
      <c r="CF96" t="str">
        <f t="shared" si="142"/>
        <v/>
      </c>
      <c r="CG96" t="str">
        <f>VLOOKUP(C96,MOVI!C:DT,29,0)</f>
        <v>CN</v>
      </c>
      <c r="CH96" s="252" t="str">
        <f>VLOOKUP(C96,FPT!B:CF,29,0)</f>
        <v>CN</v>
      </c>
      <c r="CI96" t="str">
        <f t="shared" si="143"/>
        <v/>
      </c>
      <c r="CJ96">
        <f>VLOOKUP(C96,MOVI!C:DT,30,0)</f>
        <v>26</v>
      </c>
      <c r="CK96" s="252">
        <f>VLOOKUP(C96,FPT!B:CI,30,0)</f>
        <v>26</v>
      </c>
      <c r="CL96" t="str">
        <f t="shared" si="144"/>
        <v/>
      </c>
      <c r="CM96">
        <f>VLOOKUP(C96,MOVI!C:DT,31,0)</f>
        <v>19</v>
      </c>
      <c r="CN96" s="252">
        <f>VLOOKUP(C96,FPT!B:CL,31,0)</f>
        <v>19</v>
      </c>
      <c r="CO96" t="str">
        <f t="shared" si="145"/>
        <v/>
      </c>
      <c r="CP96" s="275">
        <f>VLOOKUP(C96,MOVI!C:DT,32,0)</f>
        <v>4</v>
      </c>
      <c r="CQ96" s="275">
        <f>VLOOKUP(C96,FPT!B:CO,32,0)</f>
        <v>4</v>
      </c>
      <c r="CR96" t="str">
        <f t="shared" si="146"/>
        <v/>
      </c>
      <c r="CS96" s="275">
        <f>VLOOKUP(C96,MOVI!C:DT,33,0)</f>
        <v>0</v>
      </c>
      <c r="CT96" s="275">
        <f>VLOOKUP(C96,FPT!B:CR,33,0)</f>
        <v>0</v>
      </c>
      <c r="CU96" t="str">
        <f t="shared" si="147"/>
        <v/>
      </c>
      <c r="CV96" s="275">
        <f>VLOOKUP(C96,MOVI!C:DT,34,0)</f>
        <v>0</v>
      </c>
      <c r="CW96" s="275">
        <f>VLOOKUP(C96,FPT!B:CU,34,0)</f>
        <v>0</v>
      </c>
      <c r="CX96" t="str">
        <f t="shared" si="148"/>
        <v/>
      </c>
      <c r="CY96" s="275">
        <f>VLOOKUP(C96,MOVI!C:DT,35,0)</f>
        <v>23</v>
      </c>
      <c r="CZ96" s="275">
        <f>VLOOKUP(C96,FPT!B:CX,35,0)</f>
        <v>23</v>
      </c>
      <c r="DA96" t="str">
        <f t="shared" si="149"/>
        <v/>
      </c>
      <c r="DB96" s="275">
        <f>VLOOKUP(C96,MOVI!C:DT,36,0)</f>
        <v>0</v>
      </c>
      <c r="DC96" s="275">
        <f>VLOOKUP(C96,FPT!B:DA,36,0)</f>
        <v>0</v>
      </c>
      <c r="DD96" t="str">
        <f t="shared" si="150"/>
        <v/>
      </c>
      <c r="DE96" s="275">
        <f>VLOOKUP(C96,MOVI!C:DT,37,0)</f>
        <v>0</v>
      </c>
      <c r="DF96" s="275">
        <f>VLOOKUP(C96,FPT!B:DD,37,0)</f>
        <v>0</v>
      </c>
      <c r="DG96" t="str">
        <f t="shared" si="151"/>
        <v/>
      </c>
      <c r="DH96" s="275">
        <f>VLOOKUP(C96,MOVI!C:DT,38,0)</f>
        <v>0</v>
      </c>
      <c r="DI96" s="275">
        <f>VLOOKUP(C96,FPT!B:DG,38,0)</f>
        <v>0</v>
      </c>
      <c r="DJ96" t="str">
        <f t="shared" si="152"/>
        <v/>
      </c>
      <c r="DK96" s="275">
        <f>VLOOKUP(C96,MOVI!C:DT,39,0)</f>
        <v>0</v>
      </c>
      <c r="DL96" s="275">
        <f>VLOOKUP(C96,FPT!B:DJ,39,0)</f>
        <v>0</v>
      </c>
      <c r="DM96" t="str">
        <f t="shared" si="153"/>
        <v/>
      </c>
      <c r="DN96" s="275">
        <f>VLOOKUP(C96,MOVI!C:DT,40,0)</f>
        <v>0</v>
      </c>
      <c r="DO96" s="275">
        <f>VLOOKUP(C96,FPT!B:DM,40,0)</f>
        <v>0</v>
      </c>
      <c r="DP96" t="str">
        <f t="shared" si="154"/>
        <v/>
      </c>
      <c r="DQ96" s="275">
        <f>VLOOKUP(C96,MOVI!C:DT,41,0)</f>
        <v>0</v>
      </c>
      <c r="DR96" s="275">
        <f>VLOOKUP(C96,FPT!B:DP,41,0)</f>
        <v>0</v>
      </c>
      <c r="DS96" t="str">
        <f t="shared" si="155"/>
        <v/>
      </c>
      <c r="DT96" s="275">
        <f>VLOOKUP(C96,MOVI!C:DT,42,0)</f>
        <v>4423077</v>
      </c>
      <c r="DU96" s="275">
        <f>ROUND(VLOOKUP(C96,FPT!B:DS,42,0),0)</f>
        <v>4423077</v>
      </c>
      <c r="DV96" t="str">
        <f t="shared" si="156"/>
        <v/>
      </c>
      <c r="DW96" s="275">
        <f>VLOOKUP(C96,MOVI!C:DT,43,0)</f>
        <v>0</v>
      </c>
      <c r="DX96" s="275">
        <f>VLOOKUP(C96,FPT!B:DV,43,0)</f>
        <v>0</v>
      </c>
      <c r="DY96" t="str">
        <f t="shared" si="157"/>
        <v/>
      </c>
      <c r="DZ96" s="275">
        <f>VLOOKUP(C96,MOVI!C:DT,44,0)</f>
        <v>0</v>
      </c>
      <c r="EA96" s="275">
        <f>VLOOKUP(C96,FPT!B:DY,44,0)</f>
        <v>0</v>
      </c>
      <c r="EB96" t="str">
        <f t="shared" si="158"/>
        <v/>
      </c>
      <c r="EC96" s="275">
        <f>VLOOKUP(C96,MOVI!C:DT,45,0)</f>
        <v>4423077</v>
      </c>
      <c r="ED96" s="275">
        <f>ROUND(VLOOKUP(C96,FPT!B:EB,45,0),0)</f>
        <v>4423077</v>
      </c>
      <c r="EE96" t="str">
        <f t="shared" si="159"/>
        <v/>
      </c>
      <c r="EF96" s="275">
        <f>VLOOKUP(C96,MOVI!C:DT,46,0)</f>
        <v>0</v>
      </c>
      <c r="EG96" s="275">
        <f>VLOOKUP(C96,FPT!B:EE,46,0)</f>
        <v>0</v>
      </c>
      <c r="EH96" t="str">
        <f t="shared" si="160"/>
        <v/>
      </c>
      <c r="EI96" s="275">
        <f>VLOOKUP(C96,MOVI!C:DT,47,0)</f>
        <v>0</v>
      </c>
      <c r="EJ96" s="275">
        <f>VLOOKUP(C96,FPT!B:EH,47,0)</f>
        <v>0</v>
      </c>
      <c r="EK96" t="str">
        <f t="shared" si="161"/>
        <v/>
      </c>
      <c r="EL96" s="275">
        <f>VLOOKUP(C96,MOVI!C:DT,48,0)</f>
        <v>0</v>
      </c>
      <c r="EM96" s="275">
        <f>VLOOKUP(C96,FPT!B:EK,48,0)</f>
        <v>0</v>
      </c>
      <c r="EN96" t="str">
        <f t="shared" si="162"/>
        <v/>
      </c>
      <c r="EO96" s="275">
        <f>VLOOKUP(C96,MOVI!C:DT,49,0)</f>
        <v>0</v>
      </c>
      <c r="EP96" s="275">
        <f>VLOOKUP(C96,FPT!B:EN,49,0)</f>
        <v>0</v>
      </c>
      <c r="EQ96" t="str">
        <f t="shared" si="163"/>
        <v/>
      </c>
      <c r="ER96" s="275">
        <f>VLOOKUP(C96,MOVI!C:DT,50,0)</f>
        <v>0</v>
      </c>
      <c r="ES96" s="275">
        <f>VLOOKUP(C96,FPT!B:EQ,50,0)</f>
        <v>0</v>
      </c>
      <c r="ET96" t="str">
        <f t="shared" si="164"/>
        <v/>
      </c>
      <c r="EU96" s="275">
        <f>VLOOKUP(C96,MOVI!C:DT,51,0)</f>
        <v>0</v>
      </c>
      <c r="EV96" s="275">
        <f>VLOOKUP(C96,FPT!B:ET,51,0)</f>
        <v>0</v>
      </c>
      <c r="EW96" t="str">
        <f t="shared" si="165"/>
        <v/>
      </c>
      <c r="EX96" s="275">
        <f>VLOOKUP(C96,MOVI!C:DT,52,0)</f>
        <v>0</v>
      </c>
      <c r="EY96" s="275">
        <f>VLOOKUP(C96,FPT!B:EW,52,0)</f>
        <v>0</v>
      </c>
      <c r="EZ96" t="str">
        <f t="shared" si="166"/>
        <v/>
      </c>
      <c r="FA96" s="275">
        <f>VLOOKUP(C96,MOVI!C:DT,53,0)</f>
        <v>0</v>
      </c>
      <c r="FB96" s="275">
        <f>VLOOKUP(C96,FPT!B:EZ,53,0)</f>
        <v>0</v>
      </c>
      <c r="FC96" t="str">
        <f t="shared" si="167"/>
        <v/>
      </c>
      <c r="FD96" s="275">
        <f>VLOOKUP(C96,MOVI!C:DT,54,0)</f>
        <v>0</v>
      </c>
      <c r="FE96" s="275">
        <f>VLOOKUP(C96,FPT!B:FC,54,0)</f>
        <v>0</v>
      </c>
      <c r="FF96" t="str">
        <f t="shared" si="168"/>
        <v/>
      </c>
      <c r="FG96" s="275">
        <f>VLOOKUP(C96,MOVI!C:DT,55,0)</f>
        <v>0</v>
      </c>
      <c r="FH96" s="275">
        <f>VLOOKUP(C96,FPT!B:FF,55,0)</f>
        <v>0</v>
      </c>
      <c r="FI96" t="str">
        <f t="shared" si="169"/>
        <v/>
      </c>
      <c r="FJ96" s="275">
        <f>VLOOKUP(C96,MOVI!C:DT,56,0)</f>
        <v>0</v>
      </c>
      <c r="FK96" s="275">
        <f>VLOOKUP(C96,FPT!B:FI,56,0)</f>
        <v>0</v>
      </c>
      <c r="FL96" t="str">
        <f t="shared" si="170"/>
        <v/>
      </c>
      <c r="FM96" s="275">
        <f>VLOOKUP(C96,MOVI!C:DT,57,0)</f>
        <v>0</v>
      </c>
      <c r="FN96" s="275">
        <f>VLOOKUP(C96,FPT!B:FL,57,0)</f>
        <v>0</v>
      </c>
      <c r="FO96" t="str">
        <f t="shared" si="171"/>
        <v/>
      </c>
      <c r="FP96" s="275">
        <f>VLOOKUP(C96,MOVI!C:DT,58,0)</f>
        <v>0</v>
      </c>
      <c r="FQ96" s="275">
        <f>VLOOKUP(C96,FPT!B:FO,58,0)</f>
        <v>0</v>
      </c>
      <c r="FR96" t="str">
        <f t="shared" si="172"/>
        <v/>
      </c>
      <c r="FS96" s="275">
        <f>VLOOKUP(C96,MOVI!C:DT,59,0)</f>
        <v>0</v>
      </c>
      <c r="FT96" s="275">
        <f>VLOOKUP(C96,FPT!B:FR,59,0)</f>
        <v>0</v>
      </c>
      <c r="FU96" t="str">
        <f t="shared" si="173"/>
        <v/>
      </c>
      <c r="FV96" s="275">
        <f>VLOOKUP(C96,MOVI!C:DT,60,0)</f>
        <v>6570017</v>
      </c>
      <c r="FW96" s="275">
        <f>VLOOKUP(C96,FPT!B:FU,60,0)</f>
        <v>6570017</v>
      </c>
      <c r="FX96" t="str">
        <f t="shared" si="174"/>
        <v/>
      </c>
      <c r="FY96" s="275">
        <f>VLOOKUP(C96,MOVI!C:DT,61,0)</f>
        <v>0</v>
      </c>
      <c r="FZ96" s="275">
        <f>VLOOKUP(C96,FPT!B:FX,61,0)</f>
        <v>0</v>
      </c>
      <c r="GA96" t="str">
        <f t="shared" si="175"/>
        <v/>
      </c>
      <c r="GB96" s="275">
        <f>VLOOKUP(C96,MOVI!C:DT,62,0)</f>
        <v>0</v>
      </c>
      <c r="GC96" s="275">
        <f>VLOOKUP(C96,FPT!B:GA,62,0)</f>
        <v>0</v>
      </c>
      <c r="GD96" t="str">
        <f t="shared" si="176"/>
        <v/>
      </c>
      <c r="GE96" s="275">
        <f>VLOOKUP(C96,MOVI!C:DT,63,0)</f>
        <v>0</v>
      </c>
      <c r="GF96" s="275">
        <f>VLOOKUP(C96,FPT!B:GD,63,0)</f>
        <v>0</v>
      </c>
      <c r="GG96" t="str">
        <f t="shared" si="177"/>
        <v/>
      </c>
      <c r="GH96" s="275">
        <f>VLOOKUP(C96,MOVI!C:DT,64,0)</f>
        <v>0</v>
      </c>
      <c r="GI96" s="275">
        <f>VLOOKUP(C96,FPT!B:GG,64,0)</f>
        <v>0</v>
      </c>
      <c r="GJ96" t="str">
        <f t="shared" si="178"/>
        <v/>
      </c>
      <c r="GK96" s="275">
        <f>VLOOKUP(C96,MOVI!C:DT,65,0)</f>
        <v>0</v>
      </c>
      <c r="GL96" s="275">
        <f>VLOOKUP(C96,FPT!B:GJ,65,0)</f>
        <v>0</v>
      </c>
      <c r="GM96" t="str">
        <f t="shared" si="179"/>
        <v/>
      </c>
      <c r="GN96" s="275">
        <f>VLOOKUP(C96,MOVI!C:DT,66,0)</f>
        <v>0</v>
      </c>
      <c r="GO96" s="275">
        <f>VLOOKUP(C96,FPT!B:GM,66,0)</f>
        <v>0</v>
      </c>
      <c r="GP96" t="str">
        <f t="shared" si="180"/>
        <v/>
      </c>
      <c r="GQ96" s="275">
        <f>VLOOKUP(C96,MOVI!C:DT,67,0)</f>
        <v>0</v>
      </c>
      <c r="GR96" s="275">
        <f>VLOOKUP(C96,FPT!B:GP,67,0)</f>
        <v>0</v>
      </c>
      <c r="GS96" t="str">
        <f t="shared" si="181"/>
        <v/>
      </c>
      <c r="GT96" s="275">
        <f>VLOOKUP(C96,MOVI!C:DT,68,0)</f>
        <v>0</v>
      </c>
      <c r="GU96" s="275">
        <f>VLOOKUP(C96,FPT!B:GS,68,0)</f>
        <v>0</v>
      </c>
      <c r="GV96" t="str">
        <f t="shared" si="182"/>
        <v/>
      </c>
      <c r="GW96" s="275">
        <f>VLOOKUP(C96,MOVI!C:DT,69,0)</f>
        <v>0</v>
      </c>
      <c r="GX96" s="275">
        <f>VLOOKUP(C96,FPT!B:GV,69,0)</f>
        <v>0</v>
      </c>
      <c r="GY96" t="str">
        <f t="shared" si="183"/>
        <v/>
      </c>
      <c r="GZ96" s="275">
        <f>VLOOKUP(C96,MOVI!C:DT,70,0)</f>
        <v>6570017</v>
      </c>
      <c r="HA96" s="275">
        <f>VLOOKUP(C96,FPT!B:GY,70,0)</f>
        <v>6570017</v>
      </c>
      <c r="HB96" t="str">
        <f t="shared" si="184"/>
        <v/>
      </c>
      <c r="HC96" s="275">
        <f>VLOOKUP(C96,MOVI!C:DT,71,0)</f>
        <v>10993094</v>
      </c>
      <c r="HD96" s="275">
        <f>ROUND(VLOOKUP(C96,FPT!B:HB,71,0),0)</f>
        <v>10993094</v>
      </c>
      <c r="HE96" t="str">
        <f t="shared" si="185"/>
        <v/>
      </c>
      <c r="HF96" s="275">
        <f>ROUND(VLOOKUP(C96,MOVI!C:DT,72,0),0)</f>
        <v>0</v>
      </c>
      <c r="HG96" s="275">
        <f>ROUND(VLOOKUP(C96,FPT!B:HE,72,0),0)</f>
        <v>0</v>
      </c>
      <c r="HH96" t="str">
        <f t="shared" si="186"/>
        <v/>
      </c>
      <c r="HI96" s="275">
        <f>VLOOKUP(C96,MOVI!C:DT,73,0)</f>
        <v>0</v>
      </c>
      <c r="HJ96" s="275">
        <f>VLOOKUP(C96,FPT!B:HH,73,0)</f>
        <v>0</v>
      </c>
      <c r="HK96" t="str">
        <f t="shared" si="187"/>
        <v/>
      </c>
      <c r="HL96" s="275">
        <f>VLOOKUP(C96,MOVI!C:DT,74,0)</f>
        <v>0</v>
      </c>
      <c r="HM96" s="275">
        <f>VLOOKUP(C96,FPT!B:HK,74,0)</f>
        <v>0</v>
      </c>
      <c r="HN96" t="str">
        <f t="shared" si="188"/>
        <v/>
      </c>
      <c r="HO96" s="275">
        <f>VLOOKUP(C96,MOVI!C:DT,75,0)</f>
        <v>11000000</v>
      </c>
      <c r="HP96" s="275">
        <f>VLOOKUP(C96,FPT!B:HN,75,0)</f>
        <v>11000000</v>
      </c>
      <c r="HQ96" t="str">
        <f t="shared" si="189"/>
        <v/>
      </c>
      <c r="HR96" s="275">
        <f>VLOOKUP(C96,MOVI!C:DT,76,0)</f>
        <v>0</v>
      </c>
      <c r="HS96" s="275">
        <f>VLOOKUP(C96,FPT!B:HQ,76,0)</f>
        <v>0</v>
      </c>
      <c r="HT96" t="str">
        <f t="shared" si="190"/>
        <v/>
      </c>
      <c r="HU96" s="275">
        <f>VLOOKUP(C96,MOVI!C:DT,77,0)</f>
        <v>0</v>
      </c>
      <c r="HV96" s="275">
        <f>VLOOKUP(C96,FPT!B:HT,77,0)</f>
        <v>0</v>
      </c>
      <c r="HW96" t="str">
        <f t="shared" si="191"/>
        <v/>
      </c>
      <c r="HX96" s="274">
        <f>VLOOKUP(C96,MOVI!C:CB,78,0)</f>
        <v>400000</v>
      </c>
      <c r="HY96" s="261">
        <f>VLOOKUP(C96,FPT!$B:$CA,78,0)</f>
        <v>400000</v>
      </c>
      <c r="HZ96" t="str">
        <f t="shared" si="192"/>
        <v/>
      </c>
      <c r="IA96" s="275">
        <f>VLOOKUP(C96,MOVI!C:CD,79,0)</f>
        <v>50000</v>
      </c>
      <c r="IB96" s="275">
        <f>VLOOKUP(C96,FPT!B:HZ,79,0)</f>
        <v>50000</v>
      </c>
      <c r="IC96" t="str">
        <f t="shared" si="193"/>
        <v/>
      </c>
      <c r="ID96" s="275">
        <f>VLOOKUP(C96,MOVI!C:CD,80,0)</f>
        <v>75000</v>
      </c>
      <c r="IE96" s="275">
        <f>VLOOKUP(C96,FPT!B:IC,80,0)</f>
        <v>75000</v>
      </c>
      <c r="IF96" t="str">
        <f t="shared" si="194"/>
        <v/>
      </c>
      <c r="IG96" s="275">
        <f>VLOOKUP(C96,MOVI!C:DT,81,0)</f>
        <v>0</v>
      </c>
      <c r="IH96" s="275">
        <f>VLOOKUP(C96,FPT!B:IF,81,0)</f>
        <v>0</v>
      </c>
      <c r="II96" t="str">
        <f t="shared" si="195"/>
        <v/>
      </c>
      <c r="IJ96" s="275">
        <f>VLOOKUP(C96,MOVI!C:DT,82,0)</f>
        <v>525000</v>
      </c>
      <c r="IK96" s="275">
        <f>VLOOKUP(C96,FPT!B:II,82,0)</f>
        <v>525000</v>
      </c>
      <c r="IL96" t="str">
        <f t="shared" si="196"/>
        <v/>
      </c>
      <c r="IM96" s="275">
        <f>ROUND(VLOOKUP(C96,MOVI!C:DT,83,0),0)</f>
        <v>11525000</v>
      </c>
      <c r="IN96" s="275">
        <f>ROUND(VLOOKUP(C96,FPT!B:IL,83,0),0)</f>
        <v>11525000</v>
      </c>
      <c r="IO96" t="str">
        <f t="shared" si="197"/>
        <v/>
      </c>
      <c r="IP96" s="275">
        <f>VLOOKUP(C96,MOVI!C:DT,84,0)</f>
        <v>0</v>
      </c>
      <c r="IQ96" s="275">
        <f>VLOOKUP(C96,FPT!B:IO,84,0)</f>
        <v>0</v>
      </c>
      <c r="IR96" t="str">
        <f t="shared" si="198"/>
        <v/>
      </c>
      <c r="IS96" s="275">
        <f>ROUND(VLOOKUP(C96,MOVI!C:DT,85,0),0)</f>
        <v>0</v>
      </c>
      <c r="IT96" s="275">
        <f>ROUND(VLOOKUP(C96,FPT!B:IR,85,0),0)</f>
        <v>0</v>
      </c>
      <c r="IU96" t="str">
        <f t="shared" si="199"/>
        <v/>
      </c>
      <c r="IV96" s="275">
        <f>VLOOKUP(C96,MOVI!C:DT,86,0)</f>
        <v>0</v>
      </c>
      <c r="IW96" s="275">
        <f>VLOOKUP(C96,FPT!B:IU,86,0)</f>
        <v>0</v>
      </c>
      <c r="IX96" t="str">
        <f t="shared" si="200"/>
        <v/>
      </c>
      <c r="IY96" s="275">
        <f>ROUND(VLOOKUP(C96,MOVI!C:DT,87,0),0)</f>
        <v>0</v>
      </c>
      <c r="IZ96" s="275">
        <f>ROUND(VLOOKUP(C96,FPT!B:IX,87,0),0)</f>
        <v>0</v>
      </c>
      <c r="JA96" t="str">
        <f t="shared" si="201"/>
        <v/>
      </c>
      <c r="JB96" s="275">
        <f>VLOOKUP(C96,MOVI!C:DT,88,0)</f>
        <v>0</v>
      </c>
      <c r="JC96" s="275">
        <f>VLOOKUP(C96,FPT!B:JA,88,0)</f>
        <v>0</v>
      </c>
      <c r="JD96" t="str">
        <f t="shared" si="202"/>
        <v/>
      </c>
      <c r="JE96" s="275">
        <f>VLOOKUP(C96,MOVI!C:DT,89,0)</f>
        <v>50000</v>
      </c>
      <c r="JF96" s="275">
        <f>VLOOKUP(C96,FPT!B:JD,89,0)</f>
        <v>50000</v>
      </c>
      <c r="JG96" t="str">
        <f t="shared" si="203"/>
        <v/>
      </c>
      <c r="JH96" s="275">
        <f>VLOOKUP(C96,MOVI!C:DT,90,0)</f>
        <v>0</v>
      </c>
      <c r="JI96" s="275">
        <f>VLOOKUP(C96,FPT!B:JG,90,0)</f>
        <v>0</v>
      </c>
      <c r="JJ96" t="str">
        <f t="shared" si="204"/>
        <v/>
      </c>
      <c r="JK96" s="275">
        <f>VLOOKUP(C96,MOVI!C:DT,91,0)</f>
        <v>0</v>
      </c>
      <c r="JL96" s="275">
        <f>VLOOKUP(C96,FPT!B:JJ,91,0)</f>
        <v>0</v>
      </c>
      <c r="JM96" t="str">
        <f t="shared" si="205"/>
        <v/>
      </c>
      <c r="JN96" s="275">
        <f>VLOOKUP(C96,MOVI!C:DT,92,0)</f>
        <v>0</v>
      </c>
      <c r="JO96" s="275">
        <f>VLOOKUP(C96,FPT!B:JM,92,0)</f>
        <v>0</v>
      </c>
      <c r="JP96" t="str">
        <f t="shared" si="206"/>
        <v/>
      </c>
      <c r="JQ96" s="275">
        <f>VLOOKUP(C96,MOVI!C:DT,93,0)</f>
        <v>0</v>
      </c>
      <c r="JR96" s="275">
        <f>VLOOKUP(C96,FPT!B:JP,93,0)</f>
        <v>0</v>
      </c>
      <c r="JS96" t="str">
        <f t="shared" si="207"/>
        <v/>
      </c>
      <c r="JT96" s="275">
        <f>VLOOKUP(C96,MOVI!C:DT,94,0)</f>
        <v>50000</v>
      </c>
      <c r="JU96" s="275">
        <f>VLOOKUP(C96,FPT!B:JS,94,0)</f>
        <v>50000</v>
      </c>
      <c r="JV96" t="str">
        <f t="shared" si="208"/>
        <v/>
      </c>
      <c r="JW96" s="275">
        <f>VLOOKUP(C96,MOVI!C:DT,95,0)</f>
        <v>10418094</v>
      </c>
      <c r="JX96" s="275">
        <f>VLOOKUP(C96,FPT!B:JV,95,0)</f>
        <v>10418094</v>
      </c>
      <c r="JY96" t="str">
        <f t="shared" si="209"/>
        <v/>
      </c>
      <c r="JZ96" s="275">
        <f>VLOOKUP(C96,MOVI!C:DT,96,0)</f>
        <v>0</v>
      </c>
      <c r="KA96" s="275">
        <f>VLOOKUP(C96,FPT!B:JY,96,0)</f>
        <v>0</v>
      </c>
      <c r="KB96" t="str">
        <f t="shared" si="210"/>
        <v/>
      </c>
      <c r="KC96" s="275">
        <f>VLOOKUP(C96,MOVI!C:DT,97,0)</f>
        <v>10418094</v>
      </c>
      <c r="KD96" s="275">
        <f>VLOOKUP(C96,FPT!B:KB,97,0)</f>
        <v>10418094</v>
      </c>
      <c r="KE96" t="str">
        <f t="shared" si="211"/>
        <v/>
      </c>
      <c r="KF96" s="275">
        <f>VLOOKUP(C96,MOVI!C:DT,98,0)</f>
        <v>850000.00000000012</v>
      </c>
      <c r="KG96" s="275">
        <f>VLOOKUP(C96,FPT!B:KE,98,0)</f>
        <v>850000</v>
      </c>
      <c r="KH96" t="str">
        <f t="shared" si="212"/>
        <v/>
      </c>
      <c r="KI96" s="275">
        <f>VLOOKUP(C96,MOVI!C:DT,99,0)</f>
        <v>0</v>
      </c>
      <c r="KJ96" s="275">
        <f>VLOOKUP(C96,FPT!B:KH,99,0)</f>
        <v>0</v>
      </c>
      <c r="KK96" t="str">
        <f t="shared" si="213"/>
        <v/>
      </c>
      <c r="KL96" s="275">
        <f>VLOOKUP(C96,MOVI!C:DT,100,0)</f>
        <v>150000</v>
      </c>
      <c r="KM96" s="275">
        <f>VLOOKUP(C96,FPT!B:KK,100,0)</f>
        <v>150000</v>
      </c>
      <c r="KN96" t="str">
        <f t="shared" si="214"/>
        <v/>
      </c>
      <c r="KO96" s="275">
        <f>VLOOKUP(C96,MOVI!C:DT,101,0)</f>
        <v>0</v>
      </c>
      <c r="KP96" s="275">
        <f>VLOOKUP(C96,FPT!B:KN,101,0)</f>
        <v>0</v>
      </c>
      <c r="KQ96" t="str">
        <f t="shared" si="215"/>
        <v/>
      </c>
      <c r="KR96" s="275">
        <f>VLOOKUP(C96,MOVI!C:DT,102,0)</f>
        <v>0</v>
      </c>
      <c r="KS96" s="275">
        <f>VLOOKUP(C96,FPT!B:KQ,102,0)</f>
        <v>0</v>
      </c>
      <c r="KT96" t="str">
        <f t="shared" si="216"/>
        <v/>
      </c>
      <c r="KU96" s="275">
        <f>VLOOKUP(C96,MOVI!C:DT,103,0)</f>
        <v>1000000.0000000001</v>
      </c>
      <c r="KV96" s="275">
        <f>VLOOKUP(C96,FPT!B:KT,103,0)</f>
        <v>1000000</v>
      </c>
      <c r="KW96" t="str">
        <f t="shared" si="217"/>
        <v/>
      </c>
      <c r="KX96" s="275">
        <f>VLOOKUP(C96,MOVI!C:DT,104,0)</f>
        <v>1525000</v>
      </c>
      <c r="KY96" s="275">
        <f>VLOOKUP(C96,FPT!B:KW,104,0)</f>
        <v>1525000</v>
      </c>
      <c r="KZ96" t="str">
        <f t="shared" si="218"/>
        <v/>
      </c>
      <c r="LA96" s="275">
        <f>VLOOKUP(C96,MOVI!C:DT,105,0)</f>
        <v>100000</v>
      </c>
      <c r="LB96" s="275">
        <f>VLOOKUP(C96,FPT!B:KZ,105,0)</f>
        <v>100000</v>
      </c>
      <c r="LC96" t="str">
        <f t="shared" si="219"/>
        <v/>
      </c>
      <c r="LD96" s="275">
        <f>VLOOKUP(C96,MOVI!C:DT,106,0)</f>
        <v>12093094</v>
      </c>
      <c r="LE96" s="275">
        <f>VLOOKUP(C96,FPT!B:LC,106,0)</f>
        <v>12093094</v>
      </c>
      <c r="LF96" t="str">
        <f t="shared" si="220"/>
        <v/>
      </c>
      <c r="LG96" s="273">
        <f>VLOOKUP(C96,MOVI!C:DT,107,0)</f>
        <v>0</v>
      </c>
      <c r="LH96" s="273">
        <f>VLOOKUP(C96,FPT!B:LF,107,0)</f>
        <v>0</v>
      </c>
      <c r="LI96" t="str">
        <f t="shared" si="221"/>
        <v/>
      </c>
      <c r="LJ96" t="str">
        <f>VLOOKUP(C96,MOVI!C:DV,108,0)</f>
        <v>Việt PhúSouthRisk</v>
      </c>
      <c r="LK96" s="252" t="str">
        <f>VLOOKUP(C96,FPT!B:LI,108,0)</f>
        <v>Việt PhúSouthRisk</v>
      </c>
      <c r="LL96" t="str">
        <f t="shared" si="222"/>
        <v/>
      </c>
      <c r="LM96" s="275">
        <f>ROUND(VLOOKUP(C96,MOVI!C:DV,109,0),0)</f>
        <v>416667</v>
      </c>
      <c r="LN96" s="275">
        <f>ROUND(VLOOKUP(C96,FPT!B:LL,109,0),0)</f>
        <v>416667</v>
      </c>
      <c r="LO96" t="str">
        <f t="shared" si="223"/>
        <v/>
      </c>
      <c r="LP96" t="str">
        <f>VLOOKUP(C96,MOVI!C:DV,110,0)</f>
        <v>HO</v>
      </c>
      <c r="LQ96" s="247" t="str">
        <f>VLOOKUP(C96,FPT!B:LO,110,0)</f>
        <v>HO</v>
      </c>
      <c r="LR96" t="str">
        <f t="shared" si="224"/>
        <v/>
      </c>
      <c r="LS96">
        <f>MOVI!DI91</f>
        <v>19</v>
      </c>
      <c r="LV96">
        <f>MOVI!DJ91</f>
        <v>0</v>
      </c>
      <c r="LW96">
        <f>MOVI!DK91</f>
        <v>0</v>
      </c>
      <c r="LX96" t="str">
        <f>MOVI!DL91</f>
        <v>x</v>
      </c>
      <c r="LY96">
        <f>MOVI!DM91</f>
        <v>0</v>
      </c>
      <c r="LZ96">
        <f>MOVI!DN91</f>
        <v>50000</v>
      </c>
      <c r="MA96">
        <f>MOVI!DO91</f>
        <v>0</v>
      </c>
      <c r="MB96" t="str">
        <f>MOVI!DP91</f>
        <v/>
      </c>
      <c r="MC96">
        <f>MOVI!DQ91</f>
        <v>44553</v>
      </c>
      <c r="MD96">
        <f>MOVI!DR91</f>
        <v>44734</v>
      </c>
      <c r="ME96" t="str">
        <f>VLOOKUP(C96,MOVI!C:DV,121,0)</f>
        <v/>
      </c>
      <c r="MF96" s="252"/>
      <c r="MG96" t="str">
        <f t="shared" si="117"/>
        <v/>
      </c>
      <c r="MH96" t="str">
        <f>VLOOKUP(C96,MOVI!C:DT,122,0)</f>
        <v>Việt PhúSouth</v>
      </c>
      <c r="MI96" s="252" t="str">
        <f>VLOOKUP(C96,FPT!B:DS,112,0)</f>
        <v>Việt PhúSouth</v>
      </c>
      <c r="MJ96" t="str">
        <f t="shared" si="225"/>
        <v/>
      </c>
    </row>
    <row r="97" spans="1:348" x14ac:dyDescent="0.25">
      <c r="A97">
        <v>89</v>
      </c>
      <c r="B97" s="48">
        <v>4647</v>
      </c>
      <c r="C97" s="271" t="s">
        <v>841</v>
      </c>
      <c r="D97" t="str">
        <f>VLOOKUP(C97,MOVI!C:D,2,0)</f>
        <v>Trần Thị Thu Thủy Tiên</v>
      </c>
      <c r="E97" t="str">
        <f>VLOOKUP(C97,FPT!B:C,2,0)</f>
        <v>Trần Thị Thu Thủy Tiên</v>
      </c>
      <c r="F97" t="str">
        <f t="shared" si="118"/>
        <v/>
      </c>
      <c r="G97" t="str">
        <f>VLOOKUP(C97,MOVI!C:E,3,0)</f>
        <v>Risk</v>
      </c>
      <c r="H97" t="str">
        <f>VLOOKUP(C97,FPT!B:F,3,0)</f>
        <v>Risk</v>
      </c>
      <c r="I97" t="str">
        <f t="shared" si="119"/>
        <v/>
      </c>
      <c r="J97" t="str">
        <f>VLOOKUP(C97,MOVI!C:H,4,0)</f>
        <v>Collection</v>
      </c>
      <c r="K97" t="str">
        <f>VLOOKUP(C97,FPT!B:I,4,0)</f>
        <v>Collection</v>
      </c>
      <c r="L97" t="str">
        <f t="shared" si="120"/>
        <v/>
      </c>
      <c r="M97" t="str">
        <f>VLOOKUP(C97,MOVI!C:DT,5,0)</f>
        <v>Associate</v>
      </c>
      <c r="N97" t="str">
        <f>VLOOKUP(C97,FPT!B:L,5,0)</f>
        <v>Associate</v>
      </c>
      <c r="O97" t="str">
        <f t="shared" si="121"/>
        <v/>
      </c>
      <c r="P97" t="str">
        <f>VLOOKUP(C97,MOVI!C:DT,6,0)</f>
        <v>Debt Collection Officer</v>
      </c>
      <c r="Q97" t="str">
        <f>VLOOKUP(C97,FPT!B:O,6,0)</f>
        <v>Debt Collection Officer</v>
      </c>
      <c r="R97" t="str">
        <f t="shared" si="122"/>
        <v/>
      </c>
      <c r="S97" t="str">
        <f>VLOOKUP(C97,MOVI!C:DT,7,0)</f>
        <v>South</v>
      </c>
      <c r="T97" t="str">
        <f>VLOOKUP(C97,FPT!B:R,7,0)</f>
        <v>South</v>
      </c>
      <c r="U97" t="str">
        <f t="shared" si="123"/>
        <v/>
      </c>
      <c r="V97" t="str">
        <f>VLOOKUP(C97,MOVI!C:DT,8,0)</f>
        <v>Việt Phú</v>
      </c>
      <c r="W97" t="str">
        <f>VLOOKUP(C97,FPT!B:U,8,0)</f>
        <v>Việt Phú</v>
      </c>
      <c r="X97" t="str">
        <f t="shared" si="124"/>
        <v/>
      </c>
      <c r="Y97" t="str">
        <f>VLOOKUP(C97,MOVI!C:DT,9,0)</f>
        <v>Full-time</v>
      </c>
      <c r="Z97" t="str">
        <f>VLOOKUP(C97,FPT!B:X,9,0)</f>
        <v>Full-time</v>
      </c>
      <c r="AA97" t="str">
        <f t="shared" si="125"/>
        <v/>
      </c>
      <c r="AB97" t="str">
        <f>VLOOKUP(C97,MOVI!C:DT,10,0)</f>
        <v>Permanent</v>
      </c>
      <c r="AC97" t="str">
        <f>VLOOKUP(C97,FPT!B:AA,10,0)</f>
        <v>Permanent</v>
      </c>
      <c r="AD97" t="str">
        <f t="shared" si="126"/>
        <v/>
      </c>
      <c r="AE97" s="247">
        <f>VLOOKUP(C97,MOVI!C:DT,11,0)</f>
        <v>43249</v>
      </c>
      <c r="AF97" s="247">
        <f>VLOOKUP(C97,FPT!B:AD,11,0)</f>
        <v>43249</v>
      </c>
      <c r="AG97" t="str">
        <f t="shared" si="127"/>
        <v/>
      </c>
      <c r="AH97" s="260" t="str">
        <f>VLOOKUP(C97,MOVI!C:DT,12,0)</f>
        <v/>
      </c>
      <c r="AI97" s="260"/>
      <c r="AJ97" t="str">
        <f t="shared" si="227"/>
        <v/>
      </c>
      <c r="AK97">
        <f>VLOOKUP(C97,MOVI!C:DT,13,0)</f>
        <v>0</v>
      </c>
      <c r="AL97" s="247">
        <f>VLOOKUP(C97,FPT!B:AJ,13,0)</f>
        <v>0</v>
      </c>
      <c r="AM97" t="str">
        <f t="shared" si="226"/>
        <v/>
      </c>
      <c r="AN97" s="247">
        <f>VLOOKUP(C97,MOVI!C:DT,14,0)</f>
        <v>0</v>
      </c>
      <c r="AO97" s="247">
        <f>VLOOKUP(C97,FPT!B:AM,14,0)</f>
        <v>0</v>
      </c>
      <c r="AP97" t="str">
        <f t="shared" si="128"/>
        <v/>
      </c>
      <c r="AQ97" t="str">
        <f>VLOOKUP(C97,MOVI!C:DT,15,0)</f>
        <v>LC</v>
      </c>
      <c r="AR97" s="247" t="str">
        <f>VLOOKUP(C97,FPT!B:AP,15,0)</f>
        <v>LC</v>
      </c>
      <c r="AS97" t="str">
        <f t="shared" si="129"/>
        <v/>
      </c>
      <c r="AT97" s="282" t="str">
        <f>VLOOKUP(C97,MOVI!C:DT,16,0)</f>
        <v>LTTP</v>
      </c>
      <c r="AU97" s="247" t="str">
        <f>VLOOKUP(C97,FPT!B:AS,16,0)</f>
        <v>LTTP</v>
      </c>
      <c r="AV97" t="str">
        <f t="shared" si="130"/>
        <v/>
      </c>
      <c r="AW97" t="str">
        <f>VLOOKUP(C97,MOVI!C:DT,17,0)</f>
        <v>L</v>
      </c>
      <c r="AX97" s="247" t="str">
        <f>VLOOKUP(C97,FPT!B:AV,17,0)</f>
        <v>L</v>
      </c>
      <c r="AY97" t="str">
        <f t="shared" si="131"/>
        <v/>
      </c>
      <c r="AZ97">
        <f>VLOOKUP(C97,MOVI!C:DT,18,0)</f>
        <v>0</v>
      </c>
      <c r="BA97" s="247">
        <f>VLOOKUP(C97,FPT!B:AY,18,0)</f>
        <v>0</v>
      </c>
      <c r="BB97" t="str">
        <f t="shared" si="132"/>
        <v/>
      </c>
      <c r="BC97" s="275">
        <f>VLOOKUP(C97,MOVI!C:DT,19,0)</f>
        <v>5000000</v>
      </c>
      <c r="BD97" s="275">
        <f>VLOOKUP(C97,FPT!B:BB,19,0)</f>
        <v>5000000</v>
      </c>
      <c r="BE97" t="str">
        <f t="shared" si="133"/>
        <v/>
      </c>
      <c r="BF97">
        <f>VLOOKUP(C97,MOVI!C:DT,20,0)</f>
        <v>0</v>
      </c>
      <c r="BG97" s="252">
        <f>VLOOKUP(C97,FPT!B:BE,20,0)</f>
        <v>0</v>
      </c>
      <c r="BH97" t="str">
        <f t="shared" si="134"/>
        <v/>
      </c>
      <c r="BI97" s="275">
        <f>VLOOKUP(C97,MOVI!C:DT,21,0)</f>
        <v>5000000</v>
      </c>
      <c r="BJ97" s="275">
        <f>VLOOKUP(C97,FPT!B:BH,21,0)</f>
        <v>5000000</v>
      </c>
      <c r="BK97" t="str">
        <f t="shared" si="135"/>
        <v/>
      </c>
      <c r="BL97" s="275">
        <f>VLOOKUP(C97,MOVI!C:DT,22,0)</f>
        <v>0</v>
      </c>
      <c r="BM97" s="275">
        <f>VLOOKUP(C97,FPT!B:BK,22,0)</f>
        <v>0</v>
      </c>
      <c r="BN97" t="str">
        <f t="shared" si="136"/>
        <v/>
      </c>
      <c r="BO97" s="275">
        <f>VLOOKUP(C97,MOVI!C:DT,23,0)</f>
        <v>0</v>
      </c>
      <c r="BP97" s="275">
        <f>VLOOKUP(C97,FPT!B:BN,23,0)</f>
        <v>0</v>
      </c>
      <c r="BQ97" t="str">
        <f t="shared" si="137"/>
        <v/>
      </c>
      <c r="BR97" s="275">
        <f>VLOOKUP(C97,MOVI!C:DT,24,0)</f>
        <v>0</v>
      </c>
      <c r="BS97" s="275">
        <f>VLOOKUP(C97,FPT!B:BQ,24,0)</f>
        <v>0</v>
      </c>
      <c r="BT97" t="str">
        <f t="shared" si="138"/>
        <v/>
      </c>
      <c r="BU97" s="275">
        <f>VLOOKUP(C97,MOVI!C:DT,25,0)</f>
        <v>0</v>
      </c>
      <c r="BV97" s="275">
        <f>VLOOKUP(C97,FPT!B:BT,25,0)</f>
        <v>0</v>
      </c>
      <c r="BW97" t="str">
        <f t="shared" si="139"/>
        <v/>
      </c>
      <c r="BX97" s="275">
        <f>VLOOKUP(C97,MOVI!C:DT,26,0)</f>
        <v>0</v>
      </c>
      <c r="BY97" s="275">
        <f>VLOOKUP(C97,FPT!B:BW,26,0)</f>
        <v>0</v>
      </c>
      <c r="BZ97" t="str">
        <f t="shared" si="140"/>
        <v/>
      </c>
      <c r="CA97" s="275">
        <f>VLOOKUP(C97,MOVI!C:DT,27,0)</f>
        <v>0</v>
      </c>
      <c r="CB97" s="275">
        <f>VLOOKUP(C97,FPT!B:BZ,27,0)</f>
        <v>0</v>
      </c>
      <c r="CC97" t="str">
        <f t="shared" si="141"/>
        <v/>
      </c>
      <c r="CD97" s="275">
        <f>VLOOKUP(C97,MOVI!C:DT,28,0)</f>
        <v>0</v>
      </c>
      <c r="CE97" s="275">
        <f>VLOOKUP(C97,FPT!B:CC,28,0)</f>
        <v>0</v>
      </c>
      <c r="CF97" t="str">
        <f t="shared" si="142"/>
        <v/>
      </c>
      <c r="CG97" t="str">
        <f>VLOOKUP(C97,MOVI!C:DT,29,0)</f>
        <v>CN</v>
      </c>
      <c r="CH97" s="252" t="str">
        <f>VLOOKUP(C97,FPT!B:CF,29,0)</f>
        <v>CN</v>
      </c>
      <c r="CI97" t="str">
        <f t="shared" si="143"/>
        <v/>
      </c>
      <c r="CJ97">
        <f>VLOOKUP(C97,MOVI!C:DT,30,0)</f>
        <v>26</v>
      </c>
      <c r="CK97" s="252">
        <f>VLOOKUP(C97,FPT!B:CI,30,0)</f>
        <v>26</v>
      </c>
      <c r="CL97" t="str">
        <f t="shared" si="144"/>
        <v/>
      </c>
      <c r="CM97">
        <f>VLOOKUP(C97,MOVI!C:DT,31,0)</f>
        <v>24</v>
      </c>
      <c r="CN97" s="252">
        <f>VLOOKUP(C97,FPT!B:CL,31,0)</f>
        <v>24</v>
      </c>
      <c r="CO97" t="str">
        <f t="shared" si="145"/>
        <v/>
      </c>
      <c r="CP97" s="275">
        <f>VLOOKUP(C97,MOVI!C:DT,32,0)</f>
        <v>0</v>
      </c>
      <c r="CQ97" s="275">
        <f>VLOOKUP(C97,FPT!B:CO,32,0)</f>
        <v>0</v>
      </c>
      <c r="CR97" t="str">
        <f t="shared" si="146"/>
        <v/>
      </c>
      <c r="CS97" s="275">
        <f>VLOOKUP(C97,MOVI!C:DT,33,0)</f>
        <v>0</v>
      </c>
      <c r="CT97" s="275">
        <f>VLOOKUP(C97,FPT!B:CR,33,0)</f>
        <v>0</v>
      </c>
      <c r="CU97" t="str">
        <f t="shared" si="147"/>
        <v/>
      </c>
      <c r="CV97" s="275">
        <f>VLOOKUP(C97,MOVI!C:DT,34,0)</f>
        <v>0</v>
      </c>
      <c r="CW97" s="275">
        <f>VLOOKUP(C97,FPT!B:CU,34,0)</f>
        <v>0</v>
      </c>
      <c r="CX97" t="str">
        <f t="shared" si="148"/>
        <v/>
      </c>
      <c r="CY97" s="275">
        <f>VLOOKUP(C97,MOVI!C:DT,35,0)</f>
        <v>24</v>
      </c>
      <c r="CZ97" s="275">
        <f>VLOOKUP(C97,FPT!B:CX,35,0)</f>
        <v>24</v>
      </c>
      <c r="DA97" t="str">
        <f t="shared" si="149"/>
        <v/>
      </c>
      <c r="DB97" s="275">
        <f>VLOOKUP(C97,MOVI!C:DT,36,0)</f>
        <v>0</v>
      </c>
      <c r="DC97" s="275">
        <f>VLOOKUP(C97,FPT!B:DA,36,0)</f>
        <v>0</v>
      </c>
      <c r="DD97" t="str">
        <f t="shared" si="150"/>
        <v/>
      </c>
      <c r="DE97" s="275">
        <f>VLOOKUP(C97,MOVI!C:DT,37,0)</f>
        <v>0</v>
      </c>
      <c r="DF97" s="275">
        <f>VLOOKUP(C97,FPT!B:DD,37,0)</f>
        <v>0</v>
      </c>
      <c r="DG97" t="str">
        <f t="shared" si="151"/>
        <v/>
      </c>
      <c r="DH97" s="275">
        <f>VLOOKUP(C97,MOVI!C:DT,38,0)</f>
        <v>0</v>
      </c>
      <c r="DI97" s="275">
        <f>VLOOKUP(C97,FPT!B:DG,38,0)</f>
        <v>0</v>
      </c>
      <c r="DJ97" t="str">
        <f t="shared" si="152"/>
        <v/>
      </c>
      <c r="DK97" s="275">
        <f>VLOOKUP(C97,MOVI!C:DT,39,0)</f>
        <v>0</v>
      </c>
      <c r="DL97" s="275">
        <f>VLOOKUP(C97,FPT!B:DJ,39,0)</f>
        <v>0</v>
      </c>
      <c r="DM97" t="str">
        <f t="shared" si="153"/>
        <v/>
      </c>
      <c r="DN97" s="275">
        <f>VLOOKUP(C97,MOVI!C:DT,40,0)</f>
        <v>0</v>
      </c>
      <c r="DO97" s="275">
        <f>VLOOKUP(C97,FPT!B:DM,40,0)</f>
        <v>0</v>
      </c>
      <c r="DP97" t="str">
        <f t="shared" si="154"/>
        <v/>
      </c>
      <c r="DQ97" s="275">
        <f>VLOOKUP(C97,MOVI!C:DT,41,0)</f>
        <v>0</v>
      </c>
      <c r="DR97" s="275">
        <f>VLOOKUP(C97,FPT!B:DP,41,0)</f>
        <v>0</v>
      </c>
      <c r="DS97" t="str">
        <f t="shared" si="155"/>
        <v/>
      </c>
      <c r="DT97" s="275">
        <f>VLOOKUP(C97,MOVI!C:DT,42,0)</f>
        <v>4615385</v>
      </c>
      <c r="DU97" s="275">
        <f>ROUND(VLOOKUP(C97,FPT!B:DS,42,0),0)</f>
        <v>4615385</v>
      </c>
      <c r="DV97" t="str">
        <f t="shared" si="156"/>
        <v/>
      </c>
      <c r="DW97" s="275">
        <f>VLOOKUP(C97,MOVI!C:DT,43,0)</f>
        <v>-230769</v>
      </c>
      <c r="DX97" s="275">
        <f>VLOOKUP(C97,FPT!B:DV,43,0)</f>
        <v>-230769</v>
      </c>
      <c r="DY97" t="str">
        <f t="shared" si="157"/>
        <v/>
      </c>
      <c r="DZ97" s="275">
        <f>VLOOKUP(C97,MOVI!C:DT,44,0)</f>
        <v>0</v>
      </c>
      <c r="EA97" s="275">
        <f>VLOOKUP(C97,FPT!B:DY,44,0)</f>
        <v>0</v>
      </c>
      <c r="EB97" t="str">
        <f t="shared" si="158"/>
        <v/>
      </c>
      <c r="EC97" s="275">
        <f>VLOOKUP(C97,MOVI!C:DT,45,0)</f>
        <v>4384616</v>
      </c>
      <c r="ED97" s="275">
        <f>ROUND(VLOOKUP(C97,FPT!B:EB,45,0),0)</f>
        <v>4384616</v>
      </c>
      <c r="EE97" t="str">
        <f t="shared" si="159"/>
        <v/>
      </c>
      <c r="EF97" s="275">
        <f>VLOOKUP(C97,MOVI!C:DT,46,0)</f>
        <v>0</v>
      </c>
      <c r="EG97" s="275">
        <f>VLOOKUP(C97,FPT!B:EE,46,0)</f>
        <v>0</v>
      </c>
      <c r="EH97" t="str">
        <f t="shared" si="160"/>
        <v/>
      </c>
      <c r="EI97" s="275">
        <f>VLOOKUP(C97,MOVI!C:DT,47,0)</f>
        <v>0</v>
      </c>
      <c r="EJ97" s="275">
        <f>VLOOKUP(C97,FPT!B:EH,47,0)</f>
        <v>0</v>
      </c>
      <c r="EK97" t="str">
        <f t="shared" si="161"/>
        <v/>
      </c>
      <c r="EL97" s="275">
        <f>VLOOKUP(C97,MOVI!C:DT,48,0)</f>
        <v>0</v>
      </c>
      <c r="EM97" s="275">
        <f>VLOOKUP(C97,FPT!B:EK,48,0)</f>
        <v>0</v>
      </c>
      <c r="EN97" t="str">
        <f t="shared" si="162"/>
        <v/>
      </c>
      <c r="EO97" s="275">
        <f>VLOOKUP(C97,MOVI!C:DT,49,0)</f>
        <v>0</v>
      </c>
      <c r="EP97" s="275">
        <f>VLOOKUP(C97,FPT!B:EN,49,0)</f>
        <v>0</v>
      </c>
      <c r="EQ97" t="str">
        <f t="shared" si="163"/>
        <v/>
      </c>
      <c r="ER97" s="275">
        <f>VLOOKUP(C97,MOVI!C:DT,50,0)</f>
        <v>0</v>
      </c>
      <c r="ES97" s="275">
        <f>VLOOKUP(C97,FPT!B:EQ,50,0)</f>
        <v>0</v>
      </c>
      <c r="ET97" t="str">
        <f t="shared" si="164"/>
        <v/>
      </c>
      <c r="EU97" s="275">
        <f>VLOOKUP(C97,MOVI!C:DT,51,0)</f>
        <v>0</v>
      </c>
      <c r="EV97" s="275">
        <f>VLOOKUP(C97,FPT!B:ET,51,0)</f>
        <v>0</v>
      </c>
      <c r="EW97" t="str">
        <f t="shared" si="165"/>
        <v/>
      </c>
      <c r="EX97" s="275">
        <f>VLOOKUP(C97,MOVI!C:DT,52,0)</f>
        <v>0</v>
      </c>
      <c r="EY97" s="275">
        <f>VLOOKUP(C97,FPT!B:EW,52,0)</f>
        <v>0</v>
      </c>
      <c r="EZ97" t="str">
        <f t="shared" si="166"/>
        <v/>
      </c>
      <c r="FA97" s="275">
        <f>VLOOKUP(C97,MOVI!C:DT,53,0)</f>
        <v>0</v>
      </c>
      <c r="FB97" s="275">
        <f>VLOOKUP(C97,FPT!B:EZ,53,0)</f>
        <v>0</v>
      </c>
      <c r="FC97" t="str">
        <f t="shared" si="167"/>
        <v/>
      </c>
      <c r="FD97" s="275">
        <f>VLOOKUP(C97,MOVI!C:DT,54,0)</f>
        <v>0</v>
      </c>
      <c r="FE97" s="275">
        <f>VLOOKUP(C97,FPT!B:FC,54,0)</f>
        <v>0</v>
      </c>
      <c r="FF97" t="str">
        <f t="shared" si="168"/>
        <v/>
      </c>
      <c r="FG97" s="275">
        <f>VLOOKUP(C97,MOVI!C:DT,55,0)</f>
        <v>0</v>
      </c>
      <c r="FH97" s="275">
        <f>VLOOKUP(C97,FPT!B:FF,55,0)</f>
        <v>0</v>
      </c>
      <c r="FI97" t="str">
        <f t="shared" si="169"/>
        <v/>
      </c>
      <c r="FJ97" s="275">
        <f>VLOOKUP(C97,MOVI!C:DT,56,0)</f>
        <v>0</v>
      </c>
      <c r="FK97" s="275">
        <f>VLOOKUP(C97,FPT!B:FI,56,0)</f>
        <v>0</v>
      </c>
      <c r="FL97" t="str">
        <f t="shared" si="170"/>
        <v/>
      </c>
      <c r="FM97" s="275">
        <f>VLOOKUP(C97,MOVI!C:DT,57,0)</f>
        <v>0</v>
      </c>
      <c r="FN97" s="275">
        <f>VLOOKUP(C97,FPT!B:FL,57,0)</f>
        <v>0</v>
      </c>
      <c r="FO97" t="str">
        <f t="shared" si="171"/>
        <v/>
      </c>
      <c r="FP97" s="275">
        <f>VLOOKUP(C97,MOVI!C:DT,58,0)</f>
        <v>0</v>
      </c>
      <c r="FQ97" s="275">
        <f>VLOOKUP(C97,FPT!B:FO,58,0)</f>
        <v>0</v>
      </c>
      <c r="FR97" t="str">
        <f t="shared" si="172"/>
        <v/>
      </c>
      <c r="FS97" s="275">
        <f>VLOOKUP(C97,MOVI!C:DT,59,0)</f>
        <v>0</v>
      </c>
      <c r="FT97" s="275">
        <f>VLOOKUP(C97,FPT!B:FR,59,0)</f>
        <v>0</v>
      </c>
      <c r="FU97" t="str">
        <f t="shared" si="173"/>
        <v/>
      </c>
      <c r="FV97" s="275">
        <f>VLOOKUP(C97,MOVI!C:DT,60,0)</f>
        <v>5733461</v>
      </c>
      <c r="FW97" s="275">
        <f>VLOOKUP(C97,FPT!B:FU,60,0)</f>
        <v>5733461</v>
      </c>
      <c r="FX97" t="str">
        <f t="shared" si="174"/>
        <v/>
      </c>
      <c r="FY97" s="275">
        <f>VLOOKUP(C97,MOVI!C:DT,61,0)</f>
        <v>0</v>
      </c>
      <c r="FZ97" s="275">
        <f>VLOOKUP(C97,FPT!B:FX,61,0)</f>
        <v>0</v>
      </c>
      <c r="GA97" t="str">
        <f t="shared" si="175"/>
        <v/>
      </c>
      <c r="GB97" s="275">
        <f>VLOOKUP(C97,MOVI!C:DT,62,0)</f>
        <v>0</v>
      </c>
      <c r="GC97" s="275">
        <f>VLOOKUP(C97,FPT!B:GA,62,0)</f>
        <v>0</v>
      </c>
      <c r="GD97" t="str">
        <f t="shared" si="176"/>
        <v/>
      </c>
      <c r="GE97" s="275">
        <f>VLOOKUP(C97,MOVI!C:DT,63,0)</f>
        <v>0</v>
      </c>
      <c r="GF97" s="275">
        <f>VLOOKUP(C97,FPT!B:GD,63,0)</f>
        <v>0</v>
      </c>
      <c r="GG97" t="str">
        <f t="shared" si="177"/>
        <v/>
      </c>
      <c r="GH97" s="275">
        <f>VLOOKUP(C97,MOVI!C:DT,64,0)</f>
        <v>0</v>
      </c>
      <c r="GI97" s="275">
        <f>VLOOKUP(C97,FPT!B:GG,64,0)</f>
        <v>0</v>
      </c>
      <c r="GJ97" t="str">
        <f t="shared" si="178"/>
        <v/>
      </c>
      <c r="GK97" s="275">
        <f>VLOOKUP(C97,MOVI!C:DT,65,0)</f>
        <v>0</v>
      </c>
      <c r="GL97" s="275">
        <f>VLOOKUP(C97,FPT!B:GJ,65,0)</f>
        <v>0</v>
      </c>
      <c r="GM97" t="str">
        <f t="shared" si="179"/>
        <v/>
      </c>
      <c r="GN97" s="275">
        <f>VLOOKUP(C97,MOVI!C:DT,66,0)</f>
        <v>0</v>
      </c>
      <c r="GO97" s="275">
        <f>VLOOKUP(C97,FPT!B:GM,66,0)</f>
        <v>0</v>
      </c>
      <c r="GP97" t="str">
        <f t="shared" si="180"/>
        <v/>
      </c>
      <c r="GQ97" s="275">
        <f>VLOOKUP(C97,MOVI!C:DT,67,0)</f>
        <v>0</v>
      </c>
      <c r="GR97" s="275">
        <f>VLOOKUP(C97,FPT!B:GP,67,0)</f>
        <v>0</v>
      </c>
      <c r="GS97" t="str">
        <f t="shared" si="181"/>
        <v/>
      </c>
      <c r="GT97" s="275">
        <f>VLOOKUP(C97,MOVI!C:DT,68,0)</f>
        <v>0</v>
      </c>
      <c r="GU97" s="275">
        <f>VLOOKUP(C97,FPT!B:GS,68,0)</f>
        <v>0</v>
      </c>
      <c r="GV97" t="str">
        <f t="shared" si="182"/>
        <v/>
      </c>
      <c r="GW97" s="275">
        <f>VLOOKUP(C97,MOVI!C:DT,69,0)</f>
        <v>0</v>
      </c>
      <c r="GX97" s="275">
        <f>VLOOKUP(C97,FPT!B:GV,69,0)</f>
        <v>0</v>
      </c>
      <c r="GY97" t="str">
        <f t="shared" si="183"/>
        <v/>
      </c>
      <c r="GZ97" s="275">
        <f>VLOOKUP(C97,MOVI!C:DT,70,0)</f>
        <v>5733461</v>
      </c>
      <c r="HA97" s="275">
        <f>VLOOKUP(C97,FPT!B:GY,70,0)</f>
        <v>5733461</v>
      </c>
      <c r="HB97" t="str">
        <f t="shared" si="184"/>
        <v/>
      </c>
      <c r="HC97" s="275">
        <f>VLOOKUP(C97,MOVI!C:DT,71,0)</f>
        <v>10118077</v>
      </c>
      <c r="HD97" s="275">
        <f>ROUND(VLOOKUP(C97,FPT!B:HB,71,0),0)</f>
        <v>10118077</v>
      </c>
      <c r="HE97" t="str">
        <f t="shared" si="185"/>
        <v/>
      </c>
      <c r="HF97" s="275">
        <f>ROUND(VLOOKUP(C97,MOVI!C:DT,72,0),0)</f>
        <v>0</v>
      </c>
      <c r="HG97" s="275">
        <f>ROUND(VLOOKUP(C97,FPT!B:HE,72,0),0)</f>
        <v>0</v>
      </c>
      <c r="HH97" t="str">
        <f t="shared" si="186"/>
        <v/>
      </c>
      <c r="HI97" s="275">
        <f>VLOOKUP(C97,MOVI!C:DT,73,0)</f>
        <v>0</v>
      </c>
      <c r="HJ97" s="275">
        <f>VLOOKUP(C97,FPT!B:HH,73,0)</f>
        <v>0</v>
      </c>
      <c r="HK97" t="str">
        <f t="shared" si="187"/>
        <v/>
      </c>
      <c r="HL97" s="275">
        <f>VLOOKUP(C97,MOVI!C:DT,74,0)</f>
        <v>0</v>
      </c>
      <c r="HM97" s="275">
        <f>VLOOKUP(C97,FPT!B:HK,74,0)</f>
        <v>0</v>
      </c>
      <c r="HN97" t="str">
        <f t="shared" si="188"/>
        <v/>
      </c>
      <c r="HO97" s="275">
        <f>VLOOKUP(C97,MOVI!C:DT,75,0)</f>
        <v>11000000</v>
      </c>
      <c r="HP97" s="275">
        <f>VLOOKUP(C97,FPT!B:HN,75,0)</f>
        <v>11000000</v>
      </c>
      <c r="HQ97" t="str">
        <f t="shared" si="189"/>
        <v/>
      </c>
      <c r="HR97" s="275">
        <f>VLOOKUP(C97,MOVI!C:DT,76,0)</f>
        <v>0</v>
      </c>
      <c r="HS97" s="275">
        <f>VLOOKUP(C97,FPT!B:HQ,76,0)</f>
        <v>0</v>
      </c>
      <c r="HT97" t="str">
        <f t="shared" si="190"/>
        <v/>
      </c>
      <c r="HU97" s="275">
        <f>VLOOKUP(C97,MOVI!C:DT,77,0)</f>
        <v>0</v>
      </c>
      <c r="HV97" s="275">
        <f>VLOOKUP(C97,FPT!B:HT,77,0)</f>
        <v>0</v>
      </c>
      <c r="HW97" t="str">
        <f t="shared" si="191"/>
        <v/>
      </c>
      <c r="HX97" s="274">
        <f>VLOOKUP(C97,MOVI!C:CB,78,0)</f>
        <v>400000</v>
      </c>
      <c r="HY97" s="261">
        <f>VLOOKUP(C97,FPT!$B:$CA,78,0)</f>
        <v>400000</v>
      </c>
      <c r="HZ97" t="str">
        <f t="shared" si="192"/>
        <v/>
      </c>
      <c r="IA97" s="275">
        <f>VLOOKUP(C97,MOVI!C:CD,79,0)</f>
        <v>50000</v>
      </c>
      <c r="IB97" s="275">
        <f>VLOOKUP(C97,FPT!B:HZ,79,0)</f>
        <v>50000</v>
      </c>
      <c r="IC97" t="str">
        <f t="shared" si="193"/>
        <v/>
      </c>
      <c r="ID97" s="275">
        <f>VLOOKUP(C97,MOVI!C:CD,80,0)</f>
        <v>75000</v>
      </c>
      <c r="IE97" s="275">
        <f>VLOOKUP(C97,FPT!B:IC,80,0)</f>
        <v>75000</v>
      </c>
      <c r="IF97" t="str">
        <f t="shared" si="194"/>
        <v/>
      </c>
      <c r="IG97" s="275">
        <f>VLOOKUP(C97,MOVI!C:DT,81,0)</f>
        <v>0</v>
      </c>
      <c r="IH97" s="275">
        <f>VLOOKUP(C97,FPT!B:IF,81,0)</f>
        <v>0</v>
      </c>
      <c r="II97" t="str">
        <f t="shared" si="195"/>
        <v/>
      </c>
      <c r="IJ97" s="275">
        <f>VLOOKUP(C97,MOVI!C:DT,82,0)</f>
        <v>525000</v>
      </c>
      <c r="IK97" s="275">
        <f>VLOOKUP(C97,FPT!B:II,82,0)</f>
        <v>525000</v>
      </c>
      <c r="IL97" t="str">
        <f t="shared" si="196"/>
        <v/>
      </c>
      <c r="IM97" s="275">
        <f>ROUND(VLOOKUP(C97,MOVI!C:DT,83,0),0)</f>
        <v>11525000</v>
      </c>
      <c r="IN97" s="275">
        <f>ROUND(VLOOKUP(C97,FPT!B:IL,83,0),0)</f>
        <v>11525000</v>
      </c>
      <c r="IO97" t="str">
        <f t="shared" si="197"/>
        <v/>
      </c>
      <c r="IP97" s="275">
        <f>VLOOKUP(C97,MOVI!C:DT,84,0)</f>
        <v>0</v>
      </c>
      <c r="IQ97" s="275">
        <f>VLOOKUP(C97,FPT!B:IO,84,0)</f>
        <v>0</v>
      </c>
      <c r="IR97" t="str">
        <f t="shared" si="198"/>
        <v/>
      </c>
      <c r="IS97" s="275">
        <f>ROUND(VLOOKUP(C97,MOVI!C:DT,85,0),0)</f>
        <v>0</v>
      </c>
      <c r="IT97" s="275">
        <f>ROUND(VLOOKUP(C97,FPT!B:IR,85,0),0)</f>
        <v>0</v>
      </c>
      <c r="IU97" t="str">
        <f t="shared" si="199"/>
        <v/>
      </c>
      <c r="IV97" s="275">
        <f>VLOOKUP(C97,MOVI!C:DT,86,0)</f>
        <v>0</v>
      </c>
      <c r="IW97" s="275">
        <f>VLOOKUP(C97,FPT!B:IU,86,0)</f>
        <v>0</v>
      </c>
      <c r="IX97" t="str">
        <f t="shared" si="200"/>
        <v/>
      </c>
      <c r="IY97" s="275">
        <f>ROUND(VLOOKUP(C97,MOVI!C:DT,87,0),0)</f>
        <v>0</v>
      </c>
      <c r="IZ97" s="275">
        <f>ROUND(VLOOKUP(C97,FPT!B:IX,87,0),0)</f>
        <v>0</v>
      </c>
      <c r="JA97" t="str">
        <f t="shared" si="201"/>
        <v/>
      </c>
      <c r="JB97" s="275">
        <f>VLOOKUP(C97,MOVI!C:DT,88,0)</f>
        <v>0</v>
      </c>
      <c r="JC97" s="275">
        <f>VLOOKUP(C97,FPT!B:JA,88,0)</f>
        <v>0</v>
      </c>
      <c r="JD97" t="str">
        <f t="shared" si="202"/>
        <v/>
      </c>
      <c r="JE97" s="275">
        <f>VLOOKUP(C97,MOVI!C:DT,89,0)</f>
        <v>50000</v>
      </c>
      <c r="JF97" s="275">
        <f>VLOOKUP(C97,FPT!B:JD,89,0)</f>
        <v>50000</v>
      </c>
      <c r="JG97" t="str">
        <f t="shared" si="203"/>
        <v/>
      </c>
      <c r="JH97" s="275">
        <f>VLOOKUP(C97,MOVI!C:DT,90,0)</f>
        <v>0</v>
      </c>
      <c r="JI97" s="275">
        <f>VLOOKUP(C97,FPT!B:JG,90,0)</f>
        <v>0</v>
      </c>
      <c r="JJ97" t="str">
        <f t="shared" si="204"/>
        <v/>
      </c>
      <c r="JK97" s="275">
        <f>VLOOKUP(C97,MOVI!C:DT,91,0)</f>
        <v>0</v>
      </c>
      <c r="JL97" s="275">
        <f>VLOOKUP(C97,FPT!B:JJ,91,0)</f>
        <v>0</v>
      </c>
      <c r="JM97" t="str">
        <f t="shared" si="205"/>
        <v/>
      </c>
      <c r="JN97" s="275">
        <f>VLOOKUP(C97,MOVI!C:DT,92,0)</f>
        <v>0</v>
      </c>
      <c r="JO97" s="275">
        <f>VLOOKUP(C97,FPT!B:JM,92,0)</f>
        <v>0</v>
      </c>
      <c r="JP97" t="str">
        <f t="shared" si="206"/>
        <v/>
      </c>
      <c r="JQ97" s="275">
        <f>VLOOKUP(C97,MOVI!C:DT,93,0)</f>
        <v>0</v>
      </c>
      <c r="JR97" s="275">
        <f>VLOOKUP(C97,FPT!B:JP,93,0)</f>
        <v>0</v>
      </c>
      <c r="JS97" t="str">
        <f t="shared" si="207"/>
        <v/>
      </c>
      <c r="JT97" s="275">
        <f>VLOOKUP(C97,MOVI!C:DT,94,0)</f>
        <v>50000</v>
      </c>
      <c r="JU97" s="275">
        <f>VLOOKUP(C97,FPT!B:JS,94,0)</f>
        <v>50000</v>
      </c>
      <c r="JV97" t="str">
        <f t="shared" si="208"/>
        <v/>
      </c>
      <c r="JW97" s="275">
        <f>VLOOKUP(C97,MOVI!C:DT,95,0)</f>
        <v>9543077</v>
      </c>
      <c r="JX97" s="275">
        <f>VLOOKUP(C97,FPT!B:JV,95,0)</f>
        <v>9543077</v>
      </c>
      <c r="JY97" t="str">
        <f t="shared" si="209"/>
        <v/>
      </c>
      <c r="JZ97" s="275">
        <f>VLOOKUP(C97,MOVI!C:DT,96,0)</f>
        <v>0</v>
      </c>
      <c r="KA97" s="275">
        <f>VLOOKUP(C97,FPT!B:JY,96,0)</f>
        <v>0</v>
      </c>
      <c r="KB97" t="str">
        <f t="shared" si="210"/>
        <v/>
      </c>
      <c r="KC97" s="275">
        <f>VLOOKUP(C97,MOVI!C:DT,97,0)</f>
        <v>9543077</v>
      </c>
      <c r="KD97" s="275">
        <f>VLOOKUP(C97,FPT!B:KB,97,0)</f>
        <v>9543077</v>
      </c>
      <c r="KE97" t="str">
        <f t="shared" si="211"/>
        <v/>
      </c>
      <c r="KF97" s="275">
        <f>VLOOKUP(C97,MOVI!C:DT,98,0)</f>
        <v>850000.00000000012</v>
      </c>
      <c r="KG97" s="275">
        <f>VLOOKUP(C97,FPT!B:KE,98,0)</f>
        <v>850000</v>
      </c>
      <c r="KH97" t="str">
        <f t="shared" si="212"/>
        <v/>
      </c>
      <c r="KI97" s="275">
        <f>VLOOKUP(C97,MOVI!C:DT,99,0)</f>
        <v>0</v>
      </c>
      <c r="KJ97" s="275">
        <f>VLOOKUP(C97,FPT!B:KH,99,0)</f>
        <v>0</v>
      </c>
      <c r="KK97" t="str">
        <f t="shared" si="213"/>
        <v/>
      </c>
      <c r="KL97" s="275">
        <f>VLOOKUP(C97,MOVI!C:DT,100,0)</f>
        <v>150000</v>
      </c>
      <c r="KM97" s="275">
        <f>VLOOKUP(C97,FPT!B:KK,100,0)</f>
        <v>150000</v>
      </c>
      <c r="KN97" t="str">
        <f t="shared" si="214"/>
        <v/>
      </c>
      <c r="KO97" s="275">
        <f>VLOOKUP(C97,MOVI!C:DT,101,0)</f>
        <v>0</v>
      </c>
      <c r="KP97" s="275">
        <f>VLOOKUP(C97,FPT!B:KN,101,0)</f>
        <v>0</v>
      </c>
      <c r="KQ97" t="str">
        <f t="shared" si="215"/>
        <v/>
      </c>
      <c r="KR97" s="275">
        <f>VLOOKUP(C97,MOVI!C:DT,102,0)</f>
        <v>0</v>
      </c>
      <c r="KS97" s="275">
        <f>VLOOKUP(C97,FPT!B:KQ,102,0)</f>
        <v>0</v>
      </c>
      <c r="KT97" t="str">
        <f t="shared" si="216"/>
        <v/>
      </c>
      <c r="KU97" s="275">
        <f>VLOOKUP(C97,MOVI!C:DT,103,0)</f>
        <v>1000000.0000000001</v>
      </c>
      <c r="KV97" s="275">
        <f>VLOOKUP(C97,FPT!B:KT,103,0)</f>
        <v>1000000</v>
      </c>
      <c r="KW97" t="str">
        <f t="shared" si="217"/>
        <v/>
      </c>
      <c r="KX97" s="275">
        <f>VLOOKUP(C97,MOVI!C:DT,104,0)</f>
        <v>1525000</v>
      </c>
      <c r="KY97" s="275">
        <f>VLOOKUP(C97,FPT!B:KW,104,0)</f>
        <v>1525000</v>
      </c>
      <c r="KZ97" t="str">
        <f t="shared" si="218"/>
        <v/>
      </c>
      <c r="LA97" s="275">
        <f>VLOOKUP(C97,MOVI!C:DT,105,0)</f>
        <v>100000</v>
      </c>
      <c r="LB97" s="275">
        <f>VLOOKUP(C97,FPT!B:KZ,105,0)</f>
        <v>100000</v>
      </c>
      <c r="LC97" t="str">
        <f t="shared" si="219"/>
        <v/>
      </c>
      <c r="LD97" s="275">
        <f>VLOOKUP(C97,MOVI!C:DT,106,0)</f>
        <v>11218077</v>
      </c>
      <c r="LE97" s="275">
        <f>VLOOKUP(C97,FPT!B:LC,106,0)</f>
        <v>11218077</v>
      </c>
      <c r="LF97" t="str">
        <f t="shared" si="220"/>
        <v/>
      </c>
      <c r="LG97" s="273">
        <f>VLOOKUP(C97,MOVI!C:DT,107,0)</f>
        <v>0</v>
      </c>
      <c r="LH97" s="273">
        <f>VLOOKUP(C97,FPT!B:LF,107,0)</f>
        <v>0</v>
      </c>
      <c r="LI97" t="str">
        <f t="shared" si="221"/>
        <v/>
      </c>
      <c r="LJ97" t="str">
        <f>VLOOKUP(C97,MOVI!C:DV,108,0)</f>
        <v>Việt PhúSouthRisk</v>
      </c>
      <c r="LK97" s="252" t="str">
        <f>VLOOKUP(C97,FPT!B:LI,108,0)</f>
        <v>Việt PhúSouthRisk</v>
      </c>
      <c r="LL97" t="str">
        <f t="shared" si="222"/>
        <v/>
      </c>
      <c r="LM97" s="275">
        <f>ROUND(VLOOKUP(C97,MOVI!C:DV,109,0),0)</f>
        <v>416667</v>
      </c>
      <c r="LN97" s="275">
        <f>ROUND(VLOOKUP(C97,FPT!B:LL,109,0),0)</f>
        <v>416667</v>
      </c>
      <c r="LO97" t="str">
        <f t="shared" si="223"/>
        <v/>
      </c>
      <c r="LP97" t="str">
        <f>VLOOKUP(C97,MOVI!C:DV,110,0)</f>
        <v>HO</v>
      </c>
      <c r="LQ97" s="247" t="str">
        <f>VLOOKUP(C97,FPT!B:LO,110,0)</f>
        <v>HO</v>
      </c>
      <c r="LR97" t="str">
        <f t="shared" si="224"/>
        <v/>
      </c>
      <c r="LS97">
        <f>MOVI!DI92</f>
        <v>19</v>
      </c>
      <c r="LV97">
        <f>MOVI!DJ92</f>
        <v>0</v>
      </c>
      <c r="LW97">
        <f>MOVI!DK92</f>
        <v>3</v>
      </c>
      <c r="LX97" t="str">
        <f>MOVI!DL92</f>
        <v>x</v>
      </c>
      <c r="LY97">
        <f>MOVI!DM92</f>
        <v>0</v>
      </c>
      <c r="LZ97">
        <f>MOVI!DN92</f>
        <v>50000</v>
      </c>
      <c r="MA97">
        <f>MOVI!DO92</f>
        <v>0</v>
      </c>
      <c r="MB97" t="str">
        <f>MOVI!DP92</f>
        <v/>
      </c>
      <c r="MC97">
        <f>MOVI!DQ92</f>
        <v>0</v>
      </c>
      <c r="MD97">
        <f>MOVI!DR92</f>
        <v>0</v>
      </c>
      <c r="ME97" t="str">
        <f>VLOOKUP(C97,MOVI!C:DV,121,0)</f>
        <v/>
      </c>
      <c r="MF97" s="252"/>
      <c r="MG97" t="str">
        <f t="shared" si="117"/>
        <v/>
      </c>
      <c r="MH97" t="str">
        <f>VLOOKUP(C97,MOVI!C:DT,122,0)</f>
        <v>Việt PhúSouth</v>
      </c>
      <c r="MI97" s="252" t="str">
        <f>VLOOKUP(C97,FPT!B:DS,112,0)</f>
        <v>Việt PhúSouth</v>
      </c>
      <c r="MJ97" t="str">
        <f t="shared" si="225"/>
        <v/>
      </c>
    </row>
    <row r="98" spans="1:348" x14ac:dyDescent="0.25">
      <c r="A98">
        <v>90</v>
      </c>
      <c r="B98" s="48">
        <v>5646</v>
      </c>
      <c r="C98" s="271" t="s">
        <v>847</v>
      </c>
      <c r="D98" t="str">
        <f>VLOOKUP(C98,MOVI!C:D,2,0)</f>
        <v>Phạm Hữu Anh Thư</v>
      </c>
      <c r="E98" t="str">
        <f>VLOOKUP(C98,FPT!B:C,2,0)</f>
        <v>Phạm Hữu Anh Thư</v>
      </c>
      <c r="F98" t="str">
        <f t="shared" si="118"/>
        <v/>
      </c>
      <c r="G98" t="str">
        <f>VLOOKUP(C98,MOVI!C:E,3,0)</f>
        <v>Risk</v>
      </c>
      <c r="H98" t="str">
        <f>VLOOKUP(C98,FPT!B:F,3,0)</f>
        <v>Risk</v>
      </c>
      <c r="I98" t="str">
        <f t="shared" si="119"/>
        <v/>
      </c>
      <c r="J98" t="str">
        <f>VLOOKUP(C98,MOVI!C:H,4,0)</f>
        <v>Collection</v>
      </c>
      <c r="K98" t="str">
        <f>VLOOKUP(C98,FPT!B:I,4,0)</f>
        <v>Collection</v>
      </c>
      <c r="L98" t="str">
        <f t="shared" si="120"/>
        <v/>
      </c>
      <c r="M98" t="str">
        <f>VLOOKUP(C98,MOVI!C:DT,5,0)</f>
        <v>Associate</v>
      </c>
      <c r="N98" t="str">
        <f>VLOOKUP(C98,FPT!B:L,5,0)</f>
        <v>Associate</v>
      </c>
      <c r="O98" t="str">
        <f t="shared" si="121"/>
        <v/>
      </c>
      <c r="P98" t="str">
        <f>VLOOKUP(C98,MOVI!C:DT,6,0)</f>
        <v>Debt Collection Officer</v>
      </c>
      <c r="Q98" t="str">
        <f>VLOOKUP(C98,FPT!B:O,6,0)</f>
        <v>Debt Collection Officer</v>
      </c>
      <c r="R98" t="str">
        <f t="shared" si="122"/>
        <v/>
      </c>
      <c r="S98" t="str">
        <f>VLOOKUP(C98,MOVI!C:DT,7,0)</f>
        <v>South</v>
      </c>
      <c r="T98" t="str">
        <f>VLOOKUP(C98,FPT!B:R,7,0)</f>
        <v>South</v>
      </c>
      <c r="U98" t="str">
        <f t="shared" si="123"/>
        <v/>
      </c>
      <c r="V98" t="str">
        <f>VLOOKUP(C98,MOVI!C:DT,8,0)</f>
        <v>Việt Phú</v>
      </c>
      <c r="W98" t="str">
        <f>VLOOKUP(C98,FPT!B:U,8,0)</f>
        <v>Việt Phú</v>
      </c>
      <c r="X98" t="str">
        <f t="shared" si="124"/>
        <v/>
      </c>
      <c r="Y98" t="str">
        <f>VLOOKUP(C98,MOVI!C:DT,9,0)</f>
        <v>Full-time</v>
      </c>
      <c r="Z98" t="str">
        <f>VLOOKUP(C98,FPT!B:X,9,0)</f>
        <v>Full-time</v>
      </c>
      <c r="AA98" t="str">
        <f t="shared" si="125"/>
        <v/>
      </c>
      <c r="AB98" t="str">
        <f>VLOOKUP(C98,MOVI!C:DT,10,0)</f>
        <v>Maternity</v>
      </c>
      <c r="AC98" t="str">
        <f>VLOOKUP(C98,FPT!B:AA,10,0)</f>
        <v>Maternity</v>
      </c>
      <c r="AD98" t="str">
        <f t="shared" si="126"/>
        <v/>
      </c>
      <c r="AE98" s="247">
        <f>VLOOKUP(C98,MOVI!C:DT,11,0)</f>
        <v>43837</v>
      </c>
      <c r="AF98" s="247">
        <f>VLOOKUP(C98,FPT!B:AD,11,0)</f>
        <v>43837</v>
      </c>
      <c r="AG98" t="str">
        <f t="shared" si="127"/>
        <v/>
      </c>
      <c r="AH98" s="260" t="str">
        <f>VLOOKUP(C98,MOVI!C:DT,12,0)</f>
        <v>17/10/2021 - 16/04/2022</v>
      </c>
      <c r="AI98" s="260" t="str">
        <f>VLOOKUP(C98,FPT!B:AD,12,0)</f>
        <v>17/10/2021 - 16/04/2022</v>
      </c>
      <c r="AJ98" t="str">
        <f t="shared" si="227"/>
        <v/>
      </c>
      <c r="AK98">
        <f>VLOOKUP(C98,MOVI!C:DT,13,0)</f>
        <v>0</v>
      </c>
      <c r="AL98" s="247">
        <f>VLOOKUP(C98,FPT!B:AJ,13,0)</f>
        <v>0</v>
      </c>
      <c r="AM98" t="str">
        <f t="shared" si="226"/>
        <v/>
      </c>
      <c r="AN98" s="247">
        <f>VLOOKUP(C98,MOVI!C:DT,14,0)</f>
        <v>0</v>
      </c>
      <c r="AO98" s="247">
        <f>VLOOKUP(C98,FPT!B:AM,14,0)</f>
        <v>0</v>
      </c>
      <c r="AP98" t="str">
        <f t="shared" si="128"/>
        <v/>
      </c>
      <c r="AQ98" t="str">
        <f>VLOOKUP(C98,MOVI!C:DT,15,0)</f>
        <v>LC</v>
      </c>
      <c r="AR98" s="247" t="str">
        <f>VLOOKUP(C98,FPT!B:AP,15,0)</f>
        <v>LC</v>
      </c>
      <c r="AS98" t="str">
        <f t="shared" si="129"/>
        <v/>
      </c>
      <c r="AT98" s="282" t="str">
        <f>VLOOKUP(C98,MOVI!C:DT,16,0)</f>
        <v>LTTP</v>
      </c>
      <c r="AU98" s="247" t="str">
        <f>VLOOKUP(C98,FPT!B:AS,16,0)</f>
        <v>LTTP</v>
      </c>
      <c r="AV98" t="str">
        <f t="shared" si="130"/>
        <v/>
      </c>
      <c r="AW98" t="str">
        <f>VLOOKUP(C98,MOVI!C:DT,17,0)</f>
        <v>L</v>
      </c>
      <c r="AX98" s="247" t="str">
        <f>VLOOKUP(C98,FPT!B:AV,17,0)</f>
        <v>L</v>
      </c>
      <c r="AY98" t="str">
        <f t="shared" si="131"/>
        <v/>
      </c>
      <c r="AZ98">
        <f>VLOOKUP(C98,MOVI!C:DT,18,0)</f>
        <v>0</v>
      </c>
      <c r="BA98" s="247">
        <f>VLOOKUP(C98,FPT!B:AY,18,0)</f>
        <v>0</v>
      </c>
      <c r="BB98" t="str">
        <f t="shared" si="132"/>
        <v/>
      </c>
      <c r="BC98" s="275">
        <f>VLOOKUP(C98,MOVI!C:DT,19,0)</f>
        <v>5000000</v>
      </c>
      <c r="BD98" s="275">
        <f>VLOOKUP(C98,FPT!B:BB,19,0)</f>
        <v>5000000</v>
      </c>
      <c r="BE98" t="str">
        <f t="shared" si="133"/>
        <v/>
      </c>
      <c r="BF98">
        <f>VLOOKUP(C98,MOVI!C:DT,20,0)</f>
        <v>0</v>
      </c>
      <c r="BG98" s="252">
        <f>VLOOKUP(C98,FPT!B:BE,20,0)</f>
        <v>0</v>
      </c>
      <c r="BH98" t="str">
        <f t="shared" si="134"/>
        <v/>
      </c>
      <c r="BI98" s="275">
        <f>VLOOKUP(C98,MOVI!C:DT,21,0)</f>
        <v>5000000</v>
      </c>
      <c r="BJ98" s="275">
        <f>VLOOKUP(C98,FPT!B:BH,21,0)</f>
        <v>5000000</v>
      </c>
      <c r="BK98" t="str">
        <f t="shared" si="135"/>
        <v/>
      </c>
      <c r="BL98" s="275">
        <f>VLOOKUP(C98,MOVI!C:DT,22,0)</f>
        <v>0</v>
      </c>
      <c r="BM98" s="275">
        <f>VLOOKUP(C98,FPT!B:BK,22,0)</f>
        <v>0</v>
      </c>
      <c r="BN98" t="str">
        <f t="shared" si="136"/>
        <v/>
      </c>
      <c r="BO98" s="275">
        <f>VLOOKUP(C98,MOVI!C:DT,23,0)</f>
        <v>0</v>
      </c>
      <c r="BP98" s="275">
        <f>VLOOKUP(C98,FPT!B:BN,23,0)</f>
        <v>0</v>
      </c>
      <c r="BQ98" t="str">
        <f t="shared" si="137"/>
        <v/>
      </c>
      <c r="BR98" s="275">
        <f>VLOOKUP(C98,MOVI!C:DT,24,0)</f>
        <v>0</v>
      </c>
      <c r="BS98" s="275">
        <f>VLOOKUP(C98,FPT!B:BQ,24,0)</f>
        <v>0</v>
      </c>
      <c r="BT98" t="str">
        <f t="shared" si="138"/>
        <v/>
      </c>
      <c r="BU98" s="275">
        <f>VLOOKUP(C98,MOVI!C:DT,25,0)</f>
        <v>0</v>
      </c>
      <c r="BV98" s="275">
        <f>VLOOKUP(C98,FPT!B:BT,25,0)</f>
        <v>0</v>
      </c>
      <c r="BW98" t="str">
        <f t="shared" si="139"/>
        <v/>
      </c>
      <c r="BX98" s="275">
        <f>VLOOKUP(C98,MOVI!C:DT,26,0)</f>
        <v>0</v>
      </c>
      <c r="BY98" s="275">
        <f>VLOOKUP(C98,FPT!B:BW,26,0)</f>
        <v>0</v>
      </c>
      <c r="BZ98" t="str">
        <f t="shared" si="140"/>
        <v/>
      </c>
      <c r="CA98" s="275">
        <f>VLOOKUP(C98,MOVI!C:DT,27,0)</f>
        <v>0</v>
      </c>
      <c r="CB98" s="275">
        <f>VLOOKUP(C98,FPT!B:BZ,27,0)</f>
        <v>0</v>
      </c>
      <c r="CC98" t="str">
        <f t="shared" si="141"/>
        <v/>
      </c>
      <c r="CD98" s="275">
        <f>VLOOKUP(C98,MOVI!C:DT,28,0)</f>
        <v>0</v>
      </c>
      <c r="CE98" s="275">
        <f>VLOOKUP(C98,FPT!B:CC,28,0)</f>
        <v>0</v>
      </c>
      <c r="CF98" t="str">
        <f t="shared" si="142"/>
        <v/>
      </c>
      <c r="CG98" t="str">
        <f>VLOOKUP(C98,MOVI!C:DT,29,0)</f>
        <v>CN</v>
      </c>
      <c r="CH98" s="252" t="str">
        <f>VLOOKUP(C98,FPT!B:CF,29,0)</f>
        <v>CN</v>
      </c>
      <c r="CI98" t="str">
        <f t="shared" si="143"/>
        <v/>
      </c>
      <c r="CJ98">
        <f>VLOOKUP(C98,MOVI!C:DT,30,0)</f>
        <v>26</v>
      </c>
      <c r="CK98" s="252">
        <f>VLOOKUP(C98,FPT!B:CI,30,0)</f>
        <v>26</v>
      </c>
      <c r="CL98" t="str">
        <f t="shared" si="144"/>
        <v/>
      </c>
      <c r="CM98">
        <f>VLOOKUP(C98,MOVI!C:DT,31,0)</f>
        <v>0</v>
      </c>
      <c r="CN98" s="252">
        <f>VLOOKUP(C98,FPT!B:CL,31,0)</f>
        <v>0</v>
      </c>
      <c r="CO98" t="str">
        <f t="shared" si="145"/>
        <v/>
      </c>
      <c r="CP98" s="275">
        <f>VLOOKUP(C98,MOVI!C:DT,32,0)</f>
        <v>0</v>
      </c>
      <c r="CQ98" s="275">
        <f>VLOOKUP(C98,FPT!B:CO,32,0)</f>
        <v>0</v>
      </c>
      <c r="CR98" t="str">
        <f t="shared" si="146"/>
        <v/>
      </c>
      <c r="CS98" s="275">
        <f>VLOOKUP(C98,MOVI!C:DT,33,0)</f>
        <v>0</v>
      </c>
      <c r="CT98" s="275">
        <f>VLOOKUP(C98,FPT!B:CR,33,0)</f>
        <v>0</v>
      </c>
      <c r="CU98" t="str">
        <f t="shared" si="147"/>
        <v/>
      </c>
      <c r="CV98" s="275">
        <f>VLOOKUP(C98,MOVI!C:DT,34,0)</f>
        <v>0</v>
      </c>
      <c r="CW98" s="275">
        <f>VLOOKUP(C98,FPT!B:CU,34,0)</f>
        <v>0</v>
      </c>
      <c r="CX98" t="str">
        <f t="shared" si="148"/>
        <v/>
      </c>
      <c r="CY98" s="275">
        <f>VLOOKUP(C98,MOVI!C:DT,35,0)</f>
        <v>0</v>
      </c>
      <c r="CZ98" s="275">
        <f>VLOOKUP(C98,FPT!B:CX,35,0)</f>
        <v>0</v>
      </c>
      <c r="DA98" t="str">
        <f t="shared" si="149"/>
        <v/>
      </c>
      <c r="DB98" s="275">
        <f>VLOOKUP(C98,MOVI!C:DT,36,0)</f>
        <v>0</v>
      </c>
      <c r="DC98" s="275">
        <f>VLOOKUP(C98,FPT!B:DA,36,0)</f>
        <v>0</v>
      </c>
      <c r="DD98" t="str">
        <f t="shared" si="150"/>
        <v/>
      </c>
      <c r="DE98" s="275">
        <f>VLOOKUP(C98,MOVI!C:DT,37,0)</f>
        <v>0</v>
      </c>
      <c r="DF98" s="275">
        <f>VLOOKUP(C98,FPT!B:DD,37,0)</f>
        <v>0</v>
      </c>
      <c r="DG98" t="str">
        <f t="shared" si="151"/>
        <v/>
      </c>
      <c r="DH98" s="275">
        <f>VLOOKUP(C98,MOVI!C:DT,38,0)</f>
        <v>0</v>
      </c>
      <c r="DI98" s="275">
        <f>VLOOKUP(C98,FPT!B:DG,38,0)</f>
        <v>0</v>
      </c>
      <c r="DJ98" t="str">
        <f t="shared" si="152"/>
        <v/>
      </c>
      <c r="DK98" s="275">
        <f>VLOOKUP(C98,MOVI!C:DT,39,0)</f>
        <v>0</v>
      </c>
      <c r="DL98" s="275">
        <f>VLOOKUP(C98,FPT!B:DJ,39,0)</f>
        <v>0</v>
      </c>
      <c r="DM98" t="str">
        <f t="shared" si="153"/>
        <v/>
      </c>
      <c r="DN98" s="275">
        <f>VLOOKUP(C98,MOVI!C:DT,40,0)</f>
        <v>0</v>
      </c>
      <c r="DO98" s="275">
        <f>VLOOKUP(C98,FPT!B:DM,40,0)</f>
        <v>0</v>
      </c>
      <c r="DP98" t="str">
        <f t="shared" si="154"/>
        <v/>
      </c>
      <c r="DQ98" s="275">
        <f>VLOOKUP(C98,MOVI!C:DT,41,0)</f>
        <v>0</v>
      </c>
      <c r="DR98" s="275">
        <f>VLOOKUP(C98,FPT!B:DP,41,0)</f>
        <v>0</v>
      </c>
      <c r="DS98" t="str">
        <f t="shared" si="155"/>
        <v/>
      </c>
      <c r="DT98" s="275">
        <f>VLOOKUP(C98,MOVI!C:DT,42,0)</f>
        <v>0</v>
      </c>
      <c r="DU98" s="275">
        <f>ROUND(VLOOKUP(C98,FPT!B:DS,42,0),0)</f>
        <v>0</v>
      </c>
      <c r="DV98" t="str">
        <f t="shared" si="156"/>
        <v/>
      </c>
      <c r="DW98" s="275">
        <f>VLOOKUP(C98,MOVI!C:DT,43,0)</f>
        <v>0</v>
      </c>
      <c r="DX98" s="275">
        <f>VLOOKUP(C98,FPT!B:DV,43,0)</f>
        <v>0</v>
      </c>
      <c r="DY98" t="str">
        <f t="shared" si="157"/>
        <v/>
      </c>
      <c r="DZ98" s="275">
        <f>VLOOKUP(C98,MOVI!C:DT,44,0)</f>
        <v>0</v>
      </c>
      <c r="EA98" s="275">
        <f>VLOOKUP(C98,FPT!B:DY,44,0)</f>
        <v>0</v>
      </c>
      <c r="EB98" t="str">
        <f t="shared" si="158"/>
        <v/>
      </c>
      <c r="EC98" s="275">
        <f>VLOOKUP(C98,MOVI!C:DT,45,0)</f>
        <v>0</v>
      </c>
      <c r="ED98" s="275">
        <f>ROUND(VLOOKUP(C98,FPT!B:EB,45,0),0)</f>
        <v>0</v>
      </c>
      <c r="EE98" t="str">
        <f t="shared" si="159"/>
        <v/>
      </c>
      <c r="EF98" s="275">
        <f>VLOOKUP(C98,MOVI!C:DT,46,0)</f>
        <v>0</v>
      </c>
      <c r="EG98" s="275">
        <f>VLOOKUP(C98,FPT!B:EE,46,0)</f>
        <v>0</v>
      </c>
      <c r="EH98" t="str">
        <f t="shared" si="160"/>
        <v/>
      </c>
      <c r="EI98" s="275">
        <f>VLOOKUP(C98,MOVI!C:DT,47,0)</f>
        <v>0</v>
      </c>
      <c r="EJ98" s="275">
        <f>VLOOKUP(C98,FPT!B:EH,47,0)</f>
        <v>0</v>
      </c>
      <c r="EK98" t="str">
        <f t="shared" si="161"/>
        <v/>
      </c>
      <c r="EL98" s="275">
        <f>VLOOKUP(C98,MOVI!C:DT,48,0)</f>
        <v>0</v>
      </c>
      <c r="EM98" s="275">
        <f>VLOOKUP(C98,FPT!B:EK,48,0)</f>
        <v>0</v>
      </c>
      <c r="EN98" t="str">
        <f t="shared" si="162"/>
        <v/>
      </c>
      <c r="EO98" s="275">
        <f>VLOOKUP(C98,MOVI!C:DT,49,0)</f>
        <v>0</v>
      </c>
      <c r="EP98" s="275">
        <f>VLOOKUP(C98,FPT!B:EN,49,0)</f>
        <v>0</v>
      </c>
      <c r="EQ98" t="str">
        <f t="shared" si="163"/>
        <v/>
      </c>
      <c r="ER98" s="275">
        <f>VLOOKUP(C98,MOVI!C:DT,50,0)</f>
        <v>0</v>
      </c>
      <c r="ES98" s="275">
        <f>VLOOKUP(C98,FPT!B:EQ,50,0)</f>
        <v>0</v>
      </c>
      <c r="ET98" t="str">
        <f t="shared" si="164"/>
        <v/>
      </c>
      <c r="EU98" s="275">
        <f>VLOOKUP(C98,MOVI!C:DT,51,0)</f>
        <v>0</v>
      </c>
      <c r="EV98" s="275">
        <f>VLOOKUP(C98,FPT!B:ET,51,0)</f>
        <v>0</v>
      </c>
      <c r="EW98" t="str">
        <f t="shared" si="165"/>
        <v/>
      </c>
      <c r="EX98" s="275">
        <f>VLOOKUP(C98,MOVI!C:DT,52,0)</f>
        <v>0</v>
      </c>
      <c r="EY98" s="275">
        <f>VLOOKUP(C98,FPT!B:EW,52,0)</f>
        <v>0</v>
      </c>
      <c r="EZ98" t="str">
        <f t="shared" si="166"/>
        <v/>
      </c>
      <c r="FA98" s="275">
        <f>VLOOKUP(C98,MOVI!C:DT,53,0)</f>
        <v>0</v>
      </c>
      <c r="FB98" s="275">
        <f>VLOOKUP(C98,FPT!B:EZ,53,0)</f>
        <v>0</v>
      </c>
      <c r="FC98" t="str">
        <f t="shared" si="167"/>
        <v/>
      </c>
      <c r="FD98" s="275">
        <f>VLOOKUP(C98,MOVI!C:DT,54,0)</f>
        <v>0</v>
      </c>
      <c r="FE98" s="275">
        <f>VLOOKUP(C98,FPT!B:FC,54,0)</f>
        <v>0</v>
      </c>
      <c r="FF98" t="str">
        <f t="shared" si="168"/>
        <v/>
      </c>
      <c r="FG98" s="275">
        <f>VLOOKUP(C98,MOVI!C:DT,55,0)</f>
        <v>0</v>
      </c>
      <c r="FH98" s="275">
        <f>VLOOKUP(C98,FPT!B:FF,55,0)</f>
        <v>0</v>
      </c>
      <c r="FI98" t="str">
        <f t="shared" si="169"/>
        <v/>
      </c>
      <c r="FJ98" s="275">
        <f>VLOOKUP(C98,MOVI!C:DT,56,0)</f>
        <v>0</v>
      </c>
      <c r="FK98" s="275">
        <f>VLOOKUP(C98,FPT!B:FI,56,0)</f>
        <v>0</v>
      </c>
      <c r="FL98" t="str">
        <f t="shared" si="170"/>
        <v/>
      </c>
      <c r="FM98" s="275">
        <f>VLOOKUP(C98,MOVI!C:DT,57,0)</f>
        <v>0</v>
      </c>
      <c r="FN98" s="275">
        <f>VLOOKUP(C98,FPT!B:FL,57,0)</f>
        <v>0</v>
      </c>
      <c r="FO98" t="str">
        <f t="shared" si="171"/>
        <v/>
      </c>
      <c r="FP98" s="275">
        <f>VLOOKUP(C98,MOVI!C:DT,58,0)</f>
        <v>0</v>
      </c>
      <c r="FQ98" s="275">
        <f>VLOOKUP(C98,FPT!B:FO,58,0)</f>
        <v>0</v>
      </c>
      <c r="FR98" t="str">
        <f t="shared" si="172"/>
        <v/>
      </c>
      <c r="FS98" s="275">
        <f>VLOOKUP(C98,MOVI!C:DT,59,0)</f>
        <v>0</v>
      </c>
      <c r="FT98" s="275">
        <f>VLOOKUP(C98,FPT!B:FR,59,0)</f>
        <v>0</v>
      </c>
      <c r="FU98" t="str">
        <f t="shared" si="173"/>
        <v/>
      </c>
      <c r="FV98" s="275">
        <f>VLOOKUP(C98,MOVI!C:DT,60,0)</f>
        <v>0</v>
      </c>
      <c r="FW98" s="275">
        <f>VLOOKUP(C98,FPT!B:FU,60,0)</f>
        <v>0</v>
      </c>
      <c r="FX98" t="str">
        <f t="shared" si="174"/>
        <v/>
      </c>
      <c r="FY98" s="275">
        <f>VLOOKUP(C98,MOVI!C:DT,61,0)</f>
        <v>0</v>
      </c>
      <c r="FZ98" s="275">
        <f>VLOOKUP(C98,FPT!B:FX,61,0)</f>
        <v>0</v>
      </c>
      <c r="GA98" t="str">
        <f t="shared" si="175"/>
        <v/>
      </c>
      <c r="GB98" s="275">
        <f>VLOOKUP(C98,MOVI!C:DT,62,0)</f>
        <v>0</v>
      </c>
      <c r="GC98" s="275">
        <f>VLOOKUP(C98,FPT!B:GA,62,0)</f>
        <v>0</v>
      </c>
      <c r="GD98" t="str">
        <f t="shared" si="176"/>
        <v/>
      </c>
      <c r="GE98" s="275">
        <f>VLOOKUP(C98,MOVI!C:DT,63,0)</f>
        <v>0</v>
      </c>
      <c r="GF98" s="275">
        <f>VLOOKUP(C98,FPT!B:GD,63,0)</f>
        <v>0</v>
      </c>
      <c r="GG98" t="str">
        <f t="shared" si="177"/>
        <v/>
      </c>
      <c r="GH98" s="275">
        <f>VLOOKUP(C98,MOVI!C:DT,64,0)</f>
        <v>0</v>
      </c>
      <c r="GI98" s="275">
        <f>VLOOKUP(C98,FPT!B:GG,64,0)</f>
        <v>0</v>
      </c>
      <c r="GJ98" t="str">
        <f t="shared" si="178"/>
        <v/>
      </c>
      <c r="GK98" s="275">
        <f>VLOOKUP(C98,MOVI!C:DT,65,0)</f>
        <v>0</v>
      </c>
      <c r="GL98" s="275">
        <f>VLOOKUP(C98,FPT!B:GJ,65,0)</f>
        <v>0</v>
      </c>
      <c r="GM98" t="str">
        <f t="shared" si="179"/>
        <v/>
      </c>
      <c r="GN98" s="275">
        <f>VLOOKUP(C98,MOVI!C:DT,66,0)</f>
        <v>0</v>
      </c>
      <c r="GO98" s="275">
        <f>VLOOKUP(C98,FPT!B:GM,66,0)</f>
        <v>0</v>
      </c>
      <c r="GP98" t="str">
        <f t="shared" si="180"/>
        <v/>
      </c>
      <c r="GQ98" s="275">
        <f>VLOOKUP(C98,MOVI!C:DT,67,0)</f>
        <v>0</v>
      </c>
      <c r="GR98" s="275">
        <f>VLOOKUP(C98,FPT!B:GP,67,0)</f>
        <v>0</v>
      </c>
      <c r="GS98" t="str">
        <f t="shared" si="181"/>
        <v/>
      </c>
      <c r="GT98" s="275">
        <f>VLOOKUP(C98,MOVI!C:DT,68,0)</f>
        <v>0</v>
      </c>
      <c r="GU98" s="275">
        <f>VLOOKUP(C98,FPT!B:GS,68,0)</f>
        <v>0</v>
      </c>
      <c r="GV98" t="str">
        <f t="shared" si="182"/>
        <v/>
      </c>
      <c r="GW98" s="275">
        <f>VLOOKUP(C98,MOVI!C:DT,69,0)</f>
        <v>0</v>
      </c>
      <c r="GX98" s="275">
        <f>VLOOKUP(C98,FPT!B:GV,69,0)</f>
        <v>0</v>
      </c>
      <c r="GY98" t="str">
        <f t="shared" si="183"/>
        <v/>
      </c>
      <c r="GZ98" s="275">
        <f>VLOOKUP(C98,MOVI!C:DT,70,0)</f>
        <v>0</v>
      </c>
      <c r="HA98" s="275">
        <f>VLOOKUP(C98,FPT!B:GY,70,0)</f>
        <v>0</v>
      </c>
      <c r="HB98" t="str">
        <f t="shared" si="184"/>
        <v/>
      </c>
      <c r="HC98" s="275">
        <f>VLOOKUP(C98,MOVI!C:DT,71,0)</f>
        <v>0</v>
      </c>
      <c r="HD98" s="275">
        <f>ROUND(VLOOKUP(C98,FPT!B:HB,71,0),0)</f>
        <v>0</v>
      </c>
      <c r="HE98" t="str">
        <f t="shared" si="185"/>
        <v/>
      </c>
      <c r="HF98" s="275">
        <f>ROUND(VLOOKUP(C98,MOVI!C:DT,72,0),0)</f>
        <v>0</v>
      </c>
      <c r="HG98" s="275">
        <f>ROUND(VLOOKUP(C98,FPT!B:HE,72,0),0)</f>
        <v>0</v>
      </c>
      <c r="HH98" t="str">
        <f t="shared" si="186"/>
        <v/>
      </c>
      <c r="HI98" s="275">
        <f>VLOOKUP(C98,MOVI!C:DT,73,0)</f>
        <v>0</v>
      </c>
      <c r="HJ98" s="275">
        <f>VLOOKUP(C98,FPT!B:HH,73,0)</f>
        <v>0</v>
      </c>
      <c r="HK98" t="str">
        <f t="shared" si="187"/>
        <v/>
      </c>
      <c r="HL98" s="275">
        <f>VLOOKUP(C98,MOVI!C:DT,74,0)</f>
        <v>0</v>
      </c>
      <c r="HM98" s="275">
        <f>VLOOKUP(C98,FPT!B:HK,74,0)</f>
        <v>0</v>
      </c>
      <c r="HN98" t="str">
        <f t="shared" si="188"/>
        <v/>
      </c>
      <c r="HO98" s="275">
        <f>VLOOKUP(C98,MOVI!C:DT,75,0)</f>
        <v>11000000</v>
      </c>
      <c r="HP98" s="275">
        <f>VLOOKUP(C98,FPT!B:HN,75,0)</f>
        <v>11000000</v>
      </c>
      <c r="HQ98" t="str">
        <f t="shared" si="189"/>
        <v/>
      </c>
      <c r="HR98" s="275">
        <f>VLOOKUP(C98,MOVI!C:DT,76,0)</f>
        <v>3</v>
      </c>
      <c r="HS98" s="275">
        <f>VLOOKUP(C98,FPT!B:HQ,76,0)</f>
        <v>3</v>
      </c>
      <c r="HT98" t="str">
        <f t="shared" si="190"/>
        <v/>
      </c>
      <c r="HU98" s="275">
        <f>VLOOKUP(C98,MOVI!C:DT,77,0)</f>
        <v>13200000</v>
      </c>
      <c r="HV98" s="275">
        <f>VLOOKUP(C98,FPT!B:HT,77,0)</f>
        <v>13200000</v>
      </c>
      <c r="HW98" t="str">
        <f t="shared" si="191"/>
        <v/>
      </c>
      <c r="HX98" s="274">
        <f>VLOOKUP(C98,MOVI!C:CB,78,0)</f>
        <v>0</v>
      </c>
      <c r="HY98" s="261">
        <f>VLOOKUP(C98,FPT!$B:$CA,78,0)</f>
        <v>0</v>
      </c>
      <c r="HZ98" t="str">
        <f t="shared" si="192"/>
        <v/>
      </c>
      <c r="IA98" s="275">
        <f>VLOOKUP(C98,MOVI!C:CD,79,0)</f>
        <v>0</v>
      </c>
      <c r="IB98" s="275">
        <f>VLOOKUP(C98,FPT!B:HZ,79,0)</f>
        <v>0</v>
      </c>
      <c r="IC98" t="str">
        <f t="shared" si="193"/>
        <v/>
      </c>
      <c r="ID98" s="275">
        <f>VLOOKUP(C98,MOVI!C:CD,80,0)</f>
        <v>0</v>
      </c>
      <c r="IE98" s="275">
        <f>VLOOKUP(C98,FPT!B:IC,80,0)</f>
        <v>0</v>
      </c>
      <c r="IF98" t="str">
        <f t="shared" si="194"/>
        <v/>
      </c>
      <c r="IG98" s="275">
        <f>VLOOKUP(C98,MOVI!C:DT,81,0)</f>
        <v>0</v>
      </c>
      <c r="IH98" s="275">
        <f>VLOOKUP(C98,FPT!B:IF,81,0)</f>
        <v>0</v>
      </c>
      <c r="II98" t="str">
        <f t="shared" si="195"/>
        <v/>
      </c>
      <c r="IJ98" s="275">
        <f>VLOOKUP(C98,MOVI!C:DT,82,0)</f>
        <v>0</v>
      </c>
      <c r="IK98" s="275">
        <f>VLOOKUP(C98,FPT!B:II,82,0)</f>
        <v>0</v>
      </c>
      <c r="IL98" t="str">
        <f t="shared" si="196"/>
        <v/>
      </c>
      <c r="IM98" s="275">
        <f>ROUND(VLOOKUP(C98,MOVI!C:DT,83,0),0)</f>
        <v>24200000</v>
      </c>
      <c r="IN98" s="275">
        <f>ROUND(VLOOKUP(C98,FPT!B:IL,83,0),0)</f>
        <v>24200000</v>
      </c>
      <c r="IO98" t="str">
        <f t="shared" si="197"/>
        <v/>
      </c>
      <c r="IP98" s="275">
        <f>VLOOKUP(C98,MOVI!C:DT,84,0)</f>
        <v>0</v>
      </c>
      <c r="IQ98" s="275">
        <f>VLOOKUP(C98,FPT!B:IO,84,0)</f>
        <v>0</v>
      </c>
      <c r="IR98" t="str">
        <f t="shared" si="198"/>
        <v/>
      </c>
      <c r="IS98" s="275">
        <f>ROUND(VLOOKUP(C98,MOVI!C:DT,85,0),0)</f>
        <v>0</v>
      </c>
      <c r="IT98" s="275">
        <f>ROUND(VLOOKUP(C98,FPT!B:IR,85,0),0)</f>
        <v>0</v>
      </c>
      <c r="IU98" t="str">
        <f t="shared" si="199"/>
        <v/>
      </c>
      <c r="IV98" s="275">
        <f>VLOOKUP(C98,MOVI!C:DT,86,0)</f>
        <v>0</v>
      </c>
      <c r="IW98" s="275">
        <f>VLOOKUP(C98,FPT!B:IU,86,0)</f>
        <v>0</v>
      </c>
      <c r="IX98" t="str">
        <f t="shared" si="200"/>
        <v/>
      </c>
      <c r="IY98" s="275">
        <f>ROUND(VLOOKUP(C98,MOVI!C:DT,87,0),0)</f>
        <v>0</v>
      </c>
      <c r="IZ98" s="275">
        <f>ROUND(VLOOKUP(C98,FPT!B:IX,87,0),0)</f>
        <v>0</v>
      </c>
      <c r="JA98" t="str">
        <f t="shared" si="201"/>
        <v/>
      </c>
      <c r="JB98" s="275">
        <f>VLOOKUP(C98,MOVI!C:DT,88,0)</f>
        <v>0</v>
      </c>
      <c r="JC98" s="275">
        <f>VLOOKUP(C98,FPT!B:JA,88,0)</f>
        <v>0</v>
      </c>
      <c r="JD98" t="str">
        <f t="shared" si="202"/>
        <v/>
      </c>
      <c r="JE98" s="275">
        <f>VLOOKUP(C98,MOVI!C:DT,89,0)</f>
        <v>0</v>
      </c>
      <c r="JF98" s="275">
        <f>VLOOKUP(C98,FPT!B:JD,89,0)</f>
        <v>0</v>
      </c>
      <c r="JG98" t="str">
        <f t="shared" si="203"/>
        <v/>
      </c>
      <c r="JH98" s="275">
        <f>VLOOKUP(C98,MOVI!C:DT,90,0)</f>
        <v>0</v>
      </c>
      <c r="JI98" s="275">
        <f>VLOOKUP(C98,FPT!B:JG,90,0)</f>
        <v>0</v>
      </c>
      <c r="JJ98" t="str">
        <f t="shared" si="204"/>
        <v/>
      </c>
      <c r="JK98" s="275">
        <f>VLOOKUP(C98,MOVI!C:DT,91,0)</f>
        <v>0</v>
      </c>
      <c r="JL98" s="275">
        <f>VLOOKUP(C98,FPT!B:JJ,91,0)</f>
        <v>0</v>
      </c>
      <c r="JM98" t="str">
        <f t="shared" si="205"/>
        <v/>
      </c>
      <c r="JN98" s="275">
        <f>VLOOKUP(C98,MOVI!C:DT,92,0)</f>
        <v>0</v>
      </c>
      <c r="JO98" s="275">
        <f>VLOOKUP(C98,FPT!B:JM,92,0)</f>
        <v>0</v>
      </c>
      <c r="JP98" t="str">
        <f t="shared" si="206"/>
        <v/>
      </c>
      <c r="JQ98" s="275">
        <f>VLOOKUP(C98,MOVI!C:DT,93,0)</f>
        <v>0</v>
      </c>
      <c r="JR98" s="275">
        <f>VLOOKUP(C98,FPT!B:JP,93,0)</f>
        <v>0</v>
      </c>
      <c r="JS98" t="str">
        <f t="shared" si="207"/>
        <v/>
      </c>
      <c r="JT98" s="275">
        <f>VLOOKUP(C98,MOVI!C:DT,94,0)</f>
        <v>0</v>
      </c>
      <c r="JU98" s="275">
        <f>VLOOKUP(C98,FPT!B:JS,94,0)</f>
        <v>0</v>
      </c>
      <c r="JV98" t="str">
        <f t="shared" si="208"/>
        <v/>
      </c>
      <c r="JW98" s="275">
        <f>VLOOKUP(C98,MOVI!C:DT,95,0)</f>
        <v>0</v>
      </c>
      <c r="JX98" s="275">
        <f>VLOOKUP(C98,FPT!B:JV,95,0)</f>
        <v>0</v>
      </c>
      <c r="JY98" t="str">
        <f t="shared" si="209"/>
        <v/>
      </c>
      <c r="JZ98" s="275">
        <f>VLOOKUP(C98,MOVI!C:DT,96,0)</f>
        <v>0</v>
      </c>
      <c r="KA98" s="275">
        <f>VLOOKUP(C98,FPT!B:JY,96,0)</f>
        <v>0</v>
      </c>
      <c r="KB98" t="str">
        <f t="shared" si="210"/>
        <v/>
      </c>
      <c r="KC98" s="275">
        <f>VLOOKUP(C98,MOVI!C:DT,97,0)</f>
        <v>0</v>
      </c>
      <c r="KD98" s="275">
        <f>VLOOKUP(C98,FPT!B:KB,97,0)</f>
        <v>0</v>
      </c>
      <c r="KE98" t="str">
        <f t="shared" si="211"/>
        <v/>
      </c>
      <c r="KF98" s="275">
        <f>VLOOKUP(C98,MOVI!C:DT,98,0)</f>
        <v>0</v>
      </c>
      <c r="KG98" s="275">
        <f>VLOOKUP(C98,FPT!B:KE,98,0)</f>
        <v>0</v>
      </c>
      <c r="KH98" t="str">
        <f t="shared" si="212"/>
        <v/>
      </c>
      <c r="KI98" s="275">
        <f>VLOOKUP(C98,MOVI!C:DT,99,0)</f>
        <v>0</v>
      </c>
      <c r="KJ98" s="275">
        <f>VLOOKUP(C98,FPT!B:KH,99,0)</f>
        <v>0</v>
      </c>
      <c r="KK98" t="str">
        <f t="shared" si="213"/>
        <v/>
      </c>
      <c r="KL98" s="275">
        <f>VLOOKUP(C98,MOVI!C:DT,100,0)</f>
        <v>0</v>
      </c>
      <c r="KM98" s="275">
        <f>VLOOKUP(C98,FPT!B:KK,100,0)</f>
        <v>0</v>
      </c>
      <c r="KN98" t="str">
        <f t="shared" si="214"/>
        <v/>
      </c>
      <c r="KO98" s="275">
        <f>VLOOKUP(C98,MOVI!C:DT,101,0)</f>
        <v>0</v>
      </c>
      <c r="KP98" s="275">
        <f>VLOOKUP(C98,FPT!B:KN,101,0)</f>
        <v>0</v>
      </c>
      <c r="KQ98" t="str">
        <f t="shared" si="215"/>
        <v/>
      </c>
      <c r="KR98" s="275">
        <f>VLOOKUP(C98,MOVI!C:DT,102,0)</f>
        <v>0</v>
      </c>
      <c r="KS98" s="275">
        <f>VLOOKUP(C98,FPT!B:KQ,102,0)</f>
        <v>0</v>
      </c>
      <c r="KT98" t="str">
        <f t="shared" si="216"/>
        <v/>
      </c>
      <c r="KU98" s="275">
        <f>VLOOKUP(C98,MOVI!C:DT,103,0)</f>
        <v>0</v>
      </c>
      <c r="KV98" s="275">
        <f>VLOOKUP(C98,FPT!B:KT,103,0)</f>
        <v>0</v>
      </c>
      <c r="KW98" t="str">
        <f t="shared" si="217"/>
        <v/>
      </c>
      <c r="KX98" s="275">
        <f>VLOOKUP(C98,MOVI!C:DT,104,0)</f>
        <v>0</v>
      </c>
      <c r="KY98" s="275">
        <f>VLOOKUP(C98,FPT!B:KW,104,0)</f>
        <v>0</v>
      </c>
      <c r="KZ98" t="str">
        <f t="shared" si="218"/>
        <v/>
      </c>
      <c r="LA98" s="275">
        <f>VLOOKUP(C98,MOVI!C:DT,105,0)</f>
        <v>0</v>
      </c>
      <c r="LB98" s="275">
        <f>VLOOKUP(C98,FPT!B:KZ,105,0)</f>
        <v>0</v>
      </c>
      <c r="LC98" t="str">
        <f t="shared" si="219"/>
        <v/>
      </c>
      <c r="LD98" s="275">
        <f>VLOOKUP(C98,MOVI!C:DT,106,0)</f>
        <v>0</v>
      </c>
      <c r="LE98" s="275">
        <f>VLOOKUP(C98,FPT!B:LC,106,0)</f>
        <v>0</v>
      </c>
      <c r="LF98" t="str">
        <f t="shared" si="220"/>
        <v/>
      </c>
      <c r="LG98" s="273">
        <f>VLOOKUP(C98,MOVI!C:DT,107,0)</f>
        <v>0</v>
      </c>
      <c r="LH98" s="273">
        <f>VLOOKUP(C98,FPT!B:LF,107,0)</f>
        <v>0</v>
      </c>
      <c r="LI98" t="str">
        <f t="shared" si="221"/>
        <v/>
      </c>
      <c r="LJ98" t="str">
        <f>VLOOKUP(C98,MOVI!C:DV,108,0)</f>
        <v>Việt PhúSouthRisk</v>
      </c>
      <c r="LK98" s="252" t="str">
        <f>VLOOKUP(C98,FPT!B:LI,108,0)</f>
        <v>Việt PhúSouthRisk</v>
      </c>
      <c r="LL98" t="str">
        <f t="shared" si="222"/>
        <v/>
      </c>
      <c r="LM98" s="275">
        <f>ROUND(VLOOKUP(C98,MOVI!C:DV,109,0),0)</f>
        <v>416667</v>
      </c>
      <c r="LN98" s="275">
        <f>ROUND(VLOOKUP(C98,FPT!B:LL,109,0),0)</f>
        <v>416667</v>
      </c>
      <c r="LO98" t="str">
        <f t="shared" si="223"/>
        <v/>
      </c>
      <c r="LP98" t="str">
        <f>VLOOKUP(C98,MOVI!C:DV,110,0)</f>
        <v>HO</v>
      </c>
      <c r="LQ98" s="247" t="str">
        <f>VLOOKUP(C98,FPT!B:LO,110,0)</f>
        <v>HO</v>
      </c>
      <c r="LR98" t="str">
        <f t="shared" si="224"/>
        <v/>
      </c>
      <c r="LS98">
        <f>MOVI!DI93</f>
        <v>0</v>
      </c>
      <c r="LV98">
        <f>MOVI!DJ93</f>
        <v>0</v>
      </c>
      <c r="LW98">
        <f>MOVI!DK93</f>
        <v>0</v>
      </c>
      <c r="LX98">
        <f>MOVI!DL93</f>
        <v>0</v>
      </c>
      <c r="LY98">
        <f>MOVI!DM93</f>
        <v>0</v>
      </c>
      <c r="LZ98">
        <f>MOVI!DN93</f>
        <v>0</v>
      </c>
      <c r="MA98">
        <f>MOVI!DO93</f>
        <v>0</v>
      </c>
      <c r="MB98" t="str">
        <f>MOVI!DP93</f>
        <v/>
      </c>
      <c r="MC98">
        <f>MOVI!DQ93</f>
        <v>44486</v>
      </c>
      <c r="MD98">
        <f>MOVI!DR93</f>
        <v>44667</v>
      </c>
      <c r="ME98" t="str">
        <f>VLOOKUP(C98,MOVI!C:DV,121,0)</f>
        <v/>
      </c>
      <c r="MF98" s="252"/>
      <c r="MG98" t="str">
        <f t="shared" si="117"/>
        <v/>
      </c>
      <c r="MH98" t="str">
        <f>VLOOKUP(C98,MOVI!C:DT,122,0)</f>
        <v>Việt PhúSouth</v>
      </c>
      <c r="MI98" s="252" t="str">
        <f>VLOOKUP(C98,FPT!B:DS,112,0)</f>
        <v>Việt PhúSouth</v>
      </c>
      <c r="MJ98" t="str">
        <f t="shared" si="225"/>
        <v/>
      </c>
    </row>
    <row r="99" spans="1:348" x14ac:dyDescent="0.25">
      <c r="A99">
        <v>91</v>
      </c>
      <c r="B99" s="48">
        <v>5660</v>
      </c>
      <c r="C99" s="271" t="s">
        <v>849</v>
      </c>
      <c r="D99" t="str">
        <f>VLOOKUP(C99,MOVI!C:D,2,0)</f>
        <v>Huỳnh Thị Thanh Trúc</v>
      </c>
      <c r="E99" t="str">
        <f>VLOOKUP(C99,FPT!B:C,2,0)</f>
        <v>Huỳnh Thị Thanh Trúc</v>
      </c>
      <c r="F99" t="str">
        <f t="shared" si="118"/>
        <v/>
      </c>
      <c r="G99" t="str">
        <f>VLOOKUP(C99,MOVI!C:E,3,0)</f>
        <v>Risk</v>
      </c>
      <c r="H99" t="str">
        <f>VLOOKUP(C99,FPT!B:F,3,0)</f>
        <v>Risk</v>
      </c>
      <c r="I99" t="str">
        <f t="shared" si="119"/>
        <v/>
      </c>
      <c r="J99" t="str">
        <f>VLOOKUP(C99,MOVI!C:H,4,0)</f>
        <v>Collection</v>
      </c>
      <c r="K99" t="str">
        <f>VLOOKUP(C99,FPT!B:I,4,0)</f>
        <v>Collection</v>
      </c>
      <c r="L99" t="str">
        <f t="shared" si="120"/>
        <v/>
      </c>
      <c r="M99" t="str">
        <f>VLOOKUP(C99,MOVI!C:DT,5,0)</f>
        <v>Associate</v>
      </c>
      <c r="N99" t="str">
        <f>VLOOKUP(C99,FPT!B:L,5,0)</f>
        <v>Associate</v>
      </c>
      <c r="O99" t="str">
        <f t="shared" si="121"/>
        <v/>
      </c>
      <c r="P99" t="str">
        <f>VLOOKUP(C99,MOVI!C:DT,6,0)</f>
        <v>Debt Collection Officer</v>
      </c>
      <c r="Q99" t="str">
        <f>VLOOKUP(C99,FPT!B:O,6,0)</f>
        <v>Debt Collection Officer</v>
      </c>
      <c r="R99" t="str">
        <f t="shared" si="122"/>
        <v/>
      </c>
      <c r="S99" t="str">
        <f>VLOOKUP(C99,MOVI!C:DT,7,0)</f>
        <v>South</v>
      </c>
      <c r="T99" t="str">
        <f>VLOOKUP(C99,FPT!B:R,7,0)</f>
        <v>South</v>
      </c>
      <c r="U99" t="str">
        <f t="shared" si="123"/>
        <v/>
      </c>
      <c r="V99" t="str">
        <f>VLOOKUP(C99,MOVI!C:DT,8,0)</f>
        <v>Việt Phú</v>
      </c>
      <c r="W99" t="str">
        <f>VLOOKUP(C99,FPT!B:U,8,0)</f>
        <v>Việt Phú</v>
      </c>
      <c r="X99" t="str">
        <f t="shared" si="124"/>
        <v/>
      </c>
      <c r="Y99" t="str">
        <f>VLOOKUP(C99,MOVI!C:DT,9,0)</f>
        <v>Full-time</v>
      </c>
      <c r="Z99" t="str">
        <f>VLOOKUP(C99,FPT!B:X,9,0)</f>
        <v>Full-time</v>
      </c>
      <c r="AA99" t="str">
        <f t="shared" si="125"/>
        <v/>
      </c>
      <c r="AB99" t="str">
        <f>VLOOKUP(C99,MOVI!C:DT,10,0)</f>
        <v>Permanent</v>
      </c>
      <c r="AC99" t="str">
        <f>VLOOKUP(C99,FPT!B:AA,10,0)</f>
        <v>Permanent</v>
      </c>
      <c r="AD99" t="str">
        <f t="shared" si="126"/>
        <v/>
      </c>
      <c r="AE99" s="247">
        <f>VLOOKUP(C99,MOVI!C:DT,11,0)</f>
        <v>43896</v>
      </c>
      <c r="AF99" s="247">
        <f>VLOOKUP(C99,FPT!B:AD,11,0)</f>
        <v>43896</v>
      </c>
      <c r="AG99" t="str">
        <f t="shared" si="127"/>
        <v/>
      </c>
      <c r="AH99" s="260" t="str">
        <f>VLOOKUP(C99,MOVI!C:DT,12,0)</f>
        <v/>
      </c>
      <c r="AI99" s="260"/>
      <c r="AJ99" t="str">
        <f t="shared" si="227"/>
        <v/>
      </c>
      <c r="AK99">
        <f>VLOOKUP(C99,MOVI!C:DT,13,0)</f>
        <v>0</v>
      </c>
      <c r="AL99" s="247">
        <f>VLOOKUP(C99,FPT!B:AJ,13,0)</f>
        <v>0</v>
      </c>
      <c r="AM99" t="str">
        <f t="shared" si="226"/>
        <v/>
      </c>
      <c r="AN99" s="247">
        <f>VLOOKUP(C99,MOVI!C:DT,14,0)</f>
        <v>0</v>
      </c>
      <c r="AO99" s="247">
        <f>VLOOKUP(C99,FPT!B:AM,14,0)</f>
        <v>0</v>
      </c>
      <c r="AP99" t="str">
        <f t="shared" si="128"/>
        <v/>
      </c>
      <c r="AQ99" t="str">
        <f>VLOOKUP(C99,MOVI!C:DT,15,0)</f>
        <v>LC</v>
      </c>
      <c r="AR99" s="247" t="str">
        <f>VLOOKUP(C99,FPT!B:AP,15,0)</f>
        <v>LC</v>
      </c>
      <c r="AS99" t="str">
        <f t="shared" si="129"/>
        <v/>
      </c>
      <c r="AT99" s="282" t="str">
        <f>VLOOKUP(C99,MOVI!C:DT,16,0)</f>
        <v>LTTP</v>
      </c>
      <c r="AU99" s="247" t="str">
        <f>VLOOKUP(C99,FPT!B:AS,16,0)</f>
        <v>LTTP</v>
      </c>
      <c r="AV99" t="str">
        <f t="shared" si="130"/>
        <v/>
      </c>
      <c r="AW99" t="str">
        <f>VLOOKUP(C99,MOVI!C:DT,17,0)</f>
        <v>L</v>
      </c>
      <c r="AX99" s="247" t="str">
        <f>VLOOKUP(C99,FPT!B:AV,17,0)</f>
        <v>L</v>
      </c>
      <c r="AY99" t="str">
        <f t="shared" si="131"/>
        <v/>
      </c>
      <c r="AZ99">
        <f>VLOOKUP(C99,MOVI!C:DT,18,0)</f>
        <v>0</v>
      </c>
      <c r="BA99" s="247">
        <f>VLOOKUP(C99,FPT!B:AY,18,0)</f>
        <v>0</v>
      </c>
      <c r="BB99" t="str">
        <f t="shared" si="132"/>
        <v/>
      </c>
      <c r="BC99" s="275">
        <f>VLOOKUP(C99,MOVI!C:DT,19,0)</f>
        <v>5000000</v>
      </c>
      <c r="BD99" s="275">
        <f>VLOOKUP(C99,FPT!B:BB,19,0)</f>
        <v>5000000</v>
      </c>
      <c r="BE99" t="str">
        <f t="shared" si="133"/>
        <v/>
      </c>
      <c r="BF99">
        <f>VLOOKUP(C99,MOVI!C:DT,20,0)</f>
        <v>0</v>
      </c>
      <c r="BG99" s="252">
        <f>VLOOKUP(C99,FPT!B:BE,20,0)</f>
        <v>0</v>
      </c>
      <c r="BH99" t="str">
        <f t="shared" si="134"/>
        <v/>
      </c>
      <c r="BI99" s="275">
        <f>VLOOKUP(C99,MOVI!C:DT,21,0)</f>
        <v>5000000</v>
      </c>
      <c r="BJ99" s="275">
        <f>VLOOKUP(C99,FPT!B:BH,21,0)</f>
        <v>5000000</v>
      </c>
      <c r="BK99" t="str">
        <f t="shared" si="135"/>
        <v/>
      </c>
      <c r="BL99" s="275">
        <f>VLOOKUP(C99,MOVI!C:DT,22,0)</f>
        <v>0</v>
      </c>
      <c r="BM99" s="275">
        <f>VLOOKUP(C99,FPT!B:BK,22,0)</f>
        <v>0</v>
      </c>
      <c r="BN99" t="str">
        <f t="shared" si="136"/>
        <v/>
      </c>
      <c r="BO99" s="275">
        <f>VLOOKUP(C99,MOVI!C:DT,23,0)</f>
        <v>0</v>
      </c>
      <c r="BP99" s="275">
        <f>VLOOKUP(C99,FPT!B:BN,23,0)</f>
        <v>0</v>
      </c>
      <c r="BQ99" t="str">
        <f t="shared" si="137"/>
        <v/>
      </c>
      <c r="BR99" s="275">
        <f>VLOOKUP(C99,MOVI!C:DT,24,0)</f>
        <v>0</v>
      </c>
      <c r="BS99" s="275">
        <f>VLOOKUP(C99,FPT!B:BQ,24,0)</f>
        <v>0</v>
      </c>
      <c r="BT99" t="str">
        <f t="shared" si="138"/>
        <v/>
      </c>
      <c r="BU99" s="275">
        <f>VLOOKUP(C99,MOVI!C:DT,25,0)</f>
        <v>0</v>
      </c>
      <c r="BV99" s="275">
        <f>VLOOKUP(C99,FPT!B:BT,25,0)</f>
        <v>0</v>
      </c>
      <c r="BW99" t="str">
        <f t="shared" si="139"/>
        <v/>
      </c>
      <c r="BX99" s="275">
        <f>VLOOKUP(C99,MOVI!C:DT,26,0)</f>
        <v>0</v>
      </c>
      <c r="BY99" s="275">
        <f>VLOOKUP(C99,FPT!B:BW,26,0)</f>
        <v>0</v>
      </c>
      <c r="BZ99" t="str">
        <f t="shared" si="140"/>
        <v/>
      </c>
      <c r="CA99" s="275">
        <f>VLOOKUP(C99,MOVI!C:DT,27,0)</f>
        <v>0</v>
      </c>
      <c r="CB99" s="275">
        <f>VLOOKUP(C99,FPT!B:BZ,27,0)</f>
        <v>0</v>
      </c>
      <c r="CC99" t="str">
        <f t="shared" si="141"/>
        <v/>
      </c>
      <c r="CD99" s="275">
        <f>VLOOKUP(C99,MOVI!C:DT,28,0)</f>
        <v>0</v>
      </c>
      <c r="CE99" s="275">
        <f>VLOOKUP(C99,FPT!B:CC,28,0)</f>
        <v>0</v>
      </c>
      <c r="CF99" t="str">
        <f t="shared" si="142"/>
        <v/>
      </c>
      <c r="CG99" t="str">
        <f>VLOOKUP(C99,MOVI!C:DT,29,0)</f>
        <v>CN</v>
      </c>
      <c r="CH99" s="252" t="str">
        <f>VLOOKUP(C99,FPT!B:CF,29,0)</f>
        <v>CN</v>
      </c>
      <c r="CI99" t="str">
        <f t="shared" si="143"/>
        <v/>
      </c>
      <c r="CJ99">
        <f>VLOOKUP(C99,MOVI!C:DT,30,0)</f>
        <v>26</v>
      </c>
      <c r="CK99" s="252">
        <f>VLOOKUP(C99,FPT!B:CI,30,0)</f>
        <v>26</v>
      </c>
      <c r="CL99" t="str">
        <f t="shared" si="144"/>
        <v/>
      </c>
      <c r="CM99">
        <f>VLOOKUP(C99,MOVI!C:DT,31,0)</f>
        <v>24.5</v>
      </c>
      <c r="CN99" s="252">
        <f>VLOOKUP(C99,FPT!B:CL,31,0)</f>
        <v>24.5</v>
      </c>
      <c r="CO99" t="str">
        <f t="shared" si="145"/>
        <v/>
      </c>
      <c r="CP99" s="275">
        <f>VLOOKUP(C99,MOVI!C:DT,32,0)</f>
        <v>0</v>
      </c>
      <c r="CQ99" s="275">
        <f>VLOOKUP(C99,FPT!B:CO,32,0)</f>
        <v>0</v>
      </c>
      <c r="CR99" t="str">
        <f t="shared" si="146"/>
        <v/>
      </c>
      <c r="CS99" s="275">
        <f>VLOOKUP(C99,MOVI!C:DT,33,0)</f>
        <v>0</v>
      </c>
      <c r="CT99" s="275">
        <f>VLOOKUP(C99,FPT!B:CR,33,0)</f>
        <v>0</v>
      </c>
      <c r="CU99" t="str">
        <f t="shared" si="147"/>
        <v/>
      </c>
      <c r="CV99" s="275">
        <f>VLOOKUP(C99,MOVI!C:DT,34,0)</f>
        <v>0</v>
      </c>
      <c r="CW99" s="275">
        <f>VLOOKUP(C99,FPT!B:CU,34,0)</f>
        <v>0</v>
      </c>
      <c r="CX99" t="str">
        <f t="shared" si="148"/>
        <v/>
      </c>
      <c r="CY99" s="275">
        <f>VLOOKUP(C99,MOVI!C:DT,35,0)</f>
        <v>24.5</v>
      </c>
      <c r="CZ99" s="275">
        <f>VLOOKUP(C99,FPT!B:CX,35,0)</f>
        <v>24.5</v>
      </c>
      <c r="DA99" t="str">
        <f t="shared" si="149"/>
        <v/>
      </c>
      <c r="DB99" s="275">
        <f>VLOOKUP(C99,MOVI!C:DT,36,0)</f>
        <v>0</v>
      </c>
      <c r="DC99" s="275">
        <f>VLOOKUP(C99,FPT!B:DA,36,0)</f>
        <v>0</v>
      </c>
      <c r="DD99" t="str">
        <f t="shared" si="150"/>
        <v/>
      </c>
      <c r="DE99" s="275">
        <f>VLOOKUP(C99,MOVI!C:DT,37,0)</f>
        <v>0</v>
      </c>
      <c r="DF99" s="275">
        <f>VLOOKUP(C99,FPT!B:DD,37,0)</f>
        <v>0</v>
      </c>
      <c r="DG99" t="str">
        <f t="shared" si="151"/>
        <v/>
      </c>
      <c r="DH99" s="275">
        <f>VLOOKUP(C99,MOVI!C:DT,38,0)</f>
        <v>0</v>
      </c>
      <c r="DI99" s="275">
        <f>VLOOKUP(C99,FPT!B:DG,38,0)</f>
        <v>0</v>
      </c>
      <c r="DJ99" t="str">
        <f t="shared" si="152"/>
        <v/>
      </c>
      <c r="DK99" s="275">
        <f>VLOOKUP(C99,MOVI!C:DT,39,0)</f>
        <v>0</v>
      </c>
      <c r="DL99" s="275">
        <f>VLOOKUP(C99,FPT!B:DJ,39,0)</f>
        <v>0</v>
      </c>
      <c r="DM99" t="str">
        <f t="shared" si="153"/>
        <v/>
      </c>
      <c r="DN99" s="275">
        <f>VLOOKUP(C99,MOVI!C:DT,40,0)</f>
        <v>0</v>
      </c>
      <c r="DO99" s="275">
        <f>VLOOKUP(C99,FPT!B:DM,40,0)</f>
        <v>0</v>
      </c>
      <c r="DP99" t="str">
        <f t="shared" si="154"/>
        <v/>
      </c>
      <c r="DQ99" s="275">
        <f>VLOOKUP(C99,MOVI!C:DT,41,0)</f>
        <v>0</v>
      </c>
      <c r="DR99" s="275">
        <f>VLOOKUP(C99,FPT!B:DP,41,0)</f>
        <v>0</v>
      </c>
      <c r="DS99" t="str">
        <f t="shared" si="155"/>
        <v/>
      </c>
      <c r="DT99" s="275">
        <f>VLOOKUP(C99,MOVI!C:DT,42,0)</f>
        <v>4711538</v>
      </c>
      <c r="DU99" s="275">
        <f>ROUND(VLOOKUP(C99,FPT!B:DS,42,0),0)</f>
        <v>4711538</v>
      </c>
      <c r="DV99" t="str">
        <f t="shared" si="156"/>
        <v/>
      </c>
      <c r="DW99" s="275">
        <f>VLOOKUP(C99,MOVI!C:DT,43,0)</f>
        <v>-115385</v>
      </c>
      <c r="DX99" s="275">
        <f>VLOOKUP(C99,FPT!B:DV,43,0)</f>
        <v>-115385</v>
      </c>
      <c r="DY99" t="str">
        <f t="shared" si="157"/>
        <v/>
      </c>
      <c r="DZ99" s="275">
        <f>VLOOKUP(C99,MOVI!C:DT,44,0)</f>
        <v>0</v>
      </c>
      <c r="EA99" s="275">
        <f>VLOOKUP(C99,FPT!B:DY,44,0)</f>
        <v>0</v>
      </c>
      <c r="EB99" t="str">
        <f t="shared" si="158"/>
        <v/>
      </c>
      <c r="EC99" s="275">
        <f>VLOOKUP(C99,MOVI!C:DT,45,0)</f>
        <v>4596153</v>
      </c>
      <c r="ED99" s="275">
        <f>ROUND(VLOOKUP(C99,FPT!B:EB,45,0),0)</f>
        <v>4596153</v>
      </c>
      <c r="EE99" t="str">
        <f t="shared" si="159"/>
        <v/>
      </c>
      <c r="EF99" s="275">
        <f>VLOOKUP(C99,MOVI!C:DT,46,0)</f>
        <v>0</v>
      </c>
      <c r="EG99" s="275">
        <f>VLOOKUP(C99,FPT!B:EE,46,0)</f>
        <v>0</v>
      </c>
      <c r="EH99" t="str">
        <f t="shared" si="160"/>
        <v/>
      </c>
      <c r="EI99" s="275">
        <f>VLOOKUP(C99,MOVI!C:DT,47,0)</f>
        <v>0</v>
      </c>
      <c r="EJ99" s="275">
        <f>VLOOKUP(C99,FPT!B:EH,47,0)</f>
        <v>0</v>
      </c>
      <c r="EK99" t="str">
        <f t="shared" si="161"/>
        <v/>
      </c>
      <c r="EL99" s="275">
        <f>VLOOKUP(C99,MOVI!C:DT,48,0)</f>
        <v>0</v>
      </c>
      <c r="EM99" s="275">
        <f>VLOOKUP(C99,FPT!B:EK,48,0)</f>
        <v>0</v>
      </c>
      <c r="EN99" t="str">
        <f t="shared" si="162"/>
        <v/>
      </c>
      <c r="EO99" s="275">
        <f>VLOOKUP(C99,MOVI!C:DT,49,0)</f>
        <v>0</v>
      </c>
      <c r="EP99" s="275">
        <f>VLOOKUP(C99,FPT!B:EN,49,0)</f>
        <v>0</v>
      </c>
      <c r="EQ99" t="str">
        <f t="shared" si="163"/>
        <v/>
      </c>
      <c r="ER99" s="275">
        <f>VLOOKUP(C99,MOVI!C:DT,50,0)</f>
        <v>0</v>
      </c>
      <c r="ES99" s="275">
        <f>VLOOKUP(C99,FPT!B:EQ,50,0)</f>
        <v>0</v>
      </c>
      <c r="ET99" t="str">
        <f t="shared" si="164"/>
        <v/>
      </c>
      <c r="EU99" s="275">
        <f>VLOOKUP(C99,MOVI!C:DT,51,0)</f>
        <v>0</v>
      </c>
      <c r="EV99" s="275">
        <f>VLOOKUP(C99,FPT!B:ET,51,0)</f>
        <v>0</v>
      </c>
      <c r="EW99" t="str">
        <f t="shared" si="165"/>
        <v/>
      </c>
      <c r="EX99" s="275">
        <f>VLOOKUP(C99,MOVI!C:DT,52,0)</f>
        <v>0</v>
      </c>
      <c r="EY99" s="275">
        <f>VLOOKUP(C99,FPT!B:EW,52,0)</f>
        <v>0</v>
      </c>
      <c r="EZ99" t="str">
        <f t="shared" si="166"/>
        <v/>
      </c>
      <c r="FA99" s="275">
        <f>VLOOKUP(C99,MOVI!C:DT,53,0)</f>
        <v>0</v>
      </c>
      <c r="FB99" s="275">
        <f>VLOOKUP(C99,FPT!B:EZ,53,0)</f>
        <v>0</v>
      </c>
      <c r="FC99" t="str">
        <f t="shared" si="167"/>
        <v/>
      </c>
      <c r="FD99" s="275">
        <f>VLOOKUP(C99,MOVI!C:DT,54,0)</f>
        <v>0</v>
      </c>
      <c r="FE99" s="275">
        <f>VLOOKUP(C99,FPT!B:FC,54,0)</f>
        <v>0</v>
      </c>
      <c r="FF99" t="str">
        <f t="shared" si="168"/>
        <v/>
      </c>
      <c r="FG99" s="275">
        <f>VLOOKUP(C99,MOVI!C:DT,55,0)</f>
        <v>0</v>
      </c>
      <c r="FH99" s="275">
        <f>VLOOKUP(C99,FPT!B:FF,55,0)</f>
        <v>0</v>
      </c>
      <c r="FI99" t="str">
        <f t="shared" si="169"/>
        <v/>
      </c>
      <c r="FJ99" s="275">
        <f>VLOOKUP(C99,MOVI!C:DT,56,0)</f>
        <v>0</v>
      </c>
      <c r="FK99" s="275">
        <f>VLOOKUP(C99,FPT!B:FI,56,0)</f>
        <v>0</v>
      </c>
      <c r="FL99" t="str">
        <f t="shared" si="170"/>
        <v/>
      </c>
      <c r="FM99" s="275">
        <f>VLOOKUP(C99,MOVI!C:DT,57,0)</f>
        <v>0</v>
      </c>
      <c r="FN99" s="275">
        <f>VLOOKUP(C99,FPT!B:FL,57,0)</f>
        <v>0</v>
      </c>
      <c r="FO99" t="str">
        <f t="shared" si="171"/>
        <v/>
      </c>
      <c r="FP99" s="275">
        <f>VLOOKUP(C99,MOVI!C:DT,58,0)</f>
        <v>0</v>
      </c>
      <c r="FQ99" s="275">
        <f>VLOOKUP(C99,FPT!B:FO,58,0)</f>
        <v>0</v>
      </c>
      <c r="FR99" t="str">
        <f t="shared" si="172"/>
        <v/>
      </c>
      <c r="FS99" s="275">
        <f>VLOOKUP(C99,MOVI!C:DT,59,0)</f>
        <v>0</v>
      </c>
      <c r="FT99" s="275">
        <f>VLOOKUP(C99,FPT!B:FR,59,0)</f>
        <v>0</v>
      </c>
      <c r="FU99" t="str">
        <f t="shared" si="173"/>
        <v/>
      </c>
      <c r="FV99" s="275">
        <f>VLOOKUP(C99,MOVI!C:DT,60,0)</f>
        <v>5978879</v>
      </c>
      <c r="FW99" s="275">
        <f>VLOOKUP(C99,FPT!B:FU,60,0)</f>
        <v>5978879</v>
      </c>
      <c r="FX99" t="str">
        <f t="shared" si="174"/>
        <v/>
      </c>
      <c r="FY99" s="275">
        <f>VLOOKUP(C99,MOVI!C:DT,61,0)</f>
        <v>0</v>
      </c>
      <c r="FZ99" s="275">
        <f>VLOOKUP(C99,FPT!B:FX,61,0)</f>
        <v>0</v>
      </c>
      <c r="GA99" t="str">
        <f t="shared" si="175"/>
        <v/>
      </c>
      <c r="GB99" s="275">
        <f>VLOOKUP(C99,MOVI!C:DT,62,0)</f>
        <v>0</v>
      </c>
      <c r="GC99" s="275">
        <f>VLOOKUP(C99,FPT!B:GA,62,0)</f>
        <v>0</v>
      </c>
      <c r="GD99" t="str">
        <f t="shared" si="176"/>
        <v/>
      </c>
      <c r="GE99" s="275">
        <f>VLOOKUP(C99,MOVI!C:DT,63,0)</f>
        <v>0</v>
      </c>
      <c r="GF99" s="275">
        <f>VLOOKUP(C99,FPT!B:GD,63,0)</f>
        <v>0</v>
      </c>
      <c r="GG99" t="str">
        <f t="shared" si="177"/>
        <v/>
      </c>
      <c r="GH99" s="275">
        <f>VLOOKUP(C99,MOVI!C:DT,64,0)</f>
        <v>0</v>
      </c>
      <c r="GI99" s="275">
        <f>VLOOKUP(C99,FPT!B:GG,64,0)</f>
        <v>0</v>
      </c>
      <c r="GJ99" t="str">
        <f t="shared" si="178"/>
        <v/>
      </c>
      <c r="GK99" s="275">
        <f>VLOOKUP(C99,MOVI!C:DT,65,0)</f>
        <v>0</v>
      </c>
      <c r="GL99" s="275">
        <f>VLOOKUP(C99,FPT!B:GJ,65,0)</f>
        <v>0</v>
      </c>
      <c r="GM99" t="str">
        <f t="shared" si="179"/>
        <v/>
      </c>
      <c r="GN99" s="275">
        <f>VLOOKUP(C99,MOVI!C:DT,66,0)</f>
        <v>0</v>
      </c>
      <c r="GO99" s="275">
        <f>VLOOKUP(C99,FPT!B:GM,66,0)</f>
        <v>0</v>
      </c>
      <c r="GP99" t="str">
        <f t="shared" si="180"/>
        <v/>
      </c>
      <c r="GQ99" s="275">
        <f>VLOOKUP(C99,MOVI!C:DT,67,0)</f>
        <v>0</v>
      </c>
      <c r="GR99" s="275">
        <f>VLOOKUP(C99,FPT!B:GP,67,0)</f>
        <v>0</v>
      </c>
      <c r="GS99" t="str">
        <f t="shared" si="181"/>
        <v/>
      </c>
      <c r="GT99" s="275">
        <f>VLOOKUP(C99,MOVI!C:DT,68,0)</f>
        <v>0</v>
      </c>
      <c r="GU99" s="275">
        <f>VLOOKUP(C99,FPT!B:GS,68,0)</f>
        <v>0</v>
      </c>
      <c r="GV99" t="str">
        <f t="shared" si="182"/>
        <v/>
      </c>
      <c r="GW99" s="275">
        <f>VLOOKUP(C99,MOVI!C:DT,69,0)</f>
        <v>0</v>
      </c>
      <c r="GX99" s="275">
        <f>VLOOKUP(C99,FPT!B:GV,69,0)</f>
        <v>0</v>
      </c>
      <c r="GY99" t="str">
        <f t="shared" si="183"/>
        <v/>
      </c>
      <c r="GZ99" s="275">
        <f>VLOOKUP(C99,MOVI!C:DT,70,0)</f>
        <v>5978879</v>
      </c>
      <c r="HA99" s="275">
        <f>VLOOKUP(C99,FPT!B:GY,70,0)</f>
        <v>5978879</v>
      </c>
      <c r="HB99" t="str">
        <f t="shared" si="184"/>
        <v/>
      </c>
      <c r="HC99" s="275">
        <f>VLOOKUP(C99,MOVI!C:DT,71,0)</f>
        <v>10575032</v>
      </c>
      <c r="HD99" s="275">
        <f>ROUND(VLOOKUP(C99,FPT!B:HB,71,0),0)</f>
        <v>10575032</v>
      </c>
      <c r="HE99" t="str">
        <f t="shared" si="185"/>
        <v/>
      </c>
      <c r="HF99" s="275">
        <f>ROUND(VLOOKUP(C99,MOVI!C:DT,72,0),0)</f>
        <v>0</v>
      </c>
      <c r="HG99" s="275">
        <f>ROUND(VLOOKUP(C99,FPT!B:HE,72,0),0)</f>
        <v>0</v>
      </c>
      <c r="HH99" t="str">
        <f t="shared" si="186"/>
        <v/>
      </c>
      <c r="HI99" s="275">
        <f>VLOOKUP(C99,MOVI!C:DT,73,0)</f>
        <v>0</v>
      </c>
      <c r="HJ99" s="275">
        <f>VLOOKUP(C99,FPT!B:HH,73,0)</f>
        <v>0</v>
      </c>
      <c r="HK99" t="str">
        <f t="shared" si="187"/>
        <v/>
      </c>
      <c r="HL99" s="275">
        <f>VLOOKUP(C99,MOVI!C:DT,74,0)</f>
        <v>0</v>
      </c>
      <c r="HM99" s="275">
        <f>VLOOKUP(C99,FPT!B:HK,74,0)</f>
        <v>0</v>
      </c>
      <c r="HN99" t="str">
        <f t="shared" si="188"/>
        <v/>
      </c>
      <c r="HO99" s="275">
        <f>VLOOKUP(C99,MOVI!C:DT,75,0)</f>
        <v>11000000</v>
      </c>
      <c r="HP99" s="275">
        <f>VLOOKUP(C99,FPT!B:HN,75,0)</f>
        <v>11000000</v>
      </c>
      <c r="HQ99" t="str">
        <f t="shared" si="189"/>
        <v/>
      </c>
      <c r="HR99" s="275">
        <f>VLOOKUP(C99,MOVI!C:DT,76,0)</f>
        <v>0</v>
      </c>
      <c r="HS99" s="275">
        <f>VLOOKUP(C99,FPT!B:HQ,76,0)</f>
        <v>0</v>
      </c>
      <c r="HT99" t="str">
        <f t="shared" si="190"/>
        <v/>
      </c>
      <c r="HU99" s="275">
        <f>VLOOKUP(C99,MOVI!C:DT,77,0)</f>
        <v>0</v>
      </c>
      <c r="HV99" s="275">
        <f>VLOOKUP(C99,FPT!B:HT,77,0)</f>
        <v>0</v>
      </c>
      <c r="HW99" t="str">
        <f t="shared" si="191"/>
        <v/>
      </c>
      <c r="HX99" s="274">
        <f>VLOOKUP(C99,MOVI!C:CB,78,0)</f>
        <v>400000</v>
      </c>
      <c r="HY99" s="261">
        <f>VLOOKUP(C99,FPT!$B:$CA,78,0)</f>
        <v>400000</v>
      </c>
      <c r="HZ99" t="str">
        <f t="shared" si="192"/>
        <v/>
      </c>
      <c r="IA99" s="275">
        <f>VLOOKUP(C99,MOVI!C:CD,79,0)</f>
        <v>50000</v>
      </c>
      <c r="IB99" s="275">
        <f>VLOOKUP(C99,FPT!B:HZ,79,0)</f>
        <v>50000</v>
      </c>
      <c r="IC99" t="str">
        <f t="shared" si="193"/>
        <v/>
      </c>
      <c r="ID99" s="275">
        <f>VLOOKUP(C99,MOVI!C:CD,80,0)</f>
        <v>75000</v>
      </c>
      <c r="IE99" s="275">
        <f>VLOOKUP(C99,FPT!B:IC,80,0)</f>
        <v>75000</v>
      </c>
      <c r="IF99" t="str">
        <f t="shared" si="194"/>
        <v/>
      </c>
      <c r="IG99" s="275">
        <f>VLOOKUP(C99,MOVI!C:DT,81,0)</f>
        <v>0</v>
      </c>
      <c r="IH99" s="275">
        <f>VLOOKUP(C99,FPT!B:IF,81,0)</f>
        <v>0</v>
      </c>
      <c r="II99" t="str">
        <f t="shared" si="195"/>
        <v/>
      </c>
      <c r="IJ99" s="275">
        <f>VLOOKUP(C99,MOVI!C:DT,82,0)</f>
        <v>525000</v>
      </c>
      <c r="IK99" s="275">
        <f>VLOOKUP(C99,FPT!B:II,82,0)</f>
        <v>525000</v>
      </c>
      <c r="IL99" t="str">
        <f t="shared" si="196"/>
        <v/>
      </c>
      <c r="IM99" s="275">
        <f>ROUND(VLOOKUP(C99,MOVI!C:DT,83,0),0)</f>
        <v>11525000</v>
      </c>
      <c r="IN99" s="275">
        <f>ROUND(VLOOKUP(C99,FPT!B:IL,83,0),0)</f>
        <v>11525000</v>
      </c>
      <c r="IO99" t="str">
        <f t="shared" si="197"/>
        <v/>
      </c>
      <c r="IP99" s="275">
        <f>VLOOKUP(C99,MOVI!C:DT,84,0)</f>
        <v>0</v>
      </c>
      <c r="IQ99" s="275">
        <f>VLOOKUP(C99,FPT!B:IO,84,0)</f>
        <v>0</v>
      </c>
      <c r="IR99" t="str">
        <f t="shared" si="198"/>
        <v/>
      </c>
      <c r="IS99" s="275">
        <f>ROUND(VLOOKUP(C99,MOVI!C:DT,85,0),0)</f>
        <v>0</v>
      </c>
      <c r="IT99" s="275">
        <f>ROUND(VLOOKUP(C99,FPT!B:IR,85,0),0)</f>
        <v>0</v>
      </c>
      <c r="IU99" t="str">
        <f t="shared" si="199"/>
        <v/>
      </c>
      <c r="IV99" s="275">
        <f>VLOOKUP(C99,MOVI!C:DT,86,0)</f>
        <v>0</v>
      </c>
      <c r="IW99" s="275">
        <f>VLOOKUP(C99,FPT!B:IU,86,0)</f>
        <v>0</v>
      </c>
      <c r="IX99" t="str">
        <f t="shared" si="200"/>
        <v/>
      </c>
      <c r="IY99" s="275">
        <f>ROUND(VLOOKUP(C99,MOVI!C:DT,87,0),0)</f>
        <v>0</v>
      </c>
      <c r="IZ99" s="275">
        <f>ROUND(VLOOKUP(C99,FPT!B:IX,87,0),0)</f>
        <v>0</v>
      </c>
      <c r="JA99" t="str">
        <f t="shared" si="201"/>
        <v/>
      </c>
      <c r="JB99" s="275">
        <f>VLOOKUP(C99,MOVI!C:DT,88,0)</f>
        <v>0</v>
      </c>
      <c r="JC99" s="275">
        <f>VLOOKUP(C99,FPT!B:JA,88,0)</f>
        <v>0</v>
      </c>
      <c r="JD99" t="str">
        <f t="shared" si="202"/>
        <v/>
      </c>
      <c r="JE99" s="275">
        <f>VLOOKUP(C99,MOVI!C:DT,89,0)</f>
        <v>50000</v>
      </c>
      <c r="JF99" s="275">
        <f>VLOOKUP(C99,FPT!B:JD,89,0)</f>
        <v>50000</v>
      </c>
      <c r="JG99" t="str">
        <f t="shared" si="203"/>
        <v/>
      </c>
      <c r="JH99" s="275">
        <f>VLOOKUP(C99,MOVI!C:DT,90,0)</f>
        <v>0</v>
      </c>
      <c r="JI99" s="275">
        <f>VLOOKUP(C99,FPT!B:JG,90,0)</f>
        <v>0</v>
      </c>
      <c r="JJ99" t="str">
        <f t="shared" si="204"/>
        <v/>
      </c>
      <c r="JK99" s="275">
        <f>VLOOKUP(C99,MOVI!C:DT,91,0)</f>
        <v>0</v>
      </c>
      <c r="JL99" s="275">
        <f>VLOOKUP(C99,FPT!B:JJ,91,0)</f>
        <v>0</v>
      </c>
      <c r="JM99" t="str">
        <f t="shared" si="205"/>
        <v/>
      </c>
      <c r="JN99" s="275">
        <f>VLOOKUP(C99,MOVI!C:DT,92,0)</f>
        <v>0</v>
      </c>
      <c r="JO99" s="275">
        <f>VLOOKUP(C99,FPT!B:JM,92,0)</f>
        <v>0</v>
      </c>
      <c r="JP99" t="str">
        <f t="shared" si="206"/>
        <v/>
      </c>
      <c r="JQ99" s="275">
        <f>VLOOKUP(C99,MOVI!C:DT,93,0)</f>
        <v>0</v>
      </c>
      <c r="JR99" s="275">
        <f>VLOOKUP(C99,FPT!B:JP,93,0)</f>
        <v>0</v>
      </c>
      <c r="JS99" t="str">
        <f t="shared" si="207"/>
        <v/>
      </c>
      <c r="JT99" s="275">
        <f>VLOOKUP(C99,MOVI!C:DT,94,0)</f>
        <v>50000</v>
      </c>
      <c r="JU99" s="275">
        <f>VLOOKUP(C99,FPT!B:JS,94,0)</f>
        <v>50000</v>
      </c>
      <c r="JV99" t="str">
        <f t="shared" si="208"/>
        <v/>
      </c>
      <c r="JW99" s="275">
        <f>VLOOKUP(C99,MOVI!C:DT,95,0)</f>
        <v>10000032</v>
      </c>
      <c r="JX99" s="275">
        <f>VLOOKUP(C99,FPT!B:JV,95,0)</f>
        <v>10000032</v>
      </c>
      <c r="JY99" t="str">
        <f t="shared" si="209"/>
        <v/>
      </c>
      <c r="JZ99" s="275">
        <f>VLOOKUP(C99,MOVI!C:DT,96,0)</f>
        <v>0</v>
      </c>
      <c r="KA99" s="275">
        <f>VLOOKUP(C99,FPT!B:JY,96,0)</f>
        <v>0</v>
      </c>
      <c r="KB99" t="str">
        <f t="shared" si="210"/>
        <v/>
      </c>
      <c r="KC99" s="275">
        <f>VLOOKUP(C99,MOVI!C:DT,97,0)</f>
        <v>10000032</v>
      </c>
      <c r="KD99" s="275">
        <f>VLOOKUP(C99,FPT!B:KB,97,0)</f>
        <v>10000032</v>
      </c>
      <c r="KE99" t="str">
        <f t="shared" si="211"/>
        <v/>
      </c>
      <c r="KF99" s="275">
        <f>VLOOKUP(C99,MOVI!C:DT,98,0)</f>
        <v>850000.00000000012</v>
      </c>
      <c r="KG99" s="275">
        <f>VLOOKUP(C99,FPT!B:KE,98,0)</f>
        <v>850000</v>
      </c>
      <c r="KH99" t="str">
        <f t="shared" si="212"/>
        <v/>
      </c>
      <c r="KI99" s="275">
        <f>VLOOKUP(C99,MOVI!C:DT,99,0)</f>
        <v>0</v>
      </c>
      <c r="KJ99" s="275">
        <f>VLOOKUP(C99,FPT!B:KH,99,0)</f>
        <v>0</v>
      </c>
      <c r="KK99" t="str">
        <f t="shared" si="213"/>
        <v/>
      </c>
      <c r="KL99" s="275">
        <f>VLOOKUP(C99,MOVI!C:DT,100,0)</f>
        <v>150000</v>
      </c>
      <c r="KM99" s="275">
        <f>VLOOKUP(C99,FPT!B:KK,100,0)</f>
        <v>150000</v>
      </c>
      <c r="KN99" t="str">
        <f t="shared" si="214"/>
        <v/>
      </c>
      <c r="KO99" s="275">
        <f>VLOOKUP(C99,MOVI!C:DT,101,0)</f>
        <v>0</v>
      </c>
      <c r="KP99" s="275">
        <f>VLOOKUP(C99,FPT!B:KN,101,0)</f>
        <v>0</v>
      </c>
      <c r="KQ99" t="str">
        <f t="shared" si="215"/>
        <v/>
      </c>
      <c r="KR99" s="275">
        <f>VLOOKUP(C99,MOVI!C:DT,102,0)</f>
        <v>0</v>
      </c>
      <c r="KS99" s="275">
        <f>VLOOKUP(C99,FPT!B:KQ,102,0)</f>
        <v>0</v>
      </c>
      <c r="KT99" t="str">
        <f t="shared" si="216"/>
        <v/>
      </c>
      <c r="KU99" s="275">
        <f>VLOOKUP(C99,MOVI!C:DT,103,0)</f>
        <v>1000000.0000000001</v>
      </c>
      <c r="KV99" s="275">
        <f>VLOOKUP(C99,FPT!B:KT,103,0)</f>
        <v>1000000</v>
      </c>
      <c r="KW99" t="str">
        <f t="shared" si="217"/>
        <v/>
      </c>
      <c r="KX99" s="275">
        <f>VLOOKUP(C99,MOVI!C:DT,104,0)</f>
        <v>1525000</v>
      </c>
      <c r="KY99" s="275">
        <f>VLOOKUP(C99,FPT!B:KW,104,0)</f>
        <v>1525000</v>
      </c>
      <c r="KZ99" t="str">
        <f t="shared" si="218"/>
        <v/>
      </c>
      <c r="LA99" s="275">
        <f>VLOOKUP(C99,MOVI!C:DT,105,0)</f>
        <v>100000</v>
      </c>
      <c r="LB99" s="275">
        <f>VLOOKUP(C99,FPT!B:KZ,105,0)</f>
        <v>100000</v>
      </c>
      <c r="LC99" t="str">
        <f t="shared" si="219"/>
        <v/>
      </c>
      <c r="LD99" s="275">
        <f>VLOOKUP(C99,MOVI!C:DT,106,0)</f>
        <v>11675032</v>
      </c>
      <c r="LE99" s="275">
        <f>VLOOKUP(C99,FPT!B:LC,106,0)</f>
        <v>11675032</v>
      </c>
      <c r="LF99" t="str">
        <f t="shared" si="220"/>
        <v/>
      </c>
      <c r="LG99" s="273">
        <f>VLOOKUP(C99,MOVI!C:DT,107,0)</f>
        <v>0</v>
      </c>
      <c r="LH99" s="273">
        <f>VLOOKUP(C99,FPT!B:LF,107,0)</f>
        <v>0</v>
      </c>
      <c r="LI99" t="str">
        <f t="shared" si="221"/>
        <v/>
      </c>
      <c r="LJ99" t="str">
        <f>VLOOKUP(C99,MOVI!C:DV,108,0)</f>
        <v>Việt PhúSouthRisk</v>
      </c>
      <c r="LK99" s="252" t="str">
        <f>VLOOKUP(C99,FPT!B:LI,108,0)</f>
        <v>Việt PhúSouthRisk</v>
      </c>
      <c r="LL99" t="str">
        <f t="shared" si="222"/>
        <v/>
      </c>
      <c r="LM99" s="275">
        <f>ROUND(VLOOKUP(C99,MOVI!C:DV,109,0),0)</f>
        <v>416667</v>
      </c>
      <c r="LN99" s="275">
        <f>ROUND(VLOOKUP(C99,FPT!B:LL,109,0),0)</f>
        <v>416667</v>
      </c>
      <c r="LO99" t="str">
        <f t="shared" si="223"/>
        <v/>
      </c>
      <c r="LP99" t="str">
        <f>VLOOKUP(C99,MOVI!C:DV,110,0)</f>
        <v>HO</v>
      </c>
      <c r="LQ99" s="247" t="str">
        <f>VLOOKUP(C99,FPT!B:LO,110,0)</f>
        <v>HO</v>
      </c>
      <c r="LR99" t="str">
        <f t="shared" si="224"/>
        <v/>
      </c>
      <c r="LS99">
        <f>MOVI!DI94</f>
        <v>20</v>
      </c>
      <c r="LV99">
        <f>MOVI!DJ94</f>
        <v>0</v>
      </c>
      <c r="LW99">
        <f>MOVI!DK94</f>
        <v>2</v>
      </c>
      <c r="LX99" t="str">
        <f>MOVI!DL94</f>
        <v>x</v>
      </c>
      <c r="LY99">
        <f>MOVI!DM94</f>
        <v>0</v>
      </c>
      <c r="LZ99">
        <f>MOVI!DN94</f>
        <v>50000</v>
      </c>
      <c r="MA99">
        <f>MOVI!DO94</f>
        <v>0</v>
      </c>
      <c r="MB99" t="str">
        <f>MOVI!DP94</f>
        <v/>
      </c>
      <c r="MC99">
        <f>MOVI!DQ94</f>
        <v>0</v>
      </c>
      <c r="MD99">
        <f>MOVI!DR94</f>
        <v>0</v>
      </c>
      <c r="ME99" t="str">
        <f>VLOOKUP(C99,MOVI!C:DV,121,0)</f>
        <v/>
      </c>
      <c r="MF99" s="252"/>
      <c r="MG99" t="str">
        <f t="shared" si="117"/>
        <v/>
      </c>
      <c r="MH99" t="str">
        <f>VLOOKUP(C99,MOVI!C:DT,122,0)</f>
        <v>Việt PhúSouth</v>
      </c>
      <c r="MI99" s="252" t="str">
        <f>VLOOKUP(C99,FPT!B:DS,112,0)</f>
        <v>Việt PhúSouth</v>
      </c>
      <c r="MJ99" t="str">
        <f t="shared" si="225"/>
        <v/>
      </c>
    </row>
    <row r="100" spans="1:348" x14ac:dyDescent="0.25">
      <c r="A100">
        <v>92</v>
      </c>
      <c r="B100" s="48">
        <v>5662</v>
      </c>
      <c r="C100" s="271" t="s">
        <v>850</v>
      </c>
      <c r="D100" t="str">
        <f>VLOOKUP(C100,MOVI!C:D,2,0)</f>
        <v>Đỗ Thị Ngọc Hằng</v>
      </c>
      <c r="E100" t="str">
        <f>VLOOKUP(C100,FPT!B:C,2,0)</f>
        <v>Đỗ Thị Ngọc Hằng</v>
      </c>
      <c r="F100" t="str">
        <f t="shared" si="118"/>
        <v/>
      </c>
      <c r="G100" t="str">
        <f>VLOOKUP(C100,MOVI!C:E,3,0)</f>
        <v>Risk</v>
      </c>
      <c r="H100" t="str">
        <f>VLOOKUP(C100,FPT!B:F,3,0)</f>
        <v>Risk</v>
      </c>
      <c r="I100" t="str">
        <f t="shared" si="119"/>
        <v/>
      </c>
      <c r="J100" t="str">
        <f>VLOOKUP(C100,MOVI!C:H,4,0)</f>
        <v>Collection</v>
      </c>
      <c r="K100" t="str">
        <f>VLOOKUP(C100,FPT!B:I,4,0)</f>
        <v>Collection</v>
      </c>
      <c r="L100" t="str">
        <f t="shared" si="120"/>
        <v/>
      </c>
      <c r="M100" t="str">
        <f>VLOOKUP(C100,MOVI!C:DT,5,0)</f>
        <v>Associate</v>
      </c>
      <c r="N100" t="str">
        <f>VLOOKUP(C100,FPT!B:L,5,0)</f>
        <v>Associate</v>
      </c>
      <c r="O100" t="str">
        <f t="shared" si="121"/>
        <v/>
      </c>
      <c r="P100" t="str">
        <f>VLOOKUP(C100,MOVI!C:DT,6,0)</f>
        <v>Debt Collection Officer</v>
      </c>
      <c r="Q100" t="str">
        <f>VLOOKUP(C100,FPT!B:O,6,0)</f>
        <v>Debt Collection Officer</v>
      </c>
      <c r="R100" t="str">
        <f t="shared" si="122"/>
        <v/>
      </c>
      <c r="S100" t="str">
        <f>VLOOKUP(C100,MOVI!C:DT,7,0)</f>
        <v>South</v>
      </c>
      <c r="T100" t="str">
        <f>VLOOKUP(C100,FPT!B:R,7,0)</f>
        <v>South</v>
      </c>
      <c r="U100" t="str">
        <f t="shared" si="123"/>
        <v/>
      </c>
      <c r="V100" t="str">
        <f>VLOOKUP(C100,MOVI!C:DT,8,0)</f>
        <v>Việt Phú</v>
      </c>
      <c r="W100" t="str">
        <f>VLOOKUP(C100,FPT!B:U,8,0)</f>
        <v>Việt Phú</v>
      </c>
      <c r="X100" t="str">
        <f t="shared" si="124"/>
        <v/>
      </c>
      <c r="Y100" t="str">
        <f>VLOOKUP(C100,MOVI!C:DT,9,0)</f>
        <v>Full-time</v>
      </c>
      <c r="Z100" t="str">
        <f>VLOOKUP(C100,FPT!B:X,9,0)</f>
        <v>Full-time</v>
      </c>
      <c r="AA100" t="str">
        <f t="shared" si="125"/>
        <v/>
      </c>
      <c r="AB100" t="str">
        <f>VLOOKUP(C100,MOVI!C:DT,10,0)</f>
        <v>Permanent</v>
      </c>
      <c r="AC100" t="str">
        <f>VLOOKUP(C100,FPT!B:AA,10,0)</f>
        <v>Permanent</v>
      </c>
      <c r="AD100" t="str">
        <f t="shared" si="126"/>
        <v/>
      </c>
      <c r="AE100" s="247">
        <f>VLOOKUP(C100,MOVI!C:DT,11,0)</f>
        <v>43899</v>
      </c>
      <c r="AF100" s="247">
        <f>VLOOKUP(C100,FPT!B:AD,11,0)</f>
        <v>43899</v>
      </c>
      <c r="AG100" t="str">
        <f t="shared" si="127"/>
        <v/>
      </c>
      <c r="AH100" s="260" t="str">
        <f>VLOOKUP(C100,MOVI!C:DT,12,0)</f>
        <v/>
      </c>
      <c r="AI100" s="260"/>
      <c r="AJ100" t="str">
        <f t="shared" si="227"/>
        <v/>
      </c>
      <c r="AK100">
        <f>VLOOKUP(C100,MOVI!C:DT,13,0)</f>
        <v>0</v>
      </c>
      <c r="AL100" s="247">
        <f>VLOOKUP(C100,FPT!B:AJ,13,0)</f>
        <v>0</v>
      </c>
      <c r="AM100" t="str">
        <f t="shared" si="226"/>
        <v/>
      </c>
      <c r="AN100" s="247">
        <f>VLOOKUP(C100,MOVI!C:DT,14,0)</f>
        <v>0</v>
      </c>
      <c r="AO100" s="247">
        <f>VLOOKUP(C100,FPT!B:AM,14,0)</f>
        <v>0</v>
      </c>
      <c r="AP100" t="str">
        <f t="shared" si="128"/>
        <v/>
      </c>
      <c r="AQ100" t="str">
        <f>VLOOKUP(C100,MOVI!C:DT,15,0)</f>
        <v>LC</v>
      </c>
      <c r="AR100" s="247" t="str">
        <f>VLOOKUP(C100,FPT!B:AP,15,0)</f>
        <v>LC</v>
      </c>
      <c r="AS100" t="str">
        <f t="shared" si="129"/>
        <v/>
      </c>
      <c r="AT100" s="282" t="str">
        <f>VLOOKUP(C100,MOVI!C:DT,16,0)</f>
        <v>LTTP</v>
      </c>
      <c r="AU100" s="247" t="str">
        <f>VLOOKUP(C100,FPT!B:AS,16,0)</f>
        <v>LTTP</v>
      </c>
      <c r="AV100" t="str">
        <f t="shared" si="130"/>
        <v/>
      </c>
      <c r="AW100" t="str">
        <f>VLOOKUP(C100,MOVI!C:DT,17,0)</f>
        <v>L</v>
      </c>
      <c r="AX100" s="247" t="str">
        <f>VLOOKUP(C100,FPT!B:AV,17,0)</f>
        <v>L</v>
      </c>
      <c r="AY100" t="str">
        <f t="shared" si="131"/>
        <v/>
      </c>
      <c r="AZ100">
        <f>VLOOKUP(C100,MOVI!C:DT,18,0)</f>
        <v>0</v>
      </c>
      <c r="BA100" s="247">
        <f>VLOOKUP(C100,FPT!B:AY,18,0)</f>
        <v>0</v>
      </c>
      <c r="BB100" t="str">
        <f t="shared" si="132"/>
        <v/>
      </c>
      <c r="BC100" s="275">
        <f>VLOOKUP(C100,MOVI!C:DT,19,0)</f>
        <v>5000000</v>
      </c>
      <c r="BD100" s="275">
        <f>VLOOKUP(C100,FPT!B:BB,19,0)</f>
        <v>5000000</v>
      </c>
      <c r="BE100" t="str">
        <f t="shared" si="133"/>
        <v/>
      </c>
      <c r="BF100">
        <f>VLOOKUP(C100,MOVI!C:DT,20,0)</f>
        <v>0</v>
      </c>
      <c r="BG100" s="252">
        <f>VLOOKUP(C100,FPT!B:BE,20,0)</f>
        <v>0</v>
      </c>
      <c r="BH100" t="str">
        <f t="shared" si="134"/>
        <v/>
      </c>
      <c r="BI100" s="275">
        <f>VLOOKUP(C100,MOVI!C:DT,21,0)</f>
        <v>5000000</v>
      </c>
      <c r="BJ100" s="275">
        <f>VLOOKUP(C100,FPT!B:BH,21,0)</f>
        <v>5000000</v>
      </c>
      <c r="BK100" t="str">
        <f t="shared" si="135"/>
        <v/>
      </c>
      <c r="BL100" s="275">
        <f>VLOOKUP(C100,MOVI!C:DT,22,0)</f>
        <v>0</v>
      </c>
      <c r="BM100" s="275">
        <f>VLOOKUP(C100,FPT!B:BK,22,0)</f>
        <v>0</v>
      </c>
      <c r="BN100" t="str">
        <f t="shared" si="136"/>
        <v/>
      </c>
      <c r="BO100" s="275">
        <f>VLOOKUP(C100,MOVI!C:DT,23,0)</f>
        <v>0</v>
      </c>
      <c r="BP100" s="275">
        <f>VLOOKUP(C100,FPT!B:BN,23,0)</f>
        <v>0</v>
      </c>
      <c r="BQ100" t="str">
        <f t="shared" si="137"/>
        <v/>
      </c>
      <c r="BR100" s="275">
        <f>VLOOKUP(C100,MOVI!C:DT,24,0)</f>
        <v>0</v>
      </c>
      <c r="BS100" s="275">
        <f>VLOOKUP(C100,FPT!B:BQ,24,0)</f>
        <v>0</v>
      </c>
      <c r="BT100" t="str">
        <f t="shared" si="138"/>
        <v/>
      </c>
      <c r="BU100" s="275">
        <f>VLOOKUP(C100,MOVI!C:DT,25,0)</f>
        <v>0</v>
      </c>
      <c r="BV100" s="275">
        <f>VLOOKUP(C100,FPT!B:BT,25,0)</f>
        <v>0</v>
      </c>
      <c r="BW100" t="str">
        <f t="shared" si="139"/>
        <v/>
      </c>
      <c r="BX100" s="275">
        <f>VLOOKUP(C100,MOVI!C:DT,26,0)</f>
        <v>0</v>
      </c>
      <c r="BY100" s="275">
        <f>VLOOKUP(C100,FPT!B:BW,26,0)</f>
        <v>0</v>
      </c>
      <c r="BZ100" t="str">
        <f t="shared" si="140"/>
        <v/>
      </c>
      <c r="CA100" s="275">
        <f>VLOOKUP(C100,MOVI!C:DT,27,0)</f>
        <v>0</v>
      </c>
      <c r="CB100" s="275">
        <f>VLOOKUP(C100,FPT!B:BZ,27,0)</f>
        <v>0</v>
      </c>
      <c r="CC100" t="str">
        <f t="shared" si="141"/>
        <v/>
      </c>
      <c r="CD100" s="275">
        <f>VLOOKUP(C100,MOVI!C:DT,28,0)</f>
        <v>0</v>
      </c>
      <c r="CE100" s="275">
        <f>VLOOKUP(C100,FPT!B:CC,28,0)</f>
        <v>0</v>
      </c>
      <c r="CF100" t="str">
        <f t="shared" si="142"/>
        <v/>
      </c>
      <c r="CG100" t="str">
        <f>VLOOKUP(C100,MOVI!C:DT,29,0)</f>
        <v>CN</v>
      </c>
      <c r="CH100" s="252" t="str">
        <f>VLOOKUP(C100,FPT!B:CF,29,0)</f>
        <v>CN</v>
      </c>
      <c r="CI100" t="str">
        <f t="shared" si="143"/>
        <v/>
      </c>
      <c r="CJ100">
        <f>VLOOKUP(C100,MOVI!C:DT,30,0)</f>
        <v>26</v>
      </c>
      <c r="CK100" s="252">
        <f>VLOOKUP(C100,FPT!B:CI,30,0)</f>
        <v>26</v>
      </c>
      <c r="CL100" t="str">
        <f t="shared" si="144"/>
        <v/>
      </c>
      <c r="CM100">
        <f>VLOOKUP(C100,MOVI!C:DT,31,0)</f>
        <v>24</v>
      </c>
      <c r="CN100" s="252">
        <f>VLOOKUP(C100,FPT!B:CL,31,0)</f>
        <v>24</v>
      </c>
      <c r="CO100" t="str">
        <f t="shared" si="145"/>
        <v/>
      </c>
      <c r="CP100" s="275">
        <f>VLOOKUP(C100,MOVI!C:DT,32,0)</f>
        <v>2</v>
      </c>
      <c r="CQ100" s="275">
        <f>VLOOKUP(C100,FPT!B:CO,32,0)</f>
        <v>2</v>
      </c>
      <c r="CR100" t="str">
        <f t="shared" si="146"/>
        <v/>
      </c>
      <c r="CS100" s="275">
        <f>VLOOKUP(C100,MOVI!C:DT,33,0)</f>
        <v>0</v>
      </c>
      <c r="CT100" s="275">
        <f>VLOOKUP(C100,FPT!B:CR,33,0)</f>
        <v>0</v>
      </c>
      <c r="CU100" t="str">
        <f t="shared" si="147"/>
        <v/>
      </c>
      <c r="CV100" s="275">
        <f>VLOOKUP(C100,MOVI!C:DT,34,0)</f>
        <v>0</v>
      </c>
      <c r="CW100" s="275">
        <f>VLOOKUP(C100,FPT!B:CU,34,0)</f>
        <v>0</v>
      </c>
      <c r="CX100" t="str">
        <f t="shared" si="148"/>
        <v/>
      </c>
      <c r="CY100" s="275">
        <f>VLOOKUP(C100,MOVI!C:DT,35,0)</f>
        <v>26</v>
      </c>
      <c r="CZ100" s="275">
        <f>VLOOKUP(C100,FPT!B:CX,35,0)</f>
        <v>26</v>
      </c>
      <c r="DA100" t="str">
        <f t="shared" si="149"/>
        <v/>
      </c>
      <c r="DB100" s="275">
        <f>VLOOKUP(C100,MOVI!C:DT,36,0)</f>
        <v>0</v>
      </c>
      <c r="DC100" s="275">
        <f>VLOOKUP(C100,FPT!B:DA,36,0)</f>
        <v>0</v>
      </c>
      <c r="DD100" t="str">
        <f t="shared" si="150"/>
        <v/>
      </c>
      <c r="DE100" s="275">
        <f>VLOOKUP(C100,MOVI!C:DT,37,0)</f>
        <v>0</v>
      </c>
      <c r="DF100" s="275">
        <f>VLOOKUP(C100,FPT!B:DD,37,0)</f>
        <v>0</v>
      </c>
      <c r="DG100" t="str">
        <f t="shared" si="151"/>
        <v/>
      </c>
      <c r="DH100" s="275">
        <f>VLOOKUP(C100,MOVI!C:DT,38,0)</f>
        <v>0</v>
      </c>
      <c r="DI100" s="275">
        <f>VLOOKUP(C100,FPT!B:DG,38,0)</f>
        <v>0</v>
      </c>
      <c r="DJ100" t="str">
        <f t="shared" si="152"/>
        <v/>
      </c>
      <c r="DK100" s="275">
        <f>VLOOKUP(C100,MOVI!C:DT,39,0)</f>
        <v>0</v>
      </c>
      <c r="DL100" s="275">
        <f>VLOOKUP(C100,FPT!B:DJ,39,0)</f>
        <v>0</v>
      </c>
      <c r="DM100" t="str">
        <f t="shared" si="153"/>
        <v/>
      </c>
      <c r="DN100" s="275">
        <f>VLOOKUP(C100,MOVI!C:DT,40,0)</f>
        <v>0</v>
      </c>
      <c r="DO100" s="275">
        <f>VLOOKUP(C100,FPT!B:DM,40,0)</f>
        <v>0</v>
      </c>
      <c r="DP100" t="str">
        <f t="shared" si="154"/>
        <v/>
      </c>
      <c r="DQ100" s="275">
        <f>VLOOKUP(C100,MOVI!C:DT,41,0)</f>
        <v>0</v>
      </c>
      <c r="DR100" s="275">
        <f>VLOOKUP(C100,FPT!B:DP,41,0)</f>
        <v>0</v>
      </c>
      <c r="DS100" t="str">
        <f t="shared" si="155"/>
        <v/>
      </c>
      <c r="DT100" s="275">
        <f>VLOOKUP(C100,MOVI!C:DT,42,0)</f>
        <v>5000000</v>
      </c>
      <c r="DU100" s="275">
        <f>ROUND(VLOOKUP(C100,FPT!B:DS,42,0),0)</f>
        <v>5000000</v>
      </c>
      <c r="DV100" t="str">
        <f t="shared" si="156"/>
        <v/>
      </c>
      <c r="DW100" s="275">
        <f>VLOOKUP(C100,MOVI!C:DT,43,0)</f>
        <v>0</v>
      </c>
      <c r="DX100" s="275">
        <f>VLOOKUP(C100,FPT!B:DV,43,0)</f>
        <v>0</v>
      </c>
      <c r="DY100" t="str">
        <f t="shared" si="157"/>
        <v/>
      </c>
      <c r="DZ100" s="275">
        <f>VLOOKUP(C100,MOVI!C:DT,44,0)</f>
        <v>0</v>
      </c>
      <c r="EA100" s="275">
        <f>VLOOKUP(C100,FPT!B:DY,44,0)</f>
        <v>0</v>
      </c>
      <c r="EB100" t="str">
        <f t="shared" si="158"/>
        <v/>
      </c>
      <c r="EC100" s="275">
        <f>VLOOKUP(C100,MOVI!C:DT,45,0)</f>
        <v>5000000</v>
      </c>
      <c r="ED100" s="275">
        <f>ROUND(VLOOKUP(C100,FPT!B:EB,45,0),0)</f>
        <v>5000000</v>
      </c>
      <c r="EE100" t="str">
        <f t="shared" si="159"/>
        <v/>
      </c>
      <c r="EF100" s="275">
        <f>VLOOKUP(C100,MOVI!C:DT,46,0)</f>
        <v>0</v>
      </c>
      <c r="EG100" s="275">
        <f>VLOOKUP(C100,FPT!B:EE,46,0)</f>
        <v>0</v>
      </c>
      <c r="EH100" t="str">
        <f t="shared" si="160"/>
        <v/>
      </c>
      <c r="EI100" s="275">
        <f>VLOOKUP(C100,MOVI!C:DT,47,0)</f>
        <v>0</v>
      </c>
      <c r="EJ100" s="275">
        <f>VLOOKUP(C100,FPT!B:EH,47,0)</f>
        <v>0</v>
      </c>
      <c r="EK100" t="str">
        <f t="shared" si="161"/>
        <v/>
      </c>
      <c r="EL100" s="275">
        <f>VLOOKUP(C100,MOVI!C:DT,48,0)</f>
        <v>0</v>
      </c>
      <c r="EM100" s="275">
        <f>VLOOKUP(C100,FPT!B:EK,48,0)</f>
        <v>0</v>
      </c>
      <c r="EN100" t="str">
        <f t="shared" si="162"/>
        <v/>
      </c>
      <c r="EO100" s="275">
        <f>VLOOKUP(C100,MOVI!C:DT,49,0)</f>
        <v>0</v>
      </c>
      <c r="EP100" s="275">
        <f>VLOOKUP(C100,FPT!B:EN,49,0)</f>
        <v>0</v>
      </c>
      <c r="EQ100" t="str">
        <f t="shared" si="163"/>
        <v/>
      </c>
      <c r="ER100" s="275">
        <f>VLOOKUP(C100,MOVI!C:DT,50,0)</f>
        <v>0</v>
      </c>
      <c r="ES100" s="275">
        <f>VLOOKUP(C100,FPT!B:EQ,50,0)</f>
        <v>0</v>
      </c>
      <c r="ET100" t="str">
        <f t="shared" si="164"/>
        <v/>
      </c>
      <c r="EU100" s="275">
        <f>VLOOKUP(C100,MOVI!C:DT,51,0)</f>
        <v>0</v>
      </c>
      <c r="EV100" s="275">
        <f>VLOOKUP(C100,FPT!B:ET,51,0)</f>
        <v>0</v>
      </c>
      <c r="EW100" t="str">
        <f t="shared" si="165"/>
        <v/>
      </c>
      <c r="EX100" s="275">
        <f>VLOOKUP(C100,MOVI!C:DT,52,0)</f>
        <v>0</v>
      </c>
      <c r="EY100" s="275">
        <f>VLOOKUP(C100,FPT!B:EW,52,0)</f>
        <v>0</v>
      </c>
      <c r="EZ100" t="str">
        <f t="shared" si="166"/>
        <v/>
      </c>
      <c r="FA100" s="275">
        <f>VLOOKUP(C100,MOVI!C:DT,53,0)</f>
        <v>0</v>
      </c>
      <c r="FB100" s="275">
        <f>VLOOKUP(C100,FPT!B:EZ,53,0)</f>
        <v>0</v>
      </c>
      <c r="FC100" t="str">
        <f t="shared" si="167"/>
        <v/>
      </c>
      <c r="FD100" s="275">
        <f>VLOOKUP(C100,MOVI!C:DT,54,0)</f>
        <v>0</v>
      </c>
      <c r="FE100" s="275">
        <f>VLOOKUP(C100,FPT!B:FC,54,0)</f>
        <v>0</v>
      </c>
      <c r="FF100" t="str">
        <f t="shared" si="168"/>
        <v/>
      </c>
      <c r="FG100" s="275">
        <f>VLOOKUP(C100,MOVI!C:DT,55,0)</f>
        <v>0</v>
      </c>
      <c r="FH100" s="275">
        <f>VLOOKUP(C100,FPT!B:FF,55,0)</f>
        <v>0</v>
      </c>
      <c r="FI100" t="str">
        <f t="shared" si="169"/>
        <v/>
      </c>
      <c r="FJ100" s="275">
        <f>VLOOKUP(C100,MOVI!C:DT,56,0)</f>
        <v>0</v>
      </c>
      <c r="FK100" s="275">
        <f>VLOOKUP(C100,FPT!B:FI,56,0)</f>
        <v>0</v>
      </c>
      <c r="FL100" t="str">
        <f t="shared" si="170"/>
        <v/>
      </c>
      <c r="FM100" s="275">
        <f>VLOOKUP(C100,MOVI!C:DT,57,0)</f>
        <v>0</v>
      </c>
      <c r="FN100" s="275">
        <f>VLOOKUP(C100,FPT!B:FL,57,0)</f>
        <v>0</v>
      </c>
      <c r="FO100" t="str">
        <f t="shared" si="171"/>
        <v/>
      </c>
      <c r="FP100" s="275">
        <f>VLOOKUP(C100,MOVI!C:DT,58,0)</f>
        <v>0</v>
      </c>
      <c r="FQ100" s="275">
        <f>VLOOKUP(C100,FPT!B:FO,58,0)</f>
        <v>0</v>
      </c>
      <c r="FR100" t="str">
        <f t="shared" si="172"/>
        <v/>
      </c>
      <c r="FS100" s="275">
        <f>VLOOKUP(C100,MOVI!C:DT,59,0)</f>
        <v>0</v>
      </c>
      <c r="FT100" s="275">
        <f>VLOOKUP(C100,FPT!B:FR,59,0)</f>
        <v>0</v>
      </c>
      <c r="FU100" t="str">
        <f t="shared" si="173"/>
        <v/>
      </c>
      <c r="FV100" s="275">
        <f>VLOOKUP(C100,MOVI!C:DT,60,0)</f>
        <v>372385</v>
      </c>
      <c r="FW100" s="275">
        <f>VLOOKUP(C100,FPT!B:FU,60,0)</f>
        <v>372385</v>
      </c>
      <c r="FX100" t="str">
        <f t="shared" si="174"/>
        <v/>
      </c>
      <c r="FY100" s="275">
        <f>VLOOKUP(C100,MOVI!C:DT,61,0)</f>
        <v>0</v>
      </c>
      <c r="FZ100" s="275">
        <f>VLOOKUP(C100,FPT!B:FX,61,0)</f>
        <v>0</v>
      </c>
      <c r="GA100" t="str">
        <f t="shared" si="175"/>
        <v/>
      </c>
      <c r="GB100" s="275">
        <f>VLOOKUP(C100,MOVI!C:DT,62,0)</f>
        <v>0</v>
      </c>
      <c r="GC100" s="275">
        <f>VLOOKUP(C100,FPT!B:GA,62,0)</f>
        <v>0</v>
      </c>
      <c r="GD100" t="str">
        <f t="shared" si="176"/>
        <v/>
      </c>
      <c r="GE100" s="275">
        <f>VLOOKUP(C100,MOVI!C:DT,63,0)</f>
        <v>0</v>
      </c>
      <c r="GF100" s="275">
        <f>VLOOKUP(C100,FPT!B:GD,63,0)</f>
        <v>0</v>
      </c>
      <c r="GG100" t="str">
        <f t="shared" si="177"/>
        <v/>
      </c>
      <c r="GH100" s="275">
        <f>VLOOKUP(C100,MOVI!C:DT,64,0)</f>
        <v>0</v>
      </c>
      <c r="GI100" s="275">
        <f>VLOOKUP(C100,FPT!B:GG,64,0)</f>
        <v>0</v>
      </c>
      <c r="GJ100" t="str">
        <f t="shared" si="178"/>
        <v/>
      </c>
      <c r="GK100" s="275">
        <f>VLOOKUP(C100,MOVI!C:DT,65,0)</f>
        <v>0</v>
      </c>
      <c r="GL100" s="275">
        <f>VLOOKUP(C100,FPT!B:GJ,65,0)</f>
        <v>0</v>
      </c>
      <c r="GM100" t="str">
        <f t="shared" si="179"/>
        <v/>
      </c>
      <c r="GN100" s="275">
        <f>VLOOKUP(C100,MOVI!C:DT,66,0)</f>
        <v>0</v>
      </c>
      <c r="GO100" s="275">
        <f>VLOOKUP(C100,FPT!B:GM,66,0)</f>
        <v>0</v>
      </c>
      <c r="GP100" t="str">
        <f t="shared" si="180"/>
        <v/>
      </c>
      <c r="GQ100" s="275">
        <f>VLOOKUP(C100,MOVI!C:DT,67,0)</f>
        <v>0</v>
      </c>
      <c r="GR100" s="275">
        <f>VLOOKUP(C100,FPT!B:GP,67,0)</f>
        <v>0</v>
      </c>
      <c r="GS100" t="str">
        <f t="shared" si="181"/>
        <v/>
      </c>
      <c r="GT100" s="275">
        <f>VLOOKUP(C100,MOVI!C:DT,68,0)</f>
        <v>0</v>
      </c>
      <c r="GU100" s="275">
        <f>VLOOKUP(C100,FPT!B:GS,68,0)</f>
        <v>0</v>
      </c>
      <c r="GV100" t="str">
        <f t="shared" si="182"/>
        <v/>
      </c>
      <c r="GW100" s="275">
        <f>VLOOKUP(C100,MOVI!C:DT,69,0)</f>
        <v>0</v>
      </c>
      <c r="GX100" s="275">
        <f>VLOOKUP(C100,FPT!B:GV,69,0)</f>
        <v>0</v>
      </c>
      <c r="GY100" t="str">
        <f t="shared" si="183"/>
        <v/>
      </c>
      <c r="GZ100" s="275">
        <f>VLOOKUP(C100,MOVI!C:DT,70,0)</f>
        <v>372385</v>
      </c>
      <c r="HA100" s="275">
        <f>VLOOKUP(C100,FPT!B:GY,70,0)</f>
        <v>372385</v>
      </c>
      <c r="HB100" t="str">
        <f t="shared" si="184"/>
        <v/>
      </c>
      <c r="HC100" s="275">
        <f>VLOOKUP(C100,MOVI!C:DT,71,0)</f>
        <v>5372385</v>
      </c>
      <c r="HD100" s="275">
        <f>ROUND(VLOOKUP(C100,FPT!B:HB,71,0),0)</f>
        <v>5372385</v>
      </c>
      <c r="HE100" t="str">
        <f t="shared" si="185"/>
        <v/>
      </c>
      <c r="HF100" s="275">
        <f>ROUND(VLOOKUP(C100,MOVI!C:DT,72,0),0)</f>
        <v>0</v>
      </c>
      <c r="HG100" s="275">
        <f>ROUND(VLOOKUP(C100,FPT!B:HE,72,0),0)</f>
        <v>0</v>
      </c>
      <c r="HH100" t="str">
        <f t="shared" si="186"/>
        <v/>
      </c>
      <c r="HI100" s="275">
        <f>VLOOKUP(C100,MOVI!C:DT,73,0)</f>
        <v>0</v>
      </c>
      <c r="HJ100" s="275">
        <f>VLOOKUP(C100,FPT!B:HH,73,0)</f>
        <v>0</v>
      </c>
      <c r="HK100" t="str">
        <f t="shared" si="187"/>
        <v/>
      </c>
      <c r="HL100" s="275">
        <f>VLOOKUP(C100,MOVI!C:DT,74,0)</f>
        <v>0</v>
      </c>
      <c r="HM100" s="275">
        <f>VLOOKUP(C100,FPT!B:HK,74,0)</f>
        <v>0</v>
      </c>
      <c r="HN100" t="str">
        <f t="shared" si="188"/>
        <v/>
      </c>
      <c r="HO100" s="275">
        <f>VLOOKUP(C100,MOVI!C:DT,75,0)</f>
        <v>11000000</v>
      </c>
      <c r="HP100" s="275">
        <f>VLOOKUP(C100,FPT!B:HN,75,0)</f>
        <v>11000000</v>
      </c>
      <c r="HQ100" t="str">
        <f t="shared" si="189"/>
        <v/>
      </c>
      <c r="HR100" s="275">
        <f>VLOOKUP(C100,MOVI!C:DT,76,0)</f>
        <v>0</v>
      </c>
      <c r="HS100" s="275">
        <f>VLOOKUP(C100,FPT!B:HQ,76,0)</f>
        <v>0</v>
      </c>
      <c r="HT100" t="str">
        <f t="shared" si="190"/>
        <v/>
      </c>
      <c r="HU100" s="275">
        <f>VLOOKUP(C100,MOVI!C:DT,77,0)</f>
        <v>0</v>
      </c>
      <c r="HV100" s="275">
        <f>VLOOKUP(C100,FPT!B:HT,77,0)</f>
        <v>0</v>
      </c>
      <c r="HW100" t="str">
        <f t="shared" si="191"/>
        <v/>
      </c>
      <c r="HX100" s="274">
        <f>VLOOKUP(C100,MOVI!C:CB,78,0)</f>
        <v>400000</v>
      </c>
      <c r="HY100" s="261">
        <f>VLOOKUP(C100,FPT!$B:$CA,78,0)</f>
        <v>400000</v>
      </c>
      <c r="HZ100" t="str">
        <f t="shared" si="192"/>
        <v/>
      </c>
      <c r="IA100" s="275">
        <f>VLOOKUP(C100,MOVI!C:CD,79,0)</f>
        <v>50000</v>
      </c>
      <c r="IB100" s="275">
        <f>VLOOKUP(C100,FPT!B:HZ,79,0)</f>
        <v>50000</v>
      </c>
      <c r="IC100" t="str">
        <f t="shared" si="193"/>
        <v/>
      </c>
      <c r="ID100" s="275">
        <f>VLOOKUP(C100,MOVI!C:CD,80,0)</f>
        <v>75000</v>
      </c>
      <c r="IE100" s="275">
        <f>VLOOKUP(C100,FPT!B:IC,80,0)</f>
        <v>75000</v>
      </c>
      <c r="IF100" t="str">
        <f t="shared" si="194"/>
        <v/>
      </c>
      <c r="IG100" s="275">
        <f>VLOOKUP(C100,MOVI!C:DT,81,0)</f>
        <v>0</v>
      </c>
      <c r="IH100" s="275">
        <f>VLOOKUP(C100,FPT!B:IF,81,0)</f>
        <v>0</v>
      </c>
      <c r="II100" t="str">
        <f t="shared" si="195"/>
        <v/>
      </c>
      <c r="IJ100" s="275">
        <f>VLOOKUP(C100,MOVI!C:DT,82,0)</f>
        <v>525000</v>
      </c>
      <c r="IK100" s="275">
        <f>VLOOKUP(C100,FPT!B:II,82,0)</f>
        <v>525000</v>
      </c>
      <c r="IL100" t="str">
        <f t="shared" si="196"/>
        <v/>
      </c>
      <c r="IM100" s="275">
        <f>ROUND(VLOOKUP(C100,MOVI!C:DT,83,0),0)</f>
        <v>11525000</v>
      </c>
      <c r="IN100" s="275">
        <f>ROUND(VLOOKUP(C100,FPT!B:IL,83,0),0)</f>
        <v>11525000</v>
      </c>
      <c r="IO100" t="str">
        <f t="shared" si="197"/>
        <v/>
      </c>
      <c r="IP100" s="275">
        <f>VLOOKUP(C100,MOVI!C:DT,84,0)</f>
        <v>0</v>
      </c>
      <c r="IQ100" s="275">
        <f>VLOOKUP(C100,FPT!B:IO,84,0)</f>
        <v>0</v>
      </c>
      <c r="IR100" t="str">
        <f t="shared" si="198"/>
        <v/>
      </c>
      <c r="IS100" s="275">
        <f>ROUND(VLOOKUP(C100,MOVI!C:DT,85,0),0)</f>
        <v>0</v>
      </c>
      <c r="IT100" s="275">
        <f>ROUND(VLOOKUP(C100,FPT!B:IR,85,0),0)</f>
        <v>0</v>
      </c>
      <c r="IU100" t="str">
        <f t="shared" si="199"/>
        <v/>
      </c>
      <c r="IV100" s="275">
        <f>VLOOKUP(C100,MOVI!C:DT,86,0)</f>
        <v>0</v>
      </c>
      <c r="IW100" s="275">
        <f>VLOOKUP(C100,FPT!B:IU,86,0)</f>
        <v>0</v>
      </c>
      <c r="IX100" t="str">
        <f t="shared" si="200"/>
        <v/>
      </c>
      <c r="IY100" s="275">
        <f>ROUND(VLOOKUP(C100,MOVI!C:DT,87,0),0)</f>
        <v>0</v>
      </c>
      <c r="IZ100" s="275">
        <f>ROUND(VLOOKUP(C100,FPT!B:IX,87,0),0)</f>
        <v>0</v>
      </c>
      <c r="JA100" t="str">
        <f t="shared" si="201"/>
        <v/>
      </c>
      <c r="JB100" s="275">
        <f>VLOOKUP(C100,MOVI!C:DT,88,0)</f>
        <v>0</v>
      </c>
      <c r="JC100" s="275">
        <f>VLOOKUP(C100,FPT!B:JA,88,0)</f>
        <v>0</v>
      </c>
      <c r="JD100" t="str">
        <f t="shared" si="202"/>
        <v/>
      </c>
      <c r="JE100" s="275">
        <f>VLOOKUP(C100,MOVI!C:DT,89,0)</f>
        <v>0</v>
      </c>
      <c r="JF100" s="275">
        <f>VLOOKUP(C100,FPT!B:JD,89,0)</f>
        <v>0</v>
      </c>
      <c r="JG100" t="str">
        <f t="shared" si="203"/>
        <v/>
      </c>
      <c r="JH100" s="275">
        <f>VLOOKUP(C100,MOVI!C:DT,90,0)</f>
        <v>0</v>
      </c>
      <c r="JI100" s="275">
        <f>VLOOKUP(C100,FPT!B:JG,90,0)</f>
        <v>0</v>
      </c>
      <c r="JJ100" t="str">
        <f t="shared" si="204"/>
        <v/>
      </c>
      <c r="JK100" s="275">
        <f>VLOOKUP(C100,MOVI!C:DT,91,0)</f>
        <v>0</v>
      </c>
      <c r="JL100" s="275">
        <f>VLOOKUP(C100,FPT!B:JJ,91,0)</f>
        <v>0</v>
      </c>
      <c r="JM100" t="str">
        <f t="shared" si="205"/>
        <v/>
      </c>
      <c r="JN100" s="275">
        <f>VLOOKUP(C100,MOVI!C:DT,92,0)</f>
        <v>0</v>
      </c>
      <c r="JO100" s="275">
        <f>VLOOKUP(C100,FPT!B:JM,92,0)</f>
        <v>0</v>
      </c>
      <c r="JP100" t="str">
        <f t="shared" si="206"/>
        <v/>
      </c>
      <c r="JQ100" s="275">
        <f>VLOOKUP(C100,MOVI!C:DT,93,0)</f>
        <v>0</v>
      </c>
      <c r="JR100" s="275">
        <f>VLOOKUP(C100,FPT!B:JP,93,0)</f>
        <v>0</v>
      </c>
      <c r="JS100" t="str">
        <f t="shared" si="207"/>
        <v/>
      </c>
      <c r="JT100" s="275">
        <f>VLOOKUP(C100,MOVI!C:DT,94,0)</f>
        <v>0</v>
      </c>
      <c r="JU100" s="275">
        <f>VLOOKUP(C100,FPT!B:JS,94,0)</f>
        <v>0</v>
      </c>
      <c r="JV100" t="str">
        <f t="shared" si="208"/>
        <v/>
      </c>
      <c r="JW100" s="275">
        <f>VLOOKUP(C100,MOVI!C:DT,95,0)</f>
        <v>4847385</v>
      </c>
      <c r="JX100" s="275">
        <f>VLOOKUP(C100,FPT!B:JV,95,0)</f>
        <v>4847385</v>
      </c>
      <c r="JY100" t="str">
        <f t="shared" si="209"/>
        <v/>
      </c>
      <c r="JZ100" s="275">
        <f>VLOOKUP(C100,MOVI!C:DT,96,0)</f>
        <v>0</v>
      </c>
      <c r="KA100" s="275">
        <f>VLOOKUP(C100,FPT!B:JY,96,0)</f>
        <v>0</v>
      </c>
      <c r="KB100" t="str">
        <f t="shared" si="210"/>
        <v/>
      </c>
      <c r="KC100" s="275">
        <f>VLOOKUP(C100,MOVI!C:DT,97,0)</f>
        <v>4847385</v>
      </c>
      <c r="KD100" s="275">
        <f>VLOOKUP(C100,FPT!B:KB,97,0)</f>
        <v>4847385</v>
      </c>
      <c r="KE100" t="str">
        <f t="shared" si="211"/>
        <v/>
      </c>
      <c r="KF100" s="275">
        <f>VLOOKUP(C100,MOVI!C:DT,98,0)</f>
        <v>850000.00000000012</v>
      </c>
      <c r="KG100" s="275">
        <f>VLOOKUP(C100,FPT!B:KE,98,0)</f>
        <v>850000</v>
      </c>
      <c r="KH100" t="str">
        <f t="shared" si="212"/>
        <v/>
      </c>
      <c r="KI100" s="275">
        <f>VLOOKUP(C100,MOVI!C:DT,99,0)</f>
        <v>0</v>
      </c>
      <c r="KJ100" s="275">
        <f>VLOOKUP(C100,FPT!B:KH,99,0)</f>
        <v>0</v>
      </c>
      <c r="KK100" t="str">
        <f t="shared" si="213"/>
        <v/>
      </c>
      <c r="KL100" s="275">
        <f>VLOOKUP(C100,MOVI!C:DT,100,0)</f>
        <v>150000</v>
      </c>
      <c r="KM100" s="275">
        <f>VLOOKUP(C100,FPT!B:KK,100,0)</f>
        <v>150000</v>
      </c>
      <c r="KN100" t="str">
        <f t="shared" si="214"/>
        <v/>
      </c>
      <c r="KO100" s="275">
        <f>VLOOKUP(C100,MOVI!C:DT,101,0)</f>
        <v>0</v>
      </c>
      <c r="KP100" s="275">
        <f>VLOOKUP(C100,FPT!B:KN,101,0)</f>
        <v>0</v>
      </c>
      <c r="KQ100" t="str">
        <f t="shared" si="215"/>
        <v/>
      </c>
      <c r="KR100" s="275">
        <f>VLOOKUP(C100,MOVI!C:DT,102,0)</f>
        <v>0</v>
      </c>
      <c r="KS100" s="275">
        <f>VLOOKUP(C100,FPT!B:KQ,102,0)</f>
        <v>0</v>
      </c>
      <c r="KT100" t="str">
        <f t="shared" si="216"/>
        <v/>
      </c>
      <c r="KU100" s="275">
        <f>VLOOKUP(C100,MOVI!C:DT,103,0)</f>
        <v>1000000.0000000001</v>
      </c>
      <c r="KV100" s="275">
        <f>VLOOKUP(C100,FPT!B:KT,103,0)</f>
        <v>1000000</v>
      </c>
      <c r="KW100" t="str">
        <f t="shared" si="217"/>
        <v/>
      </c>
      <c r="KX100" s="275">
        <f>VLOOKUP(C100,MOVI!C:DT,104,0)</f>
        <v>1525000</v>
      </c>
      <c r="KY100" s="275">
        <f>VLOOKUP(C100,FPT!B:KW,104,0)</f>
        <v>1525000</v>
      </c>
      <c r="KZ100" t="str">
        <f t="shared" si="218"/>
        <v/>
      </c>
      <c r="LA100" s="275">
        <f>VLOOKUP(C100,MOVI!C:DT,105,0)</f>
        <v>100000</v>
      </c>
      <c r="LB100" s="275">
        <f>VLOOKUP(C100,FPT!B:KZ,105,0)</f>
        <v>100000</v>
      </c>
      <c r="LC100" t="str">
        <f t="shared" si="219"/>
        <v/>
      </c>
      <c r="LD100" s="275">
        <f>VLOOKUP(C100,MOVI!C:DT,106,0)</f>
        <v>6472385</v>
      </c>
      <c r="LE100" s="275">
        <f>VLOOKUP(C100,FPT!B:LC,106,0)</f>
        <v>6472385</v>
      </c>
      <c r="LF100" t="str">
        <f t="shared" si="220"/>
        <v/>
      </c>
      <c r="LG100" s="273">
        <f>VLOOKUP(C100,MOVI!C:DT,107,0)</f>
        <v>0</v>
      </c>
      <c r="LH100" s="273">
        <f>VLOOKUP(C100,FPT!B:LF,107,0)</f>
        <v>0</v>
      </c>
      <c r="LI100" t="str">
        <f t="shared" si="221"/>
        <v/>
      </c>
      <c r="LJ100" t="str">
        <f>VLOOKUP(C100,MOVI!C:DV,108,0)</f>
        <v>Việt PhúSouthRisk</v>
      </c>
      <c r="LK100" s="252" t="str">
        <f>VLOOKUP(C100,FPT!B:LI,108,0)</f>
        <v>Việt PhúSouthRisk</v>
      </c>
      <c r="LL100" t="str">
        <f t="shared" si="222"/>
        <v/>
      </c>
      <c r="LM100" s="275">
        <f>ROUND(VLOOKUP(C100,MOVI!C:DV,109,0),0)</f>
        <v>416667</v>
      </c>
      <c r="LN100" s="275">
        <f>ROUND(VLOOKUP(C100,FPT!B:LL,109,0),0)</f>
        <v>416667</v>
      </c>
      <c r="LO100" t="str">
        <f t="shared" si="223"/>
        <v/>
      </c>
      <c r="LP100" t="str">
        <f>VLOOKUP(C100,MOVI!C:DV,110,0)</f>
        <v>HO</v>
      </c>
      <c r="LQ100" s="247" t="str">
        <f>VLOOKUP(C100,FPT!B:LO,110,0)</f>
        <v>HO</v>
      </c>
      <c r="LR100" t="str">
        <f t="shared" si="224"/>
        <v/>
      </c>
      <c r="LS100">
        <f>MOVI!DI95</f>
        <v>22</v>
      </c>
      <c r="LV100">
        <f>MOVI!DJ95</f>
        <v>0</v>
      </c>
      <c r="LW100">
        <f>MOVI!DK95</f>
        <v>0</v>
      </c>
      <c r="LX100">
        <f>MOVI!DL95</f>
        <v>0</v>
      </c>
      <c r="LY100">
        <f>MOVI!DM95</f>
        <v>0</v>
      </c>
      <c r="LZ100">
        <f>MOVI!DN95</f>
        <v>0</v>
      </c>
      <c r="MA100">
        <f>MOVI!DO95</f>
        <v>0</v>
      </c>
      <c r="MB100" t="str">
        <f>MOVI!DP95</f>
        <v/>
      </c>
      <c r="MC100">
        <f>MOVI!DQ95</f>
        <v>0</v>
      </c>
      <c r="MD100">
        <f>MOVI!DR95</f>
        <v>0</v>
      </c>
      <c r="ME100" t="str">
        <f>VLOOKUP(C100,MOVI!C:DV,121,0)</f>
        <v/>
      </c>
      <c r="MF100" s="252"/>
      <c r="MG100" t="str">
        <f t="shared" si="117"/>
        <v/>
      </c>
      <c r="MH100" t="str">
        <f>VLOOKUP(C100,MOVI!C:DT,122,0)</f>
        <v>Việt PhúSouth</v>
      </c>
      <c r="MI100" s="252" t="str">
        <f>VLOOKUP(C100,FPT!B:DS,112,0)</f>
        <v>Việt PhúSouth</v>
      </c>
      <c r="MJ100" t="str">
        <f t="shared" si="225"/>
        <v/>
      </c>
    </row>
    <row r="101" spans="1:348" x14ac:dyDescent="0.25">
      <c r="A101">
        <v>93</v>
      </c>
      <c r="B101" s="48">
        <v>5667</v>
      </c>
      <c r="C101" s="271" t="s">
        <v>851</v>
      </c>
      <c r="D101" t="str">
        <f>VLOOKUP(C101,MOVI!C:D,2,0)</f>
        <v>Nguyễn Ngô Quốc Bảo</v>
      </c>
      <c r="E101" t="str">
        <f>VLOOKUP(C101,FPT!B:C,2,0)</f>
        <v>Nguyễn Ngô Quốc Bảo</v>
      </c>
      <c r="F101" t="str">
        <f t="shared" si="118"/>
        <v/>
      </c>
      <c r="G101" t="str">
        <f>VLOOKUP(C101,MOVI!C:E,3,0)</f>
        <v>Risk</v>
      </c>
      <c r="H101" t="str">
        <f>VLOOKUP(C101,FPT!B:F,3,0)</f>
        <v>Risk</v>
      </c>
      <c r="I101" t="str">
        <f t="shared" si="119"/>
        <v/>
      </c>
      <c r="J101" t="str">
        <f>VLOOKUP(C101,MOVI!C:H,4,0)</f>
        <v>Collection</v>
      </c>
      <c r="K101" t="str">
        <f>VLOOKUP(C101,FPT!B:I,4,0)</f>
        <v>Collection</v>
      </c>
      <c r="L101" t="str">
        <f t="shared" si="120"/>
        <v/>
      </c>
      <c r="M101" t="str">
        <f>VLOOKUP(C101,MOVI!C:DT,5,0)</f>
        <v>Associate</v>
      </c>
      <c r="N101" t="str">
        <f>VLOOKUP(C101,FPT!B:L,5,0)</f>
        <v>Associate</v>
      </c>
      <c r="O101" t="str">
        <f t="shared" si="121"/>
        <v/>
      </c>
      <c r="P101" t="str">
        <f>VLOOKUP(C101,MOVI!C:DT,6,0)</f>
        <v>Debt Collection Officer</v>
      </c>
      <c r="Q101" t="str">
        <f>VLOOKUP(C101,FPT!B:O,6,0)</f>
        <v>Debt Collection Officer</v>
      </c>
      <c r="R101" t="str">
        <f t="shared" si="122"/>
        <v/>
      </c>
      <c r="S101" t="str">
        <f>VLOOKUP(C101,MOVI!C:DT,7,0)</f>
        <v>South</v>
      </c>
      <c r="T101" t="str">
        <f>VLOOKUP(C101,FPT!B:R,7,0)</f>
        <v>South</v>
      </c>
      <c r="U101" t="str">
        <f t="shared" si="123"/>
        <v/>
      </c>
      <c r="V101" t="str">
        <f>VLOOKUP(C101,MOVI!C:DT,8,0)</f>
        <v>Việt Phú</v>
      </c>
      <c r="W101" t="str">
        <f>VLOOKUP(C101,FPT!B:U,8,0)</f>
        <v>Việt Phú</v>
      </c>
      <c r="X101" t="str">
        <f t="shared" si="124"/>
        <v/>
      </c>
      <c r="Y101" t="str">
        <f>VLOOKUP(C101,MOVI!C:DT,9,0)</f>
        <v>Full-time</v>
      </c>
      <c r="Z101" t="str">
        <f>VLOOKUP(C101,FPT!B:X,9,0)</f>
        <v>Full-time</v>
      </c>
      <c r="AA101" t="str">
        <f t="shared" si="125"/>
        <v/>
      </c>
      <c r="AB101" t="str">
        <f>VLOOKUP(C101,MOVI!C:DT,10,0)</f>
        <v>Permanent</v>
      </c>
      <c r="AC101" t="str">
        <f>VLOOKUP(C101,FPT!B:AA,10,0)</f>
        <v>Permanent</v>
      </c>
      <c r="AD101" t="str">
        <f t="shared" si="126"/>
        <v/>
      </c>
      <c r="AE101" s="247">
        <f>VLOOKUP(C101,MOVI!C:DT,11,0)</f>
        <v>43920</v>
      </c>
      <c r="AF101" s="247">
        <f>VLOOKUP(C101,FPT!B:AD,11,0)</f>
        <v>43920</v>
      </c>
      <c r="AG101" t="str">
        <f t="shared" si="127"/>
        <v/>
      </c>
      <c r="AH101" s="260" t="str">
        <f>VLOOKUP(C101,MOVI!C:DT,12,0)</f>
        <v/>
      </c>
      <c r="AI101" s="260"/>
      <c r="AJ101" t="str">
        <f t="shared" si="227"/>
        <v/>
      </c>
      <c r="AK101">
        <f>VLOOKUP(C101,MOVI!C:DT,13,0)</f>
        <v>0</v>
      </c>
      <c r="AL101" s="247">
        <f>VLOOKUP(C101,FPT!B:AJ,13,0)</f>
        <v>0</v>
      </c>
      <c r="AM101" t="str">
        <f t="shared" si="226"/>
        <v/>
      </c>
      <c r="AN101" s="247">
        <f>VLOOKUP(C101,MOVI!C:DT,14,0)</f>
        <v>0</v>
      </c>
      <c r="AO101" s="247">
        <f>VLOOKUP(C101,FPT!B:AM,14,0)</f>
        <v>0</v>
      </c>
      <c r="AP101" t="str">
        <f t="shared" si="128"/>
        <v/>
      </c>
      <c r="AQ101" t="str">
        <f>VLOOKUP(C101,MOVI!C:DT,15,0)</f>
        <v>LC</v>
      </c>
      <c r="AR101" s="247" t="str">
        <f>VLOOKUP(C101,FPT!B:AP,15,0)</f>
        <v>LC</v>
      </c>
      <c r="AS101" t="str">
        <f t="shared" si="129"/>
        <v/>
      </c>
      <c r="AT101" s="282" t="str">
        <f>VLOOKUP(C101,MOVI!C:DT,16,0)</f>
        <v>LTTP</v>
      </c>
      <c r="AU101" s="247" t="str">
        <f>VLOOKUP(C101,FPT!B:AS,16,0)</f>
        <v>LTTP</v>
      </c>
      <c r="AV101" t="str">
        <f t="shared" si="130"/>
        <v/>
      </c>
      <c r="AW101" t="str">
        <f>VLOOKUP(C101,MOVI!C:DT,17,0)</f>
        <v>L</v>
      </c>
      <c r="AX101" s="247" t="str">
        <f>VLOOKUP(C101,FPT!B:AV,17,0)</f>
        <v>L</v>
      </c>
      <c r="AY101" t="str">
        <f t="shared" si="131"/>
        <v/>
      </c>
      <c r="AZ101">
        <f>VLOOKUP(C101,MOVI!C:DT,18,0)</f>
        <v>0</v>
      </c>
      <c r="BA101" s="247">
        <f>VLOOKUP(C101,FPT!B:AY,18,0)</f>
        <v>0</v>
      </c>
      <c r="BB101" t="str">
        <f t="shared" si="132"/>
        <v/>
      </c>
      <c r="BC101" s="275">
        <f>VLOOKUP(C101,MOVI!C:DT,19,0)</f>
        <v>5000000</v>
      </c>
      <c r="BD101" s="275">
        <f>VLOOKUP(C101,FPT!B:BB,19,0)</f>
        <v>5000000</v>
      </c>
      <c r="BE101" t="str">
        <f t="shared" si="133"/>
        <v/>
      </c>
      <c r="BF101">
        <f>VLOOKUP(C101,MOVI!C:DT,20,0)</f>
        <v>0</v>
      </c>
      <c r="BG101" s="252">
        <f>VLOOKUP(C101,FPT!B:BE,20,0)</f>
        <v>0</v>
      </c>
      <c r="BH101" t="str">
        <f t="shared" si="134"/>
        <v/>
      </c>
      <c r="BI101" s="275">
        <f>VLOOKUP(C101,MOVI!C:DT,21,0)</f>
        <v>5000000</v>
      </c>
      <c r="BJ101" s="275">
        <f>VLOOKUP(C101,FPT!B:BH,21,0)</f>
        <v>5000000</v>
      </c>
      <c r="BK101" t="str">
        <f t="shared" si="135"/>
        <v/>
      </c>
      <c r="BL101" s="275">
        <f>VLOOKUP(C101,MOVI!C:DT,22,0)</f>
        <v>0</v>
      </c>
      <c r="BM101" s="275">
        <f>VLOOKUP(C101,FPT!B:BK,22,0)</f>
        <v>0</v>
      </c>
      <c r="BN101" t="str">
        <f t="shared" si="136"/>
        <v/>
      </c>
      <c r="BO101" s="275">
        <f>VLOOKUP(C101,MOVI!C:DT,23,0)</f>
        <v>0</v>
      </c>
      <c r="BP101" s="275">
        <f>VLOOKUP(C101,FPT!B:BN,23,0)</f>
        <v>0</v>
      </c>
      <c r="BQ101" t="str">
        <f t="shared" si="137"/>
        <v/>
      </c>
      <c r="BR101" s="275">
        <f>VLOOKUP(C101,MOVI!C:DT,24,0)</f>
        <v>0</v>
      </c>
      <c r="BS101" s="275">
        <f>VLOOKUP(C101,FPT!B:BQ,24,0)</f>
        <v>0</v>
      </c>
      <c r="BT101" t="str">
        <f t="shared" si="138"/>
        <v/>
      </c>
      <c r="BU101" s="275">
        <f>VLOOKUP(C101,MOVI!C:DT,25,0)</f>
        <v>0</v>
      </c>
      <c r="BV101" s="275">
        <f>VLOOKUP(C101,FPT!B:BT,25,0)</f>
        <v>0</v>
      </c>
      <c r="BW101" t="str">
        <f t="shared" si="139"/>
        <v/>
      </c>
      <c r="BX101" s="275">
        <f>VLOOKUP(C101,MOVI!C:DT,26,0)</f>
        <v>0</v>
      </c>
      <c r="BY101" s="275">
        <f>VLOOKUP(C101,FPT!B:BW,26,0)</f>
        <v>0</v>
      </c>
      <c r="BZ101" t="str">
        <f t="shared" si="140"/>
        <v/>
      </c>
      <c r="CA101" s="275">
        <f>VLOOKUP(C101,MOVI!C:DT,27,0)</f>
        <v>0</v>
      </c>
      <c r="CB101" s="275">
        <f>VLOOKUP(C101,FPT!B:BZ,27,0)</f>
        <v>0</v>
      </c>
      <c r="CC101" t="str">
        <f t="shared" si="141"/>
        <v/>
      </c>
      <c r="CD101" s="275">
        <f>VLOOKUP(C101,MOVI!C:DT,28,0)</f>
        <v>0</v>
      </c>
      <c r="CE101" s="275">
        <f>VLOOKUP(C101,FPT!B:CC,28,0)</f>
        <v>0</v>
      </c>
      <c r="CF101" t="str">
        <f t="shared" si="142"/>
        <v/>
      </c>
      <c r="CG101" t="str">
        <f>VLOOKUP(C101,MOVI!C:DT,29,0)</f>
        <v>CN</v>
      </c>
      <c r="CH101" s="252" t="str">
        <f>VLOOKUP(C101,FPT!B:CF,29,0)</f>
        <v>CN</v>
      </c>
      <c r="CI101" t="str">
        <f t="shared" si="143"/>
        <v/>
      </c>
      <c r="CJ101">
        <f>VLOOKUP(C101,MOVI!C:DT,30,0)</f>
        <v>26</v>
      </c>
      <c r="CK101" s="252">
        <f>VLOOKUP(C101,FPT!B:CI,30,0)</f>
        <v>26</v>
      </c>
      <c r="CL101" t="str">
        <f t="shared" si="144"/>
        <v/>
      </c>
      <c r="CM101">
        <f>VLOOKUP(C101,MOVI!C:DT,31,0)</f>
        <v>24</v>
      </c>
      <c r="CN101" s="252">
        <f>VLOOKUP(C101,FPT!B:CL,31,0)</f>
        <v>24</v>
      </c>
      <c r="CO101" t="str">
        <f t="shared" si="145"/>
        <v/>
      </c>
      <c r="CP101" s="275">
        <f>VLOOKUP(C101,MOVI!C:DT,32,0)</f>
        <v>2</v>
      </c>
      <c r="CQ101" s="275">
        <f>VLOOKUP(C101,FPT!B:CO,32,0)</f>
        <v>2</v>
      </c>
      <c r="CR101" t="str">
        <f t="shared" si="146"/>
        <v/>
      </c>
      <c r="CS101" s="275">
        <f>VLOOKUP(C101,MOVI!C:DT,33,0)</f>
        <v>0</v>
      </c>
      <c r="CT101" s="275">
        <f>VLOOKUP(C101,FPT!B:CR,33,0)</f>
        <v>0</v>
      </c>
      <c r="CU101" t="str">
        <f t="shared" si="147"/>
        <v/>
      </c>
      <c r="CV101" s="275">
        <f>VLOOKUP(C101,MOVI!C:DT,34,0)</f>
        <v>0</v>
      </c>
      <c r="CW101" s="275">
        <f>VLOOKUP(C101,FPT!B:CU,34,0)</f>
        <v>0</v>
      </c>
      <c r="CX101" t="str">
        <f t="shared" si="148"/>
        <v/>
      </c>
      <c r="CY101" s="275">
        <f>VLOOKUP(C101,MOVI!C:DT,35,0)</f>
        <v>26</v>
      </c>
      <c r="CZ101" s="275">
        <f>VLOOKUP(C101,FPT!B:CX,35,0)</f>
        <v>26</v>
      </c>
      <c r="DA101" t="str">
        <f t="shared" si="149"/>
        <v/>
      </c>
      <c r="DB101" s="275">
        <f>VLOOKUP(C101,MOVI!C:DT,36,0)</f>
        <v>0</v>
      </c>
      <c r="DC101" s="275">
        <f>VLOOKUP(C101,FPT!B:DA,36,0)</f>
        <v>0</v>
      </c>
      <c r="DD101" t="str">
        <f t="shared" si="150"/>
        <v/>
      </c>
      <c r="DE101" s="275">
        <f>VLOOKUP(C101,MOVI!C:DT,37,0)</f>
        <v>0</v>
      </c>
      <c r="DF101" s="275">
        <f>VLOOKUP(C101,FPT!B:DD,37,0)</f>
        <v>0</v>
      </c>
      <c r="DG101" t="str">
        <f t="shared" si="151"/>
        <v/>
      </c>
      <c r="DH101" s="275">
        <f>VLOOKUP(C101,MOVI!C:DT,38,0)</f>
        <v>0</v>
      </c>
      <c r="DI101" s="275">
        <f>VLOOKUP(C101,FPT!B:DG,38,0)</f>
        <v>0</v>
      </c>
      <c r="DJ101" t="str">
        <f t="shared" si="152"/>
        <v/>
      </c>
      <c r="DK101" s="275">
        <f>VLOOKUP(C101,MOVI!C:DT,39,0)</f>
        <v>0</v>
      </c>
      <c r="DL101" s="275">
        <f>VLOOKUP(C101,FPT!B:DJ,39,0)</f>
        <v>0</v>
      </c>
      <c r="DM101" t="str">
        <f t="shared" si="153"/>
        <v/>
      </c>
      <c r="DN101" s="275">
        <f>VLOOKUP(C101,MOVI!C:DT,40,0)</f>
        <v>0</v>
      </c>
      <c r="DO101" s="275">
        <f>VLOOKUP(C101,FPT!B:DM,40,0)</f>
        <v>0</v>
      </c>
      <c r="DP101" t="str">
        <f t="shared" si="154"/>
        <v/>
      </c>
      <c r="DQ101" s="275">
        <f>VLOOKUP(C101,MOVI!C:DT,41,0)</f>
        <v>0</v>
      </c>
      <c r="DR101" s="275">
        <f>VLOOKUP(C101,FPT!B:DP,41,0)</f>
        <v>0</v>
      </c>
      <c r="DS101" t="str">
        <f t="shared" si="155"/>
        <v/>
      </c>
      <c r="DT101" s="275">
        <f>VLOOKUP(C101,MOVI!C:DT,42,0)</f>
        <v>5000000</v>
      </c>
      <c r="DU101" s="275">
        <f>ROUND(VLOOKUP(C101,FPT!B:DS,42,0),0)</f>
        <v>5000000</v>
      </c>
      <c r="DV101" t="str">
        <f t="shared" si="156"/>
        <v/>
      </c>
      <c r="DW101" s="275">
        <f>VLOOKUP(C101,MOVI!C:DT,43,0)</f>
        <v>0</v>
      </c>
      <c r="DX101" s="275">
        <f>VLOOKUP(C101,FPT!B:DV,43,0)</f>
        <v>0</v>
      </c>
      <c r="DY101" t="str">
        <f t="shared" si="157"/>
        <v/>
      </c>
      <c r="DZ101" s="275">
        <f>VLOOKUP(C101,MOVI!C:DT,44,0)</f>
        <v>0</v>
      </c>
      <c r="EA101" s="275">
        <f>VLOOKUP(C101,FPT!B:DY,44,0)</f>
        <v>0</v>
      </c>
      <c r="EB101" t="str">
        <f t="shared" si="158"/>
        <v/>
      </c>
      <c r="EC101" s="275">
        <f>VLOOKUP(C101,MOVI!C:DT,45,0)</f>
        <v>5000000</v>
      </c>
      <c r="ED101" s="275">
        <f>ROUND(VLOOKUP(C101,FPT!B:EB,45,0),0)</f>
        <v>5000000</v>
      </c>
      <c r="EE101" t="str">
        <f t="shared" si="159"/>
        <v/>
      </c>
      <c r="EF101" s="275">
        <f>VLOOKUP(C101,MOVI!C:DT,46,0)</f>
        <v>0</v>
      </c>
      <c r="EG101" s="275">
        <f>VLOOKUP(C101,FPT!B:EE,46,0)</f>
        <v>0</v>
      </c>
      <c r="EH101" t="str">
        <f t="shared" si="160"/>
        <v/>
      </c>
      <c r="EI101" s="275">
        <f>VLOOKUP(C101,MOVI!C:DT,47,0)</f>
        <v>0</v>
      </c>
      <c r="EJ101" s="275">
        <f>VLOOKUP(C101,FPT!B:EH,47,0)</f>
        <v>0</v>
      </c>
      <c r="EK101" t="str">
        <f t="shared" si="161"/>
        <v/>
      </c>
      <c r="EL101" s="275">
        <f>VLOOKUP(C101,MOVI!C:DT,48,0)</f>
        <v>0</v>
      </c>
      <c r="EM101" s="275">
        <f>VLOOKUP(C101,FPT!B:EK,48,0)</f>
        <v>0</v>
      </c>
      <c r="EN101" t="str">
        <f t="shared" si="162"/>
        <v/>
      </c>
      <c r="EO101" s="275">
        <f>VLOOKUP(C101,MOVI!C:DT,49,0)</f>
        <v>0</v>
      </c>
      <c r="EP101" s="275">
        <f>VLOOKUP(C101,FPT!B:EN,49,0)</f>
        <v>0</v>
      </c>
      <c r="EQ101" t="str">
        <f t="shared" si="163"/>
        <v/>
      </c>
      <c r="ER101" s="275">
        <f>VLOOKUP(C101,MOVI!C:DT,50,0)</f>
        <v>0</v>
      </c>
      <c r="ES101" s="275">
        <f>VLOOKUP(C101,FPT!B:EQ,50,0)</f>
        <v>0</v>
      </c>
      <c r="ET101" t="str">
        <f t="shared" si="164"/>
        <v/>
      </c>
      <c r="EU101" s="275">
        <f>VLOOKUP(C101,MOVI!C:DT,51,0)</f>
        <v>0</v>
      </c>
      <c r="EV101" s="275">
        <f>VLOOKUP(C101,FPT!B:ET,51,0)</f>
        <v>0</v>
      </c>
      <c r="EW101" t="str">
        <f t="shared" si="165"/>
        <v/>
      </c>
      <c r="EX101" s="275">
        <f>VLOOKUP(C101,MOVI!C:DT,52,0)</f>
        <v>0</v>
      </c>
      <c r="EY101" s="275">
        <f>VLOOKUP(C101,FPT!B:EW,52,0)</f>
        <v>0</v>
      </c>
      <c r="EZ101" t="str">
        <f t="shared" si="166"/>
        <v/>
      </c>
      <c r="FA101" s="275">
        <f>VLOOKUP(C101,MOVI!C:DT,53,0)</f>
        <v>0</v>
      </c>
      <c r="FB101" s="275">
        <f>VLOOKUP(C101,FPT!B:EZ,53,0)</f>
        <v>0</v>
      </c>
      <c r="FC101" t="str">
        <f t="shared" si="167"/>
        <v/>
      </c>
      <c r="FD101" s="275">
        <f>VLOOKUP(C101,MOVI!C:DT,54,0)</f>
        <v>0</v>
      </c>
      <c r="FE101" s="275">
        <f>VLOOKUP(C101,FPT!B:FC,54,0)</f>
        <v>0</v>
      </c>
      <c r="FF101" t="str">
        <f t="shared" si="168"/>
        <v/>
      </c>
      <c r="FG101" s="275">
        <f>VLOOKUP(C101,MOVI!C:DT,55,0)</f>
        <v>0</v>
      </c>
      <c r="FH101" s="275">
        <f>VLOOKUP(C101,FPT!B:FF,55,0)</f>
        <v>0</v>
      </c>
      <c r="FI101" t="str">
        <f t="shared" si="169"/>
        <v/>
      </c>
      <c r="FJ101" s="275">
        <f>VLOOKUP(C101,MOVI!C:DT,56,0)</f>
        <v>0</v>
      </c>
      <c r="FK101" s="275">
        <f>VLOOKUP(C101,FPT!B:FI,56,0)</f>
        <v>0</v>
      </c>
      <c r="FL101" t="str">
        <f t="shared" si="170"/>
        <v/>
      </c>
      <c r="FM101" s="275">
        <f>VLOOKUP(C101,MOVI!C:DT,57,0)</f>
        <v>0</v>
      </c>
      <c r="FN101" s="275">
        <f>VLOOKUP(C101,FPT!B:FL,57,0)</f>
        <v>0</v>
      </c>
      <c r="FO101" t="str">
        <f t="shared" si="171"/>
        <v/>
      </c>
      <c r="FP101" s="275">
        <f>VLOOKUP(C101,MOVI!C:DT,58,0)</f>
        <v>0</v>
      </c>
      <c r="FQ101" s="275">
        <f>VLOOKUP(C101,FPT!B:FO,58,0)</f>
        <v>0</v>
      </c>
      <c r="FR101" t="str">
        <f t="shared" si="172"/>
        <v/>
      </c>
      <c r="FS101" s="275">
        <f>VLOOKUP(C101,MOVI!C:DT,59,0)</f>
        <v>0</v>
      </c>
      <c r="FT101" s="275">
        <f>VLOOKUP(C101,FPT!B:FR,59,0)</f>
        <v>0</v>
      </c>
      <c r="FU101" t="str">
        <f t="shared" si="173"/>
        <v/>
      </c>
      <c r="FV101" s="275">
        <f>VLOOKUP(C101,MOVI!C:DT,60,0)</f>
        <v>5735031</v>
      </c>
      <c r="FW101" s="275">
        <f>VLOOKUP(C101,FPT!B:FU,60,0)</f>
        <v>5735031</v>
      </c>
      <c r="FX101" t="str">
        <f t="shared" si="174"/>
        <v/>
      </c>
      <c r="FY101" s="275">
        <f>VLOOKUP(C101,MOVI!C:DT,61,0)</f>
        <v>0</v>
      </c>
      <c r="FZ101" s="275">
        <f>VLOOKUP(C101,FPT!B:FX,61,0)</f>
        <v>0</v>
      </c>
      <c r="GA101" t="str">
        <f t="shared" si="175"/>
        <v/>
      </c>
      <c r="GB101" s="275">
        <f>VLOOKUP(C101,MOVI!C:DT,62,0)</f>
        <v>0</v>
      </c>
      <c r="GC101" s="275">
        <f>VLOOKUP(C101,FPT!B:GA,62,0)</f>
        <v>0</v>
      </c>
      <c r="GD101" t="str">
        <f t="shared" si="176"/>
        <v/>
      </c>
      <c r="GE101" s="275">
        <f>VLOOKUP(C101,MOVI!C:DT,63,0)</f>
        <v>0</v>
      </c>
      <c r="GF101" s="275">
        <f>VLOOKUP(C101,FPT!B:GD,63,0)</f>
        <v>0</v>
      </c>
      <c r="GG101" t="str">
        <f t="shared" si="177"/>
        <v/>
      </c>
      <c r="GH101" s="275">
        <f>VLOOKUP(C101,MOVI!C:DT,64,0)</f>
        <v>0</v>
      </c>
      <c r="GI101" s="275">
        <f>VLOOKUP(C101,FPT!B:GG,64,0)</f>
        <v>0</v>
      </c>
      <c r="GJ101" t="str">
        <f t="shared" si="178"/>
        <v/>
      </c>
      <c r="GK101" s="275">
        <f>VLOOKUP(C101,MOVI!C:DT,65,0)</f>
        <v>0</v>
      </c>
      <c r="GL101" s="275">
        <f>VLOOKUP(C101,FPT!B:GJ,65,0)</f>
        <v>0</v>
      </c>
      <c r="GM101" t="str">
        <f t="shared" si="179"/>
        <v/>
      </c>
      <c r="GN101" s="275">
        <f>VLOOKUP(C101,MOVI!C:DT,66,0)</f>
        <v>0</v>
      </c>
      <c r="GO101" s="275">
        <f>VLOOKUP(C101,FPT!B:GM,66,0)</f>
        <v>0</v>
      </c>
      <c r="GP101" t="str">
        <f t="shared" si="180"/>
        <v/>
      </c>
      <c r="GQ101" s="275">
        <f>VLOOKUP(C101,MOVI!C:DT,67,0)</f>
        <v>0</v>
      </c>
      <c r="GR101" s="275">
        <f>VLOOKUP(C101,FPT!B:GP,67,0)</f>
        <v>0</v>
      </c>
      <c r="GS101" t="str">
        <f t="shared" si="181"/>
        <v/>
      </c>
      <c r="GT101" s="275">
        <f>VLOOKUP(C101,MOVI!C:DT,68,0)</f>
        <v>0</v>
      </c>
      <c r="GU101" s="275">
        <f>VLOOKUP(C101,FPT!B:GS,68,0)</f>
        <v>0</v>
      </c>
      <c r="GV101" t="str">
        <f t="shared" si="182"/>
        <v/>
      </c>
      <c r="GW101" s="275">
        <f>VLOOKUP(C101,MOVI!C:DT,69,0)</f>
        <v>0</v>
      </c>
      <c r="GX101" s="275">
        <f>VLOOKUP(C101,FPT!B:GV,69,0)</f>
        <v>0</v>
      </c>
      <c r="GY101" t="str">
        <f t="shared" si="183"/>
        <v/>
      </c>
      <c r="GZ101" s="275">
        <f>VLOOKUP(C101,MOVI!C:DT,70,0)</f>
        <v>5735031</v>
      </c>
      <c r="HA101" s="275">
        <f>VLOOKUP(C101,FPT!B:GY,70,0)</f>
        <v>5735031</v>
      </c>
      <c r="HB101" t="str">
        <f t="shared" si="184"/>
        <v/>
      </c>
      <c r="HC101" s="275">
        <f>VLOOKUP(C101,MOVI!C:DT,71,0)</f>
        <v>10735031</v>
      </c>
      <c r="HD101" s="275">
        <f>ROUND(VLOOKUP(C101,FPT!B:HB,71,0),0)</f>
        <v>10735031</v>
      </c>
      <c r="HE101" t="str">
        <f t="shared" si="185"/>
        <v/>
      </c>
      <c r="HF101" s="275">
        <f>ROUND(VLOOKUP(C101,MOVI!C:DT,72,0),0)</f>
        <v>0</v>
      </c>
      <c r="HG101" s="275">
        <f>ROUND(VLOOKUP(C101,FPT!B:HE,72,0),0)</f>
        <v>0</v>
      </c>
      <c r="HH101" t="str">
        <f t="shared" si="186"/>
        <v/>
      </c>
      <c r="HI101" s="275">
        <f>VLOOKUP(C101,MOVI!C:DT,73,0)</f>
        <v>0</v>
      </c>
      <c r="HJ101" s="275">
        <f>VLOOKUP(C101,FPT!B:HH,73,0)</f>
        <v>0</v>
      </c>
      <c r="HK101" t="str">
        <f t="shared" si="187"/>
        <v/>
      </c>
      <c r="HL101" s="275">
        <f>VLOOKUP(C101,MOVI!C:DT,74,0)</f>
        <v>0</v>
      </c>
      <c r="HM101" s="275">
        <f>VLOOKUP(C101,FPT!B:HK,74,0)</f>
        <v>0</v>
      </c>
      <c r="HN101" t="str">
        <f t="shared" si="188"/>
        <v/>
      </c>
      <c r="HO101" s="275">
        <f>VLOOKUP(C101,MOVI!C:DT,75,0)</f>
        <v>11000000</v>
      </c>
      <c r="HP101" s="275">
        <f>VLOOKUP(C101,FPT!B:HN,75,0)</f>
        <v>11000000</v>
      </c>
      <c r="HQ101" t="str">
        <f t="shared" si="189"/>
        <v/>
      </c>
      <c r="HR101" s="275">
        <f>VLOOKUP(C101,MOVI!C:DT,76,0)</f>
        <v>0</v>
      </c>
      <c r="HS101" s="275">
        <f>VLOOKUP(C101,FPT!B:HQ,76,0)</f>
        <v>0</v>
      </c>
      <c r="HT101" t="str">
        <f t="shared" si="190"/>
        <v/>
      </c>
      <c r="HU101" s="275">
        <f>VLOOKUP(C101,MOVI!C:DT,77,0)</f>
        <v>0</v>
      </c>
      <c r="HV101" s="275">
        <f>VLOOKUP(C101,FPT!B:HT,77,0)</f>
        <v>0</v>
      </c>
      <c r="HW101" t="str">
        <f t="shared" si="191"/>
        <v/>
      </c>
      <c r="HX101" s="274">
        <f>VLOOKUP(C101,MOVI!C:CB,78,0)</f>
        <v>400000</v>
      </c>
      <c r="HY101" s="261">
        <f>VLOOKUP(C101,FPT!$B:$CA,78,0)</f>
        <v>400000</v>
      </c>
      <c r="HZ101" t="str">
        <f t="shared" si="192"/>
        <v/>
      </c>
      <c r="IA101" s="275">
        <f>VLOOKUP(C101,MOVI!C:CD,79,0)</f>
        <v>50000</v>
      </c>
      <c r="IB101" s="275">
        <f>VLOOKUP(C101,FPT!B:HZ,79,0)</f>
        <v>50000</v>
      </c>
      <c r="IC101" t="str">
        <f t="shared" si="193"/>
        <v/>
      </c>
      <c r="ID101" s="275">
        <f>VLOOKUP(C101,MOVI!C:CD,80,0)</f>
        <v>75000</v>
      </c>
      <c r="IE101" s="275">
        <f>VLOOKUP(C101,FPT!B:IC,80,0)</f>
        <v>75000</v>
      </c>
      <c r="IF101" t="str">
        <f t="shared" si="194"/>
        <v/>
      </c>
      <c r="IG101" s="275">
        <f>VLOOKUP(C101,MOVI!C:DT,81,0)</f>
        <v>0</v>
      </c>
      <c r="IH101" s="275">
        <f>VLOOKUP(C101,FPT!B:IF,81,0)</f>
        <v>0</v>
      </c>
      <c r="II101" t="str">
        <f t="shared" si="195"/>
        <v/>
      </c>
      <c r="IJ101" s="275">
        <f>VLOOKUP(C101,MOVI!C:DT,82,0)</f>
        <v>525000</v>
      </c>
      <c r="IK101" s="275">
        <f>VLOOKUP(C101,FPT!B:II,82,0)</f>
        <v>525000</v>
      </c>
      <c r="IL101" t="str">
        <f t="shared" si="196"/>
        <v/>
      </c>
      <c r="IM101" s="275">
        <f>ROUND(VLOOKUP(C101,MOVI!C:DT,83,0),0)</f>
        <v>11525000</v>
      </c>
      <c r="IN101" s="275">
        <f>ROUND(VLOOKUP(C101,FPT!B:IL,83,0),0)</f>
        <v>11525000</v>
      </c>
      <c r="IO101" t="str">
        <f t="shared" si="197"/>
        <v/>
      </c>
      <c r="IP101" s="275">
        <f>VLOOKUP(C101,MOVI!C:DT,84,0)</f>
        <v>0</v>
      </c>
      <c r="IQ101" s="275">
        <f>VLOOKUP(C101,FPT!B:IO,84,0)</f>
        <v>0</v>
      </c>
      <c r="IR101" t="str">
        <f t="shared" si="198"/>
        <v/>
      </c>
      <c r="IS101" s="275">
        <f>ROUND(VLOOKUP(C101,MOVI!C:DT,85,0),0)</f>
        <v>0</v>
      </c>
      <c r="IT101" s="275">
        <f>ROUND(VLOOKUP(C101,FPT!B:IR,85,0),0)</f>
        <v>0</v>
      </c>
      <c r="IU101" t="str">
        <f t="shared" si="199"/>
        <v/>
      </c>
      <c r="IV101" s="275">
        <f>VLOOKUP(C101,MOVI!C:DT,86,0)</f>
        <v>0</v>
      </c>
      <c r="IW101" s="275">
        <f>VLOOKUP(C101,FPT!B:IU,86,0)</f>
        <v>0</v>
      </c>
      <c r="IX101" t="str">
        <f t="shared" si="200"/>
        <v/>
      </c>
      <c r="IY101" s="275">
        <f>ROUND(VLOOKUP(C101,MOVI!C:DT,87,0),0)</f>
        <v>0</v>
      </c>
      <c r="IZ101" s="275">
        <f>ROUND(VLOOKUP(C101,FPT!B:IX,87,0),0)</f>
        <v>0</v>
      </c>
      <c r="JA101" t="str">
        <f t="shared" si="201"/>
        <v/>
      </c>
      <c r="JB101" s="275">
        <f>VLOOKUP(C101,MOVI!C:DT,88,0)</f>
        <v>0</v>
      </c>
      <c r="JC101" s="275">
        <f>VLOOKUP(C101,FPT!B:JA,88,0)</f>
        <v>0</v>
      </c>
      <c r="JD101" t="str">
        <f t="shared" si="202"/>
        <v/>
      </c>
      <c r="JE101" s="275">
        <f>VLOOKUP(C101,MOVI!C:DT,89,0)</f>
        <v>50000</v>
      </c>
      <c r="JF101" s="275">
        <f>VLOOKUP(C101,FPT!B:JD,89,0)</f>
        <v>50000</v>
      </c>
      <c r="JG101" t="str">
        <f t="shared" si="203"/>
        <v/>
      </c>
      <c r="JH101" s="275">
        <f>VLOOKUP(C101,MOVI!C:DT,90,0)</f>
        <v>0</v>
      </c>
      <c r="JI101" s="275">
        <f>VLOOKUP(C101,FPT!B:JG,90,0)</f>
        <v>0</v>
      </c>
      <c r="JJ101" t="str">
        <f t="shared" si="204"/>
        <v/>
      </c>
      <c r="JK101" s="275">
        <f>VLOOKUP(C101,MOVI!C:DT,91,0)</f>
        <v>0</v>
      </c>
      <c r="JL101" s="275">
        <f>VLOOKUP(C101,FPT!B:JJ,91,0)</f>
        <v>0</v>
      </c>
      <c r="JM101" t="str">
        <f t="shared" si="205"/>
        <v/>
      </c>
      <c r="JN101" s="275">
        <f>VLOOKUP(C101,MOVI!C:DT,92,0)</f>
        <v>0</v>
      </c>
      <c r="JO101" s="275">
        <f>VLOOKUP(C101,FPT!B:JM,92,0)</f>
        <v>0</v>
      </c>
      <c r="JP101" t="str">
        <f t="shared" si="206"/>
        <v/>
      </c>
      <c r="JQ101" s="275">
        <f>VLOOKUP(C101,MOVI!C:DT,93,0)</f>
        <v>0</v>
      </c>
      <c r="JR101" s="275">
        <f>VLOOKUP(C101,FPT!B:JP,93,0)</f>
        <v>0</v>
      </c>
      <c r="JS101" t="str">
        <f t="shared" si="207"/>
        <v/>
      </c>
      <c r="JT101" s="275">
        <f>VLOOKUP(C101,MOVI!C:DT,94,0)</f>
        <v>50000</v>
      </c>
      <c r="JU101" s="275">
        <f>VLOOKUP(C101,FPT!B:JS,94,0)</f>
        <v>50000</v>
      </c>
      <c r="JV101" t="str">
        <f t="shared" si="208"/>
        <v/>
      </c>
      <c r="JW101" s="275">
        <f>VLOOKUP(C101,MOVI!C:DT,95,0)</f>
        <v>10160031</v>
      </c>
      <c r="JX101" s="275">
        <f>VLOOKUP(C101,FPT!B:JV,95,0)</f>
        <v>10160031</v>
      </c>
      <c r="JY101" t="str">
        <f t="shared" si="209"/>
        <v/>
      </c>
      <c r="JZ101" s="275">
        <f>VLOOKUP(C101,MOVI!C:DT,96,0)</f>
        <v>0</v>
      </c>
      <c r="KA101" s="275">
        <f>VLOOKUP(C101,FPT!B:JY,96,0)</f>
        <v>0</v>
      </c>
      <c r="KB101" t="str">
        <f t="shared" si="210"/>
        <v/>
      </c>
      <c r="KC101" s="275">
        <f>VLOOKUP(C101,MOVI!C:DT,97,0)</f>
        <v>10160031</v>
      </c>
      <c r="KD101" s="275">
        <f>VLOOKUP(C101,FPT!B:KB,97,0)</f>
        <v>10160031</v>
      </c>
      <c r="KE101" t="str">
        <f t="shared" si="211"/>
        <v/>
      </c>
      <c r="KF101" s="275">
        <f>VLOOKUP(C101,MOVI!C:DT,98,0)</f>
        <v>850000.00000000012</v>
      </c>
      <c r="KG101" s="275">
        <f>VLOOKUP(C101,FPT!B:KE,98,0)</f>
        <v>850000</v>
      </c>
      <c r="KH101" t="str">
        <f t="shared" si="212"/>
        <v/>
      </c>
      <c r="KI101" s="275">
        <f>VLOOKUP(C101,MOVI!C:DT,99,0)</f>
        <v>0</v>
      </c>
      <c r="KJ101" s="275">
        <f>VLOOKUP(C101,FPT!B:KH,99,0)</f>
        <v>0</v>
      </c>
      <c r="KK101" t="str">
        <f t="shared" si="213"/>
        <v/>
      </c>
      <c r="KL101" s="275">
        <f>VLOOKUP(C101,MOVI!C:DT,100,0)</f>
        <v>150000</v>
      </c>
      <c r="KM101" s="275">
        <f>VLOOKUP(C101,FPT!B:KK,100,0)</f>
        <v>150000</v>
      </c>
      <c r="KN101" t="str">
        <f t="shared" si="214"/>
        <v/>
      </c>
      <c r="KO101" s="275">
        <f>VLOOKUP(C101,MOVI!C:DT,101,0)</f>
        <v>0</v>
      </c>
      <c r="KP101" s="275">
        <f>VLOOKUP(C101,FPT!B:KN,101,0)</f>
        <v>0</v>
      </c>
      <c r="KQ101" t="str">
        <f t="shared" si="215"/>
        <v/>
      </c>
      <c r="KR101" s="275">
        <f>VLOOKUP(C101,MOVI!C:DT,102,0)</f>
        <v>0</v>
      </c>
      <c r="KS101" s="275">
        <f>VLOOKUP(C101,FPT!B:KQ,102,0)</f>
        <v>0</v>
      </c>
      <c r="KT101" t="str">
        <f t="shared" si="216"/>
        <v/>
      </c>
      <c r="KU101" s="275">
        <f>VLOOKUP(C101,MOVI!C:DT,103,0)</f>
        <v>1000000.0000000001</v>
      </c>
      <c r="KV101" s="275">
        <f>VLOOKUP(C101,FPT!B:KT,103,0)</f>
        <v>1000000</v>
      </c>
      <c r="KW101" t="str">
        <f t="shared" si="217"/>
        <v/>
      </c>
      <c r="KX101" s="275">
        <f>VLOOKUP(C101,MOVI!C:DT,104,0)</f>
        <v>1525000</v>
      </c>
      <c r="KY101" s="275">
        <f>VLOOKUP(C101,FPT!B:KW,104,0)</f>
        <v>1525000</v>
      </c>
      <c r="KZ101" t="str">
        <f t="shared" si="218"/>
        <v/>
      </c>
      <c r="LA101" s="275">
        <f>VLOOKUP(C101,MOVI!C:DT,105,0)</f>
        <v>100000</v>
      </c>
      <c r="LB101" s="275">
        <f>VLOOKUP(C101,FPT!B:KZ,105,0)</f>
        <v>100000</v>
      </c>
      <c r="LC101" t="str">
        <f t="shared" si="219"/>
        <v/>
      </c>
      <c r="LD101" s="275">
        <f>VLOOKUP(C101,MOVI!C:DT,106,0)</f>
        <v>11835031</v>
      </c>
      <c r="LE101" s="275">
        <f>VLOOKUP(C101,FPT!B:LC,106,0)</f>
        <v>11835031</v>
      </c>
      <c r="LF101" t="str">
        <f t="shared" si="220"/>
        <v/>
      </c>
      <c r="LG101" s="273">
        <f>VLOOKUP(C101,MOVI!C:DT,107,0)</f>
        <v>0</v>
      </c>
      <c r="LH101" s="273">
        <f>VLOOKUP(C101,FPT!B:LF,107,0)</f>
        <v>0</v>
      </c>
      <c r="LI101" t="str">
        <f t="shared" si="221"/>
        <v/>
      </c>
      <c r="LJ101" t="str">
        <f>VLOOKUP(C101,MOVI!C:DV,108,0)</f>
        <v>Việt PhúSouthRisk</v>
      </c>
      <c r="LK101" s="252" t="str">
        <f>VLOOKUP(C101,FPT!B:LI,108,0)</f>
        <v>Việt PhúSouthRisk</v>
      </c>
      <c r="LL101" t="str">
        <f t="shared" si="222"/>
        <v/>
      </c>
      <c r="LM101" s="275">
        <f>ROUND(VLOOKUP(C101,MOVI!C:DV,109,0),0)</f>
        <v>416667</v>
      </c>
      <c r="LN101" s="275">
        <f>ROUND(VLOOKUP(C101,FPT!B:LL,109,0),0)</f>
        <v>416667</v>
      </c>
      <c r="LO101" t="str">
        <f t="shared" si="223"/>
        <v/>
      </c>
      <c r="LP101" t="str">
        <f>VLOOKUP(C101,MOVI!C:DV,110,0)</f>
        <v>HO</v>
      </c>
      <c r="LQ101" s="247" t="str">
        <f>VLOOKUP(C101,FPT!B:LO,110,0)</f>
        <v>HO</v>
      </c>
      <c r="LR101" t="str">
        <f t="shared" si="224"/>
        <v/>
      </c>
      <c r="LS101">
        <f>MOVI!DI96</f>
        <v>22</v>
      </c>
      <c r="LV101">
        <f>MOVI!DJ96</f>
        <v>0</v>
      </c>
      <c r="LW101">
        <f>MOVI!DK96</f>
        <v>0</v>
      </c>
      <c r="LX101" t="str">
        <f>MOVI!DL96</f>
        <v>x</v>
      </c>
      <c r="LY101">
        <f>MOVI!DM96</f>
        <v>0</v>
      </c>
      <c r="LZ101">
        <f>MOVI!DN96</f>
        <v>50000</v>
      </c>
      <c r="MA101">
        <f>MOVI!DO96</f>
        <v>0</v>
      </c>
      <c r="MB101" t="str">
        <f>MOVI!DP96</f>
        <v/>
      </c>
      <c r="MC101">
        <f>MOVI!DQ96</f>
        <v>0</v>
      </c>
      <c r="MD101">
        <f>MOVI!DR96</f>
        <v>0</v>
      </c>
      <c r="ME101" t="str">
        <f>VLOOKUP(C101,MOVI!C:DV,121,0)</f>
        <v/>
      </c>
      <c r="MF101" s="252"/>
      <c r="MG101" t="str">
        <f t="shared" si="117"/>
        <v/>
      </c>
      <c r="MH101" t="str">
        <f>VLOOKUP(C101,MOVI!C:DT,122,0)</f>
        <v>Việt PhúSouth</v>
      </c>
      <c r="MI101" s="252" t="str">
        <f>VLOOKUP(C101,FPT!B:DS,112,0)</f>
        <v>Việt PhúSouth</v>
      </c>
      <c r="MJ101" t="str">
        <f t="shared" si="225"/>
        <v/>
      </c>
    </row>
    <row r="102" spans="1:348" x14ac:dyDescent="0.25">
      <c r="A102">
        <v>94</v>
      </c>
      <c r="B102" s="48">
        <v>5720</v>
      </c>
      <c r="C102" s="271" t="s">
        <v>852</v>
      </c>
      <c r="D102" t="str">
        <f>VLOOKUP(C102,MOVI!C:D,2,0)</f>
        <v>Nguyễn Võ Kiều Oanh</v>
      </c>
      <c r="E102" t="str">
        <f>VLOOKUP(C102,FPT!B:C,2,0)</f>
        <v>Nguyễn Võ Kiều Oanh</v>
      </c>
      <c r="F102" t="str">
        <f t="shared" si="118"/>
        <v/>
      </c>
      <c r="G102" t="str">
        <f>VLOOKUP(C102,MOVI!C:E,3,0)</f>
        <v>Risk</v>
      </c>
      <c r="H102" t="str">
        <f>VLOOKUP(C102,FPT!B:F,3,0)</f>
        <v>Risk</v>
      </c>
      <c r="I102" t="str">
        <f t="shared" si="119"/>
        <v/>
      </c>
      <c r="J102" t="str">
        <f>VLOOKUP(C102,MOVI!C:H,4,0)</f>
        <v>Collection</v>
      </c>
      <c r="K102" t="str">
        <f>VLOOKUP(C102,FPT!B:I,4,0)</f>
        <v>Collection</v>
      </c>
      <c r="L102" t="str">
        <f t="shared" si="120"/>
        <v/>
      </c>
      <c r="M102" t="str">
        <f>VLOOKUP(C102,MOVI!C:DT,5,0)</f>
        <v>Associate</v>
      </c>
      <c r="N102" t="str">
        <f>VLOOKUP(C102,FPT!B:L,5,0)</f>
        <v>Associate</v>
      </c>
      <c r="O102" t="str">
        <f t="shared" si="121"/>
        <v/>
      </c>
      <c r="P102" t="str">
        <f>VLOOKUP(C102,MOVI!C:DT,6,0)</f>
        <v>Debt Collection Officer</v>
      </c>
      <c r="Q102" t="str">
        <f>VLOOKUP(C102,FPT!B:O,6,0)</f>
        <v>Debt Collection Officer</v>
      </c>
      <c r="R102" t="str">
        <f t="shared" si="122"/>
        <v/>
      </c>
      <c r="S102" t="str">
        <f>VLOOKUP(C102,MOVI!C:DT,7,0)</f>
        <v>South</v>
      </c>
      <c r="T102" t="str">
        <f>VLOOKUP(C102,FPT!B:R,7,0)</f>
        <v>South</v>
      </c>
      <c r="U102" t="str">
        <f t="shared" si="123"/>
        <v/>
      </c>
      <c r="V102" t="str">
        <f>VLOOKUP(C102,MOVI!C:DT,8,0)</f>
        <v>Việt Phú</v>
      </c>
      <c r="W102" t="str">
        <f>VLOOKUP(C102,FPT!B:U,8,0)</f>
        <v>Việt Phú</v>
      </c>
      <c r="X102" t="str">
        <f t="shared" si="124"/>
        <v/>
      </c>
      <c r="Y102" t="str">
        <f>VLOOKUP(C102,MOVI!C:DT,9,0)</f>
        <v>Full-time</v>
      </c>
      <c r="Z102" t="str">
        <f>VLOOKUP(C102,FPT!B:X,9,0)</f>
        <v>Full-time</v>
      </c>
      <c r="AA102" t="str">
        <f t="shared" si="125"/>
        <v/>
      </c>
      <c r="AB102" t="str">
        <f>VLOOKUP(C102,MOVI!C:DT,10,0)</f>
        <v>Permanent</v>
      </c>
      <c r="AC102" t="str">
        <f>VLOOKUP(C102,FPT!B:AA,10,0)</f>
        <v>Permanent</v>
      </c>
      <c r="AD102" t="str">
        <f t="shared" si="126"/>
        <v/>
      </c>
      <c r="AE102" s="247">
        <f>VLOOKUP(C102,MOVI!C:DT,11,0)</f>
        <v>44004</v>
      </c>
      <c r="AF102" s="247">
        <f>VLOOKUP(C102,FPT!B:AD,11,0)</f>
        <v>44004</v>
      </c>
      <c r="AG102" t="str">
        <f t="shared" si="127"/>
        <v/>
      </c>
      <c r="AH102" s="260" t="str">
        <f>VLOOKUP(C102,MOVI!C:DT,12,0)</f>
        <v/>
      </c>
      <c r="AI102" s="260"/>
      <c r="AJ102" t="str">
        <f t="shared" si="227"/>
        <v/>
      </c>
      <c r="AK102">
        <f>VLOOKUP(C102,MOVI!C:DT,13,0)</f>
        <v>0</v>
      </c>
      <c r="AL102" s="247">
        <f>VLOOKUP(C102,FPT!B:AJ,13,0)</f>
        <v>0</v>
      </c>
      <c r="AM102" t="str">
        <f t="shared" si="226"/>
        <v/>
      </c>
      <c r="AN102" s="247">
        <f>VLOOKUP(C102,MOVI!C:DT,14,0)</f>
        <v>0</v>
      </c>
      <c r="AO102" s="247">
        <f>VLOOKUP(C102,FPT!B:AM,14,0)</f>
        <v>0</v>
      </c>
      <c r="AP102" t="str">
        <f t="shared" si="128"/>
        <v/>
      </c>
      <c r="AQ102" t="str">
        <f>VLOOKUP(C102,MOVI!C:DT,15,0)</f>
        <v>LC</v>
      </c>
      <c r="AR102" s="247" t="str">
        <f>VLOOKUP(C102,FPT!B:AP,15,0)</f>
        <v>LC</v>
      </c>
      <c r="AS102" t="str">
        <f t="shared" si="129"/>
        <v/>
      </c>
      <c r="AT102" s="282" t="str">
        <f>VLOOKUP(C102,MOVI!C:DT,16,0)</f>
        <v>LTTP</v>
      </c>
      <c r="AU102" s="247" t="str">
        <f>VLOOKUP(C102,FPT!B:AS,16,0)</f>
        <v>LTTP</v>
      </c>
      <c r="AV102" t="str">
        <f t="shared" si="130"/>
        <v/>
      </c>
      <c r="AW102" t="str">
        <f>VLOOKUP(C102,MOVI!C:DT,17,0)</f>
        <v>L</v>
      </c>
      <c r="AX102" s="247" t="str">
        <f>VLOOKUP(C102,FPT!B:AV,17,0)</f>
        <v>L</v>
      </c>
      <c r="AY102" t="str">
        <f t="shared" si="131"/>
        <v/>
      </c>
      <c r="AZ102">
        <f>VLOOKUP(C102,MOVI!C:DT,18,0)</f>
        <v>0</v>
      </c>
      <c r="BA102" s="247">
        <f>VLOOKUP(C102,FPT!B:AY,18,0)</f>
        <v>0</v>
      </c>
      <c r="BB102" t="str">
        <f t="shared" si="132"/>
        <v/>
      </c>
      <c r="BC102" s="275">
        <f>VLOOKUP(C102,MOVI!C:DT,19,0)</f>
        <v>5000000</v>
      </c>
      <c r="BD102" s="275">
        <f>VLOOKUP(C102,FPT!B:BB,19,0)</f>
        <v>5000000</v>
      </c>
      <c r="BE102" t="str">
        <f t="shared" si="133"/>
        <v/>
      </c>
      <c r="BF102">
        <f>VLOOKUP(C102,MOVI!C:DT,20,0)</f>
        <v>0</v>
      </c>
      <c r="BG102" s="252">
        <f>VLOOKUP(C102,FPT!B:BE,20,0)</f>
        <v>0</v>
      </c>
      <c r="BH102" t="str">
        <f t="shared" si="134"/>
        <v/>
      </c>
      <c r="BI102" s="275">
        <f>VLOOKUP(C102,MOVI!C:DT,21,0)</f>
        <v>5000000</v>
      </c>
      <c r="BJ102" s="275">
        <f>VLOOKUP(C102,FPT!B:BH,21,0)</f>
        <v>5000000</v>
      </c>
      <c r="BK102" t="str">
        <f t="shared" si="135"/>
        <v/>
      </c>
      <c r="BL102" s="275">
        <f>VLOOKUP(C102,MOVI!C:DT,22,0)</f>
        <v>0</v>
      </c>
      <c r="BM102" s="275">
        <f>VLOOKUP(C102,FPT!B:BK,22,0)</f>
        <v>0</v>
      </c>
      <c r="BN102" t="str">
        <f t="shared" si="136"/>
        <v/>
      </c>
      <c r="BO102" s="275">
        <f>VLOOKUP(C102,MOVI!C:DT,23,0)</f>
        <v>0</v>
      </c>
      <c r="BP102" s="275">
        <f>VLOOKUP(C102,FPT!B:BN,23,0)</f>
        <v>0</v>
      </c>
      <c r="BQ102" t="str">
        <f t="shared" si="137"/>
        <v/>
      </c>
      <c r="BR102" s="275">
        <f>VLOOKUP(C102,MOVI!C:DT,24,0)</f>
        <v>0</v>
      </c>
      <c r="BS102" s="275">
        <f>VLOOKUP(C102,FPT!B:BQ,24,0)</f>
        <v>0</v>
      </c>
      <c r="BT102" t="str">
        <f t="shared" si="138"/>
        <v/>
      </c>
      <c r="BU102" s="275">
        <f>VLOOKUP(C102,MOVI!C:DT,25,0)</f>
        <v>0</v>
      </c>
      <c r="BV102" s="275">
        <f>VLOOKUP(C102,FPT!B:BT,25,0)</f>
        <v>0</v>
      </c>
      <c r="BW102" t="str">
        <f t="shared" si="139"/>
        <v/>
      </c>
      <c r="BX102" s="275">
        <f>VLOOKUP(C102,MOVI!C:DT,26,0)</f>
        <v>0</v>
      </c>
      <c r="BY102" s="275">
        <f>VLOOKUP(C102,FPT!B:BW,26,0)</f>
        <v>0</v>
      </c>
      <c r="BZ102" t="str">
        <f t="shared" si="140"/>
        <v/>
      </c>
      <c r="CA102" s="275">
        <f>VLOOKUP(C102,MOVI!C:DT,27,0)</f>
        <v>0</v>
      </c>
      <c r="CB102" s="275">
        <f>VLOOKUP(C102,FPT!B:BZ,27,0)</f>
        <v>0</v>
      </c>
      <c r="CC102" t="str">
        <f t="shared" si="141"/>
        <v/>
      </c>
      <c r="CD102" s="275">
        <f>VLOOKUP(C102,MOVI!C:DT,28,0)</f>
        <v>0</v>
      </c>
      <c r="CE102" s="275">
        <f>VLOOKUP(C102,FPT!B:CC,28,0)</f>
        <v>0</v>
      </c>
      <c r="CF102" t="str">
        <f t="shared" si="142"/>
        <v/>
      </c>
      <c r="CG102" t="str">
        <f>VLOOKUP(C102,MOVI!C:DT,29,0)</f>
        <v>CN</v>
      </c>
      <c r="CH102" s="252" t="str">
        <f>VLOOKUP(C102,FPT!B:CF,29,0)</f>
        <v>CN</v>
      </c>
      <c r="CI102" t="str">
        <f t="shared" si="143"/>
        <v/>
      </c>
      <c r="CJ102">
        <f>VLOOKUP(C102,MOVI!C:DT,30,0)</f>
        <v>26</v>
      </c>
      <c r="CK102" s="252">
        <f>VLOOKUP(C102,FPT!B:CI,30,0)</f>
        <v>26</v>
      </c>
      <c r="CL102" t="str">
        <f t="shared" si="144"/>
        <v/>
      </c>
      <c r="CM102">
        <f>VLOOKUP(C102,MOVI!C:DT,31,0)</f>
        <v>22.5</v>
      </c>
      <c r="CN102" s="252">
        <f>VLOOKUP(C102,FPT!B:CL,31,0)</f>
        <v>22.5</v>
      </c>
      <c r="CO102" t="str">
        <f t="shared" si="145"/>
        <v/>
      </c>
      <c r="CP102" s="275">
        <f>VLOOKUP(C102,MOVI!C:DT,32,0)</f>
        <v>3.5</v>
      </c>
      <c r="CQ102" s="275">
        <f>VLOOKUP(C102,FPT!B:CO,32,0)</f>
        <v>3.5</v>
      </c>
      <c r="CR102" t="str">
        <f t="shared" si="146"/>
        <v/>
      </c>
      <c r="CS102" s="275">
        <f>VLOOKUP(C102,MOVI!C:DT,33,0)</f>
        <v>0</v>
      </c>
      <c r="CT102" s="275">
        <f>VLOOKUP(C102,FPT!B:CR,33,0)</f>
        <v>0</v>
      </c>
      <c r="CU102" t="str">
        <f t="shared" si="147"/>
        <v/>
      </c>
      <c r="CV102" s="275">
        <f>VLOOKUP(C102,MOVI!C:DT,34,0)</f>
        <v>0</v>
      </c>
      <c r="CW102" s="275">
        <f>VLOOKUP(C102,FPT!B:CU,34,0)</f>
        <v>0</v>
      </c>
      <c r="CX102" t="str">
        <f t="shared" si="148"/>
        <v/>
      </c>
      <c r="CY102" s="275">
        <f>VLOOKUP(C102,MOVI!C:DT,35,0)</f>
        <v>26</v>
      </c>
      <c r="CZ102" s="275">
        <f>VLOOKUP(C102,FPT!B:CX,35,0)</f>
        <v>26</v>
      </c>
      <c r="DA102" t="str">
        <f t="shared" si="149"/>
        <v/>
      </c>
      <c r="DB102" s="275">
        <f>VLOOKUP(C102,MOVI!C:DT,36,0)</f>
        <v>0</v>
      </c>
      <c r="DC102" s="275">
        <f>VLOOKUP(C102,FPT!B:DA,36,0)</f>
        <v>0</v>
      </c>
      <c r="DD102" t="str">
        <f t="shared" si="150"/>
        <v/>
      </c>
      <c r="DE102" s="275">
        <f>VLOOKUP(C102,MOVI!C:DT,37,0)</f>
        <v>0</v>
      </c>
      <c r="DF102" s="275">
        <f>VLOOKUP(C102,FPT!B:DD,37,0)</f>
        <v>0</v>
      </c>
      <c r="DG102" t="str">
        <f t="shared" si="151"/>
        <v/>
      </c>
      <c r="DH102" s="275">
        <f>VLOOKUP(C102,MOVI!C:DT,38,0)</f>
        <v>0</v>
      </c>
      <c r="DI102" s="275">
        <f>VLOOKUP(C102,FPT!B:DG,38,0)</f>
        <v>0</v>
      </c>
      <c r="DJ102" t="str">
        <f t="shared" si="152"/>
        <v/>
      </c>
      <c r="DK102" s="275">
        <f>VLOOKUP(C102,MOVI!C:DT,39,0)</f>
        <v>0</v>
      </c>
      <c r="DL102" s="275">
        <f>VLOOKUP(C102,FPT!B:DJ,39,0)</f>
        <v>0</v>
      </c>
      <c r="DM102" t="str">
        <f t="shared" si="153"/>
        <v/>
      </c>
      <c r="DN102" s="275">
        <f>VLOOKUP(C102,MOVI!C:DT,40,0)</f>
        <v>0</v>
      </c>
      <c r="DO102" s="275">
        <f>VLOOKUP(C102,FPT!B:DM,40,0)</f>
        <v>0</v>
      </c>
      <c r="DP102" t="str">
        <f t="shared" si="154"/>
        <v/>
      </c>
      <c r="DQ102" s="275">
        <f>VLOOKUP(C102,MOVI!C:DT,41,0)</f>
        <v>0</v>
      </c>
      <c r="DR102" s="275">
        <f>VLOOKUP(C102,FPT!B:DP,41,0)</f>
        <v>0</v>
      </c>
      <c r="DS102" t="str">
        <f t="shared" si="155"/>
        <v/>
      </c>
      <c r="DT102" s="275">
        <f>VLOOKUP(C102,MOVI!C:DT,42,0)</f>
        <v>5000000</v>
      </c>
      <c r="DU102" s="275">
        <f>ROUND(VLOOKUP(C102,FPT!B:DS,42,0),0)</f>
        <v>5000000</v>
      </c>
      <c r="DV102" t="str">
        <f t="shared" si="156"/>
        <v/>
      </c>
      <c r="DW102" s="275">
        <f>VLOOKUP(C102,MOVI!C:DT,43,0)</f>
        <v>0</v>
      </c>
      <c r="DX102" s="275">
        <f>VLOOKUP(C102,FPT!B:DV,43,0)</f>
        <v>0</v>
      </c>
      <c r="DY102" t="str">
        <f t="shared" si="157"/>
        <v/>
      </c>
      <c r="DZ102" s="275">
        <f>VLOOKUP(C102,MOVI!C:DT,44,0)</f>
        <v>0</v>
      </c>
      <c r="EA102" s="275">
        <f>VLOOKUP(C102,FPT!B:DY,44,0)</f>
        <v>0</v>
      </c>
      <c r="EB102" t="str">
        <f t="shared" si="158"/>
        <v/>
      </c>
      <c r="EC102" s="275">
        <f>VLOOKUP(C102,MOVI!C:DT,45,0)</f>
        <v>5000000</v>
      </c>
      <c r="ED102" s="275">
        <f>ROUND(VLOOKUP(C102,FPT!B:EB,45,0),0)</f>
        <v>5000000</v>
      </c>
      <c r="EE102" t="str">
        <f t="shared" si="159"/>
        <v/>
      </c>
      <c r="EF102" s="275">
        <f>VLOOKUP(C102,MOVI!C:DT,46,0)</f>
        <v>0</v>
      </c>
      <c r="EG102" s="275">
        <f>VLOOKUP(C102,FPT!B:EE,46,0)</f>
        <v>0</v>
      </c>
      <c r="EH102" t="str">
        <f t="shared" si="160"/>
        <v/>
      </c>
      <c r="EI102" s="275">
        <f>VLOOKUP(C102,MOVI!C:DT,47,0)</f>
        <v>0</v>
      </c>
      <c r="EJ102" s="275">
        <f>VLOOKUP(C102,FPT!B:EH,47,0)</f>
        <v>0</v>
      </c>
      <c r="EK102" t="str">
        <f t="shared" si="161"/>
        <v/>
      </c>
      <c r="EL102" s="275">
        <f>VLOOKUP(C102,MOVI!C:DT,48,0)</f>
        <v>0</v>
      </c>
      <c r="EM102" s="275">
        <f>VLOOKUP(C102,FPT!B:EK,48,0)</f>
        <v>0</v>
      </c>
      <c r="EN102" t="str">
        <f t="shared" si="162"/>
        <v/>
      </c>
      <c r="EO102" s="275">
        <f>VLOOKUP(C102,MOVI!C:DT,49,0)</f>
        <v>0</v>
      </c>
      <c r="EP102" s="275">
        <f>VLOOKUP(C102,FPT!B:EN,49,0)</f>
        <v>0</v>
      </c>
      <c r="EQ102" t="str">
        <f t="shared" si="163"/>
        <v/>
      </c>
      <c r="ER102" s="275">
        <f>VLOOKUP(C102,MOVI!C:DT,50,0)</f>
        <v>0</v>
      </c>
      <c r="ES102" s="275">
        <f>VLOOKUP(C102,FPT!B:EQ,50,0)</f>
        <v>0</v>
      </c>
      <c r="ET102" t="str">
        <f t="shared" si="164"/>
        <v/>
      </c>
      <c r="EU102" s="275">
        <f>VLOOKUP(C102,MOVI!C:DT,51,0)</f>
        <v>0</v>
      </c>
      <c r="EV102" s="275">
        <f>VLOOKUP(C102,FPT!B:ET,51,0)</f>
        <v>0</v>
      </c>
      <c r="EW102" t="str">
        <f t="shared" si="165"/>
        <v/>
      </c>
      <c r="EX102" s="275">
        <f>VLOOKUP(C102,MOVI!C:DT,52,0)</f>
        <v>0</v>
      </c>
      <c r="EY102" s="275">
        <f>VLOOKUP(C102,FPT!B:EW,52,0)</f>
        <v>0</v>
      </c>
      <c r="EZ102" t="str">
        <f t="shared" si="166"/>
        <v/>
      </c>
      <c r="FA102" s="275">
        <f>VLOOKUP(C102,MOVI!C:DT,53,0)</f>
        <v>0</v>
      </c>
      <c r="FB102" s="275">
        <f>VLOOKUP(C102,FPT!B:EZ,53,0)</f>
        <v>0</v>
      </c>
      <c r="FC102" t="str">
        <f t="shared" si="167"/>
        <v/>
      </c>
      <c r="FD102" s="275">
        <f>VLOOKUP(C102,MOVI!C:DT,54,0)</f>
        <v>0</v>
      </c>
      <c r="FE102" s="275">
        <f>VLOOKUP(C102,FPT!B:FC,54,0)</f>
        <v>0</v>
      </c>
      <c r="FF102" t="str">
        <f t="shared" si="168"/>
        <v/>
      </c>
      <c r="FG102" s="275">
        <f>VLOOKUP(C102,MOVI!C:DT,55,0)</f>
        <v>0</v>
      </c>
      <c r="FH102" s="275">
        <f>VLOOKUP(C102,FPT!B:FF,55,0)</f>
        <v>0</v>
      </c>
      <c r="FI102" t="str">
        <f t="shared" si="169"/>
        <v/>
      </c>
      <c r="FJ102" s="275">
        <f>VLOOKUP(C102,MOVI!C:DT,56,0)</f>
        <v>0</v>
      </c>
      <c r="FK102" s="275">
        <f>VLOOKUP(C102,FPT!B:FI,56,0)</f>
        <v>0</v>
      </c>
      <c r="FL102" t="str">
        <f t="shared" si="170"/>
        <v/>
      </c>
      <c r="FM102" s="275">
        <f>VLOOKUP(C102,MOVI!C:DT,57,0)</f>
        <v>0</v>
      </c>
      <c r="FN102" s="275">
        <f>VLOOKUP(C102,FPT!B:FL,57,0)</f>
        <v>0</v>
      </c>
      <c r="FO102" t="str">
        <f t="shared" si="171"/>
        <v/>
      </c>
      <c r="FP102" s="275">
        <f>VLOOKUP(C102,MOVI!C:DT,58,0)</f>
        <v>0</v>
      </c>
      <c r="FQ102" s="275">
        <f>VLOOKUP(C102,FPT!B:FO,58,0)</f>
        <v>0</v>
      </c>
      <c r="FR102" t="str">
        <f t="shared" si="172"/>
        <v/>
      </c>
      <c r="FS102" s="275">
        <f>VLOOKUP(C102,MOVI!C:DT,59,0)</f>
        <v>0</v>
      </c>
      <c r="FT102" s="275">
        <f>VLOOKUP(C102,FPT!B:FR,59,0)</f>
        <v>0</v>
      </c>
      <c r="FU102" t="str">
        <f t="shared" si="173"/>
        <v/>
      </c>
      <c r="FV102" s="275">
        <f>VLOOKUP(C102,MOVI!C:DT,60,0)</f>
        <v>4544940</v>
      </c>
      <c r="FW102" s="275">
        <f>VLOOKUP(C102,FPT!B:FU,60,0)</f>
        <v>4544940</v>
      </c>
      <c r="FX102" t="str">
        <f t="shared" si="174"/>
        <v/>
      </c>
      <c r="FY102" s="275">
        <f>VLOOKUP(C102,MOVI!C:DT,61,0)</f>
        <v>0</v>
      </c>
      <c r="FZ102" s="275">
        <f>VLOOKUP(C102,FPT!B:FX,61,0)</f>
        <v>0</v>
      </c>
      <c r="GA102" t="str">
        <f t="shared" si="175"/>
        <v/>
      </c>
      <c r="GB102" s="275">
        <f>VLOOKUP(C102,MOVI!C:DT,62,0)</f>
        <v>0</v>
      </c>
      <c r="GC102" s="275">
        <f>VLOOKUP(C102,FPT!B:GA,62,0)</f>
        <v>0</v>
      </c>
      <c r="GD102" t="str">
        <f t="shared" si="176"/>
        <v/>
      </c>
      <c r="GE102" s="275">
        <f>VLOOKUP(C102,MOVI!C:DT,63,0)</f>
        <v>0</v>
      </c>
      <c r="GF102" s="275">
        <f>VLOOKUP(C102,FPT!B:GD,63,0)</f>
        <v>0</v>
      </c>
      <c r="GG102" t="str">
        <f t="shared" si="177"/>
        <v/>
      </c>
      <c r="GH102" s="275">
        <f>VLOOKUP(C102,MOVI!C:DT,64,0)</f>
        <v>0</v>
      </c>
      <c r="GI102" s="275">
        <f>VLOOKUP(C102,FPT!B:GG,64,0)</f>
        <v>0</v>
      </c>
      <c r="GJ102" t="str">
        <f t="shared" si="178"/>
        <v/>
      </c>
      <c r="GK102" s="275">
        <f>VLOOKUP(C102,MOVI!C:DT,65,0)</f>
        <v>0</v>
      </c>
      <c r="GL102" s="275">
        <f>VLOOKUP(C102,FPT!B:GJ,65,0)</f>
        <v>0</v>
      </c>
      <c r="GM102" t="str">
        <f t="shared" si="179"/>
        <v/>
      </c>
      <c r="GN102" s="275">
        <f>VLOOKUP(C102,MOVI!C:DT,66,0)</f>
        <v>0</v>
      </c>
      <c r="GO102" s="275">
        <f>VLOOKUP(C102,FPT!B:GM,66,0)</f>
        <v>0</v>
      </c>
      <c r="GP102" t="str">
        <f t="shared" si="180"/>
        <v/>
      </c>
      <c r="GQ102" s="275">
        <f>VLOOKUP(C102,MOVI!C:DT,67,0)</f>
        <v>0</v>
      </c>
      <c r="GR102" s="275">
        <f>VLOOKUP(C102,FPT!B:GP,67,0)</f>
        <v>0</v>
      </c>
      <c r="GS102" t="str">
        <f t="shared" si="181"/>
        <v/>
      </c>
      <c r="GT102" s="275">
        <f>VLOOKUP(C102,MOVI!C:DT,68,0)</f>
        <v>0</v>
      </c>
      <c r="GU102" s="275">
        <f>VLOOKUP(C102,FPT!B:GS,68,0)</f>
        <v>0</v>
      </c>
      <c r="GV102" t="str">
        <f t="shared" si="182"/>
        <v/>
      </c>
      <c r="GW102" s="275">
        <f>VLOOKUP(C102,MOVI!C:DT,69,0)</f>
        <v>0</v>
      </c>
      <c r="GX102" s="275">
        <f>VLOOKUP(C102,FPT!B:GV,69,0)</f>
        <v>0</v>
      </c>
      <c r="GY102" t="str">
        <f t="shared" si="183"/>
        <v/>
      </c>
      <c r="GZ102" s="275">
        <f>VLOOKUP(C102,MOVI!C:DT,70,0)</f>
        <v>4544940</v>
      </c>
      <c r="HA102" s="275">
        <f>VLOOKUP(C102,FPT!B:GY,70,0)</f>
        <v>4544940</v>
      </c>
      <c r="HB102" t="str">
        <f t="shared" si="184"/>
        <v/>
      </c>
      <c r="HC102" s="275">
        <f>VLOOKUP(C102,MOVI!C:DT,71,0)</f>
        <v>9544940</v>
      </c>
      <c r="HD102" s="275">
        <f>ROUND(VLOOKUP(C102,FPT!B:HB,71,0),0)</f>
        <v>9544940</v>
      </c>
      <c r="HE102" t="str">
        <f t="shared" si="185"/>
        <v/>
      </c>
      <c r="HF102" s="275">
        <f>ROUND(VLOOKUP(C102,MOVI!C:DT,72,0),0)</f>
        <v>0</v>
      </c>
      <c r="HG102" s="275">
        <f>ROUND(VLOOKUP(C102,FPT!B:HE,72,0),0)</f>
        <v>0</v>
      </c>
      <c r="HH102" t="str">
        <f t="shared" si="186"/>
        <v/>
      </c>
      <c r="HI102" s="275">
        <f>VLOOKUP(C102,MOVI!C:DT,73,0)</f>
        <v>0</v>
      </c>
      <c r="HJ102" s="275">
        <f>VLOOKUP(C102,FPT!B:HH,73,0)</f>
        <v>0</v>
      </c>
      <c r="HK102" t="str">
        <f t="shared" si="187"/>
        <v/>
      </c>
      <c r="HL102" s="275">
        <f>VLOOKUP(C102,MOVI!C:DT,74,0)</f>
        <v>0</v>
      </c>
      <c r="HM102" s="275">
        <f>VLOOKUP(C102,FPT!B:HK,74,0)</f>
        <v>0</v>
      </c>
      <c r="HN102" t="str">
        <f t="shared" si="188"/>
        <v/>
      </c>
      <c r="HO102" s="275">
        <f>VLOOKUP(C102,MOVI!C:DT,75,0)</f>
        <v>11000000</v>
      </c>
      <c r="HP102" s="275">
        <f>VLOOKUP(C102,FPT!B:HN,75,0)</f>
        <v>11000000</v>
      </c>
      <c r="HQ102" t="str">
        <f t="shared" si="189"/>
        <v/>
      </c>
      <c r="HR102" s="275">
        <f>VLOOKUP(C102,MOVI!C:DT,76,0)</f>
        <v>0</v>
      </c>
      <c r="HS102" s="275">
        <f>VLOOKUP(C102,FPT!B:HQ,76,0)</f>
        <v>0</v>
      </c>
      <c r="HT102" t="str">
        <f t="shared" si="190"/>
        <v/>
      </c>
      <c r="HU102" s="275">
        <f>VLOOKUP(C102,MOVI!C:DT,77,0)</f>
        <v>0</v>
      </c>
      <c r="HV102" s="275">
        <f>VLOOKUP(C102,FPT!B:HT,77,0)</f>
        <v>0</v>
      </c>
      <c r="HW102" t="str">
        <f t="shared" si="191"/>
        <v/>
      </c>
      <c r="HX102" s="274">
        <f>VLOOKUP(C102,MOVI!C:CB,78,0)</f>
        <v>400000</v>
      </c>
      <c r="HY102" s="261">
        <f>VLOOKUP(C102,FPT!$B:$CA,78,0)</f>
        <v>400000</v>
      </c>
      <c r="HZ102" t="str">
        <f t="shared" si="192"/>
        <v/>
      </c>
      <c r="IA102" s="275">
        <f>VLOOKUP(C102,MOVI!C:CD,79,0)</f>
        <v>50000</v>
      </c>
      <c r="IB102" s="275">
        <f>VLOOKUP(C102,FPT!B:HZ,79,0)</f>
        <v>50000</v>
      </c>
      <c r="IC102" t="str">
        <f t="shared" si="193"/>
        <v/>
      </c>
      <c r="ID102" s="275">
        <f>VLOOKUP(C102,MOVI!C:CD,80,0)</f>
        <v>75000</v>
      </c>
      <c r="IE102" s="275">
        <f>VLOOKUP(C102,FPT!B:IC,80,0)</f>
        <v>75000</v>
      </c>
      <c r="IF102" t="str">
        <f t="shared" si="194"/>
        <v/>
      </c>
      <c r="IG102" s="275">
        <f>VLOOKUP(C102,MOVI!C:DT,81,0)</f>
        <v>0</v>
      </c>
      <c r="IH102" s="275">
        <f>VLOOKUP(C102,FPT!B:IF,81,0)</f>
        <v>0</v>
      </c>
      <c r="II102" t="str">
        <f t="shared" si="195"/>
        <v/>
      </c>
      <c r="IJ102" s="275">
        <f>VLOOKUP(C102,MOVI!C:DT,82,0)</f>
        <v>525000</v>
      </c>
      <c r="IK102" s="275">
        <f>VLOOKUP(C102,FPT!B:II,82,0)</f>
        <v>525000</v>
      </c>
      <c r="IL102" t="str">
        <f t="shared" si="196"/>
        <v/>
      </c>
      <c r="IM102" s="275">
        <f>ROUND(VLOOKUP(C102,MOVI!C:DT,83,0),0)</f>
        <v>11525000</v>
      </c>
      <c r="IN102" s="275">
        <f>ROUND(VLOOKUP(C102,FPT!B:IL,83,0),0)</f>
        <v>11525000</v>
      </c>
      <c r="IO102" t="str">
        <f t="shared" si="197"/>
        <v/>
      </c>
      <c r="IP102" s="275">
        <f>VLOOKUP(C102,MOVI!C:DT,84,0)</f>
        <v>0</v>
      </c>
      <c r="IQ102" s="275">
        <f>VLOOKUP(C102,FPT!B:IO,84,0)</f>
        <v>0</v>
      </c>
      <c r="IR102" t="str">
        <f t="shared" si="198"/>
        <v/>
      </c>
      <c r="IS102" s="275">
        <f>ROUND(VLOOKUP(C102,MOVI!C:DT,85,0),0)</f>
        <v>0</v>
      </c>
      <c r="IT102" s="275">
        <f>ROUND(VLOOKUP(C102,FPT!B:IR,85,0),0)</f>
        <v>0</v>
      </c>
      <c r="IU102" t="str">
        <f t="shared" si="199"/>
        <v/>
      </c>
      <c r="IV102" s="275">
        <f>VLOOKUP(C102,MOVI!C:DT,86,0)</f>
        <v>0</v>
      </c>
      <c r="IW102" s="275">
        <f>VLOOKUP(C102,FPT!B:IU,86,0)</f>
        <v>0</v>
      </c>
      <c r="IX102" t="str">
        <f t="shared" si="200"/>
        <v/>
      </c>
      <c r="IY102" s="275">
        <f>ROUND(VLOOKUP(C102,MOVI!C:DT,87,0),0)</f>
        <v>0</v>
      </c>
      <c r="IZ102" s="275">
        <f>ROUND(VLOOKUP(C102,FPT!B:IX,87,0),0)</f>
        <v>0</v>
      </c>
      <c r="JA102" t="str">
        <f t="shared" si="201"/>
        <v/>
      </c>
      <c r="JB102" s="275">
        <f>VLOOKUP(C102,MOVI!C:DT,88,0)</f>
        <v>0</v>
      </c>
      <c r="JC102" s="275">
        <f>VLOOKUP(C102,FPT!B:JA,88,0)</f>
        <v>0</v>
      </c>
      <c r="JD102" t="str">
        <f t="shared" si="202"/>
        <v/>
      </c>
      <c r="JE102" s="275">
        <f>VLOOKUP(C102,MOVI!C:DT,89,0)</f>
        <v>50000</v>
      </c>
      <c r="JF102" s="275">
        <f>VLOOKUP(C102,FPT!B:JD,89,0)</f>
        <v>50000</v>
      </c>
      <c r="JG102" t="str">
        <f t="shared" si="203"/>
        <v/>
      </c>
      <c r="JH102" s="275">
        <f>VLOOKUP(C102,MOVI!C:DT,90,0)</f>
        <v>0</v>
      </c>
      <c r="JI102" s="275">
        <f>VLOOKUP(C102,FPT!B:JG,90,0)</f>
        <v>0</v>
      </c>
      <c r="JJ102" t="str">
        <f t="shared" si="204"/>
        <v/>
      </c>
      <c r="JK102" s="275">
        <f>VLOOKUP(C102,MOVI!C:DT,91,0)</f>
        <v>0</v>
      </c>
      <c r="JL102" s="275">
        <f>VLOOKUP(C102,FPT!B:JJ,91,0)</f>
        <v>0</v>
      </c>
      <c r="JM102" t="str">
        <f t="shared" si="205"/>
        <v/>
      </c>
      <c r="JN102" s="275">
        <f>VLOOKUP(C102,MOVI!C:DT,92,0)</f>
        <v>128200</v>
      </c>
      <c r="JO102" s="275">
        <f>VLOOKUP(C102,FPT!B:JM,92,0)</f>
        <v>128200</v>
      </c>
      <c r="JP102" t="str">
        <f t="shared" si="206"/>
        <v/>
      </c>
      <c r="JQ102" s="275">
        <f>VLOOKUP(C102,MOVI!C:DT,93,0)</f>
        <v>0</v>
      </c>
      <c r="JR102" s="275">
        <f>VLOOKUP(C102,FPT!B:JP,93,0)</f>
        <v>0</v>
      </c>
      <c r="JS102" t="str">
        <f t="shared" si="207"/>
        <v/>
      </c>
      <c r="JT102" s="275">
        <f>VLOOKUP(C102,MOVI!C:DT,94,0)</f>
        <v>178200</v>
      </c>
      <c r="JU102" s="275">
        <f>VLOOKUP(C102,FPT!B:JS,94,0)</f>
        <v>178200</v>
      </c>
      <c r="JV102" t="str">
        <f t="shared" si="208"/>
        <v/>
      </c>
      <c r="JW102" s="275">
        <f>VLOOKUP(C102,MOVI!C:DT,95,0)</f>
        <v>8841740</v>
      </c>
      <c r="JX102" s="275">
        <f>VLOOKUP(C102,FPT!B:JV,95,0)</f>
        <v>8841740</v>
      </c>
      <c r="JY102" t="str">
        <f t="shared" si="209"/>
        <v/>
      </c>
      <c r="JZ102" s="275">
        <f>VLOOKUP(C102,MOVI!C:DT,96,0)</f>
        <v>0</v>
      </c>
      <c r="KA102" s="275">
        <f>VLOOKUP(C102,FPT!B:JY,96,0)</f>
        <v>0</v>
      </c>
      <c r="KB102" t="str">
        <f t="shared" si="210"/>
        <v/>
      </c>
      <c r="KC102" s="275">
        <f>VLOOKUP(C102,MOVI!C:DT,97,0)</f>
        <v>8841740</v>
      </c>
      <c r="KD102" s="275">
        <f>VLOOKUP(C102,FPT!B:KB,97,0)</f>
        <v>8841740</v>
      </c>
      <c r="KE102" t="str">
        <f t="shared" si="211"/>
        <v/>
      </c>
      <c r="KF102" s="275">
        <f>VLOOKUP(C102,MOVI!C:DT,98,0)</f>
        <v>850000.00000000012</v>
      </c>
      <c r="KG102" s="275">
        <f>VLOOKUP(C102,FPT!B:KE,98,0)</f>
        <v>850000</v>
      </c>
      <c r="KH102" t="str">
        <f t="shared" si="212"/>
        <v/>
      </c>
      <c r="KI102" s="275">
        <f>VLOOKUP(C102,MOVI!C:DT,99,0)</f>
        <v>0</v>
      </c>
      <c r="KJ102" s="275">
        <f>VLOOKUP(C102,FPT!B:KH,99,0)</f>
        <v>0</v>
      </c>
      <c r="KK102" t="str">
        <f t="shared" si="213"/>
        <v/>
      </c>
      <c r="KL102" s="275">
        <f>VLOOKUP(C102,MOVI!C:DT,100,0)</f>
        <v>150000</v>
      </c>
      <c r="KM102" s="275">
        <f>VLOOKUP(C102,FPT!B:KK,100,0)</f>
        <v>150000</v>
      </c>
      <c r="KN102" t="str">
        <f t="shared" si="214"/>
        <v/>
      </c>
      <c r="KO102" s="275">
        <f>VLOOKUP(C102,MOVI!C:DT,101,0)</f>
        <v>0</v>
      </c>
      <c r="KP102" s="275">
        <f>VLOOKUP(C102,FPT!B:KN,101,0)</f>
        <v>0</v>
      </c>
      <c r="KQ102" t="str">
        <f t="shared" si="215"/>
        <v/>
      </c>
      <c r="KR102" s="275">
        <f>VLOOKUP(C102,MOVI!C:DT,102,0)</f>
        <v>0</v>
      </c>
      <c r="KS102" s="275">
        <f>VLOOKUP(C102,FPT!B:KQ,102,0)</f>
        <v>0</v>
      </c>
      <c r="KT102" t="str">
        <f t="shared" si="216"/>
        <v/>
      </c>
      <c r="KU102" s="275">
        <f>VLOOKUP(C102,MOVI!C:DT,103,0)</f>
        <v>1000000.0000000001</v>
      </c>
      <c r="KV102" s="275">
        <f>VLOOKUP(C102,FPT!B:KT,103,0)</f>
        <v>1000000</v>
      </c>
      <c r="KW102" t="str">
        <f t="shared" si="217"/>
        <v/>
      </c>
      <c r="KX102" s="275">
        <f>VLOOKUP(C102,MOVI!C:DT,104,0)</f>
        <v>1525000</v>
      </c>
      <c r="KY102" s="275">
        <f>VLOOKUP(C102,FPT!B:KW,104,0)</f>
        <v>1525000</v>
      </c>
      <c r="KZ102" t="str">
        <f t="shared" si="218"/>
        <v/>
      </c>
      <c r="LA102" s="275">
        <f>VLOOKUP(C102,MOVI!C:DT,105,0)</f>
        <v>100000</v>
      </c>
      <c r="LB102" s="275">
        <f>VLOOKUP(C102,FPT!B:KZ,105,0)</f>
        <v>100000</v>
      </c>
      <c r="LC102" t="str">
        <f t="shared" si="219"/>
        <v/>
      </c>
      <c r="LD102" s="275">
        <f>VLOOKUP(C102,MOVI!C:DT,106,0)</f>
        <v>10644940</v>
      </c>
      <c r="LE102" s="275">
        <f>VLOOKUP(C102,FPT!B:LC,106,0)</f>
        <v>10644940</v>
      </c>
      <c r="LF102" t="str">
        <f t="shared" si="220"/>
        <v/>
      </c>
      <c r="LG102" s="273">
        <f>VLOOKUP(C102,MOVI!C:DT,107,0)</f>
        <v>0</v>
      </c>
      <c r="LH102" s="273">
        <f>VLOOKUP(C102,FPT!B:LF,107,0)</f>
        <v>0</v>
      </c>
      <c r="LI102" t="str">
        <f t="shared" si="221"/>
        <v/>
      </c>
      <c r="LJ102" t="str">
        <f>VLOOKUP(C102,MOVI!C:DV,108,0)</f>
        <v>Việt PhúSouthRisk</v>
      </c>
      <c r="LK102" s="252" t="str">
        <f>VLOOKUP(C102,FPT!B:LI,108,0)</f>
        <v>Việt PhúSouthRisk</v>
      </c>
      <c r="LL102" t="str">
        <f t="shared" si="222"/>
        <v/>
      </c>
      <c r="LM102" s="275">
        <f>ROUND(VLOOKUP(C102,MOVI!C:DV,109,0),0)</f>
        <v>416667</v>
      </c>
      <c r="LN102" s="275">
        <f>ROUND(VLOOKUP(C102,FPT!B:LL,109,0),0)</f>
        <v>416667</v>
      </c>
      <c r="LO102" t="str">
        <f t="shared" si="223"/>
        <v/>
      </c>
      <c r="LP102" t="str">
        <f>VLOOKUP(C102,MOVI!C:DV,110,0)</f>
        <v>HO</v>
      </c>
      <c r="LQ102" s="247" t="str">
        <f>VLOOKUP(C102,FPT!B:LO,110,0)</f>
        <v>HO</v>
      </c>
      <c r="LR102" t="str">
        <f t="shared" si="224"/>
        <v/>
      </c>
      <c r="LS102">
        <f>MOVI!DI97</f>
        <v>22</v>
      </c>
      <c r="LV102">
        <f>MOVI!DJ97</f>
        <v>0</v>
      </c>
      <c r="LW102">
        <f>MOVI!DK97</f>
        <v>0</v>
      </c>
      <c r="LX102" t="str">
        <f>MOVI!DL97</f>
        <v>x</v>
      </c>
      <c r="LY102">
        <f>MOVI!DM97</f>
        <v>0</v>
      </c>
      <c r="LZ102">
        <f>MOVI!DN97</f>
        <v>50000</v>
      </c>
      <c r="MA102">
        <f>MOVI!DO97</f>
        <v>0</v>
      </c>
      <c r="MB102" t="str">
        <f>MOVI!DP97</f>
        <v/>
      </c>
      <c r="MC102">
        <f>MOVI!DQ97</f>
        <v>0</v>
      </c>
      <c r="MD102">
        <f>MOVI!DR97</f>
        <v>0</v>
      </c>
      <c r="ME102" t="str">
        <f>VLOOKUP(C102,MOVI!C:DV,121,0)</f>
        <v/>
      </c>
      <c r="MF102" s="252"/>
      <c r="MG102" t="str">
        <f t="shared" si="117"/>
        <v/>
      </c>
      <c r="MH102" t="str">
        <f>VLOOKUP(C102,MOVI!C:DT,122,0)</f>
        <v>Việt PhúSouth</v>
      </c>
      <c r="MI102" s="252" t="str">
        <f>VLOOKUP(C102,FPT!B:DS,112,0)</f>
        <v>Việt PhúSouth</v>
      </c>
      <c r="MJ102" t="str">
        <f t="shared" si="225"/>
        <v/>
      </c>
    </row>
    <row r="103" spans="1:348" x14ac:dyDescent="0.25">
      <c r="A103">
        <v>95</v>
      </c>
      <c r="B103" s="48">
        <v>5722</v>
      </c>
      <c r="C103" s="271" t="s">
        <v>853</v>
      </c>
      <c r="D103" t="str">
        <f>VLOOKUP(C103,MOVI!C:D,2,0)</f>
        <v>Lê Thị Yến Nhi</v>
      </c>
      <c r="E103" t="str">
        <f>VLOOKUP(C103,FPT!B:C,2,0)</f>
        <v>Lê Thị Yến Nhi</v>
      </c>
      <c r="F103" t="str">
        <f t="shared" si="118"/>
        <v/>
      </c>
      <c r="G103" t="str">
        <f>VLOOKUP(C103,MOVI!C:E,3,0)</f>
        <v>Risk</v>
      </c>
      <c r="H103" t="str">
        <f>VLOOKUP(C103,FPT!B:F,3,0)</f>
        <v>Risk</v>
      </c>
      <c r="I103" t="str">
        <f t="shared" si="119"/>
        <v/>
      </c>
      <c r="J103" t="str">
        <f>VLOOKUP(C103,MOVI!C:H,4,0)</f>
        <v>Collection</v>
      </c>
      <c r="K103" t="str">
        <f>VLOOKUP(C103,FPT!B:I,4,0)</f>
        <v>Collection</v>
      </c>
      <c r="L103" t="str">
        <f t="shared" si="120"/>
        <v/>
      </c>
      <c r="M103" t="str">
        <f>VLOOKUP(C103,MOVI!C:DT,5,0)</f>
        <v>Associate</v>
      </c>
      <c r="N103" t="str">
        <f>VLOOKUP(C103,FPT!B:L,5,0)</f>
        <v>Associate</v>
      </c>
      <c r="O103" t="str">
        <f t="shared" si="121"/>
        <v/>
      </c>
      <c r="P103" t="str">
        <f>VLOOKUP(C103,MOVI!C:DT,6,0)</f>
        <v>Debt Collection Officer</v>
      </c>
      <c r="Q103" t="str">
        <f>VLOOKUP(C103,FPT!B:O,6,0)</f>
        <v>Debt Collection Officer</v>
      </c>
      <c r="R103" t="str">
        <f t="shared" si="122"/>
        <v/>
      </c>
      <c r="S103" t="str">
        <f>VLOOKUP(C103,MOVI!C:DT,7,0)</f>
        <v>South</v>
      </c>
      <c r="T103" t="str">
        <f>VLOOKUP(C103,FPT!B:R,7,0)</f>
        <v>South</v>
      </c>
      <c r="U103" t="str">
        <f t="shared" si="123"/>
        <v/>
      </c>
      <c r="V103" t="str">
        <f>VLOOKUP(C103,MOVI!C:DT,8,0)</f>
        <v>Việt Phú</v>
      </c>
      <c r="W103" t="str">
        <f>VLOOKUP(C103,FPT!B:U,8,0)</f>
        <v>Việt Phú</v>
      </c>
      <c r="X103" t="str">
        <f t="shared" si="124"/>
        <v/>
      </c>
      <c r="Y103" t="str">
        <f>VLOOKUP(C103,MOVI!C:DT,9,0)</f>
        <v>Full-time</v>
      </c>
      <c r="Z103" t="str">
        <f>VLOOKUP(C103,FPT!B:X,9,0)</f>
        <v>Full-time</v>
      </c>
      <c r="AA103" t="str">
        <f t="shared" si="125"/>
        <v/>
      </c>
      <c r="AB103" t="str">
        <f>VLOOKUP(C103,MOVI!C:DT,10,0)</f>
        <v>Permanent</v>
      </c>
      <c r="AC103" t="str">
        <f>VLOOKUP(C103,FPT!B:AA,10,0)</f>
        <v>Permanent</v>
      </c>
      <c r="AD103" t="str">
        <f t="shared" si="126"/>
        <v/>
      </c>
      <c r="AE103" s="247">
        <f>VLOOKUP(C103,MOVI!C:DT,11,0)</f>
        <v>44004</v>
      </c>
      <c r="AF103" s="247">
        <f>VLOOKUP(C103,FPT!B:AD,11,0)</f>
        <v>44004</v>
      </c>
      <c r="AG103" t="str">
        <f t="shared" si="127"/>
        <v/>
      </c>
      <c r="AH103" s="260" t="str">
        <f>VLOOKUP(C103,MOVI!C:DT,12,0)</f>
        <v/>
      </c>
      <c r="AI103" s="260"/>
      <c r="AJ103" t="str">
        <f t="shared" si="227"/>
        <v/>
      </c>
      <c r="AK103">
        <f>VLOOKUP(C103,MOVI!C:DT,13,0)</f>
        <v>0</v>
      </c>
      <c r="AL103" s="247">
        <f>VLOOKUP(C103,FPT!B:AJ,13,0)</f>
        <v>0</v>
      </c>
      <c r="AM103" t="str">
        <f t="shared" si="226"/>
        <v/>
      </c>
      <c r="AN103" s="247">
        <f>VLOOKUP(C103,MOVI!C:DT,14,0)</f>
        <v>0</v>
      </c>
      <c r="AO103" s="247">
        <f>VLOOKUP(C103,FPT!B:AM,14,0)</f>
        <v>0</v>
      </c>
      <c r="AP103" t="str">
        <f t="shared" si="128"/>
        <v/>
      </c>
      <c r="AQ103" t="str">
        <f>VLOOKUP(C103,MOVI!C:DT,15,0)</f>
        <v>LC</v>
      </c>
      <c r="AR103" s="247" t="str">
        <f>VLOOKUP(C103,FPT!B:AP,15,0)</f>
        <v>LC</v>
      </c>
      <c r="AS103" t="str">
        <f t="shared" si="129"/>
        <v/>
      </c>
      <c r="AT103" s="282" t="str">
        <f>VLOOKUP(C103,MOVI!C:DT,16,0)</f>
        <v>LTTP</v>
      </c>
      <c r="AU103" s="247" t="str">
        <f>VLOOKUP(C103,FPT!B:AS,16,0)</f>
        <v>LTTP</v>
      </c>
      <c r="AV103" t="str">
        <f t="shared" si="130"/>
        <v/>
      </c>
      <c r="AW103" t="str">
        <f>VLOOKUP(C103,MOVI!C:DT,17,0)</f>
        <v>L</v>
      </c>
      <c r="AX103" s="247" t="str">
        <f>VLOOKUP(C103,FPT!B:AV,17,0)</f>
        <v>L</v>
      </c>
      <c r="AY103" t="str">
        <f t="shared" si="131"/>
        <v/>
      </c>
      <c r="AZ103">
        <f>VLOOKUP(C103,MOVI!C:DT,18,0)</f>
        <v>0</v>
      </c>
      <c r="BA103" s="247">
        <f>VLOOKUP(C103,FPT!B:AY,18,0)</f>
        <v>0</v>
      </c>
      <c r="BB103" t="str">
        <f t="shared" si="132"/>
        <v/>
      </c>
      <c r="BC103" s="275">
        <f>VLOOKUP(C103,MOVI!C:DT,19,0)</f>
        <v>5000000</v>
      </c>
      <c r="BD103" s="275">
        <f>VLOOKUP(C103,FPT!B:BB,19,0)</f>
        <v>5000000</v>
      </c>
      <c r="BE103" t="str">
        <f t="shared" si="133"/>
        <v/>
      </c>
      <c r="BF103">
        <f>VLOOKUP(C103,MOVI!C:DT,20,0)</f>
        <v>0</v>
      </c>
      <c r="BG103" s="252">
        <f>VLOOKUP(C103,FPT!B:BE,20,0)</f>
        <v>0</v>
      </c>
      <c r="BH103" t="str">
        <f t="shared" si="134"/>
        <v/>
      </c>
      <c r="BI103" s="275">
        <f>VLOOKUP(C103,MOVI!C:DT,21,0)</f>
        <v>5000000</v>
      </c>
      <c r="BJ103" s="275">
        <f>VLOOKUP(C103,FPT!B:BH,21,0)</f>
        <v>5000000</v>
      </c>
      <c r="BK103" t="str">
        <f t="shared" si="135"/>
        <v/>
      </c>
      <c r="BL103" s="275">
        <f>VLOOKUP(C103,MOVI!C:DT,22,0)</f>
        <v>0</v>
      </c>
      <c r="BM103" s="275">
        <f>VLOOKUP(C103,FPT!B:BK,22,0)</f>
        <v>0</v>
      </c>
      <c r="BN103" t="str">
        <f t="shared" si="136"/>
        <v/>
      </c>
      <c r="BO103" s="275">
        <f>VLOOKUP(C103,MOVI!C:DT,23,0)</f>
        <v>0</v>
      </c>
      <c r="BP103" s="275">
        <f>VLOOKUP(C103,FPT!B:BN,23,0)</f>
        <v>0</v>
      </c>
      <c r="BQ103" t="str">
        <f t="shared" si="137"/>
        <v/>
      </c>
      <c r="BR103" s="275">
        <f>VLOOKUP(C103,MOVI!C:DT,24,0)</f>
        <v>0</v>
      </c>
      <c r="BS103" s="275">
        <f>VLOOKUP(C103,FPT!B:BQ,24,0)</f>
        <v>0</v>
      </c>
      <c r="BT103" t="str">
        <f t="shared" si="138"/>
        <v/>
      </c>
      <c r="BU103" s="275">
        <f>VLOOKUP(C103,MOVI!C:DT,25,0)</f>
        <v>0</v>
      </c>
      <c r="BV103" s="275">
        <f>VLOOKUP(C103,FPT!B:BT,25,0)</f>
        <v>0</v>
      </c>
      <c r="BW103" t="str">
        <f t="shared" si="139"/>
        <v/>
      </c>
      <c r="BX103" s="275">
        <f>VLOOKUP(C103,MOVI!C:DT,26,0)</f>
        <v>0</v>
      </c>
      <c r="BY103" s="275">
        <f>VLOOKUP(C103,FPT!B:BW,26,0)</f>
        <v>0</v>
      </c>
      <c r="BZ103" t="str">
        <f t="shared" si="140"/>
        <v/>
      </c>
      <c r="CA103" s="275">
        <f>VLOOKUP(C103,MOVI!C:DT,27,0)</f>
        <v>0</v>
      </c>
      <c r="CB103" s="275">
        <f>VLOOKUP(C103,FPT!B:BZ,27,0)</f>
        <v>0</v>
      </c>
      <c r="CC103" t="str">
        <f t="shared" si="141"/>
        <v/>
      </c>
      <c r="CD103" s="275">
        <f>VLOOKUP(C103,MOVI!C:DT,28,0)</f>
        <v>0</v>
      </c>
      <c r="CE103" s="275">
        <f>VLOOKUP(C103,FPT!B:CC,28,0)</f>
        <v>0</v>
      </c>
      <c r="CF103" t="str">
        <f t="shared" si="142"/>
        <v/>
      </c>
      <c r="CG103" t="str">
        <f>VLOOKUP(C103,MOVI!C:DT,29,0)</f>
        <v>CN</v>
      </c>
      <c r="CH103" s="252" t="str">
        <f>VLOOKUP(C103,FPT!B:CF,29,0)</f>
        <v>CN</v>
      </c>
      <c r="CI103" t="str">
        <f t="shared" si="143"/>
        <v/>
      </c>
      <c r="CJ103">
        <f>VLOOKUP(C103,MOVI!C:DT,30,0)</f>
        <v>26</v>
      </c>
      <c r="CK103" s="252">
        <f>VLOOKUP(C103,FPT!B:CI,30,0)</f>
        <v>26</v>
      </c>
      <c r="CL103" t="str">
        <f t="shared" si="144"/>
        <v/>
      </c>
      <c r="CM103">
        <f>VLOOKUP(C103,MOVI!C:DT,31,0)</f>
        <v>22</v>
      </c>
      <c r="CN103" s="252">
        <f>VLOOKUP(C103,FPT!B:CL,31,0)</f>
        <v>22</v>
      </c>
      <c r="CO103" t="str">
        <f t="shared" si="145"/>
        <v/>
      </c>
      <c r="CP103" s="275">
        <f>VLOOKUP(C103,MOVI!C:DT,32,0)</f>
        <v>4</v>
      </c>
      <c r="CQ103" s="275">
        <f>VLOOKUP(C103,FPT!B:CO,32,0)</f>
        <v>4</v>
      </c>
      <c r="CR103" t="str">
        <f t="shared" si="146"/>
        <v/>
      </c>
      <c r="CS103" s="275">
        <f>VLOOKUP(C103,MOVI!C:DT,33,0)</f>
        <v>0</v>
      </c>
      <c r="CT103" s="275">
        <f>VLOOKUP(C103,FPT!B:CR,33,0)</f>
        <v>0</v>
      </c>
      <c r="CU103" t="str">
        <f t="shared" si="147"/>
        <v/>
      </c>
      <c r="CV103" s="275">
        <f>VLOOKUP(C103,MOVI!C:DT,34,0)</f>
        <v>0</v>
      </c>
      <c r="CW103" s="275">
        <f>VLOOKUP(C103,FPT!B:CU,34,0)</f>
        <v>0</v>
      </c>
      <c r="CX103" t="str">
        <f t="shared" si="148"/>
        <v/>
      </c>
      <c r="CY103" s="275">
        <f>VLOOKUP(C103,MOVI!C:DT,35,0)</f>
        <v>26</v>
      </c>
      <c r="CZ103" s="275">
        <f>VLOOKUP(C103,FPT!B:CX,35,0)</f>
        <v>26</v>
      </c>
      <c r="DA103" t="str">
        <f t="shared" si="149"/>
        <v/>
      </c>
      <c r="DB103" s="275">
        <f>VLOOKUP(C103,MOVI!C:DT,36,0)</f>
        <v>0</v>
      </c>
      <c r="DC103" s="275">
        <f>VLOOKUP(C103,FPT!B:DA,36,0)</f>
        <v>0</v>
      </c>
      <c r="DD103" t="str">
        <f t="shared" si="150"/>
        <v/>
      </c>
      <c r="DE103" s="275">
        <f>VLOOKUP(C103,MOVI!C:DT,37,0)</f>
        <v>0</v>
      </c>
      <c r="DF103" s="275">
        <f>VLOOKUP(C103,FPT!B:DD,37,0)</f>
        <v>0</v>
      </c>
      <c r="DG103" t="str">
        <f t="shared" si="151"/>
        <v/>
      </c>
      <c r="DH103" s="275">
        <f>VLOOKUP(C103,MOVI!C:DT,38,0)</f>
        <v>0</v>
      </c>
      <c r="DI103" s="275">
        <f>VLOOKUP(C103,FPT!B:DG,38,0)</f>
        <v>0</v>
      </c>
      <c r="DJ103" t="str">
        <f t="shared" si="152"/>
        <v/>
      </c>
      <c r="DK103" s="275">
        <f>VLOOKUP(C103,MOVI!C:DT,39,0)</f>
        <v>0</v>
      </c>
      <c r="DL103" s="275">
        <f>VLOOKUP(C103,FPT!B:DJ,39,0)</f>
        <v>0</v>
      </c>
      <c r="DM103" t="str">
        <f t="shared" si="153"/>
        <v/>
      </c>
      <c r="DN103" s="275">
        <f>VLOOKUP(C103,MOVI!C:DT,40,0)</f>
        <v>0</v>
      </c>
      <c r="DO103" s="275">
        <f>VLOOKUP(C103,FPT!B:DM,40,0)</f>
        <v>0</v>
      </c>
      <c r="DP103" t="str">
        <f t="shared" si="154"/>
        <v/>
      </c>
      <c r="DQ103" s="275">
        <f>VLOOKUP(C103,MOVI!C:DT,41,0)</f>
        <v>0</v>
      </c>
      <c r="DR103" s="275">
        <f>VLOOKUP(C103,FPT!B:DP,41,0)</f>
        <v>0</v>
      </c>
      <c r="DS103" t="str">
        <f t="shared" si="155"/>
        <v/>
      </c>
      <c r="DT103" s="275">
        <f>VLOOKUP(C103,MOVI!C:DT,42,0)</f>
        <v>5000000</v>
      </c>
      <c r="DU103" s="275">
        <f>ROUND(VLOOKUP(C103,FPT!B:DS,42,0),0)</f>
        <v>5000000</v>
      </c>
      <c r="DV103" t="str">
        <f t="shared" si="156"/>
        <v/>
      </c>
      <c r="DW103" s="275">
        <f>VLOOKUP(C103,MOVI!C:DT,43,0)</f>
        <v>0</v>
      </c>
      <c r="DX103" s="275">
        <f>VLOOKUP(C103,FPT!B:DV,43,0)</f>
        <v>0</v>
      </c>
      <c r="DY103" t="str">
        <f t="shared" si="157"/>
        <v/>
      </c>
      <c r="DZ103" s="275">
        <f>VLOOKUP(C103,MOVI!C:DT,44,0)</f>
        <v>0</v>
      </c>
      <c r="EA103" s="275">
        <f>VLOOKUP(C103,FPT!B:DY,44,0)</f>
        <v>0</v>
      </c>
      <c r="EB103" t="str">
        <f t="shared" si="158"/>
        <v/>
      </c>
      <c r="EC103" s="275">
        <f>VLOOKUP(C103,MOVI!C:DT,45,0)</f>
        <v>5000000</v>
      </c>
      <c r="ED103" s="275">
        <f>ROUND(VLOOKUP(C103,FPT!B:EB,45,0),0)</f>
        <v>5000000</v>
      </c>
      <c r="EE103" t="str">
        <f t="shared" si="159"/>
        <v/>
      </c>
      <c r="EF103" s="275">
        <f>VLOOKUP(C103,MOVI!C:DT,46,0)</f>
        <v>0</v>
      </c>
      <c r="EG103" s="275">
        <f>VLOOKUP(C103,FPT!B:EE,46,0)</f>
        <v>0</v>
      </c>
      <c r="EH103" t="str">
        <f t="shared" si="160"/>
        <v/>
      </c>
      <c r="EI103" s="275">
        <f>VLOOKUP(C103,MOVI!C:DT,47,0)</f>
        <v>0</v>
      </c>
      <c r="EJ103" s="275">
        <f>VLOOKUP(C103,FPT!B:EH,47,0)</f>
        <v>0</v>
      </c>
      <c r="EK103" t="str">
        <f t="shared" si="161"/>
        <v/>
      </c>
      <c r="EL103" s="275">
        <f>VLOOKUP(C103,MOVI!C:DT,48,0)</f>
        <v>0</v>
      </c>
      <c r="EM103" s="275">
        <f>VLOOKUP(C103,FPT!B:EK,48,0)</f>
        <v>0</v>
      </c>
      <c r="EN103" t="str">
        <f t="shared" si="162"/>
        <v/>
      </c>
      <c r="EO103" s="275">
        <f>VLOOKUP(C103,MOVI!C:DT,49,0)</f>
        <v>0</v>
      </c>
      <c r="EP103" s="275">
        <f>VLOOKUP(C103,FPT!B:EN,49,0)</f>
        <v>0</v>
      </c>
      <c r="EQ103" t="str">
        <f t="shared" si="163"/>
        <v/>
      </c>
      <c r="ER103" s="275">
        <f>VLOOKUP(C103,MOVI!C:DT,50,0)</f>
        <v>0</v>
      </c>
      <c r="ES103" s="275">
        <f>VLOOKUP(C103,FPT!B:EQ,50,0)</f>
        <v>0</v>
      </c>
      <c r="ET103" t="str">
        <f t="shared" si="164"/>
        <v/>
      </c>
      <c r="EU103" s="275">
        <f>VLOOKUP(C103,MOVI!C:DT,51,0)</f>
        <v>0</v>
      </c>
      <c r="EV103" s="275">
        <f>VLOOKUP(C103,FPT!B:ET,51,0)</f>
        <v>0</v>
      </c>
      <c r="EW103" t="str">
        <f t="shared" si="165"/>
        <v/>
      </c>
      <c r="EX103" s="275">
        <f>VLOOKUP(C103,MOVI!C:DT,52,0)</f>
        <v>0</v>
      </c>
      <c r="EY103" s="275">
        <f>VLOOKUP(C103,FPT!B:EW,52,0)</f>
        <v>0</v>
      </c>
      <c r="EZ103" t="str">
        <f t="shared" si="166"/>
        <v/>
      </c>
      <c r="FA103" s="275">
        <f>VLOOKUP(C103,MOVI!C:DT,53,0)</f>
        <v>0</v>
      </c>
      <c r="FB103" s="275">
        <f>VLOOKUP(C103,FPT!B:EZ,53,0)</f>
        <v>0</v>
      </c>
      <c r="FC103" t="str">
        <f t="shared" si="167"/>
        <v/>
      </c>
      <c r="FD103" s="275">
        <f>VLOOKUP(C103,MOVI!C:DT,54,0)</f>
        <v>0</v>
      </c>
      <c r="FE103" s="275">
        <f>VLOOKUP(C103,FPT!B:FC,54,0)</f>
        <v>0</v>
      </c>
      <c r="FF103" t="str">
        <f t="shared" si="168"/>
        <v/>
      </c>
      <c r="FG103" s="275">
        <f>VLOOKUP(C103,MOVI!C:DT,55,0)</f>
        <v>0</v>
      </c>
      <c r="FH103" s="275">
        <f>VLOOKUP(C103,FPT!B:FF,55,0)</f>
        <v>0</v>
      </c>
      <c r="FI103" t="str">
        <f t="shared" si="169"/>
        <v/>
      </c>
      <c r="FJ103" s="275">
        <f>VLOOKUP(C103,MOVI!C:DT,56,0)</f>
        <v>0</v>
      </c>
      <c r="FK103" s="275">
        <f>VLOOKUP(C103,FPT!B:FI,56,0)</f>
        <v>0</v>
      </c>
      <c r="FL103" t="str">
        <f t="shared" si="170"/>
        <v/>
      </c>
      <c r="FM103" s="275">
        <f>VLOOKUP(C103,MOVI!C:DT,57,0)</f>
        <v>0</v>
      </c>
      <c r="FN103" s="275">
        <f>VLOOKUP(C103,FPT!B:FL,57,0)</f>
        <v>0</v>
      </c>
      <c r="FO103" t="str">
        <f t="shared" si="171"/>
        <v/>
      </c>
      <c r="FP103" s="275">
        <f>VLOOKUP(C103,MOVI!C:DT,58,0)</f>
        <v>0</v>
      </c>
      <c r="FQ103" s="275">
        <f>VLOOKUP(C103,FPT!B:FO,58,0)</f>
        <v>0</v>
      </c>
      <c r="FR103" t="str">
        <f t="shared" si="172"/>
        <v/>
      </c>
      <c r="FS103" s="275">
        <f>VLOOKUP(C103,MOVI!C:DT,59,0)</f>
        <v>0</v>
      </c>
      <c r="FT103" s="275">
        <f>VLOOKUP(C103,FPT!B:FR,59,0)</f>
        <v>0</v>
      </c>
      <c r="FU103" t="str">
        <f t="shared" si="173"/>
        <v/>
      </c>
      <c r="FV103" s="275">
        <f>VLOOKUP(C103,MOVI!C:DT,60,0)</f>
        <v>3890425</v>
      </c>
      <c r="FW103" s="275">
        <f>VLOOKUP(C103,FPT!B:FU,60,0)</f>
        <v>3890425</v>
      </c>
      <c r="FX103" t="str">
        <f t="shared" si="174"/>
        <v/>
      </c>
      <c r="FY103" s="275">
        <f>VLOOKUP(C103,MOVI!C:DT,61,0)</f>
        <v>0</v>
      </c>
      <c r="FZ103" s="275">
        <f>VLOOKUP(C103,FPT!B:FX,61,0)</f>
        <v>0</v>
      </c>
      <c r="GA103" t="str">
        <f t="shared" si="175"/>
        <v/>
      </c>
      <c r="GB103" s="275">
        <f>VLOOKUP(C103,MOVI!C:DT,62,0)</f>
        <v>0</v>
      </c>
      <c r="GC103" s="275">
        <f>VLOOKUP(C103,FPT!B:GA,62,0)</f>
        <v>0</v>
      </c>
      <c r="GD103" t="str">
        <f t="shared" si="176"/>
        <v/>
      </c>
      <c r="GE103" s="275">
        <f>VLOOKUP(C103,MOVI!C:DT,63,0)</f>
        <v>0</v>
      </c>
      <c r="GF103" s="275">
        <f>VLOOKUP(C103,FPT!B:GD,63,0)</f>
        <v>0</v>
      </c>
      <c r="GG103" t="str">
        <f t="shared" si="177"/>
        <v/>
      </c>
      <c r="GH103" s="275">
        <f>VLOOKUP(C103,MOVI!C:DT,64,0)</f>
        <v>0</v>
      </c>
      <c r="GI103" s="275">
        <f>VLOOKUP(C103,FPT!B:GG,64,0)</f>
        <v>0</v>
      </c>
      <c r="GJ103" t="str">
        <f t="shared" si="178"/>
        <v/>
      </c>
      <c r="GK103" s="275">
        <f>VLOOKUP(C103,MOVI!C:DT,65,0)</f>
        <v>0</v>
      </c>
      <c r="GL103" s="275">
        <f>VLOOKUP(C103,FPT!B:GJ,65,0)</f>
        <v>0</v>
      </c>
      <c r="GM103" t="str">
        <f t="shared" si="179"/>
        <v/>
      </c>
      <c r="GN103" s="275">
        <f>VLOOKUP(C103,MOVI!C:DT,66,0)</f>
        <v>0</v>
      </c>
      <c r="GO103" s="275">
        <f>VLOOKUP(C103,FPT!B:GM,66,0)</f>
        <v>0</v>
      </c>
      <c r="GP103" t="str">
        <f t="shared" si="180"/>
        <v/>
      </c>
      <c r="GQ103" s="275">
        <f>VLOOKUP(C103,MOVI!C:DT,67,0)</f>
        <v>0</v>
      </c>
      <c r="GR103" s="275">
        <f>VLOOKUP(C103,FPT!B:GP,67,0)</f>
        <v>0</v>
      </c>
      <c r="GS103" t="str">
        <f t="shared" si="181"/>
        <v/>
      </c>
      <c r="GT103" s="275">
        <f>VLOOKUP(C103,MOVI!C:DT,68,0)</f>
        <v>0</v>
      </c>
      <c r="GU103" s="275">
        <f>VLOOKUP(C103,FPT!B:GS,68,0)</f>
        <v>0</v>
      </c>
      <c r="GV103" t="str">
        <f t="shared" si="182"/>
        <v/>
      </c>
      <c r="GW103" s="275">
        <f>VLOOKUP(C103,MOVI!C:DT,69,0)</f>
        <v>0</v>
      </c>
      <c r="GX103" s="275">
        <f>VLOOKUP(C103,FPT!B:GV,69,0)</f>
        <v>0</v>
      </c>
      <c r="GY103" t="str">
        <f t="shared" si="183"/>
        <v/>
      </c>
      <c r="GZ103" s="275">
        <f>VLOOKUP(C103,MOVI!C:DT,70,0)</f>
        <v>3890425</v>
      </c>
      <c r="HA103" s="275">
        <f>VLOOKUP(C103,FPT!B:GY,70,0)</f>
        <v>3890425</v>
      </c>
      <c r="HB103" t="str">
        <f t="shared" si="184"/>
        <v/>
      </c>
      <c r="HC103" s="275">
        <f>VLOOKUP(C103,MOVI!C:DT,71,0)</f>
        <v>8890425</v>
      </c>
      <c r="HD103" s="275">
        <f>ROUND(VLOOKUP(C103,FPT!B:HB,71,0),0)</f>
        <v>8890425</v>
      </c>
      <c r="HE103" t="str">
        <f t="shared" si="185"/>
        <v/>
      </c>
      <c r="HF103" s="275">
        <f>ROUND(VLOOKUP(C103,MOVI!C:DT,72,0),0)</f>
        <v>0</v>
      </c>
      <c r="HG103" s="275">
        <f>ROUND(VLOOKUP(C103,FPT!B:HE,72,0),0)</f>
        <v>0</v>
      </c>
      <c r="HH103" t="str">
        <f t="shared" si="186"/>
        <v/>
      </c>
      <c r="HI103" s="275">
        <f>VLOOKUP(C103,MOVI!C:DT,73,0)</f>
        <v>0</v>
      </c>
      <c r="HJ103" s="275">
        <f>VLOOKUP(C103,FPT!B:HH,73,0)</f>
        <v>0</v>
      </c>
      <c r="HK103" t="str">
        <f t="shared" si="187"/>
        <v/>
      </c>
      <c r="HL103" s="275">
        <f>VLOOKUP(C103,MOVI!C:DT,74,0)</f>
        <v>0</v>
      </c>
      <c r="HM103" s="275">
        <f>VLOOKUP(C103,FPT!B:HK,74,0)</f>
        <v>0</v>
      </c>
      <c r="HN103" t="str">
        <f t="shared" si="188"/>
        <v/>
      </c>
      <c r="HO103" s="275">
        <f>VLOOKUP(C103,MOVI!C:DT,75,0)</f>
        <v>11000000</v>
      </c>
      <c r="HP103" s="275">
        <f>VLOOKUP(C103,FPT!B:HN,75,0)</f>
        <v>11000000</v>
      </c>
      <c r="HQ103" t="str">
        <f t="shared" si="189"/>
        <v/>
      </c>
      <c r="HR103" s="275">
        <f>VLOOKUP(C103,MOVI!C:DT,76,0)</f>
        <v>1</v>
      </c>
      <c r="HS103" s="275">
        <f>VLOOKUP(C103,FPT!B:HQ,76,0)</f>
        <v>1</v>
      </c>
      <c r="HT103" t="str">
        <f t="shared" si="190"/>
        <v/>
      </c>
      <c r="HU103" s="275">
        <f>VLOOKUP(C103,MOVI!C:DT,77,0)</f>
        <v>4400000</v>
      </c>
      <c r="HV103" s="275">
        <f>VLOOKUP(C103,FPT!B:HT,77,0)</f>
        <v>4400000</v>
      </c>
      <c r="HW103" t="str">
        <f t="shared" si="191"/>
        <v/>
      </c>
      <c r="HX103" s="274">
        <f>VLOOKUP(C103,MOVI!C:CB,78,0)</f>
        <v>400000</v>
      </c>
      <c r="HY103" s="261">
        <f>VLOOKUP(C103,FPT!$B:$CA,78,0)</f>
        <v>400000</v>
      </c>
      <c r="HZ103" t="str">
        <f t="shared" si="192"/>
        <v/>
      </c>
      <c r="IA103" s="275">
        <f>VLOOKUP(C103,MOVI!C:CD,79,0)</f>
        <v>50000</v>
      </c>
      <c r="IB103" s="275">
        <f>VLOOKUP(C103,FPT!B:HZ,79,0)</f>
        <v>50000</v>
      </c>
      <c r="IC103" t="str">
        <f t="shared" si="193"/>
        <v/>
      </c>
      <c r="ID103" s="275">
        <f>VLOOKUP(C103,MOVI!C:CD,80,0)</f>
        <v>75000</v>
      </c>
      <c r="IE103" s="275">
        <f>VLOOKUP(C103,FPT!B:IC,80,0)</f>
        <v>75000</v>
      </c>
      <c r="IF103" t="str">
        <f t="shared" si="194"/>
        <v/>
      </c>
      <c r="IG103" s="275">
        <f>VLOOKUP(C103,MOVI!C:DT,81,0)</f>
        <v>0</v>
      </c>
      <c r="IH103" s="275">
        <f>VLOOKUP(C103,FPT!B:IF,81,0)</f>
        <v>0</v>
      </c>
      <c r="II103" t="str">
        <f t="shared" si="195"/>
        <v/>
      </c>
      <c r="IJ103" s="275">
        <f>VLOOKUP(C103,MOVI!C:DT,82,0)</f>
        <v>525000</v>
      </c>
      <c r="IK103" s="275">
        <f>VLOOKUP(C103,FPT!B:II,82,0)</f>
        <v>525000</v>
      </c>
      <c r="IL103" t="str">
        <f t="shared" si="196"/>
        <v/>
      </c>
      <c r="IM103" s="275">
        <f>ROUND(VLOOKUP(C103,MOVI!C:DT,83,0),0)</f>
        <v>15925000</v>
      </c>
      <c r="IN103" s="275">
        <f>ROUND(VLOOKUP(C103,FPT!B:IL,83,0),0)</f>
        <v>15925000</v>
      </c>
      <c r="IO103" t="str">
        <f t="shared" si="197"/>
        <v/>
      </c>
      <c r="IP103" s="275">
        <f>VLOOKUP(C103,MOVI!C:DT,84,0)</f>
        <v>0</v>
      </c>
      <c r="IQ103" s="275">
        <f>VLOOKUP(C103,FPT!B:IO,84,0)</f>
        <v>0</v>
      </c>
      <c r="IR103" t="str">
        <f t="shared" si="198"/>
        <v/>
      </c>
      <c r="IS103" s="275">
        <f>ROUND(VLOOKUP(C103,MOVI!C:DT,85,0),0)</f>
        <v>0</v>
      </c>
      <c r="IT103" s="275">
        <f>ROUND(VLOOKUP(C103,FPT!B:IR,85,0),0)</f>
        <v>0</v>
      </c>
      <c r="IU103" t="str">
        <f t="shared" si="199"/>
        <v/>
      </c>
      <c r="IV103" s="275">
        <f>VLOOKUP(C103,MOVI!C:DT,86,0)</f>
        <v>0</v>
      </c>
      <c r="IW103" s="275">
        <f>VLOOKUP(C103,FPT!B:IU,86,0)</f>
        <v>0</v>
      </c>
      <c r="IX103" t="str">
        <f t="shared" si="200"/>
        <v/>
      </c>
      <c r="IY103" s="275">
        <f>ROUND(VLOOKUP(C103,MOVI!C:DT,87,0),0)</f>
        <v>0</v>
      </c>
      <c r="IZ103" s="275">
        <f>ROUND(VLOOKUP(C103,FPT!B:IX,87,0),0)</f>
        <v>0</v>
      </c>
      <c r="JA103" t="str">
        <f t="shared" si="201"/>
        <v/>
      </c>
      <c r="JB103" s="275">
        <f>VLOOKUP(C103,MOVI!C:DT,88,0)</f>
        <v>0</v>
      </c>
      <c r="JC103" s="275">
        <f>VLOOKUP(C103,FPT!B:JA,88,0)</f>
        <v>0</v>
      </c>
      <c r="JD103" t="str">
        <f t="shared" si="202"/>
        <v/>
      </c>
      <c r="JE103" s="275">
        <f>VLOOKUP(C103,MOVI!C:DT,89,0)</f>
        <v>50000</v>
      </c>
      <c r="JF103" s="275">
        <f>VLOOKUP(C103,FPT!B:JD,89,0)</f>
        <v>50000</v>
      </c>
      <c r="JG103" t="str">
        <f t="shared" si="203"/>
        <v/>
      </c>
      <c r="JH103" s="275">
        <f>VLOOKUP(C103,MOVI!C:DT,90,0)</f>
        <v>0</v>
      </c>
      <c r="JI103" s="275">
        <f>VLOOKUP(C103,FPT!B:JG,90,0)</f>
        <v>0</v>
      </c>
      <c r="JJ103" t="str">
        <f t="shared" si="204"/>
        <v/>
      </c>
      <c r="JK103" s="275">
        <f>VLOOKUP(C103,MOVI!C:DT,91,0)</f>
        <v>0</v>
      </c>
      <c r="JL103" s="275">
        <f>VLOOKUP(C103,FPT!B:JJ,91,0)</f>
        <v>0</v>
      </c>
      <c r="JM103" t="str">
        <f t="shared" si="205"/>
        <v/>
      </c>
      <c r="JN103" s="275">
        <f>VLOOKUP(C103,MOVI!C:DT,92,0)</f>
        <v>0</v>
      </c>
      <c r="JO103" s="275">
        <f>VLOOKUP(C103,FPT!B:JM,92,0)</f>
        <v>0</v>
      </c>
      <c r="JP103" t="str">
        <f t="shared" si="206"/>
        <v/>
      </c>
      <c r="JQ103" s="275">
        <f>VLOOKUP(C103,MOVI!C:DT,93,0)</f>
        <v>0</v>
      </c>
      <c r="JR103" s="275">
        <f>VLOOKUP(C103,FPT!B:JP,93,0)</f>
        <v>0</v>
      </c>
      <c r="JS103" t="str">
        <f t="shared" si="207"/>
        <v/>
      </c>
      <c r="JT103" s="275">
        <f>VLOOKUP(C103,MOVI!C:DT,94,0)</f>
        <v>50000</v>
      </c>
      <c r="JU103" s="275">
        <f>VLOOKUP(C103,FPT!B:JS,94,0)</f>
        <v>50000</v>
      </c>
      <c r="JV103" t="str">
        <f t="shared" si="208"/>
        <v/>
      </c>
      <c r="JW103" s="275">
        <f>VLOOKUP(C103,MOVI!C:DT,95,0)</f>
        <v>8315425</v>
      </c>
      <c r="JX103" s="275">
        <f>VLOOKUP(C103,FPT!B:JV,95,0)</f>
        <v>8315425</v>
      </c>
      <c r="JY103" t="str">
        <f t="shared" si="209"/>
        <v/>
      </c>
      <c r="JZ103" s="275">
        <f>VLOOKUP(C103,MOVI!C:DT,96,0)</f>
        <v>0</v>
      </c>
      <c r="KA103" s="275">
        <f>VLOOKUP(C103,FPT!B:JY,96,0)</f>
        <v>0</v>
      </c>
      <c r="KB103" t="str">
        <f t="shared" si="210"/>
        <v/>
      </c>
      <c r="KC103" s="275">
        <f>VLOOKUP(C103,MOVI!C:DT,97,0)</f>
        <v>8315425</v>
      </c>
      <c r="KD103" s="275">
        <f>VLOOKUP(C103,FPT!B:KB,97,0)</f>
        <v>8315425</v>
      </c>
      <c r="KE103" t="str">
        <f t="shared" si="211"/>
        <v/>
      </c>
      <c r="KF103" s="275">
        <f>VLOOKUP(C103,MOVI!C:DT,98,0)</f>
        <v>850000.00000000012</v>
      </c>
      <c r="KG103" s="275">
        <f>VLOOKUP(C103,FPT!B:KE,98,0)</f>
        <v>850000</v>
      </c>
      <c r="KH103" t="str">
        <f t="shared" si="212"/>
        <v/>
      </c>
      <c r="KI103" s="275">
        <f>VLOOKUP(C103,MOVI!C:DT,99,0)</f>
        <v>0</v>
      </c>
      <c r="KJ103" s="275">
        <f>VLOOKUP(C103,FPT!B:KH,99,0)</f>
        <v>0</v>
      </c>
      <c r="KK103" t="str">
        <f t="shared" si="213"/>
        <v/>
      </c>
      <c r="KL103" s="275">
        <f>VLOOKUP(C103,MOVI!C:DT,100,0)</f>
        <v>150000</v>
      </c>
      <c r="KM103" s="275">
        <f>VLOOKUP(C103,FPT!B:KK,100,0)</f>
        <v>150000</v>
      </c>
      <c r="KN103" t="str">
        <f t="shared" si="214"/>
        <v/>
      </c>
      <c r="KO103" s="275">
        <f>VLOOKUP(C103,MOVI!C:DT,101,0)</f>
        <v>0</v>
      </c>
      <c r="KP103" s="275">
        <f>VLOOKUP(C103,FPT!B:KN,101,0)</f>
        <v>0</v>
      </c>
      <c r="KQ103" t="str">
        <f t="shared" si="215"/>
        <v/>
      </c>
      <c r="KR103" s="275">
        <f>VLOOKUP(C103,MOVI!C:DT,102,0)</f>
        <v>0</v>
      </c>
      <c r="KS103" s="275">
        <f>VLOOKUP(C103,FPT!B:KQ,102,0)</f>
        <v>0</v>
      </c>
      <c r="KT103" t="str">
        <f t="shared" si="216"/>
        <v/>
      </c>
      <c r="KU103" s="275">
        <f>VLOOKUP(C103,MOVI!C:DT,103,0)</f>
        <v>1000000.0000000001</v>
      </c>
      <c r="KV103" s="275">
        <f>VLOOKUP(C103,FPT!B:KT,103,0)</f>
        <v>1000000</v>
      </c>
      <c r="KW103" t="str">
        <f t="shared" si="217"/>
        <v/>
      </c>
      <c r="KX103" s="275">
        <f>VLOOKUP(C103,MOVI!C:DT,104,0)</f>
        <v>1525000</v>
      </c>
      <c r="KY103" s="275">
        <f>VLOOKUP(C103,FPT!B:KW,104,0)</f>
        <v>1525000</v>
      </c>
      <c r="KZ103" t="str">
        <f t="shared" si="218"/>
        <v/>
      </c>
      <c r="LA103" s="275">
        <f>VLOOKUP(C103,MOVI!C:DT,105,0)</f>
        <v>100000</v>
      </c>
      <c r="LB103" s="275">
        <f>VLOOKUP(C103,FPT!B:KZ,105,0)</f>
        <v>100000</v>
      </c>
      <c r="LC103" t="str">
        <f t="shared" si="219"/>
        <v/>
      </c>
      <c r="LD103" s="275">
        <f>VLOOKUP(C103,MOVI!C:DT,106,0)</f>
        <v>9990425</v>
      </c>
      <c r="LE103" s="275">
        <f>VLOOKUP(C103,FPT!B:LC,106,0)</f>
        <v>9990425</v>
      </c>
      <c r="LF103" t="str">
        <f t="shared" si="220"/>
        <v/>
      </c>
      <c r="LG103" s="273">
        <f>VLOOKUP(C103,MOVI!C:DT,107,0)</f>
        <v>0</v>
      </c>
      <c r="LH103" s="273">
        <f>VLOOKUP(C103,FPT!B:LF,107,0)</f>
        <v>0</v>
      </c>
      <c r="LI103" t="str">
        <f t="shared" si="221"/>
        <v/>
      </c>
      <c r="LJ103" t="str">
        <f>VLOOKUP(C103,MOVI!C:DV,108,0)</f>
        <v>Việt PhúSouthRisk</v>
      </c>
      <c r="LK103" s="252" t="str">
        <f>VLOOKUP(C103,FPT!B:LI,108,0)</f>
        <v>Việt PhúSouthRisk</v>
      </c>
      <c r="LL103" t="str">
        <f t="shared" si="222"/>
        <v/>
      </c>
      <c r="LM103" s="275">
        <f>ROUND(VLOOKUP(C103,MOVI!C:DV,109,0),0)</f>
        <v>416667</v>
      </c>
      <c r="LN103" s="275">
        <f>ROUND(VLOOKUP(C103,FPT!B:LL,109,0),0)</f>
        <v>416667</v>
      </c>
      <c r="LO103" t="str">
        <f t="shared" si="223"/>
        <v/>
      </c>
      <c r="LP103" t="str">
        <f>VLOOKUP(C103,MOVI!C:DV,110,0)</f>
        <v>HO</v>
      </c>
      <c r="LQ103" s="247" t="str">
        <f>VLOOKUP(C103,FPT!B:LO,110,0)</f>
        <v>HO</v>
      </c>
      <c r="LR103" t="str">
        <f t="shared" si="224"/>
        <v/>
      </c>
      <c r="LS103">
        <f>MOVI!DI98</f>
        <v>22</v>
      </c>
      <c r="LV103">
        <f>MOVI!DJ98</f>
        <v>0</v>
      </c>
      <c r="LW103">
        <f>MOVI!DK98</f>
        <v>0</v>
      </c>
      <c r="LX103" t="str">
        <f>MOVI!DL98</f>
        <v>x</v>
      </c>
      <c r="LY103">
        <f>MOVI!DM98</f>
        <v>0</v>
      </c>
      <c r="LZ103">
        <f>MOVI!DN98</f>
        <v>50000</v>
      </c>
      <c r="MA103">
        <f>MOVI!DO98</f>
        <v>0</v>
      </c>
      <c r="MB103" t="str">
        <f>MOVI!DP98</f>
        <v/>
      </c>
      <c r="MC103">
        <f>MOVI!DQ98</f>
        <v>0</v>
      </c>
      <c r="MD103">
        <f>MOVI!DR98</f>
        <v>0</v>
      </c>
      <c r="ME103" t="str">
        <f>VLOOKUP(C103,MOVI!C:DV,121,0)</f>
        <v/>
      </c>
      <c r="MF103" s="252"/>
      <c r="MG103" t="str">
        <f t="shared" si="117"/>
        <v/>
      </c>
      <c r="MH103" t="str">
        <f>VLOOKUP(C103,MOVI!C:DT,122,0)</f>
        <v>Việt PhúSouth</v>
      </c>
      <c r="MI103" s="252" t="str">
        <f>VLOOKUP(C103,FPT!B:DS,112,0)</f>
        <v>Việt PhúSouth</v>
      </c>
      <c r="MJ103" t="str">
        <f t="shared" si="225"/>
        <v/>
      </c>
    </row>
    <row r="104" spans="1:348" x14ac:dyDescent="0.25">
      <c r="A104">
        <v>96</v>
      </c>
      <c r="B104" s="48">
        <v>5728</v>
      </c>
      <c r="C104" s="271" t="s">
        <v>854</v>
      </c>
      <c r="D104" t="str">
        <f>VLOOKUP(C104,MOVI!C:D,2,0)</f>
        <v>Nguyễn Tấn Hào</v>
      </c>
      <c r="E104" t="str">
        <f>VLOOKUP(C104,FPT!B:C,2,0)</f>
        <v>Nguyễn Tấn Hào</v>
      </c>
      <c r="F104" t="str">
        <f t="shared" si="118"/>
        <v/>
      </c>
      <c r="G104" t="str">
        <f>VLOOKUP(C104,MOVI!C:E,3,0)</f>
        <v>Risk</v>
      </c>
      <c r="H104" t="str">
        <f>VLOOKUP(C104,FPT!B:F,3,0)</f>
        <v>Risk</v>
      </c>
      <c r="I104" t="str">
        <f t="shared" si="119"/>
        <v/>
      </c>
      <c r="J104" t="str">
        <f>VLOOKUP(C104,MOVI!C:H,4,0)</f>
        <v>Collection</v>
      </c>
      <c r="K104" t="str">
        <f>VLOOKUP(C104,FPT!B:I,4,0)</f>
        <v>Collection</v>
      </c>
      <c r="L104" t="str">
        <f t="shared" si="120"/>
        <v/>
      </c>
      <c r="M104" t="str">
        <f>VLOOKUP(C104,MOVI!C:DT,5,0)</f>
        <v>Associate</v>
      </c>
      <c r="N104" t="str">
        <f>VLOOKUP(C104,FPT!B:L,5,0)</f>
        <v>Associate</v>
      </c>
      <c r="O104" t="str">
        <f t="shared" si="121"/>
        <v/>
      </c>
      <c r="P104" t="str">
        <f>VLOOKUP(C104,MOVI!C:DT,6,0)</f>
        <v>Debt Collection Officer</v>
      </c>
      <c r="Q104" t="str">
        <f>VLOOKUP(C104,FPT!B:O,6,0)</f>
        <v>Debt Collection Officer</v>
      </c>
      <c r="R104" t="str">
        <f t="shared" si="122"/>
        <v/>
      </c>
      <c r="S104" t="str">
        <f>VLOOKUP(C104,MOVI!C:DT,7,0)</f>
        <v>South</v>
      </c>
      <c r="T104" t="str">
        <f>VLOOKUP(C104,FPT!B:R,7,0)</f>
        <v>South</v>
      </c>
      <c r="U104" t="str">
        <f t="shared" si="123"/>
        <v/>
      </c>
      <c r="V104" t="str">
        <f>VLOOKUP(C104,MOVI!C:DT,8,0)</f>
        <v>Việt Phú</v>
      </c>
      <c r="W104" t="str">
        <f>VLOOKUP(C104,FPT!B:U,8,0)</f>
        <v>Việt Phú</v>
      </c>
      <c r="X104" t="str">
        <f t="shared" si="124"/>
        <v/>
      </c>
      <c r="Y104" t="str">
        <f>VLOOKUP(C104,MOVI!C:DT,9,0)</f>
        <v>Full-time</v>
      </c>
      <c r="Z104" t="str">
        <f>VLOOKUP(C104,FPT!B:X,9,0)</f>
        <v>Full-time</v>
      </c>
      <c r="AA104" t="str">
        <f t="shared" si="125"/>
        <v/>
      </c>
      <c r="AB104" t="str">
        <f>VLOOKUP(C104,MOVI!C:DT,10,0)</f>
        <v>Leaving</v>
      </c>
      <c r="AC104" t="str">
        <f>VLOOKUP(C104,FPT!B:AA,10,0)</f>
        <v>Leaving</v>
      </c>
      <c r="AD104" t="str">
        <f t="shared" si="126"/>
        <v/>
      </c>
      <c r="AE104" s="247">
        <f>VLOOKUP(C104,MOVI!C:DT,11,0)</f>
        <v>44007</v>
      </c>
      <c r="AF104" s="247">
        <f>VLOOKUP(C104,FPT!B:AD,11,0)</f>
        <v>44007</v>
      </c>
      <c r="AG104" t="str">
        <f t="shared" si="127"/>
        <v/>
      </c>
      <c r="AH104" s="260" t="str">
        <f>VLOOKUP(C104,MOVI!C:DT,12,0)</f>
        <v/>
      </c>
      <c r="AI104" s="260"/>
      <c r="AJ104" t="str">
        <f t="shared" si="227"/>
        <v/>
      </c>
      <c r="AK104">
        <f>VLOOKUP(C104,MOVI!C:DT,13,0)</f>
        <v>0</v>
      </c>
      <c r="AL104" s="247">
        <f>VLOOKUP(C104,FPT!B:AJ,13,0)</f>
        <v>0</v>
      </c>
      <c r="AM104" t="str">
        <f t="shared" si="226"/>
        <v/>
      </c>
      <c r="AN104" s="247">
        <f>VLOOKUP(C104,MOVI!C:DT,14,0)</f>
        <v>44560</v>
      </c>
      <c r="AO104" s="247">
        <f>VLOOKUP(C104,FPT!B:AM,14,0)</f>
        <v>44560</v>
      </c>
      <c r="AP104" t="str">
        <f t="shared" si="128"/>
        <v/>
      </c>
      <c r="AQ104" t="str">
        <f>VLOOKUP(C104,MOVI!C:DT,15,0)</f>
        <v>LC</v>
      </c>
      <c r="AR104" s="247" t="str">
        <f>VLOOKUP(C104,FPT!B:AP,15,0)</f>
        <v>LC</v>
      </c>
      <c r="AS104" t="str">
        <f t="shared" si="129"/>
        <v/>
      </c>
      <c r="AT104" s="282" t="str">
        <f>VLOOKUP(C104,MOVI!C:DT,16,0)</f>
        <v>LTTP</v>
      </c>
      <c r="AU104" s="247" t="str">
        <f>VLOOKUP(C104,FPT!B:AS,16,0)</f>
        <v>LTTP</v>
      </c>
      <c r="AV104" t="str">
        <f t="shared" si="130"/>
        <v/>
      </c>
      <c r="AW104" t="str">
        <f>VLOOKUP(C104,MOVI!C:DT,17,0)</f>
        <v>L</v>
      </c>
      <c r="AX104" s="247" t="str">
        <f>VLOOKUP(C104,FPT!B:AV,17,0)</f>
        <v>L</v>
      </c>
      <c r="AY104" t="str">
        <f t="shared" si="131"/>
        <v/>
      </c>
      <c r="AZ104">
        <f>VLOOKUP(C104,MOVI!C:DT,18,0)</f>
        <v>0</v>
      </c>
      <c r="BA104" s="247">
        <f>VLOOKUP(C104,FPT!B:AY,18,0)</f>
        <v>0</v>
      </c>
      <c r="BB104" t="str">
        <f t="shared" si="132"/>
        <v/>
      </c>
      <c r="BC104" s="275">
        <f>VLOOKUP(C104,MOVI!C:DT,19,0)</f>
        <v>5000000</v>
      </c>
      <c r="BD104" s="275">
        <f>VLOOKUP(C104,FPT!B:BB,19,0)</f>
        <v>5000000</v>
      </c>
      <c r="BE104" t="str">
        <f t="shared" si="133"/>
        <v/>
      </c>
      <c r="BF104">
        <f>VLOOKUP(C104,MOVI!C:DT,20,0)</f>
        <v>0</v>
      </c>
      <c r="BG104" s="252">
        <f>VLOOKUP(C104,FPT!B:BE,20,0)</f>
        <v>0</v>
      </c>
      <c r="BH104" t="str">
        <f t="shared" si="134"/>
        <v/>
      </c>
      <c r="BI104" s="275">
        <f>VLOOKUP(C104,MOVI!C:DT,21,0)</f>
        <v>5000000</v>
      </c>
      <c r="BJ104" s="275">
        <f>VLOOKUP(C104,FPT!B:BH,21,0)</f>
        <v>5000000</v>
      </c>
      <c r="BK104" t="str">
        <f t="shared" si="135"/>
        <v/>
      </c>
      <c r="BL104" s="275">
        <f>VLOOKUP(C104,MOVI!C:DT,22,0)</f>
        <v>0</v>
      </c>
      <c r="BM104" s="275">
        <f>VLOOKUP(C104,FPT!B:BK,22,0)</f>
        <v>0</v>
      </c>
      <c r="BN104" t="str">
        <f t="shared" si="136"/>
        <v/>
      </c>
      <c r="BO104" s="275">
        <f>VLOOKUP(C104,MOVI!C:DT,23,0)</f>
        <v>0</v>
      </c>
      <c r="BP104" s="275">
        <f>VLOOKUP(C104,FPT!B:BN,23,0)</f>
        <v>0</v>
      </c>
      <c r="BQ104" t="str">
        <f t="shared" si="137"/>
        <v/>
      </c>
      <c r="BR104" s="275">
        <f>VLOOKUP(C104,MOVI!C:DT,24,0)</f>
        <v>0</v>
      </c>
      <c r="BS104" s="275">
        <f>VLOOKUP(C104,FPT!B:BQ,24,0)</f>
        <v>0</v>
      </c>
      <c r="BT104" t="str">
        <f t="shared" si="138"/>
        <v/>
      </c>
      <c r="BU104" s="275">
        <f>VLOOKUP(C104,MOVI!C:DT,25,0)</f>
        <v>0</v>
      </c>
      <c r="BV104" s="275">
        <f>VLOOKUP(C104,FPT!B:BT,25,0)</f>
        <v>0</v>
      </c>
      <c r="BW104" t="str">
        <f t="shared" si="139"/>
        <v/>
      </c>
      <c r="BX104" s="275">
        <f>VLOOKUP(C104,MOVI!C:DT,26,0)</f>
        <v>0</v>
      </c>
      <c r="BY104" s="275">
        <f>VLOOKUP(C104,FPT!B:BW,26,0)</f>
        <v>0</v>
      </c>
      <c r="BZ104" t="str">
        <f t="shared" si="140"/>
        <v/>
      </c>
      <c r="CA104" s="275">
        <f>VLOOKUP(C104,MOVI!C:DT,27,0)</f>
        <v>0</v>
      </c>
      <c r="CB104" s="275">
        <f>VLOOKUP(C104,FPT!B:BZ,27,0)</f>
        <v>0</v>
      </c>
      <c r="CC104" t="str">
        <f t="shared" si="141"/>
        <v/>
      </c>
      <c r="CD104" s="275">
        <f>VLOOKUP(C104,MOVI!C:DT,28,0)</f>
        <v>0</v>
      </c>
      <c r="CE104" s="275">
        <f>VLOOKUP(C104,FPT!B:CC,28,0)</f>
        <v>0</v>
      </c>
      <c r="CF104" t="str">
        <f t="shared" si="142"/>
        <v/>
      </c>
      <c r="CG104" t="str">
        <f>VLOOKUP(C104,MOVI!C:DT,29,0)</f>
        <v>CN</v>
      </c>
      <c r="CH104" s="252" t="str">
        <f>VLOOKUP(C104,FPT!B:CF,29,0)</f>
        <v>CN</v>
      </c>
      <c r="CI104" t="str">
        <f t="shared" si="143"/>
        <v/>
      </c>
      <c r="CJ104">
        <f>VLOOKUP(C104,MOVI!C:DT,30,0)</f>
        <v>26</v>
      </c>
      <c r="CK104" s="252">
        <f>VLOOKUP(C104,FPT!B:CI,30,0)</f>
        <v>26</v>
      </c>
      <c r="CL104" t="str">
        <f t="shared" si="144"/>
        <v/>
      </c>
      <c r="CM104">
        <f>VLOOKUP(C104,MOVI!C:DT,31,0)</f>
        <v>23.5</v>
      </c>
      <c r="CN104" s="252">
        <f>VLOOKUP(C104,FPT!B:CL,31,0)</f>
        <v>23.5</v>
      </c>
      <c r="CO104" t="str">
        <f t="shared" si="145"/>
        <v/>
      </c>
      <c r="CP104" s="275">
        <f>VLOOKUP(C104,MOVI!C:DT,32,0)</f>
        <v>2.5</v>
      </c>
      <c r="CQ104" s="275">
        <f>VLOOKUP(C104,FPT!B:CO,32,0)</f>
        <v>2.5</v>
      </c>
      <c r="CR104" t="str">
        <f t="shared" si="146"/>
        <v/>
      </c>
      <c r="CS104" s="275">
        <f>VLOOKUP(C104,MOVI!C:DT,33,0)</f>
        <v>0</v>
      </c>
      <c r="CT104" s="275">
        <f>VLOOKUP(C104,FPT!B:CR,33,0)</f>
        <v>0</v>
      </c>
      <c r="CU104" t="str">
        <f t="shared" si="147"/>
        <v/>
      </c>
      <c r="CV104" s="275">
        <f>VLOOKUP(C104,MOVI!C:DT,34,0)</f>
        <v>0</v>
      </c>
      <c r="CW104" s="275">
        <f>VLOOKUP(C104,FPT!B:CU,34,0)</f>
        <v>0</v>
      </c>
      <c r="CX104" t="str">
        <f t="shared" si="148"/>
        <v/>
      </c>
      <c r="CY104" s="275">
        <f>VLOOKUP(C104,MOVI!C:DT,35,0)</f>
        <v>26</v>
      </c>
      <c r="CZ104" s="275">
        <f>VLOOKUP(C104,FPT!B:CX,35,0)</f>
        <v>26</v>
      </c>
      <c r="DA104" t="str">
        <f t="shared" si="149"/>
        <v/>
      </c>
      <c r="DB104" s="275">
        <f>VLOOKUP(C104,MOVI!C:DT,36,0)</f>
        <v>0</v>
      </c>
      <c r="DC104" s="275">
        <f>VLOOKUP(C104,FPT!B:DA,36,0)</f>
        <v>0</v>
      </c>
      <c r="DD104" t="str">
        <f t="shared" si="150"/>
        <v/>
      </c>
      <c r="DE104" s="275">
        <f>VLOOKUP(C104,MOVI!C:DT,37,0)</f>
        <v>0</v>
      </c>
      <c r="DF104" s="275">
        <f>VLOOKUP(C104,FPT!B:DD,37,0)</f>
        <v>0</v>
      </c>
      <c r="DG104" t="str">
        <f t="shared" si="151"/>
        <v/>
      </c>
      <c r="DH104" s="275">
        <f>VLOOKUP(C104,MOVI!C:DT,38,0)</f>
        <v>0</v>
      </c>
      <c r="DI104" s="275">
        <f>VLOOKUP(C104,FPT!B:DG,38,0)</f>
        <v>0</v>
      </c>
      <c r="DJ104" t="str">
        <f t="shared" si="152"/>
        <v/>
      </c>
      <c r="DK104" s="275">
        <f>VLOOKUP(C104,MOVI!C:DT,39,0)</f>
        <v>0</v>
      </c>
      <c r="DL104" s="275">
        <f>VLOOKUP(C104,FPT!B:DJ,39,0)</f>
        <v>0</v>
      </c>
      <c r="DM104" t="str">
        <f t="shared" si="153"/>
        <v/>
      </c>
      <c r="DN104" s="275">
        <f>VLOOKUP(C104,MOVI!C:DT,40,0)</f>
        <v>0</v>
      </c>
      <c r="DO104" s="275">
        <f>VLOOKUP(C104,FPT!B:DM,40,0)</f>
        <v>0</v>
      </c>
      <c r="DP104" t="str">
        <f t="shared" si="154"/>
        <v/>
      </c>
      <c r="DQ104" s="275">
        <f>VLOOKUP(C104,MOVI!C:DT,41,0)</f>
        <v>0</v>
      </c>
      <c r="DR104" s="275">
        <f>VLOOKUP(C104,FPT!B:DP,41,0)</f>
        <v>0</v>
      </c>
      <c r="DS104" t="str">
        <f t="shared" si="155"/>
        <v/>
      </c>
      <c r="DT104" s="275">
        <f>VLOOKUP(C104,MOVI!C:DT,42,0)</f>
        <v>5000000</v>
      </c>
      <c r="DU104" s="275">
        <f>ROUND(VLOOKUP(C104,FPT!B:DS,42,0),0)</f>
        <v>5000000</v>
      </c>
      <c r="DV104" t="str">
        <f t="shared" si="156"/>
        <v/>
      </c>
      <c r="DW104" s="275">
        <f>VLOOKUP(C104,MOVI!C:DT,43,0)</f>
        <v>0</v>
      </c>
      <c r="DX104" s="275">
        <f>VLOOKUP(C104,FPT!B:DV,43,0)</f>
        <v>0</v>
      </c>
      <c r="DY104" t="str">
        <f t="shared" si="157"/>
        <v/>
      </c>
      <c r="DZ104" s="275">
        <f>VLOOKUP(C104,MOVI!C:DT,44,0)</f>
        <v>0</v>
      </c>
      <c r="EA104" s="275">
        <f>VLOOKUP(C104,FPT!B:DY,44,0)</f>
        <v>0</v>
      </c>
      <c r="EB104" t="str">
        <f t="shared" si="158"/>
        <v/>
      </c>
      <c r="EC104" s="275">
        <f>VLOOKUP(C104,MOVI!C:DT,45,0)</f>
        <v>5000000</v>
      </c>
      <c r="ED104" s="275">
        <f>ROUND(VLOOKUP(C104,FPT!B:EB,45,0),0)</f>
        <v>5000000</v>
      </c>
      <c r="EE104" t="str">
        <f t="shared" si="159"/>
        <v/>
      </c>
      <c r="EF104" s="275">
        <f>VLOOKUP(C104,MOVI!C:DT,46,0)</f>
        <v>0</v>
      </c>
      <c r="EG104" s="275">
        <f>VLOOKUP(C104,FPT!B:EE,46,0)</f>
        <v>0</v>
      </c>
      <c r="EH104" t="str">
        <f t="shared" si="160"/>
        <v/>
      </c>
      <c r="EI104" s="275">
        <f>VLOOKUP(C104,MOVI!C:DT,47,0)</f>
        <v>0</v>
      </c>
      <c r="EJ104" s="275">
        <f>VLOOKUP(C104,FPT!B:EH,47,0)</f>
        <v>0</v>
      </c>
      <c r="EK104" t="str">
        <f t="shared" si="161"/>
        <v/>
      </c>
      <c r="EL104" s="275">
        <f>VLOOKUP(C104,MOVI!C:DT,48,0)</f>
        <v>0</v>
      </c>
      <c r="EM104" s="275">
        <f>VLOOKUP(C104,FPT!B:EK,48,0)</f>
        <v>0</v>
      </c>
      <c r="EN104" t="str">
        <f t="shared" si="162"/>
        <v/>
      </c>
      <c r="EO104" s="275">
        <f>VLOOKUP(C104,MOVI!C:DT,49,0)</f>
        <v>0</v>
      </c>
      <c r="EP104" s="275">
        <f>VLOOKUP(C104,FPT!B:EN,49,0)</f>
        <v>0</v>
      </c>
      <c r="EQ104" t="str">
        <f t="shared" si="163"/>
        <v/>
      </c>
      <c r="ER104" s="275">
        <f>VLOOKUP(C104,MOVI!C:DT,50,0)</f>
        <v>0</v>
      </c>
      <c r="ES104" s="275">
        <f>VLOOKUP(C104,FPT!B:EQ,50,0)</f>
        <v>0</v>
      </c>
      <c r="ET104" t="str">
        <f t="shared" si="164"/>
        <v/>
      </c>
      <c r="EU104" s="275">
        <f>VLOOKUP(C104,MOVI!C:DT,51,0)</f>
        <v>0</v>
      </c>
      <c r="EV104" s="275">
        <f>VLOOKUP(C104,FPT!B:ET,51,0)</f>
        <v>0</v>
      </c>
      <c r="EW104" t="str">
        <f t="shared" si="165"/>
        <v/>
      </c>
      <c r="EX104" s="275">
        <f>VLOOKUP(C104,MOVI!C:DT,52,0)</f>
        <v>0</v>
      </c>
      <c r="EY104" s="275">
        <f>VLOOKUP(C104,FPT!B:EW,52,0)</f>
        <v>0</v>
      </c>
      <c r="EZ104" t="str">
        <f t="shared" si="166"/>
        <v/>
      </c>
      <c r="FA104" s="275">
        <f>VLOOKUP(C104,MOVI!C:DT,53,0)</f>
        <v>0</v>
      </c>
      <c r="FB104" s="275">
        <f>VLOOKUP(C104,FPT!B:EZ,53,0)</f>
        <v>0</v>
      </c>
      <c r="FC104" t="str">
        <f t="shared" si="167"/>
        <v/>
      </c>
      <c r="FD104" s="275">
        <f>VLOOKUP(C104,MOVI!C:DT,54,0)</f>
        <v>0</v>
      </c>
      <c r="FE104" s="275">
        <f>VLOOKUP(C104,FPT!B:FC,54,0)</f>
        <v>0</v>
      </c>
      <c r="FF104" t="str">
        <f t="shared" si="168"/>
        <v/>
      </c>
      <c r="FG104" s="275">
        <f>VLOOKUP(C104,MOVI!C:DT,55,0)</f>
        <v>0</v>
      </c>
      <c r="FH104" s="275">
        <f>VLOOKUP(C104,FPT!B:FF,55,0)</f>
        <v>0</v>
      </c>
      <c r="FI104" t="str">
        <f t="shared" si="169"/>
        <v/>
      </c>
      <c r="FJ104" s="275">
        <f>VLOOKUP(C104,MOVI!C:DT,56,0)</f>
        <v>0</v>
      </c>
      <c r="FK104" s="275">
        <f>VLOOKUP(C104,FPT!B:FI,56,0)</f>
        <v>0</v>
      </c>
      <c r="FL104" t="str">
        <f t="shared" si="170"/>
        <v/>
      </c>
      <c r="FM104" s="275">
        <f>VLOOKUP(C104,MOVI!C:DT,57,0)</f>
        <v>0</v>
      </c>
      <c r="FN104" s="275">
        <f>VLOOKUP(C104,FPT!B:FL,57,0)</f>
        <v>0</v>
      </c>
      <c r="FO104" t="str">
        <f t="shared" si="171"/>
        <v/>
      </c>
      <c r="FP104" s="275">
        <f>VLOOKUP(C104,MOVI!C:DT,58,0)</f>
        <v>0</v>
      </c>
      <c r="FQ104" s="275">
        <f>VLOOKUP(C104,FPT!B:FO,58,0)</f>
        <v>0</v>
      </c>
      <c r="FR104" t="str">
        <f t="shared" si="172"/>
        <v/>
      </c>
      <c r="FS104" s="275">
        <f>VLOOKUP(C104,MOVI!C:DT,59,0)</f>
        <v>0</v>
      </c>
      <c r="FT104" s="275">
        <f>VLOOKUP(C104,FPT!B:FR,59,0)</f>
        <v>0</v>
      </c>
      <c r="FU104" t="str">
        <f t="shared" si="173"/>
        <v/>
      </c>
      <c r="FV104" s="275">
        <f>VLOOKUP(C104,MOVI!C:DT,60,0)</f>
        <v>4081368</v>
      </c>
      <c r="FW104" s="275">
        <f>VLOOKUP(C104,FPT!B:FU,60,0)</f>
        <v>4081368</v>
      </c>
      <c r="FX104" t="str">
        <f t="shared" si="174"/>
        <v/>
      </c>
      <c r="FY104" s="275">
        <f>VLOOKUP(C104,MOVI!C:DT,61,0)</f>
        <v>0</v>
      </c>
      <c r="FZ104" s="275">
        <f>VLOOKUP(C104,FPT!B:FX,61,0)</f>
        <v>0</v>
      </c>
      <c r="GA104" t="str">
        <f t="shared" si="175"/>
        <v/>
      </c>
      <c r="GB104" s="275">
        <f>VLOOKUP(C104,MOVI!C:DT,62,0)</f>
        <v>0</v>
      </c>
      <c r="GC104" s="275">
        <f>VLOOKUP(C104,FPT!B:GA,62,0)</f>
        <v>0</v>
      </c>
      <c r="GD104" t="str">
        <f t="shared" si="176"/>
        <v/>
      </c>
      <c r="GE104" s="275">
        <f>VLOOKUP(C104,MOVI!C:DT,63,0)</f>
        <v>0</v>
      </c>
      <c r="GF104" s="275">
        <f>VLOOKUP(C104,FPT!B:GD,63,0)</f>
        <v>0</v>
      </c>
      <c r="GG104" t="str">
        <f t="shared" si="177"/>
        <v/>
      </c>
      <c r="GH104" s="275">
        <f>VLOOKUP(C104,MOVI!C:DT,64,0)</f>
        <v>0</v>
      </c>
      <c r="GI104" s="275">
        <f>VLOOKUP(C104,FPT!B:GG,64,0)</f>
        <v>0</v>
      </c>
      <c r="GJ104" t="str">
        <f t="shared" si="178"/>
        <v/>
      </c>
      <c r="GK104" s="275">
        <f>VLOOKUP(C104,MOVI!C:DT,65,0)</f>
        <v>0</v>
      </c>
      <c r="GL104" s="275">
        <f>VLOOKUP(C104,FPT!B:GJ,65,0)</f>
        <v>0</v>
      </c>
      <c r="GM104" t="str">
        <f t="shared" si="179"/>
        <v/>
      </c>
      <c r="GN104" s="275">
        <f>VLOOKUP(C104,MOVI!C:DT,66,0)</f>
        <v>0</v>
      </c>
      <c r="GO104" s="275">
        <f>VLOOKUP(C104,FPT!B:GM,66,0)</f>
        <v>0</v>
      </c>
      <c r="GP104" t="str">
        <f t="shared" si="180"/>
        <v/>
      </c>
      <c r="GQ104" s="275">
        <f>VLOOKUP(C104,MOVI!C:DT,67,0)</f>
        <v>0</v>
      </c>
      <c r="GR104" s="275">
        <f>VLOOKUP(C104,FPT!B:GP,67,0)</f>
        <v>0</v>
      </c>
      <c r="GS104" t="str">
        <f t="shared" si="181"/>
        <v/>
      </c>
      <c r="GT104" s="275">
        <f>VLOOKUP(C104,MOVI!C:DT,68,0)</f>
        <v>0</v>
      </c>
      <c r="GU104" s="275">
        <f>VLOOKUP(C104,FPT!B:GS,68,0)</f>
        <v>0</v>
      </c>
      <c r="GV104" t="str">
        <f t="shared" si="182"/>
        <v/>
      </c>
      <c r="GW104" s="275">
        <f>VLOOKUP(C104,MOVI!C:DT,69,0)</f>
        <v>0</v>
      </c>
      <c r="GX104" s="275">
        <f>VLOOKUP(C104,FPT!B:GV,69,0)</f>
        <v>0</v>
      </c>
      <c r="GY104" t="str">
        <f t="shared" si="183"/>
        <v/>
      </c>
      <c r="GZ104" s="275">
        <f>VLOOKUP(C104,MOVI!C:DT,70,0)</f>
        <v>4081368</v>
      </c>
      <c r="HA104" s="275">
        <f>VLOOKUP(C104,FPT!B:GY,70,0)</f>
        <v>4081368</v>
      </c>
      <c r="HB104" t="str">
        <f t="shared" si="184"/>
        <v/>
      </c>
      <c r="HC104" s="275">
        <f>VLOOKUP(C104,MOVI!C:DT,71,0)</f>
        <v>9081368</v>
      </c>
      <c r="HD104" s="275">
        <f>ROUND(VLOOKUP(C104,FPT!B:HB,71,0),0)</f>
        <v>9081368</v>
      </c>
      <c r="HE104" t="str">
        <f t="shared" si="185"/>
        <v/>
      </c>
      <c r="HF104" s="275">
        <f>ROUND(VLOOKUP(C104,MOVI!C:DT,72,0),0)</f>
        <v>0</v>
      </c>
      <c r="HG104" s="275">
        <f>ROUND(VLOOKUP(C104,FPT!B:HE,72,0),0)</f>
        <v>0</v>
      </c>
      <c r="HH104" t="str">
        <f t="shared" si="186"/>
        <v/>
      </c>
      <c r="HI104" s="275">
        <f>VLOOKUP(C104,MOVI!C:DT,73,0)</f>
        <v>0</v>
      </c>
      <c r="HJ104" s="275">
        <f>VLOOKUP(C104,FPT!B:HH,73,0)</f>
        <v>0</v>
      </c>
      <c r="HK104" t="str">
        <f t="shared" si="187"/>
        <v/>
      </c>
      <c r="HL104" s="275">
        <f>VLOOKUP(C104,MOVI!C:DT,74,0)</f>
        <v>0</v>
      </c>
      <c r="HM104" s="275">
        <f>VLOOKUP(C104,FPT!B:HK,74,0)</f>
        <v>0</v>
      </c>
      <c r="HN104" t="str">
        <f t="shared" si="188"/>
        <v/>
      </c>
      <c r="HO104" s="275">
        <f>VLOOKUP(C104,MOVI!C:DT,75,0)</f>
        <v>11000000</v>
      </c>
      <c r="HP104" s="275">
        <f>VLOOKUP(C104,FPT!B:HN,75,0)</f>
        <v>11000000</v>
      </c>
      <c r="HQ104" t="str">
        <f t="shared" si="189"/>
        <v/>
      </c>
      <c r="HR104" s="275">
        <f>VLOOKUP(C104,MOVI!C:DT,76,0)</f>
        <v>0</v>
      </c>
      <c r="HS104" s="275">
        <f>VLOOKUP(C104,FPT!B:HQ,76,0)</f>
        <v>0</v>
      </c>
      <c r="HT104" t="str">
        <f t="shared" si="190"/>
        <v/>
      </c>
      <c r="HU104" s="275">
        <f>VLOOKUP(C104,MOVI!C:DT,77,0)</f>
        <v>0</v>
      </c>
      <c r="HV104" s="275">
        <f>VLOOKUP(C104,FPT!B:HT,77,0)</f>
        <v>0</v>
      </c>
      <c r="HW104" t="str">
        <f t="shared" si="191"/>
        <v/>
      </c>
      <c r="HX104" s="274">
        <f>VLOOKUP(C104,MOVI!C:CB,78,0)</f>
        <v>400000</v>
      </c>
      <c r="HY104" s="261">
        <f>VLOOKUP(C104,FPT!$B:$CA,78,0)</f>
        <v>400000</v>
      </c>
      <c r="HZ104" t="str">
        <f t="shared" si="192"/>
        <v/>
      </c>
      <c r="IA104" s="275">
        <f>VLOOKUP(C104,MOVI!C:CD,79,0)</f>
        <v>50000</v>
      </c>
      <c r="IB104" s="275">
        <f>VLOOKUP(C104,FPT!B:HZ,79,0)</f>
        <v>50000</v>
      </c>
      <c r="IC104" t="str">
        <f t="shared" si="193"/>
        <v/>
      </c>
      <c r="ID104" s="275">
        <f>VLOOKUP(C104,MOVI!C:CD,80,0)</f>
        <v>75000</v>
      </c>
      <c r="IE104" s="275">
        <f>VLOOKUP(C104,FPT!B:IC,80,0)</f>
        <v>75000</v>
      </c>
      <c r="IF104" t="str">
        <f t="shared" si="194"/>
        <v/>
      </c>
      <c r="IG104" s="275">
        <f>VLOOKUP(C104,MOVI!C:DT,81,0)</f>
        <v>0</v>
      </c>
      <c r="IH104" s="275">
        <f>VLOOKUP(C104,FPT!B:IF,81,0)</f>
        <v>0</v>
      </c>
      <c r="II104" t="str">
        <f t="shared" si="195"/>
        <v/>
      </c>
      <c r="IJ104" s="275">
        <f>VLOOKUP(C104,MOVI!C:DT,82,0)</f>
        <v>525000</v>
      </c>
      <c r="IK104" s="275">
        <f>VLOOKUP(C104,FPT!B:II,82,0)</f>
        <v>525000</v>
      </c>
      <c r="IL104" t="str">
        <f t="shared" si="196"/>
        <v/>
      </c>
      <c r="IM104" s="275">
        <f>ROUND(VLOOKUP(C104,MOVI!C:DT,83,0),0)</f>
        <v>11525000</v>
      </c>
      <c r="IN104" s="275">
        <f>ROUND(VLOOKUP(C104,FPT!B:IL,83,0),0)</f>
        <v>11525000</v>
      </c>
      <c r="IO104" t="str">
        <f t="shared" si="197"/>
        <v/>
      </c>
      <c r="IP104" s="275">
        <f>VLOOKUP(C104,MOVI!C:DT,84,0)</f>
        <v>0</v>
      </c>
      <c r="IQ104" s="275">
        <f>VLOOKUP(C104,FPT!B:IO,84,0)</f>
        <v>0</v>
      </c>
      <c r="IR104" t="str">
        <f t="shared" si="198"/>
        <v/>
      </c>
      <c r="IS104" s="275">
        <f>ROUND(VLOOKUP(C104,MOVI!C:DT,85,0),0)</f>
        <v>0</v>
      </c>
      <c r="IT104" s="275">
        <f>ROUND(VLOOKUP(C104,FPT!B:IR,85,0),0)</f>
        <v>0</v>
      </c>
      <c r="IU104" t="str">
        <f t="shared" si="199"/>
        <v/>
      </c>
      <c r="IV104" s="275">
        <f>VLOOKUP(C104,MOVI!C:DT,86,0)</f>
        <v>0</v>
      </c>
      <c r="IW104" s="275">
        <f>VLOOKUP(C104,FPT!B:IU,86,0)</f>
        <v>0</v>
      </c>
      <c r="IX104" t="str">
        <f t="shared" si="200"/>
        <v/>
      </c>
      <c r="IY104" s="275">
        <f>ROUND(VLOOKUP(C104,MOVI!C:DT,87,0),0)</f>
        <v>0</v>
      </c>
      <c r="IZ104" s="275">
        <f>ROUND(VLOOKUP(C104,FPT!B:IX,87,0),0)</f>
        <v>0</v>
      </c>
      <c r="JA104" t="str">
        <f t="shared" si="201"/>
        <v/>
      </c>
      <c r="JB104" s="275">
        <f>VLOOKUP(C104,MOVI!C:DT,88,0)</f>
        <v>0</v>
      </c>
      <c r="JC104" s="275">
        <f>VLOOKUP(C104,FPT!B:JA,88,0)</f>
        <v>0</v>
      </c>
      <c r="JD104" t="str">
        <f t="shared" si="202"/>
        <v/>
      </c>
      <c r="JE104" s="275">
        <f>VLOOKUP(C104,MOVI!C:DT,89,0)</f>
        <v>50000</v>
      </c>
      <c r="JF104" s="275">
        <f>VLOOKUP(C104,FPT!B:JD,89,0)</f>
        <v>50000</v>
      </c>
      <c r="JG104" t="str">
        <f t="shared" si="203"/>
        <v/>
      </c>
      <c r="JH104" s="275">
        <f>VLOOKUP(C104,MOVI!C:DT,90,0)</f>
        <v>0</v>
      </c>
      <c r="JI104" s="275">
        <f>VLOOKUP(C104,FPT!B:JG,90,0)</f>
        <v>0</v>
      </c>
      <c r="JJ104" t="str">
        <f t="shared" si="204"/>
        <v/>
      </c>
      <c r="JK104" s="275">
        <f>VLOOKUP(C104,MOVI!C:DT,91,0)</f>
        <v>0</v>
      </c>
      <c r="JL104" s="275">
        <f>VLOOKUP(C104,FPT!B:JJ,91,0)</f>
        <v>0</v>
      </c>
      <c r="JM104" t="str">
        <f t="shared" si="205"/>
        <v/>
      </c>
      <c r="JN104" s="275">
        <f>VLOOKUP(C104,MOVI!C:DT,92,0)</f>
        <v>264000</v>
      </c>
      <c r="JO104" s="275">
        <f>VLOOKUP(C104,FPT!B:JM,92,0)</f>
        <v>264000</v>
      </c>
      <c r="JP104" t="str">
        <f t="shared" si="206"/>
        <v/>
      </c>
      <c r="JQ104" s="275">
        <f>VLOOKUP(C104,MOVI!C:DT,93,0)</f>
        <v>0</v>
      </c>
      <c r="JR104" s="275">
        <f>VLOOKUP(C104,FPT!B:JP,93,0)</f>
        <v>0</v>
      </c>
      <c r="JS104" t="str">
        <f t="shared" si="207"/>
        <v/>
      </c>
      <c r="JT104" s="275">
        <f>VLOOKUP(C104,MOVI!C:DT,94,0)</f>
        <v>314000</v>
      </c>
      <c r="JU104" s="275">
        <f>VLOOKUP(C104,FPT!B:JS,94,0)</f>
        <v>314000</v>
      </c>
      <c r="JV104" t="str">
        <f t="shared" si="208"/>
        <v/>
      </c>
      <c r="JW104" s="275">
        <f>VLOOKUP(C104,MOVI!C:DT,95,0)</f>
        <v>8242368</v>
      </c>
      <c r="JX104" s="275">
        <f>VLOOKUP(C104,FPT!B:JV,95,0)</f>
        <v>8242368</v>
      </c>
      <c r="JY104" t="str">
        <f t="shared" si="209"/>
        <v/>
      </c>
      <c r="JZ104" s="275">
        <f>VLOOKUP(C104,MOVI!C:DT,96,0)</f>
        <v>0</v>
      </c>
      <c r="KA104" s="275">
        <f>VLOOKUP(C104,FPT!B:JY,96,0)</f>
        <v>0</v>
      </c>
      <c r="KB104" t="str">
        <f t="shared" si="210"/>
        <v/>
      </c>
      <c r="KC104" s="275">
        <f>VLOOKUP(C104,MOVI!C:DT,97,0)</f>
        <v>8242368</v>
      </c>
      <c r="KD104" s="275">
        <f>VLOOKUP(C104,FPT!B:KB,97,0)</f>
        <v>8242368</v>
      </c>
      <c r="KE104" t="str">
        <f t="shared" si="211"/>
        <v/>
      </c>
      <c r="KF104" s="275">
        <f>VLOOKUP(C104,MOVI!C:DT,98,0)</f>
        <v>850000.00000000012</v>
      </c>
      <c r="KG104" s="275">
        <f>VLOOKUP(C104,FPT!B:KE,98,0)</f>
        <v>850000</v>
      </c>
      <c r="KH104" t="str">
        <f t="shared" si="212"/>
        <v/>
      </c>
      <c r="KI104" s="275">
        <f>VLOOKUP(C104,MOVI!C:DT,99,0)</f>
        <v>0</v>
      </c>
      <c r="KJ104" s="275">
        <f>VLOOKUP(C104,FPT!B:KH,99,0)</f>
        <v>0</v>
      </c>
      <c r="KK104" t="str">
        <f t="shared" si="213"/>
        <v/>
      </c>
      <c r="KL104" s="275">
        <f>VLOOKUP(C104,MOVI!C:DT,100,0)</f>
        <v>150000</v>
      </c>
      <c r="KM104" s="275">
        <f>VLOOKUP(C104,FPT!B:KK,100,0)</f>
        <v>150000</v>
      </c>
      <c r="KN104" t="str">
        <f t="shared" si="214"/>
        <v/>
      </c>
      <c r="KO104" s="275">
        <f>VLOOKUP(C104,MOVI!C:DT,101,0)</f>
        <v>0</v>
      </c>
      <c r="KP104" s="275">
        <f>VLOOKUP(C104,FPT!B:KN,101,0)</f>
        <v>0</v>
      </c>
      <c r="KQ104" t="str">
        <f t="shared" si="215"/>
        <v/>
      </c>
      <c r="KR104" s="275">
        <f>VLOOKUP(C104,MOVI!C:DT,102,0)</f>
        <v>0</v>
      </c>
      <c r="KS104" s="275">
        <f>VLOOKUP(C104,FPT!B:KQ,102,0)</f>
        <v>0</v>
      </c>
      <c r="KT104" t="str">
        <f t="shared" si="216"/>
        <v/>
      </c>
      <c r="KU104" s="275">
        <f>VLOOKUP(C104,MOVI!C:DT,103,0)</f>
        <v>1000000.0000000001</v>
      </c>
      <c r="KV104" s="275">
        <f>VLOOKUP(C104,FPT!B:KT,103,0)</f>
        <v>1000000</v>
      </c>
      <c r="KW104" t="str">
        <f t="shared" si="217"/>
        <v/>
      </c>
      <c r="KX104" s="275">
        <f>VLOOKUP(C104,MOVI!C:DT,104,0)</f>
        <v>1525000</v>
      </c>
      <c r="KY104" s="275">
        <f>VLOOKUP(C104,FPT!B:KW,104,0)</f>
        <v>1525000</v>
      </c>
      <c r="KZ104" t="str">
        <f t="shared" si="218"/>
        <v/>
      </c>
      <c r="LA104" s="275">
        <f>VLOOKUP(C104,MOVI!C:DT,105,0)</f>
        <v>100000</v>
      </c>
      <c r="LB104" s="275">
        <f>VLOOKUP(C104,FPT!B:KZ,105,0)</f>
        <v>100000</v>
      </c>
      <c r="LC104" t="str">
        <f t="shared" si="219"/>
        <v/>
      </c>
      <c r="LD104" s="275">
        <f>VLOOKUP(C104,MOVI!C:DT,106,0)</f>
        <v>10181368</v>
      </c>
      <c r="LE104" s="275">
        <f>VLOOKUP(C104,FPT!B:LC,106,0)</f>
        <v>10181368</v>
      </c>
      <c r="LF104" t="str">
        <f t="shared" si="220"/>
        <v/>
      </c>
      <c r="LG104" s="273">
        <f>VLOOKUP(C104,MOVI!C:DT,107,0)</f>
        <v>0</v>
      </c>
      <c r="LH104" s="273">
        <f>VLOOKUP(C104,FPT!B:LF,107,0)</f>
        <v>0</v>
      </c>
      <c r="LI104" t="str">
        <f t="shared" si="221"/>
        <v/>
      </c>
      <c r="LJ104" t="str">
        <f>VLOOKUP(C104,MOVI!C:DV,108,0)</f>
        <v>Việt PhúSouthRisk</v>
      </c>
      <c r="LK104" s="252" t="str">
        <f>VLOOKUP(C104,FPT!B:LI,108,0)</f>
        <v>Việt PhúSouthRisk</v>
      </c>
      <c r="LL104" t="str">
        <f t="shared" si="222"/>
        <v/>
      </c>
      <c r="LM104" s="275">
        <f>ROUND(VLOOKUP(C104,MOVI!C:DV,109,0),0)</f>
        <v>416667</v>
      </c>
      <c r="LN104" s="275">
        <f>ROUND(VLOOKUP(C104,FPT!B:LL,109,0),0)</f>
        <v>416667</v>
      </c>
      <c r="LO104" t="str">
        <f t="shared" si="223"/>
        <v/>
      </c>
      <c r="LP104" t="str">
        <f>VLOOKUP(C104,MOVI!C:DV,110,0)</f>
        <v>HO</v>
      </c>
      <c r="LQ104" s="247" t="str">
        <f>VLOOKUP(C104,FPT!B:LO,110,0)</f>
        <v>HO</v>
      </c>
      <c r="LR104" t="str">
        <f t="shared" si="224"/>
        <v/>
      </c>
      <c r="LS104">
        <f>MOVI!DI99</f>
        <v>22</v>
      </c>
      <c r="LV104">
        <f>MOVI!DJ99</f>
        <v>0</v>
      </c>
      <c r="LW104">
        <f>MOVI!DK99</f>
        <v>0</v>
      </c>
      <c r="LX104" t="str">
        <f>MOVI!DL99</f>
        <v>x</v>
      </c>
      <c r="LY104">
        <f>MOVI!DM99</f>
        <v>0</v>
      </c>
      <c r="LZ104">
        <f>MOVI!DN99</f>
        <v>50000</v>
      </c>
      <c r="MA104">
        <f>MOVI!DO99</f>
        <v>0</v>
      </c>
      <c r="MB104" t="str">
        <f>MOVI!DP99</f>
        <v/>
      </c>
      <c r="MC104">
        <f>MOVI!DQ99</f>
        <v>0</v>
      </c>
      <c r="MD104">
        <f>MOVI!DR99</f>
        <v>0</v>
      </c>
      <c r="ME104" t="str">
        <f>VLOOKUP(C104,MOVI!C:DV,121,0)</f>
        <v/>
      </c>
      <c r="MF104" s="252"/>
      <c r="MG104" t="str">
        <f t="shared" si="117"/>
        <v/>
      </c>
      <c r="MH104" t="str">
        <f>VLOOKUP(C104,MOVI!C:DT,122,0)</f>
        <v>Việt PhúSouth</v>
      </c>
      <c r="MI104" s="252" t="str">
        <f>VLOOKUP(C104,FPT!B:DS,112,0)</f>
        <v>Việt PhúSouth</v>
      </c>
      <c r="MJ104" t="str">
        <f t="shared" si="225"/>
        <v/>
      </c>
    </row>
    <row r="105" spans="1:348" x14ac:dyDescent="0.25">
      <c r="A105">
        <v>97</v>
      </c>
      <c r="B105" s="48">
        <v>5737</v>
      </c>
      <c r="C105" s="271" t="s">
        <v>855</v>
      </c>
      <c r="D105" t="str">
        <f>VLOOKUP(C105,MOVI!C:D,2,0)</f>
        <v>Đặng Xuân Diên</v>
      </c>
      <c r="E105" t="str">
        <f>VLOOKUP(C105,FPT!B:C,2,0)</f>
        <v>Đặng Xuân Diên</v>
      </c>
      <c r="F105" t="str">
        <f t="shared" si="118"/>
        <v/>
      </c>
      <c r="G105" t="str">
        <f>VLOOKUP(C105,MOVI!C:E,3,0)</f>
        <v>Risk</v>
      </c>
      <c r="H105" t="str">
        <f>VLOOKUP(C105,FPT!B:F,3,0)</f>
        <v>Risk</v>
      </c>
      <c r="I105" t="str">
        <f t="shared" si="119"/>
        <v/>
      </c>
      <c r="J105" t="str">
        <f>VLOOKUP(C105,MOVI!C:H,4,0)</f>
        <v>Collection</v>
      </c>
      <c r="K105" t="str">
        <f>VLOOKUP(C105,FPT!B:I,4,0)</f>
        <v>Collection</v>
      </c>
      <c r="L105" t="str">
        <f t="shared" si="120"/>
        <v/>
      </c>
      <c r="M105" t="str">
        <f>VLOOKUP(C105,MOVI!C:DT,5,0)</f>
        <v>Associate</v>
      </c>
      <c r="N105" t="str">
        <f>VLOOKUP(C105,FPT!B:L,5,0)</f>
        <v>Associate</v>
      </c>
      <c r="O105" t="str">
        <f t="shared" si="121"/>
        <v/>
      </c>
      <c r="P105" t="str">
        <f>VLOOKUP(C105,MOVI!C:DT,6,0)</f>
        <v>Debt Collection Officer</v>
      </c>
      <c r="Q105" t="str">
        <f>VLOOKUP(C105,FPT!B:O,6,0)</f>
        <v>Debt Collection Officer</v>
      </c>
      <c r="R105" t="str">
        <f t="shared" si="122"/>
        <v/>
      </c>
      <c r="S105" t="str">
        <f>VLOOKUP(C105,MOVI!C:DT,7,0)</f>
        <v>South</v>
      </c>
      <c r="T105" t="str">
        <f>VLOOKUP(C105,FPT!B:R,7,0)</f>
        <v>South</v>
      </c>
      <c r="U105" t="str">
        <f t="shared" si="123"/>
        <v/>
      </c>
      <c r="V105" t="str">
        <f>VLOOKUP(C105,MOVI!C:DT,8,0)</f>
        <v>Việt Phú</v>
      </c>
      <c r="W105" t="str">
        <f>VLOOKUP(C105,FPT!B:U,8,0)</f>
        <v>Việt Phú</v>
      </c>
      <c r="X105" t="str">
        <f t="shared" si="124"/>
        <v/>
      </c>
      <c r="Y105" t="str">
        <f>VLOOKUP(C105,MOVI!C:DT,9,0)</f>
        <v>Full-time</v>
      </c>
      <c r="Z105" t="str">
        <f>VLOOKUP(C105,FPT!B:X,9,0)</f>
        <v>Full-time</v>
      </c>
      <c r="AA105" t="str">
        <f t="shared" si="125"/>
        <v/>
      </c>
      <c r="AB105" t="str">
        <f>VLOOKUP(C105,MOVI!C:DT,10,0)</f>
        <v>Permanent</v>
      </c>
      <c r="AC105" t="str">
        <f>VLOOKUP(C105,FPT!B:AA,10,0)</f>
        <v>Permanent</v>
      </c>
      <c r="AD105" t="str">
        <f t="shared" si="126"/>
        <v/>
      </c>
      <c r="AE105" s="247">
        <f>VLOOKUP(C105,MOVI!C:DT,11,0)</f>
        <v>44021</v>
      </c>
      <c r="AF105" s="247">
        <f>VLOOKUP(C105,FPT!B:AD,11,0)</f>
        <v>44021</v>
      </c>
      <c r="AG105" t="str">
        <f t="shared" si="127"/>
        <v/>
      </c>
      <c r="AH105" s="260" t="str">
        <f>VLOOKUP(C105,MOVI!C:DT,12,0)</f>
        <v/>
      </c>
      <c r="AI105" s="260"/>
      <c r="AJ105" t="str">
        <f t="shared" si="227"/>
        <v/>
      </c>
      <c r="AK105">
        <f>VLOOKUP(C105,MOVI!C:DT,13,0)</f>
        <v>0</v>
      </c>
      <c r="AL105" s="247">
        <f>VLOOKUP(C105,FPT!B:AJ,13,0)</f>
        <v>0</v>
      </c>
      <c r="AM105" t="str">
        <f t="shared" si="226"/>
        <v/>
      </c>
      <c r="AN105" s="247">
        <f>VLOOKUP(C105,MOVI!C:DT,14,0)</f>
        <v>0</v>
      </c>
      <c r="AO105" s="247">
        <f>VLOOKUP(C105,FPT!B:AM,14,0)</f>
        <v>0</v>
      </c>
      <c r="AP105" t="str">
        <f t="shared" si="128"/>
        <v/>
      </c>
      <c r="AQ105" t="str">
        <f>VLOOKUP(C105,MOVI!C:DT,15,0)</f>
        <v>LC</v>
      </c>
      <c r="AR105" s="247" t="str">
        <f>VLOOKUP(C105,FPT!B:AP,15,0)</f>
        <v>LC</v>
      </c>
      <c r="AS105" t="str">
        <f t="shared" si="129"/>
        <v/>
      </c>
      <c r="AT105" s="282" t="str">
        <f>VLOOKUP(C105,MOVI!C:DT,16,0)</f>
        <v>LTTP</v>
      </c>
      <c r="AU105" s="247" t="str">
        <f>VLOOKUP(C105,FPT!B:AS,16,0)</f>
        <v>LTTP</v>
      </c>
      <c r="AV105" t="str">
        <f t="shared" si="130"/>
        <v/>
      </c>
      <c r="AW105" t="str">
        <f>VLOOKUP(C105,MOVI!C:DT,17,0)</f>
        <v>L</v>
      </c>
      <c r="AX105" s="247" t="str">
        <f>VLOOKUP(C105,FPT!B:AV,17,0)</f>
        <v>L</v>
      </c>
      <c r="AY105" t="str">
        <f t="shared" si="131"/>
        <v/>
      </c>
      <c r="AZ105">
        <f>VLOOKUP(C105,MOVI!C:DT,18,0)</f>
        <v>0</v>
      </c>
      <c r="BA105" s="247">
        <f>VLOOKUP(C105,FPT!B:AY,18,0)</f>
        <v>0</v>
      </c>
      <c r="BB105" t="str">
        <f t="shared" si="132"/>
        <v/>
      </c>
      <c r="BC105" s="275">
        <f>VLOOKUP(C105,MOVI!C:DT,19,0)</f>
        <v>5000000</v>
      </c>
      <c r="BD105" s="275">
        <f>VLOOKUP(C105,FPT!B:BB,19,0)</f>
        <v>5000000</v>
      </c>
      <c r="BE105" t="str">
        <f t="shared" si="133"/>
        <v/>
      </c>
      <c r="BF105">
        <f>VLOOKUP(C105,MOVI!C:DT,20,0)</f>
        <v>0</v>
      </c>
      <c r="BG105" s="252">
        <f>VLOOKUP(C105,FPT!B:BE,20,0)</f>
        <v>0</v>
      </c>
      <c r="BH105" t="str">
        <f t="shared" si="134"/>
        <v/>
      </c>
      <c r="BI105" s="275">
        <f>VLOOKUP(C105,MOVI!C:DT,21,0)</f>
        <v>5000000</v>
      </c>
      <c r="BJ105" s="275">
        <f>VLOOKUP(C105,FPT!B:BH,21,0)</f>
        <v>5000000</v>
      </c>
      <c r="BK105" t="str">
        <f t="shared" si="135"/>
        <v/>
      </c>
      <c r="BL105" s="275">
        <f>VLOOKUP(C105,MOVI!C:DT,22,0)</f>
        <v>0</v>
      </c>
      <c r="BM105" s="275">
        <f>VLOOKUP(C105,FPT!B:BK,22,0)</f>
        <v>0</v>
      </c>
      <c r="BN105" t="str">
        <f t="shared" si="136"/>
        <v/>
      </c>
      <c r="BO105" s="275">
        <f>VLOOKUP(C105,MOVI!C:DT,23,0)</f>
        <v>0</v>
      </c>
      <c r="BP105" s="275">
        <f>VLOOKUP(C105,FPT!B:BN,23,0)</f>
        <v>0</v>
      </c>
      <c r="BQ105" t="str">
        <f t="shared" si="137"/>
        <v/>
      </c>
      <c r="BR105" s="275">
        <f>VLOOKUP(C105,MOVI!C:DT,24,0)</f>
        <v>0</v>
      </c>
      <c r="BS105" s="275">
        <f>VLOOKUP(C105,FPT!B:BQ,24,0)</f>
        <v>0</v>
      </c>
      <c r="BT105" t="str">
        <f t="shared" si="138"/>
        <v/>
      </c>
      <c r="BU105" s="275">
        <f>VLOOKUP(C105,MOVI!C:DT,25,0)</f>
        <v>0</v>
      </c>
      <c r="BV105" s="275">
        <f>VLOOKUP(C105,FPT!B:BT,25,0)</f>
        <v>0</v>
      </c>
      <c r="BW105" t="str">
        <f t="shared" si="139"/>
        <v/>
      </c>
      <c r="BX105" s="275">
        <f>VLOOKUP(C105,MOVI!C:DT,26,0)</f>
        <v>0</v>
      </c>
      <c r="BY105" s="275">
        <f>VLOOKUP(C105,FPT!B:BW,26,0)</f>
        <v>0</v>
      </c>
      <c r="BZ105" t="str">
        <f t="shared" si="140"/>
        <v/>
      </c>
      <c r="CA105" s="275">
        <f>VLOOKUP(C105,MOVI!C:DT,27,0)</f>
        <v>0</v>
      </c>
      <c r="CB105" s="275">
        <f>VLOOKUP(C105,FPT!B:BZ,27,0)</f>
        <v>0</v>
      </c>
      <c r="CC105" t="str">
        <f t="shared" si="141"/>
        <v/>
      </c>
      <c r="CD105" s="275">
        <f>VLOOKUP(C105,MOVI!C:DT,28,0)</f>
        <v>0</v>
      </c>
      <c r="CE105" s="275">
        <f>VLOOKUP(C105,FPT!B:CC,28,0)</f>
        <v>0</v>
      </c>
      <c r="CF105" t="str">
        <f t="shared" si="142"/>
        <v/>
      </c>
      <c r="CG105" t="str">
        <f>VLOOKUP(C105,MOVI!C:DT,29,0)</f>
        <v>CN</v>
      </c>
      <c r="CH105" s="252" t="str">
        <f>VLOOKUP(C105,FPT!B:CF,29,0)</f>
        <v>CN</v>
      </c>
      <c r="CI105" t="str">
        <f t="shared" si="143"/>
        <v/>
      </c>
      <c r="CJ105">
        <f>VLOOKUP(C105,MOVI!C:DT,30,0)</f>
        <v>26</v>
      </c>
      <c r="CK105" s="252">
        <f>VLOOKUP(C105,FPT!B:CI,30,0)</f>
        <v>26</v>
      </c>
      <c r="CL105" t="str">
        <f t="shared" si="144"/>
        <v/>
      </c>
      <c r="CM105">
        <f>VLOOKUP(C105,MOVI!C:DT,31,0)</f>
        <v>24.5</v>
      </c>
      <c r="CN105" s="252">
        <f>VLOOKUP(C105,FPT!B:CL,31,0)</f>
        <v>24.5</v>
      </c>
      <c r="CO105" t="str">
        <f t="shared" si="145"/>
        <v/>
      </c>
      <c r="CP105" s="275">
        <f>VLOOKUP(C105,MOVI!C:DT,32,0)</f>
        <v>1.5</v>
      </c>
      <c r="CQ105" s="275">
        <f>VLOOKUP(C105,FPT!B:CO,32,0)</f>
        <v>1.5</v>
      </c>
      <c r="CR105" t="str">
        <f t="shared" si="146"/>
        <v/>
      </c>
      <c r="CS105" s="275">
        <f>VLOOKUP(C105,MOVI!C:DT,33,0)</f>
        <v>0</v>
      </c>
      <c r="CT105" s="275">
        <f>VLOOKUP(C105,FPT!B:CR,33,0)</f>
        <v>0</v>
      </c>
      <c r="CU105" t="str">
        <f t="shared" si="147"/>
        <v/>
      </c>
      <c r="CV105" s="275">
        <f>VLOOKUP(C105,MOVI!C:DT,34,0)</f>
        <v>0</v>
      </c>
      <c r="CW105" s="275">
        <f>VLOOKUP(C105,FPT!B:CU,34,0)</f>
        <v>0</v>
      </c>
      <c r="CX105" t="str">
        <f t="shared" si="148"/>
        <v/>
      </c>
      <c r="CY105" s="275">
        <f>VLOOKUP(C105,MOVI!C:DT,35,0)</f>
        <v>26</v>
      </c>
      <c r="CZ105" s="275">
        <f>VLOOKUP(C105,FPT!B:CX,35,0)</f>
        <v>26</v>
      </c>
      <c r="DA105" t="str">
        <f t="shared" si="149"/>
        <v/>
      </c>
      <c r="DB105" s="275">
        <f>VLOOKUP(C105,MOVI!C:DT,36,0)</f>
        <v>0</v>
      </c>
      <c r="DC105" s="275">
        <f>VLOOKUP(C105,FPT!B:DA,36,0)</f>
        <v>0</v>
      </c>
      <c r="DD105" t="str">
        <f t="shared" si="150"/>
        <v/>
      </c>
      <c r="DE105" s="275">
        <f>VLOOKUP(C105,MOVI!C:DT,37,0)</f>
        <v>0</v>
      </c>
      <c r="DF105" s="275">
        <f>VLOOKUP(C105,FPT!B:DD,37,0)</f>
        <v>0</v>
      </c>
      <c r="DG105" t="str">
        <f t="shared" si="151"/>
        <v/>
      </c>
      <c r="DH105" s="275">
        <f>VLOOKUP(C105,MOVI!C:DT,38,0)</f>
        <v>0</v>
      </c>
      <c r="DI105" s="275">
        <f>VLOOKUP(C105,FPT!B:DG,38,0)</f>
        <v>0</v>
      </c>
      <c r="DJ105" t="str">
        <f t="shared" si="152"/>
        <v/>
      </c>
      <c r="DK105" s="275">
        <f>VLOOKUP(C105,MOVI!C:DT,39,0)</f>
        <v>0</v>
      </c>
      <c r="DL105" s="275">
        <f>VLOOKUP(C105,FPT!B:DJ,39,0)</f>
        <v>0</v>
      </c>
      <c r="DM105" t="str">
        <f t="shared" si="153"/>
        <v/>
      </c>
      <c r="DN105" s="275">
        <f>VLOOKUP(C105,MOVI!C:DT,40,0)</f>
        <v>0</v>
      </c>
      <c r="DO105" s="275">
        <f>VLOOKUP(C105,FPT!B:DM,40,0)</f>
        <v>0</v>
      </c>
      <c r="DP105" t="str">
        <f t="shared" si="154"/>
        <v/>
      </c>
      <c r="DQ105" s="275">
        <f>VLOOKUP(C105,MOVI!C:DT,41,0)</f>
        <v>0</v>
      </c>
      <c r="DR105" s="275">
        <f>VLOOKUP(C105,FPT!B:DP,41,0)</f>
        <v>0</v>
      </c>
      <c r="DS105" t="str">
        <f t="shared" si="155"/>
        <v/>
      </c>
      <c r="DT105" s="275">
        <f>VLOOKUP(C105,MOVI!C:DT,42,0)</f>
        <v>5000000</v>
      </c>
      <c r="DU105" s="275">
        <f>ROUND(VLOOKUP(C105,FPT!B:DS,42,0),0)</f>
        <v>5000000</v>
      </c>
      <c r="DV105" t="str">
        <f t="shared" si="156"/>
        <v/>
      </c>
      <c r="DW105" s="275">
        <f>VLOOKUP(C105,MOVI!C:DT,43,0)</f>
        <v>0</v>
      </c>
      <c r="DX105" s="275">
        <f>VLOOKUP(C105,FPT!B:DV,43,0)</f>
        <v>0</v>
      </c>
      <c r="DY105" t="str">
        <f t="shared" si="157"/>
        <v/>
      </c>
      <c r="DZ105" s="275">
        <f>VLOOKUP(C105,MOVI!C:DT,44,0)</f>
        <v>0</v>
      </c>
      <c r="EA105" s="275">
        <f>VLOOKUP(C105,FPT!B:DY,44,0)</f>
        <v>0</v>
      </c>
      <c r="EB105" t="str">
        <f t="shared" si="158"/>
        <v/>
      </c>
      <c r="EC105" s="275">
        <f>VLOOKUP(C105,MOVI!C:DT,45,0)</f>
        <v>5000000</v>
      </c>
      <c r="ED105" s="275">
        <f>ROUND(VLOOKUP(C105,FPT!B:EB,45,0),0)</f>
        <v>5000000</v>
      </c>
      <c r="EE105" t="str">
        <f t="shared" si="159"/>
        <v/>
      </c>
      <c r="EF105" s="275">
        <f>VLOOKUP(C105,MOVI!C:DT,46,0)</f>
        <v>0</v>
      </c>
      <c r="EG105" s="275">
        <f>VLOOKUP(C105,FPT!B:EE,46,0)</f>
        <v>0</v>
      </c>
      <c r="EH105" t="str">
        <f t="shared" si="160"/>
        <v/>
      </c>
      <c r="EI105" s="275">
        <f>VLOOKUP(C105,MOVI!C:DT,47,0)</f>
        <v>0</v>
      </c>
      <c r="EJ105" s="275">
        <f>VLOOKUP(C105,FPT!B:EH,47,0)</f>
        <v>0</v>
      </c>
      <c r="EK105" t="str">
        <f t="shared" si="161"/>
        <v/>
      </c>
      <c r="EL105" s="275">
        <f>VLOOKUP(C105,MOVI!C:DT,48,0)</f>
        <v>0</v>
      </c>
      <c r="EM105" s="275">
        <f>VLOOKUP(C105,FPT!B:EK,48,0)</f>
        <v>0</v>
      </c>
      <c r="EN105" t="str">
        <f t="shared" si="162"/>
        <v/>
      </c>
      <c r="EO105" s="275">
        <f>VLOOKUP(C105,MOVI!C:DT,49,0)</f>
        <v>0</v>
      </c>
      <c r="EP105" s="275">
        <f>VLOOKUP(C105,FPT!B:EN,49,0)</f>
        <v>0</v>
      </c>
      <c r="EQ105" t="str">
        <f t="shared" si="163"/>
        <v/>
      </c>
      <c r="ER105" s="275">
        <f>VLOOKUP(C105,MOVI!C:DT,50,0)</f>
        <v>0</v>
      </c>
      <c r="ES105" s="275">
        <f>VLOOKUP(C105,FPT!B:EQ,50,0)</f>
        <v>0</v>
      </c>
      <c r="ET105" t="str">
        <f t="shared" si="164"/>
        <v/>
      </c>
      <c r="EU105" s="275">
        <f>VLOOKUP(C105,MOVI!C:DT,51,0)</f>
        <v>0</v>
      </c>
      <c r="EV105" s="275">
        <f>VLOOKUP(C105,FPT!B:ET,51,0)</f>
        <v>0</v>
      </c>
      <c r="EW105" t="str">
        <f t="shared" si="165"/>
        <v/>
      </c>
      <c r="EX105" s="275">
        <f>VLOOKUP(C105,MOVI!C:DT,52,0)</f>
        <v>0</v>
      </c>
      <c r="EY105" s="275">
        <f>VLOOKUP(C105,FPT!B:EW,52,0)</f>
        <v>0</v>
      </c>
      <c r="EZ105" t="str">
        <f t="shared" si="166"/>
        <v/>
      </c>
      <c r="FA105" s="275">
        <f>VLOOKUP(C105,MOVI!C:DT,53,0)</f>
        <v>0</v>
      </c>
      <c r="FB105" s="275">
        <f>VLOOKUP(C105,FPT!B:EZ,53,0)</f>
        <v>0</v>
      </c>
      <c r="FC105" t="str">
        <f t="shared" si="167"/>
        <v/>
      </c>
      <c r="FD105" s="275">
        <f>VLOOKUP(C105,MOVI!C:DT,54,0)</f>
        <v>0</v>
      </c>
      <c r="FE105" s="275">
        <f>VLOOKUP(C105,FPT!B:FC,54,0)</f>
        <v>0</v>
      </c>
      <c r="FF105" t="str">
        <f t="shared" si="168"/>
        <v/>
      </c>
      <c r="FG105" s="275">
        <f>VLOOKUP(C105,MOVI!C:DT,55,0)</f>
        <v>0</v>
      </c>
      <c r="FH105" s="275">
        <f>VLOOKUP(C105,FPT!B:FF,55,0)</f>
        <v>0</v>
      </c>
      <c r="FI105" t="str">
        <f t="shared" si="169"/>
        <v/>
      </c>
      <c r="FJ105" s="275">
        <f>VLOOKUP(C105,MOVI!C:DT,56,0)</f>
        <v>0</v>
      </c>
      <c r="FK105" s="275">
        <f>VLOOKUP(C105,FPT!B:FI,56,0)</f>
        <v>0</v>
      </c>
      <c r="FL105" t="str">
        <f t="shared" si="170"/>
        <v/>
      </c>
      <c r="FM105" s="275">
        <f>VLOOKUP(C105,MOVI!C:DT,57,0)</f>
        <v>0</v>
      </c>
      <c r="FN105" s="275">
        <f>VLOOKUP(C105,FPT!B:FL,57,0)</f>
        <v>0</v>
      </c>
      <c r="FO105" t="str">
        <f t="shared" si="171"/>
        <v/>
      </c>
      <c r="FP105" s="275">
        <f>VLOOKUP(C105,MOVI!C:DT,58,0)</f>
        <v>0</v>
      </c>
      <c r="FQ105" s="275">
        <f>VLOOKUP(C105,FPT!B:FO,58,0)</f>
        <v>0</v>
      </c>
      <c r="FR105" t="str">
        <f t="shared" si="172"/>
        <v/>
      </c>
      <c r="FS105" s="275">
        <f>VLOOKUP(C105,MOVI!C:DT,59,0)</f>
        <v>0</v>
      </c>
      <c r="FT105" s="275">
        <f>VLOOKUP(C105,FPT!B:FR,59,0)</f>
        <v>0</v>
      </c>
      <c r="FU105" t="str">
        <f t="shared" si="173"/>
        <v/>
      </c>
      <c r="FV105" s="275">
        <f>VLOOKUP(C105,MOVI!C:DT,60,0)</f>
        <v>6586563</v>
      </c>
      <c r="FW105" s="275">
        <f>VLOOKUP(C105,FPT!B:FU,60,0)</f>
        <v>6586563</v>
      </c>
      <c r="FX105" t="str">
        <f t="shared" si="174"/>
        <v/>
      </c>
      <c r="FY105" s="275">
        <f>VLOOKUP(C105,MOVI!C:DT,61,0)</f>
        <v>0</v>
      </c>
      <c r="FZ105" s="275">
        <f>VLOOKUP(C105,FPT!B:FX,61,0)</f>
        <v>0</v>
      </c>
      <c r="GA105" t="str">
        <f t="shared" si="175"/>
        <v/>
      </c>
      <c r="GB105" s="275">
        <f>VLOOKUP(C105,MOVI!C:DT,62,0)</f>
        <v>0</v>
      </c>
      <c r="GC105" s="275">
        <f>VLOOKUP(C105,FPT!B:GA,62,0)</f>
        <v>0</v>
      </c>
      <c r="GD105" t="str">
        <f t="shared" si="176"/>
        <v/>
      </c>
      <c r="GE105" s="275">
        <f>VLOOKUP(C105,MOVI!C:DT,63,0)</f>
        <v>0</v>
      </c>
      <c r="GF105" s="275">
        <f>VLOOKUP(C105,FPT!B:GD,63,0)</f>
        <v>0</v>
      </c>
      <c r="GG105" t="str">
        <f t="shared" si="177"/>
        <v/>
      </c>
      <c r="GH105" s="275">
        <f>VLOOKUP(C105,MOVI!C:DT,64,0)</f>
        <v>0</v>
      </c>
      <c r="GI105" s="275">
        <f>VLOOKUP(C105,FPT!B:GG,64,0)</f>
        <v>0</v>
      </c>
      <c r="GJ105" t="str">
        <f t="shared" si="178"/>
        <v/>
      </c>
      <c r="GK105" s="275">
        <f>VLOOKUP(C105,MOVI!C:DT,65,0)</f>
        <v>0</v>
      </c>
      <c r="GL105" s="275">
        <f>VLOOKUP(C105,FPT!B:GJ,65,0)</f>
        <v>0</v>
      </c>
      <c r="GM105" t="str">
        <f t="shared" si="179"/>
        <v/>
      </c>
      <c r="GN105" s="275">
        <f>VLOOKUP(C105,MOVI!C:DT,66,0)</f>
        <v>0</v>
      </c>
      <c r="GO105" s="275">
        <f>VLOOKUP(C105,FPT!B:GM,66,0)</f>
        <v>0</v>
      </c>
      <c r="GP105" t="str">
        <f t="shared" si="180"/>
        <v/>
      </c>
      <c r="GQ105" s="275">
        <f>VLOOKUP(C105,MOVI!C:DT,67,0)</f>
        <v>0</v>
      </c>
      <c r="GR105" s="275">
        <f>VLOOKUP(C105,FPT!B:GP,67,0)</f>
        <v>0</v>
      </c>
      <c r="GS105" t="str">
        <f t="shared" si="181"/>
        <v/>
      </c>
      <c r="GT105" s="275">
        <f>VLOOKUP(C105,MOVI!C:DT,68,0)</f>
        <v>0</v>
      </c>
      <c r="GU105" s="275">
        <f>VLOOKUP(C105,FPT!B:GS,68,0)</f>
        <v>0</v>
      </c>
      <c r="GV105" t="str">
        <f t="shared" si="182"/>
        <v/>
      </c>
      <c r="GW105" s="275">
        <f>VLOOKUP(C105,MOVI!C:DT,69,0)</f>
        <v>0</v>
      </c>
      <c r="GX105" s="275">
        <f>VLOOKUP(C105,FPT!B:GV,69,0)</f>
        <v>0</v>
      </c>
      <c r="GY105" t="str">
        <f t="shared" si="183"/>
        <v/>
      </c>
      <c r="GZ105" s="275">
        <f>VLOOKUP(C105,MOVI!C:DT,70,0)</f>
        <v>6586563</v>
      </c>
      <c r="HA105" s="275">
        <f>VLOOKUP(C105,FPT!B:GY,70,0)</f>
        <v>6586563</v>
      </c>
      <c r="HB105" t="str">
        <f t="shared" si="184"/>
        <v/>
      </c>
      <c r="HC105" s="275">
        <f>VLOOKUP(C105,MOVI!C:DT,71,0)</f>
        <v>11586563</v>
      </c>
      <c r="HD105" s="275">
        <f>ROUND(VLOOKUP(C105,FPT!B:HB,71,0),0)</f>
        <v>11586563</v>
      </c>
      <c r="HE105" t="str">
        <f t="shared" si="185"/>
        <v/>
      </c>
      <c r="HF105" s="275">
        <f>ROUND(VLOOKUP(C105,MOVI!C:DT,72,0),0)</f>
        <v>0</v>
      </c>
      <c r="HG105" s="275">
        <f>ROUND(VLOOKUP(C105,FPT!B:HE,72,0),0)</f>
        <v>0</v>
      </c>
      <c r="HH105" t="str">
        <f t="shared" si="186"/>
        <v/>
      </c>
      <c r="HI105" s="275">
        <f>VLOOKUP(C105,MOVI!C:DT,73,0)</f>
        <v>0</v>
      </c>
      <c r="HJ105" s="275">
        <f>VLOOKUP(C105,FPT!B:HH,73,0)</f>
        <v>0</v>
      </c>
      <c r="HK105" t="str">
        <f t="shared" si="187"/>
        <v/>
      </c>
      <c r="HL105" s="275">
        <f>VLOOKUP(C105,MOVI!C:DT,74,0)</f>
        <v>0</v>
      </c>
      <c r="HM105" s="275">
        <f>VLOOKUP(C105,FPT!B:HK,74,0)</f>
        <v>0</v>
      </c>
      <c r="HN105" t="str">
        <f t="shared" si="188"/>
        <v/>
      </c>
      <c r="HO105" s="275">
        <f>VLOOKUP(C105,MOVI!C:DT,75,0)</f>
        <v>11000000</v>
      </c>
      <c r="HP105" s="275">
        <f>VLOOKUP(C105,FPT!B:HN,75,0)</f>
        <v>11000000</v>
      </c>
      <c r="HQ105" t="str">
        <f t="shared" si="189"/>
        <v/>
      </c>
      <c r="HR105" s="275">
        <f>VLOOKUP(C105,MOVI!C:DT,76,0)</f>
        <v>0</v>
      </c>
      <c r="HS105" s="275">
        <f>VLOOKUP(C105,FPT!B:HQ,76,0)</f>
        <v>0</v>
      </c>
      <c r="HT105" t="str">
        <f t="shared" si="190"/>
        <v/>
      </c>
      <c r="HU105" s="275">
        <f>VLOOKUP(C105,MOVI!C:DT,77,0)</f>
        <v>0</v>
      </c>
      <c r="HV105" s="275">
        <f>VLOOKUP(C105,FPT!B:HT,77,0)</f>
        <v>0</v>
      </c>
      <c r="HW105" t="str">
        <f t="shared" si="191"/>
        <v/>
      </c>
      <c r="HX105" s="274">
        <f>VLOOKUP(C105,MOVI!C:CB,78,0)</f>
        <v>400000</v>
      </c>
      <c r="HY105" s="261">
        <f>VLOOKUP(C105,FPT!$B:$CA,78,0)</f>
        <v>400000</v>
      </c>
      <c r="HZ105" t="str">
        <f t="shared" si="192"/>
        <v/>
      </c>
      <c r="IA105" s="275">
        <f>VLOOKUP(C105,MOVI!C:CD,79,0)</f>
        <v>50000</v>
      </c>
      <c r="IB105" s="275">
        <f>VLOOKUP(C105,FPT!B:HZ,79,0)</f>
        <v>50000</v>
      </c>
      <c r="IC105" t="str">
        <f t="shared" si="193"/>
        <v/>
      </c>
      <c r="ID105" s="275">
        <f>VLOOKUP(C105,MOVI!C:CD,80,0)</f>
        <v>75000</v>
      </c>
      <c r="IE105" s="275">
        <f>VLOOKUP(C105,FPT!B:IC,80,0)</f>
        <v>75000</v>
      </c>
      <c r="IF105" t="str">
        <f t="shared" si="194"/>
        <v/>
      </c>
      <c r="IG105" s="275">
        <f>VLOOKUP(C105,MOVI!C:DT,81,0)</f>
        <v>0</v>
      </c>
      <c r="IH105" s="275">
        <f>VLOOKUP(C105,FPT!B:IF,81,0)</f>
        <v>0</v>
      </c>
      <c r="II105" t="str">
        <f t="shared" si="195"/>
        <v/>
      </c>
      <c r="IJ105" s="275">
        <f>VLOOKUP(C105,MOVI!C:DT,82,0)</f>
        <v>525000</v>
      </c>
      <c r="IK105" s="275">
        <f>VLOOKUP(C105,FPT!B:II,82,0)</f>
        <v>525000</v>
      </c>
      <c r="IL105" t="str">
        <f t="shared" si="196"/>
        <v/>
      </c>
      <c r="IM105" s="275">
        <f>ROUND(VLOOKUP(C105,MOVI!C:DT,83,0),0)</f>
        <v>11525000</v>
      </c>
      <c r="IN105" s="275">
        <f>ROUND(VLOOKUP(C105,FPT!B:IL,83,0),0)</f>
        <v>11525000</v>
      </c>
      <c r="IO105" t="str">
        <f t="shared" si="197"/>
        <v/>
      </c>
      <c r="IP105" s="275">
        <f>VLOOKUP(C105,MOVI!C:DT,84,0)</f>
        <v>61563</v>
      </c>
      <c r="IQ105" s="275">
        <f>VLOOKUP(C105,FPT!B:IO,84,0)</f>
        <v>61563</v>
      </c>
      <c r="IR105" t="str">
        <f t="shared" si="198"/>
        <v/>
      </c>
      <c r="IS105" s="275">
        <f>ROUND(VLOOKUP(C105,MOVI!C:DT,85,0),0)</f>
        <v>3078</v>
      </c>
      <c r="IT105" s="275">
        <f>ROUND(VLOOKUP(C105,FPT!B:IR,85,0),0)</f>
        <v>3078</v>
      </c>
      <c r="IU105" t="str">
        <f t="shared" si="199"/>
        <v/>
      </c>
      <c r="IV105" s="275">
        <f>VLOOKUP(C105,MOVI!C:DT,86,0)</f>
        <v>0</v>
      </c>
      <c r="IW105" s="275">
        <f>VLOOKUP(C105,FPT!B:IU,86,0)</f>
        <v>0</v>
      </c>
      <c r="IX105" t="str">
        <f t="shared" si="200"/>
        <v/>
      </c>
      <c r="IY105" s="275">
        <f>ROUND(VLOOKUP(C105,MOVI!C:DT,87,0),0)</f>
        <v>3078</v>
      </c>
      <c r="IZ105" s="275">
        <f>ROUND(VLOOKUP(C105,FPT!B:IX,87,0),0)</f>
        <v>3078</v>
      </c>
      <c r="JA105" t="str">
        <f t="shared" si="201"/>
        <v/>
      </c>
      <c r="JB105" s="275">
        <f>VLOOKUP(C105,MOVI!C:DT,88,0)</f>
        <v>0</v>
      </c>
      <c r="JC105" s="275">
        <f>VLOOKUP(C105,FPT!B:JA,88,0)</f>
        <v>0</v>
      </c>
      <c r="JD105" t="str">
        <f t="shared" si="202"/>
        <v/>
      </c>
      <c r="JE105" s="275">
        <f>VLOOKUP(C105,MOVI!C:DT,89,0)</f>
        <v>50000</v>
      </c>
      <c r="JF105" s="275">
        <f>VLOOKUP(C105,FPT!B:JD,89,0)</f>
        <v>50000</v>
      </c>
      <c r="JG105" t="str">
        <f t="shared" si="203"/>
        <v/>
      </c>
      <c r="JH105" s="275">
        <f>VLOOKUP(C105,MOVI!C:DT,90,0)</f>
        <v>0</v>
      </c>
      <c r="JI105" s="275">
        <f>VLOOKUP(C105,FPT!B:JG,90,0)</f>
        <v>0</v>
      </c>
      <c r="JJ105" t="str">
        <f t="shared" si="204"/>
        <v/>
      </c>
      <c r="JK105" s="275">
        <f>VLOOKUP(C105,MOVI!C:DT,91,0)</f>
        <v>0</v>
      </c>
      <c r="JL105" s="275">
        <f>VLOOKUP(C105,FPT!B:JJ,91,0)</f>
        <v>0</v>
      </c>
      <c r="JM105" t="str">
        <f t="shared" si="205"/>
        <v/>
      </c>
      <c r="JN105" s="275">
        <f>VLOOKUP(C105,MOVI!C:DT,92,0)</f>
        <v>0</v>
      </c>
      <c r="JO105" s="275">
        <f>VLOOKUP(C105,FPT!B:JM,92,0)</f>
        <v>0</v>
      </c>
      <c r="JP105" t="str">
        <f t="shared" si="206"/>
        <v/>
      </c>
      <c r="JQ105" s="275">
        <f>VLOOKUP(C105,MOVI!C:DT,93,0)</f>
        <v>0</v>
      </c>
      <c r="JR105" s="275">
        <f>VLOOKUP(C105,FPT!B:JP,93,0)</f>
        <v>0</v>
      </c>
      <c r="JS105" t="str">
        <f t="shared" si="207"/>
        <v/>
      </c>
      <c r="JT105" s="275">
        <f>VLOOKUP(C105,MOVI!C:DT,94,0)</f>
        <v>50000</v>
      </c>
      <c r="JU105" s="275">
        <f>VLOOKUP(C105,FPT!B:JS,94,0)</f>
        <v>50000</v>
      </c>
      <c r="JV105" t="str">
        <f t="shared" si="208"/>
        <v/>
      </c>
      <c r="JW105" s="275">
        <f>VLOOKUP(C105,MOVI!C:DT,95,0)</f>
        <v>11008485</v>
      </c>
      <c r="JX105" s="275">
        <f>VLOOKUP(C105,FPT!B:JV,95,0)</f>
        <v>11008485</v>
      </c>
      <c r="JY105" t="str">
        <f t="shared" si="209"/>
        <v/>
      </c>
      <c r="JZ105" s="275">
        <f>VLOOKUP(C105,MOVI!C:DT,96,0)</f>
        <v>0</v>
      </c>
      <c r="KA105" s="275">
        <f>VLOOKUP(C105,FPT!B:JY,96,0)</f>
        <v>0</v>
      </c>
      <c r="KB105" t="str">
        <f t="shared" si="210"/>
        <v/>
      </c>
      <c r="KC105" s="275">
        <f>VLOOKUP(C105,MOVI!C:DT,97,0)</f>
        <v>11008485</v>
      </c>
      <c r="KD105" s="275">
        <f>VLOOKUP(C105,FPT!B:KB,97,0)</f>
        <v>11008485</v>
      </c>
      <c r="KE105" t="str">
        <f t="shared" si="211"/>
        <v/>
      </c>
      <c r="KF105" s="275">
        <f>VLOOKUP(C105,MOVI!C:DT,98,0)</f>
        <v>850000.00000000012</v>
      </c>
      <c r="KG105" s="275">
        <f>VLOOKUP(C105,FPT!B:KE,98,0)</f>
        <v>850000</v>
      </c>
      <c r="KH105" t="str">
        <f t="shared" si="212"/>
        <v/>
      </c>
      <c r="KI105" s="275">
        <f>VLOOKUP(C105,MOVI!C:DT,99,0)</f>
        <v>0</v>
      </c>
      <c r="KJ105" s="275">
        <f>VLOOKUP(C105,FPT!B:KH,99,0)</f>
        <v>0</v>
      </c>
      <c r="KK105" t="str">
        <f t="shared" si="213"/>
        <v/>
      </c>
      <c r="KL105" s="275">
        <f>VLOOKUP(C105,MOVI!C:DT,100,0)</f>
        <v>150000</v>
      </c>
      <c r="KM105" s="275">
        <f>VLOOKUP(C105,FPT!B:KK,100,0)</f>
        <v>150000</v>
      </c>
      <c r="KN105" t="str">
        <f t="shared" si="214"/>
        <v/>
      </c>
      <c r="KO105" s="275">
        <f>VLOOKUP(C105,MOVI!C:DT,101,0)</f>
        <v>0</v>
      </c>
      <c r="KP105" s="275">
        <f>VLOOKUP(C105,FPT!B:KN,101,0)</f>
        <v>0</v>
      </c>
      <c r="KQ105" t="str">
        <f t="shared" si="215"/>
        <v/>
      </c>
      <c r="KR105" s="275">
        <f>VLOOKUP(C105,MOVI!C:DT,102,0)</f>
        <v>0</v>
      </c>
      <c r="KS105" s="275">
        <f>VLOOKUP(C105,FPT!B:KQ,102,0)</f>
        <v>0</v>
      </c>
      <c r="KT105" t="str">
        <f t="shared" si="216"/>
        <v/>
      </c>
      <c r="KU105" s="275">
        <f>VLOOKUP(C105,MOVI!C:DT,103,0)</f>
        <v>1000000.0000000001</v>
      </c>
      <c r="KV105" s="275">
        <f>VLOOKUP(C105,FPT!B:KT,103,0)</f>
        <v>1000000</v>
      </c>
      <c r="KW105" t="str">
        <f t="shared" si="217"/>
        <v/>
      </c>
      <c r="KX105" s="275">
        <f>VLOOKUP(C105,MOVI!C:DT,104,0)</f>
        <v>1525000</v>
      </c>
      <c r="KY105" s="275">
        <f>VLOOKUP(C105,FPT!B:KW,104,0)</f>
        <v>1525000</v>
      </c>
      <c r="KZ105" t="str">
        <f t="shared" si="218"/>
        <v/>
      </c>
      <c r="LA105" s="275">
        <f>VLOOKUP(C105,MOVI!C:DT,105,0)</f>
        <v>100000</v>
      </c>
      <c r="LB105" s="275">
        <f>VLOOKUP(C105,FPT!B:KZ,105,0)</f>
        <v>100000</v>
      </c>
      <c r="LC105" t="str">
        <f t="shared" si="219"/>
        <v/>
      </c>
      <c r="LD105" s="275">
        <f>VLOOKUP(C105,MOVI!C:DT,106,0)</f>
        <v>12686563</v>
      </c>
      <c r="LE105" s="275">
        <f>VLOOKUP(C105,FPT!B:LC,106,0)</f>
        <v>12686563</v>
      </c>
      <c r="LF105" t="str">
        <f t="shared" si="220"/>
        <v/>
      </c>
      <c r="LG105" s="273">
        <f>VLOOKUP(C105,MOVI!C:DT,107,0)</f>
        <v>0</v>
      </c>
      <c r="LH105" s="273">
        <f>VLOOKUP(C105,FPT!B:LF,107,0)</f>
        <v>0</v>
      </c>
      <c r="LI105" t="str">
        <f t="shared" si="221"/>
        <v/>
      </c>
      <c r="LJ105" t="str">
        <f>VLOOKUP(C105,MOVI!C:DV,108,0)</f>
        <v>Việt PhúSouthRisk</v>
      </c>
      <c r="LK105" s="252" t="str">
        <f>VLOOKUP(C105,FPT!B:LI,108,0)</f>
        <v>Việt PhúSouthRisk</v>
      </c>
      <c r="LL105" t="str">
        <f t="shared" si="222"/>
        <v/>
      </c>
      <c r="LM105" s="275">
        <f>ROUND(VLOOKUP(C105,MOVI!C:DV,109,0),0)</f>
        <v>416667</v>
      </c>
      <c r="LN105" s="275">
        <f>ROUND(VLOOKUP(C105,FPT!B:LL,109,0),0)</f>
        <v>416667</v>
      </c>
      <c r="LO105" t="str">
        <f t="shared" si="223"/>
        <v/>
      </c>
      <c r="LP105" t="str">
        <f>VLOOKUP(C105,MOVI!C:DV,110,0)</f>
        <v>HO</v>
      </c>
      <c r="LQ105" s="247" t="str">
        <f>VLOOKUP(C105,FPT!B:LO,110,0)</f>
        <v>HO</v>
      </c>
      <c r="LR105" t="str">
        <f t="shared" si="224"/>
        <v/>
      </c>
      <c r="LS105">
        <f>MOVI!DI100</f>
        <v>22</v>
      </c>
      <c r="LV105">
        <f>MOVI!DJ100</f>
        <v>0</v>
      </c>
      <c r="LW105">
        <f>MOVI!DK100</f>
        <v>0</v>
      </c>
      <c r="LX105" t="str">
        <f>MOVI!DL100</f>
        <v>x</v>
      </c>
      <c r="LY105">
        <f>MOVI!DM100</f>
        <v>0</v>
      </c>
      <c r="LZ105">
        <f>MOVI!DN100</f>
        <v>50000</v>
      </c>
      <c r="MA105">
        <f>MOVI!DO100</f>
        <v>0</v>
      </c>
      <c r="MB105" t="str">
        <f>MOVI!DP100</f>
        <v/>
      </c>
      <c r="MC105">
        <f>MOVI!DQ100</f>
        <v>0</v>
      </c>
      <c r="MD105">
        <f>MOVI!DR100</f>
        <v>0</v>
      </c>
      <c r="ME105" t="str">
        <f>VLOOKUP(C105,MOVI!C:DV,121,0)</f>
        <v/>
      </c>
      <c r="MF105" s="252"/>
      <c r="MG105" t="str">
        <f t="shared" si="117"/>
        <v/>
      </c>
      <c r="MH105" t="str">
        <f>VLOOKUP(C105,MOVI!C:DT,122,0)</f>
        <v>Việt PhúSouth</v>
      </c>
      <c r="MI105" s="252" t="str">
        <f>VLOOKUP(C105,FPT!B:DS,112,0)</f>
        <v>Việt PhúSouth</v>
      </c>
      <c r="MJ105" t="str">
        <f t="shared" si="225"/>
        <v/>
      </c>
    </row>
    <row r="106" spans="1:348" x14ac:dyDescent="0.25">
      <c r="A106">
        <v>98</v>
      </c>
      <c r="B106" s="48">
        <v>5738</v>
      </c>
      <c r="C106" s="271" t="s">
        <v>856</v>
      </c>
      <c r="D106" t="str">
        <f>VLOOKUP(C106,MOVI!C:D,2,0)</f>
        <v>Nguyễn Thị Thanh Hoa</v>
      </c>
      <c r="E106" t="str">
        <f>VLOOKUP(C106,FPT!B:C,2,0)</f>
        <v>Nguyễn Thị Thanh Hoa</v>
      </c>
      <c r="F106" t="str">
        <f t="shared" si="118"/>
        <v/>
      </c>
      <c r="G106" t="str">
        <f>VLOOKUP(C106,MOVI!C:E,3,0)</f>
        <v>Risk</v>
      </c>
      <c r="H106" t="str">
        <f>VLOOKUP(C106,FPT!B:F,3,0)</f>
        <v>Risk</v>
      </c>
      <c r="I106" t="str">
        <f t="shared" si="119"/>
        <v/>
      </c>
      <c r="J106" t="str">
        <f>VLOOKUP(C106,MOVI!C:H,4,0)</f>
        <v>Collection</v>
      </c>
      <c r="K106" t="str">
        <f>VLOOKUP(C106,FPT!B:I,4,0)</f>
        <v>Collection</v>
      </c>
      <c r="L106" t="str">
        <f t="shared" si="120"/>
        <v/>
      </c>
      <c r="M106" t="str">
        <f>VLOOKUP(C106,MOVI!C:DT,5,0)</f>
        <v>Associate</v>
      </c>
      <c r="N106" t="str">
        <f>VLOOKUP(C106,FPT!B:L,5,0)</f>
        <v>Associate</v>
      </c>
      <c r="O106" t="str">
        <f t="shared" si="121"/>
        <v/>
      </c>
      <c r="P106" t="str">
        <f>VLOOKUP(C106,MOVI!C:DT,6,0)</f>
        <v>Debt Collection Officer</v>
      </c>
      <c r="Q106" t="str">
        <f>VLOOKUP(C106,FPT!B:O,6,0)</f>
        <v>Debt Collection Officer</v>
      </c>
      <c r="R106" t="str">
        <f t="shared" si="122"/>
        <v/>
      </c>
      <c r="S106" t="str">
        <f>VLOOKUP(C106,MOVI!C:DT,7,0)</f>
        <v>South</v>
      </c>
      <c r="T106" t="str">
        <f>VLOOKUP(C106,FPT!B:R,7,0)</f>
        <v>South</v>
      </c>
      <c r="U106" t="str">
        <f t="shared" si="123"/>
        <v/>
      </c>
      <c r="V106" t="str">
        <f>VLOOKUP(C106,MOVI!C:DT,8,0)</f>
        <v>Việt Phú</v>
      </c>
      <c r="W106" t="str">
        <f>VLOOKUP(C106,FPT!B:U,8,0)</f>
        <v>Việt Phú</v>
      </c>
      <c r="X106" t="str">
        <f t="shared" si="124"/>
        <v/>
      </c>
      <c r="Y106" t="str">
        <f>VLOOKUP(C106,MOVI!C:DT,9,0)</f>
        <v>Full-time</v>
      </c>
      <c r="Z106" t="str">
        <f>VLOOKUP(C106,FPT!B:X,9,0)</f>
        <v>Full-time</v>
      </c>
      <c r="AA106" t="str">
        <f t="shared" si="125"/>
        <v/>
      </c>
      <c r="AB106" t="str">
        <f>VLOOKUP(C106,MOVI!C:DT,10,0)</f>
        <v>Permanent</v>
      </c>
      <c r="AC106" t="str">
        <f>VLOOKUP(C106,FPT!B:AA,10,0)</f>
        <v>Permanent</v>
      </c>
      <c r="AD106" t="str">
        <f t="shared" si="126"/>
        <v/>
      </c>
      <c r="AE106" s="247">
        <f>VLOOKUP(C106,MOVI!C:DT,11,0)</f>
        <v>44025</v>
      </c>
      <c r="AF106" s="247">
        <f>VLOOKUP(C106,FPT!B:AD,11,0)</f>
        <v>44025</v>
      </c>
      <c r="AG106" t="str">
        <f t="shared" si="127"/>
        <v/>
      </c>
      <c r="AH106" s="260" t="str">
        <f>VLOOKUP(C106,MOVI!C:DT,12,0)</f>
        <v>26/05/2021 - 25/11/2021</v>
      </c>
      <c r="AI106" s="260" t="str">
        <f>VLOOKUP(C106,FPT!B:AD,12,0)</f>
        <v>26/05/2021 - 25/11/2021</v>
      </c>
      <c r="AJ106" t="str">
        <f t="shared" si="227"/>
        <v/>
      </c>
      <c r="AK106">
        <f>VLOOKUP(C106,MOVI!C:DT,13,0)</f>
        <v>0</v>
      </c>
      <c r="AL106" s="247">
        <f>VLOOKUP(C106,FPT!B:AJ,13,0)</f>
        <v>0</v>
      </c>
      <c r="AM106" t="str">
        <f t="shared" si="226"/>
        <v/>
      </c>
      <c r="AN106" s="247">
        <f>VLOOKUP(C106,MOVI!C:DT,14,0)</f>
        <v>0</v>
      </c>
      <c r="AO106" s="247">
        <f>VLOOKUP(C106,FPT!B:AM,14,0)</f>
        <v>0</v>
      </c>
      <c r="AP106" t="str">
        <f t="shared" si="128"/>
        <v/>
      </c>
      <c r="AQ106" t="str">
        <f>VLOOKUP(C106,MOVI!C:DT,15,0)</f>
        <v>LC</v>
      </c>
      <c r="AR106" s="247" t="str">
        <f>VLOOKUP(C106,FPT!B:AP,15,0)</f>
        <v>LC</v>
      </c>
      <c r="AS106" t="str">
        <f t="shared" si="129"/>
        <v/>
      </c>
      <c r="AT106" s="282" t="str">
        <f>VLOOKUP(C106,MOVI!C:DT,16,0)</f>
        <v>LTTP</v>
      </c>
      <c r="AU106" s="247" t="str">
        <f>VLOOKUP(C106,FPT!B:AS,16,0)</f>
        <v>LTTP</v>
      </c>
      <c r="AV106" t="str">
        <f t="shared" si="130"/>
        <v/>
      </c>
      <c r="AW106" t="str">
        <f>VLOOKUP(C106,MOVI!C:DT,17,0)</f>
        <v>L</v>
      </c>
      <c r="AX106" s="247" t="str">
        <f>VLOOKUP(C106,FPT!B:AV,17,0)</f>
        <v>L</v>
      </c>
      <c r="AY106" t="str">
        <f t="shared" si="131"/>
        <v/>
      </c>
      <c r="AZ106">
        <f>VLOOKUP(C106,MOVI!C:DT,18,0)</f>
        <v>0</v>
      </c>
      <c r="BA106" s="247">
        <f>VLOOKUP(C106,FPT!B:AY,18,0)</f>
        <v>0</v>
      </c>
      <c r="BB106" t="str">
        <f t="shared" si="132"/>
        <v/>
      </c>
      <c r="BC106" s="275">
        <f>VLOOKUP(C106,MOVI!C:DT,19,0)</f>
        <v>5000000</v>
      </c>
      <c r="BD106" s="275">
        <f>VLOOKUP(C106,FPT!B:BB,19,0)</f>
        <v>5000000</v>
      </c>
      <c r="BE106" t="str">
        <f t="shared" si="133"/>
        <v/>
      </c>
      <c r="BF106">
        <f>VLOOKUP(C106,MOVI!C:DT,20,0)</f>
        <v>0</v>
      </c>
      <c r="BG106" s="252">
        <f>VLOOKUP(C106,FPT!B:BE,20,0)</f>
        <v>0</v>
      </c>
      <c r="BH106" t="str">
        <f t="shared" si="134"/>
        <v/>
      </c>
      <c r="BI106" s="275">
        <f>VLOOKUP(C106,MOVI!C:DT,21,0)</f>
        <v>5000000</v>
      </c>
      <c r="BJ106" s="275">
        <f>VLOOKUP(C106,FPT!B:BH,21,0)</f>
        <v>5000000</v>
      </c>
      <c r="BK106" t="str">
        <f t="shared" si="135"/>
        <v/>
      </c>
      <c r="BL106" s="275">
        <f>VLOOKUP(C106,MOVI!C:DT,22,0)</f>
        <v>0</v>
      </c>
      <c r="BM106" s="275">
        <f>VLOOKUP(C106,FPT!B:BK,22,0)</f>
        <v>0</v>
      </c>
      <c r="BN106" t="str">
        <f t="shared" si="136"/>
        <v/>
      </c>
      <c r="BO106" s="275">
        <f>VLOOKUP(C106,MOVI!C:DT,23,0)</f>
        <v>0</v>
      </c>
      <c r="BP106" s="275">
        <f>VLOOKUP(C106,FPT!B:BN,23,0)</f>
        <v>0</v>
      </c>
      <c r="BQ106" t="str">
        <f t="shared" si="137"/>
        <v/>
      </c>
      <c r="BR106" s="275">
        <f>VLOOKUP(C106,MOVI!C:DT,24,0)</f>
        <v>0</v>
      </c>
      <c r="BS106" s="275">
        <f>VLOOKUP(C106,FPT!B:BQ,24,0)</f>
        <v>0</v>
      </c>
      <c r="BT106" t="str">
        <f t="shared" si="138"/>
        <v/>
      </c>
      <c r="BU106" s="275">
        <f>VLOOKUP(C106,MOVI!C:DT,25,0)</f>
        <v>0</v>
      </c>
      <c r="BV106" s="275">
        <f>VLOOKUP(C106,FPT!B:BT,25,0)</f>
        <v>0</v>
      </c>
      <c r="BW106" t="str">
        <f t="shared" si="139"/>
        <v/>
      </c>
      <c r="BX106" s="275">
        <f>VLOOKUP(C106,MOVI!C:DT,26,0)</f>
        <v>0</v>
      </c>
      <c r="BY106" s="275">
        <f>VLOOKUP(C106,FPT!B:BW,26,0)</f>
        <v>0</v>
      </c>
      <c r="BZ106" t="str">
        <f t="shared" si="140"/>
        <v/>
      </c>
      <c r="CA106" s="275">
        <f>VLOOKUP(C106,MOVI!C:DT,27,0)</f>
        <v>0</v>
      </c>
      <c r="CB106" s="275">
        <f>VLOOKUP(C106,FPT!B:BZ,27,0)</f>
        <v>0</v>
      </c>
      <c r="CC106" t="str">
        <f t="shared" si="141"/>
        <v/>
      </c>
      <c r="CD106" s="275">
        <f>VLOOKUP(C106,MOVI!C:DT,28,0)</f>
        <v>0</v>
      </c>
      <c r="CE106" s="275">
        <f>VLOOKUP(C106,FPT!B:CC,28,0)</f>
        <v>0</v>
      </c>
      <c r="CF106" t="str">
        <f t="shared" si="142"/>
        <v/>
      </c>
      <c r="CG106" t="str">
        <f>VLOOKUP(C106,MOVI!C:DT,29,0)</f>
        <v>CN</v>
      </c>
      <c r="CH106" s="252" t="str">
        <f>VLOOKUP(C106,FPT!B:CF,29,0)</f>
        <v>CN</v>
      </c>
      <c r="CI106" t="str">
        <f t="shared" si="143"/>
        <v/>
      </c>
      <c r="CJ106">
        <f>VLOOKUP(C106,MOVI!C:DT,30,0)</f>
        <v>26</v>
      </c>
      <c r="CK106" s="252">
        <f>VLOOKUP(C106,FPT!B:CI,30,0)</f>
        <v>26</v>
      </c>
      <c r="CL106" t="str">
        <f t="shared" si="144"/>
        <v/>
      </c>
      <c r="CM106">
        <f>VLOOKUP(C106,MOVI!C:DT,31,0)</f>
        <v>22</v>
      </c>
      <c r="CN106" s="252">
        <f>VLOOKUP(C106,FPT!B:CL,31,0)</f>
        <v>22</v>
      </c>
      <c r="CO106" t="str">
        <f t="shared" si="145"/>
        <v/>
      </c>
      <c r="CP106" s="275">
        <f>VLOOKUP(C106,MOVI!C:DT,32,0)</f>
        <v>4</v>
      </c>
      <c r="CQ106" s="275">
        <f>VLOOKUP(C106,FPT!B:CO,32,0)</f>
        <v>4</v>
      </c>
      <c r="CR106" t="str">
        <f t="shared" si="146"/>
        <v/>
      </c>
      <c r="CS106" s="275">
        <f>VLOOKUP(C106,MOVI!C:DT,33,0)</f>
        <v>0</v>
      </c>
      <c r="CT106" s="275">
        <f>VLOOKUP(C106,FPT!B:CR,33,0)</f>
        <v>0</v>
      </c>
      <c r="CU106" t="str">
        <f t="shared" si="147"/>
        <v/>
      </c>
      <c r="CV106" s="275">
        <f>VLOOKUP(C106,MOVI!C:DT,34,0)</f>
        <v>0</v>
      </c>
      <c r="CW106" s="275">
        <f>VLOOKUP(C106,FPT!B:CU,34,0)</f>
        <v>0</v>
      </c>
      <c r="CX106" t="str">
        <f t="shared" si="148"/>
        <v/>
      </c>
      <c r="CY106" s="275">
        <f>VLOOKUP(C106,MOVI!C:DT,35,0)</f>
        <v>26</v>
      </c>
      <c r="CZ106" s="275">
        <f>VLOOKUP(C106,FPT!B:CX,35,0)</f>
        <v>26</v>
      </c>
      <c r="DA106" t="str">
        <f t="shared" si="149"/>
        <v/>
      </c>
      <c r="DB106" s="275">
        <f>VLOOKUP(C106,MOVI!C:DT,36,0)</f>
        <v>0</v>
      </c>
      <c r="DC106" s="275">
        <f>VLOOKUP(C106,FPT!B:DA,36,0)</f>
        <v>0</v>
      </c>
      <c r="DD106" t="str">
        <f t="shared" si="150"/>
        <v/>
      </c>
      <c r="DE106" s="275">
        <f>VLOOKUP(C106,MOVI!C:DT,37,0)</f>
        <v>0</v>
      </c>
      <c r="DF106" s="275">
        <f>VLOOKUP(C106,FPT!B:DD,37,0)</f>
        <v>0</v>
      </c>
      <c r="DG106" t="str">
        <f t="shared" si="151"/>
        <v/>
      </c>
      <c r="DH106" s="275">
        <f>VLOOKUP(C106,MOVI!C:DT,38,0)</f>
        <v>0</v>
      </c>
      <c r="DI106" s="275">
        <f>VLOOKUP(C106,FPT!B:DG,38,0)</f>
        <v>0</v>
      </c>
      <c r="DJ106" t="str">
        <f t="shared" si="152"/>
        <v/>
      </c>
      <c r="DK106" s="275">
        <f>VLOOKUP(C106,MOVI!C:DT,39,0)</f>
        <v>0</v>
      </c>
      <c r="DL106" s="275">
        <f>VLOOKUP(C106,FPT!B:DJ,39,0)</f>
        <v>0</v>
      </c>
      <c r="DM106" t="str">
        <f t="shared" si="153"/>
        <v/>
      </c>
      <c r="DN106" s="275">
        <f>VLOOKUP(C106,MOVI!C:DT,40,0)</f>
        <v>0</v>
      </c>
      <c r="DO106" s="275">
        <f>VLOOKUP(C106,FPT!B:DM,40,0)</f>
        <v>0</v>
      </c>
      <c r="DP106" t="str">
        <f t="shared" si="154"/>
        <v/>
      </c>
      <c r="DQ106" s="275">
        <f>VLOOKUP(C106,MOVI!C:DT,41,0)</f>
        <v>0</v>
      </c>
      <c r="DR106" s="275">
        <f>VLOOKUP(C106,FPT!B:DP,41,0)</f>
        <v>0</v>
      </c>
      <c r="DS106" t="str">
        <f t="shared" si="155"/>
        <v/>
      </c>
      <c r="DT106" s="275">
        <f>VLOOKUP(C106,MOVI!C:DT,42,0)</f>
        <v>5000000</v>
      </c>
      <c r="DU106" s="275">
        <f>ROUND(VLOOKUP(C106,FPT!B:DS,42,0),0)</f>
        <v>5000000</v>
      </c>
      <c r="DV106" t="str">
        <f t="shared" si="156"/>
        <v/>
      </c>
      <c r="DW106" s="275">
        <f>VLOOKUP(C106,MOVI!C:DT,43,0)</f>
        <v>0</v>
      </c>
      <c r="DX106" s="275">
        <f>VLOOKUP(C106,FPT!B:DV,43,0)</f>
        <v>0</v>
      </c>
      <c r="DY106" t="str">
        <f t="shared" si="157"/>
        <v/>
      </c>
      <c r="DZ106" s="275">
        <f>VLOOKUP(C106,MOVI!C:DT,44,0)</f>
        <v>0</v>
      </c>
      <c r="EA106" s="275">
        <f>VLOOKUP(C106,FPT!B:DY,44,0)</f>
        <v>0</v>
      </c>
      <c r="EB106" t="str">
        <f t="shared" si="158"/>
        <v/>
      </c>
      <c r="EC106" s="275">
        <f>VLOOKUP(C106,MOVI!C:DT,45,0)</f>
        <v>5000000</v>
      </c>
      <c r="ED106" s="275">
        <f>ROUND(VLOOKUP(C106,FPT!B:EB,45,0),0)</f>
        <v>5000000</v>
      </c>
      <c r="EE106" t="str">
        <f t="shared" si="159"/>
        <v/>
      </c>
      <c r="EF106" s="275">
        <f>VLOOKUP(C106,MOVI!C:DT,46,0)</f>
        <v>0</v>
      </c>
      <c r="EG106" s="275">
        <f>VLOOKUP(C106,FPT!B:EE,46,0)</f>
        <v>0</v>
      </c>
      <c r="EH106" t="str">
        <f t="shared" si="160"/>
        <v/>
      </c>
      <c r="EI106" s="275">
        <f>VLOOKUP(C106,MOVI!C:DT,47,0)</f>
        <v>0</v>
      </c>
      <c r="EJ106" s="275">
        <f>VLOOKUP(C106,FPT!B:EH,47,0)</f>
        <v>0</v>
      </c>
      <c r="EK106" t="str">
        <f t="shared" si="161"/>
        <v/>
      </c>
      <c r="EL106" s="275">
        <f>VLOOKUP(C106,MOVI!C:DT,48,0)</f>
        <v>0</v>
      </c>
      <c r="EM106" s="275">
        <f>VLOOKUP(C106,FPT!B:EK,48,0)</f>
        <v>0</v>
      </c>
      <c r="EN106" t="str">
        <f t="shared" si="162"/>
        <v/>
      </c>
      <c r="EO106" s="275">
        <f>VLOOKUP(C106,MOVI!C:DT,49,0)</f>
        <v>0</v>
      </c>
      <c r="EP106" s="275">
        <f>VLOOKUP(C106,FPT!B:EN,49,0)</f>
        <v>0</v>
      </c>
      <c r="EQ106" t="str">
        <f t="shared" si="163"/>
        <v/>
      </c>
      <c r="ER106" s="275">
        <f>VLOOKUP(C106,MOVI!C:DT,50,0)</f>
        <v>0</v>
      </c>
      <c r="ES106" s="275">
        <f>VLOOKUP(C106,FPT!B:EQ,50,0)</f>
        <v>0</v>
      </c>
      <c r="ET106" t="str">
        <f t="shared" si="164"/>
        <v/>
      </c>
      <c r="EU106" s="275">
        <f>VLOOKUP(C106,MOVI!C:DT,51,0)</f>
        <v>0</v>
      </c>
      <c r="EV106" s="275">
        <f>VLOOKUP(C106,FPT!B:ET,51,0)</f>
        <v>0</v>
      </c>
      <c r="EW106" t="str">
        <f t="shared" si="165"/>
        <v/>
      </c>
      <c r="EX106" s="275">
        <f>VLOOKUP(C106,MOVI!C:DT,52,0)</f>
        <v>0</v>
      </c>
      <c r="EY106" s="275">
        <f>VLOOKUP(C106,FPT!B:EW,52,0)</f>
        <v>0</v>
      </c>
      <c r="EZ106" t="str">
        <f t="shared" si="166"/>
        <v/>
      </c>
      <c r="FA106" s="275">
        <f>VLOOKUP(C106,MOVI!C:DT,53,0)</f>
        <v>0</v>
      </c>
      <c r="FB106" s="275">
        <f>VLOOKUP(C106,FPT!B:EZ,53,0)</f>
        <v>0</v>
      </c>
      <c r="FC106" t="str">
        <f t="shared" si="167"/>
        <v/>
      </c>
      <c r="FD106" s="275">
        <f>VLOOKUP(C106,MOVI!C:DT,54,0)</f>
        <v>0</v>
      </c>
      <c r="FE106" s="275">
        <f>VLOOKUP(C106,FPT!B:FC,54,0)</f>
        <v>0</v>
      </c>
      <c r="FF106" t="str">
        <f t="shared" si="168"/>
        <v/>
      </c>
      <c r="FG106" s="275">
        <f>VLOOKUP(C106,MOVI!C:DT,55,0)</f>
        <v>0</v>
      </c>
      <c r="FH106" s="275">
        <f>VLOOKUP(C106,FPT!B:FF,55,0)</f>
        <v>0</v>
      </c>
      <c r="FI106" t="str">
        <f t="shared" si="169"/>
        <v/>
      </c>
      <c r="FJ106" s="275">
        <f>VLOOKUP(C106,MOVI!C:DT,56,0)</f>
        <v>0</v>
      </c>
      <c r="FK106" s="275">
        <f>VLOOKUP(C106,FPT!B:FI,56,0)</f>
        <v>0</v>
      </c>
      <c r="FL106" t="str">
        <f t="shared" si="170"/>
        <v/>
      </c>
      <c r="FM106" s="275">
        <f>VLOOKUP(C106,MOVI!C:DT,57,0)</f>
        <v>0</v>
      </c>
      <c r="FN106" s="275">
        <f>VLOOKUP(C106,FPT!B:FL,57,0)</f>
        <v>0</v>
      </c>
      <c r="FO106" t="str">
        <f t="shared" si="171"/>
        <v/>
      </c>
      <c r="FP106" s="275">
        <f>VLOOKUP(C106,MOVI!C:DT,58,0)</f>
        <v>0</v>
      </c>
      <c r="FQ106" s="275">
        <f>VLOOKUP(C106,FPT!B:FO,58,0)</f>
        <v>0</v>
      </c>
      <c r="FR106" t="str">
        <f t="shared" si="172"/>
        <v/>
      </c>
      <c r="FS106" s="275">
        <f>VLOOKUP(C106,MOVI!C:DT,59,0)</f>
        <v>0</v>
      </c>
      <c r="FT106" s="275">
        <f>VLOOKUP(C106,FPT!B:FR,59,0)</f>
        <v>0</v>
      </c>
      <c r="FU106" t="str">
        <f t="shared" si="173"/>
        <v/>
      </c>
      <c r="FV106" s="275">
        <f>VLOOKUP(C106,MOVI!C:DT,60,0)</f>
        <v>0</v>
      </c>
      <c r="FW106" s="275">
        <f>VLOOKUP(C106,FPT!B:FU,60,0)</f>
        <v>0</v>
      </c>
      <c r="FX106" t="str">
        <f t="shared" si="174"/>
        <v/>
      </c>
      <c r="FY106" s="275">
        <f>VLOOKUP(C106,MOVI!C:DT,61,0)</f>
        <v>0</v>
      </c>
      <c r="FZ106" s="275">
        <f>VLOOKUP(C106,FPT!B:FX,61,0)</f>
        <v>0</v>
      </c>
      <c r="GA106" t="str">
        <f t="shared" si="175"/>
        <v/>
      </c>
      <c r="GB106" s="275">
        <f>VLOOKUP(C106,MOVI!C:DT,62,0)</f>
        <v>0</v>
      </c>
      <c r="GC106" s="275">
        <f>VLOOKUP(C106,FPT!B:GA,62,0)</f>
        <v>0</v>
      </c>
      <c r="GD106" t="str">
        <f t="shared" si="176"/>
        <v/>
      </c>
      <c r="GE106" s="275">
        <f>VLOOKUP(C106,MOVI!C:DT,63,0)</f>
        <v>0</v>
      </c>
      <c r="GF106" s="275">
        <f>VLOOKUP(C106,FPT!B:GD,63,0)</f>
        <v>0</v>
      </c>
      <c r="GG106" t="str">
        <f t="shared" si="177"/>
        <v/>
      </c>
      <c r="GH106" s="275">
        <f>VLOOKUP(C106,MOVI!C:DT,64,0)</f>
        <v>0</v>
      </c>
      <c r="GI106" s="275">
        <f>VLOOKUP(C106,FPT!B:GG,64,0)</f>
        <v>0</v>
      </c>
      <c r="GJ106" t="str">
        <f t="shared" si="178"/>
        <v/>
      </c>
      <c r="GK106" s="275">
        <f>VLOOKUP(C106,MOVI!C:DT,65,0)</f>
        <v>0</v>
      </c>
      <c r="GL106" s="275">
        <f>VLOOKUP(C106,FPT!B:GJ,65,0)</f>
        <v>0</v>
      </c>
      <c r="GM106" t="str">
        <f t="shared" si="179"/>
        <v/>
      </c>
      <c r="GN106" s="275">
        <f>VLOOKUP(C106,MOVI!C:DT,66,0)</f>
        <v>0</v>
      </c>
      <c r="GO106" s="275">
        <f>VLOOKUP(C106,FPT!B:GM,66,0)</f>
        <v>0</v>
      </c>
      <c r="GP106" t="str">
        <f t="shared" si="180"/>
        <v/>
      </c>
      <c r="GQ106" s="275">
        <f>VLOOKUP(C106,MOVI!C:DT,67,0)</f>
        <v>0</v>
      </c>
      <c r="GR106" s="275">
        <f>VLOOKUP(C106,FPT!B:GP,67,0)</f>
        <v>0</v>
      </c>
      <c r="GS106" t="str">
        <f t="shared" si="181"/>
        <v/>
      </c>
      <c r="GT106" s="275">
        <f>VLOOKUP(C106,MOVI!C:DT,68,0)</f>
        <v>0</v>
      </c>
      <c r="GU106" s="275">
        <f>VLOOKUP(C106,FPT!B:GS,68,0)</f>
        <v>0</v>
      </c>
      <c r="GV106" t="str">
        <f t="shared" si="182"/>
        <v/>
      </c>
      <c r="GW106" s="275">
        <f>VLOOKUP(C106,MOVI!C:DT,69,0)</f>
        <v>0</v>
      </c>
      <c r="GX106" s="275">
        <f>VLOOKUP(C106,FPT!B:GV,69,0)</f>
        <v>0</v>
      </c>
      <c r="GY106" t="str">
        <f t="shared" si="183"/>
        <v/>
      </c>
      <c r="GZ106" s="275">
        <f>VLOOKUP(C106,MOVI!C:DT,70,0)</f>
        <v>0</v>
      </c>
      <c r="HA106" s="275">
        <f>VLOOKUP(C106,FPT!B:GY,70,0)</f>
        <v>0</v>
      </c>
      <c r="HB106" t="str">
        <f t="shared" si="184"/>
        <v/>
      </c>
      <c r="HC106" s="275">
        <f>VLOOKUP(C106,MOVI!C:DT,71,0)</f>
        <v>5000000</v>
      </c>
      <c r="HD106" s="275">
        <f>ROUND(VLOOKUP(C106,FPT!B:HB,71,0),0)</f>
        <v>5000000</v>
      </c>
      <c r="HE106" t="str">
        <f t="shared" si="185"/>
        <v/>
      </c>
      <c r="HF106" s="275">
        <f>ROUND(VLOOKUP(C106,MOVI!C:DT,72,0),0)</f>
        <v>0</v>
      </c>
      <c r="HG106" s="275">
        <f>ROUND(VLOOKUP(C106,FPT!B:HE,72,0),0)</f>
        <v>0</v>
      </c>
      <c r="HH106" t="str">
        <f t="shared" si="186"/>
        <v/>
      </c>
      <c r="HI106" s="275">
        <f>VLOOKUP(C106,MOVI!C:DT,73,0)</f>
        <v>0</v>
      </c>
      <c r="HJ106" s="275">
        <f>VLOOKUP(C106,FPT!B:HH,73,0)</f>
        <v>0</v>
      </c>
      <c r="HK106" t="str">
        <f t="shared" si="187"/>
        <v/>
      </c>
      <c r="HL106" s="275">
        <f>VLOOKUP(C106,MOVI!C:DT,74,0)</f>
        <v>0</v>
      </c>
      <c r="HM106" s="275">
        <f>VLOOKUP(C106,FPT!B:HK,74,0)</f>
        <v>0</v>
      </c>
      <c r="HN106" t="str">
        <f t="shared" si="188"/>
        <v/>
      </c>
      <c r="HO106" s="275">
        <f>VLOOKUP(C106,MOVI!C:DT,75,0)</f>
        <v>11000000</v>
      </c>
      <c r="HP106" s="275">
        <f>VLOOKUP(C106,FPT!B:HN,75,0)</f>
        <v>11000000</v>
      </c>
      <c r="HQ106" t="str">
        <f t="shared" si="189"/>
        <v/>
      </c>
      <c r="HR106" s="275">
        <f>VLOOKUP(C106,MOVI!C:DT,76,0)</f>
        <v>1</v>
      </c>
      <c r="HS106" s="275">
        <f>VLOOKUP(C106,FPT!B:HQ,76,0)</f>
        <v>1</v>
      </c>
      <c r="HT106" t="str">
        <f t="shared" si="190"/>
        <v/>
      </c>
      <c r="HU106" s="275">
        <f>VLOOKUP(C106,MOVI!C:DT,77,0)</f>
        <v>4400000</v>
      </c>
      <c r="HV106" s="275">
        <f>VLOOKUP(C106,FPT!B:HT,77,0)</f>
        <v>4400000</v>
      </c>
      <c r="HW106" t="str">
        <f t="shared" si="191"/>
        <v/>
      </c>
      <c r="HX106" s="274">
        <f>VLOOKUP(C106,MOVI!C:CB,78,0)</f>
        <v>400000</v>
      </c>
      <c r="HY106" s="261">
        <f>VLOOKUP(C106,FPT!$B:$CA,78,0)</f>
        <v>400000</v>
      </c>
      <c r="HZ106" t="str">
        <f t="shared" si="192"/>
        <v/>
      </c>
      <c r="IA106" s="275">
        <f>VLOOKUP(C106,MOVI!C:CD,79,0)</f>
        <v>50000</v>
      </c>
      <c r="IB106" s="275">
        <f>VLOOKUP(C106,FPT!B:HZ,79,0)</f>
        <v>50000</v>
      </c>
      <c r="IC106" t="str">
        <f t="shared" si="193"/>
        <v/>
      </c>
      <c r="ID106" s="275">
        <f>VLOOKUP(C106,MOVI!C:CD,80,0)</f>
        <v>75000</v>
      </c>
      <c r="IE106" s="275">
        <f>VLOOKUP(C106,FPT!B:IC,80,0)</f>
        <v>75000</v>
      </c>
      <c r="IF106" t="str">
        <f t="shared" si="194"/>
        <v/>
      </c>
      <c r="IG106" s="275">
        <f>VLOOKUP(C106,MOVI!C:DT,81,0)</f>
        <v>0</v>
      </c>
      <c r="IH106" s="275">
        <f>VLOOKUP(C106,FPT!B:IF,81,0)</f>
        <v>0</v>
      </c>
      <c r="II106" t="str">
        <f t="shared" si="195"/>
        <v/>
      </c>
      <c r="IJ106" s="275">
        <f>VLOOKUP(C106,MOVI!C:DT,82,0)</f>
        <v>525000</v>
      </c>
      <c r="IK106" s="275">
        <f>VLOOKUP(C106,FPT!B:II,82,0)</f>
        <v>525000</v>
      </c>
      <c r="IL106" t="str">
        <f t="shared" si="196"/>
        <v/>
      </c>
      <c r="IM106" s="275">
        <f>ROUND(VLOOKUP(C106,MOVI!C:DT,83,0),0)</f>
        <v>15925000</v>
      </c>
      <c r="IN106" s="275">
        <f>ROUND(VLOOKUP(C106,FPT!B:IL,83,0),0)</f>
        <v>15925000</v>
      </c>
      <c r="IO106" t="str">
        <f t="shared" si="197"/>
        <v/>
      </c>
      <c r="IP106" s="275">
        <f>VLOOKUP(C106,MOVI!C:DT,84,0)</f>
        <v>0</v>
      </c>
      <c r="IQ106" s="275">
        <f>VLOOKUP(C106,FPT!B:IO,84,0)</f>
        <v>0</v>
      </c>
      <c r="IR106" t="str">
        <f t="shared" si="198"/>
        <v/>
      </c>
      <c r="IS106" s="275">
        <f>ROUND(VLOOKUP(C106,MOVI!C:DT,85,0),0)</f>
        <v>0</v>
      </c>
      <c r="IT106" s="275">
        <f>ROUND(VLOOKUP(C106,FPT!B:IR,85,0),0)</f>
        <v>0</v>
      </c>
      <c r="IU106" t="str">
        <f t="shared" si="199"/>
        <v/>
      </c>
      <c r="IV106" s="275">
        <f>VLOOKUP(C106,MOVI!C:DT,86,0)</f>
        <v>0</v>
      </c>
      <c r="IW106" s="275">
        <f>VLOOKUP(C106,FPT!B:IU,86,0)</f>
        <v>0</v>
      </c>
      <c r="IX106" t="str">
        <f t="shared" si="200"/>
        <v/>
      </c>
      <c r="IY106" s="275">
        <f>ROUND(VLOOKUP(C106,MOVI!C:DT,87,0),0)</f>
        <v>0</v>
      </c>
      <c r="IZ106" s="275">
        <f>ROUND(VLOOKUP(C106,FPT!B:IX,87,0),0)</f>
        <v>0</v>
      </c>
      <c r="JA106" t="str">
        <f t="shared" si="201"/>
        <v/>
      </c>
      <c r="JB106" s="275">
        <f>VLOOKUP(C106,MOVI!C:DT,88,0)</f>
        <v>0</v>
      </c>
      <c r="JC106" s="275">
        <f>VLOOKUP(C106,FPT!B:JA,88,0)</f>
        <v>0</v>
      </c>
      <c r="JD106" t="str">
        <f t="shared" si="202"/>
        <v/>
      </c>
      <c r="JE106" s="275">
        <f>VLOOKUP(C106,MOVI!C:DT,89,0)</f>
        <v>50000</v>
      </c>
      <c r="JF106" s="275">
        <f>VLOOKUP(C106,FPT!B:JD,89,0)</f>
        <v>50000</v>
      </c>
      <c r="JG106" t="str">
        <f t="shared" si="203"/>
        <v/>
      </c>
      <c r="JH106" s="275">
        <f>VLOOKUP(C106,MOVI!C:DT,90,0)</f>
        <v>0</v>
      </c>
      <c r="JI106" s="275">
        <f>VLOOKUP(C106,FPT!B:JG,90,0)</f>
        <v>0</v>
      </c>
      <c r="JJ106" t="str">
        <f t="shared" si="204"/>
        <v/>
      </c>
      <c r="JK106" s="275">
        <f>VLOOKUP(C106,MOVI!C:DT,91,0)</f>
        <v>0</v>
      </c>
      <c r="JL106" s="275">
        <f>VLOOKUP(C106,FPT!B:JJ,91,0)</f>
        <v>0</v>
      </c>
      <c r="JM106" t="str">
        <f t="shared" si="205"/>
        <v/>
      </c>
      <c r="JN106" s="275">
        <f>VLOOKUP(C106,MOVI!C:DT,92,0)</f>
        <v>0</v>
      </c>
      <c r="JO106" s="275">
        <f>VLOOKUP(C106,FPT!B:JM,92,0)</f>
        <v>0</v>
      </c>
      <c r="JP106" t="str">
        <f t="shared" si="206"/>
        <v/>
      </c>
      <c r="JQ106" s="275">
        <f>VLOOKUP(C106,MOVI!C:DT,93,0)</f>
        <v>0</v>
      </c>
      <c r="JR106" s="275">
        <f>VLOOKUP(C106,FPT!B:JP,93,0)</f>
        <v>0</v>
      </c>
      <c r="JS106" t="str">
        <f t="shared" si="207"/>
        <v/>
      </c>
      <c r="JT106" s="275">
        <f>VLOOKUP(C106,MOVI!C:DT,94,0)</f>
        <v>50000</v>
      </c>
      <c r="JU106" s="275">
        <f>VLOOKUP(C106,FPT!B:JS,94,0)</f>
        <v>50000</v>
      </c>
      <c r="JV106" t="str">
        <f t="shared" si="208"/>
        <v/>
      </c>
      <c r="JW106" s="275">
        <f>VLOOKUP(C106,MOVI!C:DT,95,0)</f>
        <v>4425000</v>
      </c>
      <c r="JX106" s="275">
        <f>VLOOKUP(C106,FPT!B:JV,95,0)</f>
        <v>4425000</v>
      </c>
      <c r="JY106" t="str">
        <f t="shared" si="209"/>
        <v/>
      </c>
      <c r="JZ106" s="275">
        <f>VLOOKUP(C106,MOVI!C:DT,96,0)</f>
        <v>0</v>
      </c>
      <c r="KA106" s="275">
        <f>VLOOKUP(C106,FPT!B:JY,96,0)</f>
        <v>0</v>
      </c>
      <c r="KB106" t="str">
        <f t="shared" si="210"/>
        <v/>
      </c>
      <c r="KC106" s="275">
        <f>VLOOKUP(C106,MOVI!C:DT,97,0)</f>
        <v>4425000</v>
      </c>
      <c r="KD106" s="275">
        <f>VLOOKUP(C106,FPT!B:KB,97,0)</f>
        <v>4425000</v>
      </c>
      <c r="KE106" t="str">
        <f t="shared" si="211"/>
        <v/>
      </c>
      <c r="KF106" s="275">
        <f>VLOOKUP(C106,MOVI!C:DT,98,0)</f>
        <v>850000.00000000012</v>
      </c>
      <c r="KG106" s="275">
        <f>VLOOKUP(C106,FPT!B:KE,98,0)</f>
        <v>850000</v>
      </c>
      <c r="KH106" t="str">
        <f t="shared" si="212"/>
        <v/>
      </c>
      <c r="KI106" s="275">
        <f>VLOOKUP(C106,MOVI!C:DT,99,0)</f>
        <v>0</v>
      </c>
      <c r="KJ106" s="275">
        <f>VLOOKUP(C106,FPT!B:KH,99,0)</f>
        <v>0</v>
      </c>
      <c r="KK106" t="str">
        <f t="shared" si="213"/>
        <v/>
      </c>
      <c r="KL106" s="275">
        <f>VLOOKUP(C106,MOVI!C:DT,100,0)</f>
        <v>150000</v>
      </c>
      <c r="KM106" s="275">
        <f>VLOOKUP(C106,FPT!B:KK,100,0)</f>
        <v>150000</v>
      </c>
      <c r="KN106" t="str">
        <f t="shared" si="214"/>
        <v/>
      </c>
      <c r="KO106" s="275">
        <f>VLOOKUP(C106,MOVI!C:DT,101,0)</f>
        <v>0</v>
      </c>
      <c r="KP106" s="275">
        <f>VLOOKUP(C106,FPT!B:KN,101,0)</f>
        <v>0</v>
      </c>
      <c r="KQ106" t="str">
        <f t="shared" si="215"/>
        <v/>
      </c>
      <c r="KR106" s="275">
        <f>VLOOKUP(C106,MOVI!C:DT,102,0)</f>
        <v>0</v>
      </c>
      <c r="KS106" s="275">
        <f>VLOOKUP(C106,FPT!B:KQ,102,0)</f>
        <v>0</v>
      </c>
      <c r="KT106" t="str">
        <f t="shared" si="216"/>
        <v/>
      </c>
      <c r="KU106" s="275">
        <f>VLOOKUP(C106,MOVI!C:DT,103,0)</f>
        <v>1000000.0000000001</v>
      </c>
      <c r="KV106" s="275">
        <f>VLOOKUP(C106,FPT!B:KT,103,0)</f>
        <v>1000000</v>
      </c>
      <c r="KW106" t="str">
        <f t="shared" si="217"/>
        <v/>
      </c>
      <c r="KX106" s="275">
        <f>VLOOKUP(C106,MOVI!C:DT,104,0)</f>
        <v>1525000</v>
      </c>
      <c r="KY106" s="275">
        <f>VLOOKUP(C106,FPT!B:KW,104,0)</f>
        <v>1525000</v>
      </c>
      <c r="KZ106" t="str">
        <f t="shared" si="218"/>
        <v/>
      </c>
      <c r="LA106" s="275">
        <f>VLOOKUP(C106,MOVI!C:DT,105,0)</f>
        <v>100000</v>
      </c>
      <c r="LB106" s="275">
        <f>VLOOKUP(C106,FPT!B:KZ,105,0)</f>
        <v>100000</v>
      </c>
      <c r="LC106" t="str">
        <f t="shared" si="219"/>
        <v/>
      </c>
      <c r="LD106" s="275">
        <f>VLOOKUP(C106,MOVI!C:DT,106,0)</f>
        <v>6100000</v>
      </c>
      <c r="LE106" s="275">
        <f>VLOOKUP(C106,FPT!B:LC,106,0)</f>
        <v>6100000</v>
      </c>
      <c r="LF106" t="str">
        <f t="shared" si="220"/>
        <v/>
      </c>
      <c r="LG106" s="273">
        <f>VLOOKUP(C106,MOVI!C:DT,107,0)</f>
        <v>0</v>
      </c>
      <c r="LH106" s="273">
        <f>VLOOKUP(C106,FPT!B:LF,107,0)</f>
        <v>0</v>
      </c>
      <c r="LI106" t="str">
        <f t="shared" si="221"/>
        <v/>
      </c>
      <c r="LJ106" t="str">
        <f>VLOOKUP(C106,MOVI!C:DV,108,0)</f>
        <v>Việt PhúSouthRisk</v>
      </c>
      <c r="LK106" s="252" t="str">
        <f>VLOOKUP(C106,FPT!B:LI,108,0)</f>
        <v>Việt PhúSouthRisk</v>
      </c>
      <c r="LL106" t="str">
        <f t="shared" si="222"/>
        <v/>
      </c>
      <c r="LM106" s="275">
        <f>ROUND(VLOOKUP(C106,MOVI!C:DV,109,0),0)</f>
        <v>416667</v>
      </c>
      <c r="LN106" s="275">
        <f>ROUND(VLOOKUP(C106,FPT!B:LL,109,0),0)</f>
        <v>416667</v>
      </c>
      <c r="LO106" t="str">
        <f t="shared" si="223"/>
        <v/>
      </c>
      <c r="LP106" t="str">
        <f>VLOOKUP(C106,MOVI!C:DV,110,0)</f>
        <v>HO</v>
      </c>
      <c r="LQ106" s="247" t="str">
        <f>VLOOKUP(C106,FPT!B:LO,110,0)</f>
        <v>HO</v>
      </c>
      <c r="LR106" t="str">
        <f t="shared" si="224"/>
        <v/>
      </c>
      <c r="LS106">
        <f>MOVI!DI101</f>
        <v>22</v>
      </c>
      <c r="LV106">
        <f>MOVI!DJ101</f>
        <v>0</v>
      </c>
      <c r="LW106">
        <f>MOVI!DK101</f>
        <v>0</v>
      </c>
      <c r="LX106" t="str">
        <f>MOVI!DL101</f>
        <v>x</v>
      </c>
      <c r="LY106">
        <f>MOVI!DM101</f>
        <v>0</v>
      </c>
      <c r="LZ106">
        <f>MOVI!DN101</f>
        <v>50000</v>
      </c>
      <c r="MA106">
        <f>MOVI!DO101</f>
        <v>0</v>
      </c>
      <c r="MB106" t="str">
        <f>MOVI!DP101</f>
        <v/>
      </c>
      <c r="MC106">
        <f>MOVI!DQ101</f>
        <v>44342</v>
      </c>
      <c r="MD106">
        <f>MOVI!DR101</f>
        <v>44525</v>
      </c>
      <c r="ME106" t="str">
        <f>VLOOKUP(C106,MOVI!C:DV,121,0)</f>
        <v/>
      </c>
      <c r="MF106" s="252"/>
      <c r="MG106" t="str">
        <f t="shared" si="117"/>
        <v/>
      </c>
      <c r="MH106" t="str">
        <f>VLOOKUP(C106,MOVI!C:DT,122,0)</f>
        <v>Việt PhúSouth</v>
      </c>
      <c r="MI106" s="252" t="str">
        <f>VLOOKUP(C106,FPT!B:DS,112,0)</f>
        <v>Việt PhúSouth</v>
      </c>
      <c r="MJ106" t="str">
        <f t="shared" si="225"/>
        <v/>
      </c>
    </row>
    <row r="107" spans="1:348" x14ac:dyDescent="0.25">
      <c r="A107">
        <v>99</v>
      </c>
      <c r="B107" s="48">
        <v>5790</v>
      </c>
      <c r="C107" s="271" t="s">
        <v>857</v>
      </c>
      <c r="D107" t="str">
        <f>VLOOKUP(C107,MOVI!C:D,2,0)</f>
        <v>Nguyễn Văn Tiến Dũng</v>
      </c>
      <c r="E107" t="str">
        <f>VLOOKUP(C107,FPT!B:C,2,0)</f>
        <v>Nguyễn Văn Tiến Dũng</v>
      </c>
      <c r="F107" t="str">
        <f t="shared" si="118"/>
        <v/>
      </c>
      <c r="G107" t="str">
        <f>VLOOKUP(C107,MOVI!C:E,3,0)</f>
        <v>Risk</v>
      </c>
      <c r="H107" t="str">
        <f>VLOOKUP(C107,FPT!B:F,3,0)</f>
        <v>Risk</v>
      </c>
      <c r="I107" t="str">
        <f t="shared" si="119"/>
        <v/>
      </c>
      <c r="J107" t="str">
        <f>VLOOKUP(C107,MOVI!C:H,4,0)</f>
        <v>Collection</v>
      </c>
      <c r="K107" t="str">
        <f>VLOOKUP(C107,FPT!B:I,4,0)</f>
        <v>Collection</v>
      </c>
      <c r="L107" t="str">
        <f t="shared" si="120"/>
        <v/>
      </c>
      <c r="M107" t="str">
        <f>VLOOKUP(C107,MOVI!C:DT,5,0)</f>
        <v>Associate</v>
      </c>
      <c r="N107" t="str">
        <f>VLOOKUP(C107,FPT!B:L,5,0)</f>
        <v>Associate</v>
      </c>
      <c r="O107" t="str">
        <f t="shared" si="121"/>
        <v/>
      </c>
      <c r="P107" t="str">
        <f>VLOOKUP(C107,MOVI!C:DT,6,0)</f>
        <v>Debt Collection Officer</v>
      </c>
      <c r="Q107" t="str">
        <f>VLOOKUP(C107,FPT!B:O,6,0)</f>
        <v>Debt Collection Officer</v>
      </c>
      <c r="R107" t="str">
        <f t="shared" si="122"/>
        <v/>
      </c>
      <c r="S107" t="str">
        <f>VLOOKUP(C107,MOVI!C:DT,7,0)</f>
        <v>South</v>
      </c>
      <c r="T107" t="str">
        <f>VLOOKUP(C107,FPT!B:R,7,0)</f>
        <v>South</v>
      </c>
      <c r="U107" t="str">
        <f t="shared" si="123"/>
        <v/>
      </c>
      <c r="V107" t="str">
        <f>VLOOKUP(C107,MOVI!C:DT,8,0)</f>
        <v>Việt Phú</v>
      </c>
      <c r="W107" t="str">
        <f>VLOOKUP(C107,FPT!B:U,8,0)</f>
        <v>Việt Phú</v>
      </c>
      <c r="X107" t="str">
        <f t="shared" si="124"/>
        <v/>
      </c>
      <c r="Y107" t="str">
        <f>VLOOKUP(C107,MOVI!C:DT,9,0)</f>
        <v>Full-time</v>
      </c>
      <c r="Z107" t="str">
        <f>VLOOKUP(C107,FPT!B:X,9,0)</f>
        <v>Full-time</v>
      </c>
      <c r="AA107" t="str">
        <f t="shared" si="125"/>
        <v/>
      </c>
      <c r="AB107" t="str">
        <f>VLOOKUP(C107,MOVI!C:DT,10,0)</f>
        <v>Permanent</v>
      </c>
      <c r="AC107" t="str">
        <f>VLOOKUP(C107,FPT!B:AA,10,0)</f>
        <v>Permanent</v>
      </c>
      <c r="AD107" t="str">
        <f t="shared" si="126"/>
        <v/>
      </c>
      <c r="AE107" s="247">
        <f>VLOOKUP(C107,MOVI!C:DT,11,0)</f>
        <v>44032</v>
      </c>
      <c r="AF107" s="247">
        <f>VLOOKUP(C107,FPT!B:AD,11,0)</f>
        <v>44032</v>
      </c>
      <c r="AG107" t="str">
        <f t="shared" si="127"/>
        <v/>
      </c>
      <c r="AH107" s="260" t="str">
        <f>VLOOKUP(C107,MOVI!C:DT,12,0)</f>
        <v/>
      </c>
      <c r="AI107" s="260"/>
      <c r="AJ107" t="str">
        <f t="shared" si="227"/>
        <v/>
      </c>
      <c r="AK107">
        <f>VLOOKUP(C107,MOVI!C:DT,13,0)</f>
        <v>0</v>
      </c>
      <c r="AL107" s="247">
        <f>VLOOKUP(C107,FPT!B:AJ,13,0)</f>
        <v>0</v>
      </c>
      <c r="AM107" t="str">
        <f t="shared" si="226"/>
        <v/>
      </c>
      <c r="AN107" s="247">
        <f>VLOOKUP(C107,MOVI!C:DT,14,0)</f>
        <v>0</v>
      </c>
      <c r="AO107" s="247">
        <f>VLOOKUP(C107,FPT!B:AM,14,0)</f>
        <v>0</v>
      </c>
      <c r="AP107" t="str">
        <f t="shared" si="128"/>
        <v/>
      </c>
      <c r="AQ107" t="str">
        <f>VLOOKUP(C107,MOVI!C:DT,15,0)</f>
        <v>LC</v>
      </c>
      <c r="AR107" s="247" t="str">
        <f>VLOOKUP(C107,FPT!B:AP,15,0)</f>
        <v>LC</v>
      </c>
      <c r="AS107" t="str">
        <f t="shared" si="129"/>
        <v/>
      </c>
      <c r="AT107" s="282" t="str">
        <f>VLOOKUP(C107,MOVI!C:DT,16,0)</f>
        <v>LTTP</v>
      </c>
      <c r="AU107" s="247" t="str">
        <f>VLOOKUP(C107,FPT!B:AS,16,0)</f>
        <v>LTTP</v>
      </c>
      <c r="AV107" t="str">
        <f t="shared" si="130"/>
        <v/>
      </c>
      <c r="AW107" t="str">
        <f>VLOOKUP(C107,MOVI!C:DT,17,0)</f>
        <v>L</v>
      </c>
      <c r="AX107" s="247" t="str">
        <f>VLOOKUP(C107,FPT!B:AV,17,0)</f>
        <v>L</v>
      </c>
      <c r="AY107" t="str">
        <f t="shared" si="131"/>
        <v/>
      </c>
      <c r="AZ107">
        <f>VLOOKUP(C107,MOVI!C:DT,18,0)</f>
        <v>0</v>
      </c>
      <c r="BA107" s="247">
        <f>VLOOKUP(C107,FPT!B:AY,18,0)</f>
        <v>0</v>
      </c>
      <c r="BB107" t="str">
        <f t="shared" si="132"/>
        <v/>
      </c>
      <c r="BC107" s="275">
        <f>VLOOKUP(C107,MOVI!C:DT,19,0)</f>
        <v>5000000</v>
      </c>
      <c r="BD107" s="275">
        <f>VLOOKUP(C107,FPT!B:BB,19,0)</f>
        <v>5000000</v>
      </c>
      <c r="BE107" t="str">
        <f t="shared" si="133"/>
        <v/>
      </c>
      <c r="BF107">
        <f>VLOOKUP(C107,MOVI!C:DT,20,0)</f>
        <v>0</v>
      </c>
      <c r="BG107" s="252">
        <f>VLOOKUP(C107,FPT!B:BE,20,0)</f>
        <v>0</v>
      </c>
      <c r="BH107" t="str">
        <f t="shared" si="134"/>
        <v/>
      </c>
      <c r="BI107" s="275">
        <f>VLOOKUP(C107,MOVI!C:DT,21,0)</f>
        <v>5000000</v>
      </c>
      <c r="BJ107" s="275">
        <f>VLOOKUP(C107,FPT!B:BH,21,0)</f>
        <v>5000000</v>
      </c>
      <c r="BK107" t="str">
        <f t="shared" si="135"/>
        <v/>
      </c>
      <c r="BL107" s="275">
        <f>VLOOKUP(C107,MOVI!C:DT,22,0)</f>
        <v>0</v>
      </c>
      <c r="BM107" s="275">
        <f>VLOOKUP(C107,FPT!B:BK,22,0)</f>
        <v>0</v>
      </c>
      <c r="BN107" t="str">
        <f t="shared" si="136"/>
        <v/>
      </c>
      <c r="BO107" s="275">
        <f>VLOOKUP(C107,MOVI!C:DT,23,0)</f>
        <v>0</v>
      </c>
      <c r="BP107" s="275">
        <f>VLOOKUP(C107,FPT!B:BN,23,0)</f>
        <v>0</v>
      </c>
      <c r="BQ107" t="str">
        <f t="shared" si="137"/>
        <v/>
      </c>
      <c r="BR107" s="275">
        <f>VLOOKUP(C107,MOVI!C:DT,24,0)</f>
        <v>0</v>
      </c>
      <c r="BS107" s="275">
        <f>VLOOKUP(C107,FPT!B:BQ,24,0)</f>
        <v>0</v>
      </c>
      <c r="BT107" t="str">
        <f t="shared" si="138"/>
        <v/>
      </c>
      <c r="BU107" s="275">
        <f>VLOOKUP(C107,MOVI!C:DT,25,0)</f>
        <v>0</v>
      </c>
      <c r="BV107" s="275">
        <f>VLOOKUP(C107,FPT!B:BT,25,0)</f>
        <v>0</v>
      </c>
      <c r="BW107" t="str">
        <f t="shared" si="139"/>
        <v/>
      </c>
      <c r="BX107" s="275">
        <f>VLOOKUP(C107,MOVI!C:DT,26,0)</f>
        <v>0</v>
      </c>
      <c r="BY107" s="275">
        <f>VLOOKUP(C107,FPT!B:BW,26,0)</f>
        <v>0</v>
      </c>
      <c r="BZ107" t="str">
        <f t="shared" si="140"/>
        <v/>
      </c>
      <c r="CA107" s="275">
        <f>VLOOKUP(C107,MOVI!C:DT,27,0)</f>
        <v>0</v>
      </c>
      <c r="CB107" s="275">
        <f>VLOOKUP(C107,FPT!B:BZ,27,0)</f>
        <v>0</v>
      </c>
      <c r="CC107" t="str">
        <f t="shared" si="141"/>
        <v/>
      </c>
      <c r="CD107" s="275">
        <f>VLOOKUP(C107,MOVI!C:DT,28,0)</f>
        <v>0</v>
      </c>
      <c r="CE107" s="275">
        <f>VLOOKUP(C107,FPT!B:CC,28,0)</f>
        <v>0</v>
      </c>
      <c r="CF107" t="str">
        <f t="shared" si="142"/>
        <v/>
      </c>
      <c r="CG107" t="str">
        <f>VLOOKUP(C107,MOVI!C:DT,29,0)</f>
        <v>CN</v>
      </c>
      <c r="CH107" s="252" t="str">
        <f>VLOOKUP(C107,FPT!B:CF,29,0)</f>
        <v>CN</v>
      </c>
      <c r="CI107" t="str">
        <f t="shared" si="143"/>
        <v/>
      </c>
      <c r="CJ107">
        <f>VLOOKUP(C107,MOVI!C:DT,30,0)</f>
        <v>26</v>
      </c>
      <c r="CK107" s="252">
        <f>VLOOKUP(C107,FPT!B:CI,30,0)</f>
        <v>26</v>
      </c>
      <c r="CL107" t="str">
        <f t="shared" si="144"/>
        <v/>
      </c>
      <c r="CM107">
        <f>VLOOKUP(C107,MOVI!C:DT,31,0)</f>
        <v>24</v>
      </c>
      <c r="CN107" s="252">
        <f>VLOOKUP(C107,FPT!B:CL,31,0)</f>
        <v>24</v>
      </c>
      <c r="CO107" t="str">
        <f t="shared" si="145"/>
        <v/>
      </c>
      <c r="CP107" s="275">
        <f>VLOOKUP(C107,MOVI!C:DT,32,0)</f>
        <v>0</v>
      </c>
      <c r="CQ107" s="275">
        <f>VLOOKUP(C107,FPT!B:CO,32,0)</f>
        <v>0</v>
      </c>
      <c r="CR107" t="str">
        <f t="shared" si="146"/>
        <v/>
      </c>
      <c r="CS107" s="275">
        <f>VLOOKUP(C107,MOVI!C:DT,33,0)</f>
        <v>0</v>
      </c>
      <c r="CT107" s="275">
        <f>VLOOKUP(C107,FPT!B:CR,33,0)</f>
        <v>0</v>
      </c>
      <c r="CU107" t="str">
        <f t="shared" si="147"/>
        <v/>
      </c>
      <c r="CV107" s="275">
        <f>VLOOKUP(C107,MOVI!C:DT,34,0)</f>
        <v>0</v>
      </c>
      <c r="CW107" s="275">
        <f>VLOOKUP(C107,FPT!B:CU,34,0)</f>
        <v>0</v>
      </c>
      <c r="CX107" t="str">
        <f t="shared" si="148"/>
        <v/>
      </c>
      <c r="CY107" s="275">
        <f>VLOOKUP(C107,MOVI!C:DT,35,0)</f>
        <v>24</v>
      </c>
      <c r="CZ107" s="275">
        <f>VLOOKUP(C107,FPT!B:CX,35,0)</f>
        <v>24</v>
      </c>
      <c r="DA107" t="str">
        <f t="shared" si="149"/>
        <v/>
      </c>
      <c r="DB107" s="275">
        <f>VLOOKUP(C107,MOVI!C:DT,36,0)</f>
        <v>0</v>
      </c>
      <c r="DC107" s="275">
        <f>VLOOKUP(C107,FPT!B:DA,36,0)</f>
        <v>0</v>
      </c>
      <c r="DD107" t="str">
        <f t="shared" si="150"/>
        <v/>
      </c>
      <c r="DE107" s="275">
        <f>VLOOKUP(C107,MOVI!C:DT,37,0)</f>
        <v>0</v>
      </c>
      <c r="DF107" s="275">
        <f>VLOOKUP(C107,FPT!B:DD,37,0)</f>
        <v>0</v>
      </c>
      <c r="DG107" t="str">
        <f t="shared" si="151"/>
        <v/>
      </c>
      <c r="DH107" s="275">
        <f>VLOOKUP(C107,MOVI!C:DT,38,0)</f>
        <v>0</v>
      </c>
      <c r="DI107" s="275">
        <f>VLOOKUP(C107,FPT!B:DG,38,0)</f>
        <v>0</v>
      </c>
      <c r="DJ107" t="str">
        <f t="shared" si="152"/>
        <v/>
      </c>
      <c r="DK107" s="275">
        <f>VLOOKUP(C107,MOVI!C:DT,39,0)</f>
        <v>0</v>
      </c>
      <c r="DL107" s="275">
        <f>VLOOKUP(C107,FPT!B:DJ,39,0)</f>
        <v>0</v>
      </c>
      <c r="DM107" t="str">
        <f t="shared" si="153"/>
        <v/>
      </c>
      <c r="DN107" s="275">
        <f>VLOOKUP(C107,MOVI!C:DT,40,0)</f>
        <v>0</v>
      </c>
      <c r="DO107" s="275">
        <f>VLOOKUP(C107,FPT!B:DM,40,0)</f>
        <v>0</v>
      </c>
      <c r="DP107" t="str">
        <f t="shared" si="154"/>
        <v/>
      </c>
      <c r="DQ107" s="275">
        <f>VLOOKUP(C107,MOVI!C:DT,41,0)</f>
        <v>0</v>
      </c>
      <c r="DR107" s="275">
        <f>VLOOKUP(C107,FPT!B:DP,41,0)</f>
        <v>0</v>
      </c>
      <c r="DS107" t="str">
        <f t="shared" si="155"/>
        <v/>
      </c>
      <c r="DT107" s="275">
        <f>VLOOKUP(C107,MOVI!C:DT,42,0)</f>
        <v>4615385</v>
      </c>
      <c r="DU107" s="275">
        <f>ROUND(VLOOKUP(C107,FPT!B:DS,42,0),0)</f>
        <v>4615385</v>
      </c>
      <c r="DV107" t="str">
        <f t="shared" si="156"/>
        <v/>
      </c>
      <c r="DW107" s="275">
        <f>VLOOKUP(C107,MOVI!C:DT,43,0)</f>
        <v>-461538</v>
      </c>
      <c r="DX107" s="275">
        <f>VLOOKUP(C107,FPT!B:DV,43,0)</f>
        <v>-461538</v>
      </c>
      <c r="DY107" t="str">
        <f t="shared" si="157"/>
        <v/>
      </c>
      <c r="DZ107" s="275">
        <f>VLOOKUP(C107,MOVI!C:DT,44,0)</f>
        <v>0</v>
      </c>
      <c r="EA107" s="275">
        <f>VLOOKUP(C107,FPT!B:DY,44,0)</f>
        <v>0</v>
      </c>
      <c r="EB107" t="str">
        <f t="shared" si="158"/>
        <v/>
      </c>
      <c r="EC107" s="275">
        <f>VLOOKUP(C107,MOVI!C:DT,45,0)</f>
        <v>4153847</v>
      </c>
      <c r="ED107" s="275">
        <f>ROUND(VLOOKUP(C107,FPT!B:EB,45,0),0)</f>
        <v>4153847</v>
      </c>
      <c r="EE107" t="str">
        <f t="shared" si="159"/>
        <v/>
      </c>
      <c r="EF107" s="275">
        <f>VLOOKUP(C107,MOVI!C:DT,46,0)</f>
        <v>0</v>
      </c>
      <c r="EG107" s="275">
        <f>VLOOKUP(C107,FPT!B:EE,46,0)</f>
        <v>0</v>
      </c>
      <c r="EH107" t="str">
        <f t="shared" si="160"/>
        <v/>
      </c>
      <c r="EI107" s="275">
        <f>VLOOKUP(C107,MOVI!C:DT,47,0)</f>
        <v>0</v>
      </c>
      <c r="EJ107" s="275">
        <f>VLOOKUP(C107,FPT!B:EH,47,0)</f>
        <v>0</v>
      </c>
      <c r="EK107" t="str">
        <f t="shared" si="161"/>
        <v/>
      </c>
      <c r="EL107" s="275">
        <f>VLOOKUP(C107,MOVI!C:DT,48,0)</f>
        <v>0</v>
      </c>
      <c r="EM107" s="275">
        <f>VLOOKUP(C107,FPT!B:EK,48,0)</f>
        <v>0</v>
      </c>
      <c r="EN107" t="str">
        <f t="shared" si="162"/>
        <v/>
      </c>
      <c r="EO107" s="275">
        <f>VLOOKUP(C107,MOVI!C:DT,49,0)</f>
        <v>0</v>
      </c>
      <c r="EP107" s="275">
        <f>VLOOKUP(C107,FPT!B:EN,49,0)</f>
        <v>0</v>
      </c>
      <c r="EQ107" t="str">
        <f t="shared" si="163"/>
        <v/>
      </c>
      <c r="ER107" s="275">
        <f>VLOOKUP(C107,MOVI!C:DT,50,0)</f>
        <v>0</v>
      </c>
      <c r="ES107" s="275">
        <f>VLOOKUP(C107,FPT!B:EQ,50,0)</f>
        <v>0</v>
      </c>
      <c r="ET107" t="str">
        <f t="shared" si="164"/>
        <v/>
      </c>
      <c r="EU107" s="275">
        <f>VLOOKUP(C107,MOVI!C:DT,51,0)</f>
        <v>0</v>
      </c>
      <c r="EV107" s="275">
        <f>VLOOKUP(C107,FPT!B:ET,51,0)</f>
        <v>0</v>
      </c>
      <c r="EW107" t="str">
        <f t="shared" si="165"/>
        <v/>
      </c>
      <c r="EX107" s="275">
        <f>VLOOKUP(C107,MOVI!C:DT,52,0)</f>
        <v>0</v>
      </c>
      <c r="EY107" s="275">
        <f>VLOOKUP(C107,FPT!B:EW,52,0)</f>
        <v>0</v>
      </c>
      <c r="EZ107" t="str">
        <f t="shared" si="166"/>
        <v/>
      </c>
      <c r="FA107" s="275">
        <f>VLOOKUP(C107,MOVI!C:DT,53,0)</f>
        <v>0</v>
      </c>
      <c r="FB107" s="275">
        <f>VLOOKUP(C107,FPT!B:EZ,53,0)</f>
        <v>0</v>
      </c>
      <c r="FC107" t="str">
        <f t="shared" si="167"/>
        <v/>
      </c>
      <c r="FD107" s="275">
        <f>VLOOKUP(C107,MOVI!C:DT,54,0)</f>
        <v>0</v>
      </c>
      <c r="FE107" s="275">
        <f>VLOOKUP(C107,FPT!B:FC,54,0)</f>
        <v>0</v>
      </c>
      <c r="FF107" t="str">
        <f t="shared" si="168"/>
        <v/>
      </c>
      <c r="FG107" s="275">
        <f>VLOOKUP(C107,MOVI!C:DT,55,0)</f>
        <v>0</v>
      </c>
      <c r="FH107" s="275">
        <f>VLOOKUP(C107,FPT!B:FF,55,0)</f>
        <v>0</v>
      </c>
      <c r="FI107" t="str">
        <f t="shared" si="169"/>
        <v/>
      </c>
      <c r="FJ107" s="275">
        <f>VLOOKUP(C107,MOVI!C:DT,56,0)</f>
        <v>0</v>
      </c>
      <c r="FK107" s="275">
        <f>VLOOKUP(C107,FPT!B:FI,56,0)</f>
        <v>0</v>
      </c>
      <c r="FL107" t="str">
        <f t="shared" si="170"/>
        <v/>
      </c>
      <c r="FM107" s="275">
        <f>VLOOKUP(C107,MOVI!C:DT,57,0)</f>
        <v>0</v>
      </c>
      <c r="FN107" s="275">
        <f>VLOOKUP(C107,FPT!B:FL,57,0)</f>
        <v>0</v>
      </c>
      <c r="FO107" t="str">
        <f t="shared" si="171"/>
        <v/>
      </c>
      <c r="FP107" s="275">
        <f>VLOOKUP(C107,MOVI!C:DT,58,0)</f>
        <v>0</v>
      </c>
      <c r="FQ107" s="275">
        <f>VLOOKUP(C107,FPT!B:FO,58,0)</f>
        <v>0</v>
      </c>
      <c r="FR107" t="str">
        <f t="shared" si="172"/>
        <v/>
      </c>
      <c r="FS107" s="275">
        <f>VLOOKUP(C107,MOVI!C:DT,59,0)</f>
        <v>0</v>
      </c>
      <c r="FT107" s="275">
        <f>VLOOKUP(C107,FPT!B:FR,59,0)</f>
        <v>0</v>
      </c>
      <c r="FU107" t="str">
        <f t="shared" si="173"/>
        <v/>
      </c>
      <c r="FV107" s="275">
        <f>VLOOKUP(C107,MOVI!C:DT,60,0)</f>
        <v>4184548</v>
      </c>
      <c r="FW107" s="275">
        <f>VLOOKUP(C107,FPT!B:FU,60,0)</f>
        <v>4184548</v>
      </c>
      <c r="FX107" t="str">
        <f t="shared" si="174"/>
        <v/>
      </c>
      <c r="FY107" s="275">
        <f>VLOOKUP(C107,MOVI!C:DT,61,0)</f>
        <v>0</v>
      </c>
      <c r="FZ107" s="275">
        <f>VLOOKUP(C107,FPT!B:FX,61,0)</f>
        <v>0</v>
      </c>
      <c r="GA107" t="str">
        <f t="shared" si="175"/>
        <v/>
      </c>
      <c r="GB107" s="275">
        <f>VLOOKUP(C107,MOVI!C:DT,62,0)</f>
        <v>0</v>
      </c>
      <c r="GC107" s="275">
        <f>VLOOKUP(C107,FPT!B:GA,62,0)</f>
        <v>0</v>
      </c>
      <c r="GD107" t="str">
        <f t="shared" si="176"/>
        <v/>
      </c>
      <c r="GE107" s="275">
        <f>VLOOKUP(C107,MOVI!C:DT,63,0)</f>
        <v>0</v>
      </c>
      <c r="GF107" s="275">
        <f>VLOOKUP(C107,FPT!B:GD,63,0)</f>
        <v>0</v>
      </c>
      <c r="GG107" t="str">
        <f t="shared" si="177"/>
        <v/>
      </c>
      <c r="GH107" s="275">
        <f>VLOOKUP(C107,MOVI!C:DT,64,0)</f>
        <v>0</v>
      </c>
      <c r="GI107" s="275">
        <f>VLOOKUP(C107,FPT!B:GG,64,0)</f>
        <v>0</v>
      </c>
      <c r="GJ107" t="str">
        <f t="shared" si="178"/>
        <v/>
      </c>
      <c r="GK107" s="275">
        <f>VLOOKUP(C107,MOVI!C:DT,65,0)</f>
        <v>0</v>
      </c>
      <c r="GL107" s="275">
        <f>VLOOKUP(C107,FPT!B:GJ,65,0)</f>
        <v>0</v>
      </c>
      <c r="GM107" t="str">
        <f t="shared" si="179"/>
        <v/>
      </c>
      <c r="GN107" s="275">
        <f>VLOOKUP(C107,MOVI!C:DT,66,0)</f>
        <v>0</v>
      </c>
      <c r="GO107" s="275">
        <f>VLOOKUP(C107,FPT!B:GM,66,0)</f>
        <v>0</v>
      </c>
      <c r="GP107" t="str">
        <f t="shared" si="180"/>
        <v/>
      </c>
      <c r="GQ107" s="275">
        <f>VLOOKUP(C107,MOVI!C:DT,67,0)</f>
        <v>0</v>
      </c>
      <c r="GR107" s="275">
        <f>VLOOKUP(C107,FPT!B:GP,67,0)</f>
        <v>0</v>
      </c>
      <c r="GS107" t="str">
        <f t="shared" si="181"/>
        <v/>
      </c>
      <c r="GT107" s="275">
        <f>VLOOKUP(C107,MOVI!C:DT,68,0)</f>
        <v>0</v>
      </c>
      <c r="GU107" s="275">
        <f>VLOOKUP(C107,FPT!B:GS,68,0)</f>
        <v>0</v>
      </c>
      <c r="GV107" t="str">
        <f t="shared" si="182"/>
        <v/>
      </c>
      <c r="GW107" s="275">
        <f>VLOOKUP(C107,MOVI!C:DT,69,0)</f>
        <v>0</v>
      </c>
      <c r="GX107" s="275">
        <f>VLOOKUP(C107,FPT!B:GV,69,0)</f>
        <v>0</v>
      </c>
      <c r="GY107" t="str">
        <f t="shared" si="183"/>
        <v/>
      </c>
      <c r="GZ107" s="275">
        <f>VLOOKUP(C107,MOVI!C:DT,70,0)</f>
        <v>4184548</v>
      </c>
      <c r="HA107" s="275">
        <f>VLOOKUP(C107,FPT!B:GY,70,0)</f>
        <v>4184548</v>
      </c>
      <c r="HB107" t="str">
        <f t="shared" si="184"/>
        <v/>
      </c>
      <c r="HC107" s="275">
        <f>VLOOKUP(C107,MOVI!C:DT,71,0)</f>
        <v>8338395</v>
      </c>
      <c r="HD107" s="275">
        <f>ROUND(VLOOKUP(C107,FPT!B:HB,71,0),0)</f>
        <v>8338395</v>
      </c>
      <c r="HE107" t="str">
        <f t="shared" si="185"/>
        <v/>
      </c>
      <c r="HF107" s="275">
        <f>ROUND(VLOOKUP(C107,MOVI!C:DT,72,0),0)</f>
        <v>0</v>
      </c>
      <c r="HG107" s="275">
        <f>ROUND(VLOOKUP(C107,FPT!B:HE,72,0),0)</f>
        <v>0</v>
      </c>
      <c r="HH107" t="str">
        <f t="shared" si="186"/>
        <v/>
      </c>
      <c r="HI107" s="275">
        <f>VLOOKUP(C107,MOVI!C:DT,73,0)</f>
        <v>0</v>
      </c>
      <c r="HJ107" s="275">
        <f>VLOOKUP(C107,FPT!B:HH,73,0)</f>
        <v>0</v>
      </c>
      <c r="HK107" t="str">
        <f t="shared" si="187"/>
        <v/>
      </c>
      <c r="HL107" s="275">
        <f>VLOOKUP(C107,MOVI!C:DT,74,0)</f>
        <v>0</v>
      </c>
      <c r="HM107" s="275">
        <f>VLOOKUP(C107,FPT!B:HK,74,0)</f>
        <v>0</v>
      </c>
      <c r="HN107" t="str">
        <f t="shared" si="188"/>
        <v/>
      </c>
      <c r="HO107" s="275">
        <f>VLOOKUP(C107,MOVI!C:DT,75,0)</f>
        <v>11000000</v>
      </c>
      <c r="HP107" s="275">
        <f>VLOOKUP(C107,FPT!B:HN,75,0)</f>
        <v>11000000</v>
      </c>
      <c r="HQ107" t="str">
        <f t="shared" si="189"/>
        <v/>
      </c>
      <c r="HR107" s="275">
        <f>VLOOKUP(C107,MOVI!C:DT,76,0)</f>
        <v>0</v>
      </c>
      <c r="HS107" s="275">
        <f>VLOOKUP(C107,FPT!B:HQ,76,0)</f>
        <v>0</v>
      </c>
      <c r="HT107" t="str">
        <f t="shared" si="190"/>
        <v/>
      </c>
      <c r="HU107" s="275">
        <f>VLOOKUP(C107,MOVI!C:DT,77,0)</f>
        <v>0</v>
      </c>
      <c r="HV107" s="275">
        <f>VLOOKUP(C107,FPT!B:HT,77,0)</f>
        <v>0</v>
      </c>
      <c r="HW107" t="str">
        <f t="shared" si="191"/>
        <v/>
      </c>
      <c r="HX107" s="274">
        <f>VLOOKUP(C107,MOVI!C:CB,78,0)</f>
        <v>400000</v>
      </c>
      <c r="HY107" s="261">
        <f>VLOOKUP(C107,FPT!$B:$CA,78,0)</f>
        <v>400000</v>
      </c>
      <c r="HZ107" t="str">
        <f t="shared" si="192"/>
        <v/>
      </c>
      <c r="IA107" s="275">
        <f>VLOOKUP(C107,MOVI!C:CD,79,0)</f>
        <v>50000</v>
      </c>
      <c r="IB107" s="275">
        <f>VLOOKUP(C107,FPT!B:HZ,79,0)</f>
        <v>50000</v>
      </c>
      <c r="IC107" t="str">
        <f t="shared" si="193"/>
        <v/>
      </c>
      <c r="ID107" s="275">
        <f>VLOOKUP(C107,MOVI!C:CD,80,0)</f>
        <v>75000</v>
      </c>
      <c r="IE107" s="275">
        <f>VLOOKUP(C107,FPT!B:IC,80,0)</f>
        <v>75000</v>
      </c>
      <c r="IF107" t="str">
        <f t="shared" si="194"/>
        <v/>
      </c>
      <c r="IG107" s="275">
        <f>VLOOKUP(C107,MOVI!C:DT,81,0)</f>
        <v>0</v>
      </c>
      <c r="IH107" s="275">
        <f>VLOOKUP(C107,FPT!B:IF,81,0)</f>
        <v>0</v>
      </c>
      <c r="II107" t="str">
        <f t="shared" si="195"/>
        <v/>
      </c>
      <c r="IJ107" s="275">
        <f>VLOOKUP(C107,MOVI!C:DT,82,0)</f>
        <v>525000</v>
      </c>
      <c r="IK107" s="275">
        <f>VLOOKUP(C107,FPT!B:II,82,0)</f>
        <v>525000</v>
      </c>
      <c r="IL107" t="str">
        <f t="shared" si="196"/>
        <v/>
      </c>
      <c r="IM107" s="275">
        <f>ROUND(VLOOKUP(C107,MOVI!C:DT,83,0),0)</f>
        <v>11525000</v>
      </c>
      <c r="IN107" s="275">
        <f>ROUND(VLOOKUP(C107,FPT!B:IL,83,0),0)</f>
        <v>11525000</v>
      </c>
      <c r="IO107" t="str">
        <f t="shared" si="197"/>
        <v/>
      </c>
      <c r="IP107" s="275">
        <f>VLOOKUP(C107,MOVI!C:DT,84,0)</f>
        <v>0</v>
      </c>
      <c r="IQ107" s="275">
        <f>VLOOKUP(C107,FPT!B:IO,84,0)</f>
        <v>0</v>
      </c>
      <c r="IR107" t="str">
        <f t="shared" si="198"/>
        <v/>
      </c>
      <c r="IS107" s="275">
        <f>ROUND(VLOOKUP(C107,MOVI!C:DT,85,0),0)</f>
        <v>0</v>
      </c>
      <c r="IT107" s="275">
        <f>ROUND(VLOOKUP(C107,FPT!B:IR,85,0),0)</f>
        <v>0</v>
      </c>
      <c r="IU107" t="str">
        <f t="shared" si="199"/>
        <v/>
      </c>
      <c r="IV107" s="275">
        <f>VLOOKUP(C107,MOVI!C:DT,86,0)</f>
        <v>0</v>
      </c>
      <c r="IW107" s="275">
        <f>VLOOKUP(C107,FPT!B:IU,86,0)</f>
        <v>0</v>
      </c>
      <c r="IX107" t="str">
        <f t="shared" si="200"/>
        <v/>
      </c>
      <c r="IY107" s="275">
        <f>ROUND(VLOOKUP(C107,MOVI!C:DT,87,0),0)</f>
        <v>0</v>
      </c>
      <c r="IZ107" s="275">
        <f>ROUND(VLOOKUP(C107,FPT!B:IX,87,0),0)</f>
        <v>0</v>
      </c>
      <c r="JA107" t="str">
        <f t="shared" si="201"/>
        <v/>
      </c>
      <c r="JB107" s="275">
        <f>VLOOKUP(C107,MOVI!C:DT,88,0)</f>
        <v>0</v>
      </c>
      <c r="JC107" s="275">
        <f>VLOOKUP(C107,FPT!B:JA,88,0)</f>
        <v>0</v>
      </c>
      <c r="JD107" t="str">
        <f t="shared" si="202"/>
        <v/>
      </c>
      <c r="JE107" s="275">
        <f>VLOOKUP(C107,MOVI!C:DT,89,0)</f>
        <v>50000</v>
      </c>
      <c r="JF107" s="275">
        <f>VLOOKUP(C107,FPT!B:JD,89,0)</f>
        <v>50000</v>
      </c>
      <c r="JG107" t="str">
        <f t="shared" si="203"/>
        <v/>
      </c>
      <c r="JH107" s="275">
        <f>VLOOKUP(C107,MOVI!C:DT,90,0)</f>
        <v>0</v>
      </c>
      <c r="JI107" s="275">
        <f>VLOOKUP(C107,FPT!B:JG,90,0)</f>
        <v>0</v>
      </c>
      <c r="JJ107" t="str">
        <f t="shared" si="204"/>
        <v/>
      </c>
      <c r="JK107" s="275">
        <f>VLOOKUP(C107,MOVI!C:DT,91,0)</f>
        <v>0</v>
      </c>
      <c r="JL107" s="275">
        <f>VLOOKUP(C107,FPT!B:JJ,91,0)</f>
        <v>0</v>
      </c>
      <c r="JM107" t="str">
        <f t="shared" si="205"/>
        <v/>
      </c>
      <c r="JN107" s="275">
        <f>VLOOKUP(C107,MOVI!C:DT,92,0)</f>
        <v>756143</v>
      </c>
      <c r="JO107" s="275">
        <f>VLOOKUP(C107,FPT!B:JM,92,0)</f>
        <v>756143</v>
      </c>
      <c r="JP107" t="str">
        <f t="shared" si="206"/>
        <v/>
      </c>
      <c r="JQ107" s="275">
        <f>VLOOKUP(C107,MOVI!C:DT,93,0)</f>
        <v>0</v>
      </c>
      <c r="JR107" s="275">
        <f>VLOOKUP(C107,FPT!B:JP,93,0)</f>
        <v>0</v>
      </c>
      <c r="JS107" t="str">
        <f t="shared" si="207"/>
        <v/>
      </c>
      <c r="JT107" s="275">
        <f>VLOOKUP(C107,MOVI!C:DT,94,0)</f>
        <v>806143</v>
      </c>
      <c r="JU107" s="275">
        <f>VLOOKUP(C107,FPT!B:JS,94,0)</f>
        <v>806143</v>
      </c>
      <c r="JV107" t="str">
        <f t="shared" si="208"/>
        <v/>
      </c>
      <c r="JW107" s="275">
        <f>VLOOKUP(C107,MOVI!C:DT,95,0)</f>
        <v>7007252</v>
      </c>
      <c r="JX107" s="275">
        <f>VLOOKUP(C107,FPT!B:JV,95,0)</f>
        <v>7007252</v>
      </c>
      <c r="JY107" t="str">
        <f t="shared" si="209"/>
        <v/>
      </c>
      <c r="JZ107" s="275">
        <f>VLOOKUP(C107,MOVI!C:DT,96,0)</f>
        <v>0</v>
      </c>
      <c r="KA107" s="275">
        <f>VLOOKUP(C107,FPT!B:JY,96,0)</f>
        <v>0</v>
      </c>
      <c r="KB107" t="str">
        <f t="shared" si="210"/>
        <v/>
      </c>
      <c r="KC107" s="275">
        <f>VLOOKUP(C107,MOVI!C:DT,97,0)</f>
        <v>7007252</v>
      </c>
      <c r="KD107" s="275">
        <f>VLOOKUP(C107,FPT!B:KB,97,0)</f>
        <v>7007252</v>
      </c>
      <c r="KE107" t="str">
        <f t="shared" si="211"/>
        <v/>
      </c>
      <c r="KF107" s="275">
        <f>VLOOKUP(C107,MOVI!C:DT,98,0)</f>
        <v>850000.00000000012</v>
      </c>
      <c r="KG107" s="275">
        <f>VLOOKUP(C107,FPT!B:KE,98,0)</f>
        <v>850000</v>
      </c>
      <c r="KH107" t="str">
        <f t="shared" si="212"/>
        <v/>
      </c>
      <c r="KI107" s="275">
        <f>VLOOKUP(C107,MOVI!C:DT,99,0)</f>
        <v>0</v>
      </c>
      <c r="KJ107" s="275">
        <f>VLOOKUP(C107,FPT!B:KH,99,0)</f>
        <v>0</v>
      </c>
      <c r="KK107" t="str">
        <f t="shared" si="213"/>
        <v/>
      </c>
      <c r="KL107" s="275">
        <f>VLOOKUP(C107,MOVI!C:DT,100,0)</f>
        <v>150000</v>
      </c>
      <c r="KM107" s="275">
        <f>VLOOKUP(C107,FPT!B:KK,100,0)</f>
        <v>150000</v>
      </c>
      <c r="KN107" t="str">
        <f t="shared" si="214"/>
        <v/>
      </c>
      <c r="KO107" s="275">
        <f>VLOOKUP(C107,MOVI!C:DT,101,0)</f>
        <v>0</v>
      </c>
      <c r="KP107" s="275">
        <f>VLOOKUP(C107,FPT!B:KN,101,0)</f>
        <v>0</v>
      </c>
      <c r="KQ107" t="str">
        <f t="shared" si="215"/>
        <v/>
      </c>
      <c r="KR107" s="275">
        <f>VLOOKUP(C107,MOVI!C:DT,102,0)</f>
        <v>0</v>
      </c>
      <c r="KS107" s="275">
        <f>VLOOKUP(C107,FPT!B:KQ,102,0)</f>
        <v>0</v>
      </c>
      <c r="KT107" t="str">
        <f t="shared" si="216"/>
        <v/>
      </c>
      <c r="KU107" s="275">
        <f>VLOOKUP(C107,MOVI!C:DT,103,0)</f>
        <v>1000000.0000000001</v>
      </c>
      <c r="KV107" s="275">
        <f>VLOOKUP(C107,FPT!B:KT,103,0)</f>
        <v>1000000</v>
      </c>
      <c r="KW107" t="str">
        <f t="shared" si="217"/>
        <v/>
      </c>
      <c r="KX107" s="275">
        <f>VLOOKUP(C107,MOVI!C:DT,104,0)</f>
        <v>1525000</v>
      </c>
      <c r="KY107" s="275">
        <f>VLOOKUP(C107,FPT!B:KW,104,0)</f>
        <v>1525000</v>
      </c>
      <c r="KZ107" t="str">
        <f t="shared" si="218"/>
        <v/>
      </c>
      <c r="LA107" s="275">
        <f>VLOOKUP(C107,MOVI!C:DT,105,0)</f>
        <v>100000</v>
      </c>
      <c r="LB107" s="275">
        <f>VLOOKUP(C107,FPT!B:KZ,105,0)</f>
        <v>100000</v>
      </c>
      <c r="LC107" t="str">
        <f t="shared" si="219"/>
        <v/>
      </c>
      <c r="LD107" s="275">
        <f>VLOOKUP(C107,MOVI!C:DT,106,0)</f>
        <v>9438395</v>
      </c>
      <c r="LE107" s="275">
        <f>VLOOKUP(C107,FPT!B:LC,106,0)</f>
        <v>9438395</v>
      </c>
      <c r="LF107" t="str">
        <f t="shared" si="220"/>
        <v/>
      </c>
      <c r="LG107" s="273">
        <f>VLOOKUP(C107,MOVI!C:DT,107,0)</f>
        <v>0</v>
      </c>
      <c r="LH107" s="273">
        <f>VLOOKUP(C107,FPT!B:LF,107,0)</f>
        <v>0</v>
      </c>
      <c r="LI107" t="str">
        <f t="shared" si="221"/>
        <v/>
      </c>
      <c r="LJ107" t="str">
        <f>VLOOKUP(C107,MOVI!C:DV,108,0)</f>
        <v>Việt PhúSouthRisk</v>
      </c>
      <c r="LK107" s="252" t="str">
        <f>VLOOKUP(C107,FPT!B:LI,108,0)</f>
        <v>Việt PhúSouthRisk</v>
      </c>
      <c r="LL107" t="str">
        <f t="shared" si="222"/>
        <v/>
      </c>
      <c r="LM107" s="275">
        <f>ROUND(VLOOKUP(C107,MOVI!C:DV,109,0),0)</f>
        <v>416667</v>
      </c>
      <c r="LN107" s="275">
        <f>ROUND(VLOOKUP(C107,FPT!B:LL,109,0),0)</f>
        <v>416667</v>
      </c>
      <c r="LO107" t="str">
        <f t="shared" si="223"/>
        <v/>
      </c>
      <c r="LP107" t="str">
        <f>VLOOKUP(C107,MOVI!C:DV,110,0)</f>
        <v>HO</v>
      </c>
      <c r="LQ107" s="247" t="str">
        <f>VLOOKUP(C107,FPT!B:LO,110,0)</f>
        <v>HO</v>
      </c>
      <c r="LR107" t="str">
        <f t="shared" si="224"/>
        <v/>
      </c>
      <c r="LS107">
        <f>MOVI!DI102</f>
        <v>19</v>
      </c>
      <c r="LV107">
        <f>MOVI!DJ102</f>
        <v>0</v>
      </c>
      <c r="LW107">
        <f>MOVI!DK102</f>
        <v>3</v>
      </c>
      <c r="LX107" t="str">
        <f>MOVI!DL102</f>
        <v>x</v>
      </c>
      <c r="LY107">
        <f>MOVI!DM102</f>
        <v>0</v>
      </c>
      <c r="LZ107">
        <f>MOVI!DN102</f>
        <v>50000</v>
      </c>
      <c r="MA107">
        <f>MOVI!DO102</f>
        <v>0</v>
      </c>
      <c r="MB107" t="str">
        <f>MOVI!DP102</f>
        <v/>
      </c>
      <c r="MC107">
        <f>MOVI!DQ102</f>
        <v>0</v>
      </c>
      <c r="MD107">
        <f>MOVI!DR102</f>
        <v>0</v>
      </c>
      <c r="ME107" t="str">
        <f>VLOOKUP(C107,MOVI!C:DV,121,0)</f>
        <v/>
      </c>
      <c r="MF107" s="252"/>
      <c r="MG107" t="str">
        <f t="shared" si="117"/>
        <v/>
      </c>
      <c r="MH107" t="str">
        <f>VLOOKUP(C107,MOVI!C:DT,122,0)</f>
        <v>Việt PhúSouth</v>
      </c>
      <c r="MI107" s="252" t="str">
        <f>VLOOKUP(C107,FPT!B:DS,112,0)</f>
        <v>Việt PhúSouth</v>
      </c>
      <c r="MJ107" t="str">
        <f t="shared" si="225"/>
        <v/>
      </c>
    </row>
    <row r="108" spans="1:348" x14ac:dyDescent="0.25">
      <c r="A108">
        <v>100</v>
      </c>
      <c r="B108" s="48">
        <v>5799</v>
      </c>
      <c r="C108" s="271" t="s">
        <v>858</v>
      </c>
      <c r="D108" t="str">
        <f>VLOOKUP(C108,MOVI!C:D,2,0)</f>
        <v>Nguyễn Tấn Dũng</v>
      </c>
      <c r="E108" t="str">
        <f>VLOOKUP(C108,FPT!B:C,2,0)</f>
        <v>Nguyễn Tấn Dũng</v>
      </c>
      <c r="F108" t="str">
        <f t="shared" si="118"/>
        <v/>
      </c>
      <c r="G108" t="str">
        <f>VLOOKUP(C108,MOVI!C:E,3,0)</f>
        <v>Risk</v>
      </c>
      <c r="H108" t="str">
        <f>VLOOKUP(C108,FPT!B:F,3,0)</f>
        <v>Risk</v>
      </c>
      <c r="I108" t="str">
        <f t="shared" si="119"/>
        <v/>
      </c>
      <c r="J108" t="str">
        <f>VLOOKUP(C108,MOVI!C:H,4,0)</f>
        <v>Collection</v>
      </c>
      <c r="K108" t="str">
        <f>VLOOKUP(C108,FPT!B:I,4,0)</f>
        <v>Collection</v>
      </c>
      <c r="L108" t="str">
        <f t="shared" si="120"/>
        <v/>
      </c>
      <c r="M108" t="str">
        <f>VLOOKUP(C108,MOVI!C:DT,5,0)</f>
        <v>Associate</v>
      </c>
      <c r="N108" t="str">
        <f>VLOOKUP(C108,FPT!B:L,5,0)</f>
        <v>Associate</v>
      </c>
      <c r="O108" t="str">
        <f t="shared" si="121"/>
        <v/>
      </c>
      <c r="P108" t="str">
        <f>VLOOKUP(C108,MOVI!C:DT,6,0)</f>
        <v>Debt Collection Officer</v>
      </c>
      <c r="Q108" t="str">
        <f>VLOOKUP(C108,FPT!B:O,6,0)</f>
        <v>Debt Collection Officer</v>
      </c>
      <c r="R108" t="str">
        <f t="shared" si="122"/>
        <v/>
      </c>
      <c r="S108" t="str">
        <f>VLOOKUP(C108,MOVI!C:DT,7,0)</f>
        <v>South</v>
      </c>
      <c r="T108" t="str">
        <f>VLOOKUP(C108,FPT!B:R,7,0)</f>
        <v>South</v>
      </c>
      <c r="U108" t="str">
        <f t="shared" si="123"/>
        <v/>
      </c>
      <c r="V108" t="str">
        <f>VLOOKUP(C108,MOVI!C:DT,8,0)</f>
        <v>Việt Phú</v>
      </c>
      <c r="W108" t="str">
        <f>VLOOKUP(C108,FPT!B:U,8,0)</f>
        <v>Việt Phú</v>
      </c>
      <c r="X108" t="str">
        <f t="shared" si="124"/>
        <v/>
      </c>
      <c r="Y108" t="str">
        <f>VLOOKUP(C108,MOVI!C:DT,9,0)</f>
        <v>Full-time</v>
      </c>
      <c r="Z108" t="str">
        <f>VLOOKUP(C108,FPT!B:X,9,0)</f>
        <v>Full-time</v>
      </c>
      <c r="AA108" t="str">
        <f t="shared" si="125"/>
        <v/>
      </c>
      <c r="AB108" t="str">
        <f>VLOOKUP(C108,MOVI!C:DT,10,0)</f>
        <v>Permanent</v>
      </c>
      <c r="AC108" t="str">
        <f>VLOOKUP(C108,FPT!B:AA,10,0)</f>
        <v>Permanent</v>
      </c>
      <c r="AD108" t="str">
        <f t="shared" si="126"/>
        <v/>
      </c>
      <c r="AE108" s="247">
        <f>VLOOKUP(C108,MOVI!C:DT,11,0)</f>
        <v>44035</v>
      </c>
      <c r="AF108" s="247">
        <f>VLOOKUP(C108,FPT!B:AD,11,0)</f>
        <v>44035</v>
      </c>
      <c r="AG108" t="str">
        <f t="shared" si="127"/>
        <v/>
      </c>
      <c r="AH108" s="260" t="str">
        <f>VLOOKUP(C108,MOVI!C:DT,12,0)</f>
        <v/>
      </c>
      <c r="AI108" s="260"/>
      <c r="AJ108" t="str">
        <f t="shared" si="227"/>
        <v/>
      </c>
      <c r="AK108">
        <f>VLOOKUP(C108,MOVI!C:DT,13,0)</f>
        <v>0</v>
      </c>
      <c r="AL108" s="247">
        <f>VLOOKUP(C108,FPT!B:AJ,13,0)</f>
        <v>0</v>
      </c>
      <c r="AM108" t="str">
        <f t="shared" si="226"/>
        <v/>
      </c>
      <c r="AN108" s="247">
        <f>VLOOKUP(C108,MOVI!C:DT,14,0)</f>
        <v>0</v>
      </c>
      <c r="AO108" s="247">
        <f>VLOOKUP(C108,FPT!B:AM,14,0)</f>
        <v>0</v>
      </c>
      <c r="AP108" t="str">
        <f t="shared" si="128"/>
        <v/>
      </c>
      <c r="AQ108" t="str">
        <f>VLOOKUP(C108,MOVI!C:DT,15,0)</f>
        <v>LC</v>
      </c>
      <c r="AR108" s="247" t="str">
        <f>VLOOKUP(C108,FPT!B:AP,15,0)</f>
        <v>LC</v>
      </c>
      <c r="AS108" t="str">
        <f t="shared" si="129"/>
        <v/>
      </c>
      <c r="AT108" s="282" t="str">
        <f>VLOOKUP(C108,MOVI!C:DT,16,0)</f>
        <v>LTTP</v>
      </c>
      <c r="AU108" s="247" t="str">
        <f>VLOOKUP(C108,FPT!B:AS,16,0)</f>
        <v>LTTP</v>
      </c>
      <c r="AV108" t="str">
        <f t="shared" si="130"/>
        <v/>
      </c>
      <c r="AW108" t="str">
        <f>VLOOKUP(C108,MOVI!C:DT,17,0)</f>
        <v>L</v>
      </c>
      <c r="AX108" s="247" t="str">
        <f>VLOOKUP(C108,FPT!B:AV,17,0)</f>
        <v>L</v>
      </c>
      <c r="AY108" t="str">
        <f t="shared" si="131"/>
        <v/>
      </c>
      <c r="AZ108">
        <f>VLOOKUP(C108,MOVI!C:DT,18,0)</f>
        <v>0</v>
      </c>
      <c r="BA108" s="247">
        <f>VLOOKUP(C108,FPT!B:AY,18,0)</f>
        <v>0</v>
      </c>
      <c r="BB108" t="str">
        <f t="shared" si="132"/>
        <v/>
      </c>
      <c r="BC108" s="275">
        <f>VLOOKUP(C108,MOVI!C:DT,19,0)</f>
        <v>5000000</v>
      </c>
      <c r="BD108" s="275">
        <f>VLOOKUP(C108,FPT!B:BB,19,0)</f>
        <v>5000000</v>
      </c>
      <c r="BE108" t="str">
        <f t="shared" si="133"/>
        <v/>
      </c>
      <c r="BF108">
        <f>VLOOKUP(C108,MOVI!C:DT,20,0)</f>
        <v>0</v>
      </c>
      <c r="BG108" s="252">
        <f>VLOOKUP(C108,FPT!B:BE,20,0)</f>
        <v>0</v>
      </c>
      <c r="BH108" t="str">
        <f t="shared" si="134"/>
        <v/>
      </c>
      <c r="BI108" s="275">
        <f>VLOOKUP(C108,MOVI!C:DT,21,0)</f>
        <v>5000000</v>
      </c>
      <c r="BJ108" s="275">
        <f>VLOOKUP(C108,FPT!B:BH,21,0)</f>
        <v>5000000</v>
      </c>
      <c r="BK108" t="str">
        <f t="shared" si="135"/>
        <v/>
      </c>
      <c r="BL108" s="275">
        <f>VLOOKUP(C108,MOVI!C:DT,22,0)</f>
        <v>0</v>
      </c>
      <c r="BM108" s="275">
        <f>VLOOKUP(C108,FPT!B:BK,22,0)</f>
        <v>0</v>
      </c>
      <c r="BN108" t="str">
        <f t="shared" si="136"/>
        <v/>
      </c>
      <c r="BO108" s="275">
        <f>VLOOKUP(C108,MOVI!C:DT,23,0)</f>
        <v>0</v>
      </c>
      <c r="BP108" s="275">
        <f>VLOOKUP(C108,FPT!B:BN,23,0)</f>
        <v>0</v>
      </c>
      <c r="BQ108" t="str">
        <f t="shared" si="137"/>
        <v/>
      </c>
      <c r="BR108" s="275">
        <f>VLOOKUP(C108,MOVI!C:DT,24,0)</f>
        <v>0</v>
      </c>
      <c r="BS108" s="275">
        <f>VLOOKUP(C108,FPT!B:BQ,24,0)</f>
        <v>0</v>
      </c>
      <c r="BT108" t="str">
        <f t="shared" si="138"/>
        <v/>
      </c>
      <c r="BU108" s="275">
        <f>VLOOKUP(C108,MOVI!C:DT,25,0)</f>
        <v>0</v>
      </c>
      <c r="BV108" s="275">
        <f>VLOOKUP(C108,FPT!B:BT,25,0)</f>
        <v>0</v>
      </c>
      <c r="BW108" t="str">
        <f t="shared" si="139"/>
        <v/>
      </c>
      <c r="BX108" s="275">
        <f>VLOOKUP(C108,MOVI!C:DT,26,0)</f>
        <v>0</v>
      </c>
      <c r="BY108" s="275">
        <f>VLOOKUP(C108,FPT!B:BW,26,0)</f>
        <v>0</v>
      </c>
      <c r="BZ108" t="str">
        <f t="shared" si="140"/>
        <v/>
      </c>
      <c r="CA108" s="275">
        <f>VLOOKUP(C108,MOVI!C:DT,27,0)</f>
        <v>0</v>
      </c>
      <c r="CB108" s="275">
        <f>VLOOKUP(C108,FPT!B:BZ,27,0)</f>
        <v>0</v>
      </c>
      <c r="CC108" t="str">
        <f t="shared" si="141"/>
        <v/>
      </c>
      <c r="CD108" s="275">
        <f>VLOOKUP(C108,MOVI!C:DT,28,0)</f>
        <v>0</v>
      </c>
      <c r="CE108" s="275">
        <f>VLOOKUP(C108,FPT!B:CC,28,0)</f>
        <v>0</v>
      </c>
      <c r="CF108" t="str">
        <f t="shared" si="142"/>
        <v/>
      </c>
      <c r="CG108" t="str">
        <f>VLOOKUP(C108,MOVI!C:DT,29,0)</f>
        <v>CN</v>
      </c>
      <c r="CH108" s="252" t="str">
        <f>VLOOKUP(C108,FPT!B:CF,29,0)</f>
        <v>CN</v>
      </c>
      <c r="CI108" t="str">
        <f t="shared" si="143"/>
        <v/>
      </c>
      <c r="CJ108">
        <f>VLOOKUP(C108,MOVI!C:DT,30,0)</f>
        <v>26</v>
      </c>
      <c r="CK108" s="252">
        <f>VLOOKUP(C108,FPT!B:CI,30,0)</f>
        <v>26</v>
      </c>
      <c r="CL108" t="str">
        <f t="shared" si="144"/>
        <v/>
      </c>
      <c r="CM108">
        <f>VLOOKUP(C108,MOVI!C:DT,31,0)</f>
        <v>24</v>
      </c>
      <c r="CN108" s="252">
        <f>VLOOKUP(C108,FPT!B:CL,31,0)</f>
        <v>24</v>
      </c>
      <c r="CO108" t="str">
        <f t="shared" si="145"/>
        <v/>
      </c>
      <c r="CP108" s="275">
        <f>VLOOKUP(C108,MOVI!C:DT,32,0)</f>
        <v>2</v>
      </c>
      <c r="CQ108" s="275">
        <f>VLOOKUP(C108,FPT!B:CO,32,0)</f>
        <v>2</v>
      </c>
      <c r="CR108" t="str">
        <f t="shared" si="146"/>
        <v/>
      </c>
      <c r="CS108" s="275">
        <f>VLOOKUP(C108,MOVI!C:DT,33,0)</f>
        <v>0</v>
      </c>
      <c r="CT108" s="275">
        <f>VLOOKUP(C108,FPT!B:CR,33,0)</f>
        <v>0</v>
      </c>
      <c r="CU108" t="str">
        <f t="shared" si="147"/>
        <v/>
      </c>
      <c r="CV108" s="275">
        <f>VLOOKUP(C108,MOVI!C:DT,34,0)</f>
        <v>0</v>
      </c>
      <c r="CW108" s="275">
        <f>VLOOKUP(C108,FPT!B:CU,34,0)</f>
        <v>0</v>
      </c>
      <c r="CX108" t="str">
        <f t="shared" si="148"/>
        <v/>
      </c>
      <c r="CY108" s="275">
        <f>VLOOKUP(C108,MOVI!C:DT,35,0)</f>
        <v>26</v>
      </c>
      <c r="CZ108" s="275">
        <f>VLOOKUP(C108,FPT!B:CX,35,0)</f>
        <v>26</v>
      </c>
      <c r="DA108" t="str">
        <f t="shared" si="149"/>
        <v/>
      </c>
      <c r="DB108" s="275">
        <f>VLOOKUP(C108,MOVI!C:DT,36,0)</f>
        <v>0</v>
      </c>
      <c r="DC108" s="275">
        <f>VLOOKUP(C108,FPT!B:DA,36,0)</f>
        <v>0</v>
      </c>
      <c r="DD108" t="str">
        <f t="shared" si="150"/>
        <v/>
      </c>
      <c r="DE108" s="275">
        <f>VLOOKUP(C108,MOVI!C:DT,37,0)</f>
        <v>0</v>
      </c>
      <c r="DF108" s="275">
        <f>VLOOKUP(C108,FPT!B:DD,37,0)</f>
        <v>0</v>
      </c>
      <c r="DG108" t="str">
        <f t="shared" si="151"/>
        <v/>
      </c>
      <c r="DH108" s="275">
        <f>VLOOKUP(C108,MOVI!C:DT,38,0)</f>
        <v>0</v>
      </c>
      <c r="DI108" s="275">
        <f>VLOOKUP(C108,FPT!B:DG,38,0)</f>
        <v>0</v>
      </c>
      <c r="DJ108" t="str">
        <f t="shared" si="152"/>
        <v/>
      </c>
      <c r="DK108" s="275">
        <f>VLOOKUP(C108,MOVI!C:DT,39,0)</f>
        <v>0</v>
      </c>
      <c r="DL108" s="275">
        <f>VLOOKUP(C108,FPT!B:DJ,39,0)</f>
        <v>0</v>
      </c>
      <c r="DM108" t="str">
        <f t="shared" si="153"/>
        <v/>
      </c>
      <c r="DN108" s="275">
        <f>VLOOKUP(C108,MOVI!C:DT,40,0)</f>
        <v>0</v>
      </c>
      <c r="DO108" s="275">
        <f>VLOOKUP(C108,FPT!B:DM,40,0)</f>
        <v>0</v>
      </c>
      <c r="DP108" t="str">
        <f t="shared" si="154"/>
        <v/>
      </c>
      <c r="DQ108" s="275">
        <f>VLOOKUP(C108,MOVI!C:DT,41,0)</f>
        <v>0</v>
      </c>
      <c r="DR108" s="275">
        <f>VLOOKUP(C108,FPT!B:DP,41,0)</f>
        <v>0</v>
      </c>
      <c r="DS108" t="str">
        <f t="shared" si="155"/>
        <v/>
      </c>
      <c r="DT108" s="275">
        <f>VLOOKUP(C108,MOVI!C:DT,42,0)</f>
        <v>5000000</v>
      </c>
      <c r="DU108" s="275">
        <f>ROUND(VLOOKUP(C108,FPT!B:DS,42,0),0)</f>
        <v>5000000</v>
      </c>
      <c r="DV108" t="str">
        <f t="shared" si="156"/>
        <v/>
      </c>
      <c r="DW108" s="275">
        <f>VLOOKUP(C108,MOVI!C:DT,43,0)</f>
        <v>0</v>
      </c>
      <c r="DX108" s="275">
        <f>VLOOKUP(C108,FPT!B:DV,43,0)</f>
        <v>0</v>
      </c>
      <c r="DY108" t="str">
        <f t="shared" si="157"/>
        <v/>
      </c>
      <c r="DZ108" s="275">
        <f>VLOOKUP(C108,MOVI!C:DT,44,0)</f>
        <v>0</v>
      </c>
      <c r="EA108" s="275">
        <f>VLOOKUP(C108,FPT!B:DY,44,0)</f>
        <v>0</v>
      </c>
      <c r="EB108" t="str">
        <f t="shared" si="158"/>
        <v/>
      </c>
      <c r="EC108" s="275">
        <f>VLOOKUP(C108,MOVI!C:DT,45,0)</f>
        <v>5000000</v>
      </c>
      <c r="ED108" s="275">
        <f>ROUND(VLOOKUP(C108,FPT!B:EB,45,0),0)</f>
        <v>5000000</v>
      </c>
      <c r="EE108" t="str">
        <f t="shared" si="159"/>
        <v/>
      </c>
      <c r="EF108" s="275">
        <f>VLOOKUP(C108,MOVI!C:DT,46,0)</f>
        <v>0</v>
      </c>
      <c r="EG108" s="275">
        <f>VLOOKUP(C108,FPT!B:EE,46,0)</f>
        <v>0</v>
      </c>
      <c r="EH108" t="str">
        <f t="shared" si="160"/>
        <v/>
      </c>
      <c r="EI108" s="275">
        <f>VLOOKUP(C108,MOVI!C:DT,47,0)</f>
        <v>0</v>
      </c>
      <c r="EJ108" s="275">
        <f>VLOOKUP(C108,FPT!B:EH,47,0)</f>
        <v>0</v>
      </c>
      <c r="EK108" t="str">
        <f t="shared" si="161"/>
        <v/>
      </c>
      <c r="EL108" s="275">
        <f>VLOOKUP(C108,MOVI!C:DT,48,0)</f>
        <v>0</v>
      </c>
      <c r="EM108" s="275">
        <f>VLOOKUP(C108,FPT!B:EK,48,0)</f>
        <v>0</v>
      </c>
      <c r="EN108" t="str">
        <f t="shared" si="162"/>
        <v/>
      </c>
      <c r="EO108" s="275">
        <f>VLOOKUP(C108,MOVI!C:DT,49,0)</f>
        <v>0</v>
      </c>
      <c r="EP108" s="275">
        <f>VLOOKUP(C108,FPT!B:EN,49,0)</f>
        <v>0</v>
      </c>
      <c r="EQ108" t="str">
        <f t="shared" si="163"/>
        <v/>
      </c>
      <c r="ER108" s="275">
        <f>VLOOKUP(C108,MOVI!C:DT,50,0)</f>
        <v>0</v>
      </c>
      <c r="ES108" s="275">
        <f>VLOOKUP(C108,FPT!B:EQ,50,0)</f>
        <v>0</v>
      </c>
      <c r="ET108" t="str">
        <f t="shared" si="164"/>
        <v/>
      </c>
      <c r="EU108" s="275">
        <f>VLOOKUP(C108,MOVI!C:DT,51,0)</f>
        <v>0</v>
      </c>
      <c r="EV108" s="275">
        <f>VLOOKUP(C108,FPT!B:ET,51,0)</f>
        <v>0</v>
      </c>
      <c r="EW108" t="str">
        <f t="shared" si="165"/>
        <v/>
      </c>
      <c r="EX108" s="275">
        <f>VLOOKUP(C108,MOVI!C:DT,52,0)</f>
        <v>0</v>
      </c>
      <c r="EY108" s="275">
        <f>VLOOKUP(C108,FPT!B:EW,52,0)</f>
        <v>0</v>
      </c>
      <c r="EZ108" t="str">
        <f t="shared" si="166"/>
        <v/>
      </c>
      <c r="FA108" s="275">
        <f>VLOOKUP(C108,MOVI!C:DT,53,0)</f>
        <v>0</v>
      </c>
      <c r="FB108" s="275">
        <f>VLOOKUP(C108,FPT!B:EZ,53,0)</f>
        <v>0</v>
      </c>
      <c r="FC108" t="str">
        <f t="shared" si="167"/>
        <v/>
      </c>
      <c r="FD108" s="275">
        <f>VLOOKUP(C108,MOVI!C:DT,54,0)</f>
        <v>0</v>
      </c>
      <c r="FE108" s="275">
        <f>VLOOKUP(C108,FPT!B:FC,54,0)</f>
        <v>0</v>
      </c>
      <c r="FF108" t="str">
        <f t="shared" si="168"/>
        <v/>
      </c>
      <c r="FG108" s="275">
        <f>VLOOKUP(C108,MOVI!C:DT,55,0)</f>
        <v>0</v>
      </c>
      <c r="FH108" s="275">
        <f>VLOOKUP(C108,FPT!B:FF,55,0)</f>
        <v>0</v>
      </c>
      <c r="FI108" t="str">
        <f t="shared" si="169"/>
        <v/>
      </c>
      <c r="FJ108" s="275">
        <f>VLOOKUP(C108,MOVI!C:DT,56,0)</f>
        <v>0</v>
      </c>
      <c r="FK108" s="275">
        <f>VLOOKUP(C108,FPT!B:FI,56,0)</f>
        <v>0</v>
      </c>
      <c r="FL108" t="str">
        <f t="shared" si="170"/>
        <v/>
      </c>
      <c r="FM108" s="275">
        <f>VLOOKUP(C108,MOVI!C:DT,57,0)</f>
        <v>0</v>
      </c>
      <c r="FN108" s="275">
        <f>VLOOKUP(C108,FPT!B:FL,57,0)</f>
        <v>0</v>
      </c>
      <c r="FO108" t="str">
        <f t="shared" si="171"/>
        <v/>
      </c>
      <c r="FP108" s="275">
        <f>VLOOKUP(C108,MOVI!C:DT,58,0)</f>
        <v>0</v>
      </c>
      <c r="FQ108" s="275">
        <f>VLOOKUP(C108,FPT!B:FO,58,0)</f>
        <v>0</v>
      </c>
      <c r="FR108" t="str">
        <f t="shared" si="172"/>
        <v/>
      </c>
      <c r="FS108" s="275">
        <f>VLOOKUP(C108,MOVI!C:DT,59,0)</f>
        <v>0</v>
      </c>
      <c r="FT108" s="275">
        <f>VLOOKUP(C108,FPT!B:FR,59,0)</f>
        <v>0</v>
      </c>
      <c r="FU108" t="str">
        <f t="shared" si="173"/>
        <v/>
      </c>
      <c r="FV108" s="275">
        <f>VLOOKUP(C108,MOVI!C:DT,60,0)</f>
        <v>4707624</v>
      </c>
      <c r="FW108" s="275">
        <f>VLOOKUP(C108,FPT!B:FU,60,0)</f>
        <v>4707624</v>
      </c>
      <c r="FX108" t="str">
        <f t="shared" si="174"/>
        <v/>
      </c>
      <c r="FY108" s="275">
        <f>VLOOKUP(C108,MOVI!C:DT,61,0)</f>
        <v>0</v>
      </c>
      <c r="FZ108" s="275">
        <f>VLOOKUP(C108,FPT!B:FX,61,0)</f>
        <v>0</v>
      </c>
      <c r="GA108" t="str">
        <f t="shared" si="175"/>
        <v/>
      </c>
      <c r="GB108" s="275">
        <f>VLOOKUP(C108,MOVI!C:DT,62,0)</f>
        <v>0</v>
      </c>
      <c r="GC108" s="275">
        <f>VLOOKUP(C108,FPT!B:GA,62,0)</f>
        <v>0</v>
      </c>
      <c r="GD108" t="str">
        <f t="shared" si="176"/>
        <v/>
      </c>
      <c r="GE108" s="275">
        <f>VLOOKUP(C108,MOVI!C:DT,63,0)</f>
        <v>0</v>
      </c>
      <c r="GF108" s="275">
        <f>VLOOKUP(C108,FPT!B:GD,63,0)</f>
        <v>0</v>
      </c>
      <c r="GG108" t="str">
        <f t="shared" si="177"/>
        <v/>
      </c>
      <c r="GH108" s="275">
        <f>VLOOKUP(C108,MOVI!C:DT,64,0)</f>
        <v>0</v>
      </c>
      <c r="GI108" s="275">
        <f>VLOOKUP(C108,FPT!B:GG,64,0)</f>
        <v>0</v>
      </c>
      <c r="GJ108" t="str">
        <f t="shared" si="178"/>
        <v/>
      </c>
      <c r="GK108" s="275">
        <f>VLOOKUP(C108,MOVI!C:DT,65,0)</f>
        <v>0</v>
      </c>
      <c r="GL108" s="275">
        <f>VLOOKUP(C108,FPT!B:GJ,65,0)</f>
        <v>0</v>
      </c>
      <c r="GM108" t="str">
        <f t="shared" si="179"/>
        <v/>
      </c>
      <c r="GN108" s="275">
        <f>VLOOKUP(C108,MOVI!C:DT,66,0)</f>
        <v>0</v>
      </c>
      <c r="GO108" s="275">
        <f>VLOOKUP(C108,FPT!B:GM,66,0)</f>
        <v>0</v>
      </c>
      <c r="GP108" t="str">
        <f t="shared" si="180"/>
        <v/>
      </c>
      <c r="GQ108" s="275">
        <f>VLOOKUP(C108,MOVI!C:DT,67,0)</f>
        <v>0</v>
      </c>
      <c r="GR108" s="275">
        <f>VLOOKUP(C108,FPT!B:GP,67,0)</f>
        <v>0</v>
      </c>
      <c r="GS108" t="str">
        <f t="shared" si="181"/>
        <v/>
      </c>
      <c r="GT108" s="275">
        <f>VLOOKUP(C108,MOVI!C:DT,68,0)</f>
        <v>0</v>
      </c>
      <c r="GU108" s="275">
        <f>VLOOKUP(C108,FPT!B:GS,68,0)</f>
        <v>0</v>
      </c>
      <c r="GV108" t="str">
        <f t="shared" si="182"/>
        <v/>
      </c>
      <c r="GW108" s="275">
        <f>VLOOKUP(C108,MOVI!C:DT,69,0)</f>
        <v>0</v>
      </c>
      <c r="GX108" s="275">
        <f>VLOOKUP(C108,FPT!B:GV,69,0)</f>
        <v>0</v>
      </c>
      <c r="GY108" t="str">
        <f t="shared" si="183"/>
        <v/>
      </c>
      <c r="GZ108" s="275">
        <f>VLOOKUP(C108,MOVI!C:DT,70,0)</f>
        <v>4707624</v>
      </c>
      <c r="HA108" s="275">
        <f>VLOOKUP(C108,FPT!B:GY,70,0)</f>
        <v>4707624</v>
      </c>
      <c r="HB108" t="str">
        <f t="shared" si="184"/>
        <v/>
      </c>
      <c r="HC108" s="275">
        <f>VLOOKUP(C108,MOVI!C:DT,71,0)</f>
        <v>9707624</v>
      </c>
      <c r="HD108" s="275">
        <f>ROUND(VLOOKUP(C108,FPT!B:HB,71,0),0)</f>
        <v>9707624</v>
      </c>
      <c r="HE108" t="str">
        <f t="shared" si="185"/>
        <v/>
      </c>
      <c r="HF108" s="275">
        <f>ROUND(VLOOKUP(C108,MOVI!C:DT,72,0),0)</f>
        <v>0</v>
      </c>
      <c r="HG108" s="275">
        <f>ROUND(VLOOKUP(C108,FPT!B:HE,72,0),0)</f>
        <v>0</v>
      </c>
      <c r="HH108" t="str">
        <f t="shared" si="186"/>
        <v/>
      </c>
      <c r="HI108" s="275">
        <f>VLOOKUP(C108,MOVI!C:DT,73,0)</f>
        <v>0</v>
      </c>
      <c r="HJ108" s="275">
        <f>VLOOKUP(C108,FPT!B:HH,73,0)</f>
        <v>0</v>
      </c>
      <c r="HK108" t="str">
        <f t="shared" si="187"/>
        <v/>
      </c>
      <c r="HL108" s="275">
        <f>VLOOKUP(C108,MOVI!C:DT,74,0)</f>
        <v>0</v>
      </c>
      <c r="HM108" s="275">
        <f>VLOOKUP(C108,FPT!B:HK,74,0)</f>
        <v>0</v>
      </c>
      <c r="HN108" t="str">
        <f t="shared" si="188"/>
        <v/>
      </c>
      <c r="HO108" s="275">
        <f>VLOOKUP(C108,MOVI!C:DT,75,0)</f>
        <v>11000000</v>
      </c>
      <c r="HP108" s="275">
        <f>VLOOKUP(C108,FPT!B:HN,75,0)</f>
        <v>11000000</v>
      </c>
      <c r="HQ108" t="str">
        <f t="shared" si="189"/>
        <v/>
      </c>
      <c r="HR108" s="275">
        <f>VLOOKUP(C108,MOVI!C:DT,76,0)</f>
        <v>0</v>
      </c>
      <c r="HS108" s="275">
        <f>VLOOKUP(C108,FPT!B:HQ,76,0)</f>
        <v>0</v>
      </c>
      <c r="HT108" t="str">
        <f t="shared" si="190"/>
        <v/>
      </c>
      <c r="HU108" s="275">
        <f>VLOOKUP(C108,MOVI!C:DT,77,0)</f>
        <v>0</v>
      </c>
      <c r="HV108" s="275">
        <f>VLOOKUP(C108,FPT!B:HT,77,0)</f>
        <v>0</v>
      </c>
      <c r="HW108" t="str">
        <f t="shared" si="191"/>
        <v/>
      </c>
      <c r="HX108" s="274">
        <f>VLOOKUP(C108,MOVI!C:CB,78,0)</f>
        <v>400000</v>
      </c>
      <c r="HY108" s="261">
        <f>VLOOKUP(C108,FPT!$B:$CA,78,0)</f>
        <v>400000</v>
      </c>
      <c r="HZ108" t="str">
        <f t="shared" si="192"/>
        <v/>
      </c>
      <c r="IA108" s="275">
        <f>VLOOKUP(C108,MOVI!C:CD,79,0)</f>
        <v>50000</v>
      </c>
      <c r="IB108" s="275">
        <f>VLOOKUP(C108,FPT!B:HZ,79,0)</f>
        <v>50000</v>
      </c>
      <c r="IC108" t="str">
        <f t="shared" si="193"/>
        <v/>
      </c>
      <c r="ID108" s="275">
        <f>VLOOKUP(C108,MOVI!C:CD,80,0)</f>
        <v>75000</v>
      </c>
      <c r="IE108" s="275">
        <f>VLOOKUP(C108,FPT!B:IC,80,0)</f>
        <v>75000</v>
      </c>
      <c r="IF108" t="str">
        <f t="shared" si="194"/>
        <v/>
      </c>
      <c r="IG108" s="275">
        <f>VLOOKUP(C108,MOVI!C:DT,81,0)</f>
        <v>0</v>
      </c>
      <c r="IH108" s="275">
        <f>VLOOKUP(C108,FPT!B:IF,81,0)</f>
        <v>0</v>
      </c>
      <c r="II108" t="str">
        <f t="shared" si="195"/>
        <v/>
      </c>
      <c r="IJ108" s="275">
        <f>VLOOKUP(C108,MOVI!C:DT,82,0)</f>
        <v>525000</v>
      </c>
      <c r="IK108" s="275">
        <f>VLOOKUP(C108,FPT!B:II,82,0)</f>
        <v>525000</v>
      </c>
      <c r="IL108" t="str">
        <f t="shared" si="196"/>
        <v/>
      </c>
      <c r="IM108" s="275">
        <f>ROUND(VLOOKUP(C108,MOVI!C:DT,83,0),0)</f>
        <v>11525000</v>
      </c>
      <c r="IN108" s="275">
        <f>ROUND(VLOOKUP(C108,FPT!B:IL,83,0),0)</f>
        <v>11525000</v>
      </c>
      <c r="IO108" t="str">
        <f t="shared" si="197"/>
        <v/>
      </c>
      <c r="IP108" s="275">
        <f>VLOOKUP(C108,MOVI!C:DT,84,0)</f>
        <v>0</v>
      </c>
      <c r="IQ108" s="275">
        <f>VLOOKUP(C108,FPT!B:IO,84,0)</f>
        <v>0</v>
      </c>
      <c r="IR108" t="str">
        <f t="shared" si="198"/>
        <v/>
      </c>
      <c r="IS108" s="275">
        <f>ROUND(VLOOKUP(C108,MOVI!C:DT,85,0),0)</f>
        <v>0</v>
      </c>
      <c r="IT108" s="275">
        <f>ROUND(VLOOKUP(C108,FPT!B:IR,85,0),0)</f>
        <v>0</v>
      </c>
      <c r="IU108" t="str">
        <f t="shared" si="199"/>
        <v/>
      </c>
      <c r="IV108" s="275">
        <f>VLOOKUP(C108,MOVI!C:DT,86,0)</f>
        <v>0</v>
      </c>
      <c r="IW108" s="275">
        <f>VLOOKUP(C108,FPT!B:IU,86,0)</f>
        <v>0</v>
      </c>
      <c r="IX108" t="str">
        <f t="shared" si="200"/>
        <v/>
      </c>
      <c r="IY108" s="275">
        <f>ROUND(VLOOKUP(C108,MOVI!C:DT,87,0),0)</f>
        <v>0</v>
      </c>
      <c r="IZ108" s="275">
        <f>ROUND(VLOOKUP(C108,FPT!B:IX,87,0),0)</f>
        <v>0</v>
      </c>
      <c r="JA108" t="str">
        <f t="shared" si="201"/>
        <v/>
      </c>
      <c r="JB108" s="275">
        <f>VLOOKUP(C108,MOVI!C:DT,88,0)</f>
        <v>0</v>
      </c>
      <c r="JC108" s="275">
        <f>VLOOKUP(C108,FPT!B:JA,88,0)</f>
        <v>0</v>
      </c>
      <c r="JD108" t="str">
        <f t="shared" si="202"/>
        <v/>
      </c>
      <c r="JE108" s="275">
        <f>VLOOKUP(C108,MOVI!C:DT,89,0)</f>
        <v>0</v>
      </c>
      <c r="JF108" s="275">
        <f>VLOOKUP(C108,FPT!B:JD,89,0)</f>
        <v>0</v>
      </c>
      <c r="JG108" t="str">
        <f t="shared" si="203"/>
        <v/>
      </c>
      <c r="JH108" s="275">
        <f>VLOOKUP(C108,MOVI!C:DT,90,0)</f>
        <v>0</v>
      </c>
      <c r="JI108" s="275">
        <f>VLOOKUP(C108,FPT!B:JG,90,0)</f>
        <v>0</v>
      </c>
      <c r="JJ108" t="str">
        <f t="shared" si="204"/>
        <v/>
      </c>
      <c r="JK108" s="275">
        <f>VLOOKUP(C108,MOVI!C:DT,91,0)</f>
        <v>0</v>
      </c>
      <c r="JL108" s="275">
        <f>VLOOKUP(C108,FPT!B:JJ,91,0)</f>
        <v>0</v>
      </c>
      <c r="JM108" t="str">
        <f t="shared" si="205"/>
        <v/>
      </c>
      <c r="JN108" s="275">
        <f>VLOOKUP(C108,MOVI!C:DT,92,0)</f>
        <v>0</v>
      </c>
      <c r="JO108" s="275">
        <f>VLOOKUP(C108,FPT!B:JM,92,0)</f>
        <v>0</v>
      </c>
      <c r="JP108" t="str">
        <f t="shared" si="206"/>
        <v/>
      </c>
      <c r="JQ108" s="275">
        <f>VLOOKUP(C108,MOVI!C:DT,93,0)</f>
        <v>0</v>
      </c>
      <c r="JR108" s="275">
        <f>VLOOKUP(C108,FPT!B:JP,93,0)</f>
        <v>0</v>
      </c>
      <c r="JS108" t="str">
        <f t="shared" si="207"/>
        <v/>
      </c>
      <c r="JT108" s="275">
        <f>VLOOKUP(C108,MOVI!C:DT,94,0)</f>
        <v>0</v>
      </c>
      <c r="JU108" s="275">
        <f>VLOOKUP(C108,FPT!B:JS,94,0)</f>
        <v>0</v>
      </c>
      <c r="JV108" t="str">
        <f t="shared" si="208"/>
        <v/>
      </c>
      <c r="JW108" s="275">
        <f>VLOOKUP(C108,MOVI!C:DT,95,0)</f>
        <v>9182624</v>
      </c>
      <c r="JX108" s="275">
        <f>VLOOKUP(C108,FPT!B:JV,95,0)</f>
        <v>9182624</v>
      </c>
      <c r="JY108" t="str">
        <f t="shared" si="209"/>
        <v/>
      </c>
      <c r="JZ108" s="275">
        <f>VLOOKUP(C108,MOVI!C:DT,96,0)</f>
        <v>0</v>
      </c>
      <c r="KA108" s="275">
        <f>VLOOKUP(C108,FPT!B:JY,96,0)</f>
        <v>0</v>
      </c>
      <c r="KB108" t="str">
        <f t="shared" si="210"/>
        <v/>
      </c>
      <c r="KC108" s="275">
        <f>VLOOKUP(C108,MOVI!C:DT,97,0)</f>
        <v>9182624</v>
      </c>
      <c r="KD108" s="275">
        <f>VLOOKUP(C108,FPT!B:KB,97,0)</f>
        <v>9182624</v>
      </c>
      <c r="KE108" t="str">
        <f t="shared" si="211"/>
        <v/>
      </c>
      <c r="KF108" s="275">
        <f>VLOOKUP(C108,MOVI!C:DT,98,0)</f>
        <v>850000.00000000012</v>
      </c>
      <c r="KG108" s="275">
        <f>VLOOKUP(C108,FPT!B:KE,98,0)</f>
        <v>850000</v>
      </c>
      <c r="KH108" t="str">
        <f t="shared" si="212"/>
        <v/>
      </c>
      <c r="KI108" s="275">
        <f>VLOOKUP(C108,MOVI!C:DT,99,0)</f>
        <v>0</v>
      </c>
      <c r="KJ108" s="275">
        <f>VLOOKUP(C108,FPT!B:KH,99,0)</f>
        <v>0</v>
      </c>
      <c r="KK108" t="str">
        <f t="shared" si="213"/>
        <v/>
      </c>
      <c r="KL108" s="275">
        <f>VLOOKUP(C108,MOVI!C:DT,100,0)</f>
        <v>150000</v>
      </c>
      <c r="KM108" s="275">
        <f>VLOOKUP(C108,FPT!B:KK,100,0)</f>
        <v>150000</v>
      </c>
      <c r="KN108" t="str">
        <f t="shared" si="214"/>
        <v/>
      </c>
      <c r="KO108" s="275">
        <f>VLOOKUP(C108,MOVI!C:DT,101,0)</f>
        <v>0</v>
      </c>
      <c r="KP108" s="275">
        <f>VLOOKUP(C108,FPT!B:KN,101,0)</f>
        <v>0</v>
      </c>
      <c r="KQ108" t="str">
        <f t="shared" si="215"/>
        <v/>
      </c>
      <c r="KR108" s="275">
        <f>VLOOKUP(C108,MOVI!C:DT,102,0)</f>
        <v>0</v>
      </c>
      <c r="KS108" s="275">
        <f>VLOOKUP(C108,FPT!B:KQ,102,0)</f>
        <v>0</v>
      </c>
      <c r="KT108" t="str">
        <f t="shared" si="216"/>
        <v/>
      </c>
      <c r="KU108" s="275">
        <f>VLOOKUP(C108,MOVI!C:DT,103,0)</f>
        <v>1000000.0000000001</v>
      </c>
      <c r="KV108" s="275">
        <f>VLOOKUP(C108,FPT!B:KT,103,0)</f>
        <v>1000000</v>
      </c>
      <c r="KW108" t="str">
        <f t="shared" si="217"/>
        <v/>
      </c>
      <c r="KX108" s="275">
        <f>VLOOKUP(C108,MOVI!C:DT,104,0)</f>
        <v>1525000</v>
      </c>
      <c r="KY108" s="275">
        <f>VLOOKUP(C108,FPT!B:KW,104,0)</f>
        <v>1525000</v>
      </c>
      <c r="KZ108" t="str">
        <f t="shared" si="218"/>
        <v/>
      </c>
      <c r="LA108" s="275">
        <f>VLOOKUP(C108,MOVI!C:DT,105,0)</f>
        <v>100000</v>
      </c>
      <c r="LB108" s="275">
        <f>VLOOKUP(C108,FPT!B:KZ,105,0)</f>
        <v>100000</v>
      </c>
      <c r="LC108" t="str">
        <f t="shared" si="219"/>
        <v/>
      </c>
      <c r="LD108" s="275">
        <f>VLOOKUP(C108,MOVI!C:DT,106,0)</f>
        <v>10807624</v>
      </c>
      <c r="LE108" s="275">
        <f>VLOOKUP(C108,FPT!B:LC,106,0)</f>
        <v>10807624</v>
      </c>
      <c r="LF108" t="str">
        <f t="shared" si="220"/>
        <v/>
      </c>
      <c r="LG108" s="273">
        <f>VLOOKUP(C108,MOVI!C:DT,107,0)</f>
        <v>0</v>
      </c>
      <c r="LH108" s="273">
        <f>VLOOKUP(C108,FPT!B:LF,107,0)</f>
        <v>0</v>
      </c>
      <c r="LI108" t="str">
        <f t="shared" si="221"/>
        <v/>
      </c>
      <c r="LJ108" t="str">
        <f>VLOOKUP(C108,MOVI!C:DV,108,0)</f>
        <v>Việt PhúSouthRisk</v>
      </c>
      <c r="LK108" s="252" t="str">
        <f>VLOOKUP(C108,FPT!B:LI,108,0)</f>
        <v>Việt PhúSouthRisk</v>
      </c>
      <c r="LL108" t="str">
        <f t="shared" si="222"/>
        <v/>
      </c>
      <c r="LM108" s="275">
        <f>ROUND(VLOOKUP(C108,MOVI!C:DV,109,0),0)</f>
        <v>416667</v>
      </c>
      <c r="LN108" s="275">
        <f>ROUND(VLOOKUP(C108,FPT!B:LL,109,0),0)</f>
        <v>416667</v>
      </c>
      <c r="LO108" t="str">
        <f t="shared" si="223"/>
        <v/>
      </c>
      <c r="LP108" t="str">
        <f>VLOOKUP(C108,MOVI!C:DV,110,0)</f>
        <v>HO</v>
      </c>
      <c r="LQ108" s="247" t="str">
        <f>VLOOKUP(C108,FPT!B:LO,110,0)</f>
        <v>HO</v>
      </c>
      <c r="LR108" t="str">
        <f t="shared" si="224"/>
        <v/>
      </c>
      <c r="LS108">
        <f>MOVI!DI103</f>
        <v>22</v>
      </c>
      <c r="LV108">
        <f>MOVI!DJ103</f>
        <v>0</v>
      </c>
      <c r="LW108">
        <f>MOVI!DK103</f>
        <v>0</v>
      </c>
      <c r="LX108">
        <f>MOVI!DL103</f>
        <v>0</v>
      </c>
      <c r="LY108">
        <f>MOVI!DM103</f>
        <v>0</v>
      </c>
      <c r="LZ108">
        <f>MOVI!DN103</f>
        <v>0</v>
      </c>
      <c r="MA108">
        <f>MOVI!DO103</f>
        <v>0</v>
      </c>
      <c r="MB108" t="str">
        <f>MOVI!DP103</f>
        <v/>
      </c>
      <c r="MC108">
        <f>MOVI!DQ103</f>
        <v>0</v>
      </c>
      <c r="MD108">
        <f>MOVI!DR103</f>
        <v>0</v>
      </c>
      <c r="ME108" t="str">
        <f>VLOOKUP(C108,MOVI!C:DV,121,0)</f>
        <v/>
      </c>
      <c r="MF108" s="252"/>
      <c r="MG108" t="str">
        <f t="shared" ref="MG108:MG171" si="228">IF(ME108&lt;&gt;MF108,"Lệch","")</f>
        <v/>
      </c>
      <c r="MH108" t="str">
        <f>VLOOKUP(C108,MOVI!C:DT,122,0)</f>
        <v>Việt PhúSouth</v>
      </c>
      <c r="MI108" s="252" t="str">
        <f>VLOOKUP(C108,FPT!B:DS,112,0)</f>
        <v>Việt PhúSouth</v>
      </c>
      <c r="MJ108" t="str">
        <f t="shared" si="225"/>
        <v/>
      </c>
    </row>
    <row r="109" spans="1:348" x14ac:dyDescent="0.25">
      <c r="A109">
        <v>101</v>
      </c>
      <c r="B109" s="48">
        <v>5812</v>
      </c>
      <c r="C109" s="271" t="s">
        <v>859</v>
      </c>
      <c r="D109" t="str">
        <f>VLOOKUP(C109,MOVI!C:D,2,0)</f>
        <v>Đỗ Thanh Như Tú</v>
      </c>
      <c r="E109" t="str">
        <f>VLOOKUP(C109,FPT!B:C,2,0)</f>
        <v>Đỗ Thanh Như Tú</v>
      </c>
      <c r="F109" t="str">
        <f t="shared" si="118"/>
        <v/>
      </c>
      <c r="G109" t="str">
        <f>VLOOKUP(C109,MOVI!C:E,3,0)</f>
        <v>Risk</v>
      </c>
      <c r="H109" t="str">
        <f>VLOOKUP(C109,FPT!B:F,3,0)</f>
        <v>Risk</v>
      </c>
      <c r="I109" t="str">
        <f t="shared" si="119"/>
        <v/>
      </c>
      <c r="J109" t="str">
        <f>VLOOKUP(C109,MOVI!C:H,4,0)</f>
        <v>Collection</v>
      </c>
      <c r="K109" t="str">
        <f>VLOOKUP(C109,FPT!B:I,4,0)</f>
        <v>Collection</v>
      </c>
      <c r="L109" t="str">
        <f t="shared" si="120"/>
        <v/>
      </c>
      <c r="M109" t="str">
        <f>VLOOKUP(C109,MOVI!C:DT,5,0)</f>
        <v>Associate</v>
      </c>
      <c r="N109" t="str">
        <f>VLOOKUP(C109,FPT!B:L,5,0)</f>
        <v>Associate</v>
      </c>
      <c r="O109" t="str">
        <f t="shared" si="121"/>
        <v/>
      </c>
      <c r="P109" t="str">
        <f>VLOOKUP(C109,MOVI!C:DT,6,0)</f>
        <v>Debt Collection Officer</v>
      </c>
      <c r="Q109" t="str">
        <f>VLOOKUP(C109,FPT!B:O,6,0)</f>
        <v>Debt Collection Officer</v>
      </c>
      <c r="R109" t="str">
        <f t="shared" si="122"/>
        <v/>
      </c>
      <c r="S109" t="str">
        <f>VLOOKUP(C109,MOVI!C:DT,7,0)</f>
        <v>South</v>
      </c>
      <c r="T109" t="str">
        <f>VLOOKUP(C109,FPT!B:R,7,0)</f>
        <v>South</v>
      </c>
      <c r="U109" t="str">
        <f t="shared" si="123"/>
        <v/>
      </c>
      <c r="V109" t="str">
        <f>VLOOKUP(C109,MOVI!C:DT,8,0)</f>
        <v>Việt Phú</v>
      </c>
      <c r="W109" t="str">
        <f>VLOOKUP(C109,FPT!B:U,8,0)</f>
        <v>Việt Phú</v>
      </c>
      <c r="X109" t="str">
        <f t="shared" si="124"/>
        <v/>
      </c>
      <c r="Y109" t="str">
        <f>VLOOKUP(C109,MOVI!C:DT,9,0)</f>
        <v>Full-time</v>
      </c>
      <c r="Z109" t="str">
        <f>VLOOKUP(C109,FPT!B:X,9,0)</f>
        <v>Full-time</v>
      </c>
      <c r="AA109" t="str">
        <f t="shared" si="125"/>
        <v/>
      </c>
      <c r="AB109" t="str">
        <f>VLOOKUP(C109,MOVI!C:DT,10,0)</f>
        <v>Permanent</v>
      </c>
      <c r="AC109" t="str">
        <f>VLOOKUP(C109,FPT!B:AA,10,0)</f>
        <v>Permanent</v>
      </c>
      <c r="AD109" t="str">
        <f t="shared" si="126"/>
        <v/>
      </c>
      <c r="AE109" s="247">
        <f>VLOOKUP(C109,MOVI!C:DT,11,0)</f>
        <v>44040</v>
      </c>
      <c r="AF109" s="247">
        <f>VLOOKUP(C109,FPT!B:AD,11,0)</f>
        <v>44040</v>
      </c>
      <c r="AG109" t="str">
        <f t="shared" si="127"/>
        <v/>
      </c>
      <c r="AH109" s="260" t="str">
        <f>VLOOKUP(C109,MOVI!C:DT,12,0)</f>
        <v/>
      </c>
      <c r="AI109" s="260"/>
      <c r="AJ109" t="str">
        <f t="shared" si="227"/>
        <v/>
      </c>
      <c r="AK109">
        <f>VLOOKUP(C109,MOVI!C:DT,13,0)</f>
        <v>0</v>
      </c>
      <c r="AL109" s="247">
        <f>VLOOKUP(C109,FPT!B:AJ,13,0)</f>
        <v>0</v>
      </c>
      <c r="AM109" t="str">
        <f t="shared" si="226"/>
        <v/>
      </c>
      <c r="AN109" s="247">
        <f>VLOOKUP(C109,MOVI!C:DT,14,0)</f>
        <v>0</v>
      </c>
      <c r="AO109" s="247">
        <f>VLOOKUP(C109,FPT!B:AM,14,0)</f>
        <v>0</v>
      </c>
      <c r="AP109" t="str">
        <f t="shared" si="128"/>
        <v/>
      </c>
      <c r="AQ109" t="str">
        <f>VLOOKUP(C109,MOVI!C:DT,15,0)</f>
        <v>LC</v>
      </c>
      <c r="AR109" s="247" t="str">
        <f>VLOOKUP(C109,FPT!B:AP,15,0)</f>
        <v>LC</v>
      </c>
      <c r="AS109" t="str">
        <f t="shared" si="129"/>
        <v/>
      </c>
      <c r="AT109" s="282" t="str">
        <f>VLOOKUP(C109,MOVI!C:DT,16,0)</f>
        <v>LTTP</v>
      </c>
      <c r="AU109" s="247" t="str">
        <f>VLOOKUP(C109,FPT!B:AS,16,0)</f>
        <v>LTTP</v>
      </c>
      <c r="AV109" t="str">
        <f t="shared" si="130"/>
        <v/>
      </c>
      <c r="AW109" t="str">
        <f>VLOOKUP(C109,MOVI!C:DT,17,0)</f>
        <v>L</v>
      </c>
      <c r="AX109" s="247" t="str">
        <f>VLOOKUP(C109,FPT!B:AV,17,0)</f>
        <v>L</v>
      </c>
      <c r="AY109" t="str">
        <f t="shared" si="131"/>
        <v/>
      </c>
      <c r="AZ109">
        <f>VLOOKUP(C109,MOVI!C:DT,18,0)</f>
        <v>0</v>
      </c>
      <c r="BA109" s="247">
        <f>VLOOKUP(C109,FPT!B:AY,18,0)</f>
        <v>0</v>
      </c>
      <c r="BB109" t="str">
        <f t="shared" si="132"/>
        <v/>
      </c>
      <c r="BC109" s="275">
        <f>VLOOKUP(C109,MOVI!C:DT,19,0)</f>
        <v>5000000</v>
      </c>
      <c r="BD109" s="275">
        <f>VLOOKUP(C109,FPT!B:BB,19,0)</f>
        <v>5000000</v>
      </c>
      <c r="BE109" t="str">
        <f t="shared" si="133"/>
        <v/>
      </c>
      <c r="BF109">
        <f>VLOOKUP(C109,MOVI!C:DT,20,0)</f>
        <v>0</v>
      </c>
      <c r="BG109" s="252">
        <f>VLOOKUP(C109,FPT!B:BE,20,0)</f>
        <v>0</v>
      </c>
      <c r="BH109" t="str">
        <f t="shared" si="134"/>
        <v/>
      </c>
      <c r="BI109" s="275">
        <f>VLOOKUP(C109,MOVI!C:DT,21,0)</f>
        <v>5000000</v>
      </c>
      <c r="BJ109" s="275">
        <f>VLOOKUP(C109,FPT!B:BH,21,0)</f>
        <v>5000000</v>
      </c>
      <c r="BK109" t="str">
        <f t="shared" si="135"/>
        <v/>
      </c>
      <c r="BL109" s="275">
        <f>VLOOKUP(C109,MOVI!C:DT,22,0)</f>
        <v>0</v>
      </c>
      <c r="BM109" s="275">
        <f>VLOOKUP(C109,FPT!B:BK,22,0)</f>
        <v>0</v>
      </c>
      <c r="BN109" t="str">
        <f t="shared" si="136"/>
        <v/>
      </c>
      <c r="BO109" s="275">
        <f>VLOOKUP(C109,MOVI!C:DT,23,0)</f>
        <v>0</v>
      </c>
      <c r="BP109" s="275">
        <f>VLOOKUP(C109,FPT!B:BN,23,0)</f>
        <v>0</v>
      </c>
      <c r="BQ109" t="str">
        <f t="shared" si="137"/>
        <v/>
      </c>
      <c r="BR109" s="275">
        <f>VLOOKUP(C109,MOVI!C:DT,24,0)</f>
        <v>0</v>
      </c>
      <c r="BS109" s="275">
        <f>VLOOKUP(C109,FPT!B:BQ,24,0)</f>
        <v>0</v>
      </c>
      <c r="BT109" t="str">
        <f t="shared" si="138"/>
        <v/>
      </c>
      <c r="BU109" s="275">
        <f>VLOOKUP(C109,MOVI!C:DT,25,0)</f>
        <v>0</v>
      </c>
      <c r="BV109" s="275">
        <f>VLOOKUP(C109,FPT!B:BT,25,0)</f>
        <v>0</v>
      </c>
      <c r="BW109" t="str">
        <f t="shared" si="139"/>
        <v/>
      </c>
      <c r="BX109" s="275">
        <f>VLOOKUP(C109,MOVI!C:DT,26,0)</f>
        <v>0</v>
      </c>
      <c r="BY109" s="275">
        <f>VLOOKUP(C109,FPT!B:BW,26,0)</f>
        <v>0</v>
      </c>
      <c r="BZ109" t="str">
        <f t="shared" si="140"/>
        <v/>
      </c>
      <c r="CA109" s="275">
        <f>VLOOKUP(C109,MOVI!C:DT,27,0)</f>
        <v>0</v>
      </c>
      <c r="CB109" s="275">
        <f>VLOOKUP(C109,FPT!B:BZ,27,0)</f>
        <v>0</v>
      </c>
      <c r="CC109" t="str">
        <f t="shared" si="141"/>
        <v/>
      </c>
      <c r="CD109" s="275">
        <f>VLOOKUP(C109,MOVI!C:DT,28,0)</f>
        <v>0</v>
      </c>
      <c r="CE109" s="275">
        <f>VLOOKUP(C109,FPT!B:CC,28,0)</f>
        <v>0</v>
      </c>
      <c r="CF109" t="str">
        <f t="shared" si="142"/>
        <v/>
      </c>
      <c r="CG109" t="str">
        <f>VLOOKUP(C109,MOVI!C:DT,29,0)</f>
        <v>CN</v>
      </c>
      <c r="CH109" s="252" t="str">
        <f>VLOOKUP(C109,FPT!B:CF,29,0)</f>
        <v>CN</v>
      </c>
      <c r="CI109" t="str">
        <f t="shared" si="143"/>
        <v/>
      </c>
      <c r="CJ109">
        <f>VLOOKUP(C109,MOVI!C:DT,30,0)</f>
        <v>26</v>
      </c>
      <c r="CK109" s="252">
        <f>VLOOKUP(C109,FPT!B:CI,30,0)</f>
        <v>26</v>
      </c>
      <c r="CL109" t="str">
        <f t="shared" si="144"/>
        <v/>
      </c>
      <c r="CM109">
        <f>VLOOKUP(C109,MOVI!C:DT,31,0)</f>
        <v>24</v>
      </c>
      <c r="CN109" s="252">
        <f>VLOOKUP(C109,FPT!B:CL,31,0)</f>
        <v>24</v>
      </c>
      <c r="CO109" t="str">
        <f t="shared" si="145"/>
        <v/>
      </c>
      <c r="CP109" s="275">
        <f>VLOOKUP(C109,MOVI!C:DT,32,0)</f>
        <v>1</v>
      </c>
      <c r="CQ109" s="275">
        <f>VLOOKUP(C109,FPT!B:CO,32,0)</f>
        <v>1</v>
      </c>
      <c r="CR109" t="str">
        <f t="shared" si="146"/>
        <v/>
      </c>
      <c r="CS109" s="275">
        <f>VLOOKUP(C109,MOVI!C:DT,33,0)</f>
        <v>0</v>
      </c>
      <c r="CT109" s="275">
        <f>VLOOKUP(C109,FPT!B:CR,33,0)</f>
        <v>0</v>
      </c>
      <c r="CU109" t="str">
        <f t="shared" si="147"/>
        <v/>
      </c>
      <c r="CV109" s="275">
        <f>VLOOKUP(C109,MOVI!C:DT,34,0)</f>
        <v>0</v>
      </c>
      <c r="CW109" s="275">
        <f>VLOOKUP(C109,FPT!B:CU,34,0)</f>
        <v>0</v>
      </c>
      <c r="CX109" t="str">
        <f t="shared" si="148"/>
        <v/>
      </c>
      <c r="CY109" s="275">
        <f>VLOOKUP(C109,MOVI!C:DT,35,0)</f>
        <v>25</v>
      </c>
      <c r="CZ109" s="275">
        <f>VLOOKUP(C109,FPT!B:CX,35,0)</f>
        <v>25</v>
      </c>
      <c r="DA109" t="str">
        <f t="shared" si="149"/>
        <v/>
      </c>
      <c r="DB109" s="275">
        <f>VLOOKUP(C109,MOVI!C:DT,36,0)</f>
        <v>0</v>
      </c>
      <c r="DC109" s="275">
        <f>VLOOKUP(C109,FPT!B:DA,36,0)</f>
        <v>0</v>
      </c>
      <c r="DD109" t="str">
        <f t="shared" si="150"/>
        <v/>
      </c>
      <c r="DE109" s="275">
        <f>VLOOKUP(C109,MOVI!C:DT,37,0)</f>
        <v>0</v>
      </c>
      <c r="DF109" s="275">
        <f>VLOOKUP(C109,FPT!B:DD,37,0)</f>
        <v>0</v>
      </c>
      <c r="DG109" t="str">
        <f t="shared" si="151"/>
        <v/>
      </c>
      <c r="DH109" s="275">
        <f>VLOOKUP(C109,MOVI!C:DT,38,0)</f>
        <v>0</v>
      </c>
      <c r="DI109" s="275">
        <f>VLOOKUP(C109,FPT!B:DG,38,0)</f>
        <v>0</v>
      </c>
      <c r="DJ109" t="str">
        <f t="shared" si="152"/>
        <v/>
      </c>
      <c r="DK109" s="275">
        <f>VLOOKUP(C109,MOVI!C:DT,39,0)</f>
        <v>0</v>
      </c>
      <c r="DL109" s="275">
        <f>VLOOKUP(C109,FPT!B:DJ,39,0)</f>
        <v>0</v>
      </c>
      <c r="DM109" t="str">
        <f t="shared" si="153"/>
        <v/>
      </c>
      <c r="DN109" s="275">
        <f>VLOOKUP(C109,MOVI!C:DT,40,0)</f>
        <v>0</v>
      </c>
      <c r="DO109" s="275">
        <f>VLOOKUP(C109,FPT!B:DM,40,0)</f>
        <v>0</v>
      </c>
      <c r="DP109" t="str">
        <f t="shared" si="154"/>
        <v/>
      </c>
      <c r="DQ109" s="275">
        <f>VLOOKUP(C109,MOVI!C:DT,41,0)</f>
        <v>0</v>
      </c>
      <c r="DR109" s="275">
        <f>VLOOKUP(C109,FPT!B:DP,41,0)</f>
        <v>0</v>
      </c>
      <c r="DS109" t="str">
        <f t="shared" si="155"/>
        <v/>
      </c>
      <c r="DT109" s="275">
        <f>VLOOKUP(C109,MOVI!C:DT,42,0)</f>
        <v>4807692</v>
      </c>
      <c r="DU109" s="275">
        <f>ROUND(VLOOKUP(C109,FPT!B:DS,42,0),0)</f>
        <v>4807692</v>
      </c>
      <c r="DV109" t="str">
        <f t="shared" si="156"/>
        <v/>
      </c>
      <c r="DW109" s="275">
        <f>VLOOKUP(C109,MOVI!C:DT,43,0)</f>
        <v>0</v>
      </c>
      <c r="DX109" s="275">
        <f>VLOOKUP(C109,FPT!B:DV,43,0)</f>
        <v>0</v>
      </c>
      <c r="DY109" t="str">
        <f t="shared" si="157"/>
        <v/>
      </c>
      <c r="DZ109" s="275">
        <f>VLOOKUP(C109,MOVI!C:DT,44,0)</f>
        <v>0</v>
      </c>
      <c r="EA109" s="275">
        <f>VLOOKUP(C109,FPT!B:DY,44,0)</f>
        <v>0</v>
      </c>
      <c r="EB109" t="str">
        <f t="shared" si="158"/>
        <v/>
      </c>
      <c r="EC109" s="275">
        <f>VLOOKUP(C109,MOVI!C:DT,45,0)</f>
        <v>4807692</v>
      </c>
      <c r="ED109" s="275">
        <f>ROUND(VLOOKUP(C109,FPT!B:EB,45,0),0)</f>
        <v>4807692</v>
      </c>
      <c r="EE109" t="str">
        <f t="shared" si="159"/>
        <v/>
      </c>
      <c r="EF109" s="275">
        <f>VLOOKUP(C109,MOVI!C:DT,46,0)</f>
        <v>0</v>
      </c>
      <c r="EG109" s="275">
        <f>VLOOKUP(C109,FPT!B:EE,46,0)</f>
        <v>0</v>
      </c>
      <c r="EH109" t="str">
        <f t="shared" si="160"/>
        <v/>
      </c>
      <c r="EI109" s="275">
        <f>VLOOKUP(C109,MOVI!C:DT,47,0)</f>
        <v>0</v>
      </c>
      <c r="EJ109" s="275">
        <f>VLOOKUP(C109,FPT!B:EH,47,0)</f>
        <v>0</v>
      </c>
      <c r="EK109" t="str">
        <f t="shared" si="161"/>
        <v/>
      </c>
      <c r="EL109" s="275">
        <f>VLOOKUP(C109,MOVI!C:DT,48,0)</f>
        <v>0</v>
      </c>
      <c r="EM109" s="275">
        <f>VLOOKUP(C109,FPT!B:EK,48,0)</f>
        <v>0</v>
      </c>
      <c r="EN109" t="str">
        <f t="shared" si="162"/>
        <v/>
      </c>
      <c r="EO109" s="275">
        <f>VLOOKUP(C109,MOVI!C:DT,49,0)</f>
        <v>0</v>
      </c>
      <c r="EP109" s="275">
        <f>VLOOKUP(C109,FPT!B:EN,49,0)</f>
        <v>0</v>
      </c>
      <c r="EQ109" t="str">
        <f t="shared" si="163"/>
        <v/>
      </c>
      <c r="ER109" s="275">
        <f>VLOOKUP(C109,MOVI!C:DT,50,0)</f>
        <v>0</v>
      </c>
      <c r="ES109" s="275">
        <f>VLOOKUP(C109,FPT!B:EQ,50,0)</f>
        <v>0</v>
      </c>
      <c r="ET109" t="str">
        <f t="shared" si="164"/>
        <v/>
      </c>
      <c r="EU109" s="275">
        <f>VLOOKUP(C109,MOVI!C:DT,51,0)</f>
        <v>0</v>
      </c>
      <c r="EV109" s="275">
        <f>VLOOKUP(C109,FPT!B:ET,51,0)</f>
        <v>0</v>
      </c>
      <c r="EW109" t="str">
        <f t="shared" si="165"/>
        <v/>
      </c>
      <c r="EX109" s="275">
        <f>VLOOKUP(C109,MOVI!C:DT,52,0)</f>
        <v>0</v>
      </c>
      <c r="EY109" s="275">
        <f>VLOOKUP(C109,FPT!B:EW,52,0)</f>
        <v>0</v>
      </c>
      <c r="EZ109" t="str">
        <f t="shared" si="166"/>
        <v/>
      </c>
      <c r="FA109" s="275">
        <f>VLOOKUP(C109,MOVI!C:DT,53,0)</f>
        <v>0</v>
      </c>
      <c r="FB109" s="275">
        <f>VLOOKUP(C109,FPT!B:EZ,53,0)</f>
        <v>0</v>
      </c>
      <c r="FC109" t="str">
        <f t="shared" si="167"/>
        <v/>
      </c>
      <c r="FD109" s="275">
        <f>VLOOKUP(C109,MOVI!C:DT,54,0)</f>
        <v>0</v>
      </c>
      <c r="FE109" s="275">
        <f>VLOOKUP(C109,FPT!B:FC,54,0)</f>
        <v>0</v>
      </c>
      <c r="FF109" t="str">
        <f t="shared" si="168"/>
        <v/>
      </c>
      <c r="FG109" s="275">
        <f>VLOOKUP(C109,MOVI!C:DT,55,0)</f>
        <v>0</v>
      </c>
      <c r="FH109" s="275">
        <f>VLOOKUP(C109,FPT!B:FF,55,0)</f>
        <v>0</v>
      </c>
      <c r="FI109" t="str">
        <f t="shared" si="169"/>
        <v/>
      </c>
      <c r="FJ109" s="275">
        <f>VLOOKUP(C109,MOVI!C:DT,56,0)</f>
        <v>0</v>
      </c>
      <c r="FK109" s="275">
        <f>VLOOKUP(C109,FPT!B:FI,56,0)</f>
        <v>0</v>
      </c>
      <c r="FL109" t="str">
        <f t="shared" si="170"/>
        <v/>
      </c>
      <c r="FM109" s="275">
        <f>VLOOKUP(C109,MOVI!C:DT,57,0)</f>
        <v>0</v>
      </c>
      <c r="FN109" s="275">
        <f>VLOOKUP(C109,FPT!B:FL,57,0)</f>
        <v>0</v>
      </c>
      <c r="FO109" t="str">
        <f t="shared" si="171"/>
        <v/>
      </c>
      <c r="FP109" s="275">
        <f>VLOOKUP(C109,MOVI!C:DT,58,0)</f>
        <v>0</v>
      </c>
      <c r="FQ109" s="275">
        <f>VLOOKUP(C109,FPT!B:FO,58,0)</f>
        <v>0</v>
      </c>
      <c r="FR109" t="str">
        <f t="shared" si="172"/>
        <v/>
      </c>
      <c r="FS109" s="275">
        <f>VLOOKUP(C109,MOVI!C:DT,59,0)</f>
        <v>0</v>
      </c>
      <c r="FT109" s="275">
        <f>VLOOKUP(C109,FPT!B:FR,59,0)</f>
        <v>0</v>
      </c>
      <c r="FU109" t="str">
        <f t="shared" si="173"/>
        <v/>
      </c>
      <c r="FV109" s="275">
        <f>VLOOKUP(C109,MOVI!C:DT,60,0)</f>
        <v>5581273</v>
      </c>
      <c r="FW109" s="275">
        <f>VLOOKUP(C109,FPT!B:FU,60,0)</f>
        <v>5581273</v>
      </c>
      <c r="FX109" t="str">
        <f t="shared" si="174"/>
        <v/>
      </c>
      <c r="FY109" s="275">
        <f>VLOOKUP(C109,MOVI!C:DT,61,0)</f>
        <v>0</v>
      </c>
      <c r="FZ109" s="275">
        <f>VLOOKUP(C109,FPT!B:FX,61,0)</f>
        <v>0</v>
      </c>
      <c r="GA109" t="str">
        <f t="shared" si="175"/>
        <v/>
      </c>
      <c r="GB109" s="275">
        <f>VLOOKUP(C109,MOVI!C:DT,62,0)</f>
        <v>0</v>
      </c>
      <c r="GC109" s="275">
        <f>VLOOKUP(C109,FPT!B:GA,62,0)</f>
        <v>0</v>
      </c>
      <c r="GD109" t="str">
        <f t="shared" si="176"/>
        <v/>
      </c>
      <c r="GE109" s="275">
        <f>VLOOKUP(C109,MOVI!C:DT,63,0)</f>
        <v>0</v>
      </c>
      <c r="GF109" s="275">
        <f>VLOOKUP(C109,FPT!B:GD,63,0)</f>
        <v>0</v>
      </c>
      <c r="GG109" t="str">
        <f t="shared" si="177"/>
        <v/>
      </c>
      <c r="GH109" s="275">
        <f>VLOOKUP(C109,MOVI!C:DT,64,0)</f>
        <v>0</v>
      </c>
      <c r="GI109" s="275">
        <f>VLOOKUP(C109,FPT!B:GG,64,0)</f>
        <v>0</v>
      </c>
      <c r="GJ109" t="str">
        <f t="shared" si="178"/>
        <v/>
      </c>
      <c r="GK109" s="275">
        <f>VLOOKUP(C109,MOVI!C:DT,65,0)</f>
        <v>0</v>
      </c>
      <c r="GL109" s="275">
        <f>VLOOKUP(C109,FPT!B:GJ,65,0)</f>
        <v>0</v>
      </c>
      <c r="GM109" t="str">
        <f t="shared" si="179"/>
        <v/>
      </c>
      <c r="GN109" s="275">
        <f>VLOOKUP(C109,MOVI!C:DT,66,0)</f>
        <v>0</v>
      </c>
      <c r="GO109" s="275">
        <f>VLOOKUP(C109,FPT!B:GM,66,0)</f>
        <v>0</v>
      </c>
      <c r="GP109" t="str">
        <f t="shared" si="180"/>
        <v/>
      </c>
      <c r="GQ109" s="275">
        <f>VLOOKUP(C109,MOVI!C:DT,67,0)</f>
        <v>0</v>
      </c>
      <c r="GR109" s="275">
        <f>VLOOKUP(C109,FPT!B:GP,67,0)</f>
        <v>0</v>
      </c>
      <c r="GS109" t="str">
        <f t="shared" si="181"/>
        <v/>
      </c>
      <c r="GT109" s="275">
        <f>VLOOKUP(C109,MOVI!C:DT,68,0)</f>
        <v>0</v>
      </c>
      <c r="GU109" s="275">
        <f>VLOOKUP(C109,FPT!B:GS,68,0)</f>
        <v>0</v>
      </c>
      <c r="GV109" t="str">
        <f t="shared" si="182"/>
        <v/>
      </c>
      <c r="GW109" s="275">
        <f>VLOOKUP(C109,MOVI!C:DT,69,0)</f>
        <v>0</v>
      </c>
      <c r="GX109" s="275">
        <f>VLOOKUP(C109,FPT!B:GV,69,0)</f>
        <v>0</v>
      </c>
      <c r="GY109" t="str">
        <f t="shared" si="183"/>
        <v/>
      </c>
      <c r="GZ109" s="275">
        <f>VLOOKUP(C109,MOVI!C:DT,70,0)</f>
        <v>5581273</v>
      </c>
      <c r="HA109" s="275">
        <f>VLOOKUP(C109,FPT!B:GY,70,0)</f>
        <v>5581273</v>
      </c>
      <c r="HB109" t="str">
        <f t="shared" si="184"/>
        <v/>
      </c>
      <c r="HC109" s="275">
        <f>VLOOKUP(C109,MOVI!C:DT,71,0)</f>
        <v>10388965</v>
      </c>
      <c r="HD109" s="275">
        <f>ROUND(VLOOKUP(C109,FPT!B:HB,71,0),0)</f>
        <v>10388965</v>
      </c>
      <c r="HE109" t="str">
        <f t="shared" si="185"/>
        <v/>
      </c>
      <c r="HF109" s="275">
        <f>ROUND(VLOOKUP(C109,MOVI!C:DT,72,0),0)</f>
        <v>0</v>
      </c>
      <c r="HG109" s="275">
        <f>ROUND(VLOOKUP(C109,FPT!B:HE,72,0),0)</f>
        <v>0</v>
      </c>
      <c r="HH109" t="str">
        <f t="shared" si="186"/>
        <v/>
      </c>
      <c r="HI109" s="275">
        <f>VLOOKUP(C109,MOVI!C:DT,73,0)</f>
        <v>0</v>
      </c>
      <c r="HJ109" s="275">
        <f>VLOOKUP(C109,FPT!B:HH,73,0)</f>
        <v>0</v>
      </c>
      <c r="HK109" t="str">
        <f t="shared" si="187"/>
        <v/>
      </c>
      <c r="HL109" s="275">
        <f>VLOOKUP(C109,MOVI!C:DT,74,0)</f>
        <v>0</v>
      </c>
      <c r="HM109" s="275">
        <f>VLOOKUP(C109,FPT!B:HK,74,0)</f>
        <v>0</v>
      </c>
      <c r="HN109" t="str">
        <f t="shared" si="188"/>
        <v/>
      </c>
      <c r="HO109" s="275">
        <f>VLOOKUP(C109,MOVI!C:DT,75,0)</f>
        <v>11000000</v>
      </c>
      <c r="HP109" s="275">
        <f>VLOOKUP(C109,FPT!B:HN,75,0)</f>
        <v>11000000</v>
      </c>
      <c r="HQ109" t="str">
        <f t="shared" si="189"/>
        <v/>
      </c>
      <c r="HR109" s="275">
        <f>VLOOKUP(C109,MOVI!C:DT,76,0)</f>
        <v>0</v>
      </c>
      <c r="HS109" s="275">
        <f>VLOOKUP(C109,FPT!B:HQ,76,0)</f>
        <v>0</v>
      </c>
      <c r="HT109" t="str">
        <f t="shared" si="190"/>
        <v/>
      </c>
      <c r="HU109" s="275">
        <f>VLOOKUP(C109,MOVI!C:DT,77,0)</f>
        <v>0</v>
      </c>
      <c r="HV109" s="275">
        <f>VLOOKUP(C109,FPT!B:HT,77,0)</f>
        <v>0</v>
      </c>
      <c r="HW109" t="str">
        <f t="shared" si="191"/>
        <v/>
      </c>
      <c r="HX109" s="274">
        <f>VLOOKUP(C109,MOVI!C:CB,78,0)</f>
        <v>400000</v>
      </c>
      <c r="HY109" s="261">
        <f>VLOOKUP(C109,FPT!$B:$CA,78,0)</f>
        <v>400000</v>
      </c>
      <c r="HZ109" t="str">
        <f t="shared" si="192"/>
        <v/>
      </c>
      <c r="IA109" s="275">
        <f>VLOOKUP(C109,MOVI!C:CD,79,0)</f>
        <v>50000</v>
      </c>
      <c r="IB109" s="275">
        <f>VLOOKUP(C109,FPT!B:HZ,79,0)</f>
        <v>50000</v>
      </c>
      <c r="IC109" t="str">
        <f t="shared" si="193"/>
        <v/>
      </c>
      <c r="ID109" s="275">
        <f>VLOOKUP(C109,MOVI!C:CD,80,0)</f>
        <v>75000</v>
      </c>
      <c r="IE109" s="275">
        <f>VLOOKUP(C109,FPT!B:IC,80,0)</f>
        <v>75000</v>
      </c>
      <c r="IF109" t="str">
        <f t="shared" si="194"/>
        <v/>
      </c>
      <c r="IG109" s="275">
        <f>VLOOKUP(C109,MOVI!C:DT,81,0)</f>
        <v>0</v>
      </c>
      <c r="IH109" s="275">
        <f>VLOOKUP(C109,FPT!B:IF,81,0)</f>
        <v>0</v>
      </c>
      <c r="II109" t="str">
        <f t="shared" si="195"/>
        <v/>
      </c>
      <c r="IJ109" s="275">
        <f>VLOOKUP(C109,MOVI!C:DT,82,0)</f>
        <v>525000</v>
      </c>
      <c r="IK109" s="275">
        <f>VLOOKUP(C109,FPT!B:II,82,0)</f>
        <v>525000</v>
      </c>
      <c r="IL109" t="str">
        <f t="shared" si="196"/>
        <v/>
      </c>
      <c r="IM109" s="275">
        <f>ROUND(VLOOKUP(C109,MOVI!C:DT,83,0),0)</f>
        <v>11525000</v>
      </c>
      <c r="IN109" s="275">
        <f>ROUND(VLOOKUP(C109,FPT!B:IL,83,0),0)</f>
        <v>11525000</v>
      </c>
      <c r="IO109" t="str">
        <f t="shared" si="197"/>
        <v/>
      </c>
      <c r="IP109" s="275">
        <f>VLOOKUP(C109,MOVI!C:DT,84,0)</f>
        <v>0</v>
      </c>
      <c r="IQ109" s="275">
        <f>VLOOKUP(C109,FPT!B:IO,84,0)</f>
        <v>0</v>
      </c>
      <c r="IR109" t="str">
        <f t="shared" si="198"/>
        <v/>
      </c>
      <c r="IS109" s="275">
        <f>ROUND(VLOOKUP(C109,MOVI!C:DT,85,0),0)</f>
        <v>0</v>
      </c>
      <c r="IT109" s="275">
        <f>ROUND(VLOOKUP(C109,FPT!B:IR,85,0),0)</f>
        <v>0</v>
      </c>
      <c r="IU109" t="str">
        <f t="shared" si="199"/>
        <v/>
      </c>
      <c r="IV109" s="275">
        <f>VLOOKUP(C109,MOVI!C:DT,86,0)</f>
        <v>0</v>
      </c>
      <c r="IW109" s="275">
        <f>VLOOKUP(C109,FPT!B:IU,86,0)</f>
        <v>0</v>
      </c>
      <c r="IX109" t="str">
        <f t="shared" si="200"/>
        <v/>
      </c>
      <c r="IY109" s="275">
        <f>ROUND(VLOOKUP(C109,MOVI!C:DT,87,0),0)</f>
        <v>0</v>
      </c>
      <c r="IZ109" s="275">
        <f>ROUND(VLOOKUP(C109,FPT!B:IX,87,0),0)</f>
        <v>0</v>
      </c>
      <c r="JA109" t="str">
        <f t="shared" si="201"/>
        <v/>
      </c>
      <c r="JB109" s="275">
        <f>VLOOKUP(C109,MOVI!C:DT,88,0)</f>
        <v>0</v>
      </c>
      <c r="JC109" s="275">
        <f>VLOOKUP(C109,FPT!B:JA,88,0)</f>
        <v>0</v>
      </c>
      <c r="JD109" t="str">
        <f t="shared" si="202"/>
        <v/>
      </c>
      <c r="JE109" s="275">
        <f>VLOOKUP(C109,MOVI!C:DT,89,0)</f>
        <v>0</v>
      </c>
      <c r="JF109" s="275">
        <f>VLOOKUP(C109,FPT!B:JD,89,0)</f>
        <v>0</v>
      </c>
      <c r="JG109" t="str">
        <f t="shared" si="203"/>
        <v/>
      </c>
      <c r="JH109" s="275">
        <f>VLOOKUP(C109,MOVI!C:DT,90,0)</f>
        <v>0</v>
      </c>
      <c r="JI109" s="275">
        <f>VLOOKUP(C109,FPT!B:JG,90,0)</f>
        <v>0</v>
      </c>
      <c r="JJ109" t="str">
        <f t="shared" si="204"/>
        <v/>
      </c>
      <c r="JK109" s="275">
        <f>VLOOKUP(C109,MOVI!C:DT,91,0)</f>
        <v>0</v>
      </c>
      <c r="JL109" s="275">
        <f>VLOOKUP(C109,FPT!B:JJ,91,0)</f>
        <v>0</v>
      </c>
      <c r="JM109" t="str">
        <f t="shared" si="205"/>
        <v/>
      </c>
      <c r="JN109" s="275">
        <f>VLOOKUP(C109,MOVI!C:DT,92,0)</f>
        <v>0</v>
      </c>
      <c r="JO109" s="275">
        <f>VLOOKUP(C109,FPT!B:JM,92,0)</f>
        <v>0</v>
      </c>
      <c r="JP109" t="str">
        <f t="shared" si="206"/>
        <v/>
      </c>
      <c r="JQ109" s="275">
        <f>VLOOKUP(C109,MOVI!C:DT,93,0)</f>
        <v>0</v>
      </c>
      <c r="JR109" s="275">
        <f>VLOOKUP(C109,FPT!B:JP,93,0)</f>
        <v>0</v>
      </c>
      <c r="JS109" t="str">
        <f t="shared" si="207"/>
        <v/>
      </c>
      <c r="JT109" s="275">
        <f>VLOOKUP(C109,MOVI!C:DT,94,0)</f>
        <v>0</v>
      </c>
      <c r="JU109" s="275">
        <f>VLOOKUP(C109,FPT!B:JS,94,0)</f>
        <v>0</v>
      </c>
      <c r="JV109" t="str">
        <f t="shared" si="208"/>
        <v/>
      </c>
      <c r="JW109" s="275">
        <f>VLOOKUP(C109,MOVI!C:DT,95,0)</f>
        <v>9863965</v>
      </c>
      <c r="JX109" s="275">
        <f>VLOOKUP(C109,FPT!B:JV,95,0)</f>
        <v>9863965</v>
      </c>
      <c r="JY109" t="str">
        <f t="shared" si="209"/>
        <v/>
      </c>
      <c r="JZ109" s="275">
        <f>VLOOKUP(C109,MOVI!C:DT,96,0)</f>
        <v>0</v>
      </c>
      <c r="KA109" s="275">
        <f>VLOOKUP(C109,FPT!B:JY,96,0)</f>
        <v>0</v>
      </c>
      <c r="KB109" t="str">
        <f t="shared" si="210"/>
        <v/>
      </c>
      <c r="KC109" s="275">
        <f>VLOOKUP(C109,MOVI!C:DT,97,0)</f>
        <v>9863965</v>
      </c>
      <c r="KD109" s="275">
        <f>VLOOKUP(C109,FPT!B:KB,97,0)</f>
        <v>9863965</v>
      </c>
      <c r="KE109" t="str">
        <f t="shared" si="211"/>
        <v/>
      </c>
      <c r="KF109" s="275">
        <f>VLOOKUP(C109,MOVI!C:DT,98,0)</f>
        <v>850000.00000000012</v>
      </c>
      <c r="KG109" s="275">
        <f>VLOOKUP(C109,FPT!B:KE,98,0)</f>
        <v>850000</v>
      </c>
      <c r="KH109" t="str">
        <f t="shared" si="212"/>
        <v/>
      </c>
      <c r="KI109" s="275">
        <f>VLOOKUP(C109,MOVI!C:DT,99,0)</f>
        <v>0</v>
      </c>
      <c r="KJ109" s="275">
        <f>VLOOKUP(C109,FPT!B:KH,99,0)</f>
        <v>0</v>
      </c>
      <c r="KK109" t="str">
        <f t="shared" si="213"/>
        <v/>
      </c>
      <c r="KL109" s="275">
        <f>VLOOKUP(C109,MOVI!C:DT,100,0)</f>
        <v>150000</v>
      </c>
      <c r="KM109" s="275">
        <f>VLOOKUP(C109,FPT!B:KK,100,0)</f>
        <v>150000</v>
      </c>
      <c r="KN109" t="str">
        <f t="shared" si="214"/>
        <v/>
      </c>
      <c r="KO109" s="275">
        <f>VLOOKUP(C109,MOVI!C:DT,101,0)</f>
        <v>0</v>
      </c>
      <c r="KP109" s="275">
        <f>VLOOKUP(C109,FPT!B:KN,101,0)</f>
        <v>0</v>
      </c>
      <c r="KQ109" t="str">
        <f t="shared" si="215"/>
        <v/>
      </c>
      <c r="KR109" s="275">
        <f>VLOOKUP(C109,MOVI!C:DT,102,0)</f>
        <v>0</v>
      </c>
      <c r="KS109" s="275">
        <f>VLOOKUP(C109,FPT!B:KQ,102,0)</f>
        <v>0</v>
      </c>
      <c r="KT109" t="str">
        <f t="shared" si="216"/>
        <v/>
      </c>
      <c r="KU109" s="275">
        <f>VLOOKUP(C109,MOVI!C:DT,103,0)</f>
        <v>1000000.0000000001</v>
      </c>
      <c r="KV109" s="275">
        <f>VLOOKUP(C109,FPT!B:KT,103,0)</f>
        <v>1000000</v>
      </c>
      <c r="KW109" t="str">
        <f t="shared" si="217"/>
        <v/>
      </c>
      <c r="KX109" s="275">
        <f>VLOOKUP(C109,MOVI!C:DT,104,0)</f>
        <v>1525000</v>
      </c>
      <c r="KY109" s="275">
        <f>VLOOKUP(C109,FPT!B:KW,104,0)</f>
        <v>1525000</v>
      </c>
      <c r="KZ109" t="str">
        <f t="shared" si="218"/>
        <v/>
      </c>
      <c r="LA109" s="275">
        <f>VLOOKUP(C109,MOVI!C:DT,105,0)</f>
        <v>100000</v>
      </c>
      <c r="LB109" s="275">
        <f>VLOOKUP(C109,FPT!B:KZ,105,0)</f>
        <v>100000</v>
      </c>
      <c r="LC109" t="str">
        <f t="shared" si="219"/>
        <v/>
      </c>
      <c r="LD109" s="275">
        <f>VLOOKUP(C109,MOVI!C:DT,106,0)</f>
        <v>11488965</v>
      </c>
      <c r="LE109" s="275">
        <f>VLOOKUP(C109,FPT!B:LC,106,0)</f>
        <v>11488965</v>
      </c>
      <c r="LF109" t="str">
        <f t="shared" si="220"/>
        <v/>
      </c>
      <c r="LG109" s="273">
        <f>VLOOKUP(C109,MOVI!C:DT,107,0)</f>
        <v>0</v>
      </c>
      <c r="LH109" s="273">
        <f>VLOOKUP(C109,FPT!B:LF,107,0)</f>
        <v>0</v>
      </c>
      <c r="LI109" t="str">
        <f t="shared" si="221"/>
        <v/>
      </c>
      <c r="LJ109" t="str">
        <f>VLOOKUP(C109,MOVI!C:DV,108,0)</f>
        <v>Việt PhúSouthRisk</v>
      </c>
      <c r="LK109" s="252" t="str">
        <f>VLOOKUP(C109,FPT!B:LI,108,0)</f>
        <v>Việt PhúSouthRisk</v>
      </c>
      <c r="LL109" t="str">
        <f t="shared" si="222"/>
        <v/>
      </c>
      <c r="LM109" s="275">
        <f>ROUND(VLOOKUP(C109,MOVI!C:DV,109,0),0)</f>
        <v>416667</v>
      </c>
      <c r="LN109" s="275">
        <f>ROUND(VLOOKUP(C109,FPT!B:LL,109,0),0)</f>
        <v>416667</v>
      </c>
      <c r="LO109" t="str">
        <f t="shared" si="223"/>
        <v/>
      </c>
      <c r="LP109" t="str">
        <f>VLOOKUP(C109,MOVI!C:DV,110,0)</f>
        <v>HO</v>
      </c>
      <c r="LQ109" s="247" t="str">
        <f>VLOOKUP(C109,FPT!B:LO,110,0)</f>
        <v>HO</v>
      </c>
      <c r="LR109" t="str">
        <f t="shared" si="224"/>
        <v/>
      </c>
      <c r="LS109">
        <f>MOVI!DI104</f>
        <v>21</v>
      </c>
      <c r="LV109">
        <f>MOVI!DJ104</f>
        <v>0</v>
      </c>
      <c r="LW109">
        <f>MOVI!DK104</f>
        <v>1</v>
      </c>
      <c r="LX109">
        <f>MOVI!DL104</f>
        <v>0</v>
      </c>
      <c r="LY109">
        <f>MOVI!DM104</f>
        <v>0</v>
      </c>
      <c r="LZ109">
        <f>MOVI!DN104</f>
        <v>0</v>
      </c>
      <c r="MA109">
        <f>MOVI!DO104</f>
        <v>0</v>
      </c>
      <c r="MB109" t="str">
        <f>MOVI!DP104</f>
        <v/>
      </c>
      <c r="MC109">
        <f>MOVI!DQ104</f>
        <v>0</v>
      </c>
      <c r="MD109">
        <f>MOVI!DR104</f>
        <v>0</v>
      </c>
      <c r="ME109" t="str">
        <f>VLOOKUP(C109,MOVI!C:DV,121,0)</f>
        <v/>
      </c>
      <c r="MF109" s="252"/>
      <c r="MG109" t="str">
        <f t="shared" si="228"/>
        <v/>
      </c>
      <c r="MH109" t="str">
        <f>VLOOKUP(C109,MOVI!C:DT,122,0)</f>
        <v>Việt PhúSouth</v>
      </c>
      <c r="MI109" s="252" t="str">
        <f>VLOOKUP(C109,FPT!B:DS,112,0)</f>
        <v>Việt PhúSouth</v>
      </c>
      <c r="MJ109" t="str">
        <f t="shared" si="225"/>
        <v/>
      </c>
    </row>
    <row r="110" spans="1:348" x14ac:dyDescent="0.25">
      <c r="A110">
        <v>102</v>
      </c>
      <c r="B110" s="48">
        <v>5822</v>
      </c>
      <c r="C110" s="271" t="s">
        <v>860</v>
      </c>
      <c r="D110" t="str">
        <f>VLOOKUP(C110,MOVI!C:D,2,0)</f>
        <v>Nguyễn Thị Mộng Trinh</v>
      </c>
      <c r="E110" t="str">
        <f>VLOOKUP(C110,FPT!B:C,2,0)</f>
        <v>Nguyễn Thị Mộng Trinh</v>
      </c>
      <c r="F110" t="str">
        <f t="shared" si="118"/>
        <v/>
      </c>
      <c r="G110" t="str">
        <f>VLOOKUP(C110,MOVI!C:E,3,0)</f>
        <v>Risk</v>
      </c>
      <c r="H110" t="str">
        <f>VLOOKUP(C110,FPT!B:F,3,0)</f>
        <v>Risk</v>
      </c>
      <c r="I110" t="str">
        <f t="shared" si="119"/>
        <v/>
      </c>
      <c r="J110" t="str">
        <f>VLOOKUP(C110,MOVI!C:H,4,0)</f>
        <v>Collection</v>
      </c>
      <c r="K110" t="str">
        <f>VLOOKUP(C110,FPT!B:I,4,0)</f>
        <v>Collection</v>
      </c>
      <c r="L110" t="str">
        <f t="shared" si="120"/>
        <v/>
      </c>
      <c r="M110" t="str">
        <f>VLOOKUP(C110,MOVI!C:DT,5,0)</f>
        <v>Associate</v>
      </c>
      <c r="N110" t="str">
        <f>VLOOKUP(C110,FPT!B:L,5,0)</f>
        <v>Associate</v>
      </c>
      <c r="O110" t="str">
        <f t="shared" si="121"/>
        <v/>
      </c>
      <c r="P110" t="str">
        <f>VLOOKUP(C110,MOVI!C:DT,6,0)</f>
        <v>Debt Collection Officer</v>
      </c>
      <c r="Q110" t="str">
        <f>VLOOKUP(C110,FPT!B:O,6,0)</f>
        <v>Debt Collection Officer</v>
      </c>
      <c r="R110" t="str">
        <f t="shared" si="122"/>
        <v/>
      </c>
      <c r="S110" t="str">
        <f>VLOOKUP(C110,MOVI!C:DT,7,0)</f>
        <v>South</v>
      </c>
      <c r="T110" t="str">
        <f>VLOOKUP(C110,FPT!B:R,7,0)</f>
        <v>South</v>
      </c>
      <c r="U110" t="str">
        <f t="shared" si="123"/>
        <v/>
      </c>
      <c r="V110" t="str">
        <f>VLOOKUP(C110,MOVI!C:DT,8,0)</f>
        <v>Việt Phú</v>
      </c>
      <c r="W110" t="str">
        <f>VLOOKUP(C110,FPT!B:U,8,0)</f>
        <v>Việt Phú</v>
      </c>
      <c r="X110" t="str">
        <f t="shared" si="124"/>
        <v/>
      </c>
      <c r="Y110" t="str">
        <f>VLOOKUP(C110,MOVI!C:DT,9,0)</f>
        <v>Full-time</v>
      </c>
      <c r="Z110" t="str">
        <f>VLOOKUP(C110,FPT!B:X,9,0)</f>
        <v>Full-time</v>
      </c>
      <c r="AA110" t="str">
        <f t="shared" si="125"/>
        <v/>
      </c>
      <c r="AB110" t="str">
        <f>VLOOKUP(C110,MOVI!C:DT,10,0)</f>
        <v>Maternity</v>
      </c>
      <c r="AC110" t="str">
        <f>VLOOKUP(C110,FPT!B:AA,10,0)</f>
        <v>Maternity</v>
      </c>
      <c r="AD110" t="str">
        <f t="shared" si="126"/>
        <v/>
      </c>
      <c r="AE110" s="247">
        <f>VLOOKUP(C110,MOVI!C:DT,11,0)</f>
        <v>44043</v>
      </c>
      <c r="AF110" s="247">
        <f>VLOOKUP(C110,FPT!B:AD,11,0)</f>
        <v>44043</v>
      </c>
      <c r="AG110" t="str">
        <f t="shared" si="127"/>
        <v/>
      </c>
      <c r="AH110" s="260" t="str">
        <f>VLOOKUP(C110,MOVI!C:DT,12,0)</f>
        <v>31/10/2021 - 30/04/2022</v>
      </c>
      <c r="AI110" s="260" t="str">
        <f>VLOOKUP(C110,FPT!B:AD,12,0)</f>
        <v>31/10/2021 - 30/04/2022</v>
      </c>
      <c r="AJ110" t="str">
        <f t="shared" si="227"/>
        <v/>
      </c>
      <c r="AK110">
        <f>VLOOKUP(C110,MOVI!C:DT,13,0)</f>
        <v>0</v>
      </c>
      <c r="AL110" s="247">
        <f>VLOOKUP(C110,FPT!B:AJ,13,0)</f>
        <v>0</v>
      </c>
      <c r="AM110" t="str">
        <f t="shared" si="226"/>
        <v/>
      </c>
      <c r="AN110" s="247">
        <f>VLOOKUP(C110,MOVI!C:DT,14,0)</f>
        <v>0</v>
      </c>
      <c r="AO110" s="247">
        <f>VLOOKUP(C110,FPT!B:AM,14,0)</f>
        <v>0</v>
      </c>
      <c r="AP110" t="str">
        <f t="shared" si="128"/>
        <v/>
      </c>
      <c r="AQ110" t="str">
        <f>VLOOKUP(C110,MOVI!C:DT,15,0)</f>
        <v>LC</v>
      </c>
      <c r="AR110" s="247" t="str">
        <f>VLOOKUP(C110,FPT!B:AP,15,0)</f>
        <v>LC</v>
      </c>
      <c r="AS110" t="str">
        <f t="shared" si="129"/>
        <v/>
      </c>
      <c r="AT110" s="282" t="str">
        <f>VLOOKUP(C110,MOVI!C:DT,16,0)</f>
        <v>LTTP</v>
      </c>
      <c r="AU110" s="247" t="str">
        <f>VLOOKUP(C110,FPT!B:AS,16,0)</f>
        <v>LTTP</v>
      </c>
      <c r="AV110" t="str">
        <f t="shared" si="130"/>
        <v/>
      </c>
      <c r="AW110" t="str">
        <f>VLOOKUP(C110,MOVI!C:DT,17,0)</f>
        <v>L</v>
      </c>
      <c r="AX110" s="247" t="str">
        <f>VLOOKUP(C110,FPT!B:AV,17,0)</f>
        <v>L</v>
      </c>
      <c r="AY110" t="str">
        <f t="shared" si="131"/>
        <v/>
      </c>
      <c r="AZ110">
        <f>VLOOKUP(C110,MOVI!C:DT,18,0)</f>
        <v>0</v>
      </c>
      <c r="BA110" s="247">
        <f>VLOOKUP(C110,FPT!B:AY,18,0)</f>
        <v>0</v>
      </c>
      <c r="BB110" t="str">
        <f t="shared" si="132"/>
        <v/>
      </c>
      <c r="BC110" s="275">
        <f>VLOOKUP(C110,MOVI!C:DT,19,0)</f>
        <v>5000000</v>
      </c>
      <c r="BD110" s="275">
        <f>VLOOKUP(C110,FPT!B:BB,19,0)</f>
        <v>5000000</v>
      </c>
      <c r="BE110" t="str">
        <f t="shared" si="133"/>
        <v/>
      </c>
      <c r="BF110">
        <f>VLOOKUP(C110,MOVI!C:DT,20,0)</f>
        <v>0</v>
      </c>
      <c r="BG110" s="252">
        <f>VLOOKUP(C110,FPT!B:BE,20,0)</f>
        <v>0</v>
      </c>
      <c r="BH110" t="str">
        <f t="shared" si="134"/>
        <v/>
      </c>
      <c r="BI110" s="275">
        <f>VLOOKUP(C110,MOVI!C:DT,21,0)</f>
        <v>5000000</v>
      </c>
      <c r="BJ110" s="275">
        <f>VLOOKUP(C110,FPT!B:BH,21,0)</f>
        <v>5000000</v>
      </c>
      <c r="BK110" t="str">
        <f t="shared" si="135"/>
        <v/>
      </c>
      <c r="BL110" s="275">
        <f>VLOOKUP(C110,MOVI!C:DT,22,0)</f>
        <v>0</v>
      </c>
      <c r="BM110" s="275">
        <f>VLOOKUP(C110,FPT!B:BK,22,0)</f>
        <v>0</v>
      </c>
      <c r="BN110" t="str">
        <f t="shared" si="136"/>
        <v/>
      </c>
      <c r="BO110" s="275">
        <f>VLOOKUP(C110,MOVI!C:DT,23,0)</f>
        <v>0</v>
      </c>
      <c r="BP110" s="275">
        <f>VLOOKUP(C110,FPT!B:BN,23,0)</f>
        <v>0</v>
      </c>
      <c r="BQ110" t="str">
        <f t="shared" si="137"/>
        <v/>
      </c>
      <c r="BR110" s="275">
        <f>VLOOKUP(C110,MOVI!C:DT,24,0)</f>
        <v>0</v>
      </c>
      <c r="BS110" s="275">
        <f>VLOOKUP(C110,FPT!B:BQ,24,0)</f>
        <v>0</v>
      </c>
      <c r="BT110" t="str">
        <f t="shared" si="138"/>
        <v/>
      </c>
      <c r="BU110" s="275">
        <f>VLOOKUP(C110,MOVI!C:DT,25,0)</f>
        <v>0</v>
      </c>
      <c r="BV110" s="275">
        <f>VLOOKUP(C110,FPT!B:BT,25,0)</f>
        <v>0</v>
      </c>
      <c r="BW110" t="str">
        <f t="shared" si="139"/>
        <v/>
      </c>
      <c r="BX110" s="275">
        <f>VLOOKUP(C110,MOVI!C:DT,26,0)</f>
        <v>0</v>
      </c>
      <c r="BY110" s="275">
        <f>VLOOKUP(C110,FPT!B:BW,26,0)</f>
        <v>0</v>
      </c>
      <c r="BZ110" t="str">
        <f t="shared" si="140"/>
        <v/>
      </c>
      <c r="CA110" s="275">
        <f>VLOOKUP(C110,MOVI!C:DT,27,0)</f>
        <v>0</v>
      </c>
      <c r="CB110" s="275">
        <f>VLOOKUP(C110,FPT!B:BZ,27,0)</f>
        <v>0</v>
      </c>
      <c r="CC110" t="str">
        <f t="shared" si="141"/>
        <v/>
      </c>
      <c r="CD110" s="275">
        <f>VLOOKUP(C110,MOVI!C:DT,28,0)</f>
        <v>0</v>
      </c>
      <c r="CE110" s="275">
        <f>VLOOKUP(C110,FPT!B:CC,28,0)</f>
        <v>0</v>
      </c>
      <c r="CF110" t="str">
        <f t="shared" si="142"/>
        <v/>
      </c>
      <c r="CG110" t="str">
        <f>VLOOKUP(C110,MOVI!C:DT,29,0)</f>
        <v>CN</v>
      </c>
      <c r="CH110" s="252" t="str">
        <f>VLOOKUP(C110,FPT!B:CF,29,0)</f>
        <v>CN</v>
      </c>
      <c r="CI110" t="str">
        <f t="shared" si="143"/>
        <v/>
      </c>
      <c r="CJ110">
        <f>VLOOKUP(C110,MOVI!C:DT,30,0)</f>
        <v>26</v>
      </c>
      <c r="CK110" s="252">
        <f>VLOOKUP(C110,FPT!B:CI,30,0)</f>
        <v>26</v>
      </c>
      <c r="CL110" t="str">
        <f t="shared" si="144"/>
        <v/>
      </c>
      <c r="CM110">
        <f>VLOOKUP(C110,MOVI!C:DT,31,0)</f>
        <v>0</v>
      </c>
      <c r="CN110" s="252">
        <f>VLOOKUP(C110,FPT!B:CL,31,0)</f>
        <v>0</v>
      </c>
      <c r="CO110" t="str">
        <f t="shared" si="145"/>
        <v/>
      </c>
      <c r="CP110" s="275">
        <f>VLOOKUP(C110,MOVI!C:DT,32,0)</f>
        <v>0</v>
      </c>
      <c r="CQ110" s="275">
        <f>VLOOKUP(C110,FPT!B:CO,32,0)</f>
        <v>0</v>
      </c>
      <c r="CR110" t="str">
        <f t="shared" si="146"/>
        <v/>
      </c>
      <c r="CS110" s="275">
        <f>VLOOKUP(C110,MOVI!C:DT,33,0)</f>
        <v>0</v>
      </c>
      <c r="CT110" s="275">
        <f>VLOOKUP(C110,FPT!B:CR,33,0)</f>
        <v>0</v>
      </c>
      <c r="CU110" t="str">
        <f t="shared" si="147"/>
        <v/>
      </c>
      <c r="CV110" s="275">
        <f>VLOOKUP(C110,MOVI!C:DT,34,0)</f>
        <v>0</v>
      </c>
      <c r="CW110" s="275">
        <f>VLOOKUP(C110,FPT!B:CU,34,0)</f>
        <v>0</v>
      </c>
      <c r="CX110" t="str">
        <f t="shared" si="148"/>
        <v/>
      </c>
      <c r="CY110" s="275">
        <f>VLOOKUP(C110,MOVI!C:DT,35,0)</f>
        <v>0</v>
      </c>
      <c r="CZ110" s="275">
        <f>VLOOKUP(C110,FPT!B:CX,35,0)</f>
        <v>0</v>
      </c>
      <c r="DA110" t="str">
        <f t="shared" si="149"/>
        <v/>
      </c>
      <c r="DB110" s="275">
        <f>VLOOKUP(C110,MOVI!C:DT,36,0)</f>
        <v>0</v>
      </c>
      <c r="DC110" s="275">
        <f>VLOOKUP(C110,FPT!B:DA,36,0)</f>
        <v>0</v>
      </c>
      <c r="DD110" t="str">
        <f t="shared" si="150"/>
        <v/>
      </c>
      <c r="DE110" s="275">
        <f>VLOOKUP(C110,MOVI!C:DT,37,0)</f>
        <v>0</v>
      </c>
      <c r="DF110" s="275">
        <f>VLOOKUP(C110,FPT!B:DD,37,0)</f>
        <v>0</v>
      </c>
      <c r="DG110" t="str">
        <f t="shared" si="151"/>
        <v/>
      </c>
      <c r="DH110" s="275">
        <f>VLOOKUP(C110,MOVI!C:DT,38,0)</f>
        <v>0</v>
      </c>
      <c r="DI110" s="275">
        <f>VLOOKUP(C110,FPT!B:DG,38,0)</f>
        <v>0</v>
      </c>
      <c r="DJ110" t="str">
        <f t="shared" si="152"/>
        <v/>
      </c>
      <c r="DK110" s="275">
        <f>VLOOKUP(C110,MOVI!C:DT,39,0)</f>
        <v>0</v>
      </c>
      <c r="DL110" s="275">
        <f>VLOOKUP(C110,FPT!B:DJ,39,0)</f>
        <v>0</v>
      </c>
      <c r="DM110" t="str">
        <f t="shared" si="153"/>
        <v/>
      </c>
      <c r="DN110" s="275">
        <f>VLOOKUP(C110,MOVI!C:DT,40,0)</f>
        <v>0</v>
      </c>
      <c r="DO110" s="275">
        <f>VLOOKUP(C110,FPT!B:DM,40,0)</f>
        <v>0</v>
      </c>
      <c r="DP110" t="str">
        <f t="shared" si="154"/>
        <v/>
      </c>
      <c r="DQ110" s="275">
        <f>VLOOKUP(C110,MOVI!C:DT,41,0)</f>
        <v>0</v>
      </c>
      <c r="DR110" s="275">
        <f>VLOOKUP(C110,FPT!B:DP,41,0)</f>
        <v>0</v>
      </c>
      <c r="DS110" t="str">
        <f t="shared" si="155"/>
        <v/>
      </c>
      <c r="DT110" s="275">
        <f>VLOOKUP(C110,MOVI!C:DT,42,0)</f>
        <v>0</v>
      </c>
      <c r="DU110" s="275">
        <f>ROUND(VLOOKUP(C110,FPT!B:DS,42,0),0)</f>
        <v>0</v>
      </c>
      <c r="DV110" t="str">
        <f t="shared" si="156"/>
        <v/>
      </c>
      <c r="DW110" s="275">
        <f>VLOOKUP(C110,MOVI!C:DT,43,0)</f>
        <v>0</v>
      </c>
      <c r="DX110" s="275">
        <f>VLOOKUP(C110,FPT!B:DV,43,0)</f>
        <v>0</v>
      </c>
      <c r="DY110" t="str">
        <f t="shared" si="157"/>
        <v/>
      </c>
      <c r="DZ110" s="275">
        <f>VLOOKUP(C110,MOVI!C:DT,44,0)</f>
        <v>0</v>
      </c>
      <c r="EA110" s="275">
        <f>VLOOKUP(C110,FPT!B:DY,44,0)</f>
        <v>0</v>
      </c>
      <c r="EB110" t="str">
        <f t="shared" si="158"/>
        <v/>
      </c>
      <c r="EC110" s="275">
        <f>VLOOKUP(C110,MOVI!C:DT,45,0)</f>
        <v>0</v>
      </c>
      <c r="ED110" s="275">
        <f>ROUND(VLOOKUP(C110,FPT!B:EB,45,0),0)</f>
        <v>0</v>
      </c>
      <c r="EE110" t="str">
        <f t="shared" si="159"/>
        <v/>
      </c>
      <c r="EF110" s="275">
        <f>VLOOKUP(C110,MOVI!C:DT,46,0)</f>
        <v>0</v>
      </c>
      <c r="EG110" s="275">
        <f>VLOOKUP(C110,FPT!B:EE,46,0)</f>
        <v>0</v>
      </c>
      <c r="EH110" t="str">
        <f t="shared" si="160"/>
        <v/>
      </c>
      <c r="EI110" s="275">
        <f>VLOOKUP(C110,MOVI!C:DT,47,0)</f>
        <v>0</v>
      </c>
      <c r="EJ110" s="275">
        <f>VLOOKUP(C110,FPT!B:EH,47,0)</f>
        <v>0</v>
      </c>
      <c r="EK110" t="str">
        <f t="shared" si="161"/>
        <v/>
      </c>
      <c r="EL110" s="275">
        <f>VLOOKUP(C110,MOVI!C:DT,48,0)</f>
        <v>0</v>
      </c>
      <c r="EM110" s="275">
        <f>VLOOKUP(C110,FPT!B:EK,48,0)</f>
        <v>0</v>
      </c>
      <c r="EN110" t="str">
        <f t="shared" si="162"/>
        <v/>
      </c>
      <c r="EO110" s="275">
        <f>VLOOKUP(C110,MOVI!C:DT,49,0)</f>
        <v>0</v>
      </c>
      <c r="EP110" s="275">
        <f>VLOOKUP(C110,FPT!B:EN,49,0)</f>
        <v>0</v>
      </c>
      <c r="EQ110" t="str">
        <f t="shared" si="163"/>
        <v/>
      </c>
      <c r="ER110" s="275">
        <f>VLOOKUP(C110,MOVI!C:DT,50,0)</f>
        <v>0</v>
      </c>
      <c r="ES110" s="275">
        <f>VLOOKUP(C110,FPT!B:EQ,50,0)</f>
        <v>0</v>
      </c>
      <c r="ET110" t="str">
        <f t="shared" si="164"/>
        <v/>
      </c>
      <c r="EU110" s="275">
        <f>VLOOKUP(C110,MOVI!C:DT,51,0)</f>
        <v>0</v>
      </c>
      <c r="EV110" s="275">
        <f>VLOOKUP(C110,FPT!B:ET,51,0)</f>
        <v>0</v>
      </c>
      <c r="EW110" t="str">
        <f t="shared" si="165"/>
        <v/>
      </c>
      <c r="EX110" s="275">
        <f>VLOOKUP(C110,MOVI!C:DT,52,0)</f>
        <v>0</v>
      </c>
      <c r="EY110" s="275">
        <f>VLOOKUP(C110,FPT!B:EW,52,0)</f>
        <v>0</v>
      </c>
      <c r="EZ110" t="str">
        <f t="shared" si="166"/>
        <v/>
      </c>
      <c r="FA110" s="275">
        <f>VLOOKUP(C110,MOVI!C:DT,53,0)</f>
        <v>0</v>
      </c>
      <c r="FB110" s="275">
        <f>VLOOKUP(C110,FPT!B:EZ,53,0)</f>
        <v>0</v>
      </c>
      <c r="FC110" t="str">
        <f t="shared" si="167"/>
        <v/>
      </c>
      <c r="FD110" s="275">
        <f>VLOOKUP(C110,MOVI!C:DT,54,0)</f>
        <v>0</v>
      </c>
      <c r="FE110" s="275">
        <f>VLOOKUP(C110,FPT!B:FC,54,0)</f>
        <v>0</v>
      </c>
      <c r="FF110" t="str">
        <f t="shared" si="168"/>
        <v/>
      </c>
      <c r="FG110" s="275">
        <f>VLOOKUP(C110,MOVI!C:DT,55,0)</f>
        <v>0</v>
      </c>
      <c r="FH110" s="275">
        <f>VLOOKUP(C110,FPT!B:FF,55,0)</f>
        <v>0</v>
      </c>
      <c r="FI110" t="str">
        <f t="shared" si="169"/>
        <v/>
      </c>
      <c r="FJ110" s="275">
        <f>VLOOKUP(C110,MOVI!C:DT,56,0)</f>
        <v>0</v>
      </c>
      <c r="FK110" s="275">
        <f>VLOOKUP(C110,FPT!B:FI,56,0)</f>
        <v>0</v>
      </c>
      <c r="FL110" t="str">
        <f t="shared" si="170"/>
        <v/>
      </c>
      <c r="FM110" s="275">
        <f>VLOOKUP(C110,MOVI!C:DT,57,0)</f>
        <v>0</v>
      </c>
      <c r="FN110" s="275">
        <f>VLOOKUP(C110,FPT!B:FL,57,0)</f>
        <v>0</v>
      </c>
      <c r="FO110" t="str">
        <f t="shared" si="171"/>
        <v/>
      </c>
      <c r="FP110" s="275">
        <f>VLOOKUP(C110,MOVI!C:DT,58,0)</f>
        <v>0</v>
      </c>
      <c r="FQ110" s="275">
        <f>VLOOKUP(C110,FPT!B:FO,58,0)</f>
        <v>0</v>
      </c>
      <c r="FR110" t="str">
        <f t="shared" si="172"/>
        <v/>
      </c>
      <c r="FS110" s="275">
        <f>VLOOKUP(C110,MOVI!C:DT,59,0)</f>
        <v>0</v>
      </c>
      <c r="FT110" s="275">
        <f>VLOOKUP(C110,FPT!B:FR,59,0)</f>
        <v>0</v>
      </c>
      <c r="FU110" t="str">
        <f t="shared" si="173"/>
        <v/>
      </c>
      <c r="FV110" s="275">
        <f>VLOOKUP(C110,MOVI!C:DT,60,0)</f>
        <v>0</v>
      </c>
      <c r="FW110" s="275">
        <f>VLOOKUP(C110,FPT!B:FU,60,0)</f>
        <v>0</v>
      </c>
      <c r="FX110" t="str">
        <f t="shared" si="174"/>
        <v/>
      </c>
      <c r="FY110" s="275">
        <f>VLOOKUP(C110,MOVI!C:DT,61,0)</f>
        <v>0</v>
      </c>
      <c r="FZ110" s="275">
        <f>VLOOKUP(C110,FPT!B:FX,61,0)</f>
        <v>0</v>
      </c>
      <c r="GA110" t="str">
        <f t="shared" si="175"/>
        <v/>
      </c>
      <c r="GB110" s="275">
        <f>VLOOKUP(C110,MOVI!C:DT,62,0)</f>
        <v>0</v>
      </c>
      <c r="GC110" s="275">
        <f>VLOOKUP(C110,FPT!B:GA,62,0)</f>
        <v>0</v>
      </c>
      <c r="GD110" t="str">
        <f t="shared" si="176"/>
        <v/>
      </c>
      <c r="GE110" s="275">
        <f>VLOOKUP(C110,MOVI!C:DT,63,0)</f>
        <v>0</v>
      </c>
      <c r="GF110" s="275">
        <f>VLOOKUP(C110,FPT!B:GD,63,0)</f>
        <v>0</v>
      </c>
      <c r="GG110" t="str">
        <f t="shared" si="177"/>
        <v/>
      </c>
      <c r="GH110" s="275">
        <f>VLOOKUP(C110,MOVI!C:DT,64,0)</f>
        <v>0</v>
      </c>
      <c r="GI110" s="275">
        <f>VLOOKUP(C110,FPT!B:GG,64,0)</f>
        <v>0</v>
      </c>
      <c r="GJ110" t="str">
        <f t="shared" si="178"/>
        <v/>
      </c>
      <c r="GK110" s="275">
        <f>VLOOKUP(C110,MOVI!C:DT,65,0)</f>
        <v>0</v>
      </c>
      <c r="GL110" s="275">
        <f>VLOOKUP(C110,FPT!B:GJ,65,0)</f>
        <v>0</v>
      </c>
      <c r="GM110" t="str">
        <f t="shared" si="179"/>
        <v/>
      </c>
      <c r="GN110" s="275">
        <f>VLOOKUP(C110,MOVI!C:DT,66,0)</f>
        <v>0</v>
      </c>
      <c r="GO110" s="275">
        <f>VLOOKUP(C110,FPT!B:GM,66,0)</f>
        <v>0</v>
      </c>
      <c r="GP110" t="str">
        <f t="shared" si="180"/>
        <v/>
      </c>
      <c r="GQ110" s="275">
        <f>VLOOKUP(C110,MOVI!C:DT,67,0)</f>
        <v>0</v>
      </c>
      <c r="GR110" s="275">
        <f>VLOOKUP(C110,FPT!B:GP,67,0)</f>
        <v>0</v>
      </c>
      <c r="GS110" t="str">
        <f t="shared" si="181"/>
        <v/>
      </c>
      <c r="GT110" s="275">
        <f>VLOOKUP(C110,MOVI!C:DT,68,0)</f>
        <v>0</v>
      </c>
      <c r="GU110" s="275">
        <f>VLOOKUP(C110,FPT!B:GS,68,0)</f>
        <v>0</v>
      </c>
      <c r="GV110" t="str">
        <f t="shared" si="182"/>
        <v/>
      </c>
      <c r="GW110" s="275">
        <f>VLOOKUP(C110,MOVI!C:DT,69,0)</f>
        <v>0</v>
      </c>
      <c r="GX110" s="275">
        <f>VLOOKUP(C110,FPT!B:GV,69,0)</f>
        <v>0</v>
      </c>
      <c r="GY110" t="str">
        <f t="shared" si="183"/>
        <v/>
      </c>
      <c r="GZ110" s="275">
        <f>VLOOKUP(C110,MOVI!C:DT,70,0)</f>
        <v>0</v>
      </c>
      <c r="HA110" s="275">
        <f>VLOOKUP(C110,FPT!B:GY,70,0)</f>
        <v>0</v>
      </c>
      <c r="HB110" t="str">
        <f t="shared" si="184"/>
        <v/>
      </c>
      <c r="HC110" s="275">
        <f>VLOOKUP(C110,MOVI!C:DT,71,0)</f>
        <v>0</v>
      </c>
      <c r="HD110" s="275">
        <f>ROUND(VLOOKUP(C110,FPT!B:HB,71,0),0)</f>
        <v>0</v>
      </c>
      <c r="HE110" t="str">
        <f t="shared" si="185"/>
        <v/>
      </c>
      <c r="HF110" s="275">
        <f>ROUND(VLOOKUP(C110,MOVI!C:DT,72,0),0)</f>
        <v>0</v>
      </c>
      <c r="HG110" s="275">
        <f>ROUND(VLOOKUP(C110,FPT!B:HE,72,0),0)</f>
        <v>0</v>
      </c>
      <c r="HH110" t="str">
        <f t="shared" si="186"/>
        <v/>
      </c>
      <c r="HI110" s="275">
        <f>VLOOKUP(C110,MOVI!C:DT,73,0)</f>
        <v>0</v>
      </c>
      <c r="HJ110" s="275">
        <f>VLOOKUP(C110,FPT!B:HH,73,0)</f>
        <v>0</v>
      </c>
      <c r="HK110" t="str">
        <f t="shared" si="187"/>
        <v/>
      </c>
      <c r="HL110" s="275">
        <f>VLOOKUP(C110,MOVI!C:DT,74,0)</f>
        <v>0</v>
      </c>
      <c r="HM110" s="275">
        <f>VLOOKUP(C110,FPT!B:HK,74,0)</f>
        <v>0</v>
      </c>
      <c r="HN110" t="str">
        <f t="shared" si="188"/>
        <v/>
      </c>
      <c r="HO110" s="275">
        <f>VLOOKUP(C110,MOVI!C:DT,75,0)</f>
        <v>11000000</v>
      </c>
      <c r="HP110" s="275">
        <f>VLOOKUP(C110,FPT!B:HN,75,0)</f>
        <v>11000000</v>
      </c>
      <c r="HQ110" t="str">
        <f t="shared" si="189"/>
        <v/>
      </c>
      <c r="HR110" s="275">
        <f>VLOOKUP(C110,MOVI!C:DT,76,0)</f>
        <v>0</v>
      </c>
      <c r="HS110" s="275">
        <f>VLOOKUP(C110,FPT!B:HQ,76,0)</f>
        <v>0</v>
      </c>
      <c r="HT110" t="str">
        <f t="shared" si="190"/>
        <v/>
      </c>
      <c r="HU110" s="275">
        <f>VLOOKUP(C110,MOVI!C:DT,77,0)</f>
        <v>0</v>
      </c>
      <c r="HV110" s="275">
        <f>VLOOKUP(C110,FPT!B:HT,77,0)</f>
        <v>0</v>
      </c>
      <c r="HW110" t="str">
        <f t="shared" si="191"/>
        <v/>
      </c>
      <c r="HX110" s="274">
        <f>VLOOKUP(C110,MOVI!C:CB,78,0)</f>
        <v>0</v>
      </c>
      <c r="HY110" s="261">
        <f>VLOOKUP(C110,FPT!$B:$CA,78,0)</f>
        <v>0</v>
      </c>
      <c r="HZ110" t="str">
        <f t="shared" si="192"/>
        <v/>
      </c>
      <c r="IA110" s="275">
        <f>VLOOKUP(C110,MOVI!C:CD,79,0)</f>
        <v>0</v>
      </c>
      <c r="IB110" s="275">
        <f>VLOOKUP(C110,FPT!B:HZ,79,0)</f>
        <v>0</v>
      </c>
      <c r="IC110" t="str">
        <f t="shared" si="193"/>
        <v/>
      </c>
      <c r="ID110" s="275">
        <f>VLOOKUP(C110,MOVI!C:CD,80,0)</f>
        <v>0</v>
      </c>
      <c r="IE110" s="275">
        <f>VLOOKUP(C110,FPT!B:IC,80,0)</f>
        <v>0</v>
      </c>
      <c r="IF110" t="str">
        <f t="shared" si="194"/>
        <v/>
      </c>
      <c r="IG110" s="275">
        <f>VLOOKUP(C110,MOVI!C:DT,81,0)</f>
        <v>0</v>
      </c>
      <c r="IH110" s="275">
        <f>VLOOKUP(C110,FPT!B:IF,81,0)</f>
        <v>0</v>
      </c>
      <c r="II110" t="str">
        <f t="shared" si="195"/>
        <v/>
      </c>
      <c r="IJ110" s="275">
        <f>VLOOKUP(C110,MOVI!C:DT,82,0)</f>
        <v>0</v>
      </c>
      <c r="IK110" s="275">
        <f>VLOOKUP(C110,FPT!B:II,82,0)</f>
        <v>0</v>
      </c>
      <c r="IL110" t="str">
        <f t="shared" si="196"/>
        <v/>
      </c>
      <c r="IM110" s="275">
        <f>ROUND(VLOOKUP(C110,MOVI!C:DT,83,0),0)</f>
        <v>11000000</v>
      </c>
      <c r="IN110" s="275">
        <f>ROUND(VLOOKUP(C110,FPT!B:IL,83,0),0)</f>
        <v>11000000</v>
      </c>
      <c r="IO110" t="str">
        <f t="shared" si="197"/>
        <v/>
      </c>
      <c r="IP110" s="275">
        <f>VLOOKUP(C110,MOVI!C:DT,84,0)</f>
        <v>0</v>
      </c>
      <c r="IQ110" s="275">
        <f>VLOOKUP(C110,FPT!B:IO,84,0)</f>
        <v>0</v>
      </c>
      <c r="IR110" t="str">
        <f t="shared" si="198"/>
        <v/>
      </c>
      <c r="IS110" s="275">
        <f>ROUND(VLOOKUP(C110,MOVI!C:DT,85,0),0)</f>
        <v>0</v>
      </c>
      <c r="IT110" s="275">
        <f>ROUND(VLOOKUP(C110,FPT!B:IR,85,0),0)</f>
        <v>0</v>
      </c>
      <c r="IU110" t="str">
        <f t="shared" si="199"/>
        <v/>
      </c>
      <c r="IV110" s="275">
        <f>VLOOKUP(C110,MOVI!C:DT,86,0)</f>
        <v>0</v>
      </c>
      <c r="IW110" s="275">
        <f>VLOOKUP(C110,FPT!B:IU,86,0)</f>
        <v>0</v>
      </c>
      <c r="IX110" t="str">
        <f t="shared" si="200"/>
        <v/>
      </c>
      <c r="IY110" s="275">
        <f>ROUND(VLOOKUP(C110,MOVI!C:DT,87,0),0)</f>
        <v>0</v>
      </c>
      <c r="IZ110" s="275">
        <f>ROUND(VLOOKUP(C110,FPT!B:IX,87,0),0)</f>
        <v>0</v>
      </c>
      <c r="JA110" t="str">
        <f t="shared" si="201"/>
        <v/>
      </c>
      <c r="JB110" s="275">
        <f>VLOOKUP(C110,MOVI!C:DT,88,0)</f>
        <v>0</v>
      </c>
      <c r="JC110" s="275">
        <f>VLOOKUP(C110,FPT!B:JA,88,0)</f>
        <v>0</v>
      </c>
      <c r="JD110" t="str">
        <f t="shared" si="202"/>
        <v/>
      </c>
      <c r="JE110" s="275">
        <f>VLOOKUP(C110,MOVI!C:DT,89,0)</f>
        <v>0</v>
      </c>
      <c r="JF110" s="275">
        <f>VLOOKUP(C110,FPT!B:JD,89,0)</f>
        <v>0</v>
      </c>
      <c r="JG110" t="str">
        <f t="shared" si="203"/>
        <v/>
      </c>
      <c r="JH110" s="275">
        <f>VLOOKUP(C110,MOVI!C:DT,90,0)</f>
        <v>0</v>
      </c>
      <c r="JI110" s="275">
        <f>VLOOKUP(C110,FPT!B:JG,90,0)</f>
        <v>0</v>
      </c>
      <c r="JJ110" t="str">
        <f t="shared" si="204"/>
        <v/>
      </c>
      <c r="JK110" s="275">
        <f>VLOOKUP(C110,MOVI!C:DT,91,0)</f>
        <v>0</v>
      </c>
      <c r="JL110" s="275">
        <f>VLOOKUP(C110,FPT!B:JJ,91,0)</f>
        <v>0</v>
      </c>
      <c r="JM110" t="str">
        <f t="shared" si="205"/>
        <v/>
      </c>
      <c r="JN110" s="275">
        <f>VLOOKUP(C110,MOVI!C:DT,92,0)</f>
        <v>0</v>
      </c>
      <c r="JO110" s="275">
        <f>VLOOKUP(C110,FPT!B:JM,92,0)</f>
        <v>0</v>
      </c>
      <c r="JP110" t="str">
        <f t="shared" si="206"/>
        <v/>
      </c>
      <c r="JQ110" s="275">
        <f>VLOOKUP(C110,MOVI!C:DT,93,0)</f>
        <v>0</v>
      </c>
      <c r="JR110" s="275">
        <f>VLOOKUP(C110,FPT!B:JP,93,0)</f>
        <v>0</v>
      </c>
      <c r="JS110" t="str">
        <f t="shared" si="207"/>
        <v/>
      </c>
      <c r="JT110" s="275">
        <f>VLOOKUP(C110,MOVI!C:DT,94,0)</f>
        <v>0</v>
      </c>
      <c r="JU110" s="275">
        <f>VLOOKUP(C110,FPT!B:JS,94,0)</f>
        <v>0</v>
      </c>
      <c r="JV110" t="str">
        <f t="shared" si="208"/>
        <v/>
      </c>
      <c r="JW110" s="275">
        <f>VLOOKUP(C110,MOVI!C:DT,95,0)</f>
        <v>0</v>
      </c>
      <c r="JX110" s="275">
        <f>VLOOKUP(C110,FPT!B:JV,95,0)</f>
        <v>0</v>
      </c>
      <c r="JY110" t="str">
        <f t="shared" si="209"/>
        <v/>
      </c>
      <c r="JZ110" s="275">
        <f>VLOOKUP(C110,MOVI!C:DT,96,0)</f>
        <v>0</v>
      </c>
      <c r="KA110" s="275">
        <f>VLOOKUP(C110,FPT!B:JY,96,0)</f>
        <v>0</v>
      </c>
      <c r="KB110" t="str">
        <f t="shared" si="210"/>
        <v/>
      </c>
      <c r="KC110" s="275">
        <f>VLOOKUP(C110,MOVI!C:DT,97,0)</f>
        <v>0</v>
      </c>
      <c r="KD110" s="275">
        <f>VLOOKUP(C110,FPT!B:KB,97,0)</f>
        <v>0</v>
      </c>
      <c r="KE110" t="str">
        <f t="shared" si="211"/>
        <v/>
      </c>
      <c r="KF110" s="275">
        <f>VLOOKUP(C110,MOVI!C:DT,98,0)</f>
        <v>0</v>
      </c>
      <c r="KG110" s="275">
        <f>VLOOKUP(C110,FPT!B:KE,98,0)</f>
        <v>0</v>
      </c>
      <c r="KH110" t="str">
        <f t="shared" si="212"/>
        <v/>
      </c>
      <c r="KI110" s="275">
        <f>VLOOKUP(C110,MOVI!C:DT,99,0)</f>
        <v>0</v>
      </c>
      <c r="KJ110" s="275">
        <f>VLOOKUP(C110,FPT!B:KH,99,0)</f>
        <v>0</v>
      </c>
      <c r="KK110" t="str">
        <f t="shared" si="213"/>
        <v/>
      </c>
      <c r="KL110" s="275">
        <f>VLOOKUP(C110,MOVI!C:DT,100,0)</f>
        <v>0</v>
      </c>
      <c r="KM110" s="275">
        <f>VLOOKUP(C110,FPT!B:KK,100,0)</f>
        <v>0</v>
      </c>
      <c r="KN110" t="str">
        <f t="shared" si="214"/>
        <v/>
      </c>
      <c r="KO110" s="275">
        <f>VLOOKUP(C110,MOVI!C:DT,101,0)</f>
        <v>0</v>
      </c>
      <c r="KP110" s="275">
        <f>VLOOKUP(C110,FPT!B:KN,101,0)</f>
        <v>0</v>
      </c>
      <c r="KQ110" t="str">
        <f t="shared" si="215"/>
        <v/>
      </c>
      <c r="KR110" s="275">
        <f>VLOOKUP(C110,MOVI!C:DT,102,0)</f>
        <v>0</v>
      </c>
      <c r="KS110" s="275">
        <f>VLOOKUP(C110,FPT!B:KQ,102,0)</f>
        <v>0</v>
      </c>
      <c r="KT110" t="str">
        <f t="shared" si="216"/>
        <v/>
      </c>
      <c r="KU110" s="275">
        <f>VLOOKUP(C110,MOVI!C:DT,103,0)</f>
        <v>0</v>
      </c>
      <c r="KV110" s="275">
        <f>VLOOKUP(C110,FPT!B:KT,103,0)</f>
        <v>0</v>
      </c>
      <c r="KW110" t="str">
        <f t="shared" si="217"/>
        <v/>
      </c>
      <c r="KX110" s="275">
        <f>VLOOKUP(C110,MOVI!C:DT,104,0)</f>
        <v>0</v>
      </c>
      <c r="KY110" s="275">
        <f>VLOOKUP(C110,FPT!B:KW,104,0)</f>
        <v>0</v>
      </c>
      <c r="KZ110" t="str">
        <f t="shared" si="218"/>
        <v/>
      </c>
      <c r="LA110" s="275">
        <f>VLOOKUP(C110,MOVI!C:DT,105,0)</f>
        <v>0</v>
      </c>
      <c r="LB110" s="275">
        <f>VLOOKUP(C110,FPT!B:KZ,105,0)</f>
        <v>0</v>
      </c>
      <c r="LC110" t="str">
        <f t="shared" si="219"/>
        <v/>
      </c>
      <c r="LD110" s="275">
        <f>VLOOKUP(C110,MOVI!C:DT,106,0)</f>
        <v>0</v>
      </c>
      <c r="LE110" s="275">
        <f>VLOOKUP(C110,FPT!B:LC,106,0)</f>
        <v>0</v>
      </c>
      <c r="LF110" t="str">
        <f t="shared" si="220"/>
        <v/>
      </c>
      <c r="LG110" s="273">
        <f>VLOOKUP(C110,MOVI!C:DT,107,0)</f>
        <v>0</v>
      </c>
      <c r="LH110" s="273">
        <f>VLOOKUP(C110,FPT!B:LF,107,0)</f>
        <v>0</v>
      </c>
      <c r="LI110" t="str">
        <f t="shared" si="221"/>
        <v/>
      </c>
      <c r="LJ110" t="str">
        <f>VLOOKUP(C110,MOVI!C:DV,108,0)</f>
        <v>Việt PhúSouthRisk</v>
      </c>
      <c r="LK110" s="252" t="str">
        <f>VLOOKUP(C110,FPT!B:LI,108,0)</f>
        <v>Việt PhúSouthRisk</v>
      </c>
      <c r="LL110" t="str">
        <f t="shared" si="222"/>
        <v/>
      </c>
      <c r="LM110" s="275">
        <f>ROUND(VLOOKUP(C110,MOVI!C:DV,109,0),0)</f>
        <v>416667</v>
      </c>
      <c r="LN110" s="275">
        <f>ROUND(VLOOKUP(C110,FPT!B:LL,109,0),0)</f>
        <v>416667</v>
      </c>
      <c r="LO110" t="str">
        <f t="shared" si="223"/>
        <v/>
      </c>
      <c r="LP110" t="str">
        <f>VLOOKUP(C110,MOVI!C:DV,110,0)</f>
        <v>HO</v>
      </c>
      <c r="LQ110" s="247" t="str">
        <f>VLOOKUP(C110,FPT!B:LO,110,0)</f>
        <v>HO</v>
      </c>
      <c r="LR110" t="str">
        <f t="shared" si="224"/>
        <v/>
      </c>
      <c r="LS110">
        <f>MOVI!DI105</f>
        <v>0</v>
      </c>
      <c r="LV110">
        <f>MOVI!DJ105</f>
        <v>0</v>
      </c>
      <c r="LW110">
        <f>MOVI!DK105</f>
        <v>0</v>
      </c>
      <c r="LX110">
        <f>MOVI!DL105</f>
        <v>0</v>
      </c>
      <c r="LY110">
        <f>MOVI!DM105</f>
        <v>0</v>
      </c>
      <c r="LZ110">
        <f>MOVI!DN105</f>
        <v>0</v>
      </c>
      <c r="MA110">
        <f>MOVI!DO105</f>
        <v>0</v>
      </c>
      <c r="MB110" t="str">
        <f>MOVI!DP105</f>
        <v/>
      </c>
      <c r="MC110">
        <f>MOVI!DQ105</f>
        <v>44500</v>
      </c>
      <c r="MD110">
        <f>MOVI!DR105</f>
        <v>44681</v>
      </c>
      <c r="ME110" t="str">
        <f>VLOOKUP(C110,MOVI!C:DV,121,0)</f>
        <v/>
      </c>
      <c r="MF110" s="252"/>
      <c r="MG110" t="str">
        <f t="shared" si="228"/>
        <v/>
      </c>
      <c r="MH110" t="str">
        <f>VLOOKUP(C110,MOVI!C:DT,122,0)</f>
        <v>Việt PhúSouth</v>
      </c>
      <c r="MI110" s="252" t="str">
        <f>VLOOKUP(C110,FPT!B:DS,112,0)</f>
        <v>Việt PhúSouth</v>
      </c>
      <c r="MJ110" t="str">
        <f t="shared" si="225"/>
        <v/>
      </c>
    </row>
    <row r="111" spans="1:348" x14ac:dyDescent="0.25">
      <c r="A111">
        <v>103</v>
      </c>
      <c r="B111" s="48">
        <v>5841</v>
      </c>
      <c r="C111" s="271" t="s">
        <v>861</v>
      </c>
      <c r="D111" t="str">
        <f>VLOOKUP(C111,MOVI!C:D,2,0)</f>
        <v>Phạm Thị Hồng Vân</v>
      </c>
      <c r="E111" t="str">
        <f>VLOOKUP(C111,FPT!B:C,2,0)</f>
        <v>Phạm Thị Hồng Vân</v>
      </c>
      <c r="F111" t="str">
        <f t="shared" si="118"/>
        <v/>
      </c>
      <c r="G111" t="str">
        <f>VLOOKUP(C111,MOVI!C:E,3,0)</f>
        <v>Risk</v>
      </c>
      <c r="H111" t="str">
        <f>VLOOKUP(C111,FPT!B:F,3,0)</f>
        <v>Risk</v>
      </c>
      <c r="I111" t="str">
        <f t="shared" si="119"/>
        <v/>
      </c>
      <c r="J111" t="str">
        <f>VLOOKUP(C111,MOVI!C:H,4,0)</f>
        <v>Collection</v>
      </c>
      <c r="K111" t="str">
        <f>VLOOKUP(C111,FPT!B:I,4,0)</f>
        <v>Collection</v>
      </c>
      <c r="L111" t="str">
        <f t="shared" si="120"/>
        <v/>
      </c>
      <c r="M111" t="str">
        <f>VLOOKUP(C111,MOVI!C:DT,5,0)</f>
        <v>Associate</v>
      </c>
      <c r="N111" t="str">
        <f>VLOOKUP(C111,FPT!B:L,5,0)</f>
        <v>Associate</v>
      </c>
      <c r="O111" t="str">
        <f t="shared" si="121"/>
        <v/>
      </c>
      <c r="P111" t="str">
        <f>VLOOKUP(C111,MOVI!C:DT,6,0)</f>
        <v>Debt Collection Officer</v>
      </c>
      <c r="Q111" t="str">
        <f>VLOOKUP(C111,FPT!B:O,6,0)</f>
        <v>Debt Collection Officer</v>
      </c>
      <c r="R111" t="str">
        <f t="shared" si="122"/>
        <v/>
      </c>
      <c r="S111" t="str">
        <f>VLOOKUP(C111,MOVI!C:DT,7,0)</f>
        <v>South</v>
      </c>
      <c r="T111" t="str">
        <f>VLOOKUP(C111,FPT!B:R,7,0)</f>
        <v>South</v>
      </c>
      <c r="U111" t="str">
        <f t="shared" si="123"/>
        <v/>
      </c>
      <c r="V111" t="str">
        <f>VLOOKUP(C111,MOVI!C:DT,8,0)</f>
        <v>Việt Phú</v>
      </c>
      <c r="W111" t="str">
        <f>VLOOKUP(C111,FPT!B:U,8,0)</f>
        <v>Việt Phú</v>
      </c>
      <c r="X111" t="str">
        <f t="shared" si="124"/>
        <v/>
      </c>
      <c r="Y111" t="str">
        <f>VLOOKUP(C111,MOVI!C:DT,9,0)</f>
        <v>Full-time</v>
      </c>
      <c r="Z111" t="str">
        <f>VLOOKUP(C111,FPT!B:X,9,0)</f>
        <v>Full-time</v>
      </c>
      <c r="AA111" t="str">
        <f t="shared" si="125"/>
        <v/>
      </c>
      <c r="AB111" t="str">
        <f>VLOOKUP(C111,MOVI!C:DT,10,0)</f>
        <v>Permanent</v>
      </c>
      <c r="AC111" t="str">
        <f>VLOOKUP(C111,FPT!B:AA,10,0)</f>
        <v>Permanent</v>
      </c>
      <c r="AD111" t="str">
        <f t="shared" si="126"/>
        <v/>
      </c>
      <c r="AE111" s="247">
        <f>VLOOKUP(C111,MOVI!C:DT,11,0)</f>
        <v>44053</v>
      </c>
      <c r="AF111" s="247">
        <f>VLOOKUP(C111,FPT!B:AD,11,0)</f>
        <v>44053</v>
      </c>
      <c r="AG111" t="str">
        <f t="shared" si="127"/>
        <v/>
      </c>
      <c r="AH111" s="260" t="str">
        <f>VLOOKUP(C111,MOVI!C:DT,12,0)</f>
        <v/>
      </c>
      <c r="AI111" s="260"/>
      <c r="AJ111" t="str">
        <f t="shared" si="227"/>
        <v/>
      </c>
      <c r="AK111">
        <f>VLOOKUP(C111,MOVI!C:DT,13,0)</f>
        <v>0</v>
      </c>
      <c r="AL111" s="247">
        <f>VLOOKUP(C111,FPT!B:AJ,13,0)</f>
        <v>0</v>
      </c>
      <c r="AM111" t="str">
        <f t="shared" si="226"/>
        <v/>
      </c>
      <c r="AN111" s="247">
        <f>VLOOKUP(C111,MOVI!C:DT,14,0)</f>
        <v>0</v>
      </c>
      <c r="AO111" s="247">
        <f>VLOOKUP(C111,FPT!B:AM,14,0)</f>
        <v>0</v>
      </c>
      <c r="AP111" t="str">
        <f t="shared" si="128"/>
        <v/>
      </c>
      <c r="AQ111" t="str">
        <f>VLOOKUP(C111,MOVI!C:DT,15,0)</f>
        <v>LC</v>
      </c>
      <c r="AR111" s="247">
        <f>VLOOKUP(C111,FPT!B:AP,15,0)</f>
        <v>0</v>
      </c>
      <c r="AS111" t="str">
        <f t="shared" si="129"/>
        <v>Lệch</v>
      </c>
      <c r="AT111" s="282" t="str">
        <f>VLOOKUP(C111,MOVI!C:DT,16,0)</f>
        <v>LTTP</v>
      </c>
      <c r="AU111" s="247" t="str">
        <f>VLOOKUP(C111,FPT!B:AS,16,0)</f>
        <v>LTTP</v>
      </c>
      <c r="AV111" t="str">
        <f t="shared" si="130"/>
        <v/>
      </c>
      <c r="AW111" t="str">
        <f>VLOOKUP(C111,MOVI!C:DT,17,0)</f>
        <v>L</v>
      </c>
      <c r="AX111" s="247" t="str">
        <f>VLOOKUP(C111,FPT!B:AV,17,0)</f>
        <v>L</v>
      </c>
      <c r="AY111" t="str">
        <f t="shared" si="131"/>
        <v/>
      </c>
      <c r="AZ111">
        <f>VLOOKUP(C111,MOVI!C:DT,18,0)</f>
        <v>0</v>
      </c>
      <c r="BA111" s="247">
        <f>VLOOKUP(C111,FPT!B:AY,18,0)</f>
        <v>0</v>
      </c>
      <c r="BB111" t="str">
        <f t="shared" si="132"/>
        <v/>
      </c>
      <c r="BC111" s="275">
        <f>VLOOKUP(C111,MOVI!C:DT,19,0)</f>
        <v>5000000</v>
      </c>
      <c r="BD111" s="275">
        <f>VLOOKUP(C111,FPT!B:BB,19,0)</f>
        <v>5000000</v>
      </c>
      <c r="BE111" t="str">
        <f t="shared" si="133"/>
        <v/>
      </c>
      <c r="BF111">
        <f>VLOOKUP(C111,MOVI!C:DT,20,0)</f>
        <v>0</v>
      </c>
      <c r="BG111" s="252">
        <f>VLOOKUP(C111,FPT!B:BE,20,0)</f>
        <v>0</v>
      </c>
      <c r="BH111" t="str">
        <f t="shared" si="134"/>
        <v/>
      </c>
      <c r="BI111" s="275">
        <f>VLOOKUP(C111,MOVI!C:DT,21,0)</f>
        <v>5000000</v>
      </c>
      <c r="BJ111" s="275">
        <f>VLOOKUP(C111,FPT!B:BH,21,0)</f>
        <v>5000000</v>
      </c>
      <c r="BK111" t="str">
        <f t="shared" si="135"/>
        <v/>
      </c>
      <c r="BL111" s="275">
        <f>VLOOKUP(C111,MOVI!C:DT,22,0)</f>
        <v>0</v>
      </c>
      <c r="BM111" s="275">
        <f>VLOOKUP(C111,FPT!B:BK,22,0)</f>
        <v>0</v>
      </c>
      <c r="BN111" t="str">
        <f t="shared" si="136"/>
        <v/>
      </c>
      <c r="BO111" s="275">
        <f>VLOOKUP(C111,MOVI!C:DT,23,0)</f>
        <v>0</v>
      </c>
      <c r="BP111" s="275">
        <f>VLOOKUP(C111,FPT!B:BN,23,0)</f>
        <v>0</v>
      </c>
      <c r="BQ111" t="str">
        <f t="shared" si="137"/>
        <v/>
      </c>
      <c r="BR111" s="275">
        <f>VLOOKUP(C111,MOVI!C:DT,24,0)</f>
        <v>0</v>
      </c>
      <c r="BS111" s="275">
        <f>VLOOKUP(C111,FPT!B:BQ,24,0)</f>
        <v>0</v>
      </c>
      <c r="BT111" t="str">
        <f t="shared" si="138"/>
        <v/>
      </c>
      <c r="BU111" s="275">
        <f>VLOOKUP(C111,MOVI!C:DT,25,0)</f>
        <v>0</v>
      </c>
      <c r="BV111" s="275">
        <f>VLOOKUP(C111,FPT!B:BT,25,0)</f>
        <v>0</v>
      </c>
      <c r="BW111" t="str">
        <f t="shared" si="139"/>
        <v/>
      </c>
      <c r="BX111" s="275">
        <f>VLOOKUP(C111,MOVI!C:DT,26,0)</f>
        <v>0</v>
      </c>
      <c r="BY111" s="275">
        <f>VLOOKUP(C111,FPT!B:BW,26,0)</f>
        <v>0</v>
      </c>
      <c r="BZ111" t="str">
        <f t="shared" si="140"/>
        <v/>
      </c>
      <c r="CA111" s="275">
        <f>VLOOKUP(C111,MOVI!C:DT,27,0)</f>
        <v>0</v>
      </c>
      <c r="CB111" s="275">
        <f>VLOOKUP(C111,FPT!B:BZ,27,0)</f>
        <v>0</v>
      </c>
      <c r="CC111" t="str">
        <f t="shared" si="141"/>
        <v/>
      </c>
      <c r="CD111" s="275">
        <f>VLOOKUP(C111,MOVI!C:DT,28,0)</f>
        <v>0</v>
      </c>
      <c r="CE111" s="275">
        <f>VLOOKUP(C111,FPT!B:CC,28,0)</f>
        <v>0</v>
      </c>
      <c r="CF111" t="str">
        <f t="shared" si="142"/>
        <v/>
      </c>
      <c r="CG111" t="str">
        <f>VLOOKUP(C111,MOVI!C:DT,29,0)</f>
        <v>CN</v>
      </c>
      <c r="CH111" s="252" t="str">
        <f>VLOOKUP(C111,FPT!B:CF,29,0)</f>
        <v>CN</v>
      </c>
      <c r="CI111" t="str">
        <f t="shared" si="143"/>
        <v/>
      </c>
      <c r="CJ111">
        <f>VLOOKUP(C111,MOVI!C:DT,30,0)</f>
        <v>26</v>
      </c>
      <c r="CK111" s="252">
        <f>VLOOKUP(C111,FPT!B:CI,30,0)</f>
        <v>26</v>
      </c>
      <c r="CL111" t="str">
        <f t="shared" si="144"/>
        <v/>
      </c>
      <c r="CM111">
        <f>VLOOKUP(C111,MOVI!C:DT,31,0)</f>
        <v>23</v>
      </c>
      <c r="CN111" s="252">
        <f>VLOOKUP(C111,FPT!B:CL,31,0)</f>
        <v>23</v>
      </c>
      <c r="CO111" t="str">
        <f t="shared" si="145"/>
        <v/>
      </c>
      <c r="CP111" s="275">
        <f>VLOOKUP(C111,MOVI!C:DT,32,0)</f>
        <v>2</v>
      </c>
      <c r="CQ111" s="275">
        <f>VLOOKUP(C111,FPT!B:CO,32,0)</f>
        <v>2</v>
      </c>
      <c r="CR111" t="str">
        <f t="shared" si="146"/>
        <v/>
      </c>
      <c r="CS111" s="275">
        <f>VLOOKUP(C111,MOVI!C:DT,33,0)</f>
        <v>0</v>
      </c>
      <c r="CT111" s="275">
        <f>VLOOKUP(C111,FPT!B:CR,33,0)</f>
        <v>0</v>
      </c>
      <c r="CU111" t="str">
        <f t="shared" si="147"/>
        <v/>
      </c>
      <c r="CV111" s="275">
        <f>VLOOKUP(C111,MOVI!C:DT,34,0)</f>
        <v>0</v>
      </c>
      <c r="CW111" s="275">
        <f>VLOOKUP(C111,FPT!B:CU,34,0)</f>
        <v>0</v>
      </c>
      <c r="CX111" t="str">
        <f t="shared" si="148"/>
        <v/>
      </c>
      <c r="CY111" s="275">
        <f>VLOOKUP(C111,MOVI!C:DT,35,0)</f>
        <v>25</v>
      </c>
      <c r="CZ111" s="275">
        <f>VLOOKUP(C111,FPT!B:CX,35,0)</f>
        <v>25</v>
      </c>
      <c r="DA111" t="str">
        <f t="shared" si="149"/>
        <v/>
      </c>
      <c r="DB111" s="275">
        <f>VLOOKUP(C111,MOVI!C:DT,36,0)</f>
        <v>0</v>
      </c>
      <c r="DC111" s="275">
        <f>VLOOKUP(C111,FPT!B:DA,36,0)</f>
        <v>0</v>
      </c>
      <c r="DD111" t="str">
        <f t="shared" si="150"/>
        <v/>
      </c>
      <c r="DE111" s="275">
        <f>VLOOKUP(C111,MOVI!C:DT,37,0)</f>
        <v>0</v>
      </c>
      <c r="DF111" s="275">
        <f>VLOOKUP(C111,FPT!B:DD,37,0)</f>
        <v>0</v>
      </c>
      <c r="DG111" t="str">
        <f t="shared" si="151"/>
        <v/>
      </c>
      <c r="DH111" s="275">
        <f>VLOOKUP(C111,MOVI!C:DT,38,0)</f>
        <v>0</v>
      </c>
      <c r="DI111" s="275">
        <f>VLOOKUP(C111,FPT!B:DG,38,0)</f>
        <v>0</v>
      </c>
      <c r="DJ111" t="str">
        <f t="shared" si="152"/>
        <v/>
      </c>
      <c r="DK111" s="275">
        <f>VLOOKUP(C111,MOVI!C:DT,39,0)</f>
        <v>0</v>
      </c>
      <c r="DL111" s="275">
        <f>VLOOKUP(C111,FPT!B:DJ,39,0)</f>
        <v>0</v>
      </c>
      <c r="DM111" t="str">
        <f t="shared" si="153"/>
        <v/>
      </c>
      <c r="DN111" s="275">
        <f>VLOOKUP(C111,MOVI!C:DT,40,0)</f>
        <v>0</v>
      </c>
      <c r="DO111" s="275">
        <f>VLOOKUP(C111,FPT!B:DM,40,0)</f>
        <v>0</v>
      </c>
      <c r="DP111" t="str">
        <f t="shared" si="154"/>
        <v/>
      </c>
      <c r="DQ111" s="275">
        <f>VLOOKUP(C111,MOVI!C:DT,41,0)</f>
        <v>0</v>
      </c>
      <c r="DR111" s="275">
        <f>VLOOKUP(C111,FPT!B:DP,41,0)</f>
        <v>0</v>
      </c>
      <c r="DS111" t="str">
        <f t="shared" si="155"/>
        <v/>
      </c>
      <c r="DT111" s="275">
        <f>VLOOKUP(C111,MOVI!C:DT,42,0)</f>
        <v>4807692</v>
      </c>
      <c r="DU111" s="275">
        <f>ROUND(VLOOKUP(C111,FPT!B:DS,42,0),0)</f>
        <v>4807692</v>
      </c>
      <c r="DV111" t="str">
        <f t="shared" si="156"/>
        <v/>
      </c>
      <c r="DW111" s="275">
        <f>VLOOKUP(C111,MOVI!C:DT,43,0)</f>
        <v>0</v>
      </c>
      <c r="DX111" s="275">
        <f>VLOOKUP(C111,FPT!B:DV,43,0)</f>
        <v>0</v>
      </c>
      <c r="DY111" t="str">
        <f t="shared" si="157"/>
        <v/>
      </c>
      <c r="DZ111" s="275">
        <f>VLOOKUP(C111,MOVI!C:DT,44,0)</f>
        <v>0</v>
      </c>
      <c r="EA111" s="275">
        <f>VLOOKUP(C111,FPT!B:DY,44,0)</f>
        <v>0</v>
      </c>
      <c r="EB111" t="str">
        <f t="shared" si="158"/>
        <v/>
      </c>
      <c r="EC111" s="275">
        <f>VLOOKUP(C111,MOVI!C:DT,45,0)</f>
        <v>4807692</v>
      </c>
      <c r="ED111" s="275">
        <f>ROUND(VLOOKUP(C111,FPT!B:EB,45,0),0)</f>
        <v>4807692</v>
      </c>
      <c r="EE111" t="str">
        <f t="shared" si="159"/>
        <v/>
      </c>
      <c r="EF111" s="275">
        <f>VLOOKUP(C111,MOVI!C:DT,46,0)</f>
        <v>0</v>
      </c>
      <c r="EG111" s="275">
        <f>VLOOKUP(C111,FPT!B:EE,46,0)</f>
        <v>0</v>
      </c>
      <c r="EH111" t="str">
        <f t="shared" si="160"/>
        <v/>
      </c>
      <c r="EI111" s="275">
        <f>VLOOKUP(C111,MOVI!C:DT,47,0)</f>
        <v>0</v>
      </c>
      <c r="EJ111" s="275">
        <f>VLOOKUP(C111,FPT!B:EH,47,0)</f>
        <v>0</v>
      </c>
      <c r="EK111" t="str">
        <f t="shared" si="161"/>
        <v/>
      </c>
      <c r="EL111" s="275">
        <f>VLOOKUP(C111,MOVI!C:DT,48,0)</f>
        <v>0</v>
      </c>
      <c r="EM111" s="275">
        <f>VLOOKUP(C111,FPT!B:EK,48,0)</f>
        <v>0</v>
      </c>
      <c r="EN111" t="str">
        <f t="shared" si="162"/>
        <v/>
      </c>
      <c r="EO111" s="275">
        <f>VLOOKUP(C111,MOVI!C:DT,49,0)</f>
        <v>0</v>
      </c>
      <c r="EP111" s="275">
        <f>VLOOKUP(C111,FPT!B:EN,49,0)</f>
        <v>0</v>
      </c>
      <c r="EQ111" t="str">
        <f t="shared" si="163"/>
        <v/>
      </c>
      <c r="ER111" s="275">
        <f>VLOOKUP(C111,MOVI!C:DT,50,0)</f>
        <v>0</v>
      </c>
      <c r="ES111" s="275">
        <f>VLOOKUP(C111,FPT!B:EQ,50,0)</f>
        <v>0</v>
      </c>
      <c r="ET111" t="str">
        <f t="shared" si="164"/>
        <v/>
      </c>
      <c r="EU111" s="275">
        <f>VLOOKUP(C111,MOVI!C:DT,51,0)</f>
        <v>0</v>
      </c>
      <c r="EV111" s="275">
        <f>VLOOKUP(C111,FPT!B:ET,51,0)</f>
        <v>0</v>
      </c>
      <c r="EW111" t="str">
        <f t="shared" si="165"/>
        <v/>
      </c>
      <c r="EX111" s="275">
        <f>VLOOKUP(C111,MOVI!C:DT,52,0)</f>
        <v>0</v>
      </c>
      <c r="EY111" s="275">
        <f>VLOOKUP(C111,FPT!B:EW,52,0)</f>
        <v>0</v>
      </c>
      <c r="EZ111" t="str">
        <f t="shared" si="166"/>
        <v/>
      </c>
      <c r="FA111" s="275">
        <f>VLOOKUP(C111,MOVI!C:DT,53,0)</f>
        <v>0</v>
      </c>
      <c r="FB111" s="275">
        <f>VLOOKUP(C111,FPT!B:EZ,53,0)</f>
        <v>0</v>
      </c>
      <c r="FC111" t="str">
        <f t="shared" si="167"/>
        <v/>
      </c>
      <c r="FD111" s="275">
        <f>VLOOKUP(C111,MOVI!C:DT,54,0)</f>
        <v>0</v>
      </c>
      <c r="FE111" s="275">
        <f>VLOOKUP(C111,FPT!B:FC,54,0)</f>
        <v>0</v>
      </c>
      <c r="FF111" t="str">
        <f t="shared" si="168"/>
        <v/>
      </c>
      <c r="FG111" s="275">
        <f>VLOOKUP(C111,MOVI!C:DT,55,0)</f>
        <v>0</v>
      </c>
      <c r="FH111" s="275">
        <f>VLOOKUP(C111,FPT!B:FF,55,0)</f>
        <v>0</v>
      </c>
      <c r="FI111" t="str">
        <f t="shared" si="169"/>
        <v/>
      </c>
      <c r="FJ111" s="275">
        <f>VLOOKUP(C111,MOVI!C:DT,56,0)</f>
        <v>0</v>
      </c>
      <c r="FK111" s="275">
        <f>VLOOKUP(C111,FPT!B:FI,56,0)</f>
        <v>0</v>
      </c>
      <c r="FL111" t="str">
        <f t="shared" si="170"/>
        <v/>
      </c>
      <c r="FM111" s="275">
        <f>VLOOKUP(C111,MOVI!C:DT,57,0)</f>
        <v>0</v>
      </c>
      <c r="FN111" s="275">
        <f>VLOOKUP(C111,FPT!B:FL,57,0)</f>
        <v>0</v>
      </c>
      <c r="FO111" t="str">
        <f t="shared" si="171"/>
        <v/>
      </c>
      <c r="FP111" s="275">
        <f>VLOOKUP(C111,MOVI!C:DT,58,0)</f>
        <v>0</v>
      </c>
      <c r="FQ111" s="275">
        <f>VLOOKUP(C111,FPT!B:FO,58,0)</f>
        <v>0</v>
      </c>
      <c r="FR111" t="str">
        <f t="shared" si="172"/>
        <v/>
      </c>
      <c r="FS111" s="275">
        <f>VLOOKUP(C111,MOVI!C:DT,59,0)</f>
        <v>0</v>
      </c>
      <c r="FT111" s="275">
        <f>VLOOKUP(C111,FPT!B:FR,59,0)</f>
        <v>0</v>
      </c>
      <c r="FU111" t="str">
        <f t="shared" si="173"/>
        <v/>
      </c>
      <c r="FV111" s="275">
        <f>VLOOKUP(C111,MOVI!C:DT,60,0)</f>
        <v>4653334</v>
      </c>
      <c r="FW111" s="275">
        <f>VLOOKUP(C111,FPT!B:FU,60,0)</f>
        <v>4653334</v>
      </c>
      <c r="FX111" t="str">
        <f t="shared" si="174"/>
        <v/>
      </c>
      <c r="FY111" s="275">
        <f>VLOOKUP(C111,MOVI!C:DT,61,0)</f>
        <v>0</v>
      </c>
      <c r="FZ111" s="275">
        <f>VLOOKUP(C111,FPT!B:FX,61,0)</f>
        <v>0</v>
      </c>
      <c r="GA111" t="str">
        <f t="shared" si="175"/>
        <v/>
      </c>
      <c r="GB111" s="275">
        <f>VLOOKUP(C111,MOVI!C:DT,62,0)</f>
        <v>0</v>
      </c>
      <c r="GC111" s="275">
        <f>VLOOKUP(C111,FPT!B:GA,62,0)</f>
        <v>0</v>
      </c>
      <c r="GD111" t="str">
        <f t="shared" si="176"/>
        <v/>
      </c>
      <c r="GE111" s="275">
        <f>VLOOKUP(C111,MOVI!C:DT,63,0)</f>
        <v>0</v>
      </c>
      <c r="GF111" s="275">
        <f>VLOOKUP(C111,FPT!B:GD,63,0)</f>
        <v>0</v>
      </c>
      <c r="GG111" t="str">
        <f t="shared" si="177"/>
        <v/>
      </c>
      <c r="GH111" s="275">
        <f>VLOOKUP(C111,MOVI!C:DT,64,0)</f>
        <v>0</v>
      </c>
      <c r="GI111" s="275">
        <f>VLOOKUP(C111,FPT!B:GG,64,0)</f>
        <v>0</v>
      </c>
      <c r="GJ111" t="str">
        <f t="shared" si="178"/>
        <v/>
      </c>
      <c r="GK111" s="275">
        <f>VLOOKUP(C111,MOVI!C:DT,65,0)</f>
        <v>0</v>
      </c>
      <c r="GL111" s="275">
        <f>VLOOKUP(C111,FPT!B:GJ,65,0)</f>
        <v>0</v>
      </c>
      <c r="GM111" t="str">
        <f t="shared" si="179"/>
        <v/>
      </c>
      <c r="GN111" s="275">
        <f>VLOOKUP(C111,MOVI!C:DT,66,0)</f>
        <v>0</v>
      </c>
      <c r="GO111" s="275">
        <f>VLOOKUP(C111,FPT!B:GM,66,0)</f>
        <v>0</v>
      </c>
      <c r="GP111" t="str">
        <f t="shared" si="180"/>
        <v/>
      </c>
      <c r="GQ111" s="275">
        <f>VLOOKUP(C111,MOVI!C:DT,67,0)</f>
        <v>0</v>
      </c>
      <c r="GR111" s="275">
        <f>VLOOKUP(C111,FPT!B:GP,67,0)</f>
        <v>0</v>
      </c>
      <c r="GS111" t="str">
        <f t="shared" si="181"/>
        <v/>
      </c>
      <c r="GT111" s="275">
        <f>VLOOKUP(C111,MOVI!C:DT,68,0)</f>
        <v>0</v>
      </c>
      <c r="GU111" s="275">
        <f>VLOOKUP(C111,FPT!B:GS,68,0)</f>
        <v>0</v>
      </c>
      <c r="GV111" t="str">
        <f t="shared" si="182"/>
        <v/>
      </c>
      <c r="GW111" s="275">
        <f>VLOOKUP(C111,MOVI!C:DT,69,0)</f>
        <v>0</v>
      </c>
      <c r="GX111" s="275">
        <f>VLOOKUP(C111,FPT!B:GV,69,0)</f>
        <v>0</v>
      </c>
      <c r="GY111" t="str">
        <f t="shared" si="183"/>
        <v/>
      </c>
      <c r="GZ111" s="275">
        <f>VLOOKUP(C111,MOVI!C:DT,70,0)</f>
        <v>4653334</v>
      </c>
      <c r="HA111" s="275">
        <f>VLOOKUP(C111,FPT!B:GY,70,0)</f>
        <v>4653334</v>
      </c>
      <c r="HB111" t="str">
        <f t="shared" si="184"/>
        <v/>
      </c>
      <c r="HC111" s="275">
        <f>VLOOKUP(C111,MOVI!C:DT,71,0)</f>
        <v>9461026</v>
      </c>
      <c r="HD111" s="275">
        <f>ROUND(VLOOKUP(C111,FPT!B:HB,71,0),0)</f>
        <v>9461026</v>
      </c>
      <c r="HE111" t="str">
        <f t="shared" si="185"/>
        <v/>
      </c>
      <c r="HF111" s="275">
        <f>ROUND(VLOOKUP(C111,MOVI!C:DT,72,0),0)</f>
        <v>0</v>
      </c>
      <c r="HG111" s="275">
        <f>ROUND(VLOOKUP(C111,FPT!B:HE,72,0),0)</f>
        <v>0</v>
      </c>
      <c r="HH111" t="str">
        <f t="shared" si="186"/>
        <v/>
      </c>
      <c r="HI111" s="275">
        <f>VLOOKUP(C111,MOVI!C:DT,73,0)</f>
        <v>0</v>
      </c>
      <c r="HJ111" s="275">
        <f>VLOOKUP(C111,FPT!B:HH,73,0)</f>
        <v>0</v>
      </c>
      <c r="HK111" t="str">
        <f t="shared" si="187"/>
        <v/>
      </c>
      <c r="HL111" s="275">
        <f>VLOOKUP(C111,MOVI!C:DT,74,0)</f>
        <v>0</v>
      </c>
      <c r="HM111" s="275">
        <f>VLOOKUP(C111,FPT!B:HK,74,0)</f>
        <v>0</v>
      </c>
      <c r="HN111" t="str">
        <f t="shared" si="188"/>
        <v/>
      </c>
      <c r="HO111" s="275">
        <f>VLOOKUP(C111,MOVI!C:DT,75,0)</f>
        <v>11000000</v>
      </c>
      <c r="HP111" s="275">
        <f>VLOOKUP(C111,FPT!B:HN,75,0)</f>
        <v>11000000</v>
      </c>
      <c r="HQ111" t="str">
        <f t="shared" si="189"/>
        <v/>
      </c>
      <c r="HR111" s="275">
        <f>VLOOKUP(C111,MOVI!C:DT,76,0)</f>
        <v>0</v>
      </c>
      <c r="HS111" s="275">
        <f>VLOOKUP(C111,FPT!B:HQ,76,0)</f>
        <v>0</v>
      </c>
      <c r="HT111" t="str">
        <f t="shared" si="190"/>
        <v/>
      </c>
      <c r="HU111" s="275">
        <f>VLOOKUP(C111,MOVI!C:DT,77,0)</f>
        <v>0</v>
      </c>
      <c r="HV111" s="275">
        <f>VLOOKUP(C111,FPT!B:HT,77,0)</f>
        <v>0</v>
      </c>
      <c r="HW111" t="str">
        <f t="shared" si="191"/>
        <v/>
      </c>
      <c r="HX111" s="274">
        <f>VLOOKUP(C111,MOVI!C:CB,78,0)</f>
        <v>400000</v>
      </c>
      <c r="HY111" s="261">
        <f>VLOOKUP(C111,FPT!$B:$CA,78,0)</f>
        <v>400000</v>
      </c>
      <c r="HZ111" t="str">
        <f t="shared" si="192"/>
        <v/>
      </c>
      <c r="IA111" s="275">
        <f>VLOOKUP(C111,MOVI!C:CD,79,0)</f>
        <v>50000</v>
      </c>
      <c r="IB111" s="275">
        <f>VLOOKUP(C111,FPT!B:HZ,79,0)</f>
        <v>50000</v>
      </c>
      <c r="IC111" t="str">
        <f t="shared" si="193"/>
        <v/>
      </c>
      <c r="ID111" s="275">
        <f>VLOOKUP(C111,MOVI!C:CD,80,0)</f>
        <v>75000</v>
      </c>
      <c r="IE111" s="275">
        <f>VLOOKUP(C111,FPT!B:IC,80,0)</f>
        <v>75000</v>
      </c>
      <c r="IF111" t="str">
        <f t="shared" si="194"/>
        <v/>
      </c>
      <c r="IG111" s="275">
        <f>VLOOKUP(C111,MOVI!C:DT,81,0)</f>
        <v>0</v>
      </c>
      <c r="IH111" s="275">
        <f>VLOOKUP(C111,FPT!B:IF,81,0)</f>
        <v>0</v>
      </c>
      <c r="II111" t="str">
        <f t="shared" si="195"/>
        <v/>
      </c>
      <c r="IJ111" s="275">
        <f>VLOOKUP(C111,MOVI!C:DT,82,0)</f>
        <v>525000</v>
      </c>
      <c r="IK111" s="275">
        <f>VLOOKUP(C111,FPT!B:II,82,0)</f>
        <v>525000</v>
      </c>
      <c r="IL111" t="str">
        <f t="shared" si="196"/>
        <v/>
      </c>
      <c r="IM111" s="275">
        <f>ROUND(VLOOKUP(C111,MOVI!C:DT,83,0),0)</f>
        <v>11525000</v>
      </c>
      <c r="IN111" s="275">
        <f>ROUND(VLOOKUP(C111,FPT!B:IL,83,0),0)</f>
        <v>11525000</v>
      </c>
      <c r="IO111" t="str">
        <f t="shared" si="197"/>
        <v/>
      </c>
      <c r="IP111" s="275">
        <f>VLOOKUP(C111,MOVI!C:DT,84,0)</f>
        <v>0</v>
      </c>
      <c r="IQ111" s="275">
        <f>VLOOKUP(C111,FPT!B:IO,84,0)</f>
        <v>0</v>
      </c>
      <c r="IR111" t="str">
        <f t="shared" si="198"/>
        <v/>
      </c>
      <c r="IS111" s="275">
        <f>ROUND(VLOOKUP(C111,MOVI!C:DT,85,0),0)</f>
        <v>0</v>
      </c>
      <c r="IT111" s="275">
        <f>ROUND(VLOOKUP(C111,FPT!B:IR,85,0),0)</f>
        <v>0</v>
      </c>
      <c r="IU111" t="str">
        <f t="shared" si="199"/>
        <v/>
      </c>
      <c r="IV111" s="275">
        <f>VLOOKUP(C111,MOVI!C:DT,86,0)</f>
        <v>0</v>
      </c>
      <c r="IW111" s="275">
        <f>VLOOKUP(C111,FPT!B:IU,86,0)</f>
        <v>0</v>
      </c>
      <c r="IX111" t="str">
        <f t="shared" si="200"/>
        <v/>
      </c>
      <c r="IY111" s="275">
        <f>ROUND(VLOOKUP(C111,MOVI!C:DT,87,0),0)</f>
        <v>0</v>
      </c>
      <c r="IZ111" s="275">
        <f>ROUND(VLOOKUP(C111,FPT!B:IX,87,0),0)</f>
        <v>0</v>
      </c>
      <c r="JA111" t="str">
        <f t="shared" si="201"/>
        <v/>
      </c>
      <c r="JB111" s="275">
        <f>VLOOKUP(C111,MOVI!C:DT,88,0)</f>
        <v>0</v>
      </c>
      <c r="JC111" s="275">
        <f>VLOOKUP(C111,FPT!B:JA,88,0)</f>
        <v>0</v>
      </c>
      <c r="JD111" t="str">
        <f t="shared" si="202"/>
        <v/>
      </c>
      <c r="JE111" s="275">
        <f>VLOOKUP(C111,MOVI!C:DT,89,0)</f>
        <v>50000</v>
      </c>
      <c r="JF111" s="275">
        <f>VLOOKUP(C111,FPT!B:JD,89,0)</f>
        <v>50000</v>
      </c>
      <c r="JG111" t="str">
        <f t="shared" si="203"/>
        <v/>
      </c>
      <c r="JH111" s="275">
        <f>VLOOKUP(C111,MOVI!C:DT,90,0)</f>
        <v>0</v>
      </c>
      <c r="JI111" s="275">
        <f>VLOOKUP(C111,FPT!B:JG,90,0)</f>
        <v>0</v>
      </c>
      <c r="JJ111" t="str">
        <f t="shared" si="204"/>
        <v/>
      </c>
      <c r="JK111" s="275">
        <f>VLOOKUP(C111,MOVI!C:DT,91,0)</f>
        <v>0</v>
      </c>
      <c r="JL111" s="275">
        <f>VLOOKUP(C111,FPT!B:JJ,91,0)</f>
        <v>0</v>
      </c>
      <c r="JM111" t="str">
        <f t="shared" si="205"/>
        <v/>
      </c>
      <c r="JN111" s="275">
        <f>VLOOKUP(C111,MOVI!C:DT,92,0)</f>
        <v>0</v>
      </c>
      <c r="JO111" s="275">
        <f>VLOOKUP(C111,FPT!B:JM,92,0)</f>
        <v>0</v>
      </c>
      <c r="JP111" t="str">
        <f t="shared" si="206"/>
        <v/>
      </c>
      <c r="JQ111" s="275">
        <f>VLOOKUP(C111,MOVI!C:DT,93,0)</f>
        <v>0</v>
      </c>
      <c r="JR111" s="275">
        <f>VLOOKUP(C111,FPT!B:JP,93,0)</f>
        <v>0</v>
      </c>
      <c r="JS111" t="str">
        <f t="shared" si="207"/>
        <v/>
      </c>
      <c r="JT111" s="275">
        <f>VLOOKUP(C111,MOVI!C:DT,94,0)</f>
        <v>50000</v>
      </c>
      <c r="JU111" s="275">
        <f>VLOOKUP(C111,FPT!B:JS,94,0)</f>
        <v>50000</v>
      </c>
      <c r="JV111" t="str">
        <f t="shared" si="208"/>
        <v/>
      </c>
      <c r="JW111" s="275">
        <f>VLOOKUP(C111,MOVI!C:DT,95,0)</f>
        <v>8886026</v>
      </c>
      <c r="JX111" s="275">
        <f>VLOOKUP(C111,FPT!B:JV,95,0)</f>
        <v>8886026</v>
      </c>
      <c r="JY111" t="str">
        <f t="shared" si="209"/>
        <v/>
      </c>
      <c r="JZ111" s="275">
        <f>VLOOKUP(C111,MOVI!C:DT,96,0)</f>
        <v>0</v>
      </c>
      <c r="KA111" s="275">
        <f>VLOOKUP(C111,FPT!B:JY,96,0)</f>
        <v>0</v>
      </c>
      <c r="KB111" t="str">
        <f t="shared" si="210"/>
        <v/>
      </c>
      <c r="KC111" s="275">
        <f>VLOOKUP(C111,MOVI!C:DT,97,0)</f>
        <v>8886026</v>
      </c>
      <c r="KD111" s="275">
        <f>VLOOKUP(C111,FPT!B:KB,97,0)</f>
        <v>8886026</v>
      </c>
      <c r="KE111" t="str">
        <f t="shared" si="211"/>
        <v/>
      </c>
      <c r="KF111" s="275">
        <f>VLOOKUP(C111,MOVI!C:DT,98,0)</f>
        <v>850000.00000000012</v>
      </c>
      <c r="KG111" s="275">
        <f>VLOOKUP(C111,FPT!B:KE,98,0)</f>
        <v>850000</v>
      </c>
      <c r="KH111" t="str">
        <f t="shared" si="212"/>
        <v/>
      </c>
      <c r="KI111" s="275">
        <f>VLOOKUP(C111,MOVI!C:DT,99,0)</f>
        <v>0</v>
      </c>
      <c r="KJ111" s="275">
        <f>VLOOKUP(C111,FPT!B:KH,99,0)</f>
        <v>0</v>
      </c>
      <c r="KK111" t="str">
        <f t="shared" si="213"/>
        <v/>
      </c>
      <c r="KL111" s="275">
        <f>VLOOKUP(C111,MOVI!C:DT,100,0)</f>
        <v>150000</v>
      </c>
      <c r="KM111" s="275">
        <f>VLOOKUP(C111,FPT!B:KK,100,0)</f>
        <v>150000</v>
      </c>
      <c r="KN111" t="str">
        <f t="shared" si="214"/>
        <v/>
      </c>
      <c r="KO111" s="275">
        <f>VLOOKUP(C111,MOVI!C:DT,101,0)</f>
        <v>0</v>
      </c>
      <c r="KP111" s="275">
        <f>VLOOKUP(C111,FPT!B:KN,101,0)</f>
        <v>0</v>
      </c>
      <c r="KQ111" t="str">
        <f t="shared" si="215"/>
        <v/>
      </c>
      <c r="KR111" s="275">
        <f>VLOOKUP(C111,MOVI!C:DT,102,0)</f>
        <v>0</v>
      </c>
      <c r="KS111" s="275">
        <f>VLOOKUP(C111,FPT!B:KQ,102,0)</f>
        <v>0</v>
      </c>
      <c r="KT111" t="str">
        <f t="shared" si="216"/>
        <v/>
      </c>
      <c r="KU111" s="275">
        <f>VLOOKUP(C111,MOVI!C:DT,103,0)</f>
        <v>1000000.0000000001</v>
      </c>
      <c r="KV111" s="275">
        <f>VLOOKUP(C111,FPT!B:KT,103,0)</f>
        <v>1000000</v>
      </c>
      <c r="KW111" t="str">
        <f t="shared" si="217"/>
        <v/>
      </c>
      <c r="KX111" s="275">
        <f>VLOOKUP(C111,MOVI!C:DT,104,0)</f>
        <v>1525000</v>
      </c>
      <c r="KY111" s="275">
        <f>VLOOKUP(C111,FPT!B:KW,104,0)</f>
        <v>1525000</v>
      </c>
      <c r="KZ111" t="str">
        <f t="shared" si="218"/>
        <v/>
      </c>
      <c r="LA111" s="275">
        <f>VLOOKUP(C111,MOVI!C:DT,105,0)</f>
        <v>100000</v>
      </c>
      <c r="LB111" s="275">
        <f>VLOOKUP(C111,FPT!B:KZ,105,0)</f>
        <v>100000</v>
      </c>
      <c r="LC111" t="str">
        <f t="shared" si="219"/>
        <v/>
      </c>
      <c r="LD111" s="275">
        <f>VLOOKUP(C111,MOVI!C:DT,106,0)</f>
        <v>10561026</v>
      </c>
      <c r="LE111" s="275">
        <f>VLOOKUP(C111,FPT!B:LC,106,0)</f>
        <v>10561026</v>
      </c>
      <c r="LF111" t="str">
        <f t="shared" si="220"/>
        <v/>
      </c>
      <c r="LG111" s="273">
        <f>VLOOKUP(C111,MOVI!C:DT,107,0)</f>
        <v>0</v>
      </c>
      <c r="LH111" s="273">
        <f>VLOOKUP(C111,FPT!B:LF,107,0)</f>
        <v>0</v>
      </c>
      <c r="LI111" t="str">
        <f t="shared" si="221"/>
        <v/>
      </c>
      <c r="LJ111" t="str">
        <f>VLOOKUP(C111,MOVI!C:DV,108,0)</f>
        <v>Việt PhúSouthRisk</v>
      </c>
      <c r="LK111" s="252" t="str">
        <f>VLOOKUP(C111,FPT!B:LI,108,0)</f>
        <v>Việt PhúSouthRisk</v>
      </c>
      <c r="LL111" t="str">
        <f t="shared" si="222"/>
        <v/>
      </c>
      <c r="LM111" s="275">
        <f>ROUND(VLOOKUP(C111,MOVI!C:DV,109,0),0)</f>
        <v>416667</v>
      </c>
      <c r="LN111" s="275">
        <f>ROUND(VLOOKUP(C111,FPT!B:LL,109,0),0)</f>
        <v>416667</v>
      </c>
      <c r="LO111" t="str">
        <f t="shared" si="223"/>
        <v/>
      </c>
      <c r="LP111" t="str">
        <f>VLOOKUP(C111,MOVI!C:DV,110,0)</f>
        <v>HO</v>
      </c>
      <c r="LQ111" s="247" t="str">
        <f>VLOOKUP(C111,FPT!B:LO,110,0)</f>
        <v>HO</v>
      </c>
      <c r="LR111" t="str">
        <f t="shared" si="224"/>
        <v/>
      </c>
      <c r="LS111">
        <f>MOVI!DI106</f>
        <v>21</v>
      </c>
      <c r="LV111">
        <f>MOVI!DJ106</f>
        <v>0</v>
      </c>
      <c r="LW111">
        <f>MOVI!DK106</f>
        <v>1</v>
      </c>
      <c r="LX111" t="str">
        <f>MOVI!DL106</f>
        <v>x</v>
      </c>
      <c r="LY111">
        <f>MOVI!DM106</f>
        <v>0</v>
      </c>
      <c r="LZ111">
        <f>MOVI!DN106</f>
        <v>50000</v>
      </c>
      <c r="MA111">
        <f>MOVI!DO106</f>
        <v>0</v>
      </c>
      <c r="MB111" t="str">
        <f>MOVI!DP106</f>
        <v/>
      </c>
      <c r="MC111">
        <f>MOVI!DQ106</f>
        <v>0</v>
      </c>
      <c r="MD111">
        <f>MOVI!DR106</f>
        <v>0</v>
      </c>
      <c r="ME111" t="str">
        <f>VLOOKUP(C111,MOVI!C:DV,121,0)</f>
        <v/>
      </c>
      <c r="MF111" s="252"/>
      <c r="MG111" t="str">
        <f t="shared" si="228"/>
        <v/>
      </c>
      <c r="MH111" t="str">
        <f>VLOOKUP(C111,MOVI!C:DT,122,0)</f>
        <v>Việt PhúSouth</v>
      </c>
      <c r="MI111" s="252" t="str">
        <f>VLOOKUP(C111,FPT!B:DS,112,0)</f>
        <v>Việt PhúSouth</v>
      </c>
      <c r="MJ111" t="str">
        <f t="shared" si="225"/>
        <v/>
      </c>
    </row>
    <row r="112" spans="1:348" x14ac:dyDescent="0.25">
      <c r="A112">
        <v>104</v>
      </c>
      <c r="B112" s="48">
        <v>5951</v>
      </c>
      <c r="C112" s="271" t="s">
        <v>862</v>
      </c>
      <c r="D112" t="str">
        <f>VLOOKUP(C112,MOVI!C:D,2,0)</f>
        <v>Nguyễn Hoàng Ngọc Tố</v>
      </c>
      <c r="E112" t="str">
        <f>VLOOKUP(C112,FPT!B:C,2,0)</f>
        <v>Nguyễn Hoàng Ngọc Tố</v>
      </c>
      <c r="F112" t="str">
        <f t="shared" si="118"/>
        <v/>
      </c>
      <c r="G112" t="str">
        <f>VLOOKUP(C112,MOVI!C:E,3,0)</f>
        <v>Risk</v>
      </c>
      <c r="H112" t="str">
        <f>VLOOKUP(C112,FPT!B:F,3,0)</f>
        <v>Risk</v>
      </c>
      <c r="I112" t="str">
        <f t="shared" si="119"/>
        <v/>
      </c>
      <c r="J112" t="str">
        <f>VLOOKUP(C112,MOVI!C:H,4,0)</f>
        <v>Collection</v>
      </c>
      <c r="K112" t="str">
        <f>VLOOKUP(C112,FPT!B:I,4,0)</f>
        <v>Collection</v>
      </c>
      <c r="L112" t="str">
        <f t="shared" si="120"/>
        <v/>
      </c>
      <c r="M112" t="str">
        <f>VLOOKUP(C112,MOVI!C:DT,5,0)</f>
        <v>Associate</v>
      </c>
      <c r="N112" t="str">
        <f>VLOOKUP(C112,FPT!B:L,5,0)</f>
        <v>Associate</v>
      </c>
      <c r="O112" t="str">
        <f t="shared" si="121"/>
        <v/>
      </c>
      <c r="P112" t="str">
        <f>VLOOKUP(C112,MOVI!C:DT,6,0)</f>
        <v>Debt Collection Officer</v>
      </c>
      <c r="Q112" t="str">
        <f>VLOOKUP(C112,FPT!B:O,6,0)</f>
        <v>Debt Collection Officer</v>
      </c>
      <c r="R112" t="str">
        <f t="shared" si="122"/>
        <v/>
      </c>
      <c r="S112" t="str">
        <f>VLOOKUP(C112,MOVI!C:DT,7,0)</f>
        <v>South</v>
      </c>
      <c r="T112" t="str">
        <f>VLOOKUP(C112,FPT!B:R,7,0)</f>
        <v>South</v>
      </c>
      <c r="U112" t="str">
        <f t="shared" si="123"/>
        <v/>
      </c>
      <c r="V112" t="str">
        <f>VLOOKUP(C112,MOVI!C:DT,8,0)</f>
        <v>Việt Phú</v>
      </c>
      <c r="W112" t="str">
        <f>VLOOKUP(C112,FPT!B:U,8,0)</f>
        <v>Việt Phú</v>
      </c>
      <c r="X112" t="str">
        <f t="shared" si="124"/>
        <v/>
      </c>
      <c r="Y112" t="str">
        <f>VLOOKUP(C112,MOVI!C:DT,9,0)</f>
        <v>Full-time</v>
      </c>
      <c r="Z112" t="str">
        <f>VLOOKUP(C112,FPT!B:X,9,0)</f>
        <v>Full-time</v>
      </c>
      <c r="AA112" t="str">
        <f t="shared" si="125"/>
        <v/>
      </c>
      <c r="AB112" t="str">
        <f>VLOOKUP(C112,MOVI!C:DT,10,0)</f>
        <v>Leaving</v>
      </c>
      <c r="AC112" t="str">
        <f>VLOOKUP(C112,FPT!B:AA,10,0)</f>
        <v>Leaving</v>
      </c>
      <c r="AD112" t="str">
        <f t="shared" si="126"/>
        <v/>
      </c>
      <c r="AE112" s="247">
        <f>VLOOKUP(C112,MOVI!C:DT,11,0)</f>
        <v>44096</v>
      </c>
      <c r="AF112" s="247">
        <f>VLOOKUP(C112,FPT!B:AD,11,0)</f>
        <v>44096</v>
      </c>
      <c r="AG112" t="str">
        <f t="shared" si="127"/>
        <v/>
      </c>
      <c r="AH112" s="260" t="str">
        <f>VLOOKUP(C112,MOVI!C:DT,12,0)</f>
        <v>01/07/2021 - 31/12/2021</v>
      </c>
      <c r="AI112" s="260" t="str">
        <f>VLOOKUP(C112,FPT!B:AD,12,0)</f>
        <v>01/07/2021 - 31/12/2021</v>
      </c>
      <c r="AJ112" t="str">
        <f t="shared" si="227"/>
        <v/>
      </c>
      <c r="AK112">
        <f>VLOOKUP(C112,MOVI!C:DT,13,0)</f>
        <v>0</v>
      </c>
      <c r="AL112" s="247">
        <f>VLOOKUP(C112,FPT!B:AJ,13,0)</f>
        <v>0</v>
      </c>
      <c r="AM112" t="str">
        <f t="shared" si="226"/>
        <v/>
      </c>
      <c r="AN112" s="247">
        <f>VLOOKUP(C112,MOVI!C:DT,14,0)</f>
        <v>44562</v>
      </c>
      <c r="AO112" s="247">
        <f>VLOOKUP(C112,FPT!B:AM,14,0)</f>
        <v>44562</v>
      </c>
      <c r="AP112" t="str">
        <f t="shared" si="128"/>
        <v/>
      </c>
      <c r="AQ112" t="str">
        <f>VLOOKUP(C112,MOVI!C:DT,15,0)</f>
        <v>LC</v>
      </c>
      <c r="AR112" s="247" t="str">
        <f>VLOOKUP(C112,FPT!B:AP,15,0)</f>
        <v>LC</v>
      </c>
      <c r="AS112" t="str">
        <f t="shared" si="129"/>
        <v/>
      </c>
      <c r="AT112" s="282" t="str">
        <f>VLOOKUP(C112,MOVI!C:DT,16,0)</f>
        <v>LTTP</v>
      </c>
      <c r="AU112" s="247" t="str">
        <f>VLOOKUP(C112,FPT!B:AS,16,0)</f>
        <v>LTTP</v>
      </c>
      <c r="AV112" t="str">
        <f t="shared" si="130"/>
        <v/>
      </c>
      <c r="AW112" t="str">
        <f>VLOOKUP(C112,MOVI!C:DT,17,0)</f>
        <v>L</v>
      </c>
      <c r="AX112" s="247" t="str">
        <f>VLOOKUP(C112,FPT!B:AV,17,0)</f>
        <v>L</v>
      </c>
      <c r="AY112" t="str">
        <f t="shared" si="131"/>
        <v/>
      </c>
      <c r="AZ112">
        <f>VLOOKUP(C112,MOVI!C:DT,18,0)</f>
        <v>0</v>
      </c>
      <c r="BA112" s="247">
        <f>VLOOKUP(C112,FPT!B:AY,18,0)</f>
        <v>0</v>
      </c>
      <c r="BB112" t="str">
        <f t="shared" si="132"/>
        <v/>
      </c>
      <c r="BC112" s="275">
        <f>VLOOKUP(C112,MOVI!C:DT,19,0)</f>
        <v>5000000</v>
      </c>
      <c r="BD112" s="275">
        <f>VLOOKUP(C112,FPT!B:BB,19,0)</f>
        <v>5000000</v>
      </c>
      <c r="BE112" t="str">
        <f t="shared" si="133"/>
        <v/>
      </c>
      <c r="BF112">
        <f>VLOOKUP(C112,MOVI!C:DT,20,0)</f>
        <v>0</v>
      </c>
      <c r="BG112" s="252">
        <f>VLOOKUP(C112,FPT!B:BE,20,0)</f>
        <v>0</v>
      </c>
      <c r="BH112" t="str">
        <f t="shared" si="134"/>
        <v/>
      </c>
      <c r="BI112" s="275">
        <f>VLOOKUP(C112,MOVI!C:DT,21,0)</f>
        <v>5000000</v>
      </c>
      <c r="BJ112" s="275">
        <f>VLOOKUP(C112,FPT!B:BH,21,0)</f>
        <v>5000000</v>
      </c>
      <c r="BK112" t="str">
        <f t="shared" si="135"/>
        <v/>
      </c>
      <c r="BL112" s="275">
        <f>VLOOKUP(C112,MOVI!C:DT,22,0)</f>
        <v>0</v>
      </c>
      <c r="BM112" s="275">
        <f>VLOOKUP(C112,FPT!B:BK,22,0)</f>
        <v>0</v>
      </c>
      <c r="BN112" t="str">
        <f t="shared" si="136"/>
        <v/>
      </c>
      <c r="BO112" s="275">
        <f>VLOOKUP(C112,MOVI!C:DT,23,0)</f>
        <v>0</v>
      </c>
      <c r="BP112" s="275">
        <f>VLOOKUP(C112,FPT!B:BN,23,0)</f>
        <v>0</v>
      </c>
      <c r="BQ112" t="str">
        <f t="shared" si="137"/>
        <v/>
      </c>
      <c r="BR112" s="275">
        <f>VLOOKUP(C112,MOVI!C:DT,24,0)</f>
        <v>0</v>
      </c>
      <c r="BS112" s="275">
        <f>VLOOKUP(C112,FPT!B:BQ,24,0)</f>
        <v>0</v>
      </c>
      <c r="BT112" t="str">
        <f t="shared" si="138"/>
        <v/>
      </c>
      <c r="BU112" s="275">
        <f>VLOOKUP(C112,MOVI!C:DT,25,0)</f>
        <v>0</v>
      </c>
      <c r="BV112" s="275">
        <f>VLOOKUP(C112,FPT!B:BT,25,0)</f>
        <v>0</v>
      </c>
      <c r="BW112" t="str">
        <f t="shared" si="139"/>
        <v/>
      </c>
      <c r="BX112" s="275">
        <f>VLOOKUP(C112,MOVI!C:DT,26,0)</f>
        <v>0</v>
      </c>
      <c r="BY112" s="275">
        <f>VLOOKUP(C112,FPT!B:BW,26,0)</f>
        <v>0</v>
      </c>
      <c r="BZ112" t="str">
        <f t="shared" si="140"/>
        <v/>
      </c>
      <c r="CA112" s="275">
        <f>VLOOKUP(C112,MOVI!C:DT,27,0)</f>
        <v>0</v>
      </c>
      <c r="CB112" s="275">
        <f>VLOOKUP(C112,FPT!B:BZ,27,0)</f>
        <v>0</v>
      </c>
      <c r="CC112" t="str">
        <f t="shared" si="141"/>
        <v/>
      </c>
      <c r="CD112" s="275">
        <f>VLOOKUP(C112,MOVI!C:DT,28,0)</f>
        <v>0</v>
      </c>
      <c r="CE112" s="275">
        <f>VLOOKUP(C112,FPT!B:CC,28,0)</f>
        <v>0</v>
      </c>
      <c r="CF112" t="str">
        <f t="shared" si="142"/>
        <v/>
      </c>
      <c r="CG112" t="str">
        <f>VLOOKUP(C112,MOVI!C:DT,29,0)</f>
        <v>CN</v>
      </c>
      <c r="CH112" s="252" t="str">
        <f>VLOOKUP(C112,FPT!B:CF,29,0)</f>
        <v>CN</v>
      </c>
      <c r="CI112" t="str">
        <f t="shared" si="143"/>
        <v/>
      </c>
      <c r="CJ112">
        <f>VLOOKUP(C112,MOVI!C:DT,30,0)</f>
        <v>26</v>
      </c>
      <c r="CK112" s="252">
        <f>VLOOKUP(C112,FPT!B:CI,30,0)</f>
        <v>26</v>
      </c>
      <c r="CL112" t="str">
        <f t="shared" si="144"/>
        <v/>
      </c>
      <c r="CM112">
        <f>VLOOKUP(C112,MOVI!C:DT,31,0)</f>
        <v>0</v>
      </c>
      <c r="CN112" s="252">
        <f>VLOOKUP(C112,FPT!B:CL,31,0)</f>
        <v>0</v>
      </c>
      <c r="CO112" t="str">
        <f t="shared" si="145"/>
        <v/>
      </c>
      <c r="CP112" s="275">
        <f>VLOOKUP(C112,MOVI!C:DT,32,0)</f>
        <v>0</v>
      </c>
      <c r="CQ112" s="275">
        <f>VLOOKUP(C112,FPT!B:CO,32,0)</f>
        <v>0</v>
      </c>
      <c r="CR112" t="str">
        <f t="shared" si="146"/>
        <v/>
      </c>
      <c r="CS112" s="275">
        <f>VLOOKUP(C112,MOVI!C:DT,33,0)</f>
        <v>0</v>
      </c>
      <c r="CT112" s="275">
        <f>VLOOKUP(C112,FPT!B:CR,33,0)</f>
        <v>0</v>
      </c>
      <c r="CU112" t="str">
        <f t="shared" si="147"/>
        <v/>
      </c>
      <c r="CV112" s="275">
        <f>VLOOKUP(C112,MOVI!C:DT,34,0)</f>
        <v>0</v>
      </c>
      <c r="CW112" s="275">
        <f>VLOOKUP(C112,FPT!B:CU,34,0)</f>
        <v>0</v>
      </c>
      <c r="CX112" t="str">
        <f t="shared" si="148"/>
        <v/>
      </c>
      <c r="CY112" s="275">
        <f>VLOOKUP(C112,MOVI!C:DT,35,0)</f>
        <v>0</v>
      </c>
      <c r="CZ112" s="275">
        <f>VLOOKUP(C112,FPT!B:CX,35,0)</f>
        <v>0</v>
      </c>
      <c r="DA112" t="str">
        <f t="shared" si="149"/>
        <v/>
      </c>
      <c r="DB112" s="275">
        <f>VLOOKUP(C112,MOVI!C:DT,36,0)</f>
        <v>0</v>
      </c>
      <c r="DC112" s="275">
        <f>VLOOKUP(C112,FPT!B:DA,36,0)</f>
        <v>0</v>
      </c>
      <c r="DD112" t="str">
        <f t="shared" si="150"/>
        <v/>
      </c>
      <c r="DE112" s="275">
        <f>VLOOKUP(C112,MOVI!C:DT,37,0)</f>
        <v>0</v>
      </c>
      <c r="DF112" s="275">
        <f>VLOOKUP(C112,FPT!B:DD,37,0)</f>
        <v>0</v>
      </c>
      <c r="DG112" t="str">
        <f t="shared" si="151"/>
        <v/>
      </c>
      <c r="DH112" s="275">
        <f>VLOOKUP(C112,MOVI!C:DT,38,0)</f>
        <v>0</v>
      </c>
      <c r="DI112" s="275">
        <f>VLOOKUP(C112,FPT!B:DG,38,0)</f>
        <v>0</v>
      </c>
      <c r="DJ112" t="str">
        <f t="shared" si="152"/>
        <v/>
      </c>
      <c r="DK112" s="275">
        <f>VLOOKUP(C112,MOVI!C:DT,39,0)</f>
        <v>0</v>
      </c>
      <c r="DL112" s="275">
        <f>VLOOKUP(C112,FPT!B:DJ,39,0)</f>
        <v>0</v>
      </c>
      <c r="DM112" t="str">
        <f t="shared" si="153"/>
        <v/>
      </c>
      <c r="DN112" s="275">
        <f>VLOOKUP(C112,MOVI!C:DT,40,0)</f>
        <v>0</v>
      </c>
      <c r="DO112" s="275">
        <f>VLOOKUP(C112,FPT!B:DM,40,0)</f>
        <v>0</v>
      </c>
      <c r="DP112" t="str">
        <f t="shared" si="154"/>
        <v/>
      </c>
      <c r="DQ112" s="275">
        <f>VLOOKUP(C112,MOVI!C:DT,41,0)</f>
        <v>0</v>
      </c>
      <c r="DR112" s="275">
        <f>VLOOKUP(C112,FPT!B:DP,41,0)</f>
        <v>0</v>
      </c>
      <c r="DS112" t="str">
        <f t="shared" si="155"/>
        <v/>
      </c>
      <c r="DT112" s="275">
        <f>VLOOKUP(C112,MOVI!C:DT,42,0)</f>
        <v>0</v>
      </c>
      <c r="DU112" s="275">
        <f>ROUND(VLOOKUP(C112,FPT!B:DS,42,0),0)</f>
        <v>0</v>
      </c>
      <c r="DV112" t="str">
        <f t="shared" si="156"/>
        <v/>
      </c>
      <c r="DW112" s="275">
        <f>VLOOKUP(C112,MOVI!C:DT,43,0)</f>
        <v>0</v>
      </c>
      <c r="DX112" s="275">
        <f>VLOOKUP(C112,FPT!B:DV,43,0)</f>
        <v>0</v>
      </c>
      <c r="DY112" t="str">
        <f t="shared" si="157"/>
        <v/>
      </c>
      <c r="DZ112" s="275">
        <f>VLOOKUP(C112,MOVI!C:DT,44,0)</f>
        <v>0</v>
      </c>
      <c r="EA112" s="275">
        <f>VLOOKUP(C112,FPT!B:DY,44,0)</f>
        <v>0</v>
      </c>
      <c r="EB112" t="str">
        <f t="shared" si="158"/>
        <v/>
      </c>
      <c r="EC112" s="275">
        <f>VLOOKUP(C112,MOVI!C:DT,45,0)</f>
        <v>0</v>
      </c>
      <c r="ED112" s="275">
        <f>ROUND(VLOOKUP(C112,FPT!B:EB,45,0),0)</f>
        <v>0</v>
      </c>
      <c r="EE112" t="str">
        <f t="shared" si="159"/>
        <v/>
      </c>
      <c r="EF112" s="275">
        <f>VLOOKUP(C112,MOVI!C:DT,46,0)</f>
        <v>0</v>
      </c>
      <c r="EG112" s="275">
        <f>VLOOKUP(C112,FPT!B:EE,46,0)</f>
        <v>0</v>
      </c>
      <c r="EH112" t="str">
        <f t="shared" si="160"/>
        <v/>
      </c>
      <c r="EI112" s="275">
        <f>VLOOKUP(C112,MOVI!C:DT,47,0)</f>
        <v>0</v>
      </c>
      <c r="EJ112" s="275">
        <f>VLOOKUP(C112,FPT!B:EH,47,0)</f>
        <v>0</v>
      </c>
      <c r="EK112" t="str">
        <f t="shared" si="161"/>
        <v/>
      </c>
      <c r="EL112" s="275">
        <f>VLOOKUP(C112,MOVI!C:DT,48,0)</f>
        <v>0</v>
      </c>
      <c r="EM112" s="275">
        <f>VLOOKUP(C112,FPT!B:EK,48,0)</f>
        <v>0</v>
      </c>
      <c r="EN112" t="str">
        <f t="shared" si="162"/>
        <v/>
      </c>
      <c r="EO112" s="275">
        <f>VLOOKUP(C112,MOVI!C:DT,49,0)</f>
        <v>0</v>
      </c>
      <c r="EP112" s="275">
        <f>VLOOKUP(C112,FPT!B:EN,49,0)</f>
        <v>0</v>
      </c>
      <c r="EQ112" t="str">
        <f t="shared" si="163"/>
        <v/>
      </c>
      <c r="ER112" s="275">
        <f>VLOOKUP(C112,MOVI!C:DT,50,0)</f>
        <v>0</v>
      </c>
      <c r="ES112" s="275">
        <f>VLOOKUP(C112,FPT!B:EQ,50,0)</f>
        <v>0</v>
      </c>
      <c r="ET112" t="str">
        <f t="shared" si="164"/>
        <v/>
      </c>
      <c r="EU112" s="275">
        <f>VLOOKUP(C112,MOVI!C:DT,51,0)</f>
        <v>0</v>
      </c>
      <c r="EV112" s="275">
        <f>VLOOKUP(C112,FPT!B:ET,51,0)</f>
        <v>0</v>
      </c>
      <c r="EW112" t="str">
        <f t="shared" si="165"/>
        <v/>
      </c>
      <c r="EX112" s="275">
        <f>VLOOKUP(C112,MOVI!C:DT,52,0)</f>
        <v>0</v>
      </c>
      <c r="EY112" s="275">
        <f>VLOOKUP(C112,FPT!B:EW,52,0)</f>
        <v>0</v>
      </c>
      <c r="EZ112" t="str">
        <f t="shared" si="166"/>
        <v/>
      </c>
      <c r="FA112" s="275">
        <f>VLOOKUP(C112,MOVI!C:DT,53,0)</f>
        <v>0</v>
      </c>
      <c r="FB112" s="275">
        <f>VLOOKUP(C112,FPT!B:EZ,53,0)</f>
        <v>0</v>
      </c>
      <c r="FC112" t="str">
        <f t="shared" si="167"/>
        <v/>
      </c>
      <c r="FD112" s="275">
        <f>VLOOKUP(C112,MOVI!C:DT,54,0)</f>
        <v>0</v>
      </c>
      <c r="FE112" s="275">
        <f>VLOOKUP(C112,FPT!B:FC,54,0)</f>
        <v>0</v>
      </c>
      <c r="FF112" t="str">
        <f t="shared" si="168"/>
        <v/>
      </c>
      <c r="FG112" s="275">
        <f>VLOOKUP(C112,MOVI!C:DT,55,0)</f>
        <v>0</v>
      </c>
      <c r="FH112" s="275">
        <f>VLOOKUP(C112,FPT!B:FF,55,0)</f>
        <v>0</v>
      </c>
      <c r="FI112" t="str">
        <f t="shared" si="169"/>
        <v/>
      </c>
      <c r="FJ112" s="275">
        <f>VLOOKUP(C112,MOVI!C:DT,56,0)</f>
        <v>0</v>
      </c>
      <c r="FK112" s="275">
        <f>VLOOKUP(C112,FPT!B:FI,56,0)</f>
        <v>0</v>
      </c>
      <c r="FL112" t="str">
        <f t="shared" si="170"/>
        <v/>
      </c>
      <c r="FM112" s="275">
        <f>VLOOKUP(C112,MOVI!C:DT,57,0)</f>
        <v>0</v>
      </c>
      <c r="FN112" s="275">
        <f>VLOOKUP(C112,FPT!B:FL,57,0)</f>
        <v>0</v>
      </c>
      <c r="FO112" t="str">
        <f t="shared" si="171"/>
        <v/>
      </c>
      <c r="FP112" s="275">
        <f>VLOOKUP(C112,MOVI!C:DT,58,0)</f>
        <v>0</v>
      </c>
      <c r="FQ112" s="275">
        <f>VLOOKUP(C112,FPT!B:FO,58,0)</f>
        <v>0</v>
      </c>
      <c r="FR112" t="str">
        <f t="shared" si="172"/>
        <v/>
      </c>
      <c r="FS112" s="275">
        <f>VLOOKUP(C112,MOVI!C:DT,59,0)</f>
        <v>0</v>
      </c>
      <c r="FT112" s="275">
        <f>VLOOKUP(C112,FPT!B:FR,59,0)</f>
        <v>0</v>
      </c>
      <c r="FU112" t="str">
        <f t="shared" si="173"/>
        <v/>
      </c>
      <c r="FV112" s="275">
        <f>VLOOKUP(C112,MOVI!C:DT,60,0)</f>
        <v>0</v>
      </c>
      <c r="FW112" s="275">
        <f>VLOOKUP(C112,FPT!B:FU,60,0)</f>
        <v>0</v>
      </c>
      <c r="FX112" t="str">
        <f t="shared" si="174"/>
        <v/>
      </c>
      <c r="FY112" s="275">
        <f>VLOOKUP(C112,MOVI!C:DT,61,0)</f>
        <v>0</v>
      </c>
      <c r="FZ112" s="275">
        <f>VLOOKUP(C112,FPT!B:FX,61,0)</f>
        <v>0</v>
      </c>
      <c r="GA112" t="str">
        <f t="shared" si="175"/>
        <v/>
      </c>
      <c r="GB112" s="275">
        <f>VLOOKUP(C112,MOVI!C:DT,62,0)</f>
        <v>0</v>
      </c>
      <c r="GC112" s="275">
        <f>VLOOKUP(C112,FPT!B:GA,62,0)</f>
        <v>0</v>
      </c>
      <c r="GD112" t="str">
        <f t="shared" si="176"/>
        <v/>
      </c>
      <c r="GE112" s="275">
        <f>VLOOKUP(C112,MOVI!C:DT,63,0)</f>
        <v>0</v>
      </c>
      <c r="GF112" s="275">
        <f>VLOOKUP(C112,FPT!B:GD,63,0)</f>
        <v>0</v>
      </c>
      <c r="GG112" t="str">
        <f t="shared" si="177"/>
        <v/>
      </c>
      <c r="GH112" s="275">
        <f>VLOOKUP(C112,MOVI!C:DT,64,0)</f>
        <v>0</v>
      </c>
      <c r="GI112" s="275">
        <f>VLOOKUP(C112,FPT!B:GG,64,0)</f>
        <v>0</v>
      </c>
      <c r="GJ112" t="str">
        <f t="shared" si="178"/>
        <v/>
      </c>
      <c r="GK112" s="275">
        <f>VLOOKUP(C112,MOVI!C:DT,65,0)</f>
        <v>0</v>
      </c>
      <c r="GL112" s="275">
        <f>VLOOKUP(C112,FPT!B:GJ,65,0)</f>
        <v>0</v>
      </c>
      <c r="GM112" t="str">
        <f t="shared" si="179"/>
        <v/>
      </c>
      <c r="GN112" s="275">
        <f>VLOOKUP(C112,MOVI!C:DT,66,0)</f>
        <v>0</v>
      </c>
      <c r="GO112" s="275">
        <f>VLOOKUP(C112,FPT!B:GM,66,0)</f>
        <v>0</v>
      </c>
      <c r="GP112" t="str">
        <f t="shared" si="180"/>
        <v/>
      </c>
      <c r="GQ112" s="275">
        <f>VLOOKUP(C112,MOVI!C:DT,67,0)</f>
        <v>0</v>
      </c>
      <c r="GR112" s="275">
        <f>VLOOKUP(C112,FPT!B:GP,67,0)</f>
        <v>0</v>
      </c>
      <c r="GS112" t="str">
        <f t="shared" si="181"/>
        <v/>
      </c>
      <c r="GT112" s="275">
        <f>VLOOKUP(C112,MOVI!C:DT,68,0)</f>
        <v>0</v>
      </c>
      <c r="GU112" s="275">
        <f>VLOOKUP(C112,FPT!B:GS,68,0)</f>
        <v>0</v>
      </c>
      <c r="GV112" t="str">
        <f t="shared" si="182"/>
        <v/>
      </c>
      <c r="GW112" s="275">
        <f>VLOOKUP(C112,MOVI!C:DT,69,0)</f>
        <v>0</v>
      </c>
      <c r="GX112" s="275">
        <f>VLOOKUP(C112,FPT!B:GV,69,0)</f>
        <v>0</v>
      </c>
      <c r="GY112" t="str">
        <f t="shared" si="183"/>
        <v/>
      </c>
      <c r="GZ112" s="275">
        <f>VLOOKUP(C112,MOVI!C:DT,70,0)</f>
        <v>0</v>
      </c>
      <c r="HA112" s="275">
        <f>VLOOKUP(C112,FPT!B:GY,70,0)</f>
        <v>0</v>
      </c>
      <c r="HB112" t="str">
        <f t="shared" si="184"/>
        <v/>
      </c>
      <c r="HC112" s="275">
        <f>VLOOKUP(C112,MOVI!C:DT,71,0)</f>
        <v>0</v>
      </c>
      <c r="HD112" s="275">
        <f>ROUND(VLOOKUP(C112,FPT!B:HB,71,0),0)</f>
        <v>0</v>
      </c>
      <c r="HE112" t="str">
        <f t="shared" si="185"/>
        <v/>
      </c>
      <c r="HF112" s="275">
        <f>ROUND(VLOOKUP(C112,MOVI!C:DT,72,0),0)</f>
        <v>0</v>
      </c>
      <c r="HG112" s="275">
        <f>ROUND(VLOOKUP(C112,FPT!B:HE,72,0),0)</f>
        <v>0</v>
      </c>
      <c r="HH112" t="str">
        <f t="shared" si="186"/>
        <v/>
      </c>
      <c r="HI112" s="275">
        <f>VLOOKUP(C112,MOVI!C:DT,73,0)</f>
        <v>0</v>
      </c>
      <c r="HJ112" s="275">
        <f>VLOOKUP(C112,FPT!B:HH,73,0)</f>
        <v>0</v>
      </c>
      <c r="HK112" t="str">
        <f t="shared" si="187"/>
        <v/>
      </c>
      <c r="HL112" s="275">
        <f>VLOOKUP(C112,MOVI!C:DT,74,0)</f>
        <v>0</v>
      </c>
      <c r="HM112" s="275">
        <f>VLOOKUP(C112,FPT!B:HK,74,0)</f>
        <v>0</v>
      </c>
      <c r="HN112" t="str">
        <f t="shared" si="188"/>
        <v/>
      </c>
      <c r="HO112" s="275">
        <f>VLOOKUP(C112,MOVI!C:DT,75,0)</f>
        <v>11000000</v>
      </c>
      <c r="HP112" s="275">
        <f>VLOOKUP(C112,FPT!B:HN,75,0)</f>
        <v>11000000</v>
      </c>
      <c r="HQ112" t="str">
        <f t="shared" si="189"/>
        <v/>
      </c>
      <c r="HR112" s="275">
        <f>VLOOKUP(C112,MOVI!C:DT,76,0)</f>
        <v>2</v>
      </c>
      <c r="HS112" s="275">
        <f>VLOOKUP(C112,FPT!B:HQ,76,0)</f>
        <v>2</v>
      </c>
      <c r="HT112" t="str">
        <f t="shared" si="190"/>
        <v/>
      </c>
      <c r="HU112" s="275">
        <f>VLOOKUP(C112,MOVI!C:DT,77,0)</f>
        <v>8800000</v>
      </c>
      <c r="HV112" s="275">
        <f>VLOOKUP(C112,FPT!B:HT,77,0)</f>
        <v>8800000</v>
      </c>
      <c r="HW112" t="str">
        <f t="shared" si="191"/>
        <v/>
      </c>
      <c r="HX112" s="274">
        <f>VLOOKUP(C112,MOVI!C:CB,78,0)</f>
        <v>0</v>
      </c>
      <c r="HY112" s="261">
        <f>VLOOKUP(C112,FPT!$B:$CA,78,0)</f>
        <v>0</v>
      </c>
      <c r="HZ112" t="str">
        <f t="shared" si="192"/>
        <v/>
      </c>
      <c r="IA112" s="275">
        <f>VLOOKUP(C112,MOVI!C:CD,79,0)</f>
        <v>0</v>
      </c>
      <c r="IB112" s="275">
        <f>VLOOKUP(C112,FPT!B:HZ,79,0)</f>
        <v>0</v>
      </c>
      <c r="IC112" t="str">
        <f t="shared" si="193"/>
        <v/>
      </c>
      <c r="ID112" s="275">
        <f>VLOOKUP(C112,MOVI!C:CD,80,0)</f>
        <v>0</v>
      </c>
      <c r="IE112" s="275">
        <f>VLOOKUP(C112,FPT!B:IC,80,0)</f>
        <v>0</v>
      </c>
      <c r="IF112" t="str">
        <f t="shared" si="194"/>
        <v/>
      </c>
      <c r="IG112" s="275">
        <f>VLOOKUP(C112,MOVI!C:DT,81,0)</f>
        <v>0</v>
      </c>
      <c r="IH112" s="275">
        <f>VLOOKUP(C112,FPT!B:IF,81,0)</f>
        <v>0</v>
      </c>
      <c r="II112" t="str">
        <f t="shared" si="195"/>
        <v/>
      </c>
      <c r="IJ112" s="275">
        <f>VLOOKUP(C112,MOVI!C:DT,82,0)</f>
        <v>0</v>
      </c>
      <c r="IK112" s="275">
        <f>VLOOKUP(C112,FPT!B:II,82,0)</f>
        <v>0</v>
      </c>
      <c r="IL112" t="str">
        <f t="shared" si="196"/>
        <v/>
      </c>
      <c r="IM112" s="275">
        <f>ROUND(VLOOKUP(C112,MOVI!C:DT,83,0),0)</f>
        <v>19800000</v>
      </c>
      <c r="IN112" s="275">
        <f>ROUND(VLOOKUP(C112,FPT!B:IL,83,0),0)</f>
        <v>19800000</v>
      </c>
      <c r="IO112" t="str">
        <f t="shared" si="197"/>
        <v/>
      </c>
      <c r="IP112" s="275">
        <f>VLOOKUP(C112,MOVI!C:DT,84,0)</f>
        <v>0</v>
      </c>
      <c r="IQ112" s="275">
        <f>VLOOKUP(C112,FPT!B:IO,84,0)</f>
        <v>0</v>
      </c>
      <c r="IR112" t="str">
        <f t="shared" si="198"/>
        <v/>
      </c>
      <c r="IS112" s="275">
        <f>ROUND(VLOOKUP(C112,MOVI!C:DT,85,0),0)</f>
        <v>0</v>
      </c>
      <c r="IT112" s="275">
        <f>ROUND(VLOOKUP(C112,FPT!B:IR,85,0),0)</f>
        <v>0</v>
      </c>
      <c r="IU112" t="str">
        <f t="shared" si="199"/>
        <v/>
      </c>
      <c r="IV112" s="275">
        <f>VLOOKUP(C112,MOVI!C:DT,86,0)</f>
        <v>0</v>
      </c>
      <c r="IW112" s="275">
        <f>VLOOKUP(C112,FPT!B:IU,86,0)</f>
        <v>0</v>
      </c>
      <c r="IX112" t="str">
        <f t="shared" si="200"/>
        <v/>
      </c>
      <c r="IY112" s="275">
        <f>ROUND(VLOOKUP(C112,MOVI!C:DT,87,0),0)</f>
        <v>0</v>
      </c>
      <c r="IZ112" s="275">
        <f>ROUND(VLOOKUP(C112,FPT!B:IX,87,0),0)</f>
        <v>0</v>
      </c>
      <c r="JA112" t="str">
        <f t="shared" si="201"/>
        <v/>
      </c>
      <c r="JB112" s="275">
        <f>VLOOKUP(C112,MOVI!C:DT,88,0)</f>
        <v>0</v>
      </c>
      <c r="JC112" s="275">
        <f>VLOOKUP(C112,FPT!B:JA,88,0)</f>
        <v>0</v>
      </c>
      <c r="JD112" t="str">
        <f t="shared" si="202"/>
        <v/>
      </c>
      <c r="JE112" s="275">
        <f>VLOOKUP(C112,MOVI!C:DT,89,0)</f>
        <v>0</v>
      </c>
      <c r="JF112" s="275">
        <f>VLOOKUP(C112,FPT!B:JD,89,0)</f>
        <v>0</v>
      </c>
      <c r="JG112" t="str">
        <f t="shared" si="203"/>
        <v/>
      </c>
      <c r="JH112" s="275">
        <f>VLOOKUP(C112,MOVI!C:DT,90,0)</f>
        <v>0</v>
      </c>
      <c r="JI112" s="275">
        <f>VLOOKUP(C112,FPT!B:JG,90,0)</f>
        <v>0</v>
      </c>
      <c r="JJ112" t="str">
        <f t="shared" si="204"/>
        <v/>
      </c>
      <c r="JK112" s="275">
        <f>VLOOKUP(C112,MOVI!C:DT,91,0)</f>
        <v>0</v>
      </c>
      <c r="JL112" s="275">
        <f>VLOOKUP(C112,FPT!B:JJ,91,0)</f>
        <v>0</v>
      </c>
      <c r="JM112" t="str">
        <f t="shared" si="205"/>
        <v/>
      </c>
      <c r="JN112" s="275">
        <f>VLOOKUP(C112,MOVI!C:DT,92,0)</f>
        <v>0</v>
      </c>
      <c r="JO112" s="275">
        <f>VLOOKUP(C112,FPT!B:JM,92,0)</f>
        <v>0</v>
      </c>
      <c r="JP112" t="str">
        <f t="shared" si="206"/>
        <v/>
      </c>
      <c r="JQ112" s="275">
        <f>VLOOKUP(C112,MOVI!C:DT,93,0)</f>
        <v>0</v>
      </c>
      <c r="JR112" s="275">
        <f>VLOOKUP(C112,FPT!B:JP,93,0)</f>
        <v>0</v>
      </c>
      <c r="JS112" t="str">
        <f t="shared" si="207"/>
        <v/>
      </c>
      <c r="JT112" s="275">
        <f>VLOOKUP(C112,MOVI!C:DT,94,0)</f>
        <v>0</v>
      </c>
      <c r="JU112" s="275">
        <f>VLOOKUP(C112,FPT!B:JS,94,0)</f>
        <v>0</v>
      </c>
      <c r="JV112" t="str">
        <f t="shared" si="208"/>
        <v/>
      </c>
      <c r="JW112" s="275">
        <f>VLOOKUP(C112,MOVI!C:DT,95,0)</f>
        <v>0</v>
      </c>
      <c r="JX112" s="275">
        <f>VLOOKUP(C112,FPT!B:JV,95,0)</f>
        <v>0</v>
      </c>
      <c r="JY112" t="str">
        <f t="shared" si="209"/>
        <v/>
      </c>
      <c r="JZ112" s="275">
        <f>VLOOKUP(C112,MOVI!C:DT,96,0)</f>
        <v>0</v>
      </c>
      <c r="KA112" s="275">
        <f>VLOOKUP(C112,FPT!B:JY,96,0)</f>
        <v>0</v>
      </c>
      <c r="KB112" t="str">
        <f t="shared" si="210"/>
        <v/>
      </c>
      <c r="KC112" s="275">
        <f>VLOOKUP(C112,MOVI!C:DT,97,0)</f>
        <v>0</v>
      </c>
      <c r="KD112" s="275">
        <f>VLOOKUP(C112,FPT!B:KB,97,0)</f>
        <v>0</v>
      </c>
      <c r="KE112" t="str">
        <f t="shared" si="211"/>
        <v/>
      </c>
      <c r="KF112" s="275">
        <f>VLOOKUP(C112,MOVI!C:DT,98,0)</f>
        <v>0</v>
      </c>
      <c r="KG112" s="275">
        <f>VLOOKUP(C112,FPT!B:KE,98,0)</f>
        <v>0</v>
      </c>
      <c r="KH112" t="str">
        <f t="shared" si="212"/>
        <v/>
      </c>
      <c r="KI112" s="275">
        <f>VLOOKUP(C112,MOVI!C:DT,99,0)</f>
        <v>0</v>
      </c>
      <c r="KJ112" s="275">
        <f>VLOOKUP(C112,FPT!B:KH,99,0)</f>
        <v>0</v>
      </c>
      <c r="KK112" t="str">
        <f t="shared" si="213"/>
        <v/>
      </c>
      <c r="KL112" s="275">
        <f>VLOOKUP(C112,MOVI!C:DT,100,0)</f>
        <v>0</v>
      </c>
      <c r="KM112" s="275">
        <f>VLOOKUP(C112,FPT!B:KK,100,0)</f>
        <v>0</v>
      </c>
      <c r="KN112" t="str">
        <f t="shared" si="214"/>
        <v/>
      </c>
      <c r="KO112" s="275">
        <f>VLOOKUP(C112,MOVI!C:DT,101,0)</f>
        <v>0</v>
      </c>
      <c r="KP112" s="275">
        <f>VLOOKUP(C112,FPT!B:KN,101,0)</f>
        <v>0</v>
      </c>
      <c r="KQ112" t="str">
        <f t="shared" si="215"/>
        <v/>
      </c>
      <c r="KR112" s="275">
        <f>VLOOKUP(C112,MOVI!C:DT,102,0)</f>
        <v>0</v>
      </c>
      <c r="KS112" s="275">
        <f>VLOOKUP(C112,FPT!B:KQ,102,0)</f>
        <v>0</v>
      </c>
      <c r="KT112" t="str">
        <f t="shared" si="216"/>
        <v/>
      </c>
      <c r="KU112" s="275">
        <f>VLOOKUP(C112,MOVI!C:DT,103,0)</f>
        <v>0</v>
      </c>
      <c r="KV112" s="275">
        <f>VLOOKUP(C112,FPT!B:KT,103,0)</f>
        <v>0</v>
      </c>
      <c r="KW112" t="str">
        <f t="shared" si="217"/>
        <v/>
      </c>
      <c r="KX112" s="275">
        <f>VLOOKUP(C112,MOVI!C:DT,104,0)</f>
        <v>0</v>
      </c>
      <c r="KY112" s="275">
        <f>VLOOKUP(C112,FPT!B:KW,104,0)</f>
        <v>0</v>
      </c>
      <c r="KZ112" t="str">
        <f t="shared" si="218"/>
        <v/>
      </c>
      <c r="LA112" s="275">
        <f>VLOOKUP(C112,MOVI!C:DT,105,0)</f>
        <v>0</v>
      </c>
      <c r="LB112" s="275">
        <f>VLOOKUP(C112,FPT!B:KZ,105,0)</f>
        <v>0</v>
      </c>
      <c r="LC112" t="str">
        <f t="shared" si="219"/>
        <v/>
      </c>
      <c r="LD112" s="275">
        <f>VLOOKUP(C112,MOVI!C:DT,106,0)</f>
        <v>0</v>
      </c>
      <c r="LE112" s="275">
        <f>VLOOKUP(C112,FPT!B:LC,106,0)</f>
        <v>0</v>
      </c>
      <c r="LF112" t="str">
        <f t="shared" si="220"/>
        <v/>
      </c>
      <c r="LG112" s="273">
        <f>VLOOKUP(C112,MOVI!C:DT,107,0)</f>
        <v>0</v>
      </c>
      <c r="LH112" s="273">
        <f>VLOOKUP(C112,FPT!B:LF,107,0)</f>
        <v>0</v>
      </c>
      <c r="LI112" t="str">
        <f t="shared" si="221"/>
        <v/>
      </c>
      <c r="LJ112" t="str">
        <f>VLOOKUP(C112,MOVI!C:DV,108,0)</f>
        <v>Việt PhúSouthRisk</v>
      </c>
      <c r="LK112" s="252" t="str">
        <f>VLOOKUP(C112,FPT!B:LI,108,0)</f>
        <v>Việt PhúSouthRisk</v>
      </c>
      <c r="LL112" t="str">
        <f t="shared" si="222"/>
        <v/>
      </c>
      <c r="LM112" s="275">
        <f>ROUND(VLOOKUP(C112,MOVI!C:DV,109,0),0)</f>
        <v>416667</v>
      </c>
      <c r="LN112" s="275">
        <f>ROUND(VLOOKUP(C112,FPT!B:LL,109,0),0)</f>
        <v>416667</v>
      </c>
      <c r="LO112" t="str">
        <f t="shared" si="223"/>
        <v/>
      </c>
      <c r="LP112" t="str">
        <f>VLOOKUP(C112,MOVI!C:DV,110,0)</f>
        <v>HO</v>
      </c>
      <c r="LQ112" s="247" t="str">
        <f>VLOOKUP(C112,FPT!B:LO,110,0)</f>
        <v>HO</v>
      </c>
      <c r="LR112" t="str">
        <f t="shared" si="224"/>
        <v/>
      </c>
      <c r="LS112">
        <f>MOVI!DI107</f>
        <v>0</v>
      </c>
      <c r="LV112">
        <f>MOVI!DJ107</f>
        <v>0</v>
      </c>
      <c r="LW112">
        <f>MOVI!DK107</f>
        <v>0</v>
      </c>
      <c r="LX112">
        <f>MOVI!DL107</f>
        <v>0</v>
      </c>
      <c r="LY112">
        <f>MOVI!DM107</f>
        <v>0</v>
      </c>
      <c r="LZ112">
        <f>MOVI!DN107</f>
        <v>0</v>
      </c>
      <c r="MA112">
        <f>MOVI!DO107</f>
        <v>0</v>
      </c>
      <c r="MB112" t="str">
        <f>MOVI!DP107</f>
        <v/>
      </c>
      <c r="MC112">
        <f>MOVI!DQ107</f>
        <v>44378</v>
      </c>
      <c r="MD112">
        <f>MOVI!DR107</f>
        <v>44561</v>
      </c>
      <c r="ME112" t="str">
        <f>VLOOKUP(C112,MOVI!C:DV,121,0)</f>
        <v/>
      </c>
      <c r="MF112" s="252"/>
      <c r="MG112" t="str">
        <f t="shared" si="228"/>
        <v/>
      </c>
      <c r="MH112" t="str">
        <f>VLOOKUP(C112,MOVI!C:DT,122,0)</f>
        <v>Việt PhúSouth</v>
      </c>
      <c r="MI112" s="252" t="str">
        <f>VLOOKUP(C112,FPT!B:DS,112,0)</f>
        <v>Việt PhúSouth</v>
      </c>
      <c r="MJ112" t="str">
        <f t="shared" si="225"/>
        <v/>
      </c>
    </row>
    <row r="113" spans="1:348" x14ac:dyDescent="0.25">
      <c r="A113">
        <v>105</v>
      </c>
      <c r="B113" s="48">
        <v>6212</v>
      </c>
      <c r="C113" s="271" t="s">
        <v>866</v>
      </c>
      <c r="D113" t="str">
        <f>VLOOKUP(C113,MOVI!C:D,2,0)</f>
        <v>Nguyễn Thị Tằm</v>
      </c>
      <c r="E113" t="str">
        <f>VLOOKUP(C113,FPT!B:C,2,0)</f>
        <v>Nguyễn Thị Tằm</v>
      </c>
      <c r="F113" t="str">
        <f t="shared" si="118"/>
        <v/>
      </c>
      <c r="G113" t="str">
        <f>VLOOKUP(C113,MOVI!C:E,3,0)</f>
        <v>Risk</v>
      </c>
      <c r="H113" t="str">
        <f>VLOOKUP(C113,FPT!B:F,3,0)</f>
        <v>Risk</v>
      </c>
      <c r="I113" t="str">
        <f t="shared" si="119"/>
        <v/>
      </c>
      <c r="J113" t="str">
        <f>VLOOKUP(C113,MOVI!C:H,4,0)</f>
        <v>Collection</v>
      </c>
      <c r="K113" t="str">
        <f>VLOOKUP(C113,FPT!B:I,4,0)</f>
        <v>Collection</v>
      </c>
      <c r="L113" t="str">
        <f t="shared" si="120"/>
        <v/>
      </c>
      <c r="M113" t="str">
        <f>VLOOKUP(C113,MOVI!C:DT,5,0)</f>
        <v>Associate</v>
      </c>
      <c r="N113" t="str">
        <f>VLOOKUP(C113,FPT!B:L,5,0)</f>
        <v>Associate</v>
      </c>
      <c r="O113" t="str">
        <f t="shared" si="121"/>
        <v/>
      </c>
      <c r="P113" t="str">
        <f>VLOOKUP(C113,MOVI!C:DT,6,0)</f>
        <v>Debt Collection Officer</v>
      </c>
      <c r="Q113" t="str">
        <f>VLOOKUP(C113,FPT!B:O,6,0)</f>
        <v>Debt Collection Officer</v>
      </c>
      <c r="R113" t="str">
        <f t="shared" si="122"/>
        <v/>
      </c>
      <c r="S113" t="str">
        <f>VLOOKUP(C113,MOVI!C:DT,7,0)</f>
        <v>South</v>
      </c>
      <c r="T113" t="str">
        <f>VLOOKUP(C113,FPT!B:R,7,0)</f>
        <v>South</v>
      </c>
      <c r="U113" t="str">
        <f t="shared" si="123"/>
        <v/>
      </c>
      <c r="V113" t="str">
        <f>VLOOKUP(C113,MOVI!C:DT,8,0)</f>
        <v>Việt Phú</v>
      </c>
      <c r="W113" t="str">
        <f>VLOOKUP(C113,FPT!B:U,8,0)</f>
        <v>Việt Phú</v>
      </c>
      <c r="X113" t="str">
        <f t="shared" si="124"/>
        <v/>
      </c>
      <c r="Y113" t="str">
        <f>VLOOKUP(C113,MOVI!C:DT,9,0)</f>
        <v>Full-time</v>
      </c>
      <c r="Z113" t="str">
        <f>VLOOKUP(C113,FPT!B:X,9,0)</f>
        <v>Full-time</v>
      </c>
      <c r="AA113" t="str">
        <f t="shared" si="125"/>
        <v/>
      </c>
      <c r="AB113" t="str">
        <f>VLOOKUP(C113,MOVI!C:DT,10,0)</f>
        <v>Permanent</v>
      </c>
      <c r="AC113" t="str">
        <f>VLOOKUP(C113,FPT!B:AA,10,0)</f>
        <v>Permanent</v>
      </c>
      <c r="AD113" t="str">
        <f t="shared" si="126"/>
        <v/>
      </c>
      <c r="AE113" s="247">
        <f>VLOOKUP(C113,MOVI!C:DT,11,0)</f>
        <v>44488</v>
      </c>
      <c r="AF113" s="247">
        <f>VLOOKUP(C113,FPT!B:AD,11,0)</f>
        <v>44488</v>
      </c>
      <c r="AG113" t="str">
        <f t="shared" si="127"/>
        <v/>
      </c>
      <c r="AH113" s="260" t="str">
        <f>VLOOKUP(C113,MOVI!C:DT,12,0)</f>
        <v/>
      </c>
      <c r="AI113" s="260"/>
      <c r="AJ113" t="str">
        <f t="shared" si="227"/>
        <v/>
      </c>
      <c r="AK113">
        <f>VLOOKUP(C113,MOVI!C:DT,13,0)</f>
        <v>0</v>
      </c>
      <c r="AL113" s="247">
        <f>VLOOKUP(C113,FPT!B:AJ,13,0)</f>
        <v>0</v>
      </c>
      <c r="AM113" t="str">
        <f t="shared" si="226"/>
        <v/>
      </c>
      <c r="AN113" s="247">
        <f>VLOOKUP(C113,MOVI!C:DT,14,0)</f>
        <v>0</v>
      </c>
      <c r="AO113" s="247">
        <f>VLOOKUP(C113,FPT!B:AM,14,0)</f>
        <v>0</v>
      </c>
      <c r="AP113" t="str">
        <f t="shared" si="128"/>
        <v/>
      </c>
      <c r="AQ113" t="str">
        <f>VLOOKUP(C113,MOVI!C:DT,15,0)</f>
        <v>LC</v>
      </c>
      <c r="AR113" s="247" t="str">
        <f>VLOOKUP(C113,FPT!B:AP,15,0)</f>
        <v>LC</v>
      </c>
      <c r="AS113" t="str">
        <f t="shared" si="129"/>
        <v/>
      </c>
      <c r="AT113" s="282" t="str">
        <f>VLOOKUP(C113,MOVI!C:DT,16,0)</f>
        <v>LTTP</v>
      </c>
      <c r="AU113" s="247" t="str">
        <f>VLOOKUP(C113,FPT!B:AS,16,0)</f>
        <v>LTTP</v>
      </c>
      <c r="AV113" t="str">
        <f t="shared" si="130"/>
        <v/>
      </c>
      <c r="AW113" t="str">
        <f>VLOOKUP(C113,MOVI!C:DT,17,0)</f>
        <v>L</v>
      </c>
      <c r="AX113" s="247" t="str">
        <f>VLOOKUP(C113,FPT!B:AV,17,0)</f>
        <v>L</v>
      </c>
      <c r="AY113" t="str">
        <f t="shared" si="131"/>
        <v/>
      </c>
      <c r="AZ113">
        <f>VLOOKUP(C113,MOVI!C:DT,18,0)</f>
        <v>0</v>
      </c>
      <c r="BA113" s="247">
        <f>VLOOKUP(C113,FPT!B:AY,18,0)</f>
        <v>0</v>
      </c>
      <c r="BB113" t="str">
        <f t="shared" si="132"/>
        <v/>
      </c>
      <c r="BC113" s="275">
        <f>VLOOKUP(C113,MOVI!C:DT,19,0)</f>
        <v>5000000</v>
      </c>
      <c r="BD113" s="275">
        <f>VLOOKUP(C113,FPT!B:BB,19,0)</f>
        <v>5000000</v>
      </c>
      <c r="BE113" t="str">
        <f t="shared" si="133"/>
        <v/>
      </c>
      <c r="BF113">
        <f>VLOOKUP(C113,MOVI!C:DT,20,0)</f>
        <v>0</v>
      </c>
      <c r="BG113" s="252">
        <f>VLOOKUP(C113,FPT!B:BE,20,0)</f>
        <v>0</v>
      </c>
      <c r="BH113" t="str">
        <f t="shared" si="134"/>
        <v/>
      </c>
      <c r="BI113" s="275">
        <f>VLOOKUP(C113,MOVI!C:DT,21,0)</f>
        <v>5000000</v>
      </c>
      <c r="BJ113" s="275">
        <f>VLOOKUP(C113,FPT!B:BH,21,0)</f>
        <v>5000000</v>
      </c>
      <c r="BK113" t="str">
        <f t="shared" si="135"/>
        <v/>
      </c>
      <c r="BL113" s="275">
        <f>VLOOKUP(C113,MOVI!C:DT,22,0)</f>
        <v>0</v>
      </c>
      <c r="BM113" s="275">
        <f>VLOOKUP(C113,FPT!B:BK,22,0)</f>
        <v>0</v>
      </c>
      <c r="BN113" t="str">
        <f t="shared" si="136"/>
        <v/>
      </c>
      <c r="BO113" s="275">
        <f>VLOOKUP(C113,MOVI!C:DT,23,0)</f>
        <v>0</v>
      </c>
      <c r="BP113" s="275">
        <f>VLOOKUP(C113,FPT!B:BN,23,0)</f>
        <v>0</v>
      </c>
      <c r="BQ113" t="str">
        <f t="shared" si="137"/>
        <v/>
      </c>
      <c r="BR113" s="275">
        <f>VLOOKUP(C113,MOVI!C:DT,24,0)</f>
        <v>0</v>
      </c>
      <c r="BS113" s="275">
        <f>VLOOKUP(C113,FPT!B:BQ,24,0)</f>
        <v>0</v>
      </c>
      <c r="BT113" t="str">
        <f t="shared" si="138"/>
        <v/>
      </c>
      <c r="BU113" s="275">
        <f>VLOOKUP(C113,MOVI!C:DT,25,0)</f>
        <v>0</v>
      </c>
      <c r="BV113" s="275">
        <f>VLOOKUP(C113,FPT!B:BT,25,0)</f>
        <v>0</v>
      </c>
      <c r="BW113" t="str">
        <f t="shared" si="139"/>
        <v/>
      </c>
      <c r="BX113" s="275">
        <f>VLOOKUP(C113,MOVI!C:DT,26,0)</f>
        <v>0</v>
      </c>
      <c r="BY113" s="275">
        <f>VLOOKUP(C113,FPT!B:BW,26,0)</f>
        <v>0</v>
      </c>
      <c r="BZ113" t="str">
        <f t="shared" si="140"/>
        <v/>
      </c>
      <c r="CA113" s="275">
        <f>VLOOKUP(C113,MOVI!C:DT,27,0)</f>
        <v>0</v>
      </c>
      <c r="CB113" s="275">
        <f>VLOOKUP(C113,FPT!B:BZ,27,0)</f>
        <v>0</v>
      </c>
      <c r="CC113" t="str">
        <f t="shared" si="141"/>
        <v/>
      </c>
      <c r="CD113" s="275">
        <f>VLOOKUP(C113,MOVI!C:DT,28,0)</f>
        <v>0</v>
      </c>
      <c r="CE113" s="275">
        <f>VLOOKUP(C113,FPT!B:CC,28,0)</f>
        <v>0</v>
      </c>
      <c r="CF113" t="str">
        <f t="shared" si="142"/>
        <v/>
      </c>
      <c r="CG113" t="str">
        <f>VLOOKUP(C113,MOVI!C:DT,29,0)</f>
        <v>CN</v>
      </c>
      <c r="CH113" s="252" t="str">
        <f>VLOOKUP(C113,FPT!B:CF,29,0)</f>
        <v>CN</v>
      </c>
      <c r="CI113" t="str">
        <f t="shared" si="143"/>
        <v/>
      </c>
      <c r="CJ113">
        <f>VLOOKUP(C113,MOVI!C:DT,30,0)</f>
        <v>26</v>
      </c>
      <c r="CK113" s="252">
        <f>VLOOKUP(C113,FPT!B:CI,30,0)</f>
        <v>26</v>
      </c>
      <c r="CL113" t="str">
        <f t="shared" si="144"/>
        <v/>
      </c>
      <c r="CM113">
        <f>VLOOKUP(C113,MOVI!C:DT,31,0)</f>
        <v>25</v>
      </c>
      <c r="CN113" s="252">
        <f>VLOOKUP(C113,FPT!B:CL,31,0)</f>
        <v>25</v>
      </c>
      <c r="CO113" t="str">
        <f t="shared" si="145"/>
        <v/>
      </c>
      <c r="CP113" s="275">
        <f>VLOOKUP(C113,MOVI!C:DT,32,0)</f>
        <v>1</v>
      </c>
      <c r="CQ113" s="275">
        <f>VLOOKUP(C113,FPT!B:CO,32,0)</f>
        <v>1</v>
      </c>
      <c r="CR113" t="str">
        <f t="shared" si="146"/>
        <v/>
      </c>
      <c r="CS113" s="275">
        <f>VLOOKUP(C113,MOVI!C:DT,33,0)</f>
        <v>0</v>
      </c>
      <c r="CT113" s="275">
        <f>VLOOKUP(C113,FPT!B:CR,33,0)</f>
        <v>0</v>
      </c>
      <c r="CU113" t="str">
        <f t="shared" si="147"/>
        <v/>
      </c>
      <c r="CV113" s="275">
        <f>VLOOKUP(C113,MOVI!C:DT,34,0)</f>
        <v>0</v>
      </c>
      <c r="CW113" s="275">
        <f>VLOOKUP(C113,FPT!B:CU,34,0)</f>
        <v>0</v>
      </c>
      <c r="CX113" t="str">
        <f t="shared" si="148"/>
        <v/>
      </c>
      <c r="CY113" s="275">
        <f>VLOOKUP(C113,MOVI!C:DT,35,0)</f>
        <v>26</v>
      </c>
      <c r="CZ113" s="275">
        <f>VLOOKUP(C113,FPT!B:CX,35,0)</f>
        <v>26</v>
      </c>
      <c r="DA113" t="str">
        <f t="shared" si="149"/>
        <v/>
      </c>
      <c r="DB113" s="275">
        <f>VLOOKUP(C113,MOVI!C:DT,36,0)</f>
        <v>0</v>
      </c>
      <c r="DC113" s="275">
        <f>VLOOKUP(C113,FPT!B:DA,36,0)</f>
        <v>0</v>
      </c>
      <c r="DD113" t="str">
        <f t="shared" si="150"/>
        <v/>
      </c>
      <c r="DE113" s="275">
        <f>VLOOKUP(C113,MOVI!C:DT,37,0)</f>
        <v>0</v>
      </c>
      <c r="DF113" s="275">
        <f>VLOOKUP(C113,FPT!B:DD,37,0)</f>
        <v>0</v>
      </c>
      <c r="DG113" t="str">
        <f t="shared" si="151"/>
        <v/>
      </c>
      <c r="DH113" s="275">
        <f>VLOOKUP(C113,MOVI!C:DT,38,0)</f>
        <v>0</v>
      </c>
      <c r="DI113" s="275">
        <f>VLOOKUP(C113,FPT!B:DG,38,0)</f>
        <v>0</v>
      </c>
      <c r="DJ113" t="str">
        <f t="shared" si="152"/>
        <v/>
      </c>
      <c r="DK113" s="275">
        <f>VLOOKUP(C113,MOVI!C:DT,39,0)</f>
        <v>0</v>
      </c>
      <c r="DL113" s="275">
        <f>VLOOKUP(C113,FPT!B:DJ,39,0)</f>
        <v>0</v>
      </c>
      <c r="DM113" t="str">
        <f t="shared" si="153"/>
        <v/>
      </c>
      <c r="DN113" s="275">
        <f>VLOOKUP(C113,MOVI!C:DT,40,0)</f>
        <v>0</v>
      </c>
      <c r="DO113" s="275">
        <f>VLOOKUP(C113,FPT!B:DM,40,0)</f>
        <v>0</v>
      </c>
      <c r="DP113" t="str">
        <f t="shared" si="154"/>
        <v/>
      </c>
      <c r="DQ113" s="275">
        <f>VLOOKUP(C113,MOVI!C:DT,41,0)</f>
        <v>0</v>
      </c>
      <c r="DR113" s="275">
        <f>VLOOKUP(C113,FPT!B:DP,41,0)</f>
        <v>0</v>
      </c>
      <c r="DS113" t="str">
        <f t="shared" si="155"/>
        <v/>
      </c>
      <c r="DT113" s="275">
        <f>VLOOKUP(C113,MOVI!C:DT,42,0)</f>
        <v>5000000</v>
      </c>
      <c r="DU113" s="275">
        <f>ROUND(VLOOKUP(C113,FPT!B:DS,42,0),0)</f>
        <v>5000000</v>
      </c>
      <c r="DV113" t="str">
        <f t="shared" si="156"/>
        <v/>
      </c>
      <c r="DW113" s="275">
        <f>VLOOKUP(C113,MOVI!C:DT,43,0)</f>
        <v>0</v>
      </c>
      <c r="DX113" s="275">
        <f>VLOOKUP(C113,FPT!B:DV,43,0)</f>
        <v>0</v>
      </c>
      <c r="DY113" t="str">
        <f t="shared" si="157"/>
        <v/>
      </c>
      <c r="DZ113" s="275">
        <f>VLOOKUP(C113,MOVI!C:DT,44,0)</f>
        <v>0</v>
      </c>
      <c r="EA113" s="275">
        <f>VLOOKUP(C113,FPT!B:DY,44,0)</f>
        <v>0</v>
      </c>
      <c r="EB113" t="str">
        <f t="shared" si="158"/>
        <v/>
      </c>
      <c r="EC113" s="275">
        <f>VLOOKUP(C113,MOVI!C:DT,45,0)</f>
        <v>5000000</v>
      </c>
      <c r="ED113" s="275">
        <f>ROUND(VLOOKUP(C113,FPT!B:EB,45,0),0)</f>
        <v>5000000</v>
      </c>
      <c r="EE113" t="str">
        <f t="shared" si="159"/>
        <v/>
      </c>
      <c r="EF113" s="275">
        <f>VLOOKUP(C113,MOVI!C:DT,46,0)</f>
        <v>0</v>
      </c>
      <c r="EG113" s="275">
        <f>VLOOKUP(C113,FPT!B:EE,46,0)</f>
        <v>0</v>
      </c>
      <c r="EH113" t="str">
        <f t="shared" si="160"/>
        <v/>
      </c>
      <c r="EI113" s="275">
        <f>VLOOKUP(C113,MOVI!C:DT,47,0)</f>
        <v>0</v>
      </c>
      <c r="EJ113" s="275">
        <f>VLOOKUP(C113,FPT!B:EH,47,0)</f>
        <v>0</v>
      </c>
      <c r="EK113" t="str">
        <f t="shared" si="161"/>
        <v/>
      </c>
      <c r="EL113" s="275">
        <f>VLOOKUP(C113,MOVI!C:DT,48,0)</f>
        <v>0</v>
      </c>
      <c r="EM113" s="275">
        <f>VLOOKUP(C113,FPT!B:EK,48,0)</f>
        <v>0</v>
      </c>
      <c r="EN113" t="str">
        <f t="shared" si="162"/>
        <v/>
      </c>
      <c r="EO113" s="275">
        <f>VLOOKUP(C113,MOVI!C:DT,49,0)</f>
        <v>0</v>
      </c>
      <c r="EP113" s="275">
        <f>VLOOKUP(C113,FPT!B:EN,49,0)</f>
        <v>0</v>
      </c>
      <c r="EQ113" t="str">
        <f t="shared" si="163"/>
        <v/>
      </c>
      <c r="ER113" s="275">
        <f>VLOOKUP(C113,MOVI!C:DT,50,0)</f>
        <v>0</v>
      </c>
      <c r="ES113" s="275">
        <f>VLOOKUP(C113,FPT!B:EQ,50,0)</f>
        <v>0</v>
      </c>
      <c r="ET113" t="str">
        <f t="shared" si="164"/>
        <v/>
      </c>
      <c r="EU113" s="275">
        <f>VLOOKUP(C113,MOVI!C:DT,51,0)</f>
        <v>0</v>
      </c>
      <c r="EV113" s="275">
        <f>VLOOKUP(C113,FPT!B:ET,51,0)</f>
        <v>0</v>
      </c>
      <c r="EW113" t="str">
        <f t="shared" si="165"/>
        <v/>
      </c>
      <c r="EX113" s="275">
        <f>VLOOKUP(C113,MOVI!C:DT,52,0)</f>
        <v>0</v>
      </c>
      <c r="EY113" s="275">
        <f>VLOOKUP(C113,FPT!B:EW,52,0)</f>
        <v>0</v>
      </c>
      <c r="EZ113" t="str">
        <f t="shared" si="166"/>
        <v/>
      </c>
      <c r="FA113" s="275">
        <f>VLOOKUP(C113,MOVI!C:DT,53,0)</f>
        <v>0</v>
      </c>
      <c r="FB113" s="275">
        <f>VLOOKUP(C113,FPT!B:EZ,53,0)</f>
        <v>0</v>
      </c>
      <c r="FC113" t="str">
        <f t="shared" si="167"/>
        <v/>
      </c>
      <c r="FD113" s="275">
        <f>VLOOKUP(C113,MOVI!C:DT,54,0)</f>
        <v>0</v>
      </c>
      <c r="FE113" s="275">
        <f>VLOOKUP(C113,FPT!B:FC,54,0)</f>
        <v>0</v>
      </c>
      <c r="FF113" t="str">
        <f t="shared" si="168"/>
        <v/>
      </c>
      <c r="FG113" s="275">
        <f>VLOOKUP(C113,MOVI!C:DT,55,0)</f>
        <v>0</v>
      </c>
      <c r="FH113" s="275">
        <f>VLOOKUP(C113,FPT!B:FF,55,0)</f>
        <v>0</v>
      </c>
      <c r="FI113" t="str">
        <f t="shared" si="169"/>
        <v/>
      </c>
      <c r="FJ113" s="275">
        <f>VLOOKUP(C113,MOVI!C:DT,56,0)</f>
        <v>0</v>
      </c>
      <c r="FK113" s="275">
        <f>VLOOKUP(C113,FPT!B:FI,56,0)</f>
        <v>0</v>
      </c>
      <c r="FL113" t="str">
        <f t="shared" si="170"/>
        <v/>
      </c>
      <c r="FM113" s="275">
        <f>VLOOKUP(C113,MOVI!C:DT,57,0)</f>
        <v>0</v>
      </c>
      <c r="FN113" s="275">
        <f>VLOOKUP(C113,FPT!B:FL,57,0)</f>
        <v>0</v>
      </c>
      <c r="FO113" t="str">
        <f t="shared" si="171"/>
        <v/>
      </c>
      <c r="FP113" s="275">
        <f>VLOOKUP(C113,MOVI!C:DT,58,0)</f>
        <v>0</v>
      </c>
      <c r="FQ113" s="275">
        <f>VLOOKUP(C113,FPT!B:FO,58,0)</f>
        <v>0</v>
      </c>
      <c r="FR113" t="str">
        <f t="shared" si="172"/>
        <v/>
      </c>
      <c r="FS113" s="275">
        <f>VLOOKUP(C113,MOVI!C:DT,59,0)</f>
        <v>0</v>
      </c>
      <c r="FT113" s="275">
        <f>VLOOKUP(C113,FPT!B:FR,59,0)</f>
        <v>0</v>
      </c>
      <c r="FU113" t="str">
        <f t="shared" si="173"/>
        <v/>
      </c>
      <c r="FV113" s="275">
        <f>VLOOKUP(C113,MOVI!C:DT,60,0)</f>
        <v>8948472</v>
      </c>
      <c r="FW113" s="275">
        <f>VLOOKUP(C113,FPT!B:FU,60,0)</f>
        <v>8948472</v>
      </c>
      <c r="FX113" t="str">
        <f t="shared" si="174"/>
        <v/>
      </c>
      <c r="FY113" s="275">
        <f>VLOOKUP(C113,MOVI!C:DT,61,0)</f>
        <v>0</v>
      </c>
      <c r="FZ113" s="275">
        <f>VLOOKUP(C113,FPT!B:FX,61,0)</f>
        <v>0</v>
      </c>
      <c r="GA113" t="str">
        <f t="shared" si="175"/>
        <v/>
      </c>
      <c r="GB113" s="275">
        <f>VLOOKUP(C113,MOVI!C:DT,62,0)</f>
        <v>0</v>
      </c>
      <c r="GC113" s="275">
        <f>VLOOKUP(C113,FPT!B:GA,62,0)</f>
        <v>0</v>
      </c>
      <c r="GD113" t="str">
        <f t="shared" si="176"/>
        <v/>
      </c>
      <c r="GE113" s="275">
        <f>VLOOKUP(C113,MOVI!C:DT,63,0)</f>
        <v>0</v>
      </c>
      <c r="GF113" s="275">
        <f>VLOOKUP(C113,FPT!B:GD,63,0)</f>
        <v>0</v>
      </c>
      <c r="GG113" t="str">
        <f t="shared" si="177"/>
        <v/>
      </c>
      <c r="GH113" s="275">
        <f>VLOOKUP(C113,MOVI!C:DT,64,0)</f>
        <v>0</v>
      </c>
      <c r="GI113" s="275">
        <f>VLOOKUP(C113,FPT!B:GG,64,0)</f>
        <v>0</v>
      </c>
      <c r="GJ113" t="str">
        <f t="shared" si="178"/>
        <v/>
      </c>
      <c r="GK113" s="275">
        <f>VLOOKUP(C113,MOVI!C:DT,65,0)</f>
        <v>0</v>
      </c>
      <c r="GL113" s="275">
        <f>VLOOKUP(C113,FPT!B:GJ,65,0)</f>
        <v>0</v>
      </c>
      <c r="GM113" t="str">
        <f t="shared" si="179"/>
        <v/>
      </c>
      <c r="GN113" s="275">
        <f>VLOOKUP(C113,MOVI!C:DT,66,0)</f>
        <v>0</v>
      </c>
      <c r="GO113" s="275">
        <f>VLOOKUP(C113,FPT!B:GM,66,0)</f>
        <v>0</v>
      </c>
      <c r="GP113" t="str">
        <f t="shared" si="180"/>
        <v/>
      </c>
      <c r="GQ113" s="275">
        <f>VLOOKUP(C113,MOVI!C:DT,67,0)</f>
        <v>0</v>
      </c>
      <c r="GR113" s="275">
        <f>VLOOKUP(C113,FPT!B:GP,67,0)</f>
        <v>0</v>
      </c>
      <c r="GS113" t="str">
        <f t="shared" si="181"/>
        <v/>
      </c>
      <c r="GT113" s="275">
        <f>VLOOKUP(C113,MOVI!C:DT,68,0)</f>
        <v>0</v>
      </c>
      <c r="GU113" s="275">
        <f>VLOOKUP(C113,FPT!B:GS,68,0)</f>
        <v>0</v>
      </c>
      <c r="GV113" t="str">
        <f t="shared" si="182"/>
        <v/>
      </c>
      <c r="GW113" s="275">
        <f>VLOOKUP(C113,MOVI!C:DT,69,0)</f>
        <v>0</v>
      </c>
      <c r="GX113" s="275">
        <f>VLOOKUP(C113,FPT!B:GV,69,0)</f>
        <v>0</v>
      </c>
      <c r="GY113" t="str">
        <f t="shared" si="183"/>
        <v/>
      </c>
      <c r="GZ113" s="275">
        <f>VLOOKUP(C113,MOVI!C:DT,70,0)</f>
        <v>8948472</v>
      </c>
      <c r="HA113" s="275">
        <f>VLOOKUP(C113,FPT!B:GY,70,0)</f>
        <v>8948472</v>
      </c>
      <c r="HB113" t="str">
        <f t="shared" si="184"/>
        <v/>
      </c>
      <c r="HC113" s="275">
        <f>VLOOKUP(C113,MOVI!C:DT,71,0)</f>
        <v>13948472</v>
      </c>
      <c r="HD113" s="275">
        <f>ROUND(VLOOKUP(C113,FPT!B:HB,71,0),0)</f>
        <v>13948472</v>
      </c>
      <c r="HE113" t="str">
        <f t="shared" si="185"/>
        <v/>
      </c>
      <c r="HF113" s="275">
        <f>ROUND(VLOOKUP(C113,MOVI!C:DT,72,0),0)</f>
        <v>0</v>
      </c>
      <c r="HG113" s="275">
        <f>ROUND(VLOOKUP(C113,FPT!B:HE,72,0),0)</f>
        <v>0</v>
      </c>
      <c r="HH113" t="str">
        <f t="shared" si="186"/>
        <v/>
      </c>
      <c r="HI113" s="275">
        <f>VLOOKUP(C113,MOVI!C:DT,73,0)</f>
        <v>0</v>
      </c>
      <c r="HJ113" s="275">
        <f>VLOOKUP(C113,FPT!B:HH,73,0)</f>
        <v>0</v>
      </c>
      <c r="HK113" t="str">
        <f t="shared" si="187"/>
        <v/>
      </c>
      <c r="HL113" s="275">
        <f>VLOOKUP(C113,MOVI!C:DT,74,0)</f>
        <v>0</v>
      </c>
      <c r="HM113" s="275">
        <f>VLOOKUP(C113,FPT!B:HK,74,0)</f>
        <v>0</v>
      </c>
      <c r="HN113" t="str">
        <f t="shared" si="188"/>
        <v/>
      </c>
      <c r="HO113" s="275">
        <f>VLOOKUP(C113,MOVI!C:DT,75,0)</f>
        <v>11000000</v>
      </c>
      <c r="HP113" s="275">
        <f>VLOOKUP(C113,FPT!B:HN,75,0)</f>
        <v>11000000</v>
      </c>
      <c r="HQ113" t="str">
        <f t="shared" si="189"/>
        <v/>
      </c>
      <c r="HR113" s="275">
        <f>VLOOKUP(C113,MOVI!C:DT,76,0)</f>
        <v>0</v>
      </c>
      <c r="HS113" s="275">
        <f>VLOOKUP(C113,FPT!B:HQ,76,0)</f>
        <v>0</v>
      </c>
      <c r="HT113" t="str">
        <f t="shared" si="190"/>
        <v/>
      </c>
      <c r="HU113" s="275">
        <f>VLOOKUP(C113,MOVI!C:DT,77,0)</f>
        <v>0</v>
      </c>
      <c r="HV113" s="275">
        <f>VLOOKUP(C113,FPT!B:HT,77,0)</f>
        <v>0</v>
      </c>
      <c r="HW113" t="str">
        <f t="shared" si="191"/>
        <v/>
      </c>
      <c r="HX113" s="274">
        <f>VLOOKUP(C113,MOVI!C:CB,78,0)</f>
        <v>0</v>
      </c>
      <c r="HY113" s="261">
        <f>VLOOKUP(C113,FPT!$B:$CA,78,0)</f>
        <v>0</v>
      </c>
      <c r="HZ113" t="str">
        <f t="shared" si="192"/>
        <v/>
      </c>
      <c r="IA113" s="275">
        <f>VLOOKUP(C113,MOVI!C:CD,79,0)</f>
        <v>0</v>
      </c>
      <c r="IB113" s="275">
        <f>VLOOKUP(C113,FPT!B:HZ,79,0)</f>
        <v>0</v>
      </c>
      <c r="IC113" t="str">
        <f t="shared" si="193"/>
        <v/>
      </c>
      <c r="ID113" s="275">
        <f>VLOOKUP(C113,MOVI!C:CD,80,0)</f>
        <v>0</v>
      </c>
      <c r="IE113" s="275">
        <f>VLOOKUP(C113,FPT!B:IC,80,0)</f>
        <v>0</v>
      </c>
      <c r="IF113" t="str">
        <f t="shared" si="194"/>
        <v/>
      </c>
      <c r="IG113" s="275">
        <f>VLOOKUP(C113,MOVI!C:DT,81,0)</f>
        <v>0</v>
      </c>
      <c r="IH113" s="275">
        <f>VLOOKUP(C113,FPT!B:IF,81,0)</f>
        <v>0</v>
      </c>
      <c r="II113" t="str">
        <f t="shared" si="195"/>
        <v/>
      </c>
      <c r="IJ113" s="275">
        <f>VLOOKUP(C113,MOVI!C:DT,82,0)</f>
        <v>0</v>
      </c>
      <c r="IK113" s="275">
        <f>VLOOKUP(C113,FPT!B:II,82,0)</f>
        <v>0</v>
      </c>
      <c r="IL113" t="str">
        <f t="shared" si="196"/>
        <v/>
      </c>
      <c r="IM113" s="275">
        <f>ROUND(VLOOKUP(C113,MOVI!C:DT,83,0),0)</f>
        <v>11000000</v>
      </c>
      <c r="IN113" s="275">
        <f>ROUND(VLOOKUP(C113,FPT!B:IL,83,0),0)</f>
        <v>11000000</v>
      </c>
      <c r="IO113" t="str">
        <f t="shared" si="197"/>
        <v/>
      </c>
      <c r="IP113" s="275">
        <f>VLOOKUP(C113,MOVI!C:DT,84,0)</f>
        <v>2948472</v>
      </c>
      <c r="IQ113" s="275">
        <f>VLOOKUP(C113,FPT!B:IO,84,0)</f>
        <v>2948472</v>
      </c>
      <c r="IR113" t="str">
        <f t="shared" si="198"/>
        <v/>
      </c>
      <c r="IS113" s="275">
        <f>ROUND(VLOOKUP(C113,MOVI!C:DT,85,0),0)</f>
        <v>147424</v>
      </c>
      <c r="IT113" s="275">
        <f>ROUND(VLOOKUP(C113,FPT!B:IR,85,0),0)</f>
        <v>147424</v>
      </c>
      <c r="IU113" t="str">
        <f t="shared" si="199"/>
        <v/>
      </c>
      <c r="IV113" s="275">
        <f>VLOOKUP(C113,MOVI!C:DT,86,0)</f>
        <v>0</v>
      </c>
      <c r="IW113" s="275">
        <f>VLOOKUP(C113,FPT!B:IU,86,0)</f>
        <v>0</v>
      </c>
      <c r="IX113" t="str">
        <f t="shared" si="200"/>
        <v/>
      </c>
      <c r="IY113" s="275">
        <f>ROUND(VLOOKUP(C113,MOVI!C:DT,87,0),0)</f>
        <v>147424</v>
      </c>
      <c r="IZ113" s="275">
        <f>ROUND(VLOOKUP(C113,FPT!B:IX,87,0),0)</f>
        <v>147424</v>
      </c>
      <c r="JA113" t="str">
        <f t="shared" si="201"/>
        <v/>
      </c>
      <c r="JB113" s="275">
        <f>VLOOKUP(C113,MOVI!C:DT,88,0)</f>
        <v>0</v>
      </c>
      <c r="JC113" s="275">
        <f>VLOOKUP(C113,FPT!B:JA,88,0)</f>
        <v>0</v>
      </c>
      <c r="JD113" t="str">
        <f t="shared" si="202"/>
        <v/>
      </c>
      <c r="JE113" s="275">
        <f>VLOOKUP(C113,MOVI!C:DT,89,0)</f>
        <v>0</v>
      </c>
      <c r="JF113" s="275">
        <f>VLOOKUP(C113,FPT!B:JD,89,0)</f>
        <v>0</v>
      </c>
      <c r="JG113" t="str">
        <f t="shared" si="203"/>
        <v/>
      </c>
      <c r="JH113" s="275">
        <f>VLOOKUP(C113,MOVI!C:DT,90,0)</f>
        <v>0</v>
      </c>
      <c r="JI113" s="275">
        <f>VLOOKUP(C113,FPT!B:JG,90,0)</f>
        <v>0</v>
      </c>
      <c r="JJ113" t="str">
        <f t="shared" si="204"/>
        <v/>
      </c>
      <c r="JK113" s="275">
        <f>VLOOKUP(C113,MOVI!C:DT,91,0)</f>
        <v>0</v>
      </c>
      <c r="JL113" s="275">
        <f>VLOOKUP(C113,FPT!B:JJ,91,0)</f>
        <v>0</v>
      </c>
      <c r="JM113" t="str">
        <f t="shared" si="205"/>
        <v/>
      </c>
      <c r="JN113" s="275">
        <f>VLOOKUP(C113,MOVI!C:DT,92,0)</f>
        <v>0</v>
      </c>
      <c r="JO113" s="275">
        <f>VLOOKUP(C113,FPT!B:JM,92,0)</f>
        <v>0</v>
      </c>
      <c r="JP113" t="str">
        <f t="shared" si="206"/>
        <v/>
      </c>
      <c r="JQ113" s="275">
        <f>VLOOKUP(C113,MOVI!C:DT,93,0)</f>
        <v>0</v>
      </c>
      <c r="JR113" s="275">
        <f>VLOOKUP(C113,FPT!B:JP,93,0)</f>
        <v>0</v>
      </c>
      <c r="JS113" t="str">
        <f t="shared" si="207"/>
        <v/>
      </c>
      <c r="JT113" s="275">
        <f>VLOOKUP(C113,MOVI!C:DT,94,0)</f>
        <v>0</v>
      </c>
      <c r="JU113" s="275">
        <f>VLOOKUP(C113,FPT!B:JS,94,0)</f>
        <v>0</v>
      </c>
      <c r="JV113" t="str">
        <f t="shared" si="208"/>
        <v/>
      </c>
      <c r="JW113" s="275">
        <f>VLOOKUP(C113,MOVI!C:DT,95,0)</f>
        <v>13801048</v>
      </c>
      <c r="JX113" s="275">
        <f>VLOOKUP(C113,FPT!B:JV,95,0)</f>
        <v>13801048</v>
      </c>
      <c r="JY113" t="str">
        <f t="shared" si="209"/>
        <v/>
      </c>
      <c r="JZ113" s="275">
        <f>VLOOKUP(C113,MOVI!C:DT,96,0)</f>
        <v>0</v>
      </c>
      <c r="KA113" s="275">
        <f>VLOOKUP(C113,FPT!B:JY,96,0)</f>
        <v>0</v>
      </c>
      <c r="KB113" t="str">
        <f t="shared" si="210"/>
        <v/>
      </c>
      <c r="KC113" s="275">
        <f>VLOOKUP(C113,MOVI!C:DT,97,0)</f>
        <v>13801048</v>
      </c>
      <c r="KD113" s="275">
        <f>VLOOKUP(C113,FPT!B:KB,97,0)</f>
        <v>13801048</v>
      </c>
      <c r="KE113" t="str">
        <f t="shared" si="211"/>
        <v/>
      </c>
      <c r="KF113" s="275">
        <f>VLOOKUP(C113,MOVI!C:DT,98,0)</f>
        <v>0</v>
      </c>
      <c r="KG113" s="275">
        <f>VLOOKUP(C113,FPT!B:KE,98,0)</f>
        <v>0</v>
      </c>
      <c r="KH113" t="str">
        <f t="shared" si="212"/>
        <v/>
      </c>
      <c r="KI113" s="275">
        <f>VLOOKUP(C113,MOVI!C:DT,99,0)</f>
        <v>0</v>
      </c>
      <c r="KJ113" s="275">
        <f>VLOOKUP(C113,FPT!B:KH,99,0)</f>
        <v>0</v>
      </c>
      <c r="KK113" t="str">
        <f t="shared" si="213"/>
        <v/>
      </c>
      <c r="KL113" s="275">
        <f>VLOOKUP(C113,MOVI!C:DT,100,0)</f>
        <v>0</v>
      </c>
      <c r="KM113" s="275">
        <f>VLOOKUP(C113,FPT!B:KK,100,0)</f>
        <v>0</v>
      </c>
      <c r="KN113" t="str">
        <f t="shared" si="214"/>
        <v/>
      </c>
      <c r="KO113" s="275">
        <f>VLOOKUP(C113,MOVI!C:DT,101,0)</f>
        <v>0</v>
      </c>
      <c r="KP113" s="275">
        <f>VLOOKUP(C113,FPT!B:KN,101,0)</f>
        <v>0</v>
      </c>
      <c r="KQ113" t="str">
        <f t="shared" si="215"/>
        <v/>
      </c>
      <c r="KR113" s="275">
        <f>VLOOKUP(C113,MOVI!C:DT,102,0)</f>
        <v>0</v>
      </c>
      <c r="KS113" s="275">
        <f>VLOOKUP(C113,FPT!B:KQ,102,0)</f>
        <v>0</v>
      </c>
      <c r="KT113" t="str">
        <f t="shared" si="216"/>
        <v/>
      </c>
      <c r="KU113" s="275">
        <f>VLOOKUP(C113,MOVI!C:DT,103,0)</f>
        <v>0</v>
      </c>
      <c r="KV113" s="275">
        <f>VLOOKUP(C113,FPT!B:KT,103,0)</f>
        <v>0</v>
      </c>
      <c r="KW113" t="str">
        <f t="shared" si="217"/>
        <v/>
      </c>
      <c r="KX113" s="275">
        <f>VLOOKUP(C113,MOVI!C:DT,104,0)</f>
        <v>0</v>
      </c>
      <c r="KY113" s="275">
        <f>VLOOKUP(C113,FPT!B:KW,104,0)</f>
        <v>0</v>
      </c>
      <c r="KZ113" t="str">
        <f t="shared" si="218"/>
        <v/>
      </c>
      <c r="LA113" s="275">
        <f>VLOOKUP(C113,MOVI!C:DT,105,0)</f>
        <v>0</v>
      </c>
      <c r="LB113" s="275">
        <f>VLOOKUP(C113,FPT!B:KZ,105,0)</f>
        <v>0</v>
      </c>
      <c r="LC113" t="str">
        <f t="shared" si="219"/>
        <v/>
      </c>
      <c r="LD113" s="275">
        <f>VLOOKUP(C113,MOVI!C:DT,106,0)</f>
        <v>13948472</v>
      </c>
      <c r="LE113" s="275">
        <f>VLOOKUP(C113,FPT!B:LC,106,0)</f>
        <v>13948472</v>
      </c>
      <c r="LF113" t="str">
        <f t="shared" si="220"/>
        <v/>
      </c>
      <c r="LG113" s="273">
        <f>VLOOKUP(C113,MOVI!C:DT,107,0)</f>
        <v>0</v>
      </c>
      <c r="LH113" s="273">
        <f>VLOOKUP(C113,FPT!B:LF,107,0)</f>
        <v>0</v>
      </c>
      <c r="LI113" t="str">
        <f t="shared" si="221"/>
        <v/>
      </c>
      <c r="LJ113" t="str">
        <f>VLOOKUP(C113,MOVI!C:DV,108,0)</f>
        <v>Việt PhúSouthRisk</v>
      </c>
      <c r="LK113" s="252" t="str">
        <f>VLOOKUP(C113,FPT!B:LI,108,0)</f>
        <v>Việt PhúSouthRisk</v>
      </c>
      <c r="LL113" t="str">
        <f t="shared" si="222"/>
        <v/>
      </c>
      <c r="LM113" s="275">
        <f>ROUND(VLOOKUP(C113,MOVI!C:DV,109,0),0)</f>
        <v>416667</v>
      </c>
      <c r="LN113" s="275">
        <f>ROUND(VLOOKUP(C113,FPT!B:LL,109,0),0)</f>
        <v>416667</v>
      </c>
      <c r="LO113" t="str">
        <f t="shared" si="223"/>
        <v/>
      </c>
      <c r="LP113" t="str">
        <f>VLOOKUP(C113,MOVI!C:DV,110,0)</f>
        <v>HO</v>
      </c>
      <c r="LQ113" s="247" t="str">
        <f>VLOOKUP(C113,FPT!B:LO,110,0)</f>
        <v>HO</v>
      </c>
      <c r="LR113" t="str">
        <f t="shared" si="224"/>
        <v/>
      </c>
      <c r="LS113">
        <f>MOVI!DI108</f>
        <v>22</v>
      </c>
      <c r="LV113">
        <f>MOVI!DJ108</f>
        <v>0</v>
      </c>
      <c r="LW113">
        <f>MOVI!DK108</f>
        <v>0</v>
      </c>
      <c r="LX113">
        <f>MOVI!DL108</f>
        <v>0</v>
      </c>
      <c r="LY113">
        <f>MOVI!DM108</f>
        <v>0</v>
      </c>
      <c r="LZ113">
        <f>MOVI!DN108</f>
        <v>0</v>
      </c>
      <c r="MA113">
        <f>MOVI!DO108</f>
        <v>0</v>
      </c>
      <c r="MB113" t="str">
        <f>MOVI!DP108</f>
        <v/>
      </c>
      <c r="MC113">
        <f>MOVI!DQ108</f>
        <v>0</v>
      </c>
      <c r="MD113">
        <f>MOVI!DR108</f>
        <v>0</v>
      </c>
      <c r="ME113" t="str">
        <f>VLOOKUP(C113,MOVI!C:DV,121,0)</f>
        <v/>
      </c>
      <c r="MF113" s="252"/>
      <c r="MG113" t="str">
        <f t="shared" si="228"/>
        <v/>
      </c>
      <c r="MH113" t="str">
        <f>VLOOKUP(C113,MOVI!C:DT,122,0)</f>
        <v>Việt PhúSouth</v>
      </c>
      <c r="MI113" s="252" t="str">
        <f>VLOOKUP(C113,FPT!B:DS,112,0)</f>
        <v>Việt PhúSouth</v>
      </c>
      <c r="MJ113" t="str">
        <f t="shared" si="225"/>
        <v/>
      </c>
    </row>
    <row r="114" spans="1:348" x14ac:dyDescent="0.25">
      <c r="A114">
        <v>106</v>
      </c>
      <c r="B114" s="48">
        <v>2061</v>
      </c>
      <c r="C114" s="271" t="s">
        <v>883</v>
      </c>
      <c r="D114" t="str">
        <f>VLOOKUP(C114,MOVI!C:D,2,0)</f>
        <v>Đoàn Nguyễn Nhật Thanh</v>
      </c>
      <c r="E114" t="str">
        <f>VLOOKUP(C114,FPT!B:C,2,0)</f>
        <v>Đoàn Nguyễn Nhật Thanh</v>
      </c>
      <c r="F114" t="str">
        <f t="shared" si="118"/>
        <v/>
      </c>
      <c r="G114" t="str">
        <f>VLOOKUP(C114,MOVI!C:E,3,0)</f>
        <v>Risk</v>
      </c>
      <c r="H114" t="str">
        <f>VLOOKUP(C114,FPT!B:F,3,0)</f>
        <v>Risk</v>
      </c>
      <c r="I114" t="str">
        <f t="shared" si="119"/>
        <v/>
      </c>
      <c r="J114" t="str">
        <f>VLOOKUP(C114,MOVI!C:H,4,0)</f>
        <v>Collection</v>
      </c>
      <c r="K114" t="str">
        <f>VLOOKUP(C114,FPT!B:I,4,0)</f>
        <v>Collection</v>
      </c>
      <c r="L114" t="str">
        <f t="shared" si="120"/>
        <v/>
      </c>
      <c r="M114" t="str">
        <f>VLOOKUP(C114,MOVI!C:DT,5,0)</f>
        <v>Team leader</v>
      </c>
      <c r="N114" t="str">
        <f>VLOOKUP(C114,FPT!B:L,5,0)</f>
        <v>Team leader</v>
      </c>
      <c r="O114" t="str">
        <f t="shared" si="121"/>
        <v/>
      </c>
      <c r="P114" t="str">
        <f>VLOOKUP(C114,MOVI!C:DT,6,0)</f>
        <v>Field Collection Team Leader</v>
      </c>
      <c r="Q114" t="str">
        <f>VLOOKUP(C114,FPT!B:O,6,0)</f>
        <v>Field Collection Team Leader</v>
      </c>
      <c r="R114" t="str">
        <f t="shared" si="122"/>
        <v/>
      </c>
      <c r="S114" t="str">
        <f>VLOOKUP(C114,MOVI!C:DT,7,0)</f>
        <v>South</v>
      </c>
      <c r="T114" t="str">
        <f>VLOOKUP(C114,FPT!B:R,7,0)</f>
        <v>South</v>
      </c>
      <c r="U114" t="str">
        <f t="shared" si="123"/>
        <v/>
      </c>
      <c r="V114" t="str">
        <f>VLOOKUP(C114,MOVI!C:DT,8,0)</f>
        <v>Việt Phú</v>
      </c>
      <c r="W114" t="str">
        <f>VLOOKUP(C114,FPT!B:U,8,0)</f>
        <v>Việt Phú</v>
      </c>
      <c r="X114" t="str">
        <f t="shared" si="124"/>
        <v/>
      </c>
      <c r="Y114" t="str">
        <f>VLOOKUP(C114,MOVI!C:DT,9,0)</f>
        <v>Full-time</v>
      </c>
      <c r="Z114" t="str">
        <f>VLOOKUP(C114,FPT!B:X,9,0)</f>
        <v>Full-time</v>
      </c>
      <c r="AA114" t="str">
        <f t="shared" si="125"/>
        <v/>
      </c>
      <c r="AB114" t="str">
        <f>VLOOKUP(C114,MOVI!C:DT,10,0)</f>
        <v>Permanent</v>
      </c>
      <c r="AC114" t="str">
        <f>VLOOKUP(C114,FPT!B:AA,10,0)</f>
        <v>Permanent</v>
      </c>
      <c r="AD114" t="str">
        <f t="shared" si="126"/>
        <v/>
      </c>
      <c r="AE114" s="247">
        <f>VLOOKUP(C114,MOVI!C:DT,11,0)</f>
        <v>41821</v>
      </c>
      <c r="AF114" s="247">
        <f>VLOOKUP(C114,FPT!B:AD,11,0)</f>
        <v>41821</v>
      </c>
      <c r="AG114" t="str">
        <f t="shared" si="127"/>
        <v/>
      </c>
      <c r="AH114" s="260" t="str">
        <f>VLOOKUP(C114,MOVI!C:DT,12,0)</f>
        <v/>
      </c>
      <c r="AI114" s="260"/>
      <c r="AJ114" t="str">
        <f t="shared" si="227"/>
        <v/>
      </c>
      <c r="AK114">
        <f>VLOOKUP(C114,MOVI!C:DT,13,0)</f>
        <v>0</v>
      </c>
      <c r="AL114" s="247">
        <f>VLOOKUP(C114,FPT!B:AJ,13,0)</f>
        <v>0</v>
      </c>
      <c r="AM114" t="str">
        <f t="shared" si="226"/>
        <v/>
      </c>
      <c r="AN114" s="247">
        <f>VLOOKUP(C114,MOVI!C:DT,14,0)</f>
        <v>0</v>
      </c>
      <c r="AO114" s="247">
        <f>VLOOKUP(C114,FPT!B:AM,14,0)</f>
        <v>0</v>
      </c>
      <c r="AP114" t="str">
        <f t="shared" si="128"/>
        <v/>
      </c>
      <c r="AQ114" t="str">
        <f>VLOOKUP(C114,MOVI!C:DT,15,0)</f>
        <v>LC</v>
      </c>
      <c r="AR114" s="247" t="str">
        <f>VLOOKUP(C114,FPT!B:AP,15,0)</f>
        <v>LC</v>
      </c>
      <c r="AS114" t="str">
        <f t="shared" si="129"/>
        <v/>
      </c>
      <c r="AT114" s="282" t="str">
        <f>VLOOKUP(C114,MOVI!C:DT,16,0)</f>
        <v>LTTP</v>
      </c>
      <c r="AU114" s="247" t="str">
        <f>VLOOKUP(C114,FPT!B:AS,16,0)</f>
        <v>LTTP</v>
      </c>
      <c r="AV114" t="str">
        <f t="shared" si="130"/>
        <v/>
      </c>
      <c r="AW114" t="str">
        <f>VLOOKUP(C114,MOVI!C:DT,17,0)</f>
        <v>L</v>
      </c>
      <c r="AX114" s="247" t="str">
        <f>VLOOKUP(C114,FPT!B:AV,17,0)</f>
        <v>L</v>
      </c>
      <c r="AY114" t="str">
        <f t="shared" si="131"/>
        <v/>
      </c>
      <c r="AZ114">
        <f>VLOOKUP(C114,MOVI!C:DT,18,0)</f>
        <v>0</v>
      </c>
      <c r="BA114" s="247">
        <f>VLOOKUP(C114,FPT!B:AY,18,0)</f>
        <v>0</v>
      </c>
      <c r="BB114" t="str">
        <f t="shared" si="132"/>
        <v/>
      </c>
      <c r="BC114" s="275">
        <f>VLOOKUP(C114,MOVI!C:DT,19,0)</f>
        <v>15000000</v>
      </c>
      <c r="BD114" s="275">
        <f>VLOOKUP(C114,FPT!B:BB,19,0)</f>
        <v>15000000</v>
      </c>
      <c r="BE114" t="str">
        <f t="shared" si="133"/>
        <v/>
      </c>
      <c r="BF114">
        <f>VLOOKUP(C114,MOVI!C:DT,20,0)</f>
        <v>0</v>
      </c>
      <c r="BG114" s="252">
        <f>VLOOKUP(C114,FPT!B:BE,20,0)</f>
        <v>0</v>
      </c>
      <c r="BH114" t="str">
        <f t="shared" si="134"/>
        <v/>
      </c>
      <c r="BI114" s="275">
        <f>VLOOKUP(C114,MOVI!C:DT,21,0)</f>
        <v>15000000</v>
      </c>
      <c r="BJ114" s="275">
        <f>VLOOKUP(C114,FPT!B:BH,21,0)</f>
        <v>15000000</v>
      </c>
      <c r="BK114" t="str">
        <f t="shared" si="135"/>
        <v/>
      </c>
      <c r="BL114" s="275">
        <f>VLOOKUP(C114,MOVI!C:DT,22,0)</f>
        <v>200000</v>
      </c>
      <c r="BM114" s="275">
        <f>VLOOKUP(C114,FPT!B:BK,22,0)</f>
        <v>200000</v>
      </c>
      <c r="BN114" t="str">
        <f t="shared" si="136"/>
        <v/>
      </c>
      <c r="BO114" s="275">
        <f>VLOOKUP(C114,MOVI!C:DT,23,0)</f>
        <v>500000</v>
      </c>
      <c r="BP114" s="275">
        <f>VLOOKUP(C114,FPT!B:BN,23,0)</f>
        <v>500000</v>
      </c>
      <c r="BQ114" t="str">
        <f t="shared" si="137"/>
        <v/>
      </c>
      <c r="BR114" s="275">
        <f>VLOOKUP(C114,MOVI!C:DT,24,0)</f>
        <v>0</v>
      </c>
      <c r="BS114" s="275">
        <f>VLOOKUP(C114,FPT!B:BQ,24,0)</f>
        <v>0</v>
      </c>
      <c r="BT114" t="str">
        <f t="shared" si="138"/>
        <v/>
      </c>
      <c r="BU114" s="275">
        <f>VLOOKUP(C114,MOVI!C:DT,25,0)</f>
        <v>0</v>
      </c>
      <c r="BV114" s="275">
        <f>VLOOKUP(C114,FPT!B:BT,25,0)</f>
        <v>0</v>
      </c>
      <c r="BW114" t="str">
        <f t="shared" si="139"/>
        <v/>
      </c>
      <c r="BX114" s="275">
        <f>VLOOKUP(C114,MOVI!C:DT,26,0)</f>
        <v>0</v>
      </c>
      <c r="BY114" s="275">
        <f>VLOOKUP(C114,FPT!B:BW,26,0)</f>
        <v>0</v>
      </c>
      <c r="BZ114" t="str">
        <f t="shared" si="140"/>
        <v/>
      </c>
      <c r="CA114" s="275">
        <f>VLOOKUP(C114,MOVI!C:DT,27,0)</f>
        <v>0</v>
      </c>
      <c r="CB114" s="275">
        <f>VLOOKUP(C114,FPT!B:BZ,27,0)</f>
        <v>0</v>
      </c>
      <c r="CC114" t="str">
        <f t="shared" si="141"/>
        <v/>
      </c>
      <c r="CD114" s="275">
        <f>VLOOKUP(C114,MOVI!C:DT,28,0)</f>
        <v>700000</v>
      </c>
      <c r="CE114" s="275">
        <f>VLOOKUP(C114,FPT!B:CC,28,0)</f>
        <v>700000</v>
      </c>
      <c r="CF114" t="str">
        <f t="shared" si="142"/>
        <v/>
      </c>
      <c r="CG114" t="str">
        <f>VLOOKUP(C114,MOVI!C:DT,29,0)</f>
        <v>CN</v>
      </c>
      <c r="CH114" s="252" t="str">
        <f>VLOOKUP(C114,FPT!B:CF,29,0)</f>
        <v>CN</v>
      </c>
      <c r="CI114" t="str">
        <f t="shared" si="143"/>
        <v/>
      </c>
      <c r="CJ114">
        <f>VLOOKUP(C114,MOVI!C:DT,30,0)</f>
        <v>26</v>
      </c>
      <c r="CK114" s="252">
        <f>VLOOKUP(C114,FPT!B:CI,30,0)</f>
        <v>26</v>
      </c>
      <c r="CL114" t="str">
        <f t="shared" si="144"/>
        <v/>
      </c>
      <c r="CM114">
        <f>VLOOKUP(C114,MOVI!C:DT,31,0)</f>
        <v>24</v>
      </c>
      <c r="CN114" s="252">
        <f>VLOOKUP(C114,FPT!B:CL,31,0)</f>
        <v>24</v>
      </c>
      <c r="CO114" t="str">
        <f t="shared" si="145"/>
        <v/>
      </c>
      <c r="CP114" s="275">
        <f>VLOOKUP(C114,MOVI!C:DT,32,0)</f>
        <v>2</v>
      </c>
      <c r="CQ114" s="275">
        <f>VLOOKUP(C114,FPT!B:CO,32,0)</f>
        <v>2</v>
      </c>
      <c r="CR114" t="str">
        <f t="shared" si="146"/>
        <v/>
      </c>
      <c r="CS114" s="275">
        <f>VLOOKUP(C114,MOVI!C:DT,33,0)</f>
        <v>0</v>
      </c>
      <c r="CT114" s="275">
        <f>VLOOKUP(C114,FPT!B:CR,33,0)</f>
        <v>0</v>
      </c>
      <c r="CU114" t="str">
        <f t="shared" si="147"/>
        <v/>
      </c>
      <c r="CV114" s="275">
        <f>VLOOKUP(C114,MOVI!C:DT,34,0)</f>
        <v>0</v>
      </c>
      <c r="CW114" s="275">
        <f>VLOOKUP(C114,FPT!B:CU,34,0)</f>
        <v>0</v>
      </c>
      <c r="CX114" t="str">
        <f t="shared" si="148"/>
        <v/>
      </c>
      <c r="CY114" s="275">
        <f>VLOOKUP(C114,MOVI!C:DT,35,0)</f>
        <v>26</v>
      </c>
      <c r="CZ114" s="275">
        <f>VLOOKUP(C114,FPT!B:CX,35,0)</f>
        <v>26</v>
      </c>
      <c r="DA114" t="str">
        <f t="shared" si="149"/>
        <v/>
      </c>
      <c r="DB114" s="275">
        <f>VLOOKUP(C114,MOVI!C:DT,36,0)</f>
        <v>0</v>
      </c>
      <c r="DC114" s="275">
        <f>VLOOKUP(C114,FPT!B:DA,36,0)</f>
        <v>0</v>
      </c>
      <c r="DD114" t="str">
        <f t="shared" si="150"/>
        <v/>
      </c>
      <c r="DE114" s="275">
        <f>VLOOKUP(C114,MOVI!C:DT,37,0)</f>
        <v>0</v>
      </c>
      <c r="DF114" s="275">
        <f>VLOOKUP(C114,FPT!B:DD,37,0)</f>
        <v>0</v>
      </c>
      <c r="DG114" t="str">
        <f t="shared" si="151"/>
        <v/>
      </c>
      <c r="DH114" s="275">
        <f>VLOOKUP(C114,MOVI!C:DT,38,0)</f>
        <v>0</v>
      </c>
      <c r="DI114" s="275">
        <f>VLOOKUP(C114,FPT!B:DG,38,0)</f>
        <v>0</v>
      </c>
      <c r="DJ114" t="str">
        <f t="shared" si="152"/>
        <v/>
      </c>
      <c r="DK114" s="275">
        <f>VLOOKUP(C114,MOVI!C:DT,39,0)</f>
        <v>0</v>
      </c>
      <c r="DL114" s="275">
        <f>VLOOKUP(C114,FPT!B:DJ,39,0)</f>
        <v>0</v>
      </c>
      <c r="DM114" t="str">
        <f t="shared" si="153"/>
        <v/>
      </c>
      <c r="DN114" s="275">
        <f>VLOOKUP(C114,MOVI!C:DT,40,0)</f>
        <v>0</v>
      </c>
      <c r="DO114" s="275">
        <f>VLOOKUP(C114,FPT!B:DM,40,0)</f>
        <v>0</v>
      </c>
      <c r="DP114" t="str">
        <f t="shared" si="154"/>
        <v/>
      </c>
      <c r="DQ114" s="275">
        <f>VLOOKUP(C114,MOVI!C:DT,41,0)</f>
        <v>0</v>
      </c>
      <c r="DR114" s="275">
        <f>VLOOKUP(C114,FPT!B:DP,41,0)</f>
        <v>0</v>
      </c>
      <c r="DS114" t="str">
        <f t="shared" si="155"/>
        <v/>
      </c>
      <c r="DT114" s="275">
        <f>VLOOKUP(C114,MOVI!C:DT,42,0)</f>
        <v>15000000</v>
      </c>
      <c r="DU114" s="275">
        <f>ROUND(VLOOKUP(C114,FPT!B:DS,42,0),0)</f>
        <v>15000000</v>
      </c>
      <c r="DV114" t="str">
        <f t="shared" si="156"/>
        <v/>
      </c>
      <c r="DW114" s="275">
        <f>VLOOKUP(C114,MOVI!C:DT,43,0)</f>
        <v>0</v>
      </c>
      <c r="DX114" s="275">
        <f>VLOOKUP(C114,FPT!B:DV,43,0)</f>
        <v>0</v>
      </c>
      <c r="DY114" t="str">
        <f t="shared" si="157"/>
        <v/>
      </c>
      <c r="DZ114" s="275">
        <f>VLOOKUP(C114,MOVI!C:DT,44,0)</f>
        <v>0</v>
      </c>
      <c r="EA114" s="275">
        <f>VLOOKUP(C114,FPT!B:DY,44,0)</f>
        <v>0</v>
      </c>
      <c r="EB114" t="str">
        <f t="shared" si="158"/>
        <v/>
      </c>
      <c r="EC114" s="275">
        <f>VLOOKUP(C114,MOVI!C:DT,45,0)</f>
        <v>15000000</v>
      </c>
      <c r="ED114" s="275">
        <f>ROUND(VLOOKUP(C114,FPT!B:EB,45,0),0)</f>
        <v>15000000</v>
      </c>
      <c r="EE114" t="str">
        <f t="shared" si="159"/>
        <v/>
      </c>
      <c r="EF114" s="275">
        <f>VLOOKUP(C114,MOVI!C:DT,46,0)</f>
        <v>200000</v>
      </c>
      <c r="EG114" s="275">
        <f>VLOOKUP(C114,FPT!B:EE,46,0)</f>
        <v>200000</v>
      </c>
      <c r="EH114" t="str">
        <f t="shared" si="160"/>
        <v/>
      </c>
      <c r="EI114" s="275">
        <f>VLOOKUP(C114,MOVI!C:DT,47,0)</f>
        <v>500000</v>
      </c>
      <c r="EJ114" s="275">
        <f>VLOOKUP(C114,FPT!B:EH,47,0)</f>
        <v>500000</v>
      </c>
      <c r="EK114" t="str">
        <f t="shared" si="161"/>
        <v/>
      </c>
      <c r="EL114" s="275">
        <f>VLOOKUP(C114,MOVI!C:DT,48,0)</f>
        <v>0</v>
      </c>
      <c r="EM114" s="275">
        <f>VLOOKUP(C114,FPT!B:EK,48,0)</f>
        <v>0</v>
      </c>
      <c r="EN114" t="str">
        <f t="shared" si="162"/>
        <v/>
      </c>
      <c r="EO114" s="275">
        <f>VLOOKUP(C114,MOVI!C:DT,49,0)</f>
        <v>0</v>
      </c>
      <c r="EP114" s="275">
        <f>VLOOKUP(C114,FPT!B:EN,49,0)</f>
        <v>0</v>
      </c>
      <c r="EQ114" t="str">
        <f t="shared" si="163"/>
        <v/>
      </c>
      <c r="ER114" s="275">
        <f>VLOOKUP(C114,MOVI!C:DT,50,0)</f>
        <v>0</v>
      </c>
      <c r="ES114" s="275">
        <f>VLOOKUP(C114,FPT!B:EQ,50,0)</f>
        <v>0</v>
      </c>
      <c r="ET114" t="str">
        <f t="shared" si="164"/>
        <v/>
      </c>
      <c r="EU114" s="275">
        <f>VLOOKUP(C114,MOVI!C:DT,51,0)</f>
        <v>0</v>
      </c>
      <c r="EV114" s="275">
        <f>VLOOKUP(C114,FPT!B:ET,51,0)</f>
        <v>0</v>
      </c>
      <c r="EW114" t="str">
        <f t="shared" si="165"/>
        <v/>
      </c>
      <c r="EX114" s="275">
        <f>VLOOKUP(C114,MOVI!C:DT,52,0)</f>
        <v>0</v>
      </c>
      <c r="EY114" s="275">
        <f>VLOOKUP(C114,FPT!B:EW,52,0)</f>
        <v>0</v>
      </c>
      <c r="EZ114" t="str">
        <f t="shared" si="166"/>
        <v/>
      </c>
      <c r="FA114" s="275">
        <f>VLOOKUP(C114,MOVI!C:DT,53,0)</f>
        <v>0</v>
      </c>
      <c r="FB114" s="275">
        <f>VLOOKUP(C114,FPT!B:EZ,53,0)</f>
        <v>0</v>
      </c>
      <c r="FC114" t="str">
        <f t="shared" si="167"/>
        <v/>
      </c>
      <c r="FD114" s="275">
        <f>VLOOKUP(C114,MOVI!C:DT,54,0)</f>
        <v>0</v>
      </c>
      <c r="FE114" s="275">
        <f>VLOOKUP(C114,FPT!B:FC,54,0)</f>
        <v>0</v>
      </c>
      <c r="FF114" t="str">
        <f t="shared" si="168"/>
        <v/>
      </c>
      <c r="FG114" s="275">
        <f>VLOOKUP(C114,MOVI!C:DT,55,0)</f>
        <v>0</v>
      </c>
      <c r="FH114" s="275">
        <f>VLOOKUP(C114,FPT!B:FF,55,0)</f>
        <v>0</v>
      </c>
      <c r="FI114" t="str">
        <f t="shared" si="169"/>
        <v/>
      </c>
      <c r="FJ114" s="275">
        <f>VLOOKUP(C114,MOVI!C:DT,56,0)</f>
        <v>700000</v>
      </c>
      <c r="FK114" s="275">
        <f>VLOOKUP(C114,FPT!B:FI,56,0)</f>
        <v>700000</v>
      </c>
      <c r="FL114" t="str">
        <f t="shared" si="170"/>
        <v/>
      </c>
      <c r="FM114" s="275">
        <f>VLOOKUP(C114,MOVI!C:DT,57,0)</f>
        <v>0</v>
      </c>
      <c r="FN114" s="275">
        <f>VLOOKUP(C114,FPT!B:FL,57,0)</f>
        <v>0</v>
      </c>
      <c r="FO114" t="str">
        <f t="shared" si="171"/>
        <v/>
      </c>
      <c r="FP114" s="275">
        <f>VLOOKUP(C114,MOVI!C:DT,58,0)</f>
        <v>0</v>
      </c>
      <c r="FQ114" s="275">
        <f>VLOOKUP(C114,FPT!B:FO,58,0)</f>
        <v>0</v>
      </c>
      <c r="FR114" t="str">
        <f t="shared" si="172"/>
        <v/>
      </c>
      <c r="FS114" s="275">
        <f>VLOOKUP(C114,MOVI!C:DT,59,0)</f>
        <v>0</v>
      </c>
      <c r="FT114" s="275">
        <f>VLOOKUP(C114,FPT!B:FR,59,0)</f>
        <v>0</v>
      </c>
      <c r="FU114" t="str">
        <f t="shared" si="173"/>
        <v/>
      </c>
      <c r="FV114" s="275">
        <f>VLOOKUP(C114,MOVI!C:DT,60,0)</f>
        <v>3000000</v>
      </c>
      <c r="FW114" s="275">
        <f>VLOOKUP(C114,FPT!B:FU,60,0)</f>
        <v>3000000</v>
      </c>
      <c r="FX114" t="str">
        <f t="shared" si="174"/>
        <v/>
      </c>
      <c r="FY114" s="275">
        <f>VLOOKUP(C114,MOVI!C:DT,61,0)</f>
        <v>0</v>
      </c>
      <c r="FZ114" s="275">
        <f>VLOOKUP(C114,FPT!B:FX,61,0)</f>
        <v>0</v>
      </c>
      <c r="GA114" t="str">
        <f t="shared" si="175"/>
        <v/>
      </c>
      <c r="GB114" s="275">
        <f>VLOOKUP(C114,MOVI!C:DT,62,0)</f>
        <v>0</v>
      </c>
      <c r="GC114" s="275">
        <f>VLOOKUP(C114,FPT!B:GA,62,0)</f>
        <v>0</v>
      </c>
      <c r="GD114" t="str">
        <f t="shared" si="176"/>
        <v/>
      </c>
      <c r="GE114" s="275">
        <f>VLOOKUP(C114,MOVI!C:DT,63,0)</f>
        <v>0</v>
      </c>
      <c r="GF114" s="275">
        <f>VLOOKUP(C114,FPT!B:GD,63,0)</f>
        <v>0</v>
      </c>
      <c r="GG114" t="str">
        <f t="shared" si="177"/>
        <v/>
      </c>
      <c r="GH114" s="275">
        <f>VLOOKUP(C114,MOVI!C:DT,64,0)</f>
        <v>0</v>
      </c>
      <c r="GI114" s="275">
        <f>VLOOKUP(C114,FPT!B:GG,64,0)</f>
        <v>0</v>
      </c>
      <c r="GJ114" t="str">
        <f t="shared" si="178"/>
        <v/>
      </c>
      <c r="GK114" s="275">
        <f>VLOOKUP(C114,MOVI!C:DT,65,0)</f>
        <v>0</v>
      </c>
      <c r="GL114" s="275">
        <f>VLOOKUP(C114,FPT!B:GJ,65,0)</f>
        <v>0</v>
      </c>
      <c r="GM114" t="str">
        <f t="shared" si="179"/>
        <v/>
      </c>
      <c r="GN114" s="275">
        <f>VLOOKUP(C114,MOVI!C:DT,66,0)</f>
        <v>0</v>
      </c>
      <c r="GO114" s="275">
        <f>VLOOKUP(C114,FPT!B:GM,66,0)</f>
        <v>0</v>
      </c>
      <c r="GP114" t="str">
        <f t="shared" si="180"/>
        <v/>
      </c>
      <c r="GQ114" s="275">
        <f>VLOOKUP(C114,MOVI!C:DT,67,0)</f>
        <v>0</v>
      </c>
      <c r="GR114" s="275">
        <f>VLOOKUP(C114,FPT!B:GP,67,0)</f>
        <v>0</v>
      </c>
      <c r="GS114" t="str">
        <f t="shared" si="181"/>
        <v/>
      </c>
      <c r="GT114" s="275">
        <f>VLOOKUP(C114,MOVI!C:DT,68,0)</f>
        <v>0</v>
      </c>
      <c r="GU114" s="275">
        <f>VLOOKUP(C114,FPT!B:GS,68,0)</f>
        <v>0</v>
      </c>
      <c r="GV114" t="str">
        <f t="shared" si="182"/>
        <v/>
      </c>
      <c r="GW114" s="275">
        <f>VLOOKUP(C114,MOVI!C:DT,69,0)</f>
        <v>0</v>
      </c>
      <c r="GX114" s="275">
        <f>VLOOKUP(C114,FPT!B:GV,69,0)</f>
        <v>0</v>
      </c>
      <c r="GY114" t="str">
        <f t="shared" si="183"/>
        <v/>
      </c>
      <c r="GZ114" s="275">
        <f>VLOOKUP(C114,MOVI!C:DT,70,0)</f>
        <v>3000000</v>
      </c>
      <c r="HA114" s="275">
        <f>VLOOKUP(C114,FPT!B:GY,70,0)</f>
        <v>3000000</v>
      </c>
      <c r="HB114" t="str">
        <f t="shared" si="184"/>
        <v/>
      </c>
      <c r="HC114" s="275">
        <f>VLOOKUP(C114,MOVI!C:DT,71,0)</f>
        <v>18700000</v>
      </c>
      <c r="HD114" s="275">
        <f>ROUND(VLOOKUP(C114,FPT!B:HB,71,0),0)</f>
        <v>18700000</v>
      </c>
      <c r="HE114" t="str">
        <f t="shared" si="185"/>
        <v/>
      </c>
      <c r="HF114" s="275">
        <f>ROUND(VLOOKUP(C114,MOVI!C:DT,72,0),0)</f>
        <v>0</v>
      </c>
      <c r="HG114" s="275">
        <f>ROUND(VLOOKUP(C114,FPT!B:HE,72,0),0)</f>
        <v>0</v>
      </c>
      <c r="HH114" t="str">
        <f t="shared" si="186"/>
        <v/>
      </c>
      <c r="HI114" s="275">
        <f>VLOOKUP(C114,MOVI!C:DT,73,0)</f>
        <v>0</v>
      </c>
      <c r="HJ114" s="275">
        <f>VLOOKUP(C114,FPT!B:HH,73,0)</f>
        <v>0</v>
      </c>
      <c r="HK114" t="str">
        <f t="shared" si="187"/>
        <v/>
      </c>
      <c r="HL114" s="275">
        <f>VLOOKUP(C114,MOVI!C:DT,74,0)</f>
        <v>0</v>
      </c>
      <c r="HM114" s="275">
        <f>VLOOKUP(C114,FPT!B:HK,74,0)</f>
        <v>0</v>
      </c>
      <c r="HN114" t="str">
        <f t="shared" si="188"/>
        <v/>
      </c>
      <c r="HO114" s="275">
        <f>VLOOKUP(C114,MOVI!C:DT,75,0)</f>
        <v>11000000</v>
      </c>
      <c r="HP114" s="275">
        <f>VLOOKUP(C114,FPT!B:HN,75,0)</f>
        <v>11000000</v>
      </c>
      <c r="HQ114" t="str">
        <f t="shared" si="189"/>
        <v/>
      </c>
      <c r="HR114" s="275">
        <f>VLOOKUP(C114,MOVI!C:DT,76,0)</f>
        <v>0</v>
      </c>
      <c r="HS114" s="275">
        <f>VLOOKUP(C114,FPT!B:HQ,76,0)</f>
        <v>0</v>
      </c>
      <c r="HT114" t="str">
        <f t="shared" si="190"/>
        <v/>
      </c>
      <c r="HU114" s="275">
        <f>VLOOKUP(C114,MOVI!C:DT,77,0)</f>
        <v>0</v>
      </c>
      <c r="HV114" s="275">
        <f>VLOOKUP(C114,FPT!B:HT,77,0)</f>
        <v>0</v>
      </c>
      <c r="HW114" t="str">
        <f t="shared" si="191"/>
        <v/>
      </c>
      <c r="HX114" s="274">
        <f>VLOOKUP(C114,MOVI!C:CB,78,0)</f>
        <v>1200000</v>
      </c>
      <c r="HY114" s="261">
        <f>VLOOKUP(C114,FPT!$B:$CA,78,0)</f>
        <v>1200000</v>
      </c>
      <c r="HZ114" t="str">
        <f t="shared" si="192"/>
        <v/>
      </c>
      <c r="IA114" s="275">
        <f>VLOOKUP(C114,MOVI!C:CD,79,0)</f>
        <v>150000</v>
      </c>
      <c r="IB114" s="275">
        <f>VLOOKUP(C114,FPT!B:HZ,79,0)</f>
        <v>150000</v>
      </c>
      <c r="IC114" t="str">
        <f t="shared" si="193"/>
        <v/>
      </c>
      <c r="ID114" s="275">
        <f>VLOOKUP(C114,MOVI!C:CD,80,0)</f>
        <v>225000</v>
      </c>
      <c r="IE114" s="275">
        <f>VLOOKUP(C114,FPT!B:IC,80,0)</f>
        <v>225000</v>
      </c>
      <c r="IF114" t="str">
        <f t="shared" si="194"/>
        <v/>
      </c>
      <c r="IG114" s="275">
        <f>VLOOKUP(C114,MOVI!C:DT,81,0)</f>
        <v>0</v>
      </c>
      <c r="IH114" s="275">
        <f>VLOOKUP(C114,FPT!B:IF,81,0)</f>
        <v>0</v>
      </c>
      <c r="II114" t="str">
        <f t="shared" si="195"/>
        <v/>
      </c>
      <c r="IJ114" s="275">
        <f>VLOOKUP(C114,MOVI!C:DT,82,0)</f>
        <v>1575000</v>
      </c>
      <c r="IK114" s="275">
        <f>VLOOKUP(C114,FPT!B:II,82,0)</f>
        <v>1575000</v>
      </c>
      <c r="IL114" t="str">
        <f t="shared" si="196"/>
        <v/>
      </c>
      <c r="IM114" s="275">
        <f>ROUND(VLOOKUP(C114,MOVI!C:DT,83,0),0)</f>
        <v>12575000</v>
      </c>
      <c r="IN114" s="275">
        <f>ROUND(VLOOKUP(C114,FPT!B:IL,83,0),0)</f>
        <v>12575000</v>
      </c>
      <c r="IO114" t="str">
        <f t="shared" si="197"/>
        <v/>
      </c>
      <c r="IP114" s="275">
        <f>VLOOKUP(C114,MOVI!C:DT,84,0)</f>
        <v>6125000</v>
      </c>
      <c r="IQ114" s="275">
        <f>VLOOKUP(C114,FPT!B:IO,84,0)</f>
        <v>6125000</v>
      </c>
      <c r="IR114" t="str">
        <f t="shared" si="198"/>
        <v/>
      </c>
      <c r="IS114" s="275">
        <f>ROUND(VLOOKUP(C114,MOVI!C:DT,85,0),0)</f>
        <v>362500</v>
      </c>
      <c r="IT114" s="275">
        <f>ROUND(VLOOKUP(C114,FPT!B:IR,85,0),0)</f>
        <v>362500</v>
      </c>
      <c r="IU114" t="str">
        <f t="shared" si="199"/>
        <v/>
      </c>
      <c r="IV114" s="275">
        <f>VLOOKUP(C114,MOVI!C:DT,86,0)</f>
        <v>0</v>
      </c>
      <c r="IW114" s="275">
        <f>VLOOKUP(C114,FPT!B:IU,86,0)</f>
        <v>0</v>
      </c>
      <c r="IX114" t="str">
        <f t="shared" si="200"/>
        <v/>
      </c>
      <c r="IY114" s="275">
        <f>ROUND(VLOOKUP(C114,MOVI!C:DT,87,0),0)</f>
        <v>362500</v>
      </c>
      <c r="IZ114" s="275">
        <f>ROUND(VLOOKUP(C114,FPT!B:IX,87,0),0)</f>
        <v>362500</v>
      </c>
      <c r="JA114" t="str">
        <f t="shared" si="201"/>
        <v/>
      </c>
      <c r="JB114" s="275">
        <f>VLOOKUP(C114,MOVI!C:DT,88,0)</f>
        <v>0</v>
      </c>
      <c r="JC114" s="275">
        <f>VLOOKUP(C114,FPT!B:JA,88,0)</f>
        <v>0</v>
      </c>
      <c r="JD114" t="str">
        <f t="shared" si="202"/>
        <v/>
      </c>
      <c r="JE114" s="275">
        <f>VLOOKUP(C114,MOVI!C:DT,89,0)</f>
        <v>149000</v>
      </c>
      <c r="JF114" s="275">
        <f>VLOOKUP(C114,FPT!B:JD,89,0)</f>
        <v>149000</v>
      </c>
      <c r="JG114" t="str">
        <f t="shared" si="203"/>
        <v/>
      </c>
      <c r="JH114" s="275">
        <f>VLOOKUP(C114,MOVI!C:DT,90,0)</f>
        <v>0</v>
      </c>
      <c r="JI114" s="275">
        <f>VLOOKUP(C114,FPT!B:JG,90,0)</f>
        <v>0</v>
      </c>
      <c r="JJ114" t="str">
        <f t="shared" si="204"/>
        <v/>
      </c>
      <c r="JK114" s="275">
        <f>VLOOKUP(C114,MOVI!C:DT,91,0)</f>
        <v>0</v>
      </c>
      <c r="JL114" s="275">
        <f>VLOOKUP(C114,FPT!B:JJ,91,0)</f>
        <v>0</v>
      </c>
      <c r="JM114" t="str">
        <f t="shared" si="205"/>
        <v/>
      </c>
      <c r="JN114" s="275">
        <f>VLOOKUP(C114,MOVI!C:DT,92,0)</f>
        <v>0</v>
      </c>
      <c r="JO114" s="275">
        <f>VLOOKUP(C114,FPT!B:JM,92,0)</f>
        <v>0</v>
      </c>
      <c r="JP114" t="str">
        <f t="shared" si="206"/>
        <v/>
      </c>
      <c r="JQ114" s="275">
        <f>VLOOKUP(C114,MOVI!C:DT,93,0)</f>
        <v>0</v>
      </c>
      <c r="JR114" s="275">
        <f>VLOOKUP(C114,FPT!B:JP,93,0)</f>
        <v>0</v>
      </c>
      <c r="JS114" t="str">
        <f t="shared" si="207"/>
        <v/>
      </c>
      <c r="JT114" s="275">
        <f>VLOOKUP(C114,MOVI!C:DT,94,0)</f>
        <v>149000</v>
      </c>
      <c r="JU114" s="275">
        <f>VLOOKUP(C114,FPT!B:JS,94,0)</f>
        <v>149000</v>
      </c>
      <c r="JV114" t="str">
        <f t="shared" si="208"/>
        <v/>
      </c>
      <c r="JW114" s="275">
        <f>VLOOKUP(C114,MOVI!C:DT,95,0)</f>
        <v>16613500</v>
      </c>
      <c r="JX114" s="275">
        <f>VLOOKUP(C114,FPT!B:JV,95,0)</f>
        <v>16613500</v>
      </c>
      <c r="JY114" t="str">
        <f t="shared" si="209"/>
        <v/>
      </c>
      <c r="JZ114" s="275">
        <f>VLOOKUP(C114,MOVI!C:DT,96,0)</f>
        <v>0</v>
      </c>
      <c r="KA114" s="275">
        <f>VLOOKUP(C114,FPT!B:JY,96,0)</f>
        <v>0</v>
      </c>
      <c r="KB114" t="str">
        <f t="shared" si="210"/>
        <v/>
      </c>
      <c r="KC114" s="275">
        <f>VLOOKUP(C114,MOVI!C:DT,97,0)</f>
        <v>16613500</v>
      </c>
      <c r="KD114" s="275">
        <f>VLOOKUP(C114,FPT!B:KB,97,0)</f>
        <v>16613500</v>
      </c>
      <c r="KE114" t="str">
        <f t="shared" si="211"/>
        <v/>
      </c>
      <c r="KF114" s="275">
        <f>VLOOKUP(C114,MOVI!C:DT,98,0)</f>
        <v>2550000</v>
      </c>
      <c r="KG114" s="275">
        <f>VLOOKUP(C114,FPT!B:KE,98,0)</f>
        <v>2550000</v>
      </c>
      <c r="KH114" t="str">
        <f t="shared" si="212"/>
        <v/>
      </c>
      <c r="KI114" s="275">
        <f>VLOOKUP(C114,MOVI!C:DT,99,0)</f>
        <v>0</v>
      </c>
      <c r="KJ114" s="275">
        <f>VLOOKUP(C114,FPT!B:KH,99,0)</f>
        <v>0</v>
      </c>
      <c r="KK114" t="str">
        <f t="shared" si="213"/>
        <v/>
      </c>
      <c r="KL114" s="275">
        <f>VLOOKUP(C114,MOVI!C:DT,100,0)</f>
        <v>450000</v>
      </c>
      <c r="KM114" s="275">
        <f>VLOOKUP(C114,FPT!B:KK,100,0)</f>
        <v>450000</v>
      </c>
      <c r="KN114" t="str">
        <f t="shared" si="214"/>
        <v/>
      </c>
      <c r="KO114" s="275">
        <f>VLOOKUP(C114,MOVI!C:DT,101,0)</f>
        <v>0</v>
      </c>
      <c r="KP114" s="275">
        <f>VLOOKUP(C114,FPT!B:KN,101,0)</f>
        <v>0</v>
      </c>
      <c r="KQ114" t="str">
        <f t="shared" si="215"/>
        <v/>
      </c>
      <c r="KR114" s="275">
        <f>VLOOKUP(C114,MOVI!C:DT,102,0)</f>
        <v>0</v>
      </c>
      <c r="KS114" s="275">
        <f>VLOOKUP(C114,FPT!B:KQ,102,0)</f>
        <v>0</v>
      </c>
      <c r="KT114" t="str">
        <f t="shared" si="216"/>
        <v/>
      </c>
      <c r="KU114" s="275">
        <f>VLOOKUP(C114,MOVI!C:DT,103,0)</f>
        <v>3000000</v>
      </c>
      <c r="KV114" s="275">
        <f>VLOOKUP(C114,FPT!B:KT,103,0)</f>
        <v>3000000</v>
      </c>
      <c r="KW114" t="str">
        <f t="shared" si="217"/>
        <v/>
      </c>
      <c r="KX114" s="275">
        <f>VLOOKUP(C114,MOVI!C:DT,104,0)</f>
        <v>4575000</v>
      </c>
      <c r="KY114" s="275">
        <f>VLOOKUP(C114,FPT!B:KW,104,0)</f>
        <v>4575000</v>
      </c>
      <c r="KZ114" t="str">
        <f t="shared" si="218"/>
        <v/>
      </c>
      <c r="LA114" s="275">
        <f>VLOOKUP(C114,MOVI!C:DT,105,0)</f>
        <v>300000</v>
      </c>
      <c r="LB114" s="275">
        <f>VLOOKUP(C114,FPT!B:KZ,105,0)</f>
        <v>300000</v>
      </c>
      <c r="LC114" t="str">
        <f t="shared" si="219"/>
        <v/>
      </c>
      <c r="LD114" s="275">
        <f>VLOOKUP(C114,MOVI!C:DT,106,0)</f>
        <v>22000000</v>
      </c>
      <c r="LE114" s="275">
        <f>VLOOKUP(C114,FPT!B:LC,106,0)</f>
        <v>22000000</v>
      </c>
      <c r="LF114" t="str">
        <f t="shared" si="220"/>
        <v/>
      </c>
      <c r="LG114" s="273">
        <f>VLOOKUP(C114,MOVI!C:DT,107,0)</f>
        <v>0</v>
      </c>
      <c r="LH114" s="273">
        <f>VLOOKUP(C114,FPT!B:LF,107,0)</f>
        <v>0</v>
      </c>
      <c r="LI114" t="str">
        <f t="shared" si="221"/>
        <v/>
      </c>
      <c r="LJ114" t="str">
        <f>VLOOKUP(C114,MOVI!C:DV,108,0)</f>
        <v>Việt PhúSouthRisk</v>
      </c>
      <c r="LK114" s="252" t="str">
        <f>VLOOKUP(C114,FPT!B:LI,108,0)</f>
        <v>Việt PhúSouthRisk</v>
      </c>
      <c r="LL114" t="str">
        <f t="shared" si="222"/>
        <v/>
      </c>
      <c r="LM114" s="275">
        <f>ROUND(VLOOKUP(C114,MOVI!C:DV,109,0),0)</f>
        <v>1250000</v>
      </c>
      <c r="LN114" s="275">
        <f>ROUND(VLOOKUP(C114,FPT!B:LL,109,0),0)</f>
        <v>1250000</v>
      </c>
      <c r="LO114" t="str">
        <f t="shared" si="223"/>
        <v/>
      </c>
      <c r="LP114" t="str">
        <f>VLOOKUP(C114,MOVI!C:DV,110,0)</f>
        <v>HCM</v>
      </c>
      <c r="LQ114" s="247" t="str">
        <f>VLOOKUP(C114,FPT!B:LO,110,0)</f>
        <v>HCM</v>
      </c>
      <c r="LR114" t="str">
        <f t="shared" si="224"/>
        <v/>
      </c>
      <c r="LS114">
        <f>MOVI!DI109</f>
        <v>22</v>
      </c>
      <c r="LV114">
        <f>MOVI!DJ109</f>
        <v>0</v>
      </c>
      <c r="LW114">
        <f>MOVI!DK109</f>
        <v>0</v>
      </c>
      <c r="LX114" t="str">
        <f>MOVI!DL109</f>
        <v>x</v>
      </c>
      <c r="LY114">
        <f>MOVI!DM109</f>
        <v>0</v>
      </c>
      <c r="LZ114">
        <f>MOVI!DN109</f>
        <v>149000</v>
      </c>
      <c r="MA114">
        <f>MOVI!DO109</f>
        <v>0</v>
      </c>
      <c r="MB114" t="str">
        <f>MOVI!DP109</f>
        <v/>
      </c>
      <c r="MC114">
        <f>MOVI!DQ109</f>
        <v>0</v>
      </c>
      <c r="MD114">
        <f>MOVI!DR109</f>
        <v>0</v>
      </c>
      <c r="ME114" t="str">
        <f>VLOOKUP(C114,MOVI!C:DV,121,0)</f>
        <v/>
      </c>
      <c r="MF114" s="252"/>
      <c r="MG114" t="str">
        <f t="shared" si="228"/>
        <v/>
      </c>
      <c r="MH114" t="str">
        <f>VLOOKUP(C114,MOVI!C:DT,122,0)</f>
        <v>Việt PhúSouth</v>
      </c>
      <c r="MI114" s="252" t="str">
        <f>VLOOKUP(C114,FPT!B:DS,112,0)</f>
        <v>Việt PhúSouth</v>
      </c>
      <c r="MJ114" t="str">
        <f t="shared" si="225"/>
        <v/>
      </c>
    </row>
    <row r="115" spans="1:348" x14ac:dyDescent="0.25">
      <c r="A115">
        <v>107</v>
      </c>
      <c r="B115" s="48">
        <v>1526</v>
      </c>
      <c r="C115" s="271" t="s">
        <v>833</v>
      </c>
      <c r="D115" t="str">
        <f>VLOOKUP(C115,MOVI!C:D,2,0)</f>
        <v>Ngô Việt Anh</v>
      </c>
      <c r="E115" t="str">
        <f>VLOOKUP(C115,FPT!B:C,2,0)</f>
        <v>Ngô Việt Anh</v>
      </c>
      <c r="F115" t="str">
        <f t="shared" si="118"/>
        <v/>
      </c>
      <c r="G115" t="str">
        <f>VLOOKUP(C115,MOVI!C:E,3,0)</f>
        <v>Risk</v>
      </c>
      <c r="H115" t="str">
        <f>VLOOKUP(C115,FPT!B:F,3,0)</f>
        <v>Risk</v>
      </c>
      <c r="I115" t="str">
        <f t="shared" si="119"/>
        <v/>
      </c>
      <c r="J115" t="str">
        <f>VLOOKUP(C115,MOVI!C:H,4,0)</f>
        <v>Collection</v>
      </c>
      <c r="K115" t="str">
        <f>VLOOKUP(C115,FPT!B:I,4,0)</f>
        <v>Collection</v>
      </c>
      <c r="L115" t="str">
        <f t="shared" si="120"/>
        <v/>
      </c>
      <c r="M115" t="str">
        <f>VLOOKUP(C115,MOVI!C:DT,5,0)</f>
        <v>Associate</v>
      </c>
      <c r="N115" t="str">
        <f>VLOOKUP(C115,FPT!B:L,5,0)</f>
        <v>Associate</v>
      </c>
      <c r="O115" t="str">
        <f t="shared" si="121"/>
        <v/>
      </c>
      <c r="P115" t="str">
        <f>VLOOKUP(C115,MOVI!C:DT,6,0)</f>
        <v>Field Collector</v>
      </c>
      <c r="Q115" t="str">
        <f>VLOOKUP(C115,FPT!B:O,6,0)</f>
        <v>Field Collector</v>
      </c>
      <c r="R115" t="str">
        <f t="shared" si="122"/>
        <v/>
      </c>
      <c r="S115" t="str">
        <f>VLOOKUP(C115,MOVI!C:DT,7,0)</f>
        <v>North</v>
      </c>
      <c r="T115" t="str">
        <f>VLOOKUP(C115,FPT!B:R,7,0)</f>
        <v>North</v>
      </c>
      <c r="U115" t="str">
        <f t="shared" si="123"/>
        <v/>
      </c>
      <c r="V115" t="str">
        <f>VLOOKUP(C115,MOVI!C:DT,8,0)</f>
        <v>Việt Phú</v>
      </c>
      <c r="W115" t="str">
        <f>VLOOKUP(C115,FPT!B:U,8,0)</f>
        <v>Việt Phú</v>
      </c>
      <c r="X115" t="str">
        <f t="shared" si="124"/>
        <v/>
      </c>
      <c r="Y115" t="str">
        <f>VLOOKUP(C115,MOVI!C:DT,9,0)</f>
        <v>Full-time</v>
      </c>
      <c r="Z115" t="str">
        <f>VLOOKUP(C115,FPT!B:X,9,0)</f>
        <v>Full-time</v>
      </c>
      <c r="AA115" t="str">
        <f t="shared" si="125"/>
        <v/>
      </c>
      <c r="AB115" t="str">
        <f>VLOOKUP(C115,MOVI!C:DT,10,0)</f>
        <v>Permanent</v>
      </c>
      <c r="AC115" t="str">
        <f>VLOOKUP(C115,FPT!B:AA,10,0)</f>
        <v>Permanent</v>
      </c>
      <c r="AD115" t="str">
        <f t="shared" si="126"/>
        <v/>
      </c>
      <c r="AE115" s="247">
        <f>VLOOKUP(C115,MOVI!C:DT,11,0)</f>
        <v>41792</v>
      </c>
      <c r="AF115" s="247">
        <f>VLOOKUP(C115,FPT!B:AD,11,0)</f>
        <v>41792</v>
      </c>
      <c r="AG115" t="str">
        <f t="shared" si="127"/>
        <v/>
      </c>
      <c r="AH115" s="260" t="str">
        <f>VLOOKUP(C115,MOVI!C:DT,12,0)</f>
        <v/>
      </c>
      <c r="AI115" s="260"/>
      <c r="AJ115" t="str">
        <f t="shared" si="227"/>
        <v/>
      </c>
      <c r="AK115">
        <f>VLOOKUP(C115,MOVI!C:DT,13,0)</f>
        <v>0</v>
      </c>
      <c r="AL115" s="247">
        <f>VLOOKUP(C115,FPT!B:AJ,13,0)</f>
        <v>0</v>
      </c>
      <c r="AM115" t="str">
        <f t="shared" si="226"/>
        <v/>
      </c>
      <c r="AN115" s="247">
        <f>VLOOKUP(C115,MOVI!C:DT,14,0)</f>
        <v>0</v>
      </c>
      <c r="AO115" s="247">
        <f>VLOOKUP(C115,FPT!B:AM,14,0)</f>
        <v>0</v>
      </c>
      <c r="AP115" t="str">
        <f t="shared" si="128"/>
        <v/>
      </c>
      <c r="AQ115" t="str">
        <f>VLOOKUP(C115,MOVI!C:DT,15,0)</f>
        <v>LC</v>
      </c>
      <c r="AR115" s="247" t="str">
        <f>VLOOKUP(C115,FPT!B:AP,15,0)</f>
        <v>LC</v>
      </c>
      <c r="AS115" t="str">
        <f t="shared" si="129"/>
        <v/>
      </c>
      <c r="AT115" s="282" t="str">
        <f>VLOOKUP(C115,MOVI!C:DT,16,0)</f>
        <v>LTTP</v>
      </c>
      <c r="AU115" s="247" t="str">
        <f>VLOOKUP(C115,FPT!B:AS,16,0)</f>
        <v>LTTP</v>
      </c>
      <c r="AV115" t="str">
        <f t="shared" si="130"/>
        <v/>
      </c>
      <c r="AW115" t="str">
        <f>VLOOKUP(C115,MOVI!C:DT,17,0)</f>
        <v>L</v>
      </c>
      <c r="AX115" s="247" t="str">
        <f>VLOOKUP(C115,FPT!B:AV,17,0)</f>
        <v>L</v>
      </c>
      <c r="AY115" t="str">
        <f t="shared" si="131"/>
        <v/>
      </c>
      <c r="AZ115">
        <f>VLOOKUP(C115,MOVI!C:DT,18,0)</f>
        <v>0</v>
      </c>
      <c r="BA115" s="247">
        <f>VLOOKUP(C115,FPT!B:AY,18,0)</f>
        <v>0</v>
      </c>
      <c r="BB115" t="str">
        <f t="shared" si="132"/>
        <v/>
      </c>
      <c r="BC115" s="275">
        <f>VLOOKUP(C115,MOVI!C:DT,19,0)</f>
        <v>5000000</v>
      </c>
      <c r="BD115" s="275">
        <f>VLOOKUP(C115,FPT!B:BB,19,0)</f>
        <v>5000000</v>
      </c>
      <c r="BE115" t="str">
        <f t="shared" si="133"/>
        <v/>
      </c>
      <c r="BF115">
        <f>VLOOKUP(C115,MOVI!C:DT,20,0)</f>
        <v>0</v>
      </c>
      <c r="BG115" s="252">
        <f>VLOOKUP(C115,FPT!B:BE,20,0)</f>
        <v>0</v>
      </c>
      <c r="BH115" t="str">
        <f t="shared" si="134"/>
        <v/>
      </c>
      <c r="BI115" s="275">
        <f>VLOOKUP(C115,MOVI!C:DT,21,0)</f>
        <v>5000000</v>
      </c>
      <c r="BJ115" s="275">
        <f>VLOOKUP(C115,FPT!B:BH,21,0)</f>
        <v>5000000</v>
      </c>
      <c r="BK115" t="str">
        <f t="shared" si="135"/>
        <v/>
      </c>
      <c r="BL115" s="275">
        <f>VLOOKUP(C115,MOVI!C:DT,22,0)</f>
        <v>0</v>
      </c>
      <c r="BM115" s="275">
        <f>VLOOKUP(C115,FPT!B:BK,22,0)</f>
        <v>0</v>
      </c>
      <c r="BN115" t="str">
        <f t="shared" si="136"/>
        <v/>
      </c>
      <c r="BO115" s="275">
        <f>VLOOKUP(C115,MOVI!C:DT,23,0)</f>
        <v>500000</v>
      </c>
      <c r="BP115" s="275">
        <f>VLOOKUP(C115,FPT!B:BN,23,0)</f>
        <v>500000</v>
      </c>
      <c r="BQ115" t="str">
        <f t="shared" si="137"/>
        <v/>
      </c>
      <c r="BR115" s="275">
        <f>VLOOKUP(C115,MOVI!C:DT,24,0)</f>
        <v>0</v>
      </c>
      <c r="BS115" s="275">
        <f>VLOOKUP(C115,FPT!B:BQ,24,0)</f>
        <v>0</v>
      </c>
      <c r="BT115" t="str">
        <f t="shared" si="138"/>
        <v/>
      </c>
      <c r="BU115" s="275">
        <f>VLOOKUP(C115,MOVI!C:DT,25,0)</f>
        <v>0</v>
      </c>
      <c r="BV115" s="275">
        <f>VLOOKUP(C115,FPT!B:BT,25,0)</f>
        <v>0</v>
      </c>
      <c r="BW115" t="str">
        <f t="shared" si="139"/>
        <v/>
      </c>
      <c r="BX115" s="275">
        <f>VLOOKUP(C115,MOVI!C:DT,26,0)</f>
        <v>0</v>
      </c>
      <c r="BY115" s="275">
        <f>VLOOKUP(C115,FPT!B:BW,26,0)</f>
        <v>0</v>
      </c>
      <c r="BZ115" t="str">
        <f t="shared" si="140"/>
        <v/>
      </c>
      <c r="CA115" s="275">
        <f>VLOOKUP(C115,MOVI!C:DT,27,0)</f>
        <v>0</v>
      </c>
      <c r="CB115" s="275">
        <f>VLOOKUP(C115,FPT!B:BZ,27,0)</f>
        <v>0</v>
      </c>
      <c r="CC115" t="str">
        <f t="shared" si="141"/>
        <v/>
      </c>
      <c r="CD115" s="275">
        <f>VLOOKUP(C115,MOVI!C:DT,28,0)</f>
        <v>500000</v>
      </c>
      <c r="CE115" s="275">
        <f>VLOOKUP(C115,FPT!B:CC,28,0)</f>
        <v>500000</v>
      </c>
      <c r="CF115" t="str">
        <f t="shared" si="142"/>
        <v/>
      </c>
      <c r="CG115" t="str">
        <f>VLOOKUP(C115,MOVI!C:DT,29,0)</f>
        <v>CN</v>
      </c>
      <c r="CH115" s="252" t="str">
        <f>VLOOKUP(C115,FPT!B:CF,29,0)</f>
        <v>CN</v>
      </c>
      <c r="CI115" t="str">
        <f t="shared" si="143"/>
        <v/>
      </c>
      <c r="CJ115">
        <f>VLOOKUP(C115,MOVI!C:DT,30,0)</f>
        <v>26</v>
      </c>
      <c r="CK115" s="252">
        <f>VLOOKUP(C115,FPT!B:CI,30,0)</f>
        <v>26</v>
      </c>
      <c r="CL115" t="str">
        <f t="shared" si="144"/>
        <v/>
      </c>
      <c r="CM115">
        <f>VLOOKUP(C115,MOVI!C:DT,31,0)</f>
        <v>24</v>
      </c>
      <c r="CN115" s="252">
        <f>VLOOKUP(C115,FPT!B:CL,31,0)</f>
        <v>24</v>
      </c>
      <c r="CO115" t="str">
        <f t="shared" si="145"/>
        <v/>
      </c>
      <c r="CP115" s="275">
        <f>VLOOKUP(C115,MOVI!C:DT,32,0)</f>
        <v>2</v>
      </c>
      <c r="CQ115" s="275">
        <f>VLOOKUP(C115,FPT!B:CO,32,0)</f>
        <v>2</v>
      </c>
      <c r="CR115" t="str">
        <f t="shared" si="146"/>
        <v/>
      </c>
      <c r="CS115" s="275">
        <f>VLOOKUP(C115,MOVI!C:DT,33,0)</f>
        <v>0</v>
      </c>
      <c r="CT115" s="275">
        <f>VLOOKUP(C115,FPT!B:CR,33,0)</f>
        <v>0</v>
      </c>
      <c r="CU115" t="str">
        <f t="shared" si="147"/>
        <v/>
      </c>
      <c r="CV115" s="275">
        <f>VLOOKUP(C115,MOVI!C:DT,34,0)</f>
        <v>0</v>
      </c>
      <c r="CW115" s="275">
        <f>VLOOKUP(C115,FPT!B:CU,34,0)</f>
        <v>0</v>
      </c>
      <c r="CX115" t="str">
        <f t="shared" si="148"/>
        <v/>
      </c>
      <c r="CY115" s="275">
        <f>VLOOKUP(C115,MOVI!C:DT,35,0)</f>
        <v>26</v>
      </c>
      <c r="CZ115" s="275">
        <f>VLOOKUP(C115,FPT!B:CX,35,0)</f>
        <v>26</v>
      </c>
      <c r="DA115" t="str">
        <f t="shared" si="149"/>
        <v/>
      </c>
      <c r="DB115" s="275">
        <f>VLOOKUP(C115,MOVI!C:DT,36,0)</f>
        <v>0</v>
      </c>
      <c r="DC115" s="275">
        <f>VLOOKUP(C115,FPT!B:DA,36,0)</f>
        <v>0</v>
      </c>
      <c r="DD115" t="str">
        <f t="shared" si="150"/>
        <v/>
      </c>
      <c r="DE115" s="275">
        <f>VLOOKUP(C115,MOVI!C:DT,37,0)</f>
        <v>0</v>
      </c>
      <c r="DF115" s="275">
        <f>VLOOKUP(C115,FPT!B:DD,37,0)</f>
        <v>0</v>
      </c>
      <c r="DG115" t="str">
        <f t="shared" si="151"/>
        <v/>
      </c>
      <c r="DH115" s="275">
        <f>VLOOKUP(C115,MOVI!C:DT,38,0)</f>
        <v>0</v>
      </c>
      <c r="DI115" s="275">
        <f>VLOOKUP(C115,FPT!B:DG,38,0)</f>
        <v>0</v>
      </c>
      <c r="DJ115" t="str">
        <f t="shared" si="152"/>
        <v/>
      </c>
      <c r="DK115" s="275">
        <f>VLOOKUP(C115,MOVI!C:DT,39,0)</f>
        <v>0</v>
      </c>
      <c r="DL115" s="275">
        <f>VLOOKUP(C115,FPT!B:DJ,39,0)</f>
        <v>0</v>
      </c>
      <c r="DM115" t="str">
        <f t="shared" si="153"/>
        <v/>
      </c>
      <c r="DN115" s="275">
        <f>VLOOKUP(C115,MOVI!C:DT,40,0)</f>
        <v>0</v>
      </c>
      <c r="DO115" s="275">
        <f>VLOOKUP(C115,FPT!B:DM,40,0)</f>
        <v>0</v>
      </c>
      <c r="DP115" t="str">
        <f t="shared" si="154"/>
        <v/>
      </c>
      <c r="DQ115" s="275">
        <f>VLOOKUP(C115,MOVI!C:DT,41,0)</f>
        <v>0</v>
      </c>
      <c r="DR115" s="275">
        <f>VLOOKUP(C115,FPT!B:DP,41,0)</f>
        <v>0</v>
      </c>
      <c r="DS115" t="str">
        <f t="shared" si="155"/>
        <v/>
      </c>
      <c r="DT115" s="275">
        <f>VLOOKUP(C115,MOVI!C:DT,42,0)</f>
        <v>5000000</v>
      </c>
      <c r="DU115" s="275">
        <f>ROUND(VLOOKUP(C115,FPT!B:DS,42,0),0)</f>
        <v>5000000</v>
      </c>
      <c r="DV115" t="str">
        <f t="shared" si="156"/>
        <v/>
      </c>
      <c r="DW115" s="275">
        <f>VLOOKUP(C115,MOVI!C:DT,43,0)</f>
        <v>0</v>
      </c>
      <c r="DX115" s="275">
        <f>VLOOKUP(C115,FPT!B:DV,43,0)</f>
        <v>0</v>
      </c>
      <c r="DY115" t="str">
        <f t="shared" si="157"/>
        <v/>
      </c>
      <c r="DZ115" s="275">
        <f>VLOOKUP(C115,MOVI!C:DT,44,0)</f>
        <v>0</v>
      </c>
      <c r="EA115" s="275">
        <f>VLOOKUP(C115,FPT!B:DY,44,0)</f>
        <v>0</v>
      </c>
      <c r="EB115" t="str">
        <f t="shared" si="158"/>
        <v/>
      </c>
      <c r="EC115" s="275">
        <f>VLOOKUP(C115,MOVI!C:DT,45,0)</f>
        <v>5000000</v>
      </c>
      <c r="ED115" s="275">
        <f>ROUND(VLOOKUP(C115,FPT!B:EB,45,0),0)</f>
        <v>5000000</v>
      </c>
      <c r="EE115" t="str">
        <f t="shared" si="159"/>
        <v/>
      </c>
      <c r="EF115" s="275">
        <f>VLOOKUP(C115,MOVI!C:DT,46,0)</f>
        <v>0</v>
      </c>
      <c r="EG115" s="275">
        <f>VLOOKUP(C115,FPT!B:EE,46,0)</f>
        <v>0</v>
      </c>
      <c r="EH115" t="str">
        <f t="shared" si="160"/>
        <v/>
      </c>
      <c r="EI115" s="275">
        <f>VLOOKUP(C115,MOVI!C:DT,47,0)</f>
        <v>500000</v>
      </c>
      <c r="EJ115" s="275">
        <f>VLOOKUP(C115,FPT!B:EH,47,0)</f>
        <v>500000</v>
      </c>
      <c r="EK115" t="str">
        <f t="shared" si="161"/>
        <v/>
      </c>
      <c r="EL115" s="275">
        <f>VLOOKUP(C115,MOVI!C:DT,48,0)</f>
        <v>0</v>
      </c>
      <c r="EM115" s="275">
        <f>VLOOKUP(C115,FPT!B:EK,48,0)</f>
        <v>0</v>
      </c>
      <c r="EN115" t="str">
        <f t="shared" si="162"/>
        <v/>
      </c>
      <c r="EO115" s="275">
        <f>VLOOKUP(C115,MOVI!C:DT,49,0)</f>
        <v>0</v>
      </c>
      <c r="EP115" s="275">
        <f>VLOOKUP(C115,FPT!B:EN,49,0)</f>
        <v>0</v>
      </c>
      <c r="EQ115" t="str">
        <f t="shared" si="163"/>
        <v/>
      </c>
      <c r="ER115" s="275">
        <f>VLOOKUP(C115,MOVI!C:DT,50,0)</f>
        <v>0</v>
      </c>
      <c r="ES115" s="275">
        <f>VLOOKUP(C115,FPT!B:EQ,50,0)</f>
        <v>0</v>
      </c>
      <c r="ET115" t="str">
        <f t="shared" si="164"/>
        <v/>
      </c>
      <c r="EU115" s="275">
        <f>VLOOKUP(C115,MOVI!C:DT,51,0)</f>
        <v>0</v>
      </c>
      <c r="EV115" s="275">
        <f>VLOOKUP(C115,FPT!B:ET,51,0)</f>
        <v>0</v>
      </c>
      <c r="EW115" t="str">
        <f t="shared" si="165"/>
        <v/>
      </c>
      <c r="EX115" s="275">
        <f>VLOOKUP(C115,MOVI!C:DT,52,0)</f>
        <v>0</v>
      </c>
      <c r="EY115" s="275">
        <f>VLOOKUP(C115,FPT!B:EW,52,0)</f>
        <v>0</v>
      </c>
      <c r="EZ115" t="str">
        <f t="shared" si="166"/>
        <v/>
      </c>
      <c r="FA115" s="275">
        <f>VLOOKUP(C115,MOVI!C:DT,53,0)</f>
        <v>0</v>
      </c>
      <c r="FB115" s="275">
        <f>VLOOKUP(C115,FPT!B:EZ,53,0)</f>
        <v>0</v>
      </c>
      <c r="FC115" t="str">
        <f t="shared" si="167"/>
        <v/>
      </c>
      <c r="FD115" s="275">
        <f>VLOOKUP(C115,MOVI!C:DT,54,0)</f>
        <v>0</v>
      </c>
      <c r="FE115" s="275">
        <f>VLOOKUP(C115,FPT!B:FC,54,0)</f>
        <v>0</v>
      </c>
      <c r="FF115" t="str">
        <f t="shared" si="168"/>
        <v/>
      </c>
      <c r="FG115" s="275">
        <f>VLOOKUP(C115,MOVI!C:DT,55,0)</f>
        <v>0</v>
      </c>
      <c r="FH115" s="275">
        <f>VLOOKUP(C115,FPT!B:FF,55,0)</f>
        <v>0</v>
      </c>
      <c r="FI115" t="str">
        <f t="shared" si="169"/>
        <v/>
      </c>
      <c r="FJ115" s="275">
        <f>VLOOKUP(C115,MOVI!C:DT,56,0)</f>
        <v>500000</v>
      </c>
      <c r="FK115" s="275">
        <f>VLOOKUP(C115,FPT!B:FI,56,0)</f>
        <v>500000</v>
      </c>
      <c r="FL115" t="str">
        <f t="shared" si="170"/>
        <v/>
      </c>
      <c r="FM115" s="275">
        <f>VLOOKUP(C115,MOVI!C:DT,57,0)</f>
        <v>0</v>
      </c>
      <c r="FN115" s="275">
        <f>VLOOKUP(C115,FPT!B:FL,57,0)</f>
        <v>0</v>
      </c>
      <c r="FO115" t="str">
        <f t="shared" si="171"/>
        <v/>
      </c>
      <c r="FP115" s="275">
        <f>VLOOKUP(C115,MOVI!C:DT,58,0)</f>
        <v>0</v>
      </c>
      <c r="FQ115" s="275">
        <f>VLOOKUP(C115,FPT!B:FO,58,0)</f>
        <v>0</v>
      </c>
      <c r="FR115" t="str">
        <f t="shared" si="172"/>
        <v/>
      </c>
      <c r="FS115" s="275">
        <f>VLOOKUP(C115,MOVI!C:DT,59,0)</f>
        <v>0</v>
      </c>
      <c r="FT115" s="275">
        <f>VLOOKUP(C115,FPT!B:FR,59,0)</f>
        <v>0</v>
      </c>
      <c r="FU115" t="str">
        <f t="shared" si="173"/>
        <v/>
      </c>
      <c r="FV115" s="275">
        <f>VLOOKUP(C115,MOVI!C:DT,60,0)</f>
        <v>3000000</v>
      </c>
      <c r="FW115" s="275">
        <f>VLOOKUP(C115,FPT!B:FU,60,0)</f>
        <v>3000000</v>
      </c>
      <c r="FX115" t="str">
        <f t="shared" si="174"/>
        <v/>
      </c>
      <c r="FY115" s="275">
        <f>VLOOKUP(C115,MOVI!C:DT,61,0)</f>
        <v>0</v>
      </c>
      <c r="FZ115" s="275">
        <f>VLOOKUP(C115,FPT!B:FX,61,0)</f>
        <v>0</v>
      </c>
      <c r="GA115" t="str">
        <f t="shared" si="175"/>
        <v/>
      </c>
      <c r="GB115" s="275">
        <f>VLOOKUP(C115,MOVI!C:DT,62,0)</f>
        <v>0</v>
      </c>
      <c r="GC115" s="275">
        <f>VLOOKUP(C115,FPT!B:GA,62,0)</f>
        <v>0</v>
      </c>
      <c r="GD115" t="str">
        <f t="shared" si="176"/>
        <v/>
      </c>
      <c r="GE115" s="275">
        <f>VLOOKUP(C115,MOVI!C:DT,63,0)</f>
        <v>0</v>
      </c>
      <c r="GF115" s="275">
        <f>VLOOKUP(C115,FPT!B:GD,63,0)</f>
        <v>0</v>
      </c>
      <c r="GG115" t="str">
        <f t="shared" si="177"/>
        <v/>
      </c>
      <c r="GH115" s="275">
        <f>VLOOKUP(C115,MOVI!C:DT,64,0)</f>
        <v>0</v>
      </c>
      <c r="GI115" s="275">
        <f>VLOOKUP(C115,FPT!B:GG,64,0)</f>
        <v>0</v>
      </c>
      <c r="GJ115" t="str">
        <f t="shared" si="178"/>
        <v/>
      </c>
      <c r="GK115" s="275">
        <f>VLOOKUP(C115,MOVI!C:DT,65,0)</f>
        <v>0</v>
      </c>
      <c r="GL115" s="275">
        <f>VLOOKUP(C115,FPT!B:GJ,65,0)</f>
        <v>0</v>
      </c>
      <c r="GM115" t="str">
        <f t="shared" si="179"/>
        <v/>
      </c>
      <c r="GN115" s="275">
        <f>VLOOKUP(C115,MOVI!C:DT,66,0)</f>
        <v>0</v>
      </c>
      <c r="GO115" s="275">
        <f>VLOOKUP(C115,FPT!B:GM,66,0)</f>
        <v>0</v>
      </c>
      <c r="GP115" t="str">
        <f t="shared" si="180"/>
        <v/>
      </c>
      <c r="GQ115" s="275">
        <f>VLOOKUP(C115,MOVI!C:DT,67,0)</f>
        <v>0</v>
      </c>
      <c r="GR115" s="275">
        <f>VLOOKUP(C115,FPT!B:GP,67,0)</f>
        <v>0</v>
      </c>
      <c r="GS115" t="str">
        <f t="shared" si="181"/>
        <v/>
      </c>
      <c r="GT115" s="275">
        <f>VLOOKUP(C115,MOVI!C:DT,68,0)</f>
        <v>0</v>
      </c>
      <c r="GU115" s="275">
        <f>VLOOKUP(C115,FPT!B:GS,68,0)</f>
        <v>0</v>
      </c>
      <c r="GV115" t="str">
        <f t="shared" si="182"/>
        <v/>
      </c>
      <c r="GW115" s="275">
        <f>VLOOKUP(C115,MOVI!C:DT,69,0)</f>
        <v>0</v>
      </c>
      <c r="GX115" s="275">
        <f>VLOOKUP(C115,FPT!B:GV,69,0)</f>
        <v>0</v>
      </c>
      <c r="GY115" t="str">
        <f t="shared" si="183"/>
        <v/>
      </c>
      <c r="GZ115" s="275">
        <f>VLOOKUP(C115,MOVI!C:DT,70,0)</f>
        <v>3000000</v>
      </c>
      <c r="HA115" s="275">
        <f>VLOOKUP(C115,FPT!B:GY,70,0)</f>
        <v>3000000</v>
      </c>
      <c r="HB115" t="str">
        <f t="shared" si="184"/>
        <v/>
      </c>
      <c r="HC115" s="275">
        <f>VLOOKUP(C115,MOVI!C:DT,71,0)</f>
        <v>8500000</v>
      </c>
      <c r="HD115" s="275">
        <f>ROUND(VLOOKUP(C115,FPT!B:HB,71,0),0)</f>
        <v>8500000</v>
      </c>
      <c r="HE115" t="str">
        <f t="shared" si="185"/>
        <v/>
      </c>
      <c r="HF115" s="275">
        <f>ROUND(VLOOKUP(C115,MOVI!C:DT,72,0),0)</f>
        <v>0</v>
      </c>
      <c r="HG115" s="275">
        <f>ROUND(VLOOKUP(C115,FPT!B:HE,72,0),0)</f>
        <v>0</v>
      </c>
      <c r="HH115" t="str">
        <f t="shared" si="186"/>
        <v/>
      </c>
      <c r="HI115" s="275">
        <f>VLOOKUP(C115,MOVI!C:DT,73,0)</f>
        <v>0</v>
      </c>
      <c r="HJ115" s="275">
        <f>VLOOKUP(C115,FPT!B:HH,73,0)</f>
        <v>0</v>
      </c>
      <c r="HK115" t="str">
        <f t="shared" si="187"/>
        <v/>
      </c>
      <c r="HL115" s="275">
        <f>VLOOKUP(C115,MOVI!C:DT,74,0)</f>
        <v>0</v>
      </c>
      <c r="HM115" s="275">
        <f>VLOOKUP(C115,FPT!B:HK,74,0)</f>
        <v>0</v>
      </c>
      <c r="HN115" t="str">
        <f t="shared" si="188"/>
        <v/>
      </c>
      <c r="HO115" s="275">
        <f>VLOOKUP(C115,MOVI!C:DT,75,0)</f>
        <v>11000000</v>
      </c>
      <c r="HP115" s="275">
        <f>VLOOKUP(C115,FPT!B:HN,75,0)</f>
        <v>11000000</v>
      </c>
      <c r="HQ115" t="str">
        <f t="shared" si="189"/>
        <v/>
      </c>
      <c r="HR115" s="275">
        <f>VLOOKUP(C115,MOVI!C:DT,76,0)</f>
        <v>0</v>
      </c>
      <c r="HS115" s="275">
        <f>VLOOKUP(C115,FPT!B:HQ,76,0)</f>
        <v>0</v>
      </c>
      <c r="HT115" t="str">
        <f t="shared" si="190"/>
        <v/>
      </c>
      <c r="HU115" s="275">
        <f>VLOOKUP(C115,MOVI!C:DT,77,0)</f>
        <v>0</v>
      </c>
      <c r="HV115" s="275">
        <f>VLOOKUP(C115,FPT!B:HT,77,0)</f>
        <v>0</v>
      </c>
      <c r="HW115" t="str">
        <f t="shared" si="191"/>
        <v/>
      </c>
      <c r="HX115" s="274">
        <f>VLOOKUP(C115,MOVI!C:CB,78,0)</f>
        <v>400000</v>
      </c>
      <c r="HY115" s="261">
        <f>VLOOKUP(C115,FPT!$B:$CA,78,0)</f>
        <v>400000</v>
      </c>
      <c r="HZ115" t="str">
        <f t="shared" si="192"/>
        <v/>
      </c>
      <c r="IA115" s="275">
        <f>VLOOKUP(C115,MOVI!C:CD,79,0)</f>
        <v>50000</v>
      </c>
      <c r="IB115" s="275">
        <f>VLOOKUP(C115,FPT!B:HZ,79,0)</f>
        <v>50000</v>
      </c>
      <c r="IC115" t="str">
        <f t="shared" si="193"/>
        <v/>
      </c>
      <c r="ID115" s="275">
        <f>VLOOKUP(C115,MOVI!C:CD,80,0)</f>
        <v>75000</v>
      </c>
      <c r="IE115" s="275">
        <f>VLOOKUP(C115,FPT!B:IC,80,0)</f>
        <v>75000</v>
      </c>
      <c r="IF115" t="str">
        <f t="shared" si="194"/>
        <v/>
      </c>
      <c r="IG115" s="275">
        <f>VLOOKUP(C115,MOVI!C:DT,81,0)</f>
        <v>0</v>
      </c>
      <c r="IH115" s="275">
        <f>VLOOKUP(C115,FPT!B:IF,81,0)</f>
        <v>0</v>
      </c>
      <c r="II115" t="str">
        <f t="shared" si="195"/>
        <v/>
      </c>
      <c r="IJ115" s="275">
        <f>VLOOKUP(C115,MOVI!C:DT,82,0)</f>
        <v>525000</v>
      </c>
      <c r="IK115" s="275">
        <f>VLOOKUP(C115,FPT!B:II,82,0)</f>
        <v>525000</v>
      </c>
      <c r="IL115" t="str">
        <f t="shared" si="196"/>
        <v/>
      </c>
      <c r="IM115" s="275">
        <f>ROUND(VLOOKUP(C115,MOVI!C:DT,83,0),0)</f>
        <v>11525000</v>
      </c>
      <c r="IN115" s="275">
        <f>ROUND(VLOOKUP(C115,FPT!B:IL,83,0),0)</f>
        <v>11525000</v>
      </c>
      <c r="IO115" t="str">
        <f t="shared" si="197"/>
        <v/>
      </c>
      <c r="IP115" s="275">
        <f>VLOOKUP(C115,MOVI!C:DT,84,0)</f>
        <v>0</v>
      </c>
      <c r="IQ115" s="275">
        <f>VLOOKUP(C115,FPT!B:IO,84,0)</f>
        <v>0</v>
      </c>
      <c r="IR115" t="str">
        <f t="shared" si="198"/>
        <v/>
      </c>
      <c r="IS115" s="275">
        <f>ROUND(VLOOKUP(C115,MOVI!C:DT,85,0),0)</f>
        <v>0</v>
      </c>
      <c r="IT115" s="275">
        <f>ROUND(VLOOKUP(C115,FPT!B:IR,85,0),0)</f>
        <v>0</v>
      </c>
      <c r="IU115" t="str">
        <f t="shared" si="199"/>
        <v/>
      </c>
      <c r="IV115" s="275">
        <f>VLOOKUP(C115,MOVI!C:DT,86,0)</f>
        <v>0</v>
      </c>
      <c r="IW115" s="275">
        <f>VLOOKUP(C115,FPT!B:IU,86,0)</f>
        <v>0</v>
      </c>
      <c r="IX115" t="str">
        <f t="shared" si="200"/>
        <v/>
      </c>
      <c r="IY115" s="275">
        <f>ROUND(VLOOKUP(C115,MOVI!C:DT,87,0),0)</f>
        <v>0</v>
      </c>
      <c r="IZ115" s="275">
        <f>ROUND(VLOOKUP(C115,FPT!B:IX,87,0),0)</f>
        <v>0</v>
      </c>
      <c r="JA115" t="str">
        <f t="shared" si="201"/>
        <v/>
      </c>
      <c r="JB115" s="275">
        <f>VLOOKUP(C115,MOVI!C:DT,88,0)</f>
        <v>0</v>
      </c>
      <c r="JC115" s="275">
        <f>VLOOKUP(C115,FPT!B:JA,88,0)</f>
        <v>0</v>
      </c>
      <c r="JD115" t="str">
        <f t="shared" si="202"/>
        <v/>
      </c>
      <c r="JE115" s="275">
        <f>VLOOKUP(C115,MOVI!C:DT,89,0)</f>
        <v>0</v>
      </c>
      <c r="JF115" s="275">
        <f>VLOOKUP(C115,FPT!B:JD,89,0)</f>
        <v>0</v>
      </c>
      <c r="JG115" t="str">
        <f t="shared" si="203"/>
        <v/>
      </c>
      <c r="JH115" s="275">
        <f>VLOOKUP(C115,MOVI!C:DT,90,0)</f>
        <v>0</v>
      </c>
      <c r="JI115" s="275">
        <f>VLOOKUP(C115,FPT!B:JG,90,0)</f>
        <v>0</v>
      </c>
      <c r="JJ115" t="str">
        <f t="shared" si="204"/>
        <v/>
      </c>
      <c r="JK115" s="275">
        <f>VLOOKUP(C115,MOVI!C:DT,91,0)</f>
        <v>0</v>
      </c>
      <c r="JL115" s="275">
        <f>VLOOKUP(C115,FPT!B:JJ,91,0)</f>
        <v>0</v>
      </c>
      <c r="JM115" t="str">
        <f t="shared" si="205"/>
        <v/>
      </c>
      <c r="JN115" s="275">
        <f>VLOOKUP(C115,MOVI!C:DT,92,0)</f>
        <v>0</v>
      </c>
      <c r="JO115" s="275">
        <f>VLOOKUP(C115,FPT!B:JM,92,0)</f>
        <v>0</v>
      </c>
      <c r="JP115" t="str">
        <f t="shared" si="206"/>
        <v/>
      </c>
      <c r="JQ115" s="275">
        <f>VLOOKUP(C115,MOVI!C:DT,93,0)</f>
        <v>0</v>
      </c>
      <c r="JR115" s="275">
        <f>VLOOKUP(C115,FPT!B:JP,93,0)</f>
        <v>0</v>
      </c>
      <c r="JS115" t="str">
        <f t="shared" si="207"/>
        <v/>
      </c>
      <c r="JT115" s="275">
        <f>VLOOKUP(C115,MOVI!C:DT,94,0)</f>
        <v>0</v>
      </c>
      <c r="JU115" s="275">
        <f>VLOOKUP(C115,FPT!B:JS,94,0)</f>
        <v>0</v>
      </c>
      <c r="JV115" t="str">
        <f t="shared" si="208"/>
        <v/>
      </c>
      <c r="JW115" s="275">
        <f>VLOOKUP(C115,MOVI!C:DT,95,0)</f>
        <v>7975000</v>
      </c>
      <c r="JX115" s="275">
        <f>VLOOKUP(C115,FPT!B:JV,95,0)</f>
        <v>7975000</v>
      </c>
      <c r="JY115" t="str">
        <f t="shared" si="209"/>
        <v/>
      </c>
      <c r="JZ115" s="275">
        <f>VLOOKUP(C115,MOVI!C:DT,96,0)</f>
        <v>0</v>
      </c>
      <c r="KA115" s="275">
        <f>VLOOKUP(C115,FPT!B:JY,96,0)</f>
        <v>0</v>
      </c>
      <c r="KB115" t="str">
        <f t="shared" si="210"/>
        <v/>
      </c>
      <c r="KC115" s="275">
        <f>VLOOKUP(C115,MOVI!C:DT,97,0)</f>
        <v>7975000</v>
      </c>
      <c r="KD115" s="275">
        <f>VLOOKUP(C115,FPT!B:KB,97,0)</f>
        <v>7975000</v>
      </c>
      <c r="KE115" t="str">
        <f t="shared" si="211"/>
        <v/>
      </c>
      <c r="KF115" s="275">
        <f>VLOOKUP(C115,MOVI!C:DT,98,0)</f>
        <v>850000.00000000012</v>
      </c>
      <c r="KG115" s="275">
        <f>VLOOKUP(C115,FPT!B:KE,98,0)</f>
        <v>850000</v>
      </c>
      <c r="KH115" t="str">
        <f t="shared" si="212"/>
        <v/>
      </c>
      <c r="KI115" s="275">
        <f>VLOOKUP(C115,MOVI!C:DT,99,0)</f>
        <v>0</v>
      </c>
      <c r="KJ115" s="275">
        <f>VLOOKUP(C115,FPT!B:KH,99,0)</f>
        <v>0</v>
      </c>
      <c r="KK115" t="str">
        <f t="shared" si="213"/>
        <v/>
      </c>
      <c r="KL115" s="275">
        <f>VLOOKUP(C115,MOVI!C:DT,100,0)</f>
        <v>150000</v>
      </c>
      <c r="KM115" s="275">
        <f>VLOOKUP(C115,FPT!B:KK,100,0)</f>
        <v>150000</v>
      </c>
      <c r="KN115" t="str">
        <f t="shared" si="214"/>
        <v/>
      </c>
      <c r="KO115" s="275">
        <f>VLOOKUP(C115,MOVI!C:DT,101,0)</f>
        <v>0</v>
      </c>
      <c r="KP115" s="275">
        <f>VLOOKUP(C115,FPT!B:KN,101,0)</f>
        <v>0</v>
      </c>
      <c r="KQ115" t="str">
        <f t="shared" si="215"/>
        <v/>
      </c>
      <c r="KR115" s="275">
        <f>VLOOKUP(C115,MOVI!C:DT,102,0)</f>
        <v>0</v>
      </c>
      <c r="KS115" s="275">
        <f>VLOOKUP(C115,FPT!B:KQ,102,0)</f>
        <v>0</v>
      </c>
      <c r="KT115" t="str">
        <f t="shared" si="216"/>
        <v/>
      </c>
      <c r="KU115" s="275">
        <f>VLOOKUP(C115,MOVI!C:DT,103,0)</f>
        <v>1000000.0000000001</v>
      </c>
      <c r="KV115" s="275">
        <f>VLOOKUP(C115,FPT!B:KT,103,0)</f>
        <v>1000000</v>
      </c>
      <c r="KW115" t="str">
        <f t="shared" si="217"/>
        <v/>
      </c>
      <c r="KX115" s="275">
        <f>VLOOKUP(C115,MOVI!C:DT,104,0)</f>
        <v>1525000</v>
      </c>
      <c r="KY115" s="275">
        <f>VLOOKUP(C115,FPT!B:KW,104,0)</f>
        <v>1525000</v>
      </c>
      <c r="KZ115" t="str">
        <f t="shared" si="218"/>
        <v/>
      </c>
      <c r="LA115" s="275">
        <f>VLOOKUP(C115,MOVI!C:DT,105,0)</f>
        <v>100000</v>
      </c>
      <c r="LB115" s="275">
        <f>VLOOKUP(C115,FPT!B:KZ,105,0)</f>
        <v>100000</v>
      </c>
      <c r="LC115" t="str">
        <f t="shared" si="219"/>
        <v/>
      </c>
      <c r="LD115" s="275">
        <f>VLOOKUP(C115,MOVI!C:DT,106,0)</f>
        <v>9600000</v>
      </c>
      <c r="LE115" s="275">
        <f>VLOOKUP(C115,FPT!B:LC,106,0)</f>
        <v>9600000</v>
      </c>
      <c r="LF115" t="str">
        <f t="shared" si="220"/>
        <v/>
      </c>
      <c r="LG115" s="273">
        <f>VLOOKUP(C115,MOVI!C:DT,107,0)</f>
        <v>0</v>
      </c>
      <c r="LH115" s="273">
        <f>VLOOKUP(C115,FPT!B:LF,107,0)</f>
        <v>0</v>
      </c>
      <c r="LI115" t="str">
        <f t="shared" si="221"/>
        <v/>
      </c>
      <c r="LJ115" t="str">
        <f>VLOOKUP(C115,MOVI!C:DV,108,0)</f>
        <v>Việt PhúNorthRisk</v>
      </c>
      <c r="LK115" s="252" t="str">
        <f>VLOOKUP(C115,FPT!B:LI,108,0)</f>
        <v>Việt PhúNorthRisk</v>
      </c>
      <c r="LL115" t="str">
        <f t="shared" si="222"/>
        <v/>
      </c>
      <c r="LM115" s="275">
        <f>ROUND(VLOOKUP(C115,MOVI!C:DV,109,0),0)</f>
        <v>416667</v>
      </c>
      <c r="LN115" s="275">
        <f>ROUND(VLOOKUP(C115,FPT!B:LL,109,0),0)</f>
        <v>416667</v>
      </c>
      <c r="LO115" t="str">
        <f t="shared" si="223"/>
        <v/>
      </c>
      <c r="LP115" t="str">
        <f>VLOOKUP(C115,MOVI!C:DV,110,0)</f>
        <v>HNI</v>
      </c>
      <c r="LQ115" s="247" t="str">
        <f>VLOOKUP(C115,FPT!B:LO,110,0)</f>
        <v>HNI</v>
      </c>
      <c r="LR115" t="str">
        <f t="shared" si="224"/>
        <v/>
      </c>
      <c r="LS115">
        <f>MOVI!DI110</f>
        <v>22</v>
      </c>
      <c r="LV115">
        <f>MOVI!DJ110</f>
        <v>0</v>
      </c>
      <c r="LW115">
        <f>MOVI!DK110</f>
        <v>0</v>
      </c>
      <c r="LX115">
        <f>MOVI!DL110</f>
        <v>0</v>
      </c>
      <c r="LY115">
        <f>MOVI!DM110</f>
        <v>0</v>
      </c>
      <c r="LZ115">
        <f>MOVI!DN110</f>
        <v>0</v>
      </c>
      <c r="MA115">
        <f>MOVI!DO110</f>
        <v>0</v>
      </c>
      <c r="MB115" t="str">
        <f>MOVI!DP110</f>
        <v/>
      </c>
      <c r="MC115">
        <f>MOVI!DQ110</f>
        <v>0</v>
      </c>
      <c r="MD115">
        <f>MOVI!DR110</f>
        <v>0</v>
      </c>
      <c r="ME115" t="str">
        <f>VLOOKUP(C115,MOVI!C:DV,121,0)</f>
        <v/>
      </c>
      <c r="MF115" s="252"/>
      <c r="MG115" t="str">
        <f t="shared" si="228"/>
        <v/>
      </c>
      <c r="MH115" t="str">
        <f>VLOOKUP(C115,MOVI!C:DT,122,0)</f>
        <v>Việt PhúNorth</v>
      </c>
      <c r="MI115" s="252" t="str">
        <f>VLOOKUP(C115,FPT!B:DS,112,0)</f>
        <v>Việt PhúNorth</v>
      </c>
      <c r="MJ115" t="str">
        <f t="shared" si="225"/>
        <v/>
      </c>
    </row>
    <row r="116" spans="1:348" x14ac:dyDescent="0.25">
      <c r="A116">
        <v>108</v>
      </c>
      <c r="B116" s="48">
        <v>1907</v>
      </c>
      <c r="C116" s="271" t="s">
        <v>837</v>
      </c>
      <c r="D116" t="str">
        <f>VLOOKUP(C116,MOVI!C:D,2,0)</f>
        <v>Nguyễn Trường Tô</v>
      </c>
      <c r="E116" t="str">
        <f>VLOOKUP(C116,FPT!B:C,2,0)</f>
        <v>Nguyễn Trường Tô</v>
      </c>
      <c r="F116" t="str">
        <f t="shared" si="118"/>
        <v/>
      </c>
      <c r="G116" t="str">
        <f>VLOOKUP(C116,MOVI!C:E,3,0)</f>
        <v>Risk</v>
      </c>
      <c r="H116" t="str">
        <f>VLOOKUP(C116,FPT!B:F,3,0)</f>
        <v>Risk</v>
      </c>
      <c r="I116" t="str">
        <f t="shared" si="119"/>
        <v/>
      </c>
      <c r="J116" t="str">
        <f>VLOOKUP(C116,MOVI!C:H,4,0)</f>
        <v>Collection</v>
      </c>
      <c r="K116" t="str">
        <f>VLOOKUP(C116,FPT!B:I,4,0)</f>
        <v>Collection</v>
      </c>
      <c r="L116" t="str">
        <f t="shared" si="120"/>
        <v/>
      </c>
      <c r="M116" t="str">
        <f>VLOOKUP(C116,MOVI!C:DT,5,0)</f>
        <v>Associate</v>
      </c>
      <c r="N116" t="str">
        <f>VLOOKUP(C116,FPT!B:L,5,0)</f>
        <v>Associate</v>
      </c>
      <c r="O116" t="str">
        <f t="shared" si="121"/>
        <v/>
      </c>
      <c r="P116" t="str">
        <f>VLOOKUP(C116,MOVI!C:DT,6,0)</f>
        <v>Field Collector</v>
      </c>
      <c r="Q116" t="str">
        <f>VLOOKUP(C116,FPT!B:O,6,0)</f>
        <v>Field Collector</v>
      </c>
      <c r="R116" t="str">
        <f t="shared" si="122"/>
        <v/>
      </c>
      <c r="S116" t="str">
        <f>VLOOKUP(C116,MOVI!C:DT,7,0)</f>
        <v>South</v>
      </c>
      <c r="T116" t="str">
        <f>VLOOKUP(C116,FPT!B:R,7,0)</f>
        <v>South</v>
      </c>
      <c r="U116" t="str">
        <f t="shared" si="123"/>
        <v/>
      </c>
      <c r="V116" t="str">
        <f>VLOOKUP(C116,MOVI!C:DT,8,0)</f>
        <v>Việt Phú</v>
      </c>
      <c r="W116" t="str">
        <f>VLOOKUP(C116,FPT!B:U,8,0)</f>
        <v>Việt Phú</v>
      </c>
      <c r="X116" t="str">
        <f t="shared" si="124"/>
        <v/>
      </c>
      <c r="Y116" t="str">
        <f>VLOOKUP(C116,MOVI!C:DT,9,0)</f>
        <v>Full-time</v>
      </c>
      <c r="Z116" t="str">
        <f>VLOOKUP(C116,FPT!B:X,9,0)</f>
        <v>Full-time</v>
      </c>
      <c r="AA116" t="str">
        <f t="shared" si="125"/>
        <v/>
      </c>
      <c r="AB116" t="str">
        <f>VLOOKUP(C116,MOVI!C:DT,10,0)</f>
        <v>Permanent</v>
      </c>
      <c r="AC116" t="str">
        <f>VLOOKUP(C116,FPT!B:AA,10,0)</f>
        <v>Permanent</v>
      </c>
      <c r="AD116" t="str">
        <f t="shared" si="126"/>
        <v/>
      </c>
      <c r="AE116" s="247">
        <f>VLOOKUP(C116,MOVI!C:DT,11,0)</f>
        <v>42186</v>
      </c>
      <c r="AF116" s="247">
        <f>VLOOKUP(C116,FPT!B:AD,11,0)</f>
        <v>42186</v>
      </c>
      <c r="AG116" t="str">
        <f t="shared" si="127"/>
        <v/>
      </c>
      <c r="AH116" s="260" t="str">
        <f>VLOOKUP(C116,MOVI!C:DT,12,0)</f>
        <v/>
      </c>
      <c r="AI116" s="260"/>
      <c r="AJ116" t="str">
        <f t="shared" si="227"/>
        <v/>
      </c>
      <c r="AK116">
        <f>VLOOKUP(C116,MOVI!C:DT,13,0)</f>
        <v>0</v>
      </c>
      <c r="AL116" s="247">
        <f>VLOOKUP(C116,FPT!B:AJ,13,0)</f>
        <v>0</v>
      </c>
      <c r="AM116" t="str">
        <f t="shared" si="226"/>
        <v/>
      </c>
      <c r="AN116" s="247">
        <f>VLOOKUP(C116,MOVI!C:DT,14,0)</f>
        <v>0</v>
      </c>
      <c r="AO116" s="247">
        <f>VLOOKUP(C116,FPT!B:AM,14,0)</f>
        <v>0</v>
      </c>
      <c r="AP116" t="str">
        <f t="shared" si="128"/>
        <v/>
      </c>
      <c r="AQ116" t="str">
        <f>VLOOKUP(C116,MOVI!C:DT,15,0)</f>
        <v>LC</v>
      </c>
      <c r="AR116" s="247" t="str">
        <f>VLOOKUP(C116,FPT!B:AP,15,0)</f>
        <v>LC</v>
      </c>
      <c r="AS116" t="str">
        <f t="shared" si="129"/>
        <v/>
      </c>
      <c r="AT116" s="282" t="str">
        <f>VLOOKUP(C116,MOVI!C:DT,16,0)</f>
        <v>LTTP</v>
      </c>
      <c r="AU116" s="247" t="str">
        <f>VLOOKUP(C116,FPT!B:AS,16,0)</f>
        <v>LTTP</v>
      </c>
      <c r="AV116" t="str">
        <f t="shared" si="130"/>
        <v/>
      </c>
      <c r="AW116" t="str">
        <f>VLOOKUP(C116,MOVI!C:DT,17,0)</f>
        <v>L</v>
      </c>
      <c r="AX116" s="247" t="str">
        <f>VLOOKUP(C116,FPT!B:AV,17,0)</f>
        <v>L</v>
      </c>
      <c r="AY116" t="str">
        <f t="shared" si="131"/>
        <v/>
      </c>
      <c r="AZ116">
        <f>VLOOKUP(C116,MOVI!C:DT,18,0)</f>
        <v>0</v>
      </c>
      <c r="BA116" s="247">
        <f>VLOOKUP(C116,FPT!B:AY,18,0)</f>
        <v>0</v>
      </c>
      <c r="BB116" t="str">
        <f t="shared" si="132"/>
        <v/>
      </c>
      <c r="BC116" s="275">
        <f>VLOOKUP(C116,MOVI!C:DT,19,0)</f>
        <v>5000000</v>
      </c>
      <c r="BD116" s="275">
        <f>VLOOKUP(C116,FPT!B:BB,19,0)</f>
        <v>5000000</v>
      </c>
      <c r="BE116" t="str">
        <f t="shared" si="133"/>
        <v/>
      </c>
      <c r="BF116">
        <f>VLOOKUP(C116,MOVI!C:DT,20,0)</f>
        <v>0</v>
      </c>
      <c r="BG116" s="252">
        <f>VLOOKUP(C116,FPT!B:BE,20,0)</f>
        <v>0</v>
      </c>
      <c r="BH116" t="str">
        <f t="shared" si="134"/>
        <v/>
      </c>
      <c r="BI116" s="275">
        <f>VLOOKUP(C116,MOVI!C:DT,21,0)</f>
        <v>5000000</v>
      </c>
      <c r="BJ116" s="275">
        <f>VLOOKUP(C116,FPT!B:BH,21,0)</f>
        <v>5000000</v>
      </c>
      <c r="BK116" t="str">
        <f t="shared" si="135"/>
        <v/>
      </c>
      <c r="BL116" s="275">
        <f>VLOOKUP(C116,MOVI!C:DT,22,0)</f>
        <v>0</v>
      </c>
      <c r="BM116" s="275">
        <f>VLOOKUP(C116,FPT!B:BK,22,0)</f>
        <v>0</v>
      </c>
      <c r="BN116" t="str">
        <f t="shared" si="136"/>
        <v/>
      </c>
      <c r="BO116" s="275">
        <f>VLOOKUP(C116,MOVI!C:DT,23,0)</f>
        <v>500000</v>
      </c>
      <c r="BP116" s="275">
        <f>VLOOKUP(C116,FPT!B:BN,23,0)</f>
        <v>500000</v>
      </c>
      <c r="BQ116" t="str">
        <f t="shared" si="137"/>
        <v/>
      </c>
      <c r="BR116" s="275">
        <f>VLOOKUP(C116,MOVI!C:DT,24,0)</f>
        <v>0</v>
      </c>
      <c r="BS116" s="275">
        <f>VLOOKUP(C116,FPT!B:BQ,24,0)</f>
        <v>0</v>
      </c>
      <c r="BT116" t="str">
        <f t="shared" si="138"/>
        <v/>
      </c>
      <c r="BU116" s="275">
        <f>VLOOKUP(C116,MOVI!C:DT,25,0)</f>
        <v>0</v>
      </c>
      <c r="BV116" s="275">
        <f>VLOOKUP(C116,FPT!B:BT,25,0)</f>
        <v>0</v>
      </c>
      <c r="BW116" t="str">
        <f t="shared" si="139"/>
        <v/>
      </c>
      <c r="BX116" s="275">
        <f>VLOOKUP(C116,MOVI!C:DT,26,0)</f>
        <v>0</v>
      </c>
      <c r="BY116" s="275">
        <f>VLOOKUP(C116,FPT!B:BW,26,0)</f>
        <v>0</v>
      </c>
      <c r="BZ116" t="str">
        <f t="shared" si="140"/>
        <v/>
      </c>
      <c r="CA116" s="275">
        <f>VLOOKUP(C116,MOVI!C:DT,27,0)</f>
        <v>0</v>
      </c>
      <c r="CB116" s="275">
        <f>VLOOKUP(C116,FPT!B:BZ,27,0)</f>
        <v>0</v>
      </c>
      <c r="CC116" t="str">
        <f t="shared" si="141"/>
        <v/>
      </c>
      <c r="CD116" s="275">
        <f>VLOOKUP(C116,MOVI!C:DT,28,0)</f>
        <v>500000</v>
      </c>
      <c r="CE116" s="275">
        <f>VLOOKUP(C116,FPT!B:CC,28,0)</f>
        <v>500000</v>
      </c>
      <c r="CF116" t="str">
        <f t="shared" si="142"/>
        <v/>
      </c>
      <c r="CG116" t="str">
        <f>VLOOKUP(C116,MOVI!C:DT,29,0)</f>
        <v>CN</v>
      </c>
      <c r="CH116" s="252" t="str">
        <f>VLOOKUP(C116,FPT!B:CF,29,0)</f>
        <v>CN</v>
      </c>
      <c r="CI116" t="str">
        <f t="shared" si="143"/>
        <v/>
      </c>
      <c r="CJ116">
        <f>VLOOKUP(C116,MOVI!C:DT,30,0)</f>
        <v>26</v>
      </c>
      <c r="CK116" s="252">
        <f>VLOOKUP(C116,FPT!B:CI,30,0)</f>
        <v>26</v>
      </c>
      <c r="CL116" t="str">
        <f t="shared" si="144"/>
        <v/>
      </c>
      <c r="CM116">
        <f>VLOOKUP(C116,MOVI!C:DT,31,0)</f>
        <v>26</v>
      </c>
      <c r="CN116" s="252">
        <f>VLOOKUP(C116,FPT!B:CL,31,0)</f>
        <v>26</v>
      </c>
      <c r="CO116" t="str">
        <f t="shared" si="145"/>
        <v/>
      </c>
      <c r="CP116" s="275">
        <f>VLOOKUP(C116,MOVI!C:DT,32,0)</f>
        <v>0</v>
      </c>
      <c r="CQ116" s="275">
        <f>VLOOKUP(C116,FPT!B:CO,32,0)</f>
        <v>0</v>
      </c>
      <c r="CR116" t="str">
        <f t="shared" si="146"/>
        <v/>
      </c>
      <c r="CS116" s="275">
        <f>VLOOKUP(C116,MOVI!C:DT,33,0)</f>
        <v>0</v>
      </c>
      <c r="CT116" s="275">
        <f>VLOOKUP(C116,FPT!B:CR,33,0)</f>
        <v>0</v>
      </c>
      <c r="CU116" t="str">
        <f t="shared" si="147"/>
        <v/>
      </c>
      <c r="CV116" s="275">
        <f>VLOOKUP(C116,MOVI!C:DT,34,0)</f>
        <v>0</v>
      </c>
      <c r="CW116" s="275">
        <f>VLOOKUP(C116,FPT!B:CU,34,0)</f>
        <v>0</v>
      </c>
      <c r="CX116" t="str">
        <f t="shared" si="148"/>
        <v/>
      </c>
      <c r="CY116" s="275">
        <f>VLOOKUP(C116,MOVI!C:DT,35,0)</f>
        <v>26</v>
      </c>
      <c r="CZ116" s="275">
        <f>VLOOKUP(C116,FPT!B:CX,35,0)</f>
        <v>26</v>
      </c>
      <c r="DA116" t="str">
        <f t="shared" si="149"/>
        <v/>
      </c>
      <c r="DB116" s="275">
        <f>VLOOKUP(C116,MOVI!C:DT,36,0)</f>
        <v>0</v>
      </c>
      <c r="DC116" s="275">
        <f>VLOOKUP(C116,FPT!B:DA,36,0)</f>
        <v>0</v>
      </c>
      <c r="DD116" t="str">
        <f t="shared" si="150"/>
        <v/>
      </c>
      <c r="DE116" s="275">
        <f>VLOOKUP(C116,MOVI!C:DT,37,0)</f>
        <v>0</v>
      </c>
      <c r="DF116" s="275">
        <f>VLOOKUP(C116,FPT!B:DD,37,0)</f>
        <v>0</v>
      </c>
      <c r="DG116" t="str">
        <f t="shared" si="151"/>
        <v/>
      </c>
      <c r="DH116" s="275">
        <f>VLOOKUP(C116,MOVI!C:DT,38,0)</f>
        <v>0</v>
      </c>
      <c r="DI116" s="275">
        <f>VLOOKUP(C116,FPT!B:DG,38,0)</f>
        <v>0</v>
      </c>
      <c r="DJ116" t="str">
        <f t="shared" si="152"/>
        <v/>
      </c>
      <c r="DK116" s="275">
        <f>VLOOKUP(C116,MOVI!C:DT,39,0)</f>
        <v>0</v>
      </c>
      <c r="DL116" s="275">
        <f>VLOOKUP(C116,FPT!B:DJ,39,0)</f>
        <v>0</v>
      </c>
      <c r="DM116" t="str">
        <f t="shared" si="153"/>
        <v/>
      </c>
      <c r="DN116" s="275">
        <f>VLOOKUP(C116,MOVI!C:DT,40,0)</f>
        <v>0</v>
      </c>
      <c r="DO116" s="275">
        <f>VLOOKUP(C116,FPT!B:DM,40,0)</f>
        <v>0</v>
      </c>
      <c r="DP116" t="str">
        <f t="shared" si="154"/>
        <v/>
      </c>
      <c r="DQ116" s="275">
        <f>VLOOKUP(C116,MOVI!C:DT,41,0)</f>
        <v>0</v>
      </c>
      <c r="DR116" s="275">
        <f>VLOOKUP(C116,FPT!B:DP,41,0)</f>
        <v>0</v>
      </c>
      <c r="DS116" t="str">
        <f t="shared" si="155"/>
        <v/>
      </c>
      <c r="DT116" s="275">
        <f>VLOOKUP(C116,MOVI!C:DT,42,0)</f>
        <v>5000000</v>
      </c>
      <c r="DU116" s="275">
        <f>ROUND(VLOOKUP(C116,FPT!B:DS,42,0),0)</f>
        <v>5000000</v>
      </c>
      <c r="DV116" t="str">
        <f t="shared" si="156"/>
        <v/>
      </c>
      <c r="DW116" s="275">
        <f>VLOOKUP(C116,MOVI!C:DT,43,0)</f>
        <v>0</v>
      </c>
      <c r="DX116" s="275">
        <f>VLOOKUP(C116,FPT!B:DV,43,0)</f>
        <v>0</v>
      </c>
      <c r="DY116" t="str">
        <f t="shared" si="157"/>
        <v/>
      </c>
      <c r="DZ116" s="275">
        <f>VLOOKUP(C116,MOVI!C:DT,44,0)</f>
        <v>0</v>
      </c>
      <c r="EA116" s="275">
        <f>VLOOKUP(C116,FPT!B:DY,44,0)</f>
        <v>0</v>
      </c>
      <c r="EB116" t="str">
        <f t="shared" si="158"/>
        <v/>
      </c>
      <c r="EC116" s="275">
        <f>VLOOKUP(C116,MOVI!C:DT,45,0)</f>
        <v>5000000</v>
      </c>
      <c r="ED116" s="275">
        <f>ROUND(VLOOKUP(C116,FPT!B:EB,45,0),0)</f>
        <v>5000000</v>
      </c>
      <c r="EE116" t="str">
        <f t="shared" si="159"/>
        <v/>
      </c>
      <c r="EF116" s="275">
        <f>VLOOKUP(C116,MOVI!C:DT,46,0)</f>
        <v>0</v>
      </c>
      <c r="EG116" s="275">
        <f>VLOOKUP(C116,FPT!B:EE,46,0)</f>
        <v>0</v>
      </c>
      <c r="EH116" t="str">
        <f t="shared" si="160"/>
        <v/>
      </c>
      <c r="EI116" s="275">
        <f>VLOOKUP(C116,MOVI!C:DT,47,0)</f>
        <v>500000</v>
      </c>
      <c r="EJ116" s="275">
        <f>VLOOKUP(C116,FPT!B:EH,47,0)</f>
        <v>500000</v>
      </c>
      <c r="EK116" t="str">
        <f t="shared" si="161"/>
        <v/>
      </c>
      <c r="EL116" s="275">
        <f>VLOOKUP(C116,MOVI!C:DT,48,0)</f>
        <v>0</v>
      </c>
      <c r="EM116" s="275">
        <f>VLOOKUP(C116,FPT!B:EK,48,0)</f>
        <v>0</v>
      </c>
      <c r="EN116" t="str">
        <f t="shared" si="162"/>
        <v/>
      </c>
      <c r="EO116" s="275">
        <f>VLOOKUP(C116,MOVI!C:DT,49,0)</f>
        <v>0</v>
      </c>
      <c r="EP116" s="275">
        <f>VLOOKUP(C116,FPT!B:EN,49,0)</f>
        <v>0</v>
      </c>
      <c r="EQ116" t="str">
        <f t="shared" si="163"/>
        <v/>
      </c>
      <c r="ER116" s="275">
        <f>VLOOKUP(C116,MOVI!C:DT,50,0)</f>
        <v>0</v>
      </c>
      <c r="ES116" s="275">
        <f>VLOOKUP(C116,FPT!B:EQ,50,0)</f>
        <v>0</v>
      </c>
      <c r="ET116" t="str">
        <f t="shared" si="164"/>
        <v/>
      </c>
      <c r="EU116" s="275">
        <f>VLOOKUP(C116,MOVI!C:DT,51,0)</f>
        <v>0</v>
      </c>
      <c r="EV116" s="275">
        <f>VLOOKUP(C116,FPT!B:ET,51,0)</f>
        <v>0</v>
      </c>
      <c r="EW116" t="str">
        <f t="shared" si="165"/>
        <v/>
      </c>
      <c r="EX116" s="275">
        <f>VLOOKUP(C116,MOVI!C:DT,52,0)</f>
        <v>0</v>
      </c>
      <c r="EY116" s="275">
        <f>VLOOKUP(C116,FPT!B:EW,52,0)</f>
        <v>0</v>
      </c>
      <c r="EZ116" t="str">
        <f t="shared" si="166"/>
        <v/>
      </c>
      <c r="FA116" s="275">
        <f>VLOOKUP(C116,MOVI!C:DT,53,0)</f>
        <v>0</v>
      </c>
      <c r="FB116" s="275">
        <f>VLOOKUP(C116,FPT!B:EZ,53,0)</f>
        <v>0</v>
      </c>
      <c r="FC116" t="str">
        <f t="shared" si="167"/>
        <v/>
      </c>
      <c r="FD116" s="275">
        <f>VLOOKUP(C116,MOVI!C:DT,54,0)</f>
        <v>0</v>
      </c>
      <c r="FE116" s="275">
        <f>VLOOKUP(C116,FPT!B:FC,54,0)</f>
        <v>0</v>
      </c>
      <c r="FF116" t="str">
        <f t="shared" si="168"/>
        <v/>
      </c>
      <c r="FG116" s="275">
        <f>VLOOKUP(C116,MOVI!C:DT,55,0)</f>
        <v>0</v>
      </c>
      <c r="FH116" s="275">
        <f>VLOOKUP(C116,FPT!B:FF,55,0)</f>
        <v>0</v>
      </c>
      <c r="FI116" t="str">
        <f t="shared" si="169"/>
        <v/>
      </c>
      <c r="FJ116" s="275">
        <f>VLOOKUP(C116,MOVI!C:DT,56,0)</f>
        <v>500000</v>
      </c>
      <c r="FK116" s="275">
        <f>VLOOKUP(C116,FPT!B:FI,56,0)</f>
        <v>500000</v>
      </c>
      <c r="FL116" t="str">
        <f t="shared" si="170"/>
        <v/>
      </c>
      <c r="FM116" s="275">
        <f>VLOOKUP(C116,MOVI!C:DT,57,0)</f>
        <v>0</v>
      </c>
      <c r="FN116" s="275">
        <f>VLOOKUP(C116,FPT!B:FL,57,0)</f>
        <v>0</v>
      </c>
      <c r="FO116" t="str">
        <f t="shared" si="171"/>
        <v/>
      </c>
      <c r="FP116" s="275">
        <f>VLOOKUP(C116,MOVI!C:DT,58,0)</f>
        <v>0</v>
      </c>
      <c r="FQ116" s="275">
        <f>VLOOKUP(C116,FPT!B:FO,58,0)</f>
        <v>0</v>
      </c>
      <c r="FR116" t="str">
        <f t="shared" si="172"/>
        <v/>
      </c>
      <c r="FS116" s="275">
        <f>VLOOKUP(C116,MOVI!C:DT,59,0)</f>
        <v>0</v>
      </c>
      <c r="FT116" s="275">
        <f>VLOOKUP(C116,FPT!B:FR,59,0)</f>
        <v>0</v>
      </c>
      <c r="FU116" t="str">
        <f t="shared" si="173"/>
        <v/>
      </c>
      <c r="FV116" s="275">
        <f>VLOOKUP(C116,MOVI!C:DT,60,0)</f>
        <v>3000000</v>
      </c>
      <c r="FW116" s="275">
        <f>VLOOKUP(C116,FPT!B:FU,60,0)</f>
        <v>3000000</v>
      </c>
      <c r="FX116" t="str">
        <f t="shared" si="174"/>
        <v/>
      </c>
      <c r="FY116" s="275">
        <f>VLOOKUP(C116,MOVI!C:DT,61,0)</f>
        <v>0</v>
      </c>
      <c r="FZ116" s="275">
        <f>VLOOKUP(C116,FPT!B:FX,61,0)</f>
        <v>0</v>
      </c>
      <c r="GA116" t="str">
        <f t="shared" si="175"/>
        <v/>
      </c>
      <c r="GB116" s="275">
        <f>VLOOKUP(C116,MOVI!C:DT,62,0)</f>
        <v>0</v>
      </c>
      <c r="GC116" s="275">
        <f>VLOOKUP(C116,FPT!B:GA,62,0)</f>
        <v>0</v>
      </c>
      <c r="GD116" t="str">
        <f t="shared" si="176"/>
        <v/>
      </c>
      <c r="GE116" s="275">
        <f>VLOOKUP(C116,MOVI!C:DT,63,0)</f>
        <v>0</v>
      </c>
      <c r="GF116" s="275">
        <f>VLOOKUP(C116,FPT!B:GD,63,0)</f>
        <v>0</v>
      </c>
      <c r="GG116" t="str">
        <f t="shared" si="177"/>
        <v/>
      </c>
      <c r="GH116" s="275">
        <f>VLOOKUP(C116,MOVI!C:DT,64,0)</f>
        <v>0</v>
      </c>
      <c r="GI116" s="275">
        <f>VLOOKUP(C116,FPT!B:GG,64,0)</f>
        <v>0</v>
      </c>
      <c r="GJ116" t="str">
        <f t="shared" si="178"/>
        <v/>
      </c>
      <c r="GK116" s="275">
        <f>VLOOKUP(C116,MOVI!C:DT,65,0)</f>
        <v>0</v>
      </c>
      <c r="GL116" s="275">
        <f>VLOOKUP(C116,FPT!B:GJ,65,0)</f>
        <v>0</v>
      </c>
      <c r="GM116" t="str">
        <f t="shared" si="179"/>
        <v/>
      </c>
      <c r="GN116" s="275">
        <f>VLOOKUP(C116,MOVI!C:DT,66,0)</f>
        <v>0</v>
      </c>
      <c r="GO116" s="275">
        <f>VLOOKUP(C116,FPT!B:GM,66,0)</f>
        <v>0</v>
      </c>
      <c r="GP116" t="str">
        <f t="shared" si="180"/>
        <v/>
      </c>
      <c r="GQ116" s="275">
        <f>VLOOKUP(C116,MOVI!C:DT,67,0)</f>
        <v>0</v>
      </c>
      <c r="GR116" s="275">
        <f>VLOOKUP(C116,FPT!B:GP,67,0)</f>
        <v>0</v>
      </c>
      <c r="GS116" t="str">
        <f t="shared" si="181"/>
        <v/>
      </c>
      <c r="GT116" s="275">
        <f>VLOOKUP(C116,MOVI!C:DT,68,0)</f>
        <v>0</v>
      </c>
      <c r="GU116" s="275">
        <f>VLOOKUP(C116,FPT!B:GS,68,0)</f>
        <v>0</v>
      </c>
      <c r="GV116" t="str">
        <f t="shared" si="182"/>
        <v/>
      </c>
      <c r="GW116" s="275">
        <f>VLOOKUP(C116,MOVI!C:DT,69,0)</f>
        <v>0</v>
      </c>
      <c r="GX116" s="275">
        <f>VLOOKUP(C116,FPT!B:GV,69,0)</f>
        <v>0</v>
      </c>
      <c r="GY116" t="str">
        <f t="shared" si="183"/>
        <v/>
      </c>
      <c r="GZ116" s="275">
        <f>VLOOKUP(C116,MOVI!C:DT,70,0)</f>
        <v>3000000</v>
      </c>
      <c r="HA116" s="275">
        <f>VLOOKUP(C116,FPT!B:GY,70,0)</f>
        <v>3000000</v>
      </c>
      <c r="HB116" t="str">
        <f t="shared" si="184"/>
        <v/>
      </c>
      <c r="HC116" s="275">
        <f>VLOOKUP(C116,MOVI!C:DT,71,0)</f>
        <v>8500000</v>
      </c>
      <c r="HD116" s="275">
        <f>ROUND(VLOOKUP(C116,FPT!B:HB,71,0),0)</f>
        <v>8500000</v>
      </c>
      <c r="HE116" t="str">
        <f t="shared" si="185"/>
        <v/>
      </c>
      <c r="HF116" s="275">
        <f>ROUND(VLOOKUP(C116,MOVI!C:DT,72,0),0)</f>
        <v>0</v>
      </c>
      <c r="HG116" s="275">
        <f>ROUND(VLOOKUP(C116,FPT!B:HE,72,0),0)</f>
        <v>0</v>
      </c>
      <c r="HH116" t="str">
        <f t="shared" si="186"/>
        <v/>
      </c>
      <c r="HI116" s="275">
        <f>VLOOKUP(C116,MOVI!C:DT,73,0)</f>
        <v>0</v>
      </c>
      <c r="HJ116" s="275">
        <f>VLOOKUP(C116,FPT!B:HH,73,0)</f>
        <v>0</v>
      </c>
      <c r="HK116" t="str">
        <f t="shared" si="187"/>
        <v/>
      </c>
      <c r="HL116" s="275">
        <f>VLOOKUP(C116,MOVI!C:DT,74,0)</f>
        <v>0</v>
      </c>
      <c r="HM116" s="275">
        <f>VLOOKUP(C116,FPT!B:HK,74,0)</f>
        <v>0</v>
      </c>
      <c r="HN116" t="str">
        <f t="shared" si="188"/>
        <v/>
      </c>
      <c r="HO116" s="275">
        <f>VLOOKUP(C116,MOVI!C:DT,75,0)</f>
        <v>11000000</v>
      </c>
      <c r="HP116" s="275">
        <f>VLOOKUP(C116,FPT!B:HN,75,0)</f>
        <v>11000000</v>
      </c>
      <c r="HQ116" t="str">
        <f t="shared" si="189"/>
        <v/>
      </c>
      <c r="HR116" s="275">
        <f>VLOOKUP(C116,MOVI!C:DT,76,0)</f>
        <v>0</v>
      </c>
      <c r="HS116" s="275">
        <f>VLOOKUP(C116,FPT!B:HQ,76,0)</f>
        <v>0</v>
      </c>
      <c r="HT116" t="str">
        <f t="shared" si="190"/>
        <v/>
      </c>
      <c r="HU116" s="275">
        <f>VLOOKUP(C116,MOVI!C:DT,77,0)</f>
        <v>0</v>
      </c>
      <c r="HV116" s="275">
        <f>VLOOKUP(C116,FPT!B:HT,77,0)</f>
        <v>0</v>
      </c>
      <c r="HW116" t="str">
        <f t="shared" si="191"/>
        <v/>
      </c>
      <c r="HX116" s="274">
        <f>VLOOKUP(C116,MOVI!C:CB,78,0)</f>
        <v>400000</v>
      </c>
      <c r="HY116" s="261">
        <f>VLOOKUP(C116,FPT!$B:$CA,78,0)</f>
        <v>400000</v>
      </c>
      <c r="HZ116" t="str">
        <f t="shared" si="192"/>
        <v/>
      </c>
      <c r="IA116" s="275">
        <f>VLOOKUP(C116,MOVI!C:CD,79,0)</f>
        <v>50000</v>
      </c>
      <c r="IB116" s="275">
        <f>VLOOKUP(C116,FPT!B:HZ,79,0)</f>
        <v>50000</v>
      </c>
      <c r="IC116" t="str">
        <f t="shared" si="193"/>
        <v/>
      </c>
      <c r="ID116" s="275">
        <f>VLOOKUP(C116,MOVI!C:CD,80,0)</f>
        <v>75000</v>
      </c>
      <c r="IE116" s="275">
        <f>VLOOKUP(C116,FPT!B:IC,80,0)</f>
        <v>75000</v>
      </c>
      <c r="IF116" t="str">
        <f t="shared" si="194"/>
        <v/>
      </c>
      <c r="IG116" s="275">
        <f>VLOOKUP(C116,MOVI!C:DT,81,0)</f>
        <v>0</v>
      </c>
      <c r="IH116" s="275">
        <f>VLOOKUP(C116,FPT!B:IF,81,0)</f>
        <v>0</v>
      </c>
      <c r="II116" t="str">
        <f t="shared" si="195"/>
        <v/>
      </c>
      <c r="IJ116" s="275">
        <f>VLOOKUP(C116,MOVI!C:DT,82,0)</f>
        <v>525000</v>
      </c>
      <c r="IK116" s="275">
        <f>VLOOKUP(C116,FPT!B:II,82,0)</f>
        <v>525000</v>
      </c>
      <c r="IL116" t="str">
        <f t="shared" si="196"/>
        <v/>
      </c>
      <c r="IM116" s="275">
        <f>ROUND(VLOOKUP(C116,MOVI!C:DT,83,0),0)</f>
        <v>11525000</v>
      </c>
      <c r="IN116" s="275">
        <f>ROUND(VLOOKUP(C116,FPT!B:IL,83,0),0)</f>
        <v>11525000</v>
      </c>
      <c r="IO116" t="str">
        <f t="shared" si="197"/>
        <v/>
      </c>
      <c r="IP116" s="275">
        <f>VLOOKUP(C116,MOVI!C:DT,84,0)</f>
        <v>0</v>
      </c>
      <c r="IQ116" s="275">
        <f>VLOOKUP(C116,FPT!B:IO,84,0)</f>
        <v>0</v>
      </c>
      <c r="IR116" t="str">
        <f t="shared" si="198"/>
        <v/>
      </c>
      <c r="IS116" s="275">
        <f>ROUND(VLOOKUP(C116,MOVI!C:DT,85,0),0)</f>
        <v>0</v>
      </c>
      <c r="IT116" s="275">
        <f>ROUND(VLOOKUP(C116,FPT!B:IR,85,0),0)</f>
        <v>0</v>
      </c>
      <c r="IU116" t="str">
        <f t="shared" si="199"/>
        <v/>
      </c>
      <c r="IV116" s="275">
        <f>VLOOKUP(C116,MOVI!C:DT,86,0)</f>
        <v>0</v>
      </c>
      <c r="IW116" s="275">
        <f>VLOOKUP(C116,FPT!B:IU,86,0)</f>
        <v>0</v>
      </c>
      <c r="IX116" t="str">
        <f t="shared" si="200"/>
        <v/>
      </c>
      <c r="IY116" s="275">
        <f>ROUND(VLOOKUP(C116,MOVI!C:DT,87,0),0)</f>
        <v>0</v>
      </c>
      <c r="IZ116" s="275">
        <f>ROUND(VLOOKUP(C116,FPT!B:IX,87,0),0)</f>
        <v>0</v>
      </c>
      <c r="JA116" t="str">
        <f t="shared" si="201"/>
        <v/>
      </c>
      <c r="JB116" s="275">
        <f>VLOOKUP(C116,MOVI!C:DT,88,0)</f>
        <v>0</v>
      </c>
      <c r="JC116" s="275">
        <f>VLOOKUP(C116,FPT!B:JA,88,0)</f>
        <v>0</v>
      </c>
      <c r="JD116" t="str">
        <f t="shared" si="202"/>
        <v/>
      </c>
      <c r="JE116" s="275">
        <f>VLOOKUP(C116,MOVI!C:DT,89,0)</f>
        <v>50000</v>
      </c>
      <c r="JF116" s="275">
        <f>VLOOKUP(C116,FPT!B:JD,89,0)</f>
        <v>50000</v>
      </c>
      <c r="JG116" t="str">
        <f t="shared" si="203"/>
        <v/>
      </c>
      <c r="JH116" s="275">
        <f>VLOOKUP(C116,MOVI!C:DT,90,0)</f>
        <v>0</v>
      </c>
      <c r="JI116" s="275">
        <f>VLOOKUP(C116,FPT!B:JG,90,0)</f>
        <v>0</v>
      </c>
      <c r="JJ116" t="str">
        <f t="shared" si="204"/>
        <v/>
      </c>
      <c r="JK116" s="275">
        <f>VLOOKUP(C116,MOVI!C:DT,91,0)</f>
        <v>0</v>
      </c>
      <c r="JL116" s="275">
        <f>VLOOKUP(C116,FPT!B:JJ,91,0)</f>
        <v>0</v>
      </c>
      <c r="JM116" t="str">
        <f t="shared" si="205"/>
        <v/>
      </c>
      <c r="JN116" s="275">
        <f>VLOOKUP(C116,MOVI!C:DT,92,0)</f>
        <v>0</v>
      </c>
      <c r="JO116" s="275">
        <f>VLOOKUP(C116,FPT!B:JM,92,0)</f>
        <v>0</v>
      </c>
      <c r="JP116" t="str">
        <f t="shared" si="206"/>
        <v/>
      </c>
      <c r="JQ116" s="275">
        <f>VLOOKUP(C116,MOVI!C:DT,93,0)</f>
        <v>0</v>
      </c>
      <c r="JR116" s="275">
        <f>VLOOKUP(C116,FPT!B:JP,93,0)</f>
        <v>0</v>
      </c>
      <c r="JS116" t="str">
        <f t="shared" si="207"/>
        <v/>
      </c>
      <c r="JT116" s="275">
        <f>VLOOKUP(C116,MOVI!C:DT,94,0)</f>
        <v>50000</v>
      </c>
      <c r="JU116" s="275">
        <f>VLOOKUP(C116,FPT!B:JS,94,0)</f>
        <v>50000</v>
      </c>
      <c r="JV116" t="str">
        <f t="shared" si="208"/>
        <v/>
      </c>
      <c r="JW116" s="275">
        <f>VLOOKUP(C116,MOVI!C:DT,95,0)</f>
        <v>7925000</v>
      </c>
      <c r="JX116" s="275">
        <f>VLOOKUP(C116,FPT!B:JV,95,0)</f>
        <v>7925000</v>
      </c>
      <c r="JY116" t="str">
        <f t="shared" si="209"/>
        <v/>
      </c>
      <c r="JZ116" s="275">
        <f>VLOOKUP(C116,MOVI!C:DT,96,0)</f>
        <v>0</v>
      </c>
      <c r="KA116" s="275">
        <f>VLOOKUP(C116,FPT!B:JY,96,0)</f>
        <v>0</v>
      </c>
      <c r="KB116" t="str">
        <f t="shared" si="210"/>
        <v/>
      </c>
      <c r="KC116" s="275">
        <f>VLOOKUP(C116,MOVI!C:DT,97,0)</f>
        <v>7925000</v>
      </c>
      <c r="KD116" s="275">
        <f>VLOOKUP(C116,FPT!B:KB,97,0)</f>
        <v>7925000</v>
      </c>
      <c r="KE116" t="str">
        <f t="shared" si="211"/>
        <v/>
      </c>
      <c r="KF116" s="275">
        <f>VLOOKUP(C116,MOVI!C:DT,98,0)</f>
        <v>850000.00000000012</v>
      </c>
      <c r="KG116" s="275">
        <f>VLOOKUP(C116,FPT!B:KE,98,0)</f>
        <v>850000</v>
      </c>
      <c r="KH116" t="str">
        <f t="shared" si="212"/>
        <v/>
      </c>
      <c r="KI116" s="275">
        <f>VLOOKUP(C116,MOVI!C:DT,99,0)</f>
        <v>0</v>
      </c>
      <c r="KJ116" s="275">
        <f>VLOOKUP(C116,FPT!B:KH,99,0)</f>
        <v>0</v>
      </c>
      <c r="KK116" t="str">
        <f t="shared" si="213"/>
        <v/>
      </c>
      <c r="KL116" s="275">
        <f>VLOOKUP(C116,MOVI!C:DT,100,0)</f>
        <v>150000</v>
      </c>
      <c r="KM116" s="275">
        <f>VLOOKUP(C116,FPT!B:KK,100,0)</f>
        <v>150000</v>
      </c>
      <c r="KN116" t="str">
        <f t="shared" si="214"/>
        <v/>
      </c>
      <c r="KO116" s="275">
        <f>VLOOKUP(C116,MOVI!C:DT,101,0)</f>
        <v>0</v>
      </c>
      <c r="KP116" s="275">
        <f>VLOOKUP(C116,FPT!B:KN,101,0)</f>
        <v>0</v>
      </c>
      <c r="KQ116" t="str">
        <f t="shared" si="215"/>
        <v/>
      </c>
      <c r="KR116" s="275">
        <f>VLOOKUP(C116,MOVI!C:DT,102,0)</f>
        <v>0</v>
      </c>
      <c r="KS116" s="275">
        <f>VLOOKUP(C116,FPT!B:KQ,102,0)</f>
        <v>0</v>
      </c>
      <c r="KT116" t="str">
        <f t="shared" si="216"/>
        <v/>
      </c>
      <c r="KU116" s="275">
        <f>VLOOKUP(C116,MOVI!C:DT,103,0)</f>
        <v>1000000.0000000001</v>
      </c>
      <c r="KV116" s="275">
        <f>VLOOKUP(C116,FPT!B:KT,103,0)</f>
        <v>1000000</v>
      </c>
      <c r="KW116" t="str">
        <f t="shared" si="217"/>
        <v/>
      </c>
      <c r="KX116" s="275">
        <f>VLOOKUP(C116,MOVI!C:DT,104,0)</f>
        <v>1525000</v>
      </c>
      <c r="KY116" s="275">
        <f>VLOOKUP(C116,FPT!B:KW,104,0)</f>
        <v>1525000</v>
      </c>
      <c r="KZ116" t="str">
        <f t="shared" si="218"/>
        <v/>
      </c>
      <c r="LA116" s="275">
        <f>VLOOKUP(C116,MOVI!C:DT,105,0)</f>
        <v>100000</v>
      </c>
      <c r="LB116" s="275">
        <f>VLOOKUP(C116,FPT!B:KZ,105,0)</f>
        <v>100000</v>
      </c>
      <c r="LC116" t="str">
        <f t="shared" si="219"/>
        <v/>
      </c>
      <c r="LD116" s="275">
        <f>VLOOKUP(C116,MOVI!C:DT,106,0)</f>
        <v>9600000</v>
      </c>
      <c r="LE116" s="275">
        <f>VLOOKUP(C116,FPT!B:LC,106,0)</f>
        <v>9600000</v>
      </c>
      <c r="LF116" t="str">
        <f t="shared" si="220"/>
        <v/>
      </c>
      <c r="LG116" s="273">
        <f>VLOOKUP(C116,MOVI!C:DT,107,0)</f>
        <v>0</v>
      </c>
      <c r="LH116" s="273">
        <f>VLOOKUP(C116,FPT!B:LF,107,0)</f>
        <v>0</v>
      </c>
      <c r="LI116" t="str">
        <f t="shared" si="221"/>
        <v/>
      </c>
      <c r="LJ116" t="str">
        <f>VLOOKUP(C116,MOVI!C:DV,108,0)</f>
        <v>Việt PhúSouthRisk</v>
      </c>
      <c r="LK116" s="252" t="str">
        <f>VLOOKUP(C116,FPT!B:LI,108,0)</f>
        <v>Việt PhúSouthRisk</v>
      </c>
      <c r="LL116" t="str">
        <f t="shared" si="222"/>
        <v/>
      </c>
      <c r="LM116" s="275">
        <f>ROUND(VLOOKUP(C116,MOVI!C:DV,109,0),0)</f>
        <v>416667</v>
      </c>
      <c r="LN116" s="275">
        <f>ROUND(VLOOKUP(C116,FPT!B:LL,109,0),0)</f>
        <v>416667</v>
      </c>
      <c r="LO116" t="str">
        <f t="shared" si="223"/>
        <v/>
      </c>
      <c r="LP116" t="str">
        <f>VLOOKUP(C116,MOVI!C:DV,110,0)</f>
        <v>HCM</v>
      </c>
      <c r="LQ116" s="247" t="str">
        <f>VLOOKUP(C116,FPT!B:LO,110,0)</f>
        <v>HCM</v>
      </c>
      <c r="LR116" t="str">
        <f t="shared" si="224"/>
        <v/>
      </c>
      <c r="LS116">
        <f>MOVI!DI111</f>
        <v>22</v>
      </c>
      <c r="LV116">
        <f>MOVI!DJ111</f>
        <v>0</v>
      </c>
      <c r="LW116">
        <f>MOVI!DK111</f>
        <v>0</v>
      </c>
      <c r="LX116" t="str">
        <f>MOVI!DL111</f>
        <v>x</v>
      </c>
      <c r="LY116">
        <f>MOVI!DM111</f>
        <v>0</v>
      </c>
      <c r="LZ116">
        <f>MOVI!DN111</f>
        <v>50000</v>
      </c>
      <c r="MA116">
        <f>MOVI!DO111</f>
        <v>0</v>
      </c>
      <c r="MB116" t="str">
        <f>MOVI!DP111</f>
        <v/>
      </c>
      <c r="MC116">
        <f>MOVI!DQ111</f>
        <v>0</v>
      </c>
      <c r="MD116">
        <f>MOVI!DR111</f>
        <v>0</v>
      </c>
      <c r="ME116" t="str">
        <f>VLOOKUP(C116,MOVI!C:DV,121,0)</f>
        <v/>
      </c>
      <c r="MF116" s="252"/>
      <c r="MG116" t="str">
        <f t="shared" si="228"/>
        <v/>
      </c>
      <c r="MH116" t="str">
        <f>VLOOKUP(C116,MOVI!C:DT,122,0)</f>
        <v>Việt PhúSouth</v>
      </c>
      <c r="MI116" s="252" t="str">
        <f>VLOOKUP(C116,FPT!B:DS,112,0)</f>
        <v>Việt PhúSouth</v>
      </c>
      <c r="MJ116" t="str">
        <f t="shared" si="225"/>
        <v/>
      </c>
    </row>
    <row r="117" spans="1:348" x14ac:dyDescent="0.25">
      <c r="A117">
        <v>109</v>
      </c>
      <c r="B117" s="48">
        <v>2732</v>
      </c>
      <c r="C117" s="271" t="s">
        <v>839</v>
      </c>
      <c r="D117" t="str">
        <f>VLOOKUP(C117,MOVI!C:D,2,0)</f>
        <v>Đặng Thị Minh Tuyền</v>
      </c>
      <c r="E117" t="str">
        <f>VLOOKUP(C117,FPT!B:C,2,0)</f>
        <v>Đặng Thị Minh Tuyền</v>
      </c>
      <c r="F117" t="str">
        <f t="shared" si="118"/>
        <v/>
      </c>
      <c r="G117" t="str">
        <f>VLOOKUP(C117,MOVI!C:E,3,0)</f>
        <v>Risk</v>
      </c>
      <c r="H117" t="str">
        <f>VLOOKUP(C117,FPT!B:F,3,0)</f>
        <v>Risk</v>
      </c>
      <c r="I117" t="str">
        <f t="shared" si="119"/>
        <v/>
      </c>
      <c r="J117" t="str">
        <f>VLOOKUP(C117,MOVI!C:H,4,0)</f>
        <v>Collection</v>
      </c>
      <c r="K117" t="str">
        <f>VLOOKUP(C117,FPT!B:I,4,0)</f>
        <v>Collection</v>
      </c>
      <c r="L117" t="str">
        <f t="shared" si="120"/>
        <v/>
      </c>
      <c r="M117" t="str">
        <f>VLOOKUP(C117,MOVI!C:DT,5,0)</f>
        <v>Associate</v>
      </c>
      <c r="N117" t="str">
        <f>VLOOKUP(C117,FPT!B:L,5,0)</f>
        <v>Associate</v>
      </c>
      <c r="O117" t="str">
        <f t="shared" si="121"/>
        <v/>
      </c>
      <c r="P117" t="str">
        <f>VLOOKUP(C117,MOVI!C:DT,6,0)</f>
        <v>Field Collector</v>
      </c>
      <c r="Q117" t="str">
        <f>VLOOKUP(C117,FPT!B:O,6,0)</f>
        <v>Field Collector</v>
      </c>
      <c r="R117" t="str">
        <f t="shared" si="122"/>
        <v/>
      </c>
      <c r="S117" t="str">
        <f>VLOOKUP(C117,MOVI!C:DT,7,0)</f>
        <v>South</v>
      </c>
      <c r="T117" t="str">
        <f>VLOOKUP(C117,FPT!B:R,7,0)</f>
        <v>South</v>
      </c>
      <c r="U117" t="str">
        <f t="shared" si="123"/>
        <v/>
      </c>
      <c r="V117" t="str">
        <f>VLOOKUP(C117,MOVI!C:DT,8,0)</f>
        <v>Việt Phú</v>
      </c>
      <c r="W117" t="str">
        <f>VLOOKUP(C117,FPT!B:U,8,0)</f>
        <v>Việt Phú</v>
      </c>
      <c r="X117" t="str">
        <f t="shared" si="124"/>
        <v/>
      </c>
      <c r="Y117" t="str">
        <f>VLOOKUP(C117,MOVI!C:DT,9,0)</f>
        <v>Full-time</v>
      </c>
      <c r="Z117" t="str">
        <f>VLOOKUP(C117,FPT!B:X,9,0)</f>
        <v>Full-time</v>
      </c>
      <c r="AA117" t="str">
        <f t="shared" si="125"/>
        <v/>
      </c>
      <c r="AB117" t="str">
        <f>VLOOKUP(C117,MOVI!C:DT,10,0)</f>
        <v>Permanent</v>
      </c>
      <c r="AC117" t="str">
        <f>VLOOKUP(C117,FPT!B:AA,10,0)</f>
        <v>Permanent</v>
      </c>
      <c r="AD117" t="str">
        <f t="shared" si="126"/>
        <v/>
      </c>
      <c r="AE117" s="247">
        <f>VLOOKUP(C117,MOVI!C:DT,11,0)</f>
        <v>42327</v>
      </c>
      <c r="AF117" s="247">
        <f>VLOOKUP(C117,FPT!B:AD,11,0)</f>
        <v>42327</v>
      </c>
      <c r="AG117" t="str">
        <f t="shared" si="127"/>
        <v/>
      </c>
      <c r="AH117" s="260" t="str">
        <f>VLOOKUP(C117,MOVI!C:DT,12,0)</f>
        <v/>
      </c>
      <c r="AI117" s="260"/>
      <c r="AJ117" t="str">
        <f t="shared" si="227"/>
        <v/>
      </c>
      <c r="AK117">
        <f>VLOOKUP(C117,MOVI!C:DT,13,0)</f>
        <v>0</v>
      </c>
      <c r="AL117" s="247">
        <f>VLOOKUP(C117,FPT!B:AJ,13,0)</f>
        <v>0</v>
      </c>
      <c r="AM117" t="str">
        <f t="shared" si="226"/>
        <v/>
      </c>
      <c r="AN117" s="247">
        <f>VLOOKUP(C117,MOVI!C:DT,14,0)</f>
        <v>0</v>
      </c>
      <c r="AO117" s="247">
        <f>VLOOKUP(C117,FPT!B:AM,14,0)</f>
        <v>0</v>
      </c>
      <c r="AP117" t="str">
        <f t="shared" si="128"/>
        <v/>
      </c>
      <c r="AQ117" t="str">
        <f>VLOOKUP(C117,MOVI!C:DT,15,0)</f>
        <v>LC</v>
      </c>
      <c r="AR117" s="247" t="str">
        <f>VLOOKUP(C117,FPT!B:AP,15,0)</f>
        <v>LC</v>
      </c>
      <c r="AS117" t="str">
        <f t="shared" si="129"/>
        <v/>
      </c>
      <c r="AT117" s="282" t="str">
        <f>VLOOKUP(C117,MOVI!C:DT,16,0)</f>
        <v>LTTP</v>
      </c>
      <c r="AU117" s="247" t="str">
        <f>VLOOKUP(C117,FPT!B:AS,16,0)</f>
        <v>LTTP</v>
      </c>
      <c r="AV117" t="str">
        <f t="shared" si="130"/>
        <v/>
      </c>
      <c r="AW117" t="str">
        <f>VLOOKUP(C117,MOVI!C:DT,17,0)</f>
        <v>L</v>
      </c>
      <c r="AX117" s="247" t="str">
        <f>VLOOKUP(C117,FPT!B:AV,17,0)</f>
        <v>L</v>
      </c>
      <c r="AY117" t="str">
        <f t="shared" si="131"/>
        <v/>
      </c>
      <c r="AZ117">
        <f>VLOOKUP(C117,MOVI!C:DT,18,0)</f>
        <v>0</v>
      </c>
      <c r="BA117" s="247">
        <f>VLOOKUP(C117,FPT!B:AY,18,0)</f>
        <v>0</v>
      </c>
      <c r="BB117" t="str">
        <f t="shared" si="132"/>
        <v/>
      </c>
      <c r="BC117" s="275">
        <f>VLOOKUP(C117,MOVI!C:DT,19,0)</f>
        <v>5000000</v>
      </c>
      <c r="BD117" s="275">
        <f>VLOOKUP(C117,FPT!B:BB,19,0)</f>
        <v>5000000</v>
      </c>
      <c r="BE117" t="str">
        <f t="shared" si="133"/>
        <v/>
      </c>
      <c r="BF117">
        <f>VLOOKUP(C117,MOVI!C:DT,20,0)</f>
        <v>0</v>
      </c>
      <c r="BG117" s="252">
        <f>VLOOKUP(C117,FPT!B:BE,20,0)</f>
        <v>0</v>
      </c>
      <c r="BH117" t="str">
        <f t="shared" si="134"/>
        <v/>
      </c>
      <c r="BI117" s="275">
        <f>VLOOKUP(C117,MOVI!C:DT,21,0)</f>
        <v>5000000</v>
      </c>
      <c r="BJ117" s="275">
        <f>VLOOKUP(C117,FPT!B:BH,21,0)</f>
        <v>5000000</v>
      </c>
      <c r="BK117" t="str">
        <f t="shared" si="135"/>
        <v/>
      </c>
      <c r="BL117" s="275">
        <f>VLOOKUP(C117,MOVI!C:DT,22,0)</f>
        <v>0</v>
      </c>
      <c r="BM117" s="275">
        <f>VLOOKUP(C117,FPT!B:BK,22,0)</f>
        <v>0</v>
      </c>
      <c r="BN117" t="str">
        <f t="shared" si="136"/>
        <v/>
      </c>
      <c r="BO117" s="275">
        <f>VLOOKUP(C117,MOVI!C:DT,23,0)</f>
        <v>500000</v>
      </c>
      <c r="BP117" s="275">
        <f>VLOOKUP(C117,FPT!B:BN,23,0)</f>
        <v>500000</v>
      </c>
      <c r="BQ117" t="str">
        <f t="shared" si="137"/>
        <v/>
      </c>
      <c r="BR117" s="275">
        <f>VLOOKUP(C117,MOVI!C:DT,24,0)</f>
        <v>0</v>
      </c>
      <c r="BS117" s="275">
        <f>VLOOKUP(C117,FPT!B:BQ,24,0)</f>
        <v>0</v>
      </c>
      <c r="BT117" t="str">
        <f t="shared" si="138"/>
        <v/>
      </c>
      <c r="BU117" s="275">
        <f>VLOOKUP(C117,MOVI!C:DT,25,0)</f>
        <v>0</v>
      </c>
      <c r="BV117" s="275">
        <f>VLOOKUP(C117,FPT!B:BT,25,0)</f>
        <v>0</v>
      </c>
      <c r="BW117" t="str">
        <f t="shared" si="139"/>
        <v/>
      </c>
      <c r="BX117" s="275">
        <f>VLOOKUP(C117,MOVI!C:DT,26,0)</f>
        <v>0</v>
      </c>
      <c r="BY117" s="275">
        <f>VLOOKUP(C117,FPT!B:BW,26,0)</f>
        <v>0</v>
      </c>
      <c r="BZ117" t="str">
        <f t="shared" si="140"/>
        <v/>
      </c>
      <c r="CA117" s="275">
        <f>VLOOKUP(C117,MOVI!C:DT,27,0)</f>
        <v>0</v>
      </c>
      <c r="CB117" s="275">
        <f>VLOOKUP(C117,FPT!B:BZ,27,0)</f>
        <v>0</v>
      </c>
      <c r="CC117" t="str">
        <f t="shared" si="141"/>
        <v/>
      </c>
      <c r="CD117" s="275">
        <f>VLOOKUP(C117,MOVI!C:DT,28,0)</f>
        <v>500000</v>
      </c>
      <c r="CE117" s="275">
        <f>VLOOKUP(C117,FPT!B:CC,28,0)</f>
        <v>500000</v>
      </c>
      <c r="CF117" t="str">
        <f t="shared" si="142"/>
        <v/>
      </c>
      <c r="CG117" t="str">
        <f>VLOOKUP(C117,MOVI!C:DT,29,0)</f>
        <v>CN</v>
      </c>
      <c r="CH117" s="252" t="str">
        <f>VLOOKUP(C117,FPT!B:CF,29,0)</f>
        <v>CN</v>
      </c>
      <c r="CI117" t="str">
        <f t="shared" si="143"/>
        <v/>
      </c>
      <c r="CJ117">
        <f>VLOOKUP(C117,MOVI!C:DT,30,0)</f>
        <v>26</v>
      </c>
      <c r="CK117" s="252">
        <f>VLOOKUP(C117,FPT!B:CI,30,0)</f>
        <v>26</v>
      </c>
      <c r="CL117" t="str">
        <f t="shared" si="144"/>
        <v/>
      </c>
      <c r="CM117">
        <f>VLOOKUP(C117,MOVI!C:DT,31,0)</f>
        <v>24</v>
      </c>
      <c r="CN117" s="252">
        <f>VLOOKUP(C117,FPT!B:CL,31,0)</f>
        <v>24</v>
      </c>
      <c r="CO117" t="str">
        <f t="shared" si="145"/>
        <v/>
      </c>
      <c r="CP117" s="275">
        <f>VLOOKUP(C117,MOVI!C:DT,32,0)</f>
        <v>2</v>
      </c>
      <c r="CQ117" s="275">
        <f>VLOOKUP(C117,FPT!B:CO,32,0)</f>
        <v>2</v>
      </c>
      <c r="CR117" t="str">
        <f t="shared" si="146"/>
        <v/>
      </c>
      <c r="CS117" s="275">
        <f>VLOOKUP(C117,MOVI!C:DT,33,0)</f>
        <v>0</v>
      </c>
      <c r="CT117" s="275">
        <f>VLOOKUP(C117,FPT!B:CR,33,0)</f>
        <v>0</v>
      </c>
      <c r="CU117" t="str">
        <f t="shared" si="147"/>
        <v/>
      </c>
      <c r="CV117" s="275">
        <f>VLOOKUP(C117,MOVI!C:DT,34,0)</f>
        <v>0</v>
      </c>
      <c r="CW117" s="275">
        <f>VLOOKUP(C117,FPT!B:CU,34,0)</f>
        <v>0</v>
      </c>
      <c r="CX117" t="str">
        <f t="shared" si="148"/>
        <v/>
      </c>
      <c r="CY117" s="275">
        <f>VLOOKUP(C117,MOVI!C:DT,35,0)</f>
        <v>26</v>
      </c>
      <c r="CZ117" s="275">
        <f>VLOOKUP(C117,FPT!B:CX,35,0)</f>
        <v>26</v>
      </c>
      <c r="DA117" t="str">
        <f t="shared" si="149"/>
        <v/>
      </c>
      <c r="DB117" s="275">
        <f>VLOOKUP(C117,MOVI!C:DT,36,0)</f>
        <v>0</v>
      </c>
      <c r="DC117" s="275">
        <f>VLOOKUP(C117,FPT!B:DA,36,0)</f>
        <v>0</v>
      </c>
      <c r="DD117" t="str">
        <f t="shared" si="150"/>
        <v/>
      </c>
      <c r="DE117" s="275">
        <f>VLOOKUP(C117,MOVI!C:DT,37,0)</f>
        <v>0</v>
      </c>
      <c r="DF117" s="275">
        <f>VLOOKUP(C117,FPT!B:DD,37,0)</f>
        <v>0</v>
      </c>
      <c r="DG117" t="str">
        <f t="shared" si="151"/>
        <v/>
      </c>
      <c r="DH117" s="275">
        <f>VLOOKUP(C117,MOVI!C:DT,38,0)</f>
        <v>0</v>
      </c>
      <c r="DI117" s="275">
        <f>VLOOKUP(C117,FPT!B:DG,38,0)</f>
        <v>0</v>
      </c>
      <c r="DJ117" t="str">
        <f t="shared" si="152"/>
        <v/>
      </c>
      <c r="DK117" s="275">
        <f>VLOOKUP(C117,MOVI!C:DT,39,0)</f>
        <v>0</v>
      </c>
      <c r="DL117" s="275">
        <f>VLOOKUP(C117,FPT!B:DJ,39,0)</f>
        <v>0</v>
      </c>
      <c r="DM117" t="str">
        <f t="shared" si="153"/>
        <v/>
      </c>
      <c r="DN117" s="275">
        <f>VLOOKUP(C117,MOVI!C:DT,40,0)</f>
        <v>0</v>
      </c>
      <c r="DO117" s="275">
        <f>VLOOKUP(C117,FPT!B:DM,40,0)</f>
        <v>0</v>
      </c>
      <c r="DP117" t="str">
        <f t="shared" si="154"/>
        <v/>
      </c>
      <c r="DQ117" s="275">
        <f>VLOOKUP(C117,MOVI!C:DT,41,0)</f>
        <v>0</v>
      </c>
      <c r="DR117" s="275">
        <f>VLOOKUP(C117,FPT!B:DP,41,0)</f>
        <v>0</v>
      </c>
      <c r="DS117" t="str">
        <f t="shared" si="155"/>
        <v/>
      </c>
      <c r="DT117" s="275">
        <f>VLOOKUP(C117,MOVI!C:DT,42,0)</f>
        <v>5000000</v>
      </c>
      <c r="DU117" s="275">
        <f>ROUND(VLOOKUP(C117,FPT!B:DS,42,0),0)</f>
        <v>5000000</v>
      </c>
      <c r="DV117" t="str">
        <f t="shared" si="156"/>
        <v/>
      </c>
      <c r="DW117" s="275">
        <f>VLOOKUP(C117,MOVI!C:DT,43,0)</f>
        <v>0</v>
      </c>
      <c r="DX117" s="275">
        <f>VLOOKUP(C117,FPT!B:DV,43,0)</f>
        <v>0</v>
      </c>
      <c r="DY117" t="str">
        <f t="shared" si="157"/>
        <v/>
      </c>
      <c r="DZ117" s="275">
        <f>VLOOKUP(C117,MOVI!C:DT,44,0)</f>
        <v>0</v>
      </c>
      <c r="EA117" s="275">
        <f>VLOOKUP(C117,FPT!B:DY,44,0)</f>
        <v>0</v>
      </c>
      <c r="EB117" t="str">
        <f t="shared" si="158"/>
        <v/>
      </c>
      <c r="EC117" s="275">
        <f>VLOOKUP(C117,MOVI!C:DT,45,0)</f>
        <v>5000000</v>
      </c>
      <c r="ED117" s="275">
        <f>ROUND(VLOOKUP(C117,FPT!B:EB,45,0),0)</f>
        <v>5000000</v>
      </c>
      <c r="EE117" t="str">
        <f t="shared" si="159"/>
        <v/>
      </c>
      <c r="EF117" s="275">
        <f>VLOOKUP(C117,MOVI!C:DT,46,0)</f>
        <v>0</v>
      </c>
      <c r="EG117" s="275">
        <f>VLOOKUP(C117,FPT!B:EE,46,0)</f>
        <v>0</v>
      </c>
      <c r="EH117" t="str">
        <f t="shared" si="160"/>
        <v/>
      </c>
      <c r="EI117" s="275">
        <f>VLOOKUP(C117,MOVI!C:DT,47,0)</f>
        <v>500000</v>
      </c>
      <c r="EJ117" s="275">
        <f>VLOOKUP(C117,FPT!B:EH,47,0)</f>
        <v>500000</v>
      </c>
      <c r="EK117" t="str">
        <f t="shared" si="161"/>
        <v/>
      </c>
      <c r="EL117" s="275">
        <f>VLOOKUP(C117,MOVI!C:DT,48,0)</f>
        <v>0</v>
      </c>
      <c r="EM117" s="275">
        <f>VLOOKUP(C117,FPT!B:EK,48,0)</f>
        <v>0</v>
      </c>
      <c r="EN117" t="str">
        <f t="shared" si="162"/>
        <v/>
      </c>
      <c r="EO117" s="275">
        <f>VLOOKUP(C117,MOVI!C:DT,49,0)</f>
        <v>0</v>
      </c>
      <c r="EP117" s="275">
        <f>VLOOKUP(C117,FPT!B:EN,49,0)</f>
        <v>0</v>
      </c>
      <c r="EQ117" t="str">
        <f t="shared" si="163"/>
        <v/>
      </c>
      <c r="ER117" s="275">
        <f>VLOOKUP(C117,MOVI!C:DT,50,0)</f>
        <v>0</v>
      </c>
      <c r="ES117" s="275">
        <f>VLOOKUP(C117,FPT!B:EQ,50,0)</f>
        <v>0</v>
      </c>
      <c r="ET117" t="str">
        <f t="shared" si="164"/>
        <v/>
      </c>
      <c r="EU117" s="275">
        <f>VLOOKUP(C117,MOVI!C:DT,51,0)</f>
        <v>0</v>
      </c>
      <c r="EV117" s="275">
        <f>VLOOKUP(C117,FPT!B:ET,51,0)</f>
        <v>0</v>
      </c>
      <c r="EW117" t="str">
        <f t="shared" si="165"/>
        <v/>
      </c>
      <c r="EX117" s="275">
        <f>VLOOKUP(C117,MOVI!C:DT,52,0)</f>
        <v>0</v>
      </c>
      <c r="EY117" s="275">
        <f>VLOOKUP(C117,FPT!B:EW,52,0)</f>
        <v>0</v>
      </c>
      <c r="EZ117" t="str">
        <f t="shared" si="166"/>
        <v/>
      </c>
      <c r="FA117" s="275">
        <f>VLOOKUP(C117,MOVI!C:DT,53,0)</f>
        <v>0</v>
      </c>
      <c r="FB117" s="275">
        <f>VLOOKUP(C117,FPT!B:EZ,53,0)</f>
        <v>0</v>
      </c>
      <c r="FC117" t="str">
        <f t="shared" si="167"/>
        <v/>
      </c>
      <c r="FD117" s="275">
        <f>VLOOKUP(C117,MOVI!C:DT,54,0)</f>
        <v>0</v>
      </c>
      <c r="FE117" s="275">
        <f>VLOOKUP(C117,FPT!B:FC,54,0)</f>
        <v>0</v>
      </c>
      <c r="FF117" t="str">
        <f t="shared" si="168"/>
        <v/>
      </c>
      <c r="FG117" s="275">
        <f>VLOOKUP(C117,MOVI!C:DT,55,0)</f>
        <v>0</v>
      </c>
      <c r="FH117" s="275">
        <f>VLOOKUP(C117,FPT!B:FF,55,0)</f>
        <v>0</v>
      </c>
      <c r="FI117" t="str">
        <f t="shared" si="169"/>
        <v/>
      </c>
      <c r="FJ117" s="275">
        <f>VLOOKUP(C117,MOVI!C:DT,56,0)</f>
        <v>500000</v>
      </c>
      <c r="FK117" s="275">
        <f>VLOOKUP(C117,FPT!B:FI,56,0)</f>
        <v>500000</v>
      </c>
      <c r="FL117" t="str">
        <f t="shared" si="170"/>
        <v/>
      </c>
      <c r="FM117" s="275">
        <f>VLOOKUP(C117,MOVI!C:DT,57,0)</f>
        <v>0</v>
      </c>
      <c r="FN117" s="275">
        <f>VLOOKUP(C117,FPT!B:FL,57,0)</f>
        <v>0</v>
      </c>
      <c r="FO117" t="str">
        <f t="shared" si="171"/>
        <v/>
      </c>
      <c r="FP117" s="275">
        <f>VLOOKUP(C117,MOVI!C:DT,58,0)</f>
        <v>0</v>
      </c>
      <c r="FQ117" s="275">
        <f>VLOOKUP(C117,FPT!B:FO,58,0)</f>
        <v>0</v>
      </c>
      <c r="FR117" t="str">
        <f t="shared" si="172"/>
        <v/>
      </c>
      <c r="FS117" s="275">
        <f>VLOOKUP(C117,MOVI!C:DT,59,0)</f>
        <v>0</v>
      </c>
      <c r="FT117" s="275">
        <f>VLOOKUP(C117,FPT!B:FR,59,0)</f>
        <v>0</v>
      </c>
      <c r="FU117" t="str">
        <f t="shared" si="173"/>
        <v/>
      </c>
      <c r="FV117" s="275">
        <f>VLOOKUP(C117,MOVI!C:DT,60,0)</f>
        <v>3000000</v>
      </c>
      <c r="FW117" s="275">
        <f>VLOOKUP(C117,FPT!B:FU,60,0)</f>
        <v>3000000</v>
      </c>
      <c r="FX117" t="str">
        <f t="shared" si="174"/>
        <v/>
      </c>
      <c r="FY117" s="275">
        <f>VLOOKUP(C117,MOVI!C:DT,61,0)</f>
        <v>0</v>
      </c>
      <c r="FZ117" s="275">
        <f>VLOOKUP(C117,FPT!B:FX,61,0)</f>
        <v>0</v>
      </c>
      <c r="GA117" t="str">
        <f t="shared" si="175"/>
        <v/>
      </c>
      <c r="GB117" s="275">
        <f>VLOOKUP(C117,MOVI!C:DT,62,0)</f>
        <v>0</v>
      </c>
      <c r="GC117" s="275">
        <f>VLOOKUP(C117,FPT!B:GA,62,0)</f>
        <v>0</v>
      </c>
      <c r="GD117" t="str">
        <f t="shared" si="176"/>
        <v/>
      </c>
      <c r="GE117" s="275">
        <f>VLOOKUP(C117,MOVI!C:DT,63,0)</f>
        <v>0</v>
      </c>
      <c r="GF117" s="275">
        <f>VLOOKUP(C117,FPT!B:GD,63,0)</f>
        <v>0</v>
      </c>
      <c r="GG117" t="str">
        <f t="shared" si="177"/>
        <v/>
      </c>
      <c r="GH117" s="275">
        <f>VLOOKUP(C117,MOVI!C:DT,64,0)</f>
        <v>0</v>
      </c>
      <c r="GI117" s="275">
        <f>VLOOKUP(C117,FPT!B:GG,64,0)</f>
        <v>0</v>
      </c>
      <c r="GJ117" t="str">
        <f t="shared" si="178"/>
        <v/>
      </c>
      <c r="GK117" s="275">
        <f>VLOOKUP(C117,MOVI!C:DT,65,0)</f>
        <v>0</v>
      </c>
      <c r="GL117" s="275">
        <f>VLOOKUP(C117,FPT!B:GJ,65,0)</f>
        <v>0</v>
      </c>
      <c r="GM117" t="str">
        <f t="shared" si="179"/>
        <v/>
      </c>
      <c r="GN117" s="275">
        <f>VLOOKUP(C117,MOVI!C:DT,66,0)</f>
        <v>0</v>
      </c>
      <c r="GO117" s="275">
        <f>VLOOKUP(C117,FPT!B:GM,66,0)</f>
        <v>0</v>
      </c>
      <c r="GP117" t="str">
        <f t="shared" si="180"/>
        <v/>
      </c>
      <c r="GQ117" s="275">
        <f>VLOOKUP(C117,MOVI!C:DT,67,0)</f>
        <v>0</v>
      </c>
      <c r="GR117" s="275">
        <f>VLOOKUP(C117,FPT!B:GP,67,0)</f>
        <v>0</v>
      </c>
      <c r="GS117" t="str">
        <f t="shared" si="181"/>
        <v/>
      </c>
      <c r="GT117" s="275">
        <f>VLOOKUP(C117,MOVI!C:DT,68,0)</f>
        <v>0</v>
      </c>
      <c r="GU117" s="275">
        <f>VLOOKUP(C117,FPT!B:GS,68,0)</f>
        <v>0</v>
      </c>
      <c r="GV117" t="str">
        <f t="shared" si="182"/>
        <v/>
      </c>
      <c r="GW117" s="275">
        <f>VLOOKUP(C117,MOVI!C:DT,69,0)</f>
        <v>0</v>
      </c>
      <c r="GX117" s="275">
        <f>VLOOKUP(C117,FPT!B:GV,69,0)</f>
        <v>0</v>
      </c>
      <c r="GY117" t="str">
        <f t="shared" si="183"/>
        <v/>
      </c>
      <c r="GZ117" s="275">
        <f>VLOOKUP(C117,MOVI!C:DT,70,0)</f>
        <v>3000000</v>
      </c>
      <c r="HA117" s="275">
        <f>VLOOKUP(C117,FPT!B:GY,70,0)</f>
        <v>3000000</v>
      </c>
      <c r="HB117" t="str">
        <f t="shared" si="184"/>
        <v/>
      </c>
      <c r="HC117" s="275">
        <f>VLOOKUP(C117,MOVI!C:DT,71,0)</f>
        <v>8500000</v>
      </c>
      <c r="HD117" s="275">
        <f>ROUND(VLOOKUP(C117,FPT!B:HB,71,0),0)</f>
        <v>8500000</v>
      </c>
      <c r="HE117" t="str">
        <f t="shared" si="185"/>
        <v/>
      </c>
      <c r="HF117" s="275">
        <f>ROUND(VLOOKUP(C117,MOVI!C:DT,72,0),0)</f>
        <v>0</v>
      </c>
      <c r="HG117" s="275">
        <f>ROUND(VLOOKUP(C117,FPT!B:HE,72,0),0)</f>
        <v>0</v>
      </c>
      <c r="HH117" t="str">
        <f t="shared" si="186"/>
        <v/>
      </c>
      <c r="HI117" s="275">
        <f>VLOOKUP(C117,MOVI!C:DT,73,0)</f>
        <v>0</v>
      </c>
      <c r="HJ117" s="275">
        <f>VLOOKUP(C117,FPT!B:HH,73,0)</f>
        <v>0</v>
      </c>
      <c r="HK117" t="str">
        <f t="shared" si="187"/>
        <v/>
      </c>
      <c r="HL117" s="275">
        <f>VLOOKUP(C117,MOVI!C:DT,74,0)</f>
        <v>0</v>
      </c>
      <c r="HM117" s="275">
        <f>VLOOKUP(C117,FPT!B:HK,74,0)</f>
        <v>0</v>
      </c>
      <c r="HN117" t="str">
        <f t="shared" si="188"/>
        <v/>
      </c>
      <c r="HO117" s="275">
        <f>VLOOKUP(C117,MOVI!C:DT,75,0)</f>
        <v>11000000</v>
      </c>
      <c r="HP117" s="275">
        <f>VLOOKUP(C117,FPT!B:HN,75,0)</f>
        <v>11000000</v>
      </c>
      <c r="HQ117" t="str">
        <f t="shared" si="189"/>
        <v/>
      </c>
      <c r="HR117" s="275">
        <f>VLOOKUP(C117,MOVI!C:DT,76,0)</f>
        <v>0</v>
      </c>
      <c r="HS117" s="275">
        <f>VLOOKUP(C117,FPT!B:HQ,76,0)</f>
        <v>0</v>
      </c>
      <c r="HT117" t="str">
        <f t="shared" si="190"/>
        <v/>
      </c>
      <c r="HU117" s="275">
        <f>VLOOKUP(C117,MOVI!C:DT,77,0)</f>
        <v>0</v>
      </c>
      <c r="HV117" s="275">
        <f>VLOOKUP(C117,FPT!B:HT,77,0)</f>
        <v>0</v>
      </c>
      <c r="HW117" t="str">
        <f t="shared" si="191"/>
        <v/>
      </c>
      <c r="HX117" s="274">
        <f>VLOOKUP(C117,MOVI!C:CB,78,0)</f>
        <v>400000</v>
      </c>
      <c r="HY117" s="261">
        <f>VLOOKUP(C117,FPT!$B:$CA,78,0)</f>
        <v>400000</v>
      </c>
      <c r="HZ117" t="str">
        <f t="shared" si="192"/>
        <v/>
      </c>
      <c r="IA117" s="275">
        <f>VLOOKUP(C117,MOVI!C:CD,79,0)</f>
        <v>50000</v>
      </c>
      <c r="IB117" s="275">
        <f>VLOOKUP(C117,FPT!B:HZ,79,0)</f>
        <v>50000</v>
      </c>
      <c r="IC117" t="str">
        <f t="shared" si="193"/>
        <v/>
      </c>
      <c r="ID117" s="275">
        <f>VLOOKUP(C117,MOVI!C:CD,80,0)</f>
        <v>75000</v>
      </c>
      <c r="IE117" s="275">
        <f>VLOOKUP(C117,FPT!B:IC,80,0)</f>
        <v>75000</v>
      </c>
      <c r="IF117" t="str">
        <f t="shared" si="194"/>
        <v/>
      </c>
      <c r="IG117" s="275">
        <f>VLOOKUP(C117,MOVI!C:DT,81,0)</f>
        <v>0</v>
      </c>
      <c r="IH117" s="275">
        <f>VLOOKUP(C117,FPT!B:IF,81,0)</f>
        <v>0</v>
      </c>
      <c r="II117" t="str">
        <f t="shared" si="195"/>
        <v/>
      </c>
      <c r="IJ117" s="275">
        <f>VLOOKUP(C117,MOVI!C:DT,82,0)</f>
        <v>525000</v>
      </c>
      <c r="IK117" s="275">
        <f>VLOOKUP(C117,FPT!B:II,82,0)</f>
        <v>525000</v>
      </c>
      <c r="IL117" t="str">
        <f t="shared" si="196"/>
        <v/>
      </c>
      <c r="IM117" s="275">
        <f>ROUND(VLOOKUP(C117,MOVI!C:DT,83,0),0)</f>
        <v>11525000</v>
      </c>
      <c r="IN117" s="275">
        <f>ROUND(VLOOKUP(C117,FPT!B:IL,83,0),0)</f>
        <v>11525000</v>
      </c>
      <c r="IO117" t="str">
        <f t="shared" si="197"/>
        <v/>
      </c>
      <c r="IP117" s="275">
        <f>VLOOKUP(C117,MOVI!C:DT,84,0)</f>
        <v>0</v>
      </c>
      <c r="IQ117" s="275">
        <f>VLOOKUP(C117,FPT!B:IO,84,0)</f>
        <v>0</v>
      </c>
      <c r="IR117" t="str">
        <f t="shared" si="198"/>
        <v/>
      </c>
      <c r="IS117" s="275">
        <f>ROUND(VLOOKUP(C117,MOVI!C:DT,85,0),0)</f>
        <v>0</v>
      </c>
      <c r="IT117" s="275">
        <f>ROUND(VLOOKUP(C117,FPT!B:IR,85,0),0)</f>
        <v>0</v>
      </c>
      <c r="IU117" t="str">
        <f t="shared" si="199"/>
        <v/>
      </c>
      <c r="IV117" s="275">
        <f>VLOOKUP(C117,MOVI!C:DT,86,0)</f>
        <v>0</v>
      </c>
      <c r="IW117" s="275">
        <f>VLOOKUP(C117,FPT!B:IU,86,0)</f>
        <v>0</v>
      </c>
      <c r="IX117" t="str">
        <f t="shared" si="200"/>
        <v/>
      </c>
      <c r="IY117" s="275">
        <f>ROUND(VLOOKUP(C117,MOVI!C:DT,87,0),0)</f>
        <v>0</v>
      </c>
      <c r="IZ117" s="275">
        <f>ROUND(VLOOKUP(C117,FPT!B:IX,87,0),0)</f>
        <v>0</v>
      </c>
      <c r="JA117" t="str">
        <f t="shared" si="201"/>
        <v/>
      </c>
      <c r="JB117" s="275">
        <f>VLOOKUP(C117,MOVI!C:DT,88,0)</f>
        <v>0</v>
      </c>
      <c r="JC117" s="275">
        <f>VLOOKUP(C117,FPT!B:JA,88,0)</f>
        <v>0</v>
      </c>
      <c r="JD117" t="str">
        <f t="shared" si="202"/>
        <v/>
      </c>
      <c r="JE117" s="275">
        <f>VLOOKUP(C117,MOVI!C:DT,89,0)</f>
        <v>50000</v>
      </c>
      <c r="JF117" s="275">
        <f>VLOOKUP(C117,FPT!B:JD,89,0)</f>
        <v>50000</v>
      </c>
      <c r="JG117" t="str">
        <f t="shared" si="203"/>
        <v/>
      </c>
      <c r="JH117" s="275">
        <f>VLOOKUP(C117,MOVI!C:DT,90,0)</f>
        <v>0</v>
      </c>
      <c r="JI117" s="275">
        <f>VLOOKUP(C117,FPT!B:JG,90,0)</f>
        <v>0</v>
      </c>
      <c r="JJ117" t="str">
        <f t="shared" si="204"/>
        <v/>
      </c>
      <c r="JK117" s="275">
        <f>VLOOKUP(C117,MOVI!C:DT,91,0)</f>
        <v>0</v>
      </c>
      <c r="JL117" s="275">
        <f>VLOOKUP(C117,FPT!B:JJ,91,0)</f>
        <v>0</v>
      </c>
      <c r="JM117" t="str">
        <f t="shared" si="205"/>
        <v/>
      </c>
      <c r="JN117" s="275">
        <f>VLOOKUP(C117,MOVI!C:DT,92,0)</f>
        <v>0</v>
      </c>
      <c r="JO117" s="275">
        <f>VLOOKUP(C117,FPT!B:JM,92,0)</f>
        <v>0</v>
      </c>
      <c r="JP117" t="str">
        <f t="shared" si="206"/>
        <v/>
      </c>
      <c r="JQ117" s="275">
        <f>VLOOKUP(C117,MOVI!C:DT,93,0)</f>
        <v>0</v>
      </c>
      <c r="JR117" s="275">
        <f>VLOOKUP(C117,FPT!B:JP,93,0)</f>
        <v>0</v>
      </c>
      <c r="JS117" t="str">
        <f t="shared" si="207"/>
        <v/>
      </c>
      <c r="JT117" s="275">
        <f>VLOOKUP(C117,MOVI!C:DT,94,0)</f>
        <v>50000</v>
      </c>
      <c r="JU117" s="275">
        <f>VLOOKUP(C117,FPT!B:JS,94,0)</f>
        <v>50000</v>
      </c>
      <c r="JV117" t="str">
        <f t="shared" si="208"/>
        <v/>
      </c>
      <c r="JW117" s="275">
        <f>VLOOKUP(C117,MOVI!C:DT,95,0)</f>
        <v>7925000</v>
      </c>
      <c r="JX117" s="275">
        <f>VLOOKUP(C117,FPT!B:JV,95,0)</f>
        <v>7925000</v>
      </c>
      <c r="JY117" t="str">
        <f t="shared" si="209"/>
        <v/>
      </c>
      <c r="JZ117" s="275">
        <f>VLOOKUP(C117,MOVI!C:DT,96,0)</f>
        <v>0</v>
      </c>
      <c r="KA117" s="275">
        <f>VLOOKUP(C117,FPT!B:JY,96,0)</f>
        <v>0</v>
      </c>
      <c r="KB117" t="str">
        <f t="shared" si="210"/>
        <v/>
      </c>
      <c r="KC117" s="275">
        <f>VLOOKUP(C117,MOVI!C:DT,97,0)</f>
        <v>7925000</v>
      </c>
      <c r="KD117" s="275">
        <f>VLOOKUP(C117,FPT!B:KB,97,0)</f>
        <v>7925000</v>
      </c>
      <c r="KE117" t="str">
        <f t="shared" si="211"/>
        <v/>
      </c>
      <c r="KF117" s="275">
        <f>VLOOKUP(C117,MOVI!C:DT,98,0)</f>
        <v>850000.00000000012</v>
      </c>
      <c r="KG117" s="275">
        <f>VLOOKUP(C117,FPT!B:KE,98,0)</f>
        <v>850000</v>
      </c>
      <c r="KH117" t="str">
        <f t="shared" si="212"/>
        <v/>
      </c>
      <c r="KI117" s="275">
        <f>VLOOKUP(C117,MOVI!C:DT,99,0)</f>
        <v>0</v>
      </c>
      <c r="KJ117" s="275">
        <f>VLOOKUP(C117,FPT!B:KH,99,0)</f>
        <v>0</v>
      </c>
      <c r="KK117" t="str">
        <f t="shared" si="213"/>
        <v/>
      </c>
      <c r="KL117" s="275">
        <f>VLOOKUP(C117,MOVI!C:DT,100,0)</f>
        <v>150000</v>
      </c>
      <c r="KM117" s="275">
        <f>VLOOKUP(C117,FPT!B:KK,100,0)</f>
        <v>150000</v>
      </c>
      <c r="KN117" t="str">
        <f t="shared" si="214"/>
        <v/>
      </c>
      <c r="KO117" s="275">
        <f>VLOOKUP(C117,MOVI!C:DT,101,0)</f>
        <v>0</v>
      </c>
      <c r="KP117" s="275">
        <f>VLOOKUP(C117,FPT!B:KN,101,0)</f>
        <v>0</v>
      </c>
      <c r="KQ117" t="str">
        <f t="shared" si="215"/>
        <v/>
      </c>
      <c r="KR117" s="275">
        <f>VLOOKUP(C117,MOVI!C:DT,102,0)</f>
        <v>0</v>
      </c>
      <c r="KS117" s="275">
        <f>VLOOKUP(C117,FPT!B:KQ,102,0)</f>
        <v>0</v>
      </c>
      <c r="KT117" t="str">
        <f t="shared" si="216"/>
        <v/>
      </c>
      <c r="KU117" s="275">
        <f>VLOOKUP(C117,MOVI!C:DT,103,0)</f>
        <v>1000000.0000000001</v>
      </c>
      <c r="KV117" s="275">
        <f>VLOOKUP(C117,FPT!B:KT,103,0)</f>
        <v>1000000</v>
      </c>
      <c r="KW117" t="str">
        <f t="shared" si="217"/>
        <v/>
      </c>
      <c r="KX117" s="275">
        <f>VLOOKUP(C117,MOVI!C:DT,104,0)</f>
        <v>1525000</v>
      </c>
      <c r="KY117" s="275">
        <f>VLOOKUP(C117,FPT!B:KW,104,0)</f>
        <v>1525000</v>
      </c>
      <c r="KZ117" t="str">
        <f t="shared" si="218"/>
        <v/>
      </c>
      <c r="LA117" s="275">
        <f>VLOOKUP(C117,MOVI!C:DT,105,0)</f>
        <v>100000</v>
      </c>
      <c r="LB117" s="275">
        <f>VLOOKUP(C117,FPT!B:KZ,105,0)</f>
        <v>100000</v>
      </c>
      <c r="LC117" t="str">
        <f t="shared" si="219"/>
        <v/>
      </c>
      <c r="LD117" s="275">
        <f>VLOOKUP(C117,MOVI!C:DT,106,0)</f>
        <v>9600000</v>
      </c>
      <c r="LE117" s="275">
        <f>VLOOKUP(C117,FPT!B:LC,106,0)</f>
        <v>9600000</v>
      </c>
      <c r="LF117" t="str">
        <f t="shared" si="220"/>
        <v/>
      </c>
      <c r="LG117" s="273">
        <f>VLOOKUP(C117,MOVI!C:DT,107,0)</f>
        <v>0</v>
      </c>
      <c r="LH117" s="273">
        <f>VLOOKUP(C117,FPT!B:LF,107,0)</f>
        <v>0</v>
      </c>
      <c r="LI117" t="str">
        <f t="shared" si="221"/>
        <v/>
      </c>
      <c r="LJ117" t="str">
        <f>VLOOKUP(C117,MOVI!C:DV,108,0)</f>
        <v>Việt PhúSouthRisk</v>
      </c>
      <c r="LK117" s="252" t="str">
        <f>VLOOKUP(C117,FPT!B:LI,108,0)</f>
        <v>Việt PhúSouthRisk</v>
      </c>
      <c r="LL117" t="str">
        <f t="shared" si="222"/>
        <v/>
      </c>
      <c r="LM117" s="275">
        <f>ROUND(VLOOKUP(C117,MOVI!C:DV,109,0),0)</f>
        <v>416667</v>
      </c>
      <c r="LN117" s="275">
        <f>ROUND(VLOOKUP(C117,FPT!B:LL,109,0),0)</f>
        <v>416667</v>
      </c>
      <c r="LO117" t="str">
        <f t="shared" si="223"/>
        <v/>
      </c>
      <c r="LP117" t="str">
        <f>VLOOKUP(C117,MOVI!C:DV,110,0)</f>
        <v>HCM</v>
      </c>
      <c r="LQ117" s="247" t="str">
        <f>VLOOKUP(C117,FPT!B:LO,110,0)</f>
        <v>HCM</v>
      </c>
      <c r="LR117" t="str">
        <f t="shared" si="224"/>
        <v/>
      </c>
      <c r="LS117">
        <f>MOVI!DI112</f>
        <v>22</v>
      </c>
      <c r="LV117">
        <f>MOVI!DJ112</f>
        <v>0</v>
      </c>
      <c r="LW117">
        <f>MOVI!DK112</f>
        <v>0</v>
      </c>
      <c r="LX117" t="str">
        <f>MOVI!DL112</f>
        <v>x</v>
      </c>
      <c r="LY117">
        <f>MOVI!DM112</f>
        <v>0</v>
      </c>
      <c r="LZ117">
        <f>MOVI!DN112</f>
        <v>50000</v>
      </c>
      <c r="MA117">
        <f>MOVI!DO112</f>
        <v>0</v>
      </c>
      <c r="MB117" t="str">
        <f>MOVI!DP112</f>
        <v/>
      </c>
      <c r="MC117">
        <f>MOVI!DQ112</f>
        <v>0</v>
      </c>
      <c r="MD117">
        <f>MOVI!DR112</f>
        <v>0</v>
      </c>
      <c r="ME117" t="str">
        <f>VLOOKUP(C117,MOVI!C:DV,121,0)</f>
        <v/>
      </c>
      <c r="MF117" s="252"/>
      <c r="MG117" t="str">
        <f t="shared" si="228"/>
        <v/>
      </c>
      <c r="MH117" t="str">
        <f>VLOOKUP(C117,MOVI!C:DT,122,0)</f>
        <v>Việt PhúSouth</v>
      </c>
      <c r="MI117" s="252" t="str">
        <f>VLOOKUP(C117,FPT!B:DS,112,0)</f>
        <v>Việt PhúSouth</v>
      </c>
      <c r="MJ117" t="str">
        <f t="shared" si="225"/>
        <v/>
      </c>
    </row>
    <row r="118" spans="1:348" x14ac:dyDescent="0.25">
      <c r="A118">
        <v>110</v>
      </c>
      <c r="B118" s="48">
        <v>4079</v>
      </c>
      <c r="C118" s="271" t="s">
        <v>840</v>
      </c>
      <c r="D118" t="str">
        <f>VLOOKUP(C118,MOVI!C:D,2,0)</f>
        <v>Ngô Thị Kiều Oanh</v>
      </c>
      <c r="E118" t="str">
        <f>VLOOKUP(C118,FPT!B:C,2,0)</f>
        <v>Ngô Thị Kiều Oanh</v>
      </c>
      <c r="F118" t="str">
        <f t="shared" si="118"/>
        <v/>
      </c>
      <c r="G118" t="str">
        <f>VLOOKUP(C118,MOVI!C:E,3,0)</f>
        <v>Risk</v>
      </c>
      <c r="H118" t="str">
        <f>VLOOKUP(C118,FPT!B:F,3,0)</f>
        <v>Risk</v>
      </c>
      <c r="I118" t="str">
        <f t="shared" si="119"/>
        <v/>
      </c>
      <c r="J118" t="str">
        <f>VLOOKUP(C118,MOVI!C:H,4,0)</f>
        <v>Collection</v>
      </c>
      <c r="K118" t="str">
        <f>VLOOKUP(C118,FPT!B:I,4,0)</f>
        <v>Collection</v>
      </c>
      <c r="L118" t="str">
        <f t="shared" si="120"/>
        <v/>
      </c>
      <c r="M118" t="str">
        <f>VLOOKUP(C118,MOVI!C:DT,5,0)</f>
        <v>Associate</v>
      </c>
      <c r="N118" t="str">
        <f>VLOOKUP(C118,FPT!B:L,5,0)</f>
        <v>Associate</v>
      </c>
      <c r="O118" t="str">
        <f t="shared" si="121"/>
        <v/>
      </c>
      <c r="P118" t="str">
        <f>VLOOKUP(C118,MOVI!C:DT,6,0)</f>
        <v>Field Collector</v>
      </c>
      <c r="Q118" t="str">
        <f>VLOOKUP(C118,FPT!B:O,6,0)</f>
        <v>Field Collector</v>
      </c>
      <c r="R118" t="str">
        <f t="shared" si="122"/>
        <v/>
      </c>
      <c r="S118" t="str">
        <f>VLOOKUP(C118,MOVI!C:DT,7,0)</f>
        <v>South</v>
      </c>
      <c r="T118" t="str">
        <f>VLOOKUP(C118,FPT!B:R,7,0)</f>
        <v>South</v>
      </c>
      <c r="U118" t="str">
        <f t="shared" si="123"/>
        <v/>
      </c>
      <c r="V118" t="str">
        <f>VLOOKUP(C118,MOVI!C:DT,8,0)</f>
        <v>Việt Phú</v>
      </c>
      <c r="W118" t="str">
        <f>VLOOKUP(C118,FPT!B:U,8,0)</f>
        <v>Việt Phú</v>
      </c>
      <c r="X118" t="str">
        <f t="shared" si="124"/>
        <v/>
      </c>
      <c r="Y118" t="str">
        <f>VLOOKUP(C118,MOVI!C:DT,9,0)</f>
        <v>Full-time</v>
      </c>
      <c r="Z118" t="str">
        <f>VLOOKUP(C118,FPT!B:X,9,0)</f>
        <v>Full-time</v>
      </c>
      <c r="AA118" t="str">
        <f t="shared" si="125"/>
        <v/>
      </c>
      <c r="AB118" t="str">
        <f>VLOOKUP(C118,MOVI!C:DT,10,0)</f>
        <v>Permanent</v>
      </c>
      <c r="AC118" t="str">
        <f>VLOOKUP(C118,FPT!B:AA,10,0)</f>
        <v>Permanent</v>
      </c>
      <c r="AD118" t="str">
        <f t="shared" si="126"/>
        <v/>
      </c>
      <c r="AE118" s="247">
        <f>VLOOKUP(C118,MOVI!C:DT,11,0)</f>
        <v>43056</v>
      </c>
      <c r="AF118" s="247">
        <f>VLOOKUP(C118,FPT!B:AD,11,0)</f>
        <v>43056</v>
      </c>
      <c r="AG118" t="str">
        <f t="shared" si="127"/>
        <v/>
      </c>
      <c r="AH118" s="260"/>
      <c r="AI118" s="260"/>
      <c r="AJ118" t="str">
        <f t="shared" si="227"/>
        <v/>
      </c>
      <c r="AK118">
        <f>VLOOKUP(C118,MOVI!C:DT,13,0)</f>
        <v>0</v>
      </c>
      <c r="AL118" s="247">
        <f>VLOOKUP(C118,FPT!B:AJ,13,0)</f>
        <v>0</v>
      </c>
      <c r="AM118" t="str">
        <f t="shared" si="226"/>
        <v/>
      </c>
      <c r="AN118" s="247">
        <f>VLOOKUP(C118,MOVI!C:DT,14,0)</f>
        <v>0</v>
      </c>
      <c r="AO118" s="247">
        <f>VLOOKUP(C118,FPT!B:AM,14,0)</f>
        <v>0</v>
      </c>
      <c r="AP118" t="str">
        <f t="shared" si="128"/>
        <v/>
      </c>
      <c r="AQ118" t="str">
        <f>VLOOKUP(C118,MOVI!C:DT,15,0)</f>
        <v>LC</v>
      </c>
      <c r="AR118" s="247" t="str">
        <f>VLOOKUP(C118,FPT!B:AP,15,0)</f>
        <v>LC</v>
      </c>
      <c r="AS118" t="str">
        <f t="shared" si="129"/>
        <v/>
      </c>
      <c r="AT118" s="282" t="str">
        <f>VLOOKUP(C118,MOVI!C:DT,16,0)</f>
        <v>LTTP</v>
      </c>
      <c r="AU118" s="247" t="str">
        <f>VLOOKUP(C118,FPT!B:AS,16,0)</f>
        <v>LTTP</v>
      </c>
      <c r="AV118" t="str">
        <f t="shared" si="130"/>
        <v/>
      </c>
      <c r="AW118" t="str">
        <f>VLOOKUP(C118,MOVI!C:DT,17,0)</f>
        <v>L</v>
      </c>
      <c r="AX118" s="247" t="str">
        <f>VLOOKUP(C118,FPT!B:AV,17,0)</f>
        <v>L</v>
      </c>
      <c r="AY118" t="str">
        <f t="shared" si="131"/>
        <v/>
      </c>
      <c r="AZ118">
        <f>VLOOKUP(C118,MOVI!C:DT,18,0)</f>
        <v>0</v>
      </c>
      <c r="BA118" s="247">
        <f>VLOOKUP(C118,FPT!B:AY,18,0)</f>
        <v>0</v>
      </c>
      <c r="BB118" t="str">
        <f t="shared" si="132"/>
        <v/>
      </c>
      <c r="BC118" s="275">
        <f>VLOOKUP(C118,MOVI!C:DT,19,0)</f>
        <v>5000000</v>
      </c>
      <c r="BD118" s="275">
        <f>VLOOKUP(C118,FPT!B:BB,19,0)</f>
        <v>5000000</v>
      </c>
      <c r="BE118" t="str">
        <f t="shared" si="133"/>
        <v/>
      </c>
      <c r="BF118">
        <f>VLOOKUP(C118,MOVI!C:DT,20,0)</f>
        <v>0</v>
      </c>
      <c r="BG118" s="252">
        <f>VLOOKUP(C118,FPT!B:BE,20,0)</f>
        <v>0</v>
      </c>
      <c r="BH118" t="str">
        <f t="shared" si="134"/>
        <v/>
      </c>
      <c r="BI118" s="275">
        <f>VLOOKUP(C118,MOVI!C:DT,21,0)</f>
        <v>5000000</v>
      </c>
      <c r="BJ118" s="275">
        <f>VLOOKUP(C118,FPT!B:BH,21,0)</f>
        <v>5000000</v>
      </c>
      <c r="BK118" t="str">
        <f t="shared" si="135"/>
        <v/>
      </c>
      <c r="BL118" s="275">
        <f>VLOOKUP(C118,MOVI!C:DT,22,0)</f>
        <v>0</v>
      </c>
      <c r="BM118" s="275">
        <f>VLOOKUP(C118,FPT!B:BK,22,0)</f>
        <v>0</v>
      </c>
      <c r="BN118" t="str">
        <f t="shared" si="136"/>
        <v/>
      </c>
      <c r="BO118" s="275">
        <f>VLOOKUP(C118,MOVI!C:DT,23,0)</f>
        <v>500000</v>
      </c>
      <c r="BP118" s="275">
        <f>VLOOKUP(C118,FPT!B:BN,23,0)</f>
        <v>500000</v>
      </c>
      <c r="BQ118" t="str">
        <f t="shared" si="137"/>
        <v/>
      </c>
      <c r="BR118" s="275">
        <f>VLOOKUP(C118,MOVI!C:DT,24,0)</f>
        <v>0</v>
      </c>
      <c r="BS118" s="275">
        <f>VLOOKUP(C118,FPT!B:BQ,24,0)</f>
        <v>0</v>
      </c>
      <c r="BT118" t="str">
        <f t="shared" si="138"/>
        <v/>
      </c>
      <c r="BU118" s="275">
        <f>VLOOKUP(C118,MOVI!C:DT,25,0)</f>
        <v>0</v>
      </c>
      <c r="BV118" s="275">
        <f>VLOOKUP(C118,FPT!B:BT,25,0)</f>
        <v>0</v>
      </c>
      <c r="BW118" t="str">
        <f t="shared" si="139"/>
        <v/>
      </c>
      <c r="BX118" s="275">
        <f>VLOOKUP(C118,MOVI!C:DT,26,0)</f>
        <v>0</v>
      </c>
      <c r="BY118" s="275">
        <f>VLOOKUP(C118,FPT!B:BW,26,0)</f>
        <v>0</v>
      </c>
      <c r="BZ118" t="str">
        <f t="shared" si="140"/>
        <v/>
      </c>
      <c r="CA118" s="275">
        <f>VLOOKUP(C118,MOVI!C:DT,27,0)</f>
        <v>0</v>
      </c>
      <c r="CB118" s="275">
        <f>VLOOKUP(C118,FPT!B:BZ,27,0)</f>
        <v>0</v>
      </c>
      <c r="CC118" t="str">
        <f t="shared" si="141"/>
        <v/>
      </c>
      <c r="CD118" s="275">
        <f>VLOOKUP(C118,MOVI!C:DT,28,0)</f>
        <v>500000</v>
      </c>
      <c r="CE118" s="275">
        <f>VLOOKUP(C118,FPT!B:CC,28,0)</f>
        <v>500000</v>
      </c>
      <c r="CF118" t="str">
        <f t="shared" si="142"/>
        <v/>
      </c>
      <c r="CG118" t="str">
        <f>VLOOKUP(C118,MOVI!C:DT,29,0)</f>
        <v>CN</v>
      </c>
      <c r="CH118" s="252" t="str">
        <f>VLOOKUP(C118,FPT!B:CF,29,0)</f>
        <v>CN</v>
      </c>
      <c r="CI118" t="str">
        <f t="shared" si="143"/>
        <v/>
      </c>
      <c r="CJ118">
        <f>VLOOKUP(C118,MOVI!C:DT,30,0)</f>
        <v>26</v>
      </c>
      <c r="CK118" s="252">
        <f>VLOOKUP(C118,FPT!B:CI,30,0)</f>
        <v>26</v>
      </c>
      <c r="CL118" t="str">
        <f t="shared" si="144"/>
        <v/>
      </c>
      <c r="CM118">
        <f>VLOOKUP(C118,MOVI!C:DT,31,0)</f>
        <v>22</v>
      </c>
      <c r="CN118" s="252">
        <f>VLOOKUP(C118,FPT!B:CL,31,0)</f>
        <v>22</v>
      </c>
      <c r="CO118" t="str">
        <f t="shared" si="145"/>
        <v/>
      </c>
      <c r="CP118" s="275">
        <f>VLOOKUP(C118,MOVI!C:DT,32,0)</f>
        <v>4</v>
      </c>
      <c r="CQ118" s="275">
        <f>VLOOKUP(C118,FPT!B:CO,32,0)</f>
        <v>4</v>
      </c>
      <c r="CR118" t="str">
        <f t="shared" si="146"/>
        <v/>
      </c>
      <c r="CS118" s="275">
        <f>VLOOKUP(C118,MOVI!C:DT,33,0)</f>
        <v>0</v>
      </c>
      <c r="CT118" s="275">
        <f>VLOOKUP(C118,FPT!B:CR,33,0)</f>
        <v>0</v>
      </c>
      <c r="CU118" t="str">
        <f t="shared" si="147"/>
        <v/>
      </c>
      <c r="CV118" s="275">
        <f>VLOOKUP(C118,MOVI!C:DT,34,0)</f>
        <v>0</v>
      </c>
      <c r="CW118" s="275">
        <f>VLOOKUP(C118,FPT!B:CU,34,0)</f>
        <v>0</v>
      </c>
      <c r="CX118" t="str">
        <f t="shared" si="148"/>
        <v/>
      </c>
      <c r="CY118" s="275">
        <f>VLOOKUP(C118,MOVI!C:DT,35,0)</f>
        <v>26</v>
      </c>
      <c r="CZ118" s="275">
        <f>VLOOKUP(C118,FPT!B:CX,35,0)</f>
        <v>26</v>
      </c>
      <c r="DA118" t="str">
        <f t="shared" si="149"/>
        <v/>
      </c>
      <c r="DB118" s="275">
        <f>VLOOKUP(C118,MOVI!C:DT,36,0)</f>
        <v>0</v>
      </c>
      <c r="DC118" s="275">
        <f>VLOOKUP(C118,FPT!B:DA,36,0)</f>
        <v>0</v>
      </c>
      <c r="DD118" t="str">
        <f t="shared" si="150"/>
        <v/>
      </c>
      <c r="DE118" s="275">
        <f>VLOOKUP(C118,MOVI!C:DT,37,0)</f>
        <v>0</v>
      </c>
      <c r="DF118" s="275">
        <f>VLOOKUP(C118,FPT!B:DD,37,0)</f>
        <v>0</v>
      </c>
      <c r="DG118" t="str">
        <f t="shared" si="151"/>
        <v/>
      </c>
      <c r="DH118" s="275">
        <f>VLOOKUP(C118,MOVI!C:DT,38,0)</f>
        <v>0</v>
      </c>
      <c r="DI118" s="275">
        <f>VLOOKUP(C118,FPT!B:DG,38,0)</f>
        <v>0</v>
      </c>
      <c r="DJ118" t="str">
        <f t="shared" si="152"/>
        <v/>
      </c>
      <c r="DK118" s="275">
        <f>VLOOKUP(C118,MOVI!C:DT,39,0)</f>
        <v>0</v>
      </c>
      <c r="DL118" s="275">
        <f>VLOOKUP(C118,FPT!B:DJ,39,0)</f>
        <v>0</v>
      </c>
      <c r="DM118" t="str">
        <f t="shared" si="153"/>
        <v/>
      </c>
      <c r="DN118" s="275">
        <f>VLOOKUP(C118,MOVI!C:DT,40,0)</f>
        <v>0</v>
      </c>
      <c r="DO118" s="275">
        <f>VLOOKUP(C118,FPT!B:DM,40,0)</f>
        <v>0</v>
      </c>
      <c r="DP118" t="str">
        <f t="shared" si="154"/>
        <v/>
      </c>
      <c r="DQ118" s="275">
        <f>VLOOKUP(C118,MOVI!C:DT,41,0)</f>
        <v>0</v>
      </c>
      <c r="DR118" s="275">
        <f>VLOOKUP(C118,FPT!B:DP,41,0)</f>
        <v>0</v>
      </c>
      <c r="DS118" t="str">
        <f t="shared" si="155"/>
        <v/>
      </c>
      <c r="DT118" s="275">
        <f>VLOOKUP(C118,MOVI!C:DT,42,0)</f>
        <v>5000000</v>
      </c>
      <c r="DU118" s="275">
        <f>ROUND(VLOOKUP(C118,FPT!B:DS,42,0),0)</f>
        <v>5000000</v>
      </c>
      <c r="DV118" t="str">
        <f t="shared" si="156"/>
        <v/>
      </c>
      <c r="DW118" s="275">
        <f>VLOOKUP(C118,MOVI!C:DT,43,0)</f>
        <v>0</v>
      </c>
      <c r="DX118" s="275">
        <f>VLOOKUP(C118,FPT!B:DV,43,0)</f>
        <v>0</v>
      </c>
      <c r="DY118" t="str">
        <f t="shared" si="157"/>
        <v/>
      </c>
      <c r="DZ118" s="275">
        <f>VLOOKUP(C118,MOVI!C:DT,44,0)</f>
        <v>0</v>
      </c>
      <c r="EA118" s="275">
        <f>VLOOKUP(C118,FPT!B:DY,44,0)</f>
        <v>0</v>
      </c>
      <c r="EB118" t="str">
        <f t="shared" si="158"/>
        <v/>
      </c>
      <c r="EC118" s="275">
        <f>VLOOKUP(C118,MOVI!C:DT,45,0)</f>
        <v>5000000</v>
      </c>
      <c r="ED118" s="275">
        <f>ROUND(VLOOKUP(C118,FPT!B:EB,45,0),0)</f>
        <v>5000000</v>
      </c>
      <c r="EE118" t="str">
        <f t="shared" si="159"/>
        <v/>
      </c>
      <c r="EF118" s="275">
        <f>VLOOKUP(C118,MOVI!C:DT,46,0)</f>
        <v>0</v>
      </c>
      <c r="EG118" s="275">
        <f>VLOOKUP(C118,FPT!B:EE,46,0)</f>
        <v>0</v>
      </c>
      <c r="EH118" t="str">
        <f t="shared" si="160"/>
        <v/>
      </c>
      <c r="EI118" s="275">
        <f>VLOOKUP(C118,MOVI!C:DT,47,0)</f>
        <v>500000</v>
      </c>
      <c r="EJ118" s="275">
        <f>VLOOKUP(C118,FPT!B:EH,47,0)</f>
        <v>500000</v>
      </c>
      <c r="EK118" t="str">
        <f t="shared" si="161"/>
        <v/>
      </c>
      <c r="EL118" s="275">
        <f>VLOOKUP(C118,MOVI!C:DT,48,0)</f>
        <v>0</v>
      </c>
      <c r="EM118" s="275">
        <f>VLOOKUP(C118,FPT!B:EK,48,0)</f>
        <v>0</v>
      </c>
      <c r="EN118" t="str">
        <f t="shared" si="162"/>
        <v/>
      </c>
      <c r="EO118" s="275">
        <f>VLOOKUP(C118,MOVI!C:DT,49,0)</f>
        <v>0</v>
      </c>
      <c r="EP118" s="275">
        <f>VLOOKUP(C118,FPT!B:EN,49,0)</f>
        <v>0</v>
      </c>
      <c r="EQ118" t="str">
        <f t="shared" si="163"/>
        <v/>
      </c>
      <c r="ER118" s="275">
        <f>VLOOKUP(C118,MOVI!C:DT,50,0)</f>
        <v>0</v>
      </c>
      <c r="ES118" s="275">
        <f>VLOOKUP(C118,FPT!B:EQ,50,0)</f>
        <v>0</v>
      </c>
      <c r="ET118" t="str">
        <f t="shared" si="164"/>
        <v/>
      </c>
      <c r="EU118" s="275">
        <f>VLOOKUP(C118,MOVI!C:DT,51,0)</f>
        <v>0</v>
      </c>
      <c r="EV118" s="275">
        <f>VLOOKUP(C118,FPT!B:ET,51,0)</f>
        <v>0</v>
      </c>
      <c r="EW118" t="str">
        <f t="shared" si="165"/>
        <v/>
      </c>
      <c r="EX118" s="275">
        <f>VLOOKUP(C118,MOVI!C:DT,52,0)</f>
        <v>0</v>
      </c>
      <c r="EY118" s="275">
        <f>VLOOKUP(C118,FPT!B:EW,52,0)</f>
        <v>0</v>
      </c>
      <c r="EZ118" t="str">
        <f t="shared" si="166"/>
        <v/>
      </c>
      <c r="FA118" s="275">
        <f>VLOOKUP(C118,MOVI!C:DT,53,0)</f>
        <v>0</v>
      </c>
      <c r="FB118" s="275">
        <f>VLOOKUP(C118,FPT!B:EZ,53,0)</f>
        <v>0</v>
      </c>
      <c r="FC118" t="str">
        <f t="shared" si="167"/>
        <v/>
      </c>
      <c r="FD118" s="275">
        <f>VLOOKUP(C118,MOVI!C:DT,54,0)</f>
        <v>0</v>
      </c>
      <c r="FE118" s="275">
        <f>VLOOKUP(C118,FPT!B:FC,54,0)</f>
        <v>0</v>
      </c>
      <c r="FF118" t="str">
        <f t="shared" si="168"/>
        <v/>
      </c>
      <c r="FG118" s="275">
        <f>VLOOKUP(C118,MOVI!C:DT,55,0)</f>
        <v>0</v>
      </c>
      <c r="FH118" s="275">
        <f>VLOOKUP(C118,FPT!B:FF,55,0)</f>
        <v>0</v>
      </c>
      <c r="FI118" t="str">
        <f t="shared" si="169"/>
        <v/>
      </c>
      <c r="FJ118" s="275">
        <f>VLOOKUP(C118,MOVI!C:DT,56,0)</f>
        <v>500000</v>
      </c>
      <c r="FK118" s="275">
        <f>VLOOKUP(C118,FPT!B:FI,56,0)</f>
        <v>500000</v>
      </c>
      <c r="FL118" t="str">
        <f t="shared" si="170"/>
        <v/>
      </c>
      <c r="FM118" s="275">
        <f>VLOOKUP(C118,MOVI!C:DT,57,0)</f>
        <v>0</v>
      </c>
      <c r="FN118" s="275">
        <f>VLOOKUP(C118,FPT!B:FL,57,0)</f>
        <v>0</v>
      </c>
      <c r="FO118" t="str">
        <f t="shared" si="171"/>
        <v/>
      </c>
      <c r="FP118" s="275">
        <f>VLOOKUP(C118,MOVI!C:DT,58,0)</f>
        <v>0</v>
      </c>
      <c r="FQ118" s="275">
        <f>VLOOKUP(C118,FPT!B:FO,58,0)</f>
        <v>0</v>
      </c>
      <c r="FR118" t="str">
        <f t="shared" si="172"/>
        <v/>
      </c>
      <c r="FS118" s="275">
        <f>VLOOKUP(C118,MOVI!C:DT,59,0)</f>
        <v>0</v>
      </c>
      <c r="FT118" s="275">
        <f>VLOOKUP(C118,FPT!B:FR,59,0)</f>
        <v>0</v>
      </c>
      <c r="FU118" t="str">
        <f t="shared" si="173"/>
        <v/>
      </c>
      <c r="FV118" s="275">
        <f>VLOOKUP(C118,MOVI!C:DT,60,0)</f>
        <v>3000000</v>
      </c>
      <c r="FW118" s="275">
        <f>VLOOKUP(C118,FPT!B:FU,60,0)</f>
        <v>3000000</v>
      </c>
      <c r="FX118" t="str">
        <f t="shared" si="174"/>
        <v/>
      </c>
      <c r="FY118" s="275">
        <f>VLOOKUP(C118,MOVI!C:DT,61,0)</f>
        <v>0</v>
      </c>
      <c r="FZ118" s="275">
        <f>VLOOKUP(C118,FPT!B:FX,61,0)</f>
        <v>0</v>
      </c>
      <c r="GA118" t="str">
        <f t="shared" si="175"/>
        <v/>
      </c>
      <c r="GB118" s="275">
        <f>VLOOKUP(C118,MOVI!C:DT,62,0)</f>
        <v>0</v>
      </c>
      <c r="GC118" s="275">
        <f>VLOOKUP(C118,FPT!B:GA,62,0)</f>
        <v>0</v>
      </c>
      <c r="GD118" t="str">
        <f t="shared" si="176"/>
        <v/>
      </c>
      <c r="GE118" s="275">
        <f>VLOOKUP(C118,MOVI!C:DT,63,0)</f>
        <v>0</v>
      </c>
      <c r="GF118" s="275">
        <f>VLOOKUP(C118,FPT!B:GD,63,0)</f>
        <v>0</v>
      </c>
      <c r="GG118" t="str">
        <f t="shared" si="177"/>
        <v/>
      </c>
      <c r="GH118" s="275">
        <f>VLOOKUP(C118,MOVI!C:DT,64,0)</f>
        <v>0</v>
      </c>
      <c r="GI118" s="275">
        <f>VLOOKUP(C118,FPT!B:GG,64,0)</f>
        <v>0</v>
      </c>
      <c r="GJ118" t="str">
        <f t="shared" si="178"/>
        <v/>
      </c>
      <c r="GK118" s="275">
        <f>VLOOKUP(C118,MOVI!C:DT,65,0)</f>
        <v>0</v>
      </c>
      <c r="GL118" s="275">
        <f>VLOOKUP(C118,FPT!B:GJ,65,0)</f>
        <v>0</v>
      </c>
      <c r="GM118" t="str">
        <f t="shared" si="179"/>
        <v/>
      </c>
      <c r="GN118" s="275">
        <f>VLOOKUP(C118,MOVI!C:DT,66,0)</f>
        <v>0</v>
      </c>
      <c r="GO118" s="275">
        <f>VLOOKUP(C118,FPT!B:GM,66,0)</f>
        <v>0</v>
      </c>
      <c r="GP118" t="str">
        <f t="shared" si="180"/>
        <v/>
      </c>
      <c r="GQ118" s="275">
        <f>VLOOKUP(C118,MOVI!C:DT,67,0)</f>
        <v>0</v>
      </c>
      <c r="GR118" s="275">
        <f>VLOOKUP(C118,FPT!B:GP,67,0)</f>
        <v>0</v>
      </c>
      <c r="GS118" t="str">
        <f t="shared" si="181"/>
        <v/>
      </c>
      <c r="GT118" s="275">
        <f>VLOOKUP(C118,MOVI!C:DT,68,0)</f>
        <v>0</v>
      </c>
      <c r="GU118" s="275">
        <f>VLOOKUP(C118,FPT!B:GS,68,0)</f>
        <v>0</v>
      </c>
      <c r="GV118" t="str">
        <f t="shared" si="182"/>
        <v/>
      </c>
      <c r="GW118" s="275">
        <f>VLOOKUP(C118,MOVI!C:DT,69,0)</f>
        <v>0</v>
      </c>
      <c r="GX118" s="275">
        <f>VLOOKUP(C118,FPT!B:GV,69,0)</f>
        <v>0</v>
      </c>
      <c r="GY118" t="str">
        <f t="shared" si="183"/>
        <v/>
      </c>
      <c r="GZ118" s="275">
        <f>VLOOKUP(C118,MOVI!C:DT,70,0)</f>
        <v>3000000</v>
      </c>
      <c r="HA118" s="275">
        <f>VLOOKUP(C118,FPT!B:GY,70,0)</f>
        <v>3000000</v>
      </c>
      <c r="HB118" t="str">
        <f t="shared" si="184"/>
        <v/>
      </c>
      <c r="HC118" s="275">
        <f>VLOOKUP(C118,MOVI!C:DT,71,0)</f>
        <v>8500000</v>
      </c>
      <c r="HD118" s="275">
        <f>ROUND(VLOOKUP(C118,FPT!B:HB,71,0),0)</f>
        <v>8500000</v>
      </c>
      <c r="HE118" t="str">
        <f t="shared" si="185"/>
        <v/>
      </c>
      <c r="HF118" s="275">
        <f>ROUND(VLOOKUP(C118,MOVI!C:DT,72,0),0)</f>
        <v>0</v>
      </c>
      <c r="HG118" s="275">
        <f>ROUND(VLOOKUP(C118,FPT!B:HE,72,0),0)</f>
        <v>0</v>
      </c>
      <c r="HH118" t="str">
        <f t="shared" si="186"/>
        <v/>
      </c>
      <c r="HI118" s="275">
        <f>VLOOKUP(C118,MOVI!C:DT,73,0)</f>
        <v>0</v>
      </c>
      <c r="HJ118" s="275">
        <f>VLOOKUP(C118,FPT!B:HH,73,0)</f>
        <v>0</v>
      </c>
      <c r="HK118" t="str">
        <f t="shared" si="187"/>
        <v/>
      </c>
      <c r="HL118" s="275">
        <f>VLOOKUP(C118,MOVI!C:DT,74,0)</f>
        <v>0</v>
      </c>
      <c r="HM118" s="275">
        <f>VLOOKUP(C118,FPT!B:HK,74,0)</f>
        <v>0</v>
      </c>
      <c r="HN118" t="str">
        <f t="shared" si="188"/>
        <v/>
      </c>
      <c r="HO118" s="275">
        <f>VLOOKUP(C118,MOVI!C:DT,75,0)</f>
        <v>11000000</v>
      </c>
      <c r="HP118" s="275">
        <f>VLOOKUP(C118,FPT!B:HN,75,0)</f>
        <v>11000000</v>
      </c>
      <c r="HQ118" t="str">
        <f t="shared" si="189"/>
        <v/>
      </c>
      <c r="HR118" s="275">
        <f>VLOOKUP(C118,MOVI!C:DT,76,0)</f>
        <v>0</v>
      </c>
      <c r="HS118" s="275">
        <f>VLOOKUP(C118,FPT!B:HQ,76,0)</f>
        <v>0</v>
      </c>
      <c r="HT118" t="str">
        <f t="shared" si="190"/>
        <v/>
      </c>
      <c r="HU118" s="275">
        <f>VLOOKUP(C118,MOVI!C:DT,77,0)</f>
        <v>0</v>
      </c>
      <c r="HV118" s="275">
        <f>VLOOKUP(C118,FPT!B:HT,77,0)</f>
        <v>0</v>
      </c>
      <c r="HW118" t="str">
        <f t="shared" si="191"/>
        <v/>
      </c>
      <c r="HX118" s="274">
        <f>VLOOKUP(C118,MOVI!C:CB,78,0)</f>
        <v>400000</v>
      </c>
      <c r="HY118" s="261">
        <f>VLOOKUP(C118,FPT!$B:$CA,78,0)</f>
        <v>400000</v>
      </c>
      <c r="HZ118" t="str">
        <f t="shared" si="192"/>
        <v/>
      </c>
      <c r="IA118" s="275">
        <f>VLOOKUP(C118,MOVI!C:CD,79,0)</f>
        <v>50000</v>
      </c>
      <c r="IB118" s="275">
        <f>VLOOKUP(C118,FPT!B:HZ,79,0)</f>
        <v>50000</v>
      </c>
      <c r="IC118" t="str">
        <f t="shared" si="193"/>
        <v/>
      </c>
      <c r="ID118" s="275">
        <f>VLOOKUP(C118,MOVI!C:CD,80,0)</f>
        <v>75000</v>
      </c>
      <c r="IE118" s="275">
        <f>VLOOKUP(C118,FPT!B:IC,80,0)</f>
        <v>75000</v>
      </c>
      <c r="IF118" t="str">
        <f t="shared" si="194"/>
        <v/>
      </c>
      <c r="IG118" s="275">
        <f>VLOOKUP(C118,MOVI!C:DT,81,0)</f>
        <v>0</v>
      </c>
      <c r="IH118" s="275">
        <f>VLOOKUP(C118,FPT!B:IF,81,0)</f>
        <v>0</v>
      </c>
      <c r="II118" t="str">
        <f t="shared" si="195"/>
        <v/>
      </c>
      <c r="IJ118" s="275">
        <f>VLOOKUP(C118,MOVI!C:DT,82,0)</f>
        <v>525000</v>
      </c>
      <c r="IK118" s="275">
        <f>VLOOKUP(C118,FPT!B:II,82,0)</f>
        <v>525000</v>
      </c>
      <c r="IL118" t="str">
        <f t="shared" si="196"/>
        <v/>
      </c>
      <c r="IM118" s="275">
        <f>ROUND(VLOOKUP(C118,MOVI!C:DT,83,0),0)</f>
        <v>11525000</v>
      </c>
      <c r="IN118" s="275">
        <f>ROUND(VLOOKUP(C118,FPT!B:IL,83,0),0)</f>
        <v>11525000</v>
      </c>
      <c r="IO118" t="str">
        <f t="shared" si="197"/>
        <v/>
      </c>
      <c r="IP118" s="275">
        <f>VLOOKUP(C118,MOVI!C:DT,84,0)</f>
        <v>0</v>
      </c>
      <c r="IQ118" s="275">
        <f>VLOOKUP(C118,FPT!B:IO,84,0)</f>
        <v>0</v>
      </c>
      <c r="IR118" t="str">
        <f t="shared" si="198"/>
        <v/>
      </c>
      <c r="IS118" s="275">
        <f>ROUND(VLOOKUP(C118,MOVI!C:DT,85,0),0)</f>
        <v>0</v>
      </c>
      <c r="IT118" s="275">
        <f>ROUND(VLOOKUP(C118,FPT!B:IR,85,0),0)</f>
        <v>0</v>
      </c>
      <c r="IU118" t="str">
        <f t="shared" si="199"/>
        <v/>
      </c>
      <c r="IV118" s="275">
        <f>VLOOKUP(C118,MOVI!C:DT,86,0)</f>
        <v>0</v>
      </c>
      <c r="IW118" s="275">
        <f>VLOOKUP(C118,FPT!B:IU,86,0)</f>
        <v>0</v>
      </c>
      <c r="IX118" t="str">
        <f t="shared" si="200"/>
        <v/>
      </c>
      <c r="IY118" s="275">
        <f>ROUND(VLOOKUP(C118,MOVI!C:DT,87,0),0)</f>
        <v>0</v>
      </c>
      <c r="IZ118" s="275">
        <f>ROUND(VLOOKUP(C118,FPT!B:IX,87,0),0)</f>
        <v>0</v>
      </c>
      <c r="JA118" t="str">
        <f t="shared" si="201"/>
        <v/>
      </c>
      <c r="JB118" s="275">
        <f>VLOOKUP(C118,MOVI!C:DT,88,0)</f>
        <v>0</v>
      </c>
      <c r="JC118" s="275">
        <f>VLOOKUP(C118,FPT!B:JA,88,0)</f>
        <v>0</v>
      </c>
      <c r="JD118" t="str">
        <f t="shared" si="202"/>
        <v/>
      </c>
      <c r="JE118" s="275">
        <f>VLOOKUP(C118,MOVI!C:DT,89,0)</f>
        <v>0</v>
      </c>
      <c r="JF118" s="275">
        <f>VLOOKUP(C118,FPT!B:JD,89,0)</f>
        <v>0</v>
      </c>
      <c r="JG118" t="str">
        <f t="shared" si="203"/>
        <v/>
      </c>
      <c r="JH118" s="275">
        <f>VLOOKUP(C118,MOVI!C:DT,90,0)</f>
        <v>0</v>
      </c>
      <c r="JI118" s="275">
        <f>VLOOKUP(C118,FPT!B:JG,90,0)</f>
        <v>0</v>
      </c>
      <c r="JJ118" t="str">
        <f t="shared" si="204"/>
        <v/>
      </c>
      <c r="JK118" s="275">
        <f>VLOOKUP(C118,MOVI!C:DT,91,0)</f>
        <v>0</v>
      </c>
      <c r="JL118" s="275">
        <f>VLOOKUP(C118,FPT!B:JJ,91,0)</f>
        <v>0</v>
      </c>
      <c r="JM118" t="str">
        <f t="shared" si="205"/>
        <v/>
      </c>
      <c r="JN118" s="275">
        <f>VLOOKUP(C118,MOVI!C:DT,92,0)</f>
        <v>0</v>
      </c>
      <c r="JO118" s="275">
        <f>VLOOKUP(C118,FPT!B:JM,92,0)</f>
        <v>0</v>
      </c>
      <c r="JP118" t="str">
        <f t="shared" si="206"/>
        <v/>
      </c>
      <c r="JQ118" s="275">
        <f>VLOOKUP(C118,MOVI!C:DT,93,0)</f>
        <v>0</v>
      </c>
      <c r="JR118" s="275">
        <f>VLOOKUP(C118,FPT!B:JP,93,0)</f>
        <v>0</v>
      </c>
      <c r="JS118" t="str">
        <f t="shared" si="207"/>
        <v/>
      </c>
      <c r="JT118" s="275">
        <f>VLOOKUP(C118,MOVI!C:DT,94,0)</f>
        <v>0</v>
      </c>
      <c r="JU118" s="275">
        <f>VLOOKUP(C118,FPT!B:JS,94,0)</f>
        <v>0</v>
      </c>
      <c r="JV118" t="str">
        <f t="shared" si="208"/>
        <v/>
      </c>
      <c r="JW118" s="275">
        <f>VLOOKUP(C118,MOVI!C:DT,95,0)</f>
        <v>7975000</v>
      </c>
      <c r="JX118" s="275">
        <f>VLOOKUP(C118,FPT!B:JV,95,0)</f>
        <v>7975000</v>
      </c>
      <c r="JY118" t="str">
        <f t="shared" si="209"/>
        <v/>
      </c>
      <c r="JZ118" s="275">
        <f>VLOOKUP(C118,MOVI!C:DT,96,0)</f>
        <v>0</v>
      </c>
      <c r="KA118" s="275">
        <f>VLOOKUP(C118,FPT!B:JY,96,0)</f>
        <v>0</v>
      </c>
      <c r="KB118" t="str">
        <f t="shared" si="210"/>
        <v/>
      </c>
      <c r="KC118" s="275">
        <f>VLOOKUP(C118,MOVI!C:DT,97,0)</f>
        <v>7975000</v>
      </c>
      <c r="KD118" s="275">
        <f>VLOOKUP(C118,FPT!B:KB,97,0)</f>
        <v>7975000</v>
      </c>
      <c r="KE118" t="str">
        <f t="shared" si="211"/>
        <v/>
      </c>
      <c r="KF118" s="275">
        <f>VLOOKUP(C118,MOVI!C:DT,98,0)</f>
        <v>850000.00000000012</v>
      </c>
      <c r="KG118" s="275">
        <f>VLOOKUP(C118,FPT!B:KE,98,0)</f>
        <v>850000</v>
      </c>
      <c r="KH118" t="str">
        <f t="shared" si="212"/>
        <v/>
      </c>
      <c r="KI118" s="275">
        <f>VLOOKUP(C118,MOVI!C:DT,99,0)</f>
        <v>0</v>
      </c>
      <c r="KJ118" s="275">
        <f>VLOOKUP(C118,FPT!B:KH,99,0)</f>
        <v>0</v>
      </c>
      <c r="KK118" t="str">
        <f t="shared" si="213"/>
        <v/>
      </c>
      <c r="KL118" s="275">
        <f>VLOOKUP(C118,MOVI!C:DT,100,0)</f>
        <v>150000</v>
      </c>
      <c r="KM118" s="275">
        <f>VLOOKUP(C118,FPT!B:KK,100,0)</f>
        <v>150000</v>
      </c>
      <c r="KN118" t="str">
        <f t="shared" si="214"/>
        <v/>
      </c>
      <c r="KO118" s="275">
        <f>VLOOKUP(C118,MOVI!C:DT,101,0)</f>
        <v>0</v>
      </c>
      <c r="KP118" s="275">
        <f>VLOOKUP(C118,FPT!B:KN,101,0)</f>
        <v>0</v>
      </c>
      <c r="KQ118" t="str">
        <f t="shared" si="215"/>
        <v/>
      </c>
      <c r="KR118" s="275">
        <f>VLOOKUP(C118,MOVI!C:DT,102,0)</f>
        <v>0</v>
      </c>
      <c r="KS118" s="275">
        <f>VLOOKUP(C118,FPT!B:KQ,102,0)</f>
        <v>0</v>
      </c>
      <c r="KT118" t="str">
        <f t="shared" si="216"/>
        <v/>
      </c>
      <c r="KU118" s="275">
        <f>VLOOKUP(C118,MOVI!C:DT,103,0)</f>
        <v>1000000.0000000001</v>
      </c>
      <c r="KV118" s="275">
        <f>VLOOKUP(C118,FPT!B:KT,103,0)</f>
        <v>1000000</v>
      </c>
      <c r="KW118" t="str">
        <f t="shared" si="217"/>
        <v/>
      </c>
      <c r="KX118" s="275">
        <f>VLOOKUP(C118,MOVI!C:DT,104,0)</f>
        <v>1525000</v>
      </c>
      <c r="KY118" s="275">
        <f>VLOOKUP(C118,FPT!B:KW,104,0)</f>
        <v>1525000</v>
      </c>
      <c r="KZ118" t="str">
        <f t="shared" si="218"/>
        <v/>
      </c>
      <c r="LA118" s="275">
        <f>VLOOKUP(C118,MOVI!C:DT,105,0)</f>
        <v>100000</v>
      </c>
      <c r="LB118" s="275">
        <f>VLOOKUP(C118,FPT!B:KZ,105,0)</f>
        <v>100000</v>
      </c>
      <c r="LC118" t="str">
        <f t="shared" si="219"/>
        <v/>
      </c>
      <c r="LD118" s="275">
        <f>VLOOKUP(C118,MOVI!C:DT,106,0)</f>
        <v>9600000</v>
      </c>
      <c r="LE118" s="275">
        <f>VLOOKUP(C118,FPT!B:LC,106,0)</f>
        <v>9600000</v>
      </c>
      <c r="LF118" t="str">
        <f t="shared" si="220"/>
        <v/>
      </c>
      <c r="LG118" s="273">
        <f>VLOOKUP(C118,MOVI!C:DT,107,0)</f>
        <v>0</v>
      </c>
      <c r="LH118" s="273">
        <f>VLOOKUP(C118,FPT!B:LF,107,0)</f>
        <v>0</v>
      </c>
      <c r="LI118" t="str">
        <f t="shared" si="221"/>
        <v/>
      </c>
      <c r="LJ118" t="str">
        <f>VLOOKUP(C118,MOVI!C:DV,108,0)</f>
        <v>Việt PhúSouthRisk</v>
      </c>
      <c r="LK118" s="252" t="str">
        <f>VLOOKUP(C118,FPT!B:LI,108,0)</f>
        <v>Việt PhúSouthRisk</v>
      </c>
      <c r="LL118" t="str">
        <f t="shared" si="222"/>
        <v/>
      </c>
      <c r="LM118" s="275">
        <f>ROUND(VLOOKUP(C118,MOVI!C:DV,109,0),0)</f>
        <v>416667</v>
      </c>
      <c r="LN118" s="275">
        <f>ROUND(VLOOKUP(C118,FPT!B:LL,109,0),0)</f>
        <v>416667</v>
      </c>
      <c r="LO118" t="str">
        <f t="shared" si="223"/>
        <v/>
      </c>
      <c r="LP118" t="str">
        <f>VLOOKUP(C118,MOVI!C:DV,110,0)</f>
        <v>TNH</v>
      </c>
      <c r="LQ118" s="247" t="str">
        <f>VLOOKUP(C118,FPT!B:LO,110,0)</f>
        <v>TNH</v>
      </c>
      <c r="LR118" t="str">
        <f t="shared" si="224"/>
        <v/>
      </c>
      <c r="LS118">
        <f>MOVI!DI113</f>
        <v>22</v>
      </c>
      <c r="LV118">
        <f>MOVI!DJ113</f>
        <v>0</v>
      </c>
      <c r="LW118">
        <f>MOVI!DK113</f>
        <v>0</v>
      </c>
      <c r="LX118">
        <f>MOVI!DL113</f>
        <v>0</v>
      </c>
      <c r="LY118">
        <f>MOVI!DM113</f>
        <v>0</v>
      </c>
      <c r="LZ118">
        <f>MOVI!DN113</f>
        <v>0</v>
      </c>
      <c r="MA118">
        <f>MOVI!DO113</f>
        <v>0</v>
      </c>
      <c r="MB118" t="str">
        <f>MOVI!DP113</f>
        <v/>
      </c>
      <c r="MC118">
        <f>MOVI!DQ113</f>
        <v>44040</v>
      </c>
      <c r="MD118">
        <f>MOVI!DR113</f>
        <v>44162</v>
      </c>
      <c r="ME118" t="str">
        <f>VLOOKUP(C118,MOVI!C:DV,121,0)</f>
        <v/>
      </c>
      <c r="MF118" s="252"/>
      <c r="MG118" t="str">
        <f t="shared" si="228"/>
        <v/>
      </c>
      <c r="MH118" t="str">
        <f>VLOOKUP(C118,MOVI!C:DT,122,0)</f>
        <v>Việt PhúSouth</v>
      </c>
      <c r="MI118" s="252" t="str">
        <f>VLOOKUP(C118,FPT!B:DS,112,0)</f>
        <v>Việt PhúSouth</v>
      </c>
      <c r="MJ118" t="str">
        <f t="shared" si="225"/>
        <v/>
      </c>
    </row>
    <row r="119" spans="1:348" x14ac:dyDescent="0.25">
      <c r="A119">
        <v>111</v>
      </c>
      <c r="B119" s="48">
        <v>5446</v>
      </c>
      <c r="C119" s="271" t="s">
        <v>843</v>
      </c>
      <c r="D119" t="str">
        <f>VLOOKUP(C119,MOVI!C:D,2,0)</f>
        <v>Nguyễn Tuấn Vũ</v>
      </c>
      <c r="E119" t="str">
        <f>VLOOKUP(C119,FPT!B:C,2,0)</f>
        <v>Nguyễn Tuấn Vũ</v>
      </c>
      <c r="F119" t="str">
        <f t="shared" si="118"/>
        <v/>
      </c>
      <c r="G119" t="str">
        <f>VLOOKUP(C119,MOVI!C:E,3,0)</f>
        <v>Risk</v>
      </c>
      <c r="H119" t="str">
        <f>VLOOKUP(C119,FPT!B:F,3,0)</f>
        <v>Risk</v>
      </c>
      <c r="I119" t="str">
        <f t="shared" si="119"/>
        <v/>
      </c>
      <c r="J119" t="str">
        <f>VLOOKUP(C119,MOVI!C:H,4,0)</f>
        <v>Collection</v>
      </c>
      <c r="K119" t="str">
        <f>VLOOKUP(C119,FPT!B:I,4,0)</f>
        <v>Collection</v>
      </c>
      <c r="L119" t="str">
        <f t="shared" si="120"/>
        <v/>
      </c>
      <c r="M119" t="str">
        <f>VLOOKUP(C119,MOVI!C:DT,5,0)</f>
        <v>Associate</v>
      </c>
      <c r="N119" t="str">
        <f>VLOOKUP(C119,FPT!B:L,5,0)</f>
        <v>Associate</v>
      </c>
      <c r="O119" t="str">
        <f t="shared" si="121"/>
        <v/>
      </c>
      <c r="P119" t="str">
        <f>VLOOKUP(C119,MOVI!C:DT,6,0)</f>
        <v>Field Collector</v>
      </c>
      <c r="Q119" t="str">
        <f>VLOOKUP(C119,FPT!B:O,6,0)</f>
        <v>Field Collector</v>
      </c>
      <c r="R119" t="str">
        <f t="shared" si="122"/>
        <v/>
      </c>
      <c r="S119" t="str">
        <f>VLOOKUP(C119,MOVI!C:DT,7,0)</f>
        <v>South</v>
      </c>
      <c r="T119" t="str">
        <f>VLOOKUP(C119,FPT!B:R,7,0)</f>
        <v>South</v>
      </c>
      <c r="U119" t="str">
        <f t="shared" si="123"/>
        <v/>
      </c>
      <c r="V119" t="str">
        <f>VLOOKUP(C119,MOVI!C:DT,8,0)</f>
        <v>Việt Phú</v>
      </c>
      <c r="W119" t="str">
        <f>VLOOKUP(C119,FPT!B:U,8,0)</f>
        <v>Việt Phú</v>
      </c>
      <c r="X119" t="str">
        <f t="shared" si="124"/>
        <v/>
      </c>
      <c r="Y119" t="str">
        <f>VLOOKUP(C119,MOVI!C:DT,9,0)</f>
        <v>Full-time</v>
      </c>
      <c r="Z119" t="str">
        <f>VLOOKUP(C119,FPT!B:X,9,0)</f>
        <v>Full-time</v>
      </c>
      <c r="AA119" t="str">
        <f t="shared" si="125"/>
        <v/>
      </c>
      <c r="AB119" t="str">
        <f>VLOOKUP(C119,MOVI!C:DT,10,0)</f>
        <v>Permanent</v>
      </c>
      <c r="AC119" t="str">
        <f>VLOOKUP(C119,FPT!B:AA,10,0)</f>
        <v>Permanent</v>
      </c>
      <c r="AD119" t="str">
        <f t="shared" si="126"/>
        <v/>
      </c>
      <c r="AE119" s="247">
        <f>VLOOKUP(C119,MOVI!C:DT,11,0)</f>
        <v>43754</v>
      </c>
      <c r="AF119" s="247">
        <f>VLOOKUP(C119,FPT!B:AD,11,0)</f>
        <v>43754</v>
      </c>
      <c r="AG119" t="str">
        <f t="shared" si="127"/>
        <v/>
      </c>
      <c r="AH119" s="260" t="str">
        <f>VLOOKUP(C119,MOVI!C:DT,12,0)</f>
        <v/>
      </c>
      <c r="AI119" s="260"/>
      <c r="AJ119" t="str">
        <f t="shared" si="227"/>
        <v/>
      </c>
      <c r="AK119">
        <f>VLOOKUP(C119,MOVI!C:DT,13,0)</f>
        <v>0</v>
      </c>
      <c r="AL119" s="247">
        <f>VLOOKUP(C119,FPT!B:AJ,13,0)</f>
        <v>0</v>
      </c>
      <c r="AM119" t="str">
        <f t="shared" si="226"/>
        <v/>
      </c>
      <c r="AN119" s="247">
        <f>VLOOKUP(C119,MOVI!C:DT,14,0)</f>
        <v>0</v>
      </c>
      <c r="AO119" s="247">
        <f>VLOOKUP(C119,FPT!B:AM,14,0)</f>
        <v>0</v>
      </c>
      <c r="AP119" t="str">
        <f t="shared" si="128"/>
        <v/>
      </c>
      <c r="AQ119" t="str">
        <f>VLOOKUP(C119,MOVI!C:DT,15,0)</f>
        <v>LC</v>
      </c>
      <c r="AR119" s="247" t="str">
        <f>VLOOKUP(C119,FPT!B:AP,15,0)</f>
        <v>LC</v>
      </c>
      <c r="AS119" t="str">
        <f t="shared" si="129"/>
        <v/>
      </c>
      <c r="AT119" s="282" t="str">
        <f>VLOOKUP(C119,MOVI!C:DT,16,0)</f>
        <v>LTTP</v>
      </c>
      <c r="AU119" s="247" t="str">
        <f>VLOOKUP(C119,FPT!B:AS,16,0)</f>
        <v>LTTP</v>
      </c>
      <c r="AV119" t="str">
        <f t="shared" si="130"/>
        <v/>
      </c>
      <c r="AW119" t="str">
        <f>VLOOKUP(C119,MOVI!C:DT,17,0)</f>
        <v>L</v>
      </c>
      <c r="AX119" s="247" t="str">
        <f>VLOOKUP(C119,FPT!B:AV,17,0)</f>
        <v>L</v>
      </c>
      <c r="AY119" t="str">
        <f t="shared" si="131"/>
        <v/>
      </c>
      <c r="AZ119">
        <f>VLOOKUP(C119,MOVI!C:DT,18,0)</f>
        <v>0</v>
      </c>
      <c r="BA119" s="247">
        <f>VLOOKUP(C119,FPT!B:AY,18,0)</f>
        <v>0</v>
      </c>
      <c r="BB119" t="str">
        <f t="shared" si="132"/>
        <v/>
      </c>
      <c r="BC119" s="275">
        <f>VLOOKUP(C119,MOVI!C:DT,19,0)</f>
        <v>5000000</v>
      </c>
      <c r="BD119" s="275">
        <f>VLOOKUP(C119,FPT!B:BB,19,0)</f>
        <v>5000000</v>
      </c>
      <c r="BE119" t="str">
        <f t="shared" si="133"/>
        <v/>
      </c>
      <c r="BF119">
        <f>VLOOKUP(C119,MOVI!C:DT,20,0)</f>
        <v>0</v>
      </c>
      <c r="BG119" s="252">
        <f>VLOOKUP(C119,FPT!B:BE,20,0)</f>
        <v>0</v>
      </c>
      <c r="BH119" t="str">
        <f t="shared" si="134"/>
        <v/>
      </c>
      <c r="BI119" s="275">
        <f>VLOOKUP(C119,MOVI!C:DT,21,0)</f>
        <v>5000000</v>
      </c>
      <c r="BJ119" s="275">
        <f>VLOOKUP(C119,FPT!B:BH,21,0)</f>
        <v>5000000</v>
      </c>
      <c r="BK119" t="str">
        <f t="shared" si="135"/>
        <v/>
      </c>
      <c r="BL119" s="275">
        <f>VLOOKUP(C119,MOVI!C:DT,22,0)</f>
        <v>0</v>
      </c>
      <c r="BM119" s="275">
        <f>VLOOKUP(C119,FPT!B:BK,22,0)</f>
        <v>0</v>
      </c>
      <c r="BN119" t="str">
        <f t="shared" si="136"/>
        <v/>
      </c>
      <c r="BO119" s="275">
        <f>VLOOKUP(C119,MOVI!C:DT,23,0)</f>
        <v>500000</v>
      </c>
      <c r="BP119" s="275">
        <f>VLOOKUP(C119,FPT!B:BN,23,0)</f>
        <v>500000</v>
      </c>
      <c r="BQ119" t="str">
        <f t="shared" si="137"/>
        <v/>
      </c>
      <c r="BR119" s="275">
        <f>VLOOKUP(C119,MOVI!C:DT,24,0)</f>
        <v>0</v>
      </c>
      <c r="BS119" s="275">
        <f>VLOOKUP(C119,FPT!B:BQ,24,0)</f>
        <v>0</v>
      </c>
      <c r="BT119" t="str">
        <f t="shared" si="138"/>
        <v/>
      </c>
      <c r="BU119" s="275">
        <f>VLOOKUP(C119,MOVI!C:DT,25,0)</f>
        <v>0</v>
      </c>
      <c r="BV119" s="275">
        <f>VLOOKUP(C119,FPT!B:BT,25,0)</f>
        <v>0</v>
      </c>
      <c r="BW119" t="str">
        <f t="shared" si="139"/>
        <v/>
      </c>
      <c r="BX119" s="275">
        <f>VLOOKUP(C119,MOVI!C:DT,26,0)</f>
        <v>0</v>
      </c>
      <c r="BY119" s="275">
        <f>VLOOKUP(C119,FPT!B:BW,26,0)</f>
        <v>0</v>
      </c>
      <c r="BZ119" t="str">
        <f t="shared" si="140"/>
        <v/>
      </c>
      <c r="CA119" s="275">
        <f>VLOOKUP(C119,MOVI!C:DT,27,0)</f>
        <v>0</v>
      </c>
      <c r="CB119" s="275">
        <f>VLOOKUP(C119,FPT!B:BZ,27,0)</f>
        <v>0</v>
      </c>
      <c r="CC119" t="str">
        <f t="shared" si="141"/>
        <v/>
      </c>
      <c r="CD119" s="275">
        <f>VLOOKUP(C119,MOVI!C:DT,28,0)</f>
        <v>500000</v>
      </c>
      <c r="CE119" s="275">
        <f>VLOOKUP(C119,FPT!B:CC,28,0)</f>
        <v>500000</v>
      </c>
      <c r="CF119" t="str">
        <f t="shared" si="142"/>
        <v/>
      </c>
      <c r="CG119" t="str">
        <f>VLOOKUP(C119,MOVI!C:DT,29,0)</f>
        <v>CN</v>
      </c>
      <c r="CH119" s="252" t="str">
        <f>VLOOKUP(C119,FPT!B:CF,29,0)</f>
        <v>CN</v>
      </c>
      <c r="CI119" t="str">
        <f t="shared" si="143"/>
        <v/>
      </c>
      <c r="CJ119">
        <f>VLOOKUP(C119,MOVI!C:DT,30,0)</f>
        <v>26</v>
      </c>
      <c r="CK119" s="252">
        <f>VLOOKUP(C119,FPT!B:CI,30,0)</f>
        <v>26</v>
      </c>
      <c r="CL119" t="str">
        <f t="shared" si="144"/>
        <v/>
      </c>
      <c r="CM119">
        <f>VLOOKUP(C119,MOVI!C:DT,31,0)</f>
        <v>24</v>
      </c>
      <c r="CN119" s="252">
        <f>VLOOKUP(C119,FPT!B:CL,31,0)</f>
        <v>24</v>
      </c>
      <c r="CO119" t="str">
        <f t="shared" si="145"/>
        <v/>
      </c>
      <c r="CP119" s="275">
        <f>VLOOKUP(C119,MOVI!C:DT,32,0)</f>
        <v>2</v>
      </c>
      <c r="CQ119" s="275">
        <f>VLOOKUP(C119,FPT!B:CO,32,0)</f>
        <v>2</v>
      </c>
      <c r="CR119" t="str">
        <f t="shared" si="146"/>
        <v/>
      </c>
      <c r="CS119" s="275">
        <f>VLOOKUP(C119,MOVI!C:DT,33,0)</f>
        <v>0</v>
      </c>
      <c r="CT119" s="275">
        <f>VLOOKUP(C119,FPT!B:CR,33,0)</f>
        <v>0</v>
      </c>
      <c r="CU119" t="str">
        <f t="shared" si="147"/>
        <v/>
      </c>
      <c r="CV119" s="275">
        <f>VLOOKUP(C119,MOVI!C:DT,34,0)</f>
        <v>0</v>
      </c>
      <c r="CW119" s="275">
        <f>VLOOKUP(C119,FPT!B:CU,34,0)</f>
        <v>0</v>
      </c>
      <c r="CX119" t="str">
        <f t="shared" si="148"/>
        <v/>
      </c>
      <c r="CY119" s="275">
        <f>VLOOKUP(C119,MOVI!C:DT,35,0)</f>
        <v>26</v>
      </c>
      <c r="CZ119" s="275">
        <f>VLOOKUP(C119,FPT!B:CX,35,0)</f>
        <v>26</v>
      </c>
      <c r="DA119" t="str">
        <f t="shared" si="149"/>
        <v/>
      </c>
      <c r="DB119" s="275">
        <f>VLOOKUP(C119,MOVI!C:DT,36,0)</f>
        <v>0</v>
      </c>
      <c r="DC119" s="275">
        <f>VLOOKUP(C119,FPT!B:DA,36,0)</f>
        <v>0</v>
      </c>
      <c r="DD119" t="str">
        <f t="shared" si="150"/>
        <v/>
      </c>
      <c r="DE119" s="275">
        <f>VLOOKUP(C119,MOVI!C:DT,37,0)</f>
        <v>0</v>
      </c>
      <c r="DF119" s="275">
        <f>VLOOKUP(C119,FPT!B:DD,37,0)</f>
        <v>0</v>
      </c>
      <c r="DG119" t="str">
        <f t="shared" si="151"/>
        <v/>
      </c>
      <c r="DH119" s="275">
        <f>VLOOKUP(C119,MOVI!C:DT,38,0)</f>
        <v>0</v>
      </c>
      <c r="DI119" s="275">
        <f>VLOOKUP(C119,FPT!B:DG,38,0)</f>
        <v>0</v>
      </c>
      <c r="DJ119" t="str">
        <f t="shared" si="152"/>
        <v/>
      </c>
      <c r="DK119" s="275">
        <f>VLOOKUP(C119,MOVI!C:DT,39,0)</f>
        <v>0</v>
      </c>
      <c r="DL119" s="275">
        <f>VLOOKUP(C119,FPT!B:DJ,39,0)</f>
        <v>0</v>
      </c>
      <c r="DM119" t="str">
        <f t="shared" si="153"/>
        <v/>
      </c>
      <c r="DN119" s="275">
        <f>VLOOKUP(C119,MOVI!C:DT,40,0)</f>
        <v>0</v>
      </c>
      <c r="DO119" s="275">
        <f>VLOOKUP(C119,FPT!B:DM,40,0)</f>
        <v>0</v>
      </c>
      <c r="DP119" t="str">
        <f t="shared" si="154"/>
        <v/>
      </c>
      <c r="DQ119" s="275">
        <f>VLOOKUP(C119,MOVI!C:DT,41,0)</f>
        <v>0</v>
      </c>
      <c r="DR119" s="275">
        <f>VLOOKUP(C119,FPT!B:DP,41,0)</f>
        <v>0</v>
      </c>
      <c r="DS119" t="str">
        <f t="shared" si="155"/>
        <v/>
      </c>
      <c r="DT119" s="275">
        <f>VLOOKUP(C119,MOVI!C:DT,42,0)</f>
        <v>5000000</v>
      </c>
      <c r="DU119" s="275">
        <f>ROUND(VLOOKUP(C119,FPT!B:DS,42,0),0)</f>
        <v>5000000</v>
      </c>
      <c r="DV119" t="str">
        <f t="shared" si="156"/>
        <v/>
      </c>
      <c r="DW119" s="275">
        <f>VLOOKUP(C119,MOVI!C:DT,43,0)</f>
        <v>0</v>
      </c>
      <c r="DX119" s="275">
        <f>VLOOKUP(C119,FPT!B:DV,43,0)</f>
        <v>0</v>
      </c>
      <c r="DY119" t="str">
        <f t="shared" si="157"/>
        <v/>
      </c>
      <c r="DZ119" s="275">
        <f>VLOOKUP(C119,MOVI!C:DT,44,0)</f>
        <v>0</v>
      </c>
      <c r="EA119" s="275">
        <f>VLOOKUP(C119,FPT!B:DY,44,0)</f>
        <v>0</v>
      </c>
      <c r="EB119" t="str">
        <f t="shared" si="158"/>
        <v/>
      </c>
      <c r="EC119" s="275">
        <f>VLOOKUP(C119,MOVI!C:DT,45,0)</f>
        <v>5000000</v>
      </c>
      <c r="ED119" s="275">
        <f>ROUND(VLOOKUP(C119,FPT!B:EB,45,0),0)</f>
        <v>5000000</v>
      </c>
      <c r="EE119" t="str">
        <f t="shared" si="159"/>
        <v/>
      </c>
      <c r="EF119" s="275">
        <f>VLOOKUP(C119,MOVI!C:DT,46,0)</f>
        <v>0</v>
      </c>
      <c r="EG119" s="275">
        <f>VLOOKUP(C119,FPT!B:EE,46,0)</f>
        <v>0</v>
      </c>
      <c r="EH119" t="str">
        <f t="shared" si="160"/>
        <v/>
      </c>
      <c r="EI119" s="275">
        <f>VLOOKUP(C119,MOVI!C:DT,47,0)</f>
        <v>500000</v>
      </c>
      <c r="EJ119" s="275">
        <f>VLOOKUP(C119,FPT!B:EH,47,0)</f>
        <v>500000</v>
      </c>
      <c r="EK119" t="str">
        <f t="shared" si="161"/>
        <v/>
      </c>
      <c r="EL119" s="275">
        <f>VLOOKUP(C119,MOVI!C:DT,48,0)</f>
        <v>0</v>
      </c>
      <c r="EM119" s="275">
        <f>VLOOKUP(C119,FPT!B:EK,48,0)</f>
        <v>0</v>
      </c>
      <c r="EN119" t="str">
        <f t="shared" si="162"/>
        <v/>
      </c>
      <c r="EO119" s="275">
        <f>VLOOKUP(C119,MOVI!C:DT,49,0)</f>
        <v>0</v>
      </c>
      <c r="EP119" s="275">
        <f>VLOOKUP(C119,FPT!B:EN,49,0)</f>
        <v>0</v>
      </c>
      <c r="EQ119" t="str">
        <f t="shared" si="163"/>
        <v/>
      </c>
      <c r="ER119" s="275">
        <f>VLOOKUP(C119,MOVI!C:DT,50,0)</f>
        <v>0</v>
      </c>
      <c r="ES119" s="275">
        <f>VLOOKUP(C119,FPT!B:EQ,50,0)</f>
        <v>0</v>
      </c>
      <c r="ET119" t="str">
        <f t="shared" si="164"/>
        <v/>
      </c>
      <c r="EU119" s="275">
        <f>VLOOKUP(C119,MOVI!C:DT,51,0)</f>
        <v>0</v>
      </c>
      <c r="EV119" s="275">
        <f>VLOOKUP(C119,FPT!B:ET,51,0)</f>
        <v>0</v>
      </c>
      <c r="EW119" t="str">
        <f t="shared" si="165"/>
        <v/>
      </c>
      <c r="EX119" s="275">
        <f>VLOOKUP(C119,MOVI!C:DT,52,0)</f>
        <v>0</v>
      </c>
      <c r="EY119" s="275">
        <f>VLOOKUP(C119,FPT!B:EW,52,0)</f>
        <v>0</v>
      </c>
      <c r="EZ119" t="str">
        <f t="shared" si="166"/>
        <v/>
      </c>
      <c r="FA119" s="275">
        <f>VLOOKUP(C119,MOVI!C:DT,53,0)</f>
        <v>0</v>
      </c>
      <c r="FB119" s="275">
        <f>VLOOKUP(C119,FPT!B:EZ,53,0)</f>
        <v>0</v>
      </c>
      <c r="FC119" t="str">
        <f t="shared" si="167"/>
        <v/>
      </c>
      <c r="FD119" s="275">
        <f>VLOOKUP(C119,MOVI!C:DT,54,0)</f>
        <v>0</v>
      </c>
      <c r="FE119" s="275">
        <f>VLOOKUP(C119,FPT!B:FC,54,0)</f>
        <v>0</v>
      </c>
      <c r="FF119" t="str">
        <f t="shared" si="168"/>
        <v/>
      </c>
      <c r="FG119" s="275">
        <f>VLOOKUP(C119,MOVI!C:DT,55,0)</f>
        <v>0</v>
      </c>
      <c r="FH119" s="275">
        <f>VLOOKUP(C119,FPT!B:FF,55,0)</f>
        <v>0</v>
      </c>
      <c r="FI119" t="str">
        <f t="shared" si="169"/>
        <v/>
      </c>
      <c r="FJ119" s="275">
        <f>VLOOKUP(C119,MOVI!C:DT,56,0)</f>
        <v>500000</v>
      </c>
      <c r="FK119" s="275">
        <f>VLOOKUP(C119,FPT!B:FI,56,0)</f>
        <v>500000</v>
      </c>
      <c r="FL119" t="str">
        <f t="shared" si="170"/>
        <v/>
      </c>
      <c r="FM119" s="275">
        <f>VLOOKUP(C119,MOVI!C:DT,57,0)</f>
        <v>0</v>
      </c>
      <c r="FN119" s="275">
        <f>VLOOKUP(C119,FPT!B:FL,57,0)</f>
        <v>0</v>
      </c>
      <c r="FO119" t="str">
        <f t="shared" si="171"/>
        <v/>
      </c>
      <c r="FP119" s="275">
        <f>VLOOKUP(C119,MOVI!C:DT,58,0)</f>
        <v>0</v>
      </c>
      <c r="FQ119" s="275">
        <f>VLOOKUP(C119,FPT!B:FO,58,0)</f>
        <v>0</v>
      </c>
      <c r="FR119" t="str">
        <f t="shared" si="172"/>
        <v/>
      </c>
      <c r="FS119" s="275">
        <f>VLOOKUP(C119,MOVI!C:DT,59,0)</f>
        <v>0</v>
      </c>
      <c r="FT119" s="275">
        <f>VLOOKUP(C119,FPT!B:FR,59,0)</f>
        <v>0</v>
      </c>
      <c r="FU119" t="str">
        <f t="shared" si="173"/>
        <v/>
      </c>
      <c r="FV119" s="275">
        <f>VLOOKUP(C119,MOVI!C:DT,60,0)</f>
        <v>3000000</v>
      </c>
      <c r="FW119" s="275">
        <f>VLOOKUP(C119,FPT!B:FU,60,0)</f>
        <v>3000000</v>
      </c>
      <c r="FX119" t="str">
        <f t="shared" si="174"/>
        <v/>
      </c>
      <c r="FY119" s="275">
        <f>VLOOKUP(C119,MOVI!C:DT,61,0)</f>
        <v>0</v>
      </c>
      <c r="FZ119" s="275">
        <f>VLOOKUP(C119,FPT!B:FX,61,0)</f>
        <v>0</v>
      </c>
      <c r="GA119" t="str">
        <f t="shared" si="175"/>
        <v/>
      </c>
      <c r="GB119" s="275">
        <f>VLOOKUP(C119,MOVI!C:DT,62,0)</f>
        <v>0</v>
      </c>
      <c r="GC119" s="275">
        <f>VLOOKUP(C119,FPT!B:GA,62,0)</f>
        <v>0</v>
      </c>
      <c r="GD119" t="str">
        <f t="shared" si="176"/>
        <v/>
      </c>
      <c r="GE119" s="275">
        <f>VLOOKUP(C119,MOVI!C:DT,63,0)</f>
        <v>0</v>
      </c>
      <c r="GF119" s="275">
        <f>VLOOKUP(C119,FPT!B:GD,63,0)</f>
        <v>0</v>
      </c>
      <c r="GG119" t="str">
        <f t="shared" si="177"/>
        <v/>
      </c>
      <c r="GH119" s="275">
        <f>VLOOKUP(C119,MOVI!C:DT,64,0)</f>
        <v>0</v>
      </c>
      <c r="GI119" s="275">
        <f>VLOOKUP(C119,FPT!B:GG,64,0)</f>
        <v>0</v>
      </c>
      <c r="GJ119" t="str">
        <f t="shared" si="178"/>
        <v/>
      </c>
      <c r="GK119" s="275">
        <f>VLOOKUP(C119,MOVI!C:DT,65,0)</f>
        <v>0</v>
      </c>
      <c r="GL119" s="275">
        <f>VLOOKUP(C119,FPT!B:GJ,65,0)</f>
        <v>0</v>
      </c>
      <c r="GM119" t="str">
        <f t="shared" si="179"/>
        <v/>
      </c>
      <c r="GN119" s="275">
        <f>VLOOKUP(C119,MOVI!C:DT,66,0)</f>
        <v>0</v>
      </c>
      <c r="GO119" s="275">
        <f>VLOOKUP(C119,FPT!B:GM,66,0)</f>
        <v>0</v>
      </c>
      <c r="GP119" t="str">
        <f t="shared" si="180"/>
        <v/>
      </c>
      <c r="GQ119" s="275">
        <f>VLOOKUP(C119,MOVI!C:DT,67,0)</f>
        <v>0</v>
      </c>
      <c r="GR119" s="275">
        <f>VLOOKUP(C119,FPT!B:GP,67,0)</f>
        <v>0</v>
      </c>
      <c r="GS119" t="str">
        <f t="shared" si="181"/>
        <v/>
      </c>
      <c r="GT119" s="275">
        <f>VLOOKUP(C119,MOVI!C:DT,68,0)</f>
        <v>0</v>
      </c>
      <c r="GU119" s="275">
        <f>VLOOKUP(C119,FPT!B:GS,68,0)</f>
        <v>0</v>
      </c>
      <c r="GV119" t="str">
        <f t="shared" si="182"/>
        <v/>
      </c>
      <c r="GW119" s="275">
        <f>VLOOKUP(C119,MOVI!C:DT,69,0)</f>
        <v>0</v>
      </c>
      <c r="GX119" s="275">
        <f>VLOOKUP(C119,FPT!B:GV,69,0)</f>
        <v>0</v>
      </c>
      <c r="GY119" t="str">
        <f t="shared" si="183"/>
        <v/>
      </c>
      <c r="GZ119" s="275">
        <f>VLOOKUP(C119,MOVI!C:DT,70,0)</f>
        <v>3000000</v>
      </c>
      <c r="HA119" s="275">
        <f>VLOOKUP(C119,FPT!B:GY,70,0)</f>
        <v>3000000</v>
      </c>
      <c r="HB119" t="str">
        <f t="shared" si="184"/>
        <v/>
      </c>
      <c r="HC119" s="275">
        <f>VLOOKUP(C119,MOVI!C:DT,71,0)</f>
        <v>8500000</v>
      </c>
      <c r="HD119" s="275">
        <f>ROUND(VLOOKUP(C119,FPT!B:HB,71,0),0)</f>
        <v>8500000</v>
      </c>
      <c r="HE119" t="str">
        <f t="shared" si="185"/>
        <v/>
      </c>
      <c r="HF119" s="275">
        <f>ROUND(VLOOKUP(C119,MOVI!C:DT,72,0),0)</f>
        <v>0</v>
      </c>
      <c r="HG119" s="275">
        <f>ROUND(VLOOKUP(C119,FPT!B:HE,72,0),0)</f>
        <v>0</v>
      </c>
      <c r="HH119" t="str">
        <f t="shared" si="186"/>
        <v/>
      </c>
      <c r="HI119" s="275">
        <f>VLOOKUP(C119,MOVI!C:DT,73,0)</f>
        <v>0</v>
      </c>
      <c r="HJ119" s="275">
        <f>VLOOKUP(C119,FPT!B:HH,73,0)</f>
        <v>0</v>
      </c>
      <c r="HK119" t="str">
        <f t="shared" si="187"/>
        <v/>
      </c>
      <c r="HL119" s="275">
        <f>VLOOKUP(C119,MOVI!C:DT,74,0)</f>
        <v>0</v>
      </c>
      <c r="HM119" s="275">
        <f>VLOOKUP(C119,FPT!B:HK,74,0)</f>
        <v>0</v>
      </c>
      <c r="HN119" t="str">
        <f t="shared" si="188"/>
        <v/>
      </c>
      <c r="HO119" s="275">
        <f>VLOOKUP(C119,MOVI!C:DT,75,0)</f>
        <v>11000000</v>
      </c>
      <c r="HP119" s="275">
        <f>VLOOKUP(C119,FPT!B:HN,75,0)</f>
        <v>11000000</v>
      </c>
      <c r="HQ119" t="str">
        <f t="shared" si="189"/>
        <v/>
      </c>
      <c r="HR119" s="275">
        <f>VLOOKUP(C119,MOVI!C:DT,76,0)</f>
        <v>0</v>
      </c>
      <c r="HS119" s="275">
        <f>VLOOKUP(C119,FPT!B:HQ,76,0)</f>
        <v>0</v>
      </c>
      <c r="HT119" t="str">
        <f t="shared" si="190"/>
        <v/>
      </c>
      <c r="HU119" s="275">
        <f>VLOOKUP(C119,MOVI!C:DT,77,0)</f>
        <v>0</v>
      </c>
      <c r="HV119" s="275">
        <f>VLOOKUP(C119,FPT!B:HT,77,0)</f>
        <v>0</v>
      </c>
      <c r="HW119" t="str">
        <f t="shared" si="191"/>
        <v/>
      </c>
      <c r="HX119" s="274">
        <f>VLOOKUP(C119,MOVI!C:CB,78,0)</f>
        <v>400000</v>
      </c>
      <c r="HY119" s="261">
        <f>VLOOKUP(C119,FPT!$B:$CA,78,0)</f>
        <v>400000</v>
      </c>
      <c r="HZ119" t="str">
        <f t="shared" si="192"/>
        <v/>
      </c>
      <c r="IA119" s="275">
        <f>VLOOKUP(C119,MOVI!C:CD,79,0)</f>
        <v>50000</v>
      </c>
      <c r="IB119" s="275">
        <f>VLOOKUP(C119,FPT!B:HZ,79,0)</f>
        <v>50000</v>
      </c>
      <c r="IC119" t="str">
        <f t="shared" si="193"/>
        <v/>
      </c>
      <c r="ID119" s="275">
        <f>VLOOKUP(C119,MOVI!C:CD,80,0)</f>
        <v>75000</v>
      </c>
      <c r="IE119" s="275">
        <f>VLOOKUP(C119,FPT!B:IC,80,0)</f>
        <v>75000</v>
      </c>
      <c r="IF119" t="str">
        <f t="shared" si="194"/>
        <v/>
      </c>
      <c r="IG119" s="275">
        <f>VLOOKUP(C119,MOVI!C:DT,81,0)</f>
        <v>0</v>
      </c>
      <c r="IH119" s="275">
        <f>VLOOKUP(C119,FPT!B:IF,81,0)</f>
        <v>0</v>
      </c>
      <c r="II119" t="str">
        <f t="shared" si="195"/>
        <v/>
      </c>
      <c r="IJ119" s="275">
        <f>VLOOKUP(C119,MOVI!C:DT,82,0)</f>
        <v>525000</v>
      </c>
      <c r="IK119" s="275">
        <f>VLOOKUP(C119,FPT!B:II,82,0)</f>
        <v>525000</v>
      </c>
      <c r="IL119" t="str">
        <f t="shared" si="196"/>
        <v/>
      </c>
      <c r="IM119" s="275">
        <f>ROUND(VLOOKUP(C119,MOVI!C:DT,83,0),0)</f>
        <v>11525000</v>
      </c>
      <c r="IN119" s="275">
        <f>ROUND(VLOOKUP(C119,FPT!B:IL,83,0),0)</f>
        <v>11525000</v>
      </c>
      <c r="IO119" t="str">
        <f t="shared" si="197"/>
        <v/>
      </c>
      <c r="IP119" s="275">
        <f>VLOOKUP(C119,MOVI!C:DT,84,0)</f>
        <v>0</v>
      </c>
      <c r="IQ119" s="275">
        <f>VLOOKUP(C119,FPT!B:IO,84,0)</f>
        <v>0</v>
      </c>
      <c r="IR119" t="str">
        <f t="shared" si="198"/>
        <v/>
      </c>
      <c r="IS119" s="275">
        <f>ROUND(VLOOKUP(C119,MOVI!C:DT,85,0),0)</f>
        <v>0</v>
      </c>
      <c r="IT119" s="275">
        <f>ROUND(VLOOKUP(C119,FPT!B:IR,85,0),0)</f>
        <v>0</v>
      </c>
      <c r="IU119" t="str">
        <f t="shared" si="199"/>
        <v/>
      </c>
      <c r="IV119" s="275">
        <f>VLOOKUP(C119,MOVI!C:DT,86,0)</f>
        <v>0</v>
      </c>
      <c r="IW119" s="275">
        <f>VLOOKUP(C119,FPT!B:IU,86,0)</f>
        <v>0</v>
      </c>
      <c r="IX119" t="str">
        <f t="shared" si="200"/>
        <v/>
      </c>
      <c r="IY119" s="275">
        <f>ROUND(VLOOKUP(C119,MOVI!C:DT,87,0),0)</f>
        <v>0</v>
      </c>
      <c r="IZ119" s="275">
        <f>ROUND(VLOOKUP(C119,FPT!B:IX,87,0),0)</f>
        <v>0</v>
      </c>
      <c r="JA119" t="str">
        <f t="shared" si="201"/>
        <v/>
      </c>
      <c r="JB119" s="275">
        <f>VLOOKUP(C119,MOVI!C:DT,88,0)</f>
        <v>0</v>
      </c>
      <c r="JC119" s="275">
        <f>VLOOKUP(C119,FPT!B:JA,88,0)</f>
        <v>0</v>
      </c>
      <c r="JD119" t="str">
        <f t="shared" si="202"/>
        <v/>
      </c>
      <c r="JE119" s="275">
        <f>VLOOKUP(C119,MOVI!C:DT,89,0)</f>
        <v>0</v>
      </c>
      <c r="JF119" s="275">
        <f>VLOOKUP(C119,FPT!B:JD,89,0)</f>
        <v>0</v>
      </c>
      <c r="JG119" t="str">
        <f t="shared" si="203"/>
        <v/>
      </c>
      <c r="JH119" s="275">
        <f>VLOOKUP(C119,MOVI!C:DT,90,0)</f>
        <v>0</v>
      </c>
      <c r="JI119" s="275">
        <f>VLOOKUP(C119,FPT!B:JG,90,0)</f>
        <v>0</v>
      </c>
      <c r="JJ119" t="str">
        <f t="shared" si="204"/>
        <v/>
      </c>
      <c r="JK119" s="275">
        <f>VLOOKUP(C119,MOVI!C:DT,91,0)</f>
        <v>0</v>
      </c>
      <c r="JL119" s="275">
        <f>VLOOKUP(C119,FPT!B:JJ,91,0)</f>
        <v>0</v>
      </c>
      <c r="JM119" t="str">
        <f t="shared" si="205"/>
        <v/>
      </c>
      <c r="JN119" s="275">
        <f>VLOOKUP(C119,MOVI!C:DT,92,0)</f>
        <v>0</v>
      </c>
      <c r="JO119" s="275">
        <f>VLOOKUP(C119,FPT!B:JM,92,0)</f>
        <v>0</v>
      </c>
      <c r="JP119" t="str">
        <f t="shared" si="206"/>
        <v/>
      </c>
      <c r="JQ119" s="275">
        <f>VLOOKUP(C119,MOVI!C:DT,93,0)</f>
        <v>0</v>
      </c>
      <c r="JR119" s="275">
        <f>VLOOKUP(C119,FPT!B:JP,93,0)</f>
        <v>0</v>
      </c>
      <c r="JS119" t="str">
        <f t="shared" si="207"/>
        <v/>
      </c>
      <c r="JT119" s="275">
        <f>VLOOKUP(C119,MOVI!C:DT,94,0)</f>
        <v>0</v>
      </c>
      <c r="JU119" s="275">
        <f>VLOOKUP(C119,FPT!B:JS,94,0)</f>
        <v>0</v>
      </c>
      <c r="JV119" t="str">
        <f t="shared" si="208"/>
        <v/>
      </c>
      <c r="JW119" s="275">
        <f>VLOOKUP(C119,MOVI!C:DT,95,0)</f>
        <v>7975000</v>
      </c>
      <c r="JX119" s="275">
        <f>VLOOKUP(C119,FPT!B:JV,95,0)</f>
        <v>7975000</v>
      </c>
      <c r="JY119" t="str">
        <f t="shared" si="209"/>
        <v/>
      </c>
      <c r="JZ119" s="275">
        <f>VLOOKUP(C119,MOVI!C:DT,96,0)</f>
        <v>0</v>
      </c>
      <c r="KA119" s="275">
        <f>VLOOKUP(C119,FPT!B:JY,96,0)</f>
        <v>0</v>
      </c>
      <c r="KB119" t="str">
        <f t="shared" si="210"/>
        <v/>
      </c>
      <c r="KC119" s="275">
        <f>VLOOKUP(C119,MOVI!C:DT,97,0)</f>
        <v>7975000</v>
      </c>
      <c r="KD119" s="275">
        <f>VLOOKUP(C119,FPT!B:KB,97,0)</f>
        <v>7975000</v>
      </c>
      <c r="KE119" t="str">
        <f t="shared" si="211"/>
        <v/>
      </c>
      <c r="KF119" s="275">
        <f>VLOOKUP(C119,MOVI!C:DT,98,0)</f>
        <v>850000.00000000012</v>
      </c>
      <c r="KG119" s="275">
        <f>VLOOKUP(C119,FPT!B:KE,98,0)</f>
        <v>850000</v>
      </c>
      <c r="KH119" t="str">
        <f t="shared" si="212"/>
        <v/>
      </c>
      <c r="KI119" s="275">
        <f>VLOOKUP(C119,MOVI!C:DT,99,0)</f>
        <v>0</v>
      </c>
      <c r="KJ119" s="275">
        <f>VLOOKUP(C119,FPT!B:KH,99,0)</f>
        <v>0</v>
      </c>
      <c r="KK119" t="str">
        <f t="shared" si="213"/>
        <v/>
      </c>
      <c r="KL119" s="275">
        <f>VLOOKUP(C119,MOVI!C:DT,100,0)</f>
        <v>150000</v>
      </c>
      <c r="KM119" s="275">
        <f>VLOOKUP(C119,FPT!B:KK,100,0)</f>
        <v>150000</v>
      </c>
      <c r="KN119" t="str">
        <f t="shared" si="214"/>
        <v/>
      </c>
      <c r="KO119" s="275">
        <f>VLOOKUP(C119,MOVI!C:DT,101,0)</f>
        <v>0</v>
      </c>
      <c r="KP119" s="275">
        <f>VLOOKUP(C119,FPT!B:KN,101,0)</f>
        <v>0</v>
      </c>
      <c r="KQ119" t="str">
        <f t="shared" si="215"/>
        <v/>
      </c>
      <c r="KR119" s="275">
        <f>VLOOKUP(C119,MOVI!C:DT,102,0)</f>
        <v>0</v>
      </c>
      <c r="KS119" s="275">
        <f>VLOOKUP(C119,FPT!B:KQ,102,0)</f>
        <v>0</v>
      </c>
      <c r="KT119" t="str">
        <f t="shared" si="216"/>
        <v/>
      </c>
      <c r="KU119" s="275">
        <f>VLOOKUP(C119,MOVI!C:DT,103,0)</f>
        <v>1000000.0000000001</v>
      </c>
      <c r="KV119" s="275">
        <f>VLOOKUP(C119,FPT!B:KT,103,0)</f>
        <v>1000000</v>
      </c>
      <c r="KW119" t="str">
        <f t="shared" si="217"/>
        <v/>
      </c>
      <c r="KX119" s="275">
        <f>VLOOKUP(C119,MOVI!C:DT,104,0)</f>
        <v>1525000</v>
      </c>
      <c r="KY119" s="275">
        <f>VLOOKUP(C119,FPT!B:KW,104,0)</f>
        <v>1525000</v>
      </c>
      <c r="KZ119" t="str">
        <f t="shared" si="218"/>
        <v/>
      </c>
      <c r="LA119" s="275">
        <f>VLOOKUP(C119,MOVI!C:DT,105,0)</f>
        <v>100000</v>
      </c>
      <c r="LB119" s="275">
        <f>VLOOKUP(C119,FPT!B:KZ,105,0)</f>
        <v>100000</v>
      </c>
      <c r="LC119" t="str">
        <f t="shared" si="219"/>
        <v/>
      </c>
      <c r="LD119" s="275">
        <f>VLOOKUP(C119,MOVI!C:DT,106,0)</f>
        <v>9600000</v>
      </c>
      <c r="LE119" s="275">
        <f>VLOOKUP(C119,FPT!B:LC,106,0)</f>
        <v>9600000</v>
      </c>
      <c r="LF119" t="str">
        <f t="shared" si="220"/>
        <v/>
      </c>
      <c r="LG119" s="273">
        <f>VLOOKUP(C119,MOVI!C:DT,107,0)</f>
        <v>0</v>
      </c>
      <c r="LH119" s="273">
        <f>VLOOKUP(C119,FPT!B:LF,107,0)</f>
        <v>0</v>
      </c>
      <c r="LI119" t="str">
        <f t="shared" si="221"/>
        <v/>
      </c>
      <c r="LJ119" t="str">
        <f>VLOOKUP(C119,MOVI!C:DV,108,0)</f>
        <v>Việt PhúSouthRisk</v>
      </c>
      <c r="LK119" s="252" t="str">
        <f>VLOOKUP(C119,FPT!B:LI,108,0)</f>
        <v>Việt PhúSouthRisk</v>
      </c>
      <c r="LL119" t="str">
        <f t="shared" si="222"/>
        <v/>
      </c>
      <c r="LM119" s="275">
        <f>ROUND(VLOOKUP(C119,MOVI!C:DV,109,0),0)</f>
        <v>416667</v>
      </c>
      <c r="LN119" s="275">
        <f>ROUND(VLOOKUP(C119,FPT!B:LL,109,0),0)</f>
        <v>416667</v>
      </c>
      <c r="LO119" t="str">
        <f t="shared" si="223"/>
        <v/>
      </c>
      <c r="LP119" t="str">
        <f>VLOOKUP(C119,MOVI!C:DV,110,0)</f>
        <v>TNH</v>
      </c>
      <c r="LQ119" s="247" t="str">
        <f>VLOOKUP(C119,FPT!B:LO,110,0)</f>
        <v>TNH</v>
      </c>
      <c r="LR119" t="str">
        <f t="shared" si="224"/>
        <v/>
      </c>
      <c r="LS119">
        <f>MOVI!DI114</f>
        <v>22</v>
      </c>
      <c r="LV119">
        <f>MOVI!DJ114</f>
        <v>0</v>
      </c>
      <c r="LW119">
        <f>MOVI!DK114</f>
        <v>0</v>
      </c>
      <c r="LX119">
        <f>MOVI!DL114</f>
        <v>0</v>
      </c>
      <c r="LY119">
        <f>MOVI!DM114</f>
        <v>0</v>
      </c>
      <c r="LZ119">
        <f>MOVI!DN114</f>
        <v>0</v>
      </c>
      <c r="MA119">
        <f>MOVI!DO114</f>
        <v>0</v>
      </c>
      <c r="MB119" t="str">
        <f>MOVI!DP114</f>
        <v/>
      </c>
      <c r="MC119">
        <f>MOVI!DQ114</f>
        <v>0</v>
      </c>
      <c r="MD119">
        <f>MOVI!DR114</f>
        <v>0</v>
      </c>
      <c r="ME119" t="str">
        <f>VLOOKUP(C119,MOVI!C:DV,121,0)</f>
        <v/>
      </c>
      <c r="MF119" s="252"/>
      <c r="MG119" t="str">
        <f t="shared" si="228"/>
        <v/>
      </c>
      <c r="MH119" t="str">
        <f>VLOOKUP(C119,MOVI!C:DT,122,0)</f>
        <v>Việt PhúSouth</v>
      </c>
      <c r="MI119" s="252" t="str">
        <f>VLOOKUP(C119,FPT!B:DS,112,0)</f>
        <v>Việt PhúSouth</v>
      </c>
      <c r="MJ119" t="str">
        <f t="shared" si="225"/>
        <v/>
      </c>
    </row>
    <row r="120" spans="1:348" x14ac:dyDescent="0.25">
      <c r="A120">
        <v>112</v>
      </c>
      <c r="B120" s="48">
        <v>5447</v>
      </c>
      <c r="C120" s="271" t="s">
        <v>844</v>
      </c>
      <c r="D120" t="str">
        <f>VLOOKUP(C120,MOVI!C:D,2,0)</f>
        <v>Đoàn Minh Tuấn</v>
      </c>
      <c r="E120" t="str">
        <f>VLOOKUP(C120,FPT!B:C,2,0)</f>
        <v>Đoàn Minh Tuấn</v>
      </c>
      <c r="F120" t="str">
        <f t="shared" si="118"/>
        <v/>
      </c>
      <c r="G120" t="str">
        <f>VLOOKUP(C120,MOVI!C:E,3,0)</f>
        <v>Risk</v>
      </c>
      <c r="H120" t="str">
        <f>VLOOKUP(C120,FPT!B:F,3,0)</f>
        <v>Risk</v>
      </c>
      <c r="I120" t="str">
        <f t="shared" si="119"/>
        <v/>
      </c>
      <c r="J120" t="str">
        <f>VLOOKUP(C120,MOVI!C:H,4,0)</f>
        <v>Collection</v>
      </c>
      <c r="K120" t="str">
        <f>VLOOKUP(C120,FPT!B:I,4,0)</f>
        <v>Collection</v>
      </c>
      <c r="L120" t="str">
        <f t="shared" si="120"/>
        <v/>
      </c>
      <c r="M120" t="str">
        <f>VLOOKUP(C120,MOVI!C:DT,5,0)</f>
        <v>Associate</v>
      </c>
      <c r="N120" t="str">
        <f>VLOOKUP(C120,FPT!B:L,5,0)</f>
        <v>Associate</v>
      </c>
      <c r="O120" t="str">
        <f t="shared" si="121"/>
        <v/>
      </c>
      <c r="P120" t="str">
        <f>VLOOKUP(C120,MOVI!C:DT,6,0)</f>
        <v>Field Collector</v>
      </c>
      <c r="Q120" t="str">
        <f>VLOOKUP(C120,FPT!B:O,6,0)</f>
        <v>Field Collector</v>
      </c>
      <c r="R120" t="str">
        <f t="shared" si="122"/>
        <v/>
      </c>
      <c r="S120" t="str">
        <f>VLOOKUP(C120,MOVI!C:DT,7,0)</f>
        <v>Central</v>
      </c>
      <c r="T120" t="str">
        <f>VLOOKUP(C120,FPT!B:R,7,0)</f>
        <v>Central</v>
      </c>
      <c r="U120" t="str">
        <f t="shared" si="123"/>
        <v/>
      </c>
      <c r="V120" t="str">
        <f>VLOOKUP(C120,MOVI!C:DT,8,0)</f>
        <v>Việt Phú</v>
      </c>
      <c r="W120" t="str">
        <f>VLOOKUP(C120,FPT!B:U,8,0)</f>
        <v>Việt Phú</v>
      </c>
      <c r="X120" t="str">
        <f t="shared" si="124"/>
        <v/>
      </c>
      <c r="Y120" t="str">
        <f>VLOOKUP(C120,MOVI!C:DT,9,0)</f>
        <v>Full-time</v>
      </c>
      <c r="Z120" t="str">
        <f>VLOOKUP(C120,FPT!B:X,9,0)</f>
        <v>Full-time</v>
      </c>
      <c r="AA120" t="str">
        <f t="shared" si="125"/>
        <v/>
      </c>
      <c r="AB120" t="str">
        <f>VLOOKUP(C120,MOVI!C:DT,10,0)</f>
        <v>Permanent</v>
      </c>
      <c r="AC120" t="str">
        <f>VLOOKUP(C120,FPT!B:AA,10,0)</f>
        <v>Permanent</v>
      </c>
      <c r="AD120" t="str">
        <f t="shared" si="126"/>
        <v/>
      </c>
      <c r="AE120" s="247">
        <f>VLOOKUP(C120,MOVI!C:DT,11,0)</f>
        <v>43754</v>
      </c>
      <c r="AF120" s="247">
        <f>VLOOKUP(C120,FPT!B:AD,11,0)</f>
        <v>43754</v>
      </c>
      <c r="AG120" t="str">
        <f t="shared" si="127"/>
        <v/>
      </c>
      <c r="AH120" s="260" t="str">
        <f>VLOOKUP(C120,MOVI!C:DT,12,0)</f>
        <v/>
      </c>
      <c r="AI120" s="260"/>
      <c r="AJ120" t="str">
        <f t="shared" si="227"/>
        <v/>
      </c>
      <c r="AK120">
        <f>VLOOKUP(C120,MOVI!C:DT,13,0)</f>
        <v>0</v>
      </c>
      <c r="AL120" s="247">
        <f>VLOOKUP(C120,FPT!B:AJ,13,0)</f>
        <v>0</v>
      </c>
      <c r="AM120" t="str">
        <f t="shared" si="226"/>
        <v/>
      </c>
      <c r="AN120" s="247">
        <f>VLOOKUP(C120,MOVI!C:DT,14,0)</f>
        <v>0</v>
      </c>
      <c r="AO120" s="247">
        <f>VLOOKUP(C120,FPT!B:AM,14,0)</f>
        <v>0</v>
      </c>
      <c r="AP120" t="str">
        <f t="shared" si="128"/>
        <v/>
      </c>
      <c r="AQ120" t="str">
        <f>VLOOKUP(C120,MOVI!C:DT,15,0)</f>
        <v>LC</v>
      </c>
      <c r="AR120" s="247" t="str">
        <f>VLOOKUP(C120,FPT!B:AP,15,0)</f>
        <v>LC</v>
      </c>
      <c r="AS120" t="str">
        <f t="shared" si="129"/>
        <v/>
      </c>
      <c r="AT120" s="282" t="str">
        <f>VLOOKUP(C120,MOVI!C:DT,16,0)</f>
        <v>LTTP</v>
      </c>
      <c r="AU120" s="247" t="str">
        <f>VLOOKUP(C120,FPT!B:AS,16,0)</f>
        <v>LTTP</v>
      </c>
      <c r="AV120" t="str">
        <f t="shared" si="130"/>
        <v/>
      </c>
      <c r="AW120" t="str">
        <f>VLOOKUP(C120,MOVI!C:DT,17,0)</f>
        <v>L</v>
      </c>
      <c r="AX120" s="247" t="str">
        <f>VLOOKUP(C120,FPT!B:AV,17,0)</f>
        <v>L</v>
      </c>
      <c r="AY120" t="str">
        <f t="shared" si="131"/>
        <v/>
      </c>
      <c r="AZ120">
        <f>VLOOKUP(C120,MOVI!C:DT,18,0)</f>
        <v>0</v>
      </c>
      <c r="BA120" s="247">
        <f>VLOOKUP(C120,FPT!B:AY,18,0)</f>
        <v>0</v>
      </c>
      <c r="BB120" t="str">
        <f t="shared" si="132"/>
        <v/>
      </c>
      <c r="BC120" s="275">
        <f>VLOOKUP(C120,MOVI!C:DT,19,0)</f>
        <v>5000000</v>
      </c>
      <c r="BD120" s="275">
        <f>VLOOKUP(C120,FPT!B:BB,19,0)</f>
        <v>5000000</v>
      </c>
      <c r="BE120" t="str">
        <f t="shared" si="133"/>
        <v/>
      </c>
      <c r="BF120">
        <f>VLOOKUP(C120,MOVI!C:DT,20,0)</f>
        <v>0</v>
      </c>
      <c r="BG120" s="252">
        <f>VLOOKUP(C120,FPT!B:BE,20,0)</f>
        <v>0</v>
      </c>
      <c r="BH120" t="str">
        <f t="shared" si="134"/>
        <v/>
      </c>
      <c r="BI120" s="275">
        <f>VLOOKUP(C120,MOVI!C:DT,21,0)</f>
        <v>5000000</v>
      </c>
      <c r="BJ120" s="275">
        <f>VLOOKUP(C120,FPT!B:BH,21,0)</f>
        <v>5000000</v>
      </c>
      <c r="BK120" t="str">
        <f t="shared" si="135"/>
        <v/>
      </c>
      <c r="BL120" s="275">
        <f>VLOOKUP(C120,MOVI!C:DT,22,0)</f>
        <v>0</v>
      </c>
      <c r="BM120" s="275">
        <f>VLOOKUP(C120,FPT!B:BK,22,0)</f>
        <v>0</v>
      </c>
      <c r="BN120" t="str">
        <f t="shared" si="136"/>
        <v/>
      </c>
      <c r="BO120" s="275">
        <f>VLOOKUP(C120,MOVI!C:DT,23,0)</f>
        <v>500000</v>
      </c>
      <c r="BP120" s="275">
        <f>VLOOKUP(C120,FPT!B:BN,23,0)</f>
        <v>500000</v>
      </c>
      <c r="BQ120" t="str">
        <f t="shared" si="137"/>
        <v/>
      </c>
      <c r="BR120" s="275">
        <f>VLOOKUP(C120,MOVI!C:DT,24,0)</f>
        <v>0</v>
      </c>
      <c r="BS120" s="275">
        <f>VLOOKUP(C120,FPT!B:BQ,24,0)</f>
        <v>0</v>
      </c>
      <c r="BT120" t="str">
        <f t="shared" si="138"/>
        <v/>
      </c>
      <c r="BU120" s="275">
        <f>VLOOKUP(C120,MOVI!C:DT,25,0)</f>
        <v>0</v>
      </c>
      <c r="BV120" s="275">
        <f>VLOOKUP(C120,FPT!B:BT,25,0)</f>
        <v>0</v>
      </c>
      <c r="BW120" t="str">
        <f t="shared" si="139"/>
        <v/>
      </c>
      <c r="BX120" s="275">
        <f>VLOOKUP(C120,MOVI!C:DT,26,0)</f>
        <v>0</v>
      </c>
      <c r="BY120" s="275">
        <f>VLOOKUP(C120,FPT!B:BW,26,0)</f>
        <v>0</v>
      </c>
      <c r="BZ120" t="str">
        <f t="shared" si="140"/>
        <v/>
      </c>
      <c r="CA120" s="275">
        <f>VLOOKUP(C120,MOVI!C:DT,27,0)</f>
        <v>0</v>
      </c>
      <c r="CB120" s="275">
        <f>VLOOKUP(C120,FPT!B:BZ,27,0)</f>
        <v>0</v>
      </c>
      <c r="CC120" t="str">
        <f t="shared" si="141"/>
        <v/>
      </c>
      <c r="CD120" s="275">
        <f>VLOOKUP(C120,MOVI!C:DT,28,0)</f>
        <v>500000</v>
      </c>
      <c r="CE120" s="275">
        <f>VLOOKUP(C120,FPT!B:CC,28,0)</f>
        <v>500000</v>
      </c>
      <c r="CF120" t="str">
        <f t="shared" si="142"/>
        <v/>
      </c>
      <c r="CG120" t="str">
        <f>VLOOKUP(C120,MOVI!C:DT,29,0)</f>
        <v>CN</v>
      </c>
      <c r="CH120" s="252" t="str">
        <f>VLOOKUP(C120,FPT!B:CF,29,0)</f>
        <v>CN</v>
      </c>
      <c r="CI120" t="str">
        <f t="shared" si="143"/>
        <v/>
      </c>
      <c r="CJ120">
        <f>VLOOKUP(C120,MOVI!C:DT,30,0)</f>
        <v>26</v>
      </c>
      <c r="CK120" s="252">
        <f>VLOOKUP(C120,FPT!B:CI,30,0)</f>
        <v>26</v>
      </c>
      <c r="CL120" t="str">
        <f t="shared" si="144"/>
        <v/>
      </c>
      <c r="CM120">
        <f>VLOOKUP(C120,MOVI!C:DT,31,0)</f>
        <v>24</v>
      </c>
      <c r="CN120" s="252">
        <f>VLOOKUP(C120,FPT!B:CL,31,0)</f>
        <v>24</v>
      </c>
      <c r="CO120" t="str">
        <f t="shared" si="145"/>
        <v/>
      </c>
      <c r="CP120" s="275">
        <f>VLOOKUP(C120,MOVI!C:DT,32,0)</f>
        <v>2</v>
      </c>
      <c r="CQ120" s="275">
        <f>VLOOKUP(C120,FPT!B:CO,32,0)</f>
        <v>2</v>
      </c>
      <c r="CR120" t="str">
        <f t="shared" si="146"/>
        <v/>
      </c>
      <c r="CS120" s="275">
        <f>VLOOKUP(C120,MOVI!C:DT,33,0)</f>
        <v>0</v>
      </c>
      <c r="CT120" s="275">
        <f>VLOOKUP(C120,FPT!B:CR,33,0)</f>
        <v>0</v>
      </c>
      <c r="CU120" t="str">
        <f t="shared" si="147"/>
        <v/>
      </c>
      <c r="CV120" s="275">
        <f>VLOOKUP(C120,MOVI!C:DT,34,0)</f>
        <v>0</v>
      </c>
      <c r="CW120" s="275">
        <f>VLOOKUP(C120,FPT!B:CU,34,0)</f>
        <v>0</v>
      </c>
      <c r="CX120" t="str">
        <f t="shared" si="148"/>
        <v/>
      </c>
      <c r="CY120" s="275">
        <f>VLOOKUP(C120,MOVI!C:DT,35,0)</f>
        <v>26</v>
      </c>
      <c r="CZ120" s="275">
        <f>VLOOKUP(C120,FPT!B:CX,35,0)</f>
        <v>26</v>
      </c>
      <c r="DA120" t="str">
        <f t="shared" si="149"/>
        <v/>
      </c>
      <c r="DB120" s="275">
        <f>VLOOKUP(C120,MOVI!C:DT,36,0)</f>
        <v>0</v>
      </c>
      <c r="DC120" s="275">
        <f>VLOOKUP(C120,FPT!B:DA,36,0)</f>
        <v>0</v>
      </c>
      <c r="DD120" t="str">
        <f t="shared" si="150"/>
        <v/>
      </c>
      <c r="DE120" s="275">
        <f>VLOOKUP(C120,MOVI!C:DT,37,0)</f>
        <v>0</v>
      </c>
      <c r="DF120" s="275">
        <f>VLOOKUP(C120,FPT!B:DD,37,0)</f>
        <v>0</v>
      </c>
      <c r="DG120" t="str">
        <f t="shared" si="151"/>
        <v/>
      </c>
      <c r="DH120" s="275">
        <f>VLOOKUP(C120,MOVI!C:DT,38,0)</f>
        <v>0</v>
      </c>
      <c r="DI120" s="275">
        <f>VLOOKUP(C120,FPT!B:DG,38,0)</f>
        <v>0</v>
      </c>
      <c r="DJ120" t="str">
        <f t="shared" si="152"/>
        <v/>
      </c>
      <c r="DK120" s="275">
        <f>VLOOKUP(C120,MOVI!C:DT,39,0)</f>
        <v>0</v>
      </c>
      <c r="DL120" s="275">
        <f>VLOOKUP(C120,FPT!B:DJ,39,0)</f>
        <v>0</v>
      </c>
      <c r="DM120" t="str">
        <f t="shared" si="153"/>
        <v/>
      </c>
      <c r="DN120" s="275">
        <f>VLOOKUP(C120,MOVI!C:DT,40,0)</f>
        <v>0</v>
      </c>
      <c r="DO120" s="275">
        <f>VLOOKUP(C120,FPT!B:DM,40,0)</f>
        <v>0</v>
      </c>
      <c r="DP120" t="str">
        <f t="shared" si="154"/>
        <v/>
      </c>
      <c r="DQ120" s="275">
        <f>VLOOKUP(C120,MOVI!C:DT,41,0)</f>
        <v>0</v>
      </c>
      <c r="DR120" s="275">
        <f>VLOOKUP(C120,FPT!B:DP,41,0)</f>
        <v>0</v>
      </c>
      <c r="DS120" t="str">
        <f t="shared" si="155"/>
        <v/>
      </c>
      <c r="DT120" s="275">
        <f>VLOOKUP(C120,MOVI!C:DT,42,0)</f>
        <v>5000000</v>
      </c>
      <c r="DU120" s="275">
        <f>ROUND(VLOOKUP(C120,FPT!B:DS,42,0),0)</f>
        <v>5000000</v>
      </c>
      <c r="DV120" t="str">
        <f t="shared" si="156"/>
        <v/>
      </c>
      <c r="DW120" s="275">
        <f>VLOOKUP(C120,MOVI!C:DT,43,0)</f>
        <v>0</v>
      </c>
      <c r="DX120" s="275">
        <f>VLOOKUP(C120,FPT!B:DV,43,0)</f>
        <v>0</v>
      </c>
      <c r="DY120" t="str">
        <f t="shared" si="157"/>
        <v/>
      </c>
      <c r="DZ120" s="275">
        <f>VLOOKUP(C120,MOVI!C:DT,44,0)</f>
        <v>0</v>
      </c>
      <c r="EA120" s="275">
        <f>VLOOKUP(C120,FPT!B:DY,44,0)</f>
        <v>0</v>
      </c>
      <c r="EB120" t="str">
        <f t="shared" si="158"/>
        <v/>
      </c>
      <c r="EC120" s="275">
        <f>VLOOKUP(C120,MOVI!C:DT,45,0)</f>
        <v>5000000</v>
      </c>
      <c r="ED120" s="275">
        <f>ROUND(VLOOKUP(C120,FPT!B:EB,45,0),0)</f>
        <v>5000000</v>
      </c>
      <c r="EE120" t="str">
        <f t="shared" si="159"/>
        <v/>
      </c>
      <c r="EF120" s="275">
        <f>VLOOKUP(C120,MOVI!C:DT,46,0)</f>
        <v>0</v>
      </c>
      <c r="EG120" s="275">
        <f>VLOOKUP(C120,FPT!B:EE,46,0)</f>
        <v>0</v>
      </c>
      <c r="EH120" t="str">
        <f t="shared" si="160"/>
        <v/>
      </c>
      <c r="EI120" s="275">
        <f>VLOOKUP(C120,MOVI!C:DT,47,0)</f>
        <v>500000</v>
      </c>
      <c r="EJ120" s="275">
        <f>VLOOKUP(C120,FPT!B:EH,47,0)</f>
        <v>500000</v>
      </c>
      <c r="EK120" t="str">
        <f t="shared" si="161"/>
        <v/>
      </c>
      <c r="EL120" s="275">
        <f>VLOOKUP(C120,MOVI!C:DT,48,0)</f>
        <v>0</v>
      </c>
      <c r="EM120" s="275">
        <f>VLOOKUP(C120,FPT!B:EK,48,0)</f>
        <v>0</v>
      </c>
      <c r="EN120" t="str">
        <f t="shared" si="162"/>
        <v/>
      </c>
      <c r="EO120" s="275">
        <f>VLOOKUP(C120,MOVI!C:DT,49,0)</f>
        <v>0</v>
      </c>
      <c r="EP120" s="275">
        <f>VLOOKUP(C120,FPT!B:EN,49,0)</f>
        <v>0</v>
      </c>
      <c r="EQ120" t="str">
        <f t="shared" si="163"/>
        <v/>
      </c>
      <c r="ER120" s="275">
        <f>VLOOKUP(C120,MOVI!C:DT,50,0)</f>
        <v>0</v>
      </c>
      <c r="ES120" s="275">
        <f>VLOOKUP(C120,FPT!B:EQ,50,0)</f>
        <v>0</v>
      </c>
      <c r="ET120" t="str">
        <f t="shared" si="164"/>
        <v/>
      </c>
      <c r="EU120" s="275">
        <f>VLOOKUP(C120,MOVI!C:DT,51,0)</f>
        <v>0</v>
      </c>
      <c r="EV120" s="275">
        <f>VLOOKUP(C120,FPT!B:ET,51,0)</f>
        <v>0</v>
      </c>
      <c r="EW120" t="str">
        <f t="shared" si="165"/>
        <v/>
      </c>
      <c r="EX120" s="275">
        <f>VLOOKUP(C120,MOVI!C:DT,52,0)</f>
        <v>0</v>
      </c>
      <c r="EY120" s="275">
        <f>VLOOKUP(C120,FPT!B:EW,52,0)</f>
        <v>0</v>
      </c>
      <c r="EZ120" t="str">
        <f t="shared" si="166"/>
        <v/>
      </c>
      <c r="FA120" s="275">
        <f>VLOOKUP(C120,MOVI!C:DT,53,0)</f>
        <v>0</v>
      </c>
      <c r="FB120" s="275">
        <f>VLOOKUP(C120,FPT!B:EZ,53,0)</f>
        <v>0</v>
      </c>
      <c r="FC120" t="str">
        <f t="shared" si="167"/>
        <v/>
      </c>
      <c r="FD120" s="275">
        <f>VLOOKUP(C120,MOVI!C:DT,54,0)</f>
        <v>0</v>
      </c>
      <c r="FE120" s="275">
        <f>VLOOKUP(C120,FPT!B:FC,54,0)</f>
        <v>0</v>
      </c>
      <c r="FF120" t="str">
        <f t="shared" si="168"/>
        <v/>
      </c>
      <c r="FG120" s="275">
        <f>VLOOKUP(C120,MOVI!C:DT,55,0)</f>
        <v>0</v>
      </c>
      <c r="FH120" s="275">
        <f>VLOOKUP(C120,FPT!B:FF,55,0)</f>
        <v>0</v>
      </c>
      <c r="FI120" t="str">
        <f t="shared" si="169"/>
        <v/>
      </c>
      <c r="FJ120" s="275">
        <f>VLOOKUP(C120,MOVI!C:DT,56,0)</f>
        <v>500000</v>
      </c>
      <c r="FK120" s="275">
        <f>VLOOKUP(C120,FPT!B:FI,56,0)</f>
        <v>500000</v>
      </c>
      <c r="FL120" t="str">
        <f t="shared" si="170"/>
        <v/>
      </c>
      <c r="FM120" s="275">
        <f>VLOOKUP(C120,MOVI!C:DT,57,0)</f>
        <v>0</v>
      </c>
      <c r="FN120" s="275">
        <f>VLOOKUP(C120,FPT!B:FL,57,0)</f>
        <v>0</v>
      </c>
      <c r="FO120" t="str">
        <f t="shared" si="171"/>
        <v/>
      </c>
      <c r="FP120" s="275">
        <f>VLOOKUP(C120,MOVI!C:DT,58,0)</f>
        <v>0</v>
      </c>
      <c r="FQ120" s="275">
        <f>VLOOKUP(C120,FPT!B:FO,58,0)</f>
        <v>0</v>
      </c>
      <c r="FR120" t="str">
        <f t="shared" si="172"/>
        <v/>
      </c>
      <c r="FS120" s="275">
        <f>VLOOKUP(C120,MOVI!C:DT,59,0)</f>
        <v>0</v>
      </c>
      <c r="FT120" s="275">
        <f>VLOOKUP(C120,FPT!B:FR,59,0)</f>
        <v>0</v>
      </c>
      <c r="FU120" t="str">
        <f t="shared" si="173"/>
        <v/>
      </c>
      <c r="FV120" s="275">
        <f>VLOOKUP(C120,MOVI!C:DT,60,0)</f>
        <v>3000000</v>
      </c>
      <c r="FW120" s="275">
        <f>VLOOKUP(C120,FPT!B:FU,60,0)</f>
        <v>3000000</v>
      </c>
      <c r="FX120" t="str">
        <f t="shared" si="174"/>
        <v/>
      </c>
      <c r="FY120" s="275">
        <f>VLOOKUP(C120,MOVI!C:DT,61,0)</f>
        <v>0</v>
      </c>
      <c r="FZ120" s="275">
        <f>VLOOKUP(C120,FPT!B:FX,61,0)</f>
        <v>0</v>
      </c>
      <c r="GA120" t="str">
        <f t="shared" si="175"/>
        <v/>
      </c>
      <c r="GB120" s="275">
        <f>VLOOKUP(C120,MOVI!C:DT,62,0)</f>
        <v>0</v>
      </c>
      <c r="GC120" s="275">
        <f>VLOOKUP(C120,FPT!B:GA,62,0)</f>
        <v>0</v>
      </c>
      <c r="GD120" t="str">
        <f t="shared" si="176"/>
        <v/>
      </c>
      <c r="GE120" s="275">
        <f>VLOOKUP(C120,MOVI!C:DT,63,0)</f>
        <v>0</v>
      </c>
      <c r="GF120" s="275">
        <f>VLOOKUP(C120,FPT!B:GD,63,0)</f>
        <v>0</v>
      </c>
      <c r="GG120" t="str">
        <f t="shared" si="177"/>
        <v/>
      </c>
      <c r="GH120" s="275">
        <f>VLOOKUP(C120,MOVI!C:DT,64,0)</f>
        <v>0</v>
      </c>
      <c r="GI120" s="275">
        <f>VLOOKUP(C120,FPT!B:GG,64,0)</f>
        <v>0</v>
      </c>
      <c r="GJ120" t="str">
        <f t="shared" si="178"/>
        <v/>
      </c>
      <c r="GK120" s="275">
        <f>VLOOKUP(C120,MOVI!C:DT,65,0)</f>
        <v>0</v>
      </c>
      <c r="GL120" s="275">
        <f>VLOOKUP(C120,FPT!B:GJ,65,0)</f>
        <v>0</v>
      </c>
      <c r="GM120" t="str">
        <f t="shared" si="179"/>
        <v/>
      </c>
      <c r="GN120" s="275">
        <f>VLOOKUP(C120,MOVI!C:DT,66,0)</f>
        <v>0</v>
      </c>
      <c r="GO120" s="275">
        <f>VLOOKUP(C120,FPT!B:GM,66,0)</f>
        <v>0</v>
      </c>
      <c r="GP120" t="str">
        <f t="shared" si="180"/>
        <v/>
      </c>
      <c r="GQ120" s="275">
        <f>VLOOKUP(C120,MOVI!C:DT,67,0)</f>
        <v>0</v>
      </c>
      <c r="GR120" s="275">
        <f>VLOOKUP(C120,FPT!B:GP,67,0)</f>
        <v>0</v>
      </c>
      <c r="GS120" t="str">
        <f t="shared" si="181"/>
        <v/>
      </c>
      <c r="GT120" s="275">
        <f>VLOOKUP(C120,MOVI!C:DT,68,0)</f>
        <v>0</v>
      </c>
      <c r="GU120" s="275">
        <f>VLOOKUP(C120,FPT!B:GS,68,0)</f>
        <v>0</v>
      </c>
      <c r="GV120" t="str">
        <f t="shared" si="182"/>
        <v/>
      </c>
      <c r="GW120" s="275">
        <f>VLOOKUP(C120,MOVI!C:DT,69,0)</f>
        <v>0</v>
      </c>
      <c r="GX120" s="275">
        <f>VLOOKUP(C120,FPT!B:GV,69,0)</f>
        <v>0</v>
      </c>
      <c r="GY120" t="str">
        <f t="shared" si="183"/>
        <v/>
      </c>
      <c r="GZ120" s="275">
        <f>VLOOKUP(C120,MOVI!C:DT,70,0)</f>
        <v>3000000</v>
      </c>
      <c r="HA120" s="275">
        <f>VLOOKUP(C120,FPT!B:GY,70,0)</f>
        <v>3000000</v>
      </c>
      <c r="HB120" t="str">
        <f t="shared" si="184"/>
        <v/>
      </c>
      <c r="HC120" s="275">
        <f>VLOOKUP(C120,MOVI!C:DT,71,0)</f>
        <v>8500000</v>
      </c>
      <c r="HD120" s="275">
        <f>ROUND(VLOOKUP(C120,FPT!B:HB,71,0),0)</f>
        <v>8500000</v>
      </c>
      <c r="HE120" t="str">
        <f t="shared" si="185"/>
        <v/>
      </c>
      <c r="HF120" s="275">
        <f>ROUND(VLOOKUP(C120,MOVI!C:DT,72,0),0)</f>
        <v>0</v>
      </c>
      <c r="HG120" s="275">
        <f>ROUND(VLOOKUP(C120,FPT!B:HE,72,0),0)</f>
        <v>0</v>
      </c>
      <c r="HH120" t="str">
        <f t="shared" si="186"/>
        <v/>
      </c>
      <c r="HI120" s="275">
        <f>VLOOKUP(C120,MOVI!C:DT,73,0)</f>
        <v>0</v>
      </c>
      <c r="HJ120" s="275">
        <f>VLOOKUP(C120,FPT!B:HH,73,0)</f>
        <v>0</v>
      </c>
      <c r="HK120" t="str">
        <f t="shared" si="187"/>
        <v/>
      </c>
      <c r="HL120" s="275">
        <f>VLOOKUP(C120,MOVI!C:DT,74,0)</f>
        <v>0</v>
      </c>
      <c r="HM120" s="275">
        <f>VLOOKUP(C120,FPT!B:HK,74,0)</f>
        <v>0</v>
      </c>
      <c r="HN120" t="str">
        <f t="shared" si="188"/>
        <v/>
      </c>
      <c r="HO120" s="275">
        <f>VLOOKUP(C120,MOVI!C:DT,75,0)</f>
        <v>11000000</v>
      </c>
      <c r="HP120" s="275">
        <f>VLOOKUP(C120,FPT!B:HN,75,0)</f>
        <v>11000000</v>
      </c>
      <c r="HQ120" t="str">
        <f t="shared" si="189"/>
        <v/>
      </c>
      <c r="HR120" s="275">
        <f>VLOOKUP(C120,MOVI!C:DT,76,0)</f>
        <v>0</v>
      </c>
      <c r="HS120" s="275">
        <f>VLOOKUP(C120,FPT!B:HQ,76,0)</f>
        <v>0</v>
      </c>
      <c r="HT120" t="str">
        <f t="shared" si="190"/>
        <v/>
      </c>
      <c r="HU120" s="275">
        <f>VLOOKUP(C120,MOVI!C:DT,77,0)</f>
        <v>0</v>
      </c>
      <c r="HV120" s="275">
        <f>VLOOKUP(C120,FPT!B:HT,77,0)</f>
        <v>0</v>
      </c>
      <c r="HW120" t="str">
        <f t="shared" si="191"/>
        <v/>
      </c>
      <c r="HX120" s="274">
        <f>VLOOKUP(C120,MOVI!C:CB,78,0)</f>
        <v>400000</v>
      </c>
      <c r="HY120" s="261">
        <f>VLOOKUP(C120,FPT!$B:$CA,78,0)</f>
        <v>400000</v>
      </c>
      <c r="HZ120" t="str">
        <f t="shared" si="192"/>
        <v/>
      </c>
      <c r="IA120" s="275">
        <f>VLOOKUP(C120,MOVI!C:CD,79,0)</f>
        <v>50000</v>
      </c>
      <c r="IB120" s="275">
        <f>VLOOKUP(C120,FPT!B:HZ,79,0)</f>
        <v>50000</v>
      </c>
      <c r="IC120" t="str">
        <f t="shared" si="193"/>
        <v/>
      </c>
      <c r="ID120" s="275">
        <f>VLOOKUP(C120,MOVI!C:CD,80,0)</f>
        <v>75000</v>
      </c>
      <c r="IE120" s="275">
        <f>VLOOKUP(C120,FPT!B:IC,80,0)</f>
        <v>75000</v>
      </c>
      <c r="IF120" t="str">
        <f t="shared" si="194"/>
        <v/>
      </c>
      <c r="IG120" s="275">
        <f>VLOOKUP(C120,MOVI!C:DT,81,0)</f>
        <v>0</v>
      </c>
      <c r="IH120" s="275">
        <f>VLOOKUP(C120,FPT!B:IF,81,0)</f>
        <v>0</v>
      </c>
      <c r="II120" t="str">
        <f t="shared" si="195"/>
        <v/>
      </c>
      <c r="IJ120" s="275">
        <f>VLOOKUP(C120,MOVI!C:DT,82,0)</f>
        <v>525000</v>
      </c>
      <c r="IK120" s="275">
        <f>VLOOKUP(C120,FPT!B:II,82,0)</f>
        <v>525000</v>
      </c>
      <c r="IL120" t="str">
        <f t="shared" si="196"/>
        <v/>
      </c>
      <c r="IM120" s="275">
        <f>ROUND(VLOOKUP(C120,MOVI!C:DT,83,0),0)</f>
        <v>11525000</v>
      </c>
      <c r="IN120" s="275">
        <f>ROUND(VLOOKUP(C120,FPT!B:IL,83,0),0)</f>
        <v>11525000</v>
      </c>
      <c r="IO120" t="str">
        <f t="shared" si="197"/>
        <v/>
      </c>
      <c r="IP120" s="275">
        <f>VLOOKUP(C120,MOVI!C:DT,84,0)</f>
        <v>0</v>
      </c>
      <c r="IQ120" s="275">
        <f>VLOOKUP(C120,FPT!B:IO,84,0)</f>
        <v>0</v>
      </c>
      <c r="IR120" t="str">
        <f t="shared" si="198"/>
        <v/>
      </c>
      <c r="IS120" s="275">
        <f>ROUND(VLOOKUP(C120,MOVI!C:DT,85,0),0)</f>
        <v>0</v>
      </c>
      <c r="IT120" s="275">
        <f>ROUND(VLOOKUP(C120,FPT!B:IR,85,0),0)</f>
        <v>0</v>
      </c>
      <c r="IU120" t="str">
        <f t="shared" si="199"/>
        <v/>
      </c>
      <c r="IV120" s="275">
        <f>VLOOKUP(C120,MOVI!C:DT,86,0)</f>
        <v>0</v>
      </c>
      <c r="IW120" s="275">
        <f>VLOOKUP(C120,FPT!B:IU,86,0)</f>
        <v>0</v>
      </c>
      <c r="IX120" t="str">
        <f t="shared" si="200"/>
        <v/>
      </c>
      <c r="IY120" s="275">
        <f>ROUND(VLOOKUP(C120,MOVI!C:DT,87,0),0)</f>
        <v>0</v>
      </c>
      <c r="IZ120" s="275">
        <f>ROUND(VLOOKUP(C120,FPT!B:IX,87,0),0)</f>
        <v>0</v>
      </c>
      <c r="JA120" t="str">
        <f t="shared" si="201"/>
        <v/>
      </c>
      <c r="JB120" s="275">
        <f>VLOOKUP(C120,MOVI!C:DT,88,0)</f>
        <v>0</v>
      </c>
      <c r="JC120" s="275">
        <f>VLOOKUP(C120,FPT!B:JA,88,0)</f>
        <v>0</v>
      </c>
      <c r="JD120" t="str">
        <f t="shared" si="202"/>
        <v/>
      </c>
      <c r="JE120" s="275">
        <f>VLOOKUP(C120,MOVI!C:DT,89,0)</f>
        <v>0</v>
      </c>
      <c r="JF120" s="275">
        <f>VLOOKUP(C120,FPT!B:JD,89,0)</f>
        <v>0</v>
      </c>
      <c r="JG120" t="str">
        <f t="shared" si="203"/>
        <v/>
      </c>
      <c r="JH120" s="275">
        <f>VLOOKUP(C120,MOVI!C:DT,90,0)</f>
        <v>0</v>
      </c>
      <c r="JI120" s="275">
        <f>VLOOKUP(C120,FPT!B:JG,90,0)</f>
        <v>0</v>
      </c>
      <c r="JJ120" t="str">
        <f t="shared" si="204"/>
        <v/>
      </c>
      <c r="JK120" s="275">
        <f>VLOOKUP(C120,MOVI!C:DT,91,0)</f>
        <v>0</v>
      </c>
      <c r="JL120" s="275">
        <f>VLOOKUP(C120,FPT!B:JJ,91,0)</f>
        <v>0</v>
      </c>
      <c r="JM120" t="str">
        <f t="shared" si="205"/>
        <v/>
      </c>
      <c r="JN120" s="275">
        <f>VLOOKUP(C120,MOVI!C:DT,92,0)</f>
        <v>0</v>
      </c>
      <c r="JO120" s="275">
        <f>VLOOKUP(C120,FPT!B:JM,92,0)</f>
        <v>0</v>
      </c>
      <c r="JP120" t="str">
        <f t="shared" si="206"/>
        <v/>
      </c>
      <c r="JQ120" s="275">
        <f>VLOOKUP(C120,MOVI!C:DT,93,0)</f>
        <v>0</v>
      </c>
      <c r="JR120" s="275">
        <f>VLOOKUP(C120,FPT!B:JP,93,0)</f>
        <v>0</v>
      </c>
      <c r="JS120" t="str">
        <f t="shared" si="207"/>
        <v/>
      </c>
      <c r="JT120" s="275">
        <f>VLOOKUP(C120,MOVI!C:DT,94,0)</f>
        <v>0</v>
      </c>
      <c r="JU120" s="275">
        <f>VLOOKUP(C120,FPT!B:JS,94,0)</f>
        <v>0</v>
      </c>
      <c r="JV120" t="str">
        <f t="shared" si="208"/>
        <v/>
      </c>
      <c r="JW120" s="275">
        <f>VLOOKUP(C120,MOVI!C:DT,95,0)</f>
        <v>7975000</v>
      </c>
      <c r="JX120" s="275">
        <f>VLOOKUP(C120,FPT!B:JV,95,0)</f>
        <v>7975000</v>
      </c>
      <c r="JY120" t="str">
        <f t="shared" si="209"/>
        <v/>
      </c>
      <c r="JZ120" s="275">
        <f>VLOOKUP(C120,MOVI!C:DT,96,0)</f>
        <v>0</v>
      </c>
      <c r="KA120" s="275">
        <f>VLOOKUP(C120,FPT!B:JY,96,0)</f>
        <v>0</v>
      </c>
      <c r="KB120" t="str">
        <f t="shared" si="210"/>
        <v/>
      </c>
      <c r="KC120" s="275">
        <f>VLOOKUP(C120,MOVI!C:DT,97,0)</f>
        <v>7975000</v>
      </c>
      <c r="KD120" s="275">
        <f>VLOOKUP(C120,FPT!B:KB,97,0)</f>
        <v>7975000</v>
      </c>
      <c r="KE120" t="str">
        <f t="shared" si="211"/>
        <v/>
      </c>
      <c r="KF120" s="275">
        <f>VLOOKUP(C120,MOVI!C:DT,98,0)</f>
        <v>850000.00000000012</v>
      </c>
      <c r="KG120" s="275">
        <f>VLOOKUP(C120,FPT!B:KE,98,0)</f>
        <v>850000</v>
      </c>
      <c r="KH120" t="str">
        <f t="shared" si="212"/>
        <v/>
      </c>
      <c r="KI120" s="275">
        <f>VLOOKUP(C120,MOVI!C:DT,99,0)</f>
        <v>0</v>
      </c>
      <c r="KJ120" s="275">
        <f>VLOOKUP(C120,FPT!B:KH,99,0)</f>
        <v>0</v>
      </c>
      <c r="KK120" t="str">
        <f t="shared" si="213"/>
        <v/>
      </c>
      <c r="KL120" s="275">
        <f>VLOOKUP(C120,MOVI!C:DT,100,0)</f>
        <v>150000</v>
      </c>
      <c r="KM120" s="275">
        <f>VLOOKUP(C120,FPT!B:KK,100,0)</f>
        <v>150000</v>
      </c>
      <c r="KN120" t="str">
        <f t="shared" si="214"/>
        <v/>
      </c>
      <c r="KO120" s="275">
        <f>VLOOKUP(C120,MOVI!C:DT,101,0)</f>
        <v>0</v>
      </c>
      <c r="KP120" s="275">
        <f>VLOOKUP(C120,FPT!B:KN,101,0)</f>
        <v>0</v>
      </c>
      <c r="KQ120" t="str">
        <f t="shared" si="215"/>
        <v/>
      </c>
      <c r="KR120" s="275">
        <f>VLOOKUP(C120,MOVI!C:DT,102,0)</f>
        <v>0</v>
      </c>
      <c r="KS120" s="275">
        <f>VLOOKUP(C120,FPT!B:KQ,102,0)</f>
        <v>0</v>
      </c>
      <c r="KT120" t="str">
        <f t="shared" si="216"/>
        <v/>
      </c>
      <c r="KU120" s="275">
        <f>VLOOKUP(C120,MOVI!C:DT,103,0)</f>
        <v>1000000.0000000001</v>
      </c>
      <c r="KV120" s="275">
        <f>VLOOKUP(C120,FPT!B:KT,103,0)</f>
        <v>1000000</v>
      </c>
      <c r="KW120" t="str">
        <f t="shared" si="217"/>
        <v/>
      </c>
      <c r="KX120" s="275">
        <f>VLOOKUP(C120,MOVI!C:DT,104,0)</f>
        <v>1525000</v>
      </c>
      <c r="KY120" s="275">
        <f>VLOOKUP(C120,FPT!B:KW,104,0)</f>
        <v>1525000</v>
      </c>
      <c r="KZ120" t="str">
        <f t="shared" si="218"/>
        <v/>
      </c>
      <c r="LA120" s="275">
        <f>VLOOKUP(C120,MOVI!C:DT,105,0)</f>
        <v>100000</v>
      </c>
      <c r="LB120" s="275">
        <f>VLOOKUP(C120,FPT!B:KZ,105,0)</f>
        <v>100000</v>
      </c>
      <c r="LC120" t="str">
        <f t="shared" si="219"/>
        <v/>
      </c>
      <c r="LD120" s="275">
        <f>VLOOKUP(C120,MOVI!C:DT,106,0)</f>
        <v>9600000</v>
      </c>
      <c r="LE120" s="275">
        <f>VLOOKUP(C120,FPT!B:LC,106,0)</f>
        <v>9600000</v>
      </c>
      <c r="LF120" t="str">
        <f t="shared" si="220"/>
        <v/>
      </c>
      <c r="LG120" s="273">
        <f>VLOOKUP(C120,MOVI!C:DT,107,0)</f>
        <v>0</v>
      </c>
      <c r="LH120" s="273">
        <f>VLOOKUP(C120,FPT!B:LF,107,0)</f>
        <v>0</v>
      </c>
      <c r="LI120" t="str">
        <f t="shared" si="221"/>
        <v/>
      </c>
      <c r="LJ120" t="str">
        <f>VLOOKUP(C120,MOVI!C:DV,108,0)</f>
        <v>Việt PhúCentralRisk</v>
      </c>
      <c r="LK120" s="252" t="str">
        <f>VLOOKUP(C120,FPT!B:LI,108,0)</f>
        <v>Việt PhúCentralRisk</v>
      </c>
      <c r="LL120" t="str">
        <f t="shared" si="222"/>
        <v/>
      </c>
      <c r="LM120" s="275">
        <f>ROUND(VLOOKUP(C120,MOVI!C:DV,109,0),0)</f>
        <v>416667</v>
      </c>
      <c r="LN120" s="275">
        <f>ROUND(VLOOKUP(C120,FPT!B:LL,109,0),0)</f>
        <v>416667</v>
      </c>
      <c r="LO120" t="str">
        <f t="shared" si="223"/>
        <v/>
      </c>
      <c r="LP120" t="str">
        <f>VLOOKUP(C120,MOVI!C:DV,110,0)</f>
        <v>DNG</v>
      </c>
      <c r="LQ120" s="247" t="str">
        <f>VLOOKUP(C120,FPT!B:LO,110,0)</f>
        <v>DNG</v>
      </c>
      <c r="LR120" t="str">
        <f t="shared" si="224"/>
        <v/>
      </c>
      <c r="LS120">
        <f>MOVI!DI115</f>
        <v>22</v>
      </c>
      <c r="LV120">
        <f>MOVI!DJ115</f>
        <v>0</v>
      </c>
      <c r="LW120">
        <f>MOVI!DK115</f>
        <v>0</v>
      </c>
      <c r="LX120">
        <f>MOVI!DL115</f>
        <v>0</v>
      </c>
      <c r="LY120">
        <f>MOVI!DM115</f>
        <v>0</v>
      </c>
      <c r="LZ120">
        <f>MOVI!DN115</f>
        <v>0</v>
      </c>
      <c r="MA120">
        <f>MOVI!DO115</f>
        <v>0</v>
      </c>
      <c r="MB120" t="str">
        <f>MOVI!DP115</f>
        <v/>
      </c>
      <c r="MC120">
        <f>MOVI!DQ115</f>
        <v>0</v>
      </c>
      <c r="MD120">
        <f>MOVI!DR115</f>
        <v>0</v>
      </c>
      <c r="ME120" t="str">
        <f>VLOOKUP(C120,MOVI!C:DV,121,0)</f>
        <v/>
      </c>
      <c r="MF120" s="252"/>
      <c r="MG120" t="str">
        <f t="shared" si="228"/>
        <v/>
      </c>
      <c r="MH120" t="str">
        <f>VLOOKUP(C120,MOVI!C:DT,122,0)</f>
        <v>Việt PhúCentral</v>
      </c>
      <c r="MI120" s="252" t="str">
        <f>VLOOKUP(C120,FPT!B:DS,112,0)</f>
        <v>Việt PhúCentral</v>
      </c>
      <c r="MJ120" t="str">
        <f t="shared" si="225"/>
        <v/>
      </c>
    </row>
    <row r="121" spans="1:348" x14ac:dyDescent="0.25">
      <c r="A121">
        <v>113</v>
      </c>
      <c r="B121" s="48">
        <v>5536</v>
      </c>
      <c r="C121" s="271" t="s">
        <v>846</v>
      </c>
      <c r="D121" t="str">
        <f>VLOOKUP(C121,MOVI!C:D,2,0)</f>
        <v>Phạm Thị Kim Thanh</v>
      </c>
      <c r="E121" t="str">
        <f>VLOOKUP(C121,FPT!B:C,2,0)</f>
        <v>Phạm Thị Kim Thanh</v>
      </c>
      <c r="F121" t="str">
        <f t="shared" si="118"/>
        <v/>
      </c>
      <c r="G121" t="str">
        <f>VLOOKUP(C121,MOVI!C:E,3,0)</f>
        <v>Risk</v>
      </c>
      <c r="H121" t="str">
        <f>VLOOKUP(C121,FPT!B:F,3,0)</f>
        <v>Risk</v>
      </c>
      <c r="I121" t="str">
        <f t="shared" si="119"/>
        <v/>
      </c>
      <c r="J121" t="str">
        <f>VLOOKUP(C121,MOVI!C:H,4,0)</f>
        <v>Collection</v>
      </c>
      <c r="K121" t="str">
        <f>VLOOKUP(C121,FPT!B:I,4,0)</f>
        <v>Collection</v>
      </c>
      <c r="L121" t="str">
        <f t="shared" si="120"/>
        <v/>
      </c>
      <c r="M121" t="str">
        <f>VLOOKUP(C121,MOVI!C:DT,5,0)</f>
        <v>Associate</v>
      </c>
      <c r="N121" t="str">
        <f>VLOOKUP(C121,FPT!B:L,5,0)</f>
        <v>Associate</v>
      </c>
      <c r="O121" t="str">
        <f t="shared" si="121"/>
        <v/>
      </c>
      <c r="P121" t="str">
        <f>VLOOKUP(C121,MOVI!C:DT,6,0)</f>
        <v>Field Collector</v>
      </c>
      <c r="Q121" t="str">
        <f>VLOOKUP(C121,FPT!B:O,6,0)</f>
        <v>Field Collector</v>
      </c>
      <c r="R121" t="str">
        <f t="shared" si="122"/>
        <v/>
      </c>
      <c r="S121" t="str">
        <f>VLOOKUP(C121,MOVI!C:DT,7,0)</f>
        <v>South</v>
      </c>
      <c r="T121" t="str">
        <f>VLOOKUP(C121,FPT!B:R,7,0)</f>
        <v>South</v>
      </c>
      <c r="U121" t="str">
        <f t="shared" si="123"/>
        <v/>
      </c>
      <c r="V121" t="str">
        <f>VLOOKUP(C121,MOVI!C:DT,8,0)</f>
        <v>Việt Phú</v>
      </c>
      <c r="W121" t="str">
        <f>VLOOKUP(C121,FPT!B:U,8,0)</f>
        <v>Việt Phú</v>
      </c>
      <c r="X121" t="str">
        <f t="shared" si="124"/>
        <v/>
      </c>
      <c r="Y121" t="str">
        <f>VLOOKUP(C121,MOVI!C:DT,9,0)</f>
        <v>Full-time</v>
      </c>
      <c r="Z121" t="str">
        <f>VLOOKUP(C121,FPT!B:X,9,0)</f>
        <v>Full-time</v>
      </c>
      <c r="AA121" t="str">
        <f t="shared" si="125"/>
        <v/>
      </c>
      <c r="AB121" t="str">
        <f>VLOOKUP(C121,MOVI!C:DT,10,0)</f>
        <v>Permanent</v>
      </c>
      <c r="AC121" t="str">
        <f>VLOOKUP(C121,FPT!B:AA,10,0)</f>
        <v>Permanent</v>
      </c>
      <c r="AD121" t="str">
        <f t="shared" si="126"/>
        <v/>
      </c>
      <c r="AE121" s="247">
        <f>VLOOKUP(C121,MOVI!C:DT,11,0)</f>
        <v>43781</v>
      </c>
      <c r="AF121" s="247">
        <f>VLOOKUP(C121,FPT!B:AD,11,0)</f>
        <v>43781</v>
      </c>
      <c r="AG121" t="str">
        <f t="shared" si="127"/>
        <v/>
      </c>
      <c r="AH121" s="260" t="str">
        <f>VLOOKUP(C121,MOVI!C:DT,12,0)</f>
        <v/>
      </c>
      <c r="AI121" s="260"/>
      <c r="AJ121" t="str">
        <f t="shared" si="227"/>
        <v/>
      </c>
      <c r="AK121">
        <f>VLOOKUP(C121,MOVI!C:DT,13,0)</f>
        <v>0</v>
      </c>
      <c r="AL121" s="247">
        <f>VLOOKUP(C121,FPT!B:AJ,13,0)</f>
        <v>0</v>
      </c>
      <c r="AM121" t="str">
        <f t="shared" si="226"/>
        <v/>
      </c>
      <c r="AN121" s="247">
        <f>VLOOKUP(C121,MOVI!C:DT,14,0)</f>
        <v>0</v>
      </c>
      <c r="AO121" s="247">
        <f>VLOOKUP(C121,FPT!B:AM,14,0)</f>
        <v>0</v>
      </c>
      <c r="AP121" t="str">
        <f t="shared" si="128"/>
        <v/>
      </c>
      <c r="AQ121" t="str">
        <f>VLOOKUP(C121,MOVI!C:DT,15,0)</f>
        <v>LC</v>
      </c>
      <c r="AR121" s="247" t="str">
        <f>VLOOKUP(C121,FPT!B:AP,15,0)</f>
        <v>LC</v>
      </c>
      <c r="AS121" t="str">
        <f t="shared" si="129"/>
        <v/>
      </c>
      <c r="AT121" s="282" t="str">
        <f>VLOOKUP(C121,MOVI!C:DT,16,0)</f>
        <v>LTTP</v>
      </c>
      <c r="AU121" s="247" t="str">
        <f>VLOOKUP(C121,FPT!B:AS,16,0)</f>
        <v>LTTP</v>
      </c>
      <c r="AV121" t="str">
        <f t="shared" si="130"/>
        <v/>
      </c>
      <c r="AW121" t="str">
        <f>VLOOKUP(C121,MOVI!C:DT,17,0)</f>
        <v>L</v>
      </c>
      <c r="AX121" s="247" t="str">
        <f>VLOOKUP(C121,FPT!B:AV,17,0)</f>
        <v>L</v>
      </c>
      <c r="AY121" t="str">
        <f t="shared" si="131"/>
        <v/>
      </c>
      <c r="AZ121">
        <f>VLOOKUP(C121,MOVI!C:DT,18,0)</f>
        <v>0</v>
      </c>
      <c r="BA121" s="247">
        <f>VLOOKUP(C121,FPT!B:AY,18,0)</f>
        <v>0</v>
      </c>
      <c r="BB121" t="str">
        <f t="shared" si="132"/>
        <v/>
      </c>
      <c r="BC121" s="275">
        <f>VLOOKUP(C121,MOVI!C:DT,19,0)</f>
        <v>5000000</v>
      </c>
      <c r="BD121" s="275">
        <f>VLOOKUP(C121,FPT!B:BB,19,0)</f>
        <v>5000000</v>
      </c>
      <c r="BE121" t="str">
        <f t="shared" si="133"/>
        <v/>
      </c>
      <c r="BF121">
        <f>VLOOKUP(C121,MOVI!C:DT,20,0)</f>
        <v>0</v>
      </c>
      <c r="BG121" s="252">
        <f>VLOOKUP(C121,FPT!B:BE,20,0)</f>
        <v>0</v>
      </c>
      <c r="BH121" t="str">
        <f t="shared" si="134"/>
        <v/>
      </c>
      <c r="BI121" s="275">
        <f>VLOOKUP(C121,MOVI!C:DT,21,0)</f>
        <v>5000000</v>
      </c>
      <c r="BJ121" s="275">
        <f>VLOOKUP(C121,FPT!B:BH,21,0)</f>
        <v>5000000</v>
      </c>
      <c r="BK121" t="str">
        <f t="shared" si="135"/>
        <v/>
      </c>
      <c r="BL121" s="275">
        <f>VLOOKUP(C121,MOVI!C:DT,22,0)</f>
        <v>0</v>
      </c>
      <c r="BM121" s="275">
        <f>VLOOKUP(C121,FPT!B:BK,22,0)</f>
        <v>0</v>
      </c>
      <c r="BN121" t="str">
        <f t="shared" si="136"/>
        <v/>
      </c>
      <c r="BO121" s="275">
        <f>VLOOKUP(C121,MOVI!C:DT,23,0)</f>
        <v>500000</v>
      </c>
      <c r="BP121" s="275">
        <f>VLOOKUP(C121,FPT!B:BN,23,0)</f>
        <v>500000</v>
      </c>
      <c r="BQ121" t="str">
        <f t="shared" si="137"/>
        <v/>
      </c>
      <c r="BR121" s="275">
        <f>VLOOKUP(C121,MOVI!C:DT,24,0)</f>
        <v>0</v>
      </c>
      <c r="BS121" s="275">
        <f>VLOOKUP(C121,FPT!B:BQ,24,0)</f>
        <v>0</v>
      </c>
      <c r="BT121" t="str">
        <f t="shared" si="138"/>
        <v/>
      </c>
      <c r="BU121" s="275">
        <f>VLOOKUP(C121,MOVI!C:DT,25,0)</f>
        <v>0</v>
      </c>
      <c r="BV121" s="275">
        <f>VLOOKUP(C121,FPT!B:BT,25,0)</f>
        <v>0</v>
      </c>
      <c r="BW121" t="str">
        <f t="shared" si="139"/>
        <v/>
      </c>
      <c r="BX121" s="275">
        <f>VLOOKUP(C121,MOVI!C:DT,26,0)</f>
        <v>0</v>
      </c>
      <c r="BY121" s="275">
        <f>VLOOKUP(C121,FPT!B:BW,26,0)</f>
        <v>0</v>
      </c>
      <c r="BZ121" t="str">
        <f t="shared" si="140"/>
        <v/>
      </c>
      <c r="CA121" s="275">
        <f>VLOOKUP(C121,MOVI!C:DT,27,0)</f>
        <v>0</v>
      </c>
      <c r="CB121" s="275">
        <f>VLOOKUP(C121,FPT!B:BZ,27,0)</f>
        <v>0</v>
      </c>
      <c r="CC121" t="str">
        <f t="shared" si="141"/>
        <v/>
      </c>
      <c r="CD121" s="275">
        <f>VLOOKUP(C121,MOVI!C:DT,28,0)</f>
        <v>500000</v>
      </c>
      <c r="CE121" s="275">
        <f>VLOOKUP(C121,FPT!B:CC,28,0)</f>
        <v>500000</v>
      </c>
      <c r="CF121" t="str">
        <f t="shared" si="142"/>
        <v/>
      </c>
      <c r="CG121" t="str">
        <f>VLOOKUP(C121,MOVI!C:DT,29,0)</f>
        <v>CN</v>
      </c>
      <c r="CH121" s="252" t="str">
        <f>VLOOKUP(C121,FPT!B:CF,29,0)</f>
        <v>CN</v>
      </c>
      <c r="CI121" t="str">
        <f t="shared" si="143"/>
        <v/>
      </c>
      <c r="CJ121">
        <f>VLOOKUP(C121,MOVI!C:DT,30,0)</f>
        <v>26</v>
      </c>
      <c r="CK121" s="252">
        <f>VLOOKUP(C121,FPT!B:CI,30,0)</f>
        <v>26</v>
      </c>
      <c r="CL121" t="str">
        <f t="shared" si="144"/>
        <v/>
      </c>
      <c r="CM121">
        <f>VLOOKUP(C121,MOVI!C:DT,31,0)</f>
        <v>24</v>
      </c>
      <c r="CN121" s="252">
        <f>VLOOKUP(C121,FPT!B:CL,31,0)</f>
        <v>24</v>
      </c>
      <c r="CO121" t="str">
        <f t="shared" si="145"/>
        <v/>
      </c>
      <c r="CP121" s="275">
        <f>VLOOKUP(C121,MOVI!C:DT,32,0)</f>
        <v>2</v>
      </c>
      <c r="CQ121" s="275">
        <f>VLOOKUP(C121,FPT!B:CO,32,0)</f>
        <v>2</v>
      </c>
      <c r="CR121" t="str">
        <f t="shared" si="146"/>
        <v/>
      </c>
      <c r="CS121" s="275">
        <f>VLOOKUP(C121,MOVI!C:DT,33,0)</f>
        <v>0</v>
      </c>
      <c r="CT121" s="275">
        <f>VLOOKUP(C121,FPT!B:CR,33,0)</f>
        <v>0</v>
      </c>
      <c r="CU121" t="str">
        <f t="shared" si="147"/>
        <v/>
      </c>
      <c r="CV121" s="275">
        <f>VLOOKUP(C121,MOVI!C:DT,34,0)</f>
        <v>0</v>
      </c>
      <c r="CW121" s="275">
        <f>VLOOKUP(C121,FPT!B:CU,34,0)</f>
        <v>0</v>
      </c>
      <c r="CX121" t="str">
        <f t="shared" si="148"/>
        <v/>
      </c>
      <c r="CY121" s="275">
        <f>VLOOKUP(C121,MOVI!C:DT,35,0)</f>
        <v>26</v>
      </c>
      <c r="CZ121" s="275">
        <f>VLOOKUP(C121,FPT!B:CX,35,0)</f>
        <v>26</v>
      </c>
      <c r="DA121" t="str">
        <f t="shared" si="149"/>
        <v/>
      </c>
      <c r="DB121" s="275">
        <f>VLOOKUP(C121,MOVI!C:DT,36,0)</f>
        <v>0</v>
      </c>
      <c r="DC121" s="275">
        <f>VLOOKUP(C121,FPT!B:DA,36,0)</f>
        <v>0</v>
      </c>
      <c r="DD121" t="str">
        <f t="shared" si="150"/>
        <v/>
      </c>
      <c r="DE121" s="275">
        <f>VLOOKUP(C121,MOVI!C:DT,37,0)</f>
        <v>0</v>
      </c>
      <c r="DF121" s="275">
        <f>VLOOKUP(C121,FPT!B:DD,37,0)</f>
        <v>0</v>
      </c>
      <c r="DG121" t="str">
        <f t="shared" si="151"/>
        <v/>
      </c>
      <c r="DH121" s="275">
        <f>VLOOKUP(C121,MOVI!C:DT,38,0)</f>
        <v>0</v>
      </c>
      <c r="DI121" s="275">
        <f>VLOOKUP(C121,FPT!B:DG,38,0)</f>
        <v>0</v>
      </c>
      <c r="DJ121" t="str">
        <f t="shared" si="152"/>
        <v/>
      </c>
      <c r="DK121" s="275">
        <f>VLOOKUP(C121,MOVI!C:DT,39,0)</f>
        <v>0</v>
      </c>
      <c r="DL121" s="275">
        <f>VLOOKUP(C121,FPT!B:DJ,39,0)</f>
        <v>0</v>
      </c>
      <c r="DM121" t="str">
        <f t="shared" si="153"/>
        <v/>
      </c>
      <c r="DN121" s="275">
        <f>VLOOKUP(C121,MOVI!C:DT,40,0)</f>
        <v>0</v>
      </c>
      <c r="DO121" s="275">
        <f>VLOOKUP(C121,FPT!B:DM,40,0)</f>
        <v>0</v>
      </c>
      <c r="DP121" t="str">
        <f t="shared" si="154"/>
        <v/>
      </c>
      <c r="DQ121" s="275">
        <f>VLOOKUP(C121,MOVI!C:DT,41,0)</f>
        <v>0</v>
      </c>
      <c r="DR121" s="275">
        <f>VLOOKUP(C121,FPT!B:DP,41,0)</f>
        <v>0</v>
      </c>
      <c r="DS121" t="str">
        <f t="shared" si="155"/>
        <v/>
      </c>
      <c r="DT121" s="275">
        <f>VLOOKUP(C121,MOVI!C:DT,42,0)</f>
        <v>5000000</v>
      </c>
      <c r="DU121" s="275">
        <f>ROUND(VLOOKUP(C121,FPT!B:DS,42,0),0)</f>
        <v>5000000</v>
      </c>
      <c r="DV121" t="str">
        <f t="shared" si="156"/>
        <v/>
      </c>
      <c r="DW121" s="275">
        <f>VLOOKUP(C121,MOVI!C:DT,43,0)</f>
        <v>0</v>
      </c>
      <c r="DX121" s="275">
        <f>VLOOKUP(C121,FPT!B:DV,43,0)</f>
        <v>0</v>
      </c>
      <c r="DY121" t="str">
        <f t="shared" si="157"/>
        <v/>
      </c>
      <c r="DZ121" s="275">
        <f>VLOOKUP(C121,MOVI!C:DT,44,0)</f>
        <v>0</v>
      </c>
      <c r="EA121" s="275">
        <f>VLOOKUP(C121,FPT!B:DY,44,0)</f>
        <v>0</v>
      </c>
      <c r="EB121" t="str">
        <f t="shared" si="158"/>
        <v/>
      </c>
      <c r="EC121" s="275">
        <f>VLOOKUP(C121,MOVI!C:DT,45,0)</f>
        <v>5000000</v>
      </c>
      <c r="ED121" s="275">
        <f>ROUND(VLOOKUP(C121,FPT!B:EB,45,0),0)</f>
        <v>5000000</v>
      </c>
      <c r="EE121" t="str">
        <f t="shared" si="159"/>
        <v/>
      </c>
      <c r="EF121" s="275">
        <f>VLOOKUP(C121,MOVI!C:DT,46,0)</f>
        <v>0</v>
      </c>
      <c r="EG121" s="275">
        <f>VLOOKUP(C121,FPT!B:EE,46,0)</f>
        <v>0</v>
      </c>
      <c r="EH121" t="str">
        <f t="shared" si="160"/>
        <v/>
      </c>
      <c r="EI121" s="275">
        <f>VLOOKUP(C121,MOVI!C:DT,47,0)</f>
        <v>500000</v>
      </c>
      <c r="EJ121" s="275">
        <f>VLOOKUP(C121,FPT!B:EH,47,0)</f>
        <v>500000</v>
      </c>
      <c r="EK121" t="str">
        <f t="shared" si="161"/>
        <v/>
      </c>
      <c r="EL121" s="275">
        <f>VLOOKUP(C121,MOVI!C:DT,48,0)</f>
        <v>0</v>
      </c>
      <c r="EM121" s="275">
        <f>VLOOKUP(C121,FPT!B:EK,48,0)</f>
        <v>0</v>
      </c>
      <c r="EN121" t="str">
        <f t="shared" si="162"/>
        <v/>
      </c>
      <c r="EO121" s="275">
        <f>VLOOKUP(C121,MOVI!C:DT,49,0)</f>
        <v>0</v>
      </c>
      <c r="EP121" s="275">
        <f>VLOOKUP(C121,FPT!B:EN,49,0)</f>
        <v>0</v>
      </c>
      <c r="EQ121" t="str">
        <f t="shared" si="163"/>
        <v/>
      </c>
      <c r="ER121" s="275">
        <f>VLOOKUP(C121,MOVI!C:DT,50,0)</f>
        <v>0</v>
      </c>
      <c r="ES121" s="275">
        <f>VLOOKUP(C121,FPT!B:EQ,50,0)</f>
        <v>0</v>
      </c>
      <c r="ET121" t="str">
        <f t="shared" si="164"/>
        <v/>
      </c>
      <c r="EU121" s="275">
        <f>VLOOKUP(C121,MOVI!C:DT,51,0)</f>
        <v>0</v>
      </c>
      <c r="EV121" s="275">
        <f>VLOOKUP(C121,FPT!B:ET,51,0)</f>
        <v>0</v>
      </c>
      <c r="EW121" t="str">
        <f t="shared" si="165"/>
        <v/>
      </c>
      <c r="EX121" s="275">
        <f>VLOOKUP(C121,MOVI!C:DT,52,0)</f>
        <v>0</v>
      </c>
      <c r="EY121" s="275">
        <f>VLOOKUP(C121,FPT!B:EW,52,0)</f>
        <v>0</v>
      </c>
      <c r="EZ121" t="str">
        <f t="shared" si="166"/>
        <v/>
      </c>
      <c r="FA121" s="275">
        <f>VLOOKUP(C121,MOVI!C:DT,53,0)</f>
        <v>0</v>
      </c>
      <c r="FB121" s="275">
        <f>VLOOKUP(C121,FPT!B:EZ,53,0)</f>
        <v>0</v>
      </c>
      <c r="FC121" t="str">
        <f t="shared" si="167"/>
        <v/>
      </c>
      <c r="FD121" s="275">
        <f>VLOOKUP(C121,MOVI!C:DT,54,0)</f>
        <v>0</v>
      </c>
      <c r="FE121" s="275">
        <f>VLOOKUP(C121,FPT!B:FC,54,0)</f>
        <v>0</v>
      </c>
      <c r="FF121" t="str">
        <f t="shared" si="168"/>
        <v/>
      </c>
      <c r="FG121" s="275">
        <f>VLOOKUP(C121,MOVI!C:DT,55,0)</f>
        <v>0</v>
      </c>
      <c r="FH121" s="275">
        <f>VLOOKUP(C121,FPT!B:FF,55,0)</f>
        <v>0</v>
      </c>
      <c r="FI121" t="str">
        <f t="shared" si="169"/>
        <v/>
      </c>
      <c r="FJ121" s="275">
        <f>VLOOKUP(C121,MOVI!C:DT,56,0)</f>
        <v>500000</v>
      </c>
      <c r="FK121" s="275">
        <f>VLOOKUP(C121,FPT!B:FI,56,0)</f>
        <v>500000</v>
      </c>
      <c r="FL121" t="str">
        <f t="shared" si="170"/>
        <v/>
      </c>
      <c r="FM121" s="275">
        <f>VLOOKUP(C121,MOVI!C:DT,57,0)</f>
        <v>0</v>
      </c>
      <c r="FN121" s="275">
        <f>VLOOKUP(C121,FPT!B:FL,57,0)</f>
        <v>0</v>
      </c>
      <c r="FO121" t="str">
        <f t="shared" si="171"/>
        <v/>
      </c>
      <c r="FP121" s="275">
        <f>VLOOKUP(C121,MOVI!C:DT,58,0)</f>
        <v>0</v>
      </c>
      <c r="FQ121" s="275">
        <f>VLOOKUP(C121,FPT!B:FO,58,0)</f>
        <v>0</v>
      </c>
      <c r="FR121" t="str">
        <f t="shared" si="172"/>
        <v/>
      </c>
      <c r="FS121" s="275">
        <f>VLOOKUP(C121,MOVI!C:DT,59,0)</f>
        <v>0</v>
      </c>
      <c r="FT121" s="275">
        <f>VLOOKUP(C121,FPT!B:FR,59,0)</f>
        <v>0</v>
      </c>
      <c r="FU121" t="str">
        <f t="shared" si="173"/>
        <v/>
      </c>
      <c r="FV121" s="275">
        <f>VLOOKUP(C121,MOVI!C:DT,60,0)</f>
        <v>3000000</v>
      </c>
      <c r="FW121" s="275">
        <f>VLOOKUP(C121,FPT!B:FU,60,0)</f>
        <v>3000000</v>
      </c>
      <c r="FX121" t="str">
        <f t="shared" si="174"/>
        <v/>
      </c>
      <c r="FY121" s="275">
        <f>VLOOKUP(C121,MOVI!C:DT,61,0)</f>
        <v>0</v>
      </c>
      <c r="FZ121" s="275">
        <f>VLOOKUP(C121,FPT!B:FX,61,0)</f>
        <v>0</v>
      </c>
      <c r="GA121" t="str">
        <f t="shared" si="175"/>
        <v/>
      </c>
      <c r="GB121" s="275">
        <f>VLOOKUP(C121,MOVI!C:DT,62,0)</f>
        <v>0</v>
      </c>
      <c r="GC121" s="275">
        <f>VLOOKUP(C121,FPT!B:GA,62,0)</f>
        <v>0</v>
      </c>
      <c r="GD121" t="str">
        <f t="shared" si="176"/>
        <v/>
      </c>
      <c r="GE121" s="275">
        <f>VLOOKUP(C121,MOVI!C:DT,63,0)</f>
        <v>0</v>
      </c>
      <c r="GF121" s="275">
        <f>VLOOKUP(C121,FPT!B:GD,63,0)</f>
        <v>0</v>
      </c>
      <c r="GG121" t="str">
        <f t="shared" si="177"/>
        <v/>
      </c>
      <c r="GH121" s="275">
        <f>VLOOKUP(C121,MOVI!C:DT,64,0)</f>
        <v>0</v>
      </c>
      <c r="GI121" s="275">
        <f>VLOOKUP(C121,FPT!B:GG,64,0)</f>
        <v>0</v>
      </c>
      <c r="GJ121" t="str">
        <f t="shared" si="178"/>
        <v/>
      </c>
      <c r="GK121" s="275">
        <f>VLOOKUP(C121,MOVI!C:DT,65,0)</f>
        <v>0</v>
      </c>
      <c r="GL121" s="275">
        <f>VLOOKUP(C121,FPT!B:GJ,65,0)</f>
        <v>0</v>
      </c>
      <c r="GM121" t="str">
        <f t="shared" si="179"/>
        <v/>
      </c>
      <c r="GN121" s="275">
        <f>VLOOKUP(C121,MOVI!C:DT,66,0)</f>
        <v>0</v>
      </c>
      <c r="GO121" s="275">
        <f>VLOOKUP(C121,FPT!B:GM,66,0)</f>
        <v>0</v>
      </c>
      <c r="GP121" t="str">
        <f t="shared" si="180"/>
        <v/>
      </c>
      <c r="GQ121" s="275">
        <f>VLOOKUP(C121,MOVI!C:DT,67,0)</f>
        <v>0</v>
      </c>
      <c r="GR121" s="275">
        <f>VLOOKUP(C121,FPT!B:GP,67,0)</f>
        <v>0</v>
      </c>
      <c r="GS121" t="str">
        <f t="shared" si="181"/>
        <v/>
      </c>
      <c r="GT121" s="275">
        <f>VLOOKUP(C121,MOVI!C:DT,68,0)</f>
        <v>0</v>
      </c>
      <c r="GU121" s="275">
        <f>VLOOKUP(C121,FPT!B:GS,68,0)</f>
        <v>0</v>
      </c>
      <c r="GV121" t="str">
        <f t="shared" si="182"/>
        <v/>
      </c>
      <c r="GW121" s="275">
        <f>VLOOKUP(C121,MOVI!C:DT,69,0)</f>
        <v>0</v>
      </c>
      <c r="GX121" s="275">
        <f>VLOOKUP(C121,FPT!B:GV,69,0)</f>
        <v>0</v>
      </c>
      <c r="GY121" t="str">
        <f t="shared" si="183"/>
        <v/>
      </c>
      <c r="GZ121" s="275">
        <f>VLOOKUP(C121,MOVI!C:DT,70,0)</f>
        <v>3000000</v>
      </c>
      <c r="HA121" s="275">
        <f>VLOOKUP(C121,FPT!B:GY,70,0)</f>
        <v>3000000</v>
      </c>
      <c r="HB121" t="str">
        <f t="shared" si="184"/>
        <v/>
      </c>
      <c r="HC121" s="275">
        <f>VLOOKUP(C121,MOVI!C:DT,71,0)</f>
        <v>8500000</v>
      </c>
      <c r="HD121" s="275">
        <f>ROUND(VLOOKUP(C121,FPT!B:HB,71,0),0)</f>
        <v>8500000</v>
      </c>
      <c r="HE121" t="str">
        <f t="shared" si="185"/>
        <v/>
      </c>
      <c r="HF121" s="275">
        <f>ROUND(VLOOKUP(C121,MOVI!C:DT,72,0),0)</f>
        <v>0</v>
      </c>
      <c r="HG121" s="275">
        <f>ROUND(VLOOKUP(C121,FPT!B:HE,72,0),0)</f>
        <v>0</v>
      </c>
      <c r="HH121" t="str">
        <f t="shared" si="186"/>
        <v/>
      </c>
      <c r="HI121" s="275">
        <f>VLOOKUP(C121,MOVI!C:DT,73,0)</f>
        <v>0</v>
      </c>
      <c r="HJ121" s="275">
        <f>VLOOKUP(C121,FPT!B:HH,73,0)</f>
        <v>0</v>
      </c>
      <c r="HK121" t="str">
        <f t="shared" si="187"/>
        <v/>
      </c>
      <c r="HL121" s="275">
        <f>VLOOKUP(C121,MOVI!C:DT,74,0)</f>
        <v>0</v>
      </c>
      <c r="HM121" s="275">
        <f>VLOOKUP(C121,FPT!B:HK,74,0)</f>
        <v>0</v>
      </c>
      <c r="HN121" t="str">
        <f t="shared" si="188"/>
        <v/>
      </c>
      <c r="HO121" s="275">
        <f>VLOOKUP(C121,MOVI!C:DT,75,0)</f>
        <v>11000000</v>
      </c>
      <c r="HP121" s="275">
        <f>VLOOKUP(C121,FPT!B:HN,75,0)</f>
        <v>11000000</v>
      </c>
      <c r="HQ121" t="str">
        <f t="shared" si="189"/>
        <v/>
      </c>
      <c r="HR121" s="275">
        <f>VLOOKUP(C121,MOVI!C:DT,76,0)</f>
        <v>0</v>
      </c>
      <c r="HS121" s="275">
        <f>VLOOKUP(C121,FPT!B:HQ,76,0)</f>
        <v>0</v>
      </c>
      <c r="HT121" t="str">
        <f t="shared" si="190"/>
        <v/>
      </c>
      <c r="HU121" s="275">
        <f>VLOOKUP(C121,MOVI!C:DT,77,0)</f>
        <v>0</v>
      </c>
      <c r="HV121" s="275">
        <f>VLOOKUP(C121,FPT!B:HT,77,0)</f>
        <v>0</v>
      </c>
      <c r="HW121" t="str">
        <f t="shared" si="191"/>
        <v/>
      </c>
      <c r="HX121" s="274">
        <f>VLOOKUP(C121,MOVI!C:CB,78,0)</f>
        <v>400000</v>
      </c>
      <c r="HY121" s="261">
        <f>VLOOKUP(C121,FPT!$B:$CA,78,0)</f>
        <v>400000</v>
      </c>
      <c r="HZ121" t="str">
        <f t="shared" si="192"/>
        <v/>
      </c>
      <c r="IA121" s="275">
        <f>VLOOKUP(C121,MOVI!C:CD,79,0)</f>
        <v>50000</v>
      </c>
      <c r="IB121" s="275">
        <f>VLOOKUP(C121,FPT!B:HZ,79,0)</f>
        <v>50000</v>
      </c>
      <c r="IC121" t="str">
        <f t="shared" si="193"/>
        <v/>
      </c>
      <c r="ID121" s="275">
        <f>VLOOKUP(C121,MOVI!C:CD,80,0)</f>
        <v>75000</v>
      </c>
      <c r="IE121" s="275">
        <f>VLOOKUP(C121,FPT!B:IC,80,0)</f>
        <v>75000</v>
      </c>
      <c r="IF121" t="str">
        <f t="shared" si="194"/>
        <v/>
      </c>
      <c r="IG121" s="275">
        <f>VLOOKUP(C121,MOVI!C:DT,81,0)</f>
        <v>0</v>
      </c>
      <c r="IH121" s="275">
        <f>VLOOKUP(C121,FPT!B:IF,81,0)</f>
        <v>0</v>
      </c>
      <c r="II121" t="str">
        <f t="shared" si="195"/>
        <v/>
      </c>
      <c r="IJ121" s="275">
        <f>VLOOKUP(C121,MOVI!C:DT,82,0)</f>
        <v>525000</v>
      </c>
      <c r="IK121" s="275">
        <f>VLOOKUP(C121,FPT!B:II,82,0)</f>
        <v>525000</v>
      </c>
      <c r="IL121" t="str">
        <f t="shared" si="196"/>
        <v/>
      </c>
      <c r="IM121" s="275">
        <f>ROUND(VLOOKUP(C121,MOVI!C:DT,83,0),0)</f>
        <v>11525000</v>
      </c>
      <c r="IN121" s="275">
        <f>ROUND(VLOOKUP(C121,FPT!B:IL,83,0),0)</f>
        <v>11525000</v>
      </c>
      <c r="IO121" t="str">
        <f t="shared" si="197"/>
        <v/>
      </c>
      <c r="IP121" s="275">
        <f>VLOOKUP(C121,MOVI!C:DT,84,0)</f>
        <v>0</v>
      </c>
      <c r="IQ121" s="275">
        <f>VLOOKUP(C121,FPT!B:IO,84,0)</f>
        <v>0</v>
      </c>
      <c r="IR121" t="str">
        <f t="shared" si="198"/>
        <v/>
      </c>
      <c r="IS121" s="275">
        <f>ROUND(VLOOKUP(C121,MOVI!C:DT,85,0),0)</f>
        <v>0</v>
      </c>
      <c r="IT121" s="275">
        <f>ROUND(VLOOKUP(C121,FPT!B:IR,85,0),0)</f>
        <v>0</v>
      </c>
      <c r="IU121" t="str">
        <f t="shared" si="199"/>
        <v/>
      </c>
      <c r="IV121" s="275">
        <f>VLOOKUP(C121,MOVI!C:DT,86,0)</f>
        <v>0</v>
      </c>
      <c r="IW121" s="275">
        <f>VLOOKUP(C121,FPT!B:IU,86,0)</f>
        <v>0</v>
      </c>
      <c r="IX121" t="str">
        <f t="shared" si="200"/>
        <v/>
      </c>
      <c r="IY121" s="275">
        <f>ROUND(VLOOKUP(C121,MOVI!C:DT,87,0),0)</f>
        <v>0</v>
      </c>
      <c r="IZ121" s="275">
        <f>ROUND(VLOOKUP(C121,FPT!B:IX,87,0),0)</f>
        <v>0</v>
      </c>
      <c r="JA121" t="str">
        <f t="shared" si="201"/>
        <v/>
      </c>
      <c r="JB121" s="275">
        <f>VLOOKUP(C121,MOVI!C:DT,88,0)</f>
        <v>0</v>
      </c>
      <c r="JC121" s="275">
        <f>VLOOKUP(C121,FPT!B:JA,88,0)</f>
        <v>0</v>
      </c>
      <c r="JD121" t="str">
        <f t="shared" si="202"/>
        <v/>
      </c>
      <c r="JE121" s="275">
        <f>VLOOKUP(C121,MOVI!C:DT,89,0)</f>
        <v>0</v>
      </c>
      <c r="JF121" s="275">
        <f>VLOOKUP(C121,FPT!B:JD,89,0)</f>
        <v>0</v>
      </c>
      <c r="JG121" t="str">
        <f t="shared" si="203"/>
        <v/>
      </c>
      <c r="JH121" s="275">
        <f>VLOOKUP(C121,MOVI!C:DT,90,0)</f>
        <v>0</v>
      </c>
      <c r="JI121" s="275">
        <f>VLOOKUP(C121,FPT!B:JG,90,0)</f>
        <v>0</v>
      </c>
      <c r="JJ121" t="str">
        <f t="shared" si="204"/>
        <v/>
      </c>
      <c r="JK121" s="275">
        <f>VLOOKUP(C121,MOVI!C:DT,91,0)</f>
        <v>0</v>
      </c>
      <c r="JL121" s="275">
        <f>VLOOKUP(C121,FPT!B:JJ,91,0)</f>
        <v>0</v>
      </c>
      <c r="JM121" t="str">
        <f t="shared" si="205"/>
        <v/>
      </c>
      <c r="JN121" s="275">
        <f>VLOOKUP(C121,MOVI!C:DT,92,0)</f>
        <v>3385000</v>
      </c>
      <c r="JO121" s="275">
        <f>VLOOKUP(C121,FPT!B:JM,92,0)</f>
        <v>3385000</v>
      </c>
      <c r="JP121" t="str">
        <f t="shared" si="206"/>
        <v/>
      </c>
      <c r="JQ121" s="275">
        <f>VLOOKUP(C121,MOVI!C:DT,93,0)</f>
        <v>0</v>
      </c>
      <c r="JR121" s="275">
        <f>VLOOKUP(C121,FPT!B:JP,93,0)</f>
        <v>0</v>
      </c>
      <c r="JS121" t="str">
        <f t="shared" si="207"/>
        <v/>
      </c>
      <c r="JT121" s="275">
        <f>VLOOKUP(C121,MOVI!C:DT,94,0)</f>
        <v>3385000</v>
      </c>
      <c r="JU121" s="275">
        <f>VLOOKUP(C121,FPT!B:JS,94,0)</f>
        <v>3385000</v>
      </c>
      <c r="JV121" t="str">
        <f t="shared" si="208"/>
        <v/>
      </c>
      <c r="JW121" s="275">
        <f>VLOOKUP(C121,MOVI!C:DT,95,0)</f>
        <v>4590000</v>
      </c>
      <c r="JX121" s="275">
        <f>VLOOKUP(C121,FPT!B:JV,95,0)</f>
        <v>4590000</v>
      </c>
      <c r="JY121" t="str">
        <f t="shared" si="209"/>
        <v/>
      </c>
      <c r="JZ121" s="275">
        <f>VLOOKUP(C121,MOVI!C:DT,96,0)</f>
        <v>0</v>
      </c>
      <c r="KA121" s="275">
        <f>VLOOKUP(C121,FPT!B:JY,96,0)</f>
        <v>0</v>
      </c>
      <c r="KB121" t="str">
        <f t="shared" si="210"/>
        <v/>
      </c>
      <c r="KC121" s="275">
        <f>VLOOKUP(C121,MOVI!C:DT,97,0)</f>
        <v>4590000</v>
      </c>
      <c r="KD121" s="275">
        <f>VLOOKUP(C121,FPT!B:KB,97,0)</f>
        <v>4590000</v>
      </c>
      <c r="KE121" t="str">
        <f t="shared" si="211"/>
        <v/>
      </c>
      <c r="KF121" s="275">
        <f>VLOOKUP(C121,MOVI!C:DT,98,0)</f>
        <v>850000.00000000012</v>
      </c>
      <c r="KG121" s="275">
        <f>VLOOKUP(C121,FPT!B:KE,98,0)</f>
        <v>850000</v>
      </c>
      <c r="KH121" t="str">
        <f t="shared" si="212"/>
        <v/>
      </c>
      <c r="KI121" s="275">
        <f>VLOOKUP(C121,MOVI!C:DT,99,0)</f>
        <v>0</v>
      </c>
      <c r="KJ121" s="275">
        <f>VLOOKUP(C121,FPT!B:KH,99,0)</f>
        <v>0</v>
      </c>
      <c r="KK121" t="str">
        <f t="shared" si="213"/>
        <v/>
      </c>
      <c r="KL121" s="275">
        <f>VLOOKUP(C121,MOVI!C:DT,100,0)</f>
        <v>150000</v>
      </c>
      <c r="KM121" s="275">
        <f>VLOOKUP(C121,FPT!B:KK,100,0)</f>
        <v>150000</v>
      </c>
      <c r="KN121" t="str">
        <f t="shared" si="214"/>
        <v/>
      </c>
      <c r="KO121" s="275">
        <f>VLOOKUP(C121,MOVI!C:DT,101,0)</f>
        <v>0</v>
      </c>
      <c r="KP121" s="275">
        <f>VLOOKUP(C121,FPT!B:KN,101,0)</f>
        <v>0</v>
      </c>
      <c r="KQ121" t="str">
        <f t="shared" si="215"/>
        <v/>
      </c>
      <c r="KR121" s="275">
        <f>VLOOKUP(C121,MOVI!C:DT,102,0)</f>
        <v>0</v>
      </c>
      <c r="KS121" s="275">
        <f>VLOOKUP(C121,FPT!B:KQ,102,0)</f>
        <v>0</v>
      </c>
      <c r="KT121" t="str">
        <f t="shared" si="216"/>
        <v/>
      </c>
      <c r="KU121" s="275">
        <f>VLOOKUP(C121,MOVI!C:DT,103,0)</f>
        <v>1000000.0000000001</v>
      </c>
      <c r="KV121" s="275">
        <f>VLOOKUP(C121,FPT!B:KT,103,0)</f>
        <v>1000000</v>
      </c>
      <c r="KW121" t="str">
        <f t="shared" si="217"/>
        <v/>
      </c>
      <c r="KX121" s="275">
        <f>VLOOKUP(C121,MOVI!C:DT,104,0)</f>
        <v>1525000</v>
      </c>
      <c r="KY121" s="275">
        <f>VLOOKUP(C121,FPT!B:KW,104,0)</f>
        <v>1525000</v>
      </c>
      <c r="KZ121" t="str">
        <f t="shared" si="218"/>
        <v/>
      </c>
      <c r="LA121" s="275">
        <f>VLOOKUP(C121,MOVI!C:DT,105,0)</f>
        <v>100000</v>
      </c>
      <c r="LB121" s="275">
        <f>VLOOKUP(C121,FPT!B:KZ,105,0)</f>
        <v>100000</v>
      </c>
      <c r="LC121" t="str">
        <f t="shared" si="219"/>
        <v/>
      </c>
      <c r="LD121" s="275">
        <f>VLOOKUP(C121,MOVI!C:DT,106,0)</f>
        <v>9600000</v>
      </c>
      <c r="LE121" s="275">
        <f>VLOOKUP(C121,FPT!B:LC,106,0)</f>
        <v>9600000</v>
      </c>
      <c r="LF121" t="str">
        <f t="shared" si="220"/>
        <v/>
      </c>
      <c r="LG121" s="273">
        <f>VLOOKUP(C121,MOVI!C:DT,107,0)</f>
        <v>0</v>
      </c>
      <c r="LH121" s="273">
        <f>VLOOKUP(C121,FPT!B:LF,107,0)</f>
        <v>0</v>
      </c>
      <c r="LI121" t="str">
        <f t="shared" si="221"/>
        <v/>
      </c>
      <c r="LJ121" t="str">
        <f>VLOOKUP(C121,MOVI!C:DV,108,0)</f>
        <v>Việt PhúSouthRisk</v>
      </c>
      <c r="LK121" s="252" t="str">
        <f>VLOOKUP(C121,FPT!B:LI,108,0)</f>
        <v>Việt PhúSouthRisk</v>
      </c>
      <c r="LL121" t="str">
        <f t="shared" si="222"/>
        <v/>
      </c>
      <c r="LM121" s="275">
        <f>ROUND(VLOOKUP(C121,MOVI!C:DV,109,0),0)</f>
        <v>416667</v>
      </c>
      <c r="LN121" s="275">
        <f>ROUND(VLOOKUP(C121,FPT!B:LL,109,0),0)</f>
        <v>416667</v>
      </c>
      <c r="LO121" t="str">
        <f t="shared" si="223"/>
        <v/>
      </c>
      <c r="LP121" t="str">
        <f>VLOOKUP(C121,MOVI!C:DV,110,0)</f>
        <v>MKD</v>
      </c>
      <c r="LQ121" s="247" t="str">
        <f>VLOOKUP(C121,FPT!B:LO,110,0)</f>
        <v>MKD</v>
      </c>
      <c r="LR121" t="str">
        <f t="shared" si="224"/>
        <v/>
      </c>
      <c r="LS121">
        <f>MOVI!DI116</f>
        <v>22</v>
      </c>
      <c r="LV121">
        <f>MOVI!DJ116</f>
        <v>0</v>
      </c>
      <c r="LW121">
        <f>MOVI!DK116</f>
        <v>0</v>
      </c>
      <c r="LX121">
        <f>MOVI!DL116</f>
        <v>0</v>
      </c>
      <c r="LY121">
        <f>MOVI!DM116</f>
        <v>0</v>
      </c>
      <c r="LZ121">
        <f>MOVI!DN116</f>
        <v>0</v>
      </c>
      <c r="MA121">
        <f>MOVI!DO116</f>
        <v>0</v>
      </c>
      <c r="MB121" t="str">
        <f>MOVI!DP116</f>
        <v/>
      </c>
      <c r="MC121">
        <f>MOVI!DQ116</f>
        <v>0</v>
      </c>
      <c r="MD121">
        <f>MOVI!DR116</f>
        <v>0</v>
      </c>
      <c r="ME121" t="str">
        <f>VLOOKUP(C121,MOVI!C:DV,121,0)</f>
        <v/>
      </c>
      <c r="MF121" s="252"/>
      <c r="MG121" t="str">
        <f t="shared" si="228"/>
        <v/>
      </c>
      <c r="MH121" t="str">
        <f>VLOOKUP(C121,MOVI!C:DT,122,0)</f>
        <v>Việt PhúSouth</v>
      </c>
      <c r="MI121" s="252" t="str">
        <f>VLOOKUP(C121,FPT!B:DS,112,0)</f>
        <v>Việt PhúSouth</v>
      </c>
      <c r="MJ121" t="str">
        <f t="shared" si="225"/>
        <v/>
      </c>
    </row>
    <row r="122" spans="1:348" x14ac:dyDescent="0.25">
      <c r="A122">
        <v>114</v>
      </c>
      <c r="B122" s="48">
        <v>6274</v>
      </c>
      <c r="C122" s="271" t="s">
        <v>867</v>
      </c>
      <c r="D122" t="str">
        <f>VLOOKUP(C122,MOVI!C:D,2,0)</f>
        <v>Vũ Anh Tuấn</v>
      </c>
      <c r="E122" t="str">
        <f>VLOOKUP(C122,FPT!B:C,2,0)</f>
        <v>Vũ Anh Tuấn</v>
      </c>
      <c r="F122" t="str">
        <f t="shared" si="118"/>
        <v/>
      </c>
      <c r="G122" t="str">
        <f>VLOOKUP(C122,MOVI!C:E,3,0)</f>
        <v>Risk</v>
      </c>
      <c r="H122" t="str">
        <f>VLOOKUP(C122,FPT!B:F,3,0)</f>
        <v>Risk</v>
      </c>
      <c r="I122" t="str">
        <f t="shared" si="119"/>
        <v/>
      </c>
      <c r="J122" t="str">
        <f>VLOOKUP(C122,MOVI!C:H,4,0)</f>
        <v>Collection</v>
      </c>
      <c r="K122" t="str">
        <f>VLOOKUP(C122,FPT!B:I,4,0)</f>
        <v>Collection</v>
      </c>
      <c r="L122" t="str">
        <f t="shared" si="120"/>
        <v/>
      </c>
      <c r="M122" t="str">
        <f>VLOOKUP(C122,MOVI!C:DT,5,0)</f>
        <v>Associate</v>
      </c>
      <c r="N122" t="str">
        <f>VLOOKUP(C122,FPT!B:L,5,0)</f>
        <v>Associate</v>
      </c>
      <c r="O122" t="str">
        <f t="shared" si="121"/>
        <v/>
      </c>
      <c r="P122" t="str">
        <f>VLOOKUP(C122,MOVI!C:DT,6,0)</f>
        <v>Field Collector</v>
      </c>
      <c r="Q122" t="str">
        <f>VLOOKUP(C122,FPT!B:O,6,0)</f>
        <v>Field Collector</v>
      </c>
      <c r="R122" t="str">
        <f t="shared" si="122"/>
        <v/>
      </c>
      <c r="S122" t="str">
        <f>VLOOKUP(C122,MOVI!C:DT,7,0)</f>
        <v>North</v>
      </c>
      <c r="T122" t="str">
        <f>VLOOKUP(C122,FPT!B:R,7,0)</f>
        <v>North</v>
      </c>
      <c r="U122" t="str">
        <f t="shared" si="123"/>
        <v/>
      </c>
      <c r="V122" t="str">
        <f>VLOOKUP(C122,MOVI!C:DT,8,0)</f>
        <v>Việt Phú</v>
      </c>
      <c r="W122" t="str">
        <f>VLOOKUP(C122,FPT!B:U,8,0)</f>
        <v>Việt Phú</v>
      </c>
      <c r="X122" t="str">
        <f t="shared" si="124"/>
        <v/>
      </c>
      <c r="Y122" t="str">
        <f>VLOOKUP(C122,MOVI!C:DT,9,0)</f>
        <v>Full-time</v>
      </c>
      <c r="Z122" t="str">
        <f>VLOOKUP(C122,FPT!B:X,9,0)</f>
        <v>Full-time</v>
      </c>
      <c r="AA122" t="str">
        <f t="shared" si="125"/>
        <v/>
      </c>
      <c r="AB122" s="287" t="str">
        <f>VLOOKUP(C122,MOVI!C:DT,10,0)</f>
        <v>Probation</v>
      </c>
      <c r="AC122" t="str">
        <f>VLOOKUP(C122,FPT!B:AA,10,0)</f>
        <v>Permanent</v>
      </c>
      <c r="AD122" t="str">
        <f t="shared" si="126"/>
        <v>Lệch</v>
      </c>
      <c r="AE122" s="247">
        <f>VLOOKUP(C122,MOVI!C:DT,11,0)</f>
        <v>44516</v>
      </c>
      <c r="AF122" s="247">
        <f>VLOOKUP(C122,FPT!B:AD,11,0)</f>
        <v>44516</v>
      </c>
      <c r="AG122" t="str">
        <f t="shared" si="127"/>
        <v/>
      </c>
      <c r="AH122" s="260" t="str">
        <f>VLOOKUP(C122,MOVI!C:DT,12,0)</f>
        <v/>
      </c>
      <c r="AI122" s="260"/>
      <c r="AJ122" t="str">
        <f t="shared" si="227"/>
        <v/>
      </c>
      <c r="AK122">
        <f>VLOOKUP(C122,MOVI!C:DT,13,0)</f>
        <v>0</v>
      </c>
      <c r="AL122" s="247">
        <f>VLOOKUP(C122,FPT!B:AJ,13,0)</f>
        <v>0</v>
      </c>
      <c r="AM122" t="str">
        <f t="shared" si="226"/>
        <v/>
      </c>
      <c r="AN122" s="247">
        <f>VLOOKUP(C122,MOVI!C:DT,14,0)</f>
        <v>0</v>
      </c>
      <c r="AO122" s="247">
        <f>VLOOKUP(C122,FPT!B:AM,14,0)</f>
        <v>0</v>
      </c>
      <c r="AP122" t="str">
        <f t="shared" si="128"/>
        <v/>
      </c>
      <c r="AQ122" t="str">
        <f>VLOOKUP(C122,MOVI!C:DT,15,0)</f>
        <v>JO</v>
      </c>
      <c r="AR122" s="247">
        <f>VLOOKUP(C122,FPT!B:AP,15,0)</f>
        <v>0</v>
      </c>
      <c r="AS122" t="str">
        <f t="shared" si="129"/>
        <v>Lệch</v>
      </c>
      <c r="AT122" s="282">
        <f>VLOOKUP(C122,MOVI!C:DT,16,0)</f>
        <v>0.1</v>
      </c>
      <c r="AU122" s="288" t="str">
        <f>VLOOKUP(C122,FPT!B:AS,16,0)</f>
        <v>10%</v>
      </c>
      <c r="AV122" t="str">
        <f t="shared" si="130"/>
        <v>Lệch</v>
      </c>
      <c r="AW122" t="str">
        <f>VLOOKUP(C122,MOVI!C:DT,17,0)</f>
        <v>L</v>
      </c>
      <c r="AX122" s="247" t="str">
        <f>VLOOKUP(C122,FPT!B:AV,17,0)</f>
        <v>L</v>
      </c>
      <c r="AY122" t="str">
        <f t="shared" si="131"/>
        <v/>
      </c>
      <c r="AZ122">
        <f>VLOOKUP(C122,MOVI!C:DT,18,0)</f>
        <v>0</v>
      </c>
      <c r="BA122" s="247">
        <f>VLOOKUP(C122,FPT!B:AY,18,0)</f>
        <v>0</v>
      </c>
      <c r="BB122" t="str">
        <f t="shared" si="132"/>
        <v/>
      </c>
      <c r="BC122" s="275">
        <f>VLOOKUP(C122,MOVI!C:DT,19,0)</f>
        <v>5000000</v>
      </c>
      <c r="BD122" s="275">
        <f>VLOOKUP(C122,FPT!B:BB,19,0)</f>
        <v>5000000</v>
      </c>
      <c r="BE122" t="str">
        <f t="shared" si="133"/>
        <v/>
      </c>
      <c r="BF122">
        <f>VLOOKUP(C122,MOVI!C:DT,20,0)</f>
        <v>0</v>
      </c>
      <c r="BG122" s="252">
        <f>VLOOKUP(C122,FPT!B:BE,20,0)</f>
        <v>0</v>
      </c>
      <c r="BH122" t="str">
        <f t="shared" si="134"/>
        <v/>
      </c>
      <c r="BI122" s="275">
        <f>VLOOKUP(C122,MOVI!C:DT,21,0)</f>
        <v>5000000</v>
      </c>
      <c r="BJ122" s="275">
        <f>VLOOKUP(C122,FPT!B:BH,21,0)</f>
        <v>5000000</v>
      </c>
      <c r="BK122" t="str">
        <f t="shared" si="135"/>
        <v/>
      </c>
      <c r="BL122" s="275">
        <f>VLOOKUP(C122,MOVI!C:DT,22,0)</f>
        <v>0</v>
      </c>
      <c r="BM122" s="275">
        <f>VLOOKUP(C122,FPT!B:BK,22,0)</f>
        <v>0</v>
      </c>
      <c r="BN122" t="str">
        <f t="shared" si="136"/>
        <v/>
      </c>
      <c r="BO122" s="275">
        <f>VLOOKUP(C122,MOVI!C:DT,23,0)</f>
        <v>500000</v>
      </c>
      <c r="BP122" s="275">
        <f>VLOOKUP(C122,FPT!B:BN,23,0)</f>
        <v>500000</v>
      </c>
      <c r="BQ122" t="str">
        <f t="shared" si="137"/>
        <v/>
      </c>
      <c r="BR122" s="275">
        <f>VLOOKUP(C122,MOVI!C:DT,24,0)</f>
        <v>0</v>
      </c>
      <c r="BS122" s="275">
        <f>VLOOKUP(C122,FPT!B:BQ,24,0)</f>
        <v>0</v>
      </c>
      <c r="BT122" t="str">
        <f t="shared" si="138"/>
        <v/>
      </c>
      <c r="BU122" s="275">
        <f>VLOOKUP(C122,MOVI!C:DT,25,0)</f>
        <v>0</v>
      </c>
      <c r="BV122" s="275">
        <f>VLOOKUP(C122,FPT!B:BT,25,0)</f>
        <v>0</v>
      </c>
      <c r="BW122" t="str">
        <f t="shared" si="139"/>
        <v/>
      </c>
      <c r="BX122" s="275">
        <f>VLOOKUP(C122,MOVI!C:DT,26,0)</f>
        <v>0</v>
      </c>
      <c r="BY122" s="275">
        <f>VLOOKUP(C122,FPT!B:BW,26,0)</f>
        <v>0</v>
      </c>
      <c r="BZ122" t="str">
        <f t="shared" si="140"/>
        <v/>
      </c>
      <c r="CA122" s="275">
        <f>VLOOKUP(C122,MOVI!C:DT,27,0)</f>
        <v>0</v>
      </c>
      <c r="CB122" s="275">
        <f>VLOOKUP(C122,FPT!B:BZ,27,0)</f>
        <v>0</v>
      </c>
      <c r="CC122" t="str">
        <f t="shared" si="141"/>
        <v/>
      </c>
      <c r="CD122" s="275">
        <f>VLOOKUP(C122,MOVI!C:DT,28,0)</f>
        <v>500000</v>
      </c>
      <c r="CE122" s="275">
        <f>VLOOKUP(C122,FPT!B:CC,28,0)</f>
        <v>500000</v>
      </c>
      <c r="CF122" t="str">
        <f t="shared" si="142"/>
        <v/>
      </c>
      <c r="CG122" t="str">
        <f>VLOOKUP(C122,MOVI!C:DT,29,0)</f>
        <v>CN</v>
      </c>
      <c r="CH122" s="252" t="str">
        <f>VLOOKUP(C122,FPT!B:CF,29,0)</f>
        <v>CN</v>
      </c>
      <c r="CI122" t="str">
        <f t="shared" si="143"/>
        <v/>
      </c>
      <c r="CJ122">
        <f>VLOOKUP(C122,MOVI!C:DT,30,0)</f>
        <v>26</v>
      </c>
      <c r="CK122" s="252">
        <f>VLOOKUP(C122,FPT!B:CI,30,0)</f>
        <v>26</v>
      </c>
      <c r="CL122" t="str">
        <f t="shared" si="144"/>
        <v/>
      </c>
      <c r="CM122">
        <f>VLOOKUP(C122,MOVI!C:DT,31,0)</f>
        <v>26</v>
      </c>
      <c r="CN122" s="252">
        <f>VLOOKUP(C122,FPT!B:CL,31,0)</f>
        <v>26</v>
      </c>
      <c r="CO122" t="str">
        <f t="shared" si="145"/>
        <v/>
      </c>
      <c r="CP122" s="275">
        <f>VLOOKUP(C122,MOVI!C:DT,32,0)</f>
        <v>0</v>
      </c>
      <c r="CQ122" s="275">
        <f>VLOOKUP(C122,FPT!B:CO,32,0)</f>
        <v>0</v>
      </c>
      <c r="CR122" t="str">
        <f t="shared" si="146"/>
        <v/>
      </c>
      <c r="CS122" s="275">
        <f>VLOOKUP(C122,MOVI!C:DT,33,0)</f>
        <v>0</v>
      </c>
      <c r="CT122" s="275">
        <f>VLOOKUP(C122,FPT!B:CR,33,0)</f>
        <v>0</v>
      </c>
      <c r="CU122" t="str">
        <f t="shared" si="147"/>
        <v/>
      </c>
      <c r="CV122" s="275">
        <f>VLOOKUP(C122,MOVI!C:DT,34,0)</f>
        <v>0</v>
      </c>
      <c r="CW122" s="275">
        <f>VLOOKUP(C122,FPT!B:CU,34,0)</f>
        <v>0</v>
      </c>
      <c r="CX122" t="str">
        <f t="shared" si="148"/>
        <v/>
      </c>
      <c r="CY122" s="275">
        <f>VLOOKUP(C122,MOVI!C:DT,35,0)</f>
        <v>26</v>
      </c>
      <c r="CZ122" s="275">
        <f>VLOOKUP(C122,FPT!B:CX,35,0)</f>
        <v>26</v>
      </c>
      <c r="DA122" t="str">
        <f t="shared" si="149"/>
        <v/>
      </c>
      <c r="DB122" s="275">
        <f>VLOOKUP(C122,MOVI!C:DT,36,0)</f>
        <v>0</v>
      </c>
      <c r="DC122" s="275">
        <f>VLOOKUP(C122,FPT!B:DA,36,0)</f>
        <v>0</v>
      </c>
      <c r="DD122" t="str">
        <f t="shared" si="150"/>
        <v/>
      </c>
      <c r="DE122" s="275">
        <f>VLOOKUP(C122,MOVI!C:DT,37,0)</f>
        <v>0</v>
      </c>
      <c r="DF122" s="275">
        <f>VLOOKUP(C122,FPT!B:DD,37,0)</f>
        <v>0</v>
      </c>
      <c r="DG122" t="str">
        <f t="shared" si="151"/>
        <v/>
      </c>
      <c r="DH122" s="275">
        <f>VLOOKUP(C122,MOVI!C:DT,38,0)</f>
        <v>0</v>
      </c>
      <c r="DI122" s="275">
        <f>VLOOKUP(C122,FPT!B:DG,38,0)</f>
        <v>0</v>
      </c>
      <c r="DJ122" t="str">
        <f t="shared" si="152"/>
        <v/>
      </c>
      <c r="DK122" s="275">
        <f>VLOOKUP(C122,MOVI!C:DT,39,0)</f>
        <v>0</v>
      </c>
      <c r="DL122" s="275">
        <f>VLOOKUP(C122,FPT!B:DJ,39,0)</f>
        <v>0</v>
      </c>
      <c r="DM122" t="str">
        <f t="shared" si="153"/>
        <v/>
      </c>
      <c r="DN122" s="275">
        <f>VLOOKUP(C122,MOVI!C:DT,40,0)</f>
        <v>0</v>
      </c>
      <c r="DO122" s="275">
        <f>VLOOKUP(C122,FPT!B:DM,40,0)</f>
        <v>0</v>
      </c>
      <c r="DP122" t="str">
        <f t="shared" si="154"/>
        <v/>
      </c>
      <c r="DQ122" s="275">
        <f>VLOOKUP(C122,MOVI!C:DT,41,0)</f>
        <v>0</v>
      </c>
      <c r="DR122" s="275">
        <f>VLOOKUP(C122,FPT!B:DP,41,0)</f>
        <v>0</v>
      </c>
      <c r="DS122" t="str">
        <f t="shared" si="155"/>
        <v/>
      </c>
      <c r="DT122" s="275">
        <f>VLOOKUP(C122,MOVI!C:DT,42,0)</f>
        <v>5000000</v>
      </c>
      <c r="DU122" s="275">
        <f>ROUND(VLOOKUP(C122,FPT!B:DS,42,0),0)</f>
        <v>5000000</v>
      </c>
      <c r="DV122" t="str">
        <f t="shared" si="156"/>
        <v/>
      </c>
      <c r="DW122" s="275">
        <f>VLOOKUP(C122,MOVI!C:DT,43,0)</f>
        <v>0</v>
      </c>
      <c r="DX122" s="275">
        <f>VLOOKUP(C122,FPT!B:DV,43,0)</f>
        <v>0</v>
      </c>
      <c r="DY122" t="str">
        <f t="shared" si="157"/>
        <v/>
      </c>
      <c r="DZ122" s="275">
        <f>VLOOKUP(C122,MOVI!C:DT,44,0)</f>
        <v>0</v>
      </c>
      <c r="EA122" s="275">
        <f>VLOOKUP(C122,FPT!B:DY,44,0)</f>
        <v>0</v>
      </c>
      <c r="EB122" t="str">
        <f t="shared" si="158"/>
        <v/>
      </c>
      <c r="EC122" s="275">
        <f>VLOOKUP(C122,MOVI!C:DT,45,0)</f>
        <v>5000000</v>
      </c>
      <c r="ED122" s="275">
        <f>ROUND(VLOOKUP(C122,FPT!B:EB,45,0),0)</f>
        <v>5000000</v>
      </c>
      <c r="EE122" t="str">
        <f t="shared" si="159"/>
        <v/>
      </c>
      <c r="EF122" s="275">
        <f>VLOOKUP(C122,MOVI!C:DT,46,0)</f>
        <v>0</v>
      </c>
      <c r="EG122" s="275">
        <f>VLOOKUP(C122,FPT!B:EE,46,0)</f>
        <v>0</v>
      </c>
      <c r="EH122" t="str">
        <f t="shared" si="160"/>
        <v/>
      </c>
      <c r="EI122" s="275">
        <f>VLOOKUP(C122,MOVI!C:DT,47,0)</f>
        <v>500000</v>
      </c>
      <c r="EJ122" s="275">
        <f>VLOOKUP(C122,FPT!B:EH,47,0)</f>
        <v>500000</v>
      </c>
      <c r="EK122" t="str">
        <f t="shared" si="161"/>
        <v/>
      </c>
      <c r="EL122" s="275">
        <f>VLOOKUP(C122,MOVI!C:DT,48,0)</f>
        <v>0</v>
      </c>
      <c r="EM122" s="275">
        <f>VLOOKUP(C122,FPT!B:EK,48,0)</f>
        <v>0</v>
      </c>
      <c r="EN122" t="str">
        <f t="shared" si="162"/>
        <v/>
      </c>
      <c r="EO122" s="275">
        <f>VLOOKUP(C122,MOVI!C:DT,49,0)</f>
        <v>0</v>
      </c>
      <c r="EP122" s="275">
        <f>VLOOKUP(C122,FPT!B:EN,49,0)</f>
        <v>0</v>
      </c>
      <c r="EQ122" t="str">
        <f t="shared" si="163"/>
        <v/>
      </c>
      <c r="ER122" s="275">
        <f>VLOOKUP(C122,MOVI!C:DT,50,0)</f>
        <v>0</v>
      </c>
      <c r="ES122" s="275">
        <f>VLOOKUP(C122,FPT!B:EQ,50,0)</f>
        <v>0</v>
      </c>
      <c r="ET122" t="str">
        <f t="shared" si="164"/>
        <v/>
      </c>
      <c r="EU122" s="275">
        <f>VLOOKUP(C122,MOVI!C:DT,51,0)</f>
        <v>0</v>
      </c>
      <c r="EV122" s="275">
        <f>VLOOKUP(C122,FPT!B:ET,51,0)</f>
        <v>0</v>
      </c>
      <c r="EW122" t="str">
        <f t="shared" si="165"/>
        <v/>
      </c>
      <c r="EX122" s="275">
        <f>VLOOKUP(C122,MOVI!C:DT,52,0)</f>
        <v>0</v>
      </c>
      <c r="EY122" s="275">
        <f>VLOOKUP(C122,FPT!B:EW,52,0)</f>
        <v>0</v>
      </c>
      <c r="EZ122" t="str">
        <f t="shared" si="166"/>
        <v/>
      </c>
      <c r="FA122" s="275">
        <f>VLOOKUP(C122,MOVI!C:DT,53,0)</f>
        <v>0</v>
      </c>
      <c r="FB122" s="275">
        <f>VLOOKUP(C122,FPT!B:EZ,53,0)</f>
        <v>0</v>
      </c>
      <c r="FC122" t="str">
        <f t="shared" si="167"/>
        <v/>
      </c>
      <c r="FD122" s="275">
        <f>VLOOKUP(C122,MOVI!C:DT,54,0)</f>
        <v>0</v>
      </c>
      <c r="FE122" s="275">
        <f>VLOOKUP(C122,FPT!B:FC,54,0)</f>
        <v>0</v>
      </c>
      <c r="FF122" t="str">
        <f t="shared" si="168"/>
        <v/>
      </c>
      <c r="FG122" s="275">
        <f>VLOOKUP(C122,MOVI!C:DT,55,0)</f>
        <v>0</v>
      </c>
      <c r="FH122" s="275">
        <f>VLOOKUP(C122,FPT!B:FF,55,0)</f>
        <v>0</v>
      </c>
      <c r="FI122" t="str">
        <f t="shared" si="169"/>
        <v/>
      </c>
      <c r="FJ122" s="275">
        <f>VLOOKUP(C122,MOVI!C:DT,56,0)</f>
        <v>500000</v>
      </c>
      <c r="FK122" s="275">
        <f>VLOOKUP(C122,FPT!B:FI,56,0)</f>
        <v>500000</v>
      </c>
      <c r="FL122" t="str">
        <f t="shared" si="170"/>
        <v/>
      </c>
      <c r="FM122" s="275">
        <f>VLOOKUP(C122,MOVI!C:DT,57,0)</f>
        <v>0</v>
      </c>
      <c r="FN122" s="275">
        <f>VLOOKUP(C122,FPT!B:FL,57,0)</f>
        <v>0</v>
      </c>
      <c r="FO122" t="str">
        <f t="shared" si="171"/>
        <v/>
      </c>
      <c r="FP122" s="275">
        <f>VLOOKUP(C122,MOVI!C:DT,58,0)</f>
        <v>0</v>
      </c>
      <c r="FQ122" s="275">
        <f>VLOOKUP(C122,FPT!B:FO,58,0)</f>
        <v>0</v>
      </c>
      <c r="FR122" t="str">
        <f t="shared" si="172"/>
        <v/>
      </c>
      <c r="FS122" s="275">
        <f>VLOOKUP(C122,MOVI!C:DT,59,0)</f>
        <v>0</v>
      </c>
      <c r="FT122" s="275">
        <f>VLOOKUP(C122,FPT!B:FR,59,0)</f>
        <v>0</v>
      </c>
      <c r="FU122" t="str">
        <f t="shared" si="173"/>
        <v/>
      </c>
      <c r="FV122" s="275">
        <f>VLOOKUP(C122,MOVI!C:DT,60,0)</f>
        <v>0</v>
      </c>
      <c r="FW122" s="275">
        <f>VLOOKUP(C122,FPT!B:FU,60,0)</f>
        <v>0</v>
      </c>
      <c r="FX122" t="str">
        <f t="shared" si="174"/>
        <v/>
      </c>
      <c r="FY122" s="275">
        <f>VLOOKUP(C122,MOVI!C:DT,61,0)</f>
        <v>0</v>
      </c>
      <c r="FZ122" s="275">
        <f>VLOOKUP(C122,FPT!B:FX,61,0)</f>
        <v>0</v>
      </c>
      <c r="GA122" t="str">
        <f t="shared" si="175"/>
        <v/>
      </c>
      <c r="GB122" s="275">
        <f>VLOOKUP(C122,MOVI!C:DT,62,0)</f>
        <v>0</v>
      </c>
      <c r="GC122" s="275">
        <f>VLOOKUP(C122,FPT!B:GA,62,0)</f>
        <v>0</v>
      </c>
      <c r="GD122" t="str">
        <f t="shared" si="176"/>
        <v/>
      </c>
      <c r="GE122" s="275">
        <f>VLOOKUP(C122,MOVI!C:DT,63,0)</f>
        <v>0</v>
      </c>
      <c r="GF122" s="275">
        <f>VLOOKUP(C122,FPT!B:GD,63,0)</f>
        <v>0</v>
      </c>
      <c r="GG122" t="str">
        <f t="shared" si="177"/>
        <v/>
      </c>
      <c r="GH122" s="275">
        <f>VLOOKUP(C122,MOVI!C:DT,64,0)</f>
        <v>0</v>
      </c>
      <c r="GI122" s="275">
        <f>VLOOKUP(C122,FPT!B:GG,64,0)</f>
        <v>0</v>
      </c>
      <c r="GJ122" t="str">
        <f t="shared" si="178"/>
        <v/>
      </c>
      <c r="GK122" s="275">
        <f>VLOOKUP(C122,MOVI!C:DT,65,0)</f>
        <v>0</v>
      </c>
      <c r="GL122" s="275">
        <f>VLOOKUP(C122,FPT!B:GJ,65,0)</f>
        <v>0</v>
      </c>
      <c r="GM122" t="str">
        <f t="shared" si="179"/>
        <v/>
      </c>
      <c r="GN122" s="275">
        <f>VLOOKUP(C122,MOVI!C:DT,66,0)</f>
        <v>0</v>
      </c>
      <c r="GO122" s="275">
        <f>VLOOKUP(C122,FPT!B:GM,66,0)</f>
        <v>0</v>
      </c>
      <c r="GP122" t="str">
        <f t="shared" si="180"/>
        <v/>
      </c>
      <c r="GQ122" s="275">
        <f>VLOOKUP(C122,MOVI!C:DT,67,0)</f>
        <v>0</v>
      </c>
      <c r="GR122" s="275">
        <f>VLOOKUP(C122,FPT!B:GP,67,0)</f>
        <v>0</v>
      </c>
      <c r="GS122" t="str">
        <f t="shared" si="181"/>
        <v/>
      </c>
      <c r="GT122" s="275">
        <f>VLOOKUP(C122,MOVI!C:DT,68,0)</f>
        <v>0</v>
      </c>
      <c r="GU122" s="275">
        <f>VLOOKUP(C122,FPT!B:GS,68,0)</f>
        <v>0</v>
      </c>
      <c r="GV122" t="str">
        <f t="shared" si="182"/>
        <v/>
      </c>
      <c r="GW122" s="275">
        <f>VLOOKUP(C122,MOVI!C:DT,69,0)</f>
        <v>0</v>
      </c>
      <c r="GX122" s="275">
        <f>VLOOKUP(C122,FPT!B:GV,69,0)</f>
        <v>0</v>
      </c>
      <c r="GY122" t="str">
        <f t="shared" si="183"/>
        <v/>
      </c>
      <c r="GZ122" s="275">
        <f>VLOOKUP(C122,MOVI!C:DT,70,0)</f>
        <v>0</v>
      </c>
      <c r="HA122" s="275">
        <f>VLOOKUP(C122,FPT!B:GY,70,0)</f>
        <v>0</v>
      </c>
      <c r="HB122" t="str">
        <f t="shared" si="184"/>
        <v/>
      </c>
      <c r="HC122" s="275">
        <f>VLOOKUP(C122,MOVI!C:DT,71,0)</f>
        <v>5500000</v>
      </c>
      <c r="HD122" s="275">
        <f>ROUND(VLOOKUP(C122,FPT!B:HB,71,0),0)</f>
        <v>5500000</v>
      </c>
      <c r="HE122" t="str">
        <f t="shared" si="185"/>
        <v/>
      </c>
      <c r="HF122" s="275">
        <f>ROUND(VLOOKUP(C122,MOVI!C:DT,72,0),0)</f>
        <v>0</v>
      </c>
      <c r="HG122" s="275">
        <f>ROUND(VLOOKUP(C122,FPT!B:HE,72,0),0)</f>
        <v>0</v>
      </c>
      <c r="HH122" t="str">
        <f t="shared" si="186"/>
        <v/>
      </c>
      <c r="HI122" s="275">
        <f>VLOOKUP(C122,MOVI!C:DT,73,0)</f>
        <v>0</v>
      </c>
      <c r="HJ122" s="275">
        <f>VLOOKUP(C122,FPT!B:HH,73,0)</f>
        <v>0</v>
      </c>
      <c r="HK122" t="str">
        <f t="shared" si="187"/>
        <v/>
      </c>
      <c r="HL122" s="275">
        <f>VLOOKUP(C122,MOVI!C:DT,74,0)</f>
        <v>0</v>
      </c>
      <c r="HM122" s="275">
        <f>VLOOKUP(C122,FPT!B:HK,74,0)</f>
        <v>0</v>
      </c>
      <c r="HN122" t="str">
        <f t="shared" si="188"/>
        <v/>
      </c>
      <c r="HO122" s="275">
        <f>VLOOKUP(C122,MOVI!C:DT,75,0)</f>
        <v>0</v>
      </c>
      <c r="HP122" s="275">
        <f>VLOOKUP(C122,FPT!B:HN,75,0)</f>
        <v>0</v>
      </c>
      <c r="HQ122" t="str">
        <f t="shared" si="189"/>
        <v/>
      </c>
      <c r="HR122" s="275">
        <f>VLOOKUP(C122,MOVI!C:DT,76,0)</f>
        <v>0</v>
      </c>
      <c r="HS122" s="275">
        <f>VLOOKUP(C122,FPT!B:HQ,76,0)</f>
        <v>0</v>
      </c>
      <c r="HT122" t="str">
        <f t="shared" si="190"/>
        <v/>
      </c>
      <c r="HU122" s="275">
        <f>VLOOKUP(C122,MOVI!C:DT,77,0)</f>
        <v>0</v>
      </c>
      <c r="HV122" s="275">
        <f>VLOOKUP(C122,FPT!B:HT,77,0)</f>
        <v>0</v>
      </c>
      <c r="HW122" t="str">
        <f t="shared" si="191"/>
        <v/>
      </c>
      <c r="HX122" s="274">
        <f>VLOOKUP(C122,MOVI!C:CB,78,0)</f>
        <v>0</v>
      </c>
      <c r="HY122" s="261">
        <f>VLOOKUP(C122,FPT!$B:$CA,78,0)</f>
        <v>0</v>
      </c>
      <c r="HZ122" t="str">
        <f t="shared" si="192"/>
        <v/>
      </c>
      <c r="IA122" s="275">
        <f>VLOOKUP(C122,MOVI!C:CD,79,0)</f>
        <v>0</v>
      </c>
      <c r="IB122" s="275">
        <f>VLOOKUP(C122,FPT!B:HZ,79,0)</f>
        <v>0</v>
      </c>
      <c r="IC122" t="str">
        <f t="shared" si="193"/>
        <v/>
      </c>
      <c r="ID122" s="275">
        <f>VLOOKUP(C122,MOVI!C:CD,80,0)</f>
        <v>0</v>
      </c>
      <c r="IE122" s="275">
        <f>VLOOKUP(C122,FPT!B:IC,80,0)</f>
        <v>0</v>
      </c>
      <c r="IF122" t="str">
        <f t="shared" si="194"/>
        <v/>
      </c>
      <c r="IG122" s="275">
        <f>VLOOKUP(C122,MOVI!C:DT,81,0)</f>
        <v>0</v>
      </c>
      <c r="IH122" s="275">
        <f>VLOOKUP(C122,FPT!B:IF,81,0)</f>
        <v>0</v>
      </c>
      <c r="II122" t="str">
        <f t="shared" si="195"/>
        <v/>
      </c>
      <c r="IJ122" s="275">
        <f>VLOOKUP(C122,MOVI!C:DT,82,0)</f>
        <v>0</v>
      </c>
      <c r="IK122" s="275">
        <f>VLOOKUP(C122,FPT!B:II,82,0)</f>
        <v>0</v>
      </c>
      <c r="IL122" t="str">
        <f t="shared" si="196"/>
        <v/>
      </c>
      <c r="IM122" s="275">
        <f>ROUND(VLOOKUP(C122,MOVI!C:DT,83,0),0)</f>
        <v>0</v>
      </c>
      <c r="IN122" s="275">
        <f>ROUND(VLOOKUP(C122,FPT!B:IL,83,0),0)</f>
        <v>0</v>
      </c>
      <c r="IO122" t="str">
        <f t="shared" si="197"/>
        <v/>
      </c>
      <c r="IP122" s="275">
        <f>VLOOKUP(C122,MOVI!C:DT,84,0)</f>
        <v>5500000</v>
      </c>
      <c r="IQ122" s="275">
        <f>VLOOKUP(C122,FPT!B:IO,84,0)</f>
        <v>5500000</v>
      </c>
      <c r="IR122" t="str">
        <f t="shared" si="198"/>
        <v/>
      </c>
      <c r="IS122" s="275">
        <f>ROUND(VLOOKUP(C122,MOVI!C:DT,85,0),0)</f>
        <v>550000</v>
      </c>
      <c r="IT122" s="275">
        <f>ROUND(VLOOKUP(C122,FPT!B:IR,85,0),0)</f>
        <v>550000</v>
      </c>
      <c r="IU122" t="str">
        <f t="shared" si="199"/>
        <v/>
      </c>
      <c r="IV122" s="275">
        <f>VLOOKUP(C122,MOVI!C:DT,86,0)</f>
        <v>0</v>
      </c>
      <c r="IW122" s="275">
        <f>VLOOKUP(C122,FPT!B:IU,86,0)</f>
        <v>0</v>
      </c>
      <c r="IX122" t="str">
        <f t="shared" si="200"/>
        <v/>
      </c>
      <c r="IY122" s="275">
        <f>ROUND(VLOOKUP(C122,MOVI!C:DT,87,0),0)</f>
        <v>550000</v>
      </c>
      <c r="IZ122" s="275">
        <f>ROUND(VLOOKUP(C122,FPT!B:IX,87,0),0)</f>
        <v>550000</v>
      </c>
      <c r="JA122" t="str">
        <f t="shared" si="201"/>
        <v/>
      </c>
      <c r="JB122" s="275">
        <f>VLOOKUP(C122,MOVI!C:DT,88,0)</f>
        <v>0</v>
      </c>
      <c r="JC122" s="275">
        <f>VLOOKUP(C122,FPT!B:JA,88,0)</f>
        <v>0</v>
      </c>
      <c r="JD122" t="str">
        <f t="shared" si="202"/>
        <v/>
      </c>
      <c r="JE122" s="275">
        <f>VLOOKUP(C122,MOVI!C:DT,89,0)</f>
        <v>0</v>
      </c>
      <c r="JF122" s="275">
        <f>VLOOKUP(C122,FPT!B:JD,89,0)</f>
        <v>0</v>
      </c>
      <c r="JG122" t="str">
        <f t="shared" si="203"/>
        <v/>
      </c>
      <c r="JH122" s="275">
        <f>VLOOKUP(C122,MOVI!C:DT,90,0)</f>
        <v>0</v>
      </c>
      <c r="JI122" s="275">
        <f>VLOOKUP(C122,FPT!B:JG,90,0)</f>
        <v>0</v>
      </c>
      <c r="JJ122" t="str">
        <f t="shared" si="204"/>
        <v/>
      </c>
      <c r="JK122" s="275">
        <f>VLOOKUP(C122,MOVI!C:DT,91,0)</f>
        <v>0</v>
      </c>
      <c r="JL122" s="275">
        <f>VLOOKUP(C122,FPT!B:JJ,91,0)</f>
        <v>0</v>
      </c>
      <c r="JM122" t="str">
        <f t="shared" si="205"/>
        <v/>
      </c>
      <c r="JN122" s="275">
        <f>VLOOKUP(C122,MOVI!C:DT,92,0)</f>
        <v>0</v>
      </c>
      <c r="JO122" s="275">
        <f>VLOOKUP(C122,FPT!B:JM,92,0)</f>
        <v>0</v>
      </c>
      <c r="JP122" t="str">
        <f t="shared" si="206"/>
        <v/>
      </c>
      <c r="JQ122" s="275">
        <f>VLOOKUP(C122,MOVI!C:DT,93,0)</f>
        <v>0</v>
      </c>
      <c r="JR122" s="275">
        <f>VLOOKUP(C122,FPT!B:JP,93,0)</f>
        <v>0</v>
      </c>
      <c r="JS122" t="str">
        <f t="shared" si="207"/>
        <v/>
      </c>
      <c r="JT122" s="275">
        <f>VLOOKUP(C122,MOVI!C:DT,94,0)</f>
        <v>0</v>
      </c>
      <c r="JU122" s="275">
        <f>VLOOKUP(C122,FPT!B:JS,94,0)</f>
        <v>0</v>
      </c>
      <c r="JV122" t="str">
        <f t="shared" si="208"/>
        <v/>
      </c>
      <c r="JW122" s="275">
        <f>VLOOKUP(C122,MOVI!C:DT,95,0)</f>
        <v>4950000</v>
      </c>
      <c r="JX122" s="275">
        <f>VLOOKUP(C122,FPT!B:JV,95,0)</f>
        <v>4950000</v>
      </c>
      <c r="JY122" t="str">
        <f t="shared" si="209"/>
        <v/>
      </c>
      <c r="JZ122" s="275">
        <f>VLOOKUP(C122,MOVI!C:DT,96,0)</f>
        <v>0</v>
      </c>
      <c r="KA122" s="275">
        <f>VLOOKUP(C122,FPT!B:JY,96,0)</f>
        <v>0</v>
      </c>
      <c r="KB122" t="str">
        <f t="shared" si="210"/>
        <v/>
      </c>
      <c r="KC122" s="275">
        <f>VLOOKUP(C122,MOVI!C:DT,97,0)</f>
        <v>4950000</v>
      </c>
      <c r="KD122" s="275">
        <f>VLOOKUP(C122,FPT!B:KB,97,0)</f>
        <v>4950000</v>
      </c>
      <c r="KE122" t="str">
        <f t="shared" si="211"/>
        <v/>
      </c>
      <c r="KF122" s="275">
        <f>VLOOKUP(C122,MOVI!C:DT,98,0)</f>
        <v>0</v>
      </c>
      <c r="KG122" s="275">
        <f>VLOOKUP(C122,FPT!B:KE,98,0)</f>
        <v>0</v>
      </c>
      <c r="KH122" t="str">
        <f t="shared" si="212"/>
        <v/>
      </c>
      <c r="KI122" s="275">
        <f>VLOOKUP(C122,MOVI!C:DT,99,0)</f>
        <v>0</v>
      </c>
      <c r="KJ122" s="275">
        <f>VLOOKUP(C122,FPT!B:KH,99,0)</f>
        <v>0</v>
      </c>
      <c r="KK122" t="str">
        <f t="shared" si="213"/>
        <v/>
      </c>
      <c r="KL122" s="275">
        <f>VLOOKUP(C122,MOVI!C:DT,100,0)</f>
        <v>0</v>
      </c>
      <c r="KM122" s="275">
        <f>VLOOKUP(C122,FPT!B:KK,100,0)</f>
        <v>0</v>
      </c>
      <c r="KN122" t="str">
        <f t="shared" si="214"/>
        <v/>
      </c>
      <c r="KO122" s="275">
        <f>VLOOKUP(C122,MOVI!C:DT,101,0)</f>
        <v>0</v>
      </c>
      <c r="KP122" s="275">
        <f>VLOOKUP(C122,FPT!B:KN,101,0)</f>
        <v>0</v>
      </c>
      <c r="KQ122" t="str">
        <f t="shared" si="215"/>
        <v/>
      </c>
      <c r="KR122" s="275">
        <f>VLOOKUP(C122,MOVI!C:DT,102,0)</f>
        <v>0</v>
      </c>
      <c r="KS122" s="275">
        <f>VLOOKUP(C122,FPT!B:KQ,102,0)</f>
        <v>0</v>
      </c>
      <c r="KT122" t="str">
        <f t="shared" si="216"/>
        <v/>
      </c>
      <c r="KU122" s="275">
        <f>VLOOKUP(C122,MOVI!C:DT,103,0)</f>
        <v>0</v>
      </c>
      <c r="KV122" s="275">
        <f>VLOOKUP(C122,FPT!B:KT,103,0)</f>
        <v>0</v>
      </c>
      <c r="KW122" t="str">
        <f t="shared" si="217"/>
        <v/>
      </c>
      <c r="KX122" s="275">
        <f>VLOOKUP(C122,MOVI!C:DT,104,0)</f>
        <v>0</v>
      </c>
      <c r="KY122" s="275">
        <f>VLOOKUP(C122,FPT!B:KW,104,0)</f>
        <v>0</v>
      </c>
      <c r="KZ122" t="str">
        <f t="shared" si="218"/>
        <v/>
      </c>
      <c r="LA122" s="275">
        <f>VLOOKUP(C122,MOVI!C:DT,105,0)</f>
        <v>0</v>
      </c>
      <c r="LB122" s="275">
        <f>VLOOKUP(C122,FPT!B:KZ,105,0)</f>
        <v>0</v>
      </c>
      <c r="LC122" t="str">
        <f t="shared" si="219"/>
        <v/>
      </c>
      <c r="LD122" s="275">
        <f>VLOOKUP(C122,MOVI!C:DT,106,0)</f>
        <v>5500000</v>
      </c>
      <c r="LE122" s="275">
        <f>VLOOKUP(C122,FPT!B:LC,106,0)</f>
        <v>5500000</v>
      </c>
      <c r="LF122" t="str">
        <f t="shared" si="220"/>
        <v/>
      </c>
      <c r="LG122" s="273">
        <f>VLOOKUP(C122,MOVI!C:DT,107,0)</f>
        <v>0</v>
      </c>
      <c r="LH122" s="273">
        <f>VLOOKUP(C122,FPT!B:LF,107,0)</f>
        <v>0</v>
      </c>
      <c r="LI122" t="str">
        <f t="shared" si="221"/>
        <v/>
      </c>
      <c r="LJ122" t="str">
        <f>VLOOKUP(C122,MOVI!C:DV,108,0)</f>
        <v>Việt PhúNorthRisk</v>
      </c>
      <c r="LK122" s="252" t="str">
        <f>VLOOKUP(C122,FPT!B:LI,108,0)</f>
        <v>Việt PhúNorthRisk</v>
      </c>
      <c r="LL122" t="str">
        <f t="shared" si="222"/>
        <v/>
      </c>
      <c r="LM122" s="275">
        <f>ROUND(VLOOKUP(C122,MOVI!C:DV,109,0),0)</f>
        <v>416667</v>
      </c>
      <c r="LN122" s="275">
        <f>ROUND(VLOOKUP(C122,FPT!B:LL,109,0),0)</f>
        <v>416667</v>
      </c>
      <c r="LO122" t="str">
        <f t="shared" si="223"/>
        <v/>
      </c>
      <c r="LP122" t="str">
        <f>VLOOKUP(C122,MOVI!C:DV,110,0)</f>
        <v>HPG</v>
      </c>
      <c r="LQ122" s="247" t="str">
        <f>VLOOKUP(C122,FPT!B:LO,110,0)</f>
        <v>HPG</v>
      </c>
      <c r="LR122" t="str">
        <f t="shared" si="224"/>
        <v/>
      </c>
      <c r="LS122">
        <f>MOVI!DI117</f>
        <v>22</v>
      </c>
      <c r="LV122">
        <f>MOVI!DJ117</f>
        <v>0</v>
      </c>
      <c r="LW122">
        <f>MOVI!DK117</f>
        <v>0</v>
      </c>
      <c r="LX122">
        <f>MOVI!DL117</f>
        <v>0</v>
      </c>
      <c r="LY122">
        <f>MOVI!DM117</f>
        <v>0</v>
      </c>
      <c r="LZ122">
        <f>MOVI!DN117</f>
        <v>0</v>
      </c>
      <c r="MA122">
        <f>MOVI!DO117</f>
        <v>0</v>
      </c>
      <c r="MB122" t="str">
        <f>MOVI!DP117</f>
        <v/>
      </c>
      <c r="MC122">
        <f>MOVI!DQ117</f>
        <v>0</v>
      </c>
      <c r="MD122">
        <f>MOVI!DR117</f>
        <v>0</v>
      </c>
      <c r="ME122" t="str">
        <f>VLOOKUP(C122,MOVI!C:DV,121,0)</f>
        <v/>
      </c>
      <c r="MF122" s="252"/>
      <c r="MG122" t="str">
        <f t="shared" si="228"/>
        <v/>
      </c>
      <c r="MH122" t="str">
        <f>VLOOKUP(C122,MOVI!C:DT,122,0)</f>
        <v>Việt PhúNorth</v>
      </c>
      <c r="MI122" s="252" t="str">
        <f>VLOOKUP(C122,FPT!B:DS,112,0)</f>
        <v>Việt PhúNorth</v>
      </c>
      <c r="MJ122" t="str">
        <f t="shared" si="225"/>
        <v/>
      </c>
    </row>
    <row r="123" spans="1:348" x14ac:dyDescent="0.25">
      <c r="A123">
        <v>115</v>
      </c>
      <c r="B123" s="48">
        <v>5568</v>
      </c>
      <c r="C123" s="271" t="s">
        <v>918</v>
      </c>
      <c r="D123" t="str">
        <f>VLOOKUP(C123,MOVI!C:D,2,0)</f>
        <v>Lê Đình Nhật Anh</v>
      </c>
      <c r="E123" t="str">
        <f>VLOOKUP(C123,FPT!B:C,2,0)</f>
        <v>Lê Đình Nhật Anh</v>
      </c>
      <c r="F123" t="str">
        <f t="shared" si="118"/>
        <v/>
      </c>
      <c r="G123" t="str">
        <f>VLOOKUP(C123,MOVI!C:E,3,0)</f>
        <v>Support</v>
      </c>
      <c r="H123" t="str">
        <f>VLOOKUP(C123,FPT!B:F,3,0)</f>
        <v>Support</v>
      </c>
      <c r="I123" t="str">
        <f t="shared" si="119"/>
        <v/>
      </c>
      <c r="J123" t="str">
        <f>VLOOKUP(C123,MOVI!C:H,4,0)</f>
        <v>PMO/ Business Transformation</v>
      </c>
      <c r="K123" t="str">
        <f>VLOOKUP(C123,FPT!B:I,4,0)</f>
        <v>PMO/ Business Transformation</v>
      </c>
      <c r="L123" t="str">
        <f t="shared" si="120"/>
        <v/>
      </c>
      <c r="M123" t="str">
        <f>VLOOKUP(C123,MOVI!C:DT,5,0)</f>
        <v>Senior Manager</v>
      </c>
      <c r="N123" t="str">
        <f>VLOOKUP(C123,FPT!B:L,5,0)</f>
        <v>Senior Manager</v>
      </c>
      <c r="O123" t="str">
        <f t="shared" si="121"/>
        <v/>
      </c>
      <c r="P123" t="str">
        <f>VLOOKUP(C123,MOVI!C:DT,6,0)</f>
        <v>Business Analyst - Senior Manager</v>
      </c>
      <c r="Q123" t="str">
        <f>VLOOKUP(C123,FPT!B:O,6,0)</f>
        <v>Business Analyst - Senior Manager</v>
      </c>
      <c r="R123" t="str">
        <f t="shared" si="122"/>
        <v/>
      </c>
      <c r="S123" t="str">
        <f>VLOOKUP(C123,MOVI!C:DT,7,0)</f>
        <v>South</v>
      </c>
      <c r="T123" t="str">
        <f>VLOOKUP(C123,FPT!B:R,7,0)</f>
        <v>South</v>
      </c>
      <c r="U123" t="str">
        <f t="shared" si="123"/>
        <v/>
      </c>
      <c r="V123" t="str">
        <f>VLOOKUP(C123,MOVI!C:DT,8,0)</f>
        <v>Việt Phú</v>
      </c>
      <c r="W123" t="str">
        <f>VLOOKUP(C123,FPT!B:U,8,0)</f>
        <v>Việt Phú</v>
      </c>
      <c r="X123" t="str">
        <f t="shared" si="124"/>
        <v/>
      </c>
      <c r="Y123" t="str">
        <f>VLOOKUP(C123,MOVI!C:DT,9,0)</f>
        <v>Full-time</v>
      </c>
      <c r="Z123" t="str">
        <f>VLOOKUP(C123,FPT!B:X,9,0)</f>
        <v>Full-time</v>
      </c>
      <c r="AA123" t="str">
        <f t="shared" si="125"/>
        <v/>
      </c>
      <c r="AB123" t="str">
        <f>VLOOKUP(C123,MOVI!C:DT,10,0)</f>
        <v>Permanent</v>
      </c>
      <c r="AC123" t="str">
        <f>VLOOKUP(C123,FPT!B:AA,10,0)</f>
        <v>Permanent</v>
      </c>
      <c r="AD123" t="str">
        <f t="shared" si="126"/>
        <v/>
      </c>
      <c r="AE123" s="247">
        <f>VLOOKUP(C123,MOVI!C:DT,11,0)</f>
        <v>43790</v>
      </c>
      <c r="AF123" s="247">
        <f>VLOOKUP(C123,FPT!B:AD,11,0)</f>
        <v>43790</v>
      </c>
      <c r="AG123" t="str">
        <f t="shared" si="127"/>
        <v/>
      </c>
      <c r="AH123" s="260" t="str">
        <f>VLOOKUP(C123,MOVI!C:DT,12,0)</f>
        <v/>
      </c>
      <c r="AI123" s="260"/>
      <c r="AJ123" t="str">
        <f t="shared" si="227"/>
        <v/>
      </c>
      <c r="AK123">
        <f>VLOOKUP(C123,MOVI!C:DT,13,0)</f>
        <v>0</v>
      </c>
      <c r="AL123" s="247">
        <f>VLOOKUP(C123,FPT!B:AJ,13,0)</f>
        <v>0</v>
      </c>
      <c r="AM123" t="str">
        <f t="shared" si="226"/>
        <v/>
      </c>
      <c r="AN123" s="247">
        <f>VLOOKUP(C123,MOVI!C:DT,14,0)</f>
        <v>0</v>
      </c>
      <c r="AO123" s="247">
        <f>VLOOKUP(C123,FPT!B:AM,14,0)</f>
        <v>0</v>
      </c>
      <c r="AP123" t="str">
        <f t="shared" si="128"/>
        <v/>
      </c>
      <c r="AQ123" t="str">
        <f>VLOOKUP(C123,MOVI!C:DT,15,0)</f>
        <v>LC</v>
      </c>
      <c r="AR123" s="247" t="str">
        <f>VLOOKUP(C123,FPT!B:AP,15,0)</f>
        <v>LC</v>
      </c>
      <c r="AS123" t="str">
        <f t="shared" si="129"/>
        <v/>
      </c>
      <c r="AT123" s="282" t="str">
        <f>VLOOKUP(C123,MOVI!C:DT,16,0)</f>
        <v>LTTP</v>
      </c>
      <c r="AU123" s="247" t="str">
        <f>VLOOKUP(C123,FPT!B:AS,16,0)</f>
        <v>LTTP</v>
      </c>
      <c r="AV123" t="str">
        <f t="shared" si="130"/>
        <v/>
      </c>
      <c r="AW123" t="str">
        <f>VLOOKUP(C123,MOVI!C:DT,17,0)</f>
        <v>L</v>
      </c>
      <c r="AX123" s="247" t="str">
        <f>VLOOKUP(C123,FPT!B:AV,17,0)</f>
        <v>L</v>
      </c>
      <c r="AY123" t="str">
        <f t="shared" si="131"/>
        <v/>
      </c>
      <c r="AZ123">
        <f>VLOOKUP(C123,MOVI!C:DT,18,0)</f>
        <v>0</v>
      </c>
      <c r="BA123" s="247">
        <f>VLOOKUP(C123,FPT!B:AY,18,0)</f>
        <v>0</v>
      </c>
      <c r="BB123" t="str">
        <f t="shared" si="132"/>
        <v/>
      </c>
      <c r="BC123" s="275">
        <f>VLOOKUP(C123,MOVI!C:DT,19,0)</f>
        <v>50000000</v>
      </c>
      <c r="BD123" s="275">
        <f>VLOOKUP(C123,FPT!B:BB,19,0)</f>
        <v>50000000</v>
      </c>
      <c r="BE123" t="str">
        <f t="shared" si="133"/>
        <v/>
      </c>
      <c r="BF123">
        <f>VLOOKUP(C123,MOVI!C:DT,20,0)</f>
        <v>0</v>
      </c>
      <c r="BG123" s="252">
        <f>VLOOKUP(C123,FPT!B:BE,20,0)</f>
        <v>0</v>
      </c>
      <c r="BH123" t="str">
        <f t="shared" si="134"/>
        <v/>
      </c>
      <c r="BI123" s="275">
        <f>VLOOKUP(C123,MOVI!C:DT,21,0)</f>
        <v>50000000</v>
      </c>
      <c r="BJ123" s="275">
        <f>VLOOKUP(C123,FPT!B:BH,21,0)</f>
        <v>50000000</v>
      </c>
      <c r="BK123" t="str">
        <f t="shared" si="135"/>
        <v/>
      </c>
      <c r="BL123" s="275">
        <f>VLOOKUP(C123,MOVI!C:DT,22,0)</f>
        <v>0</v>
      </c>
      <c r="BM123" s="275">
        <f>VLOOKUP(C123,FPT!B:BK,22,0)</f>
        <v>0</v>
      </c>
      <c r="BN123" t="str">
        <f t="shared" si="136"/>
        <v/>
      </c>
      <c r="BO123" s="275">
        <f>VLOOKUP(C123,MOVI!C:DT,23,0)</f>
        <v>0</v>
      </c>
      <c r="BP123" s="275">
        <f>VLOOKUP(C123,FPT!B:BN,23,0)</f>
        <v>0</v>
      </c>
      <c r="BQ123" t="str">
        <f t="shared" si="137"/>
        <v/>
      </c>
      <c r="BR123" s="275">
        <f>VLOOKUP(C123,MOVI!C:DT,24,0)</f>
        <v>0</v>
      </c>
      <c r="BS123" s="275">
        <f>VLOOKUP(C123,FPT!B:BQ,24,0)</f>
        <v>0</v>
      </c>
      <c r="BT123" t="str">
        <f t="shared" si="138"/>
        <v/>
      </c>
      <c r="BU123" s="275">
        <f>VLOOKUP(C123,MOVI!C:DT,25,0)</f>
        <v>0</v>
      </c>
      <c r="BV123" s="275">
        <f>VLOOKUP(C123,FPT!B:BT,25,0)</f>
        <v>0</v>
      </c>
      <c r="BW123" t="str">
        <f t="shared" si="139"/>
        <v/>
      </c>
      <c r="BX123" s="275">
        <f>VLOOKUP(C123,MOVI!C:DT,26,0)</f>
        <v>0</v>
      </c>
      <c r="BY123" s="275">
        <f>VLOOKUP(C123,FPT!B:BW,26,0)</f>
        <v>0</v>
      </c>
      <c r="BZ123" t="str">
        <f t="shared" si="140"/>
        <v/>
      </c>
      <c r="CA123" s="275">
        <f>VLOOKUP(C123,MOVI!C:DT,27,0)</f>
        <v>0</v>
      </c>
      <c r="CB123" s="275">
        <f>VLOOKUP(C123,FPT!B:BZ,27,0)</f>
        <v>0</v>
      </c>
      <c r="CC123" t="str">
        <f t="shared" si="141"/>
        <v/>
      </c>
      <c r="CD123" s="275">
        <f>VLOOKUP(C123,MOVI!C:DT,28,0)</f>
        <v>0</v>
      </c>
      <c r="CE123" s="275">
        <f>VLOOKUP(C123,FPT!B:CC,28,0)</f>
        <v>0</v>
      </c>
      <c r="CF123" t="str">
        <f t="shared" si="142"/>
        <v/>
      </c>
      <c r="CG123" t="str">
        <f>VLOOKUP(C123,MOVI!C:DT,29,0)</f>
        <v>TB, CN</v>
      </c>
      <c r="CH123" s="252" t="str">
        <f>VLOOKUP(C123,FPT!B:CF,29,0)</f>
        <v>TB, CN</v>
      </c>
      <c r="CI123" t="str">
        <f t="shared" si="143"/>
        <v/>
      </c>
      <c r="CJ123">
        <f>VLOOKUP(C123,MOVI!C:DT,30,0)</f>
        <v>21</v>
      </c>
      <c r="CK123" s="252">
        <f>VLOOKUP(C123,FPT!B:CI,30,0)</f>
        <v>21</v>
      </c>
      <c r="CL123" t="str">
        <f t="shared" si="144"/>
        <v/>
      </c>
      <c r="CM123">
        <f>VLOOKUP(C123,MOVI!C:DT,31,0)</f>
        <v>17</v>
      </c>
      <c r="CN123" s="252">
        <f>VLOOKUP(C123,FPT!B:CL,31,0)</f>
        <v>17</v>
      </c>
      <c r="CO123" t="str">
        <f t="shared" si="145"/>
        <v/>
      </c>
      <c r="CP123" s="275">
        <f>VLOOKUP(C123,MOVI!C:DT,32,0)</f>
        <v>4</v>
      </c>
      <c r="CQ123" s="275">
        <f>VLOOKUP(C123,FPT!B:CO,32,0)</f>
        <v>4</v>
      </c>
      <c r="CR123" t="str">
        <f t="shared" si="146"/>
        <v/>
      </c>
      <c r="CS123" s="275">
        <f>VLOOKUP(C123,MOVI!C:DT,33,0)</f>
        <v>0</v>
      </c>
      <c r="CT123" s="275">
        <f>VLOOKUP(C123,FPT!B:CR,33,0)</f>
        <v>0</v>
      </c>
      <c r="CU123" t="str">
        <f t="shared" si="147"/>
        <v/>
      </c>
      <c r="CV123" s="275">
        <f>VLOOKUP(C123,MOVI!C:DT,34,0)</f>
        <v>0</v>
      </c>
      <c r="CW123" s="275">
        <f>VLOOKUP(C123,FPT!B:CU,34,0)</f>
        <v>0</v>
      </c>
      <c r="CX123" t="str">
        <f t="shared" si="148"/>
        <v/>
      </c>
      <c r="CY123" s="275">
        <f>VLOOKUP(C123,MOVI!C:DT,35,0)</f>
        <v>21</v>
      </c>
      <c r="CZ123" s="275">
        <f>VLOOKUP(C123,FPT!B:CX,35,0)</f>
        <v>21</v>
      </c>
      <c r="DA123" t="str">
        <f t="shared" si="149"/>
        <v/>
      </c>
      <c r="DB123" s="275">
        <f>VLOOKUP(C123,MOVI!C:DT,36,0)</f>
        <v>0</v>
      </c>
      <c r="DC123" s="275">
        <f>VLOOKUP(C123,FPT!B:DA,36,0)</f>
        <v>0</v>
      </c>
      <c r="DD123" t="str">
        <f t="shared" si="150"/>
        <v/>
      </c>
      <c r="DE123" s="275">
        <f>VLOOKUP(C123,MOVI!C:DT,37,0)</f>
        <v>0</v>
      </c>
      <c r="DF123" s="275">
        <f>VLOOKUP(C123,FPT!B:DD,37,0)</f>
        <v>0</v>
      </c>
      <c r="DG123" t="str">
        <f t="shared" si="151"/>
        <v/>
      </c>
      <c r="DH123" s="275">
        <f>VLOOKUP(C123,MOVI!C:DT,38,0)</f>
        <v>0</v>
      </c>
      <c r="DI123" s="275">
        <f>VLOOKUP(C123,FPT!B:DG,38,0)</f>
        <v>0</v>
      </c>
      <c r="DJ123" t="str">
        <f t="shared" si="152"/>
        <v/>
      </c>
      <c r="DK123" s="275">
        <f>VLOOKUP(C123,MOVI!C:DT,39,0)</f>
        <v>0</v>
      </c>
      <c r="DL123" s="275">
        <f>VLOOKUP(C123,FPT!B:DJ,39,0)</f>
        <v>0</v>
      </c>
      <c r="DM123" t="str">
        <f t="shared" si="153"/>
        <v/>
      </c>
      <c r="DN123" s="275">
        <f>VLOOKUP(C123,MOVI!C:DT,40,0)</f>
        <v>0</v>
      </c>
      <c r="DO123" s="275">
        <f>VLOOKUP(C123,FPT!B:DM,40,0)</f>
        <v>0</v>
      </c>
      <c r="DP123" t="str">
        <f t="shared" si="154"/>
        <v/>
      </c>
      <c r="DQ123" s="275">
        <f>VLOOKUP(C123,MOVI!C:DT,41,0)</f>
        <v>0</v>
      </c>
      <c r="DR123" s="275">
        <f>VLOOKUP(C123,FPT!B:DP,41,0)</f>
        <v>0</v>
      </c>
      <c r="DS123" t="str">
        <f t="shared" si="155"/>
        <v/>
      </c>
      <c r="DT123" s="275">
        <f>VLOOKUP(C123,MOVI!C:DT,42,0)</f>
        <v>50000000</v>
      </c>
      <c r="DU123" s="275">
        <f>ROUND(VLOOKUP(C123,FPT!B:DS,42,0),0)</f>
        <v>50000000</v>
      </c>
      <c r="DV123" t="str">
        <f t="shared" si="156"/>
        <v/>
      </c>
      <c r="DW123" s="275">
        <f>VLOOKUP(C123,MOVI!C:DT,43,0)</f>
        <v>0</v>
      </c>
      <c r="DX123" s="275">
        <f>VLOOKUP(C123,FPT!B:DV,43,0)</f>
        <v>0</v>
      </c>
      <c r="DY123" t="str">
        <f t="shared" si="157"/>
        <v/>
      </c>
      <c r="DZ123" s="275">
        <f>VLOOKUP(C123,MOVI!C:DT,44,0)</f>
        <v>0</v>
      </c>
      <c r="EA123" s="275">
        <f>VLOOKUP(C123,FPT!B:DY,44,0)</f>
        <v>0</v>
      </c>
      <c r="EB123" t="str">
        <f t="shared" si="158"/>
        <v/>
      </c>
      <c r="EC123" s="275">
        <f>VLOOKUP(C123,MOVI!C:DT,45,0)</f>
        <v>50000000</v>
      </c>
      <c r="ED123" s="275">
        <f>ROUND(VLOOKUP(C123,FPT!B:EB,45,0),0)</f>
        <v>50000000</v>
      </c>
      <c r="EE123" t="str">
        <f t="shared" si="159"/>
        <v/>
      </c>
      <c r="EF123" s="275">
        <f>VLOOKUP(C123,MOVI!C:DT,46,0)</f>
        <v>0</v>
      </c>
      <c r="EG123" s="275">
        <f>VLOOKUP(C123,FPT!B:EE,46,0)</f>
        <v>0</v>
      </c>
      <c r="EH123" t="str">
        <f t="shared" si="160"/>
        <v/>
      </c>
      <c r="EI123" s="275">
        <f>VLOOKUP(C123,MOVI!C:DT,47,0)</f>
        <v>0</v>
      </c>
      <c r="EJ123" s="275">
        <f>VLOOKUP(C123,FPT!B:EH,47,0)</f>
        <v>0</v>
      </c>
      <c r="EK123" t="str">
        <f t="shared" si="161"/>
        <v/>
      </c>
      <c r="EL123" s="275">
        <f>VLOOKUP(C123,MOVI!C:DT,48,0)</f>
        <v>0</v>
      </c>
      <c r="EM123" s="275">
        <f>VLOOKUP(C123,FPT!B:EK,48,0)</f>
        <v>0</v>
      </c>
      <c r="EN123" t="str">
        <f t="shared" si="162"/>
        <v/>
      </c>
      <c r="EO123" s="275">
        <f>VLOOKUP(C123,MOVI!C:DT,49,0)</f>
        <v>0</v>
      </c>
      <c r="EP123" s="275">
        <f>VLOOKUP(C123,FPT!B:EN,49,0)</f>
        <v>0</v>
      </c>
      <c r="EQ123" t="str">
        <f t="shared" si="163"/>
        <v/>
      </c>
      <c r="ER123" s="275">
        <f>VLOOKUP(C123,MOVI!C:DT,50,0)</f>
        <v>0</v>
      </c>
      <c r="ES123" s="275">
        <f>VLOOKUP(C123,FPT!B:EQ,50,0)</f>
        <v>0</v>
      </c>
      <c r="ET123" t="str">
        <f t="shared" si="164"/>
        <v/>
      </c>
      <c r="EU123" s="275">
        <f>VLOOKUP(C123,MOVI!C:DT,51,0)</f>
        <v>0</v>
      </c>
      <c r="EV123" s="275">
        <f>VLOOKUP(C123,FPT!B:ET,51,0)</f>
        <v>0</v>
      </c>
      <c r="EW123" t="str">
        <f t="shared" si="165"/>
        <v/>
      </c>
      <c r="EX123" s="275">
        <f>VLOOKUP(C123,MOVI!C:DT,52,0)</f>
        <v>0</v>
      </c>
      <c r="EY123" s="275">
        <f>VLOOKUP(C123,FPT!B:EW,52,0)</f>
        <v>0</v>
      </c>
      <c r="EZ123" t="str">
        <f t="shared" si="166"/>
        <v/>
      </c>
      <c r="FA123" s="275">
        <f>VLOOKUP(C123,MOVI!C:DT,53,0)</f>
        <v>0</v>
      </c>
      <c r="FB123" s="275">
        <f>VLOOKUP(C123,FPT!B:EZ,53,0)</f>
        <v>0</v>
      </c>
      <c r="FC123" t="str">
        <f t="shared" si="167"/>
        <v/>
      </c>
      <c r="FD123" s="275">
        <f>VLOOKUP(C123,MOVI!C:DT,54,0)</f>
        <v>0</v>
      </c>
      <c r="FE123" s="275">
        <f>VLOOKUP(C123,FPT!B:FC,54,0)</f>
        <v>0</v>
      </c>
      <c r="FF123" t="str">
        <f t="shared" si="168"/>
        <v/>
      </c>
      <c r="FG123" s="275">
        <f>VLOOKUP(C123,MOVI!C:DT,55,0)</f>
        <v>0</v>
      </c>
      <c r="FH123" s="275">
        <f>VLOOKUP(C123,FPT!B:FF,55,0)</f>
        <v>0</v>
      </c>
      <c r="FI123" t="str">
        <f t="shared" si="169"/>
        <v/>
      </c>
      <c r="FJ123" s="275">
        <f>VLOOKUP(C123,MOVI!C:DT,56,0)</f>
        <v>0</v>
      </c>
      <c r="FK123" s="275">
        <f>VLOOKUP(C123,FPT!B:FI,56,0)</f>
        <v>0</v>
      </c>
      <c r="FL123" t="str">
        <f t="shared" si="170"/>
        <v/>
      </c>
      <c r="FM123" s="275">
        <f>VLOOKUP(C123,MOVI!C:DT,57,0)</f>
        <v>0</v>
      </c>
      <c r="FN123" s="275">
        <f>VLOOKUP(C123,FPT!B:FL,57,0)</f>
        <v>0</v>
      </c>
      <c r="FO123" t="str">
        <f t="shared" si="171"/>
        <v/>
      </c>
      <c r="FP123" s="275">
        <f>VLOOKUP(C123,MOVI!C:DT,58,0)</f>
        <v>0</v>
      </c>
      <c r="FQ123" s="275">
        <f>VLOOKUP(C123,FPT!B:FO,58,0)</f>
        <v>0</v>
      </c>
      <c r="FR123" t="str">
        <f t="shared" si="172"/>
        <v/>
      </c>
      <c r="FS123" s="275">
        <f>VLOOKUP(C123,MOVI!C:DT,59,0)</f>
        <v>0</v>
      </c>
      <c r="FT123" s="275">
        <f>VLOOKUP(C123,FPT!B:FR,59,0)</f>
        <v>0</v>
      </c>
      <c r="FU123" t="str">
        <f t="shared" si="173"/>
        <v/>
      </c>
      <c r="FV123" s="275">
        <f>VLOOKUP(C123,MOVI!C:DT,60,0)</f>
        <v>0</v>
      </c>
      <c r="FW123" s="275">
        <f>VLOOKUP(C123,FPT!B:FU,60,0)</f>
        <v>0</v>
      </c>
      <c r="FX123" t="str">
        <f t="shared" si="174"/>
        <v/>
      </c>
      <c r="FY123" s="275">
        <f>VLOOKUP(C123,MOVI!C:DT,61,0)</f>
        <v>0</v>
      </c>
      <c r="FZ123" s="275">
        <f>VLOOKUP(C123,FPT!B:FX,61,0)</f>
        <v>0</v>
      </c>
      <c r="GA123" t="str">
        <f t="shared" si="175"/>
        <v/>
      </c>
      <c r="GB123" s="275">
        <f>VLOOKUP(C123,MOVI!C:DT,62,0)</f>
        <v>0</v>
      </c>
      <c r="GC123" s="275">
        <f>VLOOKUP(C123,FPT!B:GA,62,0)</f>
        <v>0</v>
      </c>
      <c r="GD123" t="str">
        <f t="shared" si="176"/>
        <v/>
      </c>
      <c r="GE123" s="275">
        <f>VLOOKUP(C123,MOVI!C:DT,63,0)</f>
        <v>0</v>
      </c>
      <c r="GF123" s="275">
        <f>VLOOKUP(C123,FPT!B:GD,63,0)</f>
        <v>0</v>
      </c>
      <c r="GG123" t="str">
        <f t="shared" si="177"/>
        <v/>
      </c>
      <c r="GH123" s="275">
        <f>VLOOKUP(C123,MOVI!C:DT,64,0)</f>
        <v>0</v>
      </c>
      <c r="GI123" s="275">
        <f>VLOOKUP(C123,FPT!B:GG,64,0)</f>
        <v>0</v>
      </c>
      <c r="GJ123" t="str">
        <f t="shared" si="178"/>
        <v/>
      </c>
      <c r="GK123" s="275">
        <f>VLOOKUP(C123,MOVI!C:DT,65,0)</f>
        <v>0</v>
      </c>
      <c r="GL123" s="275">
        <f>VLOOKUP(C123,FPT!B:GJ,65,0)</f>
        <v>0</v>
      </c>
      <c r="GM123" t="str">
        <f t="shared" si="179"/>
        <v/>
      </c>
      <c r="GN123" s="275">
        <f>VLOOKUP(C123,MOVI!C:DT,66,0)</f>
        <v>0</v>
      </c>
      <c r="GO123" s="275">
        <f>VLOOKUP(C123,FPT!B:GM,66,0)</f>
        <v>0</v>
      </c>
      <c r="GP123" t="str">
        <f t="shared" si="180"/>
        <v/>
      </c>
      <c r="GQ123" s="275">
        <f>VLOOKUP(C123,MOVI!C:DT,67,0)</f>
        <v>0</v>
      </c>
      <c r="GR123" s="275">
        <f>VLOOKUP(C123,FPT!B:GP,67,0)</f>
        <v>0</v>
      </c>
      <c r="GS123" t="str">
        <f t="shared" si="181"/>
        <v/>
      </c>
      <c r="GT123" s="275">
        <f>VLOOKUP(C123,MOVI!C:DT,68,0)</f>
        <v>0</v>
      </c>
      <c r="GU123" s="275">
        <f>VLOOKUP(C123,FPT!B:GS,68,0)</f>
        <v>0</v>
      </c>
      <c r="GV123" t="str">
        <f t="shared" si="182"/>
        <v/>
      </c>
      <c r="GW123" s="275">
        <f>VLOOKUP(C123,MOVI!C:DT,69,0)</f>
        <v>0</v>
      </c>
      <c r="GX123" s="275">
        <f>VLOOKUP(C123,FPT!B:GV,69,0)</f>
        <v>0</v>
      </c>
      <c r="GY123" t="str">
        <f t="shared" si="183"/>
        <v/>
      </c>
      <c r="GZ123" s="275">
        <f>VLOOKUP(C123,MOVI!C:DT,70,0)</f>
        <v>0</v>
      </c>
      <c r="HA123" s="275">
        <f>VLOOKUP(C123,FPT!B:GY,70,0)</f>
        <v>0</v>
      </c>
      <c r="HB123" t="str">
        <f t="shared" si="184"/>
        <v/>
      </c>
      <c r="HC123" s="275">
        <f>VLOOKUP(C123,MOVI!C:DT,71,0)</f>
        <v>50000000</v>
      </c>
      <c r="HD123" s="275">
        <f>ROUND(VLOOKUP(C123,FPT!B:HB,71,0),0)</f>
        <v>50000000</v>
      </c>
      <c r="HE123" t="str">
        <f t="shared" si="185"/>
        <v/>
      </c>
      <c r="HF123" s="275">
        <f>ROUND(VLOOKUP(C123,MOVI!C:DT,72,0),0)</f>
        <v>0</v>
      </c>
      <c r="HG123" s="275">
        <f>ROUND(VLOOKUP(C123,FPT!B:HE,72,0),0)</f>
        <v>0</v>
      </c>
      <c r="HH123" t="str">
        <f t="shared" si="186"/>
        <v/>
      </c>
      <c r="HI123" s="275">
        <f>VLOOKUP(C123,MOVI!C:DT,73,0)</f>
        <v>0</v>
      </c>
      <c r="HJ123" s="275">
        <f>VLOOKUP(C123,FPT!B:HH,73,0)</f>
        <v>0</v>
      </c>
      <c r="HK123" t="str">
        <f t="shared" si="187"/>
        <v/>
      </c>
      <c r="HL123" s="275">
        <f>VLOOKUP(C123,MOVI!C:DT,74,0)</f>
        <v>0</v>
      </c>
      <c r="HM123" s="275">
        <f>VLOOKUP(C123,FPT!B:HK,74,0)</f>
        <v>0</v>
      </c>
      <c r="HN123" t="str">
        <f t="shared" si="188"/>
        <v/>
      </c>
      <c r="HO123" s="275">
        <f>VLOOKUP(C123,MOVI!C:DT,75,0)</f>
        <v>11000000</v>
      </c>
      <c r="HP123" s="275">
        <f>VLOOKUP(C123,FPT!B:HN,75,0)</f>
        <v>11000000</v>
      </c>
      <c r="HQ123" t="str">
        <f t="shared" si="189"/>
        <v/>
      </c>
      <c r="HR123" s="275">
        <f>VLOOKUP(C123,MOVI!C:DT,76,0)</f>
        <v>1</v>
      </c>
      <c r="HS123" s="275">
        <f>VLOOKUP(C123,FPT!B:HQ,76,0)</f>
        <v>1</v>
      </c>
      <c r="HT123" t="str">
        <f t="shared" si="190"/>
        <v/>
      </c>
      <c r="HU123" s="275">
        <f>VLOOKUP(C123,MOVI!C:DT,77,0)</f>
        <v>4400000</v>
      </c>
      <c r="HV123" s="275">
        <f>VLOOKUP(C123,FPT!B:HT,77,0)</f>
        <v>4400000</v>
      </c>
      <c r="HW123" t="str">
        <f t="shared" si="191"/>
        <v/>
      </c>
      <c r="HX123" s="274">
        <f>VLOOKUP(C123,MOVI!C:CB,78,0)</f>
        <v>2384000</v>
      </c>
      <c r="HY123" s="261">
        <f>VLOOKUP(C123,FPT!$B:$CA,78,0)</f>
        <v>2384000</v>
      </c>
      <c r="HZ123" t="str">
        <f t="shared" si="192"/>
        <v/>
      </c>
      <c r="IA123" s="275">
        <f>VLOOKUP(C123,MOVI!C:CD,79,0)</f>
        <v>500000</v>
      </c>
      <c r="IB123" s="275">
        <f>VLOOKUP(C123,FPT!B:HZ,79,0)</f>
        <v>500000</v>
      </c>
      <c r="IC123" t="str">
        <f t="shared" si="193"/>
        <v/>
      </c>
      <c r="ID123" s="275">
        <f>VLOOKUP(C123,MOVI!C:CD,80,0)</f>
        <v>447000</v>
      </c>
      <c r="IE123" s="275">
        <f>VLOOKUP(C123,FPT!B:IC,80,0)</f>
        <v>447000</v>
      </c>
      <c r="IF123" t="str">
        <f t="shared" si="194"/>
        <v/>
      </c>
      <c r="IG123" s="275">
        <f>VLOOKUP(C123,MOVI!C:DT,81,0)</f>
        <v>0</v>
      </c>
      <c r="IH123" s="275">
        <f>VLOOKUP(C123,FPT!B:IF,81,0)</f>
        <v>0</v>
      </c>
      <c r="II123" t="str">
        <f t="shared" si="195"/>
        <v/>
      </c>
      <c r="IJ123" s="275">
        <f>VLOOKUP(C123,MOVI!C:DT,82,0)</f>
        <v>3331000</v>
      </c>
      <c r="IK123" s="275">
        <f>VLOOKUP(C123,FPT!B:II,82,0)</f>
        <v>3331000</v>
      </c>
      <c r="IL123" t="str">
        <f t="shared" si="196"/>
        <v/>
      </c>
      <c r="IM123" s="275">
        <f>ROUND(VLOOKUP(C123,MOVI!C:DT,83,0),0)</f>
        <v>18731000</v>
      </c>
      <c r="IN123" s="275">
        <f>ROUND(VLOOKUP(C123,FPT!B:IL,83,0),0)</f>
        <v>18731000</v>
      </c>
      <c r="IO123" t="str">
        <f t="shared" si="197"/>
        <v/>
      </c>
      <c r="IP123" s="275">
        <f>VLOOKUP(C123,MOVI!C:DT,84,0)</f>
        <v>31269000</v>
      </c>
      <c r="IQ123" s="275">
        <f>VLOOKUP(C123,FPT!B:IO,84,0)</f>
        <v>31269000</v>
      </c>
      <c r="IR123" t="str">
        <f t="shared" si="198"/>
        <v/>
      </c>
      <c r="IS123" s="275">
        <f>ROUND(VLOOKUP(C123,MOVI!C:DT,85,0),0)</f>
        <v>4603800</v>
      </c>
      <c r="IT123" s="275">
        <f>ROUND(VLOOKUP(C123,FPT!B:IR,85,0),0)</f>
        <v>4603800</v>
      </c>
      <c r="IU123" t="str">
        <f t="shared" si="199"/>
        <v/>
      </c>
      <c r="IV123" s="275">
        <f>VLOOKUP(C123,MOVI!C:DT,86,0)</f>
        <v>0</v>
      </c>
      <c r="IW123" s="275">
        <f>VLOOKUP(C123,FPT!B:IU,86,0)</f>
        <v>0</v>
      </c>
      <c r="IX123" t="str">
        <f t="shared" si="200"/>
        <v/>
      </c>
      <c r="IY123" s="275">
        <f>ROUND(VLOOKUP(C123,MOVI!C:DT,87,0),0)</f>
        <v>4603800</v>
      </c>
      <c r="IZ123" s="275">
        <f>ROUND(VLOOKUP(C123,FPT!B:IX,87,0),0)</f>
        <v>4603800</v>
      </c>
      <c r="JA123" t="str">
        <f t="shared" si="201"/>
        <v/>
      </c>
      <c r="JB123" s="275">
        <f>VLOOKUP(C123,MOVI!C:DT,88,0)</f>
        <v>0</v>
      </c>
      <c r="JC123" s="275">
        <f>VLOOKUP(C123,FPT!B:JA,88,0)</f>
        <v>0</v>
      </c>
      <c r="JD123" t="str">
        <f t="shared" si="202"/>
        <v/>
      </c>
      <c r="JE123" s="275">
        <f>VLOOKUP(C123,MOVI!C:DT,89,0)</f>
        <v>0</v>
      </c>
      <c r="JF123" s="275">
        <f>VLOOKUP(C123,FPT!B:JD,89,0)</f>
        <v>0</v>
      </c>
      <c r="JG123" t="str">
        <f t="shared" si="203"/>
        <v/>
      </c>
      <c r="JH123" s="275">
        <f>VLOOKUP(C123,MOVI!C:DT,90,0)</f>
        <v>0</v>
      </c>
      <c r="JI123" s="275">
        <f>VLOOKUP(C123,FPT!B:JG,90,0)</f>
        <v>0</v>
      </c>
      <c r="JJ123" t="str">
        <f t="shared" si="204"/>
        <v/>
      </c>
      <c r="JK123" s="275">
        <f>VLOOKUP(C123,MOVI!C:DT,91,0)</f>
        <v>0</v>
      </c>
      <c r="JL123" s="275">
        <f>VLOOKUP(C123,FPT!B:JJ,91,0)</f>
        <v>0</v>
      </c>
      <c r="JM123" t="str">
        <f t="shared" si="205"/>
        <v/>
      </c>
      <c r="JN123" s="275">
        <f>VLOOKUP(C123,MOVI!C:DT,92,0)</f>
        <v>0</v>
      </c>
      <c r="JO123" s="275">
        <f>VLOOKUP(C123,FPT!B:JM,92,0)</f>
        <v>0</v>
      </c>
      <c r="JP123" t="str">
        <f t="shared" si="206"/>
        <v/>
      </c>
      <c r="JQ123" s="275">
        <f>VLOOKUP(C123,MOVI!C:DT,93,0)</f>
        <v>0</v>
      </c>
      <c r="JR123" s="275">
        <f>VLOOKUP(C123,FPT!B:JP,93,0)</f>
        <v>0</v>
      </c>
      <c r="JS123" t="str">
        <f t="shared" si="207"/>
        <v/>
      </c>
      <c r="JT123" s="275">
        <f>VLOOKUP(C123,MOVI!C:DT,94,0)</f>
        <v>0</v>
      </c>
      <c r="JU123" s="275">
        <f>VLOOKUP(C123,FPT!B:JS,94,0)</f>
        <v>0</v>
      </c>
      <c r="JV123" t="str">
        <f t="shared" si="208"/>
        <v/>
      </c>
      <c r="JW123" s="275">
        <f>VLOOKUP(C123,MOVI!C:DT,95,0)</f>
        <v>42065200</v>
      </c>
      <c r="JX123" s="275">
        <f>VLOOKUP(C123,FPT!B:JV,95,0)</f>
        <v>42065200</v>
      </c>
      <c r="JY123" t="str">
        <f t="shared" si="209"/>
        <v/>
      </c>
      <c r="JZ123" s="275">
        <f>VLOOKUP(C123,MOVI!C:DT,96,0)</f>
        <v>0</v>
      </c>
      <c r="KA123" s="275">
        <f>VLOOKUP(C123,FPT!B:JY,96,0)</f>
        <v>0</v>
      </c>
      <c r="KB123" t="str">
        <f t="shared" si="210"/>
        <v/>
      </c>
      <c r="KC123" s="275">
        <f>VLOOKUP(C123,MOVI!C:DT,97,0)</f>
        <v>42065200</v>
      </c>
      <c r="KD123" s="275">
        <f>VLOOKUP(C123,FPT!B:KB,97,0)</f>
        <v>42065200</v>
      </c>
      <c r="KE123" t="str">
        <f t="shared" si="211"/>
        <v/>
      </c>
      <c r="KF123" s="275">
        <f>VLOOKUP(C123,MOVI!C:DT,98,0)</f>
        <v>5066000</v>
      </c>
      <c r="KG123" s="275">
        <f>VLOOKUP(C123,FPT!B:KE,98,0)</f>
        <v>5066000</v>
      </c>
      <c r="KH123" t="str">
        <f t="shared" si="212"/>
        <v/>
      </c>
      <c r="KI123" s="275">
        <f>VLOOKUP(C123,MOVI!C:DT,99,0)</f>
        <v>0</v>
      </c>
      <c r="KJ123" s="275">
        <f>VLOOKUP(C123,FPT!B:KH,99,0)</f>
        <v>0</v>
      </c>
      <c r="KK123" t="str">
        <f t="shared" si="213"/>
        <v/>
      </c>
      <c r="KL123" s="275">
        <f>VLOOKUP(C123,MOVI!C:DT,100,0)</f>
        <v>894000</v>
      </c>
      <c r="KM123" s="275">
        <f>VLOOKUP(C123,FPT!B:KK,100,0)</f>
        <v>894000</v>
      </c>
      <c r="KN123" t="str">
        <f t="shared" si="214"/>
        <v/>
      </c>
      <c r="KO123" s="275">
        <f>VLOOKUP(C123,MOVI!C:DT,101,0)</f>
        <v>0</v>
      </c>
      <c r="KP123" s="275">
        <f>VLOOKUP(C123,FPT!B:KN,101,0)</f>
        <v>0</v>
      </c>
      <c r="KQ123" t="str">
        <f t="shared" si="215"/>
        <v/>
      </c>
      <c r="KR123" s="275">
        <f>VLOOKUP(C123,MOVI!C:DT,102,0)</f>
        <v>0</v>
      </c>
      <c r="KS123" s="275">
        <f>VLOOKUP(C123,FPT!B:KQ,102,0)</f>
        <v>0</v>
      </c>
      <c r="KT123" t="str">
        <f t="shared" si="216"/>
        <v/>
      </c>
      <c r="KU123" s="275">
        <f>VLOOKUP(C123,MOVI!C:DT,103,0)</f>
        <v>5960000</v>
      </c>
      <c r="KV123" s="275">
        <f>VLOOKUP(C123,FPT!B:KT,103,0)</f>
        <v>5960000</v>
      </c>
      <c r="KW123" t="str">
        <f t="shared" si="217"/>
        <v/>
      </c>
      <c r="KX123" s="275">
        <f>VLOOKUP(C123,MOVI!C:DT,104,0)</f>
        <v>9291000</v>
      </c>
      <c r="KY123" s="275">
        <f>VLOOKUP(C123,FPT!B:KW,104,0)</f>
        <v>9291000</v>
      </c>
      <c r="KZ123" t="str">
        <f t="shared" si="218"/>
        <v/>
      </c>
      <c r="LA123" s="275">
        <f>VLOOKUP(C123,MOVI!C:DT,105,0)</f>
        <v>596000</v>
      </c>
      <c r="LB123" s="275">
        <f>VLOOKUP(C123,FPT!B:KZ,105,0)</f>
        <v>596000</v>
      </c>
      <c r="LC123" t="str">
        <f t="shared" si="219"/>
        <v/>
      </c>
      <c r="LD123" s="275">
        <f>VLOOKUP(C123,MOVI!C:DT,106,0)</f>
        <v>56556000</v>
      </c>
      <c r="LE123" s="275">
        <f>VLOOKUP(C123,FPT!B:LC,106,0)</f>
        <v>56556000</v>
      </c>
      <c r="LF123" t="str">
        <f t="shared" si="220"/>
        <v/>
      </c>
      <c r="LG123" s="273">
        <f>VLOOKUP(C123,MOVI!C:DT,107,0)</f>
        <v>0</v>
      </c>
      <c r="LH123" s="273">
        <f>VLOOKUP(C123,FPT!B:LF,107,0)</f>
        <v>0</v>
      </c>
      <c r="LI123" t="str">
        <f t="shared" si="221"/>
        <v/>
      </c>
      <c r="LJ123" t="str">
        <f>VLOOKUP(C123,MOVI!C:DV,108,0)</f>
        <v>Việt PhúSouthSupport</v>
      </c>
      <c r="LK123" s="252" t="str">
        <f>VLOOKUP(C123,FPT!B:LI,108,0)</f>
        <v>Việt PhúSouthSupport</v>
      </c>
      <c r="LL123" t="str">
        <f t="shared" si="222"/>
        <v/>
      </c>
      <c r="LM123" s="275">
        <f>ROUND(VLOOKUP(C123,MOVI!C:DV,109,0),0)</f>
        <v>4166667</v>
      </c>
      <c r="LN123" s="275">
        <f>ROUND(VLOOKUP(C123,FPT!B:LL,109,0),0)</f>
        <v>4166667</v>
      </c>
      <c r="LO123" t="str">
        <f t="shared" si="223"/>
        <v/>
      </c>
      <c r="LP123" t="str">
        <f>VLOOKUP(C123,MOVI!C:DV,110,0)</f>
        <v>HO</v>
      </c>
      <c r="LQ123" s="247" t="str">
        <f>VLOOKUP(C123,FPT!B:LO,110,0)</f>
        <v>HO</v>
      </c>
      <c r="LR123" t="str">
        <f t="shared" si="224"/>
        <v/>
      </c>
      <c r="LS123">
        <f>MOVI!DI118</f>
        <v>18</v>
      </c>
      <c r="LV123">
        <f>MOVI!DJ118</f>
        <v>0</v>
      </c>
      <c r="LW123">
        <f>MOVI!DK118</f>
        <v>0</v>
      </c>
      <c r="LX123">
        <f>MOVI!DL118</f>
        <v>0</v>
      </c>
      <c r="LY123">
        <f>MOVI!DM118</f>
        <v>0</v>
      </c>
      <c r="LZ123">
        <f>MOVI!DN118</f>
        <v>0</v>
      </c>
      <c r="MA123">
        <f>MOVI!DO118</f>
        <v>0</v>
      </c>
      <c r="MB123" t="str">
        <f>MOVI!DP118</f>
        <v/>
      </c>
      <c r="MC123">
        <f>MOVI!DQ118</f>
        <v>0</v>
      </c>
      <c r="MD123">
        <f>MOVI!DR118</f>
        <v>0</v>
      </c>
      <c r="ME123" t="str">
        <f>VLOOKUP(C123,MOVI!C:DV,121,0)</f>
        <v/>
      </c>
      <c r="MF123" s="252"/>
      <c r="MG123" t="str">
        <f t="shared" si="228"/>
        <v/>
      </c>
      <c r="MH123" t="str">
        <f>VLOOKUP(C123,MOVI!C:DT,122,0)</f>
        <v>Việt PhúSouth</v>
      </c>
      <c r="MI123" s="252" t="str">
        <f>VLOOKUP(C123,FPT!B:DS,112,0)</f>
        <v>Việt PhúSouth</v>
      </c>
      <c r="MJ123" t="str">
        <f t="shared" si="225"/>
        <v/>
      </c>
    </row>
    <row r="124" spans="1:348" x14ac:dyDescent="0.25">
      <c r="A124">
        <v>116</v>
      </c>
      <c r="B124" s="48">
        <v>4568</v>
      </c>
      <c r="C124" s="271" t="s">
        <v>889</v>
      </c>
      <c r="D124" t="str">
        <f>VLOOKUP(C124,MOVI!C:D,2,0)</f>
        <v>Lê Thị Tím</v>
      </c>
      <c r="E124" t="str">
        <f>VLOOKUP(C124,FPT!B:C,2,0)</f>
        <v>Lê Thị Tím</v>
      </c>
      <c r="F124" t="str">
        <f t="shared" si="118"/>
        <v/>
      </c>
      <c r="G124" t="str">
        <f>VLOOKUP(C124,MOVI!C:E,3,0)</f>
        <v>Support</v>
      </c>
      <c r="H124" t="str">
        <f>VLOOKUP(C124,FPT!B:F,3,0)</f>
        <v>Support</v>
      </c>
      <c r="I124" t="str">
        <f t="shared" si="119"/>
        <v/>
      </c>
      <c r="J124" t="str">
        <f>VLOOKUP(C124,MOVI!C:H,4,0)</f>
        <v>PMO/ Business Transformation</v>
      </c>
      <c r="K124" t="str">
        <f>VLOOKUP(C124,FPT!B:I,4,0)</f>
        <v>PMO/ Business Transformation</v>
      </c>
      <c r="L124" t="str">
        <f t="shared" si="120"/>
        <v/>
      </c>
      <c r="M124" t="str">
        <f>VLOOKUP(C124,MOVI!C:DT,5,0)</f>
        <v>Senior Associate</v>
      </c>
      <c r="N124" t="str">
        <f>VLOOKUP(C124,FPT!B:L,5,0)</f>
        <v>Senior Associate</v>
      </c>
      <c r="O124" t="str">
        <f t="shared" si="121"/>
        <v/>
      </c>
      <c r="P124" t="str">
        <f>VLOOKUP(C124,MOVI!C:DT,6,0)</f>
        <v>Business Analyst</v>
      </c>
      <c r="Q124" t="str">
        <f>VLOOKUP(C124,FPT!B:O,6,0)</f>
        <v>Business Analyst</v>
      </c>
      <c r="R124" t="str">
        <f t="shared" si="122"/>
        <v/>
      </c>
      <c r="S124" t="str">
        <f>VLOOKUP(C124,MOVI!C:DT,7,0)</f>
        <v>South</v>
      </c>
      <c r="T124" t="str">
        <f>VLOOKUP(C124,FPT!B:R,7,0)</f>
        <v>South</v>
      </c>
      <c r="U124" t="str">
        <f t="shared" si="123"/>
        <v/>
      </c>
      <c r="V124" t="str">
        <f>VLOOKUP(C124,MOVI!C:DT,8,0)</f>
        <v>Việt Phú</v>
      </c>
      <c r="W124" t="str">
        <f>VLOOKUP(C124,FPT!B:U,8,0)</f>
        <v>Việt Phú</v>
      </c>
      <c r="X124" t="str">
        <f t="shared" si="124"/>
        <v/>
      </c>
      <c r="Y124" t="str">
        <f>VLOOKUP(C124,MOVI!C:DT,9,0)</f>
        <v>Full-time</v>
      </c>
      <c r="Z124" t="str">
        <f>VLOOKUP(C124,FPT!B:X,9,0)</f>
        <v>Full-time</v>
      </c>
      <c r="AA124" t="str">
        <f t="shared" si="125"/>
        <v/>
      </c>
      <c r="AB124" t="str">
        <f>VLOOKUP(C124,MOVI!C:DT,10,0)</f>
        <v>Permanent</v>
      </c>
      <c r="AC124" t="str">
        <f>VLOOKUP(C124,FPT!B:AA,10,0)</f>
        <v>Permanent</v>
      </c>
      <c r="AD124" t="str">
        <f t="shared" si="126"/>
        <v/>
      </c>
      <c r="AE124" s="247">
        <f>VLOOKUP(C124,MOVI!C:DT,11,0)</f>
        <v>43227</v>
      </c>
      <c r="AF124" s="247">
        <f>VLOOKUP(C124,FPT!B:AD,11,0)</f>
        <v>43227</v>
      </c>
      <c r="AG124" t="str">
        <f t="shared" si="127"/>
        <v/>
      </c>
      <c r="AH124" s="260" t="str">
        <f>VLOOKUP(C124,MOVI!C:DT,12,0)</f>
        <v/>
      </c>
      <c r="AI124" s="260"/>
      <c r="AJ124" t="str">
        <f t="shared" si="227"/>
        <v/>
      </c>
      <c r="AK124">
        <f>VLOOKUP(C124,MOVI!C:DT,13,0)</f>
        <v>0</v>
      </c>
      <c r="AL124" s="247">
        <f>VLOOKUP(C124,FPT!B:AJ,13,0)</f>
        <v>0</v>
      </c>
      <c r="AM124" t="str">
        <f t="shared" si="226"/>
        <v/>
      </c>
      <c r="AN124" s="247">
        <f>VLOOKUP(C124,MOVI!C:DT,14,0)</f>
        <v>0</v>
      </c>
      <c r="AO124" s="247">
        <f>VLOOKUP(C124,FPT!B:AM,14,0)</f>
        <v>0</v>
      </c>
      <c r="AP124" t="str">
        <f t="shared" si="128"/>
        <v/>
      </c>
      <c r="AQ124" t="str">
        <f>VLOOKUP(C124,MOVI!C:DT,15,0)</f>
        <v>LC</v>
      </c>
      <c r="AR124" s="247" t="str">
        <f>VLOOKUP(C124,FPT!B:AP,15,0)</f>
        <v>LC</v>
      </c>
      <c r="AS124" t="str">
        <f t="shared" si="129"/>
        <v/>
      </c>
      <c r="AT124" s="282" t="str">
        <f>VLOOKUP(C124,MOVI!C:DT,16,0)</f>
        <v>LTTP</v>
      </c>
      <c r="AU124" s="247" t="str">
        <f>VLOOKUP(C124,FPT!B:AS,16,0)</f>
        <v>LTTP</v>
      </c>
      <c r="AV124" t="str">
        <f t="shared" si="130"/>
        <v/>
      </c>
      <c r="AW124" t="str">
        <f>VLOOKUP(C124,MOVI!C:DT,17,0)</f>
        <v>L</v>
      </c>
      <c r="AX124" s="247" t="str">
        <f>VLOOKUP(C124,FPT!B:AV,17,0)</f>
        <v>L</v>
      </c>
      <c r="AY124" t="str">
        <f t="shared" si="131"/>
        <v/>
      </c>
      <c r="AZ124">
        <f>VLOOKUP(C124,MOVI!C:DT,18,0)</f>
        <v>0</v>
      </c>
      <c r="BA124" s="247">
        <f>VLOOKUP(C124,FPT!B:AY,18,0)</f>
        <v>0</v>
      </c>
      <c r="BB124" t="str">
        <f t="shared" si="132"/>
        <v/>
      </c>
      <c r="BC124" s="275">
        <f>VLOOKUP(C124,MOVI!C:DT,19,0)</f>
        <v>10000000</v>
      </c>
      <c r="BD124" s="275">
        <f>VLOOKUP(C124,FPT!B:BB,19,0)</f>
        <v>10000000</v>
      </c>
      <c r="BE124" t="str">
        <f t="shared" si="133"/>
        <v/>
      </c>
      <c r="BF124">
        <f>VLOOKUP(C124,MOVI!C:DT,20,0)</f>
        <v>0</v>
      </c>
      <c r="BG124" s="252">
        <f>VLOOKUP(C124,FPT!B:BE,20,0)</f>
        <v>0</v>
      </c>
      <c r="BH124" t="str">
        <f t="shared" si="134"/>
        <v/>
      </c>
      <c r="BI124" s="275">
        <f>VLOOKUP(C124,MOVI!C:DT,21,0)</f>
        <v>10000000</v>
      </c>
      <c r="BJ124" s="275">
        <f>VLOOKUP(C124,FPT!B:BH,21,0)</f>
        <v>10000000</v>
      </c>
      <c r="BK124" t="str">
        <f t="shared" si="135"/>
        <v/>
      </c>
      <c r="BL124" s="275">
        <f>VLOOKUP(C124,MOVI!C:DT,22,0)</f>
        <v>0</v>
      </c>
      <c r="BM124" s="275">
        <f>VLOOKUP(C124,FPT!B:BK,22,0)</f>
        <v>0</v>
      </c>
      <c r="BN124" t="str">
        <f t="shared" si="136"/>
        <v/>
      </c>
      <c r="BO124" s="275">
        <f>VLOOKUP(C124,MOVI!C:DT,23,0)</f>
        <v>0</v>
      </c>
      <c r="BP124" s="275">
        <f>VLOOKUP(C124,FPT!B:BN,23,0)</f>
        <v>0</v>
      </c>
      <c r="BQ124" t="str">
        <f t="shared" si="137"/>
        <v/>
      </c>
      <c r="BR124" s="275">
        <f>VLOOKUP(C124,MOVI!C:DT,24,0)</f>
        <v>0</v>
      </c>
      <c r="BS124" s="275">
        <f>VLOOKUP(C124,FPT!B:BQ,24,0)</f>
        <v>0</v>
      </c>
      <c r="BT124" t="str">
        <f t="shared" si="138"/>
        <v/>
      </c>
      <c r="BU124" s="275">
        <f>VLOOKUP(C124,MOVI!C:DT,25,0)</f>
        <v>0</v>
      </c>
      <c r="BV124" s="275">
        <f>VLOOKUP(C124,FPT!B:BT,25,0)</f>
        <v>0</v>
      </c>
      <c r="BW124" t="str">
        <f t="shared" si="139"/>
        <v/>
      </c>
      <c r="BX124" s="275">
        <f>VLOOKUP(C124,MOVI!C:DT,26,0)</f>
        <v>0</v>
      </c>
      <c r="BY124" s="275">
        <f>VLOOKUP(C124,FPT!B:BW,26,0)</f>
        <v>0</v>
      </c>
      <c r="BZ124" t="str">
        <f t="shared" si="140"/>
        <v/>
      </c>
      <c r="CA124" s="275">
        <f>VLOOKUP(C124,MOVI!C:DT,27,0)</f>
        <v>0</v>
      </c>
      <c r="CB124" s="275">
        <f>VLOOKUP(C124,FPT!B:BZ,27,0)</f>
        <v>0</v>
      </c>
      <c r="CC124" t="str">
        <f t="shared" si="141"/>
        <v/>
      </c>
      <c r="CD124" s="275">
        <f>VLOOKUP(C124,MOVI!C:DT,28,0)</f>
        <v>0</v>
      </c>
      <c r="CE124" s="275">
        <f>VLOOKUP(C124,FPT!B:CC,28,0)</f>
        <v>0</v>
      </c>
      <c r="CF124" t="str">
        <f t="shared" si="142"/>
        <v/>
      </c>
      <c r="CG124" t="str">
        <f>VLOOKUP(C124,MOVI!C:DT,29,0)</f>
        <v>TB, CN</v>
      </c>
      <c r="CH124" s="252" t="str">
        <f>VLOOKUP(C124,FPT!B:CF,29,0)</f>
        <v>TB, CN</v>
      </c>
      <c r="CI124" t="str">
        <f t="shared" si="143"/>
        <v/>
      </c>
      <c r="CJ124">
        <f>VLOOKUP(C124,MOVI!C:DT,30,0)</f>
        <v>21</v>
      </c>
      <c r="CK124" s="252">
        <f>VLOOKUP(C124,FPT!B:CI,30,0)</f>
        <v>21</v>
      </c>
      <c r="CL124" t="str">
        <f t="shared" si="144"/>
        <v/>
      </c>
      <c r="CM124">
        <f>VLOOKUP(C124,MOVI!C:DT,31,0)</f>
        <v>18.5</v>
      </c>
      <c r="CN124" s="252">
        <f>VLOOKUP(C124,FPT!B:CL,31,0)</f>
        <v>18.5</v>
      </c>
      <c r="CO124" t="str">
        <f t="shared" si="145"/>
        <v/>
      </c>
      <c r="CP124" s="275">
        <f>VLOOKUP(C124,MOVI!C:DT,32,0)</f>
        <v>2.5</v>
      </c>
      <c r="CQ124" s="275">
        <f>VLOOKUP(C124,FPT!B:CO,32,0)</f>
        <v>2.5</v>
      </c>
      <c r="CR124" t="str">
        <f t="shared" si="146"/>
        <v/>
      </c>
      <c r="CS124" s="275">
        <f>VLOOKUP(C124,MOVI!C:DT,33,0)</f>
        <v>0</v>
      </c>
      <c r="CT124" s="275">
        <f>VLOOKUP(C124,FPT!B:CR,33,0)</f>
        <v>0</v>
      </c>
      <c r="CU124" t="str">
        <f t="shared" si="147"/>
        <v/>
      </c>
      <c r="CV124" s="275">
        <f>VLOOKUP(C124,MOVI!C:DT,34,0)</f>
        <v>0</v>
      </c>
      <c r="CW124" s="275">
        <f>VLOOKUP(C124,FPT!B:CU,34,0)</f>
        <v>0</v>
      </c>
      <c r="CX124" t="str">
        <f t="shared" si="148"/>
        <v/>
      </c>
      <c r="CY124" s="275">
        <f>VLOOKUP(C124,MOVI!C:DT,35,0)</f>
        <v>21</v>
      </c>
      <c r="CZ124" s="275">
        <f>VLOOKUP(C124,FPT!B:CX,35,0)</f>
        <v>21</v>
      </c>
      <c r="DA124" t="str">
        <f t="shared" si="149"/>
        <v/>
      </c>
      <c r="DB124" s="275">
        <f>VLOOKUP(C124,MOVI!C:DT,36,0)</f>
        <v>0</v>
      </c>
      <c r="DC124" s="275">
        <f>VLOOKUP(C124,FPT!B:DA,36,0)</f>
        <v>0</v>
      </c>
      <c r="DD124" t="str">
        <f t="shared" si="150"/>
        <v/>
      </c>
      <c r="DE124" s="275">
        <f>VLOOKUP(C124,MOVI!C:DT,37,0)</f>
        <v>0</v>
      </c>
      <c r="DF124" s="275">
        <f>VLOOKUP(C124,FPT!B:DD,37,0)</f>
        <v>0</v>
      </c>
      <c r="DG124" t="str">
        <f t="shared" si="151"/>
        <v/>
      </c>
      <c r="DH124" s="275">
        <f>VLOOKUP(C124,MOVI!C:DT,38,0)</f>
        <v>0</v>
      </c>
      <c r="DI124" s="275">
        <f>VLOOKUP(C124,FPT!B:DG,38,0)</f>
        <v>0</v>
      </c>
      <c r="DJ124" t="str">
        <f t="shared" si="152"/>
        <v/>
      </c>
      <c r="DK124" s="275">
        <f>VLOOKUP(C124,MOVI!C:DT,39,0)</f>
        <v>0</v>
      </c>
      <c r="DL124" s="275">
        <f>VLOOKUP(C124,FPT!B:DJ,39,0)</f>
        <v>0</v>
      </c>
      <c r="DM124" t="str">
        <f t="shared" si="153"/>
        <v/>
      </c>
      <c r="DN124" s="275">
        <f>VLOOKUP(C124,MOVI!C:DT,40,0)</f>
        <v>0</v>
      </c>
      <c r="DO124" s="275">
        <f>VLOOKUP(C124,FPT!B:DM,40,0)</f>
        <v>0</v>
      </c>
      <c r="DP124" t="str">
        <f t="shared" si="154"/>
        <v/>
      </c>
      <c r="DQ124" s="275">
        <f>VLOOKUP(C124,MOVI!C:DT,41,0)</f>
        <v>0</v>
      </c>
      <c r="DR124" s="275">
        <f>VLOOKUP(C124,FPT!B:DP,41,0)</f>
        <v>0</v>
      </c>
      <c r="DS124" t="str">
        <f t="shared" si="155"/>
        <v/>
      </c>
      <c r="DT124" s="275">
        <f>VLOOKUP(C124,MOVI!C:DT,42,0)</f>
        <v>10000000</v>
      </c>
      <c r="DU124" s="275">
        <f>ROUND(VLOOKUP(C124,FPT!B:DS,42,0),0)</f>
        <v>10000000</v>
      </c>
      <c r="DV124" t="str">
        <f t="shared" si="156"/>
        <v/>
      </c>
      <c r="DW124" s="275">
        <f>VLOOKUP(C124,MOVI!C:DT,43,0)</f>
        <v>0</v>
      </c>
      <c r="DX124" s="275">
        <f>VLOOKUP(C124,FPT!B:DV,43,0)</f>
        <v>0</v>
      </c>
      <c r="DY124" t="str">
        <f t="shared" si="157"/>
        <v/>
      </c>
      <c r="DZ124" s="275">
        <f>VLOOKUP(C124,MOVI!C:DT,44,0)</f>
        <v>0</v>
      </c>
      <c r="EA124" s="275">
        <f>VLOOKUP(C124,FPT!B:DY,44,0)</f>
        <v>0</v>
      </c>
      <c r="EB124" t="str">
        <f t="shared" si="158"/>
        <v/>
      </c>
      <c r="EC124" s="275">
        <f>VLOOKUP(C124,MOVI!C:DT,45,0)</f>
        <v>10000000</v>
      </c>
      <c r="ED124" s="275">
        <f>ROUND(VLOOKUP(C124,FPT!B:EB,45,0),0)</f>
        <v>10000000</v>
      </c>
      <c r="EE124" t="str">
        <f t="shared" si="159"/>
        <v/>
      </c>
      <c r="EF124" s="275">
        <f>VLOOKUP(C124,MOVI!C:DT,46,0)</f>
        <v>0</v>
      </c>
      <c r="EG124" s="275">
        <f>VLOOKUP(C124,FPT!B:EE,46,0)</f>
        <v>0</v>
      </c>
      <c r="EH124" t="str">
        <f t="shared" si="160"/>
        <v/>
      </c>
      <c r="EI124" s="275">
        <f>VLOOKUP(C124,MOVI!C:DT,47,0)</f>
        <v>0</v>
      </c>
      <c r="EJ124" s="275">
        <f>VLOOKUP(C124,FPT!B:EH,47,0)</f>
        <v>0</v>
      </c>
      <c r="EK124" t="str">
        <f t="shared" si="161"/>
        <v/>
      </c>
      <c r="EL124" s="275">
        <f>VLOOKUP(C124,MOVI!C:DT,48,0)</f>
        <v>0</v>
      </c>
      <c r="EM124" s="275">
        <f>VLOOKUP(C124,FPT!B:EK,48,0)</f>
        <v>0</v>
      </c>
      <c r="EN124" t="str">
        <f t="shared" si="162"/>
        <v/>
      </c>
      <c r="EO124" s="275">
        <f>VLOOKUP(C124,MOVI!C:DT,49,0)</f>
        <v>0</v>
      </c>
      <c r="EP124" s="275">
        <f>VLOOKUP(C124,FPT!B:EN,49,0)</f>
        <v>0</v>
      </c>
      <c r="EQ124" t="str">
        <f t="shared" si="163"/>
        <v/>
      </c>
      <c r="ER124" s="275">
        <f>VLOOKUP(C124,MOVI!C:DT,50,0)</f>
        <v>0</v>
      </c>
      <c r="ES124" s="275">
        <f>VLOOKUP(C124,FPT!B:EQ,50,0)</f>
        <v>0</v>
      </c>
      <c r="ET124" t="str">
        <f t="shared" si="164"/>
        <v/>
      </c>
      <c r="EU124" s="275">
        <f>VLOOKUP(C124,MOVI!C:DT,51,0)</f>
        <v>0</v>
      </c>
      <c r="EV124" s="275">
        <f>VLOOKUP(C124,FPT!B:ET,51,0)</f>
        <v>0</v>
      </c>
      <c r="EW124" t="str">
        <f t="shared" si="165"/>
        <v/>
      </c>
      <c r="EX124" s="275">
        <f>VLOOKUP(C124,MOVI!C:DT,52,0)</f>
        <v>0</v>
      </c>
      <c r="EY124" s="275">
        <f>VLOOKUP(C124,FPT!B:EW,52,0)</f>
        <v>0</v>
      </c>
      <c r="EZ124" t="str">
        <f t="shared" si="166"/>
        <v/>
      </c>
      <c r="FA124" s="275">
        <f>VLOOKUP(C124,MOVI!C:DT,53,0)</f>
        <v>0</v>
      </c>
      <c r="FB124" s="275">
        <f>VLOOKUP(C124,FPT!B:EZ,53,0)</f>
        <v>0</v>
      </c>
      <c r="FC124" t="str">
        <f t="shared" si="167"/>
        <v/>
      </c>
      <c r="FD124" s="275">
        <f>VLOOKUP(C124,MOVI!C:DT,54,0)</f>
        <v>0</v>
      </c>
      <c r="FE124" s="275">
        <f>VLOOKUP(C124,FPT!B:FC,54,0)</f>
        <v>0</v>
      </c>
      <c r="FF124" t="str">
        <f t="shared" si="168"/>
        <v/>
      </c>
      <c r="FG124" s="275">
        <f>VLOOKUP(C124,MOVI!C:DT,55,0)</f>
        <v>0</v>
      </c>
      <c r="FH124" s="275">
        <f>VLOOKUP(C124,FPT!B:FF,55,0)</f>
        <v>0</v>
      </c>
      <c r="FI124" t="str">
        <f t="shared" si="169"/>
        <v/>
      </c>
      <c r="FJ124" s="275">
        <f>VLOOKUP(C124,MOVI!C:DT,56,0)</f>
        <v>0</v>
      </c>
      <c r="FK124" s="275">
        <f>VLOOKUP(C124,FPT!B:FI,56,0)</f>
        <v>0</v>
      </c>
      <c r="FL124" t="str">
        <f t="shared" si="170"/>
        <v/>
      </c>
      <c r="FM124" s="275">
        <f>VLOOKUP(C124,MOVI!C:DT,57,0)</f>
        <v>0</v>
      </c>
      <c r="FN124" s="275">
        <f>VLOOKUP(C124,FPT!B:FL,57,0)</f>
        <v>0</v>
      </c>
      <c r="FO124" t="str">
        <f t="shared" si="171"/>
        <v/>
      </c>
      <c r="FP124" s="275">
        <f>VLOOKUP(C124,MOVI!C:DT,58,0)</f>
        <v>0</v>
      </c>
      <c r="FQ124" s="275">
        <f>VLOOKUP(C124,FPT!B:FO,58,0)</f>
        <v>0</v>
      </c>
      <c r="FR124" t="str">
        <f t="shared" si="172"/>
        <v/>
      </c>
      <c r="FS124" s="275">
        <f>VLOOKUP(C124,MOVI!C:DT,59,0)</f>
        <v>0</v>
      </c>
      <c r="FT124" s="275">
        <f>VLOOKUP(C124,FPT!B:FR,59,0)</f>
        <v>0</v>
      </c>
      <c r="FU124" t="str">
        <f t="shared" si="173"/>
        <v/>
      </c>
      <c r="FV124" s="275">
        <f>VLOOKUP(C124,MOVI!C:DT,60,0)</f>
        <v>0</v>
      </c>
      <c r="FW124" s="275">
        <f>VLOOKUP(C124,FPT!B:FU,60,0)</f>
        <v>0</v>
      </c>
      <c r="FX124" t="str">
        <f t="shared" si="174"/>
        <v/>
      </c>
      <c r="FY124" s="275">
        <f>VLOOKUP(C124,MOVI!C:DT,61,0)</f>
        <v>0</v>
      </c>
      <c r="FZ124" s="275">
        <f>VLOOKUP(C124,FPT!B:FX,61,0)</f>
        <v>0</v>
      </c>
      <c r="GA124" t="str">
        <f t="shared" si="175"/>
        <v/>
      </c>
      <c r="GB124" s="275">
        <f>VLOOKUP(C124,MOVI!C:DT,62,0)</f>
        <v>0</v>
      </c>
      <c r="GC124" s="275">
        <f>VLOOKUP(C124,FPT!B:GA,62,0)</f>
        <v>0</v>
      </c>
      <c r="GD124" t="str">
        <f t="shared" si="176"/>
        <v/>
      </c>
      <c r="GE124" s="275">
        <f>VLOOKUP(C124,MOVI!C:DT,63,0)</f>
        <v>0</v>
      </c>
      <c r="GF124" s="275">
        <f>VLOOKUP(C124,FPT!B:GD,63,0)</f>
        <v>0</v>
      </c>
      <c r="GG124" t="str">
        <f t="shared" si="177"/>
        <v/>
      </c>
      <c r="GH124" s="275">
        <f>VLOOKUP(C124,MOVI!C:DT,64,0)</f>
        <v>0</v>
      </c>
      <c r="GI124" s="275">
        <f>VLOOKUP(C124,FPT!B:GG,64,0)</f>
        <v>0</v>
      </c>
      <c r="GJ124" t="str">
        <f t="shared" si="178"/>
        <v/>
      </c>
      <c r="GK124" s="275">
        <f>VLOOKUP(C124,MOVI!C:DT,65,0)</f>
        <v>0</v>
      </c>
      <c r="GL124" s="275">
        <f>VLOOKUP(C124,FPT!B:GJ,65,0)</f>
        <v>0</v>
      </c>
      <c r="GM124" t="str">
        <f t="shared" si="179"/>
        <v/>
      </c>
      <c r="GN124" s="275">
        <f>VLOOKUP(C124,MOVI!C:DT,66,0)</f>
        <v>0</v>
      </c>
      <c r="GO124" s="275">
        <f>VLOOKUP(C124,FPT!B:GM,66,0)</f>
        <v>0</v>
      </c>
      <c r="GP124" t="str">
        <f t="shared" si="180"/>
        <v/>
      </c>
      <c r="GQ124" s="275">
        <f>VLOOKUP(C124,MOVI!C:DT,67,0)</f>
        <v>0</v>
      </c>
      <c r="GR124" s="275">
        <f>VLOOKUP(C124,FPT!B:GP,67,0)</f>
        <v>0</v>
      </c>
      <c r="GS124" t="str">
        <f t="shared" si="181"/>
        <v/>
      </c>
      <c r="GT124" s="275">
        <f>VLOOKUP(C124,MOVI!C:DT,68,0)</f>
        <v>0</v>
      </c>
      <c r="GU124" s="275">
        <f>VLOOKUP(C124,FPT!B:GS,68,0)</f>
        <v>0</v>
      </c>
      <c r="GV124" t="str">
        <f t="shared" si="182"/>
        <v/>
      </c>
      <c r="GW124" s="275">
        <f>VLOOKUP(C124,MOVI!C:DT,69,0)</f>
        <v>0</v>
      </c>
      <c r="GX124" s="275">
        <f>VLOOKUP(C124,FPT!B:GV,69,0)</f>
        <v>0</v>
      </c>
      <c r="GY124" t="str">
        <f t="shared" si="183"/>
        <v/>
      </c>
      <c r="GZ124" s="275">
        <f>VLOOKUP(C124,MOVI!C:DT,70,0)</f>
        <v>0</v>
      </c>
      <c r="HA124" s="275">
        <f>VLOOKUP(C124,FPT!B:GY,70,0)</f>
        <v>0</v>
      </c>
      <c r="HB124" t="str">
        <f t="shared" si="184"/>
        <v/>
      </c>
      <c r="HC124" s="275">
        <f>VLOOKUP(C124,MOVI!C:DT,71,0)</f>
        <v>10000000</v>
      </c>
      <c r="HD124" s="275">
        <f>ROUND(VLOOKUP(C124,FPT!B:HB,71,0),0)</f>
        <v>10000000</v>
      </c>
      <c r="HE124" t="str">
        <f t="shared" si="185"/>
        <v/>
      </c>
      <c r="HF124" s="275">
        <f>ROUND(VLOOKUP(C124,MOVI!C:DT,72,0),0)</f>
        <v>0</v>
      </c>
      <c r="HG124" s="275">
        <f>ROUND(VLOOKUP(C124,FPT!B:HE,72,0),0)</f>
        <v>0</v>
      </c>
      <c r="HH124" t="str">
        <f t="shared" si="186"/>
        <v/>
      </c>
      <c r="HI124" s="275">
        <f>VLOOKUP(C124,MOVI!C:DT,73,0)</f>
        <v>0</v>
      </c>
      <c r="HJ124" s="275">
        <f>VLOOKUP(C124,FPT!B:HH,73,0)</f>
        <v>0</v>
      </c>
      <c r="HK124" t="str">
        <f t="shared" si="187"/>
        <v/>
      </c>
      <c r="HL124" s="275">
        <f>VLOOKUP(C124,MOVI!C:DT,74,0)</f>
        <v>0</v>
      </c>
      <c r="HM124" s="275">
        <f>VLOOKUP(C124,FPT!B:HK,74,0)</f>
        <v>0</v>
      </c>
      <c r="HN124" t="str">
        <f t="shared" si="188"/>
        <v/>
      </c>
      <c r="HO124" s="275">
        <f>VLOOKUP(C124,MOVI!C:DT,75,0)</f>
        <v>11000000</v>
      </c>
      <c r="HP124" s="275">
        <f>VLOOKUP(C124,FPT!B:HN,75,0)</f>
        <v>11000000</v>
      </c>
      <c r="HQ124" t="str">
        <f t="shared" si="189"/>
        <v/>
      </c>
      <c r="HR124" s="275">
        <f>VLOOKUP(C124,MOVI!C:DT,76,0)</f>
        <v>1</v>
      </c>
      <c r="HS124" s="275">
        <f>VLOOKUP(C124,FPT!B:HQ,76,0)</f>
        <v>1</v>
      </c>
      <c r="HT124" t="str">
        <f t="shared" si="190"/>
        <v/>
      </c>
      <c r="HU124" s="275">
        <f>VLOOKUP(C124,MOVI!C:DT,77,0)</f>
        <v>4400000</v>
      </c>
      <c r="HV124" s="275">
        <f>VLOOKUP(C124,FPT!B:HT,77,0)</f>
        <v>4400000</v>
      </c>
      <c r="HW124" t="str">
        <f t="shared" si="191"/>
        <v/>
      </c>
      <c r="HX124" s="274">
        <f>VLOOKUP(C124,MOVI!C:CB,78,0)</f>
        <v>800000</v>
      </c>
      <c r="HY124" s="261">
        <f>VLOOKUP(C124,FPT!$B:$CA,78,0)</f>
        <v>800000</v>
      </c>
      <c r="HZ124" t="str">
        <f t="shared" si="192"/>
        <v/>
      </c>
      <c r="IA124" s="275">
        <f>VLOOKUP(C124,MOVI!C:CD,79,0)</f>
        <v>100000</v>
      </c>
      <c r="IB124" s="275">
        <f>VLOOKUP(C124,FPT!B:HZ,79,0)</f>
        <v>100000</v>
      </c>
      <c r="IC124" t="str">
        <f t="shared" si="193"/>
        <v/>
      </c>
      <c r="ID124" s="275">
        <f>VLOOKUP(C124,MOVI!C:CD,80,0)</f>
        <v>150000</v>
      </c>
      <c r="IE124" s="275">
        <f>VLOOKUP(C124,FPT!B:IC,80,0)</f>
        <v>150000</v>
      </c>
      <c r="IF124" t="str">
        <f t="shared" si="194"/>
        <v/>
      </c>
      <c r="IG124" s="275">
        <f>VLOOKUP(C124,MOVI!C:DT,81,0)</f>
        <v>0</v>
      </c>
      <c r="IH124" s="275">
        <f>VLOOKUP(C124,FPT!B:IF,81,0)</f>
        <v>0</v>
      </c>
      <c r="II124" t="str">
        <f t="shared" si="195"/>
        <v/>
      </c>
      <c r="IJ124" s="275">
        <f>VLOOKUP(C124,MOVI!C:DT,82,0)</f>
        <v>1050000</v>
      </c>
      <c r="IK124" s="275">
        <f>VLOOKUP(C124,FPT!B:II,82,0)</f>
        <v>1050000</v>
      </c>
      <c r="IL124" t="str">
        <f t="shared" si="196"/>
        <v/>
      </c>
      <c r="IM124" s="275">
        <f>ROUND(VLOOKUP(C124,MOVI!C:DT,83,0),0)</f>
        <v>16450000</v>
      </c>
      <c r="IN124" s="275">
        <f>ROUND(VLOOKUP(C124,FPT!B:IL,83,0),0)</f>
        <v>16450000</v>
      </c>
      <c r="IO124" t="str">
        <f t="shared" si="197"/>
        <v/>
      </c>
      <c r="IP124" s="275">
        <f>VLOOKUP(C124,MOVI!C:DT,84,0)</f>
        <v>0</v>
      </c>
      <c r="IQ124" s="275">
        <f>VLOOKUP(C124,FPT!B:IO,84,0)</f>
        <v>0</v>
      </c>
      <c r="IR124" t="str">
        <f t="shared" si="198"/>
        <v/>
      </c>
      <c r="IS124" s="275">
        <f>ROUND(VLOOKUP(C124,MOVI!C:DT,85,0),0)</f>
        <v>0</v>
      </c>
      <c r="IT124" s="275">
        <f>ROUND(VLOOKUP(C124,FPT!B:IR,85,0),0)</f>
        <v>0</v>
      </c>
      <c r="IU124" t="str">
        <f t="shared" si="199"/>
        <v/>
      </c>
      <c r="IV124" s="275">
        <f>VLOOKUP(C124,MOVI!C:DT,86,0)</f>
        <v>0</v>
      </c>
      <c r="IW124" s="275">
        <f>VLOOKUP(C124,FPT!B:IU,86,0)</f>
        <v>0</v>
      </c>
      <c r="IX124" t="str">
        <f t="shared" si="200"/>
        <v/>
      </c>
      <c r="IY124" s="275">
        <f>ROUND(VLOOKUP(C124,MOVI!C:DT,87,0),0)</f>
        <v>0</v>
      </c>
      <c r="IZ124" s="275">
        <f>ROUND(VLOOKUP(C124,FPT!B:IX,87,0),0)</f>
        <v>0</v>
      </c>
      <c r="JA124" t="str">
        <f t="shared" si="201"/>
        <v/>
      </c>
      <c r="JB124" s="275">
        <f>VLOOKUP(C124,MOVI!C:DT,88,0)</f>
        <v>0</v>
      </c>
      <c r="JC124" s="275">
        <f>VLOOKUP(C124,FPT!B:JA,88,0)</f>
        <v>0</v>
      </c>
      <c r="JD124" t="str">
        <f t="shared" si="202"/>
        <v/>
      </c>
      <c r="JE124" s="275">
        <f>VLOOKUP(C124,MOVI!C:DT,89,0)</f>
        <v>100000</v>
      </c>
      <c r="JF124" s="275">
        <f>VLOOKUP(C124,FPT!B:JD,89,0)</f>
        <v>100000</v>
      </c>
      <c r="JG124" t="str">
        <f t="shared" si="203"/>
        <v/>
      </c>
      <c r="JH124" s="275">
        <f>VLOOKUP(C124,MOVI!C:DT,90,0)</f>
        <v>0</v>
      </c>
      <c r="JI124" s="275">
        <f>VLOOKUP(C124,FPT!B:JG,90,0)</f>
        <v>0</v>
      </c>
      <c r="JJ124" t="str">
        <f t="shared" si="204"/>
        <v/>
      </c>
      <c r="JK124" s="275">
        <f>VLOOKUP(C124,MOVI!C:DT,91,0)</f>
        <v>0</v>
      </c>
      <c r="JL124" s="275">
        <f>VLOOKUP(C124,FPT!B:JJ,91,0)</f>
        <v>0</v>
      </c>
      <c r="JM124" t="str">
        <f t="shared" si="205"/>
        <v/>
      </c>
      <c r="JN124" s="275">
        <f>VLOOKUP(C124,MOVI!C:DT,92,0)</f>
        <v>236000</v>
      </c>
      <c r="JO124" s="275">
        <f>VLOOKUP(C124,FPT!B:JM,92,0)</f>
        <v>236000</v>
      </c>
      <c r="JP124" t="str">
        <f t="shared" si="206"/>
        <v/>
      </c>
      <c r="JQ124" s="275">
        <f>VLOOKUP(C124,MOVI!C:DT,93,0)</f>
        <v>0</v>
      </c>
      <c r="JR124" s="275">
        <f>VLOOKUP(C124,FPT!B:JP,93,0)</f>
        <v>0</v>
      </c>
      <c r="JS124" t="str">
        <f t="shared" si="207"/>
        <v/>
      </c>
      <c r="JT124" s="275">
        <f>VLOOKUP(C124,MOVI!C:DT,94,0)</f>
        <v>336000</v>
      </c>
      <c r="JU124" s="275">
        <f>VLOOKUP(C124,FPT!B:JS,94,0)</f>
        <v>336000</v>
      </c>
      <c r="JV124" t="str">
        <f t="shared" si="208"/>
        <v/>
      </c>
      <c r="JW124" s="275">
        <f>VLOOKUP(C124,MOVI!C:DT,95,0)</f>
        <v>8614000</v>
      </c>
      <c r="JX124" s="275">
        <f>VLOOKUP(C124,FPT!B:JV,95,0)</f>
        <v>8614000</v>
      </c>
      <c r="JY124" t="str">
        <f t="shared" si="209"/>
        <v/>
      </c>
      <c r="JZ124" s="275">
        <f>VLOOKUP(C124,MOVI!C:DT,96,0)</f>
        <v>0</v>
      </c>
      <c r="KA124" s="275">
        <f>VLOOKUP(C124,FPT!B:JY,96,0)</f>
        <v>0</v>
      </c>
      <c r="KB124" t="str">
        <f t="shared" si="210"/>
        <v/>
      </c>
      <c r="KC124" s="275">
        <f>VLOOKUP(C124,MOVI!C:DT,97,0)</f>
        <v>8614000</v>
      </c>
      <c r="KD124" s="275">
        <f>VLOOKUP(C124,FPT!B:KB,97,0)</f>
        <v>8614000</v>
      </c>
      <c r="KE124" t="str">
        <f t="shared" si="211"/>
        <v/>
      </c>
      <c r="KF124" s="275">
        <f>VLOOKUP(C124,MOVI!C:DT,98,0)</f>
        <v>1700000.0000000002</v>
      </c>
      <c r="KG124" s="275">
        <f>VLOOKUP(C124,FPT!B:KE,98,0)</f>
        <v>1700000</v>
      </c>
      <c r="KH124" t="str">
        <f t="shared" si="212"/>
        <v/>
      </c>
      <c r="KI124" s="275">
        <f>VLOOKUP(C124,MOVI!C:DT,99,0)</f>
        <v>0</v>
      </c>
      <c r="KJ124" s="275">
        <f>VLOOKUP(C124,FPT!B:KH,99,0)</f>
        <v>0</v>
      </c>
      <c r="KK124" t="str">
        <f t="shared" si="213"/>
        <v/>
      </c>
      <c r="KL124" s="275">
        <f>VLOOKUP(C124,MOVI!C:DT,100,0)</f>
        <v>300000</v>
      </c>
      <c r="KM124" s="275">
        <f>VLOOKUP(C124,FPT!B:KK,100,0)</f>
        <v>300000</v>
      </c>
      <c r="KN124" t="str">
        <f t="shared" si="214"/>
        <v/>
      </c>
      <c r="KO124" s="275">
        <f>VLOOKUP(C124,MOVI!C:DT,101,0)</f>
        <v>0</v>
      </c>
      <c r="KP124" s="275">
        <f>VLOOKUP(C124,FPT!B:KN,101,0)</f>
        <v>0</v>
      </c>
      <c r="KQ124" t="str">
        <f t="shared" si="215"/>
        <v/>
      </c>
      <c r="KR124" s="275">
        <f>VLOOKUP(C124,MOVI!C:DT,102,0)</f>
        <v>0</v>
      </c>
      <c r="KS124" s="275">
        <f>VLOOKUP(C124,FPT!B:KQ,102,0)</f>
        <v>0</v>
      </c>
      <c r="KT124" t="str">
        <f t="shared" si="216"/>
        <v/>
      </c>
      <c r="KU124" s="275">
        <f>VLOOKUP(C124,MOVI!C:DT,103,0)</f>
        <v>2000000.0000000002</v>
      </c>
      <c r="KV124" s="275">
        <f>VLOOKUP(C124,FPT!B:KT,103,0)</f>
        <v>2000000</v>
      </c>
      <c r="KW124" t="str">
        <f t="shared" si="217"/>
        <v/>
      </c>
      <c r="KX124" s="275">
        <f>VLOOKUP(C124,MOVI!C:DT,104,0)</f>
        <v>3050000</v>
      </c>
      <c r="KY124" s="275">
        <f>VLOOKUP(C124,FPT!B:KW,104,0)</f>
        <v>3050000</v>
      </c>
      <c r="KZ124" t="str">
        <f t="shared" si="218"/>
        <v/>
      </c>
      <c r="LA124" s="275">
        <f>VLOOKUP(C124,MOVI!C:DT,105,0)</f>
        <v>200000</v>
      </c>
      <c r="LB124" s="275">
        <f>VLOOKUP(C124,FPT!B:KZ,105,0)</f>
        <v>200000</v>
      </c>
      <c r="LC124" t="str">
        <f t="shared" si="219"/>
        <v/>
      </c>
      <c r="LD124" s="275">
        <f>VLOOKUP(C124,MOVI!C:DT,106,0)</f>
        <v>12200000</v>
      </c>
      <c r="LE124" s="275">
        <f>VLOOKUP(C124,FPT!B:LC,106,0)</f>
        <v>12200000</v>
      </c>
      <c r="LF124" t="str">
        <f t="shared" si="220"/>
        <v/>
      </c>
      <c r="LG124" s="273">
        <f>VLOOKUP(C124,MOVI!C:DT,107,0)</f>
        <v>0</v>
      </c>
      <c r="LH124" s="273">
        <f>VLOOKUP(C124,FPT!B:LF,107,0)</f>
        <v>0</v>
      </c>
      <c r="LI124" t="str">
        <f t="shared" si="221"/>
        <v/>
      </c>
      <c r="LJ124" t="str">
        <f>VLOOKUP(C124,MOVI!C:DV,108,0)</f>
        <v>Việt PhúSouthSupport</v>
      </c>
      <c r="LK124" s="252" t="str">
        <f>VLOOKUP(C124,FPT!B:LI,108,0)</f>
        <v>Việt PhúSouthSupport</v>
      </c>
      <c r="LL124" t="str">
        <f t="shared" si="222"/>
        <v/>
      </c>
      <c r="LM124" s="275">
        <f>ROUND(VLOOKUP(C124,MOVI!C:DV,109,0),0)</f>
        <v>833333</v>
      </c>
      <c r="LN124" s="275">
        <f>ROUND(VLOOKUP(C124,FPT!B:LL,109,0),0)</f>
        <v>833333</v>
      </c>
      <c r="LO124" t="str">
        <f t="shared" si="223"/>
        <v/>
      </c>
      <c r="LP124" t="str">
        <f>VLOOKUP(C124,MOVI!C:DV,110,0)</f>
        <v>HO</v>
      </c>
      <c r="LQ124" s="247" t="str">
        <f>VLOOKUP(C124,FPT!B:LO,110,0)</f>
        <v>HO</v>
      </c>
      <c r="LR124" t="str">
        <f t="shared" si="224"/>
        <v/>
      </c>
      <c r="LS124">
        <f>MOVI!DI119</f>
        <v>18</v>
      </c>
      <c r="LV124">
        <f>MOVI!DJ119</f>
        <v>0</v>
      </c>
      <c r="LW124">
        <f>MOVI!DK119</f>
        <v>0</v>
      </c>
      <c r="LX124" t="str">
        <f>MOVI!DL119</f>
        <v>x</v>
      </c>
      <c r="LY124">
        <f>MOVI!DM119</f>
        <v>0</v>
      </c>
      <c r="LZ124">
        <f>MOVI!DN119</f>
        <v>100000</v>
      </c>
      <c r="MA124">
        <f>MOVI!DO119</f>
        <v>0</v>
      </c>
      <c r="MB124" t="str">
        <f>MOVI!DP119</f>
        <v/>
      </c>
      <c r="MC124">
        <f>MOVI!DQ119</f>
        <v>0</v>
      </c>
      <c r="MD124">
        <f>MOVI!DR119</f>
        <v>0</v>
      </c>
      <c r="ME124" t="str">
        <f>VLOOKUP(C124,MOVI!C:DV,121,0)</f>
        <v/>
      </c>
      <c r="MF124" s="252"/>
      <c r="MG124" t="str">
        <f t="shared" si="228"/>
        <v/>
      </c>
      <c r="MH124" t="str">
        <f>VLOOKUP(C124,MOVI!C:DT,122,0)</f>
        <v>Việt PhúSouth</v>
      </c>
      <c r="MI124" s="252" t="str">
        <f>VLOOKUP(C124,FPT!B:DS,112,0)</f>
        <v>Việt PhúSouth</v>
      </c>
      <c r="MJ124" t="str">
        <f t="shared" si="225"/>
        <v/>
      </c>
    </row>
    <row r="125" spans="1:348" x14ac:dyDescent="0.25">
      <c r="A125">
        <v>117</v>
      </c>
      <c r="B125" s="48">
        <v>5379</v>
      </c>
      <c r="C125" s="271" t="s">
        <v>894</v>
      </c>
      <c r="D125" t="str">
        <f>VLOOKUP(C125,MOVI!C:D,2,0)</f>
        <v>Nguyễn Thị Thùy Dương</v>
      </c>
      <c r="E125" t="str">
        <f>VLOOKUP(C125,FPT!B:C,2,0)</f>
        <v>Nguyễn Thị Thùy Dương</v>
      </c>
      <c r="F125" t="str">
        <f t="shared" si="118"/>
        <v/>
      </c>
      <c r="G125" t="str">
        <f>VLOOKUP(C125,MOVI!C:E,3,0)</f>
        <v>Support</v>
      </c>
      <c r="H125" t="str">
        <f>VLOOKUP(C125,FPT!B:F,3,0)</f>
        <v>Support</v>
      </c>
      <c r="I125" t="str">
        <f t="shared" si="119"/>
        <v/>
      </c>
      <c r="J125" t="str">
        <f>VLOOKUP(C125,MOVI!C:H,4,0)</f>
        <v>PMO/ Business Transformation</v>
      </c>
      <c r="K125" t="str">
        <f>VLOOKUP(C125,FPT!B:I,4,0)</f>
        <v>PMO/ Business Transformation</v>
      </c>
      <c r="L125" t="str">
        <f t="shared" si="120"/>
        <v/>
      </c>
      <c r="M125" t="str">
        <f>VLOOKUP(C125,MOVI!C:DT,5,0)</f>
        <v>Senior Associate</v>
      </c>
      <c r="N125" t="str">
        <f>VLOOKUP(C125,FPT!B:L,5,0)</f>
        <v>Senior Associate</v>
      </c>
      <c r="O125" t="str">
        <f t="shared" si="121"/>
        <v/>
      </c>
      <c r="P125" t="str">
        <f>VLOOKUP(C125,MOVI!C:DT,6,0)</f>
        <v>Business Analyst</v>
      </c>
      <c r="Q125" t="str">
        <f>VLOOKUP(C125,FPT!B:O,6,0)</f>
        <v>Business Analyst</v>
      </c>
      <c r="R125" t="str">
        <f t="shared" si="122"/>
        <v/>
      </c>
      <c r="S125" t="str">
        <f>VLOOKUP(C125,MOVI!C:DT,7,0)</f>
        <v>South</v>
      </c>
      <c r="T125" t="str">
        <f>VLOOKUP(C125,FPT!B:R,7,0)</f>
        <v>South</v>
      </c>
      <c r="U125" t="str">
        <f t="shared" si="123"/>
        <v/>
      </c>
      <c r="V125" t="str">
        <f>VLOOKUP(C125,MOVI!C:DT,8,0)</f>
        <v>Việt Phú</v>
      </c>
      <c r="W125" t="str">
        <f>VLOOKUP(C125,FPT!B:U,8,0)</f>
        <v>Việt Phú</v>
      </c>
      <c r="X125" t="str">
        <f t="shared" si="124"/>
        <v/>
      </c>
      <c r="Y125" t="str">
        <f>VLOOKUP(C125,MOVI!C:DT,9,0)</f>
        <v>Full-time</v>
      </c>
      <c r="Z125" t="str">
        <f>VLOOKUP(C125,FPT!B:X,9,0)</f>
        <v>Full-time</v>
      </c>
      <c r="AA125" t="str">
        <f t="shared" si="125"/>
        <v/>
      </c>
      <c r="AB125" t="str">
        <f>VLOOKUP(C125,MOVI!C:DT,10,0)</f>
        <v>Permanent</v>
      </c>
      <c r="AC125" t="str">
        <f>VLOOKUP(C125,FPT!B:AA,10,0)</f>
        <v>Permanent</v>
      </c>
      <c r="AD125" t="str">
        <f t="shared" si="126"/>
        <v/>
      </c>
      <c r="AE125" s="247">
        <f>VLOOKUP(C125,MOVI!C:DT,11,0)</f>
        <v>43731</v>
      </c>
      <c r="AF125" s="247">
        <f>VLOOKUP(C125,FPT!B:AD,11,0)</f>
        <v>43731</v>
      </c>
      <c r="AG125" t="str">
        <f t="shared" si="127"/>
        <v/>
      </c>
      <c r="AH125" s="260" t="str">
        <f>VLOOKUP(C125,MOVI!C:DT,12,0)</f>
        <v/>
      </c>
      <c r="AI125" s="260"/>
      <c r="AJ125" t="str">
        <f t="shared" si="227"/>
        <v/>
      </c>
      <c r="AK125">
        <f>VLOOKUP(C125,MOVI!C:DT,13,0)</f>
        <v>0</v>
      </c>
      <c r="AL125" s="247">
        <f>VLOOKUP(C125,FPT!B:AJ,13,0)</f>
        <v>0</v>
      </c>
      <c r="AM125" t="str">
        <f t="shared" si="226"/>
        <v/>
      </c>
      <c r="AN125" s="247">
        <f>VLOOKUP(C125,MOVI!C:DT,14,0)</f>
        <v>0</v>
      </c>
      <c r="AO125" s="247">
        <f>VLOOKUP(C125,FPT!B:AM,14,0)</f>
        <v>0</v>
      </c>
      <c r="AP125" t="str">
        <f t="shared" si="128"/>
        <v/>
      </c>
      <c r="AQ125" t="str">
        <f>VLOOKUP(C125,MOVI!C:DT,15,0)</f>
        <v>LC</v>
      </c>
      <c r="AR125" s="247" t="str">
        <f>VLOOKUP(C125,FPT!B:AP,15,0)</f>
        <v>LC</v>
      </c>
      <c r="AS125" t="str">
        <f t="shared" si="129"/>
        <v/>
      </c>
      <c r="AT125" s="282" t="str">
        <f>VLOOKUP(C125,MOVI!C:DT,16,0)</f>
        <v>LTTP</v>
      </c>
      <c r="AU125" s="247" t="str">
        <f>VLOOKUP(C125,FPT!B:AS,16,0)</f>
        <v>LTTP</v>
      </c>
      <c r="AV125" t="str">
        <f t="shared" si="130"/>
        <v/>
      </c>
      <c r="AW125" t="str">
        <f>VLOOKUP(C125,MOVI!C:DT,17,0)</f>
        <v>L</v>
      </c>
      <c r="AX125" s="247" t="str">
        <f>VLOOKUP(C125,FPT!B:AV,17,0)</f>
        <v>L</v>
      </c>
      <c r="AY125" t="str">
        <f t="shared" si="131"/>
        <v/>
      </c>
      <c r="AZ125">
        <f>VLOOKUP(C125,MOVI!C:DT,18,0)</f>
        <v>0</v>
      </c>
      <c r="BA125" s="247">
        <f>VLOOKUP(C125,FPT!B:AY,18,0)</f>
        <v>0</v>
      </c>
      <c r="BB125" t="str">
        <f t="shared" si="132"/>
        <v/>
      </c>
      <c r="BC125" s="275">
        <f>VLOOKUP(C125,MOVI!C:DT,19,0)</f>
        <v>10000000</v>
      </c>
      <c r="BD125" s="275">
        <f>VLOOKUP(C125,FPT!B:BB,19,0)</f>
        <v>10000000</v>
      </c>
      <c r="BE125" t="str">
        <f t="shared" si="133"/>
        <v/>
      </c>
      <c r="BF125">
        <f>VLOOKUP(C125,MOVI!C:DT,20,0)</f>
        <v>0</v>
      </c>
      <c r="BG125" s="252">
        <f>VLOOKUP(C125,FPT!B:BE,20,0)</f>
        <v>0</v>
      </c>
      <c r="BH125" t="str">
        <f t="shared" si="134"/>
        <v/>
      </c>
      <c r="BI125" s="275">
        <f>VLOOKUP(C125,MOVI!C:DT,21,0)</f>
        <v>10000000</v>
      </c>
      <c r="BJ125" s="275">
        <f>VLOOKUP(C125,FPT!B:BH,21,0)</f>
        <v>10000000</v>
      </c>
      <c r="BK125" t="str">
        <f t="shared" si="135"/>
        <v/>
      </c>
      <c r="BL125" s="275">
        <f>VLOOKUP(C125,MOVI!C:DT,22,0)</f>
        <v>0</v>
      </c>
      <c r="BM125" s="275">
        <f>VLOOKUP(C125,FPT!B:BK,22,0)</f>
        <v>0</v>
      </c>
      <c r="BN125" t="str">
        <f t="shared" si="136"/>
        <v/>
      </c>
      <c r="BO125" s="275">
        <f>VLOOKUP(C125,MOVI!C:DT,23,0)</f>
        <v>0</v>
      </c>
      <c r="BP125" s="275">
        <f>VLOOKUP(C125,FPT!B:BN,23,0)</f>
        <v>0</v>
      </c>
      <c r="BQ125" t="str">
        <f t="shared" si="137"/>
        <v/>
      </c>
      <c r="BR125" s="275">
        <f>VLOOKUP(C125,MOVI!C:DT,24,0)</f>
        <v>0</v>
      </c>
      <c r="BS125" s="275">
        <f>VLOOKUP(C125,FPT!B:BQ,24,0)</f>
        <v>0</v>
      </c>
      <c r="BT125" t="str">
        <f t="shared" si="138"/>
        <v/>
      </c>
      <c r="BU125" s="275">
        <f>VLOOKUP(C125,MOVI!C:DT,25,0)</f>
        <v>0</v>
      </c>
      <c r="BV125" s="275">
        <f>VLOOKUP(C125,FPT!B:BT,25,0)</f>
        <v>0</v>
      </c>
      <c r="BW125" t="str">
        <f t="shared" si="139"/>
        <v/>
      </c>
      <c r="BX125" s="275">
        <f>VLOOKUP(C125,MOVI!C:DT,26,0)</f>
        <v>0</v>
      </c>
      <c r="BY125" s="275">
        <f>VLOOKUP(C125,FPT!B:BW,26,0)</f>
        <v>0</v>
      </c>
      <c r="BZ125" t="str">
        <f t="shared" si="140"/>
        <v/>
      </c>
      <c r="CA125" s="275">
        <f>VLOOKUP(C125,MOVI!C:DT,27,0)</f>
        <v>0</v>
      </c>
      <c r="CB125" s="275">
        <f>VLOOKUP(C125,FPT!B:BZ,27,0)</f>
        <v>0</v>
      </c>
      <c r="CC125" t="str">
        <f t="shared" si="141"/>
        <v/>
      </c>
      <c r="CD125" s="275">
        <f>VLOOKUP(C125,MOVI!C:DT,28,0)</f>
        <v>0</v>
      </c>
      <c r="CE125" s="275">
        <f>VLOOKUP(C125,FPT!B:CC,28,0)</f>
        <v>0</v>
      </c>
      <c r="CF125" t="str">
        <f t="shared" si="142"/>
        <v/>
      </c>
      <c r="CG125" t="str">
        <f>VLOOKUP(C125,MOVI!C:DT,29,0)</f>
        <v>TB, CN</v>
      </c>
      <c r="CH125" s="252" t="str">
        <f>VLOOKUP(C125,FPT!B:CF,29,0)</f>
        <v>TB, CN</v>
      </c>
      <c r="CI125" t="str">
        <f t="shared" si="143"/>
        <v/>
      </c>
      <c r="CJ125">
        <f>VLOOKUP(C125,MOVI!C:DT,30,0)</f>
        <v>21</v>
      </c>
      <c r="CK125" s="252">
        <f>VLOOKUP(C125,FPT!B:CI,30,0)</f>
        <v>21</v>
      </c>
      <c r="CL125" t="str">
        <f t="shared" si="144"/>
        <v/>
      </c>
      <c r="CM125">
        <f>VLOOKUP(C125,MOVI!C:DT,31,0)</f>
        <v>18</v>
      </c>
      <c r="CN125" s="252">
        <f>VLOOKUP(C125,FPT!B:CL,31,0)</f>
        <v>18</v>
      </c>
      <c r="CO125" t="str">
        <f t="shared" si="145"/>
        <v/>
      </c>
      <c r="CP125" s="275">
        <f>VLOOKUP(C125,MOVI!C:DT,32,0)</f>
        <v>3</v>
      </c>
      <c r="CQ125" s="275">
        <f>VLOOKUP(C125,FPT!B:CO,32,0)</f>
        <v>3</v>
      </c>
      <c r="CR125" t="str">
        <f t="shared" si="146"/>
        <v/>
      </c>
      <c r="CS125" s="275">
        <f>VLOOKUP(C125,MOVI!C:DT,33,0)</f>
        <v>0</v>
      </c>
      <c r="CT125" s="275">
        <f>VLOOKUP(C125,FPT!B:CR,33,0)</f>
        <v>0</v>
      </c>
      <c r="CU125" t="str">
        <f t="shared" si="147"/>
        <v/>
      </c>
      <c r="CV125" s="275">
        <f>VLOOKUP(C125,MOVI!C:DT,34,0)</f>
        <v>0</v>
      </c>
      <c r="CW125" s="275">
        <f>VLOOKUP(C125,FPT!B:CU,34,0)</f>
        <v>0</v>
      </c>
      <c r="CX125" t="str">
        <f t="shared" si="148"/>
        <v/>
      </c>
      <c r="CY125" s="275">
        <f>VLOOKUP(C125,MOVI!C:DT,35,0)</f>
        <v>21</v>
      </c>
      <c r="CZ125" s="275">
        <f>VLOOKUP(C125,FPT!B:CX,35,0)</f>
        <v>21</v>
      </c>
      <c r="DA125" t="str">
        <f t="shared" si="149"/>
        <v/>
      </c>
      <c r="DB125" s="275">
        <f>VLOOKUP(C125,MOVI!C:DT,36,0)</f>
        <v>0</v>
      </c>
      <c r="DC125" s="275">
        <f>VLOOKUP(C125,FPT!B:DA,36,0)</f>
        <v>0</v>
      </c>
      <c r="DD125" t="str">
        <f t="shared" si="150"/>
        <v/>
      </c>
      <c r="DE125" s="275">
        <f>VLOOKUP(C125,MOVI!C:DT,37,0)</f>
        <v>0</v>
      </c>
      <c r="DF125" s="275">
        <f>VLOOKUP(C125,FPT!B:DD,37,0)</f>
        <v>0</v>
      </c>
      <c r="DG125" t="str">
        <f t="shared" si="151"/>
        <v/>
      </c>
      <c r="DH125" s="275">
        <f>VLOOKUP(C125,MOVI!C:DT,38,0)</f>
        <v>0</v>
      </c>
      <c r="DI125" s="275">
        <f>VLOOKUP(C125,FPT!B:DG,38,0)</f>
        <v>0</v>
      </c>
      <c r="DJ125" t="str">
        <f t="shared" si="152"/>
        <v/>
      </c>
      <c r="DK125" s="275">
        <f>VLOOKUP(C125,MOVI!C:DT,39,0)</f>
        <v>0</v>
      </c>
      <c r="DL125" s="275">
        <f>VLOOKUP(C125,FPT!B:DJ,39,0)</f>
        <v>0</v>
      </c>
      <c r="DM125" t="str">
        <f t="shared" si="153"/>
        <v/>
      </c>
      <c r="DN125" s="275">
        <f>VLOOKUP(C125,MOVI!C:DT,40,0)</f>
        <v>0</v>
      </c>
      <c r="DO125" s="275">
        <f>VLOOKUP(C125,FPT!B:DM,40,0)</f>
        <v>0</v>
      </c>
      <c r="DP125" t="str">
        <f t="shared" si="154"/>
        <v/>
      </c>
      <c r="DQ125" s="275">
        <f>VLOOKUP(C125,MOVI!C:DT,41,0)</f>
        <v>0</v>
      </c>
      <c r="DR125" s="275">
        <f>VLOOKUP(C125,FPT!B:DP,41,0)</f>
        <v>0</v>
      </c>
      <c r="DS125" t="str">
        <f t="shared" si="155"/>
        <v/>
      </c>
      <c r="DT125" s="275">
        <f>VLOOKUP(C125,MOVI!C:DT,42,0)</f>
        <v>10000000</v>
      </c>
      <c r="DU125" s="275">
        <f>ROUND(VLOOKUP(C125,FPT!B:DS,42,0),0)</f>
        <v>10000000</v>
      </c>
      <c r="DV125" t="str">
        <f t="shared" si="156"/>
        <v/>
      </c>
      <c r="DW125" s="275">
        <f>VLOOKUP(C125,MOVI!C:DT,43,0)</f>
        <v>0</v>
      </c>
      <c r="DX125" s="275">
        <f>VLOOKUP(C125,FPT!B:DV,43,0)</f>
        <v>0</v>
      </c>
      <c r="DY125" t="str">
        <f t="shared" si="157"/>
        <v/>
      </c>
      <c r="DZ125" s="275">
        <f>VLOOKUP(C125,MOVI!C:DT,44,0)</f>
        <v>0</v>
      </c>
      <c r="EA125" s="275">
        <f>VLOOKUP(C125,FPT!B:DY,44,0)</f>
        <v>0</v>
      </c>
      <c r="EB125" t="str">
        <f t="shared" si="158"/>
        <v/>
      </c>
      <c r="EC125" s="275">
        <f>VLOOKUP(C125,MOVI!C:DT,45,0)</f>
        <v>10000000</v>
      </c>
      <c r="ED125" s="275">
        <f>ROUND(VLOOKUP(C125,FPT!B:EB,45,0),0)</f>
        <v>10000000</v>
      </c>
      <c r="EE125" t="str">
        <f t="shared" si="159"/>
        <v/>
      </c>
      <c r="EF125" s="275">
        <f>VLOOKUP(C125,MOVI!C:DT,46,0)</f>
        <v>0</v>
      </c>
      <c r="EG125" s="275">
        <f>VLOOKUP(C125,FPT!B:EE,46,0)</f>
        <v>0</v>
      </c>
      <c r="EH125" t="str">
        <f t="shared" si="160"/>
        <v/>
      </c>
      <c r="EI125" s="275">
        <f>VLOOKUP(C125,MOVI!C:DT,47,0)</f>
        <v>0</v>
      </c>
      <c r="EJ125" s="275">
        <f>VLOOKUP(C125,FPT!B:EH,47,0)</f>
        <v>0</v>
      </c>
      <c r="EK125" t="str">
        <f t="shared" si="161"/>
        <v/>
      </c>
      <c r="EL125" s="275">
        <f>VLOOKUP(C125,MOVI!C:DT,48,0)</f>
        <v>0</v>
      </c>
      <c r="EM125" s="275">
        <f>VLOOKUP(C125,FPT!B:EK,48,0)</f>
        <v>0</v>
      </c>
      <c r="EN125" t="str">
        <f t="shared" si="162"/>
        <v/>
      </c>
      <c r="EO125" s="275">
        <f>VLOOKUP(C125,MOVI!C:DT,49,0)</f>
        <v>0</v>
      </c>
      <c r="EP125" s="275">
        <f>VLOOKUP(C125,FPT!B:EN,49,0)</f>
        <v>0</v>
      </c>
      <c r="EQ125" t="str">
        <f t="shared" si="163"/>
        <v/>
      </c>
      <c r="ER125" s="275">
        <f>VLOOKUP(C125,MOVI!C:DT,50,0)</f>
        <v>0</v>
      </c>
      <c r="ES125" s="275">
        <f>VLOOKUP(C125,FPT!B:EQ,50,0)</f>
        <v>0</v>
      </c>
      <c r="ET125" t="str">
        <f t="shared" si="164"/>
        <v/>
      </c>
      <c r="EU125" s="275">
        <f>VLOOKUP(C125,MOVI!C:DT,51,0)</f>
        <v>0</v>
      </c>
      <c r="EV125" s="275">
        <f>VLOOKUP(C125,FPT!B:ET,51,0)</f>
        <v>0</v>
      </c>
      <c r="EW125" t="str">
        <f t="shared" si="165"/>
        <v/>
      </c>
      <c r="EX125" s="275">
        <f>VLOOKUP(C125,MOVI!C:DT,52,0)</f>
        <v>0</v>
      </c>
      <c r="EY125" s="275">
        <f>VLOOKUP(C125,FPT!B:EW,52,0)</f>
        <v>0</v>
      </c>
      <c r="EZ125" t="str">
        <f t="shared" si="166"/>
        <v/>
      </c>
      <c r="FA125" s="275">
        <f>VLOOKUP(C125,MOVI!C:DT,53,0)</f>
        <v>0</v>
      </c>
      <c r="FB125" s="275">
        <f>VLOOKUP(C125,FPT!B:EZ,53,0)</f>
        <v>0</v>
      </c>
      <c r="FC125" t="str">
        <f t="shared" si="167"/>
        <v/>
      </c>
      <c r="FD125" s="275">
        <f>VLOOKUP(C125,MOVI!C:DT,54,0)</f>
        <v>0</v>
      </c>
      <c r="FE125" s="275">
        <f>VLOOKUP(C125,FPT!B:FC,54,0)</f>
        <v>0</v>
      </c>
      <c r="FF125" t="str">
        <f t="shared" si="168"/>
        <v/>
      </c>
      <c r="FG125" s="275">
        <f>VLOOKUP(C125,MOVI!C:DT,55,0)</f>
        <v>0</v>
      </c>
      <c r="FH125" s="275">
        <f>VLOOKUP(C125,FPT!B:FF,55,0)</f>
        <v>0</v>
      </c>
      <c r="FI125" t="str">
        <f t="shared" si="169"/>
        <v/>
      </c>
      <c r="FJ125" s="275">
        <f>VLOOKUP(C125,MOVI!C:DT,56,0)</f>
        <v>0</v>
      </c>
      <c r="FK125" s="275">
        <f>VLOOKUP(C125,FPT!B:FI,56,0)</f>
        <v>0</v>
      </c>
      <c r="FL125" t="str">
        <f t="shared" si="170"/>
        <v/>
      </c>
      <c r="FM125" s="275">
        <f>VLOOKUP(C125,MOVI!C:DT,57,0)</f>
        <v>0</v>
      </c>
      <c r="FN125" s="275">
        <f>VLOOKUP(C125,FPT!B:FL,57,0)</f>
        <v>0</v>
      </c>
      <c r="FO125" t="str">
        <f t="shared" si="171"/>
        <v/>
      </c>
      <c r="FP125" s="275">
        <f>VLOOKUP(C125,MOVI!C:DT,58,0)</f>
        <v>0</v>
      </c>
      <c r="FQ125" s="275">
        <f>VLOOKUP(C125,FPT!B:FO,58,0)</f>
        <v>0</v>
      </c>
      <c r="FR125" t="str">
        <f t="shared" si="172"/>
        <v/>
      </c>
      <c r="FS125" s="275">
        <f>VLOOKUP(C125,MOVI!C:DT,59,0)</f>
        <v>0</v>
      </c>
      <c r="FT125" s="275">
        <f>VLOOKUP(C125,FPT!B:FR,59,0)</f>
        <v>0</v>
      </c>
      <c r="FU125" t="str">
        <f t="shared" si="173"/>
        <v/>
      </c>
      <c r="FV125" s="275">
        <f>VLOOKUP(C125,MOVI!C:DT,60,0)</f>
        <v>0</v>
      </c>
      <c r="FW125" s="275">
        <f>VLOOKUP(C125,FPT!B:FU,60,0)</f>
        <v>0</v>
      </c>
      <c r="FX125" t="str">
        <f t="shared" si="174"/>
        <v/>
      </c>
      <c r="FY125" s="275">
        <f>VLOOKUP(C125,MOVI!C:DT,61,0)</f>
        <v>0</v>
      </c>
      <c r="FZ125" s="275">
        <f>VLOOKUP(C125,FPT!B:FX,61,0)</f>
        <v>0</v>
      </c>
      <c r="GA125" t="str">
        <f t="shared" si="175"/>
        <v/>
      </c>
      <c r="GB125" s="275">
        <f>VLOOKUP(C125,MOVI!C:DT,62,0)</f>
        <v>0</v>
      </c>
      <c r="GC125" s="275">
        <f>VLOOKUP(C125,FPT!B:GA,62,0)</f>
        <v>0</v>
      </c>
      <c r="GD125" t="str">
        <f t="shared" si="176"/>
        <v/>
      </c>
      <c r="GE125" s="275">
        <f>VLOOKUP(C125,MOVI!C:DT,63,0)</f>
        <v>0</v>
      </c>
      <c r="GF125" s="275">
        <f>VLOOKUP(C125,FPT!B:GD,63,0)</f>
        <v>0</v>
      </c>
      <c r="GG125" t="str">
        <f t="shared" si="177"/>
        <v/>
      </c>
      <c r="GH125" s="275">
        <f>VLOOKUP(C125,MOVI!C:DT,64,0)</f>
        <v>0</v>
      </c>
      <c r="GI125" s="275">
        <f>VLOOKUP(C125,FPT!B:GG,64,0)</f>
        <v>0</v>
      </c>
      <c r="GJ125" t="str">
        <f t="shared" si="178"/>
        <v/>
      </c>
      <c r="GK125" s="275">
        <f>VLOOKUP(C125,MOVI!C:DT,65,0)</f>
        <v>0</v>
      </c>
      <c r="GL125" s="275">
        <f>VLOOKUP(C125,FPT!B:GJ,65,0)</f>
        <v>0</v>
      </c>
      <c r="GM125" t="str">
        <f t="shared" si="179"/>
        <v/>
      </c>
      <c r="GN125" s="275">
        <f>VLOOKUP(C125,MOVI!C:DT,66,0)</f>
        <v>0</v>
      </c>
      <c r="GO125" s="275">
        <f>VLOOKUP(C125,FPT!B:GM,66,0)</f>
        <v>0</v>
      </c>
      <c r="GP125" t="str">
        <f t="shared" si="180"/>
        <v/>
      </c>
      <c r="GQ125" s="275">
        <f>VLOOKUP(C125,MOVI!C:DT,67,0)</f>
        <v>0</v>
      </c>
      <c r="GR125" s="275">
        <f>VLOOKUP(C125,FPT!B:GP,67,0)</f>
        <v>0</v>
      </c>
      <c r="GS125" t="str">
        <f t="shared" si="181"/>
        <v/>
      </c>
      <c r="GT125" s="275">
        <f>VLOOKUP(C125,MOVI!C:DT,68,0)</f>
        <v>0</v>
      </c>
      <c r="GU125" s="275">
        <f>VLOOKUP(C125,FPT!B:GS,68,0)</f>
        <v>0</v>
      </c>
      <c r="GV125" t="str">
        <f t="shared" si="182"/>
        <v/>
      </c>
      <c r="GW125" s="275">
        <f>VLOOKUP(C125,MOVI!C:DT,69,0)</f>
        <v>0</v>
      </c>
      <c r="GX125" s="275">
        <f>VLOOKUP(C125,FPT!B:GV,69,0)</f>
        <v>0</v>
      </c>
      <c r="GY125" t="str">
        <f t="shared" si="183"/>
        <v/>
      </c>
      <c r="GZ125" s="275">
        <f>VLOOKUP(C125,MOVI!C:DT,70,0)</f>
        <v>0</v>
      </c>
      <c r="HA125" s="275">
        <f>VLOOKUP(C125,FPT!B:GY,70,0)</f>
        <v>0</v>
      </c>
      <c r="HB125" t="str">
        <f t="shared" si="184"/>
        <v/>
      </c>
      <c r="HC125" s="275">
        <f>VLOOKUP(C125,MOVI!C:DT,71,0)</f>
        <v>10000000</v>
      </c>
      <c r="HD125" s="275">
        <f>ROUND(VLOOKUP(C125,FPT!B:HB,71,0),0)</f>
        <v>10000000</v>
      </c>
      <c r="HE125" t="str">
        <f t="shared" si="185"/>
        <v/>
      </c>
      <c r="HF125" s="275">
        <f>ROUND(VLOOKUP(C125,MOVI!C:DT,72,0),0)</f>
        <v>0</v>
      </c>
      <c r="HG125" s="275">
        <f>ROUND(VLOOKUP(C125,FPT!B:HE,72,0),0)</f>
        <v>0</v>
      </c>
      <c r="HH125" t="str">
        <f t="shared" si="186"/>
        <v/>
      </c>
      <c r="HI125" s="275">
        <f>VLOOKUP(C125,MOVI!C:DT,73,0)</f>
        <v>0</v>
      </c>
      <c r="HJ125" s="275">
        <f>VLOOKUP(C125,FPT!B:HH,73,0)</f>
        <v>0</v>
      </c>
      <c r="HK125" t="str">
        <f t="shared" si="187"/>
        <v/>
      </c>
      <c r="HL125" s="275">
        <f>VLOOKUP(C125,MOVI!C:DT,74,0)</f>
        <v>0</v>
      </c>
      <c r="HM125" s="275">
        <f>VLOOKUP(C125,FPT!B:HK,74,0)</f>
        <v>0</v>
      </c>
      <c r="HN125" t="str">
        <f t="shared" si="188"/>
        <v/>
      </c>
      <c r="HO125" s="275">
        <f>VLOOKUP(C125,MOVI!C:DT,75,0)</f>
        <v>11000000</v>
      </c>
      <c r="HP125" s="275">
        <f>VLOOKUP(C125,FPT!B:HN,75,0)</f>
        <v>11000000</v>
      </c>
      <c r="HQ125" t="str">
        <f t="shared" si="189"/>
        <v/>
      </c>
      <c r="HR125" s="275">
        <f>VLOOKUP(C125,MOVI!C:DT,76,0)</f>
        <v>0</v>
      </c>
      <c r="HS125" s="275">
        <f>VLOOKUP(C125,FPT!B:HQ,76,0)</f>
        <v>0</v>
      </c>
      <c r="HT125" t="str">
        <f t="shared" si="190"/>
        <v/>
      </c>
      <c r="HU125" s="275">
        <f>VLOOKUP(C125,MOVI!C:DT,77,0)</f>
        <v>0</v>
      </c>
      <c r="HV125" s="275">
        <f>VLOOKUP(C125,FPT!B:HT,77,0)</f>
        <v>0</v>
      </c>
      <c r="HW125" t="str">
        <f t="shared" si="191"/>
        <v/>
      </c>
      <c r="HX125" s="274">
        <f>VLOOKUP(C125,MOVI!C:CB,78,0)</f>
        <v>800000</v>
      </c>
      <c r="HY125" s="261">
        <f>VLOOKUP(C125,FPT!$B:$CA,78,0)</f>
        <v>800000</v>
      </c>
      <c r="HZ125" t="str">
        <f t="shared" si="192"/>
        <v/>
      </c>
      <c r="IA125" s="275">
        <f>VLOOKUP(C125,MOVI!C:CD,79,0)</f>
        <v>100000</v>
      </c>
      <c r="IB125" s="275">
        <f>VLOOKUP(C125,FPT!B:HZ,79,0)</f>
        <v>100000</v>
      </c>
      <c r="IC125" t="str">
        <f t="shared" si="193"/>
        <v/>
      </c>
      <c r="ID125" s="275">
        <f>VLOOKUP(C125,MOVI!C:CD,80,0)</f>
        <v>150000</v>
      </c>
      <c r="IE125" s="275">
        <f>VLOOKUP(C125,FPT!B:IC,80,0)</f>
        <v>150000</v>
      </c>
      <c r="IF125" t="str">
        <f t="shared" si="194"/>
        <v/>
      </c>
      <c r="IG125" s="275">
        <f>VLOOKUP(C125,MOVI!C:DT,81,0)</f>
        <v>0</v>
      </c>
      <c r="IH125" s="275">
        <f>VLOOKUP(C125,FPT!B:IF,81,0)</f>
        <v>0</v>
      </c>
      <c r="II125" t="str">
        <f t="shared" si="195"/>
        <v/>
      </c>
      <c r="IJ125" s="275">
        <f>VLOOKUP(C125,MOVI!C:DT,82,0)</f>
        <v>1050000</v>
      </c>
      <c r="IK125" s="275">
        <f>VLOOKUP(C125,FPT!B:II,82,0)</f>
        <v>1050000</v>
      </c>
      <c r="IL125" t="str">
        <f t="shared" si="196"/>
        <v/>
      </c>
      <c r="IM125" s="275">
        <f>ROUND(VLOOKUP(C125,MOVI!C:DT,83,0),0)</f>
        <v>12050000</v>
      </c>
      <c r="IN125" s="275">
        <f>ROUND(VLOOKUP(C125,FPT!B:IL,83,0),0)</f>
        <v>12050000</v>
      </c>
      <c r="IO125" t="str">
        <f t="shared" si="197"/>
        <v/>
      </c>
      <c r="IP125" s="275">
        <f>VLOOKUP(C125,MOVI!C:DT,84,0)</f>
        <v>0</v>
      </c>
      <c r="IQ125" s="275">
        <f>VLOOKUP(C125,FPT!B:IO,84,0)</f>
        <v>0</v>
      </c>
      <c r="IR125" t="str">
        <f t="shared" si="198"/>
        <v/>
      </c>
      <c r="IS125" s="275">
        <f>ROUND(VLOOKUP(C125,MOVI!C:DT,85,0),0)</f>
        <v>0</v>
      </c>
      <c r="IT125" s="275">
        <f>ROUND(VLOOKUP(C125,FPT!B:IR,85,0),0)</f>
        <v>0</v>
      </c>
      <c r="IU125" t="str">
        <f t="shared" si="199"/>
        <v/>
      </c>
      <c r="IV125" s="275">
        <f>VLOOKUP(C125,MOVI!C:DT,86,0)</f>
        <v>0</v>
      </c>
      <c r="IW125" s="275">
        <f>VLOOKUP(C125,FPT!B:IU,86,0)</f>
        <v>0</v>
      </c>
      <c r="IX125" t="str">
        <f t="shared" si="200"/>
        <v/>
      </c>
      <c r="IY125" s="275">
        <f>ROUND(VLOOKUP(C125,MOVI!C:DT,87,0),0)</f>
        <v>0</v>
      </c>
      <c r="IZ125" s="275">
        <f>ROUND(VLOOKUP(C125,FPT!B:IX,87,0),0)</f>
        <v>0</v>
      </c>
      <c r="JA125" t="str">
        <f t="shared" si="201"/>
        <v/>
      </c>
      <c r="JB125" s="275">
        <f>VLOOKUP(C125,MOVI!C:DT,88,0)</f>
        <v>0</v>
      </c>
      <c r="JC125" s="275">
        <f>VLOOKUP(C125,FPT!B:JA,88,0)</f>
        <v>0</v>
      </c>
      <c r="JD125" t="str">
        <f t="shared" si="202"/>
        <v/>
      </c>
      <c r="JE125" s="275">
        <f>VLOOKUP(C125,MOVI!C:DT,89,0)</f>
        <v>100000</v>
      </c>
      <c r="JF125" s="275">
        <f>VLOOKUP(C125,FPT!B:JD,89,0)</f>
        <v>100000</v>
      </c>
      <c r="JG125" t="str">
        <f t="shared" si="203"/>
        <v/>
      </c>
      <c r="JH125" s="275">
        <f>VLOOKUP(C125,MOVI!C:DT,90,0)</f>
        <v>0</v>
      </c>
      <c r="JI125" s="275">
        <f>VLOOKUP(C125,FPT!B:JG,90,0)</f>
        <v>0</v>
      </c>
      <c r="JJ125" t="str">
        <f t="shared" si="204"/>
        <v/>
      </c>
      <c r="JK125" s="275">
        <f>VLOOKUP(C125,MOVI!C:DT,91,0)</f>
        <v>0</v>
      </c>
      <c r="JL125" s="275">
        <f>VLOOKUP(C125,FPT!B:JJ,91,0)</f>
        <v>0</v>
      </c>
      <c r="JM125" t="str">
        <f t="shared" si="205"/>
        <v/>
      </c>
      <c r="JN125" s="275">
        <f>VLOOKUP(C125,MOVI!C:DT,92,0)</f>
        <v>151200</v>
      </c>
      <c r="JO125" s="275">
        <f>VLOOKUP(C125,FPT!B:JM,92,0)</f>
        <v>151200</v>
      </c>
      <c r="JP125" t="str">
        <f t="shared" si="206"/>
        <v/>
      </c>
      <c r="JQ125" s="275">
        <f>VLOOKUP(C125,MOVI!C:DT,93,0)</f>
        <v>0</v>
      </c>
      <c r="JR125" s="275">
        <f>VLOOKUP(C125,FPT!B:JP,93,0)</f>
        <v>0</v>
      </c>
      <c r="JS125" t="str">
        <f t="shared" si="207"/>
        <v/>
      </c>
      <c r="JT125" s="275">
        <f>VLOOKUP(C125,MOVI!C:DT,94,0)</f>
        <v>251200</v>
      </c>
      <c r="JU125" s="275">
        <f>VLOOKUP(C125,FPT!B:JS,94,0)</f>
        <v>251200</v>
      </c>
      <c r="JV125" t="str">
        <f t="shared" si="208"/>
        <v/>
      </c>
      <c r="JW125" s="275">
        <f>VLOOKUP(C125,MOVI!C:DT,95,0)</f>
        <v>8698800</v>
      </c>
      <c r="JX125" s="275">
        <f>VLOOKUP(C125,FPT!B:JV,95,0)</f>
        <v>8698800</v>
      </c>
      <c r="JY125" t="str">
        <f t="shared" si="209"/>
        <v/>
      </c>
      <c r="JZ125" s="275">
        <f>VLOOKUP(C125,MOVI!C:DT,96,0)</f>
        <v>0</v>
      </c>
      <c r="KA125" s="275">
        <f>VLOOKUP(C125,FPT!B:JY,96,0)</f>
        <v>0</v>
      </c>
      <c r="KB125" t="str">
        <f t="shared" si="210"/>
        <v/>
      </c>
      <c r="KC125" s="275">
        <f>VLOOKUP(C125,MOVI!C:DT,97,0)</f>
        <v>8698800</v>
      </c>
      <c r="KD125" s="275">
        <f>VLOOKUP(C125,FPT!B:KB,97,0)</f>
        <v>8698800</v>
      </c>
      <c r="KE125" t="str">
        <f t="shared" si="211"/>
        <v/>
      </c>
      <c r="KF125" s="275">
        <f>VLOOKUP(C125,MOVI!C:DT,98,0)</f>
        <v>1700000.0000000002</v>
      </c>
      <c r="KG125" s="275">
        <f>VLOOKUP(C125,FPT!B:KE,98,0)</f>
        <v>1700000</v>
      </c>
      <c r="KH125" t="str">
        <f t="shared" si="212"/>
        <v/>
      </c>
      <c r="KI125" s="275">
        <f>VLOOKUP(C125,MOVI!C:DT,99,0)</f>
        <v>0</v>
      </c>
      <c r="KJ125" s="275">
        <f>VLOOKUP(C125,FPT!B:KH,99,0)</f>
        <v>0</v>
      </c>
      <c r="KK125" t="str">
        <f t="shared" si="213"/>
        <v/>
      </c>
      <c r="KL125" s="275">
        <f>VLOOKUP(C125,MOVI!C:DT,100,0)</f>
        <v>300000</v>
      </c>
      <c r="KM125" s="275">
        <f>VLOOKUP(C125,FPT!B:KK,100,0)</f>
        <v>300000</v>
      </c>
      <c r="KN125" t="str">
        <f t="shared" si="214"/>
        <v/>
      </c>
      <c r="KO125" s="275">
        <f>VLOOKUP(C125,MOVI!C:DT,101,0)</f>
        <v>0</v>
      </c>
      <c r="KP125" s="275">
        <f>VLOOKUP(C125,FPT!B:KN,101,0)</f>
        <v>0</v>
      </c>
      <c r="KQ125" t="str">
        <f t="shared" si="215"/>
        <v/>
      </c>
      <c r="KR125" s="275">
        <f>VLOOKUP(C125,MOVI!C:DT,102,0)</f>
        <v>0</v>
      </c>
      <c r="KS125" s="275">
        <f>VLOOKUP(C125,FPT!B:KQ,102,0)</f>
        <v>0</v>
      </c>
      <c r="KT125" t="str">
        <f t="shared" si="216"/>
        <v/>
      </c>
      <c r="KU125" s="275">
        <f>VLOOKUP(C125,MOVI!C:DT,103,0)</f>
        <v>2000000.0000000002</v>
      </c>
      <c r="KV125" s="275">
        <f>VLOOKUP(C125,FPT!B:KT,103,0)</f>
        <v>2000000</v>
      </c>
      <c r="KW125" t="str">
        <f t="shared" si="217"/>
        <v/>
      </c>
      <c r="KX125" s="275">
        <f>VLOOKUP(C125,MOVI!C:DT,104,0)</f>
        <v>3050000</v>
      </c>
      <c r="KY125" s="275">
        <f>VLOOKUP(C125,FPT!B:KW,104,0)</f>
        <v>3050000</v>
      </c>
      <c r="KZ125" t="str">
        <f t="shared" si="218"/>
        <v/>
      </c>
      <c r="LA125" s="275">
        <f>VLOOKUP(C125,MOVI!C:DT,105,0)</f>
        <v>200000</v>
      </c>
      <c r="LB125" s="275">
        <f>VLOOKUP(C125,FPT!B:KZ,105,0)</f>
        <v>200000</v>
      </c>
      <c r="LC125" t="str">
        <f t="shared" si="219"/>
        <v/>
      </c>
      <c r="LD125" s="275">
        <f>VLOOKUP(C125,MOVI!C:DT,106,0)</f>
        <v>12200000</v>
      </c>
      <c r="LE125" s="275">
        <f>VLOOKUP(C125,FPT!B:LC,106,0)</f>
        <v>12200000</v>
      </c>
      <c r="LF125" t="str">
        <f t="shared" si="220"/>
        <v/>
      </c>
      <c r="LG125" s="273">
        <f>VLOOKUP(C125,MOVI!C:DT,107,0)</f>
        <v>0</v>
      </c>
      <c r="LH125" s="273">
        <f>VLOOKUP(C125,FPT!B:LF,107,0)</f>
        <v>0</v>
      </c>
      <c r="LI125" t="str">
        <f t="shared" si="221"/>
        <v/>
      </c>
      <c r="LJ125" t="str">
        <f>VLOOKUP(C125,MOVI!C:DV,108,0)</f>
        <v>Việt PhúSouthSupport</v>
      </c>
      <c r="LK125" s="252" t="str">
        <f>VLOOKUP(C125,FPT!B:LI,108,0)</f>
        <v>Việt PhúSouthSupport</v>
      </c>
      <c r="LL125" t="str">
        <f t="shared" si="222"/>
        <v/>
      </c>
      <c r="LM125" s="275">
        <f>ROUND(VLOOKUP(C125,MOVI!C:DV,109,0),0)</f>
        <v>833333</v>
      </c>
      <c r="LN125" s="275">
        <f>ROUND(VLOOKUP(C125,FPT!B:LL,109,0),0)</f>
        <v>833333</v>
      </c>
      <c r="LO125" t="str">
        <f t="shared" si="223"/>
        <v/>
      </c>
      <c r="LP125" t="str">
        <f>VLOOKUP(C125,MOVI!C:DV,110,0)</f>
        <v>HO</v>
      </c>
      <c r="LQ125" s="247" t="str">
        <f>VLOOKUP(C125,FPT!B:LO,110,0)</f>
        <v>HO</v>
      </c>
      <c r="LR125" t="str">
        <f t="shared" si="224"/>
        <v/>
      </c>
      <c r="LS125">
        <f>MOVI!DI120</f>
        <v>18</v>
      </c>
      <c r="LV125">
        <f>MOVI!DJ120</f>
        <v>0</v>
      </c>
      <c r="LW125">
        <f>MOVI!DK120</f>
        <v>0</v>
      </c>
      <c r="LX125" t="str">
        <f>MOVI!DL120</f>
        <v>x</v>
      </c>
      <c r="LY125">
        <f>MOVI!DM120</f>
        <v>0</v>
      </c>
      <c r="LZ125">
        <f>MOVI!DN120</f>
        <v>100000</v>
      </c>
      <c r="MA125">
        <f>MOVI!DO120</f>
        <v>0</v>
      </c>
      <c r="MB125" t="str">
        <f>MOVI!DP120</f>
        <v/>
      </c>
      <c r="MC125">
        <f>MOVI!DQ120</f>
        <v>0</v>
      </c>
      <c r="MD125">
        <f>MOVI!DR120</f>
        <v>0</v>
      </c>
      <c r="ME125" t="str">
        <f>VLOOKUP(C125,MOVI!C:DV,121,0)</f>
        <v/>
      </c>
      <c r="MF125" s="252"/>
      <c r="MG125" t="str">
        <f t="shared" si="228"/>
        <v/>
      </c>
      <c r="MH125" t="str">
        <f>VLOOKUP(C125,MOVI!C:DT,122,0)</f>
        <v>Việt PhúSouth</v>
      </c>
      <c r="MI125" s="252" t="str">
        <f>VLOOKUP(C125,FPT!B:DS,112,0)</f>
        <v>Việt PhúSouth</v>
      </c>
      <c r="MJ125" t="str">
        <f t="shared" si="225"/>
        <v/>
      </c>
    </row>
    <row r="126" spans="1:348" x14ac:dyDescent="0.25">
      <c r="A126">
        <v>118</v>
      </c>
      <c r="B126" s="48">
        <v>2636</v>
      </c>
      <c r="C126" s="271" t="s">
        <v>916</v>
      </c>
      <c r="D126" t="str">
        <f>VLOOKUP(C126,MOVI!C:D,2,0)</f>
        <v>Phan Duy Lộc</v>
      </c>
      <c r="E126" t="str">
        <f>VLOOKUP(C126,FPT!B:C,2,0)</f>
        <v>Phan Duy Lộc</v>
      </c>
      <c r="F126" t="str">
        <f t="shared" si="118"/>
        <v/>
      </c>
      <c r="G126" t="str">
        <f>VLOOKUP(C126,MOVI!C:E,3,0)</f>
        <v>Support</v>
      </c>
      <c r="H126" t="str">
        <f>VLOOKUP(C126,FPT!B:F,3,0)</f>
        <v>Support</v>
      </c>
      <c r="I126" t="str">
        <f t="shared" si="119"/>
        <v/>
      </c>
      <c r="J126" t="str">
        <f>VLOOKUP(C126,MOVI!C:H,4,0)</f>
        <v>Legal</v>
      </c>
      <c r="K126" t="str">
        <f>VLOOKUP(C126,FPT!B:I,4,0)</f>
        <v>Legal</v>
      </c>
      <c r="L126" t="str">
        <f t="shared" si="120"/>
        <v/>
      </c>
      <c r="M126" t="str">
        <f>VLOOKUP(C126,MOVI!C:DT,5,0)</f>
        <v>Manager (HOD)</v>
      </c>
      <c r="N126" t="str">
        <f>VLOOKUP(C126,FPT!B:L,5,0)</f>
        <v>Manager (HOD)</v>
      </c>
      <c r="O126" t="str">
        <f t="shared" si="121"/>
        <v/>
      </c>
      <c r="P126" t="str">
        <f>VLOOKUP(C126,MOVI!C:DT,6,0)</f>
        <v>Manager, Legal</v>
      </c>
      <c r="Q126" t="str">
        <f>VLOOKUP(C126,FPT!B:O,6,0)</f>
        <v>Manager, Legal</v>
      </c>
      <c r="R126" t="str">
        <f t="shared" si="122"/>
        <v/>
      </c>
      <c r="S126" t="str">
        <f>VLOOKUP(C126,MOVI!C:DT,7,0)</f>
        <v>South</v>
      </c>
      <c r="T126" t="str">
        <f>VLOOKUP(C126,FPT!B:R,7,0)</f>
        <v>South</v>
      </c>
      <c r="U126" t="str">
        <f t="shared" si="123"/>
        <v/>
      </c>
      <c r="V126" t="str">
        <f>VLOOKUP(C126,MOVI!C:DT,8,0)</f>
        <v>Việt Phú</v>
      </c>
      <c r="W126" t="str">
        <f>VLOOKUP(C126,FPT!B:U,8,0)</f>
        <v>Việt Phú</v>
      </c>
      <c r="X126" t="str">
        <f t="shared" si="124"/>
        <v/>
      </c>
      <c r="Y126" t="str">
        <f>VLOOKUP(C126,MOVI!C:DT,9,0)</f>
        <v>Full-time</v>
      </c>
      <c r="Z126" t="str">
        <f>VLOOKUP(C126,FPT!B:X,9,0)</f>
        <v>Full-time</v>
      </c>
      <c r="AA126" t="str">
        <f t="shared" si="125"/>
        <v/>
      </c>
      <c r="AB126" t="str">
        <f>VLOOKUP(C126,MOVI!C:DT,10,0)</f>
        <v>Permanent</v>
      </c>
      <c r="AC126" t="str">
        <f>VLOOKUP(C126,FPT!B:AA,10,0)</f>
        <v>Permanent</v>
      </c>
      <c r="AD126" t="str">
        <f t="shared" si="126"/>
        <v/>
      </c>
      <c r="AE126" s="247">
        <f>VLOOKUP(C126,MOVI!C:DT,11,0)</f>
        <v>42271</v>
      </c>
      <c r="AF126" s="247">
        <f>VLOOKUP(C126,FPT!B:AD,11,0)</f>
        <v>42271</v>
      </c>
      <c r="AG126" t="str">
        <f t="shared" si="127"/>
        <v/>
      </c>
      <c r="AH126" s="260" t="str">
        <f>VLOOKUP(C126,MOVI!C:DT,12,0)</f>
        <v/>
      </c>
      <c r="AI126" s="260"/>
      <c r="AJ126" t="str">
        <f t="shared" si="227"/>
        <v/>
      </c>
      <c r="AK126">
        <f>VLOOKUP(C126,MOVI!C:DT,13,0)</f>
        <v>0</v>
      </c>
      <c r="AL126" s="247">
        <f>VLOOKUP(C126,FPT!B:AJ,13,0)</f>
        <v>0</v>
      </c>
      <c r="AM126" t="str">
        <f t="shared" si="226"/>
        <v/>
      </c>
      <c r="AN126" s="247">
        <f>VLOOKUP(C126,MOVI!C:DT,14,0)</f>
        <v>0</v>
      </c>
      <c r="AO126" s="247">
        <f>VLOOKUP(C126,FPT!B:AM,14,0)</f>
        <v>0</v>
      </c>
      <c r="AP126" t="str">
        <f t="shared" si="128"/>
        <v/>
      </c>
      <c r="AQ126" t="str">
        <f>VLOOKUP(C126,MOVI!C:DT,15,0)</f>
        <v>LC</v>
      </c>
      <c r="AR126" s="247" t="str">
        <f>VLOOKUP(C126,FPT!B:AP,15,0)</f>
        <v>LC</v>
      </c>
      <c r="AS126" t="str">
        <f t="shared" si="129"/>
        <v/>
      </c>
      <c r="AT126" s="282" t="str">
        <f>VLOOKUP(C126,MOVI!C:DT,16,0)</f>
        <v>LTTP</v>
      </c>
      <c r="AU126" s="247" t="str">
        <f>VLOOKUP(C126,FPT!B:AS,16,0)</f>
        <v>LTTP</v>
      </c>
      <c r="AV126" t="str">
        <f t="shared" si="130"/>
        <v/>
      </c>
      <c r="AW126" t="str">
        <f>VLOOKUP(C126,MOVI!C:DT,17,0)</f>
        <v>L</v>
      </c>
      <c r="AX126" s="247" t="str">
        <f>VLOOKUP(C126,FPT!B:AV,17,0)</f>
        <v>L</v>
      </c>
      <c r="AY126" t="str">
        <f t="shared" si="131"/>
        <v/>
      </c>
      <c r="AZ126">
        <f>VLOOKUP(C126,MOVI!C:DT,18,0)</f>
        <v>0</v>
      </c>
      <c r="BA126" s="247">
        <f>VLOOKUP(C126,FPT!B:AY,18,0)</f>
        <v>0</v>
      </c>
      <c r="BB126" t="str">
        <f t="shared" si="132"/>
        <v/>
      </c>
      <c r="BC126" s="275">
        <f>VLOOKUP(C126,MOVI!C:DT,19,0)</f>
        <v>60000000</v>
      </c>
      <c r="BD126" s="275">
        <f>VLOOKUP(C126,FPT!B:BB,19,0)</f>
        <v>60000000</v>
      </c>
      <c r="BE126" t="str">
        <f t="shared" si="133"/>
        <v/>
      </c>
      <c r="BF126">
        <f>VLOOKUP(C126,MOVI!C:DT,20,0)</f>
        <v>0</v>
      </c>
      <c r="BG126" s="252">
        <f>VLOOKUP(C126,FPT!B:BE,20,0)</f>
        <v>0</v>
      </c>
      <c r="BH126" t="str">
        <f t="shared" si="134"/>
        <v/>
      </c>
      <c r="BI126" s="275">
        <f>VLOOKUP(C126,MOVI!C:DT,21,0)</f>
        <v>60000000</v>
      </c>
      <c r="BJ126" s="275">
        <f>VLOOKUP(C126,FPT!B:BH,21,0)</f>
        <v>60000000</v>
      </c>
      <c r="BK126" t="str">
        <f t="shared" si="135"/>
        <v/>
      </c>
      <c r="BL126" s="275">
        <f>VLOOKUP(C126,MOVI!C:DT,22,0)</f>
        <v>0</v>
      </c>
      <c r="BM126" s="275">
        <f>VLOOKUP(C126,FPT!B:BK,22,0)</f>
        <v>0</v>
      </c>
      <c r="BN126" t="str">
        <f t="shared" si="136"/>
        <v/>
      </c>
      <c r="BO126" s="275">
        <f>VLOOKUP(C126,MOVI!C:DT,23,0)</f>
        <v>0</v>
      </c>
      <c r="BP126" s="275">
        <f>VLOOKUP(C126,FPT!B:BN,23,0)</f>
        <v>0</v>
      </c>
      <c r="BQ126" t="str">
        <f t="shared" si="137"/>
        <v/>
      </c>
      <c r="BR126" s="275">
        <f>VLOOKUP(C126,MOVI!C:DT,24,0)</f>
        <v>0</v>
      </c>
      <c r="BS126" s="275">
        <f>VLOOKUP(C126,FPT!B:BQ,24,0)</f>
        <v>0</v>
      </c>
      <c r="BT126" t="str">
        <f t="shared" si="138"/>
        <v/>
      </c>
      <c r="BU126" s="275">
        <f>VLOOKUP(C126,MOVI!C:DT,25,0)</f>
        <v>0</v>
      </c>
      <c r="BV126" s="275">
        <f>VLOOKUP(C126,FPT!B:BT,25,0)</f>
        <v>0</v>
      </c>
      <c r="BW126" t="str">
        <f t="shared" si="139"/>
        <v/>
      </c>
      <c r="BX126" s="275">
        <f>VLOOKUP(C126,MOVI!C:DT,26,0)</f>
        <v>0</v>
      </c>
      <c r="BY126" s="275">
        <f>VLOOKUP(C126,FPT!B:BW,26,0)</f>
        <v>0</v>
      </c>
      <c r="BZ126" t="str">
        <f t="shared" si="140"/>
        <v/>
      </c>
      <c r="CA126" s="275">
        <f>VLOOKUP(C126,MOVI!C:DT,27,0)</f>
        <v>0</v>
      </c>
      <c r="CB126" s="275">
        <f>VLOOKUP(C126,FPT!B:BZ,27,0)</f>
        <v>0</v>
      </c>
      <c r="CC126" t="str">
        <f t="shared" si="141"/>
        <v/>
      </c>
      <c r="CD126" s="275">
        <f>VLOOKUP(C126,MOVI!C:DT,28,0)</f>
        <v>0</v>
      </c>
      <c r="CE126" s="275">
        <f>VLOOKUP(C126,FPT!B:CC,28,0)</f>
        <v>0</v>
      </c>
      <c r="CF126" t="str">
        <f t="shared" si="142"/>
        <v/>
      </c>
      <c r="CG126" t="str">
        <f>VLOOKUP(C126,MOVI!C:DT,29,0)</f>
        <v>TB, CN</v>
      </c>
      <c r="CH126" s="252" t="str">
        <f>VLOOKUP(C126,FPT!B:CF,29,0)</f>
        <v>TB, CN</v>
      </c>
      <c r="CI126" t="str">
        <f t="shared" si="143"/>
        <v/>
      </c>
      <c r="CJ126">
        <f>VLOOKUP(C126,MOVI!C:DT,30,0)</f>
        <v>21</v>
      </c>
      <c r="CK126" s="252">
        <f>VLOOKUP(C126,FPT!B:CI,30,0)</f>
        <v>21</v>
      </c>
      <c r="CL126" t="str">
        <f t="shared" si="144"/>
        <v/>
      </c>
      <c r="CM126">
        <f>VLOOKUP(C126,MOVI!C:DT,31,0)</f>
        <v>17.5</v>
      </c>
      <c r="CN126" s="252">
        <f>VLOOKUP(C126,FPT!B:CL,31,0)</f>
        <v>17.5</v>
      </c>
      <c r="CO126" t="str">
        <f t="shared" si="145"/>
        <v/>
      </c>
      <c r="CP126" s="275">
        <f>VLOOKUP(C126,MOVI!C:DT,32,0)</f>
        <v>3.5</v>
      </c>
      <c r="CQ126" s="275">
        <f>VLOOKUP(C126,FPT!B:CO,32,0)</f>
        <v>3.5</v>
      </c>
      <c r="CR126" t="str">
        <f t="shared" si="146"/>
        <v/>
      </c>
      <c r="CS126" s="275">
        <f>VLOOKUP(C126,MOVI!C:DT,33,0)</f>
        <v>0</v>
      </c>
      <c r="CT126" s="275">
        <f>VLOOKUP(C126,FPT!B:CR,33,0)</f>
        <v>0</v>
      </c>
      <c r="CU126" t="str">
        <f t="shared" si="147"/>
        <v/>
      </c>
      <c r="CV126" s="275">
        <f>VLOOKUP(C126,MOVI!C:DT,34,0)</f>
        <v>0</v>
      </c>
      <c r="CW126" s="275">
        <f>VLOOKUP(C126,FPT!B:CU,34,0)</f>
        <v>0</v>
      </c>
      <c r="CX126" t="str">
        <f t="shared" si="148"/>
        <v/>
      </c>
      <c r="CY126" s="275">
        <f>VLOOKUP(C126,MOVI!C:DT,35,0)</f>
        <v>21</v>
      </c>
      <c r="CZ126" s="275">
        <f>VLOOKUP(C126,FPT!B:CX,35,0)</f>
        <v>21</v>
      </c>
      <c r="DA126" t="str">
        <f t="shared" si="149"/>
        <v/>
      </c>
      <c r="DB126" s="275">
        <f>VLOOKUP(C126,MOVI!C:DT,36,0)</f>
        <v>0</v>
      </c>
      <c r="DC126" s="275">
        <f>VLOOKUP(C126,FPT!B:DA,36,0)</f>
        <v>0</v>
      </c>
      <c r="DD126" t="str">
        <f t="shared" si="150"/>
        <v/>
      </c>
      <c r="DE126" s="275">
        <f>VLOOKUP(C126,MOVI!C:DT,37,0)</f>
        <v>0</v>
      </c>
      <c r="DF126" s="275">
        <f>VLOOKUP(C126,FPT!B:DD,37,0)</f>
        <v>0</v>
      </c>
      <c r="DG126" t="str">
        <f t="shared" si="151"/>
        <v/>
      </c>
      <c r="DH126" s="275">
        <f>VLOOKUP(C126,MOVI!C:DT,38,0)</f>
        <v>0</v>
      </c>
      <c r="DI126" s="275">
        <f>VLOOKUP(C126,FPT!B:DG,38,0)</f>
        <v>0</v>
      </c>
      <c r="DJ126" t="str">
        <f t="shared" si="152"/>
        <v/>
      </c>
      <c r="DK126" s="275">
        <f>VLOOKUP(C126,MOVI!C:DT,39,0)</f>
        <v>0</v>
      </c>
      <c r="DL126" s="275">
        <f>VLOOKUP(C126,FPT!B:DJ,39,0)</f>
        <v>0</v>
      </c>
      <c r="DM126" t="str">
        <f t="shared" si="153"/>
        <v/>
      </c>
      <c r="DN126" s="275">
        <f>VLOOKUP(C126,MOVI!C:DT,40,0)</f>
        <v>0</v>
      </c>
      <c r="DO126" s="275">
        <f>VLOOKUP(C126,FPT!B:DM,40,0)</f>
        <v>0</v>
      </c>
      <c r="DP126" t="str">
        <f t="shared" si="154"/>
        <v/>
      </c>
      <c r="DQ126" s="275">
        <f>VLOOKUP(C126,MOVI!C:DT,41,0)</f>
        <v>0</v>
      </c>
      <c r="DR126" s="275">
        <f>VLOOKUP(C126,FPT!B:DP,41,0)</f>
        <v>0</v>
      </c>
      <c r="DS126" t="str">
        <f t="shared" si="155"/>
        <v/>
      </c>
      <c r="DT126" s="275">
        <f>VLOOKUP(C126,MOVI!C:DT,42,0)</f>
        <v>60000000</v>
      </c>
      <c r="DU126" s="275">
        <f>ROUND(VLOOKUP(C126,FPT!B:DS,42,0),0)</f>
        <v>60000000</v>
      </c>
      <c r="DV126" t="str">
        <f t="shared" si="156"/>
        <v/>
      </c>
      <c r="DW126" s="275">
        <f>VLOOKUP(C126,MOVI!C:DT,43,0)</f>
        <v>0</v>
      </c>
      <c r="DX126" s="275">
        <f>VLOOKUP(C126,FPT!B:DV,43,0)</f>
        <v>0</v>
      </c>
      <c r="DY126" t="str">
        <f t="shared" si="157"/>
        <v/>
      </c>
      <c r="DZ126" s="275">
        <f>VLOOKUP(C126,MOVI!C:DT,44,0)</f>
        <v>0</v>
      </c>
      <c r="EA126" s="275">
        <f>VLOOKUP(C126,FPT!B:DY,44,0)</f>
        <v>0</v>
      </c>
      <c r="EB126" t="str">
        <f t="shared" si="158"/>
        <v/>
      </c>
      <c r="EC126" s="275">
        <f>VLOOKUP(C126,MOVI!C:DT,45,0)</f>
        <v>60000000</v>
      </c>
      <c r="ED126" s="275">
        <f>ROUND(VLOOKUP(C126,FPT!B:EB,45,0),0)</f>
        <v>60000000</v>
      </c>
      <c r="EE126" t="str">
        <f t="shared" si="159"/>
        <v/>
      </c>
      <c r="EF126" s="275">
        <f>VLOOKUP(C126,MOVI!C:DT,46,0)</f>
        <v>0</v>
      </c>
      <c r="EG126" s="275">
        <f>VLOOKUP(C126,FPT!B:EE,46,0)</f>
        <v>0</v>
      </c>
      <c r="EH126" t="str">
        <f t="shared" si="160"/>
        <v/>
      </c>
      <c r="EI126" s="275">
        <f>VLOOKUP(C126,MOVI!C:DT,47,0)</f>
        <v>0</v>
      </c>
      <c r="EJ126" s="275">
        <f>VLOOKUP(C126,FPT!B:EH,47,0)</f>
        <v>0</v>
      </c>
      <c r="EK126" t="str">
        <f t="shared" si="161"/>
        <v/>
      </c>
      <c r="EL126" s="275">
        <f>VLOOKUP(C126,MOVI!C:DT,48,0)</f>
        <v>0</v>
      </c>
      <c r="EM126" s="275">
        <f>VLOOKUP(C126,FPT!B:EK,48,0)</f>
        <v>0</v>
      </c>
      <c r="EN126" t="str">
        <f t="shared" si="162"/>
        <v/>
      </c>
      <c r="EO126" s="275">
        <f>VLOOKUP(C126,MOVI!C:DT,49,0)</f>
        <v>0</v>
      </c>
      <c r="EP126" s="275">
        <f>VLOOKUP(C126,FPT!B:EN,49,0)</f>
        <v>0</v>
      </c>
      <c r="EQ126" t="str">
        <f t="shared" si="163"/>
        <v/>
      </c>
      <c r="ER126" s="275">
        <f>VLOOKUP(C126,MOVI!C:DT,50,0)</f>
        <v>0</v>
      </c>
      <c r="ES126" s="275">
        <f>VLOOKUP(C126,FPT!B:EQ,50,0)</f>
        <v>0</v>
      </c>
      <c r="ET126" t="str">
        <f t="shared" si="164"/>
        <v/>
      </c>
      <c r="EU126" s="275">
        <f>VLOOKUP(C126,MOVI!C:DT,51,0)</f>
        <v>0</v>
      </c>
      <c r="EV126" s="275">
        <f>VLOOKUP(C126,FPT!B:ET,51,0)</f>
        <v>0</v>
      </c>
      <c r="EW126" t="str">
        <f t="shared" si="165"/>
        <v/>
      </c>
      <c r="EX126" s="275">
        <f>VLOOKUP(C126,MOVI!C:DT,52,0)</f>
        <v>0</v>
      </c>
      <c r="EY126" s="275">
        <f>VLOOKUP(C126,FPT!B:EW,52,0)</f>
        <v>0</v>
      </c>
      <c r="EZ126" t="str">
        <f t="shared" si="166"/>
        <v/>
      </c>
      <c r="FA126" s="275">
        <f>VLOOKUP(C126,MOVI!C:DT,53,0)</f>
        <v>0</v>
      </c>
      <c r="FB126" s="275">
        <f>VLOOKUP(C126,FPT!B:EZ,53,0)</f>
        <v>0</v>
      </c>
      <c r="FC126" t="str">
        <f t="shared" si="167"/>
        <v/>
      </c>
      <c r="FD126" s="275">
        <f>VLOOKUP(C126,MOVI!C:DT,54,0)</f>
        <v>0</v>
      </c>
      <c r="FE126" s="275">
        <f>VLOOKUP(C126,FPT!B:FC,54,0)</f>
        <v>0</v>
      </c>
      <c r="FF126" t="str">
        <f t="shared" si="168"/>
        <v/>
      </c>
      <c r="FG126" s="275">
        <f>VLOOKUP(C126,MOVI!C:DT,55,0)</f>
        <v>0</v>
      </c>
      <c r="FH126" s="275">
        <f>VLOOKUP(C126,FPT!B:FF,55,0)</f>
        <v>0</v>
      </c>
      <c r="FI126" t="str">
        <f t="shared" si="169"/>
        <v/>
      </c>
      <c r="FJ126" s="275">
        <f>VLOOKUP(C126,MOVI!C:DT,56,0)</f>
        <v>0</v>
      </c>
      <c r="FK126" s="275">
        <f>VLOOKUP(C126,FPT!B:FI,56,0)</f>
        <v>0</v>
      </c>
      <c r="FL126" t="str">
        <f t="shared" si="170"/>
        <v/>
      </c>
      <c r="FM126" s="275">
        <f>VLOOKUP(C126,MOVI!C:DT,57,0)</f>
        <v>0</v>
      </c>
      <c r="FN126" s="275">
        <f>VLOOKUP(C126,FPT!B:FL,57,0)</f>
        <v>0</v>
      </c>
      <c r="FO126" t="str">
        <f t="shared" si="171"/>
        <v/>
      </c>
      <c r="FP126" s="275">
        <f>VLOOKUP(C126,MOVI!C:DT,58,0)</f>
        <v>0</v>
      </c>
      <c r="FQ126" s="275">
        <f>VLOOKUP(C126,FPT!B:FO,58,0)</f>
        <v>0</v>
      </c>
      <c r="FR126" t="str">
        <f t="shared" si="172"/>
        <v/>
      </c>
      <c r="FS126" s="275">
        <f>VLOOKUP(C126,MOVI!C:DT,59,0)</f>
        <v>0</v>
      </c>
      <c r="FT126" s="275">
        <f>VLOOKUP(C126,FPT!B:FR,59,0)</f>
        <v>0</v>
      </c>
      <c r="FU126" t="str">
        <f t="shared" si="173"/>
        <v/>
      </c>
      <c r="FV126" s="275">
        <f>VLOOKUP(C126,MOVI!C:DT,60,0)</f>
        <v>0</v>
      </c>
      <c r="FW126" s="275">
        <f>VLOOKUP(C126,FPT!B:FU,60,0)</f>
        <v>0</v>
      </c>
      <c r="FX126" t="str">
        <f t="shared" si="174"/>
        <v/>
      </c>
      <c r="FY126" s="275">
        <f>VLOOKUP(C126,MOVI!C:DT,61,0)</f>
        <v>0</v>
      </c>
      <c r="FZ126" s="275">
        <f>VLOOKUP(C126,FPT!B:FX,61,0)</f>
        <v>0</v>
      </c>
      <c r="GA126" t="str">
        <f t="shared" si="175"/>
        <v/>
      </c>
      <c r="GB126" s="275">
        <f>VLOOKUP(C126,MOVI!C:DT,62,0)</f>
        <v>0</v>
      </c>
      <c r="GC126" s="275">
        <f>VLOOKUP(C126,FPT!B:GA,62,0)</f>
        <v>0</v>
      </c>
      <c r="GD126" t="str">
        <f t="shared" si="176"/>
        <v/>
      </c>
      <c r="GE126" s="275">
        <f>VLOOKUP(C126,MOVI!C:DT,63,0)</f>
        <v>0</v>
      </c>
      <c r="GF126" s="275">
        <f>VLOOKUP(C126,FPT!B:GD,63,0)</f>
        <v>0</v>
      </c>
      <c r="GG126" t="str">
        <f t="shared" si="177"/>
        <v/>
      </c>
      <c r="GH126" s="275">
        <f>VLOOKUP(C126,MOVI!C:DT,64,0)</f>
        <v>0</v>
      </c>
      <c r="GI126" s="275">
        <f>VLOOKUP(C126,FPT!B:GG,64,0)</f>
        <v>0</v>
      </c>
      <c r="GJ126" t="str">
        <f t="shared" si="178"/>
        <v/>
      </c>
      <c r="GK126" s="275">
        <f>VLOOKUP(C126,MOVI!C:DT,65,0)</f>
        <v>0</v>
      </c>
      <c r="GL126" s="275">
        <f>VLOOKUP(C126,FPT!B:GJ,65,0)</f>
        <v>0</v>
      </c>
      <c r="GM126" t="str">
        <f t="shared" si="179"/>
        <v/>
      </c>
      <c r="GN126" s="275">
        <f>VLOOKUP(C126,MOVI!C:DT,66,0)</f>
        <v>0</v>
      </c>
      <c r="GO126" s="275">
        <f>VLOOKUP(C126,FPT!B:GM,66,0)</f>
        <v>0</v>
      </c>
      <c r="GP126" t="str">
        <f t="shared" si="180"/>
        <v/>
      </c>
      <c r="GQ126" s="275">
        <f>VLOOKUP(C126,MOVI!C:DT,67,0)</f>
        <v>0</v>
      </c>
      <c r="GR126" s="275">
        <f>VLOOKUP(C126,FPT!B:GP,67,0)</f>
        <v>0</v>
      </c>
      <c r="GS126" t="str">
        <f t="shared" si="181"/>
        <v/>
      </c>
      <c r="GT126" s="275">
        <f>VLOOKUP(C126,MOVI!C:DT,68,0)</f>
        <v>0</v>
      </c>
      <c r="GU126" s="275">
        <f>VLOOKUP(C126,FPT!B:GS,68,0)</f>
        <v>0</v>
      </c>
      <c r="GV126" t="str">
        <f t="shared" si="182"/>
        <v/>
      </c>
      <c r="GW126" s="275">
        <f>VLOOKUP(C126,MOVI!C:DT,69,0)</f>
        <v>0</v>
      </c>
      <c r="GX126" s="275">
        <f>VLOOKUP(C126,FPT!B:GV,69,0)</f>
        <v>0</v>
      </c>
      <c r="GY126" t="str">
        <f t="shared" si="183"/>
        <v/>
      </c>
      <c r="GZ126" s="275">
        <f>VLOOKUP(C126,MOVI!C:DT,70,0)</f>
        <v>0</v>
      </c>
      <c r="HA126" s="275">
        <f>VLOOKUP(C126,FPT!B:GY,70,0)</f>
        <v>0</v>
      </c>
      <c r="HB126" t="str">
        <f t="shared" si="184"/>
        <v/>
      </c>
      <c r="HC126" s="275">
        <f>VLOOKUP(C126,MOVI!C:DT,71,0)</f>
        <v>60000000</v>
      </c>
      <c r="HD126" s="275">
        <f>ROUND(VLOOKUP(C126,FPT!B:HB,71,0),0)</f>
        <v>60000000</v>
      </c>
      <c r="HE126" t="str">
        <f t="shared" si="185"/>
        <v/>
      </c>
      <c r="HF126" s="275">
        <f>ROUND(VLOOKUP(C126,MOVI!C:DT,72,0),0)</f>
        <v>0</v>
      </c>
      <c r="HG126" s="275">
        <f>ROUND(VLOOKUP(C126,FPT!B:HE,72,0),0)</f>
        <v>0</v>
      </c>
      <c r="HH126" t="str">
        <f t="shared" si="186"/>
        <v/>
      </c>
      <c r="HI126" s="275">
        <f>VLOOKUP(C126,MOVI!C:DT,73,0)</f>
        <v>0</v>
      </c>
      <c r="HJ126" s="275">
        <f>VLOOKUP(C126,FPT!B:HH,73,0)</f>
        <v>0</v>
      </c>
      <c r="HK126" t="str">
        <f t="shared" si="187"/>
        <v/>
      </c>
      <c r="HL126" s="275">
        <f>VLOOKUP(C126,MOVI!C:DT,74,0)</f>
        <v>0</v>
      </c>
      <c r="HM126" s="275">
        <f>VLOOKUP(C126,FPT!B:HK,74,0)</f>
        <v>0</v>
      </c>
      <c r="HN126" t="str">
        <f t="shared" si="188"/>
        <v/>
      </c>
      <c r="HO126" s="275">
        <f>VLOOKUP(C126,MOVI!C:DT,75,0)</f>
        <v>11000000</v>
      </c>
      <c r="HP126" s="275">
        <f>VLOOKUP(C126,FPT!B:HN,75,0)</f>
        <v>11000000</v>
      </c>
      <c r="HQ126" t="str">
        <f t="shared" si="189"/>
        <v/>
      </c>
      <c r="HR126" s="275">
        <f>VLOOKUP(C126,MOVI!C:DT,76,0)</f>
        <v>0</v>
      </c>
      <c r="HS126" s="275">
        <f>VLOOKUP(C126,FPT!B:HQ,76,0)</f>
        <v>0</v>
      </c>
      <c r="HT126" t="str">
        <f t="shared" si="190"/>
        <v/>
      </c>
      <c r="HU126" s="275">
        <f>VLOOKUP(C126,MOVI!C:DT,77,0)</f>
        <v>0</v>
      </c>
      <c r="HV126" s="275">
        <f>VLOOKUP(C126,FPT!B:HT,77,0)</f>
        <v>0</v>
      </c>
      <c r="HW126" t="str">
        <f t="shared" si="191"/>
        <v/>
      </c>
      <c r="HX126" s="274">
        <f>VLOOKUP(C126,MOVI!C:CB,78,0)</f>
        <v>2384000</v>
      </c>
      <c r="HY126" s="261">
        <f>VLOOKUP(C126,FPT!$B:$CA,78,0)</f>
        <v>2384000</v>
      </c>
      <c r="HZ126" t="str">
        <f t="shared" si="192"/>
        <v/>
      </c>
      <c r="IA126" s="275">
        <f>VLOOKUP(C126,MOVI!C:CD,79,0)</f>
        <v>600000</v>
      </c>
      <c r="IB126" s="275">
        <f>VLOOKUP(C126,FPT!B:HZ,79,0)</f>
        <v>600000</v>
      </c>
      <c r="IC126" t="str">
        <f t="shared" si="193"/>
        <v/>
      </c>
      <c r="ID126" s="275">
        <f>VLOOKUP(C126,MOVI!C:CD,80,0)</f>
        <v>447000</v>
      </c>
      <c r="IE126" s="275">
        <f>VLOOKUP(C126,FPT!B:IC,80,0)</f>
        <v>447000</v>
      </c>
      <c r="IF126" t="str">
        <f t="shared" si="194"/>
        <v/>
      </c>
      <c r="IG126" s="275">
        <f>VLOOKUP(C126,MOVI!C:DT,81,0)</f>
        <v>0</v>
      </c>
      <c r="IH126" s="275">
        <f>VLOOKUP(C126,FPT!B:IF,81,0)</f>
        <v>0</v>
      </c>
      <c r="II126" t="str">
        <f t="shared" si="195"/>
        <v/>
      </c>
      <c r="IJ126" s="275">
        <f>VLOOKUP(C126,MOVI!C:DT,82,0)</f>
        <v>3431000</v>
      </c>
      <c r="IK126" s="275">
        <f>VLOOKUP(C126,FPT!B:II,82,0)</f>
        <v>3431000</v>
      </c>
      <c r="IL126" t="str">
        <f t="shared" si="196"/>
        <v/>
      </c>
      <c r="IM126" s="275">
        <f>ROUND(VLOOKUP(C126,MOVI!C:DT,83,0),0)</f>
        <v>14431000</v>
      </c>
      <c r="IN126" s="275">
        <f>ROUND(VLOOKUP(C126,FPT!B:IL,83,0),0)</f>
        <v>14431000</v>
      </c>
      <c r="IO126" t="str">
        <f t="shared" si="197"/>
        <v/>
      </c>
      <c r="IP126" s="275">
        <f>VLOOKUP(C126,MOVI!C:DT,84,0)</f>
        <v>45569000</v>
      </c>
      <c r="IQ126" s="275">
        <f>VLOOKUP(C126,FPT!B:IO,84,0)</f>
        <v>45569000</v>
      </c>
      <c r="IR126" t="str">
        <f t="shared" si="198"/>
        <v/>
      </c>
      <c r="IS126" s="275">
        <f>ROUND(VLOOKUP(C126,MOVI!C:DT,85,0),0)</f>
        <v>8142250</v>
      </c>
      <c r="IT126" s="275">
        <f>ROUND(VLOOKUP(C126,FPT!B:IR,85,0),0)</f>
        <v>8142250</v>
      </c>
      <c r="IU126" t="str">
        <f t="shared" si="199"/>
        <v/>
      </c>
      <c r="IV126" s="275">
        <f>VLOOKUP(C126,MOVI!C:DT,86,0)</f>
        <v>0</v>
      </c>
      <c r="IW126" s="275">
        <f>VLOOKUP(C126,FPT!B:IU,86,0)</f>
        <v>0</v>
      </c>
      <c r="IX126" t="str">
        <f t="shared" si="200"/>
        <v/>
      </c>
      <c r="IY126" s="275">
        <f>ROUND(VLOOKUP(C126,MOVI!C:DT,87,0),0)</f>
        <v>8142250</v>
      </c>
      <c r="IZ126" s="275">
        <f>ROUND(VLOOKUP(C126,FPT!B:IX,87,0),0)</f>
        <v>8142250</v>
      </c>
      <c r="JA126" t="str">
        <f t="shared" si="201"/>
        <v/>
      </c>
      <c r="JB126" s="275">
        <f>VLOOKUP(C126,MOVI!C:DT,88,0)</f>
        <v>0</v>
      </c>
      <c r="JC126" s="275">
        <f>VLOOKUP(C126,FPT!B:JA,88,0)</f>
        <v>0</v>
      </c>
      <c r="JD126" t="str">
        <f t="shared" si="202"/>
        <v/>
      </c>
      <c r="JE126" s="275">
        <f>VLOOKUP(C126,MOVI!C:DT,89,0)</f>
        <v>149000</v>
      </c>
      <c r="JF126" s="275">
        <f>VLOOKUP(C126,FPT!B:JD,89,0)</f>
        <v>149000</v>
      </c>
      <c r="JG126" t="str">
        <f t="shared" si="203"/>
        <v/>
      </c>
      <c r="JH126" s="275">
        <f>VLOOKUP(C126,MOVI!C:DT,90,0)</f>
        <v>0</v>
      </c>
      <c r="JI126" s="275">
        <f>VLOOKUP(C126,FPT!B:JG,90,0)</f>
        <v>0</v>
      </c>
      <c r="JJ126" t="str">
        <f t="shared" si="204"/>
        <v/>
      </c>
      <c r="JK126" s="275">
        <f>VLOOKUP(C126,MOVI!C:DT,91,0)</f>
        <v>0</v>
      </c>
      <c r="JL126" s="275">
        <f>VLOOKUP(C126,FPT!B:JJ,91,0)</f>
        <v>0</v>
      </c>
      <c r="JM126" t="str">
        <f t="shared" si="205"/>
        <v/>
      </c>
      <c r="JN126" s="275">
        <f>VLOOKUP(C126,MOVI!C:DT,92,0)</f>
        <v>0</v>
      </c>
      <c r="JO126" s="275">
        <f>VLOOKUP(C126,FPT!B:JM,92,0)</f>
        <v>0</v>
      </c>
      <c r="JP126" t="str">
        <f t="shared" si="206"/>
        <v/>
      </c>
      <c r="JQ126" s="275">
        <f>VLOOKUP(C126,MOVI!C:DT,93,0)</f>
        <v>0</v>
      </c>
      <c r="JR126" s="275">
        <f>VLOOKUP(C126,FPT!B:JP,93,0)</f>
        <v>0</v>
      </c>
      <c r="JS126" t="str">
        <f t="shared" si="207"/>
        <v/>
      </c>
      <c r="JT126" s="275">
        <f>VLOOKUP(C126,MOVI!C:DT,94,0)</f>
        <v>149000</v>
      </c>
      <c r="JU126" s="275">
        <f>VLOOKUP(C126,FPT!B:JS,94,0)</f>
        <v>149000</v>
      </c>
      <c r="JV126" t="str">
        <f t="shared" si="208"/>
        <v/>
      </c>
      <c r="JW126" s="275">
        <f>VLOOKUP(C126,MOVI!C:DT,95,0)</f>
        <v>48277750</v>
      </c>
      <c r="JX126" s="275">
        <f>VLOOKUP(C126,FPT!B:JV,95,0)</f>
        <v>48277750</v>
      </c>
      <c r="JY126" t="str">
        <f t="shared" si="209"/>
        <v/>
      </c>
      <c r="JZ126" s="275">
        <f>VLOOKUP(C126,MOVI!C:DT,96,0)</f>
        <v>0</v>
      </c>
      <c r="KA126" s="275">
        <f>VLOOKUP(C126,FPT!B:JY,96,0)</f>
        <v>0</v>
      </c>
      <c r="KB126" t="str">
        <f t="shared" si="210"/>
        <v/>
      </c>
      <c r="KC126" s="275">
        <f>VLOOKUP(C126,MOVI!C:DT,97,0)</f>
        <v>48277750</v>
      </c>
      <c r="KD126" s="275">
        <f>VLOOKUP(C126,FPT!B:KB,97,0)</f>
        <v>48277750</v>
      </c>
      <c r="KE126" t="str">
        <f t="shared" si="211"/>
        <v/>
      </c>
      <c r="KF126" s="275">
        <f>VLOOKUP(C126,MOVI!C:DT,98,0)</f>
        <v>5066000</v>
      </c>
      <c r="KG126" s="275">
        <f>VLOOKUP(C126,FPT!B:KE,98,0)</f>
        <v>5066000</v>
      </c>
      <c r="KH126" t="str">
        <f t="shared" si="212"/>
        <v/>
      </c>
      <c r="KI126" s="275">
        <f>VLOOKUP(C126,MOVI!C:DT,99,0)</f>
        <v>0</v>
      </c>
      <c r="KJ126" s="275">
        <f>VLOOKUP(C126,FPT!B:KH,99,0)</f>
        <v>0</v>
      </c>
      <c r="KK126" t="str">
        <f t="shared" si="213"/>
        <v/>
      </c>
      <c r="KL126" s="275">
        <f>VLOOKUP(C126,MOVI!C:DT,100,0)</f>
        <v>894000</v>
      </c>
      <c r="KM126" s="275">
        <f>VLOOKUP(C126,FPT!B:KK,100,0)</f>
        <v>894000</v>
      </c>
      <c r="KN126" t="str">
        <f t="shared" si="214"/>
        <v/>
      </c>
      <c r="KO126" s="275">
        <f>VLOOKUP(C126,MOVI!C:DT,101,0)</f>
        <v>0</v>
      </c>
      <c r="KP126" s="275">
        <f>VLOOKUP(C126,FPT!B:KN,101,0)</f>
        <v>0</v>
      </c>
      <c r="KQ126" t="str">
        <f t="shared" si="215"/>
        <v/>
      </c>
      <c r="KR126" s="275">
        <f>VLOOKUP(C126,MOVI!C:DT,102,0)</f>
        <v>0</v>
      </c>
      <c r="KS126" s="275">
        <f>VLOOKUP(C126,FPT!B:KQ,102,0)</f>
        <v>0</v>
      </c>
      <c r="KT126" t="str">
        <f t="shared" si="216"/>
        <v/>
      </c>
      <c r="KU126" s="275">
        <f>VLOOKUP(C126,MOVI!C:DT,103,0)</f>
        <v>5960000</v>
      </c>
      <c r="KV126" s="275">
        <f>VLOOKUP(C126,FPT!B:KT,103,0)</f>
        <v>5960000</v>
      </c>
      <c r="KW126" t="str">
        <f t="shared" si="217"/>
        <v/>
      </c>
      <c r="KX126" s="275">
        <f>VLOOKUP(C126,MOVI!C:DT,104,0)</f>
        <v>9391000</v>
      </c>
      <c r="KY126" s="275">
        <f>VLOOKUP(C126,FPT!B:KW,104,0)</f>
        <v>9391000</v>
      </c>
      <c r="KZ126" t="str">
        <f t="shared" si="218"/>
        <v/>
      </c>
      <c r="LA126" s="275">
        <f>VLOOKUP(C126,MOVI!C:DT,105,0)</f>
        <v>596000</v>
      </c>
      <c r="LB126" s="275">
        <f>VLOOKUP(C126,FPT!B:KZ,105,0)</f>
        <v>596000</v>
      </c>
      <c r="LC126" t="str">
        <f t="shared" si="219"/>
        <v/>
      </c>
      <c r="LD126" s="275">
        <f>VLOOKUP(C126,MOVI!C:DT,106,0)</f>
        <v>66556000</v>
      </c>
      <c r="LE126" s="275">
        <f>VLOOKUP(C126,FPT!B:LC,106,0)</f>
        <v>66556000</v>
      </c>
      <c r="LF126" t="str">
        <f t="shared" si="220"/>
        <v/>
      </c>
      <c r="LG126" s="273">
        <f>VLOOKUP(C126,MOVI!C:DT,107,0)</f>
        <v>0</v>
      </c>
      <c r="LH126" s="273">
        <f>VLOOKUP(C126,FPT!B:LF,107,0)</f>
        <v>0</v>
      </c>
      <c r="LI126" t="str">
        <f t="shared" si="221"/>
        <v/>
      </c>
      <c r="LJ126" t="str">
        <f>VLOOKUP(C126,MOVI!C:DV,108,0)</f>
        <v>Việt PhúSouthSupport</v>
      </c>
      <c r="LK126" s="252" t="str">
        <f>VLOOKUP(C126,FPT!B:LI,108,0)</f>
        <v>Việt PhúSouthSupport</v>
      </c>
      <c r="LL126" t="str">
        <f t="shared" si="222"/>
        <v/>
      </c>
      <c r="LM126" s="275">
        <f>ROUND(VLOOKUP(C126,MOVI!C:DV,109,0),0)</f>
        <v>5000000</v>
      </c>
      <c r="LN126" s="275">
        <f>ROUND(VLOOKUP(C126,FPT!B:LL,109,0),0)</f>
        <v>5000000</v>
      </c>
      <c r="LO126" t="str">
        <f t="shared" si="223"/>
        <v/>
      </c>
      <c r="LP126" t="str">
        <f>VLOOKUP(C126,MOVI!C:DV,110,0)</f>
        <v>HO</v>
      </c>
      <c r="LQ126" s="247" t="str">
        <f>VLOOKUP(C126,FPT!B:LO,110,0)</f>
        <v>HO</v>
      </c>
      <c r="LR126" t="str">
        <f t="shared" si="224"/>
        <v/>
      </c>
      <c r="LS126">
        <f>MOVI!DI121</f>
        <v>18</v>
      </c>
      <c r="LV126">
        <f>MOVI!DJ121</f>
        <v>0</v>
      </c>
      <c r="LW126">
        <f>MOVI!DK121</f>
        <v>0</v>
      </c>
      <c r="LX126" t="str">
        <f>MOVI!DL121</f>
        <v>x</v>
      </c>
      <c r="LY126">
        <f>MOVI!DM121</f>
        <v>0</v>
      </c>
      <c r="LZ126">
        <f>MOVI!DN121</f>
        <v>149000</v>
      </c>
      <c r="MA126">
        <f>MOVI!DO121</f>
        <v>0</v>
      </c>
      <c r="MB126" t="str">
        <f>MOVI!DP121</f>
        <v/>
      </c>
      <c r="MC126">
        <f>MOVI!DQ121</f>
        <v>0</v>
      </c>
      <c r="MD126">
        <f>MOVI!DR121</f>
        <v>0</v>
      </c>
      <c r="ME126" t="str">
        <f>VLOOKUP(C126,MOVI!C:DV,121,0)</f>
        <v/>
      </c>
      <c r="MF126" s="252"/>
      <c r="MG126" t="str">
        <f t="shared" si="228"/>
        <v/>
      </c>
      <c r="MH126" t="str">
        <f>VLOOKUP(C126,MOVI!C:DT,122,0)</f>
        <v>Việt PhúSouth</v>
      </c>
      <c r="MI126" s="252" t="str">
        <f>VLOOKUP(C126,FPT!B:DS,112,0)</f>
        <v>Việt PhúSouth</v>
      </c>
      <c r="MJ126" t="str">
        <f t="shared" si="225"/>
        <v/>
      </c>
    </row>
    <row r="127" spans="1:348" x14ac:dyDescent="0.25">
      <c r="A127">
        <v>119</v>
      </c>
      <c r="B127" s="48">
        <v>3651</v>
      </c>
      <c r="C127" s="271" t="s">
        <v>923</v>
      </c>
      <c r="D127" t="str">
        <f>VLOOKUP(C127,MOVI!C:D,2,0)</f>
        <v>Trần Thị Hương Giang</v>
      </c>
      <c r="E127" t="str">
        <f>VLOOKUP(C127,FPT!B:C,2,0)</f>
        <v>Trần Thị Hương Giang</v>
      </c>
      <c r="F127" t="str">
        <f t="shared" si="118"/>
        <v/>
      </c>
      <c r="G127" t="str">
        <f>VLOOKUP(C127,MOVI!C:E,3,0)</f>
        <v>Support</v>
      </c>
      <c r="H127" t="str">
        <f>VLOOKUP(C127,FPT!B:F,3,0)</f>
        <v>Support</v>
      </c>
      <c r="I127" t="str">
        <f t="shared" si="119"/>
        <v/>
      </c>
      <c r="J127" t="str">
        <f>VLOOKUP(C127,MOVI!C:H,4,0)</f>
        <v>Legal</v>
      </c>
      <c r="K127" t="str">
        <f>VLOOKUP(C127,FPT!B:I,4,0)</f>
        <v>Legal</v>
      </c>
      <c r="L127" t="str">
        <f t="shared" si="120"/>
        <v/>
      </c>
      <c r="M127" t="str">
        <f>VLOOKUP(C127,MOVI!C:DT,5,0)</f>
        <v>Senior Associate</v>
      </c>
      <c r="N127" t="str">
        <f>VLOOKUP(C127,FPT!B:L,5,0)</f>
        <v>Senior Associate</v>
      </c>
      <c r="O127" t="str">
        <f t="shared" si="121"/>
        <v/>
      </c>
      <c r="P127" t="str">
        <f>VLOOKUP(C127,MOVI!C:DT,6,0)</f>
        <v>Legal Specialist</v>
      </c>
      <c r="Q127" t="str">
        <f>VLOOKUP(C127,FPT!B:O,6,0)</f>
        <v>Legal Specialist</v>
      </c>
      <c r="R127" t="str">
        <f t="shared" si="122"/>
        <v/>
      </c>
      <c r="S127" t="str">
        <f>VLOOKUP(C127,MOVI!C:DT,7,0)</f>
        <v>South</v>
      </c>
      <c r="T127" t="str">
        <f>VLOOKUP(C127,FPT!B:R,7,0)</f>
        <v>South</v>
      </c>
      <c r="U127" t="str">
        <f t="shared" si="123"/>
        <v/>
      </c>
      <c r="V127" t="str">
        <f>VLOOKUP(C127,MOVI!C:DT,8,0)</f>
        <v>Việt Phú</v>
      </c>
      <c r="W127" t="str">
        <f>VLOOKUP(C127,FPT!B:U,8,0)</f>
        <v>Việt Phú</v>
      </c>
      <c r="X127" t="str">
        <f t="shared" si="124"/>
        <v/>
      </c>
      <c r="Y127" t="str">
        <f>VLOOKUP(C127,MOVI!C:DT,9,0)</f>
        <v>Full-time</v>
      </c>
      <c r="Z127" t="str">
        <f>VLOOKUP(C127,FPT!B:X,9,0)</f>
        <v>Full-time</v>
      </c>
      <c r="AA127" t="str">
        <f t="shared" si="125"/>
        <v/>
      </c>
      <c r="AB127" t="str">
        <f>VLOOKUP(C127,MOVI!C:DT,10,0)</f>
        <v>Permanent</v>
      </c>
      <c r="AC127" t="str">
        <f>VLOOKUP(C127,FPT!B:AA,10,0)</f>
        <v>Permanent</v>
      </c>
      <c r="AD127" t="str">
        <f t="shared" si="126"/>
        <v/>
      </c>
      <c r="AE127" s="247">
        <f>VLOOKUP(C127,MOVI!C:DT,11,0)</f>
        <v>42901</v>
      </c>
      <c r="AF127" s="247">
        <f>VLOOKUP(C127,FPT!B:AD,11,0)</f>
        <v>42901</v>
      </c>
      <c r="AG127" t="str">
        <f t="shared" si="127"/>
        <v/>
      </c>
      <c r="AH127" s="260" t="str">
        <f>VLOOKUP(C127,MOVI!C:DT,12,0)</f>
        <v/>
      </c>
      <c r="AI127" s="260"/>
      <c r="AJ127" t="str">
        <f t="shared" si="227"/>
        <v/>
      </c>
      <c r="AK127">
        <f>VLOOKUP(C127,MOVI!C:DT,13,0)</f>
        <v>0</v>
      </c>
      <c r="AL127" s="247">
        <f>VLOOKUP(C127,FPT!B:AJ,13,0)</f>
        <v>0</v>
      </c>
      <c r="AM127" t="str">
        <f t="shared" si="226"/>
        <v/>
      </c>
      <c r="AN127" s="247">
        <f>VLOOKUP(C127,MOVI!C:DT,14,0)</f>
        <v>0</v>
      </c>
      <c r="AO127" s="247">
        <f>VLOOKUP(C127,FPT!B:AM,14,0)</f>
        <v>0</v>
      </c>
      <c r="AP127" t="str">
        <f t="shared" si="128"/>
        <v/>
      </c>
      <c r="AQ127" t="str">
        <f>VLOOKUP(C127,MOVI!C:DT,15,0)</f>
        <v>LC</v>
      </c>
      <c r="AR127" s="247">
        <f>VLOOKUP(C127,FPT!B:AP,15,0)</f>
        <v>0</v>
      </c>
      <c r="AS127" t="str">
        <f t="shared" si="129"/>
        <v>Lệch</v>
      </c>
      <c r="AT127" s="282" t="str">
        <f>VLOOKUP(C127,MOVI!C:DT,16,0)</f>
        <v>LTTP</v>
      </c>
      <c r="AU127" s="247" t="str">
        <f>VLOOKUP(C127,FPT!B:AS,16,0)</f>
        <v>LTTP</v>
      </c>
      <c r="AV127" t="str">
        <f t="shared" si="130"/>
        <v/>
      </c>
      <c r="AW127" t="str">
        <f>VLOOKUP(C127,MOVI!C:DT,17,0)</f>
        <v>L</v>
      </c>
      <c r="AX127" s="247" t="str">
        <f>VLOOKUP(C127,FPT!B:AV,17,0)</f>
        <v>L</v>
      </c>
      <c r="AY127" t="str">
        <f t="shared" si="131"/>
        <v/>
      </c>
      <c r="AZ127">
        <f>VLOOKUP(C127,MOVI!C:DT,18,0)</f>
        <v>0</v>
      </c>
      <c r="BA127" s="247">
        <f>VLOOKUP(C127,FPT!B:AY,18,0)</f>
        <v>0</v>
      </c>
      <c r="BB127" t="str">
        <f t="shared" si="132"/>
        <v/>
      </c>
      <c r="BC127" s="275">
        <f>VLOOKUP(C127,MOVI!C:DT,19,0)</f>
        <v>10000000</v>
      </c>
      <c r="BD127" s="275">
        <f>VLOOKUP(C127,FPT!B:BB,19,0)</f>
        <v>10000000</v>
      </c>
      <c r="BE127" t="str">
        <f t="shared" si="133"/>
        <v/>
      </c>
      <c r="BF127">
        <f>VLOOKUP(C127,MOVI!C:DT,20,0)</f>
        <v>0</v>
      </c>
      <c r="BG127" s="252">
        <f>VLOOKUP(C127,FPT!B:BE,20,0)</f>
        <v>0</v>
      </c>
      <c r="BH127" t="str">
        <f t="shared" si="134"/>
        <v/>
      </c>
      <c r="BI127" s="275">
        <f>VLOOKUP(C127,MOVI!C:DT,21,0)</f>
        <v>10000000</v>
      </c>
      <c r="BJ127" s="275">
        <f>VLOOKUP(C127,FPT!B:BH,21,0)</f>
        <v>10000000</v>
      </c>
      <c r="BK127" t="str">
        <f t="shared" si="135"/>
        <v/>
      </c>
      <c r="BL127" s="275">
        <f>VLOOKUP(C127,MOVI!C:DT,22,0)</f>
        <v>0</v>
      </c>
      <c r="BM127" s="275">
        <f>VLOOKUP(C127,FPT!B:BK,22,0)</f>
        <v>0</v>
      </c>
      <c r="BN127" t="str">
        <f t="shared" si="136"/>
        <v/>
      </c>
      <c r="BO127" s="275">
        <f>VLOOKUP(C127,MOVI!C:DT,23,0)</f>
        <v>0</v>
      </c>
      <c r="BP127" s="275">
        <f>VLOOKUP(C127,FPT!B:BN,23,0)</f>
        <v>0</v>
      </c>
      <c r="BQ127" t="str">
        <f t="shared" si="137"/>
        <v/>
      </c>
      <c r="BR127" s="275">
        <f>VLOOKUP(C127,MOVI!C:DT,24,0)</f>
        <v>0</v>
      </c>
      <c r="BS127" s="275">
        <f>VLOOKUP(C127,FPT!B:BQ,24,0)</f>
        <v>0</v>
      </c>
      <c r="BT127" t="str">
        <f t="shared" si="138"/>
        <v/>
      </c>
      <c r="BU127" s="275">
        <f>VLOOKUP(C127,MOVI!C:DT,25,0)</f>
        <v>0</v>
      </c>
      <c r="BV127" s="275">
        <f>VLOOKUP(C127,FPT!B:BT,25,0)</f>
        <v>0</v>
      </c>
      <c r="BW127" t="str">
        <f t="shared" si="139"/>
        <v/>
      </c>
      <c r="BX127" s="275">
        <f>VLOOKUP(C127,MOVI!C:DT,26,0)</f>
        <v>0</v>
      </c>
      <c r="BY127" s="275">
        <f>VLOOKUP(C127,FPT!B:BW,26,0)</f>
        <v>0</v>
      </c>
      <c r="BZ127" t="str">
        <f t="shared" si="140"/>
        <v/>
      </c>
      <c r="CA127" s="275">
        <f>VLOOKUP(C127,MOVI!C:DT,27,0)</f>
        <v>0</v>
      </c>
      <c r="CB127" s="275">
        <f>VLOOKUP(C127,FPT!B:BZ,27,0)</f>
        <v>0</v>
      </c>
      <c r="CC127" t="str">
        <f t="shared" si="141"/>
        <v/>
      </c>
      <c r="CD127" s="275">
        <f>VLOOKUP(C127,MOVI!C:DT,28,0)</f>
        <v>0</v>
      </c>
      <c r="CE127" s="275">
        <f>VLOOKUP(C127,FPT!B:CC,28,0)</f>
        <v>0</v>
      </c>
      <c r="CF127" t="str">
        <f t="shared" si="142"/>
        <v/>
      </c>
      <c r="CG127" t="str">
        <f>VLOOKUP(C127,MOVI!C:DT,29,0)</f>
        <v>TB, CN</v>
      </c>
      <c r="CH127" s="252" t="str">
        <f>VLOOKUP(C127,FPT!B:CF,29,0)</f>
        <v>TB, CN</v>
      </c>
      <c r="CI127" t="str">
        <f t="shared" si="143"/>
        <v/>
      </c>
      <c r="CJ127">
        <f>VLOOKUP(C127,MOVI!C:DT,30,0)</f>
        <v>21</v>
      </c>
      <c r="CK127" s="252">
        <f>VLOOKUP(C127,FPT!B:CI,30,0)</f>
        <v>21</v>
      </c>
      <c r="CL127" t="str">
        <f t="shared" si="144"/>
        <v/>
      </c>
      <c r="CM127">
        <f>VLOOKUP(C127,MOVI!C:DT,31,0)</f>
        <v>20.5</v>
      </c>
      <c r="CN127" s="252">
        <f>VLOOKUP(C127,FPT!B:CL,31,0)</f>
        <v>20.5</v>
      </c>
      <c r="CO127" t="str">
        <f t="shared" si="145"/>
        <v/>
      </c>
      <c r="CP127" s="275">
        <f>VLOOKUP(C127,MOVI!C:DT,32,0)</f>
        <v>0.5</v>
      </c>
      <c r="CQ127" s="275">
        <f>VLOOKUP(C127,FPT!B:CO,32,0)</f>
        <v>0.5</v>
      </c>
      <c r="CR127" t="str">
        <f t="shared" si="146"/>
        <v/>
      </c>
      <c r="CS127" s="275">
        <f>VLOOKUP(C127,MOVI!C:DT,33,0)</f>
        <v>0</v>
      </c>
      <c r="CT127" s="275">
        <f>VLOOKUP(C127,FPT!B:CR,33,0)</f>
        <v>0</v>
      </c>
      <c r="CU127" t="str">
        <f t="shared" si="147"/>
        <v/>
      </c>
      <c r="CV127" s="275">
        <f>VLOOKUP(C127,MOVI!C:DT,34,0)</f>
        <v>0</v>
      </c>
      <c r="CW127" s="275">
        <f>VLOOKUP(C127,FPT!B:CU,34,0)</f>
        <v>0</v>
      </c>
      <c r="CX127" t="str">
        <f t="shared" si="148"/>
        <v/>
      </c>
      <c r="CY127" s="275">
        <f>VLOOKUP(C127,MOVI!C:DT,35,0)</f>
        <v>21</v>
      </c>
      <c r="CZ127" s="275">
        <f>VLOOKUP(C127,FPT!B:CX,35,0)</f>
        <v>21</v>
      </c>
      <c r="DA127" t="str">
        <f t="shared" si="149"/>
        <v/>
      </c>
      <c r="DB127" s="275">
        <f>VLOOKUP(C127,MOVI!C:DT,36,0)</f>
        <v>0</v>
      </c>
      <c r="DC127" s="275">
        <f>VLOOKUP(C127,FPT!B:DA,36,0)</f>
        <v>0</v>
      </c>
      <c r="DD127" t="str">
        <f t="shared" si="150"/>
        <v/>
      </c>
      <c r="DE127" s="275">
        <f>VLOOKUP(C127,MOVI!C:DT,37,0)</f>
        <v>0</v>
      </c>
      <c r="DF127" s="275">
        <f>VLOOKUP(C127,FPT!B:DD,37,0)</f>
        <v>0</v>
      </c>
      <c r="DG127" t="str">
        <f t="shared" si="151"/>
        <v/>
      </c>
      <c r="DH127" s="275">
        <f>VLOOKUP(C127,MOVI!C:DT,38,0)</f>
        <v>0</v>
      </c>
      <c r="DI127" s="275">
        <f>VLOOKUP(C127,FPT!B:DG,38,0)</f>
        <v>0</v>
      </c>
      <c r="DJ127" t="str">
        <f t="shared" si="152"/>
        <v/>
      </c>
      <c r="DK127" s="275">
        <f>VLOOKUP(C127,MOVI!C:DT,39,0)</f>
        <v>0</v>
      </c>
      <c r="DL127" s="275">
        <f>VLOOKUP(C127,FPT!B:DJ,39,0)</f>
        <v>0</v>
      </c>
      <c r="DM127" t="str">
        <f t="shared" si="153"/>
        <v/>
      </c>
      <c r="DN127" s="275">
        <f>VLOOKUP(C127,MOVI!C:DT,40,0)</f>
        <v>0</v>
      </c>
      <c r="DO127" s="275">
        <f>VLOOKUP(C127,FPT!B:DM,40,0)</f>
        <v>0</v>
      </c>
      <c r="DP127" t="str">
        <f t="shared" si="154"/>
        <v/>
      </c>
      <c r="DQ127" s="275">
        <f>VLOOKUP(C127,MOVI!C:DT,41,0)</f>
        <v>0</v>
      </c>
      <c r="DR127" s="275">
        <f>VLOOKUP(C127,FPT!B:DP,41,0)</f>
        <v>0</v>
      </c>
      <c r="DS127" t="str">
        <f t="shared" si="155"/>
        <v/>
      </c>
      <c r="DT127" s="275">
        <f>VLOOKUP(C127,MOVI!C:DT,42,0)</f>
        <v>10000000</v>
      </c>
      <c r="DU127" s="275">
        <f>ROUND(VLOOKUP(C127,FPT!B:DS,42,0),0)</f>
        <v>10000000</v>
      </c>
      <c r="DV127" t="str">
        <f t="shared" si="156"/>
        <v/>
      </c>
      <c r="DW127" s="275">
        <f>VLOOKUP(C127,MOVI!C:DT,43,0)</f>
        <v>0</v>
      </c>
      <c r="DX127" s="275">
        <f>VLOOKUP(C127,FPT!B:DV,43,0)</f>
        <v>0</v>
      </c>
      <c r="DY127" t="str">
        <f t="shared" si="157"/>
        <v/>
      </c>
      <c r="DZ127" s="275">
        <f>VLOOKUP(C127,MOVI!C:DT,44,0)</f>
        <v>0</v>
      </c>
      <c r="EA127" s="275">
        <f>VLOOKUP(C127,FPT!B:DY,44,0)</f>
        <v>0</v>
      </c>
      <c r="EB127" t="str">
        <f t="shared" si="158"/>
        <v/>
      </c>
      <c r="EC127" s="275">
        <f>VLOOKUP(C127,MOVI!C:DT,45,0)</f>
        <v>10000000</v>
      </c>
      <c r="ED127" s="275">
        <f>ROUND(VLOOKUP(C127,FPT!B:EB,45,0),0)</f>
        <v>10000000</v>
      </c>
      <c r="EE127" t="str">
        <f t="shared" si="159"/>
        <v/>
      </c>
      <c r="EF127" s="275">
        <f>VLOOKUP(C127,MOVI!C:DT,46,0)</f>
        <v>0</v>
      </c>
      <c r="EG127" s="275">
        <f>VLOOKUP(C127,FPT!B:EE,46,0)</f>
        <v>0</v>
      </c>
      <c r="EH127" t="str">
        <f t="shared" si="160"/>
        <v/>
      </c>
      <c r="EI127" s="275">
        <f>VLOOKUP(C127,MOVI!C:DT,47,0)</f>
        <v>0</v>
      </c>
      <c r="EJ127" s="275">
        <f>VLOOKUP(C127,FPT!B:EH,47,0)</f>
        <v>0</v>
      </c>
      <c r="EK127" t="str">
        <f t="shared" si="161"/>
        <v/>
      </c>
      <c r="EL127" s="275">
        <f>VLOOKUP(C127,MOVI!C:DT,48,0)</f>
        <v>0</v>
      </c>
      <c r="EM127" s="275">
        <f>VLOOKUP(C127,FPT!B:EK,48,0)</f>
        <v>0</v>
      </c>
      <c r="EN127" t="str">
        <f t="shared" si="162"/>
        <v/>
      </c>
      <c r="EO127" s="275">
        <f>VLOOKUP(C127,MOVI!C:DT,49,0)</f>
        <v>0</v>
      </c>
      <c r="EP127" s="275">
        <f>VLOOKUP(C127,FPT!B:EN,49,0)</f>
        <v>0</v>
      </c>
      <c r="EQ127" t="str">
        <f t="shared" si="163"/>
        <v/>
      </c>
      <c r="ER127" s="275">
        <f>VLOOKUP(C127,MOVI!C:DT,50,0)</f>
        <v>0</v>
      </c>
      <c r="ES127" s="275">
        <f>VLOOKUP(C127,FPT!B:EQ,50,0)</f>
        <v>0</v>
      </c>
      <c r="ET127" t="str">
        <f t="shared" si="164"/>
        <v/>
      </c>
      <c r="EU127" s="275">
        <f>VLOOKUP(C127,MOVI!C:DT,51,0)</f>
        <v>0</v>
      </c>
      <c r="EV127" s="275">
        <f>VLOOKUP(C127,FPT!B:ET,51,0)</f>
        <v>0</v>
      </c>
      <c r="EW127" t="str">
        <f t="shared" si="165"/>
        <v/>
      </c>
      <c r="EX127" s="275">
        <f>VLOOKUP(C127,MOVI!C:DT,52,0)</f>
        <v>0</v>
      </c>
      <c r="EY127" s="275">
        <f>VLOOKUP(C127,FPT!B:EW,52,0)</f>
        <v>0</v>
      </c>
      <c r="EZ127" t="str">
        <f t="shared" si="166"/>
        <v/>
      </c>
      <c r="FA127" s="275">
        <f>VLOOKUP(C127,MOVI!C:DT,53,0)</f>
        <v>0</v>
      </c>
      <c r="FB127" s="275">
        <f>VLOOKUP(C127,FPT!B:EZ,53,0)</f>
        <v>0</v>
      </c>
      <c r="FC127" t="str">
        <f t="shared" si="167"/>
        <v/>
      </c>
      <c r="FD127" s="275">
        <f>VLOOKUP(C127,MOVI!C:DT,54,0)</f>
        <v>0</v>
      </c>
      <c r="FE127" s="275">
        <f>VLOOKUP(C127,FPT!B:FC,54,0)</f>
        <v>0</v>
      </c>
      <c r="FF127" t="str">
        <f t="shared" si="168"/>
        <v/>
      </c>
      <c r="FG127" s="275">
        <f>VLOOKUP(C127,MOVI!C:DT,55,0)</f>
        <v>0</v>
      </c>
      <c r="FH127" s="275">
        <f>VLOOKUP(C127,FPT!B:FF,55,0)</f>
        <v>0</v>
      </c>
      <c r="FI127" t="str">
        <f t="shared" si="169"/>
        <v/>
      </c>
      <c r="FJ127" s="275">
        <f>VLOOKUP(C127,MOVI!C:DT,56,0)</f>
        <v>0</v>
      </c>
      <c r="FK127" s="275">
        <f>VLOOKUP(C127,FPT!B:FI,56,0)</f>
        <v>0</v>
      </c>
      <c r="FL127" t="str">
        <f t="shared" si="170"/>
        <v/>
      </c>
      <c r="FM127" s="275">
        <f>VLOOKUP(C127,MOVI!C:DT,57,0)</f>
        <v>0</v>
      </c>
      <c r="FN127" s="275">
        <f>VLOOKUP(C127,FPT!B:FL,57,0)</f>
        <v>0</v>
      </c>
      <c r="FO127" t="str">
        <f t="shared" si="171"/>
        <v/>
      </c>
      <c r="FP127" s="275">
        <f>VLOOKUP(C127,MOVI!C:DT,58,0)</f>
        <v>0</v>
      </c>
      <c r="FQ127" s="275">
        <f>VLOOKUP(C127,FPT!B:FO,58,0)</f>
        <v>0</v>
      </c>
      <c r="FR127" t="str">
        <f t="shared" si="172"/>
        <v/>
      </c>
      <c r="FS127" s="275">
        <f>VLOOKUP(C127,MOVI!C:DT,59,0)</f>
        <v>0</v>
      </c>
      <c r="FT127" s="275">
        <f>VLOOKUP(C127,FPT!B:FR,59,0)</f>
        <v>0</v>
      </c>
      <c r="FU127" t="str">
        <f t="shared" si="173"/>
        <v/>
      </c>
      <c r="FV127" s="275">
        <f>VLOOKUP(C127,MOVI!C:DT,60,0)</f>
        <v>0</v>
      </c>
      <c r="FW127" s="275">
        <f>VLOOKUP(C127,FPT!B:FU,60,0)</f>
        <v>0</v>
      </c>
      <c r="FX127" t="str">
        <f t="shared" si="174"/>
        <v/>
      </c>
      <c r="FY127" s="275">
        <f>VLOOKUP(C127,MOVI!C:DT,61,0)</f>
        <v>0</v>
      </c>
      <c r="FZ127" s="275">
        <f>VLOOKUP(C127,FPT!B:FX,61,0)</f>
        <v>0</v>
      </c>
      <c r="GA127" t="str">
        <f t="shared" si="175"/>
        <v/>
      </c>
      <c r="GB127" s="275">
        <f>VLOOKUP(C127,MOVI!C:DT,62,0)</f>
        <v>0</v>
      </c>
      <c r="GC127" s="275">
        <f>VLOOKUP(C127,FPT!B:GA,62,0)</f>
        <v>0</v>
      </c>
      <c r="GD127" t="str">
        <f t="shared" si="176"/>
        <v/>
      </c>
      <c r="GE127" s="275">
        <f>VLOOKUP(C127,MOVI!C:DT,63,0)</f>
        <v>0</v>
      </c>
      <c r="GF127" s="275">
        <f>VLOOKUP(C127,FPT!B:GD,63,0)</f>
        <v>0</v>
      </c>
      <c r="GG127" t="str">
        <f t="shared" si="177"/>
        <v/>
      </c>
      <c r="GH127" s="275">
        <f>VLOOKUP(C127,MOVI!C:DT,64,0)</f>
        <v>0</v>
      </c>
      <c r="GI127" s="275">
        <f>VLOOKUP(C127,FPT!B:GG,64,0)</f>
        <v>0</v>
      </c>
      <c r="GJ127" t="str">
        <f t="shared" si="178"/>
        <v/>
      </c>
      <c r="GK127" s="275">
        <f>VLOOKUP(C127,MOVI!C:DT,65,0)</f>
        <v>0</v>
      </c>
      <c r="GL127" s="275">
        <f>VLOOKUP(C127,FPT!B:GJ,65,0)</f>
        <v>0</v>
      </c>
      <c r="GM127" t="str">
        <f t="shared" si="179"/>
        <v/>
      </c>
      <c r="GN127" s="275">
        <f>VLOOKUP(C127,MOVI!C:DT,66,0)</f>
        <v>0</v>
      </c>
      <c r="GO127" s="275">
        <f>VLOOKUP(C127,FPT!B:GM,66,0)</f>
        <v>0</v>
      </c>
      <c r="GP127" t="str">
        <f t="shared" si="180"/>
        <v/>
      </c>
      <c r="GQ127" s="275">
        <f>VLOOKUP(C127,MOVI!C:DT,67,0)</f>
        <v>0</v>
      </c>
      <c r="GR127" s="275">
        <f>VLOOKUP(C127,FPT!B:GP,67,0)</f>
        <v>0</v>
      </c>
      <c r="GS127" t="str">
        <f t="shared" si="181"/>
        <v/>
      </c>
      <c r="GT127" s="275">
        <f>VLOOKUP(C127,MOVI!C:DT,68,0)</f>
        <v>0</v>
      </c>
      <c r="GU127" s="275">
        <f>VLOOKUP(C127,FPT!B:GS,68,0)</f>
        <v>0</v>
      </c>
      <c r="GV127" t="str">
        <f t="shared" si="182"/>
        <v/>
      </c>
      <c r="GW127" s="275">
        <f>VLOOKUP(C127,MOVI!C:DT,69,0)</f>
        <v>0</v>
      </c>
      <c r="GX127" s="275">
        <f>VLOOKUP(C127,FPT!B:GV,69,0)</f>
        <v>0</v>
      </c>
      <c r="GY127" t="str">
        <f t="shared" si="183"/>
        <v/>
      </c>
      <c r="GZ127" s="275">
        <f>VLOOKUP(C127,MOVI!C:DT,70,0)</f>
        <v>0</v>
      </c>
      <c r="HA127" s="275">
        <f>VLOOKUP(C127,FPT!B:GY,70,0)</f>
        <v>0</v>
      </c>
      <c r="HB127" t="str">
        <f t="shared" si="184"/>
        <v/>
      </c>
      <c r="HC127" s="275">
        <f>VLOOKUP(C127,MOVI!C:DT,71,0)</f>
        <v>10000000</v>
      </c>
      <c r="HD127" s="275">
        <f>ROUND(VLOOKUP(C127,FPT!B:HB,71,0),0)</f>
        <v>10000000</v>
      </c>
      <c r="HE127" t="str">
        <f t="shared" si="185"/>
        <v/>
      </c>
      <c r="HF127" s="275">
        <f>ROUND(VLOOKUP(C127,MOVI!C:DT,72,0),0)</f>
        <v>0</v>
      </c>
      <c r="HG127" s="275">
        <f>ROUND(VLOOKUP(C127,FPT!B:HE,72,0),0)</f>
        <v>0</v>
      </c>
      <c r="HH127" t="str">
        <f t="shared" si="186"/>
        <v/>
      </c>
      <c r="HI127" s="275">
        <f>VLOOKUP(C127,MOVI!C:DT,73,0)</f>
        <v>0</v>
      </c>
      <c r="HJ127" s="275">
        <f>VLOOKUP(C127,FPT!B:HH,73,0)</f>
        <v>0</v>
      </c>
      <c r="HK127" t="str">
        <f t="shared" si="187"/>
        <v/>
      </c>
      <c r="HL127" s="275">
        <f>VLOOKUP(C127,MOVI!C:DT,74,0)</f>
        <v>0</v>
      </c>
      <c r="HM127" s="275">
        <f>VLOOKUP(C127,FPT!B:HK,74,0)</f>
        <v>0</v>
      </c>
      <c r="HN127" t="str">
        <f t="shared" si="188"/>
        <v/>
      </c>
      <c r="HO127" s="275">
        <f>VLOOKUP(C127,MOVI!C:DT,75,0)</f>
        <v>11000000</v>
      </c>
      <c r="HP127" s="275">
        <f>VLOOKUP(C127,FPT!B:HN,75,0)</f>
        <v>11000000</v>
      </c>
      <c r="HQ127" t="str">
        <f t="shared" si="189"/>
        <v/>
      </c>
      <c r="HR127" s="275">
        <f>VLOOKUP(C127,MOVI!C:DT,76,0)</f>
        <v>0</v>
      </c>
      <c r="HS127" s="275">
        <f>VLOOKUP(C127,FPT!B:HQ,76,0)</f>
        <v>0</v>
      </c>
      <c r="HT127" t="str">
        <f t="shared" si="190"/>
        <v/>
      </c>
      <c r="HU127" s="275">
        <f>VLOOKUP(C127,MOVI!C:DT,77,0)</f>
        <v>0</v>
      </c>
      <c r="HV127" s="275">
        <f>VLOOKUP(C127,FPT!B:HT,77,0)</f>
        <v>0</v>
      </c>
      <c r="HW127" t="str">
        <f t="shared" si="191"/>
        <v/>
      </c>
      <c r="HX127" s="274">
        <f>VLOOKUP(C127,MOVI!C:CB,78,0)</f>
        <v>800000</v>
      </c>
      <c r="HY127" s="261">
        <f>VLOOKUP(C127,FPT!$B:$CA,78,0)</f>
        <v>800000</v>
      </c>
      <c r="HZ127" t="str">
        <f t="shared" si="192"/>
        <v/>
      </c>
      <c r="IA127" s="275">
        <f>VLOOKUP(C127,MOVI!C:CD,79,0)</f>
        <v>100000</v>
      </c>
      <c r="IB127" s="275">
        <f>VLOOKUP(C127,FPT!B:HZ,79,0)</f>
        <v>100000</v>
      </c>
      <c r="IC127" t="str">
        <f t="shared" si="193"/>
        <v/>
      </c>
      <c r="ID127" s="275">
        <f>VLOOKUP(C127,MOVI!C:CD,80,0)</f>
        <v>150000</v>
      </c>
      <c r="IE127" s="275">
        <f>VLOOKUP(C127,FPT!B:IC,80,0)</f>
        <v>150000</v>
      </c>
      <c r="IF127" t="str">
        <f t="shared" si="194"/>
        <v/>
      </c>
      <c r="IG127" s="275">
        <f>VLOOKUP(C127,MOVI!C:DT,81,0)</f>
        <v>0</v>
      </c>
      <c r="IH127" s="275">
        <f>VLOOKUP(C127,FPT!B:IF,81,0)</f>
        <v>0</v>
      </c>
      <c r="II127" t="str">
        <f t="shared" si="195"/>
        <v/>
      </c>
      <c r="IJ127" s="275">
        <f>VLOOKUP(C127,MOVI!C:DT,82,0)</f>
        <v>1050000</v>
      </c>
      <c r="IK127" s="275">
        <f>VLOOKUP(C127,FPT!B:II,82,0)</f>
        <v>1050000</v>
      </c>
      <c r="IL127" t="str">
        <f t="shared" si="196"/>
        <v/>
      </c>
      <c r="IM127" s="275">
        <f>ROUND(VLOOKUP(C127,MOVI!C:DT,83,0),0)</f>
        <v>12050000</v>
      </c>
      <c r="IN127" s="275">
        <f>ROUND(VLOOKUP(C127,FPT!B:IL,83,0),0)</f>
        <v>12050000</v>
      </c>
      <c r="IO127" t="str">
        <f t="shared" si="197"/>
        <v/>
      </c>
      <c r="IP127" s="275">
        <f>VLOOKUP(C127,MOVI!C:DT,84,0)</f>
        <v>0</v>
      </c>
      <c r="IQ127" s="275">
        <f>VLOOKUP(C127,FPT!B:IO,84,0)</f>
        <v>0</v>
      </c>
      <c r="IR127" t="str">
        <f t="shared" si="198"/>
        <v/>
      </c>
      <c r="IS127" s="275">
        <f>ROUND(VLOOKUP(C127,MOVI!C:DT,85,0),0)</f>
        <v>0</v>
      </c>
      <c r="IT127" s="275">
        <f>ROUND(VLOOKUP(C127,FPT!B:IR,85,0),0)</f>
        <v>0</v>
      </c>
      <c r="IU127" t="str">
        <f t="shared" si="199"/>
        <v/>
      </c>
      <c r="IV127" s="275">
        <f>VLOOKUP(C127,MOVI!C:DT,86,0)</f>
        <v>0</v>
      </c>
      <c r="IW127" s="275">
        <f>VLOOKUP(C127,FPT!B:IU,86,0)</f>
        <v>0</v>
      </c>
      <c r="IX127" t="str">
        <f t="shared" si="200"/>
        <v/>
      </c>
      <c r="IY127" s="275">
        <f>ROUND(VLOOKUP(C127,MOVI!C:DT,87,0),0)</f>
        <v>0</v>
      </c>
      <c r="IZ127" s="275">
        <f>ROUND(VLOOKUP(C127,FPT!B:IX,87,0),0)</f>
        <v>0</v>
      </c>
      <c r="JA127" t="str">
        <f t="shared" si="201"/>
        <v/>
      </c>
      <c r="JB127" s="275">
        <f>VLOOKUP(C127,MOVI!C:DT,88,0)</f>
        <v>0</v>
      </c>
      <c r="JC127" s="275">
        <f>VLOOKUP(C127,FPT!B:JA,88,0)</f>
        <v>0</v>
      </c>
      <c r="JD127" t="str">
        <f t="shared" si="202"/>
        <v/>
      </c>
      <c r="JE127" s="275">
        <f>VLOOKUP(C127,MOVI!C:DT,89,0)</f>
        <v>0</v>
      </c>
      <c r="JF127" s="275">
        <f>VLOOKUP(C127,FPT!B:JD,89,0)</f>
        <v>0</v>
      </c>
      <c r="JG127" t="str">
        <f t="shared" si="203"/>
        <v/>
      </c>
      <c r="JH127" s="275">
        <f>VLOOKUP(C127,MOVI!C:DT,90,0)</f>
        <v>0</v>
      </c>
      <c r="JI127" s="275">
        <f>VLOOKUP(C127,FPT!B:JG,90,0)</f>
        <v>0</v>
      </c>
      <c r="JJ127" t="str">
        <f t="shared" si="204"/>
        <v/>
      </c>
      <c r="JK127" s="275">
        <f>VLOOKUP(C127,MOVI!C:DT,91,0)</f>
        <v>0</v>
      </c>
      <c r="JL127" s="275">
        <f>VLOOKUP(C127,FPT!B:JJ,91,0)</f>
        <v>0</v>
      </c>
      <c r="JM127" t="str">
        <f t="shared" si="205"/>
        <v/>
      </c>
      <c r="JN127" s="275">
        <f>VLOOKUP(C127,MOVI!C:DT,92,0)</f>
        <v>0</v>
      </c>
      <c r="JO127" s="275">
        <f>VLOOKUP(C127,FPT!B:JM,92,0)</f>
        <v>0</v>
      </c>
      <c r="JP127" t="str">
        <f t="shared" si="206"/>
        <v/>
      </c>
      <c r="JQ127" s="275">
        <f>VLOOKUP(C127,MOVI!C:DT,93,0)</f>
        <v>0</v>
      </c>
      <c r="JR127" s="275">
        <f>VLOOKUP(C127,FPT!B:JP,93,0)</f>
        <v>0</v>
      </c>
      <c r="JS127" t="str">
        <f t="shared" si="207"/>
        <v/>
      </c>
      <c r="JT127" s="275">
        <f>VLOOKUP(C127,MOVI!C:DT,94,0)</f>
        <v>0</v>
      </c>
      <c r="JU127" s="275">
        <f>VLOOKUP(C127,FPT!B:JS,94,0)</f>
        <v>0</v>
      </c>
      <c r="JV127" t="str">
        <f t="shared" si="208"/>
        <v/>
      </c>
      <c r="JW127" s="275">
        <f>VLOOKUP(C127,MOVI!C:DT,95,0)</f>
        <v>8950000</v>
      </c>
      <c r="JX127" s="275">
        <f>VLOOKUP(C127,FPT!B:JV,95,0)</f>
        <v>8950000</v>
      </c>
      <c r="JY127" t="str">
        <f t="shared" si="209"/>
        <v/>
      </c>
      <c r="JZ127" s="275">
        <f>VLOOKUP(C127,MOVI!C:DT,96,0)</f>
        <v>0</v>
      </c>
      <c r="KA127" s="275">
        <f>VLOOKUP(C127,FPT!B:JY,96,0)</f>
        <v>0</v>
      </c>
      <c r="KB127" t="str">
        <f t="shared" si="210"/>
        <v/>
      </c>
      <c r="KC127" s="275">
        <f>VLOOKUP(C127,MOVI!C:DT,97,0)</f>
        <v>8950000</v>
      </c>
      <c r="KD127" s="275">
        <f>VLOOKUP(C127,FPT!B:KB,97,0)</f>
        <v>8950000</v>
      </c>
      <c r="KE127" t="str">
        <f t="shared" si="211"/>
        <v/>
      </c>
      <c r="KF127" s="275">
        <f>VLOOKUP(C127,MOVI!C:DT,98,0)</f>
        <v>1700000.0000000002</v>
      </c>
      <c r="KG127" s="275">
        <f>VLOOKUP(C127,FPT!B:KE,98,0)</f>
        <v>1700000</v>
      </c>
      <c r="KH127" t="str">
        <f t="shared" si="212"/>
        <v/>
      </c>
      <c r="KI127" s="275">
        <f>VLOOKUP(C127,MOVI!C:DT,99,0)</f>
        <v>0</v>
      </c>
      <c r="KJ127" s="275">
        <f>VLOOKUP(C127,FPT!B:KH,99,0)</f>
        <v>0</v>
      </c>
      <c r="KK127" t="str">
        <f t="shared" si="213"/>
        <v/>
      </c>
      <c r="KL127" s="275">
        <f>VLOOKUP(C127,MOVI!C:DT,100,0)</f>
        <v>300000</v>
      </c>
      <c r="KM127" s="275">
        <f>VLOOKUP(C127,FPT!B:KK,100,0)</f>
        <v>300000</v>
      </c>
      <c r="KN127" t="str">
        <f t="shared" si="214"/>
        <v/>
      </c>
      <c r="KO127" s="275">
        <f>VLOOKUP(C127,MOVI!C:DT,101,0)</f>
        <v>0</v>
      </c>
      <c r="KP127" s="275">
        <f>VLOOKUP(C127,FPT!B:KN,101,0)</f>
        <v>0</v>
      </c>
      <c r="KQ127" t="str">
        <f t="shared" si="215"/>
        <v/>
      </c>
      <c r="KR127" s="275">
        <f>VLOOKUP(C127,MOVI!C:DT,102,0)</f>
        <v>0</v>
      </c>
      <c r="KS127" s="275">
        <f>VLOOKUP(C127,FPT!B:KQ,102,0)</f>
        <v>0</v>
      </c>
      <c r="KT127" t="str">
        <f t="shared" si="216"/>
        <v/>
      </c>
      <c r="KU127" s="275">
        <f>VLOOKUP(C127,MOVI!C:DT,103,0)</f>
        <v>2000000.0000000002</v>
      </c>
      <c r="KV127" s="275">
        <f>VLOOKUP(C127,FPT!B:KT,103,0)</f>
        <v>2000000</v>
      </c>
      <c r="KW127" t="str">
        <f t="shared" si="217"/>
        <v/>
      </c>
      <c r="KX127" s="275">
        <f>VLOOKUP(C127,MOVI!C:DT,104,0)</f>
        <v>3050000</v>
      </c>
      <c r="KY127" s="275">
        <f>VLOOKUP(C127,FPT!B:KW,104,0)</f>
        <v>3050000</v>
      </c>
      <c r="KZ127" t="str">
        <f t="shared" si="218"/>
        <v/>
      </c>
      <c r="LA127" s="275">
        <f>VLOOKUP(C127,MOVI!C:DT,105,0)</f>
        <v>200000</v>
      </c>
      <c r="LB127" s="275">
        <f>VLOOKUP(C127,FPT!B:KZ,105,0)</f>
        <v>200000</v>
      </c>
      <c r="LC127" t="str">
        <f t="shared" si="219"/>
        <v/>
      </c>
      <c r="LD127" s="275">
        <f>VLOOKUP(C127,MOVI!C:DT,106,0)</f>
        <v>12200000</v>
      </c>
      <c r="LE127" s="275">
        <f>VLOOKUP(C127,FPT!B:LC,106,0)</f>
        <v>12200000</v>
      </c>
      <c r="LF127" t="str">
        <f t="shared" si="220"/>
        <v/>
      </c>
      <c r="LG127" s="273">
        <f>VLOOKUP(C127,MOVI!C:DT,107,0)</f>
        <v>0</v>
      </c>
      <c r="LH127" s="273">
        <f>VLOOKUP(C127,FPT!B:LF,107,0)</f>
        <v>0</v>
      </c>
      <c r="LI127" t="str">
        <f t="shared" si="221"/>
        <v/>
      </c>
      <c r="LJ127" t="str">
        <f>VLOOKUP(C127,MOVI!C:DV,108,0)</f>
        <v>Việt PhúSouthSupport</v>
      </c>
      <c r="LK127" s="252" t="str">
        <f>VLOOKUP(C127,FPT!B:LI,108,0)</f>
        <v>Việt PhúSouthSupport</v>
      </c>
      <c r="LL127" t="str">
        <f t="shared" si="222"/>
        <v/>
      </c>
      <c r="LM127" s="275">
        <f>ROUND(VLOOKUP(C127,MOVI!C:DV,109,0),0)</f>
        <v>833333</v>
      </c>
      <c r="LN127" s="275">
        <f>ROUND(VLOOKUP(C127,FPT!B:LL,109,0),0)</f>
        <v>833333</v>
      </c>
      <c r="LO127" t="str">
        <f t="shared" si="223"/>
        <v/>
      </c>
      <c r="LP127" t="str">
        <f>VLOOKUP(C127,MOVI!C:DV,110,0)</f>
        <v>HO</v>
      </c>
      <c r="LQ127" s="247" t="str">
        <f>VLOOKUP(C127,FPT!B:LO,110,0)</f>
        <v>HO</v>
      </c>
      <c r="LR127" t="str">
        <f t="shared" si="224"/>
        <v/>
      </c>
      <c r="LS127">
        <f>MOVI!DI122</f>
        <v>18</v>
      </c>
      <c r="LV127">
        <f>MOVI!DJ122</f>
        <v>0</v>
      </c>
      <c r="LW127">
        <f>MOVI!DK122</f>
        <v>0</v>
      </c>
      <c r="LX127">
        <f>MOVI!DL122</f>
        <v>0</v>
      </c>
      <c r="LY127">
        <f>MOVI!DM122</f>
        <v>0</v>
      </c>
      <c r="LZ127">
        <f>MOVI!DN122</f>
        <v>0</v>
      </c>
      <c r="MA127">
        <f>MOVI!DO122</f>
        <v>0</v>
      </c>
      <c r="MB127" t="str">
        <f>MOVI!DP122</f>
        <v/>
      </c>
      <c r="MC127">
        <f>MOVI!DQ122</f>
        <v>0</v>
      </c>
      <c r="MD127">
        <f>MOVI!DR122</f>
        <v>0</v>
      </c>
      <c r="ME127" t="str">
        <f>VLOOKUP(C127,MOVI!C:DV,121,0)</f>
        <v/>
      </c>
      <c r="MF127" s="252"/>
      <c r="MG127" t="str">
        <f t="shared" si="228"/>
        <v/>
      </c>
      <c r="MH127" t="str">
        <f>VLOOKUP(C127,MOVI!C:DT,122,0)</f>
        <v>Việt PhúSouth</v>
      </c>
      <c r="MI127" s="252" t="str">
        <f>VLOOKUP(C127,FPT!B:DS,112,0)</f>
        <v>Việt PhúSouth</v>
      </c>
      <c r="MJ127" t="str">
        <f t="shared" si="225"/>
        <v/>
      </c>
    </row>
    <row r="128" spans="1:348" x14ac:dyDescent="0.25">
      <c r="A128">
        <v>120</v>
      </c>
      <c r="B128" s="48">
        <v>6155</v>
      </c>
      <c r="C128" s="271" t="s">
        <v>908</v>
      </c>
      <c r="D128" t="str">
        <f>VLOOKUP(C128,MOVI!C:D,2,0)</f>
        <v>Dương Thị Thúy Trang</v>
      </c>
      <c r="E128" t="str">
        <f>VLOOKUP(C128,FPT!B:C,2,0)</f>
        <v>Dương Thị Thúy Trang</v>
      </c>
      <c r="F128" t="str">
        <f t="shared" si="118"/>
        <v/>
      </c>
      <c r="G128" t="str">
        <f>VLOOKUP(C128,MOVI!C:E,3,0)</f>
        <v>Support</v>
      </c>
      <c r="H128" t="str">
        <f>VLOOKUP(C128,FPT!B:F,3,0)</f>
        <v>Support</v>
      </c>
      <c r="I128" t="str">
        <f t="shared" si="119"/>
        <v/>
      </c>
      <c r="J128" t="str">
        <f>VLOOKUP(C128,MOVI!C:H,4,0)</f>
        <v>Legal</v>
      </c>
      <c r="K128" t="str">
        <f>VLOOKUP(C128,FPT!B:I,4,0)</f>
        <v>Legal</v>
      </c>
      <c r="L128" t="str">
        <f t="shared" si="120"/>
        <v/>
      </c>
      <c r="M128" t="str">
        <f>VLOOKUP(C128,MOVI!C:DT,5,0)</f>
        <v>Associate</v>
      </c>
      <c r="N128" t="str">
        <f>VLOOKUP(C128,FPT!B:L,5,0)</f>
        <v>Associate</v>
      </c>
      <c r="O128" t="str">
        <f t="shared" si="121"/>
        <v/>
      </c>
      <c r="P128" t="str">
        <f>VLOOKUP(C128,MOVI!C:DT,6,0)</f>
        <v>Legal Staff</v>
      </c>
      <c r="Q128" t="str">
        <f>VLOOKUP(C128,FPT!B:O,6,0)</f>
        <v>Legal Staff</v>
      </c>
      <c r="R128" t="str">
        <f t="shared" si="122"/>
        <v/>
      </c>
      <c r="S128" t="str">
        <f>VLOOKUP(C128,MOVI!C:DT,7,0)</f>
        <v>South</v>
      </c>
      <c r="T128" t="str">
        <f>VLOOKUP(C128,FPT!B:R,7,0)</f>
        <v>South</v>
      </c>
      <c r="U128" t="str">
        <f t="shared" si="123"/>
        <v/>
      </c>
      <c r="V128" t="str">
        <f>VLOOKUP(C128,MOVI!C:DT,8,0)</f>
        <v>Việt Phú</v>
      </c>
      <c r="W128" t="str">
        <f>VLOOKUP(C128,FPT!B:U,8,0)</f>
        <v>Việt Phú</v>
      </c>
      <c r="X128" t="str">
        <f t="shared" si="124"/>
        <v/>
      </c>
      <c r="Y128" t="str">
        <f>VLOOKUP(C128,MOVI!C:DT,9,0)</f>
        <v>Full-time</v>
      </c>
      <c r="Z128" t="str">
        <f>VLOOKUP(C128,FPT!B:X,9,0)</f>
        <v>Full-time</v>
      </c>
      <c r="AA128" t="str">
        <f t="shared" si="125"/>
        <v/>
      </c>
      <c r="AB128" t="str">
        <f>VLOOKUP(C128,MOVI!C:DT,10,0)</f>
        <v>Permanent</v>
      </c>
      <c r="AC128" t="str">
        <f>VLOOKUP(C128,FPT!B:AA,10,0)</f>
        <v>Permanent</v>
      </c>
      <c r="AD128" t="str">
        <f t="shared" si="126"/>
        <v/>
      </c>
      <c r="AE128" s="247">
        <f>VLOOKUP(C128,MOVI!C:DT,11,0)</f>
        <v>44342</v>
      </c>
      <c r="AF128" s="247">
        <f>VLOOKUP(C128,FPT!B:AD,11,0)</f>
        <v>44342</v>
      </c>
      <c r="AG128" t="str">
        <f t="shared" si="127"/>
        <v/>
      </c>
      <c r="AH128" s="260" t="str">
        <f>VLOOKUP(C128,MOVI!C:DT,12,0)</f>
        <v/>
      </c>
      <c r="AI128" s="260"/>
      <c r="AJ128" t="str">
        <f t="shared" si="227"/>
        <v/>
      </c>
      <c r="AK128">
        <f>VLOOKUP(C128,MOVI!C:DT,13,0)</f>
        <v>0</v>
      </c>
      <c r="AL128" s="247">
        <f>VLOOKUP(C128,FPT!B:AJ,13,0)</f>
        <v>0</v>
      </c>
      <c r="AM128" t="str">
        <f t="shared" si="226"/>
        <v/>
      </c>
      <c r="AN128" s="247">
        <f>VLOOKUP(C128,MOVI!C:DT,14,0)</f>
        <v>0</v>
      </c>
      <c r="AO128" s="247">
        <f>VLOOKUP(C128,FPT!B:AM,14,0)</f>
        <v>0</v>
      </c>
      <c r="AP128" t="str">
        <f t="shared" si="128"/>
        <v/>
      </c>
      <c r="AQ128" t="str">
        <f>VLOOKUP(C128,MOVI!C:DT,15,0)</f>
        <v>LC</v>
      </c>
      <c r="AR128" s="247" t="str">
        <f>VLOOKUP(C128,FPT!B:AP,15,0)</f>
        <v>LC</v>
      </c>
      <c r="AS128" t="str">
        <f t="shared" si="129"/>
        <v/>
      </c>
      <c r="AT128" s="282" t="str">
        <f>VLOOKUP(C128,MOVI!C:DT,16,0)</f>
        <v>LTTP</v>
      </c>
      <c r="AU128" s="247" t="str">
        <f>VLOOKUP(C128,FPT!B:AS,16,0)</f>
        <v>LTTP</v>
      </c>
      <c r="AV128" t="str">
        <f t="shared" si="130"/>
        <v/>
      </c>
      <c r="AW128" t="str">
        <f>VLOOKUP(C128,MOVI!C:DT,17,0)</f>
        <v>L</v>
      </c>
      <c r="AX128" s="247" t="str">
        <f>VLOOKUP(C128,FPT!B:AV,17,0)</f>
        <v>L</v>
      </c>
      <c r="AY128" t="str">
        <f t="shared" si="131"/>
        <v/>
      </c>
      <c r="AZ128">
        <f>VLOOKUP(C128,MOVI!C:DT,18,0)</f>
        <v>0</v>
      </c>
      <c r="BA128" s="247">
        <f>VLOOKUP(C128,FPT!B:AY,18,0)</f>
        <v>0</v>
      </c>
      <c r="BB128" t="str">
        <f t="shared" si="132"/>
        <v/>
      </c>
      <c r="BC128" s="275">
        <f>VLOOKUP(C128,MOVI!C:DT,19,0)</f>
        <v>5000000</v>
      </c>
      <c r="BD128" s="275">
        <f>VLOOKUP(C128,FPT!B:BB,19,0)</f>
        <v>5000000</v>
      </c>
      <c r="BE128" t="str">
        <f t="shared" si="133"/>
        <v/>
      </c>
      <c r="BF128">
        <f>VLOOKUP(C128,MOVI!C:DT,20,0)</f>
        <v>0</v>
      </c>
      <c r="BG128" s="252">
        <f>VLOOKUP(C128,FPT!B:BE,20,0)</f>
        <v>0</v>
      </c>
      <c r="BH128" t="str">
        <f t="shared" si="134"/>
        <v/>
      </c>
      <c r="BI128" s="275">
        <f>VLOOKUP(C128,MOVI!C:DT,21,0)</f>
        <v>5000000</v>
      </c>
      <c r="BJ128" s="275">
        <f>VLOOKUP(C128,FPT!B:BH,21,0)</f>
        <v>5000000</v>
      </c>
      <c r="BK128" t="str">
        <f t="shared" si="135"/>
        <v/>
      </c>
      <c r="BL128" s="275">
        <f>VLOOKUP(C128,MOVI!C:DT,22,0)</f>
        <v>0</v>
      </c>
      <c r="BM128" s="275">
        <f>VLOOKUP(C128,FPT!B:BK,22,0)</f>
        <v>0</v>
      </c>
      <c r="BN128" t="str">
        <f t="shared" si="136"/>
        <v/>
      </c>
      <c r="BO128" s="275">
        <f>VLOOKUP(C128,MOVI!C:DT,23,0)</f>
        <v>0</v>
      </c>
      <c r="BP128" s="275">
        <f>VLOOKUP(C128,FPT!B:BN,23,0)</f>
        <v>0</v>
      </c>
      <c r="BQ128" t="str">
        <f t="shared" si="137"/>
        <v/>
      </c>
      <c r="BR128" s="275">
        <f>VLOOKUP(C128,MOVI!C:DT,24,0)</f>
        <v>0</v>
      </c>
      <c r="BS128" s="275">
        <f>VLOOKUP(C128,FPT!B:BQ,24,0)</f>
        <v>0</v>
      </c>
      <c r="BT128" t="str">
        <f t="shared" si="138"/>
        <v/>
      </c>
      <c r="BU128" s="275">
        <f>VLOOKUP(C128,MOVI!C:DT,25,0)</f>
        <v>0</v>
      </c>
      <c r="BV128" s="275">
        <f>VLOOKUP(C128,FPT!B:BT,25,0)</f>
        <v>0</v>
      </c>
      <c r="BW128" t="str">
        <f t="shared" si="139"/>
        <v/>
      </c>
      <c r="BX128" s="275">
        <f>VLOOKUP(C128,MOVI!C:DT,26,0)</f>
        <v>0</v>
      </c>
      <c r="BY128" s="275">
        <f>VLOOKUP(C128,FPT!B:BW,26,0)</f>
        <v>0</v>
      </c>
      <c r="BZ128" t="str">
        <f t="shared" si="140"/>
        <v/>
      </c>
      <c r="CA128" s="275">
        <f>VLOOKUP(C128,MOVI!C:DT,27,0)</f>
        <v>0</v>
      </c>
      <c r="CB128" s="275">
        <f>VLOOKUP(C128,FPT!B:BZ,27,0)</f>
        <v>0</v>
      </c>
      <c r="CC128" t="str">
        <f t="shared" si="141"/>
        <v/>
      </c>
      <c r="CD128" s="275">
        <f>VLOOKUP(C128,MOVI!C:DT,28,0)</f>
        <v>0</v>
      </c>
      <c r="CE128" s="275">
        <f>VLOOKUP(C128,FPT!B:CC,28,0)</f>
        <v>0</v>
      </c>
      <c r="CF128" t="str">
        <f t="shared" si="142"/>
        <v/>
      </c>
      <c r="CG128" t="str">
        <f>VLOOKUP(C128,MOVI!C:DT,29,0)</f>
        <v>TB, CN</v>
      </c>
      <c r="CH128" s="252" t="str">
        <f>VLOOKUP(C128,FPT!B:CF,29,0)</f>
        <v>TB, CN</v>
      </c>
      <c r="CI128" t="str">
        <f t="shared" si="143"/>
        <v/>
      </c>
      <c r="CJ128">
        <f>VLOOKUP(C128,MOVI!C:DT,30,0)</f>
        <v>21</v>
      </c>
      <c r="CK128" s="252">
        <f>VLOOKUP(C128,FPT!B:CI,30,0)</f>
        <v>21</v>
      </c>
      <c r="CL128" t="str">
        <f t="shared" si="144"/>
        <v/>
      </c>
      <c r="CM128">
        <f>VLOOKUP(C128,MOVI!C:DT,31,0)</f>
        <v>21</v>
      </c>
      <c r="CN128" s="252">
        <f>VLOOKUP(C128,FPT!B:CL,31,0)</f>
        <v>21</v>
      </c>
      <c r="CO128" t="str">
        <f t="shared" si="145"/>
        <v/>
      </c>
      <c r="CP128" s="275">
        <f>VLOOKUP(C128,MOVI!C:DT,32,0)</f>
        <v>0</v>
      </c>
      <c r="CQ128" s="275">
        <f>VLOOKUP(C128,FPT!B:CO,32,0)</f>
        <v>0</v>
      </c>
      <c r="CR128" t="str">
        <f t="shared" si="146"/>
        <v/>
      </c>
      <c r="CS128" s="275">
        <f>VLOOKUP(C128,MOVI!C:DT,33,0)</f>
        <v>0</v>
      </c>
      <c r="CT128" s="275">
        <f>VLOOKUP(C128,FPT!B:CR,33,0)</f>
        <v>0</v>
      </c>
      <c r="CU128" t="str">
        <f t="shared" si="147"/>
        <v/>
      </c>
      <c r="CV128" s="275">
        <f>VLOOKUP(C128,MOVI!C:DT,34,0)</f>
        <v>0</v>
      </c>
      <c r="CW128" s="275">
        <f>VLOOKUP(C128,FPT!B:CU,34,0)</f>
        <v>0</v>
      </c>
      <c r="CX128" t="str">
        <f t="shared" si="148"/>
        <v/>
      </c>
      <c r="CY128" s="275">
        <f>VLOOKUP(C128,MOVI!C:DT,35,0)</f>
        <v>21</v>
      </c>
      <c r="CZ128" s="275">
        <f>VLOOKUP(C128,FPT!B:CX,35,0)</f>
        <v>21</v>
      </c>
      <c r="DA128" t="str">
        <f t="shared" si="149"/>
        <v/>
      </c>
      <c r="DB128" s="275">
        <f>VLOOKUP(C128,MOVI!C:DT,36,0)</f>
        <v>0</v>
      </c>
      <c r="DC128" s="275">
        <f>VLOOKUP(C128,FPT!B:DA,36,0)</f>
        <v>0</v>
      </c>
      <c r="DD128" t="str">
        <f t="shared" si="150"/>
        <v/>
      </c>
      <c r="DE128" s="275">
        <f>VLOOKUP(C128,MOVI!C:DT,37,0)</f>
        <v>0</v>
      </c>
      <c r="DF128" s="275">
        <f>VLOOKUP(C128,FPT!B:DD,37,0)</f>
        <v>0</v>
      </c>
      <c r="DG128" t="str">
        <f t="shared" si="151"/>
        <v/>
      </c>
      <c r="DH128" s="275">
        <f>VLOOKUP(C128,MOVI!C:DT,38,0)</f>
        <v>0</v>
      </c>
      <c r="DI128" s="275">
        <f>VLOOKUP(C128,FPT!B:DG,38,0)</f>
        <v>0</v>
      </c>
      <c r="DJ128" t="str">
        <f t="shared" si="152"/>
        <v/>
      </c>
      <c r="DK128" s="275">
        <f>VLOOKUP(C128,MOVI!C:DT,39,0)</f>
        <v>0</v>
      </c>
      <c r="DL128" s="275">
        <f>VLOOKUP(C128,FPT!B:DJ,39,0)</f>
        <v>0</v>
      </c>
      <c r="DM128" t="str">
        <f t="shared" si="153"/>
        <v/>
      </c>
      <c r="DN128" s="275">
        <f>VLOOKUP(C128,MOVI!C:DT,40,0)</f>
        <v>0</v>
      </c>
      <c r="DO128" s="275">
        <f>VLOOKUP(C128,FPT!B:DM,40,0)</f>
        <v>0</v>
      </c>
      <c r="DP128" t="str">
        <f t="shared" si="154"/>
        <v/>
      </c>
      <c r="DQ128" s="275">
        <f>VLOOKUP(C128,MOVI!C:DT,41,0)</f>
        <v>0</v>
      </c>
      <c r="DR128" s="275">
        <f>VLOOKUP(C128,FPT!B:DP,41,0)</f>
        <v>0</v>
      </c>
      <c r="DS128" t="str">
        <f t="shared" si="155"/>
        <v/>
      </c>
      <c r="DT128" s="275">
        <f>VLOOKUP(C128,MOVI!C:DT,42,0)</f>
        <v>5000000</v>
      </c>
      <c r="DU128" s="275">
        <f>ROUND(VLOOKUP(C128,FPT!B:DS,42,0),0)</f>
        <v>5000000</v>
      </c>
      <c r="DV128" t="str">
        <f t="shared" si="156"/>
        <v/>
      </c>
      <c r="DW128" s="275">
        <f>VLOOKUP(C128,MOVI!C:DT,43,0)</f>
        <v>0</v>
      </c>
      <c r="DX128" s="275">
        <f>VLOOKUP(C128,FPT!B:DV,43,0)</f>
        <v>0</v>
      </c>
      <c r="DY128" t="str">
        <f t="shared" si="157"/>
        <v/>
      </c>
      <c r="DZ128" s="275">
        <f>VLOOKUP(C128,MOVI!C:DT,44,0)</f>
        <v>0</v>
      </c>
      <c r="EA128" s="275">
        <f>VLOOKUP(C128,FPT!B:DY,44,0)</f>
        <v>0</v>
      </c>
      <c r="EB128" t="str">
        <f t="shared" si="158"/>
        <v/>
      </c>
      <c r="EC128" s="275">
        <f>VLOOKUP(C128,MOVI!C:DT,45,0)</f>
        <v>5000000</v>
      </c>
      <c r="ED128" s="275">
        <f>ROUND(VLOOKUP(C128,FPT!B:EB,45,0),0)</f>
        <v>5000000</v>
      </c>
      <c r="EE128" t="str">
        <f t="shared" si="159"/>
        <v/>
      </c>
      <c r="EF128" s="275">
        <f>VLOOKUP(C128,MOVI!C:DT,46,0)</f>
        <v>0</v>
      </c>
      <c r="EG128" s="275">
        <f>VLOOKUP(C128,FPT!B:EE,46,0)</f>
        <v>0</v>
      </c>
      <c r="EH128" t="str">
        <f t="shared" si="160"/>
        <v/>
      </c>
      <c r="EI128" s="275">
        <f>VLOOKUP(C128,MOVI!C:DT,47,0)</f>
        <v>0</v>
      </c>
      <c r="EJ128" s="275">
        <f>VLOOKUP(C128,FPT!B:EH,47,0)</f>
        <v>0</v>
      </c>
      <c r="EK128" t="str">
        <f t="shared" si="161"/>
        <v/>
      </c>
      <c r="EL128" s="275">
        <f>VLOOKUP(C128,MOVI!C:DT,48,0)</f>
        <v>0</v>
      </c>
      <c r="EM128" s="275">
        <f>VLOOKUP(C128,FPT!B:EK,48,0)</f>
        <v>0</v>
      </c>
      <c r="EN128" t="str">
        <f t="shared" si="162"/>
        <v/>
      </c>
      <c r="EO128" s="275">
        <f>VLOOKUP(C128,MOVI!C:DT,49,0)</f>
        <v>0</v>
      </c>
      <c r="EP128" s="275">
        <f>VLOOKUP(C128,FPT!B:EN,49,0)</f>
        <v>0</v>
      </c>
      <c r="EQ128" t="str">
        <f t="shared" si="163"/>
        <v/>
      </c>
      <c r="ER128" s="275">
        <f>VLOOKUP(C128,MOVI!C:DT,50,0)</f>
        <v>0</v>
      </c>
      <c r="ES128" s="275">
        <f>VLOOKUP(C128,FPT!B:EQ,50,0)</f>
        <v>0</v>
      </c>
      <c r="ET128" t="str">
        <f t="shared" si="164"/>
        <v/>
      </c>
      <c r="EU128" s="275">
        <f>VLOOKUP(C128,MOVI!C:DT,51,0)</f>
        <v>0</v>
      </c>
      <c r="EV128" s="275">
        <f>VLOOKUP(C128,FPT!B:ET,51,0)</f>
        <v>0</v>
      </c>
      <c r="EW128" t="str">
        <f t="shared" si="165"/>
        <v/>
      </c>
      <c r="EX128" s="275">
        <f>VLOOKUP(C128,MOVI!C:DT,52,0)</f>
        <v>0</v>
      </c>
      <c r="EY128" s="275">
        <f>VLOOKUP(C128,FPT!B:EW,52,0)</f>
        <v>0</v>
      </c>
      <c r="EZ128" t="str">
        <f t="shared" si="166"/>
        <v/>
      </c>
      <c r="FA128" s="275">
        <f>VLOOKUP(C128,MOVI!C:DT,53,0)</f>
        <v>0</v>
      </c>
      <c r="FB128" s="275">
        <f>VLOOKUP(C128,FPT!B:EZ,53,0)</f>
        <v>0</v>
      </c>
      <c r="FC128" t="str">
        <f t="shared" si="167"/>
        <v/>
      </c>
      <c r="FD128" s="275">
        <f>VLOOKUP(C128,MOVI!C:DT,54,0)</f>
        <v>0</v>
      </c>
      <c r="FE128" s="275">
        <f>VLOOKUP(C128,FPT!B:FC,54,0)</f>
        <v>0</v>
      </c>
      <c r="FF128" t="str">
        <f t="shared" si="168"/>
        <v/>
      </c>
      <c r="FG128" s="275">
        <f>VLOOKUP(C128,MOVI!C:DT,55,0)</f>
        <v>0</v>
      </c>
      <c r="FH128" s="275">
        <f>VLOOKUP(C128,FPT!B:FF,55,0)</f>
        <v>0</v>
      </c>
      <c r="FI128" t="str">
        <f t="shared" si="169"/>
        <v/>
      </c>
      <c r="FJ128" s="275">
        <f>VLOOKUP(C128,MOVI!C:DT,56,0)</f>
        <v>0</v>
      </c>
      <c r="FK128" s="275">
        <f>VLOOKUP(C128,FPT!B:FI,56,0)</f>
        <v>0</v>
      </c>
      <c r="FL128" t="str">
        <f t="shared" si="170"/>
        <v/>
      </c>
      <c r="FM128" s="275">
        <f>VLOOKUP(C128,MOVI!C:DT,57,0)</f>
        <v>0</v>
      </c>
      <c r="FN128" s="275">
        <f>VLOOKUP(C128,FPT!B:FL,57,0)</f>
        <v>0</v>
      </c>
      <c r="FO128" t="str">
        <f t="shared" si="171"/>
        <v/>
      </c>
      <c r="FP128" s="275">
        <f>VLOOKUP(C128,MOVI!C:DT,58,0)</f>
        <v>0</v>
      </c>
      <c r="FQ128" s="275">
        <f>VLOOKUP(C128,FPT!B:FO,58,0)</f>
        <v>0</v>
      </c>
      <c r="FR128" t="str">
        <f t="shared" si="172"/>
        <v/>
      </c>
      <c r="FS128" s="275">
        <f>VLOOKUP(C128,MOVI!C:DT,59,0)</f>
        <v>0</v>
      </c>
      <c r="FT128" s="275">
        <f>VLOOKUP(C128,FPT!B:FR,59,0)</f>
        <v>0</v>
      </c>
      <c r="FU128" t="str">
        <f t="shared" si="173"/>
        <v/>
      </c>
      <c r="FV128" s="275">
        <f>VLOOKUP(C128,MOVI!C:DT,60,0)</f>
        <v>0</v>
      </c>
      <c r="FW128" s="275">
        <f>VLOOKUP(C128,FPT!B:FU,60,0)</f>
        <v>0</v>
      </c>
      <c r="FX128" t="str">
        <f t="shared" si="174"/>
        <v/>
      </c>
      <c r="FY128" s="275">
        <f>VLOOKUP(C128,MOVI!C:DT,61,0)</f>
        <v>0</v>
      </c>
      <c r="FZ128" s="275">
        <f>VLOOKUP(C128,FPT!B:FX,61,0)</f>
        <v>0</v>
      </c>
      <c r="GA128" t="str">
        <f t="shared" si="175"/>
        <v/>
      </c>
      <c r="GB128" s="275">
        <f>VLOOKUP(C128,MOVI!C:DT,62,0)</f>
        <v>0</v>
      </c>
      <c r="GC128" s="275">
        <f>VLOOKUP(C128,FPT!B:GA,62,0)</f>
        <v>0</v>
      </c>
      <c r="GD128" t="str">
        <f t="shared" si="176"/>
        <v/>
      </c>
      <c r="GE128" s="275">
        <f>VLOOKUP(C128,MOVI!C:DT,63,0)</f>
        <v>0</v>
      </c>
      <c r="GF128" s="275">
        <f>VLOOKUP(C128,FPT!B:GD,63,0)</f>
        <v>0</v>
      </c>
      <c r="GG128" t="str">
        <f t="shared" si="177"/>
        <v/>
      </c>
      <c r="GH128" s="275">
        <f>VLOOKUP(C128,MOVI!C:DT,64,0)</f>
        <v>0</v>
      </c>
      <c r="GI128" s="275">
        <f>VLOOKUP(C128,FPT!B:GG,64,0)</f>
        <v>0</v>
      </c>
      <c r="GJ128" t="str">
        <f t="shared" si="178"/>
        <v/>
      </c>
      <c r="GK128" s="275">
        <f>VLOOKUP(C128,MOVI!C:DT,65,0)</f>
        <v>0</v>
      </c>
      <c r="GL128" s="275">
        <f>VLOOKUP(C128,FPT!B:GJ,65,0)</f>
        <v>0</v>
      </c>
      <c r="GM128" t="str">
        <f t="shared" si="179"/>
        <v/>
      </c>
      <c r="GN128" s="275">
        <f>VLOOKUP(C128,MOVI!C:DT,66,0)</f>
        <v>0</v>
      </c>
      <c r="GO128" s="275">
        <f>VLOOKUP(C128,FPT!B:GM,66,0)</f>
        <v>0</v>
      </c>
      <c r="GP128" t="str">
        <f t="shared" si="180"/>
        <v/>
      </c>
      <c r="GQ128" s="275">
        <f>VLOOKUP(C128,MOVI!C:DT,67,0)</f>
        <v>0</v>
      </c>
      <c r="GR128" s="275">
        <f>VLOOKUP(C128,FPT!B:GP,67,0)</f>
        <v>0</v>
      </c>
      <c r="GS128" t="str">
        <f t="shared" si="181"/>
        <v/>
      </c>
      <c r="GT128" s="275">
        <f>VLOOKUP(C128,MOVI!C:DT,68,0)</f>
        <v>0</v>
      </c>
      <c r="GU128" s="275">
        <f>VLOOKUP(C128,FPT!B:GS,68,0)</f>
        <v>0</v>
      </c>
      <c r="GV128" t="str">
        <f t="shared" si="182"/>
        <v/>
      </c>
      <c r="GW128" s="275">
        <f>VLOOKUP(C128,MOVI!C:DT,69,0)</f>
        <v>0</v>
      </c>
      <c r="GX128" s="275">
        <f>VLOOKUP(C128,FPT!B:GV,69,0)</f>
        <v>0</v>
      </c>
      <c r="GY128" t="str">
        <f t="shared" si="183"/>
        <v/>
      </c>
      <c r="GZ128" s="275">
        <f>VLOOKUP(C128,MOVI!C:DT,70,0)</f>
        <v>0</v>
      </c>
      <c r="HA128" s="275">
        <f>VLOOKUP(C128,FPT!B:GY,70,0)</f>
        <v>0</v>
      </c>
      <c r="HB128" t="str">
        <f t="shared" si="184"/>
        <v/>
      </c>
      <c r="HC128" s="275">
        <f>VLOOKUP(C128,MOVI!C:DT,71,0)</f>
        <v>5000000</v>
      </c>
      <c r="HD128" s="275">
        <f>ROUND(VLOOKUP(C128,FPT!B:HB,71,0),0)</f>
        <v>5000000</v>
      </c>
      <c r="HE128" t="str">
        <f t="shared" si="185"/>
        <v/>
      </c>
      <c r="HF128" s="275">
        <f>ROUND(VLOOKUP(C128,MOVI!C:DT,72,0),0)</f>
        <v>0</v>
      </c>
      <c r="HG128" s="275">
        <f>ROUND(VLOOKUP(C128,FPT!B:HE,72,0),0)</f>
        <v>0</v>
      </c>
      <c r="HH128" t="str">
        <f t="shared" si="186"/>
        <v/>
      </c>
      <c r="HI128" s="275">
        <f>VLOOKUP(C128,MOVI!C:DT,73,0)</f>
        <v>0</v>
      </c>
      <c r="HJ128" s="275">
        <f>VLOOKUP(C128,FPT!B:HH,73,0)</f>
        <v>0</v>
      </c>
      <c r="HK128" t="str">
        <f t="shared" si="187"/>
        <v/>
      </c>
      <c r="HL128" s="275">
        <f>VLOOKUP(C128,MOVI!C:DT,74,0)</f>
        <v>0</v>
      </c>
      <c r="HM128" s="275">
        <f>VLOOKUP(C128,FPT!B:HK,74,0)</f>
        <v>0</v>
      </c>
      <c r="HN128" t="str">
        <f t="shared" si="188"/>
        <v/>
      </c>
      <c r="HO128" s="275">
        <f>VLOOKUP(C128,MOVI!C:DT,75,0)</f>
        <v>11000000</v>
      </c>
      <c r="HP128" s="275">
        <f>VLOOKUP(C128,FPT!B:HN,75,0)</f>
        <v>11000000</v>
      </c>
      <c r="HQ128" t="str">
        <f t="shared" si="189"/>
        <v/>
      </c>
      <c r="HR128" s="275">
        <f>VLOOKUP(C128,MOVI!C:DT,76,0)</f>
        <v>0</v>
      </c>
      <c r="HS128" s="275">
        <f>VLOOKUP(C128,FPT!B:HQ,76,0)</f>
        <v>0</v>
      </c>
      <c r="HT128" t="str">
        <f t="shared" si="190"/>
        <v/>
      </c>
      <c r="HU128" s="275">
        <f>VLOOKUP(C128,MOVI!C:DT,77,0)</f>
        <v>0</v>
      </c>
      <c r="HV128" s="275">
        <f>VLOOKUP(C128,FPT!B:HT,77,0)</f>
        <v>0</v>
      </c>
      <c r="HW128" t="str">
        <f t="shared" si="191"/>
        <v/>
      </c>
      <c r="HX128" s="274">
        <f>VLOOKUP(C128,MOVI!C:CB,78,0)</f>
        <v>400000</v>
      </c>
      <c r="HY128" s="261">
        <f>VLOOKUP(C128,FPT!$B:$CA,78,0)</f>
        <v>400000</v>
      </c>
      <c r="HZ128" t="str">
        <f t="shared" si="192"/>
        <v/>
      </c>
      <c r="IA128" s="275">
        <f>VLOOKUP(C128,MOVI!C:CD,79,0)</f>
        <v>50000</v>
      </c>
      <c r="IB128" s="275">
        <f>VLOOKUP(C128,FPT!B:HZ,79,0)</f>
        <v>50000</v>
      </c>
      <c r="IC128" t="str">
        <f t="shared" si="193"/>
        <v/>
      </c>
      <c r="ID128" s="275">
        <f>VLOOKUP(C128,MOVI!C:CD,80,0)</f>
        <v>75000</v>
      </c>
      <c r="IE128" s="275">
        <f>VLOOKUP(C128,FPT!B:IC,80,0)</f>
        <v>75000</v>
      </c>
      <c r="IF128" t="str">
        <f t="shared" si="194"/>
        <v/>
      </c>
      <c r="IG128" s="275">
        <f>VLOOKUP(C128,MOVI!C:DT,81,0)</f>
        <v>0</v>
      </c>
      <c r="IH128" s="275">
        <f>VLOOKUP(C128,FPT!B:IF,81,0)</f>
        <v>0</v>
      </c>
      <c r="II128" t="str">
        <f t="shared" si="195"/>
        <v/>
      </c>
      <c r="IJ128" s="275">
        <f>VLOOKUP(C128,MOVI!C:DT,82,0)</f>
        <v>525000</v>
      </c>
      <c r="IK128" s="275">
        <f>VLOOKUP(C128,FPT!B:II,82,0)</f>
        <v>525000</v>
      </c>
      <c r="IL128" t="str">
        <f t="shared" si="196"/>
        <v/>
      </c>
      <c r="IM128" s="275">
        <f>ROUND(VLOOKUP(C128,MOVI!C:DT,83,0),0)</f>
        <v>11525000</v>
      </c>
      <c r="IN128" s="275">
        <f>ROUND(VLOOKUP(C128,FPT!B:IL,83,0),0)</f>
        <v>11525000</v>
      </c>
      <c r="IO128" t="str">
        <f t="shared" si="197"/>
        <v/>
      </c>
      <c r="IP128" s="275">
        <f>VLOOKUP(C128,MOVI!C:DT,84,0)</f>
        <v>0</v>
      </c>
      <c r="IQ128" s="275">
        <f>VLOOKUP(C128,FPT!B:IO,84,0)</f>
        <v>0</v>
      </c>
      <c r="IR128" t="str">
        <f t="shared" si="198"/>
        <v/>
      </c>
      <c r="IS128" s="275">
        <f>ROUND(VLOOKUP(C128,MOVI!C:DT,85,0),0)</f>
        <v>0</v>
      </c>
      <c r="IT128" s="275">
        <f>ROUND(VLOOKUP(C128,FPT!B:IR,85,0),0)</f>
        <v>0</v>
      </c>
      <c r="IU128" t="str">
        <f t="shared" si="199"/>
        <v/>
      </c>
      <c r="IV128" s="275">
        <f>VLOOKUP(C128,MOVI!C:DT,86,0)</f>
        <v>0</v>
      </c>
      <c r="IW128" s="275">
        <f>VLOOKUP(C128,FPT!B:IU,86,0)</f>
        <v>0</v>
      </c>
      <c r="IX128" t="str">
        <f t="shared" si="200"/>
        <v/>
      </c>
      <c r="IY128" s="275">
        <f>ROUND(VLOOKUP(C128,MOVI!C:DT,87,0),0)</f>
        <v>0</v>
      </c>
      <c r="IZ128" s="275">
        <f>ROUND(VLOOKUP(C128,FPT!B:IX,87,0),0)</f>
        <v>0</v>
      </c>
      <c r="JA128" t="str">
        <f t="shared" si="201"/>
        <v/>
      </c>
      <c r="JB128" s="275">
        <f>VLOOKUP(C128,MOVI!C:DT,88,0)</f>
        <v>0</v>
      </c>
      <c r="JC128" s="275">
        <f>VLOOKUP(C128,FPT!B:JA,88,0)</f>
        <v>0</v>
      </c>
      <c r="JD128" t="str">
        <f t="shared" si="202"/>
        <v/>
      </c>
      <c r="JE128" s="275">
        <f>VLOOKUP(C128,MOVI!C:DT,89,0)</f>
        <v>0</v>
      </c>
      <c r="JF128" s="275">
        <f>VLOOKUP(C128,FPT!B:JD,89,0)</f>
        <v>0</v>
      </c>
      <c r="JG128" t="str">
        <f t="shared" si="203"/>
        <v/>
      </c>
      <c r="JH128" s="275">
        <f>VLOOKUP(C128,MOVI!C:DT,90,0)</f>
        <v>0</v>
      </c>
      <c r="JI128" s="275">
        <f>VLOOKUP(C128,FPT!B:JG,90,0)</f>
        <v>0</v>
      </c>
      <c r="JJ128" t="str">
        <f t="shared" si="204"/>
        <v/>
      </c>
      <c r="JK128" s="275">
        <f>VLOOKUP(C128,MOVI!C:DT,91,0)</f>
        <v>0</v>
      </c>
      <c r="JL128" s="275">
        <f>VLOOKUP(C128,FPT!B:JJ,91,0)</f>
        <v>0</v>
      </c>
      <c r="JM128" t="str">
        <f t="shared" si="205"/>
        <v/>
      </c>
      <c r="JN128" s="275">
        <f>VLOOKUP(C128,MOVI!C:DT,92,0)</f>
        <v>0</v>
      </c>
      <c r="JO128" s="275">
        <f>VLOOKUP(C128,FPT!B:JM,92,0)</f>
        <v>0</v>
      </c>
      <c r="JP128" t="str">
        <f t="shared" si="206"/>
        <v/>
      </c>
      <c r="JQ128" s="275">
        <f>VLOOKUP(C128,MOVI!C:DT,93,0)</f>
        <v>0</v>
      </c>
      <c r="JR128" s="275">
        <f>VLOOKUP(C128,FPT!B:JP,93,0)</f>
        <v>0</v>
      </c>
      <c r="JS128" t="str">
        <f t="shared" si="207"/>
        <v/>
      </c>
      <c r="JT128" s="275">
        <f>VLOOKUP(C128,MOVI!C:DT,94,0)</f>
        <v>0</v>
      </c>
      <c r="JU128" s="275">
        <f>VLOOKUP(C128,FPT!B:JS,94,0)</f>
        <v>0</v>
      </c>
      <c r="JV128" t="str">
        <f t="shared" si="208"/>
        <v/>
      </c>
      <c r="JW128" s="275">
        <f>VLOOKUP(C128,MOVI!C:DT,95,0)</f>
        <v>4475000</v>
      </c>
      <c r="JX128" s="275">
        <f>VLOOKUP(C128,FPT!B:JV,95,0)</f>
        <v>4475000</v>
      </c>
      <c r="JY128" t="str">
        <f t="shared" si="209"/>
        <v/>
      </c>
      <c r="JZ128" s="275">
        <f>VLOOKUP(C128,MOVI!C:DT,96,0)</f>
        <v>0</v>
      </c>
      <c r="KA128" s="275">
        <f>VLOOKUP(C128,FPT!B:JY,96,0)</f>
        <v>0</v>
      </c>
      <c r="KB128" t="str">
        <f t="shared" si="210"/>
        <v/>
      </c>
      <c r="KC128" s="275">
        <f>VLOOKUP(C128,MOVI!C:DT,97,0)</f>
        <v>4475000</v>
      </c>
      <c r="KD128" s="275">
        <f>VLOOKUP(C128,FPT!B:KB,97,0)</f>
        <v>4475000</v>
      </c>
      <c r="KE128" t="str">
        <f t="shared" si="211"/>
        <v/>
      </c>
      <c r="KF128" s="275">
        <f>VLOOKUP(C128,MOVI!C:DT,98,0)</f>
        <v>850000.00000000012</v>
      </c>
      <c r="KG128" s="275">
        <f>VLOOKUP(C128,FPT!B:KE,98,0)</f>
        <v>850000</v>
      </c>
      <c r="KH128" t="str">
        <f t="shared" si="212"/>
        <v/>
      </c>
      <c r="KI128" s="275">
        <f>VLOOKUP(C128,MOVI!C:DT,99,0)</f>
        <v>0</v>
      </c>
      <c r="KJ128" s="275">
        <f>VLOOKUP(C128,FPT!B:KH,99,0)</f>
        <v>0</v>
      </c>
      <c r="KK128" t="str">
        <f t="shared" si="213"/>
        <v/>
      </c>
      <c r="KL128" s="275">
        <f>VLOOKUP(C128,MOVI!C:DT,100,0)</f>
        <v>150000</v>
      </c>
      <c r="KM128" s="275">
        <f>VLOOKUP(C128,FPT!B:KK,100,0)</f>
        <v>150000</v>
      </c>
      <c r="KN128" t="str">
        <f t="shared" si="214"/>
        <v/>
      </c>
      <c r="KO128" s="275">
        <f>VLOOKUP(C128,MOVI!C:DT,101,0)</f>
        <v>0</v>
      </c>
      <c r="KP128" s="275">
        <f>VLOOKUP(C128,FPT!B:KN,101,0)</f>
        <v>0</v>
      </c>
      <c r="KQ128" t="str">
        <f t="shared" si="215"/>
        <v/>
      </c>
      <c r="KR128" s="275">
        <f>VLOOKUP(C128,MOVI!C:DT,102,0)</f>
        <v>0</v>
      </c>
      <c r="KS128" s="275">
        <f>VLOOKUP(C128,FPT!B:KQ,102,0)</f>
        <v>0</v>
      </c>
      <c r="KT128" t="str">
        <f t="shared" si="216"/>
        <v/>
      </c>
      <c r="KU128" s="275">
        <f>VLOOKUP(C128,MOVI!C:DT,103,0)</f>
        <v>1000000.0000000001</v>
      </c>
      <c r="KV128" s="275">
        <f>VLOOKUP(C128,FPT!B:KT,103,0)</f>
        <v>1000000</v>
      </c>
      <c r="KW128" t="str">
        <f t="shared" si="217"/>
        <v/>
      </c>
      <c r="KX128" s="275">
        <f>VLOOKUP(C128,MOVI!C:DT,104,0)</f>
        <v>1525000</v>
      </c>
      <c r="KY128" s="275">
        <f>VLOOKUP(C128,FPT!B:KW,104,0)</f>
        <v>1525000</v>
      </c>
      <c r="KZ128" t="str">
        <f t="shared" si="218"/>
        <v/>
      </c>
      <c r="LA128" s="275">
        <f>VLOOKUP(C128,MOVI!C:DT,105,0)</f>
        <v>100000</v>
      </c>
      <c r="LB128" s="275">
        <f>VLOOKUP(C128,FPT!B:KZ,105,0)</f>
        <v>100000</v>
      </c>
      <c r="LC128" t="str">
        <f t="shared" si="219"/>
        <v/>
      </c>
      <c r="LD128" s="275">
        <f>VLOOKUP(C128,MOVI!C:DT,106,0)</f>
        <v>6100000</v>
      </c>
      <c r="LE128" s="275">
        <f>VLOOKUP(C128,FPT!B:LC,106,0)</f>
        <v>6100000</v>
      </c>
      <c r="LF128" t="str">
        <f t="shared" si="220"/>
        <v/>
      </c>
      <c r="LG128" s="273">
        <f>VLOOKUP(C128,MOVI!C:DT,107,0)</f>
        <v>0</v>
      </c>
      <c r="LH128" s="273">
        <f>VLOOKUP(C128,FPT!B:LF,107,0)</f>
        <v>0</v>
      </c>
      <c r="LI128" t="str">
        <f t="shared" si="221"/>
        <v/>
      </c>
      <c r="LJ128" t="str">
        <f>VLOOKUP(C128,MOVI!C:DV,108,0)</f>
        <v>Việt PhúSouthSupport</v>
      </c>
      <c r="LK128" s="252" t="str">
        <f>VLOOKUP(C128,FPT!B:LI,108,0)</f>
        <v>Việt PhúSouthSupport</v>
      </c>
      <c r="LL128" t="str">
        <f t="shared" si="222"/>
        <v/>
      </c>
      <c r="LM128" s="275">
        <f>ROUND(VLOOKUP(C128,MOVI!C:DV,109,0),0)</f>
        <v>416667</v>
      </c>
      <c r="LN128" s="275">
        <f>ROUND(VLOOKUP(C128,FPT!B:LL,109,0),0)</f>
        <v>416667</v>
      </c>
      <c r="LO128" t="str">
        <f t="shared" si="223"/>
        <v/>
      </c>
      <c r="LP128" t="str">
        <f>VLOOKUP(C128,MOVI!C:DV,110,0)</f>
        <v>HO</v>
      </c>
      <c r="LQ128" s="247" t="str">
        <f>VLOOKUP(C128,FPT!B:LO,110,0)</f>
        <v>HO</v>
      </c>
      <c r="LR128" t="str">
        <f t="shared" si="224"/>
        <v/>
      </c>
      <c r="LS128">
        <f>MOVI!DI123</f>
        <v>18</v>
      </c>
      <c r="LV128">
        <f>MOVI!DJ123</f>
        <v>0</v>
      </c>
      <c r="LW128">
        <f>MOVI!DK123</f>
        <v>0</v>
      </c>
      <c r="LX128">
        <f>MOVI!DL123</f>
        <v>0</v>
      </c>
      <c r="LY128">
        <f>MOVI!DM123</f>
        <v>0</v>
      </c>
      <c r="LZ128">
        <f>MOVI!DN123</f>
        <v>0</v>
      </c>
      <c r="MA128">
        <f>MOVI!DO123</f>
        <v>0</v>
      </c>
      <c r="MB128" t="str">
        <f>MOVI!DP123</f>
        <v/>
      </c>
      <c r="MC128">
        <f>MOVI!DQ123</f>
        <v>0</v>
      </c>
      <c r="MD128">
        <f>MOVI!DR123</f>
        <v>0</v>
      </c>
      <c r="ME128" t="str">
        <f>VLOOKUP(C128,MOVI!C:DV,121,0)</f>
        <v/>
      </c>
      <c r="MF128" s="252"/>
      <c r="MG128" t="str">
        <f t="shared" si="228"/>
        <v/>
      </c>
      <c r="MH128" t="str">
        <f>VLOOKUP(C128,MOVI!C:DT,122,0)</f>
        <v>Việt PhúSouth</v>
      </c>
      <c r="MI128" s="252" t="str">
        <f>VLOOKUP(C128,FPT!B:DS,112,0)</f>
        <v>Việt PhúSouth</v>
      </c>
      <c r="MJ128" t="str">
        <f t="shared" si="225"/>
        <v/>
      </c>
    </row>
    <row r="129" spans="1:348" x14ac:dyDescent="0.25">
      <c r="A129">
        <v>121</v>
      </c>
      <c r="B129" s="48">
        <v>1603</v>
      </c>
      <c r="C129" s="271" t="s">
        <v>963</v>
      </c>
      <c r="D129" t="str">
        <f>VLOOKUP(C129,MOVI!C:D,2,0)</f>
        <v>Nguyễn Thị Ngọc Giàu</v>
      </c>
      <c r="E129" t="str">
        <f>VLOOKUP(C129,FPT!B:C,2,0)</f>
        <v>Nguyễn Thị Ngọc Giàu</v>
      </c>
      <c r="F129" t="str">
        <f t="shared" si="118"/>
        <v/>
      </c>
      <c r="G129" t="str">
        <f>VLOOKUP(C129,MOVI!C:E,3,0)</f>
        <v>Support</v>
      </c>
      <c r="H129" t="str">
        <f>VLOOKUP(C129,FPT!B:F,3,0)</f>
        <v>Support</v>
      </c>
      <c r="I129" t="str">
        <f t="shared" si="119"/>
        <v/>
      </c>
      <c r="J129" t="str">
        <f>VLOOKUP(C129,MOVI!C:H,4,0)</f>
        <v>CS &amp; CX</v>
      </c>
      <c r="K129" t="str">
        <f>VLOOKUP(C129,FPT!B:I,4,0)</f>
        <v>CS &amp; CX</v>
      </c>
      <c r="L129" t="str">
        <f t="shared" si="120"/>
        <v/>
      </c>
      <c r="M129" t="str">
        <f>VLOOKUP(C129,MOVI!C:DT,5,0)</f>
        <v>Manager</v>
      </c>
      <c r="N129" t="str">
        <f>VLOOKUP(C129,FPT!B:L,5,0)</f>
        <v>Manager</v>
      </c>
      <c r="O129" t="str">
        <f t="shared" si="121"/>
        <v/>
      </c>
      <c r="P129" t="str">
        <f>VLOOKUP(C129,MOVI!C:DT,6,0)</f>
        <v>Call Center Manager</v>
      </c>
      <c r="Q129" t="str">
        <f>VLOOKUP(C129,FPT!B:O,6,0)</f>
        <v>Call Center Manager</v>
      </c>
      <c r="R129" t="str">
        <f t="shared" si="122"/>
        <v/>
      </c>
      <c r="S129" t="str">
        <f>VLOOKUP(C129,MOVI!C:DT,7,0)</f>
        <v>South</v>
      </c>
      <c r="T129" t="str">
        <f>VLOOKUP(C129,FPT!B:R,7,0)</f>
        <v>South</v>
      </c>
      <c r="U129" t="str">
        <f t="shared" si="123"/>
        <v/>
      </c>
      <c r="V129" t="str">
        <f>VLOOKUP(C129,MOVI!C:DT,8,0)</f>
        <v>Movi</v>
      </c>
      <c r="W129" t="str">
        <f>VLOOKUP(C129,FPT!B:U,8,0)</f>
        <v>Movi</v>
      </c>
      <c r="X129" t="str">
        <f t="shared" si="124"/>
        <v/>
      </c>
      <c r="Y129" t="str">
        <f>VLOOKUP(C129,MOVI!C:DT,9,0)</f>
        <v>Full-time</v>
      </c>
      <c r="Z129" t="str">
        <f>VLOOKUP(C129,FPT!B:X,9,0)</f>
        <v>Full-time</v>
      </c>
      <c r="AA129" t="str">
        <f t="shared" si="125"/>
        <v/>
      </c>
      <c r="AB129" t="str">
        <f>VLOOKUP(C129,MOVI!C:DT,10,0)</f>
        <v>Permanent</v>
      </c>
      <c r="AC129" t="str">
        <f>VLOOKUP(C129,FPT!B:AA,10,0)</f>
        <v>Permanent</v>
      </c>
      <c r="AD129" t="str">
        <f t="shared" si="126"/>
        <v/>
      </c>
      <c r="AE129" s="247">
        <f>VLOOKUP(C129,MOVI!C:DT,11,0)</f>
        <v>41962</v>
      </c>
      <c r="AF129" s="247">
        <f>VLOOKUP(C129,FPT!B:AD,11,0)</f>
        <v>41962</v>
      </c>
      <c r="AG129" t="str">
        <f t="shared" si="127"/>
        <v/>
      </c>
      <c r="AH129" s="260"/>
      <c r="AI129" s="260"/>
      <c r="AJ129" t="str">
        <f t="shared" si="227"/>
        <v/>
      </c>
      <c r="AK129">
        <f>VLOOKUP(C129,MOVI!C:DT,13,0)</f>
        <v>0</v>
      </c>
      <c r="AL129" s="247">
        <f>VLOOKUP(C129,FPT!B:AJ,13,0)</f>
        <v>0</v>
      </c>
      <c r="AM129" t="str">
        <f t="shared" si="226"/>
        <v/>
      </c>
      <c r="AN129" s="247">
        <f>VLOOKUP(C129,MOVI!C:DT,14,0)</f>
        <v>0</v>
      </c>
      <c r="AO129" s="247">
        <f>VLOOKUP(C129,FPT!B:AM,14,0)</f>
        <v>0</v>
      </c>
      <c r="AP129" t="str">
        <f t="shared" si="128"/>
        <v/>
      </c>
      <c r="AQ129" t="str">
        <f>VLOOKUP(C129,MOVI!C:DT,15,0)</f>
        <v>LC</v>
      </c>
      <c r="AR129" s="247" t="str">
        <f>VLOOKUP(C129,FPT!B:AP,15,0)</f>
        <v>LC</v>
      </c>
      <c r="AS129" t="str">
        <f t="shared" si="129"/>
        <v/>
      </c>
      <c r="AT129" s="282" t="str">
        <f>VLOOKUP(C129,MOVI!C:DT,16,0)</f>
        <v>LTTP</v>
      </c>
      <c r="AU129" s="247" t="str">
        <f>VLOOKUP(C129,FPT!B:AS,16,0)</f>
        <v>LTTP</v>
      </c>
      <c r="AV129" t="str">
        <f t="shared" si="130"/>
        <v/>
      </c>
      <c r="AW129" t="str">
        <f>VLOOKUP(C129,MOVI!C:DT,17,0)</f>
        <v>L</v>
      </c>
      <c r="AX129" s="247" t="str">
        <f>VLOOKUP(C129,FPT!B:AV,17,0)</f>
        <v>L</v>
      </c>
      <c r="AY129" t="str">
        <f t="shared" si="131"/>
        <v/>
      </c>
      <c r="AZ129">
        <f>VLOOKUP(C129,MOVI!C:DT,18,0)</f>
        <v>0</v>
      </c>
      <c r="BA129" s="247">
        <f>VLOOKUP(C129,FPT!B:AY,18,0)</f>
        <v>0</v>
      </c>
      <c r="BB129" t="str">
        <f t="shared" si="132"/>
        <v/>
      </c>
      <c r="BC129" s="275">
        <f>VLOOKUP(C129,MOVI!C:DT,19,0)</f>
        <v>40000000</v>
      </c>
      <c r="BD129" s="275">
        <f>VLOOKUP(C129,FPT!B:BB,19,0)</f>
        <v>40000000</v>
      </c>
      <c r="BE129" t="str">
        <f t="shared" si="133"/>
        <v/>
      </c>
      <c r="BF129">
        <f>VLOOKUP(C129,MOVI!C:DT,20,0)</f>
        <v>0</v>
      </c>
      <c r="BG129" s="252">
        <f>VLOOKUP(C129,FPT!B:BE,20,0)</f>
        <v>0</v>
      </c>
      <c r="BH129" t="str">
        <f t="shared" si="134"/>
        <v/>
      </c>
      <c r="BI129" s="275">
        <f>VLOOKUP(C129,MOVI!C:DT,21,0)</f>
        <v>40000000</v>
      </c>
      <c r="BJ129" s="275">
        <f>VLOOKUP(C129,FPT!B:BH,21,0)</f>
        <v>40000000</v>
      </c>
      <c r="BK129" t="str">
        <f t="shared" si="135"/>
        <v/>
      </c>
      <c r="BL129" s="275">
        <f>VLOOKUP(C129,MOVI!C:DT,22,0)</f>
        <v>0</v>
      </c>
      <c r="BM129" s="275">
        <f>VLOOKUP(C129,FPT!B:BK,22,0)</f>
        <v>0</v>
      </c>
      <c r="BN129" t="str">
        <f t="shared" si="136"/>
        <v/>
      </c>
      <c r="BO129" s="275">
        <f>VLOOKUP(C129,MOVI!C:DT,23,0)</f>
        <v>0</v>
      </c>
      <c r="BP129" s="275">
        <f>VLOOKUP(C129,FPT!B:BN,23,0)</f>
        <v>0</v>
      </c>
      <c r="BQ129" t="str">
        <f t="shared" si="137"/>
        <v/>
      </c>
      <c r="BR129" s="275">
        <f>VLOOKUP(C129,MOVI!C:DT,24,0)</f>
        <v>0</v>
      </c>
      <c r="BS129" s="275">
        <f>VLOOKUP(C129,FPT!B:BQ,24,0)</f>
        <v>0</v>
      </c>
      <c r="BT129" t="str">
        <f t="shared" si="138"/>
        <v/>
      </c>
      <c r="BU129" s="275">
        <f>VLOOKUP(C129,MOVI!C:DT,25,0)</f>
        <v>0</v>
      </c>
      <c r="BV129" s="275">
        <f>VLOOKUP(C129,FPT!B:BT,25,0)</f>
        <v>0</v>
      </c>
      <c r="BW129" t="str">
        <f t="shared" si="139"/>
        <v/>
      </c>
      <c r="BX129" s="275">
        <f>VLOOKUP(C129,MOVI!C:DT,26,0)</f>
        <v>0</v>
      </c>
      <c r="BY129" s="275">
        <f>VLOOKUP(C129,FPT!B:BW,26,0)</f>
        <v>0</v>
      </c>
      <c r="BZ129" t="str">
        <f t="shared" si="140"/>
        <v/>
      </c>
      <c r="CA129" s="275">
        <f>VLOOKUP(C129,MOVI!C:DT,27,0)</f>
        <v>0</v>
      </c>
      <c r="CB129" s="275">
        <f>VLOOKUP(C129,FPT!B:BZ,27,0)</f>
        <v>0</v>
      </c>
      <c r="CC129" t="str">
        <f t="shared" si="141"/>
        <v/>
      </c>
      <c r="CD129" s="275">
        <f>VLOOKUP(C129,MOVI!C:DT,28,0)</f>
        <v>0</v>
      </c>
      <c r="CE129" s="275">
        <f>VLOOKUP(C129,FPT!B:CC,28,0)</f>
        <v>0</v>
      </c>
      <c r="CF129" t="str">
        <f t="shared" si="142"/>
        <v/>
      </c>
      <c r="CG129" t="str">
        <f>VLOOKUP(C129,MOVI!C:DT,29,0)</f>
        <v>TB, CN</v>
      </c>
      <c r="CH129" s="252" t="str">
        <f>VLOOKUP(C129,FPT!B:CF,29,0)</f>
        <v>TB, CN</v>
      </c>
      <c r="CI129" t="str">
        <f t="shared" si="143"/>
        <v/>
      </c>
      <c r="CJ129">
        <f>VLOOKUP(C129,MOVI!C:DT,30,0)</f>
        <v>21</v>
      </c>
      <c r="CK129" s="252">
        <f>VLOOKUP(C129,FPT!B:CI,30,0)</f>
        <v>21</v>
      </c>
      <c r="CL129" t="str">
        <f t="shared" si="144"/>
        <v/>
      </c>
      <c r="CM129">
        <f>VLOOKUP(C129,MOVI!C:DT,31,0)</f>
        <v>15</v>
      </c>
      <c r="CN129" s="252">
        <f>VLOOKUP(C129,FPT!B:CL,31,0)</f>
        <v>15</v>
      </c>
      <c r="CO129" t="str">
        <f t="shared" si="145"/>
        <v/>
      </c>
      <c r="CP129" s="275">
        <f>VLOOKUP(C129,MOVI!C:DT,32,0)</f>
        <v>6</v>
      </c>
      <c r="CQ129" s="275">
        <f>VLOOKUP(C129,FPT!B:CO,32,0)</f>
        <v>6</v>
      </c>
      <c r="CR129" t="str">
        <f t="shared" si="146"/>
        <v/>
      </c>
      <c r="CS129" s="275">
        <f>VLOOKUP(C129,MOVI!C:DT,33,0)</f>
        <v>0</v>
      </c>
      <c r="CT129" s="275">
        <f>VLOOKUP(C129,FPT!B:CR,33,0)</f>
        <v>0</v>
      </c>
      <c r="CU129" t="str">
        <f t="shared" si="147"/>
        <v/>
      </c>
      <c r="CV129" s="275">
        <f>VLOOKUP(C129,MOVI!C:DT,34,0)</f>
        <v>0</v>
      </c>
      <c r="CW129" s="275">
        <f>VLOOKUP(C129,FPT!B:CU,34,0)</f>
        <v>0</v>
      </c>
      <c r="CX129" t="str">
        <f t="shared" si="148"/>
        <v/>
      </c>
      <c r="CY129" s="275">
        <f>VLOOKUP(C129,MOVI!C:DT,35,0)</f>
        <v>21</v>
      </c>
      <c r="CZ129" s="275">
        <f>VLOOKUP(C129,FPT!B:CX,35,0)</f>
        <v>21</v>
      </c>
      <c r="DA129" t="str">
        <f t="shared" si="149"/>
        <v/>
      </c>
      <c r="DB129" s="275">
        <f>VLOOKUP(C129,MOVI!C:DT,36,0)</f>
        <v>0</v>
      </c>
      <c r="DC129" s="275">
        <f>VLOOKUP(C129,FPT!B:DA,36,0)</f>
        <v>0</v>
      </c>
      <c r="DD129" t="str">
        <f t="shared" si="150"/>
        <v/>
      </c>
      <c r="DE129" s="275">
        <f>VLOOKUP(C129,MOVI!C:DT,37,0)</f>
        <v>0</v>
      </c>
      <c r="DF129" s="275">
        <f>VLOOKUP(C129,FPT!B:DD,37,0)</f>
        <v>0</v>
      </c>
      <c r="DG129" t="str">
        <f t="shared" si="151"/>
        <v/>
      </c>
      <c r="DH129" s="275">
        <f>VLOOKUP(C129,MOVI!C:DT,38,0)</f>
        <v>0</v>
      </c>
      <c r="DI129" s="275">
        <f>VLOOKUP(C129,FPT!B:DG,38,0)</f>
        <v>0</v>
      </c>
      <c r="DJ129" t="str">
        <f t="shared" si="152"/>
        <v/>
      </c>
      <c r="DK129" s="275">
        <f>VLOOKUP(C129,MOVI!C:DT,39,0)</f>
        <v>0</v>
      </c>
      <c r="DL129" s="275">
        <f>VLOOKUP(C129,FPT!B:DJ,39,0)</f>
        <v>0</v>
      </c>
      <c r="DM129" t="str">
        <f t="shared" si="153"/>
        <v/>
      </c>
      <c r="DN129" s="275">
        <f>VLOOKUP(C129,MOVI!C:DT,40,0)</f>
        <v>0</v>
      </c>
      <c r="DO129" s="275">
        <f>VLOOKUP(C129,FPT!B:DM,40,0)</f>
        <v>0</v>
      </c>
      <c r="DP129" t="str">
        <f t="shared" si="154"/>
        <v/>
      </c>
      <c r="DQ129" s="275">
        <f>VLOOKUP(C129,MOVI!C:DT,41,0)</f>
        <v>0</v>
      </c>
      <c r="DR129" s="275">
        <f>VLOOKUP(C129,FPT!B:DP,41,0)</f>
        <v>0</v>
      </c>
      <c r="DS129" t="str">
        <f t="shared" si="155"/>
        <v/>
      </c>
      <c r="DT129" s="275">
        <f>VLOOKUP(C129,MOVI!C:DT,42,0)</f>
        <v>40000000</v>
      </c>
      <c r="DU129" s="275">
        <f>ROUND(VLOOKUP(C129,FPT!B:DS,42,0),0)</f>
        <v>40000000</v>
      </c>
      <c r="DV129" t="str">
        <f t="shared" si="156"/>
        <v/>
      </c>
      <c r="DW129" s="275">
        <f>VLOOKUP(C129,MOVI!C:DT,43,0)</f>
        <v>0</v>
      </c>
      <c r="DX129" s="275">
        <f>VLOOKUP(C129,FPT!B:DV,43,0)</f>
        <v>0</v>
      </c>
      <c r="DY129" t="str">
        <f t="shared" si="157"/>
        <v/>
      </c>
      <c r="DZ129" s="275">
        <f>VLOOKUP(C129,MOVI!C:DT,44,0)</f>
        <v>0</v>
      </c>
      <c r="EA129" s="275">
        <f>VLOOKUP(C129,FPT!B:DY,44,0)</f>
        <v>0</v>
      </c>
      <c r="EB129" t="str">
        <f t="shared" si="158"/>
        <v/>
      </c>
      <c r="EC129" s="275">
        <f>VLOOKUP(C129,MOVI!C:DT,45,0)</f>
        <v>40000000</v>
      </c>
      <c r="ED129" s="275">
        <f>ROUND(VLOOKUP(C129,FPT!B:EB,45,0),0)</f>
        <v>40000000</v>
      </c>
      <c r="EE129" t="str">
        <f t="shared" si="159"/>
        <v/>
      </c>
      <c r="EF129" s="275">
        <f>VLOOKUP(C129,MOVI!C:DT,46,0)</f>
        <v>0</v>
      </c>
      <c r="EG129" s="275">
        <f>VLOOKUP(C129,FPT!B:EE,46,0)</f>
        <v>0</v>
      </c>
      <c r="EH129" t="str">
        <f t="shared" si="160"/>
        <v/>
      </c>
      <c r="EI129" s="275">
        <f>VLOOKUP(C129,MOVI!C:DT,47,0)</f>
        <v>0</v>
      </c>
      <c r="EJ129" s="275">
        <f>VLOOKUP(C129,FPT!B:EH,47,0)</f>
        <v>0</v>
      </c>
      <c r="EK129" t="str">
        <f t="shared" si="161"/>
        <v/>
      </c>
      <c r="EL129" s="275">
        <f>VLOOKUP(C129,MOVI!C:DT,48,0)</f>
        <v>0</v>
      </c>
      <c r="EM129" s="275">
        <f>VLOOKUP(C129,FPT!B:EK,48,0)</f>
        <v>0</v>
      </c>
      <c r="EN129" t="str">
        <f t="shared" si="162"/>
        <v/>
      </c>
      <c r="EO129" s="275">
        <f>VLOOKUP(C129,MOVI!C:DT,49,0)</f>
        <v>0</v>
      </c>
      <c r="EP129" s="275">
        <f>VLOOKUP(C129,FPT!B:EN,49,0)</f>
        <v>0</v>
      </c>
      <c r="EQ129" t="str">
        <f t="shared" si="163"/>
        <v/>
      </c>
      <c r="ER129" s="275">
        <f>VLOOKUP(C129,MOVI!C:DT,50,0)</f>
        <v>0</v>
      </c>
      <c r="ES129" s="275">
        <f>VLOOKUP(C129,FPT!B:EQ,50,0)</f>
        <v>0</v>
      </c>
      <c r="ET129" t="str">
        <f t="shared" si="164"/>
        <v/>
      </c>
      <c r="EU129" s="275">
        <f>VLOOKUP(C129,MOVI!C:DT,51,0)</f>
        <v>0</v>
      </c>
      <c r="EV129" s="275">
        <f>VLOOKUP(C129,FPT!B:ET,51,0)</f>
        <v>0</v>
      </c>
      <c r="EW129" t="str">
        <f t="shared" si="165"/>
        <v/>
      </c>
      <c r="EX129" s="275">
        <f>VLOOKUP(C129,MOVI!C:DT,52,0)</f>
        <v>0</v>
      </c>
      <c r="EY129" s="275">
        <f>VLOOKUP(C129,FPT!B:EW,52,0)</f>
        <v>0</v>
      </c>
      <c r="EZ129" t="str">
        <f t="shared" si="166"/>
        <v/>
      </c>
      <c r="FA129" s="275">
        <f>VLOOKUP(C129,MOVI!C:DT,53,0)</f>
        <v>0</v>
      </c>
      <c r="FB129" s="275">
        <f>VLOOKUP(C129,FPT!B:EZ,53,0)</f>
        <v>0</v>
      </c>
      <c r="FC129" t="str">
        <f t="shared" si="167"/>
        <v/>
      </c>
      <c r="FD129" s="275">
        <f>VLOOKUP(C129,MOVI!C:DT,54,0)</f>
        <v>0</v>
      </c>
      <c r="FE129" s="275">
        <f>VLOOKUP(C129,FPT!B:FC,54,0)</f>
        <v>0</v>
      </c>
      <c r="FF129" t="str">
        <f t="shared" si="168"/>
        <v/>
      </c>
      <c r="FG129" s="275">
        <f>VLOOKUP(C129,MOVI!C:DT,55,0)</f>
        <v>0</v>
      </c>
      <c r="FH129" s="275">
        <f>VLOOKUP(C129,FPT!B:FF,55,0)</f>
        <v>0</v>
      </c>
      <c r="FI129" t="str">
        <f t="shared" si="169"/>
        <v/>
      </c>
      <c r="FJ129" s="275">
        <f>VLOOKUP(C129,MOVI!C:DT,56,0)</f>
        <v>0</v>
      </c>
      <c r="FK129" s="275">
        <f>VLOOKUP(C129,FPT!B:FI,56,0)</f>
        <v>0</v>
      </c>
      <c r="FL129" t="str">
        <f t="shared" si="170"/>
        <v/>
      </c>
      <c r="FM129" s="275">
        <f>VLOOKUP(C129,MOVI!C:DT,57,0)</f>
        <v>0</v>
      </c>
      <c r="FN129" s="275">
        <f>VLOOKUP(C129,FPT!B:FL,57,0)</f>
        <v>0</v>
      </c>
      <c r="FO129" t="str">
        <f t="shared" si="171"/>
        <v/>
      </c>
      <c r="FP129" s="275">
        <f>VLOOKUP(C129,MOVI!C:DT,58,0)</f>
        <v>0</v>
      </c>
      <c r="FQ129" s="275">
        <f>VLOOKUP(C129,FPT!B:FO,58,0)</f>
        <v>0</v>
      </c>
      <c r="FR129" t="str">
        <f t="shared" si="172"/>
        <v/>
      </c>
      <c r="FS129" s="275">
        <f>VLOOKUP(C129,MOVI!C:DT,59,0)</f>
        <v>0</v>
      </c>
      <c r="FT129" s="275">
        <f>VLOOKUP(C129,FPT!B:FR,59,0)</f>
        <v>0</v>
      </c>
      <c r="FU129" t="str">
        <f t="shared" si="173"/>
        <v/>
      </c>
      <c r="FV129" s="275">
        <f>VLOOKUP(C129,MOVI!C:DT,60,0)</f>
        <v>0</v>
      </c>
      <c r="FW129" s="275">
        <f>VLOOKUP(C129,FPT!B:FU,60,0)</f>
        <v>0</v>
      </c>
      <c r="FX129" t="str">
        <f t="shared" si="174"/>
        <v/>
      </c>
      <c r="FY129" s="275">
        <f>VLOOKUP(C129,MOVI!C:DT,61,0)</f>
        <v>0</v>
      </c>
      <c r="FZ129" s="275">
        <f>VLOOKUP(C129,FPT!B:FX,61,0)</f>
        <v>0</v>
      </c>
      <c r="GA129" t="str">
        <f t="shared" si="175"/>
        <v/>
      </c>
      <c r="GB129" s="275">
        <f>VLOOKUP(C129,MOVI!C:DT,62,0)</f>
        <v>0</v>
      </c>
      <c r="GC129" s="275">
        <f>VLOOKUP(C129,FPT!B:GA,62,0)</f>
        <v>0</v>
      </c>
      <c r="GD129" t="str">
        <f t="shared" si="176"/>
        <v/>
      </c>
      <c r="GE129" s="275">
        <f>VLOOKUP(C129,MOVI!C:DT,63,0)</f>
        <v>0</v>
      </c>
      <c r="GF129" s="275">
        <f>VLOOKUP(C129,FPT!B:GD,63,0)</f>
        <v>0</v>
      </c>
      <c r="GG129" t="str">
        <f t="shared" si="177"/>
        <v/>
      </c>
      <c r="GH129" s="275">
        <f>VLOOKUP(C129,MOVI!C:DT,64,0)</f>
        <v>0</v>
      </c>
      <c r="GI129" s="275">
        <f>VLOOKUP(C129,FPT!B:GG,64,0)</f>
        <v>0</v>
      </c>
      <c r="GJ129" t="str">
        <f t="shared" si="178"/>
        <v/>
      </c>
      <c r="GK129" s="275">
        <f>VLOOKUP(C129,MOVI!C:DT,65,0)</f>
        <v>0</v>
      </c>
      <c r="GL129" s="275">
        <f>VLOOKUP(C129,FPT!B:GJ,65,0)</f>
        <v>0</v>
      </c>
      <c r="GM129" t="str">
        <f t="shared" si="179"/>
        <v/>
      </c>
      <c r="GN129" s="275">
        <f>VLOOKUP(C129,MOVI!C:DT,66,0)</f>
        <v>0</v>
      </c>
      <c r="GO129" s="275">
        <f>VLOOKUP(C129,FPT!B:GM,66,0)</f>
        <v>0</v>
      </c>
      <c r="GP129" t="str">
        <f t="shared" si="180"/>
        <v/>
      </c>
      <c r="GQ129" s="275">
        <f>VLOOKUP(C129,MOVI!C:DT,67,0)</f>
        <v>0</v>
      </c>
      <c r="GR129" s="275">
        <f>VLOOKUP(C129,FPT!B:GP,67,0)</f>
        <v>0</v>
      </c>
      <c r="GS129" t="str">
        <f t="shared" si="181"/>
        <v/>
      </c>
      <c r="GT129" s="275">
        <f>VLOOKUP(C129,MOVI!C:DT,68,0)</f>
        <v>0</v>
      </c>
      <c r="GU129" s="275">
        <f>VLOOKUP(C129,FPT!B:GS,68,0)</f>
        <v>0</v>
      </c>
      <c r="GV129" t="str">
        <f t="shared" si="182"/>
        <v/>
      </c>
      <c r="GW129" s="275">
        <f>VLOOKUP(C129,MOVI!C:DT,69,0)</f>
        <v>0</v>
      </c>
      <c r="GX129" s="275">
        <f>VLOOKUP(C129,FPT!B:GV,69,0)</f>
        <v>0</v>
      </c>
      <c r="GY129" t="str">
        <f t="shared" si="183"/>
        <v/>
      </c>
      <c r="GZ129" s="275">
        <f>VLOOKUP(C129,MOVI!C:DT,70,0)</f>
        <v>0</v>
      </c>
      <c r="HA129" s="275">
        <f>VLOOKUP(C129,FPT!B:GY,70,0)</f>
        <v>0</v>
      </c>
      <c r="HB129" t="str">
        <f t="shared" si="184"/>
        <v/>
      </c>
      <c r="HC129" s="275">
        <f>VLOOKUP(C129,MOVI!C:DT,71,0)</f>
        <v>40000000</v>
      </c>
      <c r="HD129" s="275">
        <f>ROUND(VLOOKUP(C129,FPT!B:HB,71,0),0)</f>
        <v>40000000</v>
      </c>
      <c r="HE129" t="str">
        <f t="shared" si="185"/>
        <v/>
      </c>
      <c r="HF129" s="275">
        <f>ROUND(VLOOKUP(C129,MOVI!C:DT,72,0),0)</f>
        <v>0</v>
      </c>
      <c r="HG129" s="275">
        <f>ROUND(VLOOKUP(C129,FPT!B:HE,72,0),0)</f>
        <v>0</v>
      </c>
      <c r="HH129" t="str">
        <f t="shared" si="186"/>
        <v/>
      </c>
      <c r="HI129" s="275">
        <f>VLOOKUP(C129,MOVI!C:DT,73,0)</f>
        <v>0</v>
      </c>
      <c r="HJ129" s="275">
        <f>VLOOKUP(C129,FPT!B:HH,73,0)</f>
        <v>0</v>
      </c>
      <c r="HK129" t="str">
        <f t="shared" si="187"/>
        <v/>
      </c>
      <c r="HL129" s="275">
        <f>VLOOKUP(C129,MOVI!C:DT,74,0)</f>
        <v>0</v>
      </c>
      <c r="HM129" s="275">
        <f>VLOOKUP(C129,FPT!B:HK,74,0)</f>
        <v>0</v>
      </c>
      <c r="HN129" t="str">
        <f t="shared" si="188"/>
        <v/>
      </c>
      <c r="HO129" s="275">
        <f>VLOOKUP(C129,MOVI!C:DT,75,0)</f>
        <v>11000000</v>
      </c>
      <c r="HP129" s="275">
        <f>VLOOKUP(C129,FPT!B:HN,75,0)</f>
        <v>11000000</v>
      </c>
      <c r="HQ129" t="str">
        <f t="shared" si="189"/>
        <v/>
      </c>
      <c r="HR129" s="275">
        <f>VLOOKUP(C129,MOVI!C:DT,76,0)</f>
        <v>0</v>
      </c>
      <c r="HS129" s="275">
        <f>VLOOKUP(C129,FPT!B:HQ,76,0)</f>
        <v>0</v>
      </c>
      <c r="HT129" t="str">
        <f t="shared" si="190"/>
        <v/>
      </c>
      <c r="HU129" s="275">
        <f>VLOOKUP(C129,MOVI!C:DT,77,0)</f>
        <v>0</v>
      </c>
      <c r="HV129" s="275">
        <f>VLOOKUP(C129,FPT!B:HT,77,0)</f>
        <v>0</v>
      </c>
      <c r="HW129" t="str">
        <f t="shared" si="191"/>
        <v/>
      </c>
      <c r="HX129" s="274">
        <f>VLOOKUP(C129,MOVI!C:CB,78,0)</f>
        <v>2384000</v>
      </c>
      <c r="HY129" s="261">
        <f>VLOOKUP(C129,FPT!$B:$CA,78,0)</f>
        <v>2384000</v>
      </c>
      <c r="HZ129" t="str">
        <f t="shared" si="192"/>
        <v/>
      </c>
      <c r="IA129" s="275">
        <f>VLOOKUP(C129,MOVI!C:CD,79,0)</f>
        <v>400000</v>
      </c>
      <c r="IB129" s="275">
        <f>VLOOKUP(C129,FPT!B:HZ,79,0)</f>
        <v>400000</v>
      </c>
      <c r="IC129" t="str">
        <f t="shared" si="193"/>
        <v/>
      </c>
      <c r="ID129" s="275">
        <f>VLOOKUP(C129,MOVI!C:CD,80,0)</f>
        <v>447000</v>
      </c>
      <c r="IE129" s="275">
        <f>VLOOKUP(C129,FPT!B:IC,80,0)</f>
        <v>447000</v>
      </c>
      <c r="IF129" t="str">
        <f t="shared" si="194"/>
        <v/>
      </c>
      <c r="IG129" s="275">
        <f>VLOOKUP(C129,MOVI!C:DT,81,0)</f>
        <v>0</v>
      </c>
      <c r="IH129" s="275">
        <f>VLOOKUP(C129,FPT!B:IF,81,0)</f>
        <v>0</v>
      </c>
      <c r="II129" t="str">
        <f t="shared" si="195"/>
        <v/>
      </c>
      <c r="IJ129" s="275">
        <f>VLOOKUP(C129,MOVI!C:DT,82,0)</f>
        <v>3231000</v>
      </c>
      <c r="IK129" s="275">
        <f>VLOOKUP(C129,FPT!B:II,82,0)</f>
        <v>3231000</v>
      </c>
      <c r="IL129" t="str">
        <f t="shared" si="196"/>
        <v/>
      </c>
      <c r="IM129" s="275">
        <f>ROUND(VLOOKUP(C129,MOVI!C:DT,83,0),0)</f>
        <v>14231000</v>
      </c>
      <c r="IN129" s="275">
        <f>ROUND(VLOOKUP(C129,FPT!B:IL,83,0),0)</f>
        <v>14231000</v>
      </c>
      <c r="IO129" t="str">
        <f t="shared" si="197"/>
        <v/>
      </c>
      <c r="IP129" s="275">
        <f>VLOOKUP(C129,MOVI!C:DT,84,0)</f>
        <v>25769000</v>
      </c>
      <c r="IQ129" s="275">
        <f>VLOOKUP(C129,FPT!B:IO,84,0)</f>
        <v>25769000</v>
      </c>
      <c r="IR129" t="str">
        <f t="shared" si="198"/>
        <v/>
      </c>
      <c r="IS129" s="275">
        <f>ROUND(VLOOKUP(C129,MOVI!C:DT,85,0),0)</f>
        <v>3503800</v>
      </c>
      <c r="IT129" s="275">
        <f>ROUND(VLOOKUP(C129,FPT!B:IR,85,0),0)</f>
        <v>3503800</v>
      </c>
      <c r="IU129" t="str">
        <f t="shared" si="199"/>
        <v/>
      </c>
      <c r="IV129" s="275">
        <f>VLOOKUP(C129,MOVI!C:DT,86,0)</f>
        <v>0</v>
      </c>
      <c r="IW129" s="275">
        <f>VLOOKUP(C129,FPT!B:IU,86,0)</f>
        <v>0</v>
      </c>
      <c r="IX129" t="str">
        <f t="shared" si="200"/>
        <v/>
      </c>
      <c r="IY129" s="275">
        <f>ROUND(VLOOKUP(C129,MOVI!C:DT,87,0),0)</f>
        <v>3503800</v>
      </c>
      <c r="IZ129" s="275">
        <f>ROUND(VLOOKUP(C129,FPT!B:IX,87,0),0)</f>
        <v>3503800</v>
      </c>
      <c r="JA129" t="str">
        <f t="shared" si="201"/>
        <v/>
      </c>
      <c r="JB129" s="275">
        <f>VLOOKUP(C129,MOVI!C:DT,88,0)</f>
        <v>0</v>
      </c>
      <c r="JC129" s="275">
        <f>VLOOKUP(C129,FPT!B:JA,88,0)</f>
        <v>0</v>
      </c>
      <c r="JD129" t="str">
        <f t="shared" si="202"/>
        <v/>
      </c>
      <c r="JE129" s="275">
        <f>VLOOKUP(C129,MOVI!C:DT,89,0)</f>
        <v>149000</v>
      </c>
      <c r="JF129" s="275">
        <f>VLOOKUP(C129,FPT!B:JD,89,0)</f>
        <v>149000</v>
      </c>
      <c r="JG129" t="str">
        <f t="shared" si="203"/>
        <v/>
      </c>
      <c r="JH129" s="275">
        <f>VLOOKUP(C129,MOVI!C:DT,90,0)</f>
        <v>0</v>
      </c>
      <c r="JI129" s="275">
        <f>VLOOKUP(C129,FPT!B:JG,90,0)</f>
        <v>0</v>
      </c>
      <c r="JJ129" t="str">
        <f t="shared" si="204"/>
        <v/>
      </c>
      <c r="JK129" s="275">
        <f>VLOOKUP(C129,MOVI!C:DT,91,0)</f>
        <v>0</v>
      </c>
      <c r="JL129" s="275">
        <f>VLOOKUP(C129,FPT!B:JJ,91,0)</f>
        <v>0</v>
      </c>
      <c r="JM129" t="str">
        <f t="shared" si="205"/>
        <v/>
      </c>
      <c r="JN129" s="275">
        <f>VLOOKUP(C129,MOVI!C:DT,92,0)</f>
        <v>0</v>
      </c>
      <c r="JO129" s="275">
        <f>VLOOKUP(C129,FPT!B:JM,92,0)</f>
        <v>0</v>
      </c>
      <c r="JP129" t="str">
        <f t="shared" si="206"/>
        <v/>
      </c>
      <c r="JQ129" s="275">
        <f>VLOOKUP(C129,MOVI!C:DT,93,0)</f>
        <v>0</v>
      </c>
      <c r="JR129" s="275">
        <f>VLOOKUP(C129,FPT!B:JP,93,0)</f>
        <v>0</v>
      </c>
      <c r="JS129" t="str">
        <f t="shared" si="207"/>
        <v/>
      </c>
      <c r="JT129" s="275">
        <f>VLOOKUP(C129,MOVI!C:DT,94,0)</f>
        <v>149000</v>
      </c>
      <c r="JU129" s="275">
        <f>VLOOKUP(C129,FPT!B:JS,94,0)</f>
        <v>149000</v>
      </c>
      <c r="JV129" t="str">
        <f t="shared" si="208"/>
        <v/>
      </c>
      <c r="JW129" s="275">
        <f>VLOOKUP(C129,MOVI!C:DT,95,0)</f>
        <v>33116200</v>
      </c>
      <c r="JX129" s="275">
        <f>VLOOKUP(C129,FPT!B:JV,95,0)</f>
        <v>33116200</v>
      </c>
      <c r="JY129" t="str">
        <f t="shared" si="209"/>
        <v/>
      </c>
      <c r="JZ129" s="275">
        <f>VLOOKUP(C129,MOVI!C:DT,96,0)</f>
        <v>0</v>
      </c>
      <c r="KA129" s="275">
        <f>VLOOKUP(C129,FPT!B:JY,96,0)</f>
        <v>0</v>
      </c>
      <c r="KB129" t="str">
        <f t="shared" si="210"/>
        <v/>
      </c>
      <c r="KC129" s="275">
        <f>VLOOKUP(C129,MOVI!C:DT,97,0)</f>
        <v>33116200</v>
      </c>
      <c r="KD129" s="275">
        <f>VLOOKUP(C129,FPT!B:KB,97,0)</f>
        <v>33116200</v>
      </c>
      <c r="KE129" t="str">
        <f t="shared" si="211"/>
        <v/>
      </c>
      <c r="KF129" s="275">
        <f>VLOOKUP(C129,MOVI!C:DT,98,0)</f>
        <v>5066000</v>
      </c>
      <c r="KG129" s="275">
        <f>VLOOKUP(C129,FPT!B:KE,98,0)</f>
        <v>5066000</v>
      </c>
      <c r="KH129" t="str">
        <f t="shared" si="212"/>
        <v/>
      </c>
      <c r="KI129" s="275">
        <f>VLOOKUP(C129,MOVI!C:DT,99,0)</f>
        <v>0</v>
      </c>
      <c r="KJ129" s="275">
        <f>VLOOKUP(C129,FPT!B:KH,99,0)</f>
        <v>0</v>
      </c>
      <c r="KK129" t="str">
        <f t="shared" si="213"/>
        <v/>
      </c>
      <c r="KL129" s="275">
        <f>VLOOKUP(C129,MOVI!C:DT,100,0)</f>
        <v>894000</v>
      </c>
      <c r="KM129" s="275">
        <f>VLOOKUP(C129,FPT!B:KK,100,0)</f>
        <v>894000</v>
      </c>
      <c r="KN129" t="str">
        <f t="shared" si="214"/>
        <v/>
      </c>
      <c r="KO129" s="275">
        <f>VLOOKUP(C129,MOVI!C:DT,101,0)</f>
        <v>0</v>
      </c>
      <c r="KP129" s="275">
        <f>VLOOKUP(C129,FPT!B:KN,101,0)</f>
        <v>0</v>
      </c>
      <c r="KQ129" t="str">
        <f t="shared" si="215"/>
        <v/>
      </c>
      <c r="KR129" s="275">
        <f>VLOOKUP(C129,MOVI!C:DT,102,0)</f>
        <v>0</v>
      </c>
      <c r="KS129" s="275">
        <f>VLOOKUP(C129,FPT!B:KQ,102,0)</f>
        <v>0</v>
      </c>
      <c r="KT129" t="str">
        <f t="shared" si="216"/>
        <v/>
      </c>
      <c r="KU129" s="275">
        <f>VLOOKUP(C129,MOVI!C:DT,103,0)</f>
        <v>5960000</v>
      </c>
      <c r="KV129" s="275">
        <f>VLOOKUP(C129,FPT!B:KT,103,0)</f>
        <v>5960000</v>
      </c>
      <c r="KW129" t="str">
        <f t="shared" si="217"/>
        <v/>
      </c>
      <c r="KX129" s="275">
        <f>VLOOKUP(C129,MOVI!C:DT,104,0)</f>
        <v>9191000</v>
      </c>
      <c r="KY129" s="275">
        <f>VLOOKUP(C129,FPT!B:KW,104,0)</f>
        <v>9191000</v>
      </c>
      <c r="KZ129" t="str">
        <f t="shared" si="218"/>
        <v/>
      </c>
      <c r="LA129" s="275">
        <f>VLOOKUP(C129,MOVI!C:DT,105,0)</f>
        <v>596000</v>
      </c>
      <c r="LB129" s="275">
        <f>VLOOKUP(C129,FPT!B:KZ,105,0)</f>
        <v>596000</v>
      </c>
      <c r="LC129" t="str">
        <f t="shared" si="219"/>
        <v/>
      </c>
      <c r="LD129" s="275">
        <f>VLOOKUP(C129,MOVI!C:DT,106,0)</f>
        <v>46556000</v>
      </c>
      <c r="LE129" s="275">
        <f>VLOOKUP(C129,FPT!B:LC,106,0)</f>
        <v>46556000</v>
      </c>
      <c r="LF129" t="str">
        <f t="shared" si="220"/>
        <v/>
      </c>
      <c r="LG129" s="273">
        <f>VLOOKUP(C129,MOVI!C:DT,107,0)</f>
        <v>0</v>
      </c>
      <c r="LH129" s="273">
        <f>VLOOKUP(C129,FPT!B:LF,107,0)</f>
        <v>0</v>
      </c>
      <c r="LI129" t="str">
        <f t="shared" si="221"/>
        <v/>
      </c>
      <c r="LJ129" t="str">
        <f>VLOOKUP(C129,MOVI!C:DV,108,0)</f>
        <v>MoviSouthSupport</v>
      </c>
      <c r="LK129" s="252" t="str">
        <f>VLOOKUP(C129,FPT!B:LI,108,0)</f>
        <v>MoviSouthSupport</v>
      </c>
      <c r="LL129" t="str">
        <f t="shared" si="222"/>
        <v/>
      </c>
      <c r="LM129" s="275">
        <f>ROUND(VLOOKUP(C129,MOVI!C:DV,109,0),0)</f>
        <v>3333333</v>
      </c>
      <c r="LN129" s="275">
        <f>ROUND(VLOOKUP(C129,FPT!B:LL,109,0),0)</f>
        <v>3333333</v>
      </c>
      <c r="LO129" t="str">
        <f t="shared" si="223"/>
        <v/>
      </c>
      <c r="LP129" t="str">
        <f>VLOOKUP(C129,MOVI!C:DV,110,0)</f>
        <v>HO</v>
      </c>
      <c r="LQ129" s="247" t="str">
        <f>VLOOKUP(C129,FPT!B:LO,110,0)</f>
        <v>HO</v>
      </c>
      <c r="LR129" t="str">
        <f t="shared" si="224"/>
        <v/>
      </c>
      <c r="LS129">
        <f>MOVI!DI124</f>
        <v>18</v>
      </c>
      <c r="LV129">
        <f>MOVI!DJ124</f>
        <v>0</v>
      </c>
      <c r="LW129">
        <f>MOVI!DK124</f>
        <v>0</v>
      </c>
      <c r="LX129" t="str">
        <f>MOVI!DL124</f>
        <v>x</v>
      </c>
      <c r="LY129">
        <f>MOVI!DM124</f>
        <v>0</v>
      </c>
      <c r="LZ129">
        <f>MOVI!DN124</f>
        <v>149000</v>
      </c>
      <c r="MA129">
        <f>MOVI!DO124</f>
        <v>0</v>
      </c>
      <c r="MB129" t="str">
        <f>MOVI!DP124</f>
        <v/>
      </c>
      <c r="MC129">
        <f>MOVI!DQ124</f>
        <v>43770</v>
      </c>
      <c r="MD129">
        <f>MOVI!DR124</f>
        <v>43955</v>
      </c>
      <c r="ME129" t="str">
        <f>VLOOKUP(C129,MOVI!C:DV,121,0)</f>
        <v/>
      </c>
      <c r="MF129" s="252"/>
      <c r="MG129" t="str">
        <f t="shared" si="228"/>
        <v/>
      </c>
      <c r="MH129" t="str">
        <f>VLOOKUP(C129,MOVI!C:DT,122,0)</f>
        <v>MoviSouth</v>
      </c>
      <c r="MI129" s="252" t="str">
        <f>VLOOKUP(C129,FPT!B:DS,112,0)</f>
        <v>MoviSouth</v>
      </c>
      <c r="MJ129" t="str">
        <f t="shared" si="225"/>
        <v/>
      </c>
    </row>
    <row r="130" spans="1:348" x14ac:dyDescent="0.25">
      <c r="A130">
        <v>122</v>
      </c>
      <c r="B130" s="48">
        <v>2014</v>
      </c>
      <c r="C130" s="271" t="s">
        <v>964</v>
      </c>
      <c r="D130" t="str">
        <f>VLOOKUP(C130,MOVI!C:D,2,0)</f>
        <v>Nguyễn Thị Thanh Thủy</v>
      </c>
      <c r="E130" t="str">
        <f>VLOOKUP(C130,FPT!B:C,2,0)</f>
        <v>Nguyễn Thị Thanh Thủy</v>
      </c>
      <c r="F130" t="str">
        <f t="shared" si="118"/>
        <v/>
      </c>
      <c r="G130" t="str">
        <f>VLOOKUP(C130,MOVI!C:E,3,0)</f>
        <v>Support</v>
      </c>
      <c r="H130" t="str">
        <f>VLOOKUP(C130,FPT!B:F,3,0)</f>
        <v>Support</v>
      </c>
      <c r="I130" t="str">
        <f t="shared" si="119"/>
        <v/>
      </c>
      <c r="J130" t="str">
        <f>VLOOKUP(C130,MOVI!C:H,4,0)</f>
        <v>CS &amp; CX</v>
      </c>
      <c r="K130" t="str">
        <f>VLOOKUP(C130,FPT!B:I,4,0)</f>
        <v>CS &amp; CX</v>
      </c>
      <c r="L130" t="str">
        <f t="shared" si="120"/>
        <v/>
      </c>
      <c r="M130" t="str">
        <f>VLOOKUP(C130,MOVI!C:DT,5,0)</f>
        <v>Supervisor</v>
      </c>
      <c r="N130" t="str">
        <f>VLOOKUP(C130,FPT!B:L,5,0)</f>
        <v>Supervisor</v>
      </c>
      <c r="O130" t="str">
        <f t="shared" si="121"/>
        <v/>
      </c>
      <c r="P130" t="str">
        <f>VLOOKUP(C130,MOVI!C:DT,6,0)</f>
        <v>Call Center Supervisor</v>
      </c>
      <c r="Q130" t="str">
        <f>VLOOKUP(C130,FPT!B:O,6,0)</f>
        <v>Call Center Supervisor</v>
      </c>
      <c r="R130" t="str">
        <f t="shared" si="122"/>
        <v/>
      </c>
      <c r="S130" t="str">
        <f>VLOOKUP(C130,MOVI!C:DT,7,0)</f>
        <v>South</v>
      </c>
      <c r="T130" t="str">
        <f>VLOOKUP(C130,FPT!B:R,7,0)</f>
        <v>South</v>
      </c>
      <c r="U130" t="str">
        <f t="shared" si="123"/>
        <v/>
      </c>
      <c r="V130" t="str">
        <f>VLOOKUP(C130,MOVI!C:DT,8,0)</f>
        <v>Movi</v>
      </c>
      <c r="W130" t="str">
        <f>VLOOKUP(C130,FPT!B:U,8,0)</f>
        <v>Movi</v>
      </c>
      <c r="X130" t="str">
        <f t="shared" si="124"/>
        <v/>
      </c>
      <c r="Y130" t="str">
        <f>VLOOKUP(C130,MOVI!C:DT,9,0)</f>
        <v>Full-time</v>
      </c>
      <c r="Z130" t="str">
        <f>VLOOKUP(C130,FPT!B:X,9,0)</f>
        <v>Full-time</v>
      </c>
      <c r="AA130" t="str">
        <f t="shared" si="125"/>
        <v/>
      </c>
      <c r="AB130" t="str">
        <f>VLOOKUP(C130,MOVI!C:DT,10,0)</f>
        <v>Permanent</v>
      </c>
      <c r="AC130" t="str">
        <f>VLOOKUP(C130,FPT!B:AA,10,0)</f>
        <v>Permanent</v>
      </c>
      <c r="AD130" t="str">
        <f t="shared" si="126"/>
        <v/>
      </c>
      <c r="AE130" s="247">
        <f>VLOOKUP(C130,MOVI!C:DT,11,0)</f>
        <v>41855</v>
      </c>
      <c r="AF130" s="247">
        <f>VLOOKUP(C130,FPT!B:AD,11,0)</f>
        <v>41855</v>
      </c>
      <c r="AG130" t="str">
        <f t="shared" si="127"/>
        <v/>
      </c>
      <c r="AH130" s="260" t="str">
        <f>VLOOKUP(C130,MOVI!C:DT,12,0)</f>
        <v/>
      </c>
      <c r="AI130" s="260"/>
      <c r="AJ130" t="str">
        <f t="shared" si="227"/>
        <v/>
      </c>
      <c r="AK130">
        <f>VLOOKUP(C130,MOVI!C:DT,13,0)</f>
        <v>0</v>
      </c>
      <c r="AL130" s="247">
        <f>VLOOKUP(C130,FPT!B:AJ,13,0)</f>
        <v>0</v>
      </c>
      <c r="AM130" t="str">
        <f t="shared" si="226"/>
        <v/>
      </c>
      <c r="AN130" s="247">
        <f>VLOOKUP(C130,MOVI!C:DT,14,0)</f>
        <v>0</v>
      </c>
      <c r="AO130" s="247">
        <f>VLOOKUP(C130,FPT!B:AM,14,0)</f>
        <v>0</v>
      </c>
      <c r="AP130" t="str">
        <f t="shared" si="128"/>
        <v/>
      </c>
      <c r="AQ130" t="str">
        <f>VLOOKUP(C130,MOVI!C:DT,15,0)</f>
        <v>LC</v>
      </c>
      <c r="AR130" s="247" t="str">
        <f>VLOOKUP(C130,FPT!B:AP,15,0)</f>
        <v>LC</v>
      </c>
      <c r="AS130" t="str">
        <f t="shared" si="129"/>
        <v/>
      </c>
      <c r="AT130" s="282" t="str">
        <f>VLOOKUP(C130,MOVI!C:DT,16,0)</f>
        <v>LTTP</v>
      </c>
      <c r="AU130" s="247" t="str">
        <f>VLOOKUP(C130,FPT!B:AS,16,0)</f>
        <v>LTTP</v>
      </c>
      <c r="AV130" t="str">
        <f t="shared" si="130"/>
        <v/>
      </c>
      <c r="AW130" t="str">
        <f>VLOOKUP(C130,MOVI!C:DT,17,0)</f>
        <v>L</v>
      </c>
      <c r="AX130" s="247" t="str">
        <f>VLOOKUP(C130,FPT!B:AV,17,0)</f>
        <v>L</v>
      </c>
      <c r="AY130" t="str">
        <f t="shared" si="131"/>
        <v/>
      </c>
      <c r="AZ130">
        <f>VLOOKUP(C130,MOVI!C:DT,18,0)</f>
        <v>0</v>
      </c>
      <c r="BA130" s="247">
        <f>VLOOKUP(C130,FPT!B:AY,18,0)</f>
        <v>0</v>
      </c>
      <c r="BB130" t="str">
        <f t="shared" si="132"/>
        <v/>
      </c>
      <c r="BC130" s="275">
        <f>VLOOKUP(C130,MOVI!C:DT,19,0)</f>
        <v>20000000</v>
      </c>
      <c r="BD130" s="275">
        <f>VLOOKUP(C130,FPT!B:BB,19,0)</f>
        <v>20000000</v>
      </c>
      <c r="BE130" t="str">
        <f t="shared" si="133"/>
        <v/>
      </c>
      <c r="BF130">
        <f>VLOOKUP(C130,MOVI!C:DT,20,0)</f>
        <v>0</v>
      </c>
      <c r="BG130" s="252">
        <f>VLOOKUP(C130,FPT!B:BE,20,0)</f>
        <v>0</v>
      </c>
      <c r="BH130" t="str">
        <f t="shared" si="134"/>
        <v/>
      </c>
      <c r="BI130" s="275">
        <f>VLOOKUP(C130,MOVI!C:DT,21,0)</f>
        <v>20000000</v>
      </c>
      <c r="BJ130" s="275">
        <f>VLOOKUP(C130,FPT!B:BH,21,0)</f>
        <v>20000000</v>
      </c>
      <c r="BK130" t="str">
        <f t="shared" si="135"/>
        <v/>
      </c>
      <c r="BL130" s="275">
        <f>VLOOKUP(C130,MOVI!C:DT,22,0)</f>
        <v>0</v>
      </c>
      <c r="BM130" s="275">
        <f>VLOOKUP(C130,FPT!B:BK,22,0)</f>
        <v>0</v>
      </c>
      <c r="BN130" t="str">
        <f t="shared" si="136"/>
        <v/>
      </c>
      <c r="BO130" s="275">
        <f>VLOOKUP(C130,MOVI!C:DT,23,0)</f>
        <v>0</v>
      </c>
      <c r="BP130" s="275">
        <f>VLOOKUP(C130,FPT!B:BN,23,0)</f>
        <v>0</v>
      </c>
      <c r="BQ130" t="str">
        <f t="shared" si="137"/>
        <v/>
      </c>
      <c r="BR130" s="275">
        <f>VLOOKUP(C130,MOVI!C:DT,24,0)</f>
        <v>0</v>
      </c>
      <c r="BS130" s="275">
        <f>VLOOKUP(C130,FPT!B:BQ,24,0)</f>
        <v>0</v>
      </c>
      <c r="BT130" t="str">
        <f t="shared" si="138"/>
        <v/>
      </c>
      <c r="BU130" s="275">
        <f>VLOOKUP(C130,MOVI!C:DT,25,0)</f>
        <v>0</v>
      </c>
      <c r="BV130" s="275">
        <f>VLOOKUP(C130,FPT!B:BT,25,0)</f>
        <v>0</v>
      </c>
      <c r="BW130" t="str">
        <f t="shared" si="139"/>
        <v/>
      </c>
      <c r="BX130" s="275">
        <f>VLOOKUP(C130,MOVI!C:DT,26,0)</f>
        <v>0</v>
      </c>
      <c r="BY130" s="275">
        <f>VLOOKUP(C130,FPT!B:BW,26,0)</f>
        <v>0</v>
      </c>
      <c r="BZ130" t="str">
        <f t="shared" si="140"/>
        <v/>
      </c>
      <c r="CA130" s="275">
        <f>VLOOKUP(C130,MOVI!C:DT,27,0)</f>
        <v>0</v>
      </c>
      <c r="CB130" s="275">
        <f>VLOOKUP(C130,FPT!B:BZ,27,0)</f>
        <v>0</v>
      </c>
      <c r="CC130" t="str">
        <f t="shared" si="141"/>
        <v/>
      </c>
      <c r="CD130" s="275">
        <f>VLOOKUP(C130,MOVI!C:DT,28,0)</f>
        <v>0</v>
      </c>
      <c r="CE130" s="275">
        <f>VLOOKUP(C130,FPT!B:CC,28,0)</f>
        <v>0</v>
      </c>
      <c r="CF130" t="str">
        <f t="shared" si="142"/>
        <v/>
      </c>
      <c r="CG130" t="str">
        <f>VLOOKUP(C130,MOVI!C:DT,29,0)</f>
        <v>CN</v>
      </c>
      <c r="CH130" s="252" t="str">
        <f>VLOOKUP(C130,FPT!B:CF,29,0)</f>
        <v>CN</v>
      </c>
      <c r="CI130" t="str">
        <f t="shared" si="143"/>
        <v/>
      </c>
      <c r="CJ130">
        <f>VLOOKUP(C130,MOVI!C:DT,30,0)</f>
        <v>26</v>
      </c>
      <c r="CK130" s="252">
        <f>VLOOKUP(C130,FPT!B:CI,30,0)</f>
        <v>26</v>
      </c>
      <c r="CL130" t="str">
        <f t="shared" si="144"/>
        <v/>
      </c>
      <c r="CM130">
        <f>VLOOKUP(C130,MOVI!C:DT,31,0)</f>
        <v>19.5</v>
      </c>
      <c r="CN130" s="252">
        <f>VLOOKUP(C130,FPT!B:CL,31,0)</f>
        <v>19.5</v>
      </c>
      <c r="CO130" t="str">
        <f t="shared" si="145"/>
        <v/>
      </c>
      <c r="CP130" s="275">
        <f>VLOOKUP(C130,MOVI!C:DT,32,0)</f>
        <v>6.5</v>
      </c>
      <c r="CQ130" s="275">
        <f>VLOOKUP(C130,FPT!B:CO,32,0)</f>
        <v>6.5</v>
      </c>
      <c r="CR130" t="str">
        <f t="shared" si="146"/>
        <v/>
      </c>
      <c r="CS130" s="275">
        <f>VLOOKUP(C130,MOVI!C:DT,33,0)</f>
        <v>0</v>
      </c>
      <c r="CT130" s="275">
        <f>VLOOKUP(C130,FPT!B:CR,33,0)</f>
        <v>0</v>
      </c>
      <c r="CU130" t="str">
        <f t="shared" si="147"/>
        <v/>
      </c>
      <c r="CV130" s="275">
        <f>VLOOKUP(C130,MOVI!C:DT,34,0)</f>
        <v>0</v>
      </c>
      <c r="CW130" s="275">
        <f>VLOOKUP(C130,FPT!B:CU,34,0)</f>
        <v>0</v>
      </c>
      <c r="CX130" t="str">
        <f t="shared" si="148"/>
        <v/>
      </c>
      <c r="CY130" s="275">
        <f>VLOOKUP(C130,MOVI!C:DT,35,0)</f>
        <v>26</v>
      </c>
      <c r="CZ130" s="275">
        <f>VLOOKUP(C130,FPT!B:CX,35,0)</f>
        <v>26</v>
      </c>
      <c r="DA130" t="str">
        <f t="shared" si="149"/>
        <v/>
      </c>
      <c r="DB130" s="275">
        <f>VLOOKUP(C130,MOVI!C:DT,36,0)</f>
        <v>0</v>
      </c>
      <c r="DC130" s="275">
        <f>VLOOKUP(C130,FPT!B:DA,36,0)</f>
        <v>0</v>
      </c>
      <c r="DD130" t="str">
        <f t="shared" si="150"/>
        <v/>
      </c>
      <c r="DE130" s="275">
        <f>VLOOKUP(C130,MOVI!C:DT,37,0)</f>
        <v>0</v>
      </c>
      <c r="DF130" s="275">
        <f>VLOOKUP(C130,FPT!B:DD,37,0)</f>
        <v>0</v>
      </c>
      <c r="DG130" t="str">
        <f t="shared" si="151"/>
        <v/>
      </c>
      <c r="DH130" s="275">
        <f>VLOOKUP(C130,MOVI!C:DT,38,0)</f>
        <v>0</v>
      </c>
      <c r="DI130" s="275">
        <f>VLOOKUP(C130,FPT!B:DG,38,0)</f>
        <v>0</v>
      </c>
      <c r="DJ130" t="str">
        <f t="shared" si="152"/>
        <v/>
      </c>
      <c r="DK130" s="275">
        <f>VLOOKUP(C130,MOVI!C:DT,39,0)</f>
        <v>0</v>
      </c>
      <c r="DL130" s="275">
        <f>VLOOKUP(C130,FPT!B:DJ,39,0)</f>
        <v>0</v>
      </c>
      <c r="DM130" t="str">
        <f t="shared" si="153"/>
        <v/>
      </c>
      <c r="DN130" s="275">
        <f>VLOOKUP(C130,MOVI!C:DT,40,0)</f>
        <v>0</v>
      </c>
      <c r="DO130" s="275">
        <f>VLOOKUP(C130,FPT!B:DM,40,0)</f>
        <v>0</v>
      </c>
      <c r="DP130" t="str">
        <f t="shared" si="154"/>
        <v/>
      </c>
      <c r="DQ130" s="275">
        <f>VLOOKUP(C130,MOVI!C:DT,41,0)</f>
        <v>0</v>
      </c>
      <c r="DR130" s="275">
        <f>VLOOKUP(C130,FPT!B:DP,41,0)</f>
        <v>0</v>
      </c>
      <c r="DS130" t="str">
        <f t="shared" si="155"/>
        <v/>
      </c>
      <c r="DT130" s="275">
        <f>VLOOKUP(C130,MOVI!C:DT,42,0)</f>
        <v>20000000</v>
      </c>
      <c r="DU130" s="275">
        <f>ROUND(VLOOKUP(C130,FPT!B:DS,42,0),0)</f>
        <v>20000000</v>
      </c>
      <c r="DV130" t="str">
        <f t="shared" si="156"/>
        <v/>
      </c>
      <c r="DW130" s="275">
        <f>VLOOKUP(C130,MOVI!C:DT,43,0)</f>
        <v>0</v>
      </c>
      <c r="DX130" s="275">
        <f>VLOOKUP(C130,FPT!B:DV,43,0)</f>
        <v>0</v>
      </c>
      <c r="DY130" t="str">
        <f t="shared" si="157"/>
        <v/>
      </c>
      <c r="DZ130" s="275">
        <f>VLOOKUP(C130,MOVI!C:DT,44,0)</f>
        <v>0</v>
      </c>
      <c r="EA130" s="275">
        <f>VLOOKUP(C130,FPT!B:DY,44,0)</f>
        <v>0</v>
      </c>
      <c r="EB130" t="str">
        <f t="shared" si="158"/>
        <v/>
      </c>
      <c r="EC130" s="275">
        <f>VLOOKUP(C130,MOVI!C:DT,45,0)</f>
        <v>20000000</v>
      </c>
      <c r="ED130" s="275">
        <f>ROUND(VLOOKUP(C130,FPT!B:EB,45,0),0)</f>
        <v>20000000</v>
      </c>
      <c r="EE130" t="str">
        <f t="shared" si="159"/>
        <v/>
      </c>
      <c r="EF130" s="275">
        <f>VLOOKUP(C130,MOVI!C:DT,46,0)</f>
        <v>0</v>
      </c>
      <c r="EG130" s="275">
        <f>VLOOKUP(C130,FPT!B:EE,46,0)</f>
        <v>0</v>
      </c>
      <c r="EH130" t="str">
        <f t="shared" si="160"/>
        <v/>
      </c>
      <c r="EI130" s="275">
        <f>VLOOKUP(C130,MOVI!C:DT,47,0)</f>
        <v>0</v>
      </c>
      <c r="EJ130" s="275">
        <f>VLOOKUP(C130,FPT!B:EH,47,0)</f>
        <v>0</v>
      </c>
      <c r="EK130" t="str">
        <f t="shared" si="161"/>
        <v/>
      </c>
      <c r="EL130" s="275">
        <f>VLOOKUP(C130,MOVI!C:DT,48,0)</f>
        <v>0</v>
      </c>
      <c r="EM130" s="275">
        <f>VLOOKUP(C130,FPT!B:EK,48,0)</f>
        <v>0</v>
      </c>
      <c r="EN130" t="str">
        <f t="shared" si="162"/>
        <v/>
      </c>
      <c r="EO130" s="275">
        <f>VLOOKUP(C130,MOVI!C:DT,49,0)</f>
        <v>0</v>
      </c>
      <c r="EP130" s="275">
        <f>VLOOKUP(C130,FPT!B:EN,49,0)</f>
        <v>0</v>
      </c>
      <c r="EQ130" t="str">
        <f t="shared" si="163"/>
        <v/>
      </c>
      <c r="ER130" s="275">
        <f>VLOOKUP(C130,MOVI!C:DT,50,0)</f>
        <v>0</v>
      </c>
      <c r="ES130" s="275">
        <f>VLOOKUP(C130,FPT!B:EQ,50,0)</f>
        <v>0</v>
      </c>
      <c r="ET130" t="str">
        <f t="shared" si="164"/>
        <v/>
      </c>
      <c r="EU130" s="275">
        <f>VLOOKUP(C130,MOVI!C:DT,51,0)</f>
        <v>0</v>
      </c>
      <c r="EV130" s="275">
        <f>VLOOKUP(C130,FPT!B:ET,51,0)</f>
        <v>0</v>
      </c>
      <c r="EW130" t="str">
        <f t="shared" si="165"/>
        <v/>
      </c>
      <c r="EX130" s="275">
        <f>VLOOKUP(C130,MOVI!C:DT,52,0)</f>
        <v>0</v>
      </c>
      <c r="EY130" s="275">
        <f>VLOOKUP(C130,FPT!B:EW,52,0)</f>
        <v>0</v>
      </c>
      <c r="EZ130" t="str">
        <f t="shared" si="166"/>
        <v/>
      </c>
      <c r="FA130" s="275">
        <f>VLOOKUP(C130,MOVI!C:DT,53,0)</f>
        <v>0</v>
      </c>
      <c r="FB130" s="275">
        <f>VLOOKUP(C130,FPT!B:EZ,53,0)</f>
        <v>0</v>
      </c>
      <c r="FC130" t="str">
        <f t="shared" si="167"/>
        <v/>
      </c>
      <c r="FD130" s="275">
        <f>VLOOKUP(C130,MOVI!C:DT,54,0)</f>
        <v>0</v>
      </c>
      <c r="FE130" s="275">
        <f>VLOOKUP(C130,FPT!B:FC,54,0)</f>
        <v>0</v>
      </c>
      <c r="FF130" t="str">
        <f t="shared" si="168"/>
        <v/>
      </c>
      <c r="FG130" s="275">
        <f>VLOOKUP(C130,MOVI!C:DT,55,0)</f>
        <v>0</v>
      </c>
      <c r="FH130" s="275">
        <f>VLOOKUP(C130,FPT!B:FF,55,0)</f>
        <v>0</v>
      </c>
      <c r="FI130" t="str">
        <f t="shared" si="169"/>
        <v/>
      </c>
      <c r="FJ130" s="275">
        <f>VLOOKUP(C130,MOVI!C:DT,56,0)</f>
        <v>0</v>
      </c>
      <c r="FK130" s="275">
        <f>VLOOKUP(C130,FPT!B:FI,56,0)</f>
        <v>0</v>
      </c>
      <c r="FL130" t="str">
        <f t="shared" si="170"/>
        <v/>
      </c>
      <c r="FM130" s="275">
        <f>VLOOKUP(C130,MOVI!C:DT,57,0)</f>
        <v>0</v>
      </c>
      <c r="FN130" s="275">
        <f>VLOOKUP(C130,FPT!B:FL,57,0)</f>
        <v>0</v>
      </c>
      <c r="FO130" t="str">
        <f t="shared" si="171"/>
        <v/>
      </c>
      <c r="FP130" s="275">
        <f>VLOOKUP(C130,MOVI!C:DT,58,0)</f>
        <v>0</v>
      </c>
      <c r="FQ130" s="275">
        <f>VLOOKUP(C130,FPT!B:FO,58,0)</f>
        <v>0</v>
      </c>
      <c r="FR130" t="str">
        <f t="shared" si="172"/>
        <v/>
      </c>
      <c r="FS130" s="275">
        <f>VLOOKUP(C130,MOVI!C:DT,59,0)</f>
        <v>0</v>
      </c>
      <c r="FT130" s="275">
        <f>VLOOKUP(C130,FPT!B:FR,59,0)</f>
        <v>0</v>
      </c>
      <c r="FU130" t="str">
        <f t="shared" si="173"/>
        <v/>
      </c>
      <c r="FV130" s="275">
        <f>VLOOKUP(C130,MOVI!C:DT,60,0)</f>
        <v>0</v>
      </c>
      <c r="FW130" s="275">
        <f>VLOOKUP(C130,FPT!B:FU,60,0)</f>
        <v>0</v>
      </c>
      <c r="FX130" t="str">
        <f t="shared" si="174"/>
        <v/>
      </c>
      <c r="FY130" s="275">
        <f>VLOOKUP(C130,MOVI!C:DT,61,0)</f>
        <v>0</v>
      </c>
      <c r="FZ130" s="275">
        <f>VLOOKUP(C130,FPT!B:FX,61,0)</f>
        <v>0</v>
      </c>
      <c r="GA130" t="str">
        <f t="shared" si="175"/>
        <v/>
      </c>
      <c r="GB130" s="275">
        <f>VLOOKUP(C130,MOVI!C:DT,62,0)</f>
        <v>0</v>
      </c>
      <c r="GC130" s="275">
        <f>VLOOKUP(C130,FPT!B:GA,62,0)</f>
        <v>0</v>
      </c>
      <c r="GD130" t="str">
        <f t="shared" si="176"/>
        <v/>
      </c>
      <c r="GE130" s="275">
        <f>VLOOKUP(C130,MOVI!C:DT,63,0)</f>
        <v>0</v>
      </c>
      <c r="GF130" s="275">
        <f>VLOOKUP(C130,FPT!B:GD,63,0)</f>
        <v>0</v>
      </c>
      <c r="GG130" t="str">
        <f t="shared" si="177"/>
        <v/>
      </c>
      <c r="GH130" s="275">
        <f>VLOOKUP(C130,MOVI!C:DT,64,0)</f>
        <v>0</v>
      </c>
      <c r="GI130" s="275">
        <f>VLOOKUP(C130,FPT!B:GG,64,0)</f>
        <v>0</v>
      </c>
      <c r="GJ130" t="str">
        <f t="shared" si="178"/>
        <v/>
      </c>
      <c r="GK130" s="275">
        <f>VLOOKUP(C130,MOVI!C:DT,65,0)</f>
        <v>2000000</v>
      </c>
      <c r="GL130" s="275">
        <f>VLOOKUP(C130,FPT!B:GJ,65,0)</f>
        <v>2000000</v>
      </c>
      <c r="GM130" t="str">
        <f t="shared" si="179"/>
        <v/>
      </c>
      <c r="GN130" s="275">
        <f>VLOOKUP(C130,MOVI!C:DT,66,0)</f>
        <v>0</v>
      </c>
      <c r="GO130" s="275">
        <f>VLOOKUP(C130,FPT!B:GM,66,0)</f>
        <v>0</v>
      </c>
      <c r="GP130" t="str">
        <f t="shared" si="180"/>
        <v/>
      </c>
      <c r="GQ130" s="275">
        <f>VLOOKUP(C130,MOVI!C:DT,67,0)</f>
        <v>0</v>
      </c>
      <c r="GR130" s="275">
        <f>VLOOKUP(C130,FPT!B:GP,67,0)</f>
        <v>0</v>
      </c>
      <c r="GS130" t="str">
        <f t="shared" si="181"/>
        <v/>
      </c>
      <c r="GT130" s="275">
        <f>VLOOKUP(C130,MOVI!C:DT,68,0)</f>
        <v>0</v>
      </c>
      <c r="GU130" s="275">
        <f>VLOOKUP(C130,FPT!B:GS,68,0)</f>
        <v>0</v>
      </c>
      <c r="GV130" t="str">
        <f t="shared" si="182"/>
        <v/>
      </c>
      <c r="GW130" s="275">
        <f>VLOOKUP(C130,MOVI!C:DT,69,0)</f>
        <v>0</v>
      </c>
      <c r="GX130" s="275">
        <f>VLOOKUP(C130,FPT!B:GV,69,0)</f>
        <v>0</v>
      </c>
      <c r="GY130" t="str">
        <f t="shared" si="183"/>
        <v/>
      </c>
      <c r="GZ130" s="275">
        <f>VLOOKUP(C130,MOVI!C:DT,70,0)</f>
        <v>2000000</v>
      </c>
      <c r="HA130" s="275">
        <f>VLOOKUP(C130,FPT!B:GY,70,0)</f>
        <v>2000000</v>
      </c>
      <c r="HB130" t="str">
        <f t="shared" si="184"/>
        <v/>
      </c>
      <c r="HC130" s="275">
        <f>VLOOKUP(C130,MOVI!C:DT,71,0)</f>
        <v>22000000</v>
      </c>
      <c r="HD130" s="275">
        <f>ROUND(VLOOKUP(C130,FPT!B:HB,71,0),0)</f>
        <v>22000000</v>
      </c>
      <c r="HE130" t="str">
        <f t="shared" si="185"/>
        <v/>
      </c>
      <c r="HF130" s="275">
        <f>ROUND(VLOOKUP(C130,MOVI!C:DT,72,0),0)</f>
        <v>0</v>
      </c>
      <c r="HG130" s="275">
        <f>ROUND(VLOOKUP(C130,FPT!B:HE,72,0),0)</f>
        <v>0</v>
      </c>
      <c r="HH130" t="str">
        <f t="shared" si="186"/>
        <v/>
      </c>
      <c r="HI130" s="275">
        <f>VLOOKUP(C130,MOVI!C:DT,73,0)</f>
        <v>0</v>
      </c>
      <c r="HJ130" s="275">
        <f>VLOOKUP(C130,FPT!B:HH,73,0)</f>
        <v>0</v>
      </c>
      <c r="HK130" t="str">
        <f t="shared" si="187"/>
        <v/>
      </c>
      <c r="HL130" s="275">
        <f>VLOOKUP(C130,MOVI!C:DT,74,0)</f>
        <v>0</v>
      </c>
      <c r="HM130" s="275">
        <f>VLOOKUP(C130,FPT!B:HK,74,0)</f>
        <v>0</v>
      </c>
      <c r="HN130" t="str">
        <f t="shared" si="188"/>
        <v/>
      </c>
      <c r="HO130" s="275">
        <f>VLOOKUP(C130,MOVI!C:DT,75,0)</f>
        <v>11000000</v>
      </c>
      <c r="HP130" s="275">
        <f>VLOOKUP(C130,FPT!B:HN,75,0)</f>
        <v>11000000</v>
      </c>
      <c r="HQ130" t="str">
        <f t="shared" si="189"/>
        <v/>
      </c>
      <c r="HR130" s="275">
        <f>VLOOKUP(C130,MOVI!C:DT,76,0)</f>
        <v>0</v>
      </c>
      <c r="HS130" s="275">
        <f>VLOOKUP(C130,FPT!B:HQ,76,0)</f>
        <v>0</v>
      </c>
      <c r="HT130" t="str">
        <f t="shared" si="190"/>
        <v/>
      </c>
      <c r="HU130" s="275">
        <f>VLOOKUP(C130,MOVI!C:DT,77,0)</f>
        <v>0</v>
      </c>
      <c r="HV130" s="275">
        <f>VLOOKUP(C130,FPT!B:HT,77,0)</f>
        <v>0</v>
      </c>
      <c r="HW130" t="str">
        <f t="shared" si="191"/>
        <v/>
      </c>
      <c r="HX130" s="274">
        <f>VLOOKUP(C130,MOVI!C:CB,78,0)</f>
        <v>1600000</v>
      </c>
      <c r="HY130" s="261">
        <f>VLOOKUP(C130,FPT!$B:$CA,78,0)</f>
        <v>1600000</v>
      </c>
      <c r="HZ130" t="str">
        <f t="shared" si="192"/>
        <v/>
      </c>
      <c r="IA130" s="275">
        <f>VLOOKUP(C130,MOVI!C:CD,79,0)</f>
        <v>200000</v>
      </c>
      <c r="IB130" s="275">
        <f>VLOOKUP(C130,FPT!B:HZ,79,0)</f>
        <v>200000</v>
      </c>
      <c r="IC130" t="str">
        <f t="shared" si="193"/>
        <v/>
      </c>
      <c r="ID130" s="275">
        <f>VLOOKUP(C130,MOVI!C:CD,80,0)</f>
        <v>300000</v>
      </c>
      <c r="IE130" s="275">
        <f>VLOOKUP(C130,FPT!B:IC,80,0)</f>
        <v>300000</v>
      </c>
      <c r="IF130" t="str">
        <f t="shared" si="194"/>
        <v/>
      </c>
      <c r="IG130" s="275">
        <f>VLOOKUP(C130,MOVI!C:DT,81,0)</f>
        <v>0</v>
      </c>
      <c r="IH130" s="275">
        <f>VLOOKUP(C130,FPT!B:IF,81,0)</f>
        <v>0</v>
      </c>
      <c r="II130" t="str">
        <f t="shared" si="195"/>
        <v/>
      </c>
      <c r="IJ130" s="275">
        <f>VLOOKUP(C130,MOVI!C:DT,82,0)</f>
        <v>2100000</v>
      </c>
      <c r="IK130" s="275">
        <f>VLOOKUP(C130,FPT!B:II,82,0)</f>
        <v>2100000</v>
      </c>
      <c r="IL130" t="str">
        <f t="shared" si="196"/>
        <v/>
      </c>
      <c r="IM130" s="275">
        <f>ROUND(VLOOKUP(C130,MOVI!C:DT,83,0),0)</f>
        <v>13100000</v>
      </c>
      <c r="IN130" s="275">
        <f>ROUND(VLOOKUP(C130,FPT!B:IL,83,0),0)</f>
        <v>13100000</v>
      </c>
      <c r="IO130" t="str">
        <f t="shared" si="197"/>
        <v/>
      </c>
      <c r="IP130" s="275">
        <f>VLOOKUP(C130,MOVI!C:DT,84,0)</f>
        <v>8900000</v>
      </c>
      <c r="IQ130" s="275">
        <f>VLOOKUP(C130,FPT!B:IO,84,0)</f>
        <v>8900000</v>
      </c>
      <c r="IR130" t="str">
        <f t="shared" si="198"/>
        <v/>
      </c>
      <c r="IS130" s="275">
        <f>ROUND(VLOOKUP(C130,MOVI!C:DT,85,0),0)</f>
        <v>640000</v>
      </c>
      <c r="IT130" s="275">
        <f>ROUND(VLOOKUP(C130,FPT!B:IR,85,0),0)</f>
        <v>640000</v>
      </c>
      <c r="IU130" t="str">
        <f t="shared" si="199"/>
        <v/>
      </c>
      <c r="IV130" s="275">
        <f>VLOOKUP(C130,MOVI!C:DT,86,0)</f>
        <v>0</v>
      </c>
      <c r="IW130" s="275">
        <f>VLOOKUP(C130,FPT!B:IU,86,0)</f>
        <v>0</v>
      </c>
      <c r="IX130" t="str">
        <f t="shared" si="200"/>
        <v/>
      </c>
      <c r="IY130" s="275">
        <f>ROUND(VLOOKUP(C130,MOVI!C:DT,87,0),0)</f>
        <v>640000</v>
      </c>
      <c r="IZ130" s="275">
        <f>ROUND(VLOOKUP(C130,FPT!B:IX,87,0),0)</f>
        <v>640000</v>
      </c>
      <c r="JA130" t="str">
        <f t="shared" si="201"/>
        <v/>
      </c>
      <c r="JB130" s="275">
        <f>VLOOKUP(C130,MOVI!C:DT,88,0)</f>
        <v>0</v>
      </c>
      <c r="JC130" s="275">
        <f>VLOOKUP(C130,FPT!B:JA,88,0)</f>
        <v>0</v>
      </c>
      <c r="JD130" t="str">
        <f t="shared" si="202"/>
        <v/>
      </c>
      <c r="JE130" s="275">
        <f>VLOOKUP(C130,MOVI!C:DT,89,0)</f>
        <v>149000</v>
      </c>
      <c r="JF130" s="275">
        <f>VLOOKUP(C130,FPT!B:JD,89,0)</f>
        <v>149000</v>
      </c>
      <c r="JG130" t="str">
        <f t="shared" si="203"/>
        <v/>
      </c>
      <c r="JH130" s="275">
        <f>VLOOKUP(C130,MOVI!C:DT,90,0)</f>
        <v>0</v>
      </c>
      <c r="JI130" s="275">
        <f>VLOOKUP(C130,FPT!B:JG,90,0)</f>
        <v>0</v>
      </c>
      <c r="JJ130" t="str">
        <f t="shared" si="204"/>
        <v/>
      </c>
      <c r="JK130" s="275">
        <f>VLOOKUP(C130,MOVI!C:DT,91,0)</f>
        <v>0</v>
      </c>
      <c r="JL130" s="275">
        <f>VLOOKUP(C130,FPT!B:JJ,91,0)</f>
        <v>0</v>
      </c>
      <c r="JM130" t="str">
        <f t="shared" si="205"/>
        <v/>
      </c>
      <c r="JN130" s="275">
        <f>VLOOKUP(C130,MOVI!C:DT,92,0)</f>
        <v>410000</v>
      </c>
      <c r="JO130" s="275">
        <f>VLOOKUP(C130,FPT!B:JM,92,0)</f>
        <v>410000</v>
      </c>
      <c r="JP130" t="str">
        <f t="shared" si="206"/>
        <v/>
      </c>
      <c r="JQ130" s="275">
        <f>VLOOKUP(C130,MOVI!C:DT,93,0)</f>
        <v>0</v>
      </c>
      <c r="JR130" s="275">
        <f>VLOOKUP(C130,FPT!B:JP,93,0)</f>
        <v>0</v>
      </c>
      <c r="JS130" t="str">
        <f t="shared" si="207"/>
        <v/>
      </c>
      <c r="JT130" s="275">
        <f>VLOOKUP(C130,MOVI!C:DT,94,0)</f>
        <v>559000</v>
      </c>
      <c r="JU130" s="275">
        <f>VLOOKUP(C130,FPT!B:JS,94,0)</f>
        <v>559000</v>
      </c>
      <c r="JV130" t="str">
        <f t="shared" si="208"/>
        <v/>
      </c>
      <c r="JW130" s="275">
        <f>VLOOKUP(C130,MOVI!C:DT,95,0)</f>
        <v>18701000</v>
      </c>
      <c r="JX130" s="275">
        <f>VLOOKUP(C130,FPT!B:JV,95,0)</f>
        <v>18701000</v>
      </c>
      <c r="JY130" t="str">
        <f t="shared" si="209"/>
        <v/>
      </c>
      <c r="JZ130" s="275">
        <f>VLOOKUP(C130,MOVI!C:DT,96,0)</f>
        <v>0</v>
      </c>
      <c r="KA130" s="275">
        <f>VLOOKUP(C130,FPT!B:JY,96,0)</f>
        <v>0</v>
      </c>
      <c r="KB130" t="str">
        <f t="shared" si="210"/>
        <v/>
      </c>
      <c r="KC130" s="275">
        <f>VLOOKUP(C130,MOVI!C:DT,97,0)</f>
        <v>18701000</v>
      </c>
      <c r="KD130" s="275">
        <f>VLOOKUP(C130,FPT!B:KB,97,0)</f>
        <v>18701000</v>
      </c>
      <c r="KE130" t="str">
        <f t="shared" si="211"/>
        <v/>
      </c>
      <c r="KF130" s="275">
        <f>VLOOKUP(C130,MOVI!C:DT,98,0)</f>
        <v>3400000.0000000005</v>
      </c>
      <c r="KG130" s="275">
        <f>VLOOKUP(C130,FPT!B:KE,98,0)</f>
        <v>3400000</v>
      </c>
      <c r="KH130" t="str">
        <f t="shared" si="212"/>
        <v/>
      </c>
      <c r="KI130" s="275">
        <f>VLOOKUP(C130,MOVI!C:DT,99,0)</f>
        <v>0</v>
      </c>
      <c r="KJ130" s="275">
        <f>VLOOKUP(C130,FPT!B:KH,99,0)</f>
        <v>0</v>
      </c>
      <c r="KK130" t="str">
        <f t="shared" si="213"/>
        <v/>
      </c>
      <c r="KL130" s="275">
        <f>VLOOKUP(C130,MOVI!C:DT,100,0)</f>
        <v>600000</v>
      </c>
      <c r="KM130" s="275">
        <f>VLOOKUP(C130,FPT!B:KK,100,0)</f>
        <v>600000</v>
      </c>
      <c r="KN130" t="str">
        <f t="shared" si="214"/>
        <v/>
      </c>
      <c r="KO130" s="275">
        <f>VLOOKUP(C130,MOVI!C:DT,101,0)</f>
        <v>0</v>
      </c>
      <c r="KP130" s="275">
        <f>VLOOKUP(C130,FPT!B:KN,101,0)</f>
        <v>0</v>
      </c>
      <c r="KQ130" t="str">
        <f t="shared" si="215"/>
        <v/>
      </c>
      <c r="KR130" s="275">
        <f>VLOOKUP(C130,MOVI!C:DT,102,0)</f>
        <v>0</v>
      </c>
      <c r="KS130" s="275">
        <f>VLOOKUP(C130,FPT!B:KQ,102,0)</f>
        <v>0</v>
      </c>
      <c r="KT130" t="str">
        <f t="shared" si="216"/>
        <v/>
      </c>
      <c r="KU130" s="275">
        <f>VLOOKUP(C130,MOVI!C:DT,103,0)</f>
        <v>4000000.0000000005</v>
      </c>
      <c r="KV130" s="275">
        <f>VLOOKUP(C130,FPT!B:KT,103,0)</f>
        <v>4000000</v>
      </c>
      <c r="KW130" t="str">
        <f t="shared" si="217"/>
        <v/>
      </c>
      <c r="KX130" s="275">
        <f>VLOOKUP(C130,MOVI!C:DT,104,0)</f>
        <v>6100000</v>
      </c>
      <c r="KY130" s="275">
        <f>VLOOKUP(C130,FPT!B:KW,104,0)</f>
        <v>6100000</v>
      </c>
      <c r="KZ130" t="str">
        <f t="shared" si="218"/>
        <v/>
      </c>
      <c r="LA130" s="275">
        <f>VLOOKUP(C130,MOVI!C:DT,105,0)</f>
        <v>400000</v>
      </c>
      <c r="LB130" s="275">
        <f>VLOOKUP(C130,FPT!B:KZ,105,0)</f>
        <v>400000</v>
      </c>
      <c r="LC130" t="str">
        <f t="shared" si="219"/>
        <v/>
      </c>
      <c r="LD130" s="275">
        <f>VLOOKUP(C130,MOVI!C:DT,106,0)</f>
        <v>26400000</v>
      </c>
      <c r="LE130" s="275">
        <f>VLOOKUP(C130,FPT!B:LC,106,0)</f>
        <v>26400000</v>
      </c>
      <c r="LF130" t="str">
        <f t="shared" si="220"/>
        <v/>
      </c>
      <c r="LG130" s="273">
        <f>VLOOKUP(C130,MOVI!C:DT,107,0)</f>
        <v>0</v>
      </c>
      <c r="LH130" s="273">
        <f>VLOOKUP(C130,FPT!B:LF,107,0)</f>
        <v>0</v>
      </c>
      <c r="LI130" t="str">
        <f t="shared" si="221"/>
        <v/>
      </c>
      <c r="LJ130" t="str">
        <f>VLOOKUP(C130,MOVI!C:DV,108,0)</f>
        <v>MoviSouthSupport</v>
      </c>
      <c r="LK130" s="252" t="str">
        <f>VLOOKUP(C130,FPT!B:LI,108,0)</f>
        <v>MoviSouthSupport</v>
      </c>
      <c r="LL130" t="str">
        <f t="shared" si="222"/>
        <v/>
      </c>
      <c r="LM130" s="275">
        <f>ROUND(VLOOKUP(C130,MOVI!C:DV,109,0),0)</f>
        <v>1666667</v>
      </c>
      <c r="LN130" s="275">
        <f>ROUND(VLOOKUP(C130,FPT!B:LL,109,0),0)</f>
        <v>1666667</v>
      </c>
      <c r="LO130" t="str">
        <f t="shared" si="223"/>
        <v/>
      </c>
      <c r="LP130" t="str">
        <f>VLOOKUP(C130,MOVI!C:DV,110,0)</f>
        <v>HO</v>
      </c>
      <c r="LQ130" s="247" t="str">
        <f>VLOOKUP(C130,FPT!B:LO,110,0)</f>
        <v>HO</v>
      </c>
      <c r="LR130" t="str">
        <f t="shared" si="224"/>
        <v/>
      </c>
      <c r="LS130">
        <f>MOVI!DI125</f>
        <v>22</v>
      </c>
      <c r="LV130">
        <f>MOVI!DJ125</f>
        <v>0</v>
      </c>
      <c r="LW130">
        <f>MOVI!DK125</f>
        <v>0</v>
      </c>
      <c r="LX130" t="str">
        <f>MOVI!DL125</f>
        <v>x</v>
      </c>
      <c r="LY130">
        <f>MOVI!DM125</f>
        <v>0</v>
      </c>
      <c r="LZ130">
        <f>MOVI!DN125</f>
        <v>149000</v>
      </c>
      <c r="MA130">
        <f>MOVI!DO125</f>
        <v>0</v>
      </c>
      <c r="MB130" t="str">
        <f>MOVI!DP125</f>
        <v/>
      </c>
      <c r="MC130">
        <f>MOVI!DQ125</f>
        <v>0</v>
      </c>
      <c r="MD130">
        <f>MOVI!DR125</f>
        <v>0</v>
      </c>
      <c r="ME130" t="str">
        <f>VLOOKUP(C130,MOVI!C:DV,121,0)</f>
        <v/>
      </c>
      <c r="MF130" s="252"/>
      <c r="MG130" t="str">
        <f t="shared" si="228"/>
        <v/>
      </c>
      <c r="MH130" t="str">
        <f>VLOOKUP(C130,MOVI!C:DT,122,0)</f>
        <v>MoviSouth</v>
      </c>
      <c r="MI130" s="252" t="str">
        <f>VLOOKUP(C130,FPT!B:DS,112,0)</f>
        <v>MoviSouth</v>
      </c>
      <c r="MJ130" t="str">
        <f t="shared" si="225"/>
        <v/>
      </c>
    </row>
    <row r="131" spans="1:348" x14ac:dyDescent="0.25">
      <c r="A131">
        <v>123</v>
      </c>
      <c r="B131" s="48">
        <v>4838</v>
      </c>
      <c r="C131" s="271" t="s">
        <v>960</v>
      </c>
      <c r="D131" t="str">
        <f>VLOOKUP(C131,MOVI!C:D,2,0)</f>
        <v>Trịnh Thanh Bình</v>
      </c>
      <c r="E131" t="str">
        <f>VLOOKUP(C131,FPT!B:C,2,0)</f>
        <v>Trịnh Thanh Bình</v>
      </c>
      <c r="F131" t="str">
        <f t="shared" si="118"/>
        <v/>
      </c>
      <c r="G131" t="str">
        <f>VLOOKUP(C131,MOVI!C:E,3,0)</f>
        <v>Support</v>
      </c>
      <c r="H131" t="str">
        <f>VLOOKUP(C131,FPT!B:F,3,0)</f>
        <v>Support</v>
      </c>
      <c r="I131" t="str">
        <f t="shared" si="119"/>
        <v/>
      </c>
      <c r="J131" t="str">
        <f>VLOOKUP(C131,MOVI!C:H,4,0)</f>
        <v>CS &amp; CX</v>
      </c>
      <c r="K131" t="str">
        <f>VLOOKUP(C131,FPT!B:I,4,0)</f>
        <v>CS &amp; CX</v>
      </c>
      <c r="L131" t="str">
        <f t="shared" si="120"/>
        <v/>
      </c>
      <c r="M131" t="str">
        <f>VLOOKUP(C131,MOVI!C:DT,5,0)</f>
        <v>Associate</v>
      </c>
      <c r="N131" t="str">
        <f>VLOOKUP(C131,FPT!B:L,5,0)</f>
        <v>Associate</v>
      </c>
      <c r="O131" t="str">
        <f t="shared" si="121"/>
        <v/>
      </c>
      <c r="P131" t="str">
        <f>VLOOKUP(C131,MOVI!C:DT,6,0)</f>
        <v>After Sales Representative</v>
      </c>
      <c r="Q131" t="str">
        <f>VLOOKUP(C131,FPT!B:O,6,0)</f>
        <v>After Sales Representative</v>
      </c>
      <c r="R131" t="str">
        <f t="shared" si="122"/>
        <v/>
      </c>
      <c r="S131" t="str">
        <f>VLOOKUP(C131,MOVI!C:DT,7,0)</f>
        <v>South</v>
      </c>
      <c r="T131" t="str">
        <f>VLOOKUP(C131,FPT!B:R,7,0)</f>
        <v>South</v>
      </c>
      <c r="U131" t="str">
        <f t="shared" si="123"/>
        <v/>
      </c>
      <c r="V131" t="str">
        <f>VLOOKUP(C131,MOVI!C:DT,8,0)</f>
        <v>Movi</v>
      </c>
      <c r="W131" t="str">
        <f>VLOOKUP(C131,FPT!B:U,8,0)</f>
        <v>Movi</v>
      </c>
      <c r="X131" t="str">
        <f t="shared" si="124"/>
        <v/>
      </c>
      <c r="Y131" t="str">
        <f>VLOOKUP(C131,MOVI!C:DT,9,0)</f>
        <v>Full-time</v>
      </c>
      <c r="Z131" t="str">
        <f>VLOOKUP(C131,FPT!B:X,9,0)</f>
        <v>Full-time</v>
      </c>
      <c r="AA131" t="str">
        <f t="shared" si="125"/>
        <v/>
      </c>
      <c r="AB131" t="str">
        <f>VLOOKUP(C131,MOVI!C:DT,10,0)</f>
        <v>Permanent</v>
      </c>
      <c r="AC131" t="str">
        <f>VLOOKUP(C131,FPT!B:AA,10,0)</f>
        <v>Permanent</v>
      </c>
      <c r="AD131" t="str">
        <f t="shared" si="126"/>
        <v/>
      </c>
      <c r="AE131" s="247">
        <f>VLOOKUP(C131,MOVI!C:DT,11,0)</f>
        <v>43370</v>
      </c>
      <c r="AF131" s="247">
        <f>VLOOKUP(C131,FPT!B:AD,11,0)</f>
        <v>43370</v>
      </c>
      <c r="AG131" t="str">
        <f t="shared" si="127"/>
        <v/>
      </c>
      <c r="AH131" s="260" t="str">
        <f>VLOOKUP(C131,MOVI!C:DT,12,0)</f>
        <v/>
      </c>
      <c r="AI131" s="260"/>
      <c r="AJ131" t="str">
        <f t="shared" si="227"/>
        <v/>
      </c>
      <c r="AK131">
        <f>VLOOKUP(C131,MOVI!C:DT,13,0)</f>
        <v>0</v>
      </c>
      <c r="AL131" s="247">
        <f>VLOOKUP(C131,FPT!B:AJ,13,0)</f>
        <v>0</v>
      </c>
      <c r="AM131" t="str">
        <f t="shared" si="226"/>
        <v/>
      </c>
      <c r="AN131" s="247">
        <f>VLOOKUP(C131,MOVI!C:DT,14,0)</f>
        <v>0</v>
      </c>
      <c r="AO131" s="247">
        <f>VLOOKUP(C131,FPT!B:AM,14,0)</f>
        <v>0</v>
      </c>
      <c r="AP131" t="str">
        <f t="shared" si="128"/>
        <v/>
      </c>
      <c r="AQ131" t="str">
        <f>VLOOKUP(C131,MOVI!C:DT,15,0)</f>
        <v>LC</v>
      </c>
      <c r="AR131" s="247" t="str">
        <f>VLOOKUP(C131,FPT!B:AP,15,0)</f>
        <v>LC</v>
      </c>
      <c r="AS131" t="str">
        <f t="shared" si="129"/>
        <v/>
      </c>
      <c r="AT131" s="282" t="str">
        <f>VLOOKUP(C131,MOVI!C:DT,16,0)</f>
        <v>LTTP</v>
      </c>
      <c r="AU131" s="247" t="str">
        <f>VLOOKUP(C131,FPT!B:AS,16,0)</f>
        <v>LTTP</v>
      </c>
      <c r="AV131" t="str">
        <f t="shared" si="130"/>
        <v/>
      </c>
      <c r="AW131" t="str">
        <f>VLOOKUP(C131,MOVI!C:DT,17,0)</f>
        <v>L</v>
      </c>
      <c r="AX131" s="247" t="str">
        <f>VLOOKUP(C131,FPT!B:AV,17,0)</f>
        <v>L</v>
      </c>
      <c r="AY131" t="str">
        <f t="shared" si="131"/>
        <v/>
      </c>
      <c r="AZ131">
        <f>VLOOKUP(C131,MOVI!C:DT,18,0)</f>
        <v>0</v>
      </c>
      <c r="BA131" s="247">
        <f>VLOOKUP(C131,FPT!B:AY,18,0)</f>
        <v>0</v>
      </c>
      <c r="BB131" t="str">
        <f t="shared" si="132"/>
        <v/>
      </c>
      <c r="BC131" s="275">
        <f>VLOOKUP(C131,MOVI!C:DT,19,0)</f>
        <v>5000000</v>
      </c>
      <c r="BD131" s="275">
        <f>VLOOKUP(C131,FPT!B:BB,19,0)</f>
        <v>5000000</v>
      </c>
      <c r="BE131" t="str">
        <f t="shared" si="133"/>
        <v/>
      </c>
      <c r="BF131">
        <f>VLOOKUP(C131,MOVI!C:DT,20,0)</f>
        <v>0</v>
      </c>
      <c r="BG131" s="252">
        <f>VLOOKUP(C131,FPT!B:BE,20,0)</f>
        <v>0</v>
      </c>
      <c r="BH131" t="str">
        <f t="shared" si="134"/>
        <v/>
      </c>
      <c r="BI131" s="275">
        <f>VLOOKUP(C131,MOVI!C:DT,21,0)</f>
        <v>5000000</v>
      </c>
      <c r="BJ131" s="275">
        <f>VLOOKUP(C131,FPT!B:BH,21,0)</f>
        <v>5000000</v>
      </c>
      <c r="BK131" t="str">
        <f t="shared" si="135"/>
        <v/>
      </c>
      <c r="BL131" s="275">
        <f>VLOOKUP(C131,MOVI!C:DT,22,0)</f>
        <v>0</v>
      </c>
      <c r="BM131" s="275">
        <f>VLOOKUP(C131,FPT!B:BK,22,0)</f>
        <v>0</v>
      </c>
      <c r="BN131" t="str">
        <f t="shared" si="136"/>
        <v/>
      </c>
      <c r="BO131" s="275">
        <f>VLOOKUP(C131,MOVI!C:DT,23,0)</f>
        <v>0</v>
      </c>
      <c r="BP131" s="275">
        <f>VLOOKUP(C131,FPT!B:BN,23,0)</f>
        <v>0</v>
      </c>
      <c r="BQ131" t="str">
        <f t="shared" si="137"/>
        <v/>
      </c>
      <c r="BR131" s="275">
        <f>VLOOKUP(C131,MOVI!C:DT,24,0)</f>
        <v>0</v>
      </c>
      <c r="BS131" s="275">
        <f>VLOOKUP(C131,FPT!B:BQ,24,0)</f>
        <v>0</v>
      </c>
      <c r="BT131" t="str">
        <f t="shared" si="138"/>
        <v/>
      </c>
      <c r="BU131" s="275">
        <f>VLOOKUP(C131,MOVI!C:DT,25,0)</f>
        <v>0</v>
      </c>
      <c r="BV131" s="275">
        <f>VLOOKUP(C131,FPT!B:BT,25,0)</f>
        <v>0</v>
      </c>
      <c r="BW131" t="str">
        <f t="shared" si="139"/>
        <v/>
      </c>
      <c r="BX131" s="275">
        <f>VLOOKUP(C131,MOVI!C:DT,26,0)</f>
        <v>0</v>
      </c>
      <c r="BY131" s="275">
        <f>VLOOKUP(C131,FPT!B:BW,26,0)</f>
        <v>0</v>
      </c>
      <c r="BZ131" t="str">
        <f t="shared" si="140"/>
        <v/>
      </c>
      <c r="CA131" s="275">
        <f>VLOOKUP(C131,MOVI!C:DT,27,0)</f>
        <v>0</v>
      </c>
      <c r="CB131" s="275">
        <f>VLOOKUP(C131,FPT!B:BZ,27,0)</f>
        <v>0</v>
      </c>
      <c r="CC131" t="str">
        <f t="shared" si="141"/>
        <v/>
      </c>
      <c r="CD131" s="275">
        <f>VLOOKUP(C131,MOVI!C:DT,28,0)</f>
        <v>0</v>
      </c>
      <c r="CE131" s="275">
        <f>VLOOKUP(C131,FPT!B:CC,28,0)</f>
        <v>0</v>
      </c>
      <c r="CF131" t="str">
        <f t="shared" si="142"/>
        <v/>
      </c>
      <c r="CG131" t="str">
        <f>VLOOKUP(C131,MOVI!C:DT,29,0)</f>
        <v>CN</v>
      </c>
      <c r="CH131" s="252" t="str">
        <f>VLOOKUP(C131,FPT!B:CF,29,0)</f>
        <v>CN</v>
      </c>
      <c r="CI131" t="str">
        <f t="shared" si="143"/>
        <v/>
      </c>
      <c r="CJ131">
        <f>VLOOKUP(C131,MOVI!C:DT,30,0)</f>
        <v>26</v>
      </c>
      <c r="CK131" s="252">
        <f>VLOOKUP(C131,FPT!B:CI,30,0)</f>
        <v>26</v>
      </c>
      <c r="CL131" t="str">
        <f t="shared" si="144"/>
        <v/>
      </c>
      <c r="CM131">
        <f>VLOOKUP(C131,MOVI!C:DT,31,0)</f>
        <v>19</v>
      </c>
      <c r="CN131" s="252">
        <f>VLOOKUP(C131,FPT!B:CL,31,0)</f>
        <v>19</v>
      </c>
      <c r="CO131" t="str">
        <f t="shared" si="145"/>
        <v/>
      </c>
      <c r="CP131" s="275">
        <f>VLOOKUP(C131,MOVI!C:DT,32,0)</f>
        <v>7</v>
      </c>
      <c r="CQ131" s="275">
        <f>VLOOKUP(C131,FPT!B:CO,32,0)</f>
        <v>7</v>
      </c>
      <c r="CR131" t="str">
        <f t="shared" si="146"/>
        <v/>
      </c>
      <c r="CS131" s="275">
        <f>VLOOKUP(C131,MOVI!C:DT,33,0)</f>
        <v>0</v>
      </c>
      <c r="CT131" s="275">
        <f>VLOOKUP(C131,FPT!B:CR,33,0)</f>
        <v>0</v>
      </c>
      <c r="CU131" t="str">
        <f t="shared" si="147"/>
        <v/>
      </c>
      <c r="CV131" s="275">
        <f>VLOOKUP(C131,MOVI!C:DT,34,0)</f>
        <v>0</v>
      </c>
      <c r="CW131" s="275">
        <f>VLOOKUP(C131,FPT!B:CU,34,0)</f>
        <v>0</v>
      </c>
      <c r="CX131" t="str">
        <f t="shared" si="148"/>
        <v/>
      </c>
      <c r="CY131" s="275">
        <f>VLOOKUP(C131,MOVI!C:DT,35,0)</f>
        <v>26</v>
      </c>
      <c r="CZ131" s="275">
        <f>VLOOKUP(C131,FPT!B:CX,35,0)</f>
        <v>26</v>
      </c>
      <c r="DA131" t="str">
        <f t="shared" si="149"/>
        <v/>
      </c>
      <c r="DB131" s="275">
        <f>VLOOKUP(C131,MOVI!C:DT,36,0)</f>
        <v>0</v>
      </c>
      <c r="DC131" s="275">
        <f>VLOOKUP(C131,FPT!B:DA,36,0)</f>
        <v>0</v>
      </c>
      <c r="DD131" t="str">
        <f t="shared" si="150"/>
        <v/>
      </c>
      <c r="DE131" s="275">
        <f>VLOOKUP(C131,MOVI!C:DT,37,0)</f>
        <v>0</v>
      </c>
      <c r="DF131" s="275">
        <f>VLOOKUP(C131,FPT!B:DD,37,0)</f>
        <v>0</v>
      </c>
      <c r="DG131" t="str">
        <f t="shared" si="151"/>
        <v/>
      </c>
      <c r="DH131" s="275">
        <f>VLOOKUP(C131,MOVI!C:DT,38,0)</f>
        <v>0</v>
      </c>
      <c r="DI131" s="275">
        <f>VLOOKUP(C131,FPT!B:DG,38,0)</f>
        <v>0</v>
      </c>
      <c r="DJ131" t="str">
        <f t="shared" si="152"/>
        <v/>
      </c>
      <c r="DK131" s="275">
        <f>VLOOKUP(C131,MOVI!C:DT,39,0)</f>
        <v>0</v>
      </c>
      <c r="DL131" s="275">
        <f>VLOOKUP(C131,FPT!B:DJ,39,0)</f>
        <v>0</v>
      </c>
      <c r="DM131" t="str">
        <f t="shared" si="153"/>
        <v/>
      </c>
      <c r="DN131" s="275">
        <f>VLOOKUP(C131,MOVI!C:DT,40,0)</f>
        <v>0</v>
      </c>
      <c r="DO131" s="275">
        <f>VLOOKUP(C131,FPT!B:DM,40,0)</f>
        <v>0</v>
      </c>
      <c r="DP131" t="str">
        <f t="shared" si="154"/>
        <v/>
      </c>
      <c r="DQ131" s="275">
        <f>VLOOKUP(C131,MOVI!C:DT,41,0)</f>
        <v>0</v>
      </c>
      <c r="DR131" s="275">
        <f>VLOOKUP(C131,FPT!B:DP,41,0)</f>
        <v>0</v>
      </c>
      <c r="DS131" t="str">
        <f t="shared" si="155"/>
        <v/>
      </c>
      <c r="DT131" s="275">
        <f>VLOOKUP(C131,MOVI!C:DT,42,0)</f>
        <v>5000000</v>
      </c>
      <c r="DU131" s="275">
        <f>ROUND(VLOOKUP(C131,FPT!B:DS,42,0),0)</f>
        <v>5000000</v>
      </c>
      <c r="DV131" t="str">
        <f t="shared" si="156"/>
        <v/>
      </c>
      <c r="DW131" s="275">
        <f>VLOOKUP(C131,MOVI!C:DT,43,0)</f>
        <v>0</v>
      </c>
      <c r="DX131" s="275">
        <f>VLOOKUP(C131,FPT!B:DV,43,0)</f>
        <v>0</v>
      </c>
      <c r="DY131" t="str">
        <f t="shared" si="157"/>
        <v/>
      </c>
      <c r="DZ131" s="275">
        <f>VLOOKUP(C131,MOVI!C:DT,44,0)</f>
        <v>0</v>
      </c>
      <c r="EA131" s="275">
        <f>VLOOKUP(C131,FPT!B:DY,44,0)</f>
        <v>0</v>
      </c>
      <c r="EB131" t="str">
        <f t="shared" si="158"/>
        <v/>
      </c>
      <c r="EC131" s="275">
        <f>VLOOKUP(C131,MOVI!C:DT,45,0)</f>
        <v>5000000</v>
      </c>
      <c r="ED131" s="275">
        <f>ROUND(VLOOKUP(C131,FPT!B:EB,45,0),0)</f>
        <v>5000000</v>
      </c>
      <c r="EE131" t="str">
        <f t="shared" si="159"/>
        <v/>
      </c>
      <c r="EF131" s="275">
        <f>VLOOKUP(C131,MOVI!C:DT,46,0)</f>
        <v>0</v>
      </c>
      <c r="EG131" s="275">
        <f>VLOOKUP(C131,FPT!B:EE,46,0)</f>
        <v>0</v>
      </c>
      <c r="EH131" t="str">
        <f t="shared" si="160"/>
        <v/>
      </c>
      <c r="EI131" s="275">
        <f>VLOOKUP(C131,MOVI!C:DT,47,0)</f>
        <v>0</v>
      </c>
      <c r="EJ131" s="275">
        <f>VLOOKUP(C131,FPT!B:EH,47,0)</f>
        <v>0</v>
      </c>
      <c r="EK131" t="str">
        <f t="shared" si="161"/>
        <v/>
      </c>
      <c r="EL131" s="275">
        <f>VLOOKUP(C131,MOVI!C:DT,48,0)</f>
        <v>0</v>
      </c>
      <c r="EM131" s="275">
        <f>VLOOKUP(C131,FPT!B:EK,48,0)</f>
        <v>0</v>
      </c>
      <c r="EN131" t="str">
        <f t="shared" si="162"/>
        <v/>
      </c>
      <c r="EO131" s="275">
        <f>VLOOKUP(C131,MOVI!C:DT,49,0)</f>
        <v>0</v>
      </c>
      <c r="EP131" s="275">
        <f>VLOOKUP(C131,FPT!B:EN,49,0)</f>
        <v>0</v>
      </c>
      <c r="EQ131" t="str">
        <f t="shared" si="163"/>
        <v/>
      </c>
      <c r="ER131" s="275">
        <f>VLOOKUP(C131,MOVI!C:DT,50,0)</f>
        <v>909746</v>
      </c>
      <c r="ES131" s="275">
        <f>VLOOKUP(C131,FPT!B:EQ,50,0)</f>
        <v>909746</v>
      </c>
      <c r="ET131" t="str">
        <f t="shared" si="164"/>
        <v/>
      </c>
      <c r="EU131" s="275">
        <f>VLOOKUP(C131,MOVI!C:DT,51,0)</f>
        <v>0</v>
      </c>
      <c r="EV131" s="275">
        <f>VLOOKUP(C131,FPT!B:ET,51,0)</f>
        <v>0</v>
      </c>
      <c r="EW131" t="str">
        <f t="shared" si="165"/>
        <v/>
      </c>
      <c r="EX131" s="275">
        <f>VLOOKUP(C131,MOVI!C:DT,52,0)</f>
        <v>0</v>
      </c>
      <c r="EY131" s="275">
        <f>VLOOKUP(C131,FPT!B:EW,52,0)</f>
        <v>0</v>
      </c>
      <c r="EZ131" t="str">
        <f t="shared" si="166"/>
        <v/>
      </c>
      <c r="FA131" s="275">
        <f>VLOOKUP(C131,MOVI!C:DT,53,0)</f>
        <v>0</v>
      </c>
      <c r="FB131" s="275">
        <f>VLOOKUP(C131,FPT!B:EZ,53,0)</f>
        <v>0</v>
      </c>
      <c r="FC131" t="str">
        <f t="shared" si="167"/>
        <v/>
      </c>
      <c r="FD131" s="275">
        <f>VLOOKUP(C131,MOVI!C:DT,54,0)</f>
        <v>0</v>
      </c>
      <c r="FE131" s="275">
        <f>VLOOKUP(C131,FPT!B:FC,54,0)</f>
        <v>0</v>
      </c>
      <c r="FF131" t="str">
        <f t="shared" si="168"/>
        <v/>
      </c>
      <c r="FG131" s="275">
        <f>VLOOKUP(C131,MOVI!C:DT,55,0)</f>
        <v>0</v>
      </c>
      <c r="FH131" s="275">
        <f>VLOOKUP(C131,FPT!B:FF,55,0)</f>
        <v>0</v>
      </c>
      <c r="FI131" t="str">
        <f t="shared" si="169"/>
        <v/>
      </c>
      <c r="FJ131" s="275">
        <f>VLOOKUP(C131,MOVI!C:DT,56,0)</f>
        <v>909746</v>
      </c>
      <c r="FK131" s="275">
        <f>VLOOKUP(C131,FPT!B:FI,56,0)</f>
        <v>909746</v>
      </c>
      <c r="FL131" t="str">
        <f t="shared" si="170"/>
        <v/>
      </c>
      <c r="FM131" s="275">
        <f>VLOOKUP(C131,MOVI!C:DT,57,0)</f>
        <v>0</v>
      </c>
      <c r="FN131" s="275">
        <f>VLOOKUP(C131,FPT!B:FL,57,0)</f>
        <v>0</v>
      </c>
      <c r="FO131" t="str">
        <f t="shared" si="171"/>
        <v/>
      </c>
      <c r="FP131" s="275">
        <f>VLOOKUP(C131,MOVI!C:DT,58,0)</f>
        <v>0</v>
      </c>
      <c r="FQ131" s="275">
        <f>VLOOKUP(C131,FPT!B:FO,58,0)</f>
        <v>0</v>
      </c>
      <c r="FR131" t="str">
        <f t="shared" si="172"/>
        <v/>
      </c>
      <c r="FS131" s="275">
        <f>VLOOKUP(C131,MOVI!C:DT,59,0)</f>
        <v>0</v>
      </c>
      <c r="FT131" s="275">
        <f>VLOOKUP(C131,FPT!B:FR,59,0)</f>
        <v>0</v>
      </c>
      <c r="FU131" t="str">
        <f t="shared" si="173"/>
        <v/>
      </c>
      <c r="FV131" s="275">
        <f>VLOOKUP(C131,MOVI!C:DT,60,0)</f>
        <v>0</v>
      </c>
      <c r="FW131" s="275">
        <f>VLOOKUP(C131,FPT!B:FU,60,0)</f>
        <v>0</v>
      </c>
      <c r="FX131" t="str">
        <f t="shared" si="174"/>
        <v/>
      </c>
      <c r="FY131" s="275">
        <f>VLOOKUP(C131,MOVI!C:DT,61,0)</f>
        <v>0</v>
      </c>
      <c r="FZ131" s="275">
        <f>VLOOKUP(C131,FPT!B:FX,61,0)</f>
        <v>0</v>
      </c>
      <c r="GA131" t="str">
        <f t="shared" si="175"/>
        <v/>
      </c>
      <c r="GB131" s="275">
        <f>VLOOKUP(C131,MOVI!C:DT,62,0)</f>
        <v>0</v>
      </c>
      <c r="GC131" s="275">
        <f>VLOOKUP(C131,FPT!B:GA,62,0)</f>
        <v>0</v>
      </c>
      <c r="GD131" t="str">
        <f t="shared" si="176"/>
        <v/>
      </c>
      <c r="GE131" s="275">
        <f>VLOOKUP(C131,MOVI!C:DT,63,0)</f>
        <v>0</v>
      </c>
      <c r="GF131" s="275">
        <f>VLOOKUP(C131,FPT!B:GD,63,0)</f>
        <v>0</v>
      </c>
      <c r="GG131" t="str">
        <f t="shared" si="177"/>
        <v/>
      </c>
      <c r="GH131" s="275">
        <f>VLOOKUP(C131,MOVI!C:DT,64,0)</f>
        <v>0</v>
      </c>
      <c r="GI131" s="275">
        <f>VLOOKUP(C131,FPT!B:GG,64,0)</f>
        <v>0</v>
      </c>
      <c r="GJ131" t="str">
        <f t="shared" si="178"/>
        <v/>
      </c>
      <c r="GK131" s="275">
        <f>VLOOKUP(C131,MOVI!C:DT,65,0)</f>
        <v>0</v>
      </c>
      <c r="GL131" s="275">
        <f>VLOOKUP(C131,FPT!B:GJ,65,0)</f>
        <v>0</v>
      </c>
      <c r="GM131" t="str">
        <f t="shared" si="179"/>
        <v/>
      </c>
      <c r="GN131" s="275">
        <f>VLOOKUP(C131,MOVI!C:DT,66,0)</f>
        <v>0</v>
      </c>
      <c r="GO131" s="275">
        <f>VLOOKUP(C131,FPT!B:GM,66,0)</f>
        <v>0</v>
      </c>
      <c r="GP131" t="str">
        <f t="shared" si="180"/>
        <v/>
      </c>
      <c r="GQ131" s="275">
        <f>VLOOKUP(C131,MOVI!C:DT,67,0)</f>
        <v>0</v>
      </c>
      <c r="GR131" s="275">
        <f>VLOOKUP(C131,FPT!B:GP,67,0)</f>
        <v>0</v>
      </c>
      <c r="GS131" t="str">
        <f t="shared" si="181"/>
        <v/>
      </c>
      <c r="GT131" s="275">
        <f>VLOOKUP(C131,MOVI!C:DT,68,0)</f>
        <v>0</v>
      </c>
      <c r="GU131" s="275">
        <f>VLOOKUP(C131,FPT!B:GS,68,0)</f>
        <v>0</v>
      </c>
      <c r="GV131" t="str">
        <f t="shared" si="182"/>
        <v/>
      </c>
      <c r="GW131" s="275">
        <f>VLOOKUP(C131,MOVI!C:DT,69,0)</f>
        <v>0</v>
      </c>
      <c r="GX131" s="275">
        <f>VLOOKUP(C131,FPT!B:GV,69,0)</f>
        <v>0</v>
      </c>
      <c r="GY131" t="str">
        <f t="shared" si="183"/>
        <v/>
      </c>
      <c r="GZ131" s="275">
        <f>VLOOKUP(C131,MOVI!C:DT,70,0)</f>
        <v>0</v>
      </c>
      <c r="HA131" s="275">
        <f>VLOOKUP(C131,FPT!B:GY,70,0)</f>
        <v>0</v>
      </c>
      <c r="HB131" t="str">
        <f t="shared" si="184"/>
        <v/>
      </c>
      <c r="HC131" s="275">
        <f>VLOOKUP(C131,MOVI!C:DT,71,0)</f>
        <v>5909746</v>
      </c>
      <c r="HD131" s="275">
        <f>ROUND(VLOOKUP(C131,FPT!B:HB,71,0),0)</f>
        <v>5909746</v>
      </c>
      <c r="HE131" t="str">
        <f t="shared" si="185"/>
        <v/>
      </c>
      <c r="HF131" s="275">
        <f>ROUND(VLOOKUP(C131,MOVI!C:DT,72,0),0)</f>
        <v>0</v>
      </c>
      <c r="HG131" s="275">
        <f>ROUND(VLOOKUP(C131,FPT!B:HE,72,0),0)</f>
        <v>0</v>
      </c>
      <c r="HH131" t="str">
        <f t="shared" si="186"/>
        <v/>
      </c>
      <c r="HI131" s="275">
        <f>VLOOKUP(C131,MOVI!C:DT,73,0)</f>
        <v>0</v>
      </c>
      <c r="HJ131" s="275">
        <f>VLOOKUP(C131,FPT!B:HH,73,0)</f>
        <v>0</v>
      </c>
      <c r="HK131" t="str">
        <f t="shared" si="187"/>
        <v/>
      </c>
      <c r="HL131" s="275">
        <f>VLOOKUP(C131,MOVI!C:DT,74,0)</f>
        <v>0</v>
      </c>
      <c r="HM131" s="275">
        <f>VLOOKUP(C131,FPT!B:HK,74,0)</f>
        <v>0</v>
      </c>
      <c r="HN131" t="str">
        <f t="shared" si="188"/>
        <v/>
      </c>
      <c r="HO131" s="275">
        <f>VLOOKUP(C131,MOVI!C:DT,75,0)</f>
        <v>11000000</v>
      </c>
      <c r="HP131" s="275">
        <f>VLOOKUP(C131,FPT!B:HN,75,0)</f>
        <v>11000000</v>
      </c>
      <c r="HQ131" t="str">
        <f t="shared" si="189"/>
        <v/>
      </c>
      <c r="HR131" s="275">
        <f>VLOOKUP(C131,MOVI!C:DT,76,0)</f>
        <v>0</v>
      </c>
      <c r="HS131" s="275">
        <f>VLOOKUP(C131,FPT!B:HQ,76,0)</f>
        <v>0</v>
      </c>
      <c r="HT131" t="str">
        <f t="shared" si="190"/>
        <v/>
      </c>
      <c r="HU131" s="275">
        <f>VLOOKUP(C131,MOVI!C:DT,77,0)</f>
        <v>0</v>
      </c>
      <c r="HV131" s="275">
        <f>VLOOKUP(C131,FPT!B:HT,77,0)</f>
        <v>0</v>
      </c>
      <c r="HW131" t="str">
        <f t="shared" si="191"/>
        <v/>
      </c>
      <c r="HX131" s="274">
        <f>VLOOKUP(C131,MOVI!C:CB,78,0)</f>
        <v>400000</v>
      </c>
      <c r="HY131" s="261">
        <f>VLOOKUP(C131,FPT!$B:$CA,78,0)</f>
        <v>400000</v>
      </c>
      <c r="HZ131" t="str">
        <f t="shared" si="192"/>
        <v/>
      </c>
      <c r="IA131" s="275">
        <f>VLOOKUP(C131,MOVI!C:CD,79,0)</f>
        <v>50000</v>
      </c>
      <c r="IB131" s="275">
        <f>VLOOKUP(C131,FPT!B:HZ,79,0)</f>
        <v>50000</v>
      </c>
      <c r="IC131" t="str">
        <f t="shared" si="193"/>
        <v/>
      </c>
      <c r="ID131" s="275">
        <f>VLOOKUP(C131,MOVI!C:CD,80,0)</f>
        <v>75000</v>
      </c>
      <c r="IE131" s="275">
        <f>VLOOKUP(C131,FPT!B:IC,80,0)</f>
        <v>75000</v>
      </c>
      <c r="IF131" t="str">
        <f t="shared" si="194"/>
        <v/>
      </c>
      <c r="IG131" s="275">
        <f>VLOOKUP(C131,MOVI!C:DT,81,0)</f>
        <v>0</v>
      </c>
      <c r="IH131" s="275">
        <f>VLOOKUP(C131,FPT!B:IF,81,0)</f>
        <v>0</v>
      </c>
      <c r="II131" t="str">
        <f t="shared" si="195"/>
        <v/>
      </c>
      <c r="IJ131" s="275">
        <f>VLOOKUP(C131,MOVI!C:DT,82,0)</f>
        <v>525000</v>
      </c>
      <c r="IK131" s="275">
        <f>VLOOKUP(C131,FPT!B:II,82,0)</f>
        <v>525000</v>
      </c>
      <c r="IL131" t="str">
        <f t="shared" si="196"/>
        <v/>
      </c>
      <c r="IM131" s="275">
        <f>ROUND(VLOOKUP(C131,MOVI!C:DT,83,0),0)</f>
        <v>11525000</v>
      </c>
      <c r="IN131" s="275">
        <f>ROUND(VLOOKUP(C131,FPT!B:IL,83,0),0)</f>
        <v>11525000</v>
      </c>
      <c r="IO131" t="str">
        <f t="shared" si="197"/>
        <v/>
      </c>
      <c r="IP131" s="275">
        <f>VLOOKUP(C131,MOVI!C:DT,84,0)</f>
        <v>0</v>
      </c>
      <c r="IQ131" s="275">
        <f>VLOOKUP(C131,FPT!B:IO,84,0)</f>
        <v>0</v>
      </c>
      <c r="IR131" t="str">
        <f t="shared" si="198"/>
        <v/>
      </c>
      <c r="IS131" s="275">
        <f>ROUND(VLOOKUP(C131,MOVI!C:DT,85,0),0)</f>
        <v>0</v>
      </c>
      <c r="IT131" s="275">
        <f>ROUND(VLOOKUP(C131,FPT!B:IR,85,0),0)</f>
        <v>0</v>
      </c>
      <c r="IU131" t="str">
        <f t="shared" si="199"/>
        <v/>
      </c>
      <c r="IV131" s="275">
        <f>VLOOKUP(C131,MOVI!C:DT,86,0)</f>
        <v>0</v>
      </c>
      <c r="IW131" s="275">
        <f>VLOOKUP(C131,FPT!B:IU,86,0)</f>
        <v>0</v>
      </c>
      <c r="IX131" t="str">
        <f t="shared" si="200"/>
        <v/>
      </c>
      <c r="IY131" s="275">
        <f>ROUND(VLOOKUP(C131,MOVI!C:DT,87,0),0)</f>
        <v>0</v>
      </c>
      <c r="IZ131" s="275">
        <f>ROUND(VLOOKUP(C131,FPT!B:IX,87,0),0)</f>
        <v>0</v>
      </c>
      <c r="JA131" t="str">
        <f t="shared" si="201"/>
        <v/>
      </c>
      <c r="JB131" s="275">
        <f>VLOOKUP(C131,MOVI!C:DT,88,0)</f>
        <v>0</v>
      </c>
      <c r="JC131" s="275">
        <f>VLOOKUP(C131,FPT!B:JA,88,0)</f>
        <v>0</v>
      </c>
      <c r="JD131" t="str">
        <f t="shared" si="202"/>
        <v/>
      </c>
      <c r="JE131" s="275">
        <f>VLOOKUP(C131,MOVI!C:DT,89,0)</f>
        <v>50000</v>
      </c>
      <c r="JF131" s="275">
        <f>VLOOKUP(C131,FPT!B:JD,89,0)</f>
        <v>50000</v>
      </c>
      <c r="JG131" t="str">
        <f t="shared" si="203"/>
        <v/>
      </c>
      <c r="JH131" s="275">
        <f>VLOOKUP(C131,MOVI!C:DT,90,0)</f>
        <v>0</v>
      </c>
      <c r="JI131" s="275">
        <f>VLOOKUP(C131,FPT!B:JG,90,0)</f>
        <v>0</v>
      </c>
      <c r="JJ131" t="str">
        <f t="shared" si="204"/>
        <v/>
      </c>
      <c r="JK131" s="275">
        <f>VLOOKUP(C131,MOVI!C:DT,91,0)</f>
        <v>0</v>
      </c>
      <c r="JL131" s="275">
        <f>VLOOKUP(C131,FPT!B:JJ,91,0)</f>
        <v>0</v>
      </c>
      <c r="JM131" t="str">
        <f t="shared" si="205"/>
        <v/>
      </c>
      <c r="JN131" s="275">
        <f>VLOOKUP(C131,MOVI!C:DT,92,0)</f>
        <v>0</v>
      </c>
      <c r="JO131" s="275">
        <f>VLOOKUP(C131,FPT!B:JM,92,0)</f>
        <v>0</v>
      </c>
      <c r="JP131" t="str">
        <f t="shared" si="206"/>
        <v/>
      </c>
      <c r="JQ131" s="275">
        <f>VLOOKUP(C131,MOVI!C:DT,93,0)</f>
        <v>0</v>
      </c>
      <c r="JR131" s="275">
        <f>VLOOKUP(C131,FPT!B:JP,93,0)</f>
        <v>0</v>
      </c>
      <c r="JS131" t="str">
        <f t="shared" si="207"/>
        <v/>
      </c>
      <c r="JT131" s="275">
        <f>VLOOKUP(C131,MOVI!C:DT,94,0)</f>
        <v>50000</v>
      </c>
      <c r="JU131" s="275">
        <f>VLOOKUP(C131,FPT!B:JS,94,0)</f>
        <v>50000</v>
      </c>
      <c r="JV131" t="str">
        <f t="shared" si="208"/>
        <v/>
      </c>
      <c r="JW131" s="275">
        <f>VLOOKUP(C131,MOVI!C:DT,95,0)</f>
        <v>5334746</v>
      </c>
      <c r="JX131" s="275">
        <f>VLOOKUP(C131,FPT!B:JV,95,0)</f>
        <v>5334746</v>
      </c>
      <c r="JY131" t="str">
        <f t="shared" si="209"/>
        <v/>
      </c>
      <c r="JZ131" s="275">
        <f>VLOOKUP(C131,MOVI!C:DT,96,0)</f>
        <v>0</v>
      </c>
      <c r="KA131" s="275">
        <f>VLOOKUP(C131,FPT!B:JY,96,0)</f>
        <v>0</v>
      </c>
      <c r="KB131" t="str">
        <f t="shared" si="210"/>
        <v/>
      </c>
      <c r="KC131" s="275">
        <f>VLOOKUP(C131,MOVI!C:DT,97,0)</f>
        <v>5334746</v>
      </c>
      <c r="KD131" s="275">
        <f>VLOOKUP(C131,FPT!B:KB,97,0)</f>
        <v>5334746</v>
      </c>
      <c r="KE131" t="str">
        <f t="shared" si="211"/>
        <v/>
      </c>
      <c r="KF131" s="275">
        <f>VLOOKUP(C131,MOVI!C:DT,98,0)</f>
        <v>850000.00000000012</v>
      </c>
      <c r="KG131" s="275">
        <f>VLOOKUP(C131,FPT!B:KE,98,0)</f>
        <v>850000</v>
      </c>
      <c r="KH131" t="str">
        <f t="shared" si="212"/>
        <v/>
      </c>
      <c r="KI131" s="275">
        <f>VLOOKUP(C131,MOVI!C:DT,99,0)</f>
        <v>0</v>
      </c>
      <c r="KJ131" s="275">
        <f>VLOOKUP(C131,FPT!B:KH,99,0)</f>
        <v>0</v>
      </c>
      <c r="KK131" t="str">
        <f t="shared" si="213"/>
        <v/>
      </c>
      <c r="KL131" s="275">
        <f>VLOOKUP(C131,MOVI!C:DT,100,0)</f>
        <v>150000</v>
      </c>
      <c r="KM131" s="275">
        <f>VLOOKUP(C131,FPT!B:KK,100,0)</f>
        <v>150000</v>
      </c>
      <c r="KN131" t="str">
        <f t="shared" si="214"/>
        <v/>
      </c>
      <c r="KO131" s="275">
        <f>VLOOKUP(C131,MOVI!C:DT,101,0)</f>
        <v>0</v>
      </c>
      <c r="KP131" s="275">
        <f>VLOOKUP(C131,FPT!B:KN,101,0)</f>
        <v>0</v>
      </c>
      <c r="KQ131" t="str">
        <f t="shared" si="215"/>
        <v/>
      </c>
      <c r="KR131" s="275">
        <f>VLOOKUP(C131,MOVI!C:DT,102,0)</f>
        <v>0</v>
      </c>
      <c r="KS131" s="275">
        <f>VLOOKUP(C131,FPT!B:KQ,102,0)</f>
        <v>0</v>
      </c>
      <c r="KT131" t="str">
        <f t="shared" si="216"/>
        <v/>
      </c>
      <c r="KU131" s="275">
        <f>VLOOKUP(C131,MOVI!C:DT,103,0)</f>
        <v>1000000.0000000001</v>
      </c>
      <c r="KV131" s="275">
        <f>VLOOKUP(C131,FPT!B:KT,103,0)</f>
        <v>1000000</v>
      </c>
      <c r="KW131" t="str">
        <f t="shared" si="217"/>
        <v/>
      </c>
      <c r="KX131" s="275">
        <f>VLOOKUP(C131,MOVI!C:DT,104,0)</f>
        <v>1525000</v>
      </c>
      <c r="KY131" s="275">
        <f>VLOOKUP(C131,FPT!B:KW,104,0)</f>
        <v>1525000</v>
      </c>
      <c r="KZ131" t="str">
        <f t="shared" si="218"/>
        <v/>
      </c>
      <c r="LA131" s="275">
        <f>VLOOKUP(C131,MOVI!C:DT,105,0)</f>
        <v>100000</v>
      </c>
      <c r="LB131" s="275">
        <f>VLOOKUP(C131,FPT!B:KZ,105,0)</f>
        <v>100000</v>
      </c>
      <c r="LC131" t="str">
        <f t="shared" si="219"/>
        <v/>
      </c>
      <c r="LD131" s="275">
        <f>VLOOKUP(C131,MOVI!C:DT,106,0)</f>
        <v>7009746</v>
      </c>
      <c r="LE131" s="275">
        <f>VLOOKUP(C131,FPT!B:LC,106,0)</f>
        <v>7009746</v>
      </c>
      <c r="LF131" t="str">
        <f t="shared" si="220"/>
        <v/>
      </c>
      <c r="LG131" s="273">
        <f>VLOOKUP(C131,MOVI!C:DT,107,0)</f>
        <v>0</v>
      </c>
      <c r="LH131" s="273">
        <f>VLOOKUP(C131,FPT!B:LF,107,0)</f>
        <v>0</v>
      </c>
      <c r="LI131" t="str">
        <f t="shared" si="221"/>
        <v/>
      </c>
      <c r="LJ131" t="str">
        <f>VLOOKUP(C131,MOVI!C:DV,108,0)</f>
        <v>MoviSouthSupport</v>
      </c>
      <c r="LK131" s="252" t="str">
        <f>VLOOKUP(C131,FPT!B:LI,108,0)</f>
        <v>MoviSouthSupport</v>
      </c>
      <c r="LL131" t="str">
        <f t="shared" si="222"/>
        <v/>
      </c>
      <c r="LM131" s="275">
        <f>ROUND(VLOOKUP(C131,MOVI!C:DV,109,0),0)</f>
        <v>416667</v>
      </c>
      <c r="LN131" s="275">
        <f>ROUND(VLOOKUP(C131,FPT!B:LL,109,0),0)</f>
        <v>416667</v>
      </c>
      <c r="LO131" t="str">
        <f t="shared" si="223"/>
        <v/>
      </c>
      <c r="LP131" t="str">
        <f>VLOOKUP(C131,MOVI!C:DV,110,0)</f>
        <v>HO</v>
      </c>
      <c r="LQ131" s="247" t="str">
        <f>VLOOKUP(C131,FPT!B:LO,110,0)</f>
        <v>HO</v>
      </c>
      <c r="LR131" t="str">
        <f t="shared" si="224"/>
        <v/>
      </c>
      <c r="LS131">
        <f>MOVI!DI126</f>
        <v>22</v>
      </c>
      <c r="LV131">
        <f>MOVI!DJ126</f>
        <v>0</v>
      </c>
      <c r="LW131">
        <f>MOVI!DK126</f>
        <v>0</v>
      </c>
      <c r="LX131" t="str">
        <f>MOVI!DL126</f>
        <v>x</v>
      </c>
      <c r="LY131">
        <f>MOVI!DM126</f>
        <v>0</v>
      </c>
      <c r="LZ131">
        <f>MOVI!DN126</f>
        <v>50000</v>
      </c>
      <c r="MA131">
        <f>MOVI!DO126</f>
        <v>0</v>
      </c>
      <c r="MB131" t="str">
        <f>MOVI!DP126</f>
        <v/>
      </c>
      <c r="MC131">
        <f>MOVI!DQ126</f>
        <v>0</v>
      </c>
      <c r="MD131">
        <f>MOVI!DR126</f>
        <v>0</v>
      </c>
      <c r="ME131" t="str">
        <f>VLOOKUP(C131,MOVI!C:DV,121,0)</f>
        <v/>
      </c>
      <c r="MF131" s="252"/>
      <c r="MG131" t="str">
        <f t="shared" si="228"/>
        <v/>
      </c>
      <c r="MH131" t="str">
        <f>VLOOKUP(C131,MOVI!C:DT,122,0)</f>
        <v>MoviSouth</v>
      </c>
      <c r="MI131" s="252" t="str">
        <f>VLOOKUP(C131,FPT!B:DS,112,0)</f>
        <v>MoviSouth</v>
      </c>
      <c r="MJ131" t="str">
        <f t="shared" si="225"/>
        <v/>
      </c>
    </row>
    <row r="132" spans="1:348" x14ac:dyDescent="0.25">
      <c r="A132">
        <v>124</v>
      </c>
      <c r="B132" s="48">
        <v>1780</v>
      </c>
      <c r="C132" s="271" t="s">
        <v>956</v>
      </c>
      <c r="D132" t="str">
        <f>VLOOKUP(C132,MOVI!C:D,2,0)</f>
        <v>Lê Thị Mỹ Dung</v>
      </c>
      <c r="E132" t="str">
        <f>VLOOKUP(C132,FPT!B:C,2,0)</f>
        <v>Lê Thị Mỹ Dung</v>
      </c>
      <c r="F132" t="str">
        <f t="shared" si="118"/>
        <v/>
      </c>
      <c r="G132" t="str">
        <f>VLOOKUP(C132,MOVI!C:E,3,0)</f>
        <v>Support</v>
      </c>
      <c r="H132" t="str">
        <f>VLOOKUP(C132,FPT!B:F,3,0)</f>
        <v>Support</v>
      </c>
      <c r="I132" t="str">
        <f t="shared" si="119"/>
        <v/>
      </c>
      <c r="J132" t="str">
        <f>VLOOKUP(C132,MOVI!C:H,4,0)</f>
        <v>CS &amp; CX</v>
      </c>
      <c r="K132" t="str">
        <f>VLOOKUP(C132,FPT!B:I,4,0)</f>
        <v>CS &amp; CX</v>
      </c>
      <c r="L132" t="str">
        <f t="shared" si="120"/>
        <v/>
      </c>
      <c r="M132" t="str">
        <f>VLOOKUP(C132,MOVI!C:DT,5,0)</f>
        <v>Associate</v>
      </c>
      <c r="N132" t="str">
        <f>VLOOKUP(C132,FPT!B:L,5,0)</f>
        <v>Associate</v>
      </c>
      <c r="O132" t="str">
        <f t="shared" si="121"/>
        <v/>
      </c>
      <c r="P132" t="str">
        <f>VLOOKUP(C132,MOVI!C:DT,6,0)</f>
        <v>Call Center Officer</v>
      </c>
      <c r="Q132" t="str">
        <f>VLOOKUP(C132,FPT!B:O,6,0)</f>
        <v>Call Center Officer</v>
      </c>
      <c r="R132" t="str">
        <f t="shared" si="122"/>
        <v/>
      </c>
      <c r="S132" t="str">
        <f>VLOOKUP(C132,MOVI!C:DT,7,0)</f>
        <v>South</v>
      </c>
      <c r="T132" t="str">
        <f>VLOOKUP(C132,FPT!B:R,7,0)</f>
        <v>South</v>
      </c>
      <c r="U132" t="str">
        <f t="shared" si="123"/>
        <v/>
      </c>
      <c r="V132" t="str">
        <f>VLOOKUP(C132,MOVI!C:DT,8,0)</f>
        <v>Movi</v>
      </c>
      <c r="W132" t="str">
        <f>VLOOKUP(C132,FPT!B:U,8,0)</f>
        <v>Movi</v>
      </c>
      <c r="X132" t="str">
        <f t="shared" si="124"/>
        <v/>
      </c>
      <c r="Y132" t="str">
        <f>VLOOKUP(C132,MOVI!C:DT,9,0)</f>
        <v>Full-time</v>
      </c>
      <c r="Z132" t="str">
        <f>VLOOKUP(C132,FPT!B:X,9,0)</f>
        <v>Full-time</v>
      </c>
      <c r="AA132" t="str">
        <f t="shared" si="125"/>
        <v/>
      </c>
      <c r="AB132" t="str">
        <f>VLOOKUP(C132,MOVI!C:DT,10,0)</f>
        <v>Permanent</v>
      </c>
      <c r="AC132" t="str">
        <f>VLOOKUP(C132,FPT!B:AA,10,0)</f>
        <v>Permanent</v>
      </c>
      <c r="AD132" t="str">
        <f t="shared" si="126"/>
        <v/>
      </c>
      <c r="AE132" s="247">
        <f>VLOOKUP(C132,MOVI!C:DT,11,0)</f>
        <v>42083</v>
      </c>
      <c r="AF132" s="247">
        <f>VLOOKUP(C132,FPT!B:AD,11,0)</f>
        <v>42083</v>
      </c>
      <c r="AG132" t="str">
        <f t="shared" si="127"/>
        <v/>
      </c>
      <c r="AH132" s="260" t="str">
        <f>VLOOKUP(C132,MOVI!C:DT,12,0)</f>
        <v/>
      </c>
      <c r="AI132" s="260"/>
      <c r="AJ132" t="str">
        <f t="shared" si="227"/>
        <v/>
      </c>
      <c r="AK132">
        <f>VLOOKUP(C132,MOVI!C:DT,13,0)</f>
        <v>0</v>
      </c>
      <c r="AL132" s="247">
        <f>VLOOKUP(C132,FPT!B:AJ,13,0)</f>
        <v>0</v>
      </c>
      <c r="AM132" t="str">
        <f t="shared" si="226"/>
        <v/>
      </c>
      <c r="AN132" s="247">
        <f>VLOOKUP(C132,MOVI!C:DT,14,0)</f>
        <v>0</v>
      </c>
      <c r="AO132" s="247">
        <f>VLOOKUP(C132,FPT!B:AM,14,0)</f>
        <v>0</v>
      </c>
      <c r="AP132" t="str">
        <f t="shared" si="128"/>
        <v/>
      </c>
      <c r="AQ132" t="str">
        <f>VLOOKUP(C132,MOVI!C:DT,15,0)</f>
        <v>LC</v>
      </c>
      <c r="AR132" s="247" t="str">
        <f>VLOOKUP(C132,FPT!B:AP,15,0)</f>
        <v>LC</v>
      </c>
      <c r="AS132" t="str">
        <f t="shared" si="129"/>
        <v/>
      </c>
      <c r="AT132" s="282" t="str">
        <f>VLOOKUP(C132,MOVI!C:DT,16,0)</f>
        <v>LTTP</v>
      </c>
      <c r="AU132" s="247" t="str">
        <f>VLOOKUP(C132,FPT!B:AS,16,0)</f>
        <v>LTTP</v>
      </c>
      <c r="AV132" t="str">
        <f t="shared" si="130"/>
        <v/>
      </c>
      <c r="AW132" t="str">
        <f>VLOOKUP(C132,MOVI!C:DT,17,0)</f>
        <v>L</v>
      </c>
      <c r="AX132" s="247" t="str">
        <f>VLOOKUP(C132,FPT!B:AV,17,0)</f>
        <v>L</v>
      </c>
      <c r="AY132" t="str">
        <f t="shared" si="131"/>
        <v/>
      </c>
      <c r="AZ132">
        <f>VLOOKUP(C132,MOVI!C:DT,18,0)</f>
        <v>0</v>
      </c>
      <c r="BA132" s="247">
        <f>VLOOKUP(C132,FPT!B:AY,18,0)</f>
        <v>0</v>
      </c>
      <c r="BB132" t="str">
        <f t="shared" si="132"/>
        <v/>
      </c>
      <c r="BC132" s="275">
        <f>VLOOKUP(C132,MOVI!C:DT,19,0)</f>
        <v>5000000</v>
      </c>
      <c r="BD132" s="275">
        <f>VLOOKUP(C132,FPT!B:BB,19,0)</f>
        <v>5000000</v>
      </c>
      <c r="BE132" t="str">
        <f t="shared" si="133"/>
        <v/>
      </c>
      <c r="BF132">
        <f>VLOOKUP(C132,MOVI!C:DT,20,0)</f>
        <v>0</v>
      </c>
      <c r="BG132" s="252">
        <f>VLOOKUP(C132,FPT!B:BE,20,0)</f>
        <v>0</v>
      </c>
      <c r="BH132" t="str">
        <f t="shared" si="134"/>
        <v/>
      </c>
      <c r="BI132" s="275">
        <f>VLOOKUP(C132,MOVI!C:DT,21,0)</f>
        <v>5000000</v>
      </c>
      <c r="BJ132" s="275">
        <f>VLOOKUP(C132,FPT!B:BH,21,0)</f>
        <v>5000000</v>
      </c>
      <c r="BK132" t="str">
        <f t="shared" si="135"/>
        <v/>
      </c>
      <c r="BL132" s="275">
        <f>VLOOKUP(C132,MOVI!C:DT,22,0)</f>
        <v>0</v>
      </c>
      <c r="BM132" s="275">
        <f>VLOOKUP(C132,FPT!B:BK,22,0)</f>
        <v>0</v>
      </c>
      <c r="BN132" t="str">
        <f t="shared" si="136"/>
        <v/>
      </c>
      <c r="BO132" s="275">
        <f>VLOOKUP(C132,MOVI!C:DT,23,0)</f>
        <v>0</v>
      </c>
      <c r="BP132" s="275">
        <f>VLOOKUP(C132,FPT!B:BN,23,0)</f>
        <v>0</v>
      </c>
      <c r="BQ132" t="str">
        <f t="shared" si="137"/>
        <v/>
      </c>
      <c r="BR132" s="275">
        <f>VLOOKUP(C132,MOVI!C:DT,24,0)</f>
        <v>0</v>
      </c>
      <c r="BS132" s="275">
        <f>VLOOKUP(C132,FPT!B:BQ,24,0)</f>
        <v>0</v>
      </c>
      <c r="BT132" t="str">
        <f t="shared" si="138"/>
        <v/>
      </c>
      <c r="BU132" s="275">
        <f>VLOOKUP(C132,MOVI!C:DT,25,0)</f>
        <v>0</v>
      </c>
      <c r="BV132" s="275">
        <f>VLOOKUP(C132,FPT!B:BT,25,0)</f>
        <v>0</v>
      </c>
      <c r="BW132" t="str">
        <f t="shared" si="139"/>
        <v/>
      </c>
      <c r="BX132" s="275">
        <f>VLOOKUP(C132,MOVI!C:DT,26,0)</f>
        <v>0</v>
      </c>
      <c r="BY132" s="275">
        <f>VLOOKUP(C132,FPT!B:BW,26,0)</f>
        <v>0</v>
      </c>
      <c r="BZ132" t="str">
        <f t="shared" si="140"/>
        <v/>
      </c>
      <c r="CA132" s="275">
        <f>VLOOKUP(C132,MOVI!C:DT,27,0)</f>
        <v>0</v>
      </c>
      <c r="CB132" s="275">
        <f>VLOOKUP(C132,FPT!B:BZ,27,0)</f>
        <v>0</v>
      </c>
      <c r="CC132" t="str">
        <f t="shared" si="141"/>
        <v/>
      </c>
      <c r="CD132" s="275">
        <f>VLOOKUP(C132,MOVI!C:DT,28,0)</f>
        <v>0</v>
      </c>
      <c r="CE132" s="275">
        <f>VLOOKUP(C132,FPT!B:CC,28,0)</f>
        <v>0</v>
      </c>
      <c r="CF132" t="str">
        <f t="shared" si="142"/>
        <v/>
      </c>
      <c r="CG132" t="str">
        <f>VLOOKUP(C132,MOVI!C:DT,29,0)</f>
        <v>CN</v>
      </c>
      <c r="CH132" s="252" t="str">
        <f>VLOOKUP(C132,FPT!B:CF,29,0)</f>
        <v>CN</v>
      </c>
      <c r="CI132" t="str">
        <f t="shared" si="143"/>
        <v/>
      </c>
      <c r="CJ132">
        <f>VLOOKUP(C132,MOVI!C:DT,30,0)</f>
        <v>26</v>
      </c>
      <c r="CK132" s="252">
        <f>VLOOKUP(C132,FPT!B:CI,30,0)</f>
        <v>26</v>
      </c>
      <c r="CL132" t="str">
        <f t="shared" si="144"/>
        <v/>
      </c>
      <c r="CM132">
        <f>VLOOKUP(C132,MOVI!C:DT,31,0)</f>
        <v>20.5</v>
      </c>
      <c r="CN132" s="252">
        <f>VLOOKUP(C132,FPT!B:CL,31,0)</f>
        <v>20.5</v>
      </c>
      <c r="CO132" t="str">
        <f t="shared" si="145"/>
        <v/>
      </c>
      <c r="CP132" s="275">
        <f>VLOOKUP(C132,MOVI!C:DT,32,0)</f>
        <v>5.5</v>
      </c>
      <c r="CQ132" s="275">
        <f>VLOOKUP(C132,FPT!B:CO,32,0)</f>
        <v>5.5</v>
      </c>
      <c r="CR132" t="str">
        <f t="shared" si="146"/>
        <v/>
      </c>
      <c r="CS132" s="275">
        <f>VLOOKUP(C132,MOVI!C:DT,33,0)</f>
        <v>0</v>
      </c>
      <c r="CT132" s="275">
        <f>VLOOKUP(C132,FPT!B:CR,33,0)</f>
        <v>0</v>
      </c>
      <c r="CU132" t="str">
        <f t="shared" si="147"/>
        <v/>
      </c>
      <c r="CV132" s="275">
        <f>VLOOKUP(C132,MOVI!C:DT,34,0)</f>
        <v>0</v>
      </c>
      <c r="CW132" s="275">
        <f>VLOOKUP(C132,FPT!B:CU,34,0)</f>
        <v>0</v>
      </c>
      <c r="CX132" t="str">
        <f t="shared" si="148"/>
        <v/>
      </c>
      <c r="CY132" s="275">
        <f>VLOOKUP(C132,MOVI!C:DT,35,0)</f>
        <v>26</v>
      </c>
      <c r="CZ132" s="275">
        <f>VLOOKUP(C132,FPT!B:CX,35,0)</f>
        <v>26</v>
      </c>
      <c r="DA132" t="str">
        <f t="shared" si="149"/>
        <v/>
      </c>
      <c r="DB132" s="275">
        <f>VLOOKUP(C132,MOVI!C:DT,36,0)</f>
        <v>0</v>
      </c>
      <c r="DC132" s="275">
        <f>VLOOKUP(C132,FPT!B:DA,36,0)</f>
        <v>0</v>
      </c>
      <c r="DD132" t="str">
        <f t="shared" si="150"/>
        <v/>
      </c>
      <c r="DE132" s="275">
        <f>VLOOKUP(C132,MOVI!C:DT,37,0)</f>
        <v>0</v>
      </c>
      <c r="DF132" s="275">
        <f>VLOOKUP(C132,FPT!B:DD,37,0)</f>
        <v>0</v>
      </c>
      <c r="DG132" t="str">
        <f t="shared" si="151"/>
        <v/>
      </c>
      <c r="DH132" s="275">
        <f>VLOOKUP(C132,MOVI!C:DT,38,0)</f>
        <v>0</v>
      </c>
      <c r="DI132" s="275">
        <f>VLOOKUP(C132,FPT!B:DG,38,0)</f>
        <v>0</v>
      </c>
      <c r="DJ132" t="str">
        <f t="shared" si="152"/>
        <v/>
      </c>
      <c r="DK132" s="275">
        <f>VLOOKUP(C132,MOVI!C:DT,39,0)</f>
        <v>0</v>
      </c>
      <c r="DL132" s="275">
        <f>VLOOKUP(C132,FPT!B:DJ,39,0)</f>
        <v>0</v>
      </c>
      <c r="DM132" t="str">
        <f t="shared" si="153"/>
        <v/>
      </c>
      <c r="DN132" s="275">
        <f>VLOOKUP(C132,MOVI!C:DT,40,0)</f>
        <v>0</v>
      </c>
      <c r="DO132" s="275">
        <f>VLOOKUP(C132,FPT!B:DM,40,0)</f>
        <v>0</v>
      </c>
      <c r="DP132" t="str">
        <f t="shared" si="154"/>
        <v/>
      </c>
      <c r="DQ132" s="275">
        <f>VLOOKUP(C132,MOVI!C:DT,41,0)</f>
        <v>0</v>
      </c>
      <c r="DR132" s="275">
        <f>VLOOKUP(C132,FPT!B:DP,41,0)</f>
        <v>0</v>
      </c>
      <c r="DS132" t="str">
        <f t="shared" si="155"/>
        <v/>
      </c>
      <c r="DT132" s="275">
        <f>VLOOKUP(C132,MOVI!C:DT,42,0)</f>
        <v>5000000</v>
      </c>
      <c r="DU132" s="275">
        <f>ROUND(VLOOKUP(C132,FPT!B:DS,42,0),0)</f>
        <v>5000000</v>
      </c>
      <c r="DV132" t="str">
        <f t="shared" si="156"/>
        <v/>
      </c>
      <c r="DW132" s="275">
        <f>VLOOKUP(C132,MOVI!C:DT,43,0)</f>
        <v>0</v>
      </c>
      <c r="DX132" s="275">
        <f>VLOOKUP(C132,FPT!B:DV,43,0)</f>
        <v>0</v>
      </c>
      <c r="DY132" t="str">
        <f t="shared" si="157"/>
        <v/>
      </c>
      <c r="DZ132" s="275">
        <f>VLOOKUP(C132,MOVI!C:DT,44,0)</f>
        <v>0</v>
      </c>
      <c r="EA132" s="275">
        <f>VLOOKUP(C132,FPT!B:DY,44,0)</f>
        <v>0</v>
      </c>
      <c r="EB132" t="str">
        <f t="shared" si="158"/>
        <v/>
      </c>
      <c r="EC132" s="275">
        <f>VLOOKUP(C132,MOVI!C:DT,45,0)</f>
        <v>5000000</v>
      </c>
      <c r="ED132" s="275">
        <f>ROUND(VLOOKUP(C132,FPT!B:EB,45,0),0)</f>
        <v>5000000</v>
      </c>
      <c r="EE132" t="str">
        <f t="shared" si="159"/>
        <v/>
      </c>
      <c r="EF132" s="275">
        <f>VLOOKUP(C132,MOVI!C:DT,46,0)</f>
        <v>0</v>
      </c>
      <c r="EG132" s="275">
        <f>VLOOKUP(C132,FPT!B:EE,46,0)</f>
        <v>0</v>
      </c>
      <c r="EH132" t="str">
        <f t="shared" si="160"/>
        <v/>
      </c>
      <c r="EI132" s="275">
        <f>VLOOKUP(C132,MOVI!C:DT,47,0)</f>
        <v>0</v>
      </c>
      <c r="EJ132" s="275">
        <f>VLOOKUP(C132,FPT!B:EH,47,0)</f>
        <v>0</v>
      </c>
      <c r="EK132" t="str">
        <f t="shared" si="161"/>
        <v/>
      </c>
      <c r="EL132" s="275">
        <f>VLOOKUP(C132,MOVI!C:DT,48,0)</f>
        <v>0</v>
      </c>
      <c r="EM132" s="275">
        <f>VLOOKUP(C132,FPT!B:EK,48,0)</f>
        <v>0</v>
      </c>
      <c r="EN132" t="str">
        <f t="shared" si="162"/>
        <v/>
      </c>
      <c r="EO132" s="275">
        <f>VLOOKUP(C132,MOVI!C:DT,49,0)</f>
        <v>0</v>
      </c>
      <c r="EP132" s="275">
        <f>VLOOKUP(C132,FPT!B:EN,49,0)</f>
        <v>0</v>
      </c>
      <c r="EQ132" t="str">
        <f t="shared" si="163"/>
        <v/>
      </c>
      <c r="ER132" s="275">
        <f>VLOOKUP(C132,MOVI!C:DT,50,0)</f>
        <v>0</v>
      </c>
      <c r="ES132" s="275">
        <f>VLOOKUP(C132,FPT!B:EQ,50,0)</f>
        <v>0</v>
      </c>
      <c r="ET132" t="str">
        <f t="shared" si="164"/>
        <v/>
      </c>
      <c r="EU132" s="275">
        <f>VLOOKUP(C132,MOVI!C:DT,51,0)</f>
        <v>0</v>
      </c>
      <c r="EV132" s="275">
        <f>VLOOKUP(C132,FPT!B:ET,51,0)</f>
        <v>0</v>
      </c>
      <c r="EW132" t="str">
        <f t="shared" si="165"/>
        <v/>
      </c>
      <c r="EX132" s="275">
        <f>VLOOKUP(C132,MOVI!C:DT,52,0)</f>
        <v>0</v>
      </c>
      <c r="EY132" s="275">
        <f>VLOOKUP(C132,FPT!B:EW,52,0)</f>
        <v>0</v>
      </c>
      <c r="EZ132" t="str">
        <f t="shared" si="166"/>
        <v/>
      </c>
      <c r="FA132" s="275">
        <f>VLOOKUP(C132,MOVI!C:DT,53,0)</f>
        <v>0</v>
      </c>
      <c r="FB132" s="275">
        <f>VLOOKUP(C132,FPT!B:EZ,53,0)</f>
        <v>0</v>
      </c>
      <c r="FC132" t="str">
        <f t="shared" si="167"/>
        <v/>
      </c>
      <c r="FD132" s="275">
        <f>VLOOKUP(C132,MOVI!C:DT,54,0)</f>
        <v>0</v>
      </c>
      <c r="FE132" s="275">
        <f>VLOOKUP(C132,FPT!B:FC,54,0)</f>
        <v>0</v>
      </c>
      <c r="FF132" t="str">
        <f t="shared" si="168"/>
        <v/>
      </c>
      <c r="FG132" s="275">
        <f>VLOOKUP(C132,MOVI!C:DT,55,0)</f>
        <v>0</v>
      </c>
      <c r="FH132" s="275">
        <f>VLOOKUP(C132,FPT!B:FF,55,0)</f>
        <v>0</v>
      </c>
      <c r="FI132" t="str">
        <f t="shared" si="169"/>
        <v/>
      </c>
      <c r="FJ132" s="275">
        <f>VLOOKUP(C132,MOVI!C:DT,56,0)</f>
        <v>0</v>
      </c>
      <c r="FK132" s="275">
        <f>VLOOKUP(C132,FPT!B:FI,56,0)</f>
        <v>0</v>
      </c>
      <c r="FL132" t="str">
        <f t="shared" si="170"/>
        <v/>
      </c>
      <c r="FM132" s="275">
        <f>VLOOKUP(C132,MOVI!C:DT,57,0)</f>
        <v>0</v>
      </c>
      <c r="FN132" s="275">
        <f>VLOOKUP(C132,FPT!B:FL,57,0)</f>
        <v>0</v>
      </c>
      <c r="FO132" t="str">
        <f t="shared" si="171"/>
        <v/>
      </c>
      <c r="FP132" s="275">
        <f>VLOOKUP(C132,MOVI!C:DT,58,0)</f>
        <v>0</v>
      </c>
      <c r="FQ132" s="275">
        <f>VLOOKUP(C132,FPT!B:FO,58,0)</f>
        <v>0</v>
      </c>
      <c r="FR132" t="str">
        <f t="shared" si="172"/>
        <v/>
      </c>
      <c r="FS132" s="275">
        <f>VLOOKUP(C132,MOVI!C:DT,59,0)</f>
        <v>0</v>
      </c>
      <c r="FT132" s="275">
        <f>VLOOKUP(C132,FPT!B:FR,59,0)</f>
        <v>0</v>
      </c>
      <c r="FU132" t="str">
        <f t="shared" si="173"/>
        <v/>
      </c>
      <c r="FV132" s="275">
        <f>VLOOKUP(C132,MOVI!C:DT,60,0)</f>
        <v>0</v>
      </c>
      <c r="FW132" s="275">
        <f>VLOOKUP(C132,FPT!B:FU,60,0)</f>
        <v>0</v>
      </c>
      <c r="FX132" t="str">
        <f t="shared" si="174"/>
        <v/>
      </c>
      <c r="FY132" s="275">
        <f>VLOOKUP(C132,MOVI!C:DT,61,0)</f>
        <v>0</v>
      </c>
      <c r="FZ132" s="275">
        <f>VLOOKUP(C132,FPT!B:FX,61,0)</f>
        <v>0</v>
      </c>
      <c r="GA132" t="str">
        <f t="shared" si="175"/>
        <v/>
      </c>
      <c r="GB132" s="275">
        <f>VLOOKUP(C132,MOVI!C:DT,62,0)</f>
        <v>0</v>
      </c>
      <c r="GC132" s="275">
        <f>VLOOKUP(C132,FPT!B:GA,62,0)</f>
        <v>0</v>
      </c>
      <c r="GD132" t="str">
        <f t="shared" si="176"/>
        <v/>
      </c>
      <c r="GE132" s="275">
        <f>VLOOKUP(C132,MOVI!C:DT,63,0)</f>
        <v>0</v>
      </c>
      <c r="GF132" s="275">
        <f>VLOOKUP(C132,FPT!B:GD,63,0)</f>
        <v>0</v>
      </c>
      <c r="GG132" t="str">
        <f t="shared" si="177"/>
        <v/>
      </c>
      <c r="GH132" s="275">
        <f>VLOOKUP(C132,MOVI!C:DT,64,0)</f>
        <v>0</v>
      </c>
      <c r="GI132" s="275">
        <f>VLOOKUP(C132,FPT!B:GG,64,0)</f>
        <v>0</v>
      </c>
      <c r="GJ132" t="str">
        <f t="shared" si="178"/>
        <v/>
      </c>
      <c r="GK132" s="275">
        <f>VLOOKUP(C132,MOVI!C:DT,65,0)</f>
        <v>1300000</v>
      </c>
      <c r="GL132" s="275">
        <f>VLOOKUP(C132,FPT!B:GJ,65,0)</f>
        <v>1300000</v>
      </c>
      <c r="GM132" t="str">
        <f t="shared" si="179"/>
        <v/>
      </c>
      <c r="GN132" s="275">
        <f>VLOOKUP(C132,MOVI!C:DT,66,0)</f>
        <v>0</v>
      </c>
      <c r="GO132" s="275">
        <f>VLOOKUP(C132,FPT!B:GM,66,0)</f>
        <v>0</v>
      </c>
      <c r="GP132" t="str">
        <f t="shared" si="180"/>
        <v/>
      </c>
      <c r="GQ132" s="275">
        <f>VLOOKUP(C132,MOVI!C:DT,67,0)</f>
        <v>0</v>
      </c>
      <c r="GR132" s="275">
        <f>VLOOKUP(C132,FPT!B:GP,67,0)</f>
        <v>0</v>
      </c>
      <c r="GS132" t="str">
        <f t="shared" si="181"/>
        <v/>
      </c>
      <c r="GT132" s="275">
        <f>VLOOKUP(C132,MOVI!C:DT,68,0)</f>
        <v>0</v>
      </c>
      <c r="GU132" s="275">
        <f>VLOOKUP(C132,FPT!B:GS,68,0)</f>
        <v>0</v>
      </c>
      <c r="GV132" t="str">
        <f t="shared" si="182"/>
        <v/>
      </c>
      <c r="GW132" s="275">
        <f>VLOOKUP(C132,MOVI!C:DT,69,0)</f>
        <v>0</v>
      </c>
      <c r="GX132" s="275">
        <f>VLOOKUP(C132,FPT!B:GV,69,0)</f>
        <v>0</v>
      </c>
      <c r="GY132" t="str">
        <f t="shared" si="183"/>
        <v/>
      </c>
      <c r="GZ132" s="275">
        <f>VLOOKUP(C132,MOVI!C:DT,70,0)</f>
        <v>1300000</v>
      </c>
      <c r="HA132" s="275">
        <f>VLOOKUP(C132,FPT!B:GY,70,0)</f>
        <v>1300000</v>
      </c>
      <c r="HB132" t="str">
        <f t="shared" si="184"/>
        <v/>
      </c>
      <c r="HC132" s="275">
        <f>VLOOKUP(C132,MOVI!C:DT,71,0)</f>
        <v>6300000</v>
      </c>
      <c r="HD132" s="275">
        <f>ROUND(VLOOKUP(C132,FPT!B:HB,71,0),0)</f>
        <v>6300000</v>
      </c>
      <c r="HE132" t="str">
        <f t="shared" si="185"/>
        <v/>
      </c>
      <c r="HF132" s="275">
        <f>ROUND(VLOOKUP(C132,MOVI!C:DT,72,0),0)</f>
        <v>0</v>
      </c>
      <c r="HG132" s="275">
        <f>ROUND(VLOOKUP(C132,FPT!B:HE,72,0),0)</f>
        <v>0</v>
      </c>
      <c r="HH132" t="str">
        <f t="shared" si="186"/>
        <v/>
      </c>
      <c r="HI132" s="275">
        <f>VLOOKUP(C132,MOVI!C:DT,73,0)</f>
        <v>0</v>
      </c>
      <c r="HJ132" s="275">
        <f>VLOOKUP(C132,FPT!B:HH,73,0)</f>
        <v>0</v>
      </c>
      <c r="HK132" t="str">
        <f t="shared" si="187"/>
        <v/>
      </c>
      <c r="HL132" s="275">
        <f>VLOOKUP(C132,MOVI!C:DT,74,0)</f>
        <v>0</v>
      </c>
      <c r="HM132" s="275">
        <f>VLOOKUP(C132,FPT!B:HK,74,0)</f>
        <v>0</v>
      </c>
      <c r="HN132" t="str">
        <f t="shared" si="188"/>
        <v/>
      </c>
      <c r="HO132" s="275">
        <f>VLOOKUP(C132,MOVI!C:DT,75,0)</f>
        <v>11000000</v>
      </c>
      <c r="HP132" s="275">
        <f>VLOOKUP(C132,FPT!B:HN,75,0)</f>
        <v>11000000</v>
      </c>
      <c r="HQ132" t="str">
        <f t="shared" si="189"/>
        <v/>
      </c>
      <c r="HR132" s="275">
        <f>VLOOKUP(C132,MOVI!C:DT,76,0)</f>
        <v>0</v>
      </c>
      <c r="HS132" s="275">
        <f>VLOOKUP(C132,FPT!B:HQ,76,0)</f>
        <v>0</v>
      </c>
      <c r="HT132" t="str">
        <f t="shared" si="190"/>
        <v/>
      </c>
      <c r="HU132" s="275">
        <f>VLOOKUP(C132,MOVI!C:DT,77,0)</f>
        <v>0</v>
      </c>
      <c r="HV132" s="275">
        <f>VLOOKUP(C132,FPT!B:HT,77,0)</f>
        <v>0</v>
      </c>
      <c r="HW132" t="str">
        <f t="shared" si="191"/>
        <v/>
      </c>
      <c r="HX132" s="274">
        <f>VLOOKUP(C132,MOVI!C:CB,78,0)</f>
        <v>400000</v>
      </c>
      <c r="HY132" s="261">
        <f>VLOOKUP(C132,FPT!$B:$CA,78,0)</f>
        <v>400000</v>
      </c>
      <c r="HZ132" t="str">
        <f t="shared" si="192"/>
        <v/>
      </c>
      <c r="IA132" s="275">
        <f>VLOOKUP(C132,MOVI!C:CD,79,0)</f>
        <v>50000</v>
      </c>
      <c r="IB132" s="275">
        <f>VLOOKUP(C132,FPT!B:HZ,79,0)</f>
        <v>50000</v>
      </c>
      <c r="IC132" t="str">
        <f t="shared" si="193"/>
        <v/>
      </c>
      <c r="ID132" s="275">
        <f>VLOOKUP(C132,MOVI!C:CD,80,0)</f>
        <v>75000</v>
      </c>
      <c r="IE132" s="275">
        <f>VLOOKUP(C132,FPT!B:IC,80,0)</f>
        <v>75000</v>
      </c>
      <c r="IF132" t="str">
        <f t="shared" si="194"/>
        <v/>
      </c>
      <c r="IG132" s="275">
        <f>VLOOKUP(C132,MOVI!C:DT,81,0)</f>
        <v>0</v>
      </c>
      <c r="IH132" s="275">
        <f>VLOOKUP(C132,FPT!B:IF,81,0)</f>
        <v>0</v>
      </c>
      <c r="II132" t="str">
        <f t="shared" si="195"/>
        <v/>
      </c>
      <c r="IJ132" s="275">
        <f>VLOOKUP(C132,MOVI!C:DT,82,0)</f>
        <v>525000</v>
      </c>
      <c r="IK132" s="275">
        <f>VLOOKUP(C132,FPT!B:II,82,0)</f>
        <v>525000</v>
      </c>
      <c r="IL132" t="str">
        <f t="shared" si="196"/>
        <v/>
      </c>
      <c r="IM132" s="275">
        <f>ROUND(VLOOKUP(C132,MOVI!C:DT,83,0),0)</f>
        <v>11525000</v>
      </c>
      <c r="IN132" s="275">
        <f>ROUND(VLOOKUP(C132,FPT!B:IL,83,0),0)</f>
        <v>11525000</v>
      </c>
      <c r="IO132" t="str">
        <f t="shared" si="197"/>
        <v/>
      </c>
      <c r="IP132" s="275">
        <f>VLOOKUP(C132,MOVI!C:DT,84,0)</f>
        <v>0</v>
      </c>
      <c r="IQ132" s="275">
        <f>VLOOKUP(C132,FPT!B:IO,84,0)</f>
        <v>0</v>
      </c>
      <c r="IR132" t="str">
        <f t="shared" si="198"/>
        <v/>
      </c>
      <c r="IS132" s="275">
        <f>ROUND(VLOOKUP(C132,MOVI!C:DT,85,0),0)</f>
        <v>0</v>
      </c>
      <c r="IT132" s="275">
        <f>ROUND(VLOOKUP(C132,FPT!B:IR,85,0),0)</f>
        <v>0</v>
      </c>
      <c r="IU132" t="str">
        <f t="shared" si="199"/>
        <v/>
      </c>
      <c r="IV132" s="275">
        <f>VLOOKUP(C132,MOVI!C:DT,86,0)</f>
        <v>0</v>
      </c>
      <c r="IW132" s="275">
        <f>VLOOKUP(C132,FPT!B:IU,86,0)</f>
        <v>0</v>
      </c>
      <c r="IX132" t="str">
        <f t="shared" si="200"/>
        <v/>
      </c>
      <c r="IY132" s="275">
        <f>ROUND(VLOOKUP(C132,MOVI!C:DT,87,0),0)</f>
        <v>0</v>
      </c>
      <c r="IZ132" s="275">
        <f>ROUND(VLOOKUP(C132,FPT!B:IX,87,0),0)</f>
        <v>0</v>
      </c>
      <c r="JA132" t="str">
        <f t="shared" si="201"/>
        <v/>
      </c>
      <c r="JB132" s="275">
        <f>VLOOKUP(C132,MOVI!C:DT,88,0)</f>
        <v>0</v>
      </c>
      <c r="JC132" s="275">
        <f>VLOOKUP(C132,FPT!B:JA,88,0)</f>
        <v>0</v>
      </c>
      <c r="JD132" t="str">
        <f t="shared" si="202"/>
        <v/>
      </c>
      <c r="JE132" s="275">
        <f>VLOOKUP(C132,MOVI!C:DT,89,0)</f>
        <v>50000</v>
      </c>
      <c r="JF132" s="275">
        <f>VLOOKUP(C132,FPT!B:JD,89,0)</f>
        <v>50000</v>
      </c>
      <c r="JG132" t="str">
        <f t="shared" si="203"/>
        <v/>
      </c>
      <c r="JH132" s="275">
        <f>VLOOKUP(C132,MOVI!C:DT,90,0)</f>
        <v>0</v>
      </c>
      <c r="JI132" s="275">
        <f>VLOOKUP(C132,FPT!B:JG,90,0)</f>
        <v>0</v>
      </c>
      <c r="JJ132" t="str">
        <f t="shared" si="204"/>
        <v/>
      </c>
      <c r="JK132" s="275">
        <f>VLOOKUP(C132,MOVI!C:DT,91,0)</f>
        <v>0</v>
      </c>
      <c r="JL132" s="275">
        <f>VLOOKUP(C132,FPT!B:JJ,91,0)</f>
        <v>0</v>
      </c>
      <c r="JM132" t="str">
        <f t="shared" si="205"/>
        <v/>
      </c>
      <c r="JN132" s="275">
        <f>VLOOKUP(C132,MOVI!C:DT,92,0)</f>
        <v>1484000</v>
      </c>
      <c r="JO132" s="275">
        <f>VLOOKUP(C132,FPT!B:JM,92,0)</f>
        <v>1484000</v>
      </c>
      <c r="JP132" t="str">
        <f t="shared" si="206"/>
        <v/>
      </c>
      <c r="JQ132" s="275">
        <f>VLOOKUP(C132,MOVI!C:DT,93,0)</f>
        <v>0</v>
      </c>
      <c r="JR132" s="275">
        <f>VLOOKUP(C132,FPT!B:JP,93,0)</f>
        <v>0</v>
      </c>
      <c r="JS132" t="str">
        <f t="shared" si="207"/>
        <v/>
      </c>
      <c r="JT132" s="275">
        <f>VLOOKUP(C132,MOVI!C:DT,94,0)</f>
        <v>1534000</v>
      </c>
      <c r="JU132" s="275">
        <f>VLOOKUP(C132,FPT!B:JS,94,0)</f>
        <v>1534000</v>
      </c>
      <c r="JV132" t="str">
        <f t="shared" si="208"/>
        <v/>
      </c>
      <c r="JW132" s="275">
        <f>VLOOKUP(C132,MOVI!C:DT,95,0)</f>
        <v>4241000</v>
      </c>
      <c r="JX132" s="275">
        <f>VLOOKUP(C132,FPT!B:JV,95,0)</f>
        <v>4241000</v>
      </c>
      <c r="JY132" t="str">
        <f t="shared" si="209"/>
        <v/>
      </c>
      <c r="JZ132" s="275">
        <f>VLOOKUP(C132,MOVI!C:DT,96,0)</f>
        <v>0</v>
      </c>
      <c r="KA132" s="275">
        <f>VLOOKUP(C132,FPT!B:JY,96,0)</f>
        <v>0</v>
      </c>
      <c r="KB132" t="str">
        <f t="shared" si="210"/>
        <v/>
      </c>
      <c r="KC132" s="275">
        <f>VLOOKUP(C132,MOVI!C:DT,97,0)</f>
        <v>4241000</v>
      </c>
      <c r="KD132" s="275">
        <f>VLOOKUP(C132,FPT!B:KB,97,0)</f>
        <v>4241000</v>
      </c>
      <c r="KE132" t="str">
        <f t="shared" si="211"/>
        <v/>
      </c>
      <c r="KF132" s="275">
        <f>VLOOKUP(C132,MOVI!C:DT,98,0)</f>
        <v>850000.00000000012</v>
      </c>
      <c r="KG132" s="275">
        <f>VLOOKUP(C132,FPT!B:KE,98,0)</f>
        <v>850000</v>
      </c>
      <c r="KH132" t="str">
        <f t="shared" si="212"/>
        <v/>
      </c>
      <c r="KI132" s="275">
        <f>VLOOKUP(C132,MOVI!C:DT,99,0)</f>
        <v>0</v>
      </c>
      <c r="KJ132" s="275">
        <f>VLOOKUP(C132,FPT!B:KH,99,0)</f>
        <v>0</v>
      </c>
      <c r="KK132" t="str">
        <f t="shared" si="213"/>
        <v/>
      </c>
      <c r="KL132" s="275">
        <f>VLOOKUP(C132,MOVI!C:DT,100,0)</f>
        <v>150000</v>
      </c>
      <c r="KM132" s="275">
        <f>VLOOKUP(C132,FPT!B:KK,100,0)</f>
        <v>150000</v>
      </c>
      <c r="KN132" t="str">
        <f t="shared" si="214"/>
        <v/>
      </c>
      <c r="KO132" s="275">
        <f>VLOOKUP(C132,MOVI!C:DT,101,0)</f>
        <v>0</v>
      </c>
      <c r="KP132" s="275">
        <f>VLOOKUP(C132,FPT!B:KN,101,0)</f>
        <v>0</v>
      </c>
      <c r="KQ132" t="str">
        <f t="shared" si="215"/>
        <v/>
      </c>
      <c r="KR132" s="275">
        <f>VLOOKUP(C132,MOVI!C:DT,102,0)</f>
        <v>0</v>
      </c>
      <c r="KS132" s="275">
        <f>VLOOKUP(C132,FPT!B:KQ,102,0)</f>
        <v>0</v>
      </c>
      <c r="KT132" t="str">
        <f t="shared" si="216"/>
        <v/>
      </c>
      <c r="KU132" s="275">
        <f>VLOOKUP(C132,MOVI!C:DT,103,0)</f>
        <v>1000000.0000000001</v>
      </c>
      <c r="KV132" s="275">
        <f>VLOOKUP(C132,FPT!B:KT,103,0)</f>
        <v>1000000</v>
      </c>
      <c r="KW132" t="str">
        <f t="shared" si="217"/>
        <v/>
      </c>
      <c r="KX132" s="275">
        <f>VLOOKUP(C132,MOVI!C:DT,104,0)</f>
        <v>1525000</v>
      </c>
      <c r="KY132" s="275">
        <f>VLOOKUP(C132,FPT!B:KW,104,0)</f>
        <v>1525000</v>
      </c>
      <c r="KZ132" t="str">
        <f t="shared" si="218"/>
        <v/>
      </c>
      <c r="LA132" s="275">
        <f>VLOOKUP(C132,MOVI!C:DT,105,0)</f>
        <v>100000</v>
      </c>
      <c r="LB132" s="275">
        <f>VLOOKUP(C132,FPT!B:KZ,105,0)</f>
        <v>100000</v>
      </c>
      <c r="LC132" t="str">
        <f t="shared" si="219"/>
        <v/>
      </c>
      <c r="LD132" s="275">
        <f>VLOOKUP(C132,MOVI!C:DT,106,0)</f>
        <v>7400000</v>
      </c>
      <c r="LE132" s="275">
        <f>VLOOKUP(C132,FPT!B:LC,106,0)</f>
        <v>7400000</v>
      </c>
      <c r="LF132" t="str">
        <f t="shared" si="220"/>
        <v/>
      </c>
      <c r="LG132" s="273">
        <f>VLOOKUP(C132,MOVI!C:DT,107,0)</f>
        <v>0</v>
      </c>
      <c r="LH132" s="273">
        <f>VLOOKUP(C132,FPT!B:LF,107,0)</f>
        <v>0</v>
      </c>
      <c r="LI132" t="str">
        <f t="shared" si="221"/>
        <v/>
      </c>
      <c r="LJ132" t="str">
        <f>VLOOKUP(C132,MOVI!C:DV,108,0)</f>
        <v>MoviSouthSupport</v>
      </c>
      <c r="LK132" s="252" t="str">
        <f>VLOOKUP(C132,FPT!B:LI,108,0)</f>
        <v>MoviSouthSupport</v>
      </c>
      <c r="LL132" t="str">
        <f t="shared" si="222"/>
        <v/>
      </c>
      <c r="LM132" s="275">
        <f>ROUND(VLOOKUP(C132,MOVI!C:DV,109,0),0)</f>
        <v>416667</v>
      </c>
      <c r="LN132" s="275">
        <f>ROUND(VLOOKUP(C132,FPT!B:LL,109,0),0)</f>
        <v>416667</v>
      </c>
      <c r="LO132" t="str">
        <f t="shared" si="223"/>
        <v/>
      </c>
      <c r="LP132" t="str">
        <f>VLOOKUP(C132,MOVI!C:DV,110,0)</f>
        <v>HO</v>
      </c>
      <c r="LQ132" s="247" t="str">
        <f>VLOOKUP(C132,FPT!B:LO,110,0)</f>
        <v>HO</v>
      </c>
      <c r="LR132" t="str">
        <f t="shared" si="224"/>
        <v/>
      </c>
      <c r="LS132">
        <f>MOVI!DI127</f>
        <v>22</v>
      </c>
      <c r="LV132">
        <f>MOVI!DJ127</f>
        <v>0</v>
      </c>
      <c r="LW132">
        <f>MOVI!DK127</f>
        <v>0</v>
      </c>
      <c r="LX132" t="str">
        <f>MOVI!DL127</f>
        <v>x</v>
      </c>
      <c r="LY132">
        <f>MOVI!DM127</f>
        <v>0</v>
      </c>
      <c r="LZ132">
        <f>MOVI!DN127</f>
        <v>50000</v>
      </c>
      <c r="MA132">
        <f>MOVI!DO127</f>
        <v>0</v>
      </c>
      <c r="MB132" t="str">
        <f>MOVI!DP127</f>
        <v/>
      </c>
      <c r="MC132">
        <f>MOVI!DQ127</f>
        <v>0</v>
      </c>
      <c r="MD132">
        <f>MOVI!DR127</f>
        <v>0</v>
      </c>
      <c r="ME132" t="str">
        <f>VLOOKUP(C132,MOVI!C:DV,121,0)</f>
        <v/>
      </c>
      <c r="MF132" s="252"/>
      <c r="MG132" t="str">
        <f t="shared" si="228"/>
        <v/>
      </c>
      <c r="MH132" t="str">
        <f>VLOOKUP(C132,MOVI!C:DT,122,0)</f>
        <v>MoviSouth</v>
      </c>
      <c r="MI132" s="252" t="str">
        <f>VLOOKUP(C132,FPT!B:DS,112,0)</f>
        <v>MoviSouth</v>
      </c>
      <c r="MJ132" t="str">
        <f t="shared" si="225"/>
        <v/>
      </c>
    </row>
    <row r="133" spans="1:348" x14ac:dyDescent="0.25">
      <c r="A133">
        <v>125</v>
      </c>
      <c r="B133" s="48">
        <v>1994</v>
      </c>
      <c r="C133" s="271" t="s">
        <v>958</v>
      </c>
      <c r="D133" t="str">
        <f>VLOOKUP(C133,MOVI!C:D,2,0)</f>
        <v>Trần Thị Kim Thoa</v>
      </c>
      <c r="E133" t="str">
        <f>VLOOKUP(C133,FPT!B:C,2,0)</f>
        <v>Trần Thị Kim Thoa</v>
      </c>
      <c r="F133" t="str">
        <f t="shared" si="118"/>
        <v/>
      </c>
      <c r="G133" t="str">
        <f>VLOOKUP(C133,MOVI!C:E,3,0)</f>
        <v>Support</v>
      </c>
      <c r="H133" t="str">
        <f>VLOOKUP(C133,FPT!B:F,3,0)</f>
        <v>Support</v>
      </c>
      <c r="I133" t="str">
        <f t="shared" si="119"/>
        <v/>
      </c>
      <c r="J133" t="str">
        <f>VLOOKUP(C133,MOVI!C:H,4,0)</f>
        <v>CS &amp; CX</v>
      </c>
      <c r="K133" t="str">
        <f>VLOOKUP(C133,FPT!B:I,4,0)</f>
        <v>CS &amp; CX</v>
      </c>
      <c r="L133" t="str">
        <f t="shared" si="120"/>
        <v/>
      </c>
      <c r="M133" t="str">
        <f>VLOOKUP(C133,MOVI!C:DT,5,0)</f>
        <v>Associate</v>
      </c>
      <c r="N133" t="str">
        <f>VLOOKUP(C133,FPT!B:L,5,0)</f>
        <v>Associate</v>
      </c>
      <c r="O133" t="str">
        <f t="shared" si="121"/>
        <v/>
      </c>
      <c r="P133" t="str">
        <f>VLOOKUP(C133,MOVI!C:DT,6,0)</f>
        <v>Call Center Officer</v>
      </c>
      <c r="Q133" t="str">
        <f>VLOOKUP(C133,FPT!B:O,6,0)</f>
        <v>Call Center Officer</v>
      </c>
      <c r="R133" t="str">
        <f t="shared" si="122"/>
        <v/>
      </c>
      <c r="S133" t="str">
        <f>VLOOKUP(C133,MOVI!C:DT,7,0)</f>
        <v>South</v>
      </c>
      <c r="T133" t="str">
        <f>VLOOKUP(C133,FPT!B:R,7,0)</f>
        <v>South</v>
      </c>
      <c r="U133" t="str">
        <f t="shared" si="123"/>
        <v/>
      </c>
      <c r="V133" t="str">
        <f>VLOOKUP(C133,MOVI!C:DT,8,0)</f>
        <v>Movi</v>
      </c>
      <c r="W133" t="str">
        <f>VLOOKUP(C133,FPT!B:U,8,0)</f>
        <v>Movi</v>
      </c>
      <c r="X133" t="str">
        <f t="shared" si="124"/>
        <v/>
      </c>
      <c r="Y133" t="str">
        <f>VLOOKUP(C133,MOVI!C:DT,9,0)</f>
        <v>Full-time</v>
      </c>
      <c r="Z133" t="str">
        <f>VLOOKUP(C133,FPT!B:X,9,0)</f>
        <v>Full-time</v>
      </c>
      <c r="AA133" t="str">
        <f t="shared" si="125"/>
        <v/>
      </c>
      <c r="AB133" t="str">
        <f>VLOOKUP(C133,MOVI!C:DT,10,0)</f>
        <v>Permanent</v>
      </c>
      <c r="AC133" t="str">
        <f>VLOOKUP(C133,FPT!B:AA,10,0)</f>
        <v>Permanent</v>
      </c>
      <c r="AD133" t="str">
        <f t="shared" si="126"/>
        <v/>
      </c>
      <c r="AE133" s="247">
        <f>VLOOKUP(C133,MOVI!C:DT,11,0)</f>
        <v>42231</v>
      </c>
      <c r="AF133" s="247">
        <f>VLOOKUP(C133,FPT!B:AD,11,0)</f>
        <v>42231</v>
      </c>
      <c r="AG133" t="str">
        <f t="shared" si="127"/>
        <v/>
      </c>
      <c r="AH133" s="260" t="str">
        <f>VLOOKUP(C133,MOVI!C:DT,12,0)</f>
        <v/>
      </c>
      <c r="AI133" s="260"/>
      <c r="AJ133" t="str">
        <f t="shared" si="227"/>
        <v/>
      </c>
      <c r="AK133">
        <f>VLOOKUP(C133,MOVI!C:DT,13,0)</f>
        <v>0</v>
      </c>
      <c r="AL133" s="247">
        <f>VLOOKUP(C133,FPT!B:AJ,13,0)</f>
        <v>0</v>
      </c>
      <c r="AM133" t="str">
        <f t="shared" si="226"/>
        <v/>
      </c>
      <c r="AN133" s="247">
        <f>VLOOKUP(C133,MOVI!C:DT,14,0)</f>
        <v>0</v>
      </c>
      <c r="AO133" s="247">
        <f>VLOOKUP(C133,FPT!B:AM,14,0)</f>
        <v>0</v>
      </c>
      <c r="AP133" t="str">
        <f t="shared" si="128"/>
        <v/>
      </c>
      <c r="AQ133" t="str">
        <f>VLOOKUP(C133,MOVI!C:DT,15,0)</f>
        <v>LC</v>
      </c>
      <c r="AR133" s="247" t="str">
        <f>VLOOKUP(C133,FPT!B:AP,15,0)</f>
        <v>LC</v>
      </c>
      <c r="AS133" t="str">
        <f t="shared" si="129"/>
        <v/>
      </c>
      <c r="AT133" s="282" t="str">
        <f>VLOOKUP(C133,MOVI!C:DT,16,0)</f>
        <v>LTTP</v>
      </c>
      <c r="AU133" s="247" t="str">
        <f>VLOOKUP(C133,FPT!B:AS,16,0)</f>
        <v>LTTP</v>
      </c>
      <c r="AV133" t="str">
        <f t="shared" si="130"/>
        <v/>
      </c>
      <c r="AW133" t="str">
        <f>VLOOKUP(C133,MOVI!C:DT,17,0)</f>
        <v>L</v>
      </c>
      <c r="AX133" s="247" t="str">
        <f>VLOOKUP(C133,FPT!B:AV,17,0)</f>
        <v>L</v>
      </c>
      <c r="AY133" t="str">
        <f t="shared" si="131"/>
        <v/>
      </c>
      <c r="AZ133">
        <f>VLOOKUP(C133,MOVI!C:DT,18,0)</f>
        <v>0</v>
      </c>
      <c r="BA133" s="247">
        <f>VLOOKUP(C133,FPT!B:AY,18,0)</f>
        <v>0</v>
      </c>
      <c r="BB133" t="str">
        <f t="shared" si="132"/>
        <v/>
      </c>
      <c r="BC133" s="275">
        <f>VLOOKUP(C133,MOVI!C:DT,19,0)</f>
        <v>5000000</v>
      </c>
      <c r="BD133" s="275">
        <f>VLOOKUP(C133,FPT!B:BB,19,0)</f>
        <v>5000000</v>
      </c>
      <c r="BE133" t="str">
        <f t="shared" si="133"/>
        <v/>
      </c>
      <c r="BF133">
        <f>VLOOKUP(C133,MOVI!C:DT,20,0)</f>
        <v>0</v>
      </c>
      <c r="BG133" s="252">
        <f>VLOOKUP(C133,FPT!B:BE,20,0)</f>
        <v>0</v>
      </c>
      <c r="BH133" t="str">
        <f t="shared" si="134"/>
        <v/>
      </c>
      <c r="BI133" s="275">
        <f>VLOOKUP(C133,MOVI!C:DT,21,0)</f>
        <v>5000000</v>
      </c>
      <c r="BJ133" s="275">
        <f>VLOOKUP(C133,FPT!B:BH,21,0)</f>
        <v>5000000</v>
      </c>
      <c r="BK133" t="str">
        <f t="shared" si="135"/>
        <v/>
      </c>
      <c r="BL133" s="275">
        <f>VLOOKUP(C133,MOVI!C:DT,22,0)</f>
        <v>0</v>
      </c>
      <c r="BM133" s="275">
        <f>VLOOKUP(C133,FPT!B:BK,22,0)</f>
        <v>0</v>
      </c>
      <c r="BN133" t="str">
        <f t="shared" si="136"/>
        <v/>
      </c>
      <c r="BO133" s="275">
        <f>VLOOKUP(C133,MOVI!C:DT,23,0)</f>
        <v>0</v>
      </c>
      <c r="BP133" s="275">
        <f>VLOOKUP(C133,FPT!B:BN,23,0)</f>
        <v>0</v>
      </c>
      <c r="BQ133" t="str">
        <f t="shared" si="137"/>
        <v/>
      </c>
      <c r="BR133" s="275">
        <f>VLOOKUP(C133,MOVI!C:DT,24,0)</f>
        <v>0</v>
      </c>
      <c r="BS133" s="275">
        <f>VLOOKUP(C133,FPT!B:BQ,24,0)</f>
        <v>0</v>
      </c>
      <c r="BT133" t="str">
        <f t="shared" si="138"/>
        <v/>
      </c>
      <c r="BU133" s="275">
        <f>VLOOKUP(C133,MOVI!C:DT,25,0)</f>
        <v>0</v>
      </c>
      <c r="BV133" s="275">
        <f>VLOOKUP(C133,FPT!B:BT,25,0)</f>
        <v>0</v>
      </c>
      <c r="BW133" t="str">
        <f t="shared" si="139"/>
        <v/>
      </c>
      <c r="BX133" s="275">
        <f>VLOOKUP(C133,MOVI!C:DT,26,0)</f>
        <v>0</v>
      </c>
      <c r="BY133" s="275">
        <f>VLOOKUP(C133,FPT!B:BW,26,0)</f>
        <v>0</v>
      </c>
      <c r="BZ133" t="str">
        <f t="shared" si="140"/>
        <v/>
      </c>
      <c r="CA133" s="275">
        <f>VLOOKUP(C133,MOVI!C:DT,27,0)</f>
        <v>0</v>
      </c>
      <c r="CB133" s="275">
        <f>VLOOKUP(C133,FPT!B:BZ,27,0)</f>
        <v>0</v>
      </c>
      <c r="CC133" t="str">
        <f t="shared" si="141"/>
        <v/>
      </c>
      <c r="CD133" s="275">
        <f>VLOOKUP(C133,MOVI!C:DT,28,0)</f>
        <v>0</v>
      </c>
      <c r="CE133" s="275">
        <f>VLOOKUP(C133,FPT!B:CC,28,0)</f>
        <v>0</v>
      </c>
      <c r="CF133" t="str">
        <f t="shared" si="142"/>
        <v/>
      </c>
      <c r="CG133" t="str">
        <f>VLOOKUP(C133,MOVI!C:DT,29,0)</f>
        <v>CN</v>
      </c>
      <c r="CH133" s="252" t="str">
        <f>VLOOKUP(C133,FPT!B:CF,29,0)</f>
        <v>CN</v>
      </c>
      <c r="CI133" t="str">
        <f t="shared" si="143"/>
        <v/>
      </c>
      <c r="CJ133">
        <f>VLOOKUP(C133,MOVI!C:DT,30,0)</f>
        <v>26</v>
      </c>
      <c r="CK133" s="252">
        <f>VLOOKUP(C133,FPT!B:CI,30,0)</f>
        <v>26</v>
      </c>
      <c r="CL133" t="str">
        <f t="shared" si="144"/>
        <v/>
      </c>
      <c r="CM133">
        <f>VLOOKUP(C133,MOVI!C:DT,31,0)</f>
        <v>26</v>
      </c>
      <c r="CN133" s="252">
        <f>VLOOKUP(C133,FPT!B:CL,31,0)</f>
        <v>26</v>
      </c>
      <c r="CO133" t="str">
        <f t="shared" si="145"/>
        <v/>
      </c>
      <c r="CP133" s="275">
        <f>VLOOKUP(C133,MOVI!C:DT,32,0)</f>
        <v>0</v>
      </c>
      <c r="CQ133" s="275">
        <f>VLOOKUP(C133,FPT!B:CO,32,0)</f>
        <v>0</v>
      </c>
      <c r="CR133" t="str">
        <f t="shared" si="146"/>
        <v/>
      </c>
      <c r="CS133" s="275">
        <f>VLOOKUP(C133,MOVI!C:DT,33,0)</f>
        <v>0</v>
      </c>
      <c r="CT133" s="275">
        <f>VLOOKUP(C133,FPT!B:CR,33,0)</f>
        <v>0</v>
      </c>
      <c r="CU133" t="str">
        <f t="shared" si="147"/>
        <v/>
      </c>
      <c r="CV133" s="275">
        <f>VLOOKUP(C133,MOVI!C:DT,34,0)</f>
        <v>0</v>
      </c>
      <c r="CW133" s="275">
        <f>VLOOKUP(C133,FPT!B:CU,34,0)</f>
        <v>0</v>
      </c>
      <c r="CX133" t="str">
        <f t="shared" si="148"/>
        <v/>
      </c>
      <c r="CY133" s="275">
        <f>VLOOKUP(C133,MOVI!C:DT,35,0)</f>
        <v>26</v>
      </c>
      <c r="CZ133" s="275">
        <f>VLOOKUP(C133,FPT!B:CX,35,0)</f>
        <v>26</v>
      </c>
      <c r="DA133" t="str">
        <f t="shared" si="149"/>
        <v/>
      </c>
      <c r="DB133" s="275">
        <f>VLOOKUP(C133,MOVI!C:DT,36,0)</f>
        <v>0</v>
      </c>
      <c r="DC133" s="275">
        <f>VLOOKUP(C133,FPT!B:DA,36,0)</f>
        <v>0</v>
      </c>
      <c r="DD133" t="str">
        <f t="shared" si="150"/>
        <v/>
      </c>
      <c r="DE133" s="275">
        <f>VLOOKUP(C133,MOVI!C:DT,37,0)</f>
        <v>0</v>
      </c>
      <c r="DF133" s="275">
        <f>VLOOKUP(C133,FPT!B:DD,37,0)</f>
        <v>0</v>
      </c>
      <c r="DG133" t="str">
        <f t="shared" si="151"/>
        <v/>
      </c>
      <c r="DH133" s="275">
        <f>VLOOKUP(C133,MOVI!C:DT,38,0)</f>
        <v>0</v>
      </c>
      <c r="DI133" s="275">
        <f>VLOOKUP(C133,FPT!B:DG,38,0)</f>
        <v>0</v>
      </c>
      <c r="DJ133" t="str">
        <f t="shared" si="152"/>
        <v/>
      </c>
      <c r="DK133" s="275">
        <f>VLOOKUP(C133,MOVI!C:DT,39,0)</f>
        <v>0</v>
      </c>
      <c r="DL133" s="275">
        <f>VLOOKUP(C133,FPT!B:DJ,39,0)</f>
        <v>0</v>
      </c>
      <c r="DM133" t="str">
        <f t="shared" si="153"/>
        <v/>
      </c>
      <c r="DN133" s="275">
        <f>VLOOKUP(C133,MOVI!C:DT,40,0)</f>
        <v>0</v>
      </c>
      <c r="DO133" s="275">
        <f>VLOOKUP(C133,FPT!B:DM,40,0)</f>
        <v>0</v>
      </c>
      <c r="DP133" t="str">
        <f t="shared" si="154"/>
        <v/>
      </c>
      <c r="DQ133" s="275">
        <f>VLOOKUP(C133,MOVI!C:DT,41,0)</f>
        <v>0</v>
      </c>
      <c r="DR133" s="275">
        <f>VLOOKUP(C133,FPT!B:DP,41,0)</f>
        <v>0</v>
      </c>
      <c r="DS133" t="str">
        <f t="shared" si="155"/>
        <v/>
      </c>
      <c r="DT133" s="275">
        <f>VLOOKUP(C133,MOVI!C:DT,42,0)</f>
        <v>5000000</v>
      </c>
      <c r="DU133" s="275">
        <f>ROUND(VLOOKUP(C133,FPT!B:DS,42,0),0)</f>
        <v>5000000</v>
      </c>
      <c r="DV133" t="str">
        <f t="shared" si="156"/>
        <v/>
      </c>
      <c r="DW133" s="275">
        <f>VLOOKUP(C133,MOVI!C:DT,43,0)</f>
        <v>0</v>
      </c>
      <c r="DX133" s="275">
        <f>VLOOKUP(C133,FPT!B:DV,43,0)</f>
        <v>0</v>
      </c>
      <c r="DY133" t="str">
        <f t="shared" si="157"/>
        <v/>
      </c>
      <c r="DZ133" s="275">
        <f>VLOOKUP(C133,MOVI!C:DT,44,0)</f>
        <v>0</v>
      </c>
      <c r="EA133" s="275">
        <f>VLOOKUP(C133,FPT!B:DY,44,0)</f>
        <v>0</v>
      </c>
      <c r="EB133" t="str">
        <f t="shared" si="158"/>
        <v/>
      </c>
      <c r="EC133" s="275">
        <f>VLOOKUP(C133,MOVI!C:DT,45,0)</f>
        <v>5000000</v>
      </c>
      <c r="ED133" s="275">
        <f>ROUND(VLOOKUP(C133,FPT!B:EB,45,0),0)</f>
        <v>5000000</v>
      </c>
      <c r="EE133" t="str">
        <f t="shared" si="159"/>
        <v/>
      </c>
      <c r="EF133" s="275">
        <f>VLOOKUP(C133,MOVI!C:DT,46,0)</f>
        <v>0</v>
      </c>
      <c r="EG133" s="275">
        <f>VLOOKUP(C133,FPT!B:EE,46,0)</f>
        <v>0</v>
      </c>
      <c r="EH133" t="str">
        <f t="shared" si="160"/>
        <v/>
      </c>
      <c r="EI133" s="275">
        <f>VLOOKUP(C133,MOVI!C:DT,47,0)</f>
        <v>0</v>
      </c>
      <c r="EJ133" s="275">
        <f>VLOOKUP(C133,FPT!B:EH,47,0)</f>
        <v>0</v>
      </c>
      <c r="EK133" t="str">
        <f t="shared" si="161"/>
        <v/>
      </c>
      <c r="EL133" s="275">
        <f>VLOOKUP(C133,MOVI!C:DT,48,0)</f>
        <v>0</v>
      </c>
      <c r="EM133" s="275">
        <f>VLOOKUP(C133,FPT!B:EK,48,0)</f>
        <v>0</v>
      </c>
      <c r="EN133" t="str">
        <f t="shared" si="162"/>
        <v/>
      </c>
      <c r="EO133" s="275">
        <f>VLOOKUP(C133,MOVI!C:DT,49,0)</f>
        <v>0</v>
      </c>
      <c r="EP133" s="275">
        <f>VLOOKUP(C133,FPT!B:EN,49,0)</f>
        <v>0</v>
      </c>
      <c r="EQ133" t="str">
        <f t="shared" si="163"/>
        <v/>
      </c>
      <c r="ER133" s="275">
        <f>VLOOKUP(C133,MOVI!C:DT,50,0)</f>
        <v>0</v>
      </c>
      <c r="ES133" s="275">
        <f>VLOOKUP(C133,FPT!B:EQ,50,0)</f>
        <v>0</v>
      </c>
      <c r="ET133" t="str">
        <f t="shared" si="164"/>
        <v/>
      </c>
      <c r="EU133" s="275">
        <f>VLOOKUP(C133,MOVI!C:DT,51,0)</f>
        <v>0</v>
      </c>
      <c r="EV133" s="275">
        <f>VLOOKUP(C133,FPT!B:ET,51,0)</f>
        <v>0</v>
      </c>
      <c r="EW133" t="str">
        <f t="shared" si="165"/>
        <v/>
      </c>
      <c r="EX133" s="275">
        <f>VLOOKUP(C133,MOVI!C:DT,52,0)</f>
        <v>0</v>
      </c>
      <c r="EY133" s="275">
        <f>VLOOKUP(C133,FPT!B:EW,52,0)</f>
        <v>0</v>
      </c>
      <c r="EZ133" t="str">
        <f t="shared" si="166"/>
        <v/>
      </c>
      <c r="FA133" s="275">
        <f>VLOOKUP(C133,MOVI!C:DT,53,0)</f>
        <v>0</v>
      </c>
      <c r="FB133" s="275">
        <f>VLOOKUP(C133,FPT!B:EZ,53,0)</f>
        <v>0</v>
      </c>
      <c r="FC133" t="str">
        <f t="shared" si="167"/>
        <v/>
      </c>
      <c r="FD133" s="275">
        <f>VLOOKUP(C133,MOVI!C:DT,54,0)</f>
        <v>0</v>
      </c>
      <c r="FE133" s="275">
        <f>VLOOKUP(C133,FPT!B:FC,54,0)</f>
        <v>0</v>
      </c>
      <c r="FF133" t="str">
        <f t="shared" si="168"/>
        <v/>
      </c>
      <c r="FG133" s="275">
        <f>VLOOKUP(C133,MOVI!C:DT,55,0)</f>
        <v>0</v>
      </c>
      <c r="FH133" s="275">
        <f>VLOOKUP(C133,FPT!B:FF,55,0)</f>
        <v>0</v>
      </c>
      <c r="FI133" t="str">
        <f t="shared" si="169"/>
        <v/>
      </c>
      <c r="FJ133" s="275">
        <f>VLOOKUP(C133,MOVI!C:DT,56,0)</f>
        <v>0</v>
      </c>
      <c r="FK133" s="275">
        <f>VLOOKUP(C133,FPT!B:FI,56,0)</f>
        <v>0</v>
      </c>
      <c r="FL133" t="str">
        <f t="shared" si="170"/>
        <v/>
      </c>
      <c r="FM133" s="275">
        <f>VLOOKUP(C133,MOVI!C:DT,57,0)</f>
        <v>0</v>
      </c>
      <c r="FN133" s="275">
        <f>VLOOKUP(C133,FPT!B:FL,57,0)</f>
        <v>0</v>
      </c>
      <c r="FO133" t="str">
        <f t="shared" si="171"/>
        <v/>
      </c>
      <c r="FP133" s="275">
        <f>VLOOKUP(C133,MOVI!C:DT,58,0)</f>
        <v>0</v>
      </c>
      <c r="FQ133" s="275">
        <f>VLOOKUP(C133,FPT!B:FO,58,0)</f>
        <v>0</v>
      </c>
      <c r="FR133" t="str">
        <f t="shared" si="172"/>
        <v/>
      </c>
      <c r="FS133" s="275">
        <f>VLOOKUP(C133,MOVI!C:DT,59,0)</f>
        <v>0</v>
      </c>
      <c r="FT133" s="275">
        <f>VLOOKUP(C133,FPT!B:FR,59,0)</f>
        <v>0</v>
      </c>
      <c r="FU133" t="str">
        <f t="shared" si="173"/>
        <v/>
      </c>
      <c r="FV133" s="275">
        <f>VLOOKUP(C133,MOVI!C:DT,60,0)</f>
        <v>0</v>
      </c>
      <c r="FW133" s="275">
        <f>VLOOKUP(C133,FPT!B:FU,60,0)</f>
        <v>0</v>
      </c>
      <c r="FX133" t="str">
        <f t="shared" si="174"/>
        <v/>
      </c>
      <c r="FY133" s="275">
        <f>VLOOKUP(C133,MOVI!C:DT,61,0)</f>
        <v>0</v>
      </c>
      <c r="FZ133" s="275">
        <f>VLOOKUP(C133,FPT!B:FX,61,0)</f>
        <v>0</v>
      </c>
      <c r="GA133" t="str">
        <f t="shared" si="175"/>
        <v/>
      </c>
      <c r="GB133" s="275">
        <f>VLOOKUP(C133,MOVI!C:DT,62,0)</f>
        <v>0</v>
      </c>
      <c r="GC133" s="275">
        <f>VLOOKUP(C133,FPT!B:GA,62,0)</f>
        <v>0</v>
      </c>
      <c r="GD133" t="str">
        <f t="shared" si="176"/>
        <v/>
      </c>
      <c r="GE133" s="275">
        <f>VLOOKUP(C133,MOVI!C:DT,63,0)</f>
        <v>0</v>
      </c>
      <c r="GF133" s="275">
        <f>VLOOKUP(C133,FPT!B:GD,63,0)</f>
        <v>0</v>
      </c>
      <c r="GG133" t="str">
        <f t="shared" si="177"/>
        <v/>
      </c>
      <c r="GH133" s="275">
        <f>VLOOKUP(C133,MOVI!C:DT,64,0)</f>
        <v>0</v>
      </c>
      <c r="GI133" s="275">
        <f>VLOOKUP(C133,FPT!B:GG,64,0)</f>
        <v>0</v>
      </c>
      <c r="GJ133" t="str">
        <f t="shared" si="178"/>
        <v/>
      </c>
      <c r="GK133" s="275">
        <f>VLOOKUP(C133,MOVI!C:DT,65,0)</f>
        <v>1300000</v>
      </c>
      <c r="GL133" s="275">
        <f>VLOOKUP(C133,FPT!B:GJ,65,0)</f>
        <v>1300000</v>
      </c>
      <c r="GM133" t="str">
        <f t="shared" si="179"/>
        <v/>
      </c>
      <c r="GN133" s="275">
        <f>VLOOKUP(C133,MOVI!C:DT,66,0)</f>
        <v>0</v>
      </c>
      <c r="GO133" s="275">
        <f>VLOOKUP(C133,FPT!B:GM,66,0)</f>
        <v>0</v>
      </c>
      <c r="GP133" t="str">
        <f t="shared" si="180"/>
        <v/>
      </c>
      <c r="GQ133" s="275">
        <f>VLOOKUP(C133,MOVI!C:DT,67,0)</f>
        <v>0</v>
      </c>
      <c r="GR133" s="275">
        <f>VLOOKUP(C133,FPT!B:GP,67,0)</f>
        <v>0</v>
      </c>
      <c r="GS133" t="str">
        <f t="shared" si="181"/>
        <v/>
      </c>
      <c r="GT133" s="275">
        <f>VLOOKUP(C133,MOVI!C:DT,68,0)</f>
        <v>0</v>
      </c>
      <c r="GU133" s="275">
        <f>VLOOKUP(C133,FPT!B:GS,68,0)</f>
        <v>0</v>
      </c>
      <c r="GV133" t="str">
        <f t="shared" si="182"/>
        <v/>
      </c>
      <c r="GW133" s="275">
        <f>VLOOKUP(C133,MOVI!C:DT,69,0)</f>
        <v>0</v>
      </c>
      <c r="GX133" s="275">
        <f>VLOOKUP(C133,FPT!B:GV,69,0)</f>
        <v>0</v>
      </c>
      <c r="GY133" t="str">
        <f t="shared" si="183"/>
        <v/>
      </c>
      <c r="GZ133" s="275">
        <f>VLOOKUP(C133,MOVI!C:DT,70,0)</f>
        <v>1300000</v>
      </c>
      <c r="HA133" s="275">
        <f>VLOOKUP(C133,FPT!B:GY,70,0)</f>
        <v>1300000</v>
      </c>
      <c r="HB133" t="str">
        <f t="shared" si="184"/>
        <v/>
      </c>
      <c r="HC133" s="275">
        <f>VLOOKUP(C133,MOVI!C:DT,71,0)</f>
        <v>6300000</v>
      </c>
      <c r="HD133" s="275">
        <f>ROUND(VLOOKUP(C133,FPT!B:HB,71,0),0)</f>
        <v>6300000</v>
      </c>
      <c r="HE133" t="str">
        <f t="shared" si="185"/>
        <v/>
      </c>
      <c r="HF133" s="275">
        <f>ROUND(VLOOKUP(C133,MOVI!C:DT,72,0),0)</f>
        <v>0</v>
      </c>
      <c r="HG133" s="275">
        <f>ROUND(VLOOKUP(C133,FPT!B:HE,72,0),0)</f>
        <v>0</v>
      </c>
      <c r="HH133" t="str">
        <f t="shared" si="186"/>
        <v/>
      </c>
      <c r="HI133" s="275">
        <f>VLOOKUP(C133,MOVI!C:DT,73,0)</f>
        <v>0</v>
      </c>
      <c r="HJ133" s="275">
        <f>VLOOKUP(C133,FPT!B:HH,73,0)</f>
        <v>0</v>
      </c>
      <c r="HK133" t="str">
        <f t="shared" si="187"/>
        <v/>
      </c>
      <c r="HL133" s="275">
        <f>VLOOKUP(C133,MOVI!C:DT,74,0)</f>
        <v>0</v>
      </c>
      <c r="HM133" s="275">
        <f>VLOOKUP(C133,FPT!B:HK,74,0)</f>
        <v>0</v>
      </c>
      <c r="HN133" t="str">
        <f t="shared" si="188"/>
        <v/>
      </c>
      <c r="HO133" s="275">
        <f>VLOOKUP(C133,MOVI!C:DT,75,0)</f>
        <v>11000000</v>
      </c>
      <c r="HP133" s="275">
        <f>VLOOKUP(C133,FPT!B:HN,75,0)</f>
        <v>11000000</v>
      </c>
      <c r="HQ133" t="str">
        <f t="shared" si="189"/>
        <v/>
      </c>
      <c r="HR133" s="275">
        <f>VLOOKUP(C133,MOVI!C:DT,76,0)</f>
        <v>0</v>
      </c>
      <c r="HS133" s="275">
        <f>VLOOKUP(C133,FPT!B:HQ,76,0)</f>
        <v>0</v>
      </c>
      <c r="HT133" t="str">
        <f t="shared" si="190"/>
        <v/>
      </c>
      <c r="HU133" s="275">
        <f>VLOOKUP(C133,MOVI!C:DT,77,0)</f>
        <v>0</v>
      </c>
      <c r="HV133" s="275">
        <f>VLOOKUP(C133,FPT!B:HT,77,0)</f>
        <v>0</v>
      </c>
      <c r="HW133" t="str">
        <f t="shared" si="191"/>
        <v/>
      </c>
      <c r="HX133" s="274">
        <f>VLOOKUP(C133,MOVI!C:CB,78,0)</f>
        <v>400000</v>
      </c>
      <c r="HY133" s="261">
        <f>VLOOKUP(C133,FPT!$B:$CA,78,0)</f>
        <v>400000</v>
      </c>
      <c r="HZ133" t="str">
        <f t="shared" si="192"/>
        <v/>
      </c>
      <c r="IA133" s="275">
        <f>VLOOKUP(C133,MOVI!C:CD,79,0)</f>
        <v>50000</v>
      </c>
      <c r="IB133" s="275">
        <f>VLOOKUP(C133,FPT!B:HZ,79,0)</f>
        <v>50000</v>
      </c>
      <c r="IC133" t="str">
        <f t="shared" si="193"/>
        <v/>
      </c>
      <c r="ID133" s="275">
        <f>VLOOKUP(C133,MOVI!C:CD,80,0)</f>
        <v>75000</v>
      </c>
      <c r="IE133" s="275">
        <f>VLOOKUP(C133,FPT!B:IC,80,0)</f>
        <v>75000</v>
      </c>
      <c r="IF133" t="str">
        <f t="shared" si="194"/>
        <v/>
      </c>
      <c r="IG133" s="275">
        <f>VLOOKUP(C133,MOVI!C:DT,81,0)</f>
        <v>0</v>
      </c>
      <c r="IH133" s="275">
        <f>VLOOKUP(C133,FPT!B:IF,81,0)</f>
        <v>0</v>
      </c>
      <c r="II133" t="str">
        <f t="shared" si="195"/>
        <v/>
      </c>
      <c r="IJ133" s="275">
        <f>VLOOKUP(C133,MOVI!C:DT,82,0)</f>
        <v>525000</v>
      </c>
      <c r="IK133" s="275">
        <f>VLOOKUP(C133,FPT!B:II,82,0)</f>
        <v>525000</v>
      </c>
      <c r="IL133" t="str">
        <f t="shared" si="196"/>
        <v/>
      </c>
      <c r="IM133" s="275">
        <f>ROUND(VLOOKUP(C133,MOVI!C:DT,83,0),0)</f>
        <v>11525000</v>
      </c>
      <c r="IN133" s="275">
        <f>ROUND(VLOOKUP(C133,FPT!B:IL,83,0),0)</f>
        <v>11525000</v>
      </c>
      <c r="IO133" t="str">
        <f t="shared" si="197"/>
        <v/>
      </c>
      <c r="IP133" s="275">
        <f>VLOOKUP(C133,MOVI!C:DT,84,0)</f>
        <v>0</v>
      </c>
      <c r="IQ133" s="275">
        <f>VLOOKUP(C133,FPT!B:IO,84,0)</f>
        <v>0</v>
      </c>
      <c r="IR133" t="str">
        <f t="shared" si="198"/>
        <v/>
      </c>
      <c r="IS133" s="275">
        <f>ROUND(VLOOKUP(C133,MOVI!C:DT,85,0),0)</f>
        <v>0</v>
      </c>
      <c r="IT133" s="275">
        <f>ROUND(VLOOKUP(C133,FPT!B:IR,85,0),0)</f>
        <v>0</v>
      </c>
      <c r="IU133" t="str">
        <f t="shared" si="199"/>
        <v/>
      </c>
      <c r="IV133" s="275">
        <f>VLOOKUP(C133,MOVI!C:DT,86,0)</f>
        <v>0</v>
      </c>
      <c r="IW133" s="275">
        <f>VLOOKUP(C133,FPT!B:IU,86,0)</f>
        <v>0</v>
      </c>
      <c r="IX133" t="str">
        <f t="shared" si="200"/>
        <v/>
      </c>
      <c r="IY133" s="275">
        <f>ROUND(VLOOKUP(C133,MOVI!C:DT,87,0),0)</f>
        <v>0</v>
      </c>
      <c r="IZ133" s="275">
        <f>ROUND(VLOOKUP(C133,FPT!B:IX,87,0),0)</f>
        <v>0</v>
      </c>
      <c r="JA133" t="str">
        <f t="shared" si="201"/>
        <v/>
      </c>
      <c r="JB133" s="275">
        <f>VLOOKUP(C133,MOVI!C:DT,88,0)</f>
        <v>0</v>
      </c>
      <c r="JC133" s="275">
        <f>VLOOKUP(C133,FPT!B:JA,88,0)</f>
        <v>0</v>
      </c>
      <c r="JD133" t="str">
        <f t="shared" si="202"/>
        <v/>
      </c>
      <c r="JE133" s="275">
        <f>VLOOKUP(C133,MOVI!C:DT,89,0)</f>
        <v>50000</v>
      </c>
      <c r="JF133" s="275">
        <f>VLOOKUP(C133,FPT!B:JD,89,0)</f>
        <v>50000</v>
      </c>
      <c r="JG133" t="str">
        <f t="shared" si="203"/>
        <v/>
      </c>
      <c r="JH133" s="275">
        <f>VLOOKUP(C133,MOVI!C:DT,90,0)</f>
        <v>0</v>
      </c>
      <c r="JI133" s="275">
        <f>VLOOKUP(C133,FPT!B:JG,90,0)</f>
        <v>0</v>
      </c>
      <c r="JJ133" t="str">
        <f t="shared" si="204"/>
        <v/>
      </c>
      <c r="JK133" s="275">
        <f>VLOOKUP(C133,MOVI!C:DT,91,0)</f>
        <v>0</v>
      </c>
      <c r="JL133" s="275">
        <f>VLOOKUP(C133,FPT!B:JJ,91,0)</f>
        <v>0</v>
      </c>
      <c r="JM133" t="str">
        <f t="shared" si="205"/>
        <v/>
      </c>
      <c r="JN133" s="275">
        <f>VLOOKUP(C133,MOVI!C:DT,92,0)</f>
        <v>0</v>
      </c>
      <c r="JO133" s="275">
        <f>VLOOKUP(C133,FPT!B:JM,92,0)</f>
        <v>0</v>
      </c>
      <c r="JP133" t="str">
        <f t="shared" si="206"/>
        <v/>
      </c>
      <c r="JQ133" s="275">
        <f>VLOOKUP(C133,MOVI!C:DT,93,0)</f>
        <v>0</v>
      </c>
      <c r="JR133" s="275">
        <f>VLOOKUP(C133,FPT!B:JP,93,0)</f>
        <v>0</v>
      </c>
      <c r="JS133" t="str">
        <f t="shared" si="207"/>
        <v/>
      </c>
      <c r="JT133" s="275">
        <f>VLOOKUP(C133,MOVI!C:DT,94,0)</f>
        <v>50000</v>
      </c>
      <c r="JU133" s="275">
        <f>VLOOKUP(C133,FPT!B:JS,94,0)</f>
        <v>50000</v>
      </c>
      <c r="JV133" t="str">
        <f t="shared" si="208"/>
        <v/>
      </c>
      <c r="JW133" s="275">
        <f>VLOOKUP(C133,MOVI!C:DT,95,0)</f>
        <v>5725000</v>
      </c>
      <c r="JX133" s="275">
        <f>VLOOKUP(C133,FPT!B:JV,95,0)</f>
        <v>5725000</v>
      </c>
      <c r="JY133" t="str">
        <f t="shared" si="209"/>
        <v/>
      </c>
      <c r="JZ133" s="275">
        <f>VLOOKUP(C133,MOVI!C:DT,96,0)</f>
        <v>0</v>
      </c>
      <c r="KA133" s="275">
        <f>VLOOKUP(C133,FPT!B:JY,96,0)</f>
        <v>0</v>
      </c>
      <c r="KB133" t="str">
        <f t="shared" si="210"/>
        <v/>
      </c>
      <c r="KC133" s="275">
        <f>VLOOKUP(C133,MOVI!C:DT,97,0)</f>
        <v>5725000</v>
      </c>
      <c r="KD133" s="275">
        <f>VLOOKUP(C133,FPT!B:KB,97,0)</f>
        <v>5725000</v>
      </c>
      <c r="KE133" t="str">
        <f t="shared" si="211"/>
        <v/>
      </c>
      <c r="KF133" s="275">
        <f>VLOOKUP(C133,MOVI!C:DT,98,0)</f>
        <v>850000.00000000012</v>
      </c>
      <c r="KG133" s="275">
        <f>VLOOKUP(C133,FPT!B:KE,98,0)</f>
        <v>850000</v>
      </c>
      <c r="KH133" t="str">
        <f t="shared" si="212"/>
        <v/>
      </c>
      <c r="KI133" s="275">
        <f>VLOOKUP(C133,MOVI!C:DT,99,0)</f>
        <v>0</v>
      </c>
      <c r="KJ133" s="275">
        <f>VLOOKUP(C133,FPT!B:KH,99,0)</f>
        <v>0</v>
      </c>
      <c r="KK133" t="str">
        <f t="shared" si="213"/>
        <v/>
      </c>
      <c r="KL133" s="275">
        <f>VLOOKUP(C133,MOVI!C:DT,100,0)</f>
        <v>150000</v>
      </c>
      <c r="KM133" s="275">
        <f>VLOOKUP(C133,FPT!B:KK,100,0)</f>
        <v>150000</v>
      </c>
      <c r="KN133" t="str">
        <f t="shared" si="214"/>
        <v/>
      </c>
      <c r="KO133" s="275">
        <f>VLOOKUP(C133,MOVI!C:DT,101,0)</f>
        <v>0</v>
      </c>
      <c r="KP133" s="275">
        <f>VLOOKUP(C133,FPT!B:KN,101,0)</f>
        <v>0</v>
      </c>
      <c r="KQ133" t="str">
        <f t="shared" si="215"/>
        <v/>
      </c>
      <c r="KR133" s="275">
        <f>VLOOKUP(C133,MOVI!C:DT,102,0)</f>
        <v>0</v>
      </c>
      <c r="KS133" s="275">
        <f>VLOOKUP(C133,FPT!B:KQ,102,0)</f>
        <v>0</v>
      </c>
      <c r="KT133" t="str">
        <f t="shared" si="216"/>
        <v/>
      </c>
      <c r="KU133" s="275">
        <f>VLOOKUP(C133,MOVI!C:DT,103,0)</f>
        <v>1000000.0000000001</v>
      </c>
      <c r="KV133" s="275">
        <f>VLOOKUP(C133,FPT!B:KT,103,0)</f>
        <v>1000000</v>
      </c>
      <c r="KW133" t="str">
        <f t="shared" si="217"/>
        <v/>
      </c>
      <c r="KX133" s="275">
        <f>VLOOKUP(C133,MOVI!C:DT,104,0)</f>
        <v>1525000</v>
      </c>
      <c r="KY133" s="275">
        <f>VLOOKUP(C133,FPT!B:KW,104,0)</f>
        <v>1525000</v>
      </c>
      <c r="KZ133" t="str">
        <f t="shared" si="218"/>
        <v/>
      </c>
      <c r="LA133" s="275">
        <f>VLOOKUP(C133,MOVI!C:DT,105,0)</f>
        <v>100000</v>
      </c>
      <c r="LB133" s="275">
        <f>VLOOKUP(C133,FPT!B:KZ,105,0)</f>
        <v>100000</v>
      </c>
      <c r="LC133" t="str">
        <f t="shared" si="219"/>
        <v/>
      </c>
      <c r="LD133" s="275">
        <f>VLOOKUP(C133,MOVI!C:DT,106,0)</f>
        <v>7400000</v>
      </c>
      <c r="LE133" s="275">
        <f>VLOOKUP(C133,FPT!B:LC,106,0)</f>
        <v>7400000</v>
      </c>
      <c r="LF133" t="str">
        <f t="shared" si="220"/>
        <v/>
      </c>
      <c r="LG133" s="273">
        <f>VLOOKUP(C133,MOVI!C:DT,107,0)</f>
        <v>0</v>
      </c>
      <c r="LH133" s="273">
        <f>VLOOKUP(C133,FPT!B:LF,107,0)</f>
        <v>0</v>
      </c>
      <c r="LI133" t="str">
        <f t="shared" si="221"/>
        <v/>
      </c>
      <c r="LJ133" t="str">
        <f>VLOOKUP(C133,MOVI!C:DV,108,0)</f>
        <v>MoviSouthSupport</v>
      </c>
      <c r="LK133" s="252" t="str">
        <f>VLOOKUP(C133,FPT!B:LI,108,0)</f>
        <v>MoviSouthSupport</v>
      </c>
      <c r="LL133" t="str">
        <f t="shared" si="222"/>
        <v/>
      </c>
      <c r="LM133" s="275">
        <f>ROUND(VLOOKUP(C133,MOVI!C:DV,109,0),0)</f>
        <v>416667</v>
      </c>
      <c r="LN133" s="275">
        <f>ROUND(VLOOKUP(C133,FPT!B:LL,109,0),0)</f>
        <v>416667</v>
      </c>
      <c r="LO133" t="str">
        <f t="shared" si="223"/>
        <v/>
      </c>
      <c r="LP133" t="str">
        <f>VLOOKUP(C133,MOVI!C:DV,110,0)</f>
        <v>HO</v>
      </c>
      <c r="LQ133" s="247" t="str">
        <f>VLOOKUP(C133,FPT!B:LO,110,0)</f>
        <v>HO</v>
      </c>
      <c r="LR133" t="str">
        <f t="shared" si="224"/>
        <v/>
      </c>
      <c r="LS133">
        <f>MOVI!DI128</f>
        <v>22</v>
      </c>
      <c r="LV133">
        <f>MOVI!DJ128</f>
        <v>0</v>
      </c>
      <c r="LW133">
        <f>MOVI!DK128</f>
        <v>0</v>
      </c>
      <c r="LX133" t="str">
        <f>MOVI!DL128</f>
        <v>x</v>
      </c>
      <c r="LY133">
        <f>MOVI!DM128</f>
        <v>0</v>
      </c>
      <c r="LZ133">
        <f>MOVI!DN128</f>
        <v>50000</v>
      </c>
      <c r="MA133">
        <f>MOVI!DO128</f>
        <v>0</v>
      </c>
      <c r="MB133" t="str">
        <f>MOVI!DP128</f>
        <v/>
      </c>
      <c r="MC133">
        <f>MOVI!DQ128</f>
        <v>0</v>
      </c>
      <c r="MD133">
        <f>MOVI!DR128</f>
        <v>0</v>
      </c>
      <c r="ME133" t="str">
        <f>VLOOKUP(C133,MOVI!C:DV,121,0)</f>
        <v/>
      </c>
      <c r="MF133" s="252"/>
      <c r="MG133" t="str">
        <f t="shared" si="228"/>
        <v/>
      </c>
      <c r="MH133" t="str">
        <f>VLOOKUP(C133,MOVI!C:DT,122,0)</f>
        <v>MoviSouth</v>
      </c>
      <c r="MI133" s="252" t="str">
        <f>VLOOKUP(C133,FPT!B:DS,112,0)</f>
        <v>MoviSouth</v>
      </c>
      <c r="MJ133" t="str">
        <f t="shared" si="225"/>
        <v/>
      </c>
    </row>
    <row r="134" spans="1:348" x14ac:dyDescent="0.25">
      <c r="A134">
        <v>126</v>
      </c>
      <c r="B134" s="48">
        <v>4214</v>
      </c>
      <c r="C134" s="271" t="s">
        <v>959</v>
      </c>
      <c r="D134" t="str">
        <f>VLOOKUP(C134,MOVI!C:D,2,0)</f>
        <v>Phạm Hữu Hoàng Phúc</v>
      </c>
      <c r="E134" t="str">
        <f>VLOOKUP(C134,FPT!B:C,2,0)</f>
        <v>Phạm Hữu Hoàng Phúc</v>
      </c>
      <c r="F134" t="str">
        <f t="shared" si="118"/>
        <v/>
      </c>
      <c r="G134" t="str">
        <f>VLOOKUP(C134,MOVI!C:E,3,0)</f>
        <v>Support</v>
      </c>
      <c r="H134" t="str">
        <f>VLOOKUP(C134,FPT!B:F,3,0)</f>
        <v>Support</v>
      </c>
      <c r="I134" t="str">
        <f t="shared" si="119"/>
        <v/>
      </c>
      <c r="J134" t="str">
        <f>VLOOKUP(C134,MOVI!C:H,4,0)</f>
        <v>CS &amp; CX</v>
      </c>
      <c r="K134" t="str">
        <f>VLOOKUP(C134,FPT!B:I,4,0)</f>
        <v>CS &amp; CX</v>
      </c>
      <c r="L134" t="str">
        <f t="shared" si="120"/>
        <v/>
      </c>
      <c r="M134" t="str">
        <f>VLOOKUP(C134,MOVI!C:DT,5,0)</f>
        <v>Associate</v>
      </c>
      <c r="N134" t="str">
        <f>VLOOKUP(C134,FPT!B:L,5,0)</f>
        <v>Associate</v>
      </c>
      <c r="O134" t="str">
        <f t="shared" si="121"/>
        <v/>
      </c>
      <c r="P134" t="str">
        <f>VLOOKUP(C134,MOVI!C:DT,6,0)</f>
        <v>Call Center Officer</v>
      </c>
      <c r="Q134" t="str">
        <f>VLOOKUP(C134,FPT!B:O,6,0)</f>
        <v>Call Center Officer</v>
      </c>
      <c r="R134" t="str">
        <f t="shared" si="122"/>
        <v/>
      </c>
      <c r="S134" t="str">
        <f>VLOOKUP(C134,MOVI!C:DT,7,0)</f>
        <v>South</v>
      </c>
      <c r="T134" t="str">
        <f>VLOOKUP(C134,FPT!B:R,7,0)</f>
        <v>South</v>
      </c>
      <c r="U134" t="str">
        <f t="shared" si="123"/>
        <v/>
      </c>
      <c r="V134" t="str">
        <f>VLOOKUP(C134,MOVI!C:DT,8,0)</f>
        <v>Movi</v>
      </c>
      <c r="W134" t="str">
        <f>VLOOKUP(C134,FPT!B:U,8,0)</f>
        <v>Movi</v>
      </c>
      <c r="X134" t="str">
        <f t="shared" si="124"/>
        <v/>
      </c>
      <c r="Y134" t="str">
        <f>VLOOKUP(C134,MOVI!C:DT,9,0)</f>
        <v>Full-time</v>
      </c>
      <c r="Z134" t="str">
        <f>VLOOKUP(C134,FPT!B:X,9,0)</f>
        <v>Full-time</v>
      </c>
      <c r="AA134" t="str">
        <f t="shared" si="125"/>
        <v/>
      </c>
      <c r="AB134" t="str">
        <f>VLOOKUP(C134,MOVI!C:DT,10,0)</f>
        <v>Permanent</v>
      </c>
      <c r="AC134" t="str">
        <f>VLOOKUP(C134,FPT!B:AA,10,0)</f>
        <v>Permanent</v>
      </c>
      <c r="AD134" t="str">
        <f t="shared" si="126"/>
        <v/>
      </c>
      <c r="AE134" s="247">
        <f>VLOOKUP(C134,MOVI!C:DT,11,0)</f>
        <v>43082</v>
      </c>
      <c r="AF134" s="247">
        <f>VLOOKUP(C134,FPT!B:AD,11,0)</f>
        <v>43082</v>
      </c>
      <c r="AG134" t="str">
        <f t="shared" si="127"/>
        <v/>
      </c>
      <c r="AH134" s="260" t="str">
        <f>VLOOKUP(C134,MOVI!C:DT,12,0)</f>
        <v/>
      </c>
      <c r="AI134" s="260"/>
      <c r="AJ134" t="str">
        <f t="shared" si="227"/>
        <v/>
      </c>
      <c r="AK134">
        <f>VLOOKUP(C134,MOVI!C:DT,13,0)</f>
        <v>0</v>
      </c>
      <c r="AL134" s="247">
        <f>VLOOKUP(C134,FPT!B:AJ,13,0)</f>
        <v>0</v>
      </c>
      <c r="AM134" t="str">
        <f t="shared" si="226"/>
        <v/>
      </c>
      <c r="AN134" s="247">
        <f>VLOOKUP(C134,MOVI!C:DT,14,0)</f>
        <v>0</v>
      </c>
      <c r="AO134" s="247">
        <f>VLOOKUP(C134,FPT!B:AM,14,0)</f>
        <v>0</v>
      </c>
      <c r="AP134" t="str">
        <f t="shared" si="128"/>
        <v/>
      </c>
      <c r="AQ134" t="str">
        <f>VLOOKUP(C134,MOVI!C:DT,15,0)</f>
        <v>LC</v>
      </c>
      <c r="AR134" s="247" t="str">
        <f>VLOOKUP(C134,FPT!B:AP,15,0)</f>
        <v>LC</v>
      </c>
      <c r="AS134" t="str">
        <f t="shared" si="129"/>
        <v/>
      </c>
      <c r="AT134" s="282" t="str">
        <f>VLOOKUP(C134,MOVI!C:DT,16,0)</f>
        <v>LTTP</v>
      </c>
      <c r="AU134" s="247" t="str">
        <f>VLOOKUP(C134,FPT!B:AS,16,0)</f>
        <v>LTTP</v>
      </c>
      <c r="AV134" t="str">
        <f t="shared" si="130"/>
        <v/>
      </c>
      <c r="AW134" t="str">
        <f>VLOOKUP(C134,MOVI!C:DT,17,0)</f>
        <v>L</v>
      </c>
      <c r="AX134" s="247" t="str">
        <f>VLOOKUP(C134,FPT!B:AV,17,0)</f>
        <v>L</v>
      </c>
      <c r="AY134" t="str">
        <f t="shared" si="131"/>
        <v/>
      </c>
      <c r="AZ134">
        <f>VLOOKUP(C134,MOVI!C:DT,18,0)</f>
        <v>0</v>
      </c>
      <c r="BA134" s="247">
        <f>VLOOKUP(C134,FPT!B:AY,18,0)</f>
        <v>0</v>
      </c>
      <c r="BB134" t="str">
        <f t="shared" si="132"/>
        <v/>
      </c>
      <c r="BC134" s="275">
        <f>VLOOKUP(C134,MOVI!C:DT,19,0)</f>
        <v>5000000</v>
      </c>
      <c r="BD134" s="275">
        <f>VLOOKUP(C134,FPT!B:BB,19,0)</f>
        <v>5000000</v>
      </c>
      <c r="BE134" t="str">
        <f t="shared" si="133"/>
        <v/>
      </c>
      <c r="BF134">
        <f>VLOOKUP(C134,MOVI!C:DT,20,0)</f>
        <v>0</v>
      </c>
      <c r="BG134" s="252">
        <f>VLOOKUP(C134,FPT!B:BE,20,0)</f>
        <v>0</v>
      </c>
      <c r="BH134" t="str">
        <f t="shared" si="134"/>
        <v/>
      </c>
      <c r="BI134" s="275">
        <f>VLOOKUP(C134,MOVI!C:DT,21,0)</f>
        <v>5000000</v>
      </c>
      <c r="BJ134" s="275">
        <f>VLOOKUP(C134,FPT!B:BH,21,0)</f>
        <v>5000000</v>
      </c>
      <c r="BK134" t="str">
        <f t="shared" si="135"/>
        <v/>
      </c>
      <c r="BL134" s="275">
        <f>VLOOKUP(C134,MOVI!C:DT,22,0)</f>
        <v>0</v>
      </c>
      <c r="BM134" s="275">
        <f>VLOOKUP(C134,FPT!B:BK,22,0)</f>
        <v>0</v>
      </c>
      <c r="BN134" t="str">
        <f t="shared" si="136"/>
        <v/>
      </c>
      <c r="BO134" s="275">
        <f>VLOOKUP(C134,MOVI!C:DT,23,0)</f>
        <v>0</v>
      </c>
      <c r="BP134" s="275">
        <f>VLOOKUP(C134,FPT!B:BN,23,0)</f>
        <v>0</v>
      </c>
      <c r="BQ134" t="str">
        <f t="shared" si="137"/>
        <v/>
      </c>
      <c r="BR134" s="275">
        <f>VLOOKUP(C134,MOVI!C:DT,24,0)</f>
        <v>0</v>
      </c>
      <c r="BS134" s="275">
        <f>VLOOKUP(C134,FPT!B:BQ,24,0)</f>
        <v>0</v>
      </c>
      <c r="BT134" t="str">
        <f t="shared" si="138"/>
        <v/>
      </c>
      <c r="BU134" s="275">
        <f>VLOOKUP(C134,MOVI!C:DT,25,0)</f>
        <v>0</v>
      </c>
      <c r="BV134" s="275">
        <f>VLOOKUP(C134,FPT!B:BT,25,0)</f>
        <v>0</v>
      </c>
      <c r="BW134" t="str">
        <f t="shared" si="139"/>
        <v/>
      </c>
      <c r="BX134" s="275">
        <f>VLOOKUP(C134,MOVI!C:DT,26,0)</f>
        <v>0</v>
      </c>
      <c r="BY134" s="275">
        <f>VLOOKUP(C134,FPT!B:BW,26,0)</f>
        <v>0</v>
      </c>
      <c r="BZ134" t="str">
        <f t="shared" si="140"/>
        <v/>
      </c>
      <c r="CA134" s="275">
        <f>VLOOKUP(C134,MOVI!C:DT,27,0)</f>
        <v>0</v>
      </c>
      <c r="CB134" s="275">
        <f>VLOOKUP(C134,FPT!B:BZ,27,0)</f>
        <v>0</v>
      </c>
      <c r="CC134" t="str">
        <f t="shared" si="141"/>
        <v/>
      </c>
      <c r="CD134" s="275">
        <f>VLOOKUP(C134,MOVI!C:DT,28,0)</f>
        <v>0</v>
      </c>
      <c r="CE134" s="275">
        <f>VLOOKUP(C134,FPT!B:CC,28,0)</f>
        <v>0</v>
      </c>
      <c r="CF134" t="str">
        <f t="shared" si="142"/>
        <v/>
      </c>
      <c r="CG134" t="str">
        <f>VLOOKUP(C134,MOVI!C:DT,29,0)</f>
        <v>CN</v>
      </c>
      <c r="CH134" s="252" t="str">
        <f>VLOOKUP(C134,FPT!B:CF,29,0)</f>
        <v>CN</v>
      </c>
      <c r="CI134" t="str">
        <f t="shared" si="143"/>
        <v/>
      </c>
      <c r="CJ134">
        <f>VLOOKUP(C134,MOVI!C:DT,30,0)</f>
        <v>26</v>
      </c>
      <c r="CK134" s="252">
        <f>VLOOKUP(C134,FPT!B:CI,30,0)</f>
        <v>26</v>
      </c>
      <c r="CL134" t="str">
        <f t="shared" si="144"/>
        <v/>
      </c>
      <c r="CM134">
        <f>VLOOKUP(C134,MOVI!C:DT,31,0)</f>
        <v>20.5</v>
      </c>
      <c r="CN134" s="252">
        <f>VLOOKUP(C134,FPT!B:CL,31,0)</f>
        <v>20.5</v>
      </c>
      <c r="CO134" t="str">
        <f t="shared" si="145"/>
        <v/>
      </c>
      <c r="CP134" s="275">
        <f>VLOOKUP(C134,MOVI!C:DT,32,0)</f>
        <v>5.5</v>
      </c>
      <c r="CQ134" s="275">
        <f>VLOOKUP(C134,FPT!B:CO,32,0)</f>
        <v>5.5</v>
      </c>
      <c r="CR134" t="str">
        <f t="shared" si="146"/>
        <v/>
      </c>
      <c r="CS134" s="275">
        <f>VLOOKUP(C134,MOVI!C:DT,33,0)</f>
        <v>0</v>
      </c>
      <c r="CT134" s="275">
        <f>VLOOKUP(C134,FPT!B:CR,33,0)</f>
        <v>0</v>
      </c>
      <c r="CU134" t="str">
        <f t="shared" si="147"/>
        <v/>
      </c>
      <c r="CV134" s="275">
        <f>VLOOKUP(C134,MOVI!C:DT,34,0)</f>
        <v>0</v>
      </c>
      <c r="CW134" s="275">
        <f>VLOOKUP(C134,FPT!B:CU,34,0)</f>
        <v>0</v>
      </c>
      <c r="CX134" t="str">
        <f t="shared" si="148"/>
        <v/>
      </c>
      <c r="CY134" s="275">
        <f>VLOOKUP(C134,MOVI!C:DT,35,0)</f>
        <v>26</v>
      </c>
      <c r="CZ134" s="275">
        <f>VLOOKUP(C134,FPT!B:CX,35,0)</f>
        <v>26</v>
      </c>
      <c r="DA134" t="str">
        <f t="shared" si="149"/>
        <v/>
      </c>
      <c r="DB134" s="275">
        <f>VLOOKUP(C134,MOVI!C:DT,36,0)</f>
        <v>0</v>
      </c>
      <c r="DC134" s="275">
        <f>VLOOKUP(C134,FPT!B:DA,36,0)</f>
        <v>0</v>
      </c>
      <c r="DD134" t="str">
        <f t="shared" si="150"/>
        <v/>
      </c>
      <c r="DE134" s="275">
        <f>VLOOKUP(C134,MOVI!C:DT,37,0)</f>
        <v>0</v>
      </c>
      <c r="DF134" s="275">
        <f>VLOOKUP(C134,FPT!B:DD,37,0)</f>
        <v>0</v>
      </c>
      <c r="DG134" t="str">
        <f t="shared" si="151"/>
        <v/>
      </c>
      <c r="DH134" s="275">
        <f>VLOOKUP(C134,MOVI!C:DT,38,0)</f>
        <v>0</v>
      </c>
      <c r="DI134" s="275">
        <f>VLOOKUP(C134,FPT!B:DG,38,0)</f>
        <v>0</v>
      </c>
      <c r="DJ134" t="str">
        <f t="shared" si="152"/>
        <v/>
      </c>
      <c r="DK134" s="275">
        <f>VLOOKUP(C134,MOVI!C:DT,39,0)</f>
        <v>0</v>
      </c>
      <c r="DL134" s="275">
        <f>VLOOKUP(C134,FPT!B:DJ,39,0)</f>
        <v>0</v>
      </c>
      <c r="DM134" t="str">
        <f t="shared" si="153"/>
        <v/>
      </c>
      <c r="DN134" s="275">
        <f>VLOOKUP(C134,MOVI!C:DT,40,0)</f>
        <v>0</v>
      </c>
      <c r="DO134" s="275">
        <f>VLOOKUP(C134,FPT!B:DM,40,0)</f>
        <v>0</v>
      </c>
      <c r="DP134" t="str">
        <f t="shared" si="154"/>
        <v/>
      </c>
      <c r="DQ134" s="275">
        <f>VLOOKUP(C134,MOVI!C:DT,41,0)</f>
        <v>0</v>
      </c>
      <c r="DR134" s="275">
        <f>VLOOKUP(C134,FPT!B:DP,41,0)</f>
        <v>0</v>
      </c>
      <c r="DS134" t="str">
        <f t="shared" si="155"/>
        <v/>
      </c>
      <c r="DT134" s="275">
        <f>VLOOKUP(C134,MOVI!C:DT,42,0)</f>
        <v>5000000</v>
      </c>
      <c r="DU134" s="275">
        <f>ROUND(VLOOKUP(C134,FPT!B:DS,42,0),0)</f>
        <v>5000000</v>
      </c>
      <c r="DV134" t="str">
        <f t="shared" si="156"/>
        <v/>
      </c>
      <c r="DW134" s="275">
        <f>VLOOKUP(C134,MOVI!C:DT,43,0)</f>
        <v>0</v>
      </c>
      <c r="DX134" s="275">
        <f>VLOOKUP(C134,FPT!B:DV,43,0)</f>
        <v>0</v>
      </c>
      <c r="DY134" t="str">
        <f t="shared" si="157"/>
        <v/>
      </c>
      <c r="DZ134" s="275">
        <f>VLOOKUP(C134,MOVI!C:DT,44,0)</f>
        <v>0</v>
      </c>
      <c r="EA134" s="275">
        <f>VLOOKUP(C134,FPT!B:DY,44,0)</f>
        <v>0</v>
      </c>
      <c r="EB134" t="str">
        <f t="shared" si="158"/>
        <v/>
      </c>
      <c r="EC134" s="275">
        <f>VLOOKUP(C134,MOVI!C:DT,45,0)</f>
        <v>5000000</v>
      </c>
      <c r="ED134" s="275">
        <f>ROUND(VLOOKUP(C134,FPT!B:EB,45,0),0)</f>
        <v>5000000</v>
      </c>
      <c r="EE134" t="str">
        <f t="shared" si="159"/>
        <v/>
      </c>
      <c r="EF134" s="275">
        <f>VLOOKUP(C134,MOVI!C:DT,46,0)</f>
        <v>0</v>
      </c>
      <c r="EG134" s="275">
        <f>VLOOKUP(C134,FPT!B:EE,46,0)</f>
        <v>0</v>
      </c>
      <c r="EH134" t="str">
        <f t="shared" si="160"/>
        <v/>
      </c>
      <c r="EI134" s="275">
        <f>VLOOKUP(C134,MOVI!C:DT,47,0)</f>
        <v>0</v>
      </c>
      <c r="EJ134" s="275">
        <f>VLOOKUP(C134,FPT!B:EH,47,0)</f>
        <v>0</v>
      </c>
      <c r="EK134" t="str">
        <f t="shared" si="161"/>
        <v/>
      </c>
      <c r="EL134" s="275">
        <f>VLOOKUP(C134,MOVI!C:DT,48,0)</f>
        <v>0</v>
      </c>
      <c r="EM134" s="275">
        <f>VLOOKUP(C134,FPT!B:EK,48,0)</f>
        <v>0</v>
      </c>
      <c r="EN134" t="str">
        <f t="shared" si="162"/>
        <v/>
      </c>
      <c r="EO134" s="275">
        <f>VLOOKUP(C134,MOVI!C:DT,49,0)</f>
        <v>0</v>
      </c>
      <c r="EP134" s="275">
        <f>VLOOKUP(C134,FPT!B:EN,49,0)</f>
        <v>0</v>
      </c>
      <c r="EQ134" t="str">
        <f t="shared" si="163"/>
        <v/>
      </c>
      <c r="ER134" s="275">
        <f>VLOOKUP(C134,MOVI!C:DT,50,0)</f>
        <v>0</v>
      </c>
      <c r="ES134" s="275">
        <f>VLOOKUP(C134,FPT!B:EQ,50,0)</f>
        <v>0</v>
      </c>
      <c r="ET134" t="str">
        <f t="shared" si="164"/>
        <v/>
      </c>
      <c r="EU134" s="275">
        <f>VLOOKUP(C134,MOVI!C:DT,51,0)</f>
        <v>0</v>
      </c>
      <c r="EV134" s="275">
        <f>VLOOKUP(C134,FPT!B:ET,51,0)</f>
        <v>0</v>
      </c>
      <c r="EW134" t="str">
        <f t="shared" si="165"/>
        <v/>
      </c>
      <c r="EX134" s="275">
        <f>VLOOKUP(C134,MOVI!C:DT,52,0)</f>
        <v>0</v>
      </c>
      <c r="EY134" s="275">
        <f>VLOOKUP(C134,FPT!B:EW,52,0)</f>
        <v>0</v>
      </c>
      <c r="EZ134" t="str">
        <f t="shared" si="166"/>
        <v/>
      </c>
      <c r="FA134" s="275">
        <f>VLOOKUP(C134,MOVI!C:DT,53,0)</f>
        <v>0</v>
      </c>
      <c r="FB134" s="275">
        <f>VLOOKUP(C134,FPT!B:EZ,53,0)</f>
        <v>0</v>
      </c>
      <c r="FC134" t="str">
        <f t="shared" si="167"/>
        <v/>
      </c>
      <c r="FD134" s="275">
        <f>VLOOKUP(C134,MOVI!C:DT,54,0)</f>
        <v>0</v>
      </c>
      <c r="FE134" s="275">
        <f>VLOOKUP(C134,FPT!B:FC,54,0)</f>
        <v>0</v>
      </c>
      <c r="FF134" t="str">
        <f t="shared" si="168"/>
        <v/>
      </c>
      <c r="FG134" s="275">
        <f>VLOOKUP(C134,MOVI!C:DT,55,0)</f>
        <v>0</v>
      </c>
      <c r="FH134" s="275">
        <f>VLOOKUP(C134,FPT!B:FF,55,0)</f>
        <v>0</v>
      </c>
      <c r="FI134" t="str">
        <f t="shared" si="169"/>
        <v/>
      </c>
      <c r="FJ134" s="275">
        <f>VLOOKUP(C134,MOVI!C:DT,56,0)</f>
        <v>0</v>
      </c>
      <c r="FK134" s="275">
        <f>VLOOKUP(C134,FPT!B:FI,56,0)</f>
        <v>0</v>
      </c>
      <c r="FL134" t="str">
        <f t="shared" si="170"/>
        <v/>
      </c>
      <c r="FM134" s="275">
        <f>VLOOKUP(C134,MOVI!C:DT,57,0)</f>
        <v>0</v>
      </c>
      <c r="FN134" s="275">
        <f>VLOOKUP(C134,FPT!B:FL,57,0)</f>
        <v>0</v>
      </c>
      <c r="FO134" t="str">
        <f t="shared" si="171"/>
        <v/>
      </c>
      <c r="FP134" s="275">
        <f>VLOOKUP(C134,MOVI!C:DT,58,0)</f>
        <v>0</v>
      </c>
      <c r="FQ134" s="275">
        <f>VLOOKUP(C134,FPT!B:FO,58,0)</f>
        <v>0</v>
      </c>
      <c r="FR134" t="str">
        <f t="shared" si="172"/>
        <v/>
      </c>
      <c r="FS134" s="275">
        <f>VLOOKUP(C134,MOVI!C:DT,59,0)</f>
        <v>0</v>
      </c>
      <c r="FT134" s="275">
        <f>VLOOKUP(C134,FPT!B:FR,59,0)</f>
        <v>0</v>
      </c>
      <c r="FU134" t="str">
        <f t="shared" si="173"/>
        <v/>
      </c>
      <c r="FV134" s="275">
        <f>VLOOKUP(C134,MOVI!C:DT,60,0)</f>
        <v>0</v>
      </c>
      <c r="FW134" s="275">
        <f>VLOOKUP(C134,FPT!B:FU,60,0)</f>
        <v>0</v>
      </c>
      <c r="FX134" t="str">
        <f t="shared" si="174"/>
        <v/>
      </c>
      <c r="FY134" s="275">
        <f>VLOOKUP(C134,MOVI!C:DT,61,0)</f>
        <v>0</v>
      </c>
      <c r="FZ134" s="275">
        <f>VLOOKUP(C134,FPT!B:FX,61,0)</f>
        <v>0</v>
      </c>
      <c r="GA134" t="str">
        <f t="shared" si="175"/>
        <v/>
      </c>
      <c r="GB134" s="275">
        <f>VLOOKUP(C134,MOVI!C:DT,62,0)</f>
        <v>0</v>
      </c>
      <c r="GC134" s="275">
        <f>VLOOKUP(C134,FPT!B:GA,62,0)</f>
        <v>0</v>
      </c>
      <c r="GD134" t="str">
        <f t="shared" si="176"/>
        <v/>
      </c>
      <c r="GE134" s="275">
        <f>VLOOKUP(C134,MOVI!C:DT,63,0)</f>
        <v>0</v>
      </c>
      <c r="GF134" s="275">
        <f>VLOOKUP(C134,FPT!B:GD,63,0)</f>
        <v>0</v>
      </c>
      <c r="GG134" t="str">
        <f t="shared" si="177"/>
        <v/>
      </c>
      <c r="GH134" s="275">
        <f>VLOOKUP(C134,MOVI!C:DT,64,0)</f>
        <v>0</v>
      </c>
      <c r="GI134" s="275">
        <f>VLOOKUP(C134,FPT!B:GG,64,0)</f>
        <v>0</v>
      </c>
      <c r="GJ134" t="str">
        <f t="shared" si="178"/>
        <v/>
      </c>
      <c r="GK134" s="275">
        <f>VLOOKUP(C134,MOVI!C:DT,65,0)</f>
        <v>1300000</v>
      </c>
      <c r="GL134" s="275">
        <f>VLOOKUP(C134,FPT!B:GJ,65,0)</f>
        <v>1300000</v>
      </c>
      <c r="GM134" t="str">
        <f t="shared" si="179"/>
        <v/>
      </c>
      <c r="GN134" s="275">
        <f>VLOOKUP(C134,MOVI!C:DT,66,0)</f>
        <v>0</v>
      </c>
      <c r="GO134" s="275">
        <f>VLOOKUP(C134,FPT!B:GM,66,0)</f>
        <v>0</v>
      </c>
      <c r="GP134" t="str">
        <f t="shared" si="180"/>
        <v/>
      </c>
      <c r="GQ134" s="275">
        <f>VLOOKUP(C134,MOVI!C:DT,67,0)</f>
        <v>0</v>
      </c>
      <c r="GR134" s="275">
        <f>VLOOKUP(C134,FPT!B:GP,67,0)</f>
        <v>0</v>
      </c>
      <c r="GS134" t="str">
        <f t="shared" si="181"/>
        <v/>
      </c>
      <c r="GT134" s="275">
        <f>VLOOKUP(C134,MOVI!C:DT,68,0)</f>
        <v>0</v>
      </c>
      <c r="GU134" s="275">
        <f>VLOOKUP(C134,FPT!B:GS,68,0)</f>
        <v>0</v>
      </c>
      <c r="GV134" t="str">
        <f t="shared" si="182"/>
        <v/>
      </c>
      <c r="GW134" s="275">
        <f>VLOOKUP(C134,MOVI!C:DT,69,0)</f>
        <v>0</v>
      </c>
      <c r="GX134" s="275">
        <f>VLOOKUP(C134,FPT!B:GV,69,0)</f>
        <v>0</v>
      </c>
      <c r="GY134" t="str">
        <f t="shared" si="183"/>
        <v/>
      </c>
      <c r="GZ134" s="275">
        <f>VLOOKUP(C134,MOVI!C:DT,70,0)</f>
        <v>1300000</v>
      </c>
      <c r="HA134" s="275">
        <f>VLOOKUP(C134,FPT!B:GY,70,0)</f>
        <v>1300000</v>
      </c>
      <c r="HB134" t="str">
        <f t="shared" si="184"/>
        <v/>
      </c>
      <c r="HC134" s="275">
        <f>VLOOKUP(C134,MOVI!C:DT,71,0)</f>
        <v>6300000</v>
      </c>
      <c r="HD134" s="275">
        <f>ROUND(VLOOKUP(C134,FPT!B:HB,71,0),0)</f>
        <v>6300000</v>
      </c>
      <c r="HE134" t="str">
        <f t="shared" si="185"/>
        <v/>
      </c>
      <c r="HF134" s="275">
        <f>ROUND(VLOOKUP(C134,MOVI!C:DT,72,0),0)</f>
        <v>0</v>
      </c>
      <c r="HG134" s="275">
        <f>ROUND(VLOOKUP(C134,FPT!B:HE,72,0),0)</f>
        <v>0</v>
      </c>
      <c r="HH134" t="str">
        <f t="shared" si="186"/>
        <v/>
      </c>
      <c r="HI134" s="275">
        <f>VLOOKUP(C134,MOVI!C:DT,73,0)</f>
        <v>0</v>
      </c>
      <c r="HJ134" s="275">
        <f>VLOOKUP(C134,FPT!B:HH,73,0)</f>
        <v>0</v>
      </c>
      <c r="HK134" t="str">
        <f t="shared" si="187"/>
        <v/>
      </c>
      <c r="HL134" s="275">
        <f>VLOOKUP(C134,MOVI!C:DT,74,0)</f>
        <v>0</v>
      </c>
      <c r="HM134" s="275">
        <f>VLOOKUP(C134,FPT!B:HK,74,0)</f>
        <v>0</v>
      </c>
      <c r="HN134" t="str">
        <f t="shared" si="188"/>
        <v/>
      </c>
      <c r="HO134" s="275">
        <f>VLOOKUP(C134,MOVI!C:DT,75,0)</f>
        <v>11000000</v>
      </c>
      <c r="HP134" s="275">
        <f>VLOOKUP(C134,FPT!B:HN,75,0)</f>
        <v>11000000</v>
      </c>
      <c r="HQ134" t="str">
        <f t="shared" si="189"/>
        <v/>
      </c>
      <c r="HR134" s="275">
        <f>VLOOKUP(C134,MOVI!C:DT,76,0)</f>
        <v>0</v>
      </c>
      <c r="HS134" s="275">
        <f>VLOOKUP(C134,FPT!B:HQ,76,0)</f>
        <v>0</v>
      </c>
      <c r="HT134" t="str">
        <f t="shared" si="190"/>
        <v/>
      </c>
      <c r="HU134" s="275">
        <f>VLOOKUP(C134,MOVI!C:DT,77,0)</f>
        <v>0</v>
      </c>
      <c r="HV134" s="275">
        <f>VLOOKUP(C134,FPT!B:HT,77,0)</f>
        <v>0</v>
      </c>
      <c r="HW134" t="str">
        <f t="shared" si="191"/>
        <v/>
      </c>
      <c r="HX134" s="274">
        <f>VLOOKUP(C134,MOVI!C:CB,78,0)</f>
        <v>400000</v>
      </c>
      <c r="HY134" s="261">
        <f>VLOOKUP(C134,FPT!$B:$CA,78,0)</f>
        <v>400000</v>
      </c>
      <c r="HZ134" t="str">
        <f t="shared" si="192"/>
        <v/>
      </c>
      <c r="IA134" s="275">
        <f>VLOOKUP(C134,MOVI!C:CD,79,0)</f>
        <v>50000</v>
      </c>
      <c r="IB134" s="275">
        <f>VLOOKUP(C134,FPT!B:HZ,79,0)</f>
        <v>50000</v>
      </c>
      <c r="IC134" t="str">
        <f t="shared" si="193"/>
        <v/>
      </c>
      <c r="ID134" s="275">
        <f>VLOOKUP(C134,MOVI!C:CD,80,0)</f>
        <v>75000</v>
      </c>
      <c r="IE134" s="275">
        <f>VLOOKUP(C134,FPT!B:IC,80,0)</f>
        <v>75000</v>
      </c>
      <c r="IF134" t="str">
        <f t="shared" si="194"/>
        <v/>
      </c>
      <c r="IG134" s="275">
        <f>VLOOKUP(C134,MOVI!C:DT,81,0)</f>
        <v>0</v>
      </c>
      <c r="IH134" s="275">
        <f>VLOOKUP(C134,FPT!B:IF,81,0)</f>
        <v>0</v>
      </c>
      <c r="II134" t="str">
        <f t="shared" si="195"/>
        <v/>
      </c>
      <c r="IJ134" s="275">
        <f>VLOOKUP(C134,MOVI!C:DT,82,0)</f>
        <v>525000</v>
      </c>
      <c r="IK134" s="275">
        <f>VLOOKUP(C134,FPT!B:II,82,0)</f>
        <v>525000</v>
      </c>
      <c r="IL134" t="str">
        <f t="shared" si="196"/>
        <v/>
      </c>
      <c r="IM134" s="275">
        <f>ROUND(VLOOKUP(C134,MOVI!C:DT,83,0),0)</f>
        <v>11525000</v>
      </c>
      <c r="IN134" s="275">
        <f>ROUND(VLOOKUP(C134,FPT!B:IL,83,0),0)</f>
        <v>11525000</v>
      </c>
      <c r="IO134" t="str">
        <f t="shared" si="197"/>
        <v/>
      </c>
      <c r="IP134" s="275">
        <f>VLOOKUP(C134,MOVI!C:DT,84,0)</f>
        <v>0</v>
      </c>
      <c r="IQ134" s="275">
        <f>VLOOKUP(C134,FPT!B:IO,84,0)</f>
        <v>0</v>
      </c>
      <c r="IR134" t="str">
        <f t="shared" si="198"/>
        <v/>
      </c>
      <c r="IS134" s="275">
        <f>ROUND(VLOOKUP(C134,MOVI!C:DT,85,0),0)</f>
        <v>0</v>
      </c>
      <c r="IT134" s="275">
        <f>ROUND(VLOOKUP(C134,FPT!B:IR,85,0),0)</f>
        <v>0</v>
      </c>
      <c r="IU134" t="str">
        <f t="shared" si="199"/>
        <v/>
      </c>
      <c r="IV134" s="275">
        <f>VLOOKUP(C134,MOVI!C:DT,86,0)</f>
        <v>0</v>
      </c>
      <c r="IW134" s="275">
        <f>VLOOKUP(C134,FPT!B:IU,86,0)</f>
        <v>0</v>
      </c>
      <c r="IX134" t="str">
        <f t="shared" si="200"/>
        <v/>
      </c>
      <c r="IY134" s="275">
        <f>ROUND(VLOOKUP(C134,MOVI!C:DT,87,0),0)</f>
        <v>0</v>
      </c>
      <c r="IZ134" s="275">
        <f>ROUND(VLOOKUP(C134,FPT!B:IX,87,0),0)</f>
        <v>0</v>
      </c>
      <c r="JA134" t="str">
        <f t="shared" si="201"/>
        <v/>
      </c>
      <c r="JB134" s="275">
        <f>VLOOKUP(C134,MOVI!C:DT,88,0)</f>
        <v>0</v>
      </c>
      <c r="JC134" s="275">
        <f>VLOOKUP(C134,FPT!B:JA,88,0)</f>
        <v>0</v>
      </c>
      <c r="JD134" t="str">
        <f t="shared" si="202"/>
        <v/>
      </c>
      <c r="JE134" s="275">
        <f>VLOOKUP(C134,MOVI!C:DT,89,0)</f>
        <v>50000</v>
      </c>
      <c r="JF134" s="275">
        <f>VLOOKUP(C134,FPT!B:JD,89,0)</f>
        <v>50000</v>
      </c>
      <c r="JG134" t="str">
        <f t="shared" si="203"/>
        <v/>
      </c>
      <c r="JH134" s="275">
        <f>VLOOKUP(C134,MOVI!C:DT,90,0)</f>
        <v>0</v>
      </c>
      <c r="JI134" s="275">
        <f>VLOOKUP(C134,FPT!B:JG,90,0)</f>
        <v>0</v>
      </c>
      <c r="JJ134" t="str">
        <f t="shared" si="204"/>
        <v/>
      </c>
      <c r="JK134" s="275">
        <f>VLOOKUP(C134,MOVI!C:DT,91,0)</f>
        <v>0</v>
      </c>
      <c r="JL134" s="275">
        <f>VLOOKUP(C134,FPT!B:JJ,91,0)</f>
        <v>0</v>
      </c>
      <c r="JM134" t="str">
        <f t="shared" si="205"/>
        <v/>
      </c>
      <c r="JN134" s="275">
        <f>VLOOKUP(C134,MOVI!C:DT,92,0)</f>
        <v>0</v>
      </c>
      <c r="JO134" s="275">
        <f>VLOOKUP(C134,FPT!B:JM,92,0)</f>
        <v>0</v>
      </c>
      <c r="JP134" t="str">
        <f t="shared" si="206"/>
        <v/>
      </c>
      <c r="JQ134" s="275">
        <f>VLOOKUP(C134,MOVI!C:DT,93,0)</f>
        <v>0</v>
      </c>
      <c r="JR134" s="275">
        <f>VLOOKUP(C134,FPT!B:JP,93,0)</f>
        <v>0</v>
      </c>
      <c r="JS134" t="str">
        <f t="shared" si="207"/>
        <v/>
      </c>
      <c r="JT134" s="275">
        <f>VLOOKUP(C134,MOVI!C:DT,94,0)</f>
        <v>50000</v>
      </c>
      <c r="JU134" s="275">
        <f>VLOOKUP(C134,FPT!B:JS,94,0)</f>
        <v>50000</v>
      </c>
      <c r="JV134" t="str">
        <f t="shared" si="208"/>
        <v/>
      </c>
      <c r="JW134" s="275">
        <f>VLOOKUP(C134,MOVI!C:DT,95,0)</f>
        <v>5725000</v>
      </c>
      <c r="JX134" s="275">
        <f>VLOOKUP(C134,FPT!B:JV,95,0)</f>
        <v>5725000</v>
      </c>
      <c r="JY134" t="str">
        <f t="shared" si="209"/>
        <v/>
      </c>
      <c r="JZ134" s="275">
        <f>VLOOKUP(C134,MOVI!C:DT,96,0)</f>
        <v>0</v>
      </c>
      <c r="KA134" s="275">
        <f>VLOOKUP(C134,FPT!B:JY,96,0)</f>
        <v>0</v>
      </c>
      <c r="KB134" t="str">
        <f t="shared" si="210"/>
        <v/>
      </c>
      <c r="KC134" s="275">
        <f>VLOOKUP(C134,MOVI!C:DT,97,0)</f>
        <v>5725000</v>
      </c>
      <c r="KD134" s="275">
        <f>VLOOKUP(C134,FPT!B:KB,97,0)</f>
        <v>5725000</v>
      </c>
      <c r="KE134" t="str">
        <f t="shared" si="211"/>
        <v/>
      </c>
      <c r="KF134" s="275">
        <f>VLOOKUP(C134,MOVI!C:DT,98,0)</f>
        <v>850000.00000000012</v>
      </c>
      <c r="KG134" s="275">
        <f>VLOOKUP(C134,FPT!B:KE,98,0)</f>
        <v>850000</v>
      </c>
      <c r="KH134" t="str">
        <f t="shared" si="212"/>
        <v/>
      </c>
      <c r="KI134" s="275">
        <f>VLOOKUP(C134,MOVI!C:DT,99,0)</f>
        <v>0</v>
      </c>
      <c r="KJ134" s="275">
        <f>VLOOKUP(C134,FPT!B:KH,99,0)</f>
        <v>0</v>
      </c>
      <c r="KK134" t="str">
        <f t="shared" si="213"/>
        <v/>
      </c>
      <c r="KL134" s="275">
        <f>VLOOKUP(C134,MOVI!C:DT,100,0)</f>
        <v>150000</v>
      </c>
      <c r="KM134" s="275">
        <f>VLOOKUP(C134,FPT!B:KK,100,0)</f>
        <v>150000</v>
      </c>
      <c r="KN134" t="str">
        <f t="shared" si="214"/>
        <v/>
      </c>
      <c r="KO134" s="275">
        <f>VLOOKUP(C134,MOVI!C:DT,101,0)</f>
        <v>0</v>
      </c>
      <c r="KP134" s="275">
        <f>VLOOKUP(C134,FPT!B:KN,101,0)</f>
        <v>0</v>
      </c>
      <c r="KQ134" t="str">
        <f t="shared" si="215"/>
        <v/>
      </c>
      <c r="KR134" s="275">
        <f>VLOOKUP(C134,MOVI!C:DT,102,0)</f>
        <v>0</v>
      </c>
      <c r="KS134" s="275">
        <f>VLOOKUP(C134,FPT!B:KQ,102,0)</f>
        <v>0</v>
      </c>
      <c r="KT134" t="str">
        <f t="shared" si="216"/>
        <v/>
      </c>
      <c r="KU134" s="275">
        <f>VLOOKUP(C134,MOVI!C:DT,103,0)</f>
        <v>1000000.0000000001</v>
      </c>
      <c r="KV134" s="275">
        <f>VLOOKUP(C134,FPT!B:KT,103,0)</f>
        <v>1000000</v>
      </c>
      <c r="KW134" t="str">
        <f t="shared" si="217"/>
        <v/>
      </c>
      <c r="KX134" s="275">
        <f>VLOOKUP(C134,MOVI!C:DT,104,0)</f>
        <v>1525000</v>
      </c>
      <c r="KY134" s="275">
        <f>VLOOKUP(C134,FPT!B:KW,104,0)</f>
        <v>1525000</v>
      </c>
      <c r="KZ134" t="str">
        <f t="shared" si="218"/>
        <v/>
      </c>
      <c r="LA134" s="275">
        <f>VLOOKUP(C134,MOVI!C:DT,105,0)</f>
        <v>100000</v>
      </c>
      <c r="LB134" s="275">
        <f>VLOOKUP(C134,FPT!B:KZ,105,0)</f>
        <v>100000</v>
      </c>
      <c r="LC134" t="str">
        <f t="shared" si="219"/>
        <v/>
      </c>
      <c r="LD134" s="275">
        <f>VLOOKUP(C134,MOVI!C:DT,106,0)</f>
        <v>7400000</v>
      </c>
      <c r="LE134" s="275">
        <f>VLOOKUP(C134,FPT!B:LC,106,0)</f>
        <v>7400000</v>
      </c>
      <c r="LF134" t="str">
        <f t="shared" si="220"/>
        <v/>
      </c>
      <c r="LG134" s="273">
        <f>VLOOKUP(C134,MOVI!C:DT,107,0)</f>
        <v>0</v>
      </c>
      <c r="LH134" s="273">
        <f>VLOOKUP(C134,FPT!B:LF,107,0)</f>
        <v>0</v>
      </c>
      <c r="LI134" t="str">
        <f t="shared" si="221"/>
        <v/>
      </c>
      <c r="LJ134" t="str">
        <f>VLOOKUP(C134,MOVI!C:DV,108,0)</f>
        <v>MoviSouthSupport</v>
      </c>
      <c r="LK134" s="252" t="str">
        <f>VLOOKUP(C134,FPT!B:LI,108,0)</f>
        <v>MoviSouthSupport</v>
      </c>
      <c r="LL134" t="str">
        <f t="shared" si="222"/>
        <v/>
      </c>
      <c r="LM134" s="275">
        <f>ROUND(VLOOKUP(C134,MOVI!C:DV,109,0),0)</f>
        <v>416667</v>
      </c>
      <c r="LN134" s="275">
        <f>ROUND(VLOOKUP(C134,FPT!B:LL,109,0),0)</f>
        <v>416667</v>
      </c>
      <c r="LO134" t="str">
        <f t="shared" si="223"/>
        <v/>
      </c>
      <c r="LP134" t="str">
        <f>VLOOKUP(C134,MOVI!C:DV,110,0)</f>
        <v>HO</v>
      </c>
      <c r="LQ134" s="247" t="str">
        <f>VLOOKUP(C134,FPT!B:LO,110,0)</f>
        <v>HO</v>
      </c>
      <c r="LR134" t="str">
        <f t="shared" si="224"/>
        <v/>
      </c>
      <c r="LS134">
        <f>MOVI!DI129</f>
        <v>22</v>
      </c>
      <c r="LV134">
        <f>MOVI!DJ129</f>
        <v>0</v>
      </c>
      <c r="LW134">
        <f>MOVI!DK129</f>
        <v>0</v>
      </c>
      <c r="LX134" t="str">
        <f>MOVI!DL129</f>
        <v>x</v>
      </c>
      <c r="LY134">
        <f>MOVI!DM129</f>
        <v>0</v>
      </c>
      <c r="LZ134">
        <f>MOVI!DN129</f>
        <v>50000</v>
      </c>
      <c r="MA134">
        <f>MOVI!DO129</f>
        <v>0</v>
      </c>
      <c r="MB134" t="str">
        <f>MOVI!DP129</f>
        <v/>
      </c>
      <c r="MC134">
        <f>MOVI!DQ129</f>
        <v>0</v>
      </c>
      <c r="MD134">
        <f>MOVI!DR129</f>
        <v>0</v>
      </c>
      <c r="ME134" t="str">
        <f>VLOOKUP(C134,MOVI!C:DV,121,0)</f>
        <v/>
      </c>
      <c r="MF134" s="252"/>
      <c r="MG134" t="str">
        <f t="shared" si="228"/>
        <v/>
      </c>
      <c r="MH134" t="str">
        <f>VLOOKUP(C134,MOVI!C:DT,122,0)</f>
        <v>MoviSouth</v>
      </c>
      <c r="MI134" s="252" t="str">
        <f>VLOOKUP(C134,FPT!B:DS,112,0)</f>
        <v>MoviSouth</v>
      </c>
      <c r="MJ134" t="str">
        <f t="shared" si="225"/>
        <v/>
      </c>
    </row>
    <row r="135" spans="1:348" x14ac:dyDescent="0.25">
      <c r="A135">
        <v>127</v>
      </c>
      <c r="B135" s="48">
        <v>5813</v>
      </c>
      <c r="C135" s="271" t="s">
        <v>961</v>
      </c>
      <c r="D135" t="str">
        <f>VLOOKUP(C135,MOVI!C:D,2,0)</f>
        <v>Phạm Thị Nhung</v>
      </c>
      <c r="E135" t="str">
        <f>VLOOKUP(C135,FPT!B:C,2,0)</f>
        <v>Phạm Thị Nhung</v>
      </c>
      <c r="F135" t="str">
        <f t="shared" si="118"/>
        <v/>
      </c>
      <c r="G135" t="str">
        <f>VLOOKUP(C135,MOVI!C:E,3,0)</f>
        <v>Support</v>
      </c>
      <c r="H135" t="str">
        <f>VLOOKUP(C135,FPT!B:F,3,0)</f>
        <v>Support</v>
      </c>
      <c r="I135" t="str">
        <f t="shared" si="119"/>
        <v/>
      </c>
      <c r="J135" t="str">
        <f>VLOOKUP(C135,MOVI!C:H,4,0)</f>
        <v>CS &amp; CX</v>
      </c>
      <c r="K135" t="str">
        <f>VLOOKUP(C135,FPT!B:I,4,0)</f>
        <v>CS &amp; CX</v>
      </c>
      <c r="L135" t="str">
        <f t="shared" si="120"/>
        <v/>
      </c>
      <c r="M135" t="str">
        <f>VLOOKUP(C135,MOVI!C:DT,5,0)</f>
        <v>Associate</v>
      </c>
      <c r="N135" t="str">
        <f>VLOOKUP(C135,FPT!B:L,5,0)</f>
        <v>Associate</v>
      </c>
      <c r="O135" t="str">
        <f t="shared" si="121"/>
        <v/>
      </c>
      <c r="P135" t="str">
        <f>VLOOKUP(C135,MOVI!C:DT,6,0)</f>
        <v>Call Center Officer</v>
      </c>
      <c r="Q135" t="str">
        <f>VLOOKUP(C135,FPT!B:O,6,0)</f>
        <v>Call Center Officer</v>
      </c>
      <c r="R135" t="str">
        <f t="shared" si="122"/>
        <v/>
      </c>
      <c r="S135" t="str">
        <f>VLOOKUP(C135,MOVI!C:DT,7,0)</f>
        <v>South</v>
      </c>
      <c r="T135" t="str">
        <f>VLOOKUP(C135,FPT!B:R,7,0)</f>
        <v>South</v>
      </c>
      <c r="U135" t="str">
        <f t="shared" si="123"/>
        <v/>
      </c>
      <c r="V135" t="str">
        <f>VLOOKUP(C135,MOVI!C:DT,8,0)</f>
        <v>Movi</v>
      </c>
      <c r="W135" t="str">
        <f>VLOOKUP(C135,FPT!B:U,8,0)</f>
        <v>Movi</v>
      </c>
      <c r="X135" t="str">
        <f t="shared" si="124"/>
        <v/>
      </c>
      <c r="Y135" t="str">
        <f>VLOOKUP(C135,MOVI!C:DT,9,0)</f>
        <v>Full-time</v>
      </c>
      <c r="Z135" t="str">
        <f>VLOOKUP(C135,FPT!B:X,9,0)</f>
        <v>Full-time</v>
      </c>
      <c r="AA135" t="str">
        <f t="shared" si="125"/>
        <v/>
      </c>
      <c r="AB135" t="str">
        <f>VLOOKUP(C135,MOVI!C:DT,10,0)</f>
        <v>Permanent</v>
      </c>
      <c r="AC135" t="str">
        <f>VLOOKUP(C135,FPT!B:AA,10,0)</f>
        <v>Permanent</v>
      </c>
      <c r="AD135" t="str">
        <f t="shared" si="126"/>
        <v/>
      </c>
      <c r="AE135" s="247">
        <f>VLOOKUP(C135,MOVI!C:DT,11,0)</f>
        <v>44039</v>
      </c>
      <c r="AF135" s="247">
        <f>VLOOKUP(C135,FPT!B:AD,11,0)</f>
        <v>44039</v>
      </c>
      <c r="AG135" t="str">
        <f t="shared" si="127"/>
        <v/>
      </c>
      <c r="AH135" s="260" t="str">
        <f>VLOOKUP(C135,MOVI!C:DT,12,0)</f>
        <v/>
      </c>
      <c r="AI135" s="260"/>
      <c r="AJ135" t="str">
        <f t="shared" si="227"/>
        <v/>
      </c>
      <c r="AK135">
        <f>VLOOKUP(C135,MOVI!C:DT,13,0)</f>
        <v>0</v>
      </c>
      <c r="AL135" s="247">
        <f>VLOOKUP(C135,FPT!B:AJ,13,0)</f>
        <v>0</v>
      </c>
      <c r="AM135" t="str">
        <f t="shared" si="226"/>
        <v/>
      </c>
      <c r="AN135" s="247">
        <f>VLOOKUP(C135,MOVI!C:DT,14,0)</f>
        <v>0</v>
      </c>
      <c r="AO135" s="247">
        <f>VLOOKUP(C135,FPT!B:AM,14,0)</f>
        <v>0</v>
      </c>
      <c r="AP135" t="str">
        <f t="shared" si="128"/>
        <v/>
      </c>
      <c r="AQ135" t="str">
        <f>VLOOKUP(C135,MOVI!C:DT,15,0)</f>
        <v>LC</v>
      </c>
      <c r="AR135" s="247" t="str">
        <f>VLOOKUP(C135,FPT!B:AP,15,0)</f>
        <v>LC</v>
      </c>
      <c r="AS135" t="str">
        <f t="shared" si="129"/>
        <v/>
      </c>
      <c r="AT135" s="282" t="str">
        <f>VLOOKUP(C135,MOVI!C:DT,16,0)</f>
        <v>LTTP</v>
      </c>
      <c r="AU135" s="247" t="str">
        <f>VLOOKUP(C135,FPT!B:AS,16,0)</f>
        <v>LTTP</v>
      </c>
      <c r="AV135" t="str">
        <f t="shared" si="130"/>
        <v/>
      </c>
      <c r="AW135" t="str">
        <f>VLOOKUP(C135,MOVI!C:DT,17,0)</f>
        <v>L</v>
      </c>
      <c r="AX135" s="247" t="str">
        <f>VLOOKUP(C135,FPT!B:AV,17,0)</f>
        <v>L</v>
      </c>
      <c r="AY135" t="str">
        <f t="shared" si="131"/>
        <v/>
      </c>
      <c r="AZ135">
        <f>VLOOKUP(C135,MOVI!C:DT,18,0)</f>
        <v>0</v>
      </c>
      <c r="BA135" s="247">
        <f>VLOOKUP(C135,FPT!B:AY,18,0)</f>
        <v>0</v>
      </c>
      <c r="BB135" t="str">
        <f t="shared" si="132"/>
        <v/>
      </c>
      <c r="BC135" s="275">
        <f>VLOOKUP(C135,MOVI!C:DT,19,0)</f>
        <v>5000000</v>
      </c>
      <c r="BD135" s="275">
        <f>VLOOKUP(C135,FPT!B:BB,19,0)</f>
        <v>5000000</v>
      </c>
      <c r="BE135" t="str">
        <f t="shared" si="133"/>
        <v/>
      </c>
      <c r="BF135">
        <f>VLOOKUP(C135,MOVI!C:DT,20,0)</f>
        <v>0</v>
      </c>
      <c r="BG135" s="252">
        <f>VLOOKUP(C135,FPT!B:BE,20,0)</f>
        <v>0</v>
      </c>
      <c r="BH135" t="str">
        <f t="shared" si="134"/>
        <v/>
      </c>
      <c r="BI135" s="275">
        <f>VLOOKUP(C135,MOVI!C:DT,21,0)</f>
        <v>5000000</v>
      </c>
      <c r="BJ135" s="275">
        <f>VLOOKUP(C135,FPT!B:BH,21,0)</f>
        <v>5000000</v>
      </c>
      <c r="BK135" t="str">
        <f t="shared" si="135"/>
        <v/>
      </c>
      <c r="BL135" s="275">
        <f>VLOOKUP(C135,MOVI!C:DT,22,0)</f>
        <v>0</v>
      </c>
      <c r="BM135" s="275">
        <f>VLOOKUP(C135,FPT!B:BK,22,0)</f>
        <v>0</v>
      </c>
      <c r="BN135" t="str">
        <f t="shared" si="136"/>
        <v/>
      </c>
      <c r="BO135" s="275">
        <f>VLOOKUP(C135,MOVI!C:DT,23,0)</f>
        <v>0</v>
      </c>
      <c r="BP135" s="275">
        <f>VLOOKUP(C135,FPT!B:BN,23,0)</f>
        <v>0</v>
      </c>
      <c r="BQ135" t="str">
        <f t="shared" si="137"/>
        <v/>
      </c>
      <c r="BR135" s="275">
        <f>VLOOKUP(C135,MOVI!C:DT,24,0)</f>
        <v>0</v>
      </c>
      <c r="BS135" s="275">
        <f>VLOOKUP(C135,FPT!B:BQ,24,0)</f>
        <v>0</v>
      </c>
      <c r="BT135" t="str">
        <f t="shared" si="138"/>
        <v/>
      </c>
      <c r="BU135" s="275">
        <f>VLOOKUP(C135,MOVI!C:DT,25,0)</f>
        <v>0</v>
      </c>
      <c r="BV135" s="275">
        <f>VLOOKUP(C135,FPT!B:BT,25,0)</f>
        <v>0</v>
      </c>
      <c r="BW135" t="str">
        <f t="shared" si="139"/>
        <v/>
      </c>
      <c r="BX135" s="275">
        <f>VLOOKUP(C135,MOVI!C:DT,26,0)</f>
        <v>0</v>
      </c>
      <c r="BY135" s="275">
        <f>VLOOKUP(C135,FPT!B:BW,26,0)</f>
        <v>0</v>
      </c>
      <c r="BZ135" t="str">
        <f t="shared" si="140"/>
        <v/>
      </c>
      <c r="CA135" s="275">
        <f>VLOOKUP(C135,MOVI!C:DT,27,0)</f>
        <v>0</v>
      </c>
      <c r="CB135" s="275">
        <f>VLOOKUP(C135,FPT!B:BZ,27,0)</f>
        <v>0</v>
      </c>
      <c r="CC135" t="str">
        <f t="shared" si="141"/>
        <v/>
      </c>
      <c r="CD135" s="275">
        <f>VLOOKUP(C135,MOVI!C:DT,28,0)</f>
        <v>0</v>
      </c>
      <c r="CE135" s="275">
        <f>VLOOKUP(C135,FPT!B:CC,28,0)</f>
        <v>0</v>
      </c>
      <c r="CF135" t="str">
        <f t="shared" si="142"/>
        <v/>
      </c>
      <c r="CG135" t="str">
        <f>VLOOKUP(C135,MOVI!C:DT,29,0)</f>
        <v>CN</v>
      </c>
      <c r="CH135" s="252" t="str">
        <f>VLOOKUP(C135,FPT!B:CF,29,0)</f>
        <v>CN</v>
      </c>
      <c r="CI135" t="str">
        <f t="shared" si="143"/>
        <v/>
      </c>
      <c r="CJ135">
        <f>VLOOKUP(C135,MOVI!C:DT,30,0)</f>
        <v>26</v>
      </c>
      <c r="CK135" s="252">
        <f>VLOOKUP(C135,FPT!B:CI,30,0)</f>
        <v>26</v>
      </c>
      <c r="CL135" t="str">
        <f t="shared" si="144"/>
        <v/>
      </c>
      <c r="CM135">
        <f>VLOOKUP(C135,MOVI!C:DT,31,0)</f>
        <v>22.5</v>
      </c>
      <c r="CN135" s="252">
        <f>VLOOKUP(C135,FPT!B:CL,31,0)</f>
        <v>22.5</v>
      </c>
      <c r="CO135" t="str">
        <f t="shared" si="145"/>
        <v/>
      </c>
      <c r="CP135" s="275">
        <f>VLOOKUP(C135,MOVI!C:DT,32,0)</f>
        <v>3.5</v>
      </c>
      <c r="CQ135" s="275">
        <f>VLOOKUP(C135,FPT!B:CO,32,0)</f>
        <v>3.5</v>
      </c>
      <c r="CR135" t="str">
        <f t="shared" si="146"/>
        <v/>
      </c>
      <c r="CS135" s="275">
        <f>VLOOKUP(C135,MOVI!C:DT,33,0)</f>
        <v>0</v>
      </c>
      <c r="CT135" s="275">
        <f>VLOOKUP(C135,FPT!B:CR,33,0)</f>
        <v>0</v>
      </c>
      <c r="CU135" t="str">
        <f t="shared" si="147"/>
        <v/>
      </c>
      <c r="CV135" s="275">
        <f>VLOOKUP(C135,MOVI!C:DT,34,0)</f>
        <v>0</v>
      </c>
      <c r="CW135" s="275">
        <f>VLOOKUP(C135,FPT!B:CU,34,0)</f>
        <v>0</v>
      </c>
      <c r="CX135" t="str">
        <f t="shared" si="148"/>
        <v/>
      </c>
      <c r="CY135" s="275">
        <f>VLOOKUP(C135,MOVI!C:DT,35,0)</f>
        <v>26</v>
      </c>
      <c r="CZ135" s="275">
        <f>VLOOKUP(C135,FPT!B:CX,35,0)</f>
        <v>26</v>
      </c>
      <c r="DA135" t="str">
        <f t="shared" si="149"/>
        <v/>
      </c>
      <c r="DB135" s="275">
        <f>VLOOKUP(C135,MOVI!C:DT,36,0)</f>
        <v>0</v>
      </c>
      <c r="DC135" s="275">
        <f>VLOOKUP(C135,FPT!B:DA,36,0)</f>
        <v>0</v>
      </c>
      <c r="DD135" t="str">
        <f t="shared" si="150"/>
        <v/>
      </c>
      <c r="DE135" s="275">
        <f>VLOOKUP(C135,MOVI!C:DT,37,0)</f>
        <v>0</v>
      </c>
      <c r="DF135" s="275">
        <f>VLOOKUP(C135,FPT!B:DD,37,0)</f>
        <v>0</v>
      </c>
      <c r="DG135" t="str">
        <f t="shared" si="151"/>
        <v/>
      </c>
      <c r="DH135" s="275">
        <f>VLOOKUP(C135,MOVI!C:DT,38,0)</f>
        <v>0</v>
      </c>
      <c r="DI135" s="275">
        <f>VLOOKUP(C135,FPT!B:DG,38,0)</f>
        <v>0</v>
      </c>
      <c r="DJ135" t="str">
        <f t="shared" si="152"/>
        <v/>
      </c>
      <c r="DK135" s="275">
        <f>VLOOKUP(C135,MOVI!C:DT,39,0)</f>
        <v>0</v>
      </c>
      <c r="DL135" s="275">
        <f>VLOOKUP(C135,FPT!B:DJ,39,0)</f>
        <v>0</v>
      </c>
      <c r="DM135" t="str">
        <f t="shared" si="153"/>
        <v/>
      </c>
      <c r="DN135" s="275">
        <f>VLOOKUP(C135,MOVI!C:DT,40,0)</f>
        <v>0</v>
      </c>
      <c r="DO135" s="275">
        <f>VLOOKUP(C135,FPT!B:DM,40,0)</f>
        <v>0</v>
      </c>
      <c r="DP135" t="str">
        <f t="shared" si="154"/>
        <v/>
      </c>
      <c r="DQ135" s="275">
        <f>VLOOKUP(C135,MOVI!C:DT,41,0)</f>
        <v>0</v>
      </c>
      <c r="DR135" s="275">
        <f>VLOOKUP(C135,FPT!B:DP,41,0)</f>
        <v>0</v>
      </c>
      <c r="DS135" t="str">
        <f t="shared" si="155"/>
        <v/>
      </c>
      <c r="DT135" s="275">
        <f>VLOOKUP(C135,MOVI!C:DT,42,0)</f>
        <v>5000000</v>
      </c>
      <c r="DU135" s="275">
        <f>ROUND(VLOOKUP(C135,FPT!B:DS,42,0),0)</f>
        <v>5000000</v>
      </c>
      <c r="DV135" t="str">
        <f t="shared" si="156"/>
        <v/>
      </c>
      <c r="DW135" s="275">
        <f>VLOOKUP(C135,MOVI!C:DT,43,0)</f>
        <v>0</v>
      </c>
      <c r="DX135" s="275">
        <f>VLOOKUP(C135,FPT!B:DV,43,0)</f>
        <v>0</v>
      </c>
      <c r="DY135" t="str">
        <f t="shared" si="157"/>
        <v/>
      </c>
      <c r="DZ135" s="275">
        <f>VLOOKUP(C135,MOVI!C:DT,44,0)</f>
        <v>0</v>
      </c>
      <c r="EA135" s="275">
        <f>VLOOKUP(C135,FPT!B:DY,44,0)</f>
        <v>0</v>
      </c>
      <c r="EB135" t="str">
        <f t="shared" si="158"/>
        <v/>
      </c>
      <c r="EC135" s="275">
        <f>VLOOKUP(C135,MOVI!C:DT,45,0)</f>
        <v>5000000</v>
      </c>
      <c r="ED135" s="275">
        <f>ROUND(VLOOKUP(C135,FPT!B:EB,45,0),0)</f>
        <v>5000000</v>
      </c>
      <c r="EE135" t="str">
        <f t="shared" si="159"/>
        <v/>
      </c>
      <c r="EF135" s="275">
        <f>VLOOKUP(C135,MOVI!C:DT,46,0)</f>
        <v>0</v>
      </c>
      <c r="EG135" s="275">
        <f>VLOOKUP(C135,FPT!B:EE,46,0)</f>
        <v>0</v>
      </c>
      <c r="EH135" t="str">
        <f t="shared" si="160"/>
        <v/>
      </c>
      <c r="EI135" s="275">
        <f>VLOOKUP(C135,MOVI!C:DT,47,0)</f>
        <v>0</v>
      </c>
      <c r="EJ135" s="275">
        <f>VLOOKUP(C135,FPT!B:EH,47,0)</f>
        <v>0</v>
      </c>
      <c r="EK135" t="str">
        <f t="shared" si="161"/>
        <v/>
      </c>
      <c r="EL135" s="275">
        <f>VLOOKUP(C135,MOVI!C:DT,48,0)</f>
        <v>0</v>
      </c>
      <c r="EM135" s="275">
        <f>VLOOKUP(C135,FPT!B:EK,48,0)</f>
        <v>0</v>
      </c>
      <c r="EN135" t="str">
        <f t="shared" si="162"/>
        <v/>
      </c>
      <c r="EO135" s="275">
        <f>VLOOKUP(C135,MOVI!C:DT,49,0)</f>
        <v>0</v>
      </c>
      <c r="EP135" s="275">
        <f>VLOOKUP(C135,FPT!B:EN,49,0)</f>
        <v>0</v>
      </c>
      <c r="EQ135" t="str">
        <f t="shared" si="163"/>
        <v/>
      </c>
      <c r="ER135" s="275">
        <f>VLOOKUP(C135,MOVI!C:DT,50,0)</f>
        <v>0</v>
      </c>
      <c r="ES135" s="275">
        <f>VLOOKUP(C135,FPT!B:EQ,50,0)</f>
        <v>0</v>
      </c>
      <c r="ET135" t="str">
        <f t="shared" si="164"/>
        <v/>
      </c>
      <c r="EU135" s="275">
        <f>VLOOKUP(C135,MOVI!C:DT,51,0)</f>
        <v>0</v>
      </c>
      <c r="EV135" s="275">
        <f>VLOOKUP(C135,FPT!B:ET,51,0)</f>
        <v>0</v>
      </c>
      <c r="EW135" t="str">
        <f t="shared" si="165"/>
        <v/>
      </c>
      <c r="EX135" s="275">
        <f>VLOOKUP(C135,MOVI!C:DT,52,0)</f>
        <v>0</v>
      </c>
      <c r="EY135" s="275">
        <f>VLOOKUP(C135,FPT!B:EW,52,0)</f>
        <v>0</v>
      </c>
      <c r="EZ135" t="str">
        <f t="shared" si="166"/>
        <v/>
      </c>
      <c r="FA135" s="275">
        <f>VLOOKUP(C135,MOVI!C:DT,53,0)</f>
        <v>0</v>
      </c>
      <c r="FB135" s="275">
        <f>VLOOKUP(C135,FPT!B:EZ,53,0)</f>
        <v>0</v>
      </c>
      <c r="FC135" t="str">
        <f t="shared" si="167"/>
        <v/>
      </c>
      <c r="FD135" s="275">
        <f>VLOOKUP(C135,MOVI!C:DT,54,0)</f>
        <v>0</v>
      </c>
      <c r="FE135" s="275">
        <f>VLOOKUP(C135,FPT!B:FC,54,0)</f>
        <v>0</v>
      </c>
      <c r="FF135" t="str">
        <f t="shared" si="168"/>
        <v/>
      </c>
      <c r="FG135" s="275">
        <f>VLOOKUP(C135,MOVI!C:DT,55,0)</f>
        <v>0</v>
      </c>
      <c r="FH135" s="275">
        <f>VLOOKUP(C135,FPT!B:FF,55,0)</f>
        <v>0</v>
      </c>
      <c r="FI135" t="str">
        <f t="shared" si="169"/>
        <v/>
      </c>
      <c r="FJ135" s="275">
        <f>VLOOKUP(C135,MOVI!C:DT,56,0)</f>
        <v>0</v>
      </c>
      <c r="FK135" s="275">
        <f>VLOOKUP(C135,FPT!B:FI,56,0)</f>
        <v>0</v>
      </c>
      <c r="FL135" t="str">
        <f t="shared" si="170"/>
        <v/>
      </c>
      <c r="FM135" s="275">
        <f>VLOOKUP(C135,MOVI!C:DT,57,0)</f>
        <v>0</v>
      </c>
      <c r="FN135" s="275">
        <f>VLOOKUP(C135,FPT!B:FL,57,0)</f>
        <v>0</v>
      </c>
      <c r="FO135" t="str">
        <f t="shared" si="171"/>
        <v/>
      </c>
      <c r="FP135" s="275">
        <f>VLOOKUP(C135,MOVI!C:DT,58,0)</f>
        <v>0</v>
      </c>
      <c r="FQ135" s="275">
        <f>VLOOKUP(C135,FPT!B:FO,58,0)</f>
        <v>0</v>
      </c>
      <c r="FR135" t="str">
        <f t="shared" si="172"/>
        <v/>
      </c>
      <c r="FS135" s="275">
        <f>VLOOKUP(C135,MOVI!C:DT,59,0)</f>
        <v>0</v>
      </c>
      <c r="FT135" s="275">
        <f>VLOOKUP(C135,FPT!B:FR,59,0)</f>
        <v>0</v>
      </c>
      <c r="FU135" t="str">
        <f t="shared" si="173"/>
        <v/>
      </c>
      <c r="FV135" s="275">
        <f>VLOOKUP(C135,MOVI!C:DT,60,0)</f>
        <v>0</v>
      </c>
      <c r="FW135" s="275">
        <f>VLOOKUP(C135,FPT!B:FU,60,0)</f>
        <v>0</v>
      </c>
      <c r="FX135" t="str">
        <f t="shared" si="174"/>
        <v/>
      </c>
      <c r="FY135" s="275">
        <f>VLOOKUP(C135,MOVI!C:DT,61,0)</f>
        <v>0</v>
      </c>
      <c r="FZ135" s="275">
        <f>VLOOKUP(C135,FPT!B:FX,61,0)</f>
        <v>0</v>
      </c>
      <c r="GA135" t="str">
        <f t="shared" si="175"/>
        <v/>
      </c>
      <c r="GB135" s="275">
        <f>VLOOKUP(C135,MOVI!C:DT,62,0)</f>
        <v>0</v>
      </c>
      <c r="GC135" s="275">
        <f>VLOOKUP(C135,FPT!B:GA,62,0)</f>
        <v>0</v>
      </c>
      <c r="GD135" t="str">
        <f t="shared" si="176"/>
        <v/>
      </c>
      <c r="GE135" s="275">
        <f>VLOOKUP(C135,MOVI!C:DT,63,0)</f>
        <v>0</v>
      </c>
      <c r="GF135" s="275">
        <f>VLOOKUP(C135,FPT!B:GD,63,0)</f>
        <v>0</v>
      </c>
      <c r="GG135" t="str">
        <f t="shared" si="177"/>
        <v/>
      </c>
      <c r="GH135" s="275">
        <f>VLOOKUP(C135,MOVI!C:DT,64,0)</f>
        <v>0</v>
      </c>
      <c r="GI135" s="275">
        <f>VLOOKUP(C135,FPT!B:GG,64,0)</f>
        <v>0</v>
      </c>
      <c r="GJ135" t="str">
        <f t="shared" si="178"/>
        <v/>
      </c>
      <c r="GK135" s="275">
        <f>VLOOKUP(C135,MOVI!C:DT,65,0)</f>
        <v>800000</v>
      </c>
      <c r="GL135" s="275">
        <f>VLOOKUP(C135,FPT!B:GJ,65,0)</f>
        <v>800000</v>
      </c>
      <c r="GM135" t="str">
        <f t="shared" si="179"/>
        <v/>
      </c>
      <c r="GN135" s="275">
        <f>VLOOKUP(C135,MOVI!C:DT,66,0)</f>
        <v>0</v>
      </c>
      <c r="GO135" s="275">
        <f>VLOOKUP(C135,FPT!B:GM,66,0)</f>
        <v>0</v>
      </c>
      <c r="GP135" t="str">
        <f t="shared" si="180"/>
        <v/>
      </c>
      <c r="GQ135" s="275">
        <f>VLOOKUP(C135,MOVI!C:DT,67,0)</f>
        <v>0</v>
      </c>
      <c r="GR135" s="275">
        <f>VLOOKUP(C135,FPT!B:GP,67,0)</f>
        <v>0</v>
      </c>
      <c r="GS135" t="str">
        <f t="shared" si="181"/>
        <v/>
      </c>
      <c r="GT135" s="275">
        <f>VLOOKUP(C135,MOVI!C:DT,68,0)</f>
        <v>0</v>
      </c>
      <c r="GU135" s="275">
        <f>VLOOKUP(C135,FPT!B:GS,68,0)</f>
        <v>0</v>
      </c>
      <c r="GV135" t="str">
        <f t="shared" si="182"/>
        <v/>
      </c>
      <c r="GW135" s="275">
        <f>VLOOKUP(C135,MOVI!C:DT,69,0)</f>
        <v>0</v>
      </c>
      <c r="GX135" s="275">
        <f>VLOOKUP(C135,FPT!B:GV,69,0)</f>
        <v>0</v>
      </c>
      <c r="GY135" t="str">
        <f t="shared" si="183"/>
        <v/>
      </c>
      <c r="GZ135" s="275">
        <f>VLOOKUP(C135,MOVI!C:DT,70,0)</f>
        <v>800000</v>
      </c>
      <c r="HA135" s="275">
        <f>VLOOKUP(C135,FPT!B:GY,70,0)</f>
        <v>800000</v>
      </c>
      <c r="HB135" t="str">
        <f t="shared" si="184"/>
        <v/>
      </c>
      <c r="HC135" s="275">
        <f>VLOOKUP(C135,MOVI!C:DT,71,0)</f>
        <v>5800000</v>
      </c>
      <c r="HD135" s="275">
        <f>ROUND(VLOOKUP(C135,FPT!B:HB,71,0),0)</f>
        <v>5800000</v>
      </c>
      <c r="HE135" t="str">
        <f t="shared" si="185"/>
        <v/>
      </c>
      <c r="HF135" s="275">
        <f>ROUND(VLOOKUP(C135,MOVI!C:DT,72,0),0)</f>
        <v>0</v>
      </c>
      <c r="HG135" s="275">
        <f>ROUND(VLOOKUP(C135,FPT!B:HE,72,0),0)</f>
        <v>0</v>
      </c>
      <c r="HH135" t="str">
        <f t="shared" si="186"/>
        <v/>
      </c>
      <c r="HI135" s="275">
        <f>VLOOKUP(C135,MOVI!C:DT,73,0)</f>
        <v>0</v>
      </c>
      <c r="HJ135" s="275">
        <f>VLOOKUP(C135,FPT!B:HH,73,0)</f>
        <v>0</v>
      </c>
      <c r="HK135" t="str">
        <f t="shared" si="187"/>
        <v/>
      </c>
      <c r="HL135" s="275">
        <f>VLOOKUP(C135,MOVI!C:DT,74,0)</f>
        <v>0</v>
      </c>
      <c r="HM135" s="275">
        <f>VLOOKUP(C135,FPT!B:HK,74,0)</f>
        <v>0</v>
      </c>
      <c r="HN135" t="str">
        <f t="shared" si="188"/>
        <v/>
      </c>
      <c r="HO135" s="275">
        <f>VLOOKUP(C135,MOVI!C:DT,75,0)</f>
        <v>11000000</v>
      </c>
      <c r="HP135" s="275">
        <f>VLOOKUP(C135,FPT!B:HN,75,0)</f>
        <v>11000000</v>
      </c>
      <c r="HQ135" t="str">
        <f t="shared" si="189"/>
        <v/>
      </c>
      <c r="HR135" s="275">
        <f>VLOOKUP(C135,MOVI!C:DT,76,0)</f>
        <v>0</v>
      </c>
      <c r="HS135" s="275">
        <f>VLOOKUP(C135,FPT!B:HQ,76,0)</f>
        <v>0</v>
      </c>
      <c r="HT135" t="str">
        <f t="shared" si="190"/>
        <v/>
      </c>
      <c r="HU135" s="275">
        <f>VLOOKUP(C135,MOVI!C:DT,77,0)</f>
        <v>0</v>
      </c>
      <c r="HV135" s="275">
        <f>VLOOKUP(C135,FPT!B:HT,77,0)</f>
        <v>0</v>
      </c>
      <c r="HW135" t="str">
        <f t="shared" si="191"/>
        <v/>
      </c>
      <c r="HX135" s="274">
        <f>VLOOKUP(C135,MOVI!C:CB,78,0)</f>
        <v>400000</v>
      </c>
      <c r="HY135" s="261">
        <f>VLOOKUP(C135,FPT!$B:$CA,78,0)</f>
        <v>400000</v>
      </c>
      <c r="HZ135" t="str">
        <f t="shared" si="192"/>
        <v/>
      </c>
      <c r="IA135" s="275">
        <f>VLOOKUP(C135,MOVI!C:CD,79,0)</f>
        <v>50000</v>
      </c>
      <c r="IB135" s="275">
        <f>VLOOKUP(C135,FPT!B:HZ,79,0)</f>
        <v>50000</v>
      </c>
      <c r="IC135" t="str">
        <f t="shared" si="193"/>
        <v/>
      </c>
      <c r="ID135" s="275">
        <f>VLOOKUP(C135,MOVI!C:CD,80,0)</f>
        <v>75000</v>
      </c>
      <c r="IE135" s="275">
        <f>VLOOKUP(C135,FPT!B:IC,80,0)</f>
        <v>75000</v>
      </c>
      <c r="IF135" t="str">
        <f t="shared" si="194"/>
        <v/>
      </c>
      <c r="IG135" s="275">
        <f>VLOOKUP(C135,MOVI!C:DT,81,0)</f>
        <v>0</v>
      </c>
      <c r="IH135" s="275">
        <f>VLOOKUP(C135,FPT!B:IF,81,0)</f>
        <v>0</v>
      </c>
      <c r="II135" t="str">
        <f t="shared" si="195"/>
        <v/>
      </c>
      <c r="IJ135" s="275">
        <f>VLOOKUP(C135,MOVI!C:DT,82,0)</f>
        <v>525000</v>
      </c>
      <c r="IK135" s="275">
        <f>VLOOKUP(C135,FPT!B:II,82,0)</f>
        <v>525000</v>
      </c>
      <c r="IL135" t="str">
        <f t="shared" si="196"/>
        <v/>
      </c>
      <c r="IM135" s="275">
        <f>ROUND(VLOOKUP(C135,MOVI!C:DT,83,0),0)</f>
        <v>11525000</v>
      </c>
      <c r="IN135" s="275">
        <f>ROUND(VLOOKUP(C135,FPT!B:IL,83,0),0)</f>
        <v>11525000</v>
      </c>
      <c r="IO135" t="str">
        <f t="shared" si="197"/>
        <v/>
      </c>
      <c r="IP135" s="275">
        <f>VLOOKUP(C135,MOVI!C:DT,84,0)</f>
        <v>0</v>
      </c>
      <c r="IQ135" s="275">
        <f>VLOOKUP(C135,FPT!B:IO,84,0)</f>
        <v>0</v>
      </c>
      <c r="IR135" t="str">
        <f t="shared" si="198"/>
        <v/>
      </c>
      <c r="IS135" s="275">
        <f>ROUND(VLOOKUP(C135,MOVI!C:DT,85,0),0)</f>
        <v>0</v>
      </c>
      <c r="IT135" s="275">
        <f>ROUND(VLOOKUP(C135,FPT!B:IR,85,0),0)</f>
        <v>0</v>
      </c>
      <c r="IU135" t="str">
        <f t="shared" si="199"/>
        <v/>
      </c>
      <c r="IV135" s="275">
        <f>VLOOKUP(C135,MOVI!C:DT,86,0)</f>
        <v>0</v>
      </c>
      <c r="IW135" s="275">
        <f>VLOOKUP(C135,FPT!B:IU,86,0)</f>
        <v>0</v>
      </c>
      <c r="IX135" t="str">
        <f t="shared" si="200"/>
        <v/>
      </c>
      <c r="IY135" s="275">
        <f>ROUND(VLOOKUP(C135,MOVI!C:DT,87,0),0)</f>
        <v>0</v>
      </c>
      <c r="IZ135" s="275">
        <f>ROUND(VLOOKUP(C135,FPT!B:IX,87,0),0)</f>
        <v>0</v>
      </c>
      <c r="JA135" t="str">
        <f t="shared" si="201"/>
        <v/>
      </c>
      <c r="JB135" s="275">
        <f>VLOOKUP(C135,MOVI!C:DT,88,0)</f>
        <v>0</v>
      </c>
      <c r="JC135" s="275">
        <f>VLOOKUP(C135,FPT!B:JA,88,0)</f>
        <v>0</v>
      </c>
      <c r="JD135" t="str">
        <f t="shared" si="202"/>
        <v/>
      </c>
      <c r="JE135" s="275">
        <f>VLOOKUP(C135,MOVI!C:DT,89,0)</f>
        <v>50000</v>
      </c>
      <c r="JF135" s="275">
        <f>VLOOKUP(C135,FPT!B:JD,89,0)</f>
        <v>50000</v>
      </c>
      <c r="JG135" t="str">
        <f t="shared" si="203"/>
        <v/>
      </c>
      <c r="JH135" s="275">
        <f>VLOOKUP(C135,MOVI!C:DT,90,0)</f>
        <v>0</v>
      </c>
      <c r="JI135" s="275">
        <f>VLOOKUP(C135,FPT!B:JG,90,0)</f>
        <v>0</v>
      </c>
      <c r="JJ135" t="str">
        <f t="shared" si="204"/>
        <v/>
      </c>
      <c r="JK135" s="275">
        <f>VLOOKUP(C135,MOVI!C:DT,91,0)</f>
        <v>0</v>
      </c>
      <c r="JL135" s="275">
        <f>VLOOKUP(C135,FPT!B:JJ,91,0)</f>
        <v>0</v>
      </c>
      <c r="JM135" t="str">
        <f t="shared" si="205"/>
        <v/>
      </c>
      <c r="JN135" s="275">
        <f>VLOOKUP(C135,MOVI!C:DT,92,0)</f>
        <v>0</v>
      </c>
      <c r="JO135" s="275">
        <f>VLOOKUP(C135,FPT!B:JM,92,0)</f>
        <v>0</v>
      </c>
      <c r="JP135" t="str">
        <f t="shared" si="206"/>
        <v/>
      </c>
      <c r="JQ135" s="275">
        <f>VLOOKUP(C135,MOVI!C:DT,93,0)</f>
        <v>0</v>
      </c>
      <c r="JR135" s="275">
        <f>VLOOKUP(C135,FPT!B:JP,93,0)</f>
        <v>0</v>
      </c>
      <c r="JS135" t="str">
        <f t="shared" si="207"/>
        <v/>
      </c>
      <c r="JT135" s="275">
        <f>VLOOKUP(C135,MOVI!C:DT,94,0)</f>
        <v>50000</v>
      </c>
      <c r="JU135" s="275">
        <f>VLOOKUP(C135,FPT!B:JS,94,0)</f>
        <v>50000</v>
      </c>
      <c r="JV135" t="str">
        <f t="shared" si="208"/>
        <v/>
      </c>
      <c r="JW135" s="275">
        <f>VLOOKUP(C135,MOVI!C:DT,95,0)</f>
        <v>5225000</v>
      </c>
      <c r="JX135" s="275">
        <f>VLOOKUP(C135,FPT!B:JV,95,0)</f>
        <v>5225000</v>
      </c>
      <c r="JY135" t="str">
        <f t="shared" si="209"/>
        <v/>
      </c>
      <c r="JZ135" s="275">
        <f>VLOOKUP(C135,MOVI!C:DT,96,0)</f>
        <v>0</v>
      </c>
      <c r="KA135" s="275">
        <f>VLOOKUP(C135,FPT!B:JY,96,0)</f>
        <v>0</v>
      </c>
      <c r="KB135" t="str">
        <f t="shared" si="210"/>
        <v/>
      </c>
      <c r="KC135" s="275">
        <f>VLOOKUP(C135,MOVI!C:DT,97,0)</f>
        <v>5225000</v>
      </c>
      <c r="KD135" s="275">
        <f>VLOOKUP(C135,FPT!B:KB,97,0)</f>
        <v>5225000</v>
      </c>
      <c r="KE135" t="str">
        <f t="shared" si="211"/>
        <v/>
      </c>
      <c r="KF135" s="275">
        <f>VLOOKUP(C135,MOVI!C:DT,98,0)</f>
        <v>850000.00000000012</v>
      </c>
      <c r="KG135" s="275">
        <f>VLOOKUP(C135,FPT!B:KE,98,0)</f>
        <v>850000</v>
      </c>
      <c r="KH135" t="str">
        <f t="shared" si="212"/>
        <v/>
      </c>
      <c r="KI135" s="275">
        <f>VLOOKUP(C135,MOVI!C:DT,99,0)</f>
        <v>0</v>
      </c>
      <c r="KJ135" s="275">
        <f>VLOOKUP(C135,FPT!B:KH,99,0)</f>
        <v>0</v>
      </c>
      <c r="KK135" t="str">
        <f t="shared" si="213"/>
        <v/>
      </c>
      <c r="KL135" s="275">
        <f>VLOOKUP(C135,MOVI!C:DT,100,0)</f>
        <v>150000</v>
      </c>
      <c r="KM135" s="275">
        <f>VLOOKUP(C135,FPT!B:KK,100,0)</f>
        <v>150000</v>
      </c>
      <c r="KN135" t="str">
        <f t="shared" si="214"/>
        <v/>
      </c>
      <c r="KO135" s="275">
        <f>VLOOKUP(C135,MOVI!C:DT,101,0)</f>
        <v>0</v>
      </c>
      <c r="KP135" s="275">
        <f>VLOOKUP(C135,FPT!B:KN,101,0)</f>
        <v>0</v>
      </c>
      <c r="KQ135" t="str">
        <f t="shared" si="215"/>
        <v/>
      </c>
      <c r="KR135" s="275">
        <f>VLOOKUP(C135,MOVI!C:DT,102,0)</f>
        <v>0</v>
      </c>
      <c r="KS135" s="275">
        <f>VLOOKUP(C135,FPT!B:KQ,102,0)</f>
        <v>0</v>
      </c>
      <c r="KT135" t="str">
        <f t="shared" si="216"/>
        <v/>
      </c>
      <c r="KU135" s="275">
        <f>VLOOKUP(C135,MOVI!C:DT,103,0)</f>
        <v>1000000.0000000001</v>
      </c>
      <c r="KV135" s="275">
        <f>VLOOKUP(C135,FPT!B:KT,103,0)</f>
        <v>1000000</v>
      </c>
      <c r="KW135" t="str">
        <f t="shared" si="217"/>
        <v/>
      </c>
      <c r="KX135" s="275">
        <f>VLOOKUP(C135,MOVI!C:DT,104,0)</f>
        <v>1525000</v>
      </c>
      <c r="KY135" s="275">
        <f>VLOOKUP(C135,FPT!B:KW,104,0)</f>
        <v>1525000</v>
      </c>
      <c r="KZ135" t="str">
        <f t="shared" si="218"/>
        <v/>
      </c>
      <c r="LA135" s="275">
        <f>VLOOKUP(C135,MOVI!C:DT,105,0)</f>
        <v>100000</v>
      </c>
      <c r="LB135" s="275">
        <f>VLOOKUP(C135,FPT!B:KZ,105,0)</f>
        <v>100000</v>
      </c>
      <c r="LC135" t="str">
        <f t="shared" si="219"/>
        <v/>
      </c>
      <c r="LD135" s="275">
        <f>VLOOKUP(C135,MOVI!C:DT,106,0)</f>
        <v>6900000</v>
      </c>
      <c r="LE135" s="275">
        <f>VLOOKUP(C135,FPT!B:LC,106,0)</f>
        <v>6900000</v>
      </c>
      <c r="LF135" t="str">
        <f t="shared" si="220"/>
        <v/>
      </c>
      <c r="LG135" s="273">
        <f>VLOOKUP(C135,MOVI!C:DT,107,0)</f>
        <v>0</v>
      </c>
      <c r="LH135" s="273">
        <f>VLOOKUP(C135,FPT!B:LF,107,0)</f>
        <v>0</v>
      </c>
      <c r="LI135" t="str">
        <f t="shared" si="221"/>
        <v/>
      </c>
      <c r="LJ135" t="str">
        <f>VLOOKUP(C135,MOVI!C:DV,108,0)</f>
        <v>MoviSouthSupport</v>
      </c>
      <c r="LK135" s="252" t="str">
        <f>VLOOKUP(C135,FPT!B:LI,108,0)</f>
        <v>MoviSouthSupport</v>
      </c>
      <c r="LL135" t="str">
        <f t="shared" si="222"/>
        <v/>
      </c>
      <c r="LM135" s="275">
        <f>ROUND(VLOOKUP(C135,MOVI!C:DV,109,0),0)</f>
        <v>416667</v>
      </c>
      <c r="LN135" s="275">
        <f>ROUND(VLOOKUP(C135,FPT!B:LL,109,0),0)</f>
        <v>416667</v>
      </c>
      <c r="LO135" t="str">
        <f t="shared" si="223"/>
        <v/>
      </c>
      <c r="LP135" t="str">
        <f>VLOOKUP(C135,MOVI!C:DV,110,0)</f>
        <v>HO</v>
      </c>
      <c r="LQ135" s="247" t="str">
        <f>VLOOKUP(C135,FPT!B:LO,110,0)</f>
        <v>HO</v>
      </c>
      <c r="LR135" t="str">
        <f t="shared" si="224"/>
        <v/>
      </c>
      <c r="LS135">
        <f>MOVI!DI130</f>
        <v>22</v>
      </c>
      <c r="LV135">
        <f>MOVI!DJ130</f>
        <v>0</v>
      </c>
      <c r="LW135">
        <f>MOVI!DK130</f>
        <v>0</v>
      </c>
      <c r="LX135" t="str">
        <f>MOVI!DL130</f>
        <v>x</v>
      </c>
      <c r="LY135">
        <f>MOVI!DM130</f>
        <v>0</v>
      </c>
      <c r="LZ135">
        <f>MOVI!DN130</f>
        <v>50000</v>
      </c>
      <c r="MA135">
        <f>MOVI!DO130</f>
        <v>0</v>
      </c>
      <c r="MB135" t="str">
        <f>MOVI!DP130</f>
        <v/>
      </c>
      <c r="MC135">
        <f>MOVI!DQ130</f>
        <v>0</v>
      </c>
      <c r="MD135">
        <f>MOVI!DR130</f>
        <v>0</v>
      </c>
      <c r="ME135" t="str">
        <f>VLOOKUP(C135,MOVI!C:DV,121,0)</f>
        <v/>
      </c>
      <c r="MF135" s="252"/>
      <c r="MG135" t="str">
        <f t="shared" si="228"/>
        <v/>
      </c>
      <c r="MH135" t="str">
        <f>VLOOKUP(C135,MOVI!C:DT,122,0)</f>
        <v>MoviSouth</v>
      </c>
      <c r="MI135" s="252" t="str">
        <f>VLOOKUP(C135,FPT!B:DS,112,0)</f>
        <v>MoviSouth</v>
      </c>
      <c r="MJ135" t="str">
        <f t="shared" si="225"/>
        <v/>
      </c>
    </row>
    <row r="136" spans="1:348" x14ac:dyDescent="0.25">
      <c r="A136">
        <v>128</v>
      </c>
      <c r="B136" s="48">
        <v>5814</v>
      </c>
      <c r="C136" s="271" t="s">
        <v>962</v>
      </c>
      <c r="D136" t="str">
        <f>VLOOKUP(C136,MOVI!C:D,2,0)</f>
        <v>Trần Thị Lan Phương</v>
      </c>
      <c r="E136" t="str">
        <f>VLOOKUP(C136,FPT!B:C,2,0)</f>
        <v>Trần Thị Lan Phương</v>
      </c>
      <c r="F136" t="str">
        <f t="shared" si="118"/>
        <v/>
      </c>
      <c r="G136" t="str">
        <f>VLOOKUP(C136,MOVI!C:E,3,0)</f>
        <v>Support</v>
      </c>
      <c r="H136" t="str">
        <f>VLOOKUP(C136,FPT!B:F,3,0)</f>
        <v>Support</v>
      </c>
      <c r="I136" t="str">
        <f t="shared" si="119"/>
        <v/>
      </c>
      <c r="J136" t="str">
        <f>VLOOKUP(C136,MOVI!C:H,4,0)</f>
        <v>CS &amp; CX</v>
      </c>
      <c r="K136" t="str">
        <f>VLOOKUP(C136,FPT!B:I,4,0)</f>
        <v>CS &amp; CX</v>
      </c>
      <c r="L136" t="str">
        <f t="shared" si="120"/>
        <v/>
      </c>
      <c r="M136" t="str">
        <f>VLOOKUP(C136,MOVI!C:DT,5,0)</f>
        <v>Associate</v>
      </c>
      <c r="N136" t="str">
        <f>VLOOKUP(C136,FPT!B:L,5,0)</f>
        <v>Associate</v>
      </c>
      <c r="O136" t="str">
        <f t="shared" si="121"/>
        <v/>
      </c>
      <c r="P136" t="str">
        <f>VLOOKUP(C136,MOVI!C:DT,6,0)</f>
        <v>Call Center Officer</v>
      </c>
      <c r="Q136" t="str">
        <f>VLOOKUP(C136,FPT!B:O,6,0)</f>
        <v>Call Center Officer</v>
      </c>
      <c r="R136" t="str">
        <f t="shared" si="122"/>
        <v/>
      </c>
      <c r="S136" t="str">
        <f>VLOOKUP(C136,MOVI!C:DT,7,0)</f>
        <v>South</v>
      </c>
      <c r="T136" t="str">
        <f>VLOOKUP(C136,FPT!B:R,7,0)</f>
        <v>South</v>
      </c>
      <c r="U136" t="str">
        <f t="shared" si="123"/>
        <v/>
      </c>
      <c r="V136" t="str">
        <f>VLOOKUP(C136,MOVI!C:DT,8,0)</f>
        <v>Movi</v>
      </c>
      <c r="W136" t="str">
        <f>VLOOKUP(C136,FPT!B:U,8,0)</f>
        <v>Movi</v>
      </c>
      <c r="X136" t="str">
        <f t="shared" si="124"/>
        <v/>
      </c>
      <c r="Y136" t="str">
        <f>VLOOKUP(C136,MOVI!C:DT,9,0)</f>
        <v>Full-time</v>
      </c>
      <c r="Z136" t="str">
        <f>VLOOKUP(C136,FPT!B:X,9,0)</f>
        <v>Full-time</v>
      </c>
      <c r="AA136" t="str">
        <f t="shared" si="125"/>
        <v/>
      </c>
      <c r="AB136" t="str">
        <f>VLOOKUP(C136,MOVI!C:DT,10,0)</f>
        <v>Permanent</v>
      </c>
      <c r="AC136" t="str">
        <f>VLOOKUP(C136,FPT!B:AA,10,0)</f>
        <v>Permanent</v>
      </c>
      <c r="AD136" t="str">
        <f t="shared" si="126"/>
        <v/>
      </c>
      <c r="AE136" s="247">
        <f>VLOOKUP(C136,MOVI!C:DT,11,0)</f>
        <v>44039</v>
      </c>
      <c r="AF136" s="247">
        <f>VLOOKUP(C136,FPT!B:AD,11,0)</f>
        <v>44039</v>
      </c>
      <c r="AG136" t="str">
        <f t="shared" si="127"/>
        <v/>
      </c>
      <c r="AH136" s="260" t="str">
        <f>VLOOKUP(C136,MOVI!C:DT,12,0)</f>
        <v/>
      </c>
      <c r="AI136" s="260"/>
      <c r="AJ136" t="str">
        <f t="shared" si="227"/>
        <v/>
      </c>
      <c r="AK136">
        <f>VLOOKUP(C136,MOVI!C:DT,13,0)</f>
        <v>0</v>
      </c>
      <c r="AL136" s="247">
        <f>VLOOKUP(C136,FPT!B:AJ,13,0)</f>
        <v>0</v>
      </c>
      <c r="AM136" t="str">
        <f t="shared" si="226"/>
        <v/>
      </c>
      <c r="AN136" s="247">
        <f>VLOOKUP(C136,MOVI!C:DT,14,0)</f>
        <v>0</v>
      </c>
      <c r="AO136" s="247">
        <f>VLOOKUP(C136,FPT!B:AM,14,0)</f>
        <v>0</v>
      </c>
      <c r="AP136" t="str">
        <f t="shared" si="128"/>
        <v/>
      </c>
      <c r="AQ136" t="str">
        <f>VLOOKUP(C136,MOVI!C:DT,15,0)</f>
        <v>LC</v>
      </c>
      <c r="AR136" s="247" t="str">
        <f>VLOOKUP(C136,FPT!B:AP,15,0)</f>
        <v>LC</v>
      </c>
      <c r="AS136" t="str">
        <f t="shared" si="129"/>
        <v/>
      </c>
      <c r="AT136" s="282" t="str">
        <f>VLOOKUP(C136,MOVI!C:DT,16,0)</f>
        <v>LTTP</v>
      </c>
      <c r="AU136" s="247" t="str">
        <f>VLOOKUP(C136,FPT!B:AS,16,0)</f>
        <v>LTTP</v>
      </c>
      <c r="AV136" t="str">
        <f t="shared" si="130"/>
        <v/>
      </c>
      <c r="AW136" t="str">
        <f>VLOOKUP(C136,MOVI!C:DT,17,0)</f>
        <v>L</v>
      </c>
      <c r="AX136" s="247" t="str">
        <f>VLOOKUP(C136,FPT!B:AV,17,0)</f>
        <v>L</v>
      </c>
      <c r="AY136" t="str">
        <f t="shared" si="131"/>
        <v/>
      </c>
      <c r="AZ136">
        <f>VLOOKUP(C136,MOVI!C:DT,18,0)</f>
        <v>0</v>
      </c>
      <c r="BA136" s="247">
        <f>VLOOKUP(C136,FPT!B:AY,18,0)</f>
        <v>0</v>
      </c>
      <c r="BB136" t="str">
        <f t="shared" si="132"/>
        <v/>
      </c>
      <c r="BC136" s="275">
        <f>VLOOKUP(C136,MOVI!C:DT,19,0)</f>
        <v>5000000</v>
      </c>
      <c r="BD136" s="275">
        <f>VLOOKUP(C136,FPT!B:BB,19,0)</f>
        <v>5000000</v>
      </c>
      <c r="BE136" t="str">
        <f t="shared" si="133"/>
        <v/>
      </c>
      <c r="BF136">
        <f>VLOOKUP(C136,MOVI!C:DT,20,0)</f>
        <v>0</v>
      </c>
      <c r="BG136" s="252">
        <f>VLOOKUP(C136,FPT!B:BE,20,0)</f>
        <v>0</v>
      </c>
      <c r="BH136" t="str">
        <f t="shared" si="134"/>
        <v/>
      </c>
      <c r="BI136" s="275">
        <f>VLOOKUP(C136,MOVI!C:DT,21,0)</f>
        <v>5000000</v>
      </c>
      <c r="BJ136" s="275">
        <f>VLOOKUP(C136,FPT!B:BH,21,0)</f>
        <v>5000000</v>
      </c>
      <c r="BK136" t="str">
        <f t="shared" si="135"/>
        <v/>
      </c>
      <c r="BL136" s="275">
        <f>VLOOKUP(C136,MOVI!C:DT,22,0)</f>
        <v>0</v>
      </c>
      <c r="BM136" s="275">
        <f>VLOOKUP(C136,FPT!B:BK,22,0)</f>
        <v>0</v>
      </c>
      <c r="BN136" t="str">
        <f t="shared" si="136"/>
        <v/>
      </c>
      <c r="BO136" s="275">
        <f>VLOOKUP(C136,MOVI!C:DT,23,0)</f>
        <v>0</v>
      </c>
      <c r="BP136" s="275">
        <f>VLOOKUP(C136,FPT!B:BN,23,0)</f>
        <v>0</v>
      </c>
      <c r="BQ136" t="str">
        <f t="shared" si="137"/>
        <v/>
      </c>
      <c r="BR136" s="275">
        <f>VLOOKUP(C136,MOVI!C:DT,24,0)</f>
        <v>0</v>
      </c>
      <c r="BS136" s="275">
        <f>VLOOKUP(C136,FPT!B:BQ,24,0)</f>
        <v>0</v>
      </c>
      <c r="BT136" t="str">
        <f t="shared" si="138"/>
        <v/>
      </c>
      <c r="BU136" s="275">
        <f>VLOOKUP(C136,MOVI!C:DT,25,0)</f>
        <v>0</v>
      </c>
      <c r="BV136" s="275">
        <f>VLOOKUP(C136,FPT!B:BT,25,0)</f>
        <v>0</v>
      </c>
      <c r="BW136" t="str">
        <f t="shared" si="139"/>
        <v/>
      </c>
      <c r="BX136" s="275">
        <f>VLOOKUP(C136,MOVI!C:DT,26,0)</f>
        <v>0</v>
      </c>
      <c r="BY136" s="275">
        <f>VLOOKUP(C136,FPT!B:BW,26,0)</f>
        <v>0</v>
      </c>
      <c r="BZ136" t="str">
        <f t="shared" si="140"/>
        <v/>
      </c>
      <c r="CA136" s="275">
        <f>VLOOKUP(C136,MOVI!C:DT,27,0)</f>
        <v>0</v>
      </c>
      <c r="CB136" s="275">
        <f>VLOOKUP(C136,FPT!B:BZ,27,0)</f>
        <v>0</v>
      </c>
      <c r="CC136" t="str">
        <f t="shared" si="141"/>
        <v/>
      </c>
      <c r="CD136" s="275">
        <f>VLOOKUP(C136,MOVI!C:DT,28,0)</f>
        <v>0</v>
      </c>
      <c r="CE136" s="275">
        <f>VLOOKUP(C136,FPT!B:CC,28,0)</f>
        <v>0</v>
      </c>
      <c r="CF136" t="str">
        <f t="shared" si="142"/>
        <v/>
      </c>
      <c r="CG136" t="str">
        <f>VLOOKUP(C136,MOVI!C:DT,29,0)</f>
        <v>CN</v>
      </c>
      <c r="CH136" s="252" t="str">
        <f>VLOOKUP(C136,FPT!B:CF,29,0)</f>
        <v>CN</v>
      </c>
      <c r="CI136" t="str">
        <f t="shared" si="143"/>
        <v/>
      </c>
      <c r="CJ136">
        <f>VLOOKUP(C136,MOVI!C:DT,30,0)</f>
        <v>26</v>
      </c>
      <c r="CK136" s="252">
        <f>VLOOKUP(C136,FPT!B:CI,30,0)</f>
        <v>26</v>
      </c>
      <c r="CL136" t="str">
        <f t="shared" si="144"/>
        <v/>
      </c>
      <c r="CM136">
        <f>VLOOKUP(C136,MOVI!C:DT,31,0)</f>
        <v>26</v>
      </c>
      <c r="CN136" s="252">
        <f>VLOOKUP(C136,FPT!B:CL,31,0)</f>
        <v>26</v>
      </c>
      <c r="CO136" t="str">
        <f t="shared" si="145"/>
        <v/>
      </c>
      <c r="CP136" s="275">
        <f>VLOOKUP(C136,MOVI!C:DT,32,0)</f>
        <v>0</v>
      </c>
      <c r="CQ136" s="275">
        <f>VLOOKUP(C136,FPT!B:CO,32,0)</f>
        <v>0</v>
      </c>
      <c r="CR136" t="str">
        <f t="shared" si="146"/>
        <v/>
      </c>
      <c r="CS136" s="275">
        <f>VLOOKUP(C136,MOVI!C:DT,33,0)</f>
        <v>0</v>
      </c>
      <c r="CT136" s="275">
        <f>VLOOKUP(C136,FPT!B:CR,33,0)</f>
        <v>0</v>
      </c>
      <c r="CU136" t="str">
        <f t="shared" si="147"/>
        <v/>
      </c>
      <c r="CV136" s="275">
        <f>VLOOKUP(C136,MOVI!C:DT,34,0)</f>
        <v>0</v>
      </c>
      <c r="CW136" s="275">
        <f>VLOOKUP(C136,FPT!B:CU,34,0)</f>
        <v>0</v>
      </c>
      <c r="CX136" t="str">
        <f t="shared" si="148"/>
        <v/>
      </c>
      <c r="CY136" s="275">
        <f>VLOOKUP(C136,MOVI!C:DT,35,0)</f>
        <v>26</v>
      </c>
      <c r="CZ136" s="275">
        <f>VLOOKUP(C136,FPT!B:CX,35,0)</f>
        <v>26</v>
      </c>
      <c r="DA136" t="str">
        <f t="shared" si="149"/>
        <v/>
      </c>
      <c r="DB136" s="275">
        <f>VLOOKUP(C136,MOVI!C:DT,36,0)</f>
        <v>0</v>
      </c>
      <c r="DC136" s="275">
        <f>VLOOKUP(C136,FPT!B:DA,36,0)</f>
        <v>0</v>
      </c>
      <c r="DD136" t="str">
        <f t="shared" si="150"/>
        <v/>
      </c>
      <c r="DE136" s="275">
        <f>VLOOKUP(C136,MOVI!C:DT,37,0)</f>
        <v>0</v>
      </c>
      <c r="DF136" s="275">
        <f>VLOOKUP(C136,FPT!B:DD,37,0)</f>
        <v>0</v>
      </c>
      <c r="DG136" t="str">
        <f t="shared" si="151"/>
        <v/>
      </c>
      <c r="DH136" s="275">
        <f>VLOOKUP(C136,MOVI!C:DT,38,0)</f>
        <v>0</v>
      </c>
      <c r="DI136" s="275">
        <f>VLOOKUP(C136,FPT!B:DG,38,0)</f>
        <v>0</v>
      </c>
      <c r="DJ136" t="str">
        <f t="shared" si="152"/>
        <v/>
      </c>
      <c r="DK136" s="275">
        <f>VLOOKUP(C136,MOVI!C:DT,39,0)</f>
        <v>0</v>
      </c>
      <c r="DL136" s="275">
        <f>VLOOKUP(C136,FPT!B:DJ,39,0)</f>
        <v>0</v>
      </c>
      <c r="DM136" t="str">
        <f t="shared" si="153"/>
        <v/>
      </c>
      <c r="DN136" s="275">
        <f>VLOOKUP(C136,MOVI!C:DT,40,0)</f>
        <v>0</v>
      </c>
      <c r="DO136" s="275">
        <f>VLOOKUP(C136,FPT!B:DM,40,0)</f>
        <v>0</v>
      </c>
      <c r="DP136" t="str">
        <f t="shared" si="154"/>
        <v/>
      </c>
      <c r="DQ136" s="275">
        <f>VLOOKUP(C136,MOVI!C:DT,41,0)</f>
        <v>0</v>
      </c>
      <c r="DR136" s="275">
        <f>VLOOKUP(C136,FPT!B:DP,41,0)</f>
        <v>0</v>
      </c>
      <c r="DS136" t="str">
        <f t="shared" si="155"/>
        <v/>
      </c>
      <c r="DT136" s="275">
        <f>VLOOKUP(C136,MOVI!C:DT,42,0)</f>
        <v>5000000</v>
      </c>
      <c r="DU136" s="275">
        <f>ROUND(VLOOKUP(C136,FPT!B:DS,42,0),0)</f>
        <v>5000000</v>
      </c>
      <c r="DV136" t="str">
        <f t="shared" si="156"/>
        <v/>
      </c>
      <c r="DW136" s="275">
        <f>VLOOKUP(C136,MOVI!C:DT,43,0)</f>
        <v>-219231</v>
      </c>
      <c r="DX136" s="275">
        <f>VLOOKUP(C136,FPT!B:DV,43,0)</f>
        <v>-219231</v>
      </c>
      <c r="DY136" t="str">
        <f t="shared" si="157"/>
        <v/>
      </c>
      <c r="DZ136" s="275">
        <f>VLOOKUP(C136,MOVI!C:DT,44,0)</f>
        <v>0</v>
      </c>
      <c r="EA136" s="275">
        <f>VLOOKUP(C136,FPT!B:DY,44,0)</f>
        <v>0</v>
      </c>
      <c r="EB136" t="str">
        <f t="shared" si="158"/>
        <v/>
      </c>
      <c r="EC136" s="275">
        <f>VLOOKUP(C136,MOVI!C:DT,45,0)</f>
        <v>4780769</v>
      </c>
      <c r="ED136" s="275">
        <f>ROUND(VLOOKUP(C136,FPT!B:EB,45,0),0)</f>
        <v>4780769</v>
      </c>
      <c r="EE136" t="str">
        <f t="shared" si="159"/>
        <v/>
      </c>
      <c r="EF136" s="275">
        <f>VLOOKUP(C136,MOVI!C:DT,46,0)</f>
        <v>0</v>
      </c>
      <c r="EG136" s="275">
        <f>VLOOKUP(C136,FPT!B:EE,46,0)</f>
        <v>0</v>
      </c>
      <c r="EH136" t="str">
        <f t="shared" si="160"/>
        <v/>
      </c>
      <c r="EI136" s="275">
        <f>VLOOKUP(C136,MOVI!C:DT,47,0)</f>
        <v>0</v>
      </c>
      <c r="EJ136" s="275">
        <f>VLOOKUP(C136,FPT!B:EH,47,0)</f>
        <v>0</v>
      </c>
      <c r="EK136" t="str">
        <f t="shared" si="161"/>
        <v/>
      </c>
      <c r="EL136" s="275">
        <f>VLOOKUP(C136,MOVI!C:DT,48,0)</f>
        <v>0</v>
      </c>
      <c r="EM136" s="275">
        <f>VLOOKUP(C136,FPT!B:EK,48,0)</f>
        <v>0</v>
      </c>
      <c r="EN136" t="str">
        <f t="shared" si="162"/>
        <v/>
      </c>
      <c r="EO136" s="275">
        <f>VLOOKUP(C136,MOVI!C:DT,49,0)</f>
        <v>0</v>
      </c>
      <c r="EP136" s="275">
        <f>VLOOKUP(C136,FPT!B:EN,49,0)</f>
        <v>0</v>
      </c>
      <c r="EQ136" t="str">
        <f t="shared" si="163"/>
        <v/>
      </c>
      <c r="ER136" s="275">
        <f>VLOOKUP(C136,MOVI!C:DT,50,0)</f>
        <v>0</v>
      </c>
      <c r="ES136" s="275">
        <f>VLOOKUP(C136,FPT!B:EQ,50,0)</f>
        <v>0</v>
      </c>
      <c r="ET136" t="str">
        <f t="shared" si="164"/>
        <v/>
      </c>
      <c r="EU136" s="275">
        <f>VLOOKUP(C136,MOVI!C:DT,51,0)</f>
        <v>0</v>
      </c>
      <c r="EV136" s="275">
        <f>VLOOKUP(C136,FPT!B:ET,51,0)</f>
        <v>0</v>
      </c>
      <c r="EW136" t="str">
        <f t="shared" si="165"/>
        <v/>
      </c>
      <c r="EX136" s="275">
        <f>VLOOKUP(C136,MOVI!C:DT,52,0)</f>
        <v>0</v>
      </c>
      <c r="EY136" s="275">
        <f>VLOOKUP(C136,FPT!B:EW,52,0)</f>
        <v>0</v>
      </c>
      <c r="EZ136" t="str">
        <f t="shared" si="166"/>
        <v/>
      </c>
      <c r="FA136" s="275">
        <f>VLOOKUP(C136,MOVI!C:DT,53,0)</f>
        <v>0</v>
      </c>
      <c r="FB136" s="275">
        <f>VLOOKUP(C136,FPT!B:EZ,53,0)</f>
        <v>0</v>
      </c>
      <c r="FC136" t="str">
        <f t="shared" si="167"/>
        <v/>
      </c>
      <c r="FD136" s="275">
        <f>VLOOKUP(C136,MOVI!C:DT,54,0)</f>
        <v>0</v>
      </c>
      <c r="FE136" s="275">
        <f>VLOOKUP(C136,FPT!B:FC,54,0)</f>
        <v>0</v>
      </c>
      <c r="FF136" t="str">
        <f t="shared" si="168"/>
        <v/>
      </c>
      <c r="FG136" s="275">
        <f>VLOOKUP(C136,MOVI!C:DT,55,0)</f>
        <v>0</v>
      </c>
      <c r="FH136" s="275">
        <f>VLOOKUP(C136,FPT!B:FF,55,0)</f>
        <v>0</v>
      </c>
      <c r="FI136" t="str">
        <f t="shared" si="169"/>
        <v/>
      </c>
      <c r="FJ136" s="275">
        <f>VLOOKUP(C136,MOVI!C:DT,56,0)</f>
        <v>0</v>
      </c>
      <c r="FK136" s="275">
        <f>VLOOKUP(C136,FPT!B:FI,56,0)</f>
        <v>0</v>
      </c>
      <c r="FL136" t="str">
        <f t="shared" si="170"/>
        <v/>
      </c>
      <c r="FM136" s="275">
        <f>VLOOKUP(C136,MOVI!C:DT,57,0)</f>
        <v>0</v>
      </c>
      <c r="FN136" s="275">
        <f>VLOOKUP(C136,FPT!B:FL,57,0)</f>
        <v>0</v>
      </c>
      <c r="FO136" t="str">
        <f t="shared" si="171"/>
        <v/>
      </c>
      <c r="FP136" s="275">
        <f>VLOOKUP(C136,MOVI!C:DT,58,0)</f>
        <v>0</v>
      </c>
      <c r="FQ136" s="275">
        <f>VLOOKUP(C136,FPT!B:FO,58,0)</f>
        <v>0</v>
      </c>
      <c r="FR136" t="str">
        <f t="shared" si="172"/>
        <v/>
      </c>
      <c r="FS136" s="275">
        <f>VLOOKUP(C136,MOVI!C:DT,59,0)</f>
        <v>0</v>
      </c>
      <c r="FT136" s="275">
        <f>VLOOKUP(C136,FPT!B:FR,59,0)</f>
        <v>0</v>
      </c>
      <c r="FU136" t="str">
        <f t="shared" si="173"/>
        <v/>
      </c>
      <c r="FV136" s="275">
        <f>VLOOKUP(C136,MOVI!C:DT,60,0)</f>
        <v>0</v>
      </c>
      <c r="FW136" s="275">
        <f>VLOOKUP(C136,FPT!B:FU,60,0)</f>
        <v>0</v>
      </c>
      <c r="FX136" t="str">
        <f t="shared" si="174"/>
        <v/>
      </c>
      <c r="FY136" s="275">
        <f>VLOOKUP(C136,MOVI!C:DT,61,0)</f>
        <v>0</v>
      </c>
      <c r="FZ136" s="275">
        <f>VLOOKUP(C136,FPT!B:FX,61,0)</f>
        <v>0</v>
      </c>
      <c r="GA136" t="str">
        <f t="shared" si="175"/>
        <v/>
      </c>
      <c r="GB136" s="275">
        <f>VLOOKUP(C136,MOVI!C:DT,62,0)</f>
        <v>0</v>
      </c>
      <c r="GC136" s="275">
        <f>VLOOKUP(C136,FPT!B:GA,62,0)</f>
        <v>0</v>
      </c>
      <c r="GD136" t="str">
        <f t="shared" si="176"/>
        <v/>
      </c>
      <c r="GE136" s="275">
        <f>VLOOKUP(C136,MOVI!C:DT,63,0)</f>
        <v>0</v>
      </c>
      <c r="GF136" s="275">
        <f>VLOOKUP(C136,FPT!B:GD,63,0)</f>
        <v>0</v>
      </c>
      <c r="GG136" t="str">
        <f t="shared" si="177"/>
        <v/>
      </c>
      <c r="GH136" s="275">
        <f>VLOOKUP(C136,MOVI!C:DT,64,0)</f>
        <v>0</v>
      </c>
      <c r="GI136" s="275">
        <f>VLOOKUP(C136,FPT!B:GG,64,0)</f>
        <v>0</v>
      </c>
      <c r="GJ136" t="str">
        <f t="shared" si="178"/>
        <v/>
      </c>
      <c r="GK136" s="275">
        <f>VLOOKUP(C136,MOVI!C:DT,65,0)</f>
        <v>800000</v>
      </c>
      <c r="GL136" s="275">
        <f>VLOOKUP(C136,FPT!B:GJ,65,0)</f>
        <v>800000</v>
      </c>
      <c r="GM136" t="str">
        <f t="shared" si="179"/>
        <v/>
      </c>
      <c r="GN136" s="275">
        <f>VLOOKUP(C136,MOVI!C:DT,66,0)</f>
        <v>0</v>
      </c>
      <c r="GO136" s="275">
        <f>VLOOKUP(C136,FPT!B:GM,66,0)</f>
        <v>0</v>
      </c>
      <c r="GP136" t="str">
        <f t="shared" si="180"/>
        <v/>
      </c>
      <c r="GQ136" s="275">
        <f>VLOOKUP(C136,MOVI!C:DT,67,0)</f>
        <v>0</v>
      </c>
      <c r="GR136" s="275">
        <f>VLOOKUP(C136,FPT!B:GP,67,0)</f>
        <v>0</v>
      </c>
      <c r="GS136" t="str">
        <f t="shared" si="181"/>
        <v/>
      </c>
      <c r="GT136" s="275">
        <f>VLOOKUP(C136,MOVI!C:DT,68,0)</f>
        <v>0</v>
      </c>
      <c r="GU136" s="275">
        <f>VLOOKUP(C136,FPT!B:GS,68,0)</f>
        <v>0</v>
      </c>
      <c r="GV136" t="str">
        <f t="shared" si="182"/>
        <v/>
      </c>
      <c r="GW136" s="275">
        <f>VLOOKUP(C136,MOVI!C:DT,69,0)</f>
        <v>0</v>
      </c>
      <c r="GX136" s="275">
        <f>VLOOKUP(C136,FPT!B:GV,69,0)</f>
        <v>0</v>
      </c>
      <c r="GY136" t="str">
        <f t="shared" si="183"/>
        <v/>
      </c>
      <c r="GZ136" s="275">
        <f>VLOOKUP(C136,MOVI!C:DT,70,0)</f>
        <v>800000</v>
      </c>
      <c r="HA136" s="275">
        <f>VLOOKUP(C136,FPT!B:GY,70,0)</f>
        <v>800000</v>
      </c>
      <c r="HB136" t="str">
        <f t="shared" si="184"/>
        <v/>
      </c>
      <c r="HC136" s="275">
        <f>VLOOKUP(C136,MOVI!C:DT,71,0)</f>
        <v>5580769</v>
      </c>
      <c r="HD136" s="275">
        <f>ROUND(VLOOKUP(C136,FPT!B:HB,71,0),0)</f>
        <v>5580769</v>
      </c>
      <c r="HE136" t="str">
        <f t="shared" si="185"/>
        <v/>
      </c>
      <c r="HF136" s="275">
        <f>ROUND(VLOOKUP(C136,MOVI!C:DT,72,0),0)</f>
        <v>0</v>
      </c>
      <c r="HG136" s="275">
        <f>ROUND(VLOOKUP(C136,FPT!B:HE,72,0),0)</f>
        <v>0</v>
      </c>
      <c r="HH136" t="str">
        <f t="shared" si="186"/>
        <v/>
      </c>
      <c r="HI136" s="275">
        <f>VLOOKUP(C136,MOVI!C:DT,73,0)</f>
        <v>0</v>
      </c>
      <c r="HJ136" s="275">
        <f>VLOOKUP(C136,FPT!B:HH,73,0)</f>
        <v>0</v>
      </c>
      <c r="HK136" t="str">
        <f t="shared" si="187"/>
        <v/>
      </c>
      <c r="HL136" s="275">
        <f>VLOOKUP(C136,MOVI!C:DT,74,0)</f>
        <v>0</v>
      </c>
      <c r="HM136" s="275">
        <f>VLOOKUP(C136,FPT!B:HK,74,0)</f>
        <v>0</v>
      </c>
      <c r="HN136" t="str">
        <f t="shared" si="188"/>
        <v/>
      </c>
      <c r="HO136" s="275">
        <f>VLOOKUP(C136,MOVI!C:DT,75,0)</f>
        <v>11000000</v>
      </c>
      <c r="HP136" s="275">
        <f>VLOOKUP(C136,FPT!B:HN,75,0)</f>
        <v>11000000</v>
      </c>
      <c r="HQ136" t="str">
        <f t="shared" si="189"/>
        <v/>
      </c>
      <c r="HR136" s="275">
        <f>VLOOKUP(C136,MOVI!C:DT,76,0)</f>
        <v>0</v>
      </c>
      <c r="HS136" s="275">
        <f>VLOOKUP(C136,FPT!B:HQ,76,0)</f>
        <v>0</v>
      </c>
      <c r="HT136" t="str">
        <f t="shared" si="190"/>
        <v/>
      </c>
      <c r="HU136" s="275">
        <f>VLOOKUP(C136,MOVI!C:DT,77,0)</f>
        <v>0</v>
      </c>
      <c r="HV136" s="275">
        <f>VLOOKUP(C136,FPT!B:HT,77,0)</f>
        <v>0</v>
      </c>
      <c r="HW136" t="str">
        <f t="shared" si="191"/>
        <v/>
      </c>
      <c r="HX136" s="274">
        <f>VLOOKUP(C136,MOVI!C:CB,78,0)</f>
        <v>400000</v>
      </c>
      <c r="HY136" s="261">
        <f>VLOOKUP(C136,FPT!$B:$CA,78,0)</f>
        <v>400000</v>
      </c>
      <c r="HZ136" t="str">
        <f t="shared" si="192"/>
        <v/>
      </c>
      <c r="IA136" s="275">
        <f>VLOOKUP(C136,MOVI!C:CD,79,0)</f>
        <v>50000</v>
      </c>
      <c r="IB136" s="275">
        <f>VLOOKUP(C136,FPT!B:HZ,79,0)</f>
        <v>50000</v>
      </c>
      <c r="IC136" t="str">
        <f t="shared" si="193"/>
        <v/>
      </c>
      <c r="ID136" s="275">
        <f>VLOOKUP(C136,MOVI!C:CD,80,0)</f>
        <v>75000</v>
      </c>
      <c r="IE136" s="275">
        <f>VLOOKUP(C136,FPT!B:IC,80,0)</f>
        <v>75000</v>
      </c>
      <c r="IF136" t="str">
        <f t="shared" si="194"/>
        <v/>
      </c>
      <c r="IG136" s="275">
        <f>VLOOKUP(C136,MOVI!C:DT,81,0)</f>
        <v>0</v>
      </c>
      <c r="IH136" s="275">
        <f>VLOOKUP(C136,FPT!B:IF,81,0)</f>
        <v>0</v>
      </c>
      <c r="II136" t="str">
        <f t="shared" si="195"/>
        <v/>
      </c>
      <c r="IJ136" s="275">
        <f>VLOOKUP(C136,MOVI!C:DT,82,0)</f>
        <v>525000</v>
      </c>
      <c r="IK136" s="275">
        <f>VLOOKUP(C136,FPT!B:II,82,0)</f>
        <v>525000</v>
      </c>
      <c r="IL136" t="str">
        <f t="shared" si="196"/>
        <v/>
      </c>
      <c r="IM136" s="275">
        <f>ROUND(VLOOKUP(C136,MOVI!C:DT,83,0),0)</f>
        <v>11525000</v>
      </c>
      <c r="IN136" s="275">
        <f>ROUND(VLOOKUP(C136,FPT!B:IL,83,0),0)</f>
        <v>11525000</v>
      </c>
      <c r="IO136" t="str">
        <f t="shared" si="197"/>
        <v/>
      </c>
      <c r="IP136" s="275">
        <f>VLOOKUP(C136,MOVI!C:DT,84,0)</f>
        <v>0</v>
      </c>
      <c r="IQ136" s="275">
        <f>VLOOKUP(C136,FPT!B:IO,84,0)</f>
        <v>0</v>
      </c>
      <c r="IR136" t="str">
        <f t="shared" si="198"/>
        <v/>
      </c>
      <c r="IS136" s="275">
        <f>ROUND(VLOOKUP(C136,MOVI!C:DT,85,0),0)</f>
        <v>0</v>
      </c>
      <c r="IT136" s="275">
        <f>ROUND(VLOOKUP(C136,FPT!B:IR,85,0),0)</f>
        <v>0</v>
      </c>
      <c r="IU136" t="str">
        <f t="shared" si="199"/>
        <v/>
      </c>
      <c r="IV136" s="275">
        <f>VLOOKUP(C136,MOVI!C:DT,86,0)</f>
        <v>0</v>
      </c>
      <c r="IW136" s="275">
        <f>VLOOKUP(C136,FPT!B:IU,86,0)</f>
        <v>0</v>
      </c>
      <c r="IX136" t="str">
        <f t="shared" si="200"/>
        <v/>
      </c>
      <c r="IY136" s="275">
        <f>ROUND(VLOOKUP(C136,MOVI!C:DT,87,0),0)</f>
        <v>0</v>
      </c>
      <c r="IZ136" s="275">
        <f>ROUND(VLOOKUP(C136,FPT!B:IX,87,0),0)</f>
        <v>0</v>
      </c>
      <c r="JA136" t="str">
        <f t="shared" si="201"/>
        <v/>
      </c>
      <c r="JB136" s="275">
        <f>VLOOKUP(C136,MOVI!C:DT,88,0)</f>
        <v>0</v>
      </c>
      <c r="JC136" s="275">
        <f>VLOOKUP(C136,FPT!B:JA,88,0)</f>
        <v>0</v>
      </c>
      <c r="JD136" t="str">
        <f t="shared" si="202"/>
        <v/>
      </c>
      <c r="JE136" s="275">
        <f>VLOOKUP(C136,MOVI!C:DT,89,0)</f>
        <v>50000</v>
      </c>
      <c r="JF136" s="275">
        <f>VLOOKUP(C136,FPT!B:JD,89,0)</f>
        <v>50000</v>
      </c>
      <c r="JG136" t="str">
        <f t="shared" si="203"/>
        <v/>
      </c>
      <c r="JH136" s="275">
        <f>VLOOKUP(C136,MOVI!C:DT,90,0)</f>
        <v>0</v>
      </c>
      <c r="JI136" s="275">
        <f>VLOOKUP(C136,FPT!B:JG,90,0)</f>
        <v>0</v>
      </c>
      <c r="JJ136" t="str">
        <f t="shared" si="204"/>
        <v/>
      </c>
      <c r="JK136" s="275">
        <f>VLOOKUP(C136,MOVI!C:DT,91,0)</f>
        <v>0</v>
      </c>
      <c r="JL136" s="275">
        <f>VLOOKUP(C136,FPT!B:JJ,91,0)</f>
        <v>0</v>
      </c>
      <c r="JM136" t="str">
        <f t="shared" si="205"/>
        <v/>
      </c>
      <c r="JN136" s="275">
        <f>VLOOKUP(C136,MOVI!C:DT,92,0)</f>
        <v>0</v>
      </c>
      <c r="JO136" s="275">
        <f>VLOOKUP(C136,FPT!B:JM,92,0)</f>
        <v>0</v>
      </c>
      <c r="JP136" t="str">
        <f t="shared" si="206"/>
        <v/>
      </c>
      <c r="JQ136" s="275">
        <f>VLOOKUP(C136,MOVI!C:DT,93,0)</f>
        <v>0</v>
      </c>
      <c r="JR136" s="275">
        <f>VLOOKUP(C136,FPT!B:JP,93,0)</f>
        <v>0</v>
      </c>
      <c r="JS136" t="str">
        <f t="shared" si="207"/>
        <v/>
      </c>
      <c r="JT136" s="275">
        <f>VLOOKUP(C136,MOVI!C:DT,94,0)</f>
        <v>50000</v>
      </c>
      <c r="JU136" s="275">
        <f>VLOOKUP(C136,FPT!B:JS,94,0)</f>
        <v>50000</v>
      </c>
      <c r="JV136" t="str">
        <f t="shared" si="208"/>
        <v/>
      </c>
      <c r="JW136" s="275">
        <f>VLOOKUP(C136,MOVI!C:DT,95,0)</f>
        <v>5005769</v>
      </c>
      <c r="JX136" s="275">
        <f>VLOOKUP(C136,FPT!B:JV,95,0)</f>
        <v>5005769</v>
      </c>
      <c r="JY136" t="str">
        <f t="shared" si="209"/>
        <v/>
      </c>
      <c r="JZ136" s="275">
        <f>VLOOKUP(C136,MOVI!C:DT,96,0)</f>
        <v>0</v>
      </c>
      <c r="KA136" s="275">
        <f>VLOOKUP(C136,FPT!B:JY,96,0)</f>
        <v>0</v>
      </c>
      <c r="KB136" t="str">
        <f t="shared" si="210"/>
        <v/>
      </c>
      <c r="KC136" s="275">
        <f>VLOOKUP(C136,MOVI!C:DT,97,0)</f>
        <v>5005769</v>
      </c>
      <c r="KD136" s="275">
        <f>VLOOKUP(C136,FPT!B:KB,97,0)</f>
        <v>5005769</v>
      </c>
      <c r="KE136" t="str">
        <f t="shared" si="211"/>
        <v/>
      </c>
      <c r="KF136" s="275">
        <f>VLOOKUP(C136,MOVI!C:DT,98,0)</f>
        <v>850000.00000000012</v>
      </c>
      <c r="KG136" s="275">
        <f>VLOOKUP(C136,FPT!B:KE,98,0)</f>
        <v>850000</v>
      </c>
      <c r="KH136" t="str">
        <f t="shared" si="212"/>
        <v/>
      </c>
      <c r="KI136" s="275">
        <f>VLOOKUP(C136,MOVI!C:DT,99,0)</f>
        <v>0</v>
      </c>
      <c r="KJ136" s="275">
        <f>VLOOKUP(C136,FPT!B:KH,99,0)</f>
        <v>0</v>
      </c>
      <c r="KK136" t="str">
        <f t="shared" si="213"/>
        <v/>
      </c>
      <c r="KL136" s="275">
        <f>VLOOKUP(C136,MOVI!C:DT,100,0)</f>
        <v>150000</v>
      </c>
      <c r="KM136" s="275">
        <f>VLOOKUP(C136,FPT!B:KK,100,0)</f>
        <v>150000</v>
      </c>
      <c r="KN136" t="str">
        <f t="shared" si="214"/>
        <v/>
      </c>
      <c r="KO136" s="275">
        <f>VLOOKUP(C136,MOVI!C:DT,101,0)</f>
        <v>0</v>
      </c>
      <c r="KP136" s="275">
        <f>VLOOKUP(C136,FPT!B:KN,101,0)</f>
        <v>0</v>
      </c>
      <c r="KQ136" t="str">
        <f t="shared" si="215"/>
        <v/>
      </c>
      <c r="KR136" s="275">
        <f>VLOOKUP(C136,MOVI!C:DT,102,0)</f>
        <v>0</v>
      </c>
      <c r="KS136" s="275">
        <f>VLOOKUP(C136,FPT!B:KQ,102,0)</f>
        <v>0</v>
      </c>
      <c r="KT136" t="str">
        <f t="shared" si="216"/>
        <v/>
      </c>
      <c r="KU136" s="275">
        <f>VLOOKUP(C136,MOVI!C:DT,103,0)</f>
        <v>1000000.0000000001</v>
      </c>
      <c r="KV136" s="275">
        <f>VLOOKUP(C136,FPT!B:KT,103,0)</f>
        <v>1000000</v>
      </c>
      <c r="KW136" t="str">
        <f t="shared" si="217"/>
        <v/>
      </c>
      <c r="KX136" s="275">
        <f>VLOOKUP(C136,MOVI!C:DT,104,0)</f>
        <v>1525000</v>
      </c>
      <c r="KY136" s="275">
        <f>VLOOKUP(C136,FPT!B:KW,104,0)</f>
        <v>1525000</v>
      </c>
      <c r="KZ136" t="str">
        <f t="shared" si="218"/>
        <v/>
      </c>
      <c r="LA136" s="275">
        <f>VLOOKUP(C136,MOVI!C:DT,105,0)</f>
        <v>100000</v>
      </c>
      <c r="LB136" s="275">
        <f>VLOOKUP(C136,FPT!B:KZ,105,0)</f>
        <v>100000</v>
      </c>
      <c r="LC136" t="str">
        <f t="shared" si="219"/>
        <v/>
      </c>
      <c r="LD136" s="275">
        <f>VLOOKUP(C136,MOVI!C:DT,106,0)</f>
        <v>6680769</v>
      </c>
      <c r="LE136" s="275">
        <f>VLOOKUP(C136,FPT!B:LC,106,0)</f>
        <v>6680769</v>
      </c>
      <c r="LF136" t="str">
        <f t="shared" si="220"/>
        <v/>
      </c>
      <c r="LG136" s="273">
        <f>VLOOKUP(C136,MOVI!C:DT,107,0)</f>
        <v>0</v>
      </c>
      <c r="LH136" s="273">
        <f>VLOOKUP(C136,FPT!B:LF,107,0)</f>
        <v>0</v>
      </c>
      <c r="LI136" t="str">
        <f t="shared" si="221"/>
        <v/>
      </c>
      <c r="LJ136" t="str">
        <f>VLOOKUP(C136,MOVI!C:DV,108,0)</f>
        <v>MoviSouthSupport</v>
      </c>
      <c r="LK136" s="252" t="str">
        <f>VLOOKUP(C136,FPT!B:LI,108,0)</f>
        <v>MoviSouthSupport</v>
      </c>
      <c r="LL136" t="str">
        <f t="shared" si="222"/>
        <v/>
      </c>
      <c r="LM136" s="275">
        <f>ROUND(VLOOKUP(C136,MOVI!C:DV,109,0),0)</f>
        <v>416667</v>
      </c>
      <c r="LN136" s="275">
        <f>ROUND(VLOOKUP(C136,FPT!B:LL,109,0),0)</f>
        <v>416667</v>
      </c>
      <c r="LO136" t="str">
        <f t="shared" si="223"/>
        <v/>
      </c>
      <c r="LP136" t="str">
        <f>VLOOKUP(C136,MOVI!C:DV,110,0)</f>
        <v>HO</v>
      </c>
      <c r="LQ136" s="247" t="str">
        <f>VLOOKUP(C136,FPT!B:LO,110,0)</f>
        <v>HO</v>
      </c>
      <c r="LR136" t="str">
        <f t="shared" si="224"/>
        <v/>
      </c>
      <c r="LS136">
        <f>MOVI!DI131</f>
        <v>22</v>
      </c>
      <c r="LV136">
        <f>MOVI!DJ131</f>
        <v>0</v>
      </c>
      <c r="LW136">
        <f>MOVI!DK131</f>
        <v>0</v>
      </c>
      <c r="LX136" t="str">
        <f>MOVI!DL131</f>
        <v>x</v>
      </c>
      <c r="LY136">
        <f>MOVI!DM131</f>
        <v>0</v>
      </c>
      <c r="LZ136">
        <f>MOVI!DN131</f>
        <v>50000</v>
      </c>
      <c r="MA136">
        <f>MOVI!DO131</f>
        <v>0</v>
      </c>
      <c r="MB136" t="str">
        <f>MOVI!DP131</f>
        <v/>
      </c>
      <c r="MC136">
        <f>MOVI!DQ131</f>
        <v>0</v>
      </c>
      <c r="MD136">
        <f>MOVI!DR131</f>
        <v>0</v>
      </c>
      <c r="ME136" t="str">
        <f>VLOOKUP(C136,MOVI!C:DV,121,0)</f>
        <v/>
      </c>
      <c r="MF136" s="252"/>
      <c r="MG136" t="str">
        <f t="shared" si="228"/>
        <v/>
      </c>
      <c r="MH136" t="str">
        <f>VLOOKUP(C136,MOVI!C:DT,122,0)</f>
        <v>MoviSouth</v>
      </c>
      <c r="MI136" s="252" t="str">
        <f>VLOOKUP(C136,FPT!B:DS,112,0)</f>
        <v>MoviSouth</v>
      </c>
      <c r="MJ136" t="str">
        <f t="shared" si="225"/>
        <v/>
      </c>
    </row>
    <row r="137" spans="1:348" x14ac:dyDescent="0.25">
      <c r="A137">
        <v>129</v>
      </c>
      <c r="B137" s="48">
        <v>5342</v>
      </c>
      <c r="C137" s="271" t="s">
        <v>915</v>
      </c>
      <c r="D137" t="str">
        <f>VLOOKUP(C137,MOVI!C:D,2,0)</f>
        <v>Nguyễn Phùng Thảo Nguyên</v>
      </c>
      <c r="E137" t="str">
        <f>VLOOKUP(C137,FPT!B:C,2,0)</f>
        <v>Nguyễn Phùng Thảo Nguyên</v>
      </c>
      <c r="F137" t="str">
        <f t="shared" si="118"/>
        <v/>
      </c>
      <c r="G137" t="str">
        <f>VLOOKUP(C137,MOVI!C:E,3,0)</f>
        <v>Support</v>
      </c>
      <c r="H137" t="str">
        <f>VLOOKUP(C137,FPT!B:F,3,0)</f>
        <v>Support</v>
      </c>
      <c r="I137" t="str">
        <f t="shared" si="119"/>
        <v/>
      </c>
      <c r="J137" t="str">
        <f>VLOOKUP(C137,MOVI!C:H,4,0)</f>
        <v>Operations</v>
      </c>
      <c r="K137" t="str">
        <f>VLOOKUP(C137,FPT!B:I,4,0)</f>
        <v>Operations</v>
      </c>
      <c r="L137" t="str">
        <f t="shared" si="120"/>
        <v/>
      </c>
      <c r="M137" t="str">
        <f>VLOOKUP(C137,MOVI!C:DT,5,0)</f>
        <v>HOD</v>
      </c>
      <c r="N137" t="str">
        <f>VLOOKUP(C137,FPT!B:L,5,0)</f>
        <v>HOD</v>
      </c>
      <c r="O137" t="str">
        <f t="shared" si="121"/>
        <v/>
      </c>
      <c r="P137" t="str">
        <f>VLOOKUP(C137,MOVI!C:DT,6,0)</f>
        <v>Head of Operations</v>
      </c>
      <c r="Q137" t="str">
        <f>VLOOKUP(C137,FPT!B:O,6,0)</f>
        <v>Head of Operations</v>
      </c>
      <c r="R137" t="str">
        <f t="shared" si="122"/>
        <v/>
      </c>
      <c r="S137" t="str">
        <f>VLOOKUP(C137,MOVI!C:DT,7,0)</f>
        <v>South</v>
      </c>
      <c r="T137" t="str">
        <f>VLOOKUP(C137,FPT!B:R,7,0)</f>
        <v>South</v>
      </c>
      <c r="U137" t="str">
        <f t="shared" si="123"/>
        <v/>
      </c>
      <c r="V137" t="str">
        <f>VLOOKUP(C137,MOVI!C:DT,8,0)</f>
        <v>Việt Phú</v>
      </c>
      <c r="W137" t="str">
        <f>VLOOKUP(C137,FPT!B:U,8,0)</f>
        <v>Việt Phú</v>
      </c>
      <c r="X137" t="str">
        <f t="shared" si="124"/>
        <v/>
      </c>
      <c r="Y137" t="str">
        <f>VLOOKUP(C137,MOVI!C:DT,9,0)</f>
        <v>Full-time</v>
      </c>
      <c r="Z137" t="str">
        <f>VLOOKUP(C137,FPT!B:X,9,0)</f>
        <v>Full-time</v>
      </c>
      <c r="AA137" t="str">
        <f t="shared" si="125"/>
        <v/>
      </c>
      <c r="AB137" t="str">
        <f>VLOOKUP(C137,MOVI!C:DT,10,0)</f>
        <v>Permanent</v>
      </c>
      <c r="AC137" t="str">
        <f>VLOOKUP(C137,FPT!B:AA,10,0)</f>
        <v>Permanent</v>
      </c>
      <c r="AD137" t="str">
        <f t="shared" si="126"/>
        <v/>
      </c>
      <c r="AE137" s="247">
        <f>VLOOKUP(C137,MOVI!C:DT,11,0)</f>
        <v>43724</v>
      </c>
      <c r="AF137" s="247">
        <f>VLOOKUP(C137,FPT!B:AD,11,0)</f>
        <v>43724</v>
      </c>
      <c r="AG137" t="str">
        <f t="shared" si="127"/>
        <v/>
      </c>
      <c r="AH137" s="260" t="str">
        <f>VLOOKUP(C137,MOVI!C:DT,12,0)</f>
        <v/>
      </c>
      <c r="AI137" s="260"/>
      <c r="AJ137" t="str">
        <f t="shared" si="227"/>
        <v/>
      </c>
      <c r="AK137">
        <f>VLOOKUP(C137,MOVI!C:DT,13,0)</f>
        <v>0</v>
      </c>
      <c r="AL137" s="247">
        <f>VLOOKUP(C137,FPT!B:AJ,13,0)</f>
        <v>0</v>
      </c>
      <c r="AM137" t="str">
        <f t="shared" si="226"/>
        <v/>
      </c>
      <c r="AN137" s="247">
        <f>VLOOKUP(C137,MOVI!C:DT,14,0)</f>
        <v>0</v>
      </c>
      <c r="AO137" s="247">
        <f>VLOOKUP(C137,FPT!B:AM,14,0)</f>
        <v>0</v>
      </c>
      <c r="AP137" t="str">
        <f t="shared" si="128"/>
        <v/>
      </c>
      <c r="AQ137" t="str">
        <f>VLOOKUP(C137,MOVI!C:DT,15,0)</f>
        <v>LC</v>
      </c>
      <c r="AR137" s="247" t="str">
        <f>VLOOKUP(C137,FPT!B:AP,15,0)</f>
        <v>LC</v>
      </c>
      <c r="AS137" t="str">
        <f t="shared" si="129"/>
        <v/>
      </c>
      <c r="AT137" s="282" t="str">
        <f>VLOOKUP(C137,MOVI!C:DT,16,0)</f>
        <v>LTTP</v>
      </c>
      <c r="AU137" s="247" t="str">
        <f>VLOOKUP(C137,FPT!B:AS,16,0)</f>
        <v>LTTP</v>
      </c>
      <c r="AV137" t="str">
        <f t="shared" si="130"/>
        <v/>
      </c>
      <c r="AW137" t="str">
        <f>VLOOKUP(C137,MOVI!C:DT,17,0)</f>
        <v>L</v>
      </c>
      <c r="AX137" s="247" t="str">
        <f>VLOOKUP(C137,FPT!B:AV,17,0)</f>
        <v>L</v>
      </c>
      <c r="AY137" t="str">
        <f t="shared" si="131"/>
        <v/>
      </c>
      <c r="AZ137">
        <f>VLOOKUP(C137,MOVI!C:DT,18,0)</f>
        <v>0</v>
      </c>
      <c r="BA137" s="247">
        <f>VLOOKUP(C137,FPT!B:AY,18,0)</f>
        <v>0</v>
      </c>
      <c r="BB137" t="str">
        <f t="shared" si="132"/>
        <v/>
      </c>
      <c r="BC137" s="275">
        <f>VLOOKUP(C137,MOVI!C:DT,19,0)</f>
        <v>80000000</v>
      </c>
      <c r="BD137" s="275">
        <f>VLOOKUP(C137,FPT!B:BB,19,0)</f>
        <v>80000000</v>
      </c>
      <c r="BE137" t="str">
        <f t="shared" si="133"/>
        <v/>
      </c>
      <c r="BF137">
        <f>VLOOKUP(C137,MOVI!C:DT,20,0)</f>
        <v>0</v>
      </c>
      <c r="BG137" s="252">
        <f>VLOOKUP(C137,FPT!B:BE,20,0)</f>
        <v>0</v>
      </c>
      <c r="BH137" t="str">
        <f t="shared" si="134"/>
        <v/>
      </c>
      <c r="BI137" s="275">
        <f>VLOOKUP(C137,MOVI!C:DT,21,0)</f>
        <v>80000000</v>
      </c>
      <c r="BJ137" s="275">
        <f>VLOOKUP(C137,FPT!B:BH,21,0)</f>
        <v>80000000</v>
      </c>
      <c r="BK137" t="str">
        <f t="shared" si="135"/>
        <v/>
      </c>
      <c r="BL137" s="275">
        <f>VLOOKUP(C137,MOVI!C:DT,22,0)</f>
        <v>0</v>
      </c>
      <c r="BM137" s="275">
        <f>VLOOKUP(C137,FPT!B:BK,22,0)</f>
        <v>0</v>
      </c>
      <c r="BN137" t="str">
        <f t="shared" si="136"/>
        <v/>
      </c>
      <c r="BO137" s="275">
        <f>VLOOKUP(C137,MOVI!C:DT,23,0)</f>
        <v>0</v>
      </c>
      <c r="BP137" s="275">
        <f>VLOOKUP(C137,FPT!B:BN,23,0)</f>
        <v>0</v>
      </c>
      <c r="BQ137" t="str">
        <f t="shared" si="137"/>
        <v/>
      </c>
      <c r="BR137" s="275">
        <f>VLOOKUP(C137,MOVI!C:DT,24,0)</f>
        <v>0</v>
      </c>
      <c r="BS137" s="275">
        <f>VLOOKUP(C137,FPT!B:BQ,24,0)</f>
        <v>0</v>
      </c>
      <c r="BT137" t="str">
        <f t="shared" si="138"/>
        <v/>
      </c>
      <c r="BU137" s="275">
        <f>VLOOKUP(C137,MOVI!C:DT,25,0)</f>
        <v>0</v>
      </c>
      <c r="BV137" s="275">
        <f>VLOOKUP(C137,FPT!B:BT,25,0)</f>
        <v>0</v>
      </c>
      <c r="BW137" t="str">
        <f t="shared" si="139"/>
        <v/>
      </c>
      <c r="BX137" s="275">
        <f>VLOOKUP(C137,MOVI!C:DT,26,0)</f>
        <v>0</v>
      </c>
      <c r="BY137" s="275">
        <f>VLOOKUP(C137,FPT!B:BW,26,0)</f>
        <v>0</v>
      </c>
      <c r="BZ137" t="str">
        <f t="shared" si="140"/>
        <v/>
      </c>
      <c r="CA137" s="275">
        <f>VLOOKUP(C137,MOVI!C:DT,27,0)</f>
        <v>0</v>
      </c>
      <c r="CB137" s="275">
        <f>VLOOKUP(C137,FPT!B:BZ,27,0)</f>
        <v>0</v>
      </c>
      <c r="CC137" t="str">
        <f t="shared" si="141"/>
        <v/>
      </c>
      <c r="CD137" s="275">
        <f>VLOOKUP(C137,MOVI!C:DT,28,0)</f>
        <v>0</v>
      </c>
      <c r="CE137" s="275">
        <f>VLOOKUP(C137,FPT!B:CC,28,0)</f>
        <v>0</v>
      </c>
      <c r="CF137" t="str">
        <f t="shared" si="142"/>
        <v/>
      </c>
      <c r="CG137" t="str">
        <f>VLOOKUP(C137,MOVI!C:DT,29,0)</f>
        <v>TB, CN</v>
      </c>
      <c r="CH137" s="252" t="str">
        <f>VLOOKUP(C137,FPT!B:CF,29,0)</f>
        <v>TB, CN</v>
      </c>
      <c r="CI137" t="str">
        <f t="shared" si="143"/>
        <v/>
      </c>
      <c r="CJ137">
        <f>VLOOKUP(C137,MOVI!C:DT,30,0)</f>
        <v>21</v>
      </c>
      <c r="CK137" s="252">
        <f>VLOOKUP(C137,FPT!B:CI,30,0)</f>
        <v>21</v>
      </c>
      <c r="CL137" t="str">
        <f t="shared" si="144"/>
        <v/>
      </c>
      <c r="CM137">
        <f>VLOOKUP(C137,MOVI!C:DT,31,0)</f>
        <v>13</v>
      </c>
      <c r="CN137" s="252">
        <f>VLOOKUP(C137,FPT!B:CL,31,0)</f>
        <v>13</v>
      </c>
      <c r="CO137" t="str">
        <f t="shared" si="145"/>
        <v/>
      </c>
      <c r="CP137" s="275">
        <f>VLOOKUP(C137,MOVI!C:DT,32,0)</f>
        <v>8</v>
      </c>
      <c r="CQ137" s="275">
        <f>VLOOKUP(C137,FPT!B:CO,32,0)</f>
        <v>8</v>
      </c>
      <c r="CR137" t="str">
        <f t="shared" si="146"/>
        <v/>
      </c>
      <c r="CS137" s="275">
        <f>VLOOKUP(C137,MOVI!C:DT,33,0)</f>
        <v>0</v>
      </c>
      <c r="CT137" s="275">
        <f>VLOOKUP(C137,FPT!B:CR,33,0)</f>
        <v>0</v>
      </c>
      <c r="CU137" t="str">
        <f t="shared" si="147"/>
        <v/>
      </c>
      <c r="CV137" s="275">
        <f>VLOOKUP(C137,MOVI!C:DT,34,0)</f>
        <v>0</v>
      </c>
      <c r="CW137" s="275">
        <f>VLOOKUP(C137,FPT!B:CU,34,0)</f>
        <v>0</v>
      </c>
      <c r="CX137" t="str">
        <f t="shared" si="148"/>
        <v/>
      </c>
      <c r="CY137" s="275">
        <f>VLOOKUP(C137,MOVI!C:DT,35,0)</f>
        <v>21</v>
      </c>
      <c r="CZ137" s="275">
        <f>VLOOKUP(C137,FPT!B:CX,35,0)</f>
        <v>21</v>
      </c>
      <c r="DA137" t="str">
        <f t="shared" si="149"/>
        <v/>
      </c>
      <c r="DB137" s="275">
        <f>VLOOKUP(C137,MOVI!C:DT,36,0)</f>
        <v>0</v>
      </c>
      <c r="DC137" s="275">
        <f>VLOOKUP(C137,FPT!B:DA,36,0)</f>
        <v>0</v>
      </c>
      <c r="DD137" t="str">
        <f t="shared" si="150"/>
        <v/>
      </c>
      <c r="DE137" s="275">
        <f>VLOOKUP(C137,MOVI!C:DT,37,0)</f>
        <v>0</v>
      </c>
      <c r="DF137" s="275">
        <f>VLOOKUP(C137,FPT!B:DD,37,0)</f>
        <v>0</v>
      </c>
      <c r="DG137" t="str">
        <f t="shared" si="151"/>
        <v/>
      </c>
      <c r="DH137" s="275">
        <f>VLOOKUP(C137,MOVI!C:DT,38,0)</f>
        <v>0</v>
      </c>
      <c r="DI137" s="275">
        <f>VLOOKUP(C137,FPT!B:DG,38,0)</f>
        <v>0</v>
      </c>
      <c r="DJ137" t="str">
        <f t="shared" si="152"/>
        <v/>
      </c>
      <c r="DK137" s="275">
        <f>VLOOKUP(C137,MOVI!C:DT,39,0)</f>
        <v>0</v>
      </c>
      <c r="DL137" s="275">
        <f>VLOOKUP(C137,FPT!B:DJ,39,0)</f>
        <v>0</v>
      </c>
      <c r="DM137" t="str">
        <f t="shared" si="153"/>
        <v/>
      </c>
      <c r="DN137" s="275">
        <f>VLOOKUP(C137,MOVI!C:DT,40,0)</f>
        <v>0</v>
      </c>
      <c r="DO137" s="275">
        <f>VLOOKUP(C137,FPT!B:DM,40,0)</f>
        <v>0</v>
      </c>
      <c r="DP137" t="str">
        <f t="shared" si="154"/>
        <v/>
      </c>
      <c r="DQ137" s="275">
        <f>VLOOKUP(C137,MOVI!C:DT,41,0)</f>
        <v>0</v>
      </c>
      <c r="DR137" s="275">
        <f>VLOOKUP(C137,FPT!B:DP,41,0)</f>
        <v>0</v>
      </c>
      <c r="DS137" t="str">
        <f t="shared" si="155"/>
        <v/>
      </c>
      <c r="DT137" s="275">
        <f>VLOOKUP(C137,MOVI!C:DT,42,0)</f>
        <v>80000000</v>
      </c>
      <c r="DU137" s="275">
        <f>ROUND(VLOOKUP(C137,FPT!B:DS,42,0),0)</f>
        <v>80000000</v>
      </c>
      <c r="DV137" t="str">
        <f t="shared" si="156"/>
        <v/>
      </c>
      <c r="DW137" s="275">
        <f>VLOOKUP(C137,MOVI!C:DT,43,0)</f>
        <v>0</v>
      </c>
      <c r="DX137" s="275">
        <f>VLOOKUP(C137,FPT!B:DV,43,0)</f>
        <v>0</v>
      </c>
      <c r="DY137" t="str">
        <f t="shared" si="157"/>
        <v/>
      </c>
      <c r="DZ137" s="275">
        <f>VLOOKUP(C137,MOVI!C:DT,44,0)</f>
        <v>0</v>
      </c>
      <c r="EA137" s="275">
        <f>VLOOKUP(C137,FPT!B:DY,44,0)</f>
        <v>0</v>
      </c>
      <c r="EB137" t="str">
        <f t="shared" si="158"/>
        <v/>
      </c>
      <c r="EC137" s="275">
        <f>VLOOKUP(C137,MOVI!C:DT,45,0)</f>
        <v>80000000</v>
      </c>
      <c r="ED137" s="275">
        <f>ROUND(VLOOKUP(C137,FPT!B:EB,45,0),0)</f>
        <v>80000000</v>
      </c>
      <c r="EE137" t="str">
        <f t="shared" si="159"/>
        <v/>
      </c>
      <c r="EF137" s="275">
        <f>VLOOKUP(C137,MOVI!C:DT,46,0)</f>
        <v>0</v>
      </c>
      <c r="EG137" s="275">
        <f>VLOOKUP(C137,FPT!B:EE,46,0)</f>
        <v>0</v>
      </c>
      <c r="EH137" t="str">
        <f t="shared" si="160"/>
        <v/>
      </c>
      <c r="EI137" s="275">
        <f>VLOOKUP(C137,MOVI!C:DT,47,0)</f>
        <v>0</v>
      </c>
      <c r="EJ137" s="275">
        <f>VLOOKUP(C137,FPT!B:EH,47,0)</f>
        <v>0</v>
      </c>
      <c r="EK137" t="str">
        <f t="shared" si="161"/>
        <v/>
      </c>
      <c r="EL137" s="275">
        <f>VLOOKUP(C137,MOVI!C:DT,48,0)</f>
        <v>0</v>
      </c>
      <c r="EM137" s="275">
        <f>VLOOKUP(C137,FPT!B:EK,48,0)</f>
        <v>0</v>
      </c>
      <c r="EN137" t="str">
        <f t="shared" si="162"/>
        <v/>
      </c>
      <c r="EO137" s="275">
        <f>VLOOKUP(C137,MOVI!C:DT,49,0)</f>
        <v>0</v>
      </c>
      <c r="EP137" s="275">
        <f>VLOOKUP(C137,FPT!B:EN,49,0)</f>
        <v>0</v>
      </c>
      <c r="EQ137" t="str">
        <f t="shared" si="163"/>
        <v/>
      </c>
      <c r="ER137" s="275">
        <f>VLOOKUP(C137,MOVI!C:DT,50,0)</f>
        <v>0</v>
      </c>
      <c r="ES137" s="275">
        <f>VLOOKUP(C137,FPT!B:EQ,50,0)</f>
        <v>0</v>
      </c>
      <c r="ET137" t="str">
        <f t="shared" si="164"/>
        <v/>
      </c>
      <c r="EU137" s="275">
        <f>VLOOKUP(C137,MOVI!C:DT,51,0)</f>
        <v>0</v>
      </c>
      <c r="EV137" s="275">
        <f>VLOOKUP(C137,FPT!B:ET,51,0)</f>
        <v>0</v>
      </c>
      <c r="EW137" t="str">
        <f t="shared" si="165"/>
        <v/>
      </c>
      <c r="EX137" s="275">
        <f>VLOOKUP(C137,MOVI!C:DT,52,0)</f>
        <v>0</v>
      </c>
      <c r="EY137" s="275">
        <f>VLOOKUP(C137,FPT!B:EW,52,0)</f>
        <v>0</v>
      </c>
      <c r="EZ137" t="str">
        <f t="shared" si="166"/>
        <v/>
      </c>
      <c r="FA137" s="275">
        <f>VLOOKUP(C137,MOVI!C:DT,53,0)</f>
        <v>0</v>
      </c>
      <c r="FB137" s="275">
        <f>VLOOKUP(C137,FPT!B:EZ,53,0)</f>
        <v>0</v>
      </c>
      <c r="FC137" t="str">
        <f t="shared" si="167"/>
        <v/>
      </c>
      <c r="FD137" s="275">
        <f>VLOOKUP(C137,MOVI!C:DT,54,0)</f>
        <v>0</v>
      </c>
      <c r="FE137" s="275">
        <f>VLOOKUP(C137,FPT!B:FC,54,0)</f>
        <v>0</v>
      </c>
      <c r="FF137" t="str">
        <f t="shared" si="168"/>
        <v/>
      </c>
      <c r="FG137" s="275">
        <f>VLOOKUP(C137,MOVI!C:DT,55,0)</f>
        <v>0</v>
      </c>
      <c r="FH137" s="275">
        <f>VLOOKUP(C137,FPT!B:FF,55,0)</f>
        <v>0</v>
      </c>
      <c r="FI137" t="str">
        <f t="shared" si="169"/>
        <v/>
      </c>
      <c r="FJ137" s="275">
        <f>VLOOKUP(C137,MOVI!C:DT,56,0)</f>
        <v>0</v>
      </c>
      <c r="FK137" s="275">
        <f>VLOOKUP(C137,FPT!B:FI,56,0)</f>
        <v>0</v>
      </c>
      <c r="FL137" t="str">
        <f t="shared" si="170"/>
        <v/>
      </c>
      <c r="FM137" s="275">
        <f>VLOOKUP(C137,MOVI!C:DT,57,0)</f>
        <v>0</v>
      </c>
      <c r="FN137" s="275">
        <f>VLOOKUP(C137,FPT!B:FL,57,0)</f>
        <v>0</v>
      </c>
      <c r="FO137" t="str">
        <f t="shared" si="171"/>
        <v/>
      </c>
      <c r="FP137" s="275">
        <f>VLOOKUP(C137,MOVI!C:DT,58,0)</f>
        <v>0</v>
      </c>
      <c r="FQ137" s="275">
        <f>VLOOKUP(C137,FPT!B:FO,58,0)</f>
        <v>0</v>
      </c>
      <c r="FR137" t="str">
        <f t="shared" si="172"/>
        <v/>
      </c>
      <c r="FS137" s="275">
        <f>VLOOKUP(C137,MOVI!C:DT,59,0)</f>
        <v>0</v>
      </c>
      <c r="FT137" s="275">
        <f>VLOOKUP(C137,FPT!B:FR,59,0)</f>
        <v>0</v>
      </c>
      <c r="FU137" t="str">
        <f t="shared" si="173"/>
        <v/>
      </c>
      <c r="FV137" s="275">
        <f>VLOOKUP(C137,MOVI!C:DT,60,0)</f>
        <v>0</v>
      </c>
      <c r="FW137" s="275">
        <f>VLOOKUP(C137,FPT!B:FU,60,0)</f>
        <v>0</v>
      </c>
      <c r="FX137" t="str">
        <f t="shared" si="174"/>
        <v/>
      </c>
      <c r="FY137" s="275">
        <f>VLOOKUP(C137,MOVI!C:DT,61,0)</f>
        <v>0</v>
      </c>
      <c r="FZ137" s="275">
        <f>VLOOKUP(C137,FPT!B:FX,61,0)</f>
        <v>0</v>
      </c>
      <c r="GA137" t="str">
        <f t="shared" si="175"/>
        <v/>
      </c>
      <c r="GB137" s="275">
        <f>VLOOKUP(C137,MOVI!C:DT,62,0)</f>
        <v>0</v>
      </c>
      <c r="GC137" s="275">
        <f>VLOOKUP(C137,FPT!B:GA,62,0)</f>
        <v>0</v>
      </c>
      <c r="GD137" t="str">
        <f t="shared" si="176"/>
        <v/>
      </c>
      <c r="GE137" s="275">
        <f>VLOOKUP(C137,MOVI!C:DT,63,0)</f>
        <v>0</v>
      </c>
      <c r="GF137" s="275">
        <f>VLOOKUP(C137,FPT!B:GD,63,0)</f>
        <v>0</v>
      </c>
      <c r="GG137" t="str">
        <f t="shared" si="177"/>
        <v/>
      </c>
      <c r="GH137" s="275">
        <f>VLOOKUP(C137,MOVI!C:DT,64,0)</f>
        <v>0</v>
      </c>
      <c r="GI137" s="275">
        <f>VLOOKUP(C137,FPT!B:GG,64,0)</f>
        <v>0</v>
      </c>
      <c r="GJ137" t="str">
        <f t="shared" si="178"/>
        <v/>
      </c>
      <c r="GK137" s="275">
        <f>VLOOKUP(C137,MOVI!C:DT,65,0)</f>
        <v>0</v>
      </c>
      <c r="GL137" s="275">
        <f>VLOOKUP(C137,FPT!B:GJ,65,0)</f>
        <v>0</v>
      </c>
      <c r="GM137" t="str">
        <f t="shared" si="179"/>
        <v/>
      </c>
      <c r="GN137" s="275">
        <f>VLOOKUP(C137,MOVI!C:DT,66,0)</f>
        <v>0</v>
      </c>
      <c r="GO137" s="275">
        <f>VLOOKUP(C137,FPT!B:GM,66,0)</f>
        <v>0</v>
      </c>
      <c r="GP137" t="str">
        <f t="shared" si="180"/>
        <v/>
      </c>
      <c r="GQ137" s="275">
        <f>VLOOKUP(C137,MOVI!C:DT,67,0)</f>
        <v>0</v>
      </c>
      <c r="GR137" s="275">
        <f>VLOOKUP(C137,FPT!B:GP,67,0)</f>
        <v>0</v>
      </c>
      <c r="GS137" t="str">
        <f t="shared" si="181"/>
        <v/>
      </c>
      <c r="GT137" s="275">
        <f>VLOOKUP(C137,MOVI!C:DT,68,0)</f>
        <v>0</v>
      </c>
      <c r="GU137" s="275">
        <f>VLOOKUP(C137,FPT!B:GS,68,0)</f>
        <v>0</v>
      </c>
      <c r="GV137" t="str">
        <f t="shared" si="182"/>
        <v/>
      </c>
      <c r="GW137" s="275">
        <f>VLOOKUP(C137,MOVI!C:DT,69,0)</f>
        <v>0</v>
      </c>
      <c r="GX137" s="275">
        <f>VLOOKUP(C137,FPT!B:GV,69,0)</f>
        <v>0</v>
      </c>
      <c r="GY137" t="str">
        <f t="shared" si="183"/>
        <v/>
      </c>
      <c r="GZ137" s="275">
        <f>VLOOKUP(C137,MOVI!C:DT,70,0)</f>
        <v>0</v>
      </c>
      <c r="HA137" s="275">
        <f>VLOOKUP(C137,FPT!B:GY,70,0)</f>
        <v>0</v>
      </c>
      <c r="HB137" t="str">
        <f t="shared" si="184"/>
        <v/>
      </c>
      <c r="HC137" s="275">
        <f>VLOOKUP(C137,MOVI!C:DT,71,0)</f>
        <v>80000000</v>
      </c>
      <c r="HD137" s="275">
        <f>ROUND(VLOOKUP(C137,FPT!B:HB,71,0),0)</f>
        <v>80000000</v>
      </c>
      <c r="HE137" t="str">
        <f t="shared" si="185"/>
        <v/>
      </c>
      <c r="HF137" s="275">
        <f>ROUND(VLOOKUP(C137,MOVI!C:DT,72,0),0)</f>
        <v>0</v>
      </c>
      <c r="HG137" s="275">
        <f>ROUND(VLOOKUP(C137,FPT!B:HE,72,0),0)</f>
        <v>0</v>
      </c>
      <c r="HH137" t="str">
        <f t="shared" si="186"/>
        <v/>
      </c>
      <c r="HI137" s="275">
        <f>VLOOKUP(C137,MOVI!C:DT,73,0)</f>
        <v>0</v>
      </c>
      <c r="HJ137" s="275">
        <f>VLOOKUP(C137,FPT!B:HH,73,0)</f>
        <v>0</v>
      </c>
      <c r="HK137" t="str">
        <f t="shared" si="187"/>
        <v/>
      </c>
      <c r="HL137" s="275">
        <f>VLOOKUP(C137,MOVI!C:DT,74,0)</f>
        <v>0</v>
      </c>
      <c r="HM137" s="275">
        <f>VLOOKUP(C137,FPT!B:HK,74,0)</f>
        <v>0</v>
      </c>
      <c r="HN137" t="str">
        <f t="shared" si="188"/>
        <v/>
      </c>
      <c r="HO137" s="275">
        <f>VLOOKUP(C137,MOVI!C:DT,75,0)</f>
        <v>11000000</v>
      </c>
      <c r="HP137" s="275">
        <f>VLOOKUP(C137,FPT!B:HN,75,0)</f>
        <v>11000000</v>
      </c>
      <c r="HQ137" t="str">
        <f t="shared" si="189"/>
        <v/>
      </c>
      <c r="HR137" s="275">
        <f>VLOOKUP(C137,MOVI!C:DT,76,0)</f>
        <v>1</v>
      </c>
      <c r="HS137" s="275">
        <f>VLOOKUP(C137,FPT!B:HQ,76,0)</f>
        <v>1</v>
      </c>
      <c r="HT137" t="str">
        <f t="shared" si="190"/>
        <v/>
      </c>
      <c r="HU137" s="275">
        <f>VLOOKUP(C137,MOVI!C:DT,77,0)</f>
        <v>4400000</v>
      </c>
      <c r="HV137" s="275">
        <f>VLOOKUP(C137,FPT!B:HT,77,0)</f>
        <v>4400000</v>
      </c>
      <c r="HW137" t="str">
        <f t="shared" si="191"/>
        <v/>
      </c>
      <c r="HX137" s="274">
        <f>VLOOKUP(C137,MOVI!C:CB,78,0)</f>
        <v>2384000</v>
      </c>
      <c r="HY137" s="261">
        <f>VLOOKUP(C137,FPT!$B:$CA,78,0)</f>
        <v>2384000</v>
      </c>
      <c r="HZ137" t="str">
        <f t="shared" si="192"/>
        <v/>
      </c>
      <c r="IA137" s="275">
        <f>VLOOKUP(C137,MOVI!C:CD,79,0)</f>
        <v>800000</v>
      </c>
      <c r="IB137" s="275">
        <f>VLOOKUP(C137,FPT!B:HZ,79,0)</f>
        <v>800000</v>
      </c>
      <c r="IC137" t="str">
        <f t="shared" si="193"/>
        <v/>
      </c>
      <c r="ID137" s="275">
        <f>VLOOKUP(C137,MOVI!C:CD,80,0)</f>
        <v>447000</v>
      </c>
      <c r="IE137" s="275">
        <f>VLOOKUP(C137,FPT!B:IC,80,0)</f>
        <v>447000</v>
      </c>
      <c r="IF137" t="str">
        <f t="shared" si="194"/>
        <v/>
      </c>
      <c r="IG137" s="275">
        <f>VLOOKUP(C137,MOVI!C:DT,81,0)</f>
        <v>0</v>
      </c>
      <c r="IH137" s="275">
        <f>VLOOKUP(C137,FPT!B:IF,81,0)</f>
        <v>0</v>
      </c>
      <c r="II137" t="str">
        <f t="shared" si="195"/>
        <v/>
      </c>
      <c r="IJ137" s="275">
        <f>VLOOKUP(C137,MOVI!C:DT,82,0)</f>
        <v>3631000</v>
      </c>
      <c r="IK137" s="275">
        <f>VLOOKUP(C137,FPT!B:II,82,0)</f>
        <v>3631000</v>
      </c>
      <c r="IL137" t="str">
        <f t="shared" si="196"/>
        <v/>
      </c>
      <c r="IM137" s="275">
        <f>ROUND(VLOOKUP(C137,MOVI!C:DT,83,0),0)</f>
        <v>19031000</v>
      </c>
      <c r="IN137" s="275">
        <f>ROUND(VLOOKUP(C137,FPT!B:IL,83,0),0)</f>
        <v>19031000</v>
      </c>
      <c r="IO137" t="str">
        <f t="shared" si="197"/>
        <v/>
      </c>
      <c r="IP137" s="275">
        <f>VLOOKUP(C137,MOVI!C:DT,84,0)</f>
        <v>60969000</v>
      </c>
      <c r="IQ137" s="275">
        <f>VLOOKUP(C137,FPT!B:IO,84,0)</f>
        <v>60969000</v>
      </c>
      <c r="IR137" t="str">
        <f t="shared" si="198"/>
        <v/>
      </c>
      <c r="IS137" s="275">
        <f>ROUND(VLOOKUP(C137,MOVI!C:DT,85,0),0)</f>
        <v>12440700</v>
      </c>
      <c r="IT137" s="275">
        <f>ROUND(VLOOKUP(C137,FPT!B:IR,85,0),0)</f>
        <v>12440700</v>
      </c>
      <c r="IU137" t="str">
        <f t="shared" si="199"/>
        <v/>
      </c>
      <c r="IV137" s="275">
        <f>VLOOKUP(C137,MOVI!C:DT,86,0)</f>
        <v>0</v>
      </c>
      <c r="IW137" s="275">
        <f>VLOOKUP(C137,FPT!B:IU,86,0)</f>
        <v>0</v>
      </c>
      <c r="IX137" t="str">
        <f t="shared" si="200"/>
        <v/>
      </c>
      <c r="IY137" s="275">
        <f>ROUND(VLOOKUP(C137,MOVI!C:DT,87,0),0)</f>
        <v>12440700</v>
      </c>
      <c r="IZ137" s="275">
        <f>ROUND(VLOOKUP(C137,FPT!B:IX,87,0),0)</f>
        <v>12440700</v>
      </c>
      <c r="JA137" t="str">
        <f t="shared" si="201"/>
        <v/>
      </c>
      <c r="JB137" s="275">
        <f>VLOOKUP(C137,MOVI!C:DT,88,0)</f>
        <v>0</v>
      </c>
      <c r="JC137" s="275">
        <f>VLOOKUP(C137,FPT!B:JA,88,0)</f>
        <v>0</v>
      </c>
      <c r="JD137" t="str">
        <f t="shared" si="202"/>
        <v/>
      </c>
      <c r="JE137" s="275">
        <f>VLOOKUP(C137,MOVI!C:DT,89,0)</f>
        <v>0</v>
      </c>
      <c r="JF137" s="275">
        <f>VLOOKUP(C137,FPT!B:JD,89,0)</f>
        <v>0</v>
      </c>
      <c r="JG137" t="str">
        <f t="shared" si="203"/>
        <v/>
      </c>
      <c r="JH137" s="275">
        <f>VLOOKUP(C137,MOVI!C:DT,90,0)</f>
        <v>0</v>
      </c>
      <c r="JI137" s="275">
        <f>VLOOKUP(C137,FPT!B:JG,90,0)</f>
        <v>0</v>
      </c>
      <c r="JJ137" t="str">
        <f t="shared" si="204"/>
        <v/>
      </c>
      <c r="JK137" s="275">
        <f>VLOOKUP(C137,MOVI!C:DT,91,0)</f>
        <v>0</v>
      </c>
      <c r="JL137" s="275">
        <f>VLOOKUP(C137,FPT!B:JJ,91,0)</f>
        <v>0</v>
      </c>
      <c r="JM137" t="str">
        <f t="shared" si="205"/>
        <v/>
      </c>
      <c r="JN137" s="275">
        <f>VLOOKUP(C137,MOVI!C:DT,92,0)</f>
        <v>0</v>
      </c>
      <c r="JO137" s="275">
        <f>VLOOKUP(C137,FPT!B:JM,92,0)</f>
        <v>0</v>
      </c>
      <c r="JP137" t="str">
        <f t="shared" si="206"/>
        <v/>
      </c>
      <c r="JQ137" s="275">
        <f>VLOOKUP(C137,MOVI!C:DT,93,0)</f>
        <v>0</v>
      </c>
      <c r="JR137" s="275">
        <f>VLOOKUP(C137,FPT!B:JP,93,0)</f>
        <v>0</v>
      </c>
      <c r="JS137" t="str">
        <f t="shared" si="207"/>
        <v/>
      </c>
      <c r="JT137" s="275">
        <f>VLOOKUP(C137,MOVI!C:DT,94,0)</f>
        <v>0</v>
      </c>
      <c r="JU137" s="275">
        <f>VLOOKUP(C137,FPT!B:JS,94,0)</f>
        <v>0</v>
      </c>
      <c r="JV137" t="str">
        <f t="shared" si="208"/>
        <v/>
      </c>
      <c r="JW137" s="275">
        <f>VLOOKUP(C137,MOVI!C:DT,95,0)</f>
        <v>63928300</v>
      </c>
      <c r="JX137" s="275">
        <f>VLOOKUP(C137,FPT!B:JV,95,0)</f>
        <v>63928300</v>
      </c>
      <c r="JY137" t="str">
        <f t="shared" si="209"/>
        <v/>
      </c>
      <c r="JZ137" s="275">
        <f>VLOOKUP(C137,MOVI!C:DT,96,0)</f>
        <v>0</v>
      </c>
      <c r="KA137" s="275">
        <f>VLOOKUP(C137,FPT!B:JY,96,0)</f>
        <v>0</v>
      </c>
      <c r="KB137" t="str">
        <f t="shared" si="210"/>
        <v/>
      </c>
      <c r="KC137" s="275">
        <f>VLOOKUP(C137,MOVI!C:DT,97,0)</f>
        <v>63928300</v>
      </c>
      <c r="KD137" s="275">
        <f>VLOOKUP(C137,FPT!B:KB,97,0)</f>
        <v>63928300</v>
      </c>
      <c r="KE137" t="str">
        <f t="shared" si="211"/>
        <v/>
      </c>
      <c r="KF137" s="275">
        <f>VLOOKUP(C137,MOVI!C:DT,98,0)</f>
        <v>5066000</v>
      </c>
      <c r="KG137" s="275">
        <f>VLOOKUP(C137,FPT!B:KE,98,0)</f>
        <v>5066000</v>
      </c>
      <c r="KH137" t="str">
        <f t="shared" si="212"/>
        <v/>
      </c>
      <c r="KI137" s="275">
        <f>VLOOKUP(C137,MOVI!C:DT,99,0)</f>
        <v>0</v>
      </c>
      <c r="KJ137" s="275">
        <f>VLOOKUP(C137,FPT!B:KH,99,0)</f>
        <v>0</v>
      </c>
      <c r="KK137" t="str">
        <f t="shared" si="213"/>
        <v/>
      </c>
      <c r="KL137" s="275">
        <f>VLOOKUP(C137,MOVI!C:DT,100,0)</f>
        <v>894000</v>
      </c>
      <c r="KM137" s="275">
        <f>VLOOKUP(C137,FPT!B:KK,100,0)</f>
        <v>894000</v>
      </c>
      <c r="KN137" t="str">
        <f t="shared" si="214"/>
        <v/>
      </c>
      <c r="KO137" s="275">
        <f>VLOOKUP(C137,MOVI!C:DT,101,0)</f>
        <v>0</v>
      </c>
      <c r="KP137" s="275">
        <f>VLOOKUP(C137,FPT!B:KN,101,0)</f>
        <v>0</v>
      </c>
      <c r="KQ137" t="str">
        <f t="shared" si="215"/>
        <v/>
      </c>
      <c r="KR137" s="275">
        <f>VLOOKUP(C137,MOVI!C:DT,102,0)</f>
        <v>0</v>
      </c>
      <c r="KS137" s="275">
        <f>VLOOKUP(C137,FPT!B:KQ,102,0)</f>
        <v>0</v>
      </c>
      <c r="KT137" t="str">
        <f t="shared" si="216"/>
        <v/>
      </c>
      <c r="KU137" s="275">
        <f>VLOOKUP(C137,MOVI!C:DT,103,0)</f>
        <v>5960000</v>
      </c>
      <c r="KV137" s="275">
        <f>VLOOKUP(C137,FPT!B:KT,103,0)</f>
        <v>5960000</v>
      </c>
      <c r="KW137" t="str">
        <f t="shared" si="217"/>
        <v/>
      </c>
      <c r="KX137" s="275">
        <f>VLOOKUP(C137,MOVI!C:DT,104,0)</f>
        <v>9591000</v>
      </c>
      <c r="KY137" s="275">
        <f>VLOOKUP(C137,FPT!B:KW,104,0)</f>
        <v>9591000</v>
      </c>
      <c r="KZ137" t="str">
        <f t="shared" si="218"/>
        <v/>
      </c>
      <c r="LA137" s="275">
        <f>VLOOKUP(C137,MOVI!C:DT,105,0)</f>
        <v>596000</v>
      </c>
      <c r="LB137" s="275">
        <f>VLOOKUP(C137,FPT!B:KZ,105,0)</f>
        <v>596000</v>
      </c>
      <c r="LC137" t="str">
        <f t="shared" si="219"/>
        <v/>
      </c>
      <c r="LD137" s="275">
        <f>VLOOKUP(C137,MOVI!C:DT,106,0)</f>
        <v>86556000</v>
      </c>
      <c r="LE137" s="275">
        <f>VLOOKUP(C137,FPT!B:LC,106,0)</f>
        <v>86556000</v>
      </c>
      <c r="LF137" t="str">
        <f t="shared" si="220"/>
        <v/>
      </c>
      <c r="LG137" s="273">
        <f>VLOOKUP(C137,MOVI!C:DT,107,0)</f>
        <v>0</v>
      </c>
      <c r="LH137" s="273">
        <f>VLOOKUP(C137,FPT!B:LF,107,0)</f>
        <v>0</v>
      </c>
      <c r="LI137" t="str">
        <f t="shared" si="221"/>
        <v/>
      </c>
      <c r="LJ137" t="str">
        <f>VLOOKUP(C137,MOVI!C:DV,108,0)</f>
        <v>Việt PhúSouthSupport</v>
      </c>
      <c r="LK137" s="252" t="str">
        <f>VLOOKUP(C137,FPT!B:LI,108,0)</f>
        <v>Việt PhúSouthSupport</v>
      </c>
      <c r="LL137" t="str">
        <f t="shared" si="222"/>
        <v/>
      </c>
      <c r="LM137" s="275">
        <f>ROUND(VLOOKUP(C137,MOVI!C:DV,109,0),0)</f>
        <v>6666667</v>
      </c>
      <c r="LN137" s="275">
        <f>ROUND(VLOOKUP(C137,FPT!B:LL,109,0),0)</f>
        <v>6666667</v>
      </c>
      <c r="LO137" t="str">
        <f t="shared" si="223"/>
        <v/>
      </c>
      <c r="LP137" t="str">
        <f>VLOOKUP(C137,MOVI!C:DV,110,0)</f>
        <v>HO</v>
      </c>
      <c r="LQ137" s="247" t="str">
        <f>VLOOKUP(C137,FPT!B:LO,110,0)</f>
        <v>HO</v>
      </c>
      <c r="LR137" t="str">
        <f t="shared" si="224"/>
        <v/>
      </c>
      <c r="LS137">
        <f>MOVI!DI132</f>
        <v>18</v>
      </c>
      <c r="LV137">
        <f>MOVI!DJ132</f>
        <v>0</v>
      </c>
      <c r="LW137">
        <f>MOVI!DK132</f>
        <v>0</v>
      </c>
      <c r="LX137">
        <f>MOVI!DL132</f>
        <v>0</v>
      </c>
      <c r="LY137">
        <f>MOVI!DM132</f>
        <v>0</v>
      </c>
      <c r="LZ137">
        <f>MOVI!DN132</f>
        <v>0</v>
      </c>
      <c r="MA137">
        <f>MOVI!DO132</f>
        <v>0</v>
      </c>
      <c r="MB137" t="str">
        <f>MOVI!DP132</f>
        <v/>
      </c>
      <c r="MC137">
        <f>MOVI!DQ132</f>
        <v>0</v>
      </c>
      <c r="MD137">
        <f>MOVI!DR132</f>
        <v>0</v>
      </c>
      <c r="ME137" t="str">
        <f>VLOOKUP(C137,MOVI!C:DV,121,0)</f>
        <v/>
      </c>
      <c r="MF137" s="252"/>
      <c r="MG137" t="str">
        <f t="shared" si="228"/>
        <v/>
      </c>
      <c r="MH137" t="str">
        <f>VLOOKUP(C137,MOVI!C:DT,122,0)</f>
        <v>Việt PhúSouth</v>
      </c>
      <c r="MI137" s="252" t="str">
        <f>VLOOKUP(C137,FPT!B:DS,112,0)</f>
        <v>Việt PhúSouth</v>
      </c>
      <c r="MJ137" t="str">
        <f t="shared" si="225"/>
        <v/>
      </c>
    </row>
    <row r="138" spans="1:348" x14ac:dyDescent="0.25">
      <c r="A138">
        <v>130</v>
      </c>
      <c r="B138" s="48">
        <v>5415</v>
      </c>
      <c r="C138" s="271" t="s">
        <v>917</v>
      </c>
      <c r="D138" t="str">
        <f>VLOOKUP(C138,MOVI!C:D,2,0)</f>
        <v>Lê Việt Thắng</v>
      </c>
      <c r="E138" t="str">
        <f>VLOOKUP(C138,FPT!B:C,2,0)</f>
        <v>Lê Việt Thắng</v>
      </c>
      <c r="F138" t="str">
        <f t="shared" ref="F138:F201" si="229">IF(D138&lt;&gt;E138,"Lệch","")</f>
        <v/>
      </c>
      <c r="G138" t="str">
        <f>VLOOKUP(C138,MOVI!C:E,3,0)</f>
        <v>Support</v>
      </c>
      <c r="H138" t="str">
        <f>VLOOKUP(C138,FPT!B:F,3,0)</f>
        <v>Support</v>
      </c>
      <c r="I138" t="str">
        <f t="shared" ref="I138:I201" si="230">IF(G138&lt;&gt;H138,"Lệch","")</f>
        <v/>
      </c>
      <c r="J138" t="str">
        <f>VLOOKUP(C138,MOVI!C:H,4,0)</f>
        <v>Operations</v>
      </c>
      <c r="K138" t="str">
        <f>VLOOKUP(C138,FPT!B:I,4,0)</f>
        <v>Operations</v>
      </c>
      <c r="L138" t="str">
        <f t="shared" ref="L138:L201" si="231">IF(J138&lt;&gt;K138,"Lệch","")</f>
        <v/>
      </c>
      <c r="M138" t="str">
        <f>VLOOKUP(C138,MOVI!C:DT,5,0)</f>
        <v>Manager</v>
      </c>
      <c r="N138" t="str">
        <f>VLOOKUP(C138,FPT!B:L,5,0)</f>
        <v>Manager</v>
      </c>
      <c r="O138" t="str">
        <f t="shared" ref="O138:O201" si="232">IF(M138&lt;&gt;N138,"Lệch","")</f>
        <v/>
      </c>
      <c r="P138" t="str">
        <f>VLOOKUP(C138,MOVI!C:DT,6,0)</f>
        <v>Manager, Operations</v>
      </c>
      <c r="Q138" t="str">
        <f>VLOOKUP(C138,FPT!B:O,6,0)</f>
        <v>Manager, Operations</v>
      </c>
      <c r="R138" t="str">
        <f t="shared" ref="R138:R201" si="233">IF(P138&lt;&gt;Q138,"Lệch","")</f>
        <v/>
      </c>
      <c r="S138" t="str">
        <f>VLOOKUP(C138,MOVI!C:DT,7,0)</f>
        <v>South</v>
      </c>
      <c r="T138" t="str">
        <f>VLOOKUP(C138,FPT!B:R,7,0)</f>
        <v>South</v>
      </c>
      <c r="U138" t="str">
        <f t="shared" ref="U138:U201" si="234">IF(S138&lt;&gt;T138,"Lệch","")</f>
        <v/>
      </c>
      <c r="V138" t="str">
        <f>VLOOKUP(C138,MOVI!C:DT,8,0)</f>
        <v>Việt Phú</v>
      </c>
      <c r="W138" t="str">
        <f>VLOOKUP(C138,FPT!B:U,8,0)</f>
        <v>Việt Phú</v>
      </c>
      <c r="X138" t="str">
        <f t="shared" ref="X138:X201" si="235">IF(V138&lt;&gt;W138,"Lệch","")</f>
        <v/>
      </c>
      <c r="Y138" t="str">
        <f>VLOOKUP(C138,MOVI!C:DT,9,0)</f>
        <v>Full-time</v>
      </c>
      <c r="Z138" t="str">
        <f>VLOOKUP(C138,FPT!B:X,9,0)</f>
        <v>Full-time</v>
      </c>
      <c r="AA138" t="str">
        <f t="shared" ref="AA138:AA201" si="236">IF(Y138&lt;&gt;Z138,"Lệch","")</f>
        <v/>
      </c>
      <c r="AB138" t="str">
        <f>VLOOKUP(C138,MOVI!C:DT,10,0)</f>
        <v>Permanent</v>
      </c>
      <c r="AC138" t="str">
        <f>VLOOKUP(C138,FPT!B:AA,10,0)</f>
        <v>Permanent</v>
      </c>
      <c r="AD138" t="str">
        <f t="shared" ref="AD138:AD201" si="237">IF(AB138&lt;&gt;AC138,"Lệch","")</f>
        <v/>
      </c>
      <c r="AE138" s="247">
        <f>VLOOKUP(C138,MOVI!C:DT,11,0)</f>
        <v>43759</v>
      </c>
      <c r="AF138" s="247">
        <f>VLOOKUP(C138,FPT!B:AD,11,0)</f>
        <v>43759</v>
      </c>
      <c r="AG138" t="str">
        <f t="shared" ref="AG138:AG201" si="238">IF(AE138&lt;&gt;AF138,"Lệch","")</f>
        <v/>
      </c>
      <c r="AH138" s="260" t="str">
        <f>VLOOKUP(C138,MOVI!C:DT,12,0)</f>
        <v/>
      </c>
      <c r="AI138" s="260"/>
      <c r="AJ138" t="str">
        <f t="shared" si="227"/>
        <v/>
      </c>
      <c r="AK138">
        <f>VLOOKUP(C138,MOVI!C:DT,13,0)</f>
        <v>0</v>
      </c>
      <c r="AL138" s="247">
        <f>VLOOKUP(C138,FPT!B:AJ,13,0)</f>
        <v>0</v>
      </c>
      <c r="AM138" t="str">
        <f t="shared" si="226"/>
        <v/>
      </c>
      <c r="AN138" s="247">
        <f>VLOOKUP(C138,MOVI!C:DT,14,0)</f>
        <v>0</v>
      </c>
      <c r="AO138" s="247">
        <f>VLOOKUP(C138,FPT!B:AM,14,0)</f>
        <v>0</v>
      </c>
      <c r="AP138" t="str">
        <f t="shared" ref="AP138:AP201" si="239">IF(AN138&lt;&gt;AO138,"Lệch","")</f>
        <v/>
      </c>
      <c r="AQ138" t="str">
        <f>VLOOKUP(C138,MOVI!C:DT,15,0)</f>
        <v>LC</v>
      </c>
      <c r="AR138" s="247" t="str">
        <f>VLOOKUP(C138,FPT!B:AP,15,0)</f>
        <v>LC</v>
      </c>
      <c r="AS138" t="str">
        <f t="shared" ref="AS138:AS201" si="240">IF(AQ138&lt;&gt;AR138,"Lệch","")</f>
        <v/>
      </c>
      <c r="AT138" s="282" t="str">
        <f>VLOOKUP(C138,MOVI!C:DT,16,0)</f>
        <v>LTTP</v>
      </c>
      <c r="AU138" s="247" t="str">
        <f>VLOOKUP(C138,FPT!B:AS,16,0)</f>
        <v>LTTP</v>
      </c>
      <c r="AV138" t="str">
        <f t="shared" ref="AV138:AV201" si="241">IF(AT138&lt;&gt;AU138,"Lệch","")</f>
        <v/>
      </c>
      <c r="AW138" t="str">
        <f>VLOOKUP(C138,MOVI!C:DT,17,0)</f>
        <v>L</v>
      </c>
      <c r="AX138" s="247" t="str">
        <f>VLOOKUP(C138,FPT!B:AV,17,0)</f>
        <v>L</v>
      </c>
      <c r="AY138" t="str">
        <f t="shared" ref="AY138:AY201" si="242">IF(AW138&lt;&gt;AX138,"Lệch","")</f>
        <v/>
      </c>
      <c r="AZ138">
        <f>VLOOKUP(C138,MOVI!C:DT,18,0)</f>
        <v>0</v>
      </c>
      <c r="BA138" s="247">
        <f>VLOOKUP(C138,FPT!B:AY,18,0)</f>
        <v>0</v>
      </c>
      <c r="BB138" t="str">
        <f t="shared" ref="BB138:BB201" si="243">IF(AZ138&lt;&gt;BA138,"Lệch","")</f>
        <v/>
      </c>
      <c r="BC138" s="275">
        <f>VLOOKUP(C138,MOVI!C:DT,19,0)</f>
        <v>40000000</v>
      </c>
      <c r="BD138" s="275">
        <f>VLOOKUP(C138,FPT!B:BB,19,0)</f>
        <v>40000000</v>
      </c>
      <c r="BE138" t="str">
        <f t="shared" ref="BE138:BE201" si="244">IF(BC138&lt;&gt;BD138,"Lệch","")</f>
        <v/>
      </c>
      <c r="BF138">
        <f>VLOOKUP(C138,MOVI!C:DT,20,0)</f>
        <v>0</v>
      </c>
      <c r="BG138" s="252">
        <f>VLOOKUP(C138,FPT!B:BE,20,0)</f>
        <v>0</v>
      </c>
      <c r="BH138" t="str">
        <f t="shared" ref="BH138:BH201" si="245">IF(BF138&lt;&gt;BG138,"Lệch","")</f>
        <v/>
      </c>
      <c r="BI138" s="275">
        <f>VLOOKUP(C138,MOVI!C:DT,21,0)</f>
        <v>40000000</v>
      </c>
      <c r="BJ138" s="275">
        <f>VLOOKUP(C138,FPT!B:BH,21,0)</f>
        <v>40000000</v>
      </c>
      <c r="BK138" t="str">
        <f t="shared" ref="BK138:BK201" si="246">IF(BI138&lt;&gt;BJ138,"Lệch","")</f>
        <v/>
      </c>
      <c r="BL138" s="275">
        <f>VLOOKUP(C138,MOVI!C:DT,22,0)</f>
        <v>0</v>
      </c>
      <c r="BM138" s="275">
        <f>VLOOKUP(C138,FPT!B:BK,22,0)</f>
        <v>0</v>
      </c>
      <c r="BN138" t="str">
        <f t="shared" ref="BN138:BN201" si="247">IF(BL138&lt;&gt;BM138,"Lệch","")</f>
        <v/>
      </c>
      <c r="BO138" s="275">
        <f>VLOOKUP(C138,MOVI!C:DT,23,0)</f>
        <v>0</v>
      </c>
      <c r="BP138" s="275">
        <f>VLOOKUP(C138,FPT!B:BN,23,0)</f>
        <v>0</v>
      </c>
      <c r="BQ138" t="str">
        <f t="shared" ref="BQ138:BQ201" si="248">IF(BO138&lt;&gt;BP138,"Lệch","")</f>
        <v/>
      </c>
      <c r="BR138" s="275">
        <f>VLOOKUP(C138,MOVI!C:DT,24,0)</f>
        <v>0</v>
      </c>
      <c r="BS138" s="275">
        <f>VLOOKUP(C138,FPT!B:BQ,24,0)</f>
        <v>0</v>
      </c>
      <c r="BT138" t="str">
        <f t="shared" ref="BT138:BT201" si="249">IF(BR138&lt;&gt;BS138,"Lệch","")</f>
        <v/>
      </c>
      <c r="BU138" s="275">
        <f>VLOOKUP(C138,MOVI!C:DT,25,0)</f>
        <v>0</v>
      </c>
      <c r="BV138" s="275">
        <f>VLOOKUP(C138,FPT!B:BT,25,0)</f>
        <v>0</v>
      </c>
      <c r="BW138" t="str">
        <f t="shared" ref="BW138:BW201" si="250">IF(BU138&lt;&gt;BV138,"Lệch","")</f>
        <v/>
      </c>
      <c r="BX138" s="275">
        <f>VLOOKUP(C138,MOVI!C:DT,26,0)</f>
        <v>0</v>
      </c>
      <c r="BY138" s="275">
        <f>VLOOKUP(C138,FPT!B:BW,26,0)</f>
        <v>0</v>
      </c>
      <c r="BZ138" t="str">
        <f t="shared" ref="BZ138:BZ201" si="251">IF(BX138&lt;&gt;BY138,"Lệch","")</f>
        <v/>
      </c>
      <c r="CA138" s="275">
        <f>VLOOKUP(C138,MOVI!C:DT,27,0)</f>
        <v>0</v>
      </c>
      <c r="CB138" s="275">
        <f>VLOOKUP(C138,FPT!B:BZ,27,0)</f>
        <v>0</v>
      </c>
      <c r="CC138" t="str">
        <f t="shared" ref="CC138:CC201" si="252">IF(CA138&lt;&gt;CB138,"Lệch","")</f>
        <v/>
      </c>
      <c r="CD138" s="275">
        <f>VLOOKUP(C138,MOVI!C:DT,28,0)</f>
        <v>0</v>
      </c>
      <c r="CE138" s="275">
        <f>VLOOKUP(C138,FPT!B:CC,28,0)</f>
        <v>0</v>
      </c>
      <c r="CF138" t="str">
        <f t="shared" ref="CF138:CF201" si="253">IF(CD138&lt;&gt;CE138,"Lệch","")</f>
        <v/>
      </c>
      <c r="CG138" t="str">
        <f>VLOOKUP(C138,MOVI!C:DT,29,0)</f>
        <v>TB, CN</v>
      </c>
      <c r="CH138" s="252" t="str">
        <f>VLOOKUP(C138,FPT!B:CF,29,0)</f>
        <v>TB, CN</v>
      </c>
      <c r="CI138" t="str">
        <f t="shared" ref="CI138:CI201" si="254">IF(CG138&lt;&gt;CH138,"Lệch","")</f>
        <v/>
      </c>
      <c r="CJ138">
        <f>VLOOKUP(C138,MOVI!C:DT,30,0)</f>
        <v>21</v>
      </c>
      <c r="CK138" s="252">
        <f>VLOOKUP(C138,FPT!B:CI,30,0)</f>
        <v>21</v>
      </c>
      <c r="CL138" t="str">
        <f t="shared" ref="CL138:CL201" si="255">IF(CJ138&lt;&gt;CK138,"Lệch","")</f>
        <v/>
      </c>
      <c r="CM138">
        <f>VLOOKUP(C138,MOVI!C:DT,31,0)</f>
        <v>15</v>
      </c>
      <c r="CN138" s="252">
        <f>VLOOKUP(C138,FPT!B:CL,31,0)</f>
        <v>15</v>
      </c>
      <c r="CO138" t="str">
        <f t="shared" ref="CO138:CO201" si="256">IF(CM138&lt;&gt;CN138,"Lệch","")</f>
        <v/>
      </c>
      <c r="CP138" s="275">
        <f>VLOOKUP(C138,MOVI!C:DT,32,0)</f>
        <v>6</v>
      </c>
      <c r="CQ138" s="275">
        <f>VLOOKUP(C138,FPT!B:CO,32,0)</f>
        <v>6</v>
      </c>
      <c r="CR138" t="str">
        <f t="shared" ref="CR138:CR201" si="257">IF(CP138&lt;&gt;CQ138,"Lệch","")</f>
        <v/>
      </c>
      <c r="CS138" s="275">
        <f>VLOOKUP(C138,MOVI!C:DT,33,0)</f>
        <v>0</v>
      </c>
      <c r="CT138" s="275">
        <f>VLOOKUP(C138,FPT!B:CR,33,0)</f>
        <v>0</v>
      </c>
      <c r="CU138" t="str">
        <f t="shared" ref="CU138:CU201" si="258">IF(CS138&lt;&gt;CT138,"Lệch","")</f>
        <v/>
      </c>
      <c r="CV138" s="275">
        <f>VLOOKUP(C138,MOVI!C:DT,34,0)</f>
        <v>0</v>
      </c>
      <c r="CW138" s="275">
        <f>VLOOKUP(C138,FPT!B:CU,34,0)</f>
        <v>0</v>
      </c>
      <c r="CX138" t="str">
        <f t="shared" ref="CX138:CX201" si="259">IF(CV138&lt;&gt;CW138,"Lệch","")</f>
        <v/>
      </c>
      <c r="CY138" s="275">
        <f>VLOOKUP(C138,MOVI!C:DT,35,0)</f>
        <v>21</v>
      </c>
      <c r="CZ138" s="275">
        <f>VLOOKUP(C138,FPT!B:CX,35,0)</f>
        <v>21</v>
      </c>
      <c r="DA138" t="str">
        <f t="shared" ref="DA138:DA201" si="260">IF(CY138&lt;&gt;CZ138,"Lệch","")</f>
        <v/>
      </c>
      <c r="DB138" s="275">
        <f>VLOOKUP(C138,MOVI!C:DT,36,0)</f>
        <v>0</v>
      </c>
      <c r="DC138" s="275">
        <f>VLOOKUP(C138,FPT!B:DA,36,0)</f>
        <v>0</v>
      </c>
      <c r="DD138" t="str">
        <f t="shared" ref="DD138:DD201" si="261">IF(DB138&lt;&gt;DC138,"Lệch","")</f>
        <v/>
      </c>
      <c r="DE138" s="275">
        <f>VLOOKUP(C138,MOVI!C:DT,37,0)</f>
        <v>0</v>
      </c>
      <c r="DF138" s="275">
        <f>VLOOKUP(C138,FPT!B:DD,37,0)</f>
        <v>0</v>
      </c>
      <c r="DG138" t="str">
        <f t="shared" ref="DG138:DG201" si="262">IF(DE138&lt;&gt;DF138,"Lệch","")</f>
        <v/>
      </c>
      <c r="DH138" s="275">
        <f>VLOOKUP(C138,MOVI!C:DT,38,0)</f>
        <v>0</v>
      </c>
      <c r="DI138" s="275">
        <f>VLOOKUP(C138,FPT!B:DG,38,0)</f>
        <v>0</v>
      </c>
      <c r="DJ138" t="str">
        <f t="shared" ref="DJ138:DJ201" si="263">IF(DH138&lt;&gt;DI138,"Lệch","")</f>
        <v/>
      </c>
      <c r="DK138" s="275">
        <f>VLOOKUP(C138,MOVI!C:DT,39,0)</f>
        <v>0</v>
      </c>
      <c r="DL138" s="275">
        <f>VLOOKUP(C138,FPT!B:DJ,39,0)</f>
        <v>0</v>
      </c>
      <c r="DM138" t="str">
        <f t="shared" ref="DM138:DM201" si="264">IF(DK138&lt;&gt;DL138,"Lệch","")</f>
        <v/>
      </c>
      <c r="DN138" s="275">
        <f>VLOOKUP(C138,MOVI!C:DT,40,0)</f>
        <v>0</v>
      </c>
      <c r="DO138" s="275">
        <f>VLOOKUP(C138,FPT!B:DM,40,0)</f>
        <v>0</v>
      </c>
      <c r="DP138" t="str">
        <f t="shared" ref="DP138:DP201" si="265">IF(DN138&lt;&gt;DO138,"Lệch","")</f>
        <v/>
      </c>
      <c r="DQ138" s="275">
        <f>VLOOKUP(C138,MOVI!C:DT,41,0)</f>
        <v>0</v>
      </c>
      <c r="DR138" s="275">
        <f>VLOOKUP(C138,FPT!B:DP,41,0)</f>
        <v>0</v>
      </c>
      <c r="DS138" t="str">
        <f t="shared" ref="DS138:DS201" si="266">IF(DQ138&lt;&gt;DR138,"Lệch","")</f>
        <v/>
      </c>
      <c r="DT138" s="275">
        <f>VLOOKUP(C138,MOVI!C:DT,42,0)</f>
        <v>40000000</v>
      </c>
      <c r="DU138" s="275">
        <f>ROUND(VLOOKUP(C138,FPT!B:DS,42,0),0)</f>
        <v>40000000</v>
      </c>
      <c r="DV138" t="str">
        <f t="shared" ref="DV138:DV201" si="267">IF(DT138&lt;&gt;DU138,"Lệch","")</f>
        <v/>
      </c>
      <c r="DW138" s="275">
        <f>VLOOKUP(C138,MOVI!C:DT,43,0)</f>
        <v>0</v>
      </c>
      <c r="DX138" s="275">
        <f>VLOOKUP(C138,FPT!B:DV,43,0)</f>
        <v>0</v>
      </c>
      <c r="DY138" t="str">
        <f t="shared" ref="DY138:DY201" si="268">IF(DW138&lt;&gt;DX138,"Lệch","")</f>
        <v/>
      </c>
      <c r="DZ138" s="275">
        <f>VLOOKUP(C138,MOVI!C:DT,44,0)</f>
        <v>0</v>
      </c>
      <c r="EA138" s="275">
        <f>VLOOKUP(C138,FPT!B:DY,44,0)</f>
        <v>0</v>
      </c>
      <c r="EB138" t="str">
        <f t="shared" ref="EB138:EB201" si="269">IF(DZ138&lt;&gt;EA138,"Lệch","")</f>
        <v/>
      </c>
      <c r="EC138" s="275">
        <f>VLOOKUP(C138,MOVI!C:DT,45,0)</f>
        <v>40000000</v>
      </c>
      <c r="ED138" s="275">
        <f>ROUND(VLOOKUP(C138,FPT!B:EB,45,0),0)</f>
        <v>40000000</v>
      </c>
      <c r="EE138" t="str">
        <f t="shared" ref="EE138:EE201" si="270">IF(EC138&lt;&gt;ED138,"Lệch","")</f>
        <v/>
      </c>
      <c r="EF138" s="275">
        <f>VLOOKUP(C138,MOVI!C:DT,46,0)</f>
        <v>0</v>
      </c>
      <c r="EG138" s="275">
        <f>VLOOKUP(C138,FPT!B:EE,46,0)</f>
        <v>0</v>
      </c>
      <c r="EH138" t="str">
        <f t="shared" ref="EH138:EH201" si="271">IF(EF138&lt;&gt;EG138,"Lệch","")</f>
        <v/>
      </c>
      <c r="EI138" s="275">
        <f>VLOOKUP(C138,MOVI!C:DT,47,0)</f>
        <v>0</v>
      </c>
      <c r="EJ138" s="275">
        <f>VLOOKUP(C138,FPT!B:EH,47,0)</f>
        <v>0</v>
      </c>
      <c r="EK138" t="str">
        <f t="shared" ref="EK138:EK201" si="272">IF(EI138&lt;&gt;EJ138,"Lệch","")</f>
        <v/>
      </c>
      <c r="EL138" s="275">
        <f>VLOOKUP(C138,MOVI!C:DT,48,0)</f>
        <v>0</v>
      </c>
      <c r="EM138" s="275">
        <f>VLOOKUP(C138,FPT!B:EK,48,0)</f>
        <v>0</v>
      </c>
      <c r="EN138" t="str">
        <f t="shared" ref="EN138:EN201" si="273">IF(EL138&lt;&gt;EM138,"Lệch","")</f>
        <v/>
      </c>
      <c r="EO138" s="275">
        <f>VLOOKUP(C138,MOVI!C:DT,49,0)</f>
        <v>0</v>
      </c>
      <c r="EP138" s="275">
        <f>VLOOKUP(C138,FPT!B:EN,49,0)</f>
        <v>0</v>
      </c>
      <c r="EQ138" t="str">
        <f t="shared" ref="EQ138:EQ201" si="274">IF(EO138&lt;&gt;EP138,"Lệch","")</f>
        <v/>
      </c>
      <c r="ER138" s="275">
        <f>VLOOKUP(C138,MOVI!C:DT,50,0)</f>
        <v>0</v>
      </c>
      <c r="ES138" s="275">
        <f>VLOOKUP(C138,FPT!B:EQ,50,0)</f>
        <v>0</v>
      </c>
      <c r="ET138" t="str">
        <f t="shared" ref="ET138:ET201" si="275">IF(ER138&lt;&gt;ES138,"Lệch","")</f>
        <v/>
      </c>
      <c r="EU138" s="275">
        <f>VLOOKUP(C138,MOVI!C:DT,51,0)</f>
        <v>0</v>
      </c>
      <c r="EV138" s="275">
        <f>VLOOKUP(C138,FPT!B:ET,51,0)</f>
        <v>0</v>
      </c>
      <c r="EW138" t="str">
        <f t="shared" ref="EW138:EW201" si="276">IF(EU138&lt;&gt;EV138,"Lệch","")</f>
        <v/>
      </c>
      <c r="EX138" s="275">
        <f>VLOOKUP(C138,MOVI!C:DT,52,0)</f>
        <v>0</v>
      </c>
      <c r="EY138" s="275">
        <f>VLOOKUP(C138,FPT!B:EW,52,0)</f>
        <v>0</v>
      </c>
      <c r="EZ138" t="str">
        <f t="shared" ref="EZ138:EZ201" si="277">IF(EX138&lt;&gt;EY138,"Lệch","")</f>
        <v/>
      </c>
      <c r="FA138" s="275">
        <f>VLOOKUP(C138,MOVI!C:DT,53,0)</f>
        <v>0</v>
      </c>
      <c r="FB138" s="275">
        <f>VLOOKUP(C138,FPT!B:EZ,53,0)</f>
        <v>0</v>
      </c>
      <c r="FC138" t="str">
        <f t="shared" ref="FC138:FC201" si="278">IF(FA138&lt;&gt;FB138,"Lệch","")</f>
        <v/>
      </c>
      <c r="FD138" s="275">
        <f>VLOOKUP(C138,MOVI!C:DT,54,0)</f>
        <v>0</v>
      </c>
      <c r="FE138" s="275">
        <f>VLOOKUP(C138,FPT!B:FC,54,0)</f>
        <v>0</v>
      </c>
      <c r="FF138" t="str">
        <f t="shared" ref="FF138:FF201" si="279">IF(FD138&lt;&gt;FE138,"Lệch","")</f>
        <v/>
      </c>
      <c r="FG138" s="275">
        <f>VLOOKUP(C138,MOVI!C:DT,55,0)</f>
        <v>0</v>
      </c>
      <c r="FH138" s="275">
        <f>VLOOKUP(C138,FPT!B:FF,55,0)</f>
        <v>0</v>
      </c>
      <c r="FI138" t="str">
        <f t="shared" ref="FI138:FI201" si="280">IF(FG138&lt;&gt;FH138,"Lệch","")</f>
        <v/>
      </c>
      <c r="FJ138" s="275">
        <f>VLOOKUP(C138,MOVI!C:DT,56,0)</f>
        <v>0</v>
      </c>
      <c r="FK138" s="275">
        <f>VLOOKUP(C138,FPT!B:FI,56,0)</f>
        <v>0</v>
      </c>
      <c r="FL138" t="str">
        <f t="shared" ref="FL138:FL201" si="281">IF(FJ138&lt;&gt;FK138,"Lệch","")</f>
        <v/>
      </c>
      <c r="FM138" s="275">
        <f>VLOOKUP(C138,MOVI!C:DT,57,0)</f>
        <v>0</v>
      </c>
      <c r="FN138" s="275">
        <f>VLOOKUP(C138,FPT!B:FL,57,0)</f>
        <v>0</v>
      </c>
      <c r="FO138" t="str">
        <f t="shared" ref="FO138:FO201" si="282">IF(FM138&lt;&gt;FN138,"Lệch","")</f>
        <v/>
      </c>
      <c r="FP138" s="275">
        <f>VLOOKUP(C138,MOVI!C:DT,58,0)</f>
        <v>0</v>
      </c>
      <c r="FQ138" s="275">
        <f>VLOOKUP(C138,FPT!B:FO,58,0)</f>
        <v>0</v>
      </c>
      <c r="FR138" t="str">
        <f t="shared" ref="FR138:FR201" si="283">IF(FP138&lt;&gt;FQ138,"Lệch","")</f>
        <v/>
      </c>
      <c r="FS138" s="275">
        <f>VLOOKUP(C138,MOVI!C:DT,59,0)</f>
        <v>0</v>
      </c>
      <c r="FT138" s="275">
        <f>VLOOKUP(C138,FPT!B:FR,59,0)</f>
        <v>0</v>
      </c>
      <c r="FU138" t="str">
        <f t="shared" ref="FU138:FU201" si="284">IF(FS138&lt;&gt;FT138,"Lệch","")</f>
        <v/>
      </c>
      <c r="FV138" s="275">
        <f>VLOOKUP(C138,MOVI!C:DT,60,0)</f>
        <v>0</v>
      </c>
      <c r="FW138" s="275">
        <f>VLOOKUP(C138,FPT!B:FU,60,0)</f>
        <v>0</v>
      </c>
      <c r="FX138" t="str">
        <f t="shared" ref="FX138:FX201" si="285">IF(FV138&lt;&gt;FW138,"Lệch","")</f>
        <v/>
      </c>
      <c r="FY138" s="275">
        <f>VLOOKUP(C138,MOVI!C:DT,61,0)</f>
        <v>0</v>
      </c>
      <c r="FZ138" s="275">
        <f>VLOOKUP(C138,FPT!B:FX,61,0)</f>
        <v>0</v>
      </c>
      <c r="GA138" t="str">
        <f t="shared" ref="GA138:GA201" si="286">IF(FY138&lt;&gt;FZ138,"Lệch","")</f>
        <v/>
      </c>
      <c r="GB138" s="275">
        <f>VLOOKUP(C138,MOVI!C:DT,62,0)</f>
        <v>0</v>
      </c>
      <c r="GC138" s="275">
        <f>VLOOKUP(C138,FPT!B:GA,62,0)</f>
        <v>0</v>
      </c>
      <c r="GD138" t="str">
        <f t="shared" ref="GD138:GD201" si="287">IF(GB138&lt;&gt;GC138,"Lệch","")</f>
        <v/>
      </c>
      <c r="GE138" s="275">
        <f>VLOOKUP(C138,MOVI!C:DT,63,0)</f>
        <v>0</v>
      </c>
      <c r="GF138" s="275">
        <f>VLOOKUP(C138,FPT!B:GD,63,0)</f>
        <v>0</v>
      </c>
      <c r="GG138" t="str">
        <f t="shared" ref="GG138:GG201" si="288">IF(GE138&lt;&gt;GF138,"Lệch","")</f>
        <v/>
      </c>
      <c r="GH138" s="275">
        <f>VLOOKUP(C138,MOVI!C:DT,64,0)</f>
        <v>0</v>
      </c>
      <c r="GI138" s="275">
        <f>VLOOKUP(C138,FPT!B:GG,64,0)</f>
        <v>0</v>
      </c>
      <c r="GJ138" t="str">
        <f t="shared" ref="GJ138:GJ201" si="289">IF(GH138&lt;&gt;GI138,"Lệch","")</f>
        <v/>
      </c>
      <c r="GK138" s="275">
        <f>VLOOKUP(C138,MOVI!C:DT,65,0)</f>
        <v>0</v>
      </c>
      <c r="GL138" s="275">
        <f>VLOOKUP(C138,FPT!B:GJ,65,0)</f>
        <v>0</v>
      </c>
      <c r="GM138" t="str">
        <f t="shared" ref="GM138:GM201" si="290">IF(GK138&lt;&gt;GL138,"Lệch","")</f>
        <v/>
      </c>
      <c r="GN138" s="275">
        <f>VLOOKUP(C138,MOVI!C:DT,66,0)</f>
        <v>0</v>
      </c>
      <c r="GO138" s="275">
        <f>VLOOKUP(C138,FPT!B:GM,66,0)</f>
        <v>0</v>
      </c>
      <c r="GP138" t="str">
        <f t="shared" ref="GP138:GP201" si="291">IF(GN138&lt;&gt;GO138,"Lệch","")</f>
        <v/>
      </c>
      <c r="GQ138" s="275">
        <f>VLOOKUP(C138,MOVI!C:DT,67,0)</f>
        <v>0</v>
      </c>
      <c r="GR138" s="275">
        <f>VLOOKUP(C138,FPT!B:GP,67,0)</f>
        <v>0</v>
      </c>
      <c r="GS138" t="str">
        <f t="shared" ref="GS138:GS201" si="292">IF(GQ138&lt;&gt;GR138,"Lệch","")</f>
        <v/>
      </c>
      <c r="GT138" s="275">
        <f>VLOOKUP(C138,MOVI!C:DT,68,0)</f>
        <v>0</v>
      </c>
      <c r="GU138" s="275">
        <f>VLOOKUP(C138,FPT!B:GS,68,0)</f>
        <v>0</v>
      </c>
      <c r="GV138" t="str">
        <f t="shared" ref="GV138:GV201" si="293">IF(GT138&lt;&gt;GU138,"Lệch","")</f>
        <v/>
      </c>
      <c r="GW138" s="275">
        <f>VLOOKUP(C138,MOVI!C:DT,69,0)</f>
        <v>0</v>
      </c>
      <c r="GX138" s="275">
        <f>VLOOKUP(C138,FPT!B:GV,69,0)</f>
        <v>0</v>
      </c>
      <c r="GY138" t="str">
        <f t="shared" ref="GY138:GY201" si="294">IF(GW138&lt;&gt;GX138,"Lệch","")</f>
        <v/>
      </c>
      <c r="GZ138" s="275">
        <f>VLOOKUP(C138,MOVI!C:DT,70,0)</f>
        <v>0</v>
      </c>
      <c r="HA138" s="275">
        <f>VLOOKUP(C138,FPT!B:GY,70,0)</f>
        <v>0</v>
      </c>
      <c r="HB138" t="str">
        <f t="shared" ref="HB138:HB201" si="295">IF(GZ138&lt;&gt;HA138,"Lệch","")</f>
        <v/>
      </c>
      <c r="HC138" s="275">
        <f>VLOOKUP(C138,MOVI!C:DT,71,0)</f>
        <v>40000000</v>
      </c>
      <c r="HD138" s="275">
        <f>ROUND(VLOOKUP(C138,FPT!B:HB,71,0),0)</f>
        <v>40000000</v>
      </c>
      <c r="HE138" t="str">
        <f t="shared" ref="HE138:HE201" si="296">IF(HC138&lt;&gt;HD138,"Lệch","")</f>
        <v/>
      </c>
      <c r="HF138" s="275">
        <f>ROUND(VLOOKUP(C138,MOVI!C:DT,72,0),0)</f>
        <v>0</v>
      </c>
      <c r="HG138" s="275">
        <f>ROUND(VLOOKUP(C138,FPT!B:HE,72,0),0)</f>
        <v>0</v>
      </c>
      <c r="HH138" t="str">
        <f t="shared" ref="HH138:HH201" si="297">IF(HF138&lt;&gt;HG138,"Lệch","")</f>
        <v/>
      </c>
      <c r="HI138" s="275">
        <f>VLOOKUP(C138,MOVI!C:DT,73,0)</f>
        <v>0</v>
      </c>
      <c r="HJ138" s="275">
        <f>VLOOKUP(C138,FPT!B:HH,73,0)</f>
        <v>0</v>
      </c>
      <c r="HK138" t="str">
        <f t="shared" ref="HK138:HK201" si="298">IF(HI138&lt;&gt;HJ138,"Lệch","")</f>
        <v/>
      </c>
      <c r="HL138" s="275">
        <f>VLOOKUP(C138,MOVI!C:DT,74,0)</f>
        <v>0</v>
      </c>
      <c r="HM138" s="275">
        <f>VLOOKUP(C138,FPT!B:HK,74,0)</f>
        <v>0</v>
      </c>
      <c r="HN138" t="str">
        <f t="shared" ref="HN138:HN201" si="299">IF(HL138&lt;&gt;HM138,"Lệch","")</f>
        <v/>
      </c>
      <c r="HO138" s="275">
        <f>VLOOKUP(C138,MOVI!C:DT,75,0)</f>
        <v>11000000</v>
      </c>
      <c r="HP138" s="275">
        <f>VLOOKUP(C138,FPT!B:HN,75,0)</f>
        <v>11000000</v>
      </c>
      <c r="HQ138" t="str">
        <f t="shared" ref="HQ138:HQ201" si="300">IF(HO138&lt;&gt;HP138,"Lệch","")</f>
        <v/>
      </c>
      <c r="HR138" s="275">
        <f>VLOOKUP(C138,MOVI!C:DT,76,0)</f>
        <v>2</v>
      </c>
      <c r="HS138" s="275">
        <f>VLOOKUP(C138,FPT!B:HQ,76,0)</f>
        <v>2</v>
      </c>
      <c r="HT138" t="str">
        <f t="shared" ref="HT138:HT201" si="301">IF(HR138&lt;&gt;HS138,"Lệch","")</f>
        <v/>
      </c>
      <c r="HU138" s="275">
        <f>VLOOKUP(C138,MOVI!C:DT,77,0)</f>
        <v>8800000</v>
      </c>
      <c r="HV138" s="275">
        <f>VLOOKUP(C138,FPT!B:HT,77,0)</f>
        <v>8800000</v>
      </c>
      <c r="HW138" t="str">
        <f t="shared" ref="HW138:HW201" si="302">IF(HU138&lt;&gt;HV138,"Lệch","")</f>
        <v/>
      </c>
      <c r="HX138" s="274">
        <f>VLOOKUP(C138,MOVI!C:CB,78,0)</f>
        <v>2384000</v>
      </c>
      <c r="HY138" s="261">
        <f>VLOOKUP(C138,FPT!$B:$CA,78,0)</f>
        <v>2384000</v>
      </c>
      <c r="HZ138" t="str">
        <f t="shared" ref="HZ138:HZ201" si="303">IF(HX138&lt;&gt;HY138,"Lệch","")</f>
        <v/>
      </c>
      <c r="IA138" s="275">
        <f>VLOOKUP(C138,MOVI!C:CD,79,0)</f>
        <v>400000</v>
      </c>
      <c r="IB138" s="275">
        <f>VLOOKUP(C138,FPT!B:HZ,79,0)</f>
        <v>400000</v>
      </c>
      <c r="IC138" t="str">
        <f t="shared" ref="IC138:IC201" si="304">IF(IA138&lt;&gt;IB138,"Lệch","")</f>
        <v/>
      </c>
      <c r="ID138" s="275">
        <f>VLOOKUP(C138,MOVI!C:CD,80,0)</f>
        <v>447000</v>
      </c>
      <c r="IE138" s="275">
        <f>VLOOKUP(C138,FPT!B:IC,80,0)</f>
        <v>447000</v>
      </c>
      <c r="IF138" t="str">
        <f t="shared" ref="IF138:IF201" si="305">IF(ID138&lt;&gt;IE138,"Lệch","")</f>
        <v/>
      </c>
      <c r="IG138" s="275">
        <f>VLOOKUP(C138,MOVI!C:DT,81,0)</f>
        <v>0</v>
      </c>
      <c r="IH138" s="275">
        <f>VLOOKUP(C138,FPT!B:IF,81,0)</f>
        <v>0</v>
      </c>
      <c r="II138" t="str">
        <f t="shared" ref="II138:II201" si="306">IF(IG138&lt;&gt;IH138,"Lệch","")</f>
        <v/>
      </c>
      <c r="IJ138" s="275">
        <f>VLOOKUP(C138,MOVI!C:DT,82,0)</f>
        <v>3231000</v>
      </c>
      <c r="IK138" s="275">
        <f>VLOOKUP(C138,FPT!B:II,82,0)</f>
        <v>3231000</v>
      </c>
      <c r="IL138" t="str">
        <f t="shared" ref="IL138:IL201" si="307">IF(IJ138&lt;&gt;IK138,"Lệch","")</f>
        <v/>
      </c>
      <c r="IM138" s="275">
        <f>ROUND(VLOOKUP(C138,MOVI!C:DT,83,0),0)</f>
        <v>23031000</v>
      </c>
      <c r="IN138" s="275">
        <f>ROUND(VLOOKUP(C138,FPT!B:IL,83,0),0)</f>
        <v>23031000</v>
      </c>
      <c r="IO138" t="str">
        <f t="shared" ref="IO138:IO201" si="308">IF(IM138&lt;&gt;IN138,"Lệch","")</f>
        <v/>
      </c>
      <c r="IP138" s="275">
        <f>VLOOKUP(C138,MOVI!C:DT,84,0)</f>
        <v>16969000</v>
      </c>
      <c r="IQ138" s="275">
        <f>VLOOKUP(C138,FPT!B:IO,84,0)</f>
        <v>16969000</v>
      </c>
      <c r="IR138" t="str">
        <f t="shared" ref="IR138:IR201" si="309">IF(IP138&lt;&gt;IQ138,"Lệch","")</f>
        <v/>
      </c>
      <c r="IS138" s="275">
        <f>ROUND(VLOOKUP(C138,MOVI!C:DT,85,0),0)</f>
        <v>1795350</v>
      </c>
      <c r="IT138" s="275">
        <f>ROUND(VLOOKUP(C138,FPT!B:IR,85,0),0)</f>
        <v>1795350</v>
      </c>
      <c r="IU138" t="str">
        <f t="shared" ref="IU138:IU201" si="310">IF(IS138&lt;&gt;IT138,"Lệch","")</f>
        <v/>
      </c>
      <c r="IV138" s="275">
        <f>VLOOKUP(C138,MOVI!C:DT,86,0)</f>
        <v>0</v>
      </c>
      <c r="IW138" s="275">
        <f>VLOOKUP(C138,FPT!B:IU,86,0)</f>
        <v>0</v>
      </c>
      <c r="IX138" t="str">
        <f t="shared" ref="IX138:IX201" si="311">IF(IV138&lt;&gt;IW138,"Lệch","")</f>
        <v/>
      </c>
      <c r="IY138" s="275">
        <f>ROUND(VLOOKUP(C138,MOVI!C:DT,87,0),0)</f>
        <v>1795350</v>
      </c>
      <c r="IZ138" s="275">
        <f>ROUND(VLOOKUP(C138,FPT!B:IX,87,0),0)</f>
        <v>1795350</v>
      </c>
      <c r="JA138" t="str">
        <f t="shared" ref="JA138:JA201" si="312">IF(IY138&lt;&gt;IZ138,"Lệch","")</f>
        <v/>
      </c>
      <c r="JB138" s="275">
        <f>VLOOKUP(C138,MOVI!C:DT,88,0)</f>
        <v>0</v>
      </c>
      <c r="JC138" s="275">
        <f>VLOOKUP(C138,FPT!B:JA,88,0)</f>
        <v>0</v>
      </c>
      <c r="JD138" t="str">
        <f t="shared" ref="JD138:JD201" si="313">IF(JB138&lt;&gt;JC138,"Lệch","")</f>
        <v/>
      </c>
      <c r="JE138" s="275">
        <f>VLOOKUP(C138,MOVI!C:DT,89,0)</f>
        <v>0</v>
      </c>
      <c r="JF138" s="275">
        <f>VLOOKUP(C138,FPT!B:JD,89,0)</f>
        <v>0</v>
      </c>
      <c r="JG138" t="str">
        <f t="shared" ref="JG138:JG201" si="314">IF(JE138&lt;&gt;JF138,"Lệch","")</f>
        <v/>
      </c>
      <c r="JH138" s="275">
        <f>VLOOKUP(C138,MOVI!C:DT,90,0)</f>
        <v>0</v>
      </c>
      <c r="JI138" s="275">
        <f>VLOOKUP(C138,FPT!B:JG,90,0)</f>
        <v>0</v>
      </c>
      <c r="JJ138" t="str">
        <f t="shared" ref="JJ138:JJ201" si="315">IF(JH138&lt;&gt;JI138,"Lệch","")</f>
        <v/>
      </c>
      <c r="JK138" s="275">
        <f>VLOOKUP(C138,MOVI!C:DT,91,0)</f>
        <v>0</v>
      </c>
      <c r="JL138" s="275">
        <f>VLOOKUP(C138,FPT!B:JJ,91,0)</f>
        <v>0</v>
      </c>
      <c r="JM138" t="str">
        <f t="shared" ref="JM138:JM201" si="316">IF(JK138&lt;&gt;JL138,"Lệch","")</f>
        <v/>
      </c>
      <c r="JN138" s="275">
        <f>VLOOKUP(C138,MOVI!C:DT,92,0)</f>
        <v>0</v>
      </c>
      <c r="JO138" s="275">
        <f>VLOOKUP(C138,FPT!B:JM,92,0)</f>
        <v>0</v>
      </c>
      <c r="JP138" t="str">
        <f t="shared" ref="JP138:JP201" si="317">IF(JN138&lt;&gt;JO138,"Lệch","")</f>
        <v/>
      </c>
      <c r="JQ138" s="275">
        <f>VLOOKUP(C138,MOVI!C:DT,93,0)</f>
        <v>0</v>
      </c>
      <c r="JR138" s="275">
        <f>VLOOKUP(C138,FPT!B:JP,93,0)</f>
        <v>0</v>
      </c>
      <c r="JS138" t="str">
        <f t="shared" ref="JS138:JS201" si="318">IF(JQ138&lt;&gt;JR138,"Lệch","")</f>
        <v/>
      </c>
      <c r="JT138" s="275">
        <f>VLOOKUP(C138,MOVI!C:DT,94,0)</f>
        <v>0</v>
      </c>
      <c r="JU138" s="275">
        <f>VLOOKUP(C138,FPT!B:JS,94,0)</f>
        <v>0</v>
      </c>
      <c r="JV138" t="str">
        <f t="shared" ref="JV138:JV201" si="319">IF(JT138&lt;&gt;JU138,"Lệch","")</f>
        <v/>
      </c>
      <c r="JW138" s="275">
        <f>VLOOKUP(C138,MOVI!C:DT,95,0)</f>
        <v>34973650</v>
      </c>
      <c r="JX138" s="275">
        <f>VLOOKUP(C138,FPT!B:JV,95,0)</f>
        <v>34973650</v>
      </c>
      <c r="JY138" t="str">
        <f t="shared" ref="JY138:JY201" si="320">IF(JW138&lt;&gt;JX138,"Lệch","")</f>
        <v/>
      </c>
      <c r="JZ138" s="275">
        <f>VLOOKUP(C138,MOVI!C:DT,96,0)</f>
        <v>0</v>
      </c>
      <c r="KA138" s="275">
        <f>VLOOKUP(C138,FPT!B:JY,96,0)</f>
        <v>0</v>
      </c>
      <c r="KB138" t="str">
        <f t="shared" ref="KB138:KB201" si="321">IF(JZ138&lt;&gt;KA138,"Lệch","")</f>
        <v/>
      </c>
      <c r="KC138" s="275">
        <f>VLOOKUP(C138,MOVI!C:DT,97,0)</f>
        <v>34973650</v>
      </c>
      <c r="KD138" s="275">
        <f>VLOOKUP(C138,FPT!B:KB,97,0)</f>
        <v>34973650</v>
      </c>
      <c r="KE138" t="str">
        <f t="shared" ref="KE138:KE201" si="322">IF(KC138&lt;&gt;KD138,"Lệch","")</f>
        <v/>
      </c>
      <c r="KF138" s="275">
        <f>VLOOKUP(C138,MOVI!C:DT,98,0)</f>
        <v>5066000</v>
      </c>
      <c r="KG138" s="275">
        <f>VLOOKUP(C138,FPT!B:KE,98,0)</f>
        <v>5066000</v>
      </c>
      <c r="KH138" t="str">
        <f t="shared" ref="KH138:KH201" si="323">IF(KF138&lt;&gt;KG138,"Lệch","")</f>
        <v/>
      </c>
      <c r="KI138" s="275">
        <f>VLOOKUP(C138,MOVI!C:DT,99,0)</f>
        <v>0</v>
      </c>
      <c r="KJ138" s="275">
        <f>VLOOKUP(C138,FPT!B:KH,99,0)</f>
        <v>0</v>
      </c>
      <c r="KK138" t="str">
        <f t="shared" ref="KK138:KK201" si="324">IF(KI138&lt;&gt;KJ138,"Lệch","")</f>
        <v/>
      </c>
      <c r="KL138" s="275">
        <f>VLOOKUP(C138,MOVI!C:DT,100,0)</f>
        <v>894000</v>
      </c>
      <c r="KM138" s="275">
        <f>VLOOKUP(C138,FPT!B:KK,100,0)</f>
        <v>894000</v>
      </c>
      <c r="KN138" t="str">
        <f t="shared" ref="KN138:KN201" si="325">IF(KL138&lt;&gt;KM138,"Lệch","")</f>
        <v/>
      </c>
      <c r="KO138" s="275">
        <f>VLOOKUP(C138,MOVI!C:DT,101,0)</f>
        <v>0</v>
      </c>
      <c r="KP138" s="275">
        <f>VLOOKUP(C138,FPT!B:KN,101,0)</f>
        <v>0</v>
      </c>
      <c r="KQ138" t="str">
        <f t="shared" ref="KQ138:KQ201" si="326">IF(KO138&lt;&gt;KP138,"Lệch","")</f>
        <v/>
      </c>
      <c r="KR138" s="275">
        <f>VLOOKUP(C138,MOVI!C:DT,102,0)</f>
        <v>0</v>
      </c>
      <c r="KS138" s="275">
        <f>VLOOKUP(C138,FPT!B:KQ,102,0)</f>
        <v>0</v>
      </c>
      <c r="KT138" t="str">
        <f t="shared" ref="KT138:KT201" si="327">IF(KR138&lt;&gt;KS138,"Lệch","")</f>
        <v/>
      </c>
      <c r="KU138" s="275">
        <f>VLOOKUP(C138,MOVI!C:DT,103,0)</f>
        <v>5960000</v>
      </c>
      <c r="KV138" s="275">
        <f>VLOOKUP(C138,FPT!B:KT,103,0)</f>
        <v>5960000</v>
      </c>
      <c r="KW138" t="str">
        <f t="shared" ref="KW138:KW201" si="328">IF(KU138&lt;&gt;KV138,"Lệch","")</f>
        <v/>
      </c>
      <c r="KX138" s="275">
        <f>VLOOKUP(C138,MOVI!C:DT,104,0)</f>
        <v>9191000</v>
      </c>
      <c r="KY138" s="275">
        <f>VLOOKUP(C138,FPT!B:KW,104,0)</f>
        <v>9191000</v>
      </c>
      <c r="KZ138" t="str">
        <f t="shared" ref="KZ138:KZ201" si="329">IF(KX138&lt;&gt;KY138,"Lệch","")</f>
        <v/>
      </c>
      <c r="LA138" s="275">
        <f>VLOOKUP(C138,MOVI!C:DT,105,0)</f>
        <v>596000</v>
      </c>
      <c r="LB138" s="275">
        <f>VLOOKUP(C138,FPT!B:KZ,105,0)</f>
        <v>596000</v>
      </c>
      <c r="LC138" t="str">
        <f t="shared" ref="LC138:LC201" si="330">IF(LA138&lt;&gt;LB138,"Lệch","")</f>
        <v/>
      </c>
      <c r="LD138" s="275">
        <f>VLOOKUP(C138,MOVI!C:DT,106,0)</f>
        <v>46556000</v>
      </c>
      <c r="LE138" s="275">
        <f>VLOOKUP(C138,FPT!B:LC,106,0)</f>
        <v>46556000</v>
      </c>
      <c r="LF138" t="str">
        <f t="shared" ref="LF138:LF201" si="331">IF(LD138&lt;&gt;LE138,"Lệch","")</f>
        <v/>
      </c>
      <c r="LG138" s="273">
        <f>VLOOKUP(C138,MOVI!C:DT,107,0)</f>
        <v>0</v>
      </c>
      <c r="LH138" s="273">
        <f>VLOOKUP(C138,FPT!B:LF,107,0)</f>
        <v>0</v>
      </c>
      <c r="LI138" t="str">
        <f t="shared" ref="LI138:LI201" si="332">IF(LG138&lt;&gt;LH138,"Lệch","")</f>
        <v/>
      </c>
      <c r="LJ138" t="str">
        <f>VLOOKUP(C138,MOVI!C:DV,108,0)</f>
        <v>Việt PhúSouthSupport</v>
      </c>
      <c r="LK138" s="252" t="str">
        <f>VLOOKUP(C138,FPT!B:LI,108,0)</f>
        <v>Việt PhúSouthSupport</v>
      </c>
      <c r="LL138" t="str">
        <f t="shared" ref="LL138:LL201" si="333">IF(LJ138&lt;&gt;LK138,"Lệch","")</f>
        <v/>
      </c>
      <c r="LM138" s="275">
        <f>ROUND(VLOOKUP(C138,MOVI!C:DV,109,0),0)</f>
        <v>3333333</v>
      </c>
      <c r="LN138" s="275">
        <f>ROUND(VLOOKUP(C138,FPT!B:LL,109,0),0)</f>
        <v>3333333</v>
      </c>
      <c r="LO138" t="str">
        <f t="shared" ref="LO138:LO201" si="334">IF(LM138&lt;&gt;LN138,"Lệch","")</f>
        <v/>
      </c>
      <c r="LP138" t="str">
        <f>VLOOKUP(C138,MOVI!C:DV,110,0)</f>
        <v>HO</v>
      </c>
      <c r="LQ138" s="247" t="str">
        <f>VLOOKUP(C138,FPT!B:LO,110,0)</f>
        <v>HO</v>
      </c>
      <c r="LR138" t="str">
        <f t="shared" ref="LR138:LR201" si="335">IF(LP138&lt;&gt;LQ138,"Lệch","")</f>
        <v/>
      </c>
      <c r="LS138">
        <f>MOVI!DI133</f>
        <v>18</v>
      </c>
      <c r="LV138">
        <f>MOVI!DJ133</f>
        <v>0</v>
      </c>
      <c r="LW138">
        <f>MOVI!DK133</f>
        <v>0</v>
      </c>
      <c r="LX138">
        <f>MOVI!DL133</f>
        <v>0</v>
      </c>
      <c r="LY138">
        <f>MOVI!DM133</f>
        <v>0</v>
      </c>
      <c r="LZ138">
        <f>MOVI!DN133</f>
        <v>0</v>
      </c>
      <c r="MA138">
        <f>MOVI!DO133</f>
        <v>0</v>
      </c>
      <c r="MB138" t="str">
        <f>MOVI!DP133</f>
        <v/>
      </c>
      <c r="MC138">
        <f>MOVI!DQ133</f>
        <v>0</v>
      </c>
      <c r="MD138">
        <f>MOVI!DR133</f>
        <v>0</v>
      </c>
      <c r="ME138" t="str">
        <f>VLOOKUP(C138,MOVI!C:DV,121,0)</f>
        <v/>
      </c>
      <c r="MF138" s="252"/>
      <c r="MG138" t="str">
        <f t="shared" si="228"/>
        <v/>
      </c>
      <c r="MH138" t="str">
        <f>VLOOKUP(C138,MOVI!C:DT,122,0)</f>
        <v>Việt PhúSouth</v>
      </c>
      <c r="MI138" s="252" t="str">
        <f>VLOOKUP(C138,FPT!B:DS,112,0)</f>
        <v>Việt PhúSouth</v>
      </c>
      <c r="MJ138" t="str">
        <f t="shared" ref="MJ138:MJ201" si="336">IF(MH138&lt;&gt;MI138,"Lệch","")</f>
        <v/>
      </c>
    </row>
    <row r="139" spans="1:348" x14ac:dyDescent="0.25">
      <c r="A139">
        <v>131</v>
      </c>
      <c r="B139" s="48">
        <v>1080</v>
      </c>
      <c r="C139" s="271" t="s">
        <v>919</v>
      </c>
      <c r="D139" t="str">
        <f>VLOOKUP(C139,MOVI!C:D,2,0)</f>
        <v>Châu Thị Minh Nguyệt</v>
      </c>
      <c r="E139" t="str">
        <f>VLOOKUP(C139,FPT!B:C,2,0)</f>
        <v>Châu Thị Minh Nguyệt</v>
      </c>
      <c r="F139" t="str">
        <f t="shared" si="229"/>
        <v/>
      </c>
      <c r="G139" t="str">
        <f>VLOOKUP(C139,MOVI!C:E,3,0)</f>
        <v>Support</v>
      </c>
      <c r="H139" t="str">
        <f>VLOOKUP(C139,FPT!B:F,3,0)</f>
        <v>Support</v>
      </c>
      <c r="I139" t="str">
        <f t="shared" si="230"/>
        <v/>
      </c>
      <c r="J139" t="str">
        <f>VLOOKUP(C139,MOVI!C:H,4,0)</f>
        <v>Operations</v>
      </c>
      <c r="K139" t="str">
        <f>VLOOKUP(C139,FPT!B:I,4,0)</f>
        <v>Operations</v>
      </c>
      <c r="L139" t="str">
        <f t="shared" si="231"/>
        <v/>
      </c>
      <c r="M139" t="str">
        <f>VLOOKUP(C139,MOVI!C:DT,5,0)</f>
        <v>Assistant Manager</v>
      </c>
      <c r="N139" t="str">
        <f>VLOOKUP(C139,FPT!B:L,5,0)</f>
        <v>Assistant Manager</v>
      </c>
      <c r="O139" t="str">
        <f t="shared" si="232"/>
        <v/>
      </c>
      <c r="P139" t="str">
        <f>VLOOKUP(C139,MOVI!C:DT,6,0)</f>
        <v>Reconciliation Assistant Manager</v>
      </c>
      <c r="Q139" t="str">
        <f>VLOOKUP(C139,FPT!B:O,6,0)</f>
        <v>Reconciliation Assistant Manager</v>
      </c>
      <c r="R139" t="str">
        <f t="shared" si="233"/>
        <v/>
      </c>
      <c r="S139" t="str">
        <f>VLOOKUP(C139,MOVI!C:DT,7,0)</f>
        <v>South</v>
      </c>
      <c r="T139" t="str">
        <f>VLOOKUP(C139,FPT!B:R,7,0)</f>
        <v>South</v>
      </c>
      <c r="U139" t="str">
        <f t="shared" si="234"/>
        <v/>
      </c>
      <c r="V139" t="str">
        <f>VLOOKUP(C139,MOVI!C:DT,8,0)</f>
        <v>Việt Phú</v>
      </c>
      <c r="W139" t="str">
        <f>VLOOKUP(C139,FPT!B:U,8,0)</f>
        <v>Việt Phú</v>
      </c>
      <c r="X139" t="str">
        <f t="shared" si="235"/>
        <v/>
      </c>
      <c r="Y139" t="str">
        <f>VLOOKUP(C139,MOVI!C:DT,9,0)</f>
        <v>Full-time</v>
      </c>
      <c r="Z139" t="str">
        <f>VLOOKUP(C139,FPT!B:X,9,0)</f>
        <v>Full-time</v>
      </c>
      <c r="AA139" t="str">
        <f t="shared" si="236"/>
        <v/>
      </c>
      <c r="AB139" t="str">
        <f>VLOOKUP(C139,MOVI!C:DT,10,0)</f>
        <v>Permanent</v>
      </c>
      <c r="AC139" t="str">
        <f>VLOOKUP(C139,FPT!B:AA,10,0)</f>
        <v>Permanent</v>
      </c>
      <c r="AD139" t="str">
        <f t="shared" si="237"/>
        <v/>
      </c>
      <c r="AE139" s="247">
        <f>VLOOKUP(C139,MOVI!C:DT,11,0)</f>
        <v>39762</v>
      </c>
      <c r="AF139" s="247">
        <f>VLOOKUP(C139,FPT!B:AD,11,0)</f>
        <v>39762</v>
      </c>
      <c r="AG139" t="str">
        <f t="shared" si="238"/>
        <v/>
      </c>
      <c r="AH139" s="260" t="str">
        <f>VLOOKUP(C139,MOVI!C:DT,12,0)</f>
        <v/>
      </c>
      <c r="AI139" s="260"/>
      <c r="AJ139" t="str">
        <f t="shared" si="227"/>
        <v/>
      </c>
      <c r="AK139">
        <f>VLOOKUP(C139,MOVI!C:DT,13,0)</f>
        <v>0</v>
      </c>
      <c r="AL139" s="247">
        <f>VLOOKUP(C139,FPT!B:AJ,13,0)</f>
        <v>0</v>
      </c>
      <c r="AM139" t="str">
        <f t="shared" ref="AM139:AM202" si="337">IF(AK139&lt;&gt;AL139,"Lệch","")</f>
        <v/>
      </c>
      <c r="AN139" s="247">
        <f>VLOOKUP(C139,MOVI!C:DT,14,0)</f>
        <v>0</v>
      </c>
      <c r="AO139" s="247">
        <f>VLOOKUP(C139,FPT!B:AM,14,0)</f>
        <v>0</v>
      </c>
      <c r="AP139" t="str">
        <f t="shared" si="239"/>
        <v/>
      </c>
      <c r="AQ139" t="str">
        <f>VLOOKUP(C139,MOVI!C:DT,15,0)</f>
        <v>LC</v>
      </c>
      <c r="AR139" s="247" t="str">
        <f>VLOOKUP(C139,FPT!B:AP,15,0)</f>
        <v>LC</v>
      </c>
      <c r="AS139" t="str">
        <f t="shared" si="240"/>
        <v/>
      </c>
      <c r="AT139" s="282" t="str">
        <f>VLOOKUP(C139,MOVI!C:DT,16,0)</f>
        <v>LTTP</v>
      </c>
      <c r="AU139" s="247" t="str">
        <f>VLOOKUP(C139,FPT!B:AS,16,0)</f>
        <v>LTTP</v>
      </c>
      <c r="AV139" t="str">
        <f t="shared" si="241"/>
        <v/>
      </c>
      <c r="AW139" t="str">
        <f>VLOOKUP(C139,MOVI!C:DT,17,0)</f>
        <v>L</v>
      </c>
      <c r="AX139" s="247" t="str">
        <f>VLOOKUP(C139,FPT!B:AV,17,0)</f>
        <v>L</v>
      </c>
      <c r="AY139" t="str">
        <f t="shared" si="242"/>
        <v/>
      </c>
      <c r="AZ139">
        <f>VLOOKUP(C139,MOVI!C:DT,18,0)</f>
        <v>0</v>
      </c>
      <c r="BA139" s="247">
        <f>VLOOKUP(C139,FPT!B:AY,18,0)</f>
        <v>0</v>
      </c>
      <c r="BB139" t="str">
        <f t="shared" si="243"/>
        <v/>
      </c>
      <c r="BC139" s="275">
        <f>VLOOKUP(C139,MOVI!C:DT,19,0)</f>
        <v>30000000</v>
      </c>
      <c r="BD139" s="275">
        <f>VLOOKUP(C139,FPT!B:BB,19,0)</f>
        <v>30000000</v>
      </c>
      <c r="BE139" t="str">
        <f t="shared" si="244"/>
        <v/>
      </c>
      <c r="BF139">
        <f>VLOOKUP(C139,MOVI!C:DT,20,0)</f>
        <v>0</v>
      </c>
      <c r="BG139" s="252">
        <f>VLOOKUP(C139,FPT!B:BE,20,0)</f>
        <v>0</v>
      </c>
      <c r="BH139" t="str">
        <f t="shared" si="245"/>
        <v/>
      </c>
      <c r="BI139" s="275">
        <f>VLOOKUP(C139,MOVI!C:DT,21,0)</f>
        <v>30000000</v>
      </c>
      <c r="BJ139" s="275">
        <f>VLOOKUP(C139,FPT!B:BH,21,0)</f>
        <v>30000000</v>
      </c>
      <c r="BK139" t="str">
        <f t="shared" si="246"/>
        <v/>
      </c>
      <c r="BL139" s="275">
        <f>VLOOKUP(C139,MOVI!C:DT,22,0)</f>
        <v>0</v>
      </c>
      <c r="BM139" s="275">
        <f>VLOOKUP(C139,FPT!B:BK,22,0)</f>
        <v>0</v>
      </c>
      <c r="BN139" t="str">
        <f t="shared" si="247"/>
        <v/>
      </c>
      <c r="BO139" s="275">
        <f>VLOOKUP(C139,MOVI!C:DT,23,0)</f>
        <v>0</v>
      </c>
      <c r="BP139" s="275">
        <f>VLOOKUP(C139,FPT!B:BN,23,0)</f>
        <v>0</v>
      </c>
      <c r="BQ139" t="str">
        <f t="shared" si="248"/>
        <v/>
      </c>
      <c r="BR139" s="275">
        <f>VLOOKUP(C139,MOVI!C:DT,24,0)</f>
        <v>0</v>
      </c>
      <c r="BS139" s="275">
        <f>VLOOKUP(C139,FPT!B:BQ,24,0)</f>
        <v>0</v>
      </c>
      <c r="BT139" t="str">
        <f t="shared" si="249"/>
        <v/>
      </c>
      <c r="BU139" s="275">
        <f>VLOOKUP(C139,MOVI!C:DT,25,0)</f>
        <v>0</v>
      </c>
      <c r="BV139" s="275">
        <f>VLOOKUP(C139,FPT!B:BT,25,0)</f>
        <v>0</v>
      </c>
      <c r="BW139" t="str">
        <f t="shared" si="250"/>
        <v/>
      </c>
      <c r="BX139" s="275">
        <f>VLOOKUP(C139,MOVI!C:DT,26,0)</f>
        <v>0</v>
      </c>
      <c r="BY139" s="275">
        <f>VLOOKUP(C139,FPT!B:BW,26,0)</f>
        <v>0</v>
      </c>
      <c r="BZ139" t="str">
        <f t="shared" si="251"/>
        <v/>
      </c>
      <c r="CA139" s="275">
        <f>VLOOKUP(C139,MOVI!C:DT,27,0)</f>
        <v>0</v>
      </c>
      <c r="CB139" s="275">
        <f>VLOOKUP(C139,FPT!B:BZ,27,0)</f>
        <v>0</v>
      </c>
      <c r="CC139" t="str">
        <f t="shared" si="252"/>
        <v/>
      </c>
      <c r="CD139" s="275">
        <f>VLOOKUP(C139,MOVI!C:DT,28,0)</f>
        <v>0</v>
      </c>
      <c r="CE139" s="275">
        <f>VLOOKUP(C139,FPT!B:CC,28,0)</f>
        <v>0</v>
      </c>
      <c r="CF139" t="str">
        <f t="shared" si="253"/>
        <v/>
      </c>
      <c r="CG139" t="str">
        <f>VLOOKUP(C139,MOVI!C:DT,29,0)</f>
        <v>TB, CN</v>
      </c>
      <c r="CH139" s="252" t="str">
        <f>VLOOKUP(C139,FPT!B:CF,29,0)</f>
        <v>TB, CN</v>
      </c>
      <c r="CI139" t="str">
        <f t="shared" si="254"/>
        <v/>
      </c>
      <c r="CJ139">
        <f>VLOOKUP(C139,MOVI!C:DT,30,0)</f>
        <v>21</v>
      </c>
      <c r="CK139" s="252">
        <f>VLOOKUP(C139,FPT!B:CI,30,0)</f>
        <v>21</v>
      </c>
      <c r="CL139" t="str">
        <f t="shared" si="255"/>
        <v/>
      </c>
      <c r="CM139">
        <f>VLOOKUP(C139,MOVI!C:DT,31,0)</f>
        <v>15</v>
      </c>
      <c r="CN139" s="252">
        <f>VLOOKUP(C139,FPT!B:CL,31,0)</f>
        <v>15</v>
      </c>
      <c r="CO139" t="str">
        <f t="shared" si="256"/>
        <v/>
      </c>
      <c r="CP139" s="275">
        <f>VLOOKUP(C139,MOVI!C:DT,32,0)</f>
        <v>6</v>
      </c>
      <c r="CQ139" s="275">
        <f>VLOOKUP(C139,FPT!B:CO,32,0)</f>
        <v>6</v>
      </c>
      <c r="CR139" t="str">
        <f t="shared" si="257"/>
        <v/>
      </c>
      <c r="CS139" s="275">
        <f>VLOOKUP(C139,MOVI!C:DT,33,0)</f>
        <v>0</v>
      </c>
      <c r="CT139" s="275">
        <f>VLOOKUP(C139,FPT!B:CR,33,0)</f>
        <v>0</v>
      </c>
      <c r="CU139" t="str">
        <f t="shared" si="258"/>
        <v/>
      </c>
      <c r="CV139" s="275">
        <f>VLOOKUP(C139,MOVI!C:DT,34,0)</f>
        <v>0</v>
      </c>
      <c r="CW139" s="275">
        <f>VLOOKUP(C139,FPT!B:CU,34,0)</f>
        <v>0</v>
      </c>
      <c r="CX139" t="str">
        <f t="shared" si="259"/>
        <v/>
      </c>
      <c r="CY139" s="275">
        <f>VLOOKUP(C139,MOVI!C:DT,35,0)</f>
        <v>21</v>
      </c>
      <c r="CZ139" s="275">
        <f>VLOOKUP(C139,FPT!B:CX,35,0)</f>
        <v>21</v>
      </c>
      <c r="DA139" t="str">
        <f t="shared" si="260"/>
        <v/>
      </c>
      <c r="DB139" s="275">
        <f>VLOOKUP(C139,MOVI!C:DT,36,0)</f>
        <v>0</v>
      </c>
      <c r="DC139" s="275">
        <f>VLOOKUP(C139,FPT!B:DA,36,0)</f>
        <v>0</v>
      </c>
      <c r="DD139" t="str">
        <f t="shared" si="261"/>
        <v/>
      </c>
      <c r="DE139" s="275">
        <f>VLOOKUP(C139,MOVI!C:DT,37,0)</f>
        <v>0</v>
      </c>
      <c r="DF139" s="275">
        <f>VLOOKUP(C139,FPT!B:DD,37,0)</f>
        <v>0</v>
      </c>
      <c r="DG139" t="str">
        <f t="shared" si="262"/>
        <v/>
      </c>
      <c r="DH139" s="275">
        <f>VLOOKUP(C139,MOVI!C:DT,38,0)</f>
        <v>0</v>
      </c>
      <c r="DI139" s="275">
        <f>VLOOKUP(C139,FPT!B:DG,38,0)</f>
        <v>0</v>
      </c>
      <c r="DJ139" t="str">
        <f t="shared" si="263"/>
        <v/>
      </c>
      <c r="DK139" s="275">
        <f>VLOOKUP(C139,MOVI!C:DT,39,0)</f>
        <v>0</v>
      </c>
      <c r="DL139" s="275">
        <f>VLOOKUP(C139,FPT!B:DJ,39,0)</f>
        <v>0</v>
      </c>
      <c r="DM139" t="str">
        <f t="shared" si="264"/>
        <v/>
      </c>
      <c r="DN139" s="275">
        <f>VLOOKUP(C139,MOVI!C:DT,40,0)</f>
        <v>0</v>
      </c>
      <c r="DO139" s="275">
        <f>VLOOKUP(C139,FPT!B:DM,40,0)</f>
        <v>0</v>
      </c>
      <c r="DP139" t="str">
        <f t="shared" si="265"/>
        <v/>
      </c>
      <c r="DQ139" s="275">
        <f>VLOOKUP(C139,MOVI!C:DT,41,0)</f>
        <v>0</v>
      </c>
      <c r="DR139" s="275">
        <f>VLOOKUP(C139,FPT!B:DP,41,0)</f>
        <v>0</v>
      </c>
      <c r="DS139" t="str">
        <f t="shared" si="266"/>
        <v/>
      </c>
      <c r="DT139" s="275">
        <f>VLOOKUP(C139,MOVI!C:DT,42,0)</f>
        <v>30000000</v>
      </c>
      <c r="DU139" s="275">
        <f>ROUND(VLOOKUP(C139,FPT!B:DS,42,0),0)</f>
        <v>30000000</v>
      </c>
      <c r="DV139" t="str">
        <f t="shared" si="267"/>
        <v/>
      </c>
      <c r="DW139" s="275">
        <f>VLOOKUP(C139,MOVI!C:DT,43,0)</f>
        <v>0</v>
      </c>
      <c r="DX139" s="275">
        <f>VLOOKUP(C139,FPT!B:DV,43,0)</f>
        <v>0</v>
      </c>
      <c r="DY139" t="str">
        <f t="shared" si="268"/>
        <v/>
      </c>
      <c r="DZ139" s="275">
        <f>VLOOKUP(C139,MOVI!C:DT,44,0)</f>
        <v>0</v>
      </c>
      <c r="EA139" s="275">
        <f>VLOOKUP(C139,FPT!B:DY,44,0)</f>
        <v>0</v>
      </c>
      <c r="EB139" t="str">
        <f t="shared" si="269"/>
        <v/>
      </c>
      <c r="EC139" s="275">
        <f>VLOOKUP(C139,MOVI!C:DT,45,0)</f>
        <v>30000000</v>
      </c>
      <c r="ED139" s="275">
        <f>ROUND(VLOOKUP(C139,FPT!B:EB,45,0),0)</f>
        <v>30000000</v>
      </c>
      <c r="EE139" t="str">
        <f t="shared" si="270"/>
        <v/>
      </c>
      <c r="EF139" s="275">
        <f>VLOOKUP(C139,MOVI!C:DT,46,0)</f>
        <v>0</v>
      </c>
      <c r="EG139" s="275">
        <f>VLOOKUP(C139,FPT!B:EE,46,0)</f>
        <v>0</v>
      </c>
      <c r="EH139" t="str">
        <f t="shared" si="271"/>
        <v/>
      </c>
      <c r="EI139" s="275">
        <f>VLOOKUP(C139,MOVI!C:DT,47,0)</f>
        <v>0</v>
      </c>
      <c r="EJ139" s="275">
        <f>VLOOKUP(C139,FPT!B:EH,47,0)</f>
        <v>0</v>
      </c>
      <c r="EK139" t="str">
        <f t="shared" si="272"/>
        <v/>
      </c>
      <c r="EL139" s="275">
        <f>VLOOKUP(C139,MOVI!C:DT,48,0)</f>
        <v>0</v>
      </c>
      <c r="EM139" s="275">
        <f>VLOOKUP(C139,FPT!B:EK,48,0)</f>
        <v>0</v>
      </c>
      <c r="EN139" t="str">
        <f t="shared" si="273"/>
        <v/>
      </c>
      <c r="EO139" s="275">
        <f>VLOOKUP(C139,MOVI!C:DT,49,0)</f>
        <v>0</v>
      </c>
      <c r="EP139" s="275">
        <f>VLOOKUP(C139,FPT!B:EN,49,0)</f>
        <v>0</v>
      </c>
      <c r="EQ139" t="str">
        <f t="shared" si="274"/>
        <v/>
      </c>
      <c r="ER139" s="275">
        <f>VLOOKUP(C139,MOVI!C:DT,50,0)</f>
        <v>0</v>
      </c>
      <c r="ES139" s="275">
        <f>VLOOKUP(C139,FPT!B:EQ,50,0)</f>
        <v>0</v>
      </c>
      <c r="ET139" t="str">
        <f t="shared" si="275"/>
        <v/>
      </c>
      <c r="EU139" s="275">
        <f>VLOOKUP(C139,MOVI!C:DT,51,0)</f>
        <v>0</v>
      </c>
      <c r="EV139" s="275">
        <f>VLOOKUP(C139,FPT!B:ET,51,0)</f>
        <v>0</v>
      </c>
      <c r="EW139" t="str">
        <f t="shared" si="276"/>
        <v/>
      </c>
      <c r="EX139" s="275">
        <f>VLOOKUP(C139,MOVI!C:DT,52,0)</f>
        <v>0</v>
      </c>
      <c r="EY139" s="275">
        <f>VLOOKUP(C139,FPT!B:EW,52,0)</f>
        <v>0</v>
      </c>
      <c r="EZ139" t="str">
        <f t="shared" si="277"/>
        <v/>
      </c>
      <c r="FA139" s="275">
        <f>VLOOKUP(C139,MOVI!C:DT,53,0)</f>
        <v>0</v>
      </c>
      <c r="FB139" s="275">
        <f>VLOOKUP(C139,FPT!B:EZ,53,0)</f>
        <v>0</v>
      </c>
      <c r="FC139" t="str">
        <f t="shared" si="278"/>
        <v/>
      </c>
      <c r="FD139" s="275">
        <f>VLOOKUP(C139,MOVI!C:DT,54,0)</f>
        <v>0</v>
      </c>
      <c r="FE139" s="275">
        <f>VLOOKUP(C139,FPT!B:FC,54,0)</f>
        <v>0</v>
      </c>
      <c r="FF139" t="str">
        <f t="shared" si="279"/>
        <v/>
      </c>
      <c r="FG139" s="275">
        <f>VLOOKUP(C139,MOVI!C:DT,55,0)</f>
        <v>0</v>
      </c>
      <c r="FH139" s="275">
        <f>VLOOKUP(C139,FPT!B:FF,55,0)</f>
        <v>0</v>
      </c>
      <c r="FI139" t="str">
        <f t="shared" si="280"/>
        <v/>
      </c>
      <c r="FJ139" s="275">
        <f>VLOOKUP(C139,MOVI!C:DT,56,0)</f>
        <v>0</v>
      </c>
      <c r="FK139" s="275">
        <f>VLOOKUP(C139,FPT!B:FI,56,0)</f>
        <v>0</v>
      </c>
      <c r="FL139" t="str">
        <f t="shared" si="281"/>
        <v/>
      </c>
      <c r="FM139" s="275">
        <f>VLOOKUP(C139,MOVI!C:DT,57,0)</f>
        <v>0</v>
      </c>
      <c r="FN139" s="275">
        <f>VLOOKUP(C139,FPT!B:FL,57,0)</f>
        <v>0</v>
      </c>
      <c r="FO139" t="str">
        <f t="shared" si="282"/>
        <v/>
      </c>
      <c r="FP139" s="275">
        <f>VLOOKUP(C139,MOVI!C:DT,58,0)</f>
        <v>0</v>
      </c>
      <c r="FQ139" s="275">
        <f>VLOOKUP(C139,FPT!B:FO,58,0)</f>
        <v>0</v>
      </c>
      <c r="FR139" t="str">
        <f t="shared" si="283"/>
        <v/>
      </c>
      <c r="FS139" s="275">
        <f>VLOOKUP(C139,MOVI!C:DT,59,0)</f>
        <v>0</v>
      </c>
      <c r="FT139" s="275">
        <f>VLOOKUP(C139,FPT!B:FR,59,0)</f>
        <v>0</v>
      </c>
      <c r="FU139" t="str">
        <f t="shared" si="284"/>
        <v/>
      </c>
      <c r="FV139" s="275">
        <f>VLOOKUP(C139,MOVI!C:DT,60,0)</f>
        <v>0</v>
      </c>
      <c r="FW139" s="275">
        <f>VLOOKUP(C139,FPT!B:FU,60,0)</f>
        <v>0</v>
      </c>
      <c r="FX139" t="str">
        <f t="shared" si="285"/>
        <v/>
      </c>
      <c r="FY139" s="275">
        <f>VLOOKUP(C139,MOVI!C:DT,61,0)</f>
        <v>0</v>
      </c>
      <c r="FZ139" s="275">
        <f>VLOOKUP(C139,FPT!B:FX,61,0)</f>
        <v>0</v>
      </c>
      <c r="GA139" t="str">
        <f t="shared" si="286"/>
        <v/>
      </c>
      <c r="GB139" s="275">
        <f>VLOOKUP(C139,MOVI!C:DT,62,0)</f>
        <v>0</v>
      </c>
      <c r="GC139" s="275">
        <f>VLOOKUP(C139,FPT!B:GA,62,0)</f>
        <v>0</v>
      </c>
      <c r="GD139" t="str">
        <f t="shared" si="287"/>
        <v/>
      </c>
      <c r="GE139" s="275">
        <f>VLOOKUP(C139,MOVI!C:DT,63,0)</f>
        <v>0</v>
      </c>
      <c r="GF139" s="275">
        <f>VLOOKUP(C139,FPT!B:GD,63,0)</f>
        <v>0</v>
      </c>
      <c r="GG139" t="str">
        <f t="shared" si="288"/>
        <v/>
      </c>
      <c r="GH139" s="275">
        <f>VLOOKUP(C139,MOVI!C:DT,64,0)</f>
        <v>0</v>
      </c>
      <c r="GI139" s="275">
        <f>VLOOKUP(C139,FPT!B:GG,64,0)</f>
        <v>0</v>
      </c>
      <c r="GJ139" t="str">
        <f t="shared" si="289"/>
        <v/>
      </c>
      <c r="GK139" s="275">
        <f>VLOOKUP(C139,MOVI!C:DT,65,0)</f>
        <v>0</v>
      </c>
      <c r="GL139" s="275">
        <f>VLOOKUP(C139,FPT!B:GJ,65,0)</f>
        <v>0</v>
      </c>
      <c r="GM139" t="str">
        <f t="shared" si="290"/>
        <v/>
      </c>
      <c r="GN139" s="275">
        <f>VLOOKUP(C139,MOVI!C:DT,66,0)</f>
        <v>0</v>
      </c>
      <c r="GO139" s="275">
        <f>VLOOKUP(C139,FPT!B:GM,66,0)</f>
        <v>0</v>
      </c>
      <c r="GP139" t="str">
        <f t="shared" si="291"/>
        <v/>
      </c>
      <c r="GQ139" s="275">
        <f>VLOOKUP(C139,MOVI!C:DT,67,0)</f>
        <v>0</v>
      </c>
      <c r="GR139" s="275">
        <f>VLOOKUP(C139,FPT!B:GP,67,0)</f>
        <v>0</v>
      </c>
      <c r="GS139" t="str">
        <f t="shared" si="292"/>
        <v/>
      </c>
      <c r="GT139" s="275">
        <f>VLOOKUP(C139,MOVI!C:DT,68,0)</f>
        <v>0</v>
      </c>
      <c r="GU139" s="275">
        <f>VLOOKUP(C139,FPT!B:GS,68,0)</f>
        <v>0</v>
      </c>
      <c r="GV139" t="str">
        <f t="shared" si="293"/>
        <v/>
      </c>
      <c r="GW139" s="275">
        <f>VLOOKUP(C139,MOVI!C:DT,69,0)</f>
        <v>0</v>
      </c>
      <c r="GX139" s="275">
        <f>VLOOKUP(C139,FPT!B:GV,69,0)</f>
        <v>0</v>
      </c>
      <c r="GY139" t="str">
        <f t="shared" si="294"/>
        <v/>
      </c>
      <c r="GZ139" s="275">
        <f>VLOOKUP(C139,MOVI!C:DT,70,0)</f>
        <v>0</v>
      </c>
      <c r="HA139" s="275">
        <f>VLOOKUP(C139,FPT!B:GY,70,0)</f>
        <v>0</v>
      </c>
      <c r="HB139" t="str">
        <f t="shared" si="295"/>
        <v/>
      </c>
      <c r="HC139" s="275">
        <f>VLOOKUP(C139,MOVI!C:DT,71,0)</f>
        <v>30000000</v>
      </c>
      <c r="HD139" s="275">
        <f>ROUND(VLOOKUP(C139,FPT!B:HB,71,0),0)</f>
        <v>30000000</v>
      </c>
      <c r="HE139" t="str">
        <f t="shared" si="296"/>
        <v/>
      </c>
      <c r="HF139" s="275">
        <f>ROUND(VLOOKUP(C139,MOVI!C:DT,72,0),0)</f>
        <v>0</v>
      </c>
      <c r="HG139" s="275">
        <f>ROUND(VLOOKUP(C139,FPT!B:HE,72,0),0)</f>
        <v>0</v>
      </c>
      <c r="HH139" t="str">
        <f t="shared" si="297"/>
        <v/>
      </c>
      <c r="HI139" s="275">
        <f>VLOOKUP(C139,MOVI!C:DT,73,0)</f>
        <v>0</v>
      </c>
      <c r="HJ139" s="275">
        <f>VLOOKUP(C139,FPT!B:HH,73,0)</f>
        <v>0</v>
      </c>
      <c r="HK139" t="str">
        <f t="shared" si="298"/>
        <v/>
      </c>
      <c r="HL139" s="275">
        <f>VLOOKUP(C139,MOVI!C:DT,74,0)</f>
        <v>0</v>
      </c>
      <c r="HM139" s="275">
        <f>VLOOKUP(C139,FPT!B:HK,74,0)</f>
        <v>0</v>
      </c>
      <c r="HN139" t="str">
        <f t="shared" si="299"/>
        <v/>
      </c>
      <c r="HO139" s="275">
        <f>VLOOKUP(C139,MOVI!C:DT,75,0)</f>
        <v>11000000</v>
      </c>
      <c r="HP139" s="275">
        <f>VLOOKUP(C139,FPT!B:HN,75,0)</f>
        <v>11000000</v>
      </c>
      <c r="HQ139" t="str">
        <f t="shared" si="300"/>
        <v/>
      </c>
      <c r="HR139" s="275">
        <f>VLOOKUP(C139,MOVI!C:DT,76,0)</f>
        <v>2</v>
      </c>
      <c r="HS139" s="275">
        <f>VLOOKUP(C139,FPT!B:HQ,76,0)</f>
        <v>2</v>
      </c>
      <c r="HT139" t="str">
        <f t="shared" si="301"/>
        <v/>
      </c>
      <c r="HU139" s="275">
        <f>VLOOKUP(C139,MOVI!C:DT,77,0)</f>
        <v>8800000</v>
      </c>
      <c r="HV139" s="275">
        <f>VLOOKUP(C139,FPT!B:HT,77,0)</f>
        <v>8800000</v>
      </c>
      <c r="HW139" t="str">
        <f t="shared" si="302"/>
        <v/>
      </c>
      <c r="HX139" s="274">
        <f>VLOOKUP(C139,MOVI!C:CB,78,0)</f>
        <v>2384000</v>
      </c>
      <c r="HY139" s="261">
        <f>VLOOKUP(C139,FPT!$B:$CA,78,0)</f>
        <v>2384000</v>
      </c>
      <c r="HZ139" t="str">
        <f t="shared" si="303"/>
        <v/>
      </c>
      <c r="IA139" s="275">
        <f>VLOOKUP(C139,MOVI!C:CD,79,0)</f>
        <v>300000</v>
      </c>
      <c r="IB139" s="275">
        <f>VLOOKUP(C139,FPT!B:HZ,79,0)</f>
        <v>300000</v>
      </c>
      <c r="IC139" t="str">
        <f t="shared" si="304"/>
        <v/>
      </c>
      <c r="ID139" s="275">
        <f>VLOOKUP(C139,MOVI!C:CD,80,0)</f>
        <v>447000</v>
      </c>
      <c r="IE139" s="275">
        <f>VLOOKUP(C139,FPT!B:IC,80,0)</f>
        <v>447000</v>
      </c>
      <c r="IF139" t="str">
        <f t="shared" si="305"/>
        <v/>
      </c>
      <c r="IG139" s="275">
        <f>VLOOKUP(C139,MOVI!C:DT,81,0)</f>
        <v>0</v>
      </c>
      <c r="IH139" s="275">
        <f>VLOOKUP(C139,FPT!B:IF,81,0)</f>
        <v>0</v>
      </c>
      <c r="II139" t="str">
        <f t="shared" si="306"/>
        <v/>
      </c>
      <c r="IJ139" s="275">
        <f>VLOOKUP(C139,MOVI!C:DT,82,0)</f>
        <v>3131000</v>
      </c>
      <c r="IK139" s="275">
        <f>VLOOKUP(C139,FPT!B:II,82,0)</f>
        <v>3131000</v>
      </c>
      <c r="IL139" t="str">
        <f t="shared" si="307"/>
        <v/>
      </c>
      <c r="IM139" s="275">
        <f>ROUND(VLOOKUP(C139,MOVI!C:DT,83,0),0)</f>
        <v>22931000</v>
      </c>
      <c r="IN139" s="275">
        <f>ROUND(VLOOKUP(C139,FPT!B:IL,83,0),0)</f>
        <v>22931000</v>
      </c>
      <c r="IO139" t="str">
        <f t="shared" si="308"/>
        <v/>
      </c>
      <c r="IP139" s="275">
        <f>VLOOKUP(C139,MOVI!C:DT,84,0)</f>
        <v>7069000</v>
      </c>
      <c r="IQ139" s="275">
        <f>VLOOKUP(C139,FPT!B:IO,84,0)</f>
        <v>7069000</v>
      </c>
      <c r="IR139" t="str">
        <f t="shared" si="309"/>
        <v/>
      </c>
      <c r="IS139" s="275">
        <f>ROUND(VLOOKUP(C139,MOVI!C:DT,85,0),0)</f>
        <v>456900</v>
      </c>
      <c r="IT139" s="275">
        <f>ROUND(VLOOKUP(C139,FPT!B:IR,85,0),0)</f>
        <v>456900</v>
      </c>
      <c r="IU139" t="str">
        <f t="shared" si="310"/>
        <v/>
      </c>
      <c r="IV139" s="275">
        <f>VLOOKUP(C139,MOVI!C:DT,86,0)</f>
        <v>0</v>
      </c>
      <c r="IW139" s="275">
        <f>VLOOKUP(C139,FPT!B:IU,86,0)</f>
        <v>0</v>
      </c>
      <c r="IX139" t="str">
        <f t="shared" si="311"/>
        <v/>
      </c>
      <c r="IY139" s="275">
        <f>ROUND(VLOOKUP(C139,MOVI!C:DT,87,0),0)</f>
        <v>456900</v>
      </c>
      <c r="IZ139" s="275">
        <f>ROUND(VLOOKUP(C139,FPT!B:IX,87,0),0)</f>
        <v>456900</v>
      </c>
      <c r="JA139" t="str">
        <f t="shared" si="312"/>
        <v/>
      </c>
      <c r="JB139" s="275">
        <f>VLOOKUP(C139,MOVI!C:DT,88,0)</f>
        <v>0</v>
      </c>
      <c r="JC139" s="275">
        <f>VLOOKUP(C139,FPT!B:JA,88,0)</f>
        <v>0</v>
      </c>
      <c r="JD139" t="str">
        <f t="shared" si="313"/>
        <v/>
      </c>
      <c r="JE139" s="275">
        <f>VLOOKUP(C139,MOVI!C:DT,89,0)</f>
        <v>149000</v>
      </c>
      <c r="JF139" s="275">
        <f>VLOOKUP(C139,FPT!B:JD,89,0)</f>
        <v>149000</v>
      </c>
      <c r="JG139" t="str">
        <f t="shared" si="314"/>
        <v/>
      </c>
      <c r="JH139" s="275">
        <f>VLOOKUP(C139,MOVI!C:DT,90,0)</f>
        <v>0</v>
      </c>
      <c r="JI139" s="275">
        <f>VLOOKUP(C139,FPT!B:JG,90,0)</f>
        <v>0</v>
      </c>
      <c r="JJ139" t="str">
        <f t="shared" si="315"/>
        <v/>
      </c>
      <c r="JK139" s="275">
        <f>VLOOKUP(C139,MOVI!C:DT,91,0)</f>
        <v>0</v>
      </c>
      <c r="JL139" s="275">
        <f>VLOOKUP(C139,FPT!B:JJ,91,0)</f>
        <v>0</v>
      </c>
      <c r="JM139" t="str">
        <f t="shared" si="316"/>
        <v/>
      </c>
      <c r="JN139" s="275">
        <f>VLOOKUP(C139,MOVI!C:DT,92,0)</f>
        <v>974000</v>
      </c>
      <c r="JO139" s="275">
        <f>VLOOKUP(C139,FPT!B:JM,92,0)</f>
        <v>974000</v>
      </c>
      <c r="JP139" t="str">
        <f t="shared" si="317"/>
        <v/>
      </c>
      <c r="JQ139" s="275">
        <f>VLOOKUP(C139,MOVI!C:DT,93,0)</f>
        <v>0</v>
      </c>
      <c r="JR139" s="275">
        <f>VLOOKUP(C139,FPT!B:JP,93,0)</f>
        <v>0</v>
      </c>
      <c r="JS139" t="str">
        <f t="shared" si="318"/>
        <v/>
      </c>
      <c r="JT139" s="275">
        <f>VLOOKUP(C139,MOVI!C:DT,94,0)</f>
        <v>1123000</v>
      </c>
      <c r="JU139" s="275">
        <f>VLOOKUP(C139,FPT!B:JS,94,0)</f>
        <v>1123000</v>
      </c>
      <c r="JV139" t="str">
        <f t="shared" si="319"/>
        <v/>
      </c>
      <c r="JW139" s="275">
        <f>VLOOKUP(C139,MOVI!C:DT,95,0)</f>
        <v>25289100</v>
      </c>
      <c r="JX139" s="275">
        <f>VLOOKUP(C139,FPT!B:JV,95,0)</f>
        <v>25289100</v>
      </c>
      <c r="JY139" t="str">
        <f t="shared" si="320"/>
        <v/>
      </c>
      <c r="JZ139" s="275">
        <f>VLOOKUP(C139,MOVI!C:DT,96,0)</f>
        <v>0</v>
      </c>
      <c r="KA139" s="275">
        <f>VLOOKUP(C139,FPT!B:JY,96,0)</f>
        <v>0</v>
      </c>
      <c r="KB139" t="str">
        <f t="shared" si="321"/>
        <v/>
      </c>
      <c r="KC139" s="275">
        <f>VLOOKUP(C139,MOVI!C:DT,97,0)</f>
        <v>25289100</v>
      </c>
      <c r="KD139" s="275">
        <f>VLOOKUP(C139,FPT!B:KB,97,0)</f>
        <v>25289100</v>
      </c>
      <c r="KE139" t="str">
        <f t="shared" si="322"/>
        <v/>
      </c>
      <c r="KF139" s="275">
        <f>VLOOKUP(C139,MOVI!C:DT,98,0)</f>
        <v>5066000</v>
      </c>
      <c r="KG139" s="275">
        <f>VLOOKUP(C139,FPT!B:KE,98,0)</f>
        <v>5066000</v>
      </c>
      <c r="KH139" t="str">
        <f t="shared" si="323"/>
        <v/>
      </c>
      <c r="KI139" s="275">
        <f>VLOOKUP(C139,MOVI!C:DT,99,0)</f>
        <v>0</v>
      </c>
      <c r="KJ139" s="275">
        <f>VLOOKUP(C139,FPT!B:KH,99,0)</f>
        <v>0</v>
      </c>
      <c r="KK139" t="str">
        <f t="shared" si="324"/>
        <v/>
      </c>
      <c r="KL139" s="275">
        <f>VLOOKUP(C139,MOVI!C:DT,100,0)</f>
        <v>894000</v>
      </c>
      <c r="KM139" s="275">
        <f>VLOOKUP(C139,FPT!B:KK,100,0)</f>
        <v>894000</v>
      </c>
      <c r="KN139" t="str">
        <f t="shared" si="325"/>
        <v/>
      </c>
      <c r="KO139" s="275">
        <f>VLOOKUP(C139,MOVI!C:DT,101,0)</f>
        <v>0</v>
      </c>
      <c r="KP139" s="275">
        <f>VLOOKUP(C139,FPT!B:KN,101,0)</f>
        <v>0</v>
      </c>
      <c r="KQ139" t="str">
        <f t="shared" si="326"/>
        <v/>
      </c>
      <c r="KR139" s="275">
        <f>VLOOKUP(C139,MOVI!C:DT,102,0)</f>
        <v>0</v>
      </c>
      <c r="KS139" s="275">
        <f>VLOOKUP(C139,FPT!B:KQ,102,0)</f>
        <v>0</v>
      </c>
      <c r="KT139" t="str">
        <f t="shared" si="327"/>
        <v/>
      </c>
      <c r="KU139" s="275">
        <f>VLOOKUP(C139,MOVI!C:DT,103,0)</f>
        <v>5960000</v>
      </c>
      <c r="KV139" s="275">
        <f>VLOOKUP(C139,FPT!B:KT,103,0)</f>
        <v>5960000</v>
      </c>
      <c r="KW139" t="str">
        <f t="shared" si="328"/>
        <v/>
      </c>
      <c r="KX139" s="275">
        <f>VLOOKUP(C139,MOVI!C:DT,104,0)</f>
        <v>9091000</v>
      </c>
      <c r="KY139" s="275">
        <f>VLOOKUP(C139,FPT!B:KW,104,0)</f>
        <v>9091000</v>
      </c>
      <c r="KZ139" t="str">
        <f t="shared" si="329"/>
        <v/>
      </c>
      <c r="LA139" s="275">
        <f>VLOOKUP(C139,MOVI!C:DT,105,0)</f>
        <v>596000</v>
      </c>
      <c r="LB139" s="275">
        <f>VLOOKUP(C139,FPT!B:KZ,105,0)</f>
        <v>596000</v>
      </c>
      <c r="LC139" t="str">
        <f t="shared" si="330"/>
        <v/>
      </c>
      <c r="LD139" s="275">
        <f>VLOOKUP(C139,MOVI!C:DT,106,0)</f>
        <v>36556000</v>
      </c>
      <c r="LE139" s="275">
        <f>VLOOKUP(C139,FPT!B:LC,106,0)</f>
        <v>36556000</v>
      </c>
      <c r="LF139" t="str">
        <f t="shared" si="331"/>
        <v/>
      </c>
      <c r="LG139" s="273">
        <f>VLOOKUP(C139,MOVI!C:DT,107,0)</f>
        <v>0</v>
      </c>
      <c r="LH139" s="273">
        <f>VLOOKUP(C139,FPT!B:LF,107,0)</f>
        <v>0</v>
      </c>
      <c r="LI139" t="str">
        <f t="shared" si="332"/>
        <v/>
      </c>
      <c r="LJ139" t="str">
        <f>VLOOKUP(C139,MOVI!C:DV,108,0)</f>
        <v>Việt PhúSouthSupport</v>
      </c>
      <c r="LK139" s="252" t="str">
        <f>VLOOKUP(C139,FPT!B:LI,108,0)</f>
        <v>Việt PhúSouthSupport</v>
      </c>
      <c r="LL139" t="str">
        <f t="shared" si="333"/>
        <v/>
      </c>
      <c r="LM139" s="275">
        <f>ROUND(VLOOKUP(C139,MOVI!C:DV,109,0),0)</f>
        <v>2500000</v>
      </c>
      <c r="LN139" s="275">
        <f>ROUND(VLOOKUP(C139,FPT!B:LL,109,0),0)</f>
        <v>2500000</v>
      </c>
      <c r="LO139" t="str">
        <f t="shared" si="334"/>
        <v/>
      </c>
      <c r="LP139" t="str">
        <f>VLOOKUP(C139,MOVI!C:DV,110,0)</f>
        <v>HO</v>
      </c>
      <c r="LQ139" s="247" t="str">
        <f>VLOOKUP(C139,FPT!B:LO,110,0)</f>
        <v>HO</v>
      </c>
      <c r="LR139" t="str">
        <f t="shared" si="335"/>
        <v/>
      </c>
      <c r="LS139">
        <f>MOVI!DI134</f>
        <v>18</v>
      </c>
      <c r="LV139">
        <f>MOVI!DJ134</f>
        <v>0</v>
      </c>
      <c r="LW139">
        <f>MOVI!DK134</f>
        <v>0</v>
      </c>
      <c r="LX139" t="str">
        <f>MOVI!DL134</f>
        <v>x</v>
      </c>
      <c r="LY139">
        <f>MOVI!DM134</f>
        <v>0</v>
      </c>
      <c r="LZ139">
        <f>MOVI!DN134</f>
        <v>149000</v>
      </c>
      <c r="MA139">
        <f>MOVI!DO134</f>
        <v>0</v>
      </c>
      <c r="MB139" t="str">
        <f>MOVI!DP134</f>
        <v/>
      </c>
      <c r="MC139">
        <f>MOVI!DQ134</f>
        <v>0</v>
      </c>
      <c r="MD139">
        <f>MOVI!DR134</f>
        <v>0</v>
      </c>
      <c r="ME139" t="str">
        <f>VLOOKUP(C139,MOVI!C:DV,121,0)</f>
        <v/>
      </c>
      <c r="MF139" s="252"/>
      <c r="MG139" t="str">
        <f t="shared" si="228"/>
        <v/>
      </c>
      <c r="MH139" t="str">
        <f>VLOOKUP(C139,MOVI!C:DT,122,0)</f>
        <v>Việt PhúSouth</v>
      </c>
      <c r="MI139" s="252" t="str">
        <f>VLOOKUP(C139,FPT!B:DS,112,0)</f>
        <v>Việt PhúSouth</v>
      </c>
      <c r="MJ139" t="str">
        <f t="shared" si="336"/>
        <v/>
      </c>
    </row>
    <row r="140" spans="1:348" x14ac:dyDescent="0.25">
      <c r="A140">
        <v>132</v>
      </c>
      <c r="B140" s="48">
        <v>2090</v>
      </c>
      <c r="C140" s="271" t="s">
        <v>921</v>
      </c>
      <c r="D140" t="str">
        <f>VLOOKUP(C140,MOVI!C:D,2,0)</f>
        <v>Lê Thị Kim Anh</v>
      </c>
      <c r="E140" t="str">
        <f>VLOOKUP(C140,FPT!B:C,2,0)</f>
        <v>Lê Thị Kim Anh</v>
      </c>
      <c r="F140" t="str">
        <f t="shared" si="229"/>
        <v/>
      </c>
      <c r="G140" t="str">
        <f>VLOOKUP(C140,MOVI!C:E,3,0)</f>
        <v>Support</v>
      </c>
      <c r="H140" t="str">
        <f>VLOOKUP(C140,FPT!B:F,3,0)</f>
        <v>Support</v>
      </c>
      <c r="I140" t="str">
        <f t="shared" si="230"/>
        <v/>
      </c>
      <c r="J140" t="str">
        <f>VLOOKUP(C140,MOVI!C:H,4,0)</f>
        <v>Operations</v>
      </c>
      <c r="K140" t="str">
        <f>VLOOKUP(C140,FPT!B:I,4,0)</f>
        <v>Operations</v>
      </c>
      <c r="L140" t="str">
        <f t="shared" si="231"/>
        <v/>
      </c>
      <c r="M140" t="str">
        <f>VLOOKUP(C140,MOVI!C:DT,5,0)</f>
        <v>Senior Associate</v>
      </c>
      <c r="N140" t="str">
        <f>VLOOKUP(C140,FPT!B:L,5,0)</f>
        <v>Senior Associate</v>
      </c>
      <c r="O140" t="str">
        <f t="shared" si="232"/>
        <v/>
      </c>
      <c r="P140" t="str">
        <f>VLOOKUP(C140,MOVI!C:DT,6,0)</f>
        <v>Reconciliation Senior Officer</v>
      </c>
      <c r="Q140" t="str">
        <f>VLOOKUP(C140,FPT!B:O,6,0)</f>
        <v>Reconciliation Senior Officer</v>
      </c>
      <c r="R140" t="str">
        <f t="shared" si="233"/>
        <v/>
      </c>
      <c r="S140" t="str">
        <f>VLOOKUP(C140,MOVI!C:DT,7,0)</f>
        <v>South</v>
      </c>
      <c r="T140" t="str">
        <f>VLOOKUP(C140,FPT!B:R,7,0)</f>
        <v>South</v>
      </c>
      <c r="U140" t="str">
        <f t="shared" si="234"/>
        <v/>
      </c>
      <c r="V140" t="str">
        <f>VLOOKUP(C140,MOVI!C:DT,8,0)</f>
        <v>Việt Phú</v>
      </c>
      <c r="W140" t="str">
        <f>VLOOKUP(C140,FPT!B:U,8,0)</f>
        <v>Việt Phú</v>
      </c>
      <c r="X140" t="str">
        <f t="shared" si="235"/>
        <v/>
      </c>
      <c r="Y140" t="str">
        <f>VLOOKUP(C140,MOVI!C:DT,9,0)</f>
        <v>Full-time</v>
      </c>
      <c r="Z140" t="str">
        <f>VLOOKUP(C140,FPT!B:X,9,0)</f>
        <v>Full-time</v>
      </c>
      <c r="AA140" t="str">
        <f t="shared" si="236"/>
        <v/>
      </c>
      <c r="AB140" t="str">
        <f>VLOOKUP(C140,MOVI!C:DT,10,0)</f>
        <v>Permanent</v>
      </c>
      <c r="AC140" t="str">
        <f>VLOOKUP(C140,FPT!B:AA,10,0)</f>
        <v>Permanent</v>
      </c>
      <c r="AD140" t="str">
        <f t="shared" si="237"/>
        <v/>
      </c>
      <c r="AE140" s="247">
        <f>VLOOKUP(C140,MOVI!C:DT,11,0)</f>
        <v>40634</v>
      </c>
      <c r="AF140" s="247">
        <f>VLOOKUP(C140,FPT!B:AD,11,0)</f>
        <v>40634</v>
      </c>
      <c r="AG140" t="str">
        <f t="shared" si="238"/>
        <v/>
      </c>
      <c r="AH140" s="260"/>
      <c r="AI140" s="260"/>
      <c r="AJ140" t="str">
        <f t="shared" si="227"/>
        <v/>
      </c>
      <c r="AK140">
        <f>VLOOKUP(C140,MOVI!C:DT,13,0)</f>
        <v>0</v>
      </c>
      <c r="AL140" s="247">
        <f>VLOOKUP(C140,FPT!B:AJ,13,0)</f>
        <v>0</v>
      </c>
      <c r="AM140" t="str">
        <f t="shared" si="337"/>
        <v/>
      </c>
      <c r="AN140" s="247">
        <f>VLOOKUP(C140,MOVI!C:DT,14,0)</f>
        <v>0</v>
      </c>
      <c r="AO140" s="247">
        <f>VLOOKUP(C140,FPT!B:AM,14,0)</f>
        <v>0</v>
      </c>
      <c r="AP140" t="str">
        <f t="shared" si="239"/>
        <v/>
      </c>
      <c r="AQ140" t="str">
        <f>VLOOKUP(C140,MOVI!C:DT,15,0)</f>
        <v>LC</v>
      </c>
      <c r="AR140" s="247" t="str">
        <f>VLOOKUP(C140,FPT!B:AP,15,0)</f>
        <v>LC</v>
      </c>
      <c r="AS140" t="str">
        <f t="shared" si="240"/>
        <v/>
      </c>
      <c r="AT140" s="282" t="str">
        <f>VLOOKUP(C140,MOVI!C:DT,16,0)</f>
        <v>LTTP</v>
      </c>
      <c r="AU140" s="247" t="str">
        <f>VLOOKUP(C140,FPT!B:AS,16,0)</f>
        <v>LTTP</v>
      </c>
      <c r="AV140" t="str">
        <f t="shared" si="241"/>
        <v/>
      </c>
      <c r="AW140" t="str">
        <f>VLOOKUP(C140,MOVI!C:DT,17,0)</f>
        <v>L</v>
      </c>
      <c r="AX140" s="247" t="str">
        <f>VLOOKUP(C140,FPT!B:AV,17,0)</f>
        <v>L</v>
      </c>
      <c r="AY140" t="str">
        <f t="shared" si="242"/>
        <v/>
      </c>
      <c r="AZ140">
        <f>VLOOKUP(C140,MOVI!C:DT,18,0)</f>
        <v>0</v>
      </c>
      <c r="BA140" s="247">
        <f>VLOOKUP(C140,FPT!B:AY,18,0)</f>
        <v>0</v>
      </c>
      <c r="BB140" t="str">
        <f t="shared" si="243"/>
        <v/>
      </c>
      <c r="BC140" s="275">
        <f>VLOOKUP(C140,MOVI!C:DT,19,0)</f>
        <v>10000000</v>
      </c>
      <c r="BD140" s="275">
        <f>VLOOKUP(C140,FPT!B:BB,19,0)</f>
        <v>10000000</v>
      </c>
      <c r="BE140" t="str">
        <f t="shared" si="244"/>
        <v/>
      </c>
      <c r="BF140">
        <f>VLOOKUP(C140,MOVI!C:DT,20,0)</f>
        <v>0</v>
      </c>
      <c r="BG140" s="252">
        <f>VLOOKUP(C140,FPT!B:BE,20,0)</f>
        <v>0</v>
      </c>
      <c r="BH140" t="str">
        <f t="shared" si="245"/>
        <v/>
      </c>
      <c r="BI140" s="275">
        <f>VLOOKUP(C140,MOVI!C:DT,21,0)</f>
        <v>10000000</v>
      </c>
      <c r="BJ140" s="275">
        <f>VLOOKUP(C140,FPT!B:BH,21,0)</f>
        <v>10000000</v>
      </c>
      <c r="BK140" t="str">
        <f t="shared" si="246"/>
        <v/>
      </c>
      <c r="BL140" s="275">
        <f>VLOOKUP(C140,MOVI!C:DT,22,0)</f>
        <v>0</v>
      </c>
      <c r="BM140" s="275">
        <f>VLOOKUP(C140,FPT!B:BK,22,0)</f>
        <v>0</v>
      </c>
      <c r="BN140" t="str">
        <f t="shared" si="247"/>
        <v/>
      </c>
      <c r="BO140" s="275">
        <f>VLOOKUP(C140,MOVI!C:DT,23,0)</f>
        <v>0</v>
      </c>
      <c r="BP140" s="275">
        <f>VLOOKUP(C140,FPT!B:BN,23,0)</f>
        <v>0</v>
      </c>
      <c r="BQ140" t="str">
        <f t="shared" si="248"/>
        <v/>
      </c>
      <c r="BR140" s="275">
        <f>VLOOKUP(C140,MOVI!C:DT,24,0)</f>
        <v>0</v>
      </c>
      <c r="BS140" s="275">
        <f>VLOOKUP(C140,FPT!B:BQ,24,0)</f>
        <v>0</v>
      </c>
      <c r="BT140" t="str">
        <f t="shared" si="249"/>
        <v/>
      </c>
      <c r="BU140" s="275">
        <f>VLOOKUP(C140,MOVI!C:DT,25,0)</f>
        <v>0</v>
      </c>
      <c r="BV140" s="275">
        <f>VLOOKUP(C140,FPT!B:BT,25,0)</f>
        <v>0</v>
      </c>
      <c r="BW140" t="str">
        <f t="shared" si="250"/>
        <v/>
      </c>
      <c r="BX140" s="275">
        <f>VLOOKUP(C140,MOVI!C:DT,26,0)</f>
        <v>0</v>
      </c>
      <c r="BY140" s="275">
        <f>VLOOKUP(C140,FPT!B:BW,26,0)</f>
        <v>0</v>
      </c>
      <c r="BZ140" t="str">
        <f t="shared" si="251"/>
        <v/>
      </c>
      <c r="CA140" s="275">
        <f>VLOOKUP(C140,MOVI!C:DT,27,0)</f>
        <v>0</v>
      </c>
      <c r="CB140" s="275">
        <f>VLOOKUP(C140,FPT!B:BZ,27,0)</f>
        <v>0</v>
      </c>
      <c r="CC140" t="str">
        <f t="shared" si="252"/>
        <v/>
      </c>
      <c r="CD140" s="275">
        <f>VLOOKUP(C140,MOVI!C:DT,28,0)</f>
        <v>0</v>
      </c>
      <c r="CE140" s="275">
        <f>VLOOKUP(C140,FPT!B:CC,28,0)</f>
        <v>0</v>
      </c>
      <c r="CF140" t="str">
        <f t="shared" si="253"/>
        <v/>
      </c>
      <c r="CG140" t="str">
        <f>VLOOKUP(C140,MOVI!C:DT,29,0)</f>
        <v>CN</v>
      </c>
      <c r="CH140" s="252" t="str">
        <f>VLOOKUP(C140,FPT!B:CF,29,0)</f>
        <v>CN</v>
      </c>
      <c r="CI140" t="str">
        <f t="shared" si="254"/>
        <v/>
      </c>
      <c r="CJ140">
        <f>VLOOKUP(C140,MOVI!C:DT,30,0)</f>
        <v>26</v>
      </c>
      <c r="CK140" s="252">
        <f>VLOOKUP(C140,FPT!B:CI,30,0)</f>
        <v>26</v>
      </c>
      <c r="CL140" t="str">
        <f t="shared" si="255"/>
        <v/>
      </c>
      <c r="CM140">
        <f>VLOOKUP(C140,MOVI!C:DT,31,0)</f>
        <v>21</v>
      </c>
      <c r="CN140" s="252">
        <f>VLOOKUP(C140,FPT!B:CL,31,0)</f>
        <v>21</v>
      </c>
      <c r="CO140" t="str">
        <f t="shared" si="256"/>
        <v/>
      </c>
      <c r="CP140" s="275">
        <f>VLOOKUP(C140,MOVI!C:DT,32,0)</f>
        <v>5</v>
      </c>
      <c r="CQ140" s="275">
        <f>VLOOKUP(C140,FPT!B:CO,32,0)</f>
        <v>5</v>
      </c>
      <c r="CR140" t="str">
        <f t="shared" si="257"/>
        <v/>
      </c>
      <c r="CS140" s="275">
        <f>VLOOKUP(C140,MOVI!C:DT,33,0)</f>
        <v>0</v>
      </c>
      <c r="CT140" s="275">
        <f>VLOOKUP(C140,FPT!B:CR,33,0)</f>
        <v>0</v>
      </c>
      <c r="CU140" t="str">
        <f t="shared" si="258"/>
        <v/>
      </c>
      <c r="CV140" s="275">
        <f>VLOOKUP(C140,MOVI!C:DT,34,0)</f>
        <v>0</v>
      </c>
      <c r="CW140" s="275">
        <f>VLOOKUP(C140,FPT!B:CU,34,0)</f>
        <v>0</v>
      </c>
      <c r="CX140" t="str">
        <f t="shared" si="259"/>
        <v/>
      </c>
      <c r="CY140" s="275">
        <f>VLOOKUP(C140,MOVI!C:DT,35,0)</f>
        <v>26</v>
      </c>
      <c r="CZ140" s="275">
        <f>VLOOKUP(C140,FPT!B:CX,35,0)</f>
        <v>26</v>
      </c>
      <c r="DA140" t="str">
        <f t="shared" si="260"/>
        <v/>
      </c>
      <c r="DB140" s="275">
        <f>VLOOKUP(C140,MOVI!C:DT,36,0)</f>
        <v>0</v>
      </c>
      <c r="DC140" s="275">
        <f>VLOOKUP(C140,FPT!B:DA,36,0)</f>
        <v>0</v>
      </c>
      <c r="DD140" t="str">
        <f t="shared" si="261"/>
        <v/>
      </c>
      <c r="DE140" s="275">
        <f>VLOOKUP(C140,MOVI!C:DT,37,0)</f>
        <v>0</v>
      </c>
      <c r="DF140" s="275">
        <f>VLOOKUP(C140,FPT!B:DD,37,0)</f>
        <v>0</v>
      </c>
      <c r="DG140" t="str">
        <f t="shared" si="262"/>
        <v/>
      </c>
      <c r="DH140" s="275">
        <f>VLOOKUP(C140,MOVI!C:DT,38,0)</f>
        <v>0</v>
      </c>
      <c r="DI140" s="275">
        <f>VLOOKUP(C140,FPT!B:DG,38,0)</f>
        <v>0</v>
      </c>
      <c r="DJ140" t="str">
        <f t="shared" si="263"/>
        <v/>
      </c>
      <c r="DK140" s="275">
        <f>VLOOKUP(C140,MOVI!C:DT,39,0)</f>
        <v>0</v>
      </c>
      <c r="DL140" s="275">
        <f>VLOOKUP(C140,FPT!B:DJ,39,0)</f>
        <v>0</v>
      </c>
      <c r="DM140" t="str">
        <f t="shared" si="264"/>
        <v/>
      </c>
      <c r="DN140" s="275">
        <f>VLOOKUP(C140,MOVI!C:DT,40,0)</f>
        <v>0</v>
      </c>
      <c r="DO140" s="275">
        <f>VLOOKUP(C140,FPT!B:DM,40,0)</f>
        <v>0</v>
      </c>
      <c r="DP140" t="str">
        <f t="shared" si="265"/>
        <v/>
      </c>
      <c r="DQ140" s="275">
        <f>VLOOKUP(C140,MOVI!C:DT,41,0)</f>
        <v>0</v>
      </c>
      <c r="DR140" s="275">
        <f>VLOOKUP(C140,FPT!B:DP,41,0)</f>
        <v>0</v>
      </c>
      <c r="DS140" t="str">
        <f t="shared" si="266"/>
        <v/>
      </c>
      <c r="DT140" s="275">
        <f>VLOOKUP(C140,MOVI!C:DT,42,0)</f>
        <v>10000000</v>
      </c>
      <c r="DU140" s="275">
        <f>ROUND(VLOOKUP(C140,FPT!B:DS,42,0),0)</f>
        <v>10000000</v>
      </c>
      <c r="DV140" t="str">
        <f t="shared" si="267"/>
        <v/>
      </c>
      <c r="DW140" s="275">
        <f>VLOOKUP(C140,MOVI!C:DT,43,0)</f>
        <v>0</v>
      </c>
      <c r="DX140" s="275">
        <f>VLOOKUP(C140,FPT!B:DV,43,0)</f>
        <v>0</v>
      </c>
      <c r="DY140" t="str">
        <f t="shared" si="268"/>
        <v/>
      </c>
      <c r="DZ140" s="275">
        <f>VLOOKUP(C140,MOVI!C:DT,44,0)</f>
        <v>0</v>
      </c>
      <c r="EA140" s="275">
        <f>VLOOKUP(C140,FPT!B:DY,44,0)</f>
        <v>0</v>
      </c>
      <c r="EB140" t="str">
        <f t="shared" si="269"/>
        <v/>
      </c>
      <c r="EC140" s="275">
        <f>VLOOKUP(C140,MOVI!C:DT,45,0)</f>
        <v>10000000</v>
      </c>
      <c r="ED140" s="275">
        <f>ROUND(VLOOKUP(C140,FPT!B:EB,45,0),0)</f>
        <v>10000000</v>
      </c>
      <c r="EE140" t="str">
        <f t="shared" si="270"/>
        <v/>
      </c>
      <c r="EF140" s="275">
        <f>VLOOKUP(C140,MOVI!C:DT,46,0)</f>
        <v>0</v>
      </c>
      <c r="EG140" s="275">
        <f>VLOOKUP(C140,FPT!B:EE,46,0)</f>
        <v>0</v>
      </c>
      <c r="EH140" t="str">
        <f t="shared" si="271"/>
        <v/>
      </c>
      <c r="EI140" s="275">
        <f>VLOOKUP(C140,MOVI!C:DT,47,0)</f>
        <v>0</v>
      </c>
      <c r="EJ140" s="275">
        <f>VLOOKUP(C140,FPT!B:EH,47,0)</f>
        <v>0</v>
      </c>
      <c r="EK140" t="str">
        <f t="shared" si="272"/>
        <v/>
      </c>
      <c r="EL140" s="275">
        <f>VLOOKUP(C140,MOVI!C:DT,48,0)</f>
        <v>0</v>
      </c>
      <c r="EM140" s="275">
        <f>VLOOKUP(C140,FPT!B:EK,48,0)</f>
        <v>0</v>
      </c>
      <c r="EN140" t="str">
        <f t="shared" si="273"/>
        <v/>
      </c>
      <c r="EO140" s="275">
        <f>VLOOKUP(C140,MOVI!C:DT,49,0)</f>
        <v>0</v>
      </c>
      <c r="EP140" s="275">
        <f>VLOOKUP(C140,FPT!B:EN,49,0)</f>
        <v>0</v>
      </c>
      <c r="EQ140" t="str">
        <f t="shared" si="274"/>
        <v/>
      </c>
      <c r="ER140" s="275">
        <f>VLOOKUP(C140,MOVI!C:DT,50,0)</f>
        <v>0</v>
      </c>
      <c r="ES140" s="275">
        <f>VLOOKUP(C140,FPT!B:EQ,50,0)</f>
        <v>0</v>
      </c>
      <c r="ET140" t="str">
        <f t="shared" si="275"/>
        <v/>
      </c>
      <c r="EU140" s="275">
        <f>VLOOKUP(C140,MOVI!C:DT,51,0)</f>
        <v>0</v>
      </c>
      <c r="EV140" s="275">
        <f>VLOOKUP(C140,FPT!B:ET,51,0)</f>
        <v>0</v>
      </c>
      <c r="EW140" t="str">
        <f t="shared" si="276"/>
        <v/>
      </c>
      <c r="EX140" s="275">
        <f>VLOOKUP(C140,MOVI!C:DT,52,0)</f>
        <v>0</v>
      </c>
      <c r="EY140" s="275">
        <f>VLOOKUP(C140,FPT!B:EW,52,0)</f>
        <v>0</v>
      </c>
      <c r="EZ140" t="str">
        <f t="shared" si="277"/>
        <v/>
      </c>
      <c r="FA140" s="275">
        <f>VLOOKUP(C140,MOVI!C:DT,53,0)</f>
        <v>0</v>
      </c>
      <c r="FB140" s="275">
        <f>VLOOKUP(C140,FPT!B:EZ,53,0)</f>
        <v>0</v>
      </c>
      <c r="FC140" t="str">
        <f t="shared" si="278"/>
        <v/>
      </c>
      <c r="FD140" s="275">
        <f>VLOOKUP(C140,MOVI!C:DT,54,0)</f>
        <v>0</v>
      </c>
      <c r="FE140" s="275">
        <f>VLOOKUP(C140,FPT!B:FC,54,0)</f>
        <v>0</v>
      </c>
      <c r="FF140" t="str">
        <f t="shared" si="279"/>
        <v/>
      </c>
      <c r="FG140" s="275">
        <f>VLOOKUP(C140,MOVI!C:DT,55,0)</f>
        <v>0</v>
      </c>
      <c r="FH140" s="275">
        <f>VLOOKUP(C140,FPT!B:FF,55,0)</f>
        <v>0</v>
      </c>
      <c r="FI140" t="str">
        <f t="shared" si="280"/>
        <v/>
      </c>
      <c r="FJ140" s="275">
        <f>VLOOKUP(C140,MOVI!C:DT,56,0)</f>
        <v>0</v>
      </c>
      <c r="FK140" s="275">
        <f>VLOOKUP(C140,FPT!B:FI,56,0)</f>
        <v>0</v>
      </c>
      <c r="FL140" t="str">
        <f t="shared" si="281"/>
        <v/>
      </c>
      <c r="FM140" s="275">
        <f>VLOOKUP(C140,MOVI!C:DT,57,0)</f>
        <v>0</v>
      </c>
      <c r="FN140" s="275">
        <f>VLOOKUP(C140,FPT!B:FL,57,0)</f>
        <v>0</v>
      </c>
      <c r="FO140" t="str">
        <f t="shared" si="282"/>
        <v/>
      </c>
      <c r="FP140" s="275">
        <f>VLOOKUP(C140,MOVI!C:DT,58,0)</f>
        <v>0</v>
      </c>
      <c r="FQ140" s="275">
        <f>VLOOKUP(C140,FPT!B:FO,58,0)</f>
        <v>0</v>
      </c>
      <c r="FR140" t="str">
        <f t="shared" si="283"/>
        <v/>
      </c>
      <c r="FS140" s="275">
        <f>VLOOKUP(C140,MOVI!C:DT,59,0)</f>
        <v>0</v>
      </c>
      <c r="FT140" s="275">
        <f>VLOOKUP(C140,FPT!B:FR,59,0)</f>
        <v>0</v>
      </c>
      <c r="FU140" t="str">
        <f t="shared" si="284"/>
        <v/>
      </c>
      <c r="FV140" s="275">
        <f>VLOOKUP(C140,MOVI!C:DT,60,0)</f>
        <v>0</v>
      </c>
      <c r="FW140" s="275">
        <f>VLOOKUP(C140,FPT!B:FU,60,0)</f>
        <v>0</v>
      </c>
      <c r="FX140" t="str">
        <f t="shared" si="285"/>
        <v/>
      </c>
      <c r="FY140" s="275">
        <f>VLOOKUP(C140,MOVI!C:DT,61,0)</f>
        <v>0</v>
      </c>
      <c r="FZ140" s="275">
        <f>VLOOKUP(C140,FPT!B:FX,61,0)</f>
        <v>0</v>
      </c>
      <c r="GA140" t="str">
        <f t="shared" si="286"/>
        <v/>
      </c>
      <c r="GB140" s="275">
        <f>VLOOKUP(C140,MOVI!C:DT,62,0)</f>
        <v>0</v>
      </c>
      <c r="GC140" s="275">
        <f>VLOOKUP(C140,FPT!B:GA,62,0)</f>
        <v>0</v>
      </c>
      <c r="GD140" t="str">
        <f t="shared" si="287"/>
        <v/>
      </c>
      <c r="GE140" s="275">
        <f>VLOOKUP(C140,MOVI!C:DT,63,0)</f>
        <v>0</v>
      </c>
      <c r="GF140" s="275">
        <f>VLOOKUP(C140,FPT!B:GD,63,0)</f>
        <v>0</v>
      </c>
      <c r="GG140" t="str">
        <f t="shared" si="288"/>
        <v/>
      </c>
      <c r="GH140" s="275">
        <f>VLOOKUP(C140,MOVI!C:DT,64,0)</f>
        <v>0</v>
      </c>
      <c r="GI140" s="275">
        <f>VLOOKUP(C140,FPT!B:GG,64,0)</f>
        <v>0</v>
      </c>
      <c r="GJ140" t="str">
        <f t="shared" si="289"/>
        <v/>
      </c>
      <c r="GK140" s="275">
        <f>VLOOKUP(C140,MOVI!C:DT,65,0)</f>
        <v>0</v>
      </c>
      <c r="GL140" s="275">
        <f>VLOOKUP(C140,FPT!B:GJ,65,0)</f>
        <v>0</v>
      </c>
      <c r="GM140" t="str">
        <f t="shared" si="290"/>
        <v/>
      </c>
      <c r="GN140" s="275">
        <f>VLOOKUP(C140,MOVI!C:DT,66,0)</f>
        <v>0</v>
      </c>
      <c r="GO140" s="275">
        <f>VLOOKUP(C140,FPT!B:GM,66,0)</f>
        <v>0</v>
      </c>
      <c r="GP140" t="str">
        <f t="shared" si="291"/>
        <v/>
      </c>
      <c r="GQ140" s="275">
        <f>VLOOKUP(C140,MOVI!C:DT,67,0)</f>
        <v>0</v>
      </c>
      <c r="GR140" s="275">
        <f>VLOOKUP(C140,FPT!B:GP,67,0)</f>
        <v>0</v>
      </c>
      <c r="GS140" t="str">
        <f t="shared" si="292"/>
        <v/>
      </c>
      <c r="GT140" s="275">
        <f>VLOOKUP(C140,MOVI!C:DT,68,0)</f>
        <v>0</v>
      </c>
      <c r="GU140" s="275">
        <f>VLOOKUP(C140,FPT!B:GS,68,0)</f>
        <v>0</v>
      </c>
      <c r="GV140" t="str">
        <f t="shared" si="293"/>
        <v/>
      </c>
      <c r="GW140" s="275">
        <f>VLOOKUP(C140,MOVI!C:DT,69,0)</f>
        <v>0</v>
      </c>
      <c r="GX140" s="275">
        <f>VLOOKUP(C140,FPT!B:GV,69,0)</f>
        <v>0</v>
      </c>
      <c r="GY140" t="str">
        <f t="shared" si="294"/>
        <v/>
      </c>
      <c r="GZ140" s="275">
        <f>VLOOKUP(C140,MOVI!C:DT,70,0)</f>
        <v>0</v>
      </c>
      <c r="HA140" s="275">
        <f>VLOOKUP(C140,FPT!B:GY,70,0)</f>
        <v>0</v>
      </c>
      <c r="HB140" t="str">
        <f t="shared" si="295"/>
        <v/>
      </c>
      <c r="HC140" s="275">
        <f>VLOOKUP(C140,MOVI!C:DT,71,0)</f>
        <v>10000000</v>
      </c>
      <c r="HD140" s="275">
        <f>ROUND(VLOOKUP(C140,FPT!B:HB,71,0),0)</f>
        <v>10000000</v>
      </c>
      <c r="HE140" t="str">
        <f t="shared" si="296"/>
        <v/>
      </c>
      <c r="HF140" s="275">
        <f>ROUND(VLOOKUP(C140,MOVI!C:DT,72,0),0)</f>
        <v>0</v>
      </c>
      <c r="HG140" s="275">
        <f>ROUND(VLOOKUP(C140,FPT!B:HE,72,0),0)</f>
        <v>0</v>
      </c>
      <c r="HH140" t="str">
        <f t="shared" si="297"/>
        <v/>
      </c>
      <c r="HI140" s="275">
        <f>VLOOKUP(C140,MOVI!C:DT,73,0)</f>
        <v>0</v>
      </c>
      <c r="HJ140" s="275">
        <f>VLOOKUP(C140,FPT!B:HH,73,0)</f>
        <v>0</v>
      </c>
      <c r="HK140" t="str">
        <f t="shared" si="298"/>
        <v/>
      </c>
      <c r="HL140" s="275">
        <f>VLOOKUP(C140,MOVI!C:DT,74,0)</f>
        <v>0</v>
      </c>
      <c r="HM140" s="275">
        <f>VLOOKUP(C140,FPT!B:HK,74,0)</f>
        <v>0</v>
      </c>
      <c r="HN140" t="str">
        <f t="shared" si="299"/>
        <v/>
      </c>
      <c r="HO140" s="275">
        <f>VLOOKUP(C140,MOVI!C:DT,75,0)</f>
        <v>11000000</v>
      </c>
      <c r="HP140" s="275">
        <f>VLOOKUP(C140,FPT!B:HN,75,0)</f>
        <v>11000000</v>
      </c>
      <c r="HQ140" t="str">
        <f t="shared" si="300"/>
        <v/>
      </c>
      <c r="HR140" s="275">
        <f>VLOOKUP(C140,MOVI!C:DT,76,0)</f>
        <v>0</v>
      </c>
      <c r="HS140" s="275">
        <f>VLOOKUP(C140,FPT!B:HQ,76,0)</f>
        <v>0</v>
      </c>
      <c r="HT140" t="str">
        <f t="shared" si="301"/>
        <v/>
      </c>
      <c r="HU140" s="275">
        <f>VLOOKUP(C140,MOVI!C:DT,77,0)</f>
        <v>0</v>
      </c>
      <c r="HV140" s="275">
        <f>VLOOKUP(C140,FPT!B:HT,77,0)</f>
        <v>0</v>
      </c>
      <c r="HW140" t="str">
        <f t="shared" si="302"/>
        <v/>
      </c>
      <c r="HX140" s="274">
        <f>VLOOKUP(C140,MOVI!C:CB,78,0)</f>
        <v>800000</v>
      </c>
      <c r="HY140" s="261">
        <f>VLOOKUP(C140,FPT!$B:$CA,78,0)</f>
        <v>800000</v>
      </c>
      <c r="HZ140" t="str">
        <f t="shared" si="303"/>
        <v/>
      </c>
      <c r="IA140" s="275">
        <f>VLOOKUP(C140,MOVI!C:CD,79,0)</f>
        <v>100000</v>
      </c>
      <c r="IB140" s="275">
        <f>VLOOKUP(C140,FPT!B:HZ,79,0)</f>
        <v>100000</v>
      </c>
      <c r="IC140" t="str">
        <f t="shared" si="304"/>
        <v/>
      </c>
      <c r="ID140" s="275">
        <f>VLOOKUP(C140,MOVI!C:CD,80,0)</f>
        <v>150000</v>
      </c>
      <c r="IE140" s="275">
        <f>VLOOKUP(C140,FPT!B:IC,80,0)</f>
        <v>150000</v>
      </c>
      <c r="IF140" t="str">
        <f t="shared" si="305"/>
        <v/>
      </c>
      <c r="IG140" s="275">
        <f>VLOOKUP(C140,MOVI!C:DT,81,0)</f>
        <v>0</v>
      </c>
      <c r="IH140" s="275">
        <f>VLOOKUP(C140,FPT!B:IF,81,0)</f>
        <v>0</v>
      </c>
      <c r="II140" t="str">
        <f t="shared" si="306"/>
        <v/>
      </c>
      <c r="IJ140" s="275">
        <f>VLOOKUP(C140,MOVI!C:DT,82,0)</f>
        <v>1050000</v>
      </c>
      <c r="IK140" s="275">
        <f>VLOOKUP(C140,FPT!B:II,82,0)</f>
        <v>1050000</v>
      </c>
      <c r="IL140" t="str">
        <f t="shared" si="307"/>
        <v/>
      </c>
      <c r="IM140" s="275">
        <f>ROUND(VLOOKUP(C140,MOVI!C:DT,83,0),0)</f>
        <v>12050000</v>
      </c>
      <c r="IN140" s="275">
        <f>ROUND(VLOOKUP(C140,FPT!B:IL,83,0),0)</f>
        <v>12050000</v>
      </c>
      <c r="IO140" t="str">
        <f t="shared" si="308"/>
        <v/>
      </c>
      <c r="IP140" s="275">
        <f>VLOOKUP(C140,MOVI!C:DT,84,0)</f>
        <v>0</v>
      </c>
      <c r="IQ140" s="275">
        <f>VLOOKUP(C140,FPT!B:IO,84,0)</f>
        <v>0</v>
      </c>
      <c r="IR140" t="str">
        <f t="shared" si="309"/>
        <v/>
      </c>
      <c r="IS140" s="275">
        <f>ROUND(VLOOKUP(C140,MOVI!C:DT,85,0),0)</f>
        <v>0</v>
      </c>
      <c r="IT140" s="275">
        <f>ROUND(VLOOKUP(C140,FPT!B:IR,85,0),0)</f>
        <v>0</v>
      </c>
      <c r="IU140" t="str">
        <f t="shared" si="310"/>
        <v/>
      </c>
      <c r="IV140" s="275">
        <f>VLOOKUP(C140,MOVI!C:DT,86,0)</f>
        <v>0</v>
      </c>
      <c r="IW140" s="275">
        <f>VLOOKUP(C140,FPT!B:IU,86,0)</f>
        <v>0</v>
      </c>
      <c r="IX140" t="str">
        <f t="shared" si="311"/>
        <v/>
      </c>
      <c r="IY140" s="275">
        <f>ROUND(VLOOKUP(C140,MOVI!C:DT,87,0),0)</f>
        <v>0</v>
      </c>
      <c r="IZ140" s="275">
        <f>ROUND(VLOOKUP(C140,FPT!B:IX,87,0),0)</f>
        <v>0</v>
      </c>
      <c r="JA140" t="str">
        <f t="shared" si="312"/>
        <v/>
      </c>
      <c r="JB140" s="275">
        <f>VLOOKUP(C140,MOVI!C:DT,88,0)</f>
        <v>0</v>
      </c>
      <c r="JC140" s="275">
        <f>VLOOKUP(C140,FPT!B:JA,88,0)</f>
        <v>0</v>
      </c>
      <c r="JD140" t="str">
        <f t="shared" si="313"/>
        <v/>
      </c>
      <c r="JE140" s="275">
        <f>VLOOKUP(C140,MOVI!C:DT,89,0)</f>
        <v>100000</v>
      </c>
      <c r="JF140" s="275">
        <f>VLOOKUP(C140,FPT!B:JD,89,0)</f>
        <v>100000</v>
      </c>
      <c r="JG140" t="str">
        <f t="shared" si="314"/>
        <v/>
      </c>
      <c r="JH140" s="275">
        <f>VLOOKUP(C140,MOVI!C:DT,90,0)</f>
        <v>0</v>
      </c>
      <c r="JI140" s="275">
        <f>VLOOKUP(C140,FPT!B:JG,90,0)</f>
        <v>0</v>
      </c>
      <c r="JJ140" t="str">
        <f t="shared" si="315"/>
        <v/>
      </c>
      <c r="JK140" s="275">
        <f>VLOOKUP(C140,MOVI!C:DT,91,0)</f>
        <v>0</v>
      </c>
      <c r="JL140" s="275">
        <f>VLOOKUP(C140,FPT!B:JJ,91,0)</f>
        <v>0</v>
      </c>
      <c r="JM140" t="str">
        <f t="shared" si="316"/>
        <v/>
      </c>
      <c r="JN140" s="275">
        <f>VLOOKUP(C140,MOVI!C:DT,92,0)</f>
        <v>974000</v>
      </c>
      <c r="JO140" s="275">
        <f>VLOOKUP(C140,FPT!B:JM,92,0)</f>
        <v>974000</v>
      </c>
      <c r="JP140" t="str">
        <f t="shared" si="317"/>
        <v/>
      </c>
      <c r="JQ140" s="275">
        <f>VLOOKUP(C140,MOVI!C:DT,93,0)</f>
        <v>0</v>
      </c>
      <c r="JR140" s="275">
        <f>VLOOKUP(C140,FPT!B:JP,93,0)</f>
        <v>0</v>
      </c>
      <c r="JS140" t="str">
        <f t="shared" si="318"/>
        <v/>
      </c>
      <c r="JT140" s="275">
        <f>VLOOKUP(C140,MOVI!C:DT,94,0)</f>
        <v>1074000</v>
      </c>
      <c r="JU140" s="275">
        <f>VLOOKUP(C140,FPT!B:JS,94,0)</f>
        <v>1074000</v>
      </c>
      <c r="JV140" t="str">
        <f t="shared" si="319"/>
        <v/>
      </c>
      <c r="JW140" s="275">
        <f>VLOOKUP(C140,MOVI!C:DT,95,0)</f>
        <v>7876000</v>
      </c>
      <c r="JX140" s="275">
        <f>VLOOKUP(C140,FPT!B:JV,95,0)</f>
        <v>7876000</v>
      </c>
      <c r="JY140" t="str">
        <f t="shared" si="320"/>
        <v/>
      </c>
      <c r="JZ140" s="275">
        <f>VLOOKUP(C140,MOVI!C:DT,96,0)</f>
        <v>0</v>
      </c>
      <c r="KA140" s="275">
        <f>VLOOKUP(C140,FPT!B:JY,96,0)</f>
        <v>0</v>
      </c>
      <c r="KB140" t="str">
        <f t="shared" si="321"/>
        <v/>
      </c>
      <c r="KC140" s="275">
        <f>VLOOKUP(C140,MOVI!C:DT,97,0)</f>
        <v>7876000</v>
      </c>
      <c r="KD140" s="275">
        <f>VLOOKUP(C140,FPT!B:KB,97,0)</f>
        <v>7876000</v>
      </c>
      <c r="KE140" t="str">
        <f t="shared" si="322"/>
        <v/>
      </c>
      <c r="KF140" s="275">
        <f>VLOOKUP(C140,MOVI!C:DT,98,0)</f>
        <v>1700000.0000000002</v>
      </c>
      <c r="KG140" s="275">
        <f>VLOOKUP(C140,FPT!B:KE,98,0)</f>
        <v>1700000</v>
      </c>
      <c r="KH140" t="str">
        <f t="shared" si="323"/>
        <v/>
      </c>
      <c r="KI140" s="275">
        <f>VLOOKUP(C140,MOVI!C:DT,99,0)</f>
        <v>0</v>
      </c>
      <c r="KJ140" s="275">
        <f>VLOOKUP(C140,FPT!B:KH,99,0)</f>
        <v>0</v>
      </c>
      <c r="KK140" t="str">
        <f t="shared" si="324"/>
        <v/>
      </c>
      <c r="KL140" s="275">
        <f>VLOOKUP(C140,MOVI!C:DT,100,0)</f>
        <v>300000</v>
      </c>
      <c r="KM140" s="275">
        <f>VLOOKUP(C140,FPT!B:KK,100,0)</f>
        <v>300000</v>
      </c>
      <c r="KN140" t="str">
        <f t="shared" si="325"/>
        <v/>
      </c>
      <c r="KO140" s="275">
        <f>VLOOKUP(C140,MOVI!C:DT,101,0)</f>
        <v>0</v>
      </c>
      <c r="KP140" s="275">
        <f>VLOOKUP(C140,FPT!B:KN,101,0)</f>
        <v>0</v>
      </c>
      <c r="KQ140" t="str">
        <f t="shared" si="326"/>
        <v/>
      </c>
      <c r="KR140" s="275">
        <f>VLOOKUP(C140,MOVI!C:DT,102,0)</f>
        <v>0</v>
      </c>
      <c r="KS140" s="275">
        <f>VLOOKUP(C140,FPT!B:KQ,102,0)</f>
        <v>0</v>
      </c>
      <c r="KT140" t="str">
        <f t="shared" si="327"/>
        <v/>
      </c>
      <c r="KU140" s="275">
        <f>VLOOKUP(C140,MOVI!C:DT,103,0)</f>
        <v>2000000.0000000002</v>
      </c>
      <c r="KV140" s="275">
        <f>VLOOKUP(C140,FPT!B:KT,103,0)</f>
        <v>2000000</v>
      </c>
      <c r="KW140" t="str">
        <f t="shared" si="328"/>
        <v/>
      </c>
      <c r="KX140" s="275">
        <f>VLOOKUP(C140,MOVI!C:DT,104,0)</f>
        <v>3050000</v>
      </c>
      <c r="KY140" s="275">
        <f>VLOOKUP(C140,FPT!B:KW,104,0)</f>
        <v>3050000</v>
      </c>
      <c r="KZ140" t="str">
        <f t="shared" si="329"/>
        <v/>
      </c>
      <c r="LA140" s="275">
        <f>VLOOKUP(C140,MOVI!C:DT,105,0)</f>
        <v>200000</v>
      </c>
      <c r="LB140" s="275">
        <f>VLOOKUP(C140,FPT!B:KZ,105,0)</f>
        <v>200000</v>
      </c>
      <c r="LC140" t="str">
        <f t="shared" si="330"/>
        <v/>
      </c>
      <c r="LD140" s="275">
        <f>VLOOKUP(C140,MOVI!C:DT,106,0)</f>
        <v>12200000</v>
      </c>
      <c r="LE140" s="275">
        <f>VLOOKUP(C140,FPT!B:LC,106,0)</f>
        <v>12200000</v>
      </c>
      <c r="LF140" t="str">
        <f t="shared" si="331"/>
        <v/>
      </c>
      <c r="LG140" s="273">
        <f>VLOOKUP(C140,MOVI!C:DT,107,0)</f>
        <v>0</v>
      </c>
      <c r="LH140" s="273">
        <f>VLOOKUP(C140,FPT!B:LF,107,0)</f>
        <v>0</v>
      </c>
      <c r="LI140" t="str">
        <f t="shared" si="332"/>
        <v/>
      </c>
      <c r="LJ140" t="str">
        <f>VLOOKUP(C140,MOVI!C:DV,108,0)</f>
        <v>Việt PhúSouthSupport</v>
      </c>
      <c r="LK140" s="252" t="str">
        <f>VLOOKUP(C140,FPT!B:LI,108,0)</f>
        <v>Việt PhúSouthSupport</v>
      </c>
      <c r="LL140" t="str">
        <f t="shared" si="333"/>
        <v/>
      </c>
      <c r="LM140" s="275">
        <f>ROUND(VLOOKUP(C140,MOVI!C:DV,109,0),0)</f>
        <v>833333</v>
      </c>
      <c r="LN140" s="275">
        <f>ROUND(VLOOKUP(C140,FPT!B:LL,109,0),0)</f>
        <v>833333</v>
      </c>
      <c r="LO140" t="str">
        <f t="shared" si="334"/>
        <v/>
      </c>
      <c r="LP140" t="str">
        <f>VLOOKUP(C140,MOVI!C:DV,110,0)</f>
        <v>HO</v>
      </c>
      <c r="LQ140" s="247" t="str">
        <f>VLOOKUP(C140,FPT!B:LO,110,0)</f>
        <v>HO</v>
      </c>
      <c r="LR140" t="str">
        <f t="shared" si="335"/>
        <v/>
      </c>
      <c r="LS140">
        <f>MOVI!DI135</f>
        <v>22</v>
      </c>
      <c r="LV140">
        <f>MOVI!DJ135</f>
        <v>0</v>
      </c>
      <c r="LW140">
        <f>MOVI!DK135</f>
        <v>0</v>
      </c>
      <c r="LX140" t="str">
        <f>MOVI!DL135</f>
        <v>x</v>
      </c>
      <c r="LY140">
        <f>MOVI!DM135</f>
        <v>0</v>
      </c>
      <c r="LZ140">
        <f>MOVI!DN135</f>
        <v>100000</v>
      </c>
      <c r="MA140">
        <f>MOVI!DO135</f>
        <v>0</v>
      </c>
      <c r="MB140" t="str">
        <f>MOVI!DP135</f>
        <v/>
      </c>
      <c r="MC140">
        <f>MOVI!DQ135</f>
        <v>43091</v>
      </c>
      <c r="MD140">
        <f>MOVI!DR135</f>
        <v>43272</v>
      </c>
      <c r="ME140" t="str">
        <f>VLOOKUP(C140,MOVI!C:DV,121,0)</f>
        <v/>
      </c>
      <c r="MF140" s="252"/>
      <c r="MG140" t="str">
        <f t="shared" si="228"/>
        <v/>
      </c>
      <c r="MH140" t="str">
        <f>VLOOKUP(C140,MOVI!C:DT,122,0)</f>
        <v>Việt PhúSouth</v>
      </c>
      <c r="MI140" s="252" t="str">
        <f>VLOOKUP(C140,FPT!B:DS,112,0)</f>
        <v>Việt PhúSouth</v>
      </c>
      <c r="MJ140" t="str">
        <f t="shared" si="336"/>
        <v/>
      </c>
    </row>
    <row r="141" spans="1:348" x14ac:dyDescent="0.25">
      <c r="A141">
        <v>133</v>
      </c>
      <c r="B141" s="48">
        <v>1162</v>
      </c>
      <c r="C141" s="271" t="s">
        <v>886</v>
      </c>
      <c r="D141" t="str">
        <f>VLOOKUP(C141,MOVI!C:D,2,0)</f>
        <v>Nguyễn Thị Cẩm Linh</v>
      </c>
      <c r="E141" t="str">
        <f>VLOOKUP(C141,FPT!B:C,2,0)</f>
        <v>Nguyễn Thị Cẩm Linh</v>
      </c>
      <c r="F141" t="str">
        <f t="shared" si="229"/>
        <v/>
      </c>
      <c r="G141" t="str">
        <f>VLOOKUP(C141,MOVI!C:E,3,0)</f>
        <v>Support</v>
      </c>
      <c r="H141" t="str">
        <f>VLOOKUP(C141,FPT!B:F,3,0)</f>
        <v>Support</v>
      </c>
      <c r="I141" t="str">
        <f t="shared" si="230"/>
        <v/>
      </c>
      <c r="J141" t="str">
        <f>VLOOKUP(C141,MOVI!C:H,4,0)</f>
        <v>Operations</v>
      </c>
      <c r="K141" t="str">
        <f>VLOOKUP(C141,FPT!B:I,4,0)</f>
        <v>Operations</v>
      </c>
      <c r="L141" t="str">
        <f t="shared" si="231"/>
        <v/>
      </c>
      <c r="M141" t="str">
        <f>VLOOKUP(C141,MOVI!C:DT,5,0)</f>
        <v>Associate</v>
      </c>
      <c r="N141" t="str">
        <f>VLOOKUP(C141,FPT!B:L,5,0)</f>
        <v>Associate</v>
      </c>
      <c r="O141" t="str">
        <f t="shared" si="232"/>
        <v/>
      </c>
      <c r="P141" t="str">
        <f>VLOOKUP(C141,MOVI!C:DT,6,0)</f>
        <v>Reconciliation Officer</v>
      </c>
      <c r="Q141" t="str">
        <f>VLOOKUP(C141,FPT!B:O,6,0)</f>
        <v>Reconciliation Officer</v>
      </c>
      <c r="R141" t="str">
        <f t="shared" si="233"/>
        <v/>
      </c>
      <c r="S141" t="str">
        <f>VLOOKUP(C141,MOVI!C:DT,7,0)</f>
        <v>South</v>
      </c>
      <c r="T141" t="str">
        <f>VLOOKUP(C141,FPT!B:R,7,0)</f>
        <v>South</v>
      </c>
      <c r="U141" t="str">
        <f t="shared" si="234"/>
        <v/>
      </c>
      <c r="V141" t="str">
        <f>VLOOKUP(C141,MOVI!C:DT,8,0)</f>
        <v>Việt Phú</v>
      </c>
      <c r="W141" t="str">
        <f>VLOOKUP(C141,FPT!B:U,8,0)</f>
        <v>Việt Phú</v>
      </c>
      <c r="X141" t="str">
        <f t="shared" si="235"/>
        <v/>
      </c>
      <c r="Y141" t="str">
        <f>VLOOKUP(C141,MOVI!C:DT,9,0)</f>
        <v>Full-time</v>
      </c>
      <c r="Z141" t="str">
        <f>VLOOKUP(C141,FPT!B:X,9,0)</f>
        <v>Full-time</v>
      </c>
      <c r="AA141" t="str">
        <f t="shared" si="236"/>
        <v/>
      </c>
      <c r="AB141" t="str">
        <f>VLOOKUP(C141,MOVI!C:DT,10,0)</f>
        <v>Permanent</v>
      </c>
      <c r="AC141" t="str">
        <f>VLOOKUP(C141,FPT!B:AA,10,0)</f>
        <v>Permanent</v>
      </c>
      <c r="AD141" t="str">
        <f t="shared" si="237"/>
        <v/>
      </c>
      <c r="AE141" s="247">
        <f>VLOOKUP(C141,MOVI!C:DT,11,0)</f>
        <v>40429</v>
      </c>
      <c r="AF141" s="247">
        <f>VLOOKUP(C141,FPT!B:AD,11,0)</f>
        <v>40429</v>
      </c>
      <c r="AG141" t="str">
        <f t="shared" si="238"/>
        <v/>
      </c>
      <c r="AH141" s="260"/>
      <c r="AI141" s="260"/>
      <c r="AJ141" t="str">
        <f t="shared" si="227"/>
        <v/>
      </c>
      <c r="AK141">
        <f>VLOOKUP(C141,MOVI!C:DT,13,0)</f>
        <v>0</v>
      </c>
      <c r="AL141" s="247">
        <f>VLOOKUP(C141,FPT!B:AJ,13,0)</f>
        <v>0</v>
      </c>
      <c r="AM141" t="str">
        <f t="shared" si="337"/>
        <v/>
      </c>
      <c r="AN141" s="247">
        <f>VLOOKUP(C141,MOVI!C:DT,14,0)</f>
        <v>0</v>
      </c>
      <c r="AO141" s="247">
        <f>VLOOKUP(C141,FPT!B:AM,14,0)</f>
        <v>0</v>
      </c>
      <c r="AP141" t="str">
        <f t="shared" si="239"/>
        <v/>
      </c>
      <c r="AQ141" t="str">
        <f>VLOOKUP(C141,MOVI!C:DT,15,0)</f>
        <v>LC</v>
      </c>
      <c r="AR141" s="247" t="str">
        <f>VLOOKUP(C141,FPT!B:AP,15,0)</f>
        <v>LC</v>
      </c>
      <c r="AS141" t="str">
        <f t="shared" si="240"/>
        <v/>
      </c>
      <c r="AT141" s="282" t="str">
        <f>VLOOKUP(C141,MOVI!C:DT,16,0)</f>
        <v>LTTP</v>
      </c>
      <c r="AU141" s="247" t="str">
        <f>VLOOKUP(C141,FPT!B:AS,16,0)</f>
        <v>LTTP</v>
      </c>
      <c r="AV141" t="str">
        <f t="shared" si="241"/>
        <v/>
      </c>
      <c r="AW141" t="str">
        <f>VLOOKUP(C141,MOVI!C:DT,17,0)</f>
        <v>L</v>
      </c>
      <c r="AX141" s="247" t="str">
        <f>VLOOKUP(C141,FPT!B:AV,17,0)</f>
        <v>L</v>
      </c>
      <c r="AY141" t="str">
        <f t="shared" si="242"/>
        <v/>
      </c>
      <c r="AZ141">
        <f>VLOOKUP(C141,MOVI!C:DT,18,0)</f>
        <v>0</v>
      </c>
      <c r="BA141" s="247">
        <f>VLOOKUP(C141,FPT!B:AY,18,0)</f>
        <v>0</v>
      </c>
      <c r="BB141" t="str">
        <f t="shared" si="243"/>
        <v/>
      </c>
      <c r="BC141" s="275">
        <f>VLOOKUP(C141,MOVI!C:DT,19,0)</f>
        <v>5000000</v>
      </c>
      <c r="BD141" s="275">
        <f>VLOOKUP(C141,FPT!B:BB,19,0)</f>
        <v>5000000</v>
      </c>
      <c r="BE141" t="str">
        <f t="shared" si="244"/>
        <v/>
      </c>
      <c r="BF141">
        <f>VLOOKUP(C141,MOVI!C:DT,20,0)</f>
        <v>0</v>
      </c>
      <c r="BG141" s="252">
        <f>VLOOKUP(C141,FPT!B:BE,20,0)</f>
        <v>0</v>
      </c>
      <c r="BH141" t="str">
        <f t="shared" si="245"/>
        <v/>
      </c>
      <c r="BI141" s="275">
        <f>VLOOKUP(C141,MOVI!C:DT,21,0)</f>
        <v>5000000</v>
      </c>
      <c r="BJ141" s="275">
        <f>VLOOKUP(C141,FPT!B:BH,21,0)</f>
        <v>5000000</v>
      </c>
      <c r="BK141" t="str">
        <f t="shared" si="246"/>
        <v/>
      </c>
      <c r="BL141" s="275">
        <f>VLOOKUP(C141,MOVI!C:DT,22,0)</f>
        <v>0</v>
      </c>
      <c r="BM141" s="275">
        <f>VLOOKUP(C141,FPT!B:BK,22,0)</f>
        <v>0</v>
      </c>
      <c r="BN141" t="str">
        <f t="shared" si="247"/>
        <v/>
      </c>
      <c r="BO141" s="275">
        <f>VLOOKUP(C141,MOVI!C:DT,23,0)</f>
        <v>0</v>
      </c>
      <c r="BP141" s="275">
        <f>VLOOKUP(C141,FPT!B:BN,23,0)</f>
        <v>0</v>
      </c>
      <c r="BQ141" t="str">
        <f t="shared" si="248"/>
        <v/>
      </c>
      <c r="BR141" s="275">
        <f>VLOOKUP(C141,MOVI!C:DT,24,0)</f>
        <v>0</v>
      </c>
      <c r="BS141" s="275">
        <f>VLOOKUP(C141,FPT!B:BQ,24,0)</f>
        <v>0</v>
      </c>
      <c r="BT141" t="str">
        <f t="shared" si="249"/>
        <v/>
      </c>
      <c r="BU141" s="275">
        <f>VLOOKUP(C141,MOVI!C:DT,25,0)</f>
        <v>0</v>
      </c>
      <c r="BV141" s="275">
        <f>VLOOKUP(C141,FPT!B:BT,25,0)</f>
        <v>0</v>
      </c>
      <c r="BW141" t="str">
        <f t="shared" si="250"/>
        <v/>
      </c>
      <c r="BX141" s="275">
        <f>VLOOKUP(C141,MOVI!C:DT,26,0)</f>
        <v>0</v>
      </c>
      <c r="BY141" s="275">
        <f>VLOOKUP(C141,FPT!B:BW,26,0)</f>
        <v>0</v>
      </c>
      <c r="BZ141" t="str">
        <f t="shared" si="251"/>
        <v/>
      </c>
      <c r="CA141" s="275">
        <f>VLOOKUP(C141,MOVI!C:DT,27,0)</f>
        <v>0</v>
      </c>
      <c r="CB141" s="275">
        <f>VLOOKUP(C141,FPT!B:BZ,27,0)</f>
        <v>0</v>
      </c>
      <c r="CC141" t="str">
        <f t="shared" si="252"/>
        <v/>
      </c>
      <c r="CD141" s="275">
        <f>VLOOKUP(C141,MOVI!C:DT,28,0)</f>
        <v>0</v>
      </c>
      <c r="CE141" s="275">
        <f>VLOOKUP(C141,FPT!B:CC,28,0)</f>
        <v>0</v>
      </c>
      <c r="CF141" t="str">
        <f t="shared" si="253"/>
        <v/>
      </c>
      <c r="CG141" t="str">
        <f>VLOOKUP(C141,MOVI!C:DT,29,0)</f>
        <v>TB, CN</v>
      </c>
      <c r="CH141" s="252" t="str">
        <f>VLOOKUP(C141,FPT!B:CF,29,0)</f>
        <v>TB, CN</v>
      </c>
      <c r="CI141" t="str">
        <f t="shared" si="254"/>
        <v/>
      </c>
      <c r="CJ141">
        <f>VLOOKUP(C141,MOVI!C:DT,30,0)</f>
        <v>21</v>
      </c>
      <c r="CK141" s="252">
        <f>VLOOKUP(C141,FPT!B:CI,30,0)</f>
        <v>21</v>
      </c>
      <c r="CL141" t="str">
        <f t="shared" si="255"/>
        <v/>
      </c>
      <c r="CM141">
        <f>VLOOKUP(C141,MOVI!C:DT,31,0)</f>
        <v>16</v>
      </c>
      <c r="CN141" s="252">
        <f>VLOOKUP(C141,FPT!B:CL,31,0)</f>
        <v>16</v>
      </c>
      <c r="CO141" t="str">
        <f t="shared" si="256"/>
        <v/>
      </c>
      <c r="CP141" s="275">
        <f>VLOOKUP(C141,MOVI!C:DT,32,0)</f>
        <v>5</v>
      </c>
      <c r="CQ141" s="275">
        <f>VLOOKUP(C141,FPT!B:CO,32,0)</f>
        <v>5</v>
      </c>
      <c r="CR141" t="str">
        <f t="shared" si="257"/>
        <v/>
      </c>
      <c r="CS141" s="275">
        <f>VLOOKUP(C141,MOVI!C:DT,33,0)</f>
        <v>0</v>
      </c>
      <c r="CT141" s="275">
        <f>VLOOKUP(C141,FPT!B:CR,33,0)</f>
        <v>0</v>
      </c>
      <c r="CU141" t="str">
        <f t="shared" si="258"/>
        <v/>
      </c>
      <c r="CV141" s="275">
        <f>VLOOKUP(C141,MOVI!C:DT,34,0)</f>
        <v>0</v>
      </c>
      <c r="CW141" s="275">
        <f>VLOOKUP(C141,FPT!B:CU,34,0)</f>
        <v>0</v>
      </c>
      <c r="CX141" t="str">
        <f t="shared" si="259"/>
        <v/>
      </c>
      <c r="CY141" s="275">
        <f>VLOOKUP(C141,MOVI!C:DT,35,0)</f>
        <v>21</v>
      </c>
      <c r="CZ141" s="275">
        <f>VLOOKUP(C141,FPT!B:CX,35,0)</f>
        <v>21</v>
      </c>
      <c r="DA141" t="str">
        <f t="shared" si="260"/>
        <v/>
      </c>
      <c r="DB141" s="275">
        <f>VLOOKUP(C141,MOVI!C:DT,36,0)</f>
        <v>0</v>
      </c>
      <c r="DC141" s="275">
        <f>VLOOKUP(C141,FPT!B:DA,36,0)</f>
        <v>0</v>
      </c>
      <c r="DD141" t="str">
        <f t="shared" si="261"/>
        <v/>
      </c>
      <c r="DE141" s="275">
        <f>VLOOKUP(C141,MOVI!C:DT,37,0)</f>
        <v>0</v>
      </c>
      <c r="DF141" s="275">
        <f>VLOOKUP(C141,FPT!B:DD,37,0)</f>
        <v>0</v>
      </c>
      <c r="DG141" t="str">
        <f t="shared" si="262"/>
        <v/>
      </c>
      <c r="DH141" s="275">
        <f>VLOOKUP(C141,MOVI!C:DT,38,0)</f>
        <v>0</v>
      </c>
      <c r="DI141" s="275">
        <f>VLOOKUP(C141,FPT!B:DG,38,0)</f>
        <v>0</v>
      </c>
      <c r="DJ141" t="str">
        <f t="shared" si="263"/>
        <v/>
      </c>
      <c r="DK141" s="275">
        <f>VLOOKUP(C141,MOVI!C:DT,39,0)</f>
        <v>0</v>
      </c>
      <c r="DL141" s="275">
        <f>VLOOKUP(C141,FPT!B:DJ,39,0)</f>
        <v>0</v>
      </c>
      <c r="DM141" t="str">
        <f t="shared" si="264"/>
        <v/>
      </c>
      <c r="DN141" s="275">
        <f>VLOOKUP(C141,MOVI!C:DT,40,0)</f>
        <v>0</v>
      </c>
      <c r="DO141" s="275">
        <f>VLOOKUP(C141,FPT!B:DM,40,0)</f>
        <v>0</v>
      </c>
      <c r="DP141" t="str">
        <f t="shared" si="265"/>
        <v/>
      </c>
      <c r="DQ141" s="275">
        <f>VLOOKUP(C141,MOVI!C:DT,41,0)</f>
        <v>0</v>
      </c>
      <c r="DR141" s="275">
        <f>VLOOKUP(C141,FPT!B:DP,41,0)</f>
        <v>0</v>
      </c>
      <c r="DS141" t="str">
        <f t="shared" si="266"/>
        <v/>
      </c>
      <c r="DT141" s="275">
        <f>VLOOKUP(C141,MOVI!C:DT,42,0)</f>
        <v>5000000</v>
      </c>
      <c r="DU141" s="275">
        <f>ROUND(VLOOKUP(C141,FPT!B:DS,42,0),0)</f>
        <v>5000000</v>
      </c>
      <c r="DV141" t="str">
        <f t="shared" si="267"/>
        <v/>
      </c>
      <c r="DW141" s="275">
        <f>VLOOKUP(C141,MOVI!C:DT,43,0)</f>
        <v>0</v>
      </c>
      <c r="DX141" s="275">
        <f>VLOOKUP(C141,FPT!B:DV,43,0)</f>
        <v>0</v>
      </c>
      <c r="DY141" t="str">
        <f t="shared" si="268"/>
        <v/>
      </c>
      <c r="DZ141" s="275">
        <f>VLOOKUP(C141,MOVI!C:DT,44,0)</f>
        <v>0</v>
      </c>
      <c r="EA141" s="275">
        <f>VLOOKUP(C141,FPT!B:DY,44,0)</f>
        <v>0</v>
      </c>
      <c r="EB141" t="str">
        <f t="shared" si="269"/>
        <v/>
      </c>
      <c r="EC141" s="275">
        <f>VLOOKUP(C141,MOVI!C:DT,45,0)</f>
        <v>5000000</v>
      </c>
      <c r="ED141" s="275">
        <f>ROUND(VLOOKUP(C141,FPT!B:EB,45,0),0)</f>
        <v>5000000</v>
      </c>
      <c r="EE141" t="str">
        <f t="shared" si="270"/>
        <v/>
      </c>
      <c r="EF141" s="275">
        <f>VLOOKUP(C141,MOVI!C:DT,46,0)</f>
        <v>0</v>
      </c>
      <c r="EG141" s="275">
        <f>VLOOKUP(C141,FPT!B:EE,46,0)</f>
        <v>0</v>
      </c>
      <c r="EH141" t="str">
        <f t="shared" si="271"/>
        <v/>
      </c>
      <c r="EI141" s="275">
        <f>VLOOKUP(C141,MOVI!C:DT,47,0)</f>
        <v>0</v>
      </c>
      <c r="EJ141" s="275">
        <f>VLOOKUP(C141,FPT!B:EH,47,0)</f>
        <v>0</v>
      </c>
      <c r="EK141" t="str">
        <f t="shared" si="272"/>
        <v/>
      </c>
      <c r="EL141" s="275">
        <f>VLOOKUP(C141,MOVI!C:DT,48,0)</f>
        <v>0</v>
      </c>
      <c r="EM141" s="275">
        <f>VLOOKUP(C141,FPT!B:EK,48,0)</f>
        <v>0</v>
      </c>
      <c r="EN141" t="str">
        <f t="shared" si="273"/>
        <v/>
      </c>
      <c r="EO141" s="275">
        <f>VLOOKUP(C141,MOVI!C:DT,49,0)</f>
        <v>0</v>
      </c>
      <c r="EP141" s="275">
        <f>VLOOKUP(C141,FPT!B:EN,49,0)</f>
        <v>0</v>
      </c>
      <c r="EQ141" t="str">
        <f t="shared" si="274"/>
        <v/>
      </c>
      <c r="ER141" s="275">
        <f>VLOOKUP(C141,MOVI!C:DT,50,0)</f>
        <v>0</v>
      </c>
      <c r="ES141" s="275">
        <f>VLOOKUP(C141,FPT!B:EQ,50,0)</f>
        <v>0</v>
      </c>
      <c r="ET141" t="str">
        <f t="shared" si="275"/>
        <v/>
      </c>
      <c r="EU141" s="275">
        <f>VLOOKUP(C141,MOVI!C:DT,51,0)</f>
        <v>0</v>
      </c>
      <c r="EV141" s="275">
        <f>VLOOKUP(C141,FPT!B:ET,51,0)</f>
        <v>0</v>
      </c>
      <c r="EW141" t="str">
        <f t="shared" si="276"/>
        <v/>
      </c>
      <c r="EX141" s="275">
        <f>VLOOKUP(C141,MOVI!C:DT,52,0)</f>
        <v>0</v>
      </c>
      <c r="EY141" s="275">
        <f>VLOOKUP(C141,FPT!B:EW,52,0)</f>
        <v>0</v>
      </c>
      <c r="EZ141" t="str">
        <f t="shared" si="277"/>
        <v/>
      </c>
      <c r="FA141" s="275">
        <f>VLOOKUP(C141,MOVI!C:DT,53,0)</f>
        <v>0</v>
      </c>
      <c r="FB141" s="275">
        <f>VLOOKUP(C141,FPT!B:EZ,53,0)</f>
        <v>0</v>
      </c>
      <c r="FC141" t="str">
        <f t="shared" si="278"/>
        <v/>
      </c>
      <c r="FD141" s="275">
        <f>VLOOKUP(C141,MOVI!C:DT,54,0)</f>
        <v>0</v>
      </c>
      <c r="FE141" s="275">
        <f>VLOOKUP(C141,FPT!B:FC,54,0)</f>
        <v>0</v>
      </c>
      <c r="FF141" t="str">
        <f t="shared" si="279"/>
        <v/>
      </c>
      <c r="FG141" s="275">
        <f>VLOOKUP(C141,MOVI!C:DT,55,0)</f>
        <v>0</v>
      </c>
      <c r="FH141" s="275">
        <f>VLOOKUP(C141,FPT!B:FF,55,0)</f>
        <v>0</v>
      </c>
      <c r="FI141" t="str">
        <f t="shared" si="280"/>
        <v/>
      </c>
      <c r="FJ141" s="275">
        <f>VLOOKUP(C141,MOVI!C:DT,56,0)</f>
        <v>0</v>
      </c>
      <c r="FK141" s="275">
        <f>VLOOKUP(C141,FPT!B:FI,56,0)</f>
        <v>0</v>
      </c>
      <c r="FL141" t="str">
        <f t="shared" si="281"/>
        <v/>
      </c>
      <c r="FM141" s="275">
        <f>VLOOKUP(C141,MOVI!C:DT,57,0)</f>
        <v>0</v>
      </c>
      <c r="FN141" s="275">
        <f>VLOOKUP(C141,FPT!B:FL,57,0)</f>
        <v>0</v>
      </c>
      <c r="FO141" t="str">
        <f t="shared" si="282"/>
        <v/>
      </c>
      <c r="FP141" s="275">
        <f>VLOOKUP(C141,MOVI!C:DT,58,0)</f>
        <v>0</v>
      </c>
      <c r="FQ141" s="275">
        <f>VLOOKUP(C141,FPT!B:FO,58,0)</f>
        <v>0</v>
      </c>
      <c r="FR141" t="str">
        <f t="shared" si="283"/>
        <v/>
      </c>
      <c r="FS141" s="275">
        <f>VLOOKUP(C141,MOVI!C:DT,59,0)</f>
        <v>0</v>
      </c>
      <c r="FT141" s="275">
        <f>VLOOKUP(C141,FPT!B:FR,59,0)</f>
        <v>0</v>
      </c>
      <c r="FU141" t="str">
        <f t="shared" si="284"/>
        <v/>
      </c>
      <c r="FV141" s="275">
        <f>VLOOKUP(C141,MOVI!C:DT,60,0)</f>
        <v>0</v>
      </c>
      <c r="FW141" s="275">
        <f>VLOOKUP(C141,FPT!B:FU,60,0)</f>
        <v>0</v>
      </c>
      <c r="FX141" t="str">
        <f t="shared" si="285"/>
        <v/>
      </c>
      <c r="FY141" s="275">
        <f>VLOOKUP(C141,MOVI!C:DT,61,0)</f>
        <v>0</v>
      </c>
      <c r="FZ141" s="275">
        <f>VLOOKUP(C141,FPT!B:FX,61,0)</f>
        <v>0</v>
      </c>
      <c r="GA141" t="str">
        <f t="shared" si="286"/>
        <v/>
      </c>
      <c r="GB141" s="275">
        <f>VLOOKUP(C141,MOVI!C:DT,62,0)</f>
        <v>0</v>
      </c>
      <c r="GC141" s="275">
        <f>VLOOKUP(C141,FPT!B:GA,62,0)</f>
        <v>0</v>
      </c>
      <c r="GD141" t="str">
        <f t="shared" si="287"/>
        <v/>
      </c>
      <c r="GE141" s="275">
        <f>VLOOKUP(C141,MOVI!C:DT,63,0)</f>
        <v>0</v>
      </c>
      <c r="GF141" s="275">
        <f>VLOOKUP(C141,FPT!B:GD,63,0)</f>
        <v>0</v>
      </c>
      <c r="GG141" t="str">
        <f t="shared" si="288"/>
        <v/>
      </c>
      <c r="GH141" s="275">
        <f>VLOOKUP(C141,MOVI!C:DT,64,0)</f>
        <v>0</v>
      </c>
      <c r="GI141" s="275">
        <f>VLOOKUP(C141,FPT!B:GG,64,0)</f>
        <v>0</v>
      </c>
      <c r="GJ141" t="str">
        <f t="shared" si="289"/>
        <v/>
      </c>
      <c r="GK141" s="275">
        <f>VLOOKUP(C141,MOVI!C:DT,65,0)</f>
        <v>0</v>
      </c>
      <c r="GL141" s="275">
        <f>VLOOKUP(C141,FPT!B:GJ,65,0)</f>
        <v>0</v>
      </c>
      <c r="GM141" t="str">
        <f t="shared" si="290"/>
        <v/>
      </c>
      <c r="GN141" s="275">
        <f>VLOOKUP(C141,MOVI!C:DT,66,0)</f>
        <v>0</v>
      </c>
      <c r="GO141" s="275">
        <f>VLOOKUP(C141,FPT!B:GM,66,0)</f>
        <v>0</v>
      </c>
      <c r="GP141" t="str">
        <f t="shared" si="291"/>
        <v/>
      </c>
      <c r="GQ141" s="275">
        <f>VLOOKUP(C141,MOVI!C:DT,67,0)</f>
        <v>0</v>
      </c>
      <c r="GR141" s="275">
        <f>VLOOKUP(C141,FPT!B:GP,67,0)</f>
        <v>0</v>
      </c>
      <c r="GS141" t="str">
        <f t="shared" si="292"/>
        <v/>
      </c>
      <c r="GT141" s="275">
        <f>VLOOKUP(C141,MOVI!C:DT,68,0)</f>
        <v>0</v>
      </c>
      <c r="GU141" s="275">
        <f>VLOOKUP(C141,FPT!B:GS,68,0)</f>
        <v>0</v>
      </c>
      <c r="GV141" t="str">
        <f t="shared" si="293"/>
        <v/>
      </c>
      <c r="GW141" s="275">
        <f>VLOOKUP(C141,MOVI!C:DT,69,0)</f>
        <v>0</v>
      </c>
      <c r="GX141" s="275">
        <f>VLOOKUP(C141,FPT!B:GV,69,0)</f>
        <v>0</v>
      </c>
      <c r="GY141" t="str">
        <f t="shared" si="294"/>
        <v/>
      </c>
      <c r="GZ141" s="275">
        <f>VLOOKUP(C141,MOVI!C:DT,70,0)</f>
        <v>0</v>
      </c>
      <c r="HA141" s="275">
        <f>VLOOKUP(C141,FPT!B:GY,70,0)</f>
        <v>0</v>
      </c>
      <c r="HB141" t="str">
        <f t="shared" si="295"/>
        <v/>
      </c>
      <c r="HC141" s="275">
        <f>VLOOKUP(C141,MOVI!C:DT,71,0)</f>
        <v>5000000</v>
      </c>
      <c r="HD141" s="275">
        <f>ROUND(VLOOKUP(C141,FPT!B:HB,71,0),0)</f>
        <v>5000000</v>
      </c>
      <c r="HE141" t="str">
        <f t="shared" si="296"/>
        <v/>
      </c>
      <c r="HF141" s="275">
        <f>ROUND(VLOOKUP(C141,MOVI!C:DT,72,0),0)</f>
        <v>0</v>
      </c>
      <c r="HG141" s="275">
        <f>ROUND(VLOOKUP(C141,FPT!B:HE,72,0),0)</f>
        <v>0</v>
      </c>
      <c r="HH141" t="str">
        <f t="shared" si="297"/>
        <v/>
      </c>
      <c r="HI141" s="275">
        <f>VLOOKUP(C141,MOVI!C:DT,73,0)</f>
        <v>0</v>
      </c>
      <c r="HJ141" s="275">
        <f>VLOOKUP(C141,FPT!B:HH,73,0)</f>
        <v>0</v>
      </c>
      <c r="HK141" t="str">
        <f t="shared" si="298"/>
        <v/>
      </c>
      <c r="HL141" s="275">
        <f>VLOOKUP(C141,MOVI!C:DT,74,0)</f>
        <v>0</v>
      </c>
      <c r="HM141" s="275">
        <f>VLOOKUP(C141,FPT!B:HK,74,0)</f>
        <v>0</v>
      </c>
      <c r="HN141" t="str">
        <f t="shared" si="299"/>
        <v/>
      </c>
      <c r="HO141" s="275">
        <f>VLOOKUP(C141,MOVI!C:DT,75,0)</f>
        <v>11000000</v>
      </c>
      <c r="HP141" s="275">
        <f>VLOOKUP(C141,FPT!B:HN,75,0)</f>
        <v>11000000</v>
      </c>
      <c r="HQ141" t="str">
        <f t="shared" si="300"/>
        <v/>
      </c>
      <c r="HR141" s="275">
        <f>VLOOKUP(C141,MOVI!C:DT,76,0)</f>
        <v>0</v>
      </c>
      <c r="HS141" s="275">
        <f>VLOOKUP(C141,FPT!B:HQ,76,0)</f>
        <v>0</v>
      </c>
      <c r="HT141" t="str">
        <f t="shared" si="301"/>
        <v/>
      </c>
      <c r="HU141" s="275">
        <f>VLOOKUP(C141,MOVI!C:DT,77,0)</f>
        <v>0</v>
      </c>
      <c r="HV141" s="275">
        <f>VLOOKUP(C141,FPT!B:HT,77,0)</f>
        <v>0</v>
      </c>
      <c r="HW141" t="str">
        <f t="shared" si="302"/>
        <v/>
      </c>
      <c r="HX141" s="274">
        <f>VLOOKUP(C141,MOVI!C:CB,78,0)</f>
        <v>400000</v>
      </c>
      <c r="HY141" s="261">
        <f>VLOOKUP(C141,FPT!$B:$CA,78,0)</f>
        <v>400000</v>
      </c>
      <c r="HZ141" t="str">
        <f t="shared" si="303"/>
        <v/>
      </c>
      <c r="IA141" s="275">
        <f>VLOOKUP(C141,MOVI!C:CD,79,0)</f>
        <v>50000</v>
      </c>
      <c r="IB141" s="275">
        <f>VLOOKUP(C141,FPT!B:HZ,79,0)</f>
        <v>50000</v>
      </c>
      <c r="IC141" t="str">
        <f t="shared" si="304"/>
        <v/>
      </c>
      <c r="ID141" s="275">
        <f>VLOOKUP(C141,MOVI!C:CD,80,0)</f>
        <v>75000</v>
      </c>
      <c r="IE141" s="275">
        <f>VLOOKUP(C141,FPT!B:IC,80,0)</f>
        <v>75000</v>
      </c>
      <c r="IF141" t="str">
        <f t="shared" si="305"/>
        <v/>
      </c>
      <c r="IG141" s="275">
        <f>VLOOKUP(C141,MOVI!C:DT,81,0)</f>
        <v>0</v>
      </c>
      <c r="IH141" s="275">
        <f>VLOOKUP(C141,FPT!B:IF,81,0)</f>
        <v>0</v>
      </c>
      <c r="II141" t="str">
        <f t="shared" si="306"/>
        <v/>
      </c>
      <c r="IJ141" s="275">
        <f>VLOOKUP(C141,MOVI!C:DT,82,0)</f>
        <v>525000</v>
      </c>
      <c r="IK141" s="275">
        <f>VLOOKUP(C141,FPT!B:II,82,0)</f>
        <v>525000</v>
      </c>
      <c r="IL141" t="str">
        <f t="shared" si="307"/>
        <v/>
      </c>
      <c r="IM141" s="275">
        <f>ROUND(VLOOKUP(C141,MOVI!C:DT,83,0),0)</f>
        <v>11525000</v>
      </c>
      <c r="IN141" s="275">
        <f>ROUND(VLOOKUP(C141,FPT!B:IL,83,0),0)</f>
        <v>11525000</v>
      </c>
      <c r="IO141" t="str">
        <f t="shared" si="308"/>
        <v/>
      </c>
      <c r="IP141" s="275">
        <f>VLOOKUP(C141,MOVI!C:DT,84,0)</f>
        <v>0</v>
      </c>
      <c r="IQ141" s="275">
        <f>VLOOKUP(C141,FPT!B:IO,84,0)</f>
        <v>0</v>
      </c>
      <c r="IR141" t="str">
        <f t="shared" si="309"/>
        <v/>
      </c>
      <c r="IS141" s="275">
        <f>ROUND(VLOOKUP(C141,MOVI!C:DT,85,0),0)</f>
        <v>0</v>
      </c>
      <c r="IT141" s="275">
        <f>ROUND(VLOOKUP(C141,FPT!B:IR,85,0),0)</f>
        <v>0</v>
      </c>
      <c r="IU141" t="str">
        <f t="shared" si="310"/>
        <v/>
      </c>
      <c r="IV141" s="275">
        <f>VLOOKUP(C141,MOVI!C:DT,86,0)</f>
        <v>0</v>
      </c>
      <c r="IW141" s="275">
        <f>VLOOKUP(C141,FPT!B:IU,86,0)</f>
        <v>0</v>
      </c>
      <c r="IX141" t="str">
        <f t="shared" si="311"/>
        <v/>
      </c>
      <c r="IY141" s="275">
        <f>ROUND(VLOOKUP(C141,MOVI!C:DT,87,0),0)</f>
        <v>0</v>
      </c>
      <c r="IZ141" s="275">
        <f>ROUND(VLOOKUP(C141,FPT!B:IX,87,0),0)</f>
        <v>0</v>
      </c>
      <c r="JA141" t="str">
        <f t="shared" si="312"/>
        <v/>
      </c>
      <c r="JB141" s="275">
        <f>VLOOKUP(C141,MOVI!C:DT,88,0)</f>
        <v>0</v>
      </c>
      <c r="JC141" s="275">
        <f>VLOOKUP(C141,FPT!B:JA,88,0)</f>
        <v>0</v>
      </c>
      <c r="JD141" t="str">
        <f t="shared" si="313"/>
        <v/>
      </c>
      <c r="JE141" s="275">
        <f>VLOOKUP(C141,MOVI!C:DT,89,0)</f>
        <v>50000</v>
      </c>
      <c r="JF141" s="275">
        <f>VLOOKUP(C141,FPT!B:JD,89,0)</f>
        <v>50000</v>
      </c>
      <c r="JG141" t="str">
        <f t="shared" si="314"/>
        <v/>
      </c>
      <c r="JH141" s="275">
        <f>VLOOKUP(C141,MOVI!C:DT,90,0)</f>
        <v>0</v>
      </c>
      <c r="JI141" s="275">
        <f>VLOOKUP(C141,FPT!B:JG,90,0)</f>
        <v>0</v>
      </c>
      <c r="JJ141" t="str">
        <f t="shared" si="315"/>
        <v/>
      </c>
      <c r="JK141" s="275">
        <f>VLOOKUP(C141,MOVI!C:DT,91,0)</f>
        <v>0</v>
      </c>
      <c r="JL141" s="275">
        <f>VLOOKUP(C141,FPT!B:JJ,91,0)</f>
        <v>0</v>
      </c>
      <c r="JM141" t="str">
        <f t="shared" si="316"/>
        <v/>
      </c>
      <c r="JN141" s="275">
        <f>VLOOKUP(C141,MOVI!C:DT,92,0)</f>
        <v>277700</v>
      </c>
      <c r="JO141" s="275">
        <f>VLOOKUP(C141,FPT!B:JM,92,0)</f>
        <v>277700</v>
      </c>
      <c r="JP141" t="str">
        <f t="shared" si="317"/>
        <v/>
      </c>
      <c r="JQ141" s="275">
        <f>VLOOKUP(C141,MOVI!C:DT,93,0)</f>
        <v>0</v>
      </c>
      <c r="JR141" s="275">
        <f>VLOOKUP(C141,FPT!B:JP,93,0)</f>
        <v>0</v>
      </c>
      <c r="JS141" t="str">
        <f t="shared" si="318"/>
        <v/>
      </c>
      <c r="JT141" s="275">
        <f>VLOOKUP(C141,MOVI!C:DT,94,0)</f>
        <v>327700</v>
      </c>
      <c r="JU141" s="275">
        <f>VLOOKUP(C141,FPT!B:JS,94,0)</f>
        <v>327700</v>
      </c>
      <c r="JV141" t="str">
        <f t="shared" si="319"/>
        <v/>
      </c>
      <c r="JW141" s="275">
        <f>VLOOKUP(C141,MOVI!C:DT,95,0)</f>
        <v>4147300</v>
      </c>
      <c r="JX141" s="275">
        <f>VLOOKUP(C141,FPT!B:JV,95,0)</f>
        <v>4147300</v>
      </c>
      <c r="JY141" t="str">
        <f t="shared" si="320"/>
        <v/>
      </c>
      <c r="JZ141" s="275">
        <f>VLOOKUP(C141,MOVI!C:DT,96,0)</f>
        <v>0</v>
      </c>
      <c r="KA141" s="275">
        <f>VLOOKUP(C141,FPT!B:JY,96,0)</f>
        <v>0</v>
      </c>
      <c r="KB141" t="str">
        <f t="shared" si="321"/>
        <v/>
      </c>
      <c r="KC141" s="275">
        <f>VLOOKUP(C141,MOVI!C:DT,97,0)</f>
        <v>4147300</v>
      </c>
      <c r="KD141" s="275">
        <f>VLOOKUP(C141,FPT!B:KB,97,0)</f>
        <v>4147300</v>
      </c>
      <c r="KE141" t="str">
        <f t="shared" si="322"/>
        <v/>
      </c>
      <c r="KF141" s="275">
        <f>VLOOKUP(C141,MOVI!C:DT,98,0)</f>
        <v>850000.00000000012</v>
      </c>
      <c r="KG141" s="275">
        <f>VLOOKUP(C141,FPT!B:KE,98,0)</f>
        <v>850000</v>
      </c>
      <c r="KH141" t="str">
        <f t="shared" si="323"/>
        <v/>
      </c>
      <c r="KI141" s="275">
        <f>VLOOKUP(C141,MOVI!C:DT,99,0)</f>
        <v>0</v>
      </c>
      <c r="KJ141" s="275">
        <f>VLOOKUP(C141,FPT!B:KH,99,0)</f>
        <v>0</v>
      </c>
      <c r="KK141" t="str">
        <f t="shared" si="324"/>
        <v/>
      </c>
      <c r="KL141" s="275">
        <f>VLOOKUP(C141,MOVI!C:DT,100,0)</f>
        <v>150000</v>
      </c>
      <c r="KM141" s="275">
        <f>VLOOKUP(C141,FPT!B:KK,100,0)</f>
        <v>150000</v>
      </c>
      <c r="KN141" t="str">
        <f t="shared" si="325"/>
        <v/>
      </c>
      <c r="KO141" s="275">
        <f>VLOOKUP(C141,MOVI!C:DT,101,0)</f>
        <v>0</v>
      </c>
      <c r="KP141" s="275">
        <f>VLOOKUP(C141,FPT!B:KN,101,0)</f>
        <v>0</v>
      </c>
      <c r="KQ141" t="str">
        <f t="shared" si="326"/>
        <v/>
      </c>
      <c r="KR141" s="275">
        <f>VLOOKUP(C141,MOVI!C:DT,102,0)</f>
        <v>0</v>
      </c>
      <c r="KS141" s="275">
        <f>VLOOKUP(C141,FPT!B:KQ,102,0)</f>
        <v>0</v>
      </c>
      <c r="KT141" t="str">
        <f t="shared" si="327"/>
        <v/>
      </c>
      <c r="KU141" s="275">
        <f>VLOOKUP(C141,MOVI!C:DT,103,0)</f>
        <v>1000000.0000000001</v>
      </c>
      <c r="KV141" s="275">
        <f>VLOOKUP(C141,FPT!B:KT,103,0)</f>
        <v>1000000</v>
      </c>
      <c r="KW141" t="str">
        <f t="shared" si="328"/>
        <v/>
      </c>
      <c r="KX141" s="275">
        <f>VLOOKUP(C141,MOVI!C:DT,104,0)</f>
        <v>1525000</v>
      </c>
      <c r="KY141" s="275">
        <f>VLOOKUP(C141,FPT!B:KW,104,0)</f>
        <v>1525000</v>
      </c>
      <c r="KZ141" t="str">
        <f t="shared" si="329"/>
        <v/>
      </c>
      <c r="LA141" s="275">
        <f>VLOOKUP(C141,MOVI!C:DT,105,0)</f>
        <v>100000</v>
      </c>
      <c r="LB141" s="275">
        <f>VLOOKUP(C141,FPT!B:KZ,105,0)</f>
        <v>100000</v>
      </c>
      <c r="LC141" t="str">
        <f t="shared" si="330"/>
        <v/>
      </c>
      <c r="LD141" s="275">
        <f>VLOOKUP(C141,MOVI!C:DT,106,0)</f>
        <v>6100000</v>
      </c>
      <c r="LE141" s="275">
        <f>VLOOKUP(C141,FPT!B:LC,106,0)</f>
        <v>6100000</v>
      </c>
      <c r="LF141" t="str">
        <f t="shared" si="331"/>
        <v/>
      </c>
      <c r="LG141" s="273">
        <f>VLOOKUP(C141,MOVI!C:DT,107,0)</f>
        <v>0</v>
      </c>
      <c r="LH141" s="273">
        <f>VLOOKUP(C141,FPT!B:LF,107,0)</f>
        <v>0</v>
      </c>
      <c r="LI141" t="str">
        <f t="shared" si="332"/>
        <v/>
      </c>
      <c r="LJ141" t="str">
        <f>VLOOKUP(C141,MOVI!C:DV,108,0)</f>
        <v>Việt PhúSouthSupport</v>
      </c>
      <c r="LK141" s="252" t="str">
        <f>VLOOKUP(C141,FPT!B:LI,108,0)</f>
        <v>Việt PhúSouthSupport</v>
      </c>
      <c r="LL141" t="str">
        <f t="shared" si="333"/>
        <v/>
      </c>
      <c r="LM141" s="275">
        <f>ROUND(VLOOKUP(C141,MOVI!C:DV,109,0),0)</f>
        <v>416667</v>
      </c>
      <c r="LN141" s="275">
        <f>ROUND(VLOOKUP(C141,FPT!B:LL,109,0),0)</f>
        <v>416667</v>
      </c>
      <c r="LO141" t="str">
        <f t="shared" si="334"/>
        <v/>
      </c>
      <c r="LP141" t="str">
        <f>VLOOKUP(C141,MOVI!C:DV,110,0)</f>
        <v>HO</v>
      </c>
      <c r="LQ141" s="247" t="str">
        <f>VLOOKUP(C141,FPT!B:LO,110,0)</f>
        <v>HO</v>
      </c>
      <c r="LR141" t="str">
        <f t="shared" si="335"/>
        <v/>
      </c>
      <c r="LS141">
        <f>MOVI!DI136</f>
        <v>18</v>
      </c>
      <c r="LV141">
        <f>MOVI!DJ136</f>
        <v>0</v>
      </c>
      <c r="LW141">
        <f>MOVI!DK136</f>
        <v>0</v>
      </c>
      <c r="LX141" t="str">
        <f>MOVI!DL136</f>
        <v>x</v>
      </c>
      <c r="LY141">
        <f>MOVI!DM136</f>
        <v>0</v>
      </c>
      <c r="LZ141">
        <f>MOVI!DN136</f>
        <v>50000</v>
      </c>
      <c r="MA141">
        <f>MOVI!DO136</f>
        <v>0</v>
      </c>
      <c r="MB141" t="str">
        <f>MOVI!DP136</f>
        <v/>
      </c>
      <c r="MC141">
        <f>MOVI!DQ136</f>
        <v>43896</v>
      </c>
      <c r="MD141">
        <f>MOVI!DR136</f>
        <v>44078</v>
      </c>
      <c r="ME141" t="str">
        <f>VLOOKUP(C141,MOVI!C:DV,121,0)</f>
        <v/>
      </c>
      <c r="MF141" s="252"/>
      <c r="MG141" t="str">
        <f t="shared" si="228"/>
        <v/>
      </c>
      <c r="MH141" t="str">
        <f>VLOOKUP(C141,MOVI!C:DT,122,0)</f>
        <v>Việt PhúSouth</v>
      </c>
      <c r="MI141" s="252" t="str">
        <f>VLOOKUP(C141,FPT!B:DS,112,0)</f>
        <v>Việt PhúSouth</v>
      </c>
      <c r="MJ141" t="str">
        <f t="shared" si="336"/>
        <v/>
      </c>
    </row>
    <row r="142" spans="1:348" x14ac:dyDescent="0.25">
      <c r="A142">
        <v>134</v>
      </c>
      <c r="B142" s="48">
        <v>3484</v>
      </c>
      <c r="C142" s="271" t="s">
        <v>922</v>
      </c>
      <c r="D142" t="str">
        <f>VLOOKUP(C142,MOVI!C:D,2,0)</f>
        <v>Cam Nguyễn Hạnh Dung</v>
      </c>
      <c r="E142" t="str">
        <f>VLOOKUP(C142,FPT!B:C,2,0)</f>
        <v>Cam Nguyễn Hạnh Dung</v>
      </c>
      <c r="F142" t="str">
        <f t="shared" si="229"/>
        <v/>
      </c>
      <c r="G142" t="str">
        <f>VLOOKUP(C142,MOVI!C:E,3,0)</f>
        <v>Support</v>
      </c>
      <c r="H142" t="str">
        <f>VLOOKUP(C142,FPT!B:F,3,0)</f>
        <v>Support</v>
      </c>
      <c r="I142" t="str">
        <f t="shared" si="230"/>
        <v/>
      </c>
      <c r="J142" t="str">
        <f>VLOOKUP(C142,MOVI!C:H,4,0)</f>
        <v>Operations</v>
      </c>
      <c r="K142" t="str">
        <f>VLOOKUP(C142,FPT!B:I,4,0)</f>
        <v>Operations</v>
      </c>
      <c r="L142" t="str">
        <f t="shared" si="231"/>
        <v/>
      </c>
      <c r="M142" t="str">
        <f>VLOOKUP(C142,MOVI!C:DT,5,0)</f>
        <v>Senior Associate</v>
      </c>
      <c r="N142" t="str">
        <f>VLOOKUP(C142,FPT!B:L,5,0)</f>
        <v>Senior Associate</v>
      </c>
      <c r="O142" t="str">
        <f t="shared" si="232"/>
        <v/>
      </c>
      <c r="P142" t="str">
        <f>VLOOKUP(C142,MOVI!C:DT,6,0)</f>
        <v>Statement and Reconciliation Senior Officer</v>
      </c>
      <c r="Q142" t="str">
        <f>VLOOKUP(C142,FPT!B:O,6,0)</f>
        <v>Statement and Reconciliation Senior Officer</v>
      </c>
      <c r="R142" t="str">
        <f t="shared" si="233"/>
        <v/>
      </c>
      <c r="S142" t="str">
        <f>VLOOKUP(C142,MOVI!C:DT,7,0)</f>
        <v>South</v>
      </c>
      <c r="T142" t="str">
        <f>VLOOKUP(C142,FPT!B:R,7,0)</f>
        <v>South</v>
      </c>
      <c r="U142" t="str">
        <f t="shared" si="234"/>
        <v/>
      </c>
      <c r="V142" t="str">
        <f>VLOOKUP(C142,MOVI!C:DT,8,0)</f>
        <v>Việt Phú</v>
      </c>
      <c r="W142" t="str">
        <f>VLOOKUP(C142,FPT!B:U,8,0)</f>
        <v>Việt Phú</v>
      </c>
      <c r="X142" t="str">
        <f t="shared" si="235"/>
        <v/>
      </c>
      <c r="Y142" t="str">
        <f>VLOOKUP(C142,MOVI!C:DT,9,0)</f>
        <v>Full-time</v>
      </c>
      <c r="Z142" t="str">
        <f>VLOOKUP(C142,FPT!B:X,9,0)</f>
        <v>Full-time</v>
      </c>
      <c r="AA142" t="str">
        <f t="shared" si="236"/>
        <v/>
      </c>
      <c r="AB142" t="str">
        <f>VLOOKUP(C142,MOVI!C:DT,10,0)</f>
        <v>Permanent</v>
      </c>
      <c r="AC142" t="str">
        <f>VLOOKUP(C142,FPT!B:AA,10,0)</f>
        <v>Permanent</v>
      </c>
      <c r="AD142" t="str">
        <f t="shared" si="237"/>
        <v/>
      </c>
      <c r="AE142" s="247">
        <f>VLOOKUP(C142,MOVI!C:DT,11,0)</f>
        <v>42828</v>
      </c>
      <c r="AF142" s="247">
        <f>VLOOKUP(C142,FPT!B:AD,11,0)</f>
        <v>42828</v>
      </c>
      <c r="AG142" t="str">
        <f t="shared" si="238"/>
        <v/>
      </c>
      <c r="AH142" s="260" t="str">
        <f>VLOOKUP(C142,MOVI!C:DT,12,0)</f>
        <v/>
      </c>
      <c r="AI142" s="260"/>
      <c r="AJ142" t="str">
        <f t="shared" si="227"/>
        <v/>
      </c>
      <c r="AK142">
        <f>VLOOKUP(C142,MOVI!C:DT,13,0)</f>
        <v>0</v>
      </c>
      <c r="AL142" s="247">
        <f>VLOOKUP(C142,FPT!B:AJ,13,0)</f>
        <v>0</v>
      </c>
      <c r="AM142" t="str">
        <f t="shared" si="337"/>
        <v/>
      </c>
      <c r="AN142" s="247">
        <f>VLOOKUP(C142,MOVI!C:DT,14,0)</f>
        <v>0</v>
      </c>
      <c r="AO142" s="247">
        <f>VLOOKUP(C142,FPT!B:AM,14,0)</f>
        <v>0</v>
      </c>
      <c r="AP142" t="str">
        <f t="shared" si="239"/>
        <v/>
      </c>
      <c r="AQ142" t="str">
        <f>VLOOKUP(C142,MOVI!C:DT,15,0)</f>
        <v>LC</v>
      </c>
      <c r="AR142" s="247">
        <f>VLOOKUP(C142,FPT!B:AP,15,0)</f>
        <v>0</v>
      </c>
      <c r="AS142" t="str">
        <f t="shared" si="240"/>
        <v>Lệch</v>
      </c>
      <c r="AT142" s="282" t="str">
        <f>VLOOKUP(C142,MOVI!C:DT,16,0)</f>
        <v>LTTP</v>
      </c>
      <c r="AU142" s="247" t="str">
        <f>VLOOKUP(C142,FPT!B:AS,16,0)</f>
        <v>LTTP</v>
      </c>
      <c r="AV142" t="str">
        <f t="shared" si="241"/>
        <v/>
      </c>
      <c r="AW142" t="str">
        <f>VLOOKUP(C142,MOVI!C:DT,17,0)</f>
        <v>L</v>
      </c>
      <c r="AX142" s="247" t="str">
        <f>VLOOKUP(C142,FPT!B:AV,17,0)</f>
        <v>L</v>
      </c>
      <c r="AY142" t="str">
        <f t="shared" si="242"/>
        <v/>
      </c>
      <c r="AZ142">
        <f>VLOOKUP(C142,MOVI!C:DT,18,0)</f>
        <v>0</v>
      </c>
      <c r="BA142" s="247">
        <f>VLOOKUP(C142,FPT!B:AY,18,0)</f>
        <v>0</v>
      </c>
      <c r="BB142" t="str">
        <f t="shared" si="243"/>
        <v/>
      </c>
      <c r="BC142" s="275">
        <f>VLOOKUP(C142,MOVI!C:DT,19,0)</f>
        <v>10000000</v>
      </c>
      <c r="BD142" s="275">
        <f>VLOOKUP(C142,FPT!B:BB,19,0)</f>
        <v>10000000</v>
      </c>
      <c r="BE142" t="str">
        <f t="shared" si="244"/>
        <v/>
      </c>
      <c r="BF142">
        <f>VLOOKUP(C142,MOVI!C:DT,20,0)</f>
        <v>0</v>
      </c>
      <c r="BG142" s="252">
        <f>VLOOKUP(C142,FPT!B:BE,20,0)</f>
        <v>0</v>
      </c>
      <c r="BH142" t="str">
        <f t="shared" si="245"/>
        <v/>
      </c>
      <c r="BI142" s="275">
        <f>VLOOKUP(C142,MOVI!C:DT,21,0)</f>
        <v>10000000</v>
      </c>
      <c r="BJ142" s="275">
        <f>VLOOKUP(C142,FPT!B:BH,21,0)</f>
        <v>10000000</v>
      </c>
      <c r="BK142" t="str">
        <f t="shared" si="246"/>
        <v/>
      </c>
      <c r="BL142" s="275">
        <f>VLOOKUP(C142,MOVI!C:DT,22,0)</f>
        <v>0</v>
      </c>
      <c r="BM142" s="275">
        <f>VLOOKUP(C142,FPT!B:BK,22,0)</f>
        <v>0</v>
      </c>
      <c r="BN142" t="str">
        <f t="shared" si="247"/>
        <v/>
      </c>
      <c r="BO142" s="275">
        <f>VLOOKUP(C142,MOVI!C:DT,23,0)</f>
        <v>0</v>
      </c>
      <c r="BP142" s="275">
        <f>VLOOKUP(C142,FPT!B:BN,23,0)</f>
        <v>0</v>
      </c>
      <c r="BQ142" t="str">
        <f t="shared" si="248"/>
        <v/>
      </c>
      <c r="BR142" s="275">
        <f>VLOOKUP(C142,MOVI!C:DT,24,0)</f>
        <v>0</v>
      </c>
      <c r="BS142" s="275">
        <f>VLOOKUP(C142,FPT!B:BQ,24,0)</f>
        <v>0</v>
      </c>
      <c r="BT142" t="str">
        <f t="shared" si="249"/>
        <v/>
      </c>
      <c r="BU142" s="275">
        <f>VLOOKUP(C142,MOVI!C:DT,25,0)</f>
        <v>0</v>
      </c>
      <c r="BV142" s="275">
        <f>VLOOKUP(C142,FPT!B:BT,25,0)</f>
        <v>0</v>
      </c>
      <c r="BW142" t="str">
        <f t="shared" si="250"/>
        <v/>
      </c>
      <c r="BX142" s="275">
        <f>VLOOKUP(C142,MOVI!C:DT,26,0)</f>
        <v>0</v>
      </c>
      <c r="BY142" s="275">
        <f>VLOOKUP(C142,FPT!B:BW,26,0)</f>
        <v>0</v>
      </c>
      <c r="BZ142" t="str">
        <f t="shared" si="251"/>
        <v/>
      </c>
      <c r="CA142" s="275">
        <f>VLOOKUP(C142,MOVI!C:DT,27,0)</f>
        <v>0</v>
      </c>
      <c r="CB142" s="275">
        <f>VLOOKUP(C142,FPT!B:BZ,27,0)</f>
        <v>0</v>
      </c>
      <c r="CC142" t="str">
        <f t="shared" si="252"/>
        <v/>
      </c>
      <c r="CD142" s="275">
        <f>VLOOKUP(C142,MOVI!C:DT,28,0)</f>
        <v>0</v>
      </c>
      <c r="CE142" s="275">
        <f>VLOOKUP(C142,FPT!B:CC,28,0)</f>
        <v>0</v>
      </c>
      <c r="CF142" t="str">
        <f t="shared" si="253"/>
        <v/>
      </c>
      <c r="CG142" t="str">
        <f>VLOOKUP(C142,MOVI!C:DT,29,0)</f>
        <v>CN</v>
      </c>
      <c r="CH142" s="252" t="str">
        <f>VLOOKUP(C142,FPT!B:CF,29,0)</f>
        <v>CN</v>
      </c>
      <c r="CI142" t="str">
        <f t="shared" si="254"/>
        <v/>
      </c>
      <c r="CJ142">
        <f>VLOOKUP(C142,MOVI!C:DT,30,0)</f>
        <v>26</v>
      </c>
      <c r="CK142" s="252">
        <f>VLOOKUP(C142,FPT!B:CI,30,0)</f>
        <v>26</v>
      </c>
      <c r="CL142" t="str">
        <f t="shared" si="255"/>
        <v/>
      </c>
      <c r="CM142">
        <f>VLOOKUP(C142,MOVI!C:DT,31,0)</f>
        <v>23</v>
      </c>
      <c r="CN142" s="252">
        <f>VLOOKUP(C142,FPT!B:CL,31,0)</f>
        <v>23</v>
      </c>
      <c r="CO142" t="str">
        <f t="shared" si="256"/>
        <v/>
      </c>
      <c r="CP142" s="275">
        <f>VLOOKUP(C142,MOVI!C:DT,32,0)</f>
        <v>3</v>
      </c>
      <c r="CQ142" s="275">
        <f>VLOOKUP(C142,FPT!B:CO,32,0)</f>
        <v>3</v>
      </c>
      <c r="CR142" t="str">
        <f t="shared" si="257"/>
        <v/>
      </c>
      <c r="CS142" s="275">
        <f>VLOOKUP(C142,MOVI!C:DT,33,0)</f>
        <v>0</v>
      </c>
      <c r="CT142" s="275">
        <f>VLOOKUP(C142,FPT!B:CR,33,0)</f>
        <v>0</v>
      </c>
      <c r="CU142" t="str">
        <f t="shared" si="258"/>
        <v/>
      </c>
      <c r="CV142" s="275">
        <f>VLOOKUP(C142,MOVI!C:DT,34,0)</f>
        <v>0</v>
      </c>
      <c r="CW142" s="275">
        <f>VLOOKUP(C142,FPT!B:CU,34,0)</f>
        <v>0</v>
      </c>
      <c r="CX142" t="str">
        <f t="shared" si="259"/>
        <v/>
      </c>
      <c r="CY142" s="275">
        <f>VLOOKUP(C142,MOVI!C:DT,35,0)</f>
        <v>26</v>
      </c>
      <c r="CZ142" s="275">
        <f>VLOOKUP(C142,FPT!B:CX,35,0)</f>
        <v>26</v>
      </c>
      <c r="DA142" t="str">
        <f t="shared" si="260"/>
        <v/>
      </c>
      <c r="DB142" s="275">
        <f>VLOOKUP(C142,MOVI!C:DT,36,0)</f>
        <v>0</v>
      </c>
      <c r="DC142" s="275">
        <f>VLOOKUP(C142,FPT!B:DA,36,0)</f>
        <v>0</v>
      </c>
      <c r="DD142" t="str">
        <f t="shared" si="261"/>
        <v/>
      </c>
      <c r="DE142" s="275">
        <f>VLOOKUP(C142,MOVI!C:DT,37,0)</f>
        <v>0</v>
      </c>
      <c r="DF142" s="275">
        <f>VLOOKUP(C142,FPT!B:DD,37,0)</f>
        <v>0</v>
      </c>
      <c r="DG142" t="str">
        <f t="shared" si="262"/>
        <v/>
      </c>
      <c r="DH142" s="275">
        <f>VLOOKUP(C142,MOVI!C:DT,38,0)</f>
        <v>0</v>
      </c>
      <c r="DI142" s="275">
        <f>VLOOKUP(C142,FPT!B:DG,38,0)</f>
        <v>0</v>
      </c>
      <c r="DJ142" t="str">
        <f t="shared" si="263"/>
        <v/>
      </c>
      <c r="DK142" s="275">
        <f>VLOOKUP(C142,MOVI!C:DT,39,0)</f>
        <v>0</v>
      </c>
      <c r="DL142" s="275">
        <f>VLOOKUP(C142,FPT!B:DJ,39,0)</f>
        <v>0</v>
      </c>
      <c r="DM142" t="str">
        <f t="shared" si="264"/>
        <v/>
      </c>
      <c r="DN142" s="275">
        <f>VLOOKUP(C142,MOVI!C:DT,40,0)</f>
        <v>0</v>
      </c>
      <c r="DO142" s="275">
        <f>VLOOKUP(C142,FPT!B:DM,40,0)</f>
        <v>0</v>
      </c>
      <c r="DP142" t="str">
        <f t="shared" si="265"/>
        <v/>
      </c>
      <c r="DQ142" s="275">
        <f>VLOOKUP(C142,MOVI!C:DT,41,0)</f>
        <v>0</v>
      </c>
      <c r="DR142" s="275">
        <f>VLOOKUP(C142,FPT!B:DP,41,0)</f>
        <v>0</v>
      </c>
      <c r="DS142" t="str">
        <f t="shared" si="266"/>
        <v/>
      </c>
      <c r="DT142" s="275">
        <f>VLOOKUP(C142,MOVI!C:DT,42,0)</f>
        <v>10000000</v>
      </c>
      <c r="DU142" s="275">
        <f>ROUND(VLOOKUP(C142,FPT!B:DS,42,0),0)</f>
        <v>10000000</v>
      </c>
      <c r="DV142" t="str">
        <f t="shared" si="267"/>
        <v/>
      </c>
      <c r="DW142" s="275">
        <f>VLOOKUP(C142,MOVI!C:DT,43,0)</f>
        <v>0</v>
      </c>
      <c r="DX142" s="275">
        <f>VLOOKUP(C142,FPT!B:DV,43,0)</f>
        <v>0</v>
      </c>
      <c r="DY142" t="str">
        <f t="shared" si="268"/>
        <v/>
      </c>
      <c r="DZ142" s="275">
        <f>VLOOKUP(C142,MOVI!C:DT,44,0)</f>
        <v>0</v>
      </c>
      <c r="EA142" s="275">
        <f>VLOOKUP(C142,FPT!B:DY,44,0)</f>
        <v>0</v>
      </c>
      <c r="EB142" t="str">
        <f t="shared" si="269"/>
        <v/>
      </c>
      <c r="EC142" s="275">
        <f>VLOOKUP(C142,MOVI!C:DT,45,0)</f>
        <v>10000000</v>
      </c>
      <c r="ED142" s="275">
        <f>ROUND(VLOOKUP(C142,FPT!B:EB,45,0),0)</f>
        <v>10000000</v>
      </c>
      <c r="EE142" t="str">
        <f t="shared" si="270"/>
        <v/>
      </c>
      <c r="EF142" s="275">
        <f>VLOOKUP(C142,MOVI!C:DT,46,0)</f>
        <v>0</v>
      </c>
      <c r="EG142" s="275">
        <f>VLOOKUP(C142,FPT!B:EE,46,0)</f>
        <v>0</v>
      </c>
      <c r="EH142" t="str">
        <f t="shared" si="271"/>
        <v/>
      </c>
      <c r="EI142" s="275">
        <f>VLOOKUP(C142,MOVI!C:DT,47,0)</f>
        <v>0</v>
      </c>
      <c r="EJ142" s="275">
        <f>VLOOKUP(C142,FPT!B:EH,47,0)</f>
        <v>0</v>
      </c>
      <c r="EK142" t="str">
        <f t="shared" si="272"/>
        <v/>
      </c>
      <c r="EL142" s="275">
        <f>VLOOKUP(C142,MOVI!C:DT,48,0)</f>
        <v>0</v>
      </c>
      <c r="EM142" s="275">
        <f>VLOOKUP(C142,FPT!B:EK,48,0)</f>
        <v>0</v>
      </c>
      <c r="EN142" t="str">
        <f t="shared" si="273"/>
        <v/>
      </c>
      <c r="EO142" s="275">
        <f>VLOOKUP(C142,MOVI!C:DT,49,0)</f>
        <v>0</v>
      </c>
      <c r="EP142" s="275">
        <f>VLOOKUP(C142,FPT!B:EN,49,0)</f>
        <v>0</v>
      </c>
      <c r="EQ142" t="str">
        <f t="shared" si="274"/>
        <v/>
      </c>
      <c r="ER142" s="275">
        <f>VLOOKUP(C142,MOVI!C:DT,50,0)</f>
        <v>0</v>
      </c>
      <c r="ES142" s="275">
        <f>VLOOKUP(C142,FPT!B:EQ,50,0)</f>
        <v>0</v>
      </c>
      <c r="ET142" t="str">
        <f t="shared" si="275"/>
        <v/>
      </c>
      <c r="EU142" s="275">
        <f>VLOOKUP(C142,MOVI!C:DT,51,0)</f>
        <v>0</v>
      </c>
      <c r="EV142" s="275">
        <f>VLOOKUP(C142,FPT!B:ET,51,0)</f>
        <v>0</v>
      </c>
      <c r="EW142" t="str">
        <f t="shared" si="276"/>
        <v/>
      </c>
      <c r="EX142" s="275">
        <f>VLOOKUP(C142,MOVI!C:DT,52,0)</f>
        <v>0</v>
      </c>
      <c r="EY142" s="275">
        <f>VLOOKUP(C142,FPT!B:EW,52,0)</f>
        <v>0</v>
      </c>
      <c r="EZ142" t="str">
        <f t="shared" si="277"/>
        <v/>
      </c>
      <c r="FA142" s="275">
        <f>VLOOKUP(C142,MOVI!C:DT,53,0)</f>
        <v>0</v>
      </c>
      <c r="FB142" s="275">
        <f>VLOOKUP(C142,FPT!B:EZ,53,0)</f>
        <v>0</v>
      </c>
      <c r="FC142" t="str">
        <f t="shared" si="278"/>
        <v/>
      </c>
      <c r="FD142" s="275">
        <f>VLOOKUP(C142,MOVI!C:DT,54,0)</f>
        <v>0</v>
      </c>
      <c r="FE142" s="275">
        <f>VLOOKUP(C142,FPT!B:FC,54,0)</f>
        <v>0</v>
      </c>
      <c r="FF142" t="str">
        <f t="shared" si="279"/>
        <v/>
      </c>
      <c r="FG142" s="275">
        <f>VLOOKUP(C142,MOVI!C:DT,55,0)</f>
        <v>0</v>
      </c>
      <c r="FH142" s="275">
        <f>VLOOKUP(C142,FPT!B:FF,55,0)</f>
        <v>0</v>
      </c>
      <c r="FI142" t="str">
        <f t="shared" si="280"/>
        <v/>
      </c>
      <c r="FJ142" s="275">
        <f>VLOOKUP(C142,MOVI!C:DT,56,0)</f>
        <v>0</v>
      </c>
      <c r="FK142" s="275">
        <f>VLOOKUP(C142,FPT!B:FI,56,0)</f>
        <v>0</v>
      </c>
      <c r="FL142" t="str">
        <f t="shared" si="281"/>
        <v/>
      </c>
      <c r="FM142" s="275">
        <f>VLOOKUP(C142,MOVI!C:DT,57,0)</f>
        <v>0</v>
      </c>
      <c r="FN142" s="275">
        <f>VLOOKUP(C142,FPT!B:FL,57,0)</f>
        <v>0</v>
      </c>
      <c r="FO142" t="str">
        <f t="shared" si="282"/>
        <v/>
      </c>
      <c r="FP142" s="275">
        <f>VLOOKUP(C142,MOVI!C:DT,58,0)</f>
        <v>0</v>
      </c>
      <c r="FQ142" s="275">
        <f>VLOOKUP(C142,FPT!B:FO,58,0)</f>
        <v>0</v>
      </c>
      <c r="FR142" t="str">
        <f t="shared" si="283"/>
        <v/>
      </c>
      <c r="FS142" s="275">
        <f>VLOOKUP(C142,MOVI!C:DT,59,0)</f>
        <v>0</v>
      </c>
      <c r="FT142" s="275">
        <f>VLOOKUP(C142,FPT!B:FR,59,0)</f>
        <v>0</v>
      </c>
      <c r="FU142" t="str">
        <f t="shared" si="284"/>
        <v/>
      </c>
      <c r="FV142" s="275">
        <f>VLOOKUP(C142,MOVI!C:DT,60,0)</f>
        <v>0</v>
      </c>
      <c r="FW142" s="275">
        <f>VLOOKUP(C142,FPT!B:FU,60,0)</f>
        <v>0</v>
      </c>
      <c r="FX142" t="str">
        <f t="shared" si="285"/>
        <v/>
      </c>
      <c r="FY142" s="275">
        <f>VLOOKUP(C142,MOVI!C:DT,61,0)</f>
        <v>0</v>
      </c>
      <c r="FZ142" s="275">
        <f>VLOOKUP(C142,FPT!B:FX,61,0)</f>
        <v>0</v>
      </c>
      <c r="GA142" t="str">
        <f t="shared" si="286"/>
        <v/>
      </c>
      <c r="GB142" s="275">
        <f>VLOOKUP(C142,MOVI!C:DT,62,0)</f>
        <v>0</v>
      </c>
      <c r="GC142" s="275">
        <f>VLOOKUP(C142,FPT!B:GA,62,0)</f>
        <v>0</v>
      </c>
      <c r="GD142" t="str">
        <f t="shared" si="287"/>
        <v/>
      </c>
      <c r="GE142" s="275">
        <f>VLOOKUP(C142,MOVI!C:DT,63,0)</f>
        <v>0</v>
      </c>
      <c r="GF142" s="275">
        <f>VLOOKUP(C142,FPT!B:GD,63,0)</f>
        <v>0</v>
      </c>
      <c r="GG142" t="str">
        <f t="shared" si="288"/>
        <v/>
      </c>
      <c r="GH142" s="275">
        <f>VLOOKUP(C142,MOVI!C:DT,64,0)</f>
        <v>0</v>
      </c>
      <c r="GI142" s="275">
        <f>VLOOKUP(C142,FPT!B:GG,64,0)</f>
        <v>0</v>
      </c>
      <c r="GJ142" t="str">
        <f t="shared" si="289"/>
        <v/>
      </c>
      <c r="GK142" s="275">
        <f>VLOOKUP(C142,MOVI!C:DT,65,0)</f>
        <v>0</v>
      </c>
      <c r="GL142" s="275">
        <f>VLOOKUP(C142,FPT!B:GJ,65,0)</f>
        <v>0</v>
      </c>
      <c r="GM142" t="str">
        <f t="shared" si="290"/>
        <v/>
      </c>
      <c r="GN142" s="275">
        <f>VLOOKUP(C142,MOVI!C:DT,66,0)</f>
        <v>0</v>
      </c>
      <c r="GO142" s="275">
        <f>VLOOKUP(C142,FPT!B:GM,66,0)</f>
        <v>0</v>
      </c>
      <c r="GP142" t="str">
        <f t="shared" si="291"/>
        <v/>
      </c>
      <c r="GQ142" s="275">
        <f>VLOOKUP(C142,MOVI!C:DT,67,0)</f>
        <v>0</v>
      </c>
      <c r="GR142" s="275">
        <f>VLOOKUP(C142,FPT!B:GP,67,0)</f>
        <v>0</v>
      </c>
      <c r="GS142" t="str">
        <f t="shared" si="292"/>
        <v/>
      </c>
      <c r="GT142" s="275">
        <f>VLOOKUP(C142,MOVI!C:DT,68,0)</f>
        <v>0</v>
      </c>
      <c r="GU142" s="275">
        <f>VLOOKUP(C142,FPT!B:GS,68,0)</f>
        <v>0</v>
      </c>
      <c r="GV142" t="str">
        <f t="shared" si="293"/>
        <v/>
      </c>
      <c r="GW142" s="275">
        <f>VLOOKUP(C142,MOVI!C:DT,69,0)</f>
        <v>0</v>
      </c>
      <c r="GX142" s="275">
        <f>VLOOKUP(C142,FPT!B:GV,69,0)</f>
        <v>0</v>
      </c>
      <c r="GY142" t="str">
        <f t="shared" si="294"/>
        <v/>
      </c>
      <c r="GZ142" s="275">
        <f>VLOOKUP(C142,MOVI!C:DT,70,0)</f>
        <v>0</v>
      </c>
      <c r="HA142" s="275">
        <f>VLOOKUP(C142,FPT!B:GY,70,0)</f>
        <v>0</v>
      </c>
      <c r="HB142" t="str">
        <f t="shared" si="295"/>
        <v/>
      </c>
      <c r="HC142" s="275">
        <f>VLOOKUP(C142,MOVI!C:DT,71,0)</f>
        <v>10000000</v>
      </c>
      <c r="HD142" s="275">
        <f>ROUND(VLOOKUP(C142,FPT!B:HB,71,0),0)</f>
        <v>10000000</v>
      </c>
      <c r="HE142" t="str">
        <f t="shared" si="296"/>
        <v/>
      </c>
      <c r="HF142" s="275">
        <f>ROUND(VLOOKUP(C142,MOVI!C:DT,72,0),0)</f>
        <v>0</v>
      </c>
      <c r="HG142" s="275">
        <f>ROUND(VLOOKUP(C142,FPT!B:HE,72,0),0)</f>
        <v>0</v>
      </c>
      <c r="HH142" t="str">
        <f t="shared" si="297"/>
        <v/>
      </c>
      <c r="HI142" s="275">
        <f>VLOOKUP(C142,MOVI!C:DT,73,0)</f>
        <v>0</v>
      </c>
      <c r="HJ142" s="275">
        <f>VLOOKUP(C142,FPT!B:HH,73,0)</f>
        <v>0</v>
      </c>
      <c r="HK142" t="str">
        <f t="shared" si="298"/>
        <v/>
      </c>
      <c r="HL142" s="275">
        <f>VLOOKUP(C142,MOVI!C:DT,74,0)</f>
        <v>0</v>
      </c>
      <c r="HM142" s="275">
        <f>VLOOKUP(C142,FPT!B:HK,74,0)</f>
        <v>0</v>
      </c>
      <c r="HN142" t="str">
        <f t="shared" si="299"/>
        <v/>
      </c>
      <c r="HO142" s="275">
        <f>VLOOKUP(C142,MOVI!C:DT,75,0)</f>
        <v>11000000</v>
      </c>
      <c r="HP142" s="275">
        <f>VLOOKUP(C142,FPT!B:HN,75,0)</f>
        <v>11000000</v>
      </c>
      <c r="HQ142" t="str">
        <f t="shared" si="300"/>
        <v/>
      </c>
      <c r="HR142" s="275">
        <f>VLOOKUP(C142,MOVI!C:DT,76,0)</f>
        <v>1</v>
      </c>
      <c r="HS142" s="275">
        <f>VLOOKUP(C142,FPT!B:HQ,76,0)</f>
        <v>1</v>
      </c>
      <c r="HT142" t="str">
        <f t="shared" si="301"/>
        <v/>
      </c>
      <c r="HU142" s="275">
        <f>VLOOKUP(C142,MOVI!C:DT,77,0)</f>
        <v>4400000</v>
      </c>
      <c r="HV142" s="275">
        <f>VLOOKUP(C142,FPT!B:HT,77,0)</f>
        <v>4400000</v>
      </c>
      <c r="HW142" t="str">
        <f t="shared" si="302"/>
        <v/>
      </c>
      <c r="HX142" s="274">
        <f>VLOOKUP(C142,MOVI!C:CB,78,0)</f>
        <v>800000</v>
      </c>
      <c r="HY142" s="261">
        <f>VLOOKUP(C142,FPT!$B:$CA,78,0)</f>
        <v>800000</v>
      </c>
      <c r="HZ142" t="str">
        <f t="shared" si="303"/>
        <v/>
      </c>
      <c r="IA142" s="275">
        <f>VLOOKUP(C142,MOVI!C:CD,79,0)</f>
        <v>100000</v>
      </c>
      <c r="IB142" s="275">
        <f>VLOOKUP(C142,FPT!B:HZ,79,0)</f>
        <v>100000</v>
      </c>
      <c r="IC142" t="str">
        <f t="shared" si="304"/>
        <v/>
      </c>
      <c r="ID142" s="275">
        <f>VLOOKUP(C142,MOVI!C:CD,80,0)</f>
        <v>150000</v>
      </c>
      <c r="IE142" s="275">
        <f>VLOOKUP(C142,FPT!B:IC,80,0)</f>
        <v>150000</v>
      </c>
      <c r="IF142" t="str">
        <f t="shared" si="305"/>
        <v/>
      </c>
      <c r="IG142" s="275">
        <f>VLOOKUP(C142,MOVI!C:DT,81,0)</f>
        <v>0</v>
      </c>
      <c r="IH142" s="275">
        <f>VLOOKUP(C142,FPT!B:IF,81,0)</f>
        <v>0</v>
      </c>
      <c r="II142" t="str">
        <f t="shared" si="306"/>
        <v/>
      </c>
      <c r="IJ142" s="275">
        <f>VLOOKUP(C142,MOVI!C:DT,82,0)</f>
        <v>1050000</v>
      </c>
      <c r="IK142" s="275">
        <f>VLOOKUP(C142,FPT!B:II,82,0)</f>
        <v>1050000</v>
      </c>
      <c r="IL142" t="str">
        <f t="shared" si="307"/>
        <v/>
      </c>
      <c r="IM142" s="275">
        <f>ROUND(VLOOKUP(C142,MOVI!C:DT,83,0),0)</f>
        <v>16450000</v>
      </c>
      <c r="IN142" s="275">
        <f>ROUND(VLOOKUP(C142,FPT!B:IL,83,0),0)</f>
        <v>16450000</v>
      </c>
      <c r="IO142" t="str">
        <f t="shared" si="308"/>
        <v/>
      </c>
      <c r="IP142" s="275">
        <f>VLOOKUP(C142,MOVI!C:DT,84,0)</f>
        <v>0</v>
      </c>
      <c r="IQ142" s="275">
        <f>VLOOKUP(C142,FPT!B:IO,84,0)</f>
        <v>0</v>
      </c>
      <c r="IR142" t="str">
        <f t="shared" si="309"/>
        <v/>
      </c>
      <c r="IS142" s="275">
        <f>ROUND(VLOOKUP(C142,MOVI!C:DT,85,0),0)</f>
        <v>0</v>
      </c>
      <c r="IT142" s="275">
        <f>ROUND(VLOOKUP(C142,FPT!B:IR,85,0),0)</f>
        <v>0</v>
      </c>
      <c r="IU142" t="str">
        <f t="shared" si="310"/>
        <v/>
      </c>
      <c r="IV142" s="275">
        <f>VLOOKUP(C142,MOVI!C:DT,86,0)</f>
        <v>0</v>
      </c>
      <c r="IW142" s="275">
        <f>VLOOKUP(C142,FPT!B:IU,86,0)</f>
        <v>0</v>
      </c>
      <c r="IX142" t="str">
        <f t="shared" si="311"/>
        <v/>
      </c>
      <c r="IY142" s="275">
        <f>ROUND(VLOOKUP(C142,MOVI!C:DT,87,0),0)</f>
        <v>0</v>
      </c>
      <c r="IZ142" s="275">
        <f>ROUND(VLOOKUP(C142,FPT!B:IX,87,0),0)</f>
        <v>0</v>
      </c>
      <c r="JA142" t="str">
        <f t="shared" si="312"/>
        <v/>
      </c>
      <c r="JB142" s="275">
        <f>VLOOKUP(C142,MOVI!C:DT,88,0)</f>
        <v>0</v>
      </c>
      <c r="JC142" s="275">
        <f>VLOOKUP(C142,FPT!B:JA,88,0)</f>
        <v>0</v>
      </c>
      <c r="JD142" t="str">
        <f t="shared" si="313"/>
        <v/>
      </c>
      <c r="JE142" s="275">
        <f>VLOOKUP(C142,MOVI!C:DT,89,0)</f>
        <v>100000</v>
      </c>
      <c r="JF142" s="275">
        <f>VLOOKUP(C142,FPT!B:JD,89,0)</f>
        <v>100000</v>
      </c>
      <c r="JG142" t="str">
        <f t="shared" si="314"/>
        <v/>
      </c>
      <c r="JH142" s="275">
        <f>VLOOKUP(C142,MOVI!C:DT,90,0)</f>
        <v>0</v>
      </c>
      <c r="JI142" s="275">
        <f>VLOOKUP(C142,FPT!B:JG,90,0)</f>
        <v>0</v>
      </c>
      <c r="JJ142" t="str">
        <f t="shared" si="315"/>
        <v/>
      </c>
      <c r="JK142" s="275">
        <f>VLOOKUP(C142,MOVI!C:DT,91,0)</f>
        <v>0</v>
      </c>
      <c r="JL142" s="275">
        <f>VLOOKUP(C142,FPT!B:JJ,91,0)</f>
        <v>0</v>
      </c>
      <c r="JM142" t="str">
        <f t="shared" si="316"/>
        <v/>
      </c>
      <c r="JN142" s="275">
        <f>VLOOKUP(C142,MOVI!C:DT,92,0)</f>
        <v>400900</v>
      </c>
      <c r="JO142" s="275">
        <f>VLOOKUP(C142,FPT!B:JM,92,0)</f>
        <v>400900</v>
      </c>
      <c r="JP142" t="str">
        <f t="shared" si="317"/>
        <v/>
      </c>
      <c r="JQ142" s="275">
        <f>VLOOKUP(C142,MOVI!C:DT,93,0)</f>
        <v>0</v>
      </c>
      <c r="JR142" s="275">
        <f>VLOOKUP(C142,FPT!B:JP,93,0)</f>
        <v>0</v>
      </c>
      <c r="JS142" t="str">
        <f t="shared" si="318"/>
        <v/>
      </c>
      <c r="JT142" s="275">
        <f>VLOOKUP(C142,MOVI!C:DT,94,0)</f>
        <v>500900</v>
      </c>
      <c r="JU142" s="275">
        <f>VLOOKUP(C142,FPT!B:JS,94,0)</f>
        <v>500900</v>
      </c>
      <c r="JV142" t="str">
        <f t="shared" si="319"/>
        <v/>
      </c>
      <c r="JW142" s="275">
        <f>VLOOKUP(C142,MOVI!C:DT,95,0)</f>
        <v>8449100</v>
      </c>
      <c r="JX142" s="275">
        <f>VLOOKUP(C142,FPT!B:JV,95,0)</f>
        <v>8449100</v>
      </c>
      <c r="JY142" t="str">
        <f t="shared" si="320"/>
        <v/>
      </c>
      <c r="JZ142" s="275">
        <f>VLOOKUP(C142,MOVI!C:DT,96,0)</f>
        <v>0</v>
      </c>
      <c r="KA142" s="275">
        <f>VLOOKUP(C142,FPT!B:JY,96,0)</f>
        <v>0</v>
      </c>
      <c r="KB142" t="str">
        <f t="shared" si="321"/>
        <v/>
      </c>
      <c r="KC142" s="275">
        <f>VLOOKUP(C142,MOVI!C:DT,97,0)</f>
        <v>8449100</v>
      </c>
      <c r="KD142" s="275">
        <f>VLOOKUP(C142,FPT!B:KB,97,0)</f>
        <v>8449100</v>
      </c>
      <c r="KE142" t="str">
        <f t="shared" si="322"/>
        <v/>
      </c>
      <c r="KF142" s="275">
        <f>VLOOKUP(C142,MOVI!C:DT,98,0)</f>
        <v>1700000.0000000002</v>
      </c>
      <c r="KG142" s="275">
        <f>VLOOKUP(C142,FPT!B:KE,98,0)</f>
        <v>1700000</v>
      </c>
      <c r="KH142" t="str">
        <f t="shared" si="323"/>
        <v/>
      </c>
      <c r="KI142" s="275">
        <f>VLOOKUP(C142,MOVI!C:DT,99,0)</f>
        <v>0</v>
      </c>
      <c r="KJ142" s="275">
        <f>VLOOKUP(C142,FPT!B:KH,99,0)</f>
        <v>0</v>
      </c>
      <c r="KK142" t="str">
        <f t="shared" si="324"/>
        <v/>
      </c>
      <c r="KL142" s="275">
        <f>VLOOKUP(C142,MOVI!C:DT,100,0)</f>
        <v>300000</v>
      </c>
      <c r="KM142" s="275">
        <f>VLOOKUP(C142,FPT!B:KK,100,0)</f>
        <v>300000</v>
      </c>
      <c r="KN142" t="str">
        <f t="shared" si="325"/>
        <v/>
      </c>
      <c r="KO142" s="275">
        <f>VLOOKUP(C142,MOVI!C:DT,101,0)</f>
        <v>0</v>
      </c>
      <c r="KP142" s="275">
        <f>VLOOKUP(C142,FPT!B:KN,101,0)</f>
        <v>0</v>
      </c>
      <c r="KQ142" t="str">
        <f t="shared" si="326"/>
        <v/>
      </c>
      <c r="KR142" s="275">
        <f>VLOOKUP(C142,MOVI!C:DT,102,0)</f>
        <v>0</v>
      </c>
      <c r="KS142" s="275">
        <f>VLOOKUP(C142,FPT!B:KQ,102,0)</f>
        <v>0</v>
      </c>
      <c r="KT142" t="str">
        <f t="shared" si="327"/>
        <v/>
      </c>
      <c r="KU142" s="275">
        <f>VLOOKUP(C142,MOVI!C:DT,103,0)</f>
        <v>2000000.0000000002</v>
      </c>
      <c r="KV142" s="275">
        <f>VLOOKUP(C142,FPT!B:KT,103,0)</f>
        <v>2000000</v>
      </c>
      <c r="KW142" t="str">
        <f t="shared" si="328"/>
        <v/>
      </c>
      <c r="KX142" s="275">
        <f>VLOOKUP(C142,MOVI!C:DT,104,0)</f>
        <v>3050000</v>
      </c>
      <c r="KY142" s="275">
        <f>VLOOKUP(C142,FPT!B:KW,104,0)</f>
        <v>3050000</v>
      </c>
      <c r="KZ142" t="str">
        <f t="shared" si="329"/>
        <v/>
      </c>
      <c r="LA142" s="275">
        <f>VLOOKUP(C142,MOVI!C:DT,105,0)</f>
        <v>200000</v>
      </c>
      <c r="LB142" s="275">
        <f>VLOOKUP(C142,FPT!B:KZ,105,0)</f>
        <v>200000</v>
      </c>
      <c r="LC142" t="str">
        <f t="shared" si="330"/>
        <v/>
      </c>
      <c r="LD142" s="275">
        <f>VLOOKUP(C142,MOVI!C:DT,106,0)</f>
        <v>12200000</v>
      </c>
      <c r="LE142" s="275">
        <f>VLOOKUP(C142,FPT!B:LC,106,0)</f>
        <v>12200000</v>
      </c>
      <c r="LF142" t="str">
        <f t="shared" si="331"/>
        <v/>
      </c>
      <c r="LG142" s="273">
        <f>VLOOKUP(C142,MOVI!C:DT,107,0)</f>
        <v>0</v>
      </c>
      <c r="LH142" s="273">
        <f>VLOOKUP(C142,FPT!B:LF,107,0)</f>
        <v>0</v>
      </c>
      <c r="LI142" t="str">
        <f t="shared" si="332"/>
        <v/>
      </c>
      <c r="LJ142" t="str">
        <f>VLOOKUP(C142,MOVI!C:DV,108,0)</f>
        <v>Việt PhúSouthSupport</v>
      </c>
      <c r="LK142" s="252" t="str">
        <f>VLOOKUP(C142,FPT!B:LI,108,0)</f>
        <v>Việt PhúSouthSupport</v>
      </c>
      <c r="LL142" t="str">
        <f t="shared" si="333"/>
        <v/>
      </c>
      <c r="LM142" s="275">
        <f>ROUND(VLOOKUP(C142,MOVI!C:DV,109,0),0)</f>
        <v>833333</v>
      </c>
      <c r="LN142" s="275">
        <f>ROUND(VLOOKUP(C142,FPT!B:LL,109,0),0)</f>
        <v>833333</v>
      </c>
      <c r="LO142" t="str">
        <f t="shared" si="334"/>
        <v/>
      </c>
      <c r="LP142" t="str">
        <f>VLOOKUP(C142,MOVI!C:DV,110,0)</f>
        <v>HO</v>
      </c>
      <c r="LQ142" s="247" t="str">
        <f>VLOOKUP(C142,FPT!B:LO,110,0)</f>
        <v>HO</v>
      </c>
      <c r="LR142" t="str">
        <f t="shared" si="335"/>
        <v/>
      </c>
      <c r="LS142">
        <f>MOVI!DI137</f>
        <v>22</v>
      </c>
      <c r="LV142">
        <f>MOVI!DJ137</f>
        <v>0</v>
      </c>
      <c r="LW142">
        <f>MOVI!DK137</f>
        <v>0</v>
      </c>
      <c r="LX142" t="str">
        <f>MOVI!DL137</f>
        <v>x</v>
      </c>
      <c r="LY142">
        <f>MOVI!DM137</f>
        <v>0</v>
      </c>
      <c r="LZ142">
        <f>MOVI!DN137</f>
        <v>100000</v>
      </c>
      <c r="MA142">
        <f>MOVI!DO137</f>
        <v>0</v>
      </c>
      <c r="MB142" t="str">
        <f>MOVI!DP137</f>
        <v/>
      </c>
      <c r="MC142">
        <f>MOVI!DQ137</f>
        <v>0</v>
      </c>
      <c r="MD142">
        <f>MOVI!DR137</f>
        <v>0</v>
      </c>
      <c r="ME142" t="str">
        <f>VLOOKUP(C142,MOVI!C:DV,121,0)</f>
        <v/>
      </c>
      <c r="MF142" s="252"/>
      <c r="MG142" t="str">
        <f t="shared" si="228"/>
        <v/>
      </c>
      <c r="MH142" t="str">
        <f>VLOOKUP(C142,MOVI!C:DT,122,0)</f>
        <v>Việt PhúSouth</v>
      </c>
      <c r="MI142" s="252" t="str">
        <f>VLOOKUP(C142,FPT!B:DS,112,0)</f>
        <v>Việt PhúSouth</v>
      </c>
      <c r="MJ142" t="str">
        <f t="shared" si="336"/>
        <v/>
      </c>
    </row>
    <row r="143" spans="1:348" x14ac:dyDescent="0.25">
      <c r="A143">
        <v>135</v>
      </c>
      <c r="B143" s="48">
        <v>4103</v>
      </c>
      <c r="C143" s="271" t="s">
        <v>924</v>
      </c>
      <c r="D143" t="str">
        <f>VLOOKUP(C143,MOVI!C:D,2,0)</f>
        <v>Huỳnh Thị Tuyết Mai</v>
      </c>
      <c r="E143" t="str">
        <f>VLOOKUP(C143,FPT!B:C,2,0)</f>
        <v>Huỳnh Thị Tuyết Mai</v>
      </c>
      <c r="F143" t="str">
        <f t="shared" si="229"/>
        <v/>
      </c>
      <c r="G143" t="str">
        <f>VLOOKUP(C143,MOVI!C:E,3,0)</f>
        <v>Support</v>
      </c>
      <c r="H143" t="str">
        <f>VLOOKUP(C143,FPT!B:F,3,0)</f>
        <v>Support</v>
      </c>
      <c r="I143" t="str">
        <f t="shared" si="230"/>
        <v/>
      </c>
      <c r="J143" t="str">
        <f>VLOOKUP(C143,MOVI!C:H,4,0)</f>
        <v>Operations</v>
      </c>
      <c r="K143" t="str">
        <f>VLOOKUP(C143,FPT!B:I,4,0)</f>
        <v>Operations</v>
      </c>
      <c r="L143" t="str">
        <f t="shared" si="231"/>
        <v/>
      </c>
      <c r="M143" t="str">
        <f>VLOOKUP(C143,MOVI!C:DT,5,0)</f>
        <v>Senior Associate</v>
      </c>
      <c r="N143" t="str">
        <f>VLOOKUP(C143,FPT!B:L,5,0)</f>
        <v>Senior Associate</v>
      </c>
      <c r="O143" t="str">
        <f t="shared" si="232"/>
        <v/>
      </c>
      <c r="P143" t="str">
        <f>VLOOKUP(C143,MOVI!C:DT,6,0)</f>
        <v>Reconciliation Senior Officer</v>
      </c>
      <c r="Q143" t="str">
        <f>VLOOKUP(C143,FPT!B:O,6,0)</f>
        <v>Reconciliation Senior Officer</v>
      </c>
      <c r="R143" t="str">
        <f t="shared" si="233"/>
        <v/>
      </c>
      <c r="S143" t="str">
        <f>VLOOKUP(C143,MOVI!C:DT,7,0)</f>
        <v>South</v>
      </c>
      <c r="T143" t="str">
        <f>VLOOKUP(C143,FPT!B:R,7,0)</f>
        <v>South</v>
      </c>
      <c r="U143" t="str">
        <f t="shared" si="234"/>
        <v/>
      </c>
      <c r="V143" t="str">
        <f>VLOOKUP(C143,MOVI!C:DT,8,0)</f>
        <v>Việt Phú</v>
      </c>
      <c r="W143" t="str">
        <f>VLOOKUP(C143,FPT!B:U,8,0)</f>
        <v>Việt Phú</v>
      </c>
      <c r="X143" t="str">
        <f t="shared" si="235"/>
        <v/>
      </c>
      <c r="Y143" t="str">
        <f>VLOOKUP(C143,MOVI!C:DT,9,0)</f>
        <v>Full-time</v>
      </c>
      <c r="Z143" t="str">
        <f>VLOOKUP(C143,FPT!B:X,9,0)</f>
        <v>Full-time</v>
      </c>
      <c r="AA143" t="str">
        <f t="shared" si="236"/>
        <v/>
      </c>
      <c r="AB143" t="str">
        <f>VLOOKUP(C143,MOVI!C:DT,10,0)</f>
        <v>Permanent</v>
      </c>
      <c r="AC143" t="str">
        <f>VLOOKUP(C143,FPT!B:AA,10,0)</f>
        <v>Permanent</v>
      </c>
      <c r="AD143" t="str">
        <f t="shared" si="237"/>
        <v/>
      </c>
      <c r="AE143" s="247">
        <f>VLOOKUP(C143,MOVI!C:DT,11,0)</f>
        <v>43061</v>
      </c>
      <c r="AF143" s="247">
        <f>VLOOKUP(C143,FPT!B:AD,11,0)</f>
        <v>43061</v>
      </c>
      <c r="AG143" t="str">
        <f t="shared" si="238"/>
        <v/>
      </c>
      <c r="AH143" s="260" t="str">
        <f>VLOOKUP(C143,MOVI!C:DT,12,0)</f>
        <v/>
      </c>
      <c r="AI143" s="260"/>
      <c r="AJ143" t="str">
        <f t="shared" ref="AJ143:AJ206" si="338">IF(AH143&lt;&gt;AI143,"Lệch","")</f>
        <v/>
      </c>
      <c r="AK143">
        <f>VLOOKUP(C143,MOVI!C:DT,13,0)</f>
        <v>0</v>
      </c>
      <c r="AL143" s="247">
        <f>VLOOKUP(C143,FPT!B:AJ,13,0)</f>
        <v>0</v>
      </c>
      <c r="AM143" t="str">
        <f t="shared" si="337"/>
        <v/>
      </c>
      <c r="AN143" s="247">
        <f>VLOOKUP(C143,MOVI!C:DT,14,0)</f>
        <v>0</v>
      </c>
      <c r="AO143" s="247">
        <f>VLOOKUP(C143,FPT!B:AM,14,0)</f>
        <v>0</v>
      </c>
      <c r="AP143" t="str">
        <f t="shared" si="239"/>
        <v/>
      </c>
      <c r="AQ143" t="str">
        <f>VLOOKUP(C143,MOVI!C:DT,15,0)</f>
        <v>LC</v>
      </c>
      <c r="AR143" s="247" t="str">
        <f>VLOOKUP(C143,FPT!B:AP,15,0)</f>
        <v>LC</v>
      </c>
      <c r="AS143" t="str">
        <f t="shared" si="240"/>
        <v/>
      </c>
      <c r="AT143" s="282" t="str">
        <f>VLOOKUP(C143,MOVI!C:DT,16,0)</f>
        <v>LTTP</v>
      </c>
      <c r="AU143" s="247" t="str">
        <f>VLOOKUP(C143,FPT!B:AS,16,0)</f>
        <v>LTTP</v>
      </c>
      <c r="AV143" t="str">
        <f t="shared" si="241"/>
        <v/>
      </c>
      <c r="AW143" t="str">
        <f>VLOOKUP(C143,MOVI!C:DT,17,0)</f>
        <v>L</v>
      </c>
      <c r="AX143" s="247" t="str">
        <f>VLOOKUP(C143,FPT!B:AV,17,0)</f>
        <v>L</v>
      </c>
      <c r="AY143" t="str">
        <f t="shared" si="242"/>
        <v/>
      </c>
      <c r="AZ143">
        <f>VLOOKUP(C143,MOVI!C:DT,18,0)</f>
        <v>0</v>
      </c>
      <c r="BA143" s="247">
        <f>VLOOKUP(C143,FPT!B:AY,18,0)</f>
        <v>0</v>
      </c>
      <c r="BB143" t="str">
        <f t="shared" si="243"/>
        <v/>
      </c>
      <c r="BC143" s="275">
        <f>VLOOKUP(C143,MOVI!C:DT,19,0)</f>
        <v>10000000</v>
      </c>
      <c r="BD143" s="275">
        <f>VLOOKUP(C143,FPT!B:BB,19,0)</f>
        <v>10000000</v>
      </c>
      <c r="BE143" t="str">
        <f t="shared" si="244"/>
        <v/>
      </c>
      <c r="BF143">
        <f>VLOOKUP(C143,MOVI!C:DT,20,0)</f>
        <v>0</v>
      </c>
      <c r="BG143" s="252">
        <f>VLOOKUP(C143,FPT!B:BE,20,0)</f>
        <v>0</v>
      </c>
      <c r="BH143" t="str">
        <f t="shared" si="245"/>
        <v/>
      </c>
      <c r="BI143" s="275">
        <f>VLOOKUP(C143,MOVI!C:DT,21,0)</f>
        <v>10000000</v>
      </c>
      <c r="BJ143" s="275">
        <f>VLOOKUP(C143,FPT!B:BH,21,0)</f>
        <v>10000000</v>
      </c>
      <c r="BK143" t="str">
        <f t="shared" si="246"/>
        <v/>
      </c>
      <c r="BL143" s="275">
        <f>VLOOKUP(C143,MOVI!C:DT,22,0)</f>
        <v>0</v>
      </c>
      <c r="BM143" s="275">
        <f>VLOOKUP(C143,FPT!B:BK,22,0)</f>
        <v>0</v>
      </c>
      <c r="BN143" t="str">
        <f t="shared" si="247"/>
        <v/>
      </c>
      <c r="BO143" s="275">
        <f>VLOOKUP(C143,MOVI!C:DT,23,0)</f>
        <v>0</v>
      </c>
      <c r="BP143" s="275">
        <f>VLOOKUP(C143,FPT!B:BN,23,0)</f>
        <v>0</v>
      </c>
      <c r="BQ143" t="str">
        <f t="shared" si="248"/>
        <v/>
      </c>
      <c r="BR143" s="275">
        <f>VLOOKUP(C143,MOVI!C:DT,24,0)</f>
        <v>0</v>
      </c>
      <c r="BS143" s="275">
        <f>VLOOKUP(C143,FPT!B:BQ,24,0)</f>
        <v>0</v>
      </c>
      <c r="BT143" t="str">
        <f t="shared" si="249"/>
        <v/>
      </c>
      <c r="BU143" s="275">
        <f>VLOOKUP(C143,MOVI!C:DT,25,0)</f>
        <v>0</v>
      </c>
      <c r="BV143" s="275">
        <f>VLOOKUP(C143,FPT!B:BT,25,0)</f>
        <v>0</v>
      </c>
      <c r="BW143" t="str">
        <f t="shared" si="250"/>
        <v/>
      </c>
      <c r="BX143" s="275">
        <f>VLOOKUP(C143,MOVI!C:DT,26,0)</f>
        <v>0</v>
      </c>
      <c r="BY143" s="275">
        <f>VLOOKUP(C143,FPT!B:BW,26,0)</f>
        <v>0</v>
      </c>
      <c r="BZ143" t="str">
        <f t="shared" si="251"/>
        <v/>
      </c>
      <c r="CA143" s="275">
        <f>VLOOKUP(C143,MOVI!C:DT,27,0)</f>
        <v>0</v>
      </c>
      <c r="CB143" s="275">
        <f>VLOOKUP(C143,FPT!B:BZ,27,0)</f>
        <v>0</v>
      </c>
      <c r="CC143" t="str">
        <f t="shared" si="252"/>
        <v/>
      </c>
      <c r="CD143" s="275">
        <f>VLOOKUP(C143,MOVI!C:DT,28,0)</f>
        <v>0</v>
      </c>
      <c r="CE143" s="275">
        <f>VLOOKUP(C143,FPT!B:CC,28,0)</f>
        <v>0</v>
      </c>
      <c r="CF143" t="str">
        <f t="shared" si="253"/>
        <v/>
      </c>
      <c r="CG143" t="str">
        <f>VLOOKUP(C143,MOVI!C:DT,29,0)</f>
        <v>CN</v>
      </c>
      <c r="CH143" s="252" t="str">
        <f>VLOOKUP(C143,FPT!B:CF,29,0)</f>
        <v>CN</v>
      </c>
      <c r="CI143" t="str">
        <f t="shared" si="254"/>
        <v/>
      </c>
      <c r="CJ143">
        <f>VLOOKUP(C143,MOVI!C:DT,30,0)</f>
        <v>26</v>
      </c>
      <c r="CK143" s="252">
        <f>VLOOKUP(C143,FPT!B:CI,30,0)</f>
        <v>26</v>
      </c>
      <c r="CL143" t="str">
        <f t="shared" si="255"/>
        <v/>
      </c>
      <c r="CM143">
        <f>VLOOKUP(C143,MOVI!C:DT,31,0)</f>
        <v>22</v>
      </c>
      <c r="CN143" s="252">
        <f>VLOOKUP(C143,FPT!B:CL,31,0)</f>
        <v>22</v>
      </c>
      <c r="CO143" t="str">
        <f t="shared" si="256"/>
        <v/>
      </c>
      <c r="CP143" s="275">
        <f>VLOOKUP(C143,MOVI!C:DT,32,0)</f>
        <v>4</v>
      </c>
      <c r="CQ143" s="275">
        <f>VLOOKUP(C143,FPT!B:CO,32,0)</f>
        <v>4</v>
      </c>
      <c r="CR143" t="str">
        <f t="shared" si="257"/>
        <v/>
      </c>
      <c r="CS143" s="275">
        <f>VLOOKUP(C143,MOVI!C:DT,33,0)</f>
        <v>0</v>
      </c>
      <c r="CT143" s="275">
        <f>VLOOKUP(C143,FPT!B:CR,33,0)</f>
        <v>0</v>
      </c>
      <c r="CU143" t="str">
        <f t="shared" si="258"/>
        <v/>
      </c>
      <c r="CV143" s="275">
        <f>VLOOKUP(C143,MOVI!C:DT,34,0)</f>
        <v>0</v>
      </c>
      <c r="CW143" s="275">
        <f>VLOOKUP(C143,FPT!B:CU,34,0)</f>
        <v>0</v>
      </c>
      <c r="CX143" t="str">
        <f t="shared" si="259"/>
        <v/>
      </c>
      <c r="CY143" s="275">
        <f>VLOOKUP(C143,MOVI!C:DT,35,0)</f>
        <v>26</v>
      </c>
      <c r="CZ143" s="275">
        <f>VLOOKUP(C143,FPT!B:CX,35,0)</f>
        <v>26</v>
      </c>
      <c r="DA143" t="str">
        <f t="shared" si="260"/>
        <v/>
      </c>
      <c r="DB143" s="275">
        <f>VLOOKUP(C143,MOVI!C:DT,36,0)</f>
        <v>0</v>
      </c>
      <c r="DC143" s="275">
        <f>VLOOKUP(C143,FPT!B:DA,36,0)</f>
        <v>0</v>
      </c>
      <c r="DD143" t="str">
        <f t="shared" si="261"/>
        <v/>
      </c>
      <c r="DE143" s="275">
        <f>VLOOKUP(C143,MOVI!C:DT,37,0)</f>
        <v>0</v>
      </c>
      <c r="DF143" s="275">
        <f>VLOOKUP(C143,FPT!B:DD,37,0)</f>
        <v>0</v>
      </c>
      <c r="DG143" t="str">
        <f t="shared" si="262"/>
        <v/>
      </c>
      <c r="DH143" s="275">
        <f>VLOOKUP(C143,MOVI!C:DT,38,0)</f>
        <v>0</v>
      </c>
      <c r="DI143" s="275">
        <f>VLOOKUP(C143,FPT!B:DG,38,0)</f>
        <v>0</v>
      </c>
      <c r="DJ143" t="str">
        <f t="shared" si="263"/>
        <v/>
      </c>
      <c r="DK143" s="275">
        <f>VLOOKUP(C143,MOVI!C:DT,39,0)</f>
        <v>0</v>
      </c>
      <c r="DL143" s="275">
        <f>VLOOKUP(C143,FPT!B:DJ,39,0)</f>
        <v>0</v>
      </c>
      <c r="DM143" t="str">
        <f t="shared" si="264"/>
        <v/>
      </c>
      <c r="DN143" s="275">
        <f>VLOOKUP(C143,MOVI!C:DT,40,0)</f>
        <v>0</v>
      </c>
      <c r="DO143" s="275">
        <f>VLOOKUP(C143,FPT!B:DM,40,0)</f>
        <v>0</v>
      </c>
      <c r="DP143" t="str">
        <f t="shared" si="265"/>
        <v/>
      </c>
      <c r="DQ143" s="275">
        <f>VLOOKUP(C143,MOVI!C:DT,41,0)</f>
        <v>0</v>
      </c>
      <c r="DR143" s="275">
        <f>VLOOKUP(C143,FPT!B:DP,41,0)</f>
        <v>0</v>
      </c>
      <c r="DS143" t="str">
        <f t="shared" si="266"/>
        <v/>
      </c>
      <c r="DT143" s="275">
        <f>VLOOKUP(C143,MOVI!C:DT,42,0)</f>
        <v>10000000</v>
      </c>
      <c r="DU143" s="275">
        <f>ROUND(VLOOKUP(C143,FPT!B:DS,42,0),0)</f>
        <v>10000000</v>
      </c>
      <c r="DV143" t="str">
        <f t="shared" si="267"/>
        <v/>
      </c>
      <c r="DW143" s="275">
        <f>VLOOKUP(C143,MOVI!C:DT,43,0)</f>
        <v>0</v>
      </c>
      <c r="DX143" s="275">
        <f>VLOOKUP(C143,FPT!B:DV,43,0)</f>
        <v>0</v>
      </c>
      <c r="DY143" t="str">
        <f t="shared" si="268"/>
        <v/>
      </c>
      <c r="DZ143" s="275">
        <f>VLOOKUP(C143,MOVI!C:DT,44,0)</f>
        <v>0</v>
      </c>
      <c r="EA143" s="275">
        <f>VLOOKUP(C143,FPT!B:DY,44,0)</f>
        <v>0</v>
      </c>
      <c r="EB143" t="str">
        <f t="shared" si="269"/>
        <v/>
      </c>
      <c r="EC143" s="275">
        <f>VLOOKUP(C143,MOVI!C:DT,45,0)</f>
        <v>10000000</v>
      </c>
      <c r="ED143" s="275">
        <f>ROUND(VLOOKUP(C143,FPT!B:EB,45,0),0)</f>
        <v>10000000</v>
      </c>
      <c r="EE143" t="str">
        <f t="shared" si="270"/>
        <v/>
      </c>
      <c r="EF143" s="275">
        <f>VLOOKUP(C143,MOVI!C:DT,46,0)</f>
        <v>0</v>
      </c>
      <c r="EG143" s="275">
        <f>VLOOKUP(C143,FPT!B:EE,46,0)</f>
        <v>0</v>
      </c>
      <c r="EH143" t="str">
        <f t="shared" si="271"/>
        <v/>
      </c>
      <c r="EI143" s="275">
        <f>VLOOKUP(C143,MOVI!C:DT,47,0)</f>
        <v>0</v>
      </c>
      <c r="EJ143" s="275">
        <f>VLOOKUP(C143,FPT!B:EH,47,0)</f>
        <v>0</v>
      </c>
      <c r="EK143" t="str">
        <f t="shared" si="272"/>
        <v/>
      </c>
      <c r="EL143" s="275">
        <f>VLOOKUP(C143,MOVI!C:DT,48,0)</f>
        <v>0</v>
      </c>
      <c r="EM143" s="275">
        <f>VLOOKUP(C143,FPT!B:EK,48,0)</f>
        <v>0</v>
      </c>
      <c r="EN143" t="str">
        <f t="shared" si="273"/>
        <v/>
      </c>
      <c r="EO143" s="275">
        <f>VLOOKUP(C143,MOVI!C:DT,49,0)</f>
        <v>0</v>
      </c>
      <c r="EP143" s="275">
        <f>VLOOKUP(C143,FPT!B:EN,49,0)</f>
        <v>0</v>
      </c>
      <c r="EQ143" t="str">
        <f t="shared" si="274"/>
        <v/>
      </c>
      <c r="ER143" s="275">
        <f>VLOOKUP(C143,MOVI!C:DT,50,0)</f>
        <v>0</v>
      </c>
      <c r="ES143" s="275">
        <f>VLOOKUP(C143,FPT!B:EQ,50,0)</f>
        <v>0</v>
      </c>
      <c r="ET143" t="str">
        <f t="shared" si="275"/>
        <v/>
      </c>
      <c r="EU143" s="275">
        <f>VLOOKUP(C143,MOVI!C:DT,51,0)</f>
        <v>0</v>
      </c>
      <c r="EV143" s="275">
        <f>VLOOKUP(C143,FPT!B:ET,51,0)</f>
        <v>0</v>
      </c>
      <c r="EW143" t="str">
        <f t="shared" si="276"/>
        <v/>
      </c>
      <c r="EX143" s="275">
        <f>VLOOKUP(C143,MOVI!C:DT,52,0)</f>
        <v>0</v>
      </c>
      <c r="EY143" s="275">
        <f>VLOOKUP(C143,FPT!B:EW,52,0)</f>
        <v>0</v>
      </c>
      <c r="EZ143" t="str">
        <f t="shared" si="277"/>
        <v/>
      </c>
      <c r="FA143" s="275">
        <f>VLOOKUP(C143,MOVI!C:DT,53,0)</f>
        <v>0</v>
      </c>
      <c r="FB143" s="275">
        <f>VLOOKUP(C143,FPT!B:EZ,53,0)</f>
        <v>0</v>
      </c>
      <c r="FC143" t="str">
        <f t="shared" si="278"/>
        <v/>
      </c>
      <c r="FD143" s="275">
        <f>VLOOKUP(C143,MOVI!C:DT,54,0)</f>
        <v>0</v>
      </c>
      <c r="FE143" s="275">
        <f>VLOOKUP(C143,FPT!B:FC,54,0)</f>
        <v>0</v>
      </c>
      <c r="FF143" t="str">
        <f t="shared" si="279"/>
        <v/>
      </c>
      <c r="FG143" s="275">
        <f>VLOOKUP(C143,MOVI!C:DT,55,0)</f>
        <v>0</v>
      </c>
      <c r="FH143" s="275">
        <f>VLOOKUP(C143,FPT!B:FF,55,0)</f>
        <v>0</v>
      </c>
      <c r="FI143" t="str">
        <f t="shared" si="280"/>
        <v/>
      </c>
      <c r="FJ143" s="275">
        <f>VLOOKUP(C143,MOVI!C:DT,56,0)</f>
        <v>0</v>
      </c>
      <c r="FK143" s="275">
        <f>VLOOKUP(C143,FPT!B:FI,56,0)</f>
        <v>0</v>
      </c>
      <c r="FL143" t="str">
        <f t="shared" si="281"/>
        <v/>
      </c>
      <c r="FM143" s="275">
        <f>VLOOKUP(C143,MOVI!C:DT,57,0)</f>
        <v>0</v>
      </c>
      <c r="FN143" s="275">
        <f>VLOOKUP(C143,FPT!B:FL,57,0)</f>
        <v>0</v>
      </c>
      <c r="FO143" t="str">
        <f t="shared" si="282"/>
        <v/>
      </c>
      <c r="FP143" s="275">
        <f>VLOOKUP(C143,MOVI!C:DT,58,0)</f>
        <v>0</v>
      </c>
      <c r="FQ143" s="275">
        <f>VLOOKUP(C143,FPT!B:FO,58,0)</f>
        <v>0</v>
      </c>
      <c r="FR143" t="str">
        <f t="shared" si="283"/>
        <v/>
      </c>
      <c r="FS143" s="275">
        <f>VLOOKUP(C143,MOVI!C:DT,59,0)</f>
        <v>0</v>
      </c>
      <c r="FT143" s="275">
        <f>VLOOKUP(C143,FPT!B:FR,59,0)</f>
        <v>0</v>
      </c>
      <c r="FU143" t="str">
        <f t="shared" si="284"/>
        <v/>
      </c>
      <c r="FV143" s="275">
        <f>VLOOKUP(C143,MOVI!C:DT,60,0)</f>
        <v>0</v>
      </c>
      <c r="FW143" s="275">
        <f>VLOOKUP(C143,FPT!B:FU,60,0)</f>
        <v>0</v>
      </c>
      <c r="FX143" t="str">
        <f t="shared" si="285"/>
        <v/>
      </c>
      <c r="FY143" s="275">
        <f>VLOOKUP(C143,MOVI!C:DT,61,0)</f>
        <v>0</v>
      </c>
      <c r="FZ143" s="275">
        <f>VLOOKUP(C143,FPT!B:FX,61,0)</f>
        <v>0</v>
      </c>
      <c r="GA143" t="str">
        <f t="shared" si="286"/>
        <v/>
      </c>
      <c r="GB143" s="275">
        <f>VLOOKUP(C143,MOVI!C:DT,62,0)</f>
        <v>0</v>
      </c>
      <c r="GC143" s="275">
        <f>VLOOKUP(C143,FPT!B:GA,62,0)</f>
        <v>0</v>
      </c>
      <c r="GD143" t="str">
        <f t="shared" si="287"/>
        <v/>
      </c>
      <c r="GE143" s="275">
        <f>VLOOKUP(C143,MOVI!C:DT,63,0)</f>
        <v>0</v>
      </c>
      <c r="GF143" s="275">
        <f>VLOOKUP(C143,FPT!B:GD,63,0)</f>
        <v>0</v>
      </c>
      <c r="GG143" t="str">
        <f t="shared" si="288"/>
        <v/>
      </c>
      <c r="GH143" s="275">
        <f>VLOOKUP(C143,MOVI!C:DT,64,0)</f>
        <v>0</v>
      </c>
      <c r="GI143" s="275">
        <f>VLOOKUP(C143,FPT!B:GG,64,0)</f>
        <v>0</v>
      </c>
      <c r="GJ143" t="str">
        <f t="shared" si="289"/>
        <v/>
      </c>
      <c r="GK143" s="275">
        <f>VLOOKUP(C143,MOVI!C:DT,65,0)</f>
        <v>0</v>
      </c>
      <c r="GL143" s="275">
        <f>VLOOKUP(C143,FPT!B:GJ,65,0)</f>
        <v>0</v>
      </c>
      <c r="GM143" t="str">
        <f t="shared" si="290"/>
        <v/>
      </c>
      <c r="GN143" s="275">
        <f>VLOOKUP(C143,MOVI!C:DT,66,0)</f>
        <v>0</v>
      </c>
      <c r="GO143" s="275">
        <f>VLOOKUP(C143,FPT!B:GM,66,0)</f>
        <v>0</v>
      </c>
      <c r="GP143" t="str">
        <f t="shared" si="291"/>
        <v/>
      </c>
      <c r="GQ143" s="275">
        <f>VLOOKUP(C143,MOVI!C:DT,67,0)</f>
        <v>0</v>
      </c>
      <c r="GR143" s="275">
        <f>VLOOKUP(C143,FPT!B:GP,67,0)</f>
        <v>0</v>
      </c>
      <c r="GS143" t="str">
        <f t="shared" si="292"/>
        <v/>
      </c>
      <c r="GT143" s="275">
        <f>VLOOKUP(C143,MOVI!C:DT,68,0)</f>
        <v>0</v>
      </c>
      <c r="GU143" s="275">
        <f>VLOOKUP(C143,FPT!B:GS,68,0)</f>
        <v>0</v>
      </c>
      <c r="GV143" t="str">
        <f t="shared" si="293"/>
        <v/>
      </c>
      <c r="GW143" s="275">
        <f>VLOOKUP(C143,MOVI!C:DT,69,0)</f>
        <v>0</v>
      </c>
      <c r="GX143" s="275">
        <f>VLOOKUP(C143,FPT!B:GV,69,0)</f>
        <v>0</v>
      </c>
      <c r="GY143" t="str">
        <f t="shared" si="294"/>
        <v/>
      </c>
      <c r="GZ143" s="275">
        <f>VLOOKUP(C143,MOVI!C:DT,70,0)</f>
        <v>0</v>
      </c>
      <c r="HA143" s="275">
        <f>VLOOKUP(C143,FPT!B:GY,70,0)</f>
        <v>0</v>
      </c>
      <c r="HB143" t="str">
        <f t="shared" si="295"/>
        <v/>
      </c>
      <c r="HC143" s="275">
        <f>VLOOKUP(C143,MOVI!C:DT,71,0)</f>
        <v>10000000</v>
      </c>
      <c r="HD143" s="275">
        <f>ROUND(VLOOKUP(C143,FPT!B:HB,71,0),0)</f>
        <v>10000000</v>
      </c>
      <c r="HE143" t="str">
        <f t="shared" si="296"/>
        <v/>
      </c>
      <c r="HF143" s="275">
        <f>ROUND(VLOOKUP(C143,MOVI!C:DT,72,0),0)</f>
        <v>0</v>
      </c>
      <c r="HG143" s="275">
        <f>ROUND(VLOOKUP(C143,FPT!B:HE,72,0),0)</f>
        <v>0</v>
      </c>
      <c r="HH143" t="str">
        <f t="shared" si="297"/>
        <v/>
      </c>
      <c r="HI143" s="275">
        <f>VLOOKUP(C143,MOVI!C:DT,73,0)</f>
        <v>0</v>
      </c>
      <c r="HJ143" s="275">
        <f>VLOOKUP(C143,FPT!B:HH,73,0)</f>
        <v>0</v>
      </c>
      <c r="HK143" t="str">
        <f t="shared" si="298"/>
        <v/>
      </c>
      <c r="HL143" s="275">
        <f>VLOOKUP(C143,MOVI!C:DT,74,0)</f>
        <v>0</v>
      </c>
      <c r="HM143" s="275">
        <f>VLOOKUP(C143,FPT!B:HK,74,0)</f>
        <v>0</v>
      </c>
      <c r="HN143" t="str">
        <f t="shared" si="299"/>
        <v/>
      </c>
      <c r="HO143" s="275">
        <f>VLOOKUP(C143,MOVI!C:DT,75,0)</f>
        <v>11000000</v>
      </c>
      <c r="HP143" s="275">
        <f>VLOOKUP(C143,FPT!B:HN,75,0)</f>
        <v>11000000</v>
      </c>
      <c r="HQ143" t="str">
        <f t="shared" si="300"/>
        <v/>
      </c>
      <c r="HR143" s="275">
        <f>VLOOKUP(C143,MOVI!C:DT,76,0)</f>
        <v>0</v>
      </c>
      <c r="HS143" s="275">
        <f>VLOOKUP(C143,FPT!B:HQ,76,0)</f>
        <v>0</v>
      </c>
      <c r="HT143" t="str">
        <f t="shared" si="301"/>
        <v/>
      </c>
      <c r="HU143" s="275">
        <f>VLOOKUP(C143,MOVI!C:DT,77,0)</f>
        <v>0</v>
      </c>
      <c r="HV143" s="275">
        <f>VLOOKUP(C143,FPT!B:HT,77,0)</f>
        <v>0</v>
      </c>
      <c r="HW143" t="str">
        <f t="shared" si="302"/>
        <v/>
      </c>
      <c r="HX143" s="274">
        <f>VLOOKUP(C143,MOVI!C:CB,78,0)</f>
        <v>800000</v>
      </c>
      <c r="HY143" s="261">
        <f>VLOOKUP(C143,FPT!$B:$CA,78,0)</f>
        <v>800000</v>
      </c>
      <c r="HZ143" t="str">
        <f t="shared" si="303"/>
        <v/>
      </c>
      <c r="IA143" s="275">
        <f>VLOOKUP(C143,MOVI!C:CD,79,0)</f>
        <v>100000</v>
      </c>
      <c r="IB143" s="275">
        <f>VLOOKUP(C143,FPT!B:HZ,79,0)</f>
        <v>100000</v>
      </c>
      <c r="IC143" t="str">
        <f t="shared" si="304"/>
        <v/>
      </c>
      <c r="ID143" s="275">
        <f>VLOOKUP(C143,MOVI!C:CD,80,0)</f>
        <v>150000</v>
      </c>
      <c r="IE143" s="275">
        <f>VLOOKUP(C143,FPT!B:IC,80,0)</f>
        <v>150000</v>
      </c>
      <c r="IF143" t="str">
        <f t="shared" si="305"/>
        <v/>
      </c>
      <c r="IG143" s="275">
        <f>VLOOKUP(C143,MOVI!C:DT,81,0)</f>
        <v>0</v>
      </c>
      <c r="IH143" s="275">
        <f>VLOOKUP(C143,FPT!B:IF,81,0)</f>
        <v>0</v>
      </c>
      <c r="II143" t="str">
        <f t="shared" si="306"/>
        <v/>
      </c>
      <c r="IJ143" s="275">
        <f>VLOOKUP(C143,MOVI!C:DT,82,0)</f>
        <v>1050000</v>
      </c>
      <c r="IK143" s="275">
        <f>VLOOKUP(C143,FPT!B:II,82,0)</f>
        <v>1050000</v>
      </c>
      <c r="IL143" t="str">
        <f t="shared" si="307"/>
        <v/>
      </c>
      <c r="IM143" s="275">
        <f>ROUND(VLOOKUP(C143,MOVI!C:DT,83,0),0)</f>
        <v>12050000</v>
      </c>
      <c r="IN143" s="275">
        <f>ROUND(VLOOKUP(C143,FPT!B:IL,83,0),0)</f>
        <v>12050000</v>
      </c>
      <c r="IO143" t="str">
        <f t="shared" si="308"/>
        <v/>
      </c>
      <c r="IP143" s="275">
        <f>VLOOKUP(C143,MOVI!C:DT,84,0)</f>
        <v>0</v>
      </c>
      <c r="IQ143" s="275">
        <f>VLOOKUP(C143,FPT!B:IO,84,0)</f>
        <v>0</v>
      </c>
      <c r="IR143" t="str">
        <f t="shared" si="309"/>
        <v/>
      </c>
      <c r="IS143" s="275">
        <f>ROUND(VLOOKUP(C143,MOVI!C:DT,85,0),0)</f>
        <v>0</v>
      </c>
      <c r="IT143" s="275">
        <f>ROUND(VLOOKUP(C143,FPT!B:IR,85,0),0)</f>
        <v>0</v>
      </c>
      <c r="IU143" t="str">
        <f t="shared" si="310"/>
        <v/>
      </c>
      <c r="IV143" s="275">
        <f>VLOOKUP(C143,MOVI!C:DT,86,0)</f>
        <v>0</v>
      </c>
      <c r="IW143" s="275">
        <f>VLOOKUP(C143,FPT!B:IU,86,0)</f>
        <v>0</v>
      </c>
      <c r="IX143" t="str">
        <f t="shared" si="311"/>
        <v/>
      </c>
      <c r="IY143" s="275">
        <f>ROUND(VLOOKUP(C143,MOVI!C:DT,87,0),0)</f>
        <v>0</v>
      </c>
      <c r="IZ143" s="275">
        <f>ROUND(VLOOKUP(C143,FPT!B:IX,87,0),0)</f>
        <v>0</v>
      </c>
      <c r="JA143" t="str">
        <f t="shared" si="312"/>
        <v/>
      </c>
      <c r="JB143" s="275">
        <f>VLOOKUP(C143,MOVI!C:DT,88,0)</f>
        <v>0</v>
      </c>
      <c r="JC143" s="275">
        <f>VLOOKUP(C143,FPT!B:JA,88,0)</f>
        <v>0</v>
      </c>
      <c r="JD143" t="str">
        <f t="shared" si="313"/>
        <v/>
      </c>
      <c r="JE143" s="275">
        <f>VLOOKUP(C143,MOVI!C:DT,89,0)</f>
        <v>100000</v>
      </c>
      <c r="JF143" s="275">
        <f>VLOOKUP(C143,FPT!B:JD,89,0)</f>
        <v>100000</v>
      </c>
      <c r="JG143" t="str">
        <f t="shared" si="314"/>
        <v/>
      </c>
      <c r="JH143" s="275">
        <f>VLOOKUP(C143,MOVI!C:DT,90,0)</f>
        <v>0</v>
      </c>
      <c r="JI143" s="275">
        <f>VLOOKUP(C143,FPT!B:JG,90,0)</f>
        <v>0</v>
      </c>
      <c r="JJ143" t="str">
        <f t="shared" si="315"/>
        <v/>
      </c>
      <c r="JK143" s="275">
        <f>VLOOKUP(C143,MOVI!C:DT,91,0)</f>
        <v>0</v>
      </c>
      <c r="JL143" s="275">
        <f>VLOOKUP(C143,FPT!B:JJ,91,0)</f>
        <v>0</v>
      </c>
      <c r="JM143" t="str">
        <f t="shared" si="316"/>
        <v/>
      </c>
      <c r="JN143" s="275">
        <f>VLOOKUP(C143,MOVI!C:DT,92,0)</f>
        <v>0</v>
      </c>
      <c r="JO143" s="275">
        <f>VLOOKUP(C143,FPT!B:JM,92,0)</f>
        <v>0</v>
      </c>
      <c r="JP143" t="str">
        <f t="shared" si="317"/>
        <v/>
      </c>
      <c r="JQ143" s="275">
        <f>VLOOKUP(C143,MOVI!C:DT,93,0)</f>
        <v>0</v>
      </c>
      <c r="JR143" s="275">
        <f>VLOOKUP(C143,FPT!B:JP,93,0)</f>
        <v>0</v>
      </c>
      <c r="JS143" t="str">
        <f t="shared" si="318"/>
        <v/>
      </c>
      <c r="JT143" s="275">
        <f>VLOOKUP(C143,MOVI!C:DT,94,0)</f>
        <v>100000</v>
      </c>
      <c r="JU143" s="275">
        <f>VLOOKUP(C143,FPT!B:JS,94,0)</f>
        <v>100000</v>
      </c>
      <c r="JV143" t="str">
        <f t="shared" si="319"/>
        <v/>
      </c>
      <c r="JW143" s="275">
        <f>VLOOKUP(C143,MOVI!C:DT,95,0)</f>
        <v>8850000</v>
      </c>
      <c r="JX143" s="275">
        <f>VLOOKUP(C143,FPT!B:JV,95,0)</f>
        <v>8850000</v>
      </c>
      <c r="JY143" t="str">
        <f t="shared" si="320"/>
        <v/>
      </c>
      <c r="JZ143" s="275">
        <f>VLOOKUP(C143,MOVI!C:DT,96,0)</f>
        <v>0</v>
      </c>
      <c r="KA143" s="275">
        <f>VLOOKUP(C143,FPT!B:JY,96,0)</f>
        <v>0</v>
      </c>
      <c r="KB143" t="str">
        <f t="shared" si="321"/>
        <v/>
      </c>
      <c r="KC143" s="275">
        <f>VLOOKUP(C143,MOVI!C:DT,97,0)</f>
        <v>8850000</v>
      </c>
      <c r="KD143" s="275">
        <f>VLOOKUP(C143,FPT!B:KB,97,0)</f>
        <v>8850000</v>
      </c>
      <c r="KE143" t="str">
        <f t="shared" si="322"/>
        <v/>
      </c>
      <c r="KF143" s="275">
        <f>VLOOKUP(C143,MOVI!C:DT,98,0)</f>
        <v>1700000.0000000002</v>
      </c>
      <c r="KG143" s="275">
        <f>VLOOKUP(C143,FPT!B:KE,98,0)</f>
        <v>1700000</v>
      </c>
      <c r="KH143" t="str">
        <f t="shared" si="323"/>
        <v/>
      </c>
      <c r="KI143" s="275">
        <f>VLOOKUP(C143,MOVI!C:DT,99,0)</f>
        <v>0</v>
      </c>
      <c r="KJ143" s="275">
        <f>VLOOKUP(C143,FPT!B:KH,99,0)</f>
        <v>0</v>
      </c>
      <c r="KK143" t="str">
        <f t="shared" si="324"/>
        <v/>
      </c>
      <c r="KL143" s="275">
        <f>VLOOKUP(C143,MOVI!C:DT,100,0)</f>
        <v>300000</v>
      </c>
      <c r="KM143" s="275">
        <f>VLOOKUP(C143,FPT!B:KK,100,0)</f>
        <v>300000</v>
      </c>
      <c r="KN143" t="str">
        <f t="shared" si="325"/>
        <v/>
      </c>
      <c r="KO143" s="275">
        <f>VLOOKUP(C143,MOVI!C:DT,101,0)</f>
        <v>0</v>
      </c>
      <c r="KP143" s="275">
        <f>VLOOKUP(C143,FPT!B:KN,101,0)</f>
        <v>0</v>
      </c>
      <c r="KQ143" t="str">
        <f t="shared" si="326"/>
        <v/>
      </c>
      <c r="KR143" s="275">
        <f>VLOOKUP(C143,MOVI!C:DT,102,0)</f>
        <v>0</v>
      </c>
      <c r="KS143" s="275">
        <f>VLOOKUP(C143,FPT!B:KQ,102,0)</f>
        <v>0</v>
      </c>
      <c r="KT143" t="str">
        <f t="shared" si="327"/>
        <v/>
      </c>
      <c r="KU143" s="275">
        <f>VLOOKUP(C143,MOVI!C:DT,103,0)</f>
        <v>2000000.0000000002</v>
      </c>
      <c r="KV143" s="275">
        <f>VLOOKUP(C143,FPT!B:KT,103,0)</f>
        <v>2000000</v>
      </c>
      <c r="KW143" t="str">
        <f t="shared" si="328"/>
        <v/>
      </c>
      <c r="KX143" s="275">
        <f>VLOOKUP(C143,MOVI!C:DT,104,0)</f>
        <v>3050000</v>
      </c>
      <c r="KY143" s="275">
        <f>VLOOKUP(C143,FPT!B:KW,104,0)</f>
        <v>3050000</v>
      </c>
      <c r="KZ143" t="str">
        <f t="shared" si="329"/>
        <v/>
      </c>
      <c r="LA143" s="275">
        <f>VLOOKUP(C143,MOVI!C:DT,105,0)</f>
        <v>200000</v>
      </c>
      <c r="LB143" s="275">
        <f>VLOOKUP(C143,FPT!B:KZ,105,0)</f>
        <v>200000</v>
      </c>
      <c r="LC143" t="str">
        <f t="shared" si="330"/>
        <v/>
      </c>
      <c r="LD143" s="275">
        <f>VLOOKUP(C143,MOVI!C:DT,106,0)</f>
        <v>12200000</v>
      </c>
      <c r="LE143" s="275">
        <f>VLOOKUP(C143,FPT!B:LC,106,0)</f>
        <v>12200000</v>
      </c>
      <c r="LF143" t="str">
        <f t="shared" si="331"/>
        <v/>
      </c>
      <c r="LG143" s="273">
        <f>VLOOKUP(C143,MOVI!C:DT,107,0)</f>
        <v>0</v>
      </c>
      <c r="LH143" s="273">
        <f>VLOOKUP(C143,FPT!B:LF,107,0)</f>
        <v>0</v>
      </c>
      <c r="LI143" t="str">
        <f t="shared" si="332"/>
        <v/>
      </c>
      <c r="LJ143" t="str">
        <f>VLOOKUP(C143,MOVI!C:DV,108,0)</f>
        <v>Việt PhúSouthSupport</v>
      </c>
      <c r="LK143" s="252" t="str">
        <f>VLOOKUP(C143,FPT!B:LI,108,0)</f>
        <v>Việt PhúSouthSupport</v>
      </c>
      <c r="LL143" t="str">
        <f t="shared" si="333"/>
        <v/>
      </c>
      <c r="LM143" s="275">
        <f>ROUND(VLOOKUP(C143,MOVI!C:DV,109,0),0)</f>
        <v>833333</v>
      </c>
      <c r="LN143" s="275">
        <f>ROUND(VLOOKUP(C143,FPT!B:LL,109,0),0)</f>
        <v>833333</v>
      </c>
      <c r="LO143" t="str">
        <f t="shared" si="334"/>
        <v/>
      </c>
      <c r="LP143" t="str">
        <f>VLOOKUP(C143,MOVI!C:DV,110,0)</f>
        <v>HO</v>
      </c>
      <c r="LQ143" s="247" t="str">
        <f>VLOOKUP(C143,FPT!B:LO,110,0)</f>
        <v>HO</v>
      </c>
      <c r="LR143" t="str">
        <f t="shared" si="335"/>
        <v/>
      </c>
      <c r="LS143">
        <f>MOVI!DI138</f>
        <v>22</v>
      </c>
      <c r="LV143">
        <f>MOVI!DJ138</f>
        <v>0</v>
      </c>
      <c r="LW143">
        <f>MOVI!DK138</f>
        <v>0</v>
      </c>
      <c r="LX143" t="str">
        <f>MOVI!DL138</f>
        <v>x</v>
      </c>
      <c r="LY143">
        <f>MOVI!DM138</f>
        <v>0</v>
      </c>
      <c r="LZ143">
        <f>MOVI!DN138</f>
        <v>100000</v>
      </c>
      <c r="MA143">
        <f>MOVI!DO138</f>
        <v>0</v>
      </c>
      <c r="MB143" t="str">
        <f>MOVI!DP138</f>
        <v/>
      </c>
      <c r="MC143">
        <f>MOVI!DQ138</f>
        <v>0</v>
      </c>
      <c r="MD143">
        <f>MOVI!DR138</f>
        <v>0</v>
      </c>
      <c r="ME143" t="str">
        <f>VLOOKUP(C143,MOVI!C:DV,121,0)</f>
        <v/>
      </c>
      <c r="MF143" s="252"/>
      <c r="MG143" t="str">
        <f t="shared" si="228"/>
        <v/>
      </c>
      <c r="MH143" t="str">
        <f>VLOOKUP(C143,MOVI!C:DT,122,0)</f>
        <v>Việt PhúSouth</v>
      </c>
      <c r="MI143" s="252" t="str">
        <f>VLOOKUP(C143,FPT!B:DS,112,0)</f>
        <v>Việt PhúSouth</v>
      </c>
      <c r="MJ143" t="str">
        <f t="shared" si="336"/>
        <v/>
      </c>
    </row>
    <row r="144" spans="1:348" x14ac:dyDescent="0.25">
      <c r="A144">
        <v>136</v>
      </c>
      <c r="B144" s="48">
        <v>4443</v>
      </c>
      <c r="C144" s="271" t="s">
        <v>925</v>
      </c>
      <c r="D144" t="str">
        <f>VLOOKUP(C144,MOVI!C:D,2,0)</f>
        <v>Nguyễn Hồ Trâm Anh</v>
      </c>
      <c r="E144" t="str">
        <f>VLOOKUP(C144,FPT!B:C,2,0)</f>
        <v>Nguyễn Hồ Trâm Anh</v>
      </c>
      <c r="F144" t="str">
        <f t="shared" si="229"/>
        <v/>
      </c>
      <c r="G144" t="str">
        <f>VLOOKUP(C144,MOVI!C:E,3,0)</f>
        <v>Support</v>
      </c>
      <c r="H144" t="str">
        <f>VLOOKUP(C144,FPT!B:F,3,0)</f>
        <v>Support</v>
      </c>
      <c r="I144" t="str">
        <f t="shared" si="230"/>
        <v/>
      </c>
      <c r="J144" t="str">
        <f>VLOOKUP(C144,MOVI!C:H,4,0)</f>
        <v>Operations</v>
      </c>
      <c r="K144" t="str">
        <f>VLOOKUP(C144,FPT!B:I,4,0)</f>
        <v>Operations</v>
      </c>
      <c r="L144" t="str">
        <f t="shared" si="231"/>
        <v/>
      </c>
      <c r="M144" t="str">
        <f>VLOOKUP(C144,MOVI!C:DT,5,0)</f>
        <v>Senior Associate</v>
      </c>
      <c r="N144" t="str">
        <f>VLOOKUP(C144,FPT!B:L,5,0)</f>
        <v>Senior Associate</v>
      </c>
      <c r="O144" t="str">
        <f t="shared" si="232"/>
        <v/>
      </c>
      <c r="P144" t="str">
        <f>VLOOKUP(C144,MOVI!C:DT,6,0)</f>
        <v>Statement and Reconciliation Senior Officer</v>
      </c>
      <c r="Q144" t="str">
        <f>VLOOKUP(C144,FPT!B:O,6,0)</f>
        <v>Statement and Reconciliation Senior Officer</v>
      </c>
      <c r="R144" t="str">
        <f t="shared" si="233"/>
        <v/>
      </c>
      <c r="S144" t="str">
        <f>VLOOKUP(C144,MOVI!C:DT,7,0)</f>
        <v>South</v>
      </c>
      <c r="T144" t="str">
        <f>VLOOKUP(C144,FPT!B:R,7,0)</f>
        <v>South</v>
      </c>
      <c r="U144" t="str">
        <f t="shared" si="234"/>
        <v/>
      </c>
      <c r="V144" t="str">
        <f>VLOOKUP(C144,MOVI!C:DT,8,0)</f>
        <v>Việt Phú</v>
      </c>
      <c r="W144" t="str">
        <f>VLOOKUP(C144,FPT!B:U,8,0)</f>
        <v>Việt Phú</v>
      </c>
      <c r="X144" t="str">
        <f t="shared" si="235"/>
        <v/>
      </c>
      <c r="Y144" t="str">
        <f>VLOOKUP(C144,MOVI!C:DT,9,0)</f>
        <v>Full-time</v>
      </c>
      <c r="Z144" t="str">
        <f>VLOOKUP(C144,FPT!B:X,9,0)</f>
        <v>Full-time</v>
      </c>
      <c r="AA144" t="str">
        <f t="shared" si="236"/>
        <v/>
      </c>
      <c r="AB144" t="str">
        <f>VLOOKUP(C144,MOVI!C:DT,10,0)</f>
        <v>Permanent</v>
      </c>
      <c r="AC144" t="str">
        <f>VLOOKUP(C144,FPT!B:AA,10,0)</f>
        <v>Permanent</v>
      </c>
      <c r="AD144" t="str">
        <f t="shared" si="237"/>
        <v/>
      </c>
      <c r="AE144" s="247">
        <f>VLOOKUP(C144,MOVI!C:DT,11,0)</f>
        <v>43188</v>
      </c>
      <c r="AF144" s="247">
        <f>VLOOKUP(C144,FPT!B:AD,11,0)</f>
        <v>43188</v>
      </c>
      <c r="AG144" t="str">
        <f t="shared" si="238"/>
        <v/>
      </c>
      <c r="AH144" s="260"/>
      <c r="AI144" s="260"/>
      <c r="AJ144" t="str">
        <f t="shared" si="338"/>
        <v/>
      </c>
      <c r="AK144">
        <f>VLOOKUP(C144,MOVI!C:DT,13,0)</f>
        <v>0</v>
      </c>
      <c r="AL144" s="247">
        <f>VLOOKUP(C144,FPT!B:AJ,13,0)</f>
        <v>0</v>
      </c>
      <c r="AM144" t="str">
        <f t="shared" si="337"/>
        <v/>
      </c>
      <c r="AN144" s="247">
        <f>VLOOKUP(C144,MOVI!C:DT,14,0)</f>
        <v>0</v>
      </c>
      <c r="AO144" s="247">
        <f>VLOOKUP(C144,FPT!B:AM,14,0)</f>
        <v>0</v>
      </c>
      <c r="AP144" t="str">
        <f t="shared" si="239"/>
        <v/>
      </c>
      <c r="AQ144" t="str">
        <f>VLOOKUP(C144,MOVI!C:DT,15,0)</f>
        <v>LC</v>
      </c>
      <c r="AR144" s="247" t="str">
        <f>VLOOKUP(C144,FPT!B:AP,15,0)</f>
        <v>LC</v>
      </c>
      <c r="AS144" t="str">
        <f t="shared" si="240"/>
        <v/>
      </c>
      <c r="AT144" s="282" t="str">
        <f>VLOOKUP(C144,MOVI!C:DT,16,0)</f>
        <v>LTTP</v>
      </c>
      <c r="AU144" s="247" t="str">
        <f>VLOOKUP(C144,FPT!B:AS,16,0)</f>
        <v>LTTP</v>
      </c>
      <c r="AV144" t="str">
        <f t="shared" si="241"/>
        <v/>
      </c>
      <c r="AW144" t="str">
        <f>VLOOKUP(C144,MOVI!C:DT,17,0)</f>
        <v>L</v>
      </c>
      <c r="AX144" s="247" t="str">
        <f>VLOOKUP(C144,FPT!B:AV,17,0)</f>
        <v>L</v>
      </c>
      <c r="AY144" t="str">
        <f t="shared" si="242"/>
        <v/>
      </c>
      <c r="AZ144">
        <f>VLOOKUP(C144,MOVI!C:DT,18,0)</f>
        <v>0</v>
      </c>
      <c r="BA144" s="247">
        <f>VLOOKUP(C144,FPT!B:AY,18,0)</f>
        <v>0</v>
      </c>
      <c r="BB144" t="str">
        <f t="shared" si="243"/>
        <v/>
      </c>
      <c r="BC144" s="275">
        <f>VLOOKUP(C144,MOVI!C:DT,19,0)</f>
        <v>10000000</v>
      </c>
      <c r="BD144" s="275">
        <f>VLOOKUP(C144,FPT!B:BB,19,0)</f>
        <v>10000000</v>
      </c>
      <c r="BE144" t="str">
        <f t="shared" si="244"/>
        <v/>
      </c>
      <c r="BF144">
        <f>VLOOKUP(C144,MOVI!C:DT,20,0)</f>
        <v>0</v>
      </c>
      <c r="BG144" s="252">
        <f>VLOOKUP(C144,FPT!B:BE,20,0)</f>
        <v>0</v>
      </c>
      <c r="BH144" t="str">
        <f t="shared" si="245"/>
        <v/>
      </c>
      <c r="BI144" s="275">
        <f>VLOOKUP(C144,MOVI!C:DT,21,0)</f>
        <v>10000000</v>
      </c>
      <c r="BJ144" s="275">
        <f>VLOOKUP(C144,FPT!B:BH,21,0)</f>
        <v>10000000</v>
      </c>
      <c r="BK144" t="str">
        <f t="shared" si="246"/>
        <v/>
      </c>
      <c r="BL144" s="275">
        <f>VLOOKUP(C144,MOVI!C:DT,22,0)</f>
        <v>0</v>
      </c>
      <c r="BM144" s="275">
        <f>VLOOKUP(C144,FPT!B:BK,22,0)</f>
        <v>0</v>
      </c>
      <c r="BN144" t="str">
        <f t="shared" si="247"/>
        <v/>
      </c>
      <c r="BO144" s="275">
        <f>VLOOKUP(C144,MOVI!C:DT,23,0)</f>
        <v>0</v>
      </c>
      <c r="BP144" s="275">
        <f>VLOOKUP(C144,FPT!B:BN,23,0)</f>
        <v>0</v>
      </c>
      <c r="BQ144" t="str">
        <f t="shared" si="248"/>
        <v/>
      </c>
      <c r="BR144" s="275">
        <f>VLOOKUP(C144,MOVI!C:DT,24,0)</f>
        <v>0</v>
      </c>
      <c r="BS144" s="275">
        <f>VLOOKUP(C144,FPT!B:BQ,24,0)</f>
        <v>0</v>
      </c>
      <c r="BT144" t="str">
        <f t="shared" si="249"/>
        <v/>
      </c>
      <c r="BU144" s="275">
        <f>VLOOKUP(C144,MOVI!C:DT,25,0)</f>
        <v>0</v>
      </c>
      <c r="BV144" s="275">
        <f>VLOOKUP(C144,FPT!B:BT,25,0)</f>
        <v>0</v>
      </c>
      <c r="BW144" t="str">
        <f t="shared" si="250"/>
        <v/>
      </c>
      <c r="BX144" s="275">
        <f>VLOOKUP(C144,MOVI!C:DT,26,0)</f>
        <v>0</v>
      </c>
      <c r="BY144" s="275">
        <f>VLOOKUP(C144,FPT!B:BW,26,0)</f>
        <v>0</v>
      </c>
      <c r="BZ144" t="str">
        <f t="shared" si="251"/>
        <v/>
      </c>
      <c r="CA144" s="275">
        <f>VLOOKUP(C144,MOVI!C:DT,27,0)</f>
        <v>0</v>
      </c>
      <c r="CB144" s="275">
        <f>VLOOKUP(C144,FPT!B:BZ,27,0)</f>
        <v>0</v>
      </c>
      <c r="CC144" t="str">
        <f t="shared" si="252"/>
        <v/>
      </c>
      <c r="CD144" s="275">
        <f>VLOOKUP(C144,MOVI!C:DT,28,0)</f>
        <v>0</v>
      </c>
      <c r="CE144" s="275">
        <f>VLOOKUP(C144,FPT!B:CC,28,0)</f>
        <v>0</v>
      </c>
      <c r="CF144" t="str">
        <f t="shared" si="253"/>
        <v/>
      </c>
      <c r="CG144" t="str">
        <f>VLOOKUP(C144,MOVI!C:DT,29,0)</f>
        <v>CN</v>
      </c>
      <c r="CH144" s="252" t="str">
        <f>VLOOKUP(C144,FPT!B:CF,29,0)</f>
        <v>CN</v>
      </c>
      <c r="CI144" t="str">
        <f t="shared" si="254"/>
        <v/>
      </c>
      <c r="CJ144">
        <f>VLOOKUP(C144,MOVI!C:DT,30,0)</f>
        <v>26</v>
      </c>
      <c r="CK144" s="252">
        <f>VLOOKUP(C144,FPT!B:CI,30,0)</f>
        <v>26</v>
      </c>
      <c r="CL144" t="str">
        <f t="shared" si="255"/>
        <v/>
      </c>
      <c r="CM144">
        <f>VLOOKUP(C144,MOVI!C:DT,31,0)</f>
        <v>25</v>
      </c>
      <c r="CN144" s="252">
        <f>VLOOKUP(C144,FPT!B:CL,31,0)</f>
        <v>25</v>
      </c>
      <c r="CO144" t="str">
        <f t="shared" si="256"/>
        <v/>
      </c>
      <c r="CP144" s="275">
        <f>VLOOKUP(C144,MOVI!C:DT,32,0)</f>
        <v>1</v>
      </c>
      <c r="CQ144" s="275">
        <f>VLOOKUP(C144,FPT!B:CO,32,0)</f>
        <v>1</v>
      </c>
      <c r="CR144" t="str">
        <f t="shared" si="257"/>
        <v/>
      </c>
      <c r="CS144" s="275">
        <f>VLOOKUP(C144,MOVI!C:DT,33,0)</f>
        <v>0</v>
      </c>
      <c r="CT144" s="275">
        <f>VLOOKUP(C144,FPT!B:CR,33,0)</f>
        <v>0</v>
      </c>
      <c r="CU144" t="str">
        <f t="shared" si="258"/>
        <v/>
      </c>
      <c r="CV144" s="275">
        <f>VLOOKUP(C144,MOVI!C:DT,34,0)</f>
        <v>0</v>
      </c>
      <c r="CW144" s="275">
        <f>VLOOKUP(C144,FPT!B:CU,34,0)</f>
        <v>0</v>
      </c>
      <c r="CX144" t="str">
        <f t="shared" si="259"/>
        <v/>
      </c>
      <c r="CY144" s="275">
        <f>VLOOKUP(C144,MOVI!C:DT,35,0)</f>
        <v>26</v>
      </c>
      <c r="CZ144" s="275">
        <f>VLOOKUP(C144,FPT!B:CX,35,0)</f>
        <v>26</v>
      </c>
      <c r="DA144" t="str">
        <f t="shared" si="260"/>
        <v/>
      </c>
      <c r="DB144" s="275">
        <f>VLOOKUP(C144,MOVI!C:DT,36,0)</f>
        <v>0</v>
      </c>
      <c r="DC144" s="275">
        <f>VLOOKUP(C144,FPT!B:DA,36,0)</f>
        <v>0</v>
      </c>
      <c r="DD144" t="str">
        <f t="shared" si="261"/>
        <v/>
      </c>
      <c r="DE144" s="275">
        <f>VLOOKUP(C144,MOVI!C:DT,37,0)</f>
        <v>0</v>
      </c>
      <c r="DF144" s="275">
        <f>VLOOKUP(C144,FPT!B:DD,37,0)</f>
        <v>0</v>
      </c>
      <c r="DG144" t="str">
        <f t="shared" si="262"/>
        <v/>
      </c>
      <c r="DH144" s="275">
        <f>VLOOKUP(C144,MOVI!C:DT,38,0)</f>
        <v>0</v>
      </c>
      <c r="DI144" s="275">
        <f>VLOOKUP(C144,FPT!B:DG,38,0)</f>
        <v>0</v>
      </c>
      <c r="DJ144" t="str">
        <f t="shared" si="263"/>
        <v/>
      </c>
      <c r="DK144" s="275">
        <f>VLOOKUP(C144,MOVI!C:DT,39,0)</f>
        <v>0</v>
      </c>
      <c r="DL144" s="275">
        <f>VLOOKUP(C144,FPT!B:DJ,39,0)</f>
        <v>0</v>
      </c>
      <c r="DM144" t="str">
        <f t="shared" si="264"/>
        <v/>
      </c>
      <c r="DN144" s="275">
        <f>VLOOKUP(C144,MOVI!C:DT,40,0)</f>
        <v>0</v>
      </c>
      <c r="DO144" s="275">
        <f>VLOOKUP(C144,FPT!B:DM,40,0)</f>
        <v>0</v>
      </c>
      <c r="DP144" t="str">
        <f t="shared" si="265"/>
        <v/>
      </c>
      <c r="DQ144" s="275">
        <f>VLOOKUP(C144,MOVI!C:DT,41,0)</f>
        <v>0</v>
      </c>
      <c r="DR144" s="275">
        <f>VLOOKUP(C144,FPT!B:DP,41,0)</f>
        <v>0</v>
      </c>
      <c r="DS144" t="str">
        <f t="shared" si="266"/>
        <v/>
      </c>
      <c r="DT144" s="275">
        <f>VLOOKUP(C144,MOVI!C:DT,42,0)</f>
        <v>10000000</v>
      </c>
      <c r="DU144" s="275">
        <f>ROUND(VLOOKUP(C144,FPT!B:DS,42,0),0)</f>
        <v>10000000</v>
      </c>
      <c r="DV144" t="str">
        <f t="shared" si="267"/>
        <v/>
      </c>
      <c r="DW144" s="275">
        <f>VLOOKUP(C144,MOVI!C:DT,43,0)</f>
        <v>0</v>
      </c>
      <c r="DX144" s="275">
        <f>VLOOKUP(C144,FPT!B:DV,43,0)</f>
        <v>0</v>
      </c>
      <c r="DY144" t="str">
        <f t="shared" si="268"/>
        <v/>
      </c>
      <c r="DZ144" s="275">
        <f>VLOOKUP(C144,MOVI!C:DT,44,0)</f>
        <v>0</v>
      </c>
      <c r="EA144" s="275">
        <f>VLOOKUP(C144,FPT!B:DY,44,0)</f>
        <v>0</v>
      </c>
      <c r="EB144" t="str">
        <f t="shared" si="269"/>
        <v/>
      </c>
      <c r="EC144" s="275">
        <f>VLOOKUP(C144,MOVI!C:DT,45,0)</f>
        <v>10000000</v>
      </c>
      <c r="ED144" s="275">
        <f>ROUND(VLOOKUP(C144,FPT!B:EB,45,0),0)</f>
        <v>10000000</v>
      </c>
      <c r="EE144" t="str">
        <f t="shared" si="270"/>
        <v/>
      </c>
      <c r="EF144" s="275">
        <f>VLOOKUP(C144,MOVI!C:DT,46,0)</f>
        <v>0</v>
      </c>
      <c r="EG144" s="275">
        <f>VLOOKUP(C144,FPT!B:EE,46,0)</f>
        <v>0</v>
      </c>
      <c r="EH144" t="str">
        <f t="shared" si="271"/>
        <v/>
      </c>
      <c r="EI144" s="275">
        <f>VLOOKUP(C144,MOVI!C:DT,47,0)</f>
        <v>0</v>
      </c>
      <c r="EJ144" s="275">
        <f>VLOOKUP(C144,FPT!B:EH,47,0)</f>
        <v>0</v>
      </c>
      <c r="EK144" t="str">
        <f t="shared" si="272"/>
        <v/>
      </c>
      <c r="EL144" s="275">
        <f>VLOOKUP(C144,MOVI!C:DT,48,0)</f>
        <v>0</v>
      </c>
      <c r="EM144" s="275">
        <f>VLOOKUP(C144,FPT!B:EK,48,0)</f>
        <v>0</v>
      </c>
      <c r="EN144" t="str">
        <f t="shared" si="273"/>
        <v/>
      </c>
      <c r="EO144" s="275">
        <f>VLOOKUP(C144,MOVI!C:DT,49,0)</f>
        <v>0</v>
      </c>
      <c r="EP144" s="275">
        <f>VLOOKUP(C144,FPT!B:EN,49,0)</f>
        <v>0</v>
      </c>
      <c r="EQ144" t="str">
        <f t="shared" si="274"/>
        <v/>
      </c>
      <c r="ER144" s="275">
        <f>VLOOKUP(C144,MOVI!C:DT,50,0)</f>
        <v>0</v>
      </c>
      <c r="ES144" s="275">
        <f>VLOOKUP(C144,FPT!B:EQ,50,0)</f>
        <v>0</v>
      </c>
      <c r="ET144" t="str">
        <f t="shared" si="275"/>
        <v/>
      </c>
      <c r="EU144" s="275">
        <f>VLOOKUP(C144,MOVI!C:DT,51,0)</f>
        <v>0</v>
      </c>
      <c r="EV144" s="275">
        <f>VLOOKUP(C144,FPT!B:ET,51,0)</f>
        <v>0</v>
      </c>
      <c r="EW144" t="str">
        <f t="shared" si="276"/>
        <v/>
      </c>
      <c r="EX144" s="275">
        <f>VLOOKUP(C144,MOVI!C:DT,52,0)</f>
        <v>0</v>
      </c>
      <c r="EY144" s="275">
        <f>VLOOKUP(C144,FPT!B:EW,52,0)</f>
        <v>0</v>
      </c>
      <c r="EZ144" t="str">
        <f t="shared" si="277"/>
        <v/>
      </c>
      <c r="FA144" s="275">
        <f>VLOOKUP(C144,MOVI!C:DT,53,0)</f>
        <v>0</v>
      </c>
      <c r="FB144" s="275">
        <f>VLOOKUP(C144,FPT!B:EZ,53,0)</f>
        <v>0</v>
      </c>
      <c r="FC144" t="str">
        <f t="shared" si="278"/>
        <v/>
      </c>
      <c r="FD144" s="275">
        <f>VLOOKUP(C144,MOVI!C:DT,54,0)</f>
        <v>0</v>
      </c>
      <c r="FE144" s="275">
        <f>VLOOKUP(C144,FPT!B:FC,54,0)</f>
        <v>0</v>
      </c>
      <c r="FF144" t="str">
        <f t="shared" si="279"/>
        <v/>
      </c>
      <c r="FG144" s="275">
        <f>VLOOKUP(C144,MOVI!C:DT,55,0)</f>
        <v>0</v>
      </c>
      <c r="FH144" s="275">
        <f>VLOOKUP(C144,FPT!B:FF,55,0)</f>
        <v>0</v>
      </c>
      <c r="FI144" t="str">
        <f t="shared" si="280"/>
        <v/>
      </c>
      <c r="FJ144" s="275">
        <f>VLOOKUP(C144,MOVI!C:DT,56,0)</f>
        <v>0</v>
      </c>
      <c r="FK144" s="275">
        <f>VLOOKUP(C144,FPT!B:FI,56,0)</f>
        <v>0</v>
      </c>
      <c r="FL144" t="str">
        <f t="shared" si="281"/>
        <v/>
      </c>
      <c r="FM144" s="275">
        <f>VLOOKUP(C144,MOVI!C:DT,57,0)</f>
        <v>0</v>
      </c>
      <c r="FN144" s="275">
        <f>VLOOKUP(C144,FPT!B:FL,57,0)</f>
        <v>0</v>
      </c>
      <c r="FO144" t="str">
        <f t="shared" si="282"/>
        <v/>
      </c>
      <c r="FP144" s="275">
        <f>VLOOKUP(C144,MOVI!C:DT,58,0)</f>
        <v>0</v>
      </c>
      <c r="FQ144" s="275">
        <f>VLOOKUP(C144,FPT!B:FO,58,0)</f>
        <v>0</v>
      </c>
      <c r="FR144" t="str">
        <f t="shared" si="283"/>
        <v/>
      </c>
      <c r="FS144" s="275">
        <f>VLOOKUP(C144,MOVI!C:DT,59,0)</f>
        <v>0</v>
      </c>
      <c r="FT144" s="275">
        <f>VLOOKUP(C144,FPT!B:FR,59,0)</f>
        <v>0</v>
      </c>
      <c r="FU144" t="str">
        <f t="shared" si="284"/>
        <v/>
      </c>
      <c r="FV144" s="275">
        <f>VLOOKUP(C144,MOVI!C:DT,60,0)</f>
        <v>0</v>
      </c>
      <c r="FW144" s="275">
        <f>VLOOKUP(C144,FPT!B:FU,60,0)</f>
        <v>0</v>
      </c>
      <c r="FX144" t="str">
        <f t="shared" si="285"/>
        <v/>
      </c>
      <c r="FY144" s="275">
        <f>VLOOKUP(C144,MOVI!C:DT,61,0)</f>
        <v>0</v>
      </c>
      <c r="FZ144" s="275">
        <f>VLOOKUP(C144,FPT!B:FX,61,0)</f>
        <v>0</v>
      </c>
      <c r="GA144" t="str">
        <f t="shared" si="286"/>
        <v/>
      </c>
      <c r="GB144" s="275">
        <f>VLOOKUP(C144,MOVI!C:DT,62,0)</f>
        <v>0</v>
      </c>
      <c r="GC144" s="275">
        <f>VLOOKUP(C144,FPT!B:GA,62,0)</f>
        <v>0</v>
      </c>
      <c r="GD144" t="str">
        <f t="shared" si="287"/>
        <v/>
      </c>
      <c r="GE144" s="275">
        <f>VLOOKUP(C144,MOVI!C:DT,63,0)</f>
        <v>0</v>
      </c>
      <c r="GF144" s="275">
        <f>VLOOKUP(C144,FPT!B:GD,63,0)</f>
        <v>0</v>
      </c>
      <c r="GG144" t="str">
        <f t="shared" si="288"/>
        <v/>
      </c>
      <c r="GH144" s="275">
        <f>VLOOKUP(C144,MOVI!C:DT,64,0)</f>
        <v>0</v>
      </c>
      <c r="GI144" s="275">
        <f>VLOOKUP(C144,FPT!B:GG,64,0)</f>
        <v>0</v>
      </c>
      <c r="GJ144" t="str">
        <f t="shared" si="289"/>
        <v/>
      </c>
      <c r="GK144" s="275">
        <f>VLOOKUP(C144,MOVI!C:DT,65,0)</f>
        <v>0</v>
      </c>
      <c r="GL144" s="275">
        <f>VLOOKUP(C144,FPT!B:GJ,65,0)</f>
        <v>0</v>
      </c>
      <c r="GM144" t="str">
        <f t="shared" si="290"/>
        <v/>
      </c>
      <c r="GN144" s="275">
        <f>VLOOKUP(C144,MOVI!C:DT,66,0)</f>
        <v>0</v>
      </c>
      <c r="GO144" s="275">
        <f>VLOOKUP(C144,FPT!B:GM,66,0)</f>
        <v>0</v>
      </c>
      <c r="GP144" t="str">
        <f t="shared" si="291"/>
        <v/>
      </c>
      <c r="GQ144" s="275">
        <f>VLOOKUP(C144,MOVI!C:DT,67,0)</f>
        <v>0</v>
      </c>
      <c r="GR144" s="275">
        <f>VLOOKUP(C144,FPT!B:GP,67,0)</f>
        <v>0</v>
      </c>
      <c r="GS144" t="str">
        <f t="shared" si="292"/>
        <v/>
      </c>
      <c r="GT144" s="275">
        <f>VLOOKUP(C144,MOVI!C:DT,68,0)</f>
        <v>0</v>
      </c>
      <c r="GU144" s="275">
        <f>VLOOKUP(C144,FPT!B:GS,68,0)</f>
        <v>0</v>
      </c>
      <c r="GV144" t="str">
        <f t="shared" si="293"/>
        <v/>
      </c>
      <c r="GW144" s="275">
        <f>VLOOKUP(C144,MOVI!C:DT,69,0)</f>
        <v>0</v>
      </c>
      <c r="GX144" s="275">
        <f>VLOOKUP(C144,FPT!B:GV,69,0)</f>
        <v>0</v>
      </c>
      <c r="GY144" t="str">
        <f t="shared" si="294"/>
        <v/>
      </c>
      <c r="GZ144" s="275">
        <f>VLOOKUP(C144,MOVI!C:DT,70,0)</f>
        <v>0</v>
      </c>
      <c r="HA144" s="275">
        <f>VLOOKUP(C144,FPT!B:GY,70,0)</f>
        <v>0</v>
      </c>
      <c r="HB144" t="str">
        <f t="shared" si="295"/>
        <v/>
      </c>
      <c r="HC144" s="275">
        <f>VLOOKUP(C144,MOVI!C:DT,71,0)</f>
        <v>10000000</v>
      </c>
      <c r="HD144" s="275">
        <f>ROUND(VLOOKUP(C144,FPT!B:HB,71,0),0)</f>
        <v>10000000</v>
      </c>
      <c r="HE144" t="str">
        <f t="shared" si="296"/>
        <v/>
      </c>
      <c r="HF144" s="275">
        <f>ROUND(VLOOKUP(C144,MOVI!C:DT,72,0),0)</f>
        <v>0</v>
      </c>
      <c r="HG144" s="275">
        <f>ROUND(VLOOKUP(C144,FPT!B:HE,72,0),0)</f>
        <v>0</v>
      </c>
      <c r="HH144" t="str">
        <f t="shared" si="297"/>
        <v/>
      </c>
      <c r="HI144" s="275">
        <f>VLOOKUP(C144,MOVI!C:DT,73,0)</f>
        <v>0</v>
      </c>
      <c r="HJ144" s="275">
        <f>VLOOKUP(C144,FPT!B:HH,73,0)</f>
        <v>0</v>
      </c>
      <c r="HK144" t="str">
        <f t="shared" si="298"/>
        <v/>
      </c>
      <c r="HL144" s="275">
        <f>VLOOKUP(C144,MOVI!C:DT,74,0)</f>
        <v>0</v>
      </c>
      <c r="HM144" s="275">
        <f>VLOOKUP(C144,FPT!B:HK,74,0)</f>
        <v>0</v>
      </c>
      <c r="HN144" t="str">
        <f t="shared" si="299"/>
        <v/>
      </c>
      <c r="HO144" s="275">
        <f>VLOOKUP(C144,MOVI!C:DT,75,0)</f>
        <v>11000000</v>
      </c>
      <c r="HP144" s="275">
        <f>VLOOKUP(C144,FPT!B:HN,75,0)</f>
        <v>11000000</v>
      </c>
      <c r="HQ144" t="str">
        <f t="shared" si="300"/>
        <v/>
      </c>
      <c r="HR144" s="275">
        <f>VLOOKUP(C144,MOVI!C:DT,76,0)</f>
        <v>0</v>
      </c>
      <c r="HS144" s="275">
        <f>VLOOKUP(C144,FPT!B:HQ,76,0)</f>
        <v>0</v>
      </c>
      <c r="HT144" t="str">
        <f t="shared" si="301"/>
        <v/>
      </c>
      <c r="HU144" s="275">
        <f>VLOOKUP(C144,MOVI!C:DT,77,0)</f>
        <v>0</v>
      </c>
      <c r="HV144" s="275">
        <f>VLOOKUP(C144,FPT!B:HT,77,0)</f>
        <v>0</v>
      </c>
      <c r="HW144" t="str">
        <f t="shared" si="302"/>
        <v/>
      </c>
      <c r="HX144" s="274">
        <f>VLOOKUP(C144,MOVI!C:CB,78,0)</f>
        <v>800000</v>
      </c>
      <c r="HY144" s="261">
        <f>VLOOKUP(C144,FPT!$B:$CA,78,0)</f>
        <v>800000</v>
      </c>
      <c r="HZ144" t="str">
        <f t="shared" si="303"/>
        <v/>
      </c>
      <c r="IA144" s="275">
        <f>VLOOKUP(C144,MOVI!C:CD,79,0)</f>
        <v>100000</v>
      </c>
      <c r="IB144" s="275">
        <f>VLOOKUP(C144,FPT!B:HZ,79,0)</f>
        <v>100000</v>
      </c>
      <c r="IC144" t="str">
        <f t="shared" si="304"/>
        <v/>
      </c>
      <c r="ID144" s="275">
        <f>VLOOKUP(C144,MOVI!C:CD,80,0)</f>
        <v>150000</v>
      </c>
      <c r="IE144" s="275">
        <f>VLOOKUP(C144,FPT!B:IC,80,0)</f>
        <v>150000</v>
      </c>
      <c r="IF144" t="str">
        <f t="shared" si="305"/>
        <v/>
      </c>
      <c r="IG144" s="275">
        <f>VLOOKUP(C144,MOVI!C:DT,81,0)</f>
        <v>0</v>
      </c>
      <c r="IH144" s="275">
        <f>VLOOKUP(C144,FPT!B:IF,81,0)</f>
        <v>0</v>
      </c>
      <c r="II144" t="str">
        <f t="shared" si="306"/>
        <v/>
      </c>
      <c r="IJ144" s="275">
        <f>VLOOKUP(C144,MOVI!C:DT,82,0)</f>
        <v>1050000</v>
      </c>
      <c r="IK144" s="275">
        <f>VLOOKUP(C144,FPT!B:II,82,0)</f>
        <v>1050000</v>
      </c>
      <c r="IL144" t="str">
        <f t="shared" si="307"/>
        <v/>
      </c>
      <c r="IM144" s="275">
        <f>ROUND(VLOOKUP(C144,MOVI!C:DT,83,0),0)</f>
        <v>12050000</v>
      </c>
      <c r="IN144" s="275">
        <f>ROUND(VLOOKUP(C144,FPT!B:IL,83,0),0)</f>
        <v>12050000</v>
      </c>
      <c r="IO144" t="str">
        <f t="shared" si="308"/>
        <v/>
      </c>
      <c r="IP144" s="275">
        <f>VLOOKUP(C144,MOVI!C:DT,84,0)</f>
        <v>0</v>
      </c>
      <c r="IQ144" s="275">
        <f>VLOOKUP(C144,FPT!B:IO,84,0)</f>
        <v>0</v>
      </c>
      <c r="IR144" t="str">
        <f t="shared" si="309"/>
        <v/>
      </c>
      <c r="IS144" s="275">
        <f>ROUND(VLOOKUP(C144,MOVI!C:DT,85,0),0)</f>
        <v>0</v>
      </c>
      <c r="IT144" s="275">
        <f>ROUND(VLOOKUP(C144,FPT!B:IR,85,0),0)</f>
        <v>0</v>
      </c>
      <c r="IU144" t="str">
        <f t="shared" si="310"/>
        <v/>
      </c>
      <c r="IV144" s="275">
        <f>VLOOKUP(C144,MOVI!C:DT,86,0)</f>
        <v>0</v>
      </c>
      <c r="IW144" s="275">
        <f>VLOOKUP(C144,FPT!B:IU,86,0)</f>
        <v>0</v>
      </c>
      <c r="IX144" t="str">
        <f t="shared" si="311"/>
        <v/>
      </c>
      <c r="IY144" s="275">
        <f>ROUND(VLOOKUP(C144,MOVI!C:DT,87,0),0)</f>
        <v>0</v>
      </c>
      <c r="IZ144" s="275">
        <f>ROUND(VLOOKUP(C144,FPT!B:IX,87,0),0)</f>
        <v>0</v>
      </c>
      <c r="JA144" t="str">
        <f t="shared" si="312"/>
        <v/>
      </c>
      <c r="JB144" s="275">
        <f>VLOOKUP(C144,MOVI!C:DT,88,0)</f>
        <v>0</v>
      </c>
      <c r="JC144" s="275">
        <f>VLOOKUP(C144,FPT!B:JA,88,0)</f>
        <v>0</v>
      </c>
      <c r="JD144" t="str">
        <f t="shared" si="313"/>
        <v/>
      </c>
      <c r="JE144" s="275">
        <f>VLOOKUP(C144,MOVI!C:DT,89,0)</f>
        <v>100000</v>
      </c>
      <c r="JF144" s="275">
        <f>VLOOKUP(C144,FPT!B:JD,89,0)</f>
        <v>100000</v>
      </c>
      <c r="JG144" t="str">
        <f t="shared" si="314"/>
        <v/>
      </c>
      <c r="JH144" s="275">
        <f>VLOOKUP(C144,MOVI!C:DT,90,0)</f>
        <v>0</v>
      </c>
      <c r="JI144" s="275">
        <f>VLOOKUP(C144,FPT!B:JG,90,0)</f>
        <v>0</v>
      </c>
      <c r="JJ144" t="str">
        <f t="shared" si="315"/>
        <v/>
      </c>
      <c r="JK144" s="275">
        <f>VLOOKUP(C144,MOVI!C:DT,91,0)</f>
        <v>0</v>
      </c>
      <c r="JL144" s="275">
        <f>VLOOKUP(C144,FPT!B:JJ,91,0)</f>
        <v>0</v>
      </c>
      <c r="JM144" t="str">
        <f t="shared" si="316"/>
        <v/>
      </c>
      <c r="JN144" s="275">
        <f>VLOOKUP(C144,MOVI!C:DT,92,0)</f>
        <v>277700</v>
      </c>
      <c r="JO144" s="275">
        <f>VLOOKUP(C144,FPT!B:JM,92,0)</f>
        <v>277700</v>
      </c>
      <c r="JP144" t="str">
        <f t="shared" si="317"/>
        <v/>
      </c>
      <c r="JQ144" s="275">
        <f>VLOOKUP(C144,MOVI!C:DT,93,0)</f>
        <v>0</v>
      </c>
      <c r="JR144" s="275">
        <f>VLOOKUP(C144,FPT!B:JP,93,0)</f>
        <v>0</v>
      </c>
      <c r="JS144" t="str">
        <f t="shared" si="318"/>
        <v/>
      </c>
      <c r="JT144" s="275">
        <f>VLOOKUP(C144,MOVI!C:DT,94,0)</f>
        <v>377700</v>
      </c>
      <c r="JU144" s="275">
        <f>VLOOKUP(C144,FPT!B:JS,94,0)</f>
        <v>377700</v>
      </c>
      <c r="JV144" t="str">
        <f t="shared" si="319"/>
        <v/>
      </c>
      <c r="JW144" s="275">
        <f>VLOOKUP(C144,MOVI!C:DT,95,0)</f>
        <v>8572300</v>
      </c>
      <c r="JX144" s="275">
        <f>VLOOKUP(C144,FPT!B:JV,95,0)</f>
        <v>8572300</v>
      </c>
      <c r="JY144" t="str">
        <f t="shared" si="320"/>
        <v/>
      </c>
      <c r="JZ144" s="275">
        <f>VLOOKUP(C144,MOVI!C:DT,96,0)</f>
        <v>0</v>
      </c>
      <c r="KA144" s="275">
        <f>VLOOKUP(C144,FPT!B:JY,96,0)</f>
        <v>0</v>
      </c>
      <c r="KB144" t="str">
        <f t="shared" si="321"/>
        <v/>
      </c>
      <c r="KC144" s="275">
        <f>VLOOKUP(C144,MOVI!C:DT,97,0)</f>
        <v>8572300</v>
      </c>
      <c r="KD144" s="275">
        <f>VLOOKUP(C144,FPT!B:KB,97,0)</f>
        <v>8572300</v>
      </c>
      <c r="KE144" t="str">
        <f t="shared" si="322"/>
        <v/>
      </c>
      <c r="KF144" s="275">
        <f>VLOOKUP(C144,MOVI!C:DT,98,0)</f>
        <v>1700000.0000000002</v>
      </c>
      <c r="KG144" s="275">
        <f>VLOOKUP(C144,FPT!B:KE,98,0)</f>
        <v>1700000</v>
      </c>
      <c r="KH144" t="str">
        <f t="shared" si="323"/>
        <v/>
      </c>
      <c r="KI144" s="275">
        <f>VLOOKUP(C144,MOVI!C:DT,99,0)</f>
        <v>0</v>
      </c>
      <c r="KJ144" s="275">
        <f>VLOOKUP(C144,FPT!B:KH,99,0)</f>
        <v>0</v>
      </c>
      <c r="KK144" t="str">
        <f t="shared" si="324"/>
        <v/>
      </c>
      <c r="KL144" s="275">
        <f>VLOOKUP(C144,MOVI!C:DT,100,0)</f>
        <v>300000</v>
      </c>
      <c r="KM144" s="275">
        <f>VLOOKUP(C144,FPT!B:KK,100,0)</f>
        <v>300000</v>
      </c>
      <c r="KN144" t="str">
        <f t="shared" si="325"/>
        <v/>
      </c>
      <c r="KO144" s="275">
        <f>VLOOKUP(C144,MOVI!C:DT,101,0)</f>
        <v>0</v>
      </c>
      <c r="KP144" s="275">
        <f>VLOOKUP(C144,FPT!B:KN,101,0)</f>
        <v>0</v>
      </c>
      <c r="KQ144" t="str">
        <f t="shared" si="326"/>
        <v/>
      </c>
      <c r="KR144" s="275">
        <f>VLOOKUP(C144,MOVI!C:DT,102,0)</f>
        <v>0</v>
      </c>
      <c r="KS144" s="275">
        <f>VLOOKUP(C144,FPT!B:KQ,102,0)</f>
        <v>0</v>
      </c>
      <c r="KT144" t="str">
        <f t="shared" si="327"/>
        <v/>
      </c>
      <c r="KU144" s="275">
        <f>VLOOKUP(C144,MOVI!C:DT,103,0)</f>
        <v>2000000.0000000002</v>
      </c>
      <c r="KV144" s="275">
        <f>VLOOKUP(C144,FPT!B:KT,103,0)</f>
        <v>2000000</v>
      </c>
      <c r="KW144" t="str">
        <f t="shared" si="328"/>
        <v/>
      </c>
      <c r="KX144" s="275">
        <f>VLOOKUP(C144,MOVI!C:DT,104,0)</f>
        <v>3050000</v>
      </c>
      <c r="KY144" s="275">
        <f>VLOOKUP(C144,FPT!B:KW,104,0)</f>
        <v>3050000</v>
      </c>
      <c r="KZ144" t="str">
        <f t="shared" si="329"/>
        <v/>
      </c>
      <c r="LA144" s="275">
        <f>VLOOKUP(C144,MOVI!C:DT,105,0)</f>
        <v>200000</v>
      </c>
      <c r="LB144" s="275">
        <f>VLOOKUP(C144,FPT!B:KZ,105,0)</f>
        <v>200000</v>
      </c>
      <c r="LC144" t="str">
        <f t="shared" si="330"/>
        <v/>
      </c>
      <c r="LD144" s="275">
        <f>VLOOKUP(C144,MOVI!C:DT,106,0)</f>
        <v>12200000</v>
      </c>
      <c r="LE144" s="275">
        <f>VLOOKUP(C144,FPT!B:LC,106,0)</f>
        <v>12200000</v>
      </c>
      <c r="LF144" t="str">
        <f t="shared" si="331"/>
        <v/>
      </c>
      <c r="LG144" s="273">
        <f>VLOOKUP(C144,MOVI!C:DT,107,0)</f>
        <v>0</v>
      </c>
      <c r="LH144" s="273">
        <f>VLOOKUP(C144,FPT!B:LF,107,0)</f>
        <v>0</v>
      </c>
      <c r="LI144" t="str">
        <f t="shared" si="332"/>
        <v/>
      </c>
      <c r="LJ144" t="str">
        <f>VLOOKUP(C144,MOVI!C:DV,108,0)</f>
        <v>Việt PhúSouthSupport</v>
      </c>
      <c r="LK144" s="252" t="str">
        <f>VLOOKUP(C144,FPT!B:LI,108,0)</f>
        <v>Việt PhúSouthSupport</v>
      </c>
      <c r="LL144" t="str">
        <f t="shared" si="333"/>
        <v/>
      </c>
      <c r="LM144" s="275">
        <f>ROUND(VLOOKUP(C144,MOVI!C:DV,109,0),0)</f>
        <v>833333</v>
      </c>
      <c r="LN144" s="275">
        <f>ROUND(VLOOKUP(C144,FPT!B:LL,109,0),0)</f>
        <v>833333</v>
      </c>
      <c r="LO144" t="str">
        <f t="shared" si="334"/>
        <v/>
      </c>
      <c r="LP144" t="str">
        <f>VLOOKUP(C144,MOVI!C:DV,110,0)</f>
        <v>HO</v>
      </c>
      <c r="LQ144" s="247" t="str">
        <f>VLOOKUP(C144,FPT!B:LO,110,0)</f>
        <v>HO</v>
      </c>
      <c r="LR144" t="str">
        <f t="shared" si="335"/>
        <v/>
      </c>
      <c r="LS144">
        <f>MOVI!DI139</f>
        <v>22</v>
      </c>
      <c r="LV144">
        <f>MOVI!DJ139</f>
        <v>0</v>
      </c>
      <c r="LW144">
        <f>MOVI!DK139</f>
        <v>0</v>
      </c>
      <c r="LX144" t="str">
        <f>MOVI!DL139</f>
        <v>x</v>
      </c>
      <c r="LY144">
        <f>MOVI!DM139</f>
        <v>0</v>
      </c>
      <c r="LZ144">
        <f>MOVI!DN139</f>
        <v>100000</v>
      </c>
      <c r="MA144">
        <f>MOVI!DO139</f>
        <v>0</v>
      </c>
      <c r="MB144" t="str">
        <f>MOVI!DP139</f>
        <v/>
      </c>
      <c r="MC144">
        <f>MOVI!DQ139</f>
        <v>43890</v>
      </c>
      <c r="MD144">
        <f>MOVI!DR139</f>
        <v>44072</v>
      </c>
      <c r="ME144" t="str">
        <f>VLOOKUP(C144,MOVI!C:DV,121,0)</f>
        <v/>
      </c>
      <c r="MF144" s="252"/>
      <c r="MG144" t="str">
        <f t="shared" si="228"/>
        <v/>
      </c>
      <c r="MH144" t="str">
        <f>VLOOKUP(C144,MOVI!C:DT,122,0)</f>
        <v>Việt PhúSouth</v>
      </c>
      <c r="MI144" s="252" t="str">
        <f>VLOOKUP(C144,FPT!B:DS,112,0)</f>
        <v>Việt PhúSouth</v>
      </c>
      <c r="MJ144" t="str">
        <f t="shared" si="336"/>
        <v/>
      </c>
    </row>
    <row r="145" spans="1:348" x14ac:dyDescent="0.25">
      <c r="A145">
        <v>137</v>
      </c>
      <c r="B145" s="48">
        <v>4777</v>
      </c>
      <c r="C145" s="271" t="s">
        <v>920</v>
      </c>
      <c r="D145" t="str">
        <f>VLOOKUP(C145,MOVI!C:D,2,0)</f>
        <v>Lê Hoàng Tuyết Nhung</v>
      </c>
      <c r="E145" t="str">
        <f>VLOOKUP(C145,FPT!B:C,2,0)</f>
        <v>Lê Hoàng Tuyết Nhung</v>
      </c>
      <c r="F145" t="str">
        <f t="shared" si="229"/>
        <v/>
      </c>
      <c r="G145" t="str">
        <f>VLOOKUP(C145,MOVI!C:E,3,0)</f>
        <v>Support</v>
      </c>
      <c r="H145" t="str">
        <f>VLOOKUP(C145,FPT!B:F,3,0)</f>
        <v>Support</v>
      </c>
      <c r="I145" t="str">
        <f t="shared" si="230"/>
        <v/>
      </c>
      <c r="J145" t="str">
        <f>VLOOKUP(C145,MOVI!C:H,4,0)</f>
        <v>Operations</v>
      </c>
      <c r="K145" t="str">
        <f>VLOOKUP(C145,FPT!B:I,4,0)</f>
        <v>Operations</v>
      </c>
      <c r="L145" t="str">
        <f t="shared" si="231"/>
        <v/>
      </c>
      <c r="M145" t="str">
        <f>VLOOKUP(C145,MOVI!C:DT,5,0)</f>
        <v>Team leader</v>
      </c>
      <c r="N145" t="str">
        <f>VLOOKUP(C145,FPT!B:L,5,0)</f>
        <v>Team leader</v>
      </c>
      <c r="O145" t="str">
        <f t="shared" si="232"/>
        <v/>
      </c>
      <c r="P145" t="str">
        <f>VLOOKUP(C145,MOVI!C:DT,6,0)</f>
        <v>Verification Team Leader</v>
      </c>
      <c r="Q145" t="str">
        <f>VLOOKUP(C145,FPT!B:O,6,0)</f>
        <v>Verification Team Leader</v>
      </c>
      <c r="R145" t="str">
        <f t="shared" si="233"/>
        <v/>
      </c>
      <c r="S145" t="str">
        <f>VLOOKUP(C145,MOVI!C:DT,7,0)</f>
        <v>South</v>
      </c>
      <c r="T145" t="str">
        <f>VLOOKUP(C145,FPT!B:R,7,0)</f>
        <v>South</v>
      </c>
      <c r="U145" t="str">
        <f t="shared" si="234"/>
        <v/>
      </c>
      <c r="V145" t="str">
        <f>VLOOKUP(C145,MOVI!C:DT,8,0)</f>
        <v>Việt Phú</v>
      </c>
      <c r="W145" t="str">
        <f>VLOOKUP(C145,FPT!B:U,8,0)</f>
        <v>Việt Phú</v>
      </c>
      <c r="X145" t="str">
        <f t="shared" si="235"/>
        <v/>
      </c>
      <c r="Y145" t="str">
        <f>VLOOKUP(C145,MOVI!C:DT,9,0)</f>
        <v>Full-time</v>
      </c>
      <c r="Z145" t="str">
        <f>VLOOKUP(C145,FPT!B:X,9,0)</f>
        <v>Full-time</v>
      </c>
      <c r="AA145" t="str">
        <f t="shared" si="236"/>
        <v/>
      </c>
      <c r="AB145" t="str">
        <f>VLOOKUP(C145,MOVI!C:DT,10,0)</f>
        <v>Permanent</v>
      </c>
      <c r="AC145" t="str">
        <f>VLOOKUP(C145,FPT!B:AA,10,0)</f>
        <v>Permanent</v>
      </c>
      <c r="AD145" t="str">
        <f t="shared" si="237"/>
        <v/>
      </c>
      <c r="AE145" s="247">
        <f>VLOOKUP(C145,MOVI!C:DT,11,0)</f>
        <v>43325</v>
      </c>
      <c r="AF145" s="247">
        <f>VLOOKUP(C145,FPT!B:AD,11,0)</f>
        <v>43325</v>
      </c>
      <c r="AG145" t="str">
        <f t="shared" si="238"/>
        <v/>
      </c>
      <c r="AH145" s="260" t="str">
        <f>VLOOKUP(C145,MOVI!C:DT,12,0)</f>
        <v/>
      </c>
      <c r="AI145" s="260"/>
      <c r="AJ145" t="str">
        <f t="shared" si="338"/>
        <v/>
      </c>
      <c r="AK145">
        <f>VLOOKUP(C145,MOVI!C:DT,13,0)</f>
        <v>0</v>
      </c>
      <c r="AL145" s="247">
        <f>VLOOKUP(C145,FPT!B:AJ,13,0)</f>
        <v>0</v>
      </c>
      <c r="AM145" t="str">
        <f t="shared" si="337"/>
        <v/>
      </c>
      <c r="AN145" s="247">
        <f>VLOOKUP(C145,MOVI!C:DT,14,0)</f>
        <v>0</v>
      </c>
      <c r="AO145" s="247">
        <f>VLOOKUP(C145,FPT!B:AM,14,0)</f>
        <v>0</v>
      </c>
      <c r="AP145" t="str">
        <f t="shared" si="239"/>
        <v/>
      </c>
      <c r="AQ145" t="str">
        <f>VLOOKUP(C145,MOVI!C:DT,15,0)</f>
        <v>LC</v>
      </c>
      <c r="AR145" s="247" t="str">
        <f>VLOOKUP(C145,FPT!B:AP,15,0)</f>
        <v>LC</v>
      </c>
      <c r="AS145" t="str">
        <f t="shared" si="240"/>
        <v/>
      </c>
      <c r="AT145" s="282" t="str">
        <f>VLOOKUP(C145,MOVI!C:DT,16,0)</f>
        <v>LTTP</v>
      </c>
      <c r="AU145" s="247" t="str">
        <f>VLOOKUP(C145,FPT!B:AS,16,0)</f>
        <v>LTTP</v>
      </c>
      <c r="AV145" t="str">
        <f t="shared" si="241"/>
        <v/>
      </c>
      <c r="AW145" t="str">
        <f>VLOOKUP(C145,MOVI!C:DT,17,0)</f>
        <v>L</v>
      </c>
      <c r="AX145" s="247" t="str">
        <f>VLOOKUP(C145,FPT!B:AV,17,0)</f>
        <v>L</v>
      </c>
      <c r="AY145" t="str">
        <f t="shared" si="242"/>
        <v/>
      </c>
      <c r="AZ145">
        <f>VLOOKUP(C145,MOVI!C:DT,18,0)</f>
        <v>0</v>
      </c>
      <c r="BA145" s="247">
        <f>VLOOKUP(C145,FPT!B:AY,18,0)</f>
        <v>0</v>
      </c>
      <c r="BB145" t="str">
        <f t="shared" si="243"/>
        <v/>
      </c>
      <c r="BC145" s="275">
        <f>VLOOKUP(C145,MOVI!C:DT,19,0)</f>
        <v>15000000</v>
      </c>
      <c r="BD145" s="275">
        <f>VLOOKUP(C145,FPT!B:BB,19,0)</f>
        <v>15000000</v>
      </c>
      <c r="BE145" t="str">
        <f t="shared" si="244"/>
        <v/>
      </c>
      <c r="BF145">
        <f>VLOOKUP(C145,MOVI!C:DT,20,0)</f>
        <v>0</v>
      </c>
      <c r="BG145" s="252">
        <f>VLOOKUP(C145,FPT!B:BE,20,0)</f>
        <v>0</v>
      </c>
      <c r="BH145" t="str">
        <f t="shared" si="245"/>
        <v/>
      </c>
      <c r="BI145" s="275">
        <f>VLOOKUP(C145,MOVI!C:DT,21,0)</f>
        <v>15000000</v>
      </c>
      <c r="BJ145" s="275">
        <f>VLOOKUP(C145,FPT!B:BH,21,0)</f>
        <v>15000000</v>
      </c>
      <c r="BK145" t="str">
        <f t="shared" si="246"/>
        <v/>
      </c>
      <c r="BL145" s="275">
        <f>VLOOKUP(C145,MOVI!C:DT,22,0)</f>
        <v>0</v>
      </c>
      <c r="BM145" s="275">
        <f>VLOOKUP(C145,FPT!B:BK,22,0)</f>
        <v>0</v>
      </c>
      <c r="BN145" t="str">
        <f t="shared" si="247"/>
        <v/>
      </c>
      <c r="BO145" s="275">
        <f>VLOOKUP(C145,MOVI!C:DT,23,0)</f>
        <v>0</v>
      </c>
      <c r="BP145" s="275">
        <f>VLOOKUP(C145,FPT!B:BN,23,0)</f>
        <v>0</v>
      </c>
      <c r="BQ145" t="str">
        <f t="shared" si="248"/>
        <v/>
      </c>
      <c r="BR145" s="275">
        <f>VLOOKUP(C145,MOVI!C:DT,24,0)</f>
        <v>0</v>
      </c>
      <c r="BS145" s="275">
        <f>VLOOKUP(C145,FPT!B:BQ,24,0)</f>
        <v>0</v>
      </c>
      <c r="BT145" t="str">
        <f t="shared" si="249"/>
        <v/>
      </c>
      <c r="BU145" s="275">
        <f>VLOOKUP(C145,MOVI!C:DT,25,0)</f>
        <v>0</v>
      </c>
      <c r="BV145" s="275">
        <f>VLOOKUP(C145,FPT!B:BT,25,0)</f>
        <v>0</v>
      </c>
      <c r="BW145" t="str">
        <f t="shared" si="250"/>
        <v/>
      </c>
      <c r="BX145" s="275">
        <f>VLOOKUP(C145,MOVI!C:DT,26,0)</f>
        <v>0</v>
      </c>
      <c r="BY145" s="275">
        <f>VLOOKUP(C145,FPT!B:BW,26,0)</f>
        <v>0</v>
      </c>
      <c r="BZ145" t="str">
        <f t="shared" si="251"/>
        <v/>
      </c>
      <c r="CA145" s="275">
        <f>VLOOKUP(C145,MOVI!C:DT,27,0)</f>
        <v>0</v>
      </c>
      <c r="CB145" s="275">
        <f>VLOOKUP(C145,FPT!B:BZ,27,0)</f>
        <v>0</v>
      </c>
      <c r="CC145" t="str">
        <f t="shared" si="252"/>
        <v/>
      </c>
      <c r="CD145" s="275">
        <f>VLOOKUP(C145,MOVI!C:DT,28,0)</f>
        <v>0</v>
      </c>
      <c r="CE145" s="275">
        <f>VLOOKUP(C145,FPT!B:CC,28,0)</f>
        <v>0</v>
      </c>
      <c r="CF145" t="str">
        <f t="shared" si="253"/>
        <v/>
      </c>
      <c r="CG145" t="str">
        <f>VLOOKUP(C145,MOVI!C:DT,29,0)</f>
        <v>CN</v>
      </c>
      <c r="CH145" s="252" t="str">
        <f>VLOOKUP(C145,FPT!B:CF,29,0)</f>
        <v>CN</v>
      </c>
      <c r="CI145" t="str">
        <f t="shared" si="254"/>
        <v/>
      </c>
      <c r="CJ145">
        <f>VLOOKUP(C145,MOVI!C:DT,30,0)</f>
        <v>26</v>
      </c>
      <c r="CK145" s="252">
        <f>VLOOKUP(C145,FPT!B:CI,30,0)</f>
        <v>26</v>
      </c>
      <c r="CL145" t="str">
        <f t="shared" si="255"/>
        <v/>
      </c>
      <c r="CM145">
        <f>VLOOKUP(C145,MOVI!C:DT,31,0)</f>
        <v>19.5</v>
      </c>
      <c r="CN145" s="252">
        <f>VLOOKUP(C145,FPT!B:CL,31,0)</f>
        <v>19.5</v>
      </c>
      <c r="CO145" t="str">
        <f t="shared" si="256"/>
        <v/>
      </c>
      <c r="CP145" s="275">
        <f>VLOOKUP(C145,MOVI!C:DT,32,0)</f>
        <v>6.5</v>
      </c>
      <c r="CQ145" s="275">
        <f>VLOOKUP(C145,FPT!B:CO,32,0)</f>
        <v>6.5</v>
      </c>
      <c r="CR145" t="str">
        <f t="shared" si="257"/>
        <v/>
      </c>
      <c r="CS145" s="275">
        <f>VLOOKUP(C145,MOVI!C:DT,33,0)</f>
        <v>0</v>
      </c>
      <c r="CT145" s="275">
        <f>VLOOKUP(C145,FPT!B:CR,33,0)</f>
        <v>0</v>
      </c>
      <c r="CU145" t="str">
        <f t="shared" si="258"/>
        <v/>
      </c>
      <c r="CV145" s="275">
        <f>VLOOKUP(C145,MOVI!C:DT,34,0)</f>
        <v>0</v>
      </c>
      <c r="CW145" s="275">
        <f>VLOOKUP(C145,FPT!B:CU,34,0)</f>
        <v>0</v>
      </c>
      <c r="CX145" t="str">
        <f t="shared" si="259"/>
        <v/>
      </c>
      <c r="CY145" s="275">
        <f>VLOOKUP(C145,MOVI!C:DT,35,0)</f>
        <v>26</v>
      </c>
      <c r="CZ145" s="275">
        <f>VLOOKUP(C145,FPT!B:CX,35,0)</f>
        <v>26</v>
      </c>
      <c r="DA145" t="str">
        <f t="shared" si="260"/>
        <v/>
      </c>
      <c r="DB145" s="275">
        <f>VLOOKUP(C145,MOVI!C:DT,36,0)</f>
        <v>0</v>
      </c>
      <c r="DC145" s="275">
        <f>VLOOKUP(C145,FPT!B:DA,36,0)</f>
        <v>0</v>
      </c>
      <c r="DD145" t="str">
        <f t="shared" si="261"/>
        <v/>
      </c>
      <c r="DE145" s="275">
        <f>VLOOKUP(C145,MOVI!C:DT,37,0)</f>
        <v>8</v>
      </c>
      <c r="DF145" s="275">
        <f>VLOOKUP(C145,FPT!B:DD,37,0)</f>
        <v>8</v>
      </c>
      <c r="DG145" t="str">
        <f t="shared" si="262"/>
        <v/>
      </c>
      <c r="DH145" s="275">
        <f>VLOOKUP(C145,MOVI!C:DT,38,0)</f>
        <v>0</v>
      </c>
      <c r="DI145" s="275">
        <f>VLOOKUP(C145,FPT!B:DG,38,0)</f>
        <v>0</v>
      </c>
      <c r="DJ145" t="str">
        <f t="shared" si="263"/>
        <v/>
      </c>
      <c r="DK145" s="275">
        <f>VLOOKUP(C145,MOVI!C:DT,39,0)</f>
        <v>8</v>
      </c>
      <c r="DL145" s="275">
        <f>VLOOKUP(C145,FPT!B:DJ,39,0)</f>
        <v>8</v>
      </c>
      <c r="DM145" t="str">
        <f t="shared" si="264"/>
        <v/>
      </c>
      <c r="DN145" s="275">
        <f>VLOOKUP(C145,MOVI!C:DT,40,0)</f>
        <v>16</v>
      </c>
      <c r="DO145" s="275">
        <f>VLOOKUP(C145,FPT!B:DM,40,0)</f>
        <v>16</v>
      </c>
      <c r="DP145" t="str">
        <f t="shared" si="265"/>
        <v/>
      </c>
      <c r="DQ145" s="275">
        <f>VLOOKUP(C145,MOVI!C:DT,41,0)</f>
        <v>8</v>
      </c>
      <c r="DR145" s="275">
        <f>VLOOKUP(C145,FPT!B:DP,41,0)</f>
        <v>8</v>
      </c>
      <c r="DS145" t="str">
        <f t="shared" si="266"/>
        <v/>
      </c>
      <c r="DT145" s="275">
        <f>VLOOKUP(C145,MOVI!C:DT,42,0)</f>
        <v>15000000</v>
      </c>
      <c r="DU145" s="275">
        <f>ROUND(VLOOKUP(C145,FPT!B:DS,42,0),0)</f>
        <v>15000000</v>
      </c>
      <c r="DV145" t="str">
        <f t="shared" si="267"/>
        <v/>
      </c>
      <c r="DW145" s="275">
        <f>VLOOKUP(C145,MOVI!C:DT,43,0)</f>
        <v>0</v>
      </c>
      <c r="DX145" s="275">
        <f>VLOOKUP(C145,FPT!B:DV,43,0)</f>
        <v>0</v>
      </c>
      <c r="DY145" t="str">
        <f t="shared" si="268"/>
        <v/>
      </c>
      <c r="DZ145" s="275">
        <f>VLOOKUP(C145,MOVI!C:DT,44,0)</f>
        <v>1153846</v>
      </c>
      <c r="EA145" s="275">
        <f>VLOOKUP(C145,FPT!B:DY,44,0)</f>
        <v>1153846</v>
      </c>
      <c r="EB145" t="str">
        <f t="shared" si="269"/>
        <v/>
      </c>
      <c r="EC145" s="275">
        <f>VLOOKUP(C145,MOVI!C:DT,45,0)</f>
        <v>16153846</v>
      </c>
      <c r="ED145" s="275">
        <f>ROUND(VLOOKUP(C145,FPT!B:EB,45,0),0)</f>
        <v>16153846</v>
      </c>
      <c r="EE145" t="str">
        <f t="shared" si="270"/>
        <v/>
      </c>
      <c r="EF145" s="275">
        <f>VLOOKUP(C145,MOVI!C:DT,46,0)</f>
        <v>0</v>
      </c>
      <c r="EG145" s="275">
        <f>VLOOKUP(C145,FPT!B:EE,46,0)</f>
        <v>0</v>
      </c>
      <c r="EH145" t="str">
        <f t="shared" si="271"/>
        <v/>
      </c>
      <c r="EI145" s="275">
        <f>VLOOKUP(C145,MOVI!C:DT,47,0)</f>
        <v>0</v>
      </c>
      <c r="EJ145" s="275">
        <f>VLOOKUP(C145,FPT!B:EH,47,0)</f>
        <v>0</v>
      </c>
      <c r="EK145" t="str">
        <f t="shared" si="272"/>
        <v/>
      </c>
      <c r="EL145" s="275">
        <f>VLOOKUP(C145,MOVI!C:DT,48,0)</f>
        <v>0</v>
      </c>
      <c r="EM145" s="275">
        <f>VLOOKUP(C145,FPT!B:EK,48,0)</f>
        <v>0</v>
      </c>
      <c r="EN145" t="str">
        <f t="shared" si="273"/>
        <v/>
      </c>
      <c r="EO145" s="275">
        <f>VLOOKUP(C145,MOVI!C:DT,49,0)</f>
        <v>0</v>
      </c>
      <c r="EP145" s="275">
        <f>VLOOKUP(C145,FPT!B:EN,49,0)</f>
        <v>0</v>
      </c>
      <c r="EQ145" t="str">
        <f t="shared" si="274"/>
        <v/>
      </c>
      <c r="ER145" s="275">
        <f>VLOOKUP(C145,MOVI!C:DT,50,0)</f>
        <v>0</v>
      </c>
      <c r="ES145" s="275">
        <f>VLOOKUP(C145,FPT!B:EQ,50,0)</f>
        <v>0</v>
      </c>
      <c r="ET145" t="str">
        <f t="shared" si="275"/>
        <v/>
      </c>
      <c r="EU145" s="275">
        <f>VLOOKUP(C145,MOVI!C:DT,51,0)</f>
        <v>0</v>
      </c>
      <c r="EV145" s="275">
        <f>VLOOKUP(C145,FPT!B:ET,51,0)</f>
        <v>0</v>
      </c>
      <c r="EW145" t="str">
        <f t="shared" si="276"/>
        <v/>
      </c>
      <c r="EX145" s="275">
        <f>VLOOKUP(C145,MOVI!C:DT,52,0)</f>
        <v>0</v>
      </c>
      <c r="EY145" s="275">
        <f>VLOOKUP(C145,FPT!B:EW,52,0)</f>
        <v>0</v>
      </c>
      <c r="EZ145" t="str">
        <f t="shared" si="277"/>
        <v/>
      </c>
      <c r="FA145" s="275">
        <f>VLOOKUP(C145,MOVI!C:DT,53,0)</f>
        <v>0</v>
      </c>
      <c r="FB145" s="275">
        <f>VLOOKUP(C145,FPT!B:EZ,53,0)</f>
        <v>0</v>
      </c>
      <c r="FC145" t="str">
        <f t="shared" si="278"/>
        <v/>
      </c>
      <c r="FD145" s="275">
        <f>VLOOKUP(C145,MOVI!C:DT,54,0)</f>
        <v>0</v>
      </c>
      <c r="FE145" s="275">
        <f>VLOOKUP(C145,FPT!B:FC,54,0)</f>
        <v>0</v>
      </c>
      <c r="FF145" t="str">
        <f t="shared" si="279"/>
        <v/>
      </c>
      <c r="FG145" s="275">
        <f>VLOOKUP(C145,MOVI!C:DT,55,0)</f>
        <v>0</v>
      </c>
      <c r="FH145" s="275">
        <f>VLOOKUP(C145,FPT!B:FF,55,0)</f>
        <v>0</v>
      </c>
      <c r="FI145" t="str">
        <f t="shared" si="280"/>
        <v/>
      </c>
      <c r="FJ145" s="275">
        <f>VLOOKUP(C145,MOVI!C:DT,56,0)</f>
        <v>0</v>
      </c>
      <c r="FK145" s="275">
        <f>VLOOKUP(C145,FPT!B:FI,56,0)</f>
        <v>0</v>
      </c>
      <c r="FL145" t="str">
        <f t="shared" si="281"/>
        <v/>
      </c>
      <c r="FM145" s="275">
        <f>VLOOKUP(C145,MOVI!C:DT,57,0)</f>
        <v>0</v>
      </c>
      <c r="FN145" s="275">
        <f>VLOOKUP(C145,FPT!B:FL,57,0)</f>
        <v>0</v>
      </c>
      <c r="FO145" t="str">
        <f t="shared" si="282"/>
        <v/>
      </c>
      <c r="FP145" s="275">
        <f>VLOOKUP(C145,MOVI!C:DT,58,0)</f>
        <v>0</v>
      </c>
      <c r="FQ145" s="275">
        <f>VLOOKUP(C145,FPT!B:FO,58,0)</f>
        <v>0</v>
      </c>
      <c r="FR145" t="str">
        <f t="shared" si="283"/>
        <v/>
      </c>
      <c r="FS145" s="275">
        <f>VLOOKUP(C145,MOVI!C:DT,59,0)</f>
        <v>0</v>
      </c>
      <c r="FT145" s="275">
        <f>VLOOKUP(C145,FPT!B:FR,59,0)</f>
        <v>0</v>
      </c>
      <c r="FU145" t="str">
        <f t="shared" si="284"/>
        <v/>
      </c>
      <c r="FV145" s="275">
        <f>VLOOKUP(C145,MOVI!C:DT,60,0)</f>
        <v>0</v>
      </c>
      <c r="FW145" s="275">
        <f>VLOOKUP(C145,FPT!B:FU,60,0)</f>
        <v>0</v>
      </c>
      <c r="FX145" t="str">
        <f t="shared" si="285"/>
        <v/>
      </c>
      <c r="FY145" s="275">
        <f>VLOOKUP(C145,MOVI!C:DT,61,0)</f>
        <v>0</v>
      </c>
      <c r="FZ145" s="275">
        <f>VLOOKUP(C145,FPT!B:FX,61,0)</f>
        <v>0</v>
      </c>
      <c r="GA145" t="str">
        <f t="shared" si="286"/>
        <v/>
      </c>
      <c r="GB145" s="275">
        <f>VLOOKUP(C145,MOVI!C:DT,62,0)</f>
        <v>0</v>
      </c>
      <c r="GC145" s="275">
        <f>VLOOKUP(C145,FPT!B:GA,62,0)</f>
        <v>0</v>
      </c>
      <c r="GD145" t="str">
        <f t="shared" si="287"/>
        <v/>
      </c>
      <c r="GE145" s="275">
        <f>VLOOKUP(C145,MOVI!C:DT,63,0)</f>
        <v>0</v>
      </c>
      <c r="GF145" s="275">
        <f>VLOOKUP(C145,FPT!B:GD,63,0)</f>
        <v>0</v>
      </c>
      <c r="GG145" t="str">
        <f t="shared" si="288"/>
        <v/>
      </c>
      <c r="GH145" s="275">
        <f>VLOOKUP(C145,MOVI!C:DT,64,0)</f>
        <v>0</v>
      </c>
      <c r="GI145" s="275">
        <f>VLOOKUP(C145,FPT!B:GG,64,0)</f>
        <v>0</v>
      </c>
      <c r="GJ145" t="str">
        <f t="shared" si="289"/>
        <v/>
      </c>
      <c r="GK145" s="275">
        <f>VLOOKUP(C145,MOVI!C:DT,65,0)</f>
        <v>0</v>
      </c>
      <c r="GL145" s="275">
        <f>VLOOKUP(C145,FPT!B:GJ,65,0)</f>
        <v>0</v>
      </c>
      <c r="GM145" t="str">
        <f t="shared" si="290"/>
        <v/>
      </c>
      <c r="GN145" s="275">
        <f>VLOOKUP(C145,MOVI!C:DT,66,0)</f>
        <v>0</v>
      </c>
      <c r="GO145" s="275">
        <f>VLOOKUP(C145,FPT!B:GM,66,0)</f>
        <v>0</v>
      </c>
      <c r="GP145" t="str">
        <f t="shared" si="291"/>
        <v/>
      </c>
      <c r="GQ145" s="275">
        <f>VLOOKUP(C145,MOVI!C:DT,67,0)</f>
        <v>0</v>
      </c>
      <c r="GR145" s="275">
        <f>VLOOKUP(C145,FPT!B:GP,67,0)</f>
        <v>0</v>
      </c>
      <c r="GS145" t="str">
        <f t="shared" si="292"/>
        <v/>
      </c>
      <c r="GT145" s="275">
        <f>VLOOKUP(C145,MOVI!C:DT,68,0)</f>
        <v>0</v>
      </c>
      <c r="GU145" s="275">
        <f>VLOOKUP(C145,FPT!B:GS,68,0)</f>
        <v>0</v>
      </c>
      <c r="GV145" t="str">
        <f t="shared" si="293"/>
        <v/>
      </c>
      <c r="GW145" s="275">
        <f>VLOOKUP(C145,MOVI!C:DT,69,0)</f>
        <v>0</v>
      </c>
      <c r="GX145" s="275">
        <f>VLOOKUP(C145,FPT!B:GV,69,0)</f>
        <v>0</v>
      </c>
      <c r="GY145" t="str">
        <f t="shared" si="294"/>
        <v/>
      </c>
      <c r="GZ145" s="275">
        <f>VLOOKUP(C145,MOVI!C:DT,70,0)</f>
        <v>0</v>
      </c>
      <c r="HA145" s="275">
        <f>VLOOKUP(C145,FPT!B:GY,70,0)</f>
        <v>0</v>
      </c>
      <c r="HB145" t="str">
        <f t="shared" si="295"/>
        <v/>
      </c>
      <c r="HC145" s="275">
        <f>VLOOKUP(C145,MOVI!C:DT,71,0)</f>
        <v>16153846</v>
      </c>
      <c r="HD145" s="275">
        <f>ROUND(VLOOKUP(C145,FPT!B:HB,71,0),0)</f>
        <v>16153846</v>
      </c>
      <c r="HE145" t="str">
        <f t="shared" si="296"/>
        <v/>
      </c>
      <c r="HF145" s="275">
        <f>ROUND(VLOOKUP(C145,MOVI!C:DT,72,0),0)</f>
        <v>576923</v>
      </c>
      <c r="HG145" s="275">
        <f>ROUND(VLOOKUP(C145,FPT!B:HE,72,0),0)</f>
        <v>576923</v>
      </c>
      <c r="HH145" t="str">
        <f t="shared" si="297"/>
        <v/>
      </c>
      <c r="HI145" s="275">
        <f>VLOOKUP(C145,MOVI!C:DT,73,0)</f>
        <v>0</v>
      </c>
      <c r="HJ145" s="275">
        <f>VLOOKUP(C145,FPT!B:HH,73,0)</f>
        <v>0</v>
      </c>
      <c r="HK145" t="str">
        <f t="shared" si="298"/>
        <v/>
      </c>
      <c r="HL145" s="275">
        <f>VLOOKUP(C145,MOVI!C:DT,74,0)</f>
        <v>0</v>
      </c>
      <c r="HM145" s="275">
        <f>VLOOKUP(C145,FPT!B:HK,74,0)</f>
        <v>0</v>
      </c>
      <c r="HN145" t="str">
        <f t="shared" si="299"/>
        <v/>
      </c>
      <c r="HO145" s="275">
        <f>VLOOKUP(C145,MOVI!C:DT,75,0)</f>
        <v>11000000</v>
      </c>
      <c r="HP145" s="275">
        <f>VLOOKUP(C145,FPT!B:HN,75,0)</f>
        <v>11000000</v>
      </c>
      <c r="HQ145" t="str">
        <f t="shared" si="300"/>
        <v/>
      </c>
      <c r="HR145" s="275">
        <f>VLOOKUP(C145,MOVI!C:DT,76,0)</f>
        <v>1</v>
      </c>
      <c r="HS145" s="275">
        <f>VLOOKUP(C145,FPT!B:HQ,76,0)</f>
        <v>1</v>
      </c>
      <c r="HT145" t="str">
        <f t="shared" si="301"/>
        <v/>
      </c>
      <c r="HU145" s="275">
        <f>VLOOKUP(C145,MOVI!C:DT,77,0)</f>
        <v>4400000</v>
      </c>
      <c r="HV145" s="275">
        <f>VLOOKUP(C145,FPT!B:HT,77,0)</f>
        <v>4400000</v>
      </c>
      <c r="HW145" t="str">
        <f t="shared" si="302"/>
        <v/>
      </c>
      <c r="HX145" s="274">
        <f>VLOOKUP(C145,MOVI!C:CB,78,0)</f>
        <v>1200000</v>
      </c>
      <c r="HY145" s="261">
        <f>VLOOKUP(C145,FPT!$B:$CA,78,0)</f>
        <v>1200000</v>
      </c>
      <c r="HZ145" t="str">
        <f t="shared" si="303"/>
        <v/>
      </c>
      <c r="IA145" s="275">
        <f>VLOOKUP(C145,MOVI!C:CD,79,0)</f>
        <v>150000</v>
      </c>
      <c r="IB145" s="275">
        <f>VLOOKUP(C145,FPT!B:HZ,79,0)</f>
        <v>150000</v>
      </c>
      <c r="IC145" t="str">
        <f t="shared" si="304"/>
        <v/>
      </c>
      <c r="ID145" s="275">
        <f>VLOOKUP(C145,MOVI!C:CD,80,0)</f>
        <v>225000</v>
      </c>
      <c r="IE145" s="275">
        <f>VLOOKUP(C145,FPT!B:IC,80,0)</f>
        <v>225000</v>
      </c>
      <c r="IF145" t="str">
        <f t="shared" si="305"/>
        <v/>
      </c>
      <c r="IG145" s="275">
        <f>VLOOKUP(C145,MOVI!C:DT,81,0)</f>
        <v>0</v>
      </c>
      <c r="IH145" s="275">
        <f>VLOOKUP(C145,FPT!B:IF,81,0)</f>
        <v>0</v>
      </c>
      <c r="II145" t="str">
        <f t="shared" si="306"/>
        <v/>
      </c>
      <c r="IJ145" s="275">
        <f>VLOOKUP(C145,MOVI!C:DT,82,0)</f>
        <v>1575000</v>
      </c>
      <c r="IK145" s="275">
        <f>VLOOKUP(C145,FPT!B:II,82,0)</f>
        <v>1575000</v>
      </c>
      <c r="IL145" t="str">
        <f t="shared" si="307"/>
        <v/>
      </c>
      <c r="IM145" s="275">
        <f>ROUND(VLOOKUP(C145,MOVI!C:DT,83,0),0)</f>
        <v>17551923</v>
      </c>
      <c r="IN145" s="275">
        <f>ROUND(VLOOKUP(C145,FPT!B:IL,83,0),0)</f>
        <v>17551923</v>
      </c>
      <c r="IO145" t="str">
        <f t="shared" si="308"/>
        <v/>
      </c>
      <c r="IP145" s="275">
        <f>VLOOKUP(C145,MOVI!C:DT,84,0)</f>
        <v>0</v>
      </c>
      <c r="IQ145" s="275">
        <f>VLOOKUP(C145,FPT!B:IO,84,0)</f>
        <v>0</v>
      </c>
      <c r="IR145" t="str">
        <f t="shared" si="309"/>
        <v/>
      </c>
      <c r="IS145" s="275">
        <f>ROUND(VLOOKUP(C145,MOVI!C:DT,85,0),0)</f>
        <v>0</v>
      </c>
      <c r="IT145" s="275">
        <f>ROUND(VLOOKUP(C145,FPT!B:IR,85,0),0)</f>
        <v>0</v>
      </c>
      <c r="IU145" t="str">
        <f t="shared" si="310"/>
        <v/>
      </c>
      <c r="IV145" s="275">
        <f>VLOOKUP(C145,MOVI!C:DT,86,0)</f>
        <v>0</v>
      </c>
      <c r="IW145" s="275">
        <f>VLOOKUP(C145,FPT!B:IU,86,0)</f>
        <v>0</v>
      </c>
      <c r="IX145" t="str">
        <f t="shared" si="311"/>
        <v/>
      </c>
      <c r="IY145" s="275">
        <f>ROUND(VLOOKUP(C145,MOVI!C:DT,87,0),0)</f>
        <v>0</v>
      </c>
      <c r="IZ145" s="275">
        <f>ROUND(VLOOKUP(C145,FPT!B:IX,87,0),0)</f>
        <v>0</v>
      </c>
      <c r="JA145" t="str">
        <f t="shared" si="312"/>
        <v/>
      </c>
      <c r="JB145" s="275">
        <f>VLOOKUP(C145,MOVI!C:DT,88,0)</f>
        <v>0</v>
      </c>
      <c r="JC145" s="275">
        <f>VLOOKUP(C145,FPT!B:JA,88,0)</f>
        <v>0</v>
      </c>
      <c r="JD145" t="str">
        <f t="shared" si="313"/>
        <v/>
      </c>
      <c r="JE145" s="275">
        <f>VLOOKUP(C145,MOVI!C:DT,89,0)</f>
        <v>0</v>
      </c>
      <c r="JF145" s="275">
        <f>VLOOKUP(C145,FPT!B:JD,89,0)</f>
        <v>0</v>
      </c>
      <c r="JG145" t="str">
        <f t="shared" si="314"/>
        <v/>
      </c>
      <c r="JH145" s="275">
        <f>VLOOKUP(C145,MOVI!C:DT,90,0)</f>
        <v>0</v>
      </c>
      <c r="JI145" s="275">
        <f>VLOOKUP(C145,FPT!B:JG,90,0)</f>
        <v>0</v>
      </c>
      <c r="JJ145" t="str">
        <f t="shared" si="315"/>
        <v/>
      </c>
      <c r="JK145" s="275">
        <f>VLOOKUP(C145,MOVI!C:DT,91,0)</f>
        <v>0</v>
      </c>
      <c r="JL145" s="275">
        <f>VLOOKUP(C145,FPT!B:JJ,91,0)</f>
        <v>0</v>
      </c>
      <c r="JM145" t="str">
        <f t="shared" si="316"/>
        <v/>
      </c>
      <c r="JN145" s="275">
        <f>VLOOKUP(C145,MOVI!C:DT,92,0)</f>
        <v>0</v>
      </c>
      <c r="JO145" s="275">
        <f>VLOOKUP(C145,FPT!B:JM,92,0)</f>
        <v>0</v>
      </c>
      <c r="JP145" t="str">
        <f t="shared" si="317"/>
        <v/>
      </c>
      <c r="JQ145" s="275">
        <f>VLOOKUP(C145,MOVI!C:DT,93,0)</f>
        <v>0</v>
      </c>
      <c r="JR145" s="275">
        <f>VLOOKUP(C145,FPT!B:JP,93,0)</f>
        <v>0</v>
      </c>
      <c r="JS145" t="str">
        <f t="shared" si="318"/>
        <v/>
      </c>
      <c r="JT145" s="275">
        <f>VLOOKUP(C145,MOVI!C:DT,94,0)</f>
        <v>0</v>
      </c>
      <c r="JU145" s="275">
        <f>VLOOKUP(C145,FPT!B:JS,94,0)</f>
        <v>0</v>
      </c>
      <c r="JV145" t="str">
        <f t="shared" si="319"/>
        <v/>
      </c>
      <c r="JW145" s="275">
        <f>VLOOKUP(C145,MOVI!C:DT,95,0)</f>
        <v>14578846</v>
      </c>
      <c r="JX145" s="275">
        <f>VLOOKUP(C145,FPT!B:JV,95,0)</f>
        <v>14578846</v>
      </c>
      <c r="JY145" t="str">
        <f t="shared" si="320"/>
        <v/>
      </c>
      <c r="JZ145" s="275">
        <f>VLOOKUP(C145,MOVI!C:DT,96,0)</f>
        <v>0</v>
      </c>
      <c r="KA145" s="275">
        <f>VLOOKUP(C145,FPT!B:JY,96,0)</f>
        <v>0</v>
      </c>
      <c r="KB145" t="str">
        <f t="shared" si="321"/>
        <v/>
      </c>
      <c r="KC145" s="275">
        <f>VLOOKUP(C145,MOVI!C:DT,97,0)</f>
        <v>14578846</v>
      </c>
      <c r="KD145" s="275">
        <f>VLOOKUP(C145,FPT!B:KB,97,0)</f>
        <v>14578846</v>
      </c>
      <c r="KE145" t="str">
        <f t="shared" si="322"/>
        <v/>
      </c>
      <c r="KF145" s="275">
        <f>VLOOKUP(C145,MOVI!C:DT,98,0)</f>
        <v>2550000</v>
      </c>
      <c r="KG145" s="275">
        <f>VLOOKUP(C145,FPT!B:KE,98,0)</f>
        <v>2550000</v>
      </c>
      <c r="KH145" t="str">
        <f t="shared" si="323"/>
        <v/>
      </c>
      <c r="KI145" s="275">
        <f>VLOOKUP(C145,MOVI!C:DT,99,0)</f>
        <v>0</v>
      </c>
      <c r="KJ145" s="275">
        <f>VLOOKUP(C145,FPT!B:KH,99,0)</f>
        <v>0</v>
      </c>
      <c r="KK145" t="str">
        <f t="shared" si="324"/>
        <v/>
      </c>
      <c r="KL145" s="275">
        <f>VLOOKUP(C145,MOVI!C:DT,100,0)</f>
        <v>450000</v>
      </c>
      <c r="KM145" s="275">
        <f>VLOOKUP(C145,FPT!B:KK,100,0)</f>
        <v>450000</v>
      </c>
      <c r="KN145" t="str">
        <f t="shared" si="325"/>
        <v/>
      </c>
      <c r="KO145" s="275">
        <f>VLOOKUP(C145,MOVI!C:DT,101,0)</f>
        <v>0</v>
      </c>
      <c r="KP145" s="275">
        <f>VLOOKUP(C145,FPT!B:KN,101,0)</f>
        <v>0</v>
      </c>
      <c r="KQ145" t="str">
        <f t="shared" si="326"/>
        <v/>
      </c>
      <c r="KR145" s="275">
        <f>VLOOKUP(C145,MOVI!C:DT,102,0)</f>
        <v>0</v>
      </c>
      <c r="KS145" s="275">
        <f>VLOOKUP(C145,FPT!B:KQ,102,0)</f>
        <v>0</v>
      </c>
      <c r="KT145" t="str">
        <f t="shared" si="327"/>
        <v/>
      </c>
      <c r="KU145" s="275">
        <f>VLOOKUP(C145,MOVI!C:DT,103,0)</f>
        <v>3000000</v>
      </c>
      <c r="KV145" s="275">
        <f>VLOOKUP(C145,FPT!B:KT,103,0)</f>
        <v>3000000</v>
      </c>
      <c r="KW145" t="str">
        <f t="shared" si="328"/>
        <v/>
      </c>
      <c r="KX145" s="275">
        <f>VLOOKUP(C145,MOVI!C:DT,104,0)</f>
        <v>4575000</v>
      </c>
      <c r="KY145" s="275">
        <f>VLOOKUP(C145,FPT!B:KW,104,0)</f>
        <v>4575000</v>
      </c>
      <c r="KZ145" t="str">
        <f t="shared" si="329"/>
        <v/>
      </c>
      <c r="LA145" s="275">
        <f>VLOOKUP(C145,MOVI!C:DT,105,0)</f>
        <v>300000</v>
      </c>
      <c r="LB145" s="275">
        <f>VLOOKUP(C145,FPT!B:KZ,105,0)</f>
        <v>300000</v>
      </c>
      <c r="LC145" t="str">
        <f t="shared" si="330"/>
        <v/>
      </c>
      <c r="LD145" s="275">
        <f>VLOOKUP(C145,MOVI!C:DT,106,0)</f>
        <v>19453846</v>
      </c>
      <c r="LE145" s="275">
        <f>VLOOKUP(C145,FPT!B:LC,106,0)</f>
        <v>19453846</v>
      </c>
      <c r="LF145" t="str">
        <f t="shared" si="331"/>
        <v/>
      </c>
      <c r="LG145" s="273">
        <f>VLOOKUP(C145,MOVI!C:DT,107,0)</f>
        <v>0</v>
      </c>
      <c r="LH145" s="273">
        <f>VLOOKUP(C145,FPT!B:LF,107,0)</f>
        <v>0</v>
      </c>
      <c r="LI145" t="str">
        <f t="shared" si="332"/>
        <v/>
      </c>
      <c r="LJ145" t="str">
        <f>VLOOKUP(C145,MOVI!C:DV,108,0)</f>
        <v>Việt PhúSouthSupport</v>
      </c>
      <c r="LK145" s="252" t="str">
        <f>VLOOKUP(C145,FPT!B:LI,108,0)</f>
        <v>Việt PhúSouthSupport</v>
      </c>
      <c r="LL145" t="str">
        <f t="shared" si="333"/>
        <v/>
      </c>
      <c r="LM145" s="275">
        <f>ROUND(VLOOKUP(C145,MOVI!C:DV,109,0),0)</f>
        <v>1250000</v>
      </c>
      <c r="LN145" s="275">
        <f>ROUND(VLOOKUP(C145,FPT!B:LL,109,0),0)</f>
        <v>1250000</v>
      </c>
      <c r="LO145" t="str">
        <f t="shared" si="334"/>
        <v/>
      </c>
      <c r="LP145" t="str">
        <f>VLOOKUP(C145,MOVI!C:DV,110,0)</f>
        <v>HO</v>
      </c>
      <c r="LQ145" s="247" t="str">
        <f>VLOOKUP(C145,FPT!B:LO,110,0)</f>
        <v>HO</v>
      </c>
      <c r="LR145" t="str">
        <f t="shared" si="335"/>
        <v/>
      </c>
      <c r="LS145">
        <f>MOVI!DI140</f>
        <v>22</v>
      </c>
      <c r="LV145">
        <f>MOVI!DJ140</f>
        <v>0</v>
      </c>
      <c r="LW145">
        <f>MOVI!DK140</f>
        <v>0</v>
      </c>
      <c r="LX145">
        <f>MOVI!DL140</f>
        <v>0</v>
      </c>
      <c r="LY145">
        <f>MOVI!DM140</f>
        <v>0</v>
      </c>
      <c r="LZ145">
        <f>MOVI!DN140</f>
        <v>0</v>
      </c>
      <c r="MA145">
        <f>MOVI!DO140</f>
        <v>0</v>
      </c>
      <c r="MB145" t="str">
        <f>MOVI!DP140</f>
        <v/>
      </c>
      <c r="MC145">
        <f>MOVI!DQ140</f>
        <v>0</v>
      </c>
      <c r="MD145">
        <f>MOVI!DR140</f>
        <v>0</v>
      </c>
      <c r="ME145" t="str">
        <f>VLOOKUP(C145,MOVI!C:DV,121,0)</f>
        <v/>
      </c>
      <c r="MF145" s="252"/>
      <c r="MG145" t="str">
        <f t="shared" si="228"/>
        <v/>
      </c>
      <c r="MH145" t="str">
        <f>VLOOKUP(C145,MOVI!C:DT,122,0)</f>
        <v>Việt PhúSouth</v>
      </c>
      <c r="MI145" s="252" t="str">
        <f>VLOOKUP(C145,FPT!B:DS,112,0)</f>
        <v>Việt PhúSouth</v>
      </c>
      <c r="MJ145" t="str">
        <f t="shared" si="336"/>
        <v/>
      </c>
    </row>
    <row r="146" spans="1:348" x14ac:dyDescent="0.25">
      <c r="A146">
        <v>138</v>
      </c>
      <c r="B146" s="48">
        <v>4793</v>
      </c>
      <c r="C146" s="271" t="s">
        <v>890</v>
      </c>
      <c r="D146" t="str">
        <f>VLOOKUP(C146,MOVI!C:D,2,0)</f>
        <v>Huỳnh Tấn Thiên</v>
      </c>
      <c r="E146" t="str">
        <f>VLOOKUP(C146,FPT!B:C,2,0)</f>
        <v>Huỳnh Tấn Thiên</v>
      </c>
      <c r="F146" t="str">
        <f t="shared" si="229"/>
        <v/>
      </c>
      <c r="G146" t="str">
        <f>VLOOKUP(C146,MOVI!C:E,3,0)</f>
        <v>Support</v>
      </c>
      <c r="H146" t="str">
        <f>VLOOKUP(C146,FPT!B:F,3,0)</f>
        <v>Support</v>
      </c>
      <c r="I146" t="str">
        <f t="shared" si="230"/>
        <v/>
      </c>
      <c r="J146" t="str">
        <f>VLOOKUP(C146,MOVI!C:H,4,0)</f>
        <v>Operations</v>
      </c>
      <c r="K146" t="str">
        <f>VLOOKUP(C146,FPT!B:I,4,0)</f>
        <v>Operations</v>
      </c>
      <c r="L146" t="str">
        <f t="shared" si="231"/>
        <v/>
      </c>
      <c r="M146" t="str">
        <f>VLOOKUP(C146,MOVI!C:DT,5,0)</f>
        <v>Associate</v>
      </c>
      <c r="N146" t="str">
        <f>VLOOKUP(C146,FPT!B:L,5,0)</f>
        <v>Associate</v>
      </c>
      <c r="O146" t="str">
        <f t="shared" si="232"/>
        <v/>
      </c>
      <c r="P146" t="str">
        <f>VLOOKUP(C146,MOVI!C:DT,6,0)</f>
        <v>Account Services Officer</v>
      </c>
      <c r="Q146" t="str">
        <f>VLOOKUP(C146,FPT!B:O,6,0)</f>
        <v>Account Services Officer</v>
      </c>
      <c r="R146" t="str">
        <f t="shared" si="233"/>
        <v/>
      </c>
      <c r="S146" t="str">
        <f>VLOOKUP(C146,MOVI!C:DT,7,0)</f>
        <v>South</v>
      </c>
      <c r="T146" t="str">
        <f>VLOOKUP(C146,FPT!B:R,7,0)</f>
        <v>South</v>
      </c>
      <c r="U146" t="str">
        <f t="shared" si="234"/>
        <v/>
      </c>
      <c r="V146" t="str">
        <f>VLOOKUP(C146,MOVI!C:DT,8,0)</f>
        <v>Việt Phú</v>
      </c>
      <c r="W146" t="str">
        <f>VLOOKUP(C146,FPT!B:U,8,0)</f>
        <v>Việt Phú</v>
      </c>
      <c r="X146" t="str">
        <f t="shared" si="235"/>
        <v/>
      </c>
      <c r="Y146" t="str">
        <f>VLOOKUP(C146,MOVI!C:DT,9,0)</f>
        <v>Full-time</v>
      </c>
      <c r="Z146" t="str">
        <f>VLOOKUP(C146,FPT!B:X,9,0)</f>
        <v>Full-time</v>
      </c>
      <c r="AA146" t="str">
        <f t="shared" si="236"/>
        <v/>
      </c>
      <c r="AB146" t="str">
        <f>VLOOKUP(C146,MOVI!C:DT,10,0)</f>
        <v>Permanent</v>
      </c>
      <c r="AC146" t="str">
        <f>VLOOKUP(C146,FPT!B:AA,10,0)</f>
        <v>Permanent</v>
      </c>
      <c r="AD146" t="str">
        <f t="shared" si="237"/>
        <v/>
      </c>
      <c r="AE146" s="247">
        <f>VLOOKUP(C146,MOVI!C:DT,11,0)</f>
        <v>43335</v>
      </c>
      <c r="AF146" s="247">
        <f>VLOOKUP(C146,FPT!B:AD,11,0)</f>
        <v>43335</v>
      </c>
      <c r="AG146" t="str">
        <f t="shared" si="238"/>
        <v/>
      </c>
      <c r="AH146" s="260" t="str">
        <f>VLOOKUP(C146,MOVI!C:DT,12,0)</f>
        <v/>
      </c>
      <c r="AI146" s="260"/>
      <c r="AJ146" t="str">
        <f t="shared" si="338"/>
        <v/>
      </c>
      <c r="AK146">
        <f>VLOOKUP(C146,MOVI!C:DT,13,0)</f>
        <v>0</v>
      </c>
      <c r="AL146" s="247">
        <f>VLOOKUP(C146,FPT!B:AJ,13,0)</f>
        <v>0</v>
      </c>
      <c r="AM146" t="str">
        <f t="shared" si="337"/>
        <v/>
      </c>
      <c r="AN146" s="247">
        <f>VLOOKUP(C146,MOVI!C:DT,14,0)</f>
        <v>0</v>
      </c>
      <c r="AO146" s="247">
        <f>VLOOKUP(C146,FPT!B:AM,14,0)</f>
        <v>0</v>
      </c>
      <c r="AP146" t="str">
        <f t="shared" si="239"/>
        <v/>
      </c>
      <c r="AQ146" t="str">
        <f>VLOOKUP(C146,MOVI!C:DT,15,0)</f>
        <v>LC</v>
      </c>
      <c r="AR146" s="247" t="str">
        <f>VLOOKUP(C146,FPT!B:AP,15,0)</f>
        <v>LC</v>
      </c>
      <c r="AS146" t="str">
        <f t="shared" si="240"/>
        <v/>
      </c>
      <c r="AT146" s="282" t="str">
        <f>VLOOKUP(C146,MOVI!C:DT,16,0)</f>
        <v>LTTP</v>
      </c>
      <c r="AU146" s="247" t="str">
        <f>VLOOKUP(C146,FPT!B:AS,16,0)</f>
        <v>LTTP</v>
      </c>
      <c r="AV146" t="str">
        <f t="shared" si="241"/>
        <v/>
      </c>
      <c r="AW146" t="str">
        <f>VLOOKUP(C146,MOVI!C:DT,17,0)</f>
        <v>L</v>
      </c>
      <c r="AX146" s="247" t="str">
        <f>VLOOKUP(C146,FPT!B:AV,17,0)</f>
        <v>L</v>
      </c>
      <c r="AY146" t="str">
        <f t="shared" si="242"/>
        <v/>
      </c>
      <c r="AZ146">
        <f>VLOOKUP(C146,MOVI!C:DT,18,0)</f>
        <v>0</v>
      </c>
      <c r="BA146" s="247">
        <f>VLOOKUP(C146,FPT!B:AY,18,0)</f>
        <v>0</v>
      </c>
      <c r="BB146" t="str">
        <f t="shared" si="243"/>
        <v/>
      </c>
      <c r="BC146" s="275">
        <f>VLOOKUP(C146,MOVI!C:DT,19,0)</f>
        <v>5000000</v>
      </c>
      <c r="BD146" s="275">
        <f>VLOOKUP(C146,FPT!B:BB,19,0)</f>
        <v>5000000</v>
      </c>
      <c r="BE146" t="str">
        <f t="shared" si="244"/>
        <v/>
      </c>
      <c r="BF146">
        <f>VLOOKUP(C146,MOVI!C:DT,20,0)</f>
        <v>0</v>
      </c>
      <c r="BG146" s="252">
        <f>VLOOKUP(C146,FPT!B:BE,20,0)</f>
        <v>0</v>
      </c>
      <c r="BH146" t="str">
        <f t="shared" si="245"/>
        <v/>
      </c>
      <c r="BI146" s="275">
        <f>VLOOKUP(C146,MOVI!C:DT,21,0)</f>
        <v>5000000</v>
      </c>
      <c r="BJ146" s="275">
        <f>VLOOKUP(C146,FPT!B:BH,21,0)</f>
        <v>5000000</v>
      </c>
      <c r="BK146" t="str">
        <f t="shared" si="246"/>
        <v/>
      </c>
      <c r="BL146" s="275">
        <f>VLOOKUP(C146,MOVI!C:DT,22,0)</f>
        <v>0</v>
      </c>
      <c r="BM146" s="275">
        <f>VLOOKUP(C146,FPT!B:BK,22,0)</f>
        <v>0</v>
      </c>
      <c r="BN146" t="str">
        <f t="shared" si="247"/>
        <v/>
      </c>
      <c r="BO146" s="275">
        <f>VLOOKUP(C146,MOVI!C:DT,23,0)</f>
        <v>0</v>
      </c>
      <c r="BP146" s="275">
        <f>VLOOKUP(C146,FPT!B:BN,23,0)</f>
        <v>0</v>
      </c>
      <c r="BQ146" t="str">
        <f t="shared" si="248"/>
        <v/>
      </c>
      <c r="BR146" s="275">
        <f>VLOOKUP(C146,MOVI!C:DT,24,0)</f>
        <v>0</v>
      </c>
      <c r="BS146" s="275">
        <f>VLOOKUP(C146,FPT!B:BQ,24,0)</f>
        <v>0</v>
      </c>
      <c r="BT146" t="str">
        <f t="shared" si="249"/>
        <v/>
      </c>
      <c r="BU146" s="275">
        <f>VLOOKUP(C146,MOVI!C:DT,25,0)</f>
        <v>0</v>
      </c>
      <c r="BV146" s="275">
        <f>VLOOKUP(C146,FPT!B:BT,25,0)</f>
        <v>0</v>
      </c>
      <c r="BW146" t="str">
        <f t="shared" si="250"/>
        <v/>
      </c>
      <c r="BX146" s="275">
        <f>VLOOKUP(C146,MOVI!C:DT,26,0)</f>
        <v>0</v>
      </c>
      <c r="BY146" s="275">
        <f>VLOOKUP(C146,FPT!B:BW,26,0)</f>
        <v>0</v>
      </c>
      <c r="BZ146" t="str">
        <f t="shared" si="251"/>
        <v/>
      </c>
      <c r="CA146" s="275">
        <f>VLOOKUP(C146,MOVI!C:DT,27,0)</f>
        <v>0</v>
      </c>
      <c r="CB146" s="275">
        <f>VLOOKUP(C146,FPT!B:BZ,27,0)</f>
        <v>0</v>
      </c>
      <c r="CC146" t="str">
        <f t="shared" si="252"/>
        <v/>
      </c>
      <c r="CD146" s="275">
        <f>VLOOKUP(C146,MOVI!C:DT,28,0)</f>
        <v>0</v>
      </c>
      <c r="CE146" s="275">
        <f>VLOOKUP(C146,FPT!B:CC,28,0)</f>
        <v>0</v>
      </c>
      <c r="CF146" t="str">
        <f t="shared" si="253"/>
        <v/>
      </c>
      <c r="CG146" t="str">
        <f>VLOOKUP(C146,MOVI!C:DT,29,0)</f>
        <v>CN</v>
      </c>
      <c r="CH146" s="252" t="str">
        <f>VLOOKUP(C146,FPT!B:CF,29,0)</f>
        <v>CN</v>
      </c>
      <c r="CI146" t="str">
        <f t="shared" si="254"/>
        <v/>
      </c>
      <c r="CJ146">
        <f>VLOOKUP(C146,MOVI!C:DT,30,0)</f>
        <v>26</v>
      </c>
      <c r="CK146" s="252">
        <f>VLOOKUP(C146,FPT!B:CI,30,0)</f>
        <v>26</v>
      </c>
      <c r="CL146" t="str">
        <f t="shared" si="255"/>
        <v/>
      </c>
      <c r="CM146">
        <f>VLOOKUP(C146,MOVI!C:DT,31,0)</f>
        <v>17</v>
      </c>
      <c r="CN146" s="252">
        <f>VLOOKUP(C146,FPT!B:CL,31,0)</f>
        <v>17</v>
      </c>
      <c r="CO146" t="str">
        <f t="shared" si="256"/>
        <v/>
      </c>
      <c r="CP146" s="275">
        <f>VLOOKUP(C146,MOVI!C:DT,32,0)</f>
        <v>9</v>
      </c>
      <c r="CQ146" s="275">
        <f>VLOOKUP(C146,FPT!B:CO,32,0)</f>
        <v>9</v>
      </c>
      <c r="CR146" t="str">
        <f t="shared" si="257"/>
        <v/>
      </c>
      <c r="CS146" s="275">
        <f>VLOOKUP(C146,MOVI!C:DT,33,0)</f>
        <v>0</v>
      </c>
      <c r="CT146" s="275">
        <f>VLOOKUP(C146,FPT!B:CR,33,0)</f>
        <v>0</v>
      </c>
      <c r="CU146" t="str">
        <f t="shared" si="258"/>
        <v/>
      </c>
      <c r="CV146" s="275">
        <f>VLOOKUP(C146,MOVI!C:DT,34,0)</f>
        <v>0</v>
      </c>
      <c r="CW146" s="275">
        <f>VLOOKUP(C146,FPT!B:CU,34,0)</f>
        <v>0</v>
      </c>
      <c r="CX146" t="str">
        <f t="shared" si="259"/>
        <v/>
      </c>
      <c r="CY146" s="275">
        <f>VLOOKUP(C146,MOVI!C:DT,35,0)</f>
        <v>26</v>
      </c>
      <c r="CZ146" s="275">
        <f>VLOOKUP(C146,FPT!B:CX,35,0)</f>
        <v>26</v>
      </c>
      <c r="DA146" t="str">
        <f t="shared" si="260"/>
        <v/>
      </c>
      <c r="DB146" s="275">
        <f>VLOOKUP(C146,MOVI!C:DT,36,0)</f>
        <v>0</v>
      </c>
      <c r="DC146" s="275">
        <f>VLOOKUP(C146,FPT!B:DA,36,0)</f>
        <v>0</v>
      </c>
      <c r="DD146" t="str">
        <f t="shared" si="261"/>
        <v/>
      </c>
      <c r="DE146" s="275">
        <f>VLOOKUP(C146,MOVI!C:DT,37,0)</f>
        <v>0</v>
      </c>
      <c r="DF146" s="275">
        <f>VLOOKUP(C146,FPT!B:DD,37,0)</f>
        <v>0</v>
      </c>
      <c r="DG146" t="str">
        <f t="shared" si="262"/>
        <v/>
      </c>
      <c r="DH146" s="275">
        <f>VLOOKUP(C146,MOVI!C:DT,38,0)</f>
        <v>0</v>
      </c>
      <c r="DI146" s="275">
        <f>VLOOKUP(C146,FPT!B:DG,38,0)</f>
        <v>0</v>
      </c>
      <c r="DJ146" t="str">
        <f t="shared" si="263"/>
        <v/>
      </c>
      <c r="DK146" s="275">
        <f>VLOOKUP(C146,MOVI!C:DT,39,0)</f>
        <v>0</v>
      </c>
      <c r="DL146" s="275">
        <f>VLOOKUP(C146,FPT!B:DJ,39,0)</f>
        <v>0</v>
      </c>
      <c r="DM146" t="str">
        <f t="shared" si="264"/>
        <v/>
      </c>
      <c r="DN146" s="275">
        <f>VLOOKUP(C146,MOVI!C:DT,40,0)</f>
        <v>0</v>
      </c>
      <c r="DO146" s="275">
        <f>VLOOKUP(C146,FPT!B:DM,40,0)</f>
        <v>0</v>
      </c>
      <c r="DP146" t="str">
        <f t="shared" si="265"/>
        <v/>
      </c>
      <c r="DQ146" s="275">
        <f>VLOOKUP(C146,MOVI!C:DT,41,0)</f>
        <v>0</v>
      </c>
      <c r="DR146" s="275">
        <f>VLOOKUP(C146,FPT!B:DP,41,0)</f>
        <v>0</v>
      </c>
      <c r="DS146" t="str">
        <f t="shared" si="266"/>
        <v/>
      </c>
      <c r="DT146" s="275">
        <f>VLOOKUP(C146,MOVI!C:DT,42,0)</f>
        <v>5000000</v>
      </c>
      <c r="DU146" s="275">
        <f>ROUND(VLOOKUP(C146,FPT!B:DS,42,0),0)</f>
        <v>5000000</v>
      </c>
      <c r="DV146" t="str">
        <f t="shared" si="267"/>
        <v/>
      </c>
      <c r="DW146" s="275">
        <f>VLOOKUP(C146,MOVI!C:DT,43,0)</f>
        <v>0</v>
      </c>
      <c r="DX146" s="275">
        <f>VLOOKUP(C146,FPT!B:DV,43,0)</f>
        <v>0</v>
      </c>
      <c r="DY146" t="str">
        <f t="shared" si="268"/>
        <v/>
      </c>
      <c r="DZ146" s="275">
        <f>VLOOKUP(C146,MOVI!C:DT,44,0)</f>
        <v>0</v>
      </c>
      <c r="EA146" s="275">
        <f>VLOOKUP(C146,FPT!B:DY,44,0)</f>
        <v>0</v>
      </c>
      <c r="EB146" t="str">
        <f t="shared" si="269"/>
        <v/>
      </c>
      <c r="EC146" s="275">
        <f>VLOOKUP(C146,MOVI!C:DT,45,0)</f>
        <v>5000000</v>
      </c>
      <c r="ED146" s="275">
        <f>ROUND(VLOOKUP(C146,FPT!B:EB,45,0),0)</f>
        <v>5000000</v>
      </c>
      <c r="EE146" t="str">
        <f t="shared" si="270"/>
        <v/>
      </c>
      <c r="EF146" s="275">
        <f>VLOOKUP(C146,MOVI!C:DT,46,0)</f>
        <v>0</v>
      </c>
      <c r="EG146" s="275">
        <f>VLOOKUP(C146,FPT!B:EE,46,0)</f>
        <v>0</v>
      </c>
      <c r="EH146" t="str">
        <f t="shared" si="271"/>
        <v/>
      </c>
      <c r="EI146" s="275">
        <f>VLOOKUP(C146,MOVI!C:DT,47,0)</f>
        <v>0</v>
      </c>
      <c r="EJ146" s="275">
        <f>VLOOKUP(C146,FPT!B:EH,47,0)</f>
        <v>0</v>
      </c>
      <c r="EK146" t="str">
        <f t="shared" si="272"/>
        <v/>
      </c>
      <c r="EL146" s="275">
        <f>VLOOKUP(C146,MOVI!C:DT,48,0)</f>
        <v>0</v>
      </c>
      <c r="EM146" s="275">
        <f>VLOOKUP(C146,FPT!B:EK,48,0)</f>
        <v>0</v>
      </c>
      <c r="EN146" t="str">
        <f t="shared" si="273"/>
        <v/>
      </c>
      <c r="EO146" s="275">
        <f>VLOOKUP(C146,MOVI!C:DT,49,0)</f>
        <v>0</v>
      </c>
      <c r="EP146" s="275">
        <f>VLOOKUP(C146,FPT!B:EN,49,0)</f>
        <v>0</v>
      </c>
      <c r="EQ146" t="str">
        <f t="shared" si="274"/>
        <v/>
      </c>
      <c r="ER146" s="275">
        <f>VLOOKUP(C146,MOVI!C:DT,50,0)</f>
        <v>0</v>
      </c>
      <c r="ES146" s="275">
        <f>VLOOKUP(C146,FPT!B:EQ,50,0)</f>
        <v>0</v>
      </c>
      <c r="ET146" t="str">
        <f t="shared" si="275"/>
        <v/>
      </c>
      <c r="EU146" s="275">
        <f>VLOOKUP(C146,MOVI!C:DT,51,0)</f>
        <v>0</v>
      </c>
      <c r="EV146" s="275">
        <f>VLOOKUP(C146,FPT!B:ET,51,0)</f>
        <v>0</v>
      </c>
      <c r="EW146" t="str">
        <f t="shared" si="276"/>
        <v/>
      </c>
      <c r="EX146" s="275">
        <f>VLOOKUP(C146,MOVI!C:DT,52,0)</f>
        <v>0</v>
      </c>
      <c r="EY146" s="275">
        <f>VLOOKUP(C146,FPT!B:EW,52,0)</f>
        <v>0</v>
      </c>
      <c r="EZ146" t="str">
        <f t="shared" si="277"/>
        <v/>
      </c>
      <c r="FA146" s="275">
        <f>VLOOKUP(C146,MOVI!C:DT,53,0)</f>
        <v>0</v>
      </c>
      <c r="FB146" s="275">
        <f>VLOOKUP(C146,FPT!B:EZ,53,0)</f>
        <v>0</v>
      </c>
      <c r="FC146" t="str">
        <f t="shared" si="278"/>
        <v/>
      </c>
      <c r="FD146" s="275">
        <f>VLOOKUP(C146,MOVI!C:DT,54,0)</f>
        <v>0</v>
      </c>
      <c r="FE146" s="275">
        <f>VLOOKUP(C146,FPT!B:FC,54,0)</f>
        <v>0</v>
      </c>
      <c r="FF146" t="str">
        <f t="shared" si="279"/>
        <v/>
      </c>
      <c r="FG146" s="275">
        <f>VLOOKUP(C146,MOVI!C:DT,55,0)</f>
        <v>0</v>
      </c>
      <c r="FH146" s="275">
        <f>VLOOKUP(C146,FPT!B:FF,55,0)</f>
        <v>0</v>
      </c>
      <c r="FI146" t="str">
        <f t="shared" si="280"/>
        <v/>
      </c>
      <c r="FJ146" s="275">
        <f>VLOOKUP(C146,MOVI!C:DT,56,0)</f>
        <v>0</v>
      </c>
      <c r="FK146" s="275">
        <f>VLOOKUP(C146,FPT!B:FI,56,0)</f>
        <v>0</v>
      </c>
      <c r="FL146" t="str">
        <f t="shared" si="281"/>
        <v/>
      </c>
      <c r="FM146" s="275">
        <f>VLOOKUP(C146,MOVI!C:DT,57,0)</f>
        <v>0</v>
      </c>
      <c r="FN146" s="275">
        <f>VLOOKUP(C146,FPT!B:FL,57,0)</f>
        <v>0</v>
      </c>
      <c r="FO146" t="str">
        <f t="shared" si="282"/>
        <v/>
      </c>
      <c r="FP146" s="275">
        <f>VLOOKUP(C146,MOVI!C:DT,58,0)</f>
        <v>0</v>
      </c>
      <c r="FQ146" s="275">
        <f>VLOOKUP(C146,FPT!B:FO,58,0)</f>
        <v>0</v>
      </c>
      <c r="FR146" t="str">
        <f t="shared" si="283"/>
        <v/>
      </c>
      <c r="FS146" s="275">
        <f>VLOOKUP(C146,MOVI!C:DT,59,0)</f>
        <v>0</v>
      </c>
      <c r="FT146" s="275">
        <f>VLOOKUP(C146,FPT!B:FR,59,0)</f>
        <v>0</v>
      </c>
      <c r="FU146" t="str">
        <f t="shared" si="284"/>
        <v/>
      </c>
      <c r="FV146" s="275">
        <f>VLOOKUP(C146,MOVI!C:DT,60,0)</f>
        <v>0</v>
      </c>
      <c r="FW146" s="275">
        <f>VLOOKUP(C146,FPT!B:FU,60,0)</f>
        <v>0</v>
      </c>
      <c r="FX146" t="str">
        <f t="shared" si="285"/>
        <v/>
      </c>
      <c r="FY146" s="275">
        <f>VLOOKUP(C146,MOVI!C:DT,61,0)</f>
        <v>0</v>
      </c>
      <c r="FZ146" s="275">
        <f>VLOOKUP(C146,FPT!B:FX,61,0)</f>
        <v>0</v>
      </c>
      <c r="GA146" t="str">
        <f t="shared" si="286"/>
        <v/>
      </c>
      <c r="GB146" s="275">
        <f>VLOOKUP(C146,MOVI!C:DT,62,0)</f>
        <v>0</v>
      </c>
      <c r="GC146" s="275">
        <f>VLOOKUP(C146,FPT!B:GA,62,0)</f>
        <v>0</v>
      </c>
      <c r="GD146" t="str">
        <f t="shared" si="287"/>
        <v/>
      </c>
      <c r="GE146" s="275">
        <f>VLOOKUP(C146,MOVI!C:DT,63,0)</f>
        <v>0</v>
      </c>
      <c r="GF146" s="275">
        <f>VLOOKUP(C146,FPT!B:GD,63,0)</f>
        <v>0</v>
      </c>
      <c r="GG146" t="str">
        <f t="shared" si="288"/>
        <v/>
      </c>
      <c r="GH146" s="275">
        <f>VLOOKUP(C146,MOVI!C:DT,64,0)</f>
        <v>0</v>
      </c>
      <c r="GI146" s="275">
        <f>VLOOKUP(C146,FPT!B:GG,64,0)</f>
        <v>0</v>
      </c>
      <c r="GJ146" t="str">
        <f t="shared" si="289"/>
        <v/>
      </c>
      <c r="GK146" s="275">
        <f>VLOOKUP(C146,MOVI!C:DT,65,0)</f>
        <v>0</v>
      </c>
      <c r="GL146" s="275">
        <f>VLOOKUP(C146,FPT!B:GJ,65,0)</f>
        <v>0</v>
      </c>
      <c r="GM146" t="str">
        <f t="shared" si="290"/>
        <v/>
      </c>
      <c r="GN146" s="275">
        <f>VLOOKUP(C146,MOVI!C:DT,66,0)</f>
        <v>0</v>
      </c>
      <c r="GO146" s="275">
        <f>VLOOKUP(C146,FPT!B:GM,66,0)</f>
        <v>0</v>
      </c>
      <c r="GP146" t="str">
        <f t="shared" si="291"/>
        <v/>
      </c>
      <c r="GQ146" s="275">
        <f>VLOOKUP(C146,MOVI!C:DT,67,0)</f>
        <v>0</v>
      </c>
      <c r="GR146" s="275">
        <f>VLOOKUP(C146,FPT!B:GP,67,0)</f>
        <v>0</v>
      </c>
      <c r="GS146" t="str">
        <f t="shared" si="292"/>
        <v/>
      </c>
      <c r="GT146" s="275">
        <f>VLOOKUP(C146,MOVI!C:DT,68,0)</f>
        <v>0</v>
      </c>
      <c r="GU146" s="275">
        <f>VLOOKUP(C146,FPT!B:GS,68,0)</f>
        <v>0</v>
      </c>
      <c r="GV146" t="str">
        <f t="shared" si="293"/>
        <v/>
      </c>
      <c r="GW146" s="275">
        <f>VLOOKUP(C146,MOVI!C:DT,69,0)</f>
        <v>0</v>
      </c>
      <c r="GX146" s="275">
        <f>VLOOKUP(C146,FPT!B:GV,69,0)</f>
        <v>0</v>
      </c>
      <c r="GY146" t="str">
        <f t="shared" si="294"/>
        <v/>
      </c>
      <c r="GZ146" s="275">
        <f>VLOOKUP(C146,MOVI!C:DT,70,0)</f>
        <v>0</v>
      </c>
      <c r="HA146" s="275">
        <f>VLOOKUP(C146,FPT!B:GY,70,0)</f>
        <v>0</v>
      </c>
      <c r="HB146" t="str">
        <f t="shared" si="295"/>
        <v/>
      </c>
      <c r="HC146" s="275">
        <f>VLOOKUP(C146,MOVI!C:DT,71,0)</f>
        <v>5000000</v>
      </c>
      <c r="HD146" s="275">
        <f>ROUND(VLOOKUP(C146,FPT!B:HB,71,0),0)</f>
        <v>5000000</v>
      </c>
      <c r="HE146" t="str">
        <f t="shared" si="296"/>
        <v/>
      </c>
      <c r="HF146" s="275">
        <f>ROUND(VLOOKUP(C146,MOVI!C:DT,72,0),0)</f>
        <v>0</v>
      </c>
      <c r="HG146" s="275">
        <f>ROUND(VLOOKUP(C146,FPT!B:HE,72,0),0)</f>
        <v>0</v>
      </c>
      <c r="HH146" t="str">
        <f t="shared" si="297"/>
        <v/>
      </c>
      <c r="HI146" s="275">
        <f>VLOOKUP(C146,MOVI!C:DT,73,0)</f>
        <v>0</v>
      </c>
      <c r="HJ146" s="275">
        <f>VLOOKUP(C146,FPT!B:HH,73,0)</f>
        <v>0</v>
      </c>
      <c r="HK146" t="str">
        <f t="shared" si="298"/>
        <v/>
      </c>
      <c r="HL146" s="275">
        <f>VLOOKUP(C146,MOVI!C:DT,74,0)</f>
        <v>0</v>
      </c>
      <c r="HM146" s="275">
        <f>VLOOKUP(C146,FPT!B:HK,74,0)</f>
        <v>0</v>
      </c>
      <c r="HN146" t="str">
        <f t="shared" si="299"/>
        <v/>
      </c>
      <c r="HO146" s="275">
        <f>VLOOKUP(C146,MOVI!C:DT,75,0)</f>
        <v>11000000</v>
      </c>
      <c r="HP146" s="275">
        <f>VLOOKUP(C146,FPT!B:HN,75,0)</f>
        <v>11000000</v>
      </c>
      <c r="HQ146" t="str">
        <f t="shared" si="300"/>
        <v/>
      </c>
      <c r="HR146" s="275">
        <f>VLOOKUP(C146,MOVI!C:DT,76,0)</f>
        <v>0</v>
      </c>
      <c r="HS146" s="275">
        <f>VLOOKUP(C146,FPT!B:HQ,76,0)</f>
        <v>0</v>
      </c>
      <c r="HT146" t="str">
        <f t="shared" si="301"/>
        <v/>
      </c>
      <c r="HU146" s="275">
        <f>VLOOKUP(C146,MOVI!C:DT,77,0)</f>
        <v>0</v>
      </c>
      <c r="HV146" s="275">
        <f>VLOOKUP(C146,FPT!B:HT,77,0)</f>
        <v>0</v>
      </c>
      <c r="HW146" t="str">
        <f t="shared" si="302"/>
        <v/>
      </c>
      <c r="HX146" s="274">
        <f>VLOOKUP(C146,MOVI!C:CB,78,0)</f>
        <v>400000</v>
      </c>
      <c r="HY146" s="261">
        <f>VLOOKUP(C146,FPT!$B:$CA,78,0)</f>
        <v>400000</v>
      </c>
      <c r="HZ146" t="str">
        <f t="shared" si="303"/>
        <v/>
      </c>
      <c r="IA146" s="275">
        <f>VLOOKUP(C146,MOVI!C:CD,79,0)</f>
        <v>50000</v>
      </c>
      <c r="IB146" s="275">
        <f>VLOOKUP(C146,FPT!B:HZ,79,0)</f>
        <v>50000</v>
      </c>
      <c r="IC146" t="str">
        <f t="shared" si="304"/>
        <v/>
      </c>
      <c r="ID146" s="275">
        <f>VLOOKUP(C146,MOVI!C:CD,80,0)</f>
        <v>75000</v>
      </c>
      <c r="IE146" s="275">
        <f>VLOOKUP(C146,FPT!B:IC,80,0)</f>
        <v>75000</v>
      </c>
      <c r="IF146" t="str">
        <f t="shared" si="305"/>
        <v/>
      </c>
      <c r="IG146" s="275">
        <f>VLOOKUP(C146,MOVI!C:DT,81,0)</f>
        <v>0</v>
      </c>
      <c r="IH146" s="275">
        <f>VLOOKUP(C146,FPT!B:IF,81,0)</f>
        <v>0</v>
      </c>
      <c r="II146" t="str">
        <f t="shared" si="306"/>
        <v/>
      </c>
      <c r="IJ146" s="275">
        <f>VLOOKUP(C146,MOVI!C:DT,82,0)</f>
        <v>525000</v>
      </c>
      <c r="IK146" s="275">
        <f>VLOOKUP(C146,FPT!B:II,82,0)</f>
        <v>525000</v>
      </c>
      <c r="IL146" t="str">
        <f t="shared" si="307"/>
        <v/>
      </c>
      <c r="IM146" s="275">
        <f>ROUND(VLOOKUP(C146,MOVI!C:DT,83,0),0)</f>
        <v>11525000</v>
      </c>
      <c r="IN146" s="275">
        <f>ROUND(VLOOKUP(C146,FPT!B:IL,83,0),0)</f>
        <v>11525000</v>
      </c>
      <c r="IO146" t="str">
        <f t="shared" si="308"/>
        <v/>
      </c>
      <c r="IP146" s="275">
        <f>VLOOKUP(C146,MOVI!C:DT,84,0)</f>
        <v>0</v>
      </c>
      <c r="IQ146" s="275">
        <f>VLOOKUP(C146,FPT!B:IO,84,0)</f>
        <v>0</v>
      </c>
      <c r="IR146" t="str">
        <f t="shared" si="309"/>
        <v/>
      </c>
      <c r="IS146" s="275">
        <f>ROUND(VLOOKUP(C146,MOVI!C:DT,85,0),0)</f>
        <v>0</v>
      </c>
      <c r="IT146" s="275">
        <f>ROUND(VLOOKUP(C146,FPT!B:IR,85,0),0)</f>
        <v>0</v>
      </c>
      <c r="IU146" t="str">
        <f t="shared" si="310"/>
        <v/>
      </c>
      <c r="IV146" s="275">
        <f>VLOOKUP(C146,MOVI!C:DT,86,0)</f>
        <v>0</v>
      </c>
      <c r="IW146" s="275">
        <f>VLOOKUP(C146,FPT!B:IU,86,0)</f>
        <v>0</v>
      </c>
      <c r="IX146" t="str">
        <f t="shared" si="311"/>
        <v/>
      </c>
      <c r="IY146" s="275">
        <f>ROUND(VLOOKUP(C146,MOVI!C:DT,87,0),0)</f>
        <v>0</v>
      </c>
      <c r="IZ146" s="275">
        <f>ROUND(VLOOKUP(C146,FPT!B:IX,87,0),0)</f>
        <v>0</v>
      </c>
      <c r="JA146" t="str">
        <f t="shared" si="312"/>
        <v/>
      </c>
      <c r="JB146" s="275">
        <f>VLOOKUP(C146,MOVI!C:DT,88,0)</f>
        <v>0</v>
      </c>
      <c r="JC146" s="275">
        <f>VLOOKUP(C146,FPT!B:JA,88,0)</f>
        <v>0</v>
      </c>
      <c r="JD146" t="str">
        <f t="shared" si="313"/>
        <v/>
      </c>
      <c r="JE146" s="275">
        <f>VLOOKUP(C146,MOVI!C:DT,89,0)</f>
        <v>0</v>
      </c>
      <c r="JF146" s="275">
        <f>VLOOKUP(C146,FPT!B:JD,89,0)</f>
        <v>0</v>
      </c>
      <c r="JG146" t="str">
        <f t="shared" si="314"/>
        <v/>
      </c>
      <c r="JH146" s="275">
        <f>VLOOKUP(C146,MOVI!C:DT,90,0)</f>
        <v>0</v>
      </c>
      <c r="JI146" s="275">
        <f>VLOOKUP(C146,FPT!B:JG,90,0)</f>
        <v>0</v>
      </c>
      <c r="JJ146" t="str">
        <f t="shared" si="315"/>
        <v/>
      </c>
      <c r="JK146" s="275">
        <f>VLOOKUP(C146,MOVI!C:DT,91,0)</f>
        <v>0</v>
      </c>
      <c r="JL146" s="275">
        <f>VLOOKUP(C146,FPT!B:JJ,91,0)</f>
        <v>0</v>
      </c>
      <c r="JM146" t="str">
        <f t="shared" si="316"/>
        <v/>
      </c>
      <c r="JN146" s="275">
        <f>VLOOKUP(C146,MOVI!C:DT,92,0)</f>
        <v>0</v>
      </c>
      <c r="JO146" s="275">
        <f>VLOOKUP(C146,FPT!B:JM,92,0)</f>
        <v>0</v>
      </c>
      <c r="JP146" t="str">
        <f t="shared" si="317"/>
        <v/>
      </c>
      <c r="JQ146" s="275">
        <f>VLOOKUP(C146,MOVI!C:DT,93,0)</f>
        <v>0</v>
      </c>
      <c r="JR146" s="275">
        <f>VLOOKUP(C146,FPT!B:JP,93,0)</f>
        <v>0</v>
      </c>
      <c r="JS146" t="str">
        <f t="shared" si="318"/>
        <v/>
      </c>
      <c r="JT146" s="275">
        <f>VLOOKUP(C146,MOVI!C:DT,94,0)</f>
        <v>0</v>
      </c>
      <c r="JU146" s="275">
        <f>VLOOKUP(C146,FPT!B:JS,94,0)</f>
        <v>0</v>
      </c>
      <c r="JV146" t="str">
        <f t="shared" si="319"/>
        <v/>
      </c>
      <c r="JW146" s="275">
        <f>VLOOKUP(C146,MOVI!C:DT,95,0)</f>
        <v>4475000</v>
      </c>
      <c r="JX146" s="275">
        <f>VLOOKUP(C146,FPT!B:JV,95,0)</f>
        <v>4475000</v>
      </c>
      <c r="JY146" t="str">
        <f t="shared" si="320"/>
        <v/>
      </c>
      <c r="JZ146" s="275">
        <f>VLOOKUP(C146,MOVI!C:DT,96,0)</f>
        <v>0</v>
      </c>
      <c r="KA146" s="275">
        <f>VLOOKUP(C146,FPT!B:JY,96,0)</f>
        <v>0</v>
      </c>
      <c r="KB146" t="str">
        <f t="shared" si="321"/>
        <v/>
      </c>
      <c r="KC146" s="275">
        <f>VLOOKUP(C146,MOVI!C:DT,97,0)</f>
        <v>4475000</v>
      </c>
      <c r="KD146" s="275">
        <f>VLOOKUP(C146,FPT!B:KB,97,0)</f>
        <v>4475000</v>
      </c>
      <c r="KE146" t="str">
        <f t="shared" si="322"/>
        <v/>
      </c>
      <c r="KF146" s="275">
        <f>VLOOKUP(C146,MOVI!C:DT,98,0)</f>
        <v>850000.00000000012</v>
      </c>
      <c r="KG146" s="275">
        <f>VLOOKUP(C146,FPT!B:KE,98,0)</f>
        <v>850000</v>
      </c>
      <c r="KH146" t="str">
        <f t="shared" si="323"/>
        <v/>
      </c>
      <c r="KI146" s="275">
        <f>VLOOKUP(C146,MOVI!C:DT,99,0)</f>
        <v>0</v>
      </c>
      <c r="KJ146" s="275">
        <f>VLOOKUP(C146,FPT!B:KH,99,0)</f>
        <v>0</v>
      </c>
      <c r="KK146" t="str">
        <f t="shared" si="324"/>
        <v/>
      </c>
      <c r="KL146" s="275">
        <f>VLOOKUP(C146,MOVI!C:DT,100,0)</f>
        <v>150000</v>
      </c>
      <c r="KM146" s="275">
        <f>VLOOKUP(C146,FPT!B:KK,100,0)</f>
        <v>150000</v>
      </c>
      <c r="KN146" t="str">
        <f t="shared" si="325"/>
        <v/>
      </c>
      <c r="KO146" s="275">
        <f>VLOOKUP(C146,MOVI!C:DT,101,0)</f>
        <v>0</v>
      </c>
      <c r="KP146" s="275">
        <f>VLOOKUP(C146,FPT!B:KN,101,0)</f>
        <v>0</v>
      </c>
      <c r="KQ146" t="str">
        <f t="shared" si="326"/>
        <v/>
      </c>
      <c r="KR146" s="275">
        <f>VLOOKUP(C146,MOVI!C:DT,102,0)</f>
        <v>0</v>
      </c>
      <c r="KS146" s="275">
        <f>VLOOKUP(C146,FPT!B:KQ,102,0)</f>
        <v>0</v>
      </c>
      <c r="KT146" t="str">
        <f t="shared" si="327"/>
        <v/>
      </c>
      <c r="KU146" s="275">
        <f>VLOOKUP(C146,MOVI!C:DT,103,0)</f>
        <v>1000000.0000000001</v>
      </c>
      <c r="KV146" s="275">
        <f>VLOOKUP(C146,FPT!B:KT,103,0)</f>
        <v>1000000</v>
      </c>
      <c r="KW146" t="str">
        <f t="shared" si="328"/>
        <v/>
      </c>
      <c r="KX146" s="275">
        <f>VLOOKUP(C146,MOVI!C:DT,104,0)</f>
        <v>1525000</v>
      </c>
      <c r="KY146" s="275">
        <f>VLOOKUP(C146,FPT!B:KW,104,0)</f>
        <v>1525000</v>
      </c>
      <c r="KZ146" t="str">
        <f t="shared" si="329"/>
        <v/>
      </c>
      <c r="LA146" s="275">
        <f>VLOOKUP(C146,MOVI!C:DT,105,0)</f>
        <v>100000</v>
      </c>
      <c r="LB146" s="275">
        <f>VLOOKUP(C146,FPT!B:KZ,105,0)</f>
        <v>100000</v>
      </c>
      <c r="LC146" t="str">
        <f t="shared" si="330"/>
        <v/>
      </c>
      <c r="LD146" s="275">
        <f>VLOOKUP(C146,MOVI!C:DT,106,0)</f>
        <v>6100000</v>
      </c>
      <c r="LE146" s="275">
        <f>VLOOKUP(C146,FPT!B:LC,106,0)</f>
        <v>6100000</v>
      </c>
      <c r="LF146" t="str">
        <f t="shared" si="331"/>
        <v/>
      </c>
      <c r="LG146" s="273">
        <f>VLOOKUP(C146,MOVI!C:DT,107,0)</f>
        <v>0</v>
      </c>
      <c r="LH146" s="273">
        <f>VLOOKUP(C146,FPT!B:LF,107,0)</f>
        <v>0</v>
      </c>
      <c r="LI146" t="str">
        <f t="shared" si="332"/>
        <v/>
      </c>
      <c r="LJ146" t="str">
        <f>VLOOKUP(C146,MOVI!C:DV,108,0)</f>
        <v>Việt PhúSouthSupport</v>
      </c>
      <c r="LK146" s="252" t="str">
        <f>VLOOKUP(C146,FPT!B:LI,108,0)</f>
        <v>Việt PhúSouthSupport</v>
      </c>
      <c r="LL146" t="str">
        <f t="shared" si="333"/>
        <v/>
      </c>
      <c r="LM146" s="275">
        <f>ROUND(VLOOKUP(C146,MOVI!C:DV,109,0),0)</f>
        <v>416667</v>
      </c>
      <c r="LN146" s="275">
        <f>ROUND(VLOOKUP(C146,FPT!B:LL,109,0),0)</f>
        <v>416667</v>
      </c>
      <c r="LO146" t="str">
        <f t="shared" si="334"/>
        <v/>
      </c>
      <c r="LP146" t="str">
        <f>VLOOKUP(C146,MOVI!C:DV,110,0)</f>
        <v>HO</v>
      </c>
      <c r="LQ146" s="247" t="str">
        <f>VLOOKUP(C146,FPT!B:LO,110,0)</f>
        <v>HO</v>
      </c>
      <c r="LR146" t="str">
        <f t="shared" si="335"/>
        <v/>
      </c>
      <c r="LS146">
        <f>MOVI!DI141</f>
        <v>22</v>
      </c>
      <c r="LV146">
        <f>MOVI!DJ141</f>
        <v>0</v>
      </c>
      <c r="LW146">
        <f>MOVI!DK141</f>
        <v>0</v>
      </c>
      <c r="LX146">
        <f>MOVI!DL141</f>
        <v>0</v>
      </c>
      <c r="LY146">
        <f>MOVI!DM141</f>
        <v>0</v>
      </c>
      <c r="LZ146">
        <f>MOVI!DN141</f>
        <v>0</v>
      </c>
      <c r="MA146">
        <f>MOVI!DO141</f>
        <v>0</v>
      </c>
      <c r="MB146" t="str">
        <f>MOVI!DP141</f>
        <v/>
      </c>
      <c r="MC146">
        <f>MOVI!DQ141</f>
        <v>0</v>
      </c>
      <c r="MD146">
        <f>MOVI!DR141</f>
        <v>0</v>
      </c>
      <c r="ME146" t="str">
        <f>VLOOKUP(C146,MOVI!C:DV,121,0)</f>
        <v/>
      </c>
      <c r="MF146" s="252"/>
      <c r="MG146" t="str">
        <f t="shared" si="228"/>
        <v/>
      </c>
      <c r="MH146" t="str">
        <f>VLOOKUP(C146,MOVI!C:DT,122,0)</f>
        <v>Việt PhúSouth</v>
      </c>
      <c r="MI146" s="252" t="str">
        <f>VLOOKUP(C146,FPT!B:DS,112,0)</f>
        <v>Việt PhúSouth</v>
      </c>
      <c r="MJ146" t="str">
        <f t="shared" si="336"/>
        <v/>
      </c>
    </row>
    <row r="147" spans="1:348" x14ac:dyDescent="0.25">
      <c r="A147">
        <v>139</v>
      </c>
      <c r="B147" s="48">
        <v>4801</v>
      </c>
      <c r="C147" s="271" t="s">
        <v>891</v>
      </c>
      <c r="D147" t="str">
        <f>VLOOKUP(C147,MOVI!C:D,2,0)</f>
        <v>Trần Kim Nguyên</v>
      </c>
      <c r="E147" t="str">
        <f>VLOOKUP(C147,FPT!B:C,2,0)</f>
        <v>Trần Kim Nguyên</v>
      </c>
      <c r="F147" t="str">
        <f t="shared" si="229"/>
        <v/>
      </c>
      <c r="G147" t="str">
        <f>VLOOKUP(C147,MOVI!C:E,3,0)</f>
        <v>Support</v>
      </c>
      <c r="H147" t="str">
        <f>VLOOKUP(C147,FPT!B:F,3,0)</f>
        <v>Support</v>
      </c>
      <c r="I147" t="str">
        <f t="shared" si="230"/>
        <v/>
      </c>
      <c r="J147" t="str">
        <f>VLOOKUP(C147,MOVI!C:H,4,0)</f>
        <v>Operations</v>
      </c>
      <c r="K147" t="str">
        <f>VLOOKUP(C147,FPT!B:I,4,0)</f>
        <v>Operations</v>
      </c>
      <c r="L147" t="str">
        <f t="shared" si="231"/>
        <v/>
      </c>
      <c r="M147" t="str">
        <f>VLOOKUP(C147,MOVI!C:DT,5,0)</f>
        <v>Associate</v>
      </c>
      <c r="N147" t="str">
        <f>VLOOKUP(C147,FPT!B:L,5,0)</f>
        <v>Associate</v>
      </c>
      <c r="O147" t="str">
        <f t="shared" si="232"/>
        <v/>
      </c>
      <c r="P147" t="str">
        <f>VLOOKUP(C147,MOVI!C:DT,6,0)</f>
        <v>Account Services Officer</v>
      </c>
      <c r="Q147" t="str">
        <f>VLOOKUP(C147,FPT!B:O,6,0)</f>
        <v>Account Services Officer</v>
      </c>
      <c r="R147" t="str">
        <f t="shared" si="233"/>
        <v/>
      </c>
      <c r="S147" t="str">
        <f>VLOOKUP(C147,MOVI!C:DT,7,0)</f>
        <v>South</v>
      </c>
      <c r="T147" t="str">
        <f>VLOOKUP(C147,FPT!B:R,7,0)</f>
        <v>South</v>
      </c>
      <c r="U147" t="str">
        <f t="shared" si="234"/>
        <v/>
      </c>
      <c r="V147" t="str">
        <f>VLOOKUP(C147,MOVI!C:DT,8,0)</f>
        <v>Việt Phú</v>
      </c>
      <c r="W147" t="str">
        <f>VLOOKUP(C147,FPT!B:U,8,0)</f>
        <v>Việt Phú</v>
      </c>
      <c r="X147" t="str">
        <f t="shared" si="235"/>
        <v/>
      </c>
      <c r="Y147" t="str">
        <f>VLOOKUP(C147,MOVI!C:DT,9,0)</f>
        <v>Full-time</v>
      </c>
      <c r="Z147" t="str">
        <f>VLOOKUP(C147,FPT!B:X,9,0)</f>
        <v>Full-time</v>
      </c>
      <c r="AA147" t="str">
        <f t="shared" si="236"/>
        <v/>
      </c>
      <c r="AB147" t="str">
        <f>VLOOKUP(C147,MOVI!C:DT,10,0)</f>
        <v>Permanent</v>
      </c>
      <c r="AC147" t="str">
        <f>VLOOKUP(C147,FPT!B:AA,10,0)</f>
        <v>Permanent</v>
      </c>
      <c r="AD147" t="str">
        <f t="shared" si="237"/>
        <v/>
      </c>
      <c r="AE147" s="247">
        <f>VLOOKUP(C147,MOVI!C:DT,11,0)</f>
        <v>43340</v>
      </c>
      <c r="AF147" s="247">
        <f>VLOOKUP(C147,FPT!B:AD,11,0)</f>
        <v>43340</v>
      </c>
      <c r="AG147" t="str">
        <f t="shared" si="238"/>
        <v/>
      </c>
      <c r="AH147" s="260" t="str">
        <f>VLOOKUP(C147,MOVI!C:DT,12,0)</f>
        <v/>
      </c>
      <c r="AI147" s="260"/>
      <c r="AJ147" t="str">
        <f t="shared" si="338"/>
        <v/>
      </c>
      <c r="AK147">
        <f>VLOOKUP(C147,MOVI!C:DT,13,0)</f>
        <v>0</v>
      </c>
      <c r="AL147" s="247">
        <f>VLOOKUP(C147,FPT!B:AJ,13,0)</f>
        <v>0</v>
      </c>
      <c r="AM147" t="str">
        <f t="shared" si="337"/>
        <v/>
      </c>
      <c r="AN147" s="247">
        <f>VLOOKUP(C147,MOVI!C:DT,14,0)</f>
        <v>0</v>
      </c>
      <c r="AO147" s="247">
        <f>VLOOKUP(C147,FPT!B:AM,14,0)</f>
        <v>0</v>
      </c>
      <c r="AP147" t="str">
        <f t="shared" si="239"/>
        <v/>
      </c>
      <c r="AQ147" t="str">
        <f>VLOOKUP(C147,MOVI!C:DT,15,0)</f>
        <v>LC</v>
      </c>
      <c r="AR147" s="247" t="str">
        <f>VLOOKUP(C147,FPT!B:AP,15,0)</f>
        <v>LC</v>
      </c>
      <c r="AS147" t="str">
        <f t="shared" si="240"/>
        <v/>
      </c>
      <c r="AT147" s="282" t="str">
        <f>VLOOKUP(C147,MOVI!C:DT,16,0)</f>
        <v>LTTP</v>
      </c>
      <c r="AU147" s="247" t="str">
        <f>VLOOKUP(C147,FPT!B:AS,16,0)</f>
        <v>LTTP</v>
      </c>
      <c r="AV147" t="str">
        <f t="shared" si="241"/>
        <v/>
      </c>
      <c r="AW147" t="str">
        <f>VLOOKUP(C147,MOVI!C:DT,17,0)</f>
        <v>L</v>
      </c>
      <c r="AX147" s="247" t="str">
        <f>VLOOKUP(C147,FPT!B:AV,17,0)</f>
        <v>L</v>
      </c>
      <c r="AY147" t="str">
        <f t="shared" si="242"/>
        <v/>
      </c>
      <c r="AZ147">
        <f>VLOOKUP(C147,MOVI!C:DT,18,0)</f>
        <v>0</v>
      </c>
      <c r="BA147" s="247">
        <f>VLOOKUP(C147,FPT!B:AY,18,0)</f>
        <v>0</v>
      </c>
      <c r="BB147" t="str">
        <f t="shared" si="243"/>
        <v/>
      </c>
      <c r="BC147" s="275">
        <f>VLOOKUP(C147,MOVI!C:DT,19,0)</f>
        <v>5000000</v>
      </c>
      <c r="BD147" s="275">
        <f>VLOOKUP(C147,FPT!B:BB,19,0)</f>
        <v>5000000</v>
      </c>
      <c r="BE147" t="str">
        <f t="shared" si="244"/>
        <v/>
      </c>
      <c r="BF147">
        <f>VLOOKUP(C147,MOVI!C:DT,20,0)</f>
        <v>0</v>
      </c>
      <c r="BG147" s="252">
        <f>VLOOKUP(C147,FPT!B:BE,20,0)</f>
        <v>0</v>
      </c>
      <c r="BH147" t="str">
        <f t="shared" si="245"/>
        <v/>
      </c>
      <c r="BI147" s="275">
        <f>VLOOKUP(C147,MOVI!C:DT,21,0)</f>
        <v>5000000</v>
      </c>
      <c r="BJ147" s="275">
        <f>VLOOKUP(C147,FPT!B:BH,21,0)</f>
        <v>5000000</v>
      </c>
      <c r="BK147" t="str">
        <f t="shared" si="246"/>
        <v/>
      </c>
      <c r="BL147" s="275">
        <f>VLOOKUP(C147,MOVI!C:DT,22,0)</f>
        <v>0</v>
      </c>
      <c r="BM147" s="275">
        <f>VLOOKUP(C147,FPT!B:BK,22,0)</f>
        <v>0</v>
      </c>
      <c r="BN147" t="str">
        <f t="shared" si="247"/>
        <v/>
      </c>
      <c r="BO147" s="275">
        <f>VLOOKUP(C147,MOVI!C:DT,23,0)</f>
        <v>0</v>
      </c>
      <c r="BP147" s="275">
        <f>VLOOKUP(C147,FPT!B:BN,23,0)</f>
        <v>0</v>
      </c>
      <c r="BQ147" t="str">
        <f t="shared" si="248"/>
        <v/>
      </c>
      <c r="BR147" s="275">
        <f>VLOOKUP(C147,MOVI!C:DT,24,0)</f>
        <v>0</v>
      </c>
      <c r="BS147" s="275">
        <f>VLOOKUP(C147,FPT!B:BQ,24,0)</f>
        <v>0</v>
      </c>
      <c r="BT147" t="str">
        <f t="shared" si="249"/>
        <v/>
      </c>
      <c r="BU147" s="275">
        <f>VLOOKUP(C147,MOVI!C:DT,25,0)</f>
        <v>0</v>
      </c>
      <c r="BV147" s="275">
        <f>VLOOKUP(C147,FPT!B:BT,25,0)</f>
        <v>0</v>
      </c>
      <c r="BW147" t="str">
        <f t="shared" si="250"/>
        <v/>
      </c>
      <c r="BX147" s="275">
        <f>VLOOKUP(C147,MOVI!C:DT,26,0)</f>
        <v>0</v>
      </c>
      <c r="BY147" s="275">
        <f>VLOOKUP(C147,FPT!B:BW,26,0)</f>
        <v>0</v>
      </c>
      <c r="BZ147" t="str">
        <f t="shared" si="251"/>
        <v/>
      </c>
      <c r="CA147" s="275">
        <f>VLOOKUP(C147,MOVI!C:DT,27,0)</f>
        <v>0</v>
      </c>
      <c r="CB147" s="275">
        <f>VLOOKUP(C147,FPT!B:BZ,27,0)</f>
        <v>0</v>
      </c>
      <c r="CC147" t="str">
        <f t="shared" si="252"/>
        <v/>
      </c>
      <c r="CD147" s="275">
        <f>VLOOKUP(C147,MOVI!C:DT,28,0)</f>
        <v>0</v>
      </c>
      <c r="CE147" s="275">
        <f>VLOOKUP(C147,FPT!B:CC,28,0)</f>
        <v>0</v>
      </c>
      <c r="CF147" t="str">
        <f t="shared" si="253"/>
        <v/>
      </c>
      <c r="CG147" t="str">
        <f>VLOOKUP(C147,MOVI!C:DT,29,0)</f>
        <v>CN</v>
      </c>
      <c r="CH147" s="252" t="str">
        <f>VLOOKUP(C147,FPT!B:CF,29,0)</f>
        <v>CN</v>
      </c>
      <c r="CI147" t="str">
        <f t="shared" si="254"/>
        <v/>
      </c>
      <c r="CJ147">
        <f>VLOOKUP(C147,MOVI!C:DT,30,0)</f>
        <v>26</v>
      </c>
      <c r="CK147" s="252">
        <f>VLOOKUP(C147,FPT!B:CI,30,0)</f>
        <v>26</v>
      </c>
      <c r="CL147" t="str">
        <f t="shared" si="255"/>
        <v/>
      </c>
      <c r="CM147">
        <f>VLOOKUP(C147,MOVI!C:DT,31,0)</f>
        <v>18.5</v>
      </c>
      <c r="CN147" s="252">
        <f>VLOOKUP(C147,FPT!B:CL,31,0)</f>
        <v>18.5</v>
      </c>
      <c r="CO147" t="str">
        <f t="shared" si="256"/>
        <v/>
      </c>
      <c r="CP147" s="275">
        <f>VLOOKUP(C147,MOVI!C:DT,32,0)</f>
        <v>7.5</v>
      </c>
      <c r="CQ147" s="275">
        <f>VLOOKUP(C147,FPT!B:CO,32,0)</f>
        <v>7.5</v>
      </c>
      <c r="CR147" t="str">
        <f t="shared" si="257"/>
        <v/>
      </c>
      <c r="CS147" s="275">
        <f>VLOOKUP(C147,MOVI!C:DT,33,0)</f>
        <v>0</v>
      </c>
      <c r="CT147" s="275">
        <f>VLOOKUP(C147,FPT!B:CR,33,0)</f>
        <v>0</v>
      </c>
      <c r="CU147" t="str">
        <f t="shared" si="258"/>
        <v/>
      </c>
      <c r="CV147" s="275">
        <f>VLOOKUP(C147,MOVI!C:DT,34,0)</f>
        <v>0</v>
      </c>
      <c r="CW147" s="275">
        <f>VLOOKUP(C147,FPT!B:CU,34,0)</f>
        <v>0</v>
      </c>
      <c r="CX147" t="str">
        <f t="shared" si="259"/>
        <v/>
      </c>
      <c r="CY147" s="275">
        <f>VLOOKUP(C147,MOVI!C:DT,35,0)</f>
        <v>26</v>
      </c>
      <c r="CZ147" s="275">
        <f>VLOOKUP(C147,FPT!B:CX,35,0)</f>
        <v>26</v>
      </c>
      <c r="DA147" t="str">
        <f t="shared" si="260"/>
        <v/>
      </c>
      <c r="DB147" s="275">
        <f>VLOOKUP(C147,MOVI!C:DT,36,0)</f>
        <v>0</v>
      </c>
      <c r="DC147" s="275">
        <f>VLOOKUP(C147,FPT!B:DA,36,0)</f>
        <v>0</v>
      </c>
      <c r="DD147" t="str">
        <f t="shared" si="261"/>
        <v/>
      </c>
      <c r="DE147" s="275">
        <f>VLOOKUP(C147,MOVI!C:DT,37,0)</f>
        <v>0</v>
      </c>
      <c r="DF147" s="275">
        <f>VLOOKUP(C147,FPT!B:DD,37,0)</f>
        <v>0</v>
      </c>
      <c r="DG147" t="str">
        <f t="shared" si="262"/>
        <v/>
      </c>
      <c r="DH147" s="275">
        <f>VLOOKUP(C147,MOVI!C:DT,38,0)</f>
        <v>0</v>
      </c>
      <c r="DI147" s="275">
        <f>VLOOKUP(C147,FPT!B:DG,38,0)</f>
        <v>0</v>
      </c>
      <c r="DJ147" t="str">
        <f t="shared" si="263"/>
        <v/>
      </c>
      <c r="DK147" s="275">
        <f>VLOOKUP(C147,MOVI!C:DT,39,0)</f>
        <v>0</v>
      </c>
      <c r="DL147" s="275">
        <f>VLOOKUP(C147,FPT!B:DJ,39,0)</f>
        <v>0</v>
      </c>
      <c r="DM147" t="str">
        <f t="shared" si="264"/>
        <v/>
      </c>
      <c r="DN147" s="275">
        <f>VLOOKUP(C147,MOVI!C:DT,40,0)</f>
        <v>0</v>
      </c>
      <c r="DO147" s="275">
        <f>VLOOKUP(C147,FPT!B:DM,40,0)</f>
        <v>0</v>
      </c>
      <c r="DP147" t="str">
        <f t="shared" si="265"/>
        <v/>
      </c>
      <c r="DQ147" s="275">
        <f>VLOOKUP(C147,MOVI!C:DT,41,0)</f>
        <v>0</v>
      </c>
      <c r="DR147" s="275">
        <f>VLOOKUP(C147,FPT!B:DP,41,0)</f>
        <v>0</v>
      </c>
      <c r="DS147" t="str">
        <f t="shared" si="266"/>
        <v/>
      </c>
      <c r="DT147" s="275">
        <f>VLOOKUP(C147,MOVI!C:DT,42,0)</f>
        <v>5000000</v>
      </c>
      <c r="DU147" s="275">
        <f>ROUND(VLOOKUP(C147,FPT!B:DS,42,0),0)</f>
        <v>5000000</v>
      </c>
      <c r="DV147" t="str">
        <f t="shared" si="267"/>
        <v/>
      </c>
      <c r="DW147" s="275">
        <f>VLOOKUP(C147,MOVI!C:DT,43,0)</f>
        <v>0</v>
      </c>
      <c r="DX147" s="275">
        <f>VLOOKUP(C147,FPT!B:DV,43,0)</f>
        <v>0</v>
      </c>
      <c r="DY147" t="str">
        <f t="shared" si="268"/>
        <v/>
      </c>
      <c r="DZ147" s="275">
        <f>VLOOKUP(C147,MOVI!C:DT,44,0)</f>
        <v>0</v>
      </c>
      <c r="EA147" s="275">
        <f>VLOOKUP(C147,FPT!B:DY,44,0)</f>
        <v>0</v>
      </c>
      <c r="EB147" t="str">
        <f t="shared" si="269"/>
        <v/>
      </c>
      <c r="EC147" s="275">
        <f>VLOOKUP(C147,MOVI!C:DT,45,0)</f>
        <v>5000000</v>
      </c>
      <c r="ED147" s="275">
        <f>ROUND(VLOOKUP(C147,FPT!B:EB,45,0),0)</f>
        <v>5000000</v>
      </c>
      <c r="EE147" t="str">
        <f t="shared" si="270"/>
        <v/>
      </c>
      <c r="EF147" s="275">
        <f>VLOOKUP(C147,MOVI!C:DT,46,0)</f>
        <v>0</v>
      </c>
      <c r="EG147" s="275">
        <f>VLOOKUP(C147,FPT!B:EE,46,0)</f>
        <v>0</v>
      </c>
      <c r="EH147" t="str">
        <f t="shared" si="271"/>
        <v/>
      </c>
      <c r="EI147" s="275">
        <f>VLOOKUP(C147,MOVI!C:DT,47,0)</f>
        <v>0</v>
      </c>
      <c r="EJ147" s="275">
        <f>VLOOKUP(C147,FPT!B:EH,47,0)</f>
        <v>0</v>
      </c>
      <c r="EK147" t="str">
        <f t="shared" si="272"/>
        <v/>
      </c>
      <c r="EL147" s="275">
        <f>VLOOKUP(C147,MOVI!C:DT,48,0)</f>
        <v>0</v>
      </c>
      <c r="EM147" s="275">
        <f>VLOOKUP(C147,FPT!B:EK,48,0)</f>
        <v>0</v>
      </c>
      <c r="EN147" t="str">
        <f t="shared" si="273"/>
        <v/>
      </c>
      <c r="EO147" s="275">
        <f>VLOOKUP(C147,MOVI!C:DT,49,0)</f>
        <v>0</v>
      </c>
      <c r="EP147" s="275">
        <f>VLOOKUP(C147,FPT!B:EN,49,0)</f>
        <v>0</v>
      </c>
      <c r="EQ147" t="str">
        <f t="shared" si="274"/>
        <v/>
      </c>
      <c r="ER147" s="275">
        <f>VLOOKUP(C147,MOVI!C:DT,50,0)</f>
        <v>0</v>
      </c>
      <c r="ES147" s="275">
        <f>VLOOKUP(C147,FPT!B:EQ,50,0)</f>
        <v>0</v>
      </c>
      <c r="ET147" t="str">
        <f t="shared" si="275"/>
        <v/>
      </c>
      <c r="EU147" s="275">
        <f>VLOOKUP(C147,MOVI!C:DT,51,0)</f>
        <v>0</v>
      </c>
      <c r="EV147" s="275">
        <f>VLOOKUP(C147,FPT!B:ET,51,0)</f>
        <v>0</v>
      </c>
      <c r="EW147" t="str">
        <f t="shared" si="276"/>
        <v/>
      </c>
      <c r="EX147" s="275">
        <f>VLOOKUP(C147,MOVI!C:DT,52,0)</f>
        <v>0</v>
      </c>
      <c r="EY147" s="275">
        <f>VLOOKUP(C147,FPT!B:EW,52,0)</f>
        <v>0</v>
      </c>
      <c r="EZ147" t="str">
        <f t="shared" si="277"/>
        <v/>
      </c>
      <c r="FA147" s="275">
        <f>VLOOKUP(C147,MOVI!C:DT,53,0)</f>
        <v>0</v>
      </c>
      <c r="FB147" s="275">
        <f>VLOOKUP(C147,FPT!B:EZ,53,0)</f>
        <v>0</v>
      </c>
      <c r="FC147" t="str">
        <f t="shared" si="278"/>
        <v/>
      </c>
      <c r="FD147" s="275">
        <f>VLOOKUP(C147,MOVI!C:DT,54,0)</f>
        <v>0</v>
      </c>
      <c r="FE147" s="275">
        <f>VLOOKUP(C147,FPT!B:FC,54,0)</f>
        <v>0</v>
      </c>
      <c r="FF147" t="str">
        <f t="shared" si="279"/>
        <v/>
      </c>
      <c r="FG147" s="275">
        <f>VLOOKUP(C147,MOVI!C:DT,55,0)</f>
        <v>0</v>
      </c>
      <c r="FH147" s="275">
        <f>VLOOKUP(C147,FPT!B:FF,55,0)</f>
        <v>0</v>
      </c>
      <c r="FI147" t="str">
        <f t="shared" si="280"/>
        <v/>
      </c>
      <c r="FJ147" s="275">
        <f>VLOOKUP(C147,MOVI!C:DT,56,0)</f>
        <v>0</v>
      </c>
      <c r="FK147" s="275">
        <f>VLOOKUP(C147,FPT!B:FI,56,0)</f>
        <v>0</v>
      </c>
      <c r="FL147" t="str">
        <f t="shared" si="281"/>
        <v/>
      </c>
      <c r="FM147" s="275">
        <f>VLOOKUP(C147,MOVI!C:DT,57,0)</f>
        <v>0</v>
      </c>
      <c r="FN147" s="275">
        <f>VLOOKUP(C147,FPT!B:FL,57,0)</f>
        <v>0</v>
      </c>
      <c r="FO147" t="str">
        <f t="shared" si="282"/>
        <v/>
      </c>
      <c r="FP147" s="275">
        <f>VLOOKUP(C147,MOVI!C:DT,58,0)</f>
        <v>0</v>
      </c>
      <c r="FQ147" s="275">
        <f>VLOOKUP(C147,FPT!B:FO,58,0)</f>
        <v>0</v>
      </c>
      <c r="FR147" t="str">
        <f t="shared" si="283"/>
        <v/>
      </c>
      <c r="FS147" s="275">
        <f>VLOOKUP(C147,MOVI!C:DT,59,0)</f>
        <v>0</v>
      </c>
      <c r="FT147" s="275">
        <f>VLOOKUP(C147,FPT!B:FR,59,0)</f>
        <v>0</v>
      </c>
      <c r="FU147" t="str">
        <f t="shared" si="284"/>
        <v/>
      </c>
      <c r="FV147" s="275">
        <f>VLOOKUP(C147,MOVI!C:DT,60,0)</f>
        <v>0</v>
      </c>
      <c r="FW147" s="275">
        <f>VLOOKUP(C147,FPT!B:FU,60,0)</f>
        <v>0</v>
      </c>
      <c r="FX147" t="str">
        <f t="shared" si="285"/>
        <v/>
      </c>
      <c r="FY147" s="275">
        <f>VLOOKUP(C147,MOVI!C:DT,61,0)</f>
        <v>0</v>
      </c>
      <c r="FZ147" s="275">
        <f>VLOOKUP(C147,FPT!B:FX,61,0)</f>
        <v>0</v>
      </c>
      <c r="GA147" t="str">
        <f t="shared" si="286"/>
        <v/>
      </c>
      <c r="GB147" s="275">
        <f>VLOOKUP(C147,MOVI!C:DT,62,0)</f>
        <v>0</v>
      </c>
      <c r="GC147" s="275">
        <f>VLOOKUP(C147,FPT!B:GA,62,0)</f>
        <v>0</v>
      </c>
      <c r="GD147" t="str">
        <f t="shared" si="287"/>
        <v/>
      </c>
      <c r="GE147" s="275">
        <f>VLOOKUP(C147,MOVI!C:DT,63,0)</f>
        <v>0</v>
      </c>
      <c r="GF147" s="275">
        <f>VLOOKUP(C147,FPT!B:GD,63,0)</f>
        <v>0</v>
      </c>
      <c r="GG147" t="str">
        <f t="shared" si="288"/>
        <v/>
      </c>
      <c r="GH147" s="275">
        <f>VLOOKUP(C147,MOVI!C:DT,64,0)</f>
        <v>0</v>
      </c>
      <c r="GI147" s="275">
        <f>VLOOKUP(C147,FPT!B:GG,64,0)</f>
        <v>0</v>
      </c>
      <c r="GJ147" t="str">
        <f t="shared" si="289"/>
        <v/>
      </c>
      <c r="GK147" s="275">
        <f>VLOOKUP(C147,MOVI!C:DT,65,0)</f>
        <v>0</v>
      </c>
      <c r="GL147" s="275">
        <f>VLOOKUP(C147,FPT!B:GJ,65,0)</f>
        <v>0</v>
      </c>
      <c r="GM147" t="str">
        <f t="shared" si="290"/>
        <v/>
      </c>
      <c r="GN147" s="275">
        <f>VLOOKUP(C147,MOVI!C:DT,66,0)</f>
        <v>0</v>
      </c>
      <c r="GO147" s="275">
        <f>VLOOKUP(C147,FPT!B:GM,66,0)</f>
        <v>0</v>
      </c>
      <c r="GP147" t="str">
        <f t="shared" si="291"/>
        <v/>
      </c>
      <c r="GQ147" s="275">
        <f>VLOOKUP(C147,MOVI!C:DT,67,0)</f>
        <v>0</v>
      </c>
      <c r="GR147" s="275">
        <f>VLOOKUP(C147,FPT!B:GP,67,0)</f>
        <v>0</v>
      </c>
      <c r="GS147" t="str">
        <f t="shared" si="292"/>
        <v/>
      </c>
      <c r="GT147" s="275">
        <f>VLOOKUP(C147,MOVI!C:DT,68,0)</f>
        <v>0</v>
      </c>
      <c r="GU147" s="275">
        <f>VLOOKUP(C147,FPT!B:GS,68,0)</f>
        <v>0</v>
      </c>
      <c r="GV147" t="str">
        <f t="shared" si="293"/>
        <v/>
      </c>
      <c r="GW147" s="275">
        <f>VLOOKUP(C147,MOVI!C:DT,69,0)</f>
        <v>0</v>
      </c>
      <c r="GX147" s="275">
        <f>VLOOKUP(C147,FPT!B:GV,69,0)</f>
        <v>0</v>
      </c>
      <c r="GY147" t="str">
        <f t="shared" si="294"/>
        <v/>
      </c>
      <c r="GZ147" s="275">
        <f>VLOOKUP(C147,MOVI!C:DT,70,0)</f>
        <v>0</v>
      </c>
      <c r="HA147" s="275">
        <f>VLOOKUP(C147,FPT!B:GY,70,0)</f>
        <v>0</v>
      </c>
      <c r="HB147" t="str">
        <f t="shared" si="295"/>
        <v/>
      </c>
      <c r="HC147" s="275">
        <f>VLOOKUP(C147,MOVI!C:DT,71,0)</f>
        <v>5000000</v>
      </c>
      <c r="HD147" s="275">
        <f>ROUND(VLOOKUP(C147,FPT!B:HB,71,0),0)</f>
        <v>5000000</v>
      </c>
      <c r="HE147" t="str">
        <f t="shared" si="296"/>
        <v/>
      </c>
      <c r="HF147" s="275">
        <f>ROUND(VLOOKUP(C147,MOVI!C:DT,72,0),0)</f>
        <v>0</v>
      </c>
      <c r="HG147" s="275">
        <f>ROUND(VLOOKUP(C147,FPT!B:HE,72,0),0)</f>
        <v>0</v>
      </c>
      <c r="HH147" t="str">
        <f t="shared" si="297"/>
        <v/>
      </c>
      <c r="HI147" s="275">
        <f>VLOOKUP(C147,MOVI!C:DT,73,0)</f>
        <v>0</v>
      </c>
      <c r="HJ147" s="275">
        <f>VLOOKUP(C147,FPT!B:HH,73,0)</f>
        <v>0</v>
      </c>
      <c r="HK147" t="str">
        <f t="shared" si="298"/>
        <v/>
      </c>
      <c r="HL147" s="275">
        <f>VLOOKUP(C147,MOVI!C:DT,74,0)</f>
        <v>0</v>
      </c>
      <c r="HM147" s="275">
        <f>VLOOKUP(C147,FPT!B:HK,74,0)</f>
        <v>0</v>
      </c>
      <c r="HN147" t="str">
        <f t="shared" si="299"/>
        <v/>
      </c>
      <c r="HO147" s="275">
        <f>VLOOKUP(C147,MOVI!C:DT,75,0)</f>
        <v>11000000</v>
      </c>
      <c r="HP147" s="275">
        <f>VLOOKUP(C147,FPT!B:HN,75,0)</f>
        <v>11000000</v>
      </c>
      <c r="HQ147" t="str">
        <f t="shared" si="300"/>
        <v/>
      </c>
      <c r="HR147" s="275">
        <f>VLOOKUP(C147,MOVI!C:DT,76,0)</f>
        <v>0</v>
      </c>
      <c r="HS147" s="275">
        <f>VLOOKUP(C147,FPT!B:HQ,76,0)</f>
        <v>0</v>
      </c>
      <c r="HT147" t="str">
        <f t="shared" si="301"/>
        <v/>
      </c>
      <c r="HU147" s="275">
        <f>VLOOKUP(C147,MOVI!C:DT,77,0)</f>
        <v>0</v>
      </c>
      <c r="HV147" s="275">
        <f>VLOOKUP(C147,FPT!B:HT,77,0)</f>
        <v>0</v>
      </c>
      <c r="HW147" t="str">
        <f t="shared" si="302"/>
        <v/>
      </c>
      <c r="HX147" s="274">
        <f>VLOOKUP(C147,MOVI!C:CB,78,0)</f>
        <v>400000</v>
      </c>
      <c r="HY147" s="261">
        <f>VLOOKUP(C147,FPT!$B:$CA,78,0)</f>
        <v>400000</v>
      </c>
      <c r="HZ147" t="str">
        <f t="shared" si="303"/>
        <v/>
      </c>
      <c r="IA147" s="275">
        <f>VLOOKUP(C147,MOVI!C:CD,79,0)</f>
        <v>50000</v>
      </c>
      <c r="IB147" s="275">
        <f>VLOOKUP(C147,FPT!B:HZ,79,0)</f>
        <v>50000</v>
      </c>
      <c r="IC147" t="str">
        <f t="shared" si="304"/>
        <v/>
      </c>
      <c r="ID147" s="275">
        <f>VLOOKUP(C147,MOVI!C:CD,80,0)</f>
        <v>75000</v>
      </c>
      <c r="IE147" s="275">
        <f>VLOOKUP(C147,FPT!B:IC,80,0)</f>
        <v>75000</v>
      </c>
      <c r="IF147" t="str">
        <f t="shared" si="305"/>
        <v/>
      </c>
      <c r="IG147" s="275">
        <f>VLOOKUP(C147,MOVI!C:DT,81,0)</f>
        <v>0</v>
      </c>
      <c r="IH147" s="275">
        <f>VLOOKUP(C147,FPT!B:IF,81,0)</f>
        <v>0</v>
      </c>
      <c r="II147" t="str">
        <f t="shared" si="306"/>
        <v/>
      </c>
      <c r="IJ147" s="275">
        <f>VLOOKUP(C147,MOVI!C:DT,82,0)</f>
        <v>525000</v>
      </c>
      <c r="IK147" s="275">
        <f>VLOOKUP(C147,FPT!B:II,82,0)</f>
        <v>525000</v>
      </c>
      <c r="IL147" t="str">
        <f t="shared" si="307"/>
        <v/>
      </c>
      <c r="IM147" s="275">
        <f>ROUND(VLOOKUP(C147,MOVI!C:DT,83,0),0)</f>
        <v>11525000</v>
      </c>
      <c r="IN147" s="275">
        <f>ROUND(VLOOKUP(C147,FPT!B:IL,83,0),0)</f>
        <v>11525000</v>
      </c>
      <c r="IO147" t="str">
        <f t="shared" si="308"/>
        <v/>
      </c>
      <c r="IP147" s="275">
        <f>VLOOKUP(C147,MOVI!C:DT,84,0)</f>
        <v>0</v>
      </c>
      <c r="IQ147" s="275">
        <f>VLOOKUP(C147,FPT!B:IO,84,0)</f>
        <v>0</v>
      </c>
      <c r="IR147" t="str">
        <f t="shared" si="309"/>
        <v/>
      </c>
      <c r="IS147" s="275">
        <f>ROUND(VLOOKUP(C147,MOVI!C:DT,85,0),0)</f>
        <v>0</v>
      </c>
      <c r="IT147" s="275">
        <f>ROUND(VLOOKUP(C147,FPT!B:IR,85,0),0)</f>
        <v>0</v>
      </c>
      <c r="IU147" t="str">
        <f t="shared" si="310"/>
        <v/>
      </c>
      <c r="IV147" s="275">
        <f>VLOOKUP(C147,MOVI!C:DT,86,0)</f>
        <v>0</v>
      </c>
      <c r="IW147" s="275">
        <f>VLOOKUP(C147,FPT!B:IU,86,0)</f>
        <v>0</v>
      </c>
      <c r="IX147" t="str">
        <f t="shared" si="311"/>
        <v/>
      </c>
      <c r="IY147" s="275">
        <f>ROUND(VLOOKUP(C147,MOVI!C:DT,87,0),0)</f>
        <v>0</v>
      </c>
      <c r="IZ147" s="275">
        <f>ROUND(VLOOKUP(C147,FPT!B:IX,87,0),0)</f>
        <v>0</v>
      </c>
      <c r="JA147" t="str">
        <f t="shared" si="312"/>
        <v/>
      </c>
      <c r="JB147" s="275">
        <f>VLOOKUP(C147,MOVI!C:DT,88,0)</f>
        <v>0</v>
      </c>
      <c r="JC147" s="275">
        <f>VLOOKUP(C147,FPT!B:JA,88,0)</f>
        <v>0</v>
      </c>
      <c r="JD147" t="str">
        <f t="shared" si="313"/>
        <v/>
      </c>
      <c r="JE147" s="275">
        <f>VLOOKUP(C147,MOVI!C:DT,89,0)</f>
        <v>50000</v>
      </c>
      <c r="JF147" s="275">
        <f>VLOOKUP(C147,FPT!B:JD,89,0)</f>
        <v>50000</v>
      </c>
      <c r="JG147" t="str">
        <f t="shared" si="314"/>
        <v/>
      </c>
      <c r="JH147" s="275">
        <f>VLOOKUP(C147,MOVI!C:DT,90,0)</f>
        <v>0</v>
      </c>
      <c r="JI147" s="275">
        <f>VLOOKUP(C147,FPT!B:JG,90,0)</f>
        <v>0</v>
      </c>
      <c r="JJ147" t="str">
        <f t="shared" si="315"/>
        <v/>
      </c>
      <c r="JK147" s="275">
        <f>VLOOKUP(C147,MOVI!C:DT,91,0)</f>
        <v>0</v>
      </c>
      <c r="JL147" s="275">
        <f>VLOOKUP(C147,FPT!B:JJ,91,0)</f>
        <v>0</v>
      </c>
      <c r="JM147" t="str">
        <f t="shared" si="316"/>
        <v/>
      </c>
      <c r="JN147" s="275">
        <f>VLOOKUP(C147,MOVI!C:DT,92,0)</f>
        <v>806000</v>
      </c>
      <c r="JO147" s="275">
        <f>VLOOKUP(C147,FPT!B:JM,92,0)</f>
        <v>806000</v>
      </c>
      <c r="JP147" t="str">
        <f t="shared" si="317"/>
        <v/>
      </c>
      <c r="JQ147" s="275">
        <f>VLOOKUP(C147,MOVI!C:DT,93,0)</f>
        <v>0</v>
      </c>
      <c r="JR147" s="275">
        <f>VLOOKUP(C147,FPT!B:JP,93,0)</f>
        <v>0</v>
      </c>
      <c r="JS147" t="str">
        <f t="shared" si="318"/>
        <v/>
      </c>
      <c r="JT147" s="275">
        <f>VLOOKUP(C147,MOVI!C:DT,94,0)</f>
        <v>856000</v>
      </c>
      <c r="JU147" s="275">
        <f>VLOOKUP(C147,FPT!B:JS,94,0)</f>
        <v>856000</v>
      </c>
      <c r="JV147" t="str">
        <f t="shared" si="319"/>
        <v/>
      </c>
      <c r="JW147" s="275">
        <f>VLOOKUP(C147,MOVI!C:DT,95,0)</f>
        <v>3619000</v>
      </c>
      <c r="JX147" s="275">
        <f>VLOOKUP(C147,FPT!B:JV,95,0)</f>
        <v>3619000</v>
      </c>
      <c r="JY147" t="str">
        <f t="shared" si="320"/>
        <v/>
      </c>
      <c r="JZ147" s="275">
        <f>VLOOKUP(C147,MOVI!C:DT,96,0)</f>
        <v>0</v>
      </c>
      <c r="KA147" s="275">
        <f>VLOOKUP(C147,FPT!B:JY,96,0)</f>
        <v>0</v>
      </c>
      <c r="KB147" t="str">
        <f t="shared" si="321"/>
        <v/>
      </c>
      <c r="KC147" s="275">
        <f>VLOOKUP(C147,MOVI!C:DT,97,0)</f>
        <v>3619000</v>
      </c>
      <c r="KD147" s="275">
        <f>VLOOKUP(C147,FPT!B:KB,97,0)</f>
        <v>3619000</v>
      </c>
      <c r="KE147" t="str">
        <f t="shared" si="322"/>
        <v/>
      </c>
      <c r="KF147" s="275">
        <f>VLOOKUP(C147,MOVI!C:DT,98,0)</f>
        <v>850000.00000000012</v>
      </c>
      <c r="KG147" s="275">
        <f>VLOOKUP(C147,FPT!B:KE,98,0)</f>
        <v>850000</v>
      </c>
      <c r="KH147" t="str">
        <f t="shared" si="323"/>
        <v/>
      </c>
      <c r="KI147" s="275">
        <f>VLOOKUP(C147,MOVI!C:DT,99,0)</f>
        <v>0</v>
      </c>
      <c r="KJ147" s="275">
        <f>VLOOKUP(C147,FPT!B:KH,99,0)</f>
        <v>0</v>
      </c>
      <c r="KK147" t="str">
        <f t="shared" si="324"/>
        <v/>
      </c>
      <c r="KL147" s="275">
        <f>VLOOKUP(C147,MOVI!C:DT,100,0)</f>
        <v>150000</v>
      </c>
      <c r="KM147" s="275">
        <f>VLOOKUP(C147,FPT!B:KK,100,0)</f>
        <v>150000</v>
      </c>
      <c r="KN147" t="str">
        <f t="shared" si="325"/>
        <v/>
      </c>
      <c r="KO147" s="275">
        <f>VLOOKUP(C147,MOVI!C:DT,101,0)</f>
        <v>0</v>
      </c>
      <c r="KP147" s="275">
        <f>VLOOKUP(C147,FPT!B:KN,101,0)</f>
        <v>0</v>
      </c>
      <c r="KQ147" t="str">
        <f t="shared" si="326"/>
        <v/>
      </c>
      <c r="KR147" s="275">
        <f>VLOOKUP(C147,MOVI!C:DT,102,0)</f>
        <v>0</v>
      </c>
      <c r="KS147" s="275">
        <f>VLOOKUP(C147,FPT!B:KQ,102,0)</f>
        <v>0</v>
      </c>
      <c r="KT147" t="str">
        <f t="shared" si="327"/>
        <v/>
      </c>
      <c r="KU147" s="275">
        <f>VLOOKUP(C147,MOVI!C:DT,103,0)</f>
        <v>1000000.0000000001</v>
      </c>
      <c r="KV147" s="275">
        <f>VLOOKUP(C147,FPT!B:KT,103,0)</f>
        <v>1000000</v>
      </c>
      <c r="KW147" t="str">
        <f t="shared" si="328"/>
        <v/>
      </c>
      <c r="KX147" s="275">
        <f>VLOOKUP(C147,MOVI!C:DT,104,0)</f>
        <v>1525000</v>
      </c>
      <c r="KY147" s="275">
        <f>VLOOKUP(C147,FPT!B:KW,104,0)</f>
        <v>1525000</v>
      </c>
      <c r="KZ147" t="str">
        <f t="shared" si="329"/>
        <v/>
      </c>
      <c r="LA147" s="275">
        <f>VLOOKUP(C147,MOVI!C:DT,105,0)</f>
        <v>100000</v>
      </c>
      <c r="LB147" s="275">
        <f>VLOOKUP(C147,FPT!B:KZ,105,0)</f>
        <v>100000</v>
      </c>
      <c r="LC147" t="str">
        <f t="shared" si="330"/>
        <v/>
      </c>
      <c r="LD147" s="275">
        <f>VLOOKUP(C147,MOVI!C:DT,106,0)</f>
        <v>6100000</v>
      </c>
      <c r="LE147" s="275">
        <f>VLOOKUP(C147,FPT!B:LC,106,0)</f>
        <v>6100000</v>
      </c>
      <c r="LF147" t="str">
        <f t="shared" si="331"/>
        <v/>
      </c>
      <c r="LG147" s="273">
        <f>VLOOKUP(C147,MOVI!C:DT,107,0)</f>
        <v>0</v>
      </c>
      <c r="LH147" s="273">
        <f>VLOOKUP(C147,FPT!B:LF,107,0)</f>
        <v>0</v>
      </c>
      <c r="LI147" t="str">
        <f t="shared" si="332"/>
        <v/>
      </c>
      <c r="LJ147" t="str">
        <f>VLOOKUP(C147,MOVI!C:DV,108,0)</f>
        <v>Việt PhúSouthSupport</v>
      </c>
      <c r="LK147" s="252" t="str">
        <f>VLOOKUP(C147,FPT!B:LI,108,0)</f>
        <v>Việt PhúSouthSupport</v>
      </c>
      <c r="LL147" t="str">
        <f t="shared" si="333"/>
        <v/>
      </c>
      <c r="LM147" s="275">
        <f>ROUND(VLOOKUP(C147,MOVI!C:DV,109,0),0)</f>
        <v>416667</v>
      </c>
      <c r="LN147" s="275">
        <f>ROUND(VLOOKUP(C147,FPT!B:LL,109,0),0)</f>
        <v>416667</v>
      </c>
      <c r="LO147" t="str">
        <f t="shared" si="334"/>
        <v/>
      </c>
      <c r="LP147" t="str">
        <f>VLOOKUP(C147,MOVI!C:DV,110,0)</f>
        <v>HO</v>
      </c>
      <c r="LQ147" s="247" t="str">
        <f>VLOOKUP(C147,FPT!B:LO,110,0)</f>
        <v>HO</v>
      </c>
      <c r="LR147" t="str">
        <f t="shared" si="335"/>
        <v/>
      </c>
      <c r="LS147">
        <f>MOVI!DI142</f>
        <v>22</v>
      </c>
      <c r="LV147">
        <f>MOVI!DJ142</f>
        <v>0</v>
      </c>
      <c r="LW147">
        <f>MOVI!DK142</f>
        <v>0</v>
      </c>
      <c r="LX147" t="str">
        <f>MOVI!DL142</f>
        <v>x</v>
      </c>
      <c r="LY147">
        <f>MOVI!DM142</f>
        <v>0</v>
      </c>
      <c r="LZ147">
        <f>MOVI!DN142</f>
        <v>50000</v>
      </c>
      <c r="MA147">
        <f>MOVI!DO142</f>
        <v>0</v>
      </c>
      <c r="MB147" t="str">
        <f>MOVI!DP142</f>
        <v/>
      </c>
      <c r="MC147">
        <f>MOVI!DQ142</f>
        <v>0</v>
      </c>
      <c r="MD147">
        <f>MOVI!DR142</f>
        <v>0</v>
      </c>
      <c r="ME147" t="str">
        <f>VLOOKUP(C147,MOVI!C:DV,121,0)</f>
        <v/>
      </c>
      <c r="MF147" s="252"/>
      <c r="MG147" t="str">
        <f t="shared" si="228"/>
        <v/>
      </c>
      <c r="MH147" t="str">
        <f>VLOOKUP(C147,MOVI!C:DT,122,0)</f>
        <v>Việt PhúSouth</v>
      </c>
      <c r="MI147" s="252" t="str">
        <f>VLOOKUP(C147,FPT!B:DS,112,0)</f>
        <v>Việt PhúSouth</v>
      </c>
      <c r="MJ147" t="str">
        <f t="shared" si="336"/>
        <v/>
      </c>
    </row>
    <row r="148" spans="1:348" x14ac:dyDescent="0.25">
      <c r="A148">
        <v>140</v>
      </c>
      <c r="B148" s="48">
        <v>5158</v>
      </c>
      <c r="C148" s="271" t="s">
        <v>892</v>
      </c>
      <c r="D148" t="str">
        <f>VLOOKUP(C148,MOVI!C:D,2,0)</f>
        <v>Mai Thị Ngọc Quyền</v>
      </c>
      <c r="E148" t="str">
        <f>VLOOKUP(C148,FPT!B:C,2,0)</f>
        <v>Mai Thị Ngọc Quyền</v>
      </c>
      <c r="F148" t="str">
        <f t="shared" si="229"/>
        <v/>
      </c>
      <c r="G148" t="str">
        <f>VLOOKUP(C148,MOVI!C:E,3,0)</f>
        <v>Support</v>
      </c>
      <c r="H148" t="str">
        <f>VLOOKUP(C148,FPT!B:F,3,0)</f>
        <v>Support</v>
      </c>
      <c r="I148" t="str">
        <f t="shared" si="230"/>
        <v/>
      </c>
      <c r="J148" t="str">
        <f>VLOOKUP(C148,MOVI!C:H,4,0)</f>
        <v>Operations</v>
      </c>
      <c r="K148" t="str">
        <f>VLOOKUP(C148,FPT!B:I,4,0)</f>
        <v>Operations</v>
      </c>
      <c r="L148" t="str">
        <f t="shared" si="231"/>
        <v/>
      </c>
      <c r="M148" t="str">
        <f>VLOOKUP(C148,MOVI!C:DT,5,0)</f>
        <v>Associate</v>
      </c>
      <c r="N148" t="str">
        <f>VLOOKUP(C148,FPT!B:L,5,0)</f>
        <v>Associate</v>
      </c>
      <c r="O148" t="str">
        <f t="shared" si="232"/>
        <v/>
      </c>
      <c r="P148" t="str">
        <f>VLOOKUP(C148,MOVI!C:DT,6,0)</f>
        <v>Statement and Reconciliation Officer</v>
      </c>
      <c r="Q148" t="str">
        <f>VLOOKUP(C148,FPT!B:O,6,0)</f>
        <v>Statement and Reconciliation Officer</v>
      </c>
      <c r="R148" t="str">
        <f t="shared" si="233"/>
        <v/>
      </c>
      <c r="S148" t="str">
        <f>VLOOKUP(C148,MOVI!C:DT,7,0)</f>
        <v>South</v>
      </c>
      <c r="T148" t="str">
        <f>VLOOKUP(C148,FPT!B:R,7,0)</f>
        <v>South</v>
      </c>
      <c r="U148" t="str">
        <f t="shared" si="234"/>
        <v/>
      </c>
      <c r="V148" t="str">
        <f>VLOOKUP(C148,MOVI!C:DT,8,0)</f>
        <v>Việt Phú</v>
      </c>
      <c r="W148" t="str">
        <f>VLOOKUP(C148,FPT!B:U,8,0)</f>
        <v>Việt Phú</v>
      </c>
      <c r="X148" t="str">
        <f t="shared" si="235"/>
        <v/>
      </c>
      <c r="Y148" t="str">
        <f>VLOOKUP(C148,MOVI!C:DT,9,0)</f>
        <v>Full-time</v>
      </c>
      <c r="Z148" t="str">
        <f>VLOOKUP(C148,FPT!B:X,9,0)</f>
        <v>Full-time</v>
      </c>
      <c r="AA148" t="str">
        <f t="shared" si="236"/>
        <v/>
      </c>
      <c r="AB148" t="str">
        <f>VLOOKUP(C148,MOVI!C:DT,10,0)</f>
        <v>Permanent</v>
      </c>
      <c r="AC148" t="str">
        <f>VLOOKUP(C148,FPT!B:AA,10,0)</f>
        <v>Permanent</v>
      </c>
      <c r="AD148" t="str">
        <f t="shared" si="237"/>
        <v/>
      </c>
      <c r="AE148" s="247">
        <f>VLOOKUP(C148,MOVI!C:DT,11,0)</f>
        <v>43668</v>
      </c>
      <c r="AF148" s="247">
        <f>VLOOKUP(C148,FPT!B:AD,11,0)</f>
        <v>43668</v>
      </c>
      <c r="AG148" t="str">
        <f t="shared" si="238"/>
        <v/>
      </c>
      <c r="AH148" s="260" t="str">
        <f>VLOOKUP(C148,MOVI!C:DT,12,0)</f>
        <v/>
      </c>
      <c r="AI148" s="260"/>
      <c r="AJ148" t="str">
        <f t="shared" si="338"/>
        <v/>
      </c>
      <c r="AK148">
        <f>VLOOKUP(C148,MOVI!C:DT,13,0)</f>
        <v>0</v>
      </c>
      <c r="AL148" s="247">
        <f>VLOOKUP(C148,FPT!B:AJ,13,0)</f>
        <v>0</v>
      </c>
      <c r="AM148" t="str">
        <f t="shared" si="337"/>
        <v/>
      </c>
      <c r="AN148" s="247">
        <f>VLOOKUP(C148,MOVI!C:DT,14,0)</f>
        <v>0</v>
      </c>
      <c r="AO148" s="247">
        <f>VLOOKUP(C148,FPT!B:AM,14,0)</f>
        <v>0</v>
      </c>
      <c r="AP148" t="str">
        <f t="shared" si="239"/>
        <v/>
      </c>
      <c r="AQ148" t="str">
        <f>VLOOKUP(C148,MOVI!C:DT,15,0)</f>
        <v>LC</v>
      </c>
      <c r="AR148" s="247" t="str">
        <f>VLOOKUP(C148,FPT!B:AP,15,0)</f>
        <v>LC</v>
      </c>
      <c r="AS148" t="str">
        <f t="shared" si="240"/>
        <v/>
      </c>
      <c r="AT148" s="282" t="str">
        <f>VLOOKUP(C148,MOVI!C:DT,16,0)</f>
        <v>LTTP</v>
      </c>
      <c r="AU148" s="247" t="str">
        <f>VLOOKUP(C148,FPT!B:AS,16,0)</f>
        <v>LTTP</v>
      </c>
      <c r="AV148" t="str">
        <f t="shared" si="241"/>
        <v/>
      </c>
      <c r="AW148" t="str">
        <f>VLOOKUP(C148,MOVI!C:DT,17,0)</f>
        <v>L</v>
      </c>
      <c r="AX148" s="247" t="str">
        <f>VLOOKUP(C148,FPT!B:AV,17,0)</f>
        <v>L</v>
      </c>
      <c r="AY148" t="str">
        <f t="shared" si="242"/>
        <v/>
      </c>
      <c r="AZ148">
        <f>VLOOKUP(C148,MOVI!C:DT,18,0)</f>
        <v>0</v>
      </c>
      <c r="BA148" s="247">
        <f>VLOOKUP(C148,FPT!B:AY,18,0)</f>
        <v>0</v>
      </c>
      <c r="BB148" t="str">
        <f t="shared" si="243"/>
        <v/>
      </c>
      <c r="BC148" s="275">
        <f>VLOOKUP(C148,MOVI!C:DT,19,0)</f>
        <v>5000000</v>
      </c>
      <c r="BD148" s="275">
        <f>VLOOKUP(C148,FPT!B:BB,19,0)</f>
        <v>5000000</v>
      </c>
      <c r="BE148" t="str">
        <f t="shared" si="244"/>
        <v/>
      </c>
      <c r="BF148">
        <f>VLOOKUP(C148,MOVI!C:DT,20,0)</f>
        <v>0</v>
      </c>
      <c r="BG148" s="252">
        <f>VLOOKUP(C148,FPT!B:BE,20,0)</f>
        <v>0</v>
      </c>
      <c r="BH148" t="str">
        <f t="shared" si="245"/>
        <v/>
      </c>
      <c r="BI148" s="275">
        <f>VLOOKUP(C148,MOVI!C:DT,21,0)</f>
        <v>5000000</v>
      </c>
      <c r="BJ148" s="275">
        <f>VLOOKUP(C148,FPT!B:BH,21,0)</f>
        <v>5000000</v>
      </c>
      <c r="BK148" t="str">
        <f t="shared" si="246"/>
        <v/>
      </c>
      <c r="BL148" s="275">
        <f>VLOOKUP(C148,MOVI!C:DT,22,0)</f>
        <v>0</v>
      </c>
      <c r="BM148" s="275">
        <f>VLOOKUP(C148,FPT!B:BK,22,0)</f>
        <v>0</v>
      </c>
      <c r="BN148" t="str">
        <f t="shared" si="247"/>
        <v/>
      </c>
      <c r="BO148" s="275">
        <f>VLOOKUP(C148,MOVI!C:DT,23,0)</f>
        <v>0</v>
      </c>
      <c r="BP148" s="275">
        <f>VLOOKUP(C148,FPT!B:BN,23,0)</f>
        <v>0</v>
      </c>
      <c r="BQ148" t="str">
        <f t="shared" si="248"/>
        <v/>
      </c>
      <c r="BR148" s="275">
        <f>VLOOKUP(C148,MOVI!C:DT,24,0)</f>
        <v>0</v>
      </c>
      <c r="BS148" s="275">
        <f>VLOOKUP(C148,FPT!B:BQ,24,0)</f>
        <v>0</v>
      </c>
      <c r="BT148" t="str">
        <f t="shared" si="249"/>
        <v/>
      </c>
      <c r="BU148" s="275">
        <f>VLOOKUP(C148,MOVI!C:DT,25,0)</f>
        <v>0</v>
      </c>
      <c r="BV148" s="275">
        <f>VLOOKUP(C148,FPT!B:BT,25,0)</f>
        <v>0</v>
      </c>
      <c r="BW148" t="str">
        <f t="shared" si="250"/>
        <v/>
      </c>
      <c r="BX148" s="275">
        <f>VLOOKUP(C148,MOVI!C:DT,26,0)</f>
        <v>0</v>
      </c>
      <c r="BY148" s="275">
        <f>VLOOKUP(C148,FPT!B:BW,26,0)</f>
        <v>0</v>
      </c>
      <c r="BZ148" t="str">
        <f t="shared" si="251"/>
        <v/>
      </c>
      <c r="CA148" s="275">
        <f>VLOOKUP(C148,MOVI!C:DT,27,0)</f>
        <v>0</v>
      </c>
      <c r="CB148" s="275">
        <f>VLOOKUP(C148,FPT!B:BZ,27,0)</f>
        <v>0</v>
      </c>
      <c r="CC148" t="str">
        <f t="shared" si="252"/>
        <v/>
      </c>
      <c r="CD148" s="275">
        <f>VLOOKUP(C148,MOVI!C:DT,28,0)</f>
        <v>0</v>
      </c>
      <c r="CE148" s="275">
        <f>VLOOKUP(C148,FPT!B:CC,28,0)</f>
        <v>0</v>
      </c>
      <c r="CF148" t="str">
        <f t="shared" si="253"/>
        <v/>
      </c>
      <c r="CG148" t="str">
        <f>VLOOKUP(C148,MOVI!C:DT,29,0)</f>
        <v>CN</v>
      </c>
      <c r="CH148" s="252" t="str">
        <f>VLOOKUP(C148,FPT!B:CF,29,0)</f>
        <v>CN</v>
      </c>
      <c r="CI148" t="str">
        <f t="shared" si="254"/>
        <v/>
      </c>
      <c r="CJ148">
        <f>VLOOKUP(C148,MOVI!C:DT,30,0)</f>
        <v>26</v>
      </c>
      <c r="CK148" s="252">
        <f>VLOOKUP(C148,FPT!B:CI,30,0)</f>
        <v>26</v>
      </c>
      <c r="CL148" t="str">
        <f t="shared" si="255"/>
        <v/>
      </c>
      <c r="CM148">
        <f>VLOOKUP(C148,MOVI!C:DT,31,0)</f>
        <v>22</v>
      </c>
      <c r="CN148" s="252">
        <f>VLOOKUP(C148,FPT!B:CL,31,0)</f>
        <v>22</v>
      </c>
      <c r="CO148" t="str">
        <f t="shared" si="256"/>
        <v/>
      </c>
      <c r="CP148" s="275">
        <f>VLOOKUP(C148,MOVI!C:DT,32,0)</f>
        <v>4</v>
      </c>
      <c r="CQ148" s="275">
        <f>VLOOKUP(C148,FPT!B:CO,32,0)</f>
        <v>4</v>
      </c>
      <c r="CR148" t="str">
        <f t="shared" si="257"/>
        <v/>
      </c>
      <c r="CS148" s="275">
        <f>VLOOKUP(C148,MOVI!C:DT,33,0)</f>
        <v>0</v>
      </c>
      <c r="CT148" s="275">
        <f>VLOOKUP(C148,FPT!B:CR,33,0)</f>
        <v>0</v>
      </c>
      <c r="CU148" t="str">
        <f t="shared" si="258"/>
        <v/>
      </c>
      <c r="CV148" s="275">
        <f>VLOOKUP(C148,MOVI!C:DT,34,0)</f>
        <v>0</v>
      </c>
      <c r="CW148" s="275">
        <f>VLOOKUP(C148,FPT!B:CU,34,0)</f>
        <v>0</v>
      </c>
      <c r="CX148" t="str">
        <f t="shared" si="259"/>
        <v/>
      </c>
      <c r="CY148" s="275">
        <f>VLOOKUP(C148,MOVI!C:DT,35,0)</f>
        <v>26</v>
      </c>
      <c r="CZ148" s="275">
        <f>VLOOKUP(C148,FPT!B:CX,35,0)</f>
        <v>26</v>
      </c>
      <c r="DA148" t="str">
        <f t="shared" si="260"/>
        <v/>
      </c>
      <c r="DB148" s="275">
        <f>VLOOKUP(C148,MOVI!C:DT,36,0)</f>
        <v>0</v>
      </c>
      <c r="DC148" s="275">
        <f>VLOOKUP(C148,FPT!B:DA,36,0)</f>
        <v>0</v>
      </c>
      <c r="DD148" t="str">
        <f t="shared" si="261"/>
        <v/>
      </c>
      <c r="DE148" s="275">
        <f>VLOOKUP(C148,MOVI!C:DT,37,0)</f>
        <v>0</v>
      </c>
      <c r="DF148" s="275">
        <f>VLOOKUP(C148,FPT!B:DD,37,0)</f>
        <v>0</v>
      </c>
      <c r="DG148" t="str">
        <f t="shared" si="262"/>
        <v/>
      </c>
      <c r="DH148" s="275">
        <f>VLOOKUP(C148,MOVI!C:DT,38,0)</f>
        <v>0</v>
      </c>
      <c r="DI148" s="275">
        <f>VLOOKUP(C148,FPT!B:DG,38,0)</f>
        <v>0</v>
      </c>
      <c r="DJ148" t="str">
        <f t="shared" si="263"/>
        <v/>
      </c>
      <c r="DK148" s="275">
        <f>VLOOKUP(C148,MOVI!C:DT,39,0)</f>
        <v>0</v>
      </c>
      <c r="DL148" s="275">
        <f>VLOOKUP(C148,FPT!B:DJ,39,0)</f>
        <v>0</v>
      </c>
      <c r="DM148" t="str">
        <f t="shared" si="264"/>
        <v/>
      </c>
      <c r="DN148" s="275">
        <f>VLOOKUP(C148,MOVI!C:DT,40,0)</f>
        <v>0</v>
      </c>
      <c r="DO148" s="275">
        <f>VLOOKUP(C148,FPT!B:DM,40,0)</f>
        <v>0</v>
      </c>
      <c r="DP148" t="str">
        <f t="shared" si="265"/>
        <v/>
      </c>
      <c r="DQ148" s="275">
        <f>VLOOKUP(C148,MOVI!C:DT,41,0)</f>
        <v>0</v>
      </c>
      <c r="DR148" s="275">
        <f>VLOOKUP(C148,FPT!B:DP,41,0)</f>
        <v>0</v>
      </c>
      <c r="DS148" t="str">
        <f t="shared" si="266"/>
        <v/>
      </c>
      <c r="DT148" s="275">
        <f>VLOOKUP(C148,MOVI!C:DT,42,0)</f>
        <v>5000000</v>
      </c>
      <c r="DU148" s="275">
        <f>ROUND(VLOOKUP(C148,FPT!B:DS,42,0),0)</f>
        <v>5000000</v>
      </c>
      <c r="DV148" t="str">
        <f t="shared" si="267"/>
        <v/>
      </c>
      <c r="DW148" s="275">
        <f>VLOOKUP(C148,MOVI!C:DT,43,0)</f>
        <v>0</v>
      </c>
      <c r="DX148" s="275">
        <f>VLOOKUP(C148,FPT!B:DV,43,0)</f>
        <v>0</v>
      </c>
      <c r="DY148" t="str">
        <f t="shared" si="268"/>
        <v/>
      </c>
      <c r="DZ148" s="275">
        <f>VLOOKUP(C148,MOVI!C:DT,44,0)</f>
        <v>0</v>
      </c>
      <c r="EA148" s="275">
        <f>VLOOKUP(C148,FPT!B:DY,44,0)</f>
        <v>0</v>
      </c>
      <c r="EB148" t="str">
        <f t="shared" si="269"/>
        <v/>
      </c>
      <c r="EC148" s="275">
        <f>VLOOKUP(C148,MOVI!C:DT,45,0)</f>
        <v>5000000</v>
      </c>
      <c r="ED148" s="275">
        <f>ROUND(VLOOKUP(C148,FPT!B:EB,45,0),0)</f>
        <v>5000000</v>
      </c>
      <c r="EE148" t="str">
        <f t="shared" si="270"/>
        <v/>
      </c>
      <c r="EF148" s="275">
        <f>VLOOKUP(C148,MOVI!C:DT,46,0)</f>
        <v>0</v>
      </c>
      <c r="EG148" s="275">
        <f>VLOOKUP(C148,FPT!B:EE,46,0)</f>
        <v>0</v>
      </c>
      <c r="EH148" t="str">
        <f t="shared" si="271"/>
        <v/>
      </c>
      <c r="EI148" s="275">
        <f>VLOOKUP(C148,MOVI!C:DT,47,0)</f>
        <v>0</v>
      </c>
      <c r="EJ148" s="275">
        <f>VLOOKUP(C148,FPT!B:EH,47,0)</f>
        <v>0</v>
      </c>
      <c r="EK148" t="str">
        <f t="shared" si="272"/>
        <v/>
      </c>
      <c r="EL148" s="275">
        <f>VLOOKUP(C148,MOVI!C:DT,48,0)</f>
        <v>0</v>
      </c>
      <c r="EM148" s="275">
        <f>VLOOKUP(C148,FPT!B:EK,48,0)</f>
        <v>0</v>
      </c>
      <c r="EN148" t="str">
        <f t="shared" si="273"/>
        <v/>
      </c>
      <c r="EO148" s="275">
        <f>VLOOKUP(C148,MOVI!C:DT,49,0)</f>
        <v>0</v>
      </c>
      <c r="EP148" s="275">
        <f>VLOOKUP(C148,FPT!B:EN,49,0)</f>
        <v>0</v>
      </c>
      <c r="EQ148" t="str">
        <f t="shared" si="274"/>
        <v/>
      </c>
      <c r="ER148" s="275">
        <f>VLOOKUP(C148,MOVI!C:DT,50,0)</f>
        <v>0</v>
      </c>
      <c r="ES148" s="275">
        <f>VLOOKUP(C148,FPT!B:EQ,50,0)</f>
        <v>0</v>
      </c>
      <c r="ET148" t="str">
        <f t="shared" si="275"/>
        <v/>
      </c>
      <c r="EU148" s="275">
        <f>VLOOKUP(C148,MOVI!C:DT,51,0)</f>
        <v>0</v>
      </c>
      <c r="EV148" s="275">
        <f>VLOOKUP(C148,FPT!B:ET,51,0)</f>
        <v>0</v>
      </c>
      <c r="EW148" t="str">
        <f t="shared" si="276"/>
        <v/>
      </c>
      <c r="EX148" s="275">
        <f>VLOOKUP(C148,MOVI!C:DT,52,0)</f>
        <v>0</v>
      </c>
      <c r="EY148" s="275">
        <f>VLOOKUP(C148,FPT!B:EW,52,0)</f>
        <v>0</v>
      </c>
      <c r="EZ148" t="str">
        <f t="shared" si="277"/>
        <v/>
      </c>
      <c r="FA148" s="275">
        <f>VLOOKUP(C148,MOVI!C:DT,53,0)</f>
        <v>0</v>
      </c>
      <c r="FB148" s="275">
        <f>VLOOKUP(C148,FPT!B:EZ,53,0)</f>
        <v>0</v>
      </c>
      <c r="FC148" t="str">
        <f t="shared" si="278"/>
        <v/>
      </c>
      <c r="FD148" s="275">
        <f>VLOOKUP(C148,MOVI!C:DT,54,0)</f>
        <v>0</v>
      </c>
      <c r="FE148" s="275">
        <f>VLOOKUP(C148,FPT!B:FC,54,0)</f>
        <v>0</v>
      </c>
      <c r="FF148" t="str">
        <f t="shared" si="279"/>
        <v/>
      </c>
      <c r="FG148" s="275">
        <f>VLOOKUP(C148,MOVI!C:DT,55,0)</f>
        <v>0</v>
      </c>
      <c r="FH148" s="275">
        <f>VLOOKUP(C148,FPT!B:FF,55,0)</f>
        <v>0</v>
      </c>
      <c r="FI148" t="str">
        <f t="shared" si="280"/>
        <v/>
      </c>
      <c r="FJ148" s="275">
        <f>VLOOKUP(C148,MOVI!C:DT,56,0)</f>
        <v>0</v>
      </c>
      <c r="FK148" s="275">
        <f>VLOOKUP(C148,FPT!B:FI,56,0)</f>
        <v>0</v>
      </c>
      <c r="FL148" t="str">
        <f t="shared" si="281"/>
        <v/>
      </c>
      <c r="FM148" s="275">
        <f>VLOOKUP(C148,MOVI!C:DT,57,0)</f>
        <v>0</v>
      </c>
      <c r="FN148" s="275">
        <f>VLOOKUP(C148,FPT!B:FL,57,0)</f>
        <v>0</v>
      </c>
      <c r="FO148" t="str">
        <f t="shared" si="282"/>
        <v/>
      </c>
      <c r="FP148" s="275">
        <f>VLOOKUP(C148,MOVI!C:DT,58,0)</f>
        <v>0</v>
      </c>
      <c r="FQ148" s="275">
        <f>VLOOKUP(C148,FPT!B:FO,58,0)</f>
        <v>0</v>
      </c>
      <c r="FR148" t="str">
        <f t="shared" si="283"/>
        <v/>
      </c>
      <c r="FS148" s="275">
        <f>VLOOKUP(C148,MOVI!C:DT,59,0)</f>
        <v>0</v>
      </c>
      <c r="FT148" s="275">
        <f>VLOOKUP(C148,FPT!B:FR,59,0)</f>
        <v>0</v>
      </c>
      <c r="FU148" t="str">
        <f t="shared" si="284"/>
        <v/>
      </c>
      <c r="FV148" s="275">
        <f>VLOOKUP(C148,MOVI!C:DT,60,0)</f>
        <v>0</v>
      </c>
      <c r="FW148" s="275">
        <f>VLOOKUP(C148,FPT!B:FU,60,0)</f>
        <v>0</v>
      </c>
      <c r="FX148" t="str">
        <f t="shared" si="285"/>
        <v/>
      </c>
      <c r="FY148" s="275">
        <f>VLOOKUP(C148,MOVI!C:DT,61,0)</f>
        <v>0</v>
      </c>
      <c r="FZ148" s="275">
        <f>VLOOKUP(C148,FPT!B:FX,61,0)</f>
        <v>0</v>
      </c>
      <c r="GA148" t="str">
        <f t="shared" si="286"/>
        <v/>
      </c>
      <c r="GB148" s="275">
        <f>VLOOKUP(C148,MOVI!C:DT,62,0)</f>
        <v>0</v>
      </c>
      <c r="GC148" s="275">
        <f>VLOOKUP(C148,FPT!B:GA,62,0)</f>
        <v>0</v>
      </c>
      <c r="GD148" t="str">
        <f t="shared" si="287"/>
        <v/>
      </c>
      <c r="GE148" s="275">
        <f>VLOOKUP(C148,MOVI!C:DT,63,0)</f>
        <v>0</v>
      </c>
      <c r="GF148" s="275">
        <f>VLOOKUP(C148,FPT!B:GD,63,0)</f>
        <v>0</v>
      </c>
      <c r="GG148" t="str">
        <f t="shared" si="288"/>
        <v/>
      </c>
      <c r="GH148" s="275">
        <f>VLOOKUP(C148,MOVI!C:DT,64,0)</f>
        <v>0</v>
      </c>
      <c r="GI148" s="275">
        <f>VLOOKUP(C148,FPT!B:GG,64,0)</f>
        <v>0</v>
      </c>
      <c r="GJ148" t="str">
        <f t="shared" si="289"/>
        <v/>
      </c>
      <c r="GK148" s="275">
        <f>VLOOKUP(C148,MOVI!C:DT,65,0)</f>
        <v>0</v>
      </c>
      <c r="GL148" s="275">
        <f>VLOOKUP(C148,FPT!B:GJ,65,0)</f>
        <v>0</v>
      </c>
      <c r="GM148" t="str">
        <f t="shared" si="290"/>
        <v/>
      </c>
      <c r="GN148" s="275">
        <f>VLOOKUP(C148,MOVI!C:DT,66,0)</f>
        <v>0</v>
      </c>
      <c r="GO148" s="275">
        <f>VLOOKUP(C148,FPT!B:GM,66,0)</f>
        <v>0</v>
      </c>
      <c r="GP148" t="str">
        <f t="shared" si="291"/>
        <v/>
      </c>
      <c r="GQ148" s="275">
        <f>VLOOKUP(C148,MOVI!C:DT,67,0)</f>
        <v>0</v>
      </c>
      <c r="GR148" s="275">
        <f>VLOOKUP(C148,FPT!B:GP,67,0)</f>
        <v>0</v>
      </c>
      <c r="GS148" t="str">
        <f t="shared" si="292"/>
        <v/>
      </c>
      <c r="GT148" s="275">
        <f>VLOOKUP(C148,MOVI!C:DT,68,0)</f>
        <v>0</v>
      </c>
      <c r="GU148" s="275">
        <f>VLOOKUP(C148,FPT!B:GS,68,0)</f>
        <v>0</v>
      </c>
      <c r="GV148" t="str">
        <f t="shared" si="293"/>
        <v/>
      </c>
      <c r="GW148" s="275">
        <f>VLOOKUP(C148,MOVI!C:DT,69,0)</f>
        <v>0</v>
      </c>
      <c r="GX148" s="275">
        <f>VLOOKUP(C148,FPT!B:GV,69,0)</f>
        <v>0</v>
      </c>
      <c r="GY148" t="str">
        <f t="shared" si="294"/>
        <v/>
      </c>
      <c r="GZ148" s="275">
        <f>VLOOKUP(C148,MOVI!C:DT,70,0)</f>
        <v>0</v>
      </c>
      <c r="HA148" s="275">
        <f>VLOOKUP(C148,FPT!B:GY,70,0)</f>
        <v>0</v>
      </c>
      <c r="HB148" t="str">
        <f t="shared" si="295"/>
        <v/>
      </c>
      <c r="HC148" s="275">
        <f>VLOOKUP(C148,MOVI!C:DT,71,0)</f>
        <v>5000000</v>
      </c>
      <c r="HD148" s="275">
        <f>ROUND(VLOOKUP(C148,FPT!B:HB,71,0),0)</f>
        <v>5000000</v>
      </c>
      <c r="HE148" t="str">
        <f t="shared" si="296"/>
        <v/>
      </c>
      <c r="HF148" s="275">
        <f>ROUND(VLOOKUP(C148,MOVI!C:DT,72,0),0)</f>
        <v>0</v>
      </c>
      <c r="HG148" s="275">
        <f>ROUND(VLOOKUP(C148,FPT!B:HE,72,0),0)</f>
        <v>0</v>
      </c>
      <c r="HH148" t="str">
        <f t="shared" si="297"/>
        <v/>
      </c>
      <c r="HI148" s="275">
        <f>VLOOKUP(C148,MOVI!C:DT,73,0)</f>
        <v>0</v>
      </c>
      <c r="HJ148" s="275">
        <f>VLOOKUP(C148,FPT!B:HH,73,0)</f>
        <v>0</v>
      </c>
      <c r="HK148" t="str">
        <f t="shared" si="298"/>
        <v/>
      </c>
      <c r="HL148" s="275">
        <f>VLOOKUP(C148,MOVI!C:DT,74,0)</f>
        <v>0</v>
      </c>
      <c r="HM148" s="275">
        <f>VLOOKUP(C148,FPT!B:HK,74,0)</f>
        <v>0</v>
      </c>
      <c r="HN148" t="str">
        <f t="shared" si="299"/>
        <v/>
      </c>
      <c r="HO148" s="275">
        <f>VLOOKUP(C148,MOVI!C:DT,75,0)</f>
        <v>11000000</v>
      </c>
      <c r="HP148" s="275">
        <f>VLOOKUP(C148,FPT!B:HN,75,0)</f>
        <v>11000000</v>
      </c>
      <c r="HQ148" t="str">
        <f t="shared" si="300"/>
        <v/>
      </c>
      <c r="HR148" s="275">
        <f>VLOOKUP(C148,MOVI!C:DT,76,0)</f>
        <v>0</v>
      </c>
      <c r="HS148" s="275">
        <f>VLOOKUP(C148,FPT!B:HQ,76,0)</f>
        <v>0</v>
      </c>
      <c r="HT148" t="str">
        <f t="shared" si="301"/>
        <v/>
      </c>
      <c r="HU148" s="275">
        <f>VLOOKUP(C148,MOVI!C:DT,77,0)</f>
        <v>0</v>
      </c>
      <c r="HV148" s="275">
        <f>VLOOKUP(C148,FPT!B:HT,77,0)</f>
        <v>0</v>
      </c>
      <c r="HW148" t="str">
        <f t="shared" si="302"/>
        <v/>
      </c>
      <c r="HX148" s="274">
        <f>VLOOKUP(C148,MOVI!C:CB,78,0)</f>
        <v>400000</v>
      </c>
      <c r="HY148" s="261">
        <f>VLOOKUP(C148,FPT!$B:$CA,78,0)</f>
        <v>400000</v>
      </c>
      <c r="HZ148" t="str">
        <f t="shared" si="303"/>
        <v/>
      </c>
      <c r="IA148" s="275">
        <f>VLOOKUP(C148,MOVI!C:CD,79,0)</f>
        <v>50000</v>
      </c>
      <c r="IB148" s="275">
        <f>VLOOKUP(C148,FPT!B:HZ,79,0)</f>
        <v>50000</v>
      </c>
      <c r="IC148" t="str">
        <f t="shared" si="304"/>
        <v/>
      </c>
      <c r="ID148" s="275">
        <f>VLOOKUP(C148,MOVI!C:CD,80,0)</f>
        <v>75000</v>
      </c>
      <c r="IE148" s="275">
        <f>VLOOKUP(C148,FPT!B:IC,80,0)</f>
        <v>75000</v>
      </c>
      <c r="IF148" t="str">
        <f t="shared" si="305"/>
        <v/>
      </c>
      <c r="IG148" s="275">
        <f>VLOOKUP(C148,MOVI!C:DT,81,0)</f>
        <v>0</v>
      </c>
      <c r="IH148" s="275">
        <f>VLOOKUP(C148,FPT!B:IF,81,0)</f>
        <v>0</v>
      </c>
      <c r="II148" t="str">
        <f t="shared" si="306"/>
        <v/>
      </c>
      <c r="IJ148" s="275">
        <f>VLOOKUP(C148,MOVI!C:DT,82,0)</f>
        <v>525000</v>
      </c>
      <c r="IK148" s="275">
        <f>VLOOKUP(C148,FPT!B:II,82,0)</f>
        <v>525000</v>
      </c>
      <c r="IL148" t="str">
        <f t="shared" si="307"/>
        <v/>
      </c>
      <c r="IM148" s="275">
        <f>ROUND(VLOOKUP(C148,MOVI!C:DT,83,0),0)</f>
        <v>11525000</v>
      </c>
      <c r="IN148" s="275">
        <f>ROUND(VLOOKUP(C148,FPT!B:IL,83,0),0)</f>
        <v>11525000</v>
      </c>
      <c r="IO148" t="str">
        <f t="shared" si="308"/>
        <v/>
      </c>
      <c r="IP148" s="275">
        <f>VLOOKUP(C148,MOVI!C:DT,84,0)</f>
        <v>0</v>
      </c>
      <c r="IQ148" s="275">
        <f>VLOOKUP(C148,FPT!B:IO,84,0)</f>
        <v>0</v>
      </c>
      <c r="IR148" t="str">
        <f t="shared" si="309"/>
        <v/>
      </c>
      <c r="IS148" s="275">
        <f>ROUND(VLOOKUP(C148,MOVI!C:DT,85,0),0)</f>
        <v>0</v>
      </c>
      <c r="IT148" s="275">
        <f>ROUND(VLOOKUP(C148,FPT!B:IR,85,0),0)</f>
        <v>0</v>
      </c>
      <c r="IU148" t="str">
        <f t="shared" si="310"/>
        <v/>
      </c>
      <c r="IV148" s="275">
        <f>VLOOKUP(C148,MOVI!C:DT,86,0)</f>
        <v>0</v>
      </c>
      <c r="IW148" s="275">
        <f>VLOOKUP(C148,FPT!B:IU,86,0)</f>
        <v>0</v>
      </c>
      <c r="IX148" t="str">
        <f t="shared" si="311"/>
        <v/>
      </c>
      <c r="IY148" s="275">
        <f>ROUND(VLOOKUP(C148,MOVI!C:DT,87,0),0)</f>
        <v>0</v>
      </c>
      <c r="IZ148" s="275">
        <f>ROUND(VLOOKUP(C148,FPT!B:IX,87,0),0)</f>
        <v>0</v>
      </c>
      <c r="JA148" t="str">
        <f t="shared" si="312"/>
        <v/>
      </c>
      <c r="JB148" s="275">
        <f>VLOOKUP(C148,MOVI!C:DT,88,0)</f>
        <v>0</v>
      </c>
      <c r="JC148" s="275">
        <f>VLOOKUP(C148,FPT!B:JA,88,0)</f>
        <v>0</v>
      </c>
      <c r="JD148" t="str">
        <f t="shared" si="313"/>
        <v/>
      </c>
      <c r="JE148" s="275">
        <f>VLOOKUP(C148,MOVI!C:DT,89,0)</f>
        <v>0</v>
      </c>
      <c r="JF148" s="275">
        <f>VLOOKUP(C148,FPT!B:JD,89,0)</f>
        <v>0</v>
      </c>
      <c r="JG148" t="str">
        <f t="shared" si="314"/>
        <v/>
      </c>
      <c r="JH148" s="275">
        <f>VLOOKUP(C148,MOVI!C:DT,90,0)</f>
        <v>0</v>
      </c>
      <c r="JI148" s="275">
        <f>VLOOKUP(C148,FPT!B:JG,90,0)</f>
        <v>0</v>
      </c>
      <c r="JJ148" t="str">
        <f t="shared" si="315"/>
        <v/>
      </c>
      <c r="JK148" s="275">
        <f>VLOOKUP(C148,MOVI!C:DT,91,0)</f>
        <v>0</v>
      </c>
      <c r="JL148" s="275">
        <f>VLOOKUP(C148,FPT!B:JJ,91,0)</f>
        <v>0</v>
      </c>
      <c r="JM148" t="str">
        <f t="shared" si="316"/>
        <v/>
      </c>
      <c r="JN148" s="275">
        <f>VLOOKUP(C148,MOVI!C:DT,92,0)</f>
        <v>0</v>
      </c>
      <c r="JO148" s="275">
        <f>VLOOKUP(C148,FPT!B:JM,92,0)</f>
        <v>0</v>
      </c>
      <c r="JP148" t="str">
        <f t="shared" si="317"/>
        <v/>
      </c>
      <c r="JQ148" s="275">
        <f>VLOOKUP(C148,MOVI!C:DT,93,0)</f>
        <v>0</v>
      </c>
      <c r="JR148" s="275">
        <f>VLOOKUP(C148,FPT!B:JP,93,0)</f>
        <v>0</v>
      </c>
      <c r="JS148" t="str">
        <f t="shared" si="318"/>
        <v/>
      </c>
      <c r="JT148" s="275">
        <f>VLOOKUP(C148,MOVI!C:DT,94,0)</f>
        <v>0</v>
      </c>
      <c r="JU148" s="275">
        <f>VLOOKUP(C148,FPT!B:JS,94,0)</f>
        <v>0</v>
      </c>
      <c r="JV148" t="str">
        <f t="shared" si="319"/>
        <v/>
      </c>
      <c r="JW148" s="275">
        <f>VLOOKUP(C148,MOVI!C:DT,95,0)</f>
        <v>4475000</v>
      </c>
      <c r="JX148" s="275">
        <f>VLOOKUP(C148,FPT!B:JV,95,0)</f>
        <v>4475000</v>
      </c>
      <c r="JY148" t="str">
        <f t="shared" si="320"/>
        <v/>
      </c>
      <c r="JZ148" s="275">
        <f>VLOOKUP(C148,MOVI!C:DT,96,0)</f>
        <v>0</v>
      </c>
      <c r="KA148" s="275">
        <f>VLOOKUP(C148,FPT!B:JY,96,0)</f>
        <v>0</v>
      </c>
      <c r="KB148" t="str">
        <f t="shared" si="321"/>
        <v/>
      </c>
      <c r="KC148" s="275">
        <f>VLOOKUP(C148,MOVI!C:DT,97,0)</f>
        <v>4475000</v>
      </c>
      <c r="KD148" s="275">
        <f>VLOOKUP(C148,FPT!B:KB,97,0)</f>
        <v>4475000</v>
      </c>
      <c r="KE148" t="str">
        <f t="shared" si="322"/>
        <v/>
      </c>
      <c r="KF148" s="275">
        <f>VLOOKUP(C148,MOVI!C:DT,98,0)</f>
        <v>850000.00000000012</v>
      </c>
      <c r="KG148" s="275">
        <f>VLOOKUP(C148,FPT!B:KE,98,0)</f>
        <v>850000</v>
      </c>
      <c r="KH148" t="str">
        <f t="shared" si="323"/>
        <v/>
      </c>
      <c r="KI148" s="275">
        <f>VLOOKUP(C148,MOVI!C:DT,99,0)</f>
        <v>0</v>
      </c>
      <c r="KJ148" s="275">
        <f>VLOOKUP(C148,FPT!B:KH,99,0)</f>
        <v>0</v>
      </c>
      <c r="KK148" t="str">
        <f t="shared" si="324"/>
        <v/>
      </c>
      <c r="KL148" s="275">
        <f>VLOOKUP(C148,MOVI!C:DT,100,0)</f>
        <v>150000</v>
      </c>
      <c r="KM148" s="275">
        <f>VLOOKUP(C148,FPT!B:KK,100,0)</f>
        <v>150000</v>
      </c>
      <c r="KN148" t="str">
        <f t="shared" si="325"/>
        <v/>
      </c>
      <c r="KO148" s="275">
        <f>VLOOKUP(C148,MOVI!C:DT,101,0)</f>
        <v>0</v>
      </c>
      <c r="KP148" s="275">
        <f>VLOOKUP(C148,FPT!B:KN,101,0)</f>
        <v>0</v>
      </c>
      <c r="KQ148" t="str">
        <f t="shared" si="326"/>
        <v/>
      </c>
      <c r="KR148" s="275">
        <f>VLOOKUP(C148,MOVI!C:DT,102,0)</f>
        <v>0</v>
      </c>
      <c r="KS148" s="275">
        <f>VLOOKUP(C148,FPT!B:KQ,102,0)</f>
        <v>0</v>
      </c>
      <c r="KT148" t="str">
        <f t="shared" si="327"/>
        <v/>
      </c>
      <c r="KU148" s="275">
        <f>VLOOKUP(C148,MOVI!C:DT,103,0)</f>
        <v>1000000.0000000001</v>
      </c>
      <c r="KV148" s="275">
        <f>VLOOKUP(C148,FPT!B:KT,103,0)</f>
        <v>1000000</v>
      </c>
      <c r="KW148" t="str">
        <f t="shared" si="328"/>
        <v/>
      </c>
      <c r="KX148" s="275">
        <f>VLOOKUP(C148,MOVI!C:DT,104,0)</f>
        <v>1525000</v>
      </c>
      <c r="KY148" s="275">
        <f>VLOOKUP(C148,FPT!B:KW,104,0)</f>
        <v>1525000</v>
      </c>
      <c r="KZ148" t="str">
        <f t="shared" si="329"/>
        <v/>
      </c>
      <c r="LA148" s="275">
        <f>VLOOKUP(C148,MOVI!C:DT,105,0)</f>
        <v>100000</v>
      </c>
      <c r="LB148" s="275">
        <f>VLOOKUP(C148,FPT!B:KZ,105,0)</f>
        <v>100000</v>
      </c>
      <c r="LC148" t="str">
        <f t="shared" si="330"/>
        <v/>
      </c>
      <c r="LD148" s="275">
        <f>VLOOKUP(C148,MOVI!C:DT,106,0)</f>
        <v>6100000</v>
      </c>
      <c r="LE148" s="275">
        <f>VLOOKUP(C148,FPT!B:LC,106,0)</f>
        <v>6100000</v>
      </c>
      <c r="LF148" t="str">
        <f t="shared" si="331"/>
        <v/>
      </c>
      <c r="LG148" s="273">
        <f>VLOOKUP(C148,MOVI!C:DT,107,0)</f>
        <v>0</v>
      </c>
      <c r="LH148" s="273">
        <f>VLOOKUP(C148,FPT!B:LF,107,0)</f>
        <v>0</v>
      </c>
      <c r="LI148" t="str">
        <f t="shared" si="332"/>
        <v/>
      </c>
      <c r="LJ148" t="str">
        <f>VLOOKUP(C148,MOVI!C:DV,108,0)</f>
        <v>Việt PhúSouthSupport</v>
      </c>
      <c r="LK148" s="252" t="str">
        <f>VLOOKUP(C148,FPT!B:LI,108,0)</f>
        <v>Việt PhúSouthSupport</v>
      </c>
      <c r="LL148" t="str">
        <f t="shared" si="333"/>
        <v/>
      </c>
      <c r="LM148" s="275">
        <f>ROUND(VLOOKUP(C148,MOVI!C:DV,109,0),0)</f>
        <v>416667</v>
      </c>
      <c r="LN148" s="275">
        <f>ROUND(VLOOKUP(C148,FPT!B:LL,109,0),0)</f>
        <v>416667</v>
      </c>
      <c r="LO148" t="str">
        <f t="shared" si="334"/>
        <v/>
      </c>
      <c r="LP148" t="str">
        <f>VLOOKUP(C148,MOVI!C:DV,110,0)</f>
        <v>HO</v>
      </c>
      <c r="LQ148" s="247" t="str">
        <f>VLOOKUP(C148,FPT!B:LO,110,0)</f>
        <v>HO</v>
      </c>
      <c r="LR148" t="str">
        <f t="shared" si="335"/>
        <v/>
      </c>
      <c r="LS148">
        <f>MOVI!DI143</f>
        <v>22</v>
      </c>
      <c r="LV148">
        <f>MOVI!DJ143</f>
        <v>0</v>
      </c>
      <c r="LW148">
        <f>MOVI!DK143</f>
        <v>0</v>
      </c>
      <c r="LX148">
        <f>MOVI!DL143</f>
        <v>0</v>
      </c>
      <c r="LY148">
        <f>MOVI!DM143</f>
        <v>0</v>
      </c>
      <c r="LZ148">
        <f>MOVI!DN143</f>
        <v>0</v>
      </c>
      <c r="MA148">
        <f>MOVI!DO143</f>
        <v>0</v>
      </c>
      <c r="MB148" t="str">
        <f>MOVI!DP143</f>
        <v/>
      </c>
      <c r="MC148">
        <f>MOVI!DQ143</f>
        <v>0</v>
      </c>
      <c r="MD148">
        <f>MOVI!DR143</f>
        <v>0</v>
      </c>
      <c r="ME148" t="str">
        <f>VLOOKUP(C148,MOVI!C:DV,121,0)</f>
        <v/>
      </c>
      <c r="MF148" s="252"/>
      <c r="MG148" t="str">
        <f t="shared" si="228"/>
        <v/>
      </c>
      <c r="MH148" t="str">
        <f>VLOOKUP(C148,MOVI!C:DT,122,0)</f>
        <v>Việt PhúSouth</v>
      </c>
      <c r="MI148" s="252" t="str">
        <f>VLOOKUP(C148,FPT!B:DS,112,0)</f>
        <v>Việt PhúSouth</v>
      </c>
      <c r="MJ148" t="str">
        <f t="shared" si="336"/>
        <v/>
      </c>
    </row>
    <row r="149" spans="1:348" x14ac:dyDescent="0.25">
      <c r="A149">
        <v>141</v>
      </c>
      <c r="B149" s="48">
        <v>5169</v>
      </c>
      <c r="C149" s="271" t="s">
        <v>893</v>
      </c>
      <c r="D149" t="str">
        <f>VLOOKUP(C149,MOVI!C:D,2,0)</f>
        <v>Huỳnh Thị Phượng</v>
      </c>
      <c r="E149" t="str">
        <f>VLOOKUP(C149,FPT!B:C,2,0)</f>
        <v>Huỳnh Thị Phượng</v>
      </c>
      <c r="F149" t="str">
        <f t="shared" si="229"/>
        <v/>
      </c>
      <c r="G149" t="str">
        <f>VLOOKUP(C149,MOVI!C:E,3,0)</f>
        <v>Support</v>
      </c>
      <c r="H149" t="str">
        <f>VLOOKUP(C149,FPT!B:F,3,0)</f>
        <v>Support</v>
      </c>
      <c r="I149" t="str">
        <f t="shared" si="230"/>
        <v/>
      </c>
      <c r="J149" t="str">
        <f>VLOOKUP(C149,MOVI!C:H,4,0)</f>
        <v>Operations</v>
      </c>
      <c r="K149" t="str">
        <f>VLOOKUP(C149,FPT!B:I,4,0)</f>
        <v>Operations</v>
      </c>
      <c r="L149" t="str">
        <f t="shared" si="231"/>
        <v/>
      </c>
      <c r="M149" t="str">
        <f>VLOOKUP(C149,MOVI!C:DT,5,0)</f>
        <v>Associate</v>
      </c>
      <c r="N149" t="str">
        <f>VLOOKUP(C149,FPT!B:L,5,0)</f>
        <v>Associate</v>
      </c>
      <c r="O149" t="str">
        <f t="shared" si="232"/>
        <v/>
      </c>
      <c r="P149" t="str">
        <f>VLOOKUP(C149,MOVI!C:DT,6,0)</f>
        <v>Statement and Reconciliation Officer</v>
      </c>
      <c r="Q149" t="str">
        <f>VLOOKUP(C149,FPT!B:O,6,0)</f>
        <v>Statement and Reconciliation Officer</v>
      </c>
      <c r="R149" t="str">
        <f t="shared" si="233"/>
        <v/>
      </c>
      <c r="S149" t="str">
        <f>VLOOKUP(C149,MOVI!C:DT,7,0)</f>
        <v>South</v>
      </c>
      <c r="T149" t="str">
        <f>VLOOKUP(C149,FPT!B:R,7,0)</f>
        <v>South</v>
      </c>
      <c r="U149" t="str">
        <f t="shared" si="234"/>
        <v/>
      </c>
      <c r="V149" t="str">
        <f>VLOOKUP(C149,MOVI!C:DT,8,0)</f>
        <v>Việt Phú</v>
      </c>
      <c r="W149" t="str">
        <f>VLOOKUP(C149,FPT!B:U,8,0)</f>
        <v>Việt Phú</v>
      </c>
      <c r="X149" t="str">
        <f t="shared" si="235"/>
        <v/>
      </c>
      <c r="Y149" t="str">
        <f>VLOOKUP(C149,MOVI!C:DT,9,0)</f>
        <v>Full-time</v>
      </c>
      <c r="Z149" t="str">
        <f>VLOOKUP(C149,FPT!B:X,9,0)</f>
        <v>Full-time</v>
      </c>
      <c r="AA149" t="str">
        <f t="shared" si="236"/>
        <v/>
      </c>
      <c r="AB149" t="str">
        <f>VLOOKUP(C149,MOVI!C:DT,10,0)</f>
        <v>Permanent</v>
      </c>
      <c r="AC149" t="str">
        <f>VLOOKUP(C149,FPT!B:AA,10,0)</f>
        <v>Permanent</v>
      </c>
      <c r="AD149" t="str">
        <f t="shared" si="237"/>
        <v/>
      </c>
      <c r="AE149" s="247">
        <f>VLOOKUP(C149,MOVI!C:DT,11,0)</f>
        <v>43675</v>
      </c>
      <c r="AF149" s="247">
        <f>VLOOKUP(C149,FPT!B:AD,11,0)</f>
        <v>43675</v>
      </c>
      <c r="AG149" t="str">
        <f t="shared" si="238"/>
        <v/>
      </c>
      <c r="AH149" s="260" t="str">
        <f>VLOOKUP(C149,MOVI!C:DT,12,0)</f>
        <v/>
      </c>
      <c r="AI149" s="260"/>
      <c r="AJ149" t="str">
        <f t="shared" si="338"/>
        <v/>
      </c>
      <c r="AK149">
        <f>VLOOKUP(C149,MOVI!C:DT,13,0)</f>
        <v>0</v>
      </c>
      <c r="AL149" s="247">
        <f>VLOOKUP(C149,FPT!B:AJ,13,0)</f>
        <v>0</v>
      </c>
      <c r="AM149" t="str">
        <f t="shared" si="337"/>
        <v/>
      </c>
      <c r="AN149" s="247">
        <f>VLOOKUP(C149,MOVI!C:DT,14,0)</f>
        <v>0</v>
      </c>
      <c r="AO149" s="247">
        <f>VLOOKUP(C149,FPT!B:AM,14,0)</f>
        <v>0</v>
      </c>
      <c r="AP149" t="str">
        <f t="shared" si="239"/>
        <v/>
      </c>
      <c r="AQ149" t="str">
        <f>VLOOKUP(C149,MOVI!C:DT,15,0)</f>
        <v>LC</v>
      </c>
      <c r="AR149" s="247" t="str">
        <f>VLOOKUP(C149,FPT!B:AP,15,0)</f>
        <v>LC</v>
      </c>
      <c r="AS149" t="str">
        <f t="shared" si="240"/>
        <v/>
      </c>
      <c r="AT149" s="282" t="str">
        <f>VLOOKUP(C149,MOVI!C:DT,16,0)</f>
        <v>LTTP</v>
      </c>
      <c r="AU149" s="247" t="str">
        <f>VLOOKUP(C149,FPT!B:AS,16,0)</f>
        <v>LTTP</v>
      </c>
      <c r="AV149" t="str">
        <f t="shared" si="241"/>
        <v/>
      </c>
      <c r="AW149" t="str">
        <f>VLOOKUP(C149,MOVI!C:DT,17,0)</f>
        <v>L</v>
      </c>
      <c r="AX149" s="247" t="str">
        <f>VLOOKUP(C149,FPT!B:AV,17,0)</f>
        <v>L</v>
      </c>
      <c r="AY149" t="str">
        <f t="shared" si="242"/>
        <v/>
      </c>
      <c r="AZ149">
        <f>VLOOKUP(C149,MOVI!C:DT,18,0)</f>
        <v>0</v>
      </c>
      <c r="BA149" s="247">
        <f>VLOOKUP(C149,FPT!B:AY,18,0)</f>
        <v>0</v>
      </c>
      <c r="BB149" t="str">
        <f t="shared" si="243"/>
        <v/>
      </c>
      <c r="BC149" s="275">
        <f>VLOOKUP(C149,MOVI!C:DT,19,0)</f>
        <v>5000000</v>
      </c>
      <c r="BD149" s="275">
        <f>VLOOKUP(C149,FPT!B:BB,19,0)</f>
        <v>5000000</v>
      </c>
      <c r="BE149" t="str">
        <f t="shared" si="244"/>
        <v/>
      </c>
      <c r="BF149">
        <f>VLOOKUP(C149,MOVI!C:DT,20,0)</f>
        <v>0</v>
      </c>
      <c r="BG149" s="252">
        <f>VLOOKUP(C149,FPT!B:BE,20,0)</f>
        <v>0</v>
      </c>
      <c r="BH149" t="str">
        <f t="shared" si="245"/>
        <v/>
      </c>
      <c r="BI149" s="275">
        <f>VLOOKUP(C149,MOVI!C:DT,21,0)</f>
        <v>5000000</v>
      </c>
      <c r="BJ149" s="275">
        <f>VLOOKUP(C149,FPT!B:BH,21,0)</f>
        <v>5000000</v>
      </c>
      <c r="BK149" t="str">
        <f t="shared" si="246"/>
        <v/>
      </c>
      <c r="BL149" s="275">
        <f>VLOOKUP(C149,MOVI!C:DT,22,0)</f>
        <v>0</v>
      </c>
      <c r="BM149" s="275">
        <f>VLOOKUP(C149,FPT!B:BK,22,0)</f>
        <v>0</v>
      </c>
      <c r="BN149" t="str">
        <f t="shared" si="247"/>
        <v/>
      </c>
      <c r="BO149" s="275">
        <f>VLOOKUP(C149,MOVI!C:DT,23,0)</f>
        <v>0</v>
      </c>
      <c r="BP149" s="275">
        <f>VLOOKUP(C149,FPT!B:BN,23,0)</f>
        <v>0</v>
      </c>
      <c r="BQ149" t="str">
        <f t="shared" si="248"/>
        <v/>
      </c>
      <c r="BR149" s="275">
        <f>VLOOKUP(C149,MOVI!C:DT,24,0)</f>
        <v>0</v>
      </c>
      <c r="BS149" s="275">
        <f>VLOOKUP(C149,FPT!B:BQ,24,0)</f>
        <v>0</v>
      </c>
      <c r="BT149" t="str">
        <f t="shared" si="249"/>
        <v/>
      </c>
      <c r="BU149" s="275">
        <f>VLOOKUP(C149,MOVI!C:DT,25,0)</f>
        <v>0</v>
      </c>
      <c r="BV149" s="275">
        <f>VLOOKUP(C149,FPT!B:BT,25,0)</f>
        <v>0</v>
      </c>
      <c r="BW149" t="str">
        <f t="shared" si="250"/>
        <v/>
      </c>
      <c r="BX149" s="275">
        <f>VLOOKUP(C149,MOVI!C:DT,26,0)</f>
        <v>0</v>
      </c>
      <c r="BY149" s="275">
        <f>VLOOKUP(C149,FPT!B:BW,26,0)</f>
        <v>0</v>
      </c>
      <c r="BZ149" t="str">
        <f t="shared" si="251"/>
        <v/>
      </c>
      <c r="CA149" s="275">
        <f>VLOOKUP(C149,MOVI!C:DT,27,0)</f>
        <v>0</v>
      </c>
      <c r="CB149" s="275">
        <f>VLOOKUP(C149,FPT!B:BZ,27,0)</f>
        <v>0</v>
      </c>
      <c r="CC149" t="str">
        <f t="shared" si="252"/>
        <v/>
      </c>
      <c r="CD149" s="275">
        <f>VLOOKUP(C149,MOVI!C:DT,28,0)</f>
        <v>0</v>
      </c>
      <c r="CE149" s="275">
        <f>VLOOKUP(C149,FPT!B:CC,28,0)</f>
        <v>0</v>
      </c>
      <c r="CF149" t="str">
        <f t="shared" si="253"/>
        <v/>
      </c>
      <c r="CG149" t="str">
        <f>VLOOKUP(C149,MOVI!C:DT,29,0)</f>
        <v>CN</v>
      </c>
      <c r="CH149" s="252" t="str">
        <f>VLOOKUP(C149,FPT!B:CF,29,0)</f>
        <v>CN</v>
      </c>
      <c r="CI149" t="str">
        <f t="shared" si="254"/>
        <v/>
      </c>
      <c r="CJ149">
        <f>VLOOKUP(C149,MOVI!C:DT,30,0)</f>
        <v>26</v>
      </c>
      <c r="CK149" s="252">
        <f>VLOOKUP(C149,FPT!B:CI,30,0)</f>
        <v>26</v>
      </c>
      <c r="CL149" t="str">
        <f t="shared" si="255"/>
        <v/>
      </c>
      <c r="CM149">
        <f>VLOOKUP(C149,MOVI!C:DT,31,0)</f>
        <v>25.5</v>
      </c>
      <c r="CN149" s="252">
        <f>VLOOKUP(C149,FPT!B:CL,31,0)</f>
        <v>25.5</v>
      </c>
      <c r="CO149" t="str">
        <f t="shared" si="256"/>
        <v/>
      </c>
      <c r="CP149" s="275">
        <f>VLOOKUP(C149,MOVI!C:DT,32,0)</f>
        <v>0.5</v>
      </c>
      <c r="CQ149" s="275">
        <f>VLOOKUP(C149,FPT!B:CO,32,0)</f>
        <v>0.5</v>
      </c>
      <c r="CR149" t="str">
        <f t="shared" si="257"/>
        <v/>
      </c>
      <c r="CS149" s="275">
        <f>VLOOKUP(C149,MOVI!C:DT,33,0)</f>
        <v>0</v>
      </c>
      <c r="CT149" s="275">
        <f>VLOOKUP(C149,FPT!B:CR,33,0)</f>
        <v>0</v>
      </c>
      <c r="CU149" t="str">
        <f t="shared" si="258"/>
        <v/>
      </c>
      <c r="CV149" s="275">
        <f>VLOOKUP(C149,MOVI!C:DT,34,0)</f>
        <v>0</v>
      </c>
      <c r="CW149" s="275">
        <f>VLOOKUP(C149,FPT!B:CU,34,0)</f>
        <v>0</v>
      </c>
      <c r="CX149" t="str">
        <f t="shared" si="259"/>
        <v/>
      </c>
      <c r="CY149" s="275">
        <f>VLOOKUP(C149,MOVI!C:DT,35,0)</f>
        <v>26</v>
      </c>
      <c r="CZ149" s="275">
        <f>VLOOKUP(C149,FPT!B:CX,35,0)</f>
        <v>26</v>
      </c>
      <c r="DA149" t="str">
        <f t="shared" si="260"/>
        <v/>
      </c>
      <c r="DB149" s="275">
        <f>VLOOKUP(C149,MOVI!C:DT,36,0)</f>
        <v>0</v>
      </c>
      <c r="DC149" s="275">
        <f>VLOOKUP(C149,FPT!B:DA,36,0)</f>
        <v>0</v>
      </c>
      <c r="DD149" t="str">
        <f t="shared" si="261"/>
        <v/>
      </c>
      <c r="DE149" s="275">
        <f>VLOOKUP(C149,MOVI!C:DT,37,0)</f>
        <v>0</v>
      </c>
      <c r="DF149" s="275">
        <f>VLOOKUP(C149,FPT!B:DD,37,0)</f>
        <v>0</v>
      </c>
      <c r="DG149" t="str">
        <f t="shared" si="262"/>
        <v/>
      </c>
      <c r="DH149" s="275">
        <f>VLOOKUP(C149,MOVI!C:DT,38,0)</f>
        <v>0</v>
      </c>
      <c r="DI149" s="275">
        <f>VLOOKUP(C149,FPT!B:DG,38,0)</f>
        <v>0</v>
      </c>
      <c r="DJ149" t="str">
        <f t="shared" si="263"/>
        <v/>
      </c>
      <c r="DK149" s="275">
        <f>VLOOKUP(C149,MOVI!C:DT,39,0)</f>
        <v>0</v>
      </c>
      <c r="DL149" s="275">
        <f>VLOOKUP(C149,FPT!B:DJ,39,0)</f>
        <v>0</v>
      </c>
      <c r="DM149" t="str">
        <f t="shared" si="264"/>
        <v/>
      </c>
      <c r="DN149" s="275">
        <f>VLOOKUP(C149,MOVI!C:DT,40,0)</f>
        <v>0</v>
      </c>
      <c r="DO149" s="275">
        <f>VLOOKUP(C149,FPT!B:DM,40,0)</f>
        <v>0</v>
      </c>
      <c r="DP149" t="str">
        <f t="shared" si="265"/>
        <v/>
      </c>
      <c r="DQ149" s="275">
        <f>VLOOKUP(C149,MOVI!C:DT,41,0)</f>
        <v>0</v>
      </c>
      <c r="DR149" s="275">
        <f>VLOOKUP(C149,FPT!B:DP,41,0)</f>
        <v>0</v>
      </c>
      <c r="DS149" t="str">
        <f t="shared" si="266"/>
        <v/>
      </c>
      <c r="DT149" s="275">
        <f>VLOOKUP(C149,MOVI!C:DT,42,0)</f>
        <v>5000000</v>
      </c>
      <c r="DU149" s="275">
        <f>ROUND(VLOOKUP(C149,FPT!B:DS,42,0),0)</f>
        <v>5000000</v>
      </c>
      <c r="DV149" t="str">
        <f t="shared" si="267"/>
        <v/>
      </c>
      <c r="DW149" s="275">
        <f>VLOOKUP(C149,MOVI!C:DT,43,0)</f>
        <v>0</v>
      </c>
      <c r="DX149" s="275">
        <f>VLOOKUP(C149,FPT!B:DV,43,0)</f>
        <v>0</v>
      </c>
      <c r="DY149" t="str">
        <f t="shared" si="268"/>
        <v/>
      </c>
      <c r="DZ149" s="275">
        <f>VLOOKUP(C149,MOVI!C:DT,44,0)</f>
        <v>0</v>
      </c>
      <c r="EA149" s="275">
        <f>VLOOKUP(C149,FPT!B:DY,44,0)</f>
        <v>0</v>
      </c>
      <c r="EB149" t="str">
        <f t="shared" si="269"/>
        <v/>
      </c>
      <c r="EC149" s="275">
        <f>VLOOKUP(C149,MOVI!C:DT,45,0)</f>
        <v>5000000</v>
      </c>
      <c r="ED149" s="275">
        <f>ROUND(VLOOKUP(C149,FPT!B:EB,45,0),0)</f>
        <v>5000000</v>
      </c>
      <c r="EE149" t="str">
        <f t="shared" si="270"/>
        <v/>
      </c>
      <c r="EF149" s="275">
        <f>VLOOKUP(C149,MOVI!C:DT,46,0)</f>
        <v>0</v>
      </c>
      <c r="EG149" s="275">
        <f>VLOOKUP(C149,FPT!B:EE,46,0)</f>
        <v>0</v>
      </c>
      <c r="EH149" t="str">
        <f t="shared" si="271"/>
        <v/>
      </c>
      <c r="EI149" s="275">
        <f>VLOOKUP(C149,MOVI!C:DT,47,0)</f>
        <v>0</v>
      </c>
      <c r="EJ149" s="275">
        <f>VLOOKUP(C149,FPT!B:EH,47,0)</f>
        <v>0</v>
      </c>
      <c r="EK149" t="str">
        <f t="shared" si="272"/>
        <v/>
      </c>
      <c r="EL149" s="275">
        <f>VLOOKUP(C149,MOVI!C:DT,48,0)</f>
        <v>0</v>
      </c>
      <c r="EM149" s="275">
        <f>VLOOKUP(C149,FPT!B:EK,48,0)</f>
        <v>0</v>
      </c>
      <c r="EN149" t="str">
        <f t="shared" si="273"/>
        <v/>
      </c>
      <c r="EO149" s="275">
        <f>VLOOKUP(C149,MOVI!C:DT,49,0)</f>
        <v>0</v>
      </c>
      <c r="EP149" s="275">
        <f>VLOOKUP(C149,FPT!B:EN,49,0)</f>
        <v>0</v>
      </c>
      <c r="EQ149" t="str">
        <f t="shared" si="274"/>
        <v/>
      </c>
      <c r="ER149" s="275">
        <f>VLOOKUP(C149,MOVI!C:DT,50,0)</f>
        <v>0</v>
      </c>
      <c r="ES149" s="275">
        <f>VLOOKUP(C149,FPT!B:EQ,50,0)</f>
        <v>0</v>
      </c>
      <c r="ET149" t="str">
        <f t="shared" si="275"/>
        <v/>
      </c>
      <c r="EU149" s="275">
        <f>VLOOKUP(C149,MOVI!C:DT,51,0)</f>
        <v>0</v>
      </c>
      <c r="EV149" s="275">
        <f>VLOOKUP(C149,FPT!B:ET,51,0)</f>
        <v>0</v>
      </c>
      <c r="EW149" t="str">
        <f t="shared" si="276"/>
        <v/>
      </c>
      <c r="EX149" s="275">
        <f>VLOOKUP(C149,MOVI!C:DT,52,0)</f>
        <v>0</v>
      </c>
      <c r="EY149" s="275">
        <f>VLOOKUP(C149,FPT!B:EW,52,0)</f>
        <v>0</v>
      </c>
      <c r="EZ149" t="str">
        <f t="shared" si="277"/>
        <v/>
      </c>
      <c r="FA149" s="275">
        <f>VLOOKUP(C149,MOVI!C:DT,53,0)</f>
        <v>0</v>
      </c>
      <c r="FB149" s="275">
        <f>VLOOKUP(C149,FPT!B:EZ,53,0)</f>
        <v>0</v>
      </c>
      <c r="FC149" t="str">
        <f t="shared" si="278"/>
        <v/>
      </c>
      <c r="FD149" s="275">
        <f>VLOOKUP(C149,MOVI!C:DT,54,0)</f>
        <v>0</v>
      </c>
      <c r="FE149" s="275">
        <f>VLOOKUP(C149,FPT!B:FC,54,0)</f>
        <v>0</v>
      </c>
      <c r="FF149" t="str">
        <f t="shared" si="279"/>
        <v/>
      </c>
      <c r="FG149" s="275">
        <f>VLOOKUP(C149,MOVI!C:DT,55,0)</f>
        <v>0</v>
      </c>
      <c r="FH149" s="275">
        <f>VLOOKUP(C149,FPT!B:FF,55,0)</f>
        <v>0</v>
      </c>
      <c r="FI149" t="str">
        <f t="shared" si="280"/>
        <v/>
      </c>
      <c r="FJ149" s="275">
        <f>VLOOKUP(C149,MOVI!C:DT,56,0)</f>
        <v>0</v>
      </c>
      <c r="FK149" s="275">
        <f>VLOOKUP(C149,FPT!B:FI,56,0)</f>
        <v>0</v>
      </c>
      <c r="FL149" t="str">
        <f t="shared" si="281"/>
        <v/>
      </c>
      <c r="FM149" s="275">
        <f>VLOOKUP(C149,MOVI!C:DT,57,0)</f>
        <v>0</v>
      </c>
      <c r="FN149" s="275">
        <f>VLOOKUP(C149,FPT!B:FL,57,0)</f>
        <v>0</v>
      </c>
      <c r="FO149" t="str">
        <f t="shared" si="282"/>
        <v/>
      </c>
      <c r="FP149" s="275">
        <f>VLOOKUP(C149,MOVI!C:DT,58,0)</f>
        <v>0</v>
      </c>
      <c r="FQ149" s="275">
        <f>VLOOKUP(C149,FPT!B:FO,58,0)</f>
        <v>0</v>
      </c>
      <c r="FR149" t="str">
        <f t="shared" si="283"/>
        <v/>
      </c>
      <c r="FS149" s="275">
        <f>VLOOKUP(C149,MOVI!C:DT,59,0)</f>
        <v>0</v>
      </c>
      <c r="FT149" s="275">
        <f>VLOOKUP(C149,FPT!B:FR,59,0)</f>
        <v>0</v>
      </c>
      <c r="FU149" t="str">
        <f t="shared" si="284"/>
        <v/>
      </c>
      <c r="FV149" s="275">
        <f>VLOOKUP(C149,MOVI!C:DT,60,0)</f>
        <v>0</v>
      </c>
      <c r="FW149" s="275">
        <f>VLOOKUP(C149,FPT!B:FU,60,0)</f>
        <v>0</v>
      </c>
      <c r="FX149" t="str">
        <f t="shared" si="285"/>
        <v/>
      </c>
      <c r="FY149" s="275">
        <f>VLOOKUP(C149,MOVI!C:DT,61,0)</f>
        <v>0</v>
      </c>
      <c r="FZ149" s="275">
        <f>VLOOKUP(C149,FPT!B:FX,61,0)</f>
        <v>0</v>
      </c>
      <c r="GA149" t="str">
        <f t="shared" si="286"/>
        <v/>
      </c>
      <c r="GB149" s="275">
        <f>VLOOKUP(C149,MOVI!C:DT,62,0)</f>
        <v>0</v>
      </c>
      <c r="GC149" s="275">
        <f>VLOOKUP(C149,FPT!B:GA,62,0)</f>
        <v>0</v>
      </c>
      <c r="GD149" t="str">
        <f t="shared" si="287"/>
        <v/>
      </c>
      <c r="GE149" s="275">
        <f>VLOOKUP(C149,MOVI!C:DT,63,0)</f>
        <v>0</v>
      </c>
      <c r="GF149" s="275">
        <f>VLOOKUP(C149,FPT!B:GD,63,0)</f>
        <v>0</v>
      </c>
      <c r="GG149" t="str">
        <f t="shared" si="288"/>
        <v/>
      </c>
      <c r="GH149" s="275">
        <f>VLOOKUP(C149,MOVI!C:DT,64,0)</f>
        <v>0</v>
      </c>
      <c r="GI149" s="275">
        <f>VLOOKUP(C149,FPT!B:GG,64,0)</f>
        <v>0</v>
      </c>
      <c r="GJ149" t="str">
        <f t="shared" si="289"/>
        <v/>
      </c>
      <c r="GK149" s="275">
        <f>VLOOKUP(C149,MOVI!C:DT,65,0)</f>
        <v>0</v>
      </c>
      <c r="GL149" s="275">
        <f>VLOOKUP(C149,FPT!B:GJ,65,0)</f>
        <v>0</v>
      </c>
      <c r="GM149" t="str">
        <f t="shared" si="290"/>
        <v/>
      </c>
      <c r="GN149" s="275">
        <f>VLOOKUP(C149,MOVI!C:DT,66,0)</f>
        <v>0</v>
      </c>
      <c r="GO149" s="275">
        <f>VLOOKUP(C149,FPT!B:GM,66,0)</f>
        <v>0</v>
      </c>
      <c r="GP149" t="str">
        <f t="shared" si="291"/>
        <v/>
      </c>
      <c r="GQ149" s="275">
        <f>VLOOKUP(C149,MOVI!C:DT,67,0)</f>
        <v>0</v>
      </c>
      <c r="GR149" s="275">
        <f>VLOOKUP(C149,FPT!B:GP,67,0)</f>
        <v>0</v>
      </c>
      <c r="GS149" t="str">
        <f t="shared" si="292"/>
        <v/>
      </c>
      <c r="GT149" s="275">
        <f>VLOOKUP(C149,MOVI!C:DT,68,0)</f>
        <v>0</v>
      </c>
      <c r="GU149" s="275">
        <f>VLOOKUP(C149,FPT!B:GS,68,0)</f>
        <v>0</v>
      </c>
      <c r="GV149" t="str">
        <f t="shared" si="293"/>
        <v/>
      </c>
      <c r="GW149" s="275">
        <f>VLOOKUP(C149,MOVI!C:DT,69,0)</f>
        <v>0</v>
      </c>
      <c r="GX149" s="275">
        <f>VLOOKUP(C149,FPT!B:GV,69,0)</f>
        <v>0</v>
      </c>
      <c r="GY149" t="str">
        <f t="shared" si="294"/>
        <v/>
      </c>
      <c r="GZ149" s="275">
        <f>VLOOKUP(C149,MOVI!C:DT,70,0)</f>
        <v>0</v>
      </c>
      <c r="HA149" s="275">
        <f>VLOOKUP(C149,FPT!B:GY,70,0)</f>
        <v>0</v>
      </c>
      <c r="HB149" t="str">
        <f t="shared" si="295"/>
        <v/>
      </c>
      <c r="HC149" s="275">
        <f>VLOOKUP(C149,MOVI!C:DT,71,0)</f>
        <v>5000000</v>
      </c>
      <c r="HD149" s="275">
        <f>ROUND(VLOOKUP(C149,FPT!B:HB,71,0),0)</f>
        <v>5000000</v>
      </c>
      <c r="HE149" t="str">
        <f t="shared" si="296"/>
        <v/>
      </c>
      <c r="HF149" s="275">
        <f>ROUND(VLOOKUP(C149,MOVI!C:DT,72,0),0)</f>
        <v>0</v>
      </c>
      <c r="HG149" s="275">
        <f>ROUND(VLOOKUP(C149,FPT!B:HE,72,0),0)</f>
        <v>0</v>
      </c>
      <c r="HH149" t="str">
        <f t="shared" si="297"/>
        <v/>
      </c>
      <c r="HI149" s="275">
        <f>VLOOKUP(C149,MOVI!C:DT,73,0)</f>
        <v>0</v>
      </c>
      <c r="HJ149" s="275">
        <f>VLOOKUP(C149,FPT!B:HH,73,0)</f>
        <v>0</v>
      </c>
      <c r="HK149" t="str">
        <f t="shared" si="298"/>
        <v/>
      </c>
      <c r="HL149" s="275">
        <f>VLOOKUP(C149,MOVI!C:DT,74,0)</f>
        <v>0</v>
      </c>
      <c r="HM149" s="275">
        <f>VLOOKUP(C149,FPT!B:HK,74,0)</f>
        <v>0</v>
      </c>
      <c r="HN149" t="str">
        <f t="shared" si="299"/>
        <v/>
      </c>
      <c r="HO149" s="275">
        <f>VLOOKUP(C149,MOVI!C:DT,75,0)</f>
        <v>11000000</v>
      </c>
      <c r="HP149" s="275">
        <f>VLOOKUP(C149,FPT!B:HN,75,0)</f>
        <v>11000000</v>
      </c>
      <c r="HQ149" t="str">
        <f t="shared" si="300"/>
        <v/>
      </c>
      <c r="HR149" s="275">
        <f>VLOOKUP(C149,MOVI!C:DT,76,0)</f>
        <v>0</v>
      </c>
      <c r="HS149" s="275">
        <f>VLOOKUP(C149,FPT!B:HQ,76,0)</f>
        <v>0</v>
      </c>
      <c r="HT149" t="str">
        <f t="shared" si="301"/>
        <v/>
      </c>
      <c r="HU149" s="275">
        <f>VLOOKUP(C149,MOVI!C:DT,77,0)</f>
        <v>0</v>
      </c>
      <c r="HV149" s="275">
        <f>VLOOKUP(C149,FPT!B:HT,77,0)</f>
        <v>0</v>
      </c>
      <c r="HW149" t="str">
        <f t="shared" si="302"/>
        <v/>
      </c>
      <c r="HX149" s="274">
        <f>VLOOKUP(C149,MOVI!C:CB,78,0)</f>
        <v>400000</v>
      </c>
      <c r="HY149" s="261">
        <f>VLOOKUP(C149,FPT!$B:$CA,78,0)</f>
        <v>400000</v>
      </c>
      <c r="HZ149" t="str">
        <f t="shared" si="303"/>
        <v/>
      </c>
      <c r="IA149" s="275">
        <f>VLOOKUP(C149,MOVI!C:CD,79,0)</f>
        <v>50000</v>
      </c>
      <c r="IB149" s="275">
        <f>VLOOKUP(C149,FPT!B:HZ,79,0)</f>
        <v>50000</v>
      </c>
      <c r="IC149" t="str">
        <f t="shared" si="304"/>
        <v/>
      </c>
      <c r="ID149" s="275">
        <f>VLOOKUP(C149,MOVI!C:CD,80,0)</f>
        <v>75000</v>
      </c>
      <c r="IE149" s="275">
        <f>VLOOKUP(C149,FPT!B:IC,80,0)</f>
        <v>75000</v>
      </c>
      <c r="IF149" t="str">
        <f t="shared" si="305"/>
        <v/>
      </c>
      <c r="IG149" s="275">
        <f>VLOOKUP(C149,MOVI!C:DT,81,0)</f>
        <v>0</v>
      </c>
      <c r="IH149" s="275">
        <f>VLOOKUP(C149,FPT!B:IF,81,0)</f>
        <v>0</v>
      </c>
      <c r="II149" t="str">
        <f t="shared" si="306"/>
        <v/>
      </c>
      <c r="IJ149" s="275">
        <f>VLOOKUP(C149,MOVI!C:DT,82,0)</f>
        <v>525000</v>
      </c>
      <c r="IK149" s="275">
        <f>VLOOKUP(C149,FPT!B:II,82,0)</f>
        <v>525000</v>
      </c>
      <c r="IL149" t="str">
        <f t="shared" si="307"/>
        <v/>
      </c>
      <c r="IM149" s="275">
        <f>ROUND(VLOOKUP(C149,MOVI!C:DT,83,0),0)</f>
        <v>11525000</v>
      </c>
      <c r="IN149" s="275">
        <f>ROUND(VLOOKUP(C149,FPT!B:IL,83,0),0)</f>
        <v>11525000</v>
      </c>
      <c r="IO149" t="str">
        <f t="shared" si="308"/>
        <v/>
      </c>
      <c r="IP149" s="275">
        <f>VLOOKUP(C149,MOVI!C:DT,84,0)</f>
        <v>0</v>
      </c>
      <c r="IQ149" s="275">
        <f>VLOOKUP(C149,FPT!B:IO,84,0)</f>
        <v>0</v>
      </c>
      <c r="IR149" t="str">
        <f t="shared" si="309"/>
        <v/>
      </c>
      <c r="IS149" s="275">
        <f>ROUND(VLOOKUP(C149,MOVI!C:DT,85,0),0)</f>
        <v>0</v>
      </c>
      <c r="IT149" s="275">
        <f>ROUND(VLOOKUP(C149,FPT!B:IR,85,0),0)</f>
        <v>0</v>
      </c>
      <c r="IU149" t="str">
        <f t="shared" si="310"/>
        <v/>
      </c>
      <c r="IV149" s="275">
        <f>VLOOKUP(C149,MOVI!C:DT,86,0)</f>
        <v>0</v>
      </c>
      <c r="IW149" s="275">
        <f>VLOOKUP(C149,FPT!B:IU,86,0)</f>
        <v>0</v>
      </c>
      <c r="IX149" t="str">
        <f t="shared" si="311"/>
        <v/>
      </c>
      <c r="IY149" s="275">
        <f>ROUND(VLOOKUP(C149,MOVI!C:DT,87,0),0)</f>
        <v>0</v>
      </c>
      <c r="IZ149" s="275">
        <f>ROUND(VLOOKUP(C149,FPT!B:IX,87,0),0)</f>
        <v>0</v>
      </c>
      <c r="JA149" t="str">
        <f t="shared" si="312"/>
        <v/>
      </c>
      <c r="JB149" s="275">
        <f>VLOOKUP(C149,MOVI!C:DT,88,0)</f>
        <v>0</v>
      </c>
      <c r="JC149" s="275">
        <f>VLOOKUP(C149,FPT!B:JA,88,0)</f>
        <v>0</v>
      </c>
      <c r="JD149" t="str">
        <f t="shared" si="313"/>
        <v/>
      </c>
      <c r="JE149" s="275">
        <f>VLOOKUP(C149,MOVI!C:DT,89,0)</f>
        <v>0</v>
      </c>
      <c r="JF149" s="275">
        <f>VLOOKUP(C149,FPT!B:JD,89,0)</f>
        <v>0</v>
      </c>
      <c r="JG149" t="str">
        <f t="shared" si="314"/>
        <v/>
      </c>
      <c r="JH149" s="275">
        <f>VLOOKUP(C149,MOVI!C:DT,90,0)</f>
        <v>0</v>
      </c>
      <c r="JI149" s="275">
        <f>VLOOKUP(C149,FPT!B:JG,90,0)</f>
        <v>0</v>
      </c>
      <c r="JJ149" t="str">
        <f t="shared" si="315"/>
        <v/>
      </c>
      <c r="JK149" s="275">
        <f>VLOOKUP(C149,MOVI!C:DT,91,0)</f>
        <v>0</v>
      </c>
      <c r="JL149" s="275">
        <f>VLOOKUP(C149,FPT!B:JJ,91,0)</f>
        <v>0</v>
      </c>
      <c r="JM149" t="str">
        <f t="shared" si="316"/>
        <v/>
      </c>
      <c r="JN149" s="275">
        <f>VLOOKUP(C149,MOVI!C:DT,92,0)</f>
        <v>117730</v>
      </c>
      <c r="JO149" s="275">
        <f>VLOOKUP(C149,FPT!B:JM,92,0)</f>
        <v>117730</v>
      </c>
      <c r="JP149" t="str">
        <f t="shared" si="317"/>
        <v/>
      </c>
      <c r="JQ149" s="275">
        <f>VLOOKUP(C149,MOVI!C:DT,93,0)</f>
        <v>0</v>
      </c>
      <c r="JR149" s="275">
        <f>VLOOKUP(C149,FPT!B:JP,93,0)</f>
        <v>0</v>
      </c>
      <c r="JS149" t="str">
        <f t="shared" si="318"/>
        <v/>
      </c>
      <c r="JT149" s="275">
        <f>VLOOKUP(C149,MOVI!C:DT,94,0)</f>
        <v>117730</v>
      </c>
      <c r="JU149" s="275">
        <f>VLOOKUP(C149,FPT!B:JS,94,0)</f>
        <v>117730</v>
      </c>
      <c r="JV149" t="str">
        <f t="shared" si="319"/>
        <v/>
      </c>
      <c r="JW149" s="275">
        <f>VLOOKUP(C149,MOVI!C:DT,95,0)</f>
        <v>4357270</v>
      </c>
      <c r="JX149" s="275">
        <f>VLOOKUP(C149,FPT!B:JV,95,0)</f>
        <v>4357270</v>
      </c>
      <c r="JY149" t="str">
        <f t="shared" si="320"/>
        <v/>
      </c>
      <c r="JZ149" s="275">
        <f>VLOOKUP(C149,MOVI!C:DT,96,0)</f>
        <v>0</v>
      </c>
      <c r="KA149" s="275">
        <f>VLOOKUP(C149,FPT!B:JY,96,0)</f>
        <v>0</v>
      </c>
      <c r="KB149" t="str">
        <f t="shared" si="321"/>
        <v/>
      </c>
      <c r="KC149" s="275">
        <f>VLOOKUP(C149,MOVI!C:DT,97,0)</f>
        <v>4357270</v>
      </c>
      <c r="KD149" s="275">
        <f>VLOOKUP(C149,FPT!B:KB,97,0)</f>
        <v>4357270</v>
      </c>
      <c r="KE149" t="str">
        <f t="shared" si="322"/>
        <v/>
      </c>
      <c r="KF149" s="275">
        <f>VLOOKUP(C149,MOVI!C:DT,98,0)</f>
        <v>850000.00000000012</v>
      </c>
      <c r="KG149" s="275">
        <f>VLOOKUP(C149,FPT!B:KE,98,0)</f>
        <v>850000</v>
      </c>
      <c r="KH149" t="str">
        <f t="shared" si="323"/>
        <v/>
      </c>
      <c r="KI149" s="275">
        <f>VLOOKUP(C149,MOVI!C:DT,99,0)</f>
        <v>0</v>
      </c>
      <c r="KJ149" s="275">
        <f>VLOOKUP(C149,FPT!B:KH,99,0)</f>
        <v>0</v>
      </c>
      <c r="KK149" t="str">
        <f t="shared" si="324"/>
        <v/>
      </c>
      <c r="KL149" s="275">
        <f>VLOOKUP(C149,MOVI!C:DT,100,0)</f>
        <v>150000</v>
      </c>
      <c r="KM149" s="275">
        <f>VLOOKUP(C149,FPT!B:KK,100,0)</f>
        <v>150000</v>
      </c>
      <c r="KN149" t="str">
        <f t="shared" si="325"/>
        <v/>
      </c>
      <c r="KO149" s="275">
        <f>VLOOKUP(C149,MOVI!C:DT,101,0)</f>
        <v>0</v>
      </c>
      <c r="KP149" s="275">
        <f>VLOOKUP(C149,FPT!B:KN,101,0)</f>
        <v>0</v>
      </c>
      <c r="KQ149" t="str">
        <f t="shared" si="326"/>
        <v/>
      </c>
      <c r="KR149" s="275">
        <f>VLOOKUP(C149,MOVI!C:DT,102,0)</f>
        <v>0</v>
      </c>
      <c r="KS149" s="275">
        <f>VLOOKUP(C149,FPT!B:KQ,102,0)</f>
        <v>0</v>
      </c>
      <c r="KT149" t="str">
        <f t="shared" si="327"/>
        <v/>
      </c>
      <c r="KU149" s="275">
        <f>VLOOKUP(C149,MOVI!C:DT,103,0)</f>
        <v>1000000.0000000001</v>
      </c>
      <c r="KV149" s="275">
        <f>VLOOKUP(C149,FPT!B:KT,103,0)</f>
        <v>1000000</v>
      </c>
      <c r="KW149" t="str">
        <f t="shared" si="328"/>
        <v/>
      </c>
      <c r="KX149" s="275">
        <f>VLOOKUP(C149,MOVI!C:DT,104,0)</f>
        <v>1525000</v>
      </c>
      <c r="KY149" s="275">
        <f>VLOOKUP(C149,FPT!B:KW,104,0)</f>
        <v>1525000</v>
      </c>
      <c r="KZ149" t="str">
        <f t="shared" si="329"/>
        <v/>
      </c>
      <c r="LA149" s="275">
        <f>VLOOKUP(C149,MOVI!C:DT,105,0)</f>
        <v>100000</v>
      </c>
      <c r="LB149" s="275">
        <f>VLOOKUP(C149,FPT!B:KZ,105,0)</f>
        <v>100000</v>
      </c>
      <c r="LC149" t="str">
        <f t="shared" si="330"/>
        <v/>
      </c>
      <c r="LD149" s="275">
        <f>VLOOKUP(C149,MOVI!C:DT,106,0)</f>
        <v>6100000</v>
      </c>
      <c r="LE149" s="275">
        <f>VLOOKUP(C149,FPT!B:LC,106,0)</f>
        <v>6100000</v>
      </c>
      <c r="LF149" t="str">
        <f t="shared" si="331"/>
        <v/>
      </c>
      <c r="LG149" s="273">
        <f>VLOOKUP(C149,MOVI!C:DT,107,0)</f>
        <v>0</v>
      </c>
      <c r="LH149" s="273">
        <f>VLOOKUP(C149,FPT!B:LF,107,0)</f>
        <v>0</v>
      </c>
      <c r="LI149" t="str">
        <f t="shared" si="332"/>
        <v/>
      </c>
      <c r="LJ149" t="str">
        <f>VLOOKUP(C149,MOVI!C:DV,108,0)</f>
        <v>Việt PhúSouthSupport</v>
      </c>
      <c r="LK149" s="252" t="str">
        <f>VLOOKUP(C149,FPT!B:LI,108,0)</f>
        <v>Việt PhúSouthSupport</v>
      </c>
      <c r="LL149" t="str">
        <f t="shared" si="333"/>
        <v/>
      </c>
      <c r="LM149" s="275">
        <f>ROUND(VLOOKUP(C149,MOVI!C:DV,109,0),0)</f>
        <v>416667</v>
      </c>
      <c r="LN149" s="275">
        <f>ROUND(VLOOKUP(C149,FPT!B:LL,109,0),0)</f>
        <v>416667</v>
      </c>
      <c r="LO149" t="str">
        <f t="shared" si="334"/>
        <v/>
      </c>
      <c r="LP149" t="str">
        <f>VLOOKUP(C149,MOVI!C:DV,110,0)</f>
        <v>HO</v>
      </c>
      <c r="LQ149" s="247" t="str">
        <f>VLOOKUP(C149,FPT!B:LO,110,0)</f>
        <v>HO</v>
      </c>
      <c r="LR149" t="str">
        <f t="shared" si="335"/>
        <v/>
      </c>
      <c r="LS149">
        <f>MOVI!DI144</f>
        <v>22</v>
      </c>
      <c r="LV149">
        <f>MOVI!DJ144</f>
        <v>0</v>
      </c>
      <c r="LW149">
        <f>MOVI!DK144</f>
        <v>0</v>
      </c>
      <c r="LX149">
        <f>MOVI!DL144</f>
        <v>0</v>
      </c>
      <c r="LY149">
        <f>MOVI!DM144</f>
        <v>0</v>
      </c>
      <c r="LZ149">
        <f>MOVI!DN144</f>
        <v>0</v>
      </c>
      <c r="MA149">
        <f>MOVI!DO144</f>
        <v>0</v>
      </c>
      <c r="MB149" t="str">
        <f>MOVI!DP144</f>
        <v/>
      </c>
      <c r="MC149">
        <f>MOVI!DQ144</f>
        <v>0</v>
      </c>
      <c r="MD149">
        <f>MOVI!DR144</f>
        <v>0</v>
      </c>
      <c r="ME149" t="str">
        <f>VLOOKUP(C149,MOVI!C:DV,121,0)</f>
        <v/>
      </c>
      <c r="MF149" s="252"/>
      <c r="MG149" t="str">
        <f t="shared" si="228"/>
        <v/>
      </c>
      <c r="MH149" t="str">
        <f>VLOOKUP(C149,MOVI!C:DT,122,0)</f>
        <v>Việt PhúSouth</v>
      </c>
      <c r="MI149" s="252" t="str">
        <f>VLOOKUP(C149,FPT!B:DS,112,0)</f>
        <v>Việt PhúSouth</v>
      </c>
      <c r="MJ149" t="str">
        <f t="shared" si="336"/>
        <v/>
      </c>
    </row>
    <row r="150" spans="1:348" x14ac:dyDescent="0.25">
      <c r="A150">
        <v>142</v>
      </c>
      <c r="B150" s="48">
        <v>5380</v>
      </c>
      <c r="C150" s="271" t="s">
        <v>926</v>
      </c>
      <c r="D150" t="str">
        <f>VLOOKUP(C150,MOVI!C:D,2,0)</f>
        <v>Cam Phi Phụng</v>
      </c>
      <c r="E150" t="str">
        <f>VLOOKUP(C150,FPT!B:C,2,0)</f>
        <v>Cam Phi Phụng</v>
      </c>
      <c r="F150" t="str">
        <f t="shared" si="229"/>
        <v/>
      </c>
      <c r="G150" t="str">
        <f>VLOOKUP(C150,MOVI!C:E,3,0)</f>
        <v>Support</v>
      </c>
      <c r="H150" t="str">
        <f>VLOOKUP(C150,FPT!B:F,3,0)</f>
        <v>Support</v>
      </c>
      <c r="I150" t="str">
        <f t="shared" si="230"/>
        <v/>
      </c>
      <c r="J150" t="str">
        <f>VLOOKUP(C150,MOVI!C:H,4,0)</f>
        <v>Operations</v>
      </c>
      <c r="K150" t="str">
        <f>VLOOKUP(C150,FPT!B:I,4,0)</f>
        <v>Operations</v>
      </c>
      <c r="L150" t="str">
        <f t="shared" si="231"/>
        <v/>
      </c>
      <c r="M150" t="str">
        <f>VLOOKUP(C150,MOVI!C:DT,5,0)</f>
        <v>Senior Associate</v>
      </c>
      <c r="N150" t="str">
        <f>VLOOKUP(C150,FPT!B:L,5,0)</f>
        <v>Senior Associate</v>
      </c>
      <c r="O150" t="str">
        <f t="shared" si="232"/>
        <v/>
      </c>
      <c r="P150" t="str">
        <f>VLOOKUP(C150,MOVI!C:DT,6,0)</f>
        <v>Reconciliation Senior Officer</v>
      </c>
      <c r="Q150" t="str">
        <f>VLOOKUP(C150,FPT!B:O,6,0)</f>
        <v>Reconciliation Senior Officer</v>
      </c>
      <c r="R150" t="str">
        <f t="shared" si="233"/>
        <v/>
      </c>
      <c r="S150" t="str">
        <f>VLOOKUP(C150,MOVI!C:DT,7,0)</f>
        <v>South</v>
      </c>
      <c r="T150" t="str">
        <f>VLOOKUP(C150,FPT!B:R,7,0)</f>
        <v>South</v>
      </c>
      <c r="U150" t="str">
        <f t="shared" si="234"/>
        <v/>
      </c>
      <c r="V150" t="str">
        <f>VLOOKUP(C150,MOVI!C:DT,8,0)</f>
        <v>Việt Phú</v>
      </c>
      <c r="W150" t="str">
        <f>VLOOKUP(C150,FPT!B:U,8,0)</f>
        <v>Việt Phú</v>
      </c>
      <c r="X150" t="str">
        <f t="shared" si="235"/>
        <v/>
      </c>
      <c r="Y150" t="str">
        <f>VLOOKUP(C150,MOVI!C:DT,9,0)</f>
        <v>Full-time</v>
      </c>
      <c r="Z150" t="str">
        <f>VLOOKUP(C150,FPT!B:X,9,0)</f>
        <v>Full-time</v>
      </c>
      <c r="AA150" t="str">
        <f t="shared" si="236"/>
        <v/>
      </c>
      <c r="AB150" t="str">
        <f>VLOOKUP(C150,MOVI!C:DT,10,0)</f>
        <v>Permanent</v>
      </c>
      <c r="AC150" t="str">
        <f>VLOOKUP(C150,FPT!B:AA,10,0)</f>
        <v>Permanent</v>
      </c>
      <c r="AD150" t="str">
        <f t="shared" si="237"/>
        <v/>
      </c>
      <c r="AE150" s="247">
        <f>VLOOKUP(C150,MOVI!C:DT,11,0)</f>
        <v>43733</v>
      </c>
      <c r="AF150" s="247">
        <f>VLOOKUP(C150,FPT!B:AD,11,0)</f>
        <v>43733</v>
      </c>
      <c r="AG150" t="str">
        <f t="shared" si="238"/>
        <v/>
      </c>
      <c r="AH150" s="260" t="str">
        <f>VLOOKUP(C150,MOVI!C:DT,12,0)</f>
        <v/>
      </c>
      <c r="AI150" s="260"/>
      <c r="AJ150" t="str">
        <f t="shared" si="338"/>
        <v/>
      </c>
      <c r="AK150">
        <f>VLOOKUP(C150,MOVI!C:DT,13,0)</f>
        <v>0</v>
      </c>
      <c r="AL150" s="247">
        <f>VLOOKUP(C150,FPT!B:AJ,13,0)</f>
        <v>0</v>
      </c>
      <c r="AM150" t="str">
        <f t="shared" si="337"/>
        <v/>
      </c>
      <c r="AN150" s="247">
        <f>VLOOKUP(C150,MOVI!C:DT,14,0)</f>
        <v>0</v>
      </c>
      <c r="AO150" s="247">
        <f>VLOOKUP(C150,FPT!B:AM,14,0)</f>
        <v>0</v>
      </c>
      <c r="AP150" t="str">
        <f t="shared" si="239"/>
        <v/>
      </c>
      <c r="AQ150" t="str">
        <f>VLOOKUP(C150,MOVI!C:DT,15,0)</f>
        <v>LC</v>
      </c>
      <c r="AR150" s="247" t="str">
        <f>VLOOKUP(C150,FPT!B:AP,15,0)</f>
        <v>LC</v>
      </c>
      <c r="AS150" t="str">
        <f t="shared" si="240"/>
        <v/>
      </c>
      <c r="AT150" s="282" t="str">
        <f>VLOOKUP(C150,MOVI!C:DT,16,0)</f>
        <v>LTTP</v>
      </c>
      <c r="AU150" s="247" t="str">
        <f>VLOOKUP(C150,FPT!B:AS,16,0)</f>
        <v>LTTP</v>
      </c>
      <c r="AV150" t="str">
        <f t="shared" si="241"/>
        <v/>
      </c>
      <c r="AW150" t="str">
        <f>VLOOKUP(C150,MOVI!C:DT,17,0)</f>
        <v>L</v>
      </c>
      <c r="AX150" s="247" t="str">
        <f>VLOOKUP(C150,FPT!B:AV,17,0)</f>
        <v>L</v>
      </c>
      <c r="AY150" t="str">
        <f t="shared" si="242"/>
        <v/>
      </c>
      <c r="AZ150">
        <f>VLOOKUP(C150,MOVI!C:DT,18,0)</f>
        <v>0</v>
      </c>
      <c r="BA150" s="247">
        <f>VLOOKUP(C150,FPT!B:AY,18,0)</f>
        <v>0</v>
      </c>
      <c r="BB150" t="str">
        <f t="shared" si="243"/>
        <v/>
      </c>
      <c r="BC150" s="275">
        <f>VLOOKUP(C150,MOVI!C:DT,19,0)</f>
        <v>10000000</v>
      </c>
      <c r="BD150" s="275">
        <f>VLOOKUP(C150,FPT!B:BB,19,0)</f>
        <v>10000000</v>
      </c>
      <c r="BE150" t="str">
        <f t="shared" si="244"/>
        <v/>
      </c>
      <c r="BF150">
        <f>VLOOKUP(C150,MOVI!C:DT,20,0)</f>
        <v>0</v>
      </c>
      <c r="BG150" s="252">
        <f>VLOOKUP(C150,FPT!B:BE,20,0)</f>
        <v>0</v>
      </c>
      <c r="BH150" t="str">
        <f t="shared" si="245"/>
        <v/>
      </c>
      <c r="BI150" s="275">
        <f>VLOOKUP(C150,MOVI!C:DT,21,0)</f>
        <v>10000000</v>
      </c>
      <c r="BJ150" s="275">
        <f>VLOOKUP(C150,FPT!B:BH,21,0)</f>
        <v>10000000</v>
      </c>
      <c r="BK150" t="str">
        <f t="shared" si="246"/>
        <v/>
      </c>
      <c r="BL150" s="275">
        <f>VLOOKUP(C150,MOVI!C:DT,22,0)</f>
        <v>0</v>
      </c>
      <c r="BM150" s="275">
        <f>VLOOKUP(C150,FPT!B:BK,22,0)</f>
        <v>0</v>
      </c>
      <c r="BN150" t="str">
        <f t="shared" si="247"/>
        <v/>
      </c>
      <c r="BO150" s="275">
        <f>VLOOKUP(C150,MOVI!C:DT,23,0)</f>
        <v>0</v>
      </c>
      <c r="BP150" s="275">
        <f>VLOOKUP(C150,FPT!B:BN,23,0)</f>
        <v>0</v>
      </c>
      <c r="BQ150" t="str">
        <f t="shared" si="248"/>
        <v/>
      </c>
      <c r="BR150" s="275">
        <f>VLOOKUP(C150,MOVI!C:DT,24,0)</f>
        <v>0</v>
      </c>
      <c r="BS150" s="275">
        <f>VLOOKUP(C150,FPT!B:BQ,24,0)</f>
        <v>0</v>
      </c>
      <c r="BT150" t="str">
        <f t="shared" si="249"/>
        <v/>
      </c>
      <c r="BU150" s="275">
        <f>VLOOKUP(C150,MOVI!C:DT,25,0)</f>
        <v>0</v>
      </c>
      <c r="BV150" s="275">
        <f>VLOOKUP(C150,FPT!B:BT,25,0)</f>
        <v>0</v>
      </c>
      <c r="BW150" t="str">
        <f t="shared" si="250"/>
        <v/>
      </c>
      <c r="BX150" s="275">
        <f>VLOOKUP(C150,MOVI!C:DT,26,0)</f>
        <v>0</v>
      </c>
      <c r="BY150" s="275">
        <f>VLOOKUP(C150,FPT!B:BW,26,0)</f>
        <v>0</v>
      </c>
      <c r="BZ150" t="str">
        <f t="shared" si="251"/>
        <v/>
      </c>
      <c r="CA150" s="275">
        <f>VLOOKUP(C150,MOVI!C:DT,27,0)</f>
        <v>0</v>
      </c>
      <c r="CB150" s="275">
        <f>VLOOKUP(C150,FPT!B:BZ,27,0)</f>
        <v>0</v>
      </c>
      <c r="CC150" t="str">
        <f t="shared" si="252"/>
        <v/>
      </c>
      <c r="CD150" s="275">
        <f>VLOOKUP(C150,MOVI!C:DT,28,0)</f>
        <v>0</v>
      </c>
      <c r="CE150" s="275">
        <f>VLOOKUP(C150,FPT!B:CC,28,0)</f>
        <v>0</v>
      </c>
      <c r="CF150" t="str">
        <f t="shared" si="253"/>
        <v/>
      </c>
      <c r="CG150" t="str">
        <f>VLOOKUP(C150,MOVI!C:DT,29,0)</f>
        <v>CN</v>
      </c>
      <c r="CH150" s="252" t="str">
        <f>VLOOKUP(C150,FPT!B:CF,29,0)</f>
        <v>CN</v>
      </c>
      <c r="CI150" t="str">
        <f t="shared" si="254"/>
        <v/>
      </c>
      <c r="CJ150">
        <f>VLOOKUP(C150,MOVI!C:DT,30,0)</f>
        <v>26</v>
      </c>
      <c r="CK150" s="252">
        <f>VLOOKUP(C150,FPT!B:CI,30,0)</f>
        <v>26</v>
      </c>
      <c r="CL150" t="str">
        <f t="shared" si="255"/>
        <v/>
      </c>
      <c r="CM150">
        <f>VLOOKUP(C150,MOVI!C:DT,31,0)</f>
        <v>21</v>
      </c>
      <c r="CN150" s="252">
        <f>VLOOKUP(C150,FPT!B:CL,31,0)</f>
        <v>21</v>
      </c>
      <c r="CO150" t="str">
        <f t="shared" si="256"/>
        <v/>
      </c>
      <c r="CP150" s="275">
        <f>VLOOKUP(C150,MOVI!C:DT,32,0)</f>
        <v>5</v>
      </c>
      <c r="CQ150" s="275">
        <f>VLOOKUP(C150,FPT!B:CO,32,0)</f>
        <v>5</v>
      </c>
      <c r="CR150" t="str">
        <f t="shared" si="257"/>
        <v/>
      </c>
      <c r="CS150" s="275">
        <f>VLOOKUP(C150,MOVI!C:DT,33,0)</f>
        <v>0</v>
      </c>
      <c r="CT150" s="275">
        <f>VLOOKUP(C150,FPT!B:CR,33,0)</f>
        <v>0</v>
      </c>
      <c r="CU150" t="str">
        <f t="shared" si="258"/>
        <v/>
      </c>
      <c r="CV150" s="275">
        <f>VLOOKUP(C150,MOVI!C:DT,34,0)</f>
        <v>0</v>
      </c>
      <c r="CW150" s="275">
        <f>VLOOKUP(C150,FPT!B:CU,34,0)</f>
        <v>0</v>
      </c>
      <c r="CX150" t="str">
        <f t="shared" si="259"/>
        <v/>
      </c>
      <c r="CY150" s="275">
        <f>VLOOKUP(C150,MOVI!C:DT,35,0)</f>
        <v>26</v>
      </c>
      <c r="CZ150" s="275">
        <f>VLOOKUP(C150,FPT!B:CX,35,0)</f>
        <v>26</v>
      </c>
      <c r="DA150" t="str">
        <f t="shared" si="260"/>
        <v/>
      </c>
      <c r="DB150" s="275">
        <f>VLOOKUP(C150,MOVI!C:DT,36,0)</f>
        <v>0</v>
      </c>
      <c r="DC150" s="275">
        <f>VLOOKUP(C150,FPT!B:DA,36,0)</f>
        <v>0</v>
      </c>
      <c r="DD150" t="str">
        <f t="shared" si="261"/>
        <v/>
      </c>
      <c r="DE150" s="275">
        <f>VLOOKUP(C150,MOVI!C:DT,37,0)</f>
        <v>0</v>
      </c>
      <c r="DF150" s="275">
        <f>VLOOKUP(C150,FPT!B:DD,37,0)</f>
        <v>0</v>
      </c>
      <c r="DG150" t="str">
        <f t="shared" si="262"/>
        <v/>
      </c>
      <c r="DH150" s="275">
        <f>VLOOKUP(C150,MOVI!C:DT,38,0)</f>
        <v>0</v>
      </c>
      <c r="DI150" s="275">
        <f>VLOOKUP(C150,FPT!B:DG,38,0)</f>
        <v>0</v>
      </c>
      <c r="DJ150" t="str">
        <f t="shared" si="263"/>
        <v/>
      </c>
      <c r="DK150" s="275">
        <f>VLOOKUP(C150,MOVI!C:DT,39,0)</f>
        <v>0</v>
      </c>
      <c r="DL150" s="275">
        <f>VLOOKUP(C150,FPT!B:DJ,39,0)</f>
        <v>0</v>
      </c>
      <c r="DM150" t="str">
        <f t="shared" si="264"/>
        <v/>
      </c>
      <c r="DN150" s="275">
        <f>VLOOKUP(C150,MOVI!C:DT,40,0)</f>
        <v>0</v>
      </c>
      <c r="DO150" s="275">
        <f>VLOOKUP(C150,FPT!B:DM,40,0)</f>
        <v>0</v>
      </c>
      <c r="DP150" t="str">
        <f t="shared" si="265"/>
        <v/>
      </c>
      <c r="DQ150" s="275">
        <f>VLOOKUP(C150,MOVI!C:DT,41,0)</f>
        <v>0</v>
      </c>
      <c r="DR150" s="275">
        <f>VLOOKUP(C150,FPT!B:DP,41,0)</f>
        <v>0</v>
      </c>
      <c r="DS150" t="str">
        <f t="shared" si="266"/>
        <v/>
      </c>
      <c r="DT150" s="275">
        <f>VLOOKUP(C150,MOVI!C:DT,42,0)</f>
        <v>10000000</v>
      </c>
      <c r="DU150" s="275">
        <f>ROUND(VLOOKUP(C150,FPT!B:DS,42,0),0)</f>
        <v>10000000</v>
      </c>
      <c r="DV150" t="str">
        <f t="shared" si="267"/>
        <v/>
      </c>
      <c r="DW150" s="275">
        <f>VLOOKUP(C150,MOVI!C:DT,43,0)</f>
        <v>0</v>
      </c>
      <c r="DX150" s="275">
        <f>VLOOKUP(C150,FPT!B:DV,43,0)</f>
        <v>0</v>
      </c>
      <c r="DY150" t="str">
        <f t="shared" si="268"/>
        <v/>
      </c>
      <c r="DZ150" s="275">
        <f>VLOOKUP(C150,MOVI!C:DT,44,0)</f>
        <v>0</v>
      </c>
      <c r="EA150" s="275">
        <f>VLOOKUP(C150,FPT!B:DY,44,0)</f>
        <v>0</v>
      </c>
      <c r="EB150" t="str">
        <f t="shared" si="269"/>
        <v/>
      </c>
      <c r="EC150" s="275">
        <f>VLOOKUP(C150,MOVI!C:DT,45,0)</f>
        <v>10000000</v>
      </c>
      <c r="ED150" s="275">
        <f>ROUND(VLOOKUP(C150,FPT!B:EB,45,0),0)</f>
        <v>10000000</v>
      </c>
      <c r="EE150" t="str">
        <f t="shared" si="270"/>
        <v/>
      </c>
      <c r="EF150" s="275">
        <f>VLOOKUP(C150,MOVI!C:DT,46,0)</f>
        <v>0</v>
      </c>
      <c r="EG150" s="275">
        <f>VLOOKUP(C150,FPT!B:EE,46,0)</f>
        <v>0</v>
      </c>
      <c r="EH150" t="str">
        <f t="shared" si="271"/>
        <v/>
      </c>
      <c r="EI150" s="275">
        <f>VLOOKUP(C150,MOVI!C:DT,47,0)</f>
        <v>0</v>
      </c>
      <c r="EJ150" s="275">
        <f>VLOOKUP(C150,FPT!B:EH,47,0)</f>
        <v>0</v>
      </c>
      <c r="EK150" t="str">
        <f t="shared" si="272"/>
        <v/>
      </c>
      <c r="EL150" s="275">
        <f>VLOOKUP(C150,MOVI!C:DT,48,0)</f>
        <v>0</v>
      </c>
      <c r="EM150" s="275">
        <f>VLOOKUP(C150,FPT!B:EK,48,0)</f>
        <v>0</v>
      </c>
      <c r="EN150" t="str">
        <f t="shared" si="273"/>
        <v/>
      </c>
      <c r="EO150" s="275">
        <f>VLOOKUP(C150,MOVI!C:DT,49,0)</f>
        <v>0</v>
      </c>
      <c r="EP150" s="275">
        <f>VLOOKUP(C150,FPT!B:EN,49,0)</f>
        <v>0</v>
      </c>
      <c r="EQ150" t="str">
        <f t="shared" si="274"/>
        <v/>
      </c>
      <c r="ER150" s="275">
        <f>VLOOKUP(C150,MOVI!C:DT,50,0)</f>
        <v>0</v>
      </c>
      <c r="ES150" s="275">
        <f>VLOOKUP(C150,FPT!B:EQ,50,0)</f>
        <v>0</v>
      </c>
      <c r="ET150" t="str">
        <f t="shared" si="275"/>
        <v/>
      </c>
      <c r="EU150" s="275">
        <f>VLOOKUP(C150,MOVI!C:DT,51,0)</f>
        <v>0</v>
      </c>
      <c r="EV150" s="275">
        <f>VLOOKUP(C150,FPT!B:ET,51,0)</f>
        <v>0</v>
      </c>
      <c r="EW150" t="str">
        <f t="shared" si="276"/>
        <v/>
      </c>
      <c r="EX150" s="275">
        <f>VLOOKUP(C150,MOVI!C:DT,52,0)</f>
        <v>0</v>
      </c>
      <c r="EY150" s="275">
        <f>VLOOKUP(C150,FPT!B:EW,52,0)</f>
        <v>0</v>
      </c>
      <c r="EZ150" t="str">
        <f t="shared" si="277"/>
        <v/>
      </c>
      <c r="FA150" s="275">
        <f>VLOOKUP(C150,MOVI!C:DT,53,0)</f>
        <v>0</v>
      </c>
      <c r="FB150" s="275">
        <f>VLOOKUP(C150,FPT!B:EZ,53,0)</f>
        <v>0</v>
      </c>
      <c r="FC150" t="str">
        <f t="shared" si="278"/>
        <v/>
      </c>
      <c r="FD150" s="275">
        <f>VLOOKUP(C150,MOVI!C:DT,54,0)</f>
        <v>0</v>
      </c>
      <c r="FE150" s="275">
        <f>VLOOKUP(C150,FPT!B:FC,54,0)</f>
        <v>0</v>
      </c>
      <c r="FF150" t="str">
        <f t="shared" si="279"/>
        <v/>
      </c>
      <c r="FG150" s="275">
        <f>VLOOKUP(C150,MOVI!C:DT,55,0)</f>
        <v>0</v>
      </c>
      <c r="FH150" s="275">
        <f>VLOOKUP(C150,FPT!B:FF,55,0)</f>
        <v>0</v>
      </c>
      <c r="FI150" t="str">
        <f t="shared" si="280"/>
        <v/>
      </c>
      <c r="FJ150" s="275">
        <f>VLOOKUP(C150,MOVI!C:DT,56,0)</f>
        <v>0</v>
      </c>
      <c r="FK150" s="275">
        <f>VLOOKUP(C150,FPT!B:FI,56,0)</f>
        <v>0</v>
      </c>
      <c r="FL150" t="str">
        <f t="shared" si="281"/>
        <v/>
      </c>
      <c r="FM150" s="275">
        <f>VLOOKUP(C150,MOVI!C:DT,57,0)</f>
        <v>0</v>
      </c>
      <c r="FN150" s="275">
        <f>VLOOKUP(C150,FPT!B:FL,57,0)</f>
        <v>0</v>
      </c>
      <c r="FO150" t="str">
        <f t="shared" si="282"/>
        <v/>
      </c>
      <c r="FP150" s="275">
        <f>VLOOKUP(C150,MOVI!C:DT,58,0)</f>
        <v>0</v>
      </c>
      <c r="FQ150" s="275">
        <f>VLOOKUP(C150,FPT!B:FO,58,0)</f>
        <v>0</v>
      </c>
      <c r="FR150" t="str">
        <f t="shared" si="283"/>
        <v/>
      </c>
      <c r="FS150" s="275">
        <f>VLOOKUP(C150,MOVI!C:DT,59,0)</f>
        <v>0</v>
      </c>
      <c r="FT150" s="275">
        <f>VLOOKUP(C150,FPT!B:FR,59,0)</f>
        <v>0</v>
      </c>
      <c r="FU150" t="str">
        <f t="shared" si="284"/>
        <v/>
      </c>
      <c r="FV150" s="275">
        <f>VLOOKUP(C150,MOVI!C:DT,60,0)</f>
        <v>0</v>
      </c>
      <c r="FW150" s="275">
        <f>VLOOKUP(C150,FPT!B:FU,60,0)</f>
        <v>0</v>
      </c>
      <c r="FX150" t="str">
        <f t="shared" si="285"/>
        <v/>
      </c>
      <c r="FY150" s="275">
        <f>VLOOKUP(C150,MOVI!C:DT,61,0)</f>
        <v>0</v>
      </c>
      <c r="FZ150" s="275">
        <f>VLOOKUP(C150,FPT!B:FX,61,0)</f>
        <v>0</v>
      </c>
      <c r="GA150" t="str">
        <f t="shared" si="286"/>
        <v/>
      </c>
      <c r="GB150" s="275">
        <f>VLOOKUP(C150,MOVI!C:DT,62,0)</f>
        <v>0</v>
      </c>
      <c r="GC150" s="275">
        <f>VLOOKUP(C150,FPT!B:GA,62,0)</f>
        <v>0</v>
      </c>
      <c r="GD150" t="str">
        <f t="shared" si="287"/>
        <v/>
      </c>
      <c r="GE150" s="275">
        <f>VLOOKUP(C150,MOVI!C:DT,63,0)</f>
        <v>0</v>
      </c>
      <c r="GF150" s="275">
        <f>VLOOKUP(C150,FPT!B:GD,63,0)</f>
        <v>0</v>
      </c>
      <c r="GG150" t="str">
        <f t="shared" si="288"/>
        <v/>
      </c>
      <c r="GH150" s="275">
        <f>VLOOKUP(C150,MOVI!C:DT,64,0)</f>
        <v>0</v>
      </c>
      <c r="GI150" s="275">
        <f>VLOOKUP(C150,FPT!B:GG,64,0)</f>
        <v>0</v>
      </c>
      <c r="GJ150" t="str">
        <f t="shared" si="289"/>
        <v/>
      </c>
      <c r="GK150" s="275">
        <f>VLOOKUP(C150,MOVI!C:DT,65,0)</f>
        <v>0</v>
      </c>
      <c r="GL150" s="275">
        <f>VLOOKUP(C150,FPT!B:GJ,65,0)</f>
        <v>0</v>
      </c>
      <c r="GM150" t="str">
        <f t="shared" si="290"/>
        <v/>
      </c>
      <c r="GN150" s="275">
        <f>VLOOKUP(C150,MOVI!C:DT,66,0)</f>
        <v>0</v>
      </c>
      <c r="GO150" s="275">
        <f>VLOOKUP(C150,FPT!B:GM,66,0)</f>
        <v>0</v>
      </c>
      <c r="GP150" t="str">
        <f t="shared" si="291"/>
        <v/>
      </c>
      <c r="GQ150" s="275">
        <f>VLOOKUP(C150,MOVI!C:DT,67,0)</f>
        <v>0</v>
      </c>
      <c r="GR150" s="275">
        <f>VLOOKUP(C150,FPT!B:GP,67,0)</f>
        <v>0</v>
      </c>
      <c r="GS150" t="str">
        <f t="shared" si="292"/>
        <v/>
      </c>
      <c r="GT150" s="275">
        <f>VLOOKUP(C150,MOVI!C:DT,68,0)</f>
        <v>0</v>
      </c>
      <c r="GU150" s="275">
        <f>VLOOKUP(C150,FPT!B:GS,68,0)</f>
        <v>0</v>
      </c>
      <c r="GV150" t="str">
        <f t="shared" si="293"/>
        <v/>
      </c>
      <c r="GW150" s="275">
        <f>VLOOKUP(C150,MOVI!C:DT,69,0)</f>
        <v>0</v>
      </c>
      <c r="GX150" s="275">
        <f>VLOOKUP(C150,FPT!B:GV,69,0)</f>
        <v>0</v>
      </c>
      <c r="GY150" t="str">
        <f t="shared" si="294"/>
        <v/>
      </c>
      <c r="GZ150" s="275">
        <f>VLOOKUP(C150,MOVI!C:DT,70,0)</f>
        <v>0</v>
      </c>
      <c r="HA150" s="275">
        <f>VLOOKUP(C150,FPT!B:GY,70,0)</f>
        <v>0</v>
      </c>
      <c r="HB150" t="str">
        <f t="shared" si="295"/>
        <v/>
      </c>
      <c r="HC150" s="275">
        <f>VLOOKUP(C150,MOVI!C:DT,71,0)</f>
        <v>10000000</v>
      </c>
      <c r="HD150" s="275">
        <f>ROUND(VLOOKUP(C150,FPT!B:HB,71,0),0)</f>
        <v>10000000</v>
      </c>
      <c r="HE150" t="str">
        <f t="shared" si="296"/>
        <v/>
      </c>
      <c r="HF150" s="275">
        <f>ROUND(VLOOKUP(C150,MOVI!C:DT,72,0),0)</f>
        <v>0</v>
      </c>
      <c r="HG150" s="275">
        <f>ROUND(VLOOKUP(C150,FPT!B:HE,72,0),0)</f>
        <v>0</v>
      </c>
      <c r="HH150" t="str">
        <f t="shared" si="297"/>
        <v/>
      </c>
      <c r="HI150" s="275">
        <f>VLOOKUP(C150,MOVI!C:DT,73,0)</f>
        <v>0</v>
      </c>
      <c r="HJ150" s="275">
        <f>VLOOKUP(C150,FPT!B:HH,73,0)</f>
        <v>0</v>
      </c>
      <c r="HK150" t="str">
        <f t="shared" si="298"/>
        <v/>
      </c>
      <c r="HL150" s="275">
        <f>VLOOKUP(C150,MOVI!C:DT,74,0)</f>
        <v>0</v>
      </c>
      <c r="HM150" s="275">
        <f>VLOOKUP(C150,FPT!B:HK,74,0)</f>
        <v>0</v>
      </c>
      <c r="HN150" t="str">
        <f t="shared" si="299"/>
        <v/>
      </c>
      <c r="HO150" s="275">
        <f>VLOOKUP(C150,MOVI!C:DT,75,0)</f>
        <v>11000000</v>
      </c>
      <c r="HP150" s="275">
        <f>VLOOKUP(C150,FPT!B:HN,75,0)</f>
        <v>11000000</v>
      </c>
      <c r="HQ150" t="str">
        <f t="shared" si="300"/>
        <v/>
      </c>
      <c r="HR150" s="275">
        <f>VLOOKUP(C150,MOVI!C:DT,76,0)</f>
        <v>0</v>
      </c>
      <c r="HS150" s="275">
        <f>VLOOKUP(C150,FPT!B:HQ,76,0)</f>
        <v>0</v>
      </c>
      <c r="HT150" t="str">
        <f t="shared" si="301"/>
        <v/>
      </c>
      <c r="HU150" s="275">
        <f>VLOOKUP(C150,MOVI!C:DT,77,0)</f>
        <v>0</v>
      </c>
      <c r="HV150" s="275">
        <f>VLOOKUP(C150,FPT!B:HT,77,0)</f>
        <v>0</v>
      </c>
      <c r="HW150" t="str">
        <f t="shared" si="302"/>
        <v/>
      </c>
      <c r="HX150" s="274">
        <f>VLOOKUP(C150,MOVI!C:CB,78,0)</f>
        <v>800000</v>
      </c>
      <c r="HY150" s="261">
        <f>VLOOKUP(C150,FPT!$B:$CA,78,0)</f>
        <v>800000</v>
      </c>
      <c r="HZ150" t="str">
        <f t="shared" si="303"/>
        <v/>
      </c>
      <c r="IA150" s="275">
        <f>VLOOKUP(C150,MOVI!C:CD,79,0)</f>
        <v>100000</v>
      </c>
      <c r="IB150" s="275">
        <f>VLOOKUP(C150,FPT!B:HZ,79,0)</f>
        <v>100000</v>
      </c>
      <c r="IC150" t="str">
        <f t="shared" si="304"/>
        <v/>
      </c>
      <c r="ID150" s="275">
        <f>VLOOKUP(C150,MOVI!C:CD,80,0)</f>
        <v>150000</v>
      </c>
      <c r="IE150" s="275">
        <f>VLOOKUP(C150,FPT!B:IC,80,0)</f>
        <v>150000</v>
      </c>
      <c r="IF150" t="str">
        <f t="shared" si="305"/>
        <v/>
      </c>
      <c r="IG150" s="275">
        <f>VLOOKUP(C150,MOVI!C:DT,81,0)</f>
        <v>0</v>
      </c>
      <c r="IH150" s="275">
        <f>VLOOKUP(C150,FPT!B:IF,81,0)</f>
        <v>0</v>
      </c>
      <c r="II150" t="str">
        <f t="shared" si="306"/>
        <v/>
      </c>
      <c r="IJ150" s="275">
        <f>VLOOKUP(C150,MOVI!C:DT,82,0)</f>
        <v>1050000</v>
      </c>
      <c r="IK150" s="275">
        <f>VLOOKUP(C150,FPT!B:II,82,0)</f>
        <v>1050000</v>
      </c>
      <c r="IL150" t="str">
        <f t="shared" si="307"/>
        <v/>
      </c>
      <c r="IM150" s="275">
        <f>ROUND(VLOOKUP(C150,MOVI!C:DT,83,0),0)</f>
        <v>12050000</v>
      </c>
      <c r="IN150" s="275">
        <f>ROUND(VLOOKUP(C150,FPT!B:IL,83,0),0)</f>
        <v>12050000</v>
      </c>
      <c r="IO150" t="str">
        <f t="shared" si="308"/>
        <v/>
      </c>
      <c r="IP150" s="275">
        <f>VLOOKUP(C150,MOVI!C:DT,84,0)</f>
        <v>0</v>
      </c>
      <c r="IQ150" s="275">
        <f>VLOOKUP(C150,FPT!B:IO,84,0)</f>
        <v>0</v>
      </c>
      <c r="IR150" t="str">
        <f t="shared" si="309"/>
        <v/>
      </c>
      <c r="IS150" s="275">
        <f>ROUND(VLOOKUP(C150,MOVI!C:DT,85,0),0)</f>
        <v>0</v>
      </c>
      <c r="IT150" s="275">
        <f>ROUND(VLOOKUP(C150,FPT!B:IR,85,0),0)</f>
        <v>0</v>
      </c>
      <c r="IU150" t="str">
        <f t="shared" si="310"/>
        <v/>
      </c>
      <c r="IV150" s="275">
        <f>VLOOKUP(C150,MOVI!C:DT,86,0)</f>
        <v>0</v>
      </c>
      <c r="IW150" s="275">
        <f>VLOOKUP(C150,FPT!B:IU,86,0)</f>
        <v>0</v>
      </c>
      <c r="IX150" t="str">
        <f t="shared" si="311"/>
        <v/>
      </c>
      <c r="IY150" s="275">
        <f>ROUND(VLOOKUP(C150,MOVI!C:DT,87,0),0)</f>
        <v>0</v>
      </c>
      <c r="IZ150" s="275">
        <f>ROUND(VLOOKUP(C150,FPT!B:IX,87,0),0)</f>
        <v>0</v>
      </c>
      <c r="JA150" t="str">
        <f t="shared" si="312"/>
        <v/>
      </c>
      <c r="JB150" s="275">
        <f>VLOOKUP(C150,MOVI!C:DT,88,0)</f>
        <v>0</v>
      </c>
      <c r="JC150" s="275">
        <f>VLOOKUP(C150,FPT!B:JA,88,0)</f>
        <v>0</v>
      </c>
      <c r="JD150" t="str">
        <f t="shared" si="313"/>
        <v/>
      </c>
      <c r="JE150" s="275">
        <f>VLOOKUP(C150,MOVI!C:DT,89,0)</f>
        <v>100000</v>
      </c>
      <c r="JF150" s="275">
        <f>VLOOKUP(C150,FPT!B:JD,89,0)</f>
        <v>100000</v>
      </c>
      <c r="JG150" t="str">
        <f t="shared" si="314"/>
        <v/>
      </c>
      <c r="JH150" s="275">
        <f>VLOOKUP(C150,MOVI!C:DT,90,0)</f>
        <v>0</v>
      </c>
      <c r="JI150" s="275">
        <f>VLOOKUP(C150,FPT!B:JG,90,0)</f>
        <v>0</v>
      </c>
      <c r="JJ150" t="str">
        <f t="shared" si="315"/>
        <v/>
      </c>
      <c r="JK150" s="275">
        <f>VLOOKUP(C150,MOVI!C:DT,91,0)</f>
        <v>0</v>
      </c>
      <c r="JL150" s="275">
        <f>VLOOKUP(C150,FPT!B:JJ,91,0)</f>
        <v>0</v>
      </c>
      <c r="JM150" t="str">
        <f t="shared" si="316"/>
        <v/>
      </c>
      <c r="JN150" s="275">
        <f>VLOOKUP(C150,MOVI!C:DT,92,0)</f>
        <v>0</v>
      </c>
      <c r="JO150" s="275">
        <f>VLOOKUP(C150,FPT!B:JM,92,0)</f>
        <v>0</v>
      </c>
      <c r="JP150" t="str">
        <f t="shared" si="317"/>
        <v/>
      </c>
      <c r="JQ150" s="275">
        <f>VLOOKUP(C150,MOVI!C:DT,93,0)</f>
        <v>0</v>
      </c>
      <c r="JR150" s="275">
        <f>VLOOKUP(C150,FPT!B:JP,93,0)</f>
        <v>0</v>
      </c>
      <c r="JS150" t="str">
        <f t="shared" si="318"/>
        <v/>
      </c>
      <c r="JT150" s="275">
        <f>VLOOKUP(C150,MOVI!C:DT,94,0)</f>
        <v>100000</v>
      </c>
      <c r="JU150" s="275">
        <f>VLOOKUP(C150,FPT!B:JS,94,0)</f>
        <v>100000</v>
      </c>
      <c r="JV150" t="str">
        <f t="shared" si="319"/>
        <v/>
      </c>
      <c r="JW150" s="275">
        <f>VLOOKUP(C150,MOVI!C:DT,95,0)</f>
        <v>8850000</v>
      </c>
      <c r="JX150" s="275">
        <f>VLOOKUP(C150,FPT!B:JV,95,0)</f>
        <v>8850000</v>
      </c>
      <c r="JY150" t="str">
        <f t="shared" si="320"/>
        <v/>
      </c>
      <c r="JZ150" s="275">
        <f>VLOOKUP(C150,MOVI!C:DT,96,0)</f>
        <v>0</v>
      </c>
      <c r="KA150" s="275">
        <f>VLOOKUP(C150,FPT!B:JY,96,0)</f>
        <v>0</v>
      </c>
      <c r="KB150" t="str">
        <f t="shared" si="321"/>
        <v/>
      </c>
      <c r="KC150" s="275">
        <f>VLOOKUP(C150,MOVI!C:DT,97,0)</f>
        <v>8850000</v>
      </c>
      <c r="KD150" s="275">
        <f>VLOOKUP(C150,FPT!B:KB,97,0)</f>
        <v>8850000</v>
      </c>
      <c r="KE150" t="str">
        <f t="shared" si="322"/>
        <v/>
      </c>
      <c r="KF150" s="275">
        <f>VLOOKUP(C150,MOVI!C:DT,98,0)</f>
        <v>1700000.0000000002</v>
      </c>
      <c r="KG150" s="275">
        <f>VLOOKUP(C150,FPT!B:KE,98,0)</f>
        <v>1700000</v>
      </c>
      <c r="KH150" t="str">
        <f t="shared" si="323"/>
        <v/>
      </c>
      <c r="KI150" s="275">
        <f>VLOOKUP(C150,MOVI!C:DT,99,0)</f>
        <v>0</v>
      </c>
      <c r="KJ150" s="275">
        <f>VLOOKUP(C150,FPT!B:KH,99,0)</f>
        <v>0</v>
      </c>
      <c r="KK150" t="str">
        <f t="shared" si="324"/>
        <v/>
      </c>
      <c r="KL150" s="275">
        <f>VLOOKUP(C150,MOVI!C:DT,100,0)</f>
        <v>300000</v>
      </c>
      <c r="KM150" s="275">
        <f>VLOOKUP(C150,FPT!B:KK,100,0)</f>
        <v>300000</v>
      </c>
      <c r="KN150" t="str">
        <f t="shared" si="325"/>
        <v/>
      </c>
      <c r="KO150" s="275">
        <f>VLOOKUP(C150,MOVI!C:DT,101,0)</f>
        <v>0</v>
      </c>
      <c r="KP150" s="275">
        <f>VLOOKUP(C150,FPT!B:KN,101,0)</f>
        <v>0</v>
      </c>
      <c r="KQ150" t="str">
        <f t="shared" si="326"/>
        <v/>
      </c>
      <c r="KR150" s="275">
        <f>VLOOKUP(C150,MOVI!C:DT,102,0)</f>
        <v>0</v>
      </c>
      <c r="KS150" s="275">
        <f>VLOOKUP(C150,FPT!B:KQ,102,0)</f>
        <v>0</v>
      </c>
      <c r="KT150" t="str">
        <f t="shared" si="327"/>
        <v/>
      </c>
      <c r="KU150" s="275">
        <f>VLOOKUP(C150,MOVI!C:DT,103,0)</f>
        <v>2000000.0000000002</v>
      </c>
      <c r="KV150" s="275">
        <f>VLOOKUP(C150,FPT!B:KT,103,0)</f>
        <v>2000000</v>
      </c>
      <c r="KW150" t="str">
        <f t="shared" si="328"/>
        <v/>
      </c>
      <c r="KX150" s="275">
        <f>VLOOKUP(C150,MOVI!C:DT,104,0)</f>
        <v>3050000</v>
      </c>
      <c r="KY150" s="275">
        <f>VLOOKUP(C150,FPT!B:KW,104,0)</f>
        <v>3050000</v>
      </c>
      <c r="KZ150" t="str">
        <f t="shared" si="329"/>
        <v/>
      </c>
      <c r="LA150" s="275">
        <f>VLOOKUP(C150,MOVI!C:DT,105,0)</f>
        <v>200000</v>
      </c>
      <c r="LB150" s="275">
        <f>VLOOKUP(C150,FPT!B:KZ,105,0)</f>
        <v>200000</v>
      </c>
      <c r="LC150" t="str">
        <f t="shared" si="330"/>
        <v/>
      </c>
      <c r="LD150" s="275">
        <f>VLOOKUP(C150,MOVI!C:DT,106,0)</f>
        <v>12200000</v>
      </c>
      <c r="LE150" s="275">
        <f>VLOOKUP(C150,FPT!B:LC,106,0)</f>
        <v>12200000</v>
      </c>
      <c r="LF150" t="str">
        <f t="shared" si="331"/>
        <v/>
      </c>
      <c r="LG150" s="273">
        <f>VLOOKUP(C150,MOVI!C:DT,107,0)</f>
        <v>0</v>
      </c>
      <c r="LH150" s="273">
        <f>VLOOKUP(C150,FPT!B:LF,107,0)</f>
        <v>0</v>
      </c>
      <c r="LI150" t="str">
        <f t="shared" si="332"/>
        <v/>
      </c>
      <c r="LJ150" t="str">
        <f>VLOOKUP(C150,MOVI!C:DV,108,0)</f>
        <v>Việt PhúSouthSupport</v>
      </c>
      <c r="LK150" s="252" t="str">
        <f>VLOOKUP(C150,FPT!B:LI,108,0)</f>
        <v>Việt PhúSouthSupport</v>
      </c>
      <c r="LL150" t="str">
        <f t="shared" si="333"/>
        <v/>
      </c>
      <c r="LM150" s="275">
        <f>ROUND(VLOOKUP(C150,MOVI!C:DV,109,0),0)</f>
        <v>833333</v>
      </c>
      <c r="LN150" s="275">
        <f>ROUND(VLOOKUP(C150,FPT!B:LL,109,0),0)</f>
        <v>833333</v>
      </c>
      <c r="LO150" t="str">
        <f t="shared" si="334"/>
        <v/>
      </c>
      <c r="LP150" t="str">
        <f>VLOOKUP(C150,MOVI!C:DV,110,0)</f>
        <v>HO</v>
      </c>
      <c r="LQ150" s="247" t="str">
        <f>VLOOKUP(C150,FPT!B:LO,110,0)</f>
        <v>HO</v>
      </c>
      <c r="LR150" t="str">
        <f t="shared" si="335"/>
        <v/>
      </c>
      <c r="LS150">
        <f>MOVI!DI145</f>
        <v>22</v>
      </c>
      <c r="LV150">
        <f>MOVI!DJ145</f>
        <v>0</v>
      </c>
      <c r="LW150">
        <f>MOVI!DK145</f>
        <v>0</v>
      </c>
      <c r="LX150" t="str">
        <f>MOVI!DL145</f>
        <v>x</v>
      </c>
      <c r="LY150">
        <f>MOVI!DM145</f>
        <v>0</v>
      </c>
      <c r="LZ150">
        <f>MOVI!DN145</f>
        <v>100000</v>
      </c>
      <c r="MA150">
        <f>MOVI!DO145</f>
        <v>0</v>
      </c>
      <c r="MB150" t="str">
        <f>MOVI!DP145</f>
        <v/>
      </c>
      <c r="MC150">
        <f>MOVI!DQ145</f>
        <v>0</v>
      </c>
      <c r="MD150">
        <f>MOVI!DR145</f>
        <v>0</v>
      </c>
      <c r="ME150" t="str">
        <f>VLOOKUP(C150,MOVI!C:DV,121,0)</f>
        <v/>
      </c>
      <c r="MF150" s="252"/>
      <c r="MG150" t="str">
        <f t="shared" si="228"/>
        <v/>
      </c>
      <c r="MH150" t="str">
        <f>VLOOKUP(C150,MOVI!C:DT,122,0)</f>
        <v>Việt PhúSouth</v>
      </c>
      <c r="MI150" s="252" t="str">
        <f>VLOOKUP(C150,FPT!B:DS,112,0)</f>
        <v>Việt PhúSouth</v>
      </c>
      <c r="MJ150" t="str">
        <f t="shared" si="336"/>
        <v/>
      </c>
    </row>
    <row r="151" spans="1:348" x14ac:dyDescent="0.25">
      <c r="A151">
        <v>143</v>
      </c>
      <c r="B151" s="48">
        <v>5461</v>
      </c>
      <c r="C151" s="271" t="s">
        <v>895</v>
      </c>
      <c r="D151" t="str">
        <f>VLOOKUP(C151,MOVI!C:D,2,0)</f>
        <v>Dương Anh Thư</v>
      </c>
      <c r="E151" t="str">
        <f>VLOOKUP(C151,FPT!B:C,2,0)</f>
        <v>Dương Anh Thư</v>
      </c>
      <c r="F151" t="str">
        <f t="shared" si="229"/>
        <v/>
      </c>
      <c r="G151" t="str">
        <f>VLOOKUP(C151,MOVI!C:E,3,0)</f>
        <v>Support</v>
      </c>
      <c r="H151" t="str">
        <f>VLOOKUP(C151,FPT!B:F,3,0)</f>
        <v>Support</v>
      </c>
      <c r="I151" t="str">
        <f t="shared" si="230"/>
        <v/>
      </c>
      <c r="J151" t="str">
        <f>VLOOKUP(C151,MOVI!C:H,4,0)</f>
        <v>Operations</v>
      </c>
      <c r="K151" t="str">
        <f>VLOOKUP(C151,FPT!B:I,4,0)</f>
        <v>Operations</v>
      </c>
      <c r="L151" t="str">
        <f t="shared" si="231"/>
        <v/>
      </c>
      <c r="M151" t="str">
        <f>VLOOKUP(C151,MOVI!C:DT,5,0)</f>
        <v>Associate</v>
      </c>
      <c r="N151" t="str">
        <f>VLOOKUP(C151,FPT!B:L,5,0)</f>
        <v>Associate</v>
      </c>
      <c r="O151" t="str">
        <f t="shared" si="232"/>
        <v/>
      </c>
      <c r="P151" t="str">
        <f>VLOOKUP(C151,MOVI!C:DT,6,0)</f>
        <v>Account Services Officer</v>
      </c>
      <c r="Q151" t="str">
        <f>VLOOKUP(C151,FPT!B:O,6,0)</f>
        <v>Account Services Officer</v>
      </c>
      <c r="R151" t="str">
        <f t="shared" si="233"/>
        <v/>
      </c>
      <c r="S151" t="str">
        <f>VLOOKUP(C151,MOVI!C:DT,7,0)</f>
        <v>South</v>
      </c>
      <c r="T151" t="str">
        <f>VLOOKUP(C151,FPT!B:R,7,0)</f>
        <v>South</v>
      </c>
      <c r="U151" t="str">
        <f t="shared" si="234"/>
        <v/>
      </c>
      <c r="V151" t="str">
        <f>VLOOKUP(C151,MOVI!C:DT,8,0)</f>
        <v>Việt Phú</v>
      </c>
      <c r="W151" t="str">
        <f>VLOOKUP(C151,FPT!B:U,8,0)</f>
        <v>Việt Phú</v>
      </c>
      <c r="X151" t="str">
        <f t="shared" si="235"/>
        <v/>
      </c>
      <c r="Y151" t="str">
        <f>VLOOKUP(C151,MOVI!C:DT,9,0)</f>
        <v>Full-time</v>
      </c>
      <c r="Z151" t="str">
        <f>VLOOKUP(C151,FPT!B:X,9,0)</f>
        <v>Full-time</v>
      </c>
      <c r="AA151" t="str">
        <f t="shared" si="236"/>
        <v/>
      </c>
      <c r="AB151" t="str">
        <f>VLOOKUP(C151,MOVI!C:DT,10,0)</f>
        <v>Permanent</v>
      </c>
      <c r="AC151" t="str">
        <f>VLOOKUP(C151,FPT!B:AA,10,0)</f>
        <v>Permanent</v>
      </c>
      <c r="AD151" t="str">
        <f t="shared" si="237"/>
        <v/>
      </c>
      <c r="AE151" s="247">
        <f>VLOOKUP(C151,MOVI!C:DT,11,0)</f>
        <v>43759</v>
      </c>
      <c r="AF151" s="247">
        <f>VLOOKUP(C151,FPT!B:AD,11,0)</f>
        <v>43759</v>
      </c>
      <c r="AG151" t="str">
        <f t="shared" si="238"/>
        <v/>
      </c>
      <c r="AH151" s="260" t="str">
        <f>VLOOKUP(C151,MOVI!C:DT,12,0)</f>
        <v/>
      </c>
      <c r="AI151" s="260"/>
      <c r="AJ151" t="str">
        <f t="shared" si="338"/>
        <v/>
      </c>
      <c r="AK151">
        <f>VLOOKUP(C151,MOVI!C:DT,13,0)</f>
        <v>0</v>
      </c>
      <c r="AL151" s="247">
        <f>VLOOKUP(C151,FPT!B:AJ,13,0)</f>
        <v>0</v>
      </c>
      <c r="AM151" t="str">
        <f t="shared" si="337"/>
        <v/>
      </c>
      <c r="AN151" s="247">
        <f>VLOOKUP(C151,MOVI!C:DT,14,0)</f>
        <v>0</v>
      </c>
      <c r="AO151" s="247">
        <f>VLOOKUP(C151,FPT!B:AM,14,0)</f>
        <v>0</v>
      </c>
      <c r="AP151" t="str">
        <f t="shared" si="239"/>
        <v/>
      </c>
      <c r="AQ151" t="str">
        <f>VLOOKUP(C151,MOVI!C:DT,15,0)</f>
        <v>LC</v>
      </c>
      <c r="AR151" s="247" t="str">
        <f>VLOOKUP(C151,FPT!B:AP,15,0)</f>
        <v>LC</v>
      </c>
      <c r="AS151" t="str">
        <f t="shared" si="240"/>
        <v/>
      </c>
      <c r="AT151" s="282" t="str">
        <f>VLOOKUP(C151,MOVI!C:DT,16,0)</f>
        <v>LTTP</v>
      </c>
      <c r="AU151" s="247" t="str">
        <f>VLOOKUP(C151,FPT!B:AS,16,0)</f>
        <v>LTTP</v>
      </c>
      <c r="AV151" t="str">
        <f t="shared" si="241"/>
        <v/>
      </c>
      <c r="AW151" t="str">
        <f>VLOOKUP(C151,MOVI!C:DT,17,0)</f>
        <v>L</v>
      </c>
      <c r="AX151" s="247" t="str">
        <f>VLOOKUP(C151,FPT!B:AV,17,0)</f>
        <v>L</v>
      </c>
      <c r="AY151" t="str">
        <f t="shared" si="242"/>
        <v/>
      </c>
      <c r="AZ151">
        <f>VLOOKUP(C151,MOVI!C:DT,18,0)</f>
        <v>0</v>
      </c>
      <c r="BA151" s="247">
        <f>VLOOKUP(C151,FPT!B:AY,18,0)</f>
        <v>0</v>
      </c>
      <c r="BB151" t="str">
        <f t="shared" si="243"/>
        <v/>
      </c>
      <c r="BC151" s="275">
        <f>VLOOKUP(C151,MOVI!C:DT,19,0)</f>
        <v>5000000</v>
      </c>
      <c r="BD151" s="275">
        <f>VLOOKUP(C151,FPT!B:BB,19,0)</f>
        <v>5000000</v>
      </c>
      <c r="BE151" t="str">
        <f t="shared" si="244"/>
        <v/>
      </c>
      <c r="BF151">
        <f>VLOOKUP(C151,MOVI!C:DT,20,0)</f>
        <v>0</v>
      </c>
      <c r="BG151" s="252">
        <f>VLOOKUP(C151,FPT!B:BE,20,0)</f>
        <v>0</v>
      </c>
      <c r="BH151" t="str">
        <f t="shared" si="245"/>
        <v/>
      </c>
      <c r="BI151" s="275">
        <f>VLOOKUP(C151,MOVI!C:DT,21,0)</f>
        <v>5000000</v>
      </c>
      <c r="BJ151" s="275">
        <f>VLOOKUP(C151,FPT!B:BH,21,0)</f>
        <v>5000000</v>
      </c>
      <c r="BK151" t="str">
        <f t="shared" si="246"/>
        <v/>
      </c>
      <c r="BL151" s="275">
        <f>VLOOKUP(C151,MOVI!C:DT,22,0)</f>
        <v>0</v>
      </c>
      <c r="BM151" s="275">
        <f>VLOOKUP(C151,FPT!B:BK,22,0)</f>
        <v>0</v>
      </c>
      <c r="BN151" t="str">
        <f t="shared" si="247"/>
        <v/>
      </c>
      <c r="BO151" s="275">
        <f>VLOOKUP(C151,MOVI!C:DT,23,0)</f>
        <v>0</v>
      </c>
      <c r="BP151" s="275">
        <f>VLOOKUP(C151,FPT!B:BN,23,0)</f>
        <v>0</v>
      </c>
      <c r="BQ151" t="str">
        <f t="shared" si="248"/>
        <v/>
      </c>
      <c r="BR151" s="275">
        <f>VLOOKUP(C151,MOVI!C:DT,24,0)</f>
        <v>0</v>
      </c>
      <c r="BS151" s="275">
        <f>VLOOKUP(C151,FPT!B:BQ,24,0)</f>
        <v>0</v>
      </c>
      <c r="BT151" t="str">
        <f t="shared" si="249"/>
        <v/>
      </c>
      <c r="BU151" s="275">
        <f>VLOOKUP(C151,MOVI!C:DT,25,0)</f>
        <v>0</v>
      </c>
      <c r="BV151" s="275">
        <f>VLOOKUP(C151,FPT!B:BT,25,0)</f>
        <v>0</v>
      </c>
      <c r="BW151" t="str">
        <f t="shared" si="250"/>
        <v/>
      </c>
      <c r="BX151" s="275">
        <f>VLOOKUP(C151,MOVI!C:DT,26,0)</f>
        <v>0</v>
      </c>
      <c r="BY151" s="275">
        <f>VLOOKUP(C151,FPT!B:BW,26,0)</f>
        <v>0</v>
      </c>
      <c r="BZ151" t="str">
        <f t="shared" si="251"/>
        <v/>
      </c>
      <c r="CA151" s="275">
        <f>VLOOKUP(C151,MOVI!C:DT,27,0)</f>
        <v>0</v>
      </c>
      <c r="CB151" s="275">
        <f>VLOOKUP(C151,FPT!B:BZ,27,0)</f>
        <v>0</v>
      </c>
      <c r="CC151" t="str">
        <f t="shared" si="252"/>
        <v/>
      </c>
      <c r="CD151" s="275">
        <f>VLOOKUP(C151,MOVI!C:DT,28,0)</f>
        <v>0</v>
      </c>
      <c r="CE151" s="275">
        <f>VLOOKUP(C151,FPT!B:CC,28,0)</f>
        <v>0</v>
      </c>
      <c r="CF151" t="str">
        <f t="shared" si="253"/>
        <v/>
      </c>
      <c r="CG151" t="str">
        <f>VLOOKUP(C151,MOVI!C:DT,29,0)</f>
        <v>CN</v>
      </c>
      <c r="CH151" s="252" t="str">
        <f>VLOOKUP(C151,FPT!B:CF,29,0)</f>
        <v>CN</v>
      </c>
      <c r="CI151" t="str">
        <f t="shared" si="254"/>
        <v/>
      </c>
      <c r="CJ151">
        <f>VLOOKUP(C151,MOVI!C:DT,30,0)</f>
        <v>26</v>
      </c>
      <c r="CK151" s="252">
        <f>VLOOKUP(C151,FPT!B:CI,30,0)</f>
        <v>26</v>
      </c>
      <c r="CL151" t="str">
        <f t="shared" si="255"/>
        <v/>
      </c>
      <c r="CM151">
        <f>VLOOKUP(C151,MOVI!C:DT,31,0)</f>
        <v>22</v>
      </c>
      <c r="CN151" s="252">
        <f>VLOOKUP(C151,FPT!B:CL,31,0)</f>
        <v>22</v>
      </c>
      <c r="CO151" t="str">
        <f t="shared" si="256"/>
        <v/>
      </c>
      <c r="CP151" s="275">
        <f>VLOOKUP(C151,MOVI!C:DT,32,0)</f>
        <v>4</v>
      </c>
      <c r="CQ151" s="275">
        <f>VLOOKUP(C151,FPT!B:CO,32,0)</f>
        <v>4</v>
      </c>
      <c r="CR151" t="str">
        <f t="shared" si="257"/>
        <v/>
      </c>
      <c r="CS151" s="275">
        <f>VLOOKUP(C151,MOVI!C:DT,33,0)</f>
        <v>0</v>
      </c>
      <c r="CT151" s="275">
        <f>VLOOKUP(C151,FPT!B:CR,33,0)</f>
        <v>0</v>
      </c>
      <c r="CU151" t="str">
        <f t="shared" si="258"/>
        <v/>
      </c>
      <c r="CV151" s="275">
        <f>VLOOKUP(C151,MOVI!C:DT,34,0)</f>
        <v>0</v>
      </c>
      <c r="CW151" s="275">
        <f>VLOOKUP(C151,FPT!B:CU,34,0)</f>
        <v>0</v>
      </c>
      <c r="CX151" t="str">
        <f t="shared" si="259"/>
        <v/>
      </c>
      <c r="CY151" s="275">
        <f>VLOOKUP(C151,MOVI!C:DT,35,0)</f>
        <v>26</v>
      </c>
      <c r="CZ151" s="275">
        <f>VLOOKUP(C151,FPT!B:CX,35,0)</f>
        <v>26</v>
      </c>
      <c r="DA151" t="str">
        <f t="shared" si="260"/>
        <v/>
      </c>
      <c r="DB151" s="275">
        <f>VLOOKUP(C151,MOVI!C:DT,36,0)</f>
        <v>0</v>
      </c>
      <c r="DC151" s="275">
        <f>VLOOKUP(C151,FPT!B:DA,36,0)</f>
        <v>0</v>
      </c>
      <c r="DD151" t="str">
        <f t="shared" si="261"/>
        <v/>
      </c>
      <c r="DE151" s="275">
        <f>VLOOKUP(C151,MOVI!C:DT,37,0)</f>
        <v>0</v>
      </c>
      <c r="DF151" s="275">
        <f>VLOOKUP(C151,FPT!B:DD,37,0)</f>
        <v>0</v>
      </c>
      <c r="DG151" t="str">
        <f t="shared" si="262"/>
        <v/>
      </c>
      <c r="DH151" s="275">
        <f>VLOOKUP(C151,MOVI!C:DT,38,0)</f>
        <v>0</v>
      </c>
      <c r="DI151" s="275">
        <f>VLOOKUP(C151,FPT!B:DG,38,0)</f>
        <v>0</v>
      </c>
      <c r="DJ151" t="str">
        <f t="shared" si="263"/>
        <v/>
      </c>
      <c r="DK151" s="275">
        <f>VLOOKUP(C151,MOVI!C:DT,39,0)</f>
        <v>0</v>
      </c>
      <c r="DL151" s="275">
        <f>VLOOKUP(C151,FPT!B:DJ,39,0)</f>
        <v>0</v>
      </c>
      <c r="DM151" t="str">
        <f t="shared" si="264"/>
        <v/>
      </c>
      <c r="DN151" s="275">
        <f>VLOOKUP(C151,MOVI!C:DT,40,0)</f>
        <v>0</v>
      </c>
      <c r="DO151" s="275">
        <f>VLOOKUP(C151,FPT!B:DM,40,0)</f>
        <v>0</v>
      </c>
      <c r="DP151" t="str">
        <f t="shared" si="265"/>
        <v/>
      </c>
      <c r="DQ151" s="275">
        <f>VLOOKUP(C151,MOVI!C:DT,41,0)</f>
        <v>0</v>
      </c>
      <c r="DR151" s="275">
        <f>VLOOKUP(C151,FPT!B:DP,41,0)</f>
        <v>0</v>
      </c>
      <c r="DS151" t="str">
        <f t="shared" si="266"/>
        <v/>
      </c>
      <c r="DT151" s="275">
        <f>VLOOKUP(C151,MOVI!C:DT,42,0)</f>
        <v>5000000</v>
      </c>
      <c r="DU151" s="275">
        <f>ROUND(VLOOKUP(C151,FPT!B:DS,42,0),0)</f>
        <v>5000000</v>
      </c>
      <c r="DV151" t="str">
        <f t="shared" si="267"/>
        <v/>
      </c>
      <c r="DW151" s="275">
        <f>VLOOKUP(C151,MOVI!C:DT,43,0)</f>
        <v>0</v>
      </c>
      <c r="DX151" s="275">
        <f>VLOOKUP(C151,FPT!B:DV,43,0)</f>
        <v>0</v>
      </c>
      <c r="DY151" t="str">
        <f t="shared" si="268"/>
        <v/>
      </c>
      <c r="DZ151" s="275">
        <f>VLOOKUP(C151,MOVI!C:DT,44,0)</f>
        <v>0</v>
      </c>
      <c r="EA151" s="275">
        <f>VLOOKUP(C151,FPT!B:DY,44,0)</f>
        <v>0</v>
      </c>
      <c r="EB151" t="str">
        <f t="shared" si="269"/>
        <v/>
      </c>
      <c r="EC151" s="275">
        <f>VLOOKUP(C151,MOVI!C:DT,45,0)</f>
        <v>5000000</v>
      </c>
      <c r="ED151" s="275">
        <f>ROUND(VLOOKUP(C151,FPT!B:EB,45,0),0)</f>
        <v>5000000</v>
      </c>
      <c r="EE151" t="str">
        <f t="shared" si="270"/>
        <v/>
      </c>
      <c r="EF151" s="275">
        <f>VLOOKUP(C151,MOVI!C:DT,46,0)</f>
        <v>0</v>
      </c>
      <c r="EG151" s="275">
        <f>VLOOKUP(C151,FPT!B:EE,46,0)</f>
        <v>0</v>
      </c>
      <c r="EH151" t="str">
        <f t="shared" si="271"/>
        <v/>
      </c>
      <c r="EI151" s="275">
        <f>VLOOKUP(C151,MOVI!C:DT,47,0)</f>
        <v>0</v>
      </c>
      <c r="EJ151" s="275">
        <f>VLOOKUP(C151,FPT!B:EH,47,0)</f>
        <v>0</v>
      </c>
      <c r="EK151" t="str">
        <f t="shared" si="272"/>
        <v/>
      </c>
      <c r="EL151" s="275">
        <f>VLOOKUP(C151,MOVI!C:DT,48,0)</f>
        <v>0</v>
      </c>
      <c r="EM151" s="275">
        <f>VLOOKUP(C151,FPT!B:EK,48,0)</f>
        <v>0</v>
      </c>
      <c r="EN151" t="str">
        <f t="shared" si="273"/>
        <v/>
      </c>
      <c r="EO151" s="275">
        <f>VLOOKUP(C151,MOVI!C:DT,49,0)</f>
        <v>0</v>
      </c>
      <c r="EP151" s="275">
        <f>VLOOKUP(C151,FPT!B:EN,49,0)</f>
        <v>0</v>
      </c>
      <c r="EQ151" t="str">
        <f t="shared" si="274"/>
        <v/>
      </c>
      <c r="ER151" s="275">
        <f>VLOOKUP(C151,MOVI!C:DT,50,0)</f>
        <v>0</v>
      </c>
      <c r="ES151" s="275">
        <f>VLOOKUP(C151,FPT!B:EQ,50,0)</f>
        <v>0</v>
      </c>
      <c r="ET151" t="str">
        <f t="shared" si="275"/>
        <v/>
      </c>
      <c r="EU151" s="275">
        <f>VLOOKUP(C151,MOVI!C:DT,51,0)</f>
        <v>0</v>
      </c>
      <c r="EV151" s="275">
        <f>VLOOKUP(C151,FPT!B:ET,51,0)</f>
        <v>0</v>
      </c>
      <c r="EW151" t="str">
        <f t="shared" si="276"/>
        <v/>
      </c>
      <c r="EX151" s="275">
        <f>VLOOKUP(C151,MOVI!C:DT,52,0)</f>
        <v>0</v>
      </c>
      <c r="EY151" s="275">
        <f>VLOOKUP(C151,FPT!B:EW,52,0)</f>
        <v>0</v>
      </c>
      <c r="EZ151" t="str">
        <f t="shared" si="277"/>
        <v/>
      </c>
      <c r="FA151" s="275">
        <f>VLOOKUP(C151,MOVI!C:DT,53,0)</f>
        <v>0</v>
      </c>
      <c r="FB151" s="275">
        <f>VLOOKUP(C151,FPT!B:EZ,53,0)</f>
        <v>0</v>
      </c>
      <c r="FC151" t="str">
        <f t="shared" si="278"/>
        <v/>
      </c>
      <c r="FD151" s="275">
        <f>VLOOKUP(C151,MOVI!C:DT,54,0)</f>
        <v>0</v>
      </c>
      <c r="FE151" s="275">
        <f>VLOOKUP(C151,FPT!B:FC,54,0)</f>
        <v>0</v>
      </c>
      <c r="FF151" t="str">
        <f t="shared" si="279"/>
        <v/>
      </c>
      <c r="FG151" s="275">
        <f>VLOOKUP(C151,MOVI!C:DT,55,0)</f>
        <v>0</v>
      </c>
      <c r="FH151" s="275">
        <f>VLOOKUP(C151,FPT!B:FF,55,0)</f>
        <v>0</v>
      </c>
      <c r="FI151" t="str">
        <f t="shared" si="280"/>
        <v/>
      </c>
      <c r="FJ151" s="275">
        <f>VLOOKUP(C151,MOVI!C:DT,56,0)</f>
        <v>0</v>
      </c>
      <c r="FK151" s="275">
        <f>VLOOKUP(C151,FPT!B:FI,56,0)</f>
        <v>0</v>
      </c>
      <c r="FL151" t="str">
        <f t="shared" si="281"/>
        <v/>
      </c>
      <c r="FM151" s="275">
        <f>VLOOKUP(C151,MOVI!C:DT,57,0)</f>
        <v>0</v>
      </c>
      <c r="FN151" s="275">
        <f>VLOOKUP(C151,FPT!B:FL,57,0)</f>
        <v>0</v>
      </c>
      <c r="FO151" t="str">
        <f t="shared" si="282"/>
        <v/>
      </c>
      <c r="FP151" s="275">
        <f>VLOOKUP(C151,MOVI!C:DT,58,0)</f>
        <v>0</v>
      </c>
      <c r="FQ151" s="275">
        <f>VLOOKUP(C151,FPT!B:FO,58,0)</f>
        <v>0</v>
      </c>
      <c r="FR151" t="str">
        <f t="shared" si="283"/>
        <v/>
      </c>
      <c r="FS151" s="275">
        <f>VLOOKUP(C151,MOVI!C:DT,59,0)</f>
        <v>0</v>
      </c>
      <c r="FT151" s="275">
        <f>VLOOKUP(C151,FPT!B:FR,59,0)</f>
        <v>0</v>
      </c>
      <c r="FU151" t="str">
        <f t="shared" si="284"/>
        <v/>
      </c>
      <c r="FV151" s="275">
        <f>VLOOKUP(C151,MOVI!C:DT,60,0)</f>
        <v>0</v>
      </c>
      <c r="FW151" s="275">
        <f>VLOOKUP(C151,FPT!B:FU,60,0)</f>
        <v>0</v>
      </c>
      <c r="FX151" t="str">
        <f t="shared" si="285"/>
        <v/>
      </c>
      <c r="FY151" s="275">
        <f>VLOOKUP(C151,MOVI!C:DT,61,0)</f>
        <v>0</v>
      </c>
      <c r="FZ151" s="275">
        <f>VLOOKUP(C151,FPT!B:FX,61,0)</f>
        <v>0</v>
      </c>
      <c r="GA151" t="str">
        <f t="shared" si="286"/>
        <v/>
      </c>
      <c r="GB151" s="275">
        <f>VLOOKUP(C151,MOVI!C:DT,62,0)</f>
        <v>0</v>
      </c>
      <c r="GC151" s="275">
        <f>VLOOKUP(C151,FPT!B:GA,62,0)</f>
        <v>0</v>
      </c>
      <c r="GD151" t="str">
        <f t="shared" si="287"/>
        <v/>
      </c>
      <c r="GE151" s="275">
        <f>VLOOKUP(C151,MOVI!C:DT,63,0)</f>
        <v>0</v>
      </c>
      <c r="GF151" s="275">
        <f>VLOOKUP(C151,FPT!B:GD,63,0)</f>
        <v>0</v>
      </c>
      <c r="GG151" t="str">
        <f t="shared" si="288"/>
        <v/>
      </c>
      <c r="GH151" s="275">
        <f>VLOOKUP(C151,MOVI!C:DT,64,0)</f>
        <v>0</v>
      </c>
      <c r="GI151" s="275">
        <f>VLOOKUP(C151,FPT!B:GG,64,0)</f>
        <v>0</v>
      </c>
      <c r="GJ151" t="str">
        <f t="shared" si="289"/>
        <v/>
      </c>
      <c r="GK151" s="275">
        <f>VLOOKUP(C151,MOVI!C:DT,65,0)</f>
        <v>0</v>
      </c>
      <c r="GL151" s="275">
        <f>VLOOKUP(C151,FPT!B:GJ,65,0)</f>
        <v>0</v>
      </c>
      <c r="GM151" t="str">
        <f t="shared" si="290"/>
        <v/>
      </c>
      <c r="GN151" s="275">
        <f>VLOOKUP(C151,MOVI!C:DT,66,0)</f>
        <v>0</v>
      </c>
      <c r="GO151" s="275">
        <f>VLOOKUP(C151,FPT!B:GM,66,0)</f>
        <v>0</v>
      </c>
      <c r="GP151" t="str">
        <f t="shared" si="291"/>
        <v/>
      </c>
      <c r="GQ151" s="275">
        <f>VLOOKUP(C151,MOVI!C:DT,67,0)</f>
        <v>0</v>
      </c>
      <c r="GR151" s="275">
        <f>VLOOKUP(C151,FPT!B:GP,67,0)</f>
        <v>0</v>
      </c>
      <c r="GS151" t="str">
        <f t="shared" si="292"/>
        <v/>
      </c>
      <c r="GT151" s="275">
        <f>VLOOKUP(C151,MOVI!C:DT,68,0)</f>
        <v>0</v>
      </c>
      <c r="GU151" s="275">
        <f>VLOOKUP(C151,FPT!B:GS,68,0)</f>
        <v>0</v>
      </c>
      <c r="GV151" t="str">
        <f t="shared" si="293"/>
        <v/>
      </c>
      <c r="GW151" s="275">
        <f>VLOOKUP(C151,MOVI!C:DT,69,0)</f>
        <v>0</v>
      </c>
      <c r="GX151" s="275">
        <f>VLOOKUP(C151,FPT!B:GV,69,0)</f>
        <v>0</v>
      </c>
      <c r="GY151" t="str">
        <f t="shared" si="294"/>
        <v/>
      </c>
      <c r="GZ151" s="275">
        <f>VLOOKUP(C151,MOVI!C:DT,70,0)</f>
        <v>0</v>
      </c>
      <c r="HA151" s="275">
        <f>VLOOKUP(C151,FPT!B:GY,70,0)</f>
        <v>0</v>
      </c>
      <c r="HB151" t="str">
        <f t="shared" si="295"/>
        <v/>
      </c>
      <c r="HC151" s="275">
        <f>VLOOKUP(C151,MOVI!C:DT,71,0)</f>
        <v>5000000</v>
      </c>
      <c r="HD151" s="275">
        <f>ROUND(VLOOKUP(C151,FPT!B:HB,71,0),0)</f>
        <v>5000000</v>
      </c>
      <c r="HE151" t="str">
        <f t="shared" si="296"/>
        <v/>
      </c>
      <c r="HF151" s="275">
        <f>ROUND(VLOOKUP(C151,MOVI!C:DT,72,0),0)</f>
        <v>0</v>
      </c>
      <c r="HG151" s="275">
        <f>ROUND(VLOOKUP(C151,FPT!B:HE,72,0),0)</f>
        <v>0</v>
      </c>
      <c r="HH151" t="str">
        <f t="shared" si="297"/>
        <v/>
      </c>
      <c r="HI151" s="275">
        <f>VLOOKUP(C151,MOVI!C:DT,73,0)</f>
        <v>0</v>
      </c>
      <c r="HJ151" s="275">
        <f>VLOOKUP(C151,FPT!B:HH,73,0)</f>
        <v>0</v>
      </c>
      <c r="HK151" t="str">
        <f t="shared" si="298"/>
        <v/>
      </c>
      <c r="HL151" s="275">
        <f>VLOOKUP(C151,MOVI!C:DT,74,0)</f>
        <v>0</v>
      </c>
      <c r="HM151" s="275">
        <f>VLOOKUP(C151,FPT!B:HK,74,0)</f>
        <v>0</v>
      </c>
      <c r="HN151" t="str">
        <f t="shared" si="299"/>
        <v/>
      </c>
      <c r="HO151" s="275">
        <f>VLOOKUP(C151,MOVI!C:DT,75,0)</f>
        <v>11000000</v>
      </c>
      <c r="HP151" s="275">
        <f>VLOOKUP(C151,FPT!B:HN,75,0)</f>
        <v>11000000</v>
      </c>
      <c r="HQ151" t="str">
        <f t="shared" si="300"/>
        <v/>
      </c>
      <c r="HR151" s="275">
        <f>VLOOKUP(C151,MOVI!C:DT,76,0)</f>
        <v>2</v>
      </c>
      <c r="HS151" s="275">
        <f>VLOOKUP(C151,FPT!B:HQ,76,0)</f>
        <v>2</v>
      </c>
      <c r="HT151" t="str">
        <f t="shared" si="301"/>
        <v/>
      </c>
      <c r="HU151" s="275">
        <f>VLOOKUP(C151,MOVI!C:DT,77,0)</f>
        <v>8800000</v>
      </c>
      <c r="HV151" s="275">
        <f>VLOOKUP(C151,FPT!B:HT,77,0)</f>
        <v>8800000</v>
      </c>
      <c r="HW151" t="str">
        <f t="shared" si="302"/>
        <v/>
      </c>
      <c r="HX151" s="274">
        <f>VLOOKUP(C151,MOVI!C:CB,78,0)</f>
        <v>400000</v>
      </c>
      <c r="HY151" s="261">
        <f>VLOOKUP(C151,FPT!$B:$CA,78,0)</f>
        <v>400000</v>
      </c>
      <c r="HZ151" t="str">
        <f t="shared" si="303"/>
        <v/>
      </c>
      <c r="IA151" s="275">
        <f>VLOOKUP(C151,MOVI!C:CD,79,0)</f>
        <v>50000</v>
      </c>
      <c r="IB151" s="275">
        <f>VLOOKUP(C151,FPT!B:HZ,79,0)</f>
        <v>50000</v>
      </c>
      <c r="IC151" t="str">
        <f t="shared" si="304"/>
        <v/>
      </c>
      <c r="ID151" s="275">
        <f>VLOOKUP(C151,MOVI!C:CD,80,0)</f>
        <v>75000</v>
      </c>
      <c r="IE151" s="275">
        <f>VLOOKUP(C151,FPT!B:IC,80,0)</f>
        <v>75000</v>
      </c>
      <c r="IF151" t="str">
        <f t="shared" si="305"/>
        <v/>
      </c>
      <c r="IG151" s="275">
        <f>VLOOKUP(C151,MOVI!C:DT,81,0)</f>
        <v>0</v>
      </c>
      <c r="IH151" s="275">
        <f>VLOOKUP(C151,FPT!B:IF,81,0)</f>
        <v>0</v>
      </c>
      <c r="II151" t="str">
        <f t="shared" si="306"/>
        <v/>
      </c>
      <c r="IJ151" s="275">
        <f>VLOOKUP(C151,MOVI!C:DT,82,0)</f>
        <v>525000</v>
      </c>
      <c r="IK151" s="275">
        <f>VLOOKUP(C151,FPT!B:II,82,0)</f>
        <v>525000</v>
      </c>
      <c r="IL151" t="str">
        <f t="shared" si="307"/>
        <v/>
      </c>
      <c r="IM151" s="275">
        <f>ROUND(VLOOKUP(C151,MOVI!C:DT,83,0),0)</f>
        <v>20325000</v>
      </c>
      <c r="IN151" s="275">
        <f>ROUND(VLOOKUP(C151,FPT!B:IL,83,0),0)</f>
        <v>20325000</v>
      </c>
      <c r="IO151" t="str">
        <f t="shared" si="308"/>
        <v/>
      </c>
      <c r="IP151" s="275">
        <f>VLOOKUP(C151,MOVI!C:DT,84,0)</f>
        <v>0</v>
      </c>
      <c r="IQ151" s="275">
        <f>VLOOKUP(C151,FPT!B:IO,84,0)</f>
        <v>0</v>
      </c>
      <c r="IR151" t="str">
        <f t="shared" si="309"/>
        <v/>
      </c>
      <c r="IS151" s="275">
        <f>ROUND(VLOOKUP(C151,MOVI!C:DT,85,0),0)</f>
        <v>0</v>
      </c>
      <c r="IT151" s="275">
        <f>ROUND(VLOOKUP(C151,FPT!B:IR,85,0),0)</f>
        <v>0</v>
      </c>
      <c r="IU151" t="str">
        <f t="shared" si="310"/>
        <v/>
      </c>
      <c r="IV151" s="275">
        <f>VLOOKUP(C151,MOVI!C:DT,86,0)</f>
        <v>0</v>
      </c>
      <c r="IW151" s="275">
        <f>VLOOKUP(C151,FPT!B:IU,86,0)</f>
        <v>0</v>
      </c>
      <c r="IX151" t="str">
        <f t="shared" si="311"/>
        <v/>
      </c>
      <c r="IY151" s="275">
        <f>ROUND(VLOOKUP(C151,MOVI!C:DT,87,0),0)</f>
        <v>0</v>
      </c>
      <c r="IZ151" s="275">
        <f>ROUND(VLOOKUP(C151,FPT!B:IX,87,0),0)</f>
        <v>0</v>
      </c>
      <c r="JA151" t="str">
        <f t="shared" si="312"/>
        <v/>
      </c>
      <c r="JB151" s="275">
        <f>VLOOKUP(C151,MOVI!C:DT,88,0)</f>
        <v>0</v>
      </c>
      <c r="JC151" s="275">
        <f>VLOOKUP(C151,FPT!B:JA,88,0)</f>
        <v>0</v>
      </c>
      <c r="JD151" t="str">
        <f t="shared" si="313"/>
        <v/>
      </c>
      <c r="JE151" s="275">
        <f>VLOOKUP(C151,MOVI!C:DT,89,0)</f>
        <v>50000</v>
      </c>
      <c r="JF151" s="275">
        <f>VLOOKUP(C151,FPT!B:JD,89,0)</f>
        <v>50000</v>
      </c>
      <c r="JG151" t="str">
        <f t="shared" si="314"/>
        <v/>
      </c>
      <c r="JH151" s="275">
        <f>VLOOKUP(C151,MOVI!C:DT,90,0)</f>
        <v>0</v>
      </c>
      <c r="JI151" s="275">
        <f>VLOOKUP(C151,FPT!B:JG,90,0)</f>
        <v>0</v>
      </c>
      <c r="JJ151" t="str">
        <f t="shared" si="315"/>
        <v/>
      </c>
      <c r="JK151" s="275">
        <f>VLOOKUP(C151,MOVI!C:DT,91,0)</f>
        <v>0</v>
      </c>
      <c r="JL151" s="275">
        <f>VLOOKUP(C151,FPT!B:JJ,91,0)</f>
        <v>0</v>
      </c>
      <c r="JM151" t="str">
        <f t="shared" si="316"/>
        <v/>
      </c>
      <c r="JN151" s="275">
        <f>VLOOKUP(C151,MOVI!C:DT,92,0)</f>
        <v>4181402</v>
      </c>
      <c r="JO151" s="275">
        <f>VLOOKUP(C151,FPT!B:JM,92,0)</f>
        <v>4181402</v>
      </c>
      <c r="JP151" t="str">
        <f t="shared" si="317"/>
        <v/>
      </c>
      <c r="JQ151" s="275">
        <f>VLOOKUP(C151,MOVI!C:DT,93,0)</f>
        <v>0</v>
      </c>
      <c r="JR151" s="275">
        <f>VLOOKUP(C151,FPT!B:JP,93,0)</f>
        <v>0</v>
      </c>
      <c r="JS151" t="str">
        <f t="shared" si="318"/>
        <v/>
      </c>
      <c r="JT151" s="275">
        <f>VLOOKUP(C151,MOVI!C:DT,94,0)</f>
        <v>4231402</v>
      </c>
      <c r="JU151" s="275">
        <f>VLOOKUP(C151,FPT!B:JS,94,0)</f>
        <v>4231402</v>
      </c>
      <c r="JV151" t="str">
        <f t="shared" si="319"/>
        <v/>
      </c>
      <c r="JW151" s="275">
        <f>VLOOKUP(C151,MOVI!C:DT,95,0)</f>
        <v>243598</v>
      </c>
      <c r="JX151" s="275">
        <f>VLOOKUP(C151,FPT!B:JV,95,0)</f>
        <v>243598</v>
      </c>
      <c r="JY151" t="str">
        <f t="shared" si="320"/>
        <v/>
      </c>
      <c r="JZ151" s="275">
        <f>VLOOKUP(C151,MOVI!C:DT,96,0)</f>
        <v>0</v>
      </c>
      <c r="KA151" s="275">
        <f>VLOOKUP(C151,FPT!B:JY,96,0)</f>
        <v>0</v>
      </c>
      <c r="KB151" t="str">
        <f t="shared" si="321"/>
        <v/>
      </c>
      <c r="KC151" s="275">
        <f>VLOOKUP(C151,MOVI!C:DT,97,0)</f>
        <v>243598</v>
      </c>
      <c r="KD151" s="275">
        <f>VLOOKUP(C151,FPT!B:KB,97,0)</f>
        <v>243598</v>
      </c>
      <c r="KE151" t="str">
        <f t="shared" si="322"/>
        <v/>
      </c>
      <c r="KF151" s="275">
        <f>VLOOKUP(C151,MOVI!C:DT,98,0)</f>
        <v>850000.00000000012</v>
      </c>
      <c r="KG151" s="275">
        <f>VLOOKUP(C151,FPT!B:KE,98,0)</f>
        <v>850000</v>
      </c>
      <c r="KH151" t="str">
        <f t="shared" si="323"/>
        <v/>
      </c>
      <c r="KI151" s="275">
        <f>VLOOKUP(C151,MOVI!C:DT,99,0)</f>
        <v>0</v>
      </c>
      <c r="KJ151" s="275">
        <f>VLOOKUP(C151,FPT!B:KH,99,0)</f>
        <v>0</v>
      </c>
      <c r="KK151" t="str">
        <f t="shared" si="324"/>
        <v/>
      </c>
      <c r="KL151" s="275">
        <f>VLOOKUP(C151,MOVI!C:DT,100,0)</f>
        <v>150000</v>
      </c>
      <c r="KM151" s="275">
        <f>VLOOKUP(C151,FPT!B:KK,100,0)</f>
        <v>150000</v>
      </c>
      <c r="KN151" t="str">
        <f t="shared" si="325"/>
        <v/>
      </c>
      <c r="KO151" s="275">
        <f>VLOOKUP(C151,MOVI!C:DT,101,0)</f>
        <v>0</v>
      </c>
      <c r="KP151" s="275">
        <f>VLOOKUP(C151,FPT!B:KN,101,0)</f>
        <v>0</v>
      </c>
      <c r="KQ151" t="str">
        <f t="shared" si="326"/>
        <v/>
      </c>
      <c r="KR151" s="275">
        <f>VLOOKUP(C151,MOVI!C:DT,102,0)</f>
        <v>0</v>
      </c>
      <c r="KS151" s="275">
        <f>VLOOKUP(C151,FPT!B:KQ,102,0)</f>
        <v>0</v>
      </c>
      <c r="KT151" t="str">
        <f t="shared" si="327"/>
        <v/>
      </c>
      <c r="KU151" s="275">
        <f>VLOOKUP(C151,MOVI!C:DT,103,0)</f>
        <v>1000000.0000000001</v>
      </c>
      <c r="KV151" s="275">
        <f>VLOOKUP(C151,FPT!B:KT,103,0)</f>
        <v>1000000</v>
      </c>
      <c r="KW151" t="str">
        <f t="shared" si="328"/>
        <v/>
      </c>
      <c r="KX151" s="275">
        <f>VLOOKUP(C151,MOVI!C:DT,104,0)</f>
        <v>1525000</v>
      </c>
      <c r="KY151" s="275">
        <f>VLOOKUP(C151,FPT!B:KW,104,0)</f>
        <v>1525000</v>
      </c>
      <c r="KZ151" t="str">
        <f t="shared" si="329"/>
        <v/>
      </c>
      <c r="LA151" s="275">
        <f>VLOOKUP(C151,MOVI!C:DT,105,0)</f>
        <v>100000</v>
      </c>
      <c r="LB151" s="275">
        <f>VLOOKUP(C151,FPT!B:KZ,105,0)</f>
        <v>100000</v>
      </c>
      <c r="LC151" t="str">
        <f t="shared" si="330"/>
        <v/>
      </c>
      <c r="LD151" s="275">
        <f>VLOOKUP(C151,MOVI!C:DT,106,0)</f>
        <v>6100000</v>
      </c>
      <c r="LE151" s="275">
        <f>VLOOKUP(C151,FPT!B:LC,106,0)</f>
        <v>6100000</v>
      </c>
      <c r="LF151" t="str">
        <f t="shared" si="331"/>
        <v/>
      </c>
      <c r="LG151" s="273">
        <f>VLOOKUP(C151,MOVI!C:DT,107,0)</f>
        <v>0</v>
      </c>
      <c r="LH151" s="273">
        <f>VLOOKUP(C151,FPT!B:LF,107,0)</f>
        <v>0</v>
      </c>
      <c r="LI151" t="str">
        <f t="shared" si="332"/>
        <v/>
      </c>
      <c r="LJ151" t="str">
        <f>VLOOKUP(C151,MOVI!C:DV,108,0)</f>
        <v>Việt PhúSouthSupport</v>
      </c>
      <c r="LK151" s="252" t="str">
        <f>VLOOKUP(C151,FPT!B:LI,108,0)</f>
        <v>Việt PhúSouthSupport</v>
      </c>
      <c r="LL151" t="str">
        <f t="shared" si="333"/>
        <v/>
      </c>
      <c r="LM151" s="275">
        <f>ROUND(VLOOKUP(C151,MOVI!C:DV,109,0),0)</f>
        <v>416667</v>
      </c>
      <c r="LN151" s="275">
        <f>ROUND(VLOOKUP(C151,FPT!B:LL,109,0),0)</f>
        <v>416667</v>
      </c>
      <c r="LO151" t="str">
        <f t="shared" si="334"/>
        <v/>
      </c>
      <c r="LP151" t="str">
        <f>VLOOKUP(C151,MOVI!C:DV,110,0)</f>
        <v>HO</v>
      </c>
      <c r="LQ151" s="247" t="str">
        <f>VLOOKUP(C151,FPT!B:LO,110,0)</f>
        <v>HO</v>
      </c>
      <c r="LR151" t="str">
        <f t="shared" si="335"/>
        <v/>
      </c>
      <c r="LS151">
        <f>MOVI!DI146</f>
        <v>22</v>
      </c>
      <c r="LV151">
        <f>MOVI!DJ146</f>
        <v>0</v>
      </c>
      <c r="LW151">
        <f>MOVI!DK146</f>
        <v>0</v>
      </c>
      <c r="LX151" t="str">
        <f>MOVI!DL146</f>
        <v>x</v>
      </c>
      <c r="LY151">
        <f>MOVI!DM146</f>
        <v>0</v>
      </c>
      <c r="LZ151">
        <f>MOVI!DN146</f>
        <v>50000</v>
      </c>
      <c r="MA151">
        <f>MOVI!DO146</f>
        <v>0</v>
      </c>
      <c r="MB151" t="str">
        <f>MOVI!DP146</f>
        <v/>
      </c>
      <c r="MC151">
        <f>MOVI!DQ146</f>
        <v>0</v>
      </c>
      <c r="MD151">
        <f>MOVI!DR146</f>
        <v>0</v>
      </c>
      <c r="ME151" t="str">
        <f>VLOOKUP(C151,MOVI!C:DV,121,0)</f>
        <v/>
      </c>
      <c r="MF151" s="252"/>
      <c r="MG151" t="str">
        <f t="shared" si="228"/>
        <v/>
      </c>
      <c r="MH151" t="str">
        <f>VLOOKUP(C151,MOVI!C:DT,122,0)</f>
        <v>Việt PhúSouth</v>
      </c>
      <c r="MI151" s="252" t="str">
        <f>VLOOKUP(C151,FPT!B:DS,112,0)</f>
        <v>Việt PhúSouth</v>
      </c>
      <c r="MJ151" t="str">
        <f t="shared" si="336"/>
        <v/>
      </c>
    </row>
    <row r="152" spans="1:348" x14ac:dyDescent="0.25">
      <c r="A152">
        <v>144</v>
      </c>
      <c r="B152" s="48">
        <v>5502</v>
      </c>
      <c r="C152" s="271" t="s">
        <v>896</v>
      </c>
      <c r="D152" t="str">
        <f>VLOOKUP(C152,MOVI!C:D,2,0)</f>
        <v>Nguyễn Thị Bình</v>
      </c>
      <c r="E152" t="str">
        <f>VLOOKUP(C152,FPT!B:C,2,0)</f>
        <v>Nguyễn Thị Bình</v>
      </c>
      <c r="F152" t="str">
        <f t="shared" si="229"/>
        <v/>
      </c>
      <c r="G152" t="str">
        <f>VLOOKUP(C152,MOVI!C:E,3,0)</f>
        <v>Support</v>
      </c>
      <c r="H152" t="str">
        <f>VLOOKUP(C152,FPT!B:F,3,0)</f>
        <v>Support</v>
      </c>
      <c r="I152" t="str">
        <f t="shared" si="230"/>
        <v/>
      </c>
      <c r="J152" t="str">
        <f>VLOOKUP(C152,MOVI!C:H,4,0)</f>
        <v>Operations</v>
      </c>
      <c r="K152" t="str">
        <f>VLOOKUP(C152,FPT!B:I,4,0)</f>
        <v>Operations</v>
      </c>
      <c r="L152" t="str">
        <f t="shared" si="231"/>
        <v/>
      </c>
      <c r="M152" t="str">
        <f>VLOOKUP(C152,MOVI!C:DT,5,0)</f>
        <v>Associate</v>
      </c>
      <c r="N152" t="str">
        <f>VLOOKUP(C152,FPT!B:L,5,0)</f>
        <v>Associate</v>
      </c>
      <c r="O152" t="str">
        <f t="shared" si="232"/>
        <v/>
      </c>
      <c r="P152" t="str">
        <f>VLOOKUP(C152,MOVI!C:DT,6,0)</f>
        <v>Verification Officer</v>
      </c>
      <c r="Q152" t="str">
        <f>VLOOKUP(C152,FPT!B:O,6,0)</f>
        <v>Verification Officer</v>
      </c>
      <c r="R152" t="str">
        <f t="shared" si="233"/>
        <v/>
      </c>
      <c r="S152" t="str">
        <f>VLOOKUP(C152,MOVI!C:DT,7,0)</f>
        <v>South</v>
      </c>
      <c r="T152" t="str">
        <f>VLOOKUP(C152,FPT!B:R,7,0)</f>
        <v>South</v>
      </c>
      <c r="U152" t="str">
        <f t="shared" si="234"/>
        <v/>
      </c>
      <c r="V152" t="str">
        <f>VLOOKUP(C152,MOVI!C:DT,8,0)</f>
        <v>Việt Phú</v>
      </c>
      <c r="W152" t="str">
        <f>VLOOKUP(C152,FPT!B:U,8,0)</f>
        <v>Việt Phú</v>
      </c>
      <c r="X152" t="str">
        <f t="shared" si="235"/>
        <v/>
      </c>
      <c r="Y152" t="str">
        <f>VLOOKUP(C152,MOVI!C:DT,9,0)</f>
        <v>Full-time</v>
      </c>
      <c r="Z152" t="str">
        <f>VLOOKUP(C152,FPT!B:X,9,0)</f>
        <v>Full-time</v>
      </c>
      <c r="AA152" t="str">
        <f t="shared" si="236"/>
        <v/>
      </c>
      <c r="AB152" t="str">
        <f>VLOOKUP(C152,MOVI!C:DT,10,0)</f>
        <v>Permanent</v>
      </c>
      <c r="AC152" t="str">
        <f>VLOOKUP(C152,FPT!B:AA,10,0)</f>
        <v>Permanent</v>
      </c>
      <c r="AD152" t="str">
        <f t="shared" si="237"/>
        <v/>
      </c>
      <c r="AE152" s="247">
        <f>VLOOKUP(C152,MOVI!C:DT,11,0)</f>
        <v>43787</v>
      </c>
      <c r="AF152" s="247">
        <f>VLOOKUP(C152,FPT!B:AD,11,0)</f>
        <v>43787</v>
      </c>
      <c r="AG152" t="str">
        <f t="shared" si="238"/>
        <v/>
      </c>
      <c r="AH152" s="260" t="str">
        <f>VLOOKUP(C152,MOVI!C:DT,12,0)</f>
        <v/>
      </c>
      <c r="AI152" s="260"/>
      <c r="AJ152" t="str">
        <f t="shared" si="338"/>
        <v/>
      </c>
      <c r="AK152">
        <f>VLOOKUP(C152,MOVI!C:DT,13,0)</f>
        <v>0</v>
      </c>
      <c r="AL152" s="247">
        <f>VLOOKUP(C152,FPT!B:AJ,13,0)</f>
        <v>0</v>
      </c>
      <c r="AM152" t="str">
        <f t="shared" si="337"/>
        <v/>
      </c>
      <c r="AN152" s="247">
        <f>VLOOKUP(C152,MOVI!C:DT,14,0)</f>
        <v>0</v>
      </c>
      <c r="AO152" s="247">
        <f>VLOOKUP(C152,FPT!B:AM,14,0)</f>
        <v>0</v>
      </c>
      <c r="AP152" t="str">
        <f t="shared" si="239"/>
        <v/>
      </c>
      <c r="AQ152" t="str">
        <f>VLOOKUP(C152,MOVI!C:DT,15,0)</f>
        <v>LC</v>
      </c>
      <c r="AR152" s="247" t="str">
        <f>VLOOKUP(C152,FPT!B:AP,15,0)</f>
        <v>LC</v>
      </c>
      <c r="AS152" t="str">
        <f t="shared" si="240"/>
        <v/>
      </c>
      <c r="AT152" s="282" t="str">
        <f>VLOOKUP(C152,MOVI!C:DT,16,0)</f>
        <v>LTTP</v>
      </c>
      <c r="AU152" s="247" t="str">
        <f>VLOOKUP(C152,FPT!B:AS,16,0)</f>
        <v>LTTP</v>
      </c>
      <c r="AV152" t="str">
        <f t="shared" si="241"/>
        <v/>
      </c>
      <c r="AW152" t="str">
        <f>VLOOKUP(C152,MOVI!C:DT,17,0)</f>
        <v>L</v>
      </c>
      <c r="AX152" s="247" t="str">
        <f>VLOOKUP(C152,FPT!B:AV,17,0)</f>
        <v>L</v>
      </c>
      <c r="AY152" t="str">
        <f t="shared" si="242"/>
        <v/>
      </c>
      <c r="AZ152">
        <f>VLOOKUP(C152,MOVI!C:DT,18,0)</f>
        <v>0</v>
      </c>
      <c r="BA152" s="247">
        <f>VLOOKUP(C152,FPT!B:AY,18,0)</f>
        <v>0</v>
      </c>
      <c r="BB152" t="str">
        <f t="shared" si="243"/>
        <v/>
      </c>
      <c r="BC152" s="275">
        <f>VLOOKUP(C152,MOVI!C:DT,19,0)</f>
        <v>5000000</v>
      </c>
      <c r="BD152" s="275">
        <f>VLOOKUP(C152,FPT!B:BB,19,0)</f>
        <v>5000000</v>
      </c>
      <c r="BE152" t="str">
        <f t="shared" si="244"/>
        <v/>
      </c>
      <c r="BF152">
        <f>VLOOKUP(C152,MOVI!C:DT,20,0)</f>
        <v>0</v>
      </c>
      <c r="BG152" s="252">
        <f>VLOOKUP(C152,FPT!B:BE,20,0)</f>
        <v>0</v>
      </c>
      <c r="BH152" t="str">
        <f t="shared" si="245"/>
        <v/>
      </c>
      <c r="BI152" s="275">
        <f>VLOOKUP(C152,MOVI!C:DT,21,0)</f>
        <v>5000000</v>
      </c>
      <c r="BJ152" s="275">
        <f>VLOOKUP(C152,FPT!B:BH,21,0)</f>
        <v>5000000</v>
      </c>
      <c r="BK152" t="str">
        <f t="shared" si="246"/>
        <v/>
      </c>
      <c r="BL152" s="275">
        <f>VLOOKUP(C152,MOVI!C:DT,22,0)</f>
        <v>0</v>
      </c>
      <c r="BM152" s="275">
        <f>VLOOKUP(C152,FPT!B:BK,22,0)</f>
        <v>0</v>
      </c>
      <c r="BN152" t="str">
        <f t="shared" si="247"/>
        <v/>
      </c>
      <c r="BO152" s="275">
        <f>VLOOKUP(C152,MOVI!C:DT,23,0)</f>
        <v>0</v>
      </c>
      <c r="BP152" s="275">
        <f>VLOOKUP(C152,FPT!B:BN,23,0)</f>
        <v>0</v>
      </c>
      <c r="BQ152" t="str">
        <f t="shared" si="248"/>
        <v/>
      </c>
      <c r="BR152" s="275">
        <f>VLOOKUP(C152,MOVI!C:DT,24,0)</f>
        <v>0</v>
      </c>
      <c r="BS152" s="275">
        <f>VLOOKUP(C152,FPT!B:BQ,24,0)</f>
        <v>0</v>
      </c>
      <c r="BT152" t="str">
        <f t="shared" si="249"/>
        <v/>
      </c>
      <c r="BU152" s="275">
        <f>VLOOKUP(C152,MOVI!C:DT,25,0)</f>
        <v>0</v>
      </c>
      <c r="BV152" s="275">
        <f>VLOOKUP(C152,FPT!B:BT,25,0)</f>
        <v>0</v>
      </c>
      <c r="BW152" t="str">
        <f t="shared" si="250"/>
        <v/>
      </c>
      <c r="BX152" s="275">
        <f>VLOOKUP(C152,MOVI!C:DT,26,0)</f>
        <v>0</v>
      </c>
      <c r="BY152" s="275">
        <f>VLOOKUP(C152,FPT!B:BW,26,0)</f>
        <v>0</v>
      </c>
      <c r="BZ152" t="str">
        <f t="shared" si="251"/>
        <v/>
      </c>
      <c r="CA152" s="275">
        <f>VLOOKUP(C152,MOVI!C:DT,27,0)</f>
        <v>0</v>
      </c>
      <c r="CB152" s="275">
        <f>VLOOKUP(C152,FPT!B:BZ,27,0)</f>
        <v>0</v>
      </c>
      <c r="CC152" t="str">
        <f t="shared" si="252"/>
        <v/>
      </c>
      <c r="CD152" s="275">
        <f>VLOOKUP(C152,MOVI!C:DT,28,0)</f>
        <v>0</v>
      </c>
      <c r="CE152" s="275">
        <f>VLOOKUP(C152,FPT!B:CC,28,0)</f>
        <v>0</v>
      </c>
      <c r="CF152" t="str">
        <f t="shared" si="253"/>
        <v/>
      </c>
      <c r="CG152" t="str">
        <f>VLOOKUP(C152,MOVI!C:DT,29,0)</f>
        <v>CN</v>
      </c>
      <c r="CH152" s="252" t="str">
        <f>VLOOKUP(C152,FPT!B:CF,29,0)</f>
        <v>CN</v>
      </c>
      <c r="CI152" t="str">
        <f t="shared" si="254"/>
        <v/>
      </c>
      <c r="CJ152">
        <f>VLOOKUP(C152,MOVI!C:DT,30,0)</f>
        <v>26</v>
      </c>
      <c r="CK152" s="252">
        <f>VLOOKUP(C152,FPT!B:CI,30,0)</f>
        <v>26</v>
      </c>
      <c r="CL152" t="str">
        <f t="shared" si="255"/>
        <v/>
      </c>
      <c r="CM152">
        <f>VLOOKUP(C152,MOVI!C:DT,31,0)</f>
        <v>23</v>
      </c>
      <c r="CN152" s="252">
        <f>VLOOKUP(C152,FPT!B:CL,31,0)</f>
        <v>23</v>
      </c>
      <c r="CO152" t="str">
        <f t="shared" si="256"/>
        <v/>
      </c>
      <c r="CP152" s="275">
        <f>VLOOKUP(C152,MOVI!C:DT,32,0)</f>
        <v>3</v>
      </c>
      <c r="CQ152" s="275">
        <f>VLOOKUP(C152,FPT!B:CO,32,0)</f>
        <v>3</v>
      </c>
      <c r="CR152" t="str">
        <f t="shared" si="257"/>
        <v/>
      </c>
      <c r="CS152" s="275">
        <f>VLOOKUP(C152,MOVI!C:DT,33,0)</f>
        <v>0</v>
      </c>
      <c r="CT152" s="275">
        <f>VLOOKUP(C152,FPT!B:CR,33,0)</f>
        <v>0</v>
      </c>
      <c r="CU152" t="str">
        <f t="shared" si="258"/>
        <v/>
      </c>
      <c r="CV152" s="275">
        <f>VLOOKUP(C152,MOVI!C:DT,34,0)</f>
        <v>0</v>
      </c>
      <c r="CW152" s="275">
        <f>VLOOKUP(C152,FPT!B:CU,34,0)</f>
        <v>0</v>
      </c>
      <c r="CX152" t="str">
        <f t="shared" si="259"/>
        <v/>
      </c>
      <c r="CY152" s="275">
        <f>VLOOKUP(C152,MOVI!C:DT,35,0)</f>
        <v>26</v>
      </c>
      <c r="CZ152" s="275">
        <f>VLOOKUP(C152,FPT!B:CX,35,0)</f>
        <v>26</v>
      </c>
      <c r="DA152" t="str">
        <f t="shared" si="260"/>
        <v/>
      </c>
      <c r="DB152" s="275">
        <f>VLOOKUP(C152,MOVI!C:DT,36,0)</f>
        <v>0</v>
      </c>
      <c r="DC152" s="275">
        <f>VLOOKUP(C152,FPT!B:DA,36,0)</f>
        <v>0</v>
      </c>
      <c r="DD152" t="str">
        <f t="shared" si="261"/>
        <v/>
      </c>
      <c r="DE152" s="275">
        <f>VLOOKUP(C152,MOVI!C:DT,37,0)</f>
        <v>0</v>
      </c>
      <c r="DF152" s="275">
        <f>VLOOKUP(C152,FPT!B:DD,37,0)</f>
        <v>0</v>
      </c>
      <c r="DG152" t="str">
        <f t="shared" si="262"/>
        <v/>
      </c>
      <c r="DH152" s="275">
        <f>VLOOKUP(C152,MOVI!C:DT,38,0)</f>
        <v>0</v>
      </c>
      <c r="DI152" s="275">
        <f>VLOOKUP(C152,FPT!B:DG,38,0)</f>
        <v>0</v>
      </c>
      <c r="DJ152" t="str">
        <f t="shared" si="263"/>
        <v/>
      </c>
      <c r="DK152" s="275">
        <f>VLOOKUP(C152,MOVI!C:DT,39,0)</f>
        <v>0</v>
      </c>
      <c r="DL152" s="275">
        <f>VLOOKUP(C152,FPT!B:DJ,39,0)</f>
        <v>0</v>
      </c>
      <c r="DM152" t="str">
        <f t="shared" si="264"/>
        <v/>
      </c>
      <c r="DN152" s="275">
        <f>VLOOKUP(C152,MOVI!C:DT,40,0)</f>
        <v>0</v>
      </c>
      <c r="DO152" s="275">
        <f>VLOOKUP(C152,FPT!B:DM,40,0)</f>
        <v>0</v>
      </c>
      <c r="DP152" t="str">
        <f t="shared" si="265"/>
        <v/>
      </c>
      <c r="DQ152" s="275">
        <f>VLOOKUP(C152,MOVI!C:DT,41,0)</f>
        <v>0</v>
      </c>
      <c r="DR152" s="275">
        <f>VLOOKUP(C152,FPT!B:DP,41,0)</f>
        <v>0</v>
      </c>
      <c r="DS152" t="str">
        <f t="shared" si="266"/>
        <v/>
      </c>
      <c r="DT152" s="275">
        <f>VLOOKUP(C152,MOVI!C:DT,42,0)</f>
        <v>5000000</v>
      </c>
      <c r="DU152" s="275">
        <f>ROUND(VLOOKUP(C152,FPT!B:DS,42,0),0)</f>
        <v>5000000</v>
      </c>
      <c r="DV152" t="str">
        <f t="shared" si="267"/>
        <v/>
      </c>
      <c r="DW152" s="275">
        <f>VLOOKUP(C152,MOVI!C:DT,43,0)</f>
        <v>0</v>
      </c>
      <c r="DX152" s="275">
        <f>VLOOKUP(C152,FPT!B:DV,43,0)</f>
        <v>0</v>
      </c>
      <c r="DY152" t="str">
        <f t="shared" si="268"/>
        <v/>
      </c>
      <c r="DZ152" s="275">
        <f>VLOOKUP(C152,MOVI!C:DT,44,0)</f>
        <v>0</v>
      </c>
      <c r="EA152" s="275">
        <f>VLOOKUP(C152,FPT!B:DY,44,0)</f>
        <v>0</v>
      </c>
      <c r="EB152" t="str">
        <f t="shared" si="269"/>
        <v/>
      </c>
      <c r="EC152" s="275">
        <f>VLOOKUP(C152,MOVI!C:DT,45,0)</f>
        <v>5000000</v>
      </c>
      <c r="ED152" s="275">
        <f>ROUND(VLOOKUP(C152,FPT!B:EB,45,0),0)</f>
        <v>5000000</v>
      </c>
      <c r="EE152" t="str">
        <f t="shared" si="270"/>
        <v/>
      </c>
      <c r="EF152" s="275">
        <f>VLOOKUP(C152,MOVI!C:DT,46,0)</f>
        <v>0</v>
      </c>
      <c r="EG152" s="275">
        <f>VLOOKUP(C152,FPT!B:EE,46,0)</f>
        <v>0</v>
      </c>
      <c r="EH152" t="str">
        <f t="shared" si="271"/>
        <v/>
      </c>
      <c r="EI152" s="275">
        <f>VLOOKUP(C152,MOVI!C:DT,47,0)</f>
        <v>0</v>
      </c>
      <c r="EJ152" s="275">
        <f>VLOOKUP(C152,FPT!B:EH,47,0)</f>
        <v>0</v>
      </c>
      <c r="EK152" t="str">
        <f t="shared" si="272"/>
        <v/>
      </c>
      <c r="EL152" s="275">
        <f>VLOOKUP(C152,MOVI!C:DT,48,0)</f>
        <v>0</v>
      </c>
      <c r="EM152" s="275">
        <f>VLOOKUP(C152,FPT!B:EK,48,0)</f>
        <v>0</v>
      </c>
      <c r="EN152" t="str">
        <f t="shared" si="273"/>
        <v/>
      </c>
      <c r="EO152" s="275">
        <f>VLOOKUP(C152,MOVI!C:DT,49,0)</f>
        <v>0</v>
      </c>
      <c r="EP152" s="275">
        <f>VLOOKUP(C152,FPT!B:EN,49,0)</f>
        <v>0</v>
      </c>
      <c r="EQ152" t="str">
        <f t="shared" si="274"/>
        <v/>
      </c>
      <c r="ER152" s="275">
        <f>VLOOKUP(C152,MOVI!C:DT,50,0)</f>
        <v>0</v>
      </c>
      <c r="ES152" s="275">
        <f>VLOOKUP(C152,FPT!B:EQ,50,0)</f>
        <v>0</v>
      </c>
      <c r="ET152" t="str">
        <f t="shared" si="275"/>
        <v/>
      </c>
      <c r="EU152" s="275">
        <f>VLOOKUP(C152,MOVI!C:DT,51,0)</f>
        <v>0</v>
      </c>
      <c r="EV152" s="275">
        <f>VLOOKUP(C152,FPT!B:ET,51,0)</f>
        <v>0</v>
      </c>
      <c r="EW152" t="str">
        <f t="shared" si="276"/>
        <v/>
      </c>
      <c r="EX152" s="275">
        <f>VLOOKUP(C152,MOVI!C:DT,52,0)</f>
        <v>0</v>
      </c>
      <c r="EY152" s="275">
        <f>VLOOKUP(C152,FPT!B:EW,52,0)</f>
        <v>0</v>
      </c>
      <c r="EZ152" t="str">
        <f t="shared" si="277"/>
        <v/>
      </c>
      <c r="FA152" s="275">
        <f>VLOOKUP(C152,MOVI!C:DT,53,0)</f>
        <v>0</v>
      </c>
      <c r="FB152" s="275">
        <f>VLOOKUP(C152,FPT!B:EZ,53,0)</f>
        <v>0</v>
      </c>
      <c r="FC152" t="str">
        <f t="shared" si="278"/>
        <v/>
      </c>
      <c r="FD152" s="275">
        <f>VLOOKUP(C152,MOVI!C:DT,54,0)</f>
        <v>0</v>
      </c>
      <c r="FE152" s="275">
        <f>VLOOKUP(C152,FPT!B:FC,54,0)</f>
        <v>0</v>
      </c>
      <c r="FF152" t="str">
        <f t="shared" si="279"/>
        <v/>
      </c>
      <c r="FG152" s="275">
        <f>VLOOKUP(C152,MOVI!C:DT,55,0)</f>
        <v>0</v>
      </c>
      <c r="FH152" s="275">
        <f>VLOOKUP(C152,FPT!B:FF,55,0)</f>
        <v>0</v>
      </c>
      <c r="FI152" t="str">
        <f t="shared" si="280"/>
        <v/>
      </c>
      <c r="FJ152" s="275">
        <f>VLOOKUP(C152,MOVI!C:DT,56,0)</f>
        <v>0</v>
      </c>
      <c r="FK152" s="275">
        <f>VLOOKUP(C152,FPT!B:FI,56,0)</f>
        <v>0</v>
      </c>
      <c r="FL152" t="str">
        <f t="shared" si="281"/>
        <v/>
      </c>
      <c r="FM152" s="275">
        <f>VLOOKUP(C152,MOVI!C:DT,57,0)</f>
        <v>0</v>
      </c>
      <c r="FN152" s="275">
        <f>VLOOKUP(C152,FPT!B:FL,57,0)</f>
        <v>0</v>
      </c>
      <c r="FO152" t="str">
        <f t="shared" si="282"/>
        <v/>
      </c>
      <c r="FP152" s="275">
        <f>VLOOKUP(C152,MOVI!C:DT,58,0)</f>
        <v>0</v>
      </c>
      <c r="FQ152" s="275">
        <f>VLOOKUP(C152,FPT!B:FO,58,0)</f>
        <v>0</v>
      </c>
      <c r="FR152" t="str">
        <f t="shared" si="283"/>
        <v/>
      </c>
      <c r="FS152" s="275">
        <f>VLOOKUP(C152,MOVI!C:DT,59,0)</f>
        <v>0</v>
      </c>
      <c r="FT152" s="275">
        <f>VLOOKUP(C152,FPT!B:FR,59,0)</f>
        <v>0</v>
      </c>
      <c r="FU152" t="str">
        <f t="shared" si="284"/>
        <v/>
      </c>
      <c r="FV152" s="275">
        <f>VLOOKUP(C152,MOVI!C:DT,60,0)</f>
        <v>0</v>
      </c>
      <c r="FW152" s="275">
        <f>VLOOKUP(C152,FPT!B:FU,60,0)</f>
        <v>0</v>
      </c>
      <c r="FX152" t="str">
        <f t="shared" si="285"/>
        <v/>
      </c>
      <c r="FY152" s="275">
        <f>VLOOKUP(C152,MOVI!C:DT,61,0)</f>
        <v>0</v>
      </c>
      <c r="FZ152" s="275">
        <f>VLOOKUP(C152,FPT!B:FX,61,0)</f>
        <v>0</v>
      </c>
      <c r="GA152" t="str">
        <f t="shared" si="286"/>
        <v/>
      </c>
      <c r="GB152" s="275">
        <f>VLOOKUP(C152,MOVI!C:DT,62,0)</f>
        <v>0</v>
      </c>
      <c r="GC152" s="275">
        <f>VLOOKUP(C152,FPT!B:GA,62,0)</f>
        <v>0</v>
      </c>
      <c r="GD152" t="str">
        <f t="shared" si="287"/>
        <v/>
      </c>
      <c r="GE152" s="275">
        <f>VLOOKUP(C152,MOVI!C:DT,63,0)</f>
        <v>0</v>
      </c>
      <c r="GF152" s="275">
        <f>VLOOKUP(C152,FPT!B:GD,63,0)</f>
        <v>0</v>
      </c>
      <c r="GG152" t="str">
        <f t="shared" si="288"/>
        <v/>
      </c>
      <c r="GH152" s="275">
        <f>VLOOKUP(C152,MOVI!C:DT,64,0)</f>
        <v>0</v>
      </c>
      <c r="GI152" s="275">
        <f>VLOOKUP(C152,FPT!B:GG,64,0)</f>
        <v>0</v>
      </c>
      <c r="GJ152" t="str">
        <f t="shared" si="289"/>
        <v/>
      </c>
      <c r="GK152" s="275">
        <f>VLOOKUP(C152,MOVI!C:DT,65,0)</f>
        <v>0</v>
      </c>
      <c r="GL152" s="275">
        <f>VLOOKUP(C152,FPT!B:GJ,65,0)</f>
        <v>0</v>
      </c>
      <c r="GM152" t="str">
        <f t="shared" si="290"/>
        <v/>
      </c>
      <c r="GN152" s="275">
        <f>VLOOKUP(C152,MOVI!C:DT,66,0)</f>
        <v>0</v>
      </c>
      <c r="GO152" s="275">
        <f>VLOOKUP(C152,FPT!B:GM,66,0)</f>
        <v>0</v>
      </c>
      <c r="GP152" t="str">
        <f t="shared" si="291"/>
        <v/>
      </c>
      <c r="GQ152" s="275">
        <f>VLOOKUP(C152,MOVI!C:DT,67,0)</f>
        <v>0</v>
      </c>
      <c r="GR152" s="275">
        <f>VLOOKUP(C152,FPT!B:GP,67,0)</f>
        <v>0</v>
      </c>
      <c r="GS152" t="str">
        <f t="shared" si="292"/>
        <v/>
      </c>
      <c r="GT152" s="275">
        <f>VLOOKUP(C152,MOVI!C:DT,68,0)</f>
        <v>0</v>
      </c>
      <c r="GU152" s="275">
        <f>VLOOKUP(C152,FPT!B:GS,68,0)</f>
        <v>0</v>
      </c>
      <c r="GV152" t="str">
        <f t="shared" si="293"/>
        <v/>
      </c>
      <c r="GW152" s="275">
        <f>VLOOKUP(C152,MOVI!C:DT,69,0)</f>
        <v>0</v>
      </c>
      <c r="GX152" s="275">
        <f>VLOOKUP(C152,FPT!B:GV,69,0)</f>
        <v>0</v>
      </c>
      <c r="GY152" t="str">
        <f t="shared" si="294"/>
        <v/>
      </c>
      <c r="GZ152" s="275">
        <f>VLOOKUP(C152,MOVI!C:DT,70,0)</f>
        <v>0</v>
      </c>
      <c r="HA152" s="275">
        <f>VLOOKUP(C152,FPT!B:GY,70,0)</f>
        <v>0</v>
      </c>
      <c r="HB152" t="str">
        <f t="shared" si="295"/>
        <v/>
      </c>
      <c r="HC152" s="275">
        <f>VLOOKUP(C152,MOVI!C:DT,71,0)</f>
        <v>5000000</v>
      </c>
      <c r="HD152" s="275">
        <f>ROUND(VLOOKUP(C152,FPT!B:HB,71,0),0)</f>
        <v>5000000</v>
      </c>
      <c r="HE152" t="str">
        <f t="shared" si="296"/>
        <v/>
      </c>
      <c r="HF152" s="275">
        <f>ROUND(VLOOKUP(C152,MOVI!C:DT,72,0),0)</f>
        <v>0</v>
      </c>
      <c r="HG152" s="275">
        <f>ROUND(VLOOKUP(C152,FPT!B:HE,72,0),0)</f>
        <v>0</v>
      </c>
      <c r="HH152" t="str">
        <f t="shared" si="297"/>
        <v/>
      </c>
      <c r="HI152" s="275">
        <f>VLOOKUP(C152,MOVI!C:DT,73,0)</f>
        <v>0</v>
      </c>
      <c r="HJ152" s="275">
        <f>VLOOKUP(C152,FPT!B:HH,73,0)</f>
        <v>0</v>
      </c>
      <c r="HK152" t="str">
        <f t="shared" si="298"/>
        <v/>
      </c>
      <c r="HL152" s="275">
        <f>VLOOKUP(C152,MOVI!C:DT,74,0)</f>
        <v>0</v>
      </c>
      <c r="HM152" s="275">
        <f>VLOOKUP(C152,FPT!B:HK,74,0)</f>
        <v>0</v>
      </c>
      <c r="HN152" t="str">
        <f t="shared" si="299"/>
        <v/>
      </c>
      <c r="HO152" s="275">
        <f>VLOOKUP(C152,MOVI!C:DT,75,0)</f>
        <v>11000000</v>
      </c>
      <c r="HP152" s="275">
        <f>VLOOKUP(C152,FPT!B:HN,75,0)</f>
        <v>11000000</v>
      </c>
      <c r="HQ152" t="str">
        <f t="shared" si="300"/>
        <v/>
      </c>
      <c r="HR152" s="275">
        <f>VLOOKUP(C152,MOVI!C:DT,76,0)</f>
        <v>0</v>
      </c>
      <c r="HS152" s="275">
        <f>VLOOKUP(C152,FPT!B:HQ,76,0)</f>
        <v>0</v>
      </c>
      <c r="HT152" t="str">
        <f t="shared" si="301"/>
        <v/>
      </c>
      <c r="HU152" s="275">
        <f>VLOOKUP(C152,MOVI!C:DT,77,0)</f>
        <v>0</v>
      </c>
      <c r="HV152" s="275">
        <f>VLOOKUP(C152,FPT!B:HT,77,0)</f>
        <v>0</v>
      </c>
      <c r="HW152" t="str">
        <f t="shared" si="302"/>
        <v/>
      </c>
      <c r="HX152" s="274">
        <f>VLOOKUP(C152,MOVI!C:CB,78,0)</f>
        <v>400000</v>
      </c>
      <c r="HY152" s="261">
        <f>VLOOKUP(C152,FPT!$B:$CA,78,0)</f>
        <v>400000</v>
      </c>
      <c r="HZ152" t="str">
        <f t="shared" si="303"/>
        <v/>
      </c>
      <c r="IA152" s="275">
        <f>VLOOKUP(C152,MOVI!C:CD,79,0)</f>
        <v>50000</v>
      </c>
      <c r="IB152" s="275">
        <f>VLOOKUP(C152,FPT!B:HZ,79,0)</f>
        <v>50000</v>
      </c>
      <c r="IC152" t="str">
        <f t="shared" si="304"/>
        <v/>
      </c>
      <c r="ID152" s="275">
        <f>VLOOKUP(C152,MOVI!C:CD,80,0)</f>
        <v>75000</v>
      </c>
      <c r="IE152" s="275">
        <f>VLOOKUP(C152,FPT!B:IC,80,0)</f>
        <v>75000</v>
      </c>
      <c r="IF152" t="str">
        <f t="shared" si="305"/>
        <v/>
      </c>
      <c r="IG152" s="275">
        <f>VLOOKUP(C152,MOVI!C:DT,81,0)</f>
        <v>0</v>
      </c>
      <c r="IH152" s="275">
        <f>VLOOKUP(C152,FPT!B:IF,81,0)</f>
        <v>0</v>
      </c>
      <c r="II152" t="str">
        <f t="shared" si="306"/>
        <v/>
      </c>
      <c r="IJ152" s="275">
        <f>VLOOKUP(C152,MOVI!C:DT,82,0)</f>
        <v>525000</v>
      </c>
      <c r="IK152" s="275">
        <f>VLOOKUP(C152,FPT!B:II,82,0)</f>
        <v>525000</v>
      </c>
      <c r="IL152" t="str">
        <f t="shared" si="307"/>
        <v/>
      </c>
      <c r="IM152" s="275">
        <f>ROUND(VLOOKUP(C152,MOVI!C:DT,83,0),0)</f>
        <v>11525000</v>
      </c>
      <c r="IN152" s="275">
        <f>ROUND(VLOOKUP(C152,FPT!B:IL,83,0),0)</f>
        <v>11525000</v>
      </c>
      <c r="IO152" t="str">
        <f t="shared" si="308"/>
        <v/>
      </c>
      <c r="IP152" s="275">
        <f>VLOOKUP(C152,MOVI!C:DT,84,0)</f>
        <v>0</v>
      </c>
      <c r="IQ152" s="275">
        <f>VLOOKUP(C152,FPT!B:IO,84,0)</f>
        <v>0</v>
      </c>
      <c r="IR152" t="str">
        <f t="shared" si="309"/>
        <v/>
      </c>
      <c r="IS152" s="275">
        <f>ROUND(VLOOKUP(C152,MOVI!C:DT,85,0),0)</f>
        <v>0</v>
      </c>
      <c r="IT152" s="275">
        <f>ROUND(VLOOKUP(C152,FPT!B:IR,85,0),0)</f>
        <v>0</v>
      </c>
      <c r="IU152" t="str">
        <f t="shared" si="310"/>
        <v/>
      </c>
      <c r="IV152" s="275">
        <f>VLOOKUP(C152,MOVI!C:DT,86,0)</f>
        <v>0</v>
      </c>
      <c r="IW152" s="275">
        <f>VLOOKUP(C152,FPT!B:IU,86,0)</f>
        <v>0</v>
      </c>
      <c r="IX152" t="str">
        <f t="shared" si="311"/>
        <v/>
      </c>
      <c r="IY152" s="275">
        <f>ROUND(VLOOKUP(C152,MOVI!C:DT,87,0),0)</f>
        <v>0</v>
      </c>
      <c r="IZ152" s="275">
        <f>ROUND(VLOOKUP(C152,FPT!B:IX,87,0),0)</f>
        <v>0</v>
      </c>
      <c r="JA152" t="str">
        <f t="shared" si="312"/>
        <v/>
      </c>
      <c r="JB152" s="275">
        <f>VLOOKUP(C152,MOVI!C:DT,88,0)</f>
        <v>0</v>
      </c>
      <c r="JC152" s="275">
        <f>VLOOKUP(C152,FPT!B:JA,88,0)</f>
        <v>0</v>
      </c>
      <c r="JD152" t="str">
        <f t="shared" si="313"/>
        <v/>
      </c>
      <c r="JE152" s="275">
        <f>VLOOKUP(C152,MOVI!C:DT,89,0)</f>
        <v>0</v>
      </c>
      <c r="JF152" s="275">
        <f>VLOOKUP(C152,FPT!B:JD,89,0)</f>
        <v>0</v>
      </c>
      <c r="JG152" t="str">
        <f t="shared" si="314"/>
        <v/>
      </c>
      <c r="JH152" s="275">
        <f>VLOOKUP(C152,MOVI!C:DT,90,0)</f>
        <v>0</v>
      </c>
      <c r="JI152" s="275">
        <f>VLOOKUP(C152,FPT!B:JG,90,0)</f>
        <v>0</v>
      </c>
      <c r="JJ152" t="str">
        <f t="shared" si="315"/>
        <v/>
      </c>
      <c r="JK152" s="275">
        <f>VLOOKUP(C152,MOVI!C:DT,91,0)</f>
        <v>0</v>
      </c>
      <c r="JL152" s="275">
        <f>VLOOKUP(C152,FPT!B:JJ,91,0)</f>
        <v>0</v>
      </c>
      <c r="JM152" t="str">
        <f t="shared" si="316"/>
        <v/>
      </c>
      <c r="JN152" s="275">
        <f>VLOOKUP(C152,MOVI!C:DT,92,0)</f>
        <v>806000</v>
      </c>
      <c r="JO152" s="275">
        <f>VLOOKUP(C152,FPT!B:JM,92,0)</f>
        <v>806000</v>
      </c>
      <c r="JP152" t="str">
        <f t="shared" si="317"/>
        <v/>
      </c>
      <c r="JQ152" s="275">
        <f>VLOOKUP(C152,MOVI!C:DT,93,0)</f>
        <v>0</v>
      </c>
      <c r="JR152" s="275">
        <f>VLOOKUP(C152,FPT!B:JP,93,0)</f>
        <v>0</v>
      </c>
      <c r="JS152" t="str">
        <f t="shared" si="318"/>
        <v/>
      </c>
      <c r="JT152" s="275">
        <f>VLOOKUP(C152,MOVI!C:DT,94,0)</f>
        <v>806000</v>
      </c>
      <c r="JU152" s="275">
        <f>VLOOKUP(C152,FPT!B:JS,94,0)</f>
        <v>806000</v>
      </c>
      <c r="JV152" t="str">
        <f t="shared" si="319"/>
        <v/>
      </c>
      <c r="JW152" s="275">
        <f>VLOOKUP(C152,MOVI!C:DT,95,0)</f>
        <v>3669000</v>
      </c>
      <c r="JX152" s="275">
        <f>VLOOKUP(C152,FPT!B:JV,95,0)</f>
        <v>3669000</v>
      </c>
      <c r="JY152" t="str">
        <f t="shared" si="320"/>
        <v/>
      </c>
      <c r="JZ152" s="275">
        <f>VLOOKUP(C152,MOVI!C:DT,96,0)</f>
        <v>0</v>
      </c>
      <c r="KA152" s="275">
        <f>VLOOKUP(C152,FPT!B:JY,96,0)</f>
        <v>0</v>
      </c>
      <c r="KB152" t="str">
        <f t="shared" si="321"/>
        <v/>
      </c>
      <c r="KC152" s="275">
        <f>VLOOKUP(C152,MOVI!C:DT,97,0)</f>
        <v>3669000</v>
      </c>
      <c r="KD152" s="275">
        <f>VLOOKUP(C152,FPT!B:KB,97,0)</f>
        <v>3669000</v>
      </c>
      <c r="KE152" t="str">
        <f t="shared" si="322"/>
        <v/>
      </c>
      <c r="KF152" s="275">
        <f>VLOOKUP(C152,MOVI!C:DT,98,0)</f>
        <v>850000.00000000012</v>
      </c>
      <c r="KG152" s="275">
        <f>VLOOKUP(C152,FPT!B:KE,98,0)</f>
        <v>850000</v>
      </c>
      <c r="KH152" t="str">
        <f t="shared" si="323"/>
        <v/>
      </c>
      <c r="KI152" s="275">
        <f>VLOOKUP(C152,MOVI!C:DT,99,0)</f>
        <v>0</v>
      </c>
      <c r="KJ152" s="275">
        <f>VLOOKUP(C152,FPT!B:KH,99,0)</f>
        <v>0</v>
      </c>
      <c r="KK152" t="str">
        <f t="shared" si="324"/>
        <v/>
      </c>
      <c r="KL152" s="275">
        <f>VLOOKUP(C152,MOVI!C:DT,100,0)</f>
        <v>150000</v>
      </c>
      <c r="KM152" s="275">
        <f>VLOOKUP(C152,FPT!B:KK,100,0)</f>
        <v>150000</v>
      </c>
      <c r="KN152" t="str">
        <f t="shared" si="325"/>
        <v/>
      </c>
      <c r="KO152" s="275">
        <f>VLOOKUP(C152,MOVI!C:DT,101,0)</f>
        <v>0</v>
      </c>
      <c r="KP152" s="275">
        <f>VLOOKUP(C152,FPT!B:KN,101,0)</f>
        <v>0</v>
      </c>
      <c r="KQ152" t="str">
        <f t="shared" si="326"/>
        <v/>
      </c>
      <c r="KR152" s="275">
        <f>VLOOKUP(C152,MOVI!C:DT,102,0)</f>
        <v>0</v>
      </c>
      <c r="KS152" s="275">
        <f>VLOOKUP(C152,FPT!B:KQ,102,0)</f>
        <v>0</v>
      </c>
      <c r="KT152" t="str">
        <f t="shared" si="327"/>
        <v/>
      </c>
      <c r="KU152" s="275">
        <f>VLOOKUP(C152,MOVI!C:DT,103,0)</f>
        <v>1000000.0000000001</v>
      </c>
      <c r="KV152" s="275">
        <f>VLOOKUP(C152,FPT!B:KT,103,0)</f>
        <v>1000000</v>
      </c>
      <c r="KW152" t="str">
        <f t="shared" si="328"/>
        <v/>
      </c>
      <c r="KX152" s="275">
        <f>VLOOKUP(C152,MOVI!C:DT,104,0)</f>
        <v>1525000</v>
      </c>
      <c r="KY152" s="275">
        <f>VLOOKUP(C152,FPT!B:KW,104,0)</f>
        <v>1525000</v>
      </c>
      <c r="KZ152" t="str">
        <f t="shared" si="329"/>
        <v/>
      </c>
      <c r="LA152" s="275">
        <f>VLOOKUP(C152,MOVI!C:DT,105,0)</f>
        <v>100000</v>
      </c>
      <c r="LB152" s="275">
        <f>VLOOKUP(C152,FPT!B:KZ,105,0)</f>
        <v>100000</v>
      </c>
      <c r="LC152" t="str">
        <f t="shared" si="330"/>
        <v/>
      </c>
      <c r="LD152" s="275">
        <f>VLOOKUP(C152,MOVI!C:DT,106,0)</f>
        <v>6100000</v>
      </c>
      <c r="LE152" s="275">
        <f>VLOOKUP(C152,FPT!B:LC,106,0)</f>
        <v>6100000</v>
      </c>
      <c r="LF152" t="str">
        <f t="shared" si="331"/>
        <v/>
      </c>
      <c r="LG152" s="273">
        <f>VLOOKUP(C152,MOVI!C:DT,107,0)</f>
        <v>0</v>
      </c>
      <c r="LH152" s="273">
        <f>VLOOKUP(C152,FPT!B:LF,107,0)</f>
        <v>0</v>
      </c>
      <c r="LI152" t="str">
        <f t="shared" si="332"/>
        <v/>
      </c>
      <c r="LJ152" t="str">
        <f>VLOOKUP(C152,MOVI!C:DV,108,0)</f>
        <v>Việt PhúSouthSupport</v>
      </c>
      <c r="LK152" s="252" t="str">
        <f>VLOOKUP(C152,FPT!B:LI,108,0)</f>
        <v>Việt PhúSouthSupport</v>
      </c>
      <c r="LL152" t="str">
        <f t="shared" si="333"/>
        <v/>
      </c>
      <c r="LM152" s="275">
        <f>ROUND(VLOOKUP(C152,MOVI!C:DV,109,0),0)</f>
        <v>416667</v>
      </c>
      <c r="LN152" s="275">
        <f>ROUND(VLOOKUP(C152,FPT!B:LL,109,0),0)</f>
        <v>416667</v>
      </c>
      <c r="LO152" t="str">
        <f t="shared" si="334"/>
        <v/>
      </c>
      <c r="LP152" t="str">
        <f>VLOOKUP(C152,MOVI!C:DV,110,0)</f>
        <v>HO</v>
      </c>
      <c r="LQ152" s="247" t="str">
        <f>VLOOKUP(C152,FPT!B:LO,110,0)</f>
        <v>HO</v>
      </c>
      <c r="LR152" t="str">
        <f t="shared" si="335"/>
        <v/>
      </c>
      <c r="LS152">
        <f>MOVI!DI147</f>
        <v>22</v>
      </c>
      <c r="LV152">
        <f>MOVI!DJ147</f>
        <v>0</v>
      </c>
      <c r="LW152">
        <f>MOVI!DK147</f>
        <v>0</v>
      </c>
      <c r="LX152">
        <f>MOVI!DL147</f>
        <v>0</v>
      </c>
      <c r="LY152">
        <f>MOVI!DM147</f>
        <v>0</v>
      </c>
      <c r="LZ152">
        <f>MOVI!DN147</f>
        <v>0</v>
      </c>
      <c r="MA152">
        <f>MOVI!DO147</f>
        <v>0</v>
      </c>
      <c r="MB152" t="str">
        <f>MOVI!DP147</f>
        <v/>
      </c>
      <c r="MC152">
        <f>MOVI!DQ147</f>
        <v>0</v>
      </c>
      <c r="MD152">
        <f>MOVI!DR147</f>
        <v>0</v>
      </c>
      <c r="ME152" t="str">
        <f>VLOOKUP(C152,MOVI!C:DV,121,0)</f>
        <v/>
      </c>
      <c r="MF152" s="252"/>
      <c r="MG152" t="str">
        <f t="shared" si="228"/>
        <v/>
      </c>
      <c r="MH152" t="str">
        <f>VLOOKUP(C152,MOVI!C:DT,122,0)</f>
        <v>Việt PhúSouth</v>
      </c>
      <c r="MI152" s="252" t="str">
        <f>VLOOKUP(C152,FPT!B:DS,112,0)</f>
        <v>Việt PhúSouth</v>
      </c>
      <c r="MJ152" t="str">
        <f t="shared" si="336"/>
        <v/>
      </c>
    </row>
    <row r="153" spans="1:348" x14ac:dyDescent="0.25">
      <c r="A153">
        <v>145</v>
      </c>
      <c r="B153" s="48">
        <v>5526</v>
      </c>
      <c r="C153" s="271" t="s">
        <v>897</v>
      </c>
      <c r="D153" t="str">
        <f>VLOOKUP(C153,MOVI!C:D,2,0)</f>
        <v>Nguyễn Thị Hoàng Trâm</v>
      </c>
      <c r="E153" t="str">
        <f>VLOOKUP(C153,FPT!B:C,2,0)</f>
        <v>Nguyễn Thị Hoàng Trâm</v>
      </c>
      <c r="F153" t="str">
        <f t="shared" si="229"/>
        <v/>
      </c>
      <c r="G153" t="str">
        <f>VLOOKUP(C153,MOVI!C:E,3,0)</f>
        <v>Support</v>
      </c>
      <c r="H153" t="str">
        <f>VLOOKUP(C153,FPT!B:F,3,0)</f>
        <v>Support</v>
      </c>
      <c r="I153" t="str">
        <f t="shared" si="230"/>
        <v/>
      </c>
      <c r="J153" t="str">
        <f>VLOOKUP(C153,MOVI!C:H,4,0)</f>
        <v>Operations</v>
      </c>
      <c r="K153" t="str">
        <f>VLOOKUP(C153,FPT!B:I,4,0)</f>
        <v>Operations</v>
      </c>
      <c r="L153" t="str">
        <f t="shared" si="231"/>
        <v/>
      </c>
      <c r="M153" t="str">
        <f>VLOOKUP(C153,MOVI!C:DT,5,0)</f>
        <v>Associate</v>
      </c>
      <c r="N153" t="str">
        <f>VLOOKUP(C153,FPT!B:L,5,0)</f>
        <v>Associate</v>
      </c>
      <c r="O153" t="str">
        <f t="shared" si="232"/>
        <v/>
      </c>
      <c r="P153" t="str">
        <f>VLOOKUP(C153,MOVI!C:DT,6,0)</f>
        <v>Statement and Reconciliation Officer</v>
      </c>
      <c r="Q153" t="str">
        <f>VLOOKUP(C153,FPT!B:O,6,0)</f>
        <v>Statement and Reconciliation Officer</v>
      </c>
      <c r="R153" t="str">
        <f t="shared" si="233"/>
        <v/>
      </c>
      <c r="S153" t="str">
        <f>VLOOKUP(C153,MOVI!C:DT,7,0)</f>
        <v>South</v>
      </c>
      <c r="T153" t="str">
        <f>VLOOKUP(C153,FPT!B:R,7,0)</f>
        <v>South</v>
      </c>
      <c r="U153" t="str">
        <f t="shared" si="234"/>
        <v/>
      </c>
      <c r="V153" t="str">
        <f>VLOOKUP(C153,MOVI!C:DT,8,0)</f>
        <v>Việt Phú</v>
      </c>
      <c r="W153" t="str">
        <f>VLOOKUP(C153,FPT!B:U,8,0)</f>
        <v>Việt Phú</v>
      </c>
      <c r="X153" t="str">
        <f t="shared" si="235"/>
        <v/>
      </c>
      <c r="Y153" t="str">
        <f>VLOOKUP(C153,MOVI!C:DT,9,0)</f>
        <v>Full-time</v>
      </c>
      <c r="Z153" t="str">
        <f>VLOOKUP(C153,FPT!B:X,9,0)</f>
        <v>Full-time</v>
      </c>
      <c r="AA153" t="str">
        <f t="shared" si="236"/>
        <v/>
      </c>
      <c r="AB153" t="str">
        <f>VLOOKUP(C153,MOVI!C:DT,10,0)</f>
        <v>Permanent</v>
      </c>
      <c r="AC153" t="str">
        <f>VLOOKUP(C153,FPT!B:AA,10,0)</f>
        <v>Permanent</v>
      </c>
      <c r="AD153" t="str">
        <f t="shared" si="237"/>
        <v/>
      </c>
      <c r="AE153" s="247">
        <f>VLOOKUP(C153,MOVI!C:DT,11,0)</f>
        <v>43781</v>
      </c>
      <c r="AF153" s="247">
        <f>VLOOKUP(C153,FPT!B:AD,11,0)</f>
        <v>43781</v>
      </c>
      <c r="AG153" t="str">
        <f t="shared" si="238"/>
        <v/>
      </c>
      <c r="AH153" s="260" t="str">
        <f>VLOOKUP(C153,MOVI!C:DT,12,0)</f>
        <v/>
      </c>
      <c r="AI153" s="260"/>
      <c r="AJ153" t="str">
        <f t="shared" si="338"/>
        <v/>
      </c>
      <c r="AK153">
        <f>VLOOKUP(C153,MOVI!C:DT,13,0)</f>
        <v>0</v>
      </c>
      <c r="AL153" s="247">
        <f>VLOOKUP(C153,FPT!B:AJ,13,0)</f>
        <v>0</v>
      </c>
      <c r="AM153" t="str">
        <f t="shared" si="337"/>
        <v/>
      </c>
      <c r="AN153" s="247">
        <f>VLOOKUP(C153,MOVI!C:DT,14,0)</f>
        <v>0</v>
      </c>
      <c r="AO153" s="247">
        <f>VLOOKUP(C153,FPT!B:AM,14,0)</f>
        <v>0</v>
      </c>
      <c r="AP153" t="str">
        <f t="shared" si="239"/>
        <v/>
      </c>
      <c r="AQ153" t="str">
        <f>VLOOKUP(C153,MOVI!C:DT,15,0)</f>
        <v>LC</v>
      </c>
      <c r="AR153" s="247" t="str">
        <f>VLOOKUP(C153,FPT!B:AP,15,0)</f>
        <v>LC</v>
      </c>
      <c r="AS153" t="str">
        <f t="shared" si="240"/>
        <v/>
      </c>
      <c r="AT153" s="282" t="str">
        <f>VLOOKUP(C153,MOVI!C:DT,16,0)</f>
        <v>LTTP</v>
      </c>
      <c r="AU153" s="247" t="str">
        <f>VLOOKUP(C153,FPT!B:AS,16,0)</f>
        <v>LTTP</v>
      </c>
      <c r="AV153" t="str">
        <f t="shared" si="241"/>
        <v/>
      </c>
      <c r="AW153" t="str">
        <f>VLOOKUP(C153,MOVI!C:DT,17,0)</f>
        <v>L</v>
      </c>
      <c r="AX153" s="247" t="str">
        <f>VLOOKUP(C153,FPT!B:AV,17,0)</f>
        <v>L</v>
      </c>
      <c r="AY153" t="str">
        <f t="shared" si="242"/>
        <v/>
      </c>
      <c r="AZ153">
        <f>VLOOKUP(C153,MOVI!C:DT,18,0)</f>
        <v>0</v>
      </c>
      <c r="BA153" s="247">
        <f>VLOOKUP(C153,FPT!B:AY,18,0)</f>
        <v>0</v>
      </c>
      <c r="BB153" t="str">
        <f t="shared" si="243"/>
        <v/>
      </c>
      <c r="BC153" s="275">
        <f>VLOOKUP(C153,MOVI!C:DT,19,0)</f>
        <v>5000000</v>
      </c>
      <c r="BD153" s="275">
        <f>VLOOKUP(C153,FPT!B:BB,19,0)</f>
        <v>5000000</v>
      </c>
      <c r="BE153" t="str">
        <f t="shared" si="244"/>
        <v/>
      </c>
      <c r="BF153">
        <f>VLOOKUP(C153,MOVI!C:DT,20,0)</f>
        <v>0</v>
      </c>
      <c r="BG153" s="252">
        <f>VLOOKUP(C153,FPT!B:BE,20,0)</f>
        <v>0</v>
      </c>
      <c r="BH153" t="str">
        <f t="shared" si="245"/>
        <v/>
      </c>
      <c r="BI153" s="275">
        <f>VLOOKUP(C153,MOVI!C:DT,21,0)</f>
        <v>5000000</v>
      </c>
      <c r="BJ153" s="275">
        <f>VLOOKUP(C153,FPT!B:BH,21,0)</f>
        <v>5000000</v>
      </c>
      <c r="BK153" t="str">
        <f t="shared" si="246"/>
        <v/>
      </c>
      <c r="BL153" s="275">
        <f>VLOOKUP(C153,MOVI!C:DT,22,0)</f>
        <v>0</v>
      </c>
      <c r="BM153" s="275">
        <f>VLOOKUP(C153,FPT!B:BK,22,0)</f>
        <v>0</v>
      </c>
      <c r="BN153" t="str">
        <f t="shared" si="247"/>
        <v/>
      </c>
      <c r="BO153" s="275">
        <f>VLOOKUP(C153,MOVI!C:DT,23,0)</f>
        <v>0</v>
      </c>
      <c r="BP153" s="275">
        <f>VLOOKUP(C153,FPT!B:BN,23,0)</f>
        <v>0</v>
      </c>
      <c r="BQ153" t="str">
        <f t="shared" si="248"/>
        <v/>
      </c>
      <c r="BR153" s="275">
        <f>VLOOKUP(C153,MOVI!C:DT,24,0)</f>
        <v>0</v>
      </c>
      <c r="BS153" s="275">
        <f>VLOOKUP(C153,FPT!B:BQ,24,0)</f>
        <v>0</v>
      </c>
      <c r="BT153" t="str">
        <f t="shared" si="249"/>
        <v/>
      </c>
      <c r="BU153" s="275">
        <f>VLOOKUP(C153,MOVI!C:DT,25,0)</f>
        <v>0</v>
      </c>
      <c r="BV153" s="275">
        <f>VLOOKUP(C153,FPT!B:BT,25,0)</f>
        <v>0</v>
      </c>
      <c r="BW153" t="str">
        <f t="shared" si="250"/>
        <v/>
      </c>
      <c r="BX153" s="275">
        <f>VLOOKUP(C153,MOVI!C:DT,26,0)</f>
        <v>0</v>
      </c>
      <c r="BY153" s="275">
        <f>VLOOKUP(C153,FPT!B:BW,26,0)</f>
        <v>0</v>
      </c>
      <c r="BZ153" t="str">
        <f t="shared" si="251"/>
        <v/>
      </c>
      <c r="CA153" s="275">
        <f>VLOOKUP(C153,MOVI!C:DT,27,0)</f>
        <v>0</v>
      </c>
      <c r="CB153" s="275">
        <f>VLOOKUP(C153,FPT!B:BZ,27,0)</f>
        <v>0</v>
      </c>
      <c r="CC153" t="str">
        <f t="shared" si="252"/>
        <v/>
      </c>
      <c r="CD153" s="275">
        <f>VLOOKUP(C153,MOVI!C:DT,28,0)</f>
        <v>0</v>
      </c>
      <c r="CE153" s="275">
        <f>VLOOKUP(C153,FPT!B:CC,28,0)</f>
        <v>0</v>
      </c>
      <c r="CF153" t="str">
        <f t="shared" si="253"/>
        <v/>
      </c>
      <c r="CG153" t="str">
        <f>VLOOKUP(C153,MOVI!C:DT,29,0)</f>
        <v>CN</v>
      </c>
      <c r="CH153" s="252" t="str">
        <f>VLOOKUP(C153,FPT!B:CF,29,0)</f>
        <v>CN</v>
      </c>
      <c r="CI153" t="str">
        <f t="shared" si="254"/>
        <v/>
      </c>
      <c r="CJ153">
        <f>VLOOKUP(C153,MOVI!C:DT,30,0)</f>
        <v>26</v>
      </c>
      <c r="CK153" s="252">
        <f>VLOOKUP(C153,FPT!B:CI,30,0)</f>
        <v>26</v>
      </c>
      <c r="CL153" t="str">
        <f t="shared" si="255"/>
        <v/>
      </c>
      <c r="CM153">
        <f>VLOOKUP(C153,MOVI!C:DT,31,0)</f>
        <v>21</v>
      </c>
      <c r="CN153" s="252">
        <f>VLOOKUP(C153,FPT!B:CL,31,0)</f>
        <v>21</v>
      </c>
      <c r="CO153" t="str">
        <f t="shared" si="256"/>
        <v/>
      </c>
      <c r="CP153" s="275">
        <f>VLOOKUP(C153,MOVI!C:DT,32,0)</f>
        <v>5</v>
      </c>
      <c r="CQ153" s="275">
        <f>VLOOKUP(C153,FPT!B:CO,32,0)</f>
        <v>5</v>
      </c>
      <c r="CR153" t="str">
        <f t="shared" si="257"/>
        <v/>
      </c>
      <c r="CS153" s="275">
        <f>VLOOKUP(C153,MOVI!C:DT,33,0)</f>
        <v>0</v>
      </c>
      <c r="CT153" s="275">
        <f>VLOOKUP(C153,FPT!B:CR,33,0)</f>
        <v>0</v>
      </c>
      <c r="CU153" t="str">
        <f t="shared" si="258"/>
        <v/>
      </c>
      <c r="CV153" s="275">
        <f>VLOOKUP(C153,MOVI!C:DT,34,0)</f>
        <v>0</v>
      </c>
      <c r="CW153" s="275">
        <f>VLOOKUP(C153,FPT!B:CU,34,0)</f>
        <v>0</v>
      </c>
      <c r="CX153" t="str">
        <f t="shared" si="259"/>
        <v/>
      </c>
      <c r="CY153" s="275">
        <f>VLOOKUP(C153,MOVI!C:DT,35,0)</f>
        <v>26</v>
      </c>
      <c r="CZ153" s="275">
        <f>VLOOKUP(C153,FPT!B:CX,35,0)</f>
        <v>26</v>
      </c>
      <c r="DA153" t="str">
        <f t="shared" si="260"/>
        <v/>
      </c>
      <c r="DB153" s="275">
        <f>VLOOKUP(C153,MOVI!C:DT,36,0)</f>
        <v>0</v>
      </c>
      <c r="DC153" s="275">
        <f>VLOOKUP(C153,FPT!B:DA,36,0)</f>
        <v>0</v>
      </c>
      <c r="DD153" t="str">
        <f t="shared" si="261"/>
        <v/>
      </c>
      <c r="DE153" s="275">
        <f>VLOOKUP(C153,MOVI!C:DT,37,0)</f>
        <v>0</v>
      </c>
      <c r="DF153" s="275">
        <f>VLOOKUP(C153,FPT!B:DD,37,0)</f>
        <v>0</v>
      </c>
      <c r="DG153" t="str">
        <f t="shared" si="262"/>
        <v/>
      </c>
      <c r="DH153" s="275">
        <f>VLOOKUP(C153,MOVI!C:DT,38,0)</f>
        <v>0</v>
      </c>
      <c r="DI153" s="275">
        <f>VLOOKUP(C153,FPT!B:DG,38,0)</f>
        <v>0</v>
      </c>
      <c r="DJ153" t="str">
        <f t="shared" si="263"/>
        <v/>
      </c>
      <c r="DK153" s="275">
        <f>VLOOKUP(C153,MOVI!C:DT,39,0)</f>
        <v>0</v>
      </c>
      <c r="DL153" s="275">
        <f>VLOOKUP(C153,FPT!B:DJ,39,0)</f>
        <v>0</v>
      </c>
      <c r="DM153" t="str">
        <f t="shared" si="264"/>
        <v/>
      </c>
      <c r="DN153" s="275">
        <f>VLOOKUP(C153,MOVI!C:DT,40,0)</f>
        <v>0</v>
      </c>
      <c r="DO153" s="275">
        <f>VLOOKUP(C153,FPT!B:DM,40,0)</f>
        <v>0</v>
      </c>
      <c r="DP153" t="str">
        <f t="shared" si="265"/>
        <v/>
      </c>
      <c r="DQ153" s="275">
        <f>VLOOKUP(C153,MOVI!C:DT,41,0)</f>
        <v>0</v>
      </c>
      <c r="DR153" s="275">
        <f>VLOOKUP(C153,FPT!B:DP,41,0)</f>
        <v>0</v>
      </c>
      <c r="DS153" t="str">
        <f t="shared" si="266"/>
        <v/>
      </c>
      <c r="DT153" s="275">
        <f>VLOOKUP(C153,MOVI!C:DT,42,0)</f>
        <v>5000000</v>
      </c>
      <c r="DU153" s="275">
        <f>ROUND(VLOOKUP(C153,FPT!B:DS,42,0),0)</f>
        <v>5000000</v>
      </c>
      <c r="DV153" t="str">
        <f t="shared" si="267"/>
        <v/>
      </c>
      <c r="DW153" s="275">
        <f>VLOOKUP(C153,MOVI!C:DT,43,0)</f>
        <v>0</v>
      </c>
      <c r="DX153" s="275">
        <f>VLOOKUP(C153,FPT!B:DV,43,0)</f>
        <v>0</v>
      </c>
      <c r="DY153" t="str">
        <f t="shared" si="268"/>
        <v/>
      </c>
      <c r="DZ153" s="275">
        <f>VLOOKUP(C153,MOVI!C:DT,44,0)</f>
        <v>0</v>
      </c>
      <c r="EA153" s="275">
        <f>VLOOKUP(C153,FPT!B:DY,44,0)</f>
        <v>0</v>
      </c>
      <c r="EB153" t="str">
        <f t="shared" si="269"/>
        <v/>
      </c>
      <c r="EC153" s="275">
        <f>VLOOKUP(C153,MOVI!C:DT,45,0)</f>
        <v>5000000</v>
      </c>
      <c r="ED153" s="275">
        <f>ROUND(VLOOKUP(C153,FPT!B:EB,45,0),0)</f>
        <v>5000000</v>
      </c>
      <c r="EE153" t="str">
        <f t="shared" si="270"/>
        <v/>
      </c>
      <c r="EF153" s="275">
        <f>VLOOKUP(C153,MOVI!C:DT,46,0)</f>
        <v>0</v>
      </c>
      <c r="EG153" s="275">
        <f>VLOOKUP(C153,FPT!B:EE,46,0)</f>
        <v>0</v>
      </c>
      <c r="EH153" t="str">
        <f t="shared" si="271"/>
        <v/>
      </c>
      <c r="EI153" s="275">
        <f>VLOOKUP(C153,MOVI!C:DT,47,0)</f>
        <v>0</v>
      </c>
      <c r="EJ153" s="275">
        <f>VLOOKUP(C153,FPT!B:EH,47,0)</f>
        <v>0</v>
      </c>
      <c r="EK153" t="str">
        <f t="shared" si="272"/>
        <v/>
      </c>
      <c r="EL153" s="275">
        <f>VLOOKUP(C153,MOVI!C:DT,48,0)</f>
        <v>0</v>
      </c>
      <c r="EM153" s="275">
        <f>VLOOKUP(C153,FPT!B:EK,48,0)</f>
        <v>0</v>
      </c>
      <c r="EN153" t="str">
        <f t="shared" si="273"/>
        <v/>
      </c>
      <c r="EO153" s="275">
        <f>VLOOKUP(C153,MOVI!C:DT,49,0)</f>
        <v>0</v>
      </c>
      <c r="EP153" s="275">
        <f>VLOOKUP(C153,FPT!B:EN,49,0)</f>
        <v>0</v>
      </c>
      <c r="EQ153" t="str">
        <f t="shared" si="274"/>
        <v/>
      </c>
      <c r="ER153" s="275">
        <f>VLOOKUP(C153,MOVI!C:DT,50,0)</f>
        <v>0</v>
      </c>
      <c r="ES153" s="275">
        <f>VLOOKUP(C153,FPT!B:EQ,50,0)</f>
        <v>0</v>
      </c>
      <c r="ET153" t="str">
        <f t="shared" si="275"/>
        <v/>
      </c>
      <c r="EU153" s="275">
        <f>VLOOKUP(C153,MOVI!C:DT,51,0)</f>
        <v>0</v>
      </c>
      <c r="EV153" s="275">
        <f>VLOOKUP(C153,FPT!B:ET,51,0)</f>
        <v>0</v>
      </c>
      <c r="EW153" t="str">
        <f t="shared" si="276"/>
        <v/>
      </c>
      <c r="EX153" s="275">
        <f>VLOOKUP(C153,MOVI!C:DT,52,0)</f>
        <v>0</v>
      </c>
      <c r="EY153" s="275">
        <f>VLOOKUP(C153,FPT!B:EW,52,0)</f>
        <v>0</v>
      </c>
      <c r="EZ153" t="str">
        <f t="shared" si="277"/>
        <v/>
      </c>
      <c r="FA153" s="275">
        <f>VLOOKUP(C153,MOVI!C:DT,53,0)</f>
        <v>0</v>
      </c>
      <c r="FB153" s="275">
        <f>VLOOKUP(C153,FPT!B:EZ,53,0)</f>
        <v>0</v>
      </c>
      <c r="FC153" t="str">
        <f t="shared" si="278"/>
        <v/>
      </c>
      <c r="FD153" s="275">
        <f>VLOOKUP(C153,MOVI!C:DT,54,0)</f>
        <v>0</v>
      </c>
      <c r="FE153" s="275">
        <f>VLOOKUP(C153,FPT!B:FC,54,0)</f>
        <v>0</v>
      </c>
      <c r="FF153" t="str">
        <f t="shared" si="279"/>
        <v/>
      </c>
      <c r="FG153" s="275">
        <f>VLOOKUP(C153,MOVI!C:DT,55,0)</f>
        <v>0</v>
      </c>
      <c r="FH153" s="275">
        <f>VLOOKUP(C153,FPT!B:FF,55,0)</f>
        <v>0</v>
      </c>
      <c r="FI153" t="str">
        <f t="shared" si="280"/>
        <v/>
      </c>
      <c r="FJ153" s="275">
        <f>VLOOKUP(C153,MOVI!C:DT,56,0)</f>
        <v>0</v>
      </c>
      <c r="FK153" s="275">
        <f>VLOOKUP(C153,FPT!B:FI,56,0)</f>
        <v>0</v>
      </c>
      <c r="FL153" t="str">
        <f t="shared" si="281"/>
        <v/>
      </c>
      <c r="FM153" s="275">
        <f>VLOOKUP(C153,MOVI!C:DT,57,0)</f>
        <v>0</v>
      </c>
      <c r="FN153" s="275">
        <f>VLOOKUP(C153,FPT!B:FL,57,0)</f>
        <v>0</v>
      </c>
      <c r="FO153" t="str">
        <f t="shared" si="282"/>
        <v/>
      </c>
      <c r="FP153" s="275">
        <f>VLOOKUP(C153,MOVI!C:DT,58,0)</f>
        <v>0</v>
      </c>
      <c r="FQ153" s="275">
        <f>VLOOKUP(C153,FPT!B:FO,58,0)</f>
        <v>0</v>
      </c>
      <c r="FR153" t="str">
        <f t="shared" si="283"/>
        <v/>
      </c>
      <c r="FS153" s="275">
        <f>VLOOKUP(C153,MOVI!C:DT,59,0)</f>
        <v>0</v>
      </c>
      <c r="FT153" s="275">
        <f>VLOOKUP(C153,FPT!B:FR,59,0)</f>
        <v>0</v>
      </c>
      <c r="FU153" t="str">
        <f t="shared" si="284"/>
        <v/>
      </c>
      <c r="FV153" s="275">
        <f>VLOOKUP(C153,MOVI!C:DT,60,0)</f>
        <v>0</v>
      </c>
      <c r="FW153" s="275">
        <f>VLOOKUP(C153,FPT!B:FU,60,0)</f>
        <v>0</v>
      </c>
      <c r="FX153" t="str">
        <f t="shared" si="285"/>
        <v/>
      </c>
      <c r="FY153" s="275">
        <f>VLOOKUP(C153,MOVI!C:DT,61,0)</f>
        <v>0</v>
      </c>
      <c r="FZ153" s="275">
        <f>VLOOKUP(C153,FPT!B:FX,61,0)</f>
        <v>0</v>
      </c>
      <c r="GA153" t="str">
        <f t="shared" si="286"/>
        <v/>
      </c>
      <c r="GB153" s="275">
        <f>VLOOKUP(C153,MOVI!C:DT,62,0)</f>
        <v>0</v>
      </c>
      <c r="GC153" s="275">
        <f>VLOOKUP(C153,FPT!B:GA,62,0)</f>
        <v>0</v>
      </c>
      <c r="GD153" t="str">
        <f t="shared" si="287"/>
        <v/>
      </c>
      <c r="GE153" s="275">
        <f>VLOOKUP(C153,MOVI!C:DT,63,0)</f>
        <v>0</v>
      </c>
      <c r="GF153" s="275">
        <f>VLOOKUP(C153,FPT!B:GD,63,0)</f>
        <v>0</v>
      </c>
      <c r="GG153" t="str">
        <f t="shared" si="288"/>
        <v/>
      </c>
      <c r="GH153" s="275">
        <f>VLOOKUP(C153,MOVI!C:DT,64,0)</f>
        <v>0</v>
      </c>
      <c r="GI153" s="275">
        <f>VLOOKUP(C153,FPT!B:GG,64,0)</f>
        <v>0</v>
      </c>
      <c r="GJ153" t="str">
        <f t="shared" si="289"/>
        <v/>
      </c>
      <c r="GK153" s="275">
        <f>VLOOKUP(C153,MOVI!C:DT,65,0)</f>
        <v>0</v>
      </c>
      <c r="GL153" s="275">
        <f>VLOOKUP(C153,FPT!B:GJ,65,0)</f>
        <v>0</v>
      </c>
      <c r="GM153" t="str">
        <f t="shared" si="290"/>
        <v/>
      </c>
      <c r="GN153" s="275">
        <f>VLOOKUP(C153,MOVI!C:DT,66,0)</f>
        <v>0</v>
      </c>
      <c r="GO153" s="275">
        <f>VLOOKUP(C153,FPT!B:GM,66,0)</f>
        <v>0</v>
      </c>
      <c r="GP153" t="str">
        <f t="shared" si="291"/>
        <v/>
      </c>
      <c r="GQ153" s="275">
        <f>VLOOKUP(C153,MOVI!C:DT,67,0)</f>
        <v>0</v>
      </c>
      <c r="GR153" s="275">
        <f>VLOOKUP(C153,FPT!B:GP,67,0)</f>
        <v>0</v>
      </c>
      <c r="GS153" t="str">
        <f t="shared" si="292"/>
        <v/>
      </c>
      <c r="GT153" s="275">
        <f>VLOOKUP(C153,MOVI!C:DT,68,0)</f>
        <v>0</v>
      </c>
      <c r="GU153" s="275">
        <f>VLOOKUP(C153,FPT!B:GS,68,0)</f>
        <v>0</v>
      </c>
      <c r="GV153" t="str">
        <f t="shared" si="293"/>
        <v/>
      </c>
      <c r="GW153" s="275">
        <f>VLOOKUP(C153,MOVI!C:DT,69,0)</f>
        <v>0</v>
      </c>
      <c r="GX153" s="275">
        <f>VLOOKUP(C153,FPT!B:GV,69,0)</f>
        <v>0</v>
      </c>
      <c r="GY153" t="str">
        <f t="shared" si="294"/>
        <v/>
      </c>
      <c r="GZ153" s="275">
        <f>VLOOKUP(C153,MOVI!C:DT,70,0)</f>
        <v>0</v>
      </c>
      <c r="HA153" s="275">
        <f>VLOOKUP(C153,FPT!B:GY,70,0)</f>
        <v>0</v>
      </c>
      <c r="HB153" t="str">
        <f t="shared" si="295"/>
        <v/>
      </c>
      <c r="HC153" s="275">
        <f>VLOOKUP(C153,MOVI!C:DT,71,0)</f>
        <v>5000000</v>
      </c>
      <c r="HD153" s="275">
        <f>ROUND(VLOOKUP(C153,FPT!B:HB,71,0),0)</f>
        <v>5000000</v>
      </c>
      <c r="HE153" t="str">
        <f t="shared" si="296"/>
        <v/>
      </c>
      <c r="HF153" s="275">
        <f>ROUND(VLOOKUP(C153,MOVI!C:DT,72,0),0)</f>
        <v>0</v>
      </c>
      <c r="HG153" s="275">
        <f>ROUND(VLOOKUP(C153,FPT!B:HE,72,0),0)</f>
        <v>0</v>
      </c>
      <c r="HH153" t="str">
        <f t="shared" si="297"/>
        <v/>
      </c>
      <c r="HI153" s="275">
        <f>VLOOKUP(C153,MOVI!C:DT,73,0)</f>
        <v>0</v>
      </c>
      <c r="HJ153" s="275">
        <f>VLOOKUP(C153,FPT!B:HH,73,0)</f>
        <v>0</v>
      </c>
      <c r="HK153" t="str">
        <f t="shared" si="298"/>
        <v/>
      </c>
      <c r="HL153" s="275">
        <f>VLOOKUP(C153,MOVI!C:DT,74,0)</f>
        <v>0</v>
      </c>
      <c r="HM153" s="275">
        <f>VLOOKUP(C153,FPT!B:HK,74,0)</f>
        <v>0</v>
      </c>
      <c r="HN153" t="str">
        <f t="shared" si="299"/>
        <v/>
      </c>
      <c r="HO153" s="275">
        <f>VLOOKUP(C153,MOVI!C:DT,75,0)</f>
        <v>11000000</v>
      </c>
      <c r="HP153" s="275">
        <f>VLOOKUP(C153,FPT!B:HN,75,0)</f>
        <v>11000000</v>
      </c>
      <c r="HQ153" t="str">
        <f t="shared" si="300"/>
        <v/>
      </c>
      <c r="HR153" s="275">
        <f>VLOOKUP(C153,MOVI!C:DT,76,0)</f>
        <v>0</v>
      </c>
      <c r="HS153" s="275">
        <f>VLOOKUP(C153,FPT!B:HQ,76,0)</f>
        <v>0</v>
      </c>
      <c r="HT153" t="str">
        <f t="shared" si="301"/>
        <v/>
      </c>
      <c r="HU153" s="275">
        <f>VLOOKUP(C153,MOVI!C:DT,77,0)</f>
        <v>0</v>
      </c>
      <c r="HV153" s="275">
        <f>VLOOKUP(C153,FPT!B:HT,77,0)</f>
        <v>0</v>
      </c>
      <c r="HW153" t="str">
        <f t="shared" si="302"/>
        <v/>
      </c>
      <c r="HX153" s="274">
        <f>VLOOKUP(C153,MOVI!C:CB,78,0)</f>
        <v>400000</v>
      </c>
      <c r="HY153" s="261">
        <f>VLOOKUP(C153,FPT!$B:$CA,78,0)</f>
        <v>400000</v>
      </c>
      <c r="HZ153" t="str">
        <f t="shared" si="303"/>
        <v/>
      </c>
      <c r="IA153" s="275">
        <f>VLOOKUP(C153,MOVI!C:CD,79,0)</f>
        <v>50000</v>
      </c>
      <c r="IB153" s="275">
        <f>VLOOKUP(C153,FPT!B:HZ,79,0)</f>
        <v>50000</v>
      </c>
      <c r="IC153" t="str">
        <f t="shared" si="304"/>
        <v/>
      </c>
      <c r="ID153" s="275">
        <f>VLOOKUP(C153,MOVI!C:CD,80,0)</f>
        <v>75000</v>
      </c>
      <c r="IE153" s="275">
        <f>VLOOKUP(C153,FPT!B:IC,80,0)</f>
        <v>75000</v>
      </c>
      <c r="IF153" t="str">
        <f t="shared" si="305"/>
        <v/>
      </c>
      <c r="IG153" s="275">
        <f>VLOOKUP(C153,MOVI!C:DT,81,0)</f>
        <v>0</v>
      </c>
      <c r="IH153" s="275">
        <f>VLOOKUP(C153,FPT!B:IF,81,0)</f>
        <v>0</v>
      </c>
      <c r="II153" t="str">
        <f t="shared" si="306"/>
        <v/>
      </c>
      <c r="IJ153" s="275">
        <f>VLOOKUP(C153,MOVI!C:DT,82,0)</f>
        <v>525000</v>
      </c>
      <c r="IK153" s="275">
        <f>VLOOKUP(C153,FPT!B:II,82,0)</f>
        <v>525000</v>
      </c>
      <c r="IL153" t="str">
        <f t="shared" si="307"/>
        <v/>
      </c>
      <c r="IM153" s="275">
        <f>ROUND(VLOOKUP(C153,MOVI!C:DT,83,0),0)</f>
        <v>11525000</v>
      </c>
      <c r="IN153" s="275">
        <f>ROUND(VLOOKUP(C153,FPT!B:IL,83,0),0)</f>
        <v>11525000</v>
      </c>
      <c r="IO153" t="str">
        <f t="shared" si="308"/>
        <v/>
      </c>
      <c r="IP153" s="275">
        <f>VLOOKUP(C153,MOVI!C:DT,84,0)</f>
        <v>0</v>
      </c>
      <c r="IQ153" s="275">
        <f>VLOOKUP(C153,FPT!B:IO,84,0)</f>
        <v>0</v>
      </c>
      <c r="IR153" t="str">
        <f t="shared" si="309"/>
        <v/>
      </c>
      <c r="IS153" s="275">
        <f>ROUND(VLOOKUP(C153,MOVI!C:DT,85,0),0)</f>
        <v>0</v>
      </c>
      <c r="IT153" s="275">
        <f>ROUND(VLOOKUP(C153,FPT!B:IR,85,0),0)</f>
        <v>0</v>
      </c>
      <c r="IU153" t="str">
        <f t="shared" si="310"/>
        <v/>
      </c>
      <c r="IV153" s="275">
        <f>VLOOKUP(C153,MOVI!C:DT,86,0)</f>
        <v>0</v>
      </c>
      <c r="IW153" s="275">
        <f>VLOOKUP(C153,FPT!B:IU,86,0)</f>
        <v>0</v>
      </c>
      <c r="IX153" t="str">
        <f t="shared" si="311"/>
        <v/>
      </c>
      <c r="IY153" s="275">
        <f>ROUND(VLOOKUP(C153,MOVI!C:DT,87,0),0)</f>
        <v>0</v>
      </c>
      <c r="IZ153" s="275">
        <f>ROUND(VLOOKUP(C153,FPT!B:IX,87,0),0)</f>
        <v>0</v>
      </c>
      <c r="JA153" t="str">
        <f t="shared" si="312"/>
        <v/>
      </c>
      <c r="JB153" s="275">
        <f>VLOOKUP(C153,MOVI!C:DT,88,0)</f>
        <v>0</v>
      </c>
      <c r="JC153" s="275">
        <f>VLOOKUP(C153,FPT!B:JA,88,0)</f>
        <v>0</v>
      </c>
      <c r="JD153" t="str">
        <f t="shared" si="313"/>
        <v/>
      </c>
      <c r="JE153" s="275">
        <f>VLOOKUP(C153,MOVI!C:DT,89,0)</f>
        <v>50000</v>
      </c>
      <c r="JF153" s="275">
        <f>VLOOKUP(C153,FPT!B:JD,89,0)</f>
        <v>50000</v>
      </c>
      <c r="JG153" t="str">
        <f t="shared" si="314"/>
        <v/>
      </c>
      <c r="JH153" s="275">
        <f>VLOOKUP(C153,MOVI!C:DT,90,0)</f>
        <v>0</v>
      </c>
      <c r="JI153" s="275">
        <f>VLOOKUP(C153,FPT!B:JG,90,0)</f>
        <v>0</v>
      </c>
      <c r="JJ153" t="str">
        <f t="shared" si="315"/>
        <v/>
      </c>
      <c r="JK153" s="275">
        <f>VLOOKUP(C153,MOVI!C:DT,91,0)</f>
        <v>0</v>
      </c>
      <c r="JL153" s="275">
        <f>VLOOKUP(C153,FPT!B:JJ,91,0)</f>
        <v>0</v>
      </c>
      <c r="JM153" t="str">
        <f t="shared" si="316"/>
        <v/>
      </c>
      <c r="JN153" s="275">
        <f>VLOOKUP(C153,MOVI!C:DT,92,0)</f>
        <v>264000</v>
      </c>
      <c r="JO153" s="275">
        <f>VLOOKUP(C153,FPT!B:JM,92,0)</f>
        <v>264000</v>
      </c>
      <c r="JP153" t="str">
        <f t="shared" si="317"/>
        <v/>
      </c>
      <c r="JQ153" s="275">
        <f>VLOOKUP(C153,MOVI!C:DT,93,0)</f>
        <v>0</v>
      </c>
      <c r="JR153" s="275">
        <f>VLOOKUP(C153,FPT!B:JP,93,0)</f>
        <v>0</v>
      </c>
      <c r="JS153" t="str">
        <f t="shared" si="318"/>
        <v/>
      </c>
      <c r="JT153" s="275">
        <f>VLOOKUP(C153,MOVI!C:DT,94,0)</f>
        <v>314000</v>
      </c>
      <c r="JU153" s="275">
        <f>VLOOKUP(C153,FPT!B:JS,94,0)</f>
        <v>314000</v>
      </c>
      <c r="JV153" t="str">
        <f t="shared" si="319"/>
        <v/>
      </c>
      <c r="JW153" s="275">
        <f>VLOOKUP(C153,MOVI!C:DT,95,0)</f>
        <v>4161000</v>
      </c>
      <c r="JX153" s="275">
        <f>VLOOKUP(C153,FPT!B:JV,95,0)</f>
        <v>4161000</v>
      </c>
      <c r="JY153" t="str">
        <f t="shared" si="320"/>
        <v/>
      </c>
      <c r="JZ153" s="275">
        <f>VLOOKUP(C153,MOVI!C:DT,96,0)</f>
        <v>0</v>
      </c>
      <c r="KA153" s="275">
        <f>VLOOKUP(C153,FPT!B:JY,96,0)</f>
        <v>0</v>
      </c>
      <c r="KB153" t="str">
        <f t="shared" si="321"/>
        <v/>
      </c>
      <c r="KC153" s="275">
        <f>VLOOKUP(C153,MOVI!C:DT,97,0)</f>
        <v>4161000</v>
      </c>
      <c r="KD153" s="275">
        <f>VLOOKUP(C153,FPT!B:KB,97,0)</f>
        <v>4161000</v>
      </c>
      <c r="KE153" t="str">
        <f t="shared" si="322"/>
        <v/>
      </c>
      <c r="KF153" s="275">
        <f>VLOOKUP(C153,MOVI!C:DT,98,0)</f>
        <v>850000.00000000012</v>
      </c>
      <c r="KG153" s="275">
        <f>VLOOKUP(C153,FPT!B:KE,98,0)</f>
        <v>850000</v>
      </c>
      <c r="KH153" t="str">
        <f t="shared" si="323"/>
        <v/>
      </c>
      <c r="KI153" s="275">
        <f>VLOOKUP(C153,MOVI!C:DT,99,0)</f>
        <v>0</v>
      </c>
      <c r="KJ153" s="275">
        <f>VLOOKUP(C153,FPT!B:KH,99,0)</f>
        <v>0</v>
      </c>
      <c r="KK153" t="str">
        <f t="shared" si="324"/>
        <v/>
      </c>
      <c r="KL153" s="275">
        <f>VLOOKUP(C153,MOVI!C:DT,100,0)</f>
        <v>150000</v>
      </c>
      <c r="KM153" s="275">
        <f>VLOOKUP(C153,FPT!B:KK,100,0)</f>
        <v>150000</v>
      </c>
      <c r="KN153" t="str">
        <f t="shared" si="325"/>
        <v/>
      </c>
      <c r="KO153" s="275">
        <f>VLOOKUP(C153,MOVI!C:DT,101,0)</f>
        <v>0</v>
      </c>
      <c r="KP153" s="275">
        <f>VLOOKUP(C153,FPT!B:KN,101,0)</f>
        <v>0</v>
      </c>
      <c r="KQ153" t="str">
        <f t="shared" si="326"/>
        <v/>
      </c>
      <c r="KR153" s="275">
        <f>VLOOKUP(C153,MOVI!C:DT,102,0)</f>
        <v>0</v>
      </c>
      <c r="KS153" s="275">
        <f>VLOOKUP(C153,FPT!B:KQ,102,0)</f>
        <v>0</v>
      </c>
      <c r="KT153" t="str">
        <f t="shared" si="327"/>
        <v/>
      </c>
      <c r="KU153" s="275">
        <f>VLOOKUP(C153,MOVI!C:DT,103,0)</f>
        <v>1000000.0000000001</v>
      </c>
      <c r="KV153" s="275">
        <f>VLOOKUP(C153,FPT!B:KT,103,0)</f>
        <v>1000000</v>
      </c>
      <c r="KW153" t="str">
        <f t="shared" si="328"/>
        <v/>
      </c>
      <c r="KX153" s="275">
        <f>VLOOKUP(C153,MOVI!C:DT,104,0)</f>
        <v>1525000</v>
      </c>
      <c r="KY153" s="275">
        <f>VLOOKUP(C153,FPT!B:KW,104,0)</f>
        <v>1525000</v>
      </c>
      <c r="KZ153" t="str">
        <f t="shared" si="329"/>
        <v/>
      </c>
      <c r="LA153" s="275">
        <f>VLOOKUP(C153,MOVI!C:DT,105,0)</f>
        <v>100000</v>
      </c>
      <c r="LB153" s="275">
        <f>VLOOKUP(C153,FPT!B:KZ,105,0)</f>
        <v>100000</v>
      </c>
      <c r="LC153" t="str">
        <f t="shared" si="330"/>
        <v/>
      </c>
      <c r="LD153" s="275">
        <f>VLOOKUP(C153,MOVI!C:DT,106,0)</f>
        <v>6100000</v>
      </c>
      <c r="LE153" s="275">
        <f>VLOOKUP(C153,FPT!B:LC,106,0)</f>
        <v>6100000</v>
      </c>
      <c r="LF153" t="str">
        <f t="shared" si="331"/>
        <v/>
      </c>
      <c r="LG153" s="273">
        <f>VLOOKUP(C153,MOVI!C:DT,107,0)</f>
        <v>0</v>
      </c>
      <c r="LH153" s="273">
        <f>VLOOKUP(C153,FPT!B:LF,107,0)</f>
        <v>0</v>
      </c>
      <c r="LI153" t="str">
        <f t="shared" si="332"/>
        <v/>
      </c>
      <c r="LJ153" t="str">
        <f>VLOOKUP(C153,MOVI!C:DV,108,0)</f>
        <v>Việt PhúSouthSupport</v>
      </c>
      <c r="LK153" s="252" t="str">
        <f>VLOOKUP(C153,FPT!B:LI,108,0)</f>
        <v>Việt PhúSouthSupport</v>
      </c>
      <c r="LL153" t="str">
        <f t="shared" si="333"/>
        <v/>
      </c>
      <c r="LM153" s="275">
        <f>ROUND(VLOOKUP(C153,MOVI!C:DV,109,0),0)</f>
        <v>416667</v>
      </c>
      <c r="LN153" s="275">
        <f>ROUND(VLOOKUP(C153,FPT!B:LL,109,0),0)</f>
        <v>416667</v>
      </c>
      <c r="LO153" t="str">
        <f t="shared" si="334"/>
        <v/>
      </c>
      <c r="LP153" t="str">
        <f>VLOOKUP(C153,MOVI!C:DV,110,0)</f>
        <v>HO</v>
      </c>
      <c r="LQ153" s="247" t="str">
        <f>VLOOKUP(C153,FPT!B:LO,110,0)</f>
        <v>HO</v>
      </c>
      <c r="LR153" t="str">
        <f t="shared" si="335"/>
        <v/>
      </c>
      <c r="LS153">
        <f>MOVI!DI148</f>
        <v>22</v>
      </c>
      <c r="LV153">
        <f>MOVI!DJ148</f>
        <v>0</v>
      </c>
      <c r="LW153">
        <f>MOVI!DK148</f>
        <v>0</v>
      </c>
      <c r="LX153" t="str">
        <f>MOVI!DL148</f>
        <v>x</v>
      </c>
      <c r="LY153">
        <f>MOVI!DM148</f>
        <v>0</v>
      </c>
      <c r="LZ153">
        <f>MOVI!DN148</f>
        <v>50000</v>
      </c>
      <c r="MA153">
        <f>MOVI!DO148</f>
        <v>0</v>
      </c>
      <c r="MB153" t="str">
        <f>MOVI!DP148</f>
        <v/>
      </c>
      <c r="MC153">
        <f>MOVI!DQ148</f>
        <v>0</v>
      </c>
      <c r="MD153">
        <f>MOVI!DR148</f>
        <v>0</v>
      </c>
      <c r="ME153" t="str">
        <f>VLOOKUP(C153,MOVI!C:DV,121,0)</f>
        <v/>
      </c>
      <c r="MF153" s="252"/>
      <c r="MG153" t="str">
        <f t="shared" si="228"/>
        <v/>
      </c>
      <c r="MH153" t="str">
        <f>VLOOKUP(C153,MOVI!C:DT,122,0)</f>
        <v>Việt PhúSouth</v>
      </c>
      <c r="MI153" s="252" t="str">
        <f>VLOOKUP(C153,FPT!B:DS,112,0)</f>
        <v>Việt PhúSouth</v>
      </c>
      <c r="MJ153" t="str">
        <f t="shared" si="336"/>
        <v/>
      </c>
    </row>
    <row r="154" spans="1:348" x14ac:dyDescent="0.25">
      <c r="A154">
        <v>146</v>
      </c>
      <c r="B154" s="48">
        <v>5552</v>
      </c>
      <c r="C154" s="271" t="s">
        <v>898</v>
      </c>
      <c r="D154" t="str">
        <f>VLOOKUP(C154,MOVI!C:D,2,0)</f>
        <v>Đặng Nguyễn Hoàng Phương Linh</v>
      </c>
      <c r="E154" t="str">
        <f>VLOOKUP(C154,FPT!B:C,2,0)</f>
        <v>Đặng Nguyễn Hoàng Phương Linh</v>
      </c>
      <c r="F154" t="str">
        <f t="shared" si="229"/>
        <v/>
      </c>
      <c r="G154" t="str">
        <f>VLOOKUP(C154,MOVI!C:E,3,0)</f>
        <v>Support</v>
      </c>
      <c r="H154" t="str">
        <f>VLOOKUP(C154,FPT!B:F,3,0)</f>
        <v>Support</v>
      </c>
      <c r="I154" t="str">
        <f t="shared" si="230"/>
        <v/>
      </c>
      <c r="J154" t="str">
        <f>VLOOKUP(C154,MOVI!C:H,4,0)</f>
        <v>Operations</v>
      </c>
      <c r="K154" t="str">
        <f>VLOOKUP(C154,FPT!B:I,4,0)</f>
        <v>Operations</v>
      </c>
      <c r="L154" t="str">
        <f t="shared" si="231"/>
        <v/>
      </c>
      <c r="M154" t="str">
        <f>VLOOKUP(C154,MOVI!C:DT,5,0)</f>
        <v>Associate</v>
      </c>
      <c r="N154" t="str">
        <f>VLOOKUP(C154,FPT!B:L,5,0)</f>
        <v>Associate</v>
      </c>
      <c r="O154" t="str">
        <f t="shared" si="232"/>
        <v/>
      </c>
      <c r="P154" t="str">
        <f>VLOOKUP(C154,MOVI!C:DT,6,0)</f>
        <v>Statement Officer</v>
      </c>
      <c r="Q154" t="str">
        <f>VLOOKUP(C154,FPT!B:O,6,0)</f>
        <v>Statement Officer</v>
      </c>
      <c r="R154" t="str">
        <f t="shared" si="233"/>
        <v/>
      </c>
      <c r="S154" t="str">
        <f>VLOOKUP(C154,MOVI!C:DT,7,0)</f>
        <v>South</v>
      </c>
      <c r="T154" t="str">
        <f>VLOOKUP(C154,FPT!B:R,7,0)</f>
        <v>South</v>
      </c>
      <c r="U154" t="str">
        <f t="shared" si="234"/>
        <v/>
      </c>
      <c r="V154" t="str">
        <f>VLOOKUP(C154,MOVI!C:DT,8,0)</f>
        <v>Việt Phú</v>
      </c>
      <c r="W154" t="str">
        <f>VLOOKUP(C154,FPT!B:U,8,0)</f>
        <v>Việt Phú</v>
      </c>
      <c r="X154" t="str">
        <f t="shared" si="235"/>
        <v/>
      </c>
      <c r="Y154" t="str">
        <f>VLOOKUP(C154,MOVI!C:DT,9,0)</f>
        <v>Full-time</v>
      </c>
      <c r="Z154" t="str">
        <f>VLOOKUP(C154,FPT!B:X,9,0)</f>
        <v>Full-time</v>
      </c>
      <c r="AA154" t="str">
        <f t="shared" si="236"/>
        <v/>
      </c>
      <c r="AB154" t="str">
        <f>VLOOKUP(C154,MOVI!C:DT,10,0)</f>
        <v>Permanent</v>
      </c>
      <c r="AC154" t="str">
        <f>VLOOKUP(C154,FPT!B:AA,10,0)</f>
        <v>Permanent</v>
      </c>
      <c r="AD154" t="str">
        <f t="shared" si="237"/>
        <v/>
      </c>
      <c r="AE154" s="247">
        <f>VLOOKUP(C154,MOVI!C:DT,11,0)</f>
        <v>43794</v>
      </c>
      <c r="AF154" s="247">
        <f>VLOOKUP(C154,FPT!B:AD,11,0)</f>
        <v>43794</v>
      </c>
      <c r="AG154" t="str">
        <f t="shared" si="238"/>
        <v/>
      </c>
      <c r="AH154" s="260" t="str">
        <f>VLOOKUP(C154,MOVI!C:DT,12,0)</f>
        <v/>
      </c>
      <c r="AI154" s="260"/>
      <c r="AJ154" t="str">
        <f t="shared" si="338"/>
        <v/>
      </c>
      <c r="AK154">
        <f>VLOOKUP(C154,MOVI!C:DT,13,0)</f>
        <v>0</v>
      </c>
      <c r="AL154" s="247">
        <f>VLOOKUP(C154,FPT!B:AJ,13,0)</f>
        <v>0</v>
      </c>
      <c r="AM154" t="str">
        <f t="shared" si="337"/>
        <v/>
      </c>
      <c r="AN154" s="247">
        <f>VLOOKUP(C154,MOVI!C:DT,14,0)</f>
        <v>0</v>
      </c>
      <c r="AO154" s="247">
        <f>VLOOKUP(C154,FPT!B:AM,14,0)</f>
        <v>0</v>
      </c>
      <c r="AP154" t="str">
        <f t="shared" si="239"/>
        <v/>
      </c>
      <c r="AQ154" t="str">
        <f>VLOOKUP(C154,MOVI!C:DT,15,0)</f>
        <v>LC</v>
      </c>
      <c r="AR154" s="247" t="str">
        <f>VLOOKUP(C154,FPT!B:AP,15,0)</f>
        <v>LC</v>
      </c>
      <c r="AS154" t="str">
        <f t="shared" si="240"/>
        <v/>
      </c>
      <c r="AT154" s="282" t="str">
        <f>VLOOKUP(C154,MOVI!C:DT,16,0)</f>
        <v>LTTP</v>
      </c>
      <c r="AU154" s="247" t="str">
        <f>VLOOKUP(C154,FPT!B:AS,16,0)</f>
        <v>LTTP</v>
      </c>
      <c r="AV154" t="str">
        <f t="shared" si="241"/>
        <v/>
      </c>
      <c r="AW154" t="str">
        <f>VLOOKUP(C154,MOVI!C:DT,17,0)</f>
        <v>L</v>
      </c>
      <c r="AX154" s="247" t="str">
        <f>VLOOKUP(C154,FPT!B:AV,17,0)</f>
        <v>L</v>
      </c>
      <c r="AY154" t="str">
        <f t="shared" si="242"/>
        <v/>
      </c>
      <c r="AZ154">
        <f>VLOOKUP(C154,MOVI!C:DT,18,0)</f>
        <v>0</v>
      </c>
      <c r="BA154" s="247">
        <f>VLOOKUP(C154,FPT!B:AY,18,0)</f>
        <v>0</v>
      </c>
      <c r="BB154" t="str">
        <f t="shared" si="243"/>
        <v/>
      </c>
      <c r="BC154" s="275">
        <f>VLOOKUP(C154,MOVI!C:DT,19,0)</f>
        <v>5000000</v>
      </c>
      <c r="BD154" s="275">
        <f>VLOOKUP(C154,FPT!B:BB,19,0)</f>
        <v>5000000</v>
      </c>
      <c r="BE154" t="str">
        <f t="shared" si="244"/>
        <v/>
      </c>
      <c r="BF154">
        <f>VLOOKUP(C154,MOVI!C:DT,20,0)</f>
        <v>0</v>
      </c>
      <c r="BG154" s="252">
        <f>VLOOKUP(C154,FPT!B:BE,20,0)</f>
        <v>0</v>
      </c>
      <c r="BH154" t="str">
        <f t="shared" si="245"/>
        <v/>
      </c>
      <c r="BI154" s="275">
        <f>VLOOKUP(C154,MOVI!C:DT,21,0)</f>
        <v>5000000</v>
      </c>
      <c r="BJ154" s="275">
        <f>VLOOKUP(C154,FPT!B:BH,21,0)</f>
        <v>5000000</v>
      </c>
      <c r="BK154" t="str">
        <f t="shared" si="246"/>
        <v/>
      </c>
      <c r="BL154" s="275">
        <f>VLOOKUP(C154,MOVI!C:DT,22,0)</f>
        <v>0</v>
      </c>
      <c r="BM154" s="275">
        <f>VLOOKUP(C154,FPT!B:BK,22,0)</f>
        <v>0</v>
      </c>
      <c r="BN154" t="str">
        <f t="shared" si="247"/>
        <v/>
      </c>
      <c r="BO154" s="275">
        <f>VLOOKUP(C154,MOVI!C:DT,23,0)</f>
        <v>0</v>
      </c>
      <c r="BP154" s="275">
        <f>VLOOKUP(C154,FPT!B:BN,23,0)</f>
        <v>0</v>
      </c>
      <c r="BQ154" t="str">
        <f t="shared" si="248"/>
        <v/>
      </c>
      <c r="BR154" s="275">
        <f>VLOOKUP(C154,MOVI!C:DT,24,0)</f>
        <v>0</v>
      </c>
      <c r="BS154" s="275">
        <f>VLOOKUP(C154,FPT!B:BQ,24,0)</f>
        <v>0</v>
      </c>
      <c r="BT154" t="str">
        <f t="shared" si="249"/>
        <v/>
      </c>
      <c r="BU154" s="275">
        <f>VLOOKUP(C154,MOVI!C:DT,25,0)</f>
        <v>0</v>
      </c>
      <c r="BV154" s="275">
        <f>VLOOKUP(C154,FPT!B:BT,25,0)</f>
        <v>0</v>
      </c>
      <c r="BW154" t="str">
        <f t="shared" si="250"/>
        <v/>
      </c>
      <c r="BX154" s="275">
        <f>VLOOKUP(C154,MOVI!C:DT,26,0)</f>
        <v>0</v>
      </c>
      <c r="BY154" s="275">
        <f>VLOOKUP(C154,FPT!B:BW,26,0)</f>
        <v>0</v>
      </c>
      <c r="BZ154" t="str">
        <f t="shared" si="251"/>
        <v/>
      </c>
      <c r="CA154" s="275">
        <f>VLOOKUP(C154,MOVI!C:DT,27,0)</f>
        <v>0</v>
      </c>
      <c r="CB154" s="275">
        <f>VLOOKUP(C154,FPT!B:BZ,27,0)</f>
        <v>0</v>
      </c>
      <c r="CC154" t="str">
        <f t="shared" si="252"/>
        <v/>
      </c>
      <c r="CD154" s="275">
        <f>VLOOKUP(C154,MOVI!C:DT,28,0)</f>
        <v>0</v>
      </c>
      <c r="CE154" s="275">
        <f>VLOOKUP(C154,FPT!B:CC,28,0)</f>
        <v>0</v>
      </c>
      <c r="CF154" t="str">
        <f t="shared" si="253"/>
        <v/>
      </c>
      <c r="CG154" t="str">
        <f>VLOOKUP(C154,MOVI!C:DT,29,0)</f>
        <v>CN</v>
      </c>
      <c r="CH154" s="252" t="str">
        <f>VLOOKUP(C154,FPT!B:CF,29,0)</f>
        <v>CN</v>
      </c>
      <c r="CI154" t="str">
        <f t="shared" si="254"/>
        <v/>
      </c>
      <c r="CJ154">
        <f>VLOOKUP(C154,MOVI!C:DT,30,0)</f>
        <v>26</v>
      </c>
      <c r="CK154" s="252">
        <f>VLOOKUP(C154,FPT!B:CI,30,0)</f>
        <v>26</v>
      </c>
      <c r="CL154" t="str">
        <f t="shared" si="255"/>
        <v/>
      </c>
      <c r="CM154">
        <f>VLOOKUP(C154,MOVI!C:DT,31,0)</f>
        <v>24</v>
      </c>
      <c r="CN154" s="252">
        <f>VLOOKUP(C154,FPT!B:CL,31,0)</f>
        <v>24</v>
      </c>
      <c r="CO154" t="str">
        <f t="shared" si="256"/>
        <v/>
      </c>
      <c r="CP154" s="275">
        <f>VLOOKUP(C154,MOVI!C:DT,32,0)</f>
        <v>2</v>
      </c>
      <c r="CQ154" s="275">
        <f>VLOOKUP(C154,FPT!B:CO,32,0)</f>
        <v>2</v>
      </c>
      <c r="CR154" t="str">
        <f t="shared" si="257"/>
        <v/>
      </c>
      <c r="CS154" s="275">
        <f>VLOOKUP(C154,MOVI!C:DT,33,0)</f>
        <v>0</v>
      </c>
      <c r="CT154" s="275">
        <f>VLOOKUP(C154,FPT!B:CR,33,0)</f>
        <v>0</v>
      </c>
      <c r="CU154" t="str">
        <f t="shared" si="258"/>
        <v/>
      </c>
      <c r="CV154" s="275">
        <f>VLOOKUP(C154,MOVI!C:DT,34,0)</f>
        <v>0</v>
      </c>
      <c r="CW154" s="275">
        <f>VLOOKUP(C154,FPT!B:CU,34,0)</f>
        <v>0</v>
      </c>
      <c r="CX154" t="str">
        <f t="shared" si="259"/>
        <v/>
      </c>
      <c r="CY154" s="275">
        <f>VLOOKUP(C154,MOVI!C:DT,35,0)</f>
        <v>26</v>
      </c>
      <c r="CZ154" s="275">
        <f>VLOOKUP(C154,FPT!B:CX,35,0)</f>
        <v>26</v>
      </c>
      <c r="DA154" t="str">
        <f t="shared" si="260"/>
        <v/>
      </c>
      <c r="DB154" s="275">
        <f>VLOOKUP(C154,MOVI!C:DT,36,0)</f>
        <v>0</v>
      </c>
      <c r="DC154" s="275">
        <f>VLOOKUP(C154,FPT!B:DA,36,0)</f>
        <v>0</v>
      </c>
      <c r="DD154" t="str">
        <f t="shared" si="261"/>
        <v/>
      </c>
      <c r="DE154" s="275">
        <f>VLOOKUP(C154,MOVI!C:DT,37,0)</f>
        <v>0</v>
      </c>
      <c r="DF154" s="275">
        <f>VLOOKUP(C154,FPT!B:DD,37,0)</f>
        <v>0</v>
      </c>
      <c r="DG154" t="str">
        <f t="shared" si="262"/>
        <v/>
      </c>
      <c r="DH154" s="275">
        <f>VLOOKUP(C154,MOVI!C:DT,38,0)</f>
        <v>0</v>
      </c>
      <c r="DI154" s="275">
        <f>VLOOKUP(C154,FPT!B:DG,38,0)</f>
        <v>0</v>
      </c>
      <c r="DJ154" t="str">
        <f t="shared" si="263"/>
        <v/>
      </c>
      <c r="DK154" s="275">
        <f>VLOOKUP(C154,MOVI!C:DT,39,0)</f>
        <v>0</v>
      </c>
      <c r="DL154" s="275">
        <f>VLOOKUP(C154,FPT!B:DJ,39,0)</f>
        <v>0</v>
      </c>
      <c r="DM154" t="str">
        <f t="shared" si="264"/>
        <v/>
      </c>
      <c r="DN154" s="275">
        <f>VLOOKUP(C154,MOVI!C:DT,40,0)</f>
        <v>0</v>
      </c>
      <c r="DO154" s="275">
        <f>VLOOKUP(C154,FPT!B:DM,40,0)</f>
        <v>0</v>
      </c>
      <c r="DP154" t="str">
        <f t="shared" si="265"/>
        <v/>
      </c>
      <c r="DQ154" s="275">
        <f>VLOOKUP(C154,MOVI!C:DT,41,0)</f>
        <v>0</v>
      </c>
      <c r="DR154" s="275">
        <f>VLOOKUP(C154,FPT!B:DP,41,0)</f>
        <v>0</v>
      </c>
      <c r="DS154" t="str">
        <f t="shared" si="266"/>
        <v/>
      </c>
      <c r="DT154" s="275">
        <f>VLOOKUP(C154,MOVI!C:DT,42,0)</f>
        <v>5000000</v>
      </c>
      <c r="DU154" s="275">
        <f>ROUND(VLOOKUP(C154,FPT!B:DS,42,0),0)</f>
        <v>5000000</v>
      </c>
      <c r="DV154" t="str">
        <f t="shared" si="267"/>
        <v/>
      </c>
      <c r="DW154" s="275">
        <f>VLOOKUP(C154,MOVI!C:DT,43,0)</f>
        <v>0</v>
      </c>
      <c r="DX154" s="275">
        <f>VLOOKUP(C154,FPT!B:DV,43,0)</f>
        <v>0</v>
      </c>
      <c r="DY154" t="str">
        <f t="shared" si="268"/>
        <v/>
      </c>
      <c r="DZ154" s="275">
        <f>VLOOKUP(C154,MOVI!C:DT,44,0)</f>
        <v>0</v>
      </c>
      <c r="EA154" s="275">
        <f>VLOOKUP(C154,FPT!B:DY,44,0)</f>
        <v>0</v>
      </c>
      <c r="EB154" t="str">
        <f t="shared" si="269"/>
        <v/>
      </c>
      <c r="EC154" s="275">
        <f>VLOOKUP(C154,MOVI!C:DT,45,0)</f>
        <v>5000000</v>
      </c>
      <c r="ED154" s="275">
        <f>ROUND(VLOOKUP(C154,FPT!B:EB,45,0),0)</f>
        <v>5000000</v>
      </c>
      <c r="EE154" t="str">
        <f t="shared" si="270"/>
        <v/>
      </c>
      <c r="EF154" s="275">
        <f>VLOOKUP(C154,MOVI!C:DT,46,0)</f>
        <v>0</v>
      </c>
      <c r="EG154" s="275">
        <f>VLOOKUP(C154,FPT!B:EE,46,0)</f>
        <v>0</v>
      </c>
      <c r="EH154" t="str">
        <f t="shared" si="271"/>
        <v/>
      </c>
      <c r="EI154" s="275">
        <f>VLOOKUP(C154,MOVI!C:DT,47,0)</f>
        <v>0</v>
      </c>
      <c r="EJ154" s="275">
        <f>VLOOKUP(C154,FPT!B:EH,47,0)</f>
        <v>0</v>
      </c>
      <c r="EK154" t="str">
        <f t="shared" si="272"/>
        <v/>
      </c>
      <c r="EL154" s="275">
        <f>VLOOKUP(C154,MOVI!C:DT,48,0)</f>
        <v>0</v>
      </c>
      <c r="EM154" s="275">
        <f>VLOOKUP(C154,FPT!B:EK,48,0)</f>
        <v>0</v>
      </c>
      <c r="EN154" t="str">
        <f t="shared" si="273"/>
        <v/>
      </c>
      <c r="EO154" s="275">
        <f>VLOOKUP(C154,MOVI!C:DT,49,0)</f>
        <v>0</v>
      </c>
      <c r="EP154" s="275">
        <f>VLOOKUP(C154,FPT!B:EN,49,0)</f>
        <v>0</v>
      </c>
      <c r="EQ154" t="str">
        <f t="shared" si="274"/>
        <v/>
      </c>
      <c r="ER154" s="275">
        <f>VLOOKUP(C154,MOVI!C:DT,50,0)</f>
        <v>0</v>
      </c>
      <c r="ES154" s="275">
        <f>VLOOKUP(C154,FPT!B:EQ,50,0)</f>
        <v>0</v>
      </c>
      <c r="ET154" t="str">
        <f t="shared" si="275"/>
        <v/>
      </c>
      <c r="EU154" s="275">
        <f>VLOOKUP(C154,MOVI!C:DT,51,0)</f>
        <v>0</v>
      </c>
      <c r="EV154" s="275">
        <f>VLOOKUP(C154,FPT!B:ET,51,0)</f>
        <v>0</v>
      </c>
      <c r="EW154" t="str">
        <f t="shared" si="276"/>
        <v/>
      </c>
      <c r="EX154" s="275">
        <f>VLOOKUP(C154,MOVI!C:DT,52,0)</f>
        <v>0</v>
      </c>
      <c r="EY154" s="275">
        <f>VLOOKUP(C154,FPT!B:EW,52,0)</f>
        <v>0</v>
      </c>
      <c r="EZ154" t="str">
        <f t="shared" si="277"/>
        <v/>
      </c>
      <c r="FA154" s="275">
        <f>VLOOKUP(C154,MOVI!C:DT,53,0)</f>
        <v>0</v>
      </c>
      <c r="FB154" s="275">
        <f>VLOOKUP(C154,FPT!B:EZ,53,0)</f>
        <v>0</v>
      </c>
      <c r="FC154" t="str">
        <f t="shared" si="278"/>
        <v/>
      </c>
      <c r="FD154" s="275">
        <f>VLOOKUP(C154,MOVI!C:DT,54,0)</f>
        <v>0</v>
      </c>
      <c r="FE154" s="275">
        <f>VLOOKUP(C154,FPT!B:FC,54,0)</f>
        <v>0</v>
      </c>
      <c r="FF154" t="str">
        <f t="shared" si="279"/>
        <v/>
      </c>
      <c r="FG154" s="275">
        <f>VLOOKUP(C154,MOVI!C:DT,55,0)</f>
        <v>0</v>
      </c>
      <c r="FH154" s="275">
        <f>VLOOKUP(C154,FPT!B:FF,55,0)</f>
        <v>0</v>
      </c>
      <c r="FI154" t="str">
        <f t="shared" si="280"/>
        <v/>
      </c>
      <c r="FJ154" s="275">
        <f>VLOOKUP(C154,MOVI!C:DT,56,0)</f>
        <v>0</v>
      </c>
      <c r="FK154" s="275">
        <f>VLOOKUP(C154,FPT!B:FI,56,0)</f>
        <v>0</v>
      </c>
      <c r="FL154" t="str">
        <f t="shared" si="281"/>
        <v/>
      </c>
      <c r="FM154" s="275">
        <f>VLOOKUP(C154,MOVI!C:DT,57,0)</f>
        <v>0</v>
      </c>
      <c r="FN154" s="275">
        <f>VLOOKUP(C154,FPT!B:FL,57,0)</f>
        <v>0</v>
      </c>
      <c r="FO154" t="str">
        <f t="shared" si="282"/>
        <v/>
      </c>
      <c r="FP154" s="275">
        <f>VLOOKUP(C154,MOVI!C:DT,58,0)</f>
        <v>0</v>
      </c>
      <c r="FQ154" s="275">
        <f>VLOOKUP(C154,FPT!B:FO,58,0)</f>
        <v>0</v>
      </c>
      <c r="FR154" t="str">
        <f t="shared" si="283"/>
        <v/>
      </c>
      <c r="FS154" s="275">
        <f>VLOOKUP(C154,MOVI!C:DT,59,0)</f>
        <v>0</v>
      </c>
      <c r="FT154" s="275">
        <f>VLOOKUP(C154,FPT!B:FR,59,0)</f>
        <v>0</v>
      </c>
      <c r="FU154" t="str">
        <f t="shared" si="284"/>
        <v/>
      </c>
      <c r="FV154" s="275">
        <f>VLOOKUP(C154,MOVI!C:DT,60,0)</f>
        <v>0</v>
      </c>
      <c r="FW154" s="275">
        <f>VLOOKUP(C154,FPT!B:FU,60,0)</f>
        <v>0</v>
      </c>
      <c r="FX154" t="str">
        <f t="shared" si="285"/>
        <v/>
      </c>
      <c r="FY154" s="275">
        <f>VLOOKUP(C154,MOVI!C:DT,61,0)</f>
        <v>0</v>
      </c>
      <c r="FZ154" s="275">
        <f>VLOOKUP(C154,FPT!B:FX,61,0)</f>
        <v>0</v>
      </c>
      <c r="GA154" t="str">
        <f t="shared" si="286"/>
        <v/>
      </c>
      <c r="GB154" s="275">
        <f>VLOOKUP(C154,MOVI!C:DT,62,0)</f>
        <v>0</v>
      </c>
      <c r="GC154" s="275">
        <f>VLOOKUP(C154,FPT!B:GA,62,0)</f>
        <v>0</v>
      </c>
      <c r="GD154" t="str">
        <f t="shared" si="287"/>
        <v/>
      </c>
      <c r="GE154" s="275">
        <f>VLOOKUP(C154,MOVI!C:DT,63,0)</f>
        <v>0</v>
      </c>
      <c r="GF154" s="275">
        <f>VLOOKUP(C154,FPT!B:GD,63,0)</f>
        <v>0</v>
      </c>
      <c r="GG154" t="str">
        <f t="shared" si="288"/>
        <v/>
      </c>
      <c r="GH154" s="275">
        <f>VLOOKUP(C154,MOVI!C:DT,64,0)</f>
        <v>0</v>
      </c>
      <c r="GI154" s="275">
        <f>VLOOKUP(C154,FPT!B:GG,64,0)</f>
        <v>0</v>
      </c>
      <c r="GJ154" t="str">
        <f t="shared" si="289"/>
        <v/>
      </c>
      <c r="GK154" s="275">
        <f>VLOOKUP(C154,MOVI!C:DT,65,0)</f>
        <v>0</v>
      </c>
      <c r="GL154" s="275">
        <f>VLOOKUP(C154,FPT!B:GJ,65,0)</f>
        <v>0</v>
      </c>
      <c r="GM154" t="str">
        <f t="shared" si="290"/>
        <v/>
      </c>
      <c r="GN154" s="275">
        <f>VLOOKUP(C154,MOVI!C:DT,66,0)</f>
        <v>0</v>
      </c>
      <c r="GO154" s="275">
        <f>VLOOKUP(C154,FPT!B:GM,66,0)</f>
        <v>0</v>
      </c>
      <c r="GP154" t="str">
        <f t="shared" si="291"/>
        <v/>
      </c>
      <c r="GQ154" s="275">
        <f>VLOOKUP(C154,MOVI!C:DT,67,0)</f>
        <v>0</v>
      </c>
      <c r="GR154" s="275">
        <f>VLOOKUP(C154,FPT!B:GP,67,0)</f>
        <v>0</v>
      </c>
      <c r="GS154" t="str">
        <f t="shared" si="292"/>
        <v/>
      </c>
      <c r="GT154" s="275">
        <f>VLOOKUP(C154,MOVI!C:DT,68,0)</f>
        <v>0</v>
      </c>
      <c r="GU154" s="275">
        <f>VLOOKUP(C154,FPT!B:GS,68,0)</f>
        <v>0</v>
      </c>
      <c r="GV154" t="str">
        <f t="shared" si="293"/>
        <v/>
      </c>
      <c r="GW154" s="275">
        <f>VLOOKUP(C154,MOVI!C:DT,69,0)</f>
        <v>0</v>
      </c>
      <c r="GX154" s="275">
        <f>VLOOKUP(C154,FPT!B:GV,69,0)</f>
        <v>0</v>
      </c>
      <c r="GY154" t="str">
        <f t="shared" si="294"/>
        <v/>
      </c>
      <c r="GZ154" s="275">
        <f>VLOOKUP(C154,MOVI!C:DT,70,0)</f>
        <v>0</v>
      </c>
      <c r="HA154" s="275">
        <f>VLOOKUP(C154,FPT!B:GY,70,0)</f>
        <v>0</v>
      </c>
      <c r="HB154" t="str">
        <f t="shared" si="295"/>
        <v/>
      </c>
      <c r="HC154" s="275">
        <f>VLOOKUP(C154,MOVI!C:DT,71,0)</f>
        <v>5000000</v>
      </c>
      <c r="HD154" s="275">
        <f>ROUND(VLOOKUP(C154,FPT!B:HB,71,0),0)</f>
        <v>5000000</v>
      </c>
      <c r="HE154" t="str">
        <f t="shared" si="296"/>
        <v/>
      </c>
      <c r="HF154" s="275">
        <f>ROUND(VLOOKUP(C154,MOVI!C:DT,72,0),0)</f>
        <v>0</v>
      </c>
      <c r="HG154" s="275">
        <f>ROUND(VLOOKUP(C154,FPT!B:HE,72,0),0)</f>
        <v>0</v>
      </c>
      <c r="HH154" t="str">
        <f t="shared" si="297"/>
        <v/>
      </c>
      <c r="HI154" s="275">
        <f>VLOOKUP(C154,MOVI!C:DT,73,0)</f>
        <v>0</v>
      </c>
      <c r="HJ154" s="275">
        <f>VLOOKUP(C154,FPT!B:HH,73,0)</f>
        <v>0</v>
      </c>
      <c r="HK154" t="str">
        <f t="shared" si="298"/>
        <v/>
      </c>
      <c r="HL154" s="275">
        <f>VLOOKUP(C154,MOVI!C:DT,74,0)</f>
        <v>0</v>
      </c>
      <c r="HM154" s="275">
        <f>VLOOKUP(C154,FPT!B:HK,74,0)</f>
        <v>0</v>
      </c>
      <c r="HN154" t="str">
        <f t="shared" si="299"/>
        <v/>
      </c>
      <c r="HO154" s="275">
        <f>VLOOKUP(C154,MOVI!C:DT,75,0)</f>
        <v>11000000</v>
      </c>
      <c r="HP154" s="275">
        <f>VLOOKUP(C154,FPT!B:HN,75,0)</f>
        <v>11000000</v>
      </c>
      <c r="HQ154" t="str">
        <f t="shared" si="300"/>
        <v/>
      </c>
      <c r="HR154" s="275">
        <f>VLOOKUP(C154,MOVI!C:DT,76,0)</f>
        <v>0</v>
      </c>
      <c r="HS154" s="275">
        <f>VLOOKUP(C154,FPT!B:HQ,76,0)</f>
        <v>0</v>
      </c>
      <c r="HT154" t="str">
        <f t="shared" si="301"/>
        <v/>
      </c>
      <c r="HU154" s="275">
        <f>VLOOKUP(C154,MOVI!C:DT,77,0)</f>
        <v>0</v>
      </c>
      <c r="HV154" s="275">
        <f>VLOOKUP(C154,FPT!B:HT,77,0)</f>
        <v>0</v>
      </c>
      <c r="HW154" t="str">
        <f t="shared" si="302"/>
        <v/>
      </c>
      <c r="HX154" s="274">
        <f>VLOOKUP(C154,MOVI!C:CB,78,0)</f>
        <v>400000</v>
      </c>
      <c r="HY154" s="261">
        <f>VLOOKUP(C154,FPT!$B:$CA,78,0)</f>
        <v>400000</v>
      </c>
      <c r="HZ154" t="str">
        <f t="shared" si="303"/>
        <v/>
      </c>
      <c r="IA154" s="275">
        <f>VLOOKUP(C154,MOVI!C:CD,79,0)</f>
        <v>50000</v>
      </c>
      <c r="IB154" s="275">
        <f>VLOOKUP(C154,FPT!B:HZ,79,0)</f>
        <v>50000</v>
      </c>
      <c r="IC154" t="str">
        <f t="shared" si="304"/>
        <v/>
      </c>
      <c r="ID154" s="275">
        <f>VLOOKUP(C154,MOVI!C:CD,80,0)</f>
        <v>75000</v>
      </c>
      <c r="IE154" s="275">
        <f>VLOOKUP(C154,FPT!B:IC,80,0)</f>
        <v>75000</v>
      </c>
      <c r="IF154" t="str">
        <f t="shared" si="305"/>
        <v/>
      </c>
      <c r="IG154" s="275">
        <f>VLOOKUP(C154,MOVI!C:DT,81,0)</f>
        <v>0</v>
      </c>
      <c r="IH154" s="275">
        <f>VLOOKUP(C154,FPT!B:IF,81,0)</f>
        <v>0</v>
      </c>
      <c r="II154" t="str">
        <f t="shared" si="306"/>
        <v/>
      </c>
      <c r="IJ154" s="275">
        <f>VLOOKUP(C154,MOVI!C:DT,82,0)</f>
        <v>525000</v>
      </c>
      <c r="IK154" s="275">
        <f>VLOOKUP(C154,FPT!B:II,82,0)</f>
        <v>525000</v>
      </c>
      <c r="IL154" t="str">
        <f t="shared" si="307"/>
        <v/>
      </c>
      <c r="IM154" s="275">
        <f>ROUND(VLOOKUP(C154,MOVI!C:DT,83,0),0)</f>
        <v>11525000</v>
      </c>
      <c r="IN154" s="275">
        <f>ROUND(VLOOKUP(C154,FPT!B:IL,83,0),0)</f>
        <v>11525000</v>
      </c>
      <c r="IO154" t="str">
        <f t="shared" si="308"/>
        <v/>
      </c>
      <c r="IP154" s="275">
        <f>VLOOKUP(C154,MOVI!C:DT,84,0)</f>
        <v>0</v>
      </c>
      <c r="IQ154" s="275">
        <f>VLOOKUP(C154,FPT!B:IO,84,0)</f>
        <v>0</v>
      </c>
      <c r="IR154" t="str">
        <f t="shared" si="309"/>
        <v/>
      </c>
      <c r="IS154" s="275">
        <f>ROUND(VLOOKUP(C154,MOVI!C:DT,85,0),0)</f>
        <v>0</v>
      </c>
      <c r="IT154" s="275">
        <f>ROUND(VLOOKUP(C154,FPT!B:IR,85,0),0)</f>
        <v>0</v>
      </c>
      <c r="IU154" t="str">
        <f t="shared" si="310"/>
        <v/>
      </c>
      <c r="IV154" s="275">
        <f>VLOOKUP(C154,MOVI!C:DT,86,0)</f>
        <v>0</v>
      </c>
      <c r="IW154" s="275">
        <f>VLOOKUP(C154,FPT!B:IU,86,0)</f>
        <v>0</v>
      </c>
      <c r="IX154" t="str">
        <f t="shared" si="311"/>
        <v/>
      </c>
      <c r="IY154" s="275">
        <f>ROUND(VLOOKUP(C154,MOVI!C:DT,87,0),0)</f>
        <v>0</v>
      </c>
      <c r="IZ154" s="275">
        <f>ROUND(VLOOKUP(C154,FPT!B:IX,87,0),0)</f>
        <v>0</v>
      </c>
      <c r="JA154" t="str">
        <f t="shared" si="312"/>
        <v/>
      </c>
      <c r="JB154" s="275">
        <f>VLOOKUP(C154,MOVI!C:DT,88,0)</f>
        <v>0</v>
      </c>
      <c r="JC154" s="275">
        <f>VLOOKUP(C154,FPT!B:JA,88,0)</f>
        <v>0</v>
      </c>
      <c r="JD154" t="str">
        <f t="shared" si="313"/>
        <v/>
      </c>
      <c r="JE154" s="275">
        <f>VLOOKUP(C154,MOVI!C:DT,89,0)</f>
        <v>50000</v>
      </c>
      <c r="JF154" s="275">
        <f>VLOOKUP(C154,FPT!B:JD,89,0)</f>
        <v>50000</v>
      </c>
      <c r="JG154" t="str">
        <f t="shared" si="314"/>
        <v/>
      </c>
      <c r="JH154" s="275">
        <f>VLOOKUP(C154,MOVI!C:DT,90,0)</f>
        <v>0</v>
      </c>
      <c r="JI154" s="275">
        <f>VLOOKUP(C154,FPT!B:JG,90,0)</f>
        <v>0</v>
      </c>
      <c r="JJ154" t="str">
        <f t="shared" si="315"/>
        <v/>
      </c>
      <c r="JK154" s="275">
        <f>VLOOKUP(C154,MOVI!C:DT,91,0)</f>
        <v>0</v>
      </c>
      <c r="JL154" s="275">
        <f>VLOOKUP(C154,FPT!B:JJ,91,0)</f>
        <v>0</v>
      </c>
      <c r="JM154" t="str">
        <f t="shared" si="316"/>
        <v/>
      </c>
      <c r="JN154" s="275">
        <f>VLOOKUP(C154,MOVI!C:DT,92,0)</f>
        <v>0</v>
      </c>
      <c r="JO154" s="275">
        <f>VLOOKUP(C154,FPT!B:JM,92,0)</f>
        <v>0</v>
      </c>
      <c r="JP154" t="str">
        <f t="shared" si="317"/>
        <v/>
      </c>
      <c r="JQ154" s="275">
        <f>VLOOKUP(C154,MOVI!C:DT,93,0)</f>
        <v>0</v>
      </c>
      <c r="JR154" s="275">
        <f>VLOOKUP(C154,FPT!B:JP,93,0)</f>
        <v>0</v>
      </c>
      <c r="JS154" t="str">
        <f t="shared" si="318"/>
        <v/>
      </c>
      <c r="JT154" s="275">
        <f>VLOOKUP(C154,MOVI!C:DT,94,0)</f>
        <v>50000</v>
      </c>
      <c r="JU154" s="275">
        <f>VLOOKUP(C154,FPT!B:JS,94,0)</f>
        <v>50000</v>
      </c>
      <c r="JV154" t="str">
        <f t="shared" si="319"/>
        <v/>
      </c>
      <c r="JW154" s="275">
        <f>VLOOKUP(C154,MOVI!C:DT,95,0)</f>
        <v>4425000</v>
      </c>
      <c r="JX154" s="275">
        <f>VLOOKUP(C154,FPT!B:JV,95,0)</f>
        <v>4425000</v>
      </c>
      <c r="JY154" t="str">
        <f t="shared" si="320"/>
        <v/>
      </c>
      <c r="JZ154" s="275">
        <f>VLOOKUP(C154,MOVI!C:DT,96,0)</f>
        <v>0</v>
      </c>
      <c r="KA154" s="275">
        <f>VLOOKUP(C154,FPT!B:JY,96,0)</f>
        <v>0</v>
      </c>
      <c r="KB154" t="str">
        <f t="shared" si="321"/>
        <v/>
      </c>
      <c r="KC154" s="275">
        <f>VLOOKUP(C154,MOVI!C:DT,97,0)</f>
        <v>4425000</v>
      </c>
      <c r="KD154" s="275">
        <f>VLOOKUP(C154,FPT!B:KB,97,0)</f>
        <v>4425000</v>
      </c>
      <c r="KE154" t="str">
        <f t="shared" si="322"/>
        <v/>
      </c>
      <c r="KF154" s="275">
        <f>VLOOKUP(C154,MOVI!C:DT,98,0)</f>
        <v>850000.00000000012</v>
      </c>
      <c r="KG154" s="275">
        <f>VLOOKUP(C154,FPT!B:KE,98,0)</f>
        <v>850000</v>
      </c>
      <c r="KH154" t="str">
        <f t="shared" si="323"/>
        <v/>
      </c>
      <c r="KI154" s="275">
        <f>VLOOKUP(C154,MOVI!C:DT,99,0)</f>
        <v>0</v>
      </c>
      <c r="KJ154" s="275">
        <f>VLOOKUP(C154,FPT!B:KH,99,0)</f>
        <v>0</v>
      </c>
      <c r="KK154" t="str">
        <f t="shared" si="324"/>
        <v/>
      </c>
      <c r="KL154" s="275">
        <f>VLOOKUP(C154,MOVI!C:DT,100,0)</f>
        <v>150000</v>
      </c>
      <c r="KM154" s="275">
        <f>VLOOKUP(C154,FPT!B:KK,100,0)</f>
        <v>150000</v>
      </c>
      <c r="KN154" t="str">
        <f t="shared" si="325"/>
        <v/>
      </c>
      <c r="KO154" s="275">
        <f>VLOOKUP(C154,MOVI!C:DT,101,0)</f>
        <v>0</v>
      </c>
      <c r="KP154" s="275">
        <f>VLOOKUP(C154,FPT!B:KN,101,0)</f>
        <v>0</v>
      </c>
      <c r="KQ154" t="str">
        <f t="shared" si="326"/>
        <v/>
      </c>
      <c r="KR154" s="275">
        <f>VLOOKUP(C154,MOVI!C:DT,102,0)</f>
        <v>0</v>
      </c>
      <c r="KS154" s="275">
        <f>VLOOKUP(C154,FPT!B:KQ,102,0)</f>
        <v>0</v>
      </c>
      <c r="KT154" t="str">
        <f t="shared" si="327"/>
        <v/>
      </c>
      <c r="KU154" s="275">
        <f>VLOOKUP(C154,MOVI!C:DT,103,0)</f>
        <v>1000000.0000000001</v>
      </c>
      <c r="KV154" s="275">
        <f>VLOOKUP(C154,FPT!B:KT,103,0)</f>
        <v>1000000</v>
      </c>
      <c r="KW154" t="str">
        <f t="shared" si="328"/>
        <v/>
      </c>
      <c r="KX154" s="275">
        <f>VLOOKUP(C154,MOVI!C:DT,104,0)</f>
        <v>1525000</v>
      </c>
      <c r="KY154" s="275">
        <f>VLOOKUP(C154,FPT!B:KW,104,0)</f>
        <v>1525000</v>
      </c>
      <c r="KZ154" t="str">
        <f t="shared" si="329"/>
        <v/>
      </c>
      <c r="LA154" s="275">
        <f>VLOOKUP(C154,MOVI!C:DT,105,0)</f>
        <v>100000</v>
      </c>
      <c r="LB154" s="275">
        <f>VLOOKUP(C154,FPT!B:KZ,105,0)</f>
        <v>100000</v>
      </c>
      <c r="LC154" t="str">
        <f t="shared" si="330"/>
        <v/>
      </c>
      <c r="LD154" s="275">
        <f>VLOOKUP(C154,MOVI!C:DT,106,0)</f>
        <v>6100000</v>
      </c>
      <c r="LE154" s="275">
        <f>VLOOKUP(C154,FPT!B:LC,106,0)</f>
        <v>6100000</v>
      </c>
      <c r="LF154" t="str">
        <f t="shared" si="331"/>
        <v/>
      </c>
      <c r="LG154" s="273">
        <f>VLOOKUP(C154,MOVI!C:DT,107,0)</f>
        <v>0</v>
      </c>
      <c r="LH154" s="273">
        <f>VLOOKUP(C154,FPT!B:LF,107,0)</f>
        <v>0</v>
      </c>
      <c r="LI154" t="str">
        <f t="shared" si="332"/>
        <v/>
      </c>
      <c r="LJ154" t="str">
        <f>VLOOKUP(C154,MOVI!C:DV,108,0)</f>
        <v>Việt PhúSouthSupport</v>
      </c>
      <c r="LK154" s="252" t="str">
        <f>VLOOKUP(C154,FPT!B:LI,108,0)</f>
        <v>Việt PhúSouthSupport</v>
      </c>
      <c r="LL154" t="str">
        <f t="shared" si="333"/>
        <v/>
      </c>
      <c r="LM154" s="275">
        <f>ROUND(VLOOKUP(C154,MOVI!C:DV,109,0),0)</f>
        <v>416667</v>
      </c>
      <c r="LN154" s="275">
        <f>ROUND(VLOOKUP(C154,FPT!B:LL,109,0),0)</f>
        <v>416667</v>
      </c>
      <c r="LO154" t="str">
        <f t="shared" si="334"/>
        <v/>
      </c>
      <c r="LP154" t="str">
        <f>VLOOKUP(C154,MOVI!C:DV,110,0)</f>
        <v>HO</v>
      </c>
      <c r="LQ154" s="247" t="str">
        <f>VLOOKUP(C154,FPT!B:LO,110,0)</f>
        <v>HO</v>
      </c>
      <c r="LR154" t="str">
        <f t="shared" si="335"/>
        <v/>
      </c>
      <c r="LS154">
        <f>MOVI!DI149</f>
        <v>22</v>
      </c>
      <c r="LV154">
        <f>MOVI!DJ149</f>
        <v>0</v>
      </c>
      <c r="LW154">
        <f>MOVI!DK149</f>
        <v>0</v>
      </c>
      <c r="LX154" t="str">
        <f>MOVI!DL149</f>
        <v>x</v>
      </c>
      <c r="LY154">
        <f>MOVI!DM149</f>
        <v>0</v>
      </c>
      <c r="LZ154">
        <f>MOVI!DN149</f>
        <v>50000</v>
      </c>
      <c r="MA154">
        <f>MOVI!DO149</f>
        <v>0</v>
      </c>
      <c r="MB154" t="str">
        <f>MOVI!DP149</f>
        <v/>
      </c>
      <c r="MC154">
        <f>MOVI!DQ149</f>
        <v>0</v>
      </c>
      <c r="MD154">
        <f>MOVI!DR149</f>
        <v>0</v>
      </c>
      <c r="ME154" t="str">
        <f>VLOOKUP(C154,MOVI!C:DV,121,0)</f>
        <v/>
      </c>
      <c r="MF154" s="252"/>
      <c r="MG154" t="str">
        <f t="shared" si="228"/>
        <v/>
      </c>
      <c r="MH154" t="str">
        <f>VLOOKUP(C154,MOVI!C:DT,122,0)</f>
        <v>Việt PhúSouth</v>
      </c>
      <c r="MI154" s="252" t="str">
        <f>VLOOKUP(C154,FPT!B:DS,112,0)</f>
        <v>Việt PhúSouth</v>
      </c>
      <c r="MJ154" t="str">
        <f t="shared" si="336"/>
        <v/>
      </c>
    </row>
    <row r="155" spans="1:348" x14ac:dyDescent="0.25">
      <c r="A155">
        <v>147</v>
      </c>
      <c r="B155" s="48">
        <v>5590</v>
      </c>
      <c r="C155" s="271" t="s">
        <v>899</v>
      </c>
      <c r="D155" t="str">
        <f>VLOOKUP(C155,MOVI!C:D,2,0)</f>
        <v>Đặng Thị Thu Thư</v>
      </c>
      <c r="E155" t="str">
        <f>VLOOKUP(C155,FPT!B:C,2,0)</f>
        <v>Đặng Thị Thu Thư</v>
      </c>
      <c r="F155" t="str">
        <f t="shared" si="229"/>
        <v/>
      </c>
      <c r="G155" t="str">
        <f>VLOOKUP(C155,MOVI!C:E,3,0)</f>
        <v>Support</v>
      </c>
      <c r="H155" t="str">
        <f>VLOOKUP(C155,FPT!B:F,3,0)</f>
        <v>Support</v>
      </c>
      <c r="I155" t="str">
        <f t="shared" si="230"/>
        <v/>
      </c>
      <c r="J155" t="str">
        <f>VLOOKUP(C155,MOVI!C:H,4,0)</f>
        <v>Operations</v>
      </c>
      <c r="K155" t="str">
        <f>VLOOKUP(C155,FPT!B:I,4,0)</f>
        <v>Operations</v>
      </c>
      <c r="L155" t="str">
        <f t="shared" si="231"/>
        <v/>
      </c>
      <c r="M155" t="str">
        <f>VLOOKUP(C155,MOVI!C:DT,5,0)</f>
        <v>Associate</v>
      </c>
      <c r="N155" t="str">
        <f>VLOOKUP(C155,FPT!B:L,5,0)</f>
        <v>Associate</v>
      </c>
      <c r="O155" t="str">
        <f t="shared" si="232"/>
        <v/>
      </c>
      <c r="P155" t="str">
        <f>VLOOKUP(C155,MOVI!C:DT,6,0)</f>
        <v>Account Services Officer</v>
      </c>
      <c r="Q155" t="str">
        <f>VLOOKUP(C155,FPT!B:O,6,0)</f>
        <v>Account Services Officer</v>
      </c>
      <c r="R155" t="str">
        <f t="shared" si="233"/>
        <v/>
      </c>
      <c r="S155" t="str">
        <f>VLOOKUP(C155,MOVI!C:DT,7,0)</f>
        <v>South</v>
      </c>
      <c r="T155" t="str">
        <f>VLOOKUP(C155,FPT!B:R,7,0)</f>
        <v>South</v>
      </c>
      <c r="U155" t="str">
        <f t="shared" si="234"/>
        <v/>
      </c>
      <c r="V155" t="str">
        <f>VLOOKUP(C155,MOVI!C:DT,8,0)</f>
        <v>Việt Phú</v>
      </c>
      <c r="W155" t="str">
        <f>VLOOKUP(C155,FPT!B:U,8,0)</f>
        <v>Việt Phú</v>
      </c>
      <c r="X155" t="str">
        <f t="shared" si="235"/>
        <v/>
      </c>
      <c r="Y155" t="str">
        <f>VLOOKUP(C155,MOVI!C:DT,9,0)</f>
        <v>Full-time</v>
      </c>
      <c r="Z155" t="str">
        <f>VLOOKUP(C155,FPT!B:X,9,0)</f>
        <v>Full-time</v>
      </c>
      <c r="AA155" t="str">
        <f t="shared" si="236"/>
        <v/>
      </c>
      <c r="AB155" t="str">
        <f>VLOOKUP(C155,MOVI!C:DT,10,0)</f>
        <v>Permanent</v>
      </c>
      <c r="AC155" t="str">
        <f>VLOOKUP(C155,FPT!B:AA,10,0)</f>
        <v>Permanent</v>
      </c>
      <c r="AD155" t="str">
        <f t="shared" si="237"/>
        <v/>
      </c>
      <c r="AE155" s="247">
        <f>VLOOKUP(C155,MOVI!C:DT,11,0)</f>
        <v>43801</v>
      </c>
      <c r="AF155" s="247">
        <f>VLOOKUP(C155,FPT!B:AD,11,0)</f>
        <v>43801</v>
      </c>
      <c r="AG155" t="str">
        <f t="shared" si="238"/>
        <v/>
      </c>
      <c r="AH155" s="260" t="str">
        <f>VLOOKUP(C155,MOVI!C:DT,12,0)</f>
        <v/>
      </c>
      <c r="AI155" s="260"/>
      <c r="AJ155" t="str">
        <f t="shared" si="338"/>
        <v/>
      </c>
      <c r="AK155">
        <f>VLOOKUP(C155,MOVI!C:DT,13,0)</f>
        <v>0</v>
      </c>
      <c r="AL155" s="247">
        <f>VLOOKUP(C155,FPT!B:AJ,13,0)</f>
        <v>0</v>
      </c>
      <c r="AM155" t="str">
        <f t="shared" si="337"/>
        <v/>
      </c>
      <c r="AN155" s="247">
        <f>VLOOKUP(C155,MOVI!C:DT,14,0)</f>
        <v>0</v>
      </c>
      <c r="AO155" s="247">
        <f>VLOOKUP(C155,FPT!B:AM,14,0)</f>
        <v>0</v>
      </c>
      <c r="AP155" t="str">
        <f t="shared" si="239"/>
        <v/>
      </c>
      <c r="AQ155" t="str">
        <f>VLOOKUP(C155,MOVI!C:DT,15,0)</f>
        <v>LC</v>
      </c>
      <c r="AR155" s="247" t="str">
        <f>VLOOKUP(C155,FPT!B:AP,15,0)</f>
        <v>LC</v>
      </c>
      <c r="AS155" t="str">
        <f t="shared" si="240"/>
        <v/>
      </c>
      <c r="AT155" s="282" t="str">
        <f>VLOOKUP(C155,MOVI!C:DT,16,0)</f>
        <v>LTTP</v>
      </c>
      <c r="AU155" s="247" t="str">
        <f>VLOOKUP(C155,FPT!B:AS,16,0)</f>
        <v>LTTP</v>
      </c>
      <c r="AV155" t="str">
        <f t="shared" si="241"/>
        <v/>
      </c>
      <c r="AW155" t="str">
        <f>VLOOKUP(C155,MOVI!C:DT,17,0)</f>
        <v>L</v>
      </c>
      <c r="AX155" s="247" t="str">
        <f>VLOOKUP(C155,FPT!B:AV,17,0)</f>
        <v>L</v>
      </c>
      <c r="AY155" t="str">
        <f t="shared" si="242"/>
        <v/>
      </c>
      <c r="AZ155">
        <f>VLOOKUP(C155,MOVI!C:DT,18,0)</f>
        <v>0</v>
      </c>
      <c r="BA155" s="247">
        <f>VLOOKUP(C155,FPT!B:AY,18,0)</f>
        <v>0</v>
      </c>
      <c r="BB155" t="str">
        <f t="shared" si="243"/>
        <v/>
      </c>
      <c r="BC155" s="275">
        <f>VLOOKUP(C155,MOVI!C:DT,19,0)</f>
        <v>5000000</v>
      </c>
      <c r="BD155" s="275">
        <f>VLOOKUP(C155,FPT!B:BB,19,0)</f>
        <v>5000000</v>
      </c>
      <c r="BE155" t="str">
        <f t="shared" si="244"/>
        <v/>
      </c>
      <c r="BF155">
        <f>VLOOKUP(C155,MOVI!C:DT,20,0)</f>
        <v>0</v>
      </c>
      <c r="BG155" s="252">
        <f>VLOOKUP(C155,FPT!B:BE,20,0)</f>
        <v>0</v>
      </c>
      <c r="BH155" t="str">
        <f t="shared" si="245"/>
        <v/>
      </c>
      <c r="BI155" s="275">
        <f>VLOOKUP(C155,MOVI!C:DT,21,0)</f>
        <v>5000000</v>
      </c>
      <c r="BJ155" s="275">
        <f>VLOOKUP(C155,FPT!B:BH,21,0)</f>
        <v>5000000</v>
      </c>
      <c r="BK155" t="str">
        <f t="shared" si="246"/>
        <v/>
      </c>
      <c r="BL155" s="275">
        <f>VLOOKUP(C155,MOVI!C:DT,22,0)</f>
        <v>0</v>
      </c>
      <c r="BM155" s="275">
        <f>VLOOKUP(C155,FPT!B:BK,22,0)</f>
        <v>0</v>
      </c>
      <c r="BN155" t="str">
        <f t="shared" si="247"/>
        <v/>
      </c>
      <c r="BO155" s="275">
        <f>VLOOKUP(C155,MOVI!C:DT,23,0)</f>
        <v>0</v>
      </c>
      <c r="BP155" s="275">
        <f>VLOOKUP(C155,FPT!B:BN,23,0)</f>
        <v>0</v>
      </c>
      <c r="BQ155" t="str">
        <f t="shared" si="248"/>
        <v/>
      </c>
      <c r="BR155" s="275">
        <f>VLOOKUP(C155,MOVI!C:DT,24,0)</f>
        <v>0</v>
      </c>
      <c r="BS155" s="275">
        <f>VLOOKUP(C155,FPT!B:BQ,24,0)</f>
        <v>0</v>
      </c>
      <c r="BT155" t="str">
        <f t="shared" si="249"/>
        <v/>
      </c>
      <c r="BU155" s="275">
        <f>VLOOKUP(C155,MOVI!C:DT,25,0)</f>
        <v>0</v>
      </c>
      <c r="BV155" s="275">
        <f>VLOOKUP(C155,FPT!B:BT,25,0)</f>
        <v>0</v>
      </c>
      <c r="BW155" t="str">
        <f t="shared" si="250"/>
        <v/>
      </c>
      <c r="BX155" s="275">
        <f>VLOOKUP(C155,MOVI!C:DT,26,0)</f>
        <v>0</v>
      </c>
      <c r="BY155" s="275">
        <f>VLOOKUP(C155,FPT!B:BW,26,0)</f>
        <v>0</v>
      </c>
      <c r="BZ155" t="str">
        <f t="shared" si="251"/>
        <v/>
      </c>
      <c r="CA155" s="275">
        <f>VLOOKUP(C155,MOVI!C:DT,27,0)</f>
        <v>0</v>
      </c>
      <c r="CB155" s="275">
        <f>VLOOKUP(C155,FPT!B:BZ,27,0)</f>
        <v>0</v>
      </c>
      <c r="CC155" t="str">
        <f t="shared" si="252"/>
        <v/>
      </c>
      <c r="CD155" s="275">
        <f>VLOOKUP(C155,MOVI!C:DT,28,0)</f>
        <v>0</v>
      </c>
      <c r="CE155" s="275">
        <f>VLOOKUP(C155,FPT!B:CC,28,0)</f>
        <v>0</v>
      </c>
      <c r="CF155" t="str">
        <f t="shared" si="253"/>
        <v/>
      </c>
      <c r="CG155" t="str">
        <f>VLOOKUP(C155,MOVI!C:DT,29,0)</f>
        <v>CN</v>
      </c>
      <c r="CH155" s="252" t="str">
        <f>VLOOKUP(C155,FPT!B:CF,29,0)</f>
        <v>CN</v>
      </c>
      <c r="CI155" t="str">
        <f t="shared" si="254"/>
        <v/>
      </c>
      <c r="CJ155">
        <f>VLOOKUP(C155,MOVI!C:DT,30,0)</f>
        <v>26</v>
      </c>
      <c r="CK155" s="252">
        <f>VLOOKUP(C155,FPT!B:CI,30,0)</f>
        <v>26</v>
      </c>
      <c r="CL155" t="str">
        <f t="shared" si="255"/>
        <v/>
      </c>
      <c r="CM155">
        <f>VLOOKUP(C155,MOVI!C:DT,31,0)</f>
        <v>23</v>
      </c>
      <c r="CN155" s="252">
        <f>VLOOKUP(C155,FPT!B:CL,31,0)</f>
        <v>23</v>
      </c>
      <c r="CO155" t="str">
        <f t="shared" si="256"/>
        <v/>
      </c>
      <c r="CP155" s="275">
        <f>VLOOKUP(C155,MOVI!C:DT,32,0)</f>
        <v>3</v>
      </c>
      <c r="CQ155" s="275">
        <f>VLOOKUP(C155,FPT!B:CO,32,0)</f>
        <v>3</v>
      </c>
      <c r="CR155" t="str">
        <f t="shared" si="257"/>
        <v/>
      </c>
      <c r="CS155" s="275">
        <f>VLOOKUP(C155,MOVI!C:DT,33,0)</f>
        <v>0</v>
      </c>
      <c r="CT155" s="275">
        <f>VLOOKUP(C155,FPT!B:CR,33,0)</f>
        <v>0</v>
      </c>
      <c r="CU155" t="str">
        <f t="shared" si="258"/>
        <v/>
      </c>
      <c r="CV155" s="275">
        <f>VLOOKUP(C155,MOVI!C:DT,34,0)</f>
        <v>0</v>
      </c>
      <c r="CW155" s="275">
        <f>VLOOKUP(C155,FPT!B:CU,34,0)</f>
        <v>0</v>
      </c>
      <c r="CX155" t="str">
        <f t="shared" si="259"/>
        <v/>
      </c>
      <c r="CY155" s="275">
        <f>VLOOKUP(C155,MOVI!C:DT,35,0)</f>
        <v>26</v>
      </c>
      <c r="CZ155" s="275">
        <f>VLOOKUP(C155,FPT!B:CX,35,0)</f>
        <v>26</v>
      </c>
      <c r="DA155" t="str">
        <f t="shared" si="260"/>
        <v/>
      </c>
      <c r="DB155" s="275">
        <f>VLOOKUP(C155,MOVI!C:DT,36,0)</f>
        <v>0</v>
      </c>
      <c r="DC155" s="275">
        <f>VLOOKUP(C155,FPT!B:DA,36,0)</f>
        <v>0</v>
      </c>
      <c r="DD155" t="str">
        <f t="shared" si="261"/>
        <v/>
      </c>
      <c r="DE155" s="275">
        <f>VLOOKUP(C155,MOVI!C:DT,37,0)</f>
        <v>0</v>
      </c>
      <c r="DF155" s="275">
        <f>VLOOKUP(C155,FPT!B:DD,37,0)</f>
        <v>0</v>
      </c>
      <c r="DG155" t="str">
        <f t="shared" si="262"/>
        <v/>
      </c>
      <c r="DH155" s="275">
        <f>VLOOKUP(C155,MOVI!C:DT,38,0)</f>
        <v>0</v>
      </c>
      <c r="DI155" s="275">
        <f>VLOOKUP(C155,FPT!B:DG,38,0)</f>
        <v>0</v>
      </c>
      <c r="DJ155" t="str">
        <f t="shared" si="263"/>
        <v/>
      </c>
      <c r="DK155" s="275">
        <f>VLOOKUP(C155,MOVI!C:DT,39,0)</f>
        <v>0</v>
      </c>
      <c r="DL155" s="275">
        <f>VLOOKUP(C155,FPT!B:DJ,39,0)</f>
        <v>0</v>
      </c>
      <c r="DM155" t="str">
        <f t="shared" si="264"/>
        <v/>
      </c>
      <c r="DN155" s="275">
        <f>VLOOKUP(C155,MOVI!C:DT,40,0)</f>
        <v>0</v>
      </c>
      <c r="DO155" s="275">
        <f>VLOOKUP(C155,FPT!B:DM,40,0)</f>
        <v>0</v>
      </c>
      <c r="DP155" t="str">
        <f t="shared" si="265"/>
        <v/>
      </c>
      <c r="DQ155" s="275">
        <f>VLOOKUP(C155,MOVI!C:DT,41,0)</f>
        <v>0</v>
      </c>
      <c r="DR155" s="275">
        <f>VLOOKUP(C155,FPT!B:DP,41,0)</f>
        <v>0</v>
      </c>
      <c r="DS155" t="str">
        <f t="shared" si="266"/>
        <v/>
      </c>
      <c r="DT155" s="275">
        <f>VLOOKUP(C155,MOVI!C:DT,42,0)</f>
        <v>5000000</v>
      </c>
      <c r="DU155" s="275">
        <f>ROUND(VLOOKUP(C155,FPT!B:DS,42,0),0)</f>
        <v>5000000</v>
      </c>
      <c r="DV155" t="str">
        <f t="shared" si="267"/>
        <v/>
      </c>
      <c r="DW155" s="275">
        <f>VLOOKUP(C155,MOVI!C:DT,43,0)</f>
        <v>0</v>
      </c>
      <c r="DX155" s="275">
        <f>VLOOKUP(C155,FPT!B:DV,43,0)</f>
        <v>0</v>
      </c>
      <c r="DY155" t="str">
        <f t="shared" si="268"/>
        <v/>
      </c>
      <c r="DZ155" s="275">
        <f>VLOOKUP(C155,MOVI!C:DT,44,0)</f>
        <v>0</v>
      </c>
      <c r="EA155" s="275">
        <f>VLOOKUP(C155,FPT!B:DY,44,0)</f>
        <v>0</v>
      </c>
      <c r="EB155" t="str">
        <f t="shared" si="269"/>
        <v/>
      </c>
      <c r="EC155" s="275">
        <f>VLOOKUP(C155,MOVI!C:DT,45,0)</f>
        <v>5000000</v>
      </c>
      <c r="ED155" s="275">
        <f>ROUND(VLOOKUP(C155,FPT!B:EB,45,0),0)</f>
        <v>5000000</v>
      </c>
      <c r="EE155" t="str">
        <f t="shared" si="270"/>
        <v/>
      </c>
      <c r="EF155" s="275">
        <f>VLOOKUP(C155,MOVI!C:DT,46,0)</f>
        <v>0</v>
      </c>
      <c r="EG155" s="275">
        <f>VLOOKUP(C155,FPT!B:EE,46,0)</f>
        <v>0</v>
      </c>
      <c r="EH155" t="str">
        <f t="shared" si="271"/>
        <v/>
      </c>
      <c r="EI155" s="275">
        <f>VLOOKUP(C155,MOVI!C:DT,47,0)</f>
        <v>0</v>
      </c>
      <c r="EJ155" s="275">
        <f>VLOOKUP(C155,FPT!B:EH,47,0)</f>
        <v>0</v>
      </c>
      <c r="EK155" t="str">
        <f t="shared" si="272"/>
        <v/>
      </c>
      <c r="EL155" s="275">
        <f>VLOOKUP(C155,MOVI!C:DT,48,0)</f>
        <v>0</v>
      </c>
      <c r="EM155" s="275">
        <f>VLOOKUP(C155,FPT!B:EK,48,0)</f>
        <v>0</v>
      </c>
      <c r="EN155" t="str">
        <f t="shared" si="273"/>
        <v/>
      </c>
      <c r="EO155" s="275">
        <f>VLOOKUP(C155,MOVI!C:DT,49,0)</f>
        <v>0</v>
      </c>
      <c r="EP155" s="275">
        <f>VLOOKUP(C155,FPT!B:EN,49,0)</f>
        <v>0</v>
      </c>
      <c r="EQ155" t="str">
        <f t="shared" si="274"/>
        <v/>
      </c>
      <c r="ER155" s="275">
        <f>VLOOKUP(C155,MOVI!C:DT,50,0)</f>
        <v>0</v>
      </c>
      <c r="ES155" s="275">
        <f>VLOOKUP(C155,FPT!B:EQ,50,0)</f>
        <v>0</v>
      </c>
      <c r="ET155" t="str">
        <f t="shared" si="275"/>
        <v/>
      </c>
      <c r="EU155" s="275">
        <f>VLOOKUP(C155,MOVI!C:DT,51,0)</f>
        <v>0</v>
      </c>
      <c r="EV155" s="275">
        <f>VLOOKUP(C155,FPT!B:ET,51,0)</f>
        <v>0</v>
      </c>
      <c r="EW155" t="str">
        <f t="shared" si="276"/>
        <v/>
      </c>
      <c r="EX155" s="275">
        <f>VLOOKUP(C155,MOVI!C:DT,52,0)</f>
        <v>0</v>
      </c>
      <c r="EY155" s="275">
        <f>VLOOKUP(C155,FPT!B:EW,52,0)</f>
        <v>0</v>
      </c>
      <c r="EZ155" t="str">
        <f t="shared" si="277"/>
        <v/>
      </c>
      <c r="FA155" s="275">
        <f>VLOOKUP(C155,MOVI!C:DT,53,0)</f>
        <v>0</v>
      </c>
      <c r="FB155" s="275">
        <f>VLOOKUP(C155,FPT!B:EZ,53,0)</f>
        <v>0</v>
      </c>
      <c r="FC155" t="str">
        <f t="shared" si="278"/>
        <v/>
      </c>
      <c r="FD155" s="275">
        <f>VLOOKUP(C155,MOVI!C:DT,54,0)</f>
        <v>0</v>
      </c>
      <c r="FE155" s="275">
        <f>VLOOKUP(C155,FPT!B:FC,54,0)</f>
        <v>0</v>
      </c>
      <c r="FF155" t="str">
        <f t="shared" si="279"/>
        <v/>
      </c>
      <c r="FG155" s="275">
        <f>VLOOKUP(C155,MOVI!C:DT,55,0)</f>
        <v>0</v>
      </c>
      <c r="FH155" s="275">
        <f>VLOOKUP(C155,FPT!B:FF,55,0)</f>
        <v>0</v>
      </c>
      <c r="FI155" t="str">
        <f t="shared" si="280"/>
        <v/>
      </c>
      <c r="FJ155" s="275">
        <f>VLOOKUP(C155,MOVI!C:DT,56,0)</f>
        <v>0</v>
      </c>
      <c r="FK155" s="275">
        <f>VLOOKUP(C155,FPT!B:FI,56,0)</f>
        <v>0</v>
      </c>
      <c r="FL155" t="str">
        <f t="shared" si="281"/>
        <v/>
      </c>
      <c r="FM155" s="275">
        <f>VLOOKUP(C155,MOVI!C:DT,57,0)</f>
        <v>0</v>
      </c>
      <c r="FN155" s="275">
        <f>VLOOKUP(C155,FPT!B:FL,57,0)</f>
        <v>0</v>
      </c>
      <c r="FO155" t="str">
        <f t="shared" si="282"/>
        <v/>
      </c>
      <c r="FP155" s="275">
        <f>VLOOKUP(C155,MOVI!C:DT,58,0)</f>
        <v>0</v>
      </c>
      <c r="FQ155" s="275">
        <f>VLOOKUP(C155,FPT!B:FO,58,0)</f>
        <v>0</v>
      </c>
      <c r="FR155" t="str">
        <f t="shared" si="283"/>
        <v/>
      </c>
      <c r="FS155" s="275">
        <f>VLOOKUP(C155,MOVI!C:DT,59,0)</f>
        <v>0</v>
      </c>
      <c r="FT155" s="275">
        <f>VLOOKUP(C155,FPT!B:FR,59,0)</f>
        <v>0</v>
      </c>
      <c r="FU155" t="str">
        <f t="shared" si="284"/>
        <v/>
      </c>
      <c r="FV155" s="275">
        <f>VLOOKUP(C155,MOVI!C:DT,60,0)</f>
        <v>0</v>
      </c>
      <c r="FW155" s="275">
        <f>VLOOKUP(C155,FPT!B:FU,60,0)</f>
        <v>0</v>
      </c>
      <c r="FX155" t="str">
        <f t="shared" si="285"/>
        <v/>
      </c>
      <c r="FY155" s="275">
        <f>VLOOKUP(C155,MOVI!C:DT,61,0)</f>
        <v>0</v>
      </c>
      <c r="FZ155" s="275">
        <f>VLOOKUP(C155,FPT!B:FX,61,0)</f>
        <v>0</v>
      </c>
      <c r="GA155" t="str">
        <f t="shared" si="286"/>
        <v/>
      </c>
      <c r="GB155" s="275">
        <f>VLOOKUP(C155,MOVI!C:DT,62,0)</f>
        <v>0</v>
      </c>
      <c r="GC155" s="275">
        <f>VLOOKUP(C155,FPT!B:GA,62,0)</f>
        <v>0</v>
      </c>
      <c r="GD155" t="str">
        <f t="shared" si="287"/>
        <v/>
      </c>
      <c r="GE155" s="275">
        <f>VLOOKUP(C155,MOVI!C:DT,63,0)</f>
        <v>0</v>
      </c>
      <c r="GF155" s="275">
        <f>VLOOKUP(C155,FPT!B:GD,63,0)</f>
        <v>0</v>
      </c>
      <c r="GG155" t="str">
        <f t="shared" si="288"/>
        <v/>
      </c>
      <c r="GH155" s="275">
        <f>VLOOKUP(C155,MOVI!C:DT,64,0)</f>
        <v>0</v>
      </c>
      <c r="GI155" s="275">
        <f>VLOOKUP(C155,FPT!B:GG,64,0)</f>
        <v>0</v>
      </c>
      <c r="GJ155" t="str">
        <f t="shared" si="289"/>
        <v/>
      </c>
      <c r="GK155" s="275">
        <f>VLOOKUP(C155,MOVI!C:DT,65,0)</f>
        <v>0</v>
      </c>
      <c r="GL155" s="275">
        <f>VLOOKUP(C155,FPT!B:GJ,65,0)</f>
        <v>0</v>
      </c>
      <c r="GM155" t="str">
        <f t="shared" si="290"/>
        <v/>
      </c>
      <c r="GN155" s="275">
        <f>VLOOKUP(C155,MOVI!C:DT,66,0)</f>
        <v>0</v>
      </c>
      <c r="GO155" s="275">
        <f>VLOOKUP(C155,FPT!B:GM,66,0)</f>
        <v>0</v>
      </c>
      <c r="GP155" t="str">
        <f t="shared" si="291"/>
        <v/>
      </c>
      <c r="GQ155" s="275">
        <f>VLOOKUP(C155,MOVI!C:DT,67,0)</f>
        <v>0</v>
      </c>
      <c r="GR155" s="275">
        <f>VLOOKUP(C155,FPT!B:GP,67,0)</f>
        <v>0</v>
      </c>
      <c r="GS155" t="str">
        <f t="shared" si="292"/>
        <v/>
      </c>
      <c r="GT155" s="275">
        <f>VLOOKUP(C155,MOVI!C:DT,68,0)</f>
        <v>0</v>
      </c>
      <c r="GU155" s="275">
        <f>VLOOKUP(C155,FPT!B:GS,68,0)</f>
        <v>0</v>
      </c>
      <c r="GV155" t="str">
        <f t="shared" si="293"/>
        <v/>
      </c>
      <c r="GW155" s="275">
        <f>VLOOKUP(C155,MOVI!C:DT,69,0)</f>
        <v>0</v>
      </c>
      <c r="GX155" s="275">
        <f>VLOOKUP(C155,FPT!B:GV,69,0)</f>
        <v>0</v>
      </c>
      <c r="GY155" t="str">
        <f t="shared" si="294"/>
        <v/>
      </c>
      <c r="GZ155" s="275">
        <f>VLOOKUP(C155,MOVI!C:DT,70,0)</f>
        <v>0</v>
      </c>
      <c r="HA155" s="275">
        <f>VLOOKUP(C155,FPT!B:GY,70,0)</f>
        <v>0</v>
      </c>
      <c r="HB155" t="str">
        <f t="shared" si="295"/>
        <v/>
      </c>
      <c r="HC155" s="275">
        <f>VLOOKUP(C155,MOVI!C:DT,71,0)</f>
        <v>5000000</v>
      </c>
      <c r="HD155" s="275">
        <f>ROUND(VLOOKUP(C155,FPT!B:HB,71,0),0)</f>
        <v>5000000</v>
      </c>
      <c r="HE155" t="str">
        <f t="shared" si="296"/>
        <v/>
      </c>
      <c r="HF155" s="275">
        <f>ROUND(VLOOKUP(C155,MOVI!C:DT,72,0),0)</f>
        <v>0</v>
      </c>
      <c r="HG155" s="275">
        <f>ROUND(VLOOKUP(C155,FPT!B:HE,72,0),0)</f>
        <v>0</v>
      </c>
      <c r="HH155" t="str">
        <f t="shared" si="297"/>
        <v/>
      </c>
      <c r="HI155" s="275">
        <f>VLOOKUP(C155,MOVI!C:DT,73,0)</f>
        <v>0</v>
      </c>
      <c r="HJ155" s="275">
        <f>VLOOKUP(C155,FPT!B:HH,73,0)</f>
        <v>0</v>
      </c>
      <c r="HK155" t="str">
        <f t="shared" si="298"/>
        <v/>
      </c>
      <c r="HL155" s="275">
        <f>VLOOKUP(C155,MOVI!C:DT,74,0)</f>
        <v>0</v>
      </c>
      <c r="HM155" s="275">
        <f>VLOOKUP(C155,FPT!B:HK,74,0)</f>
        <v>0</v>
      </c>
      <c r="HN155" t="str">
        <f t="shared" si="299"/>
        <v/>
      </c>
      <c r="HO155" s="275">
        <f>VLOOKUP(C155,MOVI!C:DT,75,0)</f>
        <v>11000000</v>
      </c>
      <c r="HP155" s="275">
        <f>VLOOKUP(C155,FPT!B:HN,75,0)</f>
        <v>11000000</v>
      </c>
      <c r="HQ155" t="str">
        <f t="shared" si="300"/>
        <v/>
      </c>
      <c r="HR155" s="275">
        <f>VLOOKUP(C155,MOVI!C:DT,76,0)</f>
        <v>0</v>
      </c>
      <c r="HS155" s="275">
        <f>VLOOKUP(C155,FPT!B:HQ,76,0)</f>
        <v>0</v>
      </c>
      <c r="HT155" t="str">
        <f t="shared" si="301"/>
        <v/>
      </c>
      <c r="HU155" s="275">
        <f>VLOOKUP(C155,MOVI!C:DT,77,0)</f>
        <v>0</v>
      </c>
      <c r="HV155" s="275">
        <f>VLOOKUP(C155,FPT!B:HT,77,0)</f>
        <v>0</v>
      </c>
      <c r="HW155" t="str">
        <f t="shared" si="302"/>
        <v/>
      </c>
      <c r="HX155" s="274">
        <f>VLOOKUP(C155,MOVI!C:CB,78,0)</f>
        <v>400000</v>
      </c>
      <c r="HY155" s="261">
        <f>VLOOKUP(C155,FPT!$B:$CA,78,0)</f>
        <v>400000</v>
      </c>
      <c r="HZ155" t="str">
        <f t="shared" si="303"/>
        <v/>
      </c>
      <c r="IA155" s="275">
        <f>VLOOKUP(C155,MOVI!C:CD,79,0)</f>
        <v>50000</v>
      </c>
      <c r="IB155" s="275">
        <f>VLOOKUP(C155,FPT!B:HZ,79,0)</f>
        <v>50000</v>
      </c>
      <c r="IC155" t="str">
        <f t="shared" si="304"/>
        <v/>
      </c>
      <c r="ID155" s="275">
        <f>VLOOKUP(C155,MOVI!C:CD,80,0)</f>
        <v>75000</v>
      </c>
      <c r="IE155" s="275">
        <f>VLOOKUP(C155,FPT!B:IC,80,0)</f>
        <v>75000</v>
      </c>
      <c r="IF155" t="str">
        <f t="shared" si="305"/>
        <v/>
      </c>
      <c r="IG155" s="275">
        <f>VLOOKUP(C155,MOVI!C:DT,81,0)</f>
        <v>0</v>
      </c>
      <c r="IH155" s="275">
        <f>VLOOKUP(C155,FPT!B:IF,81,0)</f>
        <v>0</v>
      </c>
      <c r="II155" t="str">
        <f t="shared" si="306"/>
        <v/>
      </c>
      <c r="IJ155" s="275">
        <f>VLOOKUP(C155,MOVI!C:DT,82,0)</f>
        <v>525000</v>
      </c>
      <c r="IK155" s="275">
        <f>VLOOKUP(C155,FPT!B:II,82,0)</f>
        <v>525000</v>
      </c>
      <c r="IL155" t="str">
        <f t="shared" si="307"/>
        <v/>
      </c>
      <c r="IM155" s="275">
        <f>ROUND(VLOOKUP(C155,MOVI!C:DT,83,0),0)</f>
        <v>11525000</v>
      </c>
      <c r="IN155" s="275">
        <f>ROUND(VLOOKUP(C155,FPT!B:IL,83,0),0)</f>
        <v>11525000</v>
      </c>
      <c r="IO155" t="str">
        <f t="shared" si="308"/>
        <v/>
      </c>
      <c r="IP155" s="275">
        <f>VLOOKUP(C155,MOVI!C:DT,84,0)</f>
        <v>0</v>
      </c>
      <c r="IQ155" s="275">
        <f>VLOOKUP(C155,FPT!B:IO,84,0)</f>
        <v>0</v>
      </c>
      <c r="IR155" t="str">
        <f t="shared" si="309"/>
        <v/>
      </c>
      <c r="IS155" s="275">
        <f>ROUND(VLOOKUP(C155,MOVI!C:DT,85,0),0)</f>
        <v>0</v>
      </c>
      <c r="IT155" s="275">
        <f>ROUND(VLOOKUP(C155,FPT!B:IR,85,0),0)</f>
        <v>0</v>
      </c>
      <c r="IU155" t="str">
        <f t="shared" si="310"/>
        <v/>
      </c>
      <c r="IV155" s="275">
        <f>VLOOKUP(C155,MOVI!C:DT,86,0)</f>
        <v>0</v>
      </c>
      <c r="IW155" s="275">
        <f>VLOOKUP(C155,FPT!B:IU,86,0)</f>
        <v>0</v>
      </c>
      <c r="IX155" t="str">
        <f t="shared" si="311"/>
        <v/>
      </c>
      <c r="IY155" s="275">
        <f>ROUND(VLOOKUP(C155,MOVI!C:DT,87,0),0)</f>
        <v>0</v>
      </c>
      <c r="IZ155" s="275">
        <f>ROUND(VLOOKUP(C155,FPT!B:IX,87,0),0)</f>
        <v>0</v>
      </c>
      <c r="JA155" t="str">
        <f t="shared" si="312"/>
        <v/>
      </c>
      <c r="JB155" s="275">
        <f>VLOOKUP(C155,MOVI!C:DT,88,0)</f>
        <v>0</v>
      </c>
      <c r="JC155" s="275">
        <f>VLOOKUP(C155,FPT!B:JA,88,0)</f>
        <v>0</v>
      </c>
      <c r="JD155" t="str">
        <f t="shared" si="313"/>
        <v/>
      </c>
      <c r="JE155" s="275">
        <f>VLOOKUP(C155,MOVI!C:DT,89,0)</f>
        <v>50000</v>
      </c>
      <c r="JF155" s="275">
        <f>VLOOKUP(C155,FPT!B:JD,89,0)</f>
        <v>50000</v>
      </c>
      <c r="JG155" t="str">
        <f t="shared" si="314"/>
        <v/>
      </c>
      <c r="JH155" s="275">
        <f>VLOOKUP(C155,MOVI!C:DT,90,0)</f>
        <v>0</v>
      </c>
      <c r="JI155" s="275">
        <f>VLOOKUP(C155,FPT!B:JG,90,0)</f>
        <v>0</v>
      </c>
      <c r="JJ155" t="str">
        <f t="shared" si="315"/>
        <v/>
      </c>
      <c r="JK155" s="275">
        <f>VLOOKUP(C155,MOVI!C:DT,91,0)</f>
        <v>0</v>
      </c>
      <c r="JL155" s="275">
        <f>VLOOKUP(C155,FPT!B:JJ,91,0)</f>
        <v>0</v>
      </c>
      <c r="JM155" t="str">
        <f t="shared" si="316"/>
        <v/>
      </c>
      <c r="JN155" s="275">
        <f>VLOOKUP(C155,MOVI!C:DT,92,0)</f>
        <v>0</v>
      </c>
      <c r="JO155" s="275">
        <f>VLOOKUP(C155,FPT!B:JM,92,0)</f>
        <v>0</v>
      </c>
      <c r="JP155" t="str">
        <f t="shared" si="317"/>
        <v/>
      </c>
      <c r="JQ155" s="275">
        <f>VLOOKUP(C155,MOVI!C:DT,93,0)</f>
        <v>0</v>
      </c>
      <c r="JR155" s="275">
        <f>VLOOKUP(C155,FPT!B:JP,93,0)</f>
        <v>0</v>
      </c>
      <c r="JS155" t="str">
        <f t="shared" si="318"/>
        <v/>
      </c>
      <c r="JT155" s="275">
        <f>VLOOKUP(C155,MOVI!C:DT,94,0)</f>
        <v>50000</v>
      </c>
      <c r="JU155" s="275">
        <f>VLOOKUP(C155,FPT!B:JS,94,0)</f>
        <v>50000</v>
      </c>
      <c r="JV155" t="str">
        <f t="shared" si="319"/>
        <v/>
      </c>
      <c r="JW155" s="275">
        <f>VLOOKUP(C155,MOVI!C:DT,95,0)</f>
        <v>4425000</v>
      </c>
      <c r="JX155" s="275">
        <f>VLOOKUP(C155,FPT!B:JV,95,0)</f>
        <v>4425000</v>
      </c>
      <c r="JY155" t="str">
        <f t="shared" si="320"/>
        <v/>
      </c>
      <c r="JZ155" s="275">
        <f>VLOOKUP(C155,MOVI!C:DT,96,0)</f>
        <v>0</v>
      </c>
      <c r="KA155" s="275">
        <f>VLOOKUP(C155,FPT!B:JY,96,0)</f>
        <v>0</v>
      </c>
      <c r="KB155" t="str">
        <f t="shared" si="321"/>
        <v/>
      </c>
      <c r="KC155" s="275">
        <f>VLOOKUP(C155,MOVI!C:DT,97,0)</f>
        <v>4425000</v>
      </c>
      <c r="KD155" s="275">
        <f>VLOOKUP(C155,FPT!B:KB,97,0)</f>
        <v>4425000</v>
      </c>
      <c r="KE155" t="str">
        <f t="shared" si="322"/>
        <v/>
      </c>
      <c r="KF155" s="275">
        <f>VLOOKUP(C155,MOVI!C:DT,98,0)</f>
        <v>850000.00000000012</v>
      </c>
      <c r="KG155" s="275">
        <f>VLOOKUP(C155,FPT!B:KE,98,0)</f>
        <v>850000</v>
      </c>
      <c r="KH155" t="str">
        <f t="shared" si="323"/>
        <v/>
      </c>
      <c r="KI155" s="275">
        <f>VLOOKUP(C155,MOVI!C:DT,99,0)</f>
        <v>0</v>
      </c>
      <c r="KJ155" s="275">
        <f>VLOOKUP(C155,FPT!B:KH,99,0)</f>
        <v>0</v>
      </c>
      <c r="KK155" t="str">
        <f t="shared" si="324"/>
        <v/>
      </c>
      <c r="KL155" s="275">
        <f>VLOOKUP(C155,MOVI!C:DT,100,0)</f>
        <v>150000</v>
      </c>
      <c r="KM155" s="275">
        <f>VLOOKUP(C155,FPT!B:KK,100,0)</f>
        <v>150000</v>
      </c>
      <c r="KN155" t="str">
        <f t="shared" si="325"/>
        <v/>
      </c>
      <c r="KO155" s="275">
        <f>VLOOKUP(C155,MOVI!C:DT,101,0)</f>
        <v>0</v>
      </c>
      <c r="KP155" s="275">
        <f>VLOOKUP(C155,FPT!B:KN,101,0)</f>
        <v>0</v>
      </c>
      <c r="KQ155" t="str">
        <f t="shared" si="326"/>
        <v/>
      </c>
      <c r="KR155" s="275">
        <f>VLOOKUP(C155,MOVI!C:DT,102,0)</f>
        <v>0</v>
      </c>
      <c r="KS155" s="275">
        <f>VLOOKUP(C155,FPT!B:KQ,102,0)</f>
        <v>0</v>
      </c>
      <c r="KT155" t="str">
        <f t="shared" si="327"/>
        <v/>
      </c>
      <c r="KU155" s="275">
        <f>VLOOKUP(C155,MOVI!C:DT,103,0)</f>
        <v>1000000.0000000001</v>
      </c>
      <c r="KV155" s="275">
        <f>VLOOKUP(C155,FPT!B:KT,103,0)</f>
        <v>1000000</v>
      </c>
      <c r="KW155" t="str">
        <f t="shared" si="328"/>
        <v/>
      </c>
      <c r="KX155" s="275">
        <f>VLOOKUP(C155,MOVI!C:DT,104,0)</f>
        <v>1525000</v>
      </c>
      <c r="KY155" s="275">
        <f>VLOOKUP(C155,FPT!B:KW,104,0)</f>
        <v>1525000</v>
      </c>
      <c r="KZ155" t="str">
        <f t="shared" si="329"/>
        <v/>
      </c>
      <c r="LA155" s="275">
        <f>VLOOKUP(C155,MOVI!C:DT,105,0)</f>
        <v>100000</v>
      </c>
      <c r="LB155" s="275">
        <f>VLOOKUP(C155,FPT!B:KZ,105,0)</f>
        <v>100000</v>
      </c>
      <c r="LC155" t="str">
        <f t="shared" si="330"/>
        <v/>
      </c>
      <c r="LD155" s="275">
        <f>VLOOKUP(C155,MOVI!C:DT,106,0)</f>
        <v>6100000</v>
      </c>
      <c r="LE155" s="275">
        <f>VLOOKUP(C155,FPT!B:LC,106,0)</f>
        <v>6100000</v>
      </c>
      <c r="LF155" t="str">
        <f t="shared" si="331"/>
        <v/>
      </c>
      <c r="LG155" s="273">
        <f>VLOOKUP(C155,MOVI!C:DT,107,0)</f>
        <v>0</v>
      </c>
      <c r="LH155" s="273">
        <f>VLOOKUP(C155,FPT!B:LF,107,0)</f>
        <v>0</v>
      </c>
      <c r="LI155" t="str">
        <f t="shared" si="332"/>
        <v/>
      </c>
      <c r="LJ155" t="str">
        <f>VLOOKUP(C155,MOVI!C:DV,108,0)</f>
        <v>Việt PhúSouthSupport</v>
      </c>
      <c r="LK155" s="252" t="str">
        <f>VLOOKUP(C155,FPT!B:LI,108,0)</f>
        <v>Việt PhúSouthSupport</v>
      </c>
      <c r="LL155" t="str">
        <f t="shared" si="333"/>
        <v/>
      </c>
      <c r="LM155" s="275">
        <f>ROUND(VLOOKUP(C155,MOVI!C:DV,109,0),0)</f>
        <v>416667</v>
      </c>
      <c r="LN155" s="275">
        <f>ROUND(VLOOKUP(C155,FPT!B:LL,109,0),0)</f>
        <v>416667</v>
      </c>
      <c r="LO155" t="str">
        <f t="shared" si="334"/>
        <v/>
      </c>
      <c r="LP155" t="str">
        <f>VLOOKUP(C155,MOVI!C:DV,110,0)</f>
        <v>HO</v>
      </c>
      <c r="LQ155" s="247" t="str">
        <f>VLOOKUP(C155,FPT!B:LO,110,0)</f>
        <v>HO</v>
      </c>
      <c r="LR155" t="str">
        <f t="shared" si="335"/>
        <v/>
      </c>
      <c r="LS155">
        <f>MOVI!DI150</f>
        <v>22</v>
      </c>
      <c r="LV155">
        <f>MOVI!DJ150</f>
        <v>0</v>
      </c>
      <c r="LW155">
        <f>MOVI!DK150</f>
        <v>0</v>
      </c>
      <c r="LX155" t="str">
        <f>MOVI!DL150</f>
        <v>x</v>
      </c>
      <c r="LY155">
        <f>MOVI!DM150</f>
        <v>0</v>
      </c>
      <c r="LZ155">
        <f>MOVI!DN150</f>
        <v>50000</v>
      </c>
      <c r="MA155">
        <f>MOVI!DO150</f>
        <v>0</v>
      </c>
      <c r="MB155" t="str">
        <f>MOVI!DP150</f>
        <v/>
      </c>
      <c r="MC155">
        <f>MOVI!DQ150</f>
        <v>0</v>
      </c>
      <c r="MD155">
        <f>MOVI!DR150</f>
        <v>0</v>
      </c>
      <c r="ME155" t="str">
        <f>VLOOKUP(C155,MOVI!C:DV,121,0)</f>
        <v/>
      </c>
      <c r="MF155" s="252"/>
      <c r="MG155" t="str">
        <f t="shared" si="228"/>
        <v/>
      </c>
      <c r="MH155" t="str">
        <f>VLOOKUP(C155,MOVI!C:DT,122,0)</f>
        <v>Việt PhúSouth</v>
      </c>
      <c r="MI155" s="252" t="str">
        <f>VLOOKUP(C155,FPT!B:DS,112,0)</f>
        <v>Việt PhúSouth</v>
      </c>
      <c r="MJ155" t="str">
        <f t="shared" si="336"/>
        <v/>
      </c>
    </row>
    <row r="156" spans="1:348" x14ac:dyDescent="0.25">
      <c r="A156">
        <v>148</v>
      </c>
      <c r="B156" s="48">
        <v>5681</v>
      </c>
      <c r="C156" s="271" t="s">
        <v>900</v>
      </c>
      <c r="D156" t="str">
        <f>VLOOKUP(C156,MOVI!C:D,2,0)</f>
        <v>Tạ Thị Anh Thư</v>
      </c>
      <c r="E156" t="str">
        <f>VLOOKUP(C156,FPT!B:C,2,0)</f>
        <v>Tạ Thị Anh Thư</v>
      </c>
      <c r="F156" t="str">
        <f t="shared" si="229"/>
        <v/>
      </c>
      <c r="G156" t="str">
        <f>VLOOKUP(C156,MOVI!C:E,3,0)</f>
        <v>Support</v>
      </c>
      <c r="H156" t="str">
        <f>VLOOKUP(C156,FPT!B:F,3,0)</f>
        <v>Support</v>
      </c>
      <c r="I156" t="str">
        <f t="shared" si="230"/>
        <v/>
      </c>
      <c r="J156" t="str">
        <f>VLOOKUP(C156,MOVI!C:H,4,0)</f>
        <v>Operations</v>
      </c>
      <c r="K156" t="str">
        <f>VLOOKUP(C156,FPT!B:I,4,0)</f>
        <v>Operations</v>
      </c>
      <c r="L156" t="str">
        <f t="shared" si="231"/>
        <v/>
      </c>
      <c r="M156" t="str">
        <f>VLOOKUP(C156,MOVI!C:DT,5,0)</f>
        <v>Associate</v>
      </c>
      <c r="N156" t="str">
        <f>VLOOKUP(C156,FPT!B:L,5,0)</f>
        <v>Associate</v>
      </c>
      <c r="O156" t="str">
        <f t="shared" si="232"/>
        <v/>
      </c>
      <c r="P156" t="str">
        <f>VLOOKUP(C156,MOVI!C:DT,6,0)</f>
        <v>Account Services Officer</v>
      </c>
      <c r="Q156" t="str">
        <f>VLOOKUP(C156,FPT!B:O,6,0)</f>
        <v>Account Services Officer</v>
      </c>
      <c r="R156" t="str">
        <f t="shared" si="233"/>
        <v/>
      </c>
      <c r="S156" t="str">
        <f>VLOOKUP(C156,MOVI!C:DT,7,0)</f>
        <v>South</v>
      </c>
      <c r="T156" t="str">
        <f>VLOOKUP(C156,FPT!B:R,7,0)</f>
        <v>South</v>
      </c>
      <c r="U156" t="str">
        <f t="shared" si="234"/>
        <v/>
      </c>
      <c r="V156" t="str">
        <f>VLOOKUP(C156,MOVI!C:DT,8,0)</f>
        <v>Việt Phú</v>
      </c>
      <c r="W156" t="str">
        <f>VLOOKUP(C156,FPT!B:U,8,0)</f>
        <v>Việt Phú</v>
      </c>
      <c r="X156" t="str">
        <f t="shared" si="235"/>
        <v/>
      </c>
      <c r="Y156" t="str">
        <f>VLOOKUP(C156,MOVI!C:DT,9,0)</f>
        <v>Full-time</v>
      </c>
      <c r="Z156" t="str">
        <f>VLOOKUP(C156,FPT!B:X,9,0)</f>
        <v>Full-time</v>
      </c>
      <c r="AA156" t="str">
        <f t="shared" si="236"/>
        <v/>
      </c>
      <c r="AB156" t="str">
        <f>VLOOKUP(C156,MOVI!C:DT,10,0)</f>
        <v>Permanent</v>
      </c>
      <c r="AC156" t="str">
        <f>VLOOKUP(C156,FPT!B:AA,10,0)</f>
        <v>Permanent</v>
      </c>
      <c r="AD156" t="str">
        <f t="shared" si="237"/>
        <v/>
      </c>
      <c r="AE156" s="247">
        <f>VLOOKUP(C156,MOVI!C:DT,11,0)</f>
        <v>43971</v>
      </c>
      <c r="AF156" s="247">
        <f>VLOOKUP(C156,FPT!B:AD,11,0)</f>
        <v>43971</v>
      </c>
      <c r="AG156" t="str">
        <f t="shared" si="238"/>
        <v/>
      </c>
      <c r="AH156" s="260" t="str">
        <f>VLOOKUP(C156,MOVI!C:DT,12,0)</f>
        <v/>
      </c>
      <c r="AI156" s="260"/>
      <c r="AJ156" t="str">
        <f t="shared" si="338"/>
        <v/>
      </c>
      <c r="AK156">
        <f>VLOOKUP(C156,MOVI!C:DT,13,0)</f>
        <v>0</v>
      </c>
      <c r="AL156" s="247">
        <f>VLOOKUP(C156,FPT!B:AJ,13,0)</f>
        <v>0</v>
      </c>
      <c r="AM156" t="str">
        <f t="shared" si="337"/>
        <v/>
      </c>
      <c r="AN156" s="247">
        <f>VLOOKUP(C156,MOVI!C:DT,14,0)</f>
        <v>0</v>
      </c>
      <c r="AO156" s="247">
        <f>VLOOKUP(C156,FPT!B:AM,14,0)</f>
        <v>0</v>
      </c>
      <c r="AP156" t="str">
        <f t="shared" si="239"/>
        <v/>
      </c>
      <c r="AQ156" t="str">
        <f>VLOOKUP(C156,MOVI!C:DT,15,0)</f>
        <v>LC</v>
      </c>
      <c r="AR156" s="247" t="str">
        <f>VLOOKUP(C156,FPT!B:AP,15,0)</f>
        <v>LC</v>
      </c>
      <c r="AS156" t="str">
        <f t="shared" si="240"/>
        <v/>
      </c>
      <c r="AT156" s="282" t="str">
        <f>VLOOKUP(C156,MOVI!C:DT,16,0)</f>
        <v>LTTP</v>
      </c>
      <c r="AU156" s="247" t="str">
        <f>VLOOKUP(C156,FPT!B:AS,16,0)</f>
        <v>LTTP</v>
      </c>
      <c r="AV156" t="str">
        <f t="shared" si="241"/>
        <v/>
      </c>
      <c r="AW156" t="str">
        <f>VLOOKUP(C156,MOVI!C:DT,17,0)</f>
        <v>L</v>
      </c>
      <c r="AX156" s="247" t="str">
        <f>VLOOKUP(C156,FPT!B:AV,17,0)</f>
        <v>L</v>
      </c>
      <c r="AY156" t="str">
        <f t="shared" si="242"/>
        <v/>
      </c>
      <c r="AZ156">
        <f>VLOOKUP(C156,MOVI!C:DT,18,0)</f>
        <v>0</v>
      </c>
      <c r="BA156" s="247">
        <f>VLOOKUP(C156,FPT!B:AY,18,0)</f>
        <v>0</v>
      </c>
      <c r="BB156" t="str">
        <f t="shared" si="243"/>
        <v/>
      </c>
      <c r="BC156" s="275">
        <f>VLOOKUP(C156,MOVI!C:DT,19,0)</f>
        <v>5000000</v>
      </c>
      <c r="BD156" s="275">
        <f>VLOOKUP(C156,FPT!B:BB,19,0)</f>
        <v>5000000</v>
      </c>
      <c r="BE156" t="str">
        <f t="shared" si="244"/>
        <v/>
      </c>
      <c r="BF156">
        <f>VLOOKUP(C156,MOVI!C:DT,20,0)</f>
        <v>0</v>
      </c>
      <c r="BG156" s="252">
        <f>VLOOKUP(C156,FPT!B:BE,20,0)</f>
        <v>0</v>
      </c>
      <c r="BH156" t="str">
        <f t="shared" si="245"/>
        <v/>
      </c>
      <c r="BI156" s="275">
        <f>VLOOKUP(C156,MOVI!C:DT,21,0)</f>
        <v>5000000</v>
      </c>
      <c r="BJ156" s="275">
        <f>VLOOKUP(C156,FPT!B:BH,21,0)</f>
        <v>5000000</v>
      </c>
      <c r="BK156" t="str">
        <f t="shared" si="246"/>
        <v/>
      </c>
      <c r="BL156" s="275">
        <f>VLOOKUP(C156,MOVI!C:DT,22,0)</f>
        <v>0</v>
      </c>
      <c r="BM156" s="275">
        <f>VLOOKUP(C156,FPT!B:BK,22,0)</f>
        <v>0</v>
      </c>
      <c r="BN156" t="str">
        <f t="shared" si="247"/>
        <v/>
      </c>
      <c r="BO156" s="275">
        <f>VLOOKUP(C156,MOVI!C:DT,23,0)</f>
        <v>0</v>
      </c>
      <c r="BP156" s="275">
        <f>VLOOKUP(C156,FPT!B:BN,23,0)</f>
        <v>0</v>
      </c>
      <c r="BQ156" t="str">
        <f t="shared" si="248"/>
        <v/>
      </c>
      <c r="BR156" s="275">
        <f>VLOOKUP(C156,MOVI!C:DT,24,0)</f>
        <v>0</v>
      </c>
      <c r="BS156" s="275">
        <f>VLOOKUP(C156,FPT!B:BQ,24,0)</f>
        <v>0</v>
      </c>
      <c r="BT156" t="str">
        <f t="shared" si="249"/>
        <v/>
      </c>
      <c r="BU156" s="275">
        <f>VLOOKUP(C156,MOVI!C:DT,25,0)</f>
        <v>0</v>
      </c>
      <c r="BV156" s="275">
        <f>VLOOKUP(C156,FPT!B:BT,25,0)</f>
        <v>0</v>
      </c>
      <c r="BW156" t="str">
        <f t="shared" si="250"/>
        <v/>
      </c>
      <c r="BX156" s="275">
        <f>VLOOKUP(C156,MOVI!C:DT,26,0)</f>
        <v>0</v>
      </c>
      <c r="BY156" s="275">
        <f>VLOOKUP(C156,FPT!B:BW,26,0)</f>
        <v>0</v>
      </c>
      <c r="BZ156" t="str">
        <f t="shared" si="251"/>
        <v/>
      </c>
      <c r="CA156" s="275">
        <f>VLOOKUP(C156,MOVI!C:DT,27,0)</f>
        <v>0</v>
      </c>
      <c r="CB156" s="275">
        <f>VLOOKUP(C156,FPT!B:BZ,27,0)</f>
        <v>0</v>
      </c>
      <c r="CC156" t="str">
        <f t="shared" si="252"/>
        <v/>
      </c>
      <c r="CD156" s="275">
        <f>VLOOKUP(C156,MOVI!C:DT,28,0)</f>
        <v>0</v>
      </c>
      <c r="CE156" s="275">
        <f>VLOOKUP(C156,FPT!B:CC,28,0)</f>
        <v>0</v>
      </c>
      <c r="CF156" t="str">
        <f t="shared" si="253"/>
        <v/>
      </c>
      <c r="CG156" t="str">
        <f>VLOOKUP(C156,MOVI!C:DT,29,0)</f>
        <v>CN</v>
      </c>
      <c r="CH156" s="252" t="str">
        <f>VLOOKUP(C156,FPT!B:CF,29,0)</f>
        <v>CN</v>
      </c>
      <c r="CI156" t="str">
        <f t="shared" si="254"/>
        <v/>
      </c>
      <c r="CJ156">
        <f>VLOOKUP(C156,MOVI!C:DT,30,0)</f>
        <v>26</v>
      </c>
      <c r="CK156" s="252">
        <f>VLOOKUP(C156,FPT!B:CI,30,0)</f>
        <v>26</v>
      </c>
      <c r="CL156" t="str">
        <f t="shared" si="255"/>
        <v/>
      </c>
      <c r="CM156">
        <f>VLOOKUP(C156,MOVI!C:DT,31,0)</f>
        <v>20</v>
      </c>
      <c r="CN156" s="252">
        <f>VLOOKUP(C156,FPT!B:CL,31,0)</f>
        <v>20</v>
      </c>
      <c r="CO156" t="str">
        <f t="shared" si="256"/>
        <v/>
      </c>
      <c r="CP156" s="275">
        <f>VLOOKUP(C156,MOVI!C:DT,32,0)</f>
        <v>6</v>
      </c>
      <c r="CQ156" s="275">
        <f>VLOOKUP(C156,FPT!B:CO,32,0)</f>
        <v>6</v>
      </c>
      <c r="CR156" t="str">
        <f t="shared" si="257"/>
        <v/>
      </c>
      <c r="CS156" s="275">
        <f>VLOOKUP(C156,MOVI!C:DT,33,0)</f>
        <v>0</v>
      </c>
      <c r="CT156" s="275">
        <f>VLOOKUP(C156,FPT!B:CR,33,0)</f>
        <v>0</v>
      </c>
      <c r="CU156" t="str">
        <f t="shared" si="258"/>
        <v/>
      </c>
      <c r="CV156" s="275">
        <f>VLOOKUP(C156,MOVI!C:DT,34,0)</f>
        <v>0</v>
      </c>
      <c r="CW156" s="275">
        <f>VLOOKUP(C156,FPT!B:CU,34,0)</f>
        <v>0</v>
      </c>
      <c r="CX156" t="str">
        <f t="shared" si="259"/>
        <v/>
      </c>
      <c r="CY156" s="275">
        <f>VLOOKUP(C156,MOVI!C:DT,35,0)</f>
        <v>26</v>
      </c>
      <c r="CZ156" s="275">
        <f>VLOOKUP(C156,FPT!B:CX,35,0)</f>
        <v>26</v>
      </c>
      <c r="DA156" t="str">
        <f t="shared" si="260"/>
        <v/>
      </c>
      <c r="DB156" s="275">
        <f>VLOOKUP(C156,MOVI!C:DT,36,0)</f>
        <v>0</v>
      </c>
      <c r="DC156" s="275">
        <f>VLOOKUP(C156,FPT!B:DA,36,0)</f>
        <v>0</v>
      </c>
      <c r="DD156" t="str">
        <f t="shared" si="261"/>
        <v/>
      </c>
      <c r="DE156" s="275">
        <f>VLOOKUP(C156,MOVI!C:DT,37,0)</f>
        <v>0</v>
      </c>
      <c r="DF156" s="275">
        <f>VLOOKUP(C156,FPT!B:DD,37,0)</f>
        <v>0</v>
      </c>
      <c r="DG156" t="str">
        <f t="shared" si="262"/>
        <v/>
      </c>
      <c r="DH156" s="275">
        <f>VLOOKUP(C156,MOVI!C:DT,38,0)</f>
        <v>0</v>
      </c>
      <c r="DI156" s="275">
        <f>VLOOKUP(C156,FPT!B:DG,38,0)</f>
        <v>0</v>
      </c>
      <c r="DJ156" t="str">
        <f t="shared" si="263"/>
        <v/>
      </c>
      <c r="DK156" s="275">
        <f>VLOOKUP(C156,MOVI!C:DT,39,0)</f>
        <v>0</v>
      </c>
      <c r="DL156" s="275">
        <f>VLOOKUP(C156,FPT!B:DJ,39,0)</f>
        <v>0</v>
      </c>
      <c r="DM156" t="str">
        <f t="shared" si="264"/>
        <v/>
      </c>
      <c r="DN156" s="275">
        <f>VLOOKUP(C156,MOVI!C:DT,40,0)</f>
        <v>0</v>
      </c>
      <c r="DO156" s="275">
        <f>VLOOKUP(C156,FPT!B:DM,40,0)</f>
        <v>0</v>
      </c>
      <c r="DP156" t="str">
        <f t="shared" si="265"/>
        <v/>
      </c>
      <c r="DQ156" s="275">
        <f>VLOOKUP(C156,MOVI!C:DT,41,0)</f>
        <v>0</v>
      </c>
      <c r="DR156" s="275">
        <f>VLOOKUP(C156,FPT!B:DP,41,0)</f>
        <v>0</v>
      </c>
      <c r="DS156" t="str">
        <f t="shared" si="266"/>
        <v/>
      </c>
      <c r="DT156" s="275">
        <f>VLOOKUP(C156,MOVI!C:DT,42,0)</f>
        <v>5000000</v>
      </c>
      <c r="DU156" s="275">
        <f>ROUND(VLOOKUP(C156,FPT!B:DS,42,0),0)</f>
        <v>5000000</v>
      </c>
      <c r="DV156" t="str">
        <f t="shared" si="267"/>
        <v/>
      </c>
      <c r="DW156" s="275">
        <f>VLOOKUP(C156,MOVI!C:DT,43,0)</f>
        <v>0</v>
      </c>
      <c r="DX156" s="275">
        <f>VLOOKUP(C156,FPT!B:DV,43,0)</f>
        <v>0</v>
      </c>
      <c r="DY156" t="str">
        <f t="shared" si="268"/>
        <v/>
      </c>
      <c r="DZ156" s="275">
        <f>VLOOKUP(C156,MOVI!C:DT,44,0)</f>
        <v>0</v>
      </c>
      <c r="EA156" s="275">
        <f>VLOOKUP(C156,FPT!B:DY,44,0)</f>
        <v>0</v>
      </c>
      <c r="EB156" t="str">
        <f t="shared" si="269"/>
        <v/>
      </c>
      <c r="EC156" s="275">
        <f>VLOOKUP(C156,MOVI!C:DT,45,0)</f>
        <v>5000000</v>
      </c>
      <c r="ED156" s="275">
        <f>ROUND(VLOOKUP(C156,FPT!B:EB,45,0),0)</f>
        <v>5000000</v>
      </c>
      <c r="EE156" t="str">
        <f t="shared" si="270"/>
        <v/>
      </c>
      <c r="EF156" s="275">
        <f>VLOOKUP(C156,MOVI!C:DT,46,0)</f>
        <v>0</v>
      </c>
      <c r="EG156" s="275">
        <f>VLOOKUP(C156,FPT!B:EE,46,0)</f>
        <v>0</v>
      </c>
      <c r="EH156" t="str">
        <f t="shared" si="271"/>
        <v/>
      </c>
      <c r="EI156" s="275">
        <f>VLOOKUP(C156,MOVI!C:DT,47,0)</f>
        <v>0</v>
      </c>
      <c r="EJ156" s="275">
        <f>VLOOKUP(C156,FPT!B:EH,47,0)</f>
        <v>0</v>
      </c>
      <c r="EK156" t="str">
        <f t="shared" si="272"/>
        <v/>
      </c>
      <c r="EL156" s="275">
        <f>VLOOKUP(C156,MOVI!C:DT,48,0)</f>
        <v>0</v>
      </c>
      <c r="EM156" s="275">
        <f>VLOOKUP(C156,FPT!B:EK,48,0)</f>
        <v>0</v>
      </c>
      <c r="EN156" t="str">
        <f t="shared" si="273"/>
        <v/>
      </c>
      <c r="EO156" s="275">
        <f>VLOOKUP(C156,MOVI!C:DT,49,0)</f>
        <v>0</v>
      </c>
      <c r="EP156" s="275">
        <f>VLOOKUP(C156,FPT!B:EN,49,0)</f>
        <v>0</v>
      </c>
      <c r="EQ156" t="str">
        <f t="shared" si="274"/>
        <v/>
      </c>
      <c r="ER156" s="275">
        <f>VLOOKUP(C156,MOVI!C:DT,50,0)</f>
        <v>0</v>
      </c>
      <c r="ES156" s="275">
        <f>VLOOKUP(C156,FPT!B:EQ,50,0)</f>
        <v>0</v>
      </c>
      <c r="ET156" t="str">
        <f t="shared" si="275"/>
        <v/>
      </c>
      <c r="EU156" s="275">
        <f>VLOOKUP(C156,MOVI!C:DT,51,0)</f>
        <v>0</v>
      </c>
      <c r="EV156" s="275">
        <f>VLOOKUP(C156,FPT!B:ET,51,0)</f>
        <v>0</v>
      </c>
      <c r="EW156" t="str">
        <f t="shared" si="276"/>
        <v/>
      </c>
      <c r="EX156" s="275">
        <f>VLOOKUP(C156,MOVI!C:DT,52,0)</f>
        <v>0</v>
      </c>
      <c r="EY156" s="275">
        <f>VLOOKUP(C156,FPT!B:EW,52,0)</f>
        <v>0</v>
      </c>
      <c r="EZ156" t="str">
        <f t="shared" si="277"/>
        <v/>
      </c>
      <c r="FA156" s="275">
        <f>VLOOKUP(C156,MOVI!C:DT,53,0)</f>
        <v>0</v>
      </c>
      <c r="FB156" s="275">
        <f>VLOOKUP(C156,FPT!B:EZ,53,0)</f>
        <v>0</v>
      </c>
      <c r="FC156" t="str">
        <f t="shared" si="278"/>
        <v/>
      </c>
      <c r="FD156" s="275">
        <f>VLOOKUP(C156,MOVI!C:DT,54,0)</f>
        <v>0</v>
      </c>
      <c r="FE156" s="275">
        <f>VLOOKUP(C156,FPT!B:FC,54,0)</f>
        <v>0</v>
      </c>
      <c r="FF156" t="str">
        <f t="shared" si="279"/>
        <v/>
      </c>
      <c r="FG156" s="275">
        <f>VLOOKUP(C156,MOVI!C:DT,55,0)</f>
        <v>0</v>
      </c>
      <c r="FH156" s="275">
        <f>VLOOKUP(C156,FPT!B:FF,55,0)</f>
        <v>0</v>
      </c>
      <c r="FI156" t="str">
        <f t="shared" si="280"/>
        <v/>
      </c>
      <c r="FJ156" s="275">
        <f>VLOOKUP(C156,MOVI!C:DT,56,0)</f>
        <v>0</v>
      </c>
      <c r="FK156" s="275">
        <f>VLOOKUP(C156,FPT!B:FI,56,0)</f>
        <v>0</v>
      </c>
      <c r="FL156" t="str">
        <f t="shared" si="281"/>
        <v/>
      </c>
      <c r="FM156" s="275">
        <f>VLOOKUP(C156,MOVI!C:DT,57,0)</f>
        <v>0</v>
      </c>
      <c r="FN156" s="275">
        <f>VLOOKUP(C156,FPT!B:FL,57,0)</f>
        <v>0</v>
      </c>
      <c r="FO156" t="str">
        <f t="shared" si="282"/>
        <v/>
      </c>
      <c r="FP156" s="275">
        <f>VLOOKUP(C156,MOVI!C:DT,58,0)</f>
        <v>0</v>
      </c>
      <c r="FQ156" s="275">
        <f>VLOOKUP(C156,FPT!B:FO,58,0)</f>
        <v>0</v>
      </c>
      <c r="FR156" t="str">
        <f t="shared" si="283"/>
        <v/>
      </c>
      <c r="FS156" s="275">
        <f>VLOOKUP(C156,MOVI!C:DT,59,0)</f>
        <v>0</v>
      </c>
      <c r="FT156" s="275">
        <f>VLOOKUP(C156,FPT!B:FR,59,0)</f>
        <v>0</v>
      </c>
      <c r="FU156" t="str">
        <f t="shared" si="284"/>
        <v/>
      </c>
      <c r="FV156" s="275">
        <f>VLOOKUP(C156,MOVI!C:DT,60,0)</f>
        <v>0</v>
      </c>
      <c r="FW156" s="275">
        <f>VLOOKUP(C156,FPT!B:FU,60,0)</f>
        <v>0</v>
      </c>
      <c r="FX156" t="str">
        <f t="shared" si="285"/>
        <v/>
      </c>
      <c r="FY156" s="275">
        <f>VLOOKUP(C156,MOVI!C:DT,61,0)</f>
        <v>0</v>
      </c>
      <c r="FZ156" s="275">
        <f>VLOOKUP(C156,FPT!B:FX,61,0)</f>
        <v>0</v>
      </c>
      <c r="GA156" t="str">
        <f t="shared" si="286"/>
        <v/>
      </c>
      <c r="GB156" s="275">
        <f>VLOOKUP(C156,MOVI!C:DT,62,0)</f>
        <v>0</v>
      </c>
      <c r="GC156" s="275">
        <f>VLOOKUP(C156,FPT!B:GA,62,0)</f>
        <v>0</v>
      </c>
      <c r="GD156" t="str">
        <f t="shared" si="287"/>
        <v/>
      </c>
      <c r="GE156" s="275">
        <f>VLOOKUP(C156,MOVI!C:DT,63,0)</f>
        <v>0</v>
      </c>
      <c r="GF156" s="275">
        <f>VLOOKUP(C156,FPT!B:GD,63,0)</f>
        <v>0</v>
      </c>
      <c r="GG156" t="str">
        <f t="shared" si="288"/>
        <v/>
      </c>
      <c r="GH156" s="275">
        <f>VLOOKUP(C156,MOVI!C:DT,64,0)</f>
        <v>0</v>
      </c>
      <c r="GI156" s="275">
        <f>VLOOKUP(C156,FPT!B:GG,64,0)</f>
        <v>0</v>
      </c>
      <c r="GJ156" t="str">
        <f t="shared" si="289"/>
        <v/>
      </c>
      <c r="GK156" s="275">
        <f>VLOOKUP(C156,MOVI!C:DT,65,0)</f>
        <v>0</v>
      </c>
      <c r="GL156" s="275">
        <f>VLOOKUP(C156,FPT!B:GJ,65,0)</f>
        <v>0</v>
      </c>
      <c r="GM156" t="str">
        <f t="shared" si="290"/>
        <v/>
      </c>
      <c r="GN156" s="275">
        <f>VLOOKUP(C156,MOVI!C:DT,66,0)</f>
        <v>0</v>
      </c>
      <c r="GO156" s="275">
        <f>VLOOKUP(C156,FPT!B:GM,66,0)</f>
        <v>0</v>
      </c>
      <c r="GP156" t="str">
        <f t="shared" si="291"/>
        <v/>
      </c>
      <c r="GQ156" s="275">
        <f>VLOOKUP(C156,MOVI!C:DT,67,0)</f>
        <v>0</v>
      </c>
      <c r="GR156" s="275">
        <f>VLOOKUP(C156,FPT!B:GP,67,0)</f>
        <v>0</v>
      </c>
      <c r="GS156" t="str">
        <f t="shared" si="292"/>
        <v/>
      </c>
      <c r="GT156" s="275">
        <f>VLOOKUP(C156,MOVI!C:DT,68,0)</f>
        <v>0</v>
      </c>
      <c r="GU156" s="275">
        <f>VLOOKUP(C156,FPT!B:GS,68,0)</f>
        <v>0</v>
      </c>
      <c r="GV156" t="str">
        <f t="shared" si="293"/>
        <v/>
      </c>
      <c r="GW156" s="275">
        <f>VLOOKUP(C156,MOVI!C:DT,69,0)</f>
        <v>0</v>
      </c>
      <c r="GX156" s="275">
        <f>VLOOKUP(C156,FPT!B:GV,69,0)</f>
        <v>0</v>
      </c>
      <c r="GY156" t="str">
        <f t="shared" si="294"/>
        <v/>
      </c>
      <c r="GZ156" s="275">
        <f>VLOOKUP(C156,MOVI!C:DT,70,0)</f>
        <v>0</v>
      </c>
      <c r="HA156" s="275">
        <f>VLOOKUP(C156,FPT!B:GY,70,0)</f>
        <v>0</v>
      </c>
      <c r="HB156" t="str">
        <f t="shared" si="295"/>
        <v/>
      </c>
      <c r="HC156" s="275">
        <f>VLOOKUP(C156,MOVI!C:DT,71,0)</f>
        <v>5000000</v>
      </c>
      <c r="HD156" s="275">
        <f>ROUND(VLOOKUP(C156,FPT!B:HB,71,0),0)</f>
        <v>5000000</v>
      </c>
      <c r="HE156" t="str">
        <f t="shared" si="296"/>
        <v/>
      </c>
      <c r="HF156" s="275">
        <f>ROUND(VLOOKUP(C156,MOVI!C:DT,72,0),0)</f>
        <v>0</v>
      </c>
      <c r="HG156" s="275">
        <f>ROUND(VLOOKUP(C156,FPT!B:HE,72,0),0)</f>
        <v>0</v>
      </c>
      <c r="HH156" t="str">
        <f t="shared" si="297"/>
        <v/>
      </c>
      <c r="HI156" s="275">
        <f>VLOOKUP(C156,MOVI!C:DT,73,0)</f>
        <v>0</v>
      </c>
      <c r="HJ156" s="275">
        <f>VLOOKUP(C156,FPT!B:HH,73,0)</f>
        <v>0</v>
      </c>
      <c r="HK156" t="str">
        <f t="shared" si="298"/>
        <v/>
      </c>
      <c r="HL156" s="275">
        <f>VLOOKUP(C156,MOVI!C:DT,74,0)</f>
        <v>0</v>
      </c>
      <c r="HM156" s="275">
        <f>VLOOKUP(C156,FPT!B:HK,74,0)</f>
        <v>0</v>
      </c>
      <c r="HN156" t="str">
        <f t="shared" si="299"/>
        <v/>
      </c>
      <c r="HO156" s="275">
        <f>VLOOKUP(C156,MOVI!C:DT,75,0)</f>
        <v>11000000</v>
      </c>
      <c r="HP156" s="275">
        <f>VLOOKUP(C156,FPT!B:HN,75,0)</f>
        <v>11000000</v>
      </c>
      <c r="HQ156" t="str">
        <f t="shared" si="300"/>
        <v/>
      </c>
      <c r="HR156" s="275">
        <f>VLOOKUP(C156,MOVI!C:DT,76,0)</f>
        <v>0</v>
      </c>
      <c r="HS156" s="275">
        <f>VLOOKUP(C156,FPT!B:HQ,76,0)</f>
        <v>0</v>
      </c>
      <c r="HT156" t="str">
        <f t="shared" si="301"/>
        <v/>
      </c>
      <c r="HU156" s="275">
        <f>VLOOKUP(C156,MOVI!C:DT,77,0)</f>
        <v>0</v>
      </c>
      <c r="HV156" s="275">
        <f>VLOOKUP(C156,FPT!B:HT,77,0)</f>
        <v>0</v>
      </c>
      <c r="HW156" t="str">
        <f t="shared" si="302"/>
        <v/>
      </c>
      <c r="HX156" s="274">
        <f>VLOOKUP(C156,MOVI!C:CB,78,0)</f>
        <v>400000</v>
      </c>
      <c r="HY156" s="261">
        <f>VLOOKUP(C156,FPT!$B:$CA,78,0)</f>
        <v>400000</v>
      </c>
      <c r="HZ156" t="str">
        <f t="shared" si="303"/>
        <v/>
      </c>
      <c r="IA156" s="275">
        <f>VLOOKUP(C156,MOVI!C:CD,79,0)</f>
        <v>50000</v>
      </c>
      <c r="IB156" s="275">
        <f>VLOOKUP(C156,FPT!B:HZ,79,0)</f>
        <v>50000</v>
      </c>
      <c r="IC156" t="str">
        <f t="shared" si="304"/>
        <v/>
      </c>
      <c r="ID156" s="275">
        <f>VLOOKUP(C156,MOVI!C:CD,80,0)</f>
        <v>75000</v>
      </c>
      <c r="IE156" s="275">
        <f>VLOOKUP(C156,FPT!B:IC,80,0)</f>
        <v>75000</v>
      </c>
      <c r="IF156" t="str">
        <f t="shared" si="305"/>
        <v/>
      </c>
      <c r="IG156" s="275">
        <f>VLOOKUP(C156,MOVI!C:DT,81,0)</f>
        <v>0</v>
      </c>
      <c r="IH156" s="275">
        <f>VLOOKUP(C156,FPT!B:IF,81,0)</f>
        <v>0</v>
      </c>
      <c r="II156" t="str">
        <f t="shared" si="306"/>
        <v/>
      </c>
      <c r="IJ156" s="275">
        <f>VLOOKUP(C156,MOVI!C:DT,82,0)</f>
        <v>525000</v>
      </c>
      <c r="IK156" s="275">
        <f>VLOOKUP(C156,FPT!B:II,82,0)</f>
        <v>525000</v>
      </c>
      <c r="IL156" t="str">
        <f t="shared" si="307"/>
        <v/>
      </c>
      <c r="IM156" s="275">
        <f>ROUND(VLOOKUP(C156,MOVI!C:DT,83,0),0)</f>
        <v>11525000</v>
      </c>
      <c r="IN156" s="275">
        <f>ROUND(VLOOKUP(C156,FPT!B:IL,83,0),0)</f>
        <v>11525000</v>
      </c>
      <c r="IO156" t="str">
        <f t="shared" si="308"/>
        <v/>
      </c>
      <c r="IP156" s="275">
        <f>VLOOKUP(C156,MOVI!C:DT,84,0)</f>
        <v>0</v>
      </c>
      <c r="IQ156" s="275">
        <f>VLOOKUP(C156,FPT!B:IO,84,0)</f>
        <v>0</v>
      </c>
      <c r="IR156" t="str">
        <f t="shared" si="309"/>
        <v/>
      </c>
      <c r="IS156" s="275">
        <f>ROUND(VLOOKUP(C156,MOVI!C:DT,85,0),0)</f>
        <v>0</v>
      </c>
      <c r="IT156" s="275">
        <f>ROUND(VLOOKUP(C156,FPT!B:IR,85,0),0)</f>
        <v>0</v>
      </c>
      <c r="IU156" t="str">
        <f t="shared" si="310"/>
        <v/>
      </c>
      <c r="IV156" s="275">
        <f>VLOOKUP(C156,MOVI!C:DT,86,0)</f>
        <v>0</v>
      </c>
      <c r="IW156" s="275">
        <f>VLOOKUP(C156,FPT!B:IU,86,0)</f>
        <v>0</v>
      </c>
      <c r="IX156" t="str">
        <f t="shared" si="311"/>
        <v/>
      </c>
      <c r="IY156" s="275">
        <f>ROUND(VLOOKUP(C156,MOVI!C:DT,87,0),0)</f>
        <v>0</v>
      </c>
      <c r="IZ156" s="275">
        <f>ROUND(VLOOKUP(C156,FPT!B:IX,87,0),0)</f>
        <v>0</v>
      </c>
      <c r="JA156" t="str">
        <f t="shared" si="312"/>
        <v/>
      </c>
      <c r="JB156" s="275">
        <f>VLOOKUP(C156,MOVI!C:DT,88,0)</f>
        <v>0</v>
      </c>
      <c r="JC156" s="275">
        <f>VLOOKUP(C156,FPT!B:JA,88,0)</f>
        <v>0</v>
      </c>
      <c r="JD156" t="str">
        <f t="shared" si="313"/>
        <v/>
      </c>
      <c r="JE156" s="275">
        <f>VLOOKUP(C156,MOVI!C:DT,89,0)</f>
        <v>0</v>
      </c>
      <c r="JF156" s="275">
        <f>VLOOKUP(C156,FPT!B:JD,89,0)</f>
        <v>0</v>
      </c>
      <c r="JG156" t="str">
        <f t="shared" si="314"/>
        <v/>
      </c>
      <c r="JH156" s="275">
        <f>VLOOKUP(C156,MOVI!C:DT,90,0)</f>
        <v>0</v>
      </c>
      <c r="JI156" s="275">
        <f>VLOOKUP(C156,FPT!B:JG,90,0)</f>
        <v>0</v>
      </c>
      <c r="JJ156" t="str">
        <f t="shared" si="315"/>
        <v/>
      </c>
      <c r="JK156" s="275">
        <f>VLOOKUP(C156,MOVI!C:DT,91,0)</f>
        <v>0</v>
      </c>
      <c r="JL156" s="275">
        <f>VLOOKUP(C156,FPT!B:JJ,91,0)</f>
        <v>0</v>
      </c>
      <c r="JM156" t="str">
        <f t="shared" si="316"/>
        <v/>
      </c>
      <c r="JN156" s="275">
        <f>VLOOKUP(C156,MOVI!C:DT,92,0)</f>
        <v>0</v>
      </c>
      <c r="JO156" s="275">
        <f>VLOOKUP(C156,FPT!B:JM,92,0)</f>
        <v>0</v>
      </c>
      <c r="JP156" t="str">
        <f t="shared" si="317"/>
        <v/>
      </c>
      <c r="JQ156" s="275">
        <f>VLOOKUP(C156,MOVI!C:DT,93,0)</f>
        <v>0</v>
      </c>
      <c r="JR156" s="275">
        <f>VLOOKUP(C156,FPT!B:JP,93,0)</f>
        <v>0</v>
      </c>
      <c r="JS156" t="str">
        <f t="shared" si="318"/>
        <v/>
      </c>
      <c r="JT156" s="275">
        <f>VLOOKUP(C156,MOVI!C:DT,94,0)</f>
        <v>0</v>
      </c>
      <c r="JU156" s="275">
        <f>VLOOKUP(C156,FPT!B:JS,94,0)</f>
        <v>0</v>
      </c>
      <c r="JV156" t="str">
        <f t="shared" si="319"/>
        <v/>
      </c>
      <c r="JW156" s="275">
        <f>VLOOKUP(C156,MOVI!C:DT,95,0)</f>
        <v>4475000</v>
      </c>
      <c r="JX156" s="275">
        <f>VLOOKUP(C156,FPT!B:JV,95,0)</f>
        <v>4475000</v>
      </c>
      <c r="JY156" t="str">
        <f t="shared" si="320"/>
        <v/>
      </c>
      <c r="JZ156" s="275">
        <f>VLOOKUP(C156,MOVI!C:DT,96,0)</f>
        <v>0</v>
      </c>
      <c r="KA156" s="275">
        <f>VLOOKUP(C156,FPT!B:JY,96,0)</f>
        <v>0</v>
      </c>
      <c r="KB156" t="str">
        <f t="shared" si="321"/>
        <v/>
      </c>
      <c r="KC156" s="275">
        <f>VLOOKUP(C156,MOVI!C:DT,97,0)</f>
        <v>4475000</v>
      </c>
      <c r="KD156" s="275">
        <f>VLOOKUP(C156,FPT!B:KB,97,0)</f>
        <v>4475000</v>
      </c>
      <c r="KE156" t="str">
        <f t="shared" si="322"/>
        <v/>
      </c>
      <c r="KF156" s="275">
        <f>VLOOKUP(C156,MOVI!C:DT,98,0)</f>
        <v>850000.00000000012</v>
      </c>
      <c r="KG156" s="275">
        <f>VLOOKUP(C156,FPT!B:KE,98,0)</f>
        <v>850000</v>
      </c>
      <c r="KH156" t="str">
        <f t="shared" si="323"/>
        <v/>
      </c>
      <c r="KI156" s="275">
        <f>VLOOKUP(C156,MOVI!C:DT,99,0)</f>
        <v>0</v>
      </c>
      <c r="KJ156" s="275">
        <f>VLOOKUP(C156,FPT!B:KH,99,0)</f>
        <v>0</v>
      </c>
      <c r="KK156" t="str">
        <f t="shared" si="324"/>
        <v/>
      </c>
      <c r="KL156" s="275">
        <f>VLOOKUP(C156,MOVI!C:DT,100,0)</f>
        <v>150000</v>
      </c>
      <c r="KM156" s="275">
        <f>VLOOKUP(C156,FPT!B:KK,100,0)</f>
        <v>150000</v>
      </c>
      <c r="KN156" t="str">
        <f t="shared" si="325"/>
        <v/>
      </c>
      <c r="KO156" s="275">
        <f>VLOOKUP(C156,MOVI!C:DT,101,0)</f>
        <v>0</v>
      </c>
      <c r="KP156" s="275">
        <f>VLOOKUP(C156,FPT!B:KN,101,0)</f>
        <v>0</v>
      </c>
      <c r="KQ156" t="str">
        <f t="shared" si="326"/>
        <v/>
      </c>
      <c r="KR156" s="275">
        <f>VLOOKUP(C156,MOVI!C:DT,102,0)</f>
        <v>0</v>
      </c>
      <c r="KS156" s="275">
        <f>VLOOKUP(C156,FPT!B:KQ,102,0)</f>
        <v>0</v>
      </c>
      <c r="KT156" t="str">
        <f t="shared" si="327"/>
        <v/>
      </c>
      <c r="KU156" s="275">
        <f>VLOOKUP(C156,MOVI!C:DT,103,0)</f>
        <v>1000000.0000000001</v>
      </c>
      <c r="KV156" s="275">
        <f>VLOOKUP(C156,FPT!B:KT,103,0)</f>
        <v>1000000</v>
      </c>
      <c r="KW156" t="str">
        <f t="shared" si="328"/>
        <v/>
      </c>
      <c r="KX156" s="275">
        <f>VLOOKUP(C156,MOVI!C:DT,104,0)</f>
        <v>1525000</v>
      </c>
      <c r="KY156" s="275">
        <f>VLOOKUP(C156,FPT!B:KW,104,0)</f>
        <v>1525000</v>
      </c>
      <c r="KZ156" t="str">
        <f t="shared" si="329"/>
        <v/>
      </c>
      <c r="LA156" s="275">
        <f>VLOOKUP(C156,MOVI!C:DT,105,0)</f>
        <v>100000</v>
      </c>
      <c r="LB156" s="275">
        <f>VLOOKUP(C156,FPT!B:KZ,105,0)</f>
        <v>100000</v>
      </c>
      <c r="LC156" t="str">
        <f t="shared" si="330"/>
        <v/>
      </c>
      <c r="LD156" s="275">
        <f>VLOOKUP(C156,MOVI!C:DT,106,0)</f>
        <v>6100000</v>
      </c>
      <c r="LE156" s="275">
        <f>VLOOKUP(C156,FPT!B:LC,106,0)</f>
        <v>6100000</v>
      </c>
      <c r="LF156" t="str">
        <f t="shared" si="331"/>
        <v/>
      </c>
      <c r="LG156" s="273">
        <f>VLOOKUP(C156,MOVI!C:DT,107,0)</f>
        <v>0</v>
      </c>
      <c r="LH156" s="273">
        <f>VLOOKUP(C156,FPT!B:LF,107,0)</f>
        <v>0</v>
      </c>
      <c r="LI156" t="str">
        <f t="shared" si="332"/>
        <v/>
      </c>
      <c r="LJ156" t="str">
        <f>VLOOKUP(C156,MOVI!C:DV,108,0)</f>
        <v>Việt PhúSouthSupport</v>
      </c>
      <c r="LK156" s="252" t="str">
        <f>VLOOKUP(C156,FPT!B:LI,108,0)</f>
        <v>Việt PhúSouthSupport</v>
      </c>
      <c r="LL156" t="str">
        <f t="shared" si="333"/>
        <v/>
      </c>
      <c r="LM156" s="275">
        <f>ROUND(VLOOKUP(C156,MOVI!C:DV,109,0),0)</f>
        <v>416667</v>
      </c>
      <c r="LN156" s="275">
        <f>ROUND(VLOOKUP(C156,FPT!B:LL,109,0),0)</f>
        <v>416667</v>
      </c>
      <c r="LO156" t="str">
        <f t="shared" si="334"/>
        <v/>
      </c>
      <c r="LP156" t="str">
        <f>VLOOKUP(C156,MOVI!C:DV,110,0)</f>
        <v>HO</v>
      </c>
      <c r="LQ156" s="247" t="str">
        <f>VLOOKUP(C156,FPT!B:LO,110,0)</f>
        <v>HO</v>
      </c>
      <c r="LR156" t="str">
        <f t="shared" si="335"/>
        <v/>
      </c>
      <c r="LS156">
        <f>MOVI!DI151</f>
        <v>22</v>
      </c>
      <c r="LV156">
        <f>MOVI!DJ151</f>
        <v>0</v>
      </c>
      <c r="LW156">
        <f>MOVI!DK151</f>
        <v>0</v>
      </c>
      <c r="LX156">
        <f>MOVI!DL151</f>
        <v>0</v>
      </c>
      <c r="LY156">
        <f>MOVI!DM151</f>
        <v>0</v>
      </c>
      <c r="LZ156">
        <f>MOVI!DN151</f>
        <v>0</v>
      </c>
      <c r="MA156">
        <f>MOVI!DO151</f>
        <v>0</v>
      </c>
      <c r="MB156" t="str">
        <f>MOVI!DP151</f>
        <v/>
      </c>
      <c r="MC156">
        <f>MOVI!DQ151</f>
        <v>0</v>
      </c>
      <c r="MD156">
        <f>MOVI!DR151</f>
        <v>0</v>
      </c>
      <c r="ME156" t="str">
        <f>VLOOKUP(C156,MOVI!C:DV,121,0)</f>
        <v/>
      </c>
      <c r="MF156" s="252"/>
      <c r="MG156" t="str">
        <f t="shared" si="228"/>
        <v/>
      </c>
      <c r="MH156" t="str">
        <f>VLOOKUP(C156,MOVI!C:DT,122,0)</f>
        <v>Việt PhúSouth</v>
      </c>
      <c r="MI156" s="252" t="str">
        <f>VLOOKUP(C156,FPT!B:DS,112,0)</f>
        <v>Việt PhúSouth</v>
      </c>
      <c r="MJ156" t="str">
        <f t="shared" si="336"/>
        <v/>
      </c>
    </row>
    <row r="157" spans="1:348" x14ac:dyDescent="0.25">
      <c r="A157">
        <v>149</v>
      </c>
      <c r="B157" s="48">
        <v>5706</v>
      </c>
      <c r="C157" s="271" t="s">
        <v>901</v>
      </c>
      <c r="D157" t="str">
        <f>VLOOKUP(C157,MOVI!C:D,2,0)</f>
        <v>Vương Thị Thùy Dương</v>
      </c>
      <c r="E157" t="str">
        <f>VLOOKUP(C157,FPT!B:C,2,0)</f>
        <v>Vương Thị Thùy Dương</v>
      </c>
      <c r="F157" t="str">
        <f t="shared" si="229"/>
        <v/>
      </c>
      <c r="G157" t="str">
        <f>VLOOKUP(C157,MOVI!C:E,3,0)</f>
        <v>Support</v>
      </c>
      <c r="H157" t="str">
        <f>VLOOKUP(C157,FPT!B:F,3,0)</f>
        <v>Support</v>
      </c>
      <c r="I157" t="str">
        <f t="shared" si="230"/>
        <v/>
      </c>
      <c r="J157" t="str">
        <f>VLOOKUP(C157,MOVI!C:H,4,0)</f>
        <v>Operations</v>
      </c>
      <c r="K157" t="str">
        <f>VLOOKUP(C157,FPT!B:I,4,0)</f>
        <v>Operations</v>
      </c>
      <c r="L157" t="str">
        <f t="shared" si="231"/>
        <v/>
      </c>
      <c r="M157" t="str">
        <f>VLOOKUP(C157,MOVI!C:DT,5,0)</f>
        <v>Associate</v>
      </c>
      <c r="N157" t="str">
        <f>VLOOKUP(C157,FPT!B:L,5,0)</f>
        <v>Associate</v>
      </c>
      <c r="O157" t="str">
        <f t="shared" si="232"/>
        <v/>
      </c>
      <c r="P157" t="str">
        <f>VLOOKUP(C157,MOVI!C:DT,6,0)</f>
        <v>Verification Officer</v>
      </c>
      <c r="Q157" t="str">
        <f>VLOOKUP(C157,FPT!B:O,6,0)</f>
        <v>Verification Officer</v>
      </c>
      <c r="R157" t="str">
        <f t="shared" si="233"/>
        <v/>
      </c>
      <c r="S157" t="str">
        <f>VLOOKUP(C157,MOVI!C:DT,7,0)</f>
        <v>South</v>
      </c>
      <c r="T157" t="str">
        <f>VLOOKUP(C157,FPT!B:R,7,0)</f>
        <v>South</v>
      </c>
      <c r="U157" t="str">
        <f t="shared" si="234"/>
        <v/>
      </c>
      <c r="V157" t="str">
        <f>VLOOKUP(C157,MOVI!C:DT,8,0)</f>
        <v>Việt Phú</v>
      </c>
      <c r="W157" t="str">
        <f>VLOOKUP(C157,FPT!B:U,8,0)</f>
        <v>Việt Phú</v>
      </c>
      <c r="X157" t="str">
        <f t="shared" si="235"/>
        <v/>
      </c>
      <c r="Y157" t="str">
        <f>VLOOKUP(C157,MOVI!C:DT,9,0)</f>
        <v>Full-time</v>
      </c>
      <c r="Z157" t="str">
        <f>VLOOKUP(C157,FPT!B:X,9,0)</f>
        <v>Full-time</v>
      </c>
      <c r="AA157" t="str">
        <f t="shared" si="236"/>
        <v/>
      </c>
      <c r="AB157" t="str">
        <f>VLOOKUP(C157,MOVI!C:DT,10,0)</f>
        <v>Permanent</v>
      </c>
      <c r="AC157" t="str">
        <f>VLOOKUP(C157,FPT!B:AA,10,0)</f>
        <v>Permanent</v>
      </c>
      <c r="AD157" t="str">
        <f t="shared" si="237"/>
        <v/>
      </c>
      <c r="AE157" s="247">
        <f>VLOOKUP(C157,MOVI!C:DT,11,0)</f>
        <v>43990</v>
      </c>
      <c r="AF157" s="247">
        <f>VLOOKUP(C157,FPT!B:AD,11,0)</f>
        <v>43990</v>
      </c>
      <c r="AG157" t="str">
        <f t="shared" si="238"/>
        <v/>
      </c>
      <c r="AH157" s="260" t="str">
        <f>VLOOKUP(C157,MOVI!C:DT,12,0)</f>
        <v/>
      </c>
      <c r="AI157" s="260"/>
      <c r="AJ157" t="str">
        <f t="shared" si="338"/>
        <v/>
      </c>
      <c r="AK157">
        <f>VLOOKUP(C157,MOVI!C:DT,13,0)</f>
        <v>0</v>
      </c>
      <c r="AL157" s="247">
        <f>VLOOKUP(C157,FPT!B:AJ,13,0)</f>
        <v>0</v>
      </c>
      <c r="AM157" t="str">
        <f t="shared" si="337"/>
        <v/>
      </c>
      <c r="AN157" s="247">
        <f>VLOOKUP(C157,MOVI!C:DT,14,0)</f>
        <v>0</v>
      </c>
      <c r="AO157" s="247">
        <f>VLOOKUP(C157,FPT!B:AM,14,0)</f>
        <v>0</v>
      </c>
      <c r="AP157" t="str">
        <f t="shared" si="239"/>
        <v/>
      </c>
      <c r="AQ157" t="str">
        <f>VLOOKUP(C157,MOVI!C:DT,15,0)</f>
        <v>LC</v>
      </c>
      <c r="AR157" s="247" t="str">
        <f>VLOOKUP(C157,FPT!B:AP,15,0)</f>
        <v>LC</v>
      </c>
      <c r="AS157" t="str">
        <f t="shared" si="240"/>
        <v/>
      </c>
      <c r="AT157" s="282" t="str">
        <f>VLOOKUP(C157,MOVI!C:DT,16,0)</f>
        <v>LTTP</v>
      </c>
      <c r="AU157" s="247" t="str">
        <f>VLOOKUP(C157,FPT!B:AS,16,0)</f>
        <v>LTTP</v>
      </c>
      <c r="AV157" t="str">
        <f t="shared" si="241"/>
        <v/>
      </c>
      <c r="AW157" t="str">
        <f>VLOOKUP(C157,MOVI!C:DT,17,0)</f>
        <v>L</v>
      </c>
      <c r="AX157" s="247" t="str">
        <f>VLOOKUP(C157,FPT!B:AV,17,0)</f>
        <v>L</v>
      </c>
      <c r="AY157" t="str">
        <f t="shared" si="242"/>
        <v/>
      </c>
      <c r="AZ157">
        <f>VLOOKUP(C157,MOVI!C:DT,18,0)</f>
        <v>0</v>
      </c>
      <c r="BA157" s="247">
        <f>VLOOKUP(C157,FPT!B:AY,18,0)</f>
        <v>0</v>
      </c>
      <c r="BB157" t="str">
        <f t="shared" si="243"/>
        <v/>
      </c>
      <c r="BC157" s="275">
        <f>VLOOKUP(C157,MOVI!C:DT,19,0)</f>
        <v>5000000</v>
      </c>
      <c r="BD157" s="275">
        <f>VLOOKUP(C157,FPT!B:BB,19,0)</f>
        <v>5000000</v>
      </c>
      <c r="BE157" t="str">
        <f t="shared" si="244"/>
        <v/>
      </c>
      <c r="BF157">
        <f>VLOOKUP(C157,MOVI!C:DT,20,0)</f>
        <v>0</v>
      </c>
      <c r="BG157" s="252">
        <f>VLOOKUP(C157,FPT!B:BE,20,0)</f>
        <v>0</v>
      </c>
      <c r="BH157" t="str">
        <f t="shared" si="245"/>
        <v/>
      </c>
      <c r="BI157" s="275">
        <f>VLOOKUP(C157,MOVI!C:DT,21,0)</f>
        <v>5000000</v>
      </c>
      <c r="BJ157" s="275">
        <f>VLOOKUP(C157,FPT!B:BH,21,0)</f>
        <v>5000000</v>
      </c>
      <c r="BK157" t="str">
        <f t="shared" si="246"/>
        <v/>
      </c>
      <c r="BL157" s="275">
        <f>VLOOKUP(C157,MOVI!C:DT,22,0)</f>
        <v>0</v>
      </c>
      <c r="BM157" s="275">
        <f>VLOOKUP(C157,FPT!B:BK,22,0)</f>
        <v>0</v>
      </c>
      <c r="BN157" t="str">
        <f t="shared" si="247"/>
        <v/>
      </c>
      <c r="BO157" s="275">
        <f>VLOOKUP(C157,MOVI!C:DT,23,0)</f>
        <v>0</v>
      </c>
      <c r="BP157" s="275">
        <f>VLOOKUP(C157,FPT!B:BN,23,0)</f>
        <v>0</v>
      </c>
      <c r="BQ157" t="str">
        <f t="shared" si="248"/>
        <v/>
      </c>
      <c r="BR157" s="275">
        <f>VLOOKUP(C157,MOVI!C:DT,24,0)</f>
        <v>0</v>
      </c>
      <c r="BS157" s="275">
        <f>VLOOKUP(C157,FPT!B:BQ,24,0)</f>
        <v>0</v>
      </c>
      <c r="BT157" t="str">
        <f t="shared" si="249"/>
        <v/>
      </c>
      <c r="BU157" s="275">
        <f>VLOOKUP(C157,MOVI!C:DT,25,0)</f>
        <v>0</v>
      </c>
      <c r="BV157" s="275">
        <f>VLOOKUP(C157,FPT!B:BT,25,0)</f>
        <v>0</v>
      </c>
      <c r="BW157" t="str">
        <f t="shared" si="250"/>
        <v/>
      </c>
      <c r="BX157" s="275">
        <f>VLOOKUP(C157,MOVI!C:DT,26,0)</f>
        <v>0</v>
      </c>
      <c r="BY157" s="275">
        <f>VLOOKUP(C157,FPT!B:BW,26,0)</f>
        <v>0</v>
      </c>
      <c r="BZ157" t="str">
        <f t="shared" si="251"/>
        <v/>
      </c>
      <c r="CA157" s="275">
        <f>VLOOKUP(C157,MOVI!C:DT,27,0)</f>
        <v>0</v>
      </c>
      <c r="CB157" s="275">
        <f>VLOOKUP(C157,FPT!B:BZ,27,0)</f>
        <v>0</v>
      </c>
      <c r="CC157" t="str">
        <f t="shared" si="252"/>
        <v/>
      </c>
      <c r="CD157" s="275">
        <f>VLOOKUP(C157,MOVI!C:DT,28,0)</f>
        <v>0</v>
      </c>
      <c r="CE157" s="275">
        <f>VLOOKUP(C157,FPT!B:CC,28,0)</f>
        <v>0</v>
      </c>
      <c r="CF157" t="str">
        <f t="shared" si="253"/>
        <v/>
      </c>
      <c r="CG157" t="str">
        <f>VLOOKUP(C157,MOVI!C:DT,29,0)</f>
        <v>CN</v>
      </c>
      <c r="CH157" s="252" t="str">
        <f>VLOOKUP(C157,FPT!B:CF,29,0)</f>
        <v>CN</v>
      </c>
      <c r="CI157" t="str">
        <f t="shared" si="254"/>
        <v/>
      </c>
      <c r="CJ157">
        <f>VLOOKUP(C157,MOVI!C:DT,30,0)</f>
        <v>26</v>
      </c>
      <c r="CK157" s="252">
        <f>VLOOKUP(C157,FPT!B:CI,30,0)</f>
        <v>26</v>
      </c>
      <c r="CL157" t="str">
        <f t="shared" si="255"/>
        <v/>
      </c>
      <c r="CM157">
        <f>VLOOKUP(C157,MOVI!C:DT,31,0)</f>
        <v>23</v>
      </c>
      <c r="CN157" s="252">
        <f>VLOOKUP(C157,FPT!B:CL,31,0)</f>
        <v>23</v>
      </c>
      <c r="CO157" t="str">
        <f t="shared" si="256"/>
        <v/>
      </c>
      <c r="CP157" s="275">
        <f>VLOOKUP(C157,MOVI!C:DT,32,0)</f>
        <v>3</v>
      </c>
      <c r="CQ157" s="275">
        <f>VLOOKUP(C157,FPT!B:CO,32,0)</f>
        <v>3</v>
      </c>
      <c r="CR157" t="str">
        <f t="shared" si="257"/>
        <v/>
      </c>
      <c r="CS157" s="275">
        <f>VLOOKUP(C157,MOVI!C:DT,33,0)</f>
        <v>0</v>
      </c>
      <c r="CT157" s="275">
        <f>VLOOKUP(C157,FPT!B:CR,33,0)</f>
        <v>0</v>
      </c>
      <c r="CU157" t="str">
        <f t="shared" si="258"/>
        <v/>
      </c>
      <c r="CV157" s="275">
        <f>VLOOKUP(C157,MOVI!C:DT,34,0)</f>
        <v>0</v>
      </c>
      <c r="CW157" s="275">
        <f>VLOOKUP(C157,FPT!B:CU,34,0)</f>
        <v>0</v>
      </c>
      <c r="CX157" t="str">
        <f t="shared" si="259"/>
        <v/>
      </c>
      <c r="CY157" s="275">
        <f>VLOOKUP(C157,MOVI!C:DT,35,0)</f>
        <v>26</v>
      </c>
      <c r="CZ157" s="275">
        <f>VLOOKUP(C157,FPT!B:CX,35,0)</f>
        <v>26</v>
      </c>
      <c r="DA157" t="str">
        <f t="shared" si="260"/>
        <v/>
      </c>
      <c r="DB157" s="275">
        <f>VLOOKUP(C157,MOVI!C:DT,36,0)</f>
        <v>0</v>
      </c>
      <c r="DC157" s="275">
        <f>VLOOKUP(C157,FPT!B:DA,36,0)</f>
        <v>0</v>
      </c>
      <c r="DD157" t="str">
        <f t="shared" si="261"/>
        <v/>
      </c>
      <c r="DE157" s="275">
        <f>VLOOKUP(C157,MOVI!C:DT,37,0)</f>
        <v>0</v>
      </c>
      <c r="DF157" s="275">
        <f>VLOOKUP(C157,FPT!B:DD,37,0)</f>
        <v>0</v>
      </c>
      <c r="DG157" t="str">
        <f t="shared" si="262"/>
        <v/>
      </c>
      <c r="DH157" s="275">
        <f>VLOOKUP(C157,MOVI!C:DT,38,0)</f>
        <v>0</v>
      </c>
      <c r="DI157" s="275">
        <f>VLOOKUP(C157,FPT!B:DG,38,0)</f>
        <v>0</v>
      </c>
      <c r="DJ157" t="str">
        <f t="shared" si="263"/>
        <v/>
      </c>
      <c r="DK157" s="275">
        <f>VLOOKUP(C157,MOVI!C:DT,39,0)</f>
        <v>0</v>
      </c>
      <c r="DL157" s="275">
        <f>VLOOKUP(C157,FPT!B:DJ,39,0)</f>
        <v>0</v>
      </c>
      <c r="DM157" t="str">
        <f t="shared" si="264"/>
        <v/>
      </c>
      <c r="DN157" s="275">
        <f>VLOOKUP(C157,MOVI!C:DT,40,0)</f>
        <v>0</v>
      </c>
      <c r="DO157" s="275">
        <f>VLOOKUP(C157,FPT!B:DM,40,0)</f>
        <v>0</v>
      </c>
      <c r="DP157" t="str">
        <f t="shared" si="265"/>
        <v/>
      </c>
      <c r="DQ157" s="275">
        <f>VLOOKUP(C157,MOVI!C:DT,41,0)</f>
        <v>0</v>
      </c>
      <c r="DR157" s="275">
        <f>VLOOKUP(C157,FPT!B:DP,41,0)</f>
        <v>0</v>
      </c>
      <c r="DS157" t="str">
        <f t="shared" si="266"/>
        <v/>
      </c>
      <c r="DT157" s="275">
        <f>VLOOKUP(C157,MOVI!C:DT,42,0)</f>
        <v>5000000</v>
      </c>
      <c r="DU157" s="275">
        <f>ROUND(VLOOKUP(C157,FPT!B:DS,42,0),0)</f>
        <v>5000000</v>
      </c>
      <c r="DV157" t="str">
        <f t="shared" si="267"/>
        <v/>
      </c>
      <c r="DW157" s="275">
        <f>VLOOKUP(C157,MOVI!C:DT,43,0)</f>
        <v>0</v>
      </c>
      <c r="DX157" s="275">
        <f>VLOOKUP(C157,FPT!B:DV,43,0)</f>
        <v>0</v>
      </c>
      <c r="DY157" t="str">
        <f t="shared" si="268"/>
        <v/>
      </c>
      <c r="DZ157" s="275">
        <f>VLOOKUP(C157,MOVI!C:DT,44,0)</f>
        <v>0</v>
      </c>
      <c r="EA157" s="275">
        <f>VLOOKUP(C157,FPT!B:DY,44,0)</f>
        <v>0</v>
      </c>
      <c r="EB157" t="str">
        <f t="shared" si="269"/>
        <v/>
      </c>
      <c r="EC157" s="275">
        <f>VLOOKUP(C157,MOVI!C:DT,45,0)</f>
        <v>5000000</v>
      </c>
      <c r="ED157" s="275">
        <f>ROUND(VLOOKUP(C157,FPT!B:EB,45,0),0)</f>
        <v>5000000</v>
      </c>
      <c r="EE157" t="str">
        <f t="shared" si="270"/>
        <v/>
      </c>
      <c r="EF157" s="275">
        <f>VLOOKUP(C157,MOVI!C:DT,46,0)</f>
        <v>0</v>
      </c>
      <c r="EG157" s="275">
        <f>VLOOKUP(C157,FPT!B:EE,46,0)</f>
        <v>0</v>
      </c>
      <c r="EH157" t="str">
        <f t="shared" si="271"/>
        <v/>
      </c>
      <c r="EI157" s="275">
        <f>VLOOKUP(C157,MOVI!C:DT,47,0)</f>
        <v>0</v>
      </c>
      <c r="EJ157" s="275">
        <f>VLOOKUP(C157,FPT!B:EH,47,0)</f>
        <v>0</v>
      </c>
      <c r="EK157" t="str">
        <f t="shared" si="272"/>
        <v/>
      </c>
      <c r="EL157" s="275">
        <f>VLOOKUP(C157,MOVI!C:DT,48,0)</f>
        <v>0</v>
      </c>
      <c r="EM157" s="275">
        <f>VLOOKUP(C157,FPT!B:EK,48,0)</f>
        <v>0</v>
      </c>
      <c r="EN157" t="str">
        <f t="shared" si="273"/>
        <v/>
      </c>
      <c r="EO157" s="275">
        <f>VLOOKUP(C157,MOVI!C:DT,49,0)</f>
        <v>0</v>
      </c>
      <c r="EP157" s="275">
        <f>VLOOKUP(C157,FPT!B:EN,49,0)</f>
        <v>0</v>
      </c>
      <c r="EQ157" t="str">
        <f t="shared" si="274"/>
        <v/>
      </c>
      <c r="ER157" s="275">
        <f>VLOOKUP(C157,MOVI!C:DT,50,0)</f>
        <v>0</v>
      </c>
      <c r="ES157" s="275">
        <f>VLOOKUP(C157,FPT!B:EQ,50,0)</f>
        <v>0</v>
      </c>
      <c r="ET157" t="str">
        <f t="shared" si="275"/>
        <v/>
      </c>
      <c r="EU157" s="275">
        <f>VLOOKUP(C157,MOVI!C:DT,51,0)</f>
        <v>0</v>
      </c>
      <c r="EV157" s="275">
        <f>VLOOKUP(C157,FPT!B:ET,51,0)</f>
        <v>0</v>
      </c>
      <c r="EW157" t="str">
        <f t="shared" si="276"/>
        <v/>
      </c>
      <c r="EX157" s="275">
        <f>VLOOKUP(C157,MOVI!C:DT,52,0)</f>
        <v>0</v>
      </c>
      <c r="EY157" s="275">
        <f>VLOOKUP(C157,FPT!B:EW,52,0)</f>
        <v>0</v>
      </c>
      <c r="EZ157" t="str">
        <f t="shared" si="277"/>
        <v/>
      </c>
      <c r="FA157" s="275">
        <f>VLOOKUP(C157,MOVI!C:DT,53,0)</f>
        <v>0</v>
      </c>
      <c r="FB157" s="275">
        <f>VLOOKUP(C157,FPT!B:EZ,53,0)</f>
        <v>0</v>
      </c>
      <c r="FC157" t="str">
        <f t="shared" si="278"/>
        <v/>
      </c>
      <c r="FD157" s="275">
        <f>VLOOKUP(C157,MOVI!C:DT,54,0)</f>
        <v>0</v>
      </c>
      <c r="FE157" s="275">
        <f>VLOOKUP(C157,FPT!B:FC,54,0)</f>
        <v>0</v>
      </c>
      <c r="FF157" t="str">
        <f t="shared" si="279"/>
        <v/>
      </c>
      <c r="FG157" s="275">
        <f>VLOOKUP(C157,MOVI!C:DT,55,0)</f>
        <v>0</v>
      </c>
      <c r="FH157" s="275">
        <f>VLOOKUP(C157,FPT!B:FF,55,0)</f>
        <v>0</v>
      </c>
      <c r="FI157" t="str">
        <f t="shared" si="280"/>
        <v/>
      </c>
      <c r="FJ157" s="275">
        <f>VLOOKUP(C157,MOVI!C:DT,56,0)</f>
        <v>0</v>
      </c>
      <c r="FK157" s="275">
        <f>VLOOKUP(C157,FPT!B:FI,56,0)</f>
        <v>0</v>
      </c>
      <c r="FL157" t="str">
        <f t="shared" si="281"/>
        <v/>
      </c>
      <c r="FM157" s="275">
        <f>VLOOKUP(C157,MOVI!C:DT,57,0)</f>
        <v>0</v>
      </c>
      <c r="FN157" s="275">
        <f>VLOOKUP(C157,FPT!B:FL,57,0)</f>
        <v>0</v>
      </c>
      <c r="FO157" t="str">
        <f t="shared" si="282"/>
        <v/>
      </c>
      <c r="FP157" s="275">
        <f>VLOOKUP(C157,MOVI!C:DT,58,0)</f>
        <v>0</v>
      </c>
      <c r="FQ157" s="275">
        <f>VLOOKUP(C157,FPT!B:FO,58,0)</f>
        <v>0</v>
      </c>
      <c r="FR157" t="str">
        <f t="shared" si="283"/>
        <v/>
      </c>
      <c r="FS157" s="275">
        <f>VLOOKUP(C157,MOVI!C:DT,59,0)</f>
        <v>0</v>
      </c>
      <c r="FT157" s="275">
        <f>VLOOKUP(C157,FPT!B:FR,59,0)</f>
        <v>0</v>
      </c>
      <c r="FU157" t="str">
        <f t="shared" si="284"/>
        <v/>
      </c>
      <c r="FV157" s="275">
        <f>VLOOKUP(C157,MOVI!C:DT,60,0)</f>
        <v>0</v>
      </c>
      <c r="FW157" s="275">
        <f>VLOOKUP(C157,FPT!B:FU,60,0)</f>
        <v>0</v>
      </c>
      <c r="FX157" t="str">
        <f t="shared" si="285"/>
        <v/>
      </c>
      <c r="FY157" s="275">
        <f>VLOOKUP(C157,MOVI!C:DT,61,0)</f>
        <v>0</v>
      </c>
      <c r="FZ157" s="275">
        <f>VLOOKUP(C157,FPT!B:FX,61,0)</f>
        <v>0</v>
      </c>
      <c r="GA157" t="str">
        <f t="shared" si="286"/>
        <v/>
      </c>
      <c r="GB157" s="275">
        <f>VLOOKUP(C157,MOVI!C:DT,62,0)</f>
        <v>0</v>
      </c>
      <c r="GC157" s="275">
        <f>VLOOKUP(C157,FPT!B:GA,62,0)</f>
        <v>0</v>
      </c>
      <c r="GD157" t="str">
        <f t="shared" si="287"/>
        <v/>
      </c>
      <c r="GE157" s="275">
        <f>VLOOKUP(C157,MOVI!C:DT,63,0)</f>
        <v>0</v>
      </c>
      <c r="GF157" s="275">
        <f>VLOOKUP(C157,FPT!B:GD,63,0)</f>
        <v>0</v>
      </c>
      <c r="GG157" t="str">
        <f t="shared" si="288"/>
        <v/>
      </c>
      <c r="GH157" s="275">
        <f>VLOOKUP(C157,MOVI!C:DT,64,0)</f>
        <v>0</v>
      </c>
      <c r="GI157" s="275">
        <f>VLOOKUP(C157,FPT!B:GG,64,0)</f>
        <v>0</v>
      </c>
      <c r="GJ157" t="str">
        <f t="shared" si="289"/>
        <v/>
      </c>
      <c r="GK157" s="275">
        <f>VLOOKUP(C157,MOVI!C:DT,65,0)</f>
        <v>0</v>
      </c>
      <c r="GL157" s="275">
        <f>VLOOKUP(C157,FPT!B:GJ,65,0)</f>
        <v>0</v>
      </c>
      <c r="GM157" t="str">
        <f t="shared" si="290"/>
        <v/>
      </c>
      <c r="GN157" s="275">
        <f>VLOOKUP(C157,MOVI!C:DT,66,0)</f>
        <v>0</v>
      </c>
      <c r="GO157" s="275">
        <f>VLOOKUP(C157,FPT!B:GM,66,0)</f>
        <v>0</v>
      </c>
      <c r="GP157" t="str">
        <f t="shared" si="291"/>
        <v/>
      </c>
      <c r="GQ157" s="275">
        <f>VLOOKUP(C157,MOVI!C:DT,67,0)</f>
        <v>0</v>
      </c>
      <c r="GR157" s="275">
        <f>VLOOKUP(C157,FPT!B:GP,67,0)</f>
        <v>0</v>
      </c>
      <c r="GS157" t="str">
        <f t="shared" si="292"/>
        <v/>
      </c>
      <c r="GT157" s="275">
        <f>VLOOKUP(C157,MOVI!C:DT,68,0)</f>
        <v>0</v>
      </c>
      <c r="GU157" s="275">
        <f>VLOOKUP(C157,FPT!B:GS,68,0)</f>
        <v>0</v>
      </c>
      <c r="GV157" t="str">
        <f t="shared" si="293"/>
        <v/>
      </c>
      <c r="GW157" s="275">
        <f>VLOOKUP(C157,MOVI!C:DT,69,0)</f>
        <v>0</v>
      </c>
      <c r="GX157" s="275">
        <f>VLOOKUP(C157,FPT!B:GV,69,0)</f>
        <v>0</v>
      </c>
      <c r="GY157" t="str">
        <f t="shared" si="294"/>
        <v/>
      </c>
      <c r="GZ157" s="275">
        <f>VLOOKUP(C157,MOVI!C:DT,70,0)</f>
        <v>0</v>
      </c>
      <c r="HA157" s="275">
        <f>VLOOKUP(C157,FPT!B:GY,70,0)</f>
        <v>0</v>
      </c>
      <c r="HB157" t="str">
        <f t="shared" si="295"/>
        <v/>
      </c>
      <c r="HC157" s="275">
        <f>VLOOKUP(C157,MOVI!C:DT,71,0)</f>
        <v>5000000</v>
      </c>
      <c r="HD157" s="275">
        <f>ROUND(VLOOKUP(C157,FPT!B:HB,71,0),0)</f>
        <v>5000000</v>
      </c>
      <c r="HE157" t="str">
        <f t="shared" si="296"/>
        <v/>
      </c>
      <c r="HF157" s="275">
        <f>ROUND(VLOOKUP(C157,MOVI!C:DT,72,0),0)</f>
        <v>0</v>
      </c>
      <c r="HG157" s="275">
        <f>ROUND(VLOOKUP(C157,FPT!B:HE,72,0),0)</f>
        <v>0</v>
      </c>
      <c r="HH157" t="str">
        <f t="shared" si="297"/>
        <v/>
      </c>
      <c r="HI157" s="275">
        <f>VLOOKUP(C157,MOVI!C:DT,73,0)</f>
        <v>0</v>
      </c>
      <c r="HJ157" s="275">
        <f>VLOOKUP(C157,FPT!B:HH,73,0)</f>
        <v>0</v>
      </c>
      <c r="HK157" t="str">
        <f t="shared" si="298"/>
        <v/>
      </c>
      <c r="HL157" s="275">
        <f>VLOOKUP(C157,MOVI!C:DT,74,0)</f>
        <v>0</v>
      </c>
      <c r="HM157" s="275">
        <f>VLOOKUP(C157,FPT!B:HK,74,0)</f>
        <v>0</v>
      </c>
      <c r="HN157" t="str">
        <f t="shared" si="299"/>
        <v/>
      </c>
      <c r="HO157" s="275">
        <f>VLOOKUP(C157,MOVI!C:DT,75,0)</f>
        <v>11000000</v>
      </c>
      <c r="HP157" s="275">
        <f>VLOOKUP(C157,FPT!B:HN,75,0)</f>
        <v>11000000</v>
      </c>
      <c r="HQ157" t="str">
        <f t="shared" si="300"/>
        <v/>
      </c>
      <c r="HR157" s="275">
        <f>VLOOKUP(C157,MOVI!C:DT,76,0)</f>
        <v>0</v>
      </c>
      <c r="HS157" s="275">
        <f>VLOOKUP(C157,FPT!B:HQ,76,0)</f>
        <v>0</v>
      </c>
      <c r="HT157" t="str">
        <f t="shared" si="301"/>
        <v/>
      </c>
      <c r="HU157" s="275">
        <f>VLOOKUP(C157,MOVI!C:DT,77,0)</f>
        <v>0</v>
      </c>
      <c r="HV157" s="275">
        <f>VLOOKUP(C157,FPT!B:HT,77,0)</f>
        <v>0</v>
      </c>
      <c r="HW157" t="str">
        <f t="shared" si="302"/>
        <v/>
      </c>
      <c r="HX157" s="274">
        <f>VLOOKUP(C157,MOVI!C:CB,78,0)</f>
        <v>400000</v>
      </c>
      <c r="HY157" s="261">
        <f>VLOOKUP(C157,FPT!$B:$CA,78,0)</f>
        <v>400000</v>
      </c>
      <c r="HZ157" t="str">
        <f t="shared" si="303"/>
        <v/>
      </c>
      <c r="IA157" s="275">
        <f>VLOOKUP(C157,MOVI!C:CD,79,0)</f>
        <v>50000</v>
      </c>
      <c r="IB157" s="275">
        <f>VLOOKUP(C157,FPT!B:HZ,79,0)</f>
        <v>50000</v>
      </c>
      <c r="IC157" t="str">
        <f t="shared" si="304"/>
        <v/>
      </c>
      <c r="ID157" s="275">
        <f>VLOOKUP(C157,MOVI!C:CD,80,0)</f>
        <v>75000</v>
      </c>
      <c r="IE157" s="275">
        <f>VLOOKUP(C157,FPT!B:IC,80,0)</f>
        <v>75000</v>
      </c>
      <c r="IF157" t="str">
        <f t="shared" si="305"/>
        <v/>
      </c>
      <c r="IG157" s="275">
        <f>VLOOKUP(C157,MOVI!C:DT,81,0)</f>
        <v>0</v>
      </c>
      <c r="IH157" s="275">
        <f>VLOOKUP(C157,FPT!B:IF,81,0)</f>
        <v>0</v>
      </c>
      <c r="II157" t="str">
        <f t="shared" si="306"/>
        <v/>
      </c>
      <c r="IJ157" s="275">
        <f>VLOOKUP(C157,MOVI!C:DT,82,0)</f>
        <v>525000</v>
      </c>
      <c r="IK157" s="275">
        <f>VLOOKUP(C157,FPT!B:II,82,0)</f>
        <v>525000</v>
      </c>
      <c r="IL157" t="str">
        <f t="shared" si="307"/>
        <v/>
      </c>
      <c r="IM157" s="275">
        <f>ROUND(VLOOKUP(C157,MOVI!C:DT,83,0),0)</f>
        <v>11525000</v>
      </c>
      <c r="IN157" s="275">
        <f>ROUND(VLOOKUP(C157,FPT!B:IL,83,0),0)</f>
        <v>11525000</v>
      </c>
      <c r="IO157" t="str">
        <f t="shared" si="308"/>
        <v/>
      </c>
      <c r="IP157" s="275">
        <f>VLOOKUP(C157,MOVI!C:DT,84,0)</f>
        <v>0</v>
      </c>
      <c r="IQ157" s="275">
        <f>VLOOKUP(C157,FPT!B:IO,84,0)</f>
        <v>0</v>
      </c>
      <c r="IR157" t="str">
        <f t="shared" si="309"/>
        <v/>
      </c>
      <c r="IS157" s="275">
        <f>ROUND(VLOOKUP(C157,MOVI!C:DT,85,0),0)</f>
        <v>0</v>
      </c>
      <c r="IT157" s="275">
        <f>ROUND(VLOOKUP(C157,FPT!B:IR,85,0),0)</f>
        <v>0</v>
      </c>
      <c r="IU157" t="str">
        <f t="shared" si="310"/>
        <v/>
      </c>
      <c r="IV157" s="275">
        <f>VLOOKUP(C157,MOVI!C:DT,86,0)</f>
        <v>0</v>
      </c>
      <c r="IW157" s="275">
        <f>VLOOKUP(C157,FPT!B:IU,86,0)</f>
        <v>0</v>
      </c>
      <c r="IX157" t="str">
        <f t="shared" si="311"/>
        <v/>
      </c>
      <c r="IY157" s="275">
        <f>ROUND(VLOOKUP(C157,MOVI!C:DT,87,0),0)</f>
        <v>0</v>
      </c>
      <c r="IZ157" s="275">
        <f>ROUND(VLOOKUP(C157,FPT!B:IX,87,0),0)</f>
        <v>0</v>
      </c>
      <c r="JA157" t="str">
        <f t="shared" si="312"/>
        <v/>
      </c>
      <c r="JB157" s="275">
        <f>VLOOKUP(C157,MOVI!C:DT,88,0)</f>
        <v>0</v>
      </c>
      <c r="JC157" s="275">
        <f>VLOOKUP(C157,FPT!B:JA,88,0)</f>
        <v>0</v>
      </c>
      <c r="JD157" t="str">
        <f t="shared" si="313"/>
        <v/>
      </c>
      <c r="JE157" s="275">
        <f>VLOOKUP(C157,MOVI!C:DT,89,0)</f>
        <v>0</v>
      </c>
      <c r="JF157" s="275">
        <f>VLOOKUP(C157,FPT!B:JD,89,0)</f>
        <v>0</v>
      </c>
      <c r="JG157" t="str">
        <f t="shared" si="314"/>
        <v/>
      </c>
      <c r="JH157" s="275">
        <f>VLOOKUP(C157,MOVI!C:DT,90,0)</f>
        <v>0</v>
      </c>
      <c r="JI157" s="275">
        <f>VLOOKUP(C157,FPT!B:JG,90,0)</f>
        <v>0</v>
      </c>
      <c r="JJ157" t="str">
        <f t="shared" si="315"/>
        <v/>
      </c>
      <c r="JK157" s="275">
        <f>VLOOKUP(C157,MOVI!C:DT,91,0)</f>
        <v>0</v>
      </c>
      <c r="JL157" s="275">
        <f>VLOOKUP(C157,FPT!B:JJ,91,0)</f>
        <v>0</v>
      </c>
      <c r="JM157" t="str">
        <f t="shared" si="316"/>
        <v/>
      </c>
      <c r="JN157" s="275">
        <f>VLOOKUP(C157,MOVI!C:DT,92,0)</f>
        <v>806000</v>
      </c>
      <c r="JO157" s="275">
        <f>VLOOKUP(C157,FPT!B:JM,92,0)</f>
        <v>806000</v>
      </c>
      <c r="JP157" t="str">
        <f t="shared" si="317"/>
        <v/>
      </c>
      <c r="JQ157" s="275">
        <f>VLOOKUP(C157,MOVI!C:DT,93,0)</f>
        <v>0</v>
      </c>
      <c r="JR157" s="275">
        <f>VLOOKUP(C157,FPT!B:JP,93,0)</f>
        <v>0</v>
      </c>
      <c r="JS157" t="str">
        <f t="shared" si="318"/>
        <v/>
      </c>
      <c r="JT157" s="275">
        <f>VLOOKUP(C157,MOVI!C:DT,94,0)</f>
        <v>806000</v>
      </c>
      <c r="JU157" s="275">
        <f>VLOOKUP(C157,FPT!B:JS,94,0)</f>
        <v>806000</v>
      </c>
      <c r="JV157" t="str">
        <f t="shared" si="319"/>
        <v/>
      </c>
      <c r="JW157" s="275">
        <f>VLOOKUP(C157,MOVI!C:DT,95,0)</f>
        <v>3669000</v>
      </c>
      <c r="JX157" s="275">
        <f>VLOOKUP(C157,FPT!B:JV,95,0)</f>
        <v>3669000</v>
      </c>
      <c r="JY157" t="str">
        <f t="shared" si="320"/>
        <v/>
      </c>
      <c r="JZ157" s="275">
        <f>VLOOKUP(C157,MOVI!C:DT,96,0)</f>
        <v>0</v>
      </c>
      <c r="KA157" s="275">
        <f>VLOOKUP(C157,FPT!B:JY,96,0)</f>
        <v>0</v>
      </c>
      <c r="KB157" t="str">
        <f t="shared" si="321"/>
        <v/>
      </c>
      <c r="KC157" s="275">
        <f>VLOOKUP(C157,MOVI!C:DT,97,0)</f>
        <v>3669000</v>
      </c>
      <c r="KD157" s="275">
        <f>VLOOKUP(C157,FPT!B:KB,97,0)</f>
        <v>3669000</v>
      </c>
      <c r="KE157" t="str">
        <f t="shared" si="322"/>
        <v/>
      </c>
      <c r="KF157" s="275">
        <f>VLOOKUP(C157,MOVI!C:DT,98,0)</f>
        <v>850000.00000000012</v>
      </c>
      <c r="KG157" s="275">
        <f>VLOOKUP(C157,FPT!B:KE,98,0)</f>
        <v>850000</v>
      </c>
      <c r="KH157" t="str">
        <f t="shared" si="323"/>
        <v/>
      </c>
      <c r="KI157" s="275">
        <f>VLOOKUP(C157,MOVI!C:DT,99,0)</f>
        <v>0</v>
      </c>
      <c r="KJ157" s="275">
        <f>VLOOKUP(C157,FPT!B:KH,99,0)</f>
        <v>0</v>
      </c>
      <c r="KK157" t="str">
        <f t="shared" si="324"/>
        <v/>
      </c>
      <c r="KL157" s="275">
        <f>VLOOKUP(C157,MOVI!C:DT,100,0)</f>
        <v>150000</v>
      </c>
      <c r="KM157" s="275">
        <f>VLOOKUP(C157,FPT!B:KK,100,0)</f>
        <v>150000</v>
      </c>
      <c r="KN157" t="str">
        <f t="shared" si="325"/>
        <v/>
      </c>
      <c r="KO157" s="275">
        <f>VLOOKUP(C157,MOVI!C:DT,101,0)</f>
        <v>0</v>
      </c>
      <c r="KP157" s="275">
        <f>VLOOKUP(C157,FPT!B:KN,101,0)</f>
        <v>0</v>
      </c>
      <c r="KQ157" t="str">
        <f t="shared" si="326"/>
        <v/>
      </c>
      <c r="KR157" s="275">
        <f>VLOOKUP(C157,MOVI!C:DT,102,0)</f>
        <v>0</v>
      </c>
      <c r="KS157" s="275">
        <f>VLOOKUP(C157,FPT!B:KQ,102,0)</f>
        <v>0</v>
      </c>
      <c r="KT157" t="str">
        <f t="shared" si="327"/>
        <v/>
      </c>
      <c r="KU157" s="275">
        <f>VLOOKUP(C157,MOVI!C:DT,103,0)</f>
        <v>1000000.0000000001</v>
      </c>
      <c r="KV157" s="275">
        <f>VLOOKUP(C157,FPT!B:KT,103,0)</f>
        <v>1000000</v>
      </c>
      <c r="KW157" t="str">
        <f t="shared" si="328"/>
        <v/>
      </c>
      <c r="KX157" s="275">
        <f>VLOOKUP(C157,MOVI!C:DT,104,0)</f>
        <v>1525000</v>
      </c>
      <c r="KY157" s="275">
        <f>VLOOKUP(C157,FPT!B:KW,104,0)</f>
        <v>1525000</v>
      </c>
      <c r="KZ157" t="str">
        <f t="shared" si="329"/>
        <v/>
      </c>
      <c r="LA157" s="275">
        <f>VLOOKUP(C157,MOVI!C:DT,105,0)</f>
        <v>100000</v>
      </c>
      <c r="LB157" s="275">
        <f>VLOOKUP(C157,FPT!B:KZ,105,0)</f>
        <v>100000</v>
      </c>
      <c r="LC157" t="str">
        <f t="shared" si="330"/>
        <v/>
      </c>
      <c r="LD157" s="275">
        <f>VLOOKUP(C157,MOVI!C:DT,106,0)</f>
        <v>6100000</v>
      </c>
      <c r="LE157" s="275">
        <f>VLOOKUP(C157,FPT!B:LC,106,0)</f>
        <v>6100000</v>
      </c>
      <c r="LF157" t="str">
        <f t="shared" si="331"/>
        <v/>
      </c>
      <c r="LG157" s="273">
        <f>VLOOKUP(C157,MOVI!C:DT,107,0)</f>
        <v>0</v>
      </c>
      <c r="LH157" s="273">
        <f>VLOOKUP(C157,FPT!B:LF,107,0)</f>
        <v>0</v>
      </c>
      <c r="LI157" t="str">
        <f t="shared" si="332"/>
        <v/>
      </c>
      <c r="LJ157" t="str">
        <f>VLOOKUP(C157,MOVI!C:DV,108,0)</f>
        <v>Việt PhúSouthSupport</v>
      </c>
      <c r="LK157" s="252" t="str">
        <f>VLOOKUP(C157,FPT!B:LI,108,0)</f>
        <v>Việt PhúSouthSupport</v>
      </c>
      <c r="LL157" t="str">
        <f t="shared" si="333"/>
        <v/>
      </c>
      <c r="LM157" s="275">
        <f>ROUND(VLOOKUP(C157,MOVI!C:DV,109,0),0)</f>
        <v>416667</v>
      </c>
      <c r="LN157" s="275">
        <f>ROUND(VLOOKUP(C157,FPT!B:LL,109,0),0)</f>
        <v>416667</v>
      </c>
      <c r="LO157" t="str">
        <f t="shared" si="334"/>
        <v/>
      </c>
      <c r="LP157" t="str">
        <f>VLOOKUP(C157,MOVI!C:DV,110,0)</f>
        <v>HO</v>
      </c>
      <c r="LQ157" s="247" t="str">
        <f>VLOOKUP(C157,FPT!B:LO,110,0)</f>
        <v>HO</v>
      </c>
      <c r="LR157" t="str">
        <f t="shared" si="335"/>
        <v/>
      </c>
      <c r="LS157">
        <f>MOVI!DI152</f>
        <v>22</v>
      </c>
      <c r="LV157">
        <f>MOVI!DJ152</f>
        <v>0</v>
      </c>
      <c r="LW157">
        <f>MOVI!DK152</f>
        <v>0</v>
      </c>
      <c r="LX157">
        <f>MOVI!DL152</f>
        <v>0</v>
      </c>
      <c r="LY157">
        <f>MOVI!DM152</f>
        <v>0</v>
      </c>
      <c r="LZ157">
        <f>MOVI!DN152</f>
        <v>0</v>
      </c>
      <c r="MA157">
        <f>MOVI!DO152</f>
        <v>0</v>
      </c>
      <c r="MB157" t="str">
        <f>MOVI!DP152</f>
        <v/>
      </c>
      <c r="MC157">
        <f>MOVI!DQ152</f>
        <v>0</v>
      </c>
      <c r="MD157">
        <f>MOVI!DR152</f>
        <v>0</v>
      </c>
      <c r="ME157" t="str">
        <f>VLOOKUP(C157,MOVI!C:DV,121,0)</f>
        <v/>
      </c>
      <c r="MF157" s="252"/>
      <c r="MG157" t="str">
        <f t="shared" si="228"/>
        <v/>
      </c>
      <c r="MH157" t="str">
        <f>VLOOKUP(C157,MOVI!C:DT,122,0)</f>
        <v>Việt PhúSouth</v>
      </c>
      <c r="MI157" s="252" t="str">
        <f>VLOOKUP(C157,FPT!B:DS,112,0)</f>
        <v>Việt PhúSouth</v>
      </c>
      <c r="MJ157" t="str">
        <f t="shared" si="336"/>
        <v/>
      </c>
    </row>
    <row r="158" spans="1:348" x14ac:dyDescent="0.25">
      <c r="A158">
        <v>150</v>
      </c>
      <c r="B158" s="48">
        <v>5767</v>
      </c>
      <c r="C158" s="271" t="s">
        <v>902</v>
      </c>
      <c r="D158" t="str">
        <f>VLOOKUP(C158,MOVI!C:D,2,0)</f>
        <v>Ngô Thảo Ngân</v>
      </c>
      <c r="E158" t="str">
        <f>VLOOKUP(C158,FPT!B:C,2,0)</f>
        <v>Ngô Thảo Ngân</v>
      </c>
      <c r="F158" t="str">
        <f t="shared" si="229"/>
        <v/>
      </c>
      <c r="G158" t="str">
        <f>VLOOKUP(C158,MOVI!C:E,3,0)</f>
        <v>Support</v>
      </c>
      <c r="H158" t="str">
        <f>VLOOKUP(C158,FPT!B:F,3,0)</f>
        <v>Support</v>
      </c>
      <c r="I158" t="str">
        <f t="shared" si="230"/>
        <v/>
      </c>
      <c r="J158" t="str">
        <f>VLOOKUP(C158,MOVI!C:H,4,0)</f>
        <v>Operations</v>
      </c>
      <c r="K158" t="str">
        <f>VLOOKUP(C158,FPT!B:I,4,0)</f>
        <v>Operations</v>
      </c>
      <c r="L158" t="str">
        <f t="shared" si="231"/>
        <v/>
      </c>
      <c r="M158" t="str">
        <f>VLOOKUP(C158,MOVI!C:DT,5,0)</f>
        <v>Associate</v>
      </c>
      <c r="N158" t="str">
        <f>VLOOKUP(C158,FPT!B:L,5,0)</f>
        <v>Associate</v>
      </c>
      <c r="O158" t="str">
        <f t="shared" si="232"/>
        <v/>
      </c>
      <c r="P158" t="str">
        <f>VLOOKUP(C158,MOVI!C:DT,6,0)</f>
        <v>Verification Officer</v>
      </c>
      <c r="Q158" t="str">
        <f>VLOOKUP(C158,FPT!B:O,6,0)</f>
        <v>Verification Officer</v>
      </c>
      <c r="R158" t="str">
        <f t="shared" si="233"/>
        <v/>
      </c>
      <c r="S158" t="str">
        <f>VLOOKUP(C158,MOVI!C:DT,7,0)</f>
        <v>South</v>
      </c>
      <c r="T158" t="str">
        <f>VLOOKUP(C158,FPT!B:R,7,0)</f>
        <v>South</v>
      </c>
      <c r="U158" t="str">
        <f t="shared" si="234"/>
        <v/>
      </c>
      <c r="V158" t="str">
        <f>VLOOKUP(C158,MOVI!C:DT,8,0)</f>
        <v>Việt Phú</v>
      </c>
      <c r="W158" t="str">
        <f>VLOOKUP(C158,FPT!B:U,8,0)</f>
        <v>Việt Phú</v>
      </c>
      <c r="X158" t="str">
        <f t="shared" si="235"/>
        <v/>
      </c>
      <c r="Y158" t="str">
        <f>VLOOKUP(C158,MOVI!C:DT,9,0)</f>
        <v>Full-time</v>
      </c>
      <c r="Z158" t="str">
        <f>VLOOKUP(C158,FPT!B:X,9,0)</f>
        <v>Full-time</v>
      </c>
      <c r="AA158" t="str">
        <f t="shared" si="236"/>
        <v/>
      </c>
      <c r="AB158" t="str">
        <f>VLOOKUP(C158,MOVI!C:DT,10,0)</f>
        <v>Permanent</v>
      </c>
      <c r="AC158" t="str">
        <f>VLOOKUP(C158,FPT!B:AA,10,0)</f>
        <v>Permanent</v>
      </c>
      <c r="AD158" t="str">
        <f t="shared" si="237"/>
        <v/>
      </c>
      <c r="AE158" s="247">
        <f>VLOOKUP(C158,MOVI!C:DT,11,0)</f>
        <v>44019</v>
      </c>
      <c r="AF158" s="247">
        <f>VLOOKUP(C158,FPT!B:AD,11,0)</f>
        <v>44019</v>
      </c>
      <c r="AG158" t="str">
        <f t="shared" si="238"/>
        <v/>
      </c>
      <c r="AH158" s="260" t="str">
        <f>VLOOKUP(C158,MOVI!C:DT,12,0)</f>
        <v/>
      </c>
      <c r="AI158" s="260"/>
      <c r="AJ158" t="str">
        <f t="shared" si="338"/>
        <v/>
      </c>
      <c r="AK158">
        <f>VLOOKUP(C158,MOVI!C:DT,13,0)</f>
        <v>0</v>
      </c>
      <c r="AL158" s="247">
        <f>VLOOKUP(C158,FPT!B:AJ,13,0)</f>
        <v>0</v>
      </c>
      <c r="AM158" t="str">
        <f t="shared" si="337"/>
        <v/>
      </c>
      <c r="AN158" s="247">
        <f>VLOOKUP(C158,MOVI!C:DT,14,0)</f>
        <v>0</v>
      </c>
      <c r="AO158" s="247">
        <f>VLOOKUP(C158,FPT!B:AM,14,0)</f>
        <v>0</v>
      </c>
      <c r="AP158" t="str">
        <f t="shared" si="239"/>
        <v/>
      </c>
      <c r="AQ158" t="str">
        <f>VLOOKUP(C158,MOVI!C:DT,15,0)</f>
        <v>LC</v>
      </c>
      <c r="AR158" s="247" t="str">
        <f>VLOOKUP(C158,FPT!B:AP,15,0)</f>
        <v>LC</v>
      </c>
      <c r="AS158" t="str">
        <f t="shared" si="240"/>
        <v/>
      </c>
      <c r="AT158" s="282" t="str">
        <f>VLOOKUP(C158,MOVI!C:DT,16,0)</f>
        <v>LTTP</v>
      </c>
      <c r="AU158" s="247" t="str">
        <f>VLOOKUP(C158,FPT!B:AS,16,0)</f>
        <v>LTTP</v>
      </c>
      <c r="AV158" t="str">
        <f t="shared" si="241"/>
        <v/>
      </c>
      <c r="AW158" t="str">
        <f>VLOOKUP(C158,MOVI!C:DT,17,0)</f>
        <v>L</v>
      </c>
      <c r="AX158" s="247" t="str">
        <f>VLOOKUP(C158,FPT!B:AV,17,0)</f>
        <v>L</v>
      </c>
      <c r="AY158" t="str">
        <f t="shared" si="242"/>
        <v/>
      </c>
      <c r="AZ158">
        <f>VLOOKUP(C158,MOVI!C:DT,18,0)</f>
        <v>0</v>
      </c>
      <c r="BA158" s="247">
        <f>VLOOKUP(C158,FPT!B:AY,18,0)</f>
        <v>0</v>
      </c>
      <c r="BB158" t="str">
        <f t="shared" si="243"/>
        <v/>
      </c>
      <c r="BC158" s="275">
        <f>VLOOKUP(C158,MOVI!C:DT,19,0)</f>
        <v>5000000</v>
      </c>
      <c r="BD158" s="275">
        <f>VLOOKUP(C158,FPT!B:BB,19,0)</f>
        <v>5000000</v>
      </c>
      <c r="BE158" t="str">
        <f t="shared" si="244"/>
        <v/>
      </c>
      <c r="BF158">
        <f>VLOOKUP(C158,MOVI!C:DT,20,0)</f>
        <v>0</v>
      </c>
      <c r="BG158" s="252">
        <f>VLOOKUP(C158,FPT!B:BE,20,0)</f>
        <v>0</v>
      </c>
      <c r="BH158" t="str">
        <f t="shared" si="245"/>
        <v/>
      </c>
      <c r="BI158" s="275">
        <f>VLOOKUP(C158,MOVI!C:DT,21,0)</f>
        <v>5000000</v>
      </c>
      <c r="BJ158" s="275">
        <f>VLOOKUP(C158,FPT!B:BH,21,0)</f>
        <v>5000000</v>
      </c>
      <c r="BK158" t="str">
        <f t="shared" si="246"/>
        <v/>
      </c>
      <c r="BL158" s="275">
        <f>VLOOKUP(C158,MOVI!C:DT,22,0)</f>
        <v>0</v>
      </c>
      <c r="BM158" s="275">
        <f>VLOOKUP(C158,FPT!B:BK,22,0)</f>
        <v>0</v>
      </c>
      <c r="BN158" t="str">
        <f t="shared" si="247"/>
        <v/>
      </c>
      <c r="BO158" s="275">
        <f>VLOOKUP(C158,MOVI!C:DT,23,0)</f>
        <v>0</v>
      </c>
      <c r="BP158" s="275">
        <f>VLOOKUP(C158,FPT!B:BN,23,0)</f>
        <v>0</v>
      </c>
      <c r="BQ158" t="str">
        <f t="shared" si="248"/>
        <v/>
      </c>
      <c r="BR158" s="275">
        <f>VLOOKUP(C158,MOVI!C:DT,24,0)</f>
        <v>0</v>
      </c>
      <c r="BS158" s="275">
        <f>VLOOKUP(C158,FPT!B:BQ,24,0)</f>
        <v>0</v>
      </c>
      <c r="BT158" t="str">
        <f t="shared" si="249"/>
        <v/>
      </c>
      <c r="BU158" s="275">
        <f>VLOOKUP(C158,MOVI!C:DT,25,0)</f>
        <v>0</v>
      </c>
      <c r="BV158" s="275">
        <f>VLOOKUP(C158,FPT!B:BT,25,0)</f>
        <v>0</v>
      </c>
      <c r="BW158" t="str">
        <f t="shared" si="250"/>
        <v/>
      </c>
      <c r="BX158" s="275">
        <f>VLOOKUP(C158,MOVI!C:DT,26,0)</f>
        <v>0</v>
      </c>
      <c r="BY158" s="275">
        <f>VLOOKUP(C158,FPT!B:BW,26,0)</f>
        <v>0</v>
      </c>
      <c r="BZ158" t="str">
        <f t="shared" si="251"/>
        <v/>
      </c>
      <c r="CA158" s="275">
        <f>VLOOKUP(C158,MOVI!C:DT,27,0)</f>
        <v>0</v>
      </c>
      <c r="CB158" s="275">
        <f>VLOOKUP(C158,FPT!B:BZ,27,0)</f>
        <v>0</v>
      </c>
      <c r="CC158" t="str">
        <f t="shared" si="252"/>
        <v/>
      </c>
      <c r="CD158" s="275">
        <f>VLOOKUP(C158,MOVI!C:DT,28,0)</f>
        <v>0</v>
      </c>
      <c r="CE158" s="275">
        <f>VLOOKUP(C158,FPT!B:CC,28,0)</f>
        <v>0</v>
      </c>
      <c r="CF158" t="str">
        <f t="shared" si="253"/>
        <v/>
      </c>
      <c r="CG158" t="str">
        <f>VLOOKUP(C158,MOVI!C:DT,29,0)</f>
        <v>CN</v>
      </c>
      <c r="CH158" s="252" t="str">
        <f>VLOOKUP(C158,FPT!B:CF,29,0)</f>
        <v>CN</v>
      </c>
      <c r="CI158" t="str">
        <f t="shared" si="254"/>
        <v/>
      </c>
      <c r="CJ158">
        <f>VLOOKUP(C158,MOVI!C:DT,30,0)</f>
        <v>26</v>
      </c>
      <c r="CK158" s="252">
        <f>VLOOKUP(C158,FPT!B:CI,30,0)</f>
        <v>26</v>
      </c>
      <c r="CL158" t="str">
        <f t="shared" si="255"/>
        <v/>
      </c>
      <c r="CM158">
        <f>VLOOKUP(C158,MOVI!C:DT,31,0)</f>
        <v>25</v>
      </c>
      <c r="CN158" s="252">
        <f>VLOOKUP(C158,FPT!B:CL,31,0)</f>
        <v>25</v>
      </c>
      <c r="CO158" t="str">
        <f t="shared" si="256"/>
        <v/>
      </c>
      <c r="CP158" s="275">
        <f>VLOOKUP(C158,MOVI!C:DT,32,0)</f>
        <v>1</v>
      </c>
      <c r="CQ158" s="275">
        <f>VLOOKUP(C158,FPT!B:CO,32,0)</f>
        <v>1</v>
      </c>
      <c r="CR158" t="str">
        <f t="shared" si="257"/>
        <v/>
      </c>
      <c r="CS158" s="275">
        <f>VLOOKUP(C158,MOVI!C:DT,33,0)</f>
        <v>0</v>
      </c>
      <c r="CT158" s="275">
        <f>VLOOKUP(C158,FPT!B:CR,33,0)</f>
        <v>0</v>
      </c>
      <c r="CU158" t="str">
        <f t="shared" si="258"/>
        <v/>
      </c>
      <c r="CV158" s="275">
        <f>VLOOKUP(C158,MOVI!C:DT,34,0)</f>
        <v>0</v>
      </c>
      <c r="CW158" s="275">
        <f>VLOOKUP(C158,FPT!B:CU,34,0)</f>
        <v>0</v>
      </c>
      <c r="CX158" t="str">
        <f t="shared" si="259"/>
        <v/>
      </c>
      <c r="CY158" s="275">
        <f>VLOOKUP(C158,MOVI!C:DT,35,0)</f>
        <v>26</v>
      </c>
      <c r="CZ158" s="275">
        <f>VLOOKUP(C158,FPT!B:CX,35,0)</f>
        <v>26</v>
      </c>
      <c r="DA158" t="str">
        <f t="shared" si="260"/>
        <v/>
      </c>
      <c r="DB158" s="275">
        <f>VLOOKUP(C158,MOVI!C:DT,36,0)</f>
        <v>0</v>
      </c>
      <c r="DC158" s="275">
        <f>VLOOKUP(C158,FPT!B:DA,36,0)</f>
        <v>0</v>
      </c>
      <c r="DD158" t="str">
        <f t="shared" si="261"/>
        <v/>
      </c>
      <c r="DE158" s="275">
        <f>VLOOKUP(C158,MOVI!C:DT,37,0)</f>
        <v>0</v>
      </c>
      <c r="DF158" s="275">
        <f>VLOOKUP(C158,FPT!B:DD,37,0)</f>
        <v>0</v>
      </c>
      <c r="DG158" t="str">
        <f t="shared" si="262"/>
        <v/>
      </c>
      <c r="DH158" s="275">
        <f>VLOOKUP(C158,MOVI!C:DT,38,0)</f>
        <v>0</v>
      </c>
      <c r="DI158" s="275">
        <f>VLOOKUP(C158,FPT!B:DG,38,0)</f>
        <v>0</v>
      </c>
      <c r="DJ158" t="str">
        <f t="shared" si="263"/>
        <v/>
      </c>
      <c r="DK158" s="275">
        <f>VLOOKUP(C158,MOVI!C:DT,39,0)</f>
        <v>0</v>
      </c>
      <c r="DL158" s="275">
        <f>VLOOKUP(C158,FPT!B:DJ,39,0)</f>
        <v>0</v>
      </c>
      <c r="DM158" t="str">
        <f t="shared" si="264"/>
        <v/>
      </c>
      <c r="DN158" s="275">
        <f>VLOOKUP(C158,MOVI!C:DT,40,0)</f>
        <v>0</v>
      </c>
      <c r="DO158" s="275">
        <f>VLOOKUP(C158,FPT!B:DM,40,0)</f>
        <v>0</v>
      </c>
      <c r="DP158" t="str">
        <f t="shared" si="265"/>
        <v/>
      </c>
      <c r="DQ158" s="275">
        <f>VLOOKUP(C158,MOVI!C:DT,41,0)</f>
        <v>0</v>
      </c>
      <c r="DR158" s="275">
        <f>VLOOKUP(C158,FPT!B:DP,41,0)</f>
        <v>0</v>
      </c>
      <c r="DS158" t="str">
        <f t="shared" si="266"/>
        <v/>
      </c>
      <c r="DT158" s="275">
        <f>VLOOKUP(C158,MOVI!C:DT,42,0)</f>
        <v>5000000</v>
      </c>
      <c r="DU158" s="275">
        <f>ROUND(VLOOKUP(C158,FPT!B:DS,42,0),0)</f>
        <v>5000000</v>
      </c>
      <c r="DV158" t="str">
        <f t="shared" si="267"/>
        <v/>
      </c>
      <c r="DW158" s="275">
        <f>VLOOKUP(C158,MOVI!C:DT,43,0)</f>
        <v>0</v>
      </c>
      <c r="DX158" s="275">
        <f>VLOOKUP(C158,FPT!B:DV,43,0)</f>
        <v>0</v>
      </c>
      <c r="DY158" t="str">
        <f t="shared" si="268"/>
        <v/>
      </c>
      <c r="DZ158" s="275">
        <f>VLOOKUP(C158,MOVI!C:DT,44,0)</f>
        <v>0</v>
      </c>
      <c r="EA158" s="275">
        <f>VLOOKUP(C158,FPT!B:DY,44,0)</f>
        <v>0</v>
      </c>
      <c r="EB158" t="str">
        <f t="shared" si="269"/>
        <v/>
      </c>
      <c r="EC158" s="275">
        <f>VLOOKUP(C158,MOVI!C:DT,45,0)</f>
        <v>5000000</v>
      </c>
      <c r="ED158" s="275">
        <f>ROUND(VLOOKUP(C158,FPT!B:EB,45,0),0)</f>
        <v>5000000</v>
      </c>
      <c r="EE158" t="str">
        <f t="shared" si="270"/>
        <v/>
      </c>
      <c r="EF158" s="275">
        <f>VLOOKUP(C158,MOVI!C:DT,46,0)</f>
        <v>0</v>
      </c>
      <c r="EG158" s="275">
        <f>VLOOKUP(C158,FPT!B:EE,46,0)</f>
        <v>0</v>
      </c>
      <c r="EH158" t="str">
        <f t="shared" si="271"/>
        <v/>
      </c>
      <c r="EI158" s="275">
        <f>VLOOKUP(C158,MOVI!C:DT,47,0)</f>
        <v>0</v>
      </c>
      <c r="EJ158" s="275">
        <f>VLOOKUP(C158,FPT!B:EH,47,0)</f>
        <v>0</v>
      </c>
      <c r="EK158" t="str">
        <f t="shared" si="272"/>
        <v/>
      </c>
      <c r="EL158" s="275">
        <f>VLOOKUP(C158,MOVI!C:DT,48,0)</f>
        <v>0</v>
      </c>
      <c r="EM158" s="275">
        <f>VLOOKUP(C158,FPT!B:EK,48,0)</f>
        <v>0</v>
      </c>
      <c r="EN158" t="str">
        <f t="shared" si="273"/>
        <v/>
      </c>
      <c r="EO158" s="275">
        <f>VLOOKUP(C158,MOVI!C:DT,49,0)</f>
        <v>0</v>
      </c>
      <c r="EP158" s="275">
        <f>VLOOKUP(C158,FPT!B:EN,49,0)</f>
        <v>0</v>
      </c>
      <c r="EQ158" t="str">
        <f t="shared" si="274"/>
        <v/>
      </c>
      <c r="ER158" s="275">
        <f>VLOOKUP(C158,MOVI!C:DT,50,0)</f>
        <v>0</v>
      </c>
      <c r="ES158" s="275">
        <f>VLOOKUP(C158,FPT!B:EQ,50,0)</f>
        <v>0</v>
      </c>
      <c r="ET158" t="str">
        <f t="shared" si="275"/>
        <v/>
      </c>
      <c r="EU158" s="275">
        <f>VLOOKUP(C158,MOVI!C:DT,51,0)</f>
        <v>0</v>
      </c>
      <c r="EV158" s="275">
        <f>VLOOKUP(C158,FPT!B:ET,51,0)</f>
        <v>0</v>
      </c>
      <c r="EW158" t="str">
        <f t="shared" si="276"/>
        <v/>
      </c>
      <c r="EX158" s="275">
        <f>VLOOKUP(C158,MOVI!C:DT,52,0)</f>
        <v>0</v>
      </c>
      <c r="EY158" s="275">
        <f>VLOOKUP(C158,FPT!B:EW,52,0)</f>
        <v>0</v>
      </c>
      <c r="EZ158" t="str">
        <f t="shared" si="277"/>
        <v/>
      </c>
      <c r="FA158" s="275">
        <f>VLOOKUP(C158,MOVI!C:DT,53,0)</f>
        <v>0</v>
      </c>
      <c r="FB158" s="275">
        <f>VLOOKUP(C158,FPT!B:EZ,53,0)</f>
        <v>0</v>
      </c>
      <c r="FC158" t="str">
        <f t="shared" si="278"/>
        <v/>
      </c>
      <c r="FD158" s="275">
        <f>VLOOKUP(C158,MOVI!C:DT,54,0)</f>
        <v>0</v>
      </c>
      <c r="FE158" s="275">
        <f>VLOOKUP(C158,FPT!B:FC,54,0)</f>
        <v>0</v>
      </c>
      <c r="FF158" t="str">
        <f t="shared" si="279"/>
        <v/>
      </c>
      <c r="FG158" s="275">
        <f>VLOOKUP(C158,MOVI!C:DT,55,0)</f>
        <v>0</v>
      </c>
      <c r="FH158" s="275">
        <f>VLOOKUP(C158,FPT!B:FF,55,0)</f>
        <v>0</v>
      </c>
      <c r="FI158" t="str">
        <f t="shared" si="280"/>
        <v/>
      </c>
      <c r="FJ158" s="275">
        <f>VLOOKUP(C158,MOVI!C:DT,56,0)</f>
        <v>0</v>
      </c>
      <c r="FK158" s="275">
        <f>VLOOKUP(C158,FPT!B:FI,56,0)</f>
        <v>0</v>
      </c>
      <c r="FL158" t="str">
        <f t="shared" si="281"/>
        <v/>
      </c>
      <c r="FM158" s="275">
        <f>VLOOKUP(C158,MOVI!C:DT,57,0)</f>
        <v>0</v>
      </c>
      <c r="FN158" s="275">
        <f>VLOOKUP(C158,FPT!B:FL,57,0)</f>
        <v>0</v>
      </c>
      <c r="FO158" t="str">
        <f t="shared" si="282"/>
        <v/>
      </c>
      <c r="FP158" s="275">
        <f>VLOOKUP(C158,MOVI!C:DT,58,0)</f>
        <v>0</v>
      </c>
      <c r="FQ158" s="275">
        <f>VLOOKUP(C158,FPT!B:FO,58,0)</f>
        <v>0</v>
      </c>
      <c r="FR158" t="str">
        <f t="shared" si="283"/>
        <v/>
      </c>
      <c r="FS158" s="275">
        <f>VLOOKUP(C158,MOVI!C:DT,59,0)</f>
        <v>0</v>
      </c>
      <c r="FT158" s="275">
        <f>VLOOKUP(C158,FPT!B:FR,59,0)</f>
        <v>0</v>
      </c>
      <c r="FU158" t="str">
        <f t="shared" si="284"/>
        <v/>
      </c>
      <c r="FV158" s="275">
        <f>VLOOKUP(C158,MOVI!C:DT,60,0)</f>
        <v>0</v>
      </c>
      <c r="FW158" s="275">
        <f>VLOOKUP(C158,FPT!B:FU,60,0)</f>
        <v>0</v>
      </c>
      <c r="FX158" t="str">
        <f t="shared" si="285"/>
        <v/>
      </c>
      <c r="FY158" s="275">
        <f>VLOOKUP(C158,MOVI!C:DT,61,0)</f>
        <v>0</v>
      </c>
      <c r="FZ158" s="275">
        <f>VLOOKUP(C158,FPT!B:FX,61,0)</f>
        <v>0</v>
      </c>
      <c r="GA158" t="str">
        <f t="shared" si="286"/>
        <v/>
      </c>
      <c r="GB158" s="275">
        <f>VLOOKUP(C158,MOVI!C:DT,62,0)</f>
        <v>0</v>
      </c>
      <c r="GC158" s="275">
        <f>VLOOKUP(C158,FPT!B:GA,62,0)</f>
        <v>0</v>
      </c>
      <c r="GD158" t="str">
        <f t="shared" si="287"/>
        <v/>
      </c>
      <c r="GE158" s="275">
        <f>VLOOKUP(C158,MOVI!C:DT,63,0)</f>
        <v>0</v>
      </c>
      <c r="GF158" s="275">
        <f>VLOOKUP(C158,FPT!B:GD,63,0)</f>
        <v>0</v>
      </c>
      <c r="GG158" t="str">
        <f t="shared" si="288"/>
        <v/>
      </c>
      <c r="GH158" s="275">
        <f>VLOOKUP(C158,MOVI!C:DT,64,0)</f>
        <v>0</v>
      </c>
      <c r="GI158" s="275">
        <f>VLOOKUP(C158,FPT!B:GG,64,0)</f>
        <v>0</v>
      </c>
      <c r="GJ158" t="str">
        <f t="shared" si="289"/>
        <v/>
      </c>
      <c r="GK158" s="275">
        <f>VLOOKUP(C158,MOVI!C:DT,65,0)</f>
        <v>0</v>
      </c>
      <c r="GL158" s="275">
        <f>VLOOKUP(C158,FPT!B:GJ,65,0)</f>
        <v>0</v>
      </c>
      <c r="GM158" t="str">
        <f t="shared" si="290"/>
        <v/>
      </c>
      <c r="GN158" s="275">
        <f>VLOOKUP(C158,MOVI!C:DT,66,0)</f>
        <v>0</v>
      </c>
      <c r="GO158" s="275">
        <f>VLOOKUP(C158,FPT!B:GM,66,0)</f>
        <v>0</v>
      </c>
      <c r="GP158" t="str">
        <f t="shared" si="291"/>
        <v/>
      </c>
      <c r="GQ158" s="275">
        <f>VLOOKUP(C158,MOVI!C:DT,67,0)</f>
        <v>0</v>
      </c>
      <c r="GR158" s="275">
        <f>VLOOKUP(C158,FPT!B:GP,67,0)</f>
        <v>0</v>
      </c>
      <c r="GS158" t="str">
        <f t="shared" si="292"/>
        <v/>
      </c>
      <c r="GT158" s="275">
        <f>VLOOKUP(C158,MOVI!C:DT,68,0)</f>
        <v>0</v>
      </c>
      <c r="GU158" s="275">
        <f>VLOOKUP(C158,FPT!B:GS,68,0)</f>
        <v>0</v>
      </c>
      <c r="GV158" t="str">
        <f t="shared" si="293"/>
        <v/>
      </c>
      <c r="GW158" s="275">
        <f>VLOOKUP(C158,MOVI!C:DT,69,0)</f>
        <v>0</v>
      </c>
      <c r="GX158" s="275">
        <f>VLOOKUP(C158,FPT!B:GV,69,0)</f>
        <v>0</v>
      </c>
      <c r="GY158" t="str">
        <f t="shared" si="294"/>
        <v/>
      </c>
      <c r="GZ158" s="275">
        <f>VLOOKUP(C158,MOVI!C:DT,70,0)</f>
        <v>0</v>
      </c>
      <c r="HA158" s="275">
        <f>VLOOKUP(C158,FPT!B:GY,70,0)</f>
        <v>0</v>
      </c>
      <c r="HB158" t="str">
        <f t="shared" si="295"/>
        <v/>
      </c>
      <c r="HC158" s="275">
        <f>VLOOKUP(C158,MOVI!C:DT,71,0)</f>
        <v>5000000</v>
      </c>
      <c r="HD158" s="275">
        <f>ROUND(VLOOKUP(C158,FPT!B:HB,71,0),0)</f>
        <v>5000000</v>
      </c>
      <c r="HE158" t="str">
        <f t="shared" si="296"/>
        <v/>
      </c>
      <c r="HF158" s="275">
        <f>ROUND(VLOOKUP(C158,MOVI!C:DT,72,0),0)</f>
        <v>0</v>
      </c>
      <c r="HG158" s="275">
        <f>ROUND(VLOOKUP(C158,FPT!B:HE,72,0),0)</f>
        <v>0</v>
      </c>
      <c r="HH158" t="str">
        <f t="shared" si="297"/>
        <v/>
      </c>
      <c r="HI158" s="275">
        <f>VLOOKUP(C158,MOVI!C:DT,73,0)</f>
        <v>0</v>
      </c>
      <c r="HJ158" s="275">
        <f>VLOOKUP(C158,FPT!B:HH,73,0)</f>
        <v>0</v>
      </c>
      <c r="HK158" t="str">
        <f t="shared" si="298"/>
        <v/>
      </c>
      <c r="HL158" s="275">
        <f>VLOOKUP(C158,MOVI!C:DT,74,0)</f>
        <v>0</v>
      </c>
      <c r="HM158" s="275">
        <f>VLOOKUP(C158,FPT!B:HK,74,0)</f>
        <v>0</v>
      </c>
      <c r="HN158" t="str">
        <f t="shared" si="299"/>
        <v/>
      </c>
      <c r="HO158" s="275">
        <f>VLOOKUP(C158,MOVI!C:DT,75,0)</f>
        <v>11000000</v>
      </c>
      <c r="HP158" s="275">
        <f>VLOOKUP(C158,FPT!B:HN,75,0)</f>
        <v>11000000</v>
      </c>
      <c r="HQ158" t="str">
        <f t="shared" si="300"/>
        <v/>
      </c>
      <c r="HR158" s="275">
        <f>VLOOKUP(C158,MOVI!C:DT,76,0)</f>
        <v>0</v>
      </c>
      <c r="HS158" s="275">
        <f>VLOOKUP(C158,FPT!B:HQ,76,0)</f>
        <v>0</v>
      </c>
      <c r="HT158" t="str">
        <f t="shared" si="301"/>
        <v/>
      </c>
      <c r="HU158" s="275">
        <f>VLOOKUP(C158,MOVI!C:DT,77,0)</f>
        <v>0</v>
      </c>
      <c r="HV158" s="275">
        <f>VLOOKUP(C158,FPT!B:HT,77,0)</f>
        <v>0</v>
      </c>
      <c r="HW158" t="str">
        <f t="shared" si="302"/>
        <v/>
      </c>
      <c r="HX158" s="274">
        <f>VLOOKUP(C158,MOVI!C:CB,78,0)</f>
        <v>400000</v>
      </c>
      <c r="HY158" s="261">
        <f>VLOOKUP(C158,FPT!$B:$CA,78,0)</f>
        <v>400000</v>
      </c>
      <c r="HZ158" t="str">
        <f t="shared" si="303"/>
        <v/>
      </c>
      <c r="IA158" s="275">
        <f>VLOOKUP(C158,MOVI!C:CD,79,0)</f>
        <v>50000</v>
      </c>
      <c r="IB158" s="275">
        <f>VLOOKUP(C158,FPT!B:HZ,79,0)</f>
        <v>50000</v>
      </c>
      <c r="IC158" t="str">
        <f t="shared" si="304"/>
        <v/>
      </c>
      <c r="ID158" s="275">
        <f>VLOOKUP(C158,MOVI!C:CD,80,0)</f>
        <v>75000</v>
      </c>
      <c r="IE158" s="275">
        <f>VLOOKUP(C158,FPT!B:IC,80,0)</f>
        <v>75000</v>
      </c>
      <c r="IF158" t="str">
        <f t="shared" si="305"/>
        <v/>
      </c>
      <c r="IG158" s="275">
        <f>VLOOKUP(C158,MOVI!C:DT,81,0)</f>
        <v>0</v>
      </c>
      <c r="IH158" s="275">
        <f>VLOOKUP(C158,FPT!B:IF,81,0)</f>
        <v>0</v>
      </c>
      <c r="II158" t="str">
        <f t="shared" si="306"/>
        <v/>
      </c>
      <c r="IJ158" s="275">
        <f>VLOOKUP(C158,MOVI!C:DT,82,0)</f>
        <v>525000</v>
      </c>
      <c r="IK158" s="275">
        <f>VLOOKUP(C158,FPT!B:II,82,0)</f>
        <v>525000</v>
      </c>
      <c r="IL158" t="str">
        <f t="shared" si="307"/>
        <v/>
      </c>
      <c r="IM158" s="275">
        <f>ROUND(VLOOKUP(C158,MOVI!C:DT,83,0),0)</f>
        <v>11525000</v>
      </c>
      <c r="IN158" s="275">
        <f>ROUND(VLOOKUP(C158,FPT!B:IL,83,0),0)</f>
        <v>11525000</v>
      </c>
      <c r="IO158" t="str">
        <f t="shared" si="308"/>
        <v/>
      </c>
      <c r="IP158" s="275">
        <f>VLOOKUP(C158,MOVI!C:DT,84,0)</f>
        <v>0</v>
      </c>
      <c r="IQ158" s="275">
        <f>VLOOKUP(C158,FPT!B:IO,84,0)</f>
        <v>0</v>
      </c>
      <c r="IR158" t="str">
        <f t="shared" si="309"/>
        <v/>
      </c>
      <c r="IS158" s="275">
        <f>ROUND(VLOOKUP(C158,MOVI!C:DT,85,0),0)</f>
        <v>0</v>
      </c>
      <c r="IT158" s="275">
        <f>ROUND(VLOOKUP(C158,FPT!B:IR,85,0),0)</f>
        <v>0</v>
      </c>
      <c r="IU158" t="str">
        <f t="shared" si="310"/>
        <v/>
      </c>
      <c r="IV158" s="275">
        <f>VLOOKUP(C158,MOVI!C:DT,86,0)</f>
        <v>0</v>
      </c>
      <c r="IW158" s="275">
        <f>VLOOKUP(C158,FPT!B:IU,86,0)</f>
        <v>0</v>
      </c>
      <c r="IX158" t="str">
        <f t="shared" si="311"/>
        <v/>
      </c>
      <c r="IY158" s="275">
        <f>ROUND(VLOOKUP(C158,MOVI!C:DT,87,0),0)</f>
        <v>0</v>
      </c>
      <c r="IZ158" s="275">
        <f>ROUND(VLOOKUP(C158,FPT!B:IX,87,0),0)</f>
        <v>0</v>
      </c>
      <c r="JA158" t="str">
        <f t="shared" si="312"/>
        <v/>
      </c>
      <c r="JB158" s="275">
        <f>VLOOKUP(C158,MOVI!C:DT,88,0)</f>
        <v>0</v>
      </c>
      <c r="JC158" s="275">
        <f>VLOOKUP(C158,FPT!B:JA,88,0)</f>
        <v>0</v>
      </c>
      <c r="JD158" t="str">
        <f t="shared" si="313"/>
        <v/>
      </c>
      <c r="JE158" s="275">
        <f>VLOOKUP(C158,MOVI!C:DT,89,0)</f>
        <v>50000</v>
      </c>
      <c r="JF158" s="275">
        <f>VLOOKUP(C158,FPT!B:JD,89,0)</f>
        <v>50000</v>
      </c>
      <c r="JG158" t="str">
        <f t="shared" si="314"/>
        <v/>
      </c>
      <c r="JH158" s="275">
        <f>VLOOKUP(C158,MOVI!C:DT,90,0)</f>
        <v>0</v>
      </c>
      <c r="JI158" s="275">
        <f>VLOOKUP(C158,FPT!B:JG,90,0)</f>
        <v>0</v>
      </c>
      <c r="JJ158" t="str">
        <f t="shared" si="315"/>
        <v/>
      </c>
      <c r="JK158" s="275">
        <f>VLOOKUP(C158,MOVI!C:DT,91,0)</f>
        <v>0</v>
      </c>
      <c r="JL158" s="275">
        <f>VLOOKUP(C158,FPT!B:JJ,91,0)</f>
        <v>0</v>
      </c>
      <c r="JM158" t="str">
        <f t="shared" si="316"/>
        <v/>
      </c>
      <c r="JN158" s="275">
        <f>VLOOKUP(C158,MOVI!C:DT,92,0)</f>
        <v>0</v>
      </c>
      <c r="JO158" s="275">
        <f>VLOOKUP(C158,FPT!B:JM,92,0)</f>
        <v>0</v>
      </c>
      <c r="JP158" t="str">
        <f t="shared" si="317"/>
        <v/>
      </c>
      <c r="JQ158" s="275">
        <f>VLOOKUP(C158,MOVI!C:DT,93,0)</f>
        <v>0</v>
      </c>
      <c r="JR158" s="275">
        <f>VLOOKUP(C158,FPT!B:JP,93,0)</f>
        <v>0</v>
      </c>
      <c r="JS158" t="str">
        <f t="shared" si="318"/>
        <v/>
      </c>
      <c r="JT158" s="275">
        <f>VLOOKUP(C158,MOVI!C:DT,94,0)</f>
        <v>50000</v>
      </c>
      <c r="JU158" s="275">
        <f>VLOOKUP(C158,FPT!B:JS,94,0)</f>
        <v>50000</v>
      </c>
      <c r="JV158" t="str">
        <f t="shared" si="319"/>
        <v/>
      </c>
      <c r="JW158" s="275">
        <f>VLOOKUP(C158,MOVI!C:DT,95,0)</f>
        <v>4425000</v>
      </c>
      <c r="JX158" s="275">
        <f>VLOOKUP(C158,FPT!B:JV,95,0)</f>
        <v>4425000</v>
      </c>
      <c r="JY158" t="str">
        <f t="shared" si="320"/>
        <v/>
      </c>
      <c r="JZ158" s="275">
        <f>VLOOKUP(C158,MOVI!C:DT,96,0)</f>
        <v>0</v>
      </c>
      <c r="KA158" s="275">
        <f>VLOOKUP(C158,FPT!B:JY,96,0)</f>
        <v>0</v>
      </c>
      <c r="KB158" t="str">
        <f t="shared" si="321"/>
        <v/>
      </c>
      <c r="KC158" s="275">
        <f>VLOOKUP(C158,MOVI!C:DT,97,0)</f>
        <v>4425000</v>
      </c>
      <c r="KD158" s="275">
        <f>VLOOKUP(C158,FPT!B:KB,97,0)</f>
        <v>4425000</v>
      </c>
      <c r="KE158" t="str">
        <f t="shared" si="322"/>
        <v/>
      </c>
      <c r="KF158" s="275">
        <f>VLOOKUP(C158,MOVI!C:DT,98,0)</f>
        <v>850000.00000000012</v>
      </c>
      <c r="KG158" s="275">
        <f>VLOOKUP(C158,FPT!B:KE,98,0)</f>
        <v>850000</v>
      </c>
      <c r="KH158" t="str">
        <f t="shared" si="323"/>
        <v/>
      </c>
      <c r="KI158" s="275">
        <f>VLOOKUP(C158,MOVI!C:DT,99,0)</f>
        <v>0</v>
      </c>
      <c r="KJ158" s="275">
        <f>VLOOKUP(C158,FPT!B:KH,99,0)</f>
        <v>0</v>
      </c>
      <c r="KK158" t="str">
        <f t="shared" si="324"/>
        <v/>
      </c>
      <c r="KL158" s="275">
        <f>VLOOKUP(C158,MOVI!C:DT,100,0)</f>
        <v>150000</v>
      </c>
      <c r="KM158" s="275">
        <f>VLOOKUP(C158,FPT!B:KK,100,0)</f>
        <v>150000</v>
      </c>
      <c r="KN158" t="str">
        <f t="shared" si="325"/>
        <v/>
      </c>
      <c r="KO158" s="275">
        <f>VLOOKUP(C158,MOVI!C:DT,101,0)</f>
        <v>0</v>
      </c>
      <c r="KP158" s="275">
        <f>VLOOKUP(C158,FPT!B:KN,101,0)</f>
        <v>0</v>
      </c>
      <c r="KQ158" t="str">
        <f t="shared" si="326"/>
        <v/>
      </c>
      <c r="KR158" s="275">
        <f>VLOOKUP(C158,MOVI!C:DT,102,0)</f>
        <v>0</v>
      </c>
      <c r="KS158" s="275">
        <f>VLOOKUP(C158,FPT!B:KQ,102,0)</f>
        <v>0</v>
      </c>
      <c r="KT158" t="str">
        <f t="shared" si="327"/>
        <v/>
      </c>
      <c r="KU158" s="275">
        <f>VLOOKUP(C158,MOVI!C:DT,103,0)</f>
        <v>1000000.0000000001</v>
      </c>
      <c r="KV158" s="275">
        <f>VLOOKUP(C158,FPT!B:KT,103,0)</f>
        <v>1000000</v>
      </c>
      <c r="KW158" t="str">
        <f t="shared" si="328"/>
        <v/>
      </c>
      <c r="KX158" s="275">
        <f>VLOOKUP(C158,MOVI!C:DT,104,0)</f>
        <v>1525000</v>
      </c>
      <c r="KY158" s="275">
        <f>VLOOKUP(C158,FPT!B:KW,104,0)</f>
        <v>1525000</v>
      </c>
      <c r="KZ158" t="str">
        <f t="shared" si="329"/>
        <v/>
      </c>
      <c r="LA158" s="275">
        <f>VLOOKUP(C158,MOVI!C:DT,105,0)</f>
        <v>100000</v>
      </c>
      <c r="LB158" s="275">
        <f>VLOOKUP(C158,FPT!B:KZ,105,0)</f>
        <v>100000</v>
      </c>
      <c r="LC158" t="str">
        <f t="shared" si="330"/>
        <v/>
      </c>
      <c r="LD158" s="275">
        <f>VLOOKUP(C158,MOVI!C:DT,106,0)</f>
        <v>6100000</v>
      </c>
      <c r="LE158" s="275">
        <f>VLOOKUP(C158,FPT!B:LC,106,0)</f>
        <v>6100000</v>
      </c>
      <c r="LF158" t="str">
        <f t="shared" si="331"/>
        <v/>
      </c>
      <c r="LG158" s="273">
        <f>VLOOKUP(C158,MOVI!C:DT,107,0)</f>
        <v>0</v>
      </c>
      <c r="LH158" s="273">
        <f>VLOOKUP(C158,FPT!B:LF,107,0)</f>
        <v>0</v>
      </c>
      <c r="LI158" t="str">
        <f t="shared" si="332"/>
        <v/>
      </c>
      <c r="LJ158" t="str">
        <f>VLOOKUP(C158,MOVI!C:DV,108,0)</f>
        <v>Việt PhúSouthSupport</v>
      </c>
      <c r="LK158" s="252" t="str">
        <f>VLOOKUP(C158,FPT!B:LI,108,0)</f>
        <v>Việt PhúSouthSupport</v>
      </c>
      <c r="LL158" t="str">
        <f t="shared" si="333"/>
        <v/>
      </c>
      <c r="LM158" s="275">
        <f>ROUND(VLOOKUP(C158,MOVI!C:DV,109,0),0)</f>
        <v>416667</v>
      </c>
      <c r="LN158" s="275">
        <f>ROUND(VLOOKUP(C158,FPT!B:LL,109,0),0)</f>
        <v>416667</v>
      </c>
      <c r="LO158" t="str">
        <f t="shared" si="334"/>
        <v/>
      </c>
      <c r="LP158" t="str">
        <f>VLOOKUP(C158,MOVI!C:DV,110,0)</f>
        <v>HO</v>
      </c>
      <c r="LQ158" s="247" t="str">
        <f>VLOOKUP(C158,FPT!B:LO,110,0)</f>
        <v>HO</v>
      </c>
      <c r="LR158" t="str">
        <f t="shared" si="335"/>
        <v/>
      </c>
      <c r="LS158">
        <f>MOVI!DI153</f>
        <v>22</v>
      </c>
      <c r="LV158">
        <f>MOVI!DJ153</f>
        <v>0</v>
      </c>
      <c r="LW158">
        <f>MOVI!DK153</f>
        <v>0</v>
      </c>
      <c r="LX158" t="str">
        <f>MOVI!DL153</f>
        <v>x</v>
      </c>
      <c r="LY158">
        <f>MOVI!DM153</f>
        <v>0</v>
      </c>
      <c r="LZ158">
        <f>MOVI!DN153</f>
        <v>50000</v>
      </c>
      <c r="MA158">
        <f>MOVI!DO153</f>
        <v>0</v>
      </c>
      <c r="MB158" t="str">
        <f>MOVI!DP153</f>
        <v/>
      </c>
      <c r="MC158">
        <f>MOVI!DQ153</f>
        <v>0</v>
      </c>
      <c r="MD158">
        <f>MOVI!DR153</f>
        <v>0</v>
      </c>
      <c r="ME158" t="str">
        <f>VLOOKUP(C158,MOVI!C:DV,121,0)</f>
        <v/>
      </c>
      <c r="MF158" s="252"/>
      <c r="MG158" t="str">
        <f t="shared" si="228"/>
        <v/>
      </c>
      <c r="MH158" t="str">
        <f>VLOOKUP(C158,MOVI!C:DT,122,0)</f>
        <v>Việt PhúSouth</v>
      </c>
      <c r="MI158" s="252" t="str">
        <f>VLOOKUP(C158,FPT!B:DS,112,0)</f>
        <v>Việt PhúSouth</v>
      </c>
      <c r="MJ158" t="str">
        <f t="shared" si="336"/>
        <v/>
      </c>
    </row>
    <row r="159" spans="1:348" x14ac:dyDescent="0.25">
      <c r="A159">
        <v>151</v>
      </c>
      <c r="B159" s="48">
        <v>5783</v>
      </c>
      <c r="C159" s="271" t="s">
        <v>903</v>
      </c>
      <c r="D159" t="str">
        <f>VLOOKUP(C159,MOVI!C:D,2,0)</f>
        <v>Khưu Thị Kim Mỹ</v>
      </c>
      <c r="E159" t="str">
        <f>VLOOKUP(C159,FPT!B:C,2,0)</f>
        <v>Khưu Thị Kim Mỹ</v>
      </c>
      <c r="F159" t="str">
        <f t="shared" si="229"/>
        <v/>
      </c>
      <c r="G159" t="str">
        <f>VLOOKUP(C159,MOVI!C:E,3,0)</f>
        <v>Support</v>
      </c>
      <c r="H159" t="str">
        <f>VLOOKUP(C159,FPT!B:F,3,0)</f>
        <v>Support</v>
      </c>
      <c r="I159" t="str">
        <f t="shared" si="230"/>
        <v/>
      </c>
      <c r="J159" t="str">
        <f>VLOOKUP(C159,MOVI!C:H,4,0)</f>
        <v>Operations</v>
      </c>
      <c r="K159" t="str">
        <f>VLOOKUP(C159,FPT!B:I,4,0)</f>
        <v>Operations</v>
      </c>
      <c r="L159" t="str">
        <f t="shared" si="231"/>
        <v/>
      </c>
      <c r="M159" t="str">
        <f>VLOOKUP(C159,MOVI!C:DT,5,0)</f>
        <v>Associate</v>
      </c>
      <c r="N159" t="str">
        <f>VLOOKUP(C159,FPT!B:L,5,0)</f>
        <v>Associate</v>
      </c>
      <c r="O159" t="str">
        <f t="shared" si="232"/>
        <v/>
      </c>
      <c r="P159" t="str">
        <f>VLOOKUP(C159,MOVI!C:DT,6,0)</f>
        <v>Verification Officer</v>
      </c>
      <c r="Q159" t="str">
        <f>VLOOKUP(C159,FPT!B:O,6,0)</f>
        <v>Verification Officer</v>
      </c>
      <c r="R159" t="str">
        <f t="shared" si="233"/>
        <v/>
      </c>
      <c r="S159" t="str">
        <f>VLOOKUP(C159,MOVI!C:DT,7,0)</f>
        <v>South</v>
      </c>
      <c r="T159" t="str">
        <f>VLOOKUP(C159,FPT!B:R,7,0)</f>
        <v>South</v>
      </c>
      <c r="U159" t="str">
        <f t="shared" si="234"/>
        <v/>
      </c>
      <c r="V159" t="str">
        <f>VLOOKUP(C159,MOVI!C:DT,8,0)</f>
        <v>Việt Phú</v>
      </c>
      <c r="W159" t="str">
        <f>VLOOKUP(C159,FPT!B:U,8,0)</f>
        <v>Việt Phú</v>
      </c>
      <c r="X159" t="str">
        <f t="shared" si="235"/>
        <v/>
      </c>
      <c r="Y159" t="str">
        <f>VLOOKUP(C159,MOVI!C:DT,9,0)</f>
        <v>Full-time</v>
      </c>
      <c r="Z159" t="str">
        <f>VLOOKUP(C159,FPT!B:X,9,0)</f>
        <v>Full-time</v>
      </c>
      <c r="AA159" t="str">
        <f t="shared" si="236"/>
        <v/>
      </c>
      <c r="AB159" t="str">
        <f>VLOOKUP(C159,MOVI!C:DT,10,0)</f>
        <v>Permanent</v>
      </c>
      <c r="AC159" t="str">
        <f>VLOOKUP(C159,FPT!B:AA,10,0)</f>
        <v>Permanent</v>
      </c>
      <c r="AD159" t="str">
        <f t="shared" si="237"/>
        <v/>
      </c>
      <c r="AE159" s="247">
        <f>VLOOKUP(C159,MOVI!C:DT,11,0)</f>
        <v>44028</v>
      </c>
      <c r="AF159" s="247">
        <f>VLOOKUP(C159,FPT!B:AD,11,0)</f>
        <v>44028</v>
      </c>
      <c r="AG159" t="str">
        <f t="shared" si="238"/>
        <v/>
      </c>
      <c r="AH159" s="260"/>
      <c r="AI159" s="260"/>
      <c r="AJ159" t="str">
        <f t="shared" si="338"/>
        <v/>
      </c>
      <c r="AK159">
        <f>VLOOKUP(C159,MOVI!C:DT,13,0)</f>
        <v>0</v>
      </c>
      <c r="AL159" s="247">
        <f>VLOOKUP(C159,FPT!B:AJ,13,0)</f>
        <v>0</v>
      </c>
      <c r="AM159" t="str">
        <f t="shared" si="337"/>
        <v/>
      </c>
      <c r="AN159" s="247">
        <f>VLOOKUP(C159,MOVI!C:DT,14,0)</f>
        <v>0</v>
      </c>
      <c r="AO159" s="247">
        <f>VLOOKUP(C159,FPT!B:AM,14,0)</f>
        <v>0</v>
      </c>
      <c r="AP159" t="str">
        <f t="shared" si="239"/>
        <v/>
      </c>
      <c r="AQ159" t="str">
        <f>VLOOKUP(C159,MOVI!C:DT,15,0)</f>
        <v>LC</v>
      </c>
      <c r="AR159" s="247" t="str">
        <f>VLOOKUP(C159,FPT!B:AP,15,0)</f>
        <v>LC</v>
      </c>
      <c r="AS159" t="str">
        <f t="shared" si="240"/>
        <v/>
      </c>
      <c r="AT159" s="282" t="str">
        <f>VLOOKUP(C159,MOVI!C:DT,16,0)</f>
        <v>LTTP</v>
      </c>
      <c r="AU159" s="247" t="str">
        <f>VLOOKUP(C159,FPT!B:AS,16,0)</f>
        <v>LTTP</v>
      </c>
      <c r="AV159" t="str">
        <f t="shared" si="241"/>
        <v/>
      </c>
      <c r="AW159" t="str">
        <f>VLOOKUP(C159,MOVI!C:DT,17,0)</f>
        <v>L</v>
      </c>
      <c r="AX159" s="247" t="str">
        <f>VLOOKUP(C159,FPT!B:AV,17,0)</f>
        <v>L</v>
      </c>
      <c r="AY159" t="str">
        <f t="shared" si="242"/>
        <v/>
      </c>
      <c r="AZ159">
        <f>VLOOKUP(C159,MOVI!C:DT,18,0)</f>
        <v>0</v>
      </c>
      <c r="BA159" s="247">
        <f>VLOOKUP(C159,FPT!B:AY,18,0)</f>
        <v>0</v>
      </c>
      <c r="BB159" t="str">
        <f t="shared" si="243"/>
        <v/>
      </c>
      <c r="BC159" s="275">
        <f>VLOOKUP(C159,MOVI!C:DT,19,0)</f>
        <v>5000000</v>
      </c>
      <c r="BD159" s="275">
        <f>VLOOKUP(C159,FPT!B:BB,19,0)</f>
        <v>5000000</v>
      </c>
      <c r="BE159" t="str">
        <f t="shared" si="244"/>
        <v/>
      </c>
      <c r="BF159">
        <f>VLOOKUP(C159,MOVI!C:DT,20,0)</f>
        <v>0</v>
      </c>
      <c r="BG159" s="252">
        <f>VLOOKUP(C159,FPT!B:BE,20,0)</f>
        <v>0</v>
      </c>
      <c r="BH159" t="str">
        <f t="shared" si="245"/>
        <v/>
      </c>
      <c r="BI159" s="275">
        <f>VLOOKUP(C159,MOVI!C:DT,21,0)</f>
        <v>5000000</v>
      </c>
      <c r="BJ159" s="275">
        <f>VLOOKUP(C159,FPT!B:BH,21,0)</f>
        <v>5000000</v>
      </c>
      <c r="BK159" t="str">
        <f t="shared" si="246"/>
        <v/>
      </c>
      <c r="BL159" s="275">
        <f>VLOOKUP(C159,MOVI!C:DT,22,0)</f>
        <v>0</v>
      </c>
      <c r="BM159" s="275">
        <f>VLOOKUP(C159,FPT!B:BK,22,0)</f>
        <v>0</v>
      </c>
      <c r="BN159" t="str">
        <f t="shared" si="247"/>
        <v/>
      </c>
      <c r="BO159" s="275">
        <f>VLOOKUP(C159,MOVI!C:DT,23,0)</f>
        <v>0</v>
      </c>
      <c r="BP159" s="275">
        <f>VLOOKUP(C159,FPT!B:BN,23,0)</f>
        <v>0</v>
      </c>
      <c r="BQ159" t="str">
        <f t="shared" si="248"/>
        <v/>
      </c>
      <c r="BR159" s="275">
        <f>VLOOKUP(C159,MOVI!C:DT,24,0)</f>
        <v>0</v>
      </c>
      <c r="BS159" s="275">
        <f>VLOOKUP(C159,FPT!B:BQ,24,0)</f>
        <v>0</v>
      </c>
      <c r="BT159" t="str">
        <f t="shared" si="249"/>
        <v/>
      </c>
      <c r="BU159" s="275">
        <f>VLOOKUP(C159,MOVI!C:DT,25,0)</f>
        <v>0</v>
      </c>
      <c r="BV159" s="275">
        <f>VLOOKUP(C159,FPT!B:BT,25,0)</f>
        <v>0</v>
      </c>
      <c r="BW159" t="str">
        <f t="shared" si="250"/>
        <v/>
      </c>
      <c r="BX159" s="275">
        <f>VLOOKUP(C159,MOVI!C:DT,26,0)</f>
        <v>0</v>
      </c>
      <c r="BY159" s="275">
        <f>VLOOKUP(C159,FPT!B:BW,26,0)</f>
        <v>0</v>
      </c>
      <c r="BZ159" t="str">
        <f t="shared" si="251"/>
        <v/>
      </c>
      <c r="CA159" s="275">
        <f>VLOOKUP(C159,MOVI!C:DT,27,0)</f>
        <v>0</v>
      </c>
      <c r="CB159" s="275">
        <f>VLOOKUP(C159,FPT!B:BZ,27,0)</f>
        <v>0</v>
      </c>
      <c r="CC159" t="str">
        <f t="shared" si="252"/>
        <v/>
      </c>
      <c r="CD159" s="275">
        <f>VLOOKUP(C159,MOVI!C:DT,28,0)</f>
        <v>0</v>
      </c>
      <c r="CE159" s="275">
        <f>VLOOKUP(C159,FPT!B:CC,28,0)</f>
        <v>0</v>
      </c>
      <c r="CF159" t="str">
        <f t="shared" si="253"/>
        <v/>
      </c>
      <c r="CG159" t="str">
        <f>VLOOKUP(C159,MOVI!C:DT,29,0)</f>
        <v>CN</v>
      </c>
      <c r="CH159" s="252" t="str">
        <f>VLOOKUP(C159,FPT!B:CF,29,0)</f>
        <v>CN</v>
      </c>
      <c r="CI159" t="str">
        <f t="shared" si="254"/>
        <v/>
      </c>
      <c r="CJ159">
        <f>VLOOKUP(C159,MOVI!C:DT,30,0)</f>
        <v>26</v>
      </c>
      <c r="CK159" s="252">
        <f>VLOOKUP(C159,FPT!B:CI,30,0)</f>
        <v>26</v>
      </c>
      <c r="CL159" t="str">
        <f t="shared" si="255"/>
        <v/>
      </c>
      <c r="CM159">
        <f>VLOOKUP(C159,MOVI!C:DT,31,0)</f>
        <v>23</v>
      </c>
      <c r="CN159" s="252">
        <f>VLOOKUP(C159,FPT!B:CL,31,0)</f>
        <v>23</v>
      </c>
      <c r="CO159" t="str">
        <f t="shared" si="256"/>
        <v/>
      </c>
      <c r="CP159" s="275">
        <f>VLOOKUP(C159,MOVI!C:DT,32,0)</f>
        <v>3</v>
      </c>
      <c r="CQ159" s="275">
        <f>VLOOKUP(C159,FPT!B:CO,32,0)</f>
        <v>3</v>
      </c>
      <c r="CR159" t="str">
        <f t="shared" si="257"/>
        <v/>
      </c>
      <c r="CS159" s="275">
        <f>VLOOKUP(C159,MOVI!C:DT,33,0)</f>
        <v>0</v>
      </c>
      <c r="CT159" s="275">
        <f>VLOOKUP(C159,FPT!B:CR,33,0)</f>
        <v>0</v>
      </c>
      <c r="CU159" t="str">
        <f t="shared" si="258"/>
        <v/>
      </c>
      <c r="CV159" s="275">
        <f>VLOOKUP(C159,MOVI!C:DT,34,0)</f>
        <v>0</v>
      </c>
      <c r="CW159" s="275">
        <f>VLOOKUP(C159,FPT!B:CU,34,0)</f>
        <v>0</v>
      </c>
      <c r="CX159" t="str">
        <f t="shared" si="259"/>
        <v/>
      </c>
      <c r="CY159" s="275">
        <f>VLOOKUP(C159,MOVI!C:DT,35,0)</f>
        <v>26</v>
      </c>
      <c r="CZ159" s="275">
        <f>VLOOKUP(C159,FPT!B:CX,35,0)</f>
        <v>26</v>
      </c>
      <c r="DA159" t="str">
        <f t="shared" si="260"/>
        <v/>
      </c>
      <c r="DB159" s="275">
        <f>VLOOKUP(C159,MOVI!C:DT,36,0)</f>
        <v>0</v>
      </c>
      <c r="DC159" s="275">
        <f>VLOOKUP(C159,FPT!B:DA,36,0)</f>
        <v>0</v>
      </c>
      <c r="DD159" t="str">
        <f t="shared" si="261"/>
        <v/>
      </c>
      <c r="DE159" s="275">
        <f>VLOOKUP(C159,MOVI!C:DT,37,0)</f>
        <v>0</v>
      </c>
      <c r="DF159" s="275">
        <f>VLOOKUP(C159,FPT!B:DD,37,0)</f>
        <v>0</v>
      </c>
      <c r="DG159" t="str">
        <f t="shared" si="262"/>
        <v/>
      </c>
      <c r="DH159" s="275">
        <f>VLOOKUP(C159,MOVI!C:DT,38,0)</f>
        <v>0</v>
      </c>
      <c r="DI159" s="275">
        <f>VLOOKUP(C159,FPT!B:DG,38,0)</f>
        <v>0</v>
      </c>
      <c r="DJ159" t="str">
        <f t="shared" si="263"/>
        <v/>
      </c>
      <c r="DK159" s="275">
        <f>VLOOKUP(C159,MOVI!C:DT,39,0)</f>
        <v>0</v>
      </c>
      <c r="DL159" s="275">
        <f>VLOOKUP(C159,FPT!B:DJ,39,0)</f>
        <v>0</v>
      </c>
      <c r="DM159" t="str">
        <f t="shared" si="264"/>
        <v/>
      </c>
      <c r="DN159" s="275">
        <f>VLOOKUP(C159,MOVI!C:DT,40,0)</f>
        <v>0</v>
      </c>
      <c r="DO159" s="275">
        <f>VLOOKUP(C159,FPT!B:DM,40,0)</f>
        <v>0</v>
      </c>
      <c r="DP159" t="str">
        <f t="shared" si="265"/>
        <v/>
      </c>
      <c r="DQ159" s="275">
        <f>VLOOKUP(C159,MOVI!C:DT,41,0)</f>
        <v>0</v>
      </c>
      <c r="DR159" s="275">
        <f>VLOOKUP(C159,FPT!B:DP,41,0)</f>
        <v>0</v>
      </c>
      <c r="DS159" t="str">
        <f t="shared" si="266"/>
        <v/>
      </c>
      <c r="DT159" s="275">
        <f>VLOOKUP(C159,MOVI!C:DT,42,0)</f>
        <v>5000000</v>
      </c>
      <c r="DU159" s="275">
        <f>ROUND(VLOOKUP(C159,FPT!B:DS,42,0),0)</f>
        <v>5000000</v>
      </c>
      <c r="DV159" t="str">
        <f t="shared" si="267"/>
        <v/>
      </c>
      <c r="DW159" s="275">
        <f>VLOOKUP(C159,MOVI!C:DT,43,0)</f>
        <v>0</v>
      </c>
      <c r="DX159" s="275">
        <f>VLOOKUP(C159,FPT!B:DV,43,0)</f>
        <v>0</v>
      </c>
      <c r="DY159" t="str">
        <f t="shared" si="268"/>
        <v/>
      </c>
      <c r="DZ159" s="275">
        <f>VLOOKUP(C159,MOVI!C:DT,44,0)</f>
        <v>0</v>
      </c>
      <c r="EA159" s="275">
        <f>VLOOKUP(C159,FPT!B:DY,44,0)</f>
        <v>0</v>
      </c>
      <c r="EB159" t="str">
        <f t="shared" si="269"/>
        <v/>
      </c>
      <c r="EC159" s="275">
        <f>VLOOKUP(C159,MOVI!C:DT,45,0)</f>
        <v>5000000</v>
      </c>
      <c r="ED159" s="275">
        <f>ROUND(VLOOKUP(C159,FPT!B:EB,45,0),0)</f>
        <v>5000000</v>
      </c>
      <c r="EE159" t="str">
        <f t="shared" si="270"/>
        <v/>
      </c>
      <c r="EF159" s="275">
        <f>VLOOKUP(C159,MOVI!C:DT,46,0)</f>
        <v>0</v>
      </c>
      <c r="EG159" s="275">
        <f>VLOOKUP(C159,FPT!B:EE,46,0)</f>
        <v>0</v>
      </c>
      <c r="EH159" t="str">
        <f t="shared" si="271"/>
        <v/>
      </c>
      <c r="EI159" s="275">
        <f>VLOOKUP(C159,MOVI!C:DT,47,0)</f>
        <v>0</v>
      </c>
      <c r="EJ159" s="275">
        <f>VLOOKUP(C159,FPT!B:EH,47,0)</f>
        <v>0</v>
      </c>
      <c r="EK159" t="str">
        <f t="shared" si="272"/>
        <v/>
      </c>
      <c r="EL159" s="275">
        <f>VLOOKUP(C159,MOVI!C:DT,48,0)</f>
        <v>0</v>
      </c>
      <c r="EM159" s="275">
        <f>VLOOKUP(C159,FPT!B:EK,48,0)</f>
        <v>0</v>
      </c>
      <c r="EN159" t="str">
        <f t="shared" si="273"/>
        <v/>
      </c>
      <c r="EO159" s="275">
        <f>VLOOKUP(C159,MOVI!C:DT,49,0)</f>
        <v>0</v>
      </c>
      <c r="EP159" s="275">
        <f>VLOOKUP(C159,FPT!B:EN,49,0)</f>
        <v>0</v>
      </c>
      <c r="EQ159" t="str">
        <f t="shared" si="274"/>
        <v/>
      </c>
      <c r="ER159" s="275">
        <f>VLOOKUP(C159,MOVI!C:DT,50,0)</f>
        <v>0</v>
      </c>
      <c r="ES159" s="275">
        <f>VLOOKUP(C159,FPT!B:EQ,50,0)</f>
        <v>0</v>
      </c>
      <c r="ET159" t="str">
        <f t="shared" si="275"/>
        <v/>
      </c>
      <c r="EU159" s="275">
        <f>VLOOKUP(C159,MOVI!C:DT,51,0)</f>
        <v>0</v>
      </c>
      <c r="EV159" s="275">
        <f>VLOOKUP(C159,FPT!B:ET,51,0)</f>
        <v>0</v>
      </c>
      <c r="EW159" t="str">
        <f t="shared" si="276"/>
        <v/>
      </c>
      <c r="EX159" s="275">
        <f>VLOOKUP(C159,MOVI!C:DT,52,0)</f>
        <v>0</v>
      </c>
      <c r="EY159" s="275">
        <f>VLOOKUP(C159,FPT!B:EW,52,0)</f>
        <v>0</v>
      </c>
      <c r="EZ159" t="str">
        <f t="shared" si="277"/>
        <v/>
      </c>
      <c r="FA159" s="275">
        <f>VLOOKUP(C159,MOVI!C:DT,53,0)</f>
        <v>0</v>
      </c>
      <c r="FB159" s="275">
        <f>VLOOKUP(C159,FPT!B:EZ,53,0)</f>
        <v>0</v>
      </c>
      <c r="FC159" t="str">
        <f t="shared" si="278"/>
        <v/>
      </c>
      <c r="FD159" s="275">
        <f>VLOOKUP(C159,MOVI!C:DT,54,0)</f>
        <v>0</v>
      </c>
      <c r="FE159" s="275">
        <f>VLOOKUP(C159,FPT!B:FC,54,0)</f>
        <v>0</v>
      </c>
      <c r="FF159" t="str">
        <f t="shared" si="279"/>
        <v/>
      </c>
      <c r="FG159" s="275">
        <f>VLOOKUP(C159,MOVI!C:DT,55,0)</f>
        <v>0</v>
      </c>
      <c r="FH159" s="275">
        <f>VLOOKUP(C159,FPT!B:FF,55,0)</f>
        <v>0</v>
      </c>
      <c r="FI159" t="str">
        <f t="shared" si="280"/>
        <v/>
      </c>
      <c r="FJ159" s="275">
        <f>VLOOKUP(C159,MOVI!C:DT,56,0)</f>
        <v>0</v>
      </c>
      <c r="FK159" s="275">
        <f>VLOOKUP(C159,FPT!B:FI,56,0)</f>
        <v>0</v>
      </c>
      <c r="FL159" t="str">
        <f t="shared" si="281"/>
        <v/>
      </c>
      <c r="FM159" s="275">
        <f>VLOOKUP(C159,MOVI!C:DT,57,0)</f>
        <v>0</v>
      </c>
      <c r="FN159" s="275">
        <f>VLOOKUP(C159,FPT!B:FL,57,0)</f>
        <v>0</v>
      </c>
      <c r="FO159" t="str">
        <f t="shared" si="282"/>
        <v/>
      </c>
      <c r="FP159" s="275">
        <f>VLOOKUP(C159,MOVI!C:DT,58,0)</f>
        <v>0</v>
      </c>
      <c r="FQ159" s="275">
        <f>VLOOKUP(C159,FPT!B:FO,58,0)</f>
        <v>0</v>
      </c>
      <c r="FR159" t="str">
        <f t="shared" si="283"/>
        <v/>
      </c>
      <c r="FS159" s="275">
        <f>VLOOKUP(C159,MOVI!C:DT,59,0)</f>
        <v>0</v>
      </c>
      <c r="FT159" s="275">
        <f>VLOOKUP(C159,FPT!B:FR,59,0)</f>
        <v>0</v>
      </c>
      <c r="FU159" t="str">
        <f t="shared" si="284"/>
        <v/>
      </c>
      <c r="FV159" s="275">
        <f>VLOOKUP(C159,MOVI!C:DT,60,0)</f>
        <v>0</v>
      </c>
      <c r="FW159" s="275">
        <f>VLOOKUP(C159,FPT!B:FU,60,0)</f>
        <v>0</v>
      </c>
      <c r="FX159" t="str">
        <f t="shared" si="285"/>
        <v/>
      </c>
      <c r="FY159" s="275">
        <f>VLOOKUP(C159,MOVI!C:DT,61,0)</f>
        <v>0</v>
      </c>
      <c r="FZ159" s="275">
        <f>VLOOKUP(C159,FPT!B:FX,61,0)</f>
        <v>0</v>
      </c>
      <c r="GA159" t="str">
        <f t="shared" si="286"/>
        <v/>
      </c>
      <c r="GB159" s="275">
        <f>VLOOKUP(C159,MOVI!C:DT,62,0)</f>
        <v>0</v>
      </c>
      <c r="GC159" s="275">
        <f>VLOOKUP(C159,FPT!B:GA,62,0)</f>
        <v>0</v>
      </c>
      <c r="GD159" t="str">
        <f t="shared" si="287"/>
        <v/>
      </c>
      <c r="GE159" s="275">
        <f>VLOOKUP(C159,MOVI!C:DT,63,0)</f>
        <v>0</v>
      </c>
      <c r="GF159" s="275">
        <f>VLOOKUP(C159,FPT!B:GD,63,0)</f>
        <v>0</v>
      </c>
      <c r="GG159" t="str">
        <f t="shared" si="288"/>
        <v/>
      </c>
      <c r="GH159" s="275">
        <f>VLOOKUP(C159,MOVI!C:DT,64,0)</f>
        <v>0</v>
      </c>
      <c r="GI159" s="275">
        <f>VLOOKUP(C159,FPT!B:GG,64,0)</f>
        <v>0</v>
      </c>
      <c r="GJ159" t="str">
        <f t="shared" si="289"/>
        <v/>
      </c>
      <c r="GK159" s="275">
        <f>VLOOKUP(C159,MOVI!C:DT,65,0)</f>
        <v>0</v>
      </c>
      <c r="GL159" s="275">
        <f>VLOOKUP(C159,FPT!B:GJ,65,0)</f>
        <v>0</v>
      </c>
      <c r="GM159" t="str">
        <f t="shared" si="290"/>
        <v/>
      </c>
      <c r="GN159" s="275">
        <f>VLOOKUP(C159,MOVI!C:DT,66,0)</f>
        <v>0</v>
      </c>
      <c r="GO159" s="275">
        <f>VLOOKUP(C159,FPT!B:GM,66,0)</f>
        <v>0</v>
      </c>
      <c r="GP159" t="str">
        <f t="shared" si="291"/>
        <v/>
      </c>
      <c r="GQ159" s="275">
        <f>VLOOKUP(C159,MOVI!C:DT,67,0)</f>
        <v>0</v>
      </c>
      <c r="GR159" s="275">
        <f>VLOOKUP(C159,FPT!B:GP,67,0)</f>
        <v>0</v>
      </c>
      <c r="GS159" t="str">
        <f t="shared" si="292"/>
        <v/>
      </c>
      <c r="GT159" s="275">
        <f>VLOOKUP(C159,MOVI!C:DT,68,0)</f>
        <v>0</v>
      </c>
      <c r="GU159" s="275">
        <f>VLOOKUP(C159,FPT!B:GS,68,0)</f>
        <v>0</v>
      </c>
      <c r="GV159" t="str">
        <f t="shared" si="293"/>
        <v/>
      </c>
      <c r="GW159" s="275">
        <f>VLOOKUP(C159,MOVI!C:DT,69,0)</f>
        <v>0</v>
      </c>
      <c r="GX159" s="275">
        <f>VLOOKUP(C159,FPT!B:GV,69,0)</f>
        <v>0</v>
      </c>
      <c r="GY159" t="str">
        <f t="shared" si="294"/>
        <v/>
      </c>
      <c r="GZ159" s="275">
        <f>VLOOKUP(C159,MOVI!C:DT,70,0)</f>
        <v>0</v>
      </c>
      <c r="HA159" s="275">
        <f>VLOOKUP(C159,FPT!B:GY,70,0)</f>
        <v>0</v>
      </c>
      <c r="HB159" t="str">
        <f t="shared" si="295"/>
        <v/>
      </c>
      <c r="HC159" s="275">
        <f>VLOOKUP(C159,MOVI!C:DT,71,0)</f>
        <v>5000000</v>
      </c>
      <c r="HD159" s="275">
        <f>ROUND(VLOOKUP(C159,FPT!B:HB,71,0),0)</f>
        <v>5000000</v>
      </c>
      <c r="HE159" t="str">
        <f t="shared" si="296"/>
        <v/>
      </c>
      <c r="HF159" s="275">
        <f>ROUND(VLOOKUP(C159,MOVI!C:DT,72,0),0)</f>
        <v>0</v>
      </c>
      <c r="HG159" s="275">
        <f>ROUND(VLOOKUP(C159,FPT!B:HE,72,0),0)</f>
        <v>0</v>
      </c>
      <c r="HH159" t="str">
        <f t="shared" si="297"/>
        <v/>
      </c>
      <c r="HI159" s="275">
        <f>VLOOKUP(C159,MOVI!C:DT,73,0)</f>
        <v>0</v>
      </c>
      <c r="HJ159" s="275">
        <f>VLOOKUP(C159,FPT!B:HH,73,0)</f>
        <v>0</v>
      </c>
      <c r="HK159" t="str">
        <f t="shared" si="298"/>
        <v/>
      </c>
      <c r="HL159" s="275">
        <f>VLOOKUP(C159,MOVI!C:DT,74,0)</f>
        <v>0</v>
      </c>
      <c r="HM159" s="275">
        <f>VLOOKUP(C159,FPT!B:HK,74,0)</f>
        <v>0</v>
      </c>
      <c r="HN159" t="str">
        <f t="shared" si="299"/>
        <v/>
      </c>
      <c r="HO159" s="275">
        <f>VLOOKUP(C159,MOVI!C:DT,75,0)</f>
        <v>11000000</v>
      </c>
      <c r="HP159" s="275">
        <f>VLOOKUP(C159,FPT!B:HN,75,0)</f>
        <v>11000000</v>
      </c>
      <c r="HQ159" t="str">
        <f t="shared" si="300"/>
        <v/>
      </c>
      <c r="HR159" s="275">
        <f>VLOOKUP(C159,MOVI!C:DT,76,0)</f>
        <v>0</v>
      </c>
      <c r="HS159" s="275">
        <f>VLOOKUP(C159,FPT!B:HQ,76,0)</f>
        <v>0</v>
      </c>
      <c r="HT159" t="str">
        <f t="shared" si="301"/>
        <v/>
      </c>
      <c r="HU159" s="275">
        <f>VLOOKUP(C159,MOVI!C:DT,77,0)</f>
        <v>0</v>
      </c>
      <c r="HV159" s="275">
        <f>VLOOKUP(C159,FPT!B:HT,77,0)</f>
        <v>0</v>
      </c>
      <c r="HW159" t="str">
        <f t="shared" si="302"/>
        <v/>
      </c>
      <c r="HX159" s="274">
        <f>VLOOKUP(C159,MOVI!C:CB,78,0)</f>
        <v>400000</v>
      </c>
      <c r="HY159" s="261">
        <f>VLOOKUP(C159,FPT!$B:$CA,78,0)</f>
        <v>400000</v>
      </c>
      <c r="HZ159" t="str">
        <f t="shared" si="303"/>
        <v/>
      </c>
      <c r="IA159" s="275">
        <f>VLOOKUP(C159,MOVI!C:CD,79,0)</f>
        <v>50000</v>
      </c>
      <c r="IB159" s="275">
        <f>VLOOKUP(C159,FPT!B:HZ,79,0)</f>
        <v>50000</v>
      </c>
      <c r="IC159" t="str">
        <f t="shared" si="304"/>
        <v/>
      </c>
      <c r="ID159" s="275">
        <f>VLOOKUP(C159,MOVI!C:CD,80,0)</f>
        <v>75000</v>
      </c>
      <c r="IE159" s="275">
        <f>VLOOKUP(C159,FPT!B:IC,80,0)</f>
        <v>75000</v>
      </c>
      <c r="IF159" t="str">
        <f t="shared" si="305"/>
        <v/>
      </c>
      <c r="IG159" s="275">
        <f>VLOOKUP(C159,MOVI!C:DT,81,0)</f>
        <v>0</v>
      </c>
      <c r="IH159" s="275">
        <f>VLOOKUP(C159,FPT!B:IF,81,0)</f>
        <v>0</v>
      </c>
      <c r="II159" t="str">
        <f t="shared" si="306"/>
        <v/>
      </c>
      <c r="IJ159" s="275">
        <f>VLOOKUP(C159,MOVI!C:DT,82,0)</f>
        <v>525000</v>
      </c>
      <c r="IK159" s="275">
        <f>VLOOKUP(C159,FPT!B:II,82,0)</f>
        <v>525000</v>
      </c>
      <c r="IL159" t="str">
        <f t="shared" si="307"/>
        <v/>
      </c>
      <c r="IM159" s="275">
        <f>ROUND(VLOOKUP(C159,MOVI!C:DT,83,0),0)</f>
        <v>11525000</v>
      </c>
      <c r="IN159" s="275">
        <f>ROUND(VLOOKUP(C159,FPT!B:IL,83,0),0)</f>
        <v>11525000</v>
      </c>
      <c r="IO159" t="str">
        <f t="shared" si="308"/>
        <v/>
      </c>
      <c r="IP159" s="275">
        <f>VLOOKUP(C159,MOVI!C:DT,84,0)</f>
        <v>0</v>
      </c>
      <c r="IQ159" s="275">
        <f>VLOOKUP(C159,FPT!B:IO,84,0)</f>
        <v>0</v>
      </c>
      <c r="IR159" t="str">
        <f t="shared" si="309"/>
        <v/>
      </c>
      <c r="IS159" s="275">
        <f>ROUND(VLOOKUP(C159,MOVI!C:DT,85,0),0)</f>
        <v>0</v>
      </c>
      <c r="IT159" s="275">
        <f>ROUND(VLOOKUP(C159,FPT!B:IR,85,0),0)</f>
        <v>0</v>
      </c>
      <c r="IU159" t="str">
        <f t="shared" si="310"/>
        <v/>
      </c>
      <c r="IV159" s="275">
        <f>VLOOKUP(C159,MOVI!C:DT,86,0)</f>
        <v>0</v>
      </c>
      <c r="IW159" s="275">
        <f>VLOOKUP(C159,FPT!B:IU,86,0)</f>
        <v>0</v>
      </c>
      <c r="IX159" t="str">
        <f t="shared" si="311"/>
        <v/>
      </c>
      <c r="IY159" s="275">
        <f>ROUND(VLOOKUP(C159,MOVI!C:DT,87,0),0)</f>
        <v>0</v>
      </c>
      <c r="IZ159" s="275">
        <f>ROUND(VLOOKUP(C159,FPT!B:IX,87,0),0)</f>
        <v>0</v>
      </c>
      <c r="JA159" t="str">
        <f t="shared" si="312"/>
        <v/>
      </c>
      <c r="JB159" s="275">
        <f>VLOOKUP(C159,MOVI!C:DT,88,0)</f>
        <v>0</v>
      </c>
      <c r="JC159" s="275">
        <f>VLOOKUP(C159,FPT!B:JA,88,0)</f>
        <v>0</v>
      </c>
      <c r="JD159" t="str">
        <f t="shared" si="313"/>
        <v/>
      </c>
      <c r="JE159" s="275">
        <f>VLOOKUP(C159,MOVI!C:DT,89,0)</f>
        <v>0</v>
      </c>
      <c r="JF159" s="275">
        <f>VLOOKUP(C159,FPT!B:JD,89,0)</f>
        <v>0</v>
      </c>
      <c r="JG159" t="str">
        <f t="shared" si="314"/>
        <v/>
      </c>
      <c r="JH159" s="275">
        <f>VLOOKUP(C159,MOVI!C:DT,90,0)</f>
        <v>0</v>
      </c>
      <c r="JI159" s="275">
        <f>VLOOKUP(C159,FPT!B:JG,90,0)</f>
        <v>0</v>
      </c>
      <c r="JJ159" t="str">
        <f t="shared" si="315"/>
        <v/>
      </c>
      <c r="JK159" s="275">
        <f>VLOOKUP(C159,MOVI!C:DT,91,0)</f>
        <v>0</v>
      </c>
      <c r="JL159" s="275">
        <f>VLOOKUP(C159,FPT!B:JJ,91,0)</f>
        <v>0</v>
      </c>
      <c r="JM159" t="str">
        <f t="shared" si="316"/>
        <v/>
      </c>
      <c r="JN159" s="275">
        <f>VLOOKUP(C159,MOVI!C:DT,92,0)</f>
        <v>529490</v>
      </c>
      <c r="JO159" s="275">
        <f>VLOOKUP(C159,FPT!B:JM,92,0)</f>
        <v>529490</v>
      </c>
      <c r="JP159" t="str">
        <f t="shared" si="317"/>
        <v/>
      </c>
      <c r="JQ159" s="275">
        <f>VLOOKUP(C159,MOVI!C:DT,93,0)</f>
        <v>0</v>
      </c>
      <c r="JR159" s="275">
        <f>VLOOKUP(C159,FPT!B:JP,93,0)</f>
        <v>0</v>
      </c>
      <c r="JS159" t="str">
        <f t="shared" si="318"/>
        <v/>
      </c>
      <c r="JT159" s="275">
        <f>VLOOKUP(C159,MOVI!C:DT,94,0)</f>
        <v>529490</v>
      </c>
      <c r="JU159" s="275">
        <f>VLOOKUP(C159,FPT!B:JS,94,0)</f>
        <v>529490</v>
      </c>
      <c r="JV159" t="str">
        <f t="shared" si="319"/>
        <v/>
      </c>
      <c r="JW159" s="275">
        <f>VLOOKUP(C159,MOVI!C:DT,95,0)</f>
        <v>3945510</v>
      </c>
      <c r="JX159" s="275">
        <f>VLOOKUP(C159,FPT!B:JV,95,0)</f>
        <v>3945510</v>
      </c>
      <c r="JY159" t="str">
        <f t="shared" si="320"/>
        <v/>
      </c>
      <c r="JZ159" s="275">
        <f>VLOOKUP(C159,MOVI!C:DT,96,0)</f>
        <v>0</v>
      </c>
      <c r="KA159" s="275">
        <f>VLOOKUP(C159,FPT!B:JY,96,0)</f>
        <v>0</v>
      </c>
      <c r="KB159" t="str">
        <f t="shared" si="321"/>
        <v/>
      </c>
      <c r="KC159" s="275">
        <f>VLOOKUP(C159,MOVI!C:DT,97,0)</f>
        <v>3945510</v>
      </c>
      <c r="KD159" s="275">
        <f>VLOOKUP(C159,FPT!B:KB,97,0)</f>
        <v>3945510</v>
      </c>
      <c r="KE159" t="str">
        <f t="shared" si="322"/>
        <v/>
      </c>
      <c r="KF159" s="275">
        <f>VLOOKUP(C159,MOVI!C:DT,98,0)</f>
        <v>850000.00000000012</v>
      </c>
      <c r="KG159" s="275">
        <f>VLOOKUP(C159,FPT!B:KE,98,0)</f>
        <v>850000</v>
      </c>
      <c r="KH159" t="str">
        <f t="shared" si="323"/>
        <v/>
      </c>
      <c r="KI159" s="275">
        <f>VLOOKUP(C159,MOVI!C:DT,99,0)</f>
        <v>0</v>
      </c>
      <c r="KJ159" s="275">
        <f>VLOOKUP(C159,FPT!B:KH,99,0)</f>
        <v>0</v>
      </c>
      <c r="KK159" t="str">
        <f t="shared" si="324"/>
        <v/>
      </c>
      <c r="KL159" s="275">
        <f>VLOOKUP(C159,MOVI!C:DT,100,0)</f>
        <v>150000</v>
      </c>
      <c r="KM159" s="275">
        <f>VLOOKUP(C159,FPT!B:KK,100,0)</f>
        <v>150000</v>
      </c>
      <c r="KN159" t="str">
        <f t="shared" si="325"/>
        <v/>
      </c>
      <c r="KO159" s="275">
        <f>VLOOKUP(C159,MOVI!C:DT,101,0)</f>
        <v>0</v>
      </c>
      <c r="KP159" s="275">
        <f>VLOOKUP(C159,FPT!B:KN,101,0)</f>
        <v>0</v>
      </c>
      <c r="KQ159" t="str">
        <f t="shared" si="326"/>
        <v/>
      </c>
      <c r="KR159" s="275">
        <f>VLOOKUP(C159,MOVI!C:DT,102,0)</f>
        <v>0</v>
      </c>
      <c r="KS159" s="275">
        <f>VLOOKUP(C159,FPT!B:KQ,102,0)</f>
        <v>0</v>
      </c>
      <c r="KT159" t="str">
        <f t="shared" si="327"/>
        <v/>
      </c>
      <c r="KU159" s="275">
        <f>VLOOKUP(C159,MOVI!C:DT,103,0)</f>
        <v>1000000.0000000001</v>
      </c>
      <c r="KV159" s="275">
        <f>VLOOKUP(C159,FPT!B:KT,103,0)</f>
        <v>1000000</v>
      </c>
      <c r="KW159" t="str">
        <f t="shared" si="328"/>
        <v/>
      </c>
      <c r="KX159" s="275">
        <f>VLOOKUP(C159,MOVI!C:DT,104,0)</f>
        <v>1525000</v>
      </c>
      <c r="KY159" s="275">
        <f>VLOOKUP(C159,FPT!B:KW,104,0)</f>
        <v>1525000</v>
      </c>
      <c r="KZ159" t="str">
        <f t="shared" si="329"/>
        <v/>
      </c>
      <c r="LA159" s="275">
        <f>VLOOKUP(C159,MOVI!C:DT,105,0)</f>
        <v>100000</v>
      </c>
      <c r="LB159" s="275">
        <f>VLOOKUP(C159,FPT!B:KZ,105,0)</f>
        <v>100000</v>
      </c>
      <c r="LC159" t="str">
        <f t="shared" si="330"/>
        <v/>
      </c>
      <c r="LD159" s="275">
        <f>VLOOKUP(C159,MOVI!C:DT,106,0)</f>
        <v>6100000</v>
      </c>
      <c r="LE159" s="275">
        <f>VLOOKUP(C159,FPT!B:LC,106,0)</f>
        <v>6100000</v>
      </c>
      <c r="LF159" t="str">
        <f t="shared" si="331"/>
        <v/>
      </c>
      <c r="LG159" s="273">
        <f>VLOOKUP(C159,MOVI!C:DT,107,0)</f>
        <v>0</v>
      </c>
      <c r="LH159" s="273">
        <f>VLOOKUP(C159,FPT!B:LF,107,0)</f>
        <v>0</v>
      </c>
      <c r="LI159" t="str">
        <f t="shared" si="332"/>
        <v/>
      </c>
      <c r="LJ159" t="str">
        <f>VLOOKUP(C159,MOVI!C:DV,108,0)</f>
        <v>Việt PhúSouthSupport</v>
      </c>
      <c r="LK159" s="252" t="str">
        <f>VLOOKUP(C159,FPT!B:LI,108,0)</f>
        <v>Việt PhúSouthSupport</v>
      </c>
      <c r="LL159" t="str">
        <f t="shared" si="333"/>
        <v/>
      </c>
      <c r="LM159" s="275">
        <f>ROUND(VLOOKUP(C159,MOVI!C:DV,109,0),0)</f>
        <v>416667</v>
      </c>
      <c r="LN159" s="275">
        <f>ROUND(VLOOKUP(C159,FPT!B:LL,109,0),0)</f>
        <v>416667</v>
      </c>
      <c r="LO159" t="str">
        <f t="shared" si="334"/>
        <v/>
      </c>
      <c r="LP159" t="str">
        <f>VLOOKUP(C159,MOVI!C:DV,110,0)</f>
        <v>HO</v>
      </c>
      <c r="LQ159" s="247" t="str">
        <f>VLOOKUP(C159,FPT!B:LO,110,0)</f>
        <v>HO</v>
      </c>
      <c r="LR159" t="str">
        <f t="shared" si="335"/>
        <v/>
      </c>
      <c r="LS159">
        <f>MOVI!DI154</f>
        <v>22</v>
      </c>
      <c r="LV159">
        <f>MOVI!DJ154</f>
        <v>0</v>
      </c>
      <c r="LW159">
        <f>MOVI!DK154</f>
        <v>0</v>
      </c>
      <c r="LX159">
        <f>MOVI!DL154</f>
        <v>0</v>
      </c>
      <c r="LY159">
        <f>MOVI!DM154</f>
        <v>0</v>
      </c>
      <c r="LZ159">
        <f>MOVI!DN154</f>
        <v>0</v>
      </c>
      <c r="MA159">
        <f>MOVI!DO154</f>
        <v>0</v>
      </c>
      <c r="MB159" t="str">
        <f>MOVI!DP154</f>
        <v/>
      </c>
      <c r="MC159">
        <f>MOVI!DQ154</f>
        <v>44179</v>
      </c>
      <c r="MD159">
        <f>MOVI!DR154</f>
        <v>44359</v>
      </c>
      <c r="ME159" t="str">
        <f>VLOOKUP(C159,MOVI!C:DV,121,0)</f>
        <v/>
      </c>
      <c r="MF159" s="252"/>
      <c r="MG159" t="str">
        <f t="shared" si="228"/>
        <v/>
      </c>
      <c r="MH159" t="str">
        <f>VLOOKUP(C159,MOVI!C:DT,122,0)</f>
        <v>Việt PhúSouth</v>
      </c>
      <c r="MI159" s="252" t="str">
        <f>VLOOKUP(C159,FPT!B:DS,112,0)</f>
        <v>Việt PhúSouth</v>
      </c>
      <c r="MJ159" t="str">
        <f t="shared" si="336"/>
        <v/>
      </c>
    </row>
    <row r="160" spans="1:348" x14ac:dyDescent="0.25">
      <c r="A160">
        <v>152</v>
      </c>
      <c r="B160" s="48">
        <v>5797</v>
      </c>
      <c r="C160" s="271" t="s">
        <v>904</v>
      </c>
      <c r="D160" t="str">
        <f>VLOOKUP(C160,MOVI!C:D,2,0)</f>
        <v>Nguyễn Thị Trúc Phương</v>
      </c>
      <c r="E160" t="str">
        <f>VLOOKUP(C160,FPT!B:C,2,0)</f>
        <v>Nguyễn Thị Trúc Phương</v>
      </c>
      <c r="F160" t="str">
        <f t="shared" si="229"/>
        <v/>
      </c>
      <c r="G160" t="str">
        <f>VLOOKUP(C160,MOVI!C:E,3,0)</f>
        <v>Support</v>
      </c>
      <c r="H160" t="str">
        <f>VLOOKUP(C160,FPT!B:F,3,0)</f>
        <v>Support</v>
      </c>
      <c r="I160" t="str">
        <f t="shared" si="230"/>
        <v/>
      </c>
      <c r="J160" t="str">
        <f>VLOOKUP(C160,MOVI!C:H,4,0)</f>
        <v>Operations</v>
      </c>
      <c r="K160" t="str">
        <f>VLOOKUP(C160,FPT!B:I,4,0)</f>
        <v>Operations</v>
      </c>
      <c r="L160" t="str">
        <f t="shared" si="231"/>
        <v/>
      </c>
      <c r="M160" t="str">
        <f>VLOOKUP(C160,MOVI!C:DT,5,0)</f>
        <v>Associate</v>
      </c>
      <c r="N160" t="str">
        <f>VLOOKUP(C160,FPT!B:L,5,0)</f>
        <v>Associate</v>
      </c>
      <c r="O160" t="str">
        <f t="shared" si="232"/>
        <v/>
      </c>
      <c r="P160" t="str">
        <f>VLOOKUP(C160,MOVI!C:DT,6,0)</f>
        <v>Verification Officer</v>
      </c>
      <c r="Q160" t="str">
        <f>VLOOKUP(C160,FPT!B:O,6,0)</f>
        <v>Verification Officer</v>
      </c>
      <c r="R160" t="str">
        <f t="shared" si="233"/>
        <v/>
      </c>
      <c r="S160" t="str">
        <f>VLOOKUP(C160,MOVI!C:DT,7,0)</f>
        <v>South</v>
      </c>
      <c r="T160" t="str">
        <f>VLOOKUP(C160,FPT!B:R,7,0)</f>
        <v>South</v>
      </c>
      <c r="U160" t="str">
        <f t="shared" si="234"/>
        <v/>
      </c>
      <c r="V160" t="str">
        <f>VLOOKUP(C160,MOVI!C:DT,8,0)</f>
        <v>Việt Phú</v>
      </c>
      <c r="W160" t="str">
        <f>VLOOKUP(C160,FPT!B:U,8,0)</f>
        <v>Việt Phú</v>
      </c>
      <c r="X160" t="str">
        <f t="shared" si="235"/>
        <v/>
      </c>
      <c r="Y160" t="str">
        <f>VLOOKUP(C160,MOVI!C:DT,9,0)</f>
        <v>Full-time</v>
      </c>
      <c r="Z160" t="str">
        <f>VLOOKUP(C160,FPT!B:X,9,0)</f>
        <v>Full-time</v>
      </c>
      <c r="AA160" t="str">
        <f t="shared" si="236"/>
        <v/>
      </c>
      <c r="AB160" t="str">
        <f>VLOOKUP(C160,MOVI!C:DT,10,0)</f>
        <v>Permanent</v>
      </c>
      <c r="AC160" t="str">
        <f>VLOOKUP(C160,FPT!B:AA,10,0)</f>
        <v>Permanent</v>
      </c>
      <c r="AD160" t="str">
        <f t="shared" si="237"/>
        <v/>
      </c>
      <c r="AE160" s="247">
        <f>VLOOKUP(C160,MOVI!C:DT,11,0)</f>
        <v>44035</v>
      </c>
      <c r="AF160" s="247">
        <f>VLOOKUP(C160,FPT!B:AD,11,0)</f>
        <v>44035</v>
      </c>
      <c r="AG160" t="str">
        <f t="shared" si="238"/>
        <v/>
      </c>
      <c r="AH160" s="260" t="str">
        <f>VLOOKUP(C160,MOVI!C:DT,12,0)</f>
        <v/>
      </c>
      <c r="AI160" s="260"/>
      <c r="AJ160" t="str">
        <f t="shared" si="338"/>
        <v/>
      </c>
      <c r="AK160">
        <f>VLOOKUP(C160,MOVI!C:DT,13,0)</f>
        <v>0</v>
      </c>
      <c r="AL160" s="247">
        <f>VLOOKUP(C160,FPT!B:AJ,13,0)</f>
        <v>0</v>
      </c>
      <c r="AM160" t="str">
        <f t="shared" si="337"/>
        <v/>
      </c>
      <c r="AN160" s="247">
        <f>VLOOKUP(C160,MOVI!C:DT,14,0)</f>
        <v>0</v>
      </c>
      <c r="AO160" s="247">
        <f>VLOOKUP(C160,FPT!B:AM,14,0)</f>
        <v>0</v>
      </c>
      <c r="AP160" t="str">
        <f t="shared" si="239"/>
        <v/>
      </c>
      <c r="AQ160" t="str">
        <f>VLOOKUP(C160,MOVI!C:DT,15,0)</f>
        <v>LC</v>
      </c>
      <c r="AR160" s="247" t="str">
        <f>VLOOKUP(C160,FPT!B:AP,15,0)</f>
        <v>LC</v>
      </c>
      <c r="AS160" t="str">
        <f t="shared" si="240"/>
        <v/>
      </c>
      <c r="AT160" s="282" t="str">
        <f>VLOOKUP(C160,MOVI!C:DT,16,0)</f>
        <v>LTTP</v>
      </c>
      <c r="AU160" s="247" t="str">
        <f>VLOOKUP(C160,FPT!B:AS,16,0)</f>
        <v>LTTP</v>
      </c>
      <c r="AV160" t="str">
        <f t="shared" si="241"/>
        <v/>
      </c>
      <c r="AW160" t="str">
        <f>VLOOKUP(C160,MOVI!C:DT,17,0)</f>
        <v>L</v>
      </c>
      <c r="AX160" s="247" t="str">
        <f>VLOOKUP(C160,FPT!B:AV,17,0)</f>
        <v>L</v>
      </c>
      <c r="AY160" t="str">
        <f t="shared" si="242"/>
        <v/>
      </c>
      <c r="AZ160">
        <f>VLOOKUP(C160,MOVI!C:DT,18,0)</f>
        <v>0</v>
      </c>
      <c r="BA160" s="247">
        <f>VLOOKUP(C160,FPT!B:AY,18,0)</f>
        <v>0</v>
      </c>
      <c r="BB160" t="str">
        <f t="shared" si="243"/>
        <v/>
      </c>
      <c r="BC160" s="275">
        <f>VLOOKUP(C160,MOVI!C:DT,19,0)</f>
        <v>5000000</v>
      </c>
      <c r="BD160" s="275">
        <f>VLOOKUP(C160,FPT!B:BB,19,0)</f>
        <v>5000000</v>
      </c>
      <c r="BE160" t="str">
        <f t="shared" si="244"/>
        <v/>
      </c>
      <c r="BF160">
        <f>VLOOKUP(C160,MOVI!C:DT,20,0)</f>
        <v>0</v>
      </c>
      <c r="BG160" s="252">
        <f>VLOOKUP(C160,FPT!B:BE,20,0)</f>
        <v>0</v>
      </c>
      <c r="BH160" t="str">
        <f t="shared" si="245"/>
        <v/>
      </c>
      <c r="BI160" s="275">
        <f>VLOOKUP(C160,MOVI!C:DT,21,0)</f>
        <v>5000000</v>
      </c>
      <c r="BJ160" s="275">
        <f>VLOOKUP(C160,FPT!B:BH,21,0)</f>
        <v>5000000</v>
      </c>
      <c r="BK160" t="str">
        <f t="shared" si="246"/>
        <v/>
      </c>
      <c r="BL160" s="275">
        <f>VLOOKUP(C160,MOVI!C:DT,22,0)</f>
        <v>0</v>
      </c>
      <c r="BM160" s="275">
        <f>VLOOKUP(C160,FPT!B:BK,22,0)</f>
        <v>0</v>
      </c>
      <c r="BN160" t="str">
        <f t="shared" si="247"/>
        <v/>
      </c>
      <c r="BO160" s="275">
        <f>VLOOKUP(C160,MOVI!C:DT,23,0)</f>
        <v>0</v>
      </c>
      <c r="BP160" s="275">
        <f>VLOOKUP(C160,FPT!B:BN,23,0)</f>
        <v>0</v>
      </c>
      <c r="BQ160" t="str">
        <f t="shared" si="248"/>
        <v/>
      </c>
      <c r="BR160" s="275">
        <f>VLOOKUP(C160,MOVI!C:DT,24,0)</f>
        <v>0</v>
      </c>
      <c r="BS160" s="275">
        <f>VLOOKUP(C160,FPT!B:BQ,24,0)</f>
        <v>0</v>
      </c>
      <c r="BT160" t="str">
        <f t="shared" si="249"/>
        <v/>
      </c>
      <c r="BU160" s="275">
        <f>VLOOKUP(C160,MOVI!C:DT,25,0)</f>
        <v>0</v>
      </c>
      <c r="BV160" s="275">
        <f>VLOOKUP(C160,FPT!B:BT,25,0)</f>
        <v>0</v>
      </c>
      <c r="BW160" t="str">
        <f t="shared" si="250"/>
        <v/>
      </c>
      <c r="BX160" s="275">
        <f>VLOOKUP(C160,MOVI!C:DT,26,0)</f>
        <v>0</v>
      </c>
      <c r="BY160" s="275">
        <f>VLOOKUP(C160,FPT!B:BW,26,0)</f>
        <v>0</v>
      </c>
      <c r="BZ160" t="str">
        <f t="shared" si="251"/>
        <v/>
      </c>
      <c r="CA160" s="275">
        <f>VLOOKUP(C160,MOVI!C:DT,27,0)</f>
        <v>0</v>
      </c>
      <c r="CB160" s="275">
        <f>VLOOKUP(C160,FPT!B:BZ,27,0)</f>
        <v>0</v>
      </c>
      <c r="CC160" t="str">
        <f t="shared" si="252"/>
        <v/>
      </c>
      <c r="CD160" s="275">
        <f>VLOOKUP(C160,MOVI!C:DT,28,0)</f>
        <v>0</v>
      </c>
      <c r="CE160" s="275">
        <f>VLOOKUP(C160,FPT!B:CC,28,0)</f>
        <v>0</v>
      </c>
      <c r="CF160" t="str">
        <f t="shared" si="253"/>
        <v/>
      </c>
      <c r="CG160" t="str">
        <f>VLOOKUP(C160,MOVI!C:DT,29,0)</f>
        <v>CN</v>
      </c>
      <c r="CH160" s="252" t="str">
        <f>VLOOKUP(C160,FPT!B:CF,29,0)</f>
        <v>CN</v>
      </c>
      <c r="CI160" t="str">
        <f t="shared" si="254"/>
        <v/>
      </c>
      <c r="CJ160">
        <f>VLOOKUP(C160,MOVI!C:DT,30,0)</f>
        <v>26</v>
      </c>
      <c r="CK160" s="252">
        <f>VLOOKUP(C160,FPT!B:CI,30,0)</f>
        <v>26</v>
      </c>
      <c r="CL160" t="str">
        <f t="shared" si="255"/>
        <v/>
      </c>
      <c r="CM160">
        <f>VLOOKUP(C160,MOVI!C:DT,31,0)</f>
        <v>23</v>
      </c>
      <c r="CN160" s="252">
        <f>VLOOKUP(C160,FPT!B:CL,31,0)</f>
        <v>23</v>
      </c>
      <c r="CO160" t="str">
        <f t="shared" si="256"/>
        <v/>
      </c>
      <c r="CP160" s="275">
        <f>VLOOKUP(C160,MOVI!C:DT,32,0)</f>
        <v>3</v>
      </c>
      <c r="CQ160" s="275">
        <f>VLOOKUP(C160,FPT!B:CO,32,0)</f>
        <v>3</v>
      </c>
      <c r="CR160" t="str">
        <f t="shared" si="257"/>
        <v/>
      </c>
      <c r="CS160" s="275">
        <f>VLOOKUP(C160,MOVI!C:DT,33,0)</f>
        <v>0</v>
      </c>
      <c r="CT160" s="275">
        <f>VLOOKUP(C160,FPT!B:CR,33,0)</f>
        <v>0</v>
      </c>
      <c r="CU160" t="str">
        <f t="shared" si="258"/>
        <v/>
      </c>
      <c r="CV160" s="275">
        <f>VLOOKUP(C160,MOVI!C:DT,34,0)</f>
        <v>0</v>
      </c>
      <c r="CW160" s="275">
        <f>VLOOKUP(C160,FPT!B:CU,34,0)</f>
        <v>0</v>
      </c>
      <c r="CX160" t="str">
        <f t="shared" si="259"/>
        <v/>
      </c>
      <c r="CY160" s="275">
        <f>VLOOKUP(C160,MOVI!C:DT,35,0)</f>
        <v>26</v>
      </c>
      <c r="CZ160" s="275">
        <f>VLOOKUP(C160,FPT!B:CX,35,0)</f>
        <v>26</v>
      </c>
      <c r="DA160" t="str">
        <f t="shared" si="260"/>
        <v/>
      </c>
      <c r="DB160" s="275">
        <f>VLOOKUP(C160,MOVI!C:DT,36,0)</f>
        <v>0</v>
      </c>
      <c r="DC160" s="275">
        <f>VLOOKUP(C160,FPT!B:DA,36,0)</f>
        <v>0</v>
      </c>
      <c r="DD160" t="str">
        <f t="shared" si="261"/>
        <v/>
      </c>
      <c r="DE160" s="275">
        <f>VLOOKUP(C160,MOVI!C:DT,37,0)</f>
        <v>0</v>
      </c>
      <c r="DF160" s="275">
        <f>VLOOKUP(C160,FPT!B:DD,37,0)</f>
        <v>0</v>
      </c>
      <c r="DG160" t="str">
        <f t="shared" si="262"/>
        <v/>
      </c>
      <c r="DH160" s="275">
        <f>VLOOKUP(C160,MOVI!C:DT,38,0)</f>
        <v>0</v>
      </c>
      <c r="DI160" s="275">
        <f>VLOOKUP(C160,FPT!B:DG,38,0)</f>
        <v>0</v>
      </c>
      <c r="DJ160" t="str">
        <f t="shared" si="263"/>
        <v/>
      </c>
      <c r="DK160" s="275">
        <f>VLOOKUP(C160,MOVI!C:DT,39,0)</f>
        <v>0</v>
      </c>
      <c r="DL160" s="275">
        <f>VLOOKUP(C160,FPT!B:DJ,39,0)</f>
        <v>0</v>
      </c>
      <c r="DM160" t="str">
        <f t="shared" si="264"/>
        <v/>
      </c>
      <c r="DN160" s="275">
        <f>VLOOKUP(C160,MOVI!C:DT,40,0)</f>
        <v>0</v>
      </c>
      <c r="DO160" s="275">
        <f>VLOOKUP(C160,FPT!B:DM,40,0)</f>
        <v>0</v>
      </c>
      <c r="DP160" t="str">
        <f t="shared" si="265"/>
        <v/>
      </c>
      <c r="DQ160" s="275">
        <f>VLOOKUP(C160,MOVI!C:DT,41,0)</f>
        <v>0</v>
      </c>
      <c r="DR160" s="275">
        <f>VLOOKUP(C160,FPT!B:DP,41,0)</f>
        <v>0</v>
      </c>
      <c r="DS160" t="str">
        <f t="shared" si="266"/>
        <v/>
      </c>
      <c r="DT160" s="275">
        <f>VLOOKUP(C160,MOVI!C:DT,42,0)</f>
        <v>5000000</v>
      </c>
      <c r="DU160" s="275">
        <f>ROUND(VLOOKUP(C160,FPT!B:DS,42,0),0)</f>
        <v>5000000</v>
      </c>
      <c r="DV160" t="str">
        <f t="shared" si="267"/>
        <v/>
      </c>
      <c r="DW160" s="275">
        <f>VLOOKUP(C160,MOVI!C:DT,43,0)</f>
        <v>0</v>
      </c>
      <c r="DX160" s="275">
        <f>VLOOKUP(C160,FPT!B:DV,43,0)</f>
        <v>0</v>
      </c>
      <c r="DY160" t="str">
        <f t="shared" si="268"/>
        <v/>
      </c>
      <c r="DZ160" s="275">
        <f>VLOOKUP(C160,MOVI!C:DT,44,0)</f>
        <v>0</v>
      </c>
      <c r="EA160" s="275">
        <f>VLOOKUP(C160,FPT!B:DY,44,0)</f>
        <v>0</v>
      </c>
      <c r="EB160" t="str">
        <f t="shared" si="269"/>
        <v/>
      </c>
      <c r="EC160" s="275">
        <f>VLOOKUP(C160,MOVI!C:DT,45,0)</f>
        <v>5000000</v>
      </c>
      <c r="ED160" s="275">
        <f>ROUND(VLOOKUP(C160,FPT!B:EB,45,0),0)</f>
        <v>5000000</v>
      </c>
      <c r="EE160" t="str">
        <f t="shared" si="270"/>
        <v/>
      </c>
      <c r="EF160" s="275">
        <f>VLOOKUP(C160,MOVI!C:DT,46,0)</f>
        <v>0</v>
      </c>
      <c r="EG160" s="275">
        <f>VLOOKUP(C160,FPT!B:EE,46,0)</f>
        <v>0</v>
      </c>
      <c r="EH160" t="str">
        <f t="shared" si="271"/>
        <v/>
      </c>
      <c r="EI160" s="275">
        <f>VLOOKUP(C160,MOVI!C:DT,47,0)</f>
        <v>0</v>
      </c>
      <c r="EJ160" s="275">
        <f>VLOOKUP(C160,FPT!B:EH,47,0)</f>
        <v>0</v>
      </c>
      <c r="EK160" t="str">
        <f t="shared" si="272"/>
        <v/>
      </c>
      <c r="EL160" s="275">
        <f>VLOOKUP(C160,MOVI!C:DT,48,0)</f>
        <v>0</v>
      </c>
      <c r="EM160" s="275">
        <f>VLOOKUP(C160,FPT!B:EK,48,0)</f>
        <v>0</v>
      </c>
      <c r="EN160" t="str">
        <f t="shared" si="273"/>
        <v/>
      </c>
      <c r="EO160" s="275">
        <f>VLOOKUP(C160,MOVI!C:DT,49,0)</f>
        <v>0</v>
      </c>
      <c r="EP160" s="275">
        <f>VLOOKUP(C160,FPT!B:EN,49,0)</f>
        <v>0</v>
      </c>
      <c r="EQ160" t="str">
        <f t="shared" si="274"/>
        <v/>
      </c>
      <c r="ER160" s="275">
        <f>VLOOKUP(C160,MOVI!C:DT,50,0)</f>
        <v>0</v>
      </c>
      <c r="ES160" s="275">
        <f>VLOOKUP(C160,FPT!B:EQ,50,0)</f>
        <v>0</v>
      </c>
      <c r="ET160" t="str">
        <f t="shared" si="275"/>
        <v/>
      </c>
      <c r="EU160" s="275">
        <f>VLOOKUP(C160,MOVI!C:DT,51,0)</f>
        <v>0</v>
      </c>
      <c r="EV160" s="275">
        <f>VLOOKUP(C160,FPT!B:ET,51,0)</f>
        <v>0</v>
      </c>
      <c r="EW160" t="str">
        <f t="shared" si="276"/>
        <v/>
      </c>
      <c r="EX160" s="275">
        <f>VLOOKUP(C160,MOVI!C:DT,52,0)</f>
        <v>0</v>
      </c>
      <c r="EY160" s="275">
        <f>VLOOKUP(C160,FPT!B:EW,52,0)</f>
        <v>0</v>
      </c>
      <c r="EZ160" t="str">
        <f t="shared" si="277"/>
        <v/>
      </c>
      <c r="FA160" s="275">
        <f>VLOOKUP(C160,MOVI!C:DT,53,0)</f>
        <v>0</v>
      </c>
      <c r="FB160" s="275">
        <f>VLOOKUP(C160,FPT!B:EZ,53,0)</f>
        <v>0</v>
      </c>
      <c r="FC160" t="str">
        <f t="shared" si="278"/>
        <v/>
      </c>
      <c r="FD160" s="275">
        <f>VLOOKUP(C160,MOVI!C:DT,54,0)</f>
        <v>0</v>
      </c>
      <c r="FE160" s="275">
        <f>VLOOKUP(C160,FPT!B:FC,54,0)</f>
        <v>0</v>
      </c>
      <c r="FF160" t="str">
        <f t="shared" si="279"/>
        <v/>
      </c>
      <c r="FG160" s="275">
        <f>VLOOKUP(C160,MOVI!C:DT,55,0)</f>
        <v>0</v>
      </c>
      <c r="FH160" s="275">
        <f>VLOOKUP(C160,FPT!B:FF,55,0)</f>
        <v>0</v>
      </c>
      <c r="FI160" t="str">
        <f t="shared" si="280"/>
        <v/>
      </c>
      <c r="FJ160" s="275">
        <f>VLOOKUP(C160,MOVI!C:DT,56,0)</f>
        <v>0</v>
      </c>
      <c r="FK160" s="275">
        <f>VLOOKUP(C160,FPT!B:FI,56,0)</f>
        <v>0</v>
      </c>
      <c r="FL160" t="str">
        <f t="shared" si="281"/>
        <v/>
      </c>
      <c r="FM160" s="275">
        <f>VLOOKUP(C160,MOVI!C:DT,57,0)</f>
        <v>0</v>
      </c>
      <c r="FN160" s="275">
        <f>VLOOKUP(C160,FPT!B:FL,57,0)</f>
        <v>0</v>
      </c>
      <c r="FO160" t="str">
        <f t="shared" si="282"/>
        <v/>
      </c>
      <c r="FP160" s="275">
        <f>VLOOKUP(C160,MOVI!C:DT,58,0)</f>
        <v>0</v>
      </c>
      <c r="FQ160" s="275">
        <f>VLOOKUP(C160,FPT!B:FO,58,0)</f>
        <v>0</v>
      </c>
      <c r="FR160" t="str">
        <f t="shared" si="283"/>
        <v/>
      </c>
      <c r="FS160" s="275">
        <f>VLOOKUP(C160,MOVI!C:DT,59,0)</f>
        <v>0</v>
      </c>
      <c r="FT160" s="275">
        <f>VLOOKUP(C160,FPT!B:FR,59,0)</f>
        <v>0</v>
      </c>
      <c r="FU160" t="str">
        <f t="shared" si="284"/>
        <v/>
      </c>
      <c r="FV160" s="275">
        <f>VLOOKUP(C160,MOVI!C:DT,60,0)</f>
        <v>0</v>
      </c>
      <c r="FW160" s="275">
        <f>VLOOKUP(C160,FPT!B:FU,60,0)</f>
        <v>0</v>
      </c>
      <c r="FX160" t="str">
        <f t="shared" si="285"/>
        <v/>
      </c>
      <c r="FY160" s="275">
        <f>VLOOKUP(C160,MOVI!C:DT,61,0)</f>
        <v>0</v>
      </c>
      <c r="FZ160" s="275">
        <f>VLOOKUP(C160,FPT!B:FX,61,0)</f>
        <v>0</v>
      </c>
      <c r="GA160" t="str">
        <f t="shared" si="286"/>
        <v/>
      </c>
      <c r="GB160" s="275">
        <f>VLOOKUP(C160,MOVI!C:DT,62,0)</f>
        <v>0</v>
      </c>
      <c r="GC160" s="275">
        <f>VLOOKUP(C160,FPT!B:GA,62,0)</f>
        <v>0</v>
      </c>
      <c r="GD160" t="str">
        <f t="shared" si="287"/>
        <v/>
      </c>
      <c r="GE160" s="275">
        <f>VLOOKUP(C160,MOVI!C:DT,63,0)</f>
        <v>0</v>
      </c>
      <c r="GF160" s="275">
        <f>VLOOKUP(C160,FPT!B:GD,63,0)</f>
        <v>0</v>
      </c>
      <c r="GG160" t="str">
        <f t="shared" si="288"/>
        <v/>
      </c>
      <c r="GH160" s="275">
        <f>VLOOKUP(C160,MOVI!C:DT,64,0)</f>
        <v>0</v>
      </c>
      <c r="GI160" s="275">
        <f>VLOOKUP(C160,FPT!B:GG,64,0)</f>
        <v>0</v>
      </c>
      <c r="GJ160" t="str">
        <f t="shared" si="289"/>
        <v/>
      </c>
      <c r="GK160" s="275">
        <f>VLOOKUP(C160,MOVI!C:DT,65,0)</f>
        <v>0</v>
      </c>
      <c r="GL160" s="275">
        <f>VLOOKUP(C160,FPT!B:GJ,65,0)</f>
        <v>0</v>
      </c>
      <c r="GM160" t="str">
        <f t="shared" si="290"/>
        <v/>
      </c>
      <c r="GN160" s="275">
        <f>VLOOKUP(C160,MOVI!C:DT,66,0)</f>
        <v>0</v>
      </c>
      <c r="GO160" s="275">
        <f>VLOOKUP(C160,FPT!B:GM,66,0)</f>
        <v>0</v>
      </c>
      <c r="GP160" t="str">
        <f t="shared" si="291"/>
        <v/>
      </c>
      <c r="GQ160" s="275">
        <f>VLOOKUP(C160,MOVI!C:DT,67,0)</f>
        <v>0</v>
      </c>
      <c r="GR160" s="275">
        <f>VLOOKUP(C160,FPT!B:GP,67,0)</f>
        <v>0</v>
      </c>
      <c r="GS160" t="str">
        <f t="shared" si="292"/>
        <v/>
      </c>
      <c r="GT160" s="275">
        <f>VLOOKUP(C160,MOVI!C:DT,68,0)</f>
        <v>0</v>
      </c>
      <c r="GU160" s="275">
        <f>VLOOKUP(C160,FPT!B:GS,68,0)</f>
        <v>0</v>
      </c>
      <c r="GV160" t="str">
        <f t="shared" si="293"/>
        <v/>
      </c>
      <c r="GW160" s="275">
        <f>VLOOKUP(C160,MOVI!C:DT,69,0)</f>
        <v>0</v>
      </c>
      <c r="GX160" s="275">
        <f>VLOOKUP(C160,FPT!B:GV,69,0)</f>
        <v>0</v>
      </c>
      <c r="GY160" t="str">
        <f t="shared" si="294"/>
        <v/>
      </c>
      <c r="GZ160" s="275">
        <f>VLOOKUP(C160,MOVI!C:DT,70,0)</f>
        <v>0</v>
      </c>
      <c r="HA160" s="275">
        <f>VLOOKUP(C160,FPT!B:GY,70,0)</f>
        <v>0</v>
      </c>
      <c r="HB160" t="str">
        <f t="shared" si="295"/>
        <v/>
      </c>
      <c r="HC160" s="275">
        <f>VLOOKUP(C160,MOVI!C:DT,71,0)</f>
        <v>5000000</v>
      </c>
      <c r="HD160" s="275">
        <f>ROUND(VLOOKUP(C160,FPT!B:HB,71,0),0)</f>
        <v>5000000</v>
      </c>
      <c r="HE160" t="str">
        <f t="shared" si="296"/>
        <v/>
      </c>
      <c r="HF160" s="275">
        <f>ROUND(VLOOKUP(C160,MOVI!C:DT,72,0),0)</f>
        <v>0</v>
      </c>
      <c r="HG160" s="275">
        <f>ROUND(VLOOKUP(C160,FPT!B:HE,72,0),0)</f>
        <v>0</v>
      </c>
      <c r="HH160" t="str">
        <f t="shared" si="297"/>
        <v/>
      </c>
      <c r="HI160" s="275">
        <f>VLOOKUP(C160,MOVI!C:DT,73,0)</f>
        <v>0</v>
      </c>
      <c r="HJ160" s="275">
        <f>VLOOKUP(C160,FPT!B:HH,73,0)</f>
        <v>0</v>
      </c>
      <c r="HK160" t="str">
        <f t="shared" si="298"/>
        <v/>
      </c>
      <c r="HL160" s="275">
        <f>VLOOKUP(C160,MOVI!C:DT,74,0)</f>
        <v>0</v>
      </c>
      <c r="HM160" s="275">
        <f>VLOOKUP(C160,FPT!B:HK,74,0)</f>
        <v>0</v>
      </c>
      <c r="HN160" t="str">
        <f t="shared" si="299"/>
        <v/>
      </c>
      <c r="HO160" s="275">
        <f>VLOOKUP(C160,MOVI!C:DT,75,0)</f>
        <v>11000000</v>
      </c>
      <c r="HP160" s="275">
        <f>VLOOKUP(C160,FPT!B:HN,75,0)</f>
        <v>11000000</v>
      </c>
      <c r="HQ160" t="str">
        <f t="shared" si="300"/>
        <v/>
      </c>
      <c r="HR160" s="275">
        <f>VLOOKUP(C160,MOVI!C:DT,76,0)</f>
        <v>0</v>
      </c>
      <c r="HS160" s="275">
        <f>VLOOKUP(C160,FPT!B:HQ,76,0)</f>
        <v>0</v>
      </c>
      <c r="HT160" t="str">
        <f t="shared" si="301"/>
        <v/>
      </c>
      <c r="HU160" s="275">
        <f>VLOOKUP(C160,MOVI!C:DT,77,0)</f>
        <v>0</v>
      </c>
      <c r="HV160" s="275">
        <f>VLOOKUP(C160,FPT!B:HT,77,0)</f>
        <v>0</v>
      </c>
      <c r="HW160" t="str">
        <f t="shared" si="302"/>
        <v/>
      </c>
      <c r="HX160" s="274">
        <f>VLOOKUP(C160,MOVI!C:CB,78,0)</f>
        <v>400000</v>
      </c>
      <c r="HY160" s="261">
        <f>VLOOKUP(C160,FPT!$B:$CA,78,0)</f>
        <v>400000</v>
      </c>
      <c r="HZ160" t="str">
        <f t="shared" si="303"/>
        <v/>
      </c>
      <c r="IA160" s="275">
        <f>VLOOKUP(C160,MOVI!C:CD,79,0)</f>
        <v>50000</v>
      </c>
      <c r="IB160" s="275">
        <f>VLOOKUP(C160,FPT!B:HZ,79,0)</f>
        <v>50000</v>
      </c>
      <c r="IC160" t="str">
        <f t="shared" si="304"/>
        <v/>
      </c>
      <c r="ID160" s="275">
        <f>VLOOKUP(C160,MOVI!C:CD,80,0)</f>
        <v>75000</v>
      </c>
      <c r="IE160" s="275">
        <f>VLOOKUP(C160,FPT!B:IC,80,0)</f>
        <v>75000</v>
      </c>
      <c r="IF160" t="str">
        <f t="shared" si="305"/>
        <v/>
      </c>
      <c r="IG160" s="275">
        <f>VLOOKUP(C160,MOVI!C:DT,81,0)</f>
        <v>0</v>
      </c>
      <c r="IH160" s="275">
        <f>VLOOKUP(C160,FPT!B:IF,81,0)</f>
        <v>0</v>
      </c>
      <c r="II160" t="str">
        <f t="shared" si="306"/>
        <v/>
      </c>
      <c r="IJ160" s="275">
        <f>VLOOKUP(C160,MOVI!C:DT,82,0)</f>
        <v>525000</v>
      </c>
      <c r="IK160" s="275">
        <f>VLOOKUP(C160,FPT!B:II,82,0)</f>
        <v>525000</v>
      </c>
      <c r="IL160" t="str">
        <f t="shared" si="307"/>
        <v/>
      </c>
      <c r="IM160" s="275">
        <f>ROUND(VLOOKUP(C160,MOVI!C:DT,83,0),0)</f>
        <v>11525000</v>
      </c>
      <c r="IN160" s="275">
        <f>ROUND(VLOOKUP(C160,FPT!B:IL,83,0),0)</f>
        <v>11525000</v>
      </c>
      <c r="IO160" t="str">
        <f t="shared" si="308"/>
        <v/>
      </c>
      <c r="IP160" s="275">
        <f>VLOOKUP(C160,MOVI!C:DT,84,0)</f>
        <v>0</v>
      </c>
      <c r="IQ160" s="275">
        <f>VLOOKUP(C160,FPT!B:IO,84,0)</f>
        <v>0</v>
      </c>
      <c r="IR160" t="str">
        <f t="shared" si="309"/>
        <v/>
      </c>
      <c r="IS160" s="275">
        <f>ROUND(VLOOKUP(C160,MOVI!C:DT,85,0),0)</f>
        <v>0</v>
      </c>
      <c r="IT160" s="275">
        <f>ROUND(VLOOKUP(C160,FPT!B:IR,85,0),0)</f>
        <v>0</v>
      </c>
      <c r="IU160" t="str">
        <f t="shared" si="310"/>
        <v/>
      </c>
      <c r="IV160" s="275">
        <f>VLOOKUP(C160,MOVI!C:DT,86,0)</f>
        <v>0</v>
      </c>
      <c r="IW160" s="275">
        <f>VLOOKUP(C160,FPT!B:IU,86,0)</f>
        <v>0</v>
      </c>
      <c r="IX160" t="str">
        <f t="shared" si="311"/>
        <v/>
      </c>
      <c r="IY160" s="275">
        <f>ROUND(VLOOKUP(C160,MOVI!C:DT,87,0),0)</f>
        <v>0</v>
      </c>
      <c r="IZ160" s="275">
        <f>ROUND(VLOOKUP(C160,FPT!B:IX,87,0),0)</f>
        <v>0</v>
      </c>
      <c r="JA160" t="str">
        <f t="shared" si="312"/>
        <v/>
      </c>
      <c r="JB160" s="275">
        <f>VLOOKUP(C160,MOVI!C:DT,88,0)</f>
        <v>0</v>
      </c>
      <c r="JC160" s="275">
        <f>VLOOKUP(C160,FPT!B:JA,88,0)</f>
        <v>0</v>
      </c>
      <c r="JD160" t="str">
        <f t="shared" si="313"/>
        <v/>
      </c>
      <c r="JE160" s="275">
        <f>VLOOKUP(C160,MOVI!C:DT,89,0)</f>
        <v>50000</v>
      </c>
      <c r="JF160" s="275">
        <f>VLOOKUP(C160,FPT!B:JD,89,0)</f>
        <v>50000</v>
      </c>
      <c r="JG160" t="str">
        <f t="shared" si="314"/>
        <v/>
      </c>
      <c r="JH160" s="275">
        <f>VLOOKUP(C160,MOVI!C:DT,90,0)</f>
        <v>0</v>
      </c>
      <c r="JI160" s="275">
        <f>VLOOKUP(C160,FPT!B:JG,90,0)</f>
        <v>0</v>
      </c>
      <c r="JJ160" t="str">
        <f t="shared" si="315"/>
        <v/>
      </c>
      <c r="JK160" s="275">
        <f>VLOOKUP(C160,MOVI!C:DT,91,0)</f>
        <v>0</v>
      </c>
      <c r="JL160" s="275">
        <f>VLOOKUP(C160,FPT!B:JJ,91,0)</f>
        <v>0</v>
      </c>
      <c r="JM160" t="str">
        <f t="shared" si="316"/>
        <v/>
      </c>
      <c r="JN160" s="275">
        <f>VLOOKUP(C160,MOVI!C:DT,92,0)</f>
        <v>0</v>
      </c>
      <c r="JO160" s="275">
        <f>VLOOKUP(C160,FPT!B:JM,92,0)</f>
        <v>0</v>
      </c>
      <c r="JP160" t="str">
        <f t="shared" si="317"/>
        <v/>
      </c>
      <c r="JQ160" s="275">
        <f>VLOOKUP(C160,MOVI!C:DT,93,0)</f>
        <v>0</v>
      </c>
      <c r="JR160" s="275">
        <f>VLOOKUP(C160,FPT!B:JP,93,0)</f>
        <v>0</v>
      </c>
      <c r="JS160" t="str">
        <f t="shared" si="318"/>
        <v/>
      </c>
      <c r="JT160" s="275">
        <f>VLOOKUP(C160,MOVI!C:DT,94,0)</f>
        <v>50000</v>
      </c>
      <c r="JU160" s="275">
        <f>VLOOKUP(C160,FPT!B:JS,94,0)</f>
        <v>50000</v>
      </c>
      <c r="JV160" t="str">
        <f t="shared" si="319"/>
        <v/>
      </c>
      <c r="JW160" s="275">
        <f>VLOOKUP(C160,MOVI!C:DT,95,0)</f>
        <v>4425000</v>
      </c>
      <c r="JX160" s="275">
        <f>VLOOKUP(C160,FPT!B:JV,95,0)</f>
        <v>4425000</v>
      </c>
      <c r="JY160" t="str">
        <f t="shared" si="320"/>
        <v/>
      </c>
      <c r="JZ160" s="275">
        <f>VLOOKUP(C160,MOVI!C:DT,96,0)</f>
        <v>0</v>
      </c>
      <c r="KA160" s="275">
        <f>VLOOKUP(C160,FPT!B:JY,96,0)</f>
        <v>0</v>
      </c>
      <c r="KB160" t="str">
        <f t="shared" si="321"/>
        <v/>
      </c>
      <c r="KC160" s="275">
        <f>VLOOKUP(C160,MOVI!C:DT,97,0)</f>
        <v>4425000</v>
      </c>
      <c r="KD160" s="275">
        <f>VLOOKUP(C160,FPT!B:KB,97,0)</f>
        <v>4425000</v>
      </c>
      <c r="KE160" t="str">
        <f t="shared" si="322"/>
        <v/>
      </c>
      <c r="KF160" s="275">
        <f>VLOOKUP(C160,MOVI!C:DT,98,0)</f>
        <v>850000.00000000012</v>
      </c>
      <c r="KG160" s="275">
        <f>VLOOKUP(C160,FPT!B:KE,98,0)</f>
        <v>850000</v>
      </c>
      <c r="KH160" t="str">
        <f t="shared" si="323"/>
        <v/>
      </c>
      <c r="KI160" s="275">
        <f>VLOOKUP(C160,MOVI!C:DT,99,0)</f>
        <v>0</v>
      </c>
      <c r="KJ160" s="275">
        <f>VLOOKUP(C160,FPT!B:KH,99,0)</f>
        <v>0</v>
      </c>
      <c r="KK160" t="str">
        <f t="shared" si="324"/>
        <v/>
      </c>
      <c r="KL160" s="275">
        <f>VLOOKUP(C160,MOVI!C:DT,100,0)</f>
        <v>150000</v>
      </c>
      <c r="KM160" s="275">
        <f>VLOOKUP(C160,FPT!B:KK,100,0)</f>
        <v>150000</v>
      </c>
      <c r="KN160" t="str">
        <f t="shared" si="325"/>
        <v/>
      </c>
      <c r="KO160" s="275">
        <f>VLOOKUP(C160,MOVI!C:DT,101,0)</f>
        <v>0</v>
      </c>
      <c r="KP160" s="275">
        <f>VLOOKUP(C160,FPT!B:KN,101,0)</f>
        <v>0</v>
      </c>
      <c r="KQ160" t="str">
        <f t="shared" si="326"/>
        <v/>
      </c>
      <c r="KR160" s="275">
        <f>VLOOKUP(C160,MOVI!C:DT,102,0)</f>
        <v>0</v>
      </c>
      <c r="KS160" s="275">
        <f>VLOOKUP(C160,FPT!B:KQ,102,0)</f>
        <v>0</v>
      </c>
      <c r="KT160" t="str">
        <f t="shared" si="327"/>
        <v/>
      </c>
      <c r="KU160" s="275">
        <f>VLOOKUP(C160,MOVI!C:DT,103,0)</f>
        <v>1000000.0000000001</v>
      </c>
      <c r="KV160" s="275">
        <f>VLOOKUP(C160,FPT!B:KT,103,0)</f>
        <v>1000000</v>
      </c>
      <c r="KW160" t="str">
        <f t="shared" si="328"/>
        <v/>
      </c>
      <c r="KX160" s="275">
        <f>VLOOKUP(C160,MOVI!C:DT,104,0)</f>
        <v>1525000</v>
      </c>
      <c r="KY160" s="275">
        <f>VLOOKUP(C160,FPT!B:KW,104,0)</f>
        <v>1525000</v>
      </c>
      <c r="KZ160" t="str">
        <f t="shared" si="329"/>
        <v/>
      </c>
      <c r="LA160" s="275">
        <f>VLOOKUP(C160,MOVI!C:DT,105,0)</f>
        <v>100000</v>
      </c>
      <c r="LB160" s="275">
        <f>VLOOKUP(C160,FPT!B:KZ,105,0)</f>
        <v>100000</v>
      </c>
      <c r="LC160" t="str">
        <f t="shared" si="330"/>
        <v/>
      </c>
      <c r="LD160" s="275">
        <f>VLOOKUP(C160,MOVI!C:DT,106,0)</f>
        <v>6100000</v>
      </c>
      <c r="LE160" s="275">
        <f>VLOOKUP(C160,FPT!B:LC,106,0)</f>
        <v>6100000</v>
      </c>
      <c r="LF160" t="str">
        <f t="shared" si="331"/>
        <v/>
      </c>
      <c r="LG160" s="273">
        <f>VLOOKUP(C160,MOVI!C:DT,107,0)</f>
        <v>0</v>
      </c>
      <c r="LH160" s="273">
        <f>VLOOKUP(C160,FPT!B:LF,107,0)</f>
        <v>0</v>
      </c>
      <c r="LI160" t="str">
        <f t="shared" si="332"/>
        <v/>
      </c>
      <c r="LJ160" t="str">
        <f>VLOOKUP(C160,MOVI!C:DV,108,0)</f>
        <v>Việt PhúSouthSupport</v>
      </c>
      <c r="LK160" s="252" t="str">
        <f>VLOOKUP(C160,FPT!B:LI,108,0)</f>
        <v>Việt PhúSouthSupport</v>
      </c>
      <c r="LL160" t="str">
        <f t="shared" si="333"/>
        <v/>
      </c>
      <c r="LM160" s="275">
        <f>ROUND(VLOOKUP(C160,MOVI!C:DV,109,0),0)</f>
        <v>416667</v>
      </c>
      <c r="LN160" s="275">
        <f>ROUND(VLOOKUP(C160,FPT!B:LL,109,0),0)</f>
        <v>416667</v>
      </c>
      <c r="LO160" t="str">
        <f t="shared" si="334"/>
        <v/>
      </c>
      <c r="LP160" t="str">
        <f>VLOOKUP(C160,MOVI!C:DV,110,0)</f>
        <v>HO</v>
      </c>
      <c r="LQ160" s="247" t="str">
        <f>VLOOKUP(C160,FPT!B:LO,110,0)</f>
        <v>HO</v>
      </c>
      <c r="LR160" t="str">
        <f t="shared" si="335"/>
        <v/>
      </c>
      <c r="LS160">
        <f>MOVI!DI155</f>
        <v>22</v>
      </c>
      <c r="LV160">
        <f>MOVI!DJ155</f>
        <v>0</v>
      </c>
      <c r="LW160">
        <f>MOVI!DK155</f>
        <v>0</v>
      </c>
      <c r="LX160" t="str">
        <f>MOVI!DL155</f>
        <v>x</v>
      </c>
      <c r="LY160">
        <f>MOVI!DM155</f>
        <v>0</v>
      </c>
      <c r="LZ160">
        <f>MOVI!DN155</f>
        <v>50000</v>
      </c>
      <c r="MA160">
        <f>MOVI!DO155</f>
        <v>0</v>
      </c>
      <c r="MB160" t="str">
        <f>MOVI!DP155</f>
        <v/>
      </c>
      <c r="MC160">
        <f>MOVI!DQ155</f>
        <v>0</v>
      </c>
      <c r="MD160">
        <f>MOVI!DR155</f>
        <v>0</v>
      </c>
      <c r="ME160" t="str">
        <f>VLOOKUP(C160,MOVI!C:DV,121,0)</f>
        <v/>
      </c>
      <c r="MF160" s="252"/>
      <c r="MG160" t="str">
        <f t="shared" si="228"/>
        <v/>
      </c>
      <c r="MH160" t="str">
        <f>VLOOKUP(C160,MOVI!C:DT,122,0)</f>
        <v>Việt PhúSouth</v>
      </c>
      <c r="MI160" s="252" t="str">
        <f>VLOOKUP(C160,FPT!B:DS,112,0)</f>
        <v>Việt PhúSouth</v>
      </c>
      <c r="MJ160" t="str">
        <f t="shared" si="336"/>
        <v/>
      </c>
    </row>
    <row r="161" spans="1:348" x14ac:dyDescent="0.25">
      <c r="A161">
        <v>153</v>
      </c>
      <c r="B161" s="48">
        <v>5829</v>
      </c>
      <c r="C161" s="271" t="s">
        <v>905</v>
      </c>
      <c r="D161" t="str">
        <f>VLOOKUP(C161,MOVI!C:D,2,0)</f>
        <v>Nguyễn Thúy Huyền</v>
      </c>
      <c r="E161" t="str">
        <f>VLOOKUP(C161,FPT!B:C,2,0)</f>
        <v>Nguyễn Thúy Huyền</v>
      </c>
      <c r="F161" t="str">
        <f t="shared" si="229"/>
        <v/>
      </c>
      <c r="G161" t="str">
        <f>VLOOKUP(C161,MOVI!C:E,3,0)</f>
        <v>Support</v>
      </c>
      <c r="H161" t="str">
        <f>VLOOKUP(C161,FPT!B:F,3,0)</f>
        <v>Support</v>
      </c>
      <c r="I161" t="str">
        <f t="shared" si="230"/>
        <v/>
      </c>
      <c r="J161" t="str">
        <f>VLOOKUP(C161,MOVI!C:H,4,0)</f>
        <v>Operations</v>
      </c>
      <c r="K161" t="str">
        <f>VLOOKUP(C161,FPT!B:I,4,0)</f>
        <v>Operations</v>
      </c>
      <c r="L161" t="str">
        <f t="shared" si="231"/>
        <v/>
      </c>
      <c r="M161" t="str">
        <f>VLOOKUP(C161,MOVI!C:DT,5,0)</f>
        <v>Associate</v>
      </c>
      <c r="N161" t="str">
        <f>VLOOKUP(C161,FPT!B:L,5,0)</f>
        <v>Associate</v>
      </c>
      <c r="O161" t="str">
        <f t="shared" si="232"/>
        <v/>
      </c>
      <c r="P161" t="str">
        <f>VLOOKUP(C161,MOVI!C:DT,6,0)</f>
        <v>Verification Officer</v>
      </c>
      <c r="Q161" t="str">
        <f>VLOOKUP(C161,FPT!B:O,6,0)</f>
        <v>Verification Officer</v>
      </c>
      <c r="R161" t="str">
        <f t="shared" si="233"/>
        <v/>
      </c>
      <c r="S161" t="str">
        <f>VLOOKUP(C161,MOVI!C:DT,7,0)</f>
        <v>South</v>
      </c>
      <c r="T161" t="str">
        <f>VLOOKUP(C161,FPT!B:R,7,0)</f>
        <v>South</v>
      </c>
      <c r="U161" t="str">
        <f t="shared" si="234"/>
        <v/>
      </c>
      <c r="V161" t="str">
        <f>VLOOKUP(C161,MOVI!C:DT,8,0)</f>
        <v>Việt Phú</v>
      </c>
      <c r="W161" t="str">
        <f>VLOOKUP(C161,FPT!B:U,8,0)</f>
        <v>Việt Phú</v>
      </c>
      <c r="X161" t="str">
        <f t="shared" si="235"/>
        <v/>
      </c>
      <c r="Y161" t="str">
        <f>VLOOKUP(C161,MOVI!C:DT,9,0)</f>
        <v>Full-time</v>
      </c>
      <c r="Z161" t="str">
        <f>VLOOKUP(C161,FPT!B:X,9,0)</f>
        <v>Full-time</v>
      </c>
      <c r="AA161" t="str">
        <f t="shared" si="236"/>
        <v/>
      </c>
      <c r="AB161" t="str">
        <f>VLOOKUP(C161,MOVI!C:DT,10,0)</f>
        <v>Permanent</v>
      </c>
      <c r="AC161" t="str">
        <f>VLOOKUP(C161,FPT!B:AA,10,0)</f>
        <v>Permanent</v>
      </c>
      <c r="AD161" t="str">
        <f t="shared" si="237"/>
        <v/>
      </c>
      <c r="AE161" s="247">
        <f>VLOOKUP(C161,MOVI!C:DT,11,0)</f>
        <v>44046</v>
      </c>
      <c r="AF161" s="247">
        <f>VLOOKUP(C161,FPT!B:AD,11,0)</f>
        <v>44046</v>
      </c>
      <c r="AG161" t="str">
        <f t="shared" si="238"/>
        <v/>
      </c>
      <c r="AH161" s="260" t="str">
        <f>VLOOKUP(C161,MOVI!C:DT,12,0)</f>
        <v/>
      </c>
      <c r="AI161" s="260"/>
      <c r="AJ161" t="str">
        <f t="shared" si="338"/>
        <v/>
      </c>
      <c r="AK161">
        <f>VLOOKUP(C161,MOVI!C:DT,13,0)</f>
        <v>0</v>
      </c>
      <c r="AL161" s="247">
        <f>VLOOKUP(C161,FPT!B:AJ,13,0)</f>
        <v>0</v>
      </c>
      <c r="AM161" t="str">
        <f t="shared" si="337"/>
        <v/>
      </c>
      <c r="AN161" s="247">
        <f>VLOOKUP(C161,MOVI!C:DT,14,0)</f>
        <v>0</v>
      </c>
      <c r="AO161" s="247">
        <f>VLOOKUP(C161,FPT!B:AM,14,0)</f>
        <v>0</v>
      </c>
      <c r="AP161" t="str">
        <f t="shared" si="239"/>
        <v/>
      </c>
      <c r="AQ161" t="str">
        <f>VLOOKUP(C161,MOVI!C:DT,15,0)</f>
        <v>LC</v>
      </c>
      <c r="AR161" s="247">
        <f>VLOOKUP(C161,FPT!B:AP,15,0)</f>
        <v>0</v>
      </c>
      <c r="AS161" t="str">
        <f t="shared" si="240"/>
        <v>Lệch</v>
      </c>
      <c r="AT161" s="282" t="str">
        <f>VLOOKUP(C161,MOVI!C:DT,16,0)</f>
        <v>LTTP</v>
      </c>
      <c r="AU161" s="247" t="str">
        <f>VLOOKUP(C161,FPT!B:AS,16,0)</f>
        <v>LTTP</v>
      </c>
      <c r="AV161" t="str">
        <f t="shared" si="241"/>
        <v/>
      </c>
      <c r="AW161" t="str">
        <f>VLOOKUP(C161,MOVI!C:DT,17,0)</f>
        <v>L</v>
      </c>
      <c r="AX161" s="247" t="str">
        <f>VLOOKUP(C161,FPT!B:AV,17,0)</f>
        <v>L</v>
      </c>
      <c r="AY161" t="str">
        <f t="shared" si="242"/>
        <v/>
      </c>
      <c r="AZ161">
        <f>VLOOKUP(C161,MOVI!C:DT,18,0)</f>
        <v>0</v>
      </c>
      <c r="BA161" s="247">
        <f>VLOOKUP(C161,FPT!B:AY,18,0)</f>
        <v>0</v>
      </c>
      <c r="BB161" t="str">
        <f t="shared" si="243"/>
        <v/>
      </c>
      <c r="BC161" s="275">
        <f>VLOOKUP(C161,MOVI!C:DT,19,0)</f>
        <v>5000000</v>
      </c>
      <c r="BD161" s="275">
        <f>VLOOKUP(C161,FPT!B:BB,19,0)</f>
        <v>5000000</v>
      </c>
      <c r="BE161" t="str">
        <f t="shared" si="244"/>
        <v/>
      </c>
      <c r="BF161">
        <f>VLOOKUP(C161,MOVI!C:DT,20,0)</f>
        <v>0</v>
      </c>
      <c r="BG161" s="252">
        <f>VLOOKUP(C161,FPT!B:BE,20,0)</f>
        <v>0</v>
      </c>
      <c r="BH161" t="str">
        <f t="shared" si="245"/>
        <v/>
      </c>
      <c r="BI161" s="275">
        <f>VLOOKUP(C161,MOVI!C:DT,21,0)</f>
        <v>5000000</v>
      </c>
      <c r="BJ161" s="275">
        <f>VLOOKUP(C161,FPT!B:BH,21,0)</f>
        <v>5000000</v>
      </c>
      <c r="BK161" t="str">
        <f t="shared" si="246"/>
        <v/>
      </c>
      <c r="BL161" s="275">
        <f>VLOOKUP(C161,MOVI!C:DT,22,0)</f>
        <v>0</v>
      </c>
      <c r="BM161" s="275">
        <f>VLOOKUP(C161,FPT!B:BK,22,0)</f>
        <v>0</v>
      </c>
      <c r="BN161" t="str">
        <f t="shared" si="247"/>
        <v/>
      </c>
      <c r="BO161" s="275">
        <f>VLOOKUP(C161,MOVI!C:DT,23,0)</f>
        <v>0</v>
      </c>
      <c r="BP161" s="275">
        <f>VLOOKUP(C161,FPT!B:BN,23,0)</f>
        <v>0</v>
      </c>
      <c r="BQ161" t="str">
        <f t="shared" si="248"/>
        <v/>
      </c>
      <c r="BR161" s="275">
        <f>VLOOKUP(C161,MOVI!C:DT,24,0)</f>
        <v>0</v>
      </c>
      <c r="BS161" s="275">
        <f>VLOOKUP(C161,FPT!B:BQ,24,0)</f>
        <v>0</v>
      </c>
      <c r="BT161" t="str">
        <f t="shared" si="249"/>
        <v/>
      </c>
      <c r="BU161" s="275">
        <f>VLOOKUP(C161,MOVI!C:DT,25,0)</f>
        <v>0</v>
      </c>
      <c r="BV161" s="275">
        <f>VLOOKUP(C161,FPT!B:BT,25,0)</f>
        <v>0</v>
      </c>
      <c r="BW161" t="str">
        <f t="shared" si="250"/>
        <v/>
      </c>
      <c r="BX161" s="275">
        <f>VLOOKUP(C161,MOVI!C:DT,26,0)</f>
        <v>0</v>
      </c>
      <c r="BY161" s="275">
        <f>VLOOKUP(C161,FPT!B:BW,26,0)</f>
        <v>0</v>
      </c>
      <c r="BZ161" t="str">
        <f t="shared" si="251"/>
        <v/>
      </c>
      <c r="CA161" s="275">
        <f>VLOOKUP(C161,MOVI!C:DT,27,0)</f>
        <v>0</v>
      </c>
      <c r="CB161" s="275">
        <f>VLOOKUP(C161,FPT!B:BZ,27,0)</f>
        <v>0</v>
      </c>
      <c r="CC161" t="str">
        <f t="shared" si="252"/>
        <v/>
      </c>
      <c r="CD161" s="275">
        <f>VLOOKUP(C161,MOVI!C:DT,28,0)</f>
        <v>0</v>
      </c>
      <c r="CE161" s="275">
        <f>VLOOKUP(C161,FPT!B:CC,28,0)</f>
        <v>0</v>
      </c>
      <c r="CF161" t="str">
        <f t="shared" si="253"/>
        <v/>
      </c>
      <c r="CG161" t="str">
        <f>VLOOKUP(C161,MOVI!C:DT,29,0)</f>
        <v>CN</v>
      </c>
      <c r="CH161" s="252" t="str">
        <f>VLOOKUP(C161,FPT!B:CF,29,0)</f>
        <v>CN</v>
      </c>
      <c r="CI161" t="str">
        <f t="shared" si="254"/>
        <v/>
      </c>
      <c r="CJ161">
        <f>VLOOKUP(C161,MOVI!C:DT,30,0)</f>
        <v>26</v>
      </c>
      <c r="CK161" s="252">
        <f>VLOOKUP(C161,FPT!B:CI,30,0)</f>
        <v>26</v>
      </c>
      <c r="CL161" t="str">
        <f t="shared" si="255"/>
        <v/>
      </c>
      <c r="CM161">
        <f>VLOOKUP(C161,MOVI!C:DT,31,0)</f>
        <v>25</v>
      </c>
      <c r="CN161" s="252">
        <f>VLOOKUP(C161,FPT!B:CL,31,0)</f>
        <v>25</v>
      </c>
      <c r="CO161" t="str">
        <f t="shared" si="256"/>
        <v/>
      </c>
      <c r="CP161" s="275">
        <f>VLOOKUP(C161,MOVI!C:DT,32,0)</f>
        <v>1</v>
      </c>
      <c r="CQ161" s="275">
        <f>VLOOKUP(C161,FPT!B:CO,32,0)</f>
        <v>1</v>
      </c>
      <c r="CR161" t="str">
        <f t="shared" si="257"/>
        <v/>
      </c>
      <c r="CS161" s="275">
        <f>VLOOKUP(C161,MOVI!C:DT,33,0)</f>
        <v>0</v>
      </c>
      <c r="CT161" s="275">
        <f>VLOOKUP(C161,FPT!B:CR,33,0)</f>
        <v>0</v>
      </c>
      <c r="CU161" t="str">
        <f t="shared" si="258"/>
        <v/>
      </c>
      <c r="CV161" s="275">
        <f>VLOOKUP(C161,MOVI!C:DT,34,0)</f>
        <v>0</v>
      </c>
      <c r="CW161" s="275">
        <f>VLOOKUP(C161,FPT!B:CU,34,0)</f>
        <v>0</v>
      </c>
      <c r="CX161" t="str">
        <f t="shared" si="259"/>
        <v/>
      </c>
      <c r="CY161" s="275">
        <f>VLOOKUP(C161,MOVI!C:DT,35,0)</f>
        <v>26</v>
      </c>
      <c r="CZ161" s="275">
        <f>VLOOKUP(C161,FPT!B:CX,35,0)</f>
        <v>26</v>
      </c>
      <c r="DA161" t="str">
        <f t="shared" si="260"/>
        <v/>
      </c>
      <c r="DB161" s="275">
        <f>VLOOKUP(C161,MOVI!C:DT,36,0)</f>
        <v>0</v>
      </c>
      <c r="DC161" s="275">
        <f>VLOOKUP(C161,FPT!B:DA,36,0)</f>
        <v>0</v>
      </c>
      <c r="DD161" t="str">
        <f t="shared" si="261"/>
        <v/>
      </c>
      <c r="DE161" s="275">
        <f>VLOOKUP(C161,MOVI!C:DT,37,0)</f>
        <v>0</v>
      </c>
      <c r="DF161" s="275">
        <f>VLOOKUP(C161,FPT!B:DD,37,0)</f>
        <v>0</v>
      </c>
      <c r="DG161" t="str">
        <f t="shared" si="262"/>
        <v/>
      </c>
      <c r="DH161" s="275">
        <f>VLOOKUP(C161,MOVI!C:DT,38,0)</f>
        <v>0</v>
      </c>
      <c r="DI161" s="275">
        <f>VLOOKUP(C161,FPT!B:DG,38,0)</f>
        <v>0</v>
      </c>
      <c r="DJ161" t="str">
        <f t="shared" si="263"/>
        <v/>
      </c>
      <c r="DK161" s="275">
        <f>VLOOKUP(C161,MOVI!C:DT,39,0)</f>
        <v>0</v>
      </c>
      <c r="DL161" s="275">
        <f>VLOOKUP(C161,FPT!B:DJ,39,0)</f>
        <v>0</v>
      </c>
      <c r="DM161" t="str">
        <f t="shared" si="264"/>
        <v/>
      </c>
      <c r="DN161" s="275">
        <f>VLOOKUP(C161,MOVI!C:DT,40,0)</f>
        <v>0</v>
      </c>
      <c r="DO161" s="275">
        <f>VLOOKUP(C161,FPT!B:DM,40,0)</f>
        <v>0</v>
      </c>
      <c r="DP161" t="str">
        <f t="shared" si="265"/>
        <v/>
      </c>
      <c r="DQ161" s="275">
        <f>VLOOKUP(C161,MOVI!C:DT,41,0)</f>
        <v>0</v>
      </c>
      <c r="DR161" s="275">
        <f>VLOOKUP(C161,FPT!B:DP,41,0)</f>
        <v>0</v>
      </c>
      <c r="DS161" t="str">
        <f t="shared" si="266"/>
        <v/>
      </c>
      <c r="DT161" s="275">
        <f>VLOOKUP(C161,MOVI!C:DT,42,0)</f>
        <v>5000000</v>
      </c>
      <c r="DU161" s="275">
        <f>ROUND(VLOOKUP(C161,FPT!B:DS,42,0),0)</f>
        <v>5000000</v>
      </c>
      <c r="DV161" t="str">
        <f t="shared" si="267"/>
        <v/>
      </c>
      <c r="DW161" s="275">
        <f>VLOOKUP(C161,MOVI!C:DT,43,0)</f>
        <v>0</v>
      </c>
      <c r="DX161" s="275">
        <f>VLOOKUP(C161,FPT!B:DV,43,0)</f>
        <v>0</v>
      </c>
      <c r="DY161" t="str">
        <f t="shared" si="268"/>
        <v/>
      </c>
      <c r="DZ161" s="275">
        <f>VLOOKUP(C161,MOVI!C:DT,44,0)</f>
        <v>0</v>
      </c>
      <c r="EA161" s="275">
        <f>VLOOKUP(C161,FPT!B:DY,44,0)</f>
        <v>0</v>
      </c>
      <c r="EB161" t="str">
        <f t="shared" si="269"/>
        <v/>
      </c>
      <c r="EC161" s="275">
        <f>VLOOKUP(C161,MOVI!C:DT,45,0)</f>
        <v>5000000</v>
      </c>
      <c r="ED161" s="275">
        <f>ROUND(VLOOKUP(C161,FPT!B:EB,45,0),0)</f>
        <v>5000000</v>
      </c>
      <c r="EE161" t="str">
        <f t="shared" si="270"/>
        <v/>
      </c>
      <c r="EF161" s="275">
        <f>VLOOKUP(C161,MOVI!C:DT,46,0)</f>
        <v>0</v>
      </c>
      <c r="EG161" s="275">
        <f>VLOOKUP(C161,FPT!B:EE,46,0)</f>
        <v>0</v>
      </c>
      <c r="EH161" t="str">
        <f t="shared" si="271"/>
        <v/>
      </c>
      <c r="EI161" s="275">
        <f>VLOOKUP(C161,MOVI!C:DT,47,0)</f>
        <v>0</v>
      </c>
      <c r="EJ161" s="275">
        <f>VLOOKUP(C161,FPT!B:EH,47,0)</f>
        <v>0</v>
      </c>
      <c r="EK161" t="str">
        <f t="shared" si="272"/>
        <v/>
      </c>
      <c r="EL161" s="275">
        <f>VLOOKUP(C161,MOVI!C:DT,48,0)</f>
        <v>0</v>
      </c>
      <c r="EM161" s="275">
        <f>VLOOKUP(C161,FPT!B:EK,48,0)</f>
        <v>0</v>
      </c>
      <c r="EN161" t="str">
        <f t="shared" si="273"/>
        <v/>
      </c>
      <c r="EO161" s="275">
        <f>VLOOKUP(C161,MOVI!C:DT,49,0)</f>
        <v>0</v>
      </c>
      <c r="EP161" s="275">
        <f>VLOOKUP(C161,FPT!B:EN,49,0)</f>
        <v>0</v>
      </c>
      <c r="EQ161" t="str">
        <f t="shared" si="274"/>
        <v/>
      </c>
      <c r="ER161" s="275">
        <f>VLOOKUP(C161,MOVI!C:DT,50,0)</f>
        <v>0</v>
      </c>
      <c r="ES161" s="275">
        <f>VLOOKUP(C161,FPT!B:EQ,50,0)</f>
        <v>0</v>
      </c>
      <c r="ET161" t="str">
        <f t="shared" si="275"/>
        <v/>
      </c>
      <c r="EU161" s="275">
        <f>VLOOKUP(C161,MOVI!C:DT,51,0)</f>
        <v>0</v>
      </c>
      <c r="EV161" s="275">
        <f>VLOOKUP(C161,FPT!B:ET,51,0)</f>
        <v>0</v>
      </c>
      <c r="EW161" t="str">
        <f t="shared" si="276"/>
        <v/>
      </c>
      <c r="EX161" s="275">
        <f>VLOOKUP(C161,MOVI!C:DT,52,0)</f>
        <v>0</v>
      </c>
      <c r="EY161" s="275">
        <f>VLOOKUP(C161,FPT!B:EW,52,0)</f>
        <v>0</v>
      </c>
      <c r="EZ161" t="str">
        <f t="shared" si="277"/>
        <v/>
      </c>
      <c r="FA161" s="275">
        <f>VLOOKUP(C161,MOVI!C:DT,53,0)</f>
        <v>0</v>
      </c>
      <c r="FB161" s="275">
        <f>VLOOKUP(C161,FPT!B:EZ,53,0)</f>
        <v>0</v>
      </c>
      <c r="FC161" t="str">
        <f t="shared" si="278"/>
        <v/>
      </c>
      <c r="FD161" s="275">
        <f>VLOOKUP(C161,MOVI!C:DT,54,0)</f>
        <v>0</v>
      </c>
      <c r="FE161" s="275">
        <f>VLOOKUP(C161,FPT!B:FC,54,0)</f>
        <v>0</v>
      </c>
      <c r="FF161" t="str">
        <f t="shared" si="279"/>
        <v/>
      </c>
      <c r="FG161" s="275">
        <f>VLOOKUP(C161,MOVI!C:DT,55,0)</f>
        <v>0</v>
      </c>
      <c r="FH161" s="275">
        <f>VLOOKUP(C161,FPT!B:FF,55,0)</f>
        <v>0</v>
      </c>
      <c r="FI161" t="str">
        <f t="shared" si="280"/>
        <v/>
      </c>
      <c r="FJ161" s="275">
        <f>VLOOKUP(C161,MOVI!C:DT,56,0)</f>
        <v>0</v>
      </c>
      <c r="FK161" s="275">
        <f>VLOOKUP(C161,FPT!B:FI,56,0)</f>
        <v>0</v>
      </c>
      <c r="FL161" t="str">
        <f t="shared" si="281"/>
        <v/>
      </c>
      <c r="FM161" s="275">
        <f>VLOOKUP(C161,MOVI!C:DT,57,0)</f>
        <v>0</v>
      </c>
      <c r="FN161" s="275">
        <f>VLOOKUP(C161,FPT!B:FL,57,0)</f>
        <v>0</v>
      </c>
      <c r="FO161" t="str">
        <f t="shared" si="282"/>
        <v/>
      </c>
      <c r="FP161" s="275">
        <f>VLOOKUP(C161,MOVI!C:DT,58,0)</f>
        <v>0</v>
      </c>
      <c r="FQ161" s="275">
        <f>VLOOKUP(C161,FPT!B:FO,58,0)</f>
        <v>0</v>
      </c>
      <c r="FR161" t="str">
        <f t="shared" si="283"/>
        <v/>
      </c>
      <c r="FS161" s="275">
        <f>VLOOKUP(C161,MOVI!C:DT,59,0)</f>
        <v>0</v>
      </c>
      <c r="FT161" s="275">
        <f>VLOOKUP(C161,FPT!B:FR,59,0)</f>
        <v>0</v>
      </c>
      <c r="FU161" t="str">
        <f t="shared" si="284"/>
        <v/>
      </c>
      <c r="FV161" s="275">
        <f>VLOOKUP(C161,MOVI!C:DT,60,0)</f>
        <v>0</v>
      </c>
      <c r="FW161" s="275">
        <f>VLOOKUP(C161,FPT!B:FU,60,0)</f>
        <v>0</v>
      </c>
      <c r="FX161" t="str">
        <f t="shared" si="285"/>
        <v/>
      </c>
      <c r="FY161" s="275">
        <f>VLOOKUP(C161,MOVI!C:DT,61,0)</f>
        <v>0</v>
      </c>
      <c r="FZ161" s="275">
        <f>VLOOKUP(C161,FPT!B:FX,61,0)</f>
        <v>0</v>
      </c>
      <c r="GA161" t="str">
        <f t="shared" si="286"/>
        <v/>
      </c>
      <c r="GB161" s="275">
        <f>VLOOKUP(C161,MOVI!C:DT,62,0)</f>
        <v>0</v>
      </c>
      <c r="GC161" s="275">
        <f>VLOOKUP(C161,FPT!B:GA,62,0)</f>
        <v>0</v>
      </c>
      <c r="GD161" t="str">
        <f t="shared" si="287"/>
        <v/>
      </c>
      <c r="GE161" s="275">
        <f>VLOOKUP(C161,MOVI!C:DT,63,0)</f>
        <v>0</v>
      </c>
      <c r="GF161" s="275">
        <f>VLOOKUP(C161,FPT!B:GD,63,0)</f>
        <v>0</v>
      </c>
      <c r="GG161" t="str">
        <f t="shared" si="288"/>
        <v/>
      </c>
      <c r="GH161" s="275">
        <f>VLOOKUP(C161,MOVI!C:DT,64,0)</f>
        <v>0</v>
      </c>
      <c r="GI161" s="275">
        <f>VLOOKUP(C161,FPT!B:GG,64,0)</f>
        <v>0</v>
      </c>
      <c r="GJ161" t="str">
        <f t="shared" si="289"/>
        <v/>
      </c>
      <c r="GK161" s="275">
        <f>VLOOKUP(C161,MOVI!C:DT,65,0)</f>
        <v>0</v>
      </c>
      <c r="GL161" s="275">
        <f>VLOOKUP(C161,FPT!B:GJ,65,0)</f>
        <v>0</v>
      </c>
      <c r="GM161" t="str">
        <f t="shared" si="290"/>
        <v/>
      </c>
      <c r="GN161" s="275">
        <f>VLOOKUP(C161,MOVI!C:DT,66,0)</f>
        <v>0</v>
      </c>
      <c r="GO161" s="275">
        <f>VLOOKUP(C161,FPT!B:GM,66,0)</f>
        <v>0</v>
      </c>
      <c r="GP161" t="str">
        <f t="shared" si="291"/>
        <v/>
      </c>
      <c r="GQ161" s="275">
        <f>VLOOKUP(C161,MOVI!C:DT,67,0)</f>
        <v>0</v>
      </c>
      <c r="GR161" s="275">
        <f>VLOOKUP(C161,FPT!B:GP,67,0)</f>
        <v>0</v>
      </c>
      <c r="GS161" t="str">
        <f t="shared" si="292"/>
        <v/>
      </c>
      <c r="GT161" s="275">
        <f>VLOOKUP(C161,MOVI!C:DT,68,0)</f>
        <v>0</v>
      </c>
      <c r="GU161" s="275">
        <f>VLOOKUP(C161,FPT!B:GS,68,0)</f>
        <v>0</v>
      </c>
      <c r="GV161" t="str">
        <f t="shared" si="293"/>
        <v/>
      </c>
      <c r="GW161" s="275">
        <f>VLOOKUP(C161,MOVI!C:DT,69,0)</f>
        <v>0</v>
      </c>
      <c r="GX161" s="275">
        <f>VLOOKUP(C161,FPT!B:GV,69,0)</f>
        <v>0</v>
      </c>
      <c r="GY161" t="str">
        <f t="shared" si="294"/>
        <v/>
      </c>
      <c r="GZ161" s="275">
        <f>VLOOKUP(C161,MOVI!C:DT,70,0)</f>
        <v>0</v>
      </c>
      <c r="HA161" s="275">
        <f>VLOOKUP(C161,FPT!B:GY,70,0)</f>
        <v>0</v>
      </c>
      <c r="HB161" t="str">
        <f t="shared" si="295"/>
        <v/>
      </c>
      <c r="HC161" s="275">
        <f>VLOOKUP(C161,MOVI!C:DT,71,0)</f>
        <v>5000000</v>
      </c>
      <c r="HD161" s="275">
        <f>ROUND(VLOOKUP(C161,FPT!B:HB,71,0),0)</f>
        <v>5000000</v>
      </c>
      <c r="HE161" t="str">
        <f t="shared" si="296"/>
        <v/>
      </c>
      <c r="HF161" s="275">
        <f>ROUND(VLOOKUP(C161,MOVI!C:DT,72,0),0)</f>
        <v>0</v>
      </c>
      <c r="HG161" s="275">
        <f>ROUND(VLOOKUP(C161,FPT!B:HE,72,0),0)</f>
        <v>0</v>
      </c>
      <c r="HH161" t="str">
        <f t="shared" si="297"/>
        <v/>
      </c>
      <c r="HI161" s="275">
        <f>VLOOKUP(C161,MOVI!C:DT,73,0)</f>
        <v>0</v>
      </c>
      <c r="HJ161" s="275">
        <f>VLOOKUP(C161,FPT!B:HH,73,0)</f>
        <v>0</v>
      </c>
      <c r="HK161" t="str">
        <f t="shared" si="298"/>
        <v/>
      </c>
      <c r="HL161" s="275">
        <f>VLOOKUP(C161,MOVI!C:DT,74,0)</f>
        <v>0</v>
      </c>
      <c r="HM161" s="275">
        <f>VLOOKUP(C161,FPT!B:HK,74,0)</f>
        <v>0</v>
      </c>
      <c r="HN161" t="str">
        <f t="shared" si="299"/>
        <v/>
      </c>
      <c r="HO161" s="275">
        <f>VLOOKUP(C161,MOVI!C:DT,75,0)</f>
        <v>11000000</v>
      </c>
      <c r="HP161" s="275">
        <f>VLOOKUP(C161,FPT!B:HN,75,0)</f>
        <v>11000000</v>
      </c>
      <c r="HQ161" t="str">
        <f t="shared" si="300"/>
        <v/>
      </c>
      <c r="HR161" s="275">
        <f>VLOOKUP(C161,MOVI!C:DT,76,0)</f>
        <v>0</v>
      </c>
      <c r="HS161" s="275">
        <f>VLOOKUP(C161,FPT!B:HQ,76,0)</f>
        <v>0</v>
      </c>
      <c r="HT161" t="str">
        <f t="shared" si="301"/>
        <v/>
      </c>
      <c r="HU161" s="275">
        <f>VLOOKUP(C161,MOVI!C:DT,77,0)</f>
        <v>0</v>
      </c>
      <c r="HV161" s="275">
        <f>VLOOKUP(C161,FPT!B:HT,77,0)</f>
        <v>0</v>
      </c>
      <c r="HW161" t="str">
        <f t="shared" si="302"/>
        <v/>
      </c>
      <c r="HX161" s="274">
        <f>VLOOKUP(C161,MOVI!C:CB,78,0)</f>
        <v>400000</v>
      </c>
      <c r="HY161" s="261">
        <f>VLOOKUP(C161,FPT!$B:$CA,78,0)</f>
        <v>400000</v>
      </c>
      <c r="HZ161" t="str">
        <f t="shared" si="303"/>
        <v/>
      </c>
      <c r="IA161" s="275">
        <f>VLOOKUP(C161,MOVI!C:CD,79,0)</f>
        <v>50000</v>
      </c>
      <c r="IB161" s="275">
        <f>VLOOKUP(C161,FPT!B:HZ,79,0)</f>
        <v>50000</v>
      </c>
      <c r="IC161" t="str">
        <f t="shared" si="304"/>
        <v/>
      </c>
      <c r="ID161" s="275">
        <f>VLOOKUP(C161,MOVI!C:CD,80,0)</f>
        <v>75000</v>
      </c>
      <c r="IE161" s="275">
        <f>VLOOKUP(C161,FPT!B:IC,80,0)</f>
        <v>75000</v>
      </c>
      <c r="IF161" t="str">
        <f t="shared" si="305"/>
        <v/>
      </c>
      <c r="IG161" s="275">
        <f>VLOOKUP(C161,MOVI!C:DT,81,0)</f>
        <v>0</v>
      </c>
      <c r="IH161" s="275">
        <f>VLOOKUP(C161,FPT!B:IF,81,0)</f>
        <v>0</v>
      </c>
      <c r="II161" t="str">
        <f t="shared" si="306"/>
        <v/>
      </c>
      <c r="IJ161" s="275">
        <f>VLOOKUP(C161,MOVI!C:DT,82,0)</f>
        <v>525000</v>
      </c>
      <c r="IK161" s="275">
        <f>VLOOKUP(C161,FPT!B:II,82,0)</f>
        <v>525000</v>
      </c>
      <c r="IL161" t="str">
        <f t="shared" si="307"/>
        <v/>
      </c>
      <c r="IM161" s="275">
        <f>ROUND(VLOOKUP(C161,MOVI!C:DT,83,0),0)</f>
        <v>11525000</v>
      </c>
      <c r="IN161" s="275">
        <f>ROUND(VLOOKUP(C161,FPT!B:IL,83,0),0)</f>
        <v>11525000</v>
      </c>
      <c r="IO161" t="str">
        <f t="shared" si="308"/>
        <v/>
      </c>
      <c r="IP161" s="275">
        <f>VLOOKUP(C161,MOVI!C:DT,84,0)</f>
        <v>0</v>
      </c>
      <c r="IQ161" s="275">
        <f>VLOOKUP(C161,FPT!B:IO,84,0)</f>
        <v>0</v>
      </c>
      <c r="IR161" t="str">
        <f t="shared" si="309"/>
        <v/>
      </c>
      <c r="IS161" s="275">
        <f>ROUND(VLOOKUP(C161,MOVI!C:DT,85,0),0)</f>
        <v>0</v>
      </c>
      <c r="IT161" s="275">
        <f>ROUND(VLOOKUP(C161,FPT!B:IR,85,0),0)</f>
        <v>0</v>
      </c>
      <c r="IU161" t="str">
        <f t="shared" si="310"/>
        <v/>
      </c>
      <c r="IV161" s="275">
        <f>VLOOKUP(C161,MOVI!C:DT,86,0)</f>
        <v>0</v>
      </c>
      <c r="IW161" s="275">
        <f>VLOOKUP(C161,FPT!B:IU,86,0)</f>
        <v>0</v>
      </c>
      <c r="IX161" t="str">
        <f t="shared" si="311"/>
        <v/>
      </c>
      <c r="IY161" s="275">
        <f>ROUND(VLOOKUP(C161,MOVI!C:DT,87,0),0)</f>
        <v>0</v>
      </c>
      <c r="IZ161" s="275">
        <f>ROUND(VLOOKUP(C161,FPT!B:IX,87,0),0)</f>
        <v>0</v>
      </c>
      <c r="JA161" t="str">
        <f t="shared" si="312"/>
        <v/>
      </c>
      <c r="JB161" s="275">
        <f>VLOOKUP(C161,MOVI!C:DT,88,0)</f>
        <v>0</v>
      </c>
      <c r="JC161" s="275">
        <f>VLOOKUP(C161,FPT!B:JA,88,0)</f>
        <v>0</v>
      </c>
      <c r="JD161" t="str">
        <f t="shared" si="313"/>
        <v/>
      </c>
      <c r="JE161" s="275">
        <f>VLOOKUP(C161,MOVI!C:DT,89,0)</f>
        <v>50000</v>
      </c>
      <c r="JF161" s="275">
        <f>VLOOKUP(C161,FPT!B:JD,89,0)</f>
        <v>50000</v>
      </c>
      <c r="JG161" t="str">
        <f t="shared" si="314"/>
        <v/>
      </c>
      <c r="JH161" s="275">
        <f>VLOOKUP(C161,MOVI!C:DT,90,0)</f>
        <v>0</v>
      </c>
      <c r="JI161" s="275">
        <f>VLOOKUP(C161,FPT!B:JG,90,0)</f>
        <v>0</v>
      </c>
      <c r="JJ161" t="str">
        <f t="shared" si="315"/>
        <v/>
      </c>
      <c r="JK161" s="275">
        <f>VLOOKUP(C161,MOVI!C:DT,91,0)</f>
        <v>0</v>
      </c>
      <c r="JL161" s="275">
        <f>VLOOKUP(C161,FPT!B:JJ,91,0)</f>
        <v>0</v>
      </c>
      <c r="JM161" t="str">
        <f t="shared" si="316"/>
        <v/>
      </c>
      <c r="JN161" s="275">
        <f>VLOOKUP(C161,MOVI!C:DT,92,0)</f>
        <v>0</v>
      </c>
      <c r="JO161" s="275">
        <f>VLOOKUP(C161,FPT!B:JM,92,0)</f>
        <v>0</v>
      </c>
      <c r="JP161" t="str">
        <f t="shared" si="317"/>
        <v/>
      </c>
      <c r="JQ161" s="275">
        <f>VLOOKUP(C161,MOVI!C:DT,93,0)</f>
        <v>0</v>
      </c>
      <c r="JR161" s="275">
        <f>VLOOKUP(C161,FPT!B:JP,93,0)</f>
        <v>0</v>
      </c>
      <c r="JS161" t="str">
        <f t="shared" si="318"/>
        <v/>
      </c>
      <c r="JT161" s="275">
        <f>VLOOKUP(C161,MOVI!C:DT,94,0)</f>
        <v>50000</v>
      </c>
      <c r="JU161" s="275">
        <f>VLOOKUP(C161,FPT!B:JS,94,0)</f>
        <v>50000</v>
      </c>
      <c r="JV161" t="str">
        <f t="shared" si="319"/>
        <v/>
      </c>
      <c r="JW161" s="275">
        <f>VLOOKUP(C161,MOVI!C:DT,95,0)</f>
        <v>4425000</v>
      </c>
      <c r="JX161" s="275">
        <f>VLOOKUP(C161,FPT!B:JV,95,0)</f>
        <v>4425000</v>
      </c>
      <c r="JY161" t="str">
        <f t="shared" si="320"/>
        <v/>
      </c>
      <c r="JZ161" s="275">
        <f>VLOOKUP(C161,MOVI!C:DT,96,0)</f>
        <v>0</v>
      </c>
      <c r="KA161" s="275">
        <f>VLOOKUP(C161,FPT!B:JY,96,0)</f>
        <v>0</v>
      </c>
      <c r="KB161" t="str">
        <f t="shared" si="321"/>
        <v/>
      </c>
      <c r="KC161" s="275">
        <f>VLOOKUP(C161,MOVI!C:DT,97,0)</f>
        <v>4425000</v>
      </c>
      <c r="KD161" s="275">
        <f>VLOOKUP(C161,FPT!B:KB,97,0)</f>
        <v>4425000</v>
      </c>
      <c r="KE161" t="str">
        <f t="shared" si="322"/>
        <v/>
      </c>
      <c r="KF161" s="275">
        <f>VLOOKUP(C161,MOVI!C:DT,98,0)</f>
        <v>850000.00000000012</v>
      </c>
      <c r="KG161" s="275">
        <f>VLOOKUP(C161,FPT!B:KE,98,0)</f>
        <v>850000</v>
      </c>
      <c r="KH161" t="str">
        <f t="shared" si="323"/>
        <v/>
      </c>
      <c r="KI161" s="275">
        <f>VLOOKUP(C161,MOVI!C:DT,99,0)</f>
        <v>0</v>
      </c>
      <c r="KJ161" s="275">
        <f>VLOOKUP(C161,FPT!B:KH,99,0)</f>
        <v>0</v>
      </c>
      <c r="KK161" t="str">
        <f t="shared" si="324"/>
        <v/>
      </c>
      <c r="KL161" s="275">
        <f>VLOOKUP(C161,MOVI!C:DT,100,0)</f>
        <v>150000</v>
      </c>
      <c r="KM161" s="275">
        <f>VLOOKUP(C161,FPT!B:KK,100,0)</f>
        <v>150000</v>
      </c>
      <c r="KN161" t="str">
        <f t="shared" si="325"/>
        <v/>
      </c>
      <c r="KO161" s="275">
        <f>VLOOKUP(C161,MOVI!C:DT,101,0)</f>
        <v>0</v>
      </c>
      <c r="KP161" s="275">
        <f>VLOOKUP(C161,FPT!B:KN,101,0)</f>
        <v>0</v>
      </c>
      <c r="KQ161" t="str">
        <f t="shared" si="326"/>
        <v/>
      </c>
      <c r="KR161" s="275">
        <f>VLOOKUP(C161,MOVI!C:DT,102,0)</f>
        <v>0</v>
      </c>
      <c r="KS161" s="275">
        <f>VLOOKUP(C161,FPT!B:KQ,102,0)</f>
        <v>0</v>
      </c>
      <c r="KT161" t="str">
        <f t="shared" si="327"/>
        <v/>
      </c>
      <c r="KU161" s="275">
        <f>VLOOKUP(C161,MOVI!C:DT,103,0)</f>
        <v>1000000.0000000001</v>
      </c>
      <c r="KV161" s="275">
        <f>VLOOKUP(C161,FPT!B:KT,103,0)</f>
        <v>1000000</v>
      </c>
      <c r="KW161" t="str">
        <f t="shared" si="328"/>
        <v/>
      </c>
      <c r="KX161" s="275">
        <f>VLOOKUP(C161,MOVI!C:DT,104,0)</f>
        <v>1525000</v>
      </c>
      <c r="KY161" s="275">
        <f>VLOOKUP(C161,FPT!B:KW,104,0)</f>
        <v>1525000</v>
      </c>
      <c r="KZ161" t="str">
        <f t="shared" si="329"/>
        <v/>
      </c>
      <c r="LA161" s="275">
        <f>VLOOKUP(C161,MOVI!C:DT,105,0)</f>
        <v>100000</v>
      </c>
      <c r="LB161" s="275">
        <f>VLOOKUP(C161,FPT!B:KZ,105,0)</f>
        <v>100000</v>
      </c>
      <c r="LC161" t="str">
        <f t="shared" si="330"/>
        <v/>
      </c>
      <c r="LD161" s="275">
        <f>VLOOKUP(C161,MOVI!C:DT,106,0)</f>
        <v>6100000</v>
      </c>
      <c r="LE161" s="275">
        <f>VLOOKUP(C161,FPT!B:LC,106,0)</f>
        <v>6100000</v>
      </c>
      <c r="LF161" t="str">
        <f t="shared" si="331"/>
        <v/>
      </c>
      <c r="LG161" s="273">
        <f>VLOOKUP(C161,MOVI!C:DT,107,0)</f>
        <v>0</v>
      </c>
      <c r="LH161" s="273">
        <f>VLOOKUP(C161,FPT!B:LF,107,0)</f>
        <v>0</v>
      </c>
      <c r="LI161" t="str">
        <f t="shared" si="332"/>
        <v/>
      </c>
      <c r="LJ161" t="str">
        <f>VLOOKUP(C161,MOVI!C:DV,108,0)</f>
        <v>Việt PhúSouthSupport</v>
      </c>
      <c r="LK161" s="252" t="str">
        <f>VLOOKUP(C161,FPT!B:LI,108,0)</f>
        <v>Việt PhúSouthSupport</v>
      </c>
      <c r="LL161" t="str">
        <f t="shared" si="333"/>
        <v/>
      </c>
      <c r="LM161" s="275">
        <f>ROUND(VLOOKUP(C161,MOVI!C:DV,109,0),0)</f>
        <v>416667</v>
      </c>
      <c r="LN161" s="275">
        <f>ROUND(VLOOKUP(C161,FPT!B:LL,109,0),0)</f>
        <v>416667</v>
      </c>
      <c r="LO161" t="str">
        <f t="shared" si="334"/>
        <v/>
      </c>
      <c r="LP161" t="str">
        <f>VLOOKUP(C161,MOVI!C:DV,110,0)</f>
        <v>HO</v>
      </c>
      <c r="LQ161" s="247" t="str">
        <f>VLOOKUP(C161,FPT!B:LO,110,0)</f>
        <v>HO</v>
      </c>
      <c r="LR161" t="str">
        <f t="shared" si="335"/>
        <v/>
      </c>
      <c r="LS161">
        <f>MOVI!DI156</f>
        <v>22</v>
      </c>
      <c r="LV161">
        <f>MOVI!DJ156</f>
        <v>0</v>
      </c>
      <c r="LW161">
        <f>MOVI!DK156</f>
        <v>0</v>
      </c>
      <c r="LX161" t="str">
        <f>MOVI!DL156</f>
        <v>x</v>
      </c>
      <c r="LY161">
        <f>MOVI!DM156</f>
        <v>0</v>
      </c>
      <c r="LZ161">
        <f>MOVI!DN156</f>
        <v>50000</v>
      </c>
      <c r="MA161">
        <f>MOVI!DO156</f>
        <v>0</v>
      </c>
      <c r="MB161" t="str">
        <f>MOVI!DP156</f>
        <v/>
      </c>
      <c r="MC161">
        <f>MOVI!DQ156</f>
        <v>0</v>
      </c>
      <c r="MD161">
        <f>MOVI!DR156</f>
        <v>0</v>
      </c>
      <c r="ME161" t="str">
        <f>VLOOKUP(C161,MOVI!C:DV,121,0)</f>
        <v/>
      </c>
      <c r="MF161" s="252"/>
      <c r="MG161" t="str">
        <f t="shared" si="228"/>
        <v/>
      </c>
      <c r="MH161" t="str">
        <f>VLOOKUP(C161,MOVI!C:DT,122,0)</f>
        <v>Việt PhúSouth</v>
      </c>
      <c r="MI161" s="252" t="str">
        <f>VLOOKUP(C161,FPT!B:DS,112,0)</f>
        <v>Việt PhúSouth</v>
      </c>
      <c r="MJ161" t="str">
        <f t="shared" si="336"/>
        <v/>
      </c>
    </row>
    <row r="162" spans="1:348" x14ac:dyDescent="0.25">
      <c r="A162">
        <v>154</v>
      </c>
      <c r="B162" s="48">
        <v>5876</v>
      </c>
      <c r="C162" s="271" t="s">
        <v>906</v>
      </c>
      <c r="D162" t="str">
        <f>VLOOKUP(C162,MOVI!C:D,2,0)</f>
        <v>Trần Ngọc Thanh Nhàn</v>
      </c>
      <c r="E162" t="str">
        <f>VLOOKUP(C162,FPT!B:C,2,0)</f>
        <v>Trần Ngọc Thanh Nhàn</v>
      </c>
      <c r="F162" t="str">
        <f t="shared" si="229"/>
        <v/>
      </c>
      <c r="G162" t="str">
        <f>VLOOKUP(C162,MOVI!C:E,3,0)</f>
        <v>Support</v>
      </c>
      <c r="H162" t="str">
        <f>VLOOKUP(C162,FPT!B:F,3,0)</f>
        <v>Support</v>
      </c>
      <c r="I162" t="str">
        <f t="shared" si="230"/>
        <v/>
      </c>
      <c r="J162" t="str">
        <f>VLOOKUP(C162,MOVI!C:H,4,0)</f>
        <v>Operations</v>
      </c>
      <c r="K162" t="str">
        <f>VLOOKUP(C162,FPT!B:I,4,0)</f>
        <v>Operations</v>
      </c>
      <c r="L162" t="str">
        <f t="shared" si="231"/>
        <v/>
      </c>
      <c r="M162" t="str">
        <f>VLOOKUP(C162,MOVI!C:DT,5,0)</f>
        <v>Associate</v>
      </c>
      <c r="N162" t="str">
        <f>VLOOKUP(C162,FPT!B:L,5,0)</f>
        <v>Associate</v>
      </c>
      <c r="O162" t="str">
        <f t="shared" si="232"/>
        <v/>
      </c>
      <c r="P162" t="str">
        <f>VLOOKUP(C162,MOVI!C:DT,6,0)</f>
        <v>Verification Officer</v>
      </c>
      <c r="Q162" t="str">
        <f>VLOOKUP(C162,FPT!B:O,6,0)</f>
        <v>Verification Officer</v>
      </c>
      <c r="R162" t="str">
        <f t="shared" si="233"/>
        <v/>
      </c>
      <c r="S162" t="str">
        <f>VLOOKUP(C162,MOVI!C:DT,7,0)</f>
        <v>South</v>
      </c>
      <c r="T162" t="str">
        <f>VLOOKUP(C162,FPT!B:R,7,0)</f>
        <v>South</v>
      </c>
      <c r="U162" t="str">
        <f t="shared" si="234"/>
        <v/>
      </c>
      <c r="V162" t="str">
        <f>VLOOKUP(C162,MOVI!C:DT,8,0)</f>
        <v>Việt Phú</v>
      </c>
      <c r="W162" t="str">
        <f>VLOOKUP(C162,FPT!B:U,8,0)</f>
        <v>Việt Phú</v>
      </c>
      <c r="X162" t="str">
        <f t="shared" si="235"/>
        <v/>
      </c>
      <c r="Y162" t="str">
        <f>VLOOKUP(C162,MOVI!C:DT,9,0)</f>
        <v>Full-time</v>
      </c>
      <c r="Z162" t="str">
        <f>VLOOKUP(C162,FPT!B:X,9,0)</f>
        <v>Full-time</v>
      </c>
      <c r="AA162" t="str">
        <f t="shared" si="236"/>
        <v/>
      </c>
      <c r="AB162" t="str">
        <f>VLOOKUP(C162,MOVI!C:DT,10,0)</f>
        <v>Permanent</v>
      </c>
      <c r="AC162" t="str">
        <f>VLOOKUP(C162,FPT!B:AA,10,0)</f>
        <v>Permanent</v>
      </c>
      <c r="AD162" t="str">
        <f t="shared" si="237"/>
        <v/>
      </c>
      <c r="AE162" s="247">
        <f>VLOOKUP(C162,MOVI!C:DT,11,0)</f>
        <v>44071</v>
      </c>
      <c r="AF162" s="247">
        <f>VLOOKUP(C162,FPT!B:AD,11,0)</f>
        <v>44071</v>
      </c>
      <c r="AG162" t="str">
        <f t="shared" si="238"/>
        <v/>
      </c>
      <c r="AH162" s="260" t="str">
        <f>VLOOKUP(C162,MOVI!C:DT,12,0)</f>
        <v/>
      </c>
      <c r="AI162" s="260"/>
      <c r="AJ162" t="str">
        <f t="shared" si="338"/>
        <v/>
      </c>
      <c r="AK162">
        <f>VLOOKUP(C162,MOVI!C:DT,13,0)</f>
        <v>0</v>
      </c>
      <c r="AL162" s="247">
        <f>VLOOKUP(C162,FPT!B:AJ,13,0)</f>
        <v>0</v>
      </c>
      <c r="AM162" t="str">
        <f t="shared" si="337"/>
        <v/>
      </c>
      <c r="AN162" s="247">
        <f>VLOOKUP(C162,MOVI!C:DT,14,0)</f>
        <v>0</v>
      </c>
      <c r="AO162" s="247">
        <f>VLOOKUP(C162,FPT!B:AM,14,0)</f>
        <v>0</v>
      </c>
      <c r="AP162" t="str">
        <f t="shared" si="239"/>
        <v/>
      </c>
      <c r="AQ162" t="str">
        <f>VLOOKUP(C162,MOVI!C:DT,15,0)</f>
        <v>LC</v>
      </c>
      <c r="AR162" s="247">
        <f>VLOOKUP(C162,FPT!B:AP,15,0)</f>
        <v>0</v>
      </c>
      <c r="AS162" t="str">
        <f t="shared" si="240"/>
        <v>Lệch</v>
      </c>
      <c r="AT162" s="282" t="str">
        <f>VLOOKUP(C162,MOVI!C:DT,16,0)</f>
        <v>LTTP</v>
      </c>
      <c r="AU162" s="247" t="str">
        <f>VLOOKUP(C162,FPT!B:AS,16,0)</f>
        <v>LTTP</v>
      </c>
      <c r="AV162" t="str">
        <f t="shared" si="241"/>
        <v/>
      </c>
      <c r="AW162" t="str">
        <f>VLOOKUP(C162,MOVI!C:DT,17,0)</f>
        <v>L</v>
      </c>
      <c r="AX162" s="247" t="str">
        <f>VLOOKUP(C162,FPT!B:AV,17,0)</f>
        <v>L</v>
      </c>
      <c r="AY162" t="str">
        <f t="shared" si="242"/>
        <v/>
      </c>
      <c r="AZ162">
        <f>VLOOKUP(C162,MOVI!C:DT,18,0)</f>
        <v>0</v>
      </c>
      <c r="BA162" s="247">
        <f>VLOOKUP(C162,FPT!B:AY,18,0)</f>
        <v>0</v>
      </c>
      <c r="BB162" t="str">
        <f t="shared" si="243"/>
        <v/>
      </c>
      <c r="BC162" s="275">
        <f>VLOOKUP(C162,MOVI!C:DT,19,0)</f>
        <v>5000000</v>
      </c>
      <c r="BD162" s="275">
        <f>VLOOKUP(C162,FPT!B:BB,19,0)</f>
        <v>5000000</v>
      </c>
      <c r="BE162" t="str">
        <f t="shared" si="244"/>
        <v/>
      </c>
      <c r="BF162">
        <f>VLOOKUP(C162,MOVI!C:DT,20,0)</f>
        <v>0</v>
      </c>
      <c r="BG162" s="252">
        <f>VLOOKUP(C162,FPT!B:BE,20,0)</f>
        <v>0</v>
      </c>
      <c r="BH162" t="str">
        <f t="shared" si="245"/>
        <v/>
      </c>
      <c r="BI162" s="275">
        <f>VLOOKUP(C162,MOVI!C:DT,21,0)</f>
        <v>5000000</v>
      </c>
      <c r="BJ162" s="275">
        <f>VLOOKUP(C162,FPT!B:BH,21,0)</f>
        <v>5000000</v>
      </c>
      <c r="BK162" t="str">
        <f t="shared" si="246"/>
        <v/>
      </c>
      <c r="BL162" s="275">
        <f>VLOOKUP(C162,MOVI!C:DT,22,0)</f>
        <v>0</v>
      </c>
      <c r="BM162" s="275">
        <f>VLOOKUP(C162,FPT!B:BK,22,0)</f>
        <v>0</v>
      </c>
      <c r="BN162" t="str">
        <f t="shared" si="247"/>
        <v/>
      </c>
      <c r="BO162" s="275">
        <f>VLOOKUP(C162,MOVI!C:DT,23,0)</f>
        <v>0</v>
      </c>
      <c r="BP162" s="275">
        <f>VLOOKUP(C162,FPT!B:BN,23,0)</f>
        <v>0</v>
      </c>
      <c r="BQ162" t="str">
        <f t="shared" si="248"/>
        <v/>
      </c>
      <c r="BR162" s="275">
        <f>VLOOKUP(C162,MOVI!C:DT,24,0)</f>
        <v>0</v>
      </c>
      <c r="BS162" s="275">
        <f>VLOOKUP(C162,FPT!B:BQ,24,0)</f>
        <v>0</v>
      </c>
      <c r="BT162" t="str">
        <f t="shared" si="249"/>
        <v/>
      </c>
      <c r="BU162" s="275">
        <f>VLOOKUP(C162,MOVI!C:DT,25,0)</f>
        <v>0</v>
      </c>
      <c r="BV162" s="275">
        <f>VLOOKUP(C162,FPT!B:BT,25,0)</f>
        <v>0</v>
      </c>
      <c r="BW162" t="str">
        <f t="shared" si="250"/>
        <v/>
      </c>
      <c r="BX162" s="275">
        <f>VLOOKUP(C162,MOVI!C:DT,26,0)</f>
        <v>0</v>
      </c>
      <c r="BY162" s="275">
        <f>VLOOKUP(C162,FPT!B:BW,26,0)</f>
        <v>0</v>
      </c>
      <c r="BZ162" t="str">
        <f t="shared" si="251"/>
        <v/>
      </c>
      <c r="CA162" s="275">
        <f>VLOOKUP(C162,MOVI!C:DT,27,0)</f>
        <v>0</v>
      </c>
      <c r="CB162" s="275">
        <f>VLOOKUP(C162,FPT!B:BZ,27,0)</f>
        <v>0</v>
      </c>
      <c r="CC162" t="str">
        <f t="shared" si="252"/>
        <v/>
      </c>
      <c r="CD162" s="275">
        <f>VLOOKUP(C162,MOVI!C:DT,28,0)</f>
        <v>0</v>
      </c>
      <c r="CE162" s="275">
        <f>VLOOKUP(C162,FPT!B:CC,28,0)</f>
        <v>0</v>
      </c>
      <c r="CF162" t="str">
        <f t="shared" si="253"/>
        <v/>
      </c>
      <c r="CG162" t="str">
        <f>VLOOKUP(C162,MOVI!C:DT,29,0)</f>
        <v>CN</v>
      </c>
      <c r="CH162" s="252" t="str">
        <f>VLOOKUP(C162,FPT!B:CF,29,0)</f>
        <v>CN</v>
      </c>
      <c r="CI162" t="str">
        <f t="shared" si="254"/>
        <v/>
      </c>
      <c r="CJ162">
        <f>VLOOKUP(C162,MOVI!C:DT,30,0)</f>
        <v>26</v>
      </c>
      <c r="CK162" s="252">
        <f>VLOOKUP(C162,FPT!B:CI,30,0)</f>
        <v>26</v>
      </c>
      <c r="CL162" t="str">
        <f t="shared" si="255"/>
        <v/>
      </c>
      <c r="CM162">
        <f>VLOOKUP(C162,MOVI!C:DT,31,0)</f>
        <v>21</v>
      </c>
      <c r="CN162" s="252">
        <f>VLOOKUP(C162,FPT!B:CL,31,0)</f>
        <v>21</v>
      </c>
      <c r="CO162" t="str">
        <f t="shared" si="256"/>
        <v/>
      </c>
      <c r="CP162" s="275">
        <f>VLOOKUP(C162,MOVI!C:DT,32,0)</f>
        <v>5</v>
      </c>
      <c r="CQ162" s="275">
        <f>VLOOKUP(C162,FPT!B:CO,32,0)</f>
        <v>5</v>
      </c>
      <c r="CR162" t="str">
        <f t="shared" si="257"/>
        <v/>
      </c>
      <c r="CS162" s="275">
        <f>VLOOKUP(C162,MOVI!C:DT,33,0)</f>
        <v>0</v>
      </c>
      <c r="CT162" s="275">
        <f>VLOOKUP(C162,FPT!B:CR,33,0)</f>
        <v>0</v>
      </c>
      <c r="CU162" t="str">
        <f t="shared" si="258"/>
        <v/>
      </c>
      <c r="CV162" s="275">
        <f>VLOOKUP(C162,MOVI!C:DT,34,0)</f>
        <v>0</v>
      </c>
      <c r="CW162" s="275">
        <f>VLOOKUP(C162,FPT!B:CU,34,0)</f>
        <v>0</v>
      </c>
      <c r="CX162" t="str">
        <f t="shared" si="259"/>
        <v/>
      </c>
      <c r="CY162" s="275">
        <f>VLOOKUP(C162,MOVI!C:DT,35,0)</f>
        <v>26</v>
      </c>
      <c r="CZ162" s="275">
        <f>VLOOKUP(C162,FPT!B:CX,35,0)</f>
        <v>26</v>
      </c>
      <c r="DA162" t="str">
        <f t="shared" si="260"/>
        <v/>
      </c>
      <c r="DB162" s="275">
        <f>VLOOKUP(C162,MOVI!C:DT,36,0)</f>
        <v>0</v>
      </c>
      <c r="DC162" s="275">
        <f>VLOOKUP(C162,FPT!B:DA,36,0)</f>
        <v>0</v>
      </c>
      <c r="DD162" t="str">
        <f t="shared" si="261"/>
        <v/>
      </c>
      <c r="DE162" s="275">
        <f>VLOOKUP(C162,MOVI!C:DT,37,0)</f>
        <v>0</v>
      </c>
      <c r="DF162" s="275">
        <f>VLOOKUP(C162,FPT!B:DD,37,0)</f>
        <v>0</v>
      </c>
      <c r="DG162" t="str">
        <f t="shared" si="262"/>
        <v/>
      </c>
      <c r="DH162" s="275">
        <f>VLOOKUP(C162,MOVI!C:DT,38,0)</f>
        <v>0</v>
      </c>
      <c r="DI162" s="275">
        <f>VLOOKUP(C162,FPT!B:DG,38,0)</f>
        <v>0</v>
      </c>
      <c r="DJ162" t="str">
        <f t="shared" si="263"/>
        <v/>
      </c>
      <c r="DK162" s="275">
        <f>VLOOKUP(C162,MOVI!C:DT,39,0)</f>
        <v>0</v>
      </c>
      <c r="DL162" s="275">
        <f>VLOOKUP(C162,FPT!B:DJ,39,0)</f>
        <v>0</v>
      </c>
      <c r="DM162" t="str">
        <f t="shared" si="264"/>
        <v/>
      </c>
      <c r="DN162" s="275">
        <f>VLOOKUP(C162,MOVI!C:DT,40,0)</f>
        <v>0</v>
      </c>
      <c r="DO162" s="275">
        <f>VLOOKUP(C162,FPT!B:DM,40,0)</f>
        <v>0</v>
      </c>
      <c r="DP162" t="str">
        <f t="shared" si="265"/>
        <v/>
      </c>
      <c r="DQ162" s="275">
        <f>VLOOKUP(C162,MOVI!C:DT,41,0)</f>
        <v>0</v>
      </c>
      <c r="DR162" s="275">
        <f>VLOOKUP(C162,FPT!B:DP,41,0)</f>
        <v>0</v>
      </c>
      <c r="DS162" t="str">
        <f t="shared" si="266"/>
        <v/>
      </c>
      <c r="DT162" s="275">
        <f>VLOOKUP(C162,MOVI!C:DT,42,0)</f>
        <v>5000000</v>
      </c>
      <c r="DU162" s="275">
        <f>ROUND(VLOOKUP(C162,FPT!B:DS,42,0),0)</f>
        <v>5000000</v>
      </c>
      <c r="DV162" t="str">
        <f t="shared" si="267"/>
        <v/>
      </c>
      <c r="DW162" s="275">
        <f>VLOOKUP(C162,MOVI!C:DT,43,0)</f>
        <v>0</v>
      </c>
      <c r="DX162" s="275">
        <f>VLOOKUP(C162,FPT!B:DV,43,0)</f>
        <v>0</v>
      </c>
      <c r="DY162" t="str">
        <f t="shared" si="268"/>
        <v/>
      </c>
      <c r="DZ162" s="275">
        <f>VLOOKUP(C162,MOVI!C:DT,44,0)</f>
        <v>0</v>
      </c>
      <c r="EA162" s="275">
        <f>VLOOKUP(C162,FPT!B:DY,44,0)</f>
        <v>0</v>
      </c>
      <c r="EB162" t="str">
        <f t="shared" si="269"/>
        <v/>
      </c>
      <c r="EC162" s="275">
        <f>VLOOKUP(C162,MOVI!C:DT,45,0)</f>
        <v>5000000</v>
      </c>
      <c r="ED162" s="275">
        <f>ROUND(VLOOKUP(C162,FPT!B:EB,45,0),0)</f>
        <v>5000000</v>
      </c>
      <c r="EE162" t="str">
        <f t="shared" si="270"/>
        <v/>
      </c>
      <c r="EF162" s="275">
        <f>VLOOKUP(C162,MOVI!C:DT,46,0)</f>
        <v>0</v>
      </c>
      <c r="EG162" s="275">
        <f>VLOOKUP(C162,FPT!B:EE,46,0)</f>
        <v>0</v>
      </c>
      <c r="EH162" t="str">
        <f t="shared" si="271"/>
        <v/>
      </c>
      <c r="EI162" s="275">
        <f>VLOOKUP(C162,MOVI!C:DT,47,0)</f>
        <v>0</v>
      </c>
      <c r="EJ162" s="275">
        <f>VLOOKUP(C162,FPT!B:EH,47,0)</f>
        <v>0</v>
      </c>
      <c r="EK162" t="str">
        <f t="shared" si="272"/>
        <v/>
      </c>
      <c r="EL162" s="275">
        <f>VLOOKUP(C162,MOVI!C:DT,48,0)</f>
        <v>0</v>
      </c>
      <c r="EM162" s="275">
        <f>VLOOKUP(C162,FPT!B:EK,48,0)</f>
        <v>0</v>
      </c>
      <c r="EN162" t="str">
        <f t="shared" si="273"/>
        <v/>
      </c>
      <c r="EO162" s="275">
        <f>VLOOKUP(C162,MOVI!C:DT,49,0)</f>
        <v>0</v>
      </c>
      <c r="EP162" s="275">
        <f>VLOOKUP(C162,FPT!B:EN,49,0)</f>
        <v>0</v>
      </c>
      <c r="EQ162" t="str">
        <f t="shared" si="274"/>
        <v/>
      </c>
      <c r="ER162" s="275">
        <f>VLOOKUP(C162,MOVI!C:DT,50,0)</f>
        <v>0</v>
      </c>
      <c r="ES162" s="275">
        <f>VLOOKUP(C162,FPT!B:EQ,50,0)</f>
        <v>0</v>
      </c>
      <c r="ET162" t="str">
        <f t="shared" si="275"/>
        <v/>
      </c>
      <c r="EU162" s="275">
        <f>VLOOKUP(C162,MOVI!C:DT,51,0)</f>
        <v>0</v>
      </c>
      <c r="EV162" s="275">
        <f>VLOOKUP(C162,FPT!B:ET,51,0)</f>
        <v>0</v>
      </c>
      <c r="EW162" t="str">
        <f t="shared" si="276"/>
        <v/>
      </c>
      <c r="EX162" s="275">
        <f>VLOOKUP(C162,MOVI!C:DT,52,0)</f>
        <v>0</v>
      </c>
      <c r="EY162" s="275">
        <f>VLOOKUP(C162,FPT!B:EW,52,0)</f>
        <v>0</v>
      </c>
      <c r="EZ162" t="str">
        <f t="shared" si="277"/>
        <v/>
      </c>
      <c r="FA162" s="275">
        <f>VLOOKUP(C162,MOVI!C:DT,53,0)</f>
        <v>0</v>
      </c>
      <c r="FB162" s="275">
        <f>VLOOKUP(C162,FPT!B:EZ,53,0)</f>
        <v>0</v>
      </c>
      <c r="FC162" t="str">
        <f t="shared" si="278"/>
        <v/>
      </c>
      <c r="FD162" s="275">
        <f>VLOOKUP(C162,MOVI!C:DT,54,0)</f>
        <v>0</v>
      </c>
      <c r="FE162" s="275">
        <f>VLOOKUP(C162,FPT!B:FC,54,0)</f>
        <v>0</v>
      </c>
      <c r="FF162" t="str">
        <f t="shared" si="279"/>
        <v/>
      </c>
      <c r="FG162" s="275">
        <f>VLOOKUP(C162,MOVI!C:DT,55,0)</f>
        <v>0</v>
      </c>
      <c r="FH162" s="275">
        <f>VLOOKUP(C162,FPT!B:FF,55,0)</f>
        <v>0</v>
      </c>
      <c r="FI162" t="str">
        <f t="shared" si="280"/>
        <v/>
      </c>
      <c r="FJ162" s="275">
        <f>VLOOKUP(C162,MOVI!C:DT,56,0)</f>
        <v>0</v>
      </c>
      <c r="FK162" s="275">
        <f>VLOOKUP(C162,FPT!B:FI,56,0)</f>
        <v>0</v>
      </c>
      <c r="FL162" t="str">
        <f t="shared" si="281"/>
        <v/>
      </c>
      <c r="FM162" s="275">
        <f>VLOOKUP(C162,MOVI!C:DT,57,0)</f>
        <v>0</v>
      </c>
      <c r="FN162" s="275">
        <f>VLOOKUP(C162,FPT!B:FL,57,0)</f>
        <v>0</v>
      </c>
      <c r="FO162" t="str">
        <f t="shared" si="282"/>
        <v/>
      </c>
      <c r="FP162" s="275">
        <f>VLOOKUP(C162,MOVI!C:DT,58,0)</f>
        <v>0</v>
      </c>
      <c r="FQ162" s="275">
        <f>VLOOKUP(C162,FPT!B:FO,58,0)</f>
        <v>0</v>
      </c>
      <c r="FR162" t="str">
        <f t="shared" si="283"/>
        <v/>
      </c>
      <c r="FS162" s="275">
        <f>VLOOKUP(C162,MOVI!C:DT,59,0)</f>
        <v>0</v>
      </c>
      <c r="FT162" s="275">
        <f>VLOOKUP(C162,FPT!B:FR,59,0)</f>
        <v>0</v>
      </c>
      <c r="FU162" t="str">
        <f t="shared" si="284"/>
        <v/>
      </c>
      <c r="FV162" s="275">
        <f>VLOOKUP(C162,MOVI!C:DT,60,0)</f>
        <v>0</v>
      </c>
      <c r="FW162" s="275">
        <f>VLOOKUP(C162,FPT!B:FU,60,0)</f>
        <v>0</v>
      </c>
      <c r="FX162" t="str">
        <f t="shared" si="285"/>
        <v/>
      </c>
      <c r="FY162" s="275">
        <f>VLOOKUP(C162,MOVI!C:DT,61,0)</f>
        <v>0</v>
      </c>
      <c r="FZ162" s="275">
        <f>VLOOKUP(C162,FPT!B:FX,61,0)</f>
        <v>0</v>
      </c>
      <c r="GA162" t="str">
        <f t="shared" si="286"/>
        <v/>
      </c>
      <c r="GB162" s="275">
        <f>VLOOKUP(C162,MOVI!C:DT,62,0)</f>
        <v>0</v>
      </c>
      <c r="GC162" s="275">
        <f>VLOOKUP(C162,FPT!B:GA,62,0)</f>
        <v>0</v>
      </c>
      <c r="GD162" t="str">
        <f t="shared" si="287"/>
        <v/>
      </c>
      <c r="GE162" s="275">
        <f>VLOOKUP(C162,MOVI!C:DT,63,0)</f>
        <v>0</v>
      </c>
      <c r="GF162" s="275">
        <f>VLOOKUP(C162,FPT!B:GD,63,0)</f>
        <v>0</v>
      </c>
      <c r="GG162" t="str">
        <f t="shared" si="288"/>
        <v/>
      </c>
      <c r="GH162" s="275">
        <f>VLOOKUP(C162,MOVI!C:DT,64,0)</f>
        <v>0</v>
      </c>
      <c r="GI162" s="275">
        <f>VLOOKUP(C162,FPT!B:GG,64,0)</f>
        <v>0</v>
      </c>
      <c r="GJ162" t="str">
        <f t="shared" si="289"/>
        <v/>
      </c>
      <c r="GK162" s="275">
        <f>VLOOKUP(C162,MOVI!C:DT,65,0)</f>
        <v>0</v>
      </c>
      <c r="GL162" s="275">
        <f>VLOOKUP(C162,FPT!B:GJ,65,0)</f>
        <v>0</v>
      </c>
      <c r="GM162" t="str">
        <f t="shared" si="290"/>
        <v/>
      </c>
      <c r="GN162" s="275">
        <f>VLOOKUP(C162,MOVI!C:DT,66,0)</f>
        <v>0</v>
      </c>
      <c r="GO162" s="275">
        <f>VLOOKUP(C162,FPT!B:GM,66,0)</f>
        <v>0</v>
      </c>
      <c r="GP162" t="str">
        <f t="shared" si="291"/>
        <v/>
      </c>
      <c r="GQ162" s="275">
        <f>VLOOKUP(C162,MOVI!C:DT,67,0)</f>
        <v>0</v>
      </c>
      <c r="GR162" s="275">
        <f>VLOOKUP(C162,FPT!B:GP,67,0)</f>
        <v>0</v>
      </c>
      <c r="GS162" t="str">
        <f t="shared" si="292"/>
        <v/>
      </c>
      <c r="GT162" s="275">
        <f>VLOOKUP(C162,MOVI!C:DT,68,0)</f>
        <v>0</v>
      </c>
      <c r="GU162" s="275">
        <f>VLOOKUP(C162,FPT!B:GS,68,0)</f>
        <v>0</v>
      </c>
      <c r="GV162" t="str">
        <f t="shared" si="293"/>
        <v/>
      </c>
      <c r="GW162" s="275">
        <f>VLOOKUP(C162,MOVI!C:DT,69,0)</f>
        <v>0</v>
      </c>
      <c r="GX162" s="275">
        <f>VLOOKUP(C162,FPT!B:GV,69,0)</f>
        <v>0</v>
      </c>
      <c r="GY162" t="str">
        <f t="shared" si="294"/>
        <v/>
      </c>
      <c r="GZ162" s="275">
        <f>VLOOKUP(C162,MOVI!C:DT,70,0)</f>
        <v>0</v>
      </c>
      <c r="HA162" s="275">
        <f>VLOOKUP(C162,FPT!B:GY,70,0)</f>
        <v>0</v>
      </c>
      <c r="HB162" t="str">
        <f t="shared" si="295"/>
        <v/>
      </c>
      <c r="HC162" s="275">
        <f>VLOOKUP(C162,MOVI!C:DT,71,0)</f>
        <v>5000000</v>
      </c>
      <c r="HD162" s="275">
        <f>ROUND(VLOOKUP(C162,FPT!B:HB,71,0),0)</f>
        <v>5000000</v>
      </c>
      <c r="HE162" t="str">
        <f t="shared" si="296"/>
        <v/>
      </c>
      <c r="HF162" s="275">
        <f>ROUND(VLOOKUP(C162,MOVI!C:DT,72,0),0)</f>
        <v>0</v>
      </c>
      <c r="HG162" s="275">
        <f>ROUND(VLOOKUP(C162,FPT!B:HE,72,0),0)</f>
        <v>0</v>
      </c>
      <c r="HH162" t="str">
        <f t="shared" si="297"/>
        <v/>
      </c>
      <c r="HI162" s="275">
        <f>VLOOKUP(C162,MOVI!C:DT,73,0)</f>
        <v>0</v>
      </c>
      <c r="HJ162" s="275">
        <f>VLOOKUP(C162,FPT!B:HH,73,0)</f>
        <v>0</v>
      </c>
      <c r="HK162" t="str">
        <f t="shared" si="298"/>
        <v/>
      </c>
      <c r="HL162" s="275">
        <f>VLOOKUP(C162,MOVI!C:DT,74,0)</f>
        <v>0</v>
      </c>
      <c r="HM162" s="275">
        <f>VLOOKUP(C162,FPT!B:HK,74,0)</f>
        <v>0</v>
      </c>
      <c r="HN162" t="str">
        <f t="shared" si="299"/>
        <v/>
      </c>
      <c r="HO162" s="275">
        <f>VLOOKUP(C162,MOVI!C:DT,75,0)</f>
        <v>11000000</v>
      </c>
      <c r="HP162" s="275">
        <f>VLOOKUP(C162,FPT!B:HN,75,0)</f>
        <v>11000000</v>
      </c>
      <c r="HQ162" t="str">
        <f t="shared" si="300"/>
        <v/>
      </c>
      <c r="HR162" s="275">
        <f>VLOOKUP(C162,MOVI!C:DT,76,0)</f>
        <v>0</v>
      </c>
      <c r="HS162" s="275">
        <f>VLOOKUP(C162,FPT!B:HQ,76,0)</f>
        <v>0</v>
      </c>
      <c r="HT162" t="str">
        <f t="shared" si="301"/>
        <v/>
      </c>
      <c r="HU162" s="275">
        <f>VLOOKUP(C162,MOVI!C:DT,77,0)</f>
        <v>0</v>
      </c>
      <c r="HV162" s="275">
        <f>VLOOKUP(C162,FPT!B:HT,77,0)</f>
        <v>0</v>
      </c>
      <c r="HW162" t="str">
        <f t="shared" si="302"/>
        <v/>
      </c>
      <c r="HX162" s="274">
        <f>VLOOKUP(C162,MOVI!C:CB,78,0)</f>
        <v>400000</v>
      </c>
      <c r="HY162" s="261">
        <f>VLOOKUP(C162,FPT!$B:$CA,78,0)</f>
        <v>400000</v>
      </c>
      <c r="HZ162" t="str">
        <f t="shared" si="303"/>
        <v/>
      </c>
      <c r="IA162" s="275">
        <f>VLOOKUP(C162,MOVI!C:CD,79,0)</f>
        <v>50000</v>
      </c>
      <c r="IB162" s="275">
        <f>VLOOKUP(C162,FPT!B:HZ,79,0)</f>
        <v>50000</v>
      </c>
      <c r="IC162" t="str">
        <f t="shared" si="304"/>
        <v/>
      </c>
      <c r="ID162" s="275">
        <f>VLOOKUP(C162,MOVI!C:CD,80,0)</f>
        <v>75000</v>
      </c>
      <c r="IE162" s="275">
        <f>VLOOKUP(C162,FPT!B:IC,80,0)</f>
        <v>75000</v>
      </c>
      <c r="IF162" t="str">
        <f t="shared" si="305"/>
        <v/>
      </c>
      <c r="IG162" s="275">
        <f>VLOOKUP(C162,MOVI!C:DT,81,0)</f>
        <v>0</v>
      </c>
      <c r="IH162" s="275">
        <f>VLOOKUP(C162,FPT!B:IF,81,0)</f>
        <v>0</v>
      </c>
      <c r="II162" t="str">
        <f t="shared" si="306"/>
        <v/>
      </c>
      <c r="IJ162" s="275">
        <f>VLOOKUP(C162,MOVI!C:DT,82,0)</f>
        <v>525000</v>
      </c>
      <c r="IK162" s="275">
        <f>VLOOKUP(C162,FPT!B:II,82,0)</f>
        <v>525000</v>
      </c>
      <c r="IL162" t="str">
        <f t="shared" si="307"/>
        <v/>
      </c>
      <c r="IM162" s="275">
        <f>ROUND(VLOOKUP(C162,MOVI!C:DT,83,0),0)</f>
        <v>11525000</v>
      </c>
      <c r="IN162" s="275">
        <f>ROUND(VLOOKUP(C162,FPT!B:IL,83,0),0)</f>
        <v>11525000</v>
      </c>
      <c r="IO162" t="str">
        <f t="shared" si="308"/>
        <v/>
      </c>
      <c r="IP162" s="275">
        <f>VLOOKUP(C162,MOVI!C:DT,84,0)</f>
        <v>0</v>
      </c>
      <c r="IQ162" s="275">
        <f>VLOOKUP(C162,FPT!B:IO,84,0)</f>
        <v>0</v>
      </c>
      <c r="IR162" t="str">
        <f t="shared" si="309"/>
        <v/>
      </c>
      <c r="IS162" s="275">
        <f>ROUND(VLOOKUP(C162,MOVI!C:DT,85,0),0)</f>
        <v>0</v>
      </c>
      <c r="IT162" s="275">
        <f>ROUND(VLOOKUP(C162,FPT!B:IR,85,0),0)</f>
        <v>0</v>
      </c>
      <c r="IU162" t="str">
        <f t="shared" si="310"/>
        <v/>
      </c>
      <c r="IV162" s="275">
        <f>VLOOKUP(C162,MOVI!C:DT,86,0)</f>
        <v>0</v>
      </c>
      <c r="IW162" s="275">
        <f>VLOOKUP(C162,FPT!B:IU,86,0)</f>
        <v>0</v>
      </c>
      <c r="IX162" t="str">
        <f t="shared" si="311"/>
        <v/>
      </c>
      <c r="IY162" s="275">
        <f>ROUND(VLOOKUP(C162,MOVI!C:DT,87,0),0)</f>
        <v>0</v>
      </c>
      <c r="IZ162" s="275">
        <f>ROUND(VLOOKUP(C162,FPT!B:IX,87,0),0)</f>
        <v>0</v>
      </c>
      <c r="JA162" t="str">
        <f t="shared" si="312"/>
        <v/>
      </c>
      <c r="JB162" s="275">
        <f>VLOOKUP(C162,MOVI!C:DT,88,0)</f>
        <v>0</v>
      </c>
      <c r="JC162" s="275">
        <f>VLOOKUP(C162,FPT!B:JA,88,0)</f>
        <v>0</v>
      </c>
      <c r="JD162" t="str">
        <f t="shared" si="313"/>
        <v/>
      </c>
      <c r="JE162" s="275">
        <f>VLOOKUP(C162,MOVI!C:DT,89,0)</f>
        <v>50000</v>
      </c>
      <c r="JF162" s="275">
        <f>VLOOKUP(C162,FPT!B:JD,89,0)</f>
        <v>50000</v>
      </c>
      <c r="JG162" t="str">
        <f t="shared" si="314"/>
        <v/>
      </c>
      <c r="JH162" s="275">
        <f>VLOOKUP(C162,MOVI!C:DT,90,0)</f>
        <v>0</v>
      </c>
      <c r="JI162" s="275">
        <f>VLOOKUP(C162,FPT!B:JG,90,0)</f>
        <v>0</v>
      </c>
      <c r="JJ162" t="str">
        <f t="shared" si="315"/>
        <v/>
      </c>
      <c r="JK162" s="275">
        <f>VLOOKUP(C162,MOVI!C:DT,91,0)</f>
        <v>0</v>
      </c>
      <c r="JL162" s="275">
        <f>VLOOKUP(C162,FPT!B:JJ,91,0)</f>
        <v>0</v>
      </c>
      <c r="JM162" t="str">
        <f t="shared" si="316"/>
        <v/>
      </c>
      <c r="JN162" s="275">
        <f>VLOOKUP(C162,MOVI!C:DT,92,0)</f>
        <v>0</v>
      </c>
      <c r="JO162" s="275">
        <f>VLOOKUP(C162,FPT!B:JM,92,0)</f>
        <v>0</v>
      </c>
      <c r="JP162" t="str">
        <f t="shared" si="317"/>
        <v/>
      </c>
      <c r="JQ162" s="275">
        <f>VLOOKUP(C162,MOVI!C:DT,93,0)</f>
        <v>0</v>
      </c>
      <c r="JR162" s="275">
        <f>VLOOKUP(C162,FPT!B:JP,93,0)</f>
        <v>0</v>
      </c>
      <c r="JS162" t="str">
        <f t="shared" si="318"/>
        <v/>
      </c>
      <c r="JT162" s="275">
        <f>VLOOKUP(C162,MOVI!C:DT,94,0)</f>
        <v>50000</v>
      </c>
      <c r="JU162" s="275">
        <f>VLOOKUP(C162,FPT!B:JS,94,0)</f>
        <v>50000</v>
      </c>
      <c r="JV162" t="str">
        <f t="shared" si="319"/>
        <v/>
      </c>
      <c r="JW162" s="275">
        <f>VLOOKUP(C162,MOVI!C:DT,95,0)</f>
        <v>4425000</v>
      </c>
      <c r="JX162" s="275">
        <f>VLOOKUP(C162,FPT!B:JV,95,0)</f>
        <v>4425000</v>
      </c>
      <c r="JY162" t="str">
        <f t="shared" si="320"/>
        <v/>
      </c>
      <c r="JZ162" s="275">
        <f>VLOOKUP(C162,MOVI!C:DT,96,0)</f>
        <v>0</v>
      </c>
      <c r="KA162" s="275">
        <f>VLOOKUP(C162,FPT!B:JY,96,0)</f>
        <v>0</v>
      </c>
      <c r="KB162" t="str">
        <f t="shared" si="321"/>
        <v/>
      </c>
      <c r="KC162" s="275">
        <f>VLOOKUP(C162,MOVI!C:DT,97,0)</f>
        <v>4425000</v>
      </c>
      <c r="KD162" s="275">
        <f>VLOOKUP(C162,FPT!B:KB,97,0)</f>
        <v>4425000</v>
      </c>
      <c r="KE162" t="str">
        <f t="shared" si="322"/>
        <v/>
      </c>
      <c r="KF162" s="275">
        <f>VLOOKUP(C162,MOVI!C:DT,98,0)</f>
        <v>850000.00000000012</v>
      </c>
      <c r="KG162" s="275">
        <f>VLOOKUP(C162,FPT!B:KE,98,0)</f>
        <v>850000</v>
      </c>
      <c r="KH162" t="str">
        <f t="shared" si="323"/>
        <v/>
      </c>
      <c r="KI162" s="275">
        <f>VLOOKUP(C162,MOVI!C:DT,99,0)</f>
        <v>0</v>
      </c>
      <c r="KJ162" s="275">
        <f>VLOOKUP(C162,FPT!B:KH,99,0)</f>
        <v>0</v>
      </c>
      <c r="KK162" t="str">
        <f t="shared" si="324"/>
        <v/>
      </c>
      <c r="KL162" s="275">
        <f>VLOOKUP(C162,MOVI!C:DT,100,0)</f>
        <v>150000</v>
      </c>
      <c r="KM162" s="275">
        <f>VLOOKUP(C162,FPT!B:KK,100,0)</f>
        <v>150000</v>
      </c>
      <c r="KN162" t="str">
        <f t="shared" si="325"/>
        <v/>
      </c>
      <c r="KO162" s="275">
        <f>VLOOKUP(C162,MOVI!C:DT,101,0)</f>
        <v>0</v>
      </c>
      <c r="KP162" s="275">
        <f>VLOOKUP(C162,FPT!B:KN,101,0)</f>
        <v>0</v>
      </c>
      <c r="KQ162" t="str">
        <f t="shared" si="326"/>
        <v/>
      </c>
      <c r="KR162" s="275">
        <f>VLOOKUP(C162,MOVI!C:DT,102,0)</f>
        <v>0</v>
      </c>
      <c r="KS162" s="275">
        <f>VLOOKUP(C162,FPT!B:KQ,102,0)</f>
        <v>0</v>
      </c>
      <c r="KT162" t="str">
        <f t="shared" si="327"/>
        <v/>
      </c>
      <c r="KU162" s="275">
        <f>VLOOKUP(C162,MOVI!C:DT,103,0)</f>
        <v>1000000.0000000001</v>
      </c>
      <c r="KV162" s="275">
        <f>VLOOKUP(C162,FPT!B:KT,103,0)</f>
        <v>1000000</v>
      </c>
      <c r="KW162" t="str">
        <f t="shared" si="328"/>
        <v/>
      </c>
      <c r="KX162" s="275">
        <f>VLOOKUP(C162,MOVI!C:DT,104,0)</f>
        <v>1525000</v>
      </c>
      <c r="KY162" s="275">
        <f>VLOOKUP(C162,FPT!B:KW,104,0)</f>
        <v>1525000</v>
      </c>
      <c r="KZ162" t="str">
        <f t="shared" si="329"/>
        <v/>
      </c>
      <c r="LA162" s="275">
        <f>VLOOKUP(C162,MOVI!C:DT,105,0)</f>
        <v>100000</v>
      </c>
      <c r="LB162" s="275">
        <f>VLOOKUP(C162,FPT!B:KZ,105,0)</f>
        <v>100000</v>
      </c>
      <c r="LC162" t="str">
        <f t="shared" si="330"/>
        <v/>
      </c>
      <c r="LD162" s="275">
        <f>VLOOKUP(C162,MOVI!C:DT,106,0)</f>
        <v>6100000</v>
      </c>
      <c r="LE162" s="275">
        <f>VLOOKUP(C162,FPT!B:LC,106,0)</f>
        <v>6100000</v>
      </c>
      <c r="LF162" t="str">
        <f t="shared" si="331"/>
        <v/>
      </c>
      <c r="LG162" s="273">
        <f>VLOOKUP(C162,MOVI!C:DT,107,0)</f>
        <v>0</v>
      </c>
      <c r="LH162" s="273">
        <f>VLOOKUP(C162,FPT!B:LF,107,0)</f>
        <v>0</v>
      </c>
      <c r="LI162" t="str">
        <f t="shared" si="332"/>
        <v/>
      </c>
      <c r="LJ162" t="str">
        <f>VLOOKUP(C162,MOVI!C:DV,108,0)</f>
        <v>Việt PhúSouthSupport</v>
      </c>
      <c r="LK162" s="252" t="str">
        <f>VLOOKUP(C162,FPT!B:LI,108,0)</f>
        <v>Việt PhúSouthSupport</v>
      </c>
      <c r="LL162" t="str">
        <f t="shared" si="333"/>
        <v/>
      </c>
      <c r="LM162" s="275">
        <f>ROUND(VLOOKUP(C162,MOVI!C:DV,109,0),0)</f>
        <v>416667</v>
      </c>
      <c r="LN162" s="275">
        <f>ROUND(VLOOKUP(C162,FPT!B:LL,109,0),0)</f>
        <v>416667</v>
      </c>
      <c r="LO162" t="str">
        <f t="shared" si="334"/>
        <v/>
      </c>
      <c r="LP162" t="str">
        <f>VLOOKUP(C162,MOVI!C:DV,110,0)</f>
        <v>HO</v>
      </c>
      <c r="LQ162" s="247" t="str">
        <f>VLOOKUP(C162,FPT!B:LO,110,0)</f>
        <v>HO</v>
      </c>
      <c r="LR162" t="str">
        <f t="shared" si="335"/>
        <v/>
      </c>
      <c r="LS162">
        <f>MOVI!DI157</f>
        <v>22</v>
      </c>
      <c r="LV162">
        <f>MOVI!DJ157</f>
        <v>0</v>
      </c>
      <c r="LW162">
        <f>MOVI!DK157</f>
        <v>0</v>
      </c>
      <c r="LX162" t="str">
        <f>MOVI!DL157</f>
        <v>x</v>
      </c>
      <c r="LY162">
        <f>MOVI!DM157</f>
        <v>0</v>
      </c>
      <c r="LZ162">
        <f>MOVI!DN157</f>
        <v>50000</v>
      </c>
      <c r="MA162">
        <f>MOVI!DO157</f>
        <v>0</v>
      </c>
      <c r="MB162" t="str">
        <f>MOVI!DP157</f>
        <v/>
      </c>
      <c r="MC162">
        <f>MOVI!DQ157</f>
        <v>0</v>
      </c>
      <c r="MD162">
        <f>MOVI!DR157</f>
        <v>0</v>
      </c>
      <c r="ME162" t="str">
        <f>VLOOKUP(C162,MOVI!C:DV,121,0)</f>
        <v/>
      </c>
      <c r="MF162" s="252"/>
      <c r="MG162" t="str">
        <f t="shared" si="228"/>
        <v/>
      </c>
      <c r="MH162" t="str">
        <f>VLOOKUP(C162,MOVI!C:DT,122,0)</f>
        <v>Việt PhúSouth</v>
      </c>
      <c r="MI162" s="252" t="str">
        <f>VLOOKUP(C162,FPT!B:DS,112,0)</f>
        <v>Việt PhúSouth</v>
      </c>
      <c r="MJ162" t="str">
        <f t="shared" si="336"/>
        <v/>
      </c>
    </row>
    <row r="163" spans="1:348" x14ac:dyDescent="0.25">
      <c r="A163">
        <v>155</v>
      </c>
      <c r="B163" s="48">
        <v>6133</v>
      </c>
      <c r="C163" s="271" t="s">
        <v>907</v>
      </c>
      <c r="D163" t="str">
        <f>VLOOKUP(C163,MOVI!C:D,2,0)</f>
        <v>Trần Thái Thi</v>
      </c>
      <c r="E163" t="str">
        <f>VLOOKUP(C163,FPT!B:C,2,0)</f>
        <v>Trần Thái Thi</v>
      </c>
      <c r="F163" t="str">
        <f t="shared" si="229"/>
        <v/>
      </c>
      <c r="G163" t="str">
        <f>VLOOKUP(C163,MOVI!C:E,3,0)</f>
        <v>Support</v>
      </c>
      <c r="H163" t="str">
        <f>VLOOKUP(C163,FPT!B:F,3,0)</f>
        <v>Support</v>
      </c>
      <c r="I163" t="str">
        <f t="shared" si="230"/>
        <v/>
      </c>
      <c r="J163" t="str">
        <f>VLOOKUP(C163,MOVI!C:H,4,0)</f>
        <v>Operations</v>
      </c>
      <c r="K163" t="str">
        <f>VLOOKUP(C163,FPT!B:I,4,0)</f>
        <v>Operations</v>
      </c>
      <c r="L163" t="str">
        <f t="shared" si="231"/>
        <v/>
      </c>
      <c r="M163" t="str">
        <f>VLOOKUP(C163,MOVI!C:DT,5,0)</f>
        <v>Associate</v>
      </c>
      <c r="N163" t="str">
        <f>VLOOKUP(C163,FPT!B:L,5,0)</f>
        <v>Associate</v>
      </c>
      <c r="O163" t="str">
        <f t="shared" si="232"/>
        <v/>
      </c>
      <c r="P163" t="str">
        <f>VLOOKUP(C163,MOVI!C:DT,6,0)</f>
        <v>Verification Officer</v>
      </c>
      <c r="Q163" t="str">
        <f>VLOOKUP(C163,FPT!B:O,6,0)</f>
        <v>Verification Officer</v>
      </c>
      <c r="R163" t="str">
        <f t="shared" si="233"/>
        <v/>
      </c>
      <c r="S163" t="str">
        <f>VLOOKUP(C163,MOVI!C:DT,7,0)</f>
        <v>South</v>
      </c>
      <c r="T163" t="str">
        <f>VLOOKUP(C163,FPT!B:R,7,0)</f>
        <v>South</v>
      </c>
      <c r="U163" t="str">
        <f t="shared" si="234"/>
        <v/>
      </c>
      <c r="V163" t="str">
        <f>VLOOKUP(C163,MOVI!C:DT,8,0)</f>
        <v>Việt Phú</v>
      </c>
      <c r="W163" t="str">
        <f>VLOOKUP(C163,FPT!B:U,8,0)</f>
        <v>Việt Phú</v>
      </c>
      <c r="X163" t="str">
        <f t="shared" si="235"/>
        <v/>
      </c>
      <c r="Y163" t="str">
        <f>VLOOKUP(C163,MOVI!C:DT,9,0)</f>
        <v>Full-time</v>
      </c>
      <c r="Z163" t="str">
        <f>VLOOKUP(C163,FPT!B:X,9,0)</f>
        <v>Full-time</v>
      </c>
      <c r="AA163" t="str">
        <f t="shared" si="236"/>
        <v/>
      </c>
      <c r="AB163" t="str">
        <f>VLOOKUP(C163,MOVI!C:DT,10,0)</f>
        <v>Permanent</v>
      </c>
      <c r="AC163" t="str">
        <f>VLOOKUP(C163,FPT!B:AA,10,0)</f>
        <v>Permanent</v>
      </c>
      <c r="AD163" t="str">
        <f t="shared" si="237"/>
        <v/>
      </c>
      <c r="AE163" s="247">
        <f>VLOOKUP(C163,MOVI!C:DT,11,0)</f>
        <v>44320</v>
      </c>
      <c r="AF163" s="247">
        <f>VLOOKUP(C163,FPT!B:AD,11,0)</f>
        <v>44320</v>
      </c>
      <c r="AG163" t="str">
        <f t="shared" si="238"/>
        <v/>
      </c>
      <c r="AH163" s="260" t="str">
        <f>VLOOKUP(C163,MOVI!C:DT,12,0)</f>
        <v/>
      </c>
      <c r="AI163" s="260"/>
      <c r="AJ163" t="str">
        <f t="shared" si="338"/>
        <v/>
      </c>
      <c r="AK163">
        <f>VLOOKUP(C163,MOVI!C:DT,13,0)</f>
        <v>0</v>
      </c>
      <c r="AL163" s="247">
        <f>VLOOKUP(C163,FPT!B:AJ,13,0)</f>
        <v>0</v>
      </c>
      <c r="AM163" t="str">
        <f t="shared" si="337"/>
        <v/>
      </c>
      <c r="AN163" s="247">
        <f>VLOOKUP(C163,MOVI!C:DT,14,0)</f>
        <v>0</v>
      </c>
      <c r="AO163" s="247">
        <f>VLOOKUP(C163,FPT!B:AM,14,0)</f>
        <v>0</v>
      </c>
      <c r="AP163" t="str">
        <f t="shared" si="239"/>
        <v/>
      </c>
      <c r="AQ163" t="str">
        <f>VLOOKUP(C163,MOVI!C:DT,15,0)</f>
        <v>LC</v>
      </c>
      <c r="AR163" s="247" t="str">
        <f>VLOOKUP(C163,FPT!B:AP,15,0)</f>
        <v>LC</v>
      </c>
      <c r="AS163" t="str">
        <f t="shared" si="240"/>
        <v/>
      </c>
      <c r="AT163" s="282" t="str">
        <f>VLOOKUP(C163,MOVI!C:DT,16,0)</f>
        <v>LTTP</v>
      </c>
      <c r="AU163" s="247" t="str">
        <f>VLOOKUP(C163,FPT!B:AS,16,0)</f>
        <v>LTTP</v>
      </c>
      <c r="AV163" t="str">
        <f t="shared" si="241"/>
        <v/>
      </c>
      <c r="AW163" t="str">
        <f>VLOOKUP(C163,MOVI!C:DT,17,0)</f>
        <v>L</v>
      </c>
      <c r="AX163" s="247" t="str">
        <f>VLOOKUP(C163,FPT!B:AV,17,0)</f>
        <v>L</v>
      </c>
      <c r="AY163" t="str">
        <f t="shared" si="242"/>
        <v/>
      </c>
      <c r="AZ163">
        <f>VLOOKUP(C163,MOVI!C:DT,18,0)</f>
        <v>0</v>
      </c>
      <c r="BA163" s="247">
        <f>VLOOKUP(C163,FPT!B:AY,18,0)</f>
        <v>0</v>
      </c>
      <c r="BB163" t="str">
        <f t="shared" si="243"/>
        <v/>
      </c>
      <c r="BC163" s="275">
        <f>VLOOKUP(C163,MOVI!C:DT,19,0)</f>
        <v>5000000</v>
      </c>
      <c r="BD163" s="275">
        <f>VLOOKUP(C163,FPT!B:BB,19,0)</f>
        <v>5000000</v>
      </c>
      <c r="BE163" t="str">
        <f t="shared" si="244"/>
        <v/>
      </c>
      <c r="BF163">
        <f>VLOOKUP(C163,MOVI!C:DT,20,0)</f>
        <v>0</v>
      </c>
      <c r="BG163" s="252">
        <f>VLOOKUP(C163,FPT!B:BE,20,0)</f>
        <v>0</v>
      </c>
      <c r="BH163" t="str">
        <f t="shared" si="245"/>
        <v/>
      </c>
      <c r="BI163" s="275">
        <f>VLOOKUP(C163,MOVI!C:DT,21,0)</f>
        <v>5000000</v>
      </c>
      <c r="BJ163" s="275">
        <f>VLOOKUP(C163,FPT!B:BH,21,0)</f>
        <v>5000000</v>
      </c>
      <c r="BK163" t="str">
        <f t="shared" si="246"/>
        <v/>
      </c>
      <c r="BL163" s="275">
        <f>VLOOKUP(C163,MOVI!C:DT,22,0)</f>
        <v>0</v>
      </c>
      <c r="BM163" s="275">
        <f>VLOOKUP(C163,FPT!B:BK,22,0)</f>
        <v>0</v>
      </c>
      <c r="BN163" t="str">
        <f t="shared" si="247"/>
        <v/>
      </c>
      <c r="BO163" s="275">
        <f>VLOOKUP(C163,MOVI!C:DT,23,0)</f>
        <v>0</v>
      </c>
      <c r="BP163" s="275">
        <f>VLOOKUP(C163,FPT!B:BN,23,0)</f>
        <v>0</v>
      </c>
      <c r="BQ163" t="str">
        <f t="shared" si="248"/>
        <v/>
      </c>
      <c r="BR163" s="275">
        <f>VLOOKUP(C163,MOVI!C:DT,24,0)</f>
        <v>0</v>
      </c>
      <c r="BS163" s="275">
        <f>VLOOKUP(C163,FPT!B:BQ,24,0)</f>
        <v>0</v>
      </c>
      <c r="BT163" t="str">
        <f t="shared" si="249"/>
        <v/>
      </c>
      <c r="BU163" s="275">
        <f>VLOOKUP(C163,MOVI!C:DT,25,0)</f>
        <v>0</v>
      </c>
      <c r="BV163" s="275">
        <f>VLOOKUP(C163,FPT!B:BT,25,0)</f>
        <v>0</v>
      </c>
      <c r="BW163" t="str">
        <f t="shared" si="250"/>
        <v/>
      </c>
      <c r="BX163" s="275">
        <f>VLOOKUP(C163,MOVI!C:DT,26,0)</f>
        <v>0</v>
      </c>
      <c r="BY163" s="275">
        <f>VLOOKUP(C163,FPT!B:BW,26,0)</f>
        <v>0</v>
      </c>
      <c r="BZ163" t="str">
        <f t="shared" si="251"/>
        <v/>
      </c>
      <c r="CA163" s="275">
        <f>VLOOKUP(C163,MOVI!C:DT,27,0)</f>
        <v>0</v>
      </c>
      <c r="CB163" s="275">
        <f>VLOOKUP(C163,FPT!B:BZ,27,0)</f>
        <v>0</v>
      </c>
      <c r="CC163" t="str">
        <f t="shared" si="252"/>
        <v/>
      </c>
      <c r="CD163" s="275">
        <f>VLOOKUP(C163,MOVI!C:DT,28,0)</f>
        <v>0</v>
      </c>
      <c r="CE163" s="275">
        <f>VLOOKUP(C163,FPT!B:CC,28,0)</f>
        <v>0</v>
      </c>
      <c r="CF163" t="str">
        <f t="shared" si="253"/>
        <v/>
      </c>
      <c r="CG163" t="str">
        <f>VLOOKUP(C163,MOVI!C:DT,29,0)</f>
        <v>CN</v>
      </c>
      <c r="CH163" s="252" t="str">
        <f>VLOOKUP(C163,FPT!B:CF,29,0)</f>
        <v>CN</v>
      </c>
      <c r="CI163" t="str">
        <f t="shared" si="254"/>
        <v/>
      </c>
      <c r="CJ163">
        <f>VLOOKUP(C163,MOVI!C:DT,30,0)</f>
        <v>26</v>
      </c>
      <c r="CK163" s="252">
        <f>VLOOKUP(C163,FPT!B:CI,30,0)</f>
        <v>26</v>
      </c>
      <c r="CL163" t="str">
        <f t="shared" si="255"/>
        <v/>
      </c>
      <c r="CM163">
        <f>VLOOKUP(C163,MOVI!C:DT,31,0)</f>
        <v>24</v>
      </c>
      <c r="CN163" s="252">
        <f>VLOOKUP(C163,FPT!B:CL,31,0)</f>
        <v>24</v>
      </c>
      <c r="CO163" t="str">
        <f t="shared" si="256"/>
        <v/>
      </c>
      <c r="CP163" s="275">
        <f>VLOOKUP(C163,MOVI!C:DT,32,0)</f>
        <v>2</v>
      </c>
      <c r="CQ163" s="275">
        <f>VLOOKUP(C163,FPT!B:CO,32,0)</f>
        <v>2</v>
      </c>
      <c r="CR163" t="str">
        <f t="shared" si="257"/>
        <v/>
      </c>
      <c r="CS163" s="275">
        <f>VLOOKUP(C163,MOVI!C:DT,33,0)</f>
        <v>0</v>
      </c>
      <c r="CT163" s="275">
        <f>VLOOKUP(C163,FPT!B:CR,33,0)</f>
        <v>0</v>
      </c>
      <c r="CU163" t="str">
        <f t="shared" si="258"/>
        <v/>
      </c>
      <c r="CV163" s="275">
        <f>VLOOKUP(C163,MOVI!C:DT,34,0)</f>
        <v>0</v>
      </c>
      <c r="CW163" s="275">
        <f>VLOOKUP(C163,FPT!B:CU,34,0)</f>
        <v>0</v>
      </c>
      <c r="CX163" t="str">
        <f t="shared" si="259"/>
        <v/>
      </c>
      <c r="CY163" s="275">
        <f>VLOOKUP(C163,MOVI!C:DT,35,0)</f>
        <v>26</v>
      </c>
      <c r="CZ163" s="275">
        <f>VLOOKUP(C163,FPT!B:CX,35,0)</f>
        <v>26</v>
      </c>
      <c r="DA163" t="str">
        <f t="shared" si="260"/>
        <v/>
      </c>
      <c r="DB163" s="275">
        <f>VLOOKUP(C163,MOVI!C:DT,36,0)</f>
        <v>0</v>
      </c>
      <c r="DC163" s="275">
        <f>VLOOKUP(C163,FPT!B:DA,36,0)</f>
        <v>0</v>
      </c>
      <c r="DD163" t="str">
        <f t="shared" si="261"/>
        <v/>
      </c>
      <c r="DE163" s="275">
        <f>VLOOKUP(C163,MOVI!C:DT,37,0)</f>
        <v>0</v>
      </c>
      <c r="DF163" s="275">
        <f>VLOOKUP(C163,FPT!B:DD,37,0)</f>
        <v>0</v>
      </c>
      <c r="DG163" t="str">
        <f t="shared" si="262"/>
        <v/>
      </c>
      <c r="DH163" s="275">
        <f>VLOOKUP(C163,MOVI!C:DT,38,0)</f>
        <v>0</v>
      </c>
      <c r="DI163" s="275">
        <f>VLOOKUP(C163,FPT!B:DG,38,0)</f>
        <v>0</v>
      </c>
      <c r="DJ163" t="str">
        <f t="shared" si="263"/>
        <v/>
      </c>
      <c r="DK163" s="275">
        <f>VLOOKUP(C163,MOVI!C:DT,39,0)</f>
        <v>0</v>
      </c>
      <c r="DL163" s="275">
        <f>VLOOKUP(C163,FPT!B:DJ,39,0)</f>
        <v>0</v>
      </c>
      <c r="DM163" t="str">
        <f t="shared" si="264"/>
        <v/>
      </c>
      <c r="DN163" s="275">
        <f>VLOOKUP(C163,MOVI!C:DT,40,0)</f>
        <v>0</v>
      </c>
      <c r="DO163" s="275">
        <f>VLOOKUP(C163,FPT!B:DM,40,0)</f>
        <v>0</v>
      </c>
      <c r="DP163" t="str">
        <f t="shared" si="265"/>
        <v/>
      </c>
      <c r="DQ163" s="275">
        <f>VLOOKUP(C163,MOVI!C:DT,41,0)</f>
        <v>0</v>
      </c>
      <c r="DR163" s="275">
        <f>VLOOKUP(C163,FPT!B:DP,41,0)</f>
        <v>0</v>
      </c>
      <c r="DS163" t="str">
        <f t="shared" si="266"/>
        <v/>
      </c>
      <c r="DT163" s="275">
        <f>VLOOKUP(C163,MOVI!C:DT,42,0)</f>
        <v>5000000</v>
      </c>
      <c r="DU163" s="275">
        <f>ROUND(VLOOKUP(C163,FPT!B:DS,42,0),0)</f>
        <v>5000000</v>
      </c>
      <c r="DV163" t="str">
        <f t="shared" si="267"/>
        <v/>
      </c>
      <c r="DW163" s="275">
        <f>VLOOKUP(C163,MOVI!C:DT,43,0)</f>
        <v>0</v>
      </c>
      <c r="DX163" s="275">
        <f>VLOOKUP(C163,FPT!B:DV,43,0)</f>
        <v>0</v>
      </c>
      <c r="DY163" t="str">
        <f t="shared" si="268"/>
        <v/>
      </c>
      <c r="DZ163" s="275">
        <f>VLOOKUP(C163,MOVI!C:DT,44,0)</f>
        <v>0</v>
      </c>
      <c r="EA163" s="275">
        <f>VLOOKUP(C163,FPT!B:DY,44,0)</f>
        <v>0</v>
      </c>
      <c r="EB163" t="str">
        <f t="shared" si="269"/>
        <v/>
      </c>
      <c r="EC163" s="275">
        <f>VLOOKUP(C163,MOVI!C:DT,45,0)</f>
        <v>5000000</v>
      </c>
      <c r="ED163" s="275">
        <f>ROUND(VLOOKUP(C163,FPT!B:EB,45,0),0)</f>
        <v>5000000</v>
      </c>
      <c r="EE163" t="str">
        <f t="shared" si="270"/>
        <v/>
      </c>
      <c r="EF163" s="275">
        <f>VLOOKUP(C163,MOVI!C:DT,46,0)</f>
        <v>0</v>
      </c>
      <c r="EG163" s="275">
        <f>VLOOKUP(C163,FPT!B:EE,46,0)</f>
        <v>0</v>
      </c>
      <c r="EH163" t="str">
        <f t="shared" si="271"/>
        <v/>
      </c>
      <c r="EI163" s="275">
        <f>VLOOKUP(C163,MOVI!C:DT,47,0)</f>
        <v>0</v>
      </c>
      <c r="EJ163" s="275">
        <f>VLOOKUP(C163,FPT!B:EH,47,0)</f>
        <v>0</v>
      </c>
      <c r="EK163" t="str">
        <f t="shared" si="272"/>
        <v/>
      </c>
      <c r="EL163" s="275">
        <f>VLOOKUP(C163,MOVI!C:DT,48,0)</f>
        <v>0</v>
      </c>
      <c r="EM163" s="275">
        <f>VLOOKUP(C163,FPT!B:EK,48,0)</f>
        <v>0</v>
      </c>
      <c r="EN163" t="str">
        <f t="shared" si="273"/>
        <v/>
      </c>
      <c r="EO163" s="275">
        <f>VLOOKUP(C163,MOVI!C:DT,49,0)</f>
        <v>0</v>
      </c>
      <c r="EP163" s="275">
        <f>VLOOKUP(C163,FPT!B:EN,49,0)</f>
        <v>0</v>
      </c>
      <c r="EQ163" t="str">
        <f t="shared" si="274"/>
        <v/>
      </c>
      <c r="ER163" s="275">
        <f>VLOOKUP(C163,MOVI!C:DT,50,0)</f>
        <v>0</v>
      </c>
      <c r="ES163" s="275">
        <f>VLOOKUP(C163,FPT!B:EQ,50,0)</f>
        <v>0</v>
      </c>
      <c r="ET163" t="str">
        <f t="shared" si="275"/>
        <v/>
      </c>
      <c r="EU163" s="275">
        <f>VLOOKUP(C163,MOVI!C:DT,51,0)</f>
        <v>0</v>
      </c>
      <c r="EV163" s="275">
        <f>VLOOKUP(C163,FPT!B:ET,51,0)</f>
        <v>0</v>
      </c>
      <c r="EW163" t="str">
        <f t="shared" si="276"/>
        <v/>
      </c>
      <c r="EX163" s="275">
        <f>VLOOKUP(C163,MOVI!C:DT,52,0)</f>
        <v>0</v>
      </c>
      <c r="EY163" s="275">
        <f>VLOOKUP(C163,FPT!B:EW,52,0)</f>
        <v>0</v>
      </c>
      <c r="EZ163" t="str">
        <f t="shared" si="277"/>
        <v/>
      </c>
      <c r="FA163" s="275">
        <f>VLOOKUP(C163,MOVI!C:DT,53,0)</f>
        <v>0</v>
      </c>
      <c r="FB163" s="275">
        <f>VLOOKUP(C163,FPT!B:EZ,53,0)</f>
        <v>0</v>
      </c>
      <c r="FC163" t="str">
        <f t="shared" si="278"/>
        <v/>
      </c>
      <c r="FD163" s="275">
        <f>VLOOKUP(C163,MOVI!C:DT,54,0)</f>
        <v>0</v>
      </c>
      <c r="FE163" s="275">
        <f>VLOOKUP(C163,FPT!B:FC,54,0)</f>
        <v>0</v>
      </c>
      <c r="FF163" t="str">
        <f t="shared" si="279"/>
        <v/>
      </c>
      <c r="FG163" s="275">
        <f>VLOOKUP(C163,MOVI!C:DT,55,0)</f>
        <v>0</v>
      </c>
      <c r="FH163" s="275">
        <f>VLOOKUP(C163,FPT!B:FF,55,0)</f>
        <v>0</v>
      </c>
      <c r="FI163" t="str">
        <f t="shared" si="280"/>
        <v/>
      </c>
      <c r="FJ163" s="275">
        <f>VLOOKUP(C163,MOVI!C:DT,56,0)</f>
        <v>0</v>
      </c>
      <c r="FK163" s="275">
        <f>VLOOKUP(C163,FPT!B:FI,56,0)</f>
        <v>0</v>
      </c>
      <c r="FL163" t="str">
        <f t="shared" si="281"/>
        <v/>
      </c>
      <c r="FM163" s="275">
        <f>VLOOKUP(C163,MOVI!C:DT,57,0)</f>
        <v>0</v>
      </c>
      <c r="FN163" s="275">
        <f>VLOOKUP(C163,FPT!B:FL,57,0)</f>
        <v>0</v>
      </c>
      <c r="FO163" t="str">
        <f t="shared" si="282"/>
        <v/>
      </c>
      <c r="FP163" s="275">
        <f>VLOOKUP(C163,MOVI!C:DT,58,0)</f>
        <v>0</v>
      </c>
      <c r="FQ163" s="275">
        <f>VLOOKUP(C163,FPT!B:FO,58,0)</f>
        <v>0</v>
      </c>
      <c r="FR163" t="str">
        <f t="shared" si="283"/>
        <v/>
      </c>
      <c r="FS163" s="275">
        <f>VLOOKUP(C163,MOVI!C:DT,59,0)</f>
        <v>0</v>
      </c>
      <c r="FT163" s="275">
        <f>VLOOKUP(C163,FPT!B:FR,59,0)</f>
        <v>0</v>
      </c>
      <c r="FU163" t="str">
        <f t="shared" si="284"/>
        <v/>
      </c>
      <c r="FV163" s="275">
        <f>VLOOKUP(C163,MOVI!C:DT,60,0)</f>
        <v>0</v>
      </c>
      <c r="FW163" s="275">
        <f>VLOOKUP(C163,FPT!B:FU,60,0)</f>
        <v>0</v>
      </c>
      <c r="FX163" t="str">
        <f t="shared" si="285"/>
        <v/>
      </c>
      <c r="FY163" s="275">
        <f>VLOOKUP(C163,MOVI!C:DT,61,0)</f>
        <v>0</v>
      </c>
      <c r="FZ163" s="275">
        <f>VLOOKUP(C163,FPT!B:FX,61,0)</f>
        <v>0</v>
      </c>
      <c r="GA163" t="str">
        <f t="shared" si="286"/>
        <v/>
      </c>
      <c r="GB163" s="275">
        <f>VLOOKUP(C163,MOVI!C:DT,62,0)</f>
        <v>0</v>
      </c>
      <c r="GC163" s="275">
        <f>VLOOKUP(C163,FPT!B:GA,62,0)</f>
        <v>0</v>
      </c>
      <c r="GD163" t="str">
        <f t="shared" si="287"/>
        <v/>
      </c>
      <c r="GE163" s="275">
        <f>VLOOKUP(C163,MOVI!C:DT,63,0)</f>
        <v>0</v>
      </c>
      <c r="GF163" s="275">
        <f>VLOOKUP(C163,FPT!B:GD,63,0)</f>
        <v>0</v>
      </c>
      <c r="GG163" t="str">
        <f t="shared" si="288"/>
        <v/>
      </c>
      <c r="GH163" s="275">
        <f>VLOOKUP(C163,MOVI!C:DT,64,0)</f>
        <v>0</v>
      </c>
      <c r="GI163" s="275">
        <f>VLOOKUP(C163,FPT!B:GG,64,0)</f>
        <v>0</v>
      </c>
      <c r="GJ163" t="str">
        <f t="shared" si="289"/>
        <v/>
      </c>
      <c r="GK163" s="275">
        <f>VLOOKUP(C163,MOVI!C:DT,65,0)</f>
        <v>0</v>
      </c>
      <c r="GL163" s="275">
        <f>VLOOKUP(C163,FPT!B:GJ,65,0)</f>
        <v>0</v>
      </c>
      <c r="GM163" t="str">
        <f t="shared" si="290"/>
        <v/>
      </c>
      <c r="GN163" s="275">
        <f>VLOOKUP(C163,MOVI!C:DT,66,0)</f>
        <v>0</v>
      </c>
      <c r="GO163" s="275">
        <f>VLOOKUP(C163,FPT!B:GM,66,0)</f>
        <v>0</v>
      </c>
      <c r="GP163" t="str">
        <f t="shared" si="291"/>
        <v/>
      </c>
      <c r="GQ163" s="275">
        <f>VLOOKUP(C163,MOVI!C:DT,67,0)</f>
        <v>0</v>
      </c>
      <c r="GR163" s="275">
        <f>VLOOKUP(C163,FPT!B:GP,67,0)</f>
        <v>0</v>
      </c>
      <c r="GS163" t="str">
        <f t="shared" si="292"/>
        <v/>
      </c>
      <c r="GT163" s="275">
        <f>VLOOKUP(C163,MOVI!C:DT,68,0)</f>
        <v>0</v>
      </c>
      <c r="GU163" s="275">
        <f>VLOOKUP(C163,FPT!B:GS,68,0)</f>
        <v>0</v>
      </c>
      <c r="GV163" t="str">
        <f t="shared" si="293"/>
        <v/>
      </c>
      <c r="GW163" s="275">
        <f>VLOOKUP(C163,MOVI!C:DT,69,0)</f>
        <v>0</v>
      </c>
      <c r="GX163" s="275">
        <f>VLOOKUP(C163,FPT!B:GV,69,0)</f>
        <v>0</v>
      </c>
      <c r="GY163" t="str">
        <f t="shared" si="294"/>
        <v/>
      </c>
      <c r="GZ163" s="275">
        <f>VLOOKUP(C163,MOVI!C:DT,70,0)</f>
        <v>0</v>
      </c>
      <c r="HA163" s="275">
        <f>VLOOKUP(C163,FPT!B:GY,70,0)</f>
        <v>0</v>
      </c>
      <c r="HB163" t="str">
        <f t="shared" si="295"/>
        <v/>
      </c>
      <c r="HC163" s="275">
        <f>VLOOKUP(C163,MOVI!C:DT,71,0)</f>
        <v>5000000</v>
      </c>
      <c r="HD163" s="275">
        <f>ROUND(VLOOKUP(C163,FPT!B:HB,71,0),0)</f>
        <v>5000000</v>
      </c>
      <c r="HE163" t="str">
        <f t="shared" si="296"/>
        <v/>
      </c>
      <c r="HF163" s="275">
        <f>ROUND(VLOOKUP(C163,MOVI!C:DT,72,0),0)</f>
        <v>0</v>
      </c>
      <c r="HG163" s="275">
        <f>ROUND(VLOOKUP(C163,FPT!B:HE,72,0),0)</f>
        <v>0</v>
      </c>
      <c r="HH163" t="str">
        <f t="shared" si="297"/>
        <v/>
      </c>
      <c r="HI163" s="275">
        <f>VLOOKUP(C163,MOVI!C:DT,73,0)</f>
        <v>0</v>
      </c>
      <c r="HJ163" s="275">
        <f>VLOOKUP(C163,FPT!B:HH,73,0)</f>
        <v>0</v>
      </c>
      <c r="HK163" t="str">
        <f t="shared" si="298"/>
        <v/>
      </c>
      <c r="HL163" s="275">
        <f>VLOOKUP(C163,MOVI!C:DT,74,0)</f>
        <v>0</v>
      </c>
      <c r="HM163" s="275">
        <f>VLOOKUP(C163,FPT!B:HK,74,0)</f>
        <v>0</v>
      </c>
      <c r="HN163" t="str">
        <f t="shared" si="299"/>
        <v/>
      </c>
      <c r="HO163" s="275">
        <f>VLOOKUP(C163,MOVI!C:DT,75,0)</f>
        <v>11000000</v>
      </c>
      <c r="HP163" s="275">
        <f>VLOOKUP(C163,FPT!B:HN,75,0)</f>
        <v>11000000</v>
      </c>
      <c r="HQ163" t="str">
        <f t="shared" si="300"/>
        <v/>
      </c>
      <c r="HR163" s="275">
        <f>VLOOKUP(C163,MOVI!C:DT,76,0)</f>
        <v>0</v>
      </c>
      <c r="HS163" s="275">
        <f>VLOOKUP(C163,FPT!B:HQ,76,0)</f>
        <v>0</v>
      </c>
      <c r="HT163" t="str">
        <f t="shared" si="301"/>
        <v/>
      </c>
      <c r="HU163" s="275">
        <f>VLOOKUP(C163,MOVI!C:DT,77,0)</f>
        <v>0</v>
      </c>
      <c r="HV163" s="275">
        <f>VLOOKUP(C163,FPT!B:HT,77,0)</f>
        <v>0</v>
      </c>
      <c r="HW163" t="str">
        <f t="shared" si="302"/>
        <v/>
      </c>
      <c r="HX163" s="274">
        <f>VLOOKUP(C163,MOVI!C:CB,78,0)</f>
        <v>400000</v>
      </c>
      <c r="HY163" s="261">
        <f>VLOOKUP(C163,FPT!$B:$CA,78,0)</f>
        <v>400000</v>
      </c>
      <c r="HZ163" t="str">
        <f t="shared" si="303"/>
        <v/>
      </c>
      <c r="IA163" s="275">
        <f>VLOOKUP(C163,MOVI!C:CD,79,0)</f>
        <v>50000</v>
      </c>
      <c r="IB163" s="275">
        <f>VLOOKUP(C163,FPT!B:HZ,79,0)</f>
        <v>50000</v>
      </c>
      <c r="IC163" t="str">
        <f t="shared" si="304"/>
        <v/>
      </c>
      <c r="ID163" s="275">
        <f>VLOOKUP(C163,MOVI!C:CD,80,0)</f>
        <v>75000</v>
      </c>
      <c r="IE163" s="275">
        <f>VLOOKUP(C163,FPT!B:IC,80,0)</f>
        <v>75000</v>
      </c>
      <c r="IF163" t="str">
        <f t="shared" si="305"/>
        <v/>
      </c>
      <c r="IG163" s="275">
        <f>VLOOKUP(C163,MOVI!C:DT,81,0)</f>
        <v>0</v>
      </c>
      <c r="IH163" s="275">
        <f>VLOOKUP(C163,FPT!B:IF,81,0)</f>
        <v>0</v>
      </c>
      <c r="II163" t="str">
        <f t="shared" si="306"/>
        <v/>
      </c>
      <c r="IJ163" s="275">
        <f>VLOOKUP(C163,MOVI!C:DT,82,0)</f>
        <v>525000</v>
      </c>
      <c r="IK163" s="275">
        <f>VLOOKUP(C163,FPT!B:II,82,0)</f>
        <v>525000</v>
      </c>
      <c r="IL163" t="str">
        <f t="shared" si="307"/>
        <v/>
      </c>
      <c r="IM163" s="275">
        <f>ROUND(VLOOKUP(C163,MOVI!C:DT,83,0),0)</f>
        <v>11525000</v>
      </c>
      <c r="IN163" s="275">
        <f>ROUND(VLOOKUP(C163,FPT!B:IL,83,0),0)</f>
        <v>11525000</v>
      </c>
      <c r="IO163" t="str">
        <f t="shared" si="308"/>
        <v/>
      </c>
      <c r="IP163" s="275">
        <f>VLOOKUP(C163,MOVI!C:DT,84,0)</f>
        <v>0</v>
      </c>
      <c r="IQ163" s="275">
        <f>VLOOKUP(C163,FPT!B:IO,84,0)</f>
        <v>0</v>
      </c>
      <c r="IR163" t="str">
        <f t="shared" si="309"/>
        <v/>
      </c>
      <c r="IS163" s="275">
        <f>ROUND(VLOOKUP(C163,MOVI!C:DT,85,0),0)</f>
        <v>0</v>
      </c>
      <c r="IT163" s="275">
        <f>ROUND(VLOOKUP(C163,FPT!B:IR,85,0),0)</f>
        <v>0</v>
      </c>
      <c r="IU163" t="str">
        <f t="shared" si="310"/>
        <v/>
      </c>
      <c r="IV163" s="275">
        <f>VLOOKUP(C163,MOVI!C:DT,86,0)</f>
        <v>0</v>
      </c>
      <c r="IW163" s="275">
        <f>VLOOKUP(C163,FPT!B:IU,86,0)</f>
        <v>0</v>
      </c>
      <c r="IX163" t="str">
        <f t="shared" si="311"/>
        <v/>
      </c>
      <c r="IY163" s="275">
        <f>ROUND(VLOOKUP(C163,MOVI!C:DT,87,0),0)</f>
        <v>0</v>
      </c>
      <c r="IZ163" s="275">
        <f>ROUND(VLOOKUP(C163,FPT!B:IX,87,0),0)</f>
        <v>0</v>
      </c>
      <c r="JA163" t="str">
        <f t="shared" si="312"/>
        <v/>
      </c>
      <c r="JB163" s="275">
        <f>VLOOKUP(C163,MOVI!C:DT,88,0)</f>
        <v>0</v>
      </c>
      <c r="JC163" s="275">
        <f>VLOOKUP(C163,FPT!B:JA,88,0)</f>
        <v>0</v>
      </c>
      <c r="JD163" t="str">
        <f t="shared" si="313"/>
        <v/>
      </c>
      <c r="JE163" s="275">
        <f>VLOOKUP(C163,MOVI!C:DT,89,0)</f>
        <v>0</v>
      </c>
      <c r="JF163" s="275">
        <f>VLOOKUP(C163,FPT!B:JD,89,0)</f>
        <v>0</v>
      </c>
      <c r="JG163" t="str">
        <f t="shared" si="314"/>
        <v/>
      </c>
      <c r="JH163" s="275">
        <f>VLOOKUP(C163,MOVI!C:DT,90,0)</f>
        <v>0</v>
      </c>
      <c r="JI163" s="275">
        <f>VLOOKUP(C163,FPT!B:JG,90,0)</f>
        <v>0</v>
      </c>
      <c r="JJ163" t="str">
        <f t="shared" si="315"/>
        <v/>
      </c>
      <c r="JK163" s="275">
        <f>VLOOKUP(C163,MOVI!C:DT,91,0)</f>
        <v>0</v>
      </c>
      <c r="JL163" s="275">
        <f>VLOOKUP(C163,FPT!B:JJ,91,0)</f>
        <v>0</v>
      </c>
      <c r="JM163" t="str">
        <f t="shared" si="316"/>
        <v/>
      </c>
      <c r="JN163" s="275">
        <f>VLOOKUP(C163,MOVI!C:DT,92,0)</f>
        <v>0</v>
      </c>
      <c r="JO163" s="275">
        <f>VLOOKUP(C163,FPT!B:JM,92,0)</f>
        <v>0</v>
      </c>
      <c r="JP163" t="str">
        <f t="shared" si="317"/>
        <v/>
      </c>
      <c r="JQ163" s="275">
        <f>VLOOKUP(C163,MOVI!C:DT,93,0)</f>
        <v>0</v>
      </c>
      <c r="JR163" s="275">
        <f>VLOOKUP(C163,FPT!B:JP,93,0)</f>
        <v>0</v>
      </c>
      <c r="JS163" t="str">
        <f t="shared" si="318"/>
        <v/>
      </c>
      <c r="JT163" s="275">
        <f>VLOOKUP(C163,MOVI!C:DT,94,0)</f>
        <v>0</v>
      </c>
      <c r="JU163" s="275">
        <f>VLOOKUP(C163,FPT!B:JS,94,0)</f>
        <v>0</v>
      </c>
      <c r="JV163" t="str">
        <f t="shared" si="319"/>
        <v/>
      </c>
      <c r="JW163" s="275">
        <f>VLOOKUP(C163,MOVI!C:DT,95,0)</f>
        <v>4475000</v>
      </c>
      <c r="JX163" s="275">
        <f>VLOOKUP(C163,FPT!B:JV,95,0)</f>
        <v>4475000</v>
      </c>
      <c r="JY163" t="str">
        <f t="shared" si="320"/>
        <v/>
      </c>
      <c r="JZ163" s="275">
        <f>VLOOKUP(C163,MOVI!C:DT,96,0)</f>
        <v>0</v>
      </c>
      <c r="KA163" s="275">
        <f>VLOOKUP(C163,FPT!B:JY,96,0)</f>
        <v>0</v>
      </c>
      <c r="KB163" t="str">
        <f t="shared" si="321"/>
        <v/>
      </c>
      <c r="KC163" s="275">
        <f>VLOOKUP(C163,MOVI!C:DT,97,0)</f>
        <v>4475000</v>
      </c>
      <c r="KD163" s="275">
        <f>VLOOKUP(C163,FPT!B:KB,97,0)</f>
        <v>4475000</v>
      </c>
      <c r="KE163" t="str">
        <f t="shared" si="322"/>
        <v/>
      </c>
      <c r="KF163" s="275">
        <f>VLOOKUP(C163,MOVI!C:DT,98,0)</f>
        <v>850000.00000000012</v>
      </c>
      <c r="KG163" s="275">
        <f>VLOOKUP(C163,FPT!B:KE,98,0)</f>
        <v>850000</v>
      </c>
      <c r="KH163" t="str">
        <f t="shared" si="323"/>
        <v/>
      </c>
      <c r="KI163" s="275">
        <f>VLOOKUP(C163,MOVI!C:DT,99,0)</f>
        <v>0</v>
      </c>
      <c r="KJ163" s="275">
        <f>VLOOKUP(C163,FPT!B:KH,99,0)</f>
        <v>0</v>
      </c>
      <c r="KK163" t="str">
        <f t="shared" si="324"/>
        <v/>
      </c>
      <c r="KL163" s="275">
        <f>VLOOKUP(C163,MOVI!C:DT,100,0)</f>
        <v>150000</v>
      </c>
      <c r="KM163" s="275">
        <f>VLOOKUP(C163,FPT!B:KK,100,0)</f>
        <v>150000</v>
      </c>
      <c r="KN163" t="str">
        <f t="shared" si="325"/>
        <v/>
      </c>
      <c r="KO163" s="275">
        <f>VLOOKUP(C163,MOVI!C:DT,101,0)</f>
        <v>0</v>
      </c>
      <c r="KP163" s="275">
        <f>VLOOKUP(C163,FPT!B:KN,101,0)</f>
        <v>0</v>
      </c>
      <c r="KQ163" t="str">
        <f t="shared" si="326"/>
        <v/>
      </c>
      <c r="KR163" s="275">
        <f>VLOOKUP(C163,MOVI!C:DT,102,0)</f>
        <v>0</v>
      </c>
      <c r="KS163" s="275">
        <f>VLOOKUP(C163,FPT!B:KQ,102,0)</f>
        <v>0</v>
      </c>
      <c r="KT163" t="str">
        <f t="shared" si="327"/>
        <v/>
      </c>
      <c r="KU163" s="275">
        <f>VLOOKUP(C163,MOVI!C:DT,103,0)</f>
        <v>1000000.0000000001</v>
      </c>
      <c r="KV163" s="275">
        <f>VLOOKUP(C163,FPT!B:KT,103,0)</f>
        <v>1000000</v>
      </c>
      <c r="KW163" t="str">
        <f t="shared" si="328"/>
        <v/>
      </c>
      <c r="KX163" s="275">
        <f>VLOOKUP(C163,MOVI!C:DT,104,0)</f>
        <v>1525000</v>
      </c>
      <c r="KY163" s="275">
        <f>VLOOKUP(C163,FPT!B:KW,104,0)</f>
        <v>1525000</v>
      </c>
      <c r="KZ163" t="str">
        <f t="shared" si="329"/>
        <v/>
      </c>
      <c r="LA163" s="275">
        <f>VLOOKUP(C163,MOVI!C:DT,105,0)</f>
        <v>100000</v>
      </c>
      <c r="LB163" s="275">
        <f>VLOOKUP(C163,FPT!B:KZ,105,0)</f>
        <v>100000</v>
      </c>
      <c r="LC163" t="str">
        <f t="shared" si="330"/>
        <v/>
      </c>
      <c r="LD163" s="275">
        <f>VLOOKUP(C163,MOVI!C:DT,106,0)</f>
        <v>6100000</v>
      </c>
      <c r="LE163" s="275">
        <f>VLOOKUP(C163,FPT!B:LC,106,0)</f>
        <v>6100000</v>
      </c>
      <c r="LF163" t="str">
        <f t="shared" si="331"/>
        <v/>
      </c>
      <c r="LG163" s="273">
        <f>VLOOKUP(C163,MOVI!C:DT,107,0)</f>
        <v>0</v>
      </c>
      <c r="LH163" s="273">
        <f>VLOOKUP(C163,FPT!B:LF,107,0)</f>
        <v>0</v>
      </c>
      <c r="LI163" t="str">
        <f t="shared" si="332"/>
        <v/>
      </c>
      <c r="LJ163" t="str">
        <f>VLOOKUP(C163,MOVI!C:DV,108,0)</f>
        <v>Việt PhúSouthSupport</v>
      </c>
      <c r="LK163" s="252" t="str">
        <f>VLOOKUP(C163,FPT!B:LI,108,0)</f>
        <v>Việt PhúSouthSupport</v>
      </c>
      <c r="LL163" t="str">
        <f t="shared" si="333"/>
        <v/>
      </c>
      <c r="LM163" s="275">
        <f>ROUND(VLOOKUP(C163,MOVI!C:DV,109,0),0)</f>
        <v>416667</v>
      </c>
      <c r="LN163" s="275">
        <f>ROUND(VLOOKUP(C163,FPT!B:LL,109,0),0)</f>
        <v>416667</v>
      </c>
      <c r="LO163" t="str">
        <f t="shared" si="334"/>
        <v/>
      </c>
      <c r="LP163" t="str">
        <f>VLOOKUP(C163,MOVI!C:DV,110,0)</f>
        <v>HO</v>
      </c>
      <c r="LQ163" s="247" t="str">
        <f>VLOOKUP(C163,FPT!B:LO,110,0)</f>
        <v>HO</v>
      </c>
      <c r="LR163" t="str">
        <f t="shared" si="335"/>
        <v/>
      </c>
      <c r="LS163">
        <f>MOVI!DI158</f>
        <v>22</v>
      </c>
      <c r="LV163">
        <f>MOVI!DJ158</f>
        <v>0</v>
      </c>
      <c r="LW163">
        <f>MOVI!DK158</f>
        <v>0</v>
      </c>
      <c r="LX163">
        <f>MOVI!DL158</f>
        <v>0</v>
      </c>
      <c r="LY163">
        <f>MOVI!DM158</f>
        <v>0</v>
      </c>
      <c r="LZ163">
        <f>MOVI!DN158</f>
        <v>0</v>
      </c>
      <c r="MA163">
        <f>MOVI!DO158</f>
        <v>0</v>
      </c>
      <c r="MB163" t="str">
        <f>MOVI!DP158</f>
        <v/>
      </c>
      <c r="MC163">
        <f>MOVI!DQ158</f>
        <v>0</v>
      </c>
      <c r="MD163">
        <f>MOVI!DR158</f>
        <v>0</v>
      </c>
      <c r="ME163" t="str">
        <f>VLOOKUP(C163,MOVI!C:DV,121,0)</f>
        <v/>
      </c>
      <c r="MF163" s="252"/>
      <c r="MG163" t="str">
        <f t="shared" si="228"/>
        <v/>
      </c>
      <c r="MH163" t="str">
        <f>VLOOKUP(C163,MOVI!C:DT,122,0)</f>
        <v>Việt PhúSouth</v>
      </c>
      <c r="MI163" s="252" t="str">
        <f>VLOOKUP(C163,FPT!B:DS,112,0)</f>
        <v>Việt PhúSouth</v>
      </c>
      <c r="MJ163" t="str">
        <f t="shared" si="336"/>
        <v/>
      </c>
    </row>
    <row r="164" spans="1:348" x14ac:dyDescent="0.25">
      <c r="A164">
        <v>156</v>
      </c>
      <c r="B164" s="48">
        <v>6238</v>
      </c>
      <c r="C164" s="271" t="s">
        <v>909</v>
      </c>
      <c r="D164" t="str">
        <f>VLOOKUP(C164,MOVI!C:D,2,0)</f>
        <v>Đặng Thị Kim Ngân</v>
      </c>
      <c r="E164" t="str">
        <f>VLOOKUP(C164,FPT!B:C,2,0)</f>
        <v>Đặng Thị Kim Ngân</v>
      </c>
      <c r="F164" t="str">
        <f t="shared" si="229"/>
        <v/>
      </c>
      <c r="G164" t="str">
        <f>VLOOKUP(C164,MOVI!C:E,3,0)</f>
        <v>Support</v>
      </c>
      <c r="H164" t="str">
        <f>VLOOKUP(C164,FPT!B:F,3,0)</f>
        <v>Support</v>
      </c>
      <c r="I164" t="str">
        <f t="shared" si="230"/>
        <v/>
      </c>
      <c r="J164" t="str">
        <f>VLOOKUP(C164,MOVI!C:H,4,0)</f>
        <v>Operations</v>
      </c>
      <c r="K164" t="str">
        <f>VLOOKUP(C164,FPT!B:I,4,0)</f>
        <v>Operations</v>
      </c>
      <c r="L164" t="str">
        <f t="shared" si="231"/>
        <v/>
      </c>
      <c r="M164" t="str">
        <f>VLOOKUP(C164,MOVI!C:DT,5,0)</f>
        <v>Associate</v>
      </c>
      <c r="N164" t="str">
        <f>VLOOKUP(C164,FPT!B:L,5,0)</f>
        <v>Associate</v>
      </c>
      <c r="O164" t="str">
        <f t="shared" si="232"/>
        <v/>
      </c>
      <c r="P164" t="str">
        <f>VLOOKUP(C164,MOVI!C:DT,6,0)</f>
        <v>Verification Officer</v>
      </c>
      <c r="Q164" t="str">
        <f>VLOOKUP(C164,FPT!B:O,6,0)</f>
        <v>Verification Officer</v>
      </c>
      <c r="R164" t="str">
        <f t="shared" si="233"/>
        <v/>
      </c>
      <c r="S164" t="str">
        <f>VLOOKUP(C164,MOVI!C:DT,7,0)</f>
        <v>South</v>
      </c>
      <c r="T164" t="str">
        <f>VLOOKUP(C164,FPT!B:R,7,0)</f>
        <v>South</v>
      </c>
      <c r="U164" t="str">
        <f t="shared" si="234"/>
        <v/>
      </c>
      <c r="V164" t="str">
        <f>VLOOKUP(C164,MOVI!C:DT,8,0)</f>
        <v>Việt Phú</v>
      </c>
      <c r="W164" t="str">
        <f>VLOOKUP(C164,FPT!B:U,8,0)</f>
        <v>Việt Phú</v>
      </c>
      <c r="X164" t="str">
        <f t="shared" si="235"/>
        <v/>
      </c>
      <c r="Y164" t="str">
        <f>VLOOKUP(C164,MOVI!C:DT,9,0)</f>
        <v>Full-time</v>
      </c>
      <c r="Z164" t="str">
        <f>VLOOKUP(C164,FPT!B:X,9,0)</f>
        <v>Full-time</v>
      </c>
      <c r="AA164" t="str">
        <f t="shared" si="236"/>
        <v/>
      </c>
      <c r="AB164" s="287" t="str">
        <f>VLOOKUP(C164,MOVI!C:DT,10,0)</f>
        <v>Probation</v>
      </c>
      <c r="AC164" t="str">
        <f>VLOOKUP(C164,FPT!B:AA,10,0)</f>
        <v>Permanent</v>
      </c>
      <c r="AD164" t="str">
        <f t="shared" si="237"/>
        <v>Lệch</v>
      </c>
      <c r="AE164" s="247">
        <f>VLOOKUP(C164,MOVI!C:DT,11,0)</f>
        <v>44508</v>
      </c>
      <c r="AF164" s="247">
        <f>VLOOKUP(C164,FPT!B:AD,11,0)</f>
        <v>44508</v>
      </c>
      <c r="AG164" t="str">
        <f t="shared" si="238"/>
        <v/>
      </c>
      <c r="AH164" s="260" t="str">
        <f>VLOOKUP(C164,MOVI!C:DT,12,0)</f>
        <v/>
      </c>
      <c r="AI164" s="260"/>
      <c r="AJ164" t="str">
        <f t="shared" si="338"/>
        <v/>
      </c>
      <c r="AK164">
        <f>VLOOKUP(C164,MOVI!C:DT,13,0)</f>
        <v>0</v>
      </c>
      <c r="AL164" s="247">
        <f>VLOOKUP(C164,FPT!B:AJ,13,0)</f>
        <v>0</v>
      </c>
      <c r="AM164" t="str">
        <f t="shared" si="337"/>
        <v/>
      </c>
      <c r="AN164" s="247">
        <f>VLOOKUP(C164,MOVI!C:DT,14,0)</f>
        <v>0</v>
      </c>
      <c r="AO164" s="247">
        <f>VLOOKUP(C164,FPT!B:AM,14,0)</f>
        <v>0</v>
      </c>
      <c r="AP164" t="str">
        <f t="shared" si="239"/>
        <v/>
      </c>
      <c r="AQ164" t="str">
        <f>VLOOKUP(C164,MOVI!C:DT,15,0)</f>
        <v>JO</v>
      </c>
      <c r="AR164" s="247">
        <f>VLOOKUP(C164,FPT!B:AP,15,0)</f>
        <v>0</v>
      </c>
      <c r="AS164" t="str">
        <f t="shared" si="240"/>
        <v>Lệch</v>
      </c>
      <c r="AT164" s="282">
        <f>VLOOKUP(C164,MOVI!C:DT,16,0)</f>
        <v>0.1</v>
      </c>
      <c r="AU164" s="288" t="str">
        <f>VLOOKUP(C164,FPT!B:AS,16,0)</f>
        <v>10%</v>
      </c>
      <c r="AV164" t="str">
        <f t="shared" si="241"/>
        <v>Lệch</v>
      </c>
      <c r="AW164" t="str">
        <f>VLOOKUP(C164,MOVI!C:DT,17,0)</f>
        <v>L</v>
      </c>
      <c r="AX164" s="247" t="str">
        <f>VLOOKUP(C164,FPT!B:AV,17,0)</f>
        <v>L</v>
      </c>
      <c r="AY164" t="str">
        <f t="shared" si="242"/>
        <v/>
      </c>
      <c r="AZ164">
        <f>VLOOKUP(C164,MOVI!C:DT,18,0)</f>
        <v>0</v>
      </c>
      <c r="BA164" s="247">
        <f>VLOOKUP(C164,FPT!B:AY,18,0)</f>
        <v>0</v>
      </c>
      <c r="BB164" t="str">
        <f t="shared" si="243"/>
        <v/>
      </c>
      <c r="BC164" s="275">
        <f>VLOOKUP(C164,MOVI!C:DT,19,0)</f>
        <v>5000000</v>
      </c>
      <c r="BD164" s="275">
        <f>VLOOKUP(C164,FPT!B:BB,19,0)</f>
        <v>5000000</v>
      </c>
      <c r="BE164" t="str">
        <f t="shared" si="244"/>
        <v/>
      </c>
      <c r="BF164">
        <f>VLOOKUP(C164,MOVI!C:DT,20,0)</f>
        <v>0</v>
      </c>
      <c r="BG164" s="252">
        <f>VLOOKUP(C164,FPT!B:BE,20,0)</f>
        <v>0</v>
      </c>
      <c r="BH164" t="str">
        <f t="shared" si="245"/>
        <v/>
      </c>
      <c r="BI164" s="275">
        <f>VLOOKUP(C164,MOVI!C:DT,21,0)</f>
        <v>5000000</v>
      </c>
      <c r="BJ164" s="275">
        <f>VLOOKUP(C164,FPT!B:BH,21,0)</f>
        <v>5000000</v>
      </c>
      <c r="BK164" t="str">
        <f t="shared" si="246"/>
        <v/>
      </c>
      <c r="BL164" s="275">
        <f>VLOOKUP(C164,MOVI!C:DT,22,0)</f>
        <v>0</v>
      </c>
      <c r="BM164" s="275">
        <f>VLOOKUP(C164,FPT!B:BK,22,0)</f>
        <v>0</v>
      </c>
      <c r="BN164" t="str">
        <f t="shared" si="247"/>
        <v/>
      </c>
      <c r="BO164" s="275">
        <f>VLOOKUP(C164,MOVI!C:DT,23,0)</f>
        <v>0</v>
      </c>
      <c r="BP164" s="275">
        <f>VLOOKUP(C164,FPT!B:BN,23,0)</f>
        <v>0</v>
      </c>
      <c r="BQ164" t="str">
        <f t="shared" si="248"/>
        <v/>
      </c>
      <c r="BR164" s="275">
        <f>VLOOKUP(C164,MOVI!C:DT,24,0)</f>
        <v>0</v>
      </c>
      <c r="BS164" s="275">
        <f>VLOOKUP(C164,FPT!B:BQ,24,0)</f>
        <v>0</v>
      </c>
      <c r="BT164" t="str">
        <f t="shared" si="249"/>
        <v/>
      </c>
      <c r="BU164" s="275">
        <f>VLOOKUP(C164,MOVI!C:DT,25,0)</f>
        <v>0</v>
      </c>
      <c r="BV164" s="275">
        <f>VLOOKUP(C164,FPT!B:BT,25,0)</f>
        <v>0</v>
      </c>
      <c r="BW164" t="str">
        <f t="shared" si="250"/>
        <v/>
      </c>
      <c r="BX164" s="275">
        <f>VLOOKUP(C164,MOVI!C:DT,26,0)</f>
        <v>0</v>
      </c>
      <c r="BY164" s="275">
        <f>VLOOKUP(C164,FPT!B:BW,26,0)</f>
        <v>0</v>
      </c>
      <c r="BZ164" t="str">
        <f t="shared" si="251"/>
        <v/>
      </c>
      <c r="CA164" s="275">
        <f>VLOOKUP(C164,MOVI!C:DT,27,0)</f>
        <v>0</v>
      </c>
      <c r="CB164" s="275">
        <f>VLOOKUP(C164,FPT!B:BZ,27,0)</f>
        <v>0</v>
      </c>
      <c r="CC164" t="str">
        <f t="shared" si="252"/>
        <v/>
      </c>
      <c r="CD164" s="275">
        <f>VLOOKUP(C164,MOVI!C:DT,28,0)</f>
        <v>0</v>
      </c>
      <c r="CE164" s="275">
        <f>VLOOKUP(C164,FPT!B:CC,28,0)</f>
        <v>0</v>
      </c>
      <c r="CF164" t="str">
        <f t="shared" si="253"/>
        <v/>
      </c>
      <c r="CG164" t="str">
        <f>VLOOKUP(C164,MOVI!C:DT,29,0)</f>
        <v>CN</v>
      </c>
      <c r="CH164" s="252" t="str">
        <f>VLOOKUP(C164,FPT!B:CF,29,0)</f>
        <v>CN</v>
      </c>
      <c r="CI164" t="str">
        <f t="shared" si="254"/>
        <v/>
      </c>
      <c r="CJ164">
        <f>VLOOKUP(C164,MOVI!C:DT,30,0)</f>
        <v>26</v>
      </c>
      <c r="CK164" s="252">
        <f>VLOOKUP(C164,FPT!B:CI,30,0)</f>
        <v>26</v>
      </c>
      <c r="CL164" t="str">
        <f t="shared" si="255"/>
        <v/>
      </c>
      <c r="CM164">
        <f>VLOOKUP(C164,MOVI!C:DT,31,0)</f>
        <v>25.5</v>
      </c>
      <c r="CN164" s="252">
        <f>VLOOKUP(C164,FPT!B:CL,31,0)</f>
        <v>25.5</v>
      </c>
      <c r="CO164" t="str">
        <f t="shared" si="256"/>
        <v/>
      </c>
      <c r="CP164" s="275">
        <f>VLOOKUP(C164,MOVI!C:DT,32,0)</f>
        <v>0</v>
      </c>
      <c r="CQ164" s="275">
        <f>VLOOKUP(C164,FPT!B:CO,32,0)</f>
        <v>0</v>
      </c>
      <c r="CR164" t="str">
        <f t="shared" si="257"/>
        <v/>
      </c>
      <c r="CS164" s="275">
        <f>VLOOKUP(C164,MOVI!C:DT,33,0)</f>
        <v>0</v>
      </c>
      <c r="CT164" s="275">
        <f>VLOOKUP(C164,FPT!B:CR,33,0)</f>
        <v>0</v>
      </c>
      <c r="CU164" t="str">
        <f t="shared" si="258"/>
        <v/>
      </c>
      <c r="CV164" s="275">
        <f>VLOOKUP(C164,MOVI!C:DT,34,0)</f>
        <v>0</v>
      </c>
      <c r="CW164" s="275">
        <f>VLOOKUP(C164,FPT!B:CU,34,0)</f>
        <v>0</v>
      </c>
      <c r="CX164" t="str">
        <f t="shared" si="259"/>
        <v/>
      </c>
      <c r="CY164" s="275">
        <f>VLOOKUP(C164,MOVI!C:DT,35,0)</f>
        <v>25.5</v>
      </c>
      <c r="CZ164" s="275">
        <f>VLOOKUP(C164,FPT!B:CX,35,0)</f>
        <v>25.5</v>
      </c>
      <c r="DA164" t="str">
        <f t="shared" si="260"/>
        <v/>
      </c>
      <c r="DB164" s="275">
        <f>VLOOKUP(C164,MOVI!C:DT,36,0)</f>
        <v>0</v>
      </c>
      <c r="DC164" s="275">
        <f>VLOOKUP(C164,FPT!B:DA,36,0)</f>
        <v>0</v>
      </c>
      <c r="DD164" t="str">
        <f t="shared" si="261"/>
        <v/>
      </c>
      <c r="DE164" s="275">
        <f>VLOOKUP(C164,MOVI!C:DT,37,0)</f>
        <v>0</v>
      </c>
      <c r="DF164" s="275">
        <f>VLOOKUP(C164,FPT!B:DD,37,0)</f>
        <v>0</v>
      </c>
      <c r="DG164" t="str">
        <f t="shared" si="262"/>
        <v/>
      </c>
      <c r="DH164" s="275">
        <f>VLOOKUP(C164,MOVI!C:DT,38,0)</f>
        <v>0</v>
      </c>
      <c r="DI164" s="275">
        <f>VLOOKUP(C164,FPT!B:DG,38,0)</f>
        <v>0</v>
      </c>
      <c r="DJ164" t="str">
        <f t="shared" si="263"/>
        <v/>
      </c>
      <c r="DK164" s="275">
        <f>VLOOKUP(C164,MOVI!C:DT,39,0)</f>
        <v>0</v>
      </c>
      <c r="DL164" s="275">
        <f>VLOOKUP(C164,FPT!B:DJ,39,0)</f>
        <v>0</v>
      </c>
      <c r="DM164" t="str">
        <f t="shared" si="264"/>
        <v/>
      </c>
      <c r="DN164" s="275">
        <f>VLOOKUP(C164,MOVI!C:DT,40,0)</f>
        <v>0</v>
      </c>
      <c r="DO164" s="275">
        <f>VLOOKUP(C164,FPT!B:DM,40,0)</f>
        <v>0</v>
      </c>
      <c r="DP164" t="str">
        <f t="shared" si="265"/>
        <v/>
      </c>
      <c r="DQ164" s="275">
        <f>VLOOKUP(C164,MOVI!C:DT,41,0)</f>
        <v>0</v>
      </c>
      <c r="DR164" s="275">
        <f>VLOOKUP(C164,FPT!B:DP,41,0)</f>
        <v>0</v>
      </c>
      <c r="DS164" t="str">
        <f t="shared" si="266"/>
        <v/>
      </c>
      <c r="DT164" s="275">
        <f>VLOOKUP(C164,MOVI!C:DT,42,0)</f>
        <v>4903846</v>
      </c>
      <c r="DU164" s="275">
        <f>ROUND(VLOOKUP(C164,FPT!B:DS,42,0),0)</f>
        <v>4903846</v>
      </c>
      <c r="DV164" t="str">
        <f t="shared" si="267"/>
        <v/>
      </c>
      <c r="DW164" s="275">
        <f>VLOOKUP(C164,MOVI!C:DT,43,0)</f>
        <v>0</v>
      </c>
      <c r="DX164" s="275">
        <f>VLOOKUP(C164,FPT!B:DV,43,0)</f>
        <v>0</v>
      </c>
      <c r="DY164" t="str">
        <f t="shared" si="268"/>
        <v/>
      </c>
      <c r="DZ164" s="275">
        <f>VLOOKUP(C164,MOVI!C:DT,44,0)</f>
        <v>0</v>
      </c>
      <c r="EA164" s="275">
        <f>VLOOKUP(C164,FPT!B:DY,44,0)</f>
        <v>0</v>
      </c>
      <c r="EB164" t="str">
        <f t="shared" si="269"/>
        <v/>
      </c>
      <c r="EC164" s="275">
        <f>VLOOKUP(C164,MOVI!C:DT,45,0)</f>
        <v>4903846</v>
      </c>
      <c r="ED164" s="275">
        <f>ROUND(VLOOKUP(C164,FPT!B:EB,45,0),0)</f>
        <v>4903846</v>
      </c>
      <c r="EE164" t="str">
        <f t="shared" si="270"/>
        <v/>
      </c>
      <c r="EF164" s="275">
        <f>VLOOKUP(C164,MOVI!C:DT,46,0)</f>
        <v>0</v>
      </c>
      <c r="EG164" s="275">
        <f>VLOOKUP(C164,FPT!B:EE,46,0)</f>
        <v>0</v>
      </c>
      <c r="EH164" t="str">
        <f t="shared" si="271"/>
        <v/>
      </c>
      <c r="EI164" s="275">
        <f>VLOOKUP(C164,MOVI!C:DT,47,0)</f>
        <v>0</v>
      </c>
      <c r="EJ164" s="275">
        <f>VLOOKUP(C164,FPT!B:EH,47,0)</f>
        <v>0</v>
      </c>
      <c r="EK164" t="str">
        <f t="shared" si="272"/>
        <v/>
      </c>
      <c r="EL164" s="275">
        <f>VLOOKUP(C164,MOVI!C:DT,48,0)</f>
        <v>0</v>
      </c>
      <c r="EM164" s="275">
        <f>VLOOKUP(C164,FPT!B:EK,48,0)</f>
        <v>0</v>
      </c>
      <c r="EN164" t="str">
        <f t="shared" si="273"/>
        <v/>
      </c>
      <c r="EO164" s="275">
        <f>VLOOKUP(C164,MOVI!C:DT,49,0)</f>
        <v>0</v>
      </c>
      <c r="EP164" s="275">
        <f>VLOOKUP(C164,FPT!B:EN,49,0)</f>
        <v>0</v>
      </c>
      <c r="EQ164" t="str">
        <f t="shared" si="274"/>
        <v/>
      </c>
      <c r="ER164" s="275">
        <f>VLOOKUP(C164,MOVI!C:DT,50,0)</f>
        <v>0</v>
      </c>
      <c r="ES164" s="275">
        <f>VLOOKUP(C164,FPT!B:EQ,50,0)</f>
        <v>0</v>
      </c>
      <c r="ET164" t="str">
        <f t="shared" si="275"/>
        <v/>
      </c>
      <c r="EU164" s="275">
        <f>VLOOKUP(C164,MOVI!C:DT,51,0)</f>
        <v>0</v>
      </c>
      <c r="EV164" s="275">
        <f>VLOOKUP(C164,FPT!B:ET,51,0)</f>
        <v>0</v>
      </c>
      <c r="EW164" t="str">
        <f t="shared" si="276"/>
        <v/>
      </c>
      <c r="EX164" s="275">
        <f>VLOOKUP(C164,MOVI!C:DT,52,0)</f>
        <v>0</v>
      </c>
      <c r="EY164" s="275">
        <f>VLOOKUP(C164,FPT!B:EW,52,0)</f>
        <v>0</v>
      </c>
      <c r="EZ164" t="str">
        <f t="shared" si="277"/>
        <v/>
      </c>
      <c r="FA164" s="275">
        <f>VLOOKUP(C164,MOVI!C:DT,53,0)</f>
        <v>0</v>
      </c>
      <c r="FB164" s="275">
        <f>VLOOKUP(C164,FPT!B:EZ,53,0)</f>
        <v>0</v>
      </c>
      <c r="FC164" t="str">
        <f t="shared" si="278"/>
        <v/>
      </c>
      <c r="FD164" s="275">
        <f>VLOOKUP(C164,MOVI!C:DT,54,0)</f>
        <v>0</v>
      </c>
      <c r="FE164" s="275">
        <f>VLOOKUP(C164,FPT!B:FC,54,0)</f>
        <v>0</v>
      </c>
      <c r="FF164" t="str">
        <f t="shared" si="279"/>
        <v/>
      </c>
      <c r="FG164" s="275">
        <f>VLOOKUP(C164,MOVI!C:DT,55,0)</f>
        <v>0</v>
      </c>
      <c r="FH164" s="275">
        <f>VLOOKUP(C164,FPT!B:FF,55,0)</f>
        <v>0</v>
      </c>
      <c r="FI164" t="str">
        <f t="shared" si="280"/>
        <v/>
      </c>
      <c r="FJ164" s="275">
        <f>VLOOKUP(C164,MOVI!C:DT,56,0)</f>
        <v>0</v>
      </c>
      <c r="FK164" s="275">
        <f>VLOOKUP(C164,FPT!B:FI,56,0)</f>
        <v>0</v>
      </c>
      <c r="FL164" t="str">
        <f t="shared" si="281"/>
        <v/>
      </c>
      <c r="FM164" s="275">
        <f>VLOOKUP(C164,MOVI!C:DT,57,0)</f>
        <v>0</v>
      </c>
      <c r="FN164" s="275">
        <f>VLOOKUP(C164,FPT!B:FL,57,0)</f>
        <v>0</v>
      </c>
      <c r="FO164" t="str">
        <f t="shared" si="282"/>
        <v/>
      </c>
      <c r="FP164" s="275">
        <f>VLOOKUP(C164,MOVI!C:DT,58,0)</f>
        <v>0</v>
      </c>
      <c r="FQ164" s="275">
        <f>VLOOKUP(C164,FPT!B:FO,58,0)</f>
        <v>0</v>
      </c>
      <c r="FR164" t="str">
        <f t="shared" si="283"/>
        <v/>
      </c>
      <c r="FS164" s="275">
        <f>VLOOKUP(C164,MOVI!C:DT,59,0)</f>
        <v>0</v>
      </c>
      <c r="FT164" s="275">
        <f>VLOOKUP(C164,FPT!B:FR,59,0)</f>
        <v>0</v>
      </c>
      <c r="FU164" t="str">
        <f t="shared" si="284"/>
        <v/>
      </c>
      <c r="FV164" s="275">
        <f>VLOOKUP(C164,MOVI!C:DT,60,0)</f>
        <v>0</v>
      </c>
      <c r="FW164" s="275">
        <f>VLOOKUP(C164,FPT!B:FU,60,0)</f>
        <v>0</v>
      </c>
      <c r="FX164" t="str">
        <f t="shared" si="285"/>
        <v/>
      </c>
      <c r="FY164" s="275">
        <f>VLOOKUP(C164,MOVI!C:DT,61,0)</f>
        <v>0</v>
      </c>
      <c r="FZ164" s="275">
        <f>VLOOKUP(C164,FPT!B:FX,61,0)</f>
        <v>0</v>
      </c>
      <c r="GA164" t="str">
        <f t="shared" si="286"/>
        <v/>
      </c>
      <c r="GB164" s="275">
        <f>VLOOKUP(C164,MOVI!C:DT,62,0)</f>
        <v>0</v>
      </c>
      <c r="GC164" s="275">
        <f>VLOOKUP(C164,FPT!B:GA,62,0)</f>
        <v>0</v>
      </c>
      <c r="GD164" t="str">
        <f t="shared" si="287"/>
        <v/>
      </c>
      <c r="GE164" s="275">
        <f>VLOOKUP(C164,MOVI!C:DT,63,0)</f>
        <v>0</v>
      </c>
      <c r="GF164" s="275">
        <f>VLOOKUP(C164,FPT!B:GD,63,0)</f>
        <v>0</v>
      </c>
      <c r="GG164" t="str">
        <f t="shared" si="288"/>
        <v/>
      </c>
      <c r="GH164" s="275">
        <f>VLOOKUP(C164,MOVI!C:DT,64,0)</f>
        <v>0</v>
      </c>
      <c r="GI164" s="275">
        <f>VLOOKUP(C164,FPT!B:GG,64,0)</f>
        <v>0</v>
      </c>
      <c r="GJ164" t="str">
        <f t="shared" si="289"/>
        <v/>
      </c>
      <c r="GK164" s="275">
        <f>VLOOKUP(C164,MOVI!C:DT,65,0)</f>
        <v>0</v>
      </c>
      <c r="GL164" s="275">
        <f>VLOOKUP(C164,FPT!B:GJ,65,0)</f>
        <v>0</v>
      </c>
      <c r="GM164" t="str">
        <f t="shared" si="290"/>
        <v/>
      </c>
      <c r="GN164" s="275">
        <f>VLOOKUP(C164,MOVI!C:DT,66,0)</f>
        <v>0</v>
      </c>
      <c r="GO164" s="275">
        <f>VLOOKUP(C164,FPT!B:GM,66,0)</f>
        <v>0</v>
      </c>
      <c r="GP164" t="str">
        <f t="shared" si="291"/>
        <v/>
      </c>
      <c r="GQ164" s="275">
        <f>VLOOKUP(C164,MOVI!C:DT,67,0)</f>
        <v>0</v>
      </c>
      <c r="GR164" s="275">
        <f>VLOOKUP(C164,FPT!B:GP,67,0)</f>
        <v>0</v>
      </c>
      <c r="GS164" t="str">
        <f t="shared" si="292"/>
        <v/>
      </c>
      <c r="GT164" s="275">
        <f>VLOOKUP(C164,MOVI!C:DT,68,0)</f>
        <v>0</v>
      </c>
      <c r="GU164" s="275">
        <f>VLOOKUP(C164,FPT!B:GS,68,0)</f>
        <v>0</v>
      </c>
      <c r="GV164" t="str">
        <f t="shared" si="293"/>
        <v/>
      </c>
      <c r="GW164" s="275">
        <f>VLOOKUP(C164,MOVI!C:DT,69,0)</f>
        <v>0</v>
      </c>
      <c r="GX164" s="275">
        <f>VLOOKUP(C164,FPT!B:GV,69,0)</f>
        <v>0</v>
      </c>
      <c r="GY164" t="str">
        <f t="shared" si="294"/>
        <v/>
      </c>
      <c r="GZ164" s="275">
        <f>VLOOKUP(C164,MOVI!C:DT,70,0)</f>
        <v>0</v>
      </c>
      <c r="HA164" s="275">
        <f>VLOOKUP(C164,FPT!B:GY,70,0)</f>
        <v>0</v>
      </c>
      <c r="HB164" t="str">
        <f t="shared" si="295"/>
        <v/>
      </c>
      <c r="HC164" s="275">
        <f>VLOOKUP(C164,MOVI!C:DT,71,0)</f>
        <v>4903846</v>
      </c>
      <c r="HD164" s="275">
        <f>ROUND(VLOOKUP(C164,FPT!B:HB,71,0),0)</f>
        <v>4903846</v>
      </c>
      <c r="HE164" t="str">
        <f t="shared" si="296"/>
        <v/>
      </c>
      <c r="HF164" s="275">
        <f>ROUND(VLOOKUP(C164,MOVI!C:DT,72,0),0)</f>
        <v>0</v>
      </c>
      <c r="HG164" s="275">
        <f>ROUND(VLOOKUP(C164,FPT!B:HE,72,0),0)</f>
        <v>0</v>
      </c>
      <c r="HH164" t="str">
        <f t="shared" si="297"/>
        <v/>
      </c>
      <c r="HI164" s="275">
        <f>VLOOKUP(C164,MOVI!C:DT,73,0)</f>
        <v>0</v>
      </c>
      <c r="HJ164" s="275">
        <f>VLOOKUP(C164,FPT!B:HH,73,0)</f>
        <v>0</v>
      </c>
      <c r="HK164" t="str">
        <f t="shared" si="298"/>
        <v/>
      </c>
      <c r="HL164" s="275">
        <f>VLOOKUP(C164,MOVI!C:DT,74,0)</f>
        <v>0</v>
      </c>
      <c r="HM164" s="275">
        <f>VLOOKUP(C164,FPT!B:HK,74,0)</f>
        <v>0</v>
      </c>
      <c r="HN164" t="str">
        <f t="shared" si="299"/>
        <v/>
      </c>
      <c r="HO164" s="275">
        <f>VLOOKUP(C164,MOVI!C:DT,75,0)</f>
        <v>0</v>
      </c>
      <c r="HP164" s="275">
        <f>VLOOKUP(C164,FPT!B:HN,75,0)</f>
        <v>0</v>
      </c>
      <c r="HQ164" t="str">
        <f t="shared" si="300"/>
        <v/>
      </c>
      <c r="HR164" s="275">
        <f>VLOOKUP(C164,MOVI!C:DT,76,0)</f>
        <v>0</v>
      </c>
      <c r="HS164" s="275">
        <f>VLOOKUP(C164,FPT!B:HQ,76,0)</f>
        <v>0</v>
      </c>
      <c r="HT164" t="str">
        <f t="shared" si="301"/>
        <v/>
      </c>
      <c r="HU164" s="275">
        <f>VLOOKUP(C164,MOVI!C:DT,77,0)</f>
        <v>0</v>
      </c>
      <c r="HV164" s="275">
        <f>VLOOKUP(C164,FPT!B:HT,77,0)</f>
        <v>0</v>
      </c>
      <c r="HW164" t="str">
        <f t="shared" si="302"/>
        <v/>
      </c>
      <c r="HX164" s="274">
        <f>VLOOKUP(C164,MOVI!C:CB,78,0)</f>
        <v>0</v>
      </c>
      <c r="HY164" s="261">
        <f>VLOOKUP(C164,FPT!$B:$CA,78,0)</f>
        <v>0</v>
      </c>
      <c r="HZ164" t="str">
        <f t="shared" si="303"/>
        <v/>
      </c>
      <c r="IA164" s="275">
        <f>VLOOKUP(C164,MOVI!C:CD,79,0)</f>
        <v>0</v>
      </c>
      <c r="IB164" s="275">
        <f>VLOOKUP(C164,FPT!B:HZ,79,0)</f>
        <v>0</v>
      </c>
      <c r="IC164" t="str">
        <f t="shared" si="304"/>
        <v/>
      </c>
      <c r="ID164" s="275">
        <f>VLOOKUP(C164,MOVI!C:CD,80,0)</f>
        <v>0</v>
      </c>
      <c r="IE164" s="275">
        <f>VLOOKUP(C164,FPT!B:IC,80,0)</f>
        <v>0</v>
      </c>
      <c r="IF164" t="str">
        <f t="shared" si="305"/>
        <v/>
      </c>
      <c r="IG164" s="275">
        <f>VLOOKUP(C164,MOVI!C:DT,81,0)</f>
        <v>0</v>
      </c>
      <c r="IH164" s="275">
        <f>VLOOKUP(C164,FPT!B:IF,81,0)</f>
        <v>0</v>
      </c>
      <c r="II164" t="str">
        <f t="shared" si="306"/>
        <v/>
      </c>
      <c r="IJ164" s="275">
        <f>VLOOKUP(C164,MOVI!C:DT,82,0)</f>
        <v>0</v>
      </c>
      <c r="IK164" s="275">
        <f>VLOOKUP(C164,FPT!B:II,82,0)</f>
        <v>0</v>
      </c>
      <c r="IL164" t="str">
        <f t="shared" si="307"/>
        <v/>
      </c>
      <c r="IM164" s="275">
        <f>ROUND(VLOOKUP(C164,MOVI!C:DT,83,0),0)</f>
        <v>0</v>
      </c>
      <c r="IN164" s="275">
        <f>ROUND(VLOOKUP(C164,FPT!B:IL,83,0),0)</f>
        <v>0</v>
      </c>
      <c r="IO164" t="str">
        <f t="shared" si="308"/>
        <v/>
      </c>
      <c r="IP164" s="275">
        <f>ROUND(VLOOKUP(C164,MOVI!C:DT,84,0),0)</f>
        <v>4903846</v>
      </c>
      <c r="IQ164" s="275">
        <f>ROUND(VLOOKUP(C164,FPT!B:IO,84,0),0)</f>
        <v>4903846</v>
      </c>
      <c r="IR164" t="str">
        <f t="shared" si="309"/>
        <v/>
      </c>
      <c r="IS164" s="275">
        <f>ROUND(VLOOKUP(C164,MOVI!C:DT,85,0),0)</f>
        <v>490385</v>
      </c>
      <c r="IT164" s="275">
        <f>ROUND(VLOOKUP(C164,FPT!B:IR,85,0),0)</f>
        <v>490385</v>
      </c>
      <c r="IU164" t="str">
        <f t="shared" si="310"/>
        <v/>
      </c>
      <c r="IV164" s="275">
        <f>VLOOKUP(C164,MOVI!C:DT,86,0)</f>
        <v>0</v>
      </c>
      <c r="IW164" s="275">
        <f>VLOOKUP(C164,FPT!B:IU,86,0)</f>
        <v>0</v>
      </c>
      <c r="IX164" t="str">
        <f t="shared" si="311"/>
        <v/>
      </c>
      <c r="IY164" s="275">
        <f>ROUND(VLOOKUP(C164,MOVI!C:DT,87,0),0)</f>
        <v>490385</v>
      </c>
      <c r="IZ164" s="275">
        <f>ROUND(VLOOKUP(C164,FPT!B:IX,87,0),0)</f>
        <v>490385</v>
      </c>
      <c r="JA164" t="str">
        <f t="shared" si="312"/>
        <v/>
      </c>
      <c r="JB164" s="275">
        <f>VLOOKUP(C164,MOVI!C:DT,88,0)</f>
        <v>0</v>
      </c>
      <c r="JC164" s="275">
        <f>VLOOKUP(C164,FPT!B:JA,88,0)</f>
        <v>0</v>
      </c>
      <c r="JD164" t="str">
        <f t="shared" si="313"/>
        <v/>
      </c>
      <c r="JE164" s="275">
        <f>VLOOKUP(C164,MOVI!C:DT,89,0)</f>
        <v>0</v>
      </c>
      <c r="JF164" s="275">
        <f>VLOOKUP(C164,FPT!B:JD,89,0)</f>
        <v>0</v>
      </c>
      <c r="JG164" t="str">
        <f t="shared" si="314"/>
        <v/>
      </c>
      <c r="JH164" s="275">
        <f>VLOOKUP(C164,MOVI!C:DT,90,0)</f>
        <v>0</v>
      </c>
      <c r="JI164" s="275">
        <f>VLOOKUP(C164,FPT!B:JG,90,0)</f>
        <v>0</v>
      </c>
      <c r="JJ164" t="str">
        <f t="shared" si="315"/>
        <v/>
      </c>
      <c r="JK164" s="275">
        <f>VLOOKUP(C164,MOVI!C:DT,91,0)</f>
        <v>0</v>
      </c>
      <c r="JL164" s="275">
        <f>VLOOKUP(C164,FPT!B:JJ,91,0)</f>
        <v>0</v>
      </c>
      <c r="JM164" t="str">
        <f t="shared" si="316"/>
        <v/>
      </c>
      <c r="JN164" s="275">
        <f>VLOOKUP(C164,MOVI!C:DT,92,0)</f>
        <v>0</v>
      </c>
      <c r="JO164" s="275">
        <f>VLOOKUP(C164,FPT!B:JM,92,0)</f>
        <v>0</v>
      </c>
      <c r="JP164" t="str">
        <f t="shared" si="317"/>
        <v/>
      </c>
      <c r="JQ164" s="275">
        <f>VLOOKUP(C164,MOVI!C:DT,93,0)</f>
        <v>0</v>
      </c>
      <c r="JR164" s="275">
        <f>VLOOKUP(C164,FPT!B:JP,93,0)</f>
        <v>0</v>
      </c>
      <c r="JS164" t="str">
        <f t="shared" si="318"/>
        <v/>
      </c>
      <c r="JT164" s="275">
        <f>VLOOKUP(C164,MOVI!C:DT,94,0)</f>
        <v>0</v>
      </c>
      <c r="JU164" s="275">
        <f>VLOOKUP(C164,FPT!B:JS,94,0)</f>
        <v>0</v>
      </c>
      <c r="JV164" t="str">
        <f t="shared" si="319"/>
        <v/>
      </c>
      <c r="JW164" s="275">
        <f>VLOOKUP(C164,MOVI!C:DT,95,0)</f>
        <v>4413461</v>
      </c>
      <c r="JX164" s="275">
        <f>VLOOKUP(C164,FPT!B:JV,95,0)</f>
        <v>4413462</v>
      </c>
      <c r="JY164" t="str">
        <f t="shared" si="320"/>
        <v>Lệch</v>
      </c>
      <c r="JZ164" s="275">
        <f>VLOOKUP(C164,MOVI!C:DT,96,0)</f>
        <v>0</v>
      </c>
      <c r="KA164" s="275">
        <f>VLOOKUP(C164,FPT!B:JY,96,0)</f>
        <v>0</v>
      </c>
      <c r="KB164" t="str">
        <f t="shared" si="321"/>
        <v/>
      </c>
      <c r="KC164" s="275">
        <f>VLOOKUP(C164,MOVI!C:DT,97,0)</f>
        <v>4413461</v>
      </c>
      <c r="KD164" s="275">
        <f>VLOOKUP(C164,FPT!B:KB,97,0)</f>
        <v>4413462</v>
      </c>
      <c r="KE164" t="str">
        <f t="shared" si="322"/>
        <v>Lệch</v>
      </c>
      <c r="KF164" s="275">
        <f>VLOOKUP(C164,MOVI!C:DT,98,0)</f>
        <v>0</v>
      </c>
      <c r="KG164" s="275">
        <f>VLOOKUP(C164,FPT!B:KE,98,0)</f>
        <v>0</v>
      </c>
      <c r="KH164" t="str">
        <f t="shared" si="323"/>
        <v/>
      </c>
      <c r="KI164" s="275">
        <f>VLOOKUP(C164,MOVI!C:DT,99,0)</f>
        <v>0</v>
      </c>
      <c r="KJ164" s="275">
        <f>VLOOKUP(C164,FPT!B:KH,99,0)</f>
        <v>0</v>
      </c>
      <c r="KK164" t="str">
        <f t="shared" si="324"/>
        <v/>
      </c>
      <c r="KL164" s="275">
        <f>VLOOKUP(C164,MOVI!C:DT,100,0)</f>
        <v>0</v>
      </c>
      <c r="KM164" s="275">
        <f>VLOOKUP(C164,FPT!B:KK,100,0)</f>
        <v>0</v>
      </c>
      <c r="KN164" t="str">
        <f t="shared" si="325"/>
        <v/>
      </c>
      <c r="KO164" s="275">
        <f>VLOOKUP(C164,MOVI!C:DT,101,0)</f>
        <v>0</v>
      </c>
      <c r="KP164" s="275">
        <f>VLOOKUP(C164,FPT!B:KN,101,0)</f>
        <v>0</v>
      </c>
      <c r="KQ164" t="str">
        <f t="shared" si="326"/>
        <v/>
      </c>
      <c r="KR164" s="275">
        <f>VLOOKUP(C164,MOVI!C:DT,102,0)</f>
        <v>0</v>
      </c>
      <c r="KS164" s="275">
        <f>VLOOKUP(C164,FPT!B:KQ,102,0)</f>
        <v>0</v>
      </c>
      <c r="KT164" t="str">
        <f t="shared" si="327"/>
        <v/>
      </c>
      <c r="KU164" s="275">
        <f>VLOOKUP(C164,MOVI!C:DT,103,0)</f>
        <v>0</v>
      </c>
      <c r="KV164" s="275">
        <f>VLOOKUP(C164,FPT!B:KT,103,0)</f>
        <v>0</v>
      </c>
      <c r="KW164" t="str">
        <f t="shared" si="328"/>
        <v/>
      </c>
      <c r="KX164" s="275">
        <f>VLOOKUP(C164,MOVI!C:DT,104,0)</f>
        <v>0</v>
      </c>
      <c r="KY164" s="275">
        <f>VLOOKUP(C164,FPT!B:KW,104,0)</f>
        <v>0</v>
      </c>
      <c r="KZ164" t="str">
        <f t="shared" si="329"/>
        <v/>
      </c>
      <c r="LA164" s="275">
        <f>VLOOKUP(C164,MOVI!C:DT,105,0)</f>
        <v>0</v>
      </c>
      <c r="LB164" s="275">
        <f>VLOOKUP(C164,FPT!B:KZ,105,0)</f>
        <v>0</v>
      </c>
      <c r="LC164" t="str">
        <f t="shared" si="330"/>
        <v/>
      </c>
      <c r="LD164" s="275">
        <f>VLOOKUP(C164,MOVI!C:DT,106,0)</f>
        <v>4903846</v>
      </c>
      <c r="LE164" s="275">
        <f>VLOOKUP(C164,FPT!B:LC,106,0)</f>
        <v>4903846</v>
      </c>
      <c r="LF164" t="str">
        <f t="shared" si="331"/>
        <v/>
      </c>
      <c r="LG164" s="273">
        <f>VLOOKUP(C164,MOVI!C:DT,107,0)</f>
        <v>0</v>
      </c>
      <c r="LH164" s="273">
        <f>VLOOKUP(C164,FPT!B:LF,107,0)</f>
        <v>0</v>
      </c>
      <c r="LI164" t="str">
        <f t="shared" si="332"/>
        <v/>
      </c>
      <c r="LJ164" t="str">
        <f>VLOOKUP(C164,MOVI!C:DV,108,0)</f>
        <v>Việt PhúSouthSupport</v>
      </c>
      <c r="LK164" s="252" t="str">
        <f>VLOOKUP(C164,FPT!B:LI,108,0)</f>
        <v>Việt PhúSouthSupport</v>
      </c>
      <c r="LL164" t="str">
        <f t="shared" si="333"/>
        <v/>
      </c>
      <c r="LM164" s="275">
        <f>ROUND(VLOOKUP(C164,MOVI!C:DV,109,0),0)</f>
        <v>416667</v>
      </c>
      <c r="LN164" s="275">
        <f>ROUND(VLOOKUP(C164,FPT!B:LL,109,0),0)</f>
        <v>416667</v>
      </c>
      <c r="LO164" t="str">
        <f t="shared" si="334"/>
        <v/>
      </c>
      <c r="LP164" t="str">
        <f>VLOOKUP(C164,MOVI!C:DV,110,0)</f>
        <v>HO</v>
      </c>
      <c r="LQ164" s="247" t="str">
        <f>VLOOKUP(C164,FPT!B:LO,110,0)</f>
        <v>HO</v>
      </c>
      <c r="LR164" t="str">
        <f t="shared" si="335"/>
        <v/>
      </c>
      <c r="LS164">
        <f>MOVI!DI159</f>
        <v>22</v>
      </c>
      <c r="LV164">
        <f>MOVI!DJ159</f>
        <v>0</v>
      </c>
      <c r="LW164">
        <f>MOVI!DK159</f>
        <v>0</v>
      </c>
      <c r="LX164">
        <f>MOVI!DL159</f>
        <v>0</v>
      </c>
      <c r="LY164">
        <f>MOVI!DM159</f>
        <v>0</v>
      </c>
      <c r="LZ164">
        <f>MOVI!DN159</f>
        <v>0</v>
      </c>
      <c r="MA164">
        <f>MOVI!DO159</f>
        <v>0</v>
      </c>
      <c r="MB164" t="str">
        <f>MOVI!DP159</f>
        <v/>
      </c>
      <c r="MC164">
        <f>MOVI!DQ159</f>
        <v>0</v>
      </c>
      <c r="MD164">
        <f>MOVI!DR159</f>
        <v>0</v>
      </c>
      <c r="ME164" t="str">
        <f>VLOOKUP(C164,MOVI!C:DV,121,0)</f>
        <v/>
      </c>
      <c r="MF164" s="252"/>
      <c r="MG164" t="str">
        <f t="shared" si="228"/>
        <v/>
      </c>
      <c r="MH164" t="str">
        <f>VLOOKUP(C164,MOVI!C:DT,122,0)</f>
        <v>Việt PhúSouth</v>
      </c>
      <c r="MI164" s="252" t="str">
        <f>VLOOKUP(C164,FPT!B:DS,112,0)</f>
        <v>Việt PhúSouth</v>
      </c>
      <c r="MJ164" t="str">
        <f t="shared" si="336"/>
        <v/>
      </c>
    </row>
    <row r="165" spans="1:348" x14ac:dyDescent="0.25">
      <c r="A165">
        <v>157</v>
      </c>
      <c r="B165" s="48">
        <v>6267</v>
      </c>
      <c r="C165" s="271" t="s">
        <v>910</v>
      </c>
      <c r="D165" t="str">
        <f>VLOOKUP(C165,MOVI!C:D,2,0)</f>
        <v>Đoàn Thị Thùy Ninh</v>
      </c>
      <c r="E165" t="str">
        <f>VLOOKUP(C165,FPT!B:C,2,0)</f>
        <v>Đoàn Thị Thùy Ninh</v>
      </c>
      <c r="F165" t="str">
        <f t="shared" si="229"/>
        <v/>
      </c>
      <c r="G165" t="str">
        <f>VLOOKUP(C165,MOVI!C:E,3,0)</f>
        <v>Support</v>
      </c>
      <c r="H165" t="str">
        <f>VLOOKUP(C165,FPT!B:F,3,0)</f>
        <v>Support</v>
      </c>
      <c r="I165" t="str">
        <f t="shared" si="230"/>
        <v/>
      </c>
      <c r="J165" t="str">
        <f>VLOOKUP(C165,MOVI!C:H,4,0)</f>
        <v>Operations</v>
      </c>
      <c r="K165" t="str">
        <f>VLOOKUP(C165,FPT!B:I,4,0)</f>
        <v>Operations</v>
      </c>
      <c r="L165" t="str">
        <f t="shared" si="231"/>
        <v/>
      </c>
      <c r="M165" t="str">
        <f>VLOOKUP(C165,MOVI!C:DT,5,0)</f>
        <v>Associate</v>
      </c>
      <c r="N165" t="str">
        <f>VLOOKUP(C165,FPT!B:L,5,0)</f>
        <v>Associate</v>
      </c>
      <c r="O165" t="str">
        <f t="shared" si="232"/>
        <v/>
      </c>
      <c r="P165" t="str">
        <f>VLOOKUP(C165,MOVI!C:DT,6,0)</f>
        <v>Account Services Officer</v>
      </c>
      <c r="Q165" t="str">
        <f>VLOOKUP(C165,FPT!B:O,6,0)</f>
        <v>Account Services Officer</v>
      </c>
      <c r="R165" t="str">
        <f t="shared" si="233"/>
        <v/>
      </c>
      <c r="S165" t="str">
        <f>VLOOKUP(C165,MOVI!C:DT,7,0)</f>
        <v>South</v>
      </c>
      <c r="T165" t="str">
        <f>VLOOKUP(C165,FPT!B:R,7,0)</f>
        <v>South</v>
      </c>
      <c r="U165" t="str">
        <f t="shared" si="234"/>
        <v/>
      </c>
      <c r="V165" t="str">
        <f>VLOOKUP(C165,MOVI!C:DT,8,0)</f>
        <v>Việt Phú</v>
      </c>
      <c r="W165" t="str">
        <f>VLOOKUP(C165,FPT!B:U,8,0)</f>
        <v>Việt Phú</v>
      </c>
      <c r="X165" t="str">
        <f t="shared" si="235"/>
        <v/>
      </c>
      <c r="Y165" t="str">
        <f>VLOOKUP(C165,MOVI!C:DT,9,0)</f>
        <v>Full-time</v>
      </c>
      <c r="Z165" t="str">
        <f>VLOOKUP(C165,FPT!B:X,9,0)</f>
        <v>Full-time</v>
      </c>
      <c r="AA165" t="str">
        <f t="shared" si="236"/>
        <v/>
      </c>
      <c r="AB165" s="287" t="str">
        <f>VLOOKUP(C165,MOVI!C:DT,10,0)</f>
        <v>Probation</v>
      </c>
      <c r="AC165" t="str">
        <f>VLOOKUP(C165,FPT!B:AA,10,0)</f>
        <v>Permanent</v>
      </c>
      <c r="AD165" t="str">
        <f t="shared" si="237"/>
        <v>Lệch</v>
      </c>
      <c r="AE165" s="247">
        <f>VLOOKUP(C165,MOVI!C:DT,11,0)</f>
        <v>44515</v>
      </c>
      <c r="AF165" s="247">
        <f>VLOOKUP(C165,FPT!B:AD,11,0)</f>
        <v>44515</v>
      </c>
      <c r="AG165" t="str">
        <f t="shared" si="238"/>
        <v/>
      </c>
      <c r="AH165" s="260" t="str">
        <f>VLOOKUP(C165,MOVI!C:DT,12,0)</f>
        <v/>
      </c>
      <c r="AI165" s="260"/>
      <c r="AJ165" t="str">
        <f t="shared" si="338"/>
        <v/>
      </c>
      <c r="AK165">
        <f>VLOOKUP(C165,MOVI!C:DT,13,0)</f>
        <v>0</v>
      </c>
      <c r="AL165" s="247">
        <f>VLOOKUP(C165,FPT!B:AJ,13,0)</f>
        <v>0</v>
      </c>
      <c r="AM165" t="str">
        <f t="shared" si="337"/>
        <v/>
      </c>
      <c r="AN165" s="247">
        <f>VLOOKUP(C165,MOVI!C:DT,14,0)</f>
        <v>0</v>
      </c>
      <c r="AO165" s="247">
        <f>VLOOKUP(C165,FPT!B:AM,14,0)</f>
        <v>0</v>
      </c>
      <c r="AP165" t="str">
        <f t="shared" si="239"/>
        <v/>
      </c>
      <c r="AQ165" t="str">
        <f>VLOOKUP(C165,MOVI!C:DT,15,0)</f>
        <v>JO</v>
      </c>
      <c r="AR165" s="247">
        <f>VLOOKUP(C165,FPT!B:AP,15,0)</f>
        <v>0</v>
      </c>
      <c r="AS165" t="str">
        <f t="shared" si="240"/>
        <v>Lệch</v>
      </c>
      <c r="AT165" s="282">
        <f>VLOOKUP(C165,MOVI!C:DT,16,0)</f>
        <v>0.1</v>
      </c>
      <c r="AU165" s="288" t="str">
        <f>VLOOKUP(C165,FPT!B:AS,16,0)</f>
        <v>10%</v>
      </c>
      <c r="AV165" t="str">
        <f t="shared" si="241"/>
        <v>Lệch</v>
      </c>
      <c r="AW165" t="str">
        <f>VLOOKUP(C165,MOVI!C:DT,17,0)</f>
        <v>L</v>
      </c>
      <c r="AX165" s="247" t="str">
        <f>VLOOKUP(C165,FPT!B:AV,17,0)</f>
        <v>L</v>
      </c>
      <c r="AY165" t="str">
        <f t="shared" si="242"/>
        <v/>
      </c>
      <c r="AZ165">
        <f>VLOOKUP(C165,MOVI!C:DT,18,0)</f>
        <v>0</v>
      </c>
      <c r="BA165" s="247">
        <f>VLOOKUP(C165,FPT!B:AY,18,0)</f>
        <v>0</v>
      </c>
      <c r="BB165" t="str">
        <f t="shared" si="243"/>
        <v/>
      </c>
      <c r="BC165" s="275">
        <f>VLOOKUP(C165,MOVI!C:DT,19,0)</f>
        <v>5000000</v>
      </c>
      <c r="BD165" s="275">
        <f>VLOOKUP(C165,FPT!B:BB,19,0)</f>
        <v>5000000</v>
      </c>
      <c r="BE165" t="str">
        <f t="shared" si="244"/>
        <v/>
      </c>
      <c r="BF165">
        <f>VLOOKUP(C165,MOVI!C:DT,20,0)</f>
        <v>0</v>
      </c>
      <c r="BG165" s="252">
        <f>VLOOKUP(C165,FPT!B:BE,20,0)</f>
        <v>0</v>
      </c>
      <c r="BH165" t="str">
        <f t="shared" si="245"/>
        <v/>
      </c>
      <c r="BI165" s="275">
        <f>VLOOKUP(C165,MOVI!C:DT,21,0)</f>
        <v>5000000</v>
      </c>
      <c r="BJ165" s="275">
        <f>VLOOKUP(C165,FPT!B:BH,21,0)</f>
        <v>5000000</v>
      </c>
      <c r="BK165" t="str">
        <f t="shared" si="246"/>
        <v/>
      </c>
      <c r="BL165" s="275">
        <f>VLOOKUP(C165,MOVI!C:DT,22,0)</f>
        <v>0</v>
      </c>
      <c r="BM165" s="275">
        <f>VLOOKUP(C165,FPT!B:BK,22,0)</f>
        <v>0</v>
      </c>
      <c r="BN165" t="str">
        <f t="shared" si="247"/>
        <v/>
      </c>
      <c r="BO165" s="275">
        <f>VLOOKUP(C165,MOVI!C:DT,23,0)</f>
        <v>0</v>
      </c>
      <c r="BP165" s="275">
        <f>VLOOKUP(C165,FPT!B:BN,23,0)</f>
        <v>0</v>
      </c>
      <c r="BQ165" t="str">
        <f t="shared" si="248"/>
        <v/>
      </c>
      <c r="BR165" s="275">
        <f>VLOOKUP(C165,MOVI!C:DT,24,0)</f>
        <v>0</v>
      </c>
      <c r="BS165" s="275">
        <f>VLOOKUP(C165,FPT!B:BQ,24,0)</f>
        <v>0</v>
      </c>
      <c r="BT165" t="str">
        <f t="shared" si="249"/>
        <v/>
      </c>
      <c r="BU165" s="275">
        <f>VLOOKUP(C165,MOVI!C:DT,25,0)</f>
        <v>0</v>
      </c>
      <c r="BV165" s="275">
        <f>VLOOKUP(C165,FPT!B:BT,25,0)</f>
        <v>0</v>
      </c>
      <c r="BW165" t="str">
        <f t="shared" si="250"/>
        <v/>
      </c>
      <c r="BX165" s="275">
        <f>VLOOKUP(C165,MOVI!C:DT,26,0)</f>
        <v>0</v>
      </c>
      <c r="BY165" s="275">
        <f>VLOOKUP(C165,FPT!B:BW,26,0)</f>
        <v>0</v>
      </c>
      <c r="BZ165" t="str">
        <f t="shared" si="251"/>
        <v/>
      </c>
      <c r="CA165" s="275">
        <f>VLOOKUP(C165,MOVI!C:DT,27,0)</f>
        <v>0</v>
      </c>
      <c r="CB165" s="275">
        <f>VLOOKUP(C165,FPT!B:BZ,27,0)</f>
        <v>0</v>
      </c>
      <c r="CC165" t="str">
        <f t="shared" si="252"/>
        <v/>
      </c>
      <c r="CD165" s="275">
        <f>VLOOKUP(C165,MOVI!C:DT,28,0)</f>
        <v>0</v>
      </c>
      <c r="CE165" s="275">
        <f>VLOOKUP(C165,FPT!B:CC,28,0)</f>
        <v>0</v>
      </c>
      <c r="CF165" t="str">
        <f t="shared" si="253"/>
        <v/>
      </c>
      <c r="CG165" t="str">
        <f>VLOOKUP(C165,MOVI!C:DT,29,0)</f>
        <v>CN</v>
      </c>
      <c r="CH165" s="252" t="str">
        <f>VLOOKUP(C165,FPT!B:CF,29,0)</f>
        <v>CN</v>
      </c>
      <c r="CI165" t="str">
        <f t="shared" si="254"/>
        <v/>
      </c>
      <c r="CJ165">
        <f>VLOOKUP(C165,MOVI!C:DT,30,0)</f>
        <v>26</v>
      </c>
      <c r="CK165" s="252">
        <f>VLOOKUP(C165,FPT!B:CI,30,0)</f>
        <v>26</v>
      </c>
      <c r="CL165" t="str">
        <f t="shared" si="255"/>
        <v/>
      </c>
      <c r="CM165">
        <f>VLOOKUP(C165,MOVI!C:DT,31,0)</f>
        <v>25.5</v>
      </c>
      <c r="CN165" s="252">
        <f>VLOOKUP(C165,FPT!B:CL,31,0)</f>
        <v>25.5</v>
      </c>
      <c r="CO165" t="str">
        <f t="shared" si="256"/>
        <v/>
      </c>
      <c r="CP165" s="275">
        <f>VLOOKUP(C165,MOVI!C:DT,32,0)</f>
        <v>0</v>
      </c>
      <c r="CQ165" s="275">
        <f>VLOOKUP(C165,FPT!B:CO,32,0)</f>
        <v>0</v>
      </c>
      <c r="CR165" t="str">
        <f t="shared" si="257"/>
        <v/>
      </c>
      <c r="CS165" s="275">
        <f>VLOOKUP(C165,MOVI!C:DT,33,0)</f>
        <v>0</v>
      </c>
      <c r="CT165" s="275">
        <f>VLOOKUP(C165,FPT!B:CR,33,0)</f>
        <v>0</v>
      </c>
      <c r="CU165" t="str">
        <f t="shared" si="258"/>
        <v/>
      </c>
      <c r="CV165" s="275">
        <f>VLOOKUP(C165,MOVI!C:DT,34,0)</f>
        <v>0</v>
      </c>
      <c r="CW165" s="275">
        <f>VLOOKUP(C165,FPT!B:CU,34,0)</f>
        <v>0</v>
      </c>
      <c r="CX165" t="str">
        <f t="shared" si="259"/>
        <v/>
      </c>
      <c r="CY165" s="275">
        <f>VLOOKUP(C165,MOVI!C:DT,35,0)</f>
        <v>25.5</v>
      </c>
      <c r="CZ165" s="275">
        <f>VLOOKUP(C165,FPT!B:CX,35,0)</f>
        <v>25.5</v>
      </c>
      <c r="DA165" t="str">
        <f t="shared" si="260"/>
        <v/>
      </c>
      <c r="DB165" s="275">
        <f>VLOOKUP(C165,MOVI!C:DT,36,0)</f>
        <v>0</v>
      </c>
      <c r="DC165" s="275">
        <f>VLOOKUP(C165,FPT!B:DA,36,0)</f>
        <v>0</v>
      </c>
      <c r="DD165" t="str">
        <f t="shared" si="261"/>
        <v/>
      </c>
      <c r="DE165" s="275">
        <f>VLOOKUP(C165,MOVI!C:DT,37,0)</f>
        <v>0</v>
      </c>
      <c r="DF165" s="275">
        <f>VLOOKUP(C165,FPT!B:DD,37,0)</f>
        <v>0</v>
      </c>
      <c r="DG165" t="str">
        <f t="shared" si="262"/>
        <v/>
      </c>
      <c r="DH165" s="275">
        <f>VLOOKUP(C165,MOVI!C:DT,38,0)</f>
        <v>0</v>
      </c>
      <c r="DI165" s="275">
        <f>VLOOKUP(C165,FPT!B:DG,38,0)</f>
        <v>0</v>
      </c>
      <c r="DJ165" t="str">
        <f t="shared" si="263"/>
        <v/>
      </c>
      <c r="DK165" s="275">
        <f>VLOOKUP(C165,MOVI!C:DT,39,0)</f>
        <v>0</v>
      </c>
      <c r="DL165" s="275">
        <f>VLOOKUP(C165,FPT!B:DJ,39,0)</f>
        <v>0</v>
      </c>
      <c r="DM165" t="str">
        <f t="shared" si="264"/>
        <v/>
      </c>
      <c r="DN165" s="275">
        <f>VLOOKUP(C165,MOVI!C:DT,40,0)</f>
        <v>0</v>
      </c>
      <c r="DO165" s="275">
        <f>VLOOKUP(C165,FPT!B:DM,40,0)</f>
        <v>0</v>
      </c>
      <c r="DP165" t="str">
        <f t="shared" si="265"/>
        <v/>
      </c>
      <c r="DQ165" s="275">
        <f>VLOOKUP(C165,MOVI!C:DT,41,0)</f>
        <v>0</v>
      </c>
      <c r="DR165" s="275">
        <f>VLOOKUP(C165,FPT!B:DP,41,0)</f>
        <v>0</v>
      </c>
      <c r="DS165" t="str">
        <f t="shared" si="266"/>
        <v/>
      </c>
      <c r="DT165" s="275">
        <f>VLOOKUP(C165,MOVI!C:DT,42,0)</f>
        <v>4903846</v>
      </c>
      <c r="DU165" s="275">
        <f>ROUND(VLOOKUP(C165,FPT!B:DS,42,0),0)</f>
        <v>4903846</v>
      </c>
      <c r="DV165" t="str">
        <f t="shared" si="267"/>
        <v/>
      </c>
      <c r="DW165" s="275">
        <f>VLOOKUP(C165,MOVI!C:DT,43,0)</f>
        <v>0</v>
      </c>
      <c r="DX165" s="275">
        <f>VLOOKUP(C165,FPT!B:DV,43,0)</f>
        <v>0</v>
      </c>
      <c r="DY165" t="str">
        <f t="shared" si="268"/>
        <v/>
      </c>
      <c r="DZ165" s="275">
        <f>VLOOKUP(C165,MOVI!C:DT,44,0)</f>
        <v>0</v>
      </c>
      <c r="EA165" s="275">
        <f>VLOOKUP(C165,FPT!B:DY,44,0)</f>
        <v>0</v>
      </c>
      <c r="EB165" t="str">
        <f t="shared" si="269"/>
        <v/>
      </c>
      <c r="EC165" s="275">
        <f>VLOOKUP(C165,MOVI!C:DT,45,0)</f>
        <v>4903846</v>
      </c>
      <c r="ED165" s="275">
        <f>ROUND(VLOOKUP(C165,FPT!B:EB,45,0),0)</f>
        <v>4903846</v>
      </c>
      <c r="EE165" t="str">
        <f t="shared" si="270"/>
        <v/>
      </c>
      <c r="EF165" s="275">
        <f>VLOOKUP(C165,MOVI!C:DT,46,0)</f>
        <v>0</v>
      </c>
      <c r="EG165" s="275">
        <f>VLOOKUP(C165,FPT!B:EE,46,0)</f>
        <v>0</v>
      </c>
      <c r="EH165" t="str">
        <f t="shared" si="271"/>
        <v/>
      </c>
      <c r="EI165" s="275">
        <f>VLOOKUP(C165,MOVI!C:DT,47,0)</f>
        <v>0</v>
      </c>
      <c r="EJ165" s="275">
        <f>VLOOKUP(C165,FPT!B:EH,47,0)</f>
        <v>0</v>
      </c>
      <c r="EK165" t="str">
        <f t="shared" si="272"/>
        <v/>
      </c>
      <c r="EL165" s="275">
        <f>VLOOKUP(C165,MOVI!C:DT,48,0)</f>
        <v>0</v>
      </c>
      <c r="EM165" s="275">
        <f>VLOOKUP(C165,FPT!B:EK,48,0)</f>
        <v>0</v>
      </c>
      <c r="EN165" t="str">
        <f t="shared" si="273"/>
        <v/>
      </c>
      <c r="EO165" s="275">
        <f>VLOOKUP(C165,MOVI!C:DT,49,0)</f>
        <v>0</v>
      </c>
      <c r="EP165" s="275">
        <f>VLOOKUP(C165,FPT!B:EN,49,0)</f>
        <v>0</v>
      </c>
      <c r="EQ165" t="str">
        <f t="shared" si="274"/>
        <v/>
      </c>
      <c r="ER165" s="275">
        <f>VLOOKUP(C165,MOVI!C:DT,50,0)</f>
        <v>0</v>
      </c>
      <c r="ES165" s="275">
        <f>VLOOKUP(C165,FPT!B:EQ,50,0)</f>
        <v>0</v>
      </c>
      <c r="ET165" t="str">
        <f t="shared" si="275"/>
        <v/>
      </c>
      <c r="EU165" s="275">
        <f>VLOOKUP(C165,MOVI!C:DT,51,0)</f>
        <v>0</v>
      </c>
      <c r="EV165" s="275">
        <f>VLOOKUP(C165,FPT!B:ET,51,0)</f>
        <v>0</v>
      </c>
      <c r="EW165" t="str">
        <f t="shared" si="276"/>
        <v/>
      </c>
      <c r="EX165" s="275">
        <f>VLOOKUP(C165,MOVI!C:DT,52,0)</f>
        <v>0</v>
      </c>
      <c r="EY165" s="275">
        <f>VLOOKUP(C165,FPT!B:EW,52,0)</f>
        <v>0</v>
      </c>
      <c r="EZ165" t="str">
        <f t="shared" si="277"/>
        <v/>
      </c>
      <c r="FA165" s="275">
        <f>VLOOKUP(C165,MOVI!C:DT,53,0)</f>
        <v>0</v>
      </c>
      <c r="FB165" s="275">
        <f>VLOOKUP(C165,FPT!B:EZ,53,0)</f>
        <v>0</v>
      </c>
      <c r="FC165" t="str">
        <f t="shared" si="278"/>
        <v/>
      </c>
      <c r="FD165" s="275">
        <f>VLOOKUP(C165,MOVI!C:DT,54,0)</f>
        <v>0</v>
      </c>
      <c r="FE165" s="275">
        <f>VLOOKUP(C165,FPT!B:FC,54,0)</f>
        <v>0</v>
      </c>
      <c r="FF165" t="str">
        <f t="shared" si="279"/>
        <v/>
      </c>
      <c r="FG165" s="275">
        <f>VLOOKUP(C165,MOVI!C:DT,55,0)</f>
        <v>0</v>
      </c>
      <c r="FH165" s="275">
        <f>VLOOKUP(C165,FPT!B:FF,55,0)</f>
        <v>0</v>
      </c>
      <c r="FI165" t="str">
        <f t="shared" si="280"/>
        <v/>
      </c>
      <c r="FJ165" s="275">
        <f>VLOOKUP(C165,MOVI!C:DT,56,0)</f>
        <v>0</v>
      </c>
      <c r="FK165" s="275">
        <f>VLOOKUP(C165,FPT!B:FI,56,0)</f>
        <v>0</v>
      </c>
      <c r="FL165" t="str">
        <f t="shared" si="281"/>
        <v/>
      </c>
      <c r="FM165" s="275">
        <f>VLOOKUP(C165,MOVI!C:DT,57,0)</f>
        <v>0</v>
      </c>
      <c r="FN165" s="275">
        <f>VLOOKUP(C165,FPT!B:FL,57,0)</f>
        <v>0</v>
      </c>
      <c r="FO165" t="str">
        <f t="shared" si="282"/>
        <v/>
      </c>
      <c r="FP165" s="275">
        <f>VLOOKUP(C165,MOVI!C:DT,58,0)</f>
        <v>0</v>
      </c>
      <c r="FQ165" s="275">
        <f>VLOOKUP(C165,FPT!B:FO,58,0)</f>
        <v>0</v>
      </c>
      <c r="FR165" t="str">
        <f t="shared" si="283"/>
        <v/>
      </c>
      <c r="FS165" s="275">
        <f>VLOOKUP(C165,MOVI!C:DT,59,0)</f>
        <v>0</v>
      </c>
      <c r="FT165" s="275">
        <f>VLOOKUP(C165,FPT!B:FR,59,0)</f>
        <v>0</v>
      </c>
      <c r="FU165" t="str">
        <f t="shared" si="284"/>
        <v/>
      </c>
      <c r="FV165" s="275">
        <f>VLOOKUP(C165,MOVI!C:DT,60,0)</f>
        <v>0</v>
      </c>
      <c r="FW165" s="275">
        <f>VLOOKUP(C165,FPT!B:FU,60,0)</f>
        <v>0</v>
      </c>
      <c r="FX165" t="str">
        <f t="shared" si="285"/>
        <v/>
      </c>
      <c r="FY165" s="275">
        <f>VLOOKUP(C165,MOVI!C:DT,61,0)</f>
        <v>0</v>
      </c>
      <c r="FZ165" s="275">
        <f>VLOOKUP(C165,FPT!B:FX,61,0)</f>
        <v>0</v>
      </c>
      <c r="GA165" t="str">
        <f t="shared" si="286"/>
        <v/>
      </c>
      <c r="GB165" s="275">
        <f>VLOOKUP(C165,MOVI!C:DT,62,0)</f>
        <v>0</v>
      </c>
      <c r="GC165" s="275">
        <f>VLOOKUP(C165,FPT!B:GA,62,0)</f>
        <v>0</v>
      </c>
      <c r="GD165" t="str">
        <f t="shared" si="287"/>
        <v/>
      </c>
      <c r="GE165" s="275">
        <f>VLOOKUP(C165,MOVI!C:DT,63,0)</f>
        <v>0</v>
      </c>
      <c r="GF165" s="275">
        <f>VLOOKUP(C165,FPT!B:GD,63,0)</f>
        <v>0</v>
      </c>
      <c r="GG165" t="str">
        <f t="shared" si="288"/>
        <v/>
      </c>
      <c r="GH165" s="275">
        <f>VLOOKUP(C165,MOVI!C:DT,64,0)</f>
        <v>0</v>
      </c>
      <c r="GI165" s="275">
        <f>VLOOKUP(C165,FPT!B:GG,64,0)</f>
        <v>0</v>
      </c>
      <c r="GJ165" t="str">
        <f t="shared" si="289"/>
        <v/>
      </c>
      <c r="GK165" s="275">
        <f>VLOOKUP(C165,MOVI!C:DT,65,0)</f>
        <v>0</v>
      </c>
      <c r="GL165" s="275">
        <f>VLOOKUP(C165,FPT!B:GJ,65,0)</f>
        <v>0</v>
      </c>
      <c r="GM165" t="str">
        <f t="shared" si="290"/>
        <v/>
      </c>
      <c r="GN165" s="275">
        <f>VLOOKUP(C165,MOVI!C:DT,66,0)</f>
        <v>0</v>
      </c>
      <c r="GO165" s="275">
        <f>VLOOKUP(C165,FPT!B:GM,66,0)</f>
        <v>0</v>
      </c>
      <c r="GP165" t="str">
        <f t="shared" si="291"/>
        <v/>
      </c>
      <c r="GQ165" s="275">
        <f>VLOOKUP(C165,MOVI!C:DT,67,0)</f>
        <v>0</v>
      </c>
      <c r="GR165" s="275">
        <f>VLOOKUP(C165,FPT!B:GP,67,0)</f>
        <v>0</v>
      </c>
      <c r="GS165" t="str">
        <f t="shared" si="292"/>
        <v/>
      </c>
      <c r="GT165" s="275">
        <f>VLOOKUP(C165,MOVI!C:DT,68,0)</f>
        <v>0</v>
      </c>
      <c r="GU165" s="275">
        <f>VLOOKUP(C165,FPT!B:GS,68,0)</f>
        <v>0</v>
      </c>
      <c r="GV165" t="str">
        <f t="shared" si="293"/>
        <v/>
      </c>
      <c r="GW165" s="275">
        <f>VLOOKUP(C165,MOVI!C:DT,69,0)</f>
        <v>0</v>
      </c>
      <c r="GX165" s="275">
        <f>VLOOKUP(C165,FPT!B:GV,69,0)</f>
        <v>0</v>
      </c>
      <c r="GY165" t="str">
        <f t="shared" si="294"/>
        <v/>
      </c>
      <c r="GZ165" s="275">
        <f>VLOOKUP(C165,MOVI!C:DT,70,0)</f>
        <v>0</v>
      </c>
      <c r="HA165" s="275">
        <f>VLOOKUP(C165,FPT!B:GY,70,0)</f>
        <v>0</v>
      </c>
      <c r="HB165" t="str">
        <f t="shared" si="295"/>
        <v/>
      </c>
      <c r="HC165" s="275">
        <f>VLOOKUP(C165,MOVI!C:DT,71,0)</f>
        <v>4903846</v>
      </c>
      <c r="HD165" s="275">
        <f>ROUND(VLOOKUP(C165,FPT!B:HB,71,0),0)</f>
        <v>4903846</v>
      </c>
      <c r="HE165" t="str">
        <f t="shared" si="296"/>
        <v/>
      </c>
      <c r="HF165" s="275">
        <f>ROUND(VLOOKUP(C165,MOVI!C:DT,72,0),0)</f>
        <v>0</v>
      </c>
      <c r="HG165" s="275">
        <f>ROUND(VLOOKUP(C165,FPT!B:HE,72,0),0)</f>
        <v>0</v>
      </c>
      <c r="HH165" t="str">
        <f t="shared" si="297"/>
        <v/>
      </c>
      <c r="HI165" s="275">
        <f>VLOOKUP(C165,MOVI!C:DT,73,0)</f>
        <v>0</v>
      </c>
      <c r="HJ165" s="275">
        <f>VLOOKUP(C165,FPT!B:HH,73,0)</f>
        <v>0</v>
      </c>
      <c r="HK165" t="str">
        <f t="shared" si="298"/>
        <v/>
      </c>
      <c r="HL165" s="275">
        <f>VLOOKUP(C165,MOVI!C:DT,74,0)</f>
        <v>0</v>
      </c>
      <c r="HM165" s="275">
        <f>VLOOKUP(C165,FPT!B:HK,74,0)</f>
        <v>0</v>
      </c>
      <c r="HN165" t="str">
        <f t="shared" si="299"/>
        <v/>
      </c>
      <c r="HO165" s="275">
        <f>VLOOKUP(C165,MOVI!C:DT,75,0)</f>
        <v>0</v>
      </c>
      <c r="HP165" s="275">
        <f>VLOOKUP(C165,FPT!B:HN,75,0)</f>
        <v>0</v>
      </c>
      <c r="HQ165" t="str">
        <f t="shared" si="300"/>
        <v/>
      </c>
      <c r="HR165" s="275">
        <f>VLOOKUP(C165,MOVI!C:DT,76,0)</f>
        <v>0</v>
      </c>
      <c r="HS165" s="275">
        <f>VLOOKUP(C165,FPT!B:HQ,76,0)</f>
        <v>0</v>
      </c>
      <c r="HT165" t="str">
        <f t="shared" si="301"/>
        <v/>
      </c>
      <c r="HU165" s="275">
        <f>VLOOKUP(C165,MOVI!C:DT,77,0)</f>
        <v>0</v>
      </c>
      <c r="HV165" s="275">
        <f>VLOOKUP(C165,FPT!B:HT,77,0)</f>
        <v>0</v>
      </c>
      <c r="HW165" t="str">
        <f t="shared" si="302"/>
        <v/>
      </c>
      <c r="HX165" s="274">
        <f>VLOOKUP(C165,MOVI!C:CB,78,0)</f>
        <v>0</v>
      </c>
      <c r="HY165" s="261">
        <f>VLOOKUP(C165,FPT!$B:$CA,78,0)</f>
        <v>0</v>
      </c>
      <c r="HZ165" t="str">
        <f t="shared" si="303"/>
        <v/>
      </c>
      <c r="IA165" s="275">
        <f>VLOOKUP(C165,MOVI!C:CD,79,0)</f>
        <v>0</v>
      </c>
      <c r="IB165" s="275">
        <f>VLOOKUP(C165,FPT!B:HZ,79,0)</f>
        <v>0</v>
      </c>
      <c r="IC165" t="str">
        <f t="shared" si="304"/>
        <v/>
      </c>
      <c r="ID165" s="275">
        <f>VLOOKUP(C165,MOVI!C:CD,80,0)</f>
        <v>0</v>
      </c>
      <c r="IE165" s="275">
        <f>VLOOKUP(C165,FPT!B:IC,80,0)</f>
        <v>0</v>
      </c>
      <c r="IF165" t="str">
        <f t="shared" si="305"/>
        <v/>
      </c>
      <c r="IG165" s="275">
        <f>VLOOKUP(C165,MOVI!C:DT,81,0)</f>
        <v>0</v>
      </c>
      <c r="IH165" s="275">
        <f>VLOOKUP(C165,FPT!B:IF,81,0)</f>
        <v>0</v>
      </c>
      <c r="II165" t="str">
        <f t="shared" si="306"/>
        <v/>
      </c>
      <c r="IJ165" s="275">
        <f>VLOOKUP(C165,MOVI!C:DT,82,0)</f>
        <v>0</v>
      </c>
      <c r="IK165" s="275">
        <f>VLOOKUP(C165,FPT!B:II,82,0)</f>
        <v>0</v>
      </c>
      <c r="IL165" t="str">
        <f t="shared" si="307"/>
        <v/>
      </c>
      <c r="IM165" s="275">
        <f>ROUND(VLOOKUP(C165,MOVI!C:DT,83,0),0)</f>
        <v>0</v>
      </c>
      <c r="IN165" s="275">
        <f>ROUND(VLOOKUP(C165,FPT!B:IL,83,0),0)</f>
        <v>0</v>
      </c>
      <c r="IO165" t="str">
        <f t="shared" si="308"/>
        <v/>
      </c>
      <c r="IP165" s="275">
        <f>ROUND(VLOOKUP(C165,MOVI!C:DT,84,0),0)</f>
        <v>4903846</v>
      </c>
      <c r="IQ165" s="275">
        <f>ROUND(VLOOKUP(C165,FPT!B:IO,84,0),0)</f>
        <v>4903846</v>
      </c>
      <c r="IR165" t="str">
        <f t="shared" si="309"/>
        <v/>
      </c>
      <c r="IS165" s="275">
        <f>ROUND(VLOOKUP(C165,MOVI!C:DT,85,0),0)</f>
        <v>490385</v>
      </c>
      <c r="IT165" s="275">
        <f>ROUND(VLOOKUP(C165,FPT!B:IR,85,0),0)</f>
        <v>490385</v>
      </c>
      <c r="IU165" t="str">
        <f t="shared" si="310"/>
        <v/>
      </c>
      <c r="IV165" s="275">
        <f>VLOOKUP(C165,MOVI!C:DT,86,0)</f>
        <v>0</v>
      </c>
      <c r="IW165" s="275">
        <f>VLOOKUP(C165,FPT!B:IU,86,0)</f>
        <v>0</v>
      </c>
      <c r="IX165" t="str">
        <f t="shared" si="311"/>
        <v/>
      </c>
      <c r="IY165" s="275">
        <f>ROUND(VLOOKUP(C165,MOVI!C:DT,87,0),0)</f>
        <v>490385</v>
      </c>
      <c r="IZ165" s="275">
        <f>ROUND(VLOOKUP(C165,FPT!B:IX,87,0),0)</f>
        <v>490385</v>
      </c>
      <c r="JA165" t="str">
        <f t="shared" si="312"/>
        <v/>
      </c>
      <c r="JB165" s="275">
        <f>VLOOKUP(C165,MOVI!C:DT,88,0)</f>
        <v>0</v>
      </c>
      <c r="JC165" s="275">
        <f>VLOOKUP(C165,FPT!B:JA,88,0)</f>
        <v>0</v>
      </c>
      <c r="JD165" t="str">
        <f t="shared" si="313"/>
        <v/>
      </c>
      <c r="JE165" s="275">
        <f>VLOOKUP(C165,MOVI!C:DT,89,0)</f>
        <v>0</v>
      </c>
      <c r="JF165" s="275">
        <f>VLOOKUP(C165,FPT!B:JD,89,0)</f>
        <v>0</v>
      </c>
      <c r="JG165" t="str">
        <f t="shared" si="314"/>
        <v/>
      </c>
      <c r="JH165" s="275">
        <f>VLOOKUP(C165,MOVI!C:DT,90,0)</f>
        <v>0</v>
      </c>
      <c r="JI165" s="275">
        <f>VLOOKUP(C165,FPT!B:JG,90,0)</f>
        <v>0</v>
      </c>
      <c r="JJ165" t="str">
        <f t="shared" si="315"/>
        <v/>
      </c>
      <c r="JK165" s="275">
        <f>VLOOKUP(C165,MOVI!C:DT,91,0)</f>
        <v>0</v>
      </c>
      <c r="JL165" s="275">
        <f>VLOOKUP(C165,FPT!B:JJ,91,0)</f>
        <v>0</v>
      </c>
      <c r="JM165" t="str">
        <f t="shared" si="316"/>
        <v/>
      </c>
      <c r="JN165" s="275">
        <f>VLOOKUP(C165,MOVI!C:DT,92,0)</f>
        <v>0</v>
      </c>
      <c r="JO165" s="275">
        <f>VLOOKUP(C165,FPT!B:JM,92,0)</f>
        <v>0</v>
      </c>
      <c r="JP165" t="str">
        <f t="shared" si="317"/>
        <v/>
      </c>
      <c r="JQ165" s="275">
        <f>VLOOKUP(C165,MOVI!C:DT,93,0)</f>
        <v>0</v>
      </c>
      <c r="JR165" s="275">
        <f>VLOOKUP(C165,FPT!B:JP,93,0)</f>
        <v>0</v>
      </c>
      <c r="JS165" t="str">
        <f t="shared" si="318"/>
        <v/>
      </c>
      <c r="JT165" s="275">
        <f>VLOOKUP(C165,MOVI!C:DT,94,0)</f>
        <v>0</v>
      </c>
      <c r="JU165" s="275">
        <f>VLOOKUP(C165,FPT!B:JS,94,0)</f>
        <v>0</v>
      </c>
      <c r="JV165" t="str">
        <f t="shared" si="319"/>
        <v/>
      </c>
      <c r="JW165" s="275">
        <f>VLOOKUP(C165,MOVI!C:DT,95,0)</f>
        <v>4413461</v>
      </c>
      <c r="JX165" s="275">
        <f>VLOOKUP(C165,FPT!B:JV,95,0)</f>
        <v>4413462</v>
      </c>
      <c r="JY165" t="str">
        <f t="shared" si="320"/>
        <v>Lệch</v>
      </c>
      <c r="JZ165" s="275">
        <f>VLOOKUP(C165,MOVI!C:DT,96,0)</f>
        <v>0</v>
      </c>
      <c r="KA165" s="275">
        <f>VLOOKUP(C165,FPT!B:JY,96,0)</f>
        <v>0</v>
      </c>
      <c r="KB165" t="str">
        <f t="shared" si="321"/>
        <v/>
      </c>
      <c r="KC165" s="275">
        <f>VLOOKUP(C165,MOVI!C:DT,97,0)</f>
        <v>4413461</v>
      </c>
      <c r="KD165" s="275">
        <f>VLOOKUP(C165,FPT!B:KB,97,0)</f>
        <v>4413462</v>
      </c>
      <c r="KE165" t="str">
        <f t="shared" si="322"/>
        <v>Lệch</v>
      </c>
      <c r="KF165" s="275">
        <f>VLOOKUP(C165,MOVI!C:DT,98,0)</f>
        <v>0</v>
      </c>
      <c r="KG165" s="275">
        <f>VLOOKUP(C165,FPT!B:KE,98,0)</f>
        <v>0</v>
      </c>
      <c r="KH165" t="str">
        <f t="shared" si="323"/>
        <v/>
      </c>
      <c r="KI165" s="275">
        <f>VLOOKUP(C165,MOVI!C:DT,99,0)</f>
        <v>0</v>
      </c>
      <c r="KJ165" s="275">
        <f>VLOOKUP(C165,FPT!B:KH,99,0)</f>
        <v>0</v>
      </c>
      <c r="KK165" t="str">
        <f t="shared" si="324"/>
        <v/>
      </c>
      <c r="KL165" s="275">
        <f>VLOOKUP(C165,MOVI!C:DT,100,0)</f>
        <v>0</v>
      </c>
      <c r="KM165" s="275">
        <f>VLOOKUP(C165,FPT!B:KK,100,0)</f>
        <v>0</v>
      </c>
      <c r="KN165" t="str">
        <f t="shared" si="325"/>
        <v/>
      </c>
      <c r="KO165" s="275">
        <f>VLOOKUP(C165,MOVI!C:DT,101,0)</f>
        <v>0</v>
      </c>
      <c r="KP165" s="275">
        <f>VLOOKUP(C165,FPT!B:KN,101,0)</f>
        <v>0</v>
      </c>
      <c r="KQ165" t="str">
        <f t="shared" si="326"/>
        <v/>
      </c>
      <c r="KR165" s="275">
        <f>VLOOKUP(C165,MOVI!C:DT,102,0)</f>
        <v>0</v>
      </c>
      <c r="KS165" s="275">
        <f>VLOOKUP(C165,FPT!B:KQ,102,0)</f>
        <v>0</v>
      </c>
      <c r="KT165" t="str">
        <f t="shared" si="327"/>
        <v/>
      </c>
      <c r="KU165" s="275">
        <f>VLOOKUP(C165,MOVI!C:DT,103,0)</f>
        <v>0</v>
      </c>
      <c r="KV165" s="275">
        <f>VLOOKUP(C165,FPT!B:KT,103,0)</f>
        <v>0</v>
      </c>
      <c r="KW165" t="str">
        <f t="shared" si="328"/>
        <v/>
      </c>
      <c r="KX165" s="275">
        <f>VLOOKUP(C165,MOVI!C:DT,104,0)</f>
        <v>0</v>
      </c>
      <c r="KY165" s="275">
        <f>VLOOKUP(C165,FPT!B:KW,104,0)</f>
        <v>0</v>
      </c>
      <c r="KZ165" t="str">
        <f t="shared" si="329"/>
        <v/>
      </c>
      <c r="LA165" s="275">
        <f>VLOOKUP(C165,MOVI!C:DT,105,0)</f>
        <v>0</v>
      </c>
      <c r="LB165" s="275">
        <f>VLOOKUP(C165,FPT!B:KZ,105,0)</f>
        <v>0</v>
      </c>
      <c r="LC165" t="str">
        <f t="shared" si="330"/>
        <v/>
      </c>
      <c r="LD165" s="275">
        <f>VLOOKUP(C165,MOVI!C:DT,106,0)</f>
        <v>4903846</v>
      </c>
      <c r="LE165" s="275">
        <f>VLOOKUP(C165,FPT!B:LC,106,0)</f>
        <v>4903846</v>
      </c>
      <c r="LF165" t="str">
        <f t="shared" si="331"/>
        <v/>
      </c>
      <c r="LG165" s="273">
        <f>VLOOKUP(C165,MOVI!C:DT,107,0)</f>
        <v>0</v>
      </c>
      <c r="LH165" s="273">
        <f>VLOOKUP(C165,FPT!B:LF,107,0)</f>
        <v>0</v>
      </c>
      <c r="LI165" t="str">
        <f t="shared" si="332"/>
        <v/>
      </c>
      <c r="LJ165" t="str">
        <f>VLOOKUP(C165,MOVI!C:DV,108,0)</f>
        <v>Việt PhúSouthSupport</v>
      </c>
      <c r="LK165" s="252" t="str">
        <f>VLOOKUP(C165,FPT!B:LI,108,0)</f>
        <v>Việt PhúSouthSupport</v>
      </c>
      <c r="LL165" t="str">
        <f t="shared" si="333"/>
        <v/>
      </c>
      <c r="LM165" s="275">
        <f>ROUND(VLOOKUP(C165,MOVI!C:DV,109,0),0)</f>
        <v>416667</v>
      </c>
      <c r="LN165" s="275">
        <f>ROUND(VLOOKUP(C165,FPT!B:LL,109,0),0)</f>
        <v>416667</v>
      </c>
      <c r="LO165" t="str">
        <f t="shared" si="334"/>
        <v/>
      </c>
      <c r="LP165" t="str">
        <f>VLOOKUP(C165,MOVI!C:DV,110,0)</f>
        <v>HO</v>
      </c>
      <c r="LQ165" s="247" t="str">
        <f>VLOOKUP(C165,FPT!B:LO,110,0)</f>
        <v>HO</v>
      </c>
      <c r="LR165" t="str">
        <f t="shared" si="335"/>
        <v/>
      </c>
      <c r="LS165">
        <f>MOVI!DI160</f>
        <v>21</v>
      </c>
      <c r="LV165">
        <f>MOVI!DJ160</f>
        <v>0</v>
      </c>
      <c r="LW165">
        <f>MOVI!DK160</f>
        <v>1</v>
      </c>
      <c r="LX165">
        <f>MOVI!DL160</f>
        <v>0</v>
      </c>
      <c r="LY165">
        <f>MOVI!DM160</f>
        <v>0</v>
      </c>
      <c r="LZ165">
        <f>MOVI!DN160</f>
        <v>0</v>
      </c>
      <c r="MA165">
        <f>MOVI!DO160</f>
        <v>0</v>
      </c>
      <c r="MB165" t="str">
        <f>MOVI!DP160</f>
        <v/>
      </c>
      <c r="MC165">
        <f>MOVI!DQ160</f>
        <v>0</v>
      </c>
      <c r="MD165">
        <f>MOVI!DR160</f>
        <v>0</v>
      </c>
      <c r="ME165" t="str">
        <f>VLOOKUP(C165,MOVI!C:DV,121,0)</f>
        <v/>
      </c>
      <c r="MF165" s="252"/>
      <c r="MG165" t="str">
        <f t="shared" si="228"/>
        <v/>
      </c>
      <c r="MH165" t="str">
        <f>VLOOKUP(C165,MOVI!C:DT,122,0)</f>
        <v>Việt PhúSouth</v>
      </c>
      <c r="MI165" s="252" t="str">
        <f>VLOOKUP(C165,FPT!B:DS,112,0)</f>
        <v>Việt PhúSouth</v>
      </c>
      <c r="MJ165" t="str">
        <f t="shared" si="336"/>
        <v/>
      </c>
    </row>
    <row r="166" spans="1:348" x14ac:dyDescent="0.25">
      <c r="A166">
        <v>158</v>
      </c>
      <c r="B166" s="48">
        <v>6275</v>
      </c>
      <c r="C166" s="271" t="s">
        <v>911</v>
      </c>
      <c r="D166" t="str">
        <f>VLOOKUP(C166,MOVI!C:D,2,0)</f>
        <v>Đinh Thị Kim Mỹ</v>
      </c>
      <c r="E166" t="str">
        <f>VLOOKUP(C166,FPT!B:C,2,0)</f>
        <v>Đinh Thị Kim Mỹ</v>
      </c>
      <c r="F166" t="str">
        <f t="shared" si="229"/>
        <v/>
      </c>
      <c r="G166" t="str">
        <f>VLOOKUP(C166,MOVI!C:E,3,0)</f>
        <v>Support</v>
      </c>
      <c r="H166" t="str">
        <f>VLOOKUP(C166,FPT!B:F,3,0)</f>
        <v>Support</v>
      </c>
      <c r="I166" t="str">
        <f t="shared" si="230"/>
        <v/>
      </c>
      <c r="J166" t="str">
        <f>VLOOKUP(C166,MOVI!C:H,4,0)</f>
        <v>Operations</v>
      </c>
      <c r="K166" t="str">
        <f>VLOOKUP(C166,FPT!B:I,4,0)</f>
        <v>Operations</v>
      </c>
      <c r="L166" t="str">
        <f t="shared" si="231"/>
        <v/>
      </c>
      <c r="M166" t="str">
        <f>VLOOKUP(C166,MOVI!C:DT,5,0)</f>
        <v>Associate</v>
      </c>
      <c r="N166" t="str">
        <f>VLOOKUP(C166,FPT!B:L,5,0)</f>
        <v>Associate</v>
      </c>
      <c r="O166" t="str">
        <f t="shared" si="232"/>
        <v/>
      </c>
      <c r="P166" t="str">
        <f>VLOOKUP(C166,MOVI!C:DT,6,0)</f>
        <v>Verification Officer</v>
      </c>
      <c r="Q166" t="str">
        <f>VLOOKUP(C166,FPT!B:O,6,0)</f>
        <v>Verification Officer</v>
      </c>
      <c r="R166" t="str">
        <f t="shared" si="233"/>
        <v/>
      </c>
      <c r="S166" t="str">
        <f>VLOOKUP(C166,MOVI!C:DT,7,0)</f>
        <v>South</v>
      </c>
      <c r="T166" t="str">
        <f>VLOOKUP(C166,FPT!B:R,7,0)</f>
        <v>South</v>
      </c>
      <c r="U166" t="str">
        <f t="shared" si="234"/>
        <v/>
      </c>
      <c r="V166" t="str">
        <f>VLOOKUP(C166,MOVI!C:DT,8,0)</f>
        <v>Việt Phú</v>
      </c>
      <c r="W166" t="str">
        <f>VLOOKUP(C166,FPT!B:U,8,0)</f>
        <v>Việt Phú</v>
      </c>
      <c r="X166" t="str">
        <f t="shared" si="235"/>
        <v/>
      </c>
      <c r="Y166" t="str">
        <f>VLOOKUP(C166,MOVI!C:DT,9,0)</f>
        <v>Full-time</v>
      </c>
      <c r="Z166" t="str">
        <f>VLOOKUP(C166,FPT!B:X,9,0)</f>
        <v>Full-time</v>
      </c>
      <c r="AA166" t="str">
        <f t="shared" si="236"/>
        <v/>
      </c>
      <c r="AB166" t="str">
        <f>VLOOKUP(C166,MOVI!C:DT,10,0)</f>
        <v>Leaving</v>
      </c>
      <c r="AC166" t="str">
        <f>VLOOKUP(C166,FPT!B:AA,10,0)</f>
        <v>Leaving</v>
      </c>
      <c r="AD166" t="str">
        <f t="shared" si="237"/>
        <v/>
      </c>
      <c r="AE166" s="247">
        <f>VLOOKUP(C166,MOVI!C:DT,11,0)</f>
        <v>44519</v>
      </c>
      <c r="AF166" s="247">
        <f>VLOOKUP(C166,FPT!B:AD,11,0)</f>
        <v>44519</v>
      </c>
      <c r="AG166" t="str">
        <f t="shared" si="238"/>
        <v/>
      </c>
      <c r="AH166" s="260" t="str">
        <f>VLOOKUP(C166,MOVI!C:DT,12,0)</f>
        <v/>
      </c>
      <c r="AI166" s="260"/>
      <c r="AJ166" t="str">
        <f t="shared" si="338"/>
        <v/>
      </c>
      <c r="AK166">
        <f>VLOOKUP(C166,MOVI!C:DT,13,0)</f>
        <v>0</v>
      </c>
      <c r="AL166" s="247">
        <f>VLOOKUP(C166,FPT!B:AJ,13,0)</f>
        <v>0</v>
      </c>
      <c r="AM166" t="str">
        <f t="shared" si="337"/>
        <v/>
      </c>
      <c r="AN166" s="247">
        <f>VLOOKUP(C166,MOVI!C:DT,14,0)</f>
        <v>44527</v>
      </c>
      <c r="AO166" s="247">
        <f>VLOOKUP(C166,FPT!B:AM,14,0)</f>
        <v>44527</v>
      </c>
      <c r="AP166" t="str">
        <f t="shared" si="239"/>
        <v/>
      </c>
      <c r="AQ166" t="str">
        <f>VLOOKUP(C166,MOVI!C:DT,15,0)</f>
        <v>JO</v>
      </c>
      <c r="AR166" s="247" t="str">
        <f>VLOOKUP(C166,FPT!B:AP,15,0)</f>
        <v>JO</v>
      </c>
      <c r="AS166" t="str">
        <f t="shared" si="240"/>
        <v/>
      </c>
      <c r="AT166" s="282">
        <f>VLOOKUP(C166,MOVI!C:DT,16,0)</f>
        <v>0.1</v>
      </c>
      <c r="AU166" s="247" t="str">
        <f>VLOOKUP(C166,FPT!B:AS,16,0)</f>
        <v>10%</v>
      </c>
      <c r="AV166" t="str">
        <f t="shared" si="241"/>
        <v>Lệch</v>
      </c>
      <c r="AW166" t="str">
        <f>VLOOKUP(C166,MOVI!C:DT,17,0)</f>
        <v>L</v>
      </c>
      <c r="AX166" s="247" t="str">
        <f>VLOOKUP(C166,FPT!B:AV,17,0)</f>
        <v>L</v>
      </c>
      <c r="AY166" t="str">
        <f t="shared" si="242"/>
        <v/>
      </c>
      <c r="AZ166">
        <f>VLOOKUP(C166,MOVI!C:DT,18,0)</f>
        <v>0</v>
      </c>
      <c r="BA166" s="247">
        <f>VLOOKUP(C166,FPT!B:AY,18,0)</f>
        <v>0</v>
      </c>
      <c r="BB166" t="str">
        <f t="shared" si="243"/>
        <v/>
      </c>
      <c r="BC166" s="275">
        <f>VLOOKUP(C166,MOVI!C:DT,19,0)</f>
        <v>5000000</v>
      </c>
      <c r="BD166" s="275">
        <f>VLOOKUP(C166,FPT!B:BB,19,0)</f>
        <v>5000000</v>
      </c>
      <c r="BE166" t="str">
        <f t="shared" si="244"/>
        <v/>
      </c>
      <c r="BF166">
        <f>VLOOKUP(C166,MOVI!C:DT,20,0)</f>
        <v>0</v>
      </c>
      <c r="BG166" s="252">
        <f>VLOOKUP(C166,FPT!B:BE,20,0)</f>
        <v>0</v>
      </c>
      <c r="BH166" t="str">
        <f t="shared" si="245"/>
        <v/>
      </c>
      <c r="BI166" s="275">
        <f>VLOOKUP(C166,MOVI!C:DT,21,0)</f>
        <v>5000000</v>
      </c>
      <c r="BJ166" s="275">
        <f>VLOOKUP(C166,FPT!B:BH,21,0)</f>
        <v>5000000</v>
      </c>
      <c r="BK166" t="str">
        <f t="shared" si="246"/>
        <v/>
      </c>
      <c r="BL166" s="275">
        <f>VLOOKUP(C166,MOVI!C:DT,22,0)</f>
        <v>0</v>
      </c>
      <c r="BM166" s="275">
        <f>VLOOKUP(C166,FPT!B:BK,22,0)</f>
        <v>0</v>
      </c>
      <c r="BN166" t="str">
        <f t="shared" si="247"/>
        <v/>
      </c>
      <c r="BO166" s="275">
        <f>VLOOKUP(C166,MOVI!C:DT,23,0)</f>
        <v>0</v>
      </c>
      <c r="BP166" s="275">
        <f>VLOOKUP(C166,FPT!B:BN,23,0)</f>
        <v>0</v>
      </c>
      <c r="BQ166" t="str">
        <f t="shared" si="248"/>
        <v/>
      </c>
      <c r="BR166" s="275">
        <f>VLOOKUP(C166,MOVI!C:DT,24,0)</f>
        <v>0</v>
      </c>
      <c r="BS166" s="275">
        <f>VLOOKUP(C166,FPT!B:BQ,24,0)</f>
        <v>0</v>
      </c>
      <c r="BT166" t="str">
        <f t="shared" si="249"/>
        <v/>
      </c>
      <c r="BU166" s="275">
        <f>VLOOKUP(C166,MOVI!C:DT,25,0)</f>
        <v>0</v>
      </c>
      <c r="BV166" s="275">
        <f>VLOOKUP(C166,FPT!B:BT,25,0)</f>
        <v>0</v>
      </c>
      <c r="BW166" t="str">
        <f t="shared" si="250"/>
        <v/>
      </c>
      <c r="BX166" s="275">
        <f>VLOOKUP(C166,MOVI!C:DT,26,0)</f>
        <v>0</v>
      </c>
      <c r="BY166" s="275">
        <f>VLOOKUP(C166,FPT!B:BW,26,0)</f>
        <v>0</v>
      </c>
      <c r="BZ166" t="str">
        <f t="shared" si="251"/>
        <v/>
      </c>
      <c r="CA166" s="275">
        <f>VLOOKUP(C166,MOVI!C:DT,27,0)</f>
        <v>0</v>
      </c>
      <c r="CB166" s="275">
        <f>VLOOKUP(C166,FPT!B:BZ,27,0)</f>
        <v>0</v>
      </c>
      <c r="CC166" t="str">
        <f t="shared" si="252"/>
        <v/>
      </c>
      <c r="CD166" s="275">
        <f>VLOOKUP(C166,MOVI!C:DT,28,0)</f>
        <v>0</v>
      </c>
      <c r="CE166" s="275">
        <f>VLOOKUP(C166,FPT!B:CC,28,0)</f>
        <v>0</v>
      </c>
      <c r="CF166" t="str">
        <f t="shared" si="253"/>
        <v/>
      </c>
      <c r="CG166" t="str">
        <f>VLOOKUP(C166,MOVI!C:DT,29,0)</f>
        <v>CN</v>
      </c>
      <c r="CH166" s="252" t="str">
        <f>VLOOKUP(C166,FPT!B:CF,29,0)</f>
        <v>CN</v>
      </c>
      <c r="CI166" t="str">
        <f t="shared" si="254"/>
        <v/>
      </c>
      <c r="CJ166">
        <f>VLOOKUP(C166,MOVI!C:DT,30,0)</f>
        <v>26</v>
      </c>
      <c r="CK166" s="252">
        <f>VLOOKUP(C166,FPT!B:CI,30,0)</f>
        <v>26</v>
      </c>
      <c r="CL166" t="str">
        <f t="shared" si="255"/>
        <v/>
      </c>
      <c r="CM166">
        <f>VLOOKUP(C166,MOVI!C:DT,31,0)</f>
        <v>1</v>
      </c>
      <c r="CN166" s="252">
        <f>VLOOKUP(C166,FPT!B:CL,31,0)</f>
        <v>1</v>
      </c>
      <c r="CO166" t="str">
        <f t="shared" si="256"/>
        <v/>
      </c>
      <c r="CP166" s="275">
        <f>VLOOKUP(C166,MOVI!C:DT,32,0)</f>
        <v>0</v>
      </c>
      <c r="CQ166" s="275">
        <f>VLOOKUP(C166,FPT!B:CO,32,0)</f>
        <v>0</v>
      </c>
      <c r="CR166" t="str">
        <f t="shared" si="257"/>
        <v/>
      </c>
      <c r="CS166" s="275">
        <f>VLOOKUP(C166,MOVI!C:DT,33,0)</f>
        <v>0</v>
      </c>
      <c r="CT166" s="275">
        <f>VLOOKUP(C166,FPT!B:CR,33,0)</f>
        <v>0</v>
      </c>
      <c r="CU166" t="str">
        <f t="shared" si="258"/>
        <v/>
      </c>
      <c r="CV166" s="275">
        <f>VLOOKUP(C166,MOVI!C:DT,34,0)</f>
        <v>0</v>
      </c>
      <c r="CW166" s="275">
        <f>VLOOKUP(C166,FPT!B:CU,34,0)</f>
        <v>0</v>
      </c>
      <c r="CX166" t="str">
        <f t="shared" si="259"/>
        <v/>
      </c>
      <c r="CY166" s="275">
        <f>VLOOKUP(C166,MOVI!C:DT,35,0)</f>
        <v>1</v>
      </c>
      <c r="CZ166" s="275">
        <f>VLOOKUP(C166,FPT!B:CX,35,0)</f>
        <v>1</v>
      </c>
      <c r="DA166" t="str">
        <f t="shared" si="260"/>
        <v/>
      </c>
      <c r="DB166" s="275">
        <f>VLOOKUP(C166,MOVI!C:DT,36,0)</f>
        <v>0</v>
      </c>
      <c r="DC166" s="275">
        <f>VLOOKUP(C166,FPT!B:DA,36,0)</f>
        <v>0</v>
      </c>
      <c r="DD166" t="str">
        <f t="shared" si="261"/>
        <v/>
      </c>
      <c r="DE166" s="275">
        <f>VLOOKUP(C166,MOVI!C:DT,37,0)</f>
        <v>0</v>
      </c>
      <c r="DF166" s="275">
        <f>VLOOKUP(C166,FPT!B:DD,37,0)</f>
        <v>0</v>
      </c>
      <c r="DG166" t="str">
        <f t="shared" si="262"/>
        <v/>
      </c>
      <c r="DH166" s="275">
        <f>VLOOKUP(C166,MOVI!C:DT,38,0)</f>
        <v>0</v>
      </c>
      <c r="DI166" s="275">
        <f>VLOOKUP(C166,FPT!B:DG,38,0)</f>
        <v>0</v>
      </c>
      <c r="DJ166" t="str">
        <f t="shared" si="263"/>
        <v/>
      </c>
      <c r="DK166" s="275">
        <f>VLOOKUP(C166,MOVI!C:DT,39,0)</f>
        <v>0</v>
      </c>
      <c r="DL166" s="275">
        <f>VLOOKUP(C166,FPT!B:DJ,39,0)</f>
        <v>0</v>
      </c>
      <c r="DM166" t="str">
        <f t="shared" si="264"/>
        <v/>
      </c>
      <c r="DN166" s="275">
        <f>VLOOKUP(C166,MOVI!C:DT,40,0)</f>
        <v>0</v>
      </c>
      <c r="DO166" s="275">
        <f>VLOOKUP(C166,FPT!B:DM,40,0)</f>
        <v>0</v>
      </c>
      <c r="DP166" t="str">
        <f t="shared" si="265"/>
        <v/>
      </c>
      <c r="DQ166" s="275">
        <f>VLOOKUP(C166,MOVI!C:DT,41,0)</f>
        <v>0</v>
      </c>
      <c r="DR166" s="275">
        <f>VLOOKUP(C166,FPT!B:DP,41,0)</f>
        <v>0</v>
      </c>
      <c r="DS166" t="str">
        <f t="shared" si="266"/>
        <v/>
      </c>
      <c r="DT166" s="275">
        <f>VLOOKUP(C166,MOVI!C:DT,42,0)</f>
        <v>192308</v>
      </c>
      <c r="DU166" s="275">
        <f>ROUND(VLOOKUP(C166,FPT!B:DS,42,0),0)</f>
        <v>192308</v>
      </c>
      <c r="DV166" t="str">
        <f t="shared" si="267"/>
        <v/>
      </c>
      <c r="DW166" s="275">
        <f>VLOOKUP(C166,MOVI!C:DT,43,0)</f>
        <v>0</v>
      </c>
      <c r="DX166" s="275">
        <f>VLOOKUP(C166,FPT!B:DV,43,0)</f>
        <v>0</v>
      </c>
      <c r="DY166" t="str">
        <f t="shared" si="268"/>
        <v/>
      </c>
      <c r="DZ166" s="275">
        <f>VLOOKUP(C166,MOVI!C:DT,44,0)</f>
        <v>0</v>
      </c>
      <c r="EA166" s="275">
        <f>VLOOKUP(C166,FPT!B:DY,44,0)</f>
        <v>0</v>
      </c>
      <c r="EB166" t="str">
        <f t="shared" si="269"/>
        <v/>
      </c>
      <c r="EC166" s="275">
        <f>VLOOKUP(C166,MOVI!C:DT,45,0)</f>
        <v>192308</v>
      </c>
      <c r="ED166" s="275">
        <f>ROUND(VLOOKUP(C166,FPT!B:EB,45,0),0)</f>
        <v>192308</v>
      </c>
      <c r="EE166" t="str">
        <f t="shared" si="270"/>
        <v/>
      </c>
      <c r="EF166" s="275">
        <f>VLOOKUP(C166,MOVI!C:DT,46,0)</f>
        <v>0</v>
      </c>
      <c r="EG166" s="275">
        <f>VLOOKUP(C166,FPT!B:EE,46,0)</f>
        <v>0</v>
      </c>
      <c r="EH166" t="str">
        <f t="shared" si="271"/>
        <v/>
      </c>
      <c r="EI166" s="275">
        <f>VLOOKUP(C166,MOVI!C:DT,47,0)</f>
        <v>0</v>
      </c>
      <c r="EJ166" s="275">
        <f>VLOOKUP(C166,FPT!B:EH,47,0)</f>
        <v>0</v>
      </c>
      <c r="EK166" t="str">
        <f t="shared" si="272"/>
        <v/>
      </c>
      <c r="EL166" s="275">
        <f>VLOOKUP(C166,MOVI!C:DT,48,0)</f>
        <v>0</v>
      </c>
      <c r="EM166" s="275">
        <f>VLOOKUP(C166,FPT!B:EK,48,0)</f>
        <v>0</v>
      </c>
      <c r="EN166" t="str">
        <f t="shared" si="273"/>
        <v/>
      </c>
      <c r="EO166" s="275">
        <f>VLOOKUP(C166,MOVI!C:DT,49,0)</f>
        <v>0</v>
      </c>
      <c r="EP166" s="275">
        <f>VLOOKUP(C166,FPT!B:EN,49,0)</f>
        <v>0</v>
      </c>
      <c r="EQ166" t="str">
        <f t="shared" si="274"/>
        <v/>
      </c>
      <c r="ER166" s="275">
        <f>VLOOKUP(C166,MOVI!C:DT,50,0)</f>
        <v>0</v>
      </c>
      <c r="ES166" s="275">
        <f>VLOOKUP(C166,FPT!B:EQ,50,0)</f>
        <v>0</v>
      </c>
      <c r="ET166" t="str">
        <f t="shared" si="275"/>
        <v/>
      </c>
      <c r="EU166" s="275">
        <f>VLOOKUP(C166,MOVI!C:DT,51,0)</f>
        <v>0</v>
      </c>
      <c r="EV166" s="275">
        <f>VLOOKUP(C166,FPT!B:ET,51,0)</f>
        <v>0</v>
      </c>
      <c r="EW166" t="str">
        <f t="shared" si="276"/>
        <v/>
      </c>
      <c r="EX166" s="275">
        <f>VLOOKUP(C166,MOVI!C:DT,52,0)</f>
        <v>0</v>
      </c>
      <c r="EY166" s="275">
        <f>VLOOKUP(C166,FPT!B:EW,52,0)</f>
        <v>0</v>
      </c>
      <c r="EZ166" t="str">
        <f t="shared" si="277"/>
        <v/>
      </c>
      <c r="FA166" s="275">
        <f>VLOOKUP(C166,MOVI!C:DT,53,0)</f>
        <v>0</v>
      </c>
      <c r="FB166" s="275">
        <f>VLOOKUP(C166,FPT!B:EZ,53,0)</f>
        <v>0</v>
      </c>
      <c r="FC166" t="str">
        <f t="shared" si="278"/>
        <v/>
      </c>
      <c r="FD166" s="275">
        <f>VLOOKUP(C166,MOVI!C:DT,54,0)</f>
        <v>0</v>
      </c>
      <c r="FE166" s="275">
        <f>VLOOKUP(C166,FPT!B:FC,54,0)</f>
        <v>0</v>
      </c>
      <c r="FF166" t="str">
        <f t="shared" si="279"/>
        <v/>
      </c>
      <c r="FG166" s="275">
        <f>VLOOKUP(C166,MOVI!C:DT,55,0)</f>
        <v>0</v>
      </c>
      <c r="FH166" s="275">
        <f>VLOOKUP(C166,FPT!B:FF,55,0)</f>
        <v>0</v>
      </c>
      <c r="FI166" t="str">
        <f t="shared" si="280"/>
        <v/>
      </c>
      <c r="FJ166" s="275">
        <f>VLOOKUP(C166,MOVI!C:DT,56,0)</f>
        <v>0</v>
      </c>
      <c r="FK166" s="275">
        <f>VLOOKUP(C166,FPT!B:FI,56,0)</f>
        <v>0</v>
      </c>
      <c r="FL166" t="str">
        <f t="shared" si="281"/>
        <v/>
      </c>
      <c r="FM166" s="275">
        <f>VLOOKUP(C166,MOVI!C:DT,57,0)</f>
        <v>0</v>
      </c>
      <c r="FN166" s="275">
        <f>VLOOKUP(C166,FPT!B:FL,57,0)</f>
        <v>0</v>
      </c>
      <c r="FO166" t="str">
        <f t="shared" si="282"/>
        <v/>
      </c>
      <c r="FP166" s="275">
        <f>VLOOKUP(C166,MOVI!C:DT,58,0)</f>
        <v>0</v>
      </c>
      <c r="FQ166" s="275">
        <f>VLOOKUP(C166,FPT!B:FO,58,0)</f>
        <v>0</v>
      </c>
      <c r="FR166" t="str">
        <f t="shared" si="283"/>
        <v/>
      </c>
      <c r="FS166" s="275">
        <f>VLOOKUP(C166,MOVI!C:DT,59,0)</f>
        <v>0</v>
      </c>
      <c r="FT166" s="275">
        <f>VLOOKUP(C166,FPT!B:FR,59,0)</f>
        <v>0</v>
      </c>
      <c r="FU166" t="str">
        <f t="shared" si="284"/>
        <v/>
      </c>
      <c r="FV166" s="275">
        <f>VLOOKUP(C166,MOVI!C:DT,60,0)</f>
        <v>0</v>
      </c>
      <c r="FW166" s="275">
        <f>VLOOKUP(C166,FPT!B:FU,60,0)</f>
        <v>0</v>
      </c>
      <c r="FX166" t="str">
        <f t="shared" si="285"/>
        <v/>
      </c>
      <c r="FY166" s="275">
        <f>VLOOKUP(C166,MOVI!C:DT,61,0)</f>
        <v>0</v>
      </c>
      <c r="FZ166" s="275">
        <f>VLOOKUP(C166,FPT!B:FX,61,0)</f>
        <v>0</v>
      </c>
      <c r="GA166" t="str">
        <f t="shared" si="286"/>
        <v/>
      </c>
      <c r="GB166" s="275">
        <f>VLOOKUP(C166,MOVI!C:DT,62,0)</f>
        <v>0</v>
      </c>
      <c r="GC166" s="275">
        <f>VLOOKUP(C166,FPT!B:GA,62,0)</f>
        <v>0</v>
      </c>
      <c r="GD166" t="str">
        <f t="shared" si="287"/>
        <v/>
      </c>
      <c r="GE166" s="275">
        <f>VLOOKUP(C166,MOVI!C:DT,63,0)</f>
        <v>0</v>
      </c>
      <c r="GF166" s="275">
        <f>VLOOKUP(C166,FPT!B:GD,63,0)</f>
        <v>0</v>
      </c>
      <c r="GG166" t="str">
        <f t="shared" si="288"/>
        <v/>
      </c>
      <c r="GH166" s="275">
        <f>VLOOKUP(C166,MOVI!C:DT,64,0)</f>
        <v>0</v>
      </c>
      <c r="GI166" s="275">
        <f>VLOOKUP(C166,FPT!B:GG,64,0)</f>
        <v>0</v>
      </c>
      <c r="GJ166" t="str">
        <f t="shared" si="289"/>
        <v/>
      </c>
      <c r="GK166" s="275">
        <f>VLOOKUP(C166,MOVI!C:DT,65,0)</f>
        <v>0</v>
      </c>
      <c r="GL166" s="275">
        <f>VLOOKUP(C166,FPT!B:GJ,65,0)</f>
        <v>0</v>
      </c>
      <c r="GM166" t="str">
        <f t="shared" si="290"/>
        <v/>
      </c>
      <c r="GN166" s="275">
        <f>VLOOKUP(C166,MOVI!C:DT,66,0)</f>
        <v>0</v>
      </c>
      <c r="GO166" s="275">
        <f>VLOOKUP(C166,FPT!B:GM,66,0)</f>
        <v>0</v>
      </c>
      <c r="GP166" t="str">
        <f t="shared" si="291"/>
        <v/>
      </c>
      <c r="GQ166" s="275">
        <f>VLOOKUP(C166,MOVI!C:DT,67,0)</f>
        <v>0</v>
      </c>
      <c r="GR166" s="275">
        <f>VLOOKUP(C166,FPT!B:GP,67,0)</f>
        <v>0</v>
      </c>
      <c r="GS166" t="str">
        <f t="shared" si="292"/>
        <v/>
      </c>
      <c r="GT166" s="275">
        <f>VLOOKUP(C166,MOVI!C:DT,68,0)</f>
        <v>0</v>
      </c>
      <c r="GU166" s="275">
        <f>VLOOKUP(C166,FPT!B:GS,68,0)</f>
        <v>0</v>
      </c>
      <c r="GV166" t="str">
        <f t="shared" si="293"/>
        <v/>
      </c>
      <c r="GW166" s="275">
        <f>VLOOKUP(C166,MOVI!C:DT,69,0)</f>
        <v>0</v>
      </c>
      <c r="GX166" s="275">
        <f>VLOOKUP(C166,FPT!B:GV,69,0)</f>
        <v>0</v>
      </c>
      <c r="GY166" t="str">
        <f t="shared" si="294"/>
        <v/>
      </c>
      <c r="GZ166" s="275">
        <f>VLOOKUP(C166,MOVI!C:DT,70,0)</f>
        <v>0</v>
      </c>
      <c r="HA166" s="275">
        <f>VLOOKUP(C166,FPT!B:GY,70,0)</f>
        <v>0</v>
      </c>
      <c r="HB166" t="str">
        <f t="shared" si="295"/>
        <v/>
      </c>
      <c r="HC166" s="275">
        <f>VLOOKUP(C166,MOVI!C:DT,71,0)</f>
        <v>192308</v>
      </c>
      <c r="HD166" s="275">
        <f>ROUND(VLOOKUP(C166,FPT!B:HB,71,0),0)</f>
        <v>192308</v>
      </c>
      <c r="HE166" t="str">
        <f t="shared" si="296"/>
        <v/>
      </c>
      <c r="HF166" s="275">
        <f>ROUND(VLOOKUP(C166,MOVI!C:DT,72,0),0)</f>
        <v>0</v>
      </c>
      <c r="HG166" s="275">
        <f>ROUND(VLOOKUP(C166,FPT!B:HE,72,0),0)</f>
        <v>0</v>
      </c>
      <c r="HH166" t="str">
        <f t="shared" si="297"/>
        <v/>
      </c>
      <c r="HI166" s="275">
        <f>VLOOKUP(C166,MOVI!C:DT,73,0)</f>
        <v>0</v>
      </c>
      <c r="HJ166" s="275">
        <f>VLOOKUP(C166,FPT!B:HH,73,0)</f>
        <v>0</v>
      </c>
      <c r="HK166" t="str">
        <f t="shared" si="298"/>
        <v/>
      </c>
      <c r="HL166" s="275">
        <f>VLOOKUP(C166,MOVI!C:DT,74,0)</f>
        <v>0</v>
      </c>
      <c r="HM166" s="275">
        <f>VLOOKUP(C166,FPT!B:HK,74,0)</f>
        <v>0</v>
      </c>
      <c r="HN166" t="str">
        <f t="shared" si="299"/>
        <v/>
      </c>
      <c r="HO166" s="275">
        <f>VLOOKUP(C166,MOVI!C:DT,75,0)</f>
        <v>0</v>
      </c>
      <c r="HP166" s="275">
        <f>VLOOKUP(C166,FPT!B:HN,75,0)</f>
        <v>0</v>
      </c>
      <c r="HQ166" t="str">
        <f t="shared" si="300"/>
        <v/>
      </c>
      <c r="HR166" s="275">
        <f>VLOOKUP(C166,MOVI!C:DT,76,0)</f>
        <v>0</v>
      </c>
      <c r="HS166" s="275">
        <f>VLOOKUP(C166,FPT!B:HQ,76,0)</f>
        <v>0</v>
      </c>
      <c r="HT166" t="str">
        <f t="shared" si="301"/>
        <v/>
      </c>
      <c r="HU166" s="275">
        <f>VLOOKUP(C166,MOVI!C:DT,77,0)</f>
        <v>0</v>
      </c>
      <c r="HV166" s="275">
        <f>VLOOKUP(C166,FPT!B:HT,77,0)</f>
        <v>0</v>
      </c>
      <c r="HW166" t="str">
        <f t="shared" si="302"/>
        <v/>
      </c>
      <c r="HX166" s="274">
        <f>VLOOKUP(C166,MOVI!C:CB,78,0)</f>
        <v>0</v>
      </c>
      <c r="HY166" s="261">
        <f>VLOOKUP(C166,FPT!$B:$CA,78,0)</f>
        <v>0</v>
      </c>
      <c r="HZ166" t="str">
        <f t="shared" si="303"/>
        <v/>
      </c>
      <c r="IA166" s="275">
        <f>VLOOKUP(C166,MOVI!C:CD,79,0)</f>
        <v>0</v>
      </c>
      <c r="IB166" s="275">
        <f>VLOOKUP(C166,FPT!B:HZ,79,0)</f>
        <v>0</v>
      </c>
      <c r="IC166" t="str">
        <f t="shared" si="304"/>
        <v/>
      </c>
      <c r="ID166" s="275">
        <f>VLOOKUP(C166,MOVI!C:CD,80,0)</f>
        <v>0</v>
      </c>
      <c r="IE166" s="275">
        <f>VLOOKUP(C166,FPT!B:IC,80,0)</f>
        <v>0</v>
      </c>
      <c r="IF166" t="str">
        <f t="shared" si="305"/>
        <v/>
      </c>
      <c r="IG166" s="275">
        <f>VLOOKUP(C166,MOVI!C:DT,81,0)</f>
        <v>0</v>
      </c>
      <c r="IH166" s="275">
        <f>VLOOKUP(C166,FPT!B:IF,81,0)</f>
        <v>0</v>
      </c>
      <c r="II166" t="str">
        <f t="shared" si="306"/>
        <v/>
      </c>
      <c r="IJ166" s="275">
        <f>VLOOKUP(C166,MOVI!C:DT,82,0)</f>
        <v>0</v>
      </c>
      <c r="IK166" s="275">
        <f>VLOOKUP(C166,FPT!B:II,82,0)</f>
        <v>0</v>
      </c>
      <c r="IL166" t="str">
        <f t="shared" si="307"/>
        <v/>
      </c>
      <c r="IM166" s="275">
        <f>ROUND(VLOOKUP(C166,MOVI!C:DT,83,0),0)</f>
        <v>0</v>
      </c>
      <c r="IN166" s="275">
        <f>ROUND(VLOOKUP(C166,FPT!B:IL,83,0),0)</f>
        <v>0</v>
      </c>
      <c r="IO166" t="str">
        <f t="shared" si="308"/>
        <v/>
      </c>
      <c r="IP166" s="275">
        <f>ROUND(VLOOKUP(C166,MOVI!C:DT,84,0),0)</f>
        <v>192308</v>
      </c>
      <c r="IQ166" s="275">
        <f>ROUND(VLOOKUP(C166,FPT!B:IO,84,0),0)</f>
        <v>192308</v>
      </c>
      <c r="IR166" t="str">
        <f t="shared" si="309"/>
        <v/>
      </c>
      <c r="IS166" s="275">
        <f>ROUND(VLOOKUP(C166,MOVI!C:DT,85,0),0)</f>
        <v>0</v>
      </c>
      <c r="IT166" s="275">
        <f>ROUND(VLOOKUP(C166,FPT!B:IR,85,0),0)</f>
        <v>0</v>
      </c>
      <c r="IU166" t="str">
        <f t="shared" si="310"/>
        <v/>
      </c>
      <c r="IV166" s="275">
        <f>VLOOKUP(C166,MOVI!C:DT,86,0)</f>
        <v>0</v>
      </c>
      <c r="IW166" s="275">
        <f>VLOOKUP(C166,FPT!B:IU,86,0)</f>
        <v>0</v>
      </c>
      <c r="IX166" t="str">
        <f t="shared" si="311"/>
        <v/>
      </c>
      <c r="IY166" s="275">
        <f>ROUND(VLOOKUP(C166,MOVI!C:DT,87,0),0)</f>
        <v>0</v>
      </c>
      <c r="IZ166" s="275">
        <f>ROUND(VLOOKUP(C166,FPT!B:IX,87,0),0)</f>
        <v>0</v>
      </c>
      <c r="JA166" t="str">
        <f t="shared" si="312"/>
        <v/>
      </c>
      <c r="JB166" s="275">
        <f>VLOOKUP(C166,MOVI!C:DT,88,0)</f>
        <v>0</v>
      </c>
      <c r="JC166" s="275">
        <f>VLOOKUP(C166,FPT!B:JA,88,0)</f>
        <v>0</v>
      </c>
      <c r="JD166" t="str">
        <f t="shared" si="313"/>
        <v/>
      </c>
      <c r="JE166" s="275">
        <f>VLOOKUP(C166,MOVI!C:DT,89,0)</f>
        <v>0</v>
      </c>
      <c r="JF166" s="275">
        <f>VLOOKUP(C166,FPT!B:JD,89,0)</f>
        <v>0</v>
      </c>
      <c r="JG166" t="str">
        <f t="shared" si="314"/>
        <v/>
      </c>
      <c r="JH166" s="275">
        <f>VLOOKUP(C166,MOVI!C:DT,90,0)</f>
        <v>0</v>
      </c>
      <c r="JI166" s="275">
        <f>VLOOKUP(C166,FPT!B:JG,90,0)</f>
        <v>0</v>
      </c>
      <c r="JJ166" t="str">
        <f t="shared" si="315"/>
        <v/>
      </c>
      <c r="JK166" s="275">
        <f>VLOOKUP(C166,MOVI!C:DT,91,0)</f>
        <v>0</v>
      </c>
      <c r="JL166" s="275">
        <f>VLOOKUP(C166,FPT!B:JJ,91,0)</f>
        <v>0</v>
      </c>
      <c r="JM166" t="str">
        <f t="shared" si="316"/>
        <v/>
      </c>
      <c r="JN166" s="275">
        <f>VLOOKUP(C166,MOVI!C:DT,92,0)</f>
        <v>0</v>
      </c>
      <c r="JO166" s="275">
        <f>VLOOKUP(C166,FPT!B:JM,92,0)</f>
        <v>0</v>
      </c>
      <c r="JP166" t="str">
        <f t="shared" si="317"/>
        <v/>
      </c>
      <c r="JQ166" s="275">
        <f>VLOOKUP(C166,MOVI!C:DT,93,0)</f>
        <v>0</v>
      </c>
      <c r="JR166" s="275">
        <f>VLOOKUP(C166,FPT!B:JP,93,0)</f>
        <v>0</v>
      </c>
      <c r="JS166" t="str">
        <f t="shared" si="318"/>
        <v/>
      </c>
      <c r="JT166" s="275">
        <f>VLOOKUP(C166,MOVI!C:DT,94,0)</f>
        <v>0</v>
      </c>
      <c r="JU166" s="275">
        <f>VLOOKUP(C166,FPT!B:JS,94,0)</f>
        <v>0</v>
      </c>
      <c r="JV166" t="str">
        <f t="shared" si="319"/>
        <v/>
      </c>
      <c r="JW166" s="275">
        <f>VLOOKUP(C166,MOVI!C:DT,95,0)</f>
        <v>192308</v>
      </c>
      <c r="JX166" s="275">
        <f>VLOOKUP(C166,FPT!B:JV,95,0)</f>
        <v>192308</v>
      </c>
      <c r="JY166" t="str">
        <f t="shared" si="320"/>
        <v/>
      </c>
      <c r="JZ166" s="275">
        <f>VLOOKUP(C166,MOVI!C:DT,96,0)</f>
        <v>0</v>
      </c>
      <c r="KA166" s="275">
        <f>VLOOKUP(C166,FPT!B:JY,96,0)</f>
        <v>0</v>
      </c>
      <c r="KB166" t="str">
        <f t="shared" si="321"/>
        <v/>
      </c>
      <c r="KC166" s="275">
        <f>VLOOKUP(C166,MOVI!C:DT,97,0)</f>
        <v>192308</v>
      </c>
      <c r="KD166" s="275">
        <f>VLOOKUP(C166,FPT!B:KB,97,0)</f>
        <v>192308</v>
      </c>
      <c r="KE166" t="str">
        <f t="shared" si="322"/>
        <v/>
      </c>
      <c r="KF166" s="275">
        <f>VLOOKUP(C166,MOVI!C:DT,98,0)</f>
        <v>0</v>
      </c>
      <c r="KG166" s="275">
        <f>VLOOKUP(C166,FPT!B:KE,98,0)</f>
        <v>0</v>
      </c>
      <c r="KH166" t="str">
        <f t="shared" si="323"/>
        <v/>
      </c>
      <c r="KI166" s="275">
        <f>VLOOKUP(C166,MOVI!C:DT,99,0)</f>
        <v>0</v>
      </c>
      <c r="KJ166" s="275">
        <f>VLOOKUP(C166,FPT!B:KH,99,0)</f>
        <v>0</v>
      </c>
      <c r="KK166" t="str">
        <f t="shared" si="324"/>
        <v/>
      </c>
      <c r="KL166" s="275">
        <f>VLOOKUP(C166,MOVI!C:DT,100,0)</f>
        <v>0</v>
      </c>
      <c r="KM166" s="275">
        <f>VLOOKUP(C166,FPT!B:KK,100,0)</f>
        <v>0</v>
      </c>
      <c r="KN166" t="str">
        <f t="shared" si="325"/>
        <v/>
      </c>
      <c r="KO166" s="275">
        <f>VLOOKUP(C166,MOVI!C:DT,101,0)</f>
        <v>0</v>
      </c>
      <c r="KP166" s="275">
        <f>VLOOKUP(C166,FPT!B:KN,101,0)</f>
        <v>0</v>
      </c>
      <c r="KQ166" t="str">
        <f t="shared" si="326"/>
        <v/>
      </c>
      <c r="KR166" s="275">
        <f>VLOOKUP(C166,MOVI!C:DT,102,0)</f>
        <v>0</v>
      </c>
      <c r="KS166" s="275">
        <f>VLOOKUP(C166,FPT!B:KQ,102,0)</f>
        <v>0</v>
      </c>
      <c r="KT166" t="str">
        <f t="shared" si="327"/>
        <v/>
      </c>
      <c r="KU166" s="275">
        <f>VLOOKUP(C166,MOVI!C:DT,103,0)</f>
        <v>0</v>
      </c>
      <c r="KV166" s="275">
        <f>VLOOKUP(C166,FPT!B:KT,103,0)</f>
        <v>0</v>
      </c>
      <c r="KW166" t="str">
        <f t="shared" si="328"/>
        <v/>
      </c>
      <c r="KX166" s="275">
        <f>VLOOKUP(C166,MOVI!C:DT,104,0)</f>
        <v>0</v>
      </c>
      <c r="KY166" s="275">
        <f>VLOOKUP(C166,FPT!B:KW,104,0)</f>
        <v>0</v>
      </c>
      <c r="KZ166" t="str">
        <f t="shared" si="329"/>
        <v/>
      </c>
      <c r="LA166" s="275">
        <f>VLOOKUP(C166,MOVI!C:DT,105,0)</f>
        <v>0</v>
      </c>
      <c r="LB166" s="275">
        <f>VLOOKUP(C166,FPT!B:KZ,105,0)</f>
        <v>0</v>
      </c>
      <c r="LC166" t="str">
        <f t="shared" si="330"/>
        <v/>
      </c>
      <c r="LD166" s="275">
        <f>VLOOKUP(C166,MOVI!C:DT,106,0)</f>
        <v>192308</v>
      </c>
      <c r="LE166" s="275">
        <f>VLOOKUP(C166,FPT!B:LC,106,0)</f>
        <v>192308</v>
      </c>
      <c r="LF166" t="str">
        <f t="shared" si="331"/>
        <v/>
      </c>
      <c r="LG166" s="273">
        <f>VLOOKUP(C166,MOVI!C:DT,107,0)</f>
        <v>0</v>
      </c>
      <c r="LH166" s="273">
        <f>VLOOKUP(C166,FPT!B:LF,107,0)</f>
        <v>0</v>
      </c>
      <c r="LI166" t="str">
        <f t="shared" si="332"/>
        <v/>
      </c>
      <c r="LJ166" t="str">
        <f>VLOOKUP(C166,MOVI!C:DV,108,0)</f>
        <v>Việt PhúSouthSupport</v>
      </c>
      <c r="LK166" s="252" t="str">
        <f>VLOOKUP(C166,FPT!B:LI,108,0)</f>
        <v>Việt PhúSouthSupport</v>
      </c>
      <c r="LL166" t="str">
        <f t="shared" si="333"/>
        <v/>
      </c>
      <c r="LM166" s="275">
        <f>ROUND(VLOOKUP(C166,MOVI!C:DV,109,0),0)</f>
        <v>416667</v>
      </c>
      <c r="LN166" s="275">
        <f>ROUND(VLOOKUP(C166,FPT!B:LL,109,0),0)</f>
        <v>416667</v>
      </c>
      <c r="LO166" t="str">
        <f t="shared" si="334"/>
        <v/>
      </c>
      <c r="LP166" t="str">
        <f>VLOOKUP(C166,MOVI!C:DV,110,0)</f>
        <v>HO</v>
      </c>
      <c r="LQ166" s="247" t="str">
        <f>VLOOKUP(C166,FPT!B:LO,110,0)</f>
        <v>HO</v>
      </c>
      <c r="LR166" t="str">
        <f t="shared" si="335"/>
        <v/>
      </c>
      <c r="LS166">
        <f>MOVI!DI161</f>
        <v>0</v>
      </c>
      <c r="LV166">
        <f>MOVI!DJ161</f>
        <v>0</v>
      </c>
      <c r="LW166">
        <f>MOVI!DK161</f>
        <v>0</v>
      </c>
      <c r="LX166">
        <f>MOVI!DL161</f>
        <v>0</v>
      </c>
      <c r="LY166">
        <f>MOVI!DM161</f>
        <v>0</v>
      </c>
      <c r="LZ166">
        <f>MOVI!DN161</f>
        <v>0</v>
      </c>
      <c r="MA166">
        <f>MOVI!DO161</f>
        <v>0</v>
      </c>
      <c r="MB166" t="str">
        <f>MOVI!DP161</f>
        <v/>
      </c>
      <c r="MC166">
        <f>MOVI!DQ161</f>
        <v>0</v>
      </c>
      <c r="MD166">
        <f>MOVI!DR161</f>
        <v>0</v>
      </c>
      <c r="ME166" t="str">
        <f>VLOOKUP(C166,MOVI!C:DV,121,0)</f>
        <v/>
      </c>
      <c r="MF166" s="252"/>
      <c r="MG166" t="str">
        <f t="shared" si="228"/>
        <v/>
      </c>
      <c r="MH166" t="str">
        <f>VLOOKUP(C166,MOVI!C:DT,122,0)</f>
        <v>Việt PhúSouth</v>
      </c>
      <c r="MI166" s="252" t="str">
        <f>VLOOKUP(C166,FPT!B:DS,112,0)</f>
        <v>Việt PhúSouth</v>
      </c>
      <c r="MJ166" t="str">
        <f t="shared" si="336"/>
        <v/>
      </c>
    </row>
    <row r="167" spans="1:348" x14ac:dyDescent="0.25">
      <c r="A167">
        <v>159</v>
      </c>
      <c r="B167" s="48">
        <v>5736</v>
      </c>
      <c r="C167" s="271" t="s">
        <v>1183</v>
      </c>
      <c r="D167" t="str">
        <f>VLOOKUP(C167,MOVI!C:D,2,0)</f>
        <v>Trương Thị Ngọc Mai</v>
      </c>
      <c r="E167" t="str">
        <f>VLOOKUP(C167,FPT!B:C,2,0)</f>
        <v>Trương Thị Ngọc Mai</v>
      </c>
      <c r="F167" t="str">
        <f t="shared" si="229"/>
        <v/>
      </c>
      <c r="G167" t="str">
        <f>VLOOKUP(C167,MOVI!C:E,3,0)</f>
        <v>Sales</v>
      </c>
      <c r="H167" t="str">
        <f>VLOOKUP(C167,FPT!B:F,3,0)</f>
        <v>Sales</v>
      </c>
      <c r="I167" t="str">
        <f t="shared" si="230"/>
        <v/>
      </c>
      <c r="J167" t="str">
        <f>VLOOKUP(C167,MOVI!C:H,4,0)</f>
        <v>SFE</v>
      </c>
      <c r="K167" t="str">
        <f>VLOOKUP(C167,FPT!B:I,4,0)</f>
        <v>SFE</v>
      </c>
      <c r="L167" t="str">
        <f t="shared" si="231"/>
        <v/>
      </c>
      <c r="M167" t="str">
        <f>VLOOKUP(C167,MOVI!C:DT,5,0)</f>
        <v>HOD</v>
      </c>
      <c r="N167" t="str">
        <f>VLOOKUP(C167,FPT!B:L,5,0)</f>
        <v>HOD</v>
      </c>
      <c r="O167" t="str">
        <f t="shared" si="232"/>
        <v/>
      </c>
      <c r="P167" t="str">
        <f>VLOOKUP(C167,MOVI!C:DT,6,0)</f>
        <v>Head of Sales</v>
      </c>
      <c r="Q167" t="str">
        <f>VLOOKUP(C167,FPT!B:O,6,0)</f>
        <v>Head of Sales</v>
      </c>
      <c r="R167" t="str">
        <f t="shared" si="233"/>
        <v/>
      </c>
      <c r="S167" t="str">
        <f>VLOOKUP(C167,MOVI!C:DT,7,0)</f>
        <v>South</v>
      </c>
      <c r="T167" t="str">
        <f>VLOOKUP(C167,FPT!B:R,7,0)</f>
        <v>South</v>
      </c>
      <c r="U167" t="str">
        <f t="shared" si="234"/>
        <v/>
      </c>
      <c r="V167" t="str">
        <f>VLOOKUP(C167,MOVI!C:DT,8,0)</f>
        <v>Movi</v>
      </c>
      <c r="W167" t="str">
        <f>VLOOKUP(C167,FPT!B:U,8,0)</f>
        <v>Movi</v>
      </c>
      <c r="X167" t="str">
        <f t="shared" si="235"/>
        <v/>
      </c>
      <c r="Y167" t="str">
        <f>VLOOKUP(C167,MOVI!C:DT,9,0)</f>
        <v>Full-time</v>
      </c>
      <c r="Z167" t="str">
        <f>VLOOKUP(C167,FPT!B:X,9,0)</f>
        <v>Full-time</v>
      </c>
      <c r="AA167" t="str">
        <f t="shared" si="236"/>
        <v/>
      </c>
      <c r="AB167" t="str">
        <f>VLOOKUP(C167,MOVI!C:DT,10,0)</f>
        <v>Permanent</v>
      </c>
      <c r="AC167" t="str">
        <f>VLOOKUP(C167,FPT!B:AA,10,0)</f>
        <v>Permanent</v>
      </c>
      <c r="AD167" t="str">
        <f t="shared" si="237"/>
        <v/>
      </c>
      <c r="AE167" s="247">
        <f>VLOOKUP(C167,MOVI!C:DT,11,0)</f>
        <v>44021</v>
      </c>
      <c r="AF167" s="247">
        <f>VLOOKUP(C167,FPT!B:AD,11,0)</f>
        <v>44021</v>
      </c>
      <c r="AG167" t="str">
        <f t="shared" si="238"/>
        <v/>
      </c>
      <c r="AH167" s="260" t="str">
        <f>VLOOKUP(C167,MOVI!C:DT,12,0)</f>
        <v/>
      </c>
      <c r="AI167" s="260"/>
      <c r="AJ167" t="str">
        <f t="shared" si="338"/>
        <v/>
      </c>
      <c r="AK167">
        <f>VLOOKUP(C167,MOVI!C:DT,13,0)</f>
        <v>0</v>
      </c>
      <c r="AL167" s="247">
        <f>VLOOKUP(C167,FPT!B:AJ,13,0)</f>
        <v>0</v>
      </c>
      <c r="AM167" t="str">
        <f t="shared" si="337"/>
        <v/>
      </c>
      <c r="AN167" s="247">
        <f>VLOOKUP(C167,MOVI!C:DT,14,0)</f>
        <v>0</v>
      </c>
      <c r="AO167" s="247">
        <f>VLOOKUP(C167,FPT!B:AM,14,0)</f>
        <v>0</v>
      </c>
      <c r="AP167" t="str">
        <f t="shared" si="239"/>
        <v/>
      </c>
      <c r="AQ167" t="str">
        <f>VLOOKUP(C167,MOVI!C:DT,15,0)</f>
        <v>LC</v>
      </c>
      <c r="AR167" s="247" t="str">
        <f>VLOOKUP(C167,FPT!B:AP,15,0)</f>
        <v>LC</v>
      </c>
      <c r="AS167" t="str">
        <f t="shared" si="240"/>
        <v/>
      </c>
      <c r="AT167" s="282" t="str">
        <f>VLOOKUP(C167,MOVI!C:DT,16,0)</f>
        <v>LTTP</v>
      </c>
      <c r="AU167" s="247" t="str">
        <f>VLOOKUP(C167,FPT!B:AS,16,0)</f>
        <v>LTTP</v>
      </c>
      <c r="AV167" t="str">
        <f t="shared" si="241"/>
        <v/>
      </c>
      <c r="AW167" t="str">
        <f>VLOOKUP(C167,MOVI!C:DT,17,0)</f>
        <v>L</v>
      </c>
      <c r="AX167" s="247" t="str">
        <f>VLOOKUP(C167,FPT!B:AV,17,0)</f>
        <v>L</v>
      </c>
      <c r="AY167" t="str">
        <f t="shared" si="242"/>
        <v/>
      </c>
      <c r="AZ167">
        <f>VLOOKUP(C167,MOVI!C:DT,18,0)</f>
        <v>0</v>
      </c>
      <c r="BA167" s="247">
        <f>VLOOKUP(C167,FPT!B:AY,18,0)</f>
        <v>0</v>
      </c>
      <c r="BB167" t="str">
        <f t="shared" si="243"/>
        <v/>
      </c>
      <c r="BC167" s="275">
        <f>VLOOKUP(C167,MOVI!C:DT,19,0)</f>
        <v>80000000</v>
      </c>
      <c r="BD167" s="275">
        <f>VLOOKUP(C167,FPT!B:BB,19,0)</f>
        <v>80000000</v>
      </c>
      <c r="BE167" t="str">
        <f t="shared" si="244"/>
        <v/>
      </c>
      <c r="BF167">
        <f>VLOOKUP(C167,MOVI!C:DT,20,0)</f>
        <v>0</v>
      </c>
      <c r="BG167" s="252">
        <f>VLOOKUP(C167,FPT!B:BE,20,0)</f>
        <v>0</v>
      </c>
      <c r="BH167" t="str">
        <f t="shared" si="245"/>
        <v/>
      </c>
      <c r="BI167" s="275">
        <f>VLOOKUP(C167,MOVI!C:DT,21,0)</f>
        <v>80000000</v>
      </c>
      <c r="BJ167" s="275">
        <f>VLOOKUP(C167,FPT!B:BH,21,0)</f>
        <v>80000000</v>
      </c>
      <c r="BK167" t="str">
        <f t="shared" si="246"/>
        <v/>
      </c>
      <c r="BL167" s="275">
        <f>VLOOKUP(C167,MOVI!C:DT,22,0)</f>
        <v>0</v>
      </c>
      <c r="BM167" s="275">
        <f>VLOOKUP(C167,FPT!B:BK,22,0)</f>
        <v>0</v>
      </c>
      <c r="BN167" t="str">
        <f t="shared" si="247"/>
        <v/>
      </c>
      <c r="BO167" s="275">
        <f>VLOOKUP(C167,MOVI!C:DT,23,0)</f>
        <v>0</v>
      </c>
      <c r="BP167" s="275">
        <f>VLOOKUP(C167,FPT!B:BN,23,0)</f>
        <v>0</v>
      </c>
      <c r="BQ167" t="str">
        <f t="shared" si="248"/>
        <v/>
      </c>
      <c r="BR167" s="275">
        <f>VLOOKUP(C167,MOVI!C:DT,24,0)</f>
        <v>0</v>
      </c>
      <c r="BS167" s="275">
        <f>VLOOKUP(C167,FPT!B:BQ,24,0)</f>
        <v>0</v>
      </c>
      <c r="BT167" t="str">
        <f t="shared" si="249"/>
        <v/>
      </c>
      <c r="BU167" s="275">
        <f>VLOOKUP(C167,MOVI!C:DT,25,0)</f>
        <v>0</v>
      </c>
      <c r="BV167" s="275">
        <f>VLOOKUP(C167,FPT!B:BT,25,0)</f>
        <v>0</v>
      </c>
      <c r="BW167" t="str">
        <f t="shared" si="250"/>
        <v/>
      </c>
      <c r="BX167" s="275">
        <f>VLOOKUP(C167,MOVI!C:DT,26,0)</f>
        <v>0</v>
      </c>
      <c r="BY167" s="275">
        <f>VLOOKUP(C167,FPT!B:BW,26,0)</f>
        <v>0</v>
      </c>
      <c r="BZ167" t="str">
        <f t="shared" si="251"/>
        <v/>
      </c>
      <c r="CA167" s="275">
        <f>VLOOKUP(C167,MOVI!C:DT,27,0)</f>
        <v>0</v>
      </c>
      <c r="CB167" s="275">
        <f>VLOOKUP(C167,FPT!B:BZ,27,0)</f>
        <v>0</v>
      </c>
      <c r="CC167" t="str">
        <f t="shared" si="252"/>
        <v/>
      </c>
      <c r="CD167" s="275">
        <f>VLOOKUP(C167,MOVI!C:DT,28,0)</f>
        <v>0</v>
      </c>
      <c r="CE167" s="275">
        <f>VLOOKUP(C167,FPT!B:CC,28,0)</f>
        <v>0</v>
      </c>
      <c r="CF167" t="str">
        <f t="shared" si="253"/>
        <v/>
      </c>
      <c r="CG167" t="str">
        <f>VLOOKUP(C167,MOVI!C:DT,29,0)</f>
        <v>CN</v>
      </c>
      <c r="CH167" s="252" t="str">
        <f>VLOOKUP(C167,FPT!B:CF,29,0)</f>
        <v>CN</v>
      </c>
      <c r="CI167" t="str">
        <f t="shared" si="254"/>
        <v/>
      </c>
      <c r="CJ167">
        <f>VLOOKUP(C167,MOVI!C:DT,30,0)</f>
        <v>26</v>
      </c>
      <c r="CK167" s="252">
        <f>VLOOKUP(C167,FPT!B:CI,30,0)</f>
        <v>26</v>
      </c>
      <c r="CL167" t="str">
        <f t="shared" si="255"/>
        <v/>
      </c>
      <c r="CM167">
        <f>VLOOKUP(C167,MOVI!C:DT,31,0)</f>
        <v>25</v>
      </c>
      <c r="CN167" s="252">
        <f>VLOOKUP(C167,FPT!B:CL,31,0)</f>
        <v>25</v>
      </c>
      <c r="CO167" t="str">
        <f t="shared" si="256"/>
        <v/>
      </c>
      <c r="CP167" s="275">
        <f>VLOOKUP(C167,MOVI!C:DT,32,0)</f>
        <v>1</v>
      </c>
      <c r="CQ167" s="275">
        <f>VLOOKUP(C167,FPT!B:CO,32,0)</f>
        <v>1</v>
      </c>
      <c r="CR167" t="str">
        <f t="shared" si="257"/>
        <v/>
      </c>
      <c r="CS167" s="275">
        <f>VLOOKUP(C167,MOVI!C:DT,33,0)</f>
        <v>0</v>
      </c>
      <c r="CT167" s="275">
        <f>VLOOKUP(C167,FPT!B:CR,33,0)</f>
        <v>0</v>
      </c>
      <c r="CU167" t="str">
        <f t="shared" si="258"/>
        <v/>
      </c>
      <c r="CV167" s="275">
        <f>VLOOKUP(C167,MOVI!C:DT,34,0)</f>
        <v>0</v>
      </c>
      <c r="CW167" s="275">
        <f>VLOOKUP(C167,FPT!B:CU,34,0)</f>
        <v>0</v>
      </c>
      <c r="CX167" t="str">
        <f t="shared" si="259"/>
        <v/>
      </c>
      <c r="CY167" s="275">
        <f>VLOOKUP(C167,MOVI!C:DT,35,0)</f>
        <v>26</v>
      </c>
      <c r="CZ167" s="275">
        <f>VLOOKUP(C167,FPT!B:CX,35,0)</f>
        <v>26</v>
      </c>
      <c r="DA167" t="str">
        <f t="shared" si="260"/>
        <v/>
      </c>
      <c r="DB167" s="275">
        <f>VLOOKUP(C167,MOVI!C:DT,36,0)</f>
        <v>0</v>
      </c>
      <c r="DC167" s="275">
        <f>VLOOKUP(C167,FPT!B:DA,36,0)</f>
        <v>0</v>
      </c>
      <c r="DD167" t="str">
        <f t="shared" si="261"/>
        <v/>
      </c>
      <c r="DE167" s="275">
        <f>VLOOKUP(C167,MOVI!C:DT,37,0)</f>
        <v>0</v>
      </c>
      <c r="DF167" s="275">
        <f>VLOOKUP(C167,FPT!B:DD,37,0)</f>
        <v>0</v>
      </c>
      <c r="DG167" t="str">
        <f t="shared" si="262"/>
        <v/>
      </c>
      <c r="DH167" s="275">
        <f>VLOOKUP(C167,MOVI!C:DT,38,0)</f>
        <v>0</v>
      </c>
      <c r="DI167" s="275">
        <f>VLOOKUP(C167,FPT!B:DG,38,0)</f>
        <v>0</v>
      </c>
      <c r="DJ167" t="str">
        <f t="shared" si="263"/>
        <v/>
      </c>
      <c r="DK167" s="275">
        <f>VLOOKUP(C167,MOVI!C:DT,39,0)</f>
        <v>0</v>
      </c>
      <c r="DL167" s="275">
        <f>VLOOKUP(C167,FPT!B:DJ,39,0)</f>
        <v>0</v>
      </c>
      <c r="DM167" t="str">
        <f t="shared" si="264"/>
        <v/>
      </c>
      <c r="DN167" s="275">
        <f>VLOOKUP(C167,MOVI!C:DT,40,0)</f>
        <v>0</v>
      </c>
      <c r="DO167" s="275">
        <f>VLOOKUP(C167,FPT!B:DM,40,0)</f>
        <v>0</v>
      </c>
      <c r="DP167" t="str">
        <f t="shared" si="265"/>
        <v/>
      </c>
      <c r="DQ167" s="275">
        <f>VLOOKUP(C167,MOVI!C:DT,41,0)</f>
        <v>0</v>
      </c>
      <c r="DR167" s="275">
        <f>VLOOKUP(C167,FPT!B:DP,41,0)</f>
        <v>0</v>
      </c>
      <c r="DS167" t="str">
        <f t="shared" si="266"/>
        <v/>
      </c>
      <c r="DT167" s="275">
        <f>VLOOKUP(C167,MOVI!C:DT,42,0)</f>
        <v>80000000</v>
      </c>
      <c r="DU167" s="275">
        <f>ROUND(VLOOKUP(C167,FPT!B:DS,42,0),0)</f>
        <v>80000000</v>
      </c>
      <c r="DV167" t="str">
        <f t="shared" si="267"/>
        <v/>
      </c>
      <c r="DW167" s="275">
        <f>VLOOKUP(C167,MOVI!C:DT,43,0)</f>
        <v>0</v>
      </c>
      <c r="DX167" s="275">
        <f>VLOOKUP(C167,FPT!B:DV,43,0)</f>
        <v>0</v>
      </c>
      <c r="DY167" t="str">
        <f t="shared" si="268"/>
        <v/>
      </c>
      <c r="DZ167" s="275">
        <f>VLOOKUP(C167,MOVI!C:DT,44,0)</f>
        <v>0</v>
      </c>
      <c r="EA167" s="275">
        <f>VLOOKUP(C167,FPT!B:DY,44,0)</f>
        <v>0</v>
      </c>
      <c r="EB167" t="str">
        <f t="shared" si="269"/>
        <v/>
      </c>
      <c r="EC167" s="275">
        <f>VLOOKUP(C167,MOVI!C:DT,45,0)</f>
        <v>80000000</v>
      </c>
      <c r="ED167" s="275">
        <f>ROUND(VLOOKUP(C167,FPT!B:EB,45,0),0)</f>
        <v>80000000</v>
      </c>
      <c r="EE167" t="str">
        <f t="shared" si="270"/>
        <v/>
      </c>
      <c r="EF167" s="275">
        <f>VLOOKUP(C167,MOVI!C:DT,46,0)</f>
        <v>0</v>
      </c>
      <c r="EG167" s="275">
        <f>VLOOKUP(C167,FPT!B:EE,46,0)</f>
        <v>0</v>
      </c>
      <c r="EH167" t="str">
        <f t="shared" si="271"/>
        <v/>
      </c>
      <c r="EI167" s="275">
        <f>VLOOKUP(C167,MOVI!C:DT,47,0)</f>
        <v>0</v>
      </c>
      <c r="EJ167" s="275">
        <f>VLOOKUP(C167,FPT!B:EH,47,0)</f>
        <v>0</v>
      </c>
      <c r="EK167" t="str">
        <f t="shared" si="272"/>
        <v/>
      </c>
      <c r="EL167" s="275">
        <f>VLOOKUP(C167,MOVI!C:DT,48,0)</f>
        <v>0</v>
      </c>
      <c r="EM167" s="275">
        <f>VLOOKUP(C167,FPT!B:EK,48,0)</f>
        <v>0</v>
      </c>
      <c r="EN167" t="str">
        <f t="shared" si="273"/>
        <v/>
      </c>
      <c r="EO167" s="275">
        <f>VLOOKUP(C167,MOVI!C:DT,49,0)</f>
        <v>0</v>
      </c>
      <c r="EP167" s="275">
        <f>VLOOKUP(C167,FPT!B:EN,49,0)</f>
        <v>0</v>
      </c>
      <c r="EQ167" t="str">
        <f t="shared" si="274"/>
        <v/>
      </c>
      <c r="ER167" s="275">
        <f>VLOOKUP(C167,MOVI!C:DT,50,0)</f>
        <v>0</v>
      </c>
      <c r="ES167" s="275">
        <f>VLOOKUP(C167,FPT!B:EQ,50,0)</f>
        <v>0</v>
      </c>
      <c r="ET167" t="str">
        <f t="shared" si="275"/>
        <v/>
      </c>
      <c r="EU167" s="275">
        <f>VLOOKUP(C167,MOVI!C:DT,51,0)</f>
        <v>0</v>
      </c>
      <c r="EV167" s="275">
        <f>VLOOKUP(C167,FPT!B:ET,51,0)</f>
        <v>0</v>
      </c>
      <c r="EW167" t="str">
        <f t="shared" si="276"/>
        <v/>
      </c>
      <c r="EX167" s="275">
        <f>VLOOKUP(C167,MOVI!C:DT,52,0)</f>
        <v>0</v>
      </c>
      <c r="EY167" s="275">
        <f>VLOOKUP(C167,FPT!B:EW,52,0)</f>
        <v>0</v>
      </c>
      <c r="EZ167" t="str">
        <f t="shared" si="277"/>
        <v/>
      </c>
      <c r="FA167" s="275">
        <f>VLOOKUP(C167,MOVI!C:DT,53,0)</f>
        <v>0</v>
      </c>
      <c r="FB167" s="275">
        <f>VLOOKUP(C167,FPT!B:EZ,53,0)</f>
        <v>0</v>
      </c>
      <c r="FC167" t="str">
        <f t="shared" si="278"/>
        <v/>
      </c>
      <c r="FD167" s="275">
        <f>VLOOKUP(C167,MOVI!C:DT,54,0)</f>
        <v>0</v>
      </c>
      <c r="FE167" s="275">
        <f>VLOOKUP(C167,FPT!B:FC,54,0)</f>
        <v>0</v>
      </c>
      <c r="FF167" t="str">
        <f t="shared" si="279"/>
        <v/>
      </c>
      <c r="FG167" s="275">
        <f>VLOOKUP(C167,MOVI!C:DT,55,0)</f>
        <v>0</v>
      </c>
      <c r="FH167" s="275">
        <f>VLOOKUP(C167,FPT!B:FF,55,0)</f>
        <v>0</v>
      </c>
      <c r="FI167" t="str">
        <f t="shared" si="280"/>
        <v/>
      </c>
      <c r="FJ167" s="275">
        <f>VLOOKUP(C167,MOVI!C:DT,56,0)</f>
        <v>0</v>
      </c>
      <c r="FK167" s="275">
        <f>VLOOKUP(C167,FPT!B:FI,56,0)</f>
        <v>0</v>
      </c>
      <c r="FL167" t="str">
        <f t="shared" si="281"/>
        <v/>
      </c>
      <c r="FM167" s="275">
        <f>VLOOKUP(C167,MOVI!C:DT,57,0)</f>
        <v>0</v>
      </c>
      <c r="FN167" s="275">
        <f>VLOOKUP(C167,FPT!B:FL,57,0)</f>
        <v>0</v>
      </c>
      <c r="FO167" t="str">
        <f t="shared" si="282"/>
        <v/>
      </c>
      <c r="FP167" s="275">
        <f>VLOOKUP(C167,MOVI!C:DT,58,0)</f>
        <v>0</v>
      </c>
      <c r="FQ167" s="275">
        <f>VLOOKUP(C167,FPT!B:FO,58,0)</f>
        <v>0</v>
      </c>
      <c r="FR167" t="str">
        <f t="shared" si="283"/>
        <v/>
      </c>
      <c r="FS167" s="275">
        <f>VLOOKUP(C167,MOVI!C:DT,59,0)</f>
        <v>0</v>
      </c>
      <c r="FT167" s="275">
        <f>VLOOKUP(C167,FPT!B:FR,59,0)</f>
        <v>0</v>
      </c>
      <c r="FU167" t="str">
        <f t="shared" si="284"/>
        <v/>
      </c>
      <c r="FV167" s="275">
        <f>VLOOKUP(C167,MOVI!C:DT,60,0)</f>
        <v>0</v>
      </c>
      <c r="FW167" s="275">
        <f>VLOOKUP(C167,FPT!B:FU,60,0)</f>
        <v>0</v>
      </c>
      <c r="FX167" t="str">
        <f t="shared" si="285"/>
        <v/>
      </c>
      <c r="FY167" s="275">
        <f>VLOOKUP(C167,MOVI!C:DT,61,0)</f>
        <v>0</v>
      </c>
      <c r="FZ167" s="275">
        <f>VLOOKUP(C167,FPT!B:FX,61,0)</f>
        <v>0</v>
      </c>
      <c r="GA167" t="str">
        <f t="shared" si="286"/>
        <v/>
      </c>
      <c r="GB167" s="275">
        <f>VLOOKUP(C167,MOVI!C:DT,62,0)</f>
        <v>0</v>
      </c>
      <c r="GC167" s="275">
        <f>VLOOKUP(C167,FPT!B:GA,62,0)</f>
        <v>0</v>
      </c>
      <c r="GD167" t="str">
        <f t="shared" si="287"/>
        <v/>
      </c>
      <c r="GE167" s="275">
        <f>VLOOKUP(C167,MOVI!C:DT,63,0)</f>
        <v>0</v>
      </c>
      <c r="GF167" s="275">
        <f>VLOOKUP(C167,FPT!B:GD,63,0)</f>
        <v>0</v>
      </c>
      <c r="GG167" t="str">
        <f t="shared" si="288"/>
        <v/>
      </c>
      <c r="GH167" s="275">
        <f>VLOOKUP(C167,MOVI!C:DT,64,0)</f>
        <v>0</v>
      </c>
      <c r="GI167" s="275">
        <f>VLOOKUP(C167,FPT!B:GG,64,0)</f>
        <v>0</v>
      </c>
      <c r="GJ167" t="str">
        <f t="shared" si="289"/>
        <v/>
      </c>
      <c r="GK167" s="275">
        <f>VLOOKUP(C167,MOVI!C:DT,65,0)</f>
        <v>0</v>
      </c>
      <c r="GL167" s="275">
        <f>VLOOKUP(C167,FPT!B:GJ,65,0)</f>
        <v>0</v>
      </c>
      <c r="GM167" t="str">
        <f t="shared" si="290"/>
        <v/>
      </c>
      <c r="GN167" s="275">
        <f>VLOOKUP(C167,MOVI!C:DT,66,0)</f>
        <v>0</v>
      </c>
      <c r="GO167" s="275">
        <f>VLOOKUP(C167,FPT!B:GM,66,0)</f>
        <v>0</v>
      </c>
      <c r="GP167" t="str">
        <f t="shared" si="291"/>
        <v/>
      </c>
      <c r="GQ167" s="275">
        <f>VLOOKUP(C167,MOVI!C:DT,67,0)</f>
        <v>0</v>
      </c>
      <c r="GR167" s="275">
        <f>VLOOKUP(C167,FPT!B:GP,67,0)</f>
        <v>0</v>
      </c>
      <c r="GS167" t="str">
        <f t="shared" si="292"/>
        <v/>
      </c>
      <c r="GT167" s="275">
        <f>VLOOKUP(C167,MOVI!C:DT,68,0)</f>
        <v>0</v>
      </c>
      <c r="GU167" s="275">
        <f>VLOOKUP(C167,FPT!B:GS,68,0)</f>
        <v>0</v>
      </c>
      <c r="GV167" t="str">
        <f t="shared" si="293"/>
        <v/>
      </c>
      <c r="GW167" s="275">
        <f>VLOOKUP(C167,MOVI!C:DT,69,0)</f>
        <v>0</v>
      </c>
      <c r="GX167" s="275">
        <f>VLOOKUP(C167,FPT!B:GV,69,0)</f>
        <v>0</v>
      </c>
      <c r="GY167" t="str">
        <f t="shared" si="294"/>
        <v/>
      </c>
      <c r="GZ167" s="275">
        <f>VLOOKUP(C167,MOVI!C:DT,70,0)</f>
        <v>0</v>
      </c>
      <c r="HA167" s="275">
        <f>VLOOKUP(C167,FPT!B:GY,70,0)</f>
        <v>0</v>
      </c>
      <c r="HB167" t="str">
        <f t="shared" si="295"/>
        <v/>
      </c>
      <c r="HC167" s="275">
        <f>VLOOKUP(C167,MOVI!C:DT,71,0)</f>
        <v>80000000</v>
      </c>
      <c r="HD167" s="275">
        <f>ROUND(VLOOKUP(C167,FPT!B:HB,71,0),0)</f>
        <v>80000000</v>
      </c>
      <c r="HE167" t="str">
        <f t="shared" si="296"/>
        <v/>
      </c>
      <c r="HF167" s="275">
        <f>ROUND(VLOOKUP(C167,MOVI!C:DT,72,0),0)</f>
        <v>0</v>
      </c>
      <c r="HG167" s="275">
        <f>ROUND(VLOOKUP(C167,FPT!B:HE,72,0),0)</f>
        <v>0</v>
      </c>
      <c r="HH167" t="str">
        <f t="shared" si="297"/>
        <v/>
      </c>
      <c r="HI167" s="275">
        <f>VLOOKUP(C167,MOVI!C:DT,73,0)</f>
        <v>0</v>
      </c>
      <c r="HJ167" s="275">
        <f>VLOOKUP(C167,FPT!B:HH,73,0)</f>
        <v>0</v>
      </c>
      <c r="HK167" t="str">
        <f t="shared" si="298"/>
        <v/>
      </c>
      <c r="HL167" s="275">
        <f>VLOOKUP(C167,MOVI!C:DT,74,0)</f>
        <v>0</v>
      </c>
      <c r="HM167" s="275">
        <f>VLOOKUP(C167,FPT!B:HK,74,0)</f>
        <v>0</v>
      </c>
      <c r="HN167" t="str">
        <f t="shared" si="299"/>
        <v/>
      </c>
      <c r="HO167" s="275">
        <f>VLOOKUP(C167,MOVI!C:DT,75,0)</f>
        <v>11000000</v>
      </c>
      <c r="HP167" s="275">
        <f>VLOOKUP(C167,FPT!B:HN,75,0)</f>
        <v>11000000</v>
      </c>
      <c r="HQ167" t="str">
        <f t="shared" si="300"/>
        <v/>
      </c>
      <c r="HR167" s="275">
        <f>VLOOKUP(C167,MOVI!C:DT,76,0)</f>
        <v>2</v>
      </c>
      <c r="HS167" s="275">
        <f>VLOOKUP(C167,FPT!B:HQ,76,0)</f>
        <v>2</v>
      </c>
      <c r="HT167" t="str">
        <f t="shared" si="301"/>
        <v/>
      </c>
      <c r="HU167" s="275">
        <f>VLOOKUP(C167,MOVI!C:DT,77,0)</f>
        <v>8800000</v>
      </c>
      <c r="HV167" s="275">
        <f>VLOOKUP(C167,FPT!B:HT,77,0)</f>
        <v>8800000</v>
      </c>
      <c r="HW167" t="str">
        <f t="shared" si="302"/>
        <v/>
      </c>
      <c r="HX167" s="274">
        <f>VLOOKUP(C167,MOVI!C:CB,78,0)</f>
        <v>2384000</v>
      </c>
      <c r="HY167" s="261">
        <f>VLOOKUP(C167,FPT!$B:$CA,78,0)</f>
        <v>2384000</v>
      </c>
      <c r="HZ167" t="str">
        <f t="shared" si="303"/>
        <v/>
      </c>
      <c r="IA167" s="275">
        <f>VLOOKUP(C167,MOVI!C:CD,79,0)</f>
        <v>800000</v>
      </c>
      <c r="IB167" s="275">
        <f>VLOOKUP(C167,FPT!B:HZ,79,0)</f>
        <v>800000</v>
      </c>
      <c r="IC167" t="str">
        <f t="shared" si="304"/>
        <v/>
      </c>
      <c r="ID167" s="275">
        <f>VLOOKUP(C167,MOVI!C:CD,80,0)</f>
        <v>447000</v>
      </c>
      <c r="IE167" s="275">
        <f>VLOOKUP(C167,FPT!B:IC,80,0)</f>
        <v>447000</v>
      </c>
      <c r="IF167" t="str">
        <f t="shared" si="305"/>
        <v/>
      </c>
      <c r="IG167" s="275">
        <f>VLOOKUP(C167,MOVI!C:DT,81,0)</f>
        <v>0</v>
      </c>
      <c r="IH167" s="275">
        <f>VLOOKUP(C167,FPT!B:IF,81,0)</f>
        <v>0</v>
      </c>
      <c r="II167" t="str">
        <f t="shared" si="306"/>
        <v/>
      </c>
      <c r="IJ167" s="275">
        <f>VLOOKUP(C167,MOVI!C:DT,82,0)</f>
        <v>3631000</v>
      </c>
      <c r="IK167" s="275">
        <f>VLOOKUP(C167,FPT!B:II,82,0)</f>
        <v>3631000</v>
      </c>
      <c r="IL167" t="str">
        <f t="shared" si="307"/>
        <v/>
      </c>
      <c r="IM167" s="275">
        <f>ROUND(VLOOKUP(C167,MOVI!C:DT,83,0),0)</f>
        <v>23431000</v>
      </c>
      <c r="IN167" s="275">
        <f>ROUND(VLOOKUP(C167,FPT!B:IL,83,0),0)</f>
        <v>23431000</v>
      </c>
      <c r="IO167" t="str">
        <f t="shared" si="308"/>
        <v/>
      </c>
      <c r="IP167" s="275">
        <f>VLOOKUP(C167,MOVI!C:DT,84,0)</f>
        <v>56569000</v>
      </c>
      <c r="IQ167" s="275">
        <f>VLOOKUP(C167,FPT!B:IO,84,0)</f>
        <v>56569000</v>
      </c>
      <c r="IR167" t="str">
        <f t="shared" si="309"/>
        <v/>
      </c>
      <c r="IS167" s="275">
        <f>ROUND(VLOOKUP(C167,MOVI!C:DT,85,0),0)</f>
        <v>11120700</v>
      </c>
      <c r="IT167" s="275">
        <f>ROUND(VLOOKUP(C167,FPT!B:IR,85,0),0)</f>
        <v>11120700</v>
      </c>
      <c r="IU167" t="str">
        <f t="shared" si="310"/>
        <v/>
      </c>
      <c r="IV167" s="275">
        <f>VLOOKUP(C167,MOVI!C:DT,86,0)</f>
        <v>0</v>
      </c>
      <c r="IW167" s="275">
        <f>VLOOKUP(C167,FPT!B:IU,86,0)</f>
        <v>0</v>
      </c>
      <c r="IX167" t="str">
        <f t="shared" si="311"/>
        <v/>
      </c>
      <c r="IY167" s="275">
        <f>ROUND(VLOOKUP(C167,MOVI!C:DT,87,0),0)</f>
        <v>11120700</v>
      </c>
      <c r="IZ167" s="275">
        <f>ROUND(VLOOKUP(C167,FPT!B:IX,87,0),0)</f>
        <v>11120700</v>
      </c>
      <c r="JA167" t="str">
        <f t="shared" si="312"/>
        <v/>
      </c>
      <c r="JB167" s="275">
        <f>VLOOKUP(C167,MOVI!C:DT,88,0)</f>
        <v>0</v>
      </c>
      <c r="JC167" s="275">
        <f>VLOOKUP(C167,FPT!B:JA,88,0)</f>
        <v>0</v>
      </c>
      <c r="JD167" t="str">
        <f t="shared" si="313"/>
        <v/>
      </c>
      <c r="JE167" s="275">
        <f>VLOOKUP(C167,MOVI!C:DT,89,0)</f>
        <v>149000</v>
      </c>
      <c r="JF167" s="275">
        <f>VLOOKUP(C167,FPT!B:JD,89,0)</f>
        <v>149000</v>
      </c>
      <c r="JG167" t="str">
        <f t="shared" si="314"/>
        <v/>
      </c>
      <c r="JH167" s="275">
        <f>VLOOKUP(C167,MOVI!C:DT,90,0)</f>
        <v>0</v>
      </c>
      <c r="JI167" s="275">
        <f>VLOOKUP(C167,FPT!B:JG,90,0)</f>
        <v>0</v>
      </c>
      <c r="JJ167" t="str">
        <f t="shared" si="315"/>
        <v/>
      </c>
      <c r="JK167" s="275">
        <f>VLOOKUP(C167,MOVI!C:DT,91,0)</f>
        <v>0</v>
      </c>
      <c r="JL167" s="275">
        <f>VLOOKUP(C167,FPT!B:JJ,91,0)</f>
        <v>0</v>
      </c>
      <c r="JM167" t="str">
        <f t="shared" si="316"/>
        <v/>
      </c>
      <c r="JN167" s="275">
        <f>VLOOKUP(C167,MOVI!C:DT,92,0)</f>
        <v>759000</v>
      </c>
      <c r="JO167" s="275">
        <f>VLOOKUP(C167,FPT!B:JM,92,0)</f>
        <v>759000</v>
      </c>
      <c r="JP167" t="str">
        <f t="shared" si="317"/>
        <v/>
      </c>
      <c r="JQ167" s="275">
        <f>VLOOKUP(C167,MOVI!C:DT,93,0)</f>
        <v>0</v>
      </c>
      <c r="JR167" s="275">
        <f>VLOOKUP(C167,FPT!B:JP,93,0)</f>
        <v>0</v>
      </c>
      <c r="JS167" t="str">
        <f t="shared" si="318"/>
        <v/>
      </c>
      <c r="JT167" s="275">
        <f>VLOOKUP(C167,MOVI!C:DT,94,0)</f>
        <v>908000</v>
      </c>
      <c r="JU167" s="275">
        <f>VLOOKUP(C167,FPT!B:JS,94,0)</f>
        <v>908000</v>
      </c>
      <c r="JV167" t="str">
        <f t="shared" si="319"/>
        <v/>
      </c>
      <c r="JW167" s="275">
        <f>VLOOKUP(C167,MOVI!C:DT,95,0)</f>
        <v>64340300</v>
      </c>
      <c r="JX167" s="275">
        <f>VLOOKUP(C167,FPT!B:JV,95,0)</f>
        <v>64340300</v>
      </c>
      <c r="JY167" t="str">
        <f t="shared" si="320"/>
        <v/>
      </c>
      <c r="JZ167" s="275">
        <f>VLOOKUP(C167,MOVI!C:DT,96,0)</f>
        <v>0</v>
      </c>
      <c r="KA167" s="275">
        <f>VLOOKUP(C167,FPT!B:JY,96,0)</f>
        <v>0</v>
      </c>
      <c r="KB167" t="str">
        <f t="shared" si="321"/>
        <v/>
      </c>
      <c r="KC167" s="275">
        <f>VLOOKUP(C167,MOVI!C:DT,97,0)</f>
        <v>64340300</v>
      </c>
      <c r="KD167" s="275">
        <f>VLOOKUP(C167,FPT!B:KB,97,0)</f>
        <v>64340300</v>
      </c>
      <c r="KE167" t="str">
        <f t="shared" si="322"/>
        <v/>
      </c>
      <c r="KF167" s="275">
        <f>VLOOKUP(C167,MOVI!C:DT,98,0)</f>
        <v>5066000</v>
      </c>
      <c r="KG167" s="275">
        <f>VLOOKUP(C167,FPT!B:KE,98,0)</f>
        <v>5066000</v>
      </c>
      <c r="KH167" t="str">
        <f t="shared" si="323"/>
        <v/>
      </c>
      <c r="KI167" s="275">
        <f>VLOOKUP(C167,MOVI!C:DT,99,0)</f>
        <v>0</v>
      </c>
      <c r="KJ167" s="275">
        <f>VLOOKUP(C167,FPT!B:KH,99,0)</f>
        <v>0</v>
      </c>
      <c r="KK167" t="str">
        <f t="shared" si="324"/>
        <v/>
      </c>
      <c r="KL167" s="275">
        <f>VLOOKUP(C167,MOVI!C:DT,100,0)</f>
        <v>894000</v>
      </c>
      <c r="KM167" s="275">
        <f>VLOOKUP(C167,FPT!B:KK,100,0)</f>
        <v>894000</v>
      </c>
      <c r="KN167" t="str">
        <f t="shared" si="325"/>
        <v/>
      </c>
      <c r="KO167" s="275">
        <f>VLOOKUP(C167,MOVI!C:DT,101,0)</f>
        <v>0</v>
      </c>
      <c r="KP167" s="275">
        <f>VLOOKUP(C167,FPT!B:KN,101,0)</f>
        <v>0</v>
      </c>
      <c r="KQ167" t="str">
        <f t="shared" si="326"/>
        <v/>
      </c>
      <c r="KR167" s="275">
        <f>VLOOKUP(C167,MOVI!C:DT,102,0)</f>
        <v>0</v>
      </c>
      <c r="KS167" s="275">
        <f>VLOOKUP(C167,FPT!B:KQ,102,0)</f>
        <v>0</v>
      </c>
      <c r="KT167" t="str">
        <f t="shared" si="327"/>
        <v/>
      </c>
      <c r="KU167" s="275">
        <f>VLOOKUP(C167,MOVI!C:DT,103,0)</f>
        <v>5960000</v>
      </c>
      <c r="KV167" s="275">
        <f>VLOOKUP(C167,FPT!B:KT,103,0)</f>
        <v>5960000</v>
      </c>
      <c r="KW167" t="str">
        <f t="shared" si="328"/>
        <v/>
      </c>
      <c r="KX167" s="275">
        <f>VLOOKUP(C167,MOVI!C:DT,104,0)</f>
        <v>9591000</v>
      </c>
      <c r="KY167" s="275">
        <f>VLOOKUP(C167,FPT!B:KW,104,0)</f>
        <v>9591000</v>
      </c>
      <c r="KZ167" t="str">
        <f t="shared" si="329"/>
        <v/>
      </c>
      <c r="LA167" s="275">
        <f>VLOOKUP(C167,MOVI!C:DT,105,0)</f>
        <v>596000</v>
      </c>
      <c r="LB167" s="275">
        <f>VLOOKUP(C167,FPT!B:KZ,105,0)</f>
        <v>596000</v>
      </c>
      <c r="LC167" t="str">
        <f t="shared" si="330"/>
        <v/>
      </c>
      <c r="LD167" s="275">
        <f>VLOOKUP(C167,MOVI!C:DT,106,0)</f>
        <v>86556000</v>
      </c>
      <c r="LE167" s="275">
        <f>VLOOKUP(C167,FPT!B:LC,106,0)</f>
        <v>86556000</v>
      </c>
      <c r="LF167" t="str">
        <f t="shared" si="331"/>
        <v/>
      </c>
      <c r="LG167" s="273">
        <f>VLOOKUP(C167,MOVI!C:DT,107,0)</f>
        <v>0</v>
      </c>
      <c r="LH167" s="273">
        <f>VLOOKUP(C167,FPT!B:LF,107,0)</f>
        <v>0</v>
      </c>
      <c r="LI167" t="str">
        <f t="shared" si="332"/>
        <v/>
      </c>
      <c r="LJ167" t="str">
        <f>VLOOKUP(C167,MOVI!C:DV,108,0)</f>
        <v>MoviSouthSales</v>
      </c>
      <c r="LK167" s="252" t="str">
        <f>VLOOKUP(C167,FPT!B:LI,108,0)</f>
        <v>MoviSouthSales</v>
      </c>
      <c r="LL167" t="str">
        <f t="shared" si="333"/>
        <v/>
      </c>
      <c r="LM167" s="275">
        <f>ROUND(VLOOKUP(C167,MOVI!C:DV,109,0),0)</f>
        <v>6666667</v>
      </c>
      <c r="LN167" s="275">
        <f>ROUND(VLOOKUP(C167,FPT!B:LL,109,0),0)</f>
        <v>6666667</v>
      </c>
      <c r="LO167" t="str">
        <f t="shared" si="334"/>
        <v/>
      </c>
      <c r="LP167" t="str">
        <f>VLOOKUP(C167,MOVI!C:DV,110,0)</f>
        <v>HO</v>
      </c>
      <c r="LQ167" s="247" t="str">
        <f>VLOOKUP(C167,FPT!B:LO,110,0)</f>
        <v>HO</v>
      </c>
      <c r="LR167" t="str">
        <f t="shared" si="335"/>
        <v/>
      </c>
      <c r="LS167">
        <f>MOVI!DI162</f>
        <v>22</v>
      </c>
      <c r="LV167">
        <f>MOVI!DJ162</f>
        <v>0</v>
      </c>
      <c r="LW167">
        <f>MOVI!DK162</f>
        <v>0</v>
      </c>
      <c r="LX167" t="str">
        <f>MOVI!DL162</f>
        <v>x</v>
      </c>
      <c r="LY167">
        <f>MOVI!DM162</f>
        <v>0</v>
      </c>
      <c r="LZ167">
        <f>MOVI!DN162</f>
        <v>149000</v>
      </c>
      <c r="MA167">
        <f>MOVI!DO162</f>
        <v>0</v>
      </c>
      <c r="MB167" t="str">
        <f>MOVI!DP162</f>
        <v>HO</v>
      </c>
      <c r="MC167">
        <f>MOVI!DQ162</f>
        <v>0</v>
      </c>
      <c r="MD167">
        <f>MOVI!DR162</f>
        <v>0</v>
      </c>
      <c r="ME167" t="str">
        <f>VLOOKUP(C167,MOVI!C:DV,121,0)</f>
        <v/>
      </c>
      <c r="MF167" s="252"/>
      <c r="MG167" t="str">
        <f t="shared" si="228"/>
        <v/>
      </c>
      <c r="MH167" t="str">
        <f>VLOOKUP(C167,MOVI!C:DT,122,0)</f>
        <v>MoviSouth</v>
      </c>
      <c r="MI167" s="252" t="str">
        <f>VLOOKUP(C167,FPT!B:DS,112,0)</f>
        <v>MoviSouth</v>
      </c>
      <c r="MJ167" t="str">
        <f t="shared" si="336"/>
        <v/>
      </c>
    </row>
    <row r="168" spans="1:348" x14ac:dyDescent="0.25">
      <c r="A168">
        <v>160</v>
      </c>
      <c r="B168" s="48">
        <v>2244</v>
      </c>
      <c r="C168" s="271" t="s">
        <v>981</v>
      </c>
      <c r="D168" t="str">
        <f>VLOOKUP(C168,MOVI!C:D,2,0)</f>
        <v>Lê Thị Trang</v>
      </c>
      <c r="E168" t="str">
        <f>VLOOKUP(C168,FPT!B:C,2,0)</f>
        <v>Lê Thị Trang</v>
      </c>
      <c r="F168" t="str">
        <f t="shared" si="229"/>
        <v/>
      </c>
      <c r="G168" t="str">
        <f>VLOOKUP(C168,MOVI!C:E,3,0)</f>
        <v>Sales</v>
      </c>
      <c r="H168" t="str">
        <f>VLOOKUP(C168,FPT!B:F,3,0)</f>
        <v>Sales</v>
      </c>
      <c r="I168" t="str">
        <f t="shared" si="230"/>
        <v/>
      </c>
      <c r="J168" t="str">
        <f>VLOOKUP(C168,MOVI!C:H,4,0)</f>
        <v>SFE</v>
      </c>
      <c r="K168" t="str">
        <f>VLOOKUP(C168,FPT!B:I,4,0)</f>
        <v>SFE</v>
      </c>
      <c r="L168" t="str">
        <f t="shared" si="231"/>
        <v/>
      </c>
      <c r="M168" t="str">
        <f>VLOOKUP(C168,MOVI!C:DT,5,0)</f>
        <v>Associate</v>
      </c>
      <c r="N168" t="str">
        <f>VLOOKUP(C168,FPT!B:L,5,0)</f>
        <v>Associate</v>
      </c>
      <c r="O168" t="str">
        <f t="shared" si="232"/>
        <v/>
      </c>
      <c r="P168" t="str">
        <f>VLOOKUP(C168,MOVI!C:DT,6,0)</f>
        <v>SFE Executive</v>
      </c>
      <c r="Q168" t="str">
        <f>VLOOKUP(C168,FPT!B:O,6,0)</f>
        <v>SFE Executive</v>
      </c>
      <c r="R168" t="str">
        <f t="shared" si="233"/>
        <v/>
      </c>
      <c r="S168" t="str">
        <f>VLOOKUP(C168,MOVI!C:DT,7,0)</f>
        <v>North</v>
      </c>
      <c r="T168" t="str">
        <f>VLOOKUP(C168,FPT!B:R,7,0)</f>
        <v>North</v>
      </c>
      <c r="U168" t="str">
        <f t="shared" si="234"/>
        <v/>
      </c>
      <c r="V168" t="str">
        <f>VLOOKUP(C168,MOVI!C:DT,8,0)</f>
        <v>Movi</v>
      </c>
      <c r="W168" t="str">
        <f>VLOOKUP(C168,FPT!B:U,8,0)</f>
        <v>Movi</v>
      </c>
      <c r="X168" t="str">
        <f t="shared" si="235"/>
        <v/>
      </c>
      <c r="Y168" t="str">
        <f>VLOOKUP(C168,MOVI!C:DT,9,0)</f>
        <v>Full-time</v>
      </c>
      <c r="Z168" t="str">
        <f>VLOOKUP(C168,FPT!B:X,9,0)</f>
        <v>Full-time</v>
      </c>
      <c r="AA168" t="str">
        <f t="shared" si="236"/>
        <v/>
      </c>
      <c r="AB168" t="str">
        <f>VLOOKUP(C168,MOVI!C:DT,10,0)</f>
        <v>Permanent</v>
      </c>
      <c r="AC168" t="str">
        <f>VLOOKUP(C168,FPT!B:AA,10,0)</f>
        <v>Permanent</v>
      </c>
      <c r="AD168" t="str">
        <f t="shared" si="237"/>
        <v/>
      </c>
      <c r="AE168" s="247">
        <f>VLOOKUP(C168,MOVI!C:DT,11,0)</f>
        <v>41967</v>
      </c>
      <c r="AF168" s="247">
        <f>VLOOKUP(C168,FPT!B:AD,11,0)</f>
        <v>41967</v>
      </c>
      <c r="AG168" t="str">
        <f t="shared" si="238"/>
        <v/>
      </c>
      <c r="AH168" s="260" t="str">
        <f>VLOOKUP(C168,MOVI!C:DT,12,0)</f>
        <v/>
      </c>
      <c r="AI168" s="260"/>
      <c r="AJ168" t="str">
        <f t="shared" si="338"/>
        <v/>
      </c>
      <c r="AK168">
        <f>VLOOKUP(C168,MOVI!C:DT,13,0)</f>
        <v>0</v>
      </c>
      <c r="AL168" s="247">
        <f>VLOOKUP(C168,FPT!B:AJ,13,0)</f>
        <v>0</v>
      </c>
      <c r="AM168" t="str">
        <f t="shared" si="337"/>
        <v/>
      </c>
      <c r="AN168" s="247">
        <f>VLOOKUP(C168,MOVI!C:DT,14,0)</f>
        <v>0</v>
      </c>
      <c r="AO168" s="247">
        <f>VLOOKUP(C168,FPT!B:AM,14,0)</f>
        <v>0</v>
      </c>
      <c r="AP168" t="str">
        <f t="shared" si="239"/>
        <v/>
      </c>
      <c r="AQ168" t="str">
        <f>VLOOKUP(C168,MOVI!C:DT,15,0)</f>
        <v>LC</v>
      </c>
      <c r="AR168" s="247" t="str">
        <f>VLOOKUP(C168,FPT!B:AP,15,0)</f>
        <v>LC</v>
      </c>
      <c r="AS168" t="str">
        <f t="shared" si="240"/>
        <v/>
      </c>
      <c r="AT168" s="282" t="str">
        <f>VLOOKUP(C168,MOVI!C:DT,16,0)</f>
        <v>LTTP</v>
      </c>
      <c r="AU168" s="247" t="str">
        <f>VLOOKUP(C168,FPT!B:AS,16,0)</f>
        <v>LTTP</v>
      </c>
      <c r="AV168" t="str">
        <f t="shared" si="241"/>
        <v/>
      </c>
      <c r="AW168" t="str">
        <f>VLOOKUP(C168,MOVI!C:DT,17,0)</f>
        <v>L</v>
      </c>
      <c r="AX168" s="247" t="str">
        <f>VLOOKUP(C168,FPT!B:AV,17,0)</f>
        <v>L</v>
      </c>
      <c r="AY168" t="str">
        <f t="shared" si="242"/>
        <v/>
      </c>
      <c r="AZ168">
        <f>VLOOKUP(C168,MOVI!C:DT,18,0)</f>
        <v>0</v>
      </c>
      <c r="BA168" s="247">
        <f>VLOOKUP(C168,FPT!B:AY,18,0)</f>
        <v>0</v>
      </c>
      <c r="BB168" t="str">
        <f t="shared" si="243"/>
        <v/>
      </c>
      <c r="BC168" s="275">
        <f>VLOOKUP(C168,MOVI!C:DT,19,0)</f>
        <v>5000000</v>
      </c>
      <c r="BD168" s="275">
        <f>VLOOKUP(C168,FPT!B:BB,19,0)</f>
        <v>5000000</v>
      </c>
      <c r="BE168" t="str">
        <f t="shared" si="244"/>
        <v/>
      </c>
      <c r="BF168">
        <f>VLOOKUP(C168,MOVI!C:DT,20,0)</f>
        <v>0</v>
      </c>
      <c r="BG168" s="252">
        <f>VLOOKUP(C168,FPT!B:BE,20,0)</f>
        <v>0</v>
      </c>
      <c r="BH168" t="str">
        <f t="shared" si="245"/>
        <v/>
      </c>
      <c r="BI168" s="275">
        <f>VLOOKUP(C168,MOVI!C:DT,21,0)</f>
        <v>5000000</v>
      </c>
      <c r="BJ168" s="275">
        <f>VLOOKUP(C168,FPT!B:BH,21,0)</f>
        <v>5000000</v>
      </c>
      <c r="BK168" t="str">
        <f t="shared" si="246"/>
        <v/>
      </c>
      <c r="BL168" s="275">
        <f>VLOOKUP(C168,MOVI!C:DT,22,0)</f>
        <v>0</v>
      </c>
      <c r="BM168" s="275">
        <f>VLOOKUP(C168,FPT!B:BK,22,0)</f>
        <v>0</v>
      </c>
      <c r="BN168" t="str">
        <f t="shared" si="247"/>
        <v/>
      </c>
      <c r="BO168" s="275">
        <f>VLOOKUP(C168,MOVI!C:DT,23,0)</f>
        <v>0</v>
      </c>
      <c r="BP168" s="275">
        <f>VLOOKUP(C168,FPT!B:BN,23,0)</f>
        <v>0</v>
      </c>
      <c r="BQ168" t="str">
        <f t="shared" si="248"/>
        <v/>
      </c>
      <c r="BR168" s="275">
        <f>VLOOKUP(C168,MOVI!C:DT,24,0)</f>
        <v>0</v>
      </c>
      <c r="BS168" s="275">
        <f>VLOOKUP(C168,FPT!B:BQ,24,0)</f>
        <v>0</v>
      </c>
      <c r="BT168" t="str">
        <f t="shared" si="249"/>
        <v/>
      </c>
      <c r="BU168" s="275">
        <f>VLOOKUP(C168,MOVI!C:DT,25,0)</f>
        <v>0</v>
      </c>
      <c r="BV168" s="275">
        <f>VLOOKUP(C168,FPT!B:BT,25,0)</f>
        <v>0</v>
      </c>
      <c r="BW168" t="str">
        <f t="shared" si="250"/>
        <v/>
      </c>
      <c r="BX168" s="275">
        <f>VLOOKUP(C168,MOVI!C:DT,26,0)</f>
        <v>0</v>
      </c>
      <c r="BY168" s="275">
        <f>VLOOKUP(C168,FPT!B:BW,26,0)</f>
        <v>0</v>
      </c>
      <c r="BZ168" t="str">
        <f t="shared" si="251"/>
        <v/>
      </c>
      <c r="CA168" s="275">
        <f>VLOOKUP(C168,MOVI!C:DT,27,0)</f>
        <v>0</v>
      </c>
      <c r="CB168" s="275">
        <f>VLOOKUP(C168,FPT!B:BZ,27,0)</f>
        <v>0</v>
      </c>
      <c r="CC168" t="str">
        <f t="shared" si="252"/>
        <v/>
      </c>
      <c r="CD168" s="275">
        <f>VLOOKUP(C168,MOVI!C:DT,28,0)</f>
        <v>0</v>
      </c>
      <c r="CE168" s="275">
        <f>VLOOKUP(C168,FPT!B:CC,28,0)</f>
        <v>0</v>
      </c>
      <c r="CF168" t="str">
        <f t="shared" si="253"/>
        <v/>
      </c>
      <c r="CG168" t="str">
        <f>VLOOKUP(C168,MOVI!C:DT,29,0)</f>
        <v>CN</v>
      </c>
      <c r="CH168" s="252" t="str">
        <f>VLOOKUP(C168,FPT!B:CF,29,0)</f>
        <v>CN</v>
      </c>
      <c r="CI168" t="str">
        <f t="shared" si="254"/>
        <v/>
      </c>
      <c r="CJ168">
        <f>VLOOKUP(C168,MOVI!C:DT,30,0)</f>
        <v>26</v>
      </c>
      <c r="CK168" s="252">
        <f>VLOOKUP(C168,FPT!B:CI,30,0)</f>
        <v>26</v>
      </c>
      <c r="CL168" t="str">
        <f t="shared" si="255"/>
        <v/>
      </c>
      <c r="CM168">
        <f>VLOOKUP(C168,MOVI!C:DT,31,0)</f>
        <v>25</v>
      </c>
      <c r="CN168" s="252">
        <f>VLOOKUP(C168,FPT!B:CL,31,0)</f>
        <v>25</v>
      </c>
      <c r="CO168" t="str">
        <f t="shared" si="256"/>
        <v/>
      </c>
      <c r="CP168" s="275">
        <f>VLOOKUP(C168,MOVI!C:DT,32,0)</f>
        <v>1</v>
      </c>
      <c r="CQ168" s="275">
        <f>VLOOKUP(C168,FPT!B:CO,32,0)</f>
        <v>1</v>
      </c>
      <c r="CR168" t="str">
        <f t="shared" si="257"/>
        <v/>
      </c>
      <c r="CS168" s="275">
        <f>VLOOKUP(C168,MOVI!C:DT,33,0)</f>
        <v>0</v>
      </c>
      <c r="CT168" s="275">
        <f>VLOOKUP(C168,FPT!B:CR,33,0)</f>
        <v>0</v>
      </c>
      <c r="CU168" t="str">
        <f t="shared" si="258"/>
        <v/>
      </c>
      <c r="CV168" s="275">
        <f>VLOOKUP(C168,MOVI!C:DT,34,0)</f>
        <v>0</v>
      </c>
      <c r="CW168" s="275">
        <f>VLOOKUP(C168,FPT!B:CU,34,0)</f>
        <v>0</v>
      </c>
      <c r="CX168" t="str">
        <f t="shared" si="259"/>
        <v/>
      </c>
      <c r="CY168" s="275">
        <f>VLOOKUP(C168,MOVI!C:DT,35,0)</f>
        <v>26</v>
      </c>
      <c r="CZ168" s="275">
        <f>VLOOKUP(C168,FPT!B:CX,35,0)</f>
        <v>26</v>
      </c>
      <c r="DA168" t="str">
        <f t="shared" si="260"/>
        <v/>
      </c>
      <c r="DB168" s="275">
        <f>VLOOKUP(C168,MOVI!C:DT,36,0)</f>
        <v>0</v>
      </c>
      <c r="DC168" s="275">
        <f>VLOOKUP(C168,FPT!B:DA,36,0)</f>
        <v>0</v>
      </c>
      <c r="DD168" t="str">
        <f t="shared" si="261"/>
        <v/>
      </c>
      <c r="DE168" s="275">
        <f>VLOOKUP(C168,MOVI!C:DT,37,0)</f>
        <v>0</v>
      </c>
      <c r="DF168" s="275">
        <f>VLOOKUP(C168,FPT!B:DD,37,0)</f>
        <v>0</v>
      </c>
      <c r="DG168" t="str">
        <f t="shared" si="262"/>
        <v/>
      </c>
      <c r="DH168" s="275">
        <f>VLOOKUP(C168,MOVI!C:DT,38,0)</f>
        <v>0</v>
      </c>
      <c r="DI168" s="275">
        <f>VLOOKUP(C168,FPT!B:DG,38,0)</f>
        <v>0</v>
      </c>
      <c r="DJ168" t="str">
        <f t="shared" si="263"/>
        <v/>
      </c>
      <c r="DK168" s="275">
        <f>VLOOKUP(C168,MOVI!C:DT,39,0)</f>
        <v>0</v>
      </c>
      <c r="DL168" s="275">
        <f>VLOOKUP(C168,FPT!B:DJ,39,0)</f>
        <v>0</v>
      </c>
      <c r="DM168" t="str">
        <f t="shared" si="264"/>
        <v/>
      </c>
      <c r="DN168" s="275">
        <f>VLOOKUP(C168,MOVI!C:DT,40,0)</f>
        <v>0</v>
      </c>
      <c r="DO168" s="275">
        <f>VLOOKUP(C168,FPT!B:DM,40,0)</f>
        <v>0</v>
      </c>
      <c r="DP168" t="str">
        <f t="shared" si="265"/>
        <v/>
      </c>
      <c r="DQ168" s="275">
        <f>VLOOKUP(C168,MOVI!C:DT,41,0)</f>
        <v>0</v>
      </c>
      <c r="DR168" s="275">
        <f>VLOOKUP(C168,FPT!B:DP,41,0)</f>
        <v>0</v>
      </c>
      <c r="DS168" t="str">
        <f t="shared" si="266"/>
        <v/>
      </c>
      <c r="DT168" s="275">
        <f>VLOOKUP(C168,MOVI!C:DT,42,0)</f>
        <v>5000000</v>
      </c>
      <c r="DU168" s="275">
        <f>ROUND(VLOOKUP(C168,FPT!B:DS,42,0),0)</f>
        <v>5000000</v>
      </c>
      <c r="DV168" t="str">
        <f t="shared" si="267"/>
        <v/>
      </c>
      <c r="DW168" s="275">
        <f>VLOOKUP(C168,MOVI!C:DT,43,0)</f>
        <v>0</v>
      </c>
      <c r="DX168" s="275">
        <f>VLOOKUP(C168,FPT!B:DV,43,0)</f>
        <v>0</v>
      </c>
      <c r="DY168" t="str">
        <f t="shared" si="268"/>
        <v/>
      </c>
      <c r="DZ168" s="275">
        <f>VLOOKUP(C168,MOVI!C:DT,44,0)</f>
        <v>0</v>
      </c>
      <c r="EA168" s="275">
        <f>VLOOKUP(C168,FPT!B:DY,44,0)</f>
        <v>0</v>
      </c>
      <c r="EB168" t="str">
        <f t="shared" si="269"/>
        <v/>
      </c>
      <c r="EC168" s="275">
        <f>VLOOKUP(C168,MOVI!C:DT,45,0)</f>
        <v>5000000</v>
      </c>
      <c r="ED168" s="275">
        <f>ROUND(VLOOKUP(C168,FPT!B:EB,45,0),0)</f>
        <v>5000000</v>
      </c>
      <c r="EE168" t="str">
        <f t="shared" si="270"/>
        <v/>
      </c>
      <c r="EF168" s="275">
        <f>VLOOKUP(C168,MOVI!C:DT,46,0)</f>
        <v>0</v>
      </c>
      <c r="EG168" s="275">
        <f>VLOOKUP(C168,FPT!B:EE,46,0)</f>
        <v>0</v>
      </c>
      <c r="EH168" t="str">
        <f t="shared" si="271"/>
        <v/>
      </c>
      <c r="EI168" s="275">
        <f>VLOOKUP(C168,MOVI!C:DT,47,0)</f>
        <v>0</v>
      </c>
      <c r="EJ168" s="275">
        <f>VLOOKUP(C168,FPT!B:EH,47,0)</f>
        <v>0</v>
      </c>
      <c r="EK168" t="str">
        <f t="shared" si="272"/>
        <v/>
      </c>
      <c r="EL168" s="275">
        <f>VLOOKUP(C168,MOVI!C:DT,48,0)</f>
        <v>0</v>
      </c>
      <c r="EM168" s="275">
        <f>VLOOKUP(C168,FPT!B:EK,48,0)</f>
        <v>0</v>
      </c>
      <c r="EN168" t="str">
        <f t="shared" si="273"/>
        <v/>
      </c>
      <c r="EO168" s="275">
        <f>VLOOKUP(C168,MOVI!C:DT,49,0)</f>
        <v>0</v>
      </c>
      <c r="EP168" s="275">
        <f>VLOOKUP(C168,FPT!B:EN,49,0)</f>
        <v>0</v>
      </c>
      <c r="EQ168" t="str">
        <f t="shared" si="274"/>
        <v/>
      </c>
      <c r="ER168" s="275">
        <f>VLOOKUP(C168,MOVI!C:DT,50,0)</f>
        <v>0</v>
      </c>
      <c r="ES168" s="275">
        <f>VLOOKUP(C168,FPT!B:EQ,50,0)</f>
        <v>0</v>
      </c>
      <c r="ET168" t="str">
        <f t="shared" si="275"/>
        <v/>
      </c>
      <c r="EU168" s="275">
        <f>VLOOKUP(C168,MOVI!C:DT,51,0)</f>
        <v>0</v>
      </c>
      <c r="EV168" s="275">
        <f>VLOOKUP(C168,FPT!B:ET,51,0)</f>
        <v>0</v>
      </c>
      <c r="EW168" t="str">
        <f t="shared" si="276"/>
        <v/>
      </c>
      <c r="EX168" s="275">
        <f>VLOOKUP(C168,MOVI!C:DT,52,0)</f>
        <v>0</v>
      </c>
      <c r="EY168" s="275">
        <f>VLOOKUP(C168,FPT!B:EW,52,0)</f>
        <v>0</v>
      </c>
      <c r="EZ168" t="str">
        <f t="shared" si="277"/>
        <v/>
      </c>
      <c r="FA168" s="275">
        <f>VLOOKUP(C168,MOVI!C:DT,53,0)</f>
        <v>0</v>
      </c>
      <c r="FB168" s="275">
        <f>VLOOKUP(C168,FPT!B:EZ,53,0)</f>
        <v>0</v>
      </c>
      <c r="FC168" t="str">
        <f t="shared" si="278"/>
        <v/>
      </c>
      <c r="FD168" s="275">
        <f>VLOOKUP(C168,MOVI!C:DT,54,0)</f>
        <v>0</v>
      </c>
      <c r="FE168" s="275">
        <f>VLOOKUP(C168,FPT!B:FC,54,0)</f>
        <v>0</v>
      </c>
      <c r="FF168" t="str">
        <f t="shared" si="279"/>
        <v/>
      </c>
      <c r="FG168" s="275">
        <f>VLOOKUP(C168,MOVI!C:DT,55,0)</f>
        <v>0</v>
      </c>
      <c r="FH168" s="275">
        <f>VLOOKUP(C168,FPT!B:FF,55,0)</f>
        <v>0</v>
      </c>
      <c r="FI168" t="str">
        <f t="shared" si="280"/>
        <v/>
      </c>
      <c r="FJ168" s="275">
        <f>VLOOKUP(C168,MOVI!C:DT,56,0)</f>
        <v>0</v>
      </c>
      <c r="FK168" s="275">
        <f>VLOOKUP(C168,FPT!B:FI,56,0)</f>
        <v>0</v>
      </c>
      <c r="FL168" t="str">
        <f t="shared" si="281"/>
        <v/>
      </c>
      <c r="FM168" s="275">
        <f>VLOOKUP(C168,MOVI!C:DT,57,0)</f>
        <v>0</v>
      </c>
      <c r="FN168" s="275">
        <f>VLOOKUP(C168,FPT!B:FL,57,0)</f>
        <v>0</v>
      </c>
      <c r="FO168" t="str">
        <f t="shared" si="282"/>
        <v/>
      </c>
      <c r="FP168" s="275">
        <f>VLOOKUP(C168,MOVI!C:DT,58,0)</f>
        <v>0</v>
      </c>
      <c r="FQ168" s="275">
        <f>VLOOKUP(C168,FPT!B:FO,58,0)</f>
        <v>0</v>
      </c>
      <c r="FR168" t="str">
        <f t="shared" si="283"/>
        <v/>
      </c>
      <c r="FS168" s="275">
        <f>VLOOKUP(C168,MOVI!C:DT,59,0)</f>
        <v>0</v>
      </c>
      <c r="FT168" s="275">
        <f>VLOOKUP(C168,FPT!B:FR,59,0)</f>
        <v>0</v>
      </c>
      <c r="FU168" t="str">
        <f t="shared" si="284"/>
        <v/>
      </c>
      <c r="FV168" s="275">
        <f>VLOOKUP(C168,MOVI!C:DT,60,0)</f>
        <v>0</v>
      </c>
      <c r="FW168" s="275">
        <f>VLOOKUP(C168,FPT!B:FU,60,0)</f>
        <v>0</v>
      </c>
      <c r="FX168" t="str">
        <f t="shared" si="285"/>
        <v/>
      </c>
      <c r="FY168" s="275">
        <f>VLOOKUP(C168,MOVI!C:DT,61,0)</f>
        <v>0</v>
      </c>
      <c r="FZ168" s="275">
        <f>VLOOKUP(C168,FPT!B:FX,61,0)</f>
        <v>0</v>
      </c>
      <c r="GA168" t="str">
        <f t="shared" si="286"/>
        <v/>
      </c>
      <c r="GB168" s="275">
        <f>VLOOKUP(C168,MOVI!C:DT,62,0)</f>
        <v>0</v>
      </c>
      <c r="GC168" s="275">
        <f>VLOOKUP(C168,FPT!B:GA,62,0)</f>
        <v>0</v>
      </c>
      <c r="GD168" t="str">
        <f t="shared" si="287"/>
        <v/>
      </c>
      <c r="GE168" s="275">
        <f>VLOOKUP(C168,MOVI!C:DT,63,0)</f>
        <v>0</v>
      </c>
      <c r="GF168" s="275">
        <f>VLOOKUP(C168,FPT!B:GD,63,0)</f>
        <v>0</v>
      </c>
      <c r="GG168" t="str">
        <f t="shared" si="288"/>
        <v/>
      </c>
      <c r="GH168" s="275">
        <f>VLOOKUP(C168,MOVI!C:DT,64,0)</f>
        <v>0</v>
      </c>
      <c r="GI168" s="275">
        <f>VLOOKUP(C168,FPT!B:GG,64,0)</f>
        <v>0</v>
      </c>
      <c r="GJ168" t="str">
        <f t="shared" si="289"/>
        <v/>
      </c>
      <c r="GK168" s="275">
        <f>VLOOKUP(C168,MOVI!C:DT,65,0)</f>
        <v>0</v>
      </c>
      <c r="GL168" s="275">
        <f>VLOOKUP(C168,FPT!B:GJ,65,0)</f>
        <v>0</v>
      </c>
      <c r="GM168" t="str">
        <f t="shared" si="290"/>
        <v/>
      </c>
      <c r="GN168" s="275">
        <f>VLOOKUP(C168,MOVI!C:DT,66,0)</f>
        <v>0</v>
      </c>
      <c r="GO168" s="275">
        <f>VLOOKUP(C168,FPT!B:GM,66,0)</f>
        <v>0</v>
      </c>
      <c r="GP168" t="str">
        <f t="shared" si="291"/>
        <v/>
      </c>
      <c r="GQ168" s="275">
        <f>VLOOKUP(C168,MOVI!C:DT,67,0)</f>
        <v>0</v>
      </c>
      <c r="GR168" s="275">
        <f>VLOOKUP(C168,FPT!B:GP,67,0)</f>
        <v>0</v>
      </c>
      <c r="GS168" t="str">
        <f t="shared" si="292"/>
        <v/>
      </c>
      <c r="GT168" s="275">
        <f>VLOOKUP(C168,MOVI!C:DT,68,0)</f>
        <v>0</v>
      </c>
      <c r="GU168" s="275">
        <f>VLOOKUP(C168,FPT!B:GS,68,0)</f>
        <v>0</v>
      </c>
      <c r="GV168" t="str">
        <f t="shared" si="293"/>
        <v/>
      </c>
      <c r="GW168" s="275">
        <f>VLOOKUP(C168,MOVI!C:DT,69,0)</f>
        <v>0</v>
      </c>
      <c r="GX168" s="275">
        <f>VLOOKUP(C168,FPT!B:GV,69,0)</f>
        <v>0</v>
      </c>
      <c r="GY168" t="str">
        <f t="shared" si="294"/>
        <v/>
      </c>
      <c r="GZ168" s="275">
        <f>VLOOKUP(C168,MOVI!C:DT,70,0)</f>
        <v>0</v>
      </c>
      <c r="HA168" s="275">
        <f>VLOOKUP(C168,FPT!B:GY,70,0)</f>
        <v>0</v>
      </c>
      <c r="HB168" t="str">
        <f t="shared" si="295"/>
        <v/>
      </c>
      <c r="HC168" s="275">
        <f>VLOOKUP(C168,MOVI!C:DT,71,0)</f>
        <v>5000000</v>
      </c>
      <c r="HD168" s="275">
        <f>ROUND(VLOOKUP(C168,FPT!B:HB,71,0),0)</f>
        <v>5000000</v>
      </c>
      <c r="HE168" t="str">
        <f t="shared" si="296"/>
        <v/>
      </c>
      <c r="HF168" s="275">
        <f>ROUND(VLOOKUP(C168,MOVI!C:DT,72,0),0)</f>
        <v>0</v>
      </c>
      <c r="HG168" s="275">
        <f>ROUND(VLOOKUP(C168,FPT!B:HE,72,0),0)</f>
        <v>0</v>
      </c>
      <c r="HH168" t="str">
        <f t="shared" si="297"/>
        <v/>
      </c>
      <c r="HI168" s="275">
        <f>VLOOKUP(C168,MOVI!C:DT,73,0)</f>
        <v>0</v>
      </c>
      <c r="HJ168" s="275">
        <f>VLOOKUP(C168,FPT!B:HH,73,0)</f>
        <v>0</v>
      </c>
      <c r="HK168" t="str">
        <f t="shared" si="298"/>
        <v/>
      </c>
      <c r="HL168" s="275">
        <f>VLOOKUP(C168,MOVI!C:DT,74,0)</f>
        <v>0</v>
      </c>
      <c r="HM168" s="275">
        <f>VLOOKUP(C168,FPT!B:HK,74,0)</f>
        <v>0</v>
      </c>
      <c r="HN168" t="str">
        <f t="shared" si="299"/>
        <v/>
      </c>
      <c r="HO168" s="275">
        <f>VLOOKUP(C168,MOVI!C:DT,75,0)</f>
        <v>11000000</v>
      </c>
      <c r="HP168" s="275">
        <f>VLOOKUP(C168,FPT!B:HN,75,0)</f>
        <v>11000000</v>
      </c>
      <c r="HQ168" t="str">
        <f t="shared" si="300"/>
        <v/>
      </c>
      <c r="HR168" s="275">
        <f>VLOOKUP(C168,MOVI!C:DT,76,0)</f>
        <v>0</v>
      </c>
      <c r="HS168" s="275">
        <f>VLOOKUP(C168,FPT!B:HQ,76,0)</f>
        <v>0</v>
      </c>
      <c r="HT168" t="str">
        <f t="shared" si="301"/>
        <v/>
      </c>
      <c r="HU168" s="275">
        <f>VLOOKUP(C168,MOVI!C:DT,77,0)</f>
        <v>0</v>
      </c>
      <c r="HV168" s="275">
        <f>VLOOKUP(C168,FPT!B:HT,77,0)</f>
        <v>0</v>
      </c>
      <c r="HW168" t="str">
        <f t="shared" si="302"/>
        <v/>
      </c>
      <c r="HX168" s="274">
        <f>VLOOKUP(C168,MOVI!C:CB,78,0)</f>
        <v>400000</v>
      </c>
      <c r="HY168" s="261">
        <f>VLOOKUP(C168,FPT!$B:$CA,78,0)</f>
        <v>400000</v>
      </c>
      <c r="HZ168" t="str">
        <f t="shared" si="303"/>
        <v/>
      </c>
      <c r="IA168" s="275">
        <f>VLOOKUP(C168,MOVI!C:CD,79,0)</f>
        <v>50000</v>
      </c>
      <c r="IB168" s="275">
        <f>VLOOKUP(C168,FPT!B:HZ,79,0)</f>
        <v>50000</v>
      </c>
      <c r="IC168" t="str">
        <f t="shared" si="304"/>
        <v/>
      </c>
      <c r="ID168" s="275">
        <f>VLOOKUP(C168,MOVI!C:CD,80,0)</f>
        <v>75000</v>
      </c>
      <c r="IE168" s="275">
        <f>VLOOKUP(C168,FPT!B:IC,80,0)</f>
        <v>75000</v>
      </c>
      <c r="IF168" t="str">
        <f t="shared" si="305"/>
        <v/>
      </c>
      <c r="IG168" s="275">
        <f>VLOOKUP(C168,MOVI!C:DT,81,0)</f>
        <v>0</v>
      </c>
      <c r="IH168" s="275">
        <f>VLOOKUP(C168,FPT!B:IF,81,0)</f>
        <v>0</v>
      </c>
      <c r="II168" t="str">
        <f t="shared" si="306"/>
        <v/>
      </c>
      <c r="IJ168" s="275">
        <f>VLOOKUP(C168,MOVI!C:DT,82,0)</f>
        <v>525000</v>
      </c>
      <c r="IK168" s="275">
        <f>VLOOKUP(C168,FPT!B:II,82,0)</f>
        <v>525000</v>
      </c>
      <c r="IL168" t="str">
        <f t="shared" si="307"/>
        <v/>
      </c>
      <c r="IM168" s="275">
        <f>ROUND(VLOOKUP(C168,MOVI!C:DT,83,0),0)</f>
        <v>11525000</v>
      </c>
      <c r="IN168" s="275">
        <f>ROUND(VLOOKUP(C168,FPT!B:IL,83,0),0)</f>
        <v>11525000</v>
      </c>
      <c r="IO168" t="str">
        <f t="shared" si="308"/>
        <v/>
      </c>
      <c r="IP168" s="275">
        <f>VLOOKUP(C168,MOVI!C:DT,84,0)</f>
        <v>0</v>
      </c>
      <c r="IQ168" s="275">
        <f>VLOOKUP(C168,FPT!B:IO,84,0)</f>
        <v>0</v>
      </c>
      <c r="IR168" t="str">
        <f t="shared" si="309"/>
        <v/>
      </c>
      <c r="IS168" s="275">
        <f>ROUND(VLOOKUP(C168,MOVI!C:DT,85,0),0)</f>
        <v>0</v>
      </c>
      <c r="IT168" s="275">
        <f>ROUND(VLOOKUP(C168,FPT!B:IR,85,0),0)</f>
        <v>0</v>
      </c>
      <c r="IU168" t="str">
        <f t="shared" si="310"/>
        <v/>
      </c>
      <c r="IV168" s="275">
        <f>VLOOKUP(C168,MOVI!C:DT,86,0)</f>
        <v>0</v>
      </c>
      <c r="IW168" s="275">
        <f>VLOOKUP(C168,FPT!B:IU,86,0)</f>
        <v>0</v>
      </c>
      <c r="IX168" t="str">
        <f t="shared" si="311"/>
        <v/>
      </c>
      <c r="IY168" s="275">
        <f>ROUND(VLOOKUP(C168,MOVI!C:DT,87,0),0)</f>
        <v>0</v>
      </c>
      <c r="IZ168" s="275">
        <f>ROUND(VLOOKUP(C168,FPT!B:IX,87,0),0)</f>
        <v>0</v>
      </c>
      <c r="JA168" t="str">
        <f t="shared" si="312"/>
        <v/>
      </c>
      <c r="JB168" s="275">
        <f>VLOOKUP(C168,MOVI!C:DT,88,0)</f>
        <v>0</v>
      </c>
      <c r="JC168" s="275">
        <f>VLOOKUP(C168,FPT!B:JA,88,0)</f>
        <v>0</v>
      </c>
      <c r="JD168" t="str">
        <f t="shared" si="313"/>
        <v/>
      </c>
      <c r="JE168" s="275">
        <f>VLOOKUP(C168,MOVI!C:DT,89,0)</f>
        <v>50000</v>
      </c>
      <c r="JF168" s="275">
        <f>VLOOKUP(C168,FPT!B:JD,89,0)</f>
        <v>50000</v>
      </c>
      <c r="JG168" t="str">
        <f t="shared" si="314"/>
        <v/>
      </c>
      <c r="JH168" s="275">
        <f>VLOOKUP(C168,MOVI!C:DT,90,0)</f>
        <v>0</v>
      </c>
      <c r="JI168" s="275">
        <f>VLOOKUP(C168,FPT!B:JG,90,0)</f>
        <v>0</v>
      </c>
      <c r="JJ168" t="str">
        <f t="shared" si="315"/>
        <v/>
      </c>
      <c r="JK168" s="275">
        <f>VLOOKUP(C168,MOVI!C:DT,91,0)</f>
        <v>0</v>
      </c>
      <c r="JL168" s="275">
        <f>VLOOKUP(C168,FPT!B:JJ,91,0)</f>
        <v>0</v>
      </c>
      <c r="JM168" t="str">
        <f t="shared" si="316"/>
        <v/>
      </c>
      <c r="JN168" s="275">
        <f>VLOOKUP(C168,MOVI!C:DT,92,0)</f>
        <v>0</v>
      </c>
      <c r="JO168" s="275">
        <f>VLOOKUP(C168,FPT!B:JM,92,0)</f>
        <v>0</v>
      </c>
      <c r="JP168" t="str">
        <f t="shared" si="317"/>
        <v/>
      </c>
      <c r="JQ168" s="275">
        <f>VLOOKUP(C168,MOVI!C:DT,93,0)</f>
        <v>0</v>
      </c>
      <c r="JR168" s="275">
        <f>VLOOKUP(C168,FPT!B:JP,93,0)</f>
        <v>0</v>
      </c>
      <c r="JS168" t="str">
        <f t="shared" si="318"/>
        <v/>
      </c>
      <c r="JT168" s="275">
        <f>VLOOKUP(C168,MOVI!C:DT,94,0)</f>
        <v>50000</v>
      </c>
      <c r="JU168" s="275">
        <f>VLOOKUP(C168,FPT!B:JS,94,0)</f>
        <v>50000</v>
      </c>
      <c r="JV168" t="str">
        <f t="shared" si="319"/>
        <v/>
      </c>
      <c r="JW168" s="275">
        <f>VLOOKUP(C168,MOVI!C:DT,95,0)</f>
        <v>4425000</v>
      </c>
      <c r="JX168" s="275">
        <f>VLOOKUP(C168,FPT!B:JV,95,0)</f>
        <v>4425000</v>
      </c>
      <c r="JY168" t="str">
        <f t="shared" si="320"/>
        <v/>
      </c>
      <c r="JZ168" s="275">
        <f>VLOOKUP(C168,MOVI!C:DT,96,0)</f>
        <v>0</v>
      </c>
      <c r="KA168" s="275">
        <f>VLOOKUP(C168,FPT!B:JY,96,0)</f>
        <v>0</v>
      </c>
      <c r="KB168" t="str">
        <f t="shared" si="321"/>
        <v/>
      </c>
      <c r="KC168" s="275">
        <f>VLOOKUP(C168,MOVI!C:DT,97,0)</f>
        <v>4425000</v>
      </c>
      <c r="KD168" s="275">
        <f>VLOOKUP(C168,FPT!B:KB,97,0)</f>
        <v>4425000</v>
      </c>
      <c r="KE168" t="str">
        <f t="shared" si="322"/>
        <v/>
      </c>
      <c r="KF168" s="275">
        <f>VLOOKUP(C168,MOVI!C:DT,98,0)</f>
        <v>850000.00000000012</v>
      </c>
      <c r="KG168" s="275">
        <f>VLOOKUP(C168,FPT!B:KE,98,0)</f>
        <v>850000</v>
      </c>
      <c r="KH168" t="str">
        <f t="shared" si="323"/>
        <v/>
      </c>
      <c r="KI168" s="275">
        <f>VLOOKUP(C168,MOVI!C:DT,99,0)</f>
        <v>0</v>
      </c>
      <c r="KJ168" s="275">
        <f>VLOOKUP(C168,FPT!B:KH,99,0)</f>
        <v>0</v>
      </c>
      <c r="KK168" t="str">
        <f t="shared" si="324"/>
        <v/>
      </c>
      <c r="KL168" s="275">
        <f>VLOOKUP(C168,MOVI!C:DT,100,0)</f>
        <v>150000</v>
      </c>
      <c r="KM168" s="275">
        <f>VLOOKUP(C168,FPT!B:KK,100,0)</f>
        <v>150000</v>
      </c>
      <c r="KN168" t="str">
        <f t="shared" si="325"/>
        <v/>
      </c>
      <c r="KO168" s="275">
        <f>VLOOKUP(C168,MOVI!C:DT,101,0)</f>
        <v>0</v>
      </c>
      <c r="KP168" s="275">
        <f>VLOOKUP(C168,FPT!B:KN,101,0)</f>
        <v>0</v>
      </c>
      <c r="KQ168" t="str">
        <f t="shared" si="326"/>
        <v/>
      </c>
      <c r="KR168" s="275">
        <f>VLOOKUP(C168,MOVI!C:DT,102,0)</f>
        <v>0</v>
      </c>
      <c r="KS168" s="275">
        <f>VLOOKUP(C168,FPT!B:KQ,102,0)</f>
        <v>0</v>
      </c>
      <c r="KT168" t="str">
        <f t="shared" si="327"/>
        <v/>
      </c>
      <c r="KU168" s="275">
        <f>VLOOKUP(C168,MOVI!C:DT,103,0)</f>
        <v>1000000.0000000001</v>
      </c>
      <c r="KV168" s="275">
        <f>VLOOKUP(C168,FPT!B:KT,103,0)</f>
        <v>1000000</v>
      </c>
      <c r="KW168" t="str">
        <f t="shared" si="328"/>
        <v/>
      </c>
      <c r="KX168" s="275">
        <f>VLOOKUP(C168,MOVI!C:DT,104,0)</f>
        <v>1525000</v>
      </c>
      <c r="KY168" s="275">
        <f>VLOOKUP(C168,FPT!B:KW,104,0)</f>
        <v>1525000</v>
      </c>
      <c r="KZ168" t="str">
        <f t="shared" si="329"/>
        <v/>
      </c>
      <c r="LA168" s="275">
        <f>VLOOKUP(C168,MOVI!C:DT,105,0)</f>
        <v>100000</v>
      </c>
      <c r="LB168" s="275">
        <f>VLOOKUP(C168,FPT!B:KZ,105,0)</f>
        <v>100000</v>
      </c>
      <c r="LC168" t="str">
        <f t="shared" si="330"/>
        <v/>
      </c>
      <c r="LD168" s="275">
        <f>VLOOKUP(C168,MOVI!C:DT,106,0)</f>
        <v>6100000</v>
      </c>
      <c r="LE168" s="275">
        <f>VLOOKUP(C168,FPT!B:LC,106,0)</f>
        <v>6100000</v>
      </c>
      <c r="LF168" t="str">
        <f t="shared" si="331"/>
        <v/>
      </c>
      <c r="LG168" s="273">
        <f>VLOOKUP(C168,MOVI!C:DT,107,0)</f>
        <v>0</v>
      </c>
      <c r="LH168" s="273">
        <f>VLOOKUP(C168,FPT!B:LF,107,0)</f>
        <v>0</v>
      </c>
      <c r="LI168" t="str">
        <f t="shared" si="332"/>
        <v/>
      </c>
      <c r="LJ168" t="str">
        <f>VLOOKUP(C168,MOVI!C:DV,108,0)</f>
        <v>MoviNorthSales</v>
      </c>
      <c r="LK168" s="252" t="str">
        <f>VLOOKUP(C168,FPT!B:LI,108,0)</f>
        <v>MoviNorthSales</v>
      </c>
      <c r="LL168" t="str">
        <f t="shared" si="333"/>
        <v/>
      </c>
      <c r="LM168" s="275">
        <f>ROUND(VLOOKUP(C168,MOVI!C:DV,109,0),0)</f>
        <v>416667</v>
      </c>
      <c r="LN168" s="275">
        <f>ROUND(VLOOKUP(C168,FPT!B:LL,109,0),0)</f>
        <v>416667</v>
      </c>
      <c r="LO168" t="str">
        <f t="shared" si="334"/>
        <v/>
      </c>
      <c r="LP168" t="str">
        <f>VLOOKUP(C168,MOVI!C:DV,110,0)</f>
        <v>HNI</v>
      </c>
      <c r="LQ168" s="247" t="str">
        <f>VLOOKUP(C168,FPT!B:LO,110,0)</f>
        <v>HNI</v>
      </c>
      <c r="LR168" t="str">
        <f t="shared" si="335"/>
        <v/>
      </c>
      <c r="LS168">
        <f>MOVI!DI163</f>
        <v>22</v>
      </c>
      <c r="LV168">
        <f>MOVI!DJ163</f>
        <v>0</v>
      </c>
      <c r="LW168">
        <f>MOVI!DK163</f>
        <v>0</v>
      </c>
      <c r="LX168" t="str">
        <f>MOVI!DL163</f>
        <v>x</v>
      </c>
      <c r="LY168">
        <f>MOVI!DM163</f>
        <v>0</v>
      </c>
      <c r="LZ168">
        <f>MOVI!DN163</f>
        <v>50000</v>
      </c>
      <c r="MA168">
        <f>MOVI!DO163</f>
        <v>0</v>
      </c>
      <c r="MB168" t="str">
        <f>MOVI!DP163</f>
        <v>HNI</v>
      </c>
      <c r="MC168">
        <f>MOVI!DQ163</f>
        <v>0</v>
      </c>
      <c r="MD168">
        <f>MOVI!DR163</f>
        <v>0</v>
      </c>
      <c r="ME168" t="str">
        <f>VLOOKUP(C168,MOVI!C:DV,121,0)</f>
        <v/>
      </c>
      <c r="MF168" s="252"/>
      <c r="MG168" t="str">
        <f t="shared" si="228"/>
        <v/>
      </c>
      <c r="MH168" t="str">
        <f>VLOOKUP(C168,MOVI!C:DT,122,0)</f>
        <v>MoviNorth</v>
      </c>
      <c r="MI168" s="252" t="str">
        <f>VLOOKUP(C168,FPT!B:DS,112,0)</f>
        <v>MoviNorth</v>
      </c>
      <c r="MJ168" t="str">
        <f t="shared" si="336"/>
        <v/>
      </c>
    </row>
    <row r="169" spans="1:348" x14ac:dyDescent="0.25">
      <c r="A169">
        <v>161</v>
      </c>
      <c r="B169" s="48">
        <v>5927</v>
      </c>
      <c r="C169" s="271" t="s">
        <v>1066</v>
      </c>
      <c r="D169" t="str">
        <f>VLOOKUP(C169,MOVI!C:D,2,0)</f>
        <v>Nguyễn Thị Thùy Dương</v>
      </c>
      <c r="E169" t="str">
        <f>VLOOKUP(C169,FPT!B:C,2,0)</f>
        <v>Nguyễn Thị Thùy Dương</v>
      </c>
      <c r="F169" t="str">
        <f t="shared" si="229"/>
        <v/>
      </c>
      <c r="G169" t="str">
        <f>VLOOKUP(C169,MOVI!C:E,3,0)</f>
        <v>Sales</v>
      </c>
      <c r="H169" t="str">
        <f>VLOOKUP(C169,FPT!B:F,3,0)</f>
        <v>Sales</v>
      </c>
      <c r="I169" t="str">
        <f t="shared" si="230"/>
        <v/>
      </c>
      <c r="J169" t="str">
        <f>VLOOKUP(C169,MOVI!C:H,4,0)</f>
        <v>SFE</v>
      </c>
      <c r="K169" t="str">
        <f>VLOOKUP(C169,FPT!B:I,4,0)</f>
        <v>SFE</v>
      </c>
      <c r="L169" t="str">
        <f t="shared" si="231"/>
        <v/>
      </c>
      <c r="M169" t="str">
        <f>VLOOKUP(C169,MOVI!C:DT,5,0)</f>
        <v>Associate</v>
      </c>
      <c r="N169" t="str">
        <f>VLOOKUP(C169,FPT!B:L,5,0)</f>
        <v>Associate</v>
      </c>
      <c r="O169" t="str">
        <f t="shared" si="232"/>
        <v/>
      </c>
      <c r="P169" t="str">
        <f>VLOOKUP(C169,MOVI!C:DT,6,0)</f>
        <v>SFE Executive</v>
      </c>
      <c r="Q169" t="str">
        <f>VLOOKUP(C169,FPT!B:O,6,0)</f>
        <v>SFE Executive</v>
      </c>
      <c r="R169" t="str">
        <f t="shared" si="233"/>
        <v/>
      </c>
      <c r="S169" t="str">
        <f>VLOOKUP(C169,MOVI!C:DT,7,0)</f>
        <v>South</v>
      </c>
      <c r="T169" t="str">
        <f>VLOOKUP(C169,FPT!B:R,7,0)</f>
        <v>South</v>
      </c>
      <c r="U169" t="str">
        <f t="shared" si="234"/>
        <v/>
      </c>
      <c r="V169" t="str">
        <f>VLOOKUP(C169,MOVI!C:DT,8,0)</f>
        <v>Movi</v>
      </c>
      <c r="W169" t="str">
        <f>VLOOKUP(C169,FPT!B:U,8,0)</f>
        <v>Movi</v>
      </c>
      <c r="X169" t="str">
        <f t="shared" si="235"/>
        <v/>
      </c>
      <c r="Y169" t="str">
        <f>VLOOKUP(C169,MOVI!C:DT,9,0)</f>
        <v>Full-time</v>
      </c>
      <c r="Z169" t="str">
        <f>VLOOKUP(C169,FPT!B:X,9,0)</f>
        <v>Full-time</v>
      </c>
      <c r="AA169" t="str">
        <f t="shared" si="236"/>
        <v/>
      </c>
      <c r="AB169" t="str">
        <f>VLOOKUP(C169,MOVI!C:DT,10,0)</f>
        <v>Permanent</v>
      </c>
      <c r="AC169" t="str">
        <f>VLOOKUP(C169,FPT!B:AA,10,0)</f>
        <v>Permanent</v>
      </c>
      <c r="AD169" t="str">
        <f t="shared" si="237"/>
        <v/>
      </c>
      <c r="AE169" s="247">
        <f>VLOOKUP(C169,MOVI!C:DT,11,0)</f>
        <v>44088</v>
      </c>
      <c r="AF169" s="247">
        <f>VLOOKUP(C169,FPT!B:AD,11,0)</f>
        <v>44088</v>
      </c>
      <c r="AG169" t="str">
        <f t="shared" si="238"/>
        <v/>
      </c>
      <c r="AH169" s="260" t="str">
        <f>VLOOKUP(C169,MOVI!C:DT,12,0)</f>
        <v/>
      </c>
      <c r="AI169" s="260"/>
      <c r="AJ169" t="str">
        <f t="shared" si="338"/>
        <v/>
      </c>
      <c r="AK169">
        <f>VLOOKUP(C169,MOVI!C:DT,13,0)</f>
        <v>0</v>
      </c>
      <c r="AL169" s="247">
        <f>VLOOKUP(C169,FPT!B:AJ,13,0)</f>
        <v>0</v>
      </c>
      <c r="AM169" t="str">
        <f t="shared" si="337"/>
        <v/>
      </c>
      <c r="AN169" s="247">
        <f>VLOOKUP(C169,MOVI!C:DT,14,0)</f>
        <v>0</v>
      </c>
      <c r="AO169" s="247">
        <f>VLOOKUP(C169,FPT!B:AM,14,0)</f>
        <v>0</v>
      </c>
      <c r="AP169" t="str">
        <f t="shared" si="239"/>
        <v/>
      </c>
      <c r="AQ169" t="str">
        <f>VLOOKUP(C169,MOVI!C:DT,15,0)</f>
        <v>LC</v>
      </c>
      <c r="AR169" s="247">
        <f>VLOOKUP(C169,FPT!B:AP,15,0)</f>
        <v>0</v>
      </c>
      <c r="AS169" t="str">
        <f t="shared" si="240"/>
        <v>Lệch</v>
      </c>
      <c r="AT169" s="282" t="str">
        <f>VLOOKUP(C169,MOVI!C:DT,16,0)</f>
        <v>LTTP</v>
      </c>
      <c r="AU169" s="247" t="str">
        <f>VLOOKUP(C169,FPT!B:AS,16,0)</f>
        <v>LTTP</v>
      </c>
      <c r="AV169" t="str">
        <f t="shared" si="241"/>
        <v/>
      </c>
      <c r="AW169" t="str">
        <f>VLOOKUP(C169,MOVI!C:DT,17,0)</f>
        <v>L</v>
      </c>
      <c r="AX169" s="247" t="str">
        <f>VLOOKUP(C169,FPT!B:AV,17,0)</f>
        <v>L</v>
      </c>
      <c r="AY169" t="str">
        <f t="shared" si="242"/>
        <v/>
      </c>
      <c r="AZ169">
        <f>VLOOKUP(C169,MOVI!C:DT,18,0)</f>
        <v>0</v>
      </c>
      <c r="BA169" s="247">
        <f>VLOOKUP(C169,FPT!B:AY,18,0)</f>
        <v>0</v>
      </c>
      <c r="BB169" t="str">
        <f t="shared" si="243"/>
        <v/>
      </c>
      <c r="BC169" s="275">
        <f>VLOOKUP(C169,MOVI!C:DT,19,0)</f>
        <v>5000000</v>
      </c>
      <c r="BD169" s="275">
        <f>VLOOKUP(C169,FPT!B:BB,19,0)</f>
        <v>5000000</v>
      </c>
      <c r="BE169" t="str">
        <f t="shared" si="244"/>
        <v/>
      </c>
      <c r="BF169">
        <f>VLOOKUP(C169,MOVI!C:DT,20,0)</f>
        <v>0</v>
      </c>
      <c r="BG169" s="252">
        <f>VLOOKUP(C169,FPT!B:BE,20,0)</f>
        <v>0</v>
      </c>
      <c r="BH169" t="str">
        <f t="shared" si="245"/>
        <v/>
      </c>
      <c r="BI169" s="275">
        <f>VLOOKUP(C169,MOVI!C:DT,21,0)</f>
        <v>5000000</v>
      </c>
      <c r="BJ169" s="275">
        <f>VLOOKUP(C169,FPT!B:BH,21,0)</f>
        <v>5000000</v>
      </c>
      <c r="BK169" t="str">
        <f t="shared" si="246"/>
        <v/>
      </c>
      <c r="BL169" s="275">
        <f>VLOOKUP(C169,MOVI!C:DT,22,0)</f>
        <v>0</v>
      </c>
      <c r="BM169" s="275">
        <f>VLOOKUP(C169,FPT!B:BK,22,0)</f>
        <v>0</v>
      </c>
      <c r="BN169" t="str">
        <f t="shared" si="247"/>
        <v/>
      </c>
      <c r="BO169" s="275">
        <f>VLOOKUP(C169,MOVI!C:DT,23,0)</f>
        <v>0</v>
      </c>
      <c r="BP169" s="275">
        <f>VLOOKUP(C169,FPT!B:BN,23,0)</f>
        <v>0</v>
      </c>
      <c r="BQ169" t="str">
        <f t="shared" si="248"/>
        <v/>
      </c>
      <c r="BR169" s="275">
        <f>VLOOKUP(C169,MOVI!C:DT,24,0)</f>
        <v>0</v>
      </c>
      <c r="BS169" s="275">
        <f>VLOOKUP(C169,FPT!B:BQ,24,0)</f>
        <v>0</v>
      </c>
      <c r="BT169" t="str">
        <f t="shared" si="249"/>
        <v/>
      </c>
      <c r="BU169" s="275">
        <f>VLOOKUP(C169,MOVI!C:DT,25,0)</f>
        <v>0</v>
      </c>
      <c r="BV169" s="275">
        <f>VLOOKUP(C169,FPT!B:BT,25,0)</f>
        <v>0</v>
      </c>
      <c r="BW169" t="str">
        <f t="shared" si="250"/>
        <v/>
      </c>
      <c r="BX169" s="275">
        <f>VLOOKUP(C169,MOVI!C:DT,26,0)</f>
        <v>0</v>
      </c>
      <c r="BY169" s="275">
        <f>VLOOKUP(C169,FPT!B:BW,26,0)</f>
        <v>0</v>
      </c>
      <c r="BZ169" t="str">
        <f t="shared" si="251"/>
        <v/>
      </c>
      <c r="CA169" s="275">
        <f>VLOOKUP(C169,MOVI!C:DT,27,0)</f>
        <v>0</v>
      </c>
      <c r="CB169" s="275">
        <f>VLOOKUP(C169,FPT!B:BZ,27,0)</f>
        <v>0</v>
      </c>
      <c r="CC169" t="str">
        <f t="shared" si="252"/>
        <v/>
      </c>
      <c r="CD169" s="275">
        <f>VLOOKUP(C169,MOVI!C:DT,28,0)</f>
        <v>0</v>
      </c>
      <c r="CE169" s="275">
        <f>VLOOKUP(C169,FPT!B:CC,28,0)</f>
        <v>0</v>
      </c>
      <c r="CF169" t="str">
        <f t="shared" si="253"/>
        <v/>
      </c>
      <c r="CG169" t="str">
        <f>VLOOKUP(C169,MOVI!C:DT,29,0)</f>
        <v>CN</v>
      </c>
      <c r="CH169" s="252" t="str">
        <f>VLOOKUP(C169,FPT!B:CF,29,0)</f>
        <v>CN</v>
      </c>
      <c r="CI169" t="str">
        <f t="shared" si="254"/>
        <v/>
      </c>
      <c r="CJ169">
        <f>VLOOKUP(C169,MOVI!C:DT,30,0)</f>
        <v>26</v>
      </c>
      <c r="CK169" s="252">
        <f>VLOOKUP(C169,FPT!B:CI,30,0)</f>
        <v>26</v>
      </c>
      <c r="CL169" t="str">
        <f t="shared" si="255"/>
        <v/>
      </c>
      <c r="CM169">
        <f>VLOOKUP(C169,MOVI!C:DT,31,0)</f>
        <v>24</v>
      </c>
      <c r="CN169" s="252">
        <f>VLOOKUP(C169,FPT!B:CL,31,0)</f>
        <v>24</v>
      </c>
      <c r="CO169" t="str">
        <f t="shared" si="256"/>
        <v/>
      </c>
      <c r="CP169" s="275">
        <f>VLOOKUP(C169,MOVI!C:DT,32,0)</f>
        <v>2</v>
      </c>
      <c r="CQ169" s="275">
        <f>VLOOKUP(C169,FPT!B:CO,32,0)</f>
        <v>2</v>
      </c>
      <c r="CR169" t="str">
        <f t="shared" si="257"/>
        <v/>
      </c>
      <c r="CS169" s="275">
        <f>VLOOKUP(C169,MOVI!C:DT,33,0)</f>
        <v>0</v>
      </c>
      <c r="CT169" s="275">
        <f>VLOOKUP(C169,FPT!B:CR,33,0)</f>
        <v>0</v>
      </c>
      <c r="CU169" t="str">
        <f t="shared" si="258"/>
        <v/>
      </c>
      <c r="CV169" s="275">
        <f>VLOOKUP(C169,MOVI!C:DT,34,0)</f>
        <v>0</v>
      </c>
      <c r="CW169" s="275">
        <f>VLOOKUP(C169,FPT!B:CU,34,0)</f>
        <v>0</v>
      </c>
      <c r="CX169" t="str">
        <f t="shared" si="259"/>
        <v/>
      </c>
      <c r="CY169" s="275">
        <f>VLOOKUP(C169,MOVI!C:DT,35,0)</f>
        <v>26</v>
      </c>
      <c r="CZ169" s="275">
        <f>VLOOKUP(C169,FPT!B:CX,35,0)</f>
        <v>26</v>
      </c>
      <c r="DA169" t="str">
        <f t="shared" si="260"/>
        <v/>
      </c>
      <c r="DB169" s="275">
        <f>VLOOKUP(C169,MOVI!C:DT,36,0)</f>
        <v>0</v>
      </c>
      <c r="DC169" s="275">
        <f>VLOOKUP(C169,FPT!B:DA,36,0)</f>
        <v>0</v>
      </c>
      <c r="DD169" t="str">
        <f t="shared" si="261"/>
        <v/>
      </c>
      <c r="DE169" s="275">
        <f>VLOOKUP(C169,MOVI!C:DT,37,0)</f>
        <v>0</v>
      </c>
      <c r="DF169" s="275">
        <f>VLOOKUP(C169,FPT!B:DD,37,0)</f>
        <v>0</v>
      </c>
      <c r="DG169" t="str">
        <f t="shared" si="262"/>
        <v/>
      </c>
      <c r="DH169" s="275">
        <f>VLOOKUP(C169,MOVI!C:DT,38,0)</f>
        <v>0</v>
      </c>
      <c r="DI169" s="275">
        <f>VLOOKUP(C169,FPT!B:DG,38,0)</f>
        <v>0</v>
      </c>
      <c r="DJ169" t="str">
        <f t="shared" si="263"/>
        <v/>
      </c>
      <c r="DK169" s="275">
        <f>VLOOKUP(C169,MOVI!C:DT,39,0)</f>
        <v>0</v>
      </c>
      <c r="DL169" s="275">
        <f>VLOOKUP(C169,FPT!B:DJ,39,0)</f>
        <v>0</v>
      </c>
      <c r="DM169" t="str">
        <f t="shared" si="264"/>
        <v/>
      </c>
      <c r="DN169" s="275">
        <f>VLOOKUP(C169,MOVI!C:DT,40,0)</f>
        <v>0</v>
      </c>
      <c r="DO169" s="275">
        <f>VLOOKUP(C169,FPT!B:DM,40,0)</f>
        <v>0</v>
      </c>
      <c r="DP169" t="str">
        <f t="shared" si="265"/>
        <v/>
      </c>
      <c r="DQ169" s="275">
        <f>VLOOKUP(C169,MOVI!C:DT,41,0)</f>
        <v>0</v>
      </c>
      <c r="DR169" s="275">
        <f>VLOOKUP(C169,FPT!B:DP,41,0)</f>
        <v>0</v>
      </c>
      <c r="DS169" t="str">
        <f t="shared" si="266"/>
        <v/>
      </c>
      <c r="DT169" s="275">
        <f>VLOOKUP(C169,MOVI!C:DT,42,0)</f>
        <v>5000000</v>
      </c>
      <c r="DU169" s="275">
        <f>ROUND(VLOOKUP(C169,FPT!B:DS,42,0),0)</f>
        <v>5000000</v>
      </c>
      <c r="DV169" t="str">
        <f t="shared" si="267"/>
        <v/>
      </c>
      <c r="DW169" s="275">
        <f>VLOOKUP(C169,MOVI!C:DT,43,0)</f>
        <v>0</v>
      </c>
      <c r="DX169" s="275">
        <f>VLOOKUP(C169,FPT!B:DV,43,0)</f>
        <v>0</v>
      </c>
      <c r="DY169" t="str">
        <f t="shared" si="268"/>
        <v/>
      </c>
      <c r="DZ169" s="275">
        <f>VLOOKUP(C169,MOVI!C:DT,44,0)</f>
        <v>0</v>
      </c>
      <c r="EA169" s="275">
        <f>VLOOKUP(C169,FPT!B:DY,44,0)</f>
        <v>0</v>
      </c>
      <c r="EB169" t="str">
        <f t="shared" si="269"/>
        <v/>
      </c>
      <c r="EC169" s="275">
        <f>VLOOKUP(C169,MOVI!C:DT,45,0)</f>
        <v>5000000</v>
      </c>
      <c r="ED169" s="275">
        <f>ROUND(VLOOKUP(C169,FPT!B:EB,45,0),0)</f>
        <v>5000000</v>
      </c>
      <c r="EE169" t="str">
        <f t="shared" si="270"/>
        <v/>
      </c>
      <c r="EF169" s="275">
        <f>VLOOKUP(C169,MOVI!C:DT,46,0)</f>
        <v>0</v>
      </c>
      <c r="EG169" s="275">
        <f>VLOOKUP(C169,FPT!B:EE,46,0)</f>
        <v>0</v>
      </c>
      <c r="EH169" t="str">
        <f t="shared" si="271"/>
        <v/>
      </c>
      <c r="EI169" s="275">
        <f>VLOOKUP(C169,MOVI!C:DT,47,0)</f>
        <v>0</v>
      </c>
      <c r="EJ169" s="275">
        <f>VLOOKUP(C169,FPT!B:EH,47,0)</f>
        <v>0</v>
      </c>
      <c r="EK169" t="str">
        <f t="shared" si="272"/>
        <v/>
      </c>
      <c r="EL169" s="275">
        <f>VLOOKUP(C169,MOVI!C:DT,48,0)</f>
        <v>0</v>
      </c>
      <c r="EM169" s="275">
        <f>VLOOKUP(C169,FPT!B:EK,48,0)</f>
        <v>0</v>
      </c>
      <c r="EN169" t="str">
        <f t="shared" si="273"/>
        <v/>
      </c>
      <c r="EO169" s="275">
        <f>VLOOKUP(C169,MOVI!C:DT,49,0)</f>
        <v>0</v>
      </c>
      <c r="EP169" s="275">
        <f>VLOOKUP(C169,FPT!B:EN,49,0)</f>
        <v>0</v>
      </c>
      <c r="EQ169" t="str">
        <f t="shared" si="274"/>
        <v/>
      </c>
      <c r="ER169" s="275">
        <f>VLOOKUP(C169,MOVI!C:DT,50,0)</f>
        <v>0</v>
      </c>
      <c r="ES169" s="275">
        <f>VLOOKUP(C169,FPT!B:EQ,50,0)</f>
        <v>0</v>
      </c>
      <c r="ET169" t="str">
        <f t="shared" si="275"/>
        <v/>
      </c>
      <c r="EU169" s="275">
        <f>VLOOKUP(C169,MOVI!C:DT,51,0)</f>
        <v>0</v>
      </c>
      <c r="EV169" s="275">
        <f>VLOOKUP(C169,FPT!B:ET,51,0)</f>
        <v>0</v>
      </c>
      <c r="EW169" t="str">
        <f t="shared" si="276"/>
        <v/>
      </c>
      <c r="EX169" s="275">
        <f>VLOOKUP(C169,MOVI!C:DT,52,0)</f>
        <v>0</v>
      </c>
      <c r="EY169" s="275">
        <f>VLOOKUP(C169,FPT!B:EW,52,0)</f>
        <v>0</v>
      </c>
      <c r="EZ169" t="str">
        <f t="shared" si="277"/>
        <v/>
      </c>
      <c r="FA169" s="275">
        <f>VLOOKUP(C169,MOVI!C:DT,53,0)</f>
        <v>0</v>
      </c>
      <c r="FB169" s="275">
        <f>VLOOKUP(C169,FPT!B:EZ,53,0)</f>
        <v>0</v>
      </c>
      <c r="FC169" t="str">
        <f t="shared" si="278"/>
        <v/>
      </c>
      <c r="FD169" s="275">
        <f>VLOOKUP(C169,MOVI!C:DT,54,0)</f>
        <v>0</v>
      </c>
      <c r="FE169" s="275">
        <f>VLOOKUP(C169,FPT!B:FC,54,0)</f>
        <v>0</v>
      </c>
      <c r="FF169" t="str">
        <f t="shared" si="279"/>
        <v/>
      </c>
      <c r="FG169" s="275">
        <f>VLOOKUP(C169,MOVI!C:DT,55,0)</f>
        <v>0</v>
      </c>
      <c r="FH169" s="275">
        <f>VLOOKUP(C169,FPT!B:FF,55,0)</f>
        <v>0</v>
      </c>
      <c r="FI169" t="str">
        <f t="shared" si="280"/>
        <v/>
      </c>
      <c r="FJ169" s="275">
        <f>VLOOKUP(C169,MOVI!C:DT,56,0)</f>
        <v>0</v>
      </c>
      <c r="FK169" s="275">
        <f>VLOOKUP(C169,FPT!B:FI,56,0)</f>
        <v>0</v>
      </c>
      <c r="FL169" t="str">
        <f t="shared" si="281"/>
        <v/>
      </c>
      <c r="FM169" s="275">
        <f>VLOOKUP(C169,MOVI!C:DT,57,0)</f>
        <v>0</v>
      </c>
      <c r="FN169" s="275">
        <f>VLOOKUP(C169,FPT!B:FL,57,0)</f>
        <v>0</v>
      </c>
      <c r="FO169" t="str">
        <f t="shared" si="282"/>
        <v/>
      </c>
      <c r="FP169" s="275">
        <f>VLOOKUP(C169,MOVI!C:DT,58,0)</f>
        <v>0</v>
      </c>
      <c r="FQ169" s="275">
        <f>VLOOKUP(C169,FPT!B:FO,58,0)</f>
        <v>0</v>
      </c>
      <c r="FR169" t="str">
        <f t="shared" si="283"/>
        <v/>
      </c>
      <c r="FS169" s="275">
        <f>VLOOKUP(C169,MOVI!C:DT,59,0)</f>
        <v>0</v>
      </c>
      <c r="FT169" s="275">
        <f>VLOOKUP(C169,FPT!B:FR,59,0)</f>
        <v>0</v>
      </c>
      <c r="FU169" t="str">
        <f t="shared" si="284"/>
        <v/>
      </c>
      <c r="FV169" s="275">
        <f>VLOOKUP(C169,MOVI!C:DT,60,0)</f>
        <v>0</v>
      </c>
      <c r="FW169" s="275">
        <f>VLOOKUP(C169,FPT!B:FU,60,0)</f>
        <v>0</v>
      </c>
      <c r="FX169" t="str">
        <f t="shared" si="285"/>
        <v/>
      </c>
      <c r="FY169" s="275">
        <f>VLOOKUP(C169,MOVI!C:DT,61,0)</f>
        <v>0</v>
      </c>
      <c r="FZ169" s="275">
        <f>VLOOKUP(C169,FPT!B:FX,61,0)</f>
        <v>0</v>
      </c>
      <c r="GA169" t="str">
        <f t="shared" si="286"/>
        <v/>
      </c>
      <c r="GB169" s="275">
        <f>VLOOKUP(C169,MOVI!C:DT,62,0)</f>
        <v>0</v>
      </c>
      <c r="GC169" s="275">
        <f>VLOOKUP(C169,FPT!B:GA,62,0)</f>
        <v>0</v>
      </c>
      <c r="GD169" t="str">
        <f t="shared" si="287"/>
        <v/>
      </c>
      <c r="GE169" s="275">
        <f>VLOOKUP(C169,MOVI!C:DT,63,0)</f>
        <v>0</v>
      </c>
      <c r="GF169" s="275">
        <f>VLOOKUP(C169,FPT!B:GD,63,0)</f>
        <v>0</v>
      </c>
      <c r="GG169" t="str">
        <f t="shared" si="288"/>
        <v/>
      </c>
      <c r="GH169" s="275">
        <f>VLOOKUP(C169,MOVI!C:DT,64,0)</f>
        <v>0</v>
      </c>
      <c r="GI169" s="275">
        <f>VLOOKUP(C169,FPT!B:GG,64,0)</f>
        <v>0</v>
      </c>
      <c r="GJ169" t="str">
        <f t="shared" si="289"/>
        <v/>
      </c>
      <c r="GK169" s="275">
        <f>VLOOKUP(C169,MOVI!C:DT,65,0)</f>
        <v>0</v>
      </c>
      <c r="GL169" s="275">
        <f>VLOOKUP(C169,FPT!B:GJ,65,0)</f>
        <v>0</v>
      </c>
      <c r="GM169" t="str">
        <f t="shared" si="290"/>
        <v/>
      </c>
      <c r="GN169" s="275">
        <f>VLOOKUP(C169,MOVI!C:DT,66,0)</f>
        <v>0</v>
      </c>
      <c r="GO169" s="275">
        <f>VLOOKUP(C169,FPT!B:GM,66,0)</f>
        <v>0</v>
      </c>
      <c r="GP169" t="str">
        <f t="shared" si="291"/>
        <v/>
      </c>
      <c r="GQ169" s="275">
        <f>VLOOKUP(C169,MOVI!C:DT,67,0)</f>
        <v>0</v>
      </c>
      <c r="GR169" s="275">
        <f>VLOOKUP(C169,FPT!B:GP,67,0)</f>
        <v>0</v>
      </c>
      <c r="GS169" t="str">
        <f t="shared" si="292"/>
        <v/>
      </c>
      <c r="GT169" s="275">
        <f>VLOOKUP(C169,MOVI!C:DT,68,0)</f>
        <v>0</v>
      </c>
      <c r="GU169" s="275">
        <f>VLOOKUP(C169,FPT!B:GS,68,0)</f>
        <v>0</v>
      </c>
      <c r="GV169" t="str">
        <f t="shared" si="293"/>
        <v/>
      </c>
      <c r="GW169" s="275">
        <f>VLOOKUP(C169,MOVI!C:DT,69,0)</f>
        <v>0</v>
      </c>
      <c r="GX169" s="275">
        <f>VLOOKUP(C169,FPT!B:GV,69,0)</f>
        <v>0</v>
      </c>
      <c r="GY169" t="str">
        <f t="shared" si="294"/>
        <v/>
      </c>
      <c r="GZ169" s="275">
        <f>VLOOKUP(C169,MOVI!C:DT,70,0)</f>
        <v>0</v>
      </c>
      <c r="HA169" s="275">
        <f>VLOOKUP(C169,FPT!B:GY,70,0)</f>
        <v>0</v>
      </c>
      <c r="HB169" t="str">
        <f t="shared" si="295"/>
        <v/>
      </c>
      <c r="HC169" s="275">
        <f>VLOOKUP(C169,MOVI!C:DT,71,0)</f>
        <v>5000000</v>
      </c>
      <c r="HD169" s="275">
        <f>ROUND(VLOOKUP(C169,FPT!B:HB,71,0),0)</f>
        <v>5000000</v>
      </c>
      <c r="HE169" t="str">
        <f t="shared" si="296"/>
        <v/>
      </c>
      <c r="HF169" s="275">
        <f>ROUND(VLOOKUP(C169,MOVI!C:DT,72,0),0)</f>
        <v>0</v>
      </c>
      <c r="HG169" s="275">
        <f>ROUND(VLOOKUP(C169,FPT!B:HE,72,0),0)</f>
        <v>0</v>
      </c>
      <c r="HH169" t="str">
        <f t="shared" si="297"/>
        <v/>
      </c>
      <c r="HI169" s="275">
        <f>VLOOKUP(C169,MOVI!C:DT,73,0)</f>
        <v>0</v>
      </c>
      <c r="HJ169" s="275">
        <f>VLOOKUP(C169,FPT!B:HH,73,0)</f>
        <v>0</v>
      </c>
      <c r="HK169" t="str">
        <f t="shared" si="298"/>
        <v/>
      </c>
      <c r="HL169" s="275">
        <f>VLOOKUP(C169,MOVI!C:DT,74,0)</f>
        <v>0</v>
      </c>
      <c r="HM169" s="275">
        <f>VLOOKUP(C169,FPT!B:HK,74,0)</f>
        <v>0</v>
      </c>
      <c r="HN169" t="str">
        <f t="shared" si="299"/>
        <v/>
      </c>
      <c r="HO169" s="275">
        <f>VLOOKUP(C169,MOVI!C:DT,75,0)</f>
        <v>11000000</v>
      </c>
      <c r="HP169" s="275">
        <f>VLOOKUP(C169,FPT!B:HN,75,0)</f>
        <v>11000000</v>
      </c>
      <c r="HQ169" t="str">
        <f t="shared" si="300"/>
        <v/>
      </c>
      <c r="HR169" s="275">
        <f>VLOOKUP(C169,MOVI!C:DT,76,0)</f>
        <v>0</v>
      </c>
      <c r="HS169" s="275">
        <f>VLOOKUP(C169,FPT!B:HQ,76,0)</f>
        <v>0</v>
      </c>
      <c r="HT169" t="str">
        <f t="shared" si="301"/>
        <v/>
      </c>
      <c r="HU169" s="275">
        <f>VLOOKUP(C169,MOVI!C:DT,77,0)</f>
        <v>0</v>
      </c>
      <c r="HV169" s="275">
        <f>VLOOKUP(C169,FPT!B:HT,77,0)</f>
        <v>0</v>
      </c>
      <c r="HW169" t="str">
        <f t="shared" si="302"/>
        <v/>
      </c>
      <c r="HX169" s="274">
        <f>VLOOKUP(C169,MOVI!C:CB,78,0)</f>
        <v>400000</v>
      </c>
      <c r="HY169" s="261">
        <f>VLOOKUP(C169,FPT!$B:$CA,78,0)</f>
        <v>400000</v>
      </c>
      <c r="HZ169" t="str">
        <f t="shared" si="303"/>
        <v/>
      </c>
      <c r="IA169" s="275">
        <f>VLOOKUP(C169,MOVI!C:CD,79,0)</f>
        <v>50000</v>
      </c>
      <c r="IB169" s="275">
        <f>VLOOKUP(C169,FPT!B:HZ,79,0)</f>
        <v>50000</v>
      </c>
      <c r="IC169" t="str">
        <f t="shared" si="304"/>
        <v/>
      </c>
      <c r="ID169" s="275">
        <f>VLOOKUP(C169,MOVI!C:CD,80,0)</f>
        <v>75000</v>
      </c>
      <c r="IE169" s="275">
        <f>VLOOKUP(C169,FPT!B:IC,80,0)</f>
        <v>75000</v>
      </c>
      <c r="IF169" t="str">
        <f t="shared" si="305"/>
        <v/>
      </c>
      <c r="IG169" s="275">
        <f>VLOOKUP(C169,MOVI!C:DT,81,0)</f>
        <v>0</v>
      </c>
      <c r="IH169" s="275">
        <f>VLOOKUP(C169,FPT!B:IF,81,0)</f>
        <v>0</v>
      </c>
      <c r="II169" t="str">
        <f t="shared" si="306"/>
        <v/>
      </c>
      <c r="IJ169" s="275">
        <f>VLOOKUP(C169,MOVI!C:DT,82,0)</f>
        <v>525000</v>
      </c>
      <c r="IK169" s="275">
        <f>VLOOKUP(C169,FPT!B:II,82,0)</f>
        <v>525000</v>
      </c>
      <c r="IL169" t="str">
        <f t="shared" si="307"/>
        <v/>
      </c>
      <c r="IM169" s="275">
        <f>ROUND(VLOOKUP(C169,MOVI!C:DT,83,0),0)</f>
        <v>11525000</v>
      </c>
      <c r="IN169" s="275">
        <f>ROUND(VLOOKUP(C169,FPT!B:IL,83,0),0)</f>
        <v>11525000</v>
      </c>
      <c r="IO169" t="str">
        <f t="shared" si="308"/>
        <v/>
      </c>
      <c r="IP169" s="275">
        <f>VLOOKUP(C169,MOVI!C:DT,84,0)</f>
        <v>0</v>
      </c>
      <c r="IQ169" s="275">
        <f>VLOOKUP(C169,FPT!B:IO,84,0)</f>
        <v>0</v>
      </c>
      <c r="IR169" t="str">
        <f t="shared" si="309"/>
        <v/>
      </c>
      <c r="IS169" s="275">
        <f>ROUND(VLOOKUP(C169,MOVI!C:DT,85,0),0)</f>
        <v>0</v>
      </c>
      <c r="IT169" s="275">
        <f>ROUND(VLOOKUP(C169,FPT!B:IR,85,0),0)</f>
        <v>0</v>
      </c>
      <c r="IU169" t="str">
        <f t="shared" si="310"/>
        <v/>
      </c>
      <c r="IV169" s="275">
        <f>VLOOKUP(C169,MOVI!C:DT,86,0)</f>
        <v>0</v>
      </c>
      <c r="IW169" s="275">
        <f>VLOOKUP(C169,FPT!B:IU,86,0)</f>
        <v>0</v>
      </c>
      <c r="IX169" t="str">
        <f t="shared" si="311"/>
        <v/>
      </c>
      <c r="IY169" s="275">
        <f>ROUND(VLOOKUP(C169,MOVI!C:DT,87,0),0)</f>
        <v>0</v>
      </c>
      <c r="IZ169" s="275">
        <f>ROUND(VLOOKUP(C169,FPT!B:IX,87,0),0)</f>
        <v>0</v>
      </c>
      <c r="JA169" t="str">
        <f t="shared" si="312"/>
        <v/>
      </c>
      <c r="JB169" s="275">
        <f>VLOOKUP(C169,MOVI!C:DT,88,0)</f>
        <v>0</v>
      </c>
      <c r="JC169" s="275">
        <f>VLOOKUP(C169,FPT!B:JA,88,0)</f>
        <v>0</v>
      </c>
      <c r="JD169" t="str">
        <f t="shared" si="313"/>
        <v/>
      </c>
      <c r="JE169" s="275">
        <f>VLOOKUP(C169,MOVI!C:DT,89,0)</f>
        <v>50000</v>
      </c>
      <c r="JF169" s="275">
        <f>VLOOKUP(C169,FPT!B:JD,89,0)</f>
        <v>50000</v>
      </c>
      <c r="JG169" t="str">
        <f t="shared" si="314"/>
        <v/>
      </c>
      <c r="JH169" s="275">
        <f>VLOOKUP(C169,MOVI!C:DT,90,0)</f>
        <v>0</v>
      </c>
      <c r="JI169" s="275">
        <f>VLOOKUP(C169,FPT!B:JG,90,0)</f>
        <v>0</v>
      </c>
      <c r="JJ169" t="str">
        <f t="shared" si="315"/>
        <v/>
      </c>
      <c r="JK169" s="275">
        <f>VLOOKUP(C169,MOVI!C:DT,91,0)</f>
        <v>0</v>
      </c>
      <c r="JL169" s="275">
        <f>VLOOKUP(C169,FPT!B:JJ,91,0)</f>
        <v>0</v>
      </c>
      <c r="JM169" t="str">
        <f t="shared" si="316"/>
        <v/>
      </c>
      <c r="JN169" s="275">
        <f>VLOOKUP(C169,MOVI!C:DT,92,0)</f>
        <v>784000</v>
      </c>
      <c r="JO169" s="275">
        <f>VLOOKUP(C169,FPT!B:JM,92,0)</f>
        <v>784000</v>
      </c>
      <c r="JP169" t="str">
        <f t="shared" si="317"/>
        <v/>
      </c>
      <c r="JQ169" s="275">
        <f>VLOOKUP(C169,MOVI!C:DT,93,0)</f>
        <v>0</v>
      </c>
      <c r="JR169" s="275">
        <f>VLOOKUP(C169,FPT!B:JP,93,0)</f>
        <v>0</v>
      </c>
      <c r="JS169" t="str">
        <f t="shared" si="318"/>
        <v/>
      </c>
      <c r="JT169" s="275">
        <f>VLOOKUP(C169,MOVI!C:DT,94,0)</f>
        <v>834000</v>
      </c>
      <c r="JU169" s="275">
        <f>VLOOKUP(C169,FPT!B:JS,94,0)</f>
        <v>834000</v>
      </c>
      <c r="JV169" t="str">
        <f t="shared" si="319"/>
        <v/>
      </c>
      <c r="JW169" s="275">
        <f>VLOOKUP(C169,MOVI!C:DT,95,0)</f>
        <v>3641000</v>
      </c>
      <c r="JX169" s="275">
        <f>VLOOKUP(C169,FPT!B:JV,95,0)</f>
        <v>3641000</v>
      </c>
      <c r="JY169" t="str">
        <f t="shared" si="320"/>
        <v/>
      </c>
      <c r="JZ169" s="275">
        <f>VLOOKUP(C169,MOVI!C:DT,96,0)</f>
        <v>0</v>
      </c>
      <c r="KA169" s="275">
        <f>VLOOKUP(C169,FPT!B:JY,96,0)</f>
        <v>0</v>
      </c>
      <c r="KB169" t="str">
        <f t="shared" si="321"/>
        <v/>
      </c>
      <c r="KC169" s="275">
        <f>VLOOKUP(C169,MOVI!C:DT,97,0)</f>
        <v>3641000</v>
      </c>
      <c r="KD169" s="275">
        <f>VLOOKUP(C169,FPT!B:KB,97,0)</f>
        <v>3641000</v>
      </c>
      <c r="KE169" t="str">
        <f t="shared" si="322"/>
        <v/>
      </c>
      <c r="KF169" s="275">
        <f>VLOOKUP(C169,MOVI!C:DT,98,0)</f>
        <v>850000.00000000012</v>
      </c>
      <c r="KG169" s="275">
        <f>VLOOKUP(C169,FPT!B:KE,98,0)</f>
        <v>850000</v>
      </c>
      <c r="KH169" t="str">
        <f t="shared" si="323"/>
        <v/>
      </c>
      <c r="KI169" s="275">
        <f>VLOOKUP(C169,MOVI!C:DT,99,0)</f>
        <v>0</v>
      </c>
      <c r="KJ169" s="275">
        <f>VLOOKUP(C169,FPT!B:KH,99,0)</f>
        <v>0</v>
      </c>
      <c r="KK169" t="str">
        <f t="shared" si="324"/>
        <v/>
      </c>
      <c r="KL169" s="275">
        <f>VLOOKUP(C169,MOVI!C:DT,100,0)</f>
        <v>150000</v>
      </c>
      <c r="KM169" s="275">
        <f>VLOOKUP(C169,FPT!B:KK,100,0)</f>
        <v>150000</v>
      </c>
      <c r="KN169" t="str">
        <f t="shared" si="325"/>
        <v/>
      </c>
      <c r="KO169" s="275">
        <f>VLOOKUP(C169,MOVI!C:DT,101,0)</f>
        <v>0</v>
      </c>
      <c r="KP169" s="275">
        <f>VLOOKUP(C169,FPT!B:KN,101,0)</f>
        <v>0</v>
      </c>
      <c r="KQ169" t="str">
        <f t="shared" si="326"/>
        <v/>
      </c>
      <c r="KR169" s="275">
        <f>VLOOKUP(C169,MOVI!C:DT,102,0)</f>
        <v>0</v>
      </c>
      <c r="KS169" s="275">
        <f>VLOOKUP(C169,FPT!B:KQ,102,0)</f>
        <v>0</v>
      </c>
      <c r="KT169" t="str">
        <f t="shared" si="327"/>
        <v/>
      </c>
      <c r="KU169" s="275">
        <f>VLOOKUP(C169,MOVI!C:DT,103,0)</f>
        <v>1000000.0000000001</v>
      </c>
      <c r="KV169" s="275">
        <f>VLOOKUP(C169,FPT!B:KT,103,0)</f>
        <v>1000000</v>
      </c>
      <c r="KW169" t="str">
        <f t="shared" si="328"/>
        <v/>
      </c>
      <c r="KX169" s="275">
        <f>VLOOKUP(C169,MOVI!C:DT,104,0)</f>
        <v>1525000</v>
      </c>
      <c r="KY169" s="275">
        <f>VLOOKUP(C169,FPT!B:KW,104,0)</f>
        <v>1525000</v>
      </c>
      <c r="KZ169" t="str">
        <f t="shared" si="329"/>
        <v/>
      </c>
      <c r="LA169" s="275">
        <f>VLOOKUP(C169,MOVI!C:DT,105,0)</f>
        <v>100000</v>
      </c>
      <c r="LB169" s="275">
        <f>VLOOKUP(C169,FPT!B:KZ,105,0)</f>
        <v>100000</v>
      </c>
      <c r="LC169" t="str">
        <f t="shared" si="330"/>
        <v/>
      </c>
      <c r="LD169" s="275">
        <f>VLOOKUP(C169,MOVI!C:DT,106,0)</f>
        <v>6100000</v>
      </c>
      <c r="LE169" s="275">
        <f>VLOOKUP(C169,FPT!B:LC,106,0)</f>
        <v>6100000</v>
      </c>
      <c r="LF169" t="str">
        <f t="shared" si="331"/>
        <v/>
      </c>
      <c r="LG169" s="273">
        <f>VLOOKUP(C169,MOVI!C:DT,107,0)</f>
        <v>0</v>
      </c>
      <c r="LH169" s="273">
        <f>VLOOKUP(C169,FPT!B:LF,107,0)</f>
        <v>0</v>
      </c>
      <c r="LI169" t="str">
        <f t="shared" si="332"/>
        <v/>
      </c>
      <c r="LJ169" t="str">
        <f>VLOOKUP(C169,MOVI!C:DV,108,0)</f>
        <v>MoviSouthSales</v>
      </c>
      <c r="LK169" s="252" t="str">
        <f>VLOOKUP(C169,FPT!B:LI,108,0)</f>
        <v>MoviSouthSales</v>
      </c>
      <c r="LL169" t="str">
        <f t="shared" si="333"/>
        <v/>
      </c>
      <c r="LM169" s="275">
        <f>ROUND(VLOOKUP(C169,MOVI!C:DV,109,0),0)</f>
        <v>416667</v>
      </c>
      <c r="LN169" s="275">
        <f>ROUND(VLOOKUP(C169,FPT!B:LL,109,0),0)</f>
        <v>416667</v>
      </c>
      <c r="LO169" t="str">
        <f t="shared" si="334"/>
        <v/>
      </c>
      <c r="LP169" t="str">
        <f>VLOOKUP(C169,MOVI!C:DV,110,0)</f>
        <v>HO</v>
      </c>
      <c r="LQ169" s="247" t="str">
        <f>VLOOKUP(C169,FPT!B:LO,110,0)</f>
        <v>HO</v>
      </c>
      <c r="LR169" t="str">
        <f t="shared" si="335"/>
        <v/>
      </c>
      <c r="LS169">
        <f>MOVI!DI164</f>
        <v>22</v>
      </c>
      <c r="LV169">
        <f>MOVI!DJ164</f>
        <v>0</v>
      </c>
      <c r="LW169">
        <f>MOVI!DK164</f>
        <v>0</v>
      </c>
      <c r="LX169" t="str">
        <f>MOVI!DL164</f>
        <v>x</v>
      </c>
      <c r="LY169">
        <f>MOVI!DM164</f>
        <v>0</v>
      </c>
      <c r="LZ169">
        <f>MOVI!DN164</f>
        <v>50000</v>
      </c>
      <c r="MA169">
        <f>MOVI!DO164</f>
        <v>0</v>
      </c>
      <c r="MB169" t="str">
        <f>MOVI!DP164</f>
        <v>HO</v>
      </c>
      <c r="MC169">
        <f>MOVI!DQ164</f>
        <v>0</v>
      </c>
      <c r="MD169">
        <f>MOVI!DR164</f>
        <v>0</v>
      </c>
      <c r="ME169" t="str">
        <f>VLOOKUP(C169,MOVI!C:DV,121,0)</f>
        <v/>
      </c>
      <c r="MF169" s="252"/>
      <c r="MG169" t="str">
        <f t="shared" si="228"/>
        <v/>
      </c>
      <c r="MH169" t="str">
        <f>VLOOKUP(C169,MOVI!C:DT,122,0)</f>
        <v>MoviSouth</v>
      </c>
      <c r="MI169" s="252" t="str">
        <f>VLOOKUP(C169,FPT!B:DS,112,0)</f>
        <v>MoviSouth</v>
      </c>
      <c r="MJ169" t="str">
        <f t="shared" si="336"/>
        <v/>
      </c>
    </row>
    <row r="170" spans="1:348" x14ac:dyDescent="0.25">
      <c r="A170">
        <v>162</v>
      </c>
      <c r="B170" s="48">
        <v>4495</v>
      </c>
      <c r="C170" s="271" t="s">
        <v>1186</v>
      </c>
      <c r="D170" t="str">
        <f>VLOOKUP(C170,MOVI!C:D,2,0)</f>
        <v>Khổng Hương Lan</v>
      </c>
      <c r="E170" t="str">
        <f>VLOOKUP(C170,FPT!B:C,2,0)</f>
        <v>Khổng Hương Lan</v>
      </c>
      <c r="F170" t="str">
        <f t="shared" si="229"/>
        <v/>
      </c>
      <c r="G170" t="str">
        <f>VLOOKUP(C170,MOVI!C:E,3,0)</f>
        <v>Sales</v>
      </c>
      <c r="H170" t="str">
        <f>VLOOKUP(C170,FPT!B:F,3,0)</f>
        <v>Sales</v>
      </c>
      <c r="I170" t="str">
        <f t="shared" si="230"/>
        <v/>
      </c>
      <c r="J170" t="str">
        <f>VLOOKUP(C170,MOVI!C:H,4,0)</f>
        <v>Corporate sales</v>
      </c>
      <c r="K170" t="str">
        <f>VLOOKUP(C170,FPT!B:I,4,0)</f>
        <v>Corporate sales</v>
      </c>
      <c r="L170" t="str">
        <f t="shared" si="231"/>
        <v/>
      </c>
      <c r="M170" t="str">
        <f>VLOOKUP(C170,MOVI!C:DT,5,0)</f>
        <v>Manager</v>
      </c>
      <c r="N170" t="str">
        <f>VLOOKUP(C170,FPT!B:L,5,0)</f>
        <v>Manager</v>
      </c>
      <c r="O170" t="str">
        <f t="shared" si="232"/>
        <v/>
      </c>
      <c r="P170" t="str">
        <f>VLOOKUP(C170,MOVI!C:DT,6,0)</f>
        <v>Government Relationships and Partnership Development Manager</v>
      </c>
      <c r="Q170" t="str">
        <f>VLOOKUP(C170,FPT!B:O,6,0)</f>
        <v>Government Relationships and Partnership Development Manager</v>
      </c>
      <c r="R170" t="str">
        <f t="shared" si="233"/>
        <v/>
      </c>
      <c r="S170" t="str">
        <f>VLOOKUP(C170,MOVI!C:DT,7,0)</f>
        <v>North</v>
      </c>
      <c r="T170" t="str">
        <f>VLOOKUP(C170,FPT!B:R,7,0)</f>
        <v>North</v>
      </c>
      <c r="U170" t="str">
        <f t="shared" si="234"/>
        <v/>
      </c>
      <c r="V170" t="str">
        <f>VLOOKUP(C170,MOVI!C:DT,8,0)</f>
        <v>Movi</v>
      </c>
      <c r="W170" t="str">
        <f>VLOOKUP(C170,FPT!B:U,8,0)</f>
        <v>Movi</v>
      </c>
      <c r="X170" t="str">
        <f t="shared" si="235"/>
        <v/>
      </c>
      <c r="Y170" t="str">
        <f>VLOOKUP(C170,MOVI!C:DT,9,0)</f>
        <v>Full-time</v>
      </c>
      <c r="Z170" t="str">
        <f>VLOOKUP(C170,FPT!B:X,9,0)</f>
        <v>Full-time</v>
      </c>
      <c r="AA170" t="str">
        <f t="shared" si="236"/>
        <v/>
      </c>
      <c r="AB170" t="str">
        <f>VLOOKUP(C170,MOVI!C:DT,10,0)</f>
        <v>Permanent</v>
      </c>
      <c r="AC170" t="str">
        <f>VLOOKUP(C170,FPT!B:AA,10,0)</f>
        <v>Permanent</v>
      </c>
      <c r="AD170" t="str">
        <f t="shared" si="237"/>
        <v/>
      </c>
      <c r="AE170" s="247">
        <f>VLOOKUP(C170,MOVI!C:DT,11,0)</f>
        <v>43206</v>
      </c>
      <c r="AF170" s="247">
        <f>VLOOKUP(C170,FPT!B:AD,11,0)</f>
        <v>43206</v>
      </c>
      <c r="AG170" t="str">
        <f t="shared" si="238"/>
        <v/>
      </c>
      <c r="AH170" s="260" t="str">
        <f>VLOOKUP(C170,MOVI!C:DT,12,0)</f>
        <v/>
      </c>
      <c r="AI170" s="260"/>
      <c r="AJ170" t="str">
        <f t="shared" si="338"/>
        <v/>
      </c>
      <c r="AK170">
        <f>VLOOKUP(C170,MOVI!C:DT,13,0)</f>
        <v>0</v>
      </c>
      <c r="AL170" s="247">
        <f>VLOOKUP(C170,FPT!B:AJ,13,0)</f>
        <v>0</v>
      </c>
      <c r="AM170" t="str">
        <f t="shared" si="337"/>
        <v/>
      </c>
      <c r="AN170" s="247">
        <f>VLOOKUP(C170,MOVI!C:DT,14,0)</f>
        <v>0</v>
      </c>
      <c r="AO170" s="247">
        <f>VLOOKUP(C170,FPT!B:AM,14,0)</f>
        <v>0</v>
      </c>
      <c r="AP170" t="str">
        <f t="shared" si="239"/>
        <v/>
      </c>
      <c r="AQ170" t="str">
        <f>VLOOKUP(C170,MOVI!C:DT,15,0)</f>
        <v>LC</v>
      </c>
      <c r="AR170" s="247" t="str">
        <f>VLOOKUP(C170,FPT!B:AP,15,0)</f>
        <v>LC</v>
      </c>
      <c r="AS170" t="str">
        <f t="shared" si="240"/>
        <v/>
      </c>
      <c r="AT170" s="282" t="str">
        <f>VLOOKUP(C170,MOVI!C:DT,16,0)</f>
        <v>LTTP</v>
      </c>
      <c r="AU170" s="247" t="str">
        <f>VLOOKUP(C170,FPT!B:AS,16,0)</f>
        <v>LTTP</v>
      </c>
      <c r="AV170" t="str">
        <f t="shared" si="241"/>
        <v/>
      </c>
      <c r="AW170" t="str">
        <f>VLOOKUP(C170,MOVI!C:DT,17,0)</f>
        <v>L</v>
      </c>
      <c r="AX170" s="247" t="str">
        <f>VLOOKUP(C170,FPT!B:AV,17,0)</f>
        <v>L</v>
      </c>
      <c r="AY170" t="str">
        <f t="shared" si="242"/>
        <v/>
      </c>
      <c r="AZ170">
        <f>VLOOKUP(C170,MOVI!C:DT,18,0)</f>
        <v>0</v>
      </c>
      <c r="BA170" s="247">
        <f>VLOOKUP(C170,FPT!B:AY,18,0)</f>
        <v>0</v>
      </c>
      <c r="BB170" t="str">
        <f t="shared" si="243"/>
        <v/>
      </c>
      <c r="BC170" s="275">
        <f>VLOOKUP(C170,MOVI!C:DT,19,0)</f>
        <v>40000000</v>
      </c>
      <c r="BD170" s="275">
        <f>VLOOKUP(C170,FPT!B:BB,19,0)</f>
        <v>40000000</v>
      </c>
      <c r="BE170" t="str">
        <f t="shared" si="244"/>
        <v/>
      </c>
      <c r="BF170">
        <f>VLOOKUP(C170,MOVI!C:DT,20,0)</f>
        <v>0</v>
      </c>
      <c r="BG170" s="252">
        <f>VLOOKUP(C170,FPT!B:BE,20,0)</f>
        <v>0</v>
      </c>
      <c r="BH170" t="str">
        <f t="shared" si="245"/>
        <v/>
      </c>
      <c r="BI170" s="275">
        <f>VLOOKUP(C170,MOVI!C:DT,21,0)</f>
        <v>40000000</v>
      </c>
      <c r="BJ170" s="275">
        <f>VLOOKUP(C170,FPT!B:BH,21,0)</f>
        <v>40000000</v>
      </c>
      <c r="BK170" t="str">
        <f t="shared" si="246"/>
        <v/>
      </c>
      <c r="BL170" s="275">
        <f>VLOOKUP(C170,MOVI!C:DT,22,0)</f>
        <v>0</v>
      </c>
      <c r="BM170" s="275">
        <f>VLOOKUP(C170,FPT!B:BK,22,0)</f>
        <v>0</v>
      </c>
      <c r="BN170" t="str">
        <f t="shared" si="247"/>
        <v/>
      </c>
      <c r="BO170" s="275">
        <f>VLOOKUP(C170,MOVI!C:DT,23,0)</f>
        <v>0</v>
      </c>
      <c r="BP170" s="275">
        <f>VLOOKUP(C170,FPT!B:BN,23,0)</f>
        <v>0</v>
      </c>
      <c r="BQ170" t="str">
        <f t="shared" si="248"/>
        <v/>
      </c>
      <c r="BR170" s="275">
        <f>VLOOKUP(C170,MOVI!C:DT,24,0)</f>
        <v>0</v>
      </c>
      <c r="BS170" s="275">
        <f>VLOOKUP(C170,FPT!B:BQ,24,0)</f>
        <v>0</v>
      </c>
      <c r="BT170" t="str">
        <f t="shared" si="249"/>
        <v/>
      </c>
      <c r="BU170" s="275">
        <f>VLOOKUP(C170,MOVI!C:DT,25,0)</f>
        <v>0</v>
      </c>
      <c r="BV170" s="275">
        <f>VLOOKUP(C170,FPT!B:BT,25,0)</f>
        <v>0</v>
      </c>
      <c r="BW170" t="str">
        <f t="shared" si="250"/>
        <v/>
      </c>
      <c r="BX170" s="275">
        <f>VLOOKUP(C170,MOVI!C:DT,26,0)</f>
        <v>0</v>
      </c>
      <c r="BY170" s="275">
        <f>VLOOKUP(C170,FPT!B:BW,26,0)</f>
        <v>0</v>
      </c>
      <c r="BZ170" t="str">
        <f t="shared" si="251"/>
        <v/>
      </c>
      <c r="CA170" s="275">
        <f>VLOOKUP(C170,MOVI!C:DT,27,0)</f>
        <v>0</v>
      </c>
      <c r="CB170" s="275">
        <f>VLOOKUP(C170,FPT!B:BZ,27,0)</f>
        <v>0</v>
      </c>
      <c r="CC170" t="str">
        <f t="shared" si="252"/>
        <v/>
      </c>
      <c r="CD170" s="275">
        <f>VLOOKUP(C170,MOVI!C:DT,28,0)</f>
        <v>0</v>
      </c>
      <c r="CE170" s="275">
        <f>VLOOKUP(C170,FPT!B:CC,28,0)</f>
        <v>0</v>
      </c>
      <c r="CF170" t="str">
        <f t="shared" si="253"/>
        <v/>
      </c>
      <c r="CG170" t="str">
        <f>VLOOKUP(C170,MOVI!C:DT,29,0)</f>
        <v>TB, CN</v>
      </c>
      <c r="CH170" s="252" t="str">
        <f>VLOOKUP(C170,FPT!B:CF,29,0)</f>
        <v>TB, CN</v>
      </c>
      <c r="CI170" t="str">
        <f t="shared" si="254"/>
        <v/>
      </c>
      <c r="CJ170">
        <f>VLOOKUP(C170,MOVI!C:DT,30,0)</f>
        <v>21</v>
      </c>
      <c r="CK170" s="252">
        <f>VLOOKUP(C170,FPT!B:CI,30,0)</f>
        <v>21</v>
      </c>
      <c r="CL170" t="str">
        <f t="shared" si="255"/>
        <v/>
      </c>
      <c r="CM170">
        <f>VLOOKUP(C170,MOVI!C:DT,31,0)</f>
        <v>20</v>
      </c>
      <c r="CN170" s="252">
        <f>VLOOKUP(C170,FPT!B:CL,31,0)</f>
        <v>20</v>
      </c>
      <c r="CO170" t="str">
        <f t="shared" si="256"/>
        <v/>
      </c>
      <c r="CP170" s="275">
        <f>VLOOKUP(C170,MOVI!C:DT,32,0)</f>
        <v>1</v>
      </c>
      <c r="CQ170" s="275">
        <f>VLOOKUP(C170,FPT!B:CO,32,0)</f>
        <v>1</v>
      </c>
      <c r="CR170" t="str">
        <f t="shared" si="257"/>
        <v/>
      </c>
      <c r="CS170" s="275">
        <f>VLOOKUP(C170,MOVI!C:DT,33,0)</f>
        <v>0</v>
      </c>
      <c r="CT170" s="275">
        <f>VLOOKUP(C170,FPT!B:CR,33,0)</f>
        <v>0</v>
      </c>
      <c r="CU170" t="str">
        <f t="shared" si="258"/>
        <v/>
      </c>
      <c r="CV170" s="275">
        <f>VLOOKUP(C170,MOVI!C:DT,34,0)</f>
        <v>0</v>
      </c>
      <c r="CW170" s="275">
        <f>VLOOKUP(C170,FPT!B:CU,34,0)</f>
        <v>0</v>
      </c>
      <c r="CX170" t="str">
        <f t="shared" si="259"/>
        <v/>
      </c>
      <c r="CY170" s="275">
        <f>VLOOKUP(C170,MOVI!C:DT,35,0)</f>
        <v>21</v>
      </c>
      <c r="CZ170" s="275">
        <f>VLOOKUP(C170,FPT!B:CX,35,0)</f>
        <v>21</v>
      </c>
      <c r="DA170" t="str">
        <f t="shared" si="260"/>
        <v/>
      </c>
      <c r="DB170" s="275">
        <f>VLOOKUP(C170,MOVI!C:DT,36,0)</f>
        <v>0</v>
      </c>
      <c r="DC170" s="275">
        <f>VLOOKUP(C170,FPT!B:DA,36,0)</f>
        <v>0</v>
      </c>
      <c r="DD170" t="str">
        <f t="shared" si="261"/>
        <v/>
      </c>
      <c r="DE170" s="275">
        <f>VLOOKUP(C170,MOVI!C:DT,37,0)</f>
        <v>0</v>
      </c>
      <c r="DF170" s="275">
        <f>VLOOKUP(C170,FPT!B:DD,37,0)</f>
        <v>0</v>
      </c>
      <c r="DG170" t="str">
        <f t="shared" si="262"/>
        <v/>
      </c>
      <c r="DH170" s="275">
        <f>VLOOKUP(C170,MOVI!C:DT,38,0)</f>
        <v>0</v>
      </c>
      <c r="DI170" s="275">
        <f>VLOOKUP(C170,FPT!B:DG,38,0)</f>
        <v>0</v>
      </c>
      <c r="DJ170" t="str">
        <f t="shared" si="263"/>
        <v/>
      </c>
      <c r="DK170" s="275">
        <f>VLOOKUP(C170,MOVI!C:DT,39,0)</f>
        <v>0</v>
      </c>
      <c r="DL170" s="275">
        <f>VLOOKUP(C170,FPT!B:DJ,39,0)</f>
        <v>0</v>
      </c>
      <c r="DM170" t="str">
        <f t="shared" si="264"/>
        <v/>
      </c>
      <c r="DN170" s="275">
        <f>VLOOKUP(C170,MOVI!C:DT,40,0)</f>
        <v>0</v>
      </c>
      <c r="DO170" s="275">
        <f>VLOOKUP(C170,FPT!B:DM,40,0)</f>
        <v>0</v>
      </c>
      <c r="DP170" t="str">
        <f t="shared" si="265"/>
        <v/>
      </c>
      <c r="DQ170" s="275">
        <f>VLOOKUP(C170,MOVI!C:DT,41,0)</f>
        <v>0</v>
      </c>
      <c r="DR170" s="275">
        <f>VLOOKUP(C170,FPT!B:DP,41,0)</f>
        <v>0</v>
      </c>
      <c r="DS170" t="str">
        <f t="shared" si="266"/>
        <v/>
      </c>
      <c r="DT170" s="275">
        <f>VLOOKUP(C170,MOVI!C:DT,42,0)</f>
        <v>40000000</v>
      </c>
      <c r="DU170" s="275">
        <f>ROUND(VLOOKUP(C170,FPT!B:DS,42,0),0)</f>
        <v>40000000</v>
      </c>
      <c r="DV170" t="str">
        <f t="shared" si="267"/>
        <v/>
      </c>
      <c r="DW170" s="275">
        <f>VLOOKUP(C170,MOVI!C:DT,43,0)</f>
        <v>0</v>
      </c>
      <c r="DX170" s="275">
        <f>VLOOKUP(C170,FPT!B:DV,43,0)</f>
        <v>0</v>
      </c>
      <c r="DY170" t="str">
        <f t="shared" si="268"/>
        <v/>
      </c>
      <c r="DZ170" s="275">
        <f>VLOOKUP(C170,MOVI!C:DT,44,0)</f>
        <v>0</v>
      </c>
      <c r="EA170" s="275">
        <f>VLOOKUP(C170,FPT!B:DY,44,0)</f>
        <v>0</v>
      </c>
      <c r="EB170" t="str">
        <f t="shared" si="269"/>
        <v/>
      </c>
      <c r="EC170" s="275">
        <f>VLOOKUP(C170,MOVI!C:DT,45,0)</f>
        <v>40000000</v>
      </c>
      <c r="ED170" s="275">
        <f>ROUND(VLOOKUP(C170,FPT!B:EB,45,0),0)</f>
        <v>40000000</v>
      </c>
      <c r="EE170" t="str">
        <f t="shared" si="270"/>
        <v/>
      </c>
      <c r="EF170" s="275">
        <f>VLOOKUP(C170,MOVI!C:DT,46,0)</f>
        <v>0</v>
      </c>
      <c r="EG170" s="275">
        <f>VLOOKUP(C170,FPT!B:EE,46,0)</f>
        <v>0</v>
      </c>
      <c r="EH170" t="str">
        <f t="shared" si="271"/>
        <v/>
      </c>
      <c r="EI170" s="275">
        <f>VLOOKUP(C170,MOVI!C:DT,47,0)</f>
        <v>0</v>
      </c>
      <c r="EJ170" s="275">
        <f>VLOOKUP(C170,FPT!B:EH,47,0)</f>
        <v>0</v>
      </c>
      <c r="EK170" t="str">
        <f t="shared" si="272"/>
        <v/>
      </c>
      <c r="EL170" s="275">
        <f>VLOOKUP(C170,MOVI!C:DT,48,0)</f>
        <v>0</v>
      </c>
      <c r="EM170" s="275">
        <f>VLOOKUP(C170,FPT!B:EK,48,0)</f>
        <v>0</v>
      </c>
      <c r="EN170" t="str">
        <f t="shared" si="273"/>
        <v/>
      </c>
      <c r="EO170" s="275">
        <f>VLOOKUP(C170,MOVI!C:DT,49,0)</f>
        <v>0</v>
      </c>
      <c r="EP170" s="275">
        <f>VLOOKUP(C170,FPT!B:EN,49,0)</f>
        <v>0</v>
      </c>
      <c r="EQ170" t="str">
        <f t="shared" si="274"/>
        <v/>
      </c>
      <c r="ER170" s="275">
        <f>VLOOKUP(C170,MOVI!C:DT,50,0)</f>
        <v>0</v>
      </c>
      <c r="ES170" s="275">
        <f>VLOOKUP(C170,FPT!B:EQ,50,0)</f>
        <v>0</v>
      </c>
      <c r="ET170" t="str">
        <f t="shared" si="275"/>
        <v/>
      </c>
      <c r="EU170" s="275">
        <f>VLOOKUP(C170,MOVI!C:DT,51,0)</f>
        <v>0</v>
      </c>
      <c r="EV170" s="275">
        <f>VLOOKUP(C170,FPT!B:ET,51,0)</f>
        <v>0</v>
      </c>
      <c r="EW170" t="str">
        <f t="shared" si="276"/>
        <v/>
      </c>
      <c r="EX170" s="275">
        <f>VLOOKUP(C170,MOVI!C:DT,52,0)</f>
        <v>0</v>
      </c>
      <c r="EY170" s="275">
        <f>VLOOKUP(C170,FPT!B:EW,52,0)</f>
        <v>0</v>
      </c>
      <c r="EZ170" t="str">
        <f t="shared" si="277"/>
        <v/>
      </c>
      <c r="FA170" s="275">
        <f>VLOOKUP(C170,MOVI!C:DT,53,0)</f>
        <v>0</v>
      </c>
      <c r="FB170" s="275">
        <f>VLOOKUP(C170,FPT!B:EZ,53,0)</f>
        <v>0</v>
      </c>
      <c r="FC170" t="str">
        <f t="shared" si="278"/>
        <v/>
      </c>
      <c r="FD170" s="275">
        <f>VLOOKUP(C170,MOVI!C:DT,54,0)</f>
        <v>0</v>
      </c>
      <c r="FE170" s="275">
        <f>VLOOKUP(C170,FPT!B:FC,54,0)</f>
        <v>0</v>
      </c>
      <c r="FF170" t="str">
        <f t="shared" si="279"/>
        <v/>
      </c>
      <c r="FG170" s="275">
        <f>VLOOKUP(C170,MOVI!C:DT,55,0)</f>
        <v>0</v>
      </c>
      <c r="FH170" s="275">
        <f>VLOOKUP(C170,FPT!B:FF,55,0)</f>
        <v>0</v>
      </c>
      <c r="FI170" t="str">
        <f t="shared" si="280"/>
        <v/>
      </c>
      <c r="FJ170" s="275">
        <f>VLOOKUP(C170,MOVI!C:DT,56,0)</f>
        <v>0</v>
      </c>
      <c r="FK170" s="275">
        <f>VLOOKUP(C170,FPT!B:FI,56,0)</f>
        <v>0</v>
      </c>
      <c r="FL170" t="str">
        <f t="shared" si="281"/>
        <v/>
      </c>
      <c r="FM170" s="275">
        <f>VLOOKUP(C170,MOVI!C:DT,57,0)</f>
        <v>0</v>
      </c>
      <c r="FN170" s="275">
        <f>VLOOKUP(C170,FPT!B:FL,57,0)</f>
        <v>0</v>
      </c>
      <c r="FO170" t="str">
        <f t="shared" si="282"/>
        <v/>
      </c>
      <c r="FP170" s="275">
        <f>VLOOKUP(C170,MOVI!C:DT,58,0)</f>
        <v>0</v>
      </c>
      <c r="FQ170" s="275">
        <f>VLOOKUP(C170,FPT!B:FO,58,0)</f>
        <v>0</v>
      </c>
      <c r="FR170" t="str">
        <f t="shared" si="283"/>
        <v/>
      </c>
      <c r="FS170" s="275">
        <f>VLOOKUP(C170,MOVI!C:DT,59,0)</f>
        <v>0</v>
      </c>
      <c r="FT170" s="275">
        <f>VLOOKUP(C170,FPT!B:FR,59,0)</f>
        <v>0</v>
      </c>
      <c r="FU170" t="str">
        <f t="shared" si="284"/>
        <v/>
      </c>
      <c r="FV170" s="275">
        <f>VLOOKUP(C170,MOVI!C:DT,60,0)</f>
        <v>0</v>
      </c>
      <c r="FW170" s="275">
        <f>VLOOKUP(C170,FPT!B:FU,60,0)</f>
        <v>0</v>
      </c>
      <c r="FX170" t="str">
        <f t="shared" si="285"/>
        <v/>
      </c>
      <c r="FY170" s="275">
        <f>VLOOKUP(C170,MOVI!C:DT,61,0)</f>
        <v>0</v>
      </c>
      <c r="FZ170" s="275">
        <f>VLOOKUP(C170,FPT!B:FX,61,0)</f>
        <v>0</v>
      </c>
      <c r="GA170" t="str">
        <f t="shared" si="286"/>
        <v/>
      </c>
      <c r="GB170" s="275">
        <f>VLOOKUP(C170,MOVI!C:DT,62,0)</f>
        <v>0</v>
      </c>
      <c r="GC170" s="275">
        <f>VLOOKUP(C170,FPT!B:GA,62,0)</f>
        <v>0</v>
      </c>
      <c r="GD170" t="str">
        <f t="shared" si="287"/>
        <v/>
      </c>
      <c r="GE170" s="275">
        <f>VLOOKUP(C170,MOVI!C:DT,63,0)</f>
        <v>0</v>
      </c>
      <c r="GF170" s="275">
        <f>VLOOKUP(C170,FPT!B:GD,63,0)</f>
        <v>0</v>
      </c>
      <c r="GG170" t="str">
        <f t="shared" si="288"/>
        <v/>
      </c>
      <c r="GH170" s="275">
        <f>VLOOKUP(C170,MOVI!C:DT,64,0)</f>
        <v>0</v>
      </c>
      <c r="GI170" s="275">
        <f>VLOOKUP(C170,FPT!B:GG,64,0)</f>
        <v>0</v>
      </c>
      <c r="GJ170" t="str">
        <f t="shared" si="289"/>
        <v/>
      </c>
      <c r="GK170" s="275">
        <f>VLOOKUP(C170,MOVI!C:DT,65,0)</f>
        <v>0</v>
      </c>
      <c r="GL170" s="275">
        <f>VLOOKUP(C170,FPT!B:GJ,65,0)</f>
        <v>0</v>
      </c>
      <c r="GM170" t="str">
        <f t="shared" si="290"/>
        <v/>
      </c>
      <c r="GN170" s="275">
        <f>VLOOKUP(C170,MOVI!C:DT,66,0)</f>
        <v>0</v>
      </c>
      <c r="GO170" s="275">
        <f>VLOOKUP(C170,FPT!B:GM,66,0)</f>
        <v>0</v>
      </c>
      <c r="GP170" t="str">
        <f t="shared" si="291"/>
        <v/>
      </c>
      <c r="GQ170" s="275">
        <f>VLOOKUP(C170,MOVI!C:DT,67,0)</f>
        <v>0</v>
      </c>
      <c r="GR170" s="275">
        <f>VLOOKUP(C170,FPT!B:GP,67,0)</f>
        <v>0</v>
      </c>
      <c r="GS170" t="str">
        <f t="shared" si="292"/>
        <v/>
      </c>
      <c r="GT170" s="275">
        <f>VLOOKUP(C170,MOVI!C:DT,68,0)</f>
        <v>0</v>
      </c>
      <c r="GU170" s="275">
        <f>VLOOKUP(C170,FPT!B:GS,68,0)</f>
        <v>0</v>
      </c>
      <c r="GV170" t="str">
        <f t="shared" si="293"/>
        <v/>
      </c>
      <c r="GW170" s="275">
        <f>VLOOKUP(C170,MOVI!C:DT,69,0)</f>
        <v>0</v>
      </c>
      <c r="GX170" s="275">
        <f>VLOOKUP(C170,FPT!B:GV,69,0)</f>
        <v>0</v>
      </c>
      <c r="GY170" t="str">
        <f t="shared" si="294"/>
        <v/>
      </c>
      <c r="GZ170" s="275">
        <f>VLOOKUP(C170,MOVI!C:DT,70,0)</f>
        <v>0</v>
      </c>
      <c r="HA170" s="275">
        <f>VLOOKUP(C170,FPT!B:GY,70,0)</f>
        <v>0</v>
      </c>
      <c r="HB170" t="str">
        <f t="shared" si="295"/>
        <v/>
      </c>
      <c r="HC170" s="275">
        <f>VLOOKUP(C170,MOVI!C:DT,71,0)</f>
        <v>40000000</v>
      </c>
      <c r="HD170" s="275">
        <f>ROUND(VLOOKUP(C170,FPT!B:HB,71,0),0)</f>
        <v>40000000</v>
      </c>
      <c r="HE170" t="str">
        <f t="shared" si="296"/>
        <v/>
      </c>
      <c r="HF170" s="275">
        <f>ROUND(VLOOKUP(C170,MOVI!C:DT,72,0),0)</f>
        <v>0</v>
      </c>
      <c r="HG170" s="275">
        <f>ROUND(VLOOKUP(C170,FPT!B:HE,72,0),0)</f>
        <v>0</v>
      </c>
      <c r="HH170" t="str">
        <f t="shared" si="297"/>
        <v/>
      </c>
      <c r="HI170" s="275">
        <f>VLOOKUP(C170,MOVI!C:DT,73,0)</f>
        <v>0</v>
      </c>
      <c r="HJ170" s="275">
        <f>VLOOKUP(C170,FPT!B:HH,73,0)</f>
        <v>0</v>
      </c>
      <c r="HK170" t="str">
        <f t="shared" si="298"/>
        <v/>
      </c>
      <c r="HL170" s="275">
        <f>VLOOKUP(C170,MOVI!C:DT,74,0)</f>
        <v>0</v>
      </c>
      <c r="HM170" s="275">
        <f>VLOOKUP(C170,FPT!B:HK,74,0)</f>
        <v>0</v>
      </c>
      <c r="HN170" t="str">
        <f t="shared" si="299"/>
        <v/>
      </c>
      <c r="HO170" s="275">
        <f>VLOOKUP(C170,MOVI!C:DT,75,0)</f>
        <v>11000000</v>
      </c>
      <c r="HP170" s="275">
        <f>VLOOKUP(C170,FPT!B:HN,75,0)</f>
        <v>11000000</v>
      </c>
      <c r="HQ170" t="str">
        <f t="shared" si="300"/>
        <v/>
      </c>
      <c r="HR170" s="275">
        <f>VLOOKUP(C170,MOVI!C:DT,76,0)</f>
        <v>1</v>
      </c>
      <c r="HS170" s="275">
        <f>VLOOKUP(C170,FPT!B:HQ,76,0)</f>
        <v>1</v>
      </c>
      <c r="HT170" t="str">
        <f t="shared" si="301"/>
        <v/>
      </c>
      <c r="HU170" s="275">
        <f>VLOOKUP(C170,MOVI!C:DT,77,0)</f>
        <v>4400000</v>
      </c>
      <c r="HV170" s="275">
        <f>VLOOKUP(C170,FPT!B:HT,77,0)</f>
        <v>4400000</v>
      </c>
      <c r="HW170" t="str">
        <f t="shared" si="302"/>
        <v/>
      </c>
      <c r="HX170" s="274">
        <f>VLOOKUP(C170,MOVI!C:CB,78,0)</f>
        <v>2384000</v>
      </c>
      <c r="HY170" s="261">
        <f>VLOOKUP(C170,FPT!$B:$CA,78,0)</f>
        <v>2384000</v>
      </c>
      <c r="HZ170" t="str">
        <f t="shared" si="303"/>
        <v/>
      </c>
      <c r="IA170" s="275">
        <f>VLOOKUP(C170,MOVI!C:CD,79,0)</f>
        <v>400000</v>
      </c>
      <c r="IB170" s="275">
        <f>VLOOKUP(C170,FPT!B:HZ,79,0)</f>
        <v>400000</v>
      </c>
      <c r="IC170" t="str">
        <f t="shared" si="304"/>
        <v/>
      </c>
      <c r="ID170" s="275">
        <f>VLOOKUP(C170,MOVI!C:CD,80,0)</f>
        <v>447000</v>
      </c>
      <c r="IE170" s="275">
        <f>VLOOKUP(C170,FPT!B:IC,80,0)</f>
        <v>447000</v>
      </c>
      <c r="IF170" t="str">
        <f t="shared" si="305"/>
        <v/>
      </c>
      <c r="IG170" s="275">
        <f>VLOOKUP(C170,MOVI!C:DT,81,0)</f>
        <v>0</v>
      </c>
      <c r="IH170" s="275">
        <f>VLOOKUP(C170,FPT!B:IF,81,0)</f>
        <v>0</v>
      </c>
      <c r="II170" t="str">
        <f t="shared" si="306"/>
        <v/>
      </c>
      <c r="IJ170" s="275">
        <f>VLOOKUP(C170,MOVI!C:DT,82,0)</f>
        <v>3231000</v>
      </c>
      <c r="IK170" s="275">
        <f>VLOOKUP(C170,FPT!B:II,82,0)</f>
        <v>3231000</v>
      </c>
      <c r="IL170" t="str">
        <f t="shared" si="307"/>
        <v/>
      </c>
      <c r="IM170" s="275">
        <f>ROUND(VLOOKUP(C170,MOVI!C:DT,83,0),0)</f>
        <v>18631000</v>
      </c>
      <c r="IN170" s="275">
        <f>ROUND(VLOOKUP(C170,FPT!B:IL,83,0),0)</f>
        <v>18631000</v>
      </c>
      <c r="IO170" t="str">
        <f t="shared" si="308"/>
        <v/>
      </c>
      <c r="IP170" s="275">
        <f>VLOOKUP(C170,MOVI!C:DT,84,0)</f>
        <v>21369000</v>
      </c>
      <c r="IQ170" s="275">
        <f>VLOOKUP(C170,FPT!B:IO,84,0)</f>
        <v>21369000</v>
      </c>
      <c r="IR170" t="str">
        <f t="shared" si="309"/>
        <v/>
      </c>
      <c r="IS170" s="275">
        <f>ROUND(VLOOKUP(C170,MOVI!C:DT,85,0),0)</f>
        <v>2623800</v>
      </c>
      <c r="IT170" s="275">
        <f>ROUND(VLOOKUP(C170,FPT!B:IR,85,0),0)</f>
        <v>2623800</v>
      </c>
      <c r="IU170" t="str">
        <f t="shared" si="310"/>
        <v/>
      </c>
      <c r="IV170" s="275">
        <f>VLOOKUP(C170,MOVI!C:DT,86,0)</f>
        <v>0</v>
      </c>
      <c r="IW170" s="275">
        <f>VLOOKUP(C170,FPT!B:IU,86,0)</f>
        <v>0</v>
      </c>
      <c r="IX170" t="str">
        <f t="shared" si="311"/>
        <v/>
      </c>
      <c r="IY170" s="275">
        <f>ROUND(VLOOKUP(C170,MOVI!C:DT,87,0),0)</f>
        <v>2623800</v>
      </c>
      <c r="IZ170" s="275">
        <f>ROUND(VLOOKUP(C170,FPT!B:IX,87,0),0)</f>
        <v>2623800</v>
      </c>
      <c r="JA170" t="str">
        <f t="shared" si="312"/>
        <v/>
      </c>
      <c r="JB170" s="275">
        <f>VLOOKUP(C170,MOVI!C:DT,88,0)</f>
        <v>0</v>
      </c>
      <c r="JC170" s="275">
        <f>VLOOKUP(C170,FPT!B:JA,88,0)</f>
        <v>0</v>
      </c>
      <c r="JD170" t="str">
        <f t="shared" si="313"/>
        <v/>
      </c>
      <c r="JE170" s="275">
        <f>VLOOKUP(C170,MOVI!C:DT,89,0)</f>
        <v>0</v>
      </c>
      <c r="JF170" s="275">
        <f>VLOOKUP(C170,FPT!B:JD,89,0)</f>
        <v>0</v>
      </c>
      <c r="JG170" t="str">
        <f t="shared" si="314"/>
        <v/>
      </c>
      <c r="JH170" s="275">
        <f>VLOOKUP(C170,MOVI!C:DT,90,0)</f>
        <v>0</v>
      </c>
      <c r="JI170" s="275">
        <f>VLOOKUP(C170,FPT!B:JG,90,0)</f>
        <v>0</v>
      </c>
      <c r="JJ170" t="str">
        <f t="shared" si="315"/>
        <v/>
      </c>
      <c r="JK170" s="275">
        <f>VLOOKUP(C170,MOVI!C:DT,91,0)</f>
        <v>0</v>
      </c>
      <c r="JL170" s="275">
        <f>VLOOKUP(C170,FPT!B:JJ,91,0)</f>
        <v>0</v>
      </c>
      <c r="JM170" t="str">
        <f t="shared" si="316"/>
        <v/>
      </c>
      <c r="JN170" s="275">
        <f>VLOOKUP(C170,MOVI!C:DT,92,0)</f>
        <v>373400</v>
      </c>
      <c r="JO170" s="275">
        <f>VLOOKUP(C170,FPT!B:JM,92,0)</f>
        <v>373400</v>
      </c>
      <c r="JP170" t="str">
        <f t="shared" si="317"/>
        <v/>
      </c>
      <c r="JQ170" s="275">
        <f>VLOOKUP(C170,MOVI!C:DT,93,0)</f>
        <v>0</v>
      </c>
      <c r="JR170" s="275">
        <f>VLOOKUP(C170,FPT!B:JP,93,0)</f>
        <v>0</v>
      </c>
      <c r="JS170" t="str">
        <f t="shared" si="318"/>
        <v/>
      </c>
      <c r="JT170" s="275">
        <f>VLOOKUP(C170,MOVI!C:DT,94,0)</f>
        <v>373400</v>
      </c>
      <c r="JU170" s="275">
        <f>VLOOKUP(C170,FPT!B:JS,94,0)</f>
        <v>373400</v>
      </c>
      <c r="JV170" t="str">
        <f t="shared" si="319"/>
        <v/>
      </c>
      <c r="JW170" s="275">
        <f>VLOOKUP(C170,MOVI!C:DT,95,0)</f>
        <v>33771800</v>
      </c>
      <c r="JX170" s="275">
        <f>VLOOKUP(C170,FPT!B:JV,95,0)</f>
        <v>33771800</v>
      </c>
      <c r="JY170" t="str">
        <f t="shared" si="320"/>
        <v/>
      </c>
      <c r="JZ170" s="275">
        <f>VLOOKUP(C170,MOVI!C:DT,96,0)</f>
        <v>0</v>
      </c>
      <c r="KA170" s="275">
        <f>VLOOKUP(C170,FPT!B:JY,96,0)</f>
        <v>0</v>
      </c>
      <c r="KB170" t="str">
        <f t="shared" si="321"/>
        <v/>
      </c>
      <c r="KC170" s="275">
        <f>VLOOKUP(C170,MOVI!C:DT,97,0)</f>
        <v>33771800</v>
      </c>
      <c r="KD170" s="275">
        <f>VLOOKUP(C170,FPT!B:KB,97,0)</f>
        <v>33771800</v>
      </c>
      <c r="KE170" t="str">
        <f t="shared" si="322"/>
        <v/>
      </c>
      <c r="KF170" s="275">
        <f>VLOOKUP(C170,MOVI!C:DT,98,0)</f>
        <v>5066000</v>
      </c>
      <c r="KG170" s="275">
        <f>VLOOKUP(C170,FPT!B:KE,98,0)</f>
        <v>5066000</v>
      </c>
      <c r="KH170" t="str">
        <f t="shared" si="323"/>
        <v/>
      </c>
      <c r="KI170" s="275">
        <f>VLOOKUP(C170,MOVI!C:DT,99,0)</f>
        <v>0</v>
      </c>
      <c r="KJ170" s="275">
        <f>VLOOKUP(C170,FPT!B:KH,99,0)</f>
        <v>0</v>
      </c>
      <c r="KK170" t="str">
        <f t="shared" si="324"/>
        <v/>
      </c>
      <c r="KL170" s="275">
        <f>VLOOKUP(C170,MOVI!C:DT,100,0)</f>
        <v>894000</v>
      </c>
      <c r="KM170" s="275">
        <f>VLOOKUP(C170,FPT!B:KK,100,0)</f>
        <v>894000</v>
      </c>
      <c r="KN170" t="str">
        <f t="shared" si="325"/>
        <v/>
      </c>
      <c r="KO170" s="275">
        <f>VLOOKUP(C170,MOVI!C:DT,101,0)</f>
        <v>0</v>
      </c>
      <c r="KP170" s="275">
        <f>VLOOKUP(C170,FPT!B:KN,101,0)</f>
        <v>0</v>
      </c>
      <c r="KQ170" t="str">
        <f t="shared" si="326"/>
        <v/>
      </c>
      <c r="KR170" s="275">
        <f>VLOOKUP(C170,MOVI!C:DT,102,0)</f>
        <v>0</v>
      </c>
      <c r="KS170" s="275">
        <f>VLOOKUP(C170,FPT!B:KQ,102,0)</f>
        <v>0</v>
      </c>
      <c r="KT170" t="str">
        <f t="shared" si="327"/>
        <v/>
      </c>
      <c r="KU170" s="275">
        <f>VLOOKUP(C170,MOVI!C:DT,103,0)</f>
        <v>5960000</v>
      </c>
      <c r="KV170" s="275">
        <f>VLOOKUP(C170,FPT!B:KT,103,0)</f>
        <v>5960000</v>
      </c>
      <c r="KW170" t="str">
        <f t="shared" si="328"/>
        <v/>
      </c>
      <c r="KX170" s="275">
        <f>VLOOKUP(C170,MOVI!C:DT,104,0)</f>
        <v>9191000</v>
      </c>
      <c r="KY170" s="275">
        <f>VLOOKUP(C170,FPT!B:KW,104,0)</f>
        <v>9191000</v>
      </c>
      <c r="KZ170" t="str">
        <f t="shared" si="329"/>
        <v/>
      </c>
      <c r="LA170" s="275">
        <f>VLOOKUP(C170,MOVI!C:DT,105,0)</f>
        <v>596000</v>
      </c>
      <c r="LB170" s="275">
        <f>VLOOKUP(C170,FPT!B:KZ,105,0)</f>
        <v>596000</v>
      </c>
      <c r="LC170" t="str">
        <f t="shared" si="330"/>
        <v/>
      </c>
      <c r="LD170" s="275">
        <f>VLOOKUP(C170,MOVI!C:DT,106,0)</f>
        <v>46556000</v>
      </c>
      <c r="LE170" s="275">
        <f>VLOOKUP(C170,FPT!B:LC,106,0)</f>
        <v>46556000</v>
      </c>
      <c r="LF170" t="str">
        <f t="shared" si="331"/>
        <v/>
      </c>
      <c r="LG170" s="273">
        <f>VLOOKUP(C170,MOVI!C:DT,107,0)</f>
        <v>0</v>
      </c>
      <c r="LH170" s="273">
        <f>VLOOKUP(C170,FPT!B:LF,107,0)</f>
        <v>0</v>
      </c>
      <c r="LI170" t="str">
        <f t="shared" si="332"/>
        <v/>
      </c>
      <c r="LJ170" t="str">
        <f>VLOOKUP(C170,MOVI!C:DV,108,0)</f>
        <v>MoviNorthSales</v>
      </c>
      <c r="LK170" s="252" t="str">
        <f>VLOOKUP(C170,FPT!B:LI,108,0)</f>
        <v>MoviNorthSales</v>
      </c>
      <c r="LL170" t="str">
        <f t="shared" si="333"/>
        <v/>
      </c>
      <c r="LM170" s="275">
        <f>ROUND(VLOOKUP(C170,MOVI!C:DV,109,0),0)</f>
        <v>3333333</v>
      </c>
      <c r="LN170" s="275">
        <f>ROUND(VLOOKUP(C170,FPT!B:LL,109,0),0)</f>
        <v>3333333</v>
      </c>
      <c r="LO170" t="str">
        <f t="shared" si="334"/>
        <v/>
      </c>
      <c r="LP170" t="str">
        <f>VLOOKUP(C170,MOVI!C:DV,110,0)</f>
        <v>HNI</v>
      </c>
      <c r="LQ170" s="247" t="str">
        <f>VLOOKUP(C170,FPT!B:LO,110,0)</f>
        <v>HNI</v>
      </c>
      <c r="LR170" t="str">
        <f t="shared" si="335"/>
        <v/>
      </c>
      <c r="LS170">
        <f>MOVI!DI165</f>
        <v>18</v>
      </c>
      <c r="LV170">
        <f>MOVI!DJ165</f>
        <v>0</v>
      </c>
      <c r="LW170">
        <f>MOVI!DK165</f>
        <v>0</v>
      </c>
      <c r="LX170">
        <f>MOVI!DL165</f>
        <v>0</v>
      </c>
      <c r="LY170">
        <f>MOVI!DM165</f>
        <v>0</v>
      </c>
      <c r="LZ170">
        <f>MOVI!DN165</f>
        <v>0</v>
      </c>
      <c r="MA170">
        <f>MOVI!DO165</f>
        <v>0</v>
      </c>
      <c r="MB170" t="str">
        <f>MOVI!DP165</f>
        <v>HNI</v>
      </c>
      <c r="MC170">
        <f>MOVI!DQ165</f>
        <v>0</v>
      </c>
      <c r="MD170">
        <f>MOVI!DR165</f>
        <v>0</v>
      </c>
      <c r="ME170" t="str">
        <f>VLOOKUP(C170,MOVI!C:DV,121,0)</f>
        <v/>
      </c>
      <c r="MF170" s="252"/>
      <c r="MG170" t="str">
        <f t="shared" si="228"/>
        <v/>
      </c>
      <c r="MH170" t="str">
        <f>VLOOKUP(C170,MOVI!C:DT,122,0)</f>
        <v>MoviNorth</v>
      </c>
      <c r="MI170" s="252" t="str">
        <f>VLOOKUP(C170,FPT!B:DS,112,0)</f>
        <v>MoviNorth</v>
      </c>
      <c r="MJ170" t="str">
        <f t="shared" si="336"/>
        <v/>
      </c>
    </row>
    <row r="171" spans="1:348" x14ac:dyDescent="0.25">
      <c r="A171">
        <v>163</v>
      </c>
      <c r="B171" s="48">
        <v>5112</v>
      </c>
      <c r="C171" s="271" t="s">
        <v>1188</v>
      </c>
      <c r="D171" t="str">
        <f>VLOOKUP(C171,MOVI!C:D,2,0)</f>
        <v>Đỗ Thị Huệ</v>
      </c>
      <c r="E171" t="str">
        <f>VLOOKUP(C171,FPT!B:C,2,0)</f>
        <v>Đỗ Thị Huệ</v>
      </c>
      <c r="F171" t="str">
        <f t="shared" si="229"/>
        <v/>
      </c>
      <c r="G171" t="str">
        <f>VLOOKUP(C171,MOVI!C:E,3,0)</f>
        <v>Sales</v>
      </c>
      <c r="H171" t="str">
        <f>VLOOKUP(C171,FPT!B:F,3,0)</f>
        <v>Sales</v>
      </c>
      <c r="I171" t="str">
        <f t="shared" si="230"/>
        <v/>
      </c>
      <c r="J171" t="str">
        <f>VLOOKUP(C171,MOVI!C:H,4,0)</f>
        <v>Corporate sales</v>
      </c>
      <c r="K171" t="str">
        <f>VLOOKUP(C171,FPT!B:I,4,0)</f>
        <v>Corporate sales</v>
      </c>
      <c r="L171" t="str">
        <f t="shared" si="231"/>
        <v/>
      </c>
      <c r="M171" t="str">
        <f>VLOOKUP(C171,MOVI!C:DT,5,0)</f>
        <v>Manager</v>
      </c>
      <c r="N171" t="str">
        <f>VLOOKUP(C171,FPT!B:L,5,0)</f>
        <v>Manager</v>
      </c>
      <c r="O171" t="str">
        <f t="shared" si="232"/>
        <v/>
      </c>
      <c r="P171" t="str">
        <f>VLOOKUP(C171,MOVI!C:DT,6,0)</f>
        <v>Regional Partnership Manager</v>
      </c>
      <c r="Q171" t="str">
        <f>VLOOKUP(C171,FPT!B:O,6,0)</f>
        <v>Regional Partnership Manager</v>
      </c>
      <c r="R171" t="str">
        <f t="shared" si="233"/>
        <v/>
      </c>
      <c r="S171" t="str">
        <f>VLOOKUP(C171,MOVI!C:DT,7,0)</f>
        <v>North</v>
      </c>
      <c r="T171" t="str">
        <f>VLOOKUP(C171,FPT!B:R,7,0)</f>
        <v>North</v>
      </c>
      <c r="U171" t="str">
        <f t="shared" si="234"/>
        <v/>
      </c>
      <c r="V171" t="str">
        <f>VLOOKUP(C171,MOVI!C:DT,8,0)</f>
        <v>Movi</v>
      </c>
      <c r="W171" t="str">
        <f>VLOOKUP(C171,FPT!B:U,8,0)</f>
        <v>Movi</v>
      </c>
      <c r="X171" t="str">
        <f t="shared" si="235"/>
        <v/>
      </c>
      <c r="Y171" t="str">
        <f>VLOOKUP(C171,MOVI!C:DT,9,0)</f>
        <v>Full-time</v>
      </c>
      <c r="Z171" t="str">
        <f>VLOOKUP(C171,FPT!B:X,9,0)</f>
        <v>Full-time</v>
      </c>
      <c r="AA171" t="str">
        <f t="shared" si="236"/>
        <v/>
      </c>
      <c r="AB171" t="str">
        <f>VLOOKUP(C171,MOVI!C:DT,10,0)</f>
        <v>Permanent</v>
      </c>
      <c r="AC171" t="str">
        <f>VLOOKUP(C171,FPT!B:AA,10,0)</f>
        <v>Permanent</v>
      </c>
      <c r="AD171" t="str">
        <f t="shared" si="237"/>
        <v/>
      </c>
      <c r="AE171" s="247">
        <f>VLOOKUP(C171,MOVI!C:DT,11,0)</f>
        <v>43647</v>
      </c>
      <c r="AF171" s="247">
        <f>VLOOKUP(C171,FPT!B:AD,11,0)</f>
        <v>43647</v>
      </c>
      <c r="AG171" t="str">
        <f t="shared" si="238"/>
        <v/>
      </c>
      <c r="AH171" s="260" t="str">
        <f>VLOOKUP(C171,MOVI!C:DT,12,0)</f>
        <v/>
      </c>
      <c r="AI171" s="260"/>
      <c r="AJ171" t="str">
        <f t="shared" si="338"/>
        <v/>
      </c>
      <c r="AK171">
        <f>VLOOKUP(C171,MOVI!C:DT,13,0)</f>
        <v>0</v>
      </c>
      <c r="AL171" s="247">
        <f>VLOOKUP(C171,FPT!B:AJ,13,0)</f>
        <v>0</v>
      </c>
      <c r="AM171" t="str">
        <f t="shared" si="337"/>
        <v/>
      </c>
      <c r="AN171" s="247">
        <f>VLOOKUP(C171,MOVI!C:DT,14,0)</f>
        <v>0</v>
      </c>
      <c r="AO171" s="247">
        <f>VLOOKUP(C171,FPT!B:AM,14,0)</f>
        <v>0</v>
      </c>
      <c r="AP171" t="str">
        <f t="shared" si="239"/>
        <v/>
      </c>
      <c r="AQ171" t="str">
        <f>VLOOKUP(C171,MOVI!C:DT,15,0)</f>
        <v>LC</v>
      </c>
      <c r="AR171" s="247" t="str">
        <f>VLOOKUP(C171,FPT!B:AP,15,0)</f>
        <v>LC</v>
      </c>
      <c r="AS171" t="str">
        <f t="shared" si="240"/>
        <v/>
      </c>
      <c r="AT171" s="282" t="str">
        <f>VLOOKUP(C171,MOVI!C:DT,16,0)</f>
        <v>LTTP</v>
      </c>
      <c r="AU171" s="247" t="str">
        <f>VLOOKUP(C171,FPT!B:AS,16,0)</f>
        <v>LTTP</v>
      </c>
      <c r="AV171" t="str">
        <f t="shared" si="241"/>
        <v/>
      </c>
      <c r="AW171" t="str">
        <f>VLOOKUP(C171,MOVI!C:DT,17,0)</f>
        <v>L</v>
      </c>
      <c r="AX171" s="247" t="str">
        <f>VLOOKUP(C171,FPT!B:AV,17,0)</f>
        <v>L</v>
      </c>
      <c r="AY171" t="str">
        <f t="shared" si="242"/>
        <v/>
      </c>
      <c r="AZ171">
        <f>VLOOKUP(C171,MOVI!C:DT,18,0)</f>
        <v>0</v>
      </c>
      <c r="BA171" s="247">
        <f>VLOOKUP(C171,FPT!B:AY,18,0)</f>
        <v>0</v>
      </c>
      <c r="BB171" t="str">
        <f t="shared" si="243"/>
        <v/>
      </c>
      <c r="BC171" s="275">
        <f>VLOOKUP(C171,MOVI!C:DT,19,0)</f>
        <v>40000000</v>
      </c>
      <c r="BD171" s="275">
        <f>VLOOKUP(C171,FPT!B:BB,19,0)</f>
        <v>40000000</v>
      </c>
      <c r="BE171" t="str">
        <f t="shared" si="244"/>
        <v/>
      </c>
      <c r="BF171">
        <f>VLOOKUP(C171,MOVI!C:DT,20,0)</f>
        <v>0</v>
      </c>
      <c r="BG171" s="252">
        <f>VLOOKUP(C171,FPT!B:BE,20,0)</f>
        <v>0</v>
      </c>
      <c r="BH171" t="str">
        <f t="shared" si="245"/>
        <v/>
      </c>
      <c r="BI171" s="275">
        <f>VLOOKUP(C171,MOVI!C:DT,21,0)</f>
        <v>40000000</v>
      </c>
      <c r="BJ171" s="275">
        <f>VLOOKUP(C171,FPT!B:BH,21,0)</f>
        <v>40000000</v>
      </c>
      <c r="BK171" t="str">
        <f t="shared" si="246"/>
        <v/>
      </c>
      <c r="BL171" s="275">
        <f>VLOOKUP(C171,MOVI!C:DT,22,0)</f>
        <v>0</v>
      </c>
      <c r="BM171" s="275">
        <f>VLOOKUP(C171,FPT!B:BK,22,0)</f>
        <v>0</v>
      </c>
      <c r="BN171" t="str">
        <f t="shared" si="247"/>
        <v/>
      </c>
      <c r="BO171" s="275">
        <f>VLOOKUP(C171,MOVI!C:DT,23,0)</f>
        <v>3000000</v>
      </c>
      <c r="BP171" s="275">
        <f>VLOOKUP(C171,FPT!B:BN,23,0)</f>
        <v>3000000</v>
      </c>
      <c r="BQ171" t="str">
        <f t="shared" si="248"/>
        <v/>
      </c>
      <c r="BR171" s="275">
        <f>VLOOKUP(C171,MOVI!C:DT,24,0)</f>
        <v>0</v>
      </c>
      <c r="BS171" s="275">
        <f>VLOOKUP(C171,FPT!B:BQ,24,0)</f>
        <v>0</v>
      </c>
      <c r="BT171" t="str">
        <f t="shared" si="249"/>
        <v/>
      </c>
      <c r="BU171" s="275">
        <f>VLOOKUP(C171,MOVI!C:DT,25,0)</f>
        <v>0</v>
      </c>
      <c r="BV171" s="275">
        <f>VLOOKUP(C171,FPT!B:BT,25,0)</f>
        <v>0</v>
      </c>
      <c r="BW171" t="str">
        <f t="shared" si="250"/>
        <v/>
      </c>
      <c r="BX171" s="275">
        <f>VLOOKUP(C171,MOVI!C:DT,26,0)</f>
        <v>0</v>
      </c>
      <c r="BY171" s="275">
        <f>VLOOKUP(C171,FPT!B:BW,26,0)</f>
        <v>0</v>
      </c>
      <c r="BZ171" t="str">
        <f t="shared" si="251"/>
        <v/>
      </c>
      <c r="CA171" s="275">
        <f>VLOOKUP(C171,MOVI!C:DT,27,0)</f>
        <v>0</v>
      </c>
      <c r="CB171" s="275">
        <f>VLOOKUP(C171,FPT!B:BZ,27,0)</f>
        <v>0</v>
      </c>
      <c r="CC171" t="str">
        <f t="shared" si="252"/>
        <v/>
      </c>
      <c r="CD171" s="275">
        <f>VLOOKUP(C171,MOVI!C:DT,28,0)</f>
        <v>3000000</v>
      </c>
      <c r="CE171" s="275">
        <f>VLOOKUP(C171,FPT!B:CC,28,0)</f>
        <v>3000000</v>
      </c>
      <c r="CF171" t="str">
        <f t="shared" si="253"/>
        <v/>
      </c>
      <c r="CG171" t="str">
        <f>VLOOKUP(C171,MOVI!C:DT,29,0)</f>
        <v>CN</v>
      </c>
      <c r="CH171" s="252" t="str">
        <f>VLOOKUP(C171,FPT!B:CF,29,0)</f>
        <v>CN</v>
      </c>
      <c r="CI171" t="str">
        <f t="shared" si="254"/>
        <v/>
      </c>
      <c r="CJ171">
        <f>VLOOKUP(C171,MOVI!C:DT,30,0)</f>
        <v>26</v>
      </c>
      <c r="CK171" s="252">
        <f>VLOOKUP(C171,FPT!B:CI,30,0)</f>
        <v>26</v>
      </c>
      <c r="CL171" t="str">
        <f t="shared" si="255"/>
        <v/>
      </c>
      <c r="CM171">
        <f>VLOOKUP(C171,MOVI!C:DT,31,0)</f>
        <v>26</v>
      </c>
      <c r="CN171" s="252">
        <f>VLOOKUP(C171,FPT!B:CL,31,0)</f>
        <v>26</v>
      </c>
      <c r="CO171" t="str">
        <f t="shared" si="256"/>
        <v/>
      </c>
      <c r="CP171" s="275">
        <f>VLOOKUP(C171,MOVI!C:DT,32,0)</f>
        <v>0</v>
      </c>
      <c r="CQ171" s="275">
        <f>VLOOKUP(C171,FPT!B:CO,32,0)</f>
        <v>0</v>
      </c>
      <c r="CR171" t="str">
        <f t="shared" si="257"/>
        <v/>
      </c>
      <c r="CS171" s="275">
        <f>VLOOKUP(C171,MOVI!C:DT,33,0)</f>
        <v>0</v>
      </c>
      <c r="CT171" s="275">
        <f>VLOOKUP(C171,FPT!B:CR,33,0)</f>
        <v>0</v>
      </c>
      <c r="CU171" t="str">
        <f t="shared" si="258"/>
        <v/>
      </c>
      <c r="CV171" s="275">
        <f>VLOOKUP(C171,MOVI!C:DT,34,0)</f>
        <v>0</v>
      </c>
      <c r="CW171" s="275">
        <f>VLOOKUP(C171,FPT!B:CU,34,0)</f>
        <v>0</v>
      </c>
      <c r="CX171" t="str">
        <f t="shared" si="259"/>
        <v/>
      </c>
      <c r="CY171" s="275">
        <f>VLOOKUP(C171,MOVI!C:DT,35,0)</f>
        <v>26</v>
      </c>
      <c r="CZ171" s="275">
        <f>VLOOKUP(C171,FPT!B:CX,35,0)</f>
        <v>26</v>
      </c>
      <c r="DA171" t="str">
        <f t="shared" si="260"/>
        <v/>
      </c>
      <c r="DB171" s="275">
        <f>VLOOKUP(C171,MOVI!C:DT,36,0)</f>
        <v>0</v>
      </c>
      <c r="DC171" s="275">
        <f>VLOOKUP(C171,FPT!B:DA,36,0)</f>
        <v>0</v>
      </c>
      <c r="DD171" t="str">
        <f t="shared" si="261"/>
        <v/>
      </c>
      <c r="DE171" s="275">
        <f>VLOOKUP(C171,MOVI!C:DT,37,0)</f>
        <v>0</v>
      </c>
      <c r="DF171" s="275">
        <f>VLOOKUP(C171,FPT!B:DD,37,0)</f>
        <v>0</v>
      </c>
      <c r="DG171" t="str">
        <f t="shared" si="262"/>
        <v/>
      </c>
      <c r="DH171" s="275">
        <f>VLOOKUP(C171,MOVI!C:DT,38,0)</f>
        <v>0</v>
      </c>
      <c r="DI171" s="275">
        <f>VLOOKUP(C171,FPT!B:DG,38,0)</f>
        <v>0</v>
      </c>
      <c r="DJ171" t="str">
        <f t="shared" si="263"/>
        <v/>
      </c>
      <c r="DK171" s="275">
        <f>VLOOKUP(C171,MOVI!C:DT,39,0)</f>
        <v>0</v>
      </c>
      <c r="DL171" s="275">
        <f>VLOOKUP(C171,FPT!B:DJ,39,0)</f>
        <v>0</v>
      </c>
      <c r="DM171" t="str">
        <f t="shared" si="264"/>
        <v/>
      </c>
      <c r="DN171" s="275">
        <f>VLOOKUP(C171,MOVI!C:DT,40,0)</f>
        <v>0</v>
      </c>
      <c r="DO171" s="275">
        <f>VLOOKUP(C171,FPT!B:DM,40,0)</f>
        <v>0</v>
      </c>
      <c r="DP171" t="str">
        <f t="shared" si="265"/>
        <v/>
      </c>
      <c r="DQ171" s="275">
        <f>VLOOKUP(C171,MOVI!C:DT,41,0)</f>
        <v>0</v>
      </c>
      <c r="DR171" s="275">
        <f>VLOOKUP(C171,FPT!B:DP,41,0)</f>
        <v>0</v>
      </c>
      <c r="DS171" t="str">
        <f t="shared" si="266"/>
        <v/>
      </c>
      <c r="DT171" s="275">
        <f>VLOOKUP(C171,MOVI!C:DT,42,0)</f>
        <v>40000000</v>
      </c>
      <c r="DU171" s="275">
        <f>ROUND(VLOOKUP(C171,FPT!B:DS,42,0),0)</f>
        <v>40000000</v>
      </c>
      <c r="DV171" t="str">
        <f t="shared" si="267"/>
        <v/>
      </c>
      <c r="DW171" s="275">
        <f>VLOOKUP(C171,MOVI!C:DT,43,0)</f>
        <v>0</v>
      </c>
      <c r="DX171" s="275">
        <f>VLOOKUP(C171,FPT!B:DV,43,0)</f>
        <v>0</v>
      </c>
      <c r="DY171" t="str">
        <f t="shared" si="268"/>
        <v/>
      </c>
      <c r="DZ171" s="275">
        <f>VLOOKUP(C171,MOVI!C:DT,44,0)</f>
        <v>0</v>
      </c>
      <c r="EA171" s="275">
        <f>VLOOKUP(C171,FPT!B:DY,44,0)</f>
        <v>0</v>
      </c>
      <c r="EB171" t="str">
        <f t="shared" si="269"/>
        <v/>
      </c>
      <c r="EC171" s="275">
        <f>VLOOKUP(C171,MOVI!C:DT,45,0)</f>
        <v>40000000</v>
      </c>
      <c r="ED171" s="275">
        <f>ROUND(VLOOKUP(C171,FPT!B:EB,45,0),0)</f>
        <v>40000000</v>
      </c>
      <c r="EE171" t="str">
        <f t="shared" si="270"/>
        <v/>
      </c>
      <c r="EF171" s="275">
        <f>VLOOKUP(C171,MOVI!C:DT,46,0)</f>
        <v>0</v>
      </c>
      <c r="EG171" s="275">
        <f>VLOOKUP(C171,FPT!B:EE,46,0)</f>
        <v>0</v>
      </c>
      <c r="EH171" t="str">
        <f t="shared" si="271"/>
        <v/>
      </c>
      <c r="EI171" s="275">
        <f>VLOOKUP(C171,MOVI!C:DT,47,0)</f>
        <v>3000000</v>
      </c>
      <c r="EJ171" s="275">
        <f>VLOOKUP(C171,FPT!B:EH,47,0)</f>
        <v>3000000</v>
      </c>
      <c r="EK171" t="str">
        <f t="shared" si="272"/>
        <v/>
      </c>
      <c r="EL171" s="275">
        <f>VLOOKUP(C171,MOVI!C:DT,48,0)</f>
        <v>0</v>
      </c>
      <c r="EM171" s="275">
        <f>VLOOKUP(C171,FPT!B:EK,48,0)</f>
        <v>0</v>
      </c>
      <c r="EN171" t="str">
        <f t="shared" si="273"/>
        <v/>
      </c>
      <c r="EO171" s="275">
        <f>VLOOKUP(C171,MOVI!C:DT,49,0)</f>
        <v>0</v>
      </c>
      <c r="EP171" s="275">
        <f>VLOOKUP(C171,FPT!B:EN,49,0)</f>
        <v>0</v>
      </c>
      <c r="EQ171" t="str">
        <f t="shared" si="274"/>
        <v/>
      </c>
      <c r="ER171" s="275">
        <f>VLOOKUP(C171,MOVI!C:DT,50,0)</f>
        <v>0</v>
      </c>
      <c r="ES171" s="275">
        <f>VLOOKUP(C171,FPT!B:EQ,50,0)</f>
        <v>0</v>
      </c>
      <c r="ET171" t="str">
        <f t="shared" si="275"/>
        <v/>
      </c>
      <c r="EU171" s="275">
        <f>VLOOKUP(C171,MOVI!C:DT,51,0)</f>
        <v>0</v>
      </c>
      <c r="EV171" s="275">
        <f>VLOOKUP(C171,FPT!B:ET,51,0)</f>
        <v>0</v>
      </c>
      <c r="EW171" t="str">
        <f t="shared" si="276"/>
        <v/>
      </c>
      <c r="EX171" s="275">
        <f>VLOOKUP(C171,MOVI!C:DT,52,0)</f>
        <v>0</v>
      </c>
      <c r="EY171" s="275">
        <f>VLOOKUP(C171,FPT!B:EW,52,0)</f>
        <v>0</v>
      </c>
      <c r="EZ171" t="str">
        <f t="shared" si="277"/>
        <v/>
      </c>
      <c r="FA171" s="275">
        <f>VLOOKUP(C171,MOVI!C:DT,53,0)</f>
        <v>0</v>
      </c>
      <c r="FB171" s="275">
        <f>VLOOKUP(C171,FPT!B:EZ,53,0)</f>
        <v>0</v>
      </c>
      <c r="FC171" t="str">
        <f t="shared" si="278"/>
        <v/>
      </c>
      <c r="FD171" s="275">
        <f>VLOOKUP(C171,MOVI!C:DT,54,0)</f>
        <v>0</v>
      </c>
      <c r="FE171" s="275">
        <f>VLOOKUP(C171,FPT!B:FC,54,0)</f>
        <v>0</v>
      </c>
      <c r="FF171" t="str">
        <f t="shared" si="279"/>
        <v/>
      </c>
      <c r="FG171" s="275">
        <f>VLOOKUP(C171,MOVI!C:DT,55,0)</f>
        <v>0</v>
      </c>
      <c r="FH171" s="275">
        <f>VLOOKUP(C171,FPT!B:FF,55,0)</f>
        <v>0</v>
      </c>
      <c r="FI171" t="str">
        <f t="shared" si="280"/>
        <v/>
      </c>
      <c r="FJ171" s="275">
        <f>VLOOKUP(C171,MOVI!C:DT,56,0)</f>
        <v>3000000</v>
      </c>
      <c r="FK171" s="275">
        <f>VLOOKUP(C171,FPT!B:FI,56,0)</f>
        <v>3000000</v>
      </c>
      <c r="FL171" t="str">
        <f t="shared" si="281"/>
        <v/>
      </c>
      <c r="FM171" s="275">
        <f>VLOOKUP(C171,MOVI!C:DT,57,0)</f>
        <v>0</v>
      </c>
      <c r="FN171" s="275">
        <f>VLOOKUP(C171,FPT!B:FL,57,0)</f>
        <v>0</v>
      </c>
      <c r="FO171" t="str">
        <f t="shared" si="282"/>
        <v/>
      </c>
      <c r="FP171" s="275">
        <f>VLOOKUP(C171,MOVI!C:DT,58,0)</f>
        <v>0</v>
      </c>
      <c r="FQ171" s="275">
        <f>VLOOKUP(C171,FPT!B:FO,58,0)</f>
        <v>0</v>
      </c>
      <c r="FR171" t="str">
        <f t="shared" si="283"/>
        <v/>
      </c>
      <c r="FS171" s="275">
        <f>VLOOKUP(C171,MOVI!C:DT,59,0)</f>
        <v>0</v>
      </c>
      <c r="FT171" s="275">
        <f>VLOOKUP(C171,FPT!B:FR,59,0)</f>
        <v>0</v>
      </c>
      <c r="FU171" t="str">
        <f t="shared" si="284"/>
        <v/>
      </c>
      <c r="FV171" s="275">
        <f>VLOOKUP(C171,MOVI!C:DT,60,0)</f>
        <v>0</v>
      </c>
      <c r="FW171" s="275">
        <f>VLOOKUP(C171,FPT!B:FU,60,0)</f>
        <v>0</v>
      </c>
      <c r="FX171" t="str">
        <f t="shared" si="285"/>
        <v/>
      </c>
      <c r="FY171" s="275">
        <f>VLOOKUP(C171,MOVI!C:DT,61,0)</f>
        <v>0</v>
      </c>
      <c r="FZ171" s="275">
        <f>VLOOKUP(C171,FPT!B:FX,61,0)</f>
        <v>0</v>
      </c>
      <c r="GA171" t="str">
        <f t="shared" si="286"/>
        <v/>
      </c>
      <c r="GB171" s="275">
        <f>VLOOKUP(C171,MOVI!C:DT,62,0)</f>
        <v>0</v>
      </c>
      <c r="GC171" s="275">
        <f>VLOOKUP(C171,FPT!B:GA,62,0)</f>
        <v>0</v>
      </c>
      <c r="GD171" t="str">
        <f t="shared" si="287"/>
        <v/>
      </c>
      <c r="GE171" s="275">
        <f>VLOOKUP(C171,MOVI!C:DT,63,0)</f>
        <v>0</v>
      </c>
      <c r="GF171" s="275">
        <f>VLOOKUP(C171,FPT!B:GD,63,0)</f>
        <v>0</v>
      </c>
      <c r="GG171" t="str">
        <f t="shared" si="288"/>
        <v/>
      </c>
      <c r="GH171" s="275">
        <f>VLOOKUP(C171,MOVI!C:DT,64,0)</f>
        <v>0</v>
      </c>
      <c r="GI171" s="275">
        <f>VLOOKUP(C171,FPT!B:GG,64,0)</f>
        <v>0</v>
      </c>
      <c r="GJ171" t="str">
        <f t="shared" si="289"/>
        <v/>
      </c>
      <c r="GK171" s="275">
        <f>VLOOKUP(C171,MOVI!C:DT,65,0)</f>
        <v>0</v>
      </c>
      <c r="GL171" s="275">
        <f>VLOOKUP(C171,FPT!B:GJ,65,0)</f>
        <v>0</v>
      </c>
      <c r="GM171" t="str">
        <f t="shared" si="290"/>
        <v/>
      </c>
      <c r="GN171" s="275">
        <f>VLOOKUP(C171,MOVI!C:DT,66,0)</f>
        <v>0</v>
      </c>
      <c r="GO171" s="275">
        <f>VLOOKUP(C171,FPT!B:GM,66,0)</f>
        <v>0</v>
      </c>
      <c r="GP171" t="str">
        <f t="shared" si="291"/>
        <v/>
      </c>
      <c r="GQ171" s="275">
        <f>VLOOKUP(C171,MOVI!C:DT,67,0)</f>
        <v>0</v>
      </c>
      <c r="GR171" s="275">
        <f>VLOOKUP(C171,FPT!B:GP,67,0)</f>
        <v>0</v>
      </c>
      <c r="GS171" t="str">
        <f t="shared" si="292"/>
        <v/>
      </c>
      <c r="GT171" s="275">
        <f>VLOOKUP(C171,MOVI!C:DT,68,0)</f>
        <v>0</v>
      </c>
      <c r="GU171" s="275">
        <f>VLOOKUP(C171,FPT!B:GS,68,0)</f>
        <v>0</v>
      </c>
      <c r="GV171" t="str">
        <f t="shared" si="293"/>
        <v/>
      </c>
      <c r="GW171" s="275">
        <f>VLOOKUP(C171,MOVI!C:DT,69,0)</f>
        <v>0</v>
      </c>
      <c r="GX171" s="275">
        <f>VLOOKUP(C171,FPT!B:GV,69,0)</f>
        <v>0</v>
      </c>
      <c r="GY171" t="str">
        <f t="shared" si="294"/>
        <v/>
      </c>
      <c r="GZ171" s="275">
        <f>VLOOKUP(C171,MOVI!C:DT,70,0)</f>
        <v>0</v>
      </c>
      <c r="HA171" s="275">
        <f>VLOOKUP(C171,FPT!B:GY,70,0)</f>
        <v>0</v>
      </c>
      <c r="HB171" t="str">
        <f t="shared" si="295"/>
        <v/>
      </c>
      <c r="HC171" s="275">
        <f>VLOOKUP(C171,MOVI!C:DT,71,0)</f>
        <v>43000000</v>
      </c>
      <c r="HD171" s="275">
        <f>ROUND(VLOOKUP(C171,FPT!B:HB,71,0),0)</f>
        <v>43000000</v>
      </c>
      <c r="HE171" t="str">
        <f t="shared" si="296"/>
        <v/>
      </c>
      <c r="HF171" s="275">
        <f>ROUND(VLOOKUP(C171,MOVI!C:DT,72,0),0)</f>
        <v>0</v>
      </c>
      <c r="HG171" s="275">
        <f>ROUND(VLOOKUP(C171,FPT!B:HE,72,0),0)</f>
        <v>0</v>
      </c>
      <c r="HH171" t="str">
        <f t="shared" si="297"/>
        <v/>
      </c>
      <c r="HI171" s="275">
        <f>VLOOKUP(C171,MOVI!C:DT,73,0)</f>
        <v>0</v>
      </c>
      <c r="HJ171" s="275">
        <f>VLOOKUP(C171,FPT!B:HH,73,0)</f>
        <v>0</v>
      </c>
      <c r="HK171" t="str">
        <f t="shared" si="298"/>
        <v/>
      </c>
      <c r="HL171" s="275">
        <f>VLOOKUP(C171,MOVI!C:DT,74,0)</f>
        <v>0</v>
      </c>
      <c r="HM171" s="275">
        <f>VLOOKUP(C171,FPT!B:HK,74,0)</f>
        <v>0</v>
      </c>
      <c r="HN171" t="str">
        <f t="shared" si="299"/>
        <v/>
      </c>
      <c r="HO171" s="275">
        <f>VLOOKUP(C171,MOVI!C:DT,75,0)</f>
        <v>11000000</v>
      </c>
      <c r="HP171" s="275">
        <f>VLOOKUP(C171,FPT!B:HN,75,0)</f>
        <v>11000000</v>
      </c>
      <c r="HQ171" t="str">
        <f t="shared" si="300"/>
        <v/>
      </c>
      <c r="HR171" s="275">
        <f>VLOOKUP(C171,MOVI!C:DT,76,0)</f>
        <v>1</v>
      </c>
      <c r="HS171" s="275">
        <f>VLOOKUP(C171,FPT!B:HQ,76,0)</f>
        <v>1</v>
      </c>
      <c r="HT171" t="str">
        <f t="shared" si="301"/>
        <v/>
      </c>
      <c r="HU171" s="275">
        <f>VLOOKUP(C171,MOVI!C:DT,77,0)</f>
        <v>4400000</v>
      </c>
      <c r="HV171" s="275">
        <f>VLOOKUP(C171,FPT!B:HT,77,0)</f>
        <v>4400000</v>
      </c>
      <c r="HW171" t="str">
        <f t="shared" si="302"/>
        <v/>
      </c>
      <c r="HX171" s="274">
        <f>VLOOKUP(C171,MOVI!C:CB,78,0)</f>
        <v>2384000</v>
      </c>
      <c r="HY171" s="261">
        <f>VLOOKUP(C171,FPT!$B:$CA,78,0)</f>
        <v>2384000</v>
      </c>
      <c r="HZ171" t="str">
        <f t="shared" si="303"/>
        <v/>
      </c>
      <c r="IA171" s="275">
        <f>VLOOKUP(C171,MOVI!C:CD,79,0)</f>
        <v>400000</v>
      </c>
      <c r="IB171" s="275">
        <f>VLOOKUP(C171,FPT!B:HZ,79,0)</f>
        <v>400000</v>
      </c>
      <c r="IC171" t="str">
        <f t="shared" si="304"/>
        <v/>
      </c>
      <c r="ID171" s="275">
        <f>VLOOKUP(C171,MOVI!C:CD,80,0)</f>
        <v>447000</v>
      </c>
      <c r="IE171" s="275">
        <f>VLOOKUP(C171,FPT!B:IC,80,0)</f>
        <v>447000</v>
      </c>
      <c r="IF171" t="str">
        <f t="shared" si="305"/>
        <v/>
      </c>
      <c r="IG171" s="275">
        <f>VLOOKUP(C171,MOVI!C:DT,81,0)</f>
        <v>0</v>
      </c>
      <c r="IH171" s="275">
        <f>VLOOKUP(C171,FPT!B:IF,81,0)</f>
        <v>0</v>
      </c>
      <c r="II171" t="str">
        <f t="shared" si="306"/>
        <v/>
      </c>
      <c r="IJ171" s="275">
        <f>VLOOKUP(C171,MOVI!C:DT,82,0)</f>
        <v>3231000</v>
      </c>
      <c r="IK171" s="275">
        <f>VLOOKUP(C171,FPT!B:II,82,0)</f>
        <v>3231000</v>
      </c>
      <c r="IL171" t="str">
        <f t="shared" si="307"/>
        <v/>
      </c>
      <c r="IM171" s="275">
        <f>ROUND(VLOOKUP(C171,MOVI!C:DT,83,0),0)</f>
        <v>18631000</v>
      </c>
      <c r="IN171" s="275">
        <f>ROUND(VLOOKUP(C171,FPT!B:IL,83,0),0)</f>
        <v>18631000</v>
      </c>
      <c r="IO171" t="str">
        <f t="shared" si="308"/>
        <v/>
      </c>
      <c r="IP171" s="275">
        <f>VLOOKUP(C171,MOVI!C:DT,84,0)</f>
        <v>24369000</v>
      </c>
      <c r="IQ171" s="275">
        <f>VLOOKUP(C171,FPT!B:IO,84,0)</f>
        <v>24369000</v>
      </c>
      <c r="IR171" t="str">
        <f t="shared" si="309"/>
        <v/>
      </c>
      <c r="IS171" s="275">
        <f>ROUND(VLOOKUP(C171,MOVI!C:DT,85,0),0)</f>
        <v>3223800</v>
      </c>
      <c r="IT171" s="275">
        <f>ROUND(VLOOKUP(C171,FPT!B:IR,85,0),0)</f>
        <v>3223800</v>
      </c>
      <c r="IU171" t="str">
        <f t="shared" si="310"/>
        <v/>
      </c>
      <c r="IV171" s="275">
        <f>VLOOKUP(C171,MOVI!C:DT,86,0)</f>
        <v>0</v>
      </c>
      <c r="IW171" s="275">
        <f>VLOOKUP(C171,FPT!B:IU,86,0)</f>
        <v>0</v>
      </c>
      <c r="IX171" t="str">
        <f t="shared" si="311"/>
        <v/>
      </c>
      <c r="IY171" s="275">
        <f>ROUND(VLOOKUP(C171,MOVI!C:DT,87,0),0)</f>
        <v>3223800</v>
      </c>
      <c r="IZ171" s="275">
        <f>ROUND(VLOOKUP(C171,FPT!B:IX,87,0),0)</f>
        <v>3223800</v>
      </c>
      <c r="JA171" t="str">
        <f t="shared" si="312"/>
        <v/>
      </c>
      <c r="JB171" s="275">
        <f>VLOOKUP(C171,MOVI!C:DT,88,0)</f>
        <v>0</v>
      </c>
      <c r="JC171" s="275">
        <f>VLOOKUP(C171,FPT!B:JA,88,0)</f>
        <v>0</v>
      </c>
      <c r="JD171" t="str">
        <f t="shared" si="313"/>
        <v/>
      </c>
      <c r="JE171" s="275">
        <f>VLOOKUP(C171,MOVI!C:DT,89,0)</f>
        <v>149000</v>
      </c>
      <c r="JF171" s="275">
        <f>VLOOKUP(C171,FPT!B:JD,89,0)</f>
        <v>149000</v>
      </c>
      <c r="JG171" t="str">
        <f t="shared" si="314"/>
        <v/>
      </c>
      <c r="JH171" s="275">
        <f>VLOOKUP(C171,MOVI!C:DT,90,0)</f>
        <v>0</v>
      </c>
      <c r="JI171" s="275">
        <f>VLOOKUP(C171,FPT!B:JG,90,0)</f>
        <v>0</v>
      </c>
      <c r="JJ171" t="str">
        <f t="shared" si="315"/>
        <v/>
      </c>
      <c r="JK171" s="275">
        <f>VLOOKUP(C171,MOVI!C:DT,91,0)</f>
        <v>0</v>
      </c>
      <c r="JL171" s="275">
        <f>VLOOKUP(C171,FPT!B:JJ,91,0)</f>
        <v>0</v>
      </c>
      <c r="JM171" t="str">
        <f t="shared" si="316"/>
        <v/>
      </c>
      <c r="JN171" s="275">
        <f>VLOOKUP(C171,MOVI!C:DT,92,0)</f>
        <v>0</v>
      </c>
      <c r="JO171" s="275">
        <f>VLOOKUP(C171,FPT!B:JM,92,0)</f>
        <v>0</v>
      </c>
      <c r="JP171" t="str">
        <f t="shared" si="317"/>
        <v/>
      </c>
      <c r="JQ171" s="275">
        <f>VLOOKUP(C171,MOVI!C:DT,93,0)</f>
        <v>0</v>
      </c>
      <c r="JR171" s="275">
        <f>VLOOKUP(C171,FPT!B:JP,93,0)</f>
        <v>0</v>
      </c>
      <c r="JS171" t="str">
        <f t="shared" si="318"/>
        <v/>
      </c>
      <c r="JT171" s="275">
        <f>VLOOKUP(C171,MOVI!C:DT,94,0)</f>
        <v>149000</v>
      </c>
      <c r="JU171" s="275">
        <f>VLOOKUP(C171,FPT!B:JS,94,0)</f>
        <v>149000</v>
      </c>
      <c r="JV171" t="str">
        <f t="shared" si="319"/>
        <v/>
      </c>
      <c r="JW171" s="275">
        <f>VLOOKUP(C171,MOVI!C:DT,95,0)</f>
        <v>36396200</v>
      </c>
      <c r="JX171" s="275">
        <f>VLOOKUP(C171,FPT!B:JV,95,0)</f>
        <v>36396200</v>
      </c>
      <c r="JY171" t="str">
        <f t="shared" si="320"/>
        <v/>
      </c>
      <c r="JZ171" s="275">
        <f>VLOOKUP(C171,MOVI!C:DT,96,0)</f>
        <v>0</v>
      </c>
      <c r="KA171" s="275">
        <f>VLOOKUP(C171,FPT!B:JY,96,0)</f>
        <v>0</v>
      </c>
      <c r="KB171" t="str">
        <f t="shared" si="321"/>
        <v/>
      </c>
      <c r="KC171" s="275">
        <f>VLOOKUP(C171,MOVI!C:DT,97,0)</f>
        <v>36396200</v>
      </c>
      <c r="KD171" s="275">
        <f>VLOOKUP(C171,FPT!B:KB,97,0)</f>
        <v>36396200</v>
      </c>
      <c r="KE171" t="str">
        <f t="shared" si="322"/>
        <v/>
      </c>
      <c r="KF171" s="275">
        <f>VLOOKUP(C171,MOVI!C:DT,98,0)</f>
        <v>5066000</v>
      </c>
      <c r="KG171" s="275">
        <f>VLOOKUP(C171,FPT!B:KE,98,0)</f>
        <v>5066000</v>
      </c>
      <c r="KH171" t="str">
        <f t="shared" si="323"/>
        <v/>
      </c>
      <c r="KI171" s="275">
        <f>VLOOKUP(C171,MOVI!C:DT,99,0)</f>
        <v>0</v>
      </c>
      <c r="KJ171" s="275">
        <f>VLOOKUP(C171,FPT!B:KH,99,0)</f>
        <v>0</v>
      </c>
      <c r="KK171" t="str">
        <f t="shared" si="324"/>
        <v/>
      </c>
      <c r="KL171" s="275">
        <f>VLOOKUP(C171,MOVI!C:DT,100,0)</f>
        <v>894000</v>
      </c>
      <c r="KM171" s="275">
        <f>VLOOKUP(C171,FPT!B:KK,100,0)</f>
        <v>894000</v>
      </c>
      <c r="KN171" t="str">
        <f t="shared" si="325"/>
        <v/>
      </c>
      <c r="KO171" s="275">
        <f>VLOOKUP(C171,MOVI!C:DT,101,0)</f>
        <v>0</v>
      </c>
      <c r="KP171" s="275">
        <f>VLOOKUP(C171,FPT!B:KN,101,0)</f>
        <v>0</v>
      </c>
      <c r="KQ171" t="str">
        <f t="shared" si="326"/>
        <v/>
      </c>
      <c r="KR171" s="275">
        <f>VLOOKUP(C171,MOVI!C:DT,102,0)</f>
        <v>0</v>
      </c>
      <c r="KS171" s="275">
        <f>VLOOKUP(C171,FPT!B:KQ,102,0)</f>
        <v>0</v>
      </c>
      <c r="KT171" t="str">
        <f t="shared" si="327"/>
        <v/>
      </c>
      <c r="KU171" s="275">
        <f>VLOOKUP(C171,MOVI!C:DT,103,0)</f>
        <v>5960000</v>
      </c>
      <c r="KV171" s="275">
        <f>VLOOKUP(C171,FPT!B:KT,103,0)</f>
        <v>5960000</v>
      </c>
      <c r="KW171" t="str">
        <f t="shared" si="328"/>
        <v/>
      </c>
      <c r="KX171" s="275">
        <f>VLOOKUP(C171,MOVI!C:DT,104,0)</f>
        <v>9191000</v>
      </c>
      <c r="KY171" s="275">
        <f>VLOOKUP(C171,FPT!B:KW,104,0)</f>
        <v>9191000</v>
      </c>
      <c r="KZ171" t="str">
        <f t="shared" si="329"/>
        <v/>
      </c>
      <c r="LA171" s="275">
        <f>VLOOKUP(C171,MOVI!C:DT,105,0)</f>
        <v>596000</v>
      </c>
      <c r="LB171" s="275">
        <f>VLOOKUP(C171,FPT!B:KZ,105,0)</f>
        <v>596000</v>
      </c>
      <c r="LC171" t="str">
        <f t="shared" si="330"/>
        <v/>
      </c>
      <c r="LD171" s="275">
        <f>VLOOKUP(C171,MOVI!C:DT,106,0)</f>
        <v>49556000</v>
      </c>
      <c r="LE171" s="275">
        <f>VLOOKUP(C171,FPT!B:LC,106,0)</f>
        <v>49556000</v>
      </c>
      <c r="LF171" t="str">
        <f t="shared" si="331"/>
        <v/>
      </c>
      <c r="LG171" s="273">
        <f>VLOOKUP(C171,MOVI!C:DT,107,0)</f>
        <v>0</v>
      </c>
      <c r="LH171" s="273">
        <f>VLOOKUP(C171,FPT!B:LF,107,0)</f>
        <v>0</v>
      </c>
      <c r="LI171" t="str">
        <f t="shared" si="332"/>
        <v/>
      </c>
      <c r="LJ171" t="str">
        <f>VLOOKUP(C171,MOVI!C:DV,108,0)</f>
        <v>MoviNorthSales</v>
      </c>
      <c r="LK171" s="252" t="str">
        <f>VLOOKUP(C171,FPT!B:LI,108,0)</f>
        <v>MoviNorthSales</v>
      </c>
      <c r="LL171" t="str">
        <f t="shared" si="333"/>
        <v/>
      </c>
      <c r="LM171" s="275">
        <f>ROUND(VLOOKUP(C171,MOVI!C:DV,109,0),0)</f>
        <v>3333333</v>
      </c>
      <c r="LN171" s="275">
        <f>ROUND(VLOOKUP(C171,FPT!B:LL,109,0),0)</f>
        <v>3333333</v>
      </c>
      <c r="LO171" t="str">
        <f t="shared" si="334"/>
        <v/>
      </c>
      <c r="LP171" t="str">
        <f>VLOOKUP(C171,MOVI!C:DV,110,0)</f>
        <v>HNI</v>
      </c>
      <c r="LQ171" s="247" t="str">
        <f>VLOOKUP(C171,FPT!B:LO,110,0)</f>
        <v>HNI</v>
      </c>
      <c r="LR171" t="str">
        <f t="shared" si="335"/>
        <v/>
      </c>
      <c r="LS171">
        <f>MOVI!DI166</f>
        <v>22</v>
      </c>
      <c r="LV171">
        <f>MOVI!DJ166</f>
        <v>0</v>
      </c>
      <c r="LW171">
        <f>MOVI!DK166</f>
        <v>0</v>
      </c>
      <c r="LX171" t="str">
        <f>MOVI!DL166</f>
        <v>x</v>
      </c>
      <c r="LY171">
        <f>MOVI!DM166</f>
        <v>0</v>
      </c>
      <c r="LZ171">
        <f>MOVI!DN166</f>
        <v>149000</v>
      </c>
      <c r="MA171">
        <f>MOVI!DO166</f>
        <v>0</v>
      </c>
      <c r="MB171" t="str">
        <f>MOVI!DP166</f>
        <v>HNI</v>
      </c>
      <c r="MC171">
        <f>MOVI!DQ166</f>
        <v>0</v>
      </c>
      <c r="MD171">
        <f>MOVI!DR166</f>
        <v>0</v>
      </c>
      <c r="ME171" t="str">
        <f>VLOOKUP(C171,MOVI!C:DV,121,0)</f>
        <v/>
      </c>
      <c r="MF171" s="252"/>
      <c r="MG171" t="str">
        <f t="shared" si="228"/>
        <v/>
      </c>
      <c r="MH171" t="str">
        <f>VLOOKUP(C171,MOVI!C:DT,122,0)</f>
        <v>MoviNorth</v>
      </c>
      <c r="MI171" s="252" t="str">
        <f>VLOOKUP(C171,FPT!B:DS,112,0)</f>
        <v>MoviNorth</v>
      </c>
      <c r="MJ171" t="str">
        <f t="shared" si="336"/>
        <v/>
      </c>
    </row>
    <row r="172" spans="1:348" x14ac:dyDescent="0.25">
      <c r="A172">
        <v>164</v>
      </c>
      <c r="B172" s="48">
        <v>5702</v>
      </c>
      <c r="C172" s="271" t="s">
        <v>1189</v>
      </c>
      <c r="D172" t="str">
        <f>VLOOKUP(C172,MOVI!C:D,2,0)</f>
        <v>Hồ Trần Lưu</v>
      </c>
      <c r="E172" t="str">
        <f>VLOOKUP(C172,FPT!B:C,2,0)</f>
        <v>Hồ Trần Lưu</v>
      </c>
      <c r="F172" t="str">
        <f t="shared" si="229"/>
        <v/>
      </c>
      <c r="G172" t="str">
        <f>VLOOKUP(C172,MOVI!C:E,3,0)</f>
        <v>Sales</v>
      </c>
      <c r="H172" t="str">
        <f>VLOOKUP(C172,FPT!B:F,3,0)</f>
        <v>Sales</v>
      </c>
      <c r="I172" t="str">
        <f t="shared" si="230"/>
        <v/>
      </c>
      <c r="J172" t="str">
        <f>VLOOKUP(C172,MOVI!C:H,4,0)</f>
        <v>Corporate sales</v>
      </c>
      <c r="K172" t="str">
        <f>VLOOKUP(C172,FPT!B:I,4,0)</f>
        <v>Corporate sales</v>
      </c>
      <c r="L172" t="str">
        <f t="shared" si="231"/>
        <v/>
      </c>
      <c r="M172" t="str">
        <f>VLOOKUP(C172,MOVI!C:DT,5,0)</f>
        <v>Manager</v>
      </c>
      <c r="N172" t="str">
        <f>VLOOKUP(C172,FPT!B:L,5,0)</f>
        <v>Manager</v>
      </c>
      <c r="O172" t="str">
        <f t="shared" si="232"/>
        <v/>
      </c>
      <c r="P172" t="str">
        <f>VLOOKUP(C172,MOVI!C:DT,6,0)</f>
        <v>Regional Partnership Manager</v>
      </c>
      <c r="Q172" t="str">
        <f>VLOOKUP(C172,FPT!B:O,6,0)</f>
        <v>Regional Partnership Manager</v>
      </c>
      <c r="R172" t="str">
        <f t="shared" si="233"/>
        <v/>
      </c>
      <c r="S172" t="str">
        <f>VLOOKUP(C172,MOVI!C:DT,7,0)</f>
        <v>South</v>
      </c>
      <c r="T172" t="str">
        <f>VLOOKUP(C172,FPT!B:R,7,0)</f>
        <v>South</v>
      </c>
      <c r="U172" t="str">
        <f t="shared" si="234"/>
        <v/>
      </c>
      <c r="V172" t="str">
        <f>VLOOKUP(C172,MOVI!C:DT,8,0)</f>
        <v>Movi</v>
      </c>
      <c r="W172" t="str">
        <f>VLOOKUP(C172,FPT!B:U,8,0)</f>
        <v>Movi</v>
      </c>
      <c r="X172" t="str">
        <f t="shared" si="235"/>
        <v/>
      </c>
      <c r="Y172" t="str">
        <f>VLOOKUP(C172,MOVI!C:DT,9,0)</f>
        <v>Full-time</v>
      </c>
      <c r="Z172" t="str">
        <f>VLOOKUP(C172,FPT!B:X,9,0)</f>
        <v>Full-time</v>
      </c>
      <c r="AA172" t="str">
        <f t="shared" si="236"/>
        <v/>
      </c>
      <c r="AB172" t="str">
        <f>VLOOKUP(C172,MOVI!C:DT,10,0)</f>
        <v>Permanent</v>
      </c>
      <c r="AC172" t="str">
        <f>VLOOKUP(C172,FPT!B:AA,10,0)</f>
        <v>Permanent</v>
      </c>
      <c r="AD172" t="str">
        <f t="shared" si="237"/>
        <v/>
      </c>
      <c r="AE172" s="247">
        <f>VLOOKUP(C172,MOVI!C:DT,11,0)</f>
        <v>43990</v>
      </c>
      <c r="AF172" s="247">
        <f>VLOOKUP(C172,FPT!B:AD,11,0)</f>
        <v>43990</v>
      </c>
      <c r="AG172" t="str">
        <f t="shared" si="238"/>
        <v/>
      </c>
      <c r="AH172" s="260" t="str">
        <f>VLOOKUP(C172,MOVI!C:DT,12,0)</f>
        <v/>
      </c>
      <c r="AI172" s="260"/>
      <c r="AJ172" t="str">
        <f t="shared" si="338"/>
        <v/>
      </c>
      <c r="AK172">
        <f>VLOOKUP(C172,MOVI!C:DT,13,0)</f>
        <v>0</v>
      </c>
      <c r="AL172" s="247">
        <f>VLOOKUP(C172,FPT!B:AJ,13,0)</f>
        <v>0</v>
      </c>
      <c r="AM172" t="str">
        <f t="shared" si="337"/>
        <v/>
      </c>
      <c r="AN172" s="247">
        <f>VLOOKUP(C172,MOVI!C:DT,14,0)</f>
        <v>0</v>
      </c>
      <c r="AO172" s="247">
        <f>VLOOKUP(C172,FPT!B:AM,14,0)</f>
        <v>0</v>
      </c>
      <c r="AP172" t="str">
        <f t="shared" si="239"/>
        <v/>
      </c>
      <c r="AQ172" t="str">
        <f>VLOOKUP(C172,MOVI!C:DT,15,0)</f>
        <v>LC</v>
      </c>
      <c r="AR172" s="247" t="str">
        <f>VLOOKUP(C172,FPT!B:AP,15,0)</f>
        <v>LC</v>
      </c>
      <c r="AS172" t="str">
        <f t="shared" si="240"/>
        <v/>
      </c>
      <c r="AT172" s="282" t="str">
        <f>VLOOKUP(C172,MOVI!C:DT,16,0)</f>
        <v>LTTP</v>
      </c>
      <c r="AU172" s="247" t="str">
        <f>VLOOKUP(C172,FPT!B:AS,16,0)</f>
        <v>LTTP</v>
      </c>
      <c r="AV172" t="str">
        <f t="shared" si="241"/>
        <v/>
      </c>
      <c r="AW172" t="str">
        <f>VLOOKUP(C172,MOVI!C:DT,17,0)</f>
        <v>L</v>
      </c>
      <c r="AX172" s="247" t="str">
        <f>VLOOKUP(C172,FPT!B:AV,17,0)</f>
        <v>L</v>
      </c>
      <c r="AY172" t="str">
        <f t="shared" si="242"/>
        <v/>
      </c>
      <c r="AZ172">
        <f>VLOOKUP(C172,MOVI!C:DT,18,0)</f>
        <v>0</v>
      </c>
      <c r="BA172" s="247">
        <f>VLOOKUP(C172,FPT!B:AY,18,0)</f>
        <v>0</v>
      </c>
      <c r="BB172" t="str">
        <f t="shared" si="243"/>
        <v/>
      </c>
      <c r="BC172" s="275">
        <f>VLOOKUP(C172,MOVI!C:DT,19,0)</f>
        <v>40000000</v>
      </c>
      <c r="BD172" s="275">
        <f>VLOOKUP(C172,FPT!B:BB,19,0)</f>
        <v>40000000</v>
      </c>
      <c r="BE172" t="str">
        <f t="shared" si="244"/>
        <v/>
      </c>
      <c r="BF172">
        <f>VLOOKUP(C172,MOVI!C:DT,20,0)</f>
        <v>0</v>
      </c>
      <c r="BG172" s="252">
        <f>VLOOKUP(C172,FPT!B:BE,20,0)</f>
        <v>0</v>
      </c>
      <c r="BH172" t="str">
        <f t="shared" si="245"/>
        <v/>
      </c>
      <c r="BI172" s="275">
        <f>VLOOKUP(C172,MOVI!C:DT,21,0)</f>
        <v>40000000</v>
      </c>
      <c r="BJ172" s="275">
        <f>VLOOKUP(C172,FPT!B:BH,21,0)</f>
        <v>40000000</v>
      </c>
      <c r="BK172" t="str">
        <f t="shared" si="246"/>
        <v/>
      </c>
      <c r="BL172" s="275">
        <f>VLOOKUP(C172,MOVI!C:DT,22,0)</f>
        <v>0</v>
      </c>
      <c r="BM172" s="275">
        <f>VLOOKUP(C172,FPT!B:BK,22,0)</f>
        <v>0</v>
      </c>
      <c r="BN172" t="str">
        <f t="shared" si="247"/>
        <v/>
      </c>
      <c r="BO172" s="275">
        <f>VLOOKUP(C172,MOVI!C:DT,23,0)</f>
        <v>3000000</v>
      </c>
      <c r="BP172" s="275">
        <f>VLOOKUP(C172,FPT!B:BN,23,0)</f>
        <v>3000000</v>
      </c>
      <c r="BQ172" t="str">
        <f t="shared" si="248"/>
        <v/>
      </c>
      <c r="BR172" s="275">
        <f>VLOOKUP(C172,MOVI!C:DT,24,0)</f>
        <v>0</v>
      </c>
      <c r="BS172" s="275">
        <f>VLOOKUP(C172,FPT!B:BQ,24,0)</f>
        <v>0</v>
      </c>
      <c r="BT172" t="str">
        <f t="shared" si="249"/>
        <v/>
      </c>
      <c r="BU172" s="275">
        <f>VLOOKUP(C172,MOVI!C:DT,25,0)</f>
        <v>0</v>
      </c>
      <c r="BV172" s="275">
        <f>VLOOKUP(C172,FPT!B:BT,25,0)</f>
        <v>0</v>
      </c>
      <c r="BW172" t="str">
        <f t="shared" si="250"/>
        <v/>
      </c>
      <c r="BX172" s="275">
        <f>VLOOKUP(C172,MOVI!C:DT,26,0)</f>
        <v>0</v>
      </c>
      <c r="BY172" s="275">
        <f>VLOOKUP(C172,FPT!B:BW,26,0)</f>
        <v>0</v>
      </c>
      <c r="BZ172" t="str">
        <f t="shared" si="251"/>
        <v/>
      </c>
      <c r="CA172" s="275">
        <f>VLOOKUP(C172,MOVI!C:DT,27,0)</f>
        <v>0</v>
      </c>
      <c r="CB172" s="275">
        <f>VLOOKUP(C172,FPT!B:BZ,27,0)</f>
        <v>0</v>
      </c>
      <c r="CC172" t="str">
        <f t="shared" si="252"/>
        <v/>
      </c>
      <c r="CD172" s="275">
        <f>VLOOKUP(C172,MOVI!C:DT,28,0)</f>
        <v>3000000</v>
      </c>
      <c r="CE172" s="275">
        <f>VLOOKUP(C172,FPT!B:CC,28,0)</f>
        <v>3000000</v>
      </c>
      <c r="CF172" t="str">
        <f t="shared" si="253"/>
        <v/>
      </c>
      <c r="CG172" t="str">
        <f>VLOOKUP(C172,MOVI!C:DT,29,0)</f>
        <v>CN</v>
      </c>
      <c r="CH172" s="252" t="str">
        <f>VLOOKUP(C172,FPT!B:CF,29,0)</f>
        <v>CN</v>
      </c>
      <c r="CI172" t="str">
        <f t="shared" si="254"/>
        <v/>
      </c>
      <c r="CJ172">
        <f>VLOOKUP(C172,MOVI!C:DT,30,0)</f>
        <v>26</v>
      </c>
      <c r="CK172" s="252">
        <f>VLOOKUP(C172,FPT!B:CI,30,0)</f>
        <v>26</v>
      </c>
      <c r="CL172" t="str">
        <f t="shared" si="255"/>
        <v/>
      </c>
      <c r="CM172">
        <f>VLOOKUP(C172,MOVI!C:DT,31,0)</f>
        <v>26</v>
      </c>
      <c r="CN172" s="252">
        <f>VLOOKUP(C172,FPT!B:CL,31,0)</f>
        <v>26</v>
      </c>
      <c r="CO172" t="str">
        <f t="shared" si="256"/>
        <v/>
      </c>
      <c r="CP172" s="275">
        <f>VLOOKUP(C172,MOVI!C:DT,32,0)</f>
        <v>0</v>
      </c>
      <c r="CQ172" s="275">
        <f>VLOOKUP(C172,FPT!B:CO,32,0)</f>
        <v>0</v>
      </c>
      <c r="CR172" t="str">
        <f t="shared" si="257"/>
        <v/>
      </c>
      <c r="CS172" s="275">
        <f>VLOOKUP(C172,MOVI!C:DT,33,0)</f>
        <v>0</v>
      </c>
      <c r="CT172" s="275">
        <f>VLOOKUP(C172,FPT!B:CR,33,0)</f>
        <v>0</v>
      </c>
      <c r="CU172" t="str">
        <f t="shared" si="258"/>
        <v/>
      </c>
      <c r="CV172" s="275">
        <f>VLOOKUP(C172,MOVI!C:DT,34,0)</f>
        <v>0</v>
      </c>
      <c r="CW172" s="275">
        <f>VLOOKUP(C172,FPT!B:CU,34,0)</f>
        <v>0</v>
      </c>
      <c r="CX172" t="str">
        <f t="shared" si="259"/>
        <v/>
      </c>
      <c r="CY172" s="275">
        <f>VLOOKUP(C172,MOVI!C:DT,35,0)</f>
        <v>26</v>
      </c>
      <c r="CZ172" s="275">
        <f>VLOOKUP(C172,FPT!B:CX,35,0)</f>
        <v>26</v>
      </c>
      <c r="DA172" t="str">
        <f t="shared" si="260"/>
        <v/>
      </c>
      <c r="DB172" s="275">
        <f>VLOOKUP(C172,MOVI!C:DT,36,0)</f>
        <v>0</v>
      </c>
      <c r="DC172" s="275">
        <f>VLOOKUP(C172,FPT!B:DA,36,0)</f>
        <v>0</v>
      </c>
      <c r="DD172" t="str">
        <f t="shared" si="261"/>
        <v/>
      </c>
      <c r="DE172" s="275">
        <f>VLOOKUP(C172,MOVI!C:DT,37,0)</f>
        <v>0</v>
      </c>
      <c r="DF172" s="275">
        <f>VLOOKUP(C172,FPT!B:DD,37,0)</f>
        <v>0</v>
      </c>
      <c r="DG172" t="str">
        <f t="shared" si="262"/>
        <v/>
      </c>
      <c r="DH172" s="275">
        <f>VLOOKUP(C172,MOVI!C:DT,38,0)</f>
        <v>0</v>
      </c>
      <c r="DI172" s="275">
        <f>VLOOKUP(C172,FPT!B:DG,38,0)</f>
        <v>0</v>
      </c>
      <c r="DJ172" t="str">
        <f t="shared" si="263"/>
        <v/>
      </c>
      <c r="DK172" s="275">
        <f>VLOOKUP(C172,MOVI!C:DT,39,0)</f>
        <v>0</v>
      </c>
      <c r="DL172" s="275">
        <f>VLOOKUP(C172,FPT!B:DJ,39,0)</f>
        <v>0</v>
      </c>
      <c r="DM172" t="str">
        <f t="shared" si="264"/>
        <v/>
      </c>
      <c r="DN172" s="275">
        <f>VLOOKUP(C172,MOVI!C:DT,40,0)</f>
        <v>0</v>
      </c>
      <c r="DO172" s="275">
        <f>VLOOKUP(C172,FPT!B:DM,40,0)</f>
        <v>0</v>
      </c>
      <c r="DP172" t="str">
        <f t="shared" si="265"/>
        <v/>
      </c>
      <c r="DQ172" s="275">
        <f>VLOOKUP(C172,MOVI!C:DT,41,0)</f>
        <v>0</v>
      </c>
      <c r="DR172" s="275">
        <f>VLOOKUP(C172,FPT!B:DP,41,0)</f>
        <v>0</v>
      </c>
      <c r="DS172" t="str">
        <f t="shared" si="266"/>
        <v/>
      </c>
      <c r="DT172" s="275">
        <f>VLOOKUP(C172,MOVI!C:DT,42,0)</f>
        <v>40000000</v>
      </c>
      <c r="DU172" s="275">
        <f>ROUND(VLOOKUP(C172,FPT!B:DS,42,0),0)</f>
        <v>40000000</v>
      </c>
      <c r="DV172" t="str">
        <f t="shared" si="267"/>
        <v/>
      </c>
      <c r="DW172" s="275">
        <f>VLOOKUP(C172,MOVI!C:DT,43,0)</f>
        <v>0</v>
      </c>
      <c r="DX172" s="275">
        <f>VLOOKUP(C172,FPT!B:DV,43,0)</f>
        <v>0</v>
      </c>
      <c r="DY172" t="str">
        <f t="shared" si="268"/>
        <v/>
      </c>
      <c r="DZ172" s="275">
        <f>VLOOKUP(C172,MOVI!C:DT,44,0)</f>
        <v>0</v>
      </c>
      <c r="EA172" s="275">
        <f>VLOOKUP(C172,FPT!B:DY,44,0)</f>
        <v>0</v>
      </c>
      <c r="EB172" t="str">
        <f t="shared" si="269"/>
        <v/>
      </c>
      <c r="EC172" s="275">
        <f>VLOOKUP(C172,MOVI!C:DT,45,0)</f>
        <v>40000000</v>
      </c>
      <c r="ED172" s="275">
        <f>ROUND(VLOOKUP(C172,FPT!B:EB,45,0),0)</f>
        <v>40000000</v>
      </c>
      <c r="EE172" t="str">
        <f t="shared" si="270"/>
        <v/>
      </c>
      <c r="EF172" s="275">
        <f>VLOOKUP(C172,MOVI!C:DT,46,0)</f>
        <v>0</v>
      </c>
      <c r="EG172" s="275">
        <f>VLOOKUP(C172,FPT!B:EE,46,0)</f>
        <v>0</v>
      </c>
      <c r="EH172" t="str">
        <f t="shared" si="271"/>
        <v/>
      </c>
      <c r="EI172" s="275">
        <f>VLOOKUP(C172,MOVI!C:DT,47,0)</f>
        <v>3000000</v>
      </c>
      <c r="EJ172" s="275">
        <f>VLOOKUP(C172,FPT!B:EH,47,0)</f>
        <v>3000000</v>
      </c>
      <c r="EK172" t="str">
        <f t="shared" si="272"/>
        <v/>
      </c>
      <c r="EL172" s="275">
        <f>VLOOKUP(C172,MOVI!C:DT,48,0)</f>
        <v>0</v>
      </c>
      <c r="EM172" s="275">
        <f>VLOOKUP(C172,FPT!B:EK,48,0)</f>
        <v>0</v>
      </c>
      <c r="EN172" t="str">
        <f t="shared" si="273"/>
        <v/>
      </c>
      <c r="EO172" s="275">
        <f>VLOOKUP(C172,MOVI!C:DT,49,0)</f>
        <v>0</v>
      </c>
      <c r="EP172" s="275">
        <f>VLOOKUP(C172,FPT!B:EN,49,0)</f>
        <v>0</v>
      </c>
      <c r="EQ172" t="str">
        <f t="shared" si="274"/>
        <v/>
      </c>
      <c r="ER172" s="275">
        <f>VLOOKUP(C172,MOVI!C:DT,50,0)</f>
        <v>0</v>
      </c>
      <c r="ES172" s="275">
        <f>VLOOKUP(C172,FPT!B:EQ,50,0)</f>
        <v>0</v>
      </c>
      <c r="ET172" t="str">
        <f t="shared" si="275"/>
        <v/>
      </c>
      <c r="EU172" s="275">
        <f>VLOOKUP(C172,MOVI!C:DT,51,0)</f>
        <v>0</v>
      </c>
      <c r="EV172" s="275">
        <f>VLOOKUP(C172,FPT!B:ET,51,0)</f>
        <v>0</v>
      </c>
      <c r="EW172" t="str">
        <f t="shared" si="276"/>
        <v/>
      </c>
      <c r="EX172" s="275">
        <f>VLOOKUP(C172,MOVI!C:DT,52,0)</f>
        <v>0</v>
      </c>
      <c r="EY172" s="275">
        <f>VLOOKUP(C172,FPT!B:EW,52,0)</f>
        <v>0</v>
      </c>
      <c r="EZ172" t="str">
        <f t="shared" si="277"/>
        <v/>
      </c>
      <c r="FA172" s="275">
        <f>VLOOKUP(C172,MOVI!C:DT,53,0)</f>
        <v>0</v>
      </c>
      <c r="FB172" s="275">
        <f>VLOOKUP(C172,FPT!B:EZ,53,0)</f>
        <v>0</v>
      </c>
      <c r="FC172" t="str">
        <f t="shared" si="278"/>
        <v/>
      </c>
      <c r="FD172" s="275">
        <f>VLOOKUP(C172,MOVI!C:DT,54,0)</f>
        <v>0</v>
      </c>
      <c r="FE172" s="275">
        <f>VLOOKUP(C172,FPT!B:FC,54,0)</f>
        <v>0</v>
      </c>
      <c r="FF172" t="str">
        <f t="shared" si="279"/>
        <v/>
      </c>
      <c r="FG172" s="275">
        <f>VLOOKUP(C172,MOVI!C:DT,55,0)</f>
        <v>0</v>
      </c>
      <c r="FH172" s="275">
        <f>VLOOKUP(C172,FPT!B:FF,55,0)</f>
        <v>0</v>
      </c>
      <c r="FI172" t="str">
        <f t="shared" si="280"/>
        <v/>
      </c>
      <c r="FJ172" s="275">
        <f>VLOOKUP(C172,MOVI!C:DT,56,0)</f>
        <v>3000000</v>
      </c>
      <c r="FK172" s="275">
        <f>VLOOKUP(C172,FPT!B:FI,56,0)</f>
        <v>3000000</v>
      </c>
      <c r="FL172" t="str">
        <f t="shared" si="281"/>
        <v/>
      </c>
      <c r="FM172" s="275">
        <f>VLOOKUP(C172,MOVI!C:DT,57,0)</f>
        <v>0</v>
      </c>
      <c r="FN172" s="275">
        <f>VLOOKUP(C172,FPT!B:FL,57,0)</f>
        <v>0</v>
      </c>
      <c r="FO172" t="str">
        <f t="shared" si="282"/>
        <v/>
      </c>
      <c r="FP172" s="275">
        <f>VLOOKUP(C172,MOVI!C:DT,58,0)</f>
        <v>0</v>
      </c>
      <c r="FQ172" s="275">
        <f>VLOOKUP(C172,FPT!B:FO,58,0)</f>
        <v>0</v>
      </c>
      <c r="FR172" t="str">
        <f t="shared" si="283"/>
        <v/>
      </c>
      <c r="FS172" s="275">
        <f>VLOOKUP(C172,MOVI!C:DT,59,0)</f>
        <v>0</v>
      </c>
      <c r="FT172" s="275">
        <f>VLOOKUP(C172,FPT!B:FR,59,0)</f>
        <v>0</v>
      </c>
      <c r="FU172" t="str">
        <f t="shared" si="284"/>
        <v/>
      </c>
      <c r="FV172" s="275">
        <f>VLOOKUP(C172,MOVI!C:DT,60,0)</f>
        <v>0</v>
      </c>
      <c r="FW172" s="275">
        <f>VLOOKUP(C172,FPT!B:FU,60,0)</f>
        <v>0</v>
      </c>
      <c r="FX172" t="str">
        <f t="shared" si="285"/>
        <v/>
      </c>
      <c r="FY172" s="275">
        <f>VLOOKUP(C172,MOVI!C:DT,61,0)</f>
        <v>0</v>
      </c>
      <c r="FZ172" s="275">
        <f>VLOOKUP(C172,FPT!B:FX,61,0)</f>
        <v>0</v>
      </c>
      <c r="GA172" t="str">
        <f t="shared" si="286"/>
        <v/>
      </c>
      <c r="GB172" s="275">
        <f>VLOOKUP(C172,MOVI!C:DT,62,0)</f>
        <v>0</v>
      </c>
      <c r="GC172" s="275">
        <f>VLOOKUP(C172,FPT!B:GA,62,0)</f>
        <v>0</v>
      </c>
      <c r="GD172" t="str">
        <f t="shared" si="287"/>
        <v/>
      </c>
      <c r="GE172" s="275">
        <f>VLOOKUP(C172,MOVI!C:DT,63,0)</f>
        <v>0</v>
      </c>
      <c r="GF172" s="275">
        <f>VLOOKUP(C172,FPT!B:GD,63,0)</f>
        <v>0</v>
      </c>
      <c r="GG172" t="str">
        <f t="shared" si="288"/>
        <v/>
      </c>
      <c r="GH172" s="275">
        <f>VLOOKUP(C172,MOVI!C:DT,64,0)</f>
        <v>0</v>
      </c>
      <c r="GI172" s="275">
        <f>VLOOKUP(C172,FPT!B:GG,64,0)</f>
        <v>0</v>
      </c>
      <c r="GJ172" t="str">
        <f t="shared" si="289"/>
        <v/>
      </c>
      <c r="GK172" s="275">
        <f>VLOOKUP(C172,MOVI!C:DT,65,0)</f>
        <v>0</v>
      </c>
      <c r="GL172" s="275">
        <f>VLOOKUP(C172,FPT!B:GJ,65,0)</f>
        <v>0</v>
      </c>
      <c r="GM172" t="str">
        <f t="shared" si="290"/>
        <v/>
      </c>
      <c r="GN172" s="275">
        <f>VLOOKUP(C172,MOVI!C:DT,66,0)</f>
        <v>0</v>
      </c>
      <c r="GO172" s="275">
        <f>VLOOKUP(C172,FPT!B:GM,66,0)</f>
        <v>0</v>
      </c>
      <c r="GP172" t="str">
        <f t="shared" si="291"/>
        <v/>
      </c>
      <c r="GQ172" s="275">
        <f>VLOOKUP(C172,MOVI!C:DT,67,0)</f>
        <v>0</v>
      </c>
      <c r="GR172" s="275">
        <f>VLOOKUP(C172,FPT!B:GP,67,0)</f>
        <v>0</v>
      </c>
      <c r="GS172" t="str">
        <f t="shared" si="292"/>
        <v/>
      </c>
      <c r="GT172" s="275">
        <f>VLOOKUP(C172,MOVI!C:DT,68,0)</f>
        <v>0</v>
      </c>
      <c r="GU172" s="275">
        <f>VLOOKUP(C172,FPT!B:GS,68,0)</f>
        <v>0</v>
      </c>
      <c r="GV172" t="str">
        <f t="shared" si="293"/>
        <v/>
      </c>
      <c r="GW172" s="275">
        <f>VLOOKUP(C172,MOVI!C:DT,69,0)</f>
        <v>0</v>
      </c>
      <c r="GX172" s="275">
        <f>VLOOKUP(C172,FPT!B:GV,69,0)</f>
        <v>0</v>
      </c>
      <c r="GY172" t="str">
        <f t="shared" si="294"/>
        <v/>
      </c>
      <c r="GZ172" s="275">
        <f>VLOOKUP(C172,MOVI!C:DT,70,0)</f>
        <v>0</v>
      </c>
      <c r="HA172" s="275">
        <f>VLOOKUP(C172,FPT!B:GY,70,0)</f>
        <v>0</v>
      </c>
      <c r="HB172" t="str">
        <f t="shared" si="295"/>
        <v/>
      </c>
      <c r="HC172" s="275">
        <f>VLOOKUP(C172,MOVI!C:DT,71,0)</f>
        <v>43000000</v>
      </c>
      <c r="HD172" s="275">
        <f>ROUND(VLOOKUP(C172,FPT!B:HB,71,0),0)</f>
        <v>43000000</v>
      </c>
      <c r="HE172" t="str">
        <f t="shared" si="296"/>
        <v/>
      </c>
      <c r="HF172" s="275">
        <f>ROUND(VLOOKUP(C172,MOVI!C:DT,72,0),0)</f>
        <v>0</v>
      </c>
      <c r="HG172" s="275">
        <f>ROUND(VLOOKUP(C172,FPT!B:HE,72,0),0)</f>
        <v>0</v>
      </c>
      <c r="HH172" t="str">
        <f t="shared" si="297"/>
        <v/>
      </c>
      <c r="HI172" s="275">
        <f>VLOOKUP(C172,MOVI!C:DT,73,0)</f>
        <v>0</v>
      </c>
      <c r="HJ172" s="275">
        <f>VLOOKUP(C172,FPT!B:HH,73,0)</f>
        <v>0</v>
      </c>
      <c r="HK172" t="str">
        <f t="shared" si="298"/>
        <v/>
      </c>
      <c r="HL172" s="275">
        <f>VLOOKUP(C172,MOVI!C:DT,74,0)</f>
        <v>0</v>
      </c>
      <c r="HM172" s="275">
        <f>VLOOKUP(C172,FPT!B:HK,74,0)</f>
        <v>0</v>
      </c>
      <c r="HN172" t="str">
        <f t="shared" si="299"/>
        <v/>
      </c>
      <c r="HO172" s="275">
        <f>VLOOKUP(C172,MOVI!C:DT,75,0)</f>
        <v>11000000</v>
      </c>
      <c r="HP172" s="275">
        <f>VLOOKUP(C172,FPT!B:HN,75,0)</f>
        <v>11000000</v>
      </c>
      <c r="HQ172" t="str">
        <f t="shared" si="300"/>
        <v/>
      </c>
      <c r="HR172" s="275">
        <f>VLOOKUP(C172,MOVI!C:DT,76,0)</f>
        <v>2</v>
      </c>
      <c r="HS172" s="275">
        <f>VLOOKUP(C172,FPT!B:HQ,76,0)</f>
        <v>2</v>
      </c>
      <c r="HT172" t="str">
        <f t="shared" si="301"/>
        <v/>
      </c>
      <c r="HU172" s="275">
        <f>VLOOKUP(C172,MOVI!C:DT,77,0)</f>
        <v>8800000</v>
      </c>
      <c r="HV172" s="275">
        <f>VLOOKUP(C172,FPT!B:HT,77,0)</f>
        <v>8800000</v>
      </c>
      <c r="HW172" t="str">
        <f t="shared" si="302"/>
        <v/>
      </c>
      <c r="HX172" s="274">
        <f>VLOOKUP(C172,MOVI!C:CB,78,0)</f>
        <v>2384000</v>
      </c>
      <c r="HY172" s="261">
        <f>VLOOKUP(C172,FPT!$B:$CA,78,0)</f>
        <v>2384000</v>
      </c>
      <c r="HZ172" t="str">
        <f t="shared" si="303"/>
        <v/>
      </c>
      <c r="IA172" s="275">
        <f>VLOOKUP(C172,MOVI!C:CD,79,0)</f>
        <v>400000</v>
      </c>
      <c r="IB172" s="275">
        <f>VLOOKUP(C172,FPT!B:HZ,79,0)</f>
        <v>400000</v>
      </c>
      <c r="IC172" t="str">
        <f t="shared" si="304"/>
        <v/>
      </c>
      <c r="ID172" s="275">
        <f>VLOOKUP(C172,MOVI!C:CD,80,0)</f>
        <v>447000</v>
      </c>
      <c r="IE172" s="275">
        <f>VLOOKUP(C172,FPT!B:IC,80,0)</f>
        <v>447000</v>
      </c>
      <c r="IF172" t="str">
        <f t="shared" si="305"/>
        <v/>
      </c>
      <c r="IG172" s="275">
        <f>VLOOKUP(C172,MOVI!C:DT,81,0)</f>
        <v>0</v>
      </c>
      <c r="IH172" s="275">
        <f>VLOOKUP(C172,FPT!B:IF,81,0)</f>
        <v>0</v>
      </c>
      <c r="II172" t="str">
        <f t="shared" si="306"/>
        <v/>
      </c>
      <c r="IJ172" s="275">
        <f>VLOOKUP(C172,MOVI!C:DT,82,0)</f>
        <v>3231000</v>
      </c>
      <c r="IK172" s="275">
        <f>VLOOKUP(C172,FPT!B:II,82,0)</f>
        <v>3231000</v>
      </c>
      <c r="IL172" t="str">
        <f t="shared" si="307"/>
        <v/>
      </c>
      <c r="IM172" s="275">
        <f>ROUND(VLOOKUP(C172,MOVI!C:DT,83,0),0)</f>
        <v>23031000</v>
      </c>
      <c r="IN172" s="275">
        <f>ROUND(VLOOKUP(C172,FPT!B:IL,83,0),0)</f>
        <v>23031000</v>
      </c>
      <c r="IO172" t="str">
        <f t="shared" si="308"/>
        <v/>
      </c>
      <c r="IP172" s="275">
        <f>VLOOKUP(C172,MOVI!C:DT,84,0)</f>
        <v>19969000</v>
      </c>
      <c r="IQ172" s="275">
        <f>VLOOKUP(C172,FPT!B:IO,84,0)</f>
        <v>19969000</v>
      </c>
      <c r="IR172" t="str">
        <f t="shared" si="309"/>
        <v/>
      </c>
      <c r="IS172" s="275">
        <f>ROUND(VLOOKUP(C172,MOVI!C:DT,85,0),0)</f>
        <v>2343800</v>
      </c>
      <c r="IT172" s="275">
        <f>ROUND(VLOOKUP(C172,FPT!B:IR,85,0),0)</f>
        <v>2343800</v>
      </c>
      <c r="IU172" t="str">
        <f t="shared" si="310"/>
        <v/>
      </c>
      <c r="IV172" s="275">
        <f>VLOOKUP(C172,MOVI!C:DT,86,0)</f>
        <v>0</v>
      </c>
      <c r="IW172" s="275">
        <f>VLOOKUP(C172,FPT!B:IU,86,0)</f>
        <v>0</v>
      </c>
      <c r="IX172" t="str">
        <f t="shared" si="311"/>
        <v/>
      </c>
      <c r="IY172" s="275">
        <f>ROUND(VLOOKUP(C172,MOVI!C:DT,87,0),0)</f>
        <v>2343800</v>
      </c>
      <c r="IZ172" s="275">
        <f>ROUND(VLOOKUP(C172,FPT!B:IX,87,0),0)</f>
        <v>2343800</v>
      </c>
      <c r="JA172" t="str">
        <f t="shared" si="312"/>
        <v/>
      </c>
      <c r="JB172" s="275">
        <f>VLOOKUP(C172,MOVI!C:DT,88,0)</f>
        <v>0</v>
      </c>
      <c r="JC172" s="275">
        <f>VLOOKUP(C172,FPT!B:JA,88,0)</f>
        <v>0</v>
      </c>
      <c r="JD172" t="str">
        <f t="shared" si="313"/>
        <v/>
      </c>
      <c r="JE172" s="275">
        <f>VLOOKUP(C172,MOVI!C:DT,89,0)</f>
        <v>0</v>
      </c>
      <c r="JF172" s="275">
        <f>VLOOKUP(C172,FPT!B:JD,89,0)</f>
        <v>0</v>
      </c>
      <c r="JG172" t="str">
        <f t="shared" si="314"/>
        <v/>
      </c>
      <c r="JH172" s="275">
        <f>VLOOKUP(C172,MOVI!C:DT,90,0)</f>
        <v>0</v>
      </c>
      <c r="JI172" s="275">
        <f>VLOOKUP(C172,FPT!B:JG,90,0)</f>
        <v>0</v>
      </c>
      <c r="JJ172" t="str">
        <f t="shared" si="315"/>
        <v/>
      </c>
      <c r="JK172" s="275">
        <f>VLOOKUP(C172,MOVI!C:DT,91,0)</f>
        <v>0</v>
      </c>
      <c r="JL172" s="275">
        <f>VLOOKUP(C172,FPT!B:JJ,91,0)</f>
        <v>0</v>
      </c>
      <c r="JM172" t="str">
        <f t="shared" si="316"/>
        <v/>
      </c>
      <c r="JN172" s="275">
        <f>VLOOKUP(C172,MOVI!C:DT,92,0)</f>
        <v>0</v>
      </c>
      <c r="JO172" s="275">
        <f>VLOOKUP(C172,FPT!B:JM,92,0)</f>
        <v>0</v>
      </c>
      <c r="JP172" t="str">
        <f t="shared" si="317"/>
        <v/>
      </c>
      <c r="JQ172" s="275">
        <f>VLOOKUP(C172,MOVI!C:DT,93,0)</f>
        <v>0</v>
      </c>
      <c r="JR172" s="275">
        <f>VLOOKUP(C172,FPT!B:JP,93,0)</f>
        <v>0</v>
      </c>
      <c r="JS172" t="str">
        <f t="shared" si="318"/>
        <v/>
      </c>
      <c r="JT172" s="275">
        <f>VLOOKUP(C172,MOVI!C:DT,94,0)</f>
        <v>0</v>
      </c>
      <c r="JU172" s="275">
        <f>VLOOKUP(C172,FPT!B:JS,94,0)</f>
        <v>0</v>
      </c>
      <c r="JV172" t="str">
        <f t="shared" si="319"/>
        <v/>
      </c>
      <c r="JW172" s="275">
        <f>VLOOKUP(C172,MOVI!C:DT,95,0)</f>
        <v>37425200</v>
      </c>
      <c r="JX172" s="275">
        <f>VLOOKUP(C172,FPT!B:JV,95,0)</f>
        <v>37425200</v>
      </c>
      <c r="JY172" t="str">
        <f t="shared" si="320"/>
        <v/>
      </c>
      <c r="JZ172" s="275">
        <f>VLOOKUP(C172,MOVI!C:DT,96,0)</f>
        <v>0</v>
      </c>
      <c r="KA172" s="275">
        <f>VLOOKUP(C172,FPT!B:JY,96,0)</f>
        <v>0</v>
      </c>
      <c r="KB172" t="str">
        <f t="shared" si="321"/>
        <v/>
      </c>
      <c r="KC172" s="275">
        <f>VLOOKUP(C172,MOVI!C:DT,97,0)</f>
        <v>37425200</v>
      </c>
      <c r="KD172" s="275">
        <f>VLOOKUP(C172,FPT!B:KB,97,0)</f>
        <v>37425200</v>
      </c>
      <c r="KE172" t="str">
        <f t="shared" si="322"/>
        <v/>
      </c>
      <c r="KF172" s="275">
        <f>VLOOKUP(C172,MOVI!C:DT,98,0)</f>
        <v>5066000</v>
      </c>
      <c r="KG172" s="275">
        <f>VLOOKUP(C172,FPT!B:KE,98,0)</f>
        <v>5066000</v>
      </c>
      <c r="KH172" t="str">
        <f t="shared" si="323"/>
        <v/>
      </c>
      <c r="KI172" s="275">
        <f>VLOOKUP(C172,MOVI!C:DT,99,0)</f>
        <v>0</v>
      </c>
      <c r="KJ172" s="275">
        <f>VLOOKUP(C172,FPT!B:KH,99,0)</f>
        <v>0</v>
      </c>
      <c r="KK172" t="str">
        <f t="shared" si="324"/>
        <v/>
      </c>
      <c r="KL172" s="275">
        <f>VLOOKUP(C172,MOVI!C:DT,100,0)</f>
        <v>894000</v>
      </c>
      <c r="KM172" s="275">
        <f>VLOOKUP(C172,FPT!B:KK,100,0)</f>
        <v>894000</v>
      </c>
      <c r="KN172" t="str">
        <f t="shared" si="325"/>
        <v/>
      </c>
      <c r="KO172" s="275">
        <f>VLOOKUP(C172,MOVI!C:DT,101,0)</f>
        <v>0</v>
      </c>
      <c r="KP172" s="275">
        <f>VLOOKUP(C172,FPT!B:KN,101,0)</f>
        <v>0</v>
      </c>
      <c r="KQ172" t="str">
        <f t="shared" si="326"/>
        <v/>
      </c>
      <c r="KR172" s="275">
        <f>VLOOKUP(C172,MOVI!C:DT,102,0)</f>
        <v>0</v>
      </c>
      <c r="KS172" s="275">
        <f>VLOOKUP(C172,FPT!B:KQ,102,0)</f>
        <v>0</v>
      </c>
      <c r="KT172" t="str">
        <f t="shared" si="327"/>
        <v/>
      </c>
      <c r="KU172" s="275">
        <f>VLOOKUP(C172,MOVI!C:DT,103,0)</f>
        <v>5960000</v>
      </c>
      <c r="KV172" s="275">
        <f>VLOOKUP(C172,FPT!B:KT,103,0)</f>
        <v>5960000</v>
      </c>
      <c r="KW172" t="str">
        <f t="shared" si="328"/>
        <v/>
      </c>
      <c r="KX172" s="275">
        <f>VLOOKUP(C172,MOVI!C:DT,104,0)</f>
        <v>9191000</v>
      </c>
      <c r="KY172" s="275">
        <f>VLOOKUP(C172,FPT!B:KW,104,0)</f>
        <v>9191000</v>
      </c>
      <c r="KZ172" t="str">
        <f t="shared" si="329"/>
        <v/>
      </c>
      <c r="LA172" s="275">
        <f>VLOOKUP(C172,MOVI!C:DT,105,0)</f>
        <v>596000</v>
      </c>
      <c r="LB172" s="275">
        <f>VLOOKUP(C172,FPT!B:KZ,105,0)</f>
        <v>596000</v>
      </c>
      <c r="LC172" t="str">
        <f t="shared" si="330"/>
        <v/>
      </c>
      <c r="LD172" s="275">
        <f>VLOOKUP(C172,MOVI!C:DT,106,0)</f>
        <v>49556000</v>
      </c>
      <c r="LE172" s="275">
        <f>VLOOKUP(C172,FPT!B:LC,106,0)</f>
        <v>49556000</v>
      </c>
      <c r="LF172" t="str">
        <f t="shared" si="331"/>
        <v/>
      </c>
      <c r="LG172" s="273">
        <f>VLOOKUP(C172,MOVI!C:DT,107,0)</f>
        <v>0</v>
      </c>
      <c r="LH172" s="273">
        <f>VLOOKUP(C172,FPT!B:LF,107,0)</f>
        <v>0</v>
      </c>
      <c r="LI172" t="str">
        <f t="shared" si="332"/>
        <v/>
      </c>
      <c r="LJ172" t="str">
        <f>VLOOKUP(C172,MOVI!C:DV,108,0)</f>
        <v>MoviSouthSales</v>
      </c>
      <c r="LK172" s="252" t="str">
        <f>VLOOKUP(C172,FPT!B:LI,108,0)</f>
        <v>MoviSouthSales</v>
      </c>
      <c r="LL172" t="str">
        <f t="shared" si="333"/>
        <v/>
      </c>
      <c r="LM172" s="275">
        <f>ROUND(VLOOKUP(C172,MOVI!C:DV,109,0),0)</f>
        <v>3333333</v>
      </c>
      <c r="LN172" s="275">
        <f>ROUND(VLOOKUP(C172,FPT!B:LL,109,0),0)</f>
        <v>3333333</v>
      </c>
      <c r="LO172" t="str">
        <f t="shared" si="334"/>
        <v/>
      </c>
      <c r="LP172" t="str">
        <f>VLOOKUP(C172,MOVI!C:DV,110,0)</f>
        <v>MKD</v>
      </c>
      <c r="LQ172" s="247" t="str">
        <f>VLOOKUP(C172,FPT!B:LO,110,0)</f>
        <v>MKD</v>
      </c>
      <c r="LR172" t="str">
        <f t="shared" si="335"/>
        <v/>
      </c>
      <c r="LS172">
        <f>MOVI!DI167</f>
        <v>22</v>
      </c>
      <c r="LV172">
        <f>MOVI!DJ167</f>
        <v>0</v>
      </c>
      <c r="LW172">
        <f>MOVI!DK167</f>
        <v>0</v>
      </c>
      <c r="LX172">
        <f>MOVI!DL167</f>
        <v>0</v>
      </c>
      <c r="LY172">
        <f>MOVI!DM167</f>
        <v>0</v>
      </c>
      <c r="LZ172">
        <f>MOVI!DN167</f>
        <v>0</v>
      </c>
      <c r="MA172">
        <f>MOVI!DO167</f>
        <v>0</v>
      </c>
      <c r="MB172" t="str">
        <f>MOVI!DP167</f>
        <v>MKD</v>
      </c>
      <c r="MC172">
        <f>MOVI!DQ167</f>
        <v>0</v>
      </c>
      <c r="MD172">
        <f>MOVI!DR167</f>
        <v>0</v>
      </c>
      <c r="ME172" t="str">
        <f>VLOOKUP(C172,MOVI!C:DV,121,0)</f>
        <v/>
      </c>
      <c r="MF172" s="252"/>
      <c r="MG172" t="str">
        <f t="shared" ref="MG172:MG235" si="339">IF(ME172&lt;&gt;MF172,"Lệch","")</f>
        <v/>
      </c>
      <c r="MH172" t="str">
        <f>VLOOKUP(C172,MOVI!C:DT,122,0)</f>
        <v>MoviSouth</v>
      </c>
      <c r="MI172" s="252" t="str">
        <f>VLOOKUP(C172,FPT!B:DS,112,0)</f>
        <v>MoviSouth</v>
      </c>
      <c r="MJ172" t="str">
        <f t="shared" si="336"/>
        <v/>
      </c>
    </row>
    <row r="173" spans="1:348" x14ac:dyDescent="0.25">
      <c r="A173">
        <v>165</v>
      </c>
      <c r="B173" s="48">
        <v>5872</v>
      </c>
      <c r="C173" s="271" t="s">
        <v>1191</v>
      </c>
      <c r="D173" t="str">
        <f>VLOOKUP(C173,MOVI!C:D,2,0)</f>
        <v>Nguyễn Thành Sang</v>
      </c>
      <c r="E173" t="str">
        <f>VLOOKUP(C173,FPT!B:C,2,0)</f>
        <v>Nguyễn Thành Sang</v>
      </c>
      <c r="F173" t="str">
        <f t="shared" si="229"/>
        <v/>
      </c>
      <c r="G173" t="str">
        <f>VLOOKUP(C173,MOVI!C:E,3,0)</f>
        <v>Sales</v>
      </c>
      <c r="H173" t="str">
        <f>VLOOKUP(C173,FPT!B:F,3,0)</f>
        <v>Sales</v>
      </c>
      <c r="I173" t="str">
        <f t="shared" si="230"/>
        <v/>
      </c>
      <c r="J173" t="str">
        <f>VLOOKUP(C173,MOVI!C:H,4,0)</f>
        <v>Corporate sales</v>
      </c>
      <c r="K173" t="str">
        <f>VLOOKUP(C173,FPT!B:I,4,0)</f>
        <v>Corporate sales</v>
      </c>
      <c r="L173" t="str">
        <f t="shared" si="231"/>
        <v/>
      </c>
      <c r="M173" t="str">
        <f>VLOOKUP(C173,MOVI!C:DT,5,0)</f>
        <v>Manager</v>
      </c>
      <c r="N173" t="str">
        <f>VLOOKUP(C173,FPT!B:L,5,0)</f>
        <v>Manager</v>
      </c>
      <c r="O173" t="str">
        <f t="shared" si="232"/>
        <v/>
      </c>
      <c r="P173" t="str">
        <f>VLOOKUP(C173,MOVI!C:DT,6,0)</f>
        <v>Regional Partnership Manager</v>
      </c>
      <c r="Q173" t="str">
        <f>VLOOKUP(C173,FPT!B:O,6,0)</f>
        <v>Regional Partnership Manager</v>
      </c>
      <c r="R173" t="str">
        <f t="shared" si="233"/>
        <v/>
      </c>
      <c r="S173" t="str">
        <f>VLOOKUP(C173,MOVI!C:DT,7,0)</f>
        <v>South</v>
      </c>
      <c r="T173" t="str">
        <f>VLOOKUP(C173,FPT!B:R,7,0)</f>
        <v>South</v>
      </c>
      <c r="U173" t="str">
        <f t="shared" si="234"/>
        <v/>
      </c>
      <c r="V173" t="str">
        <f>VLOOKUP(C173,MOVI!C:DT,8,0)</f>
        <v>Movi</v>
      </c>
      <c r="W173" t="str">
        <f>VLOOKUP(C173,FPT!B:U,8,0)</f>
        <v>Movi</v>
      </c>
      <c r="X173" t="str">
        <f t="shared" si="235"/>
        <v/>
      </c>
      <c r="Y173" t="str">
        <f>VLOOKUP(C173,MOVI!C:DT,9,0)</f>
        <v>Full-time</v>
      </c>
      <c r="Z173" t="str">
        <f>VLOOKUP(C173,FPT!B:X,9,0)</f>
        <v>Full-time</v>
      </c>
      <c r="AA173" t="str">
        <f t="shared" si="236"/>
        <v/>
      </c>
      <c r="AB173" t="str">
        <f>VLOOKUP(C173,MOVI!C:DT,10,0)</f>
        <v>Permanent</v>
      </c>
      <c r="AC173" t="str">
        <f>VLOOKUP(C173,FPT!B:AA,10,0)</f>
        <v>Permanent</v>
      </c>
      <c r="AD173" t="str">
        <f t="shared" si="237"/>
        <v/>
      </c>
      <c r="AE173" s="247">
        <f>VLOOKUP(C173,MOVI!C:DT,11,0)</f>
        <v>44069</v>
      </c>
      <c r="AF173" s="247">
        <f>VLOOKUP(C173,FPT!B:AD,11,0)</f>
        <v>44069</v>
      </c>
      <c r="AG173" t="str">
        <f t="shared" si="238"/>
        <v/>
      </c>
      <c r="AH173" s="260" t="str">
        <f>VLOOKUP(C173,MOVI!C:DT,12,0)</f>
        <v/>
      </c>
      <c r="AI173" s="260"/>
      <c r="AJ173" t="str">
        <f t="shared" si="338"/>
        <v/>
      </c>
      <c r="AK173">
        <f>VLOOKUP(C173,MOVI!C:DT,13,0)</f>
        <v>0</v>
      </c>
      <c r="AL173" s="247">
        <f>VLOOKUP(C173,FPT!B:AJ,13,0)</f>
        <v>0</v>
      </c>
      <c r="AM173" t="str">
        <f t="shared" si="337"/>
        <v/>
      </c>
      <c r="AN173" s="247">
        <f>VLOOKUP(C173,MOVI!C:DT,14,0)</f>
        <v>0</v>
      </c>
      <c r="AO173" s="247">
        <f>VLOOKUP(C173,FPT!B:AM,14,0)</f>
        <v>0</v>
      </c>
      <c r="AP173" t="str">
        <f t="shared" si="239"/>
        <v/>
      </c>
      <c r="AQ173" t="str">
        <f>VLOOKUP(C173,MOVI!C:DT,15,0)</f>
        <v>LC</v>
      </c>
      <c r="AR173" s="247">
        <f>VLOOKUP(C173,FPT!B:AP,15,0)</f>
        <v>0</v>
      </c>
      <c r="AS173" t="str">
        <f t="shared" si="240"/>
        <v>Lệch</v>
      </c>
      <c r="AT173" s="282" t="str">
        <f>VLOOKUP(C173,MOVI!C:DT,16,0)</f>
        <v>LTTP</v>
      </c>
      <c r="AU173" s="247" t="str">
        <f>VLOOKUP(C173,FPT!B:AS,16,0)</f>
        <v>LTTP</v>
      </c>
      <c r="AV173" t="str">
        <f t="shared" si="241"/>
        <v/>
      </c>
      <c r="AW173" t="str">
        <f>VLOOKUP(C173,MOVI!C:DT,17,0)</f>
        <v>L</v>
      </c>
      <c r="AX173" s="247" t="str">
        <f>VLOOKUP(C173,FPT!B:AV,17,0)</f>
        <v>L</v>
      </c>
      <c r="AY173" t="str">
        <f t="shared" si="242"/>
        <v/>
      </c>
      <c r="AZ173">
        <f>VLOOKUP(C173,MOVI!C:DT,18,0)</f>
        <v>0</v>
      </c>
      <c r="BA173" s="247">
        <f>VLOOKUP(C173,FPT!B:AY,18,0)</f>
        <v>0</v>
      </c>
      <c r="BB173" t="str">
        <f t="shared" si="243"/>
        <v/>
      </c>
      <c r="BC173" s="275">
        <f>VLOOKUP(C173,MOVI!C:DT,19,0)</f>
        <v>40000000</v>
      </c>
      <c r="BD173" s="275">
        <f>VLOOKUP(C173,FPT!B:BB,19,0)</f>
        <v>40000000</v>
      </c>
      <c r="BE173" t="str">
        <f t="shared" si="244"/>
        <v/>
      </c>
      <c r="BF173">
        <f>VLOOKUP(C173,MOVI!C:DT,20,0)</f>
        <v>0</v>
      </c>
      <c r="BG173" s="252">
        <f>VLOOKUP(C173,FPT!B:BE,20,0)</f>
        <v>0</v>
      </c>
      <c r="BH173" t="str">
        <f t="shared" si="245"/>
        <v/>
      </c>
      <c r="BI173" s="275">
        <f>VLOOKUP(C173,MOVI!C:DT,21,0)</f>
        <v>40000000</v>
      </c>
      <c r="BJ173" s="275">
        <f>VLOOKUP(C173,FPT!B:BH,21,0)</f>
        <v>40000000</v>
      </c>
      <c r="BK173" t="str">
        <f t="shared" si="246"/>
        <v/>
      </c>
      <c r="BL173" s="275">
        <f>VLOOKUP(C173,MOVI!C:DT,22,0)</f>
        <v>0</v>
      </c>
      <c r="BM173" s="275">
        <f>VLOOKUP(C173,FPT!B:BK,22,0)</f>
        <v>0</v>
      </c>
      <c r="BN173" t="str">
        <f t="shared" si="247"/>
        <v/>
      </c>
      <c r="BO173" s="275">
        <f>VLOOKUP(C173,MOVI!C:DT,23,0)</f>
        <v>3000000</v>
      </c>
      <c r="BP173" s="275">
        <f>VLOOKUP(C173,FPT!B:BN,23,0)</f>
        <v>3000000</v>
      </c>
      <c r="BQ173" t="str">
        <f t="shared" si="248"/>
        <v/>
      </c>
      <c r="BR173" s="275">
        <f>VLOOKUP(C173,MOVI!C:DT,24,0)</f>
        <v>0</v>
      </c>
      <c r="BS173" s="275">
        <f>VLOOKUP(C173,FPT!B:BQ,24,0)</f>
        <v>0</v>
      </c>
      <c r="BT173" t="str">
        <f t="shared" si="249"/>
        <v/>
      </c>
      <c r="BU173" s="275">
        <f>VLOOKUP(C173,MOVI!C:DT,25,0)</f>
        <v>0</v>
      </c>
      <c r="BV173" s="275">
        <f>VLOOKUP(C173,FPT!B:BT,25,0)</f>
        <v>0</v>
      </c>
      <c r="BW173" t="str">
        <f t="shared" si="250"/>
        <v/>
      </c>
      <c r="BX173" s="275">
        <f>VLOOKUP(C173,MOVI!C:DT,26,0)</f>
        <v>0</v>
      </c>
      <c r="BY173" s="275">
        <f>VLOOKUP(C173,FPT!B:BW,26,0)</f>
        <v>0</v>
      </c>
      <c r="BZ173" t="str">
        <f t="shared" si="251"/>
        <v/>
      </c>
      <c r="CA173" s="275">
        <f>VLOOKUP(C173,MOVI!C:DT,27,0)</f>
        <v>0</v>
      </c>
      <c r="CB173" s="275">
        <f>VLOOKUP(C173,FPT!B:BZ,27,0)</f>
        <v>0</v>
      </c>
      <c r="CC173" t="str">
        <f t="shared" si="252"/>
        <v/>
      </c>
      <c r="CD173" s="275">
        <f>VLOOKUP(C173,MOVI!C:DT,28,0)</f>
        <v>3000000</v>
      </c>
      <c r="CE173" s="275">
        <f>VLOOKUP(C173,FPT!B:CC,28,0)</f>
        <v>3000000</v>
      </c>
      <c r="CF173" t="str">
        <f t="shared" si="253"/>
        <v/>
      </c>
      <c r="CG173" t="str">
        <f>VLOOKUP(C173,MOVI!C:DT,29,0)</f>
        <v>CN</v>
      </c>
      <c r="CH173" s="252" t="str">
        <f>VLOOKUP(C173,FPT!B:CF,29,0)</f>
        <v>CN</v>
      </c>
      <c r="CI173" t="str">
        <f t="shared" si="254"/>
        <v/>
      </c>
      <c r="CJ173">
        <f>VLOOKUP(C173,MOVI!C:DT,30,0)</f>
        <v>26</v>
      </c>
      <c r="CK173" s="252">
        <f>VLOOKUP(C173,FPT!B:CI,30,0)</f>
        <v>26</v>
      </c>
      <c r="CL173" t="str">
        <f t="shared" si="255"/>
        <v/>
      </c>
      <c r="CM173">
        <f>VLOOKUP(C173,MOVI!C:DT,31,0)</f>
        <v>24</v>
      </c>
      <c r="CN173" s="252">
        <f>VLOOKUP(C173,FPT!B:CL,31,0)</f>
        <v>24</v>
      </c>
      <c r="CO173" t="str">
        <f t="shared" si="256"/>
        <v/>
      </c>
      <c r="CP173" s="275">
        <f>VLOOKUP(C173,MOVI!C:DT,32,0)</f>
        <v>2</v>
      </c>
      <c r="CQ173" s="275">
        <f>VLOOKUP(C173,FPT!B:CO,32,0)</f>
        <v>2</v>
      </c>
      <c r="CR173" t="str">
        <f t="shared" si="257"/>
        <v/>
      </c>
      <c r="CS173" s="275">
        <f>VLOOKUP(C173,MOVI!C:DT,33,0)</f>
        <v>0</v>
      </c>
      <c r="CT173" s="275">
        <f>VLOOKUP(C173,FPT!B:CR,33,0)</f>
        <v>0</v>
      </c>
      <c r="CU173" t="str">
        <f t="shared" si="258"/>
        <v/>
      </c>
      <c r="CV173" s="275">
        <f>VLOOKUP(C173,MOVI!C:DT,34,0)</f>
        <v>0</v>
      </c>
      <c r="CW173" s="275">
        <f>VLOOKUP(C173,FPT!B:CU,34,0)</f>
        <v>0</v>
      </c>
      <c r="CX173" t="str">
        <f t="shared" si="259"/>
        <v/>
      </c>
      <c r="CY173" s="275">
        <f>VLOOKUP(C173,MOVI!C:DT,35,0)</f>
        <v>26</v>
      </c>
      <c r="CZ173" s="275">
        <f>VLOOKUP(C173,FPT!B:CX,35,0)</f>
        <v>26</v>
      </c>
      <c r="DA173" t="str">
        <f t="shared" si="260"/>
        <v/>
      </c>
      <c r="DB173" s="275">
        <f>VLOOKUP(C173,MOVI!C:DT,36,0)</f>
        <v>0</v>
      </c>
      <c r="DC173" s="275">
        <f>VLOOKUP(C173,FPT!B:DA,36,0)</f>
        <v>0</v>
      </c>
      <c r="DD173" t="str">
        <f t="shared" si="261"/>
        <v/>
      </c>
      <c r="DE173" s="275">
        <f>VLOOKUP(C173,MOVI!C:DT,37,0)</f>
        <v>0</v>
      </c>
      <c r="DF173" s="275">
        <f>VLOOKUP(C173,FPT!B:DD,37,0)</f>
        <v>0</v>
      </c>
      <c r="DG173" t="str">
        <f t="shared" si="262"/>
        <v/>
      </c>
      <c r="DH173" s="275">
        <f>VLOOKUP(C173,MOVI!C:DT,38,0)</f>
        <v>0</v>
      </c>
      <c r="DI173" s="275">
        <f>VLOOKUP(C173,FPT!B:DG,38,0)</f>
        <v>0</v>
      </c>
      <c r="DJ173" t="str">
        <f t="shared" si="263"/>
        <v/>
      </c>
      <c r="DK173" s="275">
        <f>VLOOKUP(C173,MOVI!C:DT,39,0)</f>
        <v>0</v>
      </c>
      <c r="DL173" s="275">
        <f>VLOOKUP(C173,FPT!B:DJ,39,0)</f>
        <v>0</v>
      </c>
      <c r="DM173" t="str">
        <f t="shared" si="264"/>
        <v/>
      </c>
      <c r="DN173" s="275">
        <f>VLOOKUP(C173,MOVI!C:DT,40,0)</f>
        <v>0</v>
      </c>
      <c r="DO173" s="275">
        <f>VLOOKUP(C173,FPT!B:DM,40,0)</f>
        <v>0</v>
      </c>
      <c r="DP173" t="str">
        <f t="shared" si="265"/>
        <v/>
      </c>
      <c r="DQ173" s="275">
        <f>VLOOKUP(C173,MOVI!C:DT,41,0)</f>
        <v>0</v>
      </c>
      <c r="DR173" s="275">
        <f>VLOOKUP(C173,FPT!B:DP,41,0)</f>
        <v>0</v>
      </c>
      <c r="DS173" t="str">
        <f t="shared" si="266"/>
        <v/>
      </c>
      <c r="DT173" s="275">
        <f>VLOOKUP(C173,MOVI!C:DT,42,0)</f>
        <v>40000000</v>
      </c>
      <c r="DU173" s="275">
        <f>ROUND(VLOOKUP(C173,FPT!B:DS,42,0),0)</f>
        <v>40000000</v>
      </c>
      <c r="DV173" t="str">
        <f t="shared" si="267"/>
        <v/>
      </c>
      <c r="DW173" s="275">
        <f>VLOOKUP(C173,MOVI!C:DT,43,0)</f>
        <v>0</v>
      </c>
      <c r="DX173" s="275">
        <f>VLOOKUP(C173,FPT!B:DV,43,0)</f>
        <v>0</v>
      </c>
      <c r="DY173" t="str">
        <f t="shared" si="268"/>
        <v/>
      </c>
      <c r="DZ173" s="275">
        <f>VLOOKUP(C173,MOVI!C:DT,44,0)</f>
        <v>0</v>
      </c>
      <c r="EA173" s="275">
        <f>VLOOKUP(C173,FPT!B:DY,44,0)</f>
        <v>0</v>
      </c>
      <c r="EB173" t="str">
        <f t="shared" si="269"/>
        <v/>
      </c>
      <c r="EC173" s="275">
        <f>VLOOKUP(C173,MOVI!C:DT,45,0)</f>
        <v>40000000</v>
      </c>
      <c r="ED173" s="275">
        <f>ROUND(VLOOKUP(C173,FPT!B:EB,45,0),0)</f>
        <v>40000000</v>
      </c>
      <c r="EE173" t="str">
        <f t="shared" si="270"/>
        <v/>
      </c>
      <c r="EF173" s="275">
        <f>VLOOKUP(C173,MOVI!C:DT,46,0)</f>
        <v>0</v>
      </c>
      <c r="EG173" s="275">
        <f>VLOOKUP(C173,FPT!B:EE,46,0)</f>
        <v>0</v>
      </c>
      <c r="EH173" t="str">
        <f t="shared" si="271"/>
        <v/>
      </c>
      <c r="EI173" s="275">
        <f>VLOOKUP(C173,MOVI!C:DT,47,0)</f>
        <v>3000000</v>
      </c>
      <c r="EJ173" s="275">
        <f>VLOOKUP(C173,FPT!B:EH,47,0)</f>
        <v>3000000</v>
      </c>
      <c r="EK173" t="str">
        <f t="shared" si="272"/>
        <v/>
      </c>
      <c r="EL173" s="275">
        <f>VLOOKUP(C173,MOVI!C:DT,48,0)</f>
        <v>0</v>
      </c>
      <c r="EM173" s="275">
        <f>VLOOKUP(C173,FPT!B:EK,48,0)</f>
        <v>0</v>
      </c>
      <c r="EN173" t="str">
        <f t="shared" si="273"/>
        <v/>
      </c>
      <c r="EO173" s="275">
        <f>VLOOKUP(C173,MOVI!C:DT,49,0)</f>
        <v>0</v>
      </c>
      <c r="EP173" s="275">
        <f>VLOOKUP(C173,FPT!B:EN,49,0)</f>
        <v>0</v>
      </c>
      <c r="EQ173" t="str">
        <f t="shared" si="274"/>
        <v/>
      </c>
      <c r="ER173" s="275">
        <f>VLOOKUP(C173,MOVI!C:DT,50,0)</f>
        <v>0</v>
      </c>
      <c r="ES173" s="275">
        <f>VLOOKUP(C173,FPT!B:EQ,50,0)</f>
        <v>0</v>
      </c>
      <c r="ET173" t="str">
        <f t="shared" si="275"/>
        <v/>
      </c>
      <c r="EU173" s="275">
        <f>VLOOKUP(C173,MOVI!C:DT,51,0)</f>
        <v>0</v>
      </c>
      <c r="EV173" s="275">
        <f>VLOOKUP(C173,FPT!B:ET,51,0)</f>
        <v>0</v>
      </c>
      <c r="EW173" t="str">
        <f t="shared" si="276"/>
        <v/>
      </c>
      <c r="EX173" s="275">
        <f>VLOOKUP(C173,MOVI!C:DT,52,0)</f>
        <v>0</v>
      </c>
      <c r="EY173" s="275">
        <f>VLOOKUP(C173,FPT!B:EW,52,0)</f>
        <v>0</v>
      </c>
      <c r="EZ173" t="str">
        <f t="shared" si="277"/>
        <v/>
      </c>
      <c r="FA173" s="275">
        <f>VLOOKUP(C173,MOVI!C:DT,53,0)</f>
        <v>0</v>
      </c>
      <c r="FB173" s="275">
        <f>VLOOKUP(C173,FPT!B:EZ,53,0)</f>
        <v>0</v>
      </c>
      <c r="FC173" t="str">
        <f t="shared" si="278"/>
        <v/>
      </c>
      <c r="FD173" s="275">
        <f>VLOOKUP(C173,MOVI!C:DT,54,0)</f>
        <v>0</v>
      </c>
      <c r="FE173" s="275">
        <f>VLOOKUP(C173,FPT!B:FC,54,0)</f>
        <v>0</v>
      </c>
      <c r="FF173" t="str">
        <f t="shared" si="279"/>
        <v/>
      </c>
      <c r="FG173" s="275">
        <f>VLOOKUP(C173,MOVI!C:DT,55,0)</f>
        <v>0</v>
      </c>
      <c r="FH173" s="275">
        <f>VLOOKUP(C173,FPT!B:FF,55,0)</f>
        <v>0</v>
      </c>
      <c r="FI173" t="str">
        <f t="shared" si="280"/>
        <v/>
      </c>
      <c r="FJ173" s="275">
        <f>VLOOKUP(C173,MOVI!C:DT,56,0)</f>
        <v>3000000</v>
      </c>
      <c r="FK173" s="275">
        <f>VLOOKUP(C173,FPT!B:FI,56,0)</f>
        <v>3000000</v>
      </c>
      <c r="FL173" t="str">
        <f t="shared" si="281"/>
        <v/>
      </c>
      <c r="FM173" s="275">
        <f>VLOOKUP(C173,MOVI!C:DT,57,0)</f>
        <v>0</v>
      </c>
      <c r="FN173" s="275">
        <f>VLOOKUP(C173,FPT!B:FL,57,0)</f>
        <v>0</v>
      </c>
      <c r="FO173" t="str">
        <f t="shared" si="282"/>
        <v/>
      </c>
      <c r="FP173" s="275">
        <f>VLOOKUP(C173,MOVI!C:DT,58,0)</f>
        <v>0</v>
      </c>
      <c r="FQ173" s="275">
        <f>VLOOKUP(C173,FPT!B:FO,58,0)</f>
        <v>0</v>
      </c>
      <c r="FR173" t="str">
        <f t="shared" si="283"/>
        <v/>
      </c>
      <c r="FS173" s="275">
        <f>VLOOKUP(C173,MOVI!C:DT,59,0)</f>
        <v>0</v>
      </c>
      <c r="FT173" s="275">
        <f>VLOOKUP(C173,FPT!B:FR,59,0)</f>
        <v>0</v>
      </c>
      <c r="FU173" t="str">
        <f t="shared" si="284"/>
        <v/>
      </c>
      <c r="FV173" s="275">
        <f>VLOOKUP(C173,MOVI!C:DT,60,0)</f>
        <v>0</v>
      </c>
      <c r="FW173" s="275">
        <f>VLOOKUP(C173,FPT!B:FU,60,0)</f>
        <v>0</v>
      </c>
      <c r="FX173" t="str">
        <f t="shared" si="285"/>
        <v/>
      </c>
      <c r="FY173" s="275">
        <f>VLOOKUP(C173,MOVI!C:DT,61,0)</f>
        <v>0</v>
      </c>
      <c r="FZ173" s="275">
        <f>VLOOKUP(C173,FPT!B:FX,61,0)</f>
        <v>0</v>
      </c>
      <c r="GA173" t="str">
        <f t="shared" si="286"/>
        <v/>
      </c>
      <c r="GB173" s="275">
        <f>VLOOKUP(C173,MOVI!C:DT,62,0)</f>
        <v>0</v>
      </c>
      <c r="GC173" s="275">
        <f>VLOOKUP(C173,FPT!B:GA,62,0)</f>
        <v>0</v>
      </c>
      <c r="GD173" t="str">
        <f t="shared" si="287"/>
        <v/>
      </c>
      <c r="GE173" s="275">
        <f>VLOOKUP(C173,MOVI!C:DT,63,0)</f>
        <v>0</v>
      </c>
      <c r="GF173" s="275">
        <f>VLOOKUP(C173,FPT!B:GD,63,0)</f>
        <v>0</v>
      </c>
      <c r="GG173" t="str">
        <f t="shared" si="288"/>
        <v/>
      </c>
      <c r="GH173" s="275">
        <f>VLOOKUP(C173,MOVI!C:DT,64,0)</f>
        <v>0</v>
      </c>
      <c r="GI173" s="275">
        <f>VLOOKUP(C173,FPT!B:GG,64,0)</f>
        <v>0</v>
      </c>
      <c r="GJ173" t="str">
        <f t="shared" si="289"/>
        <v/>
      </c>
      <c r="GK173" s="275">
        <f>VLOOKUP(C173,MOVI!C:DT,65,0)</f>
        <v>0</v>
      </c>
      <c r="GL173" s="275">
        <f>VLOOKUP(C173,FPT!B:GJ,65,0)</f>
        <v>0</v>
      </c>
      <c r="GM173" t="str">
        <f t="shared" si="290"/>
        <v/>
      </c>
      <c r="GN173" s="275">
        <f>VLOOKUP(C173,MOVI!C:DT,66,0)</f>
        <v>0</v>
      </c>
      <c r="GO173" s="275">
        <f>VLOOKUP(C173,FPT!B:GM,66,0)</f>
        <v>0</v>
      </c>
      <c r="GP173" t="str">
        <f t="shared" si="291"/>
        <v/>
      </c>
      <c r="GQ173" s="275">
        <f>VLOOKUP(C173,MOVI!C:DT,67,0)</f>
        <v>0</v>
      </c>
      <c r="GR173" s="275">
        <f>VLOOKUP(C173,FPT!B:GP,67,0)</f>
        <v>0</v>
      </c>
      <c r="GS173" t="str">
        <f t="shared" si="292"/>
        <v/>
      </c>
      <c r="GT173" s="275">
        <f>VLOOKUP(C173,MOVI!C:DT,68,0)</f>
        <v>0</v>
      </c>
      <c r="GU173" s="275">
        <f>VLOOKUP(C173,FPT!B:GS,68,0)</f>
        <v>0</v>
      </c>
      <c r="GV173" t="str">
        <f t="shared" si="293"/>
        <v/>
      </c>
      <c r="GW173" s="275">
        <f>VLOOKUP(C173,MOVI!C:DT,69,0)</f>
        <v>0</v>
      </c>
      <c r="GX173" s="275">
        <f>VLOOKUP(C173,FPT!B:GV,69,0)</f>
        <v>0</v>
      </c>
      <c r="GY173" t="str">
        <f t="shared" si="294"/>
        <v/>
      </c>
      <c r="GZ173" s="275">
        <f>VLOOKUP(C173,MOVI!C:DT,70,0)</f>
        <v>0</v>
      </c>
      <c r="HA173" s="275">
        <f>VLOOKUP(C173,FPT!B:GY,70,0)</f>
        <v>0</v>
      </c>
      <c r="HB173" t="str">
        <f t="shared" si="295"/>
        <v/>
      </c>
      <c r="HC173" s="275">
        <f>VLOOKUP(C173,MOVI!C:DT,71,0)</f>
        <v>43000000</v>
      </c>
      <c r="HD173" s="275">
        <f>ROUND(VLOOKUP(C173,FPT!B:HB,71,0),0)</f>
        <v>43000000</v>
      </c>
      <c r="HE173" t="str">
        <f t="shared" si="296"/>
        <v/>
      </c>
      <c r="HF173" s="275">
        <f>ROUND(VLOOKUP(C173,MOVI!C:DT,72,0),0)</f>
        <v>0</v>
      </c>
      <c r="HG173" s="275">
        <f>ROUND(VLOOKUP(C173,FPT!B:HE,72,0),0)</f>
        <v>0</v>
      </c>
      <c r="HH173" t="str">
        <f t="shared" si="297"/>
        <v/>
      </c>
      <c r="HI173" s="275">
        <f>VLOOKUP(C173,MOVI!C:DT,73,0)</f>
        <v>0</v>
      </c>
      <c r="HJ173" s="275">
        <f>VLOOKUP(C173,FPT!B:HH,73,0)</f>
        <v>0</v>
      </c>
      <c r="HK173" t="str">
        <f t="shared" si="298"/>
        <v/>
      </c>
      <c r="HL173" s="275">
        <f>VLOOKUP(C173,MOVI!C:DT,74,0)</f>
        <v>0</v>
      </c>
      <c r="HM173" s="275">
        <f>VLOOKUP(C173,FPT!B:HK,74,0)</f>
        <v>0</v>
      </c>
      <c r="HN173" t="str">
        <f t="shared" si="299"/>
        <v/>
      </c>
      <c r="HO173" s="275">
        <f>VLOOKUP(C173,MOVI!C:DT,75,0)</f>
        <v>11000000</v>
      </c>
      <c r="HP173" s="275">
        <f>VLOOKUP(C173,FPT!B:HN,75,0)</f>
        <v>11000000</v>
      </c>
      <c r="HQ173" t="str">
        <f t="shared" si="300"/>
        <v/>
      </c>
      <c r="HR173" s="275">
        <f>VLOOKUP(C173,MOVI!C:DT,76,0)</f>
        <v>0</v>
      </c>
      <c r="HS173" s="275">
        <f>VLOOKUP(C173,FPT!B:HQ,76,0)</f>
        <v>0</v>
      </c>
      <c r="HT173" t="str">
        <f t="shared" si="301"/>
        <v/>
      </c>
      <c r="HU173" s="275">
        <f>VLOOKUP(C173,MOVI!C:DT,77,0)</f>
        <v>0</v>
      </c>
      <c r="HV173" s="275">
        <f>VLOOKUP(C173,FPT!B:HT,77,0)</f>
        <v>0</v>
      </c>
      <c r="HW173" t="str">
        <f t="shared" si="302"/>
        <v/>
      </c>
      <c r="HX173" s="274">
        <f>VLOOKUP(C173,MOVI!C:CB,78,0)</f>
        <v>2384000</v>
      </c>
      <c r="HY173" s="261">
        <f>VLOOKUP(C173,FPT!$B:$CA,78,0)</f>
        <v>2384000</v>
      </c>
      <c r="HZ173" t="str">
        <f t="shared" si="303"/>
        <v/>
      </c>
      <c r="IA173" s="275">
        <f>VLOOKUP(C173,MOVI!C:CD,79,0)</f>
        <v>400000</v>
      </c>
      <c r="IB173" s="275">
        <f>VLOOKUP(C173,FPT!B:HZ,79,0)</f>
        <v>400000</v>
      </c>
      <c r="IC173" t="str">
        <f t="shared" si="304"/>
        <v/>
      </c>
      <c r="ID173" s="275">
        <f>VLOOKUP(C173,MOVI!C:CD,80,0)</f>
        <v>447000</v>
      </c>
      <c r="IE173" s="275">
        <f>VLOOKUP(C173,FPT!B:IC,80,0)</f>
        <v>447000</v>
      </c>
      <c r="IF173" t="str">
        <f t="shared" si="305"/>
        <v/>
      </c>
      <c r="IG173" s="275">
        <f>VLOOKUP(C173,MOVI!C:DT,81,0)</f>
        <v>0</v>
      </c>
      <c r="IH173" s="275">
        <f>VLOOKUP(C173,FPT!B:IF,81,0)</f>
        <v>0</v>
      </c>
      <c r="II173" t="str">
        <f t="shared" si="306"/>
        <v/>
      </c>
      <c r="IJ173" s="275">
        <f>VLOOKUP(C173,MOVI!C:DT,82,0)</f>
        <v>3231000</v>
      </c>
      <c r="IK173" s="275">
        <f>VLOOKUP(C173,FPT!B:II,82,0)</f>
        <v>3231000</v>
      </c>
      <c r="IL173" t="str">
        <f t="shared" si="307"/>
        <v/>
      </c>
      <c r="IM173" s="275">
        <f>ROUND(VLOOKUP(C173,MOVI!C:DT,83,0),0)</f>
        <v>14231000</v>
      </c>
      <c r="IN173" s="275">
        <f>ROUND(VLOOKUP(C173,FPT!B:IL,83,0),0)</f>
        <v>14231000</v>
      </c>
      <c r="IO173" t="str">
        <f t="shared" si="308"/>
        <v/>
      </c>
      <c r="IP173" s="275">
        <f>VLOOKUP(C173,MOVI!C:DT,84,0)</f>
        <v>28769000</v>
      </c>
      <c r="IQ173" s="275">
        <f>VLOOKUP(C173,FPT!B:IO,84,0)</f>
        <v>28769000</v>
      </c>
      <c r="IR173" t="str">
        <f t="shared" si="309"/>
        <v/>
      </c>
      <c r="IS173" s="275">
        <f>ROUND(VLOOKUP(C173,MOVI!C:DT,85,0),0)</f>
        <v>4103800</v>
      </c>
      <c r="IT173" s="275">
        <f>ROUND(VLOOKUP(C173,FPT!B:IR,85,0),0)</f>
        <v>4103800</v>
      </c>
      <c r="IU173" t="str">
        <f t="shared" si="310"/>
        <v/>
      </c>
      <c r="IV173" s="275">
        <f>VLOOKUP(C173,MOVI!C:DT,86,0)</f>
        <v>0</v>
      </c>
      <c r="IW173" s="275">
        <f>VLOOKUP(C173,FPT!B:IU,86,0)</f>
        <v>0</v>
      </c>
      <c r="IX173" t="str">
        <f t="shared" si="311"/>
        <v/>
      </c>
      <c r="IY173" s="275">
        <f>ROUND(VLOOKUP(C173,MOVI!C:DT,87,0),0)</f>
        <v>4103800</v>
      </c>
      <c r="IZ173" s="275">
        <f>ROUND(VLOOKUP(C173,FPT!B:IX,87,0),0)</f>
        <v>4103800</v>
      </c>
      <c r="JA173" t="str">
        <f t="shared" si="312"/>
        <v/>
      </c>
      <c r="JB173" s="275">
        <f>VLOOKUP(C173,MOVI!C:DT,88,0)</f>
        <v>0</v>
      </c>
      <c r="JC173" s="275">
        <f>VLOOKUP(C173,FPT!B:JA,88,0)</f>
        <v>0</v>
      </c>
      <c r="JD173" t="str">
        <f t="shared" si="313"/>
        <v/>
      </c>
      <c r="JE173" s="275">
        <f>VLOOKUP(C173,MOVI!C:DT,89,0)</f>
        <v>0</v>
      </c>
      <c r="JF173" s="275">
        <f>VLOOKUP(C173,FPT!B:JD,89,0)</f>
        <v>0</v>
      </c>
      <c r="JG173" t="str">
        <f t="shared" si="314"/>
        <v/>
      </c>
      <c r="JH173" s="275">
        <f>VLOOKUP(C173,MOVI!C:DT,90,0)</f>
        <v>0</v>
      </c>
      <c r="JI173" s="275">
        <f>VLOOKUP(C173,FPT!B:JG,90,0)</f>
        <v>0</v>
      </c>
      <c r="JJ173" t="str">
        <f t="shared" si="315"/>
        <v/>
      </c>
      <c r="JK173" s="275">
        <f>VLOOKUP(C173,MOVI!C:DT,91,0)</f>
        <v>0</v>
      </c>
      <c r="JL173" s="275">
        <f>VLOOKUP(C173,FPT!B:JJ,91,0)</f>
        <v>0</v>
      </c>
      <c r="JM173" t="str">
        <f t="shared" si="316"/>
        <v/>
      </c>
      <c r="JN173" s="275">
        <f>VLOOKUP(C173,MOVI!C:DT,92,0)</f>
        <v>0</v>
      </c>
      <c r="JO173" s="275">
        <f>VLOOKUP(C173,FPT!B:JM,92,0)</f>
        <v>0</v>
      </c>
      <c r="JP173" t="str">
        <f t="shared" si="317"/>
        <v/>
      </c>
      <c r="JQ173" s="275">
        <f>VLOOKUP(C173,MOVI!C:DT,93,0)</f>
        <v>0</v>
      </c>
      <c r="JR173" s="275">
        <f>VLOOKUP(C173,FPT!B:JP,93,0)</f>
        <v>0</v>
      </c>
      <c r="JS173" t="str">
        <f t="shared" si="318"/>
        <v/>
      </c>
      <c r="JT173" s="275">
        <f>VLOOKUP(C173,MOVI!C:DT,94,0)</f>
        <v>0</v>
      </c>
      <c r="JU173" s="275">
        <f>VLOOKUP(C173,FPT!B:JS,94,0)</f>
        <v>0</v>
      </c>
      <c r="JV173" t="str">
        <f t="shared" si="319"/>
        <v/>
      </c>
      <c r="JW173" s="275">
        <f>VLOOKUP(C173,MOVI!C:DT,95,0)</f>
        <v>35665200</v>
      </c>
      <c r="JX173" s="275">
        <f>VLOOKUP(C173,FPT!B:JV,95,0)</f>
        <v>35665200</v>
      </c>
      <c r="JY173" t="str">
        <f t="shared" si="320"/>
        <v/>
      </c>
      <c r="JZ173" s="275">
        <f>VLOOKUP(C173,MOVI!C:DT,96,0)</f>
        <v>0</v>
      </c>
      <c r="KA173" s="275">
        <f>VLOOKUP(C173,FPT!B:JY,96,0)</f>
        <v>0</v>
      </c>
      <c r="KB173" t="str">
        <f t="shared" si="321"/>
        <v/>
      </c>
      <c r="KC173" s="275">
        <f>VLOOKUP(C173,MOVI!C:DT,97,0)</f>
        <v>35665200</v>
      </c>
      <c r="KD173" s="275">
        <f>VLOOKUP(C173,FPT!B:KB,97,0)</f>
        <v>35665200</v>
      </c>
      <c r="KE173" t="str">
        <f t="shared" si="322"/>
        <v/>
      </c>
      <c r="KF173" s="275">
        <f>VLOOKUP(C173,MOVI!C:DT,98,0)</f>
        <v>5066000</v>
      </c>
      <c r="KG173" s="275">
        <f>VLOOKUP(C173,FPT!B:KE,98,0)</f>
        <v>5066000</v>
      </c>
      <c r="KH173" t="str">
        <f t="shared" si="323"/>
        <v/>
      </c>
      <c r="KI173" s="275">
        <f>VLOOKUP(C173,MOVI!C:DT,99,0)</f>
        <v>0</v>
      </c>
      <c r="KJ173" s="275">
        <f>VLOOKUP(C173,FPT!B:KH,99,0)</f>
        <v>0</v>
      </c>
      <c r="KK173" t="str">
        <f t="shared" si="324"/>
        <v/>
      </c>
      <c r="KL173" s="275">
        <f>VLOOKUP(C173,MOVI!C:DT,100,0)</f>
        <v>894000</v>
      </c>
      <c r="KM173" s="275">
        <f>VLOOKUP(C173,FPT!B:KK,100,0)</f>
        <v>894000</v>
      </c>
      <c r="KN173" t="str">
        <f t="shared" si="325"/>
        <v/>
      </c>
      <c r="KO173" s="275">
        <f>VLOOKUP(C173,MOVI!C:DT,101,0)</f>
        <v>0</v>
      </c>
      <c r="KP173" s="275">
        <f>VLOOKUP(C173,FPT!B:KN,101,0)</f>
        <v>0</v>
      </c>
      <c r="KQ173" t="str">
        <f t="shared" si="326"/>
        <v/>
      </c>
      <c r="KR173" s="275">
        <f>VLOOKUP(C173,MOVI!C:DT,102,0)</f>
        <v>0</v>
      </c>
      <c r="KS173" s="275">
        <f>VLOOKUP(C173,FPT!B:KQ,102,0)</f>
        <v>0</v>
      </c>
      <c r="KT173" t="str">
        <f t="shared" si="327"/>
        <v/>
      </c>
      <c r="KU173" s="275">
        <f>VLOOKUP(C173,MOVI!C:DT,103,0)</f>
        <v>5960000</v>
      </c>
      <c r="KV173" s="275">
        <f>VLOOKUP(C173,FPT!B:KT,103,0)</f>
        <v>5960000</v>
      </c>
      <c r="KW173" t="str">
        <f t="shared" si="328"/>
        <v/>
      </c>
      <c r="KX173" s="275">
        <f>VLOOKUP(C173,MOVI!C:DT,104,0)</f>
        <v>9191000</v>
      </c>
      <c r="KY173" s="275">
        <f>VLOOKUP(C173,FPT!B:KW,104,0)</f>
        <v>9191000</v>
      </c>
      <c r="KZ173" t="str">
        <f t="shared" si="329"/>
        <v/>
      </c>
      <c r="LA173" s="275">
        <f>VLOOKUP(C173,MOVI!C:DT,105,0)</f>
        <v>596000</v>
      </c>
      <c r="LB173" s="275">
        <f>VLOOKUP(C173,FPT!B:KZ,105,0)</f>
        <v>596000</v>
      </c>
      <c r="LC173" t="str">
        <f t="shared" si="330"/>
        <v/>
      </c>
      <c r="LD173" s="275">
        <f>VLOOKUP(C173,MOVI!C:DT,106,0)</f>
        <v>49556000</v>
      </c>
      <c r="LE173" s="275">
        <f>VLOOKUP(C173,FPT!B:LC,106,0)</f>
        <v>49556000</v>
      </c>
      <c r="LF173" t="str">
        <f t="shared" si="331"/>
        <v/>
      </c>
      <c r="LG173" s="273">
        <f>VLOOKUP(C173,MOVI!C:DT,107,0)</f>
        <v>0</v>
      </c>
      <c r="LH173" s="273">
        <f>VLOOKUP(C173,FPT!B:LF,107,0)</f>
        <v>0</v>
      </c>
      <c r="LI173" t="str">
        <f t="shared" si="332"/>
        <v/>
      </c>
      <c r="LJ173" t="str">
        <f>VLOOKUP(C173,MOVI!C:DV,108,0)</f>
        <v>MoviSouthSales</v>
      </c>
      <c r="LK173" s="252" t="str">
        <f>VLOOKUP(C173,FPT!B:LI,108,0)</f>
        <v>MoviSouthSales</v>
      </c>
      <c r="LL173" t="str">
        <f t="shared" si="333"/>
        <v/>
      </c>
      <c r="LM173" s="275">
        <f>ROUND(VLOOKUP(C173,MOVI!C:DV,109,0),0)</f>
        <v>3333333</v>
      </c>
      <c r="LN173" s="275">
        <f>ROUND(VLOOKUP(C173,FPT!B:LL,109,0),0)</f>
        <v>3333333</v>
      </c>
      <c r="LO173" t="str">
        <f t="shared" si="334"/>
        <v/>
      </c>
      <c r="LP173" t="str">
        <f>VLOOKUP(C173,MOVI!C:DV,110,0)</f>
        <v>HO</v>
      </c>
      <c r="LQ173" s="247" t="str">
        <f>VLOOKUP(C173,FPT!B:LO,110,0)</f>
        <v>HO</v>
      </c>
      <c r="LR173" t="str">
        <f t="shared" si="335"/>
        <v/>
      </c>
      <c r="LS173">
        <f>MOVI!DI168</f>
        <v>22</v>
      </c>
      <c r="LV173">
        <f>MOVI!DJ168</f>
        <v>0</v>
      </c>
      <c r="LW173">
        <f>MOVI!DK168</f>
        <v>0</v>
      </c>
      <c r="LX173">
        <f>MOVI!DL168</f>
        <v>0</v>
      </c>
      <c r="LY173">
        <f>MOVI!DM168</f>
        <v>0</v>
      </c>
      <c r="LZ173">
        <f>MOVI!DN168</f>
        <v>0</v>
      </c>
      <c r="MA173">
        <f>MOVI!DO168</f>
        <v>0</v>
      </c>
      <c r="MB173" t="str">
        <f>MOVI!DP168</f>
        <v>HO</v>
      </c>
      <c r="MC173">
        <f>MOVI!DQ168</f>
        <v>0</v>
      </c>
      <c r="MD173">
        <f>MOVI!DR168</f>
        <v>0</v>
      </c>
      <c r="ME173" t="str">
        <f>VLOOKUP(C173,MOVI!C:DV,121,0)</f>
        <v/>
      </c>
      <c r="MF173" s="252"/>
      <c r="MG173" t="str">
        <f t="shared" si="339"/>
        <v/>
      </c>
      <c r="MH173" t="str">
        <f>VLOOKUP(C173,MOVI!C:DT,122,0)</f>
        <v>MoviSouth</v>
      </c>
      <c r="MI173" s="252" t="str">
        <f>VLOOKUP(C173,FPT!B:DS,112,0)</f>
        <v>MoviSouth</v>
      </c>
      <c r="MJ173" t="str">
        <f t="shared" si="336"/>
        <v/>
      </c>
    </row>
    <row r="174" spans="1:348" x14ac:dyDescent="0.25">
      <c r="A174">
        <v>166</v>
      </c>
      <c r="B174" s="48">
        <v>1927</v>
      </c>
      <c r="C174" s="271" t="s">
        <v>1207</v>
      </c>
      <c r="D174" t="str">
        <f>VLOOKUP(C174,MOVI!C:D,2,0)</f>
        <v>Nguyễn Thị Minh Thái</v>
      </c>
      <c r="E174" t="str">
        <f>VLOOKUP(C174,FPT!B:C,2,0)</f>
        <v>Nguyễn Thị Minh Thái</v>
      </c>
      <c r="F174" t="str">
        <f t="shared" si="229"/>
        <v/>
      </c>
      <c r="G174" t="str">
        <f>VLOOKUP(C174,MOVI!C:E,3,0)</f>
        <v>Sales</v>
      </c>
      <c r="H174" t="str">
        <f>VLOOKUP(C174,FPT!B:F,3,0)</f>
        <v>Sales</v>
      </c>
      <c r="I174" t="str">
        <f t="shared" si="230"/>
        <v/>
      </c>
      <c r="J174" t="str">
        <f>VLOOKUP(C174,MOVI!C:H,4,0)</f>
        <v>Corporate sales</v>
      </c>
      <c r="K174" t="str">
        <f>VLOOKUP(C174,FPT!B:I,4,0)</f>
        <v>Corporate sales</v>
      </c>
      <c r="L174" t="str">
        <f t="shared" si="231"/>
        <v/>
      </c>
      <c r="M174" t="str">
        <f>VLOOKUP(C174,MOVI!C:DT,5,0)</f>
        <v>Supervisor</v>
      </c>
      <c r="N174" t="str">
        <f>VLOOKUP(C174,FPT!B:L,5,0)</f>
        <v>Supervisor</v>
      </c>
      <c r="O174" t="str">
        <f t="shared" si="232"/>
        <v/>
      </c>
      <c r="P174" t="str">
        <f>VLOOKUP(C174,MOVI!C:DT,6,0)</f>
        <v>Partnership Support Supervisor</v>
      </c>
      <c r="Q174" t="str">
        <f>VLOOKUP(C174,FPT!B:O,6,0)</f>
        <v>Partnership Support Supervisor</v>
      </c>
      <c r="R174" t="str">
        <f t="shared" si="233"/>
        <v/>
      </c>
      <c r="S174" t="str">
        <f>VLOOKUP(C174,MOVI!C:DT,7,0)</f>
        <v>South</v>
      </c>
      <c r="T174" t="str">
        <f>VLOOKUP(C174,FPT!B:R,7,0)</f>
        <v>South</v>
      </c>
      <c r="U174" t="str">
        <f t="shared" si="234"/>
        <v/>
      </c>
      <c r="V174" t="str">
        <f>VLOOKUP(C174,MOVI!C:DT,8,0)</f>
        <v>Movi</v>
      </c>
      <c r="W174" t="str">
        <f>VLOOKUP(C174,FPT!B:U,8,0)</f>
        <v>Movi</v>
      </c>
      <c r="X174" t="str">
        <f t="shared" si="235"/>
        <v/>
      </c>
      <c r="Y174" t="str">
        <f>VLOOKUP(C174,MOVI!C:DT,9,0)</f>
        <v>Full-time</v>
      </c>
      <c r="Z174" t="str">
        <f>VLOOKUP(C174,FPT!B:X,9,0)</f>
        <v>Full-time</v>
      </c>
      <c r="AA174" t="str">
        <f t="shared" si="236"/>
        <v/>
      </c>
      <c r="AB174" t="str">
        <f>VLOOKUP(C174,MOVI!C:DT,10,0)</f>
        <v>Permanent</v>
      </c>
      <c r="AC174" t="str">
        <f>VLOOKUP(C174,FPT!B:AA,10,0)</f>
        <v>Permanent</v>
      </c>
      <c r="AD174" t="str">
        <f t="shared" si="237"/>
        <v/>
      </c>
      <c r="AE174" s="247">
        <f>VLOOKUP(C174,MOVI!C:DT,11,0)</f>
        <v>42191</v>
      </c>
      <c r="AF174" s="247">
        <f>VLOOKUP(C174,FPT!B:AD,11,0)</f>
        <v>42191</v>
      </c>
      <c r="AG174" t="str">
        <f t="shared" si="238"/>
        <v/>
      </c>
      <c r="AH174" s="260"/>
      <c r="AI174" s="260"/>
      <c r="AJ174" t="str">
        <f t="shared" si="338"/>
        <v/>
      </c>
      <c r="AK174">
        <f>VLOOKUP(C174,MOVI!C:DT,13,0)</f>
        <v>0</v>
      </c>
      <c r="AL174" s="247">
        <f>VLOOKUP(C174,FPT!B:AJ,13,0)</f>
        <v>0</v>
      </c>
      <c r="AM174" t="str">
        <f t="shared" si="337"/>
        <v/>
      </c>
      <c r="AN174" s="247">
        <f>VLOOKUP(C174,MOVI!C:DT,14,0)</f>
        <v>0</v>
      </c>
      <c r="AO174" s="247">
        <f>VLOOKUP(C174,FPT!B:AM,14,0)</f>
        <v>0</v>
      </c>
      <c r="AP174" t="str">
        <f t="shared" si="239"/>
        <v/>
      </c>
      <c r="AQ174" t="str">
        <f>VLOOKUP(C174,MOVI!C:DT,15,0)</f>
        <v>LC</v>
      </c>
      <c r="AR174" s="247" t="str">
        <f>VLOOKUP(C174,FPT!B:AP,15,0)</f>
        <v>LC</v>
      </c>
      <c r="AS174" t="str">
        <f t="shared" si="240"/>
        <v/>
      </c>
      <c r="AT174" s="282" t="str">
        <f>VLOOKUP(C174,MOVI!C:DT,16,0)</f>
        <v>LTTP</v>
      </c>
      <c r="AU174" s="247" t="str">
        <f>VLOOKUP(C174,FPT!B:AS,16,0)</f>
        <v>LTTP</v>
      </c>
      <c r="AV174" t="str">
        <f t="shared" si="241"/>
        <v/>
      </c>
      <c r="AW174" t="str">
        <f>VLOOKUP(C174,MOVI!C:DT,17,0)</f>
        <v>L</v>
      </c>
      <c r="AX174" s="247" t="str">
        <f>VLOOKUP(C174,FPT!B:AV,17,0)</f>
        <v>L</v>
      </c>
      <c r="AY174" t="str">
        <f t="shared" si="242"/>
        <v/>
      </c>
      <c r="AZ174">
        <f>VLOOKUP(C174,MOVI!C:DT,18,0)</f>
        <v>0</v>
      </c>
      <c r="BA174" s="247">
        <f>VLOOKUP(C174,FPT!B:AY,18,0)</f>
        <v>0</v>
      </c>
      <c r="BB174" t="str">
        <f t="shared" si="243"/>
        <v/>
      </c>
      <c r="BC174" s="275">
        <f>VLOOKUP(C174,MOVI!C:DT,19,0)</f>
        <v>20000000</v>
      </c>
      <c r="BD174" s="275">
        <f>VLOOKUP(C174,FPT!B:BB,19,0)</f>
        <v>20000000</v>
      </c>
      <c r="BE174" t="str">
        <f t="shared" si="244"/>
        <v/>
      </c>
      <c r="BF174">
        <f>VLOOKUP(C174,MOVI!C:DT,20,0)</f>
        <v>0</v>
      </c>
      <c r="BG174" s="252">
        <f>VLOOKUP(C174,FPT!B:BE,20,0)</f>
        <v>0</v>
      </c>
      <c r="BH174" t="str">
        <f t="shared" si="245"/>
        <v/>
      </c>
      <c r="BI174" s="275">
        <f>VLOOKUP(C174,MOVI!C:DT,21,0)</f>
        <v>20000000</v>
      </c>
      <c r="BJ174" s="275">
        <f>VLOOKUP(C174,FPT!B:BH,21,0)</f>
        <v>20000000</v>
      </c>
      <c r="BK174" t="str">
        <f t="shared" si="246"/>
        <v/>
      </c>
      <c r="BL174" s="275">
        <f>VLOOKUP(C174,MOVI!C:DT,22,0)</f>
        <v>0</v>
      </c>
      <c r="BM174" s="275">
        <f>VLOOKUP(C174,FPT!B:BK,22,0)</f>
        <v>0</v>
      </c>
      <c r="BN174" t="str">
        <f t="shared" si="247"/>
        <v/>
      </c>
      <c r="BO174" s="275">
        <f>VLOOKUP(C174,MOVI!C:DT,23,0)</f>
        <v>500000</v>
      </c>
      <c r="BP174" s="275">
        <f>VLOOKUP(C174,FPT!B:BN,23,0)</f>
        <v>500000</v>
      </c>
      <c r="BQ174" t="str">
        <f t="shared" si="248"/>
        <v/>
      </c>
      <c r="BR174" s="275">
        <f>VLOOKUP(C174,MOVI!C:DT,24,0)</f>
        <v>0</v>
      </c>
      <c r="BS174" s="275">
        <f>VLOOKUP(C174,FPT!B:BQ,24,0)</f>
        <v>0</v>
      </c>
      <c r="BT174" t="str">
        <f t="shared" si="249"/>
        <v/>
      </c>
      <c r="BU174" s="275">
        <f>VLOOKUP(C174,MOVI!C:DT,25,0)</f>
        <v>0</v>
      </c>
      <c r="BV174" s="275">
        <f>VLOOKUP(C174,FPT!B:BT,25,0)</f>
        <v>0</v>
      </c>
      <c r="BW174" t="str">
        <f t="shared" si="250"/>
        <v/>
      </c>
      <c r="BX174" s="275">
        <f>VLOOKUP(C174,MOVI!C:DT,26,0)</f>
        <v>0</v>
      </c>
      <c r="BY174" s="275">
        <f>VLOOKUP(C174,FPT!B:BW,26,0)</f>
        <v>0</v>
      </c>
      <c r="BZ174" t="str">
        <f t="shared" si="251"/>
        <v/>
      </c>
      <c r="CA174" s="275">
        <f>VLOOKUP(C174,MOVI!C:DT,27,0)</f>
        <v>0</v>
      </c>
      <c r="CB174" s="275">
        <f>VLOOKUP(C174,FPT!B:BZ,27,0)</f>
        <v>0</v>
      </c>
      <c r="CC174" t="str">
        <f t="shared" si="252"/>
        <v/>
      </c>
      <c r="CD174" s="275">
        <f>VLOOKUP(C174,MOVI!C:DT,28,0)</f>
        <v>500000</v>
      </c>
      <c r="CE174" s="275">
        <f>VLOOKUP(C174,FPT!B:CC,28,0)</f>
        <v>500000</v>
      </c>
      <c r="CF174" t="str">
        <f t="shared" si="253"/>
        <v/>
      </c>
      <c r="CG174" t="str">
        <f>VLOOKUP(C174,MOVI!C:DT,29,0)</f>
        <v>CN</v>
      </c>
      <c r="CH174" s="252" t="str">
        <f>VLOOKUP(C174,FPT!B:CF,29,0)</f>
        <v>CN</v>
      </c>
      <c r="CI174" t="str">
        <f t="shared" si="254"/>
        <v/>
      </c>
      <c r="CJ174">
        <f>VLOOKUP(C174,MOVI!C:DT,30,0)</f>
        <v>26</v>
      </c>
      <c r="CK174" s="252">
        <f>VLOOKUP(C174,FPT!B:CI,30,0)</f>
        <v>26</v>
      </c>
      <c r="CL174" t="str">
        <f t="shared" si="255"/>
        <v/>
      </c>
      <c r="CM174">
        <f>VLOOKUP(C174,MOVI!C:DT,31,0)</f>
        <v>24</v>
      </c>
      <c r="CN174" s="252">
        <f>VLOOKUP(C174,FPT!B:CL,31,0)</f>
        <v>24</v>
      </c>
      <c r="CO174" t="str">
        <f t="shared" si="256"/>
        <v/>
      </c>
      <c r="CP174" s="275">
        <f>VLOOKUP(C174,MOVI!C:DT,32,0)</f>
        <v>2</v>
      </c>
      <c r="CQ174" s="275">
        <f>VLOOKUP(C174,FPT!B:CO,32,0)</f>
        <v>2</v>
      </c>
      <c r="CR174" t="str">
        <f t="shared" si="257"/>
        <v/>
      </c>
      <c r="CS174" s="275">
        <f>VLOOKUP(C174,MOVI!C:DT,33,0)</f>
        <v>0</v>
      </c>
      <c r="CT174" s="275">
        <f>VLOOKUP(C174,FPT!B:CR,33,0)</f>
        <v>0</v>
      </c>
      <c r="CU174" t="str">
        <f t="shared" si="258"/>
        <v/>
      </c>
      <c r="CV174" s="275">
        <f>VLOOKUP(C174,MOVI!C:DT,34,0)</f>
        <v>0</v>
      </c>
      <c r="CW174" s="275">
        <f>VLOOKUP(C174,FPT!B:CU,34,0)</f>
        <v>0</v>
      </c>
      <c r="CX174" t="str">
        <f t="shared" si="259"/>
        <v/>
      </c>
      <c r="CY174" s="275">
        <f>VLOOKUP(C174,MOVI!C:DT,35,0)</f>
        <v>26</v>
      </c>
      <c r="CZ174" s="275">
        <f>VLOOKUP(C174,FPT!B:CX,35,0)</f>
        <v>26</v>
      </c>
      <c r="DA174" t="str">
        <f t="shared" si="260"/>
        <v/>
      </c>
      <c r="DB174" s="275">
        <f>VLOOKUP(C174,MOVI!C:DT,36,0)</f>
        <v>0</v>
      </c>
      <c r="DC174" s="275">
        <f>VLOOKUP(C174,FPT!B:DA,36,0)</f>
        <v>0</v>
      </c>
      <c r="DD174" t="str">
        <f t="shared" si="261"/>
        <v/>
      </c>
      <c r="DE174" s="275">
        <f>VLOOKUP(C174,MOVI!C:DT,37,0)</f>
        <v>0</v>
      </c>
      <c r="DF174" s="275">
        <f>VLOOKUP(C174,FPT!B:DD,37,0)</f>
        <v>0</v>
      </c>
      <c r="DG174" t="str">
        <f t="shared" si="262"/>
        <v/>
      </c>
      <c r="DH174" s="275">
        <f>VLOOKUP(C174,MOVI!C:DT,38,0)</f>
        <v>0</v>
      </c>
      <c r="DI174" s="275">
        <f>VLOOKUP(C174,FPT!B:DG,38,0)</f>
        <v>0</v>
      </c>
      <c r="DJ174" t="str">
        <f t="shared" si="263"/>
        <v/>
      </c>
      <c r="DK174" s="275">
        <f>VLOOKUP(C174,MOVI!C:DT,39,0)</f>
        <v>0</v>
      </c>
      <c r="DL174" s="275">
        <f>VLOOKUP(C174,FPT!B:DJ,39,0)</f>
        <v>0</v>
      </c>
      <c r="DM174" t="str">
        <f t="shared" si="264"/>
        <v/>
      </c>
      <c r="DN174" s="275">
        <f>VLOOKUP(C174,MOVI!C:DT,40,0)</f>
        <v>0</v>
      </c>
      <c r="DO174" s="275">
        <f>VLOOKUP(C174,FPT!B:DM,40,0)</f>
        <v>0</v>
      </c>
      <c r="DP174" t="str">
        <f t="shared" si="265"/>
        <v/>
      </c>
      <c r="DQ174" s="275">
        <f>VLOOKUP(C174,MOVI!C:DT,41,0)</f>
        <v>0</v>
      </c>
      <c r="DR174" s="275">
        <f>VLOOKUP(C174,FPT!B:DP,41,0)</f>
        <v>0</v>
      </c>
      <c r="DS174" t="str">
        <f t="shared" si="266"/>
        <v/>
      </c>
      <c r="DT174" s="275">
        <f>VLOOKUP(C174,MOVI!C:DT,42,0)</f>
        <v>20000000</v>
      </c>
      <c r="DU174" s="275">
        <f>ROUND(VLOOKUP(C174,FPT!B:DS,42,0),0)</f>
        <v>20000000</v>
      </c>
      <c r="DV174" t="str">
        <f t="shared" si="267"/>
        <v/>
      </c>
      <c r="DW174" s="275">
        <f>VLOOKUP(C174,MOVI!C:DT,43,0)</f>
        <v>0</v>
      </c>
      <c r="DX174" s="275">
        <f>VLOOKUP(C174,FPT!B:DV,43,0)</f>
        <v>0</v>
      </c>
      <c r="DY174" t="str">
        <f t="shared" si="268"/>
        <v/>
      </c>
      <c r="DZ174" s="275">
        <f>VLOOKUP(C174,MOVI!C:DT,44,0)</f>
        <v>0</v>
      </c>
      <c r="EA174" s="275">
        <f>VLOOKUP(C174,FPT!B:DY,44,0)</f>
        <v>0</v>
      </c>
      <c r="EB174" t="str">
        <f t="shared" si="269"/>
        <v/>
      </c>
      <c r="EC174" s="275">
        <f>VLOOKUP(C174,MOVI!C:DT,45,0)</f>
        <v>20000000</v>
      </c>
      <c r="ED174" s="275">
        <f>ROUND(VLOOKUP(C174,FPT!B:EB,45,0),0)</f>
        <v>20000000</v>
      </c>
      <c r="EE174" t="str">
        <f t="shared" si="270"/>
        <v/>
      </c>
      <c r="EF174" s="275">
        <f>VLOOKUP(C174,MOVI!C:DT,46,0)</f>
        <v>0</v>
      </c>
      <c r="EG174" s="275">
        <f>VLOOKUP(C174,FPT!B:EE,46,0)</f>
        <v>0</v>
      </c>
      <c r="EH174" t="str">
        <f t="shared" si="271"/>
        <v/>
      </c>
      <c r="EI174" s="275">
        <f>VLOOKUP(C174,MOVI!C:DT,47,0)</f>
        <v>500000</v>
      </c>
      <c r="EJ174" s="275">
        <f>VLOOKUP(C174,FPT!B:EH,47,0)</f>
        <v>500000</v>
      </c>
      <c r="EK174" t="str">
        <f t="shared" si="272"/>
        <v/>
      </c>
      <c r="EL174" s="275">
        <f>VLOOKUP(C174,MOVI!C:DT,48,0)</f>
        <v>0</v>
      </c>
      <c r="EM174" s="275">
        <f>VLOOKUP(C174,FPT!B:EK,48,0)</f>
        <v>0</v>
      </c>
      <c r="EN174" t="str">
        <f t="shared" si="273"/>
        <v/>
      </c>
      <c r="EO174" s="275">
        <f>VLOOKUP(C174,MOVI!C:DT,49,0)</f>
        <v>0</v>
      </c>
      <c r="EP174" s="275">
        <f>VLOOKUP(C174,FPT!B:EN,49,0)</f>
        <v>0</v>
      </c>
      <c r="EQ174" t="str">
        <f t="shared" si="274"/>
        <v/>
      </c>
      <c r="ER174" s="275">
        <f>VLOOKUP(C174,MOVI!C:DT,50,0)</f>
        <v>0</v>
      </c>
      <c r="ES174" s="275">
        <f>VLOOKUP(C174,FPT!B:EQ,50,0)</f>
        <v>0</v>
      </c>
      <c r="ET174" t="str">
        <f t="shared" si="275"/>
        <v/>
      </c>
      <c r="EU174" s="275">
        <f>VLOOKUP(C174,MOVI!C:DT,51,0)</f>
        <v>0</v>
      </c>
      <c r="EV174" s="275">
        <f>VLOOKUP(C174,FPT!B:ET,51,0)</f>
        <v>0</v>
      </c>
      <c r="EW174" t="str">
        <f t="shared" si="276"/>
        <v/>
      </c>
      <c r="EX174" s="275">
        <f>VLOOKUP(C174,MOVI!C:DT,52,0)</f>
        <v>0</v>
      </c>
      <c r="EY174" s="275">
        <f>VLOOKUP(C174,FPT!B:EW,52,0)</f>
        <v>0</v>
      </c>
      <c r="EZ174" t="str">
        <f t="shared" si="277"/>
        <v/>
      </c>
      <c r="FA174" s="275">
        <f>VLOOKUP(C174,MOVI!C:DT,53,0)</f>
        <v>0</v>
      </c>
      <c r="FB174" s="275">
        <f>VLOOKUP(C174,FPT!B:EZ,53,0)</f>
        <v>0</v>
      </c>
      <c r="FC174" t="str">
        <f t="shared" si="278"/>
        <v/>
      </c>
      <c r="FD174" s="275">
        <f>VLOOKUP(C174,MOVI!C:DT,54,0)</f>
        <v>0</v>
      </c>
      <c r="FE174" s="275">
        <f>VLOOKUP(C174,FPT!B:FC,54,0)</f>
        <v>0</v>
      </c>
      <c r="FF174" t="str">
        <f t="shared" si="279"/>
        <v/>
      </c>
      <c r="FG174" s="275">
        <f>VLOOKUP(C174,MOVI!C:DT,55,0)</f>
        <v>0</v>
      </c>
      <c r="FH174" s="275">
        <f>VLOOKUP(C174,FPT!B:FF,55,0)</f>
        <v>0</v>
      </c>
      <c r="FI174" t="str">
        <f t="shared" si="280"/>
        <v/>
      </c>
      <c r="FJ174" s="275">
        <f>VLOOKUP(C174,MOVI!C:DT,56,0)</f>
        <v>500000</v>
      </c>
      <c r="FK174" s="275">
        <f>VLOOKUP(C174,FPT!B:FI,56,0)</f>
        <v>500000</v>
      </c>
      <c r="FL174" t="str">
        <f t="shared" si="281"/>
        <v/>
      </c>
      <c r="FM174" s="275">
        <f>VLOOKUP(C174,MOVI!C:DT,57,0)</f>
        <v>0</v>
      </c>
      <c r="FN174" s="275">
        <f>VLOOKUP(C174,FPT!B:FL,57,0)</f>
        <v>0</v>
      </c>
      <c r="FO174" t="str">
        <f t="shared" si="282"/>
        <v/>
      </c>
      <c r="FP174" s="275">
        <f>VLOOKUP(C174,MOVI!C:DT,58,0)</f>
        <v>0</v>
      </c>
      <c r="FQ174" s="275">
        <f>VLOOKUP(C174,FPT!B:FO,58,0)</f>
        <v>0</v>
      </c>
      <c r="FR174" t="str">
        <f t="shared" si="283"/>
        <v/>
      </c>
      <c r="FS174" s="275">
        <f>VLOOKUP(C174,MOVI!C:DT,59,0)</f>
        <v>0</v>
      </c>
      <c r="FT174" s="275">
        <f>VLOOKUP(C174,FPT!B:FR,59,0)</f>
        <v>0</v>
      </c>
      <c r="FU174" t="str">
        <f t="shared" si="284"/>
        <v/>
      </c>
      <c r="FV174" s="275">
        <f>VLOOKUP(C174,MOVI!C:DT,60,0)</f>
        <v>0</v>
      </c>
      <c r="FW174" s="275">
        <f>VLOOKUP(C174,FPT!B:FU,60,0)</f>
        <v>0</v>
      </c>
      <c r="FX174" t="str">
        <f t="shared" si="285"/>
        <v/>
      </c>
      <c r="FY174" s="275">
        <f>VLOOKUP(C174,MOVI!C:DT,61,0)</f>
        <v>0</v>
      </c>
      <c r="FZ174" s="275">
        <f>VLOOKUP(C174,FPT!B:FX,61,0)</f>
        <v>0</v>
      </c>
      <c r="GA174" t="str">
        <f t="shared" si="286"/>
        <v/>
      </c>
      <c r="GB174" s="275">
        <f>VLOOKUP(C174,MOVI!C:DT,62,0)</f>
        <v>0</v>
      </c>
      <c r="GC174" s="275">
        <f>VLOOKUP(C174,FPT!B:GA,62,0)</f>
        <v>0</v>
      </c>
      <c r="GD174" t="str">
        <f t="shared" si="287"/>
        <v/>
      </c>
      <c r="GE174" s="275">
        <f>VLOOKUP(C174,MOVI!C:DT,63,0)</f>
        <v>0</v>
      </c>
      <c r="GF174" s="275">
        <f>VLOOKUP(C174,FPT!B:GD,63,0)</f>
        <v>0</v>
      </c>
      <c r="GG174" t="str">
        <f t="shared" si="288"/>
        <v/>
      </c>
      <c r="GH174" s="275">
        <f>VLOOKUP(C174,MOVI!C:DT,64,0)</f>
        <v>0</v>
      </c>
      <c r="GI174" s="275">
        <f>VLOOKUP(C174,FPT!B:GG,64,0)</f>
        <v>0</v>
      </c>
      <c r="GJ174" t="str">
        <f t="shared" si="289"/>
        <v/>
      </c>
      <c r="GK174" s="275">
        <f>VLOOKUP(C174,MOVI!C:DT,65,0)</f>
        <v>0</v>
      </c>
      <c r="GL174" s="275">
        <f>VLOOKUP(C174,FPT!B:GJ,65,0)</f>
        <v>0</v>
      </c>
      <c r="GM174" t="str">
        <f t="shared" si="290"/>
        <v/>
      </c>
      <c r="GN174" s="275">
        <f>VLOOKUP(C174,MOVI!C:DT,66,0)</f>
        <v>0</v>
      </c>
      <c r="GO174" s="275">
        <f>VLOOKUP(C174,FPT!B:GM,66,0)</f>
        <v>0</v>
      </c>
      <c r="GP174" t="str">
        <f t="shared" si="291"/>
        <v/>
      </c>
      <c r="GQ174" s="275">
        <f>VLOOKUP(C174,MOVI!C:DT,67,0)</f>
        <v>0</v>
      </c>
      <c r="GR174" s="275">
        <f>VLOOKUP(C174,FPT!B:GP,67,0)</f>
        <v>0</v>
      </c>
      <c r="GS174" t="str">
        <f t="shared" si="292"/>
        <v/>
      </c>
      <c r="GT174" s="275">
        <f>VLOOKUP(C174,MOVI!C:DT,68,0)</f>
        <v>0</v>
      </c>
      <c r="GU174" s="275">
        <f>VLOOKUP(C174,FPT!B:GS,68,0)</f>
        <v>0</v>
      </c>
      <c r="GV174" t="str">
        <f t="shared" si="293"/>
        <v/>
      </c>
      <c r="GW174" s="275">
        <f>VLOOKUP(C174,MOVI!C:DT,69,0)</f>
        <v>0</v>
      </c>
      <c r="GX174" s="275">
        <f>VLOOKUP(C174,FPT!B:GV,69,0)</f>
        <v>0</v>
      </c>
      <c r="GY174" t="str">
        <f t="shared" si="294"/>
        <v/>
      </c>
      <c r="GZ174" s="275">
        <f>VLOOKUP(C174,MOVI!C:DT,70,0)</f>
        <v>0</v>
      </c>
      <c r="HA174" s="275">
        <f>VLOOKUP(C174,FPT!B:GY,70,0)</f>
        <v>0</v>
      </c>
      <c r="HB174" t="str">
        <f t="shared" si="295"/>
        <v/>
      </c>
      <c r="HC174" s="275">
        <f>VLOOKUP(C174,MOVI!C:DT,71,0)</f>
        <v>20500000</v>
      </c>
      <c r="HD174" s="275">
        <f>ROUND(VLOOKUP(C174,FPT!B:HB,71,0),0)</f>
        <v>20500000</v>
      </c>
      <c r="HE174" t="str">
        <f t="shared" si="296"/>
        <v/>
      </c>
      <c r="HF174" s="275">
        <f>ROUND(VLOOKUP(C174,MOVI!C:DT,72,0),0)</f>
        <v>0</v>
      </c>
      <c r="HG174" s="275">
        <f>ROUND(VLOOKUP(C174,FPT!B:HE,72,0),0)</f>
        <v>0</v>
      </c>
      <c r="HH174" t="str">
        <f t="shared" si="297"/>
        <v/>
      </c>
      <c r="HI174" s="275">
        <f>VLOOKUP(C174,MOVI!C:DT,73,0)</f>
        <v>0</v>
      </c>
      <c r="HJ174" s="275">
        <f>VLOOKUP(C174,FPT!B:HH,73,0)</f>
        <v>0</v>
      </c>
      <c r="HK174" t="str">
        <f t="shared" si="298"/>
        <v/>
      </c>
      <c r="HL174" s="275">
        <f>VLOOKUP(C174,MOVI!C:DT,74,0)</f>
        <v>0</v>
      </c>
      <c r="HM174" s="275">
        <f>VLOOKUP(C174,FPT!B:HK,74,0)</f>
        <v>0</v>
      </c>
      <c r="HN174" t="str">
        <f t="shared" si="299"/>
        <v/>
      </c>
      <c r="HO174" s="275">
        <f>VLOOKUP(C174,MOVI!C:DT,75,0)</f>
        <v>11000000</v>
      </c>
      <c r="HP174" s="275">
        <f>VLOOKUP(C174,FPT!B:HN,75,0)</f>
        <v>11000000</v>
      </c>
      <c r="HQ174" t="str">
        <f t="shared" si="300"/>
        <v/>
      </c>
      <c r="HR174" s="275">
        <f>VLOOKUP(C174,MOVI!C:DT,76,0)</f>
        <v>2</v>
      </c>
      <c r="HS174" s="275">
        <f>VLOOKUP(C174,FPT!B:HQ,76,0)</f>
        <v>2</v>
      </c>
      <c r="HT174" t="str">
        <f t="shared" si="301"/>
        <v/>
      </c>
      <c r="HU174" s="275">
        <f>VLOOKUP(C174,MOVI!C:DT,77,0)</f>
        <v>8800000</v>
      </c>
      <c r="HV174" s="275">
        <f>VLOOKUP(C174,FPT!B:HT,77,0)</f>
        <v>8800000</v>
      </c>
      <c r="HW174" t="str">
        <f t="shared" si="302"/>
        <v/>
      </c>
      <c r="HX174" s="274">
        <f>VLOOKUP(C174,MOVI!C:CB,78,0)</f>
        <v>1600000</v>
      </c>
      <c r="HY174" s="261">
        <f>VLOOKUP(C174,FPT!$B:$CA,78,0)</f>
        <v>1600000</v>
      </c>
      <c r="HZ174" t="str">
        <f t="shared" si="303"/>
        <v/>
      </c>
      <c r="IA174" s="275">
        <f>VLOOKUP(C174,MOVI!C:CD,79,0)</f>
        <v>200000</v>
      </c>
      <c r="IB174" s="275">
        <f>VLOOKUP(C174,FPT!B:HZ,79,0)</f>
        <v>200000</v>
      </c>
      <c r="IC174" t="str">
        <f t="shared" si="304"/>
        <v/>
      </c>
      <c r="ID174" s="275">
        <f>VLOOKUP(C174,MOVI!C:CD,80,0)</f>
        <v>300000</v>
      </c>
      <c r="IE174" s="275">
        <f>VLOOKUP(C174,FPT!B:IC,80,0)</f>
        <v>300000</v>
      </c>
      <c r="IF174" t="str">
        <f t="shared" si="305"/>
        <v/>
      </c>
      <c r="IG174" s="275">
        <f>VLOOKUP(C174,MOVI!C:DT,81,0)</f>
        <v>0</v>
      </c>
      <c r="IH174" s="275">
        <f>VLOOKUP(C174,FPT!B:IF,81,0)</f>
        <v>0</v>
      </c>
      <c r="II174" t="str">
        <f t="shared" si="306"/>
        <v/>
      </c>
      <c r="IJ174" s="275">
        <f>VLOOKUP(C174,MOVI!C:DT,82,0)</f>
        <v>2100000</v>
      </c>
      <c r="IK174" s="275">
        <f>VLOOKUP(C174,FPT!B:II,82,0)</f>
        <v>2100000</v>
      </c>
      <c r="IL174" t="str">
        <f t="shared" si="307"/>
        <v/>
      </c>
      <c r="IM174" s="275">
        <f>ROUND(VLOOKUP(C174,MOVI!C:DT,83,0),0)</f>
        <v>21900000</v>
      </c>
      <c r="IN174" s="275">
        <f>ROUND(VLOOKUP(C174,FPT!B:IL,83,0),0)</f>
        <v>21900000</v>
      </c>
      <c r="IO174" t="str">
        <f t="shared" si="308"/>
        <v/>
      </c>
      <c r="IP174" s="275">
        <f>VLOOKUP(C174,MOVI!C:DT,84,0)</f>
        <v>0</v>
      </c>
      <c r="IQ174" s="275">
        <f>VLOOKUP(C174,FPT!B:IO,84,0)</f>
        <v>0</v>
      </c>
      <c r="IR174" t="str">
        <f t="shared" si="309"/>
        <v/>
      </c>
      <c r="IS174" s="275">
        <f>ROUND(VLOOKUP(C174,MOVI!C:DT,85,0),0)</f>
        <v>0</v>
      </c>
      <c r="IT174" s="275">
        <f>ROUND(VLOOKUP(C174,FPT!B:IR,85,0),0)</f>
        <v>0</v>
      </c>
      <c r="IU174" t="str">
        <f t="shared" si="310"/>
        <v/>
      </c>
      <c r="IV174" s="275">
        <f>VLOOKUP(C174,MOVI!C:DT,86,0)</f>
        <v>0</v>
      </c>
      <c r="IW174" s="275">
        <f>VLOOKUP(C174,FPT!B:IU,86,0)</f>
        <v>0</v>
      </c>
      <c r="IX174" t="str">
        <f t="shared" si="311"/>
        <v/>
      </c>
      <c r="IY174" s="275">
        <f>ROUND(VLOOKUP(C174,MOVI!C:DT,87,0),0)</f>
        <v>0</v>
      </c>
      <c r="IZ174" s="275">
        <f>ROUND(VLOOKUP(C174,FPT!B:IX,87,0),0)</f>
        <v>0</v>
      </c>
      <c r="JA174" t="str">
        <f t="shared" si="312"/>
        <v/>
      </c>
      <c r="JB174" s="275">
        <f>VLOOKUP(C174,MOVI!C:DT,88,0)</f>
        <v>0</v>
      </c>
      <c r="JC174" s="275">
        <f>VLOOKUP(C174,FPT!B:JA,88,0)</f>
        <v>0</v>
      </c>
      <c r="JD174" t="str">
        <f t="shared" si="313"/>
        <v/>
      </c>
      <c r="JE174" s="275">
        <f>VLOOKUP(C174,MOVI!C:DT,89,0)</f>
        <v>149000</v>
      </c>
      <c r="JF174" s="275">
        <f>VLOOKUP(C174,FPT!B:JD,89,0)</f>
        <v>149000</v>
      </c>
      <c r="JG174" t="str">
        <f t="shared" si="314"/>
        <v/>
      </c>
      <c r="JH174" s="275">
        <f>VLOOKUP(C174,MOVI!C:DT,90,0)</f>
        <v>0</v>
      </c>
      <c r="JI174" s="275">
        <f>VLOOKUP(C174,FPT!B:JG,90,0)</f>
        <v>0</v>
      </c>
      <c r="JJ174" t="str">
        <f t="shared" si="315"/>
        <v/>
      </c>
      <c r="JK174" s="275">
        <f>VLOOKUP(C174,MOVI!C:DT,91,0)</f>
        <v>0</v>
      </c>
      <c r="JL174" s="275">
        <f>VLOOKUP(C174,FPT!B:JJ,91,0)</f>
        <v>0</v>
      </c>
      <c r="JM174" t="str">
        <f t="shared" si="316"/>
        <v/>
      </c>
      <c r="JN174" s="275">
        <f>VLOOKUP(C174,MOVI!C:DT,92,0)</f>
        <v>696900</v>
      </c>
      <c r="JO174" s="275">
        <f>VLOOKUP(C174,FPT!B:JM,92,0)</f>
        <v>696900</v>
      </c>
      <c r="JP174" t="str">
        <f t="shared" si="317"/>
        <v/>
      </c>
      <c r="JQ174" s="275">
        <f>VLOOKUP(C174,MOVI!C:DT,93,0)</f>
        <v>0</v>
      </c>
      <c r="JR174" s="275">
        <f>VLOOKUP(C174,FPT!B:JP,93,0)</f>
        <v>0</v>
      </c>
      <c r="JS174" t="str">
        <f t="shared" si="318"/>
        <v/>
      </c>
      <c r="JT174" s="275">
        <f>VLOOKUP(C174,MOVI!C:DT,94,0)</f>
        <v>845900</v>
      </c>
      <c r="JU174" s="275">
        <f>VLOOKUP(C174,FPT!B:JS,94,0)</f>
        <v>845900</v>
      </c>
      <c r="JV174" t="str">
        <f t="shared" si="319"/>
        <v/>
      </c>
      <c r="JW174" s="275">
        <f>VLOOKUP(C174,MOVI!C:DT,95,0)</f>
        <v>17554100</v>
      </c>
      <c r="JX174" s="275">
        <f>VLOOKUP(C174,FPT!B:JV,95,0)</f>
        <v>17554100</v>
      </c>
      <c r="JY174" t="str">
        <f t="shared" si="320"/>
        <v/>
      </c>
      <c r="JZ174" s="275">
        <f>VLOOKUP(C174,MOVI!C:DT,96,0)</f>
        <v>0</v>
      </c>
      <c r="KA174" s="275">
        <f>VLOOKUP(C174,FPT!B:JY,96,0)</f>
        <v>0</v>
      </c>
      <c r="KB174" t="str">
        <f t="shared" si="321"/>
        <v/>
      </c>
      <c r="KC174" s="275">
        <f>VLOOKUP(C174,MOVI!C:DT,97,0)</f>
        <v>17554100</v>
      </c>
      <c r="KD174" s="275">
        <f>VLOOKUP(C174,FPT!B:KB,97,0)</f>
        <v>17554100</v>
      </c>
      <c r="KE174" t="str">
        <f t="shared" si="322"/>
        <v/>
      </c>
      <c r="KF174" s="275">
        <f>VLOOKUP(C174,MOVI!C:DT,98,0)</f>
        <v>3400000.0000000005</v>
      </c>
      <c r="KG174" s="275">
        <f>VLOOKUP(C174,FPT!B:KE,98,0)</f>
        <v>3400000</v>
      </c>
      <c r="KH174" t="str">
        <f t="shared" si="323"/>
        <v/>
      </c>
      <c r="KI174" s="275">
        <f>VLOOKUP(C174,MOVI!C:DT,99,0)</f>
        <v>0</v>
      </c>
      <c r="KJ174" s="275">
        <f>VLOOKUP(C174,FPT!B:KH,99,0)</f>
        <v>0</v>
      </c>
      <c r="KK174" t="str">
        <f t="shared" si="324"/>
        <v/>
      </c>
      <c r="KL174" s="275">
        <f>VLOOKUP(C174,MOVI!C:DT,100,0)</f>
        <v>600000</v>
      </c>
      <c r="KM174" s="275">
        <f>VLOOKUP(C174,FPT!B:KK,100,0)</f>
        <v>600000</v>
      </c>
      <c r="KN174" t="str">
        <f t="shared" si="325"/>
        <v/>
      </c>
      <c r="KO174" s="275">
        <f>VLOOKUP(C174,MOVI!C:DT,101,0)</f>
        <v>0</v>
      </c>
      <c r="KP174" s="275">
        <f>VLOOKUP(C174,FPT!B:KN,101,0)</f>
        <v>0</v>
      </c>
      <c r="KQ174" t="str">
        <f t="shared" si="326"/>
        <v/>
      </c>
      <c r="KR174" s="275">
        <f>VLOOKUP(C174,MOVI!C:DT,102,0)</f>
        <v>0</v>
      </c>
      <c r="KS174" s="275">
        <f>VLOOKUP(C174,FPT!B:KQ,102,0)</f>
        <v>0</v>
      </c>
      <c r="KT174" t="str">
        <f t="shared" si="327"/>
        <v/>
      </c>
      <c r="KU174" s="275">
        <f>VLOOKUP(C174,MOVI!C:DT,103,0)</f>
        <v>4000000.0000000005</v>
      </c>
      <c r="KV174" s="275">
        <f>VLOOKUP(C174,FPT!B:KT,103,0)</f>
        <v>4000000</v>
      </c>
      <c r="KW174" t="str">
        <f t="shared" si="328"/>
        <v/>
      </c>
      <c r="KX174" s="275">
        <f>VLOOKUP(C174,MOVI!C:DT,104,0)</f>
        <v>6100000</v>
      </c>
      <c r="KY174" s="275">
        <f>VLOOKUP(C174,FPT!B:KW,104,0)</f>
        <v>6100000</v>
      </c>
      <c r="KZ174" t="str">
        <f t="shared" si="329"/>
        <v/>
      </c>
      <c r="LA174" s="275">
        <f>VLOOKUP(C174,MOVI!C:DT,105,0)</f>
        <v>400000</v>
      </c>
      <c r="LB174" s="275">
        <f>VLOOKUP(C174,FPT!B:KZ,105,0)</f>
        <v>400000</v>
      </c>
      <c r="LC174" t="str">
        <f t="shared" si="330"/>
        <v/>
      </c>
      <c r="LD174" s="275">
        <f>VLOOKUP(C174,MOVI!C:DT,106,0)</f>
        <v>24900000</v>
      </c>
      <c r="LE174" s="275">
        <f>VLOOKUP(C174,FPT!B:LC,106,0)</f>
        <v>24900000</v>
      </c>
      <c r="LF174" t="str">
        <f t="shared" si="331"/>
        <v/>
      </c>
      <c r="LG174" s="273">
        <f>VLOOKUP(C174,MOVI!C:DT,107,0)</f>
        <v>0</v>
      </c>
      <c r="LH174" s="273">
        <f>VLOOKUP(C174,FPT!B:LF,107,0)</f>
        <v>0</v>
      </c>
      <c r="LI174" t="str">
        <f t="shared" si="332"/>
        <v/>
      </c>
      <c r="LJ174" t="str">
        <f>VLOOKUP(C174,MOVI!C:DV,108,0)</f>
        <v>MoviSouthSales</v>
      </c>
      <c r="LK174" s="252" t="str">
        <f>VLOOKUP(C174,FPT!B:LI,108,0)</f>
        <v>MoviSouthSales</v>
      </c>
      <c r="LL174" t="str">
        <f t="shared" si="333"/>
        <v/>
      </c>
      <c r="LM174" s="275">
        <f>ROUND(VLOOKUP(C174,MOVI!C:DV,109,0),0)</f>
        <v>1666667</v>
      </c>
      <c r="LN174" s="275">
        <f>ROUND(VLOOKUP(C174,FPT!B:LL,109,0),0)</f>
        <v>1666667</v>
      </c>
      <c r="LO174" t="str">
        <f t="shared" si="334"/>
        <v/>
      </c>
      <c r="LP174" t="str">
        <f>VLOOKUP(C174,MOVI!C:DV,110,0)</f>
        <v>BDG</v>
      </c>
      <c r="LQ174" s="247" t="str">
        <f>VLOOKUP(C174,FPT!B:LO,110,0)</f>
        <v>BDG</v>
      </c>
      <c r="LR174" t="str">
        <f t="shared" si="335"/>
        <v/>
      </c>
      <c r="LS174">
        <f>MOVI!DI169</f>
        <v>22</v>
      </c>
      <c r="LV174">
        <f>MOVI!DJ169</f>
        <v>0</v>
      </c>
      <c r="LW174">
        <f>MOVI!DK169</f>
        <v>0</v>
      </c>
      <c r="LX174" t="str">
        <f>MOVI!DL169</f>
        <v>x</v>
      </c>
      <c r="LY174">
        <f>MOVI!DM169</f>
        <v>0</v>
      </c>
      <c r="LZ174">
        <f>MOVI!DN169</f>
        <v>149000</v>
      </c>
      <c r="MA174">
        <f>MOVI!DO169</f>
        <v>0</v>
      </c>
      <c r="MB174" t="str">
        <f>MOVI!DP169</f>
        <v>BDG</v>
      </c>
      <c r="MC174">
        <f>MOVI!DQ169</f>
        <v>43790</v>
      </c>
      <c r="MD174">
        <f>MOVI!DR169</f>
        <v>43947</v>
      </c>
      <c r="ME174" t="str">
        <f>VLOOKUP(C174,MOVI!C:DV,121,0)</f>
        <v>Group 3</v>
      </c>
      <c r="MF174" s="252" t="str">
        <f>VLOOKUP(C174,FPT!B:MD,111,0)</f>
        <v>Group 3</v>
      </c>
      <c r="MG174" t="str">
        <f t="shared" si="339"/>
        <v/>
      </c>
      <c r="MH174" t="str">
        <f>VLOOKUP(C174,MOVI!C:DT,122,0)</f>
        <v>MoviSouthGroup 3</v>
      </c>
      <c r="MI174" s="252" t="str">
        <f>VLOOKUP(C174,FPT!B:DS,112,0)</f>
        <v>MoviSouthGroup 3</v>
      </c>
      <c r="MJ174" t="str">
        <f t="shared" si="336"/>
        <v/>
      </c>
    </row>
    <row r="175" spans="1:348" x14ac:dyDescent="0.25">
      <c r="A175">
        <v>167</v>
      </c>
      <c r="B175" s="48">
        <v>4155</v>
      </c>
      <c r="C175" s="271" t="s">
        <v>1214</v>
      </c>
      <c r="D175" t="str">
        <f>VLOOKUP(C175,MOVI!C:D,2,0)</f>
        <v>Trần Thị Mỹ Tiên</v>
      </c>
      <c r="E175" t="str">
        <f>VLOOKUP(C175,FPT!B:C,2,0)</f>
        <v>Trần Thị Mỹ Tiên</v>
      </c>
      <c r="F175" t="str">
        <f t="shared" si="229"/>
        <v/>
      </c>
      <c r="G175" t="str">
        <f>VLOOKUP(C175,MOVI!C:E,3,0)</f>
        <v>Sales</v>
      </c>
      <c r="H175" t="str">
        <f>VLOOKUP(C175,FPT!B:F,3,0)</f>
        <v>Sales</v>
      </c>
      <c r="I175" t="str">
        <f t="shared" si="230"/>
        <v/>
      </c>
      <c r="J175" t="str">
        <f>VLOOKUP(C175,MOVI!C:H,4,0)</f>
        <v>Corporate sales</v>
      </c>
      <c r="K175" t="str">
        <f>VLOOKUP(C175,FPT!B:I,4,0)</f>
        <v>Corporate sales</v>
      </c>
      <c r="L175" t="str">
        <f t="shared" si="231"/>
        <v/>
      </c>
      <c r="M175" t="str">
        <f>VLOOKUP(C175,MOVI!C:DT,5,0)</f>
        <v>Senior Associate</v>
      </c>
      <c r="N175" t="str">
        <f>VLOOKUP(C175,FPT!B:L,5,0)</f>
        <v>Senior Associate</v>
      </c>
      <c r="O175" t="str">
        <f t="shared" si="232"/>
        <v/>
      </c>
      <c r="P175" t="str">
        <f>VLOOKUP(C175,MOVI!C:DT,6,0)</f>
        <v>Senior Partnership Support Executive</v>
      </c>
      <c r="Q175" t="str">
        <f>VLOOKUP(C175,FPT!B:O,6,0)</f>
        <v>Senior Partnership Support Executive</v>
      </c>
      <c r="R175" t="str">
        <f t="shared" si="233"/>
        <v/>
      </c>
      <c r="S175" t="str">
        <f>VLOOKUP(C175,MOVI!C:DT,7,0)</f>
        <v>South</v>
      </c>
      <c r="T175" t="str">
        <f>VLOOKUP(C175,FPT!B:R,7,0)</f>
        <v>South</v>
      </c>
      <c r="U175" t="str">
        <f t="shared" si="234"/>
        <v/>
      </c>
      <c r="V175" t="str">
        <f>VLOOKUP(C175,MOVI!C:DT,8,0)</f>
        <v>Movi</v>
      </c>
      <c r="W175" t="str">
        <f>VLOOKUP(C175,FPT!B:U,8,0)</f>
        <v>Movi</v>
      </c>
      <c r="X175" t="str">
        <f t="shared" si="235"/>
        <v/>
      </c>
      <c r="Y175" t="str">
        <f>VLOOKUP(C175,MOVI!C:DT,9,0)</f>
        <v>Full-time</v>
      </c>
      <c r="Z175" t="str">
        <f>VLOOKUP(C175,FPT!B:X,9,0)</f>
        <v>Full-time</v>
      </c>
      <c r="AA175" t="str">
        <f t="shared" si="236"/>
        <v/>
      </c>
      <c r="AB175" t="str">
        <f>VLOOKUP(C175,MOVI!C:DT,10,0)</f>
        <v>Permanent</v>
      </c>
      <c r="AC175" t="str">
        <f>VLOOKUP(C175,FPT!B:AA,10,0)</f>
        <v>Permanent</v>
      </c>
      <c r="AD175" t="str">
        <f t="shared" si="237"/>
        <v/>
      </c>
      <c r="AE175" s="247">
        <f>VLOOKUP(C175,MOVI!C:DT,11,0)</f>
        <v>43073</v>
      </c>
      <c r="AF175" s="247">
        <f>VLOOKUP(C175,FPT!B:AD,11,0)</f>
        <v>43073</v>
      </c>
      <c r="AG175" t="str">
        <f t="shared" si="238"/>
        <v/>
      </c>
      <c r="AH175" s="260" t="str">
        <f>VLOOKUP(C175,MOVI!C:DT,12,0)</f>
        <v/>
      </c>
      <c r="AI175" s="260"/>
      <c r="AJ175" t="str">
        <f t="shared" si="338"/>
        <v/>
      </c>
      <c r="AK175">
        <f>VLOOKUP(C175,MOVI!C:DT,13,0)</f>
        <v>0</v>
      </c>
      <c r="AL175" s="247">
        <f>VLOOKUP(C175,FPT!B:AJ,13,0)</f>
        <v>0</v>
      </c>
      <c r="AM175" t="str">
        <f t="shared" si="337"/>
        <v/>
      </c>
      <c r="AN175" s="247">
        <f>VLOOKUP(C175,MOVI!C:DT,14,0)</f>
        <v>0</v>
      </c>
      <c r="AO175" s="247">
        <f>VLOOKUP(C175,FPT!B:AM,14,0)</f>
        <v>0</v>
      </c>
      <c r="AP175" t="str">
        <f t="shared" si="239"/>
        <v/>
      </c>
      <c r="AQ175" t="str">
        <f>VLOOKUP(C175,MOVI!C:DT,15,0)</f>
        <v>LC</v>
      </c>
      <c r="AR175" s="247" t="str">
        <f>VLOOKUP(C175,FPT!B:AP,15,0)</f>
        <v>LC</v>
      </c>
      <c r="AS175" t="str">
        <f t="shared" si="240"/>
        <v/>
      </c>
      <c r="AT175" s="282" t="str">
        <f>VLOOKUP(C175,MOVI!C:DT,16,0)</f>
        <v>LTTP</v>
      </c>
      <c r="AU175" s="247" t="str">
        <f>VLOOKUP(C175,FPT!B:AS,16,0)</f>
        <v>LTTP</v>
      </c>
      <c r="AV175" t="str">
        <f t="shared" si="241"/>
        <v/>
      </c>
      <c r="AW175" t="str">
        <f>VLOOKUP(C175,MOVI!C:DT,17,0)</f>
        <v>L</v>
      </c>
      <c r="AX175" s="247" t="str">
        <f>VLOOKUP(C175,FPT!B:AV,17,0)</f>
        <v>L</v>
      </c>
      <c r="AY175" t="str">
        <f t="shared" si="242"/>
        <v/>
      </c>
      <c r="AZ175">
        <f>VLOOKUP(C175,MOVI!C:DT,18,0)</f>
        <v>0</v>
      </c>
      <c r="BA175" s="247">
        <f>VLOOKUP(C175,FPT!B:AY,18,0)</f>
        <v>0</v>
      </c>
      <c r="BB175" t="str">
        <f t="shared" si="243"/>
        <v/>
      </c>
      <c r="BC175" s="275">
        <f>VLOOKUP(C175,MOVI!C:DT,19,0)</f>
        <v>10000000</v>
      </c>
      <c r="BD175" s="275">
        <f>VLOOKUP(C175,FPT!B:BB,19,0)</f>
        <v>10000000</v>
      </c>
      <c r="BE175" t="str">
        <f t="shared" si="244"/>
        <v/>
      </c>
      <c r="BF175">
        <f>VLOOKUP(C175,MOVI!C:DT,20,0)</f>
        <v>0</v>
      </c>
      <c r="BG175" s="252">
        <f>VLOOKUP(C175,FPT!B:BE,20,0)</f>
        <v>0</v>
      </c>
      <c r="BH175" t="str">
        <f t="shared" si="245"/>
        <v/>
      </c>
      <c r="BI175" s="275">
        <f>VLOOKUP(C175,MOVI!C:DT,21,0)</f>
        <v>10000000</v>
      </c>
      <c r="BJ175" s="275">
        <f>VLOOKUP(C175,FPT!B:BH,21,0)</f>
        <v>10000000</v>
      </c>
      <c r="BK175" t="str">
        <f t="shared" si="246"/>
        <v/>
      </c>
      <c r="BL175" s="275">
        <f>VLOOKUP(C175,MOVI!C:DT,22,0)</f>
        <v>0</v>
      </c>
      <c r="BM175" s="275">
        <f>VLOOKUP(C175,FPT!B:BK,22,0)</f>
        <v>0</v>
      </c>
      <c r="BN175" t="str">
        <f t="shared" si="247"/>
        <v/>
      </c>
      <c r="BO175" s="275">
        <f>VLOOKUP(C175,MOVI!C:DT,23,0)</f>
        <v>500000</v>
      </c>
      <c r="BP175" s="275">
        <f>VLOOKUP(C175,FPT!B:BN,23,0)</f>
        <v>500000</v>
      </c>
      <c r="BQ175" t="str">
        <f t="shared" si="248"/>
        <v/>
      </c>
      <c r="BR175" s="275">
        <f>VLOOKUP(C175,MOVI!C:DT,24,0)</f>
        <v>0</v>
      </c>
      <c r="BS175" s="275">
        <f>VLOOKUP(C175,FPT!B:BQ,24,0)</f>
        <v>0</v>
      </c>
      <c r="BT175" t="str">
        <f t="shared" si="249"/>
        <v/>
      </c>
      <c r="BU175" s="275">
        <f>VLOOKUP(C175,MOVI!C:DT,25,0)</f>
        <v>0</v>
      </c>
      <c r="BV175" s="275">
        <f>VLOOKUP(C175,FPT!B:BT,25,0)</f>
        <v>0</v>
      </c>
      <c r="BW175" t="str">
        <f t="shared" si="250"/>
        <v/>
      </c>
      <c r="BX175" s="275">
        <f>VLOOKUP(C175,MOVI!C:DT,26,0)</f>
        <v>0</v>
      </c>
      <c r="BY175" s="275">
        <f>VLOOKUP(C175,FPT!B:BW,26,0)</f>
        <v>0</v>
      </c>
      <c r="BZ175" t="str">
        <f t="shared" si="251"/>
        <v/>
      </c>
      <c r="CA175" s="275">
        <f>VLOOKUP(C175,MOVI!C:DT,27,0)</f>
        <v>0</v>
      </c>
      <c r="CB175" s="275">
        <f>VLOOKUP(C175,FPT!B:BZ,27,0)</f>
        <v>0</v>
      </c>
      <c r="CC175" t="str">
        <f t="shared" si="252"/>
        <v/>
      </c>
      <c r="CD175" s="275">
        <f>VLOOKUP(C175,MOVI!C:DT,28,0)</f>
        <v>500000</v>
      </c>
      <c r="CE175" s="275">
        <f>VLOOKUP(C175,FPT!B:CC,28,0)</f>
        <v>500000</v>
      </c>
      <c r="CF175" t="str">
        <f t="shared" si="253"/>
        <v/>
      </c>
      <c r="CG175" t="str">
        <f>VLOOKUP(C175,MOVI!C:DT,29,0)</f>
        <v>CN</v>
      </c>
      <c r="CH175" s="252" t="str">
        <f>VLOOKUP(C175,FPT!B:CF,29,0)</f>
        <v>CN</v>
      </c>
      <c r="CI175" t="str">
        <f t="shared" si="254"/>
        <v/>
      </c>
      <c r="CJ175">
        <f>VLOOKUP(C175,MOVI!C:DT,30,0)</f>
        <v>26</v>
      </c>
      <c r="CK175" s="252">
        <f>VLOOKUP(C175,FPT!B:CI,30,0)</f>
        <v>26</v>
      </c>
      <c r="CL175" t="str">
        <f t="shared" si="255"/>
        <v/>
      </c>
      <c r="CM175">
        <f>VLOOKUP(C175,MOVI!C:DT,31,0)</f>
        <v>24</v>
      </c>
      <c r="CN175" s="252">
        <f>VLOOKUP(C175,FPT!B:CL,31,0)</f>
        <v>24</v>
      </c>
      <c r="CO175" t="str">
        <f t="shared" si="256"/>
        <v/>
      </c>
      <c r="CP175" s="275">
        <f>VLOOKUP(C175,MOVI!C:DT,32,0)</f>
        <v>2</v>
      </c>
      <c r="CQ175" s="275">
        <f>VLOOKUP(C175,FPT!B:CO,32,0)</f>
        <v>2</v>
      </c>
      <c r="CR175" t="str">
        <f t="shared" si="257"/>
        <v/>
      </c>
      <c r="CS175" s="275">
        <f>VLOOKUP(C175,MOVI!C:DT,33,0)</f>
        <v>0</v>
      </c>
      <c r="CT175" s="275">
        <f>VLOOKUP(C175,FPT!B:CR,33,0)</f>
        <v>0</v>
      </c>
      <c r="CU175" t="str">
        <f t="shared" si="258"/>
        <v/>
      </c>
      <c r="CV175" s="275">
        <f>VLOOKUP(C175,MOVI!C:DT,34,0)</f>
        <v>0</v>
      </c>
      <c r="CW175" s="275">
        <f>VLOOKUP(C175,FPT!B:CU,34,0)</f>
        <v>0</v>
      </c>
      <c r="CX175" t="str">
        <f t="shared" si="259"/>
        <v/>
      </c>
      <c r="CY175" s="275">
        <f>VLOOKUP(C175,MOVI!C:DT,35,0)</f>
        <v>26</v>
      </c>
      <c r="CZ175" s="275">
        <f>VLOOKUP(C175,FPT!B:CX,35,0)</f>
        <v>26</v>
      </c>
      <c r="DA175" t="str">
        <f t="shared" si="260"/>
        <v/>
      </c>
      <c r="DB175" s="275">
        <f>VLOOKUP(C175,MOVI!C:DT,36,0)</f>
        <v>0</v>
      </c>
      <c r="DC175" s="275">
        <f>VLOOKUP(C175,FPT!B:DA,36,0)</f>
        <v>0</v>
      </c>
      <c r="DD175" t="str">
        <f t="shared" si="261"/>
        <v/>
      </c>
      <c r="DE175" s="275">
        <f>VLOOKUP(C175,MOVI!C:DT,37,0)</f>
        <v>0</v>
      </c>
      <c r="DF175" s="275">
        <f>VLOOKUP(C175,FPT!B:DD,37,0)</f>
        <v>0</v>
      </c>
      <c r="DG175" t="str">
        <f t="shared" si="262"/>
        <v/>
      </c>
      <c r="DH175" s="275">
        <f>VLOOKUP(C175,MOVI!C:DT,38,0)</f>
        <v>0</v>
      </c>
      <c r="DI175" s="275">
        <f>VLOOKUP(C175,FPT!B:DG,38,0)</f>
        <v>0</v>
      </c>
      <c r="DJ175" t="str">
        <f t="shared" si="263"/>
        <v/>
      </c>
      <c r="DK175" s="275">
        <f>VLOOKUP(C175,MOVI!C:DT,39,0)</f>
        <v>0</v>
      </c>
      <c r="DL175" s="275">
        <f>VLOOKUP(C175,FPT!B:DJ,39,0)</f>
        <v>0</v>
      </c>
      <c r="DM175" t="str">
        <f t="shared" si="264"/>
        <v/>
      </c>
      <c r="DN175" s="275">
        <f>VLOOKUP(C175,MOVI!C:DT,40,0)</f>
        <v>0</v>
      </c>
      <c r="DO175" s="275">
        <f>VLOOKUP(C175,FPT!B:DM,40,0)</f>
        <v>0</v>
      </c>
      <c r="DP175" t="str">
        <f t="shared" si="265"/>
        <v/>
      </c>
      <c r="DQ175" s="275">
        <f>VLOOKUP(C175,MOVI!C:DT,41,0)</f>
        <v>0</v>
      </c>
      <c r="DR175" s="275">
        <f>VLOOKUP(C175,FPT!B:DP,41,0)</f>
        <v>0</v>
      </c>
      <c r="DS175" t="str">
        <f t="shared" si="266"/>
        <v/>
      </c>
      <c r="DT175" s="275">
        <f>VLOOKUP(C175,MOVI!C:DT,42,0)</f>
        <v>10000000</v>
      </c>
      <c r="DU175" s="275">
        <f>ROUND(VLOOKUP(C175,FPT!B:DS,42,0),0)</f>
        <v>10000000</v>
      </c>
      <c r="DV175" t="str">
        <f t="shared" si="267"/>
        <v/>
      </c>
      <c r="DW175" s="275">
        <f>VLOOKUP(C175,MOVI!C:DT,43,0)</f>
        <v>0</v>
      </c>
      <c r="DX175" s="275">
        <f>VLOOKUP(C175,FPT!B:DV,43,0)</f>
        <v>0</v>
      </c>
      <c r="DY175" t="str">
        <f t="shared" si="268"/>
        <v/>
      </c>
      <c r="DZ175" s="275">
        <f>VLOOKUP(C175,MOVI!C:DT,44,0)</f>
        <v>0</v>
      </c>
      <c r="EA175" s="275">
        <f>VLOOKUP(C175,FPT!B:DY,44,0)</f>
        <v>0</v>
      </c>
      <c r="EB175" t="str">
        <f t="shared" si="269"/>
        <v/>
      </c>
      <c r="EC175" s="275">
        <f>VLOOKUP(C175,MOVI!C:DT,45,0)</f>
        <v>10000000</v>
      </c>
      <c r="ED175" s="275">
        <f>ROUND(VLOOKUP(C175,FPT!B:EB,45,0),0)</f>
        <v>10000000</v>
      </c>
      <c r="EE175" t="str">
        <f t="shared" si="270"/>
        <v/>
      </c>
      <c r="EF175" s="275">
        <f>VLOOKUP(C175,MOVI!C:DT,46,0)</f>
        <v>0</v>
      </c>
      <c r="EG175" s="275">
        <f>VLOOKUP(C175,FPT!B:EE,46,0)</f>
        <v>0</v>
      </c>
      <c r="EH175" t="str">
        <f t="shared" si="271"/>
        <v/>
      </c>
      <c r="EI175" s="275">
        <f>VLOOKUP(C175,MOVI!C:DT,47,0)</f>
        <v>500000</v>
      </c>
      <c r="EJ175" s="275">
        <f>VLOOKUP(C175,FPT!B:EH,47,0)</f>
        <v>500000</v>
      </c>
      <c r="EK175" t="str">
        <f t="shared" si="272"/>
        <v/>
      </c>
      <c r="EL175" s="275">
        <f>VLOOKUP(C175,MOVI!C:DT,48,0)</f>
        <v>0</v>
      </c>
      <c r="EM175" s="275">
        <f>VLOOKUP(C175,FPT!B:EK,48,0)</f>
        <v>0</v>
      </c>
      <c r="EN175" t="str">
        <f t="shared" si="273"/>
        <v/>
      </c>
      <c r="EO175" s="275">
        <f>VLOOKUP(C175,MOVI!C:DT,49,0)</f>
        <v>0</v>
      </c>
      <c r="EP175" s="275">
        <f>VLOOKUP(C175,FPT!B:EN,49,0)</f>
        <v>0</v>
      </c>
      <c r="EQ175" t="str">
        <f t="shared" si="274"/>
        <v/>
      </c>
      <c r="ER175" s="275">
        <f>VLOOKUP(C175,MOVI!C:DT,50,0)</f>
        <v>0</v>
      </c>
      <c r="ES175" s="275">
        <f>VLOOKUP(C175,FPT!B:EQ,50,0)</f>
        <v>0</v>
      </c>
      <c r="ET175" t="str">
        <f t="shared" si="275"/>
        <v/>
      </c>
      <c r="EU175" s="275">
        <f>VLOOKUP(C175,MOVI!C:DT,51,0)</f>
        <v>0</v>
      </c>
      <c r="EV175" s="275">
        <f>VLOOKUP(C175,FPT!B:ET,51,0)</f>
        <v>0</v>
      </c>
      <c r="EW175" t="str">
        <f t="shared" si="276"/>
        <v/>
      </c>
      <c r="EX175" s="275">
        <f>VLOOKUP(C175,MOVI!C:DT,52,0)</f>
        <v>0</v>
      </c>
      <c r="EY175" s="275">
        <f>VLOOKUP(C175,FPT!B:EW,52,0)</f>
        <v>0</v>
      </c>
      <c r="EZ175" t="str">
        <f t="shared" si="277"/>
        <v/>
      </c>
      <c r="FA175" s="275">
        <f>VLOOKUP(C175,MOVI!C:DT,53,0)</f>
        <v>0</v>
      </c>
      <c r="FB175" s="275">
        <f>VLOOKUP(C175,FPT!B:EZ,53,0)</f>
        <v>0</v>
      </c>
      <c r="FC175" t="str">
        <f t="shared" si="278"/>
        <v/>
      </c>
      <c r="FD175" s="275">
        <f>VLOOKUP(C175,MOVI!C:DT,54,0)</f>
        <v>0</v>
      </c>
      <c r="FE175" s="275">
        <f>VLOOKUP(C175,FPT!B:FC,54,0)</f>
        <v>0</v>
      </c>
      <c r="FF175" t="str">
        <f t="shared" si="279"/>
        <v/>
      </c>
      <c r="FG175" s="275">
        <f>VLOOKUP(C175,MOVI!C:DT,55,0)</f>
        <v>0</v>
      </c>
      <c r="FH175" s="275">
        <f>VLOOKUP(C175,FPT!B:FF,55,0)</f>
        <v>0</v>
      </c>
      <c r="FI175" t="str">
        <f t="shared" si="280"/>
        <v/>
      </c>
      <c r="FJ175" s="275">
        <f>VLOOKUP(C175,MOVI!C:DT,56,0)</f>
        <v>500000</v>
      </c>
      <c r="FK175" s="275">
        <f>VLOOKUP(C175,FPT!B:FI,56,0)</f>
        <v>500000</v>
      </c>
      <c r="FL175" t="str">
        <f t="shared" si="281"/>
        <v/>
      </c>
      <c r="FM175" s="275">
        <f>VLOOKUP(C175,MOVI!C:DT,57,0)</f>
        <v>0</v>
      </c>
      <c r="FN175" s="275">
        <f>VLOOKUP(C175,FPT!B:FL,57,0)</f>
        <v>0</v>
      </c>
      <c r="FO175" t="str">
        <f t="shared" si="282"/>
        <v/>
      </c>
      <c r="FP175" s="275">
        <f>VLOOKUP(C175,MOVI!C:DT,58,0)</f>
        <v>0</v>
      </c>
      <c r="FQ175" s="275">
        <f>VLOOKUP(C175,FPT!B:FO,58,0)</f>
        <v>0</v>
      </c>
      <c r="FR175" t="str">
        <f t="shared" si="283"/>
        <v/>
      </c>
      <c r="FS175" s="275">
        <f>VLOOKUP(C175,MOVI!C:DT,59,0)</f>
        <v>0</v>
      </c>
      <c r="FT175" s="275">
        <f>VLOOKUP(C175,FPT!B:FR,59,0)</f>
        <v>0</v>
      </c>
      <c r="FU175" t="str">
        <f t="shared" si="284"/>
        <v/>
      </c>
      <c r="FV175" s="275">
        <f>VLOOKUP(C175,MOVI!C:DT,60,0)</f>
        <v>0</v>
      </c>
      <c r="FW175" s="275">
        <f>VLOOKUP(C175,FPT!B:FU,60,0)</f>
        <v>0</v>
      </c>
      <c r="FX175" t="str">
        <f t="shared" si="285"/>
        <v/>
      </c>
      <c r="FY175" s="275">
        <f>VLOOKUP(C175,MOVI!C:DT,61,0)</f>
        <v>0</v>
      </c>
      <c r="FZ175" s="275">
        <f>VLOOKUP(C175,FPT!B:FX,61,0)</f>
        <v>0</v>
      </c>
      <c r="GA175" t="str">
        <f t="shared" si="286"/>
        <v/>
      </c>
      <c r="GB175" s="275">
        <f>VLOOKUP(C175,MOVI!C:DT,62,0)</f>
        <v>0</v>
      </c>
      <c r="GC175" s="275">
        <f>VLOOKUP(C175,FPT!B:GA,62,0)</f>
        <v>0</v>
      </c>
      <c r="GD175" t="str">
        <f t="shared" si="287"/>
        <v/>
      </c>
      <c r="GE175" s="275">
        <f>VLOOKUP(C175,MOVI!C:DT,63,0)</f>
        <v>0</v>
      </c>
      <c r="GF175" s="275">
        <f>VLOOKUP(C175,FPT!B:GD,63,0)</f>
        <v>0</v>
      </c>
      <c r="GG175" t="str">
        <f t="shared" si="288"/>
        <v/>
      </c>
      <c r="GH175" s="275">
        <f>VLOOKUP(C175,MOVI!C:DT,64,0)</f>
        <v>0</v>
      </c>
      <c r="GI175" s="275">
        <f>VLOOKUP(C175,FPT!B:GG,64,0)</f>
        <v>0</v>
      </c>
      <c r="GJ175" t="str">
        <f t="shared" si="289"/>
        <v/>
      </c>
      <c r="GK175" s="275">
        <f>VLOOKUP(C175,MOVI!C:DT,65,0)</f>
        <v>0</v>
      </c>
      <c r="GL175" s="275">
        <f>VLOOKUP(C175,FPT!B:GJ,65,0)</f>
        <v>0</v>
      </c>
      <c r="GM175" t="str">
        <f t="shared" si="290"/>
        <v/>
      </c>
      <c r="GN175" s="275">
        <f>VLOOKUP(C175,MOVI!C:DT,66,0)</f>
        <v>0</v>
      </c>
      <c r="GO175" s="275">
        <f>VLOOKUP(C175,FPT!B:GM,66,0)</f>
        <v>0</v>
      </c>
      <c r="GP175" t="str">
        <f t="shared" si="291"/>
        <v/>
      </c>
      <c r="GQ175" s="275">
        <f>VLOOKUP(C175,MOVI!C:DT,67,0)</f>
        <v>0</v>
      </c>
      <c r="GR175" s="275">
        <f>VLOOKUP(C175,FPT!B:GP,67,0)</f>
        <v>0</v>
      </c>
      <c r="GS175" t="str">
        <f t="shared" si="292"/>
        <v/>
      </c>
      <c r="GT175" s="275">
        <f>VLOOKUP(C175,MOVI!C:DT,68,0)</f>
        <v>0</v>
      </c>
      <c r="GU175" s="275">
        <f>VLOOKUP(C175,FPT!B:GS,68,0)</f>
        <v>0</v>
      </c>
      <c r="GV175" t="str">
        <f t="shared" si="293"/>
        <v/>
      </c>
      <c r="GW175" s="275">
        <f>VLOOKUP(C175,MOVI!C:DT,69,0)</f>
        <v>0</v>
      </c>
      <c r="GX175" s="275">
        <f>VLOOKUP(C175,FPT!B:GV,69,0)</f>
        <v>0</v>
      </c>
      <c r="GY175" t="str">
        <f t="shared" si="294"/>
        <v/>
      </c>
      <c r="GZ175" s="275">
        <f>VLOOKUP(C175,MOVI!C:DT,70,0)</f>
        <v>0</v>
      </c>
      <c r="HA175" s="275">
        <f>VLOOKUP(C175,FPT!B:GY,70,0)</f>
        <v>0</v>
      </c>
      <c r="HB175" t="str">
        <f t="shared" si="295"/>
        <v/>
      </c>
      <c r="HC175" s="275">
        <f>VLOOKUP(C175,MOVI!C:DT,71,0)</f>
        <v>10500000</v>
      </c>
      <c r="HD175" s="275">
        <f>ROUND(VLOOKUP(C175,FPT!B:HB,71,0),0)</f>
        <v>10500000</v>
      </c>
      <c r="HE175" t="str">
        <f t="shared" si="296"/>
        <v/>
      </c>
      <c r="HF175" s="275">
        <f>ROUND(VLOOKUP(C175,MOVI!C:DT,72,0),0)</f>
        <v>0</v>
      </c>
      <c r="HG175" s="275">
        <f>ROUND(VLOOKUP(C175,FPT!B:HE,72,0),0)</f>
        <v>0</v>
      </c>
      <c r="HH175" t="str">
        <f t="shared" si="297"/>
        <v/>
      </c>
      <c r="HI175" s="275">
        <f>VLOOKUP(C175,MOVI!C:DT,73,0)</f>
        <v>0</v>
      </c>
      <c r="HJ175" s="275">
        <f>VLOOKUP(C175,FPT!B:HH,73,0)</f>
        <v>0</v>
      </c>
      <c r="HK175" t="str">
        <f t="shared" si="298"/>
        <v/>
      </c>
      <c r="HL175" s="275">
        <f>VLOOKUP(C175,MOVI!C:DT,74,0)</f>
        <v>0</v>
      </c>
      <c r="HM175" s="275">
        <f>VLOOKUP(C175,FPT!B:HK,74,0)</f>
        <v>0</v>
      </c>
      <c r="HN175" t="str">
        <f t="shared" si="299"/>
        <v/>
      </c>
      <c r="HO175" s="275">
        <f>VLOOKUP(C175,MOVI!C:DT,75,0)</f>
        <v>11000000</v>
      </c>
      <c r="HP175" s="275">
        <f>VLOOKUP(C175,FPT!B:HN,75,0)</f>
        <v>11000000</v>
      </c>
      <c r="HQ175" t="str">
        <f t="shared" si="300"/>
        <v/>
      </c>
      <c r="HR175" s="275">
        <f>VLOOKUP(C175,MOVI!C:DT,76,0)</f>
        <v>0</v>
      </c>
      <c r="HS175" s="275">
        <f>VLOOKUP(C175,FPT!B:HQ,76,0)</f>
        <v>0</v>
      </c>
      <c r="HT175" t="str">
        <f t="shared" si="301"/>
        <v/>
      </c>
      <c r="HU175" s="275">
        <f>VLOOKUP(C175,MOVI!C:DT,77,0)</f>
        <v>0</v>
      </c>
      <c r="HV175" s="275">
        <f>VLOOKUP(C175,FPT!B:HT,77,0)</f>
        <v>0</v>
      </c>
      <c r="HW175" t="str">
        <f t="shared" si="302"/>
        <v/>
      </c>
      <c r="HX175" s="274">
        <f>VLOOKUP(C175,MOVI!C:CB,78,0)</f>
        <v>800000</v>
      </c>
      <c r="HY175" s="261">
        <f>VLOOKUP(C175,FPT!$B:$CA,78,0)</f>
        <v>800000</v>
      </c>
      <c r="HZ175" t="str">
        <f t="shared" si="303"/>
        <v/>
      </c>
      <c r="IA175" s="275">
        <f>VLOOKUP(C175,MOVI!C:CD,79,0)</f>
        <v>100000</v>
      </c>
      <c r="IB175" s="275">
        <f>VLOOKUP(C175,FPT!B:HZ,79,0)</f>
        <v>100000</v>
      </c>
      <c r="IC175" t="str">
        <f t="shared" si="304"/>
        <v/>
      </c>
      <c r="ID175" s="275">
        <f>VLOOKUP(C175,MOVI!C:CD,80,0)</f>
        <v>150000</v>
      </c>
      <c r="IE175" s="275">
        <f>VLOOKUP(C175,FPT!B:IC,80,0)</f>
        <v>150000</v>
      </c>
      <c r="IF175" t="str">
        <f t="shared" si="305"/>
        <v/>
      </c>
      <c r="IG175" s="275">
        <f>VLOOKUP(C175,MOVI!C:DT,81,0)</f>
        <v>0</v>
      </c>
      <c r="IH175" s="275">
        <f>VLOOKUP(C175,FPT!B:IF,81,0)</f>
        <v>0</v>
      </c>
      <c r="II175" t="str">
        <f t="shared" si="306"/>
        <v/>
      </c>
      <c r="IJ175" s="275">
        <f>VLOOKUP(C175,MOVI!C:DT,82,0)</f>
        <v>1050000</v>
      </c>
      <c r="IK175" s="275">
        <f>VLOOKUP(C175,FPT!B:II,82,0)</f>
        <v>1050000</v>
      </c>
      <c r="IL175" t="str">
        <f t="shared" si="307"/>
        <v/>
      </c>
      <c r="IM175" s="275">
        <f>ROUND(VLOOKUP(C175,MOVI!C:DT,83,0),0)</f>
        <v>12050000</v>
      </c>
      <c r="IN175" s="275">
        <f>ROUND(VLOOKUP(C175,FPT!B:IL,83,0),0)</f>
        <v>12050000</v>
      </c>
      <c r="IO175" t="str">
        <f t="shared" si="308"/>
        <v/>
      </c>
      <c r="IP175" s="275">
        <f>VLOOKUP(C175,MOVI!C:DT,84,0)</f>
        <v>0</v>
      </c>
      <c r="IQ175" s="275">
        <f>VLOOKUP(C175,FPT!B:IO,84,0)</f>
        <v>0</v>
      </c>
      <c r="IR175" t="str">
        <f t="shared" si="309"/>
        <v/>
      </c>
      <c r="IS175" s="275">
        <f>ROUND(VLOOKUP(C175,MOVI!C:DT,85,0),0)</f>
        <v>0</v>
      </c>
      <c r="IT175" s="275">
        <f>ROUND(VLOOKUP(C175,FPT!B:IR,85,0),0)</f>
        <v>0</v>
      </c>
      <c r="IU175" t="str">
        <f t="shared" si="310"/>
        <v/>
      </c>
      <c r="IV175" s="275">
        <f>VLOOKUP(C175,MOVI!C:DT,86,0)</f>
        <v>0</v>
      </c>
      <c r="IW175" s="275">
        <f>VLOOKUP(C175,FPT!B:IU,86,0)</f>
        <v>0</v>
      </c>
      <c r="IX175" t="str">
        <f t="shared" si="311"/>
        <v/>
      </c>
      <c r="IY175" s="275">
        <f>ROUND(VLOOKUP(C175,MOVI!C:DT,87,0),0)</f>
        <v>0</v>
      </c>
      <c r="IZ175" s="275">
        <f>ROUND(VLOOKUP(C175,FPT!B:IX,87,0),0)</f>
        <v>0</v>
      </c>
      <c r="JA175" t="str">
        <f t="shared" si="312"/>
        <v/>
      </c>
      <c r="JB175" s="275">
        <f>VLOOKUP(C175,MOVI!C:DT,88,0)</f>
        <v>0</v>
      </c>
      <c r="JC175" s="275">
        <f>VLOOKUP(C175,FPT!B:JA,88,0)</f>
        <v>0</v>
      </c>
      <c r="JD175" t="str">
        <f t="shared" si="313"/>
        <v/>
      </c>
      <c r="JE175" s="275">
        <f>VLOOKUP(C175,MOVI!C:DT,89,0)</f>
        <v>100000</v>
      </c>
      <c r="JF175" s="275">
        <f>VLOOKUP(C175,FPT!B:JD,89,0)</f>
        <v>100000</v>
      </c>
      <c r="JG175" t="str">
        <f t="shared" si="314"/>
        <v/>
      </c>
      <c r="JH175" s="275">
        <f>VLOOKUP(C175,MOVI!C:DT,90,0)</f>
        <v>0</v>
      </c>
      <c r="JI175" s="275">
        <f>VLOOKUP(C175,FPT!B:JG,90,0)</f>
        <v>0</v>
      </c>
      <c r="JJ175" t="str">
        <f t="shared" si="315"/>
        <v/>
      </c>
      <c r="JK175" s="275">
        <f>VLOOKUP(C175,MOVI!C:DT,91,0)</f>
        <v>0</v>
      </c>
      <c r="JL175" s="275">
        <f>VLOOKUP(C175,FPT!B:JJ,91,0)</f>
        <v>0</v>
      </c>
      <c r="JM175" t="str">
        <f t="shared" si="316"/>
        <v/>
      </c>
      <c r="JN175" s="275">
        <f>VLOOKUP(C175,MOVI!C:DT,92,0)</f>
        <v>454000</v>
      </c>
      <c r="JO175" s="275">
        <f>VLOOKUP(C175,FPT!B:JM,92,0)</f>
        <v>454000</v>
      </c>
      <c r="JP175" t="str">
        <f t="shared" si="317"/>
        <v/>
      </c>
      <c r="JQ175" s="275">
        <f>VLOOKUP(C175,MOVI!C:DT,93,0)</f>
        <v>0</v>
      </c>
      <c r="JR175" s="275">
        <f>VLOOKUP(C175,FPT!B:JP,93,0)</f>
        <v>0</v>
      </c>
      <c r="JS175" t="str">
        <f t="shared" si="318"/>
        <v/>
      </c>
      <c r="JT175" s="275">
        <f>VLOOKUP(C175,MOVI!C:DT,94,0)</f>
        <v>554000</v>
      </c>
      <c r="JU175" s="275">
        <f>VLOOKUP(C175,FPT!B:JS,94,0)</f>
        <v>554000</v>
      </c>
      <c r="JV175" t="str">
        <f t="shared" si="319"/>
        <v/>
      </c>
      <c r="JW175" s="275">
        <f>VLOOKUP(C175,MOVI!C:DT,95,0)</f>
        <v>8896000</v>
      </c>
      <c r="JX175" s="275">
        <f>VLOOKUP(C175,FPT!B:JV,95,0)</f>
        <v>8896000</v>
      </c>
      <c r="JY175" t="str">
        <f t="shared" si="320"/>
        <v/>
      </c>
      <c r="JZ175" s="275">
        <f>VLOOKUP(C175,MOVI!C:DT,96,0)</f>
        <v>0</v>
      </c>
      <c r="KA175" s="275">
        <f>VLOOKUP(C175,FPT!B:JY,96,0)</f>
        <v>0</v>
      </c>
      <c r="KB175" t="str">
        <f t="shared" si="321"/>
        <v/>
      </c>
      <c r="KC175" s="275">
        <f>VLOOKUP(C175,MOVI!C:DT,97,0)</f>
        <v>8896000</v>
      </c>
      <c r="KD175" s="275">
        <f>VLOOKUP(C175,FPT!B:KB,97,0)</f>
        <v>8896000</v>
      </c>
      <c r="KE175" t="str">
        <f t="shared" si="322"/>
        <v/>
      </c>
      <c r="KF175" s="275">
        <f>VLOOKUP(C175,MOVI!C:DT,98,0)</f>
        <v>1700000.0000000002</v>
      </c>
      <c r="KG175" s="275">
        <f>VLOOKUP(C175,FPT!B:KE,98,0)</f>
        <v>1700000</v>
      </c>
      <c r="KH175" t="str">
        <f t="shared" si="323"/>
        <v/>
      </c>
      <c r="KI175" s="275">
        <f>VLOOKUP(C175,MOVI!C:DT,99,0)</f>
        <v>0</v>
      </c>
      <c r="KJ175" s="275">
        <f>VLOOKUP(C175,FPT!B:KH,99,0)</f>
        <v>0</v>
      </c>
      <c r="KK175" t="str">
        <f t="shared" si="324"/>
        <v/>
      </c>
      <c r="KL175" s="275">
        <f>VLOOKUP(C175,MOVI!C:DT,100,0)</f>
        <v>300000</v>
      </c>
      <c r="KM175" s="275">
        <f>VLOOKUP(C175,FPT!B:KK,100,0)</f>
        <v>300000</v>
      </c>
      <c r="KN175" t="str">
        <f t="shared" si="325"/>
        <v/>
      </c>
      <c r="KO175" s="275">
        <f>VLOOKUP(C175,MOVI!C:DT,101,0)</f>
        <v>0</v>
      </c>
      <c r="KP175" s="275">
        <f>VLOOKUP(C175,FPT!B:KN,101,0)</f>
        <v>0</v>
      </c>
      <c r="KQ175" t="str">
        <f t="shared" si="326"/>
        <v/>
      </c>
      <c r="KR175" s="275">
        <f>VLOOKUP(C175,MOVI!C:DT,102,0)</f>
        <v>0</v>
      </c>
      <c r="KS175" s="275">
        <f>VLOOKUP(C175,FPT!B:KQ,102,0)</f>
        <v>0</v>
      </c>
      <c r="KT175" t="str">
        <f t="shared" si="327"/>
        <v/>
      </c>
      <c r="KU175" s="275">
        <f>VLOOKUP(C175,MOVI!C:DT,103,0)</f>
        <v>2000000.0000000002</v>
      </c>
      <c r="KV175" s="275">
        <f>VLOOKUP(C175,FPT!B:KT,103,0)</f>
        <v>2000000</v>
      </c>
      <c r="KW175" t="str">
        <f t="shared" si="328"/>
        <v/>
      </c>
      <c r="KX175" s="275">
        <f>VLOOKUP(C175,MOVI!C:DT,104,0)</f>
        <v>3050000</v>
      </c>
      <c r="KY175" s="275">
        <f>VLOOKUP(C175,FPT!B:KW,104,0)</f>
        <v>3050000</v>
      </c>
      <c r="KZ175" t="str">
        <f t="shared" si="329"/>
        <v/>
      </c>
      <c r="LA175" s="275">
        <f>VLOOKUP(C175,MOVI!C:DT,105,0)</f>
        <v>200000</v>
      </c>
      <c r="LB175" s="275">
        <f>VLOOKUP(C175,FPT!B:KZ,105,0)</f>
        <v>200000</v>
      </c>
      <c r="LC175" t="str">
        <f t="shared" si="330"/>
        <v/>
      </c>
      <c r="LD175" s="275">
        <f>VLOOKUP(C175,MOVI!C:DT,106,0)</f>
        <v>12700000</v>
      </c>
      <c r="LE175" s="275">
        <f>VLOOKUP(C175,FPT!B:LC,106,0)</f>
        <v>12700000</v>
      </c>
      <c r="LF175" t="str">
        <f t="shared" si="331"/>
        <v/>
      </c>
      <c r="LG175" s="273">
        <f>VLOOKUP(C175,MOVI!C:DT,107,0)</f>
        <v>0</v>
      </c>
      <c r="LH175" s="273">
        <f>VLOOKUP(C175,FPT!B:LF,107,0)</f>
        <v>0</v>
      </c>
      <c r="LI175" t="str">
        <f t="shared" si="332"/>
        <v/>
      </c>
      <c r="LJ175" t="str">
        <f>VLOOKUP(C175,MOVI!C:DV,108,0)</f>
        <v>MoviSouthSales</v>
      </c>
      <c r="LK175" s="252" t="str">
        <f>VLOOKUP(C175,FPT!B:LI,108,0)</f>
        <v>MoviSouthSales</v>
      </c>
      <c r="LL175" t="str">
        <f t="shared" si="333"/>
        <v/>
      </c>
      <c r="LM175" s="275">
        <f>ROUND(VLOOKUP(C175,MOVI!C:DV,109,0),0)</f>
        <v>833333</v>
      </c>
      <c r="LN175" s="275">
        <f>ROUND(VLOOKUP(C175,FPT!B:LL,109,0),0)</f>
        <v>833333</v>
      </c>
      <c r="LO175" t="str">
        <f t="shared" si="334"/>
        <v/>
      </c>
      <c r="LP175" t="str">
        <f>VLOOKUP(C175,MOVI!C:DV,110,0)</f>
        <v>BDG</v>
      </c>
      <c r="LQ175" s="247" t="str">
        <f>VLOOKUP(C175,FPT!B:LO,110,0)</f>
        <v>BDG</v>
      </c>
      <c r="LR175" t="str">
        <f t="shared" si="335"/>
        <v/>
      </c>
      <c r="LS175">
        <f>MOVI!DI170</f>
        <v>22</v>
      </c>
      <c r="LV175">
        <f>MOVI!DJ170</f>
        <v>0</v>
      </c>
      <c r="LW175">
        <f>MOVI!DK170</f>
        <v>0</v>
      </c>
      <c r="LX175" t="str">
        <f>MOVI!DL170</f>
        <v>x</v>
      </c>
      <c r="LY175">
        <f>MOVI!DM170</f>
        <v>0</v>
      </c>
      <c r="LZ175">
        <f>MOVI!DN170</f>
        <v>100000</v>
      </c>
      <c r="MA175">
        <f>MOVI!DO170</f>
        <v>0</v>
      </c>
      <c r="MB175" t="str">
        <f>MOVI!DP170</f>
        <v>BDG</v>
      </c>
      <c r="MC175">
        <f>MOVI!DQ170</f>
        <v>0</v>
      </c>
      <c r="MD175">
        <f>MOVI!DR170</f>
        <v>0</v>
      </c>
      <c r="ME175" t="str">
        <f>VLOOKUP(C175,MOVI!C:DV,121,0)</f>
        <v/>
      </c>
      <c r="MF175" s="252"/>
      <c r="MG175" t="str">
        <f t="shared" si="339"/>
        <v/>
      </c>
      <c r="MH175" t="str">
        <f>VLOOKUP(C175,MOVI!C:DT,122,0)</f>
        <v>MoviSouth</v>
      </c>
      <c r="MI175" s="252" t="str">
        <f>VLOOKUP(C175,FPT!B:DS,112,0)</f>
        <v>MoviSouth</v>
      </c>
      <c r="MJ175" t="str">
        <f t="shared" si="336"/>
        <v/>
      </c>
    </row>
    <row r="176" spans="1:348" x14ac:dyDescent="0.25">
      <c r="A176">
        <v>168</v>
      </c>
      <c r="B176" s="48">
        <v>3317</v>
      </c>
      <c r="C176" s="271" t="s">
        <v>990</v>
      </c>
      <c r="D176" t="str">
        <f>VLOOKUP(C176,MOVI!C:D,2,0)</f>
        <v>Nguyễn Cẩm Dung</v>
      </c>
      <c r="E176" t="str">
        <f>VLOOKUP(C176,FPT!B:C,2,0)</f>
        <v>Nguyễn Cẩm Dung</v>
      </c>
      <c r="F176" t="str">
        <f t="shared" si="229"/>
        <v/>
      </c>
      <c r="G176" t="str">
        <f>VLOOKUP(C176,MOVI!C:E,3,0)</f>
        <v>Sales</v>
      </c>
      <c r="H176" t="str">
        <f>VLOOKUP(C176,FPT!B:F,3,0)</f>
        <v>Sales</v>
      </c>
      <c r="I176" t="str">
        <f t="shared" si="230"/>
        <v/>
      </c>
      <c r="J176" t="str">
        <f>VLOOKUP(C176,MOVI!C:H,4,0)</f>
        <v>Corporate sales</v>
      </c>
      <c r="K176" t="str">
        <f>VLOOKUP(C176,FPT!B:I,4,0)</f>
        <v>Corporate sales</v>
      </c>
      <c r="L176" t="str">
        <f t="shared" si="231"/>
        <v/>
      </c>
      <c r="M176" t="str">
        <f>VLOOKUP(C176,MOVI!C:DT,5,0)</f>
        <v>Associate</v>
      </c>
      <c r="N176" t="str">
        <f>VLOOKUP(C176,FPT!B:L,5,0)</f>
        <v>Associate</v>
      </c>
      <c r="O176" t="str">
        <f t="shared" si="232"/>
        <v/>
      </c>
      <c r="P176" t="str">
        <f>VLOOKUP(C176,MOVI!C:DT,6,0)</f>
        <v>Partnership Support Executive</v>
      </c>
      <c r="Q176" t="str">
        <f>VLOOKUP(C176,FPT!B:O,6,0)</f>
        <v>Partnership Support Executive</v>
      </c>
      <c r="R176" t="str">
        <f t="shared" si="233"/>
        <v/>
      </c>
      <c r="S176" t="str">
        <f>VLOOKUP(C176,MOVI!C:DT,7,0)</f>
        <v>South</v>
      </c>
      <c r="T176" t="str">
        <f>VLOOKUP(C176,FPT!B:R,7,0)</f>
        <v>South</v>
      </c>
      <c r="U176" t="str">
        <f t="shared" si="234"/>
        <v/>
      </c>
      <c r="V176" t="str">
        <f>VLOOKUP(C176,MOVI!C:DT,8,0)</f>
        <v>Movi</v>
      </c>
      <c r="W176" t="str">
        <f>VLOOKUP(C176,FPT!B:U,8,0)</f>
        <v>Movi</v>
      </c>
      <c r="X176" t="str">
        <f t="shared" si="235"/>
        <v/>
      </c>
      <c r="Y176" t="str">
        <f>VLOOKUP(C176,MOVI!C:DT,9,0)</f>
        <v>Full-time</v>
      </c>
      <c r="Z176" t="str">
        <f>VLOOKUP(C176,FPT!B:X,9,0)</f>
        <v>Full-time</v>
      </c>
      <c r="AA176" t="str">
        <f t="shared" si="236"/>
        <v/>
      </c>
      <c r="AB176" t="str">
        <f>VLOOKUP(C176,MOVI!C:DT,10,0)</f>
        <v>Permanent</v>
      </c>
      <c r="AC176" t="str">
        <f>VLOOKUP(C176,FPT!B:AA,10,0)</f>
        <v>Permanent</v>
      </c>
      <c r="AD176" t="str">
        <f t="shared" si="237"/>
        <v/>
      </c>
      <c r="AE176" s="247">
        <f>VLOOKUP(C176,MOVI!C:DT,11,0)</f>
        <v>42646</v>
      </c>
      <c r="AF176" s="247">
        <f>VLOOKUP(C176,FPT!B:AD,11,0)</f>
        <v>42646</v>
      </c>
      <c r="AG176" t="str">
        <f t="shared" si="238"/>
        <v/>
      </c>
      <c r="AH176" s="260"/>
      <c r="AI176" s="260"/>
      <c r="AJ176" t="str">
        <f t="shared" si="338"/>
        <v/>
      </c>
      <c r="AK176">
        <f>VLOOKUP(C176,MOVI!C:DT,13,0)</f>
        <v>0</v>
      </c>
      <c r="AL176" s="247">
        <f>VLOOKUP(C176,FPT!B:AJ,13,0)</f>
        <v>0</v>
      </c>
      <c r="AM176" t="str">
        <f t="shared" si="337"/>
        <v/>
      </c>
      <c r="AN176" s="247">
        <f>VLOOKUP(C176,MOVI!C:DT,14,0)</f>
        <v>0</v>
      </c>
      <c r="AO176" s="247">
        <f>VLOOKUP(C176,FPT!B:AM,14,0)</f>
        <v>0</v>
      </c>
      <c r="AP176" t="str">
        <f t="shared" si="239"/>
        <v/>
      </c>
      <c r="AQ176" t="str">
        <f>VLOOKUP(C176,MOVI!C:DT,15,0)</f>
        <v>LC</v>
      </c>
      <c r="AR176" s="247" t="str">
        <f>VLOOKUP(C176,FPT!B:AP,15,0)</f>
        <v>LC</v>
      </c>
      <c r="AS176" t="str">
        <f t="shared" si="240"/>
        <v/>
      </c>
      <c r="AT176" s="282" t="str">
        <f>VLOOKUP(C176,MOVI!C:DT,16,0)</f>
        <v>LTTP</v>
      </c>
      <c r="AU176" s="247" t="str">
        <f>VLOOKUP(C176,FPT!B:AS,16,0)</f>
        <v>LTTP</v>
      </c>
      <c r="AV176" t="str">
        <f t="shared" si="241"/>
        <v/>
      </c>
      <c r="AW176" t="str">
        <f>VLOOKUP(C176,MOVI!C:DT,17,0)</f>
        <v>L</v>
      </c>
      <c r="AX176" s="247" t="str">
        <f>VLOOKUP(C176,FPT!B:AV,17,0)</f>
        <v>L</v>
      </c>
      <c r="AY176" t="str">
        <f t="shared" si="242"/>
        <v/>
      </c>
      <c r="AZ176">
        <f>VLOOKUP(C176,MOVI!C:DT,18,0)</f>
        <v>0</v>
      </c>
      <c r="BA176" s="247">
        <f>VLOOKUP(C176,FPT!B:AY,18,0)</f>
        <v>0</v>
      </c>
      <c r="BB176" t="str">
        <f t="shared" si="243"/>
        <v/>
      </c>
      <c r="BC176" s="275">
        <f>VLOOKUP(C176,MOVI!C:DT,19,0)</f>
        <v>5000000</v>
      </c>
      <c r="BD176" s="275">
        <f>VLOOKUP(C176,FPT!B:BB,19,0)</f>
        <v>5000000</v>
      </c>
      <c r="BE176" t="str">
        <f t="shared" si="244"/>
        <v/>
      </c>
      <c r="BF176">
        <f>VLOOKUP(C176,MOVI!C:DT,20,0)</f>
        <v>0</v>
      </c>
      <c r="BG176" s="252">
        <f>VLOOKUP(C176,FPT!B:BE,20,0)</f>
        <v>0</v>
      </c>
      <c r="BH176" t="str">
        <f t="shared" si="245"/>
        <v/>
      </c>
      <c r="BI176" s="275">
        <f>VLOOKUP(C176,MOVI!C:DT,21,0)</f>
        <v>5000000</v>
      </c>
      <c r="BJ176" s="275">
        <f>VLOOKUP(C176,FPT!B:BH,21,0)</f>
        <v>5000000</v>
      </c>
      <c r="BK176" t="str">
        <f t="shared" si="246"/>
        <v/>
      </c>
      <c r="BL176" s="275">
        <f>VLOOKUP(C176,MOVI!C:DT,22,0)</f>
        <v>0</v>
      </c>
      <c r="BM176" s="275">
        <f>VLOOKUP(C176,FPT!B:BK,22,0)</f>
        <v>0</v>
      </c>
      <c r="BN176" t="str">
        <f t="shared" si="247"/>
        <v/>
      </c>
      <c r="BO176" s="275">
        <f>VLOOKUP(C176,MOVI!C:DT,23,0)</f>
        <v>500000</v>
      </c>
      <c r="BP176" s="275">
        <f>VLOOKUP(C176,FPT!B:BN,23,0)</f>
        <v>500000</v>
      </c>
      <c r="BQ176" t="str">
        <f t="shared" si="248"/>
        <v/>
      </c>
      <c r="BR176" s="275">
        <f>VLOOKUP(C176,MOVI!C:DT,24,0)</f>
        <v>0</v>
      </c>
      <c r="BS176" s="275">
        <f>VLOOKUP(C176,FPT!B:BQ,24,0)</f>
        <v>0</v>
      </c>
      <c r="BT176" t="str">
        <f t="shared" si="249"/>
        <v/>
      </c>
      <c r="BU176" s="275">
        <f>VLOOKUP(C176,MOVI!C:DT,25,0)</f>
        <v>0</v>
      </c>
      <c r="BV176" s="275">
        <f>VLOOKUP(C176,FPT!B:BT,25,0)</f>
        <v>0</v>
      </c>
      <c r="BW176" t="str">
        <f t="shared" si="250"/>
        <v/>
      </c>
      <c r="BX176" s="275">
        <f>VLOOKUP(C176,MOVI!C:DT,26,0)</f>
        <v>0</v>
      </c>
      <c r="BY176" s="275">
        <f>VLOOKUP(C176,FPT!B:BW,26,0)</f>
        <v>0</v>
      </c>
      <c r="BZ176" t="str">
        <f t="shared" si="251"/>
        <v/>
      </c>
      <c r="CA176" s="275">
        <f>VLOOKUP(C176,MOVI!C:DT,27,0)</f>
        <v>0</v>
      </c>
      <c r="CB176" s="275">
        <f>VLOOKUP(C176,FPT!B:BZ,27,0)</f>
        <v>0</v>
      </c>
      <c r="CC176" t="str">
        <f t="shared" si="252"/>
        <v/>
      </c>
      <c r="CD176" s="275">
        <f>VLOOKUP(C176,MOVI!C:DT,28,0)</f>
        <v>500000</v>
      </c>
      <c r="CE176" s="275">
        <f>VLOOKUP(C176,FPT!B:CC,28,0)</f>
        <v>500000</v>
      </c>
      <c r="CF176" t="str">
        <f t="shared" si="253"/>
        <v/>
      </c>
      <c r="CG176" t="str">
        <f>VLOOKUP(C176,MOVI!C:DT,29,0)</f>
        <v>CN</v>
      </c>
      <c r="CH176" s="252" t="str">
        <f>VLOOKUP(C176,FPT!B:CF,29,0)</f>
        <v>CN</v>
      </c>
      <c r="CI176" t="str">
        <f t="shared" si="254"/>
        <v/>
      </c>
      <c r="CJ176">
        <f>VLOOKUP(C176,MOVI!C:DT,30,0)</f>
        <v>26</v>
      </c>
      <c r="CK176" s="252">
        <f>VLOOKUP(C176,FPT!B:CI,30,0)</f>
        <v>26</v>
      </c>
      <c r="CL176" t="str">
        <f t="shared" si="255"/>
        <v/>
      </c>
      <c r="CM176">
        <f>VLOOKUP(C176,MOVI!C:DT,31,0)</f>
        <v>24</v>
      </c>
      <c r="CN176" s="252">
        <f>VLOOKUP(C176,FPT!B:CL,31,0)</f>
        <v>24</v>
      </c>
      <c r="CO176" t="str">
        <f t="shared" si="256"/>
        <v/>
      </c>
      <c r="CP176" s="275">
        <f>VLOOKUP(C176,MOVI!C:DT,32,0)</f>
        <v>2</v>
      </c>
      <c r="CQ176" s="275">
        <f>VLOOKUP(C176,FPT!B:CO,32,0)</f>
        <v>2</v>
      </c>
      <c r="CR176" t="str">
        <f t="shared" si="257"/>
        <v/>
      </c>
      <c r="CS176" s="275">
        <f>VLOOKUP(C176,MOVI!C:DT,33,0)</f>
        <v>0</v>
      </c>
      <c r="CT176" s="275">
        <f>VLOOKUP(C176,FPT!B:CR,33,0)</f>
        <v>0</v>
      </c>
      <c r="CU176" t="str">
        <f t="shared" si="258"/>
        <v/>
      </c>
      <c r="CV176" s="275">
        <f>VLOOKUP(C176,MOVI!C:DT,34,0)</f>
        <v>0</v>
      </c>
      <c r="CW176" s="275">
        <f>VLOOKUP(C176,FPT!B:CU,34,0)</f>
        <v>0</v>
      </c>
      <c r="CX176" t="str">
        <f t="shared" si="259"/>
        <v/>
      </c>
      <c r="CY176" s="275">
        <f>VLOOKUP(C176,MOVI!C:DT,35,0)</f>
        <v>26</v>
      </c>
      <c r="CZ176" s="275">
        <f>VLOOKUP(C176,FPT!B:CX,35,0)</f>
        <v>26</v>
      </c>
      <c r="DA176" t="str">
        <f t="shared" si="260"/>
        <v/>
      </c>
      <c r="DB176" s="275">
        <f>VLOOKUP(C176,MOVI!C:DT,36,0)</f>
        <v>0</v>
      </c>
      <c r="DC176" s="275">
        <f>VLOOKUP(C176,FPT!B:DA,36,0)</f>
        <v>0</v>
      </c>
      <c r="DD176" t="str">
        <f t="shared" si="261"/>
        <v/>
      </c>
      <c r="DE176" s="275">
        <f>VLOOKUP(C176,MOVI!C:DT,37,0)</f>
        <v>0</v>
      </c>
      <c r="DF176" s="275">
        <f>VLOOKUP(C176,FPT!B:DD,37,0)</f>
        <v>0</v>
      </c>
      <c r="DG176" t="str">
        <f t="shared" si="262"/>
        <v/>
      </c>
      <c r="DH176" s="275">
        <f>VLOOKUP(C176,MOVI!C:DT,38,0)</f>
        <v>0</v>
      </c>
      <c r="DI176" s="275">
        <f>VLOOKUP(C176,FPT!B:DG,38,0)</f>
        <v>0</v>
      </c>
      <c r="DJ176" t="str">
        <f t="shared" si="263"/>
        <v/>
      </c>
      <c r="DK176" s="275">
        <f>VLOOKUP(C176,MOVI!C:DT,39,0)</f>
        <v>0</v>
      </c>
      <c r="DL176" s="275">
        <f>VLOOKUP(C176,FPT!B:DJ,39,0)</f>
        <v>0</v>
      </c>
      <c r="DM176" t="str">
        <f t="shared" si="264"/>
        <v/>
      </c>
      <c r="DN176" s="275">
        <f>VLOOKUP(C176,MOVI!C:DT,40,0)</f>
        <v>0</v>
      </c>
      <c r="DO176" s="275">
        <f>VLOOKUP(C176,FPT!B:DM,40,0)</f>
        <v>0</v>
      </c>
      <c r="DP176" t="str">
        <f t="shared" si="265"/>
        <v/>
      </c>
      <c r="DQ176" s="275">
        <f>VLOOKUP(C176,MOVI!C:DT,41,0)</f>
        <v>0</v>
      </c>
      <c r="DR176" s="275">
        <f>VLOOKUP(C176,FPT!B:DP,41,0)</f>
        <v>0</v>
      </c>
      <c r="DS176" t="str">
        <f t="shared" si="266"/>
        <v/>
      </c>
      <c r="DT176" s="275">
        <f>VLOOKUP(C176,MOVI!C:DT,42,0)</f>
        <v>5000000</v>
      </c>
      <c r="DU176" s="275">
        <f>ROUND(VLOOKUP(C176,FPT!B:DS,42,0),0)</f>
        <v>5000000</v>
      </c>
      <c r="DV176" t="str">
        <f t="shared" si="267"/>
        <v/>
      </c>
      <c r="DW176" s="275">
        <f>VLOOKUP(C176,MOVI!C:DT,43,0)</f>
        <v>0</v>
      </c>
      <c r="DX176" s="275">
        <f>VLOOKUP(C176,FPT!B:DV,43,0)</f>
        <v>0</v>
      </c>
      <c r="DY176" t="str">
        <f t="shared" si="268"/>
        <v/>
      </c>
      <c r="DZ176" s="275">
        <f>VLOOKUP(C176,MOVI!C:DT,44,0)</f>
        <v>0</v>
      </c>
      <c r="EA176" s="275">
        <f>VLOOKUP(C176,FPT!B:DY,44,0)</f>
        <v>0</v>
      </c>
      <c r="EB176" t="str">
        <f t="shared" si="269"/>
        <v/>
      </c>
      <c r="EC176" s="275">
        <f>VLOOKUP(C176,MOVI!C:DT,45,0)</f>
        <v>5000000</v>
      </c>
      <c r="ED176" s="275">
        <f>ROUND(VLOOKUP(C176,FPT!B:EB,45,0),0)</f>
        <v>5000000</v>
      </c>
      <c r="EE176" t="str">
        <f t="shared" si="270"/>
        <v/>
      </c>
      <c r="EF176" s="275">
        <f>VLOOKUP(C176,MOVI!C:DT,46,0)</f>
        <v>0</v>
      </c>
      <c r="EG176" s="275">
        <f>VLOOKUP(C176,FPT!B:EE,46,0)</f>
        <v>0</v>
      </c>
      <c r="EH176" t="str">
        <f t="shared" si="271"/>
        <v/>
      </c>
      <c r="EI176" s="275">
        <f>VLOOKUP(C176,MOVI!C:DT,47,0)</f>
        <v>500000</v>
      </c>
      <c r="EJ176" s="275">
        <f>VLOOKUP(C176,FPT!B:EH,47,0)</f>
        <v>500000</v>
      </c>
      <c r="EK176" t="str">
        <f t="shared" si="272"/>
        <v/>
      </c>
      <c r="EL176" s="275">
        <f>VLOOKUP(C176,MOVI!C:DT,48,0)</f>
        <v>0</v>
      </c>
      <c r="EM176" s="275">
        <f>VLOOKUP(C176,FPT!B:EK,48,0)</f>
        <v>0</v>
      </c>
      <c r="EN176" t="str">
        <f t="shared" si="273"/>
        <v/>
      </c>
      <c r="EO176" s="275">
        <f>VLOOKUP(C176,MOVI!C:DT,49,0)</f>
        <v>0</v>
      </c>
      <c r="EP176" s="275">
        <f>VLOOKUP(C176,FPT!B:EN,49,0)</f>
        <v>0</v>
      </c>
      <c r="EQ176" t="str">
        <f t="shared" si="274"/>
        <v/>
      </c>
      <c r="ER176" s="275">
        <f>VLOOKUP(C176,MOVI!C:DT,50,0)</f>
        <v>0</v>
      </c>
      <c r="ES176" s="275">
        <f>VLOOKUP(C176,FPT!B:EQ,50,0)</f>
        <v>0</v>
      </c>
      <c r="ET176" t="str">
        <f t="shared" si="275"/>
        <v/>
      </c>
      <c r="EU176" s="275">
        <f>VLOOKUP(C176,MOVI!C:DT,51,0)</f>
        <v>0</v>
      </c>
      <c r="EV176" s="275">
        <f>VLOOKUP(C176,FPT!B:ET,51,0)</f>
        <v>0</v>
      </c>
      <c r="EW176" t="str">
        <f t="shared" si="276"/>
        <v/>
      </c>
      <c r="EX176" s="275">
        <f>VLOOKUP(C176,MOVI!C:DT,52,0)</f>
        <v>0</v>
      </c>
      <c r="EY176" s="275">
        <f>VLOOKUP(C176,FPT!B:EW,52,0)</f>
        <v>0</v>
      </c>
      <c r="EZ176" t="str">
        <f t="shared" si="277"/>
        <v/>
      </c>
      <c r="FA176" s="275">
        <f>VLOOKUP(C176,MOVI!C:DT,53,0)</f>
        <v>0</v>
      </c>
      <c r="FB176" s="275">
        <f>VLOOKUP(C176,FPT!B:EZ,53,0)</f>
        <v>0</v>
      </c>
      <c r="FC176" t="str">
        <f t="shared" si="278"/>
        <v/>
      </c>
      <c r="FD176" s="275">
        <f>VLOOKUP(C176,MOVI!C:DT,54,0)</f>
        <v>0</v>
      </c>
      <c r="FE176" s="275">
        <f>VLOOKUP(C176,FPT!B:FC,54,0)</f>
        <v>0</v>
      </c>
      <c r="FF176" t="str">
        <f t="shared" si="279"/>
        <v/>
      </c>
      <c r="FG176" s="275">
        <f>VLOOKUP(C176,MOVI!C:DT,55,0)</f>
        <v>0</v>
      </c>
      <c r="FH176" s="275">
        <f>VLOOKUP(C176,FPT!B:FF,55,0)</f>
        <v>0</v>
      </c>
      <c r="FI176" t="str">
        <f t="shared" si="280"/>
        <v/>
      </c>
      <c r="FJ176" s="275">
        <f>VLOOKUP(C176,MOVI!C:DT,56,0)</f>
        <v>500000</v>
      </c>
      <c r="FK176" s="275">
        <f>VLOOKUP(C176,FPT!B:FI,56,0)</f>
        <v>500000</v>
      </c>
      <c r="FL176" t="str">
        <f t="shared" si="281"/>
        <v/>
      </c>
      <c r="FM176" s="275">
        <f>VLOOKUP(C176,MOVI!C:DT,57,0)</f>
        <v>0</v>
      </c>
      <c r="FN176" s="275">
        <f>VLOOKUP(C176,FPT!B:FL,57,0)</f>
        <v>0</v>
      </c>
      <c r="FO176" t="str">
        <f t="shared" si="282"/>
        <v/>
      </c>
      <c r="FP176" s="275">
        <f>VLOOKUP(C176,MOVI!C:DT,58,0)</f>
        <v>0</v>
      </c>
      <c r="FQ176" s="275">
        <f>VLOOKUP(C176,FPT!B:FO,58,0)</f>
        <v>0</v>
      </c>
      <c r="FR176" t="str">
        <f t="shared" si="283"/>
        <v/>
      </c>
      <c r="FS176" s="275">
        <f>VLOOKUP(C176,MOVI!C:DT,59,0)</f>
        <v>0</v>
      </c>
      <c r="FT176" s="275">
        <f>VLOOKUP(C176,FPT!B:FR,59,0)</f>
        <v>0</v>
      </c>
      <c r="FU176" t="str">
        <f t="shared" si="284"/>
        <v/>
      </c>
      <c r="FV176" s="275">
        <f>VLOOKUP(C176,MOVI!C:DT,60,0)</f>
        <v>0</v>
      </c>
      <c r="FW176" s="275">
        <f>VLOOKUP(C176,FPT!B:FU,60,0)</f>
        <v>0</v>
      </c>
      <c r="FX176" t="str">
        <f t="shared" si="285"/>
        <v/>
      </c>
      <c r="FY176" s="275">
        <f>VLOOKUP(C176,MOVI!C:DT,61,0)</f>
        <v>0</v>
      </c>
      <c r="FZ176" s="275">
        <f>VLOOKUP(C176,FPT!B:FX,61,0)</f>
        <v>0</v>
      </c>
      <c r="GA176" t="str">
        <f t="shared" si="286"/>
        <v/>
      </c>
      <c r="GB176" s="275">
        <f>VLOOKUP(C176,MOVI!C:DT,62,0)</f>
        <v>0</v>
      </c>
      <c r="GC176" s="275">
        <f>VLOOKUP(C176,FPT!B:GA,62,0)</f>
        <v>0</v>
      </c>
      <c r="GD176" t="str">
        <f t="shared" si="287"/>
        <v/>
      </c>
      <c r="GE176" s="275">
        <f>VLOOKUP(C176,MOVI!C:DT,63,0)</f>
        <v>0</v>
      </c>
      <c r="GF176" s="275">
        <f>VLOOKUP(C176,FPT!B:GD,63,0)</f>
        <v>0</v>
      </c>
      <c r="GG176" t="str">
        <f t="shared" si="288"/>
        <v/>
      </c>
      <c r="GH176" s="275">
        <f>VLOOKUP(C176,MOVI!C:DT,64,0)</f>
        <v>0</v>
      </c>
      <c r="GI176" s="275">
        <f>VLOOKUP(C176,FPT!B:GG,64,0)</f>
        <v>0</v>
      </c>
      <c r="GJ176" t="str">
        <f t="shared" si="289"/>
        <v/>
      </c>
      <c r="GK176" s="275">
        <f>VLOOKUP(C176,MOVI!C:DT,65,0)</f>
        <v>0</v>
      </c>
      <c r="GL176" s="275">
        <f>VLOOKUP(C176,FPT!B:GJ,65,0)</f>
        <v>0</v>
      </c>
      <c r="GM176" t="str">
        <f t="shared" si="290"/>
        <v/>
      </c>
      <c r="GN176" s="275">
        <f>VLOOKUP(C176,MOVI!C:DT,66,0)</f>
        <v>0</v>
      </c>
      <c r="GO176" s="275">
        <f>VLOOKUP(C176,FPT!B:GM,66,0)</f>
        <v>0</v>
      </c>
      <c r="GP176" t="str">
        <f t="shared" si="291"/>
        <v/>
      </c>
      <c r="GQ176" s="275">
        <f>VLOOKUP(C176,MOVI!C:DT,67,0)</f>
        <v>0</v>
      </c>
      <c r="GR176" s="275">
        <f>VLOOKUP(C176,FPT!B:GP,67,0)</f>
        <v>0</v>
      </c>
      <c r="GS176" t="str">
        <f t="shared" si="292"/>
        <v/>
      </c>
      <c r="GT176" s="275">
        <f>VLOOKUP(C176,MOVI!C:DT,68,0)</f>
        <v>0</v>
      </c>
      <c r="GU176" s="275">
        <f>VLOOKUP(C176,FPT!B:GS,68,0)</f>
        <v>0</v>
      </c>
      <c r="GV176" t="str">
        <f t="shared" si="293"/>
        <v/>
      </c>
      <c r="GW176" s="275">
        <f>VLOOKUP(C176,MOVI!C:DT,69,0)</f>
        <v>0</v>
      </c>
      <c r="GX176" s="275">
        <f>VLOOKUP(C176,FPT!B:GV,69,0)</f>
        <v>0</v>
      </c>
      <c r="GY176" t="str">
        <f t="shared" si="294"/>
        <v/>
      </c>
      <c r="GZ176" s="275">
        <f>VLOOKUP(C176,MOVI!C:DT,70,0)</f>
        <v>0</v>
      </c>
      <c r="HA176" s="275">
        <f>VLOOKUP(C176,FPT!B:GY,70,0)</f>
        <v>0</v>
      </c>
      <c r="HB176" t="str">
        <f t="shared" si="295"/>
        <v/>
      </c>
      <c r="HC176" s="275">
        <f>VLOOKUP(C176,MOVI!C:DT,71,0)</f>
        <v>5500000</v>
      </c>
      <c r="HD176" s="275">
        <f>ROUND(VLOOKUP(C176,FPT!B:HB,71,0),0)</f>
        <v>5500000</v>
      </c>
      <c r="HE176" t="str">
        <f t="shared" si="296"/>
        <v/>
      </c>
      <c r="HF176" s="275">
        <f>ROUND(VLOOKUP(C176,MOVI!C:DT,72,0),0)</f>
        <v>0</v>
      </c>
      <c r="HG176" s="275">
        <f>ROUND(VLOOKUP(C176,FPT!B:HE,72,0),0)</f>
        <v>0</v>
      </c>
      <c r="HH176" t="str">
        <f t="shared" si="297"/>
        <v/>
      </c>
      <c r="HI176" s="275">
        <f>VLOOKUP(C176,MOVI!C:DT,73,0)</f>
        <v>0</v>
      </c>
      <c r="HJ176" s="275">
        <f>VLOOKUP(C176,FPT!B:HH,73,0)</f>
        <v>0</v>
      </c>
      <c r="HK176" t="str">
        <f t="shared" si="298"/>
        <v/>
      </c>
      <c r="HL176" s="275">
        <f>VLOOKUP(C176,MOVI!C:DT,74,0)</f>
        <v>0</v>
      </c>
      <c r="HM176" s="275">
        <f>VLOOKUP(C176,FPT!B:HK,74,0)</f>
        <v>0</v>
      </c>
      <c r="HN176" t="str">
        <f t="shared" si="299"/>
        <v/>
      </c>
      <c r="HO176" s="275">
        <f>VLOOKUP(C176,MOVI!C:DT,75,0)</f>
        <v>11000000</v>
      </c>
      <c r="HP176" s="275">
        <f>VLOOKUP(C176,FPT!B:HN,75,0)</f>
        <v>11000000</v>
      </c>
      <c r="HQ176" t="str">
        <f t="shared" si="300"/>
        <v/>
      </c>
      <c r="HR176" s="275">
        <f>VLOOKUP(C176,MOVI!C:DT,76,0)</f>
        <v>0</v>
      </c>
      <c r="HS176" s="275">
        <f>VLOOKUP(C176,FPT!B:HQ,76,0)</f>
        <v>0</v>
      </c>
      <c r="HT176" t="str">
        <f t="shared" si="301"/>
        <v/>
      </c>
      <c r="HU176" s="275">
        <f>VLOOKUP(C176,MOVI!C:DT,77,0)</f>
        <v>0</v>
      </c>
      <c r="HV176" s="275">
        <f>VLOOKUP(C176,FPT!B:HT,77,0)</f>
        <v>0</v>
      </c>
      <c r="HW176" t="str">
        <f t="shared" si="302"/>
        <v/>
      </c>
      <c r="HX176" s="274">
        <f>VLOOKUP(C176,MOVI!C:CB,78,0)</f>
        <v>400000</v>
      </c>
      <c r="HY176" s="261">
        <f>VLOOKUP(C176,FPT!$B:$CA,78,0)</f>
        <v>400000</v>
      </c>
      <c r="HZ176" t="str">
        <f t="shared" si="303"/>
        <v/>
      </c>
      <c r="IA176" s="275">
        <f>VLOOKUP(C176,MOVI!C:CD,79,0)</f>
        <v>50000</v>
      </c>
      <c r="IB176" s="275">
        <f>VLOOKUP(C176,FPT!B:HZ,79,0)</f>
        <v>50000</v>
      </c>
      <c r="IC176" t="str">
        <f t="shared" si="304"/>
        <v/>
      </c>
      <c r="ID176" s="275">
        <f>VLOOKUP(C176,MOVI!C:CD,80,0)</f>
        <v>75000</v>
      </c>
      <c r="IE176" s="275">
        <f>VLOOKUP(C176,FPT!B:IC,80,0)</f>
        <v>75000</v>
      </c>
      <c r="IF176" t="str">
        <f t="shared" si="305"/>
        <v/>
      </c>
      <c r="IG176" s="275">
        <f>VLOOKUP(C176,MOVI!C:DT,81,0)</f>
        <v>0</v>
      </c>
      <c r="IH176" s="275">
        <f>VLOOKUP(C176,FPT!B:IF,81,0)</f>
        <v>0</v>
      </c>
      <c r="II176" t="str">
        <f t="shared" si="306"/>
        <v/>
      </c>
      <c r="IJ176" s="275">
        <f>VLOOKUP(C176,MOVI!C:DT,82,0)</f>
        <v>525000</v>
      </c>
      <c r="IK176" s="275">
        <f>VLOOKUP(C176,FPT!B:II,82,0)</f>
        <v>525000</v>
      </c>
      <c r="IL176" t="str">
        <f t="shared" si="307"/>
        <v/>
      </c>
      <c r="IM176" s="275">
        <f>ROUND(VLOOKUP(C176,MOVI!C:DT,83,0),0)</f>
        <v>11525000</v>
      </c>
      <c r="IN176" s="275">
        <f>ROUND(VLOOKUP(C176,FPT!B:IL,83,0),0)</f>
        <v>11525000</v>
      </c>
      <c r="IO176" t="str">
        <f t="shared" si="308"/>
        <v/>
      </c>
      <c r="IP176" s="275">
        <f>VLOOKUP(C176,MOVI!C:DT,84,0)</f>
        <v>0</v>
      </c>
      <c r="IQ176" s="275">
        <f>VLOOKUP(C176,FPT!B:IO,84,0)</f>
        <v>0</v>
      </c>
      <c r="IR176" t="str">
        <f t="shared" si="309"/>
        <v/>
      </c>
      <c r="IS176" s="275">
        <f>ROUND(VLOOKUP(C176,MOVI!C:DT,85,0),0)</f>
        <v>0</v>
      </c>
      <c r="IT176" s="275">
        <f>ROUND(VLOOKUP(C176,FPT!B:IR,85,0),0)</f>
        <v>0</v>
      </c>
      <c r="IU176" t="str">
        <f t="shared" si="310"/>
        <v/>
      </c>
      <c r="IV176" s="275">
        <f>VLOOKUP(C176,MOVI!C:DT,86,0)</f>
        <v>0</v>
      </c>
      <c r="IW176" s="275">
        <f>VLOOKUP(C176,FPT!B:IU,86,0)</f>
        <v>0</v>
      </c>
      <c r="IX176" t="str">
        <f t="shared" si="311"/>
        <v/>
      </c>
      <c r="IY176" s="275">
        <f>ROUND(VLOOKUP(C176,MOVI!C:DT,87,0),0)</f>
        <v>0</v>
      </c>
      <c r="IZ176" s="275">
        <f>ROUND(VLOOKUP(C176,FPT!B:IX,87,0),0)</f>
        <v>0</v>
      </c>
      <c r="JA176" t="str">
        <f t="shared" si="312"/>
        <v/>
      </c>
      <c r="JB176" s="275">
        <f>VLOOKUP(C176,MOVI!C:DT,88,0)</f>
        <v>0</v>
      </c>
      <c r="JC176" s="275">
        <f>VLOOKUP(C176,FPT!B:JA,88,0)</f>
        <v>0</v>
      </c>
      <c r="JD176" t="str">
        <f t="shared" si="313"/>
        <v/>
      </c>
      <c r="JE176" s="275">
        <f>VLOOKUP(C176,MOVI!C:DT,89,0)</f>
        <v>50000</v>
      </c>
      <c r="JF176" s="275">
        <f>VLOOKUP(C176,FPT!B:JD,89,0)</f>
        <v>50000</v>
      </c>
      <c r="JG176" t="str">
        <f t="shared" si="314"/>
        <v/>
      </c>
      <c r="JH176" s="275">
        <f>VLOOKUP(C176,MOVI!C:DT,90,0)</f>
        <v>0</v>
      </c>
      <c r="JI176" s="275">
        <f>VLOOKUP(C176,FPT!B:JG,90,0)</f>
        <v>0</v>
      </c>
      <c r="JJ176" t="str">
        <f t="shared" si="315"/>
        <v/>
      </c>
      <c r="JK176" s="275">
        <f>VLOOKUP(C176,MOVI!C:DT,91,0)</f>
        <v>0</v>
      </c>
      <c r="JL176" s="275">
        <f>VLOOKUP(C176,FPT!B:JJ,91,0)</f>
        <v>0</v>
      </c>
      <c r="JM176" t="str">
        <f t="shared" si="316"/>
        <v/>
      </c>
      <c r="JN176" s="275">
        <f>VLOOKUP(C176,MOVI!C:DT,92,0)</f>
        <v>2394000</v>
      </c>
      <c r="JO176" s="275">
        <f>VLOOKUP(C176,FPT!B:JM,92,0)</f>
        <v>2394000</v>
      </c>
      <c r="JP176" t="str">
        <f t="shared" si="317"/>
        <v/>
      </c>
      <c r="JQ176" s="275">
        <f>VLOOKUP(C176,MOVI!C:DT,93,0)</f>
        <v>0</v>
      </c>
      <c r="JR176" s="275">
        <f>VLOOKUP(C176,FPT!B:JP,93,0)</f>
        <v>0</v>
      </c>
      <c r="JS176" t="str">
        <f t="shared" si="318"/>
        <v/>
      </c>
      <c r="JT176" s="275">
        <f>VLOOKUP(C176,MOVI!C:DT,94,0)</f>
        <v>2444000</v>
      </c>
      <c r="JU176" s="275">
        <f>VLOOKUP(C176,FPT!B:JS,94,0)</f>
        <v>2444000</v>
      </c>
      <c r="JV176" t="str">
        <f t="shared" si="319"/>
        <v/>
      </c>
      <c r="JW176" s="275">
        <f>VLOOKUP(C176,MOVI!C:DT,95,0)</f>
        <v>2531000</v>
      </c>
      <c r="JX176" s="275">
        <f>VLOOKUP(C176,FPT!B:JV,95,0)</f>
        <v>2531000</v>
      </c>
      <c r="JY176" t="str">
        <f t="shared" si="320"/>
        <v/>
      </c>
      <c r="JZ176" s="275">
        <f>VLOOKUP(C176,MOVI!C:DT,96,0)</f>
        <v>0</v>
      </c>
      <c r="KA176" s="275">
        <f>VLOOKUP(C176,FPT!B:JY,96,0)</f>
        <v>0</v>
      </c>
      <c r="KB176" t="str">
        <f t="shared" si="321"/>
        <v/>
      </c>
      <c r="KC176" s="275">
        <f>VLOOKUP(C176,MOVI!C:DT,97,0)</f>
        <v>2531000</v>
      </c>
      <c r="KD176" s="275">
        <f>VLOOKUP(C176,FPT!B:KB,97,0)</f>
        <v>2531000</v>
      </c>
      <c r="KE176" t="str">
        <f t="shared" si="322"/>
        <v/>
      </c>
      <c r="KF176" s="275">
        <f>VLOOKUP(C176,MOVI!C:DT,98,0)</f>
        <v>850000.00000000012</v>
      </c>
      <c r="KG176" s="275">
        <f>VLOOKUP(C176,FPT!B:KE,98,0)</f>
        <v>850000</v>
      </c>
      <c r="KH176" t="str">
        <f t="shared" si="323"/>
        <v/>
      </c>
      <c r="KI176" s="275">
        <f>VLOOKUP(C176,MOVI!C:DT,99,0)</f>
        <v>0</v>
      </c>
      <c r="KJ176" s="275">
        <f>VLOOKUP(C176,FPT!B:KH,99,0)</f>
        <v>0</v>
      </c>
      <c r="KK176" t="str">
        <f t="shared" si="324"/>
        <v/>
      </c>
      <c r="KL176" s="275">
        <f>VLOOKUP(C176,MOVI!C:DT,100,0)</f>
        <v>150000</v>
      </c>
      <c r="KM176" s="275">
        <f>VLOOKUP(C176,FPT!B:KK,100,0)</f>
        <v>150000</v>
      </c>
      <c r="KN176" t="str">
        <f t="shared" si="325"/>
        <v/>
      </c>
      <c r="KO176" s="275">
        <f>VLOOKUP(C176,MOVI!C:DT,101,0)</f>
        <v>0</v>
      </c>
      <c r="KP176" s="275">
        <f>VLOOKUP(C176,FPT!B:KN,101,0)</f>
        <v>0</v>
      </c>
      <c r="KQ176" t="str">
        <f t="shared" si="326"/>
        <v/>
      </c>
      <c r="KR176" s="275">
        <f>VLOOKUP(C176,MOVI!C:DT,102,0)</f>
        <v>0</v>
      </c>
      <c r="KS176" s="275">
        <f>VLOOKUP(C176,FPT!B:KQ,102,0)</f>
        <v>0</v>
      </c>
      <c r="KT176" t="str">
        <f t="shared" si="327"/>
        <v/>
      </c>
      <c r="KU176" s="275">
        <f>VLOOKUP(C176,MOVI!C:DT,103,0)</f>
        <v>1000000.0000000001</v>
      </c>
      <c r="KV176" s="275">
        <f>VLOOKUP(C176,FPT!B:KT,103,0)</f>
        <v>1000000</v>
      </c>
      <c r="KW176" t="str">
        <f t="shared" si="328"/>
        <v/>
      </c>
      <c r="KX176" s="275">
        <f>VLOOKUP(C176,MOVI!C:DT,104,0)</f>
        <v>1525000</v>
      </c>
      <c r="KY176" s="275">
        <f>VLOOKUP(C176,FPT!B:KW,104,0)</f>
        <v>1525000</v>
      </c>
      <c r="KZ176" t="str">
        <f t="shared" si="329"/>
        <v/>
      </c>
      <c r="LA176" s="275">
        <f>VLOOKUP(C176,MOVI!C:DT,105,0)</f>
        <v>100000</v>
      </c>
      <c r="LB176" s="275">
        <f>VLOOKUP(C176,FPT!B:KZ,105,0)</f>
        <v>100000</v>
      </c>
      <c r="LC176" t="str">
        <f t="shared" si="330"/>
        <v/>
      </c>
      <c r="LD176" s="275">
        <f>VLOOKUP(C176,MOVI!C:DT,106,0)</f>
        <v>6600000</v>
      </c>
      <c r="LE176" s="275">
        <f>VLOOKUP(C176,FPT!B:LC,106,0)</f>
        <v>6600000</v>
      </c>
      <c r="LF176" t="str">
        <f t="shared" si="331"/>
        <v/>
      </c>
      <c r="LG176" s="273">
        <f>VLOOKUP(C176,MOVI!C:DT,107,0)</f>
        <v>0</v>
      </c>
      <c r="LH176" s="273">
        <f>VLOOKUP(C176,FPT!B:LF,107,0)</f>
        <v>0</v>
      </c>
      <c r="LI176" t="str">
        <f t="shared" si="332"/>
        <v/>
      </c>
      <c r="LJ176" t="str">
        <f>VLOOKUP(C176,MOVI!C:DV,108,0)</f>
        <v>MoviSouthSales</v>
      </c>
      <c r="LK176" s="252" t="str">
        <f>VLOOKUP(C176,FPT!B:LI,108,0)</f>
        <v>MoviSouthSales</v>
      </c>
      <c r="LL176" t="str">
        <f t="shared" si="333"/>
        <v/>
      </c>
      <c r="LM176" s="275">
        <f>ROUND(VLOOKUP(C176,MOVI!C:DV,109,0),0)</f>
        <v>416667</v>
      </c>
      <c r="LN176" s="275">
        <f>ROUND(VLOOKUP(C176,FPT!B:LL,109,0),0)</f>
        <v>416667</v>
      </c>
      <c r="LO176" t="str">
        <f t="shared" si="334"/>
        <v/>
      </c>
      <c r="LP176" t="str">
        <f>VLOOKUP(C176,MOVI!C:DV,110,0)</f>
        <v>MKD</v>
      </c>
      <c r="LQ176" s="247" t="str">
        <f>VLOOKUP(C176,FPT!B:LO,110,0)</f>
        <v>MKD</v>
      </c>
      <c r="LR176" t="str">
        <f t="shared" si="335"/>
        <v/>
      </c>
      <c r="LS176">
        <f>MOVI!DI171</f>
        <v>22</v>
      </c>
      <c r="LV176">
        <f>MOVI!DJ171</f>
        <v>0</v>
      </c>
      <c r="LW176">
        <f>MOVI!DK171</f>
        <v>0</v>
      </c>
      <c r="LX176" t="str">
        <f>MOVI!DL171</f>
        <v>x</v>
      </c>
      <c r="LY176">
        <f>MOVI!DM171</f>
        <v>0</v>
      </c>
      <c r="LZ176">
        <f>MOVI!DN171</f>
        <v>50000</v>
      </c>
      <c r="MA176">
        <f>MOVI!DO171</f>
        <v>0</v>
      </c>
      <c r="MB176" t="str">
        <f>MOVI!DP171</f>
        <v>MKD</v>
      </c>
      <c r="MC176">
        <f>MOVI!DQ171</f>
        <v>44301</v>
      </c>
      <c r="MD176">
        <f>MOVI!DR171</f>
        <v>44483</v>
      </c>
      <c r="ME176" t="str">
        <f>VLOOKUP(C176,MOVI!C:DV,121,0)</f>
        <v>Group 3</v>
      </c>
      <c r="MF176" s="252" t="str">
        <f>VLOOKUP(C176,FPT!B:MD,111,0)</f>
        <v>Group 3</v>
      </c>
      <c r="MG176" t="str">
        <f t="shared" si="339"/>
        <v/>
      </c>
      <c r="MH176" t="str">
        <f>VLOOKUP(C176,MOVI!C:DT,122,0)</f>
        <v>MoviSouthGroup 3</v>
      </c>
      <c r="MI176" s="252" t="str">
        <f>VLOOKUP(C176,FPT!B:DS,112,0)</f>
        <v>MoviSouthGroup 3</v>
      </c>
      <c r="MJ176" t="str">
        <f t="shared" si="336"/>
        <v/>
      </c>
    </row>
    <row r="177" spans="1:348" x14ac:dyDescent="0.25">
      <c r="A177">
        <v>169</v>
      </c>
      <c r="B177" s="48">
        <v>2711</v>
      </c>
      <c r="C177" s="271" t="s">
        <v>984</v>
      </c>
      <c r="D177" t="str">
        <f>VLOOKUP(C177,MOVI!C:D,2,0)</f>
        <v>Phan Thị Hồng Nhung</v>
      </c>
      <c r="E177" t="str">
        <f>VLOOKUP(C177,FPT!B:C,2,0)</f>
        <v>Phan Thị Hồng Nhung</v>
      </c>
      <c r="F177" t="str">
        <f t="shared" si="229"/>
        <v/>
      </c>
      <c r="G177" t="str">
        <f>VLOOKUP(C177,MOVI!C:E,3,0)</f>
        <v>Sales</v>
      </c>
      <c r="H177" t="str">
        <f>VLOOKUP(C177,FPT!B:F,3,0)</f>
        <v>Sales</v>
      </c>
      <c r="I177" t="str">
        <f t="shared" si="230"/>
        <v/>
      </c>
      <c r="J177" t="str">
        <f>VLOOKUP(C177,MOVI!C:H,4,0)</f>
        <v>Corporate sales</v>
      </c>
      <c r="K177" t="str">
        <f>VLOOKUP(C177,FPT!B:I,4,0)</f>
        <v>Corporate sales</v>
      </c>
      <c r="L177" t="str">
        <f t="shared" si="231"/>
        <v/>
      </c>
      <c r="M177" t="str">
        <f>VLOOKUP(C177,MOVI!C:DT,5,0)</f>
        <v>Associate</v>
      </c>
      <c r="N177" t="str">
        <f>VLOOKUP(C177,FPT!B:L,5,0)</f>
        <v>Associate</v>
      </c>
      <c r="O177" t="str">
        <f t="shared" si="232"/>
        <v/>
      </c>
      <c r="P177" t="str">
        <f>VLOOKUP(C177,MOVI!C:DT,6,0)</f>
        <v>Partnership Support Executive</v>
      </c>
      <c r="Q177" t="str">
        <f>VLOOKUP(C177,FPT!B:O,6,0)</f>
        <v>Partnership Support Executive</v>
      </c>
      <c r="R177" t="str">
        <f t="shared" si="233"/>
        <v/>
      </c>
      <c r="S177" t="str">
        <f>VLOOKUP(C177,MOVI!C:DT,7,0)</f>
        <v>North</v>
      </c>
      <c r="T177" t="str">
        <f>VLOOKUP(C177,FPT!B:R,7,0)</f>
        <v>North</v>
      </c>
      <c r="U177" t="str">
        <f t="shared" si="234"/>
        <v/>
      </c>
      <c r="V177" t="str">
        <f>VLOOKUP(C177,MOVI!C:DT,8,0)</f>
        <v>Movi</v>
      </c>
      <c r="W177" t="str">
        <f>VLOOKUP(C177,FPT!B:U,8,0)</f>
        <v>Movi</v>
      </c>
      <c r="X177" t="str">
        <f t="shared" si="235"/>
        <v/>
      </c>
      <c r="Y177" t="str">
        <f>VLOOKUP(C177,MOVI!C:DT,9,0)</f>
        <v>Full-time</v>
      </c>
      <c r="Z177" t="str">
        <f>VLOOKUP(C177,FPT!B:X,9,0)</f>
        <v>Full-time</v>
      </c>
      <c r="AA177" t="str">
        <f t="shared" si="236"/>
        <v/>
      </c>
      <c r="AB177" t="str">
        <f>VLOOKUP(C177,MOVI!C:DT,10,0)</f>
        <v>Permanent</v>
      </c>
      <c r="AC177" t="str">
        <f>VLOOKUP(C177,FPT!B:AA,10,0)</f>
        <v>Permanent</v>
      </c>
      <c r="AD177" t="str">
        <f t="shared" si="237"/>
        <v/>
      </c>
      <c r="AE177" s="247">
        <f>VLOOKUP(C177,MOVI!C:DT,11,0)</f>
        <v>42320</v>
      </c>
      <c r="AF177" s="247">
        <f>VLOOKUP(C177,FPT!B:AD,11,0)</f>
        <v>42320</v>
      </c>
      <c r="AG177" t="str">
        <f t="shared" si="238"/>
        <v/>
      </c>
      <c r="AH177" s="260" t="str">
        <f>VLOOKUP(C177,MOVI!C:DT,12,0)</f>
        <v/>
      </c>
      <c r="AI177" s="260"/>
      <c r="AJ177" t="str">
        <f t="shared" si="338"/>
        <v/>
      </c>
      <c r="AK177">
        <f>VLOOKUP(C177,MOVI!C:DT,13,0)</f>
        <v>0</v>
      </c>
      <c r="AL177" s="247">
        <f>VLOOKUP(C177,FPT!B:AJ,13,0)</f>
        <v>0</v>
      </c>
      <c r="AM177" t="str">
        <f t="shared" si="337"/>
        <v/>
      </c>
      <c r="AN177" s="247">
        <f>VLOOKUP(C177,MOVI!C:DT,14,0)</f>
        <v>0</v>
      </c>
      <c r="AO177" s="247">
        <f>VLOOKUP(C177,FPT!B:AM,14,0)</f>
        <v>0</v>
      </c>
      <c r="AP177" t="str">
        <f t="shared" si="239"/>
        <v/>
      </c>
      <c r="AQ177" t="str">
        <f>VLOOKUP(C177,MOVI!C:DT,15,0)</f>
        <v>LC</v>
      </c>
      <c r="AR177" s="247" t="str">
        <f>VLOOKUP(C177,FPT!B:AP,15,0)</f>
        <v>LC</v>
      </c>
      <c r="AS177" t="str">
        <f t="shared" si="240"/>
        <v/>
      </c>
      <c r="AT177" s="282" t="str">
        <f>VLOOKUP(C177,MOVI!C:DT,16,0)</f>
        <v>LTTP</v>
      </c>
      <c r="AU177" s="247" t="str">
        <f>VLOOKUP(C177,FPT!B:AS,16,0)</f>
        <v>LTTP</v>
      </c>
      <c r="AV177" t="str">
        <f t="shared" si="241"/>
        <v/>
      </c>
      <c r="AW177" t="str">
        <f>VLOOKUP(C177,MOVI!C:DT,17,0)</f>
        <v>L</v>
      </c>
      <c r="AX177" s="247" t="str">
        <f>VLOOKUP(C177,FPT!B:AV,17,0)</f>
        <v>L</v>
      </c>
      <c r="AY177" t="str">
        <f t="shared" si="242"/>
        <v/>
      </c>
      <c r="AZ177">
        <f>VLOOKUP(C177,MOVI!C:DT,18,0)</f>
        <v>0</v>
      </c>
      <c r="BA177" s="247">
        <f>VLOOKUP(C177,FPT!B:AY,18,0)</f>
        <v>0</v>
      </c>
      <c r="BB177" t="str">
        <f t="shared" si="243"/>
        <v/>
      </c>
      <c r="BC177" s="275">
        <f>VLOOKUP(C177,MOVI!C:DT,19,0)</f>
        <v>5000000</v>
      </c>
      <c r="BD177" s="275">
        <f>VLOOKUP(C177,FPT!B:BB,19,0)</f>
        <v>5000000</v>
      </c>
      <c r="BE177" t="str">
        <f t="shared" si="244"/>
        <v/>
      </c>
      <c r="BF177">
        <f>VLOOKUP(C177,MOVI!C:DT,20,0)</f>
        <v>0</v>
      </c>
      <c r="BG177" s="252">
        <f>VLOOKUP(C177,FPT!B:BE,20,0)</f>
        <v>0</v>
      </c>
      <c r="BH177" t="str">
        <f t="shared" si="245"/>
        <v/>
      </c>
      <c r="BI177" s="275">
        <f>VLOOKUP(C177,MOVI!C:DT,21,0)</f>
        <v>5000000</v>
      </c>
      <c r="BJ177" s="275">
        <f>VLOOKUP(C177,FPT!B:BH,21,0)</f>
        <v>5000000</v>
      </c>
      <c r="BK177" t="str">
        <f t="shared" si="246"/>
        <v/>
      </c>
      <c r="BL177" s="275">
        <f>VLOOKUP(C177,MOVI!C:DT,22,0)</f>
        <v>0</v>
      </c>
      <c r="BM177" s="275">
        <f>VLOOKUP(C177,FPT!B:BK,22,0)</f>
        <v>0</v>
      </c>
      <c r="BN177" t="str">
        <f t="shared" si="247"/>
        <v/>
      </c>
      <c r="BO177" s="275">
        <f>VLOOKUP(C177,MOVI!C:DT,23,0)</f>
        <v>500000</v>
      </c>
      <c r="BP177" s="275">
        <f>VLOOKUP(C177,FPT!B:BN,23,0)</f>
        <v>500000</v>
      </c>
      <c r="BQ177" t="str">
        <f t="shared" si="248"/>
        <v/>
      </c>
      <c r="BR177" s="275">
        <f>VLOOKUP(C177,MOVI!C:DT,24,0)</f>
        <v>0</v>
      </c>
      <c r="BS177" s="275">
        <f>VLOOKUP(C177,FPT!B:BQ,24,0)</f>
        <v>0</v>
      </c>
      <c r="BT177" t="str">
        <f t="shared" si="249"/>
        <v/>
      </c>
      <c r="BU177" s="275">
        <f>VLOOKUP(C177,MOVI!C:DT,25,0)</f>
        <v>0</v>
      </c>
      <c r="BV177" s="275">
        <f>VLOOKUP(C177,FPT!B:BT,25,0)</f>
        <v>0</v>
      </c>
      <c r="BW177" t="str">
        <f t="shared" si="250"/>
        <v/>
      </c>
      <c r="BX177" s="275">
        <f>VLOOKUP(C177,MOVI!C:DT,26,0)</f>
        <v>0</v>
      </c>
      <c r="BY177" s="275">
        <f>VLOOKUP(C177,FPT!B:BW,26,0)</f>
        <v>0</v>
      </c>
      <c r="BZ177" t="str">
        <f t="shared" si="251"/>
        <v/>
      </c>
      <c r="CA177" s="275">
        <f>VLOOKUP(C177,MOVI!C:DT,27,0)</f>
        <v>0</v>
      </c>
      <c r="CB177" s="275">
        <f>VLOOKUP(C177,FPT!B:BZ,27,0)</f>
        <v>0</v>
      </c>
      <c r="CC177" t="str">
        <f t="shared" si="252"/>
        <v/>
      </c>
      <c r="CD177" s="275">
        <f>VLOOKUP(C177,MOVI!C:DT,28,0)</f>
        <v>500000</v>
      </c>
      <c r="CE177" s="275">
        <f>VLOOKUP(C177,FPT!B:CC,28,0)</f>
        <v>500000</v>
      </c>
      <c r="CF177" t="str">
        <f t="shared" si="253"/>
        <v/>
      </c>
      <c r="CG177" t="str">
        <f>VLOOKUP(C177,MOVI!C:DT,29,0)</f>
        <v>CN</v>
      </c>
      <c r="CH177" s="252" t="str">
        <f>VLOOKUP(C177,FPT!B:CF,29,0)</f>
        <v>CN</v>
      </c>
      <c r="CI177" t="str">
        <f t="shared" si="254"/>
        <v/>
      </c>
      <c r="CJ177">
        <f>VLOOKUP(C177,MOVI!C:DT,30,0)</f>
        <v>26</v>
      </c>
      <c r="CK177" s="252">
        <f>VLOOKUP(C177,FPT!B:CI,30,0)</f>
        <v>26</v>
      </c>
      <c r="CL177" t="str">
        <f t="shared" si="255"/>
        <v/>
      </c>
      <c r="CM177">
        <f>VLOOKUP(C177,MOVI!C:DT,31,0)</f>
        <v>24</v>
      </c>
      <c r="CN177" s="252">
        <f>VLOOKUP(C177,FPT!B:CL,31,0)</f>
        <v>24</v>
      </c>
      <c r="CO177" t="str">
        <f t="shared" si="256"/>
        <v/>
      </c>
      <c r="CP177" s="275">
        <f>VLOOKUP(C177,MOVI!C:DT,32,0)</f>
        <v>2</v>
      </c>
      <c r="CQ177" s="275">
        <f>VLOOKUP(C177,FPT!B:CO,32,0)</f>
        <v>2</v>
      </c>
      <c r="CR177" t="str">
        <f t="shared" si="257"/>
        <v/>
      </c>
      <c r="CS177" s="275">
        <f>VLOOKUP(C177,MOVI!C:DT,33,0)</f>
        <v>0</v>
      </c>
      <c r="CT177" s="275">
        <f>VLOOKUP(C177,FPT!B:CR,33,0)</f>
        <v>0</v>
      </c>
      <c r="CU177" t="str">
        <f t="shared" si="258"/>
        <v/>
      </c>
      <c r="CV177" s="275">
        <f>VLOOKUP(C177,MOVI!C:DT,34,0)</f>
        <v>0</v>
      </c>
      <c r="CW177" s="275">
        <f>VLOOKUP(C177,FPT!B:CU,34,0)</f>
        <v>0</v>
      </c>
      <c r="CX177" t="str">
        <f t="shared" si="259"/>
        <v/>
      </c>
      <c r="CY177" s="275">
        <f>VLOOKUP(C177,MOVI!C:DT,35,0)</f>
        <v>26</v>
      </c>
      <c r="CZ177" s="275">
        <f>VLOOKUP(C177,FPT!B:CX,35,0)</f>
        <v>26</v>
      </c>
      <c r="DA177" t="str">
        <f t="shared" si="260"/>
        <v/>
      </c>
      <c r="DB177" s="275">
        <f>VLOOKUP(C177,MOVI!C:DT,36,0)</f>
        <v>0</v>
      </c>
      <c r="DC177" s="275">
        <f>VLOOKUP(C177,FPT!B:DA,36,0)</f>
        <v>0</v>
      </c>
      <c r="DD177" t="str">
        <f t="shared" si="261"/>
        <v/>
      </c>
      <c r="DE177" s="275">
        <f>VLOOKUP(C177,MOVI!C:DT,37,0)</f>
        <v>0</v>
      </c>
      <c r="DF177" s="275">
        <f>VLOOKUP(C177,FPT!B:DD,37,0)</f>
        <v>0</v>
      </c>
      <c r="DG177" t="str">
        <f t="shared" si="262"/>
        <v/>
      </c>
      <c r="DH177" s="275">
        <f>VLOOKUP(C177,MOVI!C:DT,38,0)</f>
        <v>0</v>
      </c>
      <c r="DI177" s="275">
        <f>VLOOKUP(C177,FPT!B:DG,38,0)</f>
        <v>0</v>
      </c>
      <c r="DJ177" t="str">
        <f t="shared" si="263"/>
        <v/>
      </c>
      <c r="DK177" s="275">
        <f>VLOOKUP(C177,MOVI!C:DT,39,0)</f>
        <v>0</v>
      </c>
      <c r="DL177" s="275">
        <f>VLOOKUP(C177,FPT!B:DJ,39,0)</f>
        <v>0</v>
      </c>
      <c r="DM177" t="str">
        <f t="shared" si="264"/>
        <v/>
      </c>
      <c r="DN177" s="275">
        <f>VLOOKUP(C177,MOVI!C:DT,40,0)</f>
        <v>0</v>
      </c>
      <c r="DO177" s="275">
        <f>VLOOKUP(C177,FPT!B:DM,40,0)</f>
        <v>0</v>
      </c>
      <c r="DP177" t="str">
        <f t="shared" si="265"/>
        <v/>
      </c>
      <c r="DQ177" s="275">
        <f>VLOOKUP(C177,MOVI!C:DT,41,0)</f>
        <v>0</v>
      </c>
      <c r="DR177" s="275">
        <f>VLOOKUP(C177,FPT!B:DP,41,0)</f>
        <v>0</v>
      </c>
      <c r="DS177" t="str">
        <f t="shared" si="266"/>
        <v/>
      </c>
      <c r="DT177" s="275">
        <f>VLOOKUP(C177,MOVI!C:DT,42,0)</f>
        <v>5000000</v>
      </c>
      <c r="DU177" s="275">
        <f>ROUND(VLOOKUP(C177,FPT!B:DS,42,0),0)</f>
        <v>5000000</v>
      </c>
      <c r="DV177" t="str">
        <f t="shared" si="267"/>
        <v/>
      </c>
      <c r="DW177" s="275">
        <f>VLOOKUP(C177,MOVI!C:DT,43,0)</f>
        <v>0</v>
      </c>
      <c r="DX177" s="275">
        <f>VLOOKUP(C177,FPT!B:DV,43,0)</f>
        <v>0</v>
      </c>
      <c r="DY177" t="str">
        <f t="shared" si="268"/>
        <v/>
      </c>
      <c r="DZ177" s="275">
        <f>VLOOKUP(C177,MOVI!C:DT,44,0)</f>
        <v>0</v>
      </c>
      <c r="EA177" s="275">
        <f>VLOOKUP(C177,FPT!B:DY,44,0)</f>
        <v>0</v>
      </c>
      <c r="EB177" t="str">
        <f t="shared" si="269"/>
        <v/>
      </c>
      <c r="EC177" s="275">
        <f>VLOOKUP(C177,MOVI!C:DT,45,0)</f>
        <v>5000000</v>
      </c>
      <c r="ED177" s="275">
        <f>ROUND(VLOOKUP(C177,FPT!B:EB,45,0),0)</f>
        <v>5000000</v>
      </c>
      <c r="EE177" t="str">
        <f t="shared" si="270"/>
        <v/>
      </c>
      <c r="EF177" s="275">
        <f>VLOOKUP(C177,MOVI!C:DT,46,0)</f>
        <v>0</v>
      </c>
      <c r="EG177" s="275">
        <f>VLOOKUP(C177,FPT!B:EE,46,0)</f>
        <v>0</v>
      </c>
      <c r="EH177" t="str">
        <f t="shared" si="271"/>
        <v/>
      </c>
      <c r="EI177" s="275">
        <f>VLOOKUP(C177,MOVI!C:DT,47,0)</f>
        <v>500000</v>
      </c>
      <c r="EJ177" s="275">
        <f>VLOOKUP(C177,FPT!B:EH,47,0)</f>
        <v>500000</v>
      </c>
      <c r="EK177" t="str">
        <f t="shared" si="272"/>
        <v/>
      </c>
      <c r="EL177" s="275">
        <f>VLOOKUP(C177,MOVI!C:DT,48,0)</f>
        <v>0</v>
      </c>
      <c r="EM177" s="275">
        <f>VLOOKUP(C177,FPT!B:EK,48,0)</f>
        <v>0</v>
      </c>
      <c r="EN177" t="str">
        <f t="shared" si="273"/>
        <v/>
      </c>
      <c r="EO177" s="275">
        <f>VLOOKUP(C177,MOVI!C:DT,49,0)</f>
        <v>0</v>
      </c>
      <c r="EP177" s="275">
        <f>VLOOKUP(C177,FPT!B:EN,49,0)</f>
        <v>0</v>
      </c>
      <c r="EQ177" t="str">
        <f t="shared" si="274"/>
        <v/>
      </c>
      <c r="ER177" s="275">
        <f>VLOOKUP(C177,MOVI!C:DT,50,0)</f>
        <v>0</v>
      </c>
      <c r="ES177" s="275">
        <f>VLOOKUP(C177,FPT!B:EQ,50,0)</f>
        <v>0</v>
      </c>
      <c r="ET177" t="str">
        <f t="shared" si="275"/>
        <v/>
      </c>
      <c r="EU177" s="275">
        <f>VLOOKUP(C177,MOVI!C:DT,51,0)</f>
        <v>0</v>
      </c>
      <c r="EV177" s="275">
        <f>VLOOKUP(C177,FPT!B:ET,51,0)</f>
        <v>0</v>
      </c>
      <c r="EW177" t="str">
        <f t="shared" si="276"/>
        <v/>
      </c>
      <c r="EX177" s="275">
        <f>VLOOKUP(C177,MOVI!C:DT,52,0)</f>
        <v>0</v>
      </c>
      <c r="EY177" s="275">
        <f>VLOOKUP(C177,FPT!B:EW,52,0)</f>
        <v>0</v>
      </c>
      <c r="EZ177" t="str">
        <f t="shared" si="277"/>
        <v/>
      </c>
      <c r="FA177" s="275">
        <f>VLOOKUP(C177,MOVI!C:DT,53,0)</f>
        <v>0</v>
      </c>
      <c r="FB177" s="275">
        <f>VLOOKUP(C177,FPT!B:EZ,53,0)</f>
        <v>0</v>
      </c>
      <c r="FC177" t="str">
        <f t="shared" si="278"/>
        <v/>
      </c>
      <c r="FD177" s="275">
        <f>VLOOKUP(C177,MOVI!C:DT,54,0)</f>
        <v>0</v>
      </c>
      <c r="FE177" s="275">
        <f>VLOOKUP(C177,FPT!B:FC,54,0)</f>
        <v>0</v>
      </c>
      <c r="FF177" t="str">
        <f t="shared" si="279"/>
        <v/>
      </c>
      <c r="FG177" s="275">
        <f>VLOOKUP(C177,MOVI!C:DT,55,0)</f>
        <v>0</v>
      </c>
      <c r="FH177" s="275">
        <f>VLOOKUP(C177,FPT!B:FF,55,0)</f>
        <v>0</v>
      </c>
      <c r="FI177" t="str">
        <f t="shared" si="280"/>
        <v/>
      </c>
      <c r="FJ177" s="275">
        <f>VLOOKUP(C177,MOVI!C:DT,56,0)</f>
        <v>500000</v>
      </c>
      <c r="FK177" s="275">
        <f>VLOOKUP(C177,FPT!B:FI,56,0)</f>
        <v>500000</v>
      </c>
      <c r="FL177" t="str">
        <f t="shared" si="281"/>
        <v/>
      </c>
      <c r="FM177" s="275">
        <f>VLOOKUP(C177,MOVI!C:DT,57,0)</f>
        <v>0</v>
      </c>
      <c r="FN177" s="275">
        <f>VLOOKUP(C177,FPT!B:FL,57,0)</f>
        <v>0</v>
      </c>
      <c r="FO177" t="str">
        <f t="shared" si="282"/>
        <v/>
      </c>
      <c r="FP177" s="275">
        <f>VLOOKUP(C177,MOVI!C:DT,58,0)</f>
        <v>0</v>
      </c>
      <c r="FQ177" s="275">
        <f>VLOOKUP(C177,FPT!B:FO,58,0)</f>
        <v>0</v>
      </c>
      <c r="FR177" t="str">
        <f t="shared" si="283"/>
        <v/>
      </c>
      <c r="FS177" s="275">
        <f>VLOOKUP(C177,MOVI!C:DT,59,0)</f>
        <v>0</v>
      </c>
      <c r="FT177" s="275">
        <f>VLOOKUP(C177,FPT!B:FR,59,0)</f>
        <v>0</v>
      </c>
      <c r="FU177" t="str">
        <f t="shared" si="284"/>
        <v/>
      </c>
      <c r="FV177" s="275">
        <f>VLOOKUP(C177,MOVI!C:DT,60,0)</f>
        <v>0</v>
      </c>
      <c r="FW177" s="275">
        <f>VLOOKUP(C177,FPT!B:FU,60,0)</f>
        <v>0</v>
      </c>
      <c r="FX177" t="str">
        <f t="shared" si="285"/>
        <v/>
      </c>
      <c r="FY177" s="275">
        <f>VLOOKUP(C177,MOVI!C:DT,61,0)</f>
        <v>0</v>
      </c>
      <c r="FZ177" s="275">
        <f>VLOOKUP(C177,FPT!B:FX,61,0)</f>
        <v>0</v>
      </c>
      <c r="GA177" t="str">
        <f t="shared" si="286"/>
        <v/>
      </c>
      <c r="GB177" s="275">
        <f>VLOOKUP(C177,MOVI!C:DT,62,0)</f>
        <v>0</v>
      </c>
      <c r="GC177" s="275">
        <f>VLOOKUP(C177,FPT!B:GA,62,0)</f>
        <v>0</v>
      </c>
      <c r="GD177" t="str">
        <f t="shared" si="287"/>
        <v/>
      </c>
      <c r="GE177" s="275">
        <f>VLOOKUP(C177,MOVI!C:DT,63,0)</f>
        <v>0</v>
      </c>
      <c r="GF177" s="275">
        <f>VLOOKUP(C177,FPT!B:GD,63,0)</f>
        <v>0</v>
      </c>
      <c r="GG177" t="str">
        <f t="shared" si="288"/>
        <v/>
      </c>
      <c r="GH177" s="275">
        <f>VLOOKUP(C177,MOVI!C:DT,64,0)</f>
        <v>0</v>
      </c>
      <c r="GI177" s="275">
        <f>VLOOKUP(C177,FPT!B:GG,64,0)</f>
        <v>0</v>
      </c>
      <c r="GJ177" t="str">
        <f t="shared" si="289"/>
        <v/>
      </c>
      <c r="GK177" s="275">
        <f>VLOOKUP(C177,MOVI!C:DT,65,0)</f>
        <v>0</v>
      </c>
      <c r="GL177" s="275">
        <f>VLOOKUP(C177,FPT!B:GJ,65,0)</f>
        <v>0</v>
      </c>
      <c r="GM177" t="str">
        <f t="shared" si="290"/>
        <v/>
      </c>
      <c r="GN177" s="275">
        <f>VLOOKUP(C177,MOVI!C:DT,66,0)</f>
        <v>0</v>
      </c>
      <c r="GO177" s="275">
        <f>VLOOKUP(C177,FPT!B:GM,66,0)</f>
        <v>0</v>
      </c>
      <c r="GP177" t="str">
        <f t="shared" si="291"/>
        <v/>
      </c>
      <c r="GQ177" s="275">
        <f>VLOOKUP(C177,MOVI!C:DT,67,0)</f>
        <v>0</v>
      </c>
      <c r="GR177" s="275">
        <f>VLOOKUP(C177,FPT!B:GP,67,0)</f>
        <v>0</v>
      </c>
      <c r="GS177" t="str">
        <f t="shared" si="292"/>
        <v/>
      </c>
      <c r="GT177" s="275">
        <f>VLOOKUP(C177,MOVI!C:DT,68,0)</f>
        <v>0</v>
      </c>
      <c r="GU177" s="275">
        <f>VLOOKUP(C177,FPT!B:GS,68,0)</f>
        <v>0</v>
      </c>
      <c r="GV177" t="str">
        <f t="shared" si="293"/>
        <v/>
      </c>
      <c r="GW177" s="275">
        <f>VLOOKUP(C177,MOVI!C:DT,69,0)</f>
        <v>0</v>
      </c>
      <c r="GX177" s="275">
        <f>VLOOKUP(C177,FPT!B:GV,69,0)</f>
        <v>0</v>
      </c>
      <c r="GY177" t="str">
        <f t="shared" si="294"/>
        <v/>
      </c>
      <c r="GZ177" s="275">
        <f>VLOOKUP(C177,MOVI!C:DT,70,0)</f>
        <v>0</v>
      </c>
      <c r="HA177" s="275">
        <f>VLOOKUP(C177,FPT!B:GY,70,0)</f>
        <v>0</v>
      </c>
      <c r="HB177" t="str">
        <f t="shared" si="295"/>
        <v/>
      </c>
      <c r="HC177" s="275">
        <f>VLOOKUP(C177,MOVI!C:DT,71,0)</f>
        <v>5500000</v>
      </c>
      <c r="HD177" s="275">
        <f>ROUND(VLOOKUP(C177,FPT!B:HB,71,0),0)</f>
        <v>5500000</v>
      </c>
      <c r="HE177" t="str">
        <f t="shared" si="296"/>
        <v/>
      </c>
      <c r="HF177" s="275">
        <f>ROUND(VLOOKUP(C177,MOVI!C:DT,72,0),0)</f>
        <v>0</v>
      </c>
      <c r="HG177" s="275">
        <f>ROUND(VLOOKUP(C177,FPT!B:HE,72,0),0)</f>
        <v>0</v>
      </c>
      <c r="HH177" t="str">
        <f t="shared" si="297"/>
        <v/>
      </c>
      <c r="HI177" s="275">
        <f>VLOOKUP(C177,MOVI!C:DT,73,0)</f>
        <v>0</v>
      </c>
      <c r="HJ177" s="275">
        <f>VLOOKUP(C177,FPT!B:HH,73,0)</f>
        <v>0</v>
      </c>
      <c r="HK177" t="str">
        <f t="shared" si="298"/>
        <v/>
      </c>
      <c r="HL177" s="275">
        <f>VLOOKUP(C177,MOVI!C:DT,74,0)</f>
        <v>0</v>
      </c>
      <c r="HM177" s="275">
        <f>VLOOKUP(C177,FPT!B:HK,74,0)</f>
        <v>0</v>
      </c>
      <c r="HN177" t="str">
        <f t="shared" si="299"/>
        <v/>
      </c>
      <c r="HO177" s="275">
        <f>VLOOKUP(C177,MOVI!C:DT,75,0)</f>
        <v>11000000</v>
      </c>
      <c r="HP177" s="275">
        <f>VLOOKUP(C177,FPT!B:HN,75,0)</f>
        <v>11000000</v>
      </c>
      <c r="HQ177" t="str">
        <f t="shared" si="300"/>
        <v/>
      </c>
      <c r="HR177" s="275">
        <f>VLOOKUP(C177,MOVI!C:DT,76,0)</f>
        <v>1</v>
      </c>
      <c r="HS177" s="275">
        <f>VLOOKUP(C177,FPT!B:HQ,76,0)</f>
        <v>1</v>
      </c>
      <c r="HT177" t="str">
        <f t="shared" si="301"/>
        <v/>
      </c>
      <c r="HU177" s="275">
        <f>VLOOKUP(C177,MOVI!C:DT,77,0)</f>
        <v>4400000</v>
      </c>
      <c r="HV177" s="275">
        <f>VLOOKUP(C177,FPT!B:HT,77,0)</f>
        <v>4400000</v>
      </c>
      <c r="HW177" t="str">
        <f t="shared" si="302"/>
        <v/>
      </c>
      <c r="HX177" s="274">
        <f>VLOOKUP(C177,MOVI!C:CB,78,0)</f>
        <v>400000</v>
      </c>
      <c r="HY177" s="261">
        <f>VLOOKUP(C177,FPT!$B:$CA,78,0)</f>
        <v>400000</v>
      </c>
      <c r="HZ177" t="str">
        <f t="shared" si="303"/>
        <v/>
      </c>
      <c r="IA177" s="275">
        <f>VLOOKUP(C177,MOVI!C:CD,79,0)</f>
        <v>50000</v>
      </c>
      <c r="IB177" s="275">
        <f>VLOOKUP(C177,FPT!B:HZ,79,0)</f>
        <v>50000</v>
      </c>
      <c r="IC177" t="str">
        <f t="shared" si="304"/>
        <v/>
      </c>
      <c r="ID177" s="275">
        <f>VLOOKUP(C177,MOVI!C:CD,80,0)</f>
        <v>75000</v>
      </c>
      <c r="IE177" s="275">
        <f>VLOOKUP(C177,FPT!B:IC,80,0)</f>
        <v>75000</v>
      </c>
      <c r="IF177" t="str">
        <f t="shared" si="305"/>
        <v/>
      </c>
      <c r="IG177" s="275">
        <f>VLOOKUP(C177,MOVI!C:DT,81,0)</f>
        <v>0</v>
      </c>
      <c r="IH177" s="275">
        <f>VLOOKUP(C177,FPT!B:IF,81,0)</f>
        <v>0</v>
      </c>
      <c r="II177" t="str">
        <f t="shared" si="306"/>
        <v/>
      </c>
      <c r="IJ177" s="275">
        <f>VLOOKUP(C177,MOVI!C:DT,82,0)</f>
        <v>525000</v>
      </c>
      <c r="IK177" s="275">
        <f>VLOOKUP(C177,FPT!B:II,82,0)</f>
        <v>525000</v>
      </c>
      <c r="IL177" t="str">
        <f t="shared" si="307"/>
        <v/>
      </c>
      <c r="IM177" s="275">
        <f>ROUND(VLOOKUP(C177,MOVI!C:DT,83,0),0)</f>
        <v>15925000</v>
      </c>
      <c r="IN177" s="275">
        <f>ROUND(VLOOKUP(C177,FPT!B:IL,83,0),0)</f>
        <v>15925000</v>
      </c>
      <c r="IO177" t="str">
        <f t="shared" si="308"/>
        <v/>
      </c>
      <c r="IP177" s="275">
        <f>VLOOKUP(C177,MOVI!C:DT,84,0)</f>
        <v>0</v>
      </c>
      <c r="IQ177" s="275">
        <f>VLOOKUP(C177,FPT!B:IO,84,0)</f>
        <v>0</v>
      </c>
      <c r="IR177" t="str">
        <f t="shared" si="309"/>
        <v/>
      </c>
      <c r="IS177" s="275">
        <f>ROUND(VLOOKUP(C177,MOVI!C:DT,85,0),0)</f>
        <v>0</v>
      </c>
      <c r="IT177" s="275">
        <f>ROUND(VLOOKUP(C177,FPT!B:IR,85,0),0)</f>
        <v>0</v>
      </c>
      <c r="IU177" t="str">
        <f t="shared" si="310"/>
        <v/>
      </c>
      <c r="IV177" s="275">
        <f>VLOOKUP(C177,MOVI!C:DT,86,0)</f>
        <v>0</v>
      </c>
      <c r="IW177" s="275">
        <f>VLOOKUP(C177,FPT!B:IU,86,0)</f>
        <v>0</v>
      </c>
      <c r="IX177" t="str">
        <f t="shared" si="311"/>
        <v/>
      </c>
      <c r="IY177" s="275">
        <f>ROUND(VLOOKUP(C177,MOVI!C:DT,87,0),0)</f>
        <v>0</v>
      </c>
      <c r="IZ177" s="275">
        <f>ROUND(VLOOKUP(C177,FPT!B:IX,87,0),0)</f>
        <v>0</v>
      </c>
      <c r="JA177" t="str">
        <f t="shared" si="312"/>
        <v/>
      </c>
      <c r="JB177" s="275">
        <f>VLOOKUP(C177,MOVI!C:DT,88,0)</f>
        <v>0</v>
      </c>
      <c r="JC177" s="275">
        <f>VLOOKUP(C177,FPT!B:JA,88,0)</f>
        <v>0</v>
      </c>
      <c r="JD177" t="str">
        <f t="shared" si="313"/>
        <v/>
      </c>
      <c r="JE177" s="275">
        <f>VLOOKUP(C177,MOVI!C:DT,89,0)</f>
        <v>50000</v>
      </c>
      <c r="JF177" s="275">
        <f>VLOOKUP(C177,FPT!B:JD,89,0)</f>
        <v>50000</v>
      </c>
      <c r="JG177" t="str">
        <f t="shared" si="314"/>
        <v/>
      </c>
      <c r="JH177" s="275">
        <f>VLOOKUP(C177,MOVI!C:DT,90,0)</f>
        <v>0</v>
      </c>
      <c r="JI177" s="275">
        <f>VLOOKUP(C177,FPT!B:JG,90,0)</f>
        <v>0</v>
      </c>
      <c r="JJ177" t="str">
        <f t="shared" si="315"/>
        <v/>
      </c>
      <c r="JK177" s="275">
        <f>VLOOKUP(C177,MOVI!C:DT,91,0)</f>
        <v>0</v>
      </c>
      <c r="JL177" s="275">
        <f>VLOOKUP(C177,FPT!B:JJ,91,0)</f>
        <v>0</v>
      </c>
      <c r="JM177" t="str">
        <f t="shared" si="316"/>
        <v/>
      </c>
      <c r="JN177" s="275">
        <f>VLOOKUP(C177,MOVI!C:DT,92,0)</f>
        <v>0</v>
      </c>
      <c r="JO177" s="275">
        <f>VLOOKUP(C177,FPT!B:JM,92,0)</f>
        <v>0</v>
      </c>
      <c r="JP177" t="str">
        <f t="shared" si="317"/>
        <v/>
      </c>
      <c r="JQ177" s="275">
        <f>VLOOKUP(C177,MOVI!C:DT,93,0)</f>
        <v>0</v>
      </c>
      <c r="JR177" s="275">
        <f>VLOOKUP(C177,FPT!B:JP,93,0)</f>
        <v>0</v>
      </c>
      <c r="JS177" t="str">
        <f t="shared" si="318"/>
        <v/>
      </c>
      <c r="JT177" s="275">
        <f>VLOOKUP(C177,MOVI!C:DT,94,0)</f>
        <v>50000</v>
      </c>
      <c r="JU177" s="275">
        <f>VLOOKUP(C177,FPT!B:JS,94,0)</f>
        <v>50000</v>
      </c>
      <c r="JV177" t="str">
        <f t="shared" si="319"/>
        <v/>
      </c>
      <c r="JW177" s="275">
        <f>VLOOKUP(C177,MOVI!C:DT,95,0)</f>
        <v>4925000</v>
      </c>
      <c r="JX177" s="275">
        <f>VLOOKUP(C177,FPT!B:JV,95,0)</f>
        <v>4925000</v>
      </c>
      <c r="JY177" t="str">
        <f t="shared" si="320"/>
        <v/>
      </c>
      <c r="JZ177" s="275">
        <f>VLOOKUP(C177,MOVI!C:DT,96,0)</f>
        <v>0</v>
      </c>
      <c r="KA177" s="275">
        <f>VLOOKUP(C177,FPT!B:JY,96,0)</f>
        <v>0</v>
      </c>
      <c r="KB177" t="str">
        <f t="shared" si="321"/>
        <v/>
      </c>
      <c r="KC177" s="275">
        <f>VLOOKUP(C177,MOVI!C:DT,97,0)</f>
        <v>4925000</v>
      </c>
      <c r="KD177" s="275">
        <f>VLOOKUP(C177,FPT!B:KB,97,0)</f>
        <v>4925000</v>
      </c>
      <c r="KE177" t="str">
        <f t="shared" si="322"/>
        <v/>
      </c>
      <c r="KF177" s="275">
        <f>VLOOKUP(C177,MOVI!C:DT,98,0)</f>
        <v>850000.00000000012</v>
      </c>
      <c r="KG177" s="275">
        <f>VLOOKUP(C177,FPT!B:KE,98,0)</f>
        <v>850000</v>
      </c>
      <c r="KH177" t="str">
        <f t="shared" si="323"/>
        <v/>
      </c>
      <c r="KI177" s="275">
        <f>VLOOKUP(C177,MOVI!C:DT,99,0)</f>
        <v>0</v>
      </c>
      <c r="KJ177" s="275">
        <f>VLOOKUP(C177,FPT!B:KH,99,0)</f>
        <v>0</v>
      </c>
      <c r="KK177" t="str">
        <f t="shared" si="324"/>
        <v/>
      </c>
      <c r="KL177" s="275">
        <f>VLOOKUP(C177,MOVI!C:DT,100,0)</f>
        <v>150000</v>
      </c>
      <c r="KM177" s="275">
        <f>VLOOKUP(C177,FPT!B:KK,100,0)</f>
        <v>150000</v>
      </c>
      <c r="KN177" t="str">
        <f t="shared" si="325"/>
        <v/>
      </c>
      <c r="KO177" s="275">
        <f>VLOOKUP(C177,MOVI!C:DT,101,0)</f>
        <v>0</v>
      </c>
      <c r="KP177" s="275">
        <f>VLOOKUP(C177,FPT!B:KN,101,0)</f>
        <v>0</v>
      </c>
      <c r="KQ177" t="str">
        <f t="shared" si="326"/>
        <v/>
      </c>
      <c r="KR177" s="275">
        <f>VLOOKUP(C177,MOVI!C:DT,102,0)</f>
        <v>0</v>
      </c>
      <c r="KS177" s="275">
        <f>VLOOKUP(C177,FPT!B:KQ,102,0)</f>
        <v>0</v>
      </c>
      <c r="KT177" t="str">
        <f t="shared" si="327"/>
        <v/>
      </c>
      <c r="KU177" s="275">
        <f>VLOOKUP(C177,MOVI!C:DT,103,0)</f>
        <v>1000000.0000000001</v>
      </c>
      <c r="KV177" s="275">
        <f>VLOOKUP(C177,FPT!B:KT,103,0)</f>
        <v>1000000</v>
      </c>
      <c r="KW177" t="str">
        <f t="shared" si="328"/>
        <v/>
      </c>
      <c r="KX177" s="275">
        <f>VLOOKUP(C177,MOVI!C:DT,104,0)</f>
        <v>1525000</v>
      </c>
      <c r="KY177" s="275">
        <f>VLOOKUP(C177,FPT!B:KW,104,0)</f>
        <v>1525000</v>
      </c>
      <c r="KZ177" t="str">
        <f t="shared" si="329"/>
        <v/>
      </c>
      <c r="LA177" s="275">
        <f>VLOOKUP(C177,MOVI!C:DT,105,0)</f>
        <v>100000</v>
      </c>
      <c r="LB177" s="275">
        <f>VLOOKUP(C177,FPT!B:KZ,105,0)</f>
        <v>100000</v>
      </c>
      <c r="LC177" t="str">
        <f t="shared" si="330"/>
        <v/>
      </c>
      <c r="LD177" s="275">
        <f>VLOOKUP(C177,MOVI!C:DT,106,0)</f>
        <v>6600000</v>
      </c>
      <c r="LE177" s="275">
        <f>VLOOKUP(C177,FPT!B:LC,106,0)</f>
        <v>6600000</v>
      </c>
      <c r="LF177" t="str">
        <f t="shared" si="331"/>
        <v/>
      </c>
      <c r="LG177" s="273">
        <f>VLOOKUP(C177,MOVI!C:DT,107,0)</f>
        <v>0</v>
      </c>
      <c r="LH177" s="273">
        <f>VLOOKUP(C177,FPT!B:LF,107,0)</f>
        <v>0</v>
      </c>
      <c r="LI177" t="str">
        <f t="shared" si="332"/>
        <v/>
      </c>
      <c r="LJ177" t="str">
        <f>VLOOKUP(C177,MOVI!C:DV,108,0)</f>
        <v>MoviNorthSales</v>
      </c>
      <c r="LK177" s="252" t="str">
        <f>VLOOKUP(C177,FPT!B:LI,108,0)</f>
        <v>MoviNorthSales</v>
      </c>
      <c r="LL177" t="str">
        <f t="shared" si="333"/>
        <v/>
      </c>
      <c r="LM177" s="275">
        <f>ROUND(VLOOKUP(C177,MOVI!C:DV,109,0),0)</f>
        <v>416667</v>
      </c>
      <c r="LN177" s="275">
        <f>ROUND(VLOOKUP(C177,FPT!B:LL,109,0),0)</f>
        <v>416667</v>
      </c>
      <c r="LO177" t="str">
        <f t="shared" si="334"/>
        <v/>
      </c>
      <c r="LP177" t="str">
        <f>VLOOKUP(C177,MOVI!C:DV,110,0)</f>
        <v>THA</v>
      </c>
      <c r="LQ177" s="247" t="str">
        <f>VLOOKUP(C177,FPT!B:LO,110,0)</f>
        <v>THA</v>
      </c>
      <c r="LR177" t="str">
        <f t="shared" si="335"/>
        <v/>
      </c>
      <c r="LS177">
        <f>MOVI!DI172</f>
        <v>22</v>
      </c>
      <c r="LV177">
        <f>MOVI!DJ172</f>
        <v>0</v>
      </c>
      <c r="LW177">
        <f>MOVI!DK172</f>
        <v>0</v>
      </c>
      <c r="LX177" t="str">
        <f>MOVI!DL172</f>
        <v>x</v>
      </c>
      <c r="LY177">
        <f>MOVI!DM172</f>
        <v>0</v>
      </c>
      <c r="LZ177">
        <f>MOVI!DN172</f>
        <v>50000</v>
      </c>
      <c r="MA177">
        <f>MOVI!DO172</f>
        <v>0</v>
      </c>
      <c r="MB177" t="str">
        <f>MOVI!DP172</f>
        <v>THA</v>
      </c>
      <c r="MC177">
        <f>MOVI!DQ172</f>
        <v>0</v>
      </c>
      <c r="MD177">
        <f>MOVI!DR172</f>
        <v>0</v>
      </c>
      <c r="ME177" t="str">
        <f>VLOOKUP(C177,MOVI!C:DV,121,0)</f>
        <v>Group 3</v>
      </c>
      <c r="MF177" s="252" t="str">
        <f>VLOOKUP(C177,FPT!B:MD,111,0)</f>
        <v>Group 3</v>
      </c>
      <c r="MG177" t="str">
        <f t="shared" si="339"/>
        <v/>
      </c>
      <c r="MH177" t="str">
        <f>VLOOKUP(C177,MOVI!C:DT,122,0)</f>
        <v>MoviNorthGroup 3</v>
      </c>
      <c r="MI177" s="252" t="str">
        <f>VLOOKUP(C177,FPT!B:DS,112,0)</f>
        <v>MoviNorthGroup 3</v>
      </c>
      <c r="MJ177" t="str">
        <f t="shared" si="336"/>
        <v/>
      </c>
    </row>
    <row r="178" spans="1:348" x14ac:dyDescent="0.25">
      <c r="A178">
        <v>170</v>
      </c>
      <c r="B178" s="48">
        <v>2785</v>
      </c>
      <c r="C178" s="271" t="s">
        <v>985</v>
      </c>
      <c r="D178" t="str">
        <f>VLOOKUP(C178,MOVI!C:D,2,0)</f>
        <v>Đoàn Thị Huế</v>
      </c>
      <c r="E178" t="str">
        <f>VLOOKUP(C178,FPT!B:C,2,0)</f>
        <v>Đoàn Thị Huế</v>
      </c>
      <c r="F178" t="str">
        <f t="shared" si="229"/>
        <v/>
      </c>
      <c r="G178" t="str">
        <f>VLOOKUP(C178,MOVI!C:E,3,0)</f>
        <v>Sales</v>
      </c>
      <c r="H178" t="str">
        <f>VLOOKUP(C178,FPT!B:F,3,0)</f>
        <v>Sales</v>
      </c>
      <c r="I178" t="str">
        <f t="shared" si="230"/>
        <v/>
      </c>
      <c r="J178" t="str">
        <f>VLOOKUP(C178,MOVI!C:H,4,0)</f>
        <v>Corporate sales</v>
      </c>
      <c r="K178" t="str">
        <f>VLOOKUP(C178,FPT!B:I,4,0)</f>
        <v>Corporate sales</v>
      </c>
      <c r="L178" t="str">
        <f t="shared" si="231"/>
        <v/>
      </c>
      <c r="M178" t="str">
        <f>VLOOKUP(C178,MOVI!C:DT,5,0)</f>
        <v>Associate</v>
      </c>
      <c r="N178" t="str">
        <f>VLOOKUP(C178,FPT!B:L,5,0)</f>
        <v>Associate</v>
      </c>
      <c r="O178" t="str">
        <f t="shared" si="232"/>
        <v/>
      </c>
      <c r="P178" t="str">
        <f>VLOOKUP(C178,MOVI!C:DT,6,0)</f>
        <v>Partnership Support Executive</v>
      </c>
      <c r="Q178" t="str">
        <f>VLOOKUP(C178,FPT!B:O,6,0)</f>
        <v>Partnership Support Executive</v>
      </c>
      <c r="R178" t="str">
        <f t="shared" si="233"/>
        <v/>
      </c>
      <c r="S178" t="str">
        <f>VLOOKUP(C178,MOVI!C:DT,7,0)</f>
        <v>North</v>
      </c>
      <c r="T178" t="str">
        <f>VLOOKUP(C178,FPT!B:R,7,0)</f>
        <v>North</v>
      </c>
      <c r="U178" t="str">
        <f t="shared" si="234"/>
        <v/>
      </c>
      <c r="V178" t="str">
        <f>VLOOKUP(C178,MOVI!C:DT,8,0)</f>
        <v>Movi</v>
      </c>
      <c r="W178" t="str">
        <f>VLOOKUP(C178,FPT!B:U,8,0)</f>
        <v>Movi</v>
      </c>
      <c r="X178" t="str">
        <f t="shared" si="235"/>
        <v/>
      </c>
      <c r="Y178" t="str">
        <f>VLOOKUP(C178,MOVI!C:DT,9,0)</f>
        <v>Full-time</v>
      </c>
      <c r="Z178" t="str">
        <f>VLOOKUP(C178,FPT!B:X,9,0)</f>
        <v>Full-time</v>
      </c>
      <c r="AA178" t="str">
        <f t="shared" si="236"/>
        <v/>
      </c>
      <c r="AB178" t="str">
        <f>VLOOKUP(C178,MOVI!C:DT,10,0)</f>
        <v>Permanent</v>
      </c>
      <c r="AC178" t="str">
        <f>VLOOKUP(C178,FPT!B:AA,10,0)</f>
        <v>Permanent</v>
      </c>
      <c r="AD178" t="str">
        <f t="shared" si="237"/>
        <v/>
      </c>
      <c r="AE178" s="247">
        <f>VLOOKUP(C178,MOVI!C:DT,11,0)</f>
        <v>42377</v>
      </c>
      <c r="AF178" s="247">
        <f>VLOOKUP(C178,FPT!B:AD,11,0)</f>
        <v>42377</v>
      </c>
      <c r="AG178" t="str">
        <f t="shared" si="238"/>
        <v/>
      </c>
      <c r="AH178" s="260"/>
      <c r="AI178" s="260"/>
      <c r="AJ178" t="str">
        <f t="shared" si="338"/>
        <v/>
      </c>
      <c r="AK178">
        <f>VLOOKUP(C178,MOVI!C:DT,13,0)</f>
        <v>0</v>
      </c>
      <c r="AL178" s="247">
        <f>VLOOKUP(C178,FPT!B:AJ,13,0)</f>
        <v>0</v>
      </c>
      <c r="AM178" t="str">
        <f t="shared" si="337"/>
        <v/>
      </c>
      <c r="AN178" s="247">
        <f>VLOOKUP(C178,MOVI!C:DT,14,0)</f>
        <v>0</v>
      </c>
      <c r="AO178" s="247">
        <f>VLOOKUP(C178,FPT!B:AM,14,0)</f>
        <v>0</v>
      </c>
      <c r="AP178" t="str">
        <f t="shared" si="239"/>
        <v/>
      </c>
      <c r="AQ178" t="str">
        <f>VLOOKUP(C178,MOVI!C:DT,15,0)</f>
        <v>LC</v>
      </c>
      <c r="AR178" s="247" t="str">
        <f>VLOOKUP(C178,FPT!B:AP,15,0)</f>
        <v>LC</v>
      </c>
      <c r="AS178" t="str">
        <f t="shared" si="240"/>
        <v/>
      </c>
      <c r="AT178" s="282" t="str">
        <f>VLOOKUP(C178,MOVI!C:DT,16,0)</f>
        <v>LTTP</v>
      </c>
      <c r="AU178" s="247" t="str">
        <f>VLOOKUP(C178,FPT!B:AS,16,0)</f>
        <v>LTTP</v>
      </c>
      <c r="AV178" t="str">
        <f t="shared" si="241"/>
        <v/>
      </c>
      <c r="AW178" t="str">
        <f>VLOOKUP(C178,MOVI!C:DT,17,0)</f>
        <v>L</v>
      </c>
      <c r="AX178" s="247" t="str">
        <f>VLOOKUP(C178,FPT!B:AV,17,0)</f>
        <v>L</v>
      </c>
      <c r="AY178" t="str">
        <f t="shared" si="242"/>
        <v/>
      </c>
      <c r="AZ178">
        <f>VLOOKUP(C178,MOVI!C:DT,18,0)</f>
        <v>0</v>
      </c>
      <c r="BA178" s="247">
        <f>VLOOKUP(C178,FPT!B:AY,18,0)</f>
        <v>0</v>
      </c>
      <c r="BB178" t="str">
        <f t="shared" si="243"/>
        <v/>
      </c>
      <c r="BC178" s="275">
        <f>VLOOKUP(C178,MOVI!C:DT,19,0)</f>
        <v>5000000</v>
      </c>
      <c r="BD178" s="275">
        <f>VLOOKUP(C178,FPT!B:BB,19,0)</f>
        <v>5000000</v>
      </c>
      <c r="BE178" t="str">
        <f t="shared" si="244"/>
        <v/>
      </c>
      <c r="BF178">
        <f>VLOOKUP(C178,MOVI!C:DT,20,0)</f>
        <v>0</v>
      </c>
      <c r="BG178" s="252">
        <f>VLOOKUP(C178,FPT!B:BE,20,0)</f>
        <v>0</v>
      </c>
      <c r="BH178" t="str">
        <f t="shared" si="245"/>
        <v/>
      </c>
      <c r="BI178" s="275">
        <f>VLOOKUP(C178,MOVI!C:DT,21,0)</f>
        <v>5000000</v>
      </c>
      <c r="BJ178" s="275">
        <f>VLOOKUP(C178,FPT!B:BH,21,0)</f>
        <v>5000000</v>
      </c>
      <c r="BK178" t="str">
        <f t="shared" si="246"/>
        <v/>
      </c>
      <c r="BL178" s="275">
        <f>VLOOKUP(C178,MOVI!C:DT,22,0)</f>
        <v>0</v>
      </c>
      <c r="BM178" s="275">
        <f>VLOOKUP(C178,FPT!B:BK,22,0)</f>
        <v>0</v>
      </c>
      <c r="BN178" t="str">
        <f t="shared" si="247"/>
        <v/>
      </c>
      <c r="BO178" s="275">
        <f>VLOOKUP(C178,MOVI!C:DT,23,0)</f>
        <v>500000</v>
      </c>
      <c r="BP178" s="275">
        <f>VLOOKUP(C178,FPT!B:BN,23,0)</f>
        <v>500000</v>
      </c>
      <c r="BQ178" t="str">
        <f t="shared" si="248"/>
        <v/>
      </c>
      <c r="BR178" s="275">
        <f>VLOOKUP(C178,MOVI!C:DT,24,0)</f>
        <v>0</v>
      </c>
      <c r="BS178" s="275">
        <f>VLOOKUP(C178,FPT!B:BQ,24,0)</f>
        <v>0</v>
      </c>
      <c r="BT178" t="str">
        <f t="shared" si="249"/>
        <v/>
      </c>
      <c r="BU178" s="275">
        <f>VLOOKUP(C178,MOVI!C:DT,25,0)</f>
        <v>0</v>
      </c>
      <c r="BV178" s="275">
        <f>VLOOKUP(C178,FPT!B:BT,25,0)</f>
        <v>0</v>
      </c>
      <c r="BW178" t="str">
        <f t="shared" si="250"/>
        <v/>
      </c>
      <c r="BX178" s="275">
        <f>VLOOKUP(C178,MOVI!C:DT,26,0)</f>
        <v>0</v>
      </c>
      <c r="BY178" s="275">
        <f>VLOOKUP(C178,FPT!B:BW,26,0)</f>
        <v>0</v>
      </c>
      <c r="BZ178" t="str">
        <f t="shared" si="251"/>
        <v/>
      </c>
      <c r="CA178" s="275">
        <f>VLOOKUP(C178,MOVI!C:DT,27,0)</f>
        <v>0</v>
      </c>
      <c r="CB178" s="275">
        <f>VLOOKUP(C178,FPT!B:BZ,27,0)</f>
        <v>0</v>
      </c>
      <c r="CC178" t="str">
        <f t="shared" si="252"/>
        <v/>
      </c>
      <c r="CD178" s="275">
        <f>VLOOKUP(C178,MOVI!C:DT,28,0)</f>
        <v>500000</v>
      </c>
      <c r="CE178" s="275">
        <f>VLOOKUP(C178,FPT!B:CC,28,0)</f>
        <v>500000</v>
      </c>
      <c r="CF178" t="str">
        <f t="shared" si="253"/>
        <v/>
      </c>
      <c r="CG178" t="str">
        <f>VLOOKUP(C178,MOVI!C:DT,29,0)</f>
        <v>CN</v>
      </c>
      <c r="CH178" s="252" t="str">
        <f>VLOOKUP(C178,FPT!B:CF,29,0)</f>
        <v>CN</v>
      </c>
      <c r="CI178" t="str">
        <f t="shared" si="254"/>
        <v/>
      </c>
      <c r="CJ178">
        <f>VLOOKUP(C178,MOVI!C:DT,30,0)</f>
        <v>26</v>
      </c>
      <c r="CK178" s="252">
        <f>VLOOKUP(C178,FPT!B:CI,30,0)</f>
        <v>26</v>
      </c>
      <c r="CL178" t="str">
        <f t="shared" si="255"/>
        <v/>
      </c>
      <c r="CM178">
        <f>VLOOKUP(C178,MOVI!C:DT,31,0)</f>
        <v>24</v>
      </c>
      <c r="CN178" s="252">
        <f>VLOOKUP(C178,FPT!B:CL,31,0)</f>
        <v>24</v>
      </c>
      <c r="CO178" t="str">
        <f t="shared" si="256"/>
        <v/>
      </c>
      <c r="CP178" s="275">
        <f>VLOOKUP(C178,MOVI!C:DT,32,0)</f>
        <v>2</v>
      </c>
      <c r="CQ178" s="275">
        <f>VLOOKUP(C178,FPT!B:CO,32,0)</f>
        <v>2</v>
      </c>
      <c r="CR178" t="str">
        <f t="shared" si="257"/>
        <v/>
      </c>
      <c r="CS178" s="275">
        <f>VLOOKUP(C178,MOVI!C:DT,33,0)</f>
        <v>0</v>
      </c>
      <c r="CT178" s="275">
        <f>VLOOKUP(C178,FPT!B:CR,33,0)</f>
        <v>0</v>
      </c>
      <c r="CU178" t="str">
        <f t="shared" si="258"/>
        <v/>
      </c>
      <c r="CV178" s="275">
        <f>VLOOKUP(C178,MOVI!C:DT,34,0)</f>
        <v>0</v>
      </c>
      <c r="CW178" s="275">
        <f>VLOOKUP(C178,FPT!B:CU,34,0)</f>
        <v>0</v>
      </c>
      <c r="CX178" t="str">
        <f t="shared" si="259"/>
        <v/>
      </c>
      <c r="CY178" s="275">
        <f>VLOOKUP(C178,MOVI!C:DT,35,0)</f>
        <v>26</v>
      </c>
      <c r="CZ178" s="275">
        <f>VLOOKUP(C178,FPT!B:CX,35,0)</f>
        <v>26</v>
      </c>
      <c r="DA178" t="str">
        <f t="shared" si="260"/>
        <v/>
      </c>
      <c r="DB178" s="275">
        <f>VLOOKUP(C178,MOVI!C:DT,36,0)</f>
        <v>0</v>
      </c>
      <c r="DC178" s="275">
        <f>VLOOKUP(C178,FPT!B:DA,36,0)</f>
        <v>0</v>
      </c>
      <c r="DD178" t="str">
        <f t="shared" si="261"/>
        <v/>
      </c>
      <c r="DE178" s="275">
        <f>VLOOKUP(C178,MOVI!C:DT,37,0)</f>
        <v>0</v>
      </c>
      <c r="DF178" s="275">
        <f>VLOOKUP(C178,FPT!B:DD,37,0)</f>
        <v>0</v>
      </c>
      <c r="DG178" t="str">
        <f t="shared" si="262"/>
        <v/>
      </c>
      <c r="DH178" s="275">
        <f>VLOOKUP(C178,MOVI!C:DT,38,0)</f>
        <v>0</v>
      </c>
      <c r="DI178" s="275">
        <f>VLOOKUP(C178,FPT!B:DG,38,0)</f>
        <v>0</v>
      </c>
      <c r="DJ178" t="str">
        <f t="shared" si="263"/>
        <v/>
      </c>
      <c r="DK178" s="275">
        <f>VLOOKUP(C178,MOVI!C:DT,39,0)</f>
        <v>0</v>
      </c>
      <c r="DL178" s="275">
        <f>VLOOKUP(C178,FPT!B:DJ,39,0)</f>
        <v>0</v>
      </c>
      <c r="DM178" t="str">
        <f t="shared" si="264"/>
        <v/>
      </c>
      <c r="DN178" s="275">
        <f>VLOOKUP(C178,MOVI!C:DT,40,0)</f>
        <v>0</v>
      </c>
      <c r="DO178" s="275">
        <f>VLOOKUP(C178,FPT!B:DM,40,0)</f>
        <v>0</v>
      </c>
      <c r="DP178" t="str">
        <f t="shared" si="265"/>
        <v/>
      </c>
      <c r="DQ178" s="275">
        <f>VLOOKUP(C178,MOVI!C:DT,41,0)</f>
        <v>0</v>
      </c>
      <c r="DR178" s="275">
        <f>VLOOKUP(C178,FPT!B:DP,41,0)</f>
        <v>0</v>
      </c>
      <c r="DS178" t="str">
        <f t="shared" si="266"/>
        <v/>
      </c>
      <c r="DT178" s="275">
        <f>VLOOKUP(C178,MOVI!C:DT,42,0)</f>
        <v>5000000</v>
      </c>
      <c r="DU178" s="275">
        <f>ROUND(VLOOKUP(C178,FPT!B:DS,42,0),0)</f>
        <v>5000000</v>
      </c>
      <c r="DV178" t="str">
        <f t="shared" si="267"/>
        <v/>
      </c>
      <c r="DW178" s="275">
        <f>VLOOKUP(C178,MOVI!C:DT,43,0)</f>
        <v>0</v>
      </c>
      <c r="DX178" s="275">
        <f>VLOOKUP(C178,FPT!B:DV,43,0)</f>
        <v>0</v>
      </c>
      <c r="DY178" t="str">
        <f t="shared" si="268"/>
        <v/>
      </c>
      <c r="DZ178" s="275">
        <f>VLOOKUP(C178,MOVI!C:DT,44,0)</f>
        <v>0</v>
      </c>
      <c r="EA178" s="275">
        <f>VLOOKUP(C178,FPT!B:DY,44,0)</f>
        <v>0</v>
      </c>
      <c r="EB178" t="str">
        <f t="shared" si="269"/>
        <v/>
      </c>
      <c r="EC178" s="275">
        <f>VLOOKUP(C178,MOVI!C:DT,45,0)</f>
        <v>5000000</v>
      </c>
      <c r="ED178" s="275">
        <f>ROUND(VLOOKUP(C178,FPT!B:EB,45,0),0)</f>
        <v>5000000</v>
      </c>
      <c r="EE178" t="str">
        <f t="shared" si="270"/>
        <v/>
      </c>
      <c r="EF178" s="275">
        <f>VLOOKUP(C178,MOVI!C:DT,46,0)</f>
        <v>0</v>
      </c>
      <c r="EG178" s="275">
        <f>VLOOKUP(C178,FPT!B:EE,46,0)</f>
        <v>0</v>
      </c>
      <c r="EH178" t="str">
        <f t="shared" si="271"/>
        <v/>
      </c>
      <c r="EI178" s="275">
        <f>VLOOKUP(C178,MOVI!C:DT,47,0)</f>
        <v>500000</v>
      </c>
      <c r="EJ178" s="275">
        <f>VLOOKUP(C178,FPT!B:EH,47,0)</f>
        <v>500000</v>
      </c>
      <c r="EK178" t="str">
        <f t="shared" si="272"/>
        <v/>
      </c>
      <c r="EL178" s="275">
        <f>VLOOKUP(C178,MOVI!C:DT,48,0)</f>
        <v>0</v>
      </c>
      <c r="EM178" s="275">
        <f>VLOOKUP(C178,FPT!B:EK,48,0)</f>
        <v>0</v>
      </c>
      <c r="EN178" t="str">
        <f t="shared" si="273"/>
        <v/>
      </c>
      <c r="EO178" s="275">
        <f>VLOOKUP(C178,MOVI!C:DT,49,0)</f>
        <v>0</v>
      </c>
      <c r="EP178" s="275">
        <f>VLOOKUP(C178,FPT!B:EN,49,0)</f>
        <v>0</v>
      </c>
      <c r="EQ178" t="str">
        <f t="shared" si="274"/>
        <v/>
      </c>
      <c r="ER178" s="275">
        <f>VLOOKUP(C178,MOVI!C:DT,50,0)</f>
        <v>0</v>
      </c>
      <c r="ES178" s="275">
        <f>VLOOKUP(C178,FPT!B:EQ,50,0)</f>
        <v>0</v>
      </c>
      <c r="ET178" t="str">
        <f t="shared" si="275"/>
        <v/>
      </c>
      <c r="EU178" s="275">
        <f>VLOOKUP(C178,MOVI!C:DT,51,0)</f>
        <v>0</v>
      </c>
      <c r="EV178" s="275">
        <f>VLOOKUP(C178,FPT!B:ET,51,0)</f>
        <v>0</v>
      </c>
      <c r="EW178" t="str">
        <f t="shared" si="276"/>
        <v/>
      </c>
      <c r="EX178" s="275">
        <f>VLOOKUP(C178,MOVI!C:DT,52,0)</f>
        <v>0</v>
      </c>
      <c r="EY178" s="275">
        <f>VLOOKUP(C178,FPT!B:EW,52,0)</f>
        <v>0</v>
      </c>
      <c r="EZ178" t="str">
        <f t="shared" si="277"/>
        <v/>
      </c>
      <c r="FA178" s="275">
        <f>VLOOKUP(C178,MOVI!C:DT,53,0)</f>
        <v>0</v>
      </c>
      <c r="FB178" s="275">
        <f>VLOOKUP(C178,FPT!B:EZ,53,0)</f>
        <v>0</v>
      </c>
      <c r="FC178" t="str">
        <f t="shared" si="278"/>
        <v/>
      </c>
      <c r="FD178" s="275">
        <f>VLOOKUP(C178,MOVI!C:DT,54,0)</f>
        <v>0</v>
      </c>
      <c r="FE178" s="275">
        <f>VLOOKUP(C178,FPT!B:FC,54,0)</f>
        <v>0</v>
      </c>
      <c r="FF178" t="str">
        <f t="shared" si="279"/>
        <v/>
      </c>
      <c r="FG178" s="275">
        <f>VLOOKUP(C178,MOVI!C:DT,55,0)</f>
        <v>0</v>
      </c>
      <c r="FH178" s="275">
        <f>VLOOKUP(C178,FPT!B:FF,55,0)</f>
        <v>0</v>
      </c>
      <c r="FI178" t="str">
        <f t="shared" si="280"/>
        <v/>
      </c>
      <c r="FJ178" s="275">
        <f>VLOOKUP(C178,MOVI!C:DT,56,0)</f>
        <v>500000</v>
      </c>
      <c r="FK178" s="275">
        <f>VLOOKUP(C178,FPT!B:FI,56,0)</f>
        <v>500000</v>
      </c>
      <c r="FL178" t="str">
        <f t="shared" si="281"/>
        <v/>
      </c>
      <c r="FM178" s="275">
        <f>VLOOKUP(C178,MOVI!C:DT,57,0)</f>
        <v>0</v>
      </c>
      <c r="FN178" s="275">
        <f>VLOOKUP(C178,FPT!B:FL,57,0)</f>
        <v>0</v>
      </c>
      <c r="FO178" t="str">
        <f t="shared" si="282"/>
        <v/>
      </c>
      <c r="FP178" s="275">
        <f>VLOOKUP(C178,MOVI!C:DT,58,0)</f>
        <v>0</v>
      </c>
      <c r="FQ178" s="275">
        <f>VLOOKUP(C178,FPT!B:FO,58,0)</f>
        <v>0</v>
      </c>
      <c r="FR178" t="str">
        <f t="shared" si="283"/>
        <v/>
      </c>
      <c r="FS178" s="275">
        <f>VLOOKUP(C178,MOVI!C:DT,59,0)</f>
        <v>0</v>
      </c>
      <c r="FT178" s="275">
        <f>VLOOKUP(C178,FPT!B:FR,59,0)</f>
        <v>0</v>
      </c>
      <c r="FU178" t="str">
        <f t="shared" si="284"/>
        <v/>
      </c>
      <c r="FV178" s="275">
        <f>VLOOKUP(C178,MOVI!C:DT,60,0)</f>
        <v>0</v>
      </c>
      <c r="FW178" s="275">
        <f>VLOOKUP(C178,FPT!B:FU,60,0)</f>
        <v>0</v>
      </c>
      <c r="FX178" t="str">
        <f t="shared" si="285"/>
        <v/>
      </c>
      <c r="FY178" s="275">
        <f>VLOOKUP(C178,MOVI!C:DT,61,0)</f>
        <v>0</v>
      </c>
      <c r="FZ178" s="275">
        <f>VLOOKUP(C178,FPT!B:FX,61,0)</f>
        <v>0</v>
      </c>
      <c r="GA178" t="str">
        <f t="shared" si="286"/>
        <v/>
      </c>
      <c r="GB178" s="275">
        <f>VLOOKUP(C178,MOVI!C:DT,62,0)</f>
        <v>0</v>
      </c>
      <c r="GC178" s="275">
        <f>VLOOKUP(C178,FPT!B:GA,62,0)</f>
        <v>0</v>
      </c>
      <c r="GD178" t="str">
        <f t="shared" si="287"/>
        <v/>
      </c>
      <c r="GE178" s="275">
        <f>VLOOKUP(C178,MOVI!C:DT,63,0)</f>
        <v>0</v>
      </c>
      <c r="GF178" s="275">
        <f>VLOOKUP(C178,FPT!B:GD,63,0)</f>
        <v>0</v>
      </c>
      <c r="GG178" t="str">
        <f t="shared" si="288"/>
        <v/>
      </c>
      <c r="GH178" s="275">
        <f>VLOOKUP(C178,MOVI!C:DT,64,0)</f>
        <v>0</v>
      </c>
      <c r="GI178" s="275">
        <f>VLOOKUP(C178,FPT!B:GG,64,0)</f>
        <v>0</v>
      </c>
      <c r="GJ178" t="str">
        <f t="shared" si="289"/>
        <v/>
      </c>
      <c r="GK178" s="275">
        <f>VLOOKUP(C178,MOVI!C:DT,65,0)</f>
        <v>0</v>
      </c>
      <c r="GL178" s="275">
        <f>VLOOKUP(C178,FPT!B:GJ,65,0)</f>
        <v>0</v>
      </c>
      <c r="GM178" t="str">
        <f t="shared" si="290"/>
        <v/>
      </c>
      <c r="GN178" s="275">
        <f>VLOOKUP(C178,MOVI!C:DT,66,0)</f>
        <v>0</v>
      </c>
      <c r="GO178" s="275">
        <f>VLOOKUP(C178,FPT!B:GM,66,0)</f>
        <v>0</v>
      </c>
      <c r="GP178" t="str">
        <f t="shared" si="291"/>
        <v/>
      </c>
      <c r="GQ178" s="275">
        <f>VLOOKUP(C178,MOVI!C:DT,67,0)</f>
        <v>0</v>
      </c>
      <c r="GR178" s="275">
        <f>VLOOKUP(C178,FPT!B:GP,67,0)</f>
        <v>0</v>
      </c>
      <c r="GS178" t="str">
        <f t="shared" si="292"/>
        <v/>
      </c>
      <c r="GT178" s="275">
        <f>VLOOKUP(C178,MOVI!C:DT,68,0)</f>
        <v>0</v>
      </c>
      <c r="GU178" s="275">
        <f>VLOOKUP(C178,FPT!B:GS,68,0)</f>
        <v>0</v>
      </c>
      <c r="GV178" t="str">
        <f t="shared" si="293"/>
        <v/>
      </c>
      <c r="GW178" s="275">
        <f>VLOOKUP(C178,MOVI!C:DT,69,0)</f>
        <v>0</v>
      </c>
      <c r="GX178" s="275">
        <f>VLOOKUP(C178,FPT!B:GV,69,0)</f>
        <v>0</v>
      </c>
      <c r="GY178" t="str">
        <f t="shared" si="294"/>
        <v/>
      </c>
      <c r="GZ178" s="275">
        <f>VLOOKUP(C178,MOVI!C:DT,70,0)</f>
        <v>0</v>
      </c>
      <c r="HA178" s="275">
        <f>VLOOKUP(C178,FPT!B:GY,70,0)</f>
        <v>0</v>
      </c>
      <c r="HB178" t="str">
        <f t="shared" si="295"/>
        <v/>
      </c>
      <c r="HC178" s="275">
        <f>VLOOKUP(C178,MOVI!C:DT,71,0)</f>
        <v>5500000</v>
      </c>
      <c r="HD178" s="275">
        <f>ROUND(VLOOKUP(C178,FPT!B:HB,71,0),0)</f>
        <v>5500000</v>
      </c>
      <c r="HE178" t="str">
        <f t="shared" si="296"/>
        <v/>
      </c>
      <c r="HF178" s="275">
        <f>ROUND(VLOOKUP(C178,MOVI!C:DT,72,0),0)</f>
        <v>0</v>
      </c>
      <c r="HG178" s="275">
        <f>ROUND(VLOOKUP(C178,FPT!B:HE,72,0),0)</f>
        <v>0</v>
      </c>
      <c r="HH178" t="str">
        <f t="shared" si="297"/>
        <v/>
      </c>
      <c r="HI178" s="275">
        <f>VLOOKUP(C178,MOVI!C:DT,73,0)</f>
        <v>0</v>
      </c>
      <c r="HJ178" s="275">
        <f>VLOOKUP(C178,FPT!B:HH,73,0)</f>
        <v>0</v>
      </c>
      <c r="HK178" t="str">
        <f t="shared" si="298"/>
        <v/>
      </c>
      <c r="HL178" s="275">
        <f>VLOOKUP(C178,MOVI!C:DT,74,0)</f>
        <v>0</v>
      </c>
      <c r="HM178" s="275">
        <f>VLOOKUP(C178,FPT!B:HK,74,0)</f>
        <v>0</v>
      </c>
      <c r="HN178" t="str">
        <f t="shared" si="299"/>
        <v/>
      </c>
      <c r="HO178" s="275">
        <f>VLOOKUP(C178,MOVI!C:DT,75,0)</f>
        <v>11000000</v>
      </c>
      <c r="HP178" s="275">
        <f>VLOOKUP(C178,FPT!B:HN,75,0)</f>
        <v>11000000</v>
      </c>
      <c r="HQ178" t="str">
        <f t="shared" si="300"/>
        <v/>
      </c>
      <c r="HR178" s="275">
        <f>VLOOKUP(C178,MOVI!C:DT,76,0)</f>
        <v>0</v>
      </c>
      <c r="HS178" s="275">
        <f>VLOOKUP(C178,FPT!B:HQ,76,0)</f>
        <v>0</v>
      </c>
      <c r="HT178" t="str">
        <f t="shared" si="301"/>
        <v/>
      </c>
      <c r="HU178" s="275">
        <f>VLOOKUP(C178,MOVI!C:DT,77,0)</f>
        <v>0</v>
      </c>
      <c r="HV178" s="275">
        <f>VLOOKUP(C178,FPT!B:HT,77,0)</f>
        <v>0</v>
      </c>
      <c r="HW178" t="str">
        <f t="shared" si="302"/>
        <v/>
      </c>
      <c r="HX178" s="274">
        <f>VLOOKUP(C178,MOVI!C:CB,78,0)</f>
        <v>400000</v>
      </c>
      <c r="HY178" s="261">
        <f>VLOOKUP(C178,FPT!$B:$CA,78,0)</f>
        <v>400000</v>
      </c>
      <c r="HZ178" t="str">
        <f t="shared" si="303"/>
        <v/>
      </c>
      <c r="IA178" s="275">
        <f>VLOOKUP(C178,MOVI!C:CD,79,0)</f>
        <v>50000</v>
      </c>
      <c r="IB178" s="275">
        <f>VLOOKUP(C178,FPT!B:HZ,79,0)</f>
        <v>50000</v>
      </c>
      <c r="IC178" t="str">
        <f t="shared" si="304"/>
        <v/>
      </c>
      <c r="ID178" s="275">
        <f>VLOOKUP(C178,MOVI!C:CD,80,0)</f>
        <v>75000</v>
      </c>
      <c r="IE178" s="275">
        <f>VLOOKUP(C178,FPT!B:IC,80,0)</f>
        <v>75000</v>
      </c>
      <c r="IF178" t="str">
        <f t="shared" si="305"/>
        <v/>
      </c>
      <c r="IG178" s="275">
        <f>VLOOKUP(C178,MOVI!C:DT,81,0)</f>
        <v>0</v>
      </c>
      <c r="IH178" s="275">
        <f>VLOOKUP(C178,FPT!B:IF,81,0)</f>
        <v>0</v>
      </c>
      <c r="II178" t="str">
        <f t="shared" si="306"/>
        <v/>
      </c>
      <c r="IJ178" s="275">
        <f>VLOOKUP(C178,MOVI!C:DT,82,0)</f>
        <v>525000</v>
      </c>
      <c r="IK178" s="275">
        <f>VLOOKUP(C178,FPT!B:II,82,0)</f>
        <v>525000</v>
      </c>
      <c r="IL178" t="str">
        <f t="shared" si="307"/>
        <v/>
      </c>
      <c r="IM178" s="275">
        <f>ROUND(VLOOKUP(C178,MOVI!C:DT,83,0),0)</f>
        <v>11525000</v>
      </c>
      <c r="IN178" s="275">
        <f>ROUND(VLOOKUP(C178,FPT!B:IL,83,0),0)</f>
        <v>11525000</v>
      </c>
      <c r="IO178" t="str">
        <f t="shared" si="308"/>
        <v/>
      </c>
      <c r="IP178" s="275">
        <f>VLOOKUP(C178,MOVI!C:DT,84,0)</f>
        <v>0</v>
      </c>
      <c r="IQ178" s="275">
        <f>VLOOKUP(C178,FPT!B:IO,84,0)</f>
        <v>0</v>
      </c>
      <c r="IR178" t="str">
        <f t="shared" si="309"/>
        <v/>
      </c>
      <c r="IS178" s="275">
        <f>ROUND(VLOOKUP(C178,MOVI!C:DT,85,0),0)</f>
        <v>0</v>
      </c>
      <c r="IT178" s="275">
        <f>ROUND(VLOOKUP(C178,FPT!B:IR,85,0),0)</f>
        <v>0</v>
      </c>
      <c r="IU178" t="str">
        <f t="shared" si="310"/>
        <v/>
      </c>
      <c r="IV178" s="275">
        <f>VLOOKUP(C178,MOVI!C:DT,86,0)</f>
        <v>0</v>
      </c>
      <c r="IW178" s="275">
        <f>VLOOKUP(C178,FPT!B:IU,86,0)</f>
        <v>0</v>
      </c>
      <c r="IX178" t="str">
        <f t="shared" si="311"/>
        <v/>
      </c>
      <c r="IY178" s="275">
        <f>ROUND(VLOOKUP(C178,MOVI!C:DT,87,0),0)</f>
        <v>0</v>
      </c>
      <c r="IZ178" s="275">
        <f>ROUND(VLOOKUP(C178,FPT!B:IX,87,0),0)</f>
        <v>0</v>
      </c>
      <c r="JA178" t="str">
        <f t="shared" si="312"/>
        <v/>
      </c>
      <c r="JB178" s="275">
        <f>VLOOKUP(C178,MOVI!C:DT,88,0)</f>
        <v>0</v>
      </c>
      <c r="JC178" s="275">
        <f>VLOOKUP(C178,FPT!B:JA,88,0)</f>
        <v>0</v>
      </c>
      <c r="JD178" t="str">
        <f t="shared" si="313"/>
        <v/>
      </c>
      <c r="JE178" s="275">
        <f>VLOOKUP(C178,MOVI!C:DT,89,0)</f>
        <v>50000</v>
      </c>
      <c r="JF178" s="275">
        <f>VLOOKUP(C178,FPT!B:JD,89,0)</f>
        <v>50000</v>
      </c>
      <c r="JG178" t="str">
        <f t="shared" si="314"/>
        <v/>
      </c>
      <c r="JH178" s="275">
        <f>VLOOKUP(C178,MOVI!C:DT,90,0)</f>
        <v>0</v>
      </c>
      <c r="JI178" s="275">
        <f>VLOOKUP(C178,FPT!B:JG,90,0)</f>
        <v>0</v>
      </c>
      <c r="JJ178" t="str">
        <f t="shared" si="315"/>
        <v/>
      </c>
      <c r="JK178" s="275">
        <f>VLOOKUP(C178,MOVI!C:DT,91,0)</f>
        <v>0</v>
      </c>
      <c r="JL178" s="275">
        <f>VLOOKUP(C178,FPT!B:JJ,91,0)</f>
        <v>0</v>
      </c>
      <c r="JM178" t="str">
        <f t="shared" si="316"/>
        <v/>
      </c>
      <c r="JN178" s="275">
        <f>VLOOKUP(C178,MOVI!C:DT,92,0)</f>
        <v>2768000</v>
      </c>
      <c r="JO178" s="275">
        <f>VLOOKUP(C178,FPT!B:JM,92,0)</f>
        <v>2768000</v>
      </c>
      <c r="JP178" t="str">
        <f t="shared" si="317"/>
        <v/>
      </c>
      <c r="JQ178" s="275">
        <f>VLOOKUP(C178,MOVI!C:DT,93,0)</f>
        <v>0</v>
      </c>
      <c r="JR178" s="275">
        <f>VLOOKUP(C178,FPT!B:JP,93,0)</f>
        <v>0</v>
      </c>
      <c r="JS178" t="str">
        <f t="shared" si="318"/>
        <v/>
      </c>
      <c r="JT178" s="275">
        <f>VLOOKUP(C178,MOVI!C:DT,94,0)</f>
        <v>2818000</v>
      </c>
      <c r="JU178" s="275">
        <f>VLOOKUP(C178,FPT!B:JS,94,0)</f>
        <v>2818000</v>
      </c>
      <c r="JV178" t="str">
        <f t="shared" si="319"/>
        <v/>
      </c>
      <c r="JW178" s="275">
        <f>VLOOKUP(C178,MOVI!C:DT,95,0)</f>
        <v>2157000</v>
      </c>
      <c r="JX178" s="275">
        <f>VLOOKUP(C178,FPT!B:JV,95,0)</f>
        <v>2157000</v>
      </c>
      <c r="JY178" t="str">
        <f t="shared" si="320"/>
        <v/>
      </c>
      <c r="JZ178" s="275">
        <f>VLOOKUP(C178,MOVI!C:DT,96,0)</f>
        <v>0</v>
      </c>
      <c r="KA178" s="275">
        <f>VLOOKUP(C178,FPT!B:JY,96,0)</f>
        <v>0</v>
      </c>
      <c r="KB178" t="str">
        <f t="shared" si="321"/>
        <v/>
      </c>
      <c r="KC178" s="275">
        <f>VLOOKUP(C178,MOVI!C:DT,97,0)</f>
        <v>2157000</v>
      </c>
      <c r="KD178" s="275">
        <f>VLOOKUP(C178,FPT!B:KB,97,0)</f>
        <v>2157000</v>
      </c>
      <c r="KE178" t="str">
        <f t="shared" si="322"/>
        <v/>
      </c>
      <c r="KF178" s="275">
        <f>VLOOKUP(C178,MOVI!C:DT,98,0)</f>
        <v>850000.00000000012</v>
      </c>
      <c r="KG178" s="275">
        <f>VLOOKUP(C178,FPT!B:KE,98,0)</f>
        <v>850000</v>
      </c>
      <c r="KH178" t="str">
        <f t="shared" si="323"/>
        <v/>
      </c>
      <c r="KI178" s="275">
        <f>VLOOKUP(C178,MOVI!C:DT,99,0)</f>
        <v>0</v>
      </c>
      <c r="KJ178" s="275">
        <f>VLOOKUP(C178,FPT!B:KH,99,0)</f>
        <v>0</v>
      </c>
      <c r="KK178" t="str">
        <f t="shared" si="324"/>
        <v/>
      </c>
      <c r="KL178" s="275">
        <f>VLOOKUP(C178,MOVI!C:DT,100,0)</f>
        <v>150000</v>
      </c>
      <c r="KM178" s="275">
        <f>VLOOKUP(C178,FPT!B:KK,100,0)</f>
        <v>150000</v>
      </c>
      <c r="KN178" t="str">
        <f t="shared" si="325"/>
        <v/>
      </c>
      <c r="KO178" s="275">
        <f>VLOOKUP(C178,MOVI!C:DT,101,0)</f>
        <v>0</v>
      </c>
      <c r="KP178" s="275">
        <f>VLOOKUP(C178,FPT!B:KN,101,0)</f>
        <v>0</v>
      </c>
      <c r="KQ178" t="str">
        <f t="shared" si="326"/>
        <v/>
      </c>
      <c r="KR178" s="275">
        <f>VLOOKUP(C178,MOVI!C:DT,102,0)</f>
        <v>0</v>
      </c>
      <c r="KS178" s="275">
        <f>VLOOKUP(C178,FPT!B:KQ,102,0)</f>
        <v>0</v>
      </c>
      <c r="KT178" t="str">
        <f t="shared" si="327"/>
        <v/>
      </c>
      <c r="KU178" s="275">
        <f>VLOOKUP(C178,MOVI!C:DT,103,0)</f>
        <v>1000000.0000000001</v>
      </c>
      <c r="KV178" s="275">
        <f>VLOOKUP(C178,FPT!B:KT,103,0)</f>
        <v>1000000</v>
      </c>
      <c r="KW178" t="str">
        <f t="shared" si="328"/>
        <v/>
      </c>
      <c r="KX178" s="275">
        <f>VLOOKUP(C178,MOVI!C:DT,104,0)</f>
        <v>1525000</v>
      </c>
      <c r="KY178" s="275">
        <f>VLOOKUP(C178,FPT!B:KW,104,0)</f>
        <v>1525000</v>
      </c>
      <c r="KZ178" t="str">
        <f t="shared" si="329"/>
        <v/>
      </c>
      <c r="LA178" s="275">
        <f>VLOOKUP(C178,MOVI!C:DT,105,0)</f>
        <v>100000</v>
      </c>
      <c r="LB178" s="275">
        <f>VLOOKUP(C178,FPT!B:KZ,105,0)</f>
        <v>100000</v>
      </c>
      <c r="LC178" t="str">
        <f t="shared" si="330"/>
        <v/>
      </c>
      <c r="LD178" s="275">
        <f>VLOOKUP(C178,MOVI!C:DT,106,0)</f>
        <v>6600000</v>
      </c>
      <c r="LE178" s="275">
        <f>VLOOKUP(C178,FPT!B:LC,106,0)</f>
        <v>6600000</v>
      </c>
      <c r="LF178" t="str">
        <f t="shared" si="331"/>
        <v/>
      </c>
      <c r="LG178" s="273">
        <f>VLOOKUP(C178,MOVI!C:DT,107,0)</f>
        <v>0</v>
      </c>
      <c r="LH178" s="273">
        <f>VLOOKUP(C178,FPT!B:LF,107,0)</f>
        <v>0</v>
      </c>
      <c r="LI178" t="str">
        <f t="shared" si="332"/>
        <v/>
      </c>
      <c r="LJ178" t="str">
        <f>VLOOKUP(C178,MOVI!C:DV,108,0)</f>
        <v>MoviNorthSales</v>
      </c>
      <c r="LK178" s="252" t="str">
        <f>VLOOKUP(C178,FPT!B:LI,108,0)</f>
        <v>MoviNorthSales</v>
      </c>
      <c r="LL178" t="str">
        <f t="shared" si="333"/>
        <v/>
      </c>
      <c r="LM178" s="275">
        <f>ROUND(VLOOKUP(C178,MOVI!C:DV,109,0),0)</f>
        <v>416667</v>
      </c>
      <c r="LN178" s="275">
        <f>ROUND(VLOOKUP(C178,FPT!B:LL,109,0),0)</f>
        <v>416667</v>
      </c>
      <c r="LO178" t="str">
        <f t="shared" si="334"/>
        <v/>
      </c>
      <c r="LP178" t="str">
        <f>VLOOKUP(C178,MOVI!C:DV,110,0)</f>
        <v>HPG</v>
      </c>
      <c r="LQ178" s="247" t="str">
        <f>VLOOKUP(C178,FPT!B:LO,110,0)</f>
        <v>HPG</v>
      </c>
      <c r="LR178" t="str">
        <f t="shared" si="335"/>
        <v/>
      </c>
      <c r="LS178">
        <f>MOVI!DI173</f>
        <v>22</v>
      </c>
      <c r="LV178">
        <f>MOVI!DJ173</f>
        <v>0</v>
      </c>
      <c r="LW178">
        <f>MOVI!DK173</f>
        <v>0</v>
      </c>
      <c r="LX178" t="str">
        <f>MOVI!DL173</f>
        <v>x</v>
      </c>
      <c r="LY178">
        <f>MOVI!DM173</f>
        <v>0</v>
      </c>
      <c r="LZ178">
        <f>MOVI!DN173</f>
        <v>50000</v>
      </c>
      <c r="MA178">
        <f>MOVI!DO173</f>
        <v>0</v>
      </c>
      <c r="MB178" t="str">
        <f>MOVI!DP173</f>
        <v>HPG</v>
      </c>
      <c r="MC178">
        <f>MOVI!DQ173</f>
        <v>43510</v>
      </c>
      <c r="MD178">
        <f>MOVI!DR173</f>
        <v>43692</v>
      </c>
      <c r="ME178" t="str">
        <f>VLOOKUP(C178,MOVI!C:DV,121,0)</f>
        <v>Group 3</v>
      </c>
      <c r="MF178" s="252" t="str">
        <f>VLOOKUP(C178,FPT!B:MD,111,0)</f>
        <v>Group 3</v>
      </c>
      <c r="MG178" t="str">
        <f t="shared" si="339"/>
        <v/>
      </c>
      <c r="MH178" t="str">
        <f>VLOOKUP(C178,MOVI!C:DT,122,0)</f>
        <v>MoviNorthGroup 3</v>
      </c>
      <c r="MI178" s="252" t="str">
        <f>VLOOKUP(C178,FPT!B:DS,112,0)</f>
        <v>MoviNorthGroup 3</v>
      </c>
      <c r="MJ178" t="str">
        <f t="shared" si="336"/>
        <v/>
      </c>
    </row>
    <row r="179" spans="1:348" x14ac:dyDescent="0.25">
      <c r="A179">
        <v>171</v>
      </c>
      <c r="B179" s="48">
        <v>2877</v>
      </c>
      <c r="C179" s="271" t="s">
        <v>986</v>
      </c>
      <c r="D179" t="str">
        <f>VLOOKUP(C179,MOVI!C:D,2,0)</f>
        <v>Đinh Thị Lý</v>
      </c>
      <c r="E179" t="str">
        <f>VLOOKUP(C179,FPT!B:C,2,0)</f>
        <v>Đinh Thị Lý</v>
      </c>
      <c r="F179" t="str">
        <f t="shared" si="229"/>
        <v/>
      </c>
      <c r="G179" t="str">
        <f>VLOOKUP(C179,MOVI!C:E,3,0)</f>
        <v>Sales</v>
      </c>
      <c r="H179" t="str">
        <f>VLOOKUP(C179,FPT!B:F,3,0)</f>
        <v>Sales</v>
      </c>
      <c r="I179" t="str">
        <f t="shared" si="230"/>
        <v/>
      </c>
      <c r="J179" t="str">
        <f>VLOOKUP(C179,MOVI!C:H,4,0)</f>
        <v>Corporate sales</v>
      </c>
      <c r="K179" t="str">
        <f>VLOOKUP(C179,FPT!B:I,4,0)</f>
        <v>Corporate sales</v>
      </c>
      <c r="L179" t="str">
        <f t="shared" si="231"/>
        <v/>
      </c>
      <c r="M179" t="str">
        <f>VLOOKUP(C179,MOVI!C:DT,5,0)</f>
        <v>Associate</v>
      </c>
      <c r="N179" t="str">
        <f>VLOOKUP(C179,FPT!B:L,5,0)</f>
        <v>Associate</v>
      </c>
      <c r="O179" t="str">
        <f t="shared" si="232"/>
        <v/>
      </c>
      <c r="P179" t="str">
        <f>VLOOKUP(C179,MOVI!C:DT,6,0)</f>
        <v>Partnership Support Executive</v>
      </c>
      <c r="Q179" t="str">
        <f>VLOOKUP(C179,FPT!B:O,6,0)</f>
        <v>Partnership Support Executive</v>
      </c>
      <c r="R179" t="str">
        <f t="shared" si="233"/>
        <v/>
      </c>
      <c r="S179" t="str">
        <f>VLOOKUP(C179,MOVI!C:DT,7,0)</f>
        <v>South</v>
      </c>
      <c r="T179" t="str">
        <f>VLOOKUP(C179,FPT!B:R,7,0)</f>
        <v>South</v>
      </c>
      <c r="U179" t="str">
        <f t="shared" si="234"/>
        <v/>
      </c>
      <c r="V179" t="str">
        <f>VLOOKUP(C179,MOVI!C:DT,8,0)</f>
        <v>Movi</v>
      </c>
      <c r="W179" t="str">
        <f>VLOOKUP(C179,FPT!B:U,8,0)</f>
        <v>Movi</v>
      </c>
      <c r="X179" t="str">
        <f t="shared" si="235"/>
        <v/>
      </c>
      <c r="Y179" t="str">
        <f>VLOOKUP(C179,MOVI!C:DT,9,0)</f>
        <v>Full-time</v>
      </c>
      <c r="Z179" t="str">
        <f>VLOOKUP(C179,FPT!B:X,9,0)</f>
        <v>Full-time</v>
      </c>
      <c r="AA179" t="str">
        <f t="shared" si="236"/>
        <v/>
      </c>
      <c r="AB179" t="str">
        <f>VLOOKUP(C179,MOVI!C:DT,10,0)</f>
        <v>Permanent</v>
      </c>
      <c r="AC179" t="str">
        <f>VLOOKUP(C179,FPT!B:AA,10,0)</f>
        <v>Permanent</v>
      </c>
      <c r="AD179" t="str">
        <f t="shared" si="237"/>
        <v/>
      </c>
      <c r="AE179" s="247">
        <f>VLOOKUP(C179,MOVI!C:DT,11,0)</f>
        <v>42437</v>
      </c>
      <c r="AF179" s="247">
        <f>VLOOKUP(C179,FPT!B:AD,11,0)</f>
        <v>42437</v>
      </c>
      <c r="AG179" t="str">
        <f t="shared" si="238"/>
        <v/>
      </c>
      <c r="AH179" s="260"/>
      <c r="AI179" s="260"/>
      <c r="AJ179" t="str">
        <f t="shared" si="338"/>
        <v/>
      </c>
      <c r="AK179">
        <f>VLOOKUP(C179,MOVI!C:DT,13,0)</f>
        <v>0</v>
      </c>
      <c r="AL179" s="247">
        <f>VLOOKUP(C179,FPT!B:AJ,13,0)</f>
        <v>0</v>
      </c>
      <c r="AM179" t="str">
        <f t="shared" si="337"/>
        <v/>
      </c>
      <c r="AN179" s="247">
        <f>VLOOKUP(C179,MOVI!C:DT,14,0)</f>
        <v>0</v>
      </c>
      <c r="AO179" s="247">
        <f>VLOOKUP(C179,FPT!B:AM,14,0)</f>
        <v>0</v>
      </c>
      <c r="AP179" t="str">
        <f t="shared" si="239"/>
        <v/>
      </c>
      <c r="AQ179" t="str">
        <f>VLOOKUP(C179,MOVI!C:DT,15,0)</f>
        <v>LC</v>
      </c>
      <c r="AR179" s="247" t="str">
        <f>VLOOKUP(C179,FPT!B:AP,15,0)</f>
        <v>LC</v>
      </c>
      <c r="AS179" t="str">
        <f t="shared" si="240"/>
        <v/>
      </c>
      <c r="AT179" s="282" t="str">
        <f>VLOOKUP(C179,MOVI!C:DT,16,0)</f>
        <v>LTTP</v>
      </c>
      <c r="AU179" s="247" t="str">
        <f>VLOOKUP(C179,FPT!B:AS,16,0)</f>
        <v>LTTP</v>
      </c>
      <c r="AV179" t="str">
        <f t="shared" si="241"/>
        <v/>
      </c>
      <c r="AW179" t="str">
        <f>VLOOKUP(C179,MOVI!C:DT,17,0)</f>
        <v>L</v>
      </c>
      <c r="AX179" s="247" t="str">
        <f>VLOOKUP(C179,FPT!B:AV,17,0)</f>
        <v>L</v>
      </c>
      <c r="AY179" t="str">
        <f t="shared" si="242"/>
        <v/>
      </c>
      <c r="AZ179">
        <f>VLOOKUP(C179,MOVI!C:DT,18,0)</f>
        <v>0</v>
      </c>
      <c r="BA179" s="247">
        <f>VLOOKUP(C179,FPT!B:AY,18,0)</f>
        <v>0</v>
      </c>
      <c r="BB179" t="str">
        <f t="shared" si="243"/>
        <v/>
      </c>
      <c r="BC179" s="275">
        <f>VLOOKUP(C179,MOVI!C:DT,19,0)</f>
        <v>5000000</v>
      </c>
      <c r="BD179" s="275">
        <f>VLOOKUP(C179,FPT!B:BB,19,0)</f>
        <v>5000000</v>
      </c>
      <c r="BE179" t="str">
        <f t="shared" si="244"/>
        <v/>
      </c>
      <c r="BF179">
        <f>VLOOKUP(C179,MOVI!C:DT,20,0)</f>
        <v>0</v>
      </c>
      <c r="BG179" s="252">
        <f>VLOOKUP(C179,FPT!B:BE,20,0)</f>
        <v>0</v>
      </c>
      <c r="BH179" t="str">
        <f t="shared" si="245"/>
        <v/>
      </c>
      <c r="BI179" s="275">
        <f>VLOOKUP(C179,MOVI!C:DT,21,0)</f>
        <v>5000000</v>
      </c>
      <c r="BJ179" s="275">
        <f>VLOOKUP(C179,FPT!B:BH,21,0)</f>
        <v>5000000</v>
      </c>
      <c r="BK179" t="str">
        <f t="shared" si="246"/>
        <v/>
      </c>
      <c r="BL179" s="275">
        <f>VLOOKUP(C179,MOVI!C:DT,22,0)</f>
        <v>0</v>
      </c>
      <c r="BM179" s="275">
        <f>VLOOKUP(C179,FPT!B:BK,22,0)</f>
        <v>0</v>
      </c>
      <c r="BN179" t="str">
        <f t="shared" si="247"/>
        <v/>
      </c>
      <c r="BO179" s="275">
        <f>VLOOKUP(C179,MOVI!C:DT,23,0)</f>
        <v>500000</v>
      </c>
      <c r="BP179" s="275">
        <f>VLOOKUP(C179,FPT!B:BN,23,0)</f>
        <v>500000</v>
      </c>
      <c r="BQ179" t="str">
        <f t="shared" si="248"/>
        <v/>
      </c>
      <c r="BR179" s="275">
        <f>VLOOKUP(C179,MOVI!C:DT,24,0)</f>
        <v>0</v>
      </c>
      <c r="BS179" s="275">
        <f>VLOOKUP(C179,FPT!B:BQ,24,0)</f>
        <v>0</v>
      </c>
      <c r="BT179" t="str">
        <f t="shared" si="249"/>
        <v/>
      </c>
      <c r="BU179" s="275">
        <f>VLOOKUP(C179,MOVI!C:DT,25,0)</f>
        <v>0</v>
      </c>
      <c r="BV179" s="275">
        <f>VLOOKUP(C179,FPT!B:BT,25,0)</f>
        <v>0</v>
      </c>
      <c r="BW179" t="str">
        <f t="shared" si="250"/>
        <v/>
      </c>
      <c r="BX179" s="275">
        <f>VLOOKUP(C179,MOVI!C:DT,26,0)</f>
        <v>0</v>
      </c>
      <c r="BY179" s="275">
        <f>VLOOKUP(C179,FPT!B:BW,26,0)</f>
        <v>0</v>
      </c>
      <c r="BZ179" t="str">
        <f t="shared" si="251"/>
        <v/>
      </c>
      <c r="CA179" s="275">
        <f>VLOOKUP(C179,MOVI!C:DT,27,0)</f>
        <v>0</v>
      </c>
      <c r="CB179" s="275">
        <f>VLOOKUP(C179,FPT!B:BZ,27,0)</f>
        <v>0</v>
      </c>
      <c r="CC179" t="str">
        <f t="shared" si="252"/>
        <v/>
      </c>
      <c r="CD179" s="275">
        <f>VLOOKUP(C179,MOVI!C:DT,28,0)</f>
        <v>500000</v>
      </c>
      <c r="CE179" s="275">
        <f>VLOOKUP(C179,FPT!B:CC,28,0)</f>
        <v>500000</v>
      </c>
      <c r="CF179" t="str">
        <f t="shared" si="253"/>
        <v/>
      </c>
      <c r="CG179" t="str">
        <f>VLOOKUP(C179,MOVI!C:DT,29,0)</f>
        <v>CN</v>
      </c>
      <c r="CH179" s="252" t="str">
        <f>VLOOKUP(C179,FPT!B:CF,29,0)</f>
        <v>CN</v>
      </c>
      <c r="CI179" t="str">
        <f t="shared" si="254"/>
        <v/>
      </c>
      <c r="CJ179">
        <f>VLOOKUP(C179,MOVI!C:DT,30,0)</f>
        <v>26</v>
      </c>
      <c r="CK179" s="252">
        <f>VLOOKUP(C179,FPT!B:CI,30,0)</f>
        <v>26</v>
      </c>
      <c r="CL179" t="str">
        <f t="shared" si="255"/>
        <v/>
      </c>
      <c r="CM179">
        <f>VLOOKUP(C179,MOVI!C:DT,31,0)</f>
        <v>24</v>
      </c>
      <c r="CN179" s="252">
        <f>VLOOKUP(C179,FPT!B:CL,31,0)</f>
        <v>24</v>
      </c>
      <c r="CO179" t="str">
        <f t="shared" si="256"/>
        <v/>
      </c>
      <c r="CP179" s="275">
        <f>VLOOKUP(C179,MOVI!C:DT,32,0)</f>
        <v>2</v>
      </c>
      <c r="CQ179" s="275">
        <f>VLOOKUP(C179,FPT!B:CO,32,0)</f>
        <v>2</v>
      </c>
      <c r="CR179" t="str">
        <f t="shared" si="257"/>
        <v/>
      </c>
      <c r="CS179" s="275">
        <f>VLOOKUP(C179,MOVI!C:DT,33,0)</f>
        <v>0</v>
      </c>
      <c r="CT179" s="275">
        <f>VLOOKUP(C179,FPT!B:CR,33,0)</f>
        <v>0</v>
      </c>
      <c r="CU179" t="str">
        <f t="shared" si="258"/>
        <v/>
      </c>
      <c r="CV179" s="275">
        <f>VLOOKUP(C179,MOVI!C:DT,34,0)</f>
        <v>0</v>
      </c>
      <c r="CW179" s="275">
        <f>VLOOKUP(C179,FPT!B:CU,34,0)</f>
        <v>0</v>
      </c>
      <c r="CX179" t="str">
        <f t="shared" si="259"/>
        <v/>
      </c>
      <c r="CY179" s="275">
        <f>VLOOKUP(C179,MOVI!C:DT,35,0)</f>
        <v>26</v>
      </c>
      <c r="CZ179" s="275">
        <f>VLOOKUP(C179,FPT!B:CX,35,0)</f>
        <v>26</v>
      </c>
      <c r="DA179" t="str">
        <f t="shared" si="260"/>
        <v/>
      </c>
      <c r="DB179" s="275">
        <f>VLOOKUP(C179,MOVI!C:DT,36,0)</f>
        <v>0</v>
      </c>
      <c r="DC179" s="275">
        <f>VLOOKUP(C179,FPT!B:DA,36,0)</f>
        <v>0</v>
      </c>
      <c r="DD179" t="str">
        <f t="shared" si="261"/>
        <v/>
      </c>
      <c r="DE179" s="275">
        <f>VLOOKUP(C179,MOVI!C:DT,37,0)</f>
        <v>0</v>
      </c>
      <c r="DF179" s="275">
        <f>VLOOKUP(C179,FPT!B:DD,37,0)</f>
        <v>0</v>
      </c>
      <c r="DG179" t="str">
        <f t="shared" si="262"/>
        <v/>
      </c>
      <c r="DH179" s="275">
        <f>VLOOKUP(C179,MOVI!C:DT,38,0)</f>
        <v>0</v>
      </c>
      <c r="DI179" s="275">
        <f>VLOOKUP(C179,FPT!B:DG,38,0)</f>
        <v>0</v>
      </c>
      <c r="DJ179" t="str">
        <f t="shared" si="263"/>
        <v/>
      </c>
      <c r="DK179" s="275">
        <f>VLOOKUP(C179,MOVI!C:DT,39,0)</f>
        <v>0</v>
      </c>
      <c r="DL179" s="275">
        <f>VLOOKUP(C179,FPT!B:DJ,39,0)</f>
        <v>0</v>
      </c>
      <c r="DM179" t="str">
        <f t="shared" si="264"/>
        <v/>
      </c>
      <c r="DN179" s="275">
        <f>VLOOKUP(C179,MOVI!C:DT,40,0)</f>
        <v>0</v>
      </c>
      <c r="DO179" s="275">
        <f>VLOOKUP(C179,FPT!B:DM,40,0)</f>
        <v>0</v>
      </c>
      <c r="DP179" t="str">
        <f t="shared" si="265"/>
        <v/>
      </c>
      <c r="DQ179" s="275">
        <f>VLOOKUP(C179,MOVI!C:DT,41,0)</f>
        <v>0</v>
      </c>
      <c r="DR179" s="275">
        <f>VLOOKUP(C179,FPT!B:DP,41,0)</f>
        <v>0</v>
      </c>
      <c r="DS179" t="str">
        <f t="shared" si="266"/>
        <v/>
      </c>
      <c r="DT179" s="275">
        <f>VLOOKUP(C179,MOVI!C:DT,42,0)</f>
        <v>5000000</v>
      </c>
      <c r="DU179" s="275">
        <f>ROUND(VLOOKUP(C179,FPT!B:DS,42,0),0)</f>
        <v>5000000</v>
      </c>
      <c r="DV179" t="str">
        <f t="shared" si="267"/>
        <v/>
      </c>
      <c r="DW179" s="275">
        <f>VLOOKUP(C179,MOVI!C:DT,43,0)</f>
        <v>0</v>
      </c>
      <c r="DX179" s="275">
        <f>VLOOKUP(C179,FPT!B:DV,43,0)</f>
        <v>0</v>
      </c>
      <c r="DY179" t="str">
        <f t="shared" si="268"/>
        <v/>
      </c>
      <c r="DZ179" s="275">
        <f>VLOOKUP(C179,MOVI!C:DT,44,0)</f>
        <v>0</v>
      </c>
      <c r="EA179" s="275">
        <f>VLOOKUP(C179,FPT!B:DY,44,0)</f>
        <v>0</v>
      </c>
      <c r="EB179" t="str">
        <f t="shared" si="269"/>
        <v/>
      </c>
      <c r="EC179" s="275">
        <f>VLOOKUP(C179,MOVI!C:DT,45,0)</f>
        <v>5000000</v>
      </c>
      <c r="ED179" s="275">
        <f>ROUND(VLOOKUP(C179,FPT!B:EB,45,0),0)</f>
        <v>5000000</v>
      </c>
      <c r="EE179" t="str">
        <f t="shared" si="270"/>
        <v/>
      </c>
      <c r="EF179" s="275">
        <f>VLOOKUP(C179,MOVI!C:DT,46,0)</f>
        <v>0</v>
      </c>
      <c r="EG179" s="275">
        <f>VLOOKUP(C179,FPT!B:EE,46,0)</f>
        <v>0</v>
      </c>
      <c r="EH179" t="str">
        <f t="shared" si="271"/>
        <v/>
      </c>
      <c r="EI179" s="275">
        <f>VLOOKUP(C179,MOVI!C:DT,47,0)</f>
        <v>500000</v>
      </c>
      <c r="EJ179" s="275">
        <f>VLOOKUP(C179,FPT!B:EH,47,0)</f>
        <v>500000</v>
      </c>
      <c r="EK179" t="str">
        <f t="shared" si="272"/>
        <v/>
      </c>
      <c r="EL179" s="275">
        <f>VLOOKUP(C179,MOVI!C:DT,48,0)</f>
        <v>0</v>
      </c>
      <c r="EM179" s="275">
        <f>VLOOKUP(C179,FPT!B:EK,48,0)</f>
        <v>0</v>
      </c>
      <c r="EN179" t="str">
        <f t="shared" si="273"/>
        <v/>
      </c>
      <c r="EO179" s="275">
        <f>VLOOKUP(C179,MOVI!C:DT,49,0)</f>
        <v>0</v>
      </c>
      <c r="EP179" s="275">
        <f>VLOOKUP(C179,FPT!B:EN,49,0)</f>
        <v>0</v>
      </c>
      <c r="EQ179" t="str">
        <f t="shared" si="274"/>
        <v/>
      </c>
      <c r="ER179" s="275">
        <f>VLOOKUP(C179,MOVI!C:DT,50,0)</f>
        <v>0</v>
      </c>
      <c r="ES179" s="275">
        <f>VLOOKUP(C179,FPT!B:EQ,50,0)</f>
        <v>0</v>
      </c>
      <c r="ET179" t="str">
        <f t="shared" si="275"/>
        <v/>
      </c>
      <c r="EU179" s="275">
        <f>VLOOKUP(C179,MOVI!C:DT,51,0)</f>
        <v>0</v>
      </c>
      <c r="EV179" s="275">
        <f>VLOOKUP(C179,FPT!B:ET,51,0)</f>
        <v>0</v>
      </c>
      <c r="EW179" t="str">
        <f t="shared" si="276"/>
        <v/>
      </c>
      <c r="EX179" s="275">
        <f>VLOOKUP(C179,MOVI!C:DT,52,0)</f>
        <v>0</v>
      </c>
      <c r="EY179" s="275">
        <f>VLOOKUP(C179,FPT!B:EW,52,0)</f>
        <v>0</v>
      </c>
      <c r="EZ179" t="str">
        <f t="shared" si="277"/>
        <v/>
      </c>
      <c r="FA179" s="275">
        <f>VLOOKUP(C179,MOVI!C:DT,53,0)</f>
        <v>0</v>
      </c>
      <c r="FB179" s="275">
        <f>VLOOKUP(C179,FPT!B:EZ,53,0)</f>
        <v>0</v>
      </c>
      <c r="FC179" t="str">
        <f t="shared" si="278"/>
        <v/>
      </c>
      <c r="FD179" s="275">
        <f>VLOOKUP(C179,MOVI!C:DT,54,0)</f>
        <v>0</v>
      </c>
      <c r="FE179" s="275">
        <f>VLOOKUP(C179,FPT!B:FC,54,0)</f>
        <v>0</v>
      </c>
      <c r="FF179" t="str">
        <f t="shared" si="279"/>
        <v/>
      </c>
      <c r="FG179" s="275">
        <f>VLOOKUP(C179,MOVI!C:DT,55,0)</f>
        <v>0</v>
      </c>
      <c r="FH179" s="275">
        <f>VLOOKUP(C179,FPT!B:FF,55,0)</f>
        <v>0</v>
      </c>
      <c r="FI179" t="str">
        <f t="shared" si="280"/>
        <v/>
      </c>
      <c r="FJ179" s="275">
        <f>VLOOKUP(C179,MOVI!C:DT,56,0)</f>
        <v>500000</v>
      </c>
      <c r="FK179" s="275">
        <f>VLOOKUP(C179,FPT!B:FI,56,0)</f>
        <v>500000</v>
      </c>
      <c r="FL179" t="str">
        <f t="shared" si="281"/>
        <v/>
      </c>
      <c r="FM179" s="275">
        <f>VLOOKUP(C179,MOVI!C:DT,57,0)</f>
        <v>0</v>
      </c>
      <c r="FN179" s="275">
        <f>VLOOKUP(C179,FPT!B:FL,57,0)</f>
        <v>0</v>
      </c>
      <c r="FO179" t="str">
        <f t="shared" si="282"/>
        <v/>
      </c>
      <c r="FP179" s="275">
        <f>VLOOKUP(C179,MOVI!C:DT,58,0)</f>
        <v>0</v>
      </c>
      <c r="FQ179" s="275">
        <f>VLOOKUP(C179,FPT!B:FO,58,0)</f>
        <v>0</v>
      </c>
      <c r="FR179" t="str">
        <f t="shared" si="283"/>
        <v/>
      </c>
      <c r="FS179" s="275">
        <f>VLOOKUP(C179,MOVI!C:DT,59,0)</f>
        <v>0</v>
      </c>
      <c r="FT179" s="275">
        <f>VLOOKUP(C179,FPT!B:FR,59,0)</f>
        <v>0</v>
      </c>
      <c r="FU179" t="str">
        <f t="shared" si="284"/>
        <v/>
      </c>
      <c r="FV179" s="275">
        <f>VLOOKUP(C179,MOVI!C:DT,60,0)</f>
        <v>0</v>
      </c>
      <c r="FW179" s="275">
        <f>VLOOKUP(C179,FPT!B:FU,60,0)</f>
        <v>0</v>
      </c>
      <c r="FX179" t="str">
        <f t="shared" si="285"/>
        <v/>
      </c>
      <c r="FY179" s="275">
        <f>VLOOKUP(C179,MOVI!C:DT,61,0)</f>
        <v>0</v>
      </c>
      <c r="FZ179" s="275">
        <f>VLOOKUP(C179,FPT!B:FX,61,0)</f>
        <v>0</v>
      </c>
      <c r="GA179" t="str">
        <f t="shared" si="286"/>
        <v/>
      </c>
      <c r="GB179" s="275">
        <f>VLOOKUP(C179,MOVI!C:DT,62,0)</f>
        <v>0</v>
      </c>
      <c r="GC179" s="275">
        <f>VLOOKUP(C179,FPT!B:GA,62,0)</f>
        <v>0</v>
      </c>
      <c r="GD179" t="str">
        <f t="shared" si="287"/>
        <v/>
      </c>
      <c r="GE179" s="275">
        <f>VLOOKUP(C179,MOVI!C:DT,63,0)</f>
        <v>0</v>
      </c>
      <c r="GF179" s="275">
        <f>VLOOKUP(C179,FPT!B:GD,63,0)</f>
        <v>0</v>
      </c>
      <c r="GG179" t="str">
        <f t="shared" si="288"/>
        <v/>
      </c>
      <c r="GH179" s="275">
        <f>VLOOKUP(C179,MOVI!C:DT,64,0)</f>
        <v>0</v>
      </c>
      <c r="GI179" s="275">
        <f>VLOOKUP(C179,FPT!B:GG,64,0)</f>
        <v>0</v>
      </c>
      <c r="GJ179" t="str">
        <f t="shared" si="289"/>
        <v/>
      </c>
      <c r="GK179" s="275">
        <f>VLOOKUP(C179,MOVI!C:DT,65,0)</f>
        <v>0</v>
      </c>
      <c r="GL179" s="275">
        <f>VLOOKUP(C179,FPT!B:GJ,65,0)</f>
        <v>0</v>
      </c>
      <c r="GM179" t="str">
        <f t="shared" si="290"/>
        <v/>
      </c>
      <c r="GN179" s="275">
        <f>VLOOKUP(C179,MOVI!C:DT,66,0)</f>
        <v>0</v>
      </c>
      <c r="GO179" s="275">
        <f>VLOOKUP(C179,FPT!B:GM,66,0)</f>
        <v>0</v>
      </c>
      <c r="GP179" t="str">
        <f t="shared" si="291"/>
        <v/>
      </c>
      <c r="GQ179" s="275">
        <f>VLOOKUP(C179,MOVI!C:DT,67,0)</f>
        <v>0</v>
      </c>
      <c r="GR179" s="275">
        <f>VLOOKUP(C179,FPT!B:GP,67,0)</f>
        <v>0</v>
      </c>
      <c r="GS179" t="str">
        <f t="shared" si="292"/>
        <v/>
      </c>
      <c r="GT179" s="275">
        <f>VLOOKUP(C179,MOVI!C:DT,68,0)</f>
        <v>0</v>
      </c>
      <c r="GU179" s="275">
        <f>VLOOKUP(C179,FPT!B:GS,68,0)</f>
        <v>0</v>
      </c>
      <c r="GV179" t="str">
        <f t="shared" si="293"/>
        <v/>
      </c>
      <c r="GW179" s="275">
        <f>VLOOKUP(C179,MOVI!C:DT,69,0)</f>
        <v>0</v>
      </c>
      <c r="GX179" s="275">
        <f>VLOOKUP(C179,FPT!B:GV,69,0)</f>
        <v>0</v>
      </c>
      <c r="GY179" t="str">
        <f t="shared" si="294"/>
        <v/>
      </c>
      <c r="GZ179" s="275">
        <f>VLOOKUP(C179,MOVI!C:DT,70,0)</f>
        <v>0</v>
      </c>
      <c r="HA179" s="275">
        <f>VLOOKUP(C179,FPT!B:GY,70,0)</f>
        <v>0</v>
      </c>
      <c r="HB179" t="str">
        <f t="shared" si="295"/>
        <v/>
      </c>
      <c r="HC179" s="275">
        <f>VLOOKUP(C179,MOVI!C:DT,71,0)</f>
        <v>5500000</v>
      </c>
      <c r="HD179" s="275">
        <f>ROUND(VLOOKUP(C179,FPT!B:HB,71,0),0)</f>
        <v>5500000</v>
      </c>
      <c r="HE179" t="str">
        <f t="shared" si="296"/>
        <v/>
      </c>
      <c r="HF179" s="275">
        <f>ROUND(VLOOKUP(C179,MOVI!C:DT,72,0),0)</f>
        <v>0</v>
      </c>
      <c r="HG179" s="275">
        <f>ROUND(VLOOKUP(C179,FPT!B:HE,72,0),0)</f>
        <v>0</v>
      </c>
      <c r="HH179" t="str">
        <f t="shared" si="297"/>
        <v/>
      </c>
      <c r="HI179" s="275">
        <f>VLOOKUP(C179,MOVI!C:DT,73,0)</f>
        <v>0</v>
      </c>
      <c r="HJ179" s="275">
        <f>VLOOKUP(C179,FPT!B:HH,73,0)</f>
        <v>0</v>
      </c>
      <c r="HK179" t="str">
        <f t="shared" si="298"/>
        <v/>
      </c>
      <c r="HL179" s="275">
        <f>VLOOKUP(C179,MOVI!C:DT,74,0)</f>
        <v>0</v>
      </c>
      <c r="HM179" s="275">
        <f>VLOOKUP(C179,FPT!B:HK,74,0)</f>
        <v>0</v>
      </c>
      <c r="HN179" t="str">
        <f t="shared" si="299"/>
        <v/>
      </c>
      <c r="HO179" s="275">
        <f>VLOOKUP(C179,MOVI!C:DT,75,0)</f>
        <v>11000000</v>
      </c>
      <c r="HP179" s="275">
        <f>VLOOKUP(C179,FPT!B:HN,75,0)</f>
        <v>11000000</v>
      </c>
      <c r="HQ179" t="str">
        <f t="shared" si="300"/>
        <v/>
      </c>
      <c r="HR179" s="275">
        <f>VLOOKUP(C179,MOVI!C:DT,76,0)</f>
        <v>0</v>
      </c>
      <c r="HS179" s="275">
        <f>VLOOKUP(C179,FPT!B:HQ,76,0)</f>
        <v>0</v>
      </c>
      <c r="HT179" t="str">
        <f t="shared" si="301"/>
        <v/>
      </c>
      <c r="HU179" s="275">
        <f>VLOOKUP(C179,MOVI!C:DT,77,0)</f>
        <v>0</v>
      </c>
      <c r="HV179" s="275">
        <f>VLOOKUP(C179,FPT!B:HT,77,0)</f>
        <v>0</v>
      </c>
      <c r="HW179" t="str">
        <f t="shared" si="302"/>
        <v/>
      </c>
      <c r="HX179" s="274">
        <f>VLOOKUP(C179,MOVI!C:CB,78,0)</f>
        <v>400000</v>
      </c>
      <c r="HY179" s="261">
        <f>VLOOKUP(C179,FPT!$B:$CA,78,0)</f>
        <v>400000</v>
      </c>
      <c r="HZ179" t="str">
        <f t="shared" si="303"/>
        <v/>
      </c>
      <c r="IA179" s="275">
        <f>VLOOKUP(C179,MOVI!C:CD,79,0)</f>
        <v>50000</v>
      </c>
      <c r="IB179" s="275">
        <f>VLOOKUP(C179,FPT!B:HZ,79,0)</f>
        <v>50000</v>
      </c>
      <c r="IC179" t="str">
        <f t="shared" si="304"/>
        <v/>
      </c>
      <c r="ID179" s="275">
        <f>VLOOKUP(C179,MOVI!C:CD,80,0)</f>
        <v>75000</v>
      </c>
      <c r="IE179" s="275">
        <f>VLOOKUP(C179,FPT!B:IC,80,0)</f>
        <v>75000</v>
      </c>
      <c r="IF179" t="str">
        <f t="shared" si="305"/>
        <v/>
      </c>
      <c r="IG179" s="275">
        <f>VLOOKUP(C179,MOVI!C:DT,81,0)</f>
        <v>0</v>
      </c>
      <c r="IH179" s="275">
        <f>VLOOKUP(C179,FPT!B:IF,81,0)</f>
        <v>0</v>
      </c>
      <c r="II179" t="str">
        <f t="shared" si="306"/>
        <v/>
      </c>
      <c r="IJ179" s="275">
        <f>VLOOKUP(C179,MOVI!C:DT,82,0)</f>
        <v>525000</v>
      </c>
      <c r="IK179" s="275">
        <f>VLOOKUP(C179,FPT!B:II,82,0)</f>
        <v>525000</v>
      </c>
      <c r="IL179" t="str">
        <f t="shared" si="307"/>
        <v/>
      </c>
      <c r="IM179" s="275">
        <f>ROUND(VLOOKUP(C179,MOVI!C:DT,83,0),0)</f>
        <v>11525000</v>
      </c>
      <c r="IN179" s="275">
        <f>ROUND(VLOOKUP(C179,FPT!B:IL,83,0),0)</f>
        <v>11525000</v>
      </c>
      <c r="IO179" t="str">
        <f t="shared" si="308"/>
        <v/>
      </c>
      <c r="IP179" s="275">
        <f>VLOOKUP(C179,MOVI!C:DT,84,0)</f>
        <v>0</v>
      </c>
      <c r="IQ179" s="275">
        <f>VLOOKUP(C179,FPT!B:IO,84,0)</f>
        <v>0</v>
      </c>
      <c r="IR179" t="str">
        <f t="shared" si="309"/>
        <v/>
      </c>
      <c r="IS179" s="275">
        <f>ROUND(VLOOKUP(C179,MOVI!C:DT,85,0),0)</f>
        <v>0</v>
      </c>
      <c r="IT179" s="275">
        <f>ROUND(VLOOKUP(C179,FPT!B:IR,85,0),0)</f>
        <v>0</v>
      </c>
      <c r="IU179" t="str">
        <f t="shared" si="310"/>
        <v/>
      </c>
      <c r="IV179" s="275">
        <f>VLOOKUP(C179,MOVI!C:DT,86,0)</f>
        <v>0</v>
      </c>
      <c r="IW179" s="275">
        <f>VLOOKUP(C179,FPT!B:IU,86,0)</f>
        <v>0</v>
      </c>
      <c r="IX179" t="str">
        <f t="shared" si="311"/>
        <v/>
      </c>
      <c r="IY179" s="275">
        <f>ROUND(VLOOKUP(C179,MOVI!C:DT,87,0),0)</f>
        <v>0</v>
      </c>
      <c r="IZ179" s="275">
        <f>ROUND(VLOOKUP(C179,FPT!B:IX,87,0),0)</f>
        <v>0</v>
      </c>
      <c r="JA179" t="str">
        <f t="shared" si="312"/>
        <v/>
      </c>
      <c r="JB179" s="275">
        <f>VLOOKUP(C179,MOVI!C:DT,88,0)</f>
        <v>0</v>
      </c>
      <c r="JC179" s="275">
        <f>VLOOKUP(C179,FPT!B:JA,88,0)</f>
        <v>0</v>
      </c>
      <c r="JD179" t="str">
        <f t="shared" si="313"/>
        <v/>
      </c>
      <c r="JE179" s="275">
        <f>VLOOKUP(C179,MOVI!C:DT,89,0)</f>
        <v>0</v>
      </c>
      <c r="JF179" s="275">
        <f>VLOOKUP(C179,FPT!B:JD,89,0)</f>
        <v>0</v>
      </c>
      <c r="JG179" t="str">
        <f t="shared" si="314"/>
        <v/>
      </c>
      <c r="JH179" s="275">
        <f>VLOOKUP(C179,MOVI!C:DT,90,0)</f>
        <v>0</v>
      </c>
      <c r="JI179" s="275">
        <f>VLOOKUP(C179,FPT!B:JG,90,0)</f>
        <v>0</v>
      </c>
      <c r="JJ179" t="str">
        <f t="shared" si="315"/>
        <v/>
      </c>
      <c r="JK179" s="275">
        <f>VLOOKUP(C179,MOVI!C:DT,91,0)</f>
        <v>0</v>
      </c>
      <c r="JL179" s="275">
        <f>VLOOKUP(C179,FPT!B:JJ,91,0)</f>
        <v>0</v>
      </c>
      <c r="JM179" t="str">
        <f t="shared" si="316"/>
        <v/>
      </c>
      <c r="JN179" s="275">
        <f>VLOOKUP(C179,MOVI!C:DT,92,0)</f>
        <v>0</v>
      </c>
      <c r="JO179" s="275">
        <f>VLOOKUP(C179,FPT!B:JM,92,0)</f>
        <v>0</v>
      </c>
      <c r="JP179" t="str">
        <f t="shared" si="317"/>
        <v/>
      </c>
      <c r="JQ179" s="275">
        <f>VLOOKUP(C179,MOVI!C:DT,93,0)</f>
        <v>0</v>
      </c>
      <c r="JR179" s="275">
        <f>VLOOKUP(C179,FPT!B:JP,93,0)</f>
        <v>0</v>
      </c>
      <c r="JS179" t="str">
        <f t="shared" si="318"/>
        <v/>
      </c>
      <c r="JT179" s="275">
        <f>VLOOKUP(C179,MOVI!C:DT,94,0)</f>
        <v>0</v>
      </c>
      <c r="JU179" s="275">
        <f>VLOOKUP(C179,FPT!B:JS,94,0)</f>
        <v>0</v>
      </c>
      <c r="JV179" t="str">
        <f t="shared" si="319"/>
        <v/>
      </c>
      <c r="JW179" s="275">
        <f>VLOOKUP(C179,MOVI!C:DT,95,0)</f>
        <v>4975000</v>
      </c>
      <c r="JX179" s="275">
        <f>VLOOKUP(C179,FPT!B:JV,95,0)</f>
        <v>4975000</v>
      </c>
      <c r="JY179" t="str">
        <f t="shared" si="320"/>
        <v/>
      </c>
      <c r="JZ179" s="275">
        <f>VLOOKUP(C179,MOVI!C:DT,96,0)</f>
        <v>0</v>
      </c>
      <c r="KA179" s="275">
        <f>VLOOKUP(C179,FPT!B:JY,96,0)</f>
        <v>0</v>
      </c>
      <c r="KB179" t="str">
        <f t="shared" si="321"/>
        <v/>
      </c>
      <c r="KC179" s="275">
        <f>VLOOKUP(C179,MOVI!C:DT,97,0)</f>
        <v>4975000</v>
      </c>
      <c r="KD179" s="275">
        <f>VLOOKUP(C179,FPT!B:KB,97,0)</f>
        <v>4975000</v>
      </c>
      <c r="KE179" t="str">
        <f t="shared" si="322"/>
        <v/>
      </c>
      <c r="KF179" s="275">
        <f>VLOOKUP(C179,MOVI!C:DT,98,0)</f>
        <v>850000.00000000012</v>
      </c>
      <c r="KG179" s="275">
        <f>VLOOKUP(C179,FPT!B:KE,98,0)</f>
        <v>850000</v>
      </c>
      <c r="KH179" t="str">
        <f t="shared" si="323"/>
        <v/>
      </c>
      <c r="KI179" s="275">
        <f>VLOOKUP(C179,MOVI!C:DT,99,0)</f>
        <v>0</v>
      </c>
      <c r="KJ179" s="275">
        <f>VLOOKUP(C179,FPT!B:KH,99,0)</f>
        <v>0</v>
      </c>
      <c r="KK179" t="str">
        <f t="shared" si="324"/>
        <v/>
      </c>
      <c r="KL179" s="275">
        <f>VLOOKUP(C179,MOVI!C:DT,100,0)</f>
        <v>150000</v>
      </c>
      <c r="KM179" s="275">
        <f>VLOOKUP(C179,FPT!B:KK,100,0)</f>
        <v>150000</v>
      </c>
      <c r="KN179" t="str">
        <f t="shared" si="325"/>
        <v/>
      </c>
      <c r="KO179" s="275">
        <f>VLOOKUP(C179,MOVI!C:DT,101,0)</f>
        <v>0</v>
      </c>
      <c r="KP179" s="275">
        <f>VLOOKUP(C179,FPT!B:KN,101,0)</f>
        <v>0</v>
      </c>
      <c r="KQ179" t="str">
        <f t="shared" si="326"/>
        <v/>
      </c>
      <c r="KR179" s="275">
        <f>VLOOKUP(C179,MOVI!C:DT,102,0)</f>
        <v>0</v>
      </c>
      <c r="KS179" s="275">
        <f>VLOOKUP(C179,FPT!B:KQ,102,0)</f>
        <v>0</v>
      </c>
      <c r="KT179" t="str">
        <f t="shared" si="327"/>
        <v/>
      </c>
      <c r="KU179" s="275">
        <f>VLOOKUP(C179,MOVI!C:DT,103,0)</f>
        <v>1000000.0000000001</v>
      </c>
      <c r="KV179" s="275">
        <f>VLOOKUP(C179,FPT!B:KT,103,0)</f>
        <v>1000000</v>
      </c>
      <c r="KW179" t="str">
        <f t="shared" si="328"/>
        <v/>
      </c>
      <c r="KX179" s="275">
        <f>VLOOKUP(C179,MOVI!C:DT,104,0)</f>
        <v>1525000</v>
      </c>
      <c r="KY179" s="275">
        <f>VLOOKUP(C179,FPT!B:KW,104,0)</f>
        <v>1525000</v>
      </c>
      <c r="KZ179" t="str">
        <f t="shared" si="329"/>
        <v/>
      </c>
      <c r="LA179" s="275">
        <f>VLOOKUP(C179,MOVI!C:DT,105,0)</f>
        <v>100000</v>
      </c>
      <c r="LB179" s="275">
        <f>VLOOKUP(C179,FPT!B:KZ,105,0)</f>
        <v>100000</v>
      </c>
      <c r="LC179" t="str">
        <f t="shared" si="330"/>
        <v/>
      </c>
      <c r="LD179" s="275">
        <f>VLOOKUP(C179,MOVI!C:DT,106,0)</f>
        <v>6600000</v>
      </c>
      <c r="LE179" s="275">
        <f>VLOOKUP(C179,FPT!B:LC,106,0)</f>
        <v>6600000</v>
      </c>
      <c r="LF179" t="str">
        <f t="shared" si="331"/>
        <v/>
      </c>
      <c r="LG179" s="273">
        <f>VLOOKUP(C179,MOVI!C:DT,107,0)</f>
        <v>0</v>
      </c>
      <c r="LH179" s="273">
        <f>VLOOKUP(C179,FPT!B:LF,107,0)</f>
        <v>0</v>
      </c>
      <c r="LI179" t="str">
        <f t="shared" si="332"/>
        <v/>
      </c>
      <c r="LJ179" t="str">
        <f>VLOOKUP(C179,MOVI!C:DV,108,0)</f>
        <v>MoviSouthSales</v>
      </c>
      <c r="LK179" s="252" t="str">
        <f>VLOOKUP(C179,FPT!B:LI,108,0)</f>
        <v>MoviSouthSales</v>
      </c>
      <c r="LL179" t="str">
        <f t="shared" si="333"/>
        <v/>
      </c>
      <c r="LM179" s="275">
        <f>ROUND(VLOOKUP(C179,MOVI!C:DV,109,0),0)</f>
        <v>416667</v>
      </c>
      <c r="LN179" s="275">
        <f>ROUND(VLOOKUP(C179,FPT!B:LL,109,0),0)</f>
        <v>416667</v>
      </c>
      <c r="LO179" t="str">
        <f t="shared" si="334"/>
        <v/>
      </c>
      <c r="LP179" t="str">
        <f>VLOOKUP(C179,MOVI!C:DV,110,0)</f>
        <v>MKD</v>
      </c>
      <c r="LQ179" s="247" t="str">
        <f>VLOOKUP(C179,FPT!B:LO,110,0)</f>
        <v>MKD</v>
      </c>
      <c r="LR179" t="str">
        <f t="shared" si="335"/>
        <v/>
      </c>
      <c r="LS179">
        <f>MOVI!DI174</f>
        <v>22</v>
      </c>
      <c r="LV179">
        <f>MOVI!DJ174</f>
        <v>0</v>
      </c>
      <c r="LW179">
        <f>MOVI!DK174</f>
        <v>0</v>
      </c>
      <c r="LX179">
        <f>MOVI!DL174</f>
        <v>0</v>
      </c>
      <c r="LY179">
        <f>MOVI!DM174</f>
        <v>0</v>
      </c>
      <c r="LZ179">
        <f>MOVI!DN174</f>
        <v>0</v>
      </c>
      <c r="MA179">
        <f>MOVI!DO174</f>
        <v>0</v>
      </c>
      <c r="MB179" t="str">
        <f>MOVI!DP174</f>
        <v>MKD</v>
      </c>
      <c r="MC179">
        <f>MOVI!DQ174</f>
        <v>43611</v>
      </c>
      <c r="MD179">
        <f>MOVI!DR174</f>
        <v>43793</v>
      </c>
      <c r="ME179" t="str">
        <f>VLOOKUP(C179,MOVI!C:DV,121,0)</f>
        <v>Group 3</v>
      </c>
      <c r="MF179" s="252" t="str">
        <f>VLOOKUP(C179,FPT!B:MD,111,0)</f>
        <v>Group 3</v>
      </c>
      <c r="MG179" t="str">
        <f t="shared" si="339"/>
        <v/>
      </c>
      <c r="MH179" t="str">
        <f>VLOOKUP(C179,MOVI!C:DT,122,0)</f>
        <v>MoviSouthGroup 3</v>
      </c>
      <c r="MI179" s="252" t="str">
        <f>VLOOKUP(C179,FPT!B:DS,112,0)</f>
        <v>MoviSouthGroup 3</v>
      </c>
      <c r="MJ179" t="str">
        <f t="shared" si="336"/>
        <v/>
      </c>
    </row>
    <row r="180" spans="1:348" x14ac:dyDescent="0.25">
      <c r="A180">
        <v>172</v>
      </c>
      <c r="B180" s="48">
        <v>3034</v>
      </c>
      <c r="C180" s="271" t="s">
        <v>987</v>
      </c>
      <c r="D180" t="str">
        <f>VLOOKUP(C180,MOVI!C:D,2,0)</f>
        <v>Trần Thị Kiều Thu</v>
      </c>
      <c r="E180" t="str">
        <f>VLOOKUP(C180,FPT!B:C,2,0)</f>
        <v>Trần Thị Kiều Thu</v>
      </c>
      <c r="F180" t="str">
        <f t="shared" si="229"/>
        <v/>
      </c>
      <c r="G180" t="str">
        <f>VLOOKUP(C180,MOVI!C:E,3,0)</f>
        <v>Sales</v>
      </c>
      <c r="H180" t="str">
        <f>VLOOKUP(C180,FPT!B:F,3,0)</f>
        <v>Sales</v>
      </c>
      <c r="I180" t="str">
        <f t="shared" si="230"/>
        <v/>
      </c>
      <c r="J180" t="str">
        <f>VLOOKUP(C180,MOVI!C:H,4,0)</f>
        <v>Corporate sales</v>
      </c>
      <c r="K180" t="str">
        <f>VLOOKUP(C180,FPT!B:I,4,0)</f>
        <v>Corporate sales</v>
      </c>
      <c r="L180" t="str">
        <f t="shared" si="231"/>
        <v/>
      </c>
      <c r="M180" t="str">
        <f>VLOOKUP(C180,MOVI!C:DT,5,0)</f>
        <v>Associate</v>
      </c>
      <c r="N180" t="str">
        <f>VLOOKUP(C180,FPT!B:L,5,0)</f>
        <v>Associate</v>
      </c>
      <c r="O180" t="str">
        <f t="shared" si="232"/>
        <v/>
      </c>
      <c r="P180" t="str">
        <f>VLOOKUP(C180,MOVI!C:DT,6,0)</f>
        <v>Partnership Support Executive</v>
      </c>
      <c r="Q180" t="str">
        <f>VLOOKUP(C180,FPT!B:O,6,0)</f>
        <v>Partnership Support Executive</v>
      </c>
      <c r="R180" t="str">
        <f t="shared" si="233"/>
        <v/>
      </c>
      <c r="S180" t="str">
        <f>VLOOKUP(C180,MOVI!C:DT,7,0)</f>
        <v>South</v>
      </c>
      <c r="T180" t="str">
        <f>VLOOKUP(C180,FPT!B:R,7,0)</f>
        <v>South</v>
      </c>
      <c r="U180" t="str">
        <f t="shared" si="234"/>
        <v/>
      </c>
      <c r="V180" t="str">
        <f>VLOOKUP(C180,MOVI!C:DT,8,0)</f>
        <v>Movi</v>
      </c>
      <c r="W180" t="str">
        <f>VLOOKUP(C180,FPT!B:U,8,0)</f>
        <v>Movi</v>
      </c>
      <c r="X180" t="str">
        <f t="shared" si="235"/>
        <v/>
      </c>
      <c r="Y180" t="str">
        <f>VLOOKUP(C180,MOVI!C:DT,9,0)</f>
        <v>Full-time</v>
      </c>
      <c r="Z180" t="str">
        <f>VLOOKUP(C180,FPT!B:X,9,0)</f>
        <v>Full-time</v>
      </c>
      <c r="AA180" t="str">
        <f t="shared" si="236"/>
        <v/>
      </c>
      <c r="AB180" t="str">
        <f>VLOOKUP(C180,MOVI!C:DT,10,0)</f>
        <v>Permanent</v>
      </c>
      <c r="AC180" t="str">
        <f>VLOOKUP(C180,FPT!B:AA,10,0)</f>
        <v>Permanent</v>
      </c>
      <c r="AD180" t="str">
        <f t="shared" si="237"/>
        <v/>
      </c>
      <c r="AE180" s="247">
        <f>VLOOKUP(C180,MOVI!C:DT,11,0)</f>
        <v>42493</v>
      </c>
      <c r="AF180" s="247">
        <f>VLOOKUP(C180,FPT!B:AD,11,0)</f>
        <v>42493</v>
      </c>
      <c r="AG180" t="str">
        <f t="shared" si="238"/>
        <v/>
      </c>
      <c r="AH180" s="260" t="str">
        <f>VLOOKUP(C180,MOVI!C:DT,12,0)</f>
        <v/>
      </c>
      <c r="AI180" s="260"/>
      <c r="AJ180" t="str">
        <f t="shared" si="338"/>
        <v/>
      </c>
      <c r="AK180">
        <f>VLOOKUP(C180,MOVI!C:DT,13,0)</f>
        <v>0</v>
      </c>
      <c r="AL180" s="247">
        <f>VLOOKUP(C180,FPT!B:AJ,13,0)</f>
        <v>0</v>
      </c>
      <c r="AM180" t="str">
        <f t="shared" si="337"/>
        <v/>
      </c>
      <c r="AN180" s="247">
        <f>VLOOKUP(C180,MOVI!C:DT,14,0)</f>
        <v>0</v>
      </c>
      <c r="AO180" s="247">
        <f>VLOOKUP(C180,FPT!B:AM,14,0)</f>
        <v>0</v>
      </c>
      <c r="AP180" t="str">
        <f t="shared" si="239"/>
        <v/>
      </c>
      <c r="AQ180" t="str">
        <f>VLOOKUP(C180,MOVI!C:DT,15,0)</f>
        <v>LC</v>
      </c>
      <c r="AR180" s="247" t="str">
        <f>VLOOKUP(C180,FPT!B:AP,15,0)</f>
        <v>LC</v>
      </c>
      <c r="AS180" t="str">
        <f t="shared" si="240"/>
        <v/>
      </c>
      <c r="AT180" s="282" t="str">
        <f>VLOOKUP(C180,MOVI!C:DT,16,0)</f>
        <v>LTTP</v>
      </c>
      <c r="AU180" s="247" t="str">
        <f>VLOOKUP(C180,FPT!B:AS,16,0)</f>
        <v>LTTP</v>
      </c>
      <c r="AV180" t="str">
        <f t="shared" si="241"/>
        <v/>
      </c>
      <c r="AW180" t="str">
        <f>VLOOKUP(C180,MOVI!C:DT,17,0)</f>
        <v>L</v>
      </c>
      <c r="AX180" s="247" t="str">
        <f>VLOOKUP(C180,FPT!B:AV,17,0)</f>
        <v>L</v>
      </c>
      <c r="AY180" t="str">
        <f t="shared" si="242"/>
        <v/>
      </c>
      <c r="AZ180">
        <f>VLOOKUP(C180,MOVI!C:DT,18,0)</f>
        <v>0</v>
      </c>
      <c r="BA180" s="247">
        <f>VLOOKUP(C180,FPT!B:AY,18,0)</f>
        <v>0</v>
      </c>
      <c r="BB180" t="str">
        <f t="shared" si="243"/>
        <v/>
      </c>
      <c r="BC180" s="275">
        <f>VLOOKUP(C180,MOVI!C:DT,19,0)</f>
        <v>5000000</v>
      </c>
      <c r="BD180" s="275">
        <f>VLOOKUP(C180,FPT!B:BB,19,0)</f>
        <v>5000000</v>
      </c>
      <c r="BE180" t="str">
        <f t="shared" si="244"/>
        <v/>
      </c>
      <c r="BF180">
        <f>VLOOKUP(C180,MOVI!C:DT,20,0)</f>
        <v>0</v>
      </c>
      <c r="BG180" s="252">
        <f>VLOOKUP(C180,FPT!B:BE,20,0)</f>
        <v>0</v>
      </c>
      <c r="BH180" t="str">
        <f t="shared" si="245"/>
        <v/>
      </c>
      <c r="BI180" s="275">
        <f>VLOOKUP(C180,MOVI!C:DT,21,0)</f>
        <v>5000000</v>
      </c>
      <c r="BJ180" s="275">
        <f>VLOOKUP(C180,FPT!B:BH,21,0)</f>
        <v>5000000</v>
      </c>
      <c r="BK180" t="str">
        <f t="shared" si="246"/>
        <v/>
      </c>
      <c r="BL180" s="275">
        <f>VLOOKUP(C180,MOVI!C:DT,22,0)</f>
        <v>0</v>
      </c>
      <c r="BM180" s="275">
        <f>VLOOKUP(C180,FPT!B:BK,22,0)</f>
        <v>0</v>
      </c>
      <c r="BN180" t="str">
        <f t="shared" si="247"/>
        <v/>
      </c>
      <c r="BO180" s="275">
        <f>VLOOKUP(C180,MOVI!C:DT,23,0)</f>
        <v>500000</v>
      </c>
      <c r="BP180" s="275">
        <f>VLOOKUP(C180,FPT!B:BN,23,0)</f>
        <v>500000</v>
      </c>
      <c r="BQ180" t="str">
        <f t="shared" si="248"/>
        <v/>
      </c>
      <c r="BR180" s="275">
        <f>VLOOKUP(C180,MOVI!C:DT,24,0)</f>
        <v>0</v>
      </c>
      <c r="BS180" s="275">
        <f>VLOOKUP(C180,FPT!B:BQ,24,0)</f>
        <v>0</v>
      </c>
      <c r="BT180" t="str">
        <f t="shared" si="249"/>
        <v/>
      </c>
      <c r="BU180" s="275">
        <f>VLOOKUP(C180,MOVI!C:DT,25,0)</f>
        <v>0</v>
      </c>
      <c r="BV180" s="275">
        <f>VLOOKUP(C180,FPT!B:BT,25,0)</f>
        <v>0</v>
      </c>
      <c r="BW180" t="str">
        <f t="shared" si="250"/>
        <v/>
      </c>
      <c r="BX180" s="275">
        <f>VLOOKUP(C180,MOVI!C:DT,26,0)</f>
        <v>0</v>
      </c>
      <c r="BY180" s="275">
        <f>VLOOKUP(C180,FPT!B:BW,26,0)</f>
        <v>0</v>
      </c>
      <c r="BZ180" t="str">
        <f t="shared" si="251"/>
        <v/>
      </c>
      <c r="CA180" s="275">
        <f>VLOOKUP(C180,MOVI!C:DT,27,0)</f>
        <v>0</v>
      </c>
      <c r="CB180" s="275">
        <f>VLOOKUP(C180,FPT!B:BZ,27,0)</f>
        <v>0</v>
      </c>
      <c r="CC180" t="str">
        <f t="shared" si="252"/>
        <v/>
      </c>
      <c r="CD180" s="275">
        <f>VLOOKUP(C180,MOVI!C:DT,28,0)</f>
        <v>500000</v>
      </c>
      <c r="CE180" s="275">
        <f>VLOOKUP(C180,FPT!B:CC,28,0)</f>
        <v>500000</v>
      </c>
      <c r="CF180" t="str">
        <f t="shared" si="253"/>
        <v/>
      </c>
      <c r="CG180" t="str">
        <f>VLOOKUP(C180,MOVI!C:DT,29,0)</f>
        <v>CN</v>
      </c>
      <c r="CH180" s="252" t="str">
        <f>VLOOKUP(C180,FPT!B:CF,29,0)</f>
        <v>CN</v>
      </c>
      <c r="CI180" t="str">
        <f t="shared" si="254"/>
        <v/>
      </c>
      <c r="CJ180">
        <f>VLOOKUP(C180,MOVI!C:DT,30,0)</f>
        <v>26</v>
      </c>
      <c r="CK180" s="252">
        <f>VLOOKUP(C180,FPT!B:CI,30,0)</f>
        <v>26</v>
      </c>
      <c r="CL180" t="str">
        <f t="shared" si="255"/>
        <v/>
      </c>
      <c r="CM180">
        <f>VLOOKUP(C180,MOVI!C:DT,31,0)</f>
        <v>24</v>
      </c>
      <c r="CN180" s="252">
        <f>VLOOKUP(C180,FPT!B:CL,31,0)</f>
        <v>24</v>
      </c>
      <c r="CO180" t="str">
        <f t="shared" si="256"/>
        <v/>
      </c>
      <c r="CP180" s="275">
        <f>VLOOKUP(C180,MOVI!C:DT,32,0)</f>
        <v>2</v>
      </c>
      <c r="CQ180" s="275">
        <f>VLOOKUP(C180,FPT!B:CO,32,0)</f>
        <v>2</v>
      </c>
      <c r="CR180" t="str">
        <f t="shared" si="257"/>
        <v/>
      </c>
      <c r="CS180" s="275">
        <f>VLOOKUP(C180,MOVI!C:DT,33,0)</f>
        <v>0</v>
      </c>
      <c r="CT180" s="275">
        <f>VLOOKUP(C180,FPT!B:CR,33,0)</f>
        <v>0</v>
      </c>
      <c r="CU180" t="str">
        <f t="shared" si="258"/>
        <v/>
      </c>
      <c r="CV180" s="275">
        <f>VLOOKUP(C180,MOVI!C:DT,34,0)</f>
        <v>0</v>
      </c>
      <c r="CW180" s="275">
        <f>VLOOKUP(C180,FPT!B:CU,34,0)</f>
        <v>0</v>
      </c>
      <c r="CX180" t="str">
        <f t="shared" si="259"/>
        <v/>
      </c>
      <c r="CY180" s="275">
        <f>VLOOKUP(C180,MOVI!C:DT,35,0)</f>
        <v>26</v>
      </c>
      <c r="CZ180" s="275">
        <f>VLOOKUP(C180,FPT!B:CX,35,0)</f>
        <v>26</v>
      </c>
      <c r="DA180" t="str">
        <f t="shared" si="260"/>
        <v/>
      </c>
      <c r="DB180" s="275">
        <f>VLOOKUP(C180,MOVI!C:DT,36,0)</f>
        <v>0</v>
      </c>
      <c r="DC180" s="275">
        <f>VLOOKUP(C180,FPT!B:DA,36,0)</f>
        <v>0</v>
      </c>
      <c r="DD180" t="str">
        <f t="shared" si="261"/>
        <v/>
      </c>
      <c r="DE180" s="275">
        <f>VLOOKUP(C180,MOVI!C:DT,37,0)</f>
        <v>0</v>
      </c>
      <c r="DF180" s="275">
        <f>VLOOKUP(C180,FPT!B:DD,37,0)</f>
        <v>0</v>
      </c>
      <c r="DG180" t="str">
        <f t="shared" si="262"/>
        <v/>
      </c>
      <c r="DH180" s="275">
        <f>VLOOKUP(C180,MOVI!C:DT,38,0)</f>
        <v>0</v>
      </c>
      <c r="DI180" s="275">
        <f>VLOOKUP(C180,FPT!B:DG,38,0)</f>
        <v>0</v>
      </c>
      <c r="DJ180" t="str">
        <f t="shared" si="263"/>
        <v/>
      </c>
      <c r="DK180" s="275">
        <f>VLOOKUP(C180,MOVI!C:DT,39,0)</f>
        <v>0</v>
      </c>
      <c r="DL180" s="275">
        <f>VLOOKUP(C180,FPT!B:DJ,39,0)</f>
        <v>0</v>
      </c>
      <c r="DM180" t="str">
        <f t="shared" si="264"/>
        <v/>
      </c>
      <c r="DN180" s="275">
        <f>VLOOKUP(C180,MOVI!C:DT,40,0)</f>
        <v>0</v>
      </c>
      <c r="DO180" s="275">
        <f>VLOOKUP(C180,FPT!B:DM,40,0)</f>
        <v>0</v>
      </c>
      <c r="DP180" t="str">
        <f t="shared" si="265"/>
        <v/>
      </c>
      <c r="DQ180" s="275">
        <f>VLOOKUP(C180,MOVI!C:DT,41,0)</f>
        <v>0</v>
      </c>
      <c r="DR180" s="275">
        <f>VLOOKUP(C180,FPT!B:DP,41,0)</f>
        <v>0</v>
      </c>
      <c r="DS180" t="str">
        <f t="shared" si="266"/>
        <v/>
      </c>
      <c r="DT180" s="275">
        <f>VLOOKUP(C180,MOVI!C:DT,42,0)</f>
        <v>5000000</v>
      </c>
      <c r="DU180" s="275">
        <f>ROUND(VLOOKUP(C180,FPT!B:DS,42,0),0)</f>
        <v>5000000</v>
      </c>
      <c r="DV180" t="str">
        <f t="shared" si="267"/>
        <v/>
      </c>
      <c r="DW180" s="275">
        <f>VLOOKUP(C180,MOVI!C:DT,43,0)</f>
        <v>0</v>
      </c>
      <c r="DX180" s="275">
        <f>VLOOKUP(C180,FPT!B:DV,43,0)</f>
        <v>0</v>
      </c>
      <c r="DY180" t="str">
        <f t="shared" si="268"/>
        <v/>
      </c>
      <c r="DZ180" s="275">
        <f>VLOOKUP(C180,MOVI!C:DT,44,0)</f>
        <v>0</v>
      </c>
      <c r="EA180" s="275">
        <f>VLOOKUP(C180,FPT!B:DY,44,0)</f>
        <v>0</v>
      </c>
      <c r="EB180" t="str">
        <f t="shared" si="269"/>
        <v/>
      </c>
      <c r="EC180" s="275">
        <f>VLOOKUP(C180,MOVI!C:DT,45,0)</f>
        <v>5000000</v>
      </c>
      <c r="ED180" s="275">
        <f>ROUND(VLOOKUP(C180,FPT!B:EB,45,0),0)</f>
        <v>5000000</v>
      </c>
      <c r="EE180" t="str">
        <f t="shared" si="270"/>
        <v/>
      </c>
      <c r="EF180" s="275">
        <f>VLOOKUP(C180,MOVI!C:DT,46,0)</f>
        <v>0</v>
      </c>
      <c r="EG180" s="275">
        <f>VLOOKUP(C180,FPT!B:EE,46,0)</f>
        <v>0</v>
      </c>
      <c r="EH180" t="str">
        <f t="shared" si="271"/>
        <v/>
      </c>
      <c r="EI180" s="275">
        <f>VLOOKUP(C180,MOVI!C:DT,47,0)</f>
        <v>500000</v>
      </c>
      <c r="EJ180" s="275">
        <f>VLOOKUP(C180,FPT!B:EH,47,0)</f>
        <v>500000</v>
      </c>
      <c r="EK180" t="str">
        <f t="shared" si="272"/>
        <v/>
      </c>
      <c r="EL180" s="275">
        <f>VLOOKUP(C180,MOVI!C:DT,48,0)</f>
        <v>0</v>
      </c>
      <c r="EM180" s="275">
        <f>VLOOKUP(C180,FPT!B:EK,48,0)</f>
        <v>0</v>
      </c>
      <c r="EN180" t="str">
        <f t="shared" si="273"/>
        <v/>
      </c>
      <c r="EO180" s="275">
        <f>VLOOKUP(C180,MOVI!C:DT,49,0)</f>
        <v>0</v>
      </c>
      <c r="EP180" s="275">
        <f>VLOOKUP(C180,FPT!B:EN,49,0)</f>
        <v>0</v>
      </c>
      <c r="EQ180" t="str">
        <f t="shared" si="274"/>
        <v/>
      </c>
      <c r="ER180" s="275">
        <f>VLOOKUP(C180,MOVI!C:DT,50,0)</f>
        <v>0</v>
      </c>
      <c r="ES180" s="275">
        <f>VLOOKUP(C180,FPT!B:EQ,50,0)</f>
        <v>0</v>
      </c>
      <c r="ET180" t="str">
        <f t="shared" si="275"/>
        <v/>
      </c>
      <c r="EU180" s="275">
        <f>VLOOKUP(C180,MOVI!C:DT,51,0)</f>
        <v>0</v>
      </c>
      <c r="EV180" s="275">
        <f>VLOOKUP(C180,FPT!B:ET,51,0)</f>
        <v>0</v>
      </c>
      <c r="EW180" t="str">
        <f t="shared" si="276"/>
        <v/>
      </c>
      <c r="EX180" s="275">
        <f>VLOOKUP(C180,MOVI!C:DT,52,0)</f>
        <v>0</v>
      </c>
      <c r="EY180" s="275">
        <f>VLOOKUP(C180,FPT!B:EW,52,0)</f>
        <v>0</v>
      </c>
      <c r="EZ180" t="str">
        <f t="shared" si="277"/>
        <v/>
      </c>
      <c r="FA180" s="275">
        <f>VLOOKUP(C180,MOVI!C:DT,53,0)</f>
        <v>0</v>
      </c>
      <c r="FB180" s="275">
        <f>VLOOKUP(C180,FPT!B:EZ,53,0)</f>
        <v>0</v>
      </c>
      <c r="FC180" t="str">
        <f t="shared" si="278"/>
        <v/>
      </c>
      <c r="FD180" s="275">
        <f>VLOOKUP(C180,MOVI!C:DT,54,0)</f>
        <v>0</v>
      </c>
      <c r="FE180" s="275">
        <f>VLOOKUP(C180,FPT!B:FC,54,0)</f>
        <v>0</v>
      </c>
      <c r="FF180" t="str">
        <f t="shared" si="279"/>
        <v/>
      </c>
      <c r="FG180" s="275">
        <f>VLOOKUP(C180,MOVI!C:DT,55,0)</f>
        <v>0</v>
      </c>
      <c r="FH180" s="275">
        <f>VLOOKUP(C180,FPT!B:FF,55,0)</f>
        <v>0</v>
      </c>
      <c r="FI180" t="str">
        <f t="shared" si="280"/>
        <v/>
      </c>
      <c r="FJ180" s="275">
        <f>VLOOKUP(C180,MOVI!C:DT,56,0)</f>
        <v>500000</v>
      </c>
      <c r="FK180" s="275">
        <f>VLOOKUP(C180,FPT!B:FI,56,0)</f>
        <v>500000</v>
      </c>
      <c r="FL180" t="str">
        <f t="shared" si="281"/>
        <v/>
      </c>
      <c r="FM180" s="275">
        <f>VLOOKUP(C180,MOVI!C:DT,57,0)</f>
        <v>0</v>
      </c>
      <c r="FN180" s="275">
        <f>VLOOKUP(C180,FPT!B:FL,57,0)</f>
        <v>0</v>
      </c>
      <c r="FO180" t="str">
        <f t="shared" si="282"/>
        <v/>
      </c>
      <c r="FP180" s="275">
        <f>VLOOKUP(C180,MOVI!C:DT,58,0)</f>
        <v>0</v>
      </c>
      <c r="FQ180" s="275">
        <f>VLOOKUP(C180,FPT!B:FO,58,0)</f>
        <v>0</v>
      </c>
      <c r="FR180" t="str">
        <f t="shared" si="283"/>
        <v/>
      </c>
      <c r="FS180" s="275">
        <f>VLOOKUP(C180,MOVI!C:DT,59,0)</f>
        <v>0</v>
      </c>
      <c r="FT180" s="275">
        <f>VLOOKUP(C180,FPT!B:FR,59,0)</f>
        <v>0</v>
      </c>
      <c r="FU180" t="str">
        <f t="shared" si="284"/>
        <v/>
      </c>
      <c r="FV180" s="275">
        <f>VLOOKUP(C180,MOVI!C:DT,60,0)</f>
        <v>0</v>
      </c>
      <c r="FW180" s="275">
        <f>VLOOKUP(C180,FPT!B:FU,60,0)</f>
        <v>0</v>
      </c>
      <c r="FX180" t="str">
        <f t="shared" si="285"/>
        <v/>
      </c>
      <c r="FY180" s="275">
        <f>VLOOKUP(C180,MOVI!C:DT,61,0)</f>
        <v>0</v>
      </c>
      <c r="FZ180" s="275">
        <f>VLOOKUP(C180,FPT!B:FX,61,0)</f>
        <v>0</v>
      </c>
      <c r="GA180" t="str">
        <f t="shared" si="286"/>
        <v/>
      </c>
      <c r="GB180" s="275">
        <f>VLOOKUP(C180,MOVI!C:DT,62,0)</f>
        <v>0</v>
      </c>
      <c r="GC180" s="275">
        <f>VLOOKUP(C180,FPT!B:GA,62,0)</f>
        <v>0</v>
      </c>
      <c r="GD180" t="str">
        <f t="shared" si="287"/>
        <v/>
      </c>
      <c r="GE180" s="275">
        <f>VLOOKUP(C180,MOVI!C:DT,63,0)</f>
        <v>0</v>
      </c>
      <c r="GF180" s="275">
        <f>VLOOKUP(C180,FPT!B:GD,63,0)</f>
        <v>0</v>
      </c>
      <c r="GG180" t="str">
        <f t="shared" si="288"/>
        <v/>
      </c>
      <c r="GH180" s="275">
        <f>VLOOKUP(C180,MOVI!C:DT,64,0)</f>
        <v>0</v>
      </c>
      <c r="GI180" s="275">
        <f>VLOOKUP(C180,FPT!B:GG,64,0)</f>
        <v>0</v>
      </c>
      <c r="GJ180" t="str">
        <f t="shared" si="289"/>
        <v/>
      </c>
      <c r="GK180" s="275">
        <f>VLOOKUP(C180,MOVI!C:DT,65,0)</f>
        <v>0</v>
      </c>
      <c r="GL180" s="275">
        <f>VLOOKUP(C180,FPT!B:GJ,65,0)</f>
        <v>0</v>
      </c>
      <c r="GM180" t="str">
        <f t="shared" si="290"/>
        <v/>
      </c>
      <c r="GN180" s="275">
        <f>VLOOKUP(C180,MOVI!C:DT,66,0)</f>
        <v>0</v>
      </c>
      <c r="GO180" s="275">
        <f>VLOOKUP(C180,FPT!B:GM,66,0)</f>
        <v>0</v>
      </c>
      <c r="GP180" t="str">
        <f t="shared" si="291"/>
        <v/>
      </c>
      <c r="GQ180" s="275">
        <f>VLOOKUP(C180,MOVI!C:DT,67,0)</f>
        <v>0</v>
      </c>
      <c r="GR180" s="275">
        <f>VLOOKUP(C180,FPT!B:GP,67,0)</f>
        <v>0</v>
      </c>
      <c r="GS180" t="str">
        <f t="shared" si="292"/>
        <v/>
      </c>
      <c r="GT180" s="275">
        <f>VLOOKUP(C180,MOVI!C:DT,68,0)</f>
        <v>0</v>
      </c>
      <c r="GU180" s="275">
        <f>VLOOKUP(C180,FPT!B:GS,68,0)</f>
        <v>0</v>
      </c>
      <c r="GV180" t="str">
        <f t="shared" si="293"/>
        <v/>
      </c>
      <c r="GW180" s="275">
        <f>VLOOKUP(C180,MOVI!C:DT,69,0)</f>
        <v>0</v>
      </c>
      <c r="GX180" s="275">
        <f>VLOOKUP(C180,FPT!B:GV,69,0)</f>
        <v>0</v>
      </c>
      <c r="GY180" t="str">
        <f t="shared" si="294"/>
        <v/>
      </c>
      <c r="GZ180" s="275">
        <f>VLOOKUP(C180,MOVI!C:DT,70,0)</f>
        <v>0</v>
      </c>
      <c r="HA180" s="275">
        <f>VLOOKUP(C180,FPT!B:GY,70,0)</f>
        <v>0</v>
      </c>
      <c r="HB180" t="str">
        <f t="shared" si="295"/>
        <v/>
      </c>
      <c r="HC180" s="275">
        <f>VLOOKUP(C180,MOVI!C:DT,71,0)</f>
        <v>5500000</v>
      </c>
      <c r="HD180" s="275">
        <f>ROUND(VLOOKUP(C180,FPT!B:HB,71,0),0)</f>
        <v>5500000</v>
      </c>
      <c r="HE180" t="str">
        <f t="shared" si="296"/>
        <v/>
      </c>
      <c r="HF180" s="275">
        <f>ROUND(VLOOKUP(C180,MOVI!C:DT,72,0),0)</f>
        <v>0</v>
      </c>
      <c r="HG180" s="275">
        <f>ROUND(VLOOKUP(C180,FPT!B:HE,72,0),0)</f>
        <v>0</v>
      </c>
      <c r="HH180" t="str">
        <f t="shared" si="297"/>
        <v/>
      </c>
      <c r="HI180" s="275">
        <f>VLOOKUP(C180,MOVI!C:DT,73,0)</f>
        <v>0</v>
      </c>
      <c r="HJ180" s="275">
        <f>VLOOKUP(C180,FPT!B:HH,73,0)</f>
        <v>0</v>
      </c>
      <c r="HK180" t="str">
        <f t="shared" si="298"/>
        <v/>
      </c>
      <c r="HL180" s="275">
        <f>VLOOKUP(C180,MOVI!C:DT,74,0)</f>
        <v>0</v>
      </c>
      <c r="HM180" s="275">
        <f>VLOOKUP(C180,FPT!B:HK,74,0)</f>
        <v>0</v>
      </c>
      <c r="HN180" t="str">
        <f t="shared" si="299"/>
        <v/>
      </c>
      <c r="HO180" s="275">
        <f>VLOOKUP(C180,MOVI!C:DT,75,0)</f>
        <v>11000000</v>
      </c>
      <c r="HP180" s="275">
        <f>VLOOKUP(C180,FPT!B:HN,75,0)</f>
        <v>11000000</v>
      </c>
      <c r="HQ180" t="str">
        <f t="shared" si="300"/>
        <v/>
      </c>
      <c r="HR180" s="275">
        <f>VLOOKUP(C180,MOVI!C:DT,76,0)</f>
        <v>0</v>
      </c>
      <c r="HS180" s="275">
        <f>VLOOKUP(C180,FPT!B:HQ,76,0)</f>
        <v>0</v>
      </c>
      <c r="HT180" t="str">
        <f t="shared" si="301"/>
        <v/>
      </c>
      <c r="HU180" s="275">
        <f>VLOOKUP(C180,MOVI!C:DT,77,0)</f>
        <v>0</v>
      </c>
      <c r="HV180" s="275">
        <f>VLOOKUP(C180,FPT!B:HT,77,0)</f>
        <v>0</v>
      </c>
      <c r="HW180" t="str">
        <f t="shared" si="302"/>
        <v/>
      </c>
      <c r="HX180" s="274">
        <f>VLOOKUP(C180,MOVI!C:CB,78,0)</f>
        <v>400000</v>
      </c>
      <c r="HY180" s="261">
        <f>VLOOKUP(C180,FPT!$B:$CA,78,0)</f>
        <v>400000</v>
      </c>
      <c r="HZ180" t="str">
        <f t="shared" si="303"/>
        <v/>
      </c>
      <c r="IA180" s="275">
        <f>VLOOKUP(C180,MOVI!C:CD,79,0)</f>
        <v>50000</v>
      </c>
      <c r="IB180" s="275">
        <f>VLOOKUP(C180,FPT!B:HZ,79,0)</f>
        <v>50000</v>
      </c>
      <c r="IC180" t="str">
        <f t="shared" si="304"/>
        <v/>
      </c>
      <c r="ID180" s="275">
        <f>VLOOKUP(C180,MOVI!C:CD,80,0)</f>
        <v>75000</v>
      </c>
      <c r="IE180" s="275">
        <f>VLOOKUP(C180,FPT!B:IC,80,0)</f>
        <v>75000</v>
      </c>
      <c r="IF180" t="str">
        <f t="shared" si="305"/>
        <v/>
      </c>
      <c r="IG180" s="275">
        <f>VLOOKUP(C180,MOVI!C:DT,81,0)</f>
        <v>0</v>
      </c>
      <c r="IH180" s="275">
        <f>VLOOKUP(C180,FPT!B:IF,81,0)</f>
        <v>0</v>
      </c>
      <c r="II180" t="str">
        <f t="shared" si="306"/>
        <v/>
      </c>
      <c r="IJ180" s="275">
        <f>VLOOKUP(C180,MOVI!C:DT,82,0)</f>
        <v>525000</v>
      </c>
      <c r="IK180" s="275">
        <f>VLOOKUP(C180,FPT!B:II,82,0)</f>
        <v>525000</v>
      </c>
      <c r="IL180" t="str">
        <f t="shared" si="307"/>
        <v/>
      </c>
      <c r="IM180" s="275">
        <f>ROUND(VLOOKUP(C180,MOVI!C:DT,83,0),0)</f>
        <v>11525000</v>
      </c>
      <c r="IN180" s="275">
        <f>ROUND(VLOOKUP(C180,FPT!B:IL,83,0),0)</f>
        <v>11525000</v>
      </c>
      <c r="IO180" t="str">
        <f t="shared" si="308"/>
        <v/>
      </c>
      <c r="IP180" s="275">
        <f>VLOOKUP(C180,MOVI!C:DT,84,0)</f>
        <v>0</v>
      </c>
      <c r="IQ180" s="275">
        <f>VLOOKUP(C180,FPT!B:IO,84,0)</f>
        <v>0</v>
      </c>
      <c r="IR180" t="str">
        <f t="shared" si="309"/>
        <v/>
      </c>
      <c r="IS180" s="275">
        <f>ROUND(VLOOKUP(C180,MOVI!C:DT,85,0),0)</f>
        <v>0</v>
      </c>
      <c r="IT180" s="275">
        <f>ROUND(VLOOKUP(C180,FPT!B:IR,85,0),0)</f>
        <v>0</v>
      </c>
      <c r="IU180" t="str">
        <f t="shared" si="310"/>
        <v/>
      </c>
      <c r="IV180" s="275">
        <f>VLOOKUP(C180,MOVI!C:DT,86,0)</f>
        <v>0</v>
      </c>
      <c r="IW180" s="275">
        <f>VLOOKUP(C180,FPT!B:IU,86,0)</f>
        <v>0</v>
      </c>
      <c r="IX180" t="str">
        <f t="shared" si="311"/>
        <v/>
      </c>
      <c r="IY180" s="275">
        <f>ROUND(VLOOKUP(C180,MOVI!C:DT,87,0),0)</f>
        <v>0</v>
      </c>
      <c r="IZ180" s="275">
        <f>ROUND(VLOOKUP(C180,FPT!B:IX,87,0),0)</f>
        <v>0</v>
      </c>
      <c r="JA180" t="str">
        <f t="shared" si="312"/>
        <v/>
      </c>
      <c r="JB180" s="275">
        <f>VLOOKUP(C180,MOVI!C:DT,88,0)</f>
        <v>0</v>
      </c>
      <c r="JC180" s="275">
        <f>VLOOKUP(C180,FPT!B:JA,88,0)</f>
        <v>0</v>
      </c>
      <c r="JD180" t="str">
        <f t="shared" si="313"/>
        <v/>
      </c>
      <c r="JE180" s="275">
        <f>VLOOKUP(C180,MOVI!C:DT,89,0)</f>
        <v>0</v>
      </c>
      <c r="JF180" s="275">
        <f>VLOOKUP(C180,FPT!B:JD,89,0)</f>
        <v>0</v>
      </c>
      <c r="JG180" t="str">
        <f t="shared" si="314"/>
        <v/>
      </c>
      <c r="JH180" s="275">
        <f>VLOOKUP(C180,MOVI!C:DT,90,0)</f>
        <v>0</v>
      </c>
      <c r="JI180" s="275">
        <f>VLOOKUP(C180,FPT!B:JG,90,0)</f>
        <v>0</v>
      </c>
      <c r="JJ180" t="str">
        <f t="shared" si="315"/>
        <v/>
      </c>
      <c r="JK180" s="275">
        <f>VLOOKUP(C180,MOVI!C:DT,91,0)</f>
        <v>0</v>
      </c>
      <c r="JL180" s="275">
        <f>VLOOKUP(C180,FPT!B:JJ,91,0)</f>
        <v>0</v>
      </c>
      <c r="JM180" t="str">
        <f t="shared" si="316"/>
        <v/>
      </c>
      <c r="JN180" s="275">
        <f>VLOOKUP(C180,MOVI!C:DT,92,0)</f>
        <v>777000</v>
      </c>
      <c r="JO180" s="275">
        <f>VLOOKUP(C180,FPT!B:JM,92,0)</f>
        <v>777000</v>
      </c>
      <c r="JP180" t="str">
        <f t="shared" si="317"/>
        <v/>
      </c>
      <c r="JQ180" s="275">
        <f>VLOOKUP(C180,MOVI!C:DT,93,0)</f>
        <v>0</v>
      </c>
      <c r="JR180" s="275">
        <f>VLOOKUP(C180,FPT!B:JP,93,0)</f>
        <v>0</v>
      </c>
      <c r="JS180" t="str">
        <f t="shared" si="318"/>
        <v/>
      </c>
      <c r="JT180" s="275">
        <f>VLOOKUP(C180,MOVI!C:DT,94,0)</f>
        <v>777000</v>
      </c>
      <c r="JU180" s="275">
        <f>VLOOKUP(C180,FPT!B:JS,94,0)</f>
        <v>777000</v>
      </c>
      <c r="JV180" t="str">
        <f t="shared" si="319"/>
        <v/>
      </c>
      <c r="JW180" s="275">
        <f>VLOOKUP(C180,MOVI!C:DT,95,0)</f>
        <v>4198000</v>
      </c>
      <c r="JX180" s="275">
        <f>VLOOKUP(C180,FPT!B:JV,95,0)</f>
        <v>4198000</v>
      </c>
      <c r="JY180" t="str">
        <f t="shared" si="320"/>
        <v/>
      </c>
      <c r="JZ180" s="275">
        <f>VLOOKUP(C180,MOVI!C:DT,96,0)</f>
        <v>0</v>
      </c>
      <c r="KA180" s="275">
        <f>VLOOKUP(C180,FPT!B:JY,96,0)</f>
        <v>0</v>
      </c>
      <c r="KB180" t="str">
        <f t="shared" si="321"/>
        <v/>
      </c>
      <c r="KC180" s="275">
        <f>VLOOKUP(C180,MOVI!C:DT,97,0)</f>
        <v>4198000</v>
      </c>
      <c r="KD180" s="275">
        <f>VLOOKUP(C180,FPT!B:KB,97,0)</f>
        <v>4198000</v>
      </c>
      <c r="KE180" t="str">
        <f t="shared" si="322"/>
        <v/>
      </c>
      <c r="KF180" s="275">
        <f>VLOOKUP(C180,MOVI!C:DT,98,0)</f>
        <v>850000.00000000012</v>
      </c>
      <c r="KG180" s="275">
        <f>VLOOKUP(C180,FPT!B:KE,98,0)</f>
        <v>850000</v>
      </c>
      <c r="KH180" t="str">
        <f t="shared" si="323"/>
        <v/>
      </c>
      <c r="KI180" s="275">
        <f>VLOOKUP(C180,MOVI!C:DT,99,0)</f>
        <v>0</v>
      </c>
      <c r="KJ180" s="275">
        <f>VLOOKUP(C180,FPT!B:KH,99,0)</f>
        <v>0</v>
      </c>
      <c r="KK180" t="str">
        <f t="shared" si="324"/>
        <v/>
      </c>
      <c r="KL180" s="275">
        <f>VLOOKUP(C180,MOVI!C:DT,100,0)</f>
        <v>150000</v>
      </c>
      <c r="KM180" s="275">
        <f>VLOOKUP(C180,FPT!B:KK,100,0)</f>
        <v>150000</v>
      </c>
      <c r="KN180" t="str">
        <f t="shared" si="325"/>
        <v/>
      </c>
      <c r="KO180" s="275">
        <f>VLOOKUP(C180,MOVI!C:DT,101,0)</f>
        <v>0</v>
      </c>
      <c r="KP180" s="275">
        <f>VLOOKUP(C180,FPT!B:KN,101,0)</f>
        <v>0</v>
      </c>
      <c r="KQ180" t="str">
        <f t="shared" si="326"/>
        <v/>
      </c>
      <c r="KR180" s="275">
        <f>VLOOKUP(C180,MOVI!C:DT,102,0)</f>
        <v>0</v>
      </c>
      <c r="KS180" s="275">
        <f>VLOOKUP(C180,FPT!B:KQ,102,0)</f>
        <v>0</v>
      </c>
      <c r="KT180" t="str">
        <f t="shared" si="327"/>
        <v/>
      </c>
      <c r="KU180" s="275">
        <f>VLOOKUP(C180,MOVI!C:DT,103,0)</f>
        <v>1000000.0000000001</v>
      </c>
      <c r="KV180" s="275">
        <f>VLOOKUP(C180,FPT!B:KT,103,0)</f>
        <v>1000000</v>
      </c>
      <c r="KW180" t="str">
        <f t="shared" si="328"/>
        <v/>
      </c>
      <c r="KX180" s="275">
        <f>VLOOKUP(C180,MOVI!C:DT,104,0)</f>
        <v>1525000</v>
      </c>
      <c r="KY180" s="275">
        <f>VLOOKUP(C180,FPT!B:KW,104,0)</f>
        <v>1525000</v>
      </c>
      <c r="KZ180" t="str">
        <f t="shared" si="329"/>
        <v/>
      </c>
      <c r="LA180" s="275">
        <f>VLOOKUP(C180,MOVI!C:DT,105,0)</f>
        <v>100000</v>
      </c>
      <c r="LB180" s="275">
        <f>VLOOKUP(C180,FPT!B:KZ,105,0)</f>
        <v>100000</v>
      </c>
      <c r="LC180" t="str">
        <f t="shared" si="330"/>
        <v/>
      </c>
      <c r="LD180" s="275">
        <f>VLOOKUP(C180,MOVI!C:DT,106,0)</f>
        <v>6600000</v>
      </c>
      <c r="LE180" s="275">
        <f>VLOOKUP(C180,FPT!B:LC,106,0)</f>
        <v>6600000</v>
      </c>
      <c r="LF180" t="str">
        <f t="shared" si="331"/>
        <v/>
      </c>
      <c r="LG180" s="273">
        <f>VLOOKUP(C180,MOVI!C:DT,107,0)</f>
        <v>0</v>
      </c>
      <c r="LH180" s="273">
        <f>VLOOKUP(C180,FPT!B:LF,107,0)</f>
        <v>0</v>
      </c>
      <c r="LI180" t="str">
        <f t="shared" si="332"/>
        <v/>
      </c>
      <c r="LJ180" t="str">
        <f>VLOOKUP(C180,MOVI!C:DV,108,0)</f>
        <v>MoviSouthSales</v>
      </c>
      <c r="LK180" s="252" t="str">
        <f>VLOOKUP(C180,FPT!B:LI,108,0)</f>
        <v>MoviSouthSales</v>
      </c>
      <c r="LL180" t="str">
        <f t="shared" si="333"/>
        <v/>
      </c>
      <c r="LM180" s="275">
        <f>ROUND(VLOOKUP(C180,MOVI!C:DV,109,0),0)</f>
        <v>416667</v>
      </c>
      <c r="LN180" s="275">
        <f>ROUND(VLOOKUP(C180,FPT!B:LL,109,0),0)</f>
        <v>416667</v>
      </c>
      <c r="LO180" t="str">
        <f t="shared" si="334"/>
        <v/>
      </c>
      <c r="LP180" t="str">
        <f>VLOOKUP(C180,MOVI!C:DV,110,0)</f>
        <v>DNI</v>
      </c>
      <c r="LQ180" s="247" t="str">
        <f>VLOOKUP(C180,FPT!B:LO,110,0)</f>
        <v>DNI</v>
      </c>
      <c r="LR180" t="str">
        <f t="shared" si="335"/>
        <v/>
      </c>
      <c r="LS180">
        <f>MOVI!DI175</f>
        <v>22</v>
      </c>
      <c r="LV180">
        <f>MOVI!DJ175</f>
        <v>0</v>
      </c>
      <c r="LW180">
        <f>MOVI!DK175</f>
        <v>0</v>
      </c>
      <c r="LX180">
        <f>MOVI!DL175</f>
        <v>0</v>
      </c>
      <c r="LY180">
        <f>MOVI!DM175</f>
        <v>0</v>
      </c>
      <c r="LZ180">
        <f>MOVI!DN175</f>
        <v>0</v>
      </c>
      <c r="MA180">
        <f>MOVI!DO175</f>
        <v>0</v>
      </c>
      <c r="MB180" t="str">
        <f>MOVI!DP175</f>
        <v>DNI</v>
      </c>
      <c r="MC180">
        <f>MOVI!DQ175</f>
        <v>0</v>
      </c>
      <c r="MD180">
        <f>MOVI!DR175</f>
        <v>0</v>
      </c>
      <c r="ME180" t="str">
        <f>VLOOKUP(C180,MOVI!C:DV,121,0)</f>
        <v>Group 3</v>
      </c>
      <c r="MF180" s="252" t="str">
        <f>VLOOKUP(C180,FPT!B:MD,111,0)</f>
        <v>Group 3</v>
      </c>
      <c r="MG180" t="str">
        <f t="shared" si="339"/>
        <v/>
      </c>
      <c r="MH180" t="str">
        <f>VLOOKUP(C180,MOVI!C:DT,122,0)</f>
        <v>MoviSouthGroup 3</v>
      </c>
      <c r="MI180" s="252" t="str">
        <f>VLOOKUP(C180,FPT!B:DS,112,0)</f>
        <v>MoviSouthGroup 3</v>
      </c>
      <c r="MJ180" t="str">
        <f t="shared" si="336"/>
        <v/>
      </c>
    </row>
    <row r="181" spans="1:348" x14ac:dyDescent="0.25">
      <c r="A181">
        <v>173</v>
      </c>
      <c r="B181" s="48">
        <v>3577</v>
      </c>
      <c r="C181" s="271" t="s">
        <v>997</v>
      </c>
      <c r="D181" t="str">
        <f>VLOOKUP(C181,MOVI!C:D,2,0)</f>
        <v>Nguyễn Ngọc Thoại Ngân</v>
      </c>
      <c r="E181" t="str">
        <f>VLOOKUP(C181,FPT!B:C,2,0)</f>
        <v>Nguyễn Ngọc Thoại Ngân</v>
      </c>
      <c r="F181" t="str">
        <f t="shared" si="229"/>
        <v/>
      </c>
      <c r="G181" t="str">
        <f>VLOOKUP(C181,MOVI!C:E,3,0)</f>
        <v>Sales</v>
      </c>
      <c r="H181" t="str">
        <f>VLOOKUP(C181,FPT!B:F,3,0)</f>
        <v>Sales</v>
      </c>
      <c r="I181" t="str">
        <f t="shared" si="230"/>
        <v/>
      </c>
      <c r="J181" t="str">
        <f>VLOOKUP(C181,MOVI!C:H,4,0)</f>
        <v>Corporate sales</v>
      </c>
      <c r="K181" t="str">
        <f>VLOOKUP(C181,FPT!B:I,4,0)</f>
        <v>Corporate sales</v>
      </c>
      <c r="L181" t="str">
        <f t="shared" si="231"/>
        <v/>
      </c>
      <c r="M181" t="str">
        <f>VLOOKUP(C181,MOVI!C:DT,5,0)</f>
        <v>Associate</v>
      </c>
      <c r="N181" t="str">
        <f>VLOOKUP(C181,FPT!B:L,5,0)</f>
        <v>Associate</v>
      </c>
      <c r="O181" t="str">
        <f t="shared" si="232"/>
        <v/>
      </c>
      <c r="P181" t="str">
        <f>VLOOKUP(C181,MOVI!C:DT,6,0)</f>
        <v>Partnership Support Executive</v>
      </c>
      <c r="Q181" t="str">
        <f>VLOOKUP(C181,FPT!B:O,6,0)</f>
        <v>Partnership Support Executive</v>
      </c>
      <c r="R181" t="str">
        <f t="shared" si="233"/>
        <v/>
      </c>
      <c r="S181" t="str">
        <f>VLOOKUP(C181,MOVI!C:DT,7,0)</f>
        <v>South</v>
      </c>
      <c r="T181" t="str">
        <f>VLOOKUP(C181,FPT!B:R,7,0)</f>
        <v>South</v>
      </c>
      <c r="U181" t="str">
        <f t="shared" si="234"/>
        <v/>
      </c>
      <c r="V181" t="str">
        <f>VLOOKUP(C181,MOVI!C:DT,8,0)</f>
        <v>Movi</v>
      </c>
      <c r="W181" t="str">
        <f>VLOOKUP(C181,FPT!B:U,8,0)</f>
        <v>Movi</v>
      </c>
      <c r="X181" t="str">
        <f t="shared" si="235"/>
        <v/>
      </c>
      <c r="Y181" t="str">
        <f>VLOOKUP(C181,MOVI!C:DT,9,0)</f>
        <v>Full-time</v>
      </c>
      <c r="Z181" t="str">
        <f>VLOOKUP(C181,FPT!B:X,9,0)</f>
        <v>Full-time</v>
      </c>
      <c r="AA181" t="str">
        <f t="shared" si="236"/>
        <v/>
      </c>
      <c r="AB181" t="str">
        <f>VLOOKUP(C181,MOVI!C:DT,10,0)</f>
        <v>Permanent</v>
      </c>
      <c r="AC181" t="str">
        <f>VLOOKUP(C181,FPT!B:AA,10,0)</f>
        <v>Permanent</v>
      </c>
      <c r="AD181" t="str">
        <f t="shared" si="237"/>
        <v/>
      </c>
      <c r="AE181" s="247">
        <f>VLOOKUP(C181,MOVI!C:DT,11,0)</f>
        <v>42878</v>
      </c>
      <c r="AF181" s="247">
        <f>VLOOKUP(C181,FPT!B:AD,11,0)</f>
        <v>42878</v>
      </c>
      <c r="AG181" t="str">
        <f t="shared" si="238"/>
        <v/>
      </c>
      <c r="AH181" s="260" t="str">
        <f>VLOOKUP(C181,MOVI!C:DT,12,0)</f>
        <v/>
      </c>
      <c r="AI181" s="260"/>
      <c r="AJ181" t="str">
        <f t="shared" si="338"/>
        <v/>
      </c>
      <c r="AK181">
        <f>VLOOKUP(C181,MOVI!C:DT,13,0)</f>
        <v>0</v>
      </c>
      <c r="AL181" s="247">
        <f>VLOOKUP(C181,FPT!B:AJ,13,0)</f>
        <v>0</v>
      </c>
      <c r="AM181" t="str">
        <f t="shared" si="337"/>
        <v/>
      </c>
      <c r="AN181" s="247">
        <f>VLOOKUP(C181,MOVI!C:DT,14,0)</f>
        <v>0</v>
      </c>
      <c r="AO181" s="247">
        <f>VLOOKUP(C181,FPT!B:AM,14,0)</f>
        <v>0</v>
      </c>
      <c r="AP181" t="str">
        <f t="shared" si="239"/>
        <v/>
      </c>
      <c r="AQ181" t="str">
        <f>VLOOKUP(C181,MOVI!C:DT,15,0)</f>
        <v>LC</v>
      </c>
      <c r="AR181" s="247">
        <f>VLOOKUP(C181,FPT!B:AP,15,0)</f>
        <v>0</v>
      </c>
      <c r="AS181" t="str">
        <f t="shared" si="240"/>
        <v>Lệch</v>
      </c>
      <c r="AT181" s="282" t="str">
        <f>VLOOKUP(C181,MOVI!C:DT,16,0)</f>
        <v>LTTP</v>
      </c>
      <c r="AU181" s="247" t="str">
        <f>VLOOKUP(C181,FPT!B:AS,16,0)</f>
        <v>LTTP</v>
      </c>
      <c r="AV181" t="str">
        <f t="shared" si="241"/>
        <v/>
      </c>
      <c r="AW181" t="str">
        <f>VLOOKUP(C181,MOVI!C:DT,17,0)</f>
        <v>L</v>
      </c>
      <c r="AX181" s="247" t="str">
        <f>VLOOKUP(C181,FPT!B:AV,17,0)</f>
        <v>L</v>
      </c>
      <c r="AY181" t="str">
        <f t="shared" si="242"/>
        <v/>
      </c>
      <c r="AZ181">
        <f>VLOOKUP(C181,MOVI!C:DT,18,0)</f>
        <v>0</v>
      </c>
      <c r="BA181" s="247">
        <f>VLOOKUP(C181,FPT!B:AY,18,0)</f>
        <v>0</v>
      </c>
      <c r="BB181" t="str">
        <f t="shared" si="243"/>
        <v/>
      </c>
      <c r="BC181" s="275">
        <f>VLOOKUP(C181,MOVI!C:DT,19,0)</f>
        <v>5000000</v>
      </c>
      <c r="BD181" s="275">
        <f>VLOOKUP(C181,FPT!B:BB,19,0)</f>
        <v>5000000</v>
      </c>
      <c r="BE181" t="str">
        <f t="shared" si="244"/>
        <v/>
      </c>
      <c r="BF181">
        <f>VLOOKUP(C181,MOVI!C:DT,20,0)</f>
        <v>0</v>
      </c>
      <c r="BG181" s="252">
        <f>VLOOKUP(C181,FPT!B:BE,20,0)</f>
        <v>0</v>
      </c>
      <c r="BH181" t="str">
        <f t="shared" si="245"/>
        <v/>
      </c>
      <c r="BI181" s="275">
        <f>VLOOKUP(C181,MOVI!C:DT,21,0)</f>
        <v>5000000</v>
      </c>
      <c r="BJ181" s="275">
        <f>VLOOKUP(C181,FPT!B:BH,21,0)</f>
        <v>5000000</v>
      </c>
      <c r="BK181" t="str">
        <f t="shared" si="246"/>
        <v/>
      </c>
      <c r="BL181" s="275">
        <f>VLOOKUP(C181,MOVI!C:DT,22,0)</f>
        <v>200000</v>
      </c>
      <c r="BM181" s="275">
        <f>VLOOKUP(C181,FPT!B:BK,22,0)</f>
        <v>200000</v>
      </c>
      <c r="BN181" t="str">
        <f t="shared" si="247"/>
        <v/>
      </c>
      <c r="BO181" s="275">
        <f>VLOOKUP(C181,MOVI!C:DT,23,0)</f>
        <v>500000</v>
      </c>
      <c r="BP181" s="275">
        <f>VLOOKUP(C181,FPT!B:BN,23,0)</f>
        <v>500000</v>
      </c>
      <c r="BQ181" t="str">
        <f t="shared" si="248"/>
        <v/>
      </c>
      <c r="BR181" s="275">
        <f>VLOOKUP(C181,MOVI!C:DT,24,0)</f>
        <v>0</v>
      </c>
      <c r="BS181" s="275">
        <f>VLOOKUP(C181,FPT!B:BQ,24,0)</f>
        <v>0</v>
      </c>
      <c r="BT181" t="str">
        <f t="shared" si="249"/>
        <v/>
      </c>
      <c r="BU181" s="275">
        <f>VLOOKUP(C181,MOVI!C:DT,25,0)</f>
        <v>0</v>
      </c>
      <c r="BV181" s="275">
        <f>VLOOKUP(C181,FPT!B:BT,25,0)</f>
        <v>0</v>
      </c>
      <c r="BW181" t="str">
        <f t="shared" si="250"/>
        <v/>
      </c>
      <c r="BX181" s="275">
        <f>VLOOKUP(C181,MOVI!C:DT,26,0)</f>
        <v>0</v>
      </c>
      <c r="BY181" s="275">
        <f>VLOOKUP(C181,FPT!B:BW,26,0)</f>
        <v>0</v>
      </c>
      <c r="BZ181" t="str">
        <f t="shared" si="251"/>
        <v/>
      </c>
      <c r="CA181" s="275">
        <f>VLOOKUP(C181,MOVI!C:DT,27,0)</f>
        <v>0</v>
      </c>
      <c r="CB181" s="275">
        <f>VLOOKUP(C181,FPT!B:BZ,27,0)</f>
        <v>0</v>
      </c>
      <c r="CC181" t="str">
        <f t="shared" si="252"/>
        <v/>
      </c>
      <c r="CD181" s="275">
        <f>VLOOKUP(C181,MOVI!C:DT,28,0)</f>
        <v>700000</v>
      </c>
      <c r="CE181" s="275">
        <f>VLOOKUP(C181,FPT!B:CC,28,0)</f>
        <v>700000</v>
      </c>
      <c r="CF181" t="str">
        <f t="shared" si="253"/>
        <v/>
      </c>
      <c r="CG181" t="str">
        <f>VLOOKUP(C181,MOVI!C:DT,29,0)</f>
        <v>CN</v>
      </c>
      <c r="CH181" s="252" t="str">
        <f>VLOOKUP(C181,FPT!B:CF,29,0)</f>
        <v>CN</v>
      </c>
      <c r="CI181" t="str">
        <f t="shared" si="254"/>
        <v/>
      </c>
      <c r="CJ181">
        <f>VLOOKUP(C181,MOVI!C:DT,30,0)</f>
        <v>26</v>
      </c>
      <c r="CK181" s="252">
        <f>VLOOKUP(C181,FPT!B:CI,30,0)</f>
        <v>26</v>
      </c>
      <c r="CL181" t="str">
        <f t="shared" si="255"/>
        <v/>
      </c>
      <c r="CM181">
        <f>VLOOKUP(C181,MOVI!C:DT,31,0)</f>
        <v>24</v>
      </c>
      <c r="CN181" s="252">
        <f>VLOOKUP(C181,FPT!B:CL,31,0)</f>
        <v>24</v>
      </c>
      <c r="CO181" t="str">
        <f t="shared" si="256"/>
        <v/>
      </c>
      <c r="CP181" s="275">
        <f>VLOOKUP(C181,MOVI!C:DT,32,0)</f>
        <v>2</v>
      </c>
      <c r="CQ181" s="275">
        <f>VLOOKUP(C181,FPT!B:CO,32,0)</f>
        <v>2</v>
      </c>
      <c r="CR181" t="str">
        <f t="shared" si="257"/>
        <v/>
      </c>
      <c r="CS181" s="275">
        <f>VLOOKUP(C181,MOVI!C:DT,33,0)</f>
        <v>0</v>
      </c>
      <c r="CT181" s="275">
        <f>VLOOKUP(C181,FPT!B:CR,33,0)</f>
        <v>0</v>
      </c>
      <c r="CU181" t="str">
        <f t="shared" si="258"/>
        <v/>
      </c>
      <c r="CV181" s="275">
        <f>VLOOKUP(C181,MOVI!C:DT,34,0)</f>
        <v>0</v>
      </c>
      <c r="CW181" s="275">
        <f>VLOOKUP(C181,FPT!B:CU,34,0)</f>
        <v>0</v>
      </c>
      <c r="CX181" t="str">
        <f t="shared" si="259"/>
        <v/>
      </c>
      <c r="CY181" s="275">
        <f>VLOOKUP(C181,MOVI!C:DT,35,0)</f>
        <v>26</v>
      </c>
      <c r="CZ181" s="275">
        <f>VLOOKUP(C181,FPT!B:CX,35,0)</f>
        <v>26</v>
      </c>
      <c r="DA181" t="str">
        <f t="shared" si="260"/>
        <v/>
      </c>
      <c r="DB181" s="275">
        <f>VLOOKUP(C181,MOVI!C:DT,36,0)</f>
        <v>0</v>
      </c>
      <c r="DC181" s="275">
        <f>VLOOKUP(C181,FPT!B:DA,36,0)</f>
        <v>0</v>
      </c>
      <c r="DD181" t="str">
        <f t="shared" si="261"/>
        <v/>
      </c>
      <c r="DE181" s="275">
        <f>VLOOKUP(C181,MOVI!C:DT,37,0)</f>
        <v>0</v>
      </c>
      <c r="DF181" s="275">
        <f>VLOOKUP(C181,FPT!B:DD,37,0)</f>
        <v>0</v>
      </c>
      <c r="DG181" t="str">
        <f t="shared" si="262"/>
        <v/>
      </c>
      <c r="DH181" s="275">
        <f>VLOOKUP(C181,MOVI!C:DT,38,0)</f>
        <v>0</v>
      </c>
      <c r="DI181" s="275">
        <f>VLOOKUP(C181,FPT!B:DG,38,0)</f>
        <v>0</v>
      </c>
      <c r="DJ181" t="str">
        <f t="shared" si="263"/>
        <v/>
      </c>
      <c r="DK181" s="275">
        <f>VLOOKUP(C181,MOVI!C:DT,39,0)</f>
        <v>0</v>
      </c>
      <c r="DL181" s="275">
        <f>VLOOKUP(C181,FPT!B:DJ,39,0)</f>
        <v>0</v>
      </c>
      <c r="DM181" t="str">
        <f t="shared" si="264"/>
        <v/>
      </c>
      <c r="DN181" s="275">
        <f>VLOOKUP(C181,MOVI!C:DT,40,0)</f>
        <v>0</v>
      </c>
      <c r="DO181" s="275">
        <f>VLOOKUP(C181,FPT!B:DM,40,0)</f>
        <v>0</v>
      </c>
      <c r="DP181" t="str">
        <f t="shared" si="265"/>
        <v/>
      </c>
      <c r="DQ181" s="275">
        <f>VLOOKUP(C181,MOVI!C:DT,41,0)</f>
        <v>0</v>
      </c>
      <c r="DR181" s="275">
        <f>VLOOKUP(C181,FPT!B:DP,41,0)</f>
        <v>0</v>
      </c>
      <c r="DS181" t="str">
        <f t="shared" si="266"/>
        <v/>
      </c>
      <c r="DT181" s="275">
        <f>VLOOKUP(C181,MOVI!C:DT,42,0)</f>
        <v>5000000</v>
      </c>
      <c r="DU181" s="275">
        <f>ROUND(VLOOKUP(C181,FPT!B:DS,42,0),0)</f>
        <v>5000000</v>
      </c>
      <c r="DV181" t="str">
        <f t="shared" si="267"/>
        <v/>
      </c>
      <c r="DW181" s="275">
        <f>VLOOKUP(C181,MOVI!C:DT,43,0)</f>
        <v>0</v>
      </c>
      <c r="DX181" s="275">
        <f>VLOOKUP(C181,FPT!B:DV,43,0)</f>
        <v>0</v>
      </c>
      <c r="DY181" t="str">
        <f t="shared" si="268"/>
        <v/>
      </c>
      <c r="DZ181" s="275">
        <f>VLOOKUP(C181,MOVI!C:DT,44,0)</f>
        <v>0</v>
      </c>
      <c r="EA181" s="275">
        <f>VLOOKUP(C181,FPT!B:DY,44,0)</f>
        <v>0</v>
      </c>
      <c r="EB181" t="str">
        <f t="shared" si="269"/>
        <v/>
      </c>
      <c r="EC181" s="275">
        <f>VLOOKUP(C181,MOVI!C:DT,45,0)</f>
        <v>5000000</v>
      </c>
      <c r="ED181" s="275">
        <f>ROUND(VLOOKUP(C181,FPT!B:EB,45,0),0)</f>
        <v>5000000</v>
      </c>
      <c r="EE181" t="str">
        <f t="shared" si="270"/>
        <v/>
      </c>
      <c r="EF181" s="275">
        <f>VLOOKUP(C181,MOVI!C:DT,46,0)</f>
        <v>200000</v>
      </c>
      <c r="EG181" s="275">
        <f>VLOOKUP(C181,FPT!B:EE,46,0)</f>
        <v>200000</v>
      </c>
      <c r="EH181" t="str">
        <f t="shared" si="271"/>
        <v/>
      </c>
      <c r="EI181" s="275">
        <f>VLOOKUP(C181,MOVI!C:DT,47,0)</f>
        <v>500000</v>
      </c>
      <c r="EJ181" s="275">
        <f>VLOOKUP(C181,FPT!B:EH,47,0)</f>
        <v>500000</v>
      </c>
      <c r="EK181" t="str">
        <f t="shared" si="272"/>
        <v/>
      </c>
      <c r="EL181" s="275">
        <f>VLOOKUP(C181,MOVI!C:DT,48,0)</f>
        <v>0</v>
      </c>
      <c r="EM181" s="275">
        <f>VLOOKUP(C181,FPT!B:EK,48,0)</f>
        <v>0</v>
      </c>
      <c r="EN181" t="str">
        <f t="shared" si="273"/>
        <v/>
      </c>
      <c r="EO181" s="275">
        <f>VLOOKUP(C181,MOVI!C:DT,49,0)</f>
        <v>0</v>
      </c>
      <c r="EP181" s="275">
        <f>VLOOKUP(C181,FPT!B:EN,49,0)</f>
        <v>0</v>
      </c>
      <c r="EQ181" t="str">
        <f t="shared" si="274"/>
        <v/>
      </c>
      <c r="ER181" s="275">
        <f>VLOOKUP(C181,MOVI!C:DT,50,0)</f>
        <v>0</v>
      </c>
      <c r="ES181" s="275">
        <f>VLOOKUP(C181,FPT!B:EQ,50,0)</f>
        <v>0</v>
      </c>
      <c r="ET181" t="str">
        <f t="shared" si="275"/>
        <v/>
      </c>
      <c r="EU181" s="275">
        <f>VLOOKUP(C181,MOVI!C:DT,51,0)</f>
        <v>0</v>
      </c>
      <c r="EV181" s="275">
        <f>VLOOKUP(C181,FPT!B:ET,51,0)</f>
        <v>0</v>
      </c>
      <c r="EW181" t="str">
        <f t="shared" si="276"/>
        <v/>
      </c>
      <c r="EX181" s="275">
        <f>VLOOKUP(C181,MOVI!C:DT,52,0)</f>
        <v>0</v>
      </c>
      <c r="EY181" s="275">
        <f>VLOOKUP(C181,FPT!B:EW,52,0)</f>
        <v>0</v>
      </c>
      <c r="EZ181" t="str">
        <f t="shared" si="277"/>
        <v/>
      </c>
      <c r="FA181" s="275">
        <f>VLOOKUP(C181,MOVI!C:DT,53,0)</f>
        <v>0</v>
      </c>
      <c r="FB181" s="275">
        <f>VLOOKUP(C181,FPT!B:EZ,53,0)</f>
        <v>0</v>
      </c>
      <c r="FC181" t="str">
        <f t="shared" si="278"/>
        <v/>
      </c>
      <c r="FD181" s="275">
        <f>VLOOKUP(C181,MOVI!C:DT,54,0)</f>
        <v>0</v>
      </c>
      <c r="FE181" s="275">
        <f>VLOOKUP(C181,FPT!B:FC,54,0)</f>
        <v>0</v>
      </c>
      <c r="FF181" t="str">
        <f t="shared" si="279"/>
        <v/>
      </c>
      <c r="FG181" s="275">
        <f>VLOOKUP(C181,MOVI!C:DT,55,0)</f>
        <v>0</v>
      </c>
      <c r="FH181" s="275">
        <f>VLOOKUP(C181,FPT!B:FF,55,0)</f>
        <v>0</v>
      </c>
      <c r="FI181" t="str">
        <f t="shared" si="280"/>
        <v/>
      </c>
      <c r="FJ181" s="275">
        <f>VLOOKUP(C181,MOVI!C:DT,56,0)</f>
        <v>700000</v>
      </c>
      <c r="FK181" s="275">
        <f>VLOOKUP(C181,FPT!B:FI,56,0)</f>
        <v>700000</v>
      </c>
      <c r="FL181" t="str">
        <f t="shared" si="281"/>
        <v/>
      </c>
      <c r="FM181" s="275">
        <f>VLOOKUP(C181,MOVI!C:DT,57,0)</f>
        <v>0</v>
      </c>
      <c r="FN181" s="275">
        <f>VLOOKUP(C181,FPT!B:FL,57,0)</f>
        <v>0</v>
      </c>
      <c r="FO181" t="str">
        <f t="shared" si="282"/>
        <v/>
      </c>
      <c r="FP181" s="275">
        <f>VLOOKUP(C181,MOVI!C:DT,58,0)</f>
        <v>0</v>
      </c>
      <c r="FQ181" s="275">
        <f>VLOOKUP(C181,FPT!B:FO,58,0)</f>
        <v>0</v>
      </c>
      <c r="FR181" t="str">
        <f t="shared" si="283"/>
        <v/>
      </c>
      <c r="FS181" s="275">
        <f>VLOOKUP(C181,MOVI!C:DT,59,0)</f>
        <v>0</v>
      </c>
      <c r="FT181" s="275">
        <f>VLOOKUP(C181,FPT!B:FR,59,0)</f>
        <v>0</v>
      </c>
      <c r="FU181" t="str">
        <f t="shared" si="284"/>
        <v/>
      </c>
      <c r="FV181" s="275">
        <f>VLOOKUP(C181,MOVI!C:DT,60,0)</f>
        <v>0</v>
      </c>
      <c r="FW181" s="275">
        <f>VLOOKUP(C181,FPT!B:FU,60,0)</f>
        <v>0</v>
      </c>
      <c r="FX181" t="str">
        <f t="shared" si="285"/>
        <v/>
      </c>
      <c r="FY181" s="275">
        <f>VLOOKUP(C181,MOVI!C:DT,61,0)</f>
        <v>0</v>
      </c>
      <c r="FZ181" s="275">
        <f>VLOOKUP(C181,FPT!B:FX,61,0)</f>
        <v>0</v>
      </c>
      <c r="GA181" t="str">
        <f t="shared" si="286"/>
        <v/>
      </c>
      <c r="GB181" s="275">
        <f>VLOOKUP(C181,MOVI!C:DT,62,0)</f>
        <v>0</v>
      </c>
      <c r="GC181" s="275">
        <f>VLOOKUP(C181,FPT!B:GA,62,0)</f>
        <v>0</v>
      </c>
      <c r="GD181" t="str">
        <f t="shared" si="287"/>
        <v/>
      </c>
      <c r="GE181" s="275">
        <f>VLOOKUP(C181,MOVI!C:DT,63,0)</f>
        <v>0</v>
      </c>
      <c r="GF181" s="275">
        <f>VLOOKUP(C181,FPT!B:GD,63,0)</f>
        <v>0</v>
      </c>
      <c r="GG181" t="str">
        <f t="shared" si="288"/>
        <v/>
      </c>
      <c r="GH181" s="275">
        <f>VLOOKUP(C181,MOVI!C:DT,64,0)</f>
        <v>0</v>
      </c>
      <c r="GI181" s="275">
        <f>VLOOKUP(C181,FPT!B:GG,64,0)</f>
        <v>0</v>
      </c>
      <c r="GJ181" t="str">
        <f t="shared" si="289"/>
        <v/>
      </c>
      <c r="GK181" s="275">
        <f>VLOOKUP(C181,MOVI!C:DT,65,0)</f>
        <v>0</v>
      </c>
      <c r="GL181" s="275">
        <f>VLOOKUP(C181,FPT!B:GJ,65,0)</f>
        <v>0</v>
      </c>
      <c r="GM181" t="str">
        <f t="shared" si="290"/>
        <v/>
      </c>
      <c r="GN181" s="275">
        <f>VLOOKUP(C181,MOVI!C:DT,66,0)</f>
        <v>0</v>
      </c>
      <c r="GO181" s="275">
        <f>VLOOKUP(C181,FPT!B:GM,66,0)</f>
        <v>0</v>
      </c>
      <c r="GP181" t="str">
        <f t="shared" si="291"/>
        <v/>
      </c>
      <c r="GQ181" s="275">
        <f>VLOOKUP(C181,MOVI!C:DT,67,0)</f>
        <v>0</v>
      </c>
      <c r="GR181" s="275">
        <f>VLOOKUP(C181,FPT!B:GP,67,0)</f>
        <v>0</v>
      </c>
      <c r="GS181" t="str">
        <f t="shared" si="292"/>
        <v/>
      </c>
      <c r="GT181" s="275">
        <f>VLOOKUP(C181,MOVI!C:DT,68,0)</f>
        <v>0</v>
      </c>
      <c r="GU181" s="275">
        <f>VLOOKUP(C181,FPT!B:GS,68,0)</f>
        <v>0</v>
      </c>
      <c r="GV181" t="str">
        <f t="shared" si="293"/>
        <v/>
      </c>
      <c r="GW181" s="275">
        <f>VLOOKUP(C181,MOVI!C:DT,69,0)</f>
        <v>0</v>
      </c>
      <c r="GX181" s="275">
        <f>VLOOKUP(C181,FPT!B:GV,69,0)</f>
        <v>0</v>
      </c>
      <c r="GY181" t="str">
        <f t="shared" si="294"/>
        <v/>
      </c>
      <c r="GZ181" s="275">
        <f>VLOOKUP(C181,MOVI!C:DT,70,0)</f>
        <v>0</v>
      </c>
      <c r="HA181" s="275">
        <f>VLOOKUP(C181,FPT!B:GY,70,0)</f>
        <v>0</v>
      </c>
      <c r="HB181" t="str">
        <f t="shared" si="295"/>
        <v/>
      </c>
      <c r="HC181" s="275">
        <f>VLOOKUP(C181,MOVI!C:DT,71,0)</f>
        <v>5700000</v>
      </c>
      <c r="HD181" s="275">
        <f>ROUND(VLOOKUP(C181,FPT!B:HB,71,0),0)</f>
        <v>5700000</v>
      </c>
      <c r="HE181" t="str">
        <f t="shared" si="296"/>
        <v/>
      </c>
      <c r="HF181" s="275">
        <f>ROUND(VLOOKUP(C181,MOVI!C:DT,72,0),0)</f>
        <v>0</v>
      </c>
      <c r="HG181" s="275">
        <f>ROUND(VLOOKUP(C181,FPT!B:HE,72,0),0)</f>
        <v>0</v>
      </c>
      <c r="HH181" t="str">
        <f t="shared" si="297"/>
        <v/>
      </c>
      <c r="HI181" s="275">
        <f>VLOOKUP(C181,MOVI!C:DT,73,0)</f>
        <v>0</v>
      </c>
      <c r="HJ181" s="275">
        <f>VLOOKUP(C181,FPT!B:HH,73,0)</f>
        <v>0</v>
      </c>
      <c r="HK181" t="str">
        <f t="shared" si="298"/>
        <v/>
      </c>
      <c r="HL181" s="275">
        <f>VLOOKUP(C181,MOVI!C:DT,74,0)</f>
        <v>0</v>
      </c>
      <c r="HM181" s="275">
        <f>VLOOKUP(C181,FPT!B:HK,74,0)</f>
        <v>0</v>
      </c>
      <c r="HN181" t="str">
        <f t="shared" si="299"/>
        <v/>
      </c>
      <c r="HO181" s="275">
        <f>VLOOKUP(C181,MOVI!C:DT,75,0)</f>
        <v>11000000</v>
      </c>
      <c r="HP181" s="275">
        <f>VLOOKUP(C181,FPT!B:HN,75,0)</f>
        <v>11000000</v>
      </c>
      <c r="HQ181" t="str">
        <f t="shared" si="300"/>
        <v/>
      </c>
      <c r="HR181" s="275">
        <f>VLOOKUP(C181,MOVI!C:DT,76,0)</f>
        <v>0</v>
      </c>
      <c r="HS181" s="275">
        <f>VLOOKUP(C181,FPT!B:HQ,76,0)</f>
        <v>0</v>
      </c>
      <c r="HT181" t="str">
        <f t="shared" si="301"/>
        <v/>
      </c>
      <c r="HU181" s="275">
        <f>VLOOKUP(C181,MOVI!C:DT,77,0)</f>
        <v>0</v>
      </c>
      <c r="HV181" s="275">
        <f>VLOOKUP(C181,FPT!B:HT,77,0)</f>
        <v>0</v>
      </c>
      <c r="HW181" t="str">
        <f t="shared" si="302"/>
        <v/>
      </c>
      <c r="HX181" s="274">
        <f>VLOOKUP(C181,MOVI!C:CB,78,0)</f>
        <v>400000</v>
      </c>
      <c r="HY181" s="261">
        <f>VLOOKUP(C181,FPT!$B:$CA,78,0)</f>
        <v>400000</v>
      </c>
      <c r="HZ181" t="str">
        <f t="shared" si="303"/>
        <v/>
      </c>
      <c r="IA181" s="275">
        <f>VLOOKUP(C181,MOVI!C:CD,79,0)</f>
        <v>50000</v>
      </c>
      <c r="IB181" s="275">
        <f>VLOOKUP(C181,FPT!B:HZ,79,0)</f>
        <v>50000</v>
      </c>
      <c r="IC181" t="str">
        <f t="shared" si="304"/>
        <v/>
      </c>
      <c r="ID181" s="275">
        <f>VLOOKUP(C181,MOVI!C:CD,80,0)</f>
        <v>75000</v>
      </c>
      <c r="IE181" s="275">
        <f>VLOOKUP(C181,FPT!B:IC,80,0)</f>
        <v>75000</v>
      </c>
      <c r="IF181" t="str">
        <f t="shared" si="305"/>
        <v/>
      </c>
      <c r="IG181" s="275">
        <f>VLOOKUP(C181,MOVI!C:DT,81,0)</f>
        <v>0</v>
      </c>
      <c r="IH181" s="275">
        <f>VLOOKUP(C181,FPT!B:IF,81,0)</f>
        <v>0</v>
      </c>
      <c r="II181" t="str">
        <f t="shared" si="306"/>
        <v/>
      </c>
      <c r="IJ181" s="275">
        <f>VLOOKUP(C181,MOVI!C:DT,82,0)</f>
        <v>525000</v>
      </c>
      <c r="IK181" s="275">
        <f>VLOOKUP(C181,FPT!B:II,82,0)</f>
        <v>525000</v>
      </c>
      <c r="IL181" t="str">
        <f t="shared" si="307"/>
        <v/>
      </c>
      <c r="IM181" s="275">
        <f>ROUND(VLOOKUP(C181,MOVI!C:DT,83,0),0)</f>
        <v>11525000</v>
      </c>
      <c r="IN181" s="275">
        <f>ROUND(VLOOKUP(C181,FPT!B:IL,83,0),0)</f>
        <v>11525000</v>
      </c>
      <c r="IO181" t="str">
        <f t="shared" si="308"/>
        <v/>
      </c>
      <c r="IP181" s="275">
        <f>VLOOKUP(C181,MOVI!C:DT,84,0)</f>
        <v>0</v>
      </c>
      <c r="IQ181" s="275">
        <f>VLOOKUP(C181,FPT!B:IO,84,0)</f>
        <v>0</v>
      </c>
      <c r="IR181" t="str">
        <f t="shared" si="309"/>
        <v/>
      </c>
      <c r="IS181" s="275">
        <f>ROUND(VLOOKUP(C181,MOVI!C:DT,85,0),0)</f>
        <v>0</v>
      </c>
      <c r="IT181" s="275">
        <f>ROUND(VLOOKUP(C181,FPT!B:IR,85,0),0)</f>
        <v>0</v>
      </c>
      <c r="IU181" t="str">
        <f t="shared" si="310"/>
        <v/>
      </c>
      <c r="IV181" s="275">
        <f>VLOOKUP(C181,MOVI!C:DT,86,0)</f>
        <v>0</v>
      </c>
      <c r="IW181" s="275">
        <f>VLOOKUP(C181,FPT!B:IU,86,0)</f>
        <v>0</v>
      </c>
      <c r="IX181" t="str">
        <f t="shared" si="311"/>
        <v/>
      </c>
      <c r="IY181" s="275">
        <f>ROUND(VLOOKUP(C181,MOVI!C:DT,87,0),0)</f>
        <v>0</v>
      </c>
      <c r="IZ181" s="275">
        <f>ROUND(VLOOKUP(C181,FPT!B:IX,87,0),0)</f>
        <v>0</v>
      </c>
      <c r="JA181" t="str">
        <f t="shared" si="312"/>
        <v/>
      </c>
      <c r="JB181" s="275">
        <f>VLOOKUP(C181,MOVI!C:DT,88,0)</f>
        <v>0</v>
      </c>
      <c r="JC181" s="275">
        <f>VLOOKUP(C181,FPT!B:JA,88,0)</f>
        <v>0</v>
      </c>
      <c r="JD181" t="str">
        <f t="shared" si="313"/>
        <v/>
      </c>
      <c r="JE181" s="275">
        <f>VLOOKUP(C181,MOVI!C:DT,89,0)</f>
        <v>50000</v>
      </c>
      <c r="JF181" s="275">
        <f>VLOOKUP(C181,FPT!B:JD,89,0)</f>
        <v>50000</v>
      </c>
      <c r="JG181" t="str">
        <f t="shared" si="314"/>
        <v/>
      </c>
      <c r="JH181" s="275">
        <f>VLOOKUP(C181,MOVI!C:DT,90,0)</f>
        <v>0</v>
      </c>
      <c r="JI181" s="275">
        <f>VLOOKUP(C181,FPT!B:JG,90,0)</f>
        <v>0</v>
      </c>
      <c r="JJ181" t="str">
        <f t="shared" si="315"/>
        <v/>
      </c>
      <c r="JK181" s="275">
        <f>VLOOKUP(C181,MOVI!C:DT,91,0)</f>
        <v>0</v>
      </c>
      <c r="JL181" s="275">
        <f>VLOOKUP(C181,FPT!B:JJ,91,0)</f>
        <v>0</v>
      </c>
      <c r="JM181" t="str">
        <f t="shared" si="316"/>
        <v/>
      </c>
      <c r="JN181" s="275">
        <f>VLOOKUP(C181,MOVI!C:DT,92,0)</f>
        <v>216090</v>
      </c>
      <c r="JO181" s="275">
        <f>VLOOKUP(C181,FPT!B:JM,92,0)</f>
        <v>216090</v>
      </c>
      <c r="JP181" t="str">
        <f t="shared" si="317"/>
        <v/>
      </c>
      <c r="JQ181" s="275">
        <f>VLOOKUP(C181,MOVI!C:DT,93,0)</f>
        <v>0</v>
      </c>
      <c r="JR181" s="275">
        <f>VLOOKUP(C181,FPT!B:JP,93,0)</f>
        <v>0</v>
      </c>
      <c r="JS181" t="str">
        <f t="shared" si="318"/>
        <v/>
      </c>
      <c r="JT181" s="275">
        <f>VLOOKUP(C181,MOVI!C:DT,94,0)</f>
        <v>266090</v>
      </c>
      <c r="JU181" s="275">
        <f>VLOOKUP(C181,FPT!B:JS,94,0)</f>
        <v>266090</v>
      </c>
      <c r="JV181" t="str">
        <f t="shared" si="319"/>
        <v/>
      </c>
      <c r="JW181" s="275">
        <f>VLOOKUP(C181,MOVI!C:DT,95,0)</f>
        <v>4908910</v>
      </c>
      <c r="JX181" s="275">
        <f>VLOOKUP(C181,FPT!B:JV,95,0)</f>
        <v>4908910</v>
      </c>
      <c r="JY181" t="str">
        <f t="shared" si="320"/>
        <v/>
      </c>
      <c r="JZ181" s="275">
        <f>VLOOKUP(C181,MOVI!C:DT,96,0)</f>
        <v>0</v>
      </c>
      <c r="KA181" s="275">
        <f>VLOOKUP(C181,FPT!B:JY,96,0)</f>
        <v>0</v>
      </c>
      <c r="KB181" t="str">
        <f t="shared" si="321"/>
        <v/>
      </c>
      <c r="KC181" s="275">
        <f>VLOOKUP(C181,MOVI!C:DT,97,0)</f>
        <v>4908910</v>
      </c>
      <c r="KD181" s="275">
        <f>VLOOKUP(C181,FPT!B:KB,97,0)</f>
        <v>4908910</v>
      </c>
      <c r="KE181" t="str">
        <f t="shared" si="322"/>
        <v/>
      </c>
      <c r="KF181" s="275">
        <f>VLOOKUP(C181,MOVI!C:DT,98,0)</f>
        <v>850000.00000000012</v>
      </c>
      <c r="KG181" s="275">
        <f>VLOOKUP(C181,FPT!B:KE,98,0)</f>
        <v>850000</v>
      </c>
      <c r="KH181" t="str">
        <f t="shared" si="323"/>
        <v/>
      </c>
      <c r="KI181" s="275">
        <f>VLOOKUP(C181,MOVI!C:DT,99,0)</f>
        <v>0</v>
      </c>
      <c r="KJ181" s="275">
        <f>VLOOKUP(C181,FPT!B:KH,99,0)</f>
        <v>0</v>
      </c>
      <c r="KK181" t="str">
        <f t="shared" si="324"/>
        <v/>
      </c>
      <c r="KL181" s="275">
        <f>VLOOKUP(C181,MOVI!C:DT,100,0)</f>
        <v>150000</v>
      </c>
      <c r="KM181" s="275">
        <f>VLOOKUP(C181,FPT!B:KK,100,0)</f>
        <v>150000</v>
      </c>
      <c r="KN181" t="str">
        <f t="shared" si="325"/>
        <v/>
      </c>
      <c r="KO181" s="275">
        <f>VLOOKUP(C181,MOVI!C:DT,101,0)</f>
        <v>0</v>
      </c>
      <c r="KP181" s="275">
        <f>VLOOKUP(C181,FPT!B:KN,101,0)</f>
        <v>0</v>
      </c>
      <c r="KQ181" t="str">
        <f t="shared" si="326"/>
        <v/>
      </c>
      <c r="KR181" s="275">
        <f>VLOOKUP(C181,MOVI!C:DT,102,0)</f>
        <v>0</v>
      </c>
      <c r="KS181" s="275">
        <f>VLOOKUP(C181,FPT!B:KQ,102,0)</f>
        <v>0</v>
      </c>
      <c r="KT181" t="str">
        <f t="shared" si="327"/>
        <v/>
      </c>
      <c r="KU181" s="275">
        <f>VLOOKUP(C181,MOVI!C:DT,103,0)</f>
        <v>1000000.0000000001</v>
      </c>
      <c r="KV181" s="275">
        <f>VLOOKUP(C181,FPT!B:KT,103,0)</f>
        <v>1000000</v>
      </c>
      <c r="KW181" t="str">
        <f t="shared" si="328"/>
        <v/>
      </c>
      <c r="KX181" s="275">
        <f>VLOOKUP(C181,MOVI!C:DT,104,0)</f>
        <v>1525000</v>
      </c>
      <c r="KY181" s="275">
        <f>VLOOKUP(C181,FPT!B:KW,104,0)</f>
        <v>1525000</v>
      </c>
      <c r="KZ181" t="str">
        <f t="shared" si="329"/>
        <v/>
      </c>
      <c r="LA181" s="275">
        <f>VLOOKUP(C181,MOVI!C:DT,105,0)</f>
        <v>100000</v>
      </c>
      <c r="LB181" s="275">
        <f>VLOOKUP(C181,FPT!B:KZ,105,0)</f>
        <v>100000</v>
      </c>
      <c r="LC181" t="str">
        <f t="shared" si="330"/>
        <v/>
      </c>
      <c r="LD181" s="275">
        <f>VLOOKUP(C181,MOVI!C:DT,106,0)</f>
        <v>6800000</v>
      </c>
      <c r="LE181" s="275">
        <f>VLOOKUP(C181,FPT!B:LC,106,0)</f>
        <v>6800000</v>
      </c>
      <c r="LF181" t="str">
        <f t="shared" si="331"/>
        <v/>
      </c>
      <c r="LG181" s="273">
        <f>VLOOKUP(C181,MOVI!C:DT,107,0)</f>
        <v>0</v>
      </c>
      <c r="LH181" s="273">
        <f>VLOOKUP(C181,FPT!B:LF,107,0)</f>
        <v>0</v>
      </c>
      <c r="LI181" t="str">
        <f t="shared" si="332"/>
        <v/>
      </c>
      <c r="LJ181" t="str">
        <f>VLOOKUP(C181,MOVI!C:DV,108,0)</f>
        <v>MoviSouthSales</v>
      </c>
      <c r="LK181" s="252" t="str">
        <f>VLOOKUP(C181,FPT!B:LI,108,0)</f>
        <v>MoviSouthSales</v>
      </c>
      <c r="LL181" t="str">
        <f t="shared" si="333"/>
        <v/>
      </c>
      <c r="LM181" s="275">
        <f>ROUND(VLOOKUP(C181,MOVI!C:DV,109,0),0)</f>
        <v>416667</v>
      </c>
      <c r="LN181" s="275">
        <f>ROUND(VLOOKUP(C181,FPT!B:LL,109,0),0)</f>
        <v>416667</v>
      </c>
      <c r="LO181" t="str">
        <f t="shared" si="334"/>
        <v/>
      </c>
      <c r="LP181" t="str">
        <f>VLOOKUP(C181,MOVI!C:DV,110,0)</f>
        <v>DNI</v>
      </c>
      <c r="LQ181" s="247" t="str">
        <f>VLOOKUP(C181,FPT!B:LO,110,0)</f>
        <v>DNI</v>
      </c>
      <c r="LR181" t="str">
        <f t="shared" si="335"/>
        <v/>
      </c>
      <c r="LS181">
        <f>MOVI!DI176</f>
        <v>22</v>
      </c>
      <c r="LV181">
        <f>MOVI!DJ176</f>
        <v>0</v>
      </c>
      <c r="LW181">
        <f>MOVI!DK176</f>
        <v>0</v>
      </c>
      <c r="LX181" t="str">
        <f>MOVI!DL176</f>
        <v>x</v>
      </c>
      <c r="LY181">
        <f>MOVI!DM176</f>
        <v>0</v>
      </c>
      <c r="LZ181">
        <f>MOVI!DN176</f>
        <v>50000</v>
      </c>
      <c r="MA181">
        <f>MOVI!DO176</f>
        <v>0</v>
      </c>
      <c r="MB181" t="str">
        <f>MOVI!DP176</f>
        <v>DNI</v>
      </c>
      <c r="MC181">
        <f>MOVI!DQ176</f>
        <v>0</v>
      </c>
      <c r="MD181">
        <f>MOVI!DR176</f>
        <v>0</v>
      </c>
      <c r="ME181" t="str">
        <f>VLOOKUP(C181,MOVI!C:DV,121,0)</f>
        <v>Group 3</v>
      </c>
      <c r="MF181" s="252" t="str">
        <f>VLOOKUP(C181,FPT!B:MD,111,0)</f>
        <v>Group 3</v>
      </c>
      <c r="MG181" t="str">
        <f t="shared" si="339"/>
        <v/>
      </c>
      <c r="MH181" t="str">
        <f>VLOOKUP(C181,MOVI!C:DT,122,0)</f>
        <v>MoviSouthGroup 3</v>
      </c>
      <c r="MI181" s="252" t="str">
        <f>VLOOKUP(C181,FPT!B:DS,112,0)</f>
        <v>MoviSouthGroup 3</v>
      </c>
      <c r="MJ181" t="str">
        <f t="shared" si="336"/>
        <v/>
      </c>
    </row>
    <row r="182" spans="1:348" x14ac:dyDescent="0.25">
      <c r="A182">
        <v>174</v>
      </c>
      <c r="B182" s="48">
        <v>4792</v>
      </c>
      <c r="C182" s="271" t="s">
        <v>1011</v>
      </c>
      <c r="D182" t="str">
        <f>VLOOKUP(C182,MOVI!C:D,2,0)</f>
        <v>Nguyễn Thị Đào</v>
      </c>
      <c r="E182" t="str">
        <f>VLOOKUP(C182,FPT!B:C,2,0)</f>
        <v>Nguyễn Thị Đào</v>
      </c>
      <c r="F182" t="str">
        <f t="shared" si="229"/>
        <v/>
      </c>
      <c r="G182" t="str">
        <f>VLOOKUP(C182,MOVI!C:E,3,0)</f>
        <v>Sales</v>
      </c>
      <c r="H182" t="str">
        <f>VLOOKUP(C182,FPT!B:F,3,0)</f>
        <v>Sales</v>
      </c>
      <c r="I182" t="str">
        <f t="shared" si="230"/>
        <v/>
      </c>
      <c r="J182" t="str">
        <f>VLOOKUP(C182,MOVI!C:H,4,0)</f>
        <v>Corporate sales</v>
      </c>
      <c r="K182" t="str">
        <f>VLOOKUP(C182,FPT!B:I,4,0)</f>
        <v>Corporate sales</v>
      </c>
      <c r="L182" t="str">
        <f t="shared" si="231"/>
        <v/>
      </c>
      <c r="M182" t="str">
        <f>VLOOKUP(C182,MOVI!C:DT,5,0)</f>
        <v>Associate</v>
      </c>
      <c r="N182" t="str">
        <f>VLOOKUP(C182,FPT!B:L,5,0)</f>
        <v>Associate</v>
      </c>
      <c r="O182" t="str">
        <f t="shared" si="232"/>
        <v/>
      </c>
      <c r="P182" t="str">
        <f>VLOOKUP(C182,MOVI!C:DT,6,0)</f>
        <v>Partnership Development Executive</v>
      </c>
      <c r="Q182" t="str">
        <f>VLOOKUP(C182,FPT!B:O,6,0)</f>
        <v>Partnership Development Executive</v>
      </c>
      <c r="R182" t="str">
        <f t="shared" si="233"/>
        <v/>
      </c>
      <c r="S182" t="str">
        <f>VLOOKUP(C182,MOVI!C:DT,7,0)</f>
        <v>North</v>
      </c>
      <c r="T182" t="str">
        <f>VLOOKUP(C182,FPT!B:R,7,0)</f>
        <v>North</v>
      </c>
      <c r="U182" t="str">
        <f t="shared" si="234"/>
        <v/>
      </c>
      <c r="V182" t="str">
        <f>VLOOKUP(C182,MOVI!C:DT,8,0)</f>
        <v>Movi</v>
      </c>
      <c r="W182" t="str">
        <f>VLOOKUP(C182,FPT!B:U,8,0)</f>
        <v>Movi</v>
      </c>
      <c r="X182" t="str">
        <f t="shared" si="235"/>
        <v/>
      </c>
      <c r="Y182" t="str">
        <f>VLOOKUP(C182,MOVI!C:DT,9,0)</f>
        <v>Full-time</v>
      </c>
      <c r="Z182" t="str">
        <f>VLOOKUP(C182,FPT!B:X,9,0)</f>
        <v>Full-time</v>
      </c>
      <c r="AA182" t="str">
        <f t="shared" si="236"/>
        <v/>
      </c>
      <c r="AB182" t="str">
        <f>VLOOKUP(C182,MOVI!C:DT,10,0)</f>
        <v>Maternity</v>
      </c>
      <c r="AC182" t="str">
        <f>VLOOKUP(C182,FPT!B:AA,10,0)</f>
        <v>Maternity</v>
      </c>
      <c r="AD182" t="str">
        <f t="shared" si="237"/>
        <v/>
      </c>
      <c r="AE182" s="247">
        <f>VLOOKUP(C182,MOVI!C:DT,11,0)</f>
        <v>43332</v>
      </c>
      <c r="AF182" s="247">
        <f>VLOOKUP(C182,FPT!B:AD,11,0)</f>
        <v>43332</v>
      </c>
      <c r="AG182" t="str">
        <f t="shared" si="238"/>
        <v/>
      </c>
      <c r="AH182" s="260" t="str">
        <f>VLOOKUP(C182,MOVI!C:DT,12,0)</f>
        <v>20/08/2021 - 19/02/2022</v>
      </c>
      <c r="AI182" s="260" t="str">
        <f>VLOOKUP(C182,FPT!B:AD,12,0)</f>
        <v>20/08/2021 - 19/02/2022</v>
      </c>
      <c r="AJ182" t="str">
        <f t="shared" si="338"/>
        <v/>
      </c>
      <c r="AK182">
        <f>VLOOKUP(C182,MOVI!C:DT,13,0)</f>
        <v>0</v>
      </c>
      <c r="AL182" s="247">
        <f>VLOOKUP(C182,FPT!B:AJ,13,0)</f>
        <v>0</v>
      </c>
      <c r="AM182" t="str">
        <f t="shared" si="337"/>
        <v/>
      </c>
      <c r="AN182" s="247">
        <f>VLOOKUP(C182,MOVI!C:DT,14,0)</f>
        <v>0</v>
      </c>
      <c r="AO182" s="247">
        <f>VLOOKUP(C182,FPT!B:AM,14,0)</f>
        <v>0</v>
      </c>
      <c r="AP182" t="str">
        <f t="shared" si="239"/>
        <v/>
      </c>
      <c r="AQ182" t="str">
        <f>VLOOKUP(C182,MOVI!C:DT,15,0)</f>
        <v>LC</v>
      </c>
      <c r="AR182" s="247" t="str">
        <f>VLOOKUP(C182,FPT!B:AP,15,0)</f>
        <v>LC</v>
      </c>
      <c r="AS182" t="str">
        <f t="shared" si="240"/>
        <v/>
      </c>
      <c r="AT182" s="282" t="str">
        <f>VLOOKUP(C182,MOVI!C:DT,16,0)</f>
        <v>LTTP</v>
      </c>
      <c r="AU182" s="247" t="str">
        <f>VLOOKUP(C182,FPT!B:AS,16,0)</f>
        <v>LTTP</v>
      </c>
      <c r="AV182" t="str">
        <f t="shared" si="241"/>
        <v/>
      </c>
      <c r="AW182" t="str">
        <f>VLOOKUP(C182,MOVI!C:DT,17,0)</f>
        <v>L</v>
      </c>
      <c r="AX182" s="247" t="str">
        <f>VLOOKUP(C182,FPT!B:AV,17,0)</f>
        <v>L</v>
      </c>
      <c r="AY182" t="str">
        <f t="shared" si="242"/>
        <v/>
      </c>
      <c r="AZ182">
        <f>VLOOKUP(C182,MOVI!C:DT,18,0)</f>
        <v>0</v>
      </c>
      <c r="BA182" s="247">
        <f>VLOOKUP(C182,FPT!B:AY,18,0)</f>
        <v>0</v>
      </c>
      <c r="BB182" t="str">
        <f t="shared" si="243"/>
        <v/>
      </c>
      <c r="BC182" s="275">
        <f>VLOOKUP(C182,MOVI!C:DT,19,0)</f>
        <v>5000000</v>
      </c>
      <c r="BD182" s="275">
        <f>VLOOKUP(C182,FPT!B:BB,19,0)</f>
        <v>5000000</v>
      </c>
      <c r="BE182" t="str">
        <f t="shared" si="244"/>
        <v/>
      </c>
      <c r="BF182">
        <f>VLOOKUP(C182,MOVI!C:DT,20,0)</f>
        <v>0</v>
      </c>
      <c r="BG182" s="252">
        <f>VLOOKUP(C182,FPT!B:BE,20,0)</f>
        <v>0</v>
      </c>
      <c r="BH182" t="str">
        <f t="shared" si="245"/>
        <v/>
      </c>
      <c r="BI182" s="275">
        <f>VLOOKUP(C182,MOVI!C:DT,21,0)</f>
        <v>5000000</v>
      </c>
      <c r="BJ182" s="275">
        <f>VLOOKUP(C182,FPT!B:BH,21,0)</f>
        <v>5000000</v>
      </c>
      <c r="BK182" t="str">
        <f t="shared" si="246"/>
        <v/>
      </c>
      <c r="BL182" s="275">
        <f>VLOOKUP(C182,MOVI!C:DT,22,0)</f>
        <v>200000</v>
      </c>
      <c r="BM182" s="275">
        <f>VLOOKUP(C182,FPT!B:BK,22,0)</f>
        <v>200000</v>
      </c>
      <c r="BN182" t="str">
        <f t="shared" si="247"/>
        <v/>
      </c>
      <c r="BO182" s="275">
        <f>VLOOKUP(C182,MOVI!C:DT,23,0)</f>
        <v>500000</v>
      </c>
      <c r="BP182" s="275">
        <f>VLOOKUP(C182,FPT!B:BN,23,0)</f>
        <v>500000</v>
      </c>
      <c r="BQ182" t="str">
        <f t="shared" si="248"/>
        <v/>
      </c>
      <c r="BR182" s="275">
        <f>VLOOKUP(C182,MOVI!C:DT,24,0)</f>
        <v>0</v>
      </c>
      <c r="BS182" s="275">
        <f>VLOOKUP(C182,FPT!B:BQ,24,0)</f>
        <v>0</v>
      </c>
      <c r="BT182" t="str">
        <f t="shared" si="249"/>
        <v/>
      </c>
      <c r="BU182" s="275">
        <f>VLOOKUP(C182,MOVI!C:DT,25,0)</f>
        <v>0</v>
      </c>
      <c r="BV182" s="275">
        <f>VLOOKUP(C182,FPT!B:BT,25,0)</f>
        <v>0</v>
      </c>
      <c r="BW182" t="str">
        <f t="shared" si="250"/>
        <v/>
      </c>
      <c r="BX182" s="275">
        <f>VLOOKUP(C182,MOVI!C:DT,26,0)</f>
        <v>0</v>
      </c>
      <c r="BY182" s="275">
        <f>VLOOKUP(C182,FPT!B:BW,26,0)</f>
        <v>0</v>
      </c>
      <c r="BZ182" t="str">
        <f t="shared" si="251"/>
        <v/>
      </c>
      <c r="CA182" s="275">
        <f>VLOOKUP(C182,MOVI!C:DT,27,0)</f>
        <v>0</v>
      </c>
      <c r="CB182" s="275">
        <f>VLOOKUP(C182,FPT!B:BZ,27,0)</f>
        <v>0</v>
      </c>
      <c r="CC182" t="str">
        <f t="shared" si="252"/>
        <v/>
      </c>
      <c r="CD182" s="275">
        <f>VLOOKUP(C182,MOVI!C:DT,28,0)</f>
        <v>700000</v>
      </c>
      <c r="CE182" s="275">
        <f>VLOOKUP(C182,FPT!B:CC,28,0)</f>
        <v>700000</v>
      </c>
      <c r="CF182" t="str">
        <f t="shared" si="253"/>
        <v/>
      </c>
      <c r="CG182" t="str">
        <f>VLOOKUP(C182,MOVI!C:DT,29,0)</f>
        <v>CN</v>
      </c>
      <c r="CH182" s="252" t="str">
        <f>VLOOKUP(C182,FPT!B:CF,29,0)</f>
        <v>CN</v>
      </c>
      <c r="CI182" t="str">
        <f t="shared" si="254"/>
        <v/>
      </c>
      <c r="CJ182">
        <f>VLOOKUP(C182,MOVI!C:DT,30,0)</f>
        <v>26</v>
      </c>
      <c r="CK182" s="252">
        <f>VLOOKUP(C182,FPT!B:CI,30,0)</f>
        <v>26</v>
      </c>
      <c r="CL182" t="str">
        <f t="shared" si="255"/>
        <v/>
      </c>
      <c r="CM182">
        <f>VLOOKUP(C182,MOVI!C:DT,31,0)</f>
        <v>0</v>
      </c>
      <c r="CN182" s="252">
        <f>VLOOKUP(C182,FPT!B:CL,31,0)</f>
        <v>0</v>
      </c>
      <c r="CO182" t="str">
        <f t="shared" si="256"/>
        <v/>
      </c>
      <c r="CP182" s="275">
        <f>VLOOKUP(C182,MOVI!C:DT,32,0)</f>
        <v>0</v>
      </c>
      <c r="CQ182" s="275">
        <f>VLOOKUP(C182,FPT!B:CO,32,0)</f>
        <v>0</v>
      </c>
      <c r="CR182" t="str">
        <f t="shared" si="257"/>
        <v/>
      </c>
      <c r="CS182" s="275">
        <f>VLOOKUP(C182,MOVI!C:DT,33,0)</f>
        <v>0</v>
      </c>
      <c r="CT182" s="275">
        <f>VLOOKUP(C182,FPT!B:CR,33,0)</f>
        <v>0</v>
      </c>
      <c r="CU182" t="str">
        <f t="shared" si="258"/>
        <v/>
      </c>
      <c r="CV182" s="275">
        <f>VLOOKUP(C182,MOVI!C:DT,34,0)</f>
        <v>0</v>
      </c>
      <c r="CW182" s="275">
        <f>VLOOKUP(C182,FPT!B:CU,34,0)</f>
        <v>0</v>
      </c>
      <c r="CX182" t="str">
        <f t="shared" si="259"/>
        <v/>
      </c>
      <c r="CY182" s="275">
        <f>VLOOKUP(C182,MOVI!C:DT,35,0)</f>
        <v>0</v>
      </c>
      <c r="CZ182" s="275">
        <f>VLOOKUP(C182,FPT!B:CX,35,0)</f>
        <v>0</v>
      </c>
      <c r="DA182" t="str">
        <f t="shared" si="260"/>
        <v/>
      </c>
      <c r="DB182" s="275">
        <f>VLOOKUP(C182,MOVI!C:DT,36,0)</f>
        <v>0</v>
      </c>
      <c r="DC182" s="275">
        <f>VLOOKUP(C182,FPT!B:DA,36,0)</f>
        <v>0</v>
      </c>
      <c r="DD182" t="str">
        <f t="shared" si="261"/>
        <v/>
      </c>
      <c r="DE182" s="275">
        <f>VLOOKUP(C182,MOVI!C:DT,37,0)</f>
        <v>0</v>
      </c>
      <c r="DF182" s="275">
        <f>VLOOKUP(C182,FPT!B:DD,37,0)</f>
        <v>0</v>
      </c>
      <c r="DG182" t="str">
        <f t="shared" si="262"/>
        <v/>
      </c>
      <c r="DH182" s="275">
        <f>VLOOKUP(C182,MOVI!C:DT,38,0)</f>
        <v>0</v>
      </c>
      <c r="DI182" s="275">
        <f>VLOOKUP(C182,FPT!B:DG,38,0)</f>
        <v>0</v>
      </c>
      <c r="DJ182" t="str">
        <f t="shared" si="263"/>
        <v/>
      </c>
      <c r="DK182" s="275">
        <f>VLOOKUP(C182,MOVI!C:DT,39,0)</f>
        <v>0</v>
      </c>
      <c r="DL182" s="275">
        <f>VLOOKUP(C182,FPT!B:DJ,39,0)</f>
        <v>0</v>
      </c>
      <c r="DM182" t="str">
        <f t="shared" si="264"/>
        <v/>
      </c>
      <c r="DN182" s="275">
        <f>VLOOKUP(C182,MOVI!C:DT,40,0)</f>
        <v>0</v>
      </c>
      <c r="DO182" s="275">
        <f>VLOOKUP(C182,FPT!B:DM,40,0)</f>
        <v>0</v>
      </c>
      <c r="DP182" t="str">
        <f t="shared" si="265"/>
        <v/>
      </c>
      <c r="DQ182" s="275">
        <f>VLOOKUP(C182,MOVI!C:DT,41,0)</f>
        <v>0</v>
      </c>
      <c r="DR182" s="275">
        <f>VLOOKUP(C182,FPT!B:DP,41,0)</f>
        <v>0</v>
      </c>
      <c r="DS182" t="str">
        <f t="shared" si="266"/>
        <v/>
      </c>
      <c r="DT182" s="275">
        <f>VLOOKUP(C182,MOVI!C:DT,42,0)</f>
        <v>0</v>
      </c>
      <c r="DU182" s="275">
        <f>ROUND(VLOOKUP(C182,FPT!B:DS,42,0),0)</f>
        <v>0</v>
      </c>
      <c r="DV182" t="str">
        <f t="shared" si="267"/>
        <v/>
      </c>
      <c r="DW182" s="275">
        <f>VLOOKUP(C182,MOVI!C:DT,43,0)</f>
        <v>0</v>
      </c>
      <c r="DX182" s="275">
        <f>VLOOKUP(C182,FPT!B:DV,43,0)</f>
        <v>0</v>
      </c>
      <c r="DY182" t="str">
        <f t="shared" si="268"/>
        <v/>
      </c>
      <c r="DZ182" s="275">
        <f>VLOOKUP(C182,MOVI!C:DT,44,0)</f>
        <v>0</v>
      </c>
      <c r="EA182" s="275">
        <f>VLOOKUP(C182,FPT!B:DY,44,0)</f>
        <v>0</v>
      </c>
      <c r="EB182" t="str">
        <f t="shared" si="269"/>
        <v/>
      </c>
      <c r="EC182" s="275">
        <f>VLOOKUP(C182,MOVI!C:DT,45,0)</f>
        <v>0</v>
      </c>
      <c r="ED182" s="275">
        <f>ROUND(VLOOKUP(C182,FPT!B:EB,45,0),0)</f>
        <v>0</v>
      </c>
      <c r="EE182" t="str">
        <f t="shared" si="270"/>
        <v/>
      </c>
      <c r="EF182" s="275">
        <f>VLOOKUP(C182,MOVI!C:DT,46,0)</f>
        <v>0</v>
      </c>
      <c r="EG182" s="275">
        <f>VLOOKUP(C182,FPT!B:EE,46,0)</f>
        <v>0</v>
      </c>
      <c r="EH182" t="str">
        <f t="shared" si="271"/>
        <v/>
      </c>
      <c r="EI182" s="275">
        <f>VLOOKUP(C182,MOVI!C:DT,47,0)</f>
        <v>0</v>
      </c>
      <c r="EJ182" s="275">
        <f>VLOOKUP(C182,FPT!B:EH,47,0)</f>
        <v>0</v>
      </c>
      <c r="EK182" t="str">
        <f t="shared" si="272"/>
        <v/>
      </c>
      <c r="EL182" s="275">
        <f>VLOOKUP(C182,MOVI!C:DT,48,0)</f>
        <v>0</v>
      </c>
      <c r="EM182" s="275">
        <f>VLOOKUP(C182,FPT!B:EK,48,0)</f>
        <v>0</v>
      </c>
      <c r="EN182" t="str">
        <f t="shared" si="273"/>
        <v/>
      </c>
      <c r="EO182" s="275">
        <f>VLOOKUP(C182,MOVI!C:DT,49,0)</f>
        <v>0</v>
      </c>
      <c r="EP182" s="275">
        <f>VLOOKUP(C182,FPT!B:EN,49,0)</f>
        <v>0</v>
      </c>
      <c r="EQ182" t="str">
        <f t="shared" si="274"/>
        <v/>
      </c>
      <c r="ER182" s="275">
        <f>VLOOKUP(C182,MOVI!C:DT,50,0)</f>
        <v>0</v>
      </c>
      <c r="ES182" s="275">
        <f>VLOOKUP(C182,FPT!B:EQ,50,0)</f>
        <v>0</v>
      </c>
      <c r="ET182" t="str">
        <f t="shared" si="275"/>
        <v/>
      </c>
      <c r="EU182" s="275">
        <f>VLOOKUP(C182,MOVI!C:DT,51,0)</f>
        <v>0</v>
      </c>
      <c r="EV182" s="275">
        <f>VLOOKUP(C182,FPT!B:ET,51,0)</f>
        <v>0</v>
      </c>
      <c r="EW182" t="str">
        <f t="shared" si="276"/>
        <v/>
      </c>
      <c r="EX182" s="275">
        <f>VLOOKUP(C182,MOVI!C:DT,52,0)</f>
        <v>0</v>
      </c>
      <c r="EY182" s="275">
        <f>VLOOKUP(C182,FPT!B:EW,52,0)</f>
        <v>0</v>
      </c>
      <c r="EZ182" t="str">
        <f t="shared" si="277"/>
        <v/>
      </c>
      <c r="FA182" s="275">
        <f>VLOOKUP(C182,MOVI!C:DT,53,0)</f>
        <v>0</v>
      </c>
      <c r="FB182" s="275">
        <f>VLOOKUP(C182,FPT!B:EZ,53,0)</f>
        <v>0</v>
      </c>
      <c r="FC182" t="str">
        <f t="shared" si="278"/>
        <v/>
      </c>
      <c r="FD182" s="275">
        <f>VLOOKUP(C182,MOVI!C:DT,54,0)</f>
        <v>0</v>
      </c>
      <c r="FE182" s="275">
        <f>VLOOKUP(C182,FPT!B:FC,54,0)</f>
        <v>0</v>
      </c>
      <c r="FF182" t="str">
        <f t="shared" si="279"/>
        <v/>
      </c>
      <c r="FG182" s="275">
        <f>VLOOKUP(C182,MOVI!C:DT,55,0)</f>
        <v>0</v>
      </c>
      <c r="FH182" s="275">
        <f>VLOOKUP(C182,FPT!B:FF,55,0)</f>
        <v>0</v>
      </c>
      <c r="FI182" t="str">
        <f t="shared" si="280"/>
        <v/>
      </c>
      <c r="FJ182" s="275">
        <f>VLOOKUP(C182,MOVI!C:DT,56,0)</f>
        <v>0</v>
      </c>
      <c r="FK182" s="275">
        <f>VLOOKUP(C182,FPT!B:FI,56,0)</f>
        <v>0</v>
      </c>
      <c r="FL182" t="str">
        <f t="shared" si="281"/>
        <v/>
      </c>
      <c r="FM182" s="275">
        <f>VLOOKUP(C182,MOVI!C:DT,57,0)</f>
        <v>0</v>
      </c>
      <c r="FN182" s="275">
        <f>VLOOKUP(C182,FPT!B:FL,57,0)</f>
        <v>0</v>
      </c>
      <c r="FO182" t="str">
        <f t="shared" si="282"/>
        <v/>
      </c>
      <c r="FP182" s="275">
        <f>VLOOKUP(C182,MOVI!C:DT,58,0)</f>
        <v>0</v>
      </c>
      <c r="FQ182" s="275">
        <f>VLOOKUP(C182,FPT!B:FO,58,0)</f>
        <v>0</v>
      </c>
      <c r="FR182" t="str">
        <f t="shared" si="283"/>
        <v/>
      </c>
      <c r="FS182" s="275">
        <f>VLOOKUP(C182,MOVI!C:DT,59,0)</f>
        <v>0</v>
      </c>
      <c r="FT182" s="275">
        <f>VLOOKUP(C182,FPT!B:FR,59,0)</f>
        <v>0</v>
      </c>
      <c r="FU182" t="str">
        <f t="shared" si="284"/>
        <v/>
      </c>
      <c r="FV182" s="275">
        <f>VLOOKUP(C182,MOVI!C:DT,60,0)</f>
        <v>0</v>
      </c>
      <c r="FW182" s="275">
        <f>VLOOKUP(C182,FPT!B:FU,60,0)</f>
        <v>0</v>
      </c>
      <c r="FX182" t="str">
        <f t="shared" si="285"/>
        <v/>
      </c>
      <c r="FY182" s="275">
        <f>VLOOKUP(C182,MOVI!C:DT,61,0)</f>
        <v>0</v>
      </c>
      <c r="FZ182" s="275">
        <f>VLOOKUP(C182,FPT!B:FX,61,0)</f>
        <v>0</v>
      </c>
      <c r="GA182" t="str">
        <f t="shared" si="286"/>
        <v/>
      </c>
      <c r="GB182" s="275">
        <f>VLOOKUP(C182,MOVI!C:DT,62,0)</f>
        <v>0</v>
      </c>
      <c r="GC182" s="275">
        <f>VLOOKUP(C182,FPT!B:GA,62,0)</f>
        <v>0</v>
      </c>
      <c r="GD182" t="str">
        <f t="shared" si="287"/>
        <v/>
      </c>
      <c r="GE182" s="275">
        <f>VLOOKUP(C182,MOVI!C:DT,63,0)</f>
        <v>0</v>
      </c>
      <c r="GF182" s="275">
        <f>VLOOKUP(C182,FPT!B:GD,63,0)</f>
        <v>0</v>
      </c>
      <c r="GG182" t="str">
        <f t="shared" si="288"/>
        <v/>
      </c>
      <c r="GH182" s="275">
        <f>VLOOKUP(C182,MOVI!C:DT,64,0)</f>
        <v>0</v>
      </c>
      <c r="GI182" s="275">
        <f>VLOOKUP(C182,FPT!B:GG,64,0)</f>
        <v>0</v>
      </c>
      <c r="GJ182" t="str">
        <f t="shared" si="289"/>
        <v/>
      </c>
      <c r="GK182" s="275">
        <f>VLOOKUP(C182,MOVI!C:DT,65,0)</f>
        <v>0</v>
      </c>
      <c r="GL182" s="275">
        <f>VLOOKUP(C182,FPT!B:GJ,65,0)</f>
        <v>0</v>
      </c>
      <c r="GM182" t="str">
        <f t="shared" si="290"/>
        <v/>
      </c>
      <c r="GN182" s="275">
        <f>VLOOKUP(C182,MOVI!C:DT,66,0)</f>
        <v>0</v>
      </c>
      <c r="GO182" s="275">
        <f>VLOOKUP(C182,FPT!B:GM,66,0)</f>
        <v>0</v>
      </c>
      <c r="GP182" t="str">
        <f t="shared" si="291"/>
        <v/>
      </c>
      <c r="GQ182" s="275">
        <f>VLOOKUP(C182,MOVI!C:DT,67,0)</f>
        <v>0</v>
      </c>
      <c r="GR182" s="275">
        <f>VLOOKUP(C182,FPT!B:GP,67,0)</f>
        <v>0</v>
      </c>
      <c r="GS182" t="str">
        <f t="shared" si="292"/>
        <v/>
      </c>
      <c r="GT182" s="275">
        <f>VLOOKUP(C182,MOVI!C:DT,68,0)</f>
        <v>0</v>
      </c>
      <c r="GU182" s="275">
        <f>VLOOKUP(C182,FPT!B:GS,68,0)</f>
        <v>0</v>
      </c>
      <c r="GV182" t="str">
        <f t="shared" si="293"/>
        <v/>
      </c>
      <c r="GW182" s="275">
        <f>VLOOKUP(C182,MOVI!C:DT,69,0)</f>
        <v>0</v>
      </c>
      <c r="GX182" s="275">
        <f>VLOOKUP(C182,FPT!B:GV,69,0)</f>
        <v>0</v>
      </c>
      <c r="GY182" t="str">
        <f t="shared" si="294"/>
        <v/>
      </c>
      <c r="GZ182" s="275">
        <f>VLOOKUP(C182,MOVI!C:DT,70,0)</f>
        <v>0</v>
      </c>
      <c r="HA182" s="275">
        <f>VLOOKUP(C182,FPT!B:GY,70,0)</f>
        <v>0</v>
      </c>
      <c r="HB182" t="str">
        <f t="shared" si="295"/>
        <v/>
      </c>
      <c r="HC182" s="275">
        <f>VLOOKUP(C182,MOVI!C:DT,71,0)</f>
        <v>0</v>
      </c>
      <c r="HD182" s="275">
        <f>ROUND(VLOOKUP(C182,FPT!B:HB,71,0),0)</f>
        <v>0</v>
      </c>
      <c r="HE182" t="str">
        <f t="shared" si="296"/>
        <v/>
      </c>
      <c r="HF182" s="275">
        <f>ROUND(VLOOKUP(C182,MOVI!C:DT,72,0),0)</f>
        <v>0</v>
      </c>
      <c r="HG182" s="275">
        <f>ROUND(VLOOKUP(C182,FPT!B:HE,72,0),0)</f>
        <v>0</v>
      </c>
      <c r="HH182" t="str">
        <f t="shared" si="297"/>
        <v/>
      </c>
      <c r="HI182" s="275">
        <f>VLOOKUP(C182,MOVI!C:DT,73,0)</f>
        <v>0</v>
      </c>
      <c r="HJ182" s="275">
        <f>VLOOKUP(C182,FPT!B:HH,73,0)</f>
        <v>0</v>
      </c>
      <c r="HK182" t="str">
        <f t="shared" si="298"/>
        <v/>
      </c>
      <c r="HL182" s="275">
        <f>VLOOKUP(C182,MOVI!C:DT,74,0)</f>
        <v>0</v>
      </c>
      <c r="HM182" s="275">
        <f>VLOOKUP(C182,FPT!B:HK,74,0)</f>
        <v>0</v>
      </c>
      <c r="HN182" t="str">
        <f t="shared" si="299"/>
        <v/>
      </c>
      <c r="HO182" s="275">
        <f>VLOOKUP(C182,MOVI!C:DT,75,0)</f>
        <v>11000000</v>
      </c>
      <c r="HP182" s="275">
        <f>VLOOKUP(C182,FPT!B:HN,75,0)</f>
        <v>11000000</v>
      </c>
      <c r="HQ182" t="str">
        <f t="shared" si="300"/>
        <v/>
      </c>
      <c r="HR182" s="275">
        <f>VLOOKUP(C182,MOVI!C:DT,76,0)</f>
        <v>2</v>
      </c>
      <c r="HS182" s="275">
        <f>VLOOKUP(C182,FPT!B:HQ,76,0)</f>
        <v>2</v>
      </c>
      <c r="HT182" t="str">
        <f t="shared" si="301"/>
        <v/>
      </c>
      <c r="HU182" s="275">
        <f>VLOOKUP(C182,MOVI!C:DT,77,0)</f>
        <v>8800000</v>
      </c>
      <c r="HV182" s="275">
        <f>VLOOKUP(C182,FPT!B:HT,77,0)</f>
        <v>8800000</v>
      </c>
      <c r="HW182" t="str">
        <f t="shared" si="302"/>
        <v/>
      </c>
      <c r="HX182" s="274">
        <f>VLOOKUP(C182,MOVI!C:CB,78,0)</f>
        <v>0</v>
      </c>
      <c r="HY182" s="261">
        <f>VLOOKUP(C182,FPT!$B:$CA,78,0)</f>
        <v>0</v>
      </c>
      <c r="HZ182" t="str">
        <f t="shared" si="303"/>
        <v/>
      </c>
      <c r="IA182" s="275">
        <f>VLOOKUP(C182,MOVI!C:CD,79,0)</f>
        <v>0</v>
      </c>
      <c r="IB182" s="275">
        <f>VLOOKUP(C182,FPT!B:HZ,79,0)</f>
        <v>0</v>
      </c>
      <c r="IC182" t="str">
        <f t="shared" si="304"/>
        <v/>
      </c>
      <c r="ID182" s="275">
        <f>VLOOKUP(C182,MOVI!C:CD,80,0)</f>
        <v>0</v>
      </c>
      <c r="IE182" s="275">
        <f>VLOOKUP(C182,FPT!B:IC,80,0)</f>
        <v>0</v>
      </c>
      <c r="IF182" t="str">
        <f t="shared" si="305"/>
        <v/>
      </c>
      <c r="IG182" s="275">
        <f>VLOOKUP(C182,MOVI!C:DT,81,0)</f>
        <v>0</v>
      </c>
      <c r="IH182" s="275">
        <f>VLOOKUP(C182,FPT!B:IF,81,0)</f>
        <v>0</v>
      </c>
      <c r="II182" t="str">
        <f t="shared" si="306"/>
        <v/>
      </c>
      <c r="IJ182" s="275">
        <f>VLOOKUP(C182,MOVI!C:DT,82,0)</f>
        <v>0</v>
      </c>
      <c r="IK182" s="275">
        <f>VLOOKUP(C182,FPT!B:II,82,0)</f>
        <v>0</v>
      </c>
      <c r="IL182" t="str">
        <f t="shared" si="307"/>
        <v/>
      </c>
      <c r="IM182" s="275">
        <f>ROUND(VLOOKUP(C182,MOVI!C:DT,83,0),0)</f>
        <v>19800000</v>
      </c>
      <c r="IN182" s="275">
        <f>ROUND(VLOOKUP(C182,FPT!B:IL,83,0),0)</f>
        <v>19800000</v>
      </c>
      <c r="IO182" t="str">
        <f t="shared" si="308"/>
        <v/>
      </c>
      <c r="IP182" s="275">
        <f>VLOOKUP(C182,MOVI!C:DT,84,0)</f>
        <v>0</v>
      </c>
      <c r="IQ182" s="275">
        <f>VLOOKUP(C182,FPT!B:IO,84,0)</f>
        <v>0</v>
      </c>
      <c r="IR182" t="str">
        <f t="shared" si="309"/>
        <v/>
      </c>
      <c r="IS182" s="275">
        <f>ROUND(VLOOKUP(C182,MOVI!C:DT,85,0),0)</f>
        <v>0</v>
      </c>
      <c r="IT182" s="275">
        <f>ROUND(VLOOKUP(C182,FPT!B:IR,85,0),0)</f>
        <v>0</v>
      </c>
      <c r="IU182" t="str">
        <f t="shared" si="310"/>
        <v/>
      </c>
      <c r="IV182" s="275">
        <f>VLOOKUP(C182,MOVI!C:DT,86,0)</f>
        <v>0</v>
      </c>
      <c r="IW182" s="275">
        <f>VLOOKUP(C182,FPT!B:IU,86,0)</f>
        <v>0</v>
      </c>
      <c r="IX182" t="str">
        <f t="shared" si="311"/>
        <v/>
      </c>
      <c r="IY182" s="275">
        <f>ROUND(VLOOKUP(C182,MOVI!C:DT,87,0),0)</f>
        <v>0</v>
      </c>
      <c r="IZ182" s="275">
        <f>ROUND(VLOOKUP(C182,FPT!B:IX,87,0),0)</f>
        <v>0</v>
      </c>
      <c r="JA182" t="str">
        <f t="shared" si="312"/>
        <v/>
      </c>
      <c r="JB182" s="275">
        <f>VLOOKUP(C182,MOVI!C:DT,88,0)</f>
        <v>0</v>
      </c>
      <c r="JC182" s="275">
        <f>VLOOKUP(C182,FPT!B:JA,88,0)</f>
        <v>0</v>
      </c>
      <c r="JD182" t="str">
        <f t="shared" si="313"/>
        <v/>
      </c>
      <c r="JE182" s="275">
        <f>VLOOKUP(C182,MOVI!C:DT,89,0)</f>
        <v>0</v>
      </c>
      <c r="JF182" s="275">
        <f>VLOOKUP(C182,FPT!B:JD,89,0)</f>
        <v>0</v>
      </c>
      <c r="JG182" t="str">
        <f t="shared" si="314"/>
        <v/>
      </c>
      <c r="JH182" s="275">
        <f>VLOOKUP(C182,MOVI!C:DT,90,0)</f>
        <v>0</v>
      </c>
      <c r="JI182" s="275">
        <f>VLOOKUP(C182,FPT!B:JG,90,0)</f>
        <v>0</v>
      </c>
      <c r="JJ182" t="str">
        <f t="shared" si="315"/>
        <v/>
      </c>
      <c r="JK182" s="275">
        <f>VLOOKUP(C182,MOVI!C:DT,91,0)</f>
        <v>0</v>
      </c>
      <c r="JL182" s="275">
        <f>VLOOKUP(C182,FPT!B:JJ,91,0)</f>
        <v>0</v>
      </c>
      <c r="JM182" t="str">
        <f t="shared" si="316"/>
        <v/>
      </c>
      <c r="JN182" s="275">
        <f>VLOOKUP(C182,MOVI!C:DT,92,0)</f>
        <v>0</v>
      </c>
      <c r="JO182" s="275">
        <f>VLOOKUP(C182,FPT!B:JM,92,0)</f>
        <v>0</v>
      </c>
      <c r="JP182" t="str">
        <f t="shared" si="317"/>
        <v/>
      </c>
      <c r="JQ182" s="275">
        <f>VLOOKUP(C182,MOVI!C:DT,93,0)</f>
        <v>0</v>
      </c>
      <c r="JR182" s="275">
        <f>VLOOKUP(C182,FPT!B:JP,93,0)</f>
        <v>0</v>
      </c>
      <c r="JS182" t="str">
        <f t="shared" si="318"/>
        <v/>
      </c>
      <c r="JT182" s="275">
        <f>VLOOKUP(C182,MOVI!C:DT,94,0)</f>
        <v>0</v>
      </c>
      <c r="JU182" s="275">
        <f>VLOOKUP(C182,FPT!B:JS,94,0)</f>
        <v>0</v>
      </c>
      <c r="JV182" t="str">
        <f t="shared" si="319"/>
        <v/>
      </c>
      <c r="JW182" s="275">
        <f>VLOOKUP(C182,MOVI!C:DT,95,0)</f>
        <v>0</v>
      </c>
      <c r="JX182" s="275">
        <f>VLOOKUP(C182,FPT!B:JV,95,0)</f>
        <v>0</v>
      </c>
      <c r="JY182" t="str">
        <f t="shared" si="320"/>
        <v/>
      </c>
      <c r="JZ182" s="275">
        <f>VLOOKUP(C182,MOVI!C:DT,96,0)</f>
        <v>0</v>
      </c>
      <c r="KA182" s="275">
        <f>VLOOKUP(C182,FPT!B:JY,96,0)</f>
        <v>0</v>
      </c>
      <c r="KB182" t="str">
        <f t="shared" si="321"/>
        <v/>
      </c>
      <c r="KC182" s="275">
        <f>VLOOKUP(C182,MOVI!C:DT,97,0)</f>
        <v>0</v>
      </c>
      <c r="KD182" s="275">
        <f>VLOOKUP(C182,FPT!B:KB,97,0)</f>
        <v>0</v>
      </c>
      <c r="KE182" t="str">
        <f t="shared" si="322"/>
        <v/>
      </c>
      <c r="KF182" s="275">
        <f>VLOOKUP(C182,MOVI!C:DT,98,0)</f>
        <v>0</v>
      </c>
      <c r="KG182" s="275">
        <f>VLOOKUP(C182,FPT!B:KE,98,0)</f>
        <v>0</v>
      </c>
      <c r="KH182" t="str">
        <f t="shared" si="323"/>
        <v/>
      </c>
      <c r="KI182" s="275">
        <f>VLOOKUP(C182,MOVI!C:DT,99,0)</f>
        <v>0</v>
      </c>
      <c r="KJ182" s="275">
        <f>VLOOKUP(C182,FPT!B:KH,99,0)</f>
        <v>0</v>
      </c>
      <c r="KK182" t="str">
        <f t="shared" si="324"/>
        <v/>
      </c>
      <c r="KL182" s="275">
        <f>VLOOKUP(C182,MOVI!C:DT,100,0)</f>
        <v>0</v>
      </c>
      <c r="KM182" s="275">
        <f>VLOOKUP(C182,FPT!B:KK,100,0)</f>
        <v>0</v>
      </c>
      <c r="KN182" t="str">
        <f t="shared" si="325"/>
        <v/>
      </c>
      <c r="KO182" s="275">
        <f>VLOOKUP(C182,MOVI!C:DT,101,0)</f>
        <v>0</v>
      </c>
      <c r="KP182" s="275">
        <f>VLOOKUP(C182,FPT!B:KN,101,0)</f>
        <v>0</v>
      </c>
      <c r="KQ182" t="str">
        <f t="shared" si="326"/>
        <v/>
      </c>
      <c r="KR182" s="275">
        <f>VLOOKUP(C182,MOVI!C:DT,102,0)</f>
        <v>0</v>
      </c>
      <c r="KS182" s="275">
        <f>VLOOKUP(C182,FPT!B:KQ,102,0)</f>
        <v>0</v>
      </c>
      <c r="KT182" t="str">
        <f t="shared" si="327"/>
        <v/>
      </c>
      <c r="KU182" s="275">
        <f>VLOOKUP(C182,MOVI!C:DT,103,0)</f>
        <v>0</v>
      </c>
      <c r="KV182" s="275">
        <f>VLOOKUP(C182,FPT!B:KT,103,0)</f>
        <v>0</v>
      </c>
      <c r="KW182" t="str">
        <f t="shared" si="328"/>
        <v/>
      </c>
      <c r="KX182" s="275">
        <f>VLOOKUP(C182,MOVI!C:DT,104,0)</f>
        <v>0</v>
      </c>
      <c r="KY182" s="275">
        <f>VLOOKUP(C182,FPT!B:KW,104,0)</f>
        <v>0</v>
      </c>
      <c r="KZ182" t="str">
        <f t="shared" si="329"/>
        <v/>
      </c>
      <c r="LA182" s="275">
        <f>VLOOKUP(C182,MOVI!C:DT,105,0)</f>
        <v>0</v>
      </c>
      <c r="LB182" s="275">
        <f>VLOOKUP(C182,FPT!B:KZ,105,0)</f>
        <v>0</v>
      </c>
      <c r="LC182" t="str">
        <f t="shared" si="330"/>
        <v/>
      </c>
      <c r="LD182" s="275">
        <f>VLOOKUP(C182,MOVI!C:DT,106,0)</f>
        <v>0</v>
      </c>
      <c r="LE182" s="275">
        <f>VLOOKUP(C182,FPT!B:LC,106,0)</f>
        <v>0</v>
      </c>
      <c r="LF182" t="str">
        <f t="shared" si="331"/>
        <v/>
      </c>
      <c r="LG182" s="273">
        <f>VLOOKUP(C182,MOVI!C:DT,107,0)</f>
        <v>0</v>
      </c>
      <c r="LH182" s="273">
        <f>VLOOKUP(C182,FPT!B:LF,107,0)</f>
        <v>0</v>
      </c>
      <c r="LI182" t="str">
        <f t="shared" si="332"/>
        <v/>
      </c>
      <c r="LJ182" t="str">
        <f>VLOOKUP(C182,MOVI!C:DV,108,0)</f>
        <v>MoviNorthSales</v>
      </c>
      <c r="LK182" s="252" t="str">
        <f>VLOOKUP(C182,FPT!B:LI,108,0)</f>
        <v>MoviNorthSales</v>
      </c>
      <c r="LL182" t="str">
        <f t="shared" si="333"/>
        <v/>
      </c>
      <c r="LM182" s="275">
        <f>ROUND(VLOOKUP(C182,MOVI!C:DV,109,0),0)</f>
        <v>416667</v>
      </c>
      <c r="LN182" s="275">
        <f>ROUND(VLOOKUP(C182,FPT!B:LL,109,0),0)</f>
        <v>416667</v>
      </c>
      <c r="LO182" t="str">
        <f t="shared" si="334"/>
        <v/>
      </c>
      <c r="LP182" t="str">
        <f>VLOOKUP(C182,MOVI!C:DV,110,0)</f>
        <v>HNI</v>
      </c>
      <c r="LQ182" s="247" t="str">
        <f>VLOOKUP(C182,FPT!B:LO,110,0)</f>
        <v>HNI</v>
      </c>
      <c r="LR182" t="str">
        <f t="shared" si="335"/>
        <v/>
      </c>
      <c r="LS182">
        <f>MOVI!DI177</f>
        <v>0</v>
      </c>
      <c r="LV182">
        <f>MOVI!DJ177</f>
        <v>0</v>
      </c>
      <c r="LW182">
        <f>MOVI!DK177</f>
        <v>0</v>
      </c>
      <c r="LX182">
        <f>MOVI!DL177</f>
        <v>0</v>
      </c>
      <c r="LY182">
        <f>MOVI!DM177</f>
        <v>0</v>
      </c>
      <c r="LZ182">
        <f>MOVI!DN177</f>
        <v>0</v>
      </c>
      <c r="MA182">
        <f>MOVI!DO177</f>
        <v>0</v>
      </c>
      <c r="MB182" t="str">
        <f>MOVI!DP177</f>
        <v>HNI</v>
      </c>
      <c r="MC182">
        <f>MOVI!DQ177</f>
        <v>44428</v>
      </c>
      <c r="MD182">
        <f>MOVI!DR177</f>
        <v>44611</v>
      </c>
      <c r="ME182" t="str">
        <f>VLOOKUP(C182,MOVI!C:DV,121,0)</f>
        <v/>
      </c>
      <c r="MF182" s="252"/>
      <c r="MG182" t="str">
        <f t="shared" si="339"/>
        <v/>
      </c>
      <c r="MH182" t="str">
        <f>VLOOKUP(C182,MOVI!C:DT,122,0)</f>
        <v>MoviNorth</v>
      </c>
      <c r="MI182" s="252" t="str">
        <f>VLOOKUP(C182,FPT!B:DS,112,0)</f>
        <v>MoviNorth</v>
      </c>
      <c r="MJ182" t="str">
        <f t="shared" si="336"/>
        <v/>
      </c>
    </row>
    <row r="183" spans="1:348" x14ac:dyDescent="0.25">
      <c r="A183">
        <v>175</v>
      </c>
      <c r="B183" s="48">
        <v>5189</v>
      </c>
      <c r="C183" s="271" t="s">
        <v>1019</v>
      </c>
      <c r="D183" t="str">
        <f>VLOOKUP(C183,MOVI!C:D,2,0)</f>
        <v>Nguyễn Thị Phương</v>
      </c>
      <c r="E183" t="str">
        <f>VLOOKUP(C183,FPT!B:C,2,0)</f>
        <v>Nguyễn Thị Phương</v>
      </c>
      <c r="F183" t="str">
        <f t="shared" si="229"/>
        <v/>
      </c>
      <c r="G183" t="str">
        <f>VLOOKUP(C183,MOVI!C:E,3,0)</f>
        <v>Sales</v>
      </c>
      <c r="H183" t="str">
        <f>VLOOKUP(C183,FPT!B:F,3,0)</f>
        <v>Sales</v>
      </c>
      <c r="I183" t="str">
        <f t="shared" si="230"/>
        <v/>
      </c>
      <c r="J183" t="str">
        <f>VLOOKUP(C183,MOVI!C:H,4,0)</f>
        <v>Corporate sales</v>
      </c>
      <c r="K183" t="str">
        <f>VLOOKUP(C183,FPT!B:I,4,0)</f>
        <v>Corporate sales</v>
      </c>
      <c r="L183" t="str">
        <f t="shared" si="231"/>
        <v/>
      </c>
      <c r="M183" t="str">
        <f>VLOOKUP(C183,MOVI!C:DT,5,0)</f>
        <v>Associate</v>
      </c>
      <c r="N183" t="str">
        <f>VLOOKUP(C183,FPT!B:L,5,0)</f>
        <v>Associate</v>
      </c>
      <c r="O183" t="str">
        <f t="shared" si="232"/>
        <v/>
      </c>
      <c r="P183" t="str">
        <f>VLOOKUP(C183,MOVI!C:DT,6,0)</f>
        <v>Field Collector</v>
      </c>
      <c r="Q183" t="str">
        <f>VLOOKUP(C183,FPT!B:O,6,0)</f>
        <v>Field Collector</v>
      </c>
      <c r="R183" t="str">
        <f t="shared" si="233"/>
        <v/>
      </c>
      <c r="S183" t="str">
        <f>VLOOKUP(C183,MOVI!C:DT,7,0)</f>
        <v>South</v>
      </c>
      <c r="T183" t="str">
        <f>VLOOKUP(C183,FPT!B:R,7,0)</f>
        <v>South</v>
      </c>
      <c r="U183" t="str">
        <f t="shared" si="234"/>
        <v/>
      </c>
      <c r="V183" t="str">
        <f>VLOOKUP(C183,MOVI!C:DT,8,0)</f>
        <v>Movi</v>
      </c>
      <c r="W183" t="str">
        <f>VLOOKUP(C183,FPT!B:U,8,0)</f>
        <v>Movi</v>
      </c>
      <c r="X183" t="str">
        <f t="shared" si="235"/>
        <v/>
      </c>
      <c r="Y183" t="str">
        <f>VLOOKUP(C183,MOVI!C:DT,9,0)</f>
        <v>Full-time</v>
      </c>
      <c r="Z183" t="str">
        <f>VLOOKUP(C183,FPT!B:X,9,0)</f>
        <v>Full-time</v>
      </c>
      <c r="AA183" t="str">
        <f t="shared" si="236"/>
        <v/>
      </c>
      <c r="AB183" t="str">
        <f>VLOOKUP(C183,MOVI!C:DT,10,0)</f>
        <v>Permanent</v>
      </c>
      <c r="AC183" t="str">
        <f>VLOOKUP(C183,FPT!B:AA,10,0)</f>
        <v>Permanent</v>
      </c>
      <c r="AD183" t="str">
        <f t="shared" si="237"/>
        <v/>
      </c>
      <c r="AE183" s="247">
        <f>VLOOKUP(C183,MOVI!C:DT,11,0)</f>
        <v>43683</v>
      </c>
      <c r="AF183" s="247">
        <f>VLOOKUP(C183,FPT!B:AD,11,0)</f>
        <v>43683</v>
      </c>
      <c r="AG183" t="str">
        <f t="shared" si="238"/>
        <v/>
      </c>
      <c r="AH183" s="260" t="str">
        <f>VLOOKUP(C183,MOVI!C:DT,12,0)</f>
        <v>15/06/2021 - 14/12/2021</v>
      </c>
      <c r="AI183" s="260" t="str">
        <f>VLOOKUP(C183,FPT!B:AD,12,0)</f>
        <v>15/06/2021 - 14/12/2021</v>
      </c>
      <c r="AJ183" t="str">
        <f t="shared" si="338"/>
        <v/>
      </c>
      <c r="AK183">
        <f>VLOOKUP(C183,MOVI!C:DT,13,0)</f>
        <v>0</v>
      </c>
      <c r="AL183" s="247">
        <f>VLOOKUP(C183,FPT!B:AJ,13,0)</f>
        <v>0</v>
      </c>
      <c r="AM183" t="str">
        <f t="shared" si="337"/>
        <v/>
      </c>
      <c r="AN183" s="247">
        <f>VLOOKUP(C183,MOVI!C:DT,14,0)</f>
        <v>0</v>
      </c>
      <c r="AO183" s="247">
        <f>VLOOKUP(C183,FPT!B:AM,14,0)</f>
        <v>0</v>
      </c>
      <c r="AP183" t="str">
        <f t="shared" si="239"/>
        <v/>
      </c>
      <c r="AQ183" t="str">
        <f>VLOOKUP(C183,MOVI!C:DT,15,0)</f>
        <v>LC</v>
      </c>
      <c r="AR183" s="247" t="str">
        <f>VLOOKUP(C183,FPT!B:AP,15,0)</f>
        <v>LC</v>
      </c>
      <c r="AS183" t="str">
        <f t="shared" si="240"/>
        <v/>
      </c>
      <c r="AT183" s="282" t="str">
        <f>VLOOKUP(C183,MOVI!C:DT,16,0)</f>
        <v>LTTP</v>
      </c>
      <c r="AU183" s="247" t="str">
        <f>VLOOKUP(C183,FPT!B:AS,16,0)</f>
        <v>LTTP</v>
      </c>
      <c r="AV183" t="str">
        <f t="shared" si="241"/>
        <v/>
      </c>
      <c r="AW183" t="str">
        <f>VLOOKUP(C183,MOVI!C:DT,17,0)</f>
        <v>L</v>
      </c>
      <c r="AX183" s="247" t="str">
        <f>VLOOKUP(C183,FPT!B:AV,17,0)</f>
        <v>L</v>
      </c>
      <c r="AY183" t="str">
        <f t="shared" si="242"/>
        <v/>
      </c>
      <c r="AZ183">
        <f>VLOOKUP(C183,MOVI!C:DT,18,0)</f>
        <v>0</v>
      </c>
      <c r="BA183" s="247">
        <f>VLOOKUP(C183,FPT!B:AY,18,0)</f>
        <v>0</v>
      </c>
      <c r="BB183" t="str">
        <f t="shared" si="243"/>
        <v/>
      </c>
      <c r="BC183" s="275">
        <f>VLOOKUP(C183,MOVI!C:DT,19,0)</f>
        <v>5000000</v>
      </c>
      <c r="BD183" s="275">
        <f>VLOOKUP(C183,FPT!B:BB,19,0)</f>
        <v>5000000</v>
      </c>
      <c r="BE183" t="str">
        <f t="shared" si="244"/>
        <v/>
      </c>
      <c r="BF183">
        <f>VLOOKUP(C183,MOVI!C:DT,20,0)</f>
        <v>0</v>
      </c>
      <c r="BG183" s="252">
        <f>VLOOKUP(C183,FPT!B:BE,20,0)</f>
        <v>0</v>
      </c>
      <c r="BH183" t="str">
        <f t="shared" si="245"/>
        <v/>
      </c>
      <c r="BI183" s="275">
        <f>VLOOKUP(C183,MOVI!C:DT,21,0)</f>
        <v>5000000</v>
      </c>
      <c r="BJ183" s="275">
        <f>VLOOKUP(C183,FPT!B:BH,21,0)</f>
        <v>5000000</v>
      </c>
      <c r="BK183" t="str">
        <f t="shared" si="246"/>
        <v/>
      </c>
      <c r="BL183" s="275">
        <f>VLOOKUP(C183,MOVI!C:DT,22,0)</f>
        <v>0</v>
      </c>
      <c r="BM183" s="275">
        <f>VLOOKUP(C183,FPT!B:BK,22,0)</f>
        <v>0</v>
      </c>
      <c r="BN183" t="str">
        <f t="shared" si="247"/>
        <v/>
      </c>
      <c r="BO183" s="275">
        <f>VLOOKUP(C183,MOVI!C:DT,23,0)</f>
        <v>500000</v>
      </c>
      <c r="BP183" s="275">
        <f>VLOOKUP(C183,FPT!B:BN,23,0)</f>
        <v>500000</v>
      </c>
      <c r="BQ183" t="str">
        <f t="shared" si="248"/>
        <v/>
      </c>
      <c r="BR183" s="275">
        <f>VLOOKUP(C183,MOVI!C:DT,24,0)</f>
        <v>0</v>
      </c>
      <c r="BS183" s="275">
        <f>VLOOKUP(C183,FPT!B:BQ,24,0)</f>
        <v>0</v>
      </c>
      <c r="BT183" t="str">
        <f t="shared" si="249"/>
        <v/>
      </c>
      <c r="BU183" s="275">
        <f>VLOOKUP(C183,MOVI!C:DT,25,0)</f>
        <v>0</v>
      </c>
      <c r="BV183" s="275">
        <f>VLOOKUP(C183,FPT!B:BT,25,0)</f>
        <v>0</v>
      </c>
      <c r="BW183" t="str">
        <f t="shared" si="250"/>
        <v/>
      </c>
      <c r="BX183" s="275">
        <f>VLOOKUP(C183,MOVI!C:DT,26,0)</f>
        <v>0</v>
      </c>
      <c r="BY183" s="275">
        <f>VLOOKUP(C183,FPT!B:BW,26,0)</f>
        <v>0</v>
      </c>
      <c r="BZ183" t="str">
        <f t="shared" si="251"/>
        <v/>
      </c>
      <c r="CA183" s="275">
        <f>VLOOKUP(C183,MOVI!C:DT,27,0)</f>
        <v>0</v>
      </c>
      <c r="CB183" s="275">
        <f>VLOOKUP(C183,FPT!B:BZ,27,0)</f>
        <v>0</v>
      </c>
      <c r="CC183" t="str">
        <f t="shared" si="252"/>
        <v/>
      </c>
      <c r="CD183" s="275">
        <f>VLOOKUP(C183,MOVI!C:DT,28,0)</f>
        <v>500000</v>
      </c>
      <c r="CE183" s="275">
        <f>VLOOKUP(C183,FPT!B:CC,28,0)</f>
        <v>500000</v>
      </c>
      <c r="CF183" t="str">
        <f t="shared" si="253"/>
        <v/>
      </c>
      <c r="CG183" t="str">
        <f>VLOOKUP(C183,MOVI!C:DT,29,0)</f>
        <v>CN</v>
      </c>
      <c r="CH183" s="252" t="str">
        <f>VLOOKUP(C183,FPT!B:CF,29,0)</f>
        <v>CN</v>
      </c>
      <c r="CI183" t="str">
        <f t="shared" si="254"/>
        <v/>
      </c>
      <c r="CJ183">
        <f>VLOOKUP(C183,MOVI!C:DT,30,0)</f>
        <v>26</v>
      </c>
      <c r="CK183" s="252">
        <f>VLOOKUP(C183,FPT!B:CI,30,0)</f>
        <v>26</v>
      </c>
      <c r="CL183" t="str">
        <f t="shared" si="255"/>
        <v/>
      </c>
      <c r="CM183">
        <f>VLOOKUP(C183,MOVI!C:DT,31,0)</f>
        <v>0</v>
      </c>
      <c r="CN183" s="252">
        <f>VLOOKUP(C183,FPT!B:CL,31,0)</f>
        <v>0</v>
      </c>
      <c r="CO183" t="str">
        <f t="shared" si="256"/>
        <v/>
      </c>
      <c r="CP183" s="275">
        <f>VLOOKUP(C183,MOVI!C:DT,32,0)</f>
        <v>7</v>
      </c>
      <c r="CQ183" s="275">
        <f>VLOOKUP(C183,FPT!B:CO,32,0)</f>
        <v>7</v>
      </c>
      <c r="CR183" t="str">
        <f t="shared" si="257"/>
        <v/>
      </c>
      <c r="CS183" s="275">
        <f>VLOOKUP(C183,MOVI!C:DT,33,0)</f>
        <v>0</v>
      </c>
      <c r="CT183" s="275">
        <f>VLOOKUP(C183,FPT!B:CR,33,0)</f>
        <v>0</v>
      </c>
      <c r="CU183" t="str">
        <f t="shared" si="258"/>
        <v/>
      </c>
      <c r="CV183" s="275">
        <f>VLOOKUP(C183,MOVI!C:DT,34,0)</f>
        <v>0</v>
      </c>
      <c r="CW183" s="275">
        <f>VLOOKUP(C183,FPT!B:CU,34,0)</f>
        <v>0</v>
      </c>
      <c r="CX183" t="str">
        <f t="shared" si="259"/>
        <v/>
      </c>
      <c r="CY183" s="275">
        <f>VLOOKUP(C183,MOVI!C:DT,35,0)</f>
        <v>7</v>
      </c>
      <c r="CZ183" s="275">
        <f>VLOOKUP(C183,FPT!B:CX,35,0)</f>
        <v>7</v>
      </c>
      <c r="DA183" t="str">
        <f t="shared" si="260"/>
        <v/>
      </c>
      <c r="DB183" s="275">
        <f>VLOOKUP(C183,MOVI!C:DT,36,0)</f>
        <v>0</v>
      </c>
      <c r="DC183" s="275">
        <f>VLOOKUP(C183,FPT!B:DA,36,0)</f>
        <v>0</v>
      </c>
      <c r="DD183" t="str">
        <f t="shared" si="261"/>
        <v/>
      </c>
      <c r="DE183" s="275">
        <f>VLOOKUP(C183,MOVI!C:DT,37,0)</f>
        <v>0</v>
      </c>
      <c r="DF183" s="275">
        <f>VLOOKUP(C183,FPT!B:DD,37,0)</f>
        <v>0</v>
      </c>
      <c r="DG183" t="str">
        <f t="shared" si="262"/>
        <v/>
      </c>
      <c r="DH183" s="275">
        <f>VLOOKUP(C183,MOVI!C:DT,38,0)</f>
        <v>0</v>
      </c>
      <c r="DI183" s="275">
        <f>VLOOKUP(C183,FPT!B:DG,38,0)</f>
        <v>0</v>
      </c>
      <c r="DJ183" t="str">
        <f t="shared" si="263"/>
        <v/>
      </c>
      <c r="DK183" s="275">
        <f>VLOOKUP(C183,MOVI!C:DT,39,0)</f>
        <v>0</v>
      </c>
      <c r="DL183" s="275">
        <f>VLOOKUP(C183,FPT!B:DJ,39,0)</f>
        <v>0</v>
      </c>
      <c r="DM183" t="str">
        <f t="shared" si="264"/>
        <v/>
      </c>
      <c r="DN183" s="275">
        <f>VLOOKUP(C183,MOVI!C:DT,40,0)</f>
        <v>0</v>
      </c>
      <c r="DO183" s="275">
        <f>VLOOKUP(C183,FPT!B:DM,40,0)</f>
        <v>0</v>
      </c>
      <c r="DP183" t="str">
        <f t="shared" si="265"/>
        <v/>
      </c>
      <c r="DQ183" s="275">
        <f>VLOOKUP(C183,MOVI!C:DT,41,0)</f>
        <v>0</v>
      </c>
      <c r="DR183" s="275">
        <f>VLOOKUP(C183,FPT!B:DP,41,0)</f>
        <v>0</v>
      </c>
      <c r="DS183" t="str">
        <f t="shared" si="266"/>
        <v/>
      </c>
      <c r="DT183" s="275">
        <f>VLOOKUP(C183,MOVI!C:DT,42,0)</f>
        <v>1346154</v>
      </c>
      <c r="DU183" s="275">
        <f>ROUND(VLOOKUP(C183,FPT!B:DS,42,0),0)</f>
        <v>1346154</v>
      </c>
      <c r="DV183" t="str">
        <f t="shared" si="267"/>
        <v/>
      </c>
      <c r="DW183" s="275">
        <f>VLOOKUP(C183,MOVI!C:DT,43,0)</f>
        <v>0</v>
      </c>
      <c r="DX183" s="275">
        <f>VLOOKUP(C183,FPT!B:DV,43,0)</f>
        <v>0</v>
      </c>
      <c r="DY183" t="str">
        <f t="shared" si="268"/>
        <v/>
      </c>
      <c r="DZ183" s="275">
        <f>VLOOKUP(C183,MOVI!C:DT,44,0)</f>
        <v>0</v>
      </c>
      <c r="EA183" s="275">
        <f>VLOOKUP(C183,FPT!B:DY,44,0)</f>
        <v>0</v>
      </c>
      <c r="EB183" t="str">
        <f t="shared" si="269"/>
        <v/>
      </c>
      <c r="EC183" s="275">
        <f>VLOOKUP(C183,MOVI!C:DT,45,0)</f>
        <v>1346154</v>
      </c>
      <c r="ED183" s="275">
        <f>ROUND(VLOOKUP(C183,FPT!B:EB,45,0),0)</f>
        <v>1346154</v>
      </c>
      <c r="EE183" t="str">
        <f t="shared" si="270"/>
        <v/>
      </c>
      <c r="EF183" s="275">
        <f>VLOOKUP(C183,MOVI!C:DT,46,0)</f>
        <v>0</v>
      </c>
      <c r="EG183" s="275">
        <f>VLOOKUP(C183,FPT!B:EE,46,0)</f>
        <v>0</v>
      </c>
      <c r="EH183" t="str">
        <f t="shared" si="271"/>
        <v/>
      </c>
      <c r="EI183" s="275">
        <f>VLOOKUP(C183,MOVI!C:DT,47,0)</f>
        <v>134615</v>
      </c>
      <c r="EJ183" s="275">
        <f>VLOOKUP(C183,FPT!B:EH,47,0)</f>
        <v>134615</v>
      </c>
      <c r="EK183" t="str">
        <f t="shared" si="272"/>
        <v/>
      </c>
      <c r="EL183" s="275">
        <f>VLOOKUP(C183,MOVI!C:DT,48,0)</f>
        <v>0</v>
      </c>
      <c r="EM183" s="275">
        <f>VLOOKUP(C183,FPT!B:EK,48,0)</f>
        <v>0</v>
      </c>
      <c r="EN183" t="str">
        <f t="shared" si="273"/>
        <v/>
      </c>
      <c r="EO183" s="275">
        <f>VLOOKUP(C183,MOVI!C:DT,49,0)</f>
        <v>0</v>
      </c>
      <c r="EP183" s="275">
        <f>VLOOKUP(C183,FPT!B:EN,49,0)</f>
        <v>0</v>
      </c>
      <c r="EQ183" t="str">
        <f t="shared" si="274"/>
        <v/>
      </c>
      <c r="ER183" s="275">
        <f>VLOOKUP(C183,MOVI!C:DT,50,0)</f>
        <v>0</v>
      </c>
      <c r="ES183" s="275">
        <f>VLOOKUP(C183,FPT!B:EQ,50,0)</f>
        <v>0</v>
      </c>
      <c r="ET183" t="str">
        <f t="shared" si="275"/>
        <v/>
      </c>
      <c r="EU183" s="275">
        <f>VLOOKUP(C183,MOVI!C:DT,51,0)</f>
        <v>0</v>
      </c>
      <c r="EV183" s="275">
        <f>VLOOKUP(C183,FPT!B:ET,51,0)</f>
        <v>0</v>
      </c>
      <c r="EW183" t="str">
        <f t="shared" si="276"/>
        <v/>
      </c>
      <c r="EX183" s="275">
        <f>VLOOKUP(C183,MOVI!C:DT,52,0)</f>
        <v>0</v>
      </c>
      <c r="EY183" s="275">
        <f>VLOOKUP(C183,FPT!B:EW,52,0)</f>
        <v>0</v>
      </c>
      <c r="EZ183" t="str">
        <f t="shared" si="277"/>
        <v/>
      </c>
      <c r="FA183" s="275">
        <f>VLOOKUP(C183,MOVI!C:DT,53,0)</f>
        <v>0</v>
      </c>
      <c r="FB183" s="275">
        <f>VLOOKUP(C183,FPT!B:EZ,53,0)</f>
        <v>0</v>
      </c>
      <c r="FC183" t="str">
        <f t="shared" si="278"/>
        <v/>
      </c>
      <c r="FD183" s="275">
        <f>VLOOKUP(C183,MOVI!C:DT,54,0)</f>
        <v>0</v>
      </c>
      <c r="FE183" s="275">
        <f>VLOOKUP(C183,FPT!B:FC,54,0)</f>
        <v>0</v>
      </c>
      <c r="FF183" t="str">
        <f t="shared" si="279"/>
        <v/>
      </c>
      <c r="FG183" s="275">
        <f>VLOOKUP(C183,MOVI!C:DT,55,0)</f>
        <v>0</v>
      </c>
      <c r="FH183" s="275">
        <f>VLOOKUP(C183,FPT!B:FF,55,0)</f>
        <v>0</v>
      </c>
      <c r="FI183" t="str">
        <f t="shared" si="280"/>
        <v/>
      </c>
      <c r="FJ183" s="275">
        <f>VLOOKUP(C183,MOVI!C:DT,56,0)</f>
        <v>134615</v>
      </c>
      <c r="FK183" s="275">
        <f>VLOOKUP(C183,FPT!B:FI,56,0)</f>
        <v>134615</v>
      </c>
      <c r="FL183" t="str">
        <f t="shared" si="281"/>
        <v/>
      </c>
      <c r="FM183" s="275">
        <f>VLOOKUP(C183,MOVI!C:DT,57,0)</f>
        <v>0</v>
      </c>
      <c r="FN183" s="275">
        <f>VLOOKUP(C183,FPT!B:FL,57,0)</f>
        <v>0</v>
      </c>
      <c r="FO183" t="str">
        <f t="shared" si="282"/>
        <v/>
      </c>
      <c r="FP183" s="275">
        <f>VLOOKUP(C183,MOVI!C:DT,58,0)</f>
        <v>0</v>
      </c>
      <c r="FQ183" s="275">
        <f>VLOOKUP(C183,FPT!B:FO,58,0)</f>
        <v>0</v>
      </c>
      <c r="FR183" t="str">
        <f t="shared" si="283"/>
        <v/>
      </c>
      <c r="FS183" s="275">
        <f>VLOOKUP(C183,MOVI!C:DT,59,0)</f>
        <v>0</v>
      </c>
      <c r="FT183" s="275">
        <f>VLOOKUP(C183,FPT!B:FR,59,0)</f>
        <v>0</v>
      </c>
      <c r="FU183" t="str">
        <f t="shared" si="284"/>
        <v/>
      </c>
      <c r="FV183" s="275">
        <f>VLOOKUP(C183,MOVI!C:DT,60,0)</f>
        <v>0</v>
      </c>
      <c r="FW183" s="275">
        <f>VLOOKUP(C183,FPT!B:FU,60,0)</f>
        <v>0</v>
      </c>
      <c r="FX183" t="str">
        <f t="shared" si="285"/>
        <v/>
      </c>
      <c r="FY183" s="275">
        <f>VLOOKUP(C183,MOVI!C:DT,61,0)</f>
        <v>0</v>
      </c>
      <c r="FZ183" s="275">
        <f>VLOOKUP(C183,FPT!B:FX,61,0)</f>
        <v>0</v>
      </c>
      <c r="GA183" t="str">
        <f t="shared" si="286"/>
        <v/>
      </c>
      <c r="GB183" s="275">
        <f>VLOOKUP(C183,MOVI!C:DT,62,0)</f>
        <v>0</v>
      </c>
      <c r="GC183" s="275">
        <f>VLOOKUP(C183,FPT!B:GA,62,0)</f>
        <v>0</v>
      </c>
      <c r="GD183" t="str">
        <f t="shared" si="287"/>
        <v/>
      </c>
      <c r="GE183" s="275">
        <f>VLOOKUP(C183,MOVI!C:DT,63,0)</f>
        <v>0</v>
      </c>
      <c r="GF183" s="275">
        <f>VLOOKUP(C183,FPT!B:GD,63,0)</f>
        <v>0</v>
      </c>
      <c r="GG183" t="str">
        <f t="shared" si="288"/>
        <v/>
      </c>
      <c r="GH183" s="275">
        <f>VLOOKUP(C183,MOVI!C:DT,64,0)</f>
        <v>0</v>
      </c>
      <c r="GI183" s="275">
        <f>VLOOKUP(C183,FPT!B:GG,64,0)</f>
        <v>0</v>
      </c>
      <c r="GJ183" t="str">
        <f t="shared" si="289"/>
        <v/>
      </c>
      <c r="GK183" s="275">
        <f>VLOOKUP(C183,MOVI!C:DT,65,0)</f>
        <v>0</v>
      </c>
      <c r="GL183" s="275">
        <f>VLOOKUP(C183,FPT!B:GJ,65,0)</f>
        <v>0</v>
      </c>
      <c r="GM183" t="str">
        <f t="shared" si="290"/>
        <v/>
      </c>
      <c r="GN183" s="275">
        <f>VLOOKUP(C183,MOVI!C:DT,66,0)</f>
        <v>0</v>
      </c>
      <c r="GO183" s="275">
        <f>VLOOKUP(C183,FPT!B:GM,66,0)</f>
        <v>0</v>
      </c>
      <c r="GP183" t="str">
        <f t="shared" si="291"/>
        <v/>
      </c>
      <c r="GQ183" s="275">
        <f>VLOOKUP(C183,MOVI!C:DT,67,0)</f>
        <v>0</v>
      </c>
      <c r="GR183" s="275">
        <f>VLOOKUP(C183,FPT!B:GP,67,0)</f>
        <v>0</v>
      </c>
      <c r="GS183" t="str">
        <f t="shared" si="292"/>
        <v/>
      </c>
      <c r="GT183" s="275">
        <f>VLOOKUP(C183,MOVI!C:DT,68,0)</f>
        <v>0</v>
      </c>
      <c r="GU183" s="275">
        <f>VLOOKUP(C183,FPT!B:GS,68,0)</f>
        <v>0</v>
      </c>
      <c r="GV183" t="str">
        <f t="shared" si="293"/>
        <v/>
      </c>
      <c r="GW183" s="275">
        <f>VLOOKUP(C183,MOVI!C:DT,69,0)</f>
        <v>0</v>
      </c>
      <c r="GX183" s="275">
        <f>VLOOKUP(C183,FPT!B:GV,69,0)</f>
        <v>0</v>
      </c>
      <c r="GY183" t="str">
        <f t="shared" si="294"/>
        <v/>
      </c>
      <c r="GZ183" s="275">
        <f>VLOOKUP(C183,MOVI!C:DT,70,0)</f>
        <v>0</v>
      </c>
      <c r="HA183" s="275">
        <f>VLOOKUP(C183,FPT!B:GY,70,0)</f>
        <v>0</v>
      </c>
      <c r="HB183" t="str">
        <f t="shared" si="295"/>
        <v/>
      </c>
      <c r="HC183" s="275">
        <f>VLOOKUP(C183,MOVI!C:DT,71,0)</f>
        <v>1480769</v>
      </c>
      <c r="HD183" s="275">
        <f>ROUND(VLOOKUP(C183,FPT!B:HB,71,0),0)</f>
        <v>1480769</v>
      </c>
      <c r="HE183" t="str">
        <f t="shared" si="296"/>
        <v/>
      </c>
      <c r="HF183" s="275">
        <f>ROUND(VLOOKUP(C183,MOVI!C:DT,72,0),0)</f>
        <v>0</v>
      </c>
      <c r="HG183" s="275">
        <f>ROUND(VLOOKUP(C183,FPT!B:HE,72,0),0)</f>
        <v>0</v>
      </c>
      <c r="HH183" t="str">
        <f t="shared" si="297"/>
        <v/>
      </c>
      <c r="HI183" s="275">
        <f>VLOOKUP(C183,MOVI!C:DT,73,0)</f>
        <v>0</v>
      </c>
      <c r="HJ183" s="275">
        <f>VLOOKUP(C183,FPT!B:HH,73,0)</f>
        <v>0</v>
      </c>
      <c r="HK183" t="str">
        <f t="shared" si="298"/>
        <v/>
      </c>
      <c r="HL183" s="275">
        <f>VLOOKUP(C183,MOVI!C:DT,74,0)</f>
        <v>0</v>
      </c>
      <c r="HM183" s="275">
        <f>VLOOKUP(C183,FPT!B:HK,74,0)</f>
        <v>0</v>
      </c>
      <c r="HN183" t="str">
        <f t="shared" si="299"/>
        <v/>
      </c>
      <c r="HO183" s="275">
        <f>VLOOKUP(C183,MOVI!C:DT,75,0)</f>
        <v>11000000</v>
      </c>
      <c r="HP183" s="275">
        <f>VLOOKUP(C183,FPT!B:HN,75,0)</f>
        <v>11000000</v>
      </c>
      <c r="HQ183" t="str">
        <f t="shared" si="300"/>
        <v/>
      </c>
      <c r="HR183" s="275">
        <f>VLOOKUP(C183,MOVI!C:DT,76,0)</f>
        <v>0</v>
      </c>
      <c r="HS183" s="275">
        <f>VLOOKUP(C183,FPT!B:HQ,76,0)</f>
        <v>0</v>
      </c>
      <c r="HT183" t="str">
        <f t="shared" si="301"/>
        <v/>
      </c>
      <c r="HU183" s="275">
        <f>VLOOKUP(C183,MOVI!C:DT,77,0)</f>
        <v>0</v>
      </c>
      <c r="HV183" s="275">
        <f>VLOOKUP(C183,FPT!B:HT,77,0)</f>
        <v>0</v>
      </c>
      <c r="HW183" t="str">
        <f t="shared" si="302"/>
        <v/>
      </c>
      <c r="HX183" s="274">
        <f>VLOOKUP(C183,MOVI!C:CB,78,0)</f>
        <v>400000</v>
      </c>
      <c r="HY183" s="261">
        <f>VLOOKUP(C183,FPT!$B:$CA,78,0)</f>
        <v>0</v>
      </c>
      <c r="HZ183" t="str">
        <f t="shared" si="303"/>
        <v>Lệch</v>
      </c>
      <c r="IA183" s="275">
        <f>VLOOKUP(C183,MOVI!C:CD,79,0)</f>
        <v>50000</v>
      </c>
      <c r="IB183" s="275">
        <f>VLOOKUP(C183,FPT!B:HZ,79,0)</f>
        <v>0</v>
      </c>
      <c r="IC183" t="str">
        <f t="shared" si="304"/>
        <v>Lệch</v>
      </c>
      <c r="ID183" s="275">
        <f>VLOOKUP(C183,MOVI!C:CD,80,0)</f>
        <v>75000</v>
      </c>
      <c r="IE183" s="275">
        <f>VLOOKUP(C183,FPT!B:IC,80,0)</f>
        <v>0</v>
      </c>
      <c r="IF183" t="str">
        <f t="shared" si="305"/>
        <v>Lệch</v>
      </c>
      <c r="IG183" s="275">
        <f>VLOOKUP(C183,MOVI!C:DT,81,0)</f>
        <v>0</v>
      </c>
      <c r="IH183" s="275">
        <f>VLOOKUP(C183,FPT!B:IF,81,0)</f>
        <v>525000</v>
      </c>
      <c r="II183" t="str">
        <f t="shared" si="306"/>
        <v>Lệch</v>
      </c>
      <c r="IJ183" s="275">
        <f>VLOOKUP(C183,MOVI!C:DT,82,0)</f>
        <v>525000</v>
      </c>
      <c r="IK183" s="275">
        <f>VLOOKUP(C183,FPT!B:II,82,0)</f>
        <v>525000</v>
      </c>
      <c r="IL183" t="str">
        <f t="shared" si="307"/>
        <v/>
      </c>
      <c r="IM183" s="275">
        <f>ROUND(VLOOKUP(C183,MOVI!C:DT,83,0),0)</f>
        <v>11525000</v>
      </c>
      <c r="IN183" s="275">
        <f>ROUND(VLOOKUP(C183,FPT!B:IL,83,0),0)</f>
        <v>11525000</v>
      </c>
      <c r="IO183" t="str">
        <f t="shared" si="308"/>
        <v/>
      </c>
      <c r="IP183" s="275">
        <f>VLOOKUP(C183,MOVI!C:DT,84,0)</f>
        <v>0</v>
      </c>
      <c r="IQ183" s="275">
        <f>VLOOKUP(C183,FPT!B:IO,84,0)</f>
        <v>0</v>
      </c>
      <c r="IR183" t="str">
        <f t="shared" si="309"/>
        <v/>
      </c>
      <c r="IS183" s="275">
        <f>ROUND(VLOOKUP(C183,MOVI!C:DT,85,0),0)</f>
        <v>0</v>
      </c>
      <c r="IT183" s="275">
        <f>ROUND(VLOOKUP(C183,FPT!B:IR,85,0),0)</f>
        <v>0</v>
      </c>
      <c r="IU183" t="str">
        <f t="shared" si="310"/>
        <v/>
      </c>
      <c r="IV183" s="275">
        <f>VLOOKUP(C183,MOVI!C:DT,86,0)</f>
        <v>0</v>
      </c>
      <c r="IW183" s="275">
        <f>VLOOKUP(C183,FPT!B:IU,86,0)</f>
        <v>0</v>
      </c>
      <c r="IX183" t="str">
        <f t="shared" si="311"/>
        <v/>
      </c>
      <c r="IY183" s="275">
        <f>ROUND(VLOOKUP(C183,MOVI!C:DT,87,0),0)</f>
        <v>0</v>
      </c>
      <c r="IZ183" s="275">
        <f>ROUND(VLOOKUP(C183,FPT!B:IX,87,0),0)</f>
        <v>0</v>
      </c>
      <c r="JA183" t="str">
        <f t="shared" si="312"/>
        <v/>
      </c>
      <c r="JB183" s="275">
        <f>VLOOKUP(C183,MOVI!C:DT,88,0)</f>
        <v>0</v>
      </c>
      <c r="JC183" s="275">
        <f>VLOOKUP(C183,FPT!B:JA,88,0)</f>
        <v>0</v>
      </c>
      <c r="JD183" t="str">
        <f t="shared" si="313"/>
        <v/>
      </c>
      <c r="JE183" s="275">
        <f>VLOOKUP(C183,MOVI!C:DT,89,0)</f>
        <v>0</v>
      </c>
      <c r="JF183" s="275">
        <f>VLOOKUP(C183,FPT!B:JD,89,0)</f>
        <v>0</v>
      </c>
      <c r="JG183" t="str">
        <f t="shared" si="314"/>
        <v/>
      </c>
      <c r="JH183" s="275">
        <f>VLOOKUP(C183,MOVI!C:DT,90,0)</f>
        <v>0</v>
      </c>
      <c r="JI183" s="275">
        <f>VLOOKUP(C183,FPT!B:JG,90,0)</f>
        <v>0</v>
      </c>
      <c r="JJ183" t="str">
        <f t="shared" si="315"/>
        <v/>
      </c>
      <c r="JK183" s="275">
        <f>VLOOKUP(C183,MOVI!C:DT,91,0)</f>
        <v>0</v>
      </c>
      <c r="JL183" s="275">
        <f>VLOOKUP(C183,FPT!B:JJ,91,0)</f>
        <v>0</v>
      </c>
      <c r="JM183" t="str">
        <f t="shared" si="316"/>
        <v/>
      </c>
      <c r="JN183" s="275">
        <f>VLOOKUP(C183,MOVI!C:DT,92,0)</f>
        <v>0</v>
      </c>
      <c r="JO183" s="275">
        <f>VLOOKUP(C183,FPT!B:JM,92,0)</f>
        <v>0</v>
      </c>
      <c r="JP183" t="str">
        <f t="shared" si="317"/>
        <v/>
      </c>
      <c r="JQ183" s="275">
        <f>VLOOKUP(C183,MOVI!C:DT,93,0)</f>
        <v>0</v>
      </c>
      <c r="JR183" s="275">
        <f>VLOOKUP(C183,FPT!B:JP,93,0)</f>
        <v>0</v>
      </c>
      <c r="JS183" t="str">
        <f t="shared" si="318"/>
        <v/>
      </c>
      <c r="JT183" s="275">
        <f>VLOOKUP(C183,MOVI!C:DT,94,0)</f>
        <v>0</v>
      </c>
      <c r="JU183" s="275">
        <f>VLOOKUP(C183,FPT!B:JS,94,0)</f>
        <v>0</v>
      </c>
      <c r="JV183" t="str">
        <f t="shared" si="319"/>
        <v/>
      </c>
      <c r="JW183" s="275">
        <f>VLOOKUP(C183,MOVI!C:DT,95,0)</f>
        <v>955769</v>
      </c>
      <c r="JX183" s="275">
        <f>VLOOKUP(C183,FPT!B:JV,95,0)</f>
        <v>955769</v>
      </c>
      <c r="JY183" t="str">
        <f t="shared" si="320"/>
        <v/>
      </c>
      <c r="JZ183" s="275">
        <f>VLOOKUP(C183,MOVI!C:DT,96,0)</f>
        <v>0</v>
      </c>
      <c r="KA183" s="275">
        <f>VLOOKUP(C183,FPT!B:JY,96,0)</f>
        <v>0</v>
      </c>
      <c r="KB183" t="str">
        <f t="shared" si="321"/>
        <v/>
      </c>
      <c r="KC183" s="275">
        <f>VLOOKUP(C183,MOVI!C:DT,97,0)</f>
        <v>955769</v>
      </c>
      <c r="KD183" s="275">
        <f>VLOOKUP(C183,FPT!B:KB,97,0)</f>
        <v>955769</v>
      </c>
      <c r="KE183" t="str">
        <f t="shared" si="322"/>
        <v/>
      </c>
      <c r="KF183" s="275">
        <f>VLOOKUP(C183,MOVI!C:DT,98,0)</f>
        <v>850000.00000000012</v>
      </c>
      <c r="KG183" s="275">
        <f>VLOOKUP(C183,FPT!B:KE,98,0)</f>
        <v>0</v>
      </c>
      <c r="KH183" t="str">
        <f t="shared" si="323"/>
        <v>Lệch</v>
      </c>
      <c r="KI183" s="275">
        <f>VLOOKUP(C183,MOVI!C:DT,99,0)</f>
        <v>0</v>
      </c>
      <c r="KJ183" s="275">
        <f>VLOOKUP(C183,FPT!B:KH,99,0)</f>
        <v>0</v>
      </c>
      <c r="KK183" t="str">
        <f t="shared" si="324"/>
        <v/>
      </c>
      <c r="KL183" s="275">
        <f>VLOOKUP(C183,MOVI!C:DT,100,0)</f>
        <v>150000</v>
      </c>
      <c r="KM183" s="275">
        <f>VLOOKUP(C183,FPT!B:KK,100,0)</f>
        <v>0</v>
      </c>
      <c r="KN183" t="str">
        <f t="shared" si="325"/>
        <v>Lệch</v>
      </c>
      <c r="KO183" s="275">
        <f>VLOOKUP(C183,MOVI!C:DT,101,0)</f>
        <v>0</v>
      </c>
      <c r="KP183" s="275">
        <f>VLOOKUP(C183,FPT!B:KN,101,0)</f>
        <v>0</v>
      </c>
      <c r="KQ183" t="str">
        <f t="shared" si="326"/>
        <v/>
      </c>
      <c r="KR183" s="275">
        <f>VLOOKUP(C183,MOVI!C:DT,102,0)</f>
        <v>0</v>
      </c>
      <c r="KS183" s="275">
        <f>VLOOKUP(C183,FPT!B:KQ,102,0)</f>
        <v>1100000</v>
      </c>
      <c r="KT183" t="str">
        <f t="shared" si="327"/>
        <v>Lệch</v>
      </c>
      <c r="KU183" s="275">
        <f>VLOOKUP(C183,MOVI!C:DT,103,0)</f>
        <v>1000000.0000000001</v>
      </c>
      <c r="KV183" s="275">
        <f>VLOOKUP(C183,FPT!B:KT,103,0)</f>
        <v>1100000</v>
      </c>
      <c r="KW183" t="str">
        <f t="shared" si="328"/>
        <v>Lệch</v>
      </c>
      <c r="KX183" s="275">
        <f>VLOOKUP(C183,MOVI!C:DT,104,0)</f>
        <v>1525000</v>
      </c>
      <c r="KY183" s="275">
        <f>VLOOKUP(C183,FPT!B:KW,104,0)</f>
        <v>1625000</v>
      </c>
      <c r="KZ183" t="str">
        <f t="shared" si="329"/>
        <v>Lệch</v>
      </c>
      <c r="LA183" s="275">
        <f>VLOOKUP(C183,MOVI!C:DT,105,0)</f>
        <v>100000</v>
      </c>
      <c r="LB183" s="275">
        <f>VLOOKUP(C183,FPT!B:KZ,105,0)</f>
        <v>0</v>
      </c>
      <c r="LC183" t="str">
        <f t="shared" si="330"/>
        <v>Lệch</v>
      </c>
      <c r="LD183" s="275">
        <f>VLOOKUP(C183,MOVI!C:DT,106,0)</f>
        <v>2580769</v>
      </c>
      <c r="LE183" s="275">
        <f>VLOOKUP(C183,FPT!B:LC,106,0)</f>
        <v>2580769</v>
      </c>
      <c r="LF183" t="str">
        <f t="shared" si="331"/>
        <v/>
      </c>
      <c r="LG183" s="273">
        <f>VLOOKUP(C183,MOVI!C:DT,107,0)</f>
        <v>0</v>
      </c>
      <c r="LH183" s="273">
        <f>VLOOKUP(C183,FPT!B:LF,107,0)</f>
        <v>0</v>
      </c>
      <c r="LI183" t="str">
        <f t="shared" si="332"/>
        <v/>
      </c>
      <c r="LJ183" t="str">
        <f>VLOOKUP(C183,MOVI!C:DV,108,0)</f>
        <v>MoviSouthRisk</v>
      </c>
      <c r="LK183" s="252" t="str">
        <f>VLOOKUP(C183,FPT!B:LI,108,0)</f>
        <v>MoviSouthSales</v>
      </c>
      <c r="LL183" t="str">
        <f t="shared" si="333"/>
        <v>Lệch</v>
      </c>
      <c r="LM183" s="275">
        <f>ROUND(VLOOKUP(C183,MOVI!C:DV,109,0),0)</f>
        <v>416667</v>
      </c>
      <c r="LN183" s="275">
        <f>ROUND(VLOOKUP(C183,FPT!B:LL,109,0),0)</f>
        <v>416667</v>
      </c>
      <c r="LO183" t="str">
        <f t="shared" si="334"/>
        <v/>
      </c>
      <c r="LP183" t="str">
        <f>VLOOKUP(C183,MOVI!C:DV,110,0)</f>
        <v>DNI</v>
      </c>
      <c r="LQ183" s="247" t="str">
        <f>VLOOKUP(C183,FPT!B:LO,110,0)</f>
        <v>DNI</v>
      </c>
      <c r="LR183" t="str">
        <f t="shared" si="335"/>
        <v/>
      </c>
      <c r="LS183">
        <f>MOVI!DI178</f>
        <v>7</v>
      </c>
      <c r="LV183">
        <f>MOVI!DJ178</f>
        <v>0</v>
      </c>
      <c r="LW183">
        <f>MOVI!DK178</f>
        <v>3</v>
      </c>
      <c r="LX183">
        <f>MOVI!DL178</f>
        <v>0</v>
      </c>
      <c r="LY183">
        <f>MOVI!DM178</f>
        <v>0</v>
      </c>
      <c r="LZ183">
        <f>MOVI!DN178</f>
        <v>0</v>
      </c>
      <c r="MA183">
        <f>MOVI!DO178</f>
        <v>0</v>
      </c>
      <c r="MB183" t="str">
        <f>MOVI!DP178</f>
        <v>DNI</v>
      </c>
      <c r="MC183">
        <f>MOVI!DQ178</f>
        <v>44362</v>
      </c>
      <c r="MD183">
        <f>MOVI!DR178</f>
        <v>44544</v>
      </c>
      <c r="ME183" t="str">
        <f>VLOOKUP(C183,MOVI!C:DV,121,0)</f>
        <v/>
      </c>
      <c r="MF183" s="252"/>
      <c r="MG183" t="str">
        <f t="shared" si="339"/>
        <v/>
      </c>
      <c r="MH183" t="str">
        <f>VLOOKUP(C183,MOVI!C:DT,122,0)</f>
        <v>MoviSouth</v>
      </c>
      <c r="MI183" s="252" t="str">
        <f>VLOOKUP(C183,FPT!B:DS,112,0)</f>
        <v>MoviSouth</v>
      </c>
      <c r="MJ183" t="str">
        <f t="shared" si="336"/>
        <v/>
      </c>
    </row>
    <row r="184" spans="1:348" x14ac:dyDescent="0.25">
      <c r="A184">
        <v>176</v>
      </c>
      <c r="B184" s="48">
        <v>5729</v>
      </c>
      <c r="C184" s="271" t="s">
        <v>1039</v>
      </c>
      <c r="D184" t="str">
        <f>VLOOKUP(C184,MOVI!C:D,2,0)</f>
        <v>Hà Huỳnh An Thái Vy</v>
      </c>
      <c r="E184" t="str">
        <f>VLOOKUP(C184,FPT!B:C,2,0)</f>
        <v>Hà Huỳnh An Thái Vy</v>
      </c>
      <c r="F184" t="str">
        <f t="shared" si="229"/>
        <v/>
      </c>
      <c r="G184" t="str">
        <f>VLOOKUP(C184,MOVI!C:E,3,0)</f>
        <v>Sales</v>
      </c>
      <c r="H184" t="str">
        <f>VLOOKUP(C184,FPT!B:F,3,0)</f>
        <v>Sales</v>
      </c>
      <c r="I184" t="str">
        <f t="shared" si="230"/>
        <v/>
      </c>
      <c r="J184" t="str">
        <f>VLOOKUP(C184,MOVI!C:H,4,0)</f>
        <v>Corporate sales</v>
      </c>
      <c r="K184" t="str">
        <f>VLOOKUP(C184,FPT!B:I,4,0)</f>
        <v>Corporate sales</v>
      </c>
      <c r="L184" t="str">
        <f t="shared" si="231"/>
        <v/>
      </c>
      <c r="M184" t="str">
        <f>VLOOKUP(C184,MOVI!C:DT,5,0)</f>
        <v>Associate</v>
      </c>
      <c r="N184" t="str">
        <f>VLOOKUP(C184,FPT!B:L,5,0)</f>
        <v>Associate</v>
      </c>
      <c r="O184" t="str">
        <f t="shared" si="232"/>
        <v/>
      </c>
      <c r="P184" t="str">
        <f>VLOOKUP(C184,MOVI!C:DT,6,0)</f>
        <v>Corporate Sales Support Executive</v>
      </c>
      <c r="Q184" t="str">
        <f>VLOOKUP(C184,FPT!B:O,6,0)</f>
        <v>Corporate Sales Support Executive</v>
      </c>
      <c r="R184" t="str">
        <f t="shared" si="233"/>
        <v/>
      </c>
      <c r="S184" t="str">
        <f>VLOOKUP(C184,MOVI!C:DT,7,0)</f>
        <v>South</v>
      </c>
      <c r="T184" t="str">
        <f>VLOOKUP(C184,FPT!B:R,7,0)</f>
        <v>South</v>
      </c>
      <c r="U184" t="str">
        <f t="shared" si="234"/>
        <v/>
      </c>
      <c r="V184" t="str">
        <f>VLOOKUP(C184,MOVI!C:DT,8,0)</f>
        <v>Movi</v>
      </c>
      <c r="W184" t="str">
        <f>VLOOKUP(C184,FPT!B:U,8,0)</f>
        <v>Movi</v>
      </c>
      <c r="X184" t="str">
        <f t="shared" si="235"/>
        <v/>
      </c>
      <c r="Y184" t="str">
        <f>VLOOKUP(C184,MOVI!C:DT,9,0)</f>
        <v>Full-time</v>
      </c>
      <c r="Z184" t="str">
        <f>VLOOKUP(C184,FPT!B:X,9,0)</f>
        <v>Full-time</v>
      </c>
      <c r="AA184" t="str">
        <f t="shared" si="236"/>
        <v/>
      </c>
      <c r="AB184" t="str">
        <f>VLOOKUP(C184,MOVI!C:DT,10,0)</f>
        <v>Permanent</v>
      </c>
      <c r="AC184" t="str">
        <f>VLOOKUP(C184,FPT!B:AA,10,0)</f>
        <v>Permanent</v>
      </c>
      <c r="AD184" t="str">
        <f t="shared" si="237"/>
        <v/>
      </c>
      <c r="AE184" s="247">
        <f>VLOOKUP(C184,MOVI!C:DT,11,0)</f>
        <v>44019</v>
      </c>
      <c r="AF184" s="247">
        <f>VLOOKUP(C184,FPT!B:AD,11,0)</f>
        <v>44019</v>
      </c>
      <c r="AG184" t="str">
        <f t="shared" si="238"/>
        <v/>
      </c>
      <c r="AH184" s="260" t="str">
        <f>VLOOKUP(C184,MOVI!C:DT,12,0)</f>
        <v/>
      </c>
      <c r="AI184" s="260"/>
      <c r="AJ184" t="str">
        <f t="shared" si="338"/>
        <v/>
      </c>
      <c r="AK184">
        <f>VLOOKUP(C184,MOVI!C:DT,13,0)</f>
        <v>0</v>
      </c>
      <c r="AL184" s="247">
        <f>VLOOKUP(C184,FPT!B:AJ,13,0)</f>
        <v>0</v>
      </c>
      <c r="AM184" t="str">
        <f t="shared" si="337"/>
        <v/>
      </c>
      <c r="AN184" s="247">
        <f>VLOOKUP(C184,MOVI!C:DT,14,0)</f>
        <v>0</v>
      </c>
      <c r="AO184" s="247">
        <f>VLOOKUP(C184,FPT!B:AM,14,0)</f>
        <v>0</v>
      </c>
      <c r="AP184" t="str">
        <f t="shared" si="239"/>
        <v/>
      </c>
      <c r="AQ184" t="str">
        <f>VLOOKUP(C184,MOVI!C:DT,15,0)</f>
        <v>LC</v>
      </c>
      <c r="AR184" s="247" t="str">
        <f>VLOOKUP(C184,FPT!B:AP,15,0)</f>
        <v>LC</v>
      </c>
      <c r="AS184" t="str">
        <f t="shared" si="240"/>
        <v/>
      </c>
      <c r="AT184" s="282" t="str">
        <f>VLOOKUP(C184,MOVI!C:DT,16,0)</f>
        <v>LTTP</v>
      </c>
      <c r="AU184" s="247" t="str">
        <f>VLOOKUP(C184,FPT!B:AS,16,0)</f>
        <v>LTTP</v>
      </c>
      <c r="AV184" t="str">
        <f t="shared" si="241"/>
        <v/>
      </c>
      <c r="AW184" t="str">
        <f>VLOOKUP(C184,MOVI!C:DT,17,0)</f>
        <v>L</v>
      </c>
      <c r="AX184" s="247" t="str">
        <f>VLOOKUP(C184,FPT!B:AV,17,0)</f>
        <v>L</v>
      </c>
      <c r="AY184" t="str">
        <f t="shared" si="242"/>
        <v/>
      </c>
      <c r="AZ184">
        <f>VLOOKUP(C184,MOVI!C:DT,18,0)</f>
        <v>0</v>
      </c>
      <c r="BA184" s="247">
        <f>VLOOKUP(C184,FPT!B:AY,18,0)</f>
        <v>0</v>
      </c>
      <c r="BB184" t="str">
        <f t="shared" si="243"/>
        <v/>
      </c>
      <c r="BC184" s="275">
        <f>VLOOKUP(C184,MOVI!C:DT,19,0)</f>
        <v>5000000</v>
      </c>
      <c r="BD184" s="275">
        <f>VLOOKUP(C184,FPT!B:BB,19,0)</f>
        <v>5000000</v>
      </c>
      <c r="BE184" t="str">
        <f t="shared" si="244"/>
        <v/>
      </c>
      <c r="BF184">
        <f>VLOOKUP(C184,MOVI!C:DT,20,0)</f>
        <v>0</v>
      </c>
      <c r="BG184" s="252">
        <f>VLOOKUP(C184,FPT!B:BE,20,0)</f>
        <v>0</v>
      </c>
      <c r="BH184" t="str">
        <f t="shared" si="245"/>
        <v/>
      </c>
      <c r="BI184" s="275">
        <f>VLOOKUP(C184,MOVI!C:DT,21,0)</f>
        <v>5000000</v>
      </c>
      <c r="BJ184" s="275">
        <f>VLOOKUP(C184,FPT!B:BH,21,0)</f>
        <v>5000000</v>
      </c>
      <c r="BK184" t="str">
        <f t="shared" si="246"/>
        <v/>
      </c>
      <c r="BL184" s="275">
        <f>VLOOKUP(C184,MOVI!C:DT,22,0)</f>
        <v>0</v>
      </c>
      <c r="BM184" s="275">
        <f>VLOOKUP(C184,FPT!B:BK,22,0)</f>
        <v>0</v>
      </c>
      <c r="BN184" t="str">
        <f t="shared" si="247"/>
        <v/>
      </c>
      <c r="BO184" s="275">
        <f>VLOOKUP(C184,MOVI!C:DT,23,0)</f>
        <v>0</v>
      </c>
      <c r="BP184" s="275">
        <f>VLOOKUP(C184,FPT!B:BN,23,0)</f>
        <v>0</v>
      </c>
      <c r="BQ184" t="str">
        <f t="shared" si="248"/>
        <v/>
      </c>
      <c r="BR184" s="275">
        <f>VLOOKUP(C184,MOVI!C:DT,24,0)</f>
        <v>0</v>
      </c>
      <c r="BS184" s="275">
        <f>VLOOKUP(C184,FPT!B:BQ,24,0)</f>
        <v>0</v>
      </c>
      <c r="BT184" t="str">
        <f t="shared" si="249"/>
        <v/>
      </c>
      <c r="BU184" s="275">
        <f>VLOOKUP(C184,MOVI!C:DT,25,0)</f>
        <v>0</v>
      </c>
      <c r="BV184" s="275">
        <f>VLOOKUP(C184,FPT!B:BT,25,0)</f>
        <v>0</v>
      </c>
      <c r="BW184" t="str">
        <f t="shared" si="250"/>
        <v/>
      </c>
      <c r="BX184" s="275">
        <f>VLOOKUP(C184,MOVI!C:DT,26,0)</f>
        <v>0</v>
      </c>
      <c r="BY184" s="275">
        <f>VLOOKUP(C184,FPT!B:BW,26,0)</f>
        <v>0</v>
      </c>
      <c r="BZ184" t="str">
        <f t="shared" si="251"/>
        <v/>
      </c>
      <c r="CA184" s="275">
        <f>VLOOKUP(C184,MOVI!C:DT,27,0)</f>
        <v>0</v>
      </c>
      <c r="CB184" s="275">
        <f>VLOOKUP(C184,FPT!B:BZ,27,0)</f>
        <v>0</v>
      </c>
      <c r="CC184" t="str">
        <f t="shared" si="252"/>
        <v/>
      </c>
      <c r="CD184" s="275">
        <f>VLOOKUP(C184,MOVI!C:DT,28,0)</f>
        <v>0</v>
      </c>
      <c r="CE184" s="275">
        <f>VLOOKUP(C184,FPT!B:CC,28,0)</f>
        <v>0</v>
      </c>
      <c r="CF184" t="str">
        <f t="shared" si="253"/>
        <v/>
      </c>
      <c r="CG184" t="str">
        <f>VLOOKUP(C184,MOVI!C:DT,29,0)</f>
        <v>TB, CN</v>
      </c>
      <c r="CH184" s="252" t="str">
        <f>VLOOKUP(C184,FPT!B:CF,29,0)</f>
        <v>TB, CN</v>
      </c>
      <c r="CI184" t="str">
        <f t="shared" si="254"/>
        <v/>
      </c>
      <c r="CJ184">
        <f>VLOOKUP(C184,MOVI!C:DT,30,0)</f>
        <v>21</v>
      </c>
      <c r="CK184" s="252">
        <f>VLOOKUP(C184,FPT!B:CI,30,0)</f>
        <v>21</v>
      </c>
      <c r="CL184" t="str">
        <f t="shared" si="255"/>
        <v/>
      </c>
      <c r="CM184">
        <f>VLOOKUP(C184,MOVI!C:DT,31,0)</f>
        <v>19</v>
      </c>
      <c r="CN184" s="252">
        <f>VLOOKUP(C184,FPT!B:CL,31,0)</f>
        <v>19</v>
      </c>
      <c r="CO184" t="str">
        <f t="shared" si="256"/>
        <v/>
      </c>
      <c r="CP184" s="275">
        <f>VLOOKUP(C184,MOVI!C:DT,32,0)</f>
        <v>2</v>
      </c>
      <c r="CQ184" s="275">
        <f>VLOOKUP(C184,FPT!B:CO,32,0)</f>
        <v>2</v>
      </c>
      <c r="CR184" t="str">
        <f t="shared" si="257"/>
        <v/>
      </c>
      <c r="CS184" s="275">
        <f>VLOOKUP(C184,MOVI!C:DT,33,0)</f>
        <v>0</v>
      </c>
      <c r="CT184" s="275">
        <f>VLOOKUP(C184,FPT!B:CR,33,0)</f>
        <v>0</v>
      </c>
      <c r="CU184" t="str">
        <f t="shared" si="258"/>
        <v/>
      </c>
      <c r="CV184" s="275">
        <f>VLOOKUP(C184,MOVI!C:DT,34,0)</f>
        <v>0</v>
      </c>
      <c r="CW184" s="275">
        <f>VLOOKUP(C184,FPT!B:CU,34,0)</f>
        <v>0</v>
      </c>
      <c r="CX184" t="str">
        <f t="shared" si="259"/>
        <v/>
      </c>
      <c r="CY184" s="275">
        <f>VLOOKUP(C184,MOVI!C:DT,35,0)</f>
        <v>21</v>
      </c>
      <c r="CZ184" s="275">
        <f>VLOOKUP(C184,FPT!B:CX,35,0)</f>
        <v>21</v>
      </c>
      <c r="DA184" t="str">
        <f t="shared" si="260"/>
        <v/>
      </c>
      <c r="DB184" s="275">
        <f>VLOOKUP(C184,MOVI!C:DT,36,0)</f>
        <v>0</v>
      </c>
      <c r="DC184" s="275">
        <f>VLOOKUP(C184,FPT!B:DA,36,0)</f>
        <v>0</v>
      </c>
      <c r="DD184" t="str">
        <f t="shared" si="261"/>
        <v/>
      </c>
      <c r="DE184" s="275">
        <f>VLOOKUP(C184,MOVI!C:DT,37,0)</f>
        <v>0</v>
      </c>
      <c r="DF184" s="275">
        <f>VLOOKUP(C184,FPT!B:DD,37,0)</f>
        <v>0</v>
      </c>
      <c r="DG184" t="str">
        <f t="shared" si="262"/>
        <v/>
      </c>
      <c r="DH184" s="275">
        <f>VLOOKUP(C184,MOVI!C:DT,38,0)</f>
        <v>0</v>
      </c>
      <c r="DI184" s="275">
        <f>VLOOKUP(C184,FPT!B:DG,38,0)</f>
        <v>0</v>
      </c>
      <c r="DJ184" t="str">
        <f t="shared" si="263"/>
        <v/>
      </c>
      <c r="DK184" s="275">
        <f>VLOOKUP(C184,MOVI!C:DT,39,0)</f>
        <v>0</v>
      </c>
      <c r="DL184" s="275">
        <f>VLOOKUP(C184,FPT!B:DJ,39,0)</f>
        <v>0</v>
      </c>
      <c r="DM184" t="str">
        <f t="shared" si="264"/>
        <v/>
      </c>
      <c r="DN184" s="275">
        <f>VLOOKUP(C184,MOVI!C:DT,40,0)</f>
        <v>0</v>
      </c>
      <c r="DO184" s="275">
        <f>VLOOKUP(C184,FPT!B:DM,40,0)</f>
        <v>0</v>
      </c>
      <c r="DP184" t="str">
        <f t="shared" si="265"/>
        <v/>
      </c>
      <c r="DQ184" s="275">
        <f>VLOOKUP(C184,MOVI!C:DT,41,0)</f>
        <v>0</v>
      </c>
      <c r="DR184" s="275">
        <f>VLOOKUP(C184,FPT!B:DP,41,0)</f>
        <v>0</v>
      </c>
      <c r="DS184" t="str">
        <f t="shared" si="266"/>
        <v/>
      </c>
      <c r="DT184" s="275">
        <f>VLOOKUP(C184,MOVI!C:DT,42,0)</f>
        <v>5000000</v>
      </c>
      <c r="DU184" s="275">
        <f>ROUND(VLOOKUP(C184,FPT!B:DS,42,0),0)</f>
        <v>5000000</v>
      </c>
      <c r="DV184" t="str">
        <f t="shared" si="267"/>
        <v/>
      </c>
      <c r="DW184" s="275">
        <f>VLOOKUP(C184,MOVI!C:DT,43,0)</f>
        <v>0</v>
      </c>
      <c r="DX184" s="275">
        <f>VLOOKUP(C184,FPT!B:DV,43,0)</f>
        <v>0</v>
      </c>
      <c r="DY184" t="str">
        <f t="shared" si="268"/>
        <v/>
      </c>
      <c r="DZ184" s="275">
        <f>VLOOKUP(C184,MOVI!C:DT,44,0)</f>
        <v>0</v>
      </c>
      <c r="EA184" s="275">
        <f>VLOOKUP(C184,FPT!B:DY,44,0)</f>
        <v>0</v>
      </c>
      <c r="EB184" t="str">
        <f t="shared" si="269"/>
        <v/>
      </c>
      <c r="EC184" s="275">
        <f>VLOOKUP(C184,MOVI!C:DT,45,0)</f>
        <v>5000000</v>
      </c>
      <c r="ED184" s="275">
        <f>ROUND(VLOOKUP(C184,FPT!B:EB,45,0),0)</f>
        <v>5000000</v>
      </c>
      <c r="EE184" t="str">
        <f t="shared" si="270"/>
        <v/>
      </c>
      <c r="EF184" s="275">
        <f>VLOOKUP(C184,MOVI!C:DT,46,0)</f>
        <v>0</v>
      </c>
      <c r="EG184" s="275">
        <f>VLOOKUP(C184,FPT!B:EE,46,0)</f>
        <v>0</v>
      </c>
      <c r="EH184" t="str">
        <f t="shared" si="271"/>
        <v/>
      </c>
      <c r="EI184" s="275">
        <f>VLOOKUP(C184,MOVI!C:DT,47,0)</f>
        <v>0</v>
      </c>
      <c r="EJ184" s="275">
        <f>VLOOKUP(C184,FPT!B:EH,47,0)</f>
        <v>0</v>
      </c>
      <c r="EK184" t="str">
        <f t="shared" si="272"/>
        <v/>
      </c>
      <c r="EL184" s="275">
        <f>VLOOKUP(C184,MOVI!C:DT,48,0)</f>
        <v>0</v>
      </c>
      <c r="EM184" s="275">
        <f>VLOOKUP(C184,FPT!B:EK,48,0)</f>
        <v>0</v>
      </c>
      <c r="EN184" t="str">
        <f t="shared" si="273"/>
        <v/>
      </c>
      <c r="EO184" s="275">
        <f>VLOOKUP(C184,MOVI!C:DT,49,0)</f>
        <v>0</v>
      </c>
      <c r="EP184" s="275">
        <f>VLOOKUP(C184,FPT!B:EN,49,0)</f>
        <v>0</v>
      </c>
      <c r="EQ184" t="str">
        <f t="shared" si="274"/>
        <v/>
      </c>
      <c r="ER184" s="275">
        <f>VLOOKUP(C184,MOVI!C:DT,50,0)</f>
        <v>0</v>
      </c>
      <c r="ES184" s="275">
        <f>VLOOKUP(C184,FPT!B:EQ,50,0)</f>
        <v>0</v>
      </c>
      <c r="ET184" t="str">
        <f t="shared" si="275"/>
        <v/>
      </c>
      <c r="EU184" s="275">
        <f>VLOOKUP(C184,MOVI!C:DT,51,0)</f>
        <v>0</v>
      </c>
      <c r="EV184" s="275">
        <f>VLOOKUP(C184,FPT!B:ET,51,0)</f>
        <v>0</v>
      </c>
      <c r="EW184" t="str">
        <f t="shared" si="276"/>
        <v/>
      </c>
      <c r="EX184" s="275">
        <f>VLOOKUP(C184,MOVI!C:DT,52,0)</f>
        <v>0</v>
      </c>
      <c r="EY184" s="275">
        <f>VLOOKUP(C184,FPT!B:EW,52,0)</f>
        <v>0</v>
      </c>
      <c r="EZ184" t="str">
        <f t="shared" si="277"/>
        <v/>
      </c>
      <c r="FA184" s="275">
        <f>VLOOKUP(C184,MOVI!C:DT,53,0)</f>
        <v>0</v>
      </c>
      <c r="FB184" s="275">
        <f>VLOOKUP(C184,FPT!B:EZ,53,0)</f>
        <v>0</v>
      </c>
      <c r="FC184" t="str">
        <f t="shared" si="278"/>
        <v/>
      </c>
      <c r="FD184" s="275">
        <f>VLOOKUP(C184,MOVI!C:DT,54,0)</f>
        <v>0</v>
      </c>
      <c r="FE184" s="275">
        <f>VLOOKUP(C184,FPT!B:FC,54,0)</f>
        <v>0</v>
      </c>
      <c r="FF184" t="str">
        <f t="shared" si="279"/>
        <v/>
      </c>
      <c r="FG184" s="275">
        <f>VLOOKUP(C184,MOVI!C:DT,55,0)</f>
        <v>0</v>
      </c>
      <c r="FH184" s="275">
        <f>VLOOKUP(C184,FPT!B:FF,55,0)</f>
        <v>0</v>
      </c>
      <c r="FI184" t="str">
        <f t="shared" si="280"/>
        <v/>
      </c>
      <c r="FJ184" s="275">
        <f>VLOOKUP(C184,MOVI!C:DT,56,0)</f>
        <v>0</v>
      </c>
      <c r="FK184" s="275">
        <f>VLOOKUP(C184,FPT!B:FI,56,0)</f>
        <v>0</v>
      </c>
      <c r="FL184" t="str">
        <f t="shared" si="281"/>
        <v/>
      </c>
      <c r="FM184" s="275">
        <f>VLOOKUP(C184,MOVI!C:DT,57,0)</f>
        <v>0</v>
      </c>
      <c r="FN184" s="275">
        <f>VLOOKUP(C184,FPT!B:FL,57,0)</f>
        <v>0</v>
      </c>
      <c r="FO184" t="str">
        <f t="shared" si="282"/>
        <v/>
      </c>
      <c r="FP184" s="275">
        <f>VLOOKUP(C184,MOVI!C:DT,58,0)</f>
        <v>0</v>
      </c>
      <c r="FQ184" s="275">
        <f>VLOOKUP(C184,FPT!B:FO,58,0)</f>
        <v>0</v>
      </c>
      <c r="FR184" t="str">
        <f t="shared" si="283"/>
        <v/>
      </c>
      <c r="FS184" s="275">
        <f>VLOOKUP(C184,MOVI!C:DT,59,0)</f>
        <v>0</v>
      </c>
      <c r="FT184" s="275">
        <f>VLOOKUP(C184,FPT!B:FR,59,0)</f>
        <v>0</v>
      </c>
      <c r="FU184" t="str">
        <f t="shared" si="284"/>
        <v/>
      </c>
      <c r="FV184" s="275">
        <f>VLOOKUP(C184,MOVI!C:DT,60,0)</f>
        <v>0</v>
      </c>
      <c r="FW184" s="275">
        <f>VLOOKUP(C184,FPT!B:FU,60,0)</f>
        <v>0</v>
      </c>
      <c r="FX184" t="str">
        <f t="shared" si="285"/>
        <v/>
      </c>
      <c r="FY184" s="275">
        <f>VLOOKUP(C184,MOVI!C:DT,61,0)</f>
        <v>0</v>
      </c>
      <c r="FZ184" s="275">
        <f>VLOOKUP(C184,FPT!B:FX,61,0)</f>
        <v>0</v>
      </c>
      <c r="GA184" t="str">
        <f t="shared" si="286"/>
        <v/>
      </c>
      <c r="GB184" s="275">
        <f>VLOOKUP(C184,MOVI!C:DT,62,0)</f>
        <v>0</v>
      </c>
      <c r="GC184" s="275">
        <f>VLOOKUP(C184,FPT!B:GA,62,0)</f>
        <v>0</v>
      </c>
      <c r="GD184" t="str">
        <f t="shared" si="287"/>
        <v/>
      </c>
      <c r="GE184" s="275">
        <f>VLOOKUP(C184,MOVI!C:DT,63,0)</f>
        <v>0</v>
      </c>
      <c r="GF184" s="275">
        <f>VLOOKUP(C184,FPT!B:GD,63,0)</f>
        <v>0</v>
      </c>
      <c r="GG184" t="str">
        <f t="shared" si="288"/>
        <v/>
      </c>
      <c r="GH184" s="275">
        <f>VLOOKUP(C184,MOVI!C:DT,64,0)</f>
        <v>0</v>
      </c>
      <c r="GI184" s="275">
        <f>VLOOKUP(C184,FPT!B:GG,64,0)</f>
        <v>0</v>
      </c>
      <c r="GJ184" t="str">
        <f t="shared" si="289"/>
        <v/>
      </c>
      <c r="GK184" s="275">
        <f>VLOOKUP(C184,MOVI!C:DT,65,0)</f>
        <v>0</v>
      </c>
      <c r="GL184" s="275">
        <f>VLOOKUP(C184,FPT!B:GJ,65,0)</f>
        <v>0</v>
      </c>
      <c r="GM184" t="str">
        <f t="shared" si="290"/>
        <v/>
      </c>
      <c r="GN184" s="275">
        <f>VLOOKUP(C184,MOVI!C:DT,66,0)</f>
        <v>0</v>
      </c>
      <c r="GO184" s="275">
        <f>VLOOKUP(C184,FPT!B:GM,66,0)</f>
        <v>0</v>
      </c>
      <c r="GP184" t="str">
        <f t="shared" si="291"/>
        <v/>
      </c>
      <c r="GQ184" s="275">
        <f>VLOOKUP(C184,MOVI!C:DT,67,0)</f>
        <v>0</v>
      </c>
      <c r="GR184" s="275">
        <f>VLOOKUP(C184,FPT!B:GP,67,0)</f>
        <v>0</v>
      </c>
      <c r="GS184" t="str">
        <f t="shared" si="292"/>
        <v/>
      </c>
      <c r="GT184" s="275">
        <f>VLOOKUP(C184,MOVI!C:DT,68,0)</f>
        <v>0</v>
      </c>
      <c r="GU184" s="275">
        <f>VLOOKUP(C184,FPT!B:GS,68,0)</f>
        <v>0</v>
      </c>
      <c r="GV184" t="str">
        <f t="shared" si="293"/>
        <v/>
      </c>
      <c r="GW184" s="275">
        <f>VLOOKUP(C184,MOVI!C:DT,69,0)</f>
        <v>0</v>
      </c>
      <c r="GX184" s="275">
        <f>VLOOKUP(C184,FPT!B:GV,69,0)</f>
        <v>0</v>
      </c>
      <c r="GY184" t="str">
        <f t="shared" si="294"/>
        <v/>
      </c>
      <c r="GZ184" s="275">
        <f>VLOOKUP(C184,MOVI!C:DT,70,0)</f>
        <v>0</v>
      </c>
      <c r="HA184" s="275">
        <f>VLOOKUP(C184,FPT!B:GY,70,0)</f>
        <v>0</v>
      </c>
      <c r="HB184" t="str">
        <f t="shared" si="295"/>
        <v/>
      </c>
      <c r="HC184" s="275">
        <f>VLOOKUP(C184,MOVI!C:DT,71,0)</f>
        <v>5000000</v>
      </c>
      <c r="HD184" s="275">
        <f>ROUND(VLOOKUP(C184,FPT!B:HB,71,0),0)</f>
        <v>5000000</v>
      </c>
      <c r="HE184" t="str">
        <f t="shared" si="296"/>
        <v/>
      </c>
      <c r="HF184" s="275">
        <f>ROUND(VLOOKUP(C184,MOVI!C:DT,72,0),0)</f>
        <v>0</v>
      </c>
      <c r="HG184" s="275">
        <f>ROUND(VLOOKUP(C184,FPT!B:HE,72,0),0)</f>
        <v>0</v>
      </c>
      <c r="HH184" t="str">
        <f t="shared" si="297"/>
        <v/>
      </c>
      <c r="HI184" s="275">
        <f>VLOOKUP(C184,MOVI!C:DT,73,0)</f>
        <v>0</v>
      </c>
      <c r="HJ184" s="275">
        <f>VLOOKUP(C184,FPT!B:HH,73,0)</f>
        <v>0</v>
      </c>
      <c r="HK184" t="str">
        <f t="shared" si="298"/>
        <v/>
      </c>
      <c r="HL184" s="275">
        <f>VLOOKUP(C184,MOVI!C:DT,74,0)</f>
        <v>0</v>
      </c>
      <c r="HM184" s="275">
        <f>VLOOKUP(C184,FPT!B:HK,74,0)</f>
        <v>0</v>
      </c>
      <c r="HN184" t="str">
        <f t="shared" si="299"/>
        <v/>
      </c>
      <c r="HO184" s="275">
        <f>VLOOKUP(C184,MOVI!C:DT,75,0)</f>
        <v>11000000</v>
      </c>
      <c r="HP184" s="275">
        <f>VLOOKUP(C184,FPT!B:HN,75,0)</f>
        <v>11000000</v>
      </c>
      <c r="HQ184" t="str">
        <f t="shared" si="300"/>
        <v/>
      </c>
      <c r="HR184" s="275">
        <f>VLOOKUP(C184,MOVI!C:DT,76,0)</f>
        <v>0</v>
      </c>
      <c r="HS184" s="275">
        <f>VLOOKUP(C184,FPT!B:HQ,76,0)</f>
        <v>0</v>
      </c>
      <c r="HT184" t="str">
        <f t="shared" si="301"/>
        <v/>
      </c>
      <c r="HU184" s="275">
        <f>VLOOKUP(C184,MOVI!C:DT,77,0)</f>
        <v>0</v>
      </c>
      <c r="HV184" s="275">
        <f>VLOOKUP(C184,FPT!B:HT,77,0)</f>
        <v>0</v>
      </c>
      <c r="HW184" t="str">
        <f t="shared" si="302"/>
        <v/>
      </c>
      <c r="HX184" s="274">
        <f>VLOOKUP(C184,MOVI!C:CB,78,0)</f>
        <v>400000</v>
      </c>
      <c r="HY184" s="261">
        <f>VLOOKUP(C184,FPT!$B:$CA,78,0)</f>
        <v>400000</v>
      </c>
      <c r="HZ184" t="str">
        <f t="shared" si="303"/>
        <v/>
      </c>
      <c r="IA184" s="275">
        <f>VLOOKUP(C184,MOVI!C:CD,79,0)</f>
        <v>50000</v>
      </c>
      <c r="IB184" s="275">
        <f>VLOOKUP(C184,FPT!B:HZ,79,0)</f>
        <v>50000</v>
      </c>
      <c r="IC184" t="str">
        <f t="shared" si="304"/>
        <v/>
      </c>
      <c r="ID184" s="275">
        <f>VLOOKUP(C184,MOVI!C:CD,80,0)</f>
        <v>75000</v>
      </c>
      <c r="IE184" s="275">
        <f>VLOOKUP(C184,FPT!B:IC,80,0)</f>
        <v>75000</v>
      </c>
      <c r="IF184" t="str">
        <f t="shared" si="305"/>
        <v/>
      </c>
      <c r="IG184" s="275">
        <f>VLOOKUP(C184,MOVI!C:DT,81,0)</f>
        <v>0</v>
      </c>
      <c r="IH184" s="275">
        <f>VLOOKUP(C184,FPT!B:IF,81,0)</f>
        <v>0</v>
      </c>
      <c r="II184" t="str">
        <f t="shared" si="306"/>
        <v/>
      </c>
      <c r="IJ184" s="275">
        <f>VLOOKUP(C184,MOVI!C:DT,82,0)</f>
        <v>525000</v>
      </c>
      <c r="IK184" s="275">
        <f>VLOOKUP(C184,FPT!B:II,82,0)</f>
        <v>525000</v>
      </c>
      <c r="IL184" t="str">
        <f t="shared" si="307"/>
        <v/>
      </c>
      <c r="IM184" s="275">
        <f>ROUND(VLOOKUP(C184,MOVI!C:DT,83,0),0)</f>
        <v>11525000</v>
      </c>
      <c r="IN184" s="275">
        <f>ROUND(VLOOKUP(C184,FPT!B:IL,83,0),0)</f>
        <v>11525000</v>
      </c>
      <c r="IO184" t="str">
        <f t="shared" si="308"/>
        <v/>
      </c>
      <c r="IP184" s="275">
        <f>VLOOKUP(C184,MOVI!C:DT,84,0)</f>
        <v>0</v>
      </c>
      <c r="IQ184" s="275">
        <f>VLOOKUP(C184,FPT!B:IO,84,0)</f>
        <v>0</v>
      </c>
      <c r="IR184" t="str">
        <f t="shared" si="309"/>
        <v/>
      </c>
      <c r="IS184" s="275">
        <f>ROUND(VLOOKUP(C184,MOVI!C:DT,85,0),0)</f>
        <v>0</v>
      </c>
      <c r="IT184" s="275">
        <f>ROUND(VLOOKUP(C184,FPT!B:IR,85,0),0)</f>
        <v>0</v>
      </c>
      <c r="IU184" t="str">
        <f t="shared" si="310"/>
        <v/>
      </c>
      <c r="IV184" s="275">
        <f>VLOOKUP(C184,MOVI!C:DT,86,0)</f>
        <v>0</v>
      </c>
      <c r="IW184" s="275">
        <f>VLOOKUP(C184,FPT!B:IU,86,0)</f>
        <v>0</v>
      </c>
      <c r="IX184" t="str">
        <f t="shared" si="311"/>
        <v/>
      </c>
      <c r="IY184" s="275">
        <f>ROUND(VLOOKUP(C184,MOVI!C:DT,87,0),0)</f>
        <v>0</v>
      </c>
      <c r="IZ184" s="275">
        <f>ROUND(VLOOKUP(C184,FPT!B:IX,87,0),0)</f>
        <v>0</v>
      </c>
      <c r="JA184" t="str">
        <f t="shared" si="312"/>
        <v/>
      </c>
      <c r="JB184" s="275">
        <f>VLOOKUP(C184,MOVI!C:DT,88,0)</f>
        <v>0</v>
      </c>
      <c r="JC184" s="275">
        <f>VLOOKUP(C184,FPT!B:JA,88,0)</f>
        <v>0</v>
      </c>
      <c r="JD184" t="str">
        <f t="shared" si="313"/>
        <v/>
      </c>
      <c r="JE184" s="275">
        <f>VLOOKUP(C184,MOVI!C:DT,89,0)</f>
        <v>0</v>
      </c>
      <c r="JF184" s="275">
        <f>VLOOKUP(C184,FPT!B:JD,89,0)</f>
        <v>0</v>
      </c>
      <c r="JG184" t="str">
        <f t="shared" si="314"/>
        <v/>
      </c>
      <c r="JH184" s="275">
        <f>VLOOKUP(C184,MOVI!C:DT,90,0)</f>
        <v>0</v>
      </c>
      <c r="JI184" s="275">
        <f>VLOOKUP(C184,FPT!B:JG,90,0)</f>
        <v>0</v>
      </c>
      <c r="JJ184" t="str">
        <f t="shared" si="315"/>
        <v/>
      </c>
      <c r="JK184" s="275">
        <f>VLOOKUP(C184,MOVI!C:DT,91,0)</f>
        <v>0</v>
      </c>
      <c r="JL184" s="275">
        <f>VLOOKUP(C184,FPT!B:JJ,91,0)</f>
        <v>0</v>
      </c>
      <c r="JM184" t="str">
        <f t="shared" si="316"/>
        <v/>
      </c>
      <c r="JN184" s="275">
        <f>VLOOKUP(C184,MOVI!C:DT,92,0)</f>
        <v>0</v>
      </c>
      <c r="JO184" s="275">
        <f>VLOOKUP(C184,FPT!B:JM,92,0)</f>
        <v>0</v>
      </c>
      <c r="JP184" t="str">
        <f t="shared" si="317"/>
        <v/>
      </c>
      <c r="JQ184" s="275">
        <f>VLOOKUP(C184,MOVI!C:DT,93,0)</f>
        <v>0</v>
      </c>
      <c r="JR184" s="275">
        <f>VLOOKUP(C184,FPT!B:JP,93,0)</f>
        <v>0</v>
      </c>
      <c r="JS184" t="str">
        <f t="shared" si="318"/>
        <v/>
      </c>
      <c r="JT184" s="275">
        <f>VLOOKUP(C184,MOVI!C:DT,94,0)</f>
        <v>0</v>
      </c>
      <c r="JU184" s="275">
        <f>VLOOKUP(C184,FPT!B:JS,94,0)</f>
        <v>0</v>
      </c>
      <c r="JV184" t="str">
        <f t="shared" si="319"/>
        <v/>
      </c>
      <c r="JW184" s="275">
        <f>VLOOKUP(C184,MOVI!C:DT,95,0)</f>
        <v>4475000</v>
      </c>
      <c r="JX184" s="275">
        <f>VLOOKUP(C184,FPT!B:JV,95,0)</f>
        <v>4475000</v>
      </c>
      <c r="JY184" t="str">
        <f t="shared" si="320"/>
        <v/>
      </c>
      <c r="JZ184" s="275">
        <f>VLOOKUP(C184,MOVI!C:DT,96,0)</f>
        <v>0</v>
      </c>
      <c r="KA184" s="275">
        <f>VLOOKUP(C184,FPT!B:JY,96,0)</f>
        <v>0</v>
      </c>
      <c r="KB184" t="str">
        <f t="shared" si="321"/>
        <v/>
      </c>
      <c r="KC184" s="275">
        <f>VLOOKUP(C184,MOVI!C:DT,97,0)</f>
        <v>4475000</v>
      </c>
      <c r="KD184" s="275">
        <f>VLOOKUP(C184,FPT!B:KB,97,0)</f>
        <v>4475000</v>
      </c>
      <c r="KE184" t="str">
        <f t="shared" si="322"/>
        <v/>
      </c>
      <c r="KF184" s="275">
        <f>VLOOKUP(C184,MOVI!C:DT,98,0)</f>
        <v>850000.00000000012</v>
      </c>
      <c r="KG184" s="275">
        <f>VLOOKUP(C184,FPT!B:KE,98,0)</f>
        <v>850000</v>
      </c>
      <c r="KH184" t="str">
        <f t="shared" si="323"/>
        <v/>
      </c>
      <c r="KI184" s="275">
        <f>VLOOKUP(C184,MOVI!C:DT,99,0)</f>
        <v>0</v>
      </c>
      <c r="KJ184" s="275">
        <f>VLOOKUP(C184,FPT!B:KH,99,0)</f>
        <v>0</v>
      </c>
      <c r="KK184" t="str">
        <f t="shared" si="324"/>
        <v/>
      </c>
      <c r="KL184" s="275">
        <f>VLOOKUP(C184,MOVI!C:DT,100,0)</f>
        <v>150000</v>
      </c>
      <c r="KM184" s="275">
        <f>VLOOKUP(C184,FPT!B:KK,100,0)</f>
        <v>150000</v>
      </c>
      <c r="KN184" t="str">
        <f t="shared" si="325"/>
        <v/>
      </c>
      <c r="KO184" s="275">
        <f>VLOOKUP(C184,MOVI!C:DT,101,0)</f>
        <v>0</v>
      </c>
      <c r="KP184" s="275">
        <f>VLOOKUP(C184,FPT!B:KN,101,0)</f>
        <v>0</v>
      </c>
      <c r="KQ184" t="str">
        <f t="shared" si="326"/>
        <v/>
      </c>
      <c r="KR184" s="275">
        <f>VLOOKUP(C184,MOVI!C:DT,102,0)</f>
        <v>0</v>
      </c>
      <c r="KS184" s="275">
        <f>VLOOKUP(C184,FPT!B:KQ,102,0)</f>
        <v>0</v>
      </c>
      <c r="KT184" t="str">
        <f t="shared" si="327"/>
        <v/>
      </c>
      <c r="KU184" s="275">
        <f>VLOOKUP(C184,MOVI!C:DT,103,0)</f>
        <v>1000000.0000000001</v>
      </c>
      <c r="KV184" s="275">
        <f>VLOOKUP(C184,FPT!B:KT,103,0)</f>
        <v>1000000</v>
      </c>
      <c r="KW184" t="str">
        <f t="shared" si="328"/>
        <v/>
      </c>
      <c r="KX184" s="275">
        <f>VLOOKUP(C184,MOVI!C:DT,104,0)</f>
        <v>1525000</v>
      </c>
      <c r="KY184" s="275">
        <f>VLOOKUP(C184,FPT!B:KW,104,0)</f>
        <v>1525000</v>
      </c>
      <c r="KZ184" t="str">
        <f t="shared" si="329"/>
        <v/>
      </c>
      <c r="LA184" s="275">
        <f>VLOOKUP(C184,MOVI!C:DT,105,0)</f>
        <v>100000</v>
      </c>
      <c r="LB184" s="275">
        <f>VLOOKUP(C184,FPT!B:KZ,105,0)</f>
        <v>100000</v>
      </c>
      <c r="LC184" t="str">
        <f t="shared" si="330"/>
        <v/>
      </c>
      <c r="LD184" s="275">
        <f>VLOOKUP(C184,MOVI!C:DT,106,0)</f>
        <v>6100000</v>
      </c>
      <c r="LE184" s="275">
        <f>VLOOKUP(C184,FPT!B:LC,106,0)</f>
        <v>6100000</v>
      </c>
      <c r="LF184" t="str">
        <f t="shared" si="331"/>
        <v/>
      </c>
      <c r="LG184" s="273">
        <f>VLOOKUP(C184,MOVI!C:DT,107,0)</f>
        <v>0</v>
      </c>
      <c r="LH184" s="273">
        <f>VLOOKUP(C184,FPT!B:LF,107,0)</f>
        <v>0</v>
      </c>
      <c r="LI184" t="str">
        <f t="shared" si="332"/>
        <v/>
      </c>
      <c r="LJ184" t="str">
        <f>VLOOKUP(C184,MOVI!C:DV,108,0)</f>
        <v>MoviSouthSales</v>
      </c>
      <c r="LK184" s="252" t="str">
        <f>VLOOKUP(C184,FPT!B:LI,108,0)</f>
        <v>MoviSouthSales</v>
      </c>
      <c r="LL184" t="str">
        <f t="shared" si="333"/>
        <v/>
      </c>
      <c r="LM184" s="275">
        <f>ROUND(VLOOKUP(C184,MOVI!C:DV,109,0),0)</f>
        <v>416667</v>
      </c>
      <c r="LN184" s="275">
        <f>ROUND(VLOOKUP(C184,FPT!B:LL,109,0),0)</f>
        <v>416667</v>
      </c>
      <c r="LO184" t="str">
        <f t="shared" si="334"/>
        <v/>
      </c>
      <c r="LP184" t="str">
        <f>VLOOKUP(C184,MOVI!C:DV,110,0)</f>
        <v>HO</v>
      </c>
      <c r="LQ184" s="247" t="str">
        <f>VLOOKUP(C184,FPT!B:LO,110,0)</f>
        <v>HO</v>
      </c>
      <c r="LR184" t="str">
        <f t="shared" si="335"/>
        <v/>
      </c>
      <c r="LS184">
        <f>MOVI!DI179</f>
        <v>18</v>
      </c>
      <c r="LV184">
        <f>MOVI!DJ179</f>
        <v>0</v>
      </c>
      <c r="LW184">
        <f>MOVI!DK179</f>
        <v>0</v>
      </c>
      <c r="LX184">
        <f>MOVI!DL179</f>
        <v>0</v>
      </c>
      <c r="LY184">
        <f>MOVI!DM179</f>
        <v>0</v>
      </c>
      <c r="LZ184">
        <f>MOVI!DN179</f>
        <v>0</v>
      </c>
      <c r="MA184">
        <f>MOVI!DO179</f>
        <v>0</v>
      </c>
      <c r="MB184" t="str">
        <f>MOVI!DP179</f>
        <v>HO</v>
      </c>
      <c r="MC184">
        <f>MOVI!DQ179</f>
        <v>0</v>
      </c>
      <c r="MD184">
        <f>MOVI!DR179</f>
        <v>0</v>
      </c>
      <c r="ME184" t="str">
        <f>VLOOKUP(C184,MOVI!C:DV,121,0)</f>
        <v/>
      </c>
      <c r="MF184" s="252"/>
      <c r="MG184" t="str">
        <f t="shared" si="339"/>
        <v/>
      </c>
      <c r="MH184" t="str">
        <f>VLOOKUP(C184,MOVI!C:DT,122,0)</f>
        <v>MoviSouth</v>
      </c>
      <c r="MI184" s="252" t="str">
        <f>VLOOKUP(C184,FPT!B:DS,112,0)</f>
        <v>MoviSouth</v>
      </c>
      <c r="MJ184" t="str">
        <f t="shared" si="336"/>
        <v/>
      </c>
    </row>
    <row r="185" spans="1:348" x14ac:dyDescent="0.25">
      <c r="A185">
        <v>177</v>
      </c>
      <c r="B185" s="48">
        <v>6123</v>
      </c>
      <c r="C185" s="271" t="s">
        <v>1208</v>
      </c>
      <c r="D185" t="str">
        <f>VLOOKUP(C185,MOVI!C:D,2,0)</f>
        <v>Vũ Đình Khoa</v>
      </c>
      <c r="E185" t="str">
        <f>VLOOKUP(C185,FPT!B:C,2,0)</f>
        <v>Vũ Đình Khoa</v>
      </c>
      <c r="F185" t="str">
        <f t="shared" si="229"/>
        <v/>
      </c>
      <c r="G185" t="str">
        <f>VLOOKUP(C185,MOVI!C:E,3,0)</f>
        <v>Sales</v>
      </c>
      <c r="H185" t="str">
        <f>VLOOKUP(C185,FPT!B:F,3,0)</f>
        <v>Sales</v>
      </c>
      <c r="I185" t="str">
        <f t="shared" si="230"/>
        <v/>
      </c>
      <c r="J185" t="str">
        <f>VLOOKUP(C185,MOVI!C:H,4,0)</f>
        <v>Corporate sales</v>
      </c>
      <c r="K185" t="str">
        <f>VLOOKUP(C185,FPT!B:I,4,0)</f>
        <v>Corporate sales</v>
      </c>
      <c r="L185" t="str">
        <f t="shared" si="231"/>
        <v/>
      </c>
      <c r="M185" t="str">
        <f>VLOOKUP(C185,MOVI!C:DT,5,0)</f>
        <v>Supervisor</v>
      </c>
      <c r="N185" t="str">
        <f>VLOOKUP(C185,FPT!B:L,5,0)</f>
        <v>Supervisor</v>
      </c>
      <c r="O185" t="str">
        <f t="shared" si="232"/>
        <v/>
      </c>
      <c r="P185" t="str">
        <f>VLOOKUP(C185,MOVI!C:DT,6,0)</f>
        <v>Regional Partnership Supervisor</v>
      </c>
      <c r="Q185" t="str">
        <f>VLOOKUP(C185,FPT!B:O,6,0)</f>
        <v>Regional Partnership Supervisor</v>
      </c>
      <c r="R185" t="str">
        <f t="shared" si="233"/>
        <v/>
      </c>
      <c r="S185" t="str">
        <f>VLOOKUP(C185,MOVI!C:DT,7,0)</f>
        <v>South</v>
      </c>
      <c r="T185" t="str">
        <f>VLOOKUP(C185,FPT!B:R,7,0)</f>
        <v>South</v>
      </c>
      <c r="U185" t="str">
        <f t="shared" si="234"/>
        <v/>
      </c>
      <c r="V185" t="str">
        <f>VLOOKUP(C185,MOVI!C:DT,8,0)</f>
        <v>Movi</v>
      </c>
      <c r="W185" t="str">
        <f>VLOOKUP(C185,FPT!B:U,8,0)</f>
        <v>Movi</v>
      </c>
      <c r="X185" t="str">
        <f t="shared" si="235"/>
        <v/>
      </c>
      <c r="Y185" t="str">
        <f>VLOOKUP(C185,MOVI!C:DT,9,0)</f>
        <v>Full-time</v>
      </c>
      <c r="Z185" t="str">
        <f>VLOOKUP(C185,FPT!B:X,9,0)</f>
        <v>Full-time</v>
      </c>
      <c r="AA185" t="str">
        <f t="shared" si="236"/>
        <v/>
      </c>
      <c r="AB185" t="str">
        <f>VLOOKUP(C185,MOVI!C:DT,10,0)</f>
        <v>Permanent</v>
      </c>
      <c r="AC185" t="str">
        <f>VLOOKUP(C185,FPT!B:AA,10,0)</f>
        <v>Permanent</v>
      </c>
      <c r="AD185" t="str">
        <f t="shared" si="237"/>
        <v/>
      </c>
      <c r="AE185" s="247">
        <f>VLOOKUP(C185,MOVI!C:DT,11,0)</f>
        <v>44320</v>
      </c>
      <c r="AF185" s="247">
        <f>VLOOKUP(C185,FPT!B:AD,11,0)</f>
        <v>44320</v>
      </c>
      <c r="AG185" t="str">
        <f t="shared" si="238"/>
        <v/>
      </c>
      <c r="AH185" s="260" t="str">
        <f>VLOOKUP(C185,MOVI!C:DT,12,0)</f>
        <v/>
      </c>
      <c r="AI185" s="260"/>
      <c r="AJ185" t="str">
        <f t="shared" si="338"/>
        <v/>
      </c>
      <c r="AK185">
        <f>VLOOKUP(C185,MOVI!C:DT,13,0)</f>
        <v>0</v>
      </c>
      <c r="AL185" s="247">
        <f>VLOOKUP(C185,FPT!B:AJ,13,0)</f>
        <v>0</v>
      </c>
      <c r="AM185" t="str">
        <f t="shared" si="337"/>
        <v/>
      </c>
      <c r="AN185" s="247">
        <f>VLOOKUP(C185,MOVI!C:DT,14,0)</f>
        <v>0</v>
      </c>
      <c r="AO185" s="247">
        <f>VLOOKUP(C185,FPT!B:AM,14,0)</f>
        <v>0</v>
      </c>
      <c r="AP185" t="str">
        <f t="shared" si="239"/>
        <v/>
      </c>
      <c r="AQ185" t="str">
        <f>VLOOKUP(C185,MOVI!C:DT,15,0)</f>
        <v>LC</v>
      </c>
      <c r="AR185" s="247" t="str">
        <f>VLOOKUP(C185,FPT!B:AP,15,0)</f>
        <v>LC</v>
      </c>
      <c r="AS185" t="str">
        <f t="shared" si="240"/>
        <v/>
      </c>
      <c r="AT185" s="282" t="str">
        <f>VLOOKUP(C185,MOVI!C:DT,16,0)</f>
        <v>LTTP</v>
      </c>
      <c r="AU185" s="247" t="str">
        <f>VLOOKUP(C185,FPT!B:AS,16,0)</f>
        <v>LTTP</v>
      </c>
      <c r="AV185" t="str">
        <f t="shared" si="241"/>
        <v/>
      </c>
      <c r="AW185" t="str">
        <f>VLOOKUP(C185,MOVI!C:DT,17,0)</f>
        <v>L</v>
      </c>
      <c r="AX185" s="247" t="str">
        <f>VLOOKUP(C185,FPT!B:AV,17,0)</f>
        <v>L</v>
      </c>
      <c r="AY185" t="str">
        <f t="shared" si="242"/>
        <v/>
      </c>
      <c r="AZ185">
        <f>VLOOKUP(C185,MOVI!C:DT,18,0)</f>
        <v>0</v>
      </c>
      <c r="BA185" s="247">
        <f>VLOOKUP(C185,FPT!B:AY,18,0)</f>
        <v>0</v>
      </c>
      <c r="BB185" t="str">
        <f t="shared" si="243"/>
        <v/>
      </c>
      <c r="BC185" s="275">
        <f>VLOOKUP(C185,MOVI!C:DT,19,0)</f>
        <v>20000000</v>
      </c>
      <c r="BD185" s="275">
        <f>VLOOKUP(C185,FPT!B:BB,19,0)</f>
        <v>20000000</v>
      </c>
      <c r="BE185" t="str">
        <f t="shared" si="244"/>
        <v/>
      </c>
      <c r="BF185">
        <f>VLOOKUP(C185,MOVI!C:DT,20,0)</f>
        <v>0</v>
      </c>
      <c r="BG185" s="252">
        <f>VLOOKUP(C185,FPT!B:BE,20,0)</f>
        <v>0</v>
      </c>
      <c r="BH185" t="str">
        <f t="shared" si="245"/>
        <v/>
      </c>
      <c r="BI185" s="275">
        <f>VLOOKUP(C185,MOVI!C:DT,21,0)</f>
        <v>20000000</v>
      </c>
      <c r="BJ185" s="275">
        <f>VLOOKUP(C185,FPT!B:BH,21,0)</f>
        <v>20000000</v>
      </c>
      <c r="BK185" t="str">
        <f t="shared" si="246"/>
        <v/>
      </c>
      <c r="BL185" s="275">
        <f>VLOOKUP(C185,MOVI!C:DT,22,0)</f>
        <v>0</v>
      </c>
      <c r="BM185" s="275">
        <f>VLOOKUP(C185,FPT!B:BK,22,0)</f>
        <v>0</v>
      </c>
      <c r="BN185" t="str">
        <f t="shared" si="247"/>
        <v/>
      </c>
      <c r="BO185" s="275">
        <f>VLOOKUP(C185,MOVI!C:DT,23,0)</f>
        <v>0</v>
      </c>
      <c r="BP185" s="275">
        <f>VLOOKUP(C185,FPT!B:BN,23,0)</f>
        <v>0</v>
      </c>
      <c r="BQ185" t="str">
        <f t="shared" si="248"/>
        <v/>
      </c>
      <c r="BR185" s="275">
        <f>VLOOKUP(C185,MOVI!C:DT,24,0)</f>
        <v>0</v>
      </c>
      <c r="BS185" s="275">
        <f>VLOOKUP(C185,FPT!B:BQ,24,0)</f>
        <v>0</v>
      </c>
      <c r="BT185" t="str">
        <f t="shared" si="249"/>
        <v/>
      </c>
      <c r="BU185" s="275">
        <f>VLOOKUP(C185,MOVI!C:DT,25,0)</f>
        <v>0</v>
      </c>
      <c r="BV185" s="275">
        <f>VLOOKUP(C185,FPT!B:BT,25,0)</f>
        <v>0</v>
      </c>
      <c r="BW185" t="str">
        <f t="shared" si="250"/>
        <v/>
      </c>
      <c r="BX185" s="275">
        <f>VLOOKUP(C185,MOVI!C:DT,26,0)</f>
        <v>0</v>
      </c>
      <c r="BY185" s="275">
        <f>VLOOKUP(C185,FPT!B:BW,26,0)</f>
        <v>0</v>
      </c>
      <c r="BZ185" t="str">
        <f t="shared" si="251"/>
        <v/>
      </c>
      <c r="CA185" s="275">
        <f>VLOOKUP(C185,MOVI!C:DT,27,0)</f>
        <v>0</v>
      </c>
      <c r="CB185" s="275">
        <f>VLOOKUP(C185,FPT!B:BZ,27,0)</f>
        <v>0</v>
      </c>
      <c r="CC185" t="str">
        <f t="shared" si="252"/>
        <v/>
      </c>
      <c r="CD185" s="275">
        <f>VLOOKUP(C185,MOVI!C:DT,28,0)</f>
        <v>0</v>
      </c>
      <c r="CE185" s="275">
        <f>VLOOKUP(C185,FPT!B:CC,28,0)</f>
        <v>0</v>
      </c>
      <c r="CF185" t="str">
        <f t="shared" si="253"/>
        <v/>
      </c>
      <c r="CG185" t="str">
        <f>VLOOKUP(C185,MOVI!C:DT,29,0)</f>
        <v>CN</v>
      </c>
      <c r="CH185" s="252" t="str">
        <f>VLOOKUP(C185,FPT!B:CF,29,0)</f>
        <v>CN</v>
      </c>
      <c r="CI185" t="str">
        <f t="shared" si="254"/>
        <v/>
      </c>
      <c r="CJ185">
        <f>VLOOKUP(C185,MOVI!C:DT,30,0)</f>
        <v>26</v>
      </c>
      <c r="CK185" s="252">
        <f>VLOOKUP(C185,FPT!B:CI,30,0)</f>
        <v>26</v>
      </c>
      <c r="CL185" t="str">
        <f t="shared" si="255"/>
        <v/>
      </c>
      <c r="CM185">
        <f>VLOOKUP(C185,MOVI!C:DT,31,0)</f>
        <v>20</v>
      </c>
      <c r="CN185" s="252">
        <f>VLOOKUP(C185,FPT!B:CL,31,0)</f>
        <v>20</v>
      </c>
      <c r="CO185" t="str">
        <f t="shared" si="256"/>
        <v/>
      </c>
      <c r="CP185" s="275">
        <f>VLOOKUP(C185,MOVI!C:DT,32,0)</f>
        <v>6</v>
      </c>
      <c r="CQ185" s="275">
        <f>VLOOKUP(C185,FPT!B:CO,32,0)</f>
        <v>6</v>
      </c>
      <c r="CR185" t="str">
        <f t="shared" si="257"/>
        <v/>
      </c>
      <c r="CS185" s="275">
        <f>VLOOKUP(C185,MOVI!C:DT,33,0)</f>
        <v>0</v>
      </c>
      <c r="CT185" s="275">
        <f>VLOOKUP(C185,FPT!B:CR,33,0)</f>
        <v>0</v>
      </c>
      <c r="CU185" t="str">
        <f t="shared" si="258"/>
        <v/>
      </c>
      <c r="CV185" s="275">
        <f>VLOOKUP(C185,MOVI!C:DT,34,0)</f>
        <v>0</v>
      </c>
      <c r="CW185" s="275">
        <f>VLOOKUP(C185,FPT!B:CU,34,0)</f>
        <v>0</v>
      </c>
      <c r="CX185" t="str">
        <f t="shared" si="259"/>
        <v/>
      </c>
      <c r="CY185" s="275">
        <f>VLOOKUP(C185,MOVI!C:DT,35,0)</f>
        <v>26</v>
      </c>
      <c r="CZ185" s="275">
        <f>VLOOKUP(C185,FPT!B:CX,35,0)</f>
        <v>26</v>
      </c>
      <c r="DA185" t="str">
        <f t="shared" si="260"/>
        <v/>
      </c>
      <c r="DB185" s="275">
        <f>VLOOKUP(C185,MOVI!C:DT,36,0)</f>
        <v>0</v>
      </c>
      <c r="DC185" s="275">
        <f>VLOOKUP(C185,FPT!B:DA,36,0)</f>
        <v>0</v>
      </c>
      <c r="DD185" t="str">
        <f t="shared" si="261"/>
        <v/>
      </c>
      <c r="DE185" s="275">
        <f>VLOOKUP(C185,MOVI!C:DT,37,0)</f>
        <v>0</v>
      </c>
      <c r="DF185" s="275">
        <f>VLOOKUP(C185,FPT!B:DD,37,0)</f>
        <v>0</v>
      </c>
      <c r="DG185" t="str">
        <f t="shared" si="262"/>
        <v/>
      </c>
      <c r="DH185" s="275">
        <f>VLOOKUP(C185,MOVI!C:DT,38,0)</f>
        <v>0</v>
      </c>
      <c r="DI185" s="275">
        <f>VLOOKUP(C185,FPT!B:DG,38,0)</f>
        <v>0</v>
      </c>
      <c r="DJ185" t="str">
        <f t="shared" si="263"/>
        <v/>
      </c>
      <c r="DK185" s="275">
        <f>VLOOKUP(C185,MOVI!C:DT,39,0)</f>
        <v>0</v>
      </c>
      <c r="DL185" s="275">
        <f>VLOOKUP(C185,FPT!B:DJ,39,0)</f>
        <v>0</v>
      </c>
      <c r="DM185" t="str">
        <f t="shared" si="264"/>
        <v/>
      </c>
      <c r="DN185" s="275">
        <f>VLOOKUP(C185,MOVI!C:DT,40,0)</f>
        <v>0</v>
      </c>
      <c r="DO185" s="275">
        <f>VLOOKUP(C185,FPT!B:DM,40,0)</f>
        <v>0</v>
      </c>
      <c r="DP185" t="str">
        <f t="shared" si="265"/>
        <v/>
      </c>
      <c r="DQ185" s="275">
        <f>VLOOKUP(C185,MOVI!C:DT,41,0)</f>
        <v>0</v>
      </c>
      <c r="DR185" s="275">
        <f>VLOOKUP(C185,FPT!B:DP,41,0)</f>
        <v>0</v>
      </c>
      <c r="DS185" t="str">
        <f t="shared" si="266"/>
        <v/>
      </c>
      <c r="DT185" s="275">
        <f>VLOOKUP(C185,MOVI!C:DT,42,0)</f>
        <v>20000000</v>
      </c>
      <c r="DU185" s="275">
        <f>ROUND(VLOOKUP(C185,FPT!B:DS,42,0),0)</f>
        <v>20000000</v>
      </c>
      <c r="DV185" t="str">
        <f t="shared" si="267"/>
        <v/>
      </c>
      <c r="DW185" s="275">
        <f>VLOOKUP(C185,MOVI!C:DT,43,0)</f>
        <v>0</v>
      </c>
      <c r="DX185" s="275">
        <f>VLOOKUP(C185,FPT!B:DV,43,0)</f>
        <v>0</v>
      </c>
      <c r="DY185" t="str">
        <f t="shared" si="268"/>
        <v/>
      </c>
      <c r="DZ185" s="275">
        <f>VLOOKUP(C185,MOVI!C:DT,44,0)</f>
        <v>0</v>
      </c>
      <c r="EA185" s="275">
        <f>VLOOKUP(C185,FPT!B:DY,44,0)</f>
        <v>0</v>
      </c>
      <c r="EB185" t="str">
        <f t="shared" si="269"/>
        <v/>
      </c>
      <c r="EC185" s="275">
        <f>VLOOKUP(C185,MOVI!C:DT,45,0)</f>
        <v>20000000</v>
      </c>
      <c r="ED185" s="275">
        <f>ROUND(VLOOKUP(C185,FPT!B:EB,45,0),0)</f>
        <v>20000000</v>
      </c>
      <c r="EE185" t="str">
        <f t="shared" si="270"/>
        <v/>
      </c>
      <c r="EF185" s="275">
        <f>VLOOKUP(C185,MOVI!C:DT,46,0)</f>
        <v>0</v>
      </c>
      <c r="EG185" s="275">
        <f>VLOOKUP(C185,FPT!B:EE,46,0)</f>
        <v>0</v>
      </c>
      <c r="EH185" t="str">
        <f t="shared" si="271"/>
        <v/>
      </c>
      <c r="EI185" s="275">
        <f>VLOOKUP(C185,MOVI!C:DT,47,0)</f>
        <v>0</v>
      </c>
      <c r="EJ185" s="275">
        <f>VLOOKUP(C185,FPT!B:EH,47,0)</f>
        <v>0</v>
      </c>
      <c r="EK185" t="str">
        <f t="shared" si="272"/>
        <v/>
      </c>
      <c r="EL185" s="275">
        <f>VLOOKUP(C185,MOVI!C:DT,48,0)</f>
        <v>0</v>
      </c>
      <c r="EM185" s="275">
        <f>VLOOKUP(C185,FPT!B:EK,48,0)</f>
        <v>0</v>
      </c>
      <c r="EN185" t="str">
        <f t="shared" si="273"/>
        <v/>
      </c>
      <c r="EO185" s="275">
        <f>VLOOKUP(C185,MOVI!C:DT,49,0)</f>
        <v>0</v>
      </c>
      <c r="EP185" s="275">
        <f>VLOOKUP(C185,FPT!B:EN,49,0)</f>
        <v>0</v>
      </c>
      <c r="EQ185" t="str">
        <f t="shared" si="274"/>
        <v/>
      </c>
      <c r="ER185" s="275">
        <f>VLOOKUP(C185,MOVI!C:DT,50,0)</f>
        <v>0</v>
      </c>
      <c r="ES185" s="275">
        <f>VLOOKUP(C185,FPT!B:EQ,50,0)</f>
        <v>0</v>
      </c>
      <c r="ET185" t="str">
        <f t="shared" si="275"/>
        <v/>
      </c>
      <c r="EU185" s="275">
        <f>VLOOKUP(C185,MOVI!C:DT,51,0)</f>
        <v>0</v>
      </c>
      <c r="EV185" s="275">
        <f>VLOOKUP(C185,FPT!B:ET,51,0)</f>
        <v>0</v>
      </c>
      <c r="EW185" t="str">
        <f t="shared" si="276"/>
        <v/>
      </c>
      <c r="EX185" s="275">
        <f>VLOOKUP(C185,MOVI!C:DT,52,0)</f>
        <v>0</v>
      </c>
      <c r="EY185" s="275">
        <f>VLOOKUP(C185,FPT!B:EW,52,0)</f>
        <v>0</v>
      </c>
      <c r="EZ185" t="str">
        <f t="shared" si="277"/>
        <v/>
      </c>
      <c r="FA185" s="275">
        <f>VLOOKUP(C185,MOVI!C:DT,53,0)</f>
        <v>0</v>
      </c>
      <c r="FB185" s="275">
        <f>VLOOKUP(C185,FPT!B:EZ,53,0)</f>
        <v>0</v>
      </c>
      <c r="FC185" t="str">
        <f t="shared" si="278"/>
        <v/>
      </c>
      <c r="FD185" s="275">
        <f>VLOOKUP(C185,MOVI!C:DT,54,0)</f>
        <v>0</v>
      </c>
      <c r="FE185" s="275">
        <f>VLOOKUP(C185,FPT!B:FC,54,0)</f>
        <v>0</v>
      </c>
      <c r="FF185" t="str">
        <f t="shared" si="279"/>
        <v/>
      </c>
      <c r="FG185" s="275">
        <f>VLOOKUP(C185,MOVI!C:DT,55,0)</f>
        <v>0</v>
      </c>
      <c r="FH185" s="275">
        <f>VLOOKUP(C185,FPT!B:FF,55,0)</f>
        <v>0</v>
      </c>
      <c r="FI185" t="str">
        <f t="shared" si="280"/>
        <v/>
      </c>
      <c r="FJ185" s="275">
        <f>VLOOKUP(C185,MOVI!C:DT,56,0)</f>
        <v>0</v>
      </c>
      <c r="FK185" s="275">
        <f>VLOOKUP(C185,FPT!B:FI,56,0)</f>
        <v>0</v>
      </c>
      <c r="FL185" t="str">
        <f t="shared" si="281"/>
        <v/>
      </c>
      <c r="FM185" s="275">
        <f>VLOOKUP(C185,MOVI!C:DT,57,0)</f>
        <v>0</v>
      </c>
      <c r="FN185" s="275">
        <f>VLOOKUP(C185,FPT!B:FL,57,0)</f>
        <v>0</v>
      </c>
      <c r="FO185" t="str">
        <f t="shared" si="282"/>
        <v/>
      </c>
      <c r="FP185" s="275">
        <f>VLOOKUP(C185,MOVI!C:DT,58,0)</f>
        <v>0</v>
      </c>
      <c r="FQ185" s="275">
        <f>VLOOKUP(C185,FPT!B:FO,58,0)</f>
        <v>0</v>
      </c>
      <c r="FR185" t="str">
        <f t="shared" si="283"/>
        <v/>
      </c>
      <c r="FS185" s="275">
        <f>VLOOKUP(C185,MOVI!C:DT,59,0)</f>
        <v>0</v>
      </c>
      <c r="FT185" s="275">
        <f>VLOOKUP(C185,FPT!B:FR,59,0)</f>
        <v>0</v>
      </c>
      <c r="FU185" t="str">
        <f t="shared" si="284"/>
        <v/>
      </c>
      <c r="FV185" s="275">
        <f>VLOOKUP(C185,MOVI!C:DT,60,0)</f>
        <v>0</v>
      </c>
      <c r="FW185" s="275">
        <f>VLOOKUP(C185,FPT!B:FU,60,0)</f>
        <v>0</v>
      </c>
      <c r="FX185" t="str">
        <f t="shared" si="285"/>
        <v/>
      </c>
      <c r="FY185" s="275">
        <f>VLOOKUP(C185,MOVI!C:DT,61,0)</f>
        <v>0</v>
      </c>
      <c r="FZ185" s="275">
        <f>VLOOKUP(C185,FPT!B:FX,61,0)</f>
        <v>0</v>
      </c>
      <c r="GA185" t="str">
        <f t="shared" si="286"/>
        <v/>
      </c>
      <c r="GB185" s="275">
        <f>VLOOKUP(C185,MOVI!C:DT,62,0)</f>
        <v>0</v>
      </c>
      <c r="GC185" s="275">
        <f>VLOOKUP(C185,FPT!B:GA,62,0)</f>
        <v>0</v>
      </c>
      <c r="GD185" t="str">
        <f t="shared" si="287"/>
        <v/>
      </c>
      <c r="GE185" s="275">
        <f>VLOOKUP(C185,MOVI!C:DT,63,0)</f>
        <v>0</v>
      </c>
      <c r="GF185" s="275">
        <f>VLOOKUP(C185,FPT!B:GD,63,0)</f>
        <v>0</v>
      </c>
      <c r="GG185" t="str">
        <f t="shared" si="288"/>
        <v/>
      </c>
      <c r="GH185" s="275">
        <f>VLOOKUP(C185,MOVI!C:DT,64,0)</f>
        <v>0</v>
      </c>
      <c r="GI185" s="275">
        <f>VLOOKUP(C185,FPT!B:GG,64,0)</f>
        <v>0</v>
      </c>
      <c r="GJ185" t="str">
        <f t="shared" si="289"/>
        <v/>
      </c>
      <c r="GK185" s="275">
        <f>VLOOKUP(C185,MOVI!C:DT,65,0)</f>
        <v>0</v>
      </c>
      <c r="GL185" s="275">
        <f>VLOOKUP(C185,FPT!B:GJ,65,0)</f>
        <v>0</v>
      </c>
      <c r="GM185" t="str">
        <f t="shared" si="290"/>
        <v/>
      </c>
      <c r="GN185" s="275">
        <f>VLOOKUP(C185,MOVI!C:DT,66,0)</f>
        <v>0</v>
      </c>
      <c r="GO185" s="275">
        <f>VLOOKUP(C185,FPT!B:GM,66,0)</f>
        <v>0</v>
      </c>
      <c r="GP185" t="str">
        <f t="shared" si="291"/>
        <v/>
      </c>
      <c r="GQ185" s="275">
        <f>VLOOKUP(C185,MOVI!C:DT,67,0)</f>
        <v>0</v>
      </c>
      <c r="GR185" s="275">
        <f>VLOOKUP(C185,FPT!B:GP,67,0)</f>
        <v>0</v>
      </c>
      <c r="GS185" t="str">
        <f t="shared" si="292"/>
        <v/>
      </c>
      <c r="GT185" s="275">
        <f>VLOOKUP(C185,MOVI!C:DT,68,0)</f>
        <v>0</v>
      </c>
      <c r="GU185" s="275">
        <f>VLOOKUP(C185,FPT!B:GS,68,0)</f>
        <v>0</v>
      </c>
      <c r="GV185" t="str">
        <f t="shared" si="293"/>
        <v/>
      </c>
      <c r="GW185" s="275">
        <f>VLOOKUP(C185,MOVI!C:DT,69,0)</f>
        <v>0</v>
      </c>
      <c r="GX185" s="275">
        <f>VLOOKUP(C185,FPT!B:GV,69,0)</f>
        <v>0</v>
      </c>
      <c r="GY185" t="str">
        <f t="shared" si="294"/>
        <v/>
      </c>
      <c r="GZ185" s="275">
        <f>VLOOKUP(C185,MOVI!C:DT,70,0)</f>
        <v>0</v>
      </c>
      <c r="HA185" s="275">
        <f>VLOOKUP(C185,FPT!B:GY,70,0)</f>
        <v>0</v>
      </c>
      <c r="HB185" t="str">
        <f t="shared" si="295"/>
        <v/>
      </c>
      <c r="HC185" s="275">
        <f>VLOOKUP(C185,MOVI!C:DT,71,0)</f>
        <v>20000000</v>
      </c>
      <c r="HD185" s="275">
        <f>ROUND(VLOOKUP(C185,FPT!B:HB,71,0),0)</f>
        <v>20000000</v>
      </c>
      <c r="HE185" t="str">
        <f t="shared" si="296"/>
        <v/>
      </c>
      <c r="HF185" s="275">
        <f>ROUND(VLOOKUP(C185,MOVI!C:DT,72,0),0)</f>
        <v>0</v>
      </c>
      <c r="HG185" s="275">
        <f>ROUND(VLOOKUP(C185,FPT!B:HE,72,0),0)</f>
        <v>0</v>
      </c>
      <c r="HH185" t="str">
        <f t="shared" si="297"/>
        <v/>
      </c>
      <c r="HI185" s="275">
        <f>VLOOKUP(C185,MOVI!C:DT,73,0)</f>
        <v>0</v>
      </c>
      <c r="HJ185" s="275">
        <f>VLOOKUP(C185,FPT!B:HH,73,0)</f>
        <v>0</v>
      </c>
      <c r="HK185" t="str">
        <f t="shared" si="298"/>
        <v/>
      </c>
      <c r="HL185" s="275">
        <f>VLOOKUP(C185,MOVI!C:DT,74,0)</f>
        <v>0</v>
      </c>
      <c r="HM185" s="275">
        <f>VLOOKUP(C185,FPT!B:HK,74,0)</f>
        <v>0</v>
      </c>
      <c r="HN185" t="str">
        <f t="shared" si="299"/>
        <v/>
      </c>
      <c r="HO185" s="275">
        <f>VLOOKUP(C185,MOVI!C:DT,75,0)</f>
        <v>11000000</v>
      </c>
      <c r="HP185" s="275">
        <f>VLOOKUP(C185,FPT!B:HN,75,0)</f>
        <v>11000000</v>
      </c>
      <c r="HQ185" t="str">
        <f t="shared" si="300"/>
        <v/>
      </c>
      <c r="HR185" s="275">
        <f>VLOOKUP(C185,MOVI!C:DT,76,0)</f>
        <v>2</v>
      </c>
      <c r="HS185" s="275">
        <f>VLOOKUP(C185,FPT!B:HQ,76,0)</f>
        <v>2</v>
      </c>
      <c r="HT185" t="str">
        <f t="shared" si="301"/>
        <v/>
      </c>
      <c r="HU185" s="275">
        <f>VLOOKUP(C185,MOVI!C:DT,77,0)</f>
        <v>8800000</v>
      </c>
      <c r="HV185" s="275">
        <f>VLOOKUP(C185,FPT!B:HT,77,0)</f>
        <v>8800000</v>
      </c>
      <c r="HW185" t="str">
        <f t="shared" si="302"/>
        <v/>
      </c>
      <c r="HX185" s="274">
        <f>VLOOKUP(C185,MOVI!C:CB,78,0)</f>
        <v>1600000</v>
      </c>
      <c r="HY185" s="261">
        <f>VLOOKUP(C185,FPT!$B:$CA,78,0)</f>
        <v>1600000</v>
      </c>
      <c r="HZ185" t="str">
        <f t="shared" si="303"/>
        <v/>
      </c>
      <c r="IA185" s="275">
        <f>VLOOKUP(C185,MOVI!C:CD,79,0)</f>
        <v>200000</v>
      </c>
      <c r="IB185" s="275">
        <f>VLOOKUP(C185,FPT!B:HZ,79,0)</f>
        <v>200000</v>
      </c>
      <c r="IC185" t="str">
        <f t="shared" si="304"/>
        <v/>
      </c>
      <c r="ID185" s="275">
        <f>VLOOKUP(C185,MOVI!C:CD,80,0)</f>
        <v>300000</v>
      </c>
      <c r="IE185" s="275">
        <f>VLOOKUP(C185,FPT!B:IC,80,0)</f>
        <v>300000</v>
      </c>
      <c r="IF185" t="str">
        <f t="shared" si="305"/>
        <v/>
      </c>
      <c r="IG185" s="275">
        <f>VLOOKUP(C185,MOVI!C:DT,81,0)</f>
        <v>0</v>
      </c>
      <c r="IH185" s="275">
        <f>VLOOKUP(C185,FPT!B:IF,81,0)</f>
        <v>0</v>
      </c>
      <c r="II185" t="str">
        <f t="shared" si="306"/>
        <v/>
      </c>
      <c r="IJ185" s="275">
        <f>VLOOKUP(C185,MOVI!C:DT,82,0)</f>
        <v>2100000</v>
      </c>
      <c r="IK185" s="275">
        <f>VLOOKUP(C185,FPT!B:II,82,0)</f>
        <v>2100000</v>
      </c>
      <c r="IL185" t="str">
        <f t="shared" si="307"/>
        <v/>
      </c>
      <c r="IM185" s="275">
        <f>ROUND(VLOOKUP(C185,MOVI!C:DT,83,0),0)</f>
        <v>21900000</v>
      </c>
      <c r="IN185" s="275">
        <f>ROUND(VLOOKUP(C185,FPT!B:IL,83,0),0)</f>
        <v>21900000</v>
      </c>
      <c r="IO185" t="str">
        <f t="shared" si="308"/>
        <v/>
      </c>
      <c r="IP185" s="275">
        <f>VLOOKUP(C185,MOVI!C:DT,84,0)</f>
        <v>0</v>
      </c>
      <c r="IQ185" s="275">
        <f>VLOOKUP(C185,FPT!B:IO,84,0)</f>
        <v>0</v>
      </c>
      <c r="IR185" t="str">
        <f t="shared" si="309"/>
        <v/>
      </c>
      <c r="IS185" s="275">
        <f>ROUND(VLOOKUP(C185,MOVI!C:DT,85,0),0)</f>
        <v>0</v>
      </c>
      <c r="IT185" s="275">
        <f>ROUND(VLOOKUP(C185,FPT!B:IR,85,0),0)</f>
        <v>0</v>
      </c>
      <c r="IU185" t="str">
        <f t="shared" si="310"/>
        <v/>
      </c>
      <c r="IV185" s="275">
        <f>VLOOKUP(C185,MOVI!C:DT,86,0)</f>
        <v>0</v>
      </c>
      <c r="IW185" s="275">
        <f>VLOOKUP(C185,FPT!B:IU,86,0)</f>
        <v>0</v>
      </c>
      <c r="IX185" t="str">
        <f t="shared" si="311"/>
        <v/>
      </c>
      <c r="IY185" s="275">
        <f>ROUND(VLOOKUP(C185,MOVI!C:DT,87,0),0)</f>
        <v>0</v>
      </c>
      <c r="IZ185" s="275">
        <f>ROUND(VLOOKUP(C185,FPT!B:IX,87,0),0)</f>
        <v>0</v>
      </c>
      <c r="JA185" t="str">
        <f t="shared" si="312"/>
        <v/>
      </c>
      <c r="JB185" s="275">
        <f>VLOOKUP(C185,MOVI!C:DT,88,0)</f>
        <v>0</v>
      </c>
      <c r="JC185" s="275">
        <f>VLOOKUP(C185,FPT!B:JA,88,0)</f>
        <v>0</v>
      </c>
      <c r="JD185" t="str">
        <f t="shared" si="313"/>
        <v/>
      </c>
      <c r="JE185" s="275">
        <f>VLOOKUP(C185,MOVI!C:DT,89,0)</f>
        <v>0</v>
      </c>
      <c r="JF185" s="275">
        <f>VLOOKUP(C185,FPT!B:JD,89,0)</f>
        <v>0</v>
      </c>
      <c r="JG185" t="str">
        <f t="shared" si="314"/>
        <v/>
      </c>
      <c r="JH185" s="275">
        <f>VLOOKUP(C185,MOVI!C:DT,90,0)</f>
        <v>0</v>
      </c>
      <c r="JI185" s="275">
        <f>VLOOKUP(C185,FPT!B:JG,90,0)</f>
        <v>0</v>
      </c>
      <c r="JJ185" t="str">
        <f t="shared" si="315"/>
        <v/>
      </c>
      <c r="JK185" s="275">
        <f>VLOOKUP(C185,MOVI!C:DT,91,0)</f>
        <v>0</v>
      </c>
      <c r="JL185" s="275">
        <f>VLOOKUP(C185,FPT!B:JJ,91,0)</f>
        <v>0</v>
      </c>
      <c r="JM185" t="str">
        <f t="shared" si="316"/>
        <v/>
      </c>
      <c r="JN185" s="275">
        <f>VLOOKUP(C185,MOVI!C:DT,92,0)</f>
        <v>0</v>
      </c>
      <c r="JO185" s="275">
        <f>VLOOKUP(C185,FPT!B:JM,92,0)</f>
        <v>0</v>
      </c>
      <c r="JP185" t="str">
        <f t="shared" si="317"/>
        <v/>
      </c>
      <c r="JQ185" s="275">
        <f>VLOOKUP(C185,MOVI!C:DT,93,0)</f>
        <v>0</v>
      </c>
      <c r="JR185" s="275">
        <f>VLOOKUP(C185,FPT!B:JP,93,0)</f>
        <v>0</v>
      </c>
      <c r="JS185" t="str">
        <f t="shared" si="318"/>
        <v/>
      </c>
      <c r="JT185" s="275">
        <f>VLOOKUP(C185,MOVI!C:DT,94,0)</f>
        <v>0</v>
      </c>
      <c r="JU185" s="275">
        <f>VLOOKUP(C185,FPT!B:JS,94,0)</f>
        <v>0</v>
      </c>
      <c r="JV185" t="str">
        <f t="shared" si="319"/>
        <v/>
      </c>
      <c r="JW185" s="275">
        <f>VLOOKUP(C185,MOVI!C:DT,95,0)</f>
        <v>17900000</v>
      </c>
      <c r="JX185" s="275">
        <f>VLOOKUP(C185,FPT!B:JV,95,0)</f>
        <v>17900000</v>
      </c>
      <c r="JY185" t="str">
        <f t="shared" si="320"/>
        <v/>
      </c>
      <c r="JZ185" s="275">
        <f>VLOOKUP(C185,MOVI!C:DT,96,0)</f>
        <v>0</v>
      </c>
      <c r="KA185" s="275">
        <f>VLOOKUP(C185,FPT!B:JY,96,0)</f>
        <v>0</v>
      </c>
      <c r="KB185" t="str">
        <f t="shared" si="321"/>
        <v/>
      </c>
      <c r="KC185" s="275">
        <f>VLOOKUP(C185,MOVI!C:DT,97,0)</f>
        <v>17900000</v>
      </c>
      <c r="KD185" s="275">
        <f>VLOOKUP(C185,FPT!B:KB,97,0)</f>
        <v>17900000</v>
      </c>
      <c r="KE185" t="str">
        <f t="shared" si="322"/>
        <v/>
      </c>
      <c r="KF185" s="275">
        <f>VLOOKUP(C185,MOVI!C:DT,98,0)</f>
        <v>3400000.0000000005</v>
      </c>
      <c r="KG185" s="275">
        <f>VLOOKUP(C185,FPT!B:KE,98,0)</f>
        <v>3400000</v>
      </c>
      <c r="KH185" t="str">
        <f t="shared" si="323"/>
        <v/>
      </c>
      <c r="KI185" s="275">
        <f>VLOOKUP(C185,MOVI!C:DT,99,0)</f>
        <v>0</v>
      </c>
      <c r="KJ185" s="275">
        <f>VLOOKUP(C185,FPT!B:KH,99,0)</f>
        <v>0</v>
      </c>
      <c r="KK185" t="str">
        <f t="shared" si="324"/>
        <v/>
      </c>
      <c r="KL185" s="275">
        <f>VLOOKUP(C185,MOVI!C:DT,100,0)</f>
        <v>600000</v>
      </c>
      <c r="KM185" s="275">
        <f>VLOOKUP(C185,FPT!B:KK,100,0)</f>
        <v>600000</v>
      </c>
      <c r="KN185" t="str">
        <f t="shared" si="325"/>
        <v/>
      </c>
      <c r="KO185" s="275">
        <f>VLOOKUP(C185,MOVI!C:DT,101,0)</f>
        <v>0</v>
      </c>
      <c r="KP185" s="275">
        <f>VLOOKUP(C185,FPT!B:KN,101,0)</f>
        <v>0</v>
      </c>
      <c r="KQ185" t="str">
        <f t="shared" si="326"/>
        <v/>
      </c>
      <c r="KR185" s="275">
        <f>VLOOKUP(C185,MOVI!C:DT,102,0)</f>
        <v>0</v>
      </c>
      <c r="KS185" s="275">
        <f>VLOOKUP(C185,FPT!B:KQ,102,0)</f>
        <v>0</v>
      </c>
      <c r="KT185" t="str">
        <f t="shared" si="327"/>
        <v/>
      </c>
      <c r="KU185" s="275">
        <f>VLOOKUP(C185,MOVI!C:DT,103,0)</f>
        <v>4000000.0000000005</v>
      </c>
      <c r="KV185" s="275">
        <f>VLOOKUP(C185,FPT!B:KT,103,0)</f>
        <v>4000000</v>
      </c>
      <c r="KW185" t="str">
        <f t="shared" si="328"/>
        <v/>
      </c>
      <c r="KX185" s="275">
        <f>VLOOKUP(C185,MOVI!C:DT,104,0)</f>
        <v>6100000</v>
      </c>
      <c r="KY185" s="275">
        <f>VLOOKUP(C185,FPT!B:KW,104,0)</f>
        <v>6100000</v>
      </c>
      <c r="KZ185" t="str">
        <f t="shared" si="329"/>
        <v/>
      </c>
      <c r="LA185" s="275">
        <f>VLOOKUP(C185,MOVI!C:DT,105,0)</f>
        <v>400000</v>
      </c>
      <c r="LB185" s="275">
        <f>VLOOKUP(C185,FPT!B:KZ,105,0)</f>
        <v>400000</v>
      </c>
      <c r="LC185" t="str">
        <f t="shared" si="330"/>
        <v/>
      </c>
      <c r="LD185" s="275">
        <f>VLOOKUP(C185,MOVI!C:DT,106,0)</f>
        <v>24400000</v>
      </c>
      <c r="LE185" s="275">
        <f>VLOOKUP(C185,FPT!B:LC,106,0)</f>
        <v>24400000</v>
      </c>
      <c r="LF185" t="str">
        <f t="shared" si="331"/>
        <v/>
      </c>
      <c r="LG185" s="273">
        <f>VLOOKUP(C185,MOVI!C:DT,107,0)</f>
        <v>0</v>
      </c>
      <c r="LH185" s="273">
        <f>VLOOKUP(C185,FPT!B:LF,107,0)</f>
        <v>0</v>
      </c>
      <c r="LI185" t="str">
        <f t="shared" si="332"/>
        <v/>
      </c>
      <c r="LJ185" t="str">
        <f>VLOOKUP(C185,MOVI!C:DV,108,0)</f>
        <v>MoviSouthSales</v>
      </c>
      <c r="LK185" s="252" t="str">
        <f>VLOOKUP(C185,FPT!B:LI,108,0)</f>
        <v>MoviSouthSales</v>
      </c>
      <c r="LL185" t="str">
        <f t="shared" si="333"/>
        <v/>
      </c>
      <c r="LM185" s="275">
        <f>ROUND(VLOOKUP(C185,MOVI!C:DV,109,0),0)</f>
        <v>1666667</v>
      </c>
      <c r="LN185" s="275">
        <f>ROUND(VLOOKUP(C185,FPT!B:LL,109,0),0)</f>
        <v>1666667</v>
      </c>
      <c r="LO185" t="str">
        <f t="shared" si="334"/>
        <v/>
      </c>
      <c r="LP185" t="str">
        <f>VLOOKUP(C185,MOVI!C:DV,110,0)</f>
        <v>HO</v>
      </c>
      <c r="LQ185" s="247" t="str">
        <f>VLOOKUP(C185,FPT!B:LO,110,0)</f>
        <v>HO</v>
      </c>
      <c r="LR185" t="str">
        <f t="shared" si="335"/>
        <v/>
      </c>
      <c r="LS185">
        <f>MOVI!DI180</f>
        <v>22</v>
      </c>
      <c r="LV185">
        <f>MOVI!DJ180</f>
        <v>0</v>
      </c>
      <c r="LW185">
        <f>MOVI!DK180</f>
        <v>0</v>
      </c>
      <c r="LX185">
        <f>MOVI!DL180</f>
        <v>0</v>
      </c>
      <c r="LY185">
        <f>MOVI!DM180</f>
        <v>0</v>
      </c>
      <c r="LZ185">
        <f>MOVI!DN180</f>
        <v>0</v>
      </c>
      <c r="MA185">
        <f>MOVI!DO180</f>
        <v>0</v>
      </c>
      <c r="MB185" t="str">
        <f>MOVI!DP180</f>
        <v>HO</v>
      </c>
      <c r="MC185">
        <f>MOVI!DQ180</f>
        <v>0</v>
      </c>
      <c r="MD185">
        <f>MOVI!DR180</f>
        <v>0</v>
      </c>
      <c r="ME185" t="str">
        <f>VLOOKUP(C185,MOVI!C:DV,121,0)</f>
        <v/>
      </c>
      <c r="MF185" s="252"/>
      <c r="MG185" t="str">
        <f t="shared" si="339"/>
        <v/>
      </c>
      <c r="MH185" t="str">
        <f>VLOOKUP(C185,MOVI!C:DT,122,0)</f>
        <v>MoviSouth</v>
      </c>
      <c r="MI185" s="252" t="str">
        <f>VLOOKUP(C185,FPT!B:DS,112,0)</f>
        <v>MoviSouth</v>
      </c>
      <c r="MJ185" t="str">
        <f t="shared" si="336"/>
        <v/>
      </c>
    </row>
    <row r="186" spans="1:348" x14ac:dyDescent="0.25">
      <c r="A186">
        <v>178</v>
      </c>
      <c r="B186" s="48">
        <v>6127</v>
      </c>
      <c r="C186" s="271" t="s">
        <v>1192</v>
      </c>
      <c r="D186" t="str">
        <f>VLOOKUP(C186,MOVI!C:D,2,0)</f>
        <v>Phạm Minh Luân</v>
      </c>
      <c r="E186" t="str">
        <f>VLOOKUP(C186,FPT!B:C,2,0)</f>
        <v>Phạm Minh Luân</v>
      </c>
      <c r="F186" t="str">
        <f t="shared" si="229"/>
        <v/>
      </c>
      <c r="G186" t="str">
        <f>VLOOKUP(C186,MOVI!C:E,3,0)</f>
        <v>Sales</v>
      </c>
      <c r="H186" t="str">
        <f>VLOOKUP(C186,FPT!B:F,3,0)</f>
        <v>Sales</v>
      </c>
      <c r="I186" t="str">
        <f t="shared" si="230"/>
        <v/>
      </c>
      <c r="J186" t="str">
        <f>VLOOKUP(C186,MOVI!C:H,4,0)</f>
        <v>Corporate sales</v>
      </c>
      <c r="K186" t="str">
        <f>VLOOKUP(C186,FPT!B:I,4,0)</f>
        <v>Corporate sales</v>
      </c>
      <c r="L186" t="str">
        <f t="shared" si="231"/>
        <v/>
      </c>
      <c r="M186" t="str">
        <f>VLOOKUP(C186,MOVI!C:DT,5,0)</f>
        <v>Manager</v>
      </c>
      <c r="N186" t="str">
        <f>VLOOKUP(C186,FPT!B:L,5,0)</f>
        <v>Manager</v>
      </c>
      <c r="O186" t="str">
        <f t="shared" si="232"/>
        <v/>
      </c>
      <c r="P186" t="str">
        <f>VLOOKUP(C186,MOVI!C:DT,6,0)</f>
        <v>Regional Partnership Manager</v>
      </c>
      <c r="Q186" t="str">
        <f>VLOOKUP(C186,FPT!B:O,6,0)</f>
        <v>Regional Partnership Manager</v>
      </c>
      <c r="R186" t="str">
        <f t="shared" si="233"/>
        <v/>
      </c>
      <c r="S186" t="str">
        <f>VLOOKUP(C186,MOVI!C:DT,7,0)</f>
        <v>South</v>
      </c>
      <c r="T186" t="str">
        <f>VLOOKUP(C186,FPT!B:R,7,0)</f>
        <v>South</v>
      </c>
      <c r="U186" t="str">
        <f t="shared" si="234"/>
        <v/>
      </c>
      <c r="V186" t="str">
        <f>VLOOKUP(C186,MOVI!C:DT,8,0)</f>
        <v>Movi</v>
      </c>
      <c r="W186" t="str">
        <f>VLOOKUP(C186,FPT!B:U,8,0)</f>
        <v>Movi</v>
      </c>
      <c r="X186" t="str">
        <f t="shared" si="235"/>
        <v/>
      </c>
      <c r="Y186" t="str">
        <f>VLOOKUP(C186,MOVI!C:DT,9,0)</f>
        <v>Full-time</v>
      </c>
      <c r="Z186" t="str">
        <f>VLOOKUP(C186,FPT!B:X,9,0)</f>
        <v>Full-time</v>
      </c>
      <c r="AA186" t="str">
        <f t="shared" si="236"/>
        <v/>
      </c>
      <c r="AB186" t="str">
        <f>VLOOKUP(C186,MOVI!C:DT,10,0)</f>
        <v>Permanent</v>
      </c>
      <c r="AC186" t="str">
        <f>VLOOKUP(C186,FPT!B:AA,10,0)</f>
        <v>Permanent</v>
      </c>
      <c r="AD186" t="str">
        <f t="shared" si="237"/>
        <v/>
      </c>
      <c r="AE186" s="247">
        <f>VLOOKUP(C186,MOVI!C:DT,11,0)</f>
        <v>44320</v>
      </c>
      <c r="AF186" s="247">
        <f>VLOOKUP(C186,FPT!B:AD,11,0)</f>
        <v>44320</v>
      </c>
      <c r="AG186" t="str">
        <f t="shared" si="238"/>
        <v/>
      </c>
      <c r="AH186" s="260" t="str">
        <f>VLOOKUP(C186,MOVI!C:DT,12,0)</f>
        <v/>
      </c>
      <c r="AI186" s="260"/>
      <c r="AJ186" t="str">
        <f t="shared" si="338"/>
        <v/>
      </c>
      <c r="AK186">
        <f>VLOOKUP(C186,MOVI!C:DT,13,0)</f>
        <v>0</v>
      </c>
      <c r="AL186" s="247">
        <f>VLOOKUP(C186,FPT!B:AJ,13,0)</f>
        <v>0</v>
      </c>
      <c r="AM186" t="str">
        <f t="shared" si="337"/>
        <v/>
      </c>
      <c r="AN186" s="247">
        <f>VLOOKUP(C186,MOVI!C:DT,14,0)</f>
        <v>0</v>
      </c>
      <c r="AO186" s="247">
        <f>VLOOKUP(C186,FPT!B:AM,14,0)</f>
        <v>0</v>
      </c>
      <c r="AP186" t="str">
        <f t="shared" si="239"/>
        <v/>
      </c>
      <c r="AQ186" t="str">
        <f>VLOOKUP(C186,MOVI!C:DT,15,0)</f>
        <v>LC</v>
      </c>
      <c r="AR186" s="247" t="str">
        <f>VLOOKUP(C186,FPT!B:AP,15,0)</f>
        <v>LC</v>
      </c>
      <c r="AS186" t="str">
        <f t="shared" si="240"/>
        <v/>
      </c>
      <c r="AT186" s="282" t="str">
        <f>VLOOKUP(C186,MOVI!C:DT,16,0)</f>
        <v>LTTP</v>
      </c>
      <c r="AU186" s="247" t="str">
        <f>VLOOKUP(C186,FPT!B:AS,16,0)</f>
        <v>LTTP</v>
      </c>
      <c r="AV186" t="str">
        <f t="shared" si="241"/>
        <v/>
      </c>
      <c r="AW186" t="str">
        <f>VLOOKUP(C186,MOVI!C:DT,17,0)</f>
        <v>L</v>
      </c>
      <c r="AX186" s="247" t="str">
        <f>VLOOKUP(C186,FPT!B:AV,17,0)</f>
        <v>L</v>
      </c>
      <c r="AY186" t="str">
        <f t="shared" si="242"/>
        <v/>
      </c>
      <c r="AZ186">
        <f>VLOOKUP(C186,MOVI!C:DT,18,0)</f>
        <v>0</v>
      </c>
      <c r="BA186" s="247">
        <f>VLOOKUP(C186,FPT!B:AY,18,0)</f>
        <v>0</v>
      </c>
      <c r="BB186" t="str">
        <f t="shared" si="243"/>
        <v/>
      </c>
      <c r="BC186" s="275">
        <f>VLOOKUP(C186,MOVI!C:DT,19,0)</f>
        <v>40000000</v>
      </c>
      <c r="BD186" s="275">
        <f>VLOOKUP(C186,FPT!B:BB,19,0)</f>
        <v>40000000</v>
      </c>
      <c r="BE186" t="str">
        <f t="shared" si="244"/>
        <v/>
      </c>
      <c r="BF186">
        <f>VLOOKUP(C186,MOVI!C:DT,20,0)</f>
        <v>0</v>
      </c>
      <c r="BG186" s="252">
        <f>VLOOKUP(C186,FPT!B:BE,20,0)</f>
        <v>0</v>
      </c>
      <c r="BH186" t="str">
        <f t="shared" si="245"/>
        <v/>
      </c>
      <c r="BI186" s="275">
        <f>VLOOKUP(C186,MOVI!C:DT,21,0)</f>
        <v>40000000</v>
      </c>
      <c r="BJ186" s="275">
        <f>VLOOKUP(C186,FPT!B:BH,21,0)</f>
        <v>40000000</v>
      </c>
      <c r="BK186" t="str">
        <f t="shared" si="246"/>
        <v/>
      </c>
      <c r="BL186" s="275">
        <f>VLOOKUP(C186,MOVI!C:DT,22,0)</f>
        <v>0</v>
      </c>
      <c r="BM186" s="275">
        <f>VLOOKUP(C186,FPT!B:BK,22,0)</f>
        <v>0</v>
      </c>
      <c r="BN186" t="str">
        <f t="shared" si="247"/>
        <v/>
      </c>
      <c r="BO186" s="275">
        <f>VLOOKUP(C186,MOVI!C:DT,23,0)</f>
        <v>3000000</v>
      </c>
      <c r="BP186" s="275">
        <f>VLOOKUP(C186,FPT!B:BN,23,0)</f>
        <v>3000000</v>
      </c>
      <c r="BQ186" t="str">
        <f t="shared" si="248"/>
        <v/>
      </c>
      <c r="BR186" s="275">
        <f>VLOOKUP(C186,MOVI!C:DT,24,0)</f>
        <v>0</v>
      </c>
      <c r="BS186" s="275">
        <f>VLOOKUP(C186,FPT!B:BQ,24,0)</f>
        <v>0</v>
      </c>
      <c r="BT186" t="str">
        <f t="shared" si="249"/>
        <v/>
      </c>
      <c r="BU186" s="275">
        <f>VLOOKUP(C186,MOVI!C:DT,25,0)</f>
        <v>0</v>
      </c>
      <c r="BV186" s="275">
        <f>VLOOKUP(C186,FPT!B:BT,25,0)</f>
        <v>0</v>
      </c>
      <c r="BW186" t="str">
        <f t="shared" si="250"/>
        <v/>
      </c>
      <c r="BX186" s="275">
        <f>VLOOKUP(C186,MOVI!C:DT,26,0)</f>
        <v>0</v>
      </c>
      <c r="BY186" s="275">
        <f>VLOOKUP(C186,FPT!B:BW,26,0)</f>
        <v>0</v>
      </c>
      <c r="BZ186" t="str">
        <f t="shared" si="251"/>
        <v/>
      </c>
      <c r="CA186" s="275">
        <f>VLOOKUP(C186,MOVI!C:DT,27,0)</f>
        <v>0</v>
      </c>
      <c r="CB186" s="275">
        <f>VLOOKUP(C186,FPT!B:BZ,27,0)</f>
        <v>0</v>
      </c>
      <c r="CC186" t="str">
        <f t="shared" si="252"/>
        <v/>
      </c>
      <c r="CD186" s="275">
        <f>VLOOKUP(C186,MOVI!C:DT,28,0)</f>
        <v>3000000</v>
      </c>
      <c r="CE186" s="275">
        <f>VLOOKUP(C186,FPT!B:CC,28,0)</f>
        <v>3000000</v>
      </c>
      <c r="CF186" t="str">
        <f t="shared" si="253"/>
        <v/>
      </c>
      <c r="CG186" t="str">
        <f>VLOOKUP(C186,MOVI!C:DT,29,0)</f>
        <v>CN</v>
      </c>
      <c r="CH186" s="252" t="str">
        <f>VLOOKUP(C186,FPT!B:CF,29,0)</f>
        <v>CN</v>
      </c>
      <c r="CI186" t="str">
        <f t="shared" si="254"/>
        <v/>
      </c>
      <c r="CJ186">
        <f>VLOOKUP(C186,MOVI!C:DT,30,0)</f>
        <v>26</v>
      </c>
      <c r="CK186" s="252">
        <f>VLOOKUP(C186,FPT!B:CI,30,0)</f>
        <v>26</v>
      </c>
      <c r="CL186" t="str">
        <f t="shared" si="255"/>
        <v/>
      </c>
      <c r="CM186">
        <f>VLOOKUP(C186,MOVI!C:DT,31,0)</f>
        <v>24</v>
      </c>
      <c r="CN186" s="252">
        <f>VLOOKUP(C186,FPT!B:CL,31,0)</f>
        <v>24</v>
      </c>
      <c r="CO186" t="str">
        <f t="shared" si="256"/>
        <v/>
      </c>
      <c r="CP186" s="275">
        <f>VLOOKUP(C186,MOVI!C:DT,32,0)</f>
        <v>2</v>
      </c>
      <c r="CQ186" s="275">
        <f>VLOOKUP(C186,FPT!B:CO,32,0)</f>
        <v>2</v>
      </c>
      <c r="CR186" t="str">
        <f t="shared" si="257"/>
        <v/>
      </c>
      <c r="CS186" s="275">
        <f>VLOOKUP(C186,MOVI!C:DT,33,0)</f>
        <v>0</v>
      </c>
      <c r="CT186" s="275">
        <f>VLOOKUP(C186,FPT!B:CR,33,0)</f>
        <v>0</v>
      </c>
      <c r="CU186" t="str">
        <f t="shared" si="258"/>
        <v/>
      </c>
      <c r="CV186" s="275">
        <f>VLOOKUP(C186,MOVI!C:DT,34,0)</f>
        <v>0</v>
      </c>
      <c r="CW186" s="275">
        <f>VLOOKUP(C186,FPT!B:CU,34,0)</f>
        <v>0</v>
      </c>
      <c r="CX186" t="str">
        <f t="shared" si="259"/>
        <v/>
      </c>
      <c r="CY186" s="275">
        <f>VLOOKUP(C186,MOVI!C:DT,35,0)</f>
        <v>26</v>
      </c>
      <c r="CZ186" s="275">
        <f>VLOOKUP(C186,FPT!B:CX,35,0)</f>
        <v>26</v>
      </c>
      <c r="DA186" t="str">
        <f t="shared" si="260"/>
        <v/>
      </c>
      <c r="DB186" s="275">
        <f>VLOOKUP(C186,MOVI!C:DT,36,0)</f>
        <v>0</v>
      </c>
      <c r="DC186" s="275">
        <f>VLOOKUP(C186,FPT!B:DA,36,0)</f>
        <v>0</v>
      </c>
      <c r="DD186" t="str">
        <f t="shared" si="261"/>
        <v/>
      </c>
      <c r="DE186" s="275">
        <f>VLOOKUP(C186,MOVI!C:DT,37,0)</f>
        <v>0</v>
      </c>
      <c r="DF186" s="275">
        <f>VLOOKUP(C186,FPT!B:DD,37,0)</f>
        <v>0</v>
      </c>
      <c r="DG186" t="str">
        <f t="shared" si="262"/>
        <v/>
      </c>
      <c r="DH186" s="275">
        <f>VLOOKUP(C186,MOVI!C:DT,38,0)</f>
        <v>0</v>
      </c>
      <c r="DI186" s="275">
        <f>VLOOKUP(C186,FPT!B:DG,38,0)</f>
        <v>0</v>
      </c>
      <c r="DJ186" t="str">
        <f t="shared" si="263"/>
        <v/>
      </c>
      <c r="DK186" s="275">
        <f>VLOOKUP(C186,MOVI!C:DT,39,0)</f>
        <v>0</v>
      </c>
      <c r="DL186" s="275">
        <f>VLOOKUP(C186,FPT!B:DJ,39,0)</f>
        <v>0</v>
      </c>
      <c r="DM186" t="str">
        <f t="shared" si="264"/>
        <v/>
      </c>
      <c r="DN186" s="275">
        <f>VLOOKUP(C186,MOVI!C:DT,40,0)</f>
        <v>0</v>
      </c>
      <c r="DO186" s="275">
        <f>VLOOKUP(C186,FPT!B:DM,40,0)</f>
        <v>0</v>
      </c>
      <c r="DP186" t="str">
        <f t="shared" si="265"/>
        <v/>
      </c>
      <c r="DQ186" s="275">
        <f>VLOOKUP(C186,MOVI!C:DT,41,0)</f>
        <v>0</v>
      </c>
      <c r="DR186" s="275">
        <f>VLOOKUP(C186,FPT!B:DP,41,0)</f>
        <v>0</v>
      </c>
      <c r="DS186" t="str">
        <f t="shared" si="266"/>
        <v/>
      </c>
      <c r="DT186" s="275">
        <f>VLOOKUP(C186,MOVI!C:DT,42,0)</f>
        <v>40000000</v>
      </c>
      <c r="DU186" s="275">
        <f>ROUND(VLOOKUP(C186,FPT!B:DS,42,0),0)</f>
        <v>40000000</v>
      </c>
      <c r="DV186" t="str">
        <f t="shared" si="267"/>
        <v/>
      </c>
      <c r="DW186" s="275">
        <f>VLOOKUP(C186,MOVI!C:DT,43,0)</f>
        <v>0</v>
      </c>
      <c r="DX186" s="275">
        <f>VLOOKUP(C186,FPT!B:DV,43,0)</f>
        <v>0</v>
      </c>
      <c r="DY186" t="str">
        <f t="shared" si="268"/>
        <v/>
      </c>
      <c r="DZ186" s="275">
        <f>VLOOKUP(C186,MOVI!C:DT,44,0)</f>
        <v>0</v>
      </c>
      <c r="EA186" s="275">
        <f>VLOOKUP(C186,FPT!B:DY,44,0)</f>
        <v>0</v>
      </c>
      <c r="EB186" t="str">
        <f t="shared" si="269"/>
        <v/>
      </c>
      <c r="EC186" s="275">
        <f>VLOOKUP(C186,MOVI!C:DT,45,0)</f>
        <v>40000000</v>
      </c>
      <c r="ED186" s="275">
        <f>ROUND(VLOOKUP(C186,FPT!B:EB,45,0),0)</f>
        <v>40000000</v>
      </c>
      <c r="EE186" t="str">
        <f t="shared" si="270"/>
        <v/>
      </c>
      <c r="EF186" s="275">
        <f>VLOOKUP(C186,MOVI!C:DT,46,0)</f>
        <v>0</v>
      </c>
      <c r="EG186" s="275">
        <f>VLOOKUP(C186,FPT!B:EE,46,0)</f>
        <v>0</v>
      </c>
      <c r="EH186" t="str">
        <f t="shared" si="271"/>
        <v/>
      </c>
      <c r="EI186" s="275">
        <f>VLOOKUP(C186,MOVI!C:DT,47,0)</f>
        <v>3000000</v>
      </c>
      <c r="EJ186" s="275">
        <f>VLOOKUP(C186,FPT!B:EH,47,0)</f>
        <v>3000000</v>
      </c>
      <c r="EK186" t="str">
        <f t="shared" si="272"/>
        <v/>
      </c>
      <c r="EL186" s="275">
        <f>VLOOKUP(C186,MOVI!C:DT,48,0)</f>
        <v>0</v>
      </c>
      <c r="EM186" s="275">
        <f>VLOOKUP(C186,FPT!B:EK,48,0)</f>
        <v>0</v>
      </c>
      <c r="EN186" t="str">
        <f t="shared" si="273"/>
        <v/>
      </c>
      <c r="EO186" s="275">
        <f>VLOOKUP(C186,MOVI!C:DT,49,0)</f>
        <v>0</v>
      </c>
      <c r="EP186" s="275">
        <f>VLOOKUP(C186,FPT!B:EN,49,0)</f>
        <v>0</v>
      </c>
      <c r="EQ186" t="str">
        <f t="shared" si="274"/>
        <v/>
      </c>
      <c r="ER186" s="275">
        <f>VLOOKUP(C186,MOVI!C:DT,50,0)</f>
        <v>0</v>
      </c>
      <c r="ES186" s="275">
        <f>VLOOKUP(C186,FPT!B:EQ,50,0)</f>
        <v>0</v>
      </c>
      <c r="ET186" t="str">
        <f t="shared" si="275"/>
        <v/>
      </c>
      <c r="EU186" s="275">
        <f>VLOOKUP(C186,MOVI!C:DT,51,0)</f>
        <v>0</v>
      </c>
      <c r="EV186" s="275">
        <f>VLOOKUP(C186,FPT!B:ET,51,0)</f>
        <v>0</v>
      </c>
      <c r="EW186" t="str">
        <f t="shared" si="276"/>
        <v/>
      </c>
      <c r="EX186" s="275">
        <f>VLOOKUP(C186,MOVI!C:DT,52,0)</f>
        <v>0</v>
      </c>
      <c r="EY186" s="275">
        <f>VLOOKUP(C186,FPT!B:EW,52,0)</f>
        <v>0</v>
      </c>
      <c r="EZ186" t="str">
        <f t="shared" si="277"/>
        <v/>
      </c>
      <c r="FA186" s="275">
        <f>VLOOKUP(C186,MOVI!C:DT,53,0)</f>
        <v>0</v>
      </c>
      <c r="FB186" s="275">
        <f>VLOOKUP(C186,FPT!B:EZ,53,0)</f>
        <v>0</v>
      </c>
      <c r="FC186" t="str">
        <f t="shared" si="278"/>
        <v/>
      </c>
      <c r="FD186" s="275">
        <f>VLOOKUP(C186,MOVI!C:DT,54,0)</f>
        <v>0</v>
      </c>
      <c r="FE186" s="275">
        <f>VLOOKUP(C186,FPT!B:FC,54,0)</f>
        <v>0</v>
      </c>
      <c r="FF186" t="str">
        <f t="shared" si="279"/>
        <v/>
      </c>
      <c r="FG186" s="275">
        <f>VLOOKUP(C186,MOVI!C:DT,55,0)</f>
        <v>0</v>
      </c>
      <c r="FH186" s="275">
        <f>VLOOKUP(C186,FPT!B:FF,55,0)</f>
        <v>0</v>
      </c>
      <c r="FI186" t="str">
        <f t="shared" si="280"/>
        <v/>
      </c>
      <c r="FJ186" s="275">
        <f>VLOOKUP(C186,MOVI!C:DT,56,0)</f>
        <v>3000000</v>
      </c>
      <c r="FK186" s="275">
        <f>VLOOKUP(C186,FPT!B:FI,56,0)</f>
        <v>3000000</v>
      </c>
      <c r="FL186" t="str">
        <f t="shared" si="281"/>
        <v/>
      </c>
      <c r="FM186" s="275">
        <f>VLOOKUP(C186,MOVI!C:DT,57,0)</f>
        <v>0</v>
      </c>
      <c r="FN186" s="275">
        <f>VLOOKUP(C186,FPT!B:FL,57,0)</f>
        <v>0</v>
      </c>
      <c r="FO186" t="str">
        <f t="shared" si="282"/>
        <v/>
      </c>
      <c r="FP186" s="275">
        <f>VLOOKUP(C186,MOVI!C:DT,58,0)</f>
        <v>0</v>
      </c>
      <c r="FQ186" s="275">
        <f>VLOOKUP(C186,FPT!B:FO,58,0)</f>
        <v>0</v>
      </c>
      <c r="FR186" t="str">
        <f t="shared" si="283"/>
        <v/>
      </c>
      <c r="FS186" s="275">
        <f>VLOOKUP(C186,MOVI!C:DT,59,0)</f>
        <v>0</v>
      </c>
      <c r="FT186" s="275">
        <f>VLOOKUP(C186,FPT!B:FR,59,0)</f>
        <v>0</v>
      </c>
      <c r="FU186" t="str">
        <f t="shared" si="284"/>
        <v/>
      </c>
      <c r="FV186" s="275">
        <f>VLOOKUP(C186,MOVI!C:DT,60,0)</f>
        <v>0</v>
      </c>
      <c r="FW186" s="275">
        <f>VLOOKUP(C186,FPT!B:FU,60,0)</f>
        <v>0</v>
      </c>
      <c r="FX186" t="str">
        <f t="shared" si="285"/>
        <v/>
      </c>
      <c r="FY186" s="275">
        <f>VLOOKUP(C186,MOVI!C:DT,61,0)</f>
        <v>0</v>
      </c>
      <c r="FZ186" s="275">
        <f>VLOOKUP(C186,FPT!B:FX,61,0)</f>
        <v>0</v>
      </c>
      <c r="GA186" t="str">
        <f t="shared" si="286"/>
        <v/>
      </c>
      <c r="GB186" s="275">
        <f>VLOOKUP(C186,MOVI!C:DT,62,0)</f>
        <v>0</v>
      </c>
      <c r="GC186" s="275">
        <f>VLOOKUP(C186,FPT!B:GA,62,0)</f>
        <v>0</v>
      </c>
      <c r="GD186" t="str">
        <f t="shared" si="287"/>
        <v/>
      </c>
      <c r="GE186" s="275">
        <f>VLOOKUP(C186,MOVI!C:DT,63,0)</f>
        <v>0</v>
      </c>
      <c r="GF186" s="275">
        <f>VLOOKUP(C186,FPT!B:GD,63,0)</f>
        <v>0</v>
      </c>
      <c r="GG186" t="str">
        <f t="shared" si="288"/>
        <v/>
      </c>
      <c r="GH186" s="275">
        <f>VLOOKUP(C186,MOVI!C:DT,64,0)</f>
        <v>0</v>
      </c>
      <c r="GI186" s="275">
        <f>VLOOKUP(C186,FPT!B:GG,64,0)</f>
        <v>0</v>
      </c>
      <c r="GJ186" t="str">
        <f t="shared" si="289"/>
        <v/>
      </c>
      <c r="GK186" s="275">
        <f>VLOOKUP(C186,MOVI!C:DT,65,0)</f>
        <v>0</v>
      </c>
      <c r="GL186" s="275">
        <f>VLOOKUP(C186,FPT!B:GJ,65,0)</f>
        <v>0</v>
      </c>
      <c r="GM186" t="str">
        <f t="shared" si="290"/>
        <v/>
      </c>
      <c r="GN186" s="275">
        <f>VLOOKUP(C186,MOVI!C:DT,66,0)</f>
        <v>0</v>
      </c>
      <c r="GO186" s="275">
        <f>VLOOKUP(C186,FPT!B:GM,66,0)</f>
        <v>0</v>
      </c>
      <c r="GP186" t="str">
        <f t="shared" si="291"/>
        <v/>
      </c>
      <c r="GQ186" s="275">
        <f>VLOOKUP(C186,MOVI!C:DT,67,0)</f>
        <v>0</v>
      </c>
      <c r="GR186" s="275">
        <f>VLOOKUP(C186,FPT!B:GP,67,0)</f>
        <v>0</v>
      </c>
      <c r="GS186" t="str">
        <f t="shared" si="292"/>
        <v/>
      </c>
      <c r="GT186" s="275">
        <f>VLOOKUP(C186,MOVI!C:DT,68,0)</f>
        <v>0</v>
      </c>
      <c r="GU186" s="275">
        <f>VLOOKUP(C186,FPT!B:GS,68,0)</f>
        <v>0</v>
      </c>
      <c r="GV186" t="str">
        <f t="shared" si="293"/>
        <v/>
      </c>
      <c r="GW186" s="275">
        <f>VLOOKUP(C186,MOVI!C:DT,69,0)</f>
        <v>0</v>
      </c>
      <c r="GX186" s="275">
        <f>VLOOKUP(C186,FPT!B:GV,69,0)</f>
        <v>0</v>
      </c>
      <c r="GY186" t="str">
        <f t="shared" si="294"/>
        <v/>
      </c>
      <c r="GZ186" s="275">
        <f>VLOOKUP(C186,MOVI!C:DT,70,0)</f>
        <v>0</v>
      </c>
      <c r="HA186" s="275">
        <f>VLOOKUP(C186,FPT!B:GY,70,0)</f>
        <v>0</v>
      </c>
      <c r="HB186" t="str">
        <f t="shared" si="295"/>
        <v/>
      </c>
      <c r="HC186" s="275">
        <f>VLOOKUP(C186,MOVI!C:DT,71,0)</f>
        <v>43000000</v>
      </c>
      <c r="HD186" s="275">
        <f>ROUND(VLOOKUP(C186,FPT!B:HB,71,0),0)</f>
        <v>43000000</v>
      </c>
      <c r="HE186" t="str">
        <f t="shared" si="296"/>
        <v/>
      </c>
      <c r="HF186" s="275">
        <f>ROUND(VLOOKUP(C186,MOVI!C:DT,72,0),0)</f>
        <v>0</v>
      </c>
      <c r="HG186" s="275">
        <f>ROUND(VLOOKUP(C186,FPT!B:HE,72,0),0)</f>
        <v>0</v>
      </c>
      <c r="HH186" t="str">
        <f t="shared" si="297"/>
        <v/>
      </c>
      <c r="HI186" s="275">
        <f>VLOOKUP(C186,MOVI!C:DT,73,0)</f>
        <v>0</v>
      </c>
      <c r="HJ186" s="275">
        <f>VLOOKUP(C186,FPT!B:HH,73,0)</f>
        <v>0</v>
      </c>
      <c r="HK186" t="str">
        <f t="shared" si="298"/>
        <v/>
      </c>
      <c r="HL186" s="275">
        <f>VLOOKUP(C186,MOVI!C:DT,74,0)</f>
        <v>0</v>
      </c>
      <c r="HM186" s="275">
        <f>VLOOKUP(C186,FPT!B:HK,74,0)</f>
        <v>0</v>
      </c>
      <c r="HN186" t="str">
        <f t="shared" si="299"/>
        <v/>
      </c>
      <c r="HO186" s="275">
        <f>VLOOKUP(C186,MOVI!C:DT,75,0)</f>
        <v>11000000</v>
      </c>
      <c r="HP186" s="275">
        <f>VLOOKUP(C186,FPT!B:HN,75,0)</f>
        <v>11000000</v>
      </c>
      <c r="HQ186" t="str">
        <f t="shared" si="300"/>
        <v/>
      </c>
      <c r="HR186" s="275">
        <f>VLOOKUP(C186,MOVI!C:DT,76,0)</f>
        <v>4</v>
      </c>
      <c r="HS186" s="275">
        <f>VLOOKUP(C186,FPT!B:HQ,76,0)</f>
        <v>4</v>
      </c>
      <c r="HT186" t="str">
        <f t="shared" si="301"/>
        <v/>
      </c>
      <c r="HU186" s="275">
        <f>VLOOKUP(C186,MOVI!C:DT,77,0)</f>
        <v>17600000</v>
      </c>
      <c r="HV186" s="275">
        <f>VLOOKUP(C186,FPT!B:HT,77,0)</f>
        <v>17600000</v>
      </c>
      <c r="HW186" t="str">
        <f t="shared" si="302"/>
        <v/>
      </c>
      <c r="HX186" s="274">
        <f>VLOOKUP(C186,MOVI!C:CB,78,0)</f>
        <v>2384000</v>
      </c>
      <c r="HY186" s="261">
        <f>VLOOKUP(C186,FPT!$B:$CA,78,0)</f>
        <v>2384000</v>
      </c>
      <c r="HZ186" t="str">
        <f t="shared" si="303"/>
        <v/>
      </c>
      <c r="IA186" s="275">
        <f>VLOOKUP(C186,MOVI!C:CD,79,0)</f>
        <v>400000</v>
      </c>
      <c r="IB186" s="275">
        <f>VLOOKUP(C186,FPT!B:HZ,79,0)</f>
        <v>400000</v>
      </c>
      <c r="IC186" t="str">
        <f t="shared" si="304"/>
        <v/>
      </c>
      <c r="ID186" s="275">
        <f>VLOOKUP(C186,MOVI!C:CD,80,0)</f>
        <v>447000</v>
      </c>
      <c r="IE186" s="275">
        <f>VLOOKUP(C186,FPT!B:IC,80,0)</f>
        <v>447000</v>
      </c>
      <c r="IF186" t="str">
        <f t="shared" si="305"/>
        <v/>
      </c>
      <c r="IG186" s="275">
        <f>VLOOKUP(C186,MOVI!C:DT,81,0)</f>
        <v>0</v>
      </c>
      <c r="IH186" s="275">
        <f>VLOOKUP(C186,FPT!B:IF,81,0)</f>
        <v>0</v>
      </c>
      <c r="II186" t="str">
        <f t="shared" si="306"/>
        <v/>
      </c>
      <c r="IJ186" s="275">
        <f>VLOOKUP(C186,MOVI!C:DT,82,0)</f>
        <v>3231000</v>
      </c>
      <c r="IK186" s="275">
        <f>VLOOKUP(C186,FPT!B:II,82,0)</f>
        <v>3231000</v>
      </c>
      <c r="IL186" t="str">
        <f t="shared" si="307"/>
        <v/>
      </c>
      <c r="IM186" s="275">
        <f>ROUND(VLOOKUP(C186,MOVI!C:DT,83,0),0)</f>
        <v>31831000</v>
      </c>
      <c r="IN186" s="275">
        <f>ROUND(VLOOKUP(C186,FPT!B:IL,83,0),0)</f>
        <v>31831000</v>
      </c>
      <c r="IO186" t="str">
        <f t="shared" si="308"/>
        <v/>
      </c>
      <c r="IP186" s="275">
        <f>VLOOKUP(C186,MOVI!C:DT,84,0)</f>
        <v>11169000</v>
      </c>
      <c r="IQ186" s="275">
        <f>VLOOKUP(C186,FPT!B:IO,84,0)</f>
        <v>11169000</v>
      </c>
      <c r="IR186" t="str">
        <f t="shared" si="309"/>
        <v/>
      </c>
      <c r="IS186" s="275">
        <f>ROUND(VLOOKUP(C186,MOVI!C:DT,85,0),0)</f>
        <v>925350</v>
      </c>
      <c r="IT186" s="275">
        <f>ROUND(VLOOKUP(C186,FPT!B:IR,85,0),0)</f>
        <v>925350</v>
      </c>
      <c r="IU186" t="str">
        <f t="shared" si="310"/>
        <v/>
      </c>
      <c r="IV186" s="275">
        <f>VLOOKUP(C186,MOVI!C:DT,86,0)</f>
        <v>0</v>
      </c>
      <c r="IW186" s="275">
        <f>VLOOKUP(C186,FPT!B:IU,86,0)</f>
        <v>0</v>
      </c>
      <c r="IX186" t="str">
        <f t="shared" si="311"/>
        <v/>
      </c>
      <c r="IY186" s="275">
        <f>ROUND(VLOOKUP(C186,MOVI!C:DT,87,0),0)</f>
        <v>925350</v>
      </c>
      <c r="IZ186" s="275">
        <f>ROUND(VLOOKUP(C186,FPT!B:IX,87,0),0)</f>
        <v>925350</v>
      </c>
      <c r="JA186" t="str">
        <f t="shared" si="312"/>
        <v/>
      </c>
      <c r="JB186" s="275">
        <f>VLOOKUP(C186,MOVI!C:DT,88,0)</f>
        <v>0</v>
      </c>
      <c r="JC186" s="275">
        <f>VLOOKUP(C186,FPT!B:JA,88,0)</f>
        <v>0</v>
      </c>
      <c r="JD186" t="str">
        <f t="shared" si="313"/>
        <v/>
      </c>
      <c r="JE186" s="275">
        <f>VLOOKUP(C186,MOVI!C:DT,89,0)</f>
        <v>0</v>
      </c>
      <c r="JF186" s="275">
        <f>VLOOKUP(C186,FPT!B:JD,89,0)</f>
        <v>0</v>
      </c>
      <c r="JG186" t="str">
        <f t="shared" si="314"/>
        <v/>
      </c>
      <c r="JH186" s="275">
        <f>VLOOKUP(C186,MOVI!C:DT,90,0)</f>
        <v>0</v>
      </c>
      <c r="JI186" s="275">
        <f>VLOOKUP(C186,FPT!B:JG,90,0)</f>
        <v>0</v>
      </c>
      <c r="JJ186" t="str">
        <f t="shared" si="315"/>
        <v/>
      </c>
      <c r="JK186" s="275">
        <f>VLOOKUP(C186,MOVI!C:DT,91,0)</f>
        <v>0</v>
      </c>
      <c r="JL186" s="275">
        <f>VLOOKUP(C186,FPT!B:JJ,91,0)</f>
        <v>0</v>
      </c>
      <c r="JM186" t="str">
        <f t="shared" si="316"/>
        <v/>
      </c>
      <c r="JN186" s="275">
        <f>VLOOKUP(C186,MOVI!C:DT,92,0)</f>
        <v>0</v>
      </c>
      <c r="JO186" s="275">
        <f>VLOOKUP(C186,FPT!B:JM,92,0)</f>
        <v>0</v>
      </c>
      <c r="JP186" t="str">
        <f t="shared" si="317"/>
        <v/>
      </c>
      <c r="JQ186" s="275">
        <f>VLOOKUP(C186,MOVI!C:DT,93,0)</f>
        <v>0</v>
      </c>
      <c r="JR186" s="275">
        <f>VLOOKUP(C186,FPT!B:JP,93,0)</f>
        <v>0</v>
      </c>
      <c r="JS186" t="str">
        <f t="shared" si="318"/>
        <v/>
      </c>
      <c r="JT186" s="275">
        <f>VLOOKUP(C186,MOVI!C:DT,94,0)</f>
        <v>0</v>
      </c>
      <c r="JU186" s="275">
        <f>VLOOKUP(C186,FPT!B:JS,94,0)</f>
        <v>0</v>
      </c>
      <c r="JV186" t="str">
        <f t="shared" si="319"/>
        <v/>
      </c>
      <c r="JW186" s="275">
        <f>VLOOKUP(C186,MOVI!C:DT,95,0)</f>
        <v>38843650</v>
      </c>
      <c r="JX186" s="275">
        <f>VLOOKUP(C186,FPT!B:JV,95,0)</f>
        <v>38843650</v>
      </c>
      <c r="JY186" t="str">
        <f t="shared" si="320"/>
        <v/>
      </c>
      <c r="JZ186" s="275">
        <f>VLOOKUP(C186,MOVI!C:DT,96,0)</f>
        <v>0</v>
      </c>
      <c r="KA186" s="275">
        <f>VLOOKUP(C186,FPT!B:JY,96,0)</f>
        <v>0</v>
      </c>
      <c r="KB186" t="str">
        <f t="shared" si="321"/>
        <v/>
      </c>
      <c r="KC186" s="275">
        <f>VLOOKUP(C186,MOVI!C:DT,97,0)</f>
        <v>38843650</v>
      </c>
      <c r="KD186" s="275">
        <f>VLOOKUP(C186,FPT!B:KB,97,0)</f>
        <v>38843650</v>
      </c>
      <c r="KE186" t="str">
        <f t="shared" si="322"/>
        <v/>
      </c>
      <c r="KF186" s="275">
        <f>VLOOKUP(C186,MOVI!C:DT,98,0)</f>
        <v>5066000</v>
      </c>
      <c r="KG186" s="275">
        <f>VLOOKUP(C186,FPT!B:KE,98,0)</f>
        <v>5066000</v>
      </c>
      <c r="KH186" t="str">
        <f t="shared" si="323"/>
        <v/>
      </c>
      <c r="KI186" s="275">
        <f>VLOOKUP(C186,MOVI!C:DT,99,0)</f>
        <v>0</v>
      </c>
      <c r="KJ186" s="275">
        <f>VLOOKUP(C186,FPT!B:KH,99,0)</f>
        <v>0</v>
      </c>
      <c r="KK186" t="str">
        <f t="shared" si="324"/>
        <v/>
      </c>
      <c r="KL186" s="275">
        <f>VLOOKUP(C186,MOVI!C:DT,100,0)</f>
        <v>894000</v>
      </c>
      <c r="KM186" s="275">
        <f>VLOOKUP(C186,FPT!B:KK,100,0)</f>
        <v>894000</v>
      </c>
      <c r="KN186" t="str">
        <f t="shared" si="325"/>
        <v/>
      </c>
      <c r="KO186" s="275">
        <f>VLOOKUP(C186,MOVI!C:DT,101,0)</f>
        <v>0</v>
      </c>
      <c r="KP186" s="275">
        <f>VLOOKUP(C186,FPT!B:KN,101,0)</f>
        <v>0</v>
      </c>
      <c r="KQ186" t="str">
        <f t="shared" si="326"/>
        <v/>
      </c>
      <c r="KR186" s="275">
        <f>VLOOKUP(C186,MOVI!C:DT,102,0)</f>
        <v>0</v>
      </c>
      <c r="KS186" s="275">
        <f>VLOOKUP(C186,FPT!B:KQ,102,0)</f>
        <v>0</v>
      </c>
      <c r="KT186" t="str">
        <f t="shared" si="327"/>
        <v/>
      </c>
      <c r="KU186" s="275">
        <f>VLOOKUP(C186,MOVI!C:DT,103,0)</f>
        <v>5960000</v>
      </c>
      <c r="KV186" s="275">
        <f>VLOOKUP(C186,FPT!B:KT,103,0)</f>
        <v>5960000</v>
      </c>
      <c r="KW186" t="str">
        <f t="shared" si="328"/>
        <v/>
      </c>
      <c r="KX186" s="275">
        <f>VLOOKUP(C186,MOVI!C:DT,104,0)</f>
        <v>9191000</v>
      </c>
      <c r="KY186" s="275">
        <f>VLOOKUP(C186,FPT!B:KW,104,0)</f>
        <v>9191000</v>
      </c>
      <c r="KZ186" t="str">
        <f t="shared" si="329"/>
        <v/>
      </c>
      <c r="LA186" s="275">
        <f>VLOOKUP(C186,MOVI!C:DT,105,0)</f>
        <v>596000</v>
      </c>
      <c r="LB186" s="275">
        <f>VLOOKUP(C186,FPT!B:KZ,105,0)</f>
        <v>596000</v>
      </c>
      <c r="LC186" t="str">
        <f t="shared" si="330"/>
        <v/>
      </c>
      <c r="LD186" s="275">
        <f>VLOOKUP(C186,MOVI!C:DT,106,0)</f>
        <v>49556000</v>
      </c>
      <c r="LE186" s="275">
        <f>VLOOKUP(C186,FPT!B:LC,106,0)</f>
        <v>49556000</v>
      </c>
      <c r="LF186" t="str">
        <f t="shared" si="331"/>
        <v/>
      </c>
      <c r="LG186" s="273">
        <f>VLOOKUP(C186,MOVI!C:DT,107,0)</f>
        <v>0</v>
      </c>
      <c r="LH186" s="273">
        <f>VLOOKUP(C186,FPT!B:LF,107,0)</f>
        <v>0</v>
      </c>
      <c r="LI186" t="str">
        <f t="shared" si="332"/>
        <v/>
      </c>
      <c r="LJ186" t="str">
        <f>VLOOKUP(C186,MOVI!C:DV,108,0)</f>
        <v>MoviSouthSales</v>
      </c>
      <c r="LK186" s="252" t="str">
        <f>VLOOKUP(C186,FPT!B:LI,108,0)</f>
        <v>MoviSouthSales</v>
      </c>
      <c r="LL186" t="str">
        <f t="shared" si="333"/>
        <v/>
      </c>
      <c r="LM186" s="275">
        <f>ROUND(VLOOKUP(C186,MOVI!C:DV,109,0),0)</f>
        <v>3333333</v>
      </c>
      <c r="LN186" s="275">
        <f>ROUND(VLOOKUP(C186,FPT!B:LL,109,0),0)</f>
        <v>3333333</v>
      </c>
      <c r="LO186" t="str">
        <f t="shared" si="334"/>
        <v/>
      </c>
      <c r="LP186" t="str">
        <f>VLOOKUP(C186,MOVI!C:DV,110,0)</f>
        <v>TNH</v>
      </c>
      <c r="LQ186" s="247" t="str">
        <f>VLOOKUP(C186,FPT!B:LO,110,0)</f>
        <v>TNH</v>
      </c>
      <c r="LR186" t="str">
        <f t="shared" si="335"/>
        <v/>
      </c>
      <c r="LS186">
        <f>MOVI!DI181</f>
        <v>22</v>
      </c>
      <c r="LV186">
        <f>MOVI!DJ181</f>
        <v>0</v>
      </c>
      <c r="LW186">
        <f>MOVI!DK181</f>
        <v>0</v>
      </c>
      <c r="LX186">
        <f>MOVI!DL181</f>
        <v>0</v>
      </c>
      <c r="LY186">
        <f>MOVI!DM181</f>
        <v>0</v>
      </c>
      <c r="LZ186">
        <f>MOVI!DN181</f>
        <v>0</v>
      </c>
      <c r="MA186">
        <f>MOVI!DO181</f>
        <v>0</v>
      </c>
      <c r="MB186" t="str">
        <f>MOVI!DP181</f>
        <v>TNH</v>
      </c>
      <c r="MC186">
        <f>MOVI!DQ181</f>
        <v>0</v>
      </c>
      <c r="MD186">
        <f>MOVI!DR181</f>
        <v>0</v>
      </c>
      <c r="ME186" t="str">
        <f>VLOOKUP(C186,MOVI!C:DV,121,0)</f>
        <v/>
      </c>
      <c r="MF186" s="252"/>
      <c r="MG186" t="str">
        <f t="shared" si="339"/>
        <v/>
      </c>
      <c r="MH186" t="str">
        <f>VLOOKUP(C186,MOVI!C:DT,122,0)</f>
        <v>MoviSouth</v>
      </c>
      <c r="MI186" s="252" t="str">
        <f>VLOOKUP(C186,FPT!B:DS,112,0)</f>
        <v>MoviSouth</v>
      </c>
      <c r="MJ186" t="str">
        <f t="shared" si="336"/>
        <v/>
      </c>
    </row>
    <row r="187" spans="1:348" x14ac:dyDescent="0.25">
      <c r="A187">
        <v>179</v>
      </c>
      <c r="B187" s="48">
        <v>6175</v>
      </c>
      <c r="C187" s="271" t="s">
        <v>1185</v>
      </c>
      <c r="D187" t="str">
        <f>VLOOKUP(C187,MOVI!C:D,2,0)</f>
        <v>Lê Thanh Minh Tâm</v>
      </c>
      <c r="E187" t="str">
        <f>VLOOKUP(C187,FPT!B:C,2,0)</f>
        <v>Lê Thanh Minh Tâm</v>
      </c>
      <c r="F187" t="str">
        <f t="shared" si="229"/>
        <v/>
      </c>
      <c r="G187" t="str">
        <f>VLOOKUP(C187,MOVI!C:E,3,0)</f>
        <v>Sales</v>
      </c>
      <c r="H187" t="str">
        <f>VLOOKUP(C187,FPT!B:F,3,0)</f>
        <v>Sales</v>
      </c>
      <c r="I187" t="str">
        <f t="shared" si="230"/>
        <v/>
      </c>
      <c r="J187" t="str">
        <f>VLOOKUP(C187,MOVI!C:H,4,0)</f>
        <v>Corporate Sales</v>
      </c>
      <c r="K187" t="str">
        <f>VLOOKUP(C187,FPT!B:I,4,0)</f>
        <v>Corporate sales</v>
      </c>
      <c r="L187" t="str">
        <f t="shared" si="231"/>
        <v/>
      </c>
      <c r="M187" t="str">
        <f>VLOOKUP(C187,MOVI!C:DT,5,0)</f>
        <v>HOD</v>
      </c>
      <c r="N187" t="str">
        <f>VLOOKUP(C187,FPT!B:L,5,0)</f>
        <v>HOD</v>
      </c>
      <c r="O187" t="str">
        <f t="shared" si="232"/>
        <v/>
      </c>
      <c r="P187" t="str">
        <f>VLOOKUP(C187,MOVI!C:DT,6,0)</f>
        <v>Head of Corporate Sales</v>
      </c>
      <c r="Q187" t="str">
        <f>VLOOKUP(C187,FPT!B:O,6,0)</f>
        <v>Head of Corporate Sales</v>
      </c>
      <c r="R187" t="str">
        <f t="shared" si="233"/>
        <v/>
      </c>
      <c r="S187" t="str">
        <f>VLOOKUP(C187,MOVI!C:DT,7,0)</f>
        <v>South</v>
      </c>
      <c r="T187" t="str">
        <f>VLOOKUP(C187,FPT!B:R,7,0)</f>
        <v>South</v>
      </c>
      <c r="U187" t="str">
        <f t="shared" si="234"/>
        <v/>
      </c>
      <c r="V187" t="str">
        <f>VLOOKUP(C187,MOVI!C:DT,8,0)</f>
        <v>Movi</v>
      </c>
      <c r="W187" t="str">
        <f>VLOOKUP(C187,FPT!B:U,8,0)</f>
        <v>Movi</v>
      </c>
      <c r="X187" t="str">
        <f t="shared" si="235"/>
        <v/>
      </c>
      <c r="Y187" t="str">
        <f>VLOOKUP(C187,MOVI!C:DT,9,0)</f>
        <v>Full-time</v>
      </c>
      <c r="Z187" t="str">
        <f>VLOOKUP(C187,FPT!B:X,9,0)</f>
        <v>Full-time</v>
      </c>
      <c r="AA187" t="str">
        <f t="shared" si="236"/>
        <v/>
      </c>
      <c r="AB187" t="str">
        <f>VLOOKUP(C187,MOVI!C:DT,10,0)</f>
        <v>Permanent</v>
      </c>
      <c r="AC187" t="str">
        <f>VLOOKUP(C187,FPT!B:AA,10,0)</f>
        <v>Permanent</v>
      </c>
      <c r="AD187" t="str">
        <f t="shared" si="237"/>
        <v/>
      </c>
      <c r="AE187" s="247">
        <f>VLOOKUP(C187,MOVI!C:DT,11,0)</f>
        <v>44375</v>
      </c>
      <c r="AF187" s="247">
        <f>VLOOKUP(C187,FPT!B:AD,11,0)</f>
        <v>44375</v>
      </c>
      <c r="AG187" t="str">
        <f t="shared" si="238"/>
        <v/>
      </c>
      <c r="AH187" s="260" t="str">
        <f>VLOOKUP(C187,MOVI!C:DT,12,0)</f>
        <v/>
      </c>
      <c r="AI187" s="260"/>
      <c r="AJ187" t="str">
        <f t="shared" si="338"/>
        <v/>
      </c>
      <c r="AK187">
        <f>VLOOKUP(C187,MOVI!C:DT,13,0)</f>
        <v>0</v>
      </c>
      <c r="AL187" s="247">
        <f>VLOOKUP(C187,FPT!B:AJ,13,0)</f>
        <v>0</v>
      </c>
      <c r="AM187" t="str">
        <f t="shared" si="337"/>
        <v/>
      </c>
      <c r="AN187" s="247">
        <f>VLOOKUP(C187,MOVI!C:DT,14,0)</f>
        <v>0</v>
      </c>
      <c r="AO187" s="247">
        <f>VLOOKUP(C187,FPT!B:AM,14,0)</f>
        <v>0</v>
      </c>
      <c r="AP187" t="str">
        <f t="shared" si="239"/>
        <v/>
      </c>
      <c r="AQ187" t="str">
        <f>VLOOKUP(C187,MOVI!C:DT,15,0)</f>
        <v>LC</v>
      </c>
      <c r="AR187" s="247" t="str">
        <f>VLOOKUP(C187,FPT!B:AP,15,0)</f>
        <v>LC</v>
      </c>
      <c r="AS187" t="str">
        <f t="shared" si="240"/>
        <v/>
      </c>
      <c r="AT187" s="282" t="str">
        <f>VLOOKUP(C187,MOVI!C:DT,16,0)</f>
        <v>LTTP</v>
      </c>
      <c r="AU187" s="247" t="str">
        <f>VLOOKUP(C187,FPT!B:AS,16,0)</f>
        <v>LTTP</v>
      </c>
      <c r="AV187" t="str">
        <f t="shared" si="241"/>
        <v/>
      </c>
      <c r="AW187" t="str">
        <f>VLOOKUP(C187,MOVI!C:DT,17,0)</f>
        <v>L</v>
      </c>
      <c r="AX187" s="247" t="str">
        <f>VLOOKUP(C187,FPT!B:AV,17,0)</f>
        <v>L</v>
      </c>
      <c r="AY187" t="str">
        <f t="shared" si="242"/>
        <v/>
      </c>
      <c r="AZ187">
        <f>VLOOKUP(C187,MOVI!C:DT,18,0)</f>
        <v>0</v>
      </c>
      <c r="BA187" s="247">
        <f>VLOOKUP(C187,FPT!B:AY,18,0)</f>
        <v>0</v>
      </c>
      <c r="BB187" t="str">
        <f t="shared" si="243"/>
        <v/>
      </c>
      <c r="BC187" s="275">
        <f>VLOOKUP(C187,MOVI!C:DT,19,0)</f>
        <v>80000000</v>
      </c>
      <c r="BD187" s="275">
        <f>VLOOKUP(C187,FPT!B:BB,19,0)</f>
        <v>80000000</v>
      </c>
      <c r="BE187" t="str">
        <f t="shared" si="244"/>
        <v/>
      </c>
      <c r="BF187">
        <f>VLOOKUP(C187,MOVI!C:DT,20,0)</f>
        <v>0</v>
      </c>
      <c r="BG187" s="252">
        <f>VLOOKUP(C187,FPT!B:BE,20,0)</f>
        <v>0</v>
      </c>
      <c r="BH187" t="str">
        <f t="shared" si="245"/>
        <v/>
      </c>
      <c r="BI187" s="275">
        <f>VLOOKUP(C187,MOVI!C:DT,21,0)</f>
        <v>80000000</v>
      </c>
      <c r="BJ187" s="275">
        <f>VLOOKUP(C187,FPT!B:BH,21,0)</f>
        <v>80000000</v>
      </c>
      <c r="BK187" t="str">
        <f t="shared" si="246"/>
        <v/>
      </c>
      <c r="BL187" s="275">
        <f>VLOOKUP(C187,MOVI!C:DT,22,0)</f>
        <v>0</v>
      </c>
      <c r="BM187" s="275">
        <f>VLOOKUP(C187,FPT!B:BK,22,0)</f>
        <v>0</v>
      </c>
      <c r="BN187" t="str">
        <f t="shared" si="247"/>
        <v/>
      </c>
      <c r="BO187" s="275">
        <f>VLOOKUP(C187,MOVI!C:DT,23,0)</f>
        <v>0</v>
      </c>
      <c r="BP187" s="275">
        <f>VLOOKUP(C187,FPT!B:BN,23,0)</f>
        <v>0</v>
      </c>
      <c r="BQ187" t="str">
        <f t="shared" si="248"/>
        <v/>
      </c>
      <c r="BR187" s="275">
        <f>VLOOKUP(C187,MOVI!C:DT,24,0)</f>
        <v>0</v>
      </c>
      <c r="BS187" s="275">
        <f>VLOOKUP(C187,FPT!B:BQ,24,0)</f>
        <v>0</v>
      </c>
      <c r="BT187" t="str">
        <f t="shared" si="249"/>
        <v/>
      </c>
      <c r="BU187" s="275">
        <f>VLOOKUP(C187,MOVI!C:DT,25,0)</f>
        <v>0</v>
      </c>
      <c r="BV187" s="275">
        <f>VLOOKUP(C187,FPT!B:BT,25,0)</f>
        <v>0</v>
      </c>
      <c r="BW187" t="str">
        <f t="shared" si="250"/>
        <v/>
      </c>
      <c r="BX187" s="275">
        <f>VLOOKUP(C187,MOVI!C:DT,26,0)</f>
        <v>0</v>
      </c>
      <c r="BY187" s="275">
        <f>VLOOKUP(C187,FPT!B:BW,26,0)</f>
        <v>0</v>
      </c>
      <c r="BZ187" t="str">
        <f t="shared" si="251"/>
        <v/>
      </c>
      <c r="CA187" s="275">
        <f>VLOOKUP(C187,MOVI!C:DT,27,0)</f>
        <v>0</v>
      </c>
      <c r="CB187" s="275">
        <f>VLOOKUP(C187,FPT!B:BZ,27,0)</f>
        <v>0</v>
      </c>
      <c r="CC187" t="str">
        <f t="shared" si="252"/>
        <v/>
      </c>
      <c r="CD187" s="275">
        <f>VLOOKUP(C187,MOVI!C:DT,28,0)</f>
        <v>0</v>
      </c>
      <c r="CE187" s="275">
        <f>VLOOKUP(C187,FPT!B:CC,28,0)</f>
        <v>0</v>
      </c>
      <c r="CF187" t="str">
        <f t="shared" si="253"/>
        <v/>
      </c>
      <c r="CG187" t="str">
        <f>VLOOKUP(C187,MOVI!C:DT,29,0)</f>
        <v>TB, CN</v>
      </c>
      <c r="CH187" s="252" t="str">
        <f>VLOOKUP(C187,FPT!B:CF,29,0)</f>
        <v>TB, CN</v>
      </c>
      <c r="CI187" t="str">
        <f t="shared" si="254"/>
        <v/>
      </c>
      <c r="CJ187">
        <f>VLOOKUP(C187,MOVI!C:DT,30,0)</f>
        <v>21</v>
      </c>
      <c r="CK187" s="252">
        <f>VLOOKUP(C187,FPT!B:CI,30,0)</f>
        <v>21</v>
      </c>
      <c r="CL187" t="str">
        <f t="shared" si="255"/>
        <v/>
      </c>
      <c r="CM187">
        <f>VLOOKUP(C187,MOVI!C:DT,31,0)</f>
        <v>16</v>
      </c>
      <c r="CN187" s="252">
        <f>VLOOKUP(C187,FPT!B:CL,31,0)</f>
        <v>16</v>
      </c>
      <c r="CO187" t="str">
        <f t="shared" si="256"/>
        <v/>
      </c>
      <c r="CP187" s="275">
        <f>VLOOKUP(C187,MOVI!C:DT,32,0)</f>
        <v>5</v>
      </c>
      <c r="CQ187" s="275">
        <f>VLOOKUP(C187,FPT!B:CO,32,0)</f>
        <v>5</v>
      </c>
      <c r="CR187" t="str">
        <f t="shared" si="257"/>
        <v/>
      </c>
      <c r="CS187" s="275">
        <f>VLOOKUP(C187,MOVI!C:DT,33,0)</f>
        <v>0</v>
      </c>
      <c r="CT187" s="275">
        <f>VLOOKUP(C187,FPT!B:CR,33,0)</f>
        <v>0</v>
      </c>
      <c r="CU187" t="str">
        <f t="shared" si="258"/>
        <v/>
      </c>
      <c r="CV187" s="275">
        <f>VLOOKUP(C187,MOVI!C:DT,34,0)</f>
        <v>0</v>
      </c>
      <c r="CW187" s="275">
        <f>VLOOKUP(C187,FPT!B:CU,34,0)</f>
        <v>0</v>
      </c>
      <c r="CX187" t="str">
        <f t="shared" si="259"/>
        <v/>
      </c>
      <c r="CY187" s="275">
        <f>VLOOKUP(C187,MOVI!C:DT,35,0)</f>
        <v>21</v>
      </c>
      <c r="CZ187" s="275">
        <f>VLOOKUP(C187,FPT!B:CX,35,0)</f>
        <v>21</v>
      </c>
      <c r="DA187" t="str">
        <f t="shared" si="260"/>
        <v/>
      </c>
      <c r="DB187" s="275">
        <f>VLOOKUP(C187,MOVI!C:DT,36,0)</f>
        <v>0</v>
      </c>
      <c r="DC187" s="275">
        <f>VLOOKUP(C187,FPT!B:DA,36,0)</f>
        <v>0</v>
      </c>
      <c r="DD187" t="str">
        <f t="shared" si="261"/>
        <v/>
      </c>
      <c r="DE187" s="275">
        <f>VLOOKUP(C187,MOVI!C:DT,37,0)</f>
        <v>0</v>
      </c>
      <c r="DF187" s="275">
        <f>VLOOKUP(C187,FPT!B:DD,37,0)</f>
        <v>0</v>
      </c>
      <c r="DG187" t="str">
        <f t="shared" si="262"/>
        <v/>
      </c>
      <c r="DH187" s="275">
        <f>VLOOKUP(C187,MOVI!C:DT,38,0)</f>
        <v>0</v>
      </c>
      <c r="DI187" s="275">
        <f>VLOOKUP(C187,FPT!B:DG,38,0)</f>
        <v>0</v>
      </c>
      <c r="DJ187" t="str">
        <f t="shared" si="263"/>
        <v/>
      </c>
      <c r="DK187" s="275">
        <f>VLOOKUP(C187,MOVI!C:DT,39,0)</f>
        <v>0</v>
      </c>
      <c r="DL187" s="275">
        <f>VLOOKUP(C187,FPT!B:DJ,39,0)</f>
        <v>0</v>
      </c>
      <c r="DM187" t="str">
        <f t="shared" si="264"/>
        <v/>
      </c>
      <c r="DN187" s="275">
        <f>VLOOKUP(C187,MOVI!C:DT,40,0)</f>
        <v>0</v>
      </c>
      <c r="DO187" s="275">
        <f>VLOOKUP(C187,FPT!B:DM,40,0)</f>
        <v>0</v>
      </c>
      <c r="DP187" t="str">
        <f t="shared" si="265"/>
        <v/>
      </c>
      <c r="DQ187" s="275">
        <f>VLOOKUP(C187,MOVI!C:DT,41,0)</f>
        <v>0</v>
      </c>
      <c r="DR187" s="275">
        <f>VLOOKUP(C187,FPT!B:DP,41,0)</f>
        <v>0</v>
      </c>
      <c r="DS187" t="str">
        <f t="shared" si="266"/>
        <v/>
      </c>
      <c r="DT187" s="275">
        <f>VLOOKUP(C187,MOVI!C:DT,42,0)</f>
        <v>80000000</v>
      </c>
      <c r="DU187" s="275">
        <f>ROUND(VLOOKUP(C187,FPT!B:DS,42,0),0)</f>
        <v>80000000</v>
      </c>
      <c r="DV187" t="str">
        <f t="shared" si="267"/>
        <v/>
      </c>
      <c r="DW187" s="275">
        <f>VLOOKUP(C187,MOVI!C:DT,43,0)</f>
        <v>0</v>
      </c>
      <c r="DX187" s="275">
        <f>VLOOKUP(C187,FPT!B:DV,43,0)</f>
        <v>0</v>
      </c>
      <c r="DY187" t="str">
        <f t="shared" si="268"/>
        <v/>
      </c>
      <c r="DZ187" s="275">
        <f>VLOOKUP(C187,MOVI!C:DT,44,0)</f>
        <v>0</v>
      </c>
      <c r="EA187" s="275">
        <f>VLOOKUP(C187,FPT!B:DY,44,0)</f>
        <v>0</v>
      </c>
      <c r="EB187" t="str">
        <f t="shared" si="269"/>
        <v/>
      </c>
      <c r="EC187" s="275">
        <f>VLOOKUP(C187,MOVI!C:DT,45,0)</f>
        <v>80000000</v>
      </c>
      <c r="ED187" s="275">
        <f>ROUND(VLOOKUP(C187,FPT!B:EB,45,0),0)</f>
        <v>80000000</v>
      </c>
      <c r="EE187" t="str">
        <f t="shared" si="270"/>
        <v/>
      </c>
      <c r="EF187" s="275">
        <f>VLOOKUP(C187,MOVI!C:DT,46,0)</f>
        <v>0</v>
      </c>
      <c r="EG187" s="275">
        <f>VLOOKUP(C187,FPT!B:EE,46,0)</f>
        <v>0</v>
      </c>
      <c r="EH187" t="str">
        <f t="shared" si="271"/>
        <v/>
      </c>
      <c r="EI187" s="275">
        <f>VLOOKUP(C187,MOVI!C:DT,47,0)</f>
        <v>0</v>
      </c>
      <c r="EJ187" s="275">
        <f>VLOOKUP(C187,FPT!B:EH,47,0)</f>
        <v>0</v>
      </c>
      <c r="EK187" t="str">
        <f t="shared" si="272"/>
        <v/>
      </c>
      <c r="EL187" s="275">
        <f>VLOOKUP(C187,MOVI!C:DT,48,0)</f>
        <v>0</v>
      </c>
      <c r="EM187" s="275">
        <f>VLOOKUP(C187,FPT!B:EK,48,0)</f>
        <v>0</v>
      </c>
      <c r="EN187" t="str">
        <f t="shared" si="273"/>
        <v/>
      </c>
      <c r="EO187" s="275">
        <f>VLOOKUP(C187,MOVI!C:DT,49,0)</f>
        <v>0</v>
      </c>
      <c r="EP187" s="275">
        <f>VLOOKUP(C187,FPT!B:EN,49,0)</f>
        <v>0</v>
      </c>
      <c r="EQ187" t="str">
        <f t="shared" si="274"/>
        <v/>
      </c>
      <c r="ER187" s="275">
        <f>VLOOKUP(C187,MOVI!C:DT,50,0)</f>
        <v>0</v>
      </c>
      <c r="ES187" s="275">
        <f>VLOOKUP(C187,FPT!B:EQ,50,0)</f>
        <v>0</v>
      </c>
      <c r="ET187" t="str">
        <f t="shared" si="275"/>
        <v/>
      </c>
      <c r="EU187" s="275">
        <f>VLOOKUP(C187,MOVI!C:DT,51,0)</f>
        <v>0</v>
      </c>
      <c r="EV187" s="275">
        <f>VLOOKUP(C187,FPT!B:ET,51,0)</f>
        <v>0</v>
      </c>
      <c r="EW187" t="str">
        <f t="shared" si="276"/>
        <v/>
      </c>
      <c r="EX187" s="275">
        <f>VLOOKUP(C187,MOVI!C:DT,52,0)</f>
        <v>0</v>
      </c>
      <c r="EY187" s="275">
        <f>VLOOKUP(C187,FPT!B:EW,52,0)</f>
        <v>0</v>
      </c>
      <c r="EZ187" t="str">
        <f t="shared" si="277"/>
        <v/>
      </c>
      <c r="FA187" s="275">
        <f>VLOOKUP(C187,MOVI!C:DT,53,0)</f>
        <v>0</v>
      </c>
      <c r="FB187" s="275">
        <f>VLOOKUP(C187,FPT!B:EZ,53,0)</f>
        <v>0</v>
      </c>
      <c r="FC187" t="str">
        <f t="shared" si="278"/>
        <v/>
      </c>
      <c r="FD187" s="275">
        <f>VLOOKUP(C187,MOVI!C:DT,54,0)</f>
        <v>0</v>
      </c>
      <c r="FE187" s="275">
        <f>VLOOKUP(C187,FPT!B:FC,54,0)</f>
        <v>0</v>
      </c>
      <c r="FF187" t="str">
        <f t="shared" si="279"/>
        <v/>
      </c>
      <c r="FG187" s="275">
        <f>VLOOKUP(C187,MOVI!C:DT,55,0)</f>
        <v>0</v>
      </c>
      <c r="FH187" s="275">
        <f>VLOOKUP(C187,FPT!B:FF,55,0)</f>
        <v>0</v>
      </c>
      <c r="FI187" t="str">
        <f t="shared" si="280"/>
        <v/>
      </c>
      <c r="FJ187" s="275">
        <f>VLOOKUP(C187,MOVI!C:DT,56,0)</f>
        <v>0</v>
      </c>
      <c r="FK187" s="275">
        <f>VLOOKUP(C187,FPT!B:FI,56,0)</f>
        <v>0</v>
      </c>
      <c r="FL187" t="str">
        <f t="shared" si="281"/>
        <v/>
      </c>
      <c r="FM187" s="275">
        <f>VLOOKUP(C187,MOVI!C:DT,57,0)</f>
        <v>0</v>
      </c>
      <c r="FN187" s="275">
        <f>VLOOKUP(C187,FPT!B:FL,57,0)</f>
        <v>0</v>
      </c>
      <c r="FO187" t="str">
        <f t="shared" si="282"/>
        <v/>
      </c>
      <c r="FP187" s="275">
        <f>VLOOKUP(C187,MOVI!C:DT,58,0)</f>
        <v>0</v>
      </c>
      <c r="FQ187" s="275">
        <f>VLOOKUP(C187,FPT!B:FO,58,0)</f>
        <v>0</v>
      </c>
      <c r="FR187" t="str">
        <f t="shared" si="283"/>
        <v/>
      </c>
      <c r="FS187" s="275">
        <f>VLOOKUP(C187,MOVI!C:DT,59,0)</f>
        <v>0</v>
      </c>
      <c r="FT187" s="275">
        <f>VLOOKUP(C187,FPT!B:FR,59,0)</f>
        <v>0</v>
      </c>
      <c r="FU187" t="str">
        <f t="shared" si="284"/>
        <v/>
      </c>
      <c r="FV187" s="275">
        <f>VLOOKUP(C187,MOVI!C:DT,60,0)</f>
        <v>0</v>
      </c>
      <c r="FW187" s="275">
        <f>VLOOKUP(C187,FPT!B:FU,60,0)</f>
        <v>0</v>
      </c>
      <c r="FX187" t="str">
        <f t="shared" si="285"/>
        <v/>
      </c>
      <c r="FY187" s="275">
        <f>VLOOKUP(C187,MOVI!C:DT,61,0)</f>
        <v>0</v>
      </c>
      <c r="FZ187" s="275">
        <f>VLOOKUP(C187,FPT!B:FX,61,0)</f>
        <v>0</v>
      </c>
      <c r="GA187" t="str">
        <f t="shared" si="286"/>
        <v/>
      </c>
      <c r="GB187" s="275">
        <f>VLOOKUP(C187,MOVI!C:DT,62,0)</f>
        <v>0</v>
      </c>
      <c r="GC187" s="275">
        <f>VLOOKUP(C187,FPT!B:GA,62,0)</f>
        <v>0</v>
      </c>
      <c r="GD187" t="str">
        <f t="shared" si="287"/>
        <v/>
      </c>
      <c r="GE187" s="275">
        <f>VLOOKUP(C187,MOVI!C:DT,63,0)</f>
        <v>0</v>
      </c>
      <c r="GF187" s="275">
        <f>VLOOKUP(C187,FPT!B:GD,63,0)</f>
        <v>0</v>
      </c>
      <c r="GG187" t="str">
        <f t="shared" si="288"/>
        <v/>
      </c>
      <c r="GH187" s="275">
        <f>VLOOKUP(C187,MOVI!C:DT,64,0)</f>
        <v>0</v>
      </c>
      <c r="GI187" s="275">
        <f>VLOOKUP(C187,FPT!B:GG,64,0)</f>
        <v>0</v>
      </c>
      <c r="GJ187" t="str">
        <f t="shared" si="289"/>
        <v/>
      </c>
      <c r="GK187" s="275">
        <f>VLOOKUP(C187,MOVI!C:DT,65,0)</f>
        <v>0</v>
      </c>
      <c r="GL187" s="275">
        <f>VLOOKUP(C187,FPT!B:GJ,65,0)</f>
        <v>0</v>
      </c>
      <c r="GM187" t="str">
        <f t="shared" si="290"/>
        <v/>
      </c>
      <c r="GN187" s="275">
        <f>VLOOKUP(C187,MOVI!C:DT,66,0)</f>
        <v>0</v>
      </c>
      <c r="GO187" s="275">
        <f>VLOOKUP(C187,FPT!B:GM,66,0)</f>
        <v>0</v>
      </c>
      <c r="GP187" t="str">
        <f t="shared" si="291"/>
        <v/>
      </c>
      <c r="GQ187" s="275">
        <f>VLOOKUP(C187,MOVI!C:DT,67,0)</f>
        <v>0</v>
      </c>
      <c r="GR187" s="275">
        <f>VLOOKUP(C187,FPT!B:GP,67,0)</f>
        <v>0</v>
      </c>
      <c r="GS187" t="str">
        <f t="shared" si="292"/>
        <v/>
      </c>
      <c r="GT187" s="275">
        <f>VLOOKUP(C187,MOVI!C:DT,68,0)</f>
        <v>0</v>
      </c>
      <c r="GU187" s="275">
        <f>VLOOKUP(C187,FPT!B:GS,68,0)</f>
        <v>0</v>
      </c>
      <c r="GV187" t="str">
        <f t="shared" si="293"/>
        <v/>
      </c>
      <c r="GW187" s="275">
        <f>VLOOKUP(C187,MOVI!C:DT,69,0)</f>
        <v>0</v>
      </c>
      <c r="GX187" s="275">
        <f>VLOOKUP(C187,FPT!B:GV,69,0)</f>
        <v>0</v>
      </c>
      <c r="GY187" t="str">
        <f t="shared" si="294"/>
        <v/>
      </c>
      <c r="GZ187" s="275">
        <f>VLOOKUP(C187,MOVI!C:DT,70,0)</f>
        <v>0</v>
      </c>
      <c r="HA187" s="275">
        <f>VLOOKUP(C187,FPT!B:GY,70,0)</f>
        <v>0</v>
      </c>
      <c r="HB187" t="str">
        <f t="shared" si="295"/>
        <v/>
      </c>
      <c r="HC187" s="275">
        <f>VLOOKUP(C187,MOVI!C:DT,71,0)</f>
        <v>80000000</v>
      </c>
      <c r="HD187" s="275">
        <f>ROUND(VLOOKUP(C187,FPT!B:HB,71,0),0)</f>
        <v>80000000</v>
      </c>
      <c r="HE187" t="str">
        <f t="shared" si="296"/>
        <v/>
      </c>
      <c r="HF187" s="275">
        <f>ROUND(VLOOKUP(C187,MOVI!C:DT,72,0),0)</f>
        <v>0</v>
      </c>
      <c r="HG187" s="275">
        <f>ROUND(VLOOKUP(C187,FPT!B:HE,72,0),0)</f>
        <v>0</v>
      </c>
      <c r="HH187" t="str">
        <f t="shared" si="297"/>
        <v/>
      </c>
      <c r="HI187" s="275">
        <f>VLOOKUP(C187,MOVI!C:DT,73,0)</f>
        <v>0</v>
      </c>
      <c r="HJ187" s="275">
        <f>VLOOKUP(C187,FPT!B:HH,73,0)</f>
        <v>0</v>
      </c>
      <c r="HK187" t="str">
        <f t="shared" si="298"/>
        <v/>
      </c>
      <c r="HL187" s="275">
        <f>VLOOKUP(C187,MOVI!C:DT,74,0)</f>
        <v>0</v>
      </c>
      <c r="HM187" s="275">
        <f>VLOOKUP(C187,FPT!B:HK,74,0)</f>
        <v>0</v>
      </c>
      <c r="HN187" t="str">
        <f t="shared" si="299"/>
        <v/>
      </c>
      <c r="HO187" s="275">
        <f>VLOOKUP(C187,MOVI!C:DT,75,0)</f>
        <v>11000000</v>
      </c>
      <c r="HP187" s="275">
        <f>VLOOKUP(C187,FPT!B:HN,75,0)</f>
        <v>11000000</v>
      </c>
      <c r="HQ187" t="str">
        <f t="shared" si="300"/>
        <v/>
      </c>
      <c r="HR187" s="275">
        <f>VLOOKUP(C187,MOVI!C:DT,76,0)</f>
        <v>1</v>
      </c>
      <c r="HS187" s="275">
        <f>VLOOKUP(C187,FPT!B:HQ,76,0)</f>
        <v>1</v>
      </c>
      <c r="HT187" t="str">
        <f t="shared" si="301"/>
        <v/>
      </c>
      <c r="HU187" s="275">
        <f>VLOOKUP(C187,MOVI!C:DT,77,0)</f>
        <v>4400000</v>
      </c>
      <c r="HV187" s="275">
        <f>VLOOKUP(C187,FPT!B:HT,77,0)</f>
        <v>4400000</v>
      </c>
      <c r="HW187" t="str">
        <f t="shared" si="302"/>
        <v/>
      </c>
      <c r="HX187" s="274">
        <f>VLOOKUP(C187,MOVI!C:CB,78,0)</f>
        <v>2384000</v>
      </c>
      <c r="HY187" s="261">
        <f>VLOOKUP(C187,FPT!$B:$CA,78,0)</f>
        <v>2384000</v>
      </c>
      <c r="HZ187" t="str">
        <f t="shared" si="303"/>
        <v/>
      </c>
      <c r="IA187" s="275">
        <f>VLOOKUP(C187,MOVI!C:CD,79,0)</f>
        <v>800000</v>
      </c>
      <c r="IB187" s="275">
        <f>VLOOKUP(C187,FPT!B:HZ,79,0)</f>
        <v>800000</v>
      </c>
      <c r="IC187" t="str">
        <f t="shared" si="304"/>
        <v/>
      </c>
      <c r="ID187" s="275">
        <f>VLOOKUP(C187,MOVI!C:CD,80,0)</f>
        <v>447000</v>
      </c>
      <c r="IE187" s="275">
        <f>VLOOKUP(C187,FPT!B:IC,80,0)</f>
        <v>447000</v>
      </c>
      <c r="IF187" t="str">
        <f t="shared" si="305"/>
        <v/>
      </c>
      <c r="IG187" s="275">
        <f>VLOOKUP(C187,MOVI!C:DT,81,0)</f>
        <v>0</v>
      </c>
      <c r="IH187" s="275">
        <f>VLOOKUP(C187,FPT!B:IF,81,0)</f>
        <v>0</v>
      </c>
      <c r="II187" t="str">
        <f t="shared" si="306"/>
        <v/>
      </c>
      <c r="IJ187" s="275">
        <f>VLOOKUP(C187,MOVI!C:DT,82,0)</f>
        <v>3631000</v>
      </c>
      <c r="IK187" s="275">
        <f>VLOOKUP(C187,FPT!B:II,82,0)</f>
        <v>3631000</v>
      </c>
      <c r="IL187" t="str">
        <f t="shared" si="307"/>
        <v/>
      </c>
      <c r="IM187" s="275">
        <f>ROUND(VLOOKUP(C187,MOVI!C:DT,83,0),0)</f>
        <v>19031000</v>
      </c>
      <c r="IN187" s="275">
        <f>ROUND(VLOOKUP(C187,FPT!B:IL,83,0),0)</f>
        <v>19031000</v>
      </c>
      <c r="IO187" t="str">
        <f t="shared" si="308"/>
        <v/>
      </c>
      <c r="IP187" s="275">
        <f>VLOOKUP(C187,MOVI!C:DT,84,0)</f>
        <v>60969000</v>
      </c>
      <c r="IQ187" s="275">
        <f>VLOOKUP(C187,FPT!B:IO,84,0)</f>
        <v>60969000</v>
      </c>
      <c r="IR187" t="str">
        <f t="shared" si="309"/>
        <v/>
      </c>
      <c r="IS187" s="275">
        <f>ROUND(VLOOKUP(C187,MOVI!C:DT,85,0),0)</f>
        <v>12440700</v>
      </c>
      <c r="IT187" s="275">
        <f>ROUND(VLOOKUP(C187,FPT!B:IR,85,0),0)</f>
        <v>12440700</v>
      </c>
      <c r="IU187" t="str">
        <f t="shared" si="310"/>
        <v/>
      </c>
      <c r="IV187" s="275">
        <f>VLOOKUP(C187,MOVI!C:DT,86,0)</f>
        <v>0</v>
      </c>
      <c r="IW187" s="275">
        <f>VLOOKUP(C187,FPT!B:IU,86,0)</f>
        <v>0</v>
      </c>
      <c r="IX187" t="str">
        <f t="shared" si="311"/>
        <v/>
      </c>
      <c r="IY187" s="275">
        <f>ROUND(VLOOKUP(C187,MOVI!C:DT,87,0),0)</f>
        <v>12440700</v>
      </c>
      <c r="IZ187" s="275">
        <f>ROUND(VLOOKUP(C187,FPT!B:IX,87,0),0)</f>
        <v>12440700</v>
      </c>
      <c r="JA187" t="str">
        <f t="shared" si="312"/>
        <v/>
      </c>
      <c r="JB187" s="275">
        <f>VLOOKUP(C187,MOVI!C:DT,88,0)</f>
        <v>0</v>
      </c>
      <c r="JC187" s="275">
        <f>VLOOKUP(C187,FPT!B:JA,88,0)</f>
        <v>0</v>
      </c>
      <c r="JD187" t="str">
        <f t="shared" si="313"/>
        <v/>
      </c>
      <c r="JE187" s="275">
        <f>VLOOKUP(C187,MOVI!C:DT,89,0)</f>
        <v>0</v>
      </c>
      <c r="JF187" s="275">
        <f>VLOOKUP(C187,FPT!B:JD,89,0)</f>
        <v>0</v>
      </c>
      <c r="JG187" t="str">
        <f t="shared" si="314"/>
        <v/>
      </c>
      <c r="JH187" s="275">
        <f>VLOOKUP(C187,MOVI!C:DT,90,0)</f>
        <v>0</v>
      </c>
      <c r="JI187" s="275">
        <f>VLOOKUP(C187,FPT!B:JG,90,0)</f>
        <v>0</v>
      </c>
      <c r="JJ187" t="str">
        <f t="shared" si="315"/>
        <v/>
      </c>
      <c r="JK187" s="275">
        <f>VLOOKUP(C187,MOVI!C:DT,91,0)</f>
        <v>0</v>
      </c>
      <c r="JL187" s="275">
        <f>VLOOKUP(C187,FPT!B:JJ,91,0)</f>
        <v>0</v>
      </c>
      <c r="JM187" t="str">
        <f t="shared" si="316"/>
        <v/>
      </c>
      <c r="JN187" s="275">
        <f>VLOOKUP(C187,MOVI!C:DT,92,0)</f>
        <v>0</v>
      </c>
      <c r="JO187" s="275">
        <f>VLOOKUP(C187,FPT!B:JM,92,0)</f>
        <v>0</v>
      </c>
      <c r="JP187" t="str">
        <f t="shared" si="317"/>
        <v/>
      </c>
      <c r="JQ187" s="275">
        <f>VLOOKUP(C187,MOVI!C:DT,93,0)</f>
        <v>0</v>
      </c>
      <c r="JR187" s="275">
        <f>VLOOKUP(C187,FPT!B:JP,93,0)</f>
        <v>0</v>
      </c>
      <c r="JS187" t="str">
        <f t="shared" si="318"/>
        <v/>
      </c>
      <c r="JT187" s="275">
        <f>VLOOKUP(C187,MOVI!C:DT,94,0)</f>
        <v>0</v>
      </c>
      <c r="JU187" s="275">
        <f>VLOOKUP(C187,FPT!B:JS,94,0)</f>
        <v>0</v>
      </c>
      <c r="JV187" t="str">
        <f t="shared" si="319"/>
        <v/>
      </c>
      <c r="JW187" s="275">
        <f>VLOOKUP(C187,MOVI!C:DT,95,0)</f>
        <v>63928300</v>
      </c>
      <c r="JX187" s="275">
        <f>VLOOKUP(C187,FPT!B:JV,95,0)</f>
        <v>63928300</v>
      </c>
      <c r="JY187" t="str">
        <f t="shared" si="320"/>
        <v/>
      </c>
      <c r="JZ187" s="275">
        <f>VLOOKUP(C187,MOVI!C:DT,96,0)</f>
        <v>0</v>
      </c>
      <c r="KA187" s="275">
        <f>VLOOKUP(C187,FPT!B:JY,96,0)</f>
        <v>0</v>
      </c>
      <c r="KB187" t="str">
        <f t="shared" si="321"/>
        <v/>
      </c>
      <c r="KC187" s="275">
        <f>VLOOKUP(C187,MOVI!C:DT,97,0)</f>
        <v>63928300</v>
      </c>
      <c r="KD187" s="275">
        <f>VLOOKUP(C187,FPT!B:KB,97,0)</f>
        <v>63928300</v>
      </c>
      <c r="KE187" t="str">
        <f t="shared" si="322"/>
        <v/>
      </c>
      <c r="KF187" s="275">
        <f>VLOOKUP(C187,MOVI!C:DT,98,0)</f>
        <v>5066000</v>
      </c>
      <c r="KG187" s="275">
        <f>VLOOKUP(C187,FPT!B:KE,98,0)</f>
        <v>5066000</v>
      </c>
      <c r="KH187" t="str">
        <f t="shared" si="323"/>
        <v/>
      </c>
      <c r="KI187" s="275">
        <f>VLOOKUP(C187,MOVI!C:DT,99,0)</f>
        <v>0</v>
      </c>
      <c r="KJ187" s="275">
        <f>VLOOKUP(C187,FPT!B:KH,99,0)</f>
        <v>0</v>
      </c>
      <c r="KK187" t="str">
        <f t="shared" si="324"/>
        <v/>
      </c>
      <c r="KL187" s="275">
        <f>VLOOKUP(C187,MOVI!C:DT,100,0)</f>
        <v>894000</v>
      </c>
      <c r="KM187" s="275">
        <f>VLOOKUP(C187,FPT!B:KK,100,0)</f>
        <v>894000</v>
      </c>
      <c r="KN187" t="str">
        <f t="shared" si="325"/>
        <v/>
      </c>
      <c r="KO187" s="275">
        <f>VLOOKUP(C187,MOVI!C:DT,101,0)</f>
        <v>0</v>
      </c>
      <c r="KP187" s="275">
        <f>VLOOKUP(C187,FPT!B:KN,101,0)</f>
        <v>0</v>
      </c>
      <c r="KQ187" t="str">
        <f t="shared" si="326"/>
        <v/>
      </c>
      <c r="KR187" s="275">
        <f>VLOOKUP(C187,MOVI!C:DT,102,0)</f>
        <v>0</v>
      </c>
      <c r="KS187" s="275">
        <f>VLOOKUP(C187,FPT!B:KQ,102,0)</f>
        <v>0</v>
      </c>
      <c r="KT187" t="str">
        <f t="shared" si="327"/>
        <v/>
      </c>
      <c r="KU187" s="275">
        <f>VLOOKUP(C187,MOVI!C:DT,103,0)</f>
        <v>5960000</v>
      </c>
      <c r="KV187" s="275">
        <f>VLOOKUP(C187,FPT!B:KT,103,0)</f>
        <v>5960000</v>
      </c>
      <c r="KW187" t="str">
        <f t="shared" si="328"/>
        <v/>
      </c>
      <c r="KX187" s="275">
        <f>VLOOKUP(C187,MOVI!C:DT,104,0)</f>
        <v>9591000</v>
      </c>
      <c r="KY187" s="275">
        <f>VLOOKUP(C187,FPT!B:KW,104,0)</f>
        <v>9591000</v>
      </c>
      <c r="KZ187" t="str">
        <f t="shared" si="329"/>
        <v/>
      </c>
      <c r="LA187" s="275">
        <f>VLOOKUP(C187,MOVI!C:DT,105,0)</f>
        <v>596000</v>
      </c>
      <c r="LB187" s="275">
        <f>VLOOKUP(C187,FPT!B:KZ,105,0)</f>
        <v>596000</v>
      </c>
      <c r="LC187" t="str">
        <f t="shared" si="330"/>
        <v/>
      </c>
      <c r="LD187" s="275">
        <f>VLOOKUP(C187,MOVI!C:DT,106,0)</f>
        <v>86556000</v>
      </c>
      <c r="LE187" s="275">
        <f>VLOOKUP(C187,FPT!B:LC,106,0)</f>
        <v>86556000</v>
      </c>
      <c r="LF187" t="str">
        <f t="shared" si="331"/>
        <v/>
      </c>
      <c r="LG187" s="273">
        <f>VLOOKUP(C187,MOVI!C:DT,107,0)</f>
        <v>0</v>
      </c>
      <c r="LH187" s="273">
        <f>VLOOKUP(C187,FPT!B:LF,107,0)</f>
        <v>0</v>
      </c>
      <c r="LI187" t="str">
        <f t="shared" si="332"/>
        <v/>
      </c>
      <c r="LJ187" t="str">
        <f>VLOOKUP(C187,MOVI!C:DV,108,0)</f>
        <v>MoviSouthSales</v>
      </c>
      <c r="LK187" s="252" t="str">
        <f>VLOOKUP(C187,FPT!B:LI,108,0)</f>
        <v>MoviSouthSales</v>
      </c>
      <c r="LL187" t="str">
        <f t="shared" si="333"/>
        <v/>
      </c>
      <c r="LM187" s="275">
        <f>ROUND(VLOOKUP(C187,MOVI!C:DV,109,0),0)</f>
        <v>6666667</v>
      </c>
      <c r="LN187" s="275">
        <f>ROUND(VLOOKUP(C187,FPT!B:LL,109,0),0)</f>
        <v>6666667</v>
      </c>
      <c r="LO187" t="str">
        <f t="shared" si="334"/>
        <v/>
      </c>
      <c r="LP187" t="str">
        <f>VLOOKUP(C187,MOVI!C:DV,110,0)</f>
        <v>HO</v>
      </c>
      <c r="LQ187" s="247" t="str">
        <f>VLOOKUP(C187,FPT!B:LO,110,0)</f>
        <v>HO</v>
      </c>
      <c r="LR187" t="str">
        <f t="shared" si="335"/>
        <v/>
      </c>
      <c r="LS187">
        <f>MOVI!DI182</f>
        <v>18</v>
      </c>
      <c r="LV187">
        <f>MOVI!DJ182</f>
        <v>0</v>
      </c>
      <c r="LW187">
        <f>MOVI!DK182</f>
        <v>0</v>
      </c>
      <c r="LX187">
        <f>MOVI!DL182</f>
        <v>0</v>
      </c>
      <c r="LY187">
        <f>MOVI!DM182</f>
        <v>0</v>
      </c>
      <c r="LZ187">
        <f>MOVI!DN182</f>
        <v>0</v>
      </c>
      <c r="MA187">
        <f>MOVI!DO182</f>
        <v>0</v>
      </c>
      <c r="MB187" t="str">
        <f>MOVI!DP182</f>
        <v>HO</v>
      </c>
      <c r="MC187">
        <f>MOVI!DQ182</f>
        <v>0</v>
      </c>
      <c r="MD187">
        <f>MOVI!DR182</f>
        <v>0</v>
      </c>
      <c r="ME187" t="str">
        <f>VLOOKUP(C187,MOVI!C:DV,121,0)</f>
        <v/>
      </c>
      <c r="MF187" s="252"/>
      <c r="MG187" t="str">
        <f t="shared" si="339"/>
        <v/>
      </c>
      <c r="MH187" t="str">
        <f>VLOOKUP(C187,MOVI!C:DT,122,0)</f>
        <v>MoviSouth</v>
      </c>
      <c r="MI187" s="252" t="str">
        <f>VLOOKUP(C187,FPT!B:DS,112,0)</f>
        <v>MoviSouth</v>
      </c>
      <c r="MJ187" t="str">
        <f t="shared" si="336"/>
        <v/>
      </c>
    </row>
    <row r="188" spans="1:348" x14ac:dyDescent="0.25">
      <c r="A188">
        <v>180</v>
      </c>
      <c r="B188" s="48">
        <v>6184</v>
      </c>
      <c r="C188" s="271" t="s">
        <v>1194</v>
      </c>
      <c r="D188" t="str">
        <f>VLOOKUP(C188,MOVI!C:D,2,0)</f>
        <v>Châu Thị Hồng Trang</v>
      </c>
      <c r="E188" t="str">
        <f>VLOOKUP(C188,FPT!B:C,2,0)</f>
        <v>Châu Thị Hồng Trang</v>
      </c>
      <c r="F188" t="str">
        <f t="shared" si="229"/>
        <v/>
      </c>
      <c r="G188" t="str">
        <f>VLOOKUP(C188,MOVI!C:E,3,0)</f>
        <v>Sales</v>
      </c>
      <c r="H188" t="str">
        <f>VLOOKUP(C188,FPT!B:F,3,0)</f>
        <v>Sales</v>
      </c>
      <c r="I188" t="str">
        <f t="shared" si="230"/>
        <v/>
      </c>
      <c r="J188" t="str">
        <f>VLOOKUP(C188,MOVI!C:H,4,0)</f>
        <v>Corporate Sales</v>
      </c>
      <c r="K188" t="str">
        <f>VLOOKUP(C188,FPT!B:I,4,0)</f>
        <v>Corporate sales</v>
      </c>
      <c r="L188" t="str">
        <f t="shared" si="231"/>
        <v/>
      </c>
      <c r="M188" t="str">
        <f>VLOOKUP(C188,MOVI!C:DT,5,0)</f>
        <v>Manager</v>
      </c>
      <c r="N188" t="str">
        <f>VLOOKUP(C188,FPT!B:L,5,0)</f>
        <v>Manager</v>
      </c>
      <c r="O188" t="str">
        <f t="shared" si="232"/>
        <v/>
      </c>
      <c r="P188" t="str">
        <f>VLOOKUP(C188,MOVI!C:DT,6,0)</f>
        <v>Senior Regional Partnership Manager</v>
      </c>
      <c r="Q188" t="str">
        <f>VLOOKUP(C188,FPT!B:O,6,0)</f>
        <v>Senior Regional Partnership Manager</v>
      </c>
      <c r="R188" t="str">
        <f t="shared" si="233"/>
        <v/>
      </c>
      <c r="S188" t="str">
        <f>VLOOKUP(C188,MOVI!C:DT,7,0)</f>
        <v>South</v>
      </c>
      <c r="T188" t="str">
        <f>VLOOKUP(C188,FPT!B:R,7,0)</f>
        <v>South</v>
      </c>
      <c r="U188" t="str">
        <f t="shared" si="234"/>
        <v/>
      </c>
      <c r="V188" t="str">
        <f>VLOOKUP(C188,MOVI!C:DT,8,0)</f>
        <v>Movi</v>
      </c>
      <c r="W188" t="str">
        <f>VLOOKUP(C188,FPT!B:U,8,0)</f>
        <v>Movi</v>
      </c>
      <c r="X188" t="str">
        <f t="shared" si="235"/>
        <v/>
      </c>
      <c r="Y188" t="str">
        <f>VLOOKUP(C188,MOVI!C:DT,9,0)</f>
        <v>Full-time</v>
      </c>
      <c r="Z188" t="str">
        <f>VLOOKUP(C188,FPT!B:X,9,0)</f>
        <v>Full-time</v>
      </c>
      <c r="AA188" t="str">
        <f t="shared" si="236"/>
        <v/>
      </c>
      <c r="AB188" t="str">
        <f>VLOOKUP(C188,MOVI!C:DT,10,0)</f>
        <v>Permanent</v>
      </c>
      <c r="AC188" t="str">
        <f>VLOOKUP(C188,FPT!B:AA,10,0)</f>
        <v>Permanent</v>
      </c>
      <c r="AD188" t="str">
        <f t="shared" si="237"/>
        <v/>
      </c>
      <c r="AE188" s="247">
        <f>VLOOKUP(C188,MOVI!C:DT,11,0)</f>
        <v>44459</v>
      </c>
      <c r="AF188" s="247">
        <f>VLOOKUP(C188,FPT!B:AD,11,0)</f>
        <v>44459</v>
      </c>
      <c r="AG188" t="str">
        <f t="shared" si="238"/>
        <v/>
      </c>
      <c r="AH188" s="260" t="str">
        <f>VLOOKUP(C188,MOVI!C:DT,12,0)</f>
        <v/>
      </c>
      <c r="AI188" s="260"/>
      <c r="AJ188" t="str">
        <f t="shared" si="338"/>
        <v/>
      </c>
      <c r="AK188">
        <f>VLOOKUP(C188,MOVI!C:DT,13,0)</f>
        <v>0</v>
      </c>
      <c r="AL188" s="247">
        <f>VLOOKUP(C188,FPT!B:AJ,13,0)</f>
        <v>0</v>
      </c>
      <c r="AM188" t="str">
        <f t="shared" si="337"/>
        <v/>
      </c>
      <c r="AN188" s="247">
        <f>VLOOKUP(C188,MOVI!C:DT,14,0)</f>
        <v>0</v>
      </c>
      <c r="AO188" s="247">
        <f>VLOOKUP(C188,FPT!B:AM,14,0)</f>
        <v>0</v>
      </c>
      <c r="AP188" t="str">
        <f t="shared" si="239"/>
        <v/>
      </c>
      <c r="AQ188" t="str">
        <f>VLOOKUP(C188,MOVI!C:DT,15,0)</f>
        <v>LC</v>
      </c>
      <c r="AR188" s="247" t="str">
        <f>VLOOKUP(C188,FPT!B:AP,15,0)</f>
        <v>LC</v>
      </c>
      <c r="AS188" t="str">
        <f t="shared" si="240"/>
        <v/>
      </c>
      <c r="AT188" s="282" t="str">
        <f>VLOOKUP(C188,MOVI!C:DT,16,0)</f>
        <v>LTTP</v>
      </c>
      <c r="AU188" s="247" t="str">
        <f>VLOOKUP(C188,FPT!B:AS,16,0)</f>
        <v>LTTP</v>
      </c>
      <c r="AV188" t="str">
        <f t="shared" si="241"/>
        <v/>
      </c>
      <c r="AW188" t="str">
        <f>VLOOKUP(C188,MOVI!C:DT,17,0)</f>
        <v>L</v>
      </c>
      <c r="AX188" s="247" t="str">
        <f>VLOOKUP(C188,FPT!B:AV,17,0)</f>
        <v>L</v>
      </c>
      <c r="AY188" t="str">
        <f t="shared" si="242"/>
        <v/>
      </c>
      <c r="AZ188">
        <f>VLOOKUP(C188,MOVI!C:DT,18,0)</f>
        <v>0</v>
      </c>
      <c r="BA188" s="247">
        <f>VLOOKUP(C188,FPT!B:AY,18,0)</f>
        <v>0</v>
      </c>
      <c r="BB188" t="str">
        <f t="shared" si="243"/>
        <v/>
      </c>
      <c r="BC188" s="275">
        <f>VLOOKUP(C188,MOVI!C:DT,19,0)</f>
        <v>40000000</v>
      </c>
      <c r="BD188" s="275">
        <f>VLOOKUP(C188,FPT!B:BB,19,0)</f>
        <v>40000000</v>
      </c>
      <c r="BE188" t="str">
        <f t="shared" si="244"/>
        <v/>
      </c>
      <c r="BF188">
        <f>VLOOKUP(C188,MOVI!C:DT,20,0)</f>
        <v>0</v>
      </c>
      <c r="BG188" s="252">
        <f>VLOOKUP(C188,FPT!B:BE,20,0)</f>
        <v>0</v>
      </c>
      <c r="BH188" t="str">
        <f t="shared" si="245"/>
        <v/>
      </c>
      <c r="BI188" s="275">
        <f>VLOOKUP(C188,MOVI!C:DT,21,0)</f>
        <v>40000000</v>
      </c>
      <c r="BJ188" s="275">
        <f>VLOOKUP(C188,FPT!B:BH,21,0)</f>
        <v>40000000</v>
      </c>
      <c r="BK188" t="str">
        <f t="shared" si="246"/>
        <v/>
      </c>
      <c r="BL188" s="275">
        <f>VLOOKUP(C188,MOVI!C:DT,22,0)</f>
        <v>0</v>
      </c>
      <c r="BM188" s="275">
        <f>VLOOKUP(C188,FPT!B:BK,22,0)</f>
        <v>0</v>
      </c>
      <c r="BN188" t="str">
        <f t="shared" si="247"/>
        <v/>
      </c>
      <c r="BO188" s="275">
        <f>VLOOKUP(C188,MOVI!C:DT,23,0)</f>
        <v>3000000</v>
      </c>
      <c r="BP188" s="275">
        <f>VLOOKUP(C188,FPT!B:BN,23,0)</f>
        <v>3000000</v>
      </c>
      <c r="BQ188" t="str">
        <f t="shared" si="248"/>
        <v/>
      </c>
      <c r="BR188" s="275">
        <f>VLOOKUP(C188,MOVI!C:DT,24,0)</f>
        <v>0</v>
      </c>
      <c r="BS188" s="275">
        <f>VLOOKUP(C188,FPT!B:BQ,24,0)</f>
        <v>0</v>
      </c>
      <c r="BT188" t="str">
        <f t="shared" si="249"/>
        <v/>
      </c>
      <c r="BU188" s="275">
        <f>VLOOKUP(C188,MOVI!C:DT,25,0)</f>
        <v>0</v>
      </c>
      <c r="BV188" s="275">
        <f>VLOOKUP(C188,FPT!B:BT,25,0)</f>
        <v>0</v>
      </c>
      <c r="BW188" t="str">
        <f t="shared" si="250"/>
        <v/>
      </c>
      <c r="BX188" s="275">
        <f>VLOOKUP(C188,MOVI!C:DT,26,0)</f>
        <v>0</v>
      </c>
      <c r="BY188" s="275">
        <f>VLOOKUP(C188,FPT!B:BW,26,0)</f>
        <v>0</v>
      </c>
      <c r="BZ188" t="str">
        <f t="shared" si="251"/>
        <v/>
      </c>
      <c r="CA188" s="275">
        <f>VLOOKUP(C188,MOVI!C:DT,27,0)</f>
        <v>0</v>
      </c>
      <c r="CB188" s="275">
        <f>VLOOKUP(C188,FPT!B:BZ,27,0)</f>
        <v>0</v>
      </c>
      <c r="CC188" t="str">
        <f t="shared" si="252"/>
        <v/>
      </c>
      <c r="CD188" s="275">
        <f>VLOOKUP(C188,MOVI!C:DT,28,0)</f>
        <v>3000000</v>
      </c>
      <c r="CE188" s="275">
        <f>VLOOKUP(C188,FPT!B:CC,28,0)</f>
        <v>3000000</v>
      </c>
      <c r="CF188" t="str">
        <f t="shared" si="253"/>
        <v/>
      </c>
      <c r="CG188" t="str">
        <f>VLOOKUP(C188,MOVI!C:DT,29,0)</f>
        <v>CN</v>
      </c>
      <c r="CH188" s="252" t="str">
        <f>VLOOKUP(C188,FPT!B:CF,29,0)</f>
        <v>CN</v>
      </c>
      <c r="CI188" t="str">
        <f t="shared" si="254"/>
        <v/>
      </c>
      <c r="CJ188">
        <f>VLOOKUP(C188,MOVI!C:DT,30,0)</f>
        <v>26</v>
      </c>
      <c r="CK188" s="252">
        <f>VLOOKUP(C188,FPT!B:CI,30,0)</f>
        <v>26</v>
      </c>
      <c r="CL188" t="str">
        <f t="shared" si="255"/>
        <v/>
      </c>
      <c r="CM188">
        <f>VLOOKUP(C188,MOVI!C:DT,31,0)</f>
        <v>25</v>
      </c>
      <c r="CN188" s="252">
        <f>VLOOKUP(C188,FPT!B:CL,31,0)</f>
        <v>25</v>
      </c>
      <c r="CO188" t="str">
        <f t="shared" si="256"/>
        <v/>
      </c>
      <c r="CP188" s="275">
        <f>VLOOKUP(C188,MOVI!C:DT,32,0)</f>
        <v>1</v>
      </c>
      <c r="CQ188" s="275">
        <f>VLOOKUP(C188,FPT!B:CO,32,0)</f>
        <v>1</v>
      </c>
      <c r="CR188" t="str">
        <f t="shared" si="257"/>
        <v/>
      </c>
      <c r="CS188" s="275">
        <f>VLOOKUP(C188,MOVI!C:DT,33,0)</f>
        <v>0</v>
      </c>
      <c r="CT188" s="275">
        <f>VLOOKUP(C188,FPT!B:CR,33,0)</f>
        <v>0</v>
      </c>
      <c r="CU188" t="str">
        <f t="shared" si="258"/>
        <v/>
      </c>
      <c r="CV188" s="275">
        <f>VLOOKUP(C188,MOVI!C:DT,34,0)</f>
        <v>0</v>
      </c>
      <c r="CW188" s="275">
        <f>VLOOKUP(C188,FPT!B:CU,34,0)</f>
        <v>0</v>
      </c>
      <c r="CX188" t="str">
        <f t="shared" si="259"/>
        <v/>
      </c>
      <c r="CY188" s="275">
        <f>VLOOKUP(C188,MOVI!C:DT,35,0)</f>
        <v>26</v>
      </c>
      <c r="CZ188" s="275">
        <f>VLOOKUP(C188,FPT!B:CX,35,0)</f>
        <v>26</v>
      </c>
      <c r="DA188" t="str">
        <f t="shared" si="260"/>
        <v/>
      </c>
      <c r="DB188" s="275">
        <f>VLOOKUP(C188,MOVI!C:DT,36,0)</f>
        <v>0</v>
      </c>
      <c r="DC188" s="275">
        <f>VLOOKUP(C188,FPT!B:DA,36,0)</f>
        <v>0</v>
      </c>
      <c r="DD188" t="str">
        <f t="shared" si="261"/>
        <v/>
      </c>
      <c r="DE188" s="275">
        <f>VLOOKUP(C188,MOVI!C:DT,37,0)</f>
        <v>0</v>
      </c>
      <c r="DF188" s="275">
        <f>VLOOKUP(C188,FPT!B:DD,37,0)</f>
        <v>0</v>
      </c>
      <c r="DG188" t="str">
        <f t="shared" si="262"/>
        <v/>
      </c>
      <c r="DH188" s="275">
        <f>VLOOKUP(C188,MOVI!C:DT,38,0)</f>
        <v>0</v>
      </c>
      <c r="DI188" s="275">
        <f>VLOOKUP(C188,FPT!B:DG,38,0)</f>
        <v>0</v>
      </c>
      <c r="DJ188" t="str">
        <f t="shared" si="263"/>
        <v/>
      </c>
      <c r="DK188" s="275">
        <f>VLOOKUP(C188,MOVI!C:DT,39,0)</f>
        <v>0</v>
      </c>
      <c r="DL188" s="275">
        <f>VLOOKUP(C188,FPT!B:DJ,39,0)</f>
        <v>0</v>
      </c>
      <c r="DM188" t="str">
        <f t="shared" si="264"/>
        <v/>
      </c>
      <c r="DN188" s="275">
        <f>VLOOKUP(C188,MOVI!C:DT,40,0)</f>
        <v>0</v>
      </c>
      <c r="DO188" s="275">
        <f>VLOOKUP(C188,FPT!B:DM,40,0)</f>
        <v>0</v>
      </c>
      <c r="DP188" t="str">
        <f t="shared" si="265"/>
        <v/>
      </c>
      <c r="DQ188" s="275">
        <f>VLOOKUP(C188,MOVI!C:DT,41,0)</f>
        <v>0</v>
      </c>
      <c r="DR188" s="275">
        <f>VLOOKUP(C188,FPT!B:DP,41,0)</f>
        <v>0</v>
      </c>
      <c r="DS188" t="str">
        <f t="shared" si="266"/>
        <v/>
      </c>
      <c r="DT188" s="275">
        <f>VLOOKUP(C188,MOVI!C:DT,42,0)</f>
        <v>40000000</v>
      </c>
      <c r="DU188" s="275">
        <f>ROUND(VLOOKUP(C188,FPT!B:DS,42,0),0)</f>
        <v>40000000</v>
      </c>
      <c r="DV188" t="str">
        <f t="shared" si="267"/>
        <v/>
      </c>
      <c r="DW188" s="275">
        <f>VLOOKUP(C188,MOVI!C:DT,43,0)</f>
        <v>0</v>
      </c>
      <c r="DX188" s="275">
        <f>VLOOKUP(C188,FPT!B:DV,43,0)</f>
        <v>0</v>
      </c>
      <c r="DY188" t="str">
        <f t="shared" si="268"/>
        <v/>
      </c>
      <c r="DZ188" s="275">
        <f>VLOOKUP(C188,MOVI!C:DT,44,0)</f>
        <v>0</v>
      </c>
      <c r="EA188" s="275">
        <f>VLOOKUP(C188,FPT!B:DY,44,0)</f>
        <v>0</v>
      </c>
      <c r="EB188" t="str">
        <f t="shared" si="269"/>
        <v/>
      </c>
      <c r="EC188" s="275">
        <f>VLOOKUP(C188,MOVI!C:DT,45,0)</f>
        <v>40000000</v>
      </c>
      <c r="ED188" s="275">
        <f>ROUND(VLOOKUP(C188,FPT!B:EB,45,0),0)</f>
        <v>40000000</v>
      </c>
      <c r="EE188" t="str">
        <f t="shared" si="270"/>
        <v/>
      </c>
      <c r="EF188" s="275">
        <f>VLOOKUP(C188,MOVI!C:DT,46,0)</f>
        <v>0</v>
      </c>
      <c r="EG188" s="275">
        <f>VLOOKUP(C188,FPT!B:EE,46,0)</f>
        <v>0</v>
      </c>
      <c r="EH188" t="str">
        <f t="shared" si="271"/>
        <v/>
      </c>
      <c r="EI188" s="275">
        <f>VLOOKUP(C188,MOVI!C:DT,47,0)</f>
        <v>3000000</v>
      </c>
      <c r="EJ188" s="275">
        <f>VLOOKUP(C188,FPT!B:EH,47,0)</f>
        <v>3000000</v>
      </c>
      <c r="EK188" t="str">
        <f t="shared" si="272"/>
        <v/>
      </c>
      <c r="EL188" s="275">
        <f>VLOOKUP(C188,MOVI!C:DT,48,0)</f>
        <v>0</v>
      </c>
      <c r="EM188" s="275">
        <f>VLOOKUP(C188,FPT!B:EK,48,0)</f>
        <v>0</v>
      </c>
      <c r="EN188" t="str">
        <f t="shared" si="273"/>
        <v/>
      </c>
      <c r="EO188" s="275">
        <f>VLOOKUP(C188,MOVI!C:DT,49,0)</f>
        <v>0</v>
      </c>
      <c r="EP188" s="275">
        <f>VLOOKUP(C188,FPT!B:EN,49,0)</f>
        <v>0</v>
      </c>
      <c r="EQ188" t="str">
        <f t="shared" si="274"/>
        <v/>
      </c>
      <c r="ER188" s="275">
        <f>VLOOKUP(C188,MOVI!C:DT,50,0)</f>
        <v>0</v>
      </c>
      <c r="ES188" s="275">
        <f>VLOOKUP(C188,FPT!B:EQ,50,0)</f>
        <v>0</v>
      </c>
      <c r="ET188" t="str">
        <f t="shared" si="275"/>
        <v/>
      </c>
      <c r="EU188" s="275">
        <f>VLOOKUP(C188,MOVI!C:DT,51,0)</f>
        <v>0</v>
      </c>
      <c r="EV188" s="275">
        <f>VLOOKUP(C188,FPT!B:ET,51,0)</f>
        <v>0</v>
      </c>
      <c r="EW188" t="str">
        <f t="shared" si="276"/>
        <v/>
      </c>
      <c r="EX188" s="275">
        <f>VLOOKUP(C188,MOVI!C:DT,52,0)</f>
        <v>0</v>
      </c>
      <c r="EY188" s="275">
        <f>VLOOKUP(C188,FPT!B:EW,52,0)</f>
        <v>0</v>
      </c>
      <c r="EZ188" t="str">
        <f t="shared" si="277"/>
        <v/>
      </c>
      <c r="FA188" s="275">
        <f>VLOOKUP(C188,MOVI!C:DT,53,0)</f>
        <v>0</v>
      </c>
      <c r="FB188" s="275">
        <f>VLOOKUP(C188,FPT!B:EZ,53,0)</f>
        <v>0</v>
      </c>
      <c r="FC188" t="str">
        <f t="shared" si="278"/>
        <v/>
      </c>
      <c r="FD188" s="275">
        <f>VLOOKUP(C188,MOVI!C:DT,54,0)</f>
        <v>0</v>
      </c>
      <c r="FE188" s="275">
        <f>VLOOKUP(C188,FPT!B:FC,54,0)</f>
        <v>0</v>
      </c>
      <c r="FF188" t="str">
        <f t="shared" si="279"/>
        <v/>
      </c>
      <c r="FG188" s="275">
        <f>VLOOKUP(C188,MOVI!C:DT,55,0)</f>
        <v>0</v>
      </c>
      <c r="FH188" s="275">
        <f>VLOOKUP(C188,FPT!B:FF,55,0)</f>
        <v>0</v>
      </c>
      <c r="FI188" t="str">
        <f t="shared" si="280"/>
        <v/>
      </c>
      <c r="FJ188" s="275">
        <f>VLOOKUP(C188,MOVI!C:DT,56,0)</f>
        <v>3000000</v>
      </c>
      <c r="FK188" s="275">
        <f>VLOOKUP(C188,FPT!B:FI,56,0)</f>
        <v>3000000</v>
      </c>
      <c r="FL188" t="str">
        <f t="shared" si="281"/>
        <v/>
      </c>
      <c r="FM188" s="275">
        <f>VLOOKUP(C188,MOVI!C:DT,57,0)</f>
        <v>0</v>
      </c>
      <c r="FN188" s="275">
        <f>VLOOKUP(C188,FPT!B:FL,57,0)</f>
        <v>0</v>
      </c>
      <c r="FO188" t="str">
        <f t="shared" si="282"/>
        <v/>
      </c>
      <c r="FP188" s="275">
        <f>VLOOKUP(C188,MOVI!C:DT,58,0)</f>
        <v>0</v>
      </c>
      <c r="FQ188" s="275">
        <f>VLOOKUP(C188,FPT!B:FO,58,0)</f>
        <v>0</v>
      </c>
      <c r="FR188" t="str">
        <f t="shared" si="283"/>
        <v/>
      </c>
      <c r="FS188" s="275">
        <f>VLOOKUP(C188,MOVI!C:DT,59,0)</f>
        <v>0</v>
      </c>
      <c r="FT188" s="275">
        <f>VLOOKUP(C188,FPT!B:FR,59,0)</f>
        <v>0</v>
      </c>
      <c r="FU188" t="str">
        <f t="shared" si="284"/>
        <v/>
      </c>
      <c r="FV188" s="275">
        <f>VLOOKUP(C188,MOVI!C:DT,60,0)</f>
        <v>0</v>
      </c>
      <c r="FW188" s="275">
        <f>VLOOKUP(C188,FPT!B:FU,60,0)</f>
        <v>0</v>
      </c>
      <c r="FX188" t="str">
        <f t="shared" si="285"/>
        <v/>
      </c>
      <c r="FY188" s="275">
        <f>VLOOKUP(C188,MOVI!C:DT,61,0)</f>
        <v>0</v>
      </c>
      <c r="FZ188" s="275">
        <f>VLOOKUP(C188,FPT!B:FX,61,0)</f>
        <v>0</v>
      </c>
      <c r="GA188" t="str">
        <f t="shared" si="286"/>
        <v/>
      </c>
      <c r="GB188" s="275">
        <f>VLOOKUP(C188,MOVI!C:DT,62,0)</f>
        <v>0</v>
      </c>
      <c r="GC188" s="275">
        <f>VLOOKUP(C188,FPT!B:GA,62,0)</f>
        <v>0</v>
      </c>
      <c r="GD188" t="str">
        <f t="shared" si="287"/>
        <v/>
      </c>
      <c r="GE188" s="275">
        <f>VLOOKUP(C188,MOVI!C:DT,63,0)</f>
        <v>0</v>
      </c>
      <c r="GF188" s="275">
        <f>VLOOKUP(C188,FPT!B:GD,63,0)</f>
        <v>0</v>
      </c>
      <c r="GG188" t="str">
        <f t="shared" si="288"/>
        <v/>
      </c>
      <c r="GH188" s="275">
        <f>VLOOKUP(C188,MOVI!C:DT,64,0)</f>
        <v>0</v>
      </c>
      <c r="GI188" s="275">
        <f>VLOOKUP(C188,FPT!B:GG,64,0)</f>
        <v>0</v>
      </c>
      <c r="GJ188" t="str">
        <f t="shared" si="289"/>
        <v/>
      </c>
      <c r="GK188" s="275">
        <f>VLOOKUP(C188,MOVI!C:DT,65,0)</f>
        <v>0</v>
      </c>
      <c r="GL188" s="275">
        <f>VLOOKUP(C188,FPT!B:GJ,65,0)</f>
        <v>0</v>
      </c>
      <c r="GM188" t="str">
        <f t="shared" si="290"/>
        <v/>
      </c>
      <c r="GN188" s="275">
        <f>VLOOKUP(C188,MOVI!C:DT,66,0)</f>
        <v>0</v>
      </c>
      <c r="GO188" s="275">
        <f>VLOOKUP(C188,FPT!B:GM,66,0)</f>
        <v>0</v>
      </c>
      <c r="GP188" t="str">
        <f t="shared" si="291"/>
        <v/>
      </c>
      <c r="GQ188" s="275">
        <f>VLOOKUP(C188,MOVI!C:DT,67,0)</f>
        <v>0</v>
      </c>
      <c r="GR188" s="275">
        <f>VLOOKUP(C188,FPT!B:GP,67,0)</f>
        <v>0</v>
      </c>
      <c r="GS188" t="str">
        <f t="shared" si="292"/>
        <v/>
      </c>
      <c r="GT188" s="275">
        <f>VLOOKUP(C188,MOVI!C:DT,68,0)</f>
        <v>0</v>
      </c>
      <c r="GU188" s="275">
        <f>VLOOKUP(C188,FPT!B:GS,68,0)</f>
        <v>0</v>
      </c>
      <c r="GV188" t="str">
        <f t="shared" si="293"/>
        <v/>
      </c>
      <c r="GW188" s="275">
        <f>VLOOKUP(C188,MOVI!C:DT,69,0)</f>
        <v>0</v>
      </c>
      <c r="GX188" s="275">
        <f>VLOOKUP(C188,FPT!B:GV,69,0)</f>
        <v>0</v>
      </c>
      <c r="GY188" t="str">
        <f t="shared" si="294"/>
        <v/>
      </c>
      <c r="GZ188" s="275">
        <f>VLOOKUP(C188,MOVI!C:DT,70,0)</f>
        <v>0</v>
      </c>
      <c r="HA188" s="275">
        <f>VLOOKUP(C188,FPT!B:GY,70,0)</f>
        <v>0</v>
      </c>
      <c r="HB188" t="str">
        <f t="shared" si="295"/>
        <v/>
      </c>
      <c r="HC188" s="275">
        <f>VLOOKUP(C188,MOVI!C:DT,71,0)</f>
        <v>43000000</v>
      </c>
      <c r="HD188" s="275">
        <f>ROUND(VLOOKUP(C188,FPT!B:HB,71,0),0)</f>
        <v>43000000</v>
      </c>
      <c r="HE188" t="str">
        <f t="shared" si="296"/>
        <v/>
      </c>
      <c r="HF188" s="275">
        <f>ROUND(VLOOKUP(C188,MOVI!C:DT,72,0),0)</f>
        <v>0</v>
      </c>
      <c r="HG188" s="275">
        <f>ROUND(VLOOKUP(C188,FPT!B:HE,72,0),0)</f>
        <v>0</v>
      </c>
      <c r="HH188" t="str">
        <f t="shared" si="297"/>
        <v/>
      </c>
      <c r="HI188" s="275">
        <f>VLOOKUP(C188,MOVI!C:DT,73,0)</f>
        <v>0</v>
      </c>
      <c r="HJ188" s="275">
        <f>VLOOKUP(C188,FPT!B:HH,73,0)</f>
        <v>0</v>
      </c>
      <c r="HK188" t="str">
        <f t="shared" si="298"/>
        <v/>
      </c>
      <c r="HL188" s="275">
        <f>VLOOKUP(C188,MOVI!C:DT,74,0)</f>
        <v>0</v>
      </c>
      <c r="HM188" s="275">
        <f>VLOOKUP(C188,FPT!B:HK,74,0)</f>
        <v>0</v>
      </c>
      <c r="HN188" t="str">
        <f t="shared" si="299"/>
        <v/>
      </c>
      <c r="HO188" s="275">
        <f>VLOOKUP(C188,MOVI!C:DT,75,0)</f>
        <v>11000000</v>
      </c>
      <c r="HP188" s="275">
        <f>VLOOKUP(C188,FPT!B:HN,75,0)</f>
        <v>11000000</v>
      </c>
      <c r="HQ188" t="str">
        <f t="shared" si="300"/>
        <v/>
      </c>
      <c r="HR188" s="275">
        <f>VLOOKUP(C188,MOVI!C:DT,76,0)</f>
        <v>0</v>
      </c>
      <c r="HS188" s="275">
        <f>VLOOKUP(C188,FPT!B:HQ,76,0)</f>
        <v>0</v>
      </c>
      <c r="HT188" t="str">
        <f t="shared" si="301"/>
        <v/>
      </c>
      <c r="HU188" s="275">
        <f>VLOOKUP(C188,MOVI!C:DT,77,0)</f>
        <v>0</v>
      </c>
      <c r="HV188" s="275">
        <f>VLOOKUP(C188,FPT!B:HT,77,0)</f>
        <v>0</v>
      </c>
      <c r="HW188" t="str">
        <f t="shared" si="302"/>
        <v/>
      </c>
      <c r="HX188" s="274">
        <f>VLOOKUP(C188,MOVI!C:CB,78,0)</f>
        <v>2384000</v>
      </c>
      <c r="HY188" s="261">
        <f>VLOOKUP(C188,FPT!$B:$CA,78,0)</f>
        <v>2384000</v>
      </c>
      <c r="HZ188" t="str">
        <f t="shared" si="303"/>
        <v/>
      </c>
      <c r="IA188" s="275">
        <f>VLOOKUP(C188,MOVI!C:CD,79,0)</f>
        <v>400000</v>
      </c>
      <c r="IB188" s="275">
        <f>VLOOKUP(C188,FPT!B:HZ,79,0)</f>
        <v>400000</v>
      </c>
      <c r="IC188" t="str">
        <f t="shared" si="304"/>
        <v/>
      </c>
      <c r="ID188" s="275">
        <f>VLOOKUP(C188,MOVI!C:CD,80,0)</f>
        <v>447000</v>
      </c>
      <c r="IE188" s="275">
        <f>VLOOKUP(C188,FPT!B:IC,80,0)</f>
        <v>447000</v>
      </c>
      <c r="IF188" t="str">
        <f t="shared" si="305"/>
        <v/>
      </c>
      <c r="IG188" s="275">
        <f>VLOOKUP(C188,MOVI!C:DT,81,0)</f>
        <v>0</v>
      </c>
      <c r="IH188" s="275">
        <f>VLOOKUP(C188,FPT!B:IF,81,0)</f>
        <v>0</v>
      </c>
      <c r="II188" t="str">
        <f t="shared" si="306"/>
        <v/>
      </c>
      <c r="IJ188" s="275">
        <f>VLOOKUP(C188,MOVI!C:DT,82,0)</f>
        <v>3231000</v>
      </c>
      <c r="IK188" s="275">
        <f>VLOOKUP(C188,FPT!B:II,82,0)</f>
        <v>3231000</v>
      </c>
      <c r="IL188" t="str">
        <f t="shared" si="307"/>
        <v/>
      </c>
      <c r="IM188" s="275">
        <f>ROUND(VLOOKUP(C188,MOVI!C:DT,83,0),0)</f>
        <v>14231000</v>
      </c>
      <c r="IN188" s="275">
        <f>ROUND(VLOOKUP(C188,FPT!B:IL,83,0),0)</f>
        <v>14231000</v>
      </c>
      <c r="IO188" t="str">
        <f t="shared" si="308"/>
        <v/>
      </c>
      <c r="IP188" s="275">
        <f>ROUND(VLOOKUP(C188,MOVI!C:DT,84,0),0)</f>
        <v>28769000</v>
      </c>
      <c r="IQ188" s="275">
        <f>ROUND(VLOOKUP(C188,FPT!B:IO,84,0),0)</f>
        <v>28769000</v>
      </c>
      <c r="IR188" t="str">
        <f t="shared" si="309"/>
        <v/>
      </c>
      <c r="IS188" s="275">
        <f>ROUND(VLOOKUP(C188,MOVI!C:DT,85,0),0)</f>
        <v>4103800</v>
      </c>
      <c r="IT188" s="275">
        <f>ROUND(VLOOKUP(C188,FPT!B:IR,85,0),0)</f>
        <v>4103800</v>
      </c>
      <c r="IU188" t="str">
        <f t="shared" si="310"/>
        <v/>
      </c>
      <c r="IV188" s="275">
        <f>VLOOKUP(C188,MOVI!C:DT,86,0)</f>
        <v>0</v>
      </c>
      <c r="IW188" s="275">
        <f>VLOOKUP(C188,FPT!B:IU,86,0)</f>
        <v>0</v>
      </c>
      <c r="IX188" t="str">
        <f t="shared" si="311"/>
        <v/>
      </c>
      <c r="IY188" s="275">
        <f>ROUND(VLOOKUP(C188,MOVI!C:DT,87,0),0)</f>
        <v>4103800</v>
      </c>
      <c r="IZ188" s="275">
        <f>ROUND(VLOOKUP(C188,FPT!B:IX,87,0),0)</f>
        <v>4103800</v>
      </c>
      <c r="JA188" t="str">
        <f t="shared" si="312"/>
        <v/>
      </c>
      <c r="JB188" s="275">
        <f>VLOOKUP(C188,MOVI!C:DT,88,0)</f>
        <v>0</v>
      </c>
      <c r="JC188" s="275">
        <f>VLOOKUP(C188,FPT!B:JA,88,0)</f>
        <v>0</v>
      </c>
      <c r="JD188" t="str">
        <f t="shared" si="313"/>
        <v/>
      </c>
      <c r="JE188" s="275">
        <f>VLOOKUP(C188,MOVI!C:DT,89,0)</f>
        <v>0</v>
      </c>
      <c r="JF188" s="275">
        <f>VLOOKUP(C188,FPT!B:JD,89,0)</f>
        <v>0</v>
      </c>
      <c r="JG188" t="str">
        <f t="shared" si="314"/>
        <v/>
      </c>
      <c r="JH188" s="275">
        <f>VLOOKUP(C188,MOVI!C:DT,90,0)</f>
        <v>0</v>
      </c>
      <c r="JI188" s="275">
        <f>VLOOKUP(C188,FPT!B:JG,90,0)</f>
        <v>0</v>
      </c>
      <c r="JJ188" t="str">
        <f t="shared" si="315"/>
        <v/>
      </c>
      <c r="JK188" s="275">
        <f>VLOOKUP(C188,MOVI!C:DT,91,0)</f>
        <v>0</v>
      </c>
      <c r="JL188" s="275">
        <f>VLOOKUP(C188,FPT!B:JJ,91,0)</f>
        <v>0</v>
      </c>
      <c r="JM188" t="str">
        <f t="shared" si="316"/>
        <v/>
      </c>
      <c r="JN188" s="275">
        <f>VLOOKUP(C188,MOVI!C:DT,92,0)</f>
        <v>0</v>
      </c>
      <c r="JO188" s="275">
        <f>VLOOKUP(C188,FPT!B:JM,92,0)</f>
        <v>0</v>
      </c>
      <c r="JP188" t="str">
        <f t="shared" si="317"/>
        <v/>
      </c>
      <c r="JQ188" s="275">
        <f>VLOOKUP(C188,MOVI!C:DT,93,0)</f>
        <v>0</v>
      </c>
      <c r="JR188" s="275">
        <f>VLOOKUP(C188,FPT!B:JP,93,0)</f>
        <v>0</v>
      </c>
      <c r="JS188" t="str">
        <f t="shared" si="318"/>
        <v/>
      </c>
      <c r="JT188" s="275">
        <f>VLOOKUP(C188,MOVI!C:DT,94,0)</f>
        <v>0</v>
      </c>
      <c r="JU188" s="275">
        <f>VLOOKUP(C188,FPT!B:JS,94,0)</f>
        <v>0</v>
      </c>
      <c r="JV188" t="str">
        <f t="shared" si="319"/>
        <v/>
      </c>
      <c r="JW188" s="275">
        <f>VLOOKUP(C188,MOVI!C:DT,95,0)</f>
        <v>35665200</v>
      </c>
      <c r="JX188" s="275">
        <f>VLOOKUP(C188,FPT!B:JV,95,0)</f>
        <v>35665200</v>
      </c>
      <c r="JY188" t="str">
        <f t="shared" si="320"/>
        <v/>
      </c>
      <c r="JZ188" s="275">
        <f>VLOOKUP(C188,MOVI!C:DT,96,0)</f>
        <v>0</v>
      </c>
      <c r="KA188" s="275">
        <f>VLOOKUP(C188,FPT!B:JY,96,0)</f>
        <v>0</v>
      </c>
      <c r="KB188" t="str">
        <f t="shared" si="321"/>
        <v/>
      </c>
      <c r="KC188" s="275">
        <f>VLOOKUP(C188,MOVI!C:DT,97,0)</f>
        <v>35665200</v>
      </c>
      <c r="KD188" s="275">
        <f>VLOOKUP(C188,FPT!B:KB,97,0)</f>
        <v>35665200</v>
      </c>
      <c r="KE188" t="str">
        <f t="shared" si="322"/>
        <v/>
      </c>
      <c r="KF188" s="275">
        <f>VLOOKUP(C188,MOVI!C:DT,98,0)</f>
        <v>5066000</v>
      </c>
      <c r="KG188" s="275">
        <f>VLOOKUP(C188,FPT!B:KE,98,0)</f>
        <v>5066000</v>
      </c>
      <c r="KH188" t="str">
        <f t="shared" si="323"/>
        <v/>
      </c>
      <c r="KI188" s="275">
        <f>VLOOKUP(C188,MOVI!C:DT,99,0)</f>
        <v>0</v>
      </c>
      <c r="KJ188" s="275">
        <f>VLOOKUP(C188,FPT!B:KH,99,0)</f>
        <v>0</v>
      </c>
      <c r="KK188" t="str">
        <f t="shared" si="324"/>
        <v/>
      </c>
      <c r="KL188" s="275">
        <f>VLOOKUP(C188,MOVI!C:DT,100,0)</f>
        <v>894000</v>
      </c>
      <c r="KM188" s="275">
        <f>VLOOKUP(C188,FPT!B:KK,100,0)</f>
        <v>894000</v>
      </c>
      <c r="KN188" t="str">
        <f t="shared" si="325"/>
        <v/>
      </c>
      <c r="KO188" s="275">
        <f>VLOOKUP(C188,MOVI!C:DT,101,0)</f>
        <v>0</v>
      </c>
      <c r="KP188" s="275">
        <f>VLOOKUP(C188,FPT!B:KN,101,0)</f>
        <v>0</v>
      </c>
      <c r="KQ188" t="str">
        <f t="shared" si="326"/>
        <v/>
      </c>
      <c r="KR188" s="275">
        <f>VLOOKUP(C188,MOVI!C:DT,102,0)</f>
        <v>0</v>
      </c>
      <c r="KS188" s="275">
        <f>VLOOKUP(C188,FPT!B:KQ,102,0)</f>
        <v>0</v>
      </c>
      <c r="KT188" t="str">
        <f t="shared" si="327"/>
        <v/>
      </c>
      <c r="KU188" s="275">
        <f>VLOOKUP(C188,MOVI!C:DT,103,0)</f>
        <v>5960000</v>
      </c>
      <c r="KV188" s="275">
        <f>VLOOKUP(C188,FPT!B:KT,103,0)</f>
        <v>5960000</v>
      </c>
      <c r="KW188" t="str">
        <f t="shared" si="328"/>
        <v/>
      </c>
      <c r="KX188" s="275">
        <f>VLOOKUP(C188,MOVI!C:DT,104,0)</f>
        <v>9191000</v>
      </c>
      <c r="KY188" s="275">
        <f>VLOOKUP(C188,FPT!B:KW,104,0)</f>
        <v>9191000</v>
      </c>
      <c r="KZ188" t="str">
        <f t="shared" si="329"/>
        <v/>
      </c>
      <c r="LA188" s="275">
        <f>VLOOKUP(C188,MOVI!C:DT,105,0)</f>
        <v>596000</v>
      </c>
      <c r="LB188" s="275">
        <f>VLOOKUP(C188,FPT!B:KZ,105,0)</f>
        <v>596000</v>
      </c>
      <c r="LC188" t="str">
        <f t="shared" si="330"/>
        <v/>
      </c>
      <c r="LD188" s="275">
        <f>VLOOKUP(C188,MOVI!C:DT,106,0)</f>
        <v>49556000</v>
      </c>
      <c r="LE188" s="275">
        <f>VLOOKUP(C188,FPT!B:LC,106,0)</f>
        <v>49556000</v>
      </c>
      <c r="LF188" t="str">
        <f t="shared" si="331"/>
        <v/>
      </c>
      <c r="LG188" s="273">
        <f>VLOOKUP(C188,MOVI!C:DT,107,0)</f>
        <v>0</v>
      </c>
      <c r="LH188" s="273">
        <f>VLOOKUP(C188,FPT!B:LF,107,0)</f>
        <v>0</v>
      </c>
      <c r="LI188" t="str">
        <f t="shared" si="332"/>
        <v/>
      </c>
      <c r="LJ188" t="str">
        <f>VLOOKUP(C188,MOVI!C:DV,108,0)</f>
        <v>MoviSouthSales</v>
      </c>
      <c r="LK188" s="252" t="str">
        <f>VLOOKUP(C188,FPT!B:LI,108,0)</f>
        <v>MoviSouthSales</v>
      </c>
      <c r="LL188" t="str">
        <f t="shared" si="333"/>
        <v/>
      </c>
      <c r="LM188" s="275">
        <f>ROUND(VLOOKUP(C188,MOVI!C:DV,109,0),0)</f>
        <v>3333333</v>
      </c>
      <c r="LN188" s="275">
        <f>ROUND(VLOOKUP(C188,FPT!B:LL,109,0),0)</f>
        <v>3333333</v>
      </c>
      <c r="LO188" t="str">
        <f t="shared" si="334"/>
        <v/>
      </c>
      <c r="LP188" t="str">
        <f>VLOOKUP(C188,MOVI!C:DV,110,0)</f>
        <v>BDG</v>
      </c>
      <c r="LQ188" s="247" t="str">
        <f>VLOOKUP(C188,FPT!B:LO,110,0)</f>
        <v>BDG</v>
      </c>
      <c r="LR188" t="str">
        <f t="shared" si="335"/>
        <v/>
      </c>
      <c r="LS188">
        <f>MOVI!DI183</f>
        <v>22</v>
      </c>
      <c r="LV188">
        <f>MOVI!DJ183</f>
        <v>1</v>
      </c>
      <c r="LW188">
        <f>MOVI!DK183</f>
        <v>0</v>
      </c>
      <c r="LX188">
        <f>MOVI!DL183</f>
        <v>0</v>
      </c>
      <c r="LY188">
        <f>MOVI!DM183</f>
        <v>0</v>
      </c>
      <c r="LZ188">
        <f>MOVI!DN183</f>
        <v>0</v>
      </c>
      <c r="MA188">
        <f>MOVI!DO183</f>
        <v>0</v>
      </c>
      <c r="MB188" t="str">
        <f>MOVI!DP183</f>
        <v>BDG</v>
      </c>
      <c r="MC188">
        <f>MOVI!DQ183</f>
        <v>0</v>
      </c>
      <c r="MD188">
        <f>MOVI!DR183</f>
        <v>0</v>
      </c>
      <c r="ME188" t="str">
        <f>VLOOKUP(C188,MOVI!C:DV,121,0)</f>
        <v/>
      </c>
      <c r="MF188" s="252"/>
      <c r="MG188" t="str">
        <f t="shared" si="339"/>
        <v/>
      </c>
      <c r="MH188" t="str">
        <f>VLOOKUP(C188,MOVI!C:DT,122,0)</f>
        <v>MoviSouth</v>
      </c>
      <c r="MI188" s="252" t="str">
        <f>VLOOKUP(C188,FPT!B:DS,112,0)</f>
        <v>MoviSouth</v>
      </c>
      <c r="MJ188" t="str">
        <f t="shared" si="336"/>
        <v/>
      </c>
    </row>
    <row r="189" spans="1:348" x14ac:dyDescent="0.25">
      <c r="A189">
        <v>181</v>
      </c>
      <c r="B189" s="48">
        <v>6185</v>
      </c>
      <c r="C189" s="271" t="s">
        <v>1195</v>
      </c>
      <c r="D189" t="str">
        <f>VLOOKUP(C189,MOVI!C:D,2,0)</f>
        <v>Phan Quang Minh</v>
      </c>
      <c r="E189" t="str">
        <f>VLOOKUP(C189,FPT!B:C,2,0)</f>
        <v>Phan Quang Minh</v>
      </c>
      <c r="F189" t="str">
        <f t="shared" si="229"/>
        <v/>
      </c>
      <c r="G189" t="str">
        <f>VLOOKUP(C189,MOVI!C:E,3,0)</f>
        <v>Sales</v>
      </c>
      <c r="H189" t="str">
        <f>VLOOKUP(C189,FPT!B:F,3,0)</f>
        <v>Sales</v>
      </c>
      <c r="I189" t="str">
        <f t="shared" si="230"/>
        <v/>
      </c>
      <c r="J189" t="str">
        <f>VLOOKUP(C189,MOVI!C:H,4,0)</f>
        <v>Corporate Sales</v>
      </c>
      <c r="K189" t="str">
        <f>VLOOKUP(C189,FPT!B:I,4,0)</f>
        <v>Corporate sales</v>
      </c>
      <c r="L189" t="str">
        <f t="shared" si="231"/>
        <v/>
      </c>
      <c r="M189" t="str">
        <f>VLOOKUP(C189,MOVI!C:DT,5,0)</f>
        <v>Manager</v>
      </c>
      <c r="N189" t="str">
        <f>VLOOKUP(C189,FPT!B:L,5,0)</f>
        <v>Manager</v>
      </c>
      <c r="O189" t="str">
        <f t="shared" si="232"/>
        <v/>
      </c>
      <c r="P189" t="str">
        <f>VLOOKUP(C189,MOVI!C:DT,6,0)</f>
        <v>Regional Partnership Manager</v>
      </c>
      <c r="Q189" t="str">
        <f>VLOOKUP(C189,FPT!B:O,6,0)</f>
        <v>Regional Partnership Manager</v>
      </c>
      <c r="R189" t="str">
        <f t="shared" si="233"/>
        <v/>
      </c>
      <c r="S189" t="str">
        <f>VLOOKUP(C189,MOVI!C:DT,7,0)</f>
        <v>Central</v>
      </c>
      <c r="T189" t="str">
        <f>VLOOKUP(C189,FPT!B:R,7,0)</f>
        <v>Central</v>
      </c>
      <c r="U189" t="str">
        <f t="shared" si="234"/>
        <v/>
      </c>
      <c r="V189" t="str">
        <f>VLOOKUP(C189,MOVI!C:DT,8,0)</f>
        <v>Movi</v>
      </c>
      <c r="W189" t="str">
        <f>VLOOKUP(C189,FPT!B:U,8,0)</f>
        <v>Movi</v>
      </c>
      <c r="X189" t="str">
        <f t="shared" si="235"/>
        <v/>
      </c>
      <c r="Y189" t="str">
        <f>VLOOKUP(C189,MOVI!C:DT,9,0)</f>
        <v>Full-time</v>
      </c>
      <c r="Z189" t="str">
        <f>VLOOKUP(C189,FPT!B:X,9,0)</f>
        <v>Full-time</v>
      </c>
      <c r="AA189" t="str">
        <f t="shared" si="236"/>
        <v/>
      </c>
      <c r="AB189" t="str">
        <f>VLOOKUP(C189,MOVI!C:DT,10,0)</f>
        <v>Permanent</v>
      </c>
      <c r="AC189" t="str">
        <f>VLOOKUP(C189,FPT!B:AA,10,0)</f>
        <v>Permanent</v>
      </c>
      <c r="AD189" t="str">
        <f t="shared" si="237"/>
        <v/>
      </c>
      <c r="AE189" s="247">
        <f>VLOOKUP(C189,MOVI!C:DT,11,0)</f>
        <v>44459</v>
      </c>
      <c r="AF189" s="247">
        <f>VLOOKUP(C189,FPT!B:AD,11,0)</f>
        <v>44459</v>
      </c>
      <c r="AG189" t="str">
        <f t="shared" si="238"/>
        <v/>
      </c>
      <c r="AH189" s="260" t="str">
        <f>VLOOKUP(C189,MOVI!C:DT,12,0)</f>
        <v/>
      </c>
      <c r="AI189" s="260"/>
      <c r="AJ189" t="str">
        <f t="shared" si="338"/>
        <v/>
      </c>
      <c r="AK189">
        <f>VLOOKUP(C189,MOVI!C:DT,13,0)</f>
        <v>0</v>
      </c>
      <c r="AL189" s="247">
        <f>VLOOKUP(C189,FPT!B:AJ,13,0)</f>
        <v>0</v>
      </c>
      <c r="AM189" t="str">
        <f t="shared" si="337"/>
        <v/>
      </c>
      <c r="AN189" s="247">
        <f>VLOOKUP(C189,MOVI!C:DT,14,0)</f>
        <v>0</v>
      </c>
      <c r="AO189" s="247">
        <f>VLOOKUP(C189,FPT!B:AM,14,0)</f>
        <v>0</v>
      </c>
      <c r="AP189" t="str">
        <f t="shared" si="239"/>
        <v/>
      </c>
      <c r="AQ189" t="str">
        <f>VLOOKUP(C189,MOVI!C:DT,15,0)</f>
        <v>LC</v>
      </c>
      <c r="AR189" s="247" t="str">
        <f>VLOOKUP(C189,FPT!B:AP,15,0)</f>
        <v>LC</v>
      </c>
      <c r="AS189" t="str">
        <f t="shared" si="240"/>
        <v/>
      </c>
      <c r="AT189" s="282" t="str">
        <f>VLOOKUP(C189,MOVI!C:DT,16,0)</f>
        <v>LTTP</v>
      </c>
      <c r="AU189" s="247" t="str">
        <f>VLOOKUP(C189,FPT!B:AS,16,0)</f>
        <v>LTTP</v>
      </c>
      <c r="AV189" t="str">
        <f t="shared" si="241"/>
        <v/>
      </c>
      <c r="AW189" t="str">
        <f>VLOOKUP(C189,MOVI!C:DT,17,0)</f>
        <v>L</v>
      </c>
      <c r="AX189" s="247" t="str">
        <f>VLOOKUP(C189,FPT!B:AV,17,0)</f>
        <v>L</v>
      </c>
      <c r="AY189" t="str">
        <f t="shared" si="242"/>
        <v/>
      </c>
      <c r="AZ189">
        <f>VLOOKUP(C189,MOVI!C:DT,18,0)</f>
        <v>0</v>
      </c>
      <c r="BA189" s="247">
        <f>VLOOKUP(C189,FPT!B:AY,18,0)</f>
        <v>0</v>
      </c>
      <c r="BB189" t="str">
        <f t="shared" si="243"/>
        <v/>
      </c>
      <c r="BC189" s="275">
        <f>VLOOKUP(C189,MOVI!C:DT,19,0)</f>
        <v>40000000</v>
      </c>
      <c r="BD189" s="275">
        <f>VLOOKUP(C189,FPT!B:BB,19,0)</f>
        <v>40000000</v>
      </c>
      <c r="BE189" t="str">
        <f t="shared" si="244"/>
        <v/>
      </c>
      <c r="BF189">
        <f>VLOOKUP(C189,MOVI!C:DT,20,0)</f>
        <v>0</v>
      </c>
      <c r="BG189" s="252">
        <f>VLOOKUP(C189,FPT!B:BE,20,0)</f>
        <v>0</v>
      </c>
      <c r="BH189" t="str">
        <f t="shared" si="245"/>
        <v/>
      </c>
      <c r="BI189" s="275">
        <f>VLOOKUP(C189,MOVI!C:DT,21,0)</f>
        <v>40000000</v>
      </c>
      <c r="BJ189" s="275">
        <f>VLOOKUP(C189,FPT!B:BH,21,0)</f>
        <v>40000000</v>
      </c>
      <c r="BK189" t="str">
        <f t="shared" si="246"/>
        <v/>
      </c>
      <c r="BL189" s="275">
        <f>VLOOKUP(C189,MOVI!C:DT,22,0)</f>
        <v>0</v>
      </c>
      <c r="BM189" s="275">
        <f>VLOOKUP(C189,FPT!B:BK,22,0)</f>
        <v>0</v>
      </c>
      <c r="BN189" t="str">
        <f t="shared" si="247"/>
        <v/>
      </c>
      <c r="BO189" s="275">
        <f>VLOOKUP(C189,MOVI!C:DT,23,0)</f>
        <v>3000000</v>
      </c>
      <c r="BP189" s="275">
        <f>VLOOKUP(C189,FPT!B:BN,23,0)</f>
        <v>3000000</v>
      </c>
      <c r="BQ189" t="str">
        <f t="shared" si="248"/>
        <v/>
      </c>
      <c r="BR189" s="275">
        <f>VLOOKUP(C189,MOVI!C:DT,24,0)</f>
        <v>0</v>
      </c>
      <c r="BS189" s="275">
        <f>VLOOKUP(C189,FPT!B:BQ,24,0)</f>
        <v>0</v>
      </c>
      <c r="BT189" t="str">
        <f t="shared" si="249"/>
        <v/>
      </c>
      <c r="BU189" s="275">
        <f>VLOOKUP(C189,MOVI!C:DT,25,0)</f>
        <v>0</v>
      </c>
      <c r="BV189" s="275">
        <f>VLOOKUP(C189,FPT!B:BT,25,0)</f>
        <v>0</v>
      </c>
      <c r="BW189" t="str">
        <f t="shared" si="250"/>
        <v/>
      </c>
      <c r="BX189" s="275">
        <f>VLOOKUP(C189,MOVI!C:DT,26,0)</f>
        <v>0</v>
      </c>
      <c r="BY189" s="275">
        <f>VLOOKUP(C189,FPT!B:BW,26,0)</f>
        <v>0</v>
      </c>
      <c r="BZ189" t="str">
        <f t="shared" si="251"/>
        <v/>
      </c>
      <c r="CA189" s="275">
        <f>VLOOKUP(C189,MOVI!C:DT,27,0)</f>
        <v>0</v>
      </c>
      <c r="CB189" s="275">
        <f>VLOOKUP(C189,FPT!B:BZ,27,0)</f>
        <v>0</v>
      </c>
      <c r="CC189" t="str">
        <f t="shared" si="252"/>
        <v/>
      </c>
      <c r="CD189" s="275">
        <f>VLOOKUP(C189,MOVI!C:DT,28,0)</f>
        <v>3000000</v>
      </c>
      <c r="CE189" s="275">
        <f>VLOOKUP(C189,FPT!B:CC,28,0)</f>
        <v>3000000</v>
      </c>
      <c r="CF189" t="str">
        <f t="shared" si="253"/>
        <v/>
      </c>
      <c r="CG189" t="str">
        <f>VLOOKUP(C189,MOVI!C:DT,29,0)</f>
        <v>CN</v>
      </c>
      <c r="CH189" s="252" t="str">
        <f>VLOOKUP(C189,FPT!B:CF,29,0)</f>
        <v>CN</v>
      </c>
      <c r="CI189" t="str">
        <f t="shared" si="254"/>
        <v/>
      </c>
      <c r="CJ189">
        <f>VLOOKUP(C189,MOVI!C:DT,30,0)</f>
        <v>26</v>
      </c>
      <c r="CK189" s="252">
        <f>VLOOKUP(C189,FPT!B:CI,30,0)</f>
        <v>26</v>
      </c>
      <c r="CL189" t="str">
        <f t="shared" si="255"/>
        <v/>
      </c>
      <c r="CM189">
        <f>VLOOKUP(C189,MOVI!C:DT,31,0)</f>
        <v>26</v>
      </c>
      <c r="CN189" s="252">
        <f>VLOOKUP(C189,FPT!B:CL,31,0)</f>
        <v>26</v>
      </c>
      <c r="CO189" t="str">
        <f t="shared" si="256"/>
        <v/>
      </c>
      <c r="CP189" s="275">
        <f>VLOOKUP(C189,MOVI!C:DT,32,0)</f>
        <v>0</v>
      </c>
      <c r="CQ189" s="275">
        <f>VLOOKUP(C189,FPT!B:CO,32,0)</f>
        <v>0</v>
      </c>
      <c r="CR189" t="str">
        <f t="shared" si="257"/>
        <v/>
      </c>
      <c r="CS189" s="275">
        <f>VLOOKUP(C189,MOVI!C:DT,33,0)</f>
        <v>0</v>
      </c>
      <c r="CT189" s="275">
        <f>VLOOKUP(C189,FPT!B:CR,33,0)</f>
        <v>0</v>
      </c>
      <c r="CU189" t="str">
        <f t="shared" si="258"/>
        <v/>
      </c>
      <c r="CV189" s="275">
        <f>VLOOKUP(C189,MOVI!C:DT,34,0)</f>
        <v>0</v>
      </c>
      <c r="CW189" s="275">
        <f>VLOOKUP(C189,FPT!B:CU,34,0)</f>
        <v>0</v>
      </c>
      <c r="CX189" t="str">
        <f t="shared" si="259"/>
        <v/>
      </c>
      <c r="CY189" s="275">
        <f>VLOOKUP(C189,MOVI!C:DT,35,0)</f>
        <v>26</v>
      </c>
      <c r="CZ189" s="275">
        <f>VLOOKUP(C189,FPT!B:CX,35,0)</f>
        <v>26</v>
      </c>
      <c r="DA189" t="str">
        <f t="shared" si="260"/>
        <v/>
      </c>
      <c r="DB189" s="275">
        <f>VLOOKUP(C189,MOVI!C:DT,36,0)</f>
        <v>0</v>
      </c>
      <c r="DC189" s="275">
        <f>VLOOKUP(C189,FPT!B:DA,36,0)</f>
        <v>0</v>
      </c>
      <c r="DD189" t="str">
        <f t="shared" si="261"/>
        <v/>
      </c>
      <c r="DE189" s="275">
        <f>VLOOKUP(C189,MOVI!C:DT,37,0)</f>
        <v>0</v>
      </c>
      <c r="DF189" s="275">
        <f>VLOOKUP(C189,FPT!B:DD,37,0)</f>
        <v>0</v>
      </c>
      <c r="DG189" t="str">
        <f t="shared" si="262"/>
        <v/>
      </c>
      <c r="DH189" s="275">
        <f>VLOOKUP(C189,MOVI!C:DT,38,0)</f>
        <v>0</v>
      </c>
      <c r="DI189" s="275">
        <f>VLOOKUP(C189,FPT!B:DG,38,0)</f>
        <v>0</v>
      </c>
      <c r="DJ189" t="str">
        <f t="shared" si="263"/>
        <v/>
      </c>
      <c r="DK189" s="275">
        <f>VLOOKUP(C189,MOVI!C:DT,39,0)</f>
        <v>0</v>
      </c>
      <c r="DL189" s="275">
        <f>VLOOKUP(C189,FPT!B:DJ,39,0)</f>
        <v>0</v>
      </c>
      <c r="DM189" t="str">
        <f t="shared" si="264"/>
        <v/>
      </c>
      <c r="DN189" s="275">
        <f>VLOOKUP(C189,MOVI!C:DT,40,0)</f>
        <v>0</v>
      </c>
      <c r="DO189" s="275">
        <f>VLOOKUP(C189,FPT!B:DM,40,0)</f>
        <v>0</v>
      </c>
      <c r="DP189" t="str">
        <f t="shared" si="265"/>
        <v/>
      </c>
      <c r="DQ189" s="275">
        <f>VLOOKUP(C189,MOVI!C:DT,41,0)</f>
        <v>0</v>
      </c>
      <c r="DR189" s="275">
        <f>VLOOKUP(C189,FPT!B:DP,41,0)</f>
        <v>0</v>
      </c>
      <c r="DS189" t="str">
        <f t="shared" si="266"/>
        <v/>
      </c>
      <c r="DT189" s="275">
        <f>VLOOKUP(C189,MOVI!C:DT,42,0)</f>
        <v>40000000</v>
      </c>
      <c r="DU189" s="275">
        <f>ROUND(VLOOKUP(C189,FPT!B:DS,42,0),0)</f>
        <v>40000000</v>
      </c>
      <c r="DV189" t="str">
        <f t="shared" si="267"/>
        <v/>
      </c>
      <c r="DW189" s="275">
        <f>VLOOKUP(C189,MOVI!C:DT,43,0)</f>
        <v>0</v>
      </c>
      <c r="DX189" s="275">
        <f>VLOOKUP(C189,FPT!B:DV,43,0)</f>
        <v>0</v>
      </c>
      <c r="DY189" t="str">
        <f t="shared" si="268"/>
        <v/>
      </c>
      <c r="DZ189" s="275">
        <f>VLOOKUP(C189,MOVI!C:DT,44,0)</f>
        <v>0</v>
      </c>
      <c r="EA189" s="275">
        <f>VLOOKUP(C189,FPT!B:DY,44,0)</f>
        <v>0</v>
      </c>
      <c r="EB189" t="str">
        <f t="shared" si="269"/>
        <v/>
      </c>
      <c r="EC189" s="275">
        <f>VLOOKUP(C189,MOVI!C:DT,45,0)</f>
        <v>40000000</v>
      </c>
      <c r="ED189" s="275">
        <f>ROUND(VLOOKUP(C189,FPT!B:EB,45,0),0)</f>
        <v>40000000</v>
      </c>
      <c r="EE189" t="str">
        <f t="shared" si="270"/>
        <v/>
      </c>
      <c r="EF189" s="275">
        <f>VLOOKUP(C189,MOVI!C:DT,46,0)</f>
        <v>0</v>
      </c>
      <c r="EG189" s="275">
        <f>VLOOKUP(C189,FPT!B:EE,46,0)</f>
        <v>0</v>
      </c>
      <c r="EH189" t="str">
        <f t="shared" si="271"/>
        <v/>
      </c>
      <c r="EI189" s="275">
        <f>VLOOKUP(C189,MOVI!C:DT,47,0)</f>
        <v>3000000</v>
      </c>
      <c r="EJ189" s="275">
        <f>VLOOKUP(C189,FPT!B:EH,47,0)</f>
        <v>3000000</v>
      </c>
      <c r="EK189" t="str">
        <f t="shared" si="272"/>
        <v/>
      </c>
      <c r="EL189" s="275">
        <f>VLOOKUP(C189,MOVI!C:DT,48,0)</f>
        <v>0</v>
      </c>
      <c r="EM189" s="275">
        <f>VLOOKUP(C189,FPT!B:EK,48,0)</f>
        <v>0</v>
      </c>
      <c r="EN189" t="str">
        <f t="shared" si="273"/>
        <v/>
      </c>
      <c r="EO189" s="275">
        <f>VLOOKUP(C189,MOVI!C:DT,49,0)</f>
        <v>0</v>
      </c>
      <c r="EP189" s="275">
        <f>VLOOKUP(C189,FPT!B:EN,49,0)</f>
        <v>0</v>
      </c>
      <c r="EQ189" t="str">
        <f t="shared" si="274"/>
        <v/>
      </c>
      <c r="ER189" s="275">
        <f>VLOOKUP(C189,MOVI!C:DT,50,0)</f>
        <v>0</v>
      </c>
      <c r="ES189" s="275">
        <f>VLOOKUP(C189,FPT!B:EQ,50,0)</f>
        <v>0</v>
      </c>
      <c r="ET189" t="str">
        <f t="shared" si="275"/>
        <v/>
      </c>
      <c r="EU189" s="275">
        <f>VLOOKUP(C189,MOVI!C:DT,51,0)</f>
        <v>0</v>
      </c>
      <c r="EV189" s="275">
        <f>VLOOKUP(C189,FPT!B:ET,51,0)</f>
        <v>0</v>
      </c>
      <c r="EW189" t="str">
        <f t="shared" si="276"/>
        <v/>
      </c>
      <c r="EX189" s="275">
        <f>VLOOKUP(C189,MOVI!C:DT,52,0)</f>
        <v>0</v>
      </c>
      <c r="EY189" s="275">
        <f>VLOOKUP(C189,FPT!B:EW,52,0)</f>
        <v>0</v>
      </c>
      <c r="EZ189" t="str">
        <f t="shared" si="277"/>
        <v/>
      </c>
      <c r="FA189" s="275">
        <f>VLOOKUP(C189,MOVI!C:DT,53,0)</f>
        <v>0</v>
      </c>
      <c r="FB189" s="275">
        <f>VLOOKUP(C189,FPT!B:EZ,53,0)</f>
        <v>0</v>
      </c>
      <c r="FC189" t="str">
        <f t="shared" si="278"/>
        <v/>
      </c>
      <c r="FD189" s="275">
        <f>VLOOKUP(C189,MOVI!C:DT,54,0)</f>
        <v>0</v>
      </c>
      <c r="FE189" s="275">
        <f>VLOOKUP(C189,FPT!B:FC,54,0)</f>
        <v>0</v>
      </c>
      <c r="FF189" t="str">
        <f t="shared" si="279"/>
        <v/>
      </c>
      <c r="FG189" s="275">
        <f>VLOOKUP(C189,MOVI!C:DT,55,0)</f>
        <v>0</v>
      </c>
      <c r="FH189" s="275">
        <f>VLOOKUP(C189,FPT!B:FF,55,0)</f>
        <v>0</v>
      </c>
      <c r="FI189" t="str">
        <f t="shared" si="280"/>
        <v/>
      </c>
      <c r="FJ189" s="275">
        <f>VLOOKUP(C189,MOVI!C:DT,56,0)</f>
        <v>3000000</v>
      </c>
      <c r="FK189" s="275">
        <f>VLOOKUP(C189,FPT!B:FI,56,0)</f>
        <v>3000000</v>
      </c>
      <c r="FL189" t="str">
        <f t="shared" si="281"/>
        <v/>
      </c>
      <c r="FM189" s="275">
        <f>VLOOKUP(C189,MOVI!C:DT,57,0)</f>
        <v>0</v>
      </c>
      <c r="FN189" s="275">
        <f>VLOOKUP(C189,FPT!B:FL,57,0)</f>
        <v>0</v>
      </c>
      <c r="FO189" t="str">
        <f t="shared" si="282"/>
        <v/>
      </c>
      <c r="FP189" s="275">
        <f>VLOOKUP(C189,MOVI!C:DT,58,0)</f>
        <v>0</v>
      </c>
      <c r="FQ189" s="275">
        <f>VLOOKUP(C189,FPT!B:FO,58,0)</f>
        <v>0</v>
      </c>
      <c r="FR189" t="str">
        <f t="shared" si="283"/>
        <v/>
      </c>
      <c r="FS189" s="275">
        <f>VLOOKUP(C189,MOVI!C:DT,59,0)</f>
        <v>0</v>
      </c>
      <c r="FT189" s="275">
        <f>VLOOKUP(C189,FPT!B:FR,59,0)</f>
        <v>0</v>
      </c>
      <c r="FU189" t="str">
        <f t="shared" si="284"/>
        <v/>
      </c>
      <c r="FV189" s="275">
        <f>VLOOKUP(C189,MOVI!C:DT,60,0)</f>
        <v>0</v>
      </c>
      <c r="FW189" s="275">
        <f>VLOOKUP(C189,FPT!B:FU,60,0)</f>
        <v>0</v>
      </c>
      <c r="FX189" t="str">
        <f t="shared" si="285"/>
        <v/>
      </c>
      <c r="FY189" s="275">
        <f>VLOOKUP(C189,MOVI!C:DT,61,0)</f>
        <v>0</v>
      </c>
      <c r="FZ189" s="275">
        <f>VLOOKUP(C189,FPT!B:FX,61,0)</f>
        <v>0</v>
      </c>
      <c r="GA189" t="str">
        <f t="shared" si="286"/>
        <v/>
      </c>
      <c r="GB189" s="275">
        <f>VLOOKUP(C189,MOVI!C:DT,62,0)</f>
        <v>0</v>
      </c>
      <c r="GC189" s="275">
        <f>VLOOKUP(C189,FPT!B:GA,62,0)</f>
        <v>0</v>
      </c>
      <c r="GD189" t="str">
        <f t="shared" si="287"/>
        <v/>
      </c>
      <c r="GE189" s="275">
        <f>VLOOKUP(C189,MOVI!C:DT,63,0)</f>
        <v>0</v>
      </c>
      <c r="GF189" s="275">
        <f>VLOOKUP(C189,FPT!B:GD,63,0)</f>
        <v>0</v>
      </c>
      <c r="GG189" t="str">
        <f t="shared" si="288"/>
        <v/>
      </c>
      <c r="GH189" s="275">
        <f>VLOOKUP(C189,MOVI!C:DT,64,0)</f>
        <v>0</v>
      </c>
      <c r="GI189" s="275">
        <f>VLOOKUP(C189,FPT!B:GG,64,0)</f>
        <v>0</v>
      </c>
      <c r="GJ189" t="str">
        <f t="shared" si="289"/>
        <v/>
      </c>
      <c r="GK189" s="275">
        <f>VLOOKUP(C189,MOVI!C:DT,65,0)</f>
        <v>0</v>
      </c>
      <c r="GL189" s="275">
        <f>VLOOKUP(C189,FPT!B:GJ,65,0)</f>
        <v>0</v>
      </c>
      <c r="GM189" t="str">
        <f t="shared" si="290"/>
        <v/>
      </c>
      <c r="GN189" s="275">
        <f>VLOOKUP(C189,MOVI!C:DT,66,0)</f>
        <v>0</v>
      </c>
      <c r="GO189" s="275">
        <f>VLOOKUP(C189,FPT!B:GM,66,0)</f>
        <v>0</v>
      </c>
      <c r="GP189" t="str">
        <f t="shared" si="291"/>
        <v/>
      </c>
      <c r="GQ189" s="275">
        <f>VLOOKUP(C189,MOVI!C:DT,67,0)</f>
        <v>0</v>
      </c>
      <c r="GR189" s="275">
        <f>VLOOKUP(C189,FPT!B:GP,67,0)</f>
        <v>0</v>
      </c>
      <c r="GS189" t="str">
        <f t="shared" si="292"/>
        <v/>
      </c>
      <c r="GT189" s="275">
        <f>VLOOKUP(C189,MOVI!C:DT,68,0)</f>
        <v>0</v>
      </c>
      <c r="GU189" s="275">
        <f>VLOOKUP(C189,FPT!B:GS,68,0)</f>
        <v>0</v>
      </c>
      <c r="GV189" t="str">
        <f t="shared" si="293"/>
        <v/>
      </c>
      <c r="GW189" s="275">
        <f>VLOOKUP(C189,MOVI!C:DT,69,0)</f>
        <v>0</v>
      </c>
      <c r="GX189" s="275">
        <f>VLOOKUP(C189,FPT!B:GV,69,0)</f>
        <v>0</v>
      </c>
      <c r="GY189" t="str">
        <f t="shared" si="294"/>
        <v/>
      </c>
      <c r="GZ189" s="275">
        <f>VLOOKUP(C189,MOVI!C:DT,70,0)</f>
        <v>0</v>
      </c>
      <c r="HA189" s="275">
        <f>VLOOKUP(C189,FPT!B:GY,70,0)</f>
        <v>0</v>
      </c>
      <c r="HB189" t="str">
        <f t="shared" si="295"/>
        <v/>
      </c>
      <c r="HC189" s="275">
        <f>VLOOKUP(C189,MOVI!C:DT,71,0)</f>
        <v>43000000</v>
      </c>
      <c r="HD189" s="275">
        <f>ROUND(VLOOKUP(C189,FPT!B:HB,71,0),0)</f>
        <v>43000000</v>
      </c>
      <c r="HE189" t="str">
        <f t="shared" si="296"/>
        <v/>
      </c>
      <c r="HF189" s="275">
        <f>ROUND(VLOOKUP(C189,MOVI!C:DT,72,0),0)</f>
        <v>0</v>
      </c>
      <c r="HG189" s="275">
        <f>ROUND(VLOOKUP(C189,FPT!B:HE,72,0),0)</f>
        <v>0</v>
      </c>
      <c r="HH189" t="str">
        <f t="shared" si="297"/>
        <v/>
      </c>
      <c r="HI189" s="275">
        <f>VLOOKUP(C189,MOVI!C:DT,73,0)</f>
        <v>0</v>
      </c>
      <c r="HJ189" s="275">
        <f>VLOOKUP(C189,FPT!B:HH,73,0)</f>
        <v>0</v>
      </c>
      <c r="HK189" t="str">
        <f t="shared" si="298"/>
        <v/>
      </c>
      <c r="HL189" s="275">
        <f>VLOOKUP(C189,MOVI!C:DT,74,0)</f>
        <v>0</v>
      </c>
      <c r="HM189" s="275">
        <f>VLOOKUP(C189,FPT!B:HK,74,0)</f>
        <v>0</v>
      </c>
      <c r="HN189" t="str">
        <f t="shared" si="299"/>
        <v/>
      </c>
      <c r="HO189" s="275">
        <f>VLOOKUP(C189,MOVI!C:DT,75,0)</f>
        <v>11000000</v>
      </c>
      <c r="HP189" s="275">
        <f>VLOOKUP(C189,FPT!B:HN,75,0)</f>
        <v>11000000</v>
      </c>
      <c r="HQ189" t="str">
        <f t="shared" si="300"/>
        <v/>
      </c>
      <c r="HR189" s="275">
        <f>VLOOKUP(C189,MOVI!C:DT,76,0)</f>
        <v>0</v>
      </c>
      <c r="HS189" s="275">
        <f>VLOOKUP(C189,FPT!B:HQ,76,0)</f>
        <v>0</v>
      </c>
      <c r="HT189" t="str">
        <f t="shared" si="301"/>
        <v/>
      </c>
      <c r="HU189" s="275">
        <f>VLOOKUP(C189,MOVI!C:DT,77,0)</f>
        <v>0</v>
      </c>
      <c r="HV189" s="275">
        <f>VLOOKUP(C189,FPT!B:HT,77,0)</f>
        <v>0</v>
      </c>
      <c r="HW189" t="str">
        <f t="shared" si="302"/>
        <v/>
      </c>
      <c r="HX189" s="274">
        <f>VLOOKUP(C189,MOVI!C:CB,78,0)</f>
        <v>2384000</v>
      </c>
      <c r="HY189" s="261">
        <f>VLOOKUP(C189,FPT!$B:$CA,78,0)</f>
        <v>2384000</v>
      </c>
      <c r="HZ189" t="str">
        <f t="shared" si="303"/>
        <v/>
      </c>
      <c r="IA189" s="275">
        <f>VLOOKUP(C189,MOVI!C:CD,79,0)</f>
        <v>400000</v>
      </c>
      <c r="IB189" s="275">
        <f>VLOOKUP(C189,FPT!B:HZ,79,0)</f>
        <v>400000</v>
      </c>
      <c r="IC189" t="str">
        <f t="shared" si="304"/>
        <v/>
      </c>
      <c r="ID189" s="275">
        <f>VLOOKUP(C189,MOVI!C:CD,80,0)</f>
        <v>447000</v>
      </c>
      <c r="IE189" s="275">
        <f>VLOOKUP(C189,FPT!B:IC,80,0)</f>
        <v>447000</v>
      </c>
      <c r="IF189" t="str">
        <f t="shared" si="305"/>
        <v/>
      </c>
      <c r="IG189" s="275">
        <f>VLOOKUP(C189,MOVI!C:DT,81,0)</f>
        <v>0</v>
      </c>
      <c r="IH189" s="275">
        <f>VLOOKUP(C189,FPT!B:IF,81,0)</f>
        <v>0</v>
      </c>
      <c r="II189" t="str">
        <f t="shared" si="306"/>
        <v/>
      </c>
      <c r="IJ189" s="275">
        <f>VLOOKUP(C189,MOVI!C:DT,82,0)</f>
        <v>3231000</v>
      </c>
      <c r="IK189" s="275">
        <f>VLOOKUP(C189,FPT!B:II,82,0)</f>
        <v>3231000</v>
      </c>
      <c r="IL189" t="str">
        <f t="shared" si="307"/>
        <v/>
      </c>
      <c r="IM189" s="275">
        <f>ROUND(VLOOKUP(C189,MOVI!C:DT,83,0),0)</f>
        <v>14231000</v>
      </c>
      <c r="IN189" s="275">
        <f>ROUND(VLOOKUP(C189,FPT!B:IL,83,0),0)</f>
        <v>14231000</v>
      </c>
      <c r="IO189" t="str">
        <f t="shared" si="308"/>
        <v/>
      </c>
      <c r="IP189" s="275">
        <f>ROUND(VLOOKUP(C189,MOVI!C:DT,84,0),0)</f>
        <v>28769000</v>
      </c>
      <c r="IQ189" s="275">
        <f>ROUND(VLOOKUP(C189,FPT!B:IO,84,0),0)</f>
        <v>28769000</v>
      </c>
      <c r="IR189" t="str">
        <f t="shared" si="309"/>
        <v/>
      </c>
      <c r="IS189" s="275">
        <f>ROUND(VLOOKUP(C189,MOVI!C:DT,85,0),0)</f>
        <v>4103800</v>
      </c>
      <c r="IT189" s="275">
        <f>ROUND(VLOOKUP(C189,FPT!B:IR,85,0),0)</f>
        <v>4103800</v>
      </c>
      <c r="IU189" t="str">
        <f t="shared" si="310"/>
        <v/>
      </c>
      <c r="IV189" s="275">
        <f>VLOOKUP(C189,MOVI!C:DT,86,0)</f>
        <v>0</v>
      </c>
      <c r="IW189" s="275">
        <f>VLOOKUP(C189,FPT!B:IU,86,0)</f>
        <v>0</v>
      </c>
      <c r="IX189" t="str">
        <f t="shared" si="311"/>
        <v/>
      </c>
      <c r="IY189" s="275">
        <f>ROUND(VLOOKUP(C189,MOVI!C:DT,87,0),0)</f>
        <v>4103800</v>
      </c>
      <c r="IZ189" s="275">
        <f>ROUND(VLOOKUP(C189,FPT!B:IX,87,0),0)</f>
        <v>4103800</v>
      </c>
      <c r="JA189" t="str">
        <f t="shared" si="312"/>
        <v/>
      </c>
      <c r="JB189" s="275">
        <f>VLOOKUP(C189,MOVI!C:DT,88,0)</f>
        <v>0</v>
      </c>
      <c r="JC189" s="275">
        <f>VLOOKUP(C189,FPT!B:JA,88,0)</f>
        <v>0</v>
      </c>
      <c r="JD189" t="str">
        <f t="shared" si="313"/>
        <v/>
      </c>
      <c r="JE189" s="275">
        <f>VLOOKUP(C189,MOVI!C:DT,89,0)</f>
        <v>0</v>
      </c>
      <c r="JF189" s="275">
        <f>VLOOKUP(C189,FPT!B:JD,89,0)</f>
        <v>0</v>
      </c>
      <c r="JG189" t="str">
        <f t="shared" si="314"/>
        <v/>
      </c>
      <c r="JH189" s="275">
        <f>VLOOKUP(C189,MOVI!C:DT,90,0)</f>
        <v>0</v>
      </c>
      <c r="JI189" s="275">
        <f>VLOOKUP(C189,FPT!B:JG,90,0)</f>
        <v>0</v>
      </c>
      <c r="JJ189" t="str">
        <f t="shared" si="315"/>
        <v/>
      </c>
      <c r="JK189" s="275">
        <f>VLOOKUP(C189,MOVI!C:DT,91,0)</f>
        <v>0</v>
      </c>
      <c r="JL189" s="275">
        <f>VLOOKUP(C189,FPT!B:JJ,91,0)</f>
        <v>0</v>
      </c>
      <c r="JM189" t="str">
        <f t="shared" si="316"/>
        <v/>
      </c>
      <c r="JN189" s="275">
        <f>VLOOKUP(C189,MOVI!C:DT,92,0)</f>
        <v>0</v>
      </c>
      <c r="JO189" s="275">
        <f>VLOOKUP(C189,FPT!B:JM,92,0)</f>
        <v>0</v>
      </c>
      <c r="JP189" t="str">
        <f t="shared" si="317"/>
        <v/>
      </c>
      <c r="JQ189" s="275">
        <f>VLOOKUP(C189,MOVI!C:DT,93,0)</f>
        <v>0</v>
      </c>
      <c r="JR189" s="275">
        <f>VLOOKUP(C189,FPT!B:JP,93,0)</f>
        <v>0</v>
      </c>
      <c r="JS189" t="str">
        <f t="shared" si="318"/>
        <v/>
      </c>
      <c r="JT189" s="275">
        <f>VLOOKUP(C189,MOVI!C:DT,94,0)</f>
        <v>0</v>
      </c>
      <c r="JU189" s="275">
        <f>VLOOKUP(C189,FPT!B:JS,94,0)</f>
        <v>0</v>
      </c>
      <c r="JV189" t="str">
        <f t="shared" si="319"/>
        <v/>
      </c>
      <c r="JW189" s="275">
        <f>VLOOKUP(C189,MOVI!C:DT,95,0)</f>
        <v>35665200</v>
      </c>
      <c r="JX189" s="275">
        <f>VLOOKUP(C189,FPT!B:JV,95,0)</f>
        <v>35665200</v>
      </c>
      <c r="JY189" t="str">
        <f t="shared" si="320"/>
        <v/>
      </c>
      <c r="JZ189" s="275">
        <f>VLOOKUP(C189,MOVI!C:DT,96,0)</f>
        <v>0</v>
      </c>
      <c r="KA189" s="275">
        <f>VLOOKUP(C189,FPT!B:JY,96,0)</f>
        <v>0</v>
      </c>
      <c r="KB189" t="str">
        <f t="shared" si="321"/>
        <v/>
      </c>
      <c r="KC189" s="275">
        <f>VLOOKUP(C189,MOVI!C:DT,97,0)</f>
        <v>35665200</v>
      </c>
      <c r="KD189" s="275">
        <f>VLOOKUP(C189,FPT!B:KB,97,0)</f>
        <v>35665200</v>
      </c>
      <c r="KE189" t="str">
        <f t="shared" si="322"/>
        <v/>
      </c>
      <c r="KF189" s="275">
        <f>VLOOKUP(C189,MOVI!C:DT,98,0)</f>
        <v>5066000</v>
      </c>
      <c r="KG189" s="275">
        <f>VLOOKUP(C189,FPT!B:KE,98,0)</f>
        <v>5066000</v>
      </c>
      <c r="KH189" t="str">
        <f t="shared" si="323"/>
        <v/>
      </c>
      <c r="KI189" s="275">
        <f>VLOOKUP(C189,MOVI!C:DT,99,0)</f>
        <v>0</v>
      </c>
      <c r="KJ189" s="275">
        <f>VLOOKUP(C189,FPT!B:KH,99,0)</f>
        <v>0</v>
      </c>
      <c r="KK189" t="str">
        <f t="shared" si="324"/>
        <v/>
      </c>
      <c r="KL189" s="275">
        <f>VLOOKUP(C189,MOVI!C:DT,100,0)</f>
        <v>894000</v>
      </c>
      <c r="KM189" s="275">
        <f>VLOOKUP(C189,FPT!B:KK,100,0)</f>
        <v>894000</v>
      </c>
      <c r="KN189" t="str">
        <f t="shared" si="325"/>
        <v/>
      </c>
      <c r="KO189" s="275">
        <f>VLOOKUP(C189,MOVI!C:DT,101,0)</f>
        <v>0</v>
      </c>
      <c r="KP189" s="275">
        <f>VLOOKUP(C189,FPT!B:KN,101,0)</f>
        <v>0</v>
      </c>
      <c r="KQ189" t="str">
        <f t="shared" si="326"/>
        <v/>
      </c>
      <c r="KR189" s="275">
        <f>VLOOKUP(C189,MOVI!C:DT,102,0)</f>
        <v>0</v>
      </c>
      <c r="KS189" s="275">
        <f>VLOOKUP(C189,FPT!B:KQ,102,0)</f>
        <v>0</v>
      </c>
      <c r="KT189" t="str">
        <f t="shared" si="327"/>
        <v/>
      </c>
      <c r="KU189" s="275">
        <f>VLOOKUP(C189,MOVI!C:DT,103,0)</f>
        <v>5960000</v>
      </c>
      <c r="KV189" s="275">
        <f>VLOOKUP(C189,FPT!B:KT,103,0)</f>
        <v>5960000</v>
      </c>
      <c r="KW189" t="str">
        <f t="shared" si="328"/>
        <v/>
      </c>
      <c r="KX189" s="275">
        <f>VLOOKUP(C189,MOVI!C:DT,104,0)</f>
        <v>9191000</v>
      </c>
      <c r="KY189" s="275">
        <f>VLOOKUP(C189,FPT!B:KW,104,0)</f>
        <v>9191000</v>
      </c>
      <c r="KZ189" t="str">
        <f t="shared" si="329"/>
        <v/>
      </c>
      <c r="LA189" s="275">
        <f>VLOOKUP(C189,MOVI!C:DT,105,0)</f>
        <v>596000</v>
      </c>
      <c r="LB189" s="275">
        <f>VLOOKUP(C189,FPT!B:KZ,105,0)</f>
        <v>596000</v>
      </c>
      <c r="LC189" t="str">
        <f t="shared" si="330"/>
        <v/>
      </c>
      <c r="LD189" s="275">
        <f>VLOOKUP(C189,MOVI!C:DT,106,0)</f>
        <v>49556000</v>
      </c>
      <c r="LE189" s="275">
        <f>VLOOKUP(C189,FPT!B:LC,106,0)</f>
        <v>49556000</v>
      </c>
      <c r="LF189" t="str">
        <f t="shared" si="331"/>
        <v/>
      </c>
      <c r="LG189" s="273">
        <f>VLOOKUP(C189,MOVI!C:DT,107,0)</f>
        <v>0</v>
      </c>
      <c r="LH189" s="273">
        <f>VLOOKUP(C189,FPT!B:LF,107,0)</f>
        <v>0</v>
      </c>
      <c r="LI189" t="str">
        <f t="shared" si="332"/>
        <v/>
      </c>
      <c r="LJ189" t="str">
        <f>VLOOKUP(C189,MOVI!C:DV,108,0)</f>
        <v>MoviCentralSales</v>
      </c>
      <c r="LK189" s="252" t="str">
        <f>VLOOKUP(C189,FPT!B:LI,108,0)</f>
        <v>MoviCentralSales</v>
      </c>
      <c r="LL189" t="str">
        <f t="shared" si="333"/>
        <v/>
      </c>
      <c r="LM189" s="275">
        <f>ROUND(VLOOKUP(C189,MOVI!C:DV,109,0),0)</f>
        <v>3333333</v>
      </c>
      <c r="LN189" s="275">
        <f>ROUND(VLOOKUP(C189,FPT!B:LL,109,0),0)</f>
        <v>3333333</v>
      </c>
      <c r="LO189" t="str">
        <f t="shared" si="334"/>
        <v/>
      </c>
      <c r="LP189" t="str">
        <f>VLOOKUP(C189,MOVI!C:DV,110,0)</f>
        <v>DNG</v>
      </c>
      <c r="LQ189" s="247" t="str">
        <f>VLOOKUP(C189,FPT!B:LO,110,0)</f>
        <v>DNG</v>
      </c>
      <c r="LR189" t="str">
        <f t="shared" si="335"/>
        <v/>
      </c>
      <c r="LS189">
        <f>MOVI!DI184</f>
        <v>22</v>
      </c>
      <c r="LV189">
        <f>MOVI!DJ184</f>
        <v>1</v>
      </c>
      <c r="LW189">
        <f>MOVI!DK184</f>
        <v>0</v>
      </c>
      <c r="LX189">
        <f>MOVI!DL184</f>
        <v>0</v>
      </c>
      <c r="LY189">
        <f>MOVI!DM184</f>
        <v>0</v>
      </c>
      <c r="LZ189">
        <f>MOVI!DN184</f>
        <v>0</v>
      </c>
      <c r="MA189">
        <f>MOVI!DO184</f>
        <v>0</v>
      </c>
      <c r="MB189" t="str">
        <f>MOVI!DP184</f>
        <v>DNG</v>
      </c>
      <c r="MC189">
        <f>MOVI!DQ184</f>
        <v>0</v>
      </c>
      <c r="MD189">
        <f>MOVI!DR184</f>
        <v>0</v>
      </c>
      <c r="ME189" t="str">
        <f>VLOOKUP(C189,MOVI!C:DV,121,0)</f>
        <v/>
      </c>
      <c r="MF189" s="252"/>
      <c r="MG189" t="str">
        <f t="shared" si="339"/>
        <v/>
      </c>
      <c r="MH189" t="str">
        <f>VLOOKUP(C189,MOVI!C:DT,122,0)</f>
        <v>MoviCentral</v>
      </c>
      <c r="MI189" s="252" t="str">
        <f>VLOOKUP(C189,FPT!B:DS,112,0)</f>
        <v>MoviCentral</v>
      </c>
      <c r="MJ189" t="str">
        <f t="shared" si="336"/>
        <v/>
      </c>
    </row>
    <row r="190" spans="1:348" x14ac:dyDescent="0.25">
      <c r="A190">
        <v>182</v>
      </c>
      <c r="B190" s="48">
        <v>1823</v>
      </c>
      <c r="C190" s="271" t="s">
        <v>1206</v>
      </c>
      <c r="D190" t="str">
        <f>VLOOKUP(C190,MOVI!C:D,2,0)</f>
        <v>Phạm Thị Yến</v>
      </c>
      <c r="E190" t="str">
        <f>VLOOKUP(C190,FPT!B:C,2,0)</f>
        <v>Phạm Thị Yến</v>
      </c>
      <c r="F190" t="str">
        <f t="shared" si="229"/>
        <v/>
      </c>
      <c r="G190" t="str">
        <f>VLOOKUP(C190,MOVI!C:E,3,0)</f>
        <v>Sales</v>
      </c>
      <c r="H190" t="str">
        <f>VLOOKUP(C190,FPT!B:F,3,0)</f>
        <v>Sales</v>
      </c>
      <c r="I190" t="str">
        <f t="shared" si="230"/>
        <v/>
      </c>
      <c r="J190" t="str">
        <f>VLOOKUP(C190,MOVI!C:H,4,0)</f>
        <v>Corporate sales</v>
      </c>
      <c r="K190" t="str">
        <f>VLOOKUP(C190,FPT!B:I,4,0)</f>
        <v>Corporate sales</v>
      </c>
      <c r="L190" t="str">
        <f t="shared" si="231"/>
        <v/>
      </c>
      <c r="M190" t="str">
        <f>VLOOKUP(C190,MOVI!C:DT,5,0)</f>
        <v>Supervisor</v>
      </c>
      <c r="N190" t="str">
        <f>VLOOKUP(C190,FPT!B:L,5,0)</f>
        <v>Supervisor</v>
      </c>
      <c r="O190" t="str">
        <f t="shared" si="232"/>
        <v/>
      </c>
      <c r="P190" t="str">
        <f>VLOOKUP(C190,MOVI!C:DT,6,0)</f>
        <v>Regional Partnership Supervisor</v>
      </c>
      <c r="Q190" t="str">
        <f>VLOOKUP(C190,FPT!B:O,6,0)</f>
        <v>Regional Partnership Supervisor</v>
      </c>
      <c r="R190" t="str">
        <f t="shared" si="233"/>
        <v/>
      </c>
      <c r="S190" t="str">
        <f>VLOOKUP(C190,MOVI!C:DT,7,0)</f>
        <v>North</v>
      </c>
      <c r="T190" t="str">
        <f>VLOOKUP(C190,FPT!B:R,7,0)</f>
        <v>North</v>
      </c>
      <c r="U190" t="str">
        <f t="shared" si="234"/>
        <v/>
      </c>
      <c r="V190" t="str">
        <f>VLOOKUP(C190,MOVI!C:DT,8,0)</f>
        <v>Movi</v>
      </c>
      <c r="W190" t="str">
        <f>VLOOKUP(C190,FPT!B:U,8,0)</f>
        <v>Movi</v>
      </c>
      <c r="X190" t="str">
        <f t="shared" si="235"/>
        <v/>
      </c>
      <c r="Y190" t="str">
        <f>VLOOKUP(C190,MOVI!C:DT,9,0)</f>
        <v>Full-time</v>
      </c>
      <c r="Z190" t="str">
        <f>VLOOKUP(C190,FPT!B:X,9,0)</f>
        <v>Full-time</v>
      </c>
      <c r="AA190" t="str">
        <f t="shared" si="236"/>
        <v/>
      </c>
      <c r="AB190" t="str">
        <f>VLOOKUP(C190,MOVI!C:DT,10,0)</f>
        <v>Permanent</v>
      </c>
      <c r="AC190" t="str">
        <f>VLOOKUP(C190,FPT!B:AA,10,0)</f>
        <v>Permanent</v>
      </c>
      <c r="AD190" t="str">
        <f t="shared" si="237"/>
        <v/>
      </c>
      <c r="AE190" s="247">
        <f>VLOOKUP(C190,MOVI!C:DT,11,0)</f>
        <v>42114</v>
      </c>
      <c r="AF190" s="247">
        <f>VLOOKUP(C190,FPT!B:AD,11,0)</f>
        <v>42114</v>
      </c>
      <c r="AG190" t="str">
        <f t="shared" si="238"/>
        <v/>
      </c>
      <c r="AH190" s="260" t="str">
        <f>VLOOKUP(C190,MOVI!C:DT,12,0)</f>
        <v/>
      </c>
      <c r="AI190" s="260"/>
      <c r="AJ190" t="str">
        <f t="shared" si="338"/>
        <v/>
      </c>
      <c r="AK190">
        <f>VLOOKUP(C190,MOVI!C:DT,13,0)</f>
        <v>0</v>
      </c>
      <c r="AL190" s="247">
        <f>VLOOKUP(C190,FPT!B:AJ,13,0)</f>
        <v>0</v>
      </c>
      <c r="AM190" t="str">
        <f t="shared" si="337"/>
        <v/>
      </c>
      <c r="AN190" s="247">
        <f>VLOOKUP(C190,MOVI!C:DT,14,0)</f>
        <v>0</v>
      </c>
      <c r="AO190" s="247">
        <f>VLOOKUP(C190,FPT!B:AM,14,0)</f>
        <v>0</v>
      </c>
      <c r="AP190" t="str">
        <f t="shared" si="239"/>
        <v/>
      </c>
      <c r="AQ190" t="str">
        <f>VLOOKUP(C190,MOVI!C:DT,15,0)</f>
        <v>LC</v>
      </c>
      <c r="AR190" s="247" t="str">
        <f>VLOOKUP(C190,FPT!B:AP,15,0)</f>
        <v>LC</v>
      </c>
      <c r="AS190" t="str">
        <f t="shared" si="240"/>
        <v/>
      </c>
      <c r="AT190" s="282" t="str">
        <f>VLOOKUP(C190,MOVI!C:DT,16,0)</f>
        <v>LTTP</v>
      </c>
      <c r="AU190" s="247" t="str">
        <f>VLOOKUP(C190,FPT!B:AS,16,0)</f>
        <v>LTTP</v>
      </c>
      <c r="AV190" t="str">
        <f t="shared" si="241"/>
        <v/>
      </c>
      <c r="AW190" t="str">
        <f>VLOOKUP(C190,MOVI!C:DT,17,0)</f>
        <v>L</v>
      </c>
      <c r="AX190" s="247" t="str">
        <f>VLOOKUP(C190,FPT!B:AV,17,0)</f>
        <v>L</v>
      </c>
      <c r="AY190" t="str">
        <f t="shared" si="242"/>
        <v/>
      </c>
      <c r="AZ190">
        <f>VLOOKUP(C190,MOVI!C:DT,18,0)</f>
        <v>0</v>
      </c>
      <c r="BA190" s="247">
        <f>VLOOKUP(C190,FPT!B:AY,18,0)</f>
        <v>0</v>
      </c>
      <c r="BB190" t="str">
        <f t="shared" si="243"/>
        <v/>
      </c>
      <c r="BC190" s="275">
        <f>VLOOKUP(C190,MOVI!C:DT,19,0)</f>
        <v>20000000</v>
      </c>
      <c r="BD190" s="275">
        <f>VLOOKUP(C190,FPT!B:BB,19,0)</f>
        <v>20000000</v>
      </c>
      <c r="BE190" t="str">
        <f t="shared" si="244"/>
        <v/>
      </c>
      <c r="BF190">
        <f>VLOOKUP(C190,MOVI!C:DT,20,0)</f>
        <v>0</v>
      </c>
      <c r="BG190" s="252">
        <f>VLOOKUP(C190,FPT!B:BE,20,0)</f>
        <v>0</v>
      </c>
      <c r="BH190" t="str">
        <f t="shared" si="245"/>
        <v/>
      </c>
      <c r="BI190" s="275">
        <f>VLOOKUP(C190,MOVI!C:DT,21,0)</f>
        <v>20000000</v>
      </c>
      <c r="BJ190" s="275">
        <f>VLOOKUP(C190,FPT!B:BH,21,0)</f>
        <v>20000000</v>
      </c>
      <c r="BK190" t="str">
        <f t="shared" si="246"/>
        <v/>
      </c>
      <c r="BL190" s="275">
        <f>VLOOKUP(C190,MOVI!C:DT,22,0)</f>
        <v>0</v>
      </c>
      <c r="BM190" s="275">
        <f>VLOOKUP(C190,FPT!B:BK,22,0)</f>
        <v>0</v>
      </c>
      <c r="BN190" t="str">
        <f t="shared" si="247"/>
        <v/>
      </c>
      <c r="BO190" s="275">
        <f>VLOOKUP(C190,MOVI!C:DT,23,0)</f>
        <v>3000000</v>
      </c>
      <c r="BP190" s="275">
        <f>VLOOKUP(C190,FPT!B:BN,23,0)</f>
        <v>3000000</v>
      </c>
      <c r="BQ190" t="str">
        <f t="shared" si="248"/>
        <v/>
      </c>
      <c r="BR190" s="275">
        <f>VLOOKUP(C190,MOVI!C:DT,24,0)</f>
        <v>0</v>
      </c>
      <c r="BS190" s="275">
        <f>VLOOKUP(C190,FPT!B:BQ,24,0)</f>
        <v>0</v>
      </c>
      <c r="BT190" t="str">
        <f t="shared" si="249"/>
        <v/>
      </c>
      <c r="BU190" s="275">
        <f>VLOOKUP(C190,MOVI!C:DT,25,0)</f>
        <v>0</v>
      </c>
      <c r="BV190" s="275">
        <f>VLOOKUP(C190,FPT!B:BT,25,0)</f>
        <v>0</v>
      </c>
      <c r="BW190" t="str">
        <f t="shared" si="250"/>
        <v/>
      </c>
      <c r="BX190" s="275">
        <f>VLOOKUP(C190,MOVI!C:DT,26,0)</f>
        <v>0</v>
      </c>
      <c r="BY190" s="275">
        <f>VLOOKUP(C190,FPT!B:BW,26,0)</f>
        <v>0</v>
      </c>
      <c r="BZ190" t="str">
        <f t="shared" si="251"/>
        <v/>
      </c>
      <c r="CA190" s="275">
        <f>VLOOKUP(C190,MOVI!C:DT,27,0)</f>
        <v>0</v>
      </c>
      <c r="CB190" s="275">
        <f>VLOOKUP(C190,FPT!B:BZ,27,0)</f>
        <v>0</v>
      </c>
      <c r="CC190" t="str">
        <f t="shared" si="252"/>
        <v/>
      </c>
      <c r="CD190" s="275">
        <f>VLOOKUP(C190,MOVI!C:DT,28,0)</f>
        <v>3000000</v>
      </c>
      <c r="CE190" s="275">
        <f>VLOOKUP(C190,FPT!B:CC,28,0)</f>
        <v>3000000</v>
      </c>
      <c r="CF190" t="str">
        <f t="shared" si="253"/>
        <v/>
      </c>
      <c r="CG190" t="str">
        <f>VLOOKUP(C190,MOVI!C:DT,29,0)</f>
        <v>CN</v>
      </c>
      <c r="CH190" s="252" t="str">
        <f>VLOOKUP(C190,FPT!B:CF,29,0)</f>
        <v>CN</v>
      </c>
      <c r="CI190" t="str">
        <f t="shared" si="254"/>
        <v/>
      </c>
      <c r="CJ190">
        <f>VLOOKUP(C190,MOVI!C:DT,30,0)</f>
        <v>26</v>
      </c>
      <c r="CK190" s="252">
        <f>VLOOKUP(C190,FPT!B:CI,30,0)</f>
        <v>26</v>
      </c>
      <c r="CL190" t="str">
        <f t="shared" si="255"/>
        <v/>
      </c>
      <c r="CM190">
        <f>VLOOKUP(C190,MOVI!C:DT,31,0)</f>
        <v>24</v>
      </c>
      <c r="CN190" s="252">
        <f>VLOOKUP(C190,FPT!B:CL,31,0)</f>
        <v>24</v>
      </c>
      <c r="CO190" t="str">
        <f t="shared" si="256"/>
        <v/>
      </c>
      <c r="CP190" s="275">
        <f>VLOOKUP(C190,MOVI!C:DT,32,0)</f>
        <v>2</v>
      </c>
      <c r="CQ190" s="275">
        <f>VLOOKUP(C190,FPT!B:CO,32,0)</f>
        <v>2</v>
      </c>
      <c r="CR190" t="str">
        <f t="shared" si="257"/>
        <v/>
      </c>
      <c r="CS190" s="275">
        <f>VLOOKUP(C190,MOVI!C:DT,33,0)</f>
        <v>0</v>
      </c>
      <c r="CT190" s="275">
        <f>VLOOKUP(C190,FPT!B:CR,33,0)</f>
        <v>0</v>
      </c>
      <c r="CU190" t="str">
        <f t="shared" si="258"/>
        <v/>
      </c>
      <c r="CV190" s="275">
        <f>VLOOKUP(C190,MOVI!C:DT,34,0)</f>
        <v>0</v>
      </c>
      <c r="CW190" s="275">
        <f>VLOOKUP(C190,FPT!B:CU,34,0)</f>
        <v>0</v>
      </c>
      <c r="CX190" t="str">
        <f t="shared" si="259"/>
        <v/>
      </c>
      <c r="CY190" s="275">
        <f>VLOOKUP(C190,MOVI!C:DT,35,0)</f>
        <v>26</v>
      </c>
      <c r="CZ190" s="275">
        <f>VLOOKUP(C190,FPT!B:CX,35,0)</f>
        <v>26</v>
      </c>
      <c r="DA190" t="str">
        <f t="shared" si="260"/>
        <v/>
      </c>
      <c r="DB190" s="275">
        <f>VLOOKUP(C190,MOVI!C:DT,36,0)</f>
        <v>0</v>
      </c>
      <c r="DC190" s="275">
        <f>VLOOKUP(C190,FPT!B:DA,36,0)</f>
        <v>0</v>
      </c>
      <c r="DD190" t="str">
        <f t="shared" si="261"/>
        <v/>
      </c>
      <c r="DE190" s="275">
        <f>VLOOKUP(C190,MOVI!C:DT,37,0)</f>
        <v>0</v>
      </c>
      <c r="DF190" s="275">
        <f>VLOOKUP(C190,FPT!B:DD,37,0)</f>
        <v>0</v>
      </c>
      <c r="DG190" t="str">
        <f t="shared" si="262"/>
        <v/>
      </c>
      <c r="DH190" s="275">
        <f>VLOOKUP(C190,MOVI!C:DT,38,0)</f>
        <v>0</v>
      </c>
      <c r="DI190" s="275">
        <f>VLOOKUP(C190,FPT!B:DG,38,0)</f>
        <v>0</v>
      </c>
      <c r="DJ190" t="str">
        <f t="shared" si="263"/>
        <v/>
      </c>
      <c r="DK190" s="275">
        <f>VLOOKUP(C190,MOVI!C:DT,39,0)</f>
        <v>0</v>
      </c>
      <c r="DL190" s="275">
        <f>VLOOKUP(C190,FPT!B:DJ,39,0)</f>
        <v>0</v>
      </c>
      <c r="DM190" t="str">
        <f t="shared" si="264"/>
        <v/>
      </c>
      <c r="DN190" s="275">
        <f>VLOOKUP(C190,MOVI!C:DT,40,0)</f>
        <v>0</v>
      </c>
      <c r="DO190" s="275">
        <f>VLOOKUP(C190,FPT!B:DM,40,0)</f>
        <v>0</v>
      </c>
      <c r="DP190" t="str">
        <f t="shared" si="265"/>
        <v/>
      </c>
      <c r="DQ190" s="275">
        <f>VLOOKUP(C190,MOVI!C:DT,41,0)</f>
        <v>0</v>
      </c>
      <c r="DR190" s="275">
        <f>VLOOKUP(C190,FPT!B:DP,41,0)</f>
        <v>0</v>
      </c>
      <c r="DS190" t="str">
        <f t="shared" si="266"/>
        <v/>
      </c>
      <c r="DT190" s="275">
        <f>VLOOKUP(C190,MOVI!C:DT,42,0)</f>
        <v>20000000</v>
      </c>
      <c r="DU190" s="275">
        <f>ROUND(VLOOKUP(C190,FPT!B:DS,42,0),0)</f>
        <v>20000000</v>
      </c>
      <c r="DV190" t="str">
        <f t="shared" si="267"/>
        <v/>
      </c>
      <c r="DW190" s="275">
        <f>VLOOKUP(C190,MOVI!C:DT,43,0)</f>
        <v>0</v>
      </c>
      <c r="DX190" s="275">
        <f>VLOOKUP(C190,FPT!B:DV,43,0)</f>
        <v>0</v>
      </c>
      <c r="DY190" t="str">
        <f t="shared" si="268"/>
        <v/>
      </c>
      <c r="DZ190" s="275">
        <f>VLOOKUP(C190,MOVI!C:DT,44,0)</f>
        <v>0</v>
      </c>
      <c r="EA190" s="275">
        <f>VLOOKUP(C190,FPT!B:DY,44,0)</f>
        <v>0</v>
      </c>
      <c r="EB190" t="str">
        <f t="shared" si="269"/>
        <v/>
      </c>
      <c r="EC190" s="275">
        <f>VLOOKUP(C190,MOVI!C:DT,45,0)</f>
        <v>20000000</v>
      </c>
      <c r="ED190" s="275">
        <f>ROUND(VLOOKUP(C190,FPT!B:EB,45,0),0)</f>
        <v>20000000</v>
      </c>
      <c r="EE190" t="str">
        <f t="shared" si="270"/>
        <v/>
      </c>
      <c r="EF190" s="275">
        <f>VLOOKUP(C190,MOVI!C:DT,46,0)</f>
        <v>0</v>
      </c>
      <c r="EG190" s="275">
        <f>VLOOKUP(C190,FPT!B:EE,46,0)</f>
        <v>0</v>
      </c>
      <c r="EH190" t="str">
        <f t="shared" si="271"/>
        <v/>
      </c>
      <c r="EI190" s="275">
        <f>VLOOKUP(C190,MOVI!C:DT,47,0)</f>
        <v>3000000</v>
      </c>
      <c r="EJ190" s="275">
        <f>VLOOKUP(C190,FPT!B:EH,47,0)</f>
        <v>3000000</v>
      </c>
      <c r="EK190" t="str">
        <f t="shared" si="272"/>
        <v/>
      </c>
      <c r="EL190" s="275">
        <f>VLOOKUP(C190,MOVI!C:DT,48,0)</f>
        <v>0</v>
      </c>
      <c r="EM190" s="275">
        <f>VLOOKUP(C190,FPT!B:EK,48,0)</f>
        <v>0</v>
      </c>
      <c r="EN190" t="str">
        <f t="shared" si="273"/>
        <v/>
      </c>
      <c r="EO190" s="275">
        <f>VLOOKUP(C190,MOVI!C:DT,49,0)</f>
        <v>0</v>
      </c>
      <c r="EP190" s="275">
        <f>VLOOKUP(C190,FPT!B:EN,49,0)</f>
        <v>0</v>
      </c>
      <c r="EQ190" t="str">
        <f t="shared" si="274"/>
        <v/>
      </c>
      <c r="ER190" s="275">
        <f>VLOOKUP(C190,MOVI!C:DT,50,0)</f>
        <v>0</v>
      </c>
      <c r="ES190" s="275">
        <f>VLOOKUP(C190,FPT!B:EQ,50,0)</f>
        <v>0</v>
      </c>
      <c r="ET190" t="str">
        <f t="shared" si="275"/>
        <v/>
      </c>
      <c r="EU190" s="275">
        <f>VLOOKUP(C190,MOVI!C:DT,51,0)</f>
        <v>0</v>
      </c>
      <c r="EV190" s="275">
        <f>VLOOKUP(C190,FPT!B:ET,51,0)</f>
        <v>0</v>
      </c>
      <c r="EW190" t="str">
        <f t="shared" si="276"/>
        <v/>
      </c>
      <c r="EX190" s="275">
        <f>VLOOKUP(C190,MOVI!C:DT,52,0)</f>
        <v>0</v>
      </c>
      <c r="EY190" s="275">
        <f>VLOOKUP(C190,FPT!B:EW,52,0)</f>
        <v>0</v>
      </c>
      <c r="EZ190" t="str">
        <f t="shared" si="277"/>
        <v/>
      </c>
      <c r="FA190" s="275">
        <f>VLOOKUP(C190,MOVI!C:DT,53,0)</f>
        <v>0</v>
      </c>
      <c r="FB190" s="275">
        <f>VLOOKUP(C190,FPT!B:EZ,53,0)</f>
        <v>0</v>
      </c>
      <c r="FC190" t="str">
        <f t="shared" si="278"/>
        <v/>
      </c>
      <c r="FD190" s="275">
        <f>VLOOKUP(C190,MOVI!C:DT,54,0)</f>
        <v>0</v>
      </c>
      <c r="FE190" s="275">
        <f>VLOOKUP(C190,FPT!B:FC,54,0)</f>
        <v>0</v>
      </c>
      <c r="FF190" t="str">
        <f t="shared" si="279"/>
        <v/>
      </c>
      <c r="FG190" s="275">
        <f>VLOOKUP(C190,MOVI!C:DT,55,0)</f>
        <v>0</v>
      </c>
      <c r="FH190" s="275">
        <f>VLOOKUP(C190,FPT!B:FF,55,0)</f>
        <v>0</v>
      </c>
      <c r="FI190" t="str">
        <f t="shared" si="280"/>
        <v/>
      </c>
      <c r="FJ190" s="275">
        <f>VLOOKUP(C190,MOVI!C:DT,56,0)</f>
        <v>3000000</v>
      </c>
      <c r="FK190" s="275">
        <f>VLOOKUP(C190,FPT!B:FI,56,0)</f>
        <v>3000000</v>
      </c>
      <c r="FL190" t="str">
        <f t="shared" si="281"/>
        <v/>
      </c>
      <c r="FM190" s="275">
        <f>VLOOKUP(C190,MOVI!C:DT,57,0)</f>
        <v>0</v>
      </c>
      <c r="FN190" s="275">
        <f>VLOOKUP(C190,FPT!B:FL,57,0)</f>
        <v>0</v>
      </c>
      <c r="FO190" t="str">
        <f t="shared" si="282"/>
        <v/>
      </c>
      <c r="FP190" s="275">
        <f>VLOOKUP(C190,MOVI!C:DT,58,0)</f>
        <v>0</v>
      </c>
      <c r="FQ190" s="275">
        <f>VLOOKUP(C190,FPT!B:FO,58,0)</f>
        <v>0</v>
      </c>
      <c r="FR190" t="str">
        <f t="shared" si="283"/>
        <v/>
      </c>
      <c r="FS190" s="275">
        <f>VLOOKUP(C190,MOVI!C:DT,59,0)</f>
        <v>0</v>
      </c>
      <c r="FT190" s="275">
        <f>VLOOKUP(C190,FPT!B:FR,59,0)</f>
        <v>0</v>
      </c>
      <c r="FU190" t="str">
        <f t="shared" si="284"/>
        <v/>
      </c>
      <c r="FV190" s="275">
        <f>VLOOKUP(C190,MOVI!C:DT,60,0)</f>
        <v>0</v>
      </c>
      <c r="FW190" s="275">
        <f>VLOOKUP(C190,FPT!B:FU,60,0)</f>
        <v>0</v>
      </c>
      <c r="FX190" t="str">
        <f t="shared" si="285"/>
        <v/>
      </c>
      <c r="FY190" s="275">
        <f>VLOOKUP(C190,MOVI!C:DT,61,0)</f>
        <v>0</v>
      </c>
      <c r="FZ190" s="275">
        <f>VLOOKUP(C190,FPT!B:FX,61,0)</f>
        <v>0</v>
      </c>
      <c r="GA190" t="str">
        <f t="shared" si="286"/>
        <v/>
      </c>
      <c r="GB190" s="275">
        <f>VLOOKUP(C190,MOVI!C:DT,62,0)</f>
        <v>0</v>
      </c>
      <c r="GC190" s="275">
        <f>VLOOKUP(C190,FPT!B:GA,62,0)</f>
        <v>0</v>
      </c>
      <c r="GD190" t="str">
        <f t="shared" si="287"/>
        <v/>
      </c>
      <c r="GE190" s="275">
        <f>VLOOKUP(C190,MOVI!C:DT,63,0)</f>
        <v>0</v>
      </c>
      <c r="GF190" s="275">
        <f>VLOOKUP(C190,FPT!B:GD,63,0)</f>
        <v>0</v>
      </c>
      <c r="GG190" t="str">
        <f t="shared" si="288"/>
        <v/>
      </c>
      <c r="GH190" s="275">
        <f>VLOOKUP(C190,MOVI!C:DT,64,0)</f>
        <v>0</v>
      </c>
      <c r="GI190" s="275">
        <f>VLOOKUP(C190,FPT!B:GG,64,0)</f>
        <v>0</v>
      </c>
      <c r="GJ190" t="str">
        <f t="shared" si="289"/>
        <v/>
      </c>
      <c r="GK190" s="275">
        <f>VLOOKUP(C190,MOVI!C:DT,65,0)</f>
        <v>0</v>
      </c>
      <c r="GL190" s="275">
        <f>VLOOKUP(C190,FPT!B:GJ,65,0)</f>
        <v>0</v>
      </c>
      <c r="GM190" t="str">
        <f t="shared" si="290"/>
        <v/>
      </c>
      <c r="GN190" s="275">
        <f>VLOOKUP(C190,MOVI!C:DT,66,0)</f>
        <v>0</v>
      </c>
      <c r="GO190" s="275">
        <f>VLOOKUP(C190,FPT!B:GM,66,0)</f>
        <v>0</v>
      </c>
      <c r="GP190" t="str">
        <f t="shared" si="291"/>
        <v/>
      </c>
      <c r="GQ190" s="275">
        <f>VLOOKUP(C190,MOVI!C:DT,67,0)</f>
        <v>0</v>
      </c>
      <c r="GR190" s="275">
        <f>VLOOKUP(C190,FPT!B:GP,67,0)</f>
        <v>0</v>
      </c>
      <c r="GS190" t="str">
        <f t="shared" si="292"/>
        <v/>
      </c>
      <c r="GT190" s="275">
        <f>VLOOKUP(C190,MOVI!C:DT,68,0)</f>
        <v>0</v>
      </c>
      <c r="GU190" s="275">
        <f>VLOOKUP(C190,FPT!B:GS,68,0)</f>
        <v>0</v>
      </c>
      <c r="GV190" t="str">
        <f t="shared" si="293"/>
        <v/>
      </c>
      <c r="GW190" s="275">
        <f>VLOOKUP(C190,MOVI!C:DT,69,0)</f>
        <v>0</v>
      </c>
      <c r="GX190" s="275">
        <f>VLOOKUP(C190,FPT!B:GV,69,0)</f>
        <v>0</v>
      </c>
      <c r="GY190" t="str">
        <f t="shared" si="294"/>
        <v/>
      </c>
      <c r="GZ190" s="275">
        <f>VLOOKUP(C190,MOVI!C:DT,70,0)</f>
        <v>0</v>
      </c>
      <c r="HA190" s="275">
        <f>VLOOKUP(C190,FPT!B:GY,70,0)</f>
        <v>0</v>
      </c>
      <c r="HB190" t="str">
        <f t="shared" si="295"/>
        <v/>
      </c>
      <c r="HC190" s="275">
        <f>VLOOKUP(C190,MOVI!C:DT,71,0)</f>
        <v>23000000</v>
      </c>
      <c r="HD190" s="275">
        <f>ROUND(VLOOKUP(C190,FPT!B:HB,71,0),0)</f>
        <v>23000000</v>
      </c>
      <c r="HE190" t="str">
        <f t="shared" si="296"/>
        <v/>
      </c>
      <c r="HF190" s="275">
        <f>ROUND(VLOOKUP(C190,MOVI!C:DT,72,0),0)</f>
        <v>0</v>
      </c>
      <c r="HG190" s="275">
        <f>ROUND(VLOOKUP(C190,FPT!B:HE,72,0),0)</f>
        <v>0</v>
      </c>
      <c r="HH190" t="str">
        <f t="shared" si="297"/>
        <v/>
      </c>
      <c r="HI190" s="275">
        <f>VLOOKUP(C190,MOVI!C:DT,73,0)</f>
        <v>0</v>
      </c>
      <c r="HJ190" s="275">
        <f>VLOOKUP(C190,FPT!B:HH,73,0)</f>
        <v>0</v>
      </c>
      <c r="HK190" t="str">
        <f t="shared" si="298"/>
        <v/>
      </c>
      <c r="HL190" s="275">
        <f>VLOOKUP(C190,MOVI!C:DT,74,0)</f>
        <v>0</v>
      </c>
      <c r="HM190" s="275">
        <f>VLOOKUP(C190,FPT!B:HK,74,0)</f>
        <v>0</v>
      </c>
      <c r="HN190" t="str">
        <f t="shared" si="299"/>
        <v/>
      </c>
      <c r="HO190" s="275">
        <f>VLOOKUP(C190,MOVI!C:DT,75,0)</f>
        <v>11000000</v>
      </c>
      <c r="HP190" s="275">
        <f>VLOOKUP(C190,FPT!B:HN,75,0)</f>
        <v>11000000</v>
      </c>
      <c r="HQ190" t="str">
        <f t="shared" si="300"/>
        <v/>
      </c>
      <c r="HR190" s="275">
        <f>VLOOKUP(C190,MOVI!C:DT,76,0)</f>
        <v>2</v>
      </c>
      <c r="HS190" s="275">
        <f>VLOOKUP(C190,FPT!B:HQ,76,0)</f>
        <v>2</v>
      </c>
      <c r="HT190" t="str">
        <f t="shared" si="301"/>
        <v/>
      </c>
      <c r="HU190" s="275">
        <f>VLOOKUP(C190,MOVI!C:DT,77,0)</f>
        <v>8800000</v>
      </c>
      <c r="HV190" s="275">
        <f>VLOOKUP(C190,FPT!B:HT,77,0)</f>
        <v>8800000</v>
      </c>
      <c r="HW190" t="str">
        <f t="shared" si="302"/>
        <v/>
      </c>
      <c r="HX190" s="274">
        <f>VLOOKUP(C190,MOVI!C:CB,78,0)</f>
        <v>1600000</v>
      </c>
      <c r="HY190" s="261">
        <f>VLOOKUP(C190,FPT!$B:$CA,78,0)</f>
        <v>1600000</v>
      </c>
      <c r="HZ190" t="str">
        <f t="shared" si="303"/>
        <v/>
      </c>
      <c r="IA190" s="275">
        <f>VLOOKUP(C190,MOVI!C:CD,79,0)</f>
        <v>200000</v>
      </c>
      <c r="IB190" s="275">
        <f>VLOOKUP(C190,FPT!B:HZ,79,0)</f>
        <v>200000</v>
      </c>
      <c r="IC190" t="str">
        <f t="shared" si="304"/>
        <v/>
      </c>
      <c r="ID190" s="275">
        <f>VLOOKUP(C190,MOVI!C:CD,80,0)</f>
        <v>300000</v>
      </c>
      <c r="IE190" s="275">
        <f>VLOOKUP(C190,FPT!B:IC,80,0)</f>
        <v>300000</v>
      </c>
      <c r="IF190" t="str">
        <f t="shared" si="305"/>
        <v/>
      </c>
      <c r="IG190" s="275">
        <f>VLOOKUP(C190,MOVI!C:DT,81,0)</f>
        <v>0</v>
      </c>
      <c r="IH190" s="275">
        <f>VLOOKUP(C190,FPT!B:IF,81,0)</f>
        <v>0</v>
      </c>
      <c r="II190" t="str">
        <f t="shared" si="306"/>
        <v/>
      </c>
      <c r="IJ190" s="275">
        <f>VLOOKUP(C190,MOVI!C:DT,82,0)</f>
        <v>2100000</v>
      </c>
      <c r="IK190" s="275">
        <f>VLOOKUP(C190,FPT!B:II,82,0)</f>
        <v>2100000</v>
      </c>
      <c r="IL190" t="str">
        <f t="shared" si="307"/>
        <v/>
      </c>
      <c r="IM190" s="275">
        <f>ROUND(VLOOKUP(C190,MOVI!C:DT,83,0),0)</f>
        <v>21900000</v>
      </c>
      <c r="IN190" s="275">
        <f>ROUND(VLOOKUP(C190,FPT!B:IL,83,0),0)</f>
        <v>21900000</v>
      </c>
      <c r="IO190" t="str">
        <f t="shared" si="308"/>
        <v/>
      </c>
      <c r="IP190" s="275">
        <f>VLOOKUP(C190,MOVI!C:DT,84,0)</f>
        <v>1100000</v>
      </c>
      <c r="IQ190" s="275">
        <f>VLOOKUP(C190,FPT!B:IO,84,0)</f>
        <v>1100000</v>
      </c>
      <c r="IR190" t="str">
        <f t="shared" si="309"/>
        <v/>
      </c>
      <c r="IS190" s="275">
        <f>ROUND(VLOOKUP(C190,MOVI!C:DT,85,0),0)</f>
        <v>55000</v>
      </c>
      <c r="IT190" s="275">
        <f>ROUND(VLOOKUP(C190,FPT!B:IR,85,0),0)</f>
        <v>55000</v>
      </c>
      <c r="IU190" t="str">
        <f t="shared" si="310"/>
        <v/>
      </c>
      <c r="IV190" s="275">
        <f>VLOOKUP(C190,MOVI!C:DT,86,0)</f>
        <v>0</v>
      </c>
      <c r="IW190" s="275">
        <f>VLOOKUP(C190,FPT!B:IU,86,0)</f>
        <v>0</v>
      </c>
      <c r="IX190" t="str">
        <f t="shared" si="311"/>
        <v/>
      </c>
      <c r="IY190" s="275">
        <f>ROUND(VLOOKUP(C190,MOVI!C:DT,87,0),0)</f>
        <v>55000</v>
      </c>
      <c r="IZ190" s="275">
        <f>ROUND(VLOOKUP(C190,FPT!B:IX,87,0),0)</f>
        <v>55000</v>
      </c>
      <c r="JA190" t="str">
        <f t="shared" si="312"/>
        <v/>
      </c>
      <c r="JB190" s="275">
        <f>VLOOKUP(C190,MOVI!C:DT,88,0)</f>
        <v>0</v>
      </c>
      <c r="JC190" s="275">
        <f>VLOOKUP(C190,FPT!B:JA,88,0)</f>
        <v>0</v>
      </c>
      <c r="JD190" t="str">
        <f t="shared" si="313"/>
        <v/>
      </c>
      <c r="JE190" s="275">
        <f>VLOOKUP(C190,MOVI!C:DT,89,0)</f>
        <v>149000</v>
      </c>
      <c r="JF190" s="275">
        <f>VLOOKUP(C190,FPT!B:JD,89,0)</f>
        <v>149000</v>
      </c>
      <c r="JG190" t="str">
        <f t="shared" si="314"/>
        <v/>
      </c>
      <c r="JH190" s="275">
        <f>VLOOKUP(C190,MOVI!C:DT,90,0)</f>
        <v>0</v>
      </c>
      <c r="JI190" s="275">
        <f>VLOOKUP(C190,FPT!B:JG,90,0)</f>
        <v>0</v>
      </c>
      <c r="JJ190" t="str">
        <f t="shared" si="315"/>
        <v/>
      </c>
      <c r="JK190" s="275">
        <f>VLOOKUP(C190,MOVI!C:DT,91,0)</f>
        <v>0</v>
      </c>
      <c r="JL190" s="275">
        <f>VLOOKUP(C190,FPT!B:JJ,91,0)</f>
        <v>0</v>
      </c>
      <c r="JM190" t="str">
        <f t="shared" si="316"/>
        <v/>
      </c>
      <c r="JN190" s="275">
        <f>VLOOKUP(C190,MOVI!C:DT,92,0)</f>
        <v>1980000</v>
      </c>
      <c r="JO190" s="275">
        <f>VLOOKUP(C190,FPT!B:JM,92,0)</f>
        <v>1980000</v>
      </c>
      <c r="JP190" t="str">
        <f t="shared" si="317"/>
        <v/>
      </c>
      <c r="JQ190" s="275">
        <f>VLOOKUP(C190,MOVI!C:DT,93,0)</f>
        <v>0</v>
      </c>
      <c r="JR190" s="275">
        <f>VLOOKUP(C190,FPT!B:JP,93,0)</f>
        <v>0</v>
      </c>
      <c r="JS190" t="str">
        <f t="shared" si="318"/>
        <v/>
      </c>
      <c r="JT190" s="275">
        <f>VLOOKUP(C190,MOVI!C:DT,94,0)</f>
        <v>2129000</v>
      </c>
      <c r="JU190" s="275">
        <f>VLOOKUP(C190,FPT!B:JS,94,0)</f>
        <v>2129000</v>
      </c>
      <c r="JV190" t="str">
        <f t="shared" si="319"/>
        <v/>
      </c>
      <c r="JW190" s="275">
        <f>VLOOKUP(C190,MOVI!C:DT,95,0)</f>
        <v>18716000</v>
      </c>
      <c r="JX190" s="275">
        <f>VLOOKUP(C190,FPT!B:JV,95,0)</f>
        <v>18716000</v>
      </c>
      <c r="JY190" t="str">
        <f t="shared" si="320"/>
        <v/>
      </c>
      <c r="JZ190" s="275">
        <f>VLOOKUP(C190,MOVI!C:DT,96,0)</f>
        <v>0</v>
      </c>
      <c r="KA190" s="275">
        <f>VLOOKUP(C190,FPT!B:JY,96,0)</f>
        <v>0</v>
      </c>
      <c r="KB190" t="str">
        <f t="shared" si="321"/>
        <v/>
      </c>
      <c r="KC190" s="275">
        <f>VLOOKUP(C190,MOVI!C:DT,97,0)</f>
        <v>18716000</v>
      </c>
      <c r="KD190" s="275">
        <f>VLOOKUP(C190,FPT!B:KB,97,0)</f>
        <v>18716000</v>
      </c>
      <c r="KE190" t="str">
        <f t="shared" si="322"/>
        <v/>
      </c>
      <c r="KF190" s="275">
        <f>VLOOKUP(C190,MOVI!C:DT,98,0)</f>
        <v>3400000.0000000005</v>
      </c>
      <c r="KG190" s="275">
        <f>VLOOKUP(C190,FPT!B:KE,98,0)</f>
        <v>3400000</v>
      </c>
      <c r="KH190" t="str">
        <f t="shared" si="323"/>
        <v/>
      </c>
      <c r="KI190" s="275">
        <f>VLOOKUP(C190,MOVI!C:DT,99,0)</f>
        <v>0</v>
      </c>
      <c r="KJ190" s="275">
        <f>VLOOKUP(C190,FPT!B:KH,99,0)</f>
        <v>0</v>
      </c>
      <c r="KK190" t="str">
        <f t="shared" si="324"/>
        <v/>
      </c>
      <c r="KL190" s="275">
        <f>VLOOKUP(C190,MOVI!C:DT,100,0)</f>
        <v>600000</v>
      </c>
      <c r="KM190" s="275">
        <f>VLOOKUP(C190,FPT!B:KK,100,0)</f>
        <v>600000</v>
      </c>
      <c r="KN190" t="str">
        <f t="shared" si="325"/>
        <v/>
      </c>
      <c r="KO190" s="275">
        <f>VLOOKUP(C190,MOVI!C:DT,101,0)</f>
        <v>0</v>
      </c>
      <c r="KP190" s="275">
        <f>VLOOKUP(C190,FPT!B:KN,101,0)</f>
        <v>0</v>
      </c>
      <c r="KQ190" t="str">
        <f t="shared" si="326"/>
        <v/>
      </c>
      <c r="KR190" s="275">
        <f>VLOOKUP(C190,MOVI!C:DT,102,0)</f>
        <v>0</v>
      </c>
      <c r="KS190" s="275">
        <f>VLOOKUP(C190,FPT!B:KQ,102,0)</f>
        <v>0</v>
      </c>
      <c r="KT190" t="str">
        <f t="shared" si="327"/>
        <v/>
      </c>
      <c r="KU190" s="275">
        <f>VLOOKUP(C190,MOVI!C:DT,103,0)</f>
        <v>4000000.0000000005</v>
      </c>
      <c r="KV190" s="275">
        <f>VLOOKUP(C190,FPT!B:KT,103,0)</f>
        <v>4000000</v>
      </c>
      <c r="KW190" t="str">
        <f t="shared" si="328"/>
        <v/>
      </c>
      <c r="KX190" s="275">
        <f>VLOOKUP(C190,MOVI!C:DT,104,0)</f>
        <v>6100000</v>
      </c>
      <c r="KY190" s="275">
        <f>VLOOKUP(C190,FPT!B:KW,104,0)</f>
        <v>6100000</v>
      </c>
      <c r="KZ190" t="str">
        <f t="shared" si="329"/>
        <v/>
      </c>
      <c r="LA190" s="275">
        <f>VLOOKUP(C190,MOVI!C:DT,105,0)</f>
        <v>400000</v>
      </c>
      <c r="LB190" s="275">
        <f>VLOOKUP(C190,FPT!B:KZ,105,0)</f>
        <v>400000</v>
      </c>
      <c r="LC190" t="str">
        <f t="shared" si="330"/>
        <v/>
      </c>
      <c r="LD190" s="275">
        <f>VLOOKUP(C190,MOVI!C:DT,106,0)</f>
        <v>27400000</v>
      </c>
      <c r="LE190" s="275">
        <f>VLOOKUP(C190,FPT!B:LC,106,0)</f>
        <v>27400000</v>
      </c>
      <c r="LF190" t="str">
        <f t="shared" si="331"/>
        <v/>
      </c>
      <c r="LG190" s="273">
        <f>VLOOKUP(C190,MOVI!C:DT,107,0)</f>
        <v>0</v>
      </c>
      <c r="LH190" s="273">
        <f>VLOOKUP(C190,FPT!B:LF,107,0)</f>
        <v>0</v>
      </c>
      <c r="LI190" t="str">
        <f t="shared" si="332"/>
        <v/>
      </c>
      <c r="LJ190" t="str">
        <f>VLOOKUP(C190,MOVI!C:DV,108,0)</f>
        <v>MoviNorthSales</v>
      </c>
      <c r="LK190" s="252" t="str">
        <f>VLOOKUP(C190,FPT!B:LI,108,0)</f>
        <v>MoviNorthSales</v>
      </c>
      <c r="LL190" t="str">
        <f t="shared" si="333"/>
        <v/>
      </c>
      <c r="LM190" s="275">
        <f>ROUND(VLOOKUP(C190,MOVI!C:DV,109,0),0)</f>
        <v>1666667</v>
      </c>
      <c r="LN190" s="275">
        <f>ROUND(VLOOKUP(C190,FPT!B:LL,109,0),0)</f>
        <v>1666667</v>
      </c>
      <c r="LO190" t="str">
        <f t="shared" si="334"/>
        <v/>
      </c>
      <c r="LP190" t="str">
        <f>VLOOKUP(C190,MOVI!C:DV,110,0)</f>
        <v>HPG</v>
      </c>
      <c r="LQ190" s="247" t="str">
        <f>VLOOKUP(C190,FPT!B:LO,110,0)</f>
        <v>HPG</v>
      </c>
      <c r="LR190" t="str">
        <f t="shared" si="335"/>
        <v/>
      </c>
      <c r="LS190">
        <f>MOVI!DI185</f>
        <v>22</v>
      </c>
      <c r="LV190">
        <f>MOVI!DJ185</f>
        <v>0</v>
      </c>
      <c r="LW190">
        <f>MOVI!DK185</f>
        <v>0</v>
      </c>
      <c r="LX190" t="str">
        <f>MOVI!DL185</f>
        <v>x</v>
      </c>
      <c r="LY190">
        <f>MOVI!DM185</f>
        <v>0</v>
      </c>
      <c r="LZ190">
        <f>MOVI!DN185</f>
        <v>149000</v>
      </c>
      <c r="MA190">
        <f>MOVI!DO185</f>
        <v>0</v>
      </c>
      <c r="MB190" t="str">
        <f>MOVI!DP185</f>
        <v>HPG</v>
      </c>
      <c r="MC190">
        <f>MOVI!DQ185</f>
        <v>0</v>
      </c>
      <c r="MD190">
        <f>MOVI!DR185</f>
        <v>0</v>
      </c>
      <c r="ME190" t="str">
        <f>VLOOKUP(C190,MOVI!C:DV,121,0)</f>
        <v/>
      </c>
      <c r="MF190" s="252"/>
      <c r="MG190" t="str">
        <f t="shared" si="339"/>
        <v/>
      </c>
      <c r="MH190" t="str">
        <f>VLOOKUP(C190,MOVI!C:DT,122,0)</f>
        <v>MoviNorth</v>
      </c>
      <c r="MI190" s="252" t="str">
        <f>VLOOKUP(C190,FPT!B:DS,112,0)</f>
        <v>MoviNorth</v>
      </c>
      <c r="MJ190" t="str">
        <f t="shared" si="336"/>
        <v/>
      </c>
    </row>
    <row r="191" spans="1:348" x14ac:dyDescent="0.25">
      <c r="A191">
        <v>183</v>
      </c>
      <c r="B191" s="48">
        <v>6215</v>
      </c>
      <c r="C191" s="271" t="s">
        <v>1128</v>
      </c>
      <c r="D191" t="str">
        <f>VLOOKUP(C191,MOVI!C:D,2,0)</f>
        <v>Đỗ Thị Thúy Kiều</v>
      </c>
      <c r="E191" t="str">
        <f>VLOOKUP(C191,FPT!B:C,2,0)</f>
        <v>Đỗ Thị Thúy Kiều</v>
      </c>
      <c r="F191" t="str">
        <f t="shared" si="229"/>
        <v/>
      </c>
      <c r="G191" t="str">
        <f>VLOOKUP(C191,MOVI!C:E,3,0)</f>
        <v>Sales</v>
      </c>
      <c r="H191" t="str">
        <f>VLOOKUP(C191,FPT!B:F,3,0)</f>
        <v>Sales</v>
      </c>
      <c r="I191" t="str">
        <f t="shared" si="230"/>
        <v/>
      </c>
      <c r="J191" t="str">
        <f>VLOOKUP(C191,MOVI!C:H,4,0)</f>
        <v>Corporate sales</v>
      </c>
      <c r="K191" t="str">
        <f>VLOOKUP(C191,FPT!B:I,4,0)</f>
        <v>Corporate sales</v>
      </c>
      <c r="L191" t="str">
        <f t="shared" si="231"/>
        <v/>
      </c>
      <c r="M191" t="str">
        <f>VLOOKUP(C191,MOVI!C:DT,5,0)</f>
        <v>Associate</v>
      </c>
      <c r="N191" t="str">
        <f>VLOOKUP(C191,FPT!B:L,5,0)</f>
        <v>Associate</v>
      </c>
      <c r="O191" t="str">
        <f t="shared" si="232"/>
        <v/>
      </c>
      <c r="P191" t="str">
        <f>VLOOKUP(C191,MOVI!C:DT,6,0)</f>
        <v>Partnership Support Executive</v>
      </c>
      <c r="Q191" t="str">
        <f>VLOOKUP(C191,FPT!B:O,6,0)</f>
        <v>Partnership Support Executive</v>
      </c>
      <c r="R191" t="str">
        <f t="shared" si="233"/>
        <v/>
      </c>
      <c r="S191" t="str">
        <f>VLOOKUP(C191,MOVI!C:DT,7,0)</f>
        <v>South</v>
      </c>
      <c r="T191" t="str">
        <f>VLOOKUP(C191,FPT!B:R,7,0)</f>
        <v>South</v>
      </c>
      <c r="U191" t="str">
        <f t="shared" si="234"/>
        <v/>
      </c>
      <c r="V191" t="str">
        <f>VLOOKUP(C191,MOVI!C:DT,8,0)</f>
        <v>Movi</v>
      </c>
      <c r="W191" t="str">
        <f>VLOOKUP(C191,FPT!B:U,8,0)</f>
        <v>Movi</v>
      </c>
      <c r="X191" t="str">
        <f t="shared" si="235"/>
        <v/>
      </c>
      <c r="Y191" t="str">
        <f>VLOOKUP(C191,MOVI!C:DT,9,0)</f>
        <v>Full-time</v>
      </c>
      <c r="Z191" t="str">
        <f>VLOOKUP(C191,FPT!B:X,9,0)</f>
        <v>Full-time</v>
      </c>
      <c r="AA191" t="str">
        <f t="shared" si="236"/>
        <v/>
      </c>
      <c r="AB191" s="287" t="str">
        <f>VLOOKUP(C191,MOVI!C:DT,10,0)</f>
        <v>Probation</v>
      </c>
      <c r="AC191" t="str">
        <f>VLOOKUP(C191,FPT!B:AA,10,0)</f>
        <v>Permanent</v>
      </c>
      <c r="AD191" t="str">
        <f t="shared" si="237"/>
        <v>Lệch</v>
      </c>
      <c r="AE191" s="247">
        <f>VLOOKUP(C191,MOVI!C:DT,11,0)</f>
        <v>44495</v>
      </c>
      <c r="AF191" s="247">
        <f>VLOOKUP(C191,FPT!B:AD,11,0)</f>
        <v>44495</v>
      </c>
      <c r="AG191" t="str">
        <f t="shared" si="238"/>
        <v/>
      </c>
      <c r="AH191" s="260" t="str">
        <f>VLOOKUP(C191,MOVI!C:DT,12,0)</f>
        <v/>
      </c>
      <c r="AI191" s="260"/>
      <c r="AJ191" t="str">
        <f t="shared" si="338"/>
        <v/>
      </c>
      <c r="AK191">
        <f>VLOOKUP(C191,MOVI!C:DT,13,0)</f>
        <v>0</v>
      </c>
      <c r="AL191" s="247">
        <f>VLOOKUP(C191,FPT!B:AJ,13,0)</f>
        <v>0</v>
      </c>
      <c r="AM191" t="str">
        <f t="shared" si="337"/>
        <v/>
      </c>
      <c r="AN191" s="247">
        <f>VLOOKUP(C191,MOVI!C:DT,14,0)</f>
        <v>0</v>
      </c>
      <c r="AO191" s="247">
        <f>VLOOKUP(C191,FPT!B:AM,14,0)</f>
        <v>0</v>
      </c>
      <c r="AP191" t="str">
        <f t="shared" si="239"/>
        <v/>
      </c>
      <c r="AQ191" t="str">
        <f>VLOOKUP(C191,MOVI!C:DT,15,0)</f>
        <v>JO</v>
      </c>
      <c r="AR191" s="247">
        <f>VLOOKUP(C191,FPT!B:AP,15,0)</f>
        <v>0</v>
      </c>
      <c r="AS191" t="str">
        <f t="shared" si="240"/>
        <v>Lệch</v>
      </c>
      <c r="AT191" s="282">
        <f>VLOOKUP(C191,MOVI!C:DT,16,0)</f>
        <v>0.1</v>
      </c>
      <c r="AU191" s="288" t="str">
        <f>VLOOKUP(C191,FPT!B:AS,16,0)</f>
        <v>10%</v>
      </c>
      <c r="AV191" t="str">
        <f t="shared" si="241"/>
        <v>Lệch</v>
      </c>
      <c r="AW191" t="str">
        <f>VLOOKUP(C191,MOVI!C:DT,17,0)</f>
        <v>L</v>
      </c>
      <c r="AX191" s="247" t="str">
        <f>VLOOKUP(C191,FPT!B:AV,17,0)</f>
        <v>L</v>
      </c>
      <c r="AY191" t="str">
        <f t="shared" si="242"/>
        <v/>
      </c>
      <c r="AZ191">
        <f>VLOOKUP(C191,MOVI!C:DT,18,0)</f>
        <v>0</v>
      </c>
      <c r="BA191" s="247">
        <f>VLOOKUP(C191,FPT!B:AY,18,0)</f>
        <v>0</v>
      </c>
      <c r="BB191" t="str">
        <f t="shared" si="243"/>
        <v/>
      </c>
      <c r="BC191" s="275">
        <f>VLOOKUP(C191,MOVI!C:DT,19,0)</f>
        <v>5000000</v>
      </c>
      <c r="BD191" s="275">
        <f>VLOOKUP(C191,FPT!B:BB,19,0)</f>
        <v>5000000</v>
      </c>
      <c r="BE191" t="str">
        <f t="shared" si="244"/>
        <v/>
      </c>
      <c r="BF191">
        <f>VLOOKUP(C191,MOVI!C:DT,20,0)</f>
        <v>0</v>
      </c>
      <c r="BG191" s="252">
        <f>VLOOKUP(C191,FPT!B:BE,20,0)</f>
        <v>0</v>
      </c>
      <c r="BH191" t="str">
        <f t="shared" si="245"/>
        <v/>
      </c>
      <c r="BI191" s="275">
        <f>VLOOKUP(C191,MOVI!C:DT,21,0)</f>
        <v>5000000</v>
      </c>
      <c r="BJ191" s="275">
        <f>VLOOKUP(C191,FPT!B:BH,21,0)</f>
        <v>5000000</v>
      </c>
      <c r="BK191" t="str">
        <f t="shared" si="246"/>
        <v/>
      </c>
      <c r="BL191" s="275">
        <f>VLOOKUP(C191,MOVI!C:DT,22,0)</f>
        <v>0</v>
      </c>
      <c r="BM191" s="275">
        <f>VLOOKUP(C191,FPT!B:BK,22,0)</f>
        <v>0</v>
      </c>
      <c r="BN191" t="str">
        <f t="shared" si="247"/>
        <v/>
      </c>
      <c r="BO191" s="275">
        <f>VLOOKUP(C191,MOVI!C:DT,23,0)</f>
        <v>500000</v>
      </c>
      <c r="BP191" s="275">
        <f>VLOOKUP(C191,FPT!B:BN,23,0)</f>
        <v>500000</v>
      </c>
      <c r="BQ191" t="str">
        <f t="shared" si="248"/>
        <v/>
      </c>
      <c r="BR191" s="275">
        <f>VLOOKUP(C191,MOVI!C:DT,24,0)</f>
        <v>0</v>
      </c>
      <c r="BS191" s="275">
        <f>VLOOKUP(C191,FPT!B:BQ,24,0)</f>
        <v>0</v>
      </c>
      <c r="BT191" t="str">
        <f t="shared" si="249"/>
        <v/>
      </c>
      <c r="BU191" s="275">
        <f>VLOOKUP(C191,MOVI!C:DT,25,0)</f>
        <v>0</v>
      </c>
      <c r="BV191" s="275">
        <f>VLOOKUP(C191,FPT!B:BT,25,0)</f>
        <v>0</v>
      </c>
      <c r="BW191" t="str">
        <f t="shared" si="250"/>
        <v/>
      </c>
      <c r="BX191" s="275">
        <f>VLOOKUP(C191,MOVI!C:DT,26,0)</f>
        <v>0</v>
      </c>
      <c r="BY191" s="275">
        <f>VLOOKUP(C191,FPT!B:BW,26,0)</f>
        <v>0</v>
      </c>
      <c r="BZ191" t="str">
        <f t="shared" si="251"/>
        <v/>
      </c>
      <c r="CA191" s="275">
        <f>VLOOKUP(C191,MOVI!C:DT,27,0)</f>
        <v>0</v>
      </c>
      <c r="CB191" s="275">
        <f>VLOOKUP(C191,FPT!B:BZ,27,0)</f>
        <v>0</v>
      </c>
      <c r="CC191" t="str">
        <f t="shared" si="252"/>
        <v/>
      </c>
      <c r="CD191" s="275">
        <f>VLOOKUP(C191,MOVI!C:DT,28,0)</f>
        <v>500000</v>
      </c>
      <c r="CE191" s="275">
        <f>VLOOKUP(C191,FPT!B:CC,28,0)</f>
        <v>500000</v>
      </c>
      <c r="CF191" t="str">
        <f t="shared" si="253"/>
        <v/>
      </c>
      <c r="CG191" t="str">
        <f>VLOOKUP(C191,MOVI!C:DT,29,0)</f>
        <v>CN</v>
      </c>
      <c r="CH191" s="252" t="str">
        <f>VLOOKUP(C191,FPT!B:CF,29,0)</f>
        <v>CN</v>
      </c>
      <c r="CI191" t="str">
        <f t="shared" si="254"/>
        <v/>
      </c>
      <c r="CJ191">
        <f>VLOOKUP(C191,MOVI!C:DT,30,0)</f>
        <v>26</v>
      </c>
      <c r="CK191" s="252">
        <f>VLOOKUP(C191,FPT!B:CI,30,0)</f>
        <v>26</v>
      </c>
      <c r="CL191" t="str">
        <f t="shared" si="255"/>
        <v/>
      </c>
      <c r="CM191">
        <f>VLOOKUP(C191,MOVI!C:DT,31,0)</f>
        <v>26</v>
      </c>
      <c r="CN191" s="252">
        <f>VLOOKUP(C191,FPT!B:CL,31,0)</f>
        <v>26</v>
      </c>
      <c r="CO191" t="str">
        <f t="shared" si="256"/>
        <v/>
      </c>
      <c r="CP191" s="275">
        <f>VLOOKUP(C191,MOVI!C:DT,32,0)</f>
        <v>0</v>
      </c>
      <c r="CQ191" s="275">
        <f>VLOOKUP(C191,FPT!B:CO,32,0)</f>
        <v>0</v>
      </c>
      <c r="CR191" t="str">
        <f t="shared" si="257"/>
        <v/>
      </c>
      <c r="CS191" s="275">
        <f>VLOOKUP(C191,MOVI!C:DT,33,0)</f>
        <v>0</v>
      </c>
      <c r="CT191" s="275">
        <f>VLOOKUP(C191,FPT!B:CR,33,0)</f>
        <v>0</v>
      </c>
      <c r="CU191" t="str">
        <f t="shared" si="258"/>
        <v/>
      </c>
      <c r="CV191" s="275">
        <f>VLOOKUP(C191,MOVI!C:DT,34,0)</f>
        <v>0</v>
      </c>
      <c r="CW191" s="275">
        <f>VLOOKUP(C191,FPT!B:CU,34,0)</f>
        <v>0</v>
      </c>
      <c r="CX191" t="str">
        <f t="shared" si="259"/>
        <v/>
      </c>
      <c r="CY191" s="275">
        <f>VLOOKUP(C191,MOVI!C:DT,35,0)</f>
        <v>26</v>
      </c>
      <c r="CZ191" s="275">
        <f>VLOOKUP(C191,FPT!B:CX,35,0)</f>
        <v>26</v>
      </c>
      <c r="DA191" t="str">
        <f t="shared" si="260"/>
        <v/>
      </c>
      <c r="DB191" s="275">
        <f>VLOOKUP(C191,MOVI!C:DT,36,0)</f>
        <v>0</v>
      </c>
      <c r="DC191" s="275">
        <f>VLOOKUP(C191,FPT!B:DA,36,0)</f>
        <v>0</v>
      </c>
      <c r="DD191" t="str">
        <f t="shared" si="261"/>
        <v/>
      </c>
      <c r="DE191" s="275">
        <f>VLOOKUP(C191,MOVI!C:DT,37,0)</f>
        <v>0</v>
      </c>
      <c r="DF191" s="275">
        <f>VLOOKUP(C191,FPT!B:DD,37,0)</f>
        <v>0</v>
      </c>
      <c r="DG191" t="str">
        <f t="shared" si="262"/>
        <v/>
      </c>
      <c r="DH191" s="275">
        <f>VLOOKUP(C191,MOVI!C:DT,38,0)</f>
        <v>0</v>
      </c>
      <c r="DI191" s="275">
        <f>VLOOKUP(C191,FPT!B:DG,38,0)</f>
        <v>0</v>
      </c>
      <c r="DJ191" t="str">
        <f t="shared" si="263"/>
        <v/>
      </c>
      <c r="DK191" s="275">
        <f>VLOOKUP(C191,MOVI!C:DT,39,0)</f>
        <v>0</v>
      </c>
      <c r="DL191" s="275">
        <f>VLOOKUP(C191,FPT!B:DJ,39,0)</f>
        <v>0</v>
      </c>
      <c r="DM191" t="str">
        <f t="shared" si="264"/>
        <v/>
      </c>
      <c r="DN191" s="275">
        <f>VLOOKUP(C191,MOVI!C:DT,40,0)</f>
        <v>0</v>
      </c>
      <c r="DO191" s="275">
        <f>VLOOKUP(C191,FPT!B:DM,40,0)</f>
        <v>0</v>
      </c>
      <c r="DP191" t="str">
        <f t="shared" si="265"/>
        <v/>
      </c>
      <c r="DQ191" s="275">
        <f>VLOOKUP(C191,MOVI!C:DT,41,0)</f>
        <v>0</v>
      </c>
      <c r="DR191" s="275">
        <f>VLOOKUP(C191,FPT!B:DP,41,0)</f>
        <v>0</v>
      </c>
      <c r="DS191" t="str">
        <f t="shared" si="266"/>
        <v/>
      </c>
      <c r="DT191" s="275">
        <f>VLOOKUP(C191,MOVI!C:DT,42,0)</f>
        <v>5000000</v>
      </c>
      <c r="DU191" s="275">
        <f>ROUND(VLOOKUP(C191,FPT!B:DS,42,0),0)</f>
        <v>5000000</v>
      </c>
      <c r="DV191" t="str">
        <f t="shared" si="267"/>
        <v/>
      </c>
      <c r="DW191" s="275">
        <f>VLOOKUP(C191,MOVI!C:DT,43,0)</f>
        <v>0</v>
      </c>
      <c r="DX191" s="275">
        <f>VLOOKUP(C191,FPT!B:DV,43,0)</f>
        <v>0</v>
      </c>
      <c r="DY191" t="str">
        <f t="shared" si="268"/>
        <v/>
      </c>
      <c r="DZ191" s="275">
        <f>VLOOKUP(C191,MOVI!C:DT,44,0)</f>
        <v>0</v>
      </c>
      <c r="EA191" s="275">
        <f>VLOOKUP(C191,FPT!B:DY,44,0)</f>
        <v>0</v>
      </c>
      <c r="EB191" t="str">
        <f t="shared" si="269"/>
        <v/>
      </c>
      <c r="EC191" s="275">
        <f>VLOOKUP(C191,MOVI!C:DT,45,0)</f>
        <v>5000000</v>
      </c>
      <c r="ED191" s="275">
        <f>ROUND(VLOOKUP(C191,FPT!B:EB,45,0),0)</f>
        <v>5000000</v>
      </c>
      <c r="EE191" t="str">
        <f t="shared" si="270"/>
        <v/>
      </c>
      <c r="EF191" s="275">
        <f>VLOOKUP(C191,MOVI!C:DT,46,0)</f>
        <v>0</v>
      </c>
      <c r="EG191" s="275">
        <f>VLOOKUP(C191,FPT!B:EE,46,0)</f>
        <v>0</v>
      </c>
      <c r="EH191" t="str">
        <f t="shared" si="271"/>
        <v/>
      </c>
      <c r="EI191" s="275">
        <f>VLOOKUP(C191,MOVI!C:DT,47,0)</f>
        <v>500000</v>
      </c>
      <c r="EJ191" s="275">
        <f>VLOOKUP(C191,FPT!B:EH,47,0)</f>
        <v>500000</v>
      </c>
      <c r="EK191" t="str">
        <f t="shared" si="272"/>
        <v/>
      </c>
      <c r="EL191" s="275">
        <f>VLOOKUP(C191,MOVI!C:DT,48,0)</f>
        <v>0</v>
      </c>
      <c r="EM191" s="275">
        <f>VLOOKUP(C191,FPT!B:EK,48,0)</f>
        <v>0</v>
      </c>
      <c r="EN191" t="str">
        <f t="shared" si="273"/>
        <v/>
      </c>
      <c r="EO191" s="275">
        <f>VLOOKUP(C191,MOVI!C:DT,49,0)</f>
        <v>0</v>
      </c>
      <c r="EP191" s="275">
        <f>VLOOKUP(C191,FPT!B:EN,49,0)</f>
        <v>0</v>
      </c>
      <c r="EQ191" t="str">
        <f t="shared" si="274"/>
        <v/>
      </c>
      <c r="ER191" s="275">
        <f>VLOOKUP(C191,MOVI!C:DT,50,0)</f>
        <v>0</v>
      </c>
      <c r="ES191" s="275">
        <f>VLOOKUP(C191,FPT!B:EQ,50,0)</f>
        <v>0</v>
      </c>
      <c r="ET191" t="str">
        <f t="shared" si="275"/>
        <v/>
      </c>
      <c r="EU191" s="275">
        <f>VLOOKUP(C191,MOVI!C:DT,51,0)</f>
        <v>0</v>
      </c>
      <c r="EV191" s="275">
        <f>VLOOKUP(C191,FPT!B:ET,51,0)</f>
        <v>0</v>
      </c>
      <c r="EW191" t="str">
        <f t="shared" si="276"/>
        <v/>
      </c>
      <c r="EX191" s="275">
        <f>VLOOKUP(C191,MOVI!C:DT,52,0)</f>
        <v>0</v>
      </c>
      <c r="EY191" s="275">
        <f>VLOOKUP(C191,FPT!B:EW,52,0)</f>
        <v>0</v>
      </c>
      <c r="EZ191" t="str">
        <f t="shared" si="277"/>
        <v/>
      </c>
      <c r="FA191" s="275">
        <f>VLOOKUP(C191,MOVI!C:DT,53,0)</f>
        <v>0</v>
      </c>
      <c r="FB191" s="275">
        <f>VLOOKUP(C191,FPT!B:EZ,53,0)</f>
        <v>0</v>
      </c>
      <c r="FC191" t="str">
        <f t="shared" si="278"/>
        <v/>
      </c>
      <c r="FD191" s="275">
        <f>VLOOKUP(C191,MOVI!C:DT,54,0)</f>
        <v>0</v>
      </c>
      <c r="FE191" s="275">
        <f>VLOOKUP(C191,FPT!B:FC,54,0)</f>
        <v>0</v>
      </c>
      <c r="FF191" t="str">
        <f t="shared" si="279"/>
        <v/>
      </c>
      <c r="FG191" s="275">
        <f>VLOOKUP(C191,MOVI!C:DT,55,0)</f>
        <v>0</v>
      </c>
      <c r="FH191" s="275">
        <f>VLOOKUP(C191,FPT!B:FF,55,0)</f>
        <v>0</v>
      </c>
      <c r="FI191" t="str">
        <f t="shared" si="280"/>
        <v/>
      </c>
      <c r="FJ191" s="275">
        <f>VLOOKUP(C191,MOVI!C:DT,56,0)</f>
        <v>500000</v>
      </c>
      <c r="FK191" s="275">
        <f>VLOOKUP(C191,FPT!B:FI,56,0)</f>
        <v>500000</v>
      </c>
      <c r="FL191" t="str">
        <f t="shared" si="281"/>
        <v/>
      </c>
      <c r="FM191" s="275">
        <f>VLOOKUP(C191,MOVI!C:DT,57,0)</f>
        <v>0</v>
      </c>
      <c r="FN191" s="275">
        <f>VLOOKUP(C191,FPT!B:FL,57,0)</f>
        <v>0</v>
      </c>
      <c r="FO191" t="str">
        <f t="shared" si="282"/>
        <v/>
      </c>
      <c r="FP191" s="275">
        <f>VLOOKUP(C191,MOVI!C:DT,58,0)</f>
        <v>0</v>
      </c>
      <c r="FQ191" s="275">
        <f>VLOOKUP(C191,FPT!B:FO,58,0)</f>
        <v>0</v>
      </c>
      <c r="FR191" t="str">
        <f t="shared" si="283"/>
        <v/>
      </c>
      <c r="FS191" s="275">
        <f>VLOOKUP(C191,MOVI!C:DT,59,0)</f>
        <v>0</v>
      </c>
      <c r="FT191" s="275">
        <f>VLOOKUP(C191,FPT!B:FR,59,0)</f>
        <v>0</v>
      </c>
      <c r="FU191" t="str">
        <f t="shared" si="284"/>
        <v/>
      </c>
      <c r="FV191" s="275">
        <f>VLOOKUP(C191,MOVI!C:DT,60,0)</f>
        <v>0</v>
      </c>
      <c r="FW191" s="275">
        <f>VLOOKUP(C191,FPT!B:FU,60,0)</f>
        <v>0</v>
      </c>
      <c r="FX191" t="str">
        <f t="shared" si="285"/>
        <v/>
      </c>
      <c r="FY191" s="275">
        <f>VLOOKUP(C191,MOVI!C:DT,61,0)</f>
        <v>0</v>
      </c>
      <c r="FZ191" s="275">
        <f>VLOOKUP(C191,FPT!B:FX,61,0)</f>
        <v>0</v>
      </c>
      <c r="GA191" t="str">
        <f t="shared" si="286"/>
        <v/>
      </c>
      <c r="GB191" s="275">
        <f>VLOOKUP(C191,MOVI!C:DT,62,0)</f>
        <v>0</v>
      </c>
      <c r="GC191" s="275">
        <f>VLOOKUP(C191,FPT!B:GA,62,0)</f>
        <v>0</v>
      </c>
      <c r="GD191" t="str">
        <f t="shared" si="287"/>
        <v/>
      </c>
      <c r="GE191" s="275">
        <f>VLOOKUP(C191,MOVI!C:DT,63,0)</f>
        <v>0</v>
      </c>
      <c r="GF191" s="275">
        <f>VLOOKUP(C191,FPT!B:GD,63,0)</f>
        <v>0</v>
      </c>
      <c r="GG191" t="str">
        <f t="shared" si="288"/>
        <v/>
      </c>
      <c r="GH191" s="275">
        <f>VLOOKUP(C191,MOVI!C:DT,64,0)</f>
        <v>0</v>
      </c>
      <c r="GI191" s="275">
        <f>VLOOKUP(C191,FPT!B:GG,64,0)</f>
        <v>0</v>
      </c>
      <c r="GJ191" t="str">
        <f t="shared" si="289"/>
        <v/>
      </c>
      <c r="GK191" s="275">
        <f>VLOOKUP(C191,MOVI!C:DT,65,0)</f>
        <v>0</v>
      </c>
      <c r="GL191" s="275">
        <f>VLOOKUP(C191,FPT!B:GJ,65,0)</f>
        <v>0</v>
      </c>
      <c r="GM191" t="str">
        <f t="shared" si="290"/>
        <v/>
      </c>
      <c r="GN191" s="275">
        <f>VLOOKUP(C191,MOVI!C:DT,66,0)</f>
        <v>0</v>
      </c>
      <c r="GO191" s="275">
        <f>VLOOKUP(C191,FPT!B:GM,66,0)</f>
        <v>0</v>
      </c>
      <c r="GP191" t="str">
        <f t="shared" si="291"/>
        <v/>
      </c>
      <c r="GQ191" s="275">
        <f>VLOOKUP(C191,MOVI!C:DT,67,0)</f>
        <v>0</v>
      </c>
      <c r="GR191" s="275">
        <f>VLOOKUP(C191,FPT!B:GP,67,0)</f>
        <v>0</v>
      </c>
      <c r="GS191" t="str">
        <f t="shared" si="292"/>
        <v/>
      </c>
      <c r="GT191" s="275">
        <f>VLOOKUP(C191,MOVI!C:DT,68,0)</f>
        <v>0</v>
      </c>
      <c r="GU191" s="275">
        <f>VLOOKUP(C191,FPT!B:GS,68,0)</f>
        <v>0</v>
      </c>
      <c r="GV191" t="str">
        <f t="shared" si="293"/>
        <v/>
      </c>
      <c r="GW191" s="275">
        <f>VLOOKUP(C191,MOVI!C:DT,69,0)</f>
        <v>0</v>
      </c>
      <c r="GX191" s="275">
        <f>VLOOKUP(C191,FPT!B:GV,69,0)</f>
        <v>0</v>
      </c>
      <c r="GY191" t="str">
        <f t="shared" si="294"/>
        <v/>
      </c>
      <c r="GZ191" s="275">
        <f>VLOOKUP(C191,MOVI!C:DT,70,0)</f>
        <v>0</v>
      </c>
      <c r="HA191" s="275">
        <f>VLOOKUP(C191,FPT!B:GY,70,0)</f>
        <v>0</v>
      </c>
      <c r="HB191" t="str">
        <f t="shared" si="295"/>
        <v/>
      </c>
      <c r="HC191" s="275">
        <f>VLOOKUP(C191,MOVI!C:DT,71,0)</f>
        <v>5500000</v>
      </c>
      <c r="HD191" s="275">
        <f>ROUND(VLOOKUP(C191,FPT!B:HB,71,0),0)</f>
        <v>5500000</v>
      </c>
      <c r="HE191" t="str">
        <f t="shared" si="296"/>
        <v/>
      </c>
      <c r="HF191" s="275">
        <f>ROUND(VLOOKUP(C191,MOVI!C:DT,72,0),0)</f>
        <v>0</v>
      </c>
      <c r="HG191" s="275">
        <f>ROUND(VLOOKUP(C191,FPT!B:HE,72,0),0)</f>
        <v>0</v>
      </c>
      <c r="HH191" t="str">
        <f t="shared" si="297"/>
        <v/>
      </c>
      <c r="HI191" s="275">
        <f>VLOOKUP(C191,MOVI!C:DT,73,0)</f>
        <v>0</v>
      </c>
      <c r="HJ191" s="275">
        <f>VLOOKUP(C191,FPT!B:HH,73,0)</f>
        <v>0</v>
      </c>
      <c r="HK191" t="str">
        <f t="shared" si="298"/>
        <v/>
      </c>
      <c r="HL191" s="275">
        <f>VLOOKUP(C191,MOVI!C:DT,74,0)</f>
        <v>0</v>
      </c>
      <c r="HM191" s="275">
        <f>VLOOKUP(C191,FPT!B:HK,74,0)</f>
        <v>0</v>
      </c>
      <c r="HN191" t="str">
        <f t="shared" si="299"/>
        <v/>
      </c>
      <c r="HO191" s="275">
        <f>VLOOKUP(C191,MOVI!C:DT,75,0)</f>
        <v>0</v>
      </c>
      <c r="HP191" s="275">
        <f>VLOOKUP(C191,FPT!B:HN,75,0)</f>
        <v>0</v>
      </c>
      <c r="HQ191" t="str">
        <f t="shared" si="300"/>
        <v/>
      </c>
      <c r="HR191" s="275">
        <f>VLOOKUP(C191,MOVI!C:DT,76,0)</f>
        <v>0</v>
      </c>
      <c r="HS191" s="275">
        <f>VLOOKUP(C191,FPT!B:HQ,76,0)</f>
        <v>0</v>
      </c>
      <c r="HT191" t="str">
        <f t="shared" si="301"/>
        <v/>
      </c>
      <c r="HU191" s="275">
        <f>VLOOKUP(C191,MOVI!C:DT,77,0)</f>
        <v>0</v>
      </c>
      <c r="HV191" s="275">
        <f>VLOOKUP(C191,FPT!B:HT,77,0)</f>
        <v>0</v>
      </c>
      <c r="HW191" t="str">
        <f t="shared" si="302"/>
        <v/>
      </c>
      <c r="HX191" s="274">
        <f>VLOOKUP(C191,MOVI!C:CB,78,0)</f>
        <v>0</v>
      </c>
      <c r="HY191" s="261">
        <f>VLOOKUP(C191,FPT!$B:$CA,78,0)</f>
        <v>0</v>
      </c>
      <c r="HZ191" t="str">
        <f t="shared" si="303"/>
        <v/>
      </c>
      <c r="IA191" s="275">
        <f>VLOOKUP(C191,MOVI!C:CD,79,0)</f>
        <v>0</v>
      </c>
      <c r="IB191" s="275">
        <f>VLOOKUP(C191,FPT!B:HZ,79,0)</f>
        <v>0</v>
      </c>
      <c r="IC191" t="str">
        <f t="shared" si="304"/>
        <v/>
      </c>
      <c r="ID191" s="275">
        <f>VLOOKUP(C191,MOVI!C:CD,80,0)</f>
        <v>0</v>
      </c>
      <c r="IE191" s="275">
        <f>VLOOKUP(C191,FPT!B:IC,80,0)</f>
        <v>0</v>
      </c>
      <c r="IF191" t="str">
        <f t="shared" si="305"/>
        <v/>
      </c>
      <c r="IG191" s="275">
        <f>VLOOKUP(C191,MOVI!C:DT,81,0)</f>
        <v>0</v>
      </c>
      <c r="IH191" s="275">
        <f>VLOOKUP(C191,FPT!B:IF,81,0)</f>
        <v>0</v>
      </c>
      <c r="II191" t="str">
        <f t="shared" si="306"/>
        <v/>
      </c>
      <c r="IJ191" s="275">
        <f>VLOOKUP(C191,MOVI!C:DT,82,0)</f>
        <v>0</v>
      </c>
      <c r="IK191" s="275">
        <f>VLOOKUP(C191,FPT!B:II,82,0)</f>
        <v>0</v>
      </c>
      <c r="IL191" t="str">
        <f t="shared" si="307"/>
        <v/>
      </c>
      <c r="IM191" s="275">
        <f>ROUND(VLOOKUP(C191,MOVI!C:DT,83,0),0)</f>
        <v>0</v>
      </c>
      <c r="IN191" s="275">
        <f>ROUND(VLOOKUP(C191,FPT!B:IL,83,0),0)</f>
        <v>0</v>
      </c>
      <c r="IO191" t="str">
        <f t="shared" si="308"/>
        <v/>
      </c>
      <c r="IP191" s="275">
        <f>VLOOKUP(C191,MOVI!C:DT,84,0)</f>
        <v>5500000</v>
      </c>
      <c r="IQ191" s="275">
        <f>VLOOKUP(C191,FPT!B:IO,84,0)</f>
        <v>5500000</v>
      </c>
      <c r="IR191" t="str">
        <f t="shared" si="309"/>
        <v/>
      </c>
      <c r="IS191" s="275">
        <f>ROUND(VLOOKUP(C191,MOVI!C:DT,85,0),0)</f>
        <v>550000</v>
      </c>
      <c r="IT191" s="275">
        <f>ROUND(VLOOKUP(C191,FPT!B:IR,85,0),0)</f>
        <v>550000</v>
      </c>
      <c r="IU191" t="str">
        <f t="shared" si="310"/>
        <v/>
      </c>
      <c r="IV191" s="275">
        <f>VLOOKUP(C191,MOVI!C:DT,86,0)</f>
        <v>0</v>
      </c>
      <c r="IW191" s="275">
        <f>VLOOKUP(C191,FPT!B:IU,86,0)</f>
        <v>0</v>
      </c>
      <c r="IX191" t="str">
        <f t="shared" si="311"/>
        <v/>
      </c>
      <c r="IY191" s="275">
        <f>ROUND(VLOOKUP(C191,MOVI!C:DT,87,0),0)</f>
        <v>550000</v>
      </c>
      <c r="IZ191" s="275">
        <f>ROUND(VLOOKUP(C191,FPT!B:IX,87,0),0)</f>
        <v>550000</v>
      </c>
      <c r="JA191" t="str">
        <f t="shared" si="312"/>
        <v/>
      </c>
      <c r="JB191" s="275">
        <f>VLOOKUP(C191,MOVI!C:DT,88,0)</f>
        <v>0</v>
      </c>
      <c r="JC191" s="275">
        <f>VLOOKUP(C191,FPT!B:JA,88,0)</f>
        <v>0</v>
      </c>
      <c r="JD191" t="str">
        <f t="shared" si="313"/>
        <v/>
      </c>
      <c r="JE191" s="275">
        <f>VLOOKUP(C191,MOVI!C:DT,89,0)</f>
        <v>0</v>
      </c>
      <c r="JF191" s="275">
        <f>VLOOKUP(C191,FPT!B:JD,89,0)</f>
        <v>0</v>
      </c>
      <c r="JG191" t="str">
        <f t="shared" si="314"/>
        <v/>
      </c>
      <c r="JH191" s="275">
        <f>VLOOKUP(C191,MOVI!C:DT,90,0)</f>
        <v>0</v>
      </c>
      <c r="JI191" s="275">
        <f>VLOOKUP(C191,FPT!B:JG,90,0)</f>
        <v>0</v>
      </c>
      <c r="JJ191" t="str">
        <f t="shared" si="315"/>
        <v/>
      </c>
      <c r="JK191" s="275">
        <f>VLOOKUP(C191,MOVI!C:DT,91,0)</f>
        <v>0</v>
      </c>
      <c r="JL191" s="275">
        <f>VLOOKUP(C191,FPT!B:JJ,91,0)</f>
        <v>0</v>
      </c>
      <c r="JM191" t="str">
        <f t="shared" si="316"/>
        <v/>
      </c>
      <c r="JN191" s="275">
        <f>VLOOKUP(C191,MOVI!C:DT,92,0)</f>
        <v>0</v>
      </c>
      <c r="JO191" s="275">
        <f>VLOOKUP(C191,FPT!B:JM,92,0)</f>
        <v>0</v>
      </c>
      <c r="JP191" t="str">
        <f t="shared" si="317"/>
        <v/>
      </c>
      <c r="JQ191" s="275">
        <f>VLOOKUP(C191,MOVI!C:DT,93,0)</f>
        <v>0</v>
      </c>
      <c r="JR191" s="275">
        <f>VLOOKUP(C191,FPT!B:JP,93,0)</f>
        <v>0</v>
      </c>
      <c r="JS191" t="str">
        <f t="shared" si="318"/>
        <v/>
      </c>
      <c r="JT191" s="275">
        <f>VLOOKUP(C191,MOVI!C:DT,94,0)</f>
        <v>0</v>
      </c>
      <c r="JU191" s="275">
        <f>VLOOKUP(C191,FPT!B:JS,94,0)</f>
        <v>0</v>
      </c>
      <c r="JV191" t="str">
        <f t="shared" si="319"/>
        <v/>
      </c>
      <c r="JW191" s="275">
        <f>VLOOKUP(C191,MOVI!C:DT,95,0)</f>
        <v>4950000</v>
      </c>
      <c r="JX191" s="275">
        <f>VLOOKUP(C191,FPT!B:JV,95,0)</f>
        <v>4950000</v>
      </c>
      <c r="JY191" t="str">
        <f t="shared" si="320"/>
        <v/>
      </c>
      <c r="JZ191" s="275">
        <f>VLOOKUP(C191,MOVI!C:DT,96,0)</f>
        <v>0</v>
      </c>
      <c r="KA191" s="275">
        <f>VLOOKUP(C191,FPT!B:JY,96,0)</f>
        <v>0</v>
      </c>
      <c r="KB191" t="str">
        <f t="shared" si="321"/>
        <v/>
      </c>
      <c r="KC191" s="275">
        <f>VLOOKUP(C191,MOVI!C:DT,97,0)</f>
        <v>4950000</v>
      </c>
      <c r="KD191" s="275">
        <f>VLOOKUP(C191,FPT!B:KB,97,0)</f>
        <v>4950000</v>
      </c>
      <c r="KE191" t="str">
        <f t="shared" si="322"/>
        <v/>
      </c>
      <c r="KF191" s="275">
        <f>VLOOKUP(C191,MOVI!C:DT,98,0)</f>
        <v>0</v>
      </c>
      <c r="KG191" s="275">
        <f>VLOOKUP(C191,FPT!B:KE,98,0)</f>
        <v>0</v>
      </c>
      <c r="KH191" t="str">
        <f t="shared" si="323"/>
        <v/>
      </c>
      <c r="KI191" s="275">
        <f>VLOOKUP(C191,MOVI!C:DT,99,0)</f>
        <v>0</v>
      </c>
      <c r="KJ191" s="275">
        <f>VLOOKUP(C191,FPT!B:KH,99,0)</f>
        <v>0</v>
      </c>
      <c r="KK191" t="str">
        <f t="shared" si="324"/>
        <v/>
      </c>
      <c r="KL191" s="275">
        <f>VLOOKUP(C191,MOVI!C:DT,100,0)</f>
        <v>0</v>
      </c>
      <c r="KM191" s="275">
        <f>VLOOKUP(C191,FPT!B:KK,100,0)</f>
        <v>0</v>
      </c>
      <c r="KN191" t="str">
        <f t="shared" si="325"/>
        <v/>
      </c>
      <c r="KO191" s="275">
        <f>VLOOKUP(C191,MOVI!C:DT,101,0)</f>
        <v>0</v>
      </c>
      <c r="KP191" s="275">
        <f>VLOOKUP(C191,FPT!B:KN,101,0)</f>
        <v>0</v>
      </c>
      <c r="KQ191" t="str">
        <f t="shared" si="326"/>
        <v/>
      </c>
      <c r="KR191" s="275">
        <f>VLOOKUP(C191,MOVI!C:DT,102,0)</f>
        <v>0</v>
      </c>
      <c r="KS191" s="275">
        <f>VLOOKUP(C191,FPT!B:KQ,102,0)</f>
        <v>0</v>
      </c>
      <c r="KT191" t="str">
        <f t="shared" si="327"/>
        <v/>
      </c>
      <c r="KU191" s="275">
        <f>VLOOKUP(C191,MOVI!C:DT,103,0)</f>
        <v>0</v>
      </c>
      <c r="KV191" s="275">
        <f>VLOOKUP(C191,FPT!B:KT,103,0)</f>
        <v>0</v>
      </c>
      <c r="KW191" t="str">
        <f t="shared" si="328"/>
        <v/>
      </c>
      <c r="KX191" s="275">
        <f>VLOOKUP(C191,MOVI!C:DT,104,0)</f>
        <v>0</v>
      </c>
      <c r="KY191" s="275">
        <f>VLOOKUP(C191,FPT!B:KW,104,0)</f>
        <v>0</v>
      </c>
      <c r="KZ191" t="str">
        <f t="shared" si="329"/>
        <v/>
      </c>
      <c r="LA191" s="275">
        <f>VLOOKUP(C191,MOVI!C:DT,105,0)</f>
        <v>0</v>
      </c>
      <c r="LB191" s="275">
        <f>VLOOKUP(C191,FPT!B:KZ,105,0)</f>
        <v>0</v>
      </c>
      <c r="LC191" t="str">
        <f t="shared" si="330"/>
        <v/>
      </c>
      <c r="LD191" s="275">
        <f>VLOOKUP(C191,MOVI!C:DT,106,0)</f>
        <v>5500000</v>
      </c>
      <c r="LE191" s="275">
        <f>VLOOKUP(C191,FPT!B:LC,106,0)</f>
        <v>5500000</v>
      </c>
      <c r="LF191" t="str">
        <f t="shared" si="331"/>
        <v/>
      </c>
      <c r="LG191" s="273">
        <f>VLOOKUP(C191,MOVI!C:DT,107,0)</f>
        <v>0</v>
      </c>
      <c r="LH191" s="273">
        <f>VLOOKUP(C191,FPT!B:LF,107,0)</f>
        <v>0</v>
      </c>
      <c r="LI191" t="str">
        <f t="shared" si="332"/>
        <v/>
      </c>
      <c r="LJ191" t="str">
        <f>VLOOKUP(C191,MOVI!C:DV,108,0)</f>
        <v>MoviSouthSales</v>
      </c>
      <c r="LK191" s="252" t="str">
        <f>VLOOKUP(C191,FPT!B:LI,108,0)</f>
        <v>MoviSouthSales</v>
      </c>
      <c r="LL191" t="str">
        <f t="shared" si="333"/>
        <v/>
      </c>
      <c r="LM191" s="275">
        <f>ROUND(VLOOKUP(C191,MOVI!C:DV,109,0),0)</f>
        <v>416667</v>
      </c>
      <c r="LN191" s="275">
        <f>ROUND(VLOOKUP(C191,FPT!B:LL,109,0),0)</f>
        <v>416667</v>
      </c>
      <c r="LO191" t="str">
        <f t="shared" si="334"/>
        <v/>
      </c>
      <c r="LP191" t="str">
        <f>VLOOKUP(C191,MOVI!C:DV,110,0)</f>
        <v>HCM</v>
      </c>
      <c r="LQ191" s="247" t="str">
        <f>VLOOKUP(C191,FPT!B:LO,110,0)</f>
        <v>HCM</v>
      </c>
      <c r="LR191" t="str">
        <f t="shared" si="335"/>
        <v/>
      </c>
      <c r="LS191">
        <f>MOVI!DI186</f>
        <v>22</v>
      </c>
      <c r="LV191">
        <f>MOVI!DJ186</f>
        <v>0</v>
      </c>
      <c r="LW191">
        <f>MOVI!DK186</f>
        <v>0</v>
      </c>
      <c r="LX191">
        <f>MOVI!DL186</f>
        <v>0</v>
      </c>
      <c r="LY191">
        <f>MOVI!DM186</f>
        <v>0</v>
      </c>
      <c r="LZ191">
        <f>MOVI!DN186</f>
        <v>0</v>
      </c>
      <c r="MA191">
        <f>MOVI!DO186</f>
        <v>0</v>
      </c>
      <c r="MB191" t="str">
        <f>MOVI!DP186</f>
        <v>HCM</v>
      </c>
      <c r="MC191">
        <f>MOVI!DQ186</f>
        <v>0</v>
      </c>
      <c r="MD191">
        <f>MOVI!DR186</f>
        <v>0</v>
      </c>
      <c r="ME191" t="str">
        <f>VLOOKUP(C191,MOVI!C:DV,121,0)</f>
        <v>Group 3</v>
      </c>
      <c r="MF191" s="252" t="str">
        <f>VLOOKUP(C191,FPT!B:MD,111,0)</f>
        <v>Group 3</v>
      </c>
      <c r="MG191" t="str">
        <f t="shared" si="339"/>
        <v/>
      </c>
      <c r="MH191" t="str">
        <f>VLOOKUP(C191,MOVI!C:DT,122,0)</f>
        <v>MoviSouthGroup 3</v>
      </c>
      <c r="MI191" s="252" t="str">
        <f>VLOOKUP(C191,FPT!B:DS,112,0)</f>
        <v>MoviSouthGroup 3</v>
      </c>
      <c r="MJ191" t="str">
        <f t="shared" si="336"/>
        <v/>
      </c>
    </row>
    <row r="192" spans="1:348" x14ac:dyDescent="0.25">
      <c r="A192">
        <v>184</v>
      </c>
      <c r="B192" s="48">
        <v>6218</v>
      </c>
      <c r="C192" s="271" t="s">
        <v>1131</v>
      </c>
      <c r="D192" t="str">
        <f>VLOOKUP(C192,MOVI!C:D,2,0)</f>
        <v>Trần Thị Mỹ Thu</v>
      </c>
      <c r="E192" t="str">
        <f>VLOOKUP(C192,FPT!B:C,2,0)</f>
        <v>Trần Thị Mỹ Thu</v>
      </c>
      <c r="F192" t="str">
        <f t="shared" si="229"/>
        <v/>
      </c>
      <c r="G192" t="str">
        <f>VLOOKUP(C192,MOVI!C:E,3,0)</f>
        <v>Sales</v>
      </c>
      <c r="H192" t="str">
        <f>VLOOKUP(C192,FPT!B:F,3,0)</f>
        <v>Sales</v>
      </c>
      <c r="I192" t="str">
        <f t="shared" si="230"/>
        <v/>
      </c>
      <c r="J192" t="str">
        <f>VLOOKUP(C192,MOVI!C:H,4,0)</f>
        <v>Corporate sales</v>
      </c>
      <c r="K192" t="str">
        <f>VLOOKUP(C192,FPT!B:I,4,0)</f>
        <v>Corporate sales</v>
      </c>
      <c r="L192" t="str">
        <f t="shared" si="231"/>
        <v/>
      </c>
      <c r="M192" t="str">
        <f>VLOOKUP(C192,MOVI!C:DT,5,0)</f>
        <v>Associate</v>
      </c>
      <c r="N192" t="str">
        <f>VLOOKUP(C192,FPT!B:L,5,0)</f>
        <v>Associate</v>
      </c>
      <c r="O192" t="str">
        <f t="shared" si="232"/>
        <v/>
      </c>
      <c r="P192" t="str">
        <f>VLOOKUP(C192,MOVI!C:DT,6,0)</f>
        <v>Partnership Support Executive</v>
      </c>
      <c r="Q192" t="str">
        <f>VLOOKUP(C192,FPT!B:O,6,0)</f>
        <v>Partnership Support Executive</v>
      </c>
      <c r="R192" t="str">
        <f t="shared" si="233"/>
        <v/>
      </c>
      <c r="S192" t="str">
        <f>VLOOKUP(C192,MOVI!C:DT,7,0)</f>
        <v>South</v>
      </c>
      <c r="T192" t="str">
        <f>VLOOKUP(C192,FPT!B:R,7,0)</f>
        <v>South</v>
      </c>
      <c r="U192" t="str">
        <f t="shared" si="234"/>
        <v/>
      </c>
      <c r="V192" t="str">
        <f>VLOOKUP(C192,MOVI!C:DT,8,0)</f>
        <v>Movi</v>
      </c>
      <c r="W192" t="str">
        <f>VLOOKUP(C192,FPT!B:U,8,0)</f>
        <v>Movi</v>
      </c>
      <c r="X192" t="str">
        <f t="shared" si="235"/>
        <v/>
      </c>
      <c r="Y192" t="str">
        <f>VLOOKUP(C192,MOVI!C:DT,9,0)</f>
        <v>Full-time</v>
      </c>
      <c r="Z192" t="str">
        <f>VLOOKUP(C192,FPT!B:X,9,0)</f>
        <v>Full-time</v>
      </c>
      <c r="AA192" t="str">
        <f t="shared" si="236"/>
        <v/>
      </c>
      <c r="AB192" s="287" t="str">
        <f>VLOOKUP(C192,MOVI!C:DT,10,0)</f>
        <v>Probation</v>
      </c>
      <c r="AC192" t="str">
        <f>VLOOKUP(C192,FPT!B:AA,10,0)</f>
        <v>Permanent</v>
      </c>
      <c r="AD192" t="str">
        <f t="shared" si="237"/>
        <v>Lệch</v>
      </c>
      <c r="AE192" s="247">
        <f>VLOOKUP(C192,MOVI!C:DT,11,0)</f>
        <v>44495</v>
      </c>
      <c r="AF192" s="247">
        <f>VLOOKUP(C192,FPT!B:AD,11,0)</f>
        <v>44495</v>
      </c>
      <c r="AG192" t="str">
        <f t="shared" si="238"/>
        <v/>
      </c>
      <c r="AH192" s="260" t="str">
        <f>VLOOKUP(C192,MOVI!C:DT,12,0)</f>
        <v/>
      </c>
      <c r="AI192" s="260"/>
      <c r="AJ192" t="str">
        <f t="shared" si="338"/>
        <v/>
      </c>
      <c r="AK192">
        <f>VLOOKUP(C192,MOVI!C:DT,13,0)</f>
        <v>0</v>
      </c>
      <c r="AL192" s="247">
        <f>VLOOKUP(C192,FPT!B:AJ,13,0)</f>
        <v>0</v>
      </c>
      <c r="AM192" t="str">
        <f t="shared" si="337"/>
        <v/>
      </c>
      <c r="AN192" s="247">
        <f>VLOOKUP(C192,MOVI!C:DT,14,0)</f>
        <v>0</v>
      </c>
      <c r="AO192" s="247">
        <f>VLOOKUP(C192,FPT!B:AM,14,0)</f>
        <v>0</v>
      </c>
      <c r="AP192" t="str">
        <f t="shared" si="239"/>
        <v/>
      </c>
      <c r="AQ192" t="str">
        <f>VLOOKUP(C192,MOVI!C:DT,15,0)</f>
        <v>JO</v>
      </c>
      <c r="AR192" s="247">
        <f>VLOOKUP(C192,FPT!B:AP,15,0)</f>
        <v>0</v>
      </c>
      <c r="AS192" t="str">
        <f t="shared" si="240"/>
        <v>Lệch</v>
      </c>
      <c r="AT192" s="282">
        <f>VLOOKUP(C192,MOVI!C:DT,16,0)</f>
        <v>0.1</v>
      </c>
      <c r="AU192" s="288" t="str">
        <f>VLOOKUP(C192,FPT!B:AS,16,0)</f>
        <v>10%</v>
      </c>
      <c r="AV192" t="str">
        <f t="shared" si="241"/>
        <v>Lệch</v>
      </c>
      <c r="AW192" t="str">
        <f>VLOOKUP(C192,MOVI!C:DT,17,0)</f>
        <v>L</v>
      </c>
      <c r="AX192" s="247" t="str">
        <f>VLOOKUP(C192,FPT!B:AV,17,0)</f>
        <v>L</v>
      </c>
      <c r="AY192" t="str">
        <f t="shared" si="242"/>
        <v/>
      </c>
      <c r="AZ192">
        <f>VLOOKUP(C192,MOVI!C:DT,18,0)</f>
        <v>0</v>
      </c>
      <c r="BA192" s="247">
        <f>VLOOKUP(C192,FPT!B:AY,18,0)</f>
        <v>0</v>
      </c>
      <c r="BB192" t="str">
        <f t="shared" si="243"/>
        <v/>
      </c>
      <c r="BC192" s="275">
        <f>VLOOKUP(C192,MOVI!C:DT,19,0)</f>
        <v>5000000</v>
      </c>
      <c r="BD192" s="275">
        <f>VLOOKUP(C192,FPT!B:BB,19,0)</f>
        <v>5000000</v>
      </c>
      <c r="BE192" t="str">
        <f t="shared" si="244"/>
        <v/>
      </c>
      <c r="BF192">
        <f>VLOOKUP(C192,MOVI!C:DT,20,0)</f>
        <v>0</v>
      </c>
      <c r="BG192" s="252">
        <f>VLOOKUP(C192,FPT!B:BE,20,0)</f>
        <v>0</v>
      </c>
      <c r="BH192" t="str">
        <f t="shared" si="245"/>
        <v/>
      </c>
      <c r="BI192" s="275">
        <f>VLOOKUP(C192,MOVI!C:DT,21,0)</f>
        <v>5000000</v>
      </c>
      <c r="BJ192" s="275">
        <f>VLOOKUP(C192,FPT!B:BH,21,0)</f>
        <v>5000000</v>
      </c>
      <c r="BK192" t="str">
        <f t="shared" si="246"/>
        <v/>
      </c>
      <c r="BL192" s="275">
        <f>VLOOKUP(C192,MOVI!C:DT,22,0)</f>
        <v>0</v>
      </c>
      <c r="BM192" s="275">
        <f>VLOOKUP(C192,FPT!B:BK,22,0)</f>
        <v>0</v>
      </c>
      <c r="BN192" t="str">
        <f t="shared" si="247"/>
        <v/>
      </c>
      <c r="BO192" s="275">
        <f>VLOOKUP(C192,MOVI!C:DT,23,0)</f>
        <v>500000</v>
      </c>
      <c r="BP192" s="275">
        <f>VLOOKUP(C192,FPT!B:BN,23,0)</f>
        <v>500000</v>
      </c>
      <c r="BQ192" t="str">
        <f t="shared" si="248"/>
        <v/>
      </c>
      <c r="BR192" s="275">
        <f>VLOOKUP(C192,MOVI!C:DT,24,0)</f>
        <v>0</v>
      </c>
      <c r="BS192" s="275">
        <f>VLOOKUP(C192,FPT!B:BQ,24,0)</f>
        <v>0</v>
      </c>
      <c r="BT192" t="str">
        <f t="shared" si="249"/>
        <v/>
      </c>
      <c r="BU192" s="275">
        <f>VLOOKUP(C192,MOVI!C:DT,25,0)</f>
        <v>0</v>
      </c>
      <c r="BV192" s="275">
        <f>VLOOKUP(C192,FPT!B:BT,25,0)</f>
        <v>0</v>
      </c>
      <c r="BW192" t="str">
        <f t="shared" si="250"/>
        <v/>
      </c>
      <c r="BX192" s="275">
        <f>VLOOKUP(C192,MOVI!C:DT,26,0)</f>
        <v>0</v>
      </c>
      <c r="BY192" s="275">
        <f>VLOOKUP(C192,FPT!B:BW,26,0)</f>
        <v>0</v>
      </c>
      <c r="BZ192" t="str">
        <f t="shared" si="251"/>
        <v/>
      </c>
      <c r="CA192" s="275">
        <f>VLOOKUP(C192,MOVI!C:DT,27,0)</f>
        <v>0</v>
      </c>
      <c r="CB192" s="275">
        <f>VLOOKUP(C192,FPT!B:BZ,27,0)</f>
        <v>0</v>
      </c>
      <c r="CC192" t="str">
        <f t="shared" si="252"/>
        <v/>
      </c>
      <c r="CD192" s="275">
        <f>VLOOKUP(C192,MOVI!C:DT,28,0)</f>
        <v>500000</v>
      </c>
      <c r="CE192" s="275">
        <f>VLOOKUP(C192,FPT!B:CC,28,0)</f>
        <v>500000</v>
      </c>
      <c r="CF192" t="str">
        <f t="shared" si="253"/>
        <v/>
      </c>
      <c r="CG192" t="str">
        <f>VLOOKUP(C192,MOVI!C:DT,29,0)</f>
        <v>CN</v>
      </c>
      <c r="CH192" s="252" t="str">
        <f>VLOOKUP(C192,FPT!B:CF,29,0)</f>
        <v>CN</v>
      </c>
      <c r="CI192" t="str">
        <f t="shared" si="254"/>
        <v/>
      </c>
      <c r="CJ192">
        <f>VLOOKUP(C192,MOVI!C:DT,30,0)</f>
        <v>26</v>
      </c>
      <c r="CK192" s="252">
        <f>VLOOKUP(C192,FPT!B:CI,30,0)</f>
        <v>26</v>
      </c>
      <c r="CL192" t="str">
        <f t="shared" si="255"/>
        <v/>
      </c>
      <c r="CM192">
        <f>VLOOKUP(C192,MOVI!C:DT,31,0)</f>
        <v>26</v>
      </c>
      <c r="CN192" s="252">
        <f>VLOOKUP(C192,FPT!B:CL,31,0)</f>
        <v>26</v>
      </c>
      <c r="CO192" t="str">
        <f t="shared" si="256"/>
        <v/>
      </c>
      <c r="CP192" s="275">
        <f>VLOOKUP(C192,MOVI!C:DT,32,0)</f>
        <v>0</v>
      </c>
      <c r="CQ192" s="275">
        <f>VLOOKUP(C192,FPT!B:CO,32,0)</f>
        <v>0</v>
      </c>
      <c r="CR192" t="str">
        <f t="shared" si="257"/>
        <v/>
      </c>
      <c r="CS192" s="275">
        <f>VLOOKUP(C192,MOVI!C:DT,33,0)</f>
        <v>0</v>
      </c>
      <c r="CT192" s="275">
        <f>VLOOKUP(C192,FPT!B:CR,33,0)</f>
        <v>0</v>
      </c>
      <c r="CU192" t="str">
        <f t="shared" si="258"/>
        <v/>
      </c>
      <c r="CV192" s="275">
        <f>VLOOKUP(C192,MOVI!C:DT,34,0)</f>
        <v>0</v>
      </c>
      <c r="CW192" s="275">
        <f>VLOOKUP(C192,FPT!B:CU,34,0)</f>
        <v>0</v>
      </c>
      <c r="CX192" t="str">
        <f t="shared" si="259"/>
        <v/>
      </c>
      <c r="CY192" s="275">
        <f>VLOOKUP(C192,MOVI!C:DT,35,0)</f>
        <v>26</v>
      </c>
      <c r="CZ192" s="275">
        <f>VLOOKUP(C192,FPT!B:CX,35,0)</f>
        <v>26</v>
      </c>
      <c r="DA192" t="str">
        <f t="shared" si="260"/>
        <v/>
      </c>
      <c r="DB192" s="275">
        <f>VLOOKUP(C192,MOVI!C:DT,36,0)</f>
        <v>0</v>
      </c>
      <c r="DC192" s="275">
        <f>VLOOKUP(C192,FPT!B:DA,36,0)</f>
        <v>0</v>
      </c>
      <c r="DD192" t="str">
        <f t="shared" si="261"/>
        <v/>
      </c>
      <c r="DE192" s="275">
        <f>VLOOKUP(C192,MOVI!C:DT,37,0)</f>
        <v>0</v>
      </c>
      <c r="DF192" s="275">
        <f>VLOOKUP(C192,FPT!B:DD,37,0)</f>
        <v>0</v>
      </c>
      <c r="DG192" t="str">
        <f t="shared" si="262"/>
        <v/>
      </c>
      <c r="DH192" s="275">
        <f>VLOOKUP(C192,MOVI!C:DT,38,0)</f>
        <v>0</v>
      </c>
      <c r="DI192" s="275">
        <f>VLOOKUP(C192,FPT!B:DG,38,0)</f>
        <v>0</v>
      </c>
      <c r="DJ192" t="str">
        <f t="shared" si="263"/>
        <v/>
      </c>
      <c r="DK192" s="275">
        <f>VLOOKUP(C192,MOVI!C:DT,39,0)</f>
        <v>0</v>
      </c>
      <c r="DL192" s="275">
        <f>VLOOKUP(C192,FPT!B:DJ,39,0)</f>
        <v>0</v>
      </c>
      <c r="DM192" t="str">
        <f t="shared" si="264"/>
        <v/>
      </c>
      <c r="DN192" s="275">
        <f>VLOOKUP(C192,MOVI!C:DT,40,0)</f>
        <v>0</v>
      </c>
      <c r="DO192" s="275">
        <f>VLOOKUP(C192,FPT!B:DM,40,0)</f>
        <v>0</v>
      </c>
      <c r="DP192" t="str">
        <f t="shared" si="265"/>
        <v/>
      </c>
      <c r="DQ192" s="275">
        <f>VLOOKUP(C192,MOVI!C:DT,41,0)</f>
        <v>0</v>
      </c>
      <c r="DR192" s="275">
        <f>VLOOKUP(C192,FPT!B:DP,41,0)</f>
        <v>0</v>
      </c>
      <c r="DS192" t="str">
        <f t="shared" si="266"/>
        <v/>
      </c>
      <c r="DT192" s="275">
        <f>VLOOKUP(C192,MOVI!C:DT,42,0)</f>
        <v>5000000</v>
      </c>
      <c r="DU192" s="275">
        <f>ROUND(VLOOKUP(C192,FPT!B:DS,42,0),0)</f>
        <v>5000000</v>
      </c>
      <c r="DV192" t="str">
        <f t="shared" si="267"/>
        <v/>
      </c>
      <c r="DW192" s="275">
        <f>VLOOKUP(C192,MOVI!C:DT,43,0)</f>
        <v>0</v>
      </c>
      <c r="DX192" s="275">
        <f>VLOOKUP(C192,FPT!B:DV,43,0)</f>
        <v>0</v>
      </c>
      <c r="DY192" t="str">
        <f t="shared" si="268"/>
        <v/>
      </c>
      <c r="DZ192" s="275">
        <f>VLOOKUP(C192,MOVI!C:DT,44,0)</f>
        <v>0</v>
      </c>
      <c r="EA192" s="275">
        <f>VLOOKUP(C192,FPT!B:DY,44,0)</f>
        <v>0</v>
      </c>
      <c r="EB192" t="str">
        <f t="shared" si="269"/>
        <v/>
      </c>
      <c r="EC192" s="275">
        <f>VLOOKUP(C192,MOVI!C:DT,45,0)</f>
        <v>5000000</v>
      </c>
      <c r="ED192" s="275">
        <f>ROUND(VLOOKUP(C192,FPT!B:EB,45,0),0)</f>
        <v>5000000</v>
      </c>
      <c r="EE192" t="str">
        <f t="shared" si="270"/>
        <v/>
      </c>
      <c r="EF192" s="275">
        <f>VLOOKUP(C192,MOVI!C:DT,46,0)</f>
        <v>0</v>
      </c>
      <c r="EG192" s="275">
        <f>VLOOKUP(C192,FPT!B:EE,46,0)</f>
        <v>0</v>
      </c>
      <c r="EH192" t="str">
        <f t="shared" si="271"/>
        <v/>
      </c>
      <c r="EI192" s="275">
        <f>VLOOKUP(C192,MOVI!C:DT,47,0)</f>
        <v>500000</v>
      </c>
      <c r="EJ192" s="275">
        <f>VLOOKUP(C192,FPT!B:EH,47,0)</f>
        <v>500000</v>
      </c>
      <c r="EK192" t="str">
        <f t="shared" si="272"/>
        <v/>
      </c>
      <c r="EL192" s="275">
        <f>VLOOKUP(C192,MOVI!C:DT,48,0)</f>
        <v>0</v>
      </c>
      <c r="EM192" s="275">
        <f>VLOOKUP(C192,FPT!B:EK,48,0)</f>
        <v>0</v>
      </c>
      <c r="EN192" t="str">
        <f t="shared" si="273"/>
        <v/>
      </c>
      <c r="EO192" s="275">
        <f>VLOOKUP(C192,MOVI!C:DT,49,0)</f>
        <v>0</v>
      </c>
      <c r="EP192" s="275">
        <f>VLOOKUP(C192,FPT!B:EN,49,0)</f>
        <v>0</v>
      </c>
      <c r="EQ192" t="str">
        <f t="shared" si="274"/>
        <v/>
      </c>
      <c r="ER192" s="275">
        <f>VLOOKUP(C192,MOVI!C:DT,50,0)</f>
        <v>0</v>
      </c>
      <c r="ES192" s="275">
        <f>VLOOKUP(C192,FPT!B:EQ,50,0)</f>
        <v>0</v>
      </c>
      <c r="ET192" t="str">
        <f t="shared" si="275"/>
        <v/>
      </c>
      <c r="EU192" s="275">
        <f>VLOOKUP(C192,MOVI!C:DT,51,0)</f>
        <v>0</v>
      </c>
      <c r="EV192" s="275">
        <f>VLOOKUP(C192,FPT!B:ET,51,0)</f>
        <v>0</v>
      </c>
      <c r="EW192" t="str">
        <f t="shared" si="276"/>
        <v/>
      </c>
      <c r="EX192" s="275">
        <f>VLOOKUP(C192,MOVI!C:DT,52,0)</f>
        <v>0</v>
      </c>
      <c r="EY192" s="275">
        <f>VLOOKUP(C192,FPT!B:EW,52,0)</f>
        <v>0</v>
      </c>
      <c r="EZ192" t="str">
        <f t="shared" si="277"/>
        <v/>
      </c>
      <c r="FA192" s="275">
        <f>VLOOKUP(C192,MOVI!C:DT,53,0)</f>
        <v>0</v>
      </c>
      <c r="FB192" s="275">
        <f>VLOOKUP(C192,FPT!B:EZ,53,0)</f>
        <v>0</v>
      </c>
      <c r="FC192" t="str">
        <f t="shared" si="278"/>
        <v/>
      </c>
      <c r="FD192" s="275">
        <f>VLOOKUP(C192,MOVI!C:DT,54,0)</f>
        <v>0</v>
      </c>
      <c r="FE192" s="275">
        <f>VLOOKUP(C192,FPT!B:FC,54,0)</f>
        <v>0</v>
      </c>
      <c r="FF192" t="str">
        <f t="shared" si="279"/>
        <v/>
      </c>
      <c r="FG192" s="275">
        <f>VLOOKUP(C192,MOVI!C:DT,55,0)</f>
        <v>0</v>
      </c>
      <c r="FH192" s="275">
        <f>VLOOKUP(C192,FPT!B:FF,55,0)</f>
        <v>0</v>
      </c>
      <c r="FI192" t="str">
        <f t="shared" si="280"/>
        <v/>
      </c>
      <c r="FJ192" s="275">
        <f>VLOOKUP(C192,MOVI!C:DT,56,0)</f>
        <v>500000</v>
      </c>
      <c r="FK192" s="275">
        <f>VLOOKUP(C192,FPT!B:FI,56,0)</f>
        <v>500000</v>
      </c>
      <c r="FL192" t="str">
        <f t="shared" si="281"/>
        <v/>
      </c>
      <c r="FM192" s="275">
        <f>VLOOKUP(C192,MOVI!C:DT,57,0)</f>
        <v>0</v>
      </c>
      <c r="FN192" s="275">
        <f>VLOOKUP(C192,FPT!B:FL,57,0)</f>
        <v>0</v>
      </c>
      <c r="FO192" t="str">
        <f t="shared" si="282"/>
        <v/>
      </c>
      <c r="FP192" s="275">
        <f>VLOOKUP(C192,MOVI!C:DT,58,0)</f>
        <v>0</v>
      </c>
      <c r="FQ192" s="275">
        <f>VLOOKUP(C192,FPT!B:FO,58,0)</f>
        <v>0</v>
      </c>
      <c r="FR192" t="str">
        <f t="shared" si="283"/>
        <v/>
      </c>
      <c r="FS192" s="275">
        <f>VLOOKUP(C192,MOVI!C:DT,59,0)</f>
        <v>0</v>
      </c>
      <c r="FT192" s="275">
        <f>VLOOKUP(C192,FPT!B:FR,59,0)</f>
        <v>0</v>
      </c>
      <c r="FU192" t="str">
        <f t="shared" si="284"/>
        <v/>
      </c>
      <c r="FV192" s="275">
        <f>VLOOKUP(C192,MOVI!C:DT,60,0)</f>
        <v>0</v>
      </c>
      <c r="FW192" s="275">
        <f>VLOOKUP(C192,FPT!B:FU,60,0)</f>
        <v>0</v>
      </c>
      <c r="FX192" t="str">
        <f t="shared" si="285"/>
        <v/>
      </c>
      <c r="FY192" s="275">
        <f>VLOOKUP(C192,MOVI!C:DT,61,0)</f>
        <v>0</v>
      </c>
      <c r="FZ192" s="275">
        <f>VLOOKUP(C192,FPT!B:FX,61,0)</f>
        <v>0</v>
      </c>
      <c r="GA192" t="str">
        <f t="shared" si="286"/>
        <v/>
      </c>
      <c r="GB192" s="275">
        <f>VLOOKUP(C192,MOVI!C:DT,62,0)</f>
        <v>0</v>
      </c>
      <c r="GC192" s="275">
        <f>VLOOKUP(C192,FPT!B:GA,62,0)</f>
        <v>0</v>
      </c>
      <c r="GD192" t="str">
        <f t="shared" si="287"/>
        <v/>
      </c>
      <c r="GE192" s="275">
        <f>VLOOKUP(C192,MOVI!C:DT,63,0)</f>
        <v>0</v>
      </c>
      <c r="GF192" s="275">
        <f>VLOOKUP(C192,FPT!B:GD,63,0)</f>
        <v>0</v>
      </c>
      <c r="GG192" t="str">
        <f t="shared" si="288"/>
        <v/>
      </c>
      <c r="GH192" s="275">
        <f>VLOOKUP(C192,MOVI!C:DT,64,0)</f>
        <v>0</v>
      </c>
      <c r="GI192" s="275">
        <f>VLOOKUP(C192,FPT!B:GG,64,0)</f>
        <v>0</v>
      </c>
      <c r="GJ192" t="str">
        <f t="shared" si="289"/>
        <v/>
      </c>
      <c r="GK192" s="275">
        <f>VLOOKUP(C192,MOVI!C:DT,65,0)</f>
        <v>0</v>
      </c>
      <c r="GL192" s="275">
        <f>VLOOKUP(C192,FPT!B:GJ,65,0)</f>
        <v>0</v>
      </c>
      <c r="GM192" t="str">
        <f t="shared" si="290"/>
        <v/>
      </c>
      <c r="GN192" s="275">
        <f>VLOOKUP(C192,MOVI!C:DT,66,0)</f>
        <v>0</v>
      </c>
      <c r="GO192" s="275">
        <f>VLOOKUP(C192,FPT!B:GM,66,0)</f>
        <v>0</v>
      </c>
      <c r="GP192" t="str">
        <f t="shared" si="291"/>
        <v/>
      </c>
      <c r="GQ192" s="275">
        <f>VLOOKUP(C192,MOVI!C:DT,67,0)</f>
        <v>0</v>
      </c>
      <c r="GR192" s="275">
        <f>VLOOKUP(C192,FPT!B:GP,67,0)</f>
        <v>0</v>
      </c>
      <c r="GS192" t="str">
        <f t="shared" si="292"/>
        <v/>
      </c>
      <c r="GT192" s="275">
        <f>VLOOKUP(C192,MOVI!C:DT,68,0)</f>
        <v>0</v>
      </c>
      <c r="GU192" s="275">
        <f>VLOOKUP(C192,FPT!B:GS,68,0)</f>
        <v>0</v>
      </c>
      <c r="GV192" t="str">
        <f t="shared" si="293"/>
        <v/>
      </c>
      <c r="GW192" s="275">
        <f>VLOOKUP(C192,MOVI!C:DT,69,0)</f>
        <v>0</v>
      </c>
      <c r="GX192" s="275">
        <f>VLOOKUP(C192,FPT!B:GV,69,0)</f>
        <v>0</v>
      </c>
      <c r="GY192" t="str">
        <f t="shared" si="294"/>
        <v/>
      </c>
      <c r="GZ192" s="275">
        <f>VLOOKUP(C192,MOVI!C:DT,70,0)</f>
        <v>0</v>
      </c>
      <c r="HA192" s="275">
        <f>VLOOKUP(C192,FPT!B:GY,70,0)</f>
        <v>0</v>
      </c>
      <c r="HB192" t="str">
        <f t="shared" si="295"/>
        <v/>
      </c>
      <c r="HC192" s="275">
        <f>VLOOKUP(C192,MOVI!C:DT,71,0)</f>
        <v>5500000</v>
      </c>
      <c r="HD192" s="275">
        <f>ROUND(VLOOKUP(C192,FPT!B:HB,71,0),0)</f>
        <v>5500000</v>
      </c>
      <c r="HE192" t="str">
        <f t="shared" si="296"/>
        <v/>
      </c>
      <c r="HF192" s="275">
        <f>ROUND(VLOOKUP(C192,MOVI!C:DT,72,0),0)</f>
        <v>0</v>
      </c>
      <c r="HG192" s="275">
        <f>ROUND(VLOOKUP(C192,FPT!B:HE,72,0),0)</f>
        <v>0</v>
      </c>
      <c r="HH192" t="str">
        <f t="shared" si="297"/>
        <v/>
      </c>
      <c r="HI192" s="275">
        <f>VLOOKUP(C192,MOVI!C:DT,73,0)</f>
        <v>0</v>
      </c>
      <c r="HJ192" s="275">
        <f>VLOOKUP(C192,FPT!B:HH,73,0)</f>
        <v>0</v>
      </c>
      <c r="HK192" t="str">
        <f t="shared" si="298"/>
        <v/>
      </c>
      <c r="HL192" s="275">
        <f>VLOOKUP(C192,MOVI!C:DT,74,0)</f>
        <v>0</v>
      </c>
      <c r="HM192" s="275">
        <f>VLOOKUP(C192,FPT!B:HK,74,0)</f>
        <v>0</v>
      </c>
      <c r="HN192" t="str">
        <f t="shared" si="299"/>
        <v/>
      </c>
      <c r="HO192" s="275">
        <f>VLOOKUP(C192,MOVI!C:DT,75,0)</f>
        <v>0</v>
      </c>
      <c r="HP192" s="275">
        <f>VLOOKUP(C192,FPT!B:HN,75,0)</f>
        <v>0</v>
      </c>
      <c r="HQ192" t="str">
        <f t="shared" si="300"/>
        <v/>
      </c>
      <c r="HR192" s="275">
        <f>VLOOKUP(C192,MOVI!C:DT,76,0)</f>
        <v>0</v>
      </c>
      <c r="HS192" s="275">
        <f>VLOOKUP(C192,FPT!B:HQ,76,0)</f>
        <v>0</v>
      </c>
      <c r="HT192" t="str">
        <f t="shared" si="301"/>
        <v/>
      </c>
      <c r="HU192" s="275">
        <f>VLOOKUP(C192,MOVI!C:DT,77,0)</f>
        <v>0</v>
      </c>
      <c r="HV192" s="275">
        <f>VLOOKUP(C192,FPT!B:HT,77,0)</f>
        <v>0</v>
      </c>
      <c r="HW192" t="str">
        <f t="shared" si="302"/>
        <v/>
      </c>
      <c r="HX192" s="274">
        <f>VLOOKUP(C192,MOVI!C:CB,78,0)</f>
        <v>0</v>
      </c>
      <c r="HY192" s="261">
        <f>VLOOKUP(C192,FPT!$B:$CA,78,0)</f>
        <v>0</v>
      </c>
      <c r="HZ192" t="str">
        <f t="shared" si="303"/>
        <v/>
      </c>
      <c r="IA192" s="275">
        <f>VLOOKUP(C192,MOVI!C:CD,79,0)</f>
        <v>0</v>
      </c>
      <c r="IB192" s="275">
        <f>VLOOKUP(C192,FPT!B:HZ,79,0)</f>
        <v>0</v>
      </c>
      <c r="IC192" t="str">
        <f t="shared" si="304"/>
        <v/>
      </c>
      <c r="ID192" s="275">
        <f>VLOOKUP(C192,MOVI!C:CD,80,0)</f>
        <v>0</v>
      </c>
      <c r="IE192" s="275">
        <f>VLOOKUP(C192,FPT!B:IC,80,0)</f>
        <v>0</v>
      </c>
      <c r="IF192" t="str">
        <f t="shared" si="305"/>
        <v/>
      </c>
      <c r="IG192" s="275">
        <f>VLOOKUP(C192,MOVI!C:DT,81,0)</f>
        <v>0</v>
      </c>
      <c r="IH192" s="275">
        <f>VLOOKUP(C192,FPT!B:IF,81,0)</f>
        <v>0</v>
      </c>
      <c r="II192" t="str">
        <f t="shared" si="306"/>
        <v/>
      </c>
      <c r="IJ192" s="275">
        <f>VLOOKUP(C192,MOVI!C:DT,82,0)</f>
        <v>0</v>
      </c>
      <c r="IK192" s="275">
        <f>VLOOKUP(C192,FPT!B:II,82,0)</f>
        <v>0</v>
      </c>
      <c r="IL192" t="str">
        <f t="shared" si="307"/>
        <v/>
      </c>
      <c r="IM192" s="275">
        <f>ROUND(VLOOKUP(C192,MOVI!C:DT,83,0),0)</f>
        <v>0</v>
      </c>
      <c r="IN192" s="275">
        <f>ROUND(VLOOKUP(C192,FPT!B:IL,83,0),0)</f>
        <v>0</v>
      </c>
      <c r="IO192" t="str">
        <f t="shared" si="308"/>
        <v/>
      </c>
      <c r="IP192" s="275">
        <f>VLOOKUP(C192,MOVI!C:DT,84,0)</f>
        <v>5500000</v>
      </c>
      <c r="IQ192" s="275">
        <f>VLOOKUP(C192,FPT!B:IO,84,0)</f>
        <v>5500000</v>
      </c>
      <c r="IR192" t="str">
        <f t="shared" si="309"/>
        <v/>
      </c>
      <c r="IS192" s="275">
        <f>ROUND(VLOOKUP(C192,MOVI!C:DT,85,0),0)</f>
        <v>550000</v>
      </c>
      <c r="IT192" s="275">
        <f>ROUND(VLOOKUP(C192,FPT!B:IR,85,0),0)</f>
        <v>550000</v>
      </c>
      <c r="IU192" t="str">
        <f t="shared" si="310"/>
        <v/>
      </c>
      <c r="IV192" s="275">
        <f>VLOOKUP(C192,MOVI!C:DT,86,0)</f>
        <v>0</v>
      </c>
      <c r="IW192" s="275">
        <f>VLOOKUP(C192,FPT!B:IU,86,0)</f>
        <v>0</v>
      </c>
      <c r="IX192" t="str">
        <f t="shared" si="311"/>
        <v/>
      </c>
      <c r="IY192" s="275">
        <f>ROUND(VLOOKUP(C192,MOVI!C:DT,87,0),0)</f>
        <v>550000</v>
      </c>
      <c r="IZ192" s="275">
        <f>ROUND(VLOOKUP(C192,FPT!B:IX,87,0),0)</f>
        <v>550000</v>
      </c>
      <c r="JA192" t="str">
        <f t="shared" si="312"/>
        <v/>
      </c>
      <c r="JB192" s="275">
        <f>VLOOKUP(C192,MOVI!C:DT,88,0)</f>
        <v>0</v>
      </c>
      <c r="JC192" s="275">
        <f>VLOOKUP(C192,FPT!B:JA,88,0)</f>
        <v>0</v>
      </c>
      <c r="JD192" t="str">
        <f t="shared" si="313"/>
        <v/>
      </c>
      <c r="JE192" s="275">
        <f>VLOOKUP(C192,MOVI!C:DT,89,0)</f>
        <v>0</v>
      </c>
      <c r="JF192" s="275">
        <f>VLOOKUP(C192,FPT!B:JD,89,0)</f>
        <v>0</v>
      </c>
      <c r="JG192" t="str">
        <f t="shared" si="314"/>
        <v/>
      </c>
      <c r="JH192" s="275">
        <f>VLOOKUP(C192,MOVI!C:DT,90,0)</f>
        <v>0</v>
      </c>
      <c r="JI192" s="275">
        <f>VLOOKUP(C192,FPT!B:JG,90,0)</f>
        <v>0</v>
      </c>
      <c r="JJ192" t="str">
        <f t="shared" si="315"/>
        <v/>
      </c>
      <c r="JK192" s="275">
        <f>VLOOKUP(C192,MOVI!C:DT,91,0)</f>
        <v>0</v>
      </c>
      <c r="JL192" s="275">
        <f>VLOOKUP(C192,FPT!B:JJ,91,0)</f>
        <v>0</v>
      </c>
      <c r="JM192" t="str">
        <f t="shared" si="316"/>
        <v/>
      </c>
      <c r="JN192" s="275">
        <f>VLOOKUP(C192,MOVI!C:DT,92,0)</f>
        <v>0</v>
      </c>
      <c r="JO192" s="275">
        <f>VLOOKUP(C192,FPT!B:JM,92,0)</f>
        <v>0</v>
      </c>
      <c r="JP192" t="str">
        <f t="shared" si="317"/>
        <v/>
      </c>
      <c r="JQ192" s="275">
        <f>VLOOKUP(C192,MOVI!C:DT,93,0)</f>
        <v>0</v>
      </c>
      <c r="JR192" s="275">
        <f>VLOOKUP(C192,FPT!B:JP,93,0)</f>
        <v>0</v>
      </c>
      <c r="JS192" t="str">
        <f t="shared" si="318"/>
        <v/>
      </c>
      <c r="JT192" s="275">
        <f>VLOOKUP(C192,MOVI!C:DT,94,0)</f>
        <v>0</v>
      </c>
      <c r="JU192" s="275">
        <f>VLOOKUP(C192,FPT!B:JS,94,0)</f>
        <v>0</v>
      </c>
      <c r="JV192" t="str">
        <f t="shared" si="319"/>
        <v/>
      </c>
      <c r="JW192" s="275">
        <f>VLOOKUP(C192,MOVI!C:DT,95,0)</f>
        <v>4950000</v>
      </c>
      <c r="JX192" s="275">
        <f>VLOOKUP(C192,FPT!B:JV,95,0)</f>
        <v>4950000</v>
      </c>
      <c r="JY192" t="str">
        <f t="shared" si="320"/>
        <v/>
      </c>
      <c r="JZ192" s="275">
        <f>VLOOKUP(C192,MOVI!C:DT,96,0)</f>
        <v>0</v>
      </c>
      <c r="KA192" s="275">
        <f>VLOOKUP(C192,FPT!B:JY,96,0)</f>
        <v>0</v>
      </c>
      <c r="KB192" t="str">
        <f t="shared" si="321"/>
        <v/>
      </c>
      <c r="KC192" s="275">
        <f>VLOOKUP(C192,MOVI!C:DT,97,0)</f>
        <v>4950000</v>
      </c>
      <c r="KD192" s="275">
        <f>VLOOKUP(C192,FPT!B:KB,97,0)</f>
        <v>4950000</v>
      </c>
      <c r="KE192" t="str">
        <f t="shared" si="322"/>
        <v/>
      </c>
      <c r="KF192" s="275">
        <f>VLOOKUP(C192,MOVI!C:DT,98,0)</f>
        <v>0</v>
      </c>
      <c r="KG192" s="275">
        <f>VLOOKUP(C192,FPT!B:KE,98,0)</f>
        <v>0</v>
      </c>
      <c r="KH192" t="str">
        <f t="shared" si="323"/>
        <v/>
      </c>
      <c r="KI192" s="275">
        <f>VLOOKUP(C192,MOVI!C:DT,99,0)</f>
        <v>0</v>
      </c>
      <c r="KJ192" s="275">
        <f>VLOOKUP(C192,FPT!B:KH,99,0)</f>
        <v>0</v>
      </c>
      <c r="KK192" t="str">
        <f t="shared" si="324"/>
        <v/>
      </c>
      <c r="KL192" s="275">
        <f>VLOOKUP(C192,MOVI!C:DT,100,0)</f>
        <v>0</v>
      </c>
      <c r="KM192" s="275">
        <f>VLOOKUP(C192,FPT!B:KK,100,0)</f>
        <v>0</v>
      </c>
      <c r="KN192" t="str">
        <f t="shared" si="325"/>
        <v/>
      </c>
      <c r="KO192" s="275">
        <f>VLOOKUP(C192,MOVI!C:DT,101,0)</f>
        <v>0</v>
      </c>
      <c r="KP192" s="275">
        <f>VLOOKUP(C192,FPT!B:KN,101,0)</f>
        <v>0</v>
      </c>
      <c r="KQ192" t="str">
        <f t="shared" si="326"/>
        <v/>
      </c>
      <c r="KR192" s="275">
        <f>VLOOKUP(C192,MOVI!C:DT,102,0)</f>
        <v>0</v>
      </c>
      <c r="KS192" s="275">
        <f>VLOOKUP(C192,FPT!B:KQ,102,0)</f>
        <v>0</v>
      </c>
      <c r="KT192" t="str">
        <f t="shared" si="327"/>
        <v/>
      </c>
      <c r="KU192" s="275">
        <f>VLOOKUP(C192,MOVI!C:DT,103,0)</f>
        <v>0</v>
      </c>
      <c r="KV192" s="275">
        <f>VLOOKUP(C192,FPT!B:KT,103,0)</f>
        <v>0</v>
      </c>
      <c r="KW192" t="str">
        <f t="shared" si="328"/>
        <v/>
      </c>
      <c r="KX192" s="275">
        <f>VLOOKUP(C192,MOVI!C:DT,104,0)</f>
        <v>0</v>
      </c>
      <c r="KY192" s="275">
        <f>VLOOKUP(C192,FPT!B:KW,104,0)</f>
        <v>0</v>
      </c>
      <c r="KZ192" t="str">
        <f t="shared" si="329"/>
        <v/>
      </c>
      <c r="LA192" s="275">
        <f>VLOOKUP(C192,MOVI!C:DT,105,0)</f>
        <v>0</v>
      </c>
      <c r="LB192" s="275">
        <f>VLOOKUP(C192,FPT!B:KZ,105,0)</f>
        <v>0</v>
      </c>
      <c r="LC192" t="str">
        <f t="shared" si="330"/>
        <v/>
      </c>
      <c r="LD192" s="275">
        <f>VLOOKUP(C192,MOVI!C:DT,106,0)</f>
        <v>5500000</v>
      </c>
      <c r="LE192" s="275">
        <f>VLOOKUP(C192,FPT!B:LC,106,0)</f>
        <v>5500000</v>
      </c>
      <c r="LF192" t="str">
        <f t="shared" si="331"/>
        <v/>
      </c>
      <c r="LG192" s="273">
        <f>VLOOKUP(C192,MOVI!C:DT,107,0)</f>
        <v>0</v>
      </c>
      <c r="LH192" s="273">
        <f>VLOOKUP(C192,FPT!B:LF,107,0)</f>
        <v>0</v>
      </c>
      <c r="LI192" t="str">
        <f t="shared" si="332"/>
        <v/>
      </c>
      <c r="LJ192" t="str">
        <f>VLOOKUP(C192,MOVI!C:DV,108,0)</f>
        <v>MoviSouthSales</v>
      </c>
      <c r="LK192" s="252" t="str">
        <f>VLOOKUP(C192,FPT!B:LI,108,0)</f>
        <v>MoviSouthSales</v>
      </c>
      <c r="LL192" t="str">
        <f t="shared" si="333"/>
        <v/>
      </c>
      <c r="LM192" s="275">
        <f>ROUND(VLOOKUP(C192,MOVI!C:DV,109,0),0)</f>
        <v>416667</v>
      </c>
      <c r="LN192" s="275">
        <f>ROUND(VLOOKUP(C192,FPT!B:LL,109,0),0)</f>
        <v>416667</v>
      </c>
      <c r="LO192" t="str">
        <f t="shared" si="334"/>
        <v/>
      </c>
      <c r="LP192" t="str">
        <f>VLOOKUP(C192,MOVI!C:DV,110,0)</f>
        <v>HCM</v>
      </c>
      <c r="LQ192" s="247" t="str">
        <f>VLOOKUP(C192,FPT!B:LO,110,0)</f>
        <v>HCM</v>
      </c>
      <c r="LR192" t="str">
        <f t="shared" si="335"/>
        <v/>
      </c>
      <c r="LS192">
        <f>MOVI!DI187</f>
        <v>22</v>
      </c>
      <c r="LV192">
        <f>MOVI!DJ187</f>
        <v>0</v>
      </c>
      <c r="LW192">
        <f>MOVI!DK187</f>
        <v>0</v>
      </c>
      <c r="LX192">
        <f>MOVI!DL187</f>
        <v>0</v>
      </c>
      <c r="LY192">
        <f>MOVI!DM187</f>
        <v>0</v>
      </c>
      <c r="LZ192">
        <f>MOVI!DN187</f>
        <v>0</v>
      </c>
      <c r="MA192">
        <f>MOVI!DO187</f>
        <v>0</v>
      </c>
      <c r="MB192" t="str">
        <f>MOVI!DP187</f>
        <v>HCM</v>
      </c>
      <c r="MC192">
        <f>MOVI!DQ187</f>
        <v>0</v>
      </c>
      <c r="MD192">
        <f>MOVI!DR187</f>
        <v>0</v>
      </c>
      <c r="ME192" t="str">
        <f>VLOOKUP(C192,MOVI!C:DV,121,0)</f>
        <v>Group 3</v>
      </c>
      <c r="MF192" s="252" t="str">
        <f>VLOOKUP(C192,FPT!B:MD,111,0)</f>
        <v>Group 3</v>
      </c>
      <c r="MG192" t="str">
        <f t="shared" si="339"/>
        <v/>
      </c>
      <c r="MH192" t="str">
        <f>VLOOKUP(C192,MOVI!C:DT,122,0)</f>
        <v>MoviSouthGroup 3</v>
      </c>
      <c r="MI192" s="252" t="str">
        <f>VLOOKUP(C192,FPT!B:DS,112,0)</f>
        <v>MoviSouthGroup 3</v>
      </c>
      <c r="MJ192" t="str">
        <f t="shared" si="336"/>
        <v/>
      </c>
    </row>
    <row r="193" spans="1:348" x14ac:dyDescent="0.25">
      <c r="A193">
        <v>185</v>
      </c>
      <c r="B193" s="48">
        <v>6033</v>
      </c>
      <c r="C193" s="271" t="s">
        <v>1201</v>
      </c>
      <c r="D193" t="str">
        <f>VLOOKUP(C193,MOVI!C:D,2,0)</f>
        <v>Phạm Thị Tường Vy</v>
      </c>
      <c r="E193" t="str">
        <f>VLOOKUP(C193,FPT!B:C,2,0)</f>
        <v>Phạm Thị Tường Vy</v>
      </c>
      <c r="F193" t="str">
        <f t="shared" si="229"/>
        <v/>
      </c>
      <c r="G193" t="str">
        <f>VLOOKUP(C193,MOVI!C:E,3,0)</f>
        <v>Sales</v>
      </c>
      <c r="H193" t="str">
        <f>VLOOKUP(C193,FPT!B:F,3,0)</f>
        <v>Sales</v>
      </c>
      <c r="I193" t="str">
        <f t="shared" si="230"/>
        <v/>
      </c>
      <c r="J193" t="str">
        <f>VLOOKUP(C193,MOVI!C:H,4,0)</f>
        <v>Telesales</v>
      </c>
      <c r="K193" t="str">
        <f>VLOOKUP(C193,FPT!B:I,4,0)</f>
        <v>Telesales</v>
      </c>
      <c r="L193" t="str">
        <f t="shared" si="231"/>
        <v/>
      </c>
      <c r="M193" t="str">
        <f>VLOOKUP(C193,MOVI!C:DT,5,0)</f>
        <v>Assistant Manager</v>
      </c>
      <c r="N193" t="str">
        <f>VLOOKUP(C193,FPT!B:L,5,0)</f>
        <v>Assistant Manager</v>
      </c>
      <c r="O193" t="str">
        <f t="shared" si="232"/>
        <v/>
      </c>
      <c r="P193" t="str">
        <f>VLOOKUP(C193,MOVI!C:DT,6,0)</f>
        <v>Telesales Area Sales Manager</v>
      </c>
      <c r="Q193" t="str">
        <f>VLOOKUP(C193,FPT!B:O,6,0)</f>
        <v>Telesales Area Sales Manager</v>
      </c>
      <c r="R193" t="str">
        <f t="shared" si="233"/>
        <v/>
      </c>
      <c r="S193" t="str">
        <f>VLOOKUP(C193,MOVI!C:DT,7,0)</f>
        <v>South</v>
      </c>
      <c r="T193" t="str">
        <f>VLOOKUP(C193,FPT!B:R,7,0)</f>
        <v>South</v>
      </c>
      <c r="U193" t="str">
        <f t="shared" si="234"/>
        <v/>
      </c>
      <c r="V193" t="str">
        <f>VLOOKUP(C193,MOVI!C:DT,8,0)</f>
        <v>Movi</v>
      </c>
      <c r="W193" t="str">
        <f>VLOOKUP(C193,FPT!B:U,8,0)</f>
        <v>Movi</v>
      </c>
      <c r="X193" t="str">
        <f t="shared" si="235"/>
        <v/>
      </c>
      <c r="Y193" t="str">
        <f>VLOOKUP(C193,MOVI!C:DT,9,0)</f>
        <v>Full-time</v>
      </c>
      <c r="Z193" t="str">
        <f>VLOOKUP(C193,FPT!B:X,9,0)</f>
        <v>Full-time</v>
      </c>
      <c r="AA193" t="str">
        <f t="shared" si="236"/>
        <v/>
      </c>
      <c r="AB193" t="str">
        <f>VLOOKUP(C193,MOVI!C:DT,10,0)</f>
        <v>Leaving</v>
      </c>
      <c r="AC193" t="str">
        <f>VLOOKUP(C193,FPT!B:AA,10,0)</f>
        <v>Leaving</v>
      </c>
      <c r="AD193" t="str">
        <f t="shared" si="237"/>
        <v/>
      </c>
      <c r="AE193" s="247">
        <f>VLOOKUP(C193,MOVI!C:DT,11,0)</f>
        <v>44124</v>
      </c>
      <c r="AF193" s="247">
        <f>VLOOKUP(C193,FPT!B:AD,11,0)</f>
        <v>44124</v>
      </c>
      <c r="AG193" t="str">
        <f t="shared" si="238"/>
        <v/>
      </c>
      <c r="AH193" s="260" t="str">
        <f>VLOOKUP(C193,MOVI!C:DT,12,0)</f>
        <v/>
      </c>
      <c r="AI193" s="260"/>
      <c r="AJ193" t="str">
        <f t="shared" si="338"/>
        <v/>
      </c>
      <c r="AK193">
        <f>VLOOKUP(C193,MOVI!C:DT,13,0)</f>
        <v>0</v>
      </c>
      <c r="AL193" s="247">
        <f>VLOOKUP(C193,FPT!B:AJ,13,0)</f>
        <v>0</v>
      </c>
      <c r="AM193" t="str">
        <f t="shared" si="337"/>
        <v/>
      </c>
      <c r="AN193" s="247">
        <f>VLOOKUP(C193,MOVI!C:DT,14,0)</f>
        <v>44562</v>
      </c>
      <c r="AO193" s="247">
        <f>VLOOKUP(C193,FPT!B:AM,14,0)</f>
        <v>44562</v>
      </c>
      <c r="AP193" t="str">
        <f t="shared" si="239"/>
        <v/>
      </c>
      <c r="AQ193" t="str">
        <f>VLOOKUP(C193,MOVI!C:DT,15,0)</f>
        <v>LC</v>
      </c>
      <c r="AR193" s="247" t="str">
        <f>VLOOKUP(C193,FPT!B:AP,15,0)</f>
        <v>LC</v>
      </c>
      <c r="AS193" t="str">
        <f t="shared" si="240"/>
        <v/>
      </c>
      <c r="AT193" s="282" t="str">
        <f>VLOOKUP(C193,MOVI!C:DT,16,0)</f>
        <v>LTTP</v>
      </c>
      <c r="AU193" s="247" t="str">
        <f>VLOOKUP(C193,FPT!B:AS,16,0)</f>
        <v>LTTP</v>
      </c>
      <c r="AV193" t="str">
        <f t="shared" si="241"/>
        <v/>
      </c>
      <c r="AW193" t="str">
        <f>VLOOKUP(C193,MOVI!C:DT,17,0)</f>
        <v>L</v>
      </c>
      <c r="AX193" s="247" t="str">
        <f>VLOOKUP(C193,FPT!B:AV,17,0)</f>
        <v>L</v>
      </c>
      <c r="AY193" t="str">
        <f t="shared" si="242"/>
        <v/>
      </c>
      <c r="AZ193">
        <f>VLOOKUP(C193,MOVI!C:DT,18,0)</f>
        <v>0</v>
      </c>
      <c r="BA193" s="247">
        <f>VLOOKUP(C193,FPT!B:AY,18,0)</f>
        <v>0</v>
      </c>
      <c r="BB193" t="str">
        <f t="shared" si="243"/>
        <v/>
      </c>
      <c r="BC193" s="275">
        <f>VLOOKUP(C193,MOVI!C:DT,19,0)</f>
        <v>30000000</v>
      </c>
      <c r="BD193" s="275">
        <f>VLOOKUP(C193,FPT!B:BB,19,0)</f>
        <v>30000000</v>
      </c>
      <c r="BE193" t="str">
        <f t="shared" si="244"/>
        <v/>
      </c>
      <c r="BF193">
        <f>VLOOKUP(C193,MOVI!C:DT,20,0)</f>
        <v>0</v>
      </c>
      <c r="BG193" s="252">
        <f>VLOOKUP(C193,FPT!B:BE,20,0)</f>
        <v>0</v>
      </c>
      <c r="BH193" t="str">
        <f t="shared" si="245"/>
        <v/>
      </c>
      <c r="BI193" s="275">
        <f>VLOOKUP(C193,MOVI!C:DT,21,0)</f>
        <v>30000000</v>
      </c>
      <c r="BJ193" s="275">
        <f>VLOOKUP(C193,FPT!B:BH,21,0)</f>
        <v>30000000</v>
      </c>
      <c r="BK193" t="str">
        <f t="shared" si="246"/>
        <v/>
      </c>
      <c r="BL193" s="275">
        <f>VLOOKUP(C193,MOVI!C:DT,22,0)</f>
        <v>0</v>
      </c>
      <c r="BM193" s="275">
        <f>VLOOKUP(C193,FPT!B:BK,22,0)</f>
        <v>0</v>
      </c>
      <c r="BN193" t="str">
        <f t="shared" si="247"/>
        <v/>
      </c>
      <c r="BO193" s="275">
        <f>VLOOKUP(C193,MOVI!C:DT,23,0)</f>
        <v>0</v>
      </c>
      <c r="BP193" s="275">
        <f>VLOOKUP(C193,FPT!B:BN,23,0)</f>
        <v>0</v>
      </c>
      <c r="BQ193" t="str">
        <f t="shared" si="248"/>
        <v/>
      </c>
      <c r="BR193" s="275">
        <f>VLOOKUP(C193,MOVI!C:DT,24,0)</f>
        <v>0</v>
      </c>
      <c r="BS193" s="275">
        <f>VLOOKUP(C193,FPT!B:BQ,24,0)</f>
        <v>0</v>
      </c>
      <c r="BT193" t="str">
        <f t="shared" si="249"/>
        <v/>
      </c>
      <c r="BU193" s="275">
        <f>VLOOKUP(C193,MOVI!C:DT,25,0)</f>
        <v>0</v>
      </c>
      <c r="BV193" s="275">
        <f>VLOOKUP(C193,FPT!B:BT,25,0)</f>
        <v>0</v>
      </c>
      <c r="BW193" t="str">
        <f t="shared" si="250"/>
        <v/>
      </c>
      <c r="BX193" s="275">
        <f>VLOOKUP(C193,MOVI!C:DT,26,0)</f>
        <v>0</v>
      </c>
      <c r="BY193" s="275">
        <f>VLOOKUP(C193,FPT!B:BW,26,0)</f>
        <v>0</v>
      </c>
      <c r="BZ193" t="str">
        <f t="shared" si="251"/>
        <v/>
      </c>
      <c r="CA193" s="275">
        <f>VLOOKUP(C193,MOVI!C:DT,27,0)</f>
        <v>0</v>
      </c>
      <c r="CB193" s="275">
        <f>VLOOKUP(C193,FPT!B:BZ,27,0)</f>
        <v>0</v>
      </c>
      <c r="CC193" t="str">
        <f t="shared" si="252"/>
        <v/>
      </c>
      <c r="CD193" s="275">
        <f>VLOOKUP(C193,MOVI!C:DT,28,0)</f>
        <v>0</v>
      </c>
      <c r="CE193" s="275">
        <f>VLOOKUP(C193,FPT!B:CC,28,0)</f>
        <v>0</v>
      </c>
      <c r="CF193" t="str">
        <f t="shared" si="253"/>
        <v/>
      </c>
      <c r="CG193" t="str">
        <f>VLOOKUP(C193,MOVI!C:DT,29,0)</f>
        <v>CN</v>
      </c>
      <c r="CH193" s="252" t="str">
        <f>VLOOKUP(C193,FPT!B:CF,29,0)</f>
        <v>CN</v>
      </c>
      <c r="CI193" t="str">
        <f t="shared" si="254"/>
        <v/>
      </c>
      <c r="CJ193">
        <f>VLOOKUP(C193,MOVI!C:DT,30,0)</f>
        <v>26</v>
      </c>
      <c r="CK193" s="252">
        <f>VLOOKUP(C193,FPT!B:CI,30,0)</f>
        <v>26</v>
      </c>
      <c r="CL193" t="str">
        <f t="shared" si="255"/>
        <v/>
      </c>
      <c r="CM193">
        <f>VLOOKUP(C193,MOVI!C:DT,31,0)</f>
        <v>23</v>
      </c>
      <c r="CN193" s="252">
        <f>VLOOKUP(C193,FPT!B:CL,31,0)</f>
        <v>23</v>
      </c>
      <c r="CO193" t="str">
        <f t="shared" si="256"/>
        <v/>
      </c>
      <c r="CP193" s="275">
        <f>VLOOKUP(C193,MOVI!C:DT,32,0)</f>
        <v>3</v>
      </c>
      <c r="CQ193" s="275">
        <f>VLOOKUP(C193,FPT!B:CO,32,0)</f>
        <v>3</v>
      </c>
      <c r="CR193" t="str">
        <f t="shared" si="257"/>
        <v/>
      </c>
      <c r="CS193" s="275">
        <f>VLOOKUP(C193,MOVI!C:DT,33,0)</f>
        <v>0</v>
      </c>
      <c r="CT193" s="275">
        <f>VLOOKUP(C193,FPT!B:CR,33,0)</f>
        <v>0</v>
      </c>
      <c r="CU193" t="str">
        <f t="shared" si="258"/>
        <v/>
      </c>
      <c r="CV193" s="275">
        <f>VLOOKUP(C193,MOVI!C:DT,34,0)</f>
        <v>0</v>
      </c>
      <c r="CW193" s="275">
        <f>VLOOKUP(C193,FPT!B:CU,34,0)</f>
        <v>0</v>
      </c>
      <c r="CX193" t="str">
        <f t="shared" si="259"/>
        <v/>
      </c>
      <c r="CY193" s="275">
        <f>VLOOKUP(C193,MOVI!C:DT,35,0)</f>
        <v>26</v>
      </c>
      <c r="CZ193" s="275">
        <f>VLOOKUP(C193,FPT!B:CX,35,0)</f>
        <v>26</v>
      </c>
      <c r="DA193" t="str">
        <f t="shared" si="260"/>
        <v/>
      </c>
      <c r="DB193" s="275">
        <f>VLOOKUP(C193,MOVI!C:DT,36,0)</f>
        <v>0</v>
      </c>
      <c r="DC193" s="275">
        <f>VLOOKUP(C193,FPT!B:DA,36,0)</f>
        <v>0</v>
      </c>
      <c r="DD193" t="str">
        <f t="shared" si="261"/>
        <v/>
      </c>
      <c r="DE193" s="275">
        <f>VLOOKUP(C193,MOVI!C:DT,37,0)</f>
        <v>0</v>
      </c>
      <c r="DF193" s="275">
        <f>VLOOKUP(C193,FPT!B:DD,37,0)</f>
        <v>0</v>
      </c>
      <c r="DG193" t="str">
        <f t="shared" si="262"/>
        <v/>
      </c>
      <c r="DH193" s="275">
        <f>VLOOKUP(C193,MOVI!C:DT,38,0)</f>
        <v>0</v>
      </c>
      <c r="DI193" s="275">
        <f>VLOOKUP(C193,FPT!B:DG,38,0)</f>
        <v>0</v>
      </c>
      <c r="DJ193" t="str">
        <f t="shared" si="263"/>
        <v/>
      </c>
      <c r="DK193" s="275">
        <f>VLOOKUP(C193,MOVI!C:DT,39,0)</f>
        <v>0</v>
      </c>
      <c r="DL193" s="275">
        <f>VLOOKUP(C193,FPT!B:DJ,39,0)</f>
        <v>0</v>
      </c>
      <c r="DM193" t="str">
        <f t="shared" si="264"/>
        <v/>
      </c>
      <c r="DN193" s="275">
        <f>VLOOKUP(C193,MOVI!C:DT,40,0)</f>
        <v>0</v>
      </c>
      <c r="DO193" s="275">
        <f>VLOOKUP(C193,FPT!B:DM,40,0)</f>
        <v>0</v>
      </c>
      <c r="DP193" t="str">
        <f t="shared" si="265"/>
        <v/>
      </c>
      <c r="DQ193" s="275">
        <f>VLOOKUP(C193,MOVI!C:DT,41,0)</f>
        <v>0</v>
      </c>
      <c r="DR193" s="275">
        <f>VLOOKUP(C193,FPT!B:DP,41,0)</f>
        <v>0</v>
      </c>
      <c r="DS193" t="str">
        <f t="shared" si="266"/>
        <v/>
      </c>
      <c r="DT193" s="275">
        <f>VLOOKUP(C193,MOVI!C:DT,42,0)</f>
        <v>30000000</v>
      </c>
      <c r="DU193" s="275">
        <f>ROUND(VLOOKUP(C193,FPT!B:DS,42,0),0)</f>
        <v>30000000</v>
      </c>
      <c r="DV193" t="str">
        <f t="shared" si="267"/>
        <v/>
      </c>
      <c r="DW193" s="275">
        <f>VLOOKUP(C193,MOVI!C:DT,43,0)</f>
        <v>0</v>
      </c>
      <c r="DX193" s="275">
        <f>VLOOKUP(C193,FPT!B:DV,43,0)</f>
        <v>0</v>
      </c>
      <c r="DY193" t="str">
        <f t="shared" si="268"/>
        <v/>
      </c>
      <c r="DZ193" s="275">
        <f>VLOOKUP(C193,MOVI!C:DT,44,0)</f>
        <v>0</v>
      </c>
      <c r="EA193" s="275">
        <f>VLOOKUP(C193,FPT!B:DY,44,0)</f>
        <v>0</v>
      </c>
      <c r="EB193" t="str">
        <f t="shared" si="269"/>
        <v/>
      </c>
      <c r="EC193" s="275">
        <f>VLOOKUP(C193,MOVI!C:DT,45,0)</f>
        <v>30000000</v>
      </c>
      <c r="ED193" s="275">
        <f>ROUND(VLOOKUP(C193,FPT!B:EB,45,0),0)</f>
        <v>30000000</v>
      </c>
      <c r="EE193" t="str">
        <f t="shared" si="270"/>
        <v/>
      </c>
      <c r="EF193" s="275">
        <f>VLOOKUP(C193,MOVI!C:DT,46,0)</f>
        <v>0</v>
      </c>
      <c r="EG193" s="275">
        <f>VLOOKUP(C193,FPT!B:EE,46,0)</f>
        <v>0</v>
      </c>
      <c r="EH193" t="str">
        <f t="shared" si="271"/>
        <v/>
      </c>
      <c r="EI193" s="275">
        <f>VLOOKUP(C193,MOVI!C:DT,47,0)</f>
        <v>0</v>
      </c>
      <c r="EJ193" s="275">
        <f>VLOOKUP(C193,FPT!B:EH,47,0)</f>
        <v>0</v>
      </c>
      <c r="EK193" t="str">
        <f t="shared" si="272"/>
        <v/>
      </c>
      <c r="EL193" s="275">
        <f>VLOOKUP(C193,MOVI!C:DT,48,0)</f>
        <v>0</v>
      </c>
      <c r="EM193" s="275">
        <f>VLOOKUP(C193,FPT!B:EK,48,0)</f>
        <v>0</v>
      </c>
      <c r="EN193" t="str">
        <f t="shared" si="273"/>
        <v/>
      </c>
      <c r="EO193" s="275">
        <f>VLOOKUP(C193,MOVI!C:DT,49,0)</f>
        <v>0</v>
      </c>
      <c r="EP193" s="275">
        <f>VLOOKUP(C193,FPT!B:EN,49,0)</f>
        <v>0</v>
      </c>
      <c r="EQ193" t="str">
        <f t="shared" si="274"/>
        <v/>
      </c>
      <c r="ER193" s="275">
        <f>VLOOKUP(C193,MOVI!C:DT,50,0)</f>
        <v>0</v>
      </c>
      <c r="ES193" s="275">
        <f>VLOOKUP(C193,FPT!B:EQ,50,0)</f>
        <v>0</v>
      </c>
      <c r="ET193" t="str">
        <f t="shared" si="275"/>
        <v/>
      </c>
      <c r="EU193" s="275">
        <f>VLOOKUP(C193,MOVI!C:DT,51,0)</f>
        <v>0</v>
      </c>
      <c r="EV193" s="275">
        <f>VLOOKUP(C193,FPT!B:ET,51,0)</f>
        <v>0</v>
      </c>
      <c r="EW193" t="str">
        <f t="shared" si="276"/>
        <v/>
      </c>
      <c r="EX193" s="275">
        <f>VLOOKUP(C193,MOVI!C:DT,52,0)</f>
        <v>0</v>
      </c>
      <c r="EY193" s="275">
        <f>VLOOKUP(C193,FPT!B:EW,52,0)</f>
        <v>0</v>
      </c>
      <c r="EZ193" t="str">
        <f t="shared" si="277"/>
        <v/>
      </c>
      <c r="FA193" s="275">
        <f>VLOOKUP(C193,MOVI!C:DT,53,0)</f>
        <v>0</v>
      </c>
      <c r="FB193" s="275">
        <f>VLOOKUP(C193,FPT!B:EZ,53,0)</f>
        <v>0</v>
      </c>
      <c r="FC193" t="str">
        <f t="shared" si="278"/>
        <v/>
      </c>
      <c r="FD193" s="275">
        <f>VLOOKUP(C193,MOVI!C:DT,54,0)</f>
        <v>0</v>
      </c>
      <c r="FE193" s="275">
        <f>VLOOKUP(C193,FPT!B:FC,54,0)</f>
        <v>0</v>
      </c>
      <c r="FF193" t="str">
        <f t="shared" si="279"/>
        <v/>
      </c>
      <c r="FG193" s="275">
        <f>VLOOKUP(C193,MOVI!C:DT,55,0)</f>
        <v>0</v>
      </c>
      <c r="FH193" s="275">
        <f>VLOOKUP(C193,FPT!B:FF,55,0)</f>
        <v>0</v>
      </c>
      <c r="FI193" t="str">
        <f t="shared" si="280"/>
        <v/>
      </c>
      <c r="FJ193" s="275">
        <f>VLOOKUP(C193,MOVI!C:DT,56,0)</f>
        <v>0</v>
      </c>
      <c r="FK193" s="275">
        <f>VLOOKUP(C193,FPT!B:FI,56,0)</f>
        <v>0</v>
      </c>
      <c r="FL193" t="str">
        <f t="shared" si="281"/>
        <v/>
      </c>
      <c r="FM193" s="275">
        <f>VLOOKUP(C193,MOVI!C:DT,57,0)</f>
        <v>0</v>
      </c>
      <c r="FN193" s="275">
        <f>VLOOKUP(C193,FPT!B:FL,57,0)</f>
        <v>0</v>
      </c>
      <c r="FO193" t="str">
        <f t="shared" si="282"/>
        <v/>
      </c>
      <c r="FP193" s="275">
        <f>VLOOKUP(C193,MOVI!C:DT,58,0)</f>
        <v>0</v>
      </c>
      <c r="FQ193" s="275">
        <f>VLOOKUP(C193,FPT!B:FO,58,0)</f>
        <v>0</v>
      </c>
      <c r="FR193" t="str">
        <f t="shared" si="283"/>
        <v/>
      </c>
      <c r="FS193" s="275">
        <f>VLOOKUP(C193,MOVI!C:DT,59,0)</f>
        <v>0</v>
      </c>
      <c r="FT193" s="275">
        <f>VLOOKUP(C193,FPT!B:FR,59,0)</f>
        <v>0</v>
      </c>
      <c r="FU193" t="str">
        <f t="shared" si="284"/>
        <v/>
      </c>
      <c r="FV193" s="275">
        <f>VLOOKUP(C193,MOVI!C:DT,60,0)</f>
        <v>0</v>
      </c>
      <c r="FW193" s="275">
        <f>VLOOKUP(C193,FPT!B:FU,60,0)</f>
        <v>0</v>
      </c>
      <c r="FX193" t="str">
        <f t="shared" si="285"/>
        <v/>
      </c>
      <c r="FY193" s="275">
        <f>VLOOKUP(C193,MOVI!C:DT,61,0)</f>
        <v>0</v>
      </c>
      <c r="FZ193" s="275">
        <f>VLOOKUP(C193,FPT!B:FX,61,0)</f>
        <v>0</v>
      </c>
      <c r="GA193" t="str">
        <f t="shared" si="286"/>
        <v/>
      </c>
      <c r="GB193" s="275">
        <f>VLOOKUP(C193,MOVI!C:DT,62,0)</f>
        <v>0</v>
      </c>
      <c r="GC193" s="275">
        <f>VLOOKUP(C193,FPT!B:GA,62,0)</f>
        <v>0</v>
      </c>
      <c r="GD193" t="str">
        <f t="shared" si="287"/>
        <v/>
      </c>
      <c r="GE193" s="275">
        <f>VLOOKUP(C193,MOVI!C:DT,63,0)</f>
        <v>0</v>
      </c>
      <c r="GF193" s="275">
        <f>VLOOKUP(C193,FPT!B:GD,63,0)</f>
        <v>0</v>
      </c>
      <c r="GG193" t="str">
        <f t="shared" si="288"/>
        <v/>
      </c>
      <c r="GH193" s="275">
        <f>VLOOKUP(C193,MOVI!C:DT,64,0)</f>
        <v>0</v>
      </c>
      <c r="GI193" s="275">
        <f>VLOOKUP(C193,FPT!B:GG,64,0)</f>
        <v>0</v>
      </c>
      <c r="GJ193" t="str">
        <f t="shared" si="289"/>
        <v/>
      </c>
      <c r="GK193" s="275">
        <f>VLOOKUP(C193,MOVI!C:DT,65,0)</f>
        <v>0</v>
      </c>
      <c r="GL193" s="275">
        <f>VLOOKUP(C193,FPT!B:GJ,65,0)</f>
        <v>0</v>
      </c>
      <c r="GM193" t="str">
        <f t="shared" si="290"/>
        <v/>
      </c>
      <c r="GN193" s="275">
        <f>VLOOKUP(C193,MOVI!C:DT,66,0)</f>
        <v>0</v>
      </c>
      <c r="GO193" s="275">
        <f>VLOOKUP(C193,FPT!B:GM,66,0)</f>
        <v>0</v>
      </c>
      <c r="GP193" t="str">
        <f t="shared" si="291"/>
        <v/>
      </c>
      <c r="GQ193" s="275">
        <f>VLOOKUP(C193,MOVI!C:DT,67,0)</f>
        <v>0</v>
      </c>
      <c r="GR193" s="275">
        <f>VLOOKUP(C193,FPT!B:GP,67,0)</f>
        <v>0</v>
      </c>
      <c r="GS193" t="str">
        <f t="shared" si="292"/>
        <v/>
      </c>
      <c r="GT193" s="275">
        <f>VLOOKUP(C193,MOVI!C:DT,68,0)</f>
        <v>0</v>
      </c>
      <c r="GU193" s="275">
        <f>VLOOKUP(C193,FPT!B:GS,68,0)</f>
        <v>0</v>
      </c>
      <c r="GV193" t="str">
        <f t="shared" si="293"/>
        <v/>
      </c>
      <c r="GW193" s="275">
        <f>VLOOKUP(C193,MOVI!C:DT,69,0)</f>
        <v>0</v>
      </c>
      <c r="GX193" s="275">
        <f>VLOOKUP(C193,FPT!B:GV,69,0)</f>
        <v>0</v>
      </c>
      <c r="GY193" t="str">
        <f t="shared" si="294"/>
        <v/>
      </c>
      <c r="GZ193" s="275">
        <f>VLOOKUP(C193,MOVI!C:DT,70,0)</f>
        <v>0</v>
      </c>
      <c r="HA193" s="275">
        <f>VLOOKUP(C193,FPT!B:GY,70,0)</f>
        <v>0</v>
      </c>
      <c r="HB193" t="str">
        <f t="shared" si="295"/>
        <v/>
      </c>
      <c r="HC193" s="275">
        <f>VLOOKUP(C193,MOVI!C:DT,71,0)</f>
        <v>30000000</v>
      </c>
      <c r="HD193" s="275">
        <f>ROUND(VLOOKUP(C193,FPT!B:HB,71,0),0)</f>
        <v>30000000</v>
      </c>
      <c r="HE193" t="str">
        <f t="shared" si="296"/>
        <v/>
      </c>
      <c r="HF193" s="275">
        <f>ROUND(VLOOKUP(C193,MOVI!C:DT,72,0),0)</f>
        <v>0</v>
      </c>
      <c r="HG193" s="275">
        <f>ROUND(VLOOKUP(C193,FPT!B:HE,72,0),0)</f>
        <v>0</v>
      </c>
      <c r="HH193" t="str">
        <f t="shared" si="297"/>
        <v/>
      </c>
      <c r="HI193" s="275">
        <f>VLOOKUP(C193,MOVI!C:DT,73,0)</f>
        <v>0</v>
      </c>
      <c r="HJ193" s="275">
        <f>VLOOKUP(C193,FPT!B:HH,73,0)</f>
        <v>0</v>
      </c>
      <c r="HK193" t="str">
        <f t="shared" si="298"/>
        <v/>
      </c>
      <c r="HL193" s="275">
        <f>VLOOKUP(C193,MOVI!C:DT,74,0)</f>
        <v>0</v>
      </c>
      <c r="HM193" s="275">
        <f>VLOOKUP(C193,FPT!B:HK,74,0)</f>
        <v>0</v>
      </c>
      <c r="HN193" t="str">
        <f t="shared" si="299"/>
        <v/>
      </c>
      <c r="HO193" s="275">
        <f>VLOOKUP(C193,MOVI!C:DT,75,0)</f>
        <v>11000000</v>
      </c>
      <c r="HP193" s="275">
        <f>VLOOKUP(C193,FPT!B:HN,75,0)</f>
        <v>11000000</v>
      </c>
      <c r="HQ193" t="str">
        <f t="shared" si="300"/>
        <v/>
      </c>
      <c r="HR193" s="275">
        <f>VLOOKUP(C193,MOVI!C:DT,76,0)</f>
        <v>1</v>
      </c>
      <c r="HS193" s="275">
        <f>VLOOKUP(C193,FPT!B:HQ,76,0)</f>
        <v>1</v>
      </c>
      <c r="HT193" t="str">
        <f t="shared" si="301"/>
        <v/>
      </c>
      <c r="HU193" s="275">
        <f>VLOOKUP(C193,MOVI!C:DT,77,0)</f>
        <v>4400000</v>
      </c>
      <c r="HV193" s="275">
        <f>VLOOKUP(C193,FPT!B:HT,77,0)</f>
        <v>4400000</v>
      </c>
      <c r="HW193" t="str">
        <f t="shared" si="302"/>
        <v/>
      </c>
      <c r="HX193" s="274">
        <f>VLOOKUP(C193,MOVI!C:CB,78,0)</f>
        <v>2384000</v>
      </c>
      <c r="HY193" s="261">
        <f>VLOOKUP(C193,FPT!$B:$CA,78,0)</f>
        <v>2384000</v>
      </c>
      <c r="HZ193" t="str">
        <f t="shared" si="303"/>
        <v/>
      </c>
      <c r="IA193" s="275">
        <f>VLOOKUP(C193,MOVI!C:CD,79,0)</f>
        <v>300000</v>
      </c>
      <c r="IB193" s="275">
        <f>VLOOKUP(C193,FPT!B:HZ,79,0)</f>
        <v>300000</v>
      </c>
      <c r="IC193" t="str">
        <f t="shared" si="304"/>
        <v/>
      </c>
      <c r="ID193" s="275">
        <f>VLOOKUP(C193,MOVI!C:CD,80,0)</f>
        <v>447000</v>
      </c>
      <c r="IE193" s="275">
        <f>VLOOKUP(C193,FPT!B:IC,80,0)</f>
        <v>447000</v>
      </c>
      <c r="IF193" t="str">
        <f t="shared" si="305"/>
        <v/>
      </c>
      <c r="IG193" s="275">
        <f>VLOOKUP(C193,MOVI!C:DT,81,0)</f>
        <v>0</v>
      </c>
      <c r="IH193" s="275">
        <f>VLOOKUP(C193,FPT!B:IF,81,0)</f>
        <v>0</v>
      </c>
      <c r="II193" t="str">
        <f t="shared" si="306"/>
        <v/>
      </c>
      <c r="IJ193" s="275">
        <f>VLOOKUP(C193,MOVI!C:DT,82,0)</f>
        <v>3131000</v>
      </c>
      <c r="IK193" s="275">
        <f>VLOOKUP(C193,FPT!B:II,82,0)</f>
        <v>3131000</v>
      </c>
      <c r="IL193" t="str">
        <f t="shared" si="307"/>
        <v/>
      </c>
      <c r="IM193" s="275">
        <f>ROUND(VLOOKUP(C193,MOVI!C:DT,83,0),0)</f>
        <v>18531000</v>
      </c>
      <c r="IN193" s="275">
        <f>ROUND(VLOOKUP(C193,FPT!B:IL,83,0),0)</f>
        <v>18531000</v>
      </c>
      <c r="IO193" t="str">
        <f t="shared" si="308"/>
        <v/>
      </c>
      <c r="IP193" s="275">
        <f>VLOOKUP(C193,MOVI!C:DT,84,0)</f>
        <v>11469000</v>
      </c>
      <c r="IQ193" s="275">
        <f>VLOOKUP(C193,FPT!B:IO,84,0)</f>
        <v>11469000</v>
      </c>
      <c r="IR193" t="str">
        <f t="shared" si="309"/>
        <v/>
      </c>
      <c r="IS193" s="275">
        <f>ROUND(VLOOKUP(C193,MOVI!C:DT,85,0),0)</f>
        <v>970350</v>
      </c>
      <c r="IT193" s="275">
        <f>ROUND(VLOOKUP(C193,FPT!B:IR,85,0),0)</f>
        <v>970350</v>
      </c>
      <c r="IU193" t="str">
        <f t="shared" si="310"/>
        <v/>
      </c>
      <c r="IV193" s="275">
        <f>VLOOKUP(C193,MOVI!C:DT,86,0)</f>
        <v>0</v>
      </c>
      <c r="IW193" s="275">
        <f>VLOOKUP(C193,FPT!B:IU,86,0)</f>
        <v>0</v>
      </c>
      <c r="IX193" t="str">
        <f t="shared" si="311"/>
        <v/>
      </c>
      <c r="IY193" s="275">
        <f>ROUND(VLOOKUP(C193,MOVI!C:DT,87,0),0)</f>
        <v>970350</v>
      </c>
      <c r="IZ193" s="275">
        <f>ROUND(VLOOKUP(C193,FPT!B:IX,87,0),0)</f>
        <v>970350</v>
      </c>
      <c r="JA193" t="str">
        <f t="shared" si="312"/>
        <v/>
      </c>
      <c r="JB193" s="275">
        <f>VLOOKUP(C193,MOVI!C:DT,88,0)</f>
        <v>0</v>
      </c>
      <c r="JC193" s="275">
        <f>VLOOKUP(C193,FPT!B:JA,88,0)</f>
        <v>0</v>
      </c>
      <c r="JD193" t="str">
        <f t="shared" si="313"/>
        <v/>
      </c>
      <c r="JE193" s="275">
        <f>VLOOKUP(C193,MOVI!C:DT,89,0)</f>
        <v>149000</v>
      </c>
      <c r="JF193" s="275">
        <f>VLOOKUP(C193,FPT!B:JD,89,0)</f>
        <v>149000</v>
      </c>
      <c r="JG193" t="str">
        <f t="shared" si="314"/>
        <v/>
      </c>
      <c r="JH193" s="275">
        <f>VLOOKUP(C193,MOVI!C:DT,90,0)</f>
        <v>0</v>
      </c>
      <c r="JI193" s="275">
        <f>VLOOKUP(C193,FPT!B:JG,90,0)</f>
        <v>0</v>
      </c>
      <c r="JJ193" t="str">
        <f t="shared" si="315"/>
        <v/>
      </c>
      <c r="JK193" s="275">
        <f>VLOOKUP(C193,MOVI!C:DT,91,0)</f>
        <v>0</v>
      </c>
      <c r="JL193" s="275">
        <f>VLOOKUP(C193,FPT!B:JJ,91,0)</f>
        <v>0</v>
      </c>
      <c r="JM193" t="str">
        <f t="shared" si="316"/>
        <v/>
      </c>
      <c r="JN193" s="275">
        <f>VLOOKUP(C193,MOVI!C:DT,92,0)</f>
        <v>0</v>
      </c>
      <c r="JO193" s="275">
        <f>VLOOKUP(C193,FPT!B:JM,92,0)</f>
        <v>0</v>
      </c>
      <c r="JP193" t="str">
        <f t="shared" si="317"/>
        <v/>
      </c>
      <c r="JQ193" s="275">
        <f>VLOOKUP(C193,MOVI!C:DT,93,0)</f>
        <v>0</v>
      </c>
      <c r="JR193" s="275">
        <f>VLOOKUP(C193,FPT!B:JP,93,0)</f>
        <v>0</v>
      </c>
      <c r="JS193" t="str">
        <f t="shared" si="318"/>
        <v/>
      </c>
      <c r="JT193" s="275">
        <f>VLOOKUP(C193,MOVI!C:DT,94,0)</f>
        <v>149000</v>
      </c>
      <c r="JU193" s="275">
        <f>VLOOKUP(C193,FPT!B:JS,94,0)</f>
        <v>149000</v>
      </c>
      <c r="JV193" t="str">
        <f t="shared" si="319"/>
        <v/>
      </c>
      <c r="JW193" s="275">
        <f>VLOOKUP(C193,MOVI!C:DT,95,0)</f>
        <v>25749650</v>
      </c>
      <c r="JX193" s="275">
        <f>VLOOKUP(C193,FPT!B:JV,95,0)</f>
        <v>25749650</v>
      </c>
      <c r="JY193" t="str">
        <f t="shared" si="320"/>
        <v/>
      </c>
      <c r="JZ193" s="275">
        <f>VLOOKUP(C193,MOVI!C:DT,96,0)</f>
        <v>0</v>
      </c>
      <c r="KA193" s="275">
        <f>VLOOKUP(C193,FPT!B:JY,96,0)</f>
        <v>0</v>
      </c>
      <c r="KB193" t="str">
        <f t="shared" si="321"/>
        <v/>
      </c>
      <c r="KC193" s="275">
        <f>VLOOKUP(C193,MOVI!C:DT,97,0)</f>
        <v>25749650</v>
      </c>
      <c r="KD193" s="275">
        <f>VLOOKUP(C193,FPT!B:KB,97,0)</f>
        <v>25749650</v>
      </c>
      <c r="KE193" t="str">
        <f t="shared" si="322"/>
        <v/>
      </c>
      <c r="KF193" s="275">
        <f>VLOOKUP(C193,MOVI!C:DT,98,0)</f>
        <v>5066000</v>
      </c>
      <c r="KG193" s="275">
        <f>VLOOKUP(C193,FPT!B:KE,98,0)</f>
        <v>5066000</v>
      </c>
      <c r="KH193" t="str">
        <f t="shared" si="323"/>
        <v/>
      </c>
      <c r="KI193" s="275">
        <f>VLOOKUP(C193,MOVI!C:DT,99,0)</f>
        <v>0</v>
      </c>
      <c r="KJ193" s="275">
        <f>VLOOKUP(C193,FPT!B:KH,99,0)</f>
        <v>0</v>
      </c>
      <c r="KK193" t="str">
        <f t="shared" si="324"/>
        <v/>
      </c>
      <c r="KL193" s="275">
        <f>VLOOKUP(C193,MOVI!C:DT,100,0)</f>
        <v>894000</v>
      </c>
      <c r="KM193" s="275">
        <f>VLOOKUP(C193,FPT!B:KK,100,0)</f>
        <v>894000</v>
      </c>
      <c r="KN193" t="str">
        <f t="shared" si="325"/>
        <v/>
      </c>
      <c r="KO193" s="275">
        <f>VLOOKUP(C193,MOVI!C:DT,101,0)</f>
        <v>0</v>
      </c>
      <c r="KP193" s="275">
        <f>VLOOKUP(C193,FPT!B:KN,101,0)</f>
        <v>0</v>
      </c>
      <c r="KQ193" t="str">
        <f t="shared" si="326"/>
        <v/>
      </c>
      <c r="KR193" s="275">
        <f>VLOOKUP(C193,MOVI!C:DT,102,0)</f>
        <v>0</v>
      </c>
      <c r="KS193" s="275">
        <f>VLOOKUP(C193,FPT!B:KQ,102,0)</f>
        <v>0</v>
      </c>
      <c r="KT193" t="str">
        <f t="shared" si="327"/>
        <v/>
      </c>
      <c r="KU193" s="275">
        <f>VLOOKUP(C193,MOVI!C:DT,103,0)</f>
        <v>5960000</v>
      </c>
      <c r="KV193" s="275">
        <f>VLOOKUP(C193,FPT!B:KT,103,0)</f>
        <v>5960000</v>
      </c>
      <c r="KW193" t="str">
        <f t="shared" si="328"/>
        <v/>
      </c>
      <c r="KX193" s="275">
        <f>VLOOKUP(C193,MOVI!C:DT,104,0)</f>
        <v>9091000</v>
      </c>
      <c r="KY193" s="275">
        <f>VLOOKUP(C193,FPT!B:KW,104,0)</f>
        <v>9091000</v>
      </c>
      <c r="KZ193" t="str">
        <f t="shared" si="329"/>
        <v/>
      </c>
      <c r="LA193" s="275">
        <f>VLOOKUP(C193,MOVI!C:DT,105,0)</f>
        <v>596000</v>
      </c>
      <c r="LB193" s="275">
        <f>VLOOKUP(C193,FPT!B:KZ,105,0)</f>
        <v>596000</v>
      </c>
      <c r="LC193" t="str">
        <f t="shared" si="330"/>
        <v/>
      </c>
      <c r="LD193" s="275">
        <f>VLOOKUP(C193,MOVI!C:DT,106,0)</f>
        <v>36556000</v>
      </c>
      <c r="LE193" s="275">
        <f>VLOOKUP(C193,FPT!B:LC,106,0)</f>
        <v>36556000</v>
      </c>
      <c r="LF193" t="str">
        <f t="shared" si="331"/>
        <v/>
      </c>
      <c r="LG193" s="273">
        <f>VLOOKUP(C193,MOVI!C:DT,107,0)</f>
        <v>0</v>
      </c>
      <c r="LH193" s="273">
        <f>VLOOKUP(C193,FPT!B:LF,107,0)</f>
        <v>0</v>
      </c>
      <c r="LI193" t="str">
        <f t="shared" si="332"/>
        <v/>
      </c>
      <c r="LJ193" t="str">
        <f>VLOOKUP(C193,MOVI!C:DV,108,0)</f>
        <v>MoviSouthSales</v>
      </c>
      <c r="LK193" s="252" t="str">
        <f>VLOOKUP(C193,FPT!B:LI,108,0)</f>
        <v>MoviSouthSales</v>
      </c>
      <c r="LL193" t="str">
        <f t="shared" si="333"/>
        <v/>
      </c>
      <c r="LM193" s="275">
        <f>ROUND(VLOOKUP(C193,MOVI!C:DV,109,0),0)</f>
        <v>2500000</v>
      </c>
      <c r="LN193" s="275">
        <f>ROUND(VLOOKUP(C193,FPT!B:LL,109,0),0)</f>
        <v>2500000</v>
      </c>
      <c r="LO193" t="str">
        <f t="shared" si="334"/>
        <v/>
      </c>
      <c r="LP193" t="str">
        <f>VLOOKUP(C193,MOVI!C:DV,110,0)</f>
        <v>HO</v>
      </c>
      <c r="LQ193" s="247" t="str">
        <f>VLOOKUP(C193,FPT!B:LO,110,0)</f>
        <v>HO</v>
      </c>
      <c r="LR193" t="str">
        <f t="shared" si="335"/>
        <v/>
      </c>
      <c r="LS193">
        <f>MOVI!DI188</f>
        <v>22</v>
      </c>
      <c r="LV193">
        <f>MOVI!DJ188</f>
        <v>0</v>
      </c>
      <c r="LW193">
        <f>MOVI!DK188</f>
        <v>0</v>
      </c>
      <c r="LX193" t="str">
        <f>MOVI!DL188</f>
        <v>x</v>
      </c>
      <c r="LY193">
        <f>MOVI!DM188</f>
        <v>0</v>
      </c>
      <c r="LZ193">
        <f>MOVI!DN188</f>
        <v>149000</v>
      </c>
      <c r="MA193">
        <f>MOVI!DO188</f>
        <v>0</v>
      </c>
      <c r="MB193" t="str">
        <f>MOVI!DP188</f>
        <v>HO</v>
      </c>
      <c r="MC193">
        <f>MOVI!DQ188</f>
        <v>0</v>
      </c>
      <c r="MD193">
        <f>MOVI!DR188</f>
        <v>0</v>
      </c>
      <c r="ME193" t="str">
        <f>VLOOKUP(C193,MOVI!C:DV,121,0)</f>
        <v/>
      </c>
      <c r="MF193" s="252"/>
      <c r="MG193" t="str">
        <f t="shared" si="339"/>
        <v/>
      </c>
      <c r="MH193" t="str">
        <f>VLOOKUP(C193,MOVI!C:DT,122,0)</f>
        <v>MoviSouth</v>
      </c>
      <c r="MI193" s="252" t="str">
        <f>VLOOKUP(C193,FPT!B:DS,112,0)</f>
        <v>MoviSouth</v>
      </c>
      <c r="MJ193" t="str">
        <f t="shared" si="336"/>
        <v/>
      </c>
    </row>
    <row r="194" spans="1:348" x14ac:dyDescent="0.25">
      <c r="A194">
        <v>186</v>
      </c>
      <c r="B194" s="48">
        <v>4095</v>
      </c>
      <c r="C194" s="271" t="s">
        <v>1210</v>
      </c>
      <c r="D194" t="str">
        <f>VLOOKUP(C194,MOVI!C:D,2,0)</f>
        <v>Trần Nguyễn Phương Thủy</v>
      </c>
      <c r="E194" t="str">
        <f>VLOOKUP(C194,FPT!B:C,2,0)</f>
        <v>Trần Nguyễn Phương Thủy</v>
      </c>
      <c r="F194" t="str">
        <f t="shared" si="229"/>
        <v/>
      </c>
      <c r="G194" t="str">
        <f>VLOOKUP(C194,MOVI!C:E,3,0)</f>
        <v>Sales</v>
      </c>
      <c r="H194" t="str">
        <f>VLOOKUP(C194,FPT!B:F,3,0)</f>
        <v>Sales</v>
      </c>
      <c r="I194" t="str">
        <f t="shared" si="230"/>
        <v/>
      </c>
      <c r="J194" t="str">
        <f>VLOOKUP(C194,MOVI!C:H,4,0)</f>
        <v>Telesales</v>
      </c>
      <c r="K194" t="str">
        <f>VLOOKUP(C194,FPT!B:I,4,0)</f>
        <v>Telesales</v>
      </c>
      <c r="L194" t="str">
        <f t="shared" si="231"/>
        <v/>
      </c>
      <c r="M194" t="str">
        <f>VLOOKUP(C194,MOVI!C:DT,5,0)</f>
        <v>Team leader</v>
      </c>
      <c r="N194" t="str">
        <f>VLOOKUP(C194,FPT!B:L,5,0)</f>
        <v>Team leader</v>
      </c>
      <c r="O194" t="str">
        <f t="shared" si="232"/>
        <v/>
      </c>
      <c r="P194" t="str">
        <f>VLOOKUP(C194,MOVI!C:DT,6,0)</f>
        <v>Telesales Team Leader</v>
      </c>
      <c r="Q194" t="str">
        <f>VLOOKUP(C194,FPT!B:O,6,0)</f>
        <v>Telesales Team Leader</v>
      </c>
      <c r="R194" t="str">
        <f t="shared" si="233"/>
        <v/>
      </c>
      <c r="S194" t="str">
        <f>VLOOKUP(C194,MOVI!C:DT,7,0)</f>
        <v>South</v>
      </c>
      <c r="T194" t="str">
        <f>VLOOKUP(C194,FPT!B:R,7,0)</f>
        <v>South</v>
      </c>
      <c r="U194" t="str">
        <f t="shared" si="234"/>
        <v/>
      </c>
      <c r="V194" t="str">
        <f>VLOOKUP(C194,MOVI!C:DT,8,0)</f>
        <v>Movi</v>
      </c>
      <c r="W194" t="str">
        <f>VLOOKUP(C194,FPT!B:U,8,0)</f>
        <v>Movi</v>
      </c>
      <c r="X194" t="str">
        <f t="shared" si="235"/>
        <v/>
      </c>
      <c r="Y194" t="str">
        <f>VLOOKUP(C194,MOVI!C:DT,9,0)</f>
        <v>Full-time</v>
      </c>
      <c r="Z194" t="str">
        <f>VLOOKUP(C194,FPT!B:X,9,0)</f>
        <v>Full-time</v>
      </c>
      <c r="AA194" t="str">
        <f t="shared" si="236"/>
        <v/>
      </c>
      <c r="AB194" t="str">
        <f>VLOOKUP(C194,MOVI!C:DT,10,0)</f>
        <v>Permanent</v>
      </c>
      <c r="AC194" t="str">
        <f>VLOOKUP(C194,FPT!B:AA,10,0)</f>
        <v>Permanent</v>
      </c>
      <c r="AD194" t="str">
        <f t="shared" si="237"/>
        <v/>
      </c>
      <c r="AE194" s="247">
        <f>VLOOKUP(C194,MOVI!C:DT,11,0)</f>
        <v>43060</v>
      </c>
      <c r="AF194" s="247">
        <f>VLOOKUP(C194,FPT!B:AD,11,0)</f>
        <v>43060</v>
      </c>
      <c r="AG194" t="str">
        <f t="shared" si="238"/>
        <v/>
      </c>
      <c r="AH194" s="260" t="str">
        <f>VLOOKUP(C194,MOVI!C:DT,12,0)</f>
        <v/>
      </c>
      <c r="AI194" s="260"/>
      <c r="AJ194" t="str">
        <f t="shared" si="338"/>
        <v/>
      </c>
      <c r="AK194">
        <f>VLOOKUP(C194,MOVI!C:DT,13,0)</f>
        <v>0</v>
      </c>
      <c r="AL194" s="247">
        <f>VLOOKUP(C194,FPT!B:AJ,13,0)</f>
        <v>0</v>
      </c>
      <c r="AM194" t="str">
        <f t="shared" si="337"/>
        <v/>
      </c>
      <c r="AN194" s="247">
        <f>VLOOKUP(C194,MOVI!C:DT,14,0)</f>
        <v>0</v>
      </c>
      <c r="AO194" s="247">
        <f>VLOOKUP(C194,FPT!B:AM,14,0)</f>
        <v>0</v>
      </c>
      <c r="AP194" t="str">
        <f t="shared" si="239"/>
        <v/>
      </c>
      <c r="AQ194" t="str">
        <f>VLOOKUP(C194,MOVI!C:DT,15,0)</f>
        <v>LC</v>
      </c>
      <c r="AR194" s="247" t="str">
        <f>VLOOKUP(C194,FPT!B:AP,15,0)</f>
        <v>LC</v>
      </c>
      <c r="AS194" t="str">
        <f t="shared" si="240"/>
        <v/>
      </c>
      <c r="AT194" s="282" t="str">
        <f>VLOOKUP(C194,MOVI!C:DT,16,0)</f>
        <v>LTTP</v>
      </c>
      <c r="AU194" s="247" t="str">
        <f>VLOOKUP(C194,FPT!B:AS,16,0)</f>
        <v>LTTP</v>
      </c>
      <c r="AV194" t="str">
        <f t="shared" si="241"/>
        <v/>
      </c>
      <c r="AW194" t="str">
        <f>VLOOKUP(C194,MOVI!C:DT,17,0)</f>
        <v>L</v>
      </c>
      <c r="AX194" s="247" t="str">
        <f>VLOOKUP(C194,FPT!B:AV,17,0)</f>
        <v>L</v>
      </c>
      <c r="AY194" t="str">
        <f t="shared" si="242"/>
        <v/>
      </c>
      <c r="AZ194">
        <f>VLOOKUP(C194,MOVI!C:DT,18,0)</f>
        <v>0</v>
      </c>
      <c r="BA194" s="247">
        <f>VLOOKUP(C194,FPT!B:AY,18,0)</f>
        <v>0</v>
      </c>
      <c r="BB194" t="str">
        <f t="shared" si="243"/>
        <v/>
      </c>
      <c r="BC194" s="275">
        <f>VLOOKUP(C194,MOVI!C:DT,19,0)</f>
        <v>15000000</v>
      </c>
      <c r="BD194" s="275">
        <f>VLOOKUP(C194,FPT!B:BB,19,0)</f>
        <v>15000000</v>
      </c>
      <c r="BE194" t="str">
        <f t="shared" si="244"/>
        <v/>
      </c>
      <c r="BF194">
        <f>VLOOKUP(C194,MOVI!C:DT,20,0)</f>
        <v>0</v>
      </c>
      <c r="BG194" s="252">
        <f>VLOOKUP(C194,FPT!B:BE,20,0)</f>
        <v>0</v>
      </c>
      <c r="BH194" t="str">
        <f t="shared" si="245"/>
        <v/>
      </c>
      <c r="BI194" s="275">
        <f>VLOOKUP(C194,MOVI!C:DT,21,0)</f>
        <v>15000000</v>
      </c>
      <c r="BJ194" s="275">
        <f>VLOOKUP(C194,FPT!B:BH,21,0)</f>
        <v>15000000</v>
      </c>
      <c r="BK194" t="str">
        <f t="shared" si="246"/>
        <v/>
      </c>
      <c r="BL194" s="275">
        <f>VLOOKUP(C194,MOVI!C:DT,22,0)</f>
        <v>0</v>
      </c>
      <c r="BM194" s="275">
        <f>VLOOKUP(C194,FPT!B:BK,22,0)</f>
        <v>0</v>
      </c>
      <c r="BN194" t="str">
        <f t="shared" si="247"/>
        <v/>
      </c>
      <c r="BO194" s="275">
        <f>VLOOKUP(C194,MOVI!C:DT,23,0)</f>
        <v>0</v>
      </c>
      <c r="BP194" s="275">
        <f>VLOOKUP(C194,FPT!B:BN,23,0)</f>
        <v>0</v>
      </c>
      <c r="BQ194" t="str">
        <f t="shared" si="248"/>
        <v/>
      </c>
      <c r="BR194" s="275">
        <f>VLOOKUP(C194,MOVI!C:DT,24,0)</f>
        <v>0</v>
      </c>
      <c r="BS194" s="275">
        <f>VLOOKUP(C194,FPT!B:BQ,24,0)</f>
        <v>0</v>
      </c>
      <c r="BT194" t="str">
        <f t="shared" si="249"/>
        <v/>
      </c>
      <c r="BU194" s="275">
        <f>VLOOKUP(C194,MOVI!C:DT,25,0)</f>
        <v>0</v>
      </c>
      <c r="BV194" s="275">
        <f>VLOOKUP(C194,FPT!B:BT,25,0)</f>
        <v>0</v>
      </c>
      <c r="BW194" t="str">
        <f t="shared" si="250"/>
        <v/>
      </c>
      <c r="BX194" s="275">
        <f>VLOOKUP(C194,MOVI!C:DT,26,0)</f>
        <v>0</v>
      </c>
      <c r="BY194" s="275">
        <f>VLOOKUP(C194,FPT!B:BW,26,0)</f>
        <v>0</v>
      </c>
      <c r="BZ194" t="str">
        <f t="shared" si="251"/>
        <v/>
      </c>
      <c r="CA194" s="275">
        <f>VLOOKUP(C194,MOVI!C:DT,27,0)</f>
        <v>730000</v>
      </c>
      <c r="CB194" s="275">
        <f>VLOOKUP(C194,FPT!B:BZ,27,0)</f>
        <v>730000</v>
      </c>
      <c r="CC194" t="str">
        <f t="shared" si="252"/>
        <v/>
      </c>
      <c r="CD194" s="275">
        <f>VLOOKUP(C194,MOVI!C:DT,28,0)</f>
        <v>730000</v>
      </c>
      <c r="CE194" s="275">
        <f>VLOOKUP(C194,FPT!B:CC,28,0)</f>
        <v>730000</v>
      </c>
      <c r="CF194" t="str">
        <f t="shared" si="253"/>
        <v/>
      </c>
      <c r="CG194" t="str">
        <f>VLOOKUP(C194,MOVI!C:DT,29,0)</f>
        <v>CN</v>
      </c>
      <c r="CH194" s="252" t="str">
        <f>VLOOKUP(C194,FPT!B:CF,29,0)</f>
        <v>CN</v>
      </c>
      <c r="CI194" t="str">
        <f t="shared" si="254"/>
        <v/>
      </c>
      <c r="CJ194">
        <f>VLOOKUP(C194,MOVI!C:DT,30,0)</f>
        <v>26</v>
      </c>
      <c r="CK194" s="252">
        <f>VLOOKUP(C194,FPT!B:CI,30,0)</f>
        <v>26</v>
      </c>
      <c r="CL194" t="str">
        <f t="shared" si="255"/>
        <v/>
      </c>
      <c r="CM194">
        <f>VLOOKUP(C194,MOVI!C:DT,31,0)</f>
        <v>26</v>
      </c>
      <c r="CN194" s="252">
        <f>VLOOKUP(C194,FPT!B:CL,31,0)</f>
        <v>26</v>
      </c>
      <c r="CO194" t="str">
        <f t="shared" si="256"/>
        <v/>
      </c>
      <c r="CP194" s="275">
        <f>VLOOKUP(C194,MOVI!C:DT,32,0)</f>
        <v>0</v>
      </c>
      <c r="CQ194" s="275">
        <f>VLOOKUP(C194,FPT!B:CO,32,0)</f>
        <v>0</v>
      </c>
      <c r="CR194" t="str">
        <f t="shared" si="257"/>
        <v/>
      </c>
      <c r="CS194" s="275">
        <f>VLOOKUP(C194,MOVI!C:DT,33,0)</f>
        <v>0</v>
      </c>
      <c r="CT194" s="275">
        <f>VLOOKUP(C194,FPT!B:CR,33,0)</f>
        <v>0</v>
      </c>
      <c r="CU194" t="str">
        <f t="shared" si="258"/>
        <v/>
      </c>
      <c r="CV194" s="275">
        <f>VLOOKUP(C194,MOVI!C:DT,34,0)</f>
        <v>0</v>
      </c>
      <c r="CW194" s="275">
        <f>VLOOKUP(C194,FPT!B:CU,34,0)</f>
        <v>0</v>
      </c>
      <c r="CX194" t="str">
        <f t="shared" si="259"/>
        <v/>
      </c>
      <c r="CY194" s="275">
        <f>VLOOKUP(C194,MOVI!C:DT,35,0)</f>
        <v>26</v>
      </c>
      <c r="CZ194" s="275">
        <f>VLOOKUP(C194,FPT!B:CX,35,0)</f>
        <v>26</v>
      </c>
      <c r="DA194" t="str">
        <f t="shared" si="260"/>
        <v/>
      </c>
      <c r="DB194" s="275">
        <f>VLOOKUP(C194,MOVI!C:DT,36,0)</f>
        <v>0</v>
      </c>
      <c r="DC194" s="275">
        <f>VLOOKUP(C194,FPT!B:DA,36,0)</f>
        <v>0</v>
      </c>
      <c r="DD194" t="str">
        <f t="shared" si="261"/>
        <v/>
      </c>
      <c r="DE194" s="275">
        <f>VLOOKUP(C194,MOVI!C:DT,37,0)</f>
        <v>0</v>
      </c>
      <c r="DF194" s="275">
        <f>VLOOKUP(C194,FPT!B:DD,37,0)</f>
        <v>0</v>
      </c>
      <c r="DG194" t="str">
        <f t="shared" si="262"/>
        <v/>
      </c>
      <c r="DH194" s="275">
        <f>VLOOKUP(C194,MOVI!C:DT,38,0)</f>
        <v>0</v>
      </c>
      <c r="DI194" s="275">
        <f>VLOOKUP(C194,FPT!B:DG,38,0)</f>
        <v>0</v>
      </c>
      <c r="DJ194" t="str">
        <f t="shared" si="263"/>
        <v/>
      </c>
      <c r="DK194" s="275">
        <f>VLOOKUP(C194,MOVI!C:DT,39,0)</f>
        <v>0</v>
      </c>
      <c r="DL194" s="275">
        <f>VLOOKUP(C194,FPT!B:DJ,39,0)</f>
        <v>0</v>
      </c>
      <c r="DM194" t="str">
        <f t="shared" si="264"/>
        <v/>
      </c>
      <c r="DN194" s="275">
        <f>VLOOKUP(C194,MOVI!C:DT,40,0)</f>
        <v>0</v>
      </c>
      <c r="DO194" s="275">
        <f>VLOOKUP(C194,FPT!B:DM,40,0)</f>
        <v>0</v>
      </c>
      <c r="DP194" t="str">
        <f t="shared" si="265"/>
        <v/>
      </c>
      <c r="DQ194" s="275">
        <f>VLOOKUP(C194,MOVI!C:DT,41,0)</f>
        <v>0</v>
      </c>
      <c r="DR194" s="275">
        <f>VLOOKUP(C194,FPT!B:DP,41,0)</f>
        <v>0</v>
      </c>
      <c r="DS194" t="str">
        <f t="shared" si="266"/>
        <v/>
      </c>
      <c r="DT194" s="275">
        <f>VLOOKUP(C194,MOVI!C:DT,42,0)</f>
        <v>15000000</v>
      </c>
      <c r="DU194" s="275">
        <f>ROUND(VLOOKUP(C194,FPT!B:DS,42,0),0)</f>
        <v>15000000</v>
      </c>
      <c r="DV194" t="str">
        <f t="shared" si="267"/>
        <v/>
      </c>
      <c r="DW194" s="275">
        <f>VLOOKUP(C194,MOVI!C:DT,43,0)</f>
        <v>0</v>
      </c>
      <c r="DX194" s="275">
        <f>VLOOKUP(C194,FPT!B:DV,43,0)</f>
        <v>0</v>
      </c>
      <c r="DY194" t="str">
        <f t="shared" si="268"/>
        <v/>
      </c>
      <c r="DZ194" s="275">
        <f>VLOOKUP(C194,MOVI!C:DT,44,0)</f>
        <v>0</v>
      </c>
      <c r="EA194" s="275">
        <f>VLOOKUP(C194,FPT!B:DY,44,0)</f>
        <v>0</v>
      </c>
      <c r="EB194" t="str">
        <f t="shared" si="269"/>
        <v/>
      </c>
      <c r="EC194" s="275">
        <f>VLOOKUP(C194,MOVI!C:DT,45,0)</f>
        <v>15000000</v>
      </c>
      <c r="ED194" s="275">
        <f>ROUND(VLOOKUP(C194,FPT!B:EB,45,0),0)</f>
        <v>15000000</v>
      </c>
      <c r="EE194" t="str">
        <f t="shared" si="270"/>
        <v/>
      </c>
      <c r="EF194" s="275">
        <f>VLOOKUP(C194,MOVI!C:DT,46,0)</f>
        <v>0</v>
      </c>
      <c r="EG194" s="275">
        <f>VLOOKUP(C194,FPT!B:EE,46,0)</f>
        <v>0</v>
      </c>
      <c r="EH194" t="str">
        <f t="shared" si="271"/>
        <v/>
      </c>
      <c r="EI194" s="275">
        <f>VLOOKUP(C194,MOVI!C:DT,47,0)</f>
        <v>0</v>
      </c>
      <c r="EJ194" s="275">
        <f>VLOOKUP(C194,FPT!B:EH,47,0)</f>
        <v>0</v>
      </c>
      <c r="EK194" t="str">
        <f t="shared" si="272"/>
        <v/>
      </c>
      <c r="EL194" s="275">
        <f>VLOOKUP(C194,MOVI!C:DT,48,0)</f>
        <v>0</v>
      </c>
      <c r="EM194" s="275">
        <f>VLOOKUP(C194,FPT!B:EK,48,0)</f>
        <v>0</v>
      </c>
      <c r="EN194" t="str">
        <f t="shared" si="273"/>
        <v/>
      </c>
      <c r="EO194" s="275">
        <f>VLOOKUP(C194,MOVI!C:DT,49,0)</f>
        <v>0</v>
      </c>
      <c r="EP194" s="275">
        <f>VLOOKUP(C194,FPT!B:EN,49,0)</f>
        <v>0</v>
      </c>
      <c r="EQ194" t="str">
        <f t="shared" si="274"/>
        <v/>
      </c>
      <c r="ER194" s="275">
        <f>VLOOKUP(C194,MOVI!C:DT,50,0)</f>
        <v>0</v>
      </c>
      <c r="ES194" s="275">
        <f>VLOOKUP(C194,FPT!B:EQ,50,0)</f>
        <v>0</v>
      </c>
      <c r="ET194" t="str">
        <f t="shared" si="275"/>
        <v/>
      </c>
      <c r="EU194" s="275">
        <f>VLOOKUP(C194,MOVI!C:DT,51,0)</f>
        <v>0</v>
      </c>
      <c r="EV194" s="275">
        <f>VLOOKUP(C194,FPT!B:ET,51,0)</f>
        <v>0</v>
      </c>
      <c r="EW194" t="str">
        <f t="shared" si="276"/>
        <v/>
      </c>
      <c r="EX194" s="275">
        <f>VLOOKUP(C194,MOVI!C:DT,52,0)</f>
        <v>0</v>
      </c>
      <c r="EY194" s="275">
        <f>VLOOKUP(C194,FPT!B:EW,52,0)</f>
        <v>0</v>
      </c>
      <c r="EZ194" t="str">
        <f t="shared" si="277"/>
        <v/>
      </c>
      <c r="FA194" s="275">
        <f>VLOOKUP(C194,MOVI!C:DT,53,0)</f>
        <v>0</v>
      </c>
      <c r="FB194" s="275">
        <f>VLOOKUP(C194,FPT!B:EZ,53,0)</f>
        <v>0</v>
      </c>
      <c r="FC194" t="str">
        <f t="shared" si="278"/>
        <v/>
      </c>
      <c r="FD194" s="275">
        <f>VLOOKUP(C194,MOVI!C:DT,54,0)</f>
        <v>0</v>
      </c>
      <c r="FE194" s="275">
        <f>VLOOKUP(C194,FPT!B:FC,54,0)</f>
        <v>0</v>
      </c>
      <c r="FF194" t="str">
        <f t="shared" si="279"/>
        <v/>
      </c>
      <c r="FG194" s="275">
        <f>VLOOKUP(C194,MOVI!C:DT,55,0)</f>
        <v>730000</v>
      </c>
      <c r="FH194" s="275">
        <f>VLOOKUP(C194,FPT!B:FF,55,0)</f>
        <v>730000</v>
      </c>
      <c r="FI194" t="str">
        <f t="shared" si="280"/>
        <v/>
      </c>
      <c r="FJ194" s="275">
        <f>VLOOKUP(C194,MOVI!C:DT,56,0)</f>
        <v>730000</v>
      </c>
      <c r="FK194" s="275">
        <f>VLOOKUP(C194,FPT!B:FI,56,0)</f>
        <v>730000</v>
      </c>
      <c r="FL194" t="str">
        <f t="shared" si="281"/>
        <v/>
      </c>
      <c r="FM194" s="275">
        <f>VLOOKUP(C194,MOVI!C:DT,57,0)</f>
        <v>0</v>
      </c>
      <c r="FN194" s="275">
        <f>VLOOKUP(C194,FPT!B:FL,57,0)</f>
        <v>0</v>
      </c>
      <c r="FO194" t="str">
        <f t="shared" si="282"/>
        <v/>
      </c>
      <c r="FP194" s="275">
        <f>VLOOKUP(C194,MOVI!C:DT,58,0)</f>
        <v>0</v>
      </c>
      <c r="FQ194" s="275">
        <f>VLOOKUP(C194,FPT!B:FO,58,0)</f>
        <v>0</v>
      </c>
      <c r="FR194" t="str">
        <f t="shared" si="283"/>
        <v/>
      </c>
      <c r="FS194" s="275">
        <f>VLOOKUP(C194,MOVI!C:DT,59,0)</f>
        <v>0</v>
      </c>
      <c r="FT194" s="275">
        <f>VLOOKUP(C194,FPT!B:FR,59,0)</f>
        <v>0</v>
      </c>
      <c r="FU194" t="str">
        <f t="shared" si="284"/>
        <v/>
      </c>
      <c r="FV194" s="275">
        <f>VLOOKUP(C194,MOVI!C:DT,60,0)</f>
        <v>0</v>
      </c>
      <c r="FW194" s="275">
        <f>VLOOKUP(C194,FPT!B:FU,60,0)</f>
        <v>0</v>
      </c>
      <c r="FX194" t="str">
        <f t="shared" si="285"/>
        <v/>
      </c>
      <c r="FY194" s="275">
        <f>VLOOKUP(C194,MOVI!C:DT,61,0)</f>
        <v>0</v>
      </c>
      <c r="FZ194" s="275">
        <f>VLOOKUP(C194,FPT!B:FX,61,0)</f>
        <v>0</v>
      </c>
      <c r="GA194" t="str">
        <f t="shared" si="286"/>
        <v/>
      </c>
      <c r="GB194" s="275">
        <f>VLOOKUP(C194,MOVI!C:DT,62,0)</f>
        <v>0</v>
      </c>
      <c r="GC194" s="275">
        <f>VLOOKUP(C194,FPT!B:GA,62,0)</f>
        <v>0</v>
      </c>
      <c r="GD194" t="str">
        <f t="shared" si="287"/>
        <v/>
      </c>
      <c r="GE194" s="275">
        <f>VLOOKUP(C194,MOVI!C:DT,63,0)</f>
        <v>0</v>
      </c>
      <c r="GF194" s="275">
        <f>VLOOKUP(C194,FPT!B:GD,63,0)</f>
        <v>0</v>
      </c>
      <c r="GG194" t="str">
        <f t="shared" si="288"/>
        <v/>
      </c>
      <c r="GH194" s="275">
        <f>VLOOKUP(C194,MOVI!C:DT,64,0)</f>
        <v>0</v>
      </c>
      <c r="GI194" s="275">
        <f>VLOOKUP(C194,FPT!B:GG,64,0)</f>
        <v>0</v>
      </c>
      <c r="GJ194" t="str">
        <f t="shared" si="289"/>
        <v/>
      </c>
      <c r="GK194" s="275">
        <f>VLOOKUP(C194,MOVI!C:DT,65,0)</f>
        <v>0</v>
      </c>
      <c r="GL194" s="275">
        <f>VLOOKUP(C194,FPT!B:GJ,65,0)</f>
        <v>0</v>
      </c>
      <c r="GM194" t="str">
        <f t="shared" si="290"/>
        <v/>
      </c>
      <c r="GN194" s="275">
        <f>VLOOKUP(C194,MOVI!C:DT,66,0)</f>
        <v>0</v>
      </c>
      <c r="GO194" s="275">
        <f>VLOOKUP(C194,FPT!B:GM,66,0)</f>
        <v>0</v>
      </c>
      <c r="GP194" t="str">
        <f t="shared" si="291"/>
        <v/>
      </c>
      <c r="GQ194" s="275">
        <f>VLOOKUP(C194,MOVI!C:DT,67,0)</f>
        <v>0</v>
      </c>
      <c r="GR194" s="275">
        <f>VLOOKUP(C194,FPT!B:GP,67,0)</f>
        <v>0</v>
      </c>
      <c r="GS194" t="str">
        <f t="shared" si="292"/>
        <v/>
      </c>
      <c r="GT194" s="275">
        <f>VLOOKUP(C194,MOVI!C:DT,68,0)</f>
        <v>0</v>
      </c>
      <c r="GU194" s="275">
        <f>VLOOKUP(C194,FPT!B:GS,68,0)</f>
        <v>0</v>
      </c>
      <c r="GV194" t="str">
        <f t="shared" si="293"/>
        <v/>
      </c>
      <c r="GW194" s="275">
        <f>VLOOKUP(C194,MOVI!C:DT,69,0)</f>
        <v>0</v>
      </c>
      <c r="GX194" s="275">
        <f>VLOOKUP(C194,FPT!B:GV,69,0)</f>
        <v>0</v>
      </c>
      <c r="GY194" t="str">
        <f t="shared" si="294"/>
        <v/>
      </c>
      <c r="GZ194" s="275">
        <f>VLOOKUP(C194,MOVI!C:DT,70,0)</f>
        <v>0</v>
      </c>
      <c r="HA194" s="275">
        <f>VLOOKUP(C194,FPT!B:GY,70,0)</f>
        <v>0</v>
      </c>
      <c r="HB194" t="str">
        <f t="shared" si="295"/>
        <v/>
      </c>
      <c r="HC194" s="275">
        <f>VLOOKUP(C194,MOVI!C:DT,71,0)</f>
        <v>15730000</v>
      </c>
      <c r="HD194" s="275">
        <f>ROUND(VLOOKUP(C194,FPT!B:HB,71,0),0)</f>
        <v>15730000</v>
      </c>
      <c r="HE194" t="str">
        <f t="shared" si="296"/>
        <v/>
      </c>
      <c r="HF194" s="275">
        <f>ROUND(VLOOKUP(C194,MOVI!C:DT,72,0),0)</f>
        <v>0</v>
      </c>
      <c r="HG194" s="275">
        <f>ROUND(VLOOKUP(C194,FPT!B:HE,72,0),0)</f>
        <v>0</v>
      </c>
      <c r="HH194" t="str">
        <f t="shared" si="297"/>
        <v/>
      </c>
      <c r="HI194" s="275">
        <f>VLOOKUP(C194,MOVI!C:DT,73,0)</f>
        <v>0</v>
      </c>
      <c r="HJ194" s="275">
        <f>VLOOKUP(C194,FPT!B:HH,73,0)</f>
        <v>0</v>
      </c>
      <c r="HK194" t="str">
        <f t="shared" si="298"/>
        <v/>
      </c>
      <c r="HL194" s="275">
        <f>VLOOKUP(C194,MOVI!C:DT,74,0)</f>
        <v>730000</v>
      </c>
      <c r="HM194" s="275">
        <f>VLOOKUP(C194,FPT!B:HK,74,0)</f>
        <v>730000</v>
      </c>
      <c r="HN194" t="str">
        <f t="shared" si="299"/>
        <v/>
      </c>
      <c r="HO194" s="275">
        <f>VLOOKUP(C194,MOVI!C:DT,75,0)</f>
        <v>11000000</v>
      </c>
      <c r="HP194" s="275">
        <f>VLOOKUP(C194,FPT!B:HN,75,0)</f>
        <v>11000000</v>
      </c>
      <c r="HQ194" t="str">
        <f t="shared" si="300"/>
        <v/>
      </c>
      <c r="HR194" s="275">
        <f>VLOOKUP(C194,MOVI!C:DT,76,0)</f>
        <v>0</v>
      </c>
      <c r="HS194" s="275">
        <f>VLOOKUP(C194,FPT!B:HQ,76,0)</f>
        <v>0</v>
      </c>
      <c r="HT194" t="str">
        <f t="shared" si="301"/>
        <v/>
      </c>
      <c r="HU194" s="275">
        <f>VLOOKUP(C194,MOVI!C:DT,77,0)</f>
        <v>0</v>
      </c>
      <c r="HV194" s="275">
        <f>VLOOKUP(C194,FPT!B:HT,77,0)</f>
        <v>0</v>
      </c>
      <c r="HW194" t="str">
        <f t="shared" si="302"/>
        <v/>
      </c>
      <c r="HX194" s="274">
        <f>VLOOKUP(C194,MOVI!C:CB,78,0)</f>
        <v>1200000</v>
      </c>
      <c r="HY194" s="261">
        <f>VLOOKUP(C194,FPT!$B:$CA,78,0)</f>
        <v>1200000</v>
      </c>
      <c r="HZ194" t="str">
        <f t="shared" si="303"/>
        <v/>
      </c>
      <c r="IA194" s="275">
        <f>VLOOKUP(C194,MOVI!C:CD,79,0)</f>
        <v>150000</v>
      </c>
      <c r="IB194" s="275">
        <f>VLOOKUP(C194,FPT!B:HZ,79,0)</f>
        <v>150000</v>
      </c>
      <c r="IC194" t="str">
        <f t="shared" si="304"/>
        <v/>
      </c>
      <c r="ID194" s="275">
        <f>VLOOKUP(C194,MOVI!C:CD,80,0)</f>
        <v>225000</v>
      </c>
      <c r="IE194" s="275">
        <f>VLOOKUP(C194,FPT!B:IC,80,0)</f>
        <v>225000</v>
      </c>
      <c r="IF194" t="str">
        <f t="shared" si="305"/>
        <v/>
      </c>
      <c r="IG194" s="275">
        <f>VLOOKUP(C194,MOVI!C:DT,81,0)</f>
        <v>0</v>
      </c>
      <c r="IH194" s="275">
        <f>VLOOKUP(C194,FPT!B:IF,81,0)</f>
        <v>0</v>
      </c>
      <c r="II194" t="str">
        <f t="shared" si="306"/>
        <v/>
      </c>
      <c r="IJ194" s="275">
        <f>VLOOKUP(C194,MOVI!C:DT,82,0)</f>
        <v>1575000</v>
      </c>
      <c r="IK194" s="275">
        <f>VLOOKUP(C194,FPT!B:II,82,0)</f>
        <v>1575000</v>
      </c>
      <c r="IL194" t="str">
        <f t="shared" si="307"/>
        <v/>
      </c>
      <c r="IM194" s="275">
        <f>ROUND(VLOOKUP(C194,MOVI!C:DT,83,0),0)</f>
        <v>13305000</v>
      </c>
      <c r="IN194" s="275">
        <f>ROUND(VLOOKUP(C194,FPT!B:IL,83,0),0)</f>
        <v>13305000</v>
      </c>
      <c r="IO194" t="str">
        <f t="shared" si="308"/>
        <v/>
      </c>
      <c r="IP194" s="275">
        <f>VLOOKUP(C194,MOVI!C:DT,84,0)</f>
        <v>2425000</v>
      </c>
      <c r="IQ194" s="275">
        <f>VLOOKUP(C194,FPT!B:IO,84,0)</f>
        <v>2425000</v>
      </c>
      <c r="IR194" t="str">
        <f t="shared" si="309"/>
        <v/>
      </c>
      <c r="IS194" s="275">
        <f>ROUND(VLOOKUP(C194,MOVI!C:DT,85,0),0)</f>
        <v>121250</v>
      </c>
      <c r="IT194" s="275">
        <f>ROUND(VLOOKUP(C194,FPT!B:IR,85,0),0)</f>
        <v>121250</v>
      </c>
      <c r="IU194" t="str">
        <f t="shared" si="310"/>
        <v/>
      </c>
      <c r="IV194" s="275">
        <f>VLOOKUP(C194,MOVI!C:DT,86,0)</f>
        <v>0</v>
      </c>
      <c r="IW194" s="275">
        <f>VLOOKUP(C194,FPT!B:IU,86,0)</f>
        <v>0</v>
      </c>
      <c r="IX194" t="str">
        <f t="shared" si="311"/>
        <v/>
      </c>
      <c r="IY194" s="275">
        <f>ROUND(VLOOKUP(C194,MOVI!C:DT,87,0),0)</f>
        <v>121250</v>
      </c>
      <c r="IZ194" s="275">
        <f>ROUND(VLOOKUP(C194,FPT!B:IX,87,0),0)</f>
        <v>121250</v>
      </c>
      <c r="JA194" t="str">
        <f t="shared" si="312"/>
        <v/>
      </c>
      <c r="JB194" s="275">
        <f>VLOOKUP(C194,MOVI!C:DT,88,0)</f>
        <v>0</v>
      </c>
      <c r="JC194" s="275">
        <f>VLOOKUP(C194,FPT!B:JA,88,0)</f>
        <v>0</v>
      </c>
      <c r="JD194" t="str">
        <f t="shared" si="313"/>
        <v/>
      </c>
      <c r="JE194" s="275">
        <f>VLOOKUP(C194,MOVI!C:DT,89,0)</f>
        <v>149000</v>
      </c>
      <c r="JF194" s="275">
        <f>VLOOKUP(C194,FPT!B:JD,89,0)</f>
        <v>149000</v>
      </c>
      <c r="JG194" t="str">
        <f t="shared" si="314"/>
        <v/>
      </c>
      <c r="JH194" s="275">
        <f>VLOOKUP(C194,MOVI!C:DT,90,0)</f>
        <v>1000</v>
      </c>
      <c r="JI194" s="275">
        <f>VLOOKUP(C194,FPT!B:JG,90,0)</f>
        <v>1000</v>
      </c>
      <c r="JJ194" t="str">
        <f t="shared" si="315"/>
        <v/>
      </c>
      <c r="JK194" s="275">
        <f>VLOOKUP(C194,MOVI!C:DT,91,0)</f>
        <v>0</v>
      </c>
      <c r="JL194" s="275">
        <f>VLOOKUP(C194,FPT!B:JJ,91,0)</f>
        <v>0</v>
      </c>
      <c r="JM194" t="str">
        <f t="shared" si="316"/>
        <v/>
      </c>
      <c r="JN194" s="275">
        <f>VLOOKUP(C194,MOVI!C:DT,92,0)</f>
        <v>4466000</v>
      </c>
      <c r="JO194" s="275">
        <f>VLOOKUP(C194,FPT!B:JM,92,0)</f>
        <v>4466000</v>
      </c>
      <c r="JP194" t="str">
        <f t="shared" si="317"/>
        <v/>
      </c>
      <c r="JQ194" s="275">
        <f>VLOOKUP(C194,MOVI!C:DT,93,0)</f>
        <v>0</v>
      </c>
      <c r="JR194" s="275">
        <f>VLOOKUP(C194,FPT!B:JP,93,0)</f>
        <v>0</v>
      </c>
      <c r="JS194" t="str">
        <f t="shared" si="318"/>
        <v/>
      </c>
      <c r="JT194" s="275">
        <f>VLOOKUP(C194,MOVI!C:DT,94,0)</f>
        <v>4616000</v>
      </c>
      <c r="JU194" s="275">
        <f>VLOOKUP(C194,FPT!B:JS,94,0)</f>
        <v>4616000</v>
      </c>
      <c r="JV194" t="str">
        <f t="shared" si="319"/>
        <v/>
      </c>
      <c r="JW194" s="275">
        <f>VLOOKUP(C194,MOVI!C:DT,95,0)</f>
        <v>9417750</v>
      </c>
      <c r="JX194" s="275">
        <f>VLOOKUP(C194,FPT!B:JV,95,0)</f>
        <v>9417750</v>
      </c>
      <c r="JY194" t="str">
        <f t="shared" si="320"/>
        <v/>
      </c>
      <c r="JZ194" s="275">
        <f>VLOOKUP(C194,MOVI!C:DT,96,0)</f>
        <v>0</v>
      </c>
      <c r="KA194" s="275">
        <f>VLOOKUP(C194,FPT!B:JY,96,0)</f>
        <v>0</v>
      </c>
      <c r="KB194" t="str">
        <f t="shared" si="321"/>
        <v/>
      </c>
      <c r="KC194" s="275">
        <f>VLOOKUP(C194,MOVI!C:DT,97,0)</f>
        <v>9417750</v>
      </c>
      <c r="KD194" s="275">
        <f>VLOOKUP(C194,FPT!B:KB,97,0)</f>
        <v>9417750</v>
      </c>
      <c r="KE194" t="str">
        <f t="shared" si="322"/>
        <v/>
      </c>
      <c r="KF194" s="275">
        <f>VLOOKUP(C194,MOVI!C:DT,98,0)</f>
        <v>2550000</v>
      </c>
      <c r="KG194" s="275">
        <f>VLOOKUP(C194,FPT!B:KE,98,0)</f>
        <v>2550000</v>
      </c>
      <c r="KH194" t="str">
        <f t="shared" si="323"/>
        <v/>
      </c>
      <c r="KI194" s="275">
        <f>VLOOKUP(C194,MOVI!C:DT,99,0)</f>
        <v>0</v>
      </c>
      <c r="KJ194" s="275">
        <f>VLOOKUP(C194,FPT!B:KH,99,0)</f>
        <v>0</v>
      </c>
      <c r="KK194" t="str">
        <f t="shared" si="324"/>
        <v/>
      </c>
      <c r="KL194" s="275">
        <f>VLOOKUP(C194,MOVI!C:DT,100,0)</f>
        <v>450000</v>
      </c>
      <c r="KM194" s="275">
        <f>VLOOKUP(C194,FPT!B:KK,100,0)</f>
        <v>450000</v>
      </c>
      <c r="KN194" t="str">
        <f t="shared" si="325"/>
        <v/>
      </c>
      <c r="KO194" s="275">
        <f>VLOOKUP(C194,MOVI!C:DT,101,0)</f>
        <v>0</v>
      </c>
      <c r="KP194" s="275">
        <f>VLOOKUP(C194,FPT!B:KN,101,0)</f>
        <v>0</v>
      </c>
      <c r="KQ194" t="str">
        <f t="shared" si="326"/>
        <v/>
      </c>
      <c r="KR194" s="275">
        <f>VLOOKUP(C194,MOVI!C:DT,102,0)</f>
        <v>0</v>
      </c>
      <c r="KS194" s="275">
        <f>VLOOKUP(C194,FPT!B:KQ,102,0)</f>
        <v>0</v>
      </c>
      <c r="KT194" t="str">
        <f t="shared" si="327"/>
        <v/>
      </c>
      <c r="KU194" s="275">
        <f>VLOOKUP(C194,MOVI!C:DT,103,0)</f>
        <v>3000000</v>
      </c>
      <c r="KV194" s="275">
        <f>VLOOKUP(C194,FPT!B:KT,103,0)</f>
        <v>3000000</v>
      </c>
      <c r="KW194" t="str">
        <f t="shared" si="328"/>
        <v/>
      </c>
      <c r="KX194" s="275">
        <f>VLOOKUP(C194,MOVI!C:DT,104,0)</f>
        <v>4575000</v>
      </c>
      <c r="KY194" s="275">
        <f>VLOOKUP(C194,FPT!B:KW,104,0)</f>
        <v>4575000</v>
      </c>
      <c r="KZ194" t="str">
        <f t="shared" si="329"/>
        <v/>
      </c>
      <c r="LA194" s="275">
        <f>VLOOKUP(C194,MOVI!C:DT,105,0)</f>
        <v>300000</v>
      </c>
      <c r="LB194" s="275">
        <f>VLOOKUP(C194,FPT!B:KZ,105,0)</f>
        <v>300000</v>
      </c>
      <c r="LC194" t="str">
        <f t="shared" si="330"/>
        <v/>
      </c>
      <c r="LD194" s="275">
        <f>VLOOKUP(C194,MOVI!C:DT,106,0)</f>
        <v>19030000</v>
      </c>
      <c r="LE194" s="275">
        <f>VLOOKUP(C194,FPT!B:LC,106,0)</f>
        <v>19030000</v>
      </c>
      <c r="LF194" t="str">
        <f t="shared" si="331"/>
        <v/>
      </c>
      <c r="LG194" s="273">
        <f>VLOOKUP(C194,MOVI!C:DT,107,0)</f>
        <v>0</v>
      </c>
      <c r="LH194" s="273">
        <f>VLOOKUP(C194,FPT!B:LF,107,0)</f>
        <v>0</v>
      </c>
      <c r="LI194" t="str">
        <f t="shared" si="332"/>
        <v/>
      </c>
      <c r="LJ194" t="str">
        <f>VLOOKUP(C194,MOVI!C:DV,108,0)</f>
        <v>MoviSouthSales</v>
      </c>
      <c r="LK194" s="252" t="str">
        <f>VLOOKUP(C194,FPT!B:LI,108,0)</f>
        <v>MoviSouthSales</v>
      </c>
      <c r="LL194" t="str">
        <f t="shared" si="333"/>
        <v/>
      </c>
      <c r="LM194" s="275">
        <f>ROUND(VLOOKUP(C194,MOVI!C:DV,109,0),0)</f>
        <v>1250000</v>
      </c>
      <c r="LN194" s="275">
        <f>ROUND(VLOOKUP(C194,FPT!B:LL,109,0),0)</f>
        <v>1250000</v>
      </c>
      <c r="LO194" t="str">
        <f t="shared" si="334"/>
        <v/>
      </c>
      <c r="LP194" t="str">
        <f>VLOOKUP(C194,MOVI!C:DV,110,0)</f>
        <v>HO</v>
      </c>
      <c r="LQ194" s="247" t="str">
        <f>VLOOKUP(C194,FPT!B:LO,110,0)</f>
        <v>HO</v>
      </c>
      <c r="LR194" t="str">
        <f t="shared" si="335"/>
        <v/>
      </c>
      <c r="LS194">
        <f>MOVI!DI189</f>
        <v>22</v>
      </c>
      <c r="LV194">
        <f>MOVI!DJ189</f>
        <v>0</v>
      </c>
      <c r="LW194">
        <f>MOVI!DK189</f>
        <v>0</v>
      </c>
      <c r="LX194" t="str">
        <f>MOVI!DL189</f>
        <v>x</v>
      </c>
      <c r="LY194">
        <f>MOVI!DM189</f>
        <v>0</v>
      </c>
      <c r="LZ194">
        <f>MOVI!DN189</f>
        <v>149000</v>
      </c>
      <c r="MA194">
        <f>MOVI!DO189</f>
        <v>0</v>
      </c>
      <c r="MB194" t="str">
        <f>MOVI!DP189</f>
        <v>HO</v>
      </c>
      <c r="MC194">
        <f>MOVI!DQ189</f>
        <v>0</v>
      </c>
      <c r="MD194">
        <f>MOVI!DR189</f>
        <v>0</v>
      </c>
      <c r="ME194" t="str">
        <f>VLOOKUP(C194,MOVI!C:DV,121,0)</f>
        <v>Group 1</v>
      </c>
      <c r="MF194" s="252" t="str">
        <f>VLOOKUP(C194,FPT!B:MD,111,0)</f>
        <v>Group 1</v>
      </c>
      <c r="MG194" t="str">
        <f t="shared" si="339"/>
        <v/>
      </c>
      <c r="MH194" t="str">
        <f>VLOOKUP(C194,MOVI!C:DT,122,0)</f>
        <v>MoviSouthGroup 1</v>
      </c>
      <c r="MI194" s="252" t="str">
        <f>VLOOKUP(C194,FPT!B:DS,112,0)</f>
        <v>MoviSouthGroup 1</v>
      </c>
      <c r="MJ194" t="str">
        <f t="shared" si="336"/>
        <v/>
      </c>
    </row>
    <row r="195" spans="1:348" x14ac:dyDescent="0.25">
      <c r="A195">
        <v>187</v>
      </c>
      <c r="B195" s="48">
        <v>6027</v>
      </c>
      <c r="C195" s="271" t="s">
        <v>1211</v>
      </c>
      <c r="D195" t="str">
        <f>VLOOKUP(C195,MOVI!C:D,2,0)</f>
        <v>Phạm Thị Hạnh</v>
      </c>
      <c r="E195" t="str">
        <f>VLOOKUP(C195,FPT!B:C,2,0)</f>
        <v>Phạm Thị Hạnh</v>
      </c>
      <c r="F195" t="str">
        <f t="shared" si="229"/>
        <v/>
      </c>
      <c r="G195" t="str">
        <f>VLOOKUP(C195,MOVI!C:E,3,0)</f>
        <v>Sales</v>
      </c>
      <c r="H195" t="str">
        <f>VLOOKUP(C195,FPT!B:F,3,0)</f>
        <v>Sales</v>
      </c>
      <c r="I195" t="str">
        <f t="shared" si="230"/>
        <v/>
      </c>
      <c r="J195" t="str">
        <f>VLOOKUP(C195,MOVI!C:H,4,0)</f>
        <v>Telesales</v>
      </c>
      <c r="K195" t="str">
        <f>VLOOKUP(C195,FPT!B:I,4,0)</f>
        <v>Telesales</v>
      </c>
      <c r="L195" t="str">
        <f t="shared" si="231"/>
        <v/>
      </c>
      <c r="M195" t="str">
        <f>VLOOKUP(C195,MOVI!C:DT,5,0)</f>
        <v>Team leader</v>
      </c>
      <c r="N195" t="str">
        <f>VLOOKUP(C195,FPT!B:L,5,0)</f>
        <v>Team leader</v>
      </c>
      <c r="O195" t="str">
        <f t="shared" si="232"/>
        <v/>
      </c>
      <c r="P195" t="str">
        <f>VLOOKUP(C195,MOVI!C:DT,6,0)</f>
        <v>Telesales Team Leader</v>
      </c>
      <c r="Q195" t="str">
        <f>VLOOKUP(C195,FPT!B:O,6,0)</f>
        <v>Telesales Team Leader</v>
      </c>
      <c r="R195" t="str">
        <f t="shared" si="233"/>
        <v/>
      </c>
      <c r="S195" t="str">
        <f>VLOOKUP(C195,MOVI!C:DT,7,0)</f>
        <v>South</v>
      </c>
      <c r="T195" t="str">
        <f>VLOOKUP(C195,FPT!B:R,7,0)</f>
        <v>South</v>
      </c>
      <c r="U195" t="str">
        <f t="shared" si="234"/>
        <v/>
      </c>
      <c r="V195" t="str">
        <f>VLOOKUP(C195,MOVI!C:DT,8,0)</f>
        <v>Movi</v>
      </c>
      <c r="W195" t="str">
        <f>VLOOKUP(C195,FPT!B:U,8,0)</f>
        <v>Movi</v>
      </c>
      <c r="X195" t="str">
        <f t="shared" si="235"/>
        <v/>
      </c>
      <c r="Y195" t="str">
        <f>VLOOKUP(C195,MOVI!C:DT,9,0)</f>
        <v>Full-time</v>
      </c>
      <c r="Z195" t="str">
        <f>VLOOKUP(C195,FPT!B:X,9,0)</f>
        <v>Full-time</v>
      </c>
      <c r="AA195" t="str">
        <f t="shared" si="236"/>
        <v/>
      </c>
      <c r="AB195" t="str">
        <f>VLOOKUP(C195,MOVI!C:DT,10,0)</f>
        <v>Permanent</v>
      </c>
      <c r="AC195" t="str">
        <f>VLOOKUP(C195,FPT!B:AA,10,0)</f>
        <v>Permanent</v>
      </c>
      <c r="AD195" t="str">
        <f t="shared" si="237"/>
        <v/>
      </c>
      <c r="AE195" s="247">
        <f>VLOOKUP(C195,MOVI!C:DT,11,0)</f>
        <v>44117</v>
      </c>
      <c r="AF195" s="247">
        <f>VLOOKUP(C195,FPT!B:AD,11,0)</f>
        <v>44117</v>
      </c>
      <c r="AG195" t="str">
        <f t="shared" si="238"/>
        <v/>
      </c>
      <c r="AH195" s="260" t="str">
        <f>VLOOKUP(C195,MOVI!C:DT,12,0)</f>
        <v/>
      </c>
      <c r="AI195" s="260"/>
      <c r="AJ195" t="str">
        <f t="shared" si="338"/>
        <v/>
      </c>
      <c r="AK195">
        <f>VLOOKUP(C195,MOVI!C:DT,13,0)</f>
        <v>0</v>
      </c>
      <c r="AL195" s="247">
        <f>VLOOKUP(C195,FPT!B:AJ,13,0)</f>
        <v>0</v>
      </c>
      <c r="AM195" t="str">
        <f t="shared" si="337"/>
        <v/>
      </c>
      <c r="AN195" s="247">
        <f>VLOOKUP(C195,MOVI!C:DT,14,0)</f>
        <v>0</v>
      </c>
      <c r="AO195" s="247">
        <f>VLOOKUP(C195,FPT!B:AM,14,0)</f>
        <v>0</v>
      </c>
      <c r="AP195" t="str">
        <f t="shared" si="239"/>
        <v/>
      </c>
      <c r="AQ195" t="str">
        <f>VLOOKUP(C195,MOVI!C:DT,15,0)</f>
        <v>LC</v>
      </c>
      <c r="AR195" s="247">
        <f>VLOOKUP(C195,FPT!B:AP,15,0)</f>
        <v>0</v>
      </c>
      <c r="AS195" t="str">
        <f t="shared" si="240"/>
        <v>Lệch</v>
      </c>
      <c r="AT195" s="282" t="str">
        <f>VLOOKUP(C195,MOVI!C:DT,16,0)</f>
        <v>LTTP</v>
      </c>
      <c r="AU195" s="247" t="str">
        <f>VLOOKUP(C195,FPT!B:AS,16,0)</f>
        <v>LTTP</v>
      </c>
      <c r="AV195" t="str">
        <f t="shared" si="241"/>
        <v/>
      </c>
      <c r="AW195" t="str">
        <f>VLOOKUP(C195,MOVI!C:DT,17,0)</f>
        <v>L</v>
      </c>
      <c r="AX195" s="247" t="str">
        <f>VLOOKUP(C195,FPT!B:AV,17,0)</f>
        <v>L</v>
      </c>
      <c r="AY195" t="str">
        <f t="shared" si="242"/>
        <v/>
      </c>
      <c r="AZ195">
        <f>VLOOKUP(C195,MOVI!C:DT,18,0)</f>
        <v>0</v>
      </c>
      <c r="BA195" s="247">
        <f>VLOOKUP(C195,FPT!B:AY,18,0)</f>
        <v>0</v>
      </c>
      <c r="BB195" t="str">
        <f t="shared" si="243"/>
        <v/>
      </c>
      <c r="BC195" s="275">
        <f>VLOOKUP(C195,MOVI!C:DT,19,0)</f>
        <v>15000000</v>
      </c>
      <c r="BD195" s="275">
        <f>VLOOKUP(C195,FPT!B:BB,19,0)</f>
        <v>15000000</v>
      </c>
      <c r="BE195" t="str">
        <f t="shared" si="244"/>
        <v/>
      </c>
      <c r="BF195">
        <f>VLOOKUP(C195,MOVI!C:DT,20,0)</f>
        <v>0</v>
      </c>
      <c r="BG195" s="252">
        <f>VLOOKUP(C195,FPT!B:BE,20,0)</f>
        <v>0</v>
      </c>
      <c r="BH195" t="str">
        <f t="shared" si="245"/>
        <v/>
      </c>
      <c r="BI195" s="275">
        <f>VLOOKUP(C195,MOVI!C:DT,21,0)</f>
        <v>15000000</v>
      </c>
      <c r="BJ195" s="275">
        <f>VLOOKUP(C195,FPT!B:BH,21,0)</f>
        <v>15000000</v>
      </c>
      <c r="BK195" t="str">
        <f t="shared" si="246"/>
        <v/>
      </c>
      <c r="BL195" s="275">
        <f>VLOOKUP(C195,MOVI!C:DT,22,0)</f>
        <v>0</v>
      </c>
      <c r="BM195" s="275">
        <f>VLOOKUP(C195,FPT!B:BK,22,0)</f>
        <v>0</v>
      </c>
      <c r="BN195" t="str">
        <f t="shared" si="247"/>
        <v/>
      </c>
      <c r="BO195" s="275">
        <f>VLOOKUP(C195,MOVI!C:DT,23,0)</f>
        <v>0</v>
      </c>
      <c r="BP195" s="275">
        <f>VLOOKUP(C195,FPT!B:BN,23,0)</f>
        <v>0</v>
      </c>
      <c r="BQ195" t="str">
        <f t="shared" si="248"/>
        <v/>
      </c>
      <c r="BR195" s="275">
        <f>VLOOKUP(C195,MOVI!C:DT,24,0)</f>
        <v>0</v>
      </c>
      <c r="BS195" s="275">
        <f>VLOOKUP(C195,FPT!B:BQ,24,0)</f>
        <v>0</v>
      </c>
      <c r="BT195" t="str">
        <f t="shared" si="249"/>
        <v/>
      </c>
      <c r="BU195" s="275">
        <f>VLOOKUP(C195,MOVI!C:DT,25,0)</f>
        <v>0</v>
      </c>
      <c r="BV195" s="275">
        <f>VLOOKUP(C195,FPT!B:BT,25,0)</f>
        <v>0</v>
      </c>
      <c r="BW195" t="str">
        <f t="shared" si="250"/>
        <v/>
      </c>
      <c r="BX195" s="275">
        <f>VLOOKUP(C195,MOVI!C:DT,26,0)</f>
        <v>0</v>
      </c>
      <c r="BY195" s="275">
        <f>VLOOKUP(C195,FPT!B:BW,26,0)</f>
        <v>0</v>
      </c>
      <c r="BZ195" t="str">
        <f t="shared" si="251"/>
        <v/>
      </c>
      <c r="CA195" s="275">
        <f>VLOOKUP(C195,MOVI!C:DT,27,0)</f>
        <v>730000</v>
      </c>
      <c r="CB195" s="275">
        <f>VLOOKUP(C195,FPT!B:BZ,27,0)</f>
        <v>730000</v>
      </c>
      <c r="CC195" t="str">
        <f t="shared" si="252"/>
        <v/>
      </c>
      <c r="CD195" s="275">
        <f>VLOOKUP(C195,MOVI!C:DT,28,0)</f>
        <v>730000</v>
      </c>
      <c r="CE195" s="275">
        <f>VLOOKUP(C195,FPT!B:CC,28,0)</f>
        <v>730000</v>
      </c>
      <c r="CF195" t="str">
        <f t="shared" si="253"/>
        <v/>
      </c>
      <c r="CG195" t="str">
        <f>VLOOKUP(C195,MOVI!C:DT,29,0)</f>
        <v>CN</v>
      </c>
      <c r="CH195" s="252" t="str">
        <f>VLOOKUP(C195,FPT!B:CF,29,0)</f>
        <v>CN</v>
      </c>
      <c r="CI195" t="str">
        <f t="shared" si="254"/>
        <v/>
      </c>
      <c r="CJ195">
        <f>VLOOKUP(C195,MOVI!C:DT,30,0)</f>
        <v>26</v>
      </c>
      <c r="CK195" s="252">
        <f>VLOOKUP(C195,FPT!B:CI,30,0)</f>
        <v>26</v>
      </c>
      <c r="CL195" t="str">
        <f t="shared" si="255"/>
        <v/>
      </c>
      <c r="CM195">
        <f>VLOOKUP(C195,MOVI!C:DT,31,0)</f>
        <v>26</v>
      </c>
      <c r="CN195" s="252">
        <f>VLOOKUP(C195,FPT!B:CL,31,0)</f>
        <v>26</v>
      </c>
      <c r="CO195" t="str">
        <f t="shared" si="256"/>
        <v/>
      </c>
      <c r="CP195" s="275">
        <f>VLOOKUP(C195,MOVI!C:DT,32,0)</f>
        <v>0</v>
      </c>
      <c r="CQ195" s="275">
        <f>VLOOKUP(C195,FPT!B:CO,32,0)</f>
        <v>0</v>
      </c>
      <c r="CR195" t="str">
        <f t="shared" si="257"/>
        <v/>
      </c>
      <c r="CS195" s="275">
        <f>VLOOKUP(C195,MOVI!C:DT,33,0)</f>
        <v>0</v>
      </c>
      <c r="CT195" s="275">
        <f>VLOOKUP(C195,FPT!B:CR,33,0)</f>
        <v>0</v>
      </c>
      <c r="CU195" t="str">
        <f t="shared" si="258"/>
        <v/>
      </c>
      <c r="CV195" s="275">
        <f>VLOOKUP(C195,MOVI!C:DT,34,0)</f>
        <v>0</v>
      </c>
      <c r="CW195" s="275">
        <f>VLOOKUP(C195,FPT!B:CU,34,0)</f>
        <v>0</v>
      </c>
      <c r="CX195" t="str">
        <f t="shared" si="259"/>
        <v/>
      </c>
      <c r="CY195" s="275">
        <f>VLOOKUP(C195,MOVI!C:DT,35,0)</f>
        <v>26</v>
      </c>
      <c r="CZ195" s="275">
        <f>VLOOKUP(C195,FPT!B:CX,35,0)</f>
        <v>26</v>
      </c>
      <c r="DA195" t="str">
        <f t="shared" si="260"/>
        <v/>
      </c>
      <c r="DB195" s="275">
        <f>VLOOKUP(C195,MOVI!C:DT,36,0)</f>
        <v>0</v>
      </c>
      <c r="DC195" s="275">
        <f>VLOOKUP(C195,FPT!B:DA,36,0)</f>
        <v>0</v>
      </c>
      <c r="DD195" t="str">
        <f t="shared" si="261"/>
        <v/>
      </c>
      <c r="DE195" s="275">
        <f>VLOOKUP(C195,MOVI!C:DT,37,0)</f>
        <v>0</v>
      </c>
      <c r="DF195" s="275">
        <f>VLOOKUP(C195,FPT!B:DD,37,0)</f>
        <v>0</v>
      </c>
      <c r="DG195" t="str">
        <f t="shared" si="262"/>
        <v/>
      </c>
      <c r="DH195" s="275">
        <f>VLOOKUP(C195,MOVI!C:DT,38,0)</f>
        <v>0</v>
      </c>
      <c r="DI195" s="275">
        <f>VLOOKUP(C195,FPT!B:DG,38,0)</f>
        <v>0</v>
      </c>
      <c r="DJ195" t="str">
        <f t="shared" si="263"/>
        <v/>
      </c>
      <c r="DK195" s="275">
        <f>VLOOKUP(C195,MOVI!C:DT,39,0)</f>
        <v>0</v>
      </c>
      <c r="DL195" s="275">
        <f>VLOOKUP(C195,FPT!B:DJ,39,0)</f>
        <v>0</v>
      </c>
      <c r="DM195" t="str">
        <f t="shared" si="264"/>
        <v/>
      </c>
      <c r="DN195" s="275">
        <f>VLOOKUP(C195,MOVI!C:DT,40,0)</f>
        <v>0</v>
      </c>
      <c r="DO195" s="275">
        <f>VLOOKUP(C195,FPT!B:DM,40,0)</f>
        <v>0</v>
      </c>
      <c r="DP195" t="str">
        <f t="shared" si="265"/>
        <v/>
      </c>
      <c r="DQ195" s="275">
        <f>VLOOKUP(C195,MOVI!C:DT,41,0)</f>
        <v>0</v>
      </c>
      <c r="DR195" s="275">
        <f>VLOOKUP(C195,FPT!B:DP,41,0)</f>
        <v>0</v>
      </c>
      <c r="DS195" t="str">
        <f t="shared" si="266"/>
        <v/>
      </c>
      <c r="DT195" s="275">
        <f>VLOOKUP(C195,MOVI!C:DT,42,0)</f>
        <v>15000000</v>
      </c>
      <c r="DU195" s="275">
        <f>ROUND(VLOOKUP(C195,FPT!B:DS,42,0),0)</f>
        <v>15000000</v>
      </c>
      <c r="DV195" t="str">
        <f t="shared" si="267"/>
        <v/>
      </c>
      <c r="DW195" s="275">
        <f>VLOOKUP(C195,MOVI!C:DT,43,0)</f>
        <v>0</v>
      </c>
      <c r="DX195" s="275">
        <f>VLOOKUP(C195,FPT!B:DV,43,0)</f>
        <v>0</v>
      </c>
      <c r="DY195" t="str">
        <f t="shared" si="268"/>
        <v/>
      </c>
      <c r="DZ195" s="275">
        <f>VLOOKUP(C195,MOVI!C:DT,44,0)</f>
        <v>0</v>
      </c>
      <c r="EA195" s="275">
        <f>VLOOKUP(C195,FPT!B:DY,44,0)</f>
        <v>0</v>
      </c>
      <c r="EB195" t="str">
        <f t="shared" si="269"/>
        <v/>
      </c>
      <c r="EC195" s="275">
        <f>VLOOKUP(C195,MOVI!C:DT,45,0)</f>
        <v>15000000</v>
      </c>
      <c r="ED195" s="275">
        <f>ROUND(VLOOKUP(C195,FPT!B:EB,45,0),0)</f>
        <v>15000000</v>
      </c>
      <c r="EE195" t="str">
        <f t="shared" si="270"/>
        <v/>
      </c>
      <c r="EF195" s="275">
        <f>VLOOKUP(C195,MOVI!C:DT,46,0)</f>
        <v>0</v>
      </c>
      <c r="EG195" s="275">
        <f>VLOOKUP(C195,FPT!B:EE,46,0)</f>
        <v>0</v>
      </c>
      <c r="EH195" t="str">
        <f t="shared" si="271"/>
        <v/>
      </c>
      <c r="EI195" s="275">
        <f>VLOOKUP(C195,MOVI!C:DT,47,0)</f>
        <v>0</v>
      </c>
      <c r="EJ195" s="275">
        <f>VLOOKUP(C195,FPT!B:EH,47,0)</f>
        <v>0</v>
      </c>
      <c r="EK195" t="str">
        <f t="shared" si="272"/>
        <v/>
      </c>
      <c r="EL195" s="275">
        <f>VLOOKUP(C195,MOVI!C:DT,48,0)</f>
        <v>0</v>
      </c>
      <c r="EM195" s="275">
        <f>VLOOKUP(C195,FPT!B:EK,48,0)</f>
        <v>0</v>
      </c>
      <c r="EN195" t="str">
        <f t="shared" si="273"/>
        <v/>
      </c>
      <c r="EO195" s="275">
        <f>VLOOKUP(C195,MOVI!C:DT,49,0)</f>
        <v>0</v>
      </c>
      <c r="EP195" s="275">
        <f>VLOOKUP(C195,FPT!B:EN,49,0)</f>
        <v>0</v>
      </c>
      <c r="EQ195" t="str">
        <f t="shared" si="274"/>
        <v/>
      </c>
      <c r="ER195" s="275">
        <f>VLOOKUP(C195,MOVI!C:DT,50,0)</f>
        <v>0</v>
      </c>
      <c r="ES195" s="275">
        <f>VLOOKUP(C195,FPT!B:EQ,50,0)</f>
        <v>0</v>
      </c>
      <c r="ET195" t="str">
        <f t="shared" si="275"/>
        <v/>
      </c>
      <c r="EU195" s="275">
        <f>VLOOKUP(C195,MOVI!C:DT,51,0)</f>
        <v>0</v>
      </c>
      <c r="EV195" s="275">
        <f>VLOOKUP(C195,FPT!B:ET,51,0)</f>
        <v>0</v>
      </c>
      <c r="EW195" t="str">
        <f t="shared" si="276"/>
        <v/>
      </c>
      <c r="EX195" s="275">
        <f>VLOOKUP(C195,MOVI!C:DT,52,0)</f>
        <v>0</v>
      </c>
      <c r="EY195" s="275">
        <f>VLOOKUP(C195,FPT!B:EW,52,0)</f>
        <v>0</v>
      </c>
      <c r="EZ195" t="str">
        <f t="shared" si="277"/>
        <v/>
      </c>
      <c r="FA195" s="275">
        <f>VLOOKUP(C195,MOVI!C:DT,53,0)</f>
        <v>0</v>
      </c>
      <c r="FB195" s="275">
        <f>VLOOKUP(C195,FPT!B:EZ,53,0)</f>
        <v>0</v>
      </c>
      <c r="FC195" t="str">
        <f t="shared" si="278"/>
        <v/>
      </c>
      <c r="FD195" s="275">
        <f>VLOOKUP(C195,MOVI!C:DT,54,0)</f>
        <v>0</v>
      </c>
      <c r="FE195" s="275">
        <f>VLOOKUP(C195,FPT!B:FC,54,0)</f>
        <v>0</v>
      </c>
      <c r="FF195" t="str">
        <f t="shared" si="279"/>
        <v/>
      </c>
      <c r="FG195" s="275">
        <f>VLOOKUP(C195,MOVI!C:DT,55,0)</f>
        <v>730000</v>
      </c>
      <c r="FH195" s="275">
        <f>VLOOKUP(C195,FPT!B:FF,55,0)</f>
        <v>730000</v>
      </c>
      <c r="FI195" t="str">
        <f t="shared" si="280"/>
        <v/>
      </c>
      <c r="FJ195" s="275">
        <f>VLOOKUP(C195,MOVI!C:DT,56,0)</f>
        <v>730000</v>
      </c>
      <c r="FK195" s="275">
        <f>VLOOKUP(C195,FPT!B:FI,56,0)</f>
        <v>730000</v>
      </c>
      <c r="FL195" t="str">
        <f t="shared" si="281"/>
        <v/>
      </c>
      <c r="FM195" s="275">
        <f>VLOOKUP(C195,MOVI!C:DT,57,0)</f>
        <v>0</v>
      </c>
      <c r="FN195" s="275">
        <f>VLOOKUP(C195,FPT!B:FL,57,0)</f>
        <v>0</v>
      </c>
      <c r="FO195" t="str">
        <f t="shared" si="282"/>
        <v/>
      </c>
      <c r="FP195" s="275">
        <f>VLOOKUP(C195,MOVI!C:DT,58,0)</f>
        <v>0</v>
      </c>
      <c r="FQ195" s="275">
        <f>VLOOKUP(C195,FPT!B:FO,58,0)</f>
        <v>0</v>
      </c>
      <c r="FR195" t="str">
        <f t="shared" si="283"/>
        <v/>
      </c>
      <c r="FS195" s="275">
        <f>VLOOKUP(C195,MOVI!C:DT,59,0)</f>
        <v>0</v>
      </c>
      <c r="FT195" s="275">
        <f>VLOOKUP(C195,FPT!B:FR,59,0)</f>
        <v>0</v>
      </c>
      <c r="FU195" t="str">
        <f t="shared" si="284"/>
        <v/>
      </c>
      <c r="FV195" s="275">
        <f>VLOOKUP(C195,MOVI!C:DT,60,0)</f>
        <v>0</v>
      </c>
      <c r="FW195" s="275">
        <f>VLOOKUP(C195,FPT!B:FU,60,0)</f>
        <v>0</v>
      </c>
      <c r="FX195" t="str">
        <f t="shared" si="285"/>
        <v/>
      </c>
      <c r="FY195" s="275">
        <f>VLOOKUP(C195,MOVI!C:DT,61,0)</f>
        <v>0</v>
      </c>
      <c r="FZ195" s="275">
        <f>VLOOKUP(C195,FPT!B:FX,61,0)</f>
        <v>0</v>
      </c>
      <c r="GA195" t="str">
        <f t="shared" si="286"/>
        <v/>
      </c>
      <c r="GB195" s="275">
        <f>VLOOKUP(C195,MOVI!C:DT,62,0)</f>
        <v>0</v>
      </c>
      <c r="GC195" s="275">
        <f>VLOOKUP(C195,FPT!B:GA,62,0)</f>
        <v>0</v>
      </c>
      <c r="GD195" t="str">
        <f t="shared" si="287"/>
        <v/>
      </c>
      <c r="GE195" s="275">
        <f>VLOOKUP(C195,MOVI!C:DT,63,0)</f>
        <v>0</v>
      </c>
      <c r="GF195" s="275">
        <f>VLOOKUP(C195,FPT!B:GD,63,0)</f>
        <v>0</v>
      </c>
      <c r="GG195" t="str">
        <f t="shared" si="288"/>
        <v/>
      </c>
      <c r="GH195" s="275">
        <f>VLOOKUP(C195,MOVI!C:DT,64,0)</f>
        <v>0</v>
      </c>
      <c r="GI195" s="275">
        <f>VLOOKUP(C195,FPT!B:GG,64,0)</f>
        <v>0</v>
      </c>
      <c r="GJ195" t="str">
        <f t="shared" si="289"/>
        <v/>
      </c>
      <c r="GK195" s="275">
        <f>VLOOKUP(C195,MOVI!C:DT,65,0)</f>
        <v>0</v>
      </c>
      <c r="GL195" s="275">
        <f>VLOOKUP(C195,FPT!B:GJ,65,0)</f>
        <v>0</v>
      </c>
      <c r="GM195" t="str">
        <f t="shared" si="290"/>
        <v/>
      </c>
      <c r="GN195" s="275">
        <f>VLOOKUP(C195,MOVI!C:DT,66,0)</f>
        <v>0</v>
      </c>
      <c r="GO195" s="275">
        <f>VLOOKUP(C195,FPT!B:GM,66,0)</f>
        <v>0</v>
      </c>
      <c r="GP195" t="str">
        <f t="shared" si="291"/>
        <v/>
      </c>
      <c r="GQ195" s="275">
        <f>VLOOKUP(C195,MOVI!C:DT,67,0)</f>
        <v>0</v>
      </c>
      <c r="GR195" s="275">
        <f>VLOOKUP(C195,FPT!B:GP,67,0)</f>
        <v>0</v>
      </c>
      <c r="GS195" t="str">
        <f t="shared" si="292"/>
        <v/>
      </c>
      <c r="GT195" s="275">
        <f>VLOOKUP(C195,MOVI!C:DT,68,0)</f>
        <v>0</v>
      </c>
      <c r="GU195" s="275">
        <f>VLOOKUP(C195,FPT!B:GS,68,0)</f>
        <v>0</v>
      </c>
      <c r="GV195" t="str">
        <f t="shared" si="293"/>
        <v/>
      </c>
      <c r="GW195" s="275">
        <f>VLOOKUP(C195,MOVI!C:DT,69,0)</f>
        <v>0</v>
      </c>
      <c r="GX195" s="275">
        <f>VLOOKUP(C195,FPT!B:GV,69,0)</f>
        <v>0</v>
      </c>
      <c r="GY195" t="str">
        <f t="shared" si="294"/>
        <v/>
      </c>
      <c r="GZ195" s="275">
        <f>VLOOKUP(C195,MOVI!C:DT,70,0)</f>
        <v>0</v>
      </c>
      <c r="HA195" s="275">
        <f>VLOOKUP(C195,FPT!B:GY,70,0)</f>
        <v>0</v>
      </c>
      <c r="HB195" t="str">
        <f t="shared" si="295"/>
        <v/>
      </c>
      <c r="HC195" s="275">
        <f>VLOOKUP(C195,MOVI!C:DT,71,0)</f>
        <v>15730000</v>
      </c>
      <c r="HD195" s="275">
        <f>ROUND(VLOOKUP(C195,FPT!B:HB,71,0),0)</f>
        <v>15730000</v>
      </c>
      <c r="HE195" t="str">
        <f t="shared" si="296"/>
        <v/>
      </c>
      <c r="HF195" s="275">
        <f>ROUND(VLOOKUP(C195,MOVI!C:DT,72,0),0)</f>
        <v>0</v>
      </c>
      <c r="HG195" s="275">
        <f>ROUND(VLOOKUP(C195,FPT!B:HE,72,0),0)</f>
        <v>0</v>
      </c>
      <c r="HH195" t="str">
        <f t="shared" si="297"/>
        <v/>
      </c>
      <c r="HI195" s="275">
        <f>VLOOKUP(C195,MOVI!C:DT,73,0)</f>
        <v>0</v>
      </c>
      <c r="HJ195" s="275">
        <f>VLOOKUP(C195,FPT!B:HH,73,0)</f>
        <v>0</v>
      </c>
      <c r="HK195" t="str">
        <f t="shared" si="298"/>
        <v/>
      </c>
      <c r="HL195" s="275">
        <f>VLOOKUP(C195,MOVI!C:DT,74,0)</f>
        <v>730000</v>
      </c>
      <c r="HM195" s="275">
        <f>VLOOKUP(C195,FPT!B:HK,74,0)</f>
        <v>730000</v>
      </c>
      <c r="HN195" t="str">
        <f t="shared" si="299"/>
        <v/>
      </c>
      <c r="HO195" s="275">
        <f>VLOOKUP(C195,MOVI!C:DT,75,0)</f>
        <v>11000000</v>
      </c>
      <c r="HP195" s="275">
        <f>VLOOKUP(C195,FPT!B:HN,75,0)</f>
        <v>11000000</v>
      </c>
      <c r="HQ195" t="str">
        <f t="shared" si="300"/>
        <v/>
      </c>
      <c r="HR195" s="275">
        <f>VLOOKUP(C195,MOVI!C:DT,76,0)</f>
        <v>0</v>
      </c>
      <c r="HS195" s="275">
        <f>VLOOKUP(C195,FPT!B:HQ,76,0)</f>
        <v>0</v>
      </c>
      <c r="HT195" t="str">
        <f t="shared" si="301"/>
        <v/>
      </c>
      <c r="HU195" s="275">
        <f>VLOOKUP(C195,MOVI!C:DT,77,0)</f>
        <v>0</v>
      </c>
      <c r="HV195" s="275">
        <f>VLOOKUP(C195,FPT!B:HT,77,0)</f>
        <v>0</v>
      </c>
      <c r="HW195" t="str">
        <f t="shared" si="302"/>
        <v/>
      </c>
      <c r="HX195" s="274">
        <f>VLOOKUP(C195,MOVI!C:CB,78,0)</f>
        <v>1200000</v>
      </c>
      <c r="HY195" s="261">
        <f>VLOOKUP(C195,FPT!$B:$CA,78,0)</f>
        <v>1200000</v>
      </c>
      <c r="HZ195" t="str">
        <f t="shared" si="303"/>
        <v/>
      </c>
      <c r="IA195" s="275">
        <f>VLOOKUP(C195,MOVI!C:CD,79,0)</f>
        <v>150000</v>
      </c>
      <c r="IB195" s="275">
        <f>VLOOKUP(C195,FPT!B:HZ,79,0)</f>
        <v>150000</v>
      </c>
      <c r="IC195" t="str">
        <f t="shared" si="304"/>
        <v/>
      </c>
      <c r="ID195" s="275">
        <f>VLOOKUP(C195,MOVI!C:CD,80,0)</f>
        <v>225000</v>
      </c>
      <c r="IE195" s="275">
        <f>VLOOKUP(C195,FPT!B:IC,80,0)</f>
        <v>225000</v>
      </c>
      <c r="IF195" t="str">
        <f t="shared" si="305"/>
        <v/>
      </c>
      <c r="IG195" s="275">
        <f>VLOOKUP(C195,MOVI!C:DT,81,0)</f>
        <v>0</v>
      </c>
      <c r="IH195" s="275">
        <f>VLOOKUP(C195,FPT!B:IF,81,0)</f>
        <v>0</v>
      </c>
      <c r="II195" t="str">
        <f t="shared" si="306"/>
        <v/>
      </c>
      <c r="IJ195" s="275">
        <f>VLOOKUP(C195,MOVI!C:DT,82,0)</f>
        <v>1575000</v>
      </c>
      <c r="IK195" s="275">
        <f>VLOOKUP(C195,FPT!B:II,82,0)</f>
        <v>1575000</v>
      </c>
      <c r="IL195" t="str">
        <f t="shared" si="307"/>
        <v/>
      </c>
      <c r="IM195" s="275">
        <f>ROUND(VLOOKUP(C195,MOVI!C:DT,83,0),0)</f>
        <v>13305000</v>
      </c>
      <c r="IN195" s="275">
        <f>ROUND(VLOOKUP(C195,FPT!B:IL,83,0),0)</f>
        <v>13305000</v>
      </c>
      <c r="IO195" t="str">
        <f t="shared" si="308"/>
        <v/>
      </c>
      <c r="IP195" s="275">
        <f>VLOOKUP(C195,MOVI!C:DT,84,0)</f>
        <v>2425000</v>
      </c>
      <c r="IQ195" s="275">
        <f>VLOOKUP(C195,FPT!B:IO,84,0)</f>
        <v>2425000</v>
      </c>
      <c r="IR195" t="str">
        <f t="shared" si="309"/>
        <v/>
      </c>
      <c r="IS195" s="275">
        <f>ROUND(VLOOKUP(C195,MOVI!C:DT,85,0),0)</f>
        <v>121250</v>
      </c>
      <c r="IT195" s="275">
        <f>ROUND(VLOOKUP(C195,FPT!B:IR,85,0),0)</f>
        <v>121250</v>
      </c>
      <c r="IU195" t="str">
        <f t="shared" si="310"/>
        <v/>
      </c>
      <c r="IV195" s="275">
        <f>VLOOKUP(C195,MOVI!C:DT,86,0)</f>
        <v>0</v>
      </c>
      <c r="IW195" s="275">
        <f>VLOOKUP(C195,FPT!B:IU,86,0)</f>
        <v>0</v>
      </c>
      <c r="IX195" t="str">
        <f t="shared" si="311"/>
        <v/>
      </c>
      <c r="IY195" s="275">
        <f>ROUND(VLOOKUP(C195,MOVI!C:DT,87,0),0)</f>
        <v>121250</v>
      </c>
      <c r="IZ195" s="275">
        <f>ROUND(VLOOKUP(C195,FPT!B:IX,87,0),0)</f>
        <v>121250</v>
      </c>
      <c r="JA195" t="str">
        <f t="shared" si="312"/>
        <v/>
      </c>
      <c r="JB195" s="275">
        <f>VLOOKUP(C195,MOVI!C:DT,88,0)</f>
        <v>0</v>
      </c>
      <c r="JC195" s="275">
        <f>VLOOKUP(C195,FPT!B:JA,88,0)</f>
        <v>0</v>
      </c>
      <c r="JD195" t="str">
        <f t="shared" si="313"/>
        <v/>
      </c>
      <c r="JE195" s="275">
        <f>VLOOKUP(C195,MOVI!C:DT,89,0)</f>
        <v>149000</v>
      </c>
      <c r="JF195" s="275">
        <f>VLOOKUP(C195,FPT!B:JD,89,0)</f>
        <v>149000</v>
      </c>
      <c r="JG195" t="str">
        <f t="shared" si="314"/>
        <v/>
      </c>
      <c r="JH195" s="275">
        <f>VLOOKUP(C195,MOVI!C:DT,90,0)</f>
        <v>0</v>
      </c>
      <c r="JI195" s="275">
        <f>VLOOKUP(C195,FPT!B:JG,90,0)</f>
        <v>0</v>
      </c>
      <c r="JJ195" t="str">
        <f t="shared" si="315"/>
        <v/>
      </c>
      <c r="JK195" s="275">
        <f>VLOOKUP(C195,MOVI!C:DT,91,0)</f>
        <v>0</v>
      </c>
      <c r="JL195" s="275">
        <f>VLOOKUP(C195,FPT!B:JJ,91,0)</f>
        <v>0</v>
      </c>
      <c r="JM195" t="str">
        <f t="shared" si="316"/>
        <v/>
      </c>
      <c r="JN195" s="275">
        <f>VLOOKUP(C195,MOVI!C:DT,92,0)</f>
        <v>0</v>
      </c>
      <c r="JO195" s="275">
        <f>VLOOKUP(C195,FPT!B:JM,92,0)</f>
        <v>0</v>
      </c>
      <c r="JP195" t="str">
        <f t="shared" si="317"/>
        <v/>
      </c>
      <c r="JQ195" s="275">
        <f>VLOOKUP(C195,MOVI!C:DT,93,0)</f>
        <v>0</v>
      </c>
      <c r="JR195" s="275">
        <f>VLOOKUP(C195,FPT!B:JP,93,0)</f>
        <v>0</v>
      </c>
      <c r="JS195" t="str">
        <f t="shared" si="318"/>
        <v/>
      </c>
      <c r="JT195" s="275">
        <f>VLOOKUP(C195,MOVI!C:DT,94,0)</f>
        <v>149000</v>
      </c>
      <c r="JU195" s="275">
        <f>VLOOKUP(C195,FPT!B:JS,94,0)</f>
        <v>149000</v>
      </c>
      <c r="JV195" t="str">
        <f t="shared" si="319"/>
        <v/>
      </c>
      <c r="JW195" s="275">
        <f>VLOOKUP(C195,MOVI!C:DT,95,0)</f>
        <v>13884750</v>
      </c>
      <c r="JX195" s="275">
        <f>VLOOKUP(C195,FPT!B:JV,95,0)</f>
        <v>13884750</v>
      </c>
      <c r="JY195" t="str">
        <f t="shared" si="320"/>
        <v/>
      </c>
      <c r="JZ195" s="275">
        <f>VLOOKUP(C195,MOVI!C:DT,96,0)</f>
        <v>0</v>
      </c>
      <c r="KA195" s="275">
        <f>VLOOKUP(C195,FPT!B:JY,96,0)</f>
        <v>0</v>
      </c>
      <c r="KB195" t="str">
        <f t="shared" si="321"/>
        <v/>
      </c>
      <c r="KC195" s="275">
        <f>VLOOKUP(C195,MOVI!C:DT,97,0)</f>
        <v>13884750</v>
      </c>
      <c r="KD195" s="275">
        <f>VLOOKUP(C195,FPT!B:KB,97,0)</f>
        <v>13884750</v>
      </c>
      <c r="KE195" t="str">
        <f t="shared" si="322"/>
        <v/>
      </c>
      <c r="KF195" s="275">
        <f>VLOOKUP(C195,MOVI!C:DT,98,0)</f>
        <v>2550000</v>
      </c>
      <c r="KG195" s="275">
        <f>VLOOKUP(C195,FPT!B:KE,98,0)</f>
        <v>2550000</v>
      </c>
      <c r="KH195" t="str">
        <f t="shared" si="323"/>
        <v/>
      </c>
      <c r="KI195" s="275">
        <f>VLOOKUP(C195,MOVI!C:DT,99,0)</f>
        <v>0</v>
      </c>
      <c r="KJ195" s="275">
        <f>VLOOKUP(C195,FPT!B:KH,99,0)</f>
        <v>0</v>
      </c>
      <c r="KK195" t="str">
        <f t="shared" si="324"/>
        <v/>
      </c>
      <c r="KL195" s="275">
        <f>VLOOKUP(C195,MOVI!C:DT,100,0)</f>
        <v>450000</v>
      </c>
      <c r="KM195" s="275">
        <f>VLOOKUP(C195,FPT!B:KK,100,0)</f>
        <v>450000</v>
      </c>
      <c r="KN195" t="str">
        <f t="shared" si="325"/>
        <v/>
      </c>
      <c r="KO195" s="275">
        <f>VLOOKUP(C195,MOVI!C:DT,101,0)</f>
        <v>0</v>
      </c>
      <c r="KP195" s="275">
        <f>VLOOKUP(C195,FPT!B:KN,101,0)</f>
        <v>0</v>
      </c>
      <c r="KQ195" t="str">
        <f t="shared" si="326"/>
        <v/>
      </c>
      <c r="KR195" s="275">
        <f>VLOOKUP(C195,MOVI!C:DT,102,0)</f>
        <v>0</v>
      </c>
      <c r="KS195" s="275">
        <f>VLOOKUP(C195,FPT!B:KQ,102,0)</f>
        <v>0</v>
      </c>
      <c r="KT195" t="str">
        <f t="shared" si="327"/>
        <v/>
      </c>
      <c r="KU195" s="275">
        <f>VLOOKUP(C195,MOVI!C:DT,103,0)</f>
        <v>3000000</v>
      </c>
      <c r="KV195" s="275">
        <f>VLOOKUP(C195,FPT!B:KT,103,0)</f>
        <v>3000000</v>
      </c>
      <c r="KW195" t="str">
        <f t="shared" si="328"/>
        <v/>
      </c>
      <c r="KX195" s="275">
        <f>VLOOKUP(C195,MOVI!C:DT,104,0)</f>
        <v>4575000</v>
      </c>
      <c r="KY195" s="275">
        <f>VLOOKUP(C195,FPT!B:KW,104,0)</f>
        <v>4575000</v>
      </c>
      <c r="KZ195" t="str">
        <f t="shared" si="329"/>
        <v/>
      </c>
      <c r="LA195" s="275">
        <f>VLOOKUP(C195,MOVI!C:DT,105,0)</f>
        <v>300000</v>
      </c>
      <c r="LB195" s="275">
        <f>VLOOKUP(C195,FPT!B:KZ,105,0)</f>
        <v>300000</v>
      </c>
      <c r="LC195" t="str">
        <f t="shared" si="330"/>
        <v/>
      </c>
      <c r="LD195" s="275">
        <f>VLOOKUP(C195,MOVI!C:DT,106,0)</f>
        <v>19030000</v>
      </c>
      <c r="LE195" s="275">
        <f>VLOOKUP(C195,FPT!B:LC,106,0)</f>
        <v>19030000</v>
      </c>
      <c r="LF195" t="str">
        <f t="shared" si="331"/>
        <v/>
      </c>
      <c r="LG195" s="273">
        <f>VLOOKUP(C195,MOVI!C:DT,107,0)</f>
        <v>0</v>
      </c>
      <c r="LH195" s="273">
        <f>VLOOKUP(C195,FPT!B:LF,107,0)</f>
        <v>0</v>
      </c>
      <c r="LI195" t="str">
        <f t="shared" si="332"/>
        <v/>
      </c>
      <c r="LJ195" t="str">
        <f>VLOOKUP(C195,MOVI!C:DV,108,0)</f>
        <v>MoviSouthSales</v>
      </c>
      <c r="LK195" s="252" t="str">
        <f>VLOOKUP(C195,FPT!B:LI,108,0)</f>
        <v>MoviSouthSales</v>
      </c>
      <c r="LL195" t="str">
        <f t="shared" si="333"/>
        <v/>
      </c>
      <c r="LM195" s="275">
        <f>ROUND(VLOOKUP(C195,MOVI!C:DV,109,0),0)</f>
        <v>1250000</v>
      </c>
      <c r="LN195" s="275">
        <f>ROUND(VLOOKUP(C195,FPT!B:LL,109,0),0)</f>
        <v>1250000</v>
      </c>
      <c r="LO195" t="str">
        <f t="shared" si="334"/>
        <v/>
      </c>
      <c r="LP195" t="str">
        <f>VLOOKUP(C195,MOVI!C:DV,110,0)</f>
        <v>HO</v>
      </c>
      <c r="LQ195" s="247" t="str">
        <f>VLOOKUP(C195,FPT!B:LO,110,0)</f>
        <v>HO</v>
      </c>
      <c r="LR195" t="str">
        <f t="shared" si="335"/>
        <v/>
      </c>
      <c r="LS195">
        <f>MOVI!DI190</f>
        <v>22</v>
      </c>
      <c r="LV195">
        <f>MOVI!DJ190</f>
        <v>0</v>
      </c>
      <c r="LW195">
        <f>MOVI!DK190</f>
        <v>0</v>
      </c>
      <c r="LX195" t="str">
        <f>MOVI!DL190</f>
        <v>x</v>
      </c>
      <c r="LY195">
        <f>MOVI!DM190</f>
        <v>0</v>
      </c>
      <c r="LZ195">
        <f>MOVI!DN190</f>
        <v>149000</v>
      </c>
      <c r="MA195">
        <f>MOVI!DO190</f>
        <v>0</v>
      </c>
      <c r="MB195" t="str">
        <f>MOVI!DP190</f>
        <v>HO</v>
      </c>
      <c r="MC195">
        <f>MOVI!DQ190</f>
        <v>0</v>
      </c>
      <c r="MD195">
        <f>MOVI!DR190</f>
        <v>0</v>
      </c>
      <c r="ME195" t="str">
        <f>VLOOKUP(C195,MOVI!C:DV,121,0)</f>
        <v>Group 1</v>
      </c>
      <c r="MF195" s="252" t="str">
        <f>VLOOKUP(C195,FPT!B:MD,111,0)</f>
        <v>Group 1</v>
      </c>
      <c r="MG195" t="str">
        <f t="shared" si="339"/>
        <v/>
      </c>
      <c r="MH195" t="str">
        <f>VLOOKUP(C195,MOVI!C:DT,122,0)</f>
        <v>MoviSouthGroup 1</v>
      </c>
      <c r="MI195" s="252" t="str">
        <f>VLOOKUP(C195,FPT!B:DS,112,0)</f>
        <v>MoviSouthGroup 1</v>
      </c>
      <c r="MJ195" t="str">
        <f t="shared" si="336"/>
        <v/>
      </c>
    </row>
    <row r="196" spans="1:348" x14ac:dyDescent="0.25">
      <c r="A196">
        <v>188</v>
      </c>
      <c r="B196" s="48" t="s">
        <v>492</v>
      </c>
      <c r="C196" s="271" t="s">
        <v>1179</v>
      </c>
      <c r="D196" t="str">
        <f>VLOOKUP(C196,MOVI!C:D,2,0)</f>
        <v>Trần Thị Tuyết Ngân</v>
      </c>
      <c r="E196" t="str">
        <f>VLOOKUP(C196,FPT!B:C,2,0)</f>
        <v>Trần Thị Tuyết Ngân</v>
      </c>
      <c r="F196" t="str">
        <f t="shared" si="229"/>
        <v/>
      </c>
      <c r="G196" t="str">
        <f>VLOOKUP(C196,MOVI!C:E,3,0)</f>
        <v>Sales</v>
      </c>
      <c r="H196" t="str">
        <f>VLOOKUP(C196,FPT!B:F,3,0)</f>
        <v>Sales</v>
      </c>
      <c r="I196" t="str">
        <f t="shared" si="230"/>
        <v/>
      </c>
      <c r="J196" t="str">
        <f>VLOOKUP(C196,MOVI!C:H,4,0)</f>
        <v>Telesales</v>
      </c>
      <c r="K196" t="str">
        <f>VLOOKUP(C196,FPT!B:I,4,0)</f>
        <v>Telesales</v>
      </c>
      <c r="L196" t="str">
        <f t="shared" si="231"/>
        <v/>
      </c>
      <c r="M196" t="str">
        <f>VLOOKUP(C196,MOVI!C:DT,5,0)</f>
        <v>Associate</v>
      </c>
      <c r="N196" t="str">
        <f>VLOOKUP(C196,FPT!B:L,5,0)</f>
        <v>Associate</v>
      </c>
      <c r="O196" t="str">
        <f t="shared" si="232"/>
        <v/>
      </c>
      <c r="P196" t="str">
        <f>VLOOKUP(C196,MOVI!C:DT,6,0)</f>
        <v>Telesales</v>
      </c>
      <c r="Q196" t="s">
        <v>1247</v>
      </c>
      <c r="R196" t="str">
        <f t="shared" si="233"/>
        <v/>
      </c>
      <c r="S196" t="str">
        <f>VLOOKUP(C196,MOVI!C:DT,7,0)</f>
        <v>South</v>
      </c>
      <c r="T196" t="str">
        <f>VLOOKUP(C196,FPT!B:R,7,0)</f>
        <v>South</v>
      </c>
      <c r="U196" t="str">
        <f t="shared" si="234"/>
        <v/>
      </c>
      <c r="V196" t="str">
        <f>VLOOKUP(C196,MOVI!C:DT,8,0)</f>
        <v>Movi</v>
      </c>
      <c r="W196" t="str">
        <f>VLOOKUP(C196,FPT!B:U,8,0)</f>
        <v>Movi</v>
      </c>
      <c r="X196" t="str">
        <f t="shared" si="235"/>
        <v/>
      </c>
      <c r="Y196" t="str">
        <f>VLOOKUP(C196,MOVI!C:DT,9,0)</f>
        <v>Full-time</v>
      </c>
      <c r="Z196" t="str">
        <f>VLOOKUP(C196,FPT!B:X,9,0)</f>
        <v>Full-time</v>
      </c>
      <c r="AA196" t="str">
        <f t="shared" si="236"/>
        <v/>
      </c>
      <c r="AB196" t="str">
        <f>VLOOKUP(C196,MOVI!C:DT,10,0)</f>
        <v>Permanent</v>
      </c>
      <c r="AC196" t="str">
        <f>VLOOKUP(C196,FPT!B:AA,10,0)</f>
        <v>Permanent</v>
      </c>
      <c r="AD196" t="str">
        <f t="shared" si="237"/>
        <v/>
      </c>
      <c r="AE196" s="247">
        <f>VLOOKUP(C196,MOVI!C:DT,11,0)</f>
        <v>42198</v>
      </c>
      <c r="AF196" s="247">
        <f>VLOOKUP(C196,FPT!B:AD,11,0)</f>
        <v>42198</v>
      </c>
      <c r="AG196" t="str">
        <f t="shared" si="238"/>
        <v/>
      </c>
      <c r="AH196" s="260" t="str">
        <f>VLOOKUP(C196,MOVI!C:DT,12,0)</f>
        <v/>
      </c>
      <c r="AI196" s="260"/>
      <c r="AJ196" t="str">
        <f t="shared" si="338"/>
        <v/>
      </c>
      <c r="AK196">
        <f>VLOOKUP(C196,MOVI!C:DT,13,0)</f>
        <v>0</v>
      </c>
      <c r="AL196" s="247">
        <f>VLOOKUP(C196,FPT!B:AJ,13,0)</f>
        <v>0</v>
      </c>
      <c r="AM196" t="str">
        <f t="shared" si="337"/>
        <v/>
      </c>
      <c r="AN196" s="247">
        <f>VLOOKUP(C196,MOVI!C:DT,14,0)</f>
        <v>0</v>
      </c>
      <c r="AO196" s="247">
        <f>VLOOKUP(C196,FPT!B:AM,14,0)</f>
        <v>0</v>
      </c>
      <c r="AP196" t="str">
        <f t="shared" si="239"/>
        <v/>
      </c>
      <c r="AQ196" t="str">
        <f>VLOOKUP(C196,MOVI!C:DT,15,0)</f>
        <v>LC</v>
      </c>
      <c r="AR196" s="247" t="str">
        <f>VLOOKUP(C196,FPT!B:AP,15,0)</f>
        <v>LC</v>
      </c>
      <c r="AS196" t="str">
        <f t="shared" si="240"/>
        <v/>
      </c>
      <c r="AT196" s="282" t="str">
        <f>VLOOKUP(C196,MOVI!C:DT,16,0)</f>
        <v>LTTP</v>
      </c>
      <c r="AU196" s="247" t="str">
        <f>VLOOKUP(C196,FPT!B:AS,16,0)</f>
        <v>LTTP</v>
      </c>
      <c r="AV196" t="str">
        <f t="shared" si="241"/>
        <v/>
      </c>
      <c r="AW196" t="str">
        <f>VLOOKUP(C196,MOVI!C:DT,17,0)</f>
        <v>L</v>
      </c>
      <c r="AX196" s="247" t="str">
        <f>VLOOKUP(C196,FPT!B:AV,17,0)</f>
        <v>L</v>
      </c>
      <c r="AY196" t="str">
        <f t="shared" si="242"/>
        <v/>
      </c>
      <c r="AZ196">
        <f>VLOOKUP(C196,MOVI!C:DT,18,0)</f>
        <v>0</v>
      </c>
      <c r="BA196" s="247">
        <f>VLOOKUP(C196,FPT!B:AY,18,0)</f>
        <v>0</v>
      </c>
      <c r="BB196" t="str">
        <f t="shared" si="243"/>
        <v/>
      </c>
      <c r="BC196" s="275">
        <f>VLOOKUP(C196,MOVI!C:DT,19,0)</f>
        <v>5000000</v>
      </c>
      <c r="BD196" s="275">
        <f>VLOOKUP(C196,FPT!B:BB,19,0)</f>
        <v>5000000</v>
      </c>
      <c r="BE196" t="str">
        <f t="shared" si="244"/>
        <v/>
      </c>
      <c r="BF196">
        <f>VLOOKUP(C196,MOVI!C:DT,20,0)</f>
        <v>0</v>
      </c>
      <c r="BG196" s="252">
        <f>VLOOKUP(C196,FPT!B:BE,20,0)</f>
        <v>0</v>
      </c>
      <c r="BH196" t="str">
        <f t="shared" si="245"/>
        <v/>
      </c>
      <c r="BI196" s="275">
        <f>VLOOKUP(C196,MOVI!C:DT,21,0)</f>
        <v>5000000</v>
      </c>
      <c r="BJ196" s="275">
        <f>VLOOKUP(C196,FPT!B:BH,21,0)</f>
        <v>5000000</v>
      </c>
      <c r="BK196" t="str">
        <f t="shared" si="246"/>
        <v/>
      </c>
      <c r="BL196" s="275">
        <f>VLOOKUP(C196,MOVI!C:DT,22,0)</f>
        <v>0</v>
      </c>
      <c r="BM196" s="275">
        <f>VLOOKUP(C196,FPT!B:BK,22,0)</f>
        <v>0</v>
      </c>
      <c r="BN196" t="str">
        <f t="shared" si="247"/>
        <v/>
      </c>
      <c r="BO196" s="275">
        <f>VLOOKUP(C196,MOVI!C:DT,23,0)</f>
        <v>0</v>
      </c>
      <c r="BP196" s="275">
        <f>VLOOKUP(C196,FPT!B:BN,23,0)</f>
        <v>0</v>
      </c>
      <c r="BQ196" t="str">
        <f t="shared" si="248"/>
        <v/>
      </c>
      <c r="BR196" s="275">
        <f>VLOOKUP(C196,MOVI!C:DT,24,0)</f>
        <v>0</v>
      </c>
      <c r="BS196" s="275">
        <f>VLOOKUP(C196,FPT!B:BQ,24,0)</f>
        <v>0</v>
      </c>
      <c r="BT196" t="str">
        <f t="shared" si="249"/>
        <v/>
      </c>
      <c r="BU196" s="275">
        <f>VLOOKUP(C196,MOVI!C:DT,25,0)</f>
        <v>0</v>
      </c>
      <c r="BV196" s="275">
        <f>VLOOKUP(C196,FPT!B:BT,25,0)</f>
        <v>0</v>
      </c>
      <c r="BW196" t="str">
        <f t="shared" si="250"/>
        <v/>
      </c>
      <c r="BX196" s="275">
        <f>VLOOKUP(C196,MOVI!C:DT,26,0)</f>
        <v>0</v>
      </c>
      <c r="BY196" s="275">
        <f>VLOOKUP(C196,FPT!B:BW,26,0)</f>
        <v>0</v>
      </c>
      <c r="BZ196" t="str">
        <f t="shared" si="251"/>
        <v/>
      </c>
      <c r="CA196" s="275">
        <f>VLOOKUP(C196,MOVI!C:DT,27,0)</f>
        <v>730000</v>
      </c>
      <c r="CB196" s="275">
        <f>VLOOKUP(C196,FPT!B:BZ,27,0)</f>
        <v>730000</v>
      </c>
      <c r="CC196" t="str">
        <f t="shared" si="252"/>
        <v/>
      </c>
      <c r="CD196" s="275">
        <f>VLOOKUP(C196,MOVI!C:DT,28,0)</f>
        <v>730000</v>
      </c>
      <c r="CE196" s="275">
        <f>VLOOKUP(C196,FPT!B:CC,28,0)</f>
        <v>730000</v>
      </c>
      <c r="CF196" t="str">
        <f t="shared" si="253"/>
        <v/>
      </c>
      <c r="CG196" t="str">
        <f>VLOOKUP(C196,MOVI!C:DT,29,0)</f>
        <v>CN</v>
      </c>
      <c r="CH196" s="252" t="str">
        <f>VLOOKUP(C196,FPT!B:CF,29,0)</f>
        <v>CN</v>
      </c>
      <c r="CI196" t="str">
        <f t="shared" si="254"/>
        <v/>
      </c>
      <c r="CJ196">
        <f>VLOOKUP(C196,MOVI!C:DT,30,0)</f>
        <v>26</v>
      </c>
      <c r="CK196" s="252">
        <f>VLOOKUP(C196,FPT!B:CI,30,0)</f>
        <v>26</v>
      </c>
      <c r="CL196" t="str">
        <f t="shared" si="255"/>
        <v/>
      </c>
      <c r="CM196">
        <f>VLOOKUP(C196,MOVI!C:DT,31,0)</f>
        <v>24.5</v>
      </c>
      <c r="CN196" s="252">
        <f>VLOOKUP(C196,FPT!B:CL,31,0)</f>
        <v>24.5</v>
      </c>
      <c r="CO196" t="str">
        <f t="shared" si="256"/>
        <v/>
      </c>
      <c r="CP196" s="275">
        <f>VLOOKUP(C196,MOVI!C:DT,32,0)</f>
        <v>1.5</v>
      </c>
      <c r="CQ196" s="275">
        <f>VLOOKUP(C196,FPT!B:CO,32,0)</f>
        <v>1.5</v>
      </c>
      <c r="CR196" t="str">
        <f t="shared" si="257"/>
        <v/>
      </c>
      <c r="CS196" s="275">
        <f>VLOOKUP(C196,MOVI!C:DT,33,0)</f>
        <v>0</v>
      </c>
      <c r="CT196" s="275">
        <f>VLOOKUP(C196,FPT!B:CR,33,0)</f>
        <v>0</v>
      </c>
      <c r="CU196" t="str">
        <f t="shared" si="258"/>
        <v/>
      </c>
      <c r="CV196" s="275">
        <f>VLOOKUP(C196,MOVI!C:DT,34,0)</f>
        <v>0</v>
      </c>
      <c r="CW196" s="275">
        <f>VLOOKUP(C196,FPT!B:CU,34,0)</f>
        <v>0</v>
      </c>
      <c r="CX196" t="str">
        <f t="shared" si="259"/>
        <v/>
      </c>
      <c r="CY196" s="275">
        <f>VLOOKUP(C196,MOVI!C:DT,35,0)</f>
        <v>26</v>
      </c>
      <c r="CZ196" s="275">
        <f>VLOOKUP(C196,FPT!B:CX,35,0)</f>
        <v>26</v>
      </c>
      <c r="DA196" t="str">
        <f t="shared" si="260"/>
        <v/>
      </c>
      <c r="DB196" s="275">
        <f>VLOOKUP(C196,MOVI!C:DT,36,0)</f>
        <v>0</v>
      </c>
      <c r="DC196" s="275">
        <f>VLOOKUP(C196,FPT!B:DA,36,0)</f>
        <v>0</v>
      </c>
      <c r="DD196" t="str">
        <f t="shared" si="261"/>
        <v/>
      </c>
      <c r="DE196" s="275">
        <f>VLOOKUP(C196,MOVI!C:DT,37,0)</f>
        <v>20</v>
      </c>
      <c r="DF196" s="275">
        <f>VLOOKUP(C196,FPT!B:DD,37,0)</f>
        <v>20</v>
      </c>
      <c r="DG196" t="str">
        <f t="shared" si="262"/>
        <v/>
      </c>
      <c r="DH196" s="275">
        <f>VLOOKUP(C196,MOVI!C:DT,38,0)</f>
        <v>0</v>
      </c>
      <c r="DI196" s="275">
        <f>VLOOKUP(C196,FPT!B:DG,38,0)</f>
        <v>0</v>
      </c>
      <c r="DJ196" t="str">
        <f t="shared" si="263"/>
        <v/>
      </c>
      <c r="DK196" s="275">
        <f>VLOOKUP(C196,MOVI!C:DT,39,0)</f>
        <v>20</v>
      </c>
      <c r="DL196" s="275">
        <f>VLOOKUP(C196,FPT!B:DJ,39,0)</f>
        <v>20</v>
      </c>
      <c r="DM196" t="str">
        <f t="shared" si="264"/>
        <v/>
      </c>
      <c r="DN196" s="275">
        <f>VLOOKUP(C196,MOVI!C:DT,40,0)</f>
        <v>40</v>
      </c>
      <c r="DO196" s="275">
        <f>VLOOKUP(C196,FPT!B:DM,40,0)</f>
        <v>40</v>
      </c>
      <c r="DP196" t="str">
        <f t="shared" si="265"/>
        <v/>
      </c>
      <c r="DQ196" s="275">
        <f>VLOOKUP(C196,MOVI!C:DT,41,0)</f>
        <v>20</v>
      </c>
      <c r="DR196" s="275">
        <f>VLOOKUP(C196,FPT!B:DP,41,0)</f>
        <v>20</v>
      </c>
      <c r="DS196" t="str">
        <f t="shared" si="266"/>
        <v/>
      </c>
      <c r="DT196" s="275">
        <f>VLOOKUP(C196,MOVI!C:DT,42,0)</f>
        <v>5000000</v>
      </c>
      <c r="DU196" s="275">
        <f>ROUND(VLOOKUP(C196,FPT!B:DS,42,0),0)</f>
        <v>5000000</v>
      </c>
      <c r="DV196" t="str">
        <f t="shared" si="267"/>
        <v/>
      </c>
      <c r="DW196" s="275">
        <f>VLOOKUP(C196,MOVI!C:DT,43,0)</f>
        <v>0</v>
      </c>
      <c r="DX196" s="275">
        <f>VLOOKUP(C196,FPT!B:DV,43,0)</f>
        <v>0</v>
      </c>
      <c r="DY196" t="str">
        <f t="shared" si="268"/>
        <v/>
      </c>
      <c r="DZ196" s="275">
        <f>VLOOKUP(C196,MOVI!C:DT,44,0)</f>
        <v>961538</v>
      </c>
      <c r="EA196" s="275">
        <f>VLOOKUP(C196,FPT!B:DY,44,0)</f>
        <v>961538</v>
      </c>
      <c r="EB196" t="str">
        <f t="shared" si="269"/>
        <v/>
      </c>
      <c r="EC196" s="275">
        <f>VLOOKUP(C196,MOVI!C:DT,45,0)</f>
        <v>5961538</v>
      </c>
      <c r="ED196" s="275">
        <f>ROUND(VLOOKUP(C196,FPT!B:EB,45,0),0)</f>
        <v>5961538</v>
      </c>
      <c r="EE196" t="str">
        <f t="shared" si="270"/>
        <v/>
      </c>
      <c r="EF196" s="275">
        <f>VLOOKUP(C196,MOVI!C:DT,46,0)</f>
        <v>0</v>
      </c>
      <c r="EG196" s="275">
        <f>VLOOKUP(C196,FPT!B:EE,46,0)</f>
        <v>0</v>
      </c>
      <c r="EH196" t="str">
        <f t="shared" si="271"/>
        <v/>
      </c>
      <c r="EI196" s="275">
        <f>VLOOKUP(C196,MOVI!C:DT,47,0)</f>
        <v>0</v>
      </c>
      <c r="EJ196" s="275">
        <f>VLOOKUP(C196,FPT!B:EH,47,0)</f>
        <v>0</v>
      </c>
      <c r="EK196" t="str">
        <f t="shared" si="272"/>
        <v/>
      </c>
      <c r="EL196" s="275">
        <f>VLOOKUP(C196,MOVI!C:DT,48,0)</f>
        <v>0</v>
      </c>
      <c r="EM196" s="275">
        <f>VLOOKUP(C196,FPT!B:EK,48,0)</f>
        <v>0</v>
      </c>
      <c r="EN196" t="str">
        <f t="shared" si="273"/>
        <v/>
      </c>
      <c r="EO196" s="275">
        <f>VLOOKUP(C196,MOVI!C:DT,49,0)</f>
        <v>0</v>
      </c>
      <c r="EP196" s="275">
        <f>VLOOKUP(C196,FPT!B:EN,49,0)</f>
        <v>0</v>
      </c>
      <c r="EQ196" t="str">
        <f t="shared" si="274"/>
        <v/>
      </c>
      <c r="ER196" s="275">
        <f>VLOOKUP(C196,MOVI!C:DT,50,0)</f>
        <v>0</v>
      </c>
      <c r="ES196" s="275">
        <f>VLOOKUP(C196,FPT!B:EQ,50,0)</f>
        <v>0</v>
      </c>
      <c r="ET196" t="str">
        <f t="shared" si="275"/>
        <v/>
      </c>
      <c r="EU196" s="275">
        <f>VLOOKUP(C196,MOVI!C:DT,51,0)</f>
        <v>0</v>
      </c>
      <c r="EV196" s="275">
        <f>VLOOKUP(C196,FPT!B:ET,51,0)</f>
        <v>0</v>
      </c>
      <c r="EW196" t="str">
        <f t="shared" si="276"/>
        <v/>
      </c>
      <c r="EX196" s="275">
        <f>VLOOKUP(C196,MOVI!C:DT,52,0)</f>
        <v>0</v>
      </c>
      <c r="EY196" s="275">
        <f>VLOOKUP(C196,FPT!B:EW,52,0)</f>
        <v>0</v>
      </c>
      <c r="EZ196" t="str">
        <f t="shared" si="277"/>
        <v/>
      </c>
      <c r="FA196" s="275">
        <f>VLOOKUP(C196,MOVI!C:DT,53,0)</f>
        <v>0</v>
      </c>
      <c r="FB196" s="275">
        <f>VLOOKUP(C196,FPT!B:EZ,53,0)</f>
        <v>0</v>
      </c>
      <c r="FC196" t="str">
        <f t="shared" si="278"/>
        <v/>
      </c>
      <c r="FD196" s="275">
        <f>VLOOKUP(C196,MOVI!C:DT,54,0)</f>
        <v>0</v>
      </c>
      <c r="FE196" s="275">
        <f>VLOOKUP(C196,FPT!B:FC,54,0)</f>
        <v>0</v>
      </c>
      <c r="FF196" t="str">
        <f t="shared" si="279"/>
        <v/>
      </c>
      <c r="FG196" s="275">
        <f>VLOOKUP(C196,MOVI!C:DT,55,0)</f>
        <v>687885</v>
      </c>
      <c r="FH196" s="275">
        <f>VLOOKUP(C196,FPT!B:FF,55,0)</f>
        <v>687885</v>
      </c>
      <c r="FI196" t="str">
        <f t="shared" si="280"/>
        <v/>
      </c>
      <c r="FJ196" s="275">
        <f>VLOOKUP(C196,MOVI!C:DT,56,0)</f>
        <v>687885</v>
      </c>
      <c r="FK196" s="275">
        <f>VLOOKUP(C196,FPT!B:FI,56,0)</f>
        <v>687885</v>
      </c>
      <c r="FL196" t="str">
        <f t="shared" si="281"/>
        <v/>
      </c>
      <c r="FM196" s="275">
        <f>VLOOKUP(C196,MOVI!C:DT,57,0)</f>
        <v>1435760</v>
      </c>
      <c r="FN196" s="275">
        <f>VLOOKUP(C196,FPT!B:FL,57,0)</f>
        <v>1435760</v>
      </c>
      <c r="FO196" t="str">
        <f t="shared" si="282"/>
        <v/>
      </c>
      <c r="FP196" s="275">
        <f>VLOOKUP(C196,MOVI!C:DT,58,0)</f>
        <v>0</v>
      </c>
      <c r="FQ196" s="275">
        <f>VLOOKUP(C196,FPT!B:FO,58,0)</f>
        <v>0</v>
      </c>
      <c r="FR196" t="str">
        <f t="shared" si="283"/>
        <v/>
      </c>
      <c r="FS196" s="275">
        <f>VLOOKUP(C196,MOVI!C:DT,59,0)</f>
        <v>0</v>
      </c>
      <c r="FT196" s="275">
        <f>VLOOKUP(C196,FPT!B:FR,59,0)</f>
        <v>0</v>
      </c>
      <c r="FU196" t="str">
        <f t="shared" si="284"/>
        <v/>
      </c>
      <c r="FV196" s="275">
        <f>VLOOKUP(C196,MOVI!C:DT,60,0)</f>
        <v>0</v>
      </c>
      <c r="FW196" s="275">
        <f>VLOOKUP(C196,FPT!B:FU,60,0)</f>
        <v>0</v>
      </c>
      <c r="FX196" t="str">
        <f t="shared" si="285"/>
        <v/>
      </c>
      <c r="FY196" s="275">
        <f>VLOOKUP(C196,MOVI!C:DT,61,0)</f>
        <v>0</v>
      </c>
      <c r="FZ196" s="275">
        <f>VLOOKUP(C196,FPT!B:FX,61,0)</f>
        <v>0</v>
      </c>
      <c r="GA196" t="str">
        <f t="shared" si="286"/>
        <v/>
      </c>
      <c r="GB196" s="275">
        <f>VLOOKUP(C196,MOVI!C:DT,62,0)</f>
        <v>0</v>
      </c>
      <c r="GC196" s="275">
        <f>VLOOKUP(C196,FPT!B:GA,62,0)</f>
        <v>0</v>
      </c>
      <c r="GD196" t="str">
        <f t="shared" si="287"/>
        <v/>
      </c>
      <c r="GE196" s="275">
        <f>VLOOKUP(C196,MOVI!C:DT,63,0)</f>
        <v>0</v>
      </c>
      <c r="GF196" s="275">
        <f>VLOOKUP(C196,FPT!B:GD,63,0)</f>
        <v>0</v>
      </c>
      <c r="GG196" t="str">
        <f t="shared" si="288"/>
        <v/>
      </c>
      <c r="GH196" s="275">
        <f>VLOOKUP(C196,MOVI!C:DT,64,0)</f>
        <v>0</v>
      </c>
      <c r="GI196" s="275">
        <f>VLOOKUP(C196,FPT!B:GG,64,0)</f>
        <v>0</v>
      </c>
      <c r="GJ196" t="str">
        <f t="shared" si="289"/>
        <v/>
      </c>
      <c r="GK196" s="275">
        <f>VLOOKUP(C196,MOVI!C:DT,65,0)</f>
        <v>0</v>
      </c>
      <c r="GL196" s="275">
        <f>VLOOKUP(C196,FPT!B:GJ,65,0)</f>
        <v>0</v>
      </c>
      <c r="GM196" t="str">
        <f t="shared" si="290"/>
        <v/>
      </c>
      <c r="GN196" s="275">
        <f>VLOOKUP(C196,MOVI!C:DT,66,0)</f>
        <v>0</v>
      </c>
      <c r="GO196" s="275">
        <f>VLOOKUP(C196,FPT!B:GM,66,0)</f>
        <v>0</v>
      </c>
      <c r="GP196" t="str">
        <f t="shared" si="291"/>
        <v/>
      </c>
      <c r="GQ196" s="275">
        <f>VLOOKUP(C196,MOVI!C:DT,67,0)</f>
        <v>0</v>
      </c>
      <c r="GR196" s="275">
        <f>VLOOKUP(C196,FPT!B:GP,67,0)</f>
        <v>0</v>
      </c>
      <c r="GS196" t="str">
        <f t="shared" si="292"/>
        <v/>
      </c>
      <c r="GT196" s="275">
        <f>VLOOKUP(C196,MOVI!C:DT,68,0)</f>
        <v>0</v>
      </c>
      <c r="GU196" s="275">
        <f>VLOOKUP(C196,FPT!B:GS,68,0)</f>
        <v>0</v>
      </c>
      <c r="GV196" t="str">
        <f t="shared" si="293"/>
        <v/>
      </c>
      <c r="GW196" s="275">
        <f>VLOOKUP(C196,MOVI!C:DT,69,0)</f>
        <v>0</v>
      </c>
      <c r="GX196" s="275">
        <f>VLOOKUP(C196,FPT!B:GV,69,0)</f>
        <v>0</v>
      </c>
      <c r="GY196" t="str">
        <f t="shared" si="294"/>
        <v/>
      </c>
      <c r="GZ196" s="275">
        <f>VLOOKUP(C196,MOVI!C:DT,70,0)</f>
        <v>1435760</v>
      </c>
      <c r="HA196" s="275">
        <f>VLOOKUP(C196,FPT!B:GY,70,0)</f>
        <v>1435760</v>
      </c>
      <c r="HB196" t="str">
        <f t="shared" si="295"/>
        <v/>
      </c>
      <c r="HC196" s="275">
        <f>VLOOKUP(C196,MOVI!C:DT,71,0)</f>
        <v>8085183</v>
      </c>
      <c r="HD196" s="275">
        <f>ROUND(VLOOKUP(C196,FPT!B:HB,71,0),0)</f>
        <v>8085183</v>
      </c>
      <c r="HE196" t="str">
        <f t="shared" si="296"/>
        <v/>
      </c>
      <c r="HF196" s="275">
        <f>ROUND(VLOOKUP(C196,MOVI!C:DT,72,0),0)</f>
        <v>480769</v>
      </c>
      <c r="HG196" s="275">
        <f>ROUND(VLOOKUP(C196,FPT!B:HE,72,0),0)</f>
        <v>480769</v>
      </c>
      <c r="HH196" t="str">
        <f t="shared" si="297"/>
        <v/>
      </c>
      <c r="HI196" s="275">
        <f>VLOOKUP(C196,MOVI!C:DT,73,0)</f>
        <v>0</v>
      </c>
      <c r="HJ196" s="275">
        <f>VLOOKUP(C196,FPT!B:HH,73,0)</f>
        <v>0</v>
      </c>
      <c r="HK196" t="str">
        <f t="shared" si="298"/>
        <v/>
      </c>
      <c r="HL196" s="275">
        <f>VLOOKUP(C196,MOVI!C:DT,74,0)</f>
        <v>687885</v>
      </c>
      <c r="HM196" s="275">
        <f>VLOOKUP(C196,FPT!B:HK,74,0)</f>
        <v>687885</v>
      </c>
      <c r="HN196" t="str">
        <f t="shared" si="299"/>
        <v/>
      </c>
      <c r="HO196" s="275">
        <f>VLOOKUP(C196,MOVI!C:DT,75,0)</f>
        <v>11000000</v>
      </c>
      <c r="HP196" s="275">
        <f>VLOOKUP(C196,FPT!B:HN,75,0)</f>
        <v>11000000</v>
      </c>
      <c r="HQ196" t="str">
        <f t="shared" si="300"/>
        <v/>
      </c>
      <c r="HR196" s="275">
        <f>VLOOKUP(C196,MOVI!C:DT,76,0)</f>
        <v>0</v>
      </c>
      <c r="HS196" s="275">
        <f>VLOOKUP(C196,FPT!B:HQ,76,0)</f>
        <v>0</v>
      </c>
      <c r="HT196" t="str">
        <f t="shared" si="301"/>
        <v/>
      </c>
      <c r="HU196" s="275">
        <f>VLOOKUP(C196,MOVI!C:DT,77,0)</f>
        <v>0</v>
      </c>
      <c r="HV196" s="275">
        <f>VLOOKUP(C196,FPT!B:HT,77,0)</f>
        <v>0</v>
      </c>
      <c r="HW196" t="str">
        <f t="shared" si="302"/>
        <v/>
      </c>
      <c r="HX196" s="274">
        <f>VLOOKUP(C196,MOVI!C:CB,78,0)</f>
        <v>400000</v>
      </c>
      <c r="HY196" s="261">
        <f>VLOOKUP(C196,FPT!$B:$CA,78,0)</f>
        <v>400000</v>
      </c>
      <c r="HZ196" t="str">
        <f t="shared" si="303"/>
        <v/>
      </c>
      <c r="IA196" s="275">
        <f>VLOOKUP(C196,MOVI!C:CD,79,0)</f>
        <v>50000</v>
      </c>
      <c r="IB196" s="275">
        <f>VLOOKUP(C196,FPT!B:HZ,79,0)</f>
        <v>50000</v>
      </c>
      <c r="IC196" t="str">
        <f t="shared" si="304"/>
        <v/>
      </c>
      <c r="ID196" s="275">
        <f>VLOOKUP(C196,MOVI!C:CD,80,0)</f>
        <v>75000</v>
      </c>
      <c r="IE196" s="275">
        <f>VLOOKUP(C196,FPT!B:IC,80,0)</f>
        <v>75000</v>
      </c>
      <c r="IF196" t="str">
        <f t="shared" si="305"/>
        <v/>
      </c>
      <c r="IG196" s="275">
        <f>VLOOKUP(C196,MOVI!C:DT,81,0)</f>
        <v>0</v>
      </c>
      <c r="IH196" s="275">
        <f>VLOOKUP(C196,FPT!B:IF,81,0)</f>
        <v>0</v>
      </c>
      <c r="II196" t="str">
        <f t="shared" si="306"/>
        <v/>
      </c>
      <c r="IJ196" s="275">
        <f>VLOOKUP(C196,MOVI!C:DT,82,0)</f>
        <v>525000</v>
      </c>
      <c r="IK196" s="275">
        <f>VLOOKUP(C196,FPT!B:II,82,0)</f>
        <v>525000</v>
      </c>
      <c r="IL196" t="str">
        <f t="shared" si="307"/>
        <v/>
      </c>
      <c r="IM196" s="275">
        <f>ROUND(VLOOKUP(C196,MOVI!C:DT,83,0),0)</f>
        <v>12693654</v>
      </c>
      <c r="IN196" s="275">
        <f>ROUND(VLOOKUP(C196,FPT!B:IL,83,0),0)</f>
        <v>12693654</v>
      </c>
      <c r="IO196" t="str">
        <f t="shared" si="308"/>
        <v/>
      </c>
      <c r="IP196" s="275">
        <f>VLOOKUP(C196,MOVI!C:DT,84,0)</f>
        <v>0</v>
      </c>
      <c r="IQ196" s="275">
        <f>VLOOKUP(C196,FPT!B:IO,84,0)</f>
        <v>0</v>
      </c>
      <c r="IR196" t="str">
        <f t="shared" si="309"/>
        <v/>
      </c>
      <c r="IS196" s="275">
        <f>ROUND(VLOOKUP(C196,MOVI!C:DT,85,0),0)</f>
        <v>0</v>
      </c>
      <c r="IT196" s="275">
        <f>ROUND(VLOOKUP(C196,FPT!B:IR,85,0),0)</f>
        <v>0</v>
      </c>
      <c r="IU196" t="str">
        <f t="shared" si="310"/>
        <v/>
      </c>
      <c r="IV196" s="275">
        <f>VLOOKUP(C196,MOVI!C:DT,86,0)</f>
        <v>0</v>
      </c>
      <c r="IW196" s="275">
        <f>VLOOKUP(C196,FPT!B:IU,86,0)</f>
        <v>0</v>
      </c>
      <c r="IX196" t="str">
        <f t="shared" si="311"/>
        <v/>
      </c>
      <c r="IY196" s="275">
        <f>ROUND(VLOOKUP(C196,MOVI!C:DT,87,0),0)</f>
        <v>0</v>
      </c>
      <c r="IZ196" s="275">
        <f>ROUND(VLOOKUP(C196,FPT!B:IX,87,0),0)</f>
        <v>0</v>
      </c>
      <c r="JA196" t="str">
        <f t="shared" si="312"/>
        <v/>
      </c>
      <c r="JB196" s="275">
        <f>VLOOKUP(C196,MOVI!C:DT,88,0)</f>
        <v>0</v>
      </c>
      <c r="JC196" s="275">
        <f>VLOOKUP(C196,FPT!B:JA,88,0)</f>
        <v>0</v>
      </c>
      <c r="JD196" t="str">
        <f t="shared" si="313"/>
        <v/>
      </c>
      <c r="JE196" s="275">
        <f>VLOOKUP(C196,MOVI!C:DT,89,0)</f>
        <v>50000</v>
      </c>
      <c r="JF196" s="275">
        <f>VLOOKUP(C196,FPT!B:JD,89,0)</f>
        <v>50000</v>
      </c>
      <c r="JG196" t="str">
        <f t="shared" si="314"/>
        <v/>
      </c>
      <c r="JH196" s="275">
        <f>VLOOKUP(C196,MOVI!C:DT,90,0)</f>
        <v>1480000</v>
      </c>
      <c r="JI196" s="275">
        <f>VLOOKUP(C196,FPT!B:JG,90,0)</f>
        <v>1480000</v>
      </c>
      <c r="JJ196" t="str">
        <f t="shared" si="315"/>
        <v/>
      </c>
      <c r="JK196" s="275">
        <f>VLOOKUP(C196,MOVI!C:DT,91,0)</f>
        <v>0</v>
      </c>
      <c r="JL196" s="275">
        <f>VLOOKUP(C196,FPT!B:JJ,91,0)</f>
        <v>0</v>
      </c>
      <c r="JM196" t="str">
        <f t="shared" si="316"/>
        <v/>
      </c>
      <c r="JN196" s="275">
        <f>VLOOKUP(C196,MOVI!C:DT,92,0)</f>
        <v>3094000</v>
      </c>
      <c r="JO196" s="275">
        <f>VLOOKUP(C196,FPT!B:JM,92,0)</f>
        <v>3094000</v>
      </c>
      <c r="JP196" t="str">
        <f t="shared" si="317"/>
        <v/>
      </c>
      <c r="JQ196" s="275">
        <f>VLOOKUP(C196,MOVI!C:DT,93,0)</f>
        <v>0</v>
      </c>
      <c r="JR196" s="275">
        <f>VLOOKUP(C196,FPT!B:JP,93,0)</f>
        <v>0</v>
      </c>
      <c r="JS196" t="str">
        <f t="shared" si="318"/>
        <v/>
      </c>
      <c r="JT196" s="275">
        <f>VLOOKUP(C196,MOVI!C:DT,94,0)</f>
        <v>4624000</v>
      </c>
      <c r="JU196" s="275">
        <f>VLOOKUP(C196,FPT!B:JS,94,0)</f>
        <v>4624000</v>
      </c>
      <c r="JV196" t="str">
        <f t="shared" si="319"/>
        <v/>
      </c>
      <c r="JW196" s="275">
        <f>VLOOKUP(C196,MOVI!C:DT,95,0)</f>
        <v>2936183</v>
      </c>
      <c r="JX196" s="275">
        <f>VLOOKUP(C196,FPT!B:JV,95,0)</f>
        <v>2936183</v>
      </c>
      <c r="JY196" t="str">
        <f t="shared" si="320"/>
        <v/>
      </c>
      <c r="JZ196" s="275">
        <f>VLOOKUP(C196,MOVI!C:DT,96,0)</f>
        <v>0</v>
      </c>
      <c r="KA196" s="275">
        <f>VLOOKUP(C196,FPT!B:JY,96,0)</f>
        <v>0</v>
      </c>
      <c r="KB196" t="str">
        <f t="shared" si="321"/>
        <v/>
      </c>
      <c r="KC196" s="275">
        <f>VLOOKUP(C196,MOVI!C:DT,97,0)</f>
        <v>2936183</v>
      </c>
      <c r="KD196" s="275">
        <f>VLOOKUP(C196,FPT!B:KB,97,0)</f>
        <v>2936183</v>
      </c>
      <c r="KE196" t="str">
        <f t="shared" si="322"/>
        <v/>
      </c>
      <c r="KF196" s="275">
        <f>VLOOKUP(C196,MOVI!C:DT,98,0)</f>
        <v>850000.00000000012</v>
      </c>
      <c r="KG196" s="275">
        <f>VLOOKUP(C196,FPT!B:KE,98,0)</f>
        <v>850000</v>
      </c>
      <c r="KH196" t="str">
        <f t="shared" si="323"/>
        <v/>
      </c>
      <c r="KI196" s="275">
        <f>VLOOKUP(C196,MOVI!C:DT,99,0)</f>
        <v>0</v>
      </c>
      <c r="KJ196" s="275">
        <f>VLOOKUP(C196,FPT!B:KH,99,0)</f>
        <v>0</v>
      </c>
      <c r="KK196" t="str">
        <f t="shared" si="324"/>
        <v/>
      </c>
      <c r="KL196" s="275">
        <f>VLOOKUP(C196,MOVI!C:DT,100,0)</f>
        <v>150000</v>
      </c>
      <c r="KM196" s="275">
        <f>VLOOKUP(C196,FPT!B:KK,100,0)</f>
        <v>150000</v>
      </c>
      <c r="KN196" t="str">
        <f t="shared" si="325"/>
        <v/>
      </c>
      <c r="KO196" s="275">
        <f>VLOOKUP(C196,MOVI!C:DT,101,0)</f>
        <v>0</v>
      </c>
      <c r="KP196" s="275">
        <f>VLOOKUP(C196,FPT!B:KN,101,0)</f>
        <v>0</v>
      </c>
      <c r="KQ196" t="str">
        <f t="shared" si="326"/>
        <v/>
      </c>
      <c r="KR196" s="275">
        <f>VLOOKUP(C196,MOVI!C:DT,102,0)</f>
        <v>0</v>
      </c>
      <c r="KS196" s="275">
        <f>VLOOKUP(C196,FPT!B:KQ,102,0)</f>
        <v>0</v>
      </c>
      <c r="KT196" t="str">
        <f t="shared" si="327"/>
        <v/>
      </c>
      <c r="KU196" s="275">
        <f>VLOOKUP(C196,MOVI!C:DT,103,0)</f>
        <v>1000000.0000000001</v>
      </c>
      <c r="KV196" s="275">
        <f>VLOOKUP(C196,FPT!B:KT,103,0)</f>
        <v>1000000</v>
      </c>
      <c r="KW196" t="str">
        <f t="shared" si="328"/>
        <v/>
      </c>
      <c r="KX196" s="275">
        <f>VLOOKUP(C196,MOVI!C:DT,104,0)</f>
        <v>1525000</v>
      </c>
      <c r="KY196" s="275">
        <f>VLOOKUP(C196,FPT!B:KW,104,0)</f>
        <v>1525000</v>
      </c>
      <c r="KZ196" t="str">
        <f t="shared" si="329"/>
        <v/>
      </c>
      <c r="LA196" s="275">
        <f>VLOOKUP(C196,MOVI!C:DT,105,0)</f>
        <v>100000</v>
      </c>
      <c r="LB196" s="275">
        <f>VLOOKUP(C196,FPT!B:KZ,105,0)</f>
        <v>100000</v>
      </c>
      <c r="LC196" t="str">
        <f t="shared" si="330"/>
        <v/>
      </c>
      <c r="LD196" s="275">
        <f>VLOOKUP(C196,MOVI!C:DT,106,0)</f>
        <v>9185183</v>
      </c>
      <c r="LE196" s="275">
        <f>VLOOKUP(C196,FPT!B:LC,106,0)</f>
        <v>9185183</v>
      </c>
      <c r="LF196" t="str">
        <f t="shared" si="331"/>
        <v/>
      </c>
      <c r="LG196" s="273">
        <f>VLOOKUP(C196,MOVI!C:DT,107,0)</f>
        <v>0</v>
      </c>
      <c r="LH196" s="273">
        <f>VLOOKUP(C196,FPT!B:LF,107,0)</f>
        <v>0</v>
      </c>
      <c r="LI196" t="str">
        <f t="shared" si="332"/>
        <v/>
      </c>
      <c r="LJ196" t="str">
        <f>VLOOKUP(C196,MOVI!C:DV,108,0)</f>
        <v>MoviSouthSales</v>
      </c>
      <c r="LK196" s="252" t="str">
        <f>VLOOKUP(C196,FPT!B:LI,108,0)</f>
        <v>MoviSouthSales</v>
      </c>
      <c r="LL196" t="str">
        <f t="shared" si="333"/>
        <v/>
      </c>
      <c r="LM196" s="275">
        <f>ROUND(VLOOKUP(C196,MOVI!C:DV,109,0),0)</f>
        <v>416667</v>
      </c>
      <c r="LN196" s="275">
        <f>ROUND(VLOOKUP(C196,FPT!B:LL,109,0),0)</f>
        <v>416667</v>
      </c>
      <c r="LO196" t="str">
        <f t="shared" si="334"/>
        <v/>
      </c>
      <c r="LP196" t="str">
        <f>VLOOKUP(C196,MOVI!C:DV,110,0)</f>
        <v>HO</v>
      </c>
      <c r="LQ196" s="247" t="str">
        <f>VLOOKUP(C196,FPT!B:LO,110,0)</f>
        <v>HO</v>
      </c>
      <c r="LR196" t="str">
        <f t="shared" si="335"/>
        <v/>
      </c>
      <c r="LS196">
        <f>MOVI!DI191</f>
        <v>22</v>
      </c>
      <c r="LV196">
        <f>MOVI!DJ191</f>
        <v>0</v>
      </c>
      <c r="LW196">
        <f>MOVI!DK191</f>
        <v>0</v>
      </c>
      <c r="LX196" t="str">
        <f>MOVI!DL191</f>
        <v>x</v>
      </c>
      <c r="LY196">
        <f>MOVI!DM191</f>
        <v>0</v>
      </c>
      <c r="LZ196">
        <f>MOVI!DN191</f>
        <v>50000</v>
      </c>
      <c r="MA196">
        <f>MOVI!DO191</f>
        <v>0</v>
      </c>
      <c r="MB196" t="str">
        <f>MOVI!DP191</f>
        <v>HO</v>
      </c>
      <c r="MC196">
        <f>MOVI!DQ191</f>
        <v>0</v>
      </c>
      <c r="MD196">
        <f>MOVI!DR191</f>
        <v>0</v>
      </c>
      <c r="ME196" t="str">
        <f>VLOOKUP(C196,MOVI!C:DV,121,0)</f>
        <v>Group 1</v>
      </c>
      <c r="MF196" s="252" t="str">
        <f>VLOOKUP(C196,FPT!B:MD,111,0)</f>
        <v>Group 1</v>
      </c>
      <c r="MG196" t="str">
        <f t="shared" si="339"/>
        <v/>
      </c>
      <c r="MH196" t="str">
        <f>VLOOKUP(C196,MOVI!C:DT,122,0)</f>
        <v>MoviSouthGroup 1</v>
      </c>
      <c r="MI196" s="252" t="str">
        <f>VLOOKUP(C196,FPT!B:DS,112,0)</f>
        <v>MoviSouthGroup 1</v>
      </c>
      <c r="MJ196" t="str">
        <f t="shared" si="336"/>
        <v/>
      </c>
    </row>
    <row r="197" spans="1:348" x14ac:dyDescent="0.25">
      <c r="A197">
        <v>189</v>
      </c>
      <c r="B197" s="48">
        <v>3466</v>
      </c>
      <c r="C197" s="271" t="s">
        <v>995</v>
      </c>
      <c r="D197" t="str">
        <f>VLOOKUP(C197,MOVI!C:D,2,0)</f>
        <v>Trần Thị Mi Ni</v>
      </c>
      <c r="E197" t="str">
        <f>VLOOKUP(C197,FPT!B:C,2,0)</f>
        <v>Trần Thị Mi Ni</v>
      </c>
      <c r="F197" t="str">
        <f t="shared" si="229"/>
        <v/>
      </c>
      <c r="G197" t="str">
        <f>VLOOKUP(C197,MOVI!C:E,3,0)</f>
        <v>Sales</v>
      </c>
      <c r="H197" t="str">
        <f>VLOOKUP(C197,FPT!B:F,3,0)</f>
        <v>Sales</v>
      </c>
      <c r="I197" t="str">
        <f t="shared" si="230"/>
        <v/>
      </c>
      <c r="J197" t="str">
        <f>VLOOKUP(C197,MOVI!C:H,4,0)</f>
        <v>Telesales</v>
      </c>
      <c r="K197" t="str">
        <f>VLOOKUP(C197,FPT!B:I,4,0)</f>
        <v>Telesales</v>
      </c>
      <c r="L197" t="str">
        <f t="shared" si="231"/>
        <v/>
      </c>
      <c r="M197" t="str">
        <f>VLOOKUP(C197,MOVI!C:DT,5,0)</f>
        <v>Associate</v>
      </c>
      <c r="N197" t="str">
        <f>VLOOKUP(C197,FPT!B:L,5,0)</f>
        <v>Associate</v>
      </c>
      <c r="O197" t="str">
        <f t="shared" si="232"/>
        <v/>
      </c>
      <c r="P197" t="str">
        <f>VLOOKUP(C197,MOVI!C:DT,6,0)</f>
        <v>Telesales</v>
      </c>
      <c r="Q197" s="289" t="s">
        <v>487</v>
      </c>
      <c r="R197" t="str">
        <f t="shared" si="233"/>
        <v/>
      </c>
      <c r="S197" t="str">
        <f>VLOOKUP(C197,MOVI!C:DT,7,0)</f>
        <v>South</v>
      </c>
      <c r="T197" t="str">
        <f>VLOOKUP(C197,FPT!B:R,7,0)</f>
        <v>South</v>
      </c>
      <c r="U197" t="str">
        <f t="shared" si="234"/>
        <v/>
      </c>
      <c r="V197" t="str">
        <f>VLOOKUP(C197,MOVI!C:DT,8,0)</f>
        <v>Movi</v>
      </c>
      <c r="W197" t="str">
        <f>VLOOKUP(C197,FPT!B:U,8,0)</f>
        <v>Movi</v>
      </c>
      <c r="X197" t="str">
        <f t="shared" si="235"/>
        <v/>
      </c>
      <c r="Y197" t="str">
        <f>VLOOKUP(C197,MOVI!C:DT,9,0)</f>
        <v>Full-time</v>
      </c>
      <c r="Z197" t="str">
        <f>VLOOKUP(C197,FPT!B:X,9,0)</f>
        <v>Full-time</v>
      </c>
      <c r="AA197" t="str">
        <f t="shared" si="236"/>
        <v/>
      </c>
      <c r="AB197" t="str">
        <f>VLOOKUP(C197,MOVI!C:DT,10,0)</f>
        <v>Permanent</v>
      </c>
      <c r="AC197" t="str">
        <f>VLOOKUP(C197,FPT!B:AA,10,0)</f>
        <v>Permanent</v>
      </c>
      <c r="AD197" t="str">
        <f t="shared" si="237"/>
        <v/>
      </c>
      <c r="AE197" s="247">
        <f>VLOOKUP(C197,MOVI!C:DT,11,0)</f>
        <v>42807</v>
      </c>
      <c r="AF197" s="247">
        <f>VLOOKUP(C197,FPT!B:AD,11,0)</f>
        <v>42807</v>
      </c>
      <c r="AG197" t="str">
        <f t="shared" si="238"/>
        <v/>
      </c>
      <c r="AH197" s="260" t="str">
        <f>VLOOKUP(C197,MOVI!C:DT,12,0)</f>
        <v/>
      </c>
      <c r="AI197" s="260"/>
      <c r="AJ197" t="str">
        <f t="shared" si="338"/>
        <v/>
      </c>
      <c r="AK197">
        <f>VLOOKUP(C197,MOVI!C:DT,13,0)</f>
        <v>0</v>
      </c>
      <c r="AL197" s="247">
        <f>VLOOKUP(C197,FPT!B:AJ,13,0)</f>
        <v>0</v>
      </c>
      <c r="AM197" t="str">
        <f t="shared" si="337"/>
        <v/>
      </c>
      <c r="AN197" s="247">
        <f>VLOOKUP(C197,MOVI!C:DT,14,0)</f>
        <v>0</v>
      </c>
      <c r="AO197" s="247">
        <f>VLOOKUP(C197,FPT!B:AM,14,0)</f>
        <v>0</v>
      </c>
      <c r="AP197" t="str">
        <f t="shared" si="239"/>
        <v/>
      </c>
      <c r="AQ197" t="str">
        <f>VLOOKUP(C197,MOVI!C:DT,15,0)</f>
        <v>LC</v>
      </c>
      <c r="AR197" s="247" t="str">
        <f>VLOOKUP(C197,FPT!B:AP,15,0)</f>
        <v>LC</v>
      </c>
      <c r="AS197" t="str">
        <f t="shared" si="240"/>
        <v/>
      </c>
      <c r="AT197" s="282" t="str">
        <f>VLOOKUP(C197,MOVI!C:DT,16,0)</f>
        <v>LTTP</v>
      </c>
      <c r="AU197" s="247" t="str">
        <f>VLOOKUP(C197,FPT!B:AS,16,0)</f>
        <v>LTTP</v>
      </c>
      <c r="AV197" t="str">
        <f t="shared" si="241"/>
        <v/>
      </c>
      <c r="AW197" t="str">
        <f>VLOOKUP(C197,MOVI!C:DT,17,0)</f>
        <v>L</v>
      </c>
      <c r="AX197" s="247" t="str">
        <f>VLOOKUP(C197,FPT!B:AV,17,0)</f>
        <v>L</v>
      </c>
      <c r="AY197" t="str">
        <f t="shared" si="242"/>
        <v/>
      </c>
      <c r="AZ197">
        <f>VLOOKUP(C197,MOVI!C:DT,18,0)</f>
        <v>0</v>
      </c>
      <c r="BA197" s="247">
        <f>VLOOKUP(C197,FPT!B:AY,18,0)</f>
        <v>0</v>
      </c>
      <c r="BB197" t="str">
        <f t="shared" si="243"/>
        <v/>
      </c>
      <c r="BC197" s="275">
        <f>VLOOKUP(C197,MOVI!C:DT,19,0)</f>
        <v>5000000</v>
      </c>
      <c r="BD197" s="275">
        <f>VLOOKUP(C197,FPT!B:BB,19,0)</f>
        <v>5000000</v>
      </c>
      <c r="BE197" t="str">
        <f t="shared" si="244"/>
        <v/>
      </c>
      <c r="BF197">
        <f>VLOOKUP(C197,MOVI!C:DT,20,0)</f>
        <v>0</v>
      </c>
      <c r="BG197" s="252">
        <f>VLOOKUP(C197,FPT!B:BE,20,0)</f>
        <v>0</v>
      </c>
      <c r="BH197" t="str">
        <f t="shared" si="245"/>
        <v/>
      </c>
      <c r="BI197" s="275">
        <f>VLOOKUP(C197,MOVI!C:DT,21,0)</f>
        <v>5000000</v>
      </c>
      <c r="BJ197" s="275">
        <f>VLOOKUP(C197,FPT!B:BH,21,0)</f>
        <v>5000000</v>
      </c>
      <c r="BK197" t="str">
        <f t="shared" si="246"/>
        <v/>
      </c>
      <c r="BL197" s="275">
        <f>VLOOKUP(C197,MOVI!C:DT,22,0)</f>
        <v>0</v>
      </c>
      <c r="BM197" s="275">
        <f>VLOOKUP(C197,FPT!B:BK,22,0)</f>
        <v>0</v>
      </c>
      <c r="BN197" t="str">
        <f t="shared" si="247"/>
        <v/>
      </c>
      <c r="BO197" s="275">
        <f>VLOOKUP(C197,MOVI!C:DT,23,0)</f>
        <v>0</v>
      </c>
      <c r="BP197" s="275">
        <f>VLOOKUP(C197,FPT!B:BN,23,0)</f>
        <v>0</v>
      </c>
      <c r="BQ197" t="str">
        <f t="shared" si="248"/>
        <v/>
      </c>
      <c r="BR197" s="275">
        <f>VLOOKUP(C197,MOVI!C:DT,24,0)</f>
        <v>0</v>
      </c>
      <c r="BS197" s="275">
        <f>VLOOKUP(C197,FPT!B:BQ,24,0)</f>
        <v>0</v>
      </c>
      <c r="BT197" t="str">
        <f t="shared" si="249"/>
        <v/>
      </c>
      <c r="BU197" s="275">
        <f>VLOOKUP(C197,MOVI!C:DT,25,0)</f>
        <v>0</v>
      </c>
      <c r="BV197" s="275">
        <f>VLOOKUP(C197,FPT!B:BT,25,0)</f>
        <v>0</v>
      </c>
      <c r="BW197" t="str">
        <f t="shared" si="250"/>
        <v/>
      </c>
      <c r="BX197" s="275">
        <f>VLOOKUP(C197,MOVI!C:DT,26,0)</f>
        <v>0</v>
      </c>
      <c r="BY197" s="275">
        <f>VLOOKUP(C197,FPT!B:BW,26,0)</f>
        <v>0</v>
      </c>
      <c r="BZ197" t="str">
        <f t="shared" si="251"/>
        <v/>
      </c>
      <c r="CA197" s="275">
        <f>VLOOKUP(C197,MOVI!C:DT,27,0)</f>
        <v>730000</v>
      </c>
      <c r="CB197" s="275">
        <f>VLOOKUP(C197,FPT!B:BZ,27,0)</f>
        <v>730000</v>
      </c>
      <c r="CC197" t="str">
        <f t="shared" si="252"/>
        <v/>
      </c>
      <c r="CD197" s="275">
        <f>VLOOKUP(C197,MOVI!C:DT,28,0)</f>
        <v>730000</v>
      </c>
      <c r="CE197" s="275">
        <f>VLOOKUP(C197,FPT!B:CC,28,0)</f>
        <v>730000</v>
      </c>
      <c r="CF197" t="str">
        <f t="shared" si="253"/>
        <v/>
      </c>
      <c r="CG197" t="str">
        <f>VLOOKUP(C197,MOVI!C:DT,29,0)</f>
        <v>CN</v>
      </c>
      <c r="CH197" s="252" t="str">
        <f>VLOOKUP(C197,FPT!B:CF,29,0)</f>
        <v>CN</v>
      </c>
      <c r="CI197" t="str">
        <f t="shared" si="254"/>
        <v/>
      </c>
      <c r="CJ197">
        <f>VLOOKUP(C197,MOVI!C:DT,30,0)</f>
        <v>26</v>
      </c>
      <c r="CK197" s="252">
        <f>VLOOKUP(C197,FPT!B:CI,30,0)</f>
        <v>26</v>
      </c>
      <c r="CL197" t="str">
        <f t="shared" si="255"/>
        <v/>
      </c>
      <c r="CM197">
        <f>VLOOKUP(C197,MOVI!C:DT,31,0)</f>
        <v>14</v>
      </c>
      <c r="CN197" s="252">
        <f>VLOOKUP(C197,FPT!B:CL,31,0)</f>
        <v>14</v>
      </c>
      <c r="CO197" t="str">
        <f t="shared" si="256"/>
        <v/>
      </c>
      <c r="CP197" s="275">
        <f>VLOOKUP(C197,MOVI!C:DT,32,0)</f>
        <v>0</v>
      </c>
      <c r="CQ197" s="275">
        <f>VLOOKUP(C197,FPT!B:CO,32,0)</f>
        <v>0</v>
      </c>
      <c r="CR197" t="str">
        <f t="shared" si="257"/>
        <v/>
      </c>
      <c r="CS197" s="275">
        <f>VLOOKUP(C197,MOVI!C:DT,33,0)</f>
        <v>0</v>
      </c>
      <c r="CT197" s="275">
        <f>VLOOKUP(C197,FPT!B:CR,33,0)</f>
        <v>0</v>
      </c>
      <c r="CU197" t="str">
        <f t="shared" si="258"/>
        <v/>
      </c>
      <c r="CV197" s="275">
        <f>VLOOKUP(C197,MOVI!C:DT,34,0)</f>
        <v>0</v>
      </c>
      <c r="CW197" s="275">
        <f>VLOOKUP(C197,FPT!B:CU,34,0)</f>
        <v>0</v>
      </c>
      <c r="CX197" t="str">
        <f t="shared" si="259"/>
        <v/>
      </c>
      <c r="CY197" s="275">
        <f>VLOOKUP(C197,MOVI!C:DT,35,0)</f>
        <v>14</v>
      </c>
      <c r="CZ197" s="275">
        <f>VLOOKUP(C197,FPT!B:CX,35,0)</f>
        <v>14</v>
      </c>
      <c r="DA197" t="str">
        <f t="shared" si="260"/>
        <v/>
      </c>
      <c r="DB197" s="275">
        <f>VLOOKUP(C197,MOVI!C:DT,36,0)</f>
        <v>0</v>
      </c>
      <c r="DC197" s="275">
        <f>VLOOKUP(C197,FPT!B:DA,36,0)</f>
        <v>0</v>
      </c>
      <c r="DD197" t="str">
        <f t="shared" si="261"/>
        <v/>
      </c>
      <c r="DE197" s="275">
        <f>VLOOKUP(C197,MOVI!C:DT,37,0)</f>
        <v>0</v>
      </c>
      <c r="DF197" s="275">
        <f>VLOOKUP(C197,FPT!B:DD,37,0)</f>
        <v>0</v>
      </c>
      <c r="DG197" t="str">
        <f t="shared" si="262"/>
        <v/>
      </c>
      <c r="DH197" s="275">
        <f>VLOOKUP(C197,MOVI!C:DT,38,0)</f>
        <v>0</v>
      </c>
      <c r="DI197" s="275">
        <f>VLOOKUP(C197,FPT!B:DG,38,0)</f>
        <v>0</v>
      </c>
      <c r="DJ197" t="str">
        <f t="shared" si="263"/>
        <v/>
      </c>
      <c r="DK197" s="275">
        <f>VLOOKUP(C197,MOVI!C:DT,39,0)</f>
        <v>0</v>
      </c>
      <c r="DL197" s="275">
        <f>VLOOKUP(C197,FPT!B:DJ,39,0)</f>
        <v>0</v>
      </c>
      <c r="DM197" t="str">
        <f t="shared" si="264"/>
        <v/>
      </c>
      <c r="DN197" s="275">
        <f>VLOOKUP(C197,MOVI!C:DT,40,0)</f>
        <v>0</v>
      </c>
      <c r="DO197" s="275">
        <f>VLOOKUP(C197,FPT!B:DM,40,0)</f>
        <v>0</v>
      </c>
      <c r="DP197" t="str">
        <f t="shared" si="265"/>
        <v/>
      </c>
      <c r="DQ197" s="275">
        <f>VLOOKUP(C197,MOVI!C:DT,41,0)</f>
        <v>0</v>
      </c>
      <c r="DR197" s="275">
        <f>VLOOKUP(C197,FPT!B:DP,41,0)</f>
        <v>0</v>
      </c>
      <c r="DS197" t="str">
        <f t="shared" si="266"/>
        <v/>
      </c>
      <c r="DT197" s="275">
        <f>VLOOKUP(C197,MOVI!C:DT,42,0)</f>
        <v>2692308</v>
      </c>
      <c r="DU197" s="275">
        <f>ROUND(VLOOKUP(C197,FPT!B:DS,42,0),0)</f>
        <v>2692308</v>
      </c>
      <c r="DV197" t="str">
        <f t="shared" si="267"/>
        <v/>
      </c>
      <c r="DW197" s="275">
        <f>VLOOKUP(C197,MOVI!C:DT,43,0)</f>
        <v>0</v>
      </c>
      <c r="DX197" s="275">
        <f>VLOOKUP(C197,FPT!B:DV,43,0)</f>
        <v>0</v>
      </c>
      <c r="DY197" t="str">
        <f t="shared" si="268"/>
        <v/>
      </c>
      <c r="DZ197" s="275">
        <f>VLOOKUP(C197,MOVI!C:DT,44,0)</f>
        <v>0</v>
      </c>
      <c r="EA197" s="275">
        <f>VLOOKUP(C197,FPT!B:DY,44,0)</f>
        <v>0</v>
      </c>
      <c r="EB197" t="str">
        <f t="shared" si="269"/>
        <v/>
      </c>
      <c r="EC197" s="275">
        <f>VLOOKUP(C197,MOVI!C:DT,45,0)</f>
        <v>2692308</v>
      </c>
      <c r="ED197" s="275">
        <f>ROUND(VLOOKUP(C197,FPT!B:EB,45,0),0)</f>
        <v>2692308</v>
      </c>
      <c r="EE197" t="str">
        <f t="shared" si="270"/>
        <v/>
      </c>
      <c r="EF197" s="275">
        <f>VLOOKUP(C197,MOVI!C:DT,46,0)</f>
        <v>0</v>
      </c>
      <c r="EG197" s="275">
        <f>VLOOKUP(C197,FPT!B:EE,46,0)</f>
        <v>0</v>
      </c>
      <c r="EH197" t="str">
        <f t="shared" si="271"/>
        <v/>
      </c>
      <c r="EI197" s="275">
        <f>VLOOKUP(C197,MOVI!C:DT,47,0)</f>
        <v>0</v>
      </c>
      <c r="EJ197" s="275">
        <f>VLOOKUP(C197,FPT!B:EH,47,0)</f>
        <v>0</v>
      </c>
      <c r="EK197" t="str">
        <f t="shared" si="272"/>
        <v/>
      </c>
      <c r="EL197" s="275">
        <f>VLOOKUP(C197,MOVI!C:DT,48,0)</f>
        <v>0</v>
      </c>
      <c r="EM197" s="275">
        <f>VLOOKUP(C197,FPT!B:EK,48,0)</f>
        <v>0</v>
      </c>
      <c r="EN197" t="str">
        <f t="shared" si="273"/>
        <v/>
      </c>
      <c r="EO197" s="275">
        <f>VLOOKUP(C197,MOVI!C:DT,49,0)</f>
        <v>0</v>
      </c>
      <c r="EP197" s="275">
        <f>VLOOKUP(C197,FPT!B:EN,49,0)</f>
        <v>0</v>
      </c>
      <c r="EQ197" t="str">
        <f t="shared" si="274"/>
        <v/>
      </c>
      <c r="ER197" s="275">
        <f>VLOOKUP(C197,MOVI!C:DT,50,0)</f>
        <v>0</v>
      </c>
      <c r="ES197" s="275">
        <f>VLOOKUP(C197,FPT!B:EQ,50,0)</f>
        <v>0</v>
      </c>
      <c r="ET197" t="str">
        <f t="shared" si="275"/>
        <v/>
      </c>
      <c r="EU197" s="275">
        <f>VLOOKUP(C197,MOVI!C:DT,51,0)</f>
        <v>0</v>
      </c>
      <c r="EV197" s="275">
        <f>VLOOKUP(C197,FPT!B:ET,51,0)</f>
        <v>0</v>
      </c>
      <c r="EW197" t="str">
        <f t="shared" si="276"/>
        <v/>
      </c>
      <c r="EX197" s="275">
        <f>VLOOKUP(C197,MOVI!C:DT,52,0)</f>
        <v>0</v>
      </c>
      <c r="EY197" s="275">
        <f>VLOOKUP(C197,FPT!B:EW,52,0)</f>
        <v>0</v>
      </c>
      <c r="EZ197" t="str">
        <f t="shared" si="277"/>
        <v/>
      </c>
      <c r="FA197" s="275">
        <f>VLOOKUP(C197,MOVI!C:DT,53,0)</f>
        <v>0</v>
      </c>
      <c r="FB197" s="275">
        <f>VLOOKUP(C197,FPT!B:EZ,53,0)</f>
        <v>0</v>
      </c>
      <c r="FC197" t="str">
        <f t="shared" si="278"/>
        <v/>
      </c>
      <c r="FD197" s="275">
        <f>VLOOKUP(C197,MOVI!C:DT,54,0)</f>
        <v>0</v>
      </c>
      <c r="FE197" s="275">
        <f>VLOOKUP(C197,FPT!B:FC,54,0)</f>
        <v>0</v>
      </c>
      <c r="FF197" t="str">
        <f t="shared" si="279"/>
        <v/>
      </c>
      <c r="FG197" s="275">
        <f>VLOOKUP(C197,MOVI!C:DT,55,0)</f>
        <v>393077</v>
      </c>
      <c r="FH197" s="275">
        <f>VLOOKUP(C197,FPT!B:FF,55,0)</f>
        <v>393077</v>
      </c>
      <c r="FI197" t="str">
        <f t="shared" si="280"/>
        <v/>
      </c>
      <c r="FJ197" s="275">
        <f>VLOOKUP(C197,MOVI!C:DT,56,0)</f>
        <v>393077</v>
      </c>
      <c r="FK197" s="275">
        <f>VLOOKUP(C197,FPT!B:FI,56,0)</f>
        <v>393077</v>
      </c>
      <c r="FL197" t="str">
        <f t="shared" si="281"/>
        <v/>
      </c>
      <c r="FM197" s="275">
        <f>VLOOKUP(C197,MOVI!C:DT,57,0)</f>
        <v>317718</v>
      </c>
      <c r="FN197" s="275">
        <f>VLOOKUP(C197,FPT!B:FL,57,0)</f>
        <v>317718</v>
      </c>
      <c r="FO197" t="str">
        <f t="shared" si="282"/>
        <v/>
      </c>
      <c r="FP197" s="275">
        <f>VLOOKUP(C197,MOVI!C:DT,58,0)</f>
        <v>0</v>
      </c>
      <c r="FQ197" s="275">
        <f>VLOOKUP(C197,FPT!B:FO,58,0)</f>
        <v>0</v>
      </c>
      <c r="FR197" t="str">
        <f t="shared" si="283"/>
        <v/>
      </c>
      <c r="FS197" s="275">
        <f>VLOOKUP(C197,MOVI!C:DT,59,0)</f>
        <v>0</v>
      </c>
      <c r="FT197" s="275">
        <f>VLOOKUP(C197,FPT!B:FR,59,0)</f>
        <v>0</v>
      </c>
      <c r="FU197" t="str">
        <f t="shared" si="284"/>
        <v/>
      </c>
      <c r="FV197" s="275">
        <f>VLOOKUP(C197,MOVI!C:DT,60,0)</f>
        <v>0</v>
      </c>
      <c r="FW197" s="275">
        <f>VLOOKUP(C197,FPT!B:FU,60,0)</f>
        <v>0</v>
      </c>
      <c r="FX197" t="str">
        <f t="shared" si="285"/>
        <v/>
      </c>
      <c r="FY197" s="275">
        <f>VLOOKUP(C197,MOVI!C:DT,61,0)</f>
        <v>0</v>
      </c>
      <c r="FZ197" s="275">
        <f>VLOOKUP(C197,FPT!B:FX,61,0)</f>
        <v>0</v>
      </c>
      <c r="GA197" t="str">
        <f t="shared" si="286"/>
        <v/>
      </c>
      <c r="GB197" s="275">
        <f>VLOOKUP(C197,MOVI!C:DT,62,0)</f>
        <v>100000</v>
      </c>
      <c r="GC197" s="275">
        <f>VLOOKUP(C197,FPT!B:GA,62,0)</f>
        <v>100000</v>
      </c>
      <c r="GD197" t="str">
        <f t="shared" si="287"/>
        <v/>
      </c>
      <c r="GE197" s="275">
        <f>VLOOKUP(C197,MOVI!C:DT,63,0)</f>
        <v>0</v>
      </c>
      <c r="GF197" s="275">
        <f>VLOOKUP(C197,FPT!B:GD,63,0)</f>
        <v>0</v>
      </c>
      <c r="GG197" t="str">
        <f t="shared" si="288"/>
        <v/>
      </c>
      <c r="GH197" s="275">
        <f>VLOOKUP(C197,MOVI!C:DT,64,0)</f>
        <v>0</v>
      </c>
      <c r="GI197" s="275">
        <f>VLOOKUP(C197,FPT!B:GG,64,0)</f>
        <v>0</v>
      </c>
      <c r="GJ197" t="str">
        <f t="shared" si="289"/>
        <v/>
      </c>
      <c r="GK197" s="275">
        <f>VLOOKUP(C197,MOVI!C:DT,65,0)</f>
        <v>0</v>
      </c>
      <c r="GL197" s="275">
        <f>VLOOKUP(C197,FPT!B:GJ,65,0)</f>
        <v>0</v>
      </c>
      <c r="GM197" t="str">
        <f t="shared" si="290"/>
        <v/>
      </c>
      <c r="GN197" s="275">
        <f>VLOOKUP(C197,MOVI!C:DT,66,0)</f>
        <v>0</v>
      </c>
      <c r="GO197" s="275">
        <f>VLOOKUP(C197,FPT!B:GM,66,0)</f>
        <v>0</v>
      </c>
      <c r="GP197" t="str">
        <f t="shared" si="291"/>
        <v/>
      </c>
      <c r="GQ197" s="275">
        <f>VLOOKUP(C197,MOVI!C:DT,67,0)</f>
        <v>0</v>
      </c>
      <c r="GR197" s="275">
        <f>VLOOKUP(C197,FPT!B:GP,67,0)</f>
        <v>0</v>
      </c>
      <c r="GS197" t="str">
        <f t="shared" si="292"/>
        <v/>
      </c>
      <c r="GT197" s="275">
        <f>VLOOKUP(C197,MOVI!C:DT,68,0)</f>
        <v>0</v>
      </c>
      <c r="GU197" s="275">
        <f>VLOOKUP(C197,FPT!B:GS,68,0)</f>
        <v>0</v>
      </c>
      <c r="GV197" t="str">
        <f t="shared" si="293"/>
        <v/>
      </c>
      <c r="GW197" s="275">
        <f>VLOOKUP(C197,MOVI!C:DT,69,0)</f>
        <v>0</v>
      </c>
      <c r="GX197" s="275">
        <f>VLOOKUP(C197,FPT!B:GV,69,0)</f>
        <v>0</v>
      </c>
      <c r="GY197" t="str">
        <f t="shared" si="294"/>
        <v/>
      </c>
      <c r="GZ197" s="275">
        <f>VLOOKUP(C197,MOVI!C:DT,70,0)</f>
        <v>417718</v>
      </c>
      <c r="HA197" s="275">
        <f>VLOOKUP(C197,FPT!B:GY,70,0)</f>
        <v>417718</v>
      </c>
      <c r="HB197" t="str">
        <f t="shared" si="295"/>
        <v/>
      </c>
      <c r="HC197" s="275">
        <f>VLOOKUP(C197,MOVI!C:DT,71,0)</f>
        <v>3503103</v>
      </c>
      <c r="HD197" s="275">
        <f>ROUND(VLOOKUP(C197,FPT!B:HB,71,0),0)</f>
        <v>3503103</v>
      </c>
      <c r="HE197" t="str">
        <f t="shared" si="296"/>
        <v/>
      </c>
      <c r="HF197" s="275">
        <f>ROUND(VLOOKUP(C197,MOVI!C:DT,72,0),0)</f>
        <v>0</v>
      </c>
      <c r="HG197" s="275">
        <f>ROUND(VLOOKUP(C197,FPT!B:HE,72,0),0)</f>
        <v>0</v>
      </c>
      <c r="HH197" t="str">
        <f t="shared" si="297"/>
        <v/>
      </c>
      <c r="HI197" s="275">
        <f>VLOOKUP(C197,MOVI!C:DT,73,0)</f>
        <v>0</v>
      </c>
      <c r="HJ197" s="275">
        <f>VLOOKUP(C197,FPT!B:HH,73,0)</f>
        <v>0</v>
      </c>
      <c r="HK197" t="str">
        <f t="shared" si="298"/>
        <v/>
      </c>
      <c r="HL197" s="275">
        <f>VLOOKUP(C197,MOVI!C:DT,74,0)</f>
        <v>393077</v>
      </c>
      <c r="HM197" s="275">
        <f>VLOOKUP(C197,FPT!B:HK,74,0)</f>
        <v>393077</v>
      </c>
      <c r="HN197" t="str">
        <f t="shared" si="299"/>
        <v/>
      </c>
      <c r="HO197" s="275">
        <f>VLOOKUP(C197,MOVI!C:DT,75,0)</f>
        <v>11000000</v>
      </c>
      <c r="HP197" s="275">
        <f>VLOOKUP(C197,FPT!B:HN,75,0)</f>
        <v>11000000</v>
      </c>
      <c r="HQ197" t="str">
        <f t="shared" si="300"/>
        <v/>
      </c>
      <c r="HR197" s="275">
        <f>VLOOKUP(C197,MOVI!C:DT,76,0)</f>
        <v>0</v>
      </c>
      <c r="HS197" s="275">
        <f>VLOOKUP(C197,FPT!B:HQ,76,0)</f>
        <v>0</v>
      </c>
      <c r="HT197" t="str">
        <f t="shared" si="301"/>
        <v/>
      </c>
      <c r="HU197" s="275">
        <f>VLOOKUP(C197,MOVI!C:DT,77,0)</f>
        <v>0</v>
      </c>
      <c r="HV197" s="275">
        <f>VLOOKUP(C197,FPT!B:HT,77,0)</f>
        <v>0</v>
      </c>
      <c r="HW197" t="str">
        <f t="shared" si="302"/>
        <v/>
      </c>
      <c r="HX197" s="274">
        <f>VLOOKUP(C197,MOVI!C:CB,78,0)</f>
        <v>400000</v>
      </c>
      <c r="HY197" s="261">
        <f>VLOOKUP(C197,FPT!$B:$CA,78,0)</f>
        <v>400000</v>
      </c>
      <c r="HZ197" t="str">
        <f t="shared" si="303"/>
        <v/>
      </c>
      <c r="IA197" s="275">
        <f>VLOOKUP(C197,MOVI!C:CD,79,0)</f>
        <v>50000</v>
      </c>
      <c r="IB197" s="275">
        <f>VLOOKUP(C197,FPT!B:HZ,79,0)</f>
        <v>50000</v>
      </c>
      <c r="IC197" t="str">
        <f t="shared" si="304"/>
        <v/>
      </c>
      <c r="ID197" s="275">
        <f>VLOOKUP(C197,MOVI!C:CD,80,0)</f>
        <v>75000</v>
      </c>
      <c r="IE197" s="275">
        <f>VLOOKUP(C197,FPT!B:IC,80,0)</f>
        <v>75000</v>
      </c>
      <c r="IF197" t="str">
        <f t="shared" si="305"/>
        <v/>
      </c>
      <c r="IG197" s="275">
        <f>VLOOKUP(C197,MOVI!C:DT,81,0)</f>
        <v>0</v>
      </c>
      <c r="IH197" s="275">
        <f>VLOOKUP(C197,FPT!B:IF,81,0)</f>
        <v>0</v>
      </c>
      <c r="II197" t="str">
        <f t="shared" si="306"/>
        <v/>
      </c>
      <c r="IJ197" s="275">
        <f>VLOOKUP(C197,MOVI!C:DT,82,0)</f>
        <v>525000</v>
      </c>
      <c r="IK197" s="275">
        <f>VLOOKUP(C197,FPT!B:II,82,0)</f>
        <v>525000</v>
      </c>
      <c r="IL197" t="str">
        <f t="shared" si="307"/>
        <v/>
      </c>
      <c r="IM197" s="275">
        <f>ROUND(VLOOKUP(C197,MOVI!C:DT,83,0),0)</f>
        <v>11918077</v>
      </c>
      <c r="IN197" s="275">
        <f>ROUND(VLOOKUP(C197,FPT!B:IL,83,0),0)</f>
        <v>11918077</v>
      </c>
      <c r="IO197" t="str">
        <f t="shared" si="308"/>
        <v/>
      </c>
      <c r="IP197" s="275">
        <f>VLOOKUP(C197,MOVI!C:DT,84,0)</f>
        <v>0</v>
      </c>
      <c r="IQ197" s="275">
        <f>VLOOKUP(C197,FPT!B:IO,84,0)</f>
        <v>0</v>
      </c>
      <c r="IR197" t="str">
        <f t="shared" si="309"/>
        <v/>
      </c>
      <c r="IS197" s="275">
        <f>ROUND(VLOOKUP(C197,MOVI!C:DT,85,0),0)</f>
        <v>0</v>
      </c>
      <c r="IT197" s="275">
        <f>ROUND(VLOOKUP(C197,FPT!B:IR,85,0),0)</f>
        <v>0</v>
      </c>
      <c r="IU197" t="str">
        <f t="shared" si="310"/>
        <v/>
      </c>
      <c r="IV197" s="275">
        <f>VLOOKUP(C197,MOVI!C:DT,86,0)</f>
        <v>0</v>
      </c>
      <c r="IW197" s="275">
        <f>VLOOKUP(C197,FPT!B:IU,86,0)</f>
        <v>0</v>
      </c>
      <c r="IX197" t="str">
        <f t="shared" si="311"/>
        <v/>
      </c>
      <c r="IY197" s="275">
        <f>ROUND(VLOOKUP(C197,MOVI!C:DT,87,0),0)</f>
        <v>0</v>
      </c>
      <c r="IZ197" s="275">
        <f>ROUND(VLOOKUP(C197,FPT!B:IX,87,0),0)</f>
        <v>0</v>
      </c>
      <c r="JA197" t="str">
        <f t="shared" si="312"/>
        <v/>
      </c>
      <c r="JB197" s="275">
        <f>VLOOKUP(C197,MOVI!C:DT,88,0)</f>
        <v>0</v>
      </c>
      <c r="JC197" s="275">
        <f>VLOOKUP(C197,FPT!B:JA,88,0)</f>
        <v>0</v>
      </c>
      <c r="JD197" t="str">
        <f t="shared" si="313"/>
        <v/>
      </c>
      <c r="JE197" s="275">
        <f>VLOOKUP(C197,MOVI!C:DT,89,0)</f>
        <v>50000</v>
      </c>
      <c r="JF197" s="275">
        <f>VLOOKUP(C197,FPT!B:JD,89,0)</f>
        <v>50000</v>
      </c>
      <c r="JG197" t="str">
        <f t="shared" si="314"/>
        <v/>
      </c>
      <c r="JH197" s="275">
        <f>VLOOKUP(C197,MOVI!C:DT,90,0)</f>
        <v>0</v>
      </c>
      <c r="JI197" s="275">
        <f>VLOOKUP(C197,FPT!B:JG,90,0)</f>
        <v>0</v>
      </c>
      <c r="JJ197" t="str">
        <f t="shared" si="315"/>
        <v/>
      </c>
      <c r="JK197" s="275">
        <f>VLOOKUP(C197,MOVI!C:DT,91,0)</f>
        <v>0</v>
      </c>
      <c r="JL197" s="275">
        <f>VLOOKUP(C197,FPT!B:JJ,91,0)</f>
        <v>0</v>
      </c>
      <c r="JM197" t="str">
        <f t="shared" si="316"/>
        <v/>
      </c>
      <c r="JN197" s="275">
        <f>VLOOKUP(C197,MOVI!C:DT,92,0)</f>
        <v>0</v>
      </c>
      <c r="JO197" s="275">
        <f>VLOOKUP(C197,FPT!B:JM,92,0)</f>
        <v>0</v>
      </c>
      <c r="JP197" t="str">
        <f t="shared" si="317"/>
        <v/>
      </c>
      <c r="JQ197" s="275">
        <f>VLOOKUP(C197,MOVI!C:DT,93,0)</f>
        <v>0</v>
      </c>
      <c r="JR197" s="275">
        <f>VLOOKUP(C197,FPT!B:JP,93,0)</f>
        <v>0</v>
      </c>
      <c r="JS197" t="str">
        <f t="shared" si="318"/>
        <v/>
      </c>
      <c r="JT197" s="275">
        <f>VLOOKUP(C197,MOVI!C:DT,94,0)</f>
        <v>50000</v>
      </c>
      <c r="JU197" s="275">
        <f>VLOOKUP(C197,FPT!B:JS,94,0)</f>
        <v>50000</v>
      </c>
      <c r="JV197" t="str">
        <f t="shared" si="319"/>
        <v/>
      </c>
      <c r="JW197" s="275">
        <f>VLOOKUP(C197,MOVI!C:DT,95,0)</f>
        <v>2928103</v>
      </c>
      <c r="JX197" s="275">
        <f>VLOOKUP(C197,FPT!B:JV,95,0)</f>
        <v>2928103</v>
      </c>
      <c r="JY197" t="str">
        <f t="shared" si="320"/>
        <v/>
      </c>
      <c r="JZ197" s="275">
        <f>VLOOKUP(C197,MOVI!C:DT,96,0)</f>
        <v>0</v>
      </c>
      <c r="KA197" s="275">
        <f>VLOOKUP(C197,FPT!B:JY,96,0)</f>
        <v>0</v>
      </c>
      <c r="KB197" t="str">
        <f t="shared" si="321"/>
        <v/>
      </c>
      <c r="KC197" s="275">
        <f>VLOOKUP(C197,MOVI!C:DT,97,0)</f>
        <v>2928103</v>
      </c>
      <c r="KD197" s="275">
        <f>VLOOKUP(C197,FPT!B:KB,97,0)</f>
        <v>2928103</v>
      </c>
      <c r="KE197" t="str">
        <f t="shared" si="322"/>
        <v/>
      </c>
      <c r="KF197" s="275">
        <f>VLOOKUP(C197,MOVI!C:DT,98,0)</f>
        <v>850000.00000000012</v>
      </c>
      <c r="KG197" s="275">
        <f>VLOOKUP(C197,FPT!B:KE,98,0)</f>
        <v>850000</v>
      </c>
      <c r="KH197" t="str">
        <f t="shared" si="323"/>
        <v/>
      </c>
      <c r="KI197" s="275">
        <f>VLOOKUP(C197,MOVI!C:DT,99,0)</f>
        <v>0</v>
      </c>
      <c r="KJ197" s="275">
        <f>VLOOKUP(C197,FPT!B:KH,99,0)</f>
        <v>0</v>
      </c>
      <c r="KK197" t="str">
        <f t="shared" si="324"/>
        <v/>
      </c>
      <c r="KL197" s="275">
        <f>VLOOKUP(C197,MOVI!C:DT,100,0)</f>
        <v>150000</v>
      </c>
      <c r="KM197" s="275">
        <f>VLOOKUP(C197,FPT!B:KK,100,0)</f>
        <v>150000</v>
      </c>
      <c r="KN197" t="str">
        <f t="shared" si="325"/>
        <v/>
      </c>
      <c r="KO197" s="275">
        <f>VLOOKUP(C197,MOVI!C:DT,101,0)</f>
        <v>0</v>
      </c>
      <c r="KP197" s="275">
        <f>VLOOKUP(C197,FPT!B:KN,101,0)</f>
        <v>0</v>
      </c>
      <c r="KQ197" t="str">
        <f t="shared" si="326"/>
        <v/>
      </c>
      <c r="KR197" s="275">
        <f>VLOOKUP(C197,MOVI!C:DT,102,0)</f>
        <v>0</v>
      </c>
      <c r="KS197" s="275">
        <f>VLOOKUP(C197,FPT!B:KQ,102,0)</f>
        <v>0</v>
      </c>
      <c r="KT197" t="str">
        <f t="shared" si="327"/>
        <v/>
      </c>
      <c r="KU197" s="275">
        <f>VLOOKUP(C197,MOVI!C:DT,103,0)</f>
        <v>1000000.0000000001</v>
      </c>
      <c r="KV197" s="275">
        <f>VLOOKUP(C197,FPT!B:KT,103,0)</f>
        <v>1000000</v>
      </c>
      <c r="KW197" t="str">
        <f t="shared" si="328"/>
        <v/>
      </c>
      <c r="KX197" s="275">
        <f>VLOOKUP(C197,MOVI!C:DT,104,0)</f>
        <v>1525000</v>
      </c>
      <c r="KY197" s="275">
        <f>VLOOKUP(C197,FPT!B:KW,104,0)</f>
        <v>1525000</v>
      </c>
      <c r="KZ197" t="str">
        <f t="shared" si="329"/>
        <v/>
      </c>
      <c r="LA197" s="275">
        <f>VLOOKUP(C197,MOVI!C:DT,105,0)</f>
        <v>100000</v>
      </c>
      <c r="LB197" s="275">
        <f>VLOOKUP(C197,FPT!B:KZ,105,0)</f>
        <v>100000</v>
      </c>
      <c r="LC197" t="str">
        <f t="shared" si="330"/>
        <v/>
      </c>
      <c r="LD197" s="275">
        <f>VLOOKUP(C197,MOVI!C:DT,106,0)</f>
        <v>4603103</v>
      </c>
      <c r="LE197" s="275">
        <f>VLOOKUP(C197,FPT!B:LC,106,0)</f>
        <v>4603103</v>
      </c>
      <c r="LF197" t="str">
        <f t="shared" si="331"/>
        <v/>
      </c>
      <c r="LG197" s="273">
        <f>VLOOKUP(C197,MOVI!C:DT,107,0)</f>
        <v>0</v>
      </c>
      <c r="LH197" s="273">
        <f>VLOOKUP(C197,FPT!B:LF,107,0)</f>
        <v>0</v>
      </c>
      <c r="LI197" t="str">
        <f t="shared" si="332"/>
        <v/>
      </c>
      <c r="LJ197" t="str">
        <f>VLOOKUP(C197,MOVI!C:DV,108,0)</f>
        <v>MoviSouthSales</v>
      </c>
      <c r="LK197" s="252" t="str">
        <f>VLOOKUP(C197,FPT!B:LI,108,0)</f>
        <v>MoviSouthSales</v>
      </c>
      <c r="LL197" t="str">
        <f t="shared" si="333"/>
        <v/>
      </c>
      <c r="LM197" s="275">
        <f>ROUND(VLOOKUP(C197,MOVI!C:DV,109,0),0)</f>
        <v>416667</v>
      </c>
      <c r="LN197" s="275">
        <f>ROUND(VLOOKUP(C197,FPT!B:LL,109,0),0)</f>
        <v>416667</v>
      </c>
      <c r="LO197" t="str">
        <f t="shared" si="334"/>
        <v/>
      </c>
      <c r="LP197" t="str">
        <f>VLOOKUP(C197,MOVI!C:DV,110,0)</f>
        <v>HO</v>
      </c>
      <c r="LQ197" s="247" t="str">
        <f>VLOOKUP(C197,FPT!B:LO,110,0)</f>
        <v>HO</v>
      </c>
      <c r="LR197" t="str">
        <f t="shared" si="335"/>
        <v/>
      </c>
      <c r="LS197">
        <f>MOVI!DI192</f>
        <v>9</v>
      </c>
      <c r="LV197">
        <f>MOVI!DJ192</f>
        <v>0</v>
      </c>
      <c r="LW197">
        <f>MOVI!DK192</f>
        <v>13</v>
      </c>
      <c r="LX197" t="str">
        <f>MOVI!DL192</f>
        <v>x</v>
      </c>
      <c r="LY197">
        <f>MOVI!DM192</f>
        <v>0</v>
      </c>
      <c r="LZ197">
        <f>MOVI!DN192</f>
        <v>50000</v>
      </c>
      <c r="MA197">
        <f>MOVI!DO192</f>
        <v>0</v>
      </c>
      <c r="MB197" t="str">
        <f>MOVI!DP192</f>
        <v>HO</v>
      </c>
      <c r="MC197">
        <f>MOVI!DQ192</f>
        <v>0</v>
      </c>
      <c r="MD197">
        <f>MOVI!DR192</f>
        <v>0</v>
      </c>
      <c r="ME197" t="str">
        <f>VLOOKUP(C197,MOVI!C:DV,121,0)</f>
        <v>Group 1</v>
      </c>
      <c r="MF197" s="252" t="str">
        <f>VLOOKUP(C197,FPT!B:MD,111,0)</f>
        <v>Group 1</v>
      </c>
      <c r="MG197" t="str">
        <f t="shared" si="339"/>
        <v/>
      </c>
      <c r="MH197" t="str">
        <f>VLOOKUP(C197,MOVI!C:DT,122,0)</f>
        <v>MoviSouthGroup 1</v>
      </c>
      <c r="MI197" s="252" t="str">
        <f>VLOOKUP(C197,FPT!B:DS,112,0)</f>
        <v>MoviSouthGroup 1</v>
      </c>
      <c r="MJ197" t="str">
        <f t="shared" si="336"/>
        <v/>
      </c>
    </row>
    <row r="198" spans="1:348" x14ac:dyDescent="0.25">
      <c r="A198">
        <v>190</v>
      </c>
      <c r="B198" s="48">
        <v>4284</v>
      </c>
      <c r="C198" s="271" t="s">
        <v>1004</v>
      </c>
      <c r="D198" t="str">
        <f>VLOOKUP(C198,MOVI!C:D,2,0)</f>
        <v>Trần Thanh Sang</v>
      </c>
      <c r="E198" t="str">
        <f>VLOOKUP(C198,FPT!B:C,2,0)</f>
        <v>Trần Thanh Sang</v>
      </c>
      <c r="F198" t="str">
        <f t="shared" si="229"/>
        <v/>
      </c>
      <c r="G198" t="str">
        <f>VLOOKUP(C198,MOVI!C:E,3,0)</f>
        <v>Sales</v>
      </c>
      <c r="H198" t="str">
        <f>VLOOKUP(C198,FPT!B:F,3,0)</f>
        <v>Sales</v>
      </c>
      <c r="I198" t="str">
        <f t="shared" si="230"/>
        <v/>
      </c>
      <c r="J198" t="str">
        <f>VLOOKUP(C198,MOVI!C:H,4,0)</f>
        <v>Telesales</v>
      </c>
      <c r="K198" t="str">
        <f>VLOOKUP(C198,FPT!B:I,4,0)</f>
        <v>Telesales</v>
      </c>
      <c r="L198" t="str">
        <f t="shared" si="231"/>
        <v/>
      </c>
      <c r="M198" t="str">
        <f>VLOOKUP(C198,MOVI!C:DT,5,0)</f>
        <v>Associate</v>
      </c>
      <c r="N198" t="str">
        <f>VLOOKUP(C198,FPT!B:L,5,0)</f>
        <v>Associate</v>
      </c>
      <c r="O198" t="str">
        <f t="shared" si="232"/>
        <v/>
      </c>
      <c r="P198" t="str">
        <f>VLOOKUP(C198,MOVI!C:DT,6,0)</f>
        <v>Telesales</v>
      </c>
      <c r="Q198" s="289" t="str">
        <f>VLOOKUP(C198,FPT!B:O,6,0)</f>
        <v>Telesales</v>
      </c>
      <c r="R198" t="str">
        <f t="shared" si="233"/>
        <v/>
      </c>
      <c r="S198" t="str">
        <f>VLOOKUP(C198,MOVI!C:DT,7,0)</f>
        <v>South</v>
      </c>
      <c r="T198" t="str">
        <f>VLOOKUP(C198,FPT!B:R,7,0)</f>
        <v>South</v>
      </c>
      <c r="U198" t="str">
        <f t="shared" si="234"/>
        <v/>
      </c>
      <c r="V198" t="str">
        <f>VLOOKUP(C198,MOVI!C:DT,8,0)</f>
        <v>Movi</v>
      </c>
      <c r="W198" t="str">
        <f>VLOOKUP(C198,FPT!B:U,8,0)</f>
        <v>Movi</v>
      </c>
      <c r="X198" t="str">
        <f t="shared" si="235"/>
        <v/>
      </c>
      <c r="Y198" t="str">
        <f>VLOOKUP(C198,MOVI!C:DT,9,0)</f>
        <v>Full-time</v>
      </c>
      <c r="Z198" t="str">
        <f>VLOOKUP(C198,FPT!B:X,9,0)</f>
        <v>Full-time</v>
      </c>
      <c r="AA198" t="str">
        <f t="shared" si="236"/>
        <v/>
      </c>
      <c r="AB198" t="str">
        <f>VLOOKUP(C198,MOVI!C:DT,10,0)</f>
        <v>Permanent</v>
      </c>
      <c r="AC198" t="str">
        <f>VLOOKUP(C198,FPT!B:AA,10,0)</f>
        <v>Permanent</v>
      </c>
      <c r="AD198" t="str">
        <f t="shared" si="237"/>
        <v/>
      </c>
      <c r="AE198" s="247">
        <f>VLOOKUP(C198,MOVI!C:DT,11,0)</f>
        <v>43109</v>
      </c>
      <c r="AF198" s="247">
        <f>VLOOKUP(C198,FPT!B:AD,11,0)</f>
        <v>43109</v>
      </c>
      <c r="AG198" t="str">
        <f t="shared" si="238"/>
        <v/>
      </c>
      <c r="AH198" s="260" t="str">
        <f>VLOOKUP(C198,MOVI!C:DT,12,0)</f>
        <v/>
      </c>
      <c r="AI198" s="260"/>
      <c r="AJ198" t="str">
        <f t="shared" si="338"/>
        <v/>
      </c>
      <c r="AK198">
        <f>VLOOKUP(C198,MOVI!C:DT,13,0)</f>
        <v>0</v>
      </c>
      <c r="AL198" s="247">
        <f>VLOOKUP(C198,FPT!B:AJ,13,0)</f>
        <v>0</v>
      </c>
      <c r="AM198" t="str">
        <f t="shared" si="337"/>
        <v/>
      </c>
      <c r="AN198" s="247">
        <f>VLOOKUP(C198,MOVI!C:DT,14,0)</f>
        <v>0</v>
      </c>
      <c r="AO198" s="247">
        <f>VLOOKUP(C198,FPT!B:AM,14,0)</f>
        <v>0</v>
      </c>
      <c r="AP198" t="str">
        <f t="shared" si="239"/>
        <v/>
      </c>
      <c r="AQ198" t="str">
        <f>VLOOKUP(C198,MOVI!C:DT,15,0)</f>
        <v>LC</v>
      </c>
      <c r="AR198" s="247" t="str">
        <f>VLOOKUP(C198,FPT!B:AP,15,0)</f>
        <v>LC</v>
      </c>
      <c r="AS198" t="str">
        <f t="shared" si="240"/>
        <v/>
      </c>
      <c r="AT198" s="282" t="str">
        <f>VLOOKUP(C198,MOVI!C:DT,16,0)</f>
        <v>LTTP</v>
      </c>
      <c r="AU198" s="247" t="str">
        <f>VLOOKUP(C198,FPT!B:AS,16,0)</f>
        <v>LTTP</v>
      </c>
      <c r="AV198" t="str">
        <f t="shared" si="241"/>
        <v/>
      </c>
      <c r="AW198" t="str">
        <f>VLOOKUP(C198,MOVI!C:DT,17,0)</f>
        <v>L</v>
      </c>
      <c r="AX198" s="247" t="str">
        <f>VLOOKUP(C198,FPT!B:AV,17,0)</f>
        <v>L</v>
      </c>
      <c r="AY198" t="str">
        <f t="shared" si="242"/>
        <v/>
      </c>
      <c r="AZ198">
        <f>VLOOKUP(C198,MOVI!C:DT,18,0)</f>
        <v>0</v>
      </c>
      <c r="BA198" s="247">
        <f>VLOOKUP(C198,FPT!B:AY,18,0)</f>
        <v>0</v>
      </c>
      <c r="BB198" t="str">
        <f t="shared" si="243"/>
        <v/>
      </c>
      <c r="BC198" s="275">
        <f>VLOOKUP(C198,MOVI!C:DT,19,0)</f>
        <v>5000000</v>
      </c>
      <c r="BD198" s="275">
        <f>VLOOKUP(C198,FPT!B:BB,19,0)</f>
        <v>5000000</v>
      </c>
      <c r="BE198" t="str">
        <f t="shared" si="244"/>
        <v/>
      </c>
      <c r="BF198">
        <f>VLOOKUP(C198,MOVI!C:DT,20,0)</f>
        <v>0</v>
      </c>
      <c r="BG198" s="252">
        <f>VLOOKUP(C198,FPT!B:BE,20,0)</f>
        <v>0</v>
      </c>
      <c r="BH198" t="str">
        <f t="shared" si="245"/>
        <v/>
      </c>
      <c r="BI198" s="275">
        <f>VLOOKUP(C198,MOVI!C:DT,21,0)</f>
        <v>5000000</v>
      </c>
      <c r="BJ198" s="275">
        <f>VLOOKUP(C198,FPT!B:BH,21,0)</f>
        <v>5000000</v>
      </c>
      <c r="BK198" t="str">
        <f t="shared" si="246"/>
        <v/>
      </c>
      <c r="BL198" s="275">
        <f>VLOOKUP(C198,MOVI!C:DT,22,0)</f>
        <v>0</v>
      </c>
      <c r="BM198" s="275">
        <f>VLOOKUP(C198,FPT!B:BK,22,0)</f>
        <v>0</v>
      </c>
      <c r="BN198" t="str">
        <f t="shared" si="247"/>
        <v/>
      </c>
      <c r="BO198" s="275">
        <f>VLOOKUP(C198,MOVI!C:DT,23,0)</f>
        <v>0</v>
      </c>
      <c r="BP198" s="275">
        <f>VLOOKUP(C198,FPT!B:BN,23,0)</f>
        <v>0</v>
      </c>
      <c r="BQ198" t="str">
        <f t="shared" si="248"/>
        <v/>
      </c>
      <c r="BR198" s="275">
        <f>VLOOKUP(C198,MOVI!C:DT,24,0)</f>
        <v>0</v>
      </c>
      <c r="BS198" s="275">
        <f>VLOOKUP(C198,FPT!B:BQ,24,0)</f>
        <v>0</v>
      </c>
      <c r="BT198" t="str">
        <f t="shared" si="249"/>
        <v/>
      </c>
      <c r="BU198" s="275">
        <f>VLOOKUP(C198,MOVI!C:DT,25,0)</f>
        <v>0</v>
      </c>
      <c r="BV198" s="275">
        <f>VLOOKUP(C198,FPT!B:BT,25,0)</f>
        <v>0</v>
      </c>
      <c r="BW198" t="str">
        <f t="shared" si="250"/>
        <v/>
      </c>
      <c r="BX198" s="275">
        <f>VLOOKUP(C198,MOVI!C:DT,26,0)</f>
        <v>0</v>
      </c>
      <c r="BY198" s="275">
        <f>VLOOKUP(C198,FPT!B:BW,26,0)</f>
        <v>0</v>
      </c>
      <c r="BZ198" t="str">
        <f t="shared" si="251"/>
        <v/>
      </c>
      <c r="CA198" s="275">
        <f>VLOOKUP(C198,MOVI!C:DT,27,0)</f>
        <v>730000</v>
      </c>
      <c r="CB198" s="275">
        <f>VLOOKUP(C198,FPT!B:BZ,27,0)</f>
        <v>730000</v>
      </c>
      <c r="CC198" t="str">
        <f t="shared" si="252"/>
        <v/>
      </c>
      <c r="CD198" s="275">
        <f>VLOOKUP(C198,MOVI!C:DT,28,0)</f>
        <v>730000</v>
      </c>
      <c r="CE198" s="275">
        <f>VLOOKUP(C198,FPT!B:CC,28,0)</f>
        <v>730000</v>
      </c>
      <c r="CF198" t="str">
        <f t="shared" si="253"/>
        <v/>
      </c>
      <c r="CG198" t="str">
        <f>VLOOKUP(C198,MOVI!C:DT,29,0)</f>
        <v>CN</v>
      </c>
      <c r="CH198" s="252" t="str">
        <f>VLOOKUP(C198,FPT!B:CF,29,0)</f>
        <v>CN</v>
      </c>
      <c r="CI198" t="str">
        <f t="shared" si="254"/>
        <v/>
      </c>
      <c r="CJ198">
        <f>VLOOKUP(C198,MOVI!C:DT,30,0)</f>
        <v>26</v>
      </c>
      <c r="CK198" s="252">
        <f>VLOOKUP(C198,FPT!B:CI,30,0)</f>
        <v>26</v>
      </c>
      <c r="CL198" t="str">
        <f t="shared" si="255"/>
        <v/>
      </c>
      <c r="CM198">
        <f>VLOOKUP(C198,MOVI!C:DT,31,0)</f>
        <v>24</v>
      </c>
      <c r="CN198" s="252">
        <f>VLOOKUP(C198,FPT!B:CL,31,0)</f>
        <v>24</v>
      </c>
      <c r="CO198" t="str">
        <f t="shared" si="256"/>
        <v/>
      </c>
      <c r="CP198" s="275">
        <f>VLOOKUP(C198,MOVI!C:DT,32,0)</f>
        <v>2</v>
      </c>
      <c r="CQ198" s="275">
        <f>VLOOKUP(C198,FPT!B:CO,32,0)</f>
        <v>2</v>
      </c>
      <c r="CR198" t="str">
        <f t="shared" si="257"/>
        <v/>
      </c>
      <c r="CS198" s="275">
        <f>VLOOKUP(C198,MOVI!C:DT,33,0)</f>
        <v>0</v>
      </c>
      <c r="CT198" s="275">
        <f>VLOOKUP(C198,FPT!B:CR,33,0)</f>
        <v>0</v>
      </c>
      <c r="CU198" t="str">
        <f t="shared" si="258"/>
        <v/>
      </c>
      <c r="CV198" s="275">
        <f>VLOOKUP(C198,MOVI!C:DT,34,0)</f>
        <v>0</v>
      </c>
      <c r="CW198" s="275">
        <f>VLOOKUP(C198,FPT!B:CU,34,0)</f>
        <v>0</v>
      </c>
      <c r="CX198" t="str">
        <f t="shared" si="259"/>
        <v/>
      </c>
      <c r="CY198" s="275">
        <f>VLOOKUP(C198,MOVI!C:DT,35,0)</f>
        <v>26</v>
      </c>
      <c r="CZ198" s="275">
        <f>VLOOKUP(C198,FPT!B:CX,35,0)</f>
        <v>26</v>
      </c>
      <c r="DA198" t="str">
        <f t="shared" si="260"/>
        <v/>
      </c>
      <c r="DB198" s="275">
        <f>VLOOKUP(C198,MOVI!C:DT,36,0)</f>
        <v>0</v>
      </c>
      <c r="DC198" s="275">
        <f>VLOOKUP(C198,FPT!B:DA,36,0)</f>
        <v>0</v>
      </c>
      <c r="DD198" t="str">
        <f t="shared" si="261"/>
        <v/>
      </c>
      <c r="DE198" s="275">
        <f>VLOOKUP(C198,MOVI!C:DT,37,0)</f>
        <v>12</v>
      </c>
      <c r="DF198" s="275">
        <f>VLOOKUP(C198,FPT!B:DD,37,0)</f>
        <v>12</v>
      </c>
      <c r="DG198" t="str">
        <f t="shared" si="262"/>
        <v/>
      </c>
      <c r="DH198" s="275">
        <f>VLOOKUP(C198,MOVI!C:DT,38,0)</f>
        <v>0</v>
      </c>
      <c r="DI198" s="275">
        <f>VLOOKUP(C198,FPT!B:DG,38,0)</f>
        <v>0</v>
      </c>
      <c r="DJ198" t="str">
        <f t="shared" si="263"/>
        <v/>
      </c>
      <c r="DK198" s="275">
        <f>VLOOKUP(C198,MOVI!C:DT,39,0)</f>
        <v>12</v>
      </c>
      <c r="DL198" s="275">
        <f>VLOOKUP(C198,FPT!B:DJ,39,0)</f>
        <v>12</v>
      </c>
      <c r="DM198" t="str">
        <f t="shared" si="264"/>
        <v/>
      </c>
      <c r="DN198" s="275">
        <f>VLOOKUP(C198,MOVI!C:DT,40,0)</f>
        <v>24</v>
      </c>
      <c r="DO198" s="275">
        <f>VLOOKUP(C198,FPT!B:DM,40,0)</f>
        <v>24</v>
      </c>
      <c r="DP198" t="str">
        <f t="shared" si="265"/>
        <v/>
      </c>
      <c r="DQ198" s="275">
        <f>VLOOKUP(C198,MOVI!C:DT,41,0)</f>
        <v>12</v>
      </c>
      <c r="DR198" s="275">
        <f>VLOOKUP(C198,FPT!B:DP,41,0)</f>
        <v>12</v>
      </c>
      <c r="DS198" t="str">
        <f t="shared" si="266"/>
        <v/>
      </c>
      <c r="DT198" s="275">
        <f>VLOOKUP(C198,MOVI!C:DT,42,0)</f>
        <v>5000000</v>
      </c>
      <c r="DU198" s="275">
        <f>ROUND(VLOOKUP(C198,FPT!B:DS,42,0),0)</f>
        <v>5000000</v>
      </c>
      <c r="DV198" t="str">
        <f t="shared" si="267"/>
        <v/>
      </c>
      <c r="DW198" s="275">
        <f>VLOOKUP(C198,MOVI!C:DT,43,0)</f>
        <v>0</v>
      </c>
      <c r="DX198" s="275">
        <f>VLOOKUP(C198,FPT!B:DV,43,0)</f>
        <v>0</v>
      </c>
      <c r="DY198" t="str">
        <f t="shared" si="268"/>
        <v/>
      </c>
      <c r="DZ198" s="275">
        <f>VLOOKUP(C198,MOVI!C:DT,44,0)</f>
        <v>576923</v>
      </c>
      <c r="EA198" s="275">
        <f>VLOOKUP(C198,FPT!B:DY,44,0)</f>
        <v>576923</v>
      </c>
      <c r="EB198" t="str">
        <f t="shared" si="269"/>
        <v/>
      </c>
      <c r="EC198" s="275">
        <f>VLOOKUP(C198,MOVI!C:DT,45,0)</f>
        <v>5576923</v>
      </c>
      <c r="ED198" s="275">
        <f>ROUND(VLOOKUP(C198,FPT!B:EB,45,0),0)</f>
        <v>5576923</v>
      </c>
      <c r="EE198" t="str">
        <f t="shared" si="270"/>
        <v/>
      </c>
      <c r="EF198" s="275">
        <f>VLOOKUP(C198,MOVI!C:DT,46,0)</f>
        <v>0</v>
      </c>
      <c r="EG198" s="275">
        <f>VLOOKUP(C198,FPT!B:EE,46,0)</f>
        <v>0</v>
      </c>
      <c r="EH198" t="str">
        <f t="shared" si="271"/>
        <v/>
      </c>
      <c r="EI198" s="275">
        <f>VLOOKUP(C198,MOVI!C:DT,47,0)</f>
        <v>0</v>
      </c>
      <c r="EJ198" s="275">
        <f>VLOOKUP(C198,FPT!B:EH,47,0)</f>
        <v>0</v>
      </c>
      <c r="EK198" t="str">
        <f t="shared" si="272"/>
        <v/>
      </c>
      <c r="EL198" s="275">
        <f>VLOOKUP(C198,MOVI!C:DT,48,0)</f>
        <v>0</v>
      </c>
      <c r="EM198" s="275">
        <f>VLOOKUP(C198,FPT!B:EK,48,0)</f>
        <v>0</v>
      </c>
      <c r="EN198" t="str">
        <f t="shared" si="273"/>
        <v/>
      </c>
      <c r="EO198" s="275">
        <f>VLOOKUP(C198,MOVI!C:DT,49,0)</f>
        <v>0</v>
      </c>
      <c r="EP198" s="275">
        <f>VLOOKUP(C198,FPT!B:EN,49,0)</f>
        <v>0</v>
      </c>
      <c r="EQ198" t="str">
        <f t="shared" si="274"/>
        <v/>
      </c>
      <c r="ER198" s="275">
        <f>VLOOKUP(C198,MOVI!C:DT,50,0)</f>
        <v>0</v>
      </c>
      <c r="ES198" s="275">
        <f>VLOOKUP(C198,FPT!B:EQ,50,0)</f>
        <v>0</v>
      </c>
      <c r="ET198" t="str">
        <f t="shared" si="275"/>
        <v/>
      </c>
      <c r="EU198" s="275">
        <f>VLOOKUP(C198,MOVI!C:DT,51,0)</f>
        <v>0</v>
      </c>
      <c r="EV198" s="275">
        <f>VLOOKUP(C198,FPT!B:ET,51,0)</f>
        <v>0</v>
      </c>
      <c r="EW198" t="str">
        <f t="shared" si="276"/>
        <v/>
      </c>
      <c r="EX198" s="275">
        <f>VLOOKUP(C198,MOVI!C:DT,52,0)</f>
        <v>0</v>
      </c>
      <c r="EY198" s="275">
        <f>VLOOKUP(C198,FPT!B:EW,52,0)</f>
        <v>0</v>
      </c>
      <c r="EZ198" t="str">
        <f t="shared" si="277"/>
        <v/>
      </c>
      <c r="FA198" s="275">
        <f>VLOOKUP(C198,MOVI!C:DT,53,0)</f>
        <v>0</v>
      </c>
      <c r="FB198" s="275">
        <f>VLOOKUP(C198,FPT!B:EZ,53,0)</f>
        <v>0</v>
      </c>
      <c r="FC198" t="str">
        <f t="shared" si="278"/>
        <v/>
      </c>
      <c r="FD198" s="275">
        <f>VLOOKUP(C198,MOVI!C:DT,54,0)</f>
        <v>0</v>
      </c>
      <c r="FE198" s="275">
        <f>VLOOKUP(C198,FPT!B:FC,54,0)</f>
        <v>0</v>
      </c>
      <c r="FF198" t="str">
        <f t="shared" si="279"/>
        <v/>
      </c>
      <c r="FG198" s="275">
        <f>VLOOKUP(C198,MOVI!C:DT,55,0)</f>
        <v>673846</v>
      </c>
      <c r="FH198" s="275">
        <f>VLOOKUP(C198,FPT!B:FF,55,0)</f>
        <v>673846</v>
      </c>
      <c r="FI198" t="str">
        <f t="shared" si="280"/>
        <v/>
      </c>
      <c r="FJ198" s="275">
        <f>VLOOKUP(C198,MOVI!C:DT,56,0)</f>
        <v>673846</v>
      </c>
      <c r="FK198" s="275">
        <f>VLOOKUP(C198,FPT!B:FI,56,0)</f>
        <v>673846</v>
      </c>
      <c r="FL198" t="str">
        <f t="shared" si="281"/>
        <v/>
      </c>
      <c r="FM198" s="275">
        <f>VLOOKUP(C198,MOVI!C:DT,57,0)</f>
        <v>869478</v>
      </c>
      <c r="FN198" s="275">
        <f>VLOOKUP(C198,FPT!B:FL,57,0)</f>
        <v>869478</v>
      </c>
      <c r="FO198" t="str">
        <f t="shared" si="282"/>
        <v/>
      </c>
      <c r="FP198" s="275">
        <f>VLOOKUP(C198,MOVI!C:DT,58,0)</f>
        <v>0</v>
      </c>
      <c r="FQ198" s="275">
        <f>VLOOKUP(C198,FPT!B:FO,58,0)</f>
        <v>0</v>
      </c>
      <c r="FR198" t="str">
        <f t="shared" si="283"/>
        <v/>
      </c>
      <c r="FS198" s="275">
        <f>VLOOKUP(C198,MOVI!C:DT,59,0)</f>
        <v>0</v>
      </c>
      <c r="FT198" s="275">
        <f>VLOOKUP(C198,FPT!B:FR,59,0)</f>
        <v>0</v>
      </c>
      <c r="FU198" t="str">
        <f t="shared" si="284"/>
        <v/>
      </c>
      <c r="FV198" s="275">
        <f>VLOOKUP(C198,MOVI!C:DT,60,0)</f>
        <v>0</v>
      </c>
      <c r="FW198" s="275">
        <f>VLOOKUP(C198,FPT!B:FU,60,0)</f>
        <v>0</v>
      </c>
      <c r="FX198" t="str">
        <f t="shared" si="285"/>
        <v/>
      </c>
      <c r="FY198" s="275">
        <f>VLOOKUP(C198,MOVI!C:DT,61,0)</f>
        <v>0</v>
      </c>
      <c r="FZ198" s="275">
        <f>VLOOKUP(C198,FPT!B:FX,61,0)</f>
        <v>0</v>
      </c>
      <c r="GA198" t="str">
        <f t="shared" si="286"/>
        <v/>
      </c>
      <c r="GB198" s="275">
        <f>VLOOKUP(C198,MOVI!C:DT,62,0)</f>
        <v>50000</v>
      </c>
      <c r="GC198" s="275">
        <f>VLOOKUP(C198,FPT!B:GA,62,0)</f>
        <v>50000</v>
      </c>
      <c r="GD198" t="str">
        <f t="shared" si="287"/>
        <v/>
      </c>
      <c r="GE198" s="275">
        <f>VLOOKUP(C198,MOVI!C:DT,63,0)</f>
        <v>0</v>
      </c>
      <c r="GF198" s="275">
        <f>VLOOKUP(C198,FPT!B:GD,63,0)</f>
        <v>0</v>
      </c>
      <c r="GG198" t="str">
        <f t="shared" si="288"/>
        <v/>
      </c>
      <c r="GH198" s="275">
        <f>VLOOKUP(C198,MOVI!C:DT,64,0)</f>
        <v>0</v>
      </c>
      <c r="GI198" s="275">
        <f>VLOOKUP(C198,FPT!B:GG,64,0)</f>
        <v>0</v>
      </c>
      <c r="GJ198" t="str">
        <f t="shared" si="289"/>
        <v/>
      </c>
      <c r="GK198" s="275">
        <f>VLOOKUP(C198,MOVI!C:DT,65,0)</f>
        <v>0</v>
      </c>
      <c r="GL198" s="275">
        <f>VLOOKUP(C198,FPT!B:GJ,65,0)</f>
        <v>0</v>
      </c>
      <c r="GM198" t="str">
        <f t="shared" si="290"/>
        <v/>
      </c>
      <c r="GN198" s="275">
        <f>VLOOKUP(C198,MOVI!C:DT,66,0)</f>
        <v>0</v>
      </c>
      <c r="GO198" s="275">
        <f>VLOOKUP(C198,FPT!B:GM,66,0)</f>
        <v>0</v>
      </c>
      <c r="GP198" t="str">
        <f t="shared" si="291"/>
        <v/>
      </c>
      <c r="GQ198" s="275">
        <f>VLOOKUP(C198,MOVI!C:DT,67,0)</f>
        <v>0</v>
      </c>
      <c r="GR198" s="275">
        <f>VLOOKUP(C198,FPT!B:GP,67,0)</f>
        <v>0</v>
      </c>
      <c r="GS198" t="str">
        <f t="shared" si="292"/>
        <v/>
      </c>
      <c r="GT198" s="275">
        <f>VLOOKUP(C198,MOVI!C:DT,68,0)</f>
        <v>0</v>
      </c>
      <c r="GU198" s="275">
        <f>VLOOKUP(C198,FPT!B:GS,68,0)</f>
        <v>0</v>
      </c>
      <c r="GV198" t="str">
        <f t="shared" si="293"/>
        <v/>
      </c>
      <c r="GW198" s="275">
        <f>VLOOKUP(C198,MOVI!C:DT,69,0)</f>
        <v>0</v>
      </c>
      <c r="GX198" s="275">
        <f>VLOOKUP(C198,FPT!B:GV,69,0)</f>
        <v>0</v>
      </c>
      <c r="GY198" t="str">
        <f t="shared" si="294"/>
        <v/>
      </c>
      <c r="GZ198" s="275">
        <f>VLOOKUP(C198,MOVI!C:DT,70,0)</f>
        <v>919478</v>
      </c>
      <c r="HA198" s="275">
        <f>VLOOKUP(C198,FPT!B:GY,70,0)</f>
        <v>919478</v>
      </c>
      <c r="HB198" t="str">
        <f t="shared" si="295"/>
        <v/>
      </c>
      <c r="HC198" s="275">
        <f>VLOOKUP(C198,MOVI!C:DT,71,0)</f>
        <v>7170247</v>
      </c>
      <c r="HD198" s="275">
        <f>ROUND(VLOOKUP(C198,FPT!B:HB,71,0),0)</f>
        <v>7170247</v>
      </c>
      <c r="HE198" t="str">
        <f t="shared" si="296"/>
        <v/>
      </c>
      <c r="HF198" s="275">
        <f>ROUND(VLOOKUP(C198,MOVI!C:DT,72,0),0)</f>
        <v>288462</v>
      </c>
      <c r="HG198" s="275">
        <f>ROUND(VLOOKUP(C198,FPT!B:HE,72,0),0)</f>
        <v>288462</v>
      </c>
      <c r="HH198" t="str">
        <f t="shared" si="297"/>
        <v/>
      </c>
      <c r="HI198" s="275">
        <f>VLOOKUP(C198,MOVI!C:DT,73,0)</f>
        <v>0</v>
      </c>
      <c r="HJ198" s="275">
        <f>VLOOKUP(C198,FPT!B:HH,73,0)</f>
        <v>0</v>
      </c>
      <c r="HK198" t="str">
        <f t="shared" si="298"/>
        <v/>
      </c>
      <c r="HL198" s="275">
        <f>VLOOKUP(C198,MOVI!C:DT,74,0)</f>
        <v>673846</v>
      </c>
      <c r="HM198" s="275">
        <f>VLOOKUP(C198,FPT!B:HK,74,0)</f>
        <v>673846</v>
      </c>
      <c r="HN198" t="str">
        <f t="shared" si="299"/>
        <v/>
      </c>
      <c r="HO198" s="275">
        <f>VLOOKUP(C198,MOVI!C:DT,75,0)</f>
        <v>11000000</v>
      </c>
      <c r="HP198" s="275">
        <f>VLOOKUP(C198,FPT!B:HN,75,0)</f>
        <v>11000000</v>
      </c>
      <c r="HQ198" t="str">
        <f t="shared" si="300"/>
        <v/>
      </c>
      <c r="HR198" s="275">
        <f>VLOOKUP(C198,MOVI!C:DT,76,0)</f>
        <v>0</v>
      </c>
      <c r="HS198" s="275">
        <f>VLOOKUP(C198,FPT!B:HQ,76,0)</f>
        <v>0</v>
      </c>
      <c r="HT198" t="str">
        <f t="shared" si="301"/>
        <v/>
      </c>
      <c r="HU198" s="275">
        <f>VLOOKUP(C198,MOVI!C:DT,77,0)</f>
        <v>0</v>
      </c>
      <c r="HV198" s="275">
        <f>VLOOKUP(C198,FPT!B:HT,77,0)</f>
        <v>0</v>
      </c>
      <c r="HW198" t="str">
        <f t="shared" si="302"/>
        <v/>
      </c>
      <c r="HX198" s="274">
        <f>VLOOKUP(C198,MOVI!C:CB,78,0)</f>
        <v>400000</v>
      </c>
      <c r="HY198" s="261">
        <f>VLOOKUP(C198,FPT!$B:$CA,78,0)</f>
        <v>400000</v>
      </c>
      <c r="HZ198" t="str">
        <f t="shared" si="303"/>
        <v/>
      </c>
      <c r="IA198" s="275">
        <f>VLOOKUP(C198,MOVI!C:CD,79,0)</f>
        <v>50000</v>
      </c>
      <c r="IB198" s="275">
        <f>VLOOKUP(C198,FPT!B:HZ,79,0)</f>
        <v>50000</v>
      </c>
      <c r="IC198" t="str">
        <f t="shared" si="304"/>
        <v/>
      </c>
      <c r="ID198" s="275">
        <f>VLOOKUP(C198,MOVI!C:CD,80,0)</f>
        <v>75000</v>
      </c>
      <c r="IE198" s="275">
        <f>VLOOKUP(C198,FPT!B:IC,80,0)</f>
        <v>75000</v>
      </c>
      <c r="IF198" t="str">
        <f t="shared" si="305"/>
        <v/>
      </c>
      <c r="IG198" s="275">
        <f>VLOOKUP(C198,MOVI!C:DT,81,0)</f>
        <v>0</v>
      </c>
      <c r="IH198" s="275">
        <f>VLOOKUP(C198,FPT!B:IF,81,0)</f>
        <v>0</v>
      </c>
      <c r="II198" t="str">
        <f t="shared" si="306"/>
        <v/>
      </c>
      <c r="IJ198" s="275">
        <f>VLOOKUP(C198,MOVI!C:DT,82,0)</f>
        <v>525000</v>
      </c>
      <c r="IK198" s="275">
        <f>VLOOKUP(C198,FPT!B:II,82,0)</f>
        <v>525000</v>
      </c>
      <c r="IL198" t="str">
        <f t="shared" si="307"/>
        <v/>
      </c>
      <c r="IM198" s="275">
        <f>ROUND(VLOOKUP(C198,MOVI!C:DT,83,0),0)</f>
        <v>12487308</v>
      </c>
      <c r="IN198" s="275">
        <f>ROUND(VLOOKUP(C198,FPT!B:IL,83,0),0)</f>
        <v>12487308</v>
      </c>
      <c r="IO198" t="str">
        <f t="shared" si="308"/>
        <v/>
      </c>
      <c r="IP198" s="275">
        <f>VLOOKUP(C198,MOVI!C:DT,84,0)</f>
        <v>0</v>
      </c>
      <c r="IQ198" s="275">
        <f>VLOOKUP(C198,FPT!B:IO,84,0)</f>
        <v>0</v>
      </c>
      <c r="IR198" t="str">
        <f t="shared" si="309"/>
        <v/>
      </c>
      <c r="IS198" s="275">
        <f>ROUND(VLOOKUP(C198,MOVI!C:DT,85,0),0)</f>
        <v>0</v>
      </c>
      <c r="IT198" s="275">
        <f>ROUND(VLOOKUP(C198,FPT!B:IR,85,0),0)</f>
        <v>0</v>
      </c>
      <c r="IU198" t="str">
        <f t="shared" si="310"/>
        <v/>
      </c>
      <c r="IV198" s="275">
        <f>VLOOKUP(C198,MOVI!C:DT,86,0)</f>
        <v>0</v>
      </c>
      <c r="IW198" s="275">
        <f>VLOOKUP(C198,FPT!B:IU,86,0)</f>
        <v>0</v>
      </c>
      <c r="IX198" t="str">
        <f t="shared" si="311"/>
        <v/>
      </c>
      <c r="IY198" s="275">
        <f>ROUND(VLOOKUP(C198,MOVI!C:DT,87,0),0)</f>
        <v>0</v>
      </c>
      <c r="IZ198" s="275">
        <f>ROUND(VLOOKUP(C198,FPT!B:IX,87,0),0)</f>
        <v>0</v>
      </c>
      <c r="JA198" t="str">
        <f t="shared" si="312"/>
        <v/>
      </c>
      <c r="JB198" s="275">
        <f>VLOOKUP(C198,MOVI!C:DT,88,0)</f>
        <v>0</v>
      </c>
      <c r="JC198" s="275">
        <f>VLOOKUP(C198,FPT!B:JA,88,0)</f>
        <v>0</v>
      </c>
      <c r="JD198" t="str">
        <f t="shared" si="313"/>
        <v/>
      </c>
      <c r="JE198" s="275">
        <f>VLOOKUP(C198,MOVI!C:DT,89,0)</f>
        <v>50000</v>
      </c>
      <c r="JF198" s="275">
        <f>VLOOKUP(C198,FPT!B:JD,89,0)</f>
        <v>50000</v>
      </c>
      <c r="JG198" t="str">
        <f t="shared" si="314"/>
        <v/>
      </c>
      <c r="JH198" s="275">
        <f>VLOOKUP(C198,MOVI!C:DT,90,0)</f>
        <v>0</v>
      </c>
      <c r="JI198" s="275">
        <f>VLOOKUP(C198,FPT!B:JG,90,0)</f>
        <v>0</v>
      </c>
      <c r="JJ198" t="str">
        <f t="shared" si="315"/>
        <v/>
      </c>
      <c r="JK198" s="275">
        <f>VLOOKUP(C198,MOVI!C:DT,91,0)</f>
        <v>0</v>
      </c>
      <c r="JL198" s="275">
        <f>VLOOKUP(C198,FPT!B:JJ,91,0)</f>
        <v>0</v>
      </c>
      <c r="JM198" t="str">
        <f t="shared" si="316"/>
        <v/>
      </c>
      <c r="JN198" s="275">
        <f>VLOOKUP(C198,MOVI!C:DT,92,0)</f>
        <v>0</v>
      </c>
      <c r="JO198" s="275">
        <f>VLOOKUP(C198,FPT!B:JM,92,0)</f>
        <v>0</v>
      </c>
      <c r="JP198" t="str">
        <f t="shared" si="317"/>
        <v/>
      </c>
      <c r="JQ198" s="275">
        <f>VLOOKUP(C198,MOVI!C:DT,93,0)</f>
        <v>0</v>
      </c>
      <c r="JR198" s="275">
        <f>VLOOKUP(C198,FPT!B:JP,93,0)</f>
        <v>0</v>
      </c>
      <c r="JS198" t="str">
        <f t="shared" si="318"/>
        <v/>
      </c>
      <c r="JT198" s="275">
        <f>VLOOKUP(C198,MOVI!C:DT,94,0)</f>
        <v>50000</v>
      </c>
      <c r="JU198" s="275">
        <f>VLOOKUP(C198,FPT!B:JS,94,0)</f>
        <v>50000</v>
      </c>
      <c r="JV198" t="str">
        <f t="shared" si="319"/>
        <v/>
      </c>
      <c r="JW198" s="275">
        <f>VLOOKUP(C198,MOVI!C:DT,95,0)</f>
        <v>6595247</v>
      </c>
      <c r="JX198" s="275">
        <f>VLOOKUP(C198,FPT!B:JV,95,0)</f>
        <v>6595247</v>
      </c>
      <c r="JY198" t="str">
        <f t="shared" si="320"/>
        <v/>
      </c>
      <c r="JZ198" s="275">
        <f>VLOOKUP(C198,MOVI!C:DT,96,0)</f>
        <v>0</v>
      </c>
      <c r="KA198" s="275">
        <f>VLOOKUP(C198,FPT!B:JY,96,0)</f>
        <v>0</v>
      </c>
      <c r="KB198" t="str">
        <f t="shared" si="321"/>
        <v/>
      </c>
      <c r="KC198" s="275">
        <f>VLOOKUP(C198,MOVI!C:DT,97,0)</f>
        <v>6595247</v>
      </c>
      <c r="KD198" s="275">
        <f>VLOOKUP(C198,FPT!B:KB,97,0)</f>
        <v>6595247</v>
      </c>
      <c r="KE198" t="str">
        <f t="shared" si="322"/>
        <v/>
      </c>
      <c r="KF198" s="275">
        <f>VLOOKUP(C198,MOVI!C:DT,98,0)</f>
        <v>850000.00000000012</v>
      </c>
      <c r="KG198" s="275">
        <f>VLOOKUP(C198,FPT!B:KE,98,0)</f>
        <v>850000</v>
      </c>
      <c r="KH198" t="str">
        <f t="shared" si="323"/>
        <v/>
      </c>
      <c r="KI198" s="275">
        <f>VLOOKUP(C198,MOVI!C:DT,99,0)</f>
        <v>0</v>
      </c>
      <c r="KJ198" s="275">
        <f>VLOOKUP(C198,FPT!B:KH,99,0)</f>
        <v>0</v>
      </c>
      <c r="KK198" t="str">
        <f t="shared" si="324"/>
        <v/>
      </c>
      <c r="KL198" s="275">
        <f>VLOOKUP(C198,MOVI!C:DT,100,0)</f>
        <v>150000</v>
      </c>
      <c r="KM198" s="275">
        <f>VLOOKUP(C198,FPT!B:KK,100,0)</f>
        <v>150000</v>
      </c>
      <c r="KN198" t="str">
        <f t="shared" si="325"/>
        <v/>
      </c>
      <c r="KO198" s="275">
        <f>VLOOKUP(C198,MOVI!C:DT,101,0)</f>
        <v>0</v>
      </c>
      <c r="KP198" s="275">
        <f>VLOOKUP(C198,FPT!B:KN,101,0)</f>
        <v>0</v>
      </c>
      <c r="KQ198" t="str">
        <f t="shared" si="326"/>
        <v/>
      </c>
      <c r="KR198" s="275">
        <f>VLOOKUP(C198,MOVI!C:DT,102,0)</f>
        <v>0</v>
      </c>
      <c r="KS198" s="275">
        <f>VLOOKUP(C198,FPT!B:KQ,102,0)</f>
        <v>0</v>
      </c>
      <c r="KT198" t="str">
        <f t="shared" si="327"/>
        <v/>
      </c>
      <c r="KU198" s="275">
        <f>VLOOKUP(C198,MOVI!C:DT,103,0)</f>
        <v>1000000.0000000001</v>
      </c>
      <c r="KV198" s="275">
        <f>VLOOKUP(C198,FPT!B:KT,103,0)</f>
        <v>1000000</v>
      </c>
      <c r="KW198" t="str">
        <f t="shared" si="328"/>
        <v/>
      </c>
      <c r="KX198" s="275">
        <f>VLOOKUP(C198,MOVI!C:DT,104,0)</f>
        <v>1525000</v>
      </c>
      <c r="KY198" s="275">
        <f>VLOOKUP(C198,FPT!B:KW,104,0)</f>
        <v>1525000</v>
      </c>
      <c r="KZ198" t="str">
        <f t="shared" si="329"/>
        <v/>
      </c>
      <c r="LA198" s="275">
        <f>VLOOKUP(C198,MOVI!C:DT,105,0)</f>
        <v>100000</v>
      </c>
      <c r="LB198" s="275">
        <f>VLOOKUP(C198,FPT!B:KZ,105,0)</f>
        <v>100000</v>
      </c>
      <c r="LC198" t="str">
        <f t="shared" si="330"/>
        <v/>
      </c>
      <c r="LD198" s="275">
        <f>VLOOKUP(C198,MOVI!C:DT,106,0)</f>
        <v>8270247</v>
      </c>
      <c r="LE198" s="275">
        <f>VLOOKUP(C198,FPT!B:LC,106,0)</f>
        <v>8270247</v>
      </c>
      <c r="LF198" t="str">
        <f t="shared" si="331"/>
        <v/>
      </c>
      <c r="LG198" s="273">
        <f>VLOOKUP(C198,MOVI!C:DT,107,0)</f>
        <v>0</v>
      </c>
      <c r="LH198" s="273">
        <f>VLOOKUP(C198,FPT!B:LF,107,0)</f>
        <v>0</v>
      </c>
      <c r="LI198" t="str">
        <f t="shared" si="332"/>
        <v/>
      </c>
      <c r="LJ198" t="str">
        <f>VLOOKUP(C198,MOVI!C:DV,108,0)</f>
        <v>MoviSouthSales</v>
      </c>
      <c r="LK198" s="252" t="str">
        <f>VLOOKUP(C198,FPT!B:LI,108,0)</f>
        <v>MoviSouthSales</v>
      </c>
      <c r="LL198" t="str">
        <f t="shared" si="333"/>
        <v/>
      </c>
      <c r="LM198" s="275">
        <f>ROUND(VLOOKUP(C198,MOVI!C:DV,109,0),0)</f>
        <v>416667</v>
      </c>
      <c r="LN198" s="275">
        <f>ROUND(VLOOKUP(C198,FPT!B:LL,109,0),0)</f>
        <v>416667</v>
      </c>
      <c r="LO198" t="str">
        <f t="shared" si="334"/>
        <v/>
      </c>
      <c r="LP198" t="str">
        <f>VLOOKUP(C198,MOVI!C:DV,110,0)</f>
        <v>HO</v>
      </c>
      <c r="LQ198" s="247" t="str">
        <f>VLOOKUP(C198,FPT!B:LO,110,0)</f>
        <v>HO</v>
      </c>
      <c r="LR198" t="str">
        <f t="shared" si="335"/>
        <v/>
      </c>
      <c r="LS198">
        <f>MOVI!DI193</f>
        <v>22</v>
      </c>
      <c r="LV198">
        <f>MOVI!DJ193</f>
        <v>0</v>
      </c>
      <c r="LW198">
        <f>MOVI!DK193</f>
        <v>0</v>
      </c>
      <c r="LX198" t="str">
        <f>MOVI!DL193</f>
        <v>x</v>
      </c>
      <c r="LY198">
        <f>MOVI!DM193</f>
        <v>0</v>
      </c>
      <c r="LZ198">
        <f>MOVI!DN193</f>
        <v>50000</v>
      </c>
      <c r="MA198">
        <f>MOVI!DO193</f>
        <v>0</v>
      </c>
      <c r="MB198" t="str">
        <f>MOVI!DP193</f>
        <v>HO</v>
      </c>
      <c r="MC198">
        <f>MOVI!DQ193</f>
        <v>0</v>
      </c>
      <c r="MD198">
        <f>MOVI!DR193</f>
        <v>0</v>
      </c>
      <c r="ME198" t="str">
        <f>VLOOKUP(C198,MOVI!C:DV,121,0)</f>
        <v>Group 1</v>
      </c>
      <c r="MF198" s="252" t="str">
        <f>VLOOKUP(C198,FPT!B:MD,111,0)</f>
        <v>Group 1</v>
      </c>
      <c r="MG198" t="str">
        <f t="shared" si="339"/>
        <v/>
      </c>
      <c r="MH198" t="str">
        <f>VLOOKUP(C198,MOVI!C:DT,122,0)</f>
        <v>MoviSouthGroup 1</v>
      </c>
      <c r="MI198" s="252" t="str">
        <f>VLOOKUP(C198,FPT!B:DS,112,0)</f>
        <v>MoviSouthGroup 1</v>
      </c>
      <c r="MJ198" t="str">
        <f t="shared" si="336"/>
        <v/>
      </c>
    </row>
    <row r="199" spans="1:348" x14ac:dyDescent="0.25">
      <c r="A199">
        <v>191</v>
      </c>
      <c r="B199" s="48" t="s">
        <v>496</v>
      </c>
      <c r="C199" s="271" t="s">
        <v>1177</v>
      </c>
      <c r="D199" t="str">
        <f>VLOOKUP(C199,MOVI!C:D,2,0)</f>
        <v>Cao Thùy Linh</v>
      </c>
      <c r="E199" t="str">
        <f>VLOOKUP(C199,FPT!B:C,2,0)</f>
        <v>Cao Thùy Linh</v>
      </c>
      <c r="F199" t="str">
        <f t="shared" si="229"/>
        <v/>
      </c>
      <c r="G199" t="str">
        <f>VLOOKUP(C199,MOVI!C:E,3,0)</f>
        <v>Sales</v>
      </c>
      <c r="H199" t="str">
        <f>VLOOKUP(C199,FPT!B:F,3,0)</f>
        <v>Sales</v>
      </c>
      <c r="I199" t="str">
        <f t="shared" si="230"/>
        <v/>
      </c>
      <c r="J199" t="str">
        <f>VLOOKUP(C199,MOVI!C:H,4,0)</f>
        <v>Telesales</v>
      </c>
      <c r="K199" t="str">
        <f>VLOOKUP(C199,FPT!B:I,4,0)</f>
        <v>Telesales</v>
      </c>
      <c r="L199" t="str">
        <f t="shared" si="231"/>
        <v/>
      </c>
      <c r="M199" t="str">
        <f>VLOOKUP(C199,MOVI!C:DT,5,0)</f>
        <v>Associate</v>
      </c>
      <c r="N199" t="str">
        <f>VLOOKUP(C199,FPT!B:L,5,0)</f>
        <v>Associate</v>
      </c>
      <c r="O199" t="str">
        <f t="shared" si="232"/>
        <v/>
      </c>
      <c r="P199" t="str">
        <f>VLOOKUP(C199,MOVI!C:DT,6,0)</f>
        <v>Telesales</v>
      </c>
      <c r="Q199" t="str">
        <f>VLOOKUP(C199,FPT!B:O,6,0)</f>
        <v>Telesales</v>
      </c>
      <c r="R199" t="str">
        <f t="shared" si="233"/>
        <v/>
      </c>
      <c r="S199" t="str">
        <f>VLOOKUP(C199,MOVI!C:DT,7,0)</f>
        <v>North</v>
      </c>
      <c r="T199" t="str">
        <f>VLOOKUP(C199,FPT!B:R,7,0)</f>
        <v>North</v>
      </c>
      <c r="U199" t="str">
        <f t="shared" si="234"/>
        <v/>
      </c>
      <c r="V199" t="str">
        <f>VLOOKUP(C199,MOVI!C:DT,8,0)</f>
        <v>Movi</v>
      </c>
      <c r="W199" t="str">
        <f>VLOOKUP(C199,FPT!B:U,8,0)</f>
        <v>Movi</v>
      </c>
      <c r="X199" t="str">
        <f t="shared" si="235"/>
        <v/>
      </c>
      <c r="Y199" t="str">
        <f>VLOOKUP(C199,MOVI!C:DT,9,0)</f>
        <v>Full-time</v>
      </c>
      <c r="Z199" t="str">
        <f>VLOOKUP(C199,FPT!B:X,9,0)</f>
        <v>Full-time</v>
      </c>
      <c r="AA199" t="str">
        <f t="shared" si="236"/>
        <v/>
      </c>
      <c r="AB199" t="str">
        <f>VLOOKUP(C199,MOVI!C:DT,10,0)</f>
        <v>Permanent</v>
      </c>
      <c r="AC199" t="str">
        <f>VLOOKUP(C199,FPT!B:AA,10,0)</f>
        <v>Permanent</v>
      </c>
      <c r="AD199" t="str">
        <f t="shared" si="237"/>
        <v/>
      </c>
      <c r="AE199" s="247">
        <f>VLOOKUP(C199,MOVI!C:DT,11,0)</f>
        <v>42170</v>
      </c>
      <c r="AF199" s="247">
        <f>VLOOKUP(C199,FPT!B:AD,11,0)</f>
        <v>42170</v>
      </c>
      <c r="AG199" t="str">
        <f t="shared" si="238"/>
        <v/>
      </c>
      <c r="AH199" s="260" t="str">
        <f>VLOOKUP(C199,MOVI!C:DT,12,0)</f>
        <v/>
      </c>
      <c r="AI199" s="260"/>
      <c r="AJ199" t="str">
        <f t="shared" si="338"/>
        <v/>
      </c>
      <c r="AK199">
        <f>VLOOKUP(C199,MOVI!C:DT,13,0)</f>
        <v>0</v>
      </c>
      <c r="AL199" s="247">
        <f>VLOOKUP(C199,FPT!B:AJ,13,0)</f>
        <v>0</v>
      </c>
      <c r="AM199" t="str">
        <f t="shared" si="337"/>
        <v/>
      </c>
      <c r="AN199" s="247">
        <f>VLOOKUP(C199,MOVI!C:DT,14,0)</f>
        <v>0</v>
      </c>
      <c r="AO199" s="247">
        <f>VLOOKUP(C199,FPT!B:AM,14,0)</f>
        <v>0</v>
      </c>
      <c r="AP199" t="str">
        <f t="shared" si="239"/>
        <v/>
      </c>
      <c r="AQ199" t="str">
        <f>VLOOKUP(C199,MOVI!C:DT,15,0)</f>
        <v>LC</v>
      </c>
      <c r="AR199" s="247" t="str">
        <f>VLOOKUP(C199,FPT!B:AP,15,0)</f>
        <v>LC</v>
      </c>
      <c r="AS199" t="str">
        <f t="shared" si="240"/>
        <v/>
      </c>
      <c r="AT199" s="282" t="str">
        <f>VLOOKUP(C199,MOVI!C:DT,16,0)</f>
        <v>LTTP</v>
      </c>
      <c r="AU199" s="247" t="str">
        <f>VLOOKUP(C199,FPT!B:AS,16,0)</f>
        <v>LTTP</v>
      </c>
      <c r="AV199" t="str">
        <f t="shared" si="241"/>
        <v/>
      </c>
      <c r="AW199" t="str">
        <f>VLOOKUP(C199,MOVI!C:DT,17,0)</f>
        <v>L</v>
      </c>
      <c r="AX199" s="247" t="str">
        <f>VLOOKUP(C199,FPT!B:AV,17,0)</f>
        <v>L</v>
      </c>
      <c r="AY199" t="str">
        <f t="shared" si="242"/>
        <v/>
      </c>
      <c r="AZ199">
        <f>VLOOKUP(C199,MOVI!C:DT,18,0)</f>
        <v>0</v>
      </c>
      <c r="BA199" s="247">
        <f>VLOOKUP(C199,FPT!B:AY,18,0)</f>
        <v>0</v>
      </c>
      <c r="BB199" t="str">
        <f t="shared" si="243"/>
        <v/>
      </c>
      <c r="BC199" s="275">
        <f>VLOOKUP(C199,MOVI!C:DT,19,0)</f>
        <v>5000000</v>
      </c>
      <c r="BD199" s="275">
        <f>VLOOKUP(C199,FPT!B:BB,19,0)</f>
        <v>5000000</v>
      </c>
      <c r="BE199" t="str">
        <f t="shared" si="244"/>
        <v/>
      </c>
      <c r="BF199">
        <f>VLOOKUP(C199,MOVI!C:DT,20,0)</f>
        <v>0</v>
      </c>
      <c r="BG199" s="252">
        <f>VLOOKUP(C199,FPT!B:BE,20,0)</f>
        <v>0</v>
      </c>
      <c r="BH199" t="str">
        <f t="shared" si="245"/>
        <v/>
      </c>
      <c r="BI199" s="275">
        <f>VLOOKUP(C199,MOVI!C:DT,21,0)</f>
        <v>5000000</v>
      </c>
      <c r="BJ199" s="275">
        <f>VLOOKUP(C199,FPT!B:BH,21,0)</f>
        <v>5000000</v>
      </c>
      <c r="BK199" t="str">
        <f t="shared" si="246"/>
        <v/>
      </c>
      <c r="BL199" s="275">
        <f>VLOOKUP(C199,MOVI!C:DT,22,0)</f>
        <v>0</v>
      </c>
      <c r="BM199" s="275">
        <f>VLOOKUP(C199,FPT!B:BK,22,0)</f>
        <v>0</v>
      </c>
      <c r="BN199" t="str">
        <f t="shared" si="247"/>
        <v/>
      </c>
      <c r="BO199" s="275">
        <f>VLOOKUP(C199,MOVI!C:DT,23,0)</f>
        <v>0</v>
      </c>
      <c r="BP199" s="275">
        <f>VLOOKUP(C199,FPT!B:BN,23,0)</f>
        <v>0</v>
      </c>
      <c r="BQ199" t="str">
        <f t="shared" si="248"/>
        <v/>
      </c>
      <c r="BR199" s="275">
        <f>VLOOKUP(C199,MOVI!C:DT,24,0)</f>
        <v>0</v>
      </c>
      <c r="BS199" s="275">
        <f>VLOOKUP(C199,FPT!B:BQ,24,0)</f>
        <v>0</v>
      </c>
      <c r="BT199" t="str">
        <f t="shared" si="249"/>
        <v/>
      </c>
      <c r="BU199" s="275">
        <f>VLOOKUP(C199,MOVI!C:DT,25,0)</f>
        <v>0</v>
      </c>
      <c r="BV199" s="275">
        <f>VLOOKUP(C199,FPT!B:BT,25,0)</f>
        <v>0</v>
      </c>
      <c r="BW199" t="str">
        <f t="shared" si="250"/>
        <v/>
      </c>
      <c r="BX199" s="275">
        <f>VLOOKUP(C199,MOVI!C:DT,26,0)</f>
        <v>0</v>
      </c>
      <c r="BY199" s="275">
        <f>VLOOKUP(C199,FPT!B:BW,26,0)</f>
        <v>0</v>
      </c>
      <c r="BZ199" t="str">
        <f t="shared" si="251"/>
        <v/>
      </c>
      <c r="CA199" s="275">
        <f>VLOOKUP(C199,MOVI!C:DT,27,0)</f>
        <v>730000</v>
      </c>
      <c r="CB199" s="275">
        <f>VLOOKUP(C199,FPT!B:BZ,27,0)</f>
        <v>730000</v>
      </c>
      <c r="CC199" t="str">
        <f t="shared" si="252"/>
        <v/>
      </c>
      <c r="CD199" s="275">
        <f>VLOOKUP(C199,MOVI!C:DT,28,0)</f>
        <v>730000</v>
      </c>
      <c r="CE199" s="275">
        <f>VLOOKUP(C199,FPT!B:CC,28,0)</f>
        <v>730000</v>
      </c>
      <c r="CF199" t="str">
        <f t="shared" si="253"/>
        <v/>
      </c>
      <c r="CG199" t="str">
        <f>VLOOKUP(C199,MOVI!C:DT,29,0)</f>
        <v>CN</v>
      </c>
      <c r="CH199" s="252" t="str">
        <f>VLOOKUP(C199,FPT!B:CF,29,0)</f>
        <v>CN</v>
      </c>
      <c r="CI199" t="str">
        <f t="shared" si="254"/>
        <v/>
      </c>
      <c r="CJ199">
        <f>VLOOKUP(C199,MOVI!C:DT,30,0)</f>
        <v>26</v>
      </c>
      <c r="CK199" s="252">
        <f>VLOOKUP(C199,FPT!B:CI,30,0)</f>
        <v>26</v>
      </c>
      <c r="CL199" t="str">
        <f t="shared" si="255"/>
        <v/>
      </c>
      <c r="CM199">
        <f>VLOOKUP(C199,MOVI!C:DT,31,0)</f>
        <v>23</v>
      </c>
      <c r="CN199" s="252">
        <f>VLOOKUP(C199,FPT!B:CL,31,0)</f>
        <v>23</v>
      </c>
      <c r="CO199" t="str">
        <f t="shared" si="256"/>
        <v/>
      </c>
      <c r="CP199" s="275">
        <f>VLOOKUP(C199,MOVI!C:DT,32,0)</f>
        <v>3</v>
      </c>
      <c r="CQ199" s="275">
        <f>VLOOKUP(C199,FPT!B:CO,32,0)</f>
        <v>3</v>
      </c>
      <c r="CR199" t="str">
        <f t="shared" si="257"/>
        <v/>
      </c>
      <c r="CS199" s="275">
        <f>VLOOKUP(C199,MOVI!C:DT,33,0)</f>
        <v>0</v>
      </c>
      <c r="CT199" s="275">
        <f>VLOOKUP(C199,FPT!B:CR,33,0)</f>
        <v>0</v>
      </c>
      <c r="CU199" t="str">
        <f t="shared" si="258"/>
        <v/>
      </c>
      <c r="CV199" s="275">
        <f>VLOOKUP(C199,MOVI!C:DT,34,0)</f>
        <v>0</v>
      </c>
      <c r="CW199" s="275">
        <f>VLOOKUP(C199,FPT!B:CU,34,0)</f>
        <v>0</v>
      </c>
      <c r="CX199" t="str">
        <f t="shared" si="259"/>
        <v/>
      </c>
      <c r="CY199" s="275">
        <f>VLOOKUP(C199,MOVI!C:DT,35,0)</f>
        <v>26</v>
      </c>
      <c r="CZ199" s="275">
        <f>VLOOKUP(C199,FPT!B:CX,35,0)</f>
        <v>26</v>
      </c>
      <c r="DA199" t="str">
        <f t="shared" si="260"/>
        <v/>
      </c>
      <c r="DB199" s="275">
        <f>VLOOKUP(C199,MOVI!C:DT,36,0)</f>
        <v>0</v>
      </c>
      <c r="DC199" s="275">
        <f>VLOOKUP(C199,FPT!B:DA,36,0)</f>
        <v>0</v>
      </c>
      <c r="DD199" t="str">
        <f t="shared" si="261"/>
        <v/>
      </c>
      <c r="DE199" s="275">
        <f>VLOOKUP(C199,MOVI!C:DT,37,0)</f>
        <v>0</v>
      </c>
      <c r="DF199" s="275">
        <f>VLOOKUP(C199,FPT!B:DD,37,0)</f>
        <v>0</v>
      </c>
      <c r="DG199" t="str">
        <f t="shared" si="262"/>
        <v/>
      </c>
      <c r="DH199" s="275">
        <f>VLOOKUP(C199,MOVI!C:DT,38,0)</f>
        <v>0</v>
      </c>
      <c r="DI199" s="275">
        <f>VLOOKUP(C199,FPT!B:DG,38,0)</f>
        <v>0</v>
      </c>
      <c r="DJ199" t="str">
        <f t="shared" si="263"/>
        <v/>
      </c>
      <c r="DK199" s="275">
        <f>VLOOKUP(C199,MOVI!C:DT,39,0)</f>
        <v>0</v>
      </c>
      <c r="DL199" s="275">
        <f>VLOOKUP(C199,FPT!B:DJ,39,0)</f>
        <v>0</v>
      </c>
      <c r="DM199" t="str">
        <f t="shared" si="264"/>
        <v/>
      </c>
      <c r="DN199" s="275">
        <f>VLOOKUP(C199,MOVI!C:DT,40,0)</f>
        <v>0</v>
      </c>
      <c r="DO199" s="275">
        <f>VLOOKUP(C199,FPT!B:DM,40,0)</f>
        <v>0</v>
      </c>
      <c r="DP199" t="str">
        <f t="shared" si="265"/>
        <v/>
      </c>
      <c r="DQ199" s="275">
        <f>VLOOKUP(C199,MOVI!C:DT,41,0)</f>
        <v>0</v>
      </c>
      <c r="DR199" s="275">
        <f>VLOOKUP(C199,FPT!B:DP,41,0)</f>
        <v>0</v>
      </c>
      <c r="DS199" t="str">
        <f t="shared" si="266"/>
        <v/>
      </c>
      <c r="DT199" s="275">
        <f>VLOOKUP(C199,MOVI!C:DT,42,0)</f>
        <v>5000000</v>
      </c>
      <c r="DU199" s="275">
        <f>ROUND(VLOOKUP(C199,FPT!B:DS,42,0),0)</f>
        <v>5000000</v>
      </c>
      <c r="DV199" t="str">
        <f t="shared" si="267"/>
        <v/>
      </c>
      <c r="DW199" s="275">
        <f>VLOOKUP(C199,MOVI!C:DT,43,0)</f>
        <v>0</v>
      </c>
      <c r="DX199" s="275">
        <f>VLOOKUP(C199,FPT!B:DV,43,0)</f>
        <v>0</v>
      </c>
      <c r="DY199" t="str">
        <f t="shared" si="268"/>
        <v/>
      </c>
      <c r="DZ199" s="275">
        <f>VLOOKUP(C199,MOVI!C:DT,44,0)</f>
        <v>0</v>
      </c>
      <c r="EA199" s="275">
        <f>VLOOKUP(C199,FPT!B:DY,44,0)</f>
        <v>0</v>
      </c>
      <c r="EB199" t="str">
        <f t="shared" si="269"/>
        <v/>
      </c>
      <c r="EC199" s="275">
        <f>VLOOKUP(C199,MOVI!C:DT,45,0)</f>
        <v>5000000</v>
      </c>
      <c r="ED199" s="275">
        <f>ROUND(VLOOKUP(C199,FPT!B:EB,45,0),0)</f>
        <v>5000000</v>
      </c>
      <c r="EE199" t="str">
        <f t="shared" si="270"/>
        <v/>
      </c>
      <c r="EF199" s="275">
        <f>VLOOKUP(C199,MOVI!C:DT,46,0)</f>
        <v>0</v>
      </c>
      <c r="EG199" s="275">
        <f>VLOOKUP(C199,FPT!B:EE,46,0)</f>
        <v>0</v>
      </c>
      <c r="EH199" t="str">
        <f t="shared" si="271"/>
        <v/>
      </c>
      <c r="EI199" s="275">
        <f>VLOOKUP(C199,MOVI!C:DT,47,0)</f>
        <v>0</v>
      </c>
      <c r="EJ199" s="275">
        <f>VLOOKUP(C199,FPT!B:EH,47,0)</f>
        <v>0</v>
      </c>
      <c r="EK199" t="str">
        <f t="shared" si="272"/>
        <v/>
      </c>
      <c r="EL199" s="275">
        <f>VLOOKUP(C199,MOVI!C:DT,48,0)</f>
        <v>0</v>
      </c>
      <c r="EM199" s="275">
        <f>VLOOKUP(C199,FPT!B:EK,48,0)</f>
        <v>0</v>
      </c>
      <c r="EN199" t="str">
        <f t="shared" si="273"/>
        <v/>
      </c>
      <c r="EO199" s="275">
        <f>VLOOKUP(C199,MOVI!C:DT,49,0)</f>
        <v>0</v>
      </c>
      <c r="EP199" s="275">
        <f>VLOOKUP(C199,FPT!B:EN,49,0)</f>
        <v>0</v>
      </c>
      <c r="EQ199" t="str">
        <f t="shared" si="274"/>
        <v/>
      </c>
      <c r="ER199" s="275">
        <f>VLOOKUP(C199,MOVI!C:DT,50,0)</f>
        <v>0</v>
      </c>
      <c r="ES199" s="275">
        <f>VLOOKUP(C199,FPT!B:EQ,50,0)</f>
        <v>0</v>
      </c>
      <c r="ET199" t="str">
        <f t="shared" si="275"/>
        <v/>
      </c>
      <c r="EU199" s="275">
        <f>VLOOKUP(C199,MOVI!C:DT,51,0)</f>
        <v>0</v>
      </c>
      <c r="EV199" s="275">
        <f>VLOOKUP(C199,FPT!B:ET,51,0)</f>
        <v>0</v>
      </c>
      <c r="EW199" t="str">
        <f t="shared" si="276"/>
        <v/>
      </c>
      <c r="EX199" s="275">
        <f>VLOOKUP(C199,MOVI!C:DT,52,0)</f>
        <v>0</v>
      </c>
      <c r="EY199" s="275">
        <f>VLOOKUP(C199,FPT!B:EW,52,0)</f>
        <v>0</v>
      </c>
      <c r="EZ199" t="str">
        <f t="shared" si="277"/>
        <v/>
      </c>
      <c r="FA199" s="275">
        <f>VLOOKUP(C199,MOVI!C:DT,53,0)</f>
        <v>0</v>
      </c>
      <c r="FB199" s="275">
        <f>VLOOKUP(C199,FPT!B:EZ,53,0)</f>
        <v>0</v>
      </c>
      <c r="FC199" t="str">
        <f t="shared" si="278"/>
        <v/>
      </c>
      <c r="FD199" s="275">
        <f>VLOOKUP(C199,MOVI!C:DT,54,0)</f>
        <v>0</v>
      </c>
      <c r="FE199" s="275">
        <f>VLOOKUP(C199,FPT!B:FC,54,0)</f>
        <v>0</v>
      </c>
      <c r="FF199" t="str">
        <f t="shared" si="279"/>
        <v/>
      </c>
      <c r="FG199" s="275">
        <f>VLOOKUP(C199,MOVI!C:DT,55,0)</f>
        <v>645769</v>
      </c>
      <c r="FH199" s="275">
        <f>VLOOKUP(C199,FPT!B:FF,55,0)</f>
        <v>645769</v>
      </c>
      <c r="FI199" t="str">
        <f t="shared" si="280"/>
        <v/>
      </c>
      <c r="FJ199" s="275">
        <f>VLOOKUP(C199,MOVI!C:DT,56,0)</f>
        <v>645769</v>
      </c>
      <c r="FK199" s="275">
        <f>VLOOKUP(C199,FPT!B:FI,56,0)</f>
        <v>645769</v>
      </c>
      <c r="FL199" t="str">
        <f t="shared" si="281"/>
        <v/>
      </c>
      <c r="FM199" s="275">
        <f>VLOOKUP(C199,MOVI!C:DT,57,0)</f>
        <v>742377</v>
      </c>
      <c r="FN199" s="275">
        <f>VLOOKUP(C199,FPT!B:FL,57,0)</f>
        <v>742377</v>
      </c>
      <c r="FO199" t="str">
        <f t="shared" si="282"/>
        <v/>
      </c>
      <c r="FP199" s="275">
        <f>VLOOKUP(C199,MOVI!C:DT,58,0)</f>
        <v>0</v>
      </c>
      <c r="FQ199" s="275">
        <f>VLOOKUP(C199,FPT!B:FO,58,0)</f>
        <v>0</v>
      </c>
      <c r="FR199" t="str">
        <f t="shared" si="283"/>
        <v/>
      </c>
      <c r="FS199" s="275">
        <f>VLOOKUP(C199,MOVI!C:DT,59,0)</f>
        <v>0</v>
      </c>
      <c r="FT199" s="275">
        <f>VLOOKUP(C199,FPT!B:FR,59,0)</f>
        <v>0</v>
      </c>
      <c r="FU199" t="str">
        <f t="shared" si="284"/>
        <v/>
      </c>
      <c r="FV199" s="275">
        <f>VLOOKUP(C199,MOVI!C:DT,60,0)</f>
        <v>0</v>
      </c>
      <c r="FW199" s="275">
        <f>VLOOKUP(C199,FPT!B:FU,60,0)</f>
        <v>0</v>
      </c>
      <c r="FX199" t="str">
        <f t="shared" si="285"/>
        <v/>
      </c>
      <c r="FY199" s="275">
        <f>VLOOKUP(C199,MOVI!C:DT,61,0)</f>
        <v>0</v>
      </c>
      <c r="FZ199" s="275">
        <f>VLOOKUP(C199,FPT!B:FX,61,0)</f>
        <v>0</v>
      </c>
      <c r="GA199" t="str">
        <f t="shared" si="286"/>
        <v/>
      </c>
      <c r="GB199" s="275">
        <f>VLOOKUP(C199,MOVI!C:DT,62,0)</f>
        <v>150000</v>
      </c>
      <c r="GC199" s="275">
        <f>VLOOKUP(C199,FPT!B:GA,62,0)</f>
        <v>150000</v>
      </c>
      <c r="GD199" t="str">
        <f t="shared" si="287"/>
        <v/>
      </c>
      <c r="GE199" s="275">
        <f>VLOOKUP(C199,MOVI!C:DT,63,0)</f>
        <v>0</v>
      </c>
      <c r="GF199" s="275">
        <f>VLOOKUP(C199,FPT!B:GD,63,0)</f>
        <v>0</v>
      </c>
      <c r="GG199" t="str">
        <f t="shared" si="288"/>
        <v/>
      </c>
      <c r="GH199" s="275">
        <f>VLOOKUP(C199,MOVI!C:DT,64,0)</f>
        <v>0</v>
      </c>
      <c r="GI199" s="275">
        <f>VLOOKUP(C199,FPT!B:GG,64,0)</f>
        <v>0</v>
      </c>
      <c r="GJ199" t="str">
        <f t="shared" si="289"/>
        <v/>
      </c>
      <c r="GK199" s="275">
        <f>VLOOKUP(C199,MOVI!C:DT,65,0)</f>
        <v>0</v>
      </c>
      <c r="GL199" s="275">
        <f>VLOOKUP(C199,FPT!B:GJ,65,0)</f>
        <v>0</v>
      </c>
      <c r="GM199" t="str">
        <f t="shared" si="290"/>
        <v/>
      </c>
      <c r="GN199" s="275">
        <f>VLOOKUP(C199,MOVI!C:DT,66,0)</f>
        <v>0</v>
      </c>
      <c r="GO199" s="275">
        <f>VLOOKUP(C199,FPT!B:GM,66,0)</f>
        <v>0</v>
      </c>
      <c r="GP199" t="str">
        <f t="shared" si="291"/>
        <v/>
      </c>
      <c r="GQ199" s="275">
        <f>VLOOKUP(C199,MOVI!C:DT,67,0)</f>
        <v>0</v>
      </c>
      <c r="GR199" s="275">
        <f>VLOOKUP(C199,FPT!B:GP,67,0)</f>
        <v>0</v>
      </c>
      <c r="GS199" t="str">
        <f t="shared" si="292"/>
        <v/>
      </c>
      <c r="GT199" s="275">
        <f>VLOOKUP(C199,MOVI!C:DT,68,0)</f>
        <v>0</v>
      </c>
      <c r="GU199" s="275">
        <f>VLOOKUP(C199,FPT!B:GS,68,0)</f>
        <v>0</v>
      </c>
      <c r="GV199" t="str">
        <f t="shared" si="293"/>
        <v/>
      </c>
      <c r="GW199" s="275">
        <f>VLOOKUP(C199,MOVI!C:DT,69,0)</f>
        <v>0</v>
      </c>
      <c r="GX199" s="275">
        <f>VLOOKUP(C199,FPT!B:GV,69,0)</f>
        <v>0</v>
      </c>
      <c r="GY199" t="str">
        <f t="shared" si="294"/>
        <v/>
      </c>
      <c r="GZ199" s="275">
        <f>VLOOKUP(C199,MOVI!C:DT,70,0)</f>
        <v>892377</v>
      </c>
      <c r="HA199" s="275">
        <f>VLOOKUP(C199,FPT!B:GY,70,0)</f>
        <v>892377</v>
      </c>
      <c r="HB199" t="str">
        <f t="shared" si="295"/>
        <v/>
      </c>
      <c r="HC199" s="275">
        <f>VLOOKUP(C199,MOVI!C:DT,71,0)</f>
        <v>6538146</v>
      </c>
      <c r="HD199" s="275">
        <f>ROUND(VLOOKUP(C199,FPT!B:HB,71,0),0)</f>
        <v>6538146</v>
      </c>
      <c r="HE199" t="str">
        <f t="shared" si="296"/>
        <v/>
      </c>
      <c r="HF199" s="275">
        <f>ROUND(VLOOKUP(C199,MOVI!C:DT,72,0),0)</f>
        <v>0</v>
      </c>
      <c r="HG199" s="275">
        <f>ROUND(VLOOKUP(C199,FPT!B:HE,72,0),0)</f>
        <v>0</v>
      </c>
      <c r="HH199" t="str">
        <f t="shared" si="297"/>
        <v/>
      </c>
      <c r="HI199" s="275">
        <f>VLOOKUP(C199,MOVI!C:DT,73,0)</f>
        <v>0</v>
      </c>
      <c r="HJ199" s="275">
        <f>VLOOKUP(C199,FPT!B:HH,73,0)</f>
        <v>0</v>
      </c>
      <c r="HK199" t="str">
        <f t="shared" si="298"/>
        <v/>
      </c>
      <c r="HL199" s="275">
        <f>VLOOKUP(C199,MOVI!C:DT,74,0)</f>
        <v>645769</v>
      </c>
      <c r="HM199" s="275">
        <f>VLOOKUP(C199,FPT!B:HK,74,0)</f>
        <v>645769</v>
      </c>
      <c r="HN199" t="str">
        <f t="shared" si="299"/>
        <v/>
      </c>
      <c r="HO199" s="275">
        <f>VLOOKUP(C199,MOVI!C:DT,75,0)</f>
        <v>11000000</v>
      </c>
      <c r="HP199" s="275">
        <f>VLOOKUP(C199,FPT!B:HN,75,0)</f>
        <v>11000000</v>
      </c>
      <c r="HQ199" t="str">
        <f t="shared" si="300"/>
        <v/>
      </c>
      <c r="HR199" s="275">
        <f>VLOOKUP(C199,MOVI!C:DT,76,0)</f>
        <v>0</v>
      </c>
      <c r="HS199" s="275">
        <f>VLOOKUP(C199,FPT!B:HQ,76,0)</f>
        <v>0</v>
      </c>
      <c r="HT199" t="str">
        <f t="shared" si="301"/>
        <v/>
      </c>
      <c r="HU199" s="275">
        <f>VLOOKUP(C199,MOVI!C:DT,77,0)</f>
        <v>0</v>
      </c>
      <c r="HV199" s="275">
        <f>VLOOKUP(C199,FPT!B:HT,77,0)</f>
        <v>0</v>
      </c>
      <c r="HW199" t="str">
        <f t="shared" si="302"/>
        <v/>
      </c>
      <c r="HX199" s="274">
        <f>VLOOKUP(C199,MOVI!C:CB,78,0)</f>
        <v>400000</v>
      </c>
      <c r="HY199" s="261">
        <f>VLOOKUP(C199,FPT!$B:$CA,78,0)</f>
        <v>400000</v>
      </c>
      <c r="HZ199" t="str">
        <f t="shared" si="303"/>
        <v/>
      </c>
      <c r="IA199" s="275">
        <f>VLOOKUP(C199,MOVI!C:CD,79,0)</f>
        <v>50000</v>
      </c>
      <c r="IB199" s="275">
        <f>VLOOKUP(C199,FPT!B:HZ,79,0)</f>
        <v>50000</v>
      </c>
      <c r="IC199" t="str">
        <f t="shared" si="304"/>
        <v/>
      </c>
      <c r="ID199" s="275">
        <f>VLOOKUP(C199,MOVI!C:CD,80,0)</f>
        <v>75000</v>
      </c>
      <c r="IE199" s="275">
        <f>VLOOKUP(C199,FPT!B:IC,80,0)</f>
        <v>75000</v>
      </c>
      <c r="IF199" t="str">
        <f t="shared" si="305"/>
        <v/>
      </c>
      <c r="IG199" s="275">
        <f>VLOOKUP(C199,MOVI!C:DT,81,0)</f>
        <v>0</v>
      </c>
      <c r="IH199" s="275">
        <f>VLOOKUP(C199,FPT!B:IF,81,0)</f>
        <v>0</v>
      </c>
      <c r="II199" t="str">
        <f t="shared" si="306"/>
        <v/>
      </c>
      <c r="IJ199" s="275">
        <f>VLOOKUP(C199,MOVI!C:DT,82,0)</f>
        <v>525000</v>
      </c>
      <c r="IK199" s="275">
        <f>VLOOKUP(C199,FPT!B:II,82,0)</f>
        <v>525000</v>
      </c>
      <c r="IL199" t="str">
        <f t="shared" si="307"/>
        <v/>
      </c>
      <c r="IM199" s="275">
        <f>ROUND(VLOOKUP(C199,MOVI!C:DT,83,0),0)</f>
        <v>12170769</v>
      </c>
      <c r="IN199" s="275">
        <f>ROUND(VLOOKUP(C199,FPT!B:IL,83,0),0)</f>
        <v>12170769</v>
      </c>
      <c r="IO199" t="str">
        <f t="shared" si="308"/>
        <v/>
      </c>
      <c r="IP199" s="275">
        <f>VLOOKUP(C199,MOVI!C:DT,84,0)</f>
        <v>0</v>
      </c>
      <c r="IQ199" s="275">
        <f>VLOOKUP(C199,FPT!B:IO,84,0)</f>
        <v>0</v>
      </c>
      <c r="IR199" t="str">
        <f t="shared" si="309"/>
        <v/>
      </c>
      <c r="IS199" s="275">
        <f>ROUND(VLOOKUP(C199,MOVI!C:DT,85,0),0)</f>
        <v>0</v>
      </c>
      <c r="IT199" s="275">
        <f>ROUND(VLOOKUP(C199,FPT!B:IR,85,0),0)</f>
        <v>0</v>
      </c>
      <c r="IU199" t="str">
        <f t="shared" si="310"/>
        <v/>
      </c>
      <c r="IV199" s="275">
        <f>VLOOKUP(C199,MOVI!C:DT,86,0)</f>
        <v>0</v>
      </c>
      <c r="IW199" s="275">
        <f>VLOOKUP(C199,FPT!B:IU,86,0)</f>
        <v>0</v>
      </c>
      <c r="IX199" t="str">
        <f t="shared" si="311"/>
        <v/>
      </c>
      <c r="IY199" s="275">
        <f>ROUND(VLOOKUP(C199,MOVI!C:DT,87,0),0)</f>
        <v>0</v>
      </c>
      <c r="IZ199" s="275">
        <f>ROUND(VLOOKUP(C199,FPT!B:IX,87,0),0)</f>
        <v>0</v>
      </c>
      <c r="JA199" t="str">
        <f t="shared" si="312"/>
        <v/>
      </c>
      <c r="JB199" s="275">
        <f>VLOOKUP(C199,MOVI!C:DT,88,0)</f>
        <v>0</v>
      </c>
      <c r="JC199" s="275">
        <f>VLOOKUP(C199,FPT!B:JA,88,0)</f>
        <v>0</v>
      </c>
      <c r="JD199" t="str">
        <f t="shared" si="313"/>
        <v/>
      </c>
      <c r="JE199" s="275">
        <f>VLOOKUP(C199,MOVI!C:DT,89,0)</f>
        <v>50000</v>
      </c>
      <c r="JF199" s="275">
        <f>VLOOKUP(C199,FPT!B:JD,89,0)</f>
        <v>50000</v>
      </c>
      <c r="JG199" t="str">
        <f t="shared" si="314"/>
        <v/>
      </c>
      <c r="JH199" s="275">
        <f>VLOOKUP(C199,MOVI!C:DT,90,0)</f>
        <v>0</v>
      </c>
      <c r="JI199" s="275">
        <f>VLOOKUP(C199,FPT!B:JG,90,0)</f>
        <v>0</v>
      </c>
      <c r="JJ199" t="str">
        <f t="shared" si="315"/>
        <v/>
      </c>
      <c r="JK199" s="275">
        <f>VLOOKUP(C199,MOVI!C:DT,91,0)</f>
        <v>0</v>
      </c>
      <c r="JL199" s="275">
        <f>VLOOKUP(C199,FPT!B:JJ,91,0)</f>
        <v>0</v>
      </c>
      <c r="JM199" t="str">
        <f t="shared" si="316"/>
        <v/>
      </c>
      <c r="JN199" s="275">
        <f>VLOOKUP(C199,MOVI!C:DT,92,0)</f>
        <v>290000</v>
      </c>
      <c r="JO199" s="275">
        <f>VLOOKUP(C199,FPT!B:JM,92,0)</f>
        <v>290000</v>
      </c>
      <c r="JP199" t="str">
        <f t="shared" si="317"/>
        <v/>
      </c>
      <c r="JQ199" s="275">
        <f>VLOOKUP(C199,MOVI!C:DT,93,0)</f>
        <v>0</v>
      </c>
      <c r="JR199" s="275">
        <f>VLOOKUP(C199,FPT!B:JP,93,0)</f>
        <v>0</v>
      </c>
      <c r="JS199" t="str">
        <f t="shared" si="318"/>
        <v/>
      </c>
      <c r="JT199" s="275">
        <f>VLOOKUP(C199,MOVI!C:DT,94,0)</f>
        <v>340000</v>
      </c>
      <c r="JU199" s="275">
        <f>VLOOKUP(C199,FPT!B:JS,94,0)</f>
        <v>340000</v>
      </c>
      <c r="JV199" t="str">
        <f t="shared" si="319"/>
        <v/>
      </c>
      <c r="JW199" s="275">
        <f>VLOOKUP(C199,MOVI!C:DT,95,0)</f>
        <v>5673146</v>
      </c>
      <c r="JX199" s="275">
        <f>VLOOKUP(C199,FPT!B:JV,95,0)</f>
        <v>5673146</v>
      </c>
      <c r="JY199" t="str">
        <f t="shared" si="320"/>
        <v/>
      </c>
      <c r="JZ199" s="275">
        <f>VLOOKUP(C199,MOVI!C:DT,96,0)</f>
        <v>0</v>
      </c>
      <c r="KA199" s="275">
        <f>VLOOKUP(C199,FPT!B:JY,96,0)</f>
        <v>0</v>
      </c>
      <c r="KB199" t="str">
        <f t="shared" si="321"/>
        <v/>
      </c>
      <c r="KC199" s="275">
        <f>VLOOKUP(C199,MOVI!C:DT,97,0)</f>
        <v>5673146</v>
      </c>
      <c r="KD199" s="275">
        <f>VLOOKUP(C199,FPT!B:KB,97,0)</f>
        <v>5673146</v>
      </c>
      <c r="KE199" t="str">
        <f t="shared" si="322"/>
        <v/>
      </c>
      <c r="KF199" s="275">
        <f>VLOOKUP(C199,MOVI!C:DT,98,0)</f>
        <v>850000.00000000012</v>
      </c>
      <c r="KG199" s="275">
        <f>VLOOKUP(C199,FPT!B:KE,98,0)</f>
        <v>850000</v>
      </c>
      <c r="KH199" t="str">
        <f t="shared" si="323"/>
        <v/>
      </c>
      <c r="KI199" s="275">
        <f>VLOOKUP(C199,MOVI!C:DT,99,0)</f>
        <v>0</v>
      </c>
      <c r="KJ199" s="275">
        <f>VLOOKUP(C199,FPT!B:KH,99,0)</f>
        <v>0</v>
      </c>
      <c r="KK199" t="str">
        <f t="shared" si="324"/>
        <v/>
      </c>
      <c r="KL199" s="275">
        <f>VLOOKUP(C199,MOVI!C:DT,100,0)</f>
        <v>150000</v>
      </c>
      <c r="KM199" s="275">
        <f>VLOOKUP(C199,FPT!B:KK,100,0)</f>
        <v>150000</v>
      </c>
      <c r="KN199" t="str">
        <f t="shared" si="325"/>
        <v/>
      </c>
      <c r="KO199" s="275">
        <f>VLOOKUP(C199,MOVI!C:DT,101,0)</f>
        <v>0</v>
      </c>
      <c r="KP199" s="275">
        <f>VLOOKUP(C199,FPT!B:KN,101,0)</f>
        <v>0</v>
      </c>
      <c r="KQ199" t="str">
        <f t="shared" si="326"/>
        <v/>
      </c>
      <c r="KR199" s="275">
        <f>VLOOKUP(C199,MOVI!C:DT,102,0)</f>
        <v>0</v>
      </c>
      <c r="KS199" s="275">
        <f>VLOOKUP(C199,FPT!B:KQ,102,0)</f>
        <v>0</v>
      </c>
      <c r="KT199" t="str">
        <f t="shared" si="327"/>
        <v/>
      </c>
      <c r="KU199" s="275">
        <f>VLOOKUP(C199,MOVI!C:DT,103,0)</f>
        <v>1000000.0000000001</v>
      </c>
      <c r="KV199" s="275">
        <f>VLOOKUP(C199,FPT!B:KT,103,0)</f>
        <v>1000000</v>
      </c>
      <c r="KW199" t="str">
        <f t="shared" si="328"/>
        <v/>
      </c>
      <c r="KX199" s="275">
        <f>VLOOKUP(C199,MOVI!C:DT,104,0)</f>
        <v>1525000</v>
      </c>
      <c r="KY199" s="275">
        <f>VLOOKUP(C199,FPT!B:KW,104,0)</f>
        <v>1525000</v>
      </c>
      <c r="KZ199" t="str">
        <f t="shared" si="329"/>
        <v/>
      </c>
      <c r="LA199" s="275">
        <f>VLOOKUP(C199,MOVI!C:DT,105,0)</f>
        <v>100000</v>
      </c>
      <c r="LB199" s="275">
        <f>VLOOKUP(C199,FPT!B:KZ,105,0)</f>
        <v>100000</v>
      </c>
      <c r="LC199" t="str">
        <f t="shared" si="330"/>
        <v/>
      </c>
      <c r="LD199" s="275">
        <f>VLOOKUP(C199,MOVI!C:DT,106,0)</f>
        <v>7638146</v>
      </c>
      <c r="LE199" s="275">
        <f>VLOOKUP(C199,FPT!B:LC,106,0)</f>
        <v>7638146</v>
      </c>
      <c r="LF199" t="str">
        <f t="shared" si="331"/>
        <v/>
      </c>
      <c r="LG199" s="273">
        <f>VLOOKUP(C199,MOVI!C:DT,107,0)</f>
        <v>0</v>
      </c>
      <c r="LH199" s="273">
        <f>VLOOKUP(C199,FPT!B:LF,107,0)</f>
        <v>0</v>
      </c>
      <c r="LI199" t="str">
        <f t="shared" si="332"/>
        <v/>
      </c>
      <c r="LJ199" t="str">
        <f>VLOOKUP(C199,MOVI!C:DV,108,0)</f>
        <v>MoviNorthSales</v>
      </c>
      <c r="LK199" s="252" t="str">
        <f>VLOOKUP(C199,FPT!B:LI,108,0)</f>
        <v>MoviNorthSales</v>
      </c>
      <c r="LL199" t="str">
        <f t="shared" si="333"/>
        <v/>
      </c>
      <c r="LM199" s="275">
        <f>ROUND(VLOOKUP(C199,MOVI!C:DV,109,0),0)</f>
        <v>416667</v>
      </c>
      <c r="LN199" s="275">
        <f>ROUND(VLOOKUP(C199,FPT!B:LL,109,0),0)</f>
        <v>416667</v>
      </c>
      <c r="LO199" t="str">
        <f t="shared" si="334"/>
        <v/>
      </c>
      <c r="LP199" t="str">
        <f>VLOOKUP(C199,MOVI!C:DV,110,0)</f>
        <v>HNI</v>
      </c>
      <c r="LQ199" s="247" t="str">
        <f>VLOOKUP(C199,FPT!B:LO,110,0)</f>
        <v>HNI</v>
      </c>
      <c r="LR199" t="str">
        <f t="shared" si="335"/>
        <v/>
      </c>
      <c r="LS199">
        <f>MOVI!DI194</f>
        <v>22</v>
      </c>
      <c r="LV199">
        <f>MOVI!DJ194</f>
        <v>0</v>
      </c>
      <c r="LW199">
        <f>MOVI!DK194</f>
        <v>0</v>
      </c>
      <c r="LX199" t="str">
        <f>MOVI!DL194</f>
        <v>x</v>
      </c>
      <c r="LY199">
        <f>MOVI!DM194</f>
        <v>0</v>
      </c>
      <c r="LZ199">
        <f>MOVI!DN194</f>
        <v>50000</v>
      </c>
      <c r="MA199">
        <f>MOVI!DO194</f>
        <v>0</v>
      </c>
      <c r="MB199" t="str">
        <f>MOVI!DP194</f>
        <v>HNI</v>
      </c>
      <c r="MC199">
        <f>MOVI!DQ194</f>
        <v>0</v>
      </c>
      <c r="MD199">
        <f>MOVI!DR194</f>
        <v>0</v>
      </c>
      <c r="ME199" t="str">
        <f>VLOOKUP(C199,MOVI!C:DV,121,0)</f>
        <v>Group 1</v>
      </c>
      <c r="MF199" s="252" t="str">
        <f>VLOOKUP(C199,FPT!B:MD,111,0)</f>
        <v>Group 1</v>
      </c>
      <c r="MG199" t="str">
        <f t="shared" si="339"/>
        <v/>
      </c>
      <c r="MH199" t="str">
        <f>VLOOKUP(C199,MOVI!C:DT,122,0)</f>
        <v>MoviNorthGroup 1</v>
      </c>
      <c r="MI199" s="252" t="str">
        <f>VLOOKUP(C199,FPT!B:DS,112,0)</f>
        <v>MoviNorthGroup 1</v>
      </c>
      <c r="MJ199" t="str">
        <f t="shared" si="336"/>
        <v/>
      </c>
    </row>
    <row r="200" spans="1:348" x14ac:dyDescent="0.25">
      <c r="A200">
        <v>192</v>
      </c>
      <c r="B200" s="48">
        <v>4667</v>
      </c>
      <c r="C200" s="271" t="s">
        <v>1010</v>
      </c>
      <c r="D200" t="str">
        <f>VLOOKUP(C200,MOVI!C:D,2,0)</f>
        <v>Nguyễn Thị Mai Phương</v>
      </c>
      <c r="E200" t="str">
        <f>VLOOKUP(C200,FPT!B:C,2,0)</f>
        <v>Nguyễn Thị Mai Phương</v>
      </c>
      <c r="F200" t="str">
        <f t="shared" si="229"/>
        <v/>
      </c>
      <c r="G200" t="str">
        <f>VLOOKUP(C200,MOVI!C:E,3,0)</f>
        <v>Sales</v>
      </c>
      <c r="H200" t="str">
        <f>VLOOKUP(C200,FPT!B:F,3,0)</f>
        <v>Sales</v>
      </c>
      <c r="I200" t="str">
        <f t="shared" si="230"/>
        <v/>
      </c>
      <c r="J200" t="str">
        <f>VLOOKUP(C200,MOVI!C:H,4,0)</f>
        <v>Telesales</v>
      </c>
      <c r="K200" t="str">
        <f>VLOOKUP(C200,FPT!B:I,4,0)</f>
        <v>Telesales</v>
      </c>
      <c r="L200" t="str">
        <f t="shared" si="231"/>
        <v/>
      </c>
      <c r="M200" t="str">
        <f>VLOOKUP(C200,MOVI!C:DT,5,0)</f>
        <v>Associate</v>
      </c>
      <c r="N200" t="str">
        <f>VLOOKUP(C200,FPT!B:L,5,0)</f>
        <v>Associate</v>
      </c>
      <c r="O200" t="str">
        <f t="shared" si="232"/>
        <v/>
      </c>
      <c r="P200" t="str">
        <f>VLOOKUP(C200,MOVI!C:DT,6,0)</f>
        <v>Telesales</v>
      </c>
      <c r="Q200" t="str">
        <f>VLOOKUP(C200,FPT!B:O,6,0)</f>
        <v>Telesales</v>
      </c>
      <c r="R200" t="str">
        <f t="shared" si="233"/>
        <v/>
      </c>
      <c r="S200" t="str">
        <f>VLOOKUP(C200,MOVI!C:DT,7,0)</f>
        <v>North</v>
      </c>
      <c r="T200" t="str">
        <f>VLOOKUP(C200,FPT!B:R,7,0)</f>
        <v>North</v>
      </c>
      <c r="U200" t="str">
        <f t="shared" si="234"/>
        <v/>
      </c>
      <c r="V200" t="str">
        <f>VLOOKUP(C200,MOVI!C:DT,8,0)</f>
        <v>Movi</v>
      </c>
      <c r="W200" t="str">
        <f>VLOOKUP(C200,FPT!B:U,8,0)</f>
        <v>Movi</v>
      </c>
      <c r="X200" t="str">
        <f t="shared" si="235"/>
        <v/>
      </c>
      <c r="Y200" t="str">
        <f>VLOOKUP(C200,MOVI!C:DT,9,0)</f>
        <v>Full-time</v>
      </c>
      <c r="Z200" t="str">
        <f>VLOOKUP(C200,FPT!B:X,9,0)</f>
        <v>Full-time</v>
      </c>
      <c r="AA200" t="str">
        <f t="shared" si="236"/>
        <v/>
      </c>
      <c r="AB200" t="str">
        <f>VLOOKUP(C200,MOVI!C:DT,10,0)</f>
        <v>Permanent</v>
      </c>
      <c r="AC200" t="str">
        <f>VLOOKUP(C200,FPT!B:AA,10,0)</f>
        <v>Permanent</v>
      </c>
      <c r="AD200" t="str">
        <f t="shared" si="237"/>
        <v/>
      </c>
      <c r="AE200" s="247">
        <f>VLOOKUP(C200,MOVI!C:DT,11,0)</f>
        <v>43252</v>
      </c>
      <c r="AF200" s="247">
        <f>VLOOKUP(C200,FPT!B:AD,11,0)</f>
        <v>43252</v>
      </c>
      <c r="AG200" t="str">
        <f t="shared" si="238"/>
        <v/>
      </c>
      <c r="AH200" s="260" t="str">
        <f>VLOOKUP(C200,MOVI!C:DT,12,0)</f>
        <v/>
      </c>
      <c r="AI200" s="260"/>
      <c r="AJ200" t="str">
        <f t="shared" si="338"/>
        <v/>
      </c>
      <c r="AK200">
        <f>VLOOKUP(C200,MOVI!C:DT,13,0)</f>
        <v>0</v>
      </c>
      <c r="AL200" s="247">
        <f>VLOOKUP(C200,FPT!B:AJ,13,0)</f>
        <v>0</v>
      </c>
      <c r="AM200" t="str">
        <f t="shared" si="337"/>
        <v/>
      </c>
      <c r="AN200" s="247">
        <f>VLOOKUP(C200,MOVI!C:DT,14,0)</f>
        <v>0</v>
      </c>
      <c r="AO200" s="247">
        <f>VLOOKUP(C200,FPT!B:AM,14,0)</f>
        <v>0</v>
      </c>
      <c r="AP200" t="str">
        <f t="shared" si="239"/>
        <v/>
      </c>
      <c r="AQ200" t="str">
        <f>VLOOKUP(C200,MOVI!C:DT,15,0)</f>
        <v>LC</v>
      </c>
      <c r="AR200" s="247" t="str">
        <f>VLOOKUP(C200,FPT!B:AP,15,0)</f>
        <v>LC</v>
      </c>
      <c r="AS200" t="str">
        <f t="shared" si="240"/>
        <v/>
      </c>
      <c r="AT200" s="282" t="str">
        <f>VLOOKUP(C200,MOVI!C:DT,16,0)</f>
        <v>LTTP</v>
      </c>
      <c r="AU200" s="247" t="str">
        <f>VLOOKUP(C200,FPT!B:AS,16,0)</f>
        <v>LTTP</v>
      </c>
      <c r="AV200" t="str">
        <f t="shared" si="241"/>
        <v/>
      </c>
      <c r="AW200" t="str">
        <f>VLOOKUP(C200,MOVI!C:DT,17,0)</f>
        <v>L</v>
      </c>
      <c r="AX200" s="247" t="str">
        <f>VLOOKUP(C200,FPT!B:AV,17,0)</f>
        <v>L</v>
      </c>
      <c r="AY200" t="str">
        <f t="shared" si="242"/>
        <v/>
      </c>
      <c r="AZ200">
        <f>VLOOKUP(C200,MOVI!C:DT,18,0)</f>
        <v>0</v>
      </c>
      <c r="BA200" s="247">
        <f>VLOOKUP(C200,FPT!B:AY,18,0)</f>
        <v>0</v>
      </c>
      <c r="BB200" t="str">
        <f t="shared" si="243"/>
        <v/>
      </c>
      <c r="BC200" s="275">
        <f>VLOOKUP(C200,MOVI!C:DT,19,0)</f>
        <v>5000000</v>
      </c>
      <c r="BD200" s="275">
        <f>VLOOKUP(C200,FPT!B:BB,19,0)</f>
        <v>5000000</v>
      </c>
      <c r="BE200" t="str">
        <f t="shared" si="244"/>
        <v/>
      </c>
      <c r="BF200">
        <f>VLOOKUP(C200,MOVI!C:DT,20,0)</f>
        <v>0</v>
      </c>
      <c r="BG200" s="252">
        <f>VLOOKUP(C200,FPT!B:BE,20,0)</f>
        <v>0</v>
      </c>
      <c r="BH200" t="str">
        <f t="shared" si="245"/>
        <v/>
      </c>
      <c r="BI200" s="275">
        <f>VLOOKUP(C200,MOVI!C:DT,21,0)</f>
        <v>5000000</v>
      </c>
      <c r="BJ200" s="275">
        <f>VLOOKUP(C200,FPT!B:BH,21,0)</f>
        <v>5000000</v>
      </c>
      <c r="BK200" t="str">
        <f t="shared" si="246"/>
        <v/>
      </c>
      <c r="BL200" s="275">
        <f>VLOOKUP(C200,MOVI!C:DT,22,0)</f>
        <v>0</v>
      </c>
      <c r="BM200" s="275">
        <f>VLOOKUP(C200,FPT!B:BK,22,0)</f>
        <v>0</v>
      </c>
      <c r="BN200" t="str">
        <f t="shared" si="247"/>
        <v/>
      </c>
      <c r="BO200" s="275">
        <f>VLOOKUP(C200,MOVI!C:DT,23,0)</f>
        <v>0</v>
      </c>
      <c r="BP200" s="275">
        <f>VLOOKUP(C200,FPT!B:BN,23,0)</f>
        <v>0</v>
      </c>
      <c r="BQ200" t="str">
        <f t="shared" si="248"/>
        <v/>
      </c>
      <c r="BR200" s="275">
        <f>VLOOKUP(C200,MOVI!C:DT,24,0)</f>
        <v>0</v>
      </c>
      <c r="BS200" s="275">
        <f>VLOOKUP(C200,FPT!B:BQ,24,0)</f>
        <v>0</v>
      </c>
      <c r="BT200" t="str">
        <f t="shared" si="249"/>
        <v/>
      </c>
      <c r="BU200" s="275">
        <f>VLOOKUP(C200,MOVI!C:DT,25,0)</f>
        <v>0</v>
      </c>
      <c r="BV200" s="275">
        <f>VLOOKUP(C200,FPT!B:BT,25,0)</f>
        <v>0</v>
      </c>
      <c r="BW200" t="str">
        <f t="shared" si="250"/>
        <v/>
      </c>
      <c r="BX200" s="275">
        <f>VLOOKUP(C200,MOVI!C:DT,26,0)</f>
        <v>0</v>
      </c>
      <c r="BY200" s="275">
        <f>VLOOKUP(C200,FPT!B:BW,26,0)</f>
        <v>0</v>
      </c>
      <c r="BZ200" t="str">
        <f t="shared" si="251"/>
        <v/>
      </c>
      <c r="CA200" s="275">
        <f>VLOOKUP(C200,MOVI!C:DT,27,0)</f>
        <v>730000</v>
      </c>
      <c r="CB200" s="275">
        <f>VLOOKUP(C200,FPT!B:BZ,27,0)</f>
        <v>730000</v>
      </c>
      <c r="CC200" t="str">
        <f t="shared" si="252"/>
        <v/>
      </c>
      <c r="CD200" s="275">
        <f>VLOOKUP(C200,MOVI!C:DT,28,0)</f>
        <v>730000</v>
      </c>
      <c r="CE200" s="275">
        <f>VLOOKUP(C200,FPT!B:CC,28,0)</f>
        <v>730000</v>
      </c>
      <c r="CF200" t="str">
        <f t="shared" si="253"/>
        <v/>
      </c>
      <c r="CG200" t="str">
        <f>VLOOKUP(C200,MOVI!C:DT,29,0)</f>
        <v>CN</v>
      </c>
      <c r="CH200" s="252" t="str">
        <f>VLOOKUP(C200,FPT!B:CF,29,0)</f>
        <v>CN</v>
      </c>
      <c r="CI200" t="str">
        <f t="shared" si="254"/>
        <v/>
      </c>
      <c r="CJ200">
        <f>VLOOKUP(C200,MOVI!C:DT,30,0)</f>
        <v>26</v>
      </c>
      <c r="CK200" s="252">
        <f>VLOOKUP(C200,FPT!B:CI,30,0)</f>
        <v>26</v>
      </c>
      <c r="CL200" t="str">
        <f t="shared" si="255"/>
        <v/>
      </c>
      <c r="CM200">
        <f>VLOOKUP(C200,MOVI!C:DT,31,0)</f>
        <v>24</v>
      </c>
      <c r="CN200" s="252">
        <f>VLOOKUP(C200,FPT!B:CL,31,0)</f>
        <v>24</v>
      </c>
      <c r="CO200" t="str">
        <f t="shared" si="256"/>
        <v/>
      </c>
      <c r="CP200" s="275">
        <f>VLOOKUP(C200,MOVI!C:DT,32,0)</f>
        <v>2</v>
      </c>
      <c r="CQ200" s="275">
        <f>VLOOKUP(C200,FPT!B:CO,32,0)</f>
        <v>2</v>
      </c>
      <c r="CR200" t="str">
        <f t="shared" si="257"/>
        <v/>
      </c>
      <c r="CS200" s="275">
        <f>VLOOKUP(C200,MOVI!C:DT,33,0)</f>
        <v>0</v>
      </c>
      <c r="CT200" s="275">
        <f>VLOOKUP(C200,FPT!B:CR,33,0)</f>
        <v>0</v>
      </c>
      <c r="CU200" t="str">
        <f t="shared" si="258"/>
        <v/>
      </c>
      <c r="CV200" s="275">
        <f>VLOOKUP(C200,MOVI!C:DT,34,0)</f>
        <v>0</v>
      </c>
      <c r="CW200" s="275">
        <f>VLOOKUP(C200,FPT!B:CU,34,0)</f>
        <v>0</v>
      </c>
      <c r="CX200" t="str">
        <f t="shared" si="259"/>
        <v/>
      </c>
      <c r="CY200" s="275">
        <f>VLOOKUP(C200,MOVI!C:DT,35,0)</f>
        <v>26</v>
      </c>
      <c r="CZ200" s="275">
        <f>VLOOKUP(C200,FPT!B:CX,35,0)</f>
        <v>26</v>
      </c>
      <c r="DA200" t="str">
        <f t="shared" si="260"/>
        <v/>
      </c>
      <c r="DB200" s="275">
        <f>VLOOKUP(C200,MOVI!C:DT,36,0)</f>
        <v>0</v>
      </c>
      <c r="DC200" s="275">
        <f>VLOOKUP(C200,FPT!B:DA,36,0)</f>
        <v>0</v>
      </c>
      <c r="DD200" t="str">
        <f t="shared" si="261"/>
        <v/>
      </c>
      <c r="DE200" s="275">
        <f>VLOOKUP(C200,MOVI!C:DT,37,0)</f>
        <v>0</v>
      </c>
      <c r="DF200" s="275">
        <f>VLOOKUP(C200,FPT!B:DD,37,0)</f>
        <v>0</v>
      </c>
      <c r="DG200" t="str">
        <f t="shared" si="262"/>
        <v/>
      </c>
      <c r="DH200" s="275">
        <f>VLOOKUP(C200,MOVI!C:DT,38,0)</f>
        <v>0</v>
      </c>
      <c r="DI200" s="275">
        <f>VLOOKUP(C200,FPT!B:DG,38,0)</f>
        <v>0</v>
      </c>
      <c r="DJ200" t="str">
        <f t="shared" si="263"/>
        <v/>
      </c>
      <c r="DK200" s="275">
        <f>VLOOKUP(C200,MOVI!C:DT,39,0)</f>
        <v>0</v>
      </c>
      <c r="DL200" s="275">
        <f>VLOOKUP(C200,FPT!B:DJ,39,0)</f>
        <v>0</v>
      </c>
      <c r="DM200" t="str">
        <f t="shared" si="264"/>
        <v/>
      </c>
      <c r="DN200" s="275">
        <f>VLOOKUP(C200,MOVI!C:DT,40,0)</f>
        <v>0</v>
      </c>
      <c r="DO200" s="275">
        <f>VLOOKUP(C200,FPT!B:DM,40,0)</f>
        <v>0</v>
      </c>
      <c r="DP200" t="str">
        <f t="shared" si="265"/>
        <v/>
      </c>
      <c r="DQ200" s="275">
        <f>VLOOKUP(C200,MOVI!C:DT,41,0)</f>
        <v>0</v>
      </c>
      <c r="DR200" s="275">
        <f>VLOOKUP(C200,FPT!B:DP,41,0)</f>
        <v>0</v>
      </c>
      <c r="DS200" t="str">
        <f t="shared" si="266"/>
        <v/>
      </c>
      <c r="DT200" s="275">
        <f>VLOOKUP(C200,MOVI!C:DT,42,0)</f>
        <v>5000000</v>
      </c>
      <c r="DU200" s="275">
        <f>ROUND(VLOOKUP(C200,FPT!B:DS,42,0),0)</f>
        <v>5000000</v>
      </c>
      <c r="DV200" t="str">
        <f t="shared" si="267"/>
        <v/>
      </c>
      <c r="DW200" s="275">
        <f>VLOOKUP(C200,MOVI!C:DT,43,0)</f>
        <v>0</v>
      </c>
      <c r="DX200" s="275">
        <f>VLOOKUP(C200,FPT!B:DV,43,0)</f>
        <v>0</v>
      </c>
      <c r="DY200" t="str">
        <f t="shared" si="268"/>
        <v/>
      </c>
      <c r="DZ200" s="275">
        <f>VLOOKUP(C200,MOVI!C:DT,44,0)</f>
        <v>0</v>
      </c>
      <c r="EA200" s="275">
        <f>VLOOKUP(C200,FPT!B:DY,44,0)</f>
        <v>0</v>
      </c>
      <c r="EB200" t="str">
        <f t="shared" si="269"/>
        <v/>
      </c>
      <c r="EC200" s="275">
        <f>VLOOKUP(C200,MOVI!C:DT,45,0)</f>
        <v>5000000</v>
      </c>
      <c r="ED200" s="275">
        <f>ROUND(VLOOKUP(C200,FPT!B:EB,45,0),0)</f>
        <v>5000000</v>
      </c>
      <c r="EE200" t="str">
        <f t="shared" si="270"/>
        <v/>
      </c>
      <c r="EF200" s="275">
        <f>VLOOKUP(C200,MOVI!C:DT,46,0)</f>
        <v>0</v>
      </c>
      <c r="EG200" s="275">
        <f>VLOOKUP(C200,FPT!B:EE,46,0)</f>
        <v>0</v>
      </c>
      <c r="EH200" t="str">
        <f t="shared" si="271"/>
        <v/>
      </c>
      <c r="EI200" s="275">
        <f>VLOOKUP(C200,MOVI!C:DT,47,0)</f>
        <v>0</v>
      </c>
      <c r="EJ200" s="275">
        <f>VLOOKUP(C200,FPT!B:EH,47,0)</f>
        <v>0</v>
      </c>
      <c r="EK200" t="str">
        <f t="shared" si="272"/>
        <v/>
      </c>
      <c r="EL200" s="275">
        <f>VLOOKUP(C200,MOVI!C:DT,48,0)</f>
        <v>0</v>
      </c>
      <c r="EM200" s="275">
        <f>VLOOKUP(C200,FPT!B:EK,48,0)</f>
        <v>0</v>
      </c>
      <c r="EN200" t="str">
        <f t="shared" si="273"/>
        <v/>
      </c>
      <c r="EO200" s="275">
        <f>VLOOKUP(C200,MOVI!C:DT,49,0)</f>
        <v>0</v>
      </c>
      <c r="EP200" s="275">
        <f>VLOOKUP(C200,FPT!B:EN,49,0)</f>
        <v>0</v>
      </c>
      <c r="EQ200" t="str">
        <f t="shared" si="274"/>
        <v/>
      </c>
      <c r="ER200" s="275">
        <f>VLOOKUP(C200,MOVI!C:DT,50,0)</f>
        <v>0</v>
      </c>
      <c r="ES200" s="275">
        <f>VLOOKUP(C200,FPT!B:EQ,50,0)</f>
        <v>0</v>
      </c>
      <c r="ET200" t="str">
        <f t="shared" si="275"/>
        <v/>
      </c>
      <c r="EU200" s="275">
        <f>VLOOKUP(C200,MOVI!C:DT,51,0)</f>
        <v>0</v>
      </c>
      <c r="EV200" s="275">
        <f>VLOOKUP(C200,FPT!B:ET,51,0)</f>
        <v>0</v>
      </c>
      <c r="EW200" t="str">
        <f t="shared" si="276"/>
        <v/>
      </c>
      <c r="EX200" s="275">
        <f>VLOOKUP(C200,MOVI!C:DT,52,0)</f>
        <v>0</v>
      </c>
      <c r="EY200" s="275">
        <f>VLOOKUP(C200,FPT!B:EW,52,0)</f>
        <v>0</v>
      </c>
      <c r="EZ200" t="str">
        <f t="shared" si="277"/>
        <v/>
      </c>
      <c r="FA200" s="275">
        <f>VLOOKUP(C200,MOVI!C:DT,53,0)</f>
        <v>0</v>
      </c>
      <c r="FB200" s="275">
        <f>VLOOKUP(C200,FPT!B:EZ,53,0)</f>
        <v>0</v>
      </c>
      <c r="FC200" t="str">
        <f t="shared" si="278"/>
        <v/>
      </c>
      <c r="FD200" s="275">
        <f>VLOOKUP(C200,MOVI!C:DT,54,0)</f>
        <v>0</v>
      </c>
      <c r="FE200" s="275">
        <f>VLOOKUP(C200,FPT!B:FC,54,0)</f>
        <v>0</v>
      </c>
      <c r="FF200" t="str">
        <f t="shared" si="279"/>
        <v/>
      </c>
      <c r="FG200" s="275">
        <f>VLOOKUP(C200,MOVI!C:DT,55,0)</f>
        <v>673846</v>
      </c>
      <c r="FH200" s="275">
        <f>VLOOKUP(C200,FPT!B:FF,55,0)</f>
        <v>673846</v>
      </c>
      <c r="FI200" t="str">
        <f t="shared" si="280"/>
        <v/>
      </c>
      <c r="FJ200" s="275">
        <f>VLOOKUP(C200,MOVI!C:DT,56,0)</f>
        <v>673846</v>
      </c>
      <c r="FK200" s="275">
        <f>VLOOKUP(C200,FPT!B:FI,56,0)</f>
        <v>673846</v>
      </c>
      <c r="FL200" t="str">
        <f t="shared" si="281"/>
        <v/>
      </c>
      <c r="FM200" s="275">
        <f>VLOOKUP(C200,MOVI!C:DT,57,0)</f>
        <v>2350216</v>
      </c>
      <c r="FN200" s="275">
        <f>VLOOKUP(C200,FPT!B:FL,57,0)</f>
        <v>2350216</v>
      </c>
      <c r="FO200" t="str">
        <f t="shared" si="282"/>
        <v/>
      </c>
      <c r="FP200" s="275">
        <f>VLOOKUP(C200,MOVI!C:DT,58,0)</f>
        <v>0</v>
      </c>
      <c r="FQ200" s="275">
        <f>VLOOKUP(C200,FPT!B:FO,58,0)</f>
        <v>0</v>
      </c>
      <c r="FR200" t="str">
        <f t="shared" si="283"/>
        <v/>
      </c>
      <c r="FS200" s="275">
        <f>VLOOKUP(C200,MOVI!C:DT,59,0)</f>
        <v>0</v>
      </c>
      <c r="FT200" s="275">
        <f>VLOOKUP(C200,FPT!B:FR,59,0)</f>
        <v>0</v>
      </c>
      <c r="FU200" t="str">
        <f t="shared" si="284"/>
        <v/>
      </c>
      <c r="FV200" s="275">
        <f>VLOOKUP(C200,MOVI!C:DT,60,0)</f>
        <v>0</v>
      </c>
      <c r="FW200" s="275">
        <f>VLOOKUP(C200,FPT!B:FU,60,0)</f>
        <v>0</v>
      </c>
      <c r="FX200" t="str">
        <f t="shared" si="285"/>
        <v/>
      </c>
      <c r="FY200" s="275">
        <f>VLOOKUP(C200,MOVI!C:DT,61,0)</f>
        <v>0</v>
      </c>
      <c r="FZ200" s="275">
        <f>VLOOKUP(C200,FPT!B:FX,61,0)</f>
        <v>0</v>
      </c>
      <c r="GA200" t="str">
        <f t="shared" si="286"/>
        <v/>
      </c>
      <c r="GB200" s="275">
        <f>VLOOKUP(C200,MOVI!C:DT,62,0)</f>
        <v>0</v>
      </c>
      <c r="GC200" s="275">
        <f>VLOOKUP(C200,FPT!B:GA,62,0)</f>
        <v>0</v>
      </c>
      <c r="GD200" t="str">
        <f t="shared" si="287"/>
        <v/>
      </c>
      <c r="GE200" s="275">
        <f>VLOOKUP(C200,MOVI!C:DT,63,0)</f>
        <v>0</v>
      </c>
      <c r="GF200" s="275">
        <f>VLOOKUP(C200,FPT!B:GD,63,0)</f>
        <v>0</v>
      </c>
      <c r="GG200" t="str">
        <f t="shared" si="288"/>
        <v/>
      </c>
      <c r="GH200" s="275">
        <f>VLOOKUP(C200,MOVI!C:DT,64,0)</f>
        <v>0</v>
      </c>
      <c r="GI200" s="275">
        <f>VLOOKUP(C200,FPT!B:GG,64,0)</f>
        <v>0</v>
      </c>
      <c r="GJ200" t="str">
        <f t="shared" si="289"/>
        <v/>
      </c>
      <c r="GK200" s="275">
        <f>VLOOKUP(C200,MOVI!C:DT,65,0)</f>
        <v>0</v>
      </c>
      <c r="GL200" s="275">
        <f>VLOOKUP(C200,FPT!B:GJ,65,0)</f>
        <v>0</v>
      </c>
      <c r="GM200" t="str">
        <f t="shared" si="290"/>
        <v/>
      </c>
      <c r="GN200" s="275">
        <f>VLOOKUP(C200,MOVI!C:DT,66,0)</f>
        <v>0</v>
      </c>
      <c r="GO200" s="275">
        <f>VLOOKUP(C200,FPT!B:GM,66,0)</f>
        <v>0</v>
      </c>
      <c r="GP200" t="str">
        <f t="shared" si="291"/>
        <v/>
      </c>
      <c r="GQ200" s="275">
        <f>VLOOKUP(C200,MOVI!C:DT,67,0)</f>
        <v>0</v>
      </c>
      <c r="GR200" s="275">
        <f>VLOOKUP(C200,FPT!B:GP,67,0)</f>
        <v>0</v>
      </c>
      <c r="GS200" t="str">
        <f t="shared" si="292"/>
        <v/>
      </c>
      <c r="GT200" s="275">
        <f>VLOOKUP(C200,MOVI!C:DT,68,0)</f>
        <v>0</v>
      </c>
      <c r="GU200" s="275">
        <f>VLOOKUP(C200,FPT!B:GS,68,0)</f>
        <v>0</v>
      </c>
      <c r="GV200" t="str">
        <f t="shared" si="293"/>
        <v/>
      </c>
      <c r="GW200" s="275">
        <f>VLOOKUP(C200,MOVI!C:DT,69,0)</f>
        <v>0</v>
      </c>
      <c r="GX200" s="275">
        <f>VLOOKUP(C200,FPT!B:GV,69,0)</f>
        <v>0</v>
      </c>
      <c r="GY200" t="str">
        <f t="shared" si="294"/>
        <v/>
      </c>
      <c r="GZ200" s="275">
        <f>VLOOKUP(C200,MOVI!C:DT,70,0)</f>
        <v>2350216</v>
      </c>
      <c r="HA200" s="275">
        <f>VLOOKUP(C200,FPT!B:GY,70,0)</f>
        <v>2350216</v>
      </c>
      <c r="HB200" t="str">
        <f t="shared" si="295"/>
        <v/>
      </c>
      <c r="HC200" s="275">
        <f>VLOOKUP(C200,MOVI!C:DT,71,0)</f>
        <v>8024062</v>
      </c>
      <c r="HD200" s="275">
        <f>ROUND(VLOOKUP(C200,FPT!B:HB,71,0),0)</f>
        <v>8024062</v>
      </c>
      <c r="HE200" t="str">
        <f t="shared" si="296"/>
        <v/>
      </c>
      <c r="HF200" s="275">
        <f>ROUND(VLOOKUP(C200,MOVI!C:DT,72,0),0)</f>
        <v>0</v>
      </c>
      <c r="HG200" s="275">
        <f>ROUND(VLOOKUP(C200,FPT!B:HE,72,0),0)</f>
        <v>0</v>
      </c>
      <c r="HH200" t="str">
        <f t="shared" si="297"/>
        <v/>
      </c>
      <c r="HI200" s="275">
        <f>VLOOKUP(C200,MOVI!C:DT,73,0)</f>
        <v>0</v>
      </c>
      <c r="HJ200" s="275">
        <f>VLOOKUP(C200,FPT!B:HH,73,0)</f>
        <v>0</v>
      </c>
      <c r="HK200" t="str">
        <f t="shared" si="298"/>
        <v/>
      </c>
      <c r="HL200" s="275">
        <f>VLOOKUP(C200,MOVI!C:DT,74,0)</f>
        <v>673846</v>
      </c>
      <c r="HM200" s="275">
        <f>VLOOKUP(C200,FPT!B:HK,74,0)</f>
        <v>673846</v>
      </c>
      <c r="HN200" t="str">
        <f t="shared" si="299"/>
        <v/>
      </c>
      <c r="HO200" s="275">
        <f>VLOOKUP(C200,MOVI!C:DT,75,0)</f>
        <v>11000000</v>
      </c>
      <c r="HP200" s="275">
        <f>VLOOKUP(C200,FPT!B:HN,75,0)</f>
        <v>11000000</v>
      </c>
      <c r="HQ200" t="str">
        <f t="shared" si="300"/>
        <v/>
      </c>
      <c r="HR200" s="275">
        <f>VLOOKUP(C200,MOVI!C:DT,76,0)</f>
        <v>0</v>
      </c>
      <c r="HS200" s="275">
        <f>VLOOKUP(C200,FPT!B:HQ,76,0)</f>
        <v>0</v>
      </c>
      <c r="HT200" t="str">
        <f t="shared" si="301"/>
        <v/>
      </c>
      <c r="HU200" s="275">
        <f>VLOOKUP(C200,MOVI!C:DT,77,0)</f>
        <v>0</v>
      </c>
      <c r="HV200" s="275">
        <f>VLOOKUP(C200,FPT!B:HT,77,0)</f>
        <v>0</v>
      </c>
      <c r="HW200" t="str">
        <f t="shared" si="302"/>
        <v/>
      </c>
      <c r="HX200" s="274">
        <f>VLOOKUP(C200,MOVI!C:CB,78,0)</f>
        <v>400000</v>
      </c>
      <c r="HY200" s="261">
        <f>VLOOKUP(C200,FPT!$B:$CA,78,0)</f>
        <v>400000</v>
      </c>
      <c r="HZ200" t="str">
        <f t="shared" si="303"/>
        <v/>
      </c>
      <c r="IA200" s="275">
        <f>VLOOKUP(C200,MOVI!C:CD,79,0)</f>
        <v>50000</v>
      </c>
      <c r="IB200" s="275">
        <f>VLOOKUP(C200,FPT!B:HZ,79,0)</f>
        <v>50000</v>
      </c>
      <c r="IC200" t="str">
        <f t="shared" si="304"/>
        <v/>
      </c>
      <c r="ID200" s="275">
        <f>VLOOKUP(C200,MOVI!C:CD,80,0)</f>
        <v>75000</v>
      </c>
      <c r="IE200" s="275">
        <f>VLOOKUP(C200,FPT!B:IC,80,0)</f>
        <v>75000</v>
      </c>
      <c r="IF200" t="str">
        <f t="shared" si="305"/>
        <v/>
      </c>
      <c r="IG200" s="275">
        <f>VLOOKUP(C200,MOVI!C:DT,81,0)</f>
        <v>0</v>
      </c>
      <c r="IH200" s="275">
        <f>VLOOKUP(C200,FPT!B:IF,81,0)</f>
        <v>0</v>
      </c>
      <c r="II200" t="str">
        <f t="shared" si="306"/>
        <v/>
      </c>
      <c r="IJ200" s="275">
        <f>VLOOKUP(C200,MOVI!C:DT,82,0)</f>
        <v>525000</v>
      </c>
      <c r="IK200" s="275">
        <f>VLOOKUP(C200,FPT!B:II,82,0)</f>
        <v>525000</v>
      </c>
      <c r="IL200" t="str">
        <f t="shared" si="307"/>
        <v/>
      </c>
      <c r="IM200" s="275">
        <f>ROUND(VLOOKUP(C200,MOVI!C:DT,83,0),0)</f>
        <v>12198846</v>
      </c>
      <c r="IN200" s="275">
        <f>ROUND(VLOOKUP(C200,FPT!B:IL,83,0),0)</f>
        <v>12198846</v>
      </c>
      <c r="IO200" t="str">
        <f t="shared" si="308"/>
        <v/>
      </c>
      <c r="IP200" s="275">
        <f>VLOOKUP(C200,MOVI!C:DT,84,0)</f>
        <v>0</v>
      </c>
      <c r="IQ200" s="275">
        <f>VLOOKUP(C200,FPT!B:IO,84,0)</f>
        <v>0</v>
      </c>
      <c r="IR200" t="str">
        <f t="shared" si="309"/>
        <v/>
      </c>
      <c r="IS200" s="275">
        <f>ROUND(VLOOKUP(C200,MOVI!C:DT,85,0),0)</f>
        <v>0</v>
      </c>
      <c r="IT200" s="275">
        <f>ROUND(VLOOKUP(C200,FPT!B:IR,85,0),0)</f>
        <v>0</v>
      </c>
      <c r="IU200" t="str">
        <f t="shared" si="310"/>
        <v/>
      </c>
      <c r="IV200" s="275">
        <f>VLOOKUP(C200,MOVI!C:DT,86,0)</f>
        <v>0</v>
      </c>
      <c r="IW200" s="275">
        <f>VLOOKUP(C200,FPT!B:IU,86,0)</f>
        <v>0</v>
      </c>
      <c r="IX200" t="str">
        <f t="shared" si="311"/>
        <v/>
      </c>
      <c r="IY200" s="275">
        <f>ROUND(VLOOKUP(C200,MOVI!C:DT,87,0),0)</f>
        <v>0</v>
      </c>
      <c r="IZ200" s="275">
        <f>ROUND(VLOOKUP(C200,FPT!B:IX,87,0),0)</f>
        <v>0</v>
      </c>
      <c r="JA200" t="str">
        <f t="shared" si="312"/>
        <v/>
      </c>
      <c r="JB200" s="275">
        <f>VLOOKUP(C200,MOVI!C:DT,88,0)</f>
        <v>0</v>
      </c>
      <c r="JC200" s="275">
        <f>VLOOKUP(C200,FPT!B:JA,88,0)</f>
        <v>0</v>
      </c>
      <c r="JD200" t="str">
        <f t="shared" si="313"/>
        <v/>
      </c>
      <c r="JE200" s="275">
        <f>VLOOKUP(C200,MOVI!C:DT,89,0)</f>
        <v>50000</v>
      </c>
      <c r="JF200" s="275">
        <f>VLOOKUP(C200,FPT!B:JD,89,0)</f>
        <v>50000</v>
      </c>
      <c r="JG200" t="str">
        <f t="shared" si="314"/>
        <v/>
      </c>
      <c r="JH200" s="275">
        <f>VLOOKUP(C200,MOVI!C:DT,90,0)</f>
        <v>0</v>
      </c>
      <c r="JI200" s="275">
        <f>VLOOKUP(C200,FPT!B:JG,90,0)</f>
        <v>0</v>
      </c>
      <c r="JJ200" t="str">
        <f t="shared" si="315"/>
        <v/>
      </c>
      <c r="JK200" s="275">
        <f>VLOOKUP(C200,MOVI!C:DT,91,0)</f>
        <v>0</v>
      </c>
      <c r="JL200" s="275">
        <f>VLOOKUP(C200,FPT!B:JJ,91,0)</f>
        <v>0</v>
      </c>
      <c r="JM200" t="str">
        <f t="shared" si="316"/>
        <v/>
      </c>
      <c r="JN200" s="275">
        <f>VLOOKUP(C200,MOVI!C:DT,92,0)</f>
        <v>679000</v>
      </c>
      <c r="JO200" s="275">
        <f>VLOOKUP(C200,FPT!B:JM,92,0)</f>
        <v>679000</v>
      </c>
      <c r="JP200" t="str">
        <f t="shared" si="317"/>
        <v/>
      </c>
      <c r="JQ200" s="275">
        <f>VLOOKUP(C200,MOVI!C:DT,93,0)</f>
        <v>0</v>
      </c>
      <c r="JR200" s="275">
        <f>VLOOKUP(C200,FPT!B:JP,93,0)</f>
        <v>0</v>
      </c>
      <c r="JS200" t="str">
        <f t="shared" si="318"/>
        <v/>
      </c>
      <c r="JT200" s="275">
        <f>VLOOKUP(C200,MOVI!C:DT,94,0)</f>
        <v>729000</v>
      </c>
      <c r="JU200" s="275">
        <f>VLOOKUP(C200,FPT!B:JS,94,0)</f>
        <v>729000</v>
      </c>
      <c r="JV200" t="str">
        <f t="shared" si="319"/>
        <v/>
      </c>
      <c r="JW200" s="275">
        <f>VLOOKUP(C200,MOVI!C:DT,95,0)</f>
        <v>6770062</v>
      </c>
      <c r="JX200" s="275">
        <f>VLOOKUP(C200,FPT!B:JV,95,0)</f>
        <v>6770062</v>
      </c>
      <c r="JY200" t="str">
        <f t="shared" si="320"/>
        <v/>
      </c>
      <c r="JZ200" s="275">
        <f>VLOOKUP(C200,MOVI!C:DT,96,0)</f>
        <v>0</v>
      </c>
      <c r="KA200" s="275">
        <f>VLOOKUP(C200,FPT!B:JY,96,0)</f>
        <v>0</v>
      </c>
      <c r="KB200" t="str">
        <f t="shared" si="321"/>
        <v/>
      </c>
      <c r="KC200" s="275">
        <f>VLOOKUP(C200,MOVI!C:DT,97,0)</f>
        <v>6770062</v>
      </c>
      <c r="KD200" s="275">
        <f>VLOOKUP(C200,FPT!B:KB,97,0)</f>
        <v>6770062</v>
      </c>
      <c r="KE200" t="str">
        <f t="shared" si="322"/>
        <v/>
      </c>
      <c r="KF200" s="275">
        <f>VLOOKUP(C200,MOVI!C:DT,98,0)</f>
        <v>850000.00000000012</v>
      </c>
      <c r="KG200" s="275">
        <f>VLOOKUP(C200,FPT!B:KE,98,0)</f>
        <v>850000</v>
      </c>
      <c r="KH200" t="str">
        <f t="shared" si="323"/>
        <v/>
      </c>
      <c r="KI200" s="275">
        <f>VLOOKUP(C200,MOVI!C:DT,99,0)</f>
        <v>0</v>
      </c>
      <c r="KJ200" s="275">
        <f>VLOOKUP(C200,FPT!B:KH,99,0)</f>
        <v>0</v>
      </c>
      <c r="KK200" t="str">
        <f t="shared" si="324"/>
        <v/>
      </c>
      <c r="KL200" s="275">
        <f>VLOOKUP(C200,MOVI!C:DT,100,0)</f>
        <v>150000</v>
      </c>
      <c r="KM200" s="275">
        <f>VLOOKUP(C200,FPT!B:KK,100,0)</f>
        <v>150000</v>
      </c>
      <c r="KN200" t="str">
        <f t="shared" si="325"/>
        <v/>
      </c>
      <c r="KO200" s="275">
        <f>VLOOKUP(C200,MOVI!C:DT,101,0)</f>
        <v>0</v>
      </c>
      <c r="KP200" s="275">
        <f>VLOOKUP(C200,FPT!B:KN,101,0)</f>
        <v>0</v>
      </c>
      <c r="KQ200" t="str">
        <f t="shared" si="326"/>
        <v/>
      </c>
      <c r="KR200" s="275">
        <f>VLOOKUP(C200,MOVI!C:DT,102,0)</f>
        <v>0</v>
      </c>
      <c r="KS200" s="275">
        <f>VLOOKUP(C200,FPT!B:KQ,102,0)</f>
        <v>0</v>
      </c>
      <c r="KT200" t="str">
        <f t="shared" si="327"/>
        <v/>
      </c>
      <c r="KU200" s="275">
        <f>VLOOKUP(C200,MOVI!C:DT,103,0)</f>
        <v>1000000.0000000001</v>
      </c>
      <c r="KV200" s="275">
        <f>VLOOKUP(C200,FPT!B:KT,103,0)</f>
        <v>1000000</v>
      </c>
      <c r="KW200" t="str">
        <f t="shared" si="328"/>
        <v/>
      </c>
      <c r="KX200" s="275">
        <f>VLOOKUP(C200,MOVI!C:DT,104,0)</f>
        <v>1525000</v>
      </c>
      <c r="KY200" s="275">
        <f>VLOOKUP(C200,FPT!B:KW,104,0)</f>
        <v>1525000</v>
      </c>
      <c r="KZ200" t="str">
        <f t="shared" si="329"/>
        <v/>
      </c>
      <c r="LA200" s="275">
        <f>VLOOKUP(C200,MOVI!C:DT,105,0)</f>
        <v>100000</v>
      </c>
      <c r="LB200" s="275">
        <f>VLOOKUP(C200,FPT!B:KZ,105,0)</f>
        <v>100000</v>
      </c>
      <c r="LC200" t="str">
        <f t="shared" si="330"/>
        <v/>
      </c>
      <c r="LD200" s="275">
        <f>VLOOKUP(C200,MOVI!C:DT,106,0)</f>
        <v>9124062</v>
      </c>
      <c r="LE200" s="275">
        <f>VLOOKUP(C200,FPT!B:LC,106,0)</f>
        <v>9124062</v>
      </c>
      <c r="LF200" t="str">
        <f t="shared" si="331"/>
        <v/>
      </c>
      <c r="LG200" s="273">
        <f>VLOOKUP(C200,MOVI!C:DT,107,0)</f>
        <v>0</v>
      </c>
      <c r="LH200" s="273">
        <f>VLOOKUP(C200,FPT!B:LF,107,0)</f>
        <v>0</v>
      </c>
      <c r="LI200" t="str">
        <f t="shared" si="332"/>
        <v/>
      </c>
      <c r="LJ200" t="str">
        <f>VLOOKUP(C200,MOVI!C:DV,108,0)</f>
        <v>MoviNorthSales</v>
      </c>
      <c r="LK200" s="252" t="str">
        <f>VLOOKUP(C200,FPT!B:LI,108,0)</f>
        <v>MoviNorthSales</v>
      </c>
      <c r="LL200" t="str">
        <f t="shared" si="333"/>
        <v/>
      </c>
      <c r="LM200" s="275">
        <f>ROUND(VLOOKUP(C200,MOVI!C:DV,109,0),0)</f>
        <v>416667</v>
      </c>
      <c r="LN200" s="275">
        <f>ROUND(VLOOKUP(C200,FPT!B:LL,109,0),0)</f>
        <v>416667</v>
      </c>
      <c r="LO200" t="str">
        <f t="shared" si="334"/>
        <v/>
      </c>
      <c r="LP200" t="str">
        <f>VLOOKUP(C200,MOVI!C:DV,110,0)</f>
        <v>HNI</v>
      </c>
      <c r="LQ200" s="247" t="str">
        <f>VLOOKUP(C200,FPT!B:LO,110,0)</f>
        <v>HNI</v>
      </c>
      <c r="LR200" t="str">
        <f t="shared" si="335"/>
        <v/>
      </c>
      <c r="LS200">
        <f>MOVI!DI195</f>
        <v>22</v>
      </c>
      <c r="LV200">
        <f>MOVI!DJ195</f>
        <v>0</v>
      </c>
      <c r="LW200">
        <f>MOVI!DK195</f>
        <v>0</v>
      </c>
      <c r="LX200" t="str">
        <f>MOVI!DL195</f>
        <v>x</v>
      </c>
      <c r="LY200">
        <f>MOVI!DM195</f>
        <v>0</v>
      </c>
      <c r="LZ200">
        <f>MOVI!DN195</f>
        <v>50000</v>
      </c>
      <c r="MA200">
        <f>MOVI!DO195</f>
        <v>0</v>
      </c>
      <c r="MB200" t="str">
        <f>MOVI!DP195</f>
        <v>HNI</v>
      </c>
      <c r="MC200">
        <f>MOVI!DQ195</f>
        <v>0</v>
      </c>
      <c r="MD200">
        <f>MOVI!DR195</f>
        <v>0</v>
      </c>
      <c r="ME200" t="str">
        <f>VLOOKUP(C200,MOVI!C:DV,121,0)</f>
        <v>Group 1</v>
      </c>
      <c r="MF200" s="252" t="str">
        <f>VLOOKUP(C200,FPT!B:MD,111,0)</f>
        <v>Group 1</v>
      </c>
      <c r="MG200" t="str">
        <f t="shared" si="339"/>
        <v/>
      </c>
      <c r="MH200" t="str">
        <f>VLOOKUP(C200,MOVI!C:DT,122,0)</f>
        <v>MoviNorthGroup 1</v>
      </c>
      <c r="MI200" s="252" t="str">
        <f>VLOOKUP(C200,FPT!B:DS,112,0)</f>
        <v>MoviNorthGroup 1</v>
      </c>
      <c r="MJ200" t="str">
        <f t="shared" si="336"/>
        <v/>
      </c>
    </row>
    <row r="201" spans="1:348" x14ac:dyDescent="0.25">
      <c r="A201">
        <v>193</v>
      </c>
      <c r="B201" s="48">
        <v>5584</v>
      </c>
      <c r="C201" s="271" t="s">
        <v>1033</v>
      </c>
      <c r="D201" t="str">
        <f>VLOOKUP(C201,MOVI!C:D,2,0)</f>
        <v>Lê Thị Diễm Châu</v>
      </c>
      <c r="E201" t="str">
        <f>VLOOKUP(C201,FPT!B:C,2,0)</f>
        <v>Lê Thị Diễm Châu</v>
      </c>
      <c r="F201" t="str">
        <f t="shared" si="229"/>
        <v/>
      </c>
      <c r="G201" t="str">
        <f>VLOOKUP(C201,MOVI!C:E,3,0)</f>
        <v>Sales</v>
      </c>
      <c r="H201" t="str">
        <f>VLOOKUP(C201,FPT!B:F,3,0)</f>
        <v>Sales</v>
      </c>
      <c r="I201" t="str">
        <f t="shared" si="230"/>
        <v/>
      </c>
      <c r="J201" t="str">
        <f>VLOOKUP(C201,MOVI!C:H,4,0)</f>
        <v>Telesales</v>
      </c>
      <c r="K201" t="str">
        <f>VLOOKUP(C201,FPT!B:I,4,0)</f>
        <v>Telesales</v>
      </c>
      <c r="L201" t="str">
        <f t="shared" si="231"/>
        <v/>
      </c>
      <c r="M201" t="str">
        <f>VLOOKUP(C201,MOVI!C:DT,5,0)</f>
        <v>Associate</v>
      </c>
      <c r="N201" t="str">
        <f>VLOOKUP(C201,FPT!B:L,5,0)</f>
        <v>Associate</v>
      </c>
      <c r="O201" t="str">
        <f t="shared" si="232"/>
        <v/>
      </c>
      <c r="P201" t="str">
        <f>VLOOKUP(C201,MOVI!C:DT,6,0)</f>
        <v>Telesales</v>
      </c>
      <c r="Q201" t="str">
        <f>VLOOKUP(C201,FPT!B:O,6,0)</f>
        <v>Telesales</v>
      </c>
      <c r="R201" t="str">
        <f t="shared" si="233"/>
        <v/>
      </c>
      <c r="S201" t="str">
        <f>VLOOKUP(C201,MOVI!C:DT,7,0)</f>
        <v>South</v>
      </c>
      <c r="T201" t="str">
        <f>VLOOKUP(C201,FPT!B:R,7,0)</f>
        <v>South</v>
      </c>
      <c r="U201" t="str">
        <f t="shared" si="234"/>
        <v/>
      </c>
      <c r="V201" t="str">
        <f>VLOOKUP(C201,MOVI!C:DT,8,0)</f>
        <v>Movi</v>
      </c>
      <c r="W201" t="str">
        <f>VLOOKUP(C201,FPT!B:U,8,0)</f>
        <v>Movi</v>
      </c>
      <c r="X201" t="str">
        <f t="shared" si="235"/>
        <v/>
      </c>
      <c r="Y201" t="str">
        <f>VLOOKUP(C201,MOVI!C:DT,9,0)</f>
        <v>Full-time</v>
      </c>
      <c r="Z201" t="str">
        <f>VLOOKUP(C201,FPT!B:X,9,0)</f>
        <v>Full-time</v>
      </c>
      <c r="AA201" t="str">
        <f t="shared" si="236"/>
        <v/>
      </c>
      <c r="AB201" t="str">
        <f>VLOOKUP(C201,MOVI!C:DT,10,0)</f>
        <v>Permanent</v>
      </c>
      <c r="AC201" t="str">
        <f>VLOOKUP(C201,FPT!B:AA,10,0)</f>
        <v>Permanent</v>
      </c>
      <c r="AD201" t="str">
        <f t="shared" si="237"/>
        <v/>
      </c>
      <c r="AE201" s="247">
        <f>VLOOKUP(C201,MOVI!C:DT,11,0)</f>
        <v>43801</v>
      </c>
      <c r="AF201" s="247">
        <f>VLOOKUP(C201,FPT!B:AD,11,0)</f>
        <v>43801</v>
      </c>
      <c r="AG201" t="str">
        <f t="shared" si="238"/>
        <v/>
      </c>
      <c r="AH201" s="260" t="str">
        <f>VLOOKUP(C201,MOVI!C:DT,12,0)</f>
        <v/>
      </c>
      <c r="AI201" s="260"/>
      <c r="AJ201" t="str">
        <f t="shared" si="338"/>
        <v/>
      </c>
      <c r="AK201">
        <f>VLOOKUP(C201,MOVI!C:DT,13,0)</f>
        <v>0</v>
      </c>
      <c r="AL201" s="247">
        <f>VLOOKUP(C201,FPT!B:AJ,13,0)</f>
        <v>0</v>
      </c>
      <c r="AM201" t="str">
        <f t="shared" si="337"/>
        <v/>
      </c>
      <c r="AN201" s="247">
        <f>VLOOKUP(C201,MOVI!C:DT,14,0)</f>
        <v>0</v>
      </c>
      <c r="AO201" s="247">
        <f>VLOOKUP(C201,FPT!B:AM,14,0)</f>
        <v>0</v>
      </c>
      <c r="AP201" t="str">
        <f t="shared" si="239"/>
        <v/>
      </c>
      <c r="AQ201" t="str">
        <f>VLOOKUP(C201,MOVI!C:DT,15,0)</f>
        <v>LC</v>
      </c>
      <c r="AR201" s="247" t="str">
        <f>VLOOKUP(C201,FPT!B:AP,15,0)</f>
        <v>LC</v>
      </c>
      <c r="AS201" t="str">
        <f t="shared" si="240"/>
        <v/>
      </c>
      <c r="AT201" s="282" t="str">
        <f>VLOOKUP(C201,MOVI!C:DT,16,0)</f>
        <v>LTTP</v>
      </c>
      <c r="AU201" s="247" t="str">
        <f>VLOOKUP(C201,FPT!B:AS,16,0)</f>
        <v>LTTP</v>
      </c>
      <c r="AV201" t="str">
        <f t="shared" si="241"/>
        <v/>
      </c>
      <c r="AW201" t="str">
        <f>VLOOKUP(C201,MOVI!C:DT,17,0)</f>
        <v>L</v>
      </c>
      <c r="AX201" s="247" t="str">
        <f>VLOOKUP(C201,FPT!B:AV,17,0)</f>
        <v>L</v>
      </c>
      <c r="AY201" t="str">
        <f t="shared" si="242"/>
        <v/>
      </c>
      <c r="AZ201">
        <f>VLOOKUP(C201,MOVI!C:DT,18,0)</f>
        <v>0</v>
      </c>
      <c r="BA201" s="247">
        <f>VLOOKUP(C201,FPT!B:AY,18,0)</f>
        <v>0</v>
      </c>
      <c r="BB201" t="str">
        <f t="shared" si="243"/>
        <v/>
      </c>
      <c r="BC201" s="275">
        <f>VLOOKUP(C201,MOVI!C:DT,19,0)</f>
        <v>5000000</v>
      </c>
      <c r="BD201" s="275">
        <f>VLOOKUP(C201,FPT!B:BB,19,0)</f>
        <v>5000000</v>
      </c>
      <c r="BE201" t="str">
        <f t="shared" si="244"/>
        <v/>
      </c>
      <c r="BF201">
        <f>VLOOKUP(C201,MOVI!C:DT,20,0)</f>
        <v>0</v>
      </c>
      <c r="BG201" s="252">
        <f>VLOOKUP(C201,FPT!B:BE,20,0)</f>
        <v>0</v>
      </c>
      <c r="BH201" t="str">
        <f t="shared" si="245"/>
        <v/>
      </c>
      <c r="BI201" s="275">
        <f>VLOOKUP(C201,MOVI!C:DT,21,0)</f>
        <v>5000000</v>
      </c>
      <c r="BJ201" s="275">
        <f>VLOOKUP(C201,FPT!B:BH,21,0)</f>
        <v>5000000</v>
      </c>
      <c r="BK201" t="str">
        <f t="shared" si="246"/>
        <v/>
      </c>
      <c r="BL201" s="275">
        <f>VLOOKUP(C201,MOVI!C:DT,22,0)</f>
        <v>0</v>
      </c>
      <c r="BM201" s="275">
        <f>VLOOKUP(C201,FPT!B:BK,22,0)</f>
        <v>0</v>
      </c>
      <c r="BN201" t="str">
        <f t="shared" si="247"/>
        <v/>
      </c>
      <c r="BO201" s="275">
        <f>VLOOKUP(C201,MOVI!C:DT,23,0)</f>
        <v>0</v>
      </c>
      <c r="BP201" s="275">
        <f>VLOOKUP(C201,FPT!B:BN,23,0)</f>
        <v>0</v>
      </c>
      <c r="BQ201" t="str">
        <f t="shared" si="248"/>
        <v/>
      </c>
      <c r="BR201" s="275">
        <f>VLOOKUP(C201,MOVI!C:DT,24,0)</f>
        <v>0</v>
      </c>
      <c r="BS201" s="275">
        <f>VLOOKUP(C201,FPT!B:BQ,24,0)</f>
        <v>0</v>
      </c>
      <c r="BT201" t="str">
        <f t="shared" si="249"/>
        <v/>
      </c>
      <c r="BU201" s="275">
        <f>VLOOKUP(C201,MOVI!C:DT,25,0)</f>
        <v>0</v>
      </c>
      <c r="BV201" s="275">
        <f>VLOOKUP(C201,FPT!B:BT,25,0)</f>
        <v>0</v>
      </c>
      <c r="BW201" t="str">
        <f t="shared" si="250"/>
        <v/>
      </c>
      <c r="BX201" s="275">
        <f>VLOOKUP(C201,MOVI!C:DT,26,0)</f>
        <v>0</v>
      </c>
      <c r="BY201" s="275">
        <f>VLOOKUP(C201,FPT!B:BW,26,0)</f>
        <v>0</v>
      </c>
      <c r="BZ201" t="str">
        <f t="shared" si="251"/>
        <v/>
      </c>
      <c r="CA201" s="275">
        <f>VLOOKUP(C201,MOVI!C:DT,27,0)</f>
        <v>730000</v>
      </c>
      <c r="CB201" s="275">
        <f>VLOOKUP(C201,FPT!B:BZ,27,0)</f>
        <v>730000</v>
      </c>
      <c r="CC201" t="str">
        <f t="shared" si="252"/>
        <v/>
      </c>
      <c r="CD201" s="275">
        <f>VLOOKUP(C201,MOVI!C:DT,28,0)</f>
        <v>730000</v>
      </c>
      <c r="CE201" s="275">
        <f>VLOOKUP(C201,FPT!B:CC,28,0)</f>
        <v>730000</v>
      </c>
      <c r="CF201" t="str">
        <f t="shared" si="253"/>
        <v/>
      </c>
      <c r="CG201" t="str">
        <f>VLOOKUP(C201,MOVI!C:DT,29,0)</f>
        <v>CN</v>
      </c>
      <c r="CH201" s="252" t="str">
        <f>VLOOKUP(C201,FPT!B:CF,29,0)</f>
        <v>CN</v>
      </c>
      <c r="CI201" t="str">
        <f t="shared" si="254"/>
        <v/>
      </c>
      <c r="CJ201">
        <f>VLOOKUP(C201,MOVI!C:DT,30,0)</f>
        <v>26</v>
      </c>
      <c r="CK201" s="252">
        <f>VLOOKUP(C201,FPT!B:CI,30,0)</f>
        <v>26</v>
      </c>
      <c r="CL201" t="str">
        <f t="shared" si="255"/>
        <v/>
      </c>
      <c r="CM201">
        <f>VLOOKUP(C201,MOVI!C:DT,31,0)</f>
        <v>23.5</v>
      </c>
      <c r="CN201" s="252">
        <f>VLOOKUP(C201,FPT!B:CL,31,0)</f>
        <v>23.5</v>
      </c>
      <c r="CO201" t="str">
        <f t="shared" si="256"/>
        <v/>
      </c>
      <c r="CP201" s="275">
        <f>VLOOKUP(C201,MOVI!C:DT,32,0)</f>
        <v>2.5</v>
      </c>
      <c r="CQ201" s="275">
        <f>VLOOKUP(C201,FPT!B:CO,32,0)</f>
        <v>2.5</v>
      </c>
      <c r="CR201" t="str">
        <f t="shared" si="257"/>
        <v/>
      </c>
      <c r="CS201" s="275">
        <f>VLOOKUP(C201,MOVI!C:DT,33,0)</f>
        <v>0</v>
      </c>
      <c r="CT201" s="275">
        <f>VLOOKUP(C201,FPT!B:CR,33,0)</f>
        <v>0</v>
      </c>
      <c r="CU201" t="str">
        <f t="shared" si="258"/>
        <v/>
      </c>
      <c r="CV201" s="275">
        <f>VLOOKUP(C201,MOVI!C:DT,34,0)</f>
        <v>0</v>
      </c>
      <c r="CW201" s="275">
        <f>VLOOKUP(C201,FPT!B:CU,34,0)</f>
        <v>0</v>
      </c>
      <c r="CX201" t="str">
        <f t="shared" si="259"/>
        <v/>
      </c>
      <c r="CY201" s="275">
        <f>VLOOKUP(C201,MOVI!C:DT,35,0)</f>
        <v>26</v>
      </c>
      <c r="CZ201" s="275">
        <f>VLOOKUP(C201,FPT!B:CX,35,0)</f>
        <v>26</v>
      </c>
      <c r="DA201" t="str">
        <f t="shared" si="260"/>
        <v/>
      </c>
      <c r="DB201" s="275">
        <f>VLOOKUP(C201,MOVI!C:DT,36,0)</f>
        <v>0</v>
      </c>
      <c r="DC201" s="275">
        <f>VLOOKUP(C201,FPT!B:DA,36,0)</f>
        <v>0</v>
      </c>
      <c r="DD201" t="str">
        <f t="shared" si="261"/>
        <v/>
      </c>
      <c r="DE201" s="275">
        <f>VLOOKUP(C201,MOVI!C:DT,37,0)</f>
        <v>8</v>
      </c>
      <c r="DF201" s="275">
        <f>VLOOKUP(C201,FPT!B:DD,37,0)</f>
        <v>8</v>
      </c>
      <c r="DG201" t="str">
        <f t="shared" si="262"/>
        <v/>
      </c>
      <c r="DH201" s="275">
        <f>VLOOKUP(C201,MOVI!C:DT,38,0)</f>
        <v>0</v>
      </c>
      <c r="DI201" s="275">
        <f>VLOOKUP(C201,FPT!B:DG,38,0)</f>
        <v>0</v>
      </c>
      <c r="DJ201" t="str">
        <f t="shared" si="263"/>
        <v/>
      </c>
      <c r="DK201" s="275">
        <f>VLOOKUP(C201,MOVI!C:DT,39,0)</f>
        <v>8</v>
      </c>
      <c r="DL201" s="275">
        <f>VLOOKUP(C201,FPT!B:DJ,39,0)</f>
        <v>8</v>
      </c>
      <c r="DM201" t="str">
        <f t="shared" si="264"/>
        <v/>
      </c>
      <c r="DN201" s="275">
        <f>VLOOKUP(C201,MOVI!C:DT,40,0)</f>
        <v>16</v>
      </c>
      <c r="DO201" s="275">
        <f>VLOOKUP(C201,FPT!B:DM,40,0)</f>
        <v>16</v>
      </c>
      <c r="DP201" t="str">
        <f t="shared" si="265"/>
        <v/>
      </c>
      <c r="DQ201" s="275">
        <f>VLOOKUP(C201,MOVI!C:DT,41,0)</f>
        <v>8</v>
      </c>
      <c r="DR201" s="275">
        <f>VLOOKUP(C201,FPT!B:DP,41,0)</f>
        <v>8</v>
      </c>
      <c r="DS201" t="str">
        <f t="shared" si="266"/>
        <v/>
      </c>
      <c r="DT201" s="275">
        <f>VLOOKUP(C201,MOVI!C:DT,42,0)</f>
        <v>5000000</v>
      </c>
      <c r="DU201" s="275">
        <f>ROUND(VLOOKUP(C201,FPT!B:DS,42,0),0)</f>
        <v>5000000</v>
      </c>
      <c r="DV201" t="str">
        <f t="shared" si="267"/>
        <v/>
      </c>
      <c r="DW201" s="275">
        <f>VLOOKUP(C201,MOVI!C:DT,43,0)</f>
        <v>0</v>
      </c>
      <c r="DX201" s="275">
        <f>VLOOKUP(C201,FPT!B:DV,43,0)</f>
        <v>0</v>
      </c>
      <c r="DY201" t="str">
        <f t="shared" si="268"/>
        <v/>
      </c>
      <c r="DZ201" s="275">
        <f>VLOOKUP(C201,MOVI!C:DT,44,0)</f>
        <v>384615</v>
      </c>
      <c r="EA201" s="275">
        <f>VLOOKUP(C201,FPT!B:DY,44,0)</f>
        <v>384615</v>
      </c>
      <c r="EB201" t="str">
        <f t="shared" si="269"/>
        <v/>
      </c>
      <c r="EC201" s="275">
        <f>VLOOKUP(C201,MOVI!C:DT,45,0)</f>
        <v>5384615</v>
      </c>
      <c r="ED201" s="275">
        <f>ROUND(VLOOKUP(C201,FPT!B:EB,45,0),0)</f>
        <v>5384615</v>
      </c>
      <c r="EE201" t="str">
        <f t="shared" si="270"/>
        <v/>
      </c>
      <c r="EF201" s="275">
        <f>VLOOKUP(C201,MOVI!C:DT,46,0)</f>
        <v>0</v>
      </c>
      <c r="EG201" s="275">
        <f>VLOOKUP(C201,FPT!B:EE,46,0)</f>
        <v>0</v>
      </c>
      <c r="EH201" t="str">
        <f t="shared" si="271"/>
        <v/>
      </c>
      <c r="EI201" s="275">
        <f>VLOOKUP(C201,MOVI!C:DT,47,0)</f>
        <v>0</v>
      </c>
      <c r="EJ201" s="275">
        <f>VLOOKUP(C201,FPT!B:EH,47,0)</f>
        <v>0</v>
      </c>
      <c r="EK201" t="str">
        <f t="shared" si="272"/>
        <v/>
      </c>
      <c r="EL201" s="275">
        <f>VLOOKUP(C201,MOVI!C:DT,48,0)</f>
        <v>0</v>
      </c>
      <c r="EM201" s="275">
        <f>VLOOKUP(C201,FPT!B:EK,48,0)</f>
        <v>0</v>
      </c>
      <c r="EN201" t="str">
        <f t="shared" si="273"/>
        <v/>
      </c>
      <c r="EO201" s="275">
        <f>VLOOKUP(C201,MOVI!C:DT,49,0)</f>
        <v>0</v>
      </c>
      <c r="EP201" s="275">
        <f>VLOOKUP(C201,FPT!B:EN,49,0)</f>
        <v>0</v>
      </c>
      <c r="EQ201" t="str">
        <f t="shared" si="274"/>
        <v/>
      </c>
      <c r="ER201" s="275">
        <f>VLOOKUP(C201,MOVI!C:DT,50,0)</f>
        <v>0</v>
      </c>
      <c r="ES201" s="275">
        <f>VLOOKUP(C201,FPT!B:EQ,50,0)</f>
        <v>0</v>
      </c>
      <c r="ET201" t="str">
        <f t="shared" si="275"/>
        <v/>
      </c>
      <c r="EU201" s="275">
        <f>VLOOKUP(C201,MOVI!C:DT,51,0)</f>
        <v>0</v>
      </c>
      <c r="EV201" s="275">
        <f>VLOOKUP(C201,FPT!B:ET,51,0)</f>
        <v>0</v>
      </c>
      <c r="EW201" t="str">
        <f t="shared" si="276"/>
        <v/>
      </c>
      <c r="EX201" s="275">
        <f>VLOOKUP(C201,MOVI!C:DT,52,0)</f>
        <v>0</v>
      </c>
      <c r="EY201" s="275">
        <f>VLOOKUP(C201,FPT!B:EW,52,0)</f>
        <v>0</v>
      </c>
      <c r="EZ201" t="str">
        <f t="shared" si="277"/>
        <v/>
      </c>
      <c r="FA201" s="275">
        <f>VLOOKUP(C201,MOVI!C:DT,53,0)</f>
        <v>0</v>
      </c>
      <c r="FB201" s="275">
        <f>VLOOKUP(C201,FPT!B:EZ,53,0)</f>
        <v>0</v>
      </c>
      <c r="FC201" t="str">
        <f t="shared" si="278"/>
        <v/>
      </c>
      <c r="FD201" s="275">
        <f>VLOOKUP(C201,MOVI!C:DT,54,0)</f>
        <v>0</v>
      </c>
      <c r="FE201" s="275">
        <f>VLOOKUP(C201,FPT!B:FC,54,0)</f>
        <v>0</v>
      </c>
      <c r="FF201" t="str">
        <f t="shared" si="279"/>
        <v/>
      </c>
      <c r="FG201" s="275">
        <f>VLOOKUP(C201,MOVI!C:DT,55,0)</f>
        <v>659808</v>
      </c>
      <c r="FH201" s="275">
        <f>VLOOKUP(C201,FPT!B:FF,55,0)</f>
        <v>659808</v>
      </c>
      <c r="FI201" t="str">
        <f t="shared" si="280"/>
        <v/>
      </c>
      <c r="FJ201" s="275">
        <f>VLOOKUP(C201,MOVI!C:DT,56,0)</f>
        <v>659808</v>
      </c>
      <c r="FK201" s="275">
        <f>VLOOKUP(C201,FPT!B:FI,56,0)</f>
        <v>659808</v>
      </c>
      <c r="FL201" t="str">
        <f t="shared" si="281"/>
        <v/>
      </c>
      <c r="FM201" s="275">
        <f>VLOOKUP(C201,MOVI!C:DT,57,0)</f>
        <v>2000438</v>
      </c>
      <c r="FN201" s="275">
        <f>VLOOKUP(C201,FPT!B:FL,57,0)</f>
        <v>2000438</v>
      </c>
      <c r="FO201" t="str">
        <f t="shared" si="282"/>
        <v/>
      </c>
      <c r="FP201" s="275">
        <f>VLOOKUP(C201,MOVI!C:DT,58,0)</f>
        <v>0</v>
      </c>
      <c r="FQ201" s="275">
        <f>VLOOKUP(C201,FPT!B:FO,58,0)</f>
        <v>0</v>
      </c>
      <c r="FR201" t="str">
        <f t="shared" si="283"/>
        <v/>
      </c>
      <c r="FS201" s="275">
        <f>VLOOKUP(C201,MOVI!C:DT,59,0)</f>
        <v>0</v>
      </c>
      <c r="FT201" s="275">
        <f>VLOOKUP(C201,FPT!B:FR,59,0)</f>
        <v>0</v>
      </c>
      <c r="FU201" t="str">
        <f t="shared" si="284"/>
        <v/>
      </c>
      <c r="FV201" s="275">
        <f>VLOOKUP(C201,MOVI!C:DT,60,0)</f>
        <v>0</v>
      </c>
      <c r="FW201" s="275">
        <f>VLOOKUP(C201,FPT!B:FU,60,0)</f>
        <v>0</v>
      </c>
      <c r="FX201" t="str">
        <f t="shared" si="285"/>
        <v/>
      </c>
      <c r="FY201" s="275">
        <f>VLOOKUP(C201,MOVI!C:DT,61,0)</f>
        <v>0</v>
      </c>
      <c r="FZ201" s="275">
        <f>VLOOKUP(C201,FPT!B:FX,61,0)</f>
        <v>0</v>
      </c>
      <c r="GA201" t="str">
        <f t="shared" si="286"/>
        <v/>
      </c>
      <c r="GB201" s="275">
        <f>VLOOKUP(C201,MOVI!C:DT,62,0)</f>
        <v>150000</v>
      </c>
      <c r="GC201" s="275">
        <f>VLOOKUP(C201,FPT!B:GA,62,0)</f>
        <v>150000</v>
      </c>
      <c r="GD201" t="str">
        <f t="shared" si="287"/>
        <v/>
      </c>
      <c r="GE201" s="275">
        <f>VLOOKUP(C201,MOVI!C:DT,63,0)</f>
        <v>0</v>
      </c>
      <c r="GF201" s="275">
        <f>VLOOKUP(C201,FPT!B:GD,63,0)</f>
        <v>0</v>
      </c>
      <c r="GG201" t="str">
        <f t="shared" si="288"/>
        <v/>
      </c>
      <c r="GH201" s="275">
        <f>VLOOKUP(C201,MOVI!C:DT,64,0)</f>
        <v>0</v>
      </c>
      <c r="GI201" s="275">
        <f>VLOOKUP(C201,FPT!B:GG,64,0)</f>
        <v>0</v>
      </c>
      <c r="GJ201" t="str">
        <f t="shared" si="289"/>
        <v/>
      </c>
      <c r="GK201" s="275">
        <f>VLOOKUP(C201,MOVI!C:DT,65,0)</f>
        <v>0</v>
      </c>
      <c r="GL201" s="275">
        <f>VLOOKUP(C201,FPT!B:GJ,65,0)</f>
        <v>0</v>
      </c>
      <c r="GM201" t="str">
        <f t="shared" si="290"/>
        <v/>
      </c>
      <c r="GN201" s="275">
        <f>VLOOKUP(C201,MOVI!C:DT,66,0)</f>
        <v>0</v>
      </c>
      <c r="GO201" s="275">
        <f>VLOOKUP(C201,FPT!B:GM,66,0)</f>
        <v>0</v>
      </c>
      <c r="GP201" t="str">
        <f t="shared" si="291"/>
        <v/>
      </c>
      <c r="GQ201" s="275">
        <f>VLOOKUP(C201,MOVI!C:DT,67,0)</f>
        <v>0</v>
      </c>
      <c r="GR201" s="275">
        <f>VLOOKUP(C201,FPT!B:GP,67,0)</f>
        <v>0</v>
      </c>
      <c r="GS201" t="str">
        <f t="shared" si="292"/>
        <v/>
      </c>
      <c r="GT201" s="275">
        <f>VLOOKUP(C201,MOVI!C:DT,68,0)</f>
        <v>0</v>
      </c>
      <c r="GU201" s="275">
        <f>VLOOKUP(C201,FPT!B:GS,68,0)</f>
        <v>0</v>
      </c>
      <c r="GV201" t="str">
        <f t="shared" si="293"/>
        <v/>
      </c>
      <c r="GW201" s="275">
        <f>VLOOKUP(C201,MOVI!C:DT,69,0)</f>
        <v>0</v>
      </c>
      <c r="GX201" s="275">
        <f>VLOOKUP(C201,FPT!B:GV,69,0)</f>
        <v>0</v>
      </c>
      <c r="GY201" t="str">
        <f t="shared" si="294"/>
        <v/>
      </c>
      <c r="GZ201" s="275">
        <f>VLOOKUP(C201,MOVI!C:DT,70,0)</f>
        <v>2150438</v>
      </c>
      <c r="HA201" s="275">
        <f>VLOOKUP(C201,FPT!B:GY,70,0)</f>
        <v>2150438</v>
      </c>
      <c r="HB201" t="str">
        <f t="shared" si="295"/>
        <v/>
      </c>
      <c r="HC201" s="275">
        <f>VLOOKUP(C201,MOVI!C:DT,71,0)</f>
        <v>8194861</v>
      </c>
      <c r="HD201" s="275">
        <f>ROUND(VLOOKUP(C201,FPT!B:HB,71,0),0)</f>
        <v>8194861</v>
      </c>
      <c r="HE201" t="str">
        <f t="shared" si="296"/>
        <v/>
      </c>
      <c r="HF201" s="275">
        <f>ROUND(VLOOKUP(C201,MOVI!C:DT,72,0),0)</f>
        <v>192308</v>
      </c>
      <c r="HG201" s="275">
        <f>ROUND(VLOOKUP(C201,FPT!B:HE,72,0),0)</f>
        <v>192308</v>
      </c>
      <c r="HH201" t="str">
        <f t="shared" si="297"/>
        <v/>
      </c>
      <c r="HI201" s="275">
        <f>VLOOKUP(C201,MOVI!C:DT,73,0)</f>
        <v>0</v>
      </c>
      <c r="HJ201" s="275">
        <f>VLOOKUP(C201,FPT!B:HH,73,0)</f>
        <v>0</v>
      </c>
      <c r="HK201" t="str">
        <f t="shared" si="298"/>
        <v/>
      </c>
      <c r="HL201" s="275">
        <f>VLOOKUP(C201,MOVI!C:DT,74,0)</f>
        <v>659808</v>
      </c>
      <c r="HM201" s="275">
        <f>VLOOKUP(C201,FPT!B:HK,74,0)</f>
        <v>659808</v>
      </c>
      <c r="HN201" t="str">
        <f t="shared" si="299"/>
        <v/>
      </c>
      <c r="HO201" s="275">
        <f>VLOOKUP(C201,MOVI!C:DT,75,0)</f>
        <v>11000000</v>
      </c>
      <c r="HP201" s="275">
        <f>VLOOKUP(C201,FPT!B:HN,75,0)</f>
        <v>11000000</v>
      </c>
      <c r="HQ201" t="str">
        <f t="shared" si="300"/>
        <v/>
      </c>
      <c r="HR201" s="275">
        <f>VLOOKUP(C201,MOVI!C:DT,76,0)</f>
        <v>0</v>
      </c>
      <c r="HS201" s="275">
        <f>VLOOKUP(C201,FPT!B:HQ,76,0)</f>
        <v>0</v>
      </c>
      <c r="HT201" t="str">
        <f t="shared" si="301"/>
        <v/>
      </c>
      <c r="HU201" s="275">
        <f>VLOOKUP(C201,MOVI!C:DT,77,0)</f>
        <v>0</v>
      </c>
      <c r="HV201" s="275">
        <f>VLOOKUP(C201,FPT!B:HT,77,0)</f>
        <v>0</v>
      </c>
      <c r="HW201" t="str">
        <f t="shared" si="302"/>
        <v/>
      </c>
      <c r="HX201" s="274">
        <f>VLOOKUP(C201,MOVI!C:CB,78,0)</f>
        <v>400000</v>
      </c>
      <c r="HY201" s="261">
        <f>VLOOKUP(C201,FPT!$B:$CA,78,0)</f>
        <v>400000</v>
      </c>
      <c r="HZ201" t="str">
        <f t="shared" si="303"/>
        <v/>
      </c>
      <c r="IA201" s="275">
        <f>VLOOKUP(C201,MOVI!C:CD,79,0)</f>
        <v>50000</v>
      </c>
      <c r="IB201" s="275">
        <f>VLOOKUP(C201,FPT!B:HZ,79,0)</f>
        <v>50000</v>
      </c>
      <c r="IC201" t="str">
        <f t="shared" si="304"/>
        <v/>
      </c>
      <c r="ID201" s="275">
        <f>VLOOKUP(C201,MOVI!C:CD,80,0)</f>
        <v>75000</v>
      </c>
      <c r="IE201" s="275">
        <f>VLOOKUP(C201,FPT!B:IC,80,0)</f>
        <v>75000</v>
      </c>
      <c r="IF201" t="str">
        <f t="shared" si="305"/>
        <v/>
      </c>
      <c r="IG201" s="275">
        <f>VLOOKUP(C201,MOVI!C:DT,81,0)</f>
        <v>0</v>
      </c>
      <c r="IH201" s="275">
        <f>VLOOKUP(C201,FPT!B:IF,81,0)</f>
        <v>0</v>
      </c>
      <c r="II201" t="str">
        <f t="shared" si="306"/>
        <v/>
      </c>
      <c r="IJ201" s="275">
        <f>VLOOKUP(C201,MOVI!C:DT,82,0)</f>
        <v>525000</v>
      </c>
      <c r="IK201" s="275">
        <f>VLOOKUP(C201,FPT!B:II,82,0)</f>
        <v>525000</v>
      </c>
      <c r="IL201" t="str">
        <f t="shared" si="307"/>
        <v/>
      </c>
      <c r="IM201" s="275">
        <f>ROUND(VLOOKUP(C201,MOVI!C:DT,83,0),0)</f>
        <v>12377116</v>
      </c>
      <c r="IN201" s="275">
        <f>ROUND(VLOOKUP(C201,FPT!B:IL,83,0),0)</f>
        <v>12377116</v>
      </c>
      <c r="IO201" t="str">
        <f t="shared" si="308"/>
        <v/>
      </c>
      <c r="IP201" s="275">
        <f>VLOOKUP(C201,MOVI!C:DT,84,0)</f>
        <v>0</v>
      </c>
      <c r="IQ201" s="275">
        <f>VLOOKUP(C201,FPT!B:IO,84,0)</f>
        <v>0</v>
      </c>
      <c r="IR201" t="str">
        <f t="shared" si="309"/>
        <v/>
      </c>
      <c r="IS201" s="275">
        <f>ROUND(VLOOKUP(C201,MOVI!C:DT,85,0),0)</f>
        <v>0</v>
      </c>
      <c r="IT201" s="275">
        <f>ROUND(VLOOKUP(C201,FPT!B:IR,85,0),0)</f>
        <v>0</v>
      </c>
      <c r="IU201" t="str">
        <f t="shared" si="310"/>
        <v/>
      </c>
      <c r="IV201" s="275">
        <f>VLOOKUP(C201,MOVI!C:DT,86,0)</f>
        <v>0</v>
      </c>
      <c r="IW201" s="275">
        <f>VLOOKUP(C201,FPT!B:IU,86,0)</f>
        <v>0</v>
      </c>
      <c r="IX201" t="str">
        <f t="shared" si="311"/>
        <v/>
      </c>
      <c r="IY201" s="275">
        <f>ROUND(VLOOKUP(C201,MOVI!C:DT,87,0),0)</f>
        <v>0</v>
      </c>
      <c r="IZ201" s="275">
        <f>ROUND(VLOOKUP(C201,FPT!B:IX,87,0),0)</f>
        <v>0</v>
      </c>
      <c r="JA201" t="str">
        <f t="shared" si="312"/>
        <v/>
      </c>
      <c r="JB201" s="275">
        <f>VLOOKUP(C201,MOVI!C:DT,88,0)</f>
        <v>0</v>
      </c>
      <c r="JC201" s="275">
        <f>VLOOKUP(C201,FPT!B:JA,88,0)</f>
        <v>0</v>
      </c>
      <c r="JD201" t="str">
        <f t="shared" si="313"/>
        <v/>
      </c>
      <c r="JE201" s="275">
        <f>VLOOKUP(C201,MOVI!C:DT,89,0)</f>
        <v>50000</v>
      </c>
      <c r="JF201" s="275">
        <f>VLOOKUP(C201,FPT!B:JD,89,0)</f>
        <v>50000</v>
      </c>
      <c r="JG201" t="str">
        <f t="shared" si="314"/>
        <v/>
      </c>
      <c r="JH201" s="275">
        <f>VLOOKUP(C201,MOVI!C:DT,90,0)</f>
        <v>0</v>
      </c>
      <c r="JI201" s="275">
        <f>VLOOKUP(C201,FPT!B:JG,90,0)</f>
        <v>0</v>
      </c>
      <c r="JJ201" t="str">
        <f t="shared" si="315"/>
        <v/>
      </c>
      <c r="JK201" s="275">
        <f>VLOOKUP(C201,MOVI!C:DT,91,0)</f>
        <v>0</v>
      </c>
      <c r="JL201" s="275">
        <f>VLOOKUP(C201,FPT!B:JJ,91,0)</f>
        <v>0</v>
      </c>
      <c r="JM201" t="str">
        <f t="shared" si="316"/>
        <v/>
      </c>
      <c r="JN201" s="275">
        <f>VLOOKUP(C201,MOVI!C:DT,92,0)</f>
        <v>0</v>
      </c>
      <c r="JO201" s="275">
        <f>VLOOKUP(C201,FPT!B:JM,92,0)</f>
        <v>0</v>
      </c>
      <c r="JP201" t="str">
        <f t="shared" si="317"/>
        <v/>
      </c>
      <c r="JQ201" s="275">
        <f>VLOOKUP(C201,MOVI!C:DT,93,0)</f>
        <v>0</v>
      </c>
      <c r="JR201" s="275">
        <f>VLOOKUP(C201,FPT!B:JP,93,0)</f>
        <v>0</v>
      </c>
      <c r="JS201" t="str">
        <f t="shared" si="318"/>
        <v/>
      </c>
      <c r="JT201" s="275">
        <f>VLOOKUP(C201,MOVI!C:DT,94,0)</f>
        <v>50000</v>
      </c>
      <c r="JU201" s="275">
        <f>VLOOKUP(C201,FPT!B:JS,94,0)</f>
        <v>50000</v>
      </c>
      <c r="JV201" t="str">
        <f t="shared" si="319"/>
        <v/>
      </c>
      <c r="JW201" s="275">
        <f>VLOOKUP(C201,MOVI!C:DT,95,0)</f>
        <v>7619861</v>
      </c>
      <c r="JX201" s="275">
        <f>VLOOKUP(C201,FPT!B:JV,95,0)</f>
        <v>7619861</v>
      </c>
      <c r="JY201" t="str">
        <f t="shared" si="320"/>
        <v/>
      </c>
      <c r="JZ201" s="275">
        <f>VLOOKUP(C201,MOVI!C:DT,96,0)</f>
        <v>0</v>
      </c>
      <c r="KA201" s="275">
        <f>VLOOKUP(C201,FPT!B:JY,96,0)</f>
        <v>0</v>
      </c>
      <c r="KB201" t="str">
        <f t="shared" si="321"/>
        <v/>
      </c>
      <c r="KC201" s="275">
        <f>VLOOKUP(C201,MOVI!C:DT,97,0)</f>
        <v>7619861</v>
      </c>
      <c r="KD201" s="275">
        <f>VLOOKUP(C201,FPT!B:KB,97,0)</f>
        <v>7619861</v>
      </c>
      <c r="KE201" t="str">
        <f t="shared" si="322"/>
        <v/>
      </c>
      <c r="KF201" s="275">
        <f>VLOOKUP(C201,MOVI!C:DT,98,0)</f>
        <v>850000.00000000012</v>
      </c>
      <c r="KG201" s="275">
        <f>VLOOKUP(C201,FPT!B:KE,98,0)</f>
        <v>850000</v>
      </c>
      <c r="KH201" t="str">
        <f t="shared" si="323"/>
        <v/>
      </c>
      <c r="KI201" s="275">
        <f>VLOOKUP(C201,MOVI!C:DT,99,0)</f>
        <v>0</v>
      </c>
      <c r="KJ201" s="275">
        <f>VLOOKUP(C201,FPT!B:KH,99,0)</f>
        <v>0</v>
      </c>
      <c r="KK201" t="str">
        <f t="shared" si="324"/>
        <v/>
      </c>
      <c r="KL201" s="275">
        <f>VLOOKUP(C201,MOVI!C:DT,100,0)</f>
        <v>150000</v>
      </c>
      <c r="KM201" s="275">
        <f>VLOOKUP(C201,FPT!B:KK,100,0)</f>
        <v>150000</v>
      </c>
      <c r="KN201" t="str">
        <f t="shared" si="325"/>
        <v/>
      </c>
      <c r="KO201" s="275">
        <f>VLOOKUP(C201,MOVI!C:DT,101,0)</f>
        <v>0</v>
      </c>
      <c r="KP201" s="275">
        <f>VLOOKUP(C201,FPT!B:KN,101,0)</f>
        <v>0</v>
      </c>
      <c r="KQ201" t="str">
        <f t="shared" si="326"/>
        <v/>
      </c>
      <c r="KR201" s="275">
        <f>VLOOKUP(C201,MOVI!C:DT,102,0)</f>
        <v>0</v>
      </c>
      <c r="KS201" s="275">
        <f>VLOOKUP(C201,FPT!B:KQ,102,0)</f>
        <v>0</v>
      </c>
      <c r="KT201" t="str">
        <f t="shared" si="327"/>
        <v/>
      </c>
      <c r="KU201" s="275">
        <f>VLOOKUP(C201,MOVI!C:DT,103,0)</f>
        <v>1000000.0000000001</v>
      </c>
      <c r="KV201" s="275">
        <f>VLOOKUP(C201,FPT!B:KT,103,0)</f>
        <v>1000000</v>
      </c>
      <c r="KW201" t="str">
        <f t="shared" si="328"/>
        <v/>
      </c>
      <c r="KX201" s="275">
        <f>VLOOKUP(C201,MOVI!C:DT,104,0)</f>
        <v>1525000</v>
      </c>
      <c r="KY201" s="275">
        <f>VLOOKUP(C201,FPT!B:KW,104,0)</f>
        <v>1525000</v>
      </c>
      <c r="KZ201" t="str">
        <f t="shared" si="329"/>
        <v/>
      </c>
      <c r="LA201" s="275">
        <f>VLOOKUP(C201,MOVI!C:DT,105,0)</f>
        <v>100000</v>
      </c>
      <c r="LB201" s="275">
        <f>VLOOKUP(C201,FPT!B:KZ,105,0)</f>
        <v>100000</v>
      </c>
      <c r="LC201" t="str">
        <f t="shared" si="330"/>
        <v/>
      </c>
      <c r="LD201" s="275">
        <f>VLOOKUP(C201,MOVI!C:DT,106,0)</f>
        <v>9294861</v>
      </c>
      <c r="LE201" s="275">
        <f>VLOOKUP(C201,FPT!B:LC,106,0)</f>
        <v>9294861</v>
      </c>
      <c r="LF201" t="str">
        <f t="shared" si="331"/>
        <v/>
      </c>
      <c r="LG201" s="273">
        <f>VLOOKUP(C201,MOVI!C:DT,107,0)</f>
        <v>0</v>
      </c>
      <c r="LH201" s="273">
        <f>VLOOKUP(C201,FPT!B:LF,107,0)</f>
        <v>0</v>
      </c>
      <c r="LI201" t="str">
        <f t="shared" si="332"/>
        <v/>
      </c>
      <c r="LJ201" t="str">
        <f>VLOOKUP(C201,MOVI!C:DV,108,0)</f>
        <v>MoviSouthSales</v>
      </c>
      <c r="LK201" s="252" t="str">
        <f>VLOOKUP(C201,FPT!B:LI,108,0)</f>
        <v>MoviSouthSales</v>
      </c>
      <c r="LL201" t="str">
        <f t="shared" si="333"/>
        <v/>
      </c>
      <c r="LM201" s="275">
        <f>ROUND(VLOOKUP(C201,MOVI!C:DV,109,0),0)</f>
        <v>416667</v>
      </c>
      <c r="LN201" s="275">
        <f>ROUND(VLOOKUP(C201,FPT!B:LL,109,0),0)</f>
        <v>416667</v>
      </c>
      <c r="LO201" t="str">
        <f t="shared" si="334"/>
        <v/>
      </c>
      <c r="LP201" t="str">
        <f>VLOOKUP(C201,MOVI!C:DV,110,0)</f>
        <v>HO</v>
      </c>
      <c r="LQ201" s="247" t="str">
        <f>VLOOKUP(C201,FPT!B:LO,110,0)</f>
        <v>HO</v>
      </c>
      <c r="LR201" t="str">
        <f t="shared" si="335"/>
        <v/>
      </c>
      <c r="LS201">
        <f>MOVI!DI196</f>
        <v>22</v>
      </c>
      <c r="LV201">
        <f>MOVI!DJ196</f>
        <v>0</v>
      </c>
      <c r="LW201">
        <f>MOVI!DK196</f>
        <v>0</v>
      </c>
      <c r="LX201" t="str">
        <f>MOVI!DL196</f>
        <v>x</v>
      </c>
      <c r="LY201">
        <f>MOVI!DM196</f>
        <v>0</v>
      </c>
      <c r="LZ201">
        <f>MOVI!DN196</f>
        <v>50000</v>
      </c>
      <c r="MA201">
        <f>MOVI!DO196</f>
        <v>0</v>
      </c>
      <c r="MB201" t="str">
        <f>MOVI!DP196</f>
        <v>HO</v>
      </c>
      <c r="MC201">
        <f>MOVI!DQ196</f>
        <v>0</v>
      </c>
      <c r="MD201">
        <f>MOVI!DR196</f>
        <v>0</v>
      </c>
      <c r="ME201" t="str">
        <f>VLOOKUP(C201,MOVI!C:DV,121,0)</f>
        <v>Group 1</v>
      </c>
      <c r="MF201" s="252" t="str">
        <f>VLOOKUP(C201,FPT!B:MD,111,0)</f>
        <v>Group 1</v>
      </c>
      <c r="MG201" t="str">
        <f t="shared" si="339"/>
        <v/>
      </c>
      <c r="MH201" t="str">
        <f>VLOOKUP(C201,MOVI!C:DT,122,0)</f>
        <v>MoviSouthGroup 1</v>
      </c>
      <c r="MI201" s="252" t="str">
        <f>VLOOKUP(C201,FPT!B:DS,112,0)</f>
        <v>MoviSouthGroup 1</v>
      </c>
      <c r="MJ201" t="str">
        <f t="shared" si="336"/>
        <v/>
      </c>
    </row>
    <row r="202" spans="1:348" x14ac:dyDescent="0.25">
      <c r="A202">
        <v>194</v>
      </c>
      <c r="B202" s="48">
        <v>5769</v>
      </c>
      <c r="C202" s="271" t="s">
        <v>1042</v>
      </c>
      <c r="D202" t="str">
        <f>VLOOKUP(C202,MOVI!C:D,2,0)</f>
        <v>Đặng Thị Xuân Nương</v>
      </c>
      <c r="E202" t="str">
        <f>VLOOKUP(C202,FPT!B:C,2,0)</f>
        <v>Đặng Thị Xuân Nương</v>
      </c>
      <c r="F202" t="str">
        <f t="shared" ref="F202:F265" si="340">IF(D202&lt;&gt;E202,"Lệch","")</f>
        <v/>
      </c>
      <c r="G202" t="str">
        <f>VLOOKUP(C202,MOVI!C:E,3,0)</f>
        <v>Sales</v>
      </c>
      <c r="H202" t="str">
        <f>VLOOKUP(C202,FPT!B:F,3,0)</f>
        <v>Sales</v>
      </c>
      <c r="I202" t="str">
        <f t="shared" ref="I202:I265" si="341">IF(G202&lt;&gt;H202,"Lệch","")</f>
        <v/>
      </c>
      <c r="J202" t="str">
        <f>VLOOKUP(C202,MOVI!C:H,4,0)</f>
        <v>Telesales</v>
      </c>
      <c r="K202" t="str">
        <f>VLOOKUP(C202,FPT!B:I,4,0)</f>
        <v>Telesales</v>
      </c>
      <c r="L202" t="str">
        <f t="shared" ref="L202:L265" si="342">IF(J202&lt;&gt;K202,"Lệch","")</f>
        <v/>
      </c>
      <c r="M202" t="str">
        <f>VLOOKUP(C202,MOVI!C:DT,5,0)</f>
        <v>Associate</v>
      </c>
      <c r="N202" t="str">
        <f>VLOOKUP(C202,FPT!B:L,5,0)</f>
        <v>Associate</v>
      </c>
      <c r="O202" t="str">
        <f t="shared" ref="O202:O265" si="343">IF(M202&lt;&gt;N202,"Lệch","")</f>
        <v/>
      </c>
      <c r="P202" t="str">
        <f>VLOOKUP(C202,MOVI!C:DT,6,0)</f>
        <v>Telesales</v>
      </c>
      <c r="Q202" t="str">
        <f>VLOOKUP(C202,FPT!B:O,6,0)</f>
        <v>Telesales</v>
      </c>
      <c r="R202" t="str">
        <f t="shared" ref="R202:R265" si="344">IF(P202&lt;&gt;Q202,"Lệch","")</f>
        <v/>
      </c>
      <c r="S202" t="str">
        <f>VLOOKUP(C202,MOVI!C:DT,7,0)</f>
        <v>South</v>
      </c>
      <c r="T202" t="str">
        <f>VLOOKUP(C202,FPT!B:R,7,0)</f>
        <v>South</v>
      </c>
      <c r="U202" t="str">
        <f t="shared" ref="U202:U265" si="345">IF(S202&lt;&gt;T202,"Lệch","")</f>
        <v/>
      </c>
      <c r="V202" t="str">
        <f>VLOOKUP(C202,MOVI!C:DT,8,0)</f>
        <v>Movi</v>
      </c>
      <c r="W202" t="str">
        <f>VLOOKUP(C202,FPT!B:U,8,0)</f>
        <v>Movi</v>
      </c>
      <c r="X202" t="str">
        <f t="shared" ref="X202:X265" si="346">IF(V202&lt;&gt;W202,"Lệch","")</f>
        <v/>
      </c>
      <c r="Y202" t="str">
        <f>VLOOKUP(C202,MOVI!C:DT,9,0)</f>
        <v>Full-time</v>
      </c>
      <c r="Z202" t="str">
        <f>VLOOKUP(C202,FPT!B:X,9,0)</f>
        <v>Full-time</v>
      </c>
      <c r="AA202" t="str">
        <f t="shared" ref="AA202:AA265" si="347">IF(Y202&lt;&gt;Z202,"Lệch","")</f>
        <v/>
      </c>
      <c r="AB202" t="str">
        <f>VLOOKUP(C202,MOVI!C:DT,10,0)</f>
        <v>Permanent</v>
      </c>
      <c r="AC202" t="str">
        <f>VLOOKUP(C202,FPT!B:AA,10,0)</f>
        <v>Permanent</v>
      </c>
      <c r="AD202" t="str">
        <f t="shared" ref="AD202:AD265" si="348">IF(AB202&lt;&gt;AC202,"Lệch","")</f>
        <v/>
      </c>
      <c r="AE202" s="247">
        <f>VLOOKUP(C202,MOVI!C:DT,11,0)</f>
        <v>44019</v>
      </c>
      <c r="AF202" s="247">
        <f>VLOOKUP(C202,FPT!B:AD,11,0)</f>
        <v>44019</v>
      </c>
      <c r="AG202" t="str">
        <f t="shared" ref="AG202:AG265" si="349">IF(AE202&lt;&gt;AF202,"Lệch","")</f>
        <v/>
      </c>
      <c r="AH202" s="260" t="str">
        <f>VLOOKUP(C202,MOVI!C:DT,12,0)</f>
        <v/>
      </c>
      <c r="AI202" s="260"/>
      <c r="AJ202" t="str">
        <f t="shared" si="338"/>
        <v/>
      </c>
      <c r="AK202">
        <f>VLOOKUP(C202,MOVI!C:DT,13,0)</f>
        <v>0</v>
      </c>
      <c r="AL202" s="247">
        <f>VLOOKUP(C202,FPT!B:AJ,13,0)</f>
        <v>0</v>
      </c>
      <c r="AM202" t="str">
        <f t="shared" si="337"/>
        <v/>
      </c>
      <c r="AN202" s="247">
        <f>VLOOKUP(C202,MOVI!C:DT,14,0)</f>
        <v>0</v>
      </c>
      <c r="AO202" s="247">
        <f>VLOOKUP(C202,FPT!B:AM,14,0)</f>
        <v>0</v>
      </c>
      <c r="AP202" t="str">
        <f t="shared" ref="AP202:AP265" si="350">IF(AN202&lt;&gt;AO202,"Lệch","")</f>
        <v/>
      </c>
      <c r="AQ202" t="str">
        <f>VLOOKUP(C202,MOVI!C:DT,15,0)</f>
        <v>LC</v>
      </c>
      <c r="AR202" s="247" t="str">
        <f>VLOOKUP(C202,FPT!B:AP,15,0)</f>
        <v>LC</v>
      </c>
      <c r="AS202" t="str">
        <f t="shared" ref="AS202:AS265" si="351">IF(AQ202&lt;&gt;AR202,"Lệch","")</f>
        <v/>
      </c>
      <c r="AT202" s="282" t="str">
        <f>VLOOKUP(C202,MOVI!C:DT,16,0)</f>
        <v>LTTP</v>
      </c>
      <c r="AU202" s="247" t="str">
        <f>VLOOKUP(C202,FPT!B:AS,16,0)</f>
        <v>LTTP</v>
      </c>
      <c r="AV202" t="str">
        <f t="shared" ref="AV202:AV265" si="352">IF(AT202&lt;&gt;AU202,"Lệch","")</f>
        <v/>
      </c>
      <c r="AW202" t="str">
        <f>VLOOKUP(C202,MOVI!C:DT,17,0)</f>
        <v>L</v>
      </c>
      <c r="AX202" s="247" t="str">
        <f>VLOOKUP(C202,FPT!B:AV,17,0)</f>
        <v>L</v>
      </c>
      <c r="AY202" t="str">
        <f t="shared" ref="AY202:AY265" si="353">IF(AW202&lt;&gt;AX202,"Lệch","")</f>
        <v/>
      </c>
      <c r="AZ202">
        <f>VLOOKUP(C202,MOVI!C:DT,18,0)</f>
        <v>0</v>
      </c>
      <c r="BA202" s="247">
        <f>VLOOKUP(C202,FPT!B:AY,18,0)</f>
        <v>0</v>
      </c>
      <c r="BB202" t="str">
        <f t="shared" ref="BB202:BB265" si="354">IF(AZ202&lt;&gt;BA202,"Lệch","")</f>
        <v/>
      </c>
      <c r="BC202" s="275">
        <f>VLOOKUP(C202,MOVI!C:DT,19,0)</f>
        <v>5000000</v>
      </c>
      <c r="BD202" s="275">
        <f>VLOOKUP(C202,FPT!B:BB,19,0)</f>
        <v>5000000</v>
      </c>
      <c r="BE202" t="str">
        <f t="shared" ref="BE202:BE265" si="355">IF(BC202&lt;&gt;BD202,"Lệch","")</f>
        <v/>
      </c>
      <c r="BF202">
        <f>VLOOKUP(C202,MOVI!C:DT,20,0)</f>
        <v>0</v>
      </c>
      <c r="BG202" s="252">
        <f>VLOOKUP(C202,FPT!B:BE,20,0)</f>
        <v>0</v>
      </c>
      <c r="BH202" t="str">
        <f t="shared" ref="BH202:BH265" si="356">IF(BF202&lt;&gt;BG202,"Lệch","")</f>
        <v/>
      </c>
      <c r="BI202" s="275">
        <f>VLOOKUP(C202,MOVI!C:DT,21,0)</f>
        <v>5000000</v>
      </c>
      <c r="BJ202" s="275">
        <f>VLOOKUP(C202,FPT!B:BH,21,0)</f>
        <v>5000000</v>
      </c>
      <c r="BK202" t="str">
        <f t="shared" ref="BK202:BK265" si="357">IF(BI202&lt;&gt;BJ202,"Lệch","")</f>
        <v/>
      </c>
      <c r="BL202" s="275">
        <f>VLOOKUP(C202,MOVI!C:DT,22,0)</f>
        <v>0</v>
      </c>
      <c r="BM202" s="275">
        <f>VLOOKUP(C202,FPT!B:BK,22,0)</f>
        <v>0</v>
      </c>
      <c r="BN202" t="str">
        <f t="shared" ref="BN202:BN265" si="358">IF(BL202&lt;&gt;BM202,"Lệch","")</f>
        <v/>
      </c>
      <c r="BO202" s="275">
        <f>VLOOKUP(C202,MOVI!C:DT,23,0)</f>
        <v>0</v>
      </c>
      <c r="BP202" s="275">
        <f>VLOOKUP(C202,FPT!B:BN,23,0)</f>
        <v>0</v>
      </c>
      <c r="BQ202" t="str">
        <f t="shared" ref="BQ202:BQ265" si="359">IF(BO202&lt;&gt;BP202,"Lệch","")</f>
        <v/>
      </c>
      <c r="BR202" s="275">
        <f>VLOOKUP(C202,MOVI!C:DT,24,0)</f>
        <v>0</v>
      </c>
      <c r="BS202" s="275">
        <f>VLOOKUP(C202,FPT!B:BQ,24,0)</f>
        <v>0</v>
      </c>
      <c r="BT202" t="str">
        <f t="shared" ref="BT202:BT265" si="360">IF(BR202&lt;&gt;BS202,"Lệch","")</f>
        <v/>
      </c>
      <c r="BU202" s="275">
        <f>VLOOKUP(C202,MOVI!C:DT,25,0)</f>
        <v>0</v>
      </c>
      <c r="BV202" s="275">
        <f>VLOOKUP(C202,FPT!B:BT,25,0)</f>
        <v>0</v>
      </c>
      <c r="BW202" t="str">
        <f t="shared" ref="BW202:BW265" si="361">IF(BU202&lt;&gt;BV202,"Lệch","")</f>
        <v/>
      </c>
      <c r="BX202" s="275">
        <f>VLOOKUP(C202,MOVI!C:DT,26,0)</f>
        <v>0</v>
      </c>
      <c r="BY202" s="275">
        <f>VLOOKUP(C202,FPT!B:BW,26,0)</f>
        <v>0</v>
      </c>
      <c r="BZ202" t="str">
        <f t="shared" ref="BZ202:BZ265" si="362">IF(BX202&lt;&gt;BY202,"Lệch","")</f>
        <v/>
      </c>
      <c r="CA202" s="275">
        <f>VLOOKUP(C202,MOVI!C:DT,27,0)</f>
        <v>730000</v>
      </c>
      <c r="CB202" s="275">
        <f>VLOOKUP(C202,FPT!B:BZ,27,0)</f>
        <v>730000</v>
      </c>
      <c r="CC202" t="str">
        <f t="shared" ref="CC202:CC265" si="363">IF(CA202&lt;&gt;CB202,"Lệch","")</f>
        <v/>
      </c>
      <c r="CD202" s="275">
        <f>VLOOKUP(C202,MOVI!C:DT,28,0)</f>
        <v>730000</v>
      </c>
      <c r="CE202" s="275">
        <f>VLOOKUP(C202,FPT!B:CC,28,0)</f>
        <v>730000</v>
      </c>
      <c r="CF202" t="str">
        <f t="shared" ref="CF202:CF265" si="364">IF(CD202&lt;&gt;CE202,"Lệch","")</f>
        <v/>
      </c>
      <c r="CG202" t="str">
        <f>VLOOKUP(C202,MOVI!C:DT,29,0)</f>
        <v>CN</v>
      </c>
      <c r="CH202" s="252" t="str">
        <f>VLOOKUP(C202,FPT!B:CF,29,0)</f>
        <v>CN</v>
      </c>
      <c r="CI202" t="str">
        <f t="shared" ref="CI202:CI265" si="365">IF(CG202&lt;&gt;CH202,"Lệch","")</f>
        <v/>
      </c>
      <c r="CJ202">
        <f>VLOOKUP(C202,MOVI!C:DT,30,0)</f>
        <v>26</v>
      </c>
      <c r="CK202" s="252">
        <f>VLOOKUP(C202,FPT!B:CI,30,0)</f>
        <v>26</v>
      </c>
      <c r="CL202" t="str">
        <f t="shared" ref="CL202:CL265" si="366">IF(CJ202&lt;&gt;CK202,"Lệch","")</f>
        <v/>
      </c>
      <c r="CM202">
        <f>VLOOKUP(C202,MOVI!C:DT,31,0)</f>
        <v>24.5</v>
      </c>
      <c r="CN202" s="252">
        <f>VLOOKUP(C202,FPT!B:CL,31,0)</f>
        <v>24.5</v>
      </c>
      <c r="CO202" t="str">
        <f t="shared" ref="CO202:CO265" si="367">IF(CM202&lt;&gt;CN202,"Lệch","")</f>
        <v/>
      </c>
      <c r="CP202" s="275">
        <f>VLOOKUP(C202,MOVI!C:DT,32,0)</f>
        <v>1.5</v>
      </c>
      <c r="CQ202" s="275">
        <f>VLOOKUP(C202,FPT!B:CO,32,0)</f>
        <v>1.5</v>
      </c>
      <c r="CR202" t="str">
        <f t="shared" ref="CR202:CR265" si="368">IF(CP202&lt;&gt;CQ202,"Lệch","")</f>
        <v/>
      </c>
      <c r="CS202" s="275">
        <f>VLOOKUP(C202,MOVI!C:DT,33,0)</f>
        <v>0</v>
      </c>
      <c r="CT202" s="275">
        <f>VLOOKUP(C202,FPT!B:CR,33,0)</f>
        <v>0</v>
      </c>
      <c r="CU202" t="str">
        <f t="shared" ref="CU202:CU265" si="369">IF(CS202&lt;&gt;CT202,"Lệch","")</f>
        <v/>
      </c>
      <c r="CV202" s="275">
        <f>VLOOKUP(C202,MOVI!C:DT,34,0)</f>
        <v>0</v>
      </c>
      <c r="CW202" s="275">
        <f>VLOOKUP(C202,FPT!B:CU,34,0)</f>
        <v>0</v>
      </c>
      <c r="CX202" t="str">
        <f t="shared" ref="CX202:CX265" si="370">IF(CV202&lt;&gt;CW202,"Lệch","")</f>
        <v/>
      </c>
      <c r="CY202" s="275">
        <f>VLOOKUP(C202,MOVI!C:DT,35,0)</f>
        <v>26</v>
      </c>
      <c r="CZ202" s="275">
        <f>VLOOKUP(C202,FPT!B:CX,35,0)</f>
        <v>26</v>
      </c>
      <c r="DA202" t="str">
        <f t="shared" ref="DA202:DA265" si="371">IF(CY202&lt;&gt;CZ202,"Lệch","")</f>
        <v/>
      </c>
      <c r="DB202" s="275">
        <f>VLOOKUP(C202,MOVI!C:DT,36,0)</f>
        <v>0</v>
      </c>
      <c r="DC202" s="275">
        <f>VLOOKUP(C202,FPT!B:DA,36,0)</f>
        <v>0</v>
      </c>
      <c r="DD202" t="str">
        <f t="shared" ref="DD202:DD265" si="372">IF(DB202&lt;&gt;DC202,"Lệch","")</f>
        <v/>
      </c>
      <c r="DE202" s="275">
        <f>VLOOKUP(C202,MOVI!C:DT,37,0)</f>
        <v>12</v>
      </c>
      <c r="DF202" s="275">
        <f>VLOOKUP(C202,FPT!B:DD,37,0)</f>
        <v>12</v>
      </c>
      <c r="DG202" t="str">
        <f t="shared" ref="DG202:DG265" si="373">IF(DE202&lt;&gt;DF202,"Lệch","")</f>
        <v/>
      </c>
      <c r="DH202" s="275">
        <f>VLOOKUP(C202,MOVI!C:DT,38,0)</f>
        <v>0</v>
      </c>
      <c r="DI202" s="275">
        <f>VLOOKUP(C202,FPT!B:DG,38,0)</f>
        <v>0</v>
      </c>
      <c r="DJ202" t="str">
        <f t="shared" ref="DJ202:DJ265" si="374">IF(DH202&lt;&gt;DI202,"Lệch","")</f>
        <v/>
      </c>
      <c r="DK202" s="275">
        <f>VLOOKUP(C202,MOVI!C:DT,39,0)</f>
        <v>12</v>
      </c>
      <c r="DL202" s="275">
        <f>VLOOKUP(C202,FPT!B:DJ,39,0)</f>
        <v>12</v>
      </c>
      <c r="DM202" t="str">
        <f t="shared" ref="DM202:DM265" si="375">IF(DK202&lt;&gt;DL202,"Lệch","")</f>
        <v/>
      </c>
      <c r="DN202" s="275">
        <f>VLOOKUP(C202,MOVI!C:DT,40,0)</f>
        <v>24</v>
      </c>
      <c r="DO202" s="275">
        <f>VLOOKUP(C202,FPT!B:DM,40,0)</f>
        <v>24</v>
      </c>
      <c r="DP202" t="str">
        <f t="shared" ref="DP202:DP265" si="376">IF(DN202&lt;&gt;DO202,"Lệch","")</f>
        <v/>
      </c>
      <c r="DQ202" s="275">
        <f>VLOOKUP(C202,MOVI!C:DT,41,0)</f>
        <v>12</v>
      </c>
      <c r="DR202" s="275">
        <f>VLOOKUP(C202,FPT!B:DP,41,0)</f>
        <v>12</v>
      </c>
      <c r="DS202" t="str">
        <f t="shared" ref="DS202:DS265" si="377">IF(DQ202&lt;&gt;DR202,"Lệch","")</f>
        <v/>
      </c>
      <c r="DT202" s="275">
        <f>VLOOKUP(C202,MOVI!C:DT,42,0)</f>
        <v>5000000</v>
      </c>
      <c r="DU202" s="275">
        <f>ROUND(VLOOKUP(C202,FPT!B:DS,42,0),0)</f>
        <v>5000000</v>
      </c>
      <c r="DV202" t="str">
        <f t="shared" ref="DV202:DV265" si="378">IF(DT202&lt;&gt;DU202,"Lệch","")</f>
        <v/>
      </c>
      <c r="DW202" s="275">
        <f>VLOOKUP(C202,MOVI!C:DT,43,0)</f>
        <v>0</v>
      </c>
      <c r="DX202" s="275">
        <f>VLOOKUP(C202,FPT!B:DV,43,0)</f>
        <v>0</v>
      </c>
      <c r="DY202" t="str">
        <f t="shared" ref="DY202:DY265" si="379">IF(DW202&lt;&gt;DX202,"Lệch","")</f>
        <v/>
      </c>
      <c r="DZ202" s="275">
        <f>VLOOKUP(C202,MOVI!C:DT,44,0)</f>
        <v>576923</v>
      </c>
      <c r="EA202" s="275">
        <f>VLOOKUP(C202,FPT!B:DY,44,0)</f>
        <v>576923</v>
      </c>
      <c r="EB202" t="str">
        <f t="shared" ref="EB202:EB265" si="380">IF(DZ202&lt;&gt;EA202,"Lệch","")</f>
        <v/>
      </c>
      <c r="EC202" s="275">
        <f>VLOOKUP(C202,MOVI!C:DT,45,0)</f>
        <v>5576923</v>
      </c>
      <c r="ED202" s="275">
        <f>ROUND(VLOOKUP(C202,FPT!B:EB,45,0),0)</f>
        <v>5576923</v>
      </c>
      <c r="EE202" t="str">
        <f t="shared" ref="EE202:EE265" si="381">IF(EC202&lt;&gt;ED202,"Lệch","")</f>
        <v/>
      </c>
      <c r="EF202" s="275">
        <f>VLOOKUP(C202,MOVI!C:DT,46,0)</f>
        <v>0</v>
      </c>
      <c r="EG202" s="275">
        <f>VLOOKUP(C202,FPT!B:EE,46,0)</f>
        <v>0</v>
      </c>
      <c r="EH202" t="str">
        <f t="shared" ref="EH202:EH265" si="382">IF(EF202&lt;&gt;EG202,"Lệch","")</f>
        <v/>
      </c>
      <c r="EI202" s="275">
        <f>VLOOKUP(C202,MOVI!C:DT,47,0)</f>
        <v>0</v>
      </c>
      <c r="EJ202" s="275">
        <f>VLOOKUP(C202,FPT!B:EH,47,0)</f>
        <v>0</v>
      </c>
      <c r="EK202" t="str">
        <f t="shared" ref="EK202:EK265" si="383">IF(EI202&lt;&gt;EJ202,"Lệch","")</f>
        <v/>
      </c>
      <c r="EL202" s="275">
        <f>VLOOKUP(C202,MOVI!C:DT,48,0)</f>
        <v>0</v>
      </c>
      <c r="EM202" s="275">
        <f>VLOOKUP(C202,FPT!B:EK,48,0)</f>
        <v>0</v>
      </c>
      <c r="EN202" t="str">
        <f t="shared" ref="EN202:EN265" si="384">IF(EL202&lt;&gt;EM202,"Lệch","")</f>
        <v/>
      </c>
      <c r="EO202" s="275">
        <f>VLOOKUP(C202,MOVI!C:DT,49,0)</f>
        <v>0</v>
      </c>
      <c r="EP202" s="275">
        <f>VLOOKUP(C202,FPT!B:EN,49,0)</f>
        <v>0</v>
      </c>
      <c r="EQ202" t="str">
        <f t="shared" ref="EQ202:EQ265" si="385">IF(EO202&lt;&gt;EP202,"Lệch","")</f>
        <v/>
      </c>
      <c r="ER202" s="275">
        <f>VLOOKUP(C202,MOVI!C:DT,50,0)</f>
        <v>0</v>
      </c>
      <c r="ES202" s="275">
        <f>VLOOKUP(C202,FPT!B:EQ,50,0)</f>
        <v>0</v>
      </c>
      <c r="ET202" t="str">
        <f t="shared" ref="ET202:ET265" si="386">IF(ER202&lt;&gt;ES202,"Lệch","")</f>
        <v/>
      </c>
      <c r="EU202" s="275">
        <f>VLOOKUP(C202,MOVI!C:DT,51,0)</f>
        <v>0</v>
      </c>
      <c r="EV202" s="275">
        <f>VLOOKUP(C202,FPT!B:ET,51,0)</f>
        <v>0</v>
      </c>
      <c r="EW202" t="str">
        <f t="shared" ref="EW202:EW265" si="387">IF(EU202&lt;&gt;EV202,"Lệch","")</f>
        <v/>
      </c>
      <c r="EX202" s="275">
        <f>VLOOKUP(C202,MOVI!C:DT,52,0)</f>
        <v>0</v>
      </c>
      <c r="EY202" s="275">
        <f>VLOOKUP(C202,FPT!B:EW,52,0)</f>
        <v>0</v>
      </c>
      <c r="EZ202" t="str">
        <f t="shared" ref="EZ202:EZ265" si="388">IF(EX202&lt;&gt;EY202,"Lệch","")</f>
        <v/>
      </c>
      <c r="FA202" s="275">
        <f>VLOOKUP(C202,MOVI!C:DT,53,0)</f>
        <v>0</v>
      </c>
      <c r="FB202" s="275">
        <f>VLOOKUP(C202,FPT!B:EZ,53,0)</f>
        <v>0</v>
      </c>
      <c r="FC202" t="str">
        <f t="shared" ref="FC202:FC265" si="389">IF(FA202&lt;&gt;FB202,"Lệch","")</f>
        <v/>
      </c>
      <c r="FD202" s="275">
        <f>VLOOKUP(C202,MOVI!C:DT,54,0)</f>
        <v>0</v>
      </c>
      <c r="FE202" s="275">
        <f>VLOOKUP(C202,FPT!B:FC,54,0)</f>
        <v>0</v>
      </c>
      <c r="FF202" t="str">
        <f t="shared" ref="FF202:FF265" si="390">IF(FD202&lt;&gt;FE202,"Lệch","")</f>
        <v/>
      </c>
      <c r="FG202" s="275">
        <f>VLOOKUP(C202,MOVI!C:DT,55,0)</f>
        <v>687885</v>
      </c>
      <c r="FH202" s="275">
        <f>VLOOKUP(C202,FPT!B:FF,55,0)</f>
        <v>687885</v>
      </c>
      <c r="FI202" t="str">
        <f t="shared" ref="FI202:FI265" si="391">IF(FG202&lt;&gt;FH202,"Lệch","")</f>
        <v/>
      </c>
      <c r="FJ202" s="275">
        <f>VLOOKUP(C202,MOVI!C:DT,56,0)</f>
        <v>687885</v>
      </c>
      <c r="FK202" s="275">
        <f>VLOOKUP(C202,FPT!B:FI,56,0)</f>
        <v>687885</v>
      </c>
      <c r="FL202" t="str">
        <f t="shared" ref="FL202:FL265" si="392">IF(FJ202&lt;&gt;FK202,"Lệch","")</f>
        <v/>
      </c>
      <c r="FM202" s="275">
        <f>VLOOKUP(C202,MOVI!C:DT,57,0)</f>
        <v>761944</v>
      </c>
      <c r="FN202" s="275">
        <f>VLOOKUP(C202,FPT!B:FL,57,0)</f>
        <v>761944</v>
      </c>
      <c r="FO202" t="str">
        <f t="shared" ref="FO202:FO265" si="393">IF(FM202&lt;&gt;FN202,"Lệch","")</f>
        <v/>
      </c>
      <c r="FP202" s="275">
        <f>VLOOKUP(C202,MOVI!C:DT,58,0)</f>
        <v>0</v>
      </c>
      <c r="FQ202" s="275">
        <f>VLOOKUP(C202,FPT!B:FO,58,0)</f>
        <v>0</v>
      </c>
      <c r="FR202" t="str">
        <f t="shared" ref="FR202:FR265" si="394">IF(FP202&lt;&gt;FQ202,"Lệch","")</f>
        <v/>
      </c>
      <c r="FS202" s="275">
        <f>VLOOKUP(C202,MOVI!C:DT,59,0)</f>
        <v>0</v>
      </c>
      <c r="FT202" s="275">
        <f>VLOOKUP(C202,FPT!B:FR,59,0)</f>
        <v>0</v>
      </c>
      <c r="FU202" t="str">
        <f t="shared" ref="FU202:FU265" si="395">IF(FS202&lt;&gt;FT202,"Lệch","")</f>
        <v/>
      </c>
      <c r="FV202" s="275">
        <f>VLOOKUP(C202,MOVI!C:DT,60,0)</f>
        <v>0</v>
      </c>
      <c r="FW202" s="275">
        <f>VLOOKUP(C202,FPT!B:FU,60,0)</f>
        <v>0</v>
      </c>
      <c r="FX202" t="str">
        <f t="shared" ref="FX202:FX265" si="396">IF(FV202&lt;&gt;FW202,"Lệch","")</f>
        <v/>
      </c>
      <c r="FY202" s="275">
        <f>VLOOKUP(C202,MOVI!C:DT,61,0)</f>
        <v>0</v>
      </c>
      <c r="FZ202" s="275">
        <f>VLOOKUP(C202,FPT!B:FX,61,0)</f>
        <v>0</v>
      </c>
      <c r="GA202" t="str">
        <f t="shared" ref="GA202:GA265" si="397">IF(FY202&lt;&gt;FZ202,"Lệch","")</f>
        <v/>
      </c>
      <c r="GB202" s="275">
        <f>VLOOKUP(C202,MOVI!C:DT,62,0)</f>
        <v>200000</v>
      </c>
      <c r="GC202" s="275">
        <f>VLOOKUP(C202,FPT!B:GA,62,0)</f>
        <v>200000</v>
      </c>
      <c r="GD202" t="str">
        <f t="shared" ref="GD202:GD265" si="398">IF(GB202&lt;&gt;GC202,"Lệch","")</f>
        <v/>
      </c>
      <c r="GE202" s="275">
        <f>VLOOKUP(C202,MOVI!C:DT,63,0)</f>
        <v>0</v>
      </c>
      <c r="GF202" s="275">
        <f>VLOOKUP(C202,FPT!B:GD,63,0)</f>
        <v>0</v>
      </c>
      <c r="GG202" t="str">
        <f t="shared" ref="GG202:GG265" si="399">IF(GE202&lt;&gt;GF202,"Lệch","")</f>
        <v/>
      </c>
      <c r="GH202" s="275">
        <f>VLOOKUP(C202,MOVI!C:DT,64,0)</f>
        <v>0</v>
      </c>
      <c r="GI202" s="275">
        <f>VLOOKUP(C202,FPT!B:GG,64,0)</f>
        <v>0</v>
      </c>
      <c r="GJ202" t="str">
        <f t="shared" ref="GJ202:GJ265" si="400">IF(GH202&lt;&gt;GI202,"Lệch","")</f>
        <v/>
      </c>
      <c r="GK202" s="275">
        <f>VLOOKUP(C202,MOVI!C:DT,65,0)</f>
        <v>0</v>
      </c>
      <c r="GL202" s="275">
        <f>VLOOKUP(C202,FPT!B:GJ,65,0)</f>
        <v>0</v>
      </c>
      <c r="GM202" t="str">
        <f t="shared" ref="GM202:GM265" si="401">IF(GK202&lt;&gt;GL202,"Lệch","")</f>
        <v/>
      </c>
      <c r="GN202" s="275">
        <f>VLOOKUP(C202,MOVI!C:DT,66,0)</f>
        <v>0</v>
      </c>
      <c r="GO202" s="275">
        <f>VLOOKUP(C202,FPT!B:GM,66,0)</f>
        <v>0</v>
      </c>
      <c r="GP202" t="str">
        <f t="shared" ref="GP202:GP265" si="402">IF(GN202&lt;&gt;GO202,"Lệch","")</f>
        <v/>
      </c>
      <c r="GQ202" s="275">
        <f>VLOOKUP(C202,MOVI!C:DT,67,0)</f>
        <v>0</v>
      </c>
      <c r="GR202" s="275">
        <f>VLOOKUP(C202,FPT!B:GP,67,0)</f>
        <v>0</v>
      </c>
      <c r="GS202" t="str">
        <f t="shared" ref="GS202:GS265" si="403">IF(GQ202&lt;&gt;GR202,"Lệch","")</f>
        <v/>
      </c>
      <c r="GT202" s="275">
        <f>VLOOKUP(C202,MOVI!C:DT,68,0)</f>
        <v>0</v>
      </c>
      <c r="GU202" s="275">
        <f>VLOOKUP(C202,FPT!B:GS,68,0)</f>
        <v>0</v>
      </c>
      <c r="GV202" t="str">
        <f t="shared" ref="GV202:GV265" si="404">IF(GT202&lt;&gt;GU202,"Lệch","")</f>
        <v/>
      </c>
      <c r="GW202" s="275">
        <f>VLOOKUP(C202,MOVI!C:DT,69,0)</f>
        <v>0</v>
      </c>
      <c r="GX202" s="275">
        <f>VLOOKUP(C202,FPT!B:GV,69,0)</f>
        <v>0</v>
      </c>
      <c r="GY202" t="str">
        <f t="shared" ref="GY202:GY265" si="405">IF(GW202&lt;&gt;GX202,"Lệch","")</f>
        <v/>
      </c>
      <c r="GZ202" s="275">
        <f>VLOOKUP(C202,MOVI!C:DT,70,0)</f>
        <v>961944</v>
      </c>
      <c r="HA202" s="275">
        <f>VLOOKUP(C202,FPT!B:GY,70,0)</f>
        <v>961944</v>
      </c>
      <c r="HB202" t="str">
        <f t="shared" ref="HB202:HB265" si="406">IF(GZ202&lt;&gt;HA202,"Lệch","")</f>
        <v/>
      </c>
      <c r="HC202" s="275">
        <f>VLOOKUP(C202,MOVI!C:DT,71,0)</f>
        <v>7226752</v>
      </c>
      <c r="HD202" s="275">
        <f>ROUND(VLOOKUP(C202,FPT!B:HB,71,0),0)</f>
        <v>7226752</v>
      </c>
      <c r="HE202" t="str">
        <f t="shared" ref="HE202:HE265" si="407">IF(HC202&lt;&gt;HD202,"Lệch","")</f>
        <v/>
      </c>
      <c r="HF202" s="275">
        <f>ROUND(VLOOKUP(C202,MOVI!C:DT,72,0),0)</f>
        <v>288462</v>
      </c>
      <c r="HG202" s="275">
        <f>ROUND(VLOOKUP(C202,FPT!B:HE,72,0),0)</f>
        <v>288462</v>
      </c>
      <c r="HH202" t="str">
        <f t="shared" ref="HH202:HH265" si="408">IF(HF202&lt;&gt;HG202,"Lệch","")</f>
        <v/>
      </c>
      <c r="HI202" s="275">
        <f>VLOOKUP(C202,MOVI!C:DT,73,0)</f>
        <v>0</v>
      </c>
      <c r="HJ202" s="275">
        <f>VLOOKUP(C202,FPT!B:HH,73,0)</f>
        <v>0</v>
      </c>
      <c r="HK202" t="str">
        <f t="shared" ref="HK202:HK265" si="409">IF(HI202&lt;&gt;HJ202,"Lệch","")</f>
        <v/>
      </c>
      <c r="HL202" s="275">
        <f>VLOOKUP(C202,MOVI!C:DT,74,0)</f>
        <v>687885</v>
      </c>
      <c r="HM202" s="275">
        <f>VLOOKUP(C202,FPT!B:HK,74,0)</f>
        <v>687885</v>
      </c>
      <c r="HN202" t="str">
        <f t="shared" ref="HN202:HN265" si="410">IF(HL202&lt;&gt;HM202,"Lệch","")</f>
        <v/>
      </c>
      <c r="HO202" s="275">
        <f>VLOOKUP(C202,MOVI!C:DT,75,0)</f>
        <v>11000000</v>
      </c>
      <c r="HP202" s="275">
        <f>VLOOKUP(C202,FPT!B:HN,75,0)</f>
        <v>11000000</v>
      </c>
      <c r="HQ202" t="str">
        <f t="shared" ref="HQ202:HQ265" si="411">IF(HO202&lt;&gt;HP202,"Lệch","")</f>
        <v/>
      </c>
      <c r="HR202" s="275">
        <f>VLOOKUP(C202,MOVI!C:DT,76,0)</f>
        <v>0</v>
      </c>
      <c r="HS202" s="275">
        <f>VLOOKUP(C202,FPT!B:HQ,76,0)</f>
        <v>0</v>
      </c>
      <c r="HT202" t="str">
        <f t="shared" ref="HT202:HT265" si="412">IF(HR202&lt;&gt;HS202,"Lệch","")</f>
        <v/>
      </c>
      <c r="HU202" s="275">
        <f>VLOOKUP(C202,MOVI!C:DT,77,0)</f>
        <v>0</v>
      </c>
      <c r="HV202" s="275">
        <f>VLOOKUP(C202,FPT!B:HT,77,0)</f>
        <v>0</v>
      </c>
      <c r="HW202" t="str">
        <f t="shared" ref="HW202:HW265" si="413">IF(HU202&lt;&gt;HV202,"Lệch","")</f>
        <v/>
      </c>
      <c r="HX202" s="274">
        <f>VLOOKUP(C202,MOVI!C:CB,78,0)</f>
        <v>400000</v>
      </c>
      <c r="HY202" s="261">
        <f>VLOOKUP(C202,FPT!$B:$CA,78,0)</f>
        <v>400000</v>
      </c>
      <c r="HZ202" t="str">
        <f t="shared" ref="HZ202:HZ265" si="414">IF(HX202&lt;&gt;HY202,"Lệch","")</f>
        <v/>
      </c>
      <c r="IA202" s="275">
        <f>VLOOKUP(C202,MOVI!C:CD,79,0)</f>
        <v>50000</v>
      </c>
      <c r="IB202" s="275">
        <f>VLOOKUP(C202,FPT!B:HZ,79,0)</f>
        <v>50000</v>
      </c>
      <c r="IC202" t="str">
        <f t="shared" ref="IC202:IC265" si="415">IF(IA202&lt;&gt;IB202,"Lệch","")</f>
        <v/>
      </c>
      <c r="ID202" s="275">
        <f>VLOOKUP(C202,MOVI!C:CD,80,0)</f>
        <v>75000</v>
      </c>
      <c r="IE202" s="275">
        <f>VLOOKUP(C202,FPT!B:IC,80,0)</f>
        <v>75000</v>
      </c>
      <c r="IF202" t="str">
        <f t="shared" ref="IF202:IF265" si="416">IF(ID202&lt;&gt;IE202,"Lệch","")</f>
        <v/>
      </c>
      <c r="IG202" s="275">
        <f>VLOOKUP(C202,MOVI!C:DT,81,0)</f>
        <v>0</v>
      </c>
      <c r="IH202" s="275">
        <f>VLOOKUP(C202,FPT!B:IF,81,0)</f>
        <v>0</v>
      </c>
      <c r="II202" t="str">
        <f t="shared" ref="II202:II265" si="417">IF(IG202&lt;&gt;IH202,"Lệch","")</f>
        <v/>
      </c>
      <c r="IJ202" s="275">
        <f>VLOOKUP(C202,MOVI!C:DT,82,0)</f>
        <v>525000</v>
      </c>
      <c r="IK202" s="275">
        <f>VLOOKUP(C202,FPT!B:II,82,0)</f>
        <v>525000</v>
      </c>
      <c r="IL202" t="str">
        <f t="shared" ref="IL202:IL265" si="418">IF(IJ202&lt;&gt;IK202,"Lệch","")</f>
        <v/>
      </c>
      <c r="IM202" s="275">
        <f>ROUND(VLOOKUP(C202,MOVI!C:DT,83,0),0)</f>
        <v>12501347</v>
      </c>
      <c r="IN202" s="275">
        <f>ROUND(VLOOKUP(C202,FPT!B:IL,83,0),0)</f>
        <v>12501347</v>
      </c>
      <c r="IO202" t="str">
        <f t="shared" ref="IO202:IO265" si="419">IF(IM202&lt;&gt;IN202,"Lệch","")</f>
        <v/>
      </c>
      <c r="IP202" s="275">
        <f>VLOOKUP(C202,MOVI!C:DT,84,0)</f>
        <v>0</v>
      </c>
      <c r="IQ202" s="275">
        <f>VLOOKUP(C202,FPT!B:IO,84,0)</f>
        <v>0</v>
      </c>
      <c r="IR202" t="str">
        <f t="shared" ref="IR202:IR265" si="420">IF(IP202&lt;&gt;IQ202,"Lệch","")</f>
        <v/>
      </c>
      <c r="IS202" s="275">
        <f>ROUND(VLOOKUP(C202,MOVI!C:DT,85,0),0)</f>
        <v>0</v>
      </c>
      <c r="IT202" s="275">
        <f>ROUND(VLOOKUP(C202,FPT!B:IR,85,0),0)</f>
        <v>0</v>
      </c>
      <c r="IU202" t="str">
        <f t="shared" ref="IU202:IU265" si="421">IF(IS202&lt;&gt;IT202,"Lệch","")</f>
        <v/>
      </c>
      <c r="IV202" s="275">
        <f>VLOOKUP(C202,MOVI!C:DT,86,0)</f>
        <v>0</v>
      </c>
      <c r="IW202" s="275">
        <f>VLOOKUP(C202,FPT!B:IU,86,0)</f>
        <v>0</v>
      </c>
      <c r="IX202" t="str">
        <f t="shared" ref="IX202:IX265" si="422">IF(IV202&lt;&gt;IW202,"Lệch","")</f>
        <v/>
      </c>
      <c r="IY202" s="275">
        <f>ROUND(VLOOKUP(C202,MOVI!C:DT,87,0),0)</f>
        <v>0</v>
      </c>
      <c r="IZ202" s="275">
        <f>ROUND(VLOOKUP(C202,FPT!B:IX,87,0),0)</f>
        <v>0</v>
      </c>
      <c r="JA202" t="str">
        <f t="shared" ref="JA202:JA265" si="423">IF(IY202&lt;&gt;IZ202,"Lệch","")</f>
        <v/>
      </c>
      <c r="JB202" s="275">
        <f>VLOOKUP(C202,MOVI!C:DT,88,0)</f>
        <v>0</v>
      </c>
      <c r="JC202" s="275">
        <f>VLOOKUP(C202,FPT!B:JA,88,0)</f>
        <v>0</v>
      </c>
      <c r="JD202" t="str">
        <f t="shared" ref="JD202:JD265" si="424">IF(JB202&lt;&gt;JC202,"Lệch","")</f>
        <v/>
      </c>
      <c r="JE202" s="275">
        <f>VLOOKUP(C202,MOVI!C:DT,89,0)</f>
        <v>50000</v>
      </c>
      <c r="JF202" s="275">
        <f>VLOOKUP(C202,FPT!B:JD,89,0)</f>
        <v>50000</v>
      </c>
      <c r="JG202" t="str">
        <f t="shared" ref="JG202:JG265" si="425">IF(JE202&lt;&gt;JF202,"Lệch","")</f>
        <v/>
      </c>
      <c r="JH202" s="275">
        <f>VLOOKUP(C202,MOVI!C:DT,90,0)</f>
        <v>0</v>
      </c>
      <c r="JI202" s="275">
        <f>VLOOKUP(C202,FPT!B:JG,90,0)</f>
        <v>0</v>
      </c>
      <c r="JJ202" t="str">
        <f t="shared" ref="JJ202:JJ265" si="426">IF(JH202&lt;&gt;JI202,"Lệch","")</f>
        <v/>
      </c>
      <c r="JK202" s="275">
        <f>VLOOKUP(C202,MOVI!C:DT,91,0)</f>
        <v>0</v>
      </c>
      <c r="JL202" s="275">
        <f>VLOOKUP(C202,FPT!B:JJ,91,0)</f>
        <v>0</v>
      </c>
      <c r="JM202" t="str">
        <f t="shared" ref="JM202:JM265" si="427">IF(JK202&lt;&gt;JL202,"Lệch","")</f>
        <v/>
      </c>
      <c r="JN202" s="275">
        <f>VLOOKUP(C202,MOVI!C:DT,92,0)</f>
        <v>0</v>
      </c>
      <c r="JO202" s="275">
        <f>VLOOKUP(C202,FPT!B:JM,92,0)</f>
        <v>0</v>
      </c>
      <c r="JP202" t="str">
        <f t="shared" ref="JP202:JP265" si="428">IF(JN202&lt;&gt;JO202,"Lệch","")</f>
        <v/>
      </c>
      <c r="JQ202" s="275">
        <f>VLOOKUP(C202,MOVI!C:DT,93,0)</f>
        <v>0</v>
      </c>
      <c r="JR202" s="275">
        <f>VLOOKUP(C202,FPT!B:JP,93,0)</f>
        <v>0</v>
      </c>
      <c r="JS202" t="str">
        <f t="shared" ref="JS202:JS265" si="429">IF(JQ202&lt;&gt;JR202,"Lệch","")</f>
        <v/>
      </c>
      <c r="JT202" s="275">
        <f>VLOOKUP(C202,MOVI!C:DT,94,0)</f>
        <v>50000</v>
      </c>
      <c r="JU202" s="275">
        <f>VLOOKUP(C202,FPT!B:JS,94,0)</f>
        <v>50000</v>
      </c>
      <c r="JV202" t="str">
        <f t="shared" ref="JV202:JV265" si="430">IF(JT202&lt;&gt;JU202,"Lệch","")</f>
        <v/>
      </c>
      <c r="JW202" s="275">
        <f>VLOOKUP(C202,MOVI!C:DT,95,0)</f>
        <v>6651752</v>
      </c>
      <c r="JX202" s="275">
        <f>VLOOKUP(C202,FPT!B:JV,95,0)</f>
        <v>6651752</v>
      </c>
      <c r="JY202" t="str">
        <f t="shared" ref="JY202:JY265" si="431">IF(JW202&lt;&gt;JX202,"Lệch","")</f>
        <v/>
      </c>
      <c r="JZ202" s="275">
        <f>VLOOKUP(C202,MOVI!C:DT,96,0)</f>
        <v>0</v>
      </c>
      <c r="KA202" s="275">
        <f>VLOOKUP(C202,FPT!B:JY,96,0)</f>
        <v>0</v>
      </c>
      <c r="KB202" t="str">
        <f t="shared" ref="KB202:KB265" si="432">IF(JZ202&lt;&gt;KA202,"Lệch","")</f>
        <v/>
      </c>
      <c r="KC202" s="275">
        <f>VLOOKUP(C202,MOVI!C:DT,97,0)</f>
        <v>6651752</v>
      </c>
      <c r="KD202" s="275">
        <f>VLOOKUP(C202,FPT!B:KB,97,0)</f>
        <v>6651752</v>
      </c>
      <c r="KE202" t="str">
        <f t="shared" ref="KE202:KE265" si="433">IF(KC202&lt;&gt;KD202,"Lệch","")</f>
        <v/>
      </c>
      <c r="KF202" s="275">
        <f>VLOOKUP(C202,MOVI!C:DT,98,0)</f>
        <v>850000.00000000012</v>
      </c>
      <c r="KG202" s="275">
        <f>VLOOKUP(C202,FPT!B:KE,98,0)</f>
        <v>850000</v>
      </c>
      <c r="KH202" t="str">
        <f t="shared" ref="KH202:KH265" si="434">IF(KF202&lt;&gt;KG202,"Lệch","")</f>
        <v/>
      </c>
      <c r="KI202" s="275">
        <f>VLOOKUP(C202,MOVI!C:DT,99,0)</f>
        <v>0</v>
      </c>
      <c r="KJ202" s="275">
        <f>VLOOKUP(C202,FPT!B:KH,99,0)</f>
        <v>0</v>
      </c>
      <c r="KK202" t="str">
        <f t="shared" ref="KK202:KK265" si="435">IF(KI202&lt;&gt;KJ202,"Lệch","")</f>
        <v/>
      </c>
      <c r="KL202" s="275">
        <f>VLOOKUP(C202,MOVI!C:DT,100,0)</f>
        <v>150000</v>
      </c>
      <c r="KM202" s="275">
        <f>VLOOKUP(C202,FPT!B:KK,100,0)</f>
        <v>150000</v>
      </c>
      <c r="KN202" t="str">
        <f t="shared" ref="KN202:KN265" si="436">IF(KL202&lt;&gt;KM202,"Lệch","")</f>
        <v/>
      </c>
      <c r="KO202" s="275">
        <f>VLOOKUP(C202,MOVI!C:DT,101,0)</f>
        <v>0</v>
      </c>
      <c r="KP202" s="275">
        <f>VLOOKUP(C202,FPT!B:KN,101,0)</f>
        <v>0</v>
      </c>
      <c r="KQ202" t="str">
        <f t="shared" ref="KQ202:KQ265" si="437">IF(KO202&lt;&gt;KP202,"Lệch","")</f>
        <v/>
      </c>
      <c r="KR202" s="275">
        <f>VLOOKUP(C202,MOVI!C:DT,102,0)</f>
        <v>0</v>
      </c>
      <c r="KS202" s="275">
        <f>VLOOKUP(C202,FPT!B:KQ,102,0)</f>
        <v>0</v>
      </c>
      <c r="KT202" t="str">
        <f t="shared" ref="KT202:KT265" si="438">IF(KR202&lt;&gt;KS202,"Lệch","")</f>
        <v/>
      </c>
      <c r="KU202" s="275">
        <f>VLOOKUP(C202,MOVI!C:DT,103,0)</f>
        <v>1000000.0000000001</v>
      </c>
      <c r="KV202" s="275">
        <f>VLOOKUP(C202,FPT!B:KT,103,0)</f>
        <v>1000000</v>
      </c>
      <c r="KW202" t="str">
        <f t="shared" ref="KW202:KW265" si="439">IF(KU202&lt;&gt;KV202,"Lệch","")</f>
        <v/>
      </c>
      <c r="KX202" s="275">
        <f>VLOOKUP(C202,MOVI!C:DT,104,0)</f>
        <v>1525000</v>
      </c>
      <c r="KY202" s="275">
        <f>VLOOKUP(C202,FPT!B:KW,104,0)</f>
        <v>1525000</v>
      </c>
      <c r="KZ202" t="str">
        <f t="shared" ref="KZ202:KZ265" si="440">IF(KX202&lt;&gt;KY202,"Lệch","")</f>
        <v/>
      </c>
      <c r="LA202" s="275">
        <f>VLOOKUP(C202,MOVI!C:DT,105,0)</f>
        <v>100000</v>
      </c>
      <c r="LB202" s="275">
        <f>VLOOKUP(C202,FPT!B:KZ,105,0)</f>
        <v>100000</v>
      </c>
      <c r="LC202" t="str">
        <f t="shared" ref="LC202:LC265" si="441">IF(LA202&lt;&gt;LB202,"Lệch","")</f>
        <v/>
      </c>
      <c r="LD202" s="275">
        <f>VLOOKUP(C202,MOVI!C:DT,106,0)</f>
        <v>8326752</v>
      </c>
      <c r="LE202" s="275">
        <f>VLOOKUP(C202,FPT!B:LC,106,0)</f>
        <v>8326752</v>
      </c>
      <c r="LF202" t="str">
        <f t="shared" ref="LF202:LF265" si="442">IF(LD202&lt;&gt;LE202,"Lệch","")</f>
        <v/>
      </c>
      <c r="LG202" s="273">
        <f>VLOOKUP(C202,MOVI!C:DT,107,0)</f>
        <v>0</v>
      </c>
      <c r="LH202" s="273">
        <f>VLOOKUP(C202,FPT!B:LF,107,0)</f>
        <v>0</v>
      </c>
      <c r="LI202" t="str">
        <f t="shared" ref="LI202:LI265" si="443">IF(LG202&lt;&gt;LH202,"Lệch","")</f>
        <v/>
      </c>
      <c r="LJ202" t="str">
        <f>VLOOKUP(C202,MOVI!C:DV,108,0)</f>
        <v>MoviSouthSales</v>
      </c>
      <c r="LK202" s="252" t="str">
        <f>VLOOKUP(C202,FPT!B:LI,108,0)</f>
        <v>MoviSouthSales</v>
      </c>
      <c r="LL202" t="str">
        <f t="shared" ref="LL202:LL265" si="444">IF(LJ202&lt;&gt;LK202,"Lệch","")</f>
        <v/>
      </c>
      <c r="LM202" s="275">
        <f>ROUND(VLOOKUP(C202,MOVI!C:DV,109,0),0)</f>
        <v>416667</v>
      </c>
      <c r="LN202" s="275">
        <f>ROUND(VLOOKUP(C202,FPT!B:LL,109,0),0)</f>
        <v>416667</v>
      </c>
      <c r="LO202" t="str">
        <f t="shared" ref="LO202:LO265" si="445">IF(LM202&lt;&gt;LN202,"Lệch","")</f>
        <v/>
      </c>
      <c r="LP202" t="str">
        <f>VLOOKUP(C202,MOVI!C:DV,110,0)</f>
        <v>HO</v>
      </c>
      <c r="LQ202" s="247" t="str">
        <f>VLOOKUP(C202,FPT!B:LO,110,0)</f>
        <v>HO</v>
      </c>
      <c r="LR202" t="str">
        <f t="shared" ref="LR202:LR265" si="446">IF(LP202&lt;&gt;LQ202,"Lệch","")</f>
        <v/>
      </c>
      <c r="LS202">
        <f>MOVI!DI197</f>
        <v>22</v>
      </c>
      <c r="LV202">
        <f>MOVI!DJ197</f>
        <v>0</v>
      </c>
      <c r="LW202">
        <f>MOVI!DK197</f>
        <v>0</v>
      </c>
      <c r="LX202" t="str">
        <f>MOVI!DL197</f>
        <v>x</v>
      </c>
      <c r="LY202">
        <f>MOVI!DM197</f>
        <v>0</v>
      </c>
      <c r="LZ202">
        <f>MOVI!DN197</f>
        <v>50000</v>
      </c>
      <c r="MA202">
        <f>MOVI!DO197</f>
        <v>0</v>
      </c>
      <c r="MB202" t="str">
        <f>MOVI!DP197</f>
        <v>HO</v>
      </c>
      <c r="MC202">
        <f>MOVI!DQ197</f>
        <v>0</v>
      </c>
      <c r="MD202">
        <f>MOVI!DR197</f>
        <v>0</v>
      </c>
      <c r="ME202" t="str">
        <f>VLOOKUP(C202,MOVI!C:DV,121,0)</f>
        <v>Group 1</v>
      </c>
      <c r="MF202" s="252" t="str">
        <f>VLOOKUP(C202,FPT!B:MD,111,0)</f>
        <v>Group 1</v>
      </c>
      <c r="MG202" t="str">
        <f t="shared" si="339"/>
        <v/>
      </c>
      <c r="MH202" t="str">
        <f>VLOOKUP(C202,MOVI!C:DT,122,0)</f>
        <v>MoviSouthGroup 1</v>
      </c>
      <c r="MI202" s="252" t="str">
        <f>VLOOKUP(C202,FPT!B:DS,112,0)</f>
        <v>MoviSouthGroup 1</v>
      </c>
      <c r="MJ202" t="str">
        <f t="shared" ref="MJ202:MJ265" si="447">IF(MH202&lt;&gt;MI202,"Lệch","")</f>
        <v/>
      </c>
    </row>
    <row r="203" spans="1:348" x14ac:dyDescent="0.25">
      <c r="A203">
        <v>195</v>
      </c>
      <c r="B203" s="48">
        <v>5773</v>
      </c>
      <c r="C203" s="271" t="s">
        <v>1044</v>
      </c>
      <c r="D203" t="str">
        <f>VLOOKUP(C203,MOVI!C:D,2,0)</f>
        <v>Bùi Thị Thanh Linh</v>
      </c>
      <c r="E203" t="str">
        <f>VLOOKUP(C203,FPT!B:C,2,0)</f>
        <v>Bùi Thị Thanh Linh</v>
      </c>
      <c r="F203" t="str">
        <f t="shared" si="340"/>
        <v/>
      </c>
      <c r="G203" t="str">
        <f>VLOOKUP(C203,MOVI!C:E,3,0)</f>
        <v>Sales</v>
      </c>
      <c r="H203" t="str">
        <f>VLOOKUP(C203,FPT!B:F,3,0)</f>
        <v>Sales</v>
      </c>
      <c r="I203" t="str">
        <f t="shared" si="341"/>
        <v/>
      </c>
      <c r="J203" t="str">
        <f>VLOOKUP(C203,MOVI!C:H,4,0)</f>
        <v>Telesales</v>
      </c>
      <c r="K203" t="str">
        <f>VLOOKUP(C203,FPT!B:I,4,0)</f>
        <v>Telesales</v>
      </c>
      <c r="L203" t="str">
        <f t="shared" si="342"/>
        <v/>
      </c>
      <c r="M203" t="str">
        <f>VLOOKUP(C203,MOVI!C:DT,5,0)</f>
        <v>Associate</v>
      </c>
      <c r="N203" t="str">
        <f>VLOOKUP(C203,FPT!B:L,5,0)</f>
        <v>Associate</v>
      </c>
      <c r="O203" t="str">
        <f t="shared" si="343"/>
        <v/>
      </c>
      <c r="P203" t="str">
        <f>VLOOKUP(C203,MOVI!C:DT,6,0)</f>
        <v>Telesales</v>
      </c>
      <c r="Q203" t="str">
        <f>VLOOKUP(C203,FPT!B:O,6,0)</f>
        <v>Telesales</v>
      </c>
      <c r="R203" t="str">
        <f t="shared" si="344"/>
        <v/>
      </c>
      <c r="S203" t="str">
        <f>VLOOKUP(C203,MOVI!C:DT,7,0)</f>
        <v>South</v>
      </c>
      <c r="T203" t="str">
        <f>VLOOKUP(C203,FPT!B:R,7,0)</f>
        <v>South</v>
      </c>
      <c r="U203" t="str">
        <f t="shared" si="345"/>
        <v/>
      </c>
      <c r="V203" t="str">
        <f>VLOOKUP(C203,MOVI!C:DT,8,0)</f>
        <v>Movi</v>
      </c>
      <c r="W203" t="str">
        <f>VLOOKUP(C203,FPT!B:U,8,0)</f>
        <v>Movi</v>
      </c>
      <c r="X203" t="str">
        <f t="shared" si="346"/>
        <v/>
      </c>
      <c r="Y203" t="str">
        <f>VLOOKUP(C203,MOVI!C:DT,9,0)</f>
        <v>Full-time</v>
      </c>
      <c r="Z203" t="str">
        <f>VLOOKUP(C203,FPT!B:X,9,0)</f>
        <v>Full-time</v>
      </c>
      <c r="AA203" t="str">
        <f t="shared" si="347"/>
        <v/>
      </c>
      <c r="AB203" t="str">
        <f>VLOOKUP(C203,MOVI!C:DT,10,0)</f>
        <v>Permanent</v>
      </c>
      <c r="AC203" t="str">
        <f>VLOOKUP(C203,FPT!B:AA,10,0)</f>
        <v>Permanent</v>
      </c>
      <c r="AD203" t="str">
        <f t="shared" si="348"/>
        <v/>
      </c>
      <c r="AE203" s="247">
        <f>VLOOKUP(C203,MOVI!C:DT,11,0)</f>
        <v>44027</v>
      </c>
      <c r="AF203" s="247">
        <f>VLOOKUP(C203,FPT!B:AD,11,0)</f>
        <v>44027</v>
      </c>
      <c r="AG203" t="str">
        <f t="shared" si="349"/>
        <v/>
      </c>
      <c r="AH203" s="260" t="str">
        <f>VLOOKUP(C203,MOVI!C:DT,12,0)</f>
        <v/>
      </c>
      <c r="AI203" s="260"/>
      <c r="AJ203" t="str">
        <f t="shared" si="338"/>
        <v/>
      </c>
      <c r="AK203">
        <f>VLOOKUP(C203,MOVI!C:DT,13,0)</f>
        <v>0</v>
      </c>
      <c r="AL203" s="247">
        <f>VLOOKUP(C203,FPT!B:AJ,13,0)</f>
        <v>0</v>
      </c>
      <c r="AM203" t="str">
        <f t="shared" ref="AM203:AM266" si="448">IF(AK203&lt;&gt;AL203,"Lệch","")</f>
        <v/>
      </c>
      <c r="AN203" s="247">
        <f>VLOOKUP(C203,MOVI!C:DT,14,0)</f>
        <v>0</v>
      </c>
      <c r="AO203" s="247">
        <f>VLOOKUP(C203,FPT!B:AM,14,0)</f>
        <v>0</v>
      </c>
      <c r="AP203" t="str">
        <f t="shared" si="350"/>
        <v/>
      </c>
      <c r="AQ203" t="str">
        <f>VLOOKUP(C203,MOVI!C:DT,15,0)</f>
        <v>LC</v>
      </c>
      <c r="AR203" s="247" t="str">
        <f>VLOOKUP(C203,FPT!B:AP,15,0)</f>
        <v>LC</v>
      </c>
      <c r="AS203" t="str">
        <f t="shared" si="351"/>
        <v/>
      </c>
      <c r="AT203" s="282" t="str">
        <f>VLOOKUP(C203,MOVI!C:DT,16,0)</f>
        <v>LTTP</v>
      </c>
      <c r="AU203" s="247" t="str">
        <f>VLOOKUP(C203,FPT!B:AS,16,0)</f>
        <v>LTTP</v>
      </c>
      <c r="AV203" t="str">
        <f t="shared" si="352"/>
        <v/>
      </c>
      <c r="AW203" t="str">
        <f>VLOOKUP(C203,MOVI!C:DT,17,0)</f>
        <v>L</v>
      </c>
      <c r="AX203" s="247" t="str">
        <f>VLOOKUP(C203,FPT!B:AV,17,0)</f>
        <v>L</v>
      </c>
      <c r="AY203" t="str">
        <f t="shared" si="353"/>
        <v/>
      </c>
      <c r="AZ203">
        <f>VLOOKUP(C203,MOVI!C:DT,18,0)</f>
        <v>0</v>
      </c>
      <c r="BA203" s="247">
        <f>VLOOKUP(C203,FPT!B:AY,18,0)</f>
        <v>0</v>
      </c>
      <c r="BB203" t="str">
        <f t="shared" si="354"/>
        <v/>
      </c>
      <c r="BC203" s="275">
        <f>VLOOKUP(C203,MOVI!C:DT,19,0)</f>
        <v>5000000</v>
      </c>
      <c r="BD203" s="275">
        <f>VLOOKUP(C203,FPT!B:BB,19,0)</f>
        <v>5000000</v>
      </c>
      <c r="BE203" t="str">
        <f t="shared" si="355"/>
        <v/>
      </c>
      <c r="BF203">
        <f>VLOOKUP(C203,MOVI!C:DT,20,0)</f>
        <v>0</v>
      </c>
      <c r="BG203" s="252">
        <f>VLOOKUP(C203,FPT!B:BE,20,0)</f>
        <v>0</v>
      </c>
      <c r="BH203" t="str">
        <f t="shared" si="356"/>
        <v/>
      </c>
      <c r="BI203" s="275">
        <f>VLOOKUP(C203,MOVI!C:DT,21,0)</f>
        <v>5000000</v>
      </c>
      <c r="BJ203" s="275">
        <f>VLOOKUP(C203,FPT!B:BH,21,0)</f>
        <v>5000000</v>
      </c>
      <c r="BK203" t="str">
        <f t="shared" si="357"/>
        <v/>
      </c>
      <c r="BL203" s="275">
        <f>VLOOKUP(C203,MOVI!C:DT,22,0)</f>
        <v>0</v>
      </c>
      <c r="BM203" s="275">
        <f>VLOOKUP(C203,FPT!B:BK,22,0)</f>
        <v>0</v>
      </c>
      <c r="BN203" t="str">
        <f t="shared" si="358"/>
        <v/>
      </c>
      <c r="BO203" s="275">
        <f>VLOOKUP(C203,MOVI!C:DT,23,0)</f>
        <v>0</v>
      </c>
      <c r="BP203" s="275">
        <f>VLOOKUP(C203,FPT!B:BN,23,0)</f>
        <v>0</v>
      </c>
      <c r="BQ203" t="str">
        <f t="shared" si="359"/>
        <v/>
      </c>
      <c r="BR203" s="275">
        <f>VLOOKUP(C203,MOVI!C:DT,24,0)</f>
        <v>0</v>
      </c>
      <c r="BS203" s="275">
        <f>VLOOKUP(C203,FPT!B:BQ,24,0)</f>
        <v>0</v>
      </c>
      <c r="BT203" t="str">
        <f t="shared" si="360"/>
        <v/>
      </c>
      <c r="BU203" s="275">
        <f>VLOOKUP(C203,MOVI!C:DT,25,0)</f>
        <v>0</v>
      </c>
      <c r="BV203" s="275">
        <f>VLOOKUP(C203,FPT!B:BT,25,0)</f>
        <v>0</v>
      </c>
      <c r="BW203" t="str">
        <f t="shared" si="361"/>
        <v/>
      </c>
      <c r="BX203" s="275">
        <f>VLOOKUP(C203,MOVI!C:DT,26,0)</f>
        <v>0</v>
      </c>
      <c r="BY203" s="275">
        <f>VLOOKUP(C203,FPT!B:BW,26,0)</f>
        <v>0</v>
      </c>
      <c r="BZ203" t="str">
        <f t="shared" si="362"/>
        <v/>
      </c>
      <c r="CA203" s="275">
        <f>VLOOKUP(C203,MOVI!C:DT,27,0)</f>
        <v>730000</v>
      </c>
      <c r="CB203" s="275">
        <f>VLOOKUP(C203,FPT!B:BZ,27,0)</f>
        <v>730000</v>
      </c>
      <c r="CC203" t="str">
        <f t="shared" si="363"/>
        <v/>
      </c>
      <c r="CD203" s="275">
        <f>VLOOKUP(C203,MOVI!C:DT,28,0)</f>
        <v>730000</v>
      </c>
      <c r="CE203" s="275">
        <f>VLOOKUP(C203,FPT!B:CC,28,0)</f>
        <v>730000</v>
      </c>
      <c r="CF203" t="str">
        <f t="shared" si="364"/>
        <v/>
      </c>
      <c r="CG203" t="str">
        <f>VLOOKUP(C203,MOVI!C:DT,29,0)</f>
        <v>CN</v>
      </c>
      <c r="CH203" s="252" t="str">
        <f>VLOOKUP(C203,FPT!B:CF,29,0)</f>
        <v>CN</v>
      </c>
      <c r="CI203" t="str">
        <f t="shared" si="365"/>
        <v/>
      </c>
      <c r="CJ203">
        <f>VLOOKUP(C203,MOVI!C:DT,30,0)</f>
        <v>26</v>
      </c>
      <c r="CK203" s="252">
        <f>VLOOKUP(C203,FPT!B:CI,30,0)</f>
        <v>26</v>
      </c>
      <c r="CL203" t="str">
        <f t="shared" si="366"/>
        <v/>
      </c>
      <c r="CM203">
        <f>VLOOKUP(C203,MOVI!C:DT,31,0)</f>
        <v>24.5</v>
      </c>
      <c r="CN203" s="252">
        <f>VLOOKUP(C203,FPT!B:CL,31,0)</f>
        <v>24.5</v>
      </c>
      <c r="CO203" t="str">
        <f t="shared" si="367"/>
        <v/>
      </c>
      <c r="CP203" s="275">
        <f>VLOOKUP(C203,MOVI!C:DT,32,0)</f>
        <v>1.5</v>
      </c>
      <c r="CQ203" s="275">
        <f>VLOOKUP(C203,FPT!B:CO,32,0)</f>
        <v>1.5</v>
      </c>
      <c r="CR203" t="str">
        <f t="shared" si="368"/>
        <v/>
      </c>
      <c r="CS203" s="275">
        <f>VLOOKUP(C203,MOVI!C:DT,33,0)</f>
        <v>0</v>
      </c>
      <c r="CT203" s="275">
        <f>VLOOKUP(C203,FPT!B:CR,33,0)</f>
        <v>0</v>
      </c>
      <c r="CU203" t="str">
        <f t="shared" si="369"/>
        <v/>
      </c>
      <c r="CV203" s="275">
        <f>VLOOKUP(C203,MOVI!C:DT,34,0)</f>
        <v>0</v>
      </c>
      <c r="CW203" s="275">
        <f>VLOOKUP(C203,FPT!B:CU,34,0)</f>
        <v>0</v>
      </c>
      <c r="CX203" t="str">
        <f t="shared" si="370"/>
        <v/>
      </c>
      <c r="CY203" s="275">
        <f>VLOOKUP(C203,MOVI!C:DT,35,0)</f>
        <v>26</v>
      </c>
      <c r="CZ203" s="275">
        <f>VLOOKUP(C203,FPT!B:CX,35,0)</f>
        <v>26</v>
      </c>
      <c r="DA203" t="str">
        <f t="shared" si="371"/>
        <v/>
      </c>
      <c r="DB203" s="275">
        <f>VLOOKUP(C203,MOVI!C:DT,36,0)</f>
        <v>0</v>
      </c>
      <c r="DC203" s="275">
        <f>VLOOKUP(C203,FPT!B:DA,36,0)</f>
        <v>0</v>
      </c>
      <c r="DD203" t="str">
        <f t="shared" si="372"/>
        <v/>
      </c>
      <c r="DE203" s="275">
        <f>VLOOKUP(C203,MOVI!C:DT,37,0)</f>
        <v>20</v>
      </c>
      <c r="DF203" s="275">
        <f>VLOOKUP(C203,FPT!B:DD,37,0)</f>
        <v>20</v>
      </c>
      <c r="DG203" t="str">
        <f t="shared" si="373"/>
        <v/>
      </c>
      <c r="DH203" s="275">
        <f>VLOOKUP(C203,MOVI!C:DT,38,0)</f>
        <v>0</v>
      </c>
      <c r="DI203" s="275">
        <f>VLOOKUP(C203,FPT!B:DG,38,0)</f>
        <v>0</v>
      </c>
      <c r="DJ203" t="str">
        <f t="shared" si="374"/>
        <v/>
      </c>
      <c r="DK203" s="275">
        <f>VLOOKUP(C203,MOVI!C:DT,39,0)</f>
        <v>20</v>
      </c>
      <c r="DL203" s="275">
        <f>VLOOKUP(C203,FPT!B:DJ,39,0)</f>
        <v>20</v>
      </c>
      <c r="DM203" t="str">
        <f t="shared" si="375"/>
        <v/>
      </c>
      <c r="DN203" s="275">
        <f>VLOOKUP(C203,MOVI!C:DT,40,0)</f>
        <v>40</v>
      </c>
      <c r="DO203" s="275">
        <f>VLOOKUP(C203,FPT!B:DM,40,0)</f>
        <v>40</v>
      </c>
      <c r="DP203" t="str">
        <f t="shared" si="376"/>
        <v/>
      </c>
      <c r="DQ203" s="275">
        <f>VLOOKUP(C203,MOVI!C:DT,41,0)</f>
        <v>20</v>
      </c>
      <c r="DR203" s="275">
        <f>VLOOKUP(C203,FPT!B:DP,41,0)</f>
        <v>20</v>
      </c>
      <c r="DS203" t="str">
        <f t="shared" si="377"/>
        <v/>
      </c>
      <c r="DT203" s="275">
        <f>VLOOKUP(C203,MOVI!C:DT,42,0)</f>
        <v>5000000</v>
      </c>
      <c r="DU203" s="275">
        <f>ROUND(VLOOKUP(C203,FPT!B:DS,42,0),0)</f>
        <v>5000000</v>
      </c>
      <c r="DV203" t="str">
        <f t="shared" si="378"/>
        <v/>
      </c>
      <c r="DW203" s="275">
        <f>VLOOKUP(C203,MOVI!C:DT,43,0)</f>
        <v>0</v>
      </c>
      <c r="DX203" s="275">
        <f>VLOOKUP(C203,FPT!B:DV,43,0)</f>
        <v>0</v>
      </c>
      <c r="DY203" t="str">
        <f t="shared" si="379"/>
        <v/>
      </c>
      <c r="DZ203" s="275">
        <f>VLOOKUP(C203,MOVI!C:DT,44,0)</f>
        <v>961538</v>
      </c>
      <c r="EA203" s="275">
        <f>VLOOKUP(C203,FPT!B:DY,44,0)</f>
        <v>961538</v>
      </c>
      <c r="EB203" t="str">
        <f t="shared" si="380"/>
        <v/>
      </c>
      <c r="EC203" s="275">
        <f>VLOOKUP(C203,MOVI!C:DT,45,0)</f>
        <v>5961538</v>
      </c>
      <c r="ED203" s="275">
        <f>ROUND(VLOOKUP(C203,FPT!B:EB,45,0),0)</f>
        <v>5961538</v>
      </c>
      <c r="EE203" t="str">
        <f t="shared" si="381"/>
        <v/>
      </c>
      <c r="EF203" s="275">
        <f>VLOOKUP(C203,MOVI!C:DT,46,0)</f>
        <v>0</v>
      </c>
      <c r="EG203" s="275">
        <f>VLOOKUP(C203,FPT!B:EE,46,0)</f>
        <v>0</v>
      </c>
      <c r="EH203" t="str">
        <f t="shared" si="382"/>
        <v/>
      </c>
      <c r="EI203" s="275">
        <f>VLOOKUP(C203,MOVI!C:DT,47,0)</f>
        <v>0</v>
      </c>
      <c r="EJ203" s="275">
        <f>VLOOKUP(C203,FPT!B:EH,47,0)</f>
        <v>0</v>
      </c>
      <c r="EK203" t="str">
        <f t="shared" si="383"/>
        <v/>
      </c>
      <c r="EL203" s="275">
        <f>VLOOKUP(C203,MOVI!C:DT,48,0)</f>
        <v>0</v>
      </c>
      <c r="EM203" s="275">
        <f>VLOOKUP(C203,FPT!B:EK,48,0)</f>
        <v>0</v>
      </c>
      <c r="EN203" t="str">
        <f t="shared" si="384"/>
        <v/>
      </c>
      <c r="EO203" s="275">
        <f>VLOOKUP(C203,MOVI!C:DT,49,0)</f>
        <v>0</v>
      </c>
      <c r="EP203" s="275">
        <f>VLOOKUP(C203,FPT!B:EN,49,0)</f>
        <v>0</v>
      </c>
      <c r="EQ203" t="str">
        <f t="shared" si="385"/>
        <v/>
      </c>
      <c r="ER203" s="275">
        <f>VLOOKUP(C203,MOVI!C:DT,50,0)</f>
        <v>0</v>
      </c>
      <c r="ES203" s="275">
        <f>VLOOKUP(C203,FPT!B:EQ,50,0)</f>
        <v>0</v>
      </c>
      <c r="ET203" t="str">
        <f t="shared" si="386"/>
        <v/>
      </c>
      <c r="EU203" s="275">
        <f>VLOOKUP(C203,MOVI!C:DT,51,0)</f>
        <v>0</v>
      </c>
      <c r="EV203" s="275">
        <f>VLOOKUP(C203,FPT!B:ET,51,0)</f>
        <v>0</v>
      </c>
      <c r="EW203" t="str">
        <f t="shared" si="387"/>
        <v/>
      </c>
      <c r="EX203" s="275">
        <f>VLOOKUP(C203,MOVI!C:DT,52,0)</f>
        <v>0</v>
      </c>
      <c r="EY203" s="275">
        <f>VLOOKUP(C203,FPT!B:EW,52,0)</f>
        <v>0</v>
      </c>
      <c r="EZ203" t="str">
        <f t="shared" si="388"/>
        <v/>
      </c>
      <c r="FA203" s="275">
        <f>VLOOKUP(C203,MOVI!C:DT,53,0)</f>
        <v>0</v>
      </c>
      <c r="FB203" s="275">
        <f>VLOOKUP(C203,FPT!B:EZ,53,0)</f>
        <v>0</v>
      </c>
      <c r="FC203" t="str">
        <f t="shared" si="389"/>
        <v/>
      </c>
      <c r="FD203" s="275">
        <f>VLOOKUP(C203,MOVI!C:DT,54,0)</f>
        <v>0</v>
      </c>
      <c r="FE203" s="275">
        <f>VLOOKUP(C203,FPT!B:FC,54,0)</f>
        <v>0</v>
      </c>
      <c r="FF203" t="str">
        <f t="shared" si="390"/>
        <v/>
      </c>
      <c r="FG203" s="275">
        <f>VLOOKUP(C203,MOVI!C:DT,55,0)</f>
        <v>687885</v>
      </c>
      <c r="FH203" s="275">
        <f>VLOOKUP(C203,FPT!B:FF,55,0)</f>
        <v>687885</v>
      </c>
      <c r="FI203" t="str">
        <f t="shared" si="391"/>
        <v/>
      </c>
      <c r="FJ203" s="275">
        <f>VLOOKUP(C203,MOVI!C:DT,56,0)</f>
        <v>687885</v>
      </c>
      <c r="FK203" s="275">
        <f>VLOOKUP(C203,FPT!B:FI,56,0)</f>
        <v>687885</v>
      </c>
      <c r="FL203" t="str">
        <f t="shared" si="392"/>
        <v/>
      </c>
      <c r="FM203" s="275">
        <f>VLOOKUP(C203,MOVI!C:DT,57,0)</f>
        <v>2927158</v>
      </c>
      <c r="FN203" s="275">
        <f>VLOOKUP(C203,FPT!B:FL,57,0)</f>
        <v>2927158</v>
      </c>
      <c r="FO203" t="str">
        <f t="shared" si="393"/>
        <v/>
      </c>
      <c r="FP203" s="275">
        <f>VLOOKUP(C203,MOVI!C:DT,58,0)</f>
        <v>0</v>
      </c>
      <c r="FQ203" s="275">
        <f>VLOOKUP(C203,FPT!B:FO,58,0)</f>
        <v>0</v>
      </c>
      <c r="FR203" t="str">
        <f t="shared" si="394"/>
        <v/>
      </c>
      <c r="FS203" s="275">
        <f>VLOOKUP(C203,MOVI!C:DT,59,0)</f>
        <v>0</v>
      </c>
      <c r="FT203" s="275">
        <f>VLOOKUP(C203,FPT!B:FR,59,0)</f>
        <v>0</v>
      </c>
      <c r="FU203" t="str">
        <f t="shared" si="395"/>
        <v/>
      </c>
      <c r="FV203" s="275">
        <f>VLOOKUP(C203,MOVI!C:DT,60,0)</f>
        <v>0</v>
      </c>
      <c r="FW203" s="275">
        <f>VLOOKUP(C203,FPT!B:FU,60,0)</f>
        <v>0</v>
      </c>
      <c r="FX203" t="str">
        <f t="shared" si="396"/>
        <v/>
      </c>
      <c r="FY203" s="275">
        <f>VLOOKUP(C203,MOVI!C:DT,61,0)</f>
        <v>0</v>
      </c>
      <c r="FZ203" s="275">
        <f>VLOOKUP(C203,FPT!B:FX,61,0)</f>
        <v>0</v>
      </c>
      <c r="GA203" t="str">
        <f t="shared" si="397"/>
        <v/>
      </c>
      <c r="GB203" s="275">
        <f>VLOOKUP(C203,MOVI!C:DT,62,0)</f>
        <v>280000</v>
      </c>
      <c r="GC203" s="275">
        <f>VLOOKUP(C203,FPT!B:GA,62,0)</f>
        <v>280000</v>
      </c>
      <c r="GD203" t="str">
        <f t="shared" si="398"/>
        <v/>
      </c>
      <c r="GE203" s="275">
        <f>VLOOKUP(C203,MOVI!C:DT,63,0)</f>
        <v>0</v>
      </c>
      <c r="GF203" s="275">
        <f>VLOOKUP(C203,FPT!B:GD,63,0)</f>
        <v>0</v>
      </c>
      <c r="GG203" t="str">
        <f t="shared" si="399"/>
        <v/>
      </c>
      <c r="GH203" s="275">
        <f>VLOOKUP(C203,MOVI!C:DT,64,0)</f>
        <v>0</v>
      </c>
      <c r="GI203" s="275">
        <f>VLOOKUP(C203,FPT!B:GG,64,0)</f>
        <v>0</v>
      </c>
      <c r="GJ203" t="str">
        <f t="shared" si="400"/>
        <v/>
      </c>
      <c r="GK203" s="275">
        <f>VLOOKUP(C203,MOVI!C:DT,65,0)</f>
        <v>0</v>
      </c>
      <c r="GL203" s="275">
        <f>VLOOKUP(C203,FPT!B:GJ,65,0)</f>
        <v>0</v>
      </c>
      <c r="GM203" t="str">
        <f t="shared" si="401"/>
        <v/>
      </c>
      <c r="GN203" s="275">
        <f>VLOOKUP(C203,MOVI!C:DT,66,0)</f>
        <v>0</v>
      </c>
      <c r="GO203" s="275">
        <f>VLOOKUP(C203,FPT!B:GM,66,0)</f>
        <v>0</v>
      </c>
      <c r="GP203" t="str">
        <f t="shared" si="402"/>
        <v/>
      </c>
      <c r="GQ203" s="275">
        <f>VLOOKUP(C203,MOVI!C:DT,67,0)</f>
        <v>0</v>
      </c>
      <c r="GR203" s="275">
        <f>VLOOKUP(C203,FPT!B:GP,67,0)</f>
        <v>0</v>
      </c>
      <c r="GS203" t="str">
        <f t="shared" si="403"/>
        <v/>
      </c>
      <c r="GT203" s="275">
        <f>VLOOKUP(C203,MOVI!C:DT,68,0)</f>
        <v>0</v>
      </c>
      <c r="GU203" s="275">
        <f>VLOOKUP(C203,FPT!B:GS,68,0)</f>
        <v>0</v>
      </c>
      <c r="GV203" t="str">
        <f t="shared" si="404"/>
        <v/>
      </c>
      <c r="GW203" s="275">
        <f>VLOOKUP(C203,MOVI!C:DT,69,0)</f>
        <v>0</v>
      </c>
      <c r="GX203" s="275">
        <f>VLOOKUP(C203,FPT!B:GV,69,0)</f>
        <v>0</v>
      </c>
      <c r="GY203" t="str">
        <f t="shared" si="405"/>
        <v/>
      </c>
      <c r="GZ203" s="275">
        <f>VLOOKUP(C203,MOVI!C:DT,70,0)</f>
        <v>3207158</v>
      </c>
      <c r="HA203" s="275">
        <f>VLOOKUP(C203,FPT!B:GY,70,0)</f>
        <v>3207158</v>
      </c>
      <c r="HB203" t="str">
        <f t="shared" si="406"/>
        <v/>
      </c>
      <c r="HC203" s="275">
        <f>VLOOKUP(C203,MOVI!C:DT,71,0)</f>
        <v>9856581</v>
      </c>
      <c r="HD203" s="275">
        <f>ROUND(VLOOKUP(C203,FPT!B:HB,71,0),0)</f>
        <v>9856581</v>
      </c>
      <c r="HE203" t="str">
        <f t="shared" si="407"/>
        <v/>
      </c>
      <c r="HF203" s="275">
        <f>ROUND(VLOOKUP(C203,MOVI!C:DT,72,0),0)</f>
        <v>480769</v>
      </c>
      <c r="HG203" s="275">
        <f>ROUND(VLOOKUP(C203,FPT!B:HE,72,0),0)</f>
        <v>480769</v>
      </c>
      <c r="HH203" t="str">
        <f t="shared" si="408"/>
        <v/>
      </c>
      <c r="HI203" s="275">
        <f>VLOOKUP(C203,MOVI!C:DT,73,0)</f>
        <v>0</v>
      </c>
      <c r="HJ203" s="275">
        <f>VLOOKUP(C203,FPT!B:HH,73,0)</f>
        <v>0</v>
      </c>
      <c r="HK203" t="str">
        <f t="shared" si="409"/>
        <v/>
      </c>
      <c r="HL203" s="275">
        <f>VLOOKUP(C203,MOVI!C:DT,74,0)</f>
        <v>687885</v>
      </c>
      <c r="HM203" s="275">
        <f>VLOOKUP(C203,FPT!B:HK,74,0)</f>
        <v>687885</v>
      </c>
      <c r="HN203" t="str">
        <f t="shared" si="410"/>
        <v/>
      </c>
      <c r="HO203" s="275">
        <f>VLOOKUP(C203,MOVI!C:DT,75,0)</f>
        <v>11000000</v>
      </c>
      <c r="HP203" s="275">
        <f>VLOOKUP(C203,FPT!B:HN,75,0)</f>
        <v>11000000</v>
      </c>
      <c r="HQ203" t="str">
        <f t="shared" si="411"/>
        <v/>
      </c>
      <c r="HR203" s="275">
        <f>VLOOKUP(C203,MOVI!C:DT,76,0)</f>
        <v>0</v>
      </c>
      <c r="HS203" s="275">
        <f>VLOOKUP(C203,FPT!B:HQ,76,0)</f>
        <v>0</v>
      </c>
      <c r="HT203" t="str">
        <f t="shared" si="412"/>
        <v/>
      </c>
      <c r="HU203" s="275">
        <f>VLOOKUP(C203,MOVI!C:DT,77,0)</f>
        <v>0</v>
      </c>
      <c r="HV203" s="275">
        <f>VLOOKUP(C203,FPT!B:HT,77,0)</f>
        <v>0</v>
      </c>
      <c r="HW203" t="str">
        <f t="shared" si="413"/>
        <v/>
      </c>
      <c r="HX203" s="274">
        <f>VLOOKUP(C203,MOVI!C:CB,78,0)</f>
        <v>400000</v>
      </c>
      <c r="HY203" s="261">
        <f>VLOOKUP(C203,FPT!$B:$CA,78,0)</f>
        <v>400000</v>
      </c>
      <c r="HZ203" t="str">
        <f t="shared" si="414"/>
        <v/>
      </c>
      <c r="IA203" s="275">
        <f>VLOOKUP(C203,MOVI!C:CD,79,0)</f>
        <v>50000</v>
      </c>
      <c r="IB203" s="275">
        <f>VLOOKUP(C203,FPT!B:HZ,79,0)</f>
        <v>50000</v>
      </c>
      <c r="IC203" t="str">
        <f t="shared" si="415"/>
        <v/>
      </c>
      <c r="ID203" s="275">
        <f>VLOOKUP(C203,MOVI!C:CD,80,0)</f>
        <v>75000</v>
      </c>
      <c r="IE203" s="275">
        <f>VLOOKUP(C203,FPT!B:IC,80,0)</f>
        <v>75000</v>
      </c>
      <c r="IF203" t="str">
        <f t="shared" si="416"/>
        <v/>
      </c>
      <c r="IG203" s="275">
        <f>VLOOKUP(C203,MOVI!C:DT,81,0)</f>
        <v>0</v>
      </c>
      <c r="IH203" s="275">
        <f>VLOOKUP(C203,FPT!B:IF,81,0)</f>
        <v>0</v>
      </c>
      <c r="II203" t="str">
        <f t="shared" si="417"/>
        <v/>
      </c>
      <c r="IJ203" s="275">
        <f>VLOOKUP(C203,MOVI!C:DT,82,0)</f>
        <v>525000</v>
      </c>
      <c r="IK203" s="275">
        <f>VLOOKUP(C203,FPT!B:II,82,0)</f>
        <v>525000</v>
      </c>
      <c r="IL203" t="str">
        <f t="shared" si="418"/>
        <v/>
      </c>
      <c r="IM203" s="275">
        <f>ROUND(VLOOKUP(C203,MOVI!C:DT,83,0),0)</f>
        <v>12693654</v>
      </c>
      <c r="IN203" s="275">
        <f>ROUND(VLOOKUP(C203,FPT!B:IL,83,0),0)</f>
        <v>12693654</v>
      </c>
      <c r="IO203" t="str">
        <f t="shared" si="419"/>
        <v/>
      </c>
      <c r="IP203" s="275">
        <f>VLOOKUP(C203,MOVI!C:DT,84,0)</f>
        <v>0</v>
      </c>
      <c r="IQ203" s="275">
        <f>VLOOKUP(C203,FPT!B:IO,84,0)</f>
        <v>0</v>
      </c>
      <c r="IR203" t="str">
        <f t="shared" si="420"/>
        <v/>
      </c>
      <c r="IS203" s="275">
        <f>ROUND(VLOOKUP(C203,MOVI!C:DT,85,0),0)</f>
        <v>0</v>
      </c>
      <c r="IT203" s="275">
        <f>ROUND(VLOOKUP(C203,FPT!B:IR,85,0),0)</f>
        <v>0</v>
      </c>
      <c r="IU203" t="str">
        <f t="shared" si="421"/>
        <v/>
      </c>
      <c r="IV203" s="275">
        <f>VLOOKUP(C203,MOVI!C:DT,86,0)</f>
        <v>0</v>
      </c>
      <c r="IW203" s="275">
        <f>VLOOKUP(C203,FPT!B:IU,86,0)</f>
        <v>0</v>
      </c>
      <c r="IX203" t="str">
        <f t="shared" si="422"/>
        <v/>
      </c>
      <c r="IY203" s="275">
        <f>ROUND(VLOOKUP(C203,MOVI!C:DT,87,0),0)</f>
        <v>0</v>
      </c>
      <c r="IZ203" s="275">
        <f>ROUND(VLOOKUP(C203,FPT!B:IX,87,0),0)</f>
        <v>0</v>
      </c>
      <c r="JA203" t="str">
        <f t="shared" si="423"/>
        <v/>
      </c>
      <c r="JB203" s="275">
        <f>VLOOKUP(C203,MOVI!C:DT,88,0)</f>
        <v>0</v>
      </c>
      <c r="JC203" s="275">
        <f>VLOOKUP(C203,FPT!B:JA,88,0)</f>
        <v>0</v>
      </c>
      <c r="JD203" t="str">
        <f t="shared" si="424"/>
        <v/>
      </c>
      <c r="JE203" s="275">
        <f>VLOOKUP(C203,MOVI!C:DT,89,0)</f>
        <v>50000</v>
      </c>
      <c r="JF203" s="275">
        <f>VLOOKUP(C203,FPT!B:JD,89,0)</f>
        <v>50000</v>
      </c>
      <c r="JG203" t="str">
        <f t="shared" si="425"/>
        <v/>
      </c>
      <c r="JH203" s="275">
        <f>VLOOKUP(C203,MOVI!C:DT,90,0)</f>
        <v>0</v>
      </c>
      <c r="JI203" s="275">
        <f>VLOOKUP(C203,FPT!B:JG,90,0)</f>
        <v>0</v>
      </c>
      <c r="JJ203" t="str">
        <f t="shared" si="426"/>
        <v/>
      </c>
      <c r="JK203" s="275">
        <f>VLOOKUP(C203,MOVI!C:DT,91,0)</f>
        <v>0</v>
      </c>
      <c r="JL203" s="275">
        <f>VLOOKUP(C203,FPT!B:JJ,91,0)</f>
        <v>0</v>
      </c>
      <c r="JM203" t="str">
        <f t="shared" si="427"/>
        <v/>
      </c>
      <c r="JN203" s="275">
        <f>VLOOKUP(C203,MOVI!C:DT,92,0)</f>
        <v>455200</v>
      </c>
      <c r="JO203" s="275">
        <f>VLOOKUP(C203,FPT!B:JM,92,0)</f>
        <v>455200</v>
      </c>
      <c r="JP203" t="str">
        <f t="shared" si="428"/>
        <v/>
      </c>
      <c r="JQ203" s="275">
        <f>VLOOKUP(C203,MOVI!C:DT,93,0)</f>
        <v>0</v>
      </c>
      <c r="JR203" s="275">
        <f>VLOOKUP(C203,FPT!B:JP,93,0)</f>
        <v>0</v>
      </c>
      <c r="JS203" t="str">
        <f t="shared" si="429"/>
        <v/>
      </c>
      <c r="JT203" s="275">
        <f>VLOOKUP(C203,MOVI!C:DT,94,0)</f>
        <v>505200</v>
      </c>
      <c r="JU203" s="275">
        <f>VLOOKUP(C203,FPT!B:JS,94,0)</f>
        <v>505200</v>
      </c>
      <c r="JV203" t="str">
        <f t="shared" si="430"/>
        <v/>
      </c>
      <c r="JW203" s="275">
        <f>VLOOKUP(C203,MOVI!C:DT,95,0)</f>
        <v>8826381</v>
      </c>
      <c r="JX203" s="275">
        <f>VLOOKUP(C203,FPT!B:JV,95,0)</f>
        <v>8826381</v>
      </c>
      <c r="JY203" t="str">
        <f t="shared" si="431"/>
        <v/>
      </c>
      <c r="JZ203" s="275">
        <f>VLOOKUP(C203,MOVI!C:DT,96,0)</f>
        <v>0</v>
      </c>
      <c r="KA203" s="275">
        <f>VLOOKUP(C203,FPT!B:JY,96,0)</f>
        <v>0</v>
      </c>
      <c r="KB203" t="str">
        <f t="shared" si="432"/>
        <v/>
      </c>
      <c r="KC203" s="275">
        <f>VLOOKUP(C203,MOVI!C:DT,97,0)</f>
        <v>8826381</v>
      </c>
      <c r="KD203" s="275">
        <f>VLOOKUP(C203,FPT!B:KB,97,0)</f>
        <v>8826381</v>
      </c>
      <c r="KE203" t="str">
        <f t="shared" si="433"/>
        <v/>
      </c>
      <c r="KF203" s="275">
        <f>VLOOKUP(C203,MOVI!C:DT,98,0)</f>
        <v>850000.00000000012</v>
      </c>
      <c r="KG203" s="275">
        <f>VLOOKUP(C203,FPT!B:KE,98,0)</f>
        <v>850000</v>
      </c>
      <c r="KH203" t="str">
        <f t="shared" si="434"/>
        <v/>
      </c>
      <c r="KI203" s="275">
        <f>VLOOKUP(C203,MOVI!C:DT,99,0)</f>
        <v>0</v>
      </c>
      <c r="KJ203" s="275">
        <f>VLOOKUP(C203,FPT!B:KH,99,0)</f>
        <v>0</v>
      </c>
      <c r="KK203" t="str">
        <f t="shared" si="435"/>
        <v/>
      </c>
      <c r="KL203" s="275">
        <f>VLOOKUP(C203,MOVI!C:DT,100,0)</f>
        <v>150000</v>
      </c>
      <c r="KM203" s="275">
        <f>VLOOKUP(C203,FPT!B:KK,100,0)</f>
        <v>150000</v>
      </c>
      <c r="KN203" t="str">
        <f t="shared" si="436"/>
        <v/>
      </c>
      <c r="KO203" s="275">
        <f>VLOOKUP(C203,MOVI!C:DT,101,0)</f>
        <v>0</v>
      </c>
      <c r="KP203" s="275">
        <f>VLOOKUP(C203,FPT!B:KN,101,0)</f>
        <v>0</v>
      </c>
      <c r="KQ203" t="str">
        <f t="shared" si="437"/>
        <v/>
      </c>
      <c r="KR203" s="275">
        <f>VLOOKUP(C203,MOVI!C:DT,102,0)</f>
        <v>0</v>
      </c>
      <c r="KS203" s="275">
        <f>VLOOKUP(C203,FPT!B:KQ,102,0)</f>
        <v>0</v>
      </c>
      <c r="KT203" t="str">
        <f t="shared" si="438"/>
        <v/>
      </c>
      <c r="KU203" s="275">
        <f>VLOOKUP(C203,MOVI!C:DT,103,0)</f>
        <v>1000000.0000000001</v>
      </c>
      <c r="KV203" s="275">
        <f>VLOOKUP(C203,FPT!B:KT,103,0)</f>
        <v>1000000</v>
      </c>
      <c r="KW203" t="str">
        <f t="shared" si="439"/>
        <v/>
      </c>
      <c r="KX203" s="275">
        <f>VLOOKUP(C203,MOVI!C:DT,104,0)</f>
        <v>1525000</v>
      </c>
      <c r="KY203" s="275">
        <f>VLOOKUP(C203,FPT!B:KW,104,0)</f>
        <v>1525000</v>
      </c>
      <c r="KZ203" t="str">
        <f t="shared" si="440"/>
        <v/>
      </c>
      <c r="LA203" s="275">
        <f>VLOOKUP(C203,MOVI!C:DT,105,0)</f>
        <v>100000</v>
      </c>
      <c r="LB203" s="275">
        <f>VLOOKUP(C203,FPT!B:KZ,105,0)</f>
        <v>100000</v>
      </c>
      <c r="LC203" t="str">
        <f t="shared" si="441"/>
        <v/>
      </c>
      <c r="LD203" s="275">
        <f>VLOOKUP(C203,MOVI!C:DT,106,0)</f>
        <v>10956581</v>
      </c>
      <c r="LE203" s="275">
        <f>VLOOKUP(C203,FPT!B:LC,106,0)</f>
        <v>10956581</v>
      </c>
      <c r="LF203" t="str">
        <f t="shared" si="442"/>
        <v/>
      </c>
      <c r="LG203" s="273">
        <f>VLOOKUP(C203,MOVI!C:DT,107,0)</f>
        <v>0</v>
      </c>
      <c r="LH203" s="273">
        <f>VLOOKUP(C203,FPT!B:LF,107,0)</f>
        <v>0</v>
      </c>
      <c r="LI203" t="str">
        <f t="shared" si="443"/>
        <v/>
      </c>
      <c r="LJ203" t="str">
        <f>VLOOKUP(C203,MOVI!C:DV,108,0)</f>
        <v>MoviSouthSales</v>
      </c>
      <c r="LK203" s="252" t="str">
        <f>VLOOKUP(C203,FPT!B:LI,108,0)</f>
        <v>MoviSouthSales</v>
      </c>
      <c r="LL203" t="str">
        <f t="shared" si="444"/>
        <v/>
      </c>
      <c r="LM203" s="275">
        <f>ROUND(VLOOKUP(C203,MOVI!C:DV,109,0),0)</f>
        <v>416667</v>
      </c>
      <c r="LN203" s="275">
        <f>ROUND(VLOOKUP(C203,FPT!B:LL,109,0),0)</f>
        <v>416667</v>
      </c>
      <c r="LO203" t="str">
        <f t="shared" si="445"/>
        <v/>
      </c>
      <c r="LP203" t="str">
        <f>VLOOKUP(C203,MOVI!C:DV,110,0)</f>
        <v>HO</v>
      </c>
      <c r="LQ203" s="247" t="str">
        <f>VLOOKUP(C203,FPT!B:LO,110,0)</f>
        <v>HO</v>
      </c>
      <c r="LR203" t="str">
        <f t="shared" si="446"/>
        <v/>
      </c>
      <c r="LS203">
        <f>MOVI!DI198</f>
        <v>22</v>
      </c>
      <c r="LV203">
        <f>MOVI!DJ198</f>
        <v>0</v>
      </c>
      <c r="LW203">
        <f>MOVI!DK198</f>
        <v>0</v>
      </c>
      <c r="LX203" t="str">
        <f>MOVI!DL198</f>
        <v>x</v>
      </c>
      <c r="LY203">
        <f>MOVI!DM198</f>
        <v>0</v>
      </c>
      <c r="LZ203">
        <f>MOVI!DN198</f>
        <v>50000</v>
      </c>
      <c r="MA203">
        <f>MOVI!DO198</f>
        <v>0</v>
      </c>
      <c r="MB203" t="str">
        <f>MOVI!DP198</f>
        <v>HO</v>
      </c>
      <c r="MC203">
        <f>MOVI!DQ198</f>
        <v>0</v>
      </c>
      <c r="MD203">
        <f>MOVI!DR198</f>
        <v>0</v>
      </c>
      <c r="ME203" t="str">
        <f>VLOOKUP(C203,MOVI!C:DV,121,0)</f>
        <v>Group 1</v>
      </c>
      <c r="MF203" s="252" t="str">
        <f>VLOOKUP(C203,FPT!B:MD,111,0)</f>
        <v>Group 1</v>
      </c>
      <c r="MG203" t="str">
        <f t="shared" si="339"/>
        <v/>
      </c>
      <c r="MH203" t="str">
        <f>VLOOKUP(C203,MOVI!C:DT,122,0)</f>
        <v>MoviSouthGroup 1</v>
      </c>
      <c r="MI203" s="252" t="str">
        <f>VLOOKUP(C203,FPT!B:DS,112,0)</f>
        <v>MoviSouthGroup 1</v>
      </c>
      <c r="MJ203" t="str">
        <f t="shared" si="447"/>
        <v/>
      </c>
    </row>
    <row r="204" spans="1:348" x14ac:dyDescent="0.25">
      <c r="A204">
        <v>196</v>
      </c>
      <c r="B204" s="48">
        <v>5798</v>
      </c>
      <c r="C204" s="271" t="s">
        <v>1047</v>
      </c>
      <c r="D204" t="str">
        <f>VLOOKUP(C204,MOVI!C:D,2,0)</f>
        <v>Bùi Thị Lệ Nhi</v>
      </c>
      <c r="E204" t="str">
        <f>VLOOKUP(C204,FPT!B:C,2,0)</f>
        <v>Bùi Thị Lệ Nhi</v>
      </c>
      <c r="F204" t="str">
        <f t="shared" si="340"/>
        <v/>
      </c>
      <c r="G204" t="str">
        <f>VLOOKUP(C204,MOVI!C:E,3,0)</f>
        <v>Sales</v>
      </c>
      <c r="H204" t="str">
        <f>VLOOKUP(C204,FPT!B:F,3,0)</f>
        <v>Sales</v>
      </c>
      <c r="I204" t="str">
        <f t="shared" si="341"/>
        <v/>
      </c>
      <c r="J204" t="str">
        <f>VLOOKUP(C204,MOVI!C:H,4,0)</f>
        <v>Telesales</v>
      </c>
      <c r="K204" t="str">
        <f>VLOOKUP(C204,FPT!B:I,4,0)</f>
        <v>Telesales</v>
      </c>
      <c r="L204" t="str">
        <f t="shared" si="342"/>
        <v/>
      </c>
      <c r="M204" t="str">
        <f>VLOOKUP(C204,MOVI!C:DT,5,0)</f>
        <v>Associate</v>
      </c>
      <c r="N204" t="str">
        <f>VLOOKUP(C204,FPT!B:L,5,0)</f>
        <v>Associate</v>
      </c>
      <c r="O204" t="str">
        <f t="shared" si="343"/>
        <v/>
      </c>
      <c r="P204" t="str">
        <f>VLOOKUP(C204,MOVI!C:DT,6,0)</f>
        <v>Telesales</v>
      </c>
      <c r="Q204" t="str">
        <f>VLOOKUP(C204,FPT!B:O,6,0)</f>
        <v>Telesales</v>
      </c>
      <c r="R204" t="str">
        <f t="shared" si="344"/>
        <v/>
      </c>
      <c r="S204" t="str">
        <f>VLOOKUP(C204,MOVI!C:DT,7,0)</f>
        <v>South</v>
      </c>
      <c r="T204" t="str">
        <f>VLOOKUP(C204,FPT!B:R,7,0)</f>
        <v>South</v>
      </c>
      <c r="U204" t="str">
        <f t="shared" si="345"/>
        <v/>
      </c>
      <c r="V204" t="str">
        <f>VLOOKUP(C204,MOVI!C:DT,8,0)</f>
        <v>Movi</v>
      </c>
      <c r="W204" t="str">
        <f>VLOOKUP(C204,FPT!B:U,8,0)</f>
        <v>Movi</v>
      </c>
      <c r="X204" t="str">
        <f t="shared" si="346"/>
        <v/>
      </c>
      <c r="Y204" t="str">
        <f>VLOOKUP(C204,MOVI!C:DT,9,0)</f>
        <v>Full-time</v>
      </c>
      <c r="Z204" t="str">
        <f>VLOOKUP(C204,FPT!B:X,9,0)</f>
        <v>Full-time</v>
      </c>
      <c r="AA204" t="str">
        <f t="shared" si="347"/>
        <v/>
      </c>
      <c r="AB204" t="str">
        <f>VLOOKUP(C204,MOVI!C:DT,10,0)</f>
        <v>Permanent</v>
      </c>
      <c r="AC204" t="str">
        <f>VLOOKUP(C204,FPT!B:AA,10,0)</f>
        <v>Permanent</v>
      </c>
      <c r="AD204" t="str">
        <f t="shared" si="348"/>
        <v/>
      </c>
      <c r="AE204" s="247">
        <f>VLOOKUP(C204,MOVI!C:DT,11,0)</f>
        <v>44035</v>
      </c>
      <c r="AF204" s="247">
        <f>VLOOKUP(C204,FPT!B:AD,11,0)</f>
        <v>44035</v>
      </c>
      <c r="AG204" t="str">
        <f t="shared" si="349"/>
        <v/>
      </c>
      <c r="AH204" s="260" t="str">
        <f>VLOOKUP(C204,MOVI!C:DT,12,0)</f>
        <v/>
      </c>
      <c r="AI204" s="260"/>
      <c r="AJ204" t="str">
        <f t="shared" si="338"/>
        <v/>
      </c>
      <c r="AK204">
        <f>VLOOKUP(C204,MOVI!C:DT,13,0)</f>
        <v>0</v>
      </c>
      <c r="AL204" s="247">
        <f>VLOOKUP(C204,FPT!B:AJ,13,0)</f>
        <v>0</v>
      </c>
      <c r="AM204" t="str">
        <f t="shared" si="448"/>
        <v/>
      </c>
      <c r="AN204" s="247">
        <f>VLOOKUP(C204,MOVI!C:DT,14,0)</f>
        <v>0</v>
      </c>
      <c r="AO204" s="247">
        <f>VLOOKUP(C204,FPT!B:AM,14,0)</f>
        <v>0</v>
      </c>
      <c r="AP204" t="str">
        <f t="shared" si="350"/>
        <v/>
      </c>
      <c r="AQ204" t="str">
        <f>VLOOKUP(C204,MOVI!C:DT,15,0)</f>
        <v>LC</v>
      </c>
      <c r="AR204" s="247" t="str">
        <f>VLOOKUP(C204,FPT!B:AP,15,0)</f>
        <v>LC</v>
      </c>
      <c r="AS204" t="str">
        <f t="shared" si="351"/>
        <v/>
      </c>
      <c r="AT204" s="282" t="str">
        <f>VLOOKUP(C204,MOVI!C:DT,16,0)</f>
        <v>LTTP</v>
      </c>
      <c r="AU204" s="247" t="str">
        <f>VLOOKUP(C204,FPT!B:AS,16,0)</f>
        <v>LTTP</v>
      </c>
      <c r="AV204" t="str">
        <f t="shared" si="352"/>
        <v/>
      </c>
      <c r="AW204" t="str">
        <f>VLOOKUP(C204,MOVI!C:DT,17,0)</f>
        <v>L</v>
      </c>
      <c r="AX204" s="247" t="str">
        <f>VLOOKUP(C204,FPT!B:AV,17,0)</f>
        <v>L</v>
      </c>
      <c r="AY204" t="str">
        <f t="shared" si="353"/>
        <v/>
      </c>
      <c r="AZ204">
        <f>VLOOKUP(C204,MOVI!C:DT,18,0)</f>
        <v>0</v>
      </c>
      <c r="BA204" s="247">
        <f>VLOOKUP(C204,FPT!B:AY,18,0)</f>
        <v>0</v>
      </c>
      <c r="BB204" t="str">
        <f t="shared" si="354"/>
        <v/>
      </c>
      <c r="BC204" s="275">
        <f>VLOOKUP(C204,MOVI!C:DT,19,0)</f>
        <v>5000000</v>
      </c>
      <c r="BD204" s="275">
        <f>VLOOKUP(C204,FPT!B:BB,19,0)</f>
        <v>5000000</v>
      </c>
      <c r="BE204" t="str">
        <f t="shared" si="355"/>
        <v/>
      </c>
      <c r="BF204">
        <f>VLOOKUP(C204,MOVI!C:DT,20,0)</f>
        <v>0</v>
      </c>
      <c r="BG204" s="252">
        <f>VLOOKUP(C204,FPT!B:BE,20,0)</f>
        <v>0</v>
      </c>
      <c r="BH204" t="str">
        <f t="shared" si="356"/>
        <v/>
      </c>
      <c r="BI204" s="275">
        <f>VLOOKUP(C204,MOVI!C:DT,21,0)</f>
        <v>5000000</v>
      </c>
      <c r="BJ204" s="275">
        <f>VLOOKUP(C204,FPT!B:BH,21,0)</f>
        <v>5000000</v>
      </c>
      <c r="BK204" t="str">
        <f t="shared" si="357"/>
        <v/>
      </c>
      <c r="BL204" s="275">
        <f>VLOOKUP(C204,MOVI!C:DT,22,0)</f>
        <v>0</v>
      </c>
      <c r="BM204" s="275">
        <f>VLOOKUP(C204,FPT!B:BK,22,0)</f>
        <v>0</v>
      </c>
      <c r="BN204" t="str">
        <f t="shared" si="358"/>
        <v/>
      </c>
      <c r="BO204" s="275">
        <f>VLOOKUP(C204,MOVI!C:DT,23,0)</f>
        <v>0</v>
      </c>
      <c r="BP204" s="275">
        <f>VLOOKUP(C204,FPT!B:BN,23,0)</f>
        <v>0</v>
      </c>
      <c r="BQ204" t="str">
        <f t="shared" si="359"/>
        <v/>
      </c>
      <c r="BR204" s="275">
        <f>VLOOKUP(C204,MOVI!C:DT,24,0)</f>
        <v>0</v>
      </c>
      <c r="BS204" s="275">
        <f>VLOOKUP(C204,FPT!B:BQ,24,0)</f>
        <v>0</v>
      </c>
      <c r="BT204" t="str">
        <f t="shared" si="360"/>
        <v/>
      </c>
      <c r="BU204" s="275">
        <f>VLOOKUP(C204,MOVI!C:DT,25,0)</f>
        <v>0</v>
      </c>
      <c r="BV204" s="275">
        <f>VLOOKUP(C204,FPT!B:BT,25,0)</f>
        <v>0</v>
      </c>
      <c r="BW204" t="str">
        <f t="shared" si="361"/>
        <v/>
      </c>
      <c r="BX204" s="275">
        <f>VLOOKUP(C204,MOVI!C:DT,26,0)</f>
        <v>0</v>
      </c>
      <c r="BY204" s="275">
        <f>VLOOKUP(C204,FPT!B:BW,26,0)</f>
        <v>0</v>
      </c>
      <c r="BZ204" t="str">
        <f t="shared" si="362"/>
        <v/>
      </c>
      <c r="CA204" s="275">
        <f>VLOOKUP(C204,MOVI!C:DT,27,0)</f>
        <v>730000</v>
      </c>
      <c r="CB204" s="275">
        <f>VLOOKUP(C204,FPT!B:BZ,27,0)</f>
        <v>730000</v>
      </c>
      <c r="CC204" t="str">
        <f t="shared" si="363"/>
        <v/>
      </c>
      <c r="CD204" s="275">
        <f>VLOOKUP(C204,MOVI!C:DT,28,0)</f>
        <v>730000</v>
      </c>
      <c r="CE204" s="275">
        <f>VLOOKUP(C204,FPT!B:CC,28,0)</f>
        <v>730000</v>
      </c>
      <c r="CF204" t="str">
        <f t="shared" si="364"/>
        <v/>
      </c>
      <c r="CG204" t="str">
        <f>VLOOKUP(C204,MOVI!C:DT,29,0)</f>
        <v>CN</v>
      </c>
      <c r="CH204" s="252" t="str">
        <f>VLOOKUP(C204,FPT!B:CF,29,0)</f>
        <v>CN</v>
      </c>
      <c r="CI204" t="str">
        <f t="shared" si="365"/>
        <v/>
      </c>
      <c r="CJ204">
        <f>VLOOKUP(C204,MOVI!C:DT,30,0)</f>
        <v>26</v>
      </c>
      <c r="CK204" s="252">
        <f>VLOOKUP(C204,FPT!B:CI,30,0)</f>
        <v>26</v>
      </c>
      <c r="CL204" t="str">
        <f t="shared" si="366"/>
        <v/>
      </c>
      <c r="CM204">
        <f>VLOOKUP(C204,MOVI!C:DT,31,0)</f>
        <v>20.5</v>
      </c>
      <c r="CN204" s="252">
        <f>VLOOKUP(C204,FPT!B:CL,31,0)</f>
        <v>20.5</v>
      </c>
      <c r="CO204" t="str">
        <f t="shared" si="367"/>
        <v/>
      </c>
      <c r="CP204" s="275">
        <f>VLOOKUP(C204,MOVI!C:DT,32,0)</f>
        <v>3</v>
      </c>
      <c r="CQ204" s="275">
        <f>VLOOKUP(C204,FPT!B:CO,32,0)</f>
        <v>3</v>
      </c>
      <c r="CR204" t="str">
        <f t="shared" si="368"/>
        <v/>
      </c>
      <c r="CS204" s="275">
        <f>VLOOKUP(C204,MOVI!C:DT,33,0)</f>
        <v>0</v>
      </c>
      <c r="CT204" s="275">
        <f>VLOOKUP(C204,FPT!B:CR,33,0)</f>
        <v>0</v>
      </c>
      <c r="CU204" t="str">
        <f t="shared" si="369"/>
        <v/>
      </c>
      <c r="CV204" s="275">
        <f>VLOOKUP(C204,MOVI!C:DT,34,0)</f>
        <v>0</v>
      </c>
      <c r="CW204" s="275">
        <f>VLOOKUP(C204,FPT!B:CU,34,0)</f>
        <v>0</v>
      </c>
      <c r="CX204" t="str">
        <f t="shared" si="370"/>
        <v/>
      </c>
      <c r="CY204" s="275">
        <f>VLOOKUP(C204,MOVI!C:DT,35,0)</f>
        <v>23.5</v>
      </c>
      <c r="CZ204" s="275">
        <f>VLOOKUP(C204,FPT!B:CX,35,0)</f>
        <v>23.5</v>
      </c>
      <c r="DA204" t="str">
        <f t="shared" si="371"/>
        <v/>
      </c>
      <c r="DB204" s="275">
        <f>VLOOKUP(C204,MOVI!C:DT,36,0)</f>
        <v>0</v>
      </c>
      <c r="DC204" s="275">
        <f>VLOOKUP(C204,FPT!B:DA,36,0)</f>
        <v>0</v>
      </c>
      <c r="DD204" t="str">
        <f t="shared" si="372"/>
        <v/>
      </c>
      <c r="DE204" s="275">
        <f>VLOOKUP(C204,MOVI!C:DT,37,0)</f>
        <v>0</v>
      </c>
      <c r="DF204" s="275">
        <f>VLOOKUP(C204,FPT!B:DD,37,0)</f>
        <v>0</v>
      </c>
      <c r="DG204" t="str">
        <f t="shared" si="373"/>
        <v/>
      </c>
      <c r="DH204" s="275">
        <f>VLOOKUP(C204,MOVI!C:DT,38,0)</f>
        <v>0</v>
      </c>
      <c r="DI204" s="275">
        <f>VLOOKUP(C204,FPT!B:DG,38,0)</f>
        <v>0</v>
      </c>
      <c r="DJ204" t="str">
        <f t="shared" si="374"/>
        <v/>
      </c>
      <c r="DK204" s="275">
        <f>VLOOKUP(C204,MOVI!C:DT,39,0)</f>
        <v>0</v>
      </c>
      <c r="DL204" s="275">
        <f>VLOOKUP(C204,FPT!B:DJ,39,0)</f>
        <v>0</v>
      </c>
      <c r="DM204" t="str">
        <f t="shared" si="375"/>
        <v/>
      </c>
      <c r="DN204" s="275">
        <f>VLOOKUP(C204,MOVI!C:DT,40,0)</f>
        <v>0</v>
      </c>
      <c r="DO204" s="275">
        <f>VLOOKUP(C204,FPT!B:DM,40,0)</f>
        <v>0</v>
      </c>
      <c r="DP204" t="str">
        <f t="shared" si="376"/>
        <v/>
      </c>
      <c r="DQ204" s="275">
        <f>VLOOKUP(C204,MOVI!C:DT,41,0)</f>
        <v>0</v>
      </c>
      <c r="DR204" s="275">
        <f>VLOOKUP(C204,FPT!B:DP,41,0)</f>
        <v>0</v>
      </c>
      <c r="DS204" t="str">
        <f t="shared" si="377"/>
        <v/>
      </c>
      <c r="DT204" s="275">
        <f>VLOOKUP(C204,MOVI!C:DT,42,0)</f>
        <v>4519231</v>
      </c>
      <c r="DU204" s="275">
        <f>ROUND(VLOOKUP(C204,FPT!B:DS,42,0),0)</f>
        <v>4519231</v>
      </c>
      <c r="DV204" t="str">
        <f t="shared" si="378"/>
        <v/>
      </c>
      <c r="DW204" s="275">
        <f>VLOOKUP(C204,MOVI!C:DT,43,0)</f>
        <v>0</v>
      </c>
      <c r="DX204" s="275">
        <f>VLOOKUP(C204,FPT!B:DV,43,0)</f>
        <v>0</v>
      </c>
      <c r="DY204" t="str">
        <f t="shared" si="379"/>
        <v/>
      </c>
      <c r="DZ204" s="275">
        <f>VLOOKUP(C204,MOVI!C:DT,44,0)</f>
        <v>0</v>
      </c>
      <c r="EA204" s="275">
        <f>VLOOKUP(C204,FPT!B:DY,44,0)</f>
        <v>0</v>
      </c>
      <c r="EB204" t="str">
        <f t="shared" si="380"/>
        <v/>
      </c>
      <c r="EC204" s="275">
        <f>VLOOKUP(C204,MOVI!C:DT,45,0)</f>
        <v>4519231</v>
      </c>
      <c r="ED204" s="275">
        <f>ROUND(VLOOKUP(C204,FPT!B:EB,45,0),0)</f>
        <v>4519231</v>
      </c>
      <c r="EE204" t="str">
        <f t="shared" si="381"/>
        <v/>
      </c>
      <c r="EF204" s="275">
        <f>VLOOKUP(C204,MOVI!C:DT,46,0)</f>
        <v>0</v>
      </c>
      <c r="EG204" s="275">
        <f>VLOOKUP(C204,FPT!B:EE,46,0)</f>
        <v>0</v>
      </c>
      <c r="EH204" t="str">
        <f t="shared" si="382"/>
        <v/>
      </c>
      <c r="EI204" s="275">
        <f>VLOOKUP(C204,MOVI!C:DT,47,0)</f>
        <v>0</v>
      </c>
      <c r="EJ204" s="275">
        <f>VLOOKUP(C204,FPT!B:EH,47,0)</f>
        <v>0</v>
      </c>
      <c r="EK204" t="str">
        <f t="shared" si="383"/>
        <v/>
      </c>
      <c r="EL204" s="275">
        <f>VLOOKUP(C204,MOVI!C:DT,48,0)</f>
        <v>0</v>
      </c>
      <c r="EM204" s="275">
        <f>VLOOKUP(C204,FPT!B:EK,48,0)</f>
        <v>0</v>
      </c>
      <c r="EN204" t="str">
        <f t="shared" si="384"/>
        <v/>
      </c>
      <c r="EO204" s="275">
        <f>VLOOKUP(C204,MOVI!C:DT,49,0)</f>
        <v>0</v>
      </c>
      <c r="EP204" s="275">
        <f>VLOOKUP(C204,FPT!B:EN,49,0)</f>
        <v>0</v>
      </c>
      <c r="EQ204" t="str">
        <f t="shared" si="385"/>
        <v/>
      </c>
      <c r="ER204" s="275">
        <f>VLOOKUP(C204,MOVI!C:DT,50,0)</f>
        <v>0</v>
      </c>
      <c r="ES204" s="275">
        <f>VLOOKUP(C204,FPT!B:EQ,50,0)</f>
        <v>0</v>
      </c>
      <c r="ET204" t="str">
        <f t="shared" si="386"/>
        <v/>
      </c>
      <c r="EU204" s="275">
        <f>VLOOKUP(C204,MOVI!C:DT,51,0)</f>
        <v>0</v>
      </c>
      <c r="EV204" s="275">
        <f>VLOOKUP(C204,FPT!B:ET,51,0)</f>
        <v>0</v>
      </c>
      <c r="EW204" t="str">
        <f t="shared" si="387"/>
        <v/>
      </c>
      <c r="EX204" s="275">
        <f>VLOOKUP(C204,MOVI!C:DT,52,0)</f>
        <v>0</v>
      </c>
      <c r="EY204" s="275">
        <f>VLOOKUP(C204,FPT!B:EW,52,0)</f>
        <v>0</v>
      </c>
      <c r="EZ204" t="str">
        <f t="shared" si="388"/>
        <v/>
      </c>
      <c r="FA204" s="275">
        <f>VLOOKUP(C204,MOVI!C:DT,53,0)</f>
        <v>0</v>
      </c>
      <c r="FB204" s="275">
        <f>VLOOKUP(C204,FPT!B:EZ,53,0)</f>
        <v>0</v>
      </c>
      <c r="FC204" t="str">
        <f t="shared" si="389"/>
        <v/>
      </c>
      <c r="FD204" s="275">
        <f>VLOOKUP(C204,MOVI!C:DT,54,0)</f>
        <v>0</v>
      </c>
      <c r="FE204" s="275">
        <f>VLOOKUP(C204,FPT!B:FC,54,0)</f>
        <v>0</v>
      </c>
      <c r="FF204" t="str">
        <f t="shared" si="390"/>
        <v/>
      </c>
      <c r="FG204" s="275">
        <f>VLOOKUP(C204,MOVI!C:DT,55,0)</f>
        <v>575577</v>
      </c>
      <c r="FH204" s="275">
        <f>VLOOKUP(C204,FPT!B:FF,55,0)</f>
        <v>575577</v>
      </c>
      <c r="FI204" t="str">
        <f t="shared" si="391"/>
        <v/>
      </c>
      <c r="FJ204" s="275">
        <f>VLOOKUP(C204,MOVI!C:DT,56,0)</f>
        <v>575577</v>
      </c>
      <c r="FK204" s="275">
        <f>VLOOKUP(C204,FPT!B:FI,56,0)</f>
        <v>575577</v>
      </c>
      <c r="FL204" t="str">
        <f t="shared" si="392"/>
        <v/>
      </c>
      <c r="FM204" s="275">
        <f>VLOOKUP(C204,MOVI!C:DT,57,0)</f>
        <v>0</v>
      </c>
      <c r="FN204" s="275">
        <f>VLOOKUP(C204,FPT!B:FL,57,0)</f>
        <v>0</v>
      </c>
      <c r="FO204" t="str">
        <f t="shared" si="393"/>
        <v/>
      </c>
      <c r="FP204" s="275">
        <f>VLOOKUP(C204,MOVI!C:DT,58,0)</f>
        <v>0</v>
      </c>
      <c r="FQ204" s="275">
        <f>VLOOKUP(C204,FPT!B:FO,58,0)</f>
        <v>0</v>
      </c>
      <c r="FR204" t="str">
        <f t="shared" si="394"/>
        <v/>
      </c>
      <c r="FS204" s="275">
        <f>VLOOKUP(C204,MOVI!C:DT,59,0)</f>
        <v>0</v>
      </c>
      <c r="FT204" s="275">
        <f>VLOOKUP(C204,FPT!B:FR,59,0)</f>
        <v>0</v>
      </c>
      <c r="FU204" t="str">
        <f t="shared" si="395"/>
        <v/>
      </c>
      <c r="FV204" s="275">
        <f>VLOOKUP(C204,MOVI!C:DT,60,0)</f>
        <v>0</v>
      </c>
      <c r="FW204" s="275">
        <f>VLOOKUP(C204,FPT!B:FU,60,0)</f>
        <v>0</v>
      </c>
      <c r="FX204" t="str">
        <f t="shared" si="396"/>
        <v/>
      </c>
      <c r="FY204" s="275">
        <f>VLOOKUP(C204,MOVI!C:DT,61,0)</f>
        <v>0</v>
      </c>
      <c r="FZ204" s="275">
        <f>VLOOKUP(C204,FPT!B:FX,61,0)</f>
        <v>0</v>
      </c>
      <c r="GA204" t="str">
        <f t="shared" si="397"/>
        <v/>
      </c>
      <c r="GB204" s="275">
        <f>VLOOKUP(C204,MOVI!C:DT,62,0)</f>
        <v>0</v>
      </c>
      <c r="GC204" s="275">
        <f>VLOOKUP(C204,FPT!B:GA,62,0)</f>
        <v>0</v>
      </c>
      <c r="GD204" t="str">
        <f t="shared" si="398"/>
        <v/>
      </c>
      <c r="GE204" s="275">
        <f>VLOOKUP(C204,MOVI!C:DT,63,0)</f>
        <v>0</v>
      </c>
      <c r="GF204" s="275">
        <f>VLOOKUP(C204,FPT!B:GD,63,0)</f>
        <v>0</v>
      </c>
      <c r="GG204" t="str">
        <f t="shared" si="399"/>
        <v/>
      </c>
      <c r="GH204" s="275">
        <f>VLOOKUP(C204,MOVI!C:DT,64,0)</f>
        <v>0</v>
      </c>
      <c r="GI204" s="275">
        <f>VLOOKUP(C204,FPT!B:GG,64,0)</f>
        <v>0</v>
      </c>
      <c r="GJ204" t="str">
        <f t="shared" si="400"/>
        <v/>
      </c>
      <c r="GK204" s="275">
        <f>VLOOKUP(C204,MOVI!C:DT,65,0)</f>
        <v>0</v>
      </c>
      <c r="GL204" s="275">
        <f>VLOOKUP(C204,FPT!B:GJ,65,0)</f>
        <v>0</v>
      </c>
      <c r="GM204" t="str">
        <f t="shared" si="401"/>
        <v/>
      </c>
      <c r="GN204" s="275">
        <f>VLOOKUP(C204,MOVI!C:DT,66,0)</f>
        <v>0</v>
      </c>
      <c r="GO204" s="275">
        <f>VLOOKUP(C204,FPT!B:GM,66,0)</f>
        <v>0</v>
      </c>
      <c r="GP204" t="str">
        <f t="shared" si="402"/>
        <v/>
      </c>
      <c r="GQ204" s="275">
        <f>VLOOKUP(C204,MOVI!C:DT,67,0)</f>
        <v>0</v>
      </c>
      <c r="GR204" s="275">
        <f>VLOOKUP(C204,FPT!B:GP,67,0)</f>
        <v>0</v>
      </c>
      <c r="GS204" t="str">
        <f t="shared" si="403"/>
        <v/>
      </c>
      <c r="GT204" s="275">
        <f>VLOOKUP(C204,MOVI!C:DT,68,0)</f>
        <v>0</v>
      </c>
      <c r="GU204" s="275">
        <f>VLOOKUP(C204,FPT!B:GS,68,0)</f>
        <v>0</v>
      </c>
      <c r="GV204" t="str">
        <f t="shared" si="404"/>
        <v/>
      </c>
      <c r="GW204" s="275">
        <f>VLOOKUP(C204,MOVI!C:DT,69,0)</f>
        <v>0</v>
      </c>
      <c r="GX204" s="275">
        <f>VLOOKUP(C204,FPT!B:GV,69,0)</f>
        <v>0</v>
      </c>
      <c r="GY204" t="str">
        <f t="shared" si="405"/>
        <v/>
      </c>
      <c r="GZ204" s="275">
        <f>VLOOKUP(C204,MOVI!C:DT,70,0)</f>
        <v>0</v>
      </c>
      <c r="HA204" s="275">
        <f>VLOOKUP(C204,FPT!B:GY,70,0)</f>
        <v>0</v>
      </c>
      <c r="HB204" t="str">
        <f t="shared" si="406"/>
        <v/>
      </c>
      <c r="HC204" s="275">
        <f>VLOOKUP(C204,MOVI!C:DT,71,0)</f>
        <v>5094808</v>
      </c>
      <c r="HD204" s="275">
        <f>ROUND(VLOOKUP(C204,FPT!B:HB,71,0),0)</f>
        <v>5094808</v>
      </c>
      <c r="HE204" t="str">
        <f t="shared" si="407"/>
        <v/>
      </c>
      <c r="HF204" s="275">
        <f>ROUND(VLOOKUP(C204,MOVI!C:DT,72,0),0)</f>
        <v>0</v>
      </c>
      <c r="HG204" s="275">
        <f>ROUND(VLOOKUP(C204,FPT!B:HE,72,0),0)</f>
        <v>0</v>
      </c>
      <c r="HH204" t="str">
        <f t="shared" si="408"/>
        <v/>
      </c>
      <c r="HI204" s="275">
        <f>VLOOKUP(C204,MOVI!C:DT,73,0)</f>
        <v>0</v>
      </c>
      <c r="HJ204" s="275">
        <f>VLOOKUP(C204,FPT!B:HH,73,0)</f>
        <v>0</v>
      </c>
      <c r="HK204" t="str">
        <f t="shared" si="409"/>
        <v/>
      </c>
      <c r="HL204" s="275">
        <f>VLOOKUP(C204,MOVI!C:DT,74,0)</f>
        <v>575577</v>
      </c>
      <c r="HM204" s="275">
        <f>VLOOKUP(C204,FPT!B:HK,74,0)</f>
        <v>575577</v>
      </c>
      <c r="HN204" t="str">
        <f t="shared" si="410"/>
        <v/>
      </c>
      <c r="HO204" s="275">
        <f>VLOOKUP(C204,MOVI!C:DT,75,0)</f>
        <v>11000000</v>
      </c>
      <c r="HP204" s="275">
        <f>VLOOKUP(C204,FPT!B:HN,75,0)</f>
        <v>11000000</v>
      </c>
      <c r="HQ204" t="str">
        <f t="shared" si="411"/>
        <v/>
      </c>
      <c r="HR204" s="275">
        <f>VLOOKUP(C204,MOVI!C:DT,76,0)</f>
        <v>0</v>
      </c>
      <c r="HS204" s="275">
        <f>VLOOKUP(C204,FPT!B:HQ,76,0)</f>
        <v>0</v>
      </c>
      <c r="HT204" t="str">
        <f t="shared" si="412"/>
        <v/>
      </c>
      <c r="HU204" s="275">
        <f>VLOOKUP(C204,MOVI!C:DT,77,0)</f>
        <v>0</v>
      </c>
      <c r="HV204" s="275">
        <f>VLOOKUP(C204,FPT!B:HT,77,0)</f>
        <v>0</v>
      </c>
      <c r="HW204" t="str">
        <f t="shared" si="413"/>
        <v/>
      </c>
      <c r="HX204" s="274">
        <f>VLOOKUP(C204,MOVI!C:CB,78,0)</f>
        <v>400000</v>
      </c>
      <c r="HY204" s="261">
        <f>VLOOKUP(C204,FPT!$B:$CA,78,0)</f>
        <v>400000</v>
      </c>
      <c r="HZ204" t="str">
        <f t="shared" si="414"/>
        <v/>
      </c>
      <c r="IA204" s="275">
        <f>VLOOKUP(C204,MOVI!C:CD,79,0)</f>
        <v>50000</v>
      </c>
      <c r="IB204" s="275">
        <f>VLOOKUP(C204,FPT!B:HZ,79,0)</f>
        <v>50000</v>
      </c>
      <c r="IC204" t="str">
        <f t="shared" si="415"/>
        <v/>
      </c>
      <c r="ID204" s="275">
        <f>VLOOKUP(C204,MOVI!C:CD,80,0)</f>
        <v>75000</v>
      </c>
      <c r="IE204" s="275">
        <f>VLOOKUP(C204,FPT!B:IC,80,0)</f>
        <v>75000</v>
      </c>
      <c r="IF204" t="str">
        <f t="shared" si="416"/>
        <v/>
      </c>
      <c r="IG204" s="275">
        <f>VLOOKUP(C204,MOVI!C:DT,81,0)</f>
        <v>0</v>
      </c>
      <c r="IH204" s="275">
        <f>VLOOKUP(C204,FPT!B:IF,81,0)</f>
        <v>0</v>
      </c>
      <c r="II204" t="str">
        <f t="shared" si="417"/>
        <v/>
      </c>
      <c r="IJ204" s="275">
        <f>VLOOKUP(C204,MOVI!C:DT,82,0)</f>
        <v>525000</v>
      </c>
      <c r="IK204" s="275">
        <f>VLOOKUP(C204,FPT!B:II,82,0)</f>
        <v>525000</v>
      </c>
      <c r="IL204" t="str">
        <f t="shared" si="418"/>
        <v/>
      </c>
      <c r="IM204" s="275">
        <f>ROUND(VLOOKUP(C204,MOVI!C:DT,83,0),0)</f>
        <v>12100577</v>
      </c>
      <c r="IN204" s="275">
        <f>ROUND(VLOOKUP(C204,FPT!B:IL,83,0),0)</f>
        <v>12100577</v>
      </c>
      <c r="IO204" t="str">
        <f t="shared" si="419"/>
        <v/>
      </c>
      <c r="IP204" s="275">
        <f>VLOOKUP(C204,MOVI!C:DT,84,0)</f>
        <v>0</v>
      </c>
      <c r="IQ204" s="275">
        <f>VLOOKUP(C204,FPT!B:IO,84,0)</f>
        <v>0</v>
      </c>
      <c r="IR204" t="str">
        <f t="shared" si="420"/>
        <v/>
      </c>
      <c r="IS204" s="275">
        <f>ROUND(VLOOKUP(C204,MOVI!C:DT,85,0),0)</f>
        <v>0</v>
      </c>
      <c r="IT204" s="275">
        <f>ROUND(VLOOKUP(C204,FPT!B:IR,85,0),0)</f>
        <v>0</v>
      </c>
      <c r="IU204" t="str">
        <f t="shared" si="421"/>
        <v/>
      </c>
      <c r="IV204" s="275">
        <f>VLOOKUP(C204,MOVI!C:DT,86,0)</f>
        <v>0</v>
      </c>
      <c r="IW204" s="275">
        <f>VLOOKUP(C204,FPT!B:IU,86,0)</f>
        <v>0</v>
      </c>
      <c r="IX204" t="str">
        <f t="shared" si="422"/>
        <v/>
      </c>
      <c r="IY204" s="275">
        <f>ROUND(VLOOKUP(C204,MOVI!C:DT,87,0),0)</f>
        <v>0</v>
      </c>
      <c r="IZ204" s="275">
        <f>ROUND(VLOOKUP(C204,FPT!B:IX,87,0),0)</f>
        <v>0</v>
      </c>
      <c r="JA204" t="str">
        <f t="shared" si="423"/>
        <v/>
      </c>
      <c r="JB204" s="275">
        <f>VLOOKUP(C204,MOVI!C:DT,88,0)</f>
        <v>0</v>
      </c>
      <c r="JC204" s="275">
        <f>VLOOKUP(C204,FPT!B:JA,88,0)</f>
        <v>0</v>
      </c>
      <c r="JD204" t="str">
        <f t="shared" si="424"/>
        <v/>
      </c>
      <c r="JE204" s="275">
        <f>VLOOKUP(C204,MOVI!C:DT,89,0)</f>
        <v>50000</v>
      </c>
      <c r="JF204" s="275">
        <f>VLOOKUP(C204,FPT!B:JD,89,0)</f>
        <v>50000</v>
      </c>
      <c r="JG204" t="str">
        <f t="shared" si="425"/>
        <v/>
      </c>
      <c r="JH204" s="275">
        <f>VLOOKUP(C204,MOVI!C:DT,90,0)</f>
        <v>0</v>
      </c>
      <c r="JI204" s="275">
        <f>VLOOKUP(C204,FPT!B:JG,90,0)</f>
        <v>0</v>
      </c>
      <c r="JJ204" t="str">
        <f t="shared" si="426"/>
        <v/>
      </c>
      <c r="JK204" s="275">
        <f>VLOOKUP(C204,MOVI!C:DT,91,0)</f>
        <v>0</v>
      </c>
      <c r="JL204" s="275">
        <f>VLOOKUP(C204,FPT!B:JJ,91,0)</f>
        <v>0</v>
      </c>
      <c r="JM204" t="str">
        <f t="shared" si="427"/>
        <v/>
      </c>
      <c r="JN204" s="275">
        <f>VLOOKUP(C204,MOVI!C:DT,92,0)</f>
        <v>0</v>
      </c>
      <c r="JO204" s="275">
        <f>VLOOKUP(C204,FPT!B:JM,92,0)</f>
        <v>0</v>
      </c>
      <c r="JP204" t="str">
        <f t="shared" si="428"/>
        <v/>
      </c>
      <c r="JQ204" s="275">
        <f>VLOOKUP(C204,MOVI!C:DT,93,0)</f>
        <v>0</v>
      </c>
      <c r="JR204" s="275">
        <f>VLOOKUP(C204,FPT!B:JP,93,0)</f>
        <v>0</v>
      </c>
      <c r="JS204" t="str">
        <f t="shared" si="429"/>
        <v/>
      </c>
      <c r="JT204" s="275">
        <f>VLOOKUP(C204,MOVI!C:DT,94,0)</f>
        <v>50000</v>
      </c>
      <c r="JU204" s="275">
        <f>VLOOKUP(C204,FPT!B:JS,94,0)</f>
        <v>50000</v>
      </c>
      <c r="JV204" t="str">
        <f t="shared" si="430"/>
        <v/>
      </c>
      <c r="JW204" s="275">
        <f>VLOOKUP(C204,MOVI!C:DT,95,0)</f>
        <v>4519808</v>
      </c>
      <c r="JX204" s="275">
        <f>VLOOKUP(C204,FPT!B:JV,95,0)</f>
        <v>4519808</v>
      </c>
      <c r="JY204" t="str">
        <f t="shared" si="431"/>
        <v/>
      </c>
      <c r="JZ204" s="275">
        <f>VLOOKUP(C204,MOVI!C:DT,96,0)</f>
        <v>0</v>
      </c>
      <c r="KA204" s="275">
        <f>VLOOKUP(C204,FPT!B:JY,96,0)</f>
        <v>0</v>
      </c>
      <c r="KB204" t="str">
        <f t="shared" si="432"/>
        <v/>
      </c>
      <c r="KC204" s="275">
        <f>VLOOKUP(C204,MOVI!C:DT,97,0)</f>
        <v>4519808</v>
      </c>
      <c r="KD204" s="275">
        <f>VLOOKUP(C204,FPT!B:KB,97,0)</f>
        <v>4519808</v>
      </c>
      <c r="KE204" t="str">
        <f t="shared" si="433"/>
        <v/>
      </c>
      <c r="KF204" s="275">
        <f>VLOOKUP(C204,MOVI!C:DT,98,0)</f>
        <v>850000.00000000012</v>
      </c>
      <c r="KG204" s="275">
        <f>VLOOKUP(C204,FPT!B:KE,98,0)</f>
        <v>850000</v>
      </c>
      <c r="KH204" t="str">
        <f t="shared" si="434"/>
        <v/>
      </c>
      <c r="KI204" s="275">
        <f>VLOOKUP(C204,MOVI!C:DT,99,0)</f>
        <v>0</v>
      </c>
      <c r="KJ204" s="275">
        <f>VLOOKUP(C204,FPT!B:KH,99,0)</f>
        <v>0</v>
      </c>
      <c r="KK204" t="str">
        <f t="shared" si="435"/>
        <v/>
      </c>
      <c r="KL204" s="275">
        <f>VLOOKUP(C204,MOVI!C:DT,100,0)</f>
        <v>150000</v>
      </c>
      <c r="KM204" s="275">
        <f>VLOOKUP(C204,FPT!B:KK,100,0)</f>
        <v>150000</v>
      </c>
      <c r="KN204" t="str">
        <f t="shared" si="436"/>
        <v/>
      </c>
      <c r="KO204" s="275">
        <f>VLOOKUP(C204,MOVI!C:DT,101,0)</f>
        <v>0</v>
      </c>
      <c r="KP204" s="275">
        <f>VLOOKUP(C204,FPT!B:KN,101,0)</f>
        <v>0</v>
      </c>
      <c r="KQ204" t="str">
        <f t="shared" si="437"/>
        <v/>
      </c>
      <c r="KR204" s="275">
        <f>VLOOKUP(C204,MOVI!C:DT,102,0)</f>
        <v>0</v>
      </c>
      <c r="KS204" s="275">
        <f>VLOOKUP(C204,FPT!B:KQ,102,0)</f>
        <v>0</v>
      </c>
      <c r="KT204" t="str">
        <f t="shared" si="438"/>
        <v/>
      </c>
      <c r="KU204" s="275">
        <f>VLOOKUP(C204,MOVI!C:DT,103,0)</f>
        <v>1000000.0000000001</v>
      </c>
      <c r="KV204" s="275">
        <f>VLOOKUP(C204,FPT!B:KT,103,0)</f>
        <v>1000000</v>
      </c>
      <c r="KW204" t="str">
        <f t="shared" si="439"/>
        <v/>
      </c>
      <c r="KX204" s="275">
        <f>VLOOKUP(C204,MOVI!C:DT,104,0)</f>
        <v>1525000</v>
      </c>
      <c r="KY204" s="275">
        <f>VLOOKUP(C204,FPT!B:KW,104,0)</f>
        <v>1525000</v>
      </c>
      <c r="KZ204" t="str">
        <f t="shared" si="440"/>
        <v/>
      </c>
      <c r="LA204" s="275">
        <f>VLOOKUP(C204,MOVI!C:DT,105,0)</f>
        <v>100000</v>
      </c>
      <c r="LB204" s="275">
        <f>VLOOKUP(C204,FPT!B:KZ,105,0)</f>
        <v>100000</v>
      </c>
      <c r="LC204" t="str">
        <f t="shared" si="441"/>
        <v/>
      </c>
      <c r="LD204" s="275">
        <f>VLOOKUP(C204,MOVI!C:DT,106,0)</f>
        <v>6194808</v>
      </c>
      <c r="LE204" s="275">
        <f>VLOOKUP(C204,FPT!B:LC,106,0)</f>
        <v>6194808</v>
      </c>
      <c r="LF204" t="str">
        <f t="shared" si="442"/>
        <v/>
      </c>
      <c r="LG204" s="273">
        <f>VLOOKUP(C204,MOVI!C:DT,107,0)</f>
        <v>0</v>
      </c>
      <c r="LH204" s="273">
        <f>VLOOKUP(C204,FPT!B:LF,107,0)</f>
        <v>0</v>
      </c>
      <c r="LI204" t="str">
        <f t="shared" si="443"/>
        <v/>
      </c>
      <c r="LJ204" t="str">
        <f>VLOOKUP(C204,MOVI!C:DV,108,0)</f>
        <v>MoviSouthSales</v>
      </c>
      <c r="LK204" s="252" t="str">
        <f>VLOOKUP(C204,FPT!B:LI,108,0)</f>
        <v>MoviSouthSales</v>
      </c>
      <c r="LL204" t="str">
        <f t="shared" si="444"/>
        <v/>
      </c>
      <c r="LM204" s="275">
        <f>ROUND(VLOOKUP(C204,MOVI!C:DV,109,0),0)</f>
        <v>416667</v>
      </c>
      <c r="LN204" s="275">
        <f>ROUND(VLOOKUP(C204,FPT!B:LL,109,0),0)</f>
        <v>416667</v>
      </c>
      <c r="LO204" t="str">
        <f t="shared" si="445"/>
        <v/>
      </c>
      <c r="LP204" t="str">
        <f>VLOOKUP(C204,MOVI!C:DV,110,0)</f>
        <v>HO</v>
      </c>
      <c r="LQ204" s="247" t="str">
        <f>VLOOKUP(C204,FPT!B:LO,110,0)</f>
        <v>HO</v>
      </c>
      <c r="LR204" t="str">
        <f t="shared" si="446"/>
        <v/>
      </c>
      <c r="LS204">
        <f>MOVI!DI199</f>
        <v>17</v>
      </c>
      <c r="LV204">
        <f>MOVI!DJ199</f>
        <v>0</v>
      </c>
      <c r="LW204">
        <f>MOVI!DK199</f>
        <v>5</v>
      </c>
      <c r="LX204" t="str">
        <f>MOVI!DL199</f>
        <v>x</v>
      </c>
      <c r="LY204">
        <f>MOVI!DM199</f>
        <v>0</v>
      </c>
      <c r="LZ204">
        <f>MOVI!DN199</f>
        <v>50000</v>
      </c>
      <c r="MA204">
        <f>MOVI!DO199</f>
        <v>0</v>
      </c>
      <c r="MB204" t="str">
        <f>MOVI!DP199</f>
        <v>HO</v>
      </c>
      <c r="MC204">
        <f>MOVI!DQ199</f>
        <v>0</v>
      </c>
      <c r="MD204">
        <f>MOVI!DR199</f>
        <v>0</v>
      </c>
      <c r="ME204" t="str">
        <f>VLOOKUP(C204,MOVI!C:DV,121,0)</f>
        <v>Group 1</v>
      </c>
      <c r="MF204" s="252" t="str">
        <f>VLOOKUP(C204,FPT!B:MD,111,0)</f>
        <v>Group 1</v>
      </c>
      <c r="MG204" t="str">
        <f t="shared" si="339"/>
        <v/>
      </c>
      <c r="MH204" t="str">
        <f>VLOOKUP(C204,MOVI!C:DT,122,0)</f>
        <v>MoviSouthGroup 1</v>
      </c>
      <c r="MI204" s="252" t="str">
        <f>VLOOKUP(C204,FPT!B:DS,112,0)</f>
        <v>MoviSouthGroup 1</v>
      </c>
      <c r="MJ204" t="str">
        <f t="shared" si="447"/>
        <v/>
      </c>
    </row>
    <row r="205" spans="1:348" x14ac:dyDescent="0.25">
      <c r="A205">
        <v>197</v>
      </c>
      <c r="B205" s="48">
        <v>5863</v>
      </c>
      <c r="C205" s="271" t="s">
        <v>1052</v>
      </c>
      <c r="D205" t="str">
        <f>VLOOKUP(C205,MOVI!C:D,2,0)</f>
        <v>Nguyễn Duy Tâm</v>
      </c>
      <c r="E205" t="str">
        <f>VLOOKUP(C205,FPT!B:C,2,0)</f>
        <v>Nguyễn Duy Tâm</v>
      </c>
      <c r="F205" t="str">
        <f t="shared" si="340"/>
        <v/>
      </c>
      <c r="G205" t="str">
        <f>VLOOKUP(C205,MOVI!C:E,3,0)</f>
        <v>Sales</v>
      </c>
      <c r="H205" t="str">
        <f>VLOOKUP(C205,FPT!B:F,3,0)</f>
        <v>Sales</v>
      </c>
      <c r="I205" t="str">
        <f t="shared" si="341"/>
        <v/>
      </c>
      <c r="J205" t="str">
        <f>VLOOKUP(C205,MOVI!C:H,4,0)</f>
        <v>Telesales</v>
      </c>
      <c r="K205" t="str">
        <f>VLOOKUP(C205,FPT!B:I,4,0)</f>
        <v>Telesales</v>
      </c>
      <c r="L205" t="str">
        <f t="shared" si="342"/>
        <v/>
      </c>
      <c r="M205" t="str">
        <f>VLOOKUP(C205,MOVI!C:DT,5,0)</f>
        <v>Associate</v>
      </c>
      <c r="N205" t="str">
        <f>VLOOKUP(C205,FPT!B:L,5,0)</f>
        <v>Associate</v>
      </c>
      <c r="O205" t="str">
        <f t="shared" si="343"/>
        <v/>
      </c>
      <c r="P205" t="str">
        <f>VLOOKUP(C205,MOVI!C:DT,6,0)</f>
        <v>Telesales</v>
      </c>
      <c r="Q205" t="str">
        <f>VLOOKUP(C205,FPT!B:O,6,0)</f>
        <v>Telesales</v>
      </c>
      <c r="R205" t="str">
        <f t="shared" si="344"/>
        <v/>
      </c>
      <c r="S205" t="str">
        <f>VLOOKUP(C205,MOVI!C:DT,7,0)</f>
        <v>South</v>
      </c>
      <c r="T205" t="str">
        <f>VLOOKUP(C205,FPT!B:R,7,0)</f>
        <v>South</v>
      </c>
      <c r="U205" t="str">
        <f t="shared" si="345"/>
        <v/>
      </c>
      <c r="V205" t="str">
        <f>VLOOKUP(C205,MOVI!C:DT,8,0)</f>
        <v>Movi</v>
      </c>
      <c r="W205" t="str">
        <f>VLOOKUP(C205,FPT!B:U,8,0)</f>
        <v>Movi</v>
      </c>
      <c r="X205" t="str">
        <f t="shared" si="346"/>
        <v/>
      </c>
      <c r="Y205" t="str">
        <f>VLOOKUP(C205,MOVI!C:DT,9,0)</f>
        <v>Full-time</v>
      </c>
      <c r="Z205" t="str">
        <f>VLOOKUP(C205,FPT!B:X,9,0)</f>
        <v>Full-time</v>
      </c>
      <c r="AA205" t="str">
        <f t="shared" si="347"/>
        <v/>
      </c>
      <c r="AB205" t="str">
        <f>VLOOKUP(C205,MOVI!C:DT,10,0)</f>
        <v>Permanent</v>
      </c>
      <c r="AC205" t="str">
        <f>VLOOKUP(C205,FPT!B:AA,10,0)</f>
        <v>Permanent</v>
      </c>
      <c r="AD205" t="str">
        <f t="shared" si="348"/>
        <v/>
      </c>
      <c r="AE205" s="247">
        <f>VLOOKUP(C205,MOVI!C:DT,11,0)</f>
        <v>44060</v>
      </c>
      <c r="AF205" s="247">
        <f>VLOOKUP(C205,FPT!B:AD,11,0)</f>
        <v>44060</v>
      </c>
      <c r="AG205" t="str">
        <f t="shared" si="349"/>
        <v/>
      </c>
      <c r="AH205" s="260" t="str">
        <f>VLOOKUP(C205,MOVI!C:DT,12,0)</f>
        <v/>
      </c>
      <c r="AI205" s="260"/>
      <c r="AJ205" t="str">
        <f t="shared" si="338"/>
        <v/>
      </c>
      <c r="AK205">
        <f>VLOOKUP(C205,MOVI!C:DT,13,0)</f>
        <v>0</v>
      </c>
      <c r="AL205" s="247">
        <f>VLOOKUP(C205,FPT!B:AJ,13,0)</f>
        <v>0</v>
      </c>
      <c r="AM205" t="str">
        <f t="shared" si="448"/>
        <v/>
      </c>
      <c r="AN205" s="247">
        <f>VLOOKUP(C205,MOVI!C:DT,14,0)</f>
        <v>0</v>
      </c>
      <c r="AO205" s="247">
        <f>VLOOKUP(C205,FPT!B:AM,14,0)</f>
        <v>0</v>
      </c>
      <c r="AP205" t="str">
        <f t="shared" si="350"/>
        <v/>
      </c>
      <c r="AQ205" t="str">
        <f>VLOOKUP(C205,MOVI!C:DT,15,0)</f>
        <v>LC</v>
      </c>
      <c r="AR205" s="247">
        <f>VLOOKUP(C205,FPT!B:AP,15,0)</f>
        <v>0</v>
      </c>
      <c r="AS205" t="str">
        <f t="shared" si="351"/>
        <v>Lệch</v>
      </c>
      <c r="AT205" s="282" t="str">
        <f>VLOOKUP(C205,MOVI!C:DT,16,0)</f>
        <v>LTTP</v>
      </c>
      <c r="AU205" s="247" t="str">
        <f>VLOOKUP(C205,FPT!B:AS,16,0)</f>
        <v>LTTP</v>
      </c>
      <c r="AV205" t="str">
        <f t="shared" si="352"/>
        <v/>
      </c>
      <c r="AW205" t="str">
        <f>VLOOKUP(C205,MOVI!C:DT,17,0)</f>
        <v>L</v>
      </c>
      <c r="AX205" s="247" t="str">
        <f>VLOOKUP(C205,FPT!B:AV,17,0)</f>
        <v>L</v>
      </c>
      <c r="AY205" t="str">
        <f t="shared" si="353"/>
        <v/>
      </c>
      <c r="AZ205">
        <f>VLOOKUP(C205,MOVI!C:DT,18,0)</f>
        <v>0</v>
      </c>
      <c r="BA205" s="247">
        <f>VLOOKUP(C205,FPT!B:AY,18,0)</f>
        <v>0</v>
      </c>
      <c r="BB205" t="str">
        <f t="shared" si="354"/>
        <v/>
      </c>
      <c r="BC205" s="275">
        <f>VLOOKUP(C205,MOVI!C:DT,19,0)</f>
        <v>5000000</v>
      </c>
      <c r="BD205" s="275">
        <f>VLOOKUP(C205,FPT!B:BB,19,0)</f>
        <v>5000000</v>
      </c>
      <c r="BE205" t="str">
        <f t="shared" si="355"/>
        <v/>
      </c>
      <c r="BF205">
        <f>VLOOKUP(C205,MOVI!C:DT,20,0)</f>
        <v>0</v>
      </c>
      <c r="BG205" s="252">
        <f>VLOOKUP(C205,FPT!B:BE,20,0)</f>
        <v>0</v>
      </c>
      <c r="BH205" t="str">
        <f t="shared" si="356"/>
        <v/>
      </c>
      <c r="BI205" s="275">
        <f>VLOOKUP(C205,MOVI!C:DT,21,0)</f>
        <v>5000000</v>
      </c>
      <c r="BJ205" s="275">
        <f>VLOOKUP(C205,FPT!B:BH,21,0)</f>
        <v>5000000</v>
      </c>
      <c r="BK205" t="str">
        <f t="shared" si="357"/>
        <v/>
      </c>
      <c r="BL205" s="275">
        <f>VLOOKUP(C205,MOVI!C:DT,22,0)</f>
        <v>0</v>
      </c>
      <c r="BM205" s="275">
        <f>VLOOKUP(C205,FPT!B:BK,22,0)</f>
        <v>0</v>
      </c>
      <c r="BN205" t="str">
        <f t="shared" si="358"/>
        <v/>
      </c>
      <c r="BO205" s="275">
        <f>VLOOKUP(C205,MOVI!C:DT,23,0)</f>
        <v>0</v>
      </c>
      <c r="BP205" s="275">
        <f>VLOOKUP(C205,FPT!B:BN,23,0)</f>
        <v>0</v>
      </c>
      <c r="BQ205" t="str">
        <f t="shared" si="359"/>
        <v/>
      </c>
      <c r="BR205" s="275">
        <f>VLOOKUP(C205,MOVI!C:DT,24,0)</f>
        <v>0</v>
      </c>
      <c r="BS205" s="275">
        <f>VLOOKUP(C205,FPT!B:BQ,24,0)</f>
        <v>0</v>
      </c>
      <c r="BT205" t="str">
        <f t="shared" si="360"/>
        <v/>
      </c>
      <c r="BU205" s="275">
        <f>VLOOKUP(C205,MOVI!C:DT,25,0)</f>
        <v>0</v>
      </c>
      <c r="BV205" s="275">
        <f>VLOOKUP(C205,FPT!B:BT,25,0)</f>
        <v>0</v>
      </c>
      <c r="BW205" t="str">
        <f t="shared" si="361"/>
        <v/>
      </c>
      <c r="BX205" s="275">
        <f>VLOOKUP(C205,MOVI!C:DT,26,0)</f>
        <v>0</v>
      </c>
      <c r="BY205" s="275">
        <f>VLOOKUP(C205,FPT!B:BW,26,0)</f>
        <v>0</v>
      </c>
      <c r="BZ205" t="str">
        <f t="shared" si="362"/>
        <v/>
      </c>
      <c r="CA205" s="275">
        <f>VLOOKUP(C205,MOVI!C:DT,27,0)</f>
        <v>730000</v>
      </c>
      <c r="CB205" s="275">
        <f>VLOOKUP(C205,FPT!B:BZ,27,0)</f>
        <v>730000</v>
      </c>
      <c r="CC205" t="str">
        <f t="shared" si="363"/>
        <v/>
      </c>
      <c r="CD205" s="275">
        <f>VLOOKUP(C205,MOVI!C:DT,28,0)</f>
        <v>730000</v>
      </c>
      <c r="CE205" s="275">
        <f>VLOOKUP(C205,FPT!B:CC,28,0)</f>
        <v>730000</v>
      </c>
      <c r="CF205" t="str">
        <f t="shared" si="364"/>
        <v/>
      </c>
      <c r="CG205" t="str">
        <f>VLOOKUP(C205,MOVI!C:DT,29,0)</f>
        <v>CN</v>
      </c>
      <c r="CH205" s="252" t="str">
        <f>VLOOKUP(C205,FPT!B:CF,29,0)</f>
        <v>CN</v>
      </c>
      <c r="CI205" t="str">
        <f t="shared" si="365"/>
        <v/>
      </c>
      <c r="CJ205">
        <f>VLOOKUP(C205,MOVI!C:DT,30,0)</f>
        <v>26</v>
      </c>
      <c r="CK205" s="252">
        <f>VLOOKUP(C205,FPT!B:CI,30,0)</f>
        <v>26</v>
      </c>
      <c r="CL205" t="str">
        <f t="shared" si="366"/>
        <v/>
      </c>
      <c r="CM205">
        <f>VLOOKUP(C205,MOVI!C:DT,31,0)</f>
        <v>23.5</v>
      </c>
      <c r="CN205" s="252">
        <f>VLOOKUP(C205,FPT!B:CL,31,0)</f>
        <v>23.5</v>
      </c>
      <c r="CO205" t="str">
        <f t="shared" si="367"/>
        <v/>
      </c>
      <c r="CP205" s="275">
        <f>VLOOKUP(C205,MOVI!C:DT,32,0)</f>
        <v>1</v>
      </c>
      <c r="CQ205" s="275">
        <f>VLOOKUP(C205,FPT!B:CO,32,0)</f>
        <v>1</v>
      </c>
      <c r="CR205" t="str">
        <f t="shared" si="368"/>
        <v/>
      </c>
      <c r="CS205" s="275">
        <f>VLOOKUP(C205,MOVI!C:DT,33,0)</f>
        <v>0</v>
      </c>
      <c r="CT205" s="275">
        <f>VLOOKUP(C205,FPT!B:CR,33,0)</f>
        <v>0</v>
      </c>
      <c r="CU205" t="str">
        <f t="shared" si="369"/>
        <v/>
      </c>
      <c r="CV205" s="275">
        <f>VLOOKUP(C205,MOVI!C:DT,34,0)</f>
        <v>0</v>
      </c>
      <c r="CW205" s="275">
        <f>VLOOKUP(C205,FPT!B:CU,34,0)</f>
        <v>0</v>
      </c>
      <c r="CX205" t="str">
        <f t="shared" si="370"/>
        <v/>
      </c>
      <c r="CY205" s="275">
        <f>VLOOKUP(C205,MOVI!C:DT,35,0)</f>
        <v>24.5</v>
      </c>
      <c r="CZ205" s="275">
        <f>VLOOKUP(C205,FPT!B:CX,35,0)</f>
        <v>24.5</v>
      </c>
      <c r="DA205" t="str">
        <f t="shared" si="371"/>
        <v/>
      </c>
      <c r="DB205" s="275">
        <f>VLOOKUP(C205,MOVI!C:DT,36,0)</f>
        <v>0</v>
      </c>
      <c r="DC205" s="275">
        <f>VLOOKUP(C205,FPT!B:DA,36,0)</f>
        <v>0</v>
      </c>
      <c r="DD205" t="str">
        <f t="shared" si="372"/>
        <v/>
      </c>
      <c r="DE205" s="275">
        <f>VLOOKUP(C205,MOVI!C:DT,37,0)</f>
        <v>12</v>
      </c>
      <c r="DF205" s="275">
        <f>VLOOKUP(C205,FPT!B:DD,37,0)</f>
        <v>12</v>
      </c>
      <c r="DG205" t="str">
        <f t="shared" si="373"/>
        <v/>
      </c>
      <c r="DH205" s="275">
        <f>VLOOKUP(C205,MOVI!C:DT,38,0)</f>
        <v>0</v>
      </c>
      <c r="DI205" s="275">
        <f>VLOOKUP(C205,FPT!B:DG,38,0)</f>
        <v>0</v>
      </c>
      <c r="DJ205" t="str">
        <f t="shared" si="374"/>
        <v/>
      </c>
      <c r="DK205" s="275">
        <f>VLOOKUP(C205,MOVI!C:DT,39,0)</f>
        <v>12</v>
      </c>
      <c r="DL205" s="275">
        <f>VLOOKUP(C205,FPT!B:DJ,39,0)</f>
        <v>12</v>
      </c>
      <c r="DM205" t="str">
        <f t="shared" si="375"/>
        <v/>
      </c>
      <c r="DN205" s="275">
        <f>VLOOKUP(C205,MOVI!C:DT,40,0)</f>
        <v>24</v>
      </c>
      <c r="DO205" s="275">
        <f>VLOOKUP(C205,FPT!B:DM,40,0)</f>
        <v>24</v>
      </c>
      <c r="DP205" t="str">
        <f t="shared" si="376"/>
        <v/>
      </c>
      <c r="DQ205" s="275">
        <f>VLOOKUP(C205,MOVI!C:DT,41,0)</f>
        <v>12</v>
      </c>
      <c r="DR205" s="275">
        <f>VLOOKUP(C205,FPT!B:DP,41,0)</f>
        <v>12</v>
      </c>
      <c r="DS205" t="str">
        <f t="shared" si="377"/>
        <v/>
      </c>
      <c r="DT205" s="275">
        <f>VLOOKUP(C205,MOVI!C:DT,42,0)</f>
        <v>4711538</v>
      </c>
      <c r="DU205" s="275">
        <f>ROUND(VLOOKUP(C205,FPT!B:DS,42,0),0)</f>
        <v>4711538</v>
      </c>
      <c r="DV205" t="str">
        <f t="shared" si="378"/>
        <v/>
      </c>
      <c r="DW205" s="275">
        <f>VLOOKUP(C205,MOVI!C:DT,43,0)</f>
        <v>0</v>
      </c>
      <c r="DX205" s="275">
        <f>VLOOKUP(C205,FPT!B:DV,43,0)</f>
        <v>0</v>
      </c>
      <c r="DY205" t="str">
        <f t="shared" si="379"/>
        <v/>
      </c>
      <c r="DZ205" s="275">
        <f>VLOOKUP(C205,MOVI!C:DT,44,0)</f>
        <v>576923</v>
      </c>
      <c r="EA205" s="275">
        <f>VLOOKUP(C205,FPT!B:DY,44,0)</f>
        <v>576923</v>
      </c>
      <c r="EB205" t="str">
        <f t="shared" si="380"/>
        <v/>
      </c>
      <c r="EC205" s="275">
        <f>VLOOKUP(C205,MOVI!C:DT,45,0)</f>
        <v>5288461</v>
      </c>
      <c r="ED205" s="275">
        <f>ROUND(VLOOKUP(C205,FPT!B:EB,45,0),0)</f>
        <v>5288461</v>
      </c>
      <c r="EE205" t="str">
        <f t="shared" si="381"/>
        <v/>
      </c>
      <c r="EF205" s="275">
        <f>VLOOKUP(C205,MOVI!C:DT,46,0)</f>
        <v>0</v>
      </c>
      <c r="EG205" s="275">
        <f>VLOOKUP(C205,FPT!B:EE,46,0)</f>
        <v>0</v>
      </c>
      <c r="EH205" t="str">
        <f t="shared" si="382"/>
        <v/>
      </c>
      <c r="EI205" s="275">
        <f>VLOOKUP(C205,MOVI!C:DT,47,0)</f>
        <v>0</v>
      </c>
      <c r="EJ205" s="275">
        <f>VLOOKUP(C205,FPT!B:EH,47,0)</f>
        <v>0</v>
      </c>
      <c r="EK205" t="str">
        <f t="shared" si="383"/>
        <v/>
      </c>
      <c r="EL205" s="275">
        <f>VLOOKUP(C205,MOVI!C:DT,48,0)</f>
        <v>0</v>
      </c>
      <c r="EM205" s="275">
        <f>VLOOKUP(C205,FPT!B:EK,48,0)</f>
        <v>0</v>
      </c>
      <c r="EN205" t="str">
        <f t="shared" si="384"/>
        <v/>
      </c>
      <c r="EO205" s="275">
        <f>VLOOKUP(C205,MOVI!C:DT,49,0)</f>
        <v>0</v>
      </c>
      <c r="EP205" s="275">
        <f>VLOOKUP(C205,FPT!B:EN,49,0)</f>
        <v>0</v>
      </c>
      <c r="EQ205" t="str">
        <f t="shared" si="385"/>
        <v/>
      </c>
      <c r="ER205" s="275">
        <f>VLOOKUP(C205,MOVI!C:DT,50,0)</f>
        <v>0</v>
      </c>
      <c r="ES205" s="275">
        <f>VLOOKUP(C205,FPT!B:EQ,50,0)</f>
        <v>0</v>
      </c>
      <c r="ET205" t="str">
        <f t="shared" si="386"/>
        <v/>
      </c>
      <c r="EU205" s="275">
        <f>VLOOKUP(C205,MOVI!C:DT,51,0)</f>
        <v>0</v>
      </c>
      <c r="EV205" s="275">
        <f>VLOOKUP(C205,FPT!B:ET,51,0)</f>
        <v>0</v>
      </c>
      <c r="EW205" t="str">
        <f t="shared" si="387"/>
        <v/>
      </c>
      <c r="EX205" s="275">
        <f>VLOOKUP(C205,MOVI!C:DT,52,0)</f>
        <v>0</v>
      </c>
      <c r="EY205" s="275">
        <f>VLOOKUP(C205,FPT!B:EW,52,0)</f>
        <v>0</v>
      </c>
      <c r="EZ205" t="str">
        <f t="shared" si="388"/>
        <v/>
      </c>
      <c r="FA205" s="275">
        <f>VLOOKUP(C205,MOVI!C:DT,53,0)</f>
        <v>0</v>
      </c>
      <c r="FB205" s="275">
        <f>VLOOKUP(C205,FPT!B:EZ,53,0)</f>
        <v>0</v>
      </c>
      <c r="FC205" t="str">
        <f t="shared" si="389"/>
        <v/>
      </c>
      <c r="FD205" s="275">
        <f>VLOOKUP(C205,MOVI!C:DT,54,0)</f>
        <v>0</v>
      </c>
      <c r="FE205" s="275">
        <f>VLOOKUP(C205,FPT!B:FC,54,0)</f>
        <v>0</v>
      </c>
      <c r="FF205" t="str">
        <f t="shared" si="390"/>
        <v/>
      </c>
      <c r="FG205" s="275">
        <f>VLOOKUP(C205,MOVI!C:DT,55,0)</f>
        <v>659808</v>
      </c>
      <c r="FH205" s="275">
        <f>VLOOKUP(C205,FPT!B:FF,55,0)</f>
        <v>659808</v>
      </c>
      <c r="FI205" t="str">
        <f t="shared" si="391"/>
        <v/>
      </c>
      <c r="FJ205" s="275">
        <f>VLOOKUP(C205,MOVI!C:DT,56,0)</f>
        <v>659808</v>
      </c>
      <c r="FK205" s="275">
        <f>VLOOKUP(C205,FPT!B:FI,56,0)</f>
        <v>659808</v>
      </c>
      <c r="FL205" t="str">
        <f t="shared" si="392"/>
        <v/>
      </c>
      <c r="FM205" s="275">
        <f>VLOOKUP(C205,MOVI!C:DT,57,0)</f>
        <v>677054</v>
      </c>
      <c r="FN205" s="275">
        <f>VLOOKUP(C205,FPT!B:FL,57,0)</f>
        <v>677054</v>
      </c>
      <c r="FO205" t="str">
        <f t="shared" si="393"/>
        <v/>
      </c>
      <c r="FP205" s="275">
        <f>VLOOKUP(C205,MOVI!C:DT,58,0)</f>
        <v>0</v>
      </c>
      <c r="FQ205" s="275">
        <f>VLOOKUP(C205,FPT!B:FO,58,0)</f>
        <v>0</v>
      </c>
      <c r="FR205" t="str">
        <f t="shared" si="394"/>
        <v/>
      </c>
      <c r="FS205" s="275">
        <f>VLOOKUP(C205,MOVI!C:DT,59,0)</f>
        <v>0</v>
      </c>
      <c r="FT205" s="275">
        <f>VLOOKUP(C205,FPT!B:FR,59,0)</f>
        <v>0</v>
      </c>
      <c r="FU205" t="str">
        <f t="shared" si="395"/>
        <v/>
      </c>
      <c r="FV205" s="275">
        <f>VLOOKUP(C205,MOVI!C:DT,60,0)</f>
        <v>0</v>
      </c>
      <c r="FW205" s="275">
        <f>VLOOKUP(C205,FPT!B:FU,60,0)</f>
        <v>0</v>
      </c>
      <c r="FX205" t="str">
        <f t="shared" si="396"/>
        <v/>
      </c>
      <c r="FY205" s="275">
        <f>VLOOKUP(C205,MOVI!C:DT,61,0)</f>
        <v>0</v>
      </c>
      <c r="FZ205" s="275">
        <f>VLOOKUP(C205,FPT!B:FX,61,0)</f>
        <v>0</v>
      </c>
      <c r="GA205" t="str">
        <f t="shared" si="397"/>
        <v/>
      </c>
      <c r="GB205" s="275">
        <f>VLOOKUP(C205,MOVI!C:DT,62,0)</f>
        <v>100000</v>
      </c>
      <c r="GC205" s="275">
        <f>VLOOKUP(C205,FPT!B:GA,62,0)</f>
        <v>100000</v>
      </c>
      <c r="GD205" t="str">
        <f t="shared" si="398"/>
        <v/>
      </c>
      <c r="GE205" s="275">
        <f>VLOOKUP(C205,MOVI!C:DT,63,0)</f>
        <v>0</v>
      </c>
      <c r="GF205" s="275">
        <f>VLOOKUP(C205,FPT!B:GD,63,0)</f>
        <v>0</v>
      </c>
      <c r="GG205" t="str">
        <f t="shared" si="399"/>
        <v/>
      </c>
      <c r="GH205" s="275">
        <f>VLOOKUP(C205,MOVI!C:DT,64,0)</f>
        <v>0</v>
      </c>
      <c r="GI205" s="275">
        <f>VLOOKUP(C205,FPT!B:GG,64,0)</f>
        <v>0</v>
      </c>
      <c r="GJ205" t="str">
        <f t="shared" si="400"/>
        <v/>
      </c>
      <c r="GK205" s="275">
        <f>VLOOKUP(C205,MOVI!C:DT,65,0)</f>
        <v>0</v>
      </c>
      <c r="GL205" s="275">
        <f>VLOOKUP(C205,FPT!B:GJ,65,0)</f>
        <v>0</v>
      </c>
      <c r="GM205" t="str">
        <f t="shared" si="401"/>
        <v/>
      </c>
      <c r="GN205" s="275">
        <f>VLOOKUP(C205,MOVI!C:DT,66,0)</f>
        <v>0</v>
      </c>
      <c r="GO205" s="275">
        <f>VLOOKUP(C205,FPT!B:GM,66,0)</f>
        <v>0</v>
      </c>
      <c r="GP205" t="str">
        <f t="shared" si="402"/>
        <v/>
      </c>
      <c r="GQ205" s="275">
        <f>VLOOKUP(C205,MOVI!C:DT,67,0)</f>
        <v>0</v>
      </c>
      <c r="GR205" s="275">
        <f>VLOOKUP(C205,FPT!B:GP,67,0)</f>
        <v>0</v>
      </c>
      <c r="GS205" t="str">
        <f t="shared" si="403"/>
        <v/>
      </c>
      <c r="GT205" s="275">
        <f>VLOOKUP(C205,MOVI!C:DT,68,0)</f>
        <v>0</v>
      </c>
      <c r="GU205" s="275">
        <f>VLOOKUP(C205,FPT!B:GS,68,0)</f>
        <v>0</v>
      </c>
      <c r="GV205" t="str">
        <f t="shared" si="404"/>
        <v/>
      </c>
      <c r="GW205" s="275">
        <f>VLOOKUP(C205,MOVI!C:DT,69,0)</f>
        <v>0</v>
      </c>
      <c r="GX205" s="275">
        <f>VLOOKUP(C205,FPT!B:GV,69,0)</f>
        <v>0</v>
      </c>
      <c r="GY205" t="str">
        <f t="shared" si="405"/>
        <v/>
      </c>
      <c r="GZ205" s="275">
        <f>VLOOKUP(C205,MOVI!C:DT,70,0)</f>
        <v>777054</v>
      </c>
      <c r="HA205" s="275">
        <f>VLOOKUP(C205,FPT!B:GY,70,0)</f>
        <v>777054</v>
      </c>
      <c r="HB205" t="str">
        <f t="shared" si="406"/>
        <v/>
      </c>
      <c r="HC205" s="275">
        <f>VLOOKUP(C205,MOVI!C:DT,71,0)</f>
        <v>6725323</v>
      </c>
      <c r="HD205" s="275">
        <f>ROUND(VLOOKUP(C205,FPT!B:HB,71,0),0)</f>
        <v>6725323</v>
      </c>
      <c r="HE205" t="str">
        <f t="shared" si="407"/>
        <v/>
      </c>
      <c r="HF205" s="275">
        <f>ROUND(VLOOKUP(C205,MOVI!C:DT,72,0),0)</f>
        <v>288462</v>
      </c>
      <c r="HG205" s="275">
        <f>ROUND(VLOOKUP(C205,FPT!B:HE,72,0),0)</f>
        <v>288462</v>
      </c>
      <c r="HH205" t="str">
        <f t="shared" si="408"/>
        <v/>
      </c>
      <c r="HI205" s="275">
        <f>VLOOKUP(C205,MOVI!C:DT,73,0)</f>
        <v>0</v>
      </c>
      <c r="HJ205" s="275">
        <f>VLOOKUP(C205,FPT!B:HH,73,0)</f>
        <v>0</v>
      </c>
      <c r="HK205" t="str">
        <f t="shared" si="409"/>
        <v/>
      </c>
      <c r="HL205" s="275">
        <f>VLOOKUP(C205,MOVI!C:DT,74,0)</f>
        <v>659808</v>
      </c>
      <c r="HM205" s="275">
        <f>VLOOKUP(C205,FPT!B:HK,74,0)</f>
        <v>659808</v>
      </c>
      <c r="HN205" t="str">
        <f t="shared" si="410"/>
        <v/>
      </c>
      <c r="HO205" s="275">
        <f>VLOOKUP(C205,MOVI!C:DT,75,0)</f>
        <v>11000000</v>
      </c>
      <c r="HP205" s="275">
        <f>VLOOKUP(C205,FPT!B:HN,75,0)</f>
        <v>11000000</v>
      </c>
      <c r="HQ205" t="str">
        <f t="shared" si="411"/>
        <v/>
      </c>
      <c r="HR205" s="275">
        <f>VLOOKUP(C205,MOVI!C:DT,76,0)</f>
        <v>0</v>
      </c>
      <c r="HS205" s="275">
        <f>VLOOKUP(C205,FPT!B:HQ,76,0)</f>
        <v>0</v>
      </c>
      <c r="HT205" t="str">
        <f t="shared" si="412"/>
        <v/>
      </c>
      <c r="HU205" s="275">
        <f>VLOOKUP(C205,MOVI!C:DT,77,0)</f>
        <v>0</v>
      </c>
      <c r="HV205" s="275">
        <f>VLOOKUP(C205,FPT!B:HT,77,0)</f>
        <v>0</v>
      </c>
      <c r="HW205" t="str">
        <f t="shared" si="413"/>
        <v/>
      </c>
      <c r="HX205" s="274">
        <f>VLOOKUP(C205,MOVI!C:CB,78,0)</f>
        <v>400000</v>
      </c>
      <c r="HY205" s="261">
        <f>VLOOKUP(C205,FPT!$B:$CA,78,0)</f>
        <v>400000</v>
      </c>
      <c r="HZ205" t="str">
        <f t="shared" si="414"/>
        <v/>
      </c>
      <c r="IA205" s="275">
        <f>VLOOKUP(C205,MOVI!C:CD,79,0)</f>
        <v>50000</v>
      </c>
      <c r="IB205" s="275">
        <f>VLOOKUP(C205,FPT!B:HZ,79,0)</f>
        <v>50000</v>
      </c>
      <c r="IC205" t="str">
        <f t="shared" si="415"/>
        <v/>
      </c>
      <c r="ID205" s="275">
        <f>VLOOKUP(C205,MOVI!C:CD,80,0)</f>
        <v>75000</v>
      </c>
      <c r="IE205" s="275">
        <f>VLOOKUP(C205,FPT!B:IC,80,0)</f>
        <v>75000</v>
      </c>
      <c r="IF205" t="str">
        <f t="shared" si="416"/>
        <v/>
      </c>
      <c r="IG205" s="275">
        <f>VLOOKUP(C205,MOVI!C:DT,81,0)</f>
        <v>0</v>
      </c>
      <c r="IH205" s="275">
        <f>VLOOKUP(C205,FPT!B:IF,81,0)</f>
        <v>0</v>
      </c>
      <c r="II205" t="str">
        <f t="shared" si="417"/>
        <v/>
      </c>
      <c r="IJ205" s="275">
        <f>VLOOKUP(C205,MOVI!C:DT,82,0)</f>
        <v>525000</v>
      </c>
      <c r="IK205" s="275">
        <f>VLOOKUP(C205,FPT!B:II,82,0)</f>
        <v>525000</v>
      </c>
      <c r="IL205" t="str">
        <f t="shared" si="418"/>
        <v/>
      </c>
      <c r="IM205" s="275">
        <f>ROUND(VLOOKUP(C205,MOVI!C:DT,83,0),0)</f>
        <v>12473270</v>
      </c>
      <c r="IN205" s="275">
        <f>ROUND(VLOOKUP(C205,FPT!B:IL,83,0),0)</f>
        <v>12473270</v>
      </c>
      <c r="IO205" t="str">
        <f t="shared" si="419"/>
        <v/>
      </c>
      <c r="IP205" s="275">
        <f>VLOOKUP(C205,MOVI!C:DT,84,0)</f>
        <v>0</v>
      </c>
      <c r="IQ205" s="275">
        <f>VLOOKUP(C205,FPT!B:IO,84,0)</f>
        <v>0</v>
      </c>
      <c r="IR205" t="str">
        <f t="shared" si="420"/>
        <v/>
      </c>
      <c r="IS205" s="275">
        <f>ROUND(VLOOKUP(C205,MOVI!C:DT,85,0),0)</f>
        <v>0</v>
      </c>
      <c r="IT205" s="275">
        <f>ROUND(VLOOKUP(C205,FPT!B:IR,85,0),0)</f>
        <v>0</v>
      </c>
      <c r="IU205" t="str">
        <f t="shared" si="421"/>
        <v/>
      </c>
      <c r="IV205" s="275">
        <f>VLOOKUP(C205,MOVI!C:DT,86,0)</f>
        <v>0</v>
      </c>
      <c r="IW205" s="275">
        <f>VLOOKUP(C205,FPT!B:IU,86,0)</f>
        <v>0</v>
      </c>
      <c r="IX205" t="str">
        <f t="shared" si="422"/>
        <v/>
      </c>
      <c r="IY205" s="275">
        <f>ROUND(VLOOKUP(C205,MOVI!C:DT,87,0),0)</f>
        <v>0</v>
      </c>
      <c r="IZ205" s="275">
        <f>ROUND(VLOOKUP(C205,FPT!B:IX,87,0),0)</f>
        <v>0</v>
      </c>
      <c r="JA205" t="str">
        <f t="shared" si="423"/>
        <v/>
      </c>
      <c r="JB205" s="275">
        <f>VLOOKUP(C205,MOVI!C:DT,88,0)</f>
        <v>0</v>
      </c>
      <c r="JC205" s="275">
        <f>VLOOKUP(C205,FPT!B:JA,88,0)</f>
        <v>0</v>
      </c>
      <c r="JD205" t="str">
        <f t="shared" si="424"/>
        <v/>
      </c>
      <c r="JE205" s="275">
        <f>VLOOKUP(C205,MOVI!C:DT,89,0)</f>
        <v>50000</v>
      </c>
      <c r="JF205" s="275">
        <f>VLOOKUP(C205,FPT!B:JD,89,0)</f>
        <v>50000</v>
      </c>
      <c r="JG205" t="str">
        <f t="shared" si="425"/>
        <v/>
      </c>
      <c r="JH205" s="275">
        <f>VLOOKUP(C205,MOVI!C:DT,90,0)</f>
        <v>0</v>
      </c>
      <c r="JI205" s="275">
        <f>VLOOKUP(C205,FPT!B:JG,90,0)</f>
        <v>0</v>
      </c>
      <c r="JJ205" t="str">
        <f t="shared" si="426"/>
        <v/>
      </c>
      <c r="JK205" s="275">
        <f>VLOOKUP(C205,MOVI!C:DT,91,0)</f>
        <v>0</v>
      </c>
      <c r="JL205" s="275">
        <f>VLOOKUP(C205,FPT!B:JJ,91,0)</f>
        <v>0</v>
      </c>
      <c r="JM205" t="str">
        <f t="shared" si="427"/>
        <v/>
      </c>
      <c r="JN205" s="275">
        <f>VLOOKUP(C205,MOVI!C:DT,92,0)</f>
        <v>0</v>
      </c>
      <c r="JO205" s="275">
        <f>VLOOKUP(C205,FPT!B:JM,92,0)</f>
        <v>0</v>
      </c>
      <c r="JP205" t="str">
        <f t="shared" si="428"/>
        <v/>
      </c>
      <c r="JQ205" s="275">
        <f>VLOOKUP(C205,MOVI!C:DT,93,0)</f>
        <v>0</v>
      </c>
      <c r="JR205" s="275">
        <f>VLOOKUP(C205,FPT!B:JP,93,0)</f>
        <v>0</v>
      </c>
      <c r="JS205" t="str">
        <f t="shared" si="429"/>
        <v/>
      </c>
      <c r="JT205" s="275">
        <f>VLOOKUP(C205,MOVI!C:DT,94,0)</f>
        <v>50000</v>
      </c>
      <c r="JU205" s="275">
        <f>VLOOKUP(C205,FPT!B:JS,94,0)</f>
        <v>50000</v>
      </c>
      <c r="JV205" t="str">
        <f t="shared" si="430"/>
        <v/>
      </c>
      <c r="JW205" s="275">
        <f>VLOOKUP(C205,MOVI!C:DT,95,0)</f>
        <v>6150323</v>
      </c>
      <c r="JX205" s="275">
        <f>VLOOKUP(C205,FPT!B:JV,95,0)</f>
        <v>6150323</v>
      </c>
      <c r="JY205" t="str">
        <f t="shared" si="431"/>
        <v/>
      </c>
      <c r="JZ205" s="275">
        <f>VLOOKUP(C205,MOVI!C:DT,96,0)</f>
        <v>0</v>
      </c>
      <c r="KA205" s="275">
        <f>VLOOKUP(C205,FPT!B:JY,96,0)</f>
        <v>0</v>
      </c>
      <c r="KB205" t="str">
        <f t="shared" si="432"/>
        <v/>
      </c>
      <c r="KC205" s="275">
        <f>VLOOKUP(C205,MOVI!C:DT,97,0)</f>
        <v>6150323</v>
      </c>
      <c r="KD205" s="275">
        <f>VLOOKUP(C205,FPT!B:KB,97,0)</f>
        <v>6150323</v>
      </c>
      <c r="KE205" t="str">
        <f t="shared" si="433"/>
        <v/>
      </c>
      <c r="KF205" s="275">
        <f>VLOOKUP(C205,MOVI!C:DT,98,0)</f>
        <v>850000.00000000012</v>
      </c>
      <c r="KG205" s="275">
        <f>VLOOKUP(C205,FPT!B:KE,98,0)</f>
        <v>850000</v>
      </c>
      <c r="KH205" t="str">
        <f t="shared" si="434"/>
        <v/>
      </c>
      <c r="KI205" s="275">
        <f>VLOOKUP(C205,MOVI!C:DT,99,0)</f>
        <v>0</v>
      </c>
      <c r="KJ205" s="275">
        <f>VLOOKUP(C205,FPT!B:KH,99,0)</f>
        <v>0</v>
      </c>
      <c r="KK205" t="str">
        <f t="shared" si="435"/>
        <v/>
      </c>
      <c r="KL205" s="275">
        <f>VLOOKUP(C205,MOVI!C:DT,100,0)</f>
        <v>150000</v>
      </c>
      <c r="KM205" s="275">
        <f>VLOOKUP(C205,FPT!B:KK,100,0)</f>
        <v>150000</v>
      </c>
      <c r="KN205" t="str">
        <f t="shared" si="436"/>
        <v/>
      </c>
      <c r="KO205" s="275">
        <f>VLOOKUP(C205,MOVI!C:DT,101,0)</f>
        <v>0</v>
      </c>
      <c r="KP205" s="275">
        <f>VLOOKUP(C205,FPT!B:KN,101,0)</f>
        <v>0</v>
      </c>
      <c r="KQ205" t="str">
        <f t="shared" si="437"/>
        <v/>
      </c>
      <c r="KR205" s="275">
        <f>VLOOKUP(C205,MOVI!C:DT,102,0)</f>
        <v>0</v>
      </c>
      <c r="KS205" s="275">
        <f>VLOOKUP(C205,FPT!B:KQ,102,0)</f>
        <v>0</v>
      </c>
      <c r="KT205" t="str">
        <f t="shared" si="438"/>
        <v/>
      </c>
      <c r="KU205" s="275">
        <f>VLOOKUP(C205,MOVI!C:DT,103,0)</f>
        <v>1000000.0000000001</v>
      </c>
      <c r="KV205" s="275">
        <f>VLOOKUP(C205,FPT!B:KT,103,0)</f>
        <v>1000000</v>
      </c>
      <c r="KW205" t="str">
        <f t="shared" si="439"/>
        <v/>
      </c>
      <c r="KX205" s="275">
        <f>VLOOKUP(C205,MOVI!C:DT,104,0)</f>
        <v>1525000</v>
      </c>
      <c r="KY205" s="275">
        <f>VLOOKUP(C205,FPT!B:KW,104,0)</f>
        <v>1525000</v>
      </c>
      <c r="KZ205" t="str">
        <f t="shared" si="440"/>
        <v/>
      </c>
      <c r="LA205" s="275">
        <f>VLOOKUP(C205,MOVI!C:DT,105,0)</f>
        <v>100000</v>
      </c>
      <c r="LB205" s="275">
        <f>VLOOKUP(C205,FPT!B:KZ,105,0)</f>
        <v>100000</v>
      </c>
      <c r="LC205" t="str">
        <f t="shared" si="441"/>
        <v/>
      </c>
      <c r="LD205" s="275">
        <f>VLOOKUP(C205,MOVI!C:DT,106,0)</f>
        <v>7825323</v>
      </c>
      <c r="LE205" s="275">
        <f>VLOOKUP(C205,FPT!B:LC,106,0)</f>
        <v>7825323</v>
      </c>
      <c r="LF205" t="str">
        <f t="shared" si="442"/>
        <v/>
      </c>
      <c r="LG205" s="273">
        <f>VLOOKUP(C205,MOVI!C:DT,107,0)</f>
        <v>0</v>
      </c>
      <c r="LH205" s="273">
        <f>VLOOKUP(C205,FPT!B:LF,107,0)</f>
        <v>0</v>
      </c>
      <c r="LI205" t="str">
        <f t="shared" si="443"/>
        <v/>
      </c>
      <c r="LJ205" t="str">
        <f>VLOOKUP(C205,MOVI!C:DV,108,0)</f>
        <v>MoviSouthSales</v>
      </c>
      <c r="LK205" s="252" t="str">
        <f>VLOOKUP(C205,FPT!B:LI,108,0)</f>
        <v>MoviSouthSales</v>
      </c>
      <c r="LL205" t="str">
        <f t="shared" si="444"/>
        <v/>
      </c>
      <c r="LM205" s="275">
        <f>ROUND(VLOOKUP(C205,MOVI!C:DV,109,0),0)</f>
        <v>416667</v>
      </c>
      <c r="LN205" s="275">
        <f>ROUND(VLOOKUP(C205,FPT!B:LL,109,0),0)</f>
        <v>416667</v>
      </c>
      <c r="LO205" t="str">
        <f t="shared" si="445"/>
        <v/>
      </c>
      <c r="LP205" t="str">
        <f>VLOOKUP(C205,MOVI!C:DV,110,0)</f>
        <v>HO</v>
      </c>
      <c r="LQ205" s="247" t="str">
        <f>VLOOKUP(C205,FPT!B:LO,110,0)</f>
        <v>HO</v>
      </c>
      <c r="LR205" t="str">
        <f t="shared" si="446"/>
        <v/>
      </c>
      <c r="LS205">
        <f>MOVI!DI200</f>
        <v>19</v>
      </c>
      <c r="LV205">
        <f>MOVI!DJ200</f>
        <v>0</v>
      </c>
      <c r="LW205">
        <f>MOVI!DK200</f>
        <v>3</v>
      </c>
      <c r="LX205" t="str">
        <f>MOVI!DL200</f>
        <v>x</v>
      </c>
      <c r="LY205">
        <f>MOVI!DM200</f>
        <v>0</v>
      </c>
      <c r="LZ205">
        <f>MOVI!DN200</f>
        <v>50000</v>
      </c>
      <c r="MA205">
        <f>MOVI!DO200</f>
        <v>0</v>
      </c>
      <c r="MB205" t="str">
        <f>MOVI!DP200</f>
        <v>HO</v>
      </c>
      <c r="MC205">
        <f>MOVI!DQ200</f>
        <v>0</v>
      </c>
      <c r="MD205">
        <f>MOVI!DR200</f>
        <v>0</v>
      </c>
      <c r="ME205" t="str">
        <f>VLOOKUP(C205,MOVI!C:DV,121,0)</f>
        <v>Group 1</v>
      </c>
      <c r="MF205" s="252" t="str">
        <f>VLOOKUP(C205,FPT!B:MD,111,0)</f>
        <v>Group 1</v>
      </c>
      <c r="MG205" t="str">
        <f t="shared" si="339"/>
        <v/>
      </c>
      <c r="MH205" t="str">
        <f>VLOOKUP(C205,MOVI!C:DT,122,0)</f>
        <v>MoviSouthGroup 1</v>
      </c>
      <c r="MI205" s="252" t="str">
        <f>VLOOKUP(C205,FPT!B:DS,112,0)</f>
        <v>MoviSouthGroup 1</v>
      </c>
      <c r="MJ205" t="str">
        <f t="shared" si="447"/>
        <v/>
      </c>
    </row>
    <row r="206" spans="1:348" x14ac:dyDescent="0.25">
      <c r="A206">
        <v>198</v>
      </c>
      <c r="B206" s="48">
        <v>5879</v>
      </c>
      <c r="C206" s="271" t="s">
        <v>1055</v>
      </c>
      <c r="D206" t="str">
        <f>VLOOKUP(C206,MOVI!C:D,2,0)</f>
        <v>Phạm Thị Sương</v>
      </c>
      <c r="E206" t="str">
        <f>VLOOKUP(C206,FPT!B:C,2,0)</f>
        <v>Phạm Thị Sương</v>
      </c>
      <c r="F206" t="str">
        <f t="shared" si="340"/>
        <v/>
      </c>
      <c r="G206" t="str">
        <f>VLOOKUP(C206,MOVI!C:E,3,0)</f>
        <v>Sales</v>
      </c>
      <c r="H206" t="str">
        <f>VLOOKUP(C206,FPT!B:F,3,0)</f>
        <v>Sales</v>
      </c>
      <c r="I206" t="str">
        <f t="shared" si="341"/>
        <v/>
      </c>
      <c r="J206" t="str">
        <f>VLOOKUP(C206,MOVI!C:H,4,0)</f>
        <v>Telesales</v>
      </c>
      <c r="K206" t="str">
        <f>VLOOKUP(C206,FPT!B:I,4,0)</f>
        <v>Telesales</v>
      </c>
      <c r="L206" t="str">
        <f t="shared" si="342"/>
        <v/>
      </c>
      <c r="M206" t="str">
        <f>VLOOKUP(C206,MOVI!C:DT,5,0)</f>
        <v>Associate</v>
      </c>
      <c r="N206" t="str">
        <f>VLOOKUP(C206,FPT!B:L,5,0)</f>
        <v>Associate</v>
      </c>
      <c r="O206" t="str">
        <f t="shared" si="343"/>
        <v/>
      </c>
      <c r="P206" t="str">
        <f>VLOOKUP(C206,MOVI!C:DT,6,0)</f>
        <v>Telesales</v>
      </c>
      <c r="Q206" t="str">
        <f>VLOOKUP(C206,FPT!B:O,6,0)</f>
        <v>Telesales</v>
      </c>
      <c r="R206" t="str">
        <f t="shared" si="344"/>
        <v/>
      </c>
      <c r="S206" t="str">
        <f>VLOOKUP(C206,MOVI!C:DT,7,0)</f>
        <v>South</v>
      </c>
      <c r="T206" t="str">
        <f>VLOOKUP(C206,FPT!B:R,7,0)</f>
        <v>South</v>
      </c>
      <c r="U206" t="str">
        <f t="shared" si="345"/>
        <v/>
      </c>
      <c r="V206" t="str">
        <f>VLOOKUP(C206,MOVI!C:DT,8,0)</f>
        <v>Movi</v>
      </c>
      <c r="W206" t="str">
        <f>VLOOKUP(C206,FPT!B:U,8,0)</f>
        <v>Movi</v>
      </c>
      <c r="X206" t="str">
        <f t="shared" si="346"/>
        <v/>
      </c>
      <c r="Y206" t="str">
        <f>VLOOKUP(C206,MOVI!C:DT,9,0)</f>
        <v>Full-time</v>
      </c>
      <c r="Z206" t="str">
        <f>VLOOKUP(C206,FPT!B:X,9,0)</f>
        <v>Full-time</v>
      </c>
      <c r="AA206" t="str">
        <f t="shared" si="347"/>
        <v/>
      </c>
      <c r="AB206" t="str">
        <f>VLOOKUP(C206,MOVI!C:DT,10,0)</f>
        <v>Permanent</v>
      </c>
      <c r="AC206" t="str">
        <f>VLOOKUP(C206,FPT!B:AA,10,0)</f>
        <v>Permanent</v>
      </c>
      <c r="AD206" t="str">
        <f t="shared" si="348"/>
        <v/>
      </c>
      <c r="AE206" s="247">
        <f>VLOOKUP(C206,MOVI!C:DT,11,0)</f>
        <v>44071</v>
      </c>
      <c r="AF206" s="247">
        <f>VLOOKUP(C206,FPT!B:AD,11,0)</f>
        <v>44071</v>
      </c>
      <c r="AG206" t="str">
        <f t="shared" si="349"/>
        <v/>
      </c>
      <c r="AH206" s="260" t="str">
        <f>VLOOKUP(C206,MOVI!C:DT,12,0)</f>
        <v/>
      </c>
      <c r="AI206" s="260"/>
      <c r="AJ206" t="str">
        <f t="shared" si="338"/>
        <v/>
      </c>
      <c r="AK206">
        <f>VLOOKUP(C206,MOVI!C:DT,13,0)</f>
        <v>0</v>
      </c>
      <c r="AL206" s="247">
        <f>VLOOKUP(C206,FPT!B:AJ,13,0)</f>
        <v>0</v>
      </c>
      <c r="AM206" t="str">
        <f t="shared" si="448"/>
        <v/>
      </c>
      <c r="AN206" s="247">
        <f>VLOOKUP(C206,MOVI!C:DT,14,0)</f>
        <v>0</v>
      </c>
      <c r="AO206" s="247">
        <f>VLOOKUP(C206,FPT!B:AM,14,0)</f>
        <v>0</v>
      </c>
      <c r="AP206" t="str">
        <f t="shared" si="350"/>
        <v/>
      </c>
      <c r="AQ206" t="str">
        <f>VLOOKUP(C206,MOVI!C:DT,15,0)</f>
        <v>LC</v>
      </c>
      <c r="AR206" s="247">
        <f>VLOOKUP(C206,FPT!B:AP,15,0)</f>
        <v>0</v>
      </c>
      <c r="AS206" t="str">
        <f t="shared" si="351"/>
        <v>Lệch</v>
      </c>
      <c r="AT206" s="282" t="str">
        <f>VLOOKUP(C206,MOVI!C:DT,16,0)</f>
        <v>LTTP</v>
      </c>
      <c r="AU206" s="247" t="str">
        <f>VLOOKUP(C206,FPT!B:AS,16,0)</f>
        <v>LTTP</v>
      </c>
      <c r="AV206" t="str">
        <f t="shared" si="352"/>
        <v/>
      </c>
      <c r="AW206" t="str">
        <f>VLOOKUP(C206,MOVI!C:DT,17,0)</f>
        <v>L</v>
      </c>
      <c r="AX206" s="247" t="str">
        <f>VLOOKUP(C206,FPT!B:AV,17,0)</f>
        <v>L</v>
      </c>
      <c r="AY206" t="str">
        <f t="shared" si="353"/>
        <v/>
      </c>
      <c r="AZ206">
        <f>VLOOKUP(C206,MOVI!C:DT,18,0)</f>
        <v>0</v>
      </c>
      <c r="BA206" s="247">
        <f>VLOOKUP(C206,FPT!B:AY,18,0)</f>
        <v>0</v>
      </c>
      <c r="BB206" t="str">
        <f t="shared" si="354"/>
        <v/>
      </c>
      <c r="BC206" s="275">
        <f>VLOOKUP(C206,MOVI!C:DT,19,0)</f>
        <v>5000000</v>
      </c>
      <c r="BD206" s="275">
        <f>VLOOKUP(C206,FPT!B:BB,19,0)</f>
        <v>5000000</v>
      </c>
      <c r="BE206" t="str">
        <f t="shared" si="355"/>
        <v/>
      </c>
      <c r="BF206">
        <f>VLOOKUP(C206,MOVI!C:DT,20,0)</f>
        <v>0</v>
      </c>
      <c r="BG206" s="252">
        <f>VLOOKUP(C206,FPT!B:BE,20,0)</f>
        <v>0</v>
      </c>
      <c r="BH206" t="str">
        <f t="shared" si="356"/>
        <v/>
      </c>
      <c r="BI206" s="275">
        <f>VLOOKUP(C206,MOVI!C:DT,21,0)</f>
        <v>5000000</v>
      </c>
      <c r="BJ206" s="275">
        <f>VLOOKUP(C206,FPT!B:BH,21,0)</f>
        <v>5000000</v>
      </c>
      <c r="BK206" t="str">
        <f t="shared" si="357"/>
        <v/>
      </c>
      <c r="BL206" s="275">
        <f>VLOOKUP(C206,MOVI!C:DT,22,0)</f>
        <v>0</v>
      </c>
      <c r="BM206" s="275">
        <f>VLOOKUP(C206,FPT!B:BK,22,0)</f>
        <v>0</v>
      </c>
      <c r="BN206" t="str">
        <f t="shared" si="358"/>
        <v/>
      </c>
      <c r="BO206" s="275">
        <f>VLOOKUP(C206,MOVI!C:DT,23,0)</f>
        <v>0</v>
      </c>
      <c r="BP206" s="275">
        <f>VLOOKUP(C206,FPT!B:BN,23,0)</f>
        <v>0</v>
      </c>
      <c r="BQ206" t="str">
        <f t="shared" si="359"/>
        <v/>
      </c>
      <c r="BR206" s="275">
        <f>VLOOKUP(C206,MOVI!C:DT,24,0)</f>
        <v>0</v>
      </c>
      <c r="BS206" s="275">
        <f>VLOOKUP(C206,FPT!B:BQ,24,0)</f>
        <v>0</v>
      </c>
      <c r="BT206" t="str">
        <f t="shared" si="360"/>
        <v/>
      </c>
      <c r="BU206" s="275">
        <f>VLOOKUP(C206,MOVI!C:DT,25,0)</f>
        <v>0</v>
      </c>
      <c r="BV206" s="275">
        <f>VLOOKUP(C206,FPT!B:BT,25,0)</f>
        <v>0</v>
      </c>
      <c r="BW206" t="str">
        <f t="shared" si="361"/>
        <v/>
      </c>
      <c r="BX206" s="275">
        <f>VLOOKUP(C206,MOVI!C:DT,26,0)</f>
        <v>0</v>
      </c>
      <c r="BY206" s="275">
        <f>VLOOKUP(C206,FPT!B:BW,26,0)</f>
        <v>0</v>
      </c>
      <c r="BZ206" t="str">
        <f t="shared" si="362"/>
        <v/>
      </c>
      <c r="CA206" s="275">
        <f>VLOOKUP(C206,MOVI!C:DT,27,0)</f>
        <v>730000</v>
      </c>
      <c r="CB206" s="275">
        <f>VLOOKUP(C206,FPT!B:BZ,27,0)</f>
        <v>730000</v>
      </c>
      <c r="CC206" t="str">
        <f t="shared" si="363"/>
        <v/>
      </c>
      <c r="CD206" s="275">
        <f>VLOOKUP(C206,MOVI!C:DT,28,0)</f>
        <v>730000</v>
      </c>
      <c r="CE206" s="275">
        <f>VLOOKUP(C206,FPT!B:CC,28,0)</f>
        <v>730000</v>
      </c>
      <c r="CF206" t="str">
        <f t="shared" si="364"/>
        <v/>
      </c>
      <c r="CG206" t="str">
        <f>VLOOKUP(C206,MOVI!C:DT,29,0)</f>
        <v>CN</v>
      </c>
      <c r="CH206" s="252" t="str">
        <f>VLOOKUP(C206,FPT!B:CF,29,0)</f>
        <v>CN</v>
      </c>
      <c r="CI206" t="str">
        <f t="shared" si="365"/>
        <v/>
      </c>
      <c r="CJ206">
        <f>VLOOKUP(C206,MOVI!C:DT,30,0)</f>
        <v>26</v>
      </c>
      <c r="CK206" s="252">
        <f>VLOOKUP(C206,FPT!B:CI,30,0)</f>
        <v>26</v>
      </c>
      <c r="CL206" t="str">
        <f t="shared" si="366"/>
        <v/>
      </c>
      <c r="CM206">
        <f>VLOOKUP(C206,MOVI!C:DT,31,0)</f>
        <v>25.5</v>
      </c>
      <c r="CN206" s="252">
        <f>VLOOKUP(C206,FPT!B:CL,31,0)</f>
        <v>25.5</v>
      </c>
      <c r="CO206" t="str">
        <f t="shared" si="367"/>
        <v/>
      </c>
      <c r="CP206" s="275">
        <f>VLOOKUP(C206,MOVI!C:DT,32,0)</f>
        <v>0.5</v>
      </c>
      <c r="CQ206" s="275">
        <f>VLOOKUP(C206,FPT!B:CO,32,0)</f>
        <v>0.5</v>
      </c>
      <c r="CR206" t="str">
        <f t="shared" si="368"/>
        <v/>
      </c>
      <c r="CS206" s="275">
        <f>VLOOKUP(C206,MOVI!C:DT,33,0)</f>
        <v>0</v>
      </c>
      <c r="CT206" s="275">
        <f>VLOOKUP(C206,FPT!B:CR,33,0)</f>
        <v>0</v>
      </c>
      <c r="CU206" t="str">
        <f t="shared" si="369"/>
        <v/>
      </c>
      <c r="CV206" s="275">
        <f>VLOOKUP(C206,MOVI!C:DT,34,0)</f>
        <v>0</v>
      </c>
      <c r="CW206" s="275">
        <f>VLOOKUP(C206,FPT!B:CU,34,0)</f>
        <v>0</v>
      </c>
      <c r="CX206" t="str">
        <f t="shared" si="370"/>
        <v/>
      </c>
      <c r="CY206" s="275">
        <f>VLOOKUP(C206,MOVI!C:DT,35,0)</f>
        <v>26</v>
      </c>
      <c r="CZ206" s="275">
        <f>VLOOKUP(C206,FPT!B:CX,35,0)</f>
        <v>26</v>
      </c>
      <c r="DA206" t="str">
        <f t="shared" si="371"/>
        <v/>
      </c>
      <c r="DB206" s="275">
        <f>VLOOKUP(C206,MOVI!C:DT,36,0)</f>
        <v>0</v>
      </c>
      <c r="DC206" s="275">
        <f>VLOOKUP(C206,FPT!B:DA,36,0)</f>
        <v>0</v>
      </c>
      <c r="DD206" t="str">
        <f t="shared" si="372"/>
        <v/>
      </c>
      <c r="DE206" s="275">
        <f>VLOOKUP(C206,MOVI!C:DT,37,0)</f>
        <v>20</v>
      </c>
      <c r="DF206" s="275">
        <f>VLOOKUP(C206,FPT!B:DD,37,0)</f>
        <v>20</v>
      </c>
      <c r="DG206" t="str">
        <f t="shared" si="373"/>
        <v/>
      </c>
      <c r="DH206" s="275">
        <f>VLOOKUP(C206,MOVI!C:DT,38,0)</f>
        <v>0</v>
      </c>
      <c r="DI206" s="275">
        <f>VLOOKUP(C206,FPT!B:DG,38,0)</f>
        <v>0</v>
      </c>
      <c r="DJ206" t="str">
        <f t="shared" si="374"/>
        <v/>
      </c>
      <c r="DK206" s="275">
        <f>VLOOKUP(C206,MOVI!C:DT,39,0)</f>
        <v>20</v>
      </c>
      <c r="DL206" s="275">
        <f>VLOOKUP(C206,FPT!B:DJ,39,0)</f>
        <v>20</v>
      </c>
      <c r="DM206" t="str">
        <f t="shared" si="375"/>
        <v/>
      </c>
      <c r="DN206" s="275">
        <f>VLOOKUP(C206,MOVI!C:DT,40,0)</f>
        <v>40</v>
      </c>
      <c r="DO206" s="275">
        <f>VLOOKUP(C206,FPT!B:DM,40,0)</f>
        <v>40</v>
      </c>
      <c r="DP206" t="str">
        <f t="shared" si="376"/>
        <v/>
      </c>
      <c r="DQ206" s="275">
        <f>VLOOKUP(C206,MOVI!C:DT,41,0)</f>
        <v>20</v>
      </c>
      <c r="DR206" s="275">
        <f>VLOOKUP(C206,FPT!B:DP,41,0)</f>
        <v>20</v>
      </c>
      <c r="DS206" t="str">
        <f t="shared" si="377"/>
        <v/>
      </c>
      <c r="DT206" s="275">
        <f>VLOOKUP(C206,MOVI!C:DT,42,0)</f>
        <v>5000000</v>
      </c>
      <c r="DU206" s="275">
        <f>ROUND(VLOOKUP(C206,FPT!B:DS,42,0),0)</f>
        <v>5000000</v>
      </c>
      <c r="DV206" t="str">
        <f t="shared" si="378"/>
        <v/>
      </c>
      <c r="DW206" s="275">
        <f>VLOOKUP(C206,MOVI!C:DT,43,0)</f>
        <v>0</v>
      </c>
      <c r="DX206" s="275">
        <f>VLOOKUP(C206,FPT!B:DV,43,0)</f>
        <v>0</v>
      </c>
      <c r="DY206" t="str">
        <f t="shared" si="379"/>
        <v/>
      </c>
      <c r="DZ206" s="275">
        <f>VLOOKUP(C206,MOVI!C:DT,44,0)</f>
        <v>961538</v>
      </c>
      <c r="EA206" s="275">
        <f>VLOOKUP(C206,FPT!B:DY,44,0)</f>
        <v>961538</v>
      </c>
      <c r="EB206" t="str">
        <f t="shared" si="380"/>
        <v/>
      </c>
      <c r="EC206" s="275">
        <f>VLOOKUP(C206,MOVI!C:DT,45,0)</f>
        <v>5961538</v>
      </c>
      <c r="ED206" s="275">
        <f>ROUND(VLOOKUP(C206,FPT!B:EB,45,0),0)</f>
        <v>5961538</v>
      </c>
      <c r="EE206" t="str">
        <f t="shared" si="381"/>
        <v/>
      </c>
      <c r="EF206" s="275">
        <f>VLOOKUP(C206,MOVI!C:DT,46,0)</f>
        <v>0</v>
      </c>
      <c r="EG206" s="275">
        <f>VLOOKUP(C206,FPT!B:EE,46,0)</f>
        <v>0</v>
      </c>
      <c r="EH206" t="str">
        <f t="shared" si="382"/>
        <v/>
      </c>
      <c r="EI206" s="275">
        <f>VLOOKUP(C206,MOVI!C:DT,47,0)</f>
        <v>0</v>
      </c>
      <c r="EJ206" s="275">
        <f>VLOOKUP(C206,FPT!B:EH,47,0)</f>
        <v>0</v>
      </c>
      <c r="EK206" t="str">
        <f t="shared" si="383"/>
        <v/>
      </c>
      <c r="EL206" s="275">
        <f>VLOOKUP(C206,MOVI!C:DT,48,0)</f>
        <v>0</v>
      </c>
      <c r="EM206" s="275">
        <f>VLOOKUP(C206,FPT!B:EK,48,0)</f>
        <v>0</v>
      </c>
      <c r="EN206" t="str">
        <f t="shared" si="384"/>
        <v/>
      </c>
      <c r="EO206" s="275">
        <f>VLOOKUP(C206,MOVI!C:DT,49,0)</f>
        <v>0</v>
      </c>
      <c r="EP206" s="275">
        <f>VLOOKUP(C206,FPT!B:EN,49,0)</f>
        <v>0</v>
      </c>
      <c r="EQ206" t="str">
        <f t="shared" si="385"/>
        <v/>
      </c>
      <c r="ER206" s="275">
        <f>VLOOKUP(C206,MOVI!C:DT,50,0)</f>
        <v>0</v>
      </c>
      <c r="ES206" s="275">
        <f>VLOOKUP(C206,FPT!B:EQ,50,0)</f>
        <v>0</v>
      </c>
      <c r="ET206" t="str">
        <f t="shared" si="386"/>
        <v/>
      </c>
      <c r="EU206" s="275">
        <f>VLOOKUP(C206,MOVI!C:DT,51,0)</f>
        <v>0</v>
      </c>
      <c r="EV206" s="275">
        <f>VLOOKUP(C206,FPT!B:ET,51,0)</f>
        <v>0</v>
      </c>
      <c r="EW206" t="str">
        <f t="shared" si="387"/>
        <v/>
      </c>
      <c r="EX206" s="275">
        <f>VLOOKUP(C206,MOVI!C:DT,52,0)</f>
        <v>0</v>
      </c>
      <c r="EY206" s="275">
        <f>VLOOKUP(C206,FPT!B:EW,52,0)</f>
        <v>0</v>
      </c>
      <c r="EZ206" t="str">
        <f t="shared" si="388"/>
        <v/>
      </c>
      <c r="FA206" s="275">
        <f>VLOOKUP(C206,MOVI!C:DT,53,0)</f>
        <v>0</v>
      </c>
      <c r="FB206" s="275">
        <f>VLOOKUP(C206,FPT!B:EZ,53,0)</f>
        <v>0</v>
      </c>
      <c r="FC206" t="str">
        <f t="shared" si="389"/>
        <v/>
      </c>
      <c r="FD206" s="275">
        <f>VLOOKUP(C206,MOVI!C:DT,54,0)</f>
        <v>0</v>
      </c>
      <c r="FE206" s="275">
        <f>VLOOKUP(C206,FPT!B:FC,54,0)</f>
        <v>0</v>
      </c>
      <c r="FF206" t="str">
        <f t="shared" si="390"/>
        <v/>
      </c>
      <c r="FG206" s="275">
        <f>VLOOKUP(C206,MOVI!C:DT,55,0)</f>
        <v>715962</v>
      </c>
      <c r="FH206" s="275">
        <f>VLOOKUP(C206,FPT!B:FF,55,0)</f>
        <v>715962</v>
      </c>
      <c r="FI206" t="str">
        <f t="shared" si="391"/>
        <v/>
      </c>
      <c r="FJ206" s="275">
        <f>VLOOKUP(C206,MOVI!C:DT,56,0)</f>
        <v>715962</v>
      </c>
      <c r="FK206" s="275">
        <f>VLOOKUP(C206,FPT!B:FI,56,0)</f>
        <v>715962</v>
      </c>
      <c r="FL206" t="str">
        <f t="shared" si="392"/>
        <v/>
      </c>
      <c r="FM206" s="275">
        <f>VLOOKUP(C206,MOVI!C:DT,57,0)</f>
        <v>1108188</v>
      </c>
      <c r="FN206" s="275">
        <f>VLOOKUP(C206,FPT!B:FL,57,0)</f>
        <v>1108188</v>
      </c>
      <c r="FO206" t="str">
        <f t="shared" si="393"/>
        <v/>
      </c>
      <c r="FP206" s="275">
        <f>VLOOKUP(C206,MOVI!C:DT,58,0)</f>
        <v>0</v>
      </c>
      <c r="FQ206" s="275">
        <f>VLOOKUP(C206,FPT!B:FO,58,0)</f>
        <v>0</v>
      </c>
      <c r="FR206" t="str">
        <f t="shared" si="394"/>
        <v/>
      </c>
      <c r="FS206" s="275">
        <f>VLOOKUP(C206,MOVI!C:DT,59,0)</f>
        <v>0</v>
      </c>
      <c r="FT206" s="275">
        <f>VLOOKUP(C206,FPT!B:FR,59,0)</f>
        <v>0</v>
      </c>
      <c r="FU206" t="str">
        <f t="shared" si="395"/>
        <v/>
      </c>
      <c r="FV206" s="275">
        <f>VLOOKUP(C206,MOVI!C:DT,60,0)</f>
        <v>0</v>
      </c>
      <c r="FW206" s="275">
        <f>VLOOKUP(C206,FPT!B:FU,60,0)</f>
        <v>0</v>
      </c>
      <c r="FX206" t="str">
        <f t="shared" si="396"/>
        <v/>
      </c>
      <c r="FY206" s="275">
        <f>VLOOKUP(C206,MOVI!C:DT,61,0)</f>
        <v>0</v>
      </c>
      <c r="FZ206" s="275">
        <f>VLOOKUP(C206,FPT!B:FX,61,0)</f>
        <v>0</v>
      </c>
      <c r="GA206" t="str">
        <f t="shared" si="397"/>
        <v/>
      </c>
      <c r="GB206" s="275">
        <f>VLOOKUP(C206,MOVI!C:DT,62,0)</f>
        <v>0</v>
      </c>
      <c r="GC206" s="275">
        <f>VLOOKUP(C206,FPT!B:GA,62,0)</f>
        <v>0</v>
      </c>
      <c r="GD206" t="str">
        <f t="shared" si="398"/>
        <v/>
      </c>
      <c r="GE206" s="275">
        <f>VLOOKUP(C206,MOVI!C:DT,63,0)</f>
        <v>0</v>
      </c>
      <c r="GF206" s="275">
        <f>VLOOKUP(C206,FPT!B:GD,63,0)</f>
        <v>0</v>
      </c>
      <c r="GG206" t="str">
        <f t="shared" si="399"/>
        <v/>
      </c>
      <c r="GH206" s="275">
        <f>VLOOKUP(C206,MOVI!C:DT,64,0)</f>
        <v>0</v>
      </c>
      <c r="GI206" s="275">
        <f>VLOOKUP(C206,FPT!B:GG,64,0)</f>
        <v>0</v>
      </c>
      <c r="GJ206" t="str">
        <f t="shared" si="400"/>
        <v/>
      </c>
      <c r="GK206" s="275">
        <f>VLOOKUP(C206,MOVI!C:DT,65,0)</f>
        <v>0</v>
      </c>
      <c r="GL206" s="275">
        <f>VLOOKUP(C206,FPT!B:GJ,65,0)</f>
        <v>0</v>
      </c>
      <c r="GM206" t="str">
        <f t="shared" si="401"/>
        <v/>
      </c>
      <c r="GN206" s="275">
        <f>VLOOKUP(C206,MOVI!C:DT,66,0)</f>
        <v>0</v>
      </c>
      <c r="GO206" s="275">
        <f>VLOOKUP(C206,FPT!B:GM,66,0)</f>
        <v>0</v>
      </c>
      <c r="GP206" t="str">
        <f t="shared" si="402"/>
        <v/>
      </c>
      <c r="GQ206" s="275">
        <f>VLOOKUP(C206,MOVI!C:DT,67,0)</f>
        <v>0</v>
      </c>
      <c r="GR206" s="275">
        <f>VLOOKUP(C206,FPT!B:GP,67,0)</f>
        <v>0</v>
      </c>
      <c r="GS206" t="str">
        <f t="shared" si="403"/>
        <v/>
      </c>
      <c r="GT206" s="275">
        <f>VLOOKUP(C206,MOVI!C:DT,68,0)</f>
        <v>0</v>
      </c>
      <c r="GU206" s="275">
        <f>VLOOKUP(C206,FPT!B:GS,68,0)</f>
        <v>0</v>
      </c>
      <c r="GV206" t="str">
        <f t="shared" si="404"/>
        <v/>
      </c>
      <c r="GW206" s="275">
        <f>VLOOKUP(C206,MOVI!C:DT,69,0)</f>
        <v>0</v>
      </c>
      <c r="GX206" s="275">
        <f>VLOOKUP(C206,FPT!B:GV,69,0)</f>
        <v>0</v>
      </c>
      <c r="GY206" t="str">
        <f t="shared" si="405"/>
        <v/>
      </c>
      <c r="GZ206" s="275">
        <f>VLOOKUP(C206,MOVI!C:DT,70,0)</f>
        <v>1108188</v>
      </c>
      <c r="HA206" s="275">
        <f>VLOOKUP(C206,FPT!B:GY,70,0)</f>
        <v>1108188</v>
      </c>
      <c r="HB206" t="str">
        <f t="shared" si="406"/>
        <v/>
      </c>
      <c r="HC206" s="275">
        <f>VLOOKUP(C206,MOVI!C:DT,71,0)</f>
        <v>7785688</v>
      </c>
      <c r="HD206" s="275">
        <f>ROUND(VLOOKUP(C206,FPT!B:HB,71,0),0)</f>
        <v>7785688</v>
      </c>
      <c r="HE206" t="str">
        <f t="shared" si="407"/>
        <v/>
      </c>
      <c r="HF206" s="275">
        <f>ROUND(VLOOKUP(C206,MOVI!C:DT,72,0),0)</f>
        <v>480769</v>
      </c>
      <c r="HG206" s="275">
        <f>ROUND(VLOOKUP(C206,FPT!B:HE,72,0),0)</f>
        <v>480769</v>
      </c>
      <c r="HH206" t="str">
        <f t="shared" si="408"/>
        <v/>
      </c>
      <c r="HI206" s="275">
        <f>VLOOKUP(C206,MOVI!C:DT,73,0)</f>
        <v>0</v>
      </c>
      <c r="HJ206" s="275">
        <f>VLOOKUP(C206,FPT!B:HH,73,0)</f>
        <v>0</v>
      </c>
      <c r="HK206" t="str">
        <f t="shared" si="409"/>
        <v/>
      </c>
      <c r="HL206" s="275">
        <f>VLOOKUP(C206,MOVI!C:DT,74,0)</f>
        <v>715962</v>
      </c>
      <c r="HM206" s="275">
        <f>VLOOKUP(C206,FPT!B:HK,74,0)</f>
        <v>715962</v>
      </c>
      <c r="HN206" t="str">
        <f t="shared" si="410"/>
        <v/>
      </c>
      <c r="HO206" s="275">
        <f>VLOOKUP(C206,MOVI!C:DT,75,0)</f>
        <v>11000000</v>
      </c>
      <c r="HP206" s="275">
        <f>VLOOKUP(C206,FPT!B:HN,75,0)</f>
        <v>11000000</v>
      </c>
      <c r="HQ206" t="str">
        <f t="shared" si="411"/>
        <v/>
      </c>
      <c r="HR206" s="275">
        <f>VLOOKUP(C206,MOVI!C:DT,76,0)</f>
        <v>0</v>
      </c>
      <c r="HS206" s="275">
        <f>VLOOKUP(C206,FPT!B:HQ,76,0)</f>
        <v>0</v>
      </c>
      <c r="HT206" t="str">
        <f t="shared" si="412"/>
        <v/>
      </c>
      <c r="HU206" s="275">
        <f>VLOOKUP(C206,MOVI!C:DT,77,0)</f>
        <v>0</v>
      </c>
      <c r="HV206" s="275">
        <f>VLOOKUP(C206,FPT!B:HT,77,0)</f>
        <v>0</v>
      </c>
      <c r="HW206" t="str">
        <f t="shared" si="413"/>
        <v/>
      </c>
      <c r="HX206" s="274">
        <f>VLOOKUP(C206,MOVI!C:CB,78,0)</f>
        <v>400000</v>
      </c>
      <c r="HY206" s="261">
        <f>VLOOKUP(C206,FPT!$B:$CA,78,0)</f>
        <v>400000</v>
      </c>
      <c r="HZ206" t="str">
        <f t="shared" si="414"/>
        <v/>
      </c>
      <c r="IA206" s="275">
        <f>VLOOKUP(C206,MOVI!C:CD,79,0)</f>
        <v>50000</v>
      </c>
      <c r="IB206" s="275">
        <f>VLOOKUP(C206,FPT!B:HZ,79,0)</f>
        <v>50000</v>
      </c>
      <c r="IC206" t="str">
        <f t="shared" si="415"/>
        <v/>
      </c>
      <c r="ID206" s="275">
        <f>VLOOKUP(C206,MOVI!C:CD,80,0)</f>
        <v>75000</v>
      </c>
      <c r="IE206" s="275">
        <f>VLOOKUP(C206,FPT!B:IC,80,0)</f>
        <v>75000</v>
      </c>
      <c r="IF206" t="str">
        <f t="shared" si="416"/>
        <v/>
      </c>
      <c r="IG206" s="275">
        <f>VLOOKUP(C206,MOVI!C:DT,81,0)</f>
        <v>0</v>
      </c>
      <c r="IH206" s="275">
        <f>VLOOKUP(C206,FPT!B:IF,81,0)</f>
        <v>0</v>
      </c>
      <c r="II206" t="str">
        <f t="shared" si="417"/>
        <v/>
      </c>
      <c r="IJ206" s="275">
        <f>VLOOKUP(C206,MOVI!C:DT,82,0)</f>
        <v>525000</v>
      </c>
      <c r="IK206" s="275">
        <f>VLOOKUP(C206,FPT!B:II,82,0)</f>
        <v>525000</v>
      </c>
      <c r="IL206" t="str">
        <f t="shared" si="418"/>
        <v/>
      </c>
      <c r="IM206" s="275">
        <f>ROUND(VLOOKUP(C206,MOVI!C:DT,83,0),0)</f>
        <v>12721731</v>
      </c>
      <c r="IN206" s="275">
        <f>ROUND(VLOOKUP(C206,FPT!B:IL,83,0),0)</f>
        <v>12721731</v>
      </c>
      <c r="IO206" t="str">
        <f t="shared" si="419"/>
        <v/>
      </c>
      <c r="IP206" s="275">
        <f>VLOOKUP(C206,MOVI!C:DT,84,0)</f>
        <v>0</v>
      </c>
      <c r="IQ206" s="275">
        <f>VLOOKUP(C206,FPT!B:IO,84,0)</f>
        <v>0</v>
      </c>
      <c r="IR206" t="str">
        <f t="shared" si="420"/>
        <v/>
      </c>
      <c r="IS206" s="275">
        <f>ROUND(VLOOKUP(C206,MOVI!C:DT,85,0),0)</f>
        <v>0</v>
      </c>
      <c r="IT206" s="275">
        <f>ROUND(VLOOKUP(C206,FPT!B:IR,85,0),0)</f>
        <v>0</v>
      </c>
      <c r="IU206" t="str">
        <f t="shared" si="421"/>
        <v/>
      </c>
      <c r="IV206" s="275">
        <f>VLOOKUP(C206,MOVI!C:DT,86,0)</f>
        <v>0</v>
      </c>
      <c r="IW206" s="275">
        <f>VLOOKUP(C206,FPT!B:IU,86,0)</f>
        <v>0</v>
      </c>
      <c r="IX206" t="str">
        <f t="shared" si="422"/>
        <v/>
      </c>
      <c r="IY206" s="275">
        <f>ROUND(VLOOKUP(C206,MOVI!C:DT,87,0),0)</f>
        <v>0</v>
      </c>
      <c r="IZ206" s="275">
        <f>ROUND(VLOOKUP(C206,FPT!B:IX,87,0),0)</f>
        <v>0</v>
      </c>
      <c r="JA206" t="str">
        <f t="shared" si="423"/>
        <v/>
      </c>
      <c r="JB206" s="275">
        <f>VLOOKUP(C206,MOVI!C:DT,88,0)</f>
        <v>0</v>
      </c>
      <c r="JC206" s="275">
        <f>VLOOKUP(C206,FPT!B:JA,88,0)</f>
        <v>0</v>
      </c>
      <c r="JD206" t="str">
        <f t="shared" si="424"/>
        <v/>
      </c>
      <c r="JE206" s="275">
        <f>VLOOKUP(C206,MOVI!C:DT,89,0)</f>
        <v>50000</v>
      </c>
      <c r="JF206" s="275">
        <f>VLOOKUP(C206,FPT!B:JD,89,0)</f>
        <v>50000</v>
      </c>
      <c r="JG206" t="str">
        <f t="shared" si="425"/>
        <v/>
      </c>
      <c r="JH206" s="275">
        <f>VLOOKUP(C206,MOVI!C:DT,90,0)</f>
        <v>0</v>
      </c>
      <c r="JI206" s="275">
        <f>VLOOKUP(C206,FPT!B:JG,90,0)</f>
        <v>0</v>
      </c>
      <c r="JJ206" t="str">
        <f t="shared" si="426"/>
        <v/>
      </c>
      <c r="JK206" s="275">
        <f>VLOOKUP(C206,MOVI!C:DT,91,0)</f>
        <v>0</v>
      </c>
      <c r="JL206" s="275">
        <f>VLOOKUP(C206,FPT!B:JJ,91,0)</f>
        <v>0</v>
      </c>
      <c r="JM206" t="str">
        <f t="shared" si="427"/>
        <v/>
      </c>
      <c r="JN206" s="275">
        <f>VLOOKUP(C206,MOVI!C:DT,92,0)</f>
        <v>0</v>
      </c>
      <c r="JO206" s="275">
        <f>VLOOKUP(C206,FPT!B:JM,92,0)</f>
        <v>0</v>
      </c>
      <c r="JP206" t="str">
        <f t="shared" si="428"/>
        <v/>
      </c>
      <c r="JQ206" s="275">
        <f>VLOOKUP(C206,MOVI!C:DT,93,0)</f>
        <v>0</v>
      </c>
      <c r="JR206" s="275">
        <f>VLOOKUP(C206,FPT!B:JP,93,0)</f>
        <v>0</v>
      </c>
      <c r="JS206" t="str">
        <f t="shared" si="429"/>
        <v/>
      </c>
      <c r="JT206" s="275">
        <f>VLOOKUP(C206,MOVI!C:DT,94,0)</f>
        <v>50000</v>
      </c>
      <c r="JU206" s="275">
        <f>VLOOKUP(C206,FPT!B:JS,94,0)</f>
        <v>50000</v>
      </c>
      <c r="JV206" t="str">
        <f t="shared" si="430"/>
        <v/>
      </c>
      <c r="JW206" s="275">
        <f>VLOOKUP(C206,MOVI!C:DT,95,0)</f>
        <v>7210688</v>
      </c>
      <c r="JX206" s="275">
        <f>VLOOKUP(C206,FPT!B:JV,95,0)</f>
        <v>7210688</v>
      </c>
      <c r="JY206" t="str">
        <f t="shared" si="431"/>
        <v/>
      </c>
      <c r="JZ206" s="275">
        <f>VLOOKUP(C206,MOVI!C:DT,96,0)</f>
        <v>0</v>
      </c>
      <c r="KA206" s="275">
        <f>VLOOKUP(C206,FPT!B:JY,96,0)</f>
        <v>0</v>
      </c>
      <c r="KB206" t="str">
        <f t="shared" si="432"/>
        <v/>
      </c>
      <c r="KC206" s="275">
        <f>VLOOKUP(C206,MOVI!C:DT,97,0)</f>
        <v>7210688</v>
      </c>
      <c r="KD206" s="275">
        <f>VLOOKUP(C206,FPT!B:KB,97,0)</f>
        <v>7210688</v>
      </c>
      <c r="KE206" t="str">
        <f t="shared" si="433"/>
        <v/>
      </c>
      <c r="KF206" s="275">
        <f>VLOOKUP(C206,MOVI!C:DT,98,0)</f>
        <v>850000.00000000012</v>
      </c>
      <c r="KG206" s="275">
        <f>VLOOKUP(C206,FPT!B:KE,98,0)</f>
        <v>850000</v>
      </c>
      <c r="KH206" t="str">
        <f t="shared" si="434"/>
        <v/>
      </c>
      <c r="KI206" s="275">
        <f>VLOOKUP(C206,MOVI!C:DT,99,0)</f>
        <v>0</v>
      </c>
      <c r="KJ206" s="275">
        <f>VLOOKUP(C206,FPT!B:KH,99,0)</f>
        <v>0</v>
      </c>
      <c r="KK206" t="str">
        <f t="shared" si="435"/>
        <v/>
      </c>
      <c r="KL206" s="275">
        <f>VLOOKUP(C206,MOVI!C:DT,100,0)</f>
        <v>150000</v>
      </c>
      <c r="KM206" s="275">
        <f>VLOOKUP(C206,FPT!B:KK,100,0)</f>
        <v>150000</v>
      </c>
      <c r="KN206" t="str">
        <f t="shared" si="436"/>
        <v/>
      </c>
      <c r="KO206" s="275">
        <f>VLOOKUP(C206,MOVI!C:DT,101,0)</f>
        <v>0</v>
      </c>
      <c r="KP206" s="275">
        <f>VLOOKUP(C206,FPT!B:KN,101,0)</f>
        <v>0</v>
      </c>
      <c r="KQ206" t="str">
        <f t="shared" si="437"/>
        <v/>
      </c>
      <c r="KR206" s="275">
        <f>VLOOKUP(C206,MOVI!C:DT,102,0)</f>
        <v>0</v>
      </c>
      <c r="KS206" s="275">
        <f>VLOOKUP(C206,FPT!B:KQ,102,0)</f>
        <v>0</v>
      </c>
      <c r="KT206" t="str">
        <f t="shared" si="438"/>
        <v/>
      </c>
      <c r="KU206" s="275">
        <f>VLOOKUP(C206,MOVI!C:DT,103,0)</f>
        <v>1000000.0000000001</v>
      </c>
      <c r="KV206" s="275">
        <f>VLOOKUP(C206,FPT!B:KT,103,0)</f>
        <v>1000000</v>
      </c>
      <c r="KW206" t="str">
        <f t="shared" si="439"/>
        <v/>
      </c>
      <c r="KX206" s="275">
        <f>VLOOKUP(C206,MOVI!C:DT,104,0)</f>
        <v>1525000</v>
      </c>
      <c r="KY206" s="275">
        <f>VLOOKUP(C206,FPT!B:KW,104,0)</f>
        <v>1525000</v>
      </c>
      <c r="KZ206" t="str">
        <f t="shared" si="440"/>
        <v/>
      </c>
      <c r="LA206" s="275">
        <f>VLOOKUP(C206,MOVI!C:DT,105,0)</f>
        <v>100000</v>
      </c>
      <c r="LB206" s="275">
        <f>VLOOKUP(C206,FPT!B:KZ,105,0)</f>
        <v>100000</v>
      </c>
      <c r="LC206" t="str">
        <f t="shared" si="441"/>
        <v/>
      </c>
      <c r="LD206" s="275">
        <f>VLOOKUP(C206,MOVI!C:DT,106,0)</f>
        <v>8885688</v>
      </c>
      <c r="LE206" s="275">
        <f>VLOOKUP(C206,FPT!B:LC,106,0)</f>
        <v>8885688</v>
      </c>
      <c r="LF206" t="str">
        <f t="shared" si="442"/>
        <v/>
      </c>
      <c r="LG206" s="273">
        <f>VLOOKUP(C206,MOVI!C:DT,107,0)</f>
        <v>0</v>
      </c>
      <c r="LH206" s="273">
        <f>VLOOKUP(C206,FPT!B:LF,107,0)</f>
        <v>0</v>
      </c>
      <c r="LI206" t="str">
        <f t="shared" si="443"/>
        <v/>
      </c>
      <c r="LJ206" t="str">
        <f>VLOOKUP(C206,MOVI!C:DV,108,0)</f>
        <v>MoviSouthSales</v>
      </c>
      <c r="LK206" s="252" t="str">
        <f>VLOOKUP(C206,FPT!B:LI,108,0)</f>
        <v>MoviSouthSales</v>
      </c>
      <c r="LL206" t="str">
        <f t="shared" si="444"/>
        <v/>
      </c>
      <c r="LM206" s="275">
        <f>ROUND(VLOOKUP(C206,MOVI!C:DV,109,0),0)</f>
        <v>416667</v>
      </c>
      <c r="LN206" s="275">
        <f>ROUND(VLOOKUP(C206,FPT!B:LL,109,0),0)</f>
        <v>416667</v>
      </c>
      <c r="LO206" t="str">
        <f t="shared" si="445"/>
        <v/>
      </c>
      <c r="LP206" t="str">
        <f>VLOOKUP(C206,MOVI!C:DV,110,0)</f>
        <v>HO</v>
      </c>
      <c r="LQ206" s="247" t="str">
        <f>VLOOKUP(C206,FPT!B:LO,110,0)</f>
        <v>HO</v>
      </c>
      <c r="LR206" t="str">
        <f t="shared" si="446"/>
        <v/>
      </c>
      <c r="LS206">
        <f>MOVI!DI201</f>
        <v>22</v>
      </c>
      <c r="LV206">
        <f>MOVI!DJ201</f>
        <v>0</v>
      </c>
      <c r="LW206">
        <f>MOVI!DK201</f>
        <v>0</v>
      </c>
      <c r="LX206" t="str">
        <f>MOVI!DL201</f>
        <v>x</v>
      </c>
      <c r="LY206">
        <f>MOVI!DM201</f>
        <v>0</v>
      </c>
      <c r="LZ206">
        <f>MOVI!DN201</f>
        <v>50000</v>
      </c>
      <c r="MA206">
        <f>MOVI!DO201</f>
        <v>0</v>
      </c>
      <c r="MB206" t="str">
        <f>MOVI!DP201</f>
        <v>HO</v>
      </c>
      <c r="MC206">
        <f>MOVI!DQ201</f>
        <v>0</v>
      </c>
      <c r="MD206">
        <f>MOVI!DR201</f>
        <v>0</v>
      </c>
      <c r="ME206" t="str">
        <f>VLOOKUP(C206,MOVI!C:DV,121,0)</f>
        <v>Group 1</v>
      </c>
      <c r="MF206" s="252" t="str">
        <f>VLOOKUP(C206,FPT!B:MD,111,0)</f>
        <v>Group 1</v>
      </c>
      <c r="MG206" t="str">
        <f t="shared" si="339"/>
        <v/>
      </c>
      <c r="MH206" t="str">
        <f>VLOOKUP(C206,MOVI!C:DT,122,0)</f>
        <v>MoviSouthGroup 1</v>
      </c>
      <c r="MI206" s="252" t="str">
        <f>VLOOKUP(C206,FPT!B:DS,112,0)</f>
        <v>MoviSouthGroup 1</v>
      </c>
      <c r="MJ206" t="str">
        <f t="shared" si="447"/>
        <v/>
      </c>
    </row>
    <row r="207" spans="1:348" x14ac:dyDescent="0.25">
      <c r="A207">
        <v>199</v>
      </c>
      <c r="B207" s="48">
        <v>5920</v>
      </c>
      <c r="C207" s="271" t="s">
        <v>1063</v>
      </c>
      <c r="D207" t="str">
        <f>VLOOKUP(C207,MOVI!C:D,2,0)</f>
        <v>Lê Tiểu Thanh</v>
      </c>
      <c r="E207" t="str">
        <f>VLOOKUP(C207,FPT!B:C,2,0)</f>
        <v>Lê Tiểu Thanh</v>
      </c>
      <c r="F207" t="str">
        <f t="shared" si="340"/>
        <v/>
      </c>
      <c r="G207" t="str">
        <f>VLOOKUP(C207,MOVI!C:E,3,0)</f>
        <v>Sales</v>
      </c>
      <c r="H207" t="str">
        <f>VLOOKUP(C207,FPT!B:F,3,0)</f>
        <v>Sales</v>
      </c>
      <c r="I207" t="str">
        <f t="shared" si="341"/>
        <v/>
      </c>
      <c r="J207" t="str">
        <f>VLOOKUP(C207,MOVI!C:H,4,0)</f>
        <v>Telesales</v>
      </c>
      <c r="K207" t="str">
        <f>VLOOKUP(C207,FPT!B:I,4,0)</f>
        <v>Telesales</v>
      </c>
      <c r="L207" t="str">
        <f t="shared" si="342"/>
        <v/>
      </c>
      <c r="M207" t="str">
        <f>VLOOKUP(C207,MOVI!C:DT,5,0)</f>
        <v>Associate</v>
      </c>
      <c r="N207" t="str">
        <f>VLOOKUP(C207,FPT!B:L,5,0)</f>
        <v>Associate</v>
      </c>
      <c r="O207" t="str">
        <f t="shared" si="343"/>
        <v/>
      </c>
      <c r="P207" t="str">
        <f>VLOOKUP(C207,MOVI!C:DT,6,0)</f>
        <v>Telesales</v>
      </c>
      <c r="Q207" t="str">
        <f>VLOOKUP(C207,FPT!B:O,6,0)</f>
        <v>Telesales</v>
      </c>
      <c r="R207" t="str">
        <f t="shared" si="344"/>
        <v/>
      </c>
      <c r="S207" t="str">
        <f>VLOOKUP(C207,MOVI!C:DT,7,0)</f>
        <v>South</v>
      </c>
      <c r="T207" t="str">
        <f>VLOOKUP(C207,FPT!B:R,7,0)</f>
        <v>South</v>
      </c>
      <c r="U207" t="str">
        <f t="shared" si="345"/>
        <v/>
      </c>
      <c r="V207" t="str">
        <f>VLOOKUP(C207,MOVI!C:DT,8,0)</f>
        <v>Movi</v>
      </c>
      <c r="W207" t="str">
        <f>VLOOKUP(C207,FPT!B:U,8,0)</f>
        <v>Movi</v>
      </c>
      <c r="X207" t="str">
        <f t="shared" si="346"/>
        <v/>
      </c>
      <c r="Y207" t="str">
        <f>VLOOKUP(C207,MOVI!C:DT,9,0)</f>
        <v>Full-time</v>
      </c>
      <c r="Z207" t="str">
        <f>VLOOKUP(C207,FPT!B:X,9,0)</f>
        <v>Full-time</v>
      </c>
      <c r="AA207" t="str">
        <f t="shared" si="347"/>
        <v/>
      </c>
      <c r="AB207" t="str">
        <f>VLOOKUP(C207,MOVI!C:DT,10,0)</f>
        <v>Permanent</v>
      </c>
      <c r="AC207" t="str">
        <f>VLOOKUP(C207,FPT!B:AA,10,0)</f>
        <v>Permanent</v>
      </c>
      <c r="AD207" t="str">
        <f t="shared" si="348"/>
        <v/>
      </c>
      <c r="AE207" s="247">
        <f>VLOOKUP(C207,MOVI!C:DT,11,0)</f>
        <v>44084</v>
      </c>
      <c r="AF207" s="247">
        <f>VLOOKUP(C207,FPT!B:AD,11,0)</f>
        <v>44084</v>
      </c>
      <c r="AG207" t="str">
        <f t="shared" si="349"/>
        <v/>
      </c>
      <c r="AH207" s="260" t="str">
        <f>VLOOKUP(C207,MOVI!C:DT,12,0)</f>
        <v/>
      </c>
      <c r="AI207" s="260"/>
      <c r="AJ207" t="str">
        <f t="shared" ref="AJ207:AJ270" si="449">IF(AH207&lt;&gt;AI207,"Lệch","")</f>
        <v/>
      </c>
      <c r="AK207">
        <f>VLOOKUP(C207,MOVI!C:DT,13,0)</f>
        <v>0</v>
      </c>
      <c r="AL207" s="247">
        <f>VLOOKUP(C207,FPT!B:AJ,13,0)</f>
        <v>0</v>
      </c>
      <c r="AM207" t="str">
        <f t="shared" si="448"/>
        <v/>
      </c>
      <c r="AN207" s="247">
        <f>VLOOKUP(C207,MOVI!C:DT,14,0)</f>
        <v>0</v>
      </c>
      <c r="AO207" s="247">
        <f>VLOOKUP(C207,FPT!B:AM,14,0)</f>
        <v>0</v>
      </c>
      <c r="AP207" t="str">
        <f t="shared" si="350"/>
        <v/>
      </c>
      <c r="AQ207" t="str">
        <f>VLOOKUP(C207,MOVI!C:DT,15,0)</f>
        <v>LC</v>
      </c>
      <c r="AR207" s="247">
        <f>VLOOKUP(C207,FPT!B:AP,15,0)</f>
        <v>0</v>
      </c>
      <c r="AS207" t="str">
        <f t="shared" si="351"/>
        <v>Lệch</v>
      </c>
      <c r="AT207" s="282" t="str">
        <f>VLOOKUP(C207,MOVI!C:DT,16,0)</f>
        <v>LTTP</v>
      </c>
      <c r="AU207" s="247" t="str">
        <f>VLOOKUP(C207,FPT!B:AS,16,0)</f>
        <v>LTTP</v>
      </c>
      <c r="AV207" t="str">
        <f t="shared" si="352"/>
        <v/>
      </c>
      <c r="AW207" t="str">
        <f>VLOOKUP(C207,MOVI!C:DT,17,0)</f>
        <v>L</v>
      </c>
      <c r="AX207" s="247" t="str">
        <f>VLOOKUP(C207,FPT!B:AV,17,0)</f>
        <v>L</v>
      </c>
      <c r="AY207" t="str">
        <f t="shared" si="353"/>
        <v/>
      </c>
      <c r="AZ207">
        <f>VLOOKUP(C207,MOVI!C:DT,18,0)</f>
        <v>0</v>
      </c>
      <c r="BA207" s="247">
        <f>VLOOKUP(C207,FPT!B:AY,18,0)</f>
        <v>0</v>
      </c>
      <c r="BB207" t="str">
        <f t="shared" si="354"/>
        <v/>
      </c>
      <c r="BC207" s="275">
        <f>VLOOKUP(C207,MOVI!C:DT,19,0)</f>
        <v>5000000</v>
      </c>
      <c r="BD207" s="275">
        <f>VLOOKUP(C207,FPT!B:BB,19,0)</f>
        <v>5000000</v>
      </c>
      <c r="BE207" t="str">
        <f t="shared" si="355"/>
        <v/>
      </c>
      <c r="BF207">
        <f>VLOOKUP(C207,MOVI!C:DT,20,0)</f>
        <v>0</v>
      </c>
      <c r="BG207" s="252">
        <f>VLOOKUP(C207,FPT!B:BE,20,0)</f>
        <v>0</v>
      </c>
      <c r="BH207" t="str">
        <f t="shared" si="356"/>
        <v/>
      </c>
      <c r="BI207" s="275">
        <f>VLOOKUP(C207,MOVI!C:DT,21,0)</f>
        <v>5000000</v>
      </c>
      <c r="BJ207" s="275">
        <f>VLOOKUP(C207,FPT!B:BH,21,0)</f>
        <v>5000000</v>
      </c>
      <c r="BK207" t="str">
        <f t="shared" si="357"/>
        <v/>
      </c>
      <c r="BL207" s="275">
        <f>VLOOKUP(C207,MOVI!C:DT,22,0)</f>
        <v>0</v>
      </c>
      <c r="BM207" s="275">
        <f>VLOOKUP(C207,FPT!B:BK,22,0)</f>
        <v>0</v>
      </c>
      <c r="BN207" t="str">
        <f t="shared" si="358"/>
        <v/>
      </c>
      <c r="BO207" s="275">
        <f>VLOOKUP(C207,MOVI!C:DT,23,0)</f>
        <v>0</v>
      </c>
      <c r="BP207" s="275">
        <f>VLOOKUP(C207,FPT!B:BN,23,0)</f>
        <v>0</v>
      </c>
      <c r="BQ207" t="str">
        <f t="shared" si="359"/>
        <v/>
      </c>
      <c r="BR207" s="275">
        <f>VLOOKUP(C207,MOVI!C:DT,24,0)</f>
        <v>0</v>
      </c>
      <c r="BS207" s="275">
        <f>VLOOKUP(C207,FPT!B:BQ,24,0)</f>
        <v>0</v>
      </c>
      <c r="BT207" t="str">
        <f t="shared" si="360"/>
        <v/>
      </c>
      <c r="BU207" s="275">
        <f>VLOOKUP(C207,MOVI!C:DT,25,0)</f>
        <v>0</v>
      </c>
      <c r="BV207" s="275">
        <f>VLOOKUP(C207,FPT!B:BT,25,0)</f>
        <v>0</v>
      </c>
      <c r="BW207" t="str">
        <f t="shared" si="361"/>
        <v/>
      </c>
      <c r="BX207" s="275">
        <f>VLOOKUP(C207,MOVI!C:DT,26,0)</f>
        <v>0</v>
      </c>
      <c r="BY207" s="275">
        <f>VLOOKUP(C207,FPT!B:BW,26,0)</f>
        <v>0</v>
      </c>
      <c r="BZ207" t="str">
        <f t="shared" si="362"/>
        <v/>
      </c>
      <c r="CA207" s="275">
        <f>VLOOKUP(C207,MOVI!C:DT,27,0)</f>
        <v>730000</v>
      </c>
      <c r="CB207" s="275">
        <f>VLOOKUP(C207,FPT!B:BZ,27,0)</f>
        <v>730000</v>
      </c>
      <c r="CC207" t="str">
        <f t="shared" si="363"/>
        <v/>
      </c>
      <c r="CD207" s="275">
        <f>VLOOKUP(C207,MOVI!C:DT,28,0)</f>
        <v>730000</v>
      </c>
      <c r="CE207" s="275">
        <f>VLOOKUP(C207,FPT!B:CC,28,0)</f>
        <v>730000</v>
      </c>
      <c r="CF207" t="str">
        <f t="shared" si="364"/>
        <v/>
      </c>
      <c r="CG207" t="str">
        <f>VLOOKUP(C207,MOVI!C:DT,29,0)</f>
        <v>CN</v>
      </c>
      <c r="CH207" s="252" t="str">
        <f>VLOOKUP(C207,FPT!B:CF,29,0)</f>
        <v>CN</v>
      </c>
      <c r="CI207" t="str">
        <f t="shared" si="365"/>
        <v/>
      </c>
      <c r="CJ207">
        <f>VLOOKUP(C207,MOVI!C:DT,30,0)</f>
        <v>26</v>
      </c>
      <c r="CK207" s="252">
        <f>VLOOKUP(C207,FPT!B:CI,30,0)</f>
        <v>26</v>
      </c>
      <c r="CL207" t="str">
        <f t="shared" si="366"/>
        <v/>
      </c>
      <c r="CM207">
        <f>VLOOKUP(C207,MOVI!C:DT,31,0)</f>
        <v>22</v>
      </c>
      <c r="CN207" s="252">
        <f>VLOOKUP(C207,FPT!B:CL,31,0)</f>
        <v>22</v>
      </c>
      <c r="CO207" t="str">
        <f t="shared" si="367"/>
        <v/>
      </c>
      <c r="CP207" s="275">
        <f>VLOOKUP(C207,MOVI!C:DT,32,0)</f>
        <v>4</v>
      </c>
      <c r="CQ207" s="275">
        <f>VLOOKUP(C207,FPT!B:CO,32,0)</f>
        <v>4</v>
      </c>
      <c r="CR207" t="str">
        <f t="shared" si="368"/>
        <v/>
      </c>
      <c r="CS207" s="275">
        <f>VLOOKUP(C207,MOVI!C:DT,33,0)</f>
        <v>0</v>
      </c>
      <c r="CT207" s="275">
        <f>VLOOKUP(C207,FPT!B:CR,33,0)</f>
        <v>0</v>
      </c>
      <c r="CU207" t="str">
        <f t="shared" si="369"/>
        <v/>
      </c>
      <c r="CV207" s="275">
        <f>VLOOKUP(C207,MOVI!C:DT,34,0)</f>
        <v>0</v>
      </c>
      <c r="CW207" s="275">
        <f>VLOOKUP(C207,FPT!B:CU,34,0)</f>
        <v>0</v>
      </c>
      <c r="CX207" t="str">
        <f t="shared" si="370"/>
        <v/>
      </c>
      <c r="CY207" s="275">
        <f>VLOOKUP(C207,MOVI!C:DT,35,0)</f>
        <v>26</v>
      </c>
      <c r="CZ207" s="275">
        <f>VLOOKUP(C207,FPT!B:CX,35,0)</f>
        <v>26</v>
      </c>
      <c r="DA207" t="str">
        <f t="shared" si="371"/>
        <v/>
      </c>
      <c r="DB207" s="275">
        <f>VLOOKUP(C207,MOVI!C:DT,36,0)</f>
        <v>0</v>
      </c>
      <c r="DC207" s="275">
        <f>VLOOKUP(C207,FPT!B:DA,36,0)</f>
        <v>0</v>
      </c>
      <c r="DD207" t="str">
        <f t="shared" si="372"/>
        <v/>
      </c>
      <c r="DE207" s="275">
        <f>VLOOKUP(C207,MOVI!C:DT,37,0)</f>
        <v>20</v>
      </c>
      <c r="DF207" s="275">
        <f>VLOOKUP(C207,FPT!B:DD,37,0)</f>
        <v>20</v>
      </c>
      <c r="DG207" t="str">
        <f t="shared" si="373"/>
        <v/>
      </c>
      <c r="DH207" s="275">
        <f>VLOOKUP(C207,MOVI!C:DT,38,0)</f>
        <v>0</v>
      </c>
      <c r="DI207" s="275">
        <f>VLOOKUP(C207,FPT!B:DG,38,0)</f>
        <v>0</v>
      </c>
      <c r="DJ207" t="str">
        <f t="shared" si="374"/>
        <v/>
      </c>
      <c r="DK207" s="275">
        <f>VLOOKUP(C207,MOVI!C:DT,39,0)</f>
        <v>20</v>
      </c>
      <c r="DL207" s="275">
        <f>VLOOKUP(C207,FPT!B:DJ,39,0)</f>
        <v>20</v>
      </c>
      <c r="DM207" t="str">
        <f t="shared" si="375"/>
        <v/>
      </c>
      <c r="DN207" s="275">
        <f>VLOOKUP(C207,MOVI!C:DT,40,0)</f>
        <v>40</v>
      </c>
      <c r="DO207" s="275">
        <f>VLOOKUP(C207,FPT!B:DM,40,0)</f>
        <v>40</v>
      </c>
      <c r="DP207" t="str">
        <f t="shared" si="376"/>
        <v/>
      </c>
      <c r="DQ207" s="275">
        <f>VLOOKUP(C207,MOVI!C:DT,41,0)</f>
        <v>20</v>
      </c>
      <c r="DR207" s="275">
        <f>VLOOKUP(C207,FPT!B:DP,41,0)</f>
        <v>20</v>
      </c>
      <c r="DS207" t="str">
        <f t="shared" si="377"/>
        <v/>
      </c>
      <c r="DT207" s="275">
        <f>VLOOKUP(C207,MOVI!C:DT,42,0)</f>
        <v>5000000</v>
      </c>
      <c r="DU207" s="275">
        <f>ROUND(VLOOKUP(C207,FPT!B:DS,42,0),0)</f>
        <v>5000000</v>
      </c>
      <c r="DV207" t="str">
        <f t="shared" si="378"/>
        <v/>
      </c>
      <c r="DW207" s="275">
        <f>VLOOKUP(C207,MOVI!C:DT,43,0)</f>
        <v>0</v>
      </c>
      <c r="DX207" s="275">
        <f>VLOOKUP(C207,FPT!B:DV,43,0)</f>
        <v>0</v>
      </c>
      <c r="DY207" t="str">
        <f t="shared" si="379"/>
        <v/>
      </c>
      <c r="DZ207" s="275">
        <f>VLOOKUP(C207,MOVI!C:DT,44,0)</f>
        <v>961538</v>
      </c>
      <c r="EA207" s="275">
        <f>VLOOKUP(C207,FPT!B:DY,44,0)</f>
        <v>961538</v>
      </c>
      <c r="EB207" t="str">
        <f t="shared" si="380"/>
        <v/>
      </c>
      <c r="EC207" s="275">
        <f>VLOOKUP(C207,MOVI!C:DT,45,0)</f>
        <v>5961538</v>
      </c>
      <c r="ED207" s="275">
        <f>ROUND(VLOOKUP(C207,FPT!B:EB,45,0),0)</f>
        <v>5961538</v>
      </c>
      <c r="EE207" t="str">
        <f t="shared" si="381"/>
        <v/>
      </c>
      <c r="EF207" s="275">
        <f>VLOOKUP(C207,MOVI!C:DT,46,0)</f>
        <v>0</v>
      </c>
      <c r="EG207" s="275">
        <f>VLOOKUP(C207,FPT!B:EE,46,0)</f>
        <v>0</v>
      </c>
      <c r="EH207" t="str">
        <f t="shared" si="382"/>
        <v/>
      </c>
      <c r="EI207" s="275">
        <f>VLOOKUP(C207,MOVI!C:DT,47,0)</f>
        <v>0</v>
      </c>
      <c r="EJ207" s="275">
        <f>VLOOKUP(C207,FPT!B:EH,47,0)</f>
        <v>0</v>
      </c>
      <c r="EK207" t="str">
        <f t="shared" si="383"/>
        <v/>
      </c>
      <c r="EL207" s="275">
        <f>VLOOKUP(C207,MOVI!C:DT,48,0)</f>
        <v>0</v>
      </c>
      <c r="EM207" s="275">
        <f>VLOOKUP(C207,FPT!B:EK,48,0)</f>
        <v>0</v>
      </c>
      <c r="EN207" t="str">
        <f t="shared" si="384"/>
        <v/>
      </c>
      <c r="EO207" s="275">
        <f>VLOOKUP(C207,MOVI!C:DT,49,0)</f>
        <v>0</v>
      </c>
      <c r="EP207" s="275">
        <f>VLOOKUP(C207,FPT!B:EN,49,0)</f>
        <v>0</v>
      </c>
      <c r="EQ207" t="str">
        <f t="shared" si="385"/>
        <v/>
      </c>
      <c r="ER207" s="275">
        <f>VLOOKUP(C207,MOVI!C:DT,50,0)</f>
        <v>0</v>
      </c>
      <c r="ES207" s="275">
        <f>VLOOKUP(C207,FPT!B:EQ,50,0)</f>
        <v>0</v>
      </c>
      <c r="ET207" t="str">
        <f t="shared" si="386"/>
        <v/>
      </c>
      <c r="EU207" s="275">
        <f>VLOOKUP(C207,MOVI!C:DT,51,0)</f>
        <v>0</v>
      </c>
      <c r="EV207" s="275">
        <f>VLOOKUP(C207,FPT!B:ET,51,0)</f>
        <v>0</v>
      </c>
      <c r="EW207" t="str">
        <f t="shared" si="387"/>
        <v/>
      </c>
      <c r="EX207" s="275">
        <f>VLOOKUP(C207,MOVI!C:DT,52,0)</f>
        <v>0</v>
      </c>
      <c r="EY207" s="275">
        <f>VLOOKUP(C207,FPT!B:EW,52,0)</f>
        <v>0</v>
      </c>
      <c r="EZ207" t="str">
        <f t="shared" si="388"/>
        <v/>
      </c>
      <c r="FA207" s="275">
        <f>VLOOKUP(C207,MOVI!C:DT,53,0)</f>
        <v>0</v>
      </c>
      <c r="FB207" s="275">
        <f>VLOOKUP(C207,FPT!B:EZ,53,0)</f>
        <v>0</v>
      </c>
      <c r="FC207" t="str">
        <f t="shared" si="389"/>
        <v/>
      </c>
      <c r="FD207" s="275">
        <f>VLOOKUP(C207,MOVI!C:DT,54,0)</f>
        <v>0</v>
      </c>
      <c r="FE207" s="275">
        <f>VLOOKUP(C207,FPT!B:FC,54,0)</f>
        <v>0</v>
      </c>
      <c r="FF207" t="str">
        <f t="shared" si="390"/>
        <v/>
      </c>
      <c r="FG207" s="275">
        <f>VLOOKUP(C207,MOVI!C:DT,55,0)</f>
        <v>617692</v>
      </c>
      <c r="FH207" s="275">
        <f>VLOOKUP(C207,FPT!B:FF,55,0)</f>
        <v>617692</v>
      </c>
      <c r="FI207" t="str">
        <f t="shared" si="391"/>
        <v/>
      </c>
      <c r="FJ207" s="275">
        <f>VLOOKUP(C207,MOVI!C:DT,56,0)</f>
        <v>617692</v>
      </c>
      <c r="FK207" s="275">
        <f>VLOOKUP(C207,FPT!B:FI,56,0)</f>
        <v>617692</v>
      </c>
      <c r="FL207" t="str">
        <f t="shared" si="392"/>
        <v/>
      </c>
      <c r="FM207" s="275">
        <f>VLOOKUP(C207,MOVI!C:DT,57,0)</f>
        <v>1483161</v>
      </c>
      <c r="FN207" s="275">
        <f>VLOOKUP(C207,FPT!B:FL,57,0)</f>
        <v>1483161</v>
      </c>
      <c r="FO207" t="str">
        <f t="shared" si="393"/>
        <v/>
      </c>
      <c r="FP207" s="275">
        <f>VLOOKUP(C207,MOVI!C:DT,58,0)</f>
        <v>0</v>
      </c>
      <c r="FQ207" s="275">
        <f>VLOOKUP(C207,FPT!B:FO,58,0)</f>
        <v>0</v>
      </c>
      <c r="FR207" t="str">
        <f t="shared" si="394"/>
        <v/>
      </c>
      <c r="FS207" s="275">
        <f>VLOOKUP(C207,MOVI!C:DT,59,0)</f>
        <v>0</v>
      </c>
      <c r="FT207" s="275">
        <f>VLOOKUP(C207,FPT!B:FR,59,0)</f>
        <v>0</v>
      </c>
      <c r="FU207" t="str">
        <f t="shared" si="395"/>
        <v/>
      </c>
      <c r="FV207" s="275">
        <f>VLOOKUP(C207,MOVI!C:DT,60,0)</f>
        <v>0</v>
      </c>
      <c r="FW207" s="275">
        <f>VLOOKUP(C207,FPT!B:FU,60,0)</f>
        <v>0</v>
      </c>
      <c r="FX207" t="str">
        <f t="shared" si="396"/>
        <v/>
      </c>
      <c r="FY207" s="275">
        <f>VLOOKUP(C207,MOVI!C:DT,61,0)</f>
        <v>0</v>
      </c>
      <c r="FZ207" s="275">
        <f>VLOOKUP(C207,FPT!B:FX,61,0)</f>
        <v>0</v>
      </c>
      <c r="GA207" t="str">
        <f t="shared" si="397"/>
        <v/>
      </c>
      <c r="GB207" s="275">
        <f>VLOOKUP(C207,MOVI!C:DT,62,0)</f>
        <v>700000</v>
      </c>
      <c r="GC207" s="275">
        <f>VLOOKUP(C207,FPT!B:GA,62,0)</f>
        <v>700000</v>
      </c>
      <c r="GD207" t="str">
        <f t="shared" si="398"/>
        <v/>
      </c>
      <c r="GE207" s="275">
        <f>VLOOKUP(C207,MOVI!C:DT,63,0)</f>
        <v>0</v>
      </c>
      <c r="GF207" s="275">
        <f>VLOOKUP(C207,FPT!B:GD,63,0)</f>
        <v>0</v>
      </c>
      <c r="GG207" t="str">
        <f t="shared" si="399"/>
        <v/>
      </c>
      <c r="GH207" s="275">
        <f>VLOOKUP(C207,MOVI!C:DT,64,0)</f>
        <v>0</v>
      </c>
      <c r="GI207" s="275">
        <f>VLOOKUP(C207,FPT!B:GG,64,0)</f>
        <v>0</v>
      </c>
      <c r="GJ207" t="str">
        <f t="shared" si="400"/>
        <v/>
      </c>
      <c r="GK207" s="275">
        <f>VLOOKUP(C207,MOVI!C:DT,65,0)</f>
        <v>0</v>
      </c>
      <c r="GL207" s="275">
        <f>VLOOKUP(C207,FPT!B:GJ,65,0)</f>
        <v>0</v>
      </c>
      <c r="GM207" t="str">
        <f t="shared" si="401"/>
        <v/>
      </c>
      <c r="GN207" s="275">
        <f>VLOOKUP(C207,MOVI!C:DT,66,0)</f>
        <v>0</v>
      </c>
      <c r="GO207" s="275">
        <f>VLOOKUP(C207,FPT!B:GM,66,0)</f>
        <v>0</v>
      </c>
      <c r="GP207" t="str">
        <f t="shared" si="402"/>
        <v/>
      </c>
      <c r="GQ207" s="275">
        <f>VLOOKUP(C207,MOVI!C:DT,67,0)</f>
        <v>0</v>
      </c>
      <c r="GR207" s="275">
        <f>VLOOKUP(C207,FPT!B:GP,67,0)</f>
        <v>0</v>
      </c>
      <c r="GS207" t="str">
        <f t="shared" si="403"/>
        <v/>
      </c>
      <c r="GT207" s="275">
        <f>VLOOKUP(C207,MOVI!C:DT,68,0)</f>
        <v>0</v>
      </c>
      <c r="GU207" s="275">
        <f>VLOOKUP(C207,FPT!B:GS,68,0)</f>
        <v>0</v>
      </c>
      <c r="GV207" t="str">
        <f t="shared" si="404"/>
        <v/>
      </c>
      <c r="GW207" s="275">
        <f>VLOOKUP(C207,MOVI!C:DT,69,0)</f>
        <v>0</v>
      </c>
      <c r="GX207" s="275">
        <f>VLOOKUP(C207,FPT!B:GV,69,0)</f>
        <v>0</v>
      </c>
      <c r="GY207" t="str">
        <f t="shared" si="405"/>
        <v/>
      </c>
      <c r="GZ207" s="275">
        <f>VLOOKUP(C207,MOVI!C:DT,70,0)</f>
        <v>2183161</v>
      </c>
      <c r="HA207" s="275">
        <f>VLOOKUP(C207,FPT!B:GY,70,0)</f>
        <v>2183161</v>
      </c>
      <c r="HB207" t="str">
        <f t="shared" si="406"/>
        <v/>
      </c>
      <c r="HC207" s="275">
        <f>VLOOKUP(C207,MOVI!C:DT,71,0)</f>
        <v>8762391</v>
      </c>
      <c r="HD207" s="275">
        <f>ROUND(VLOOKUP(C207,FPT!B:HB,71,0),0)</f>
        <v>8762391</v>
      </c>
      <c r="HE207" t="str">
        <f t="shared" si="407"/>
        <v/>
      </c>
      <c r="HF207" s="275">
        <f>ROUND(VLOOKUP(C207,MOVI!C:DT,72,0),0)</f>
        <v>480769</v>
      </c>
      <c r="HG207" s="275">
        <f>ROUND(VLOOKUP(C207,FPT!B:HE,72,0),0)</f>
        <v>480769</v>
      </c>
      <c r="HH207" t="str">
        <f t="shared" si="408"/>
        <v/>
      </c>
      <c r="HI207" s="275">
        <f>VLOOKUP(C207,MOVI!C:DT,73,0)</f>
        <v>0</v>
      </c>
      <c r="HJ207" s="275">
        <f>VLOOKUP(C207,FPT!B:HH,73,0)</f>
        <v>0</v>
      </c>
      <c r="HK207" t="str">
        <f t="shared" si="409"/>
        <v/>
      </c>
      <c r="HL207" s="275">
        <f>VLOOKUP(C207,MOVI!C:DT,74,0)</f>
        <v>617692</v>
      </c>
      <c r="HM207" s="275">
        <f>VLOOKUP(C207,FPT!B:HK,74,0)</f>
        <v>617692</v>
      </c>
      <c r="HN207" t="str">
        <f t="shared" si="410"/>
        <v/>
      </c>
      <c r="HO207" s="275">
        <f>VLOOKUP(C207,MOVI!C:DT,75,0)</f>
        <v>11000000</v>
      </c>
      <c r="HP207" s="275">
        <f>VLOOKUP(C207,FPT!B:HN,75,0)</f>
        <v>11000000</v>
      </c>
      <c r="HQ207" t="str">
        <f t="shared" si="411"/>
        <v/>
      </c>
      <c r="HR207" s="275">
        <f>VLOOKUP(C207,MOVI!C:DT,76,0)</f>
        <v>0</v>
      </c>
      <c r="HS207" s="275">
        <f>VLOOKUP(C207,FPT!B:HQ,76,0)</f>
        <v>0</v>
      </c>
      <c r="HT207" t="str">
        <f t="shared" si="412"/>
        <v/>
      </c>
      <c r="HU207" s="275">
        <f>VLOOKUP(C207,MOVI!C:DT,77,0)</f>
        <v>0</v>
      </c>
      <c r="HV207" s="275">
        <f>VLOOKUP(C207,FPT!B:HT,77,0)</f>
        <v>0</v>
      </c>
      <c r="HW207" t="str">
        <f t="shared" si="413"/>
        <v/>
      </c>
      <c r="HX207" s="274">
        <f>VLOOKUP(C207,MOVI!C:CB,78,0)</f>
        <v>400000</v>
      </c>
      <c r="HY207" s="261">
        <f>VLOOKUP(C207,FPT!$B:$CA,78,0)</f>
        <v>400000</v>
      </c>
      <c r="HZ207" t="str">
        <f t="shared" si="414"/>
        <v/>
      </c>
      <c r="IA207" s="275">
        <f>VLOOKUP(C207,MOVI!C:CD,79,0)</f>
        <v>50000</v>
      </c>
      <c r="IB207" s="275">
        <f>VLOOKUP(C207,FPT!B:HZ,79,0)</f>
        <v>50000</v>
      </c>
      <c r="IC207" t="str">
        <f t="shared" si="415"/>
        <v/>
      </c>
      <c r="ID207" s="275">
        <f>VLOOKUP(C207,MOVI!C:CD,80,0)</f>
        <v>75000</v>
      </c>
      <c r="IE207" s="275">
        <f>VLOOKUP(C207,FPT!B:IC,80,0)</f>
        <v>75000</v>
      </c>
      <c r="IF207" t="str">
        <f t="shared" si="416"/>
        <v/>
      </c>
      <c r="IG207" s="275">
        <f>VLOOKUP(C207,MOVI!C:DT,81,0)</f>
        <v>0</v>
      </c>
      <c r="IH207" s="275">
        <f>VLOOKUP(C207,FPT!B:IF,81,0)</f>
        <v>0</v>
      </c>
      <c r="II207" t="str">
        <f t="shared" si="417"/>
        <v/>
      </c>
      <c r="IJ207" s="275">
        <f>VLOOKUP(C207,MOVI!C:DT,82,0)</f>
        <v>525000</v>
      </c>
      <c r="IK207" s="275">
        <f>VLOOKUP(C207,FPT!B:II,82,0)</f>
        <v>525000</v>
      </c>
      <c r="IL207" t="str">
        <f t="shared" si="418"/>
        <v/>
      </c>
      <c r="IM207" s="275">
        <f>ROUND(VLOOKUP(C207,MOVI!C:DT,83,0),0)</f>
        <v>12623461</v>
      </c>
      <c r="IN207" s="275">
        <f>ROUND(VLOOKUP(C207,FPT!B:IL,83,0),0)</f>
        <v>12623461</v>
      </c>
      <c r="IO207" t="str">
        <f t="shared" si="419"/>
        <v/>
      </c>
      <c r="IP207" s="275">
        <f>VLOOKUP(C207,MOVI!C:DT,84,0)</f>
        <v>0</v>
      </c>
      <c r="IQ207" s="275">
        <f>VLOOKUP(C207,FPT!B:IO,84,0)</f>
        <v>0</v>
      </c>
      <c r="IR207" t="str">
        <f t="shared" si="420"/>
        <v/>
      </c>
      <c r="IS207" s="275">
        <f>ROUND(VLOOKUP(C207,MOVI!C:DT,85,0),0)</f>
        <v>0</v>
      </c>
      <c r="IT207" s="275">
        <f>ROUND(VLOOKUP(C207,FPT!B:IR,85,0),0)</f>
        <v>0</v>
      </c>
      <c r="IU207" t="str">
        <f t="shared" si="421"/>
        <v/>
      </c>
      <c r="IV207" s="275">
        <f>VLOOKUP(C207,MOVI!C:DT,86,0)</f>
        <v>0</v>
      </c>
      <c r="IW207" s="275">
        <f>VLOOKUP(C207,FPT!B:IU,86,0)</f>
        <v>0</v>
      </c>
      <c r="IX207" t="str">
        <f t="shared" si="422"/>
        <v/>
      </c>
      <c r="IY207" s="275">
        <f>ROUND(VLOOKUP(C207,MOVI!C:DT,87,0),0)</f>
        <v>0</v>
      </c>
      <c r="IZ207" s="275">
        <f>ROUND(VLOOKUP(C207,FPT!B:IX,87,0),0)</f>
        <v>0</v>
      </c>
      <c r="JA207" t="str">
        <f t="shared" si="423"/>
        <v/>
      </c>
      <c r="JB207" s="275">
        <f>VLOOKUP(C207,MOVI!C:DT,88,0)</f>
        <v>0</v>
      </c>
      <c r="JC207" s="275">
        <f>VLOOKUP(C207,FPT!B:JA,88,0)</f>
        <v>0</v>
      </c>
      <c r="JD207" t="str">
        <f t="shared" si="424"/>
        <v/>
      </c>
      <c r="JE207" s="275">
        <f>VLOOKUP(C207,MOVI!C:DT,89,0)</f>
        <v>50000</v>
      </c>
      <c r="JF207" s="275">
        <f>VLOOKUP(C207,FPT!B:JD,89,0)</f>
        <v>50000</v>
      </c>
      <c r="JG207" t="str">
        <f t="shared" si="425"/>
        <v/>
      </c>
      <c r="JH207" s="275">
        <f>VLOOKUP(C207,MOVI!C:DT,90,0)</f>
        <v>0</v>
      </c>
      <c r="JI207" s="275">
        <f>VLOOKUP(C207,FPT!B:JG,90,0)</f>
        <v>0</v>
      </c>
      <c r="JJ207" t="str">
        <f t="shared" si="426"/>
        <v/>
      </c>
      <c r="JK207" s="275">
        <f>VLOOKUP(C207,MOVI!C:DT,91,0)</f>
        <v>0</v>
      </c>
      <c r="JL207" s="275">
        <f>VLOOKUP(C207,FPT!B:JJ,91,0)</f>
        <v>0</v>
      </c>
      <c r="JM207" t="str">
        <f t="shared" si="427"/>
        <v/>
      </c>
      <c r="JN207" s="275">
        <f>VLOOKUP(C207,MOVI!C:DT,92,0)</f>
        <v>0</v>
      </c>
      <c r="JO207" s="275">
        <f>VLOOKUP(C207,FPT!B:JM,92,0)</f>
        <v>0</v>
      </c>
      <c r="JP207" t="str">
        <f t="shared" si="428"/>
        <v/>
      </c>
      <c r="JQ207" s="275">
        <f>VLOOKUP(C207,MOVI!C:DT,93,0)</f>
        <v>0</v>
      </c>
      <c r="JR207" s="275">
        <f>VLOOKUP(C207,FPT!B:JP,93,0)</f>
        <v>0</v>
      </c>
      <c r="JS207" t="str">
        <f t="shared" si="429"/>
        <v/>
      </c>
      <c r="JT207" s="275">
        <f>VLOOKUP(C207,MOVI!C:DT,94,0)</f>
        <v>50000</v>
      </c>
      <c r="JU207" s="275">
        <f>VLOOKUP(C207,FPT!B:JS,94,0)</f>
        <v>50000</v>
      </c>
      <c r="JV207" t="str">
        <f t="shared" si="430"/>
        <v/>
      </c>
      <c r="JW207" s="275">
        <f>VLOOKUP(C207,MOVI!C:DT,95,0)</f>
        <v>8187391</v>
      </c>
      <c r="JX207" s="275">
        <f>VLOOKUP(C207,FPT!B:JV,95,0)</f>
        <v>8187391</v>
      </c>
      <c r="JY207" t="str">
        <f t="shared" si="431"/>
        <v/>
      </c>
      <c r="JZ207" s="275">
        <f>VLOOKUP(C207,MOVI!C:DT,96,0)</f>
        <v>0</v>
      </c>
      <c r="KA207" s="275">
        <f>VLOOKUP(C207,FPT!B:JY,96,0)</f>
        <v>0</v>
      </c>
      <c r="KB207" t="str">
        <f t="shared" si="432"/>
        <v/>
      </c>
      <c r="KC207" s="275">
        <f>VLOOKUP(C207,MOVI!C:DT,97,0)</f>
        <v>8187391</v>
      </c>
      <c r="KD207" s="275">
        <f>VLOOKUP(C207,FPT!B:KB,97,0)</f>
        <v>8187391</v>
      </c>
      <c r="KE207" t="str">
        <f t="shared" si="433"/>
        <v/>
      </c>
      <c r="KF207" s="275">
        <f>VLOOKUP(C207,MOVI!C:DT,98,0)</f>
        <v>850000.00000000012</v>
      </c>
      <c r="KG207" s="275">
        <f>VLOOKUP(C207,FPT!B:KE,98,0)</f>
        <v>850000</v>
      </c>
      <c r="KH207" t="str">
        <f t="shared" si="434"/>
        <v/>
      </c>
      <c r="KI207" s="275">
        <f>VLOOKUP(C207,MOVI!C:DT,99,0)</f>
        <v>0</v>
      </c>
      <c r="KJ207" s="275">
        <f>VLOOKUP(C207,FPT!B:KH,99,0)</f>
        <v>0</v>
      </c>
      <c r="KK207" t="str">
        <f t="shared" si="435"/>
        <v/>
      </c>
      <c r="KL207" s="275">
        <f>VLOOKUP(C207,MOVI!C:DT,100,0)</f>
        <v>150000</v>
      </c>
      <c r="KM207" s="275">
        <f>VLOOKUP(C207,FPT!B:KK,100,0)</f>
        <v>150000</v>
      </c>
      <c r="KN207" t="str">
        <f t="shared" si="436"/>
        <v/>
      </c>
      <c r="KO207" s="275">
        <f>VLOOKUP(C207,MOVI!C:DT,101,0)</f>
        <v>0</v>
      </c>
      <c r="KP207" s="275">
        <f>VLOOKUP(C207,FPT!B:KN,101,0)</f>
        <v>0</v>
      </c>
      <c r="KQ207" t="str">
        <f t="shared" si="437"/>
        <v/>
      </c>
      <c r="KR207" s="275">
        <f>VLOOKUP(C207,MOVI!C:DT,102,0)</f>
        <v>0</v>
      </c>
      <c r="KS207" s="275">
        <f>VLOOKUP(C207,FPT!B:KQ,102,0)</f>
        <v>0</v>
      </c>
      <c r="KT207" t="str">
        <f t="shared" si="438"/>
        <v/>
      </c>
      <c r="KU207" s="275">
        <f>VLOOKUP(C207,MOVI!C:DT,103,0)</f>
        <v>1000000.0000000001</v>
      </c>
      <c r="KV207" s="275">
        <f>VLOOKUP(C207,FPT!B:KT,103,0)</f>
        <v>1000000</v>
      </c>
      <c r="KW207" t="str">
        <f t="shared" si="439"/>
        <v/>
      </c>
      <c r="KX207" s="275">
        <f>VLOOKUP(C207,MOVI!C:DT,104,0)</f>
        <v>1525000</v>
      </c>
      <c r="KY207" s="275">
        <f>VLOOKUP(C207,FPT!B:KW,104,0)</f>
        <v>1525000</v>
      </c>
      <c r="KZ207" t="str">
        <f t="shared" si="440"/>
        <v/>
      </c>
      <c r="LA207" s="275">
        <f>VLOOKUP(C207,MOVI!C:DT,105,0)</f>
        <v>100000</v>
      </c>
      <c r="LB207" s="275">
        <f>VLOOKUP(C207,FPT!B:KZ,105,0)</f>
        <v>100000</v>
      </c>
      <c r="LC207" t="str">
        <f t="shared" si="441"/>
        <v/>
      </c>
      <c r="LD207" s="275">
        <f>VLOOKUP(C207,MOVI!C:DT,106,0)</f>
        <v>9862391</v>
      </c>
      <c r="LE207" s="275">
        <f>VLOOKUP(C207,FPT!B:LC,106,0)</f>
        <v>9862391</v>
      </c>
      <c r="LF207" t="str">
        <f t="shared" si="442"/>
        <v/>
      </c>
      <c r="LG207" s="273">
        <f>VLOOKUP(C207,MOVI!C:DT,107,0)</f>
        <v>0</v>
      </c>
      <c r="LH207" s="273">
        <f>VLOOKUP(C207,FPT!B:LF,107,0)</f>
        <v>0</v>
      </c>
      <c r="LI207" t="str">
        <f t="shared" si="443"/>
        <v/>
      </c>
      <c r="LJ207" t="str">
        <f>VLOOKUP(C207,MOVI!C:DV,108,0)</f>
        <v>MoviSouthSales</v>
      </c>
      <c r="LK207" s="252" t="str">
        <f>VLOOKUP(C207,FPT!B:LI,108,0)</f>
        <v>MoviSouthSales</v>
      </c>
      <c r="LL207" t="str">
        <f t="shared" si="444"/>
        <v/>
      </c>
      <c r="LM207" s="275">
        <f>ROUND(VLOOKUP(C207,MOVI!C:DV,109,0),0)</f>
        <v>416667</v>
      </c>
      <c r="LN207" s="275">
        <f>ROUND(VLOOKUP(C207,FPT!B:LL,109,0),0)</f>
        <v>416667</v>
      </c>
      <c r="LO207" t="str">
        <f t="shared" si="445"/>
        <v/>
      </c>
      <c r="LP207" t="str">
        <f>VLOOKUP(C207,MOVI!C:DV,110,0)</f>
        <v>HO</v>
      </c>
      <c r="LQ207" s="247" t="str">
        <f>VLOOKUP(C207,FPT!B:LO,110,0)</f>
        <v>HO</v>
      </c>
      <c r="LR207" t="str">
        <f t="shared" si="446"/>
        <v/>
      </c>
      <c r="LS207">
        <f>MOVI!DI202</f>
        <v>22</v>
      </c>
      <c r="LV207">
        <f>MOVI!DJ202</f>
        <v>0</v>
      </c>
      <c r="LW207">
        <f>MOVI!DK202</f>
        <v>0</v>
      </c>
      <c r="LX207" t="str">
        <f>MOVI!DL202</f>
        <v>x</v>
      </c>
      <c r="LY207">
        <f>MOVI!DM202</f>
        <v>0</v>
      </c>
      <c r="LZ207">
        <f>MOVI!DN202</f>
        <v>50000</v>
      </c>
      <c r="MA207">
        <f>MOVI!DO202</f>
        <v>0</v>
      </c>
      <c r="MB207" t="str">
        <f>MOVI!DP202</f>
        <v>HO</v>
      </c>
      <c r="MC207">
        <f>MOVI!DQ202</f>
        <v>0</v>
      </c>
      <c r="MD207">
        <f>MOVI!DR202</f>
        <v>0</v>
      </c>
      <c r="ME207" t="str">
        <f>VLOOKUP(C207,MOVI!C:DV,121,0)</f>
        <v>Group 1</v>
      </c>
      <c r="MF207" s="252" t="str">
        <f>VLOOKUP(C207,FPT!B:MD,111,0)</f>
        <v>Group 1</v>
      </c>
      <c r="MG207" t="str">
        <f t="shared" si="339"/>
        <v/>
      </c>
      <c r="MH207" t="str">
        <f>VLOOKUP(C207,MOVI!C:DT,122,0)</f>
        <v>MoviSouthGroup 1</v>
      </c>
      <c r="MI207" s="252" t="str">
        <f>VLOOKUP(C207,FPT!B:DS,112,0)</f>
        <v>MoviSouthGroup 1</v>
      </c>
      <c r="MJ207" t="str">
        <f t="shared" si="447"/>
        <v/>
      </c>
    </row>
    <row r="208" spans="1:348" x14ac:dyDescent="0.25">
      <c r="A208">
        <v>200</v>
      </c>
      <c r="B208" s="48">
        <v>5936</v>
      </c>
      <c r="C208" s="271" t="s">
        <v>1067</v>
      </c>
      <c r="D208" t="str">
        <f>VLOOKUP(C208,MOVI!C:D,2,0)</f>
        <v>Trần Khánh Hà</v>
      </c>
      <c r="E208" t="str">
        <f>VLOOKUP(C208,FPT!B:C,2,0)</f>
        <v>Trần Khánh Hà</v>
      </c>
      <c r="F208" t="str">
        <f t="shared" si="340"/>
        <v/>
      </c>
      <c r="G208" t="str">
        <f>VLOOKUP(C208,MOVI!C:E,3,0)</f>
        <v>Sales</v>
      </c>
      <c r="H208" t="str">
        <f>VLOOKUP(C208,FPT!B:F,3,0)</f>
        <v>Sales</v>
      </c>
      <c r="I208" t="str">
        <f t="shared" si="341"/>
        <v/>
      </c>
      <c r="J208" t="str">
        <f>VLOOKUP(C208,MOVI!C:H,4,0)</f>
        <v>Telesales</v>
      </c>
      <c r="K208" t="str">
        <f>VLOOKUP(C208,FPT!B:I,4,0)</f>
        <v>Telesales</v>
      </c>
      <c r="L208" t="str">
        <f t="shared" si="342"/>
        <v/>
      </c>
      <c r="M208" t="str">
        <f>VLOOKUP(C208,MOVI!C:DT,5,0)</f>
        <v>Associate</v>
      </c>
      <c r="N208" t="str">
        <f>VLOOKUP(C208,FPT!B:L,5,0)</f>
        <v>Associate</v>
      </c>
      <c r="O208" t="str">
        <f t="shared" si="343"/>
        <v/>
      </c>
      <c r="P208" t="str">
        <f>VLOOKUP(C208,MOVI!C:DT,6,0)</f>
        <v>Telesales</v>
      </c>
      <c r="Q208" t="str">
        <f>VLOOKUP(C208,FPT!B:O,6,0)</f>
        <v>Telesales</v>
      </c>
      <c r="R208" t="str">
        <f t="shared" si="344"/>
        <v/>
      </c>
      <c r="S208" t="str">
        <f>VLOOKUP(C208,MOVI!C:DT,7,0)</f>
        <v>South</v>
      </c>
      <c r="T208" t="str">
        <f>VLOOKUP(C208,FPT!B:R,7,0)</f>
        <v>South</v>
      </c>
      <c r="U208" t="str">
        <f t="shared" si="345"/>
        <v/>
      </c>
      <c r="V208" t="str">
        <f>VLOOKUP(C208,MOVI!C:DT,8,0)</f>
        <v>Movi</v>
      </c>
      <c r="W208" t="str">
        <f>VLOOKUP(C208,FPT!B:U,8,0)</f>
        <v>Movi</v>
      </c>
      <c r="X208" t="str">
        <f t="shared" si="346"/>
        <v/>
      </c>
      <c r="Y208" t="str">
        <f>VLOOKUP(C208,MOVI!C:DT,9,0)</f>
        <v>Full-time</v>
      </c>
      <c r="Z208" t="str">
        <f>VLOOKUP(C208,FPT!B:X,9,0)</f>
        <v>Full-time</v>
      </c>
      <c r="AA208" t="str">
        <f t="shared" si="347"/>
        <v/>
      </c>
      <c r="AB208" t="str">
        <f>VLOOKUP(C208,MOVI!C:DT,10,0)</f>
        <v>Permanent</v>
      </c>
      <c r="AC208" t="str">
        <f>VLOOKUP(C208,FPT!B:AA,10,0)</f>
        <v>Permanent</v>
      </c>
      <c r="AD208" t="str">
        <f t="shared" si="348"/>
        <v/>
      </c>
      <c r="AE208" s="247">
        <f>VLOOKUP(C208,MOVI!C:DT,11,0)</f>
        <v>44095</v>
      </c>
      <c r="AF208" s="247">
        <f>VLOOKUP(C208,FPT!B:AD,11,0)</f>
        <v>44095</v>
      </c>
      <c r="AG208" t="str">
        <f t="shared" si="349"/>
        <v/>
      </c>
      <c r="AH208" s="260" t="str">
        <f>VLOOKUP(C208,MOVI!C:DT,12,0)</f>
        <v/>
      </c>
      <c r="AI208" s="260"/>
      <c r="AJ208" t="str">
        <f t="shared" si="449"/>
        <v/>
      </c>
      <c r="AK208">
        <f>VLOOKUP(C208,MOVI!C:DT,13,0)</f>
        <v>0</v>
      </c>
      <c r="AL208" s="247">
        <f>VLOOKUP(C208,FPT!B:AJ,13,0)</f>
        <v>0</v>
      </c>
      <c r="AM208" t="str">
        <f t="shared" si="448"/>
        <v/>
      </c>
      <c r="AN208" s="247">
        <f>VLOOKUP(C208,MOVI!C:DT,14,0)</f>
        <v>0</v>
      </c>
      <c r="AO208" s="247">
        <f>VLOOKUP(C208,FPT!B:AM,14,0)</f>
        <v>0</v>
      </c>
      <c r="AP208" t="str">
        <f t="shared" si="350"/>
        <v/>
      </c>
      <c r="AQ208" t="str">
        <f>VLOOKUP(C208,MOVI!C:DT,15,0)</f>
        <v>LC</v>
      </c>
      <c r="AR208" s="247">
        <f>VLOOKUP(C208,FPT!B:AP,15,0)</f>
        <v>0</v>
      </c>
      <c r="AS208" t="str">
        <f t="shared" si="351"/>
        <v>Lệch</v>
      </c>
      <c r="AT208" s="282" t="str">
        <f>VLOOKUP(C208,MOVI!C:DT,16,0)</f>
        <v>LTTP</v>
      </c>
      <c r="AU208" s="247" t="str">
        <f>VLOOKUP(C208,FPT!B:AS,16,0)</f>
        <v>LTTP</v>
      </c>
      <c r="AV208" t="str">
        <f t="shared" si="352"/>
        <v/>
      </c>
      <c r="AW208" t="str">
        <f>VLOOKUP(C208,MOVI!C:DT,17,0)</f>
        <v>L</v>
      </c>
      <c r="AX208" s="247" t="str">
        <f>VLOOKUP(C208,FPT!B:AV,17,0)</f>
        <v>L</v>
      </c>
      <c r="AY208" t="str">
        <f t="shared" si="353"/>
        <v/>
      </c>
      <c r="AZ208">
        <f>VLOOKUP(C208,MOVI!C:DT,18,0)</f>
        <v>0</v>
      </c>
      <c r="BA208" s="247">
        <f>VLOOKUP(C208,FPT!B:AY,18,0)</f>
        <v>0</v>
      </c>
      <c r="BB208" t="str">
        <f t="shared" si="354"/>
        <v/>
      </c>
      <c r="BC208" s="275">
        <f>VLOOKUP(C208,MOVI!C:DT,19,0)</f>
        <v>5000000</v>
      </c>
      <c r="BD208" s="275">
        <f>VLOOKUP(C208,FPT!B:BB,19,0)</f>
        <v>5000000</v>
      </c>
      <c r="BE208" t="str">
        <f t="shared" si="355"/>
        <v/>
      </c>
      <c r="BF208">
        <f>VLOOKUP(C208,MOVI!C:DT,20,0)</f>
        <v>0</v>
      </c>
      <c r="BG208" s="252">
        <f>VLOOKUP(C208,FPT!B:BE,20,0)</f>
        <v>0</v>
      </c>
      <c r="BH208" t="str">
        <f t="shared" si="356"/>
        <v/>
      </c>
      <c r="BI208" s="275">
        <f>VLOOKUP(C208,MOVI!C:DT,21,0)</f>
        <v>5000000</v>
      </c>
      <c r="BJ208" s="275">
        <f>VLOOKUP(C208,FPT!B:BH,21,0)</f>
        <v>5000000</v>
      </c>
      <c r="BK208" t="str">
        <f t="shared" si="357"/>
        <v/>
      </c>
      <c r="BL208" s="275">
        <f>VLOOKUP(C208,MOVI!C:DT,22,0)</f>
        <v>0</v>
      </c>
      <c r="BM208" s="275">
        <f>VLOOKUP(C208,FPT!B:BK,22,0)</f>
        <v>0</v>
      </c>
      <c r="BN208" t="str">
        <f t="shared" si="358"/>
        <v/>
      </c>
      <c r="BO208" s="275">
        <f>VLOOKUP(C208,MOVI!C:DT,23,0)</f>
        <v>0</v>
      </c>
      <c r="BP208" s="275">
        <f>VLOOKUP(C208,FPT!B:BN,23,0)</f>
        <v>0</v>
      </c>
      <c r="BQ208" t="str">
        <f t="shared" si="359"/>
        <v/>
      </c>
      <c r="BR208" s="275">
        <f>VLOOKUP(C208,MOVI!C:DT,24,0)</f>
        <v>0</v>
      </c>
      <c r="BS208" s="275">
        <f>VLOOKUP(C208,FPT!B:BQ,24,0)</f>
        <v>0</v>
      </c>
      <c r="BT208" t="str">
        <f t="shared" si="360"/>
        <v/>
      </c>
      <c r="BU208" s="275">
        <f>VLOOKUP(C208,MOVI!C:DT,25,0)</f>
        <v>0</v>
      </c>
      <c r="BV208" s="275">
        <f>VLOOKUP(C208,FPT!B:BT,25,0)</f>
        <v>0</v>
      </c>
      <c r="BW208" t="str">
        <f t="shared" si="361"/>
        <v/>
      </c>
      <c r="BX208" s="275">
        <f>VLOOKUP(C208,MOVI!C:DT,26,0)</f>
        <v>0</v>
      </c>
      <c r="BY208" s="275">
        <f>VLOOKUP(C208,FPT!B:BW,26,0)</f>
        <v>0</v>
      </c>
      <c r="BZ208" t="str">
        <f t="shared" si="362"/>
        <v/>
      </c>
      <c r="CA208" s="275">
        <f>VLOOKUP(C208,MOVI!C:DT,27,0)</f>
        <v>730000</v>
      </c>
      <c r="CB208" s="275">
        <f>VLOOKUP(C208,FPT!B:BZ,27,0)</f>
        <v>730000</v>
      </c>
      <c r="CC208" t="str">
        <f t="shared" si="363"/>
        <v/>
      </c>
      <c r="CD208" s="275">
        <f>VLOOKUP(C208,MOVI!C:DT,28,0)</f>
        <v>730000</v>
      </c>
      <c r="CE208" s="275">
        <f>VLOOKUP(C208,FPT!B:CC,28,0)</f>
        <v>730000</v>
      </c>
      <c r="CF208" t="str">
        <f t="shared" si="364"/>
        <v/>
      </c>
      <c r="CG208" t="str">
        <f>VLOOKUP(C208,MOVI!C:DT,29,0)</f>
        <v>CN</v>
      </c>
      <c r="CH208" s="252" t="str">
        <f>VLOOKUP(C208,FPT!B:CF,29,0)</f>
        <v>CN</v>
      </c>
      <c r="CI208" t="str">
        <f t="shared" si="365"/>
        <v/>
      </c>
      <c r="CJ208">
        <f>VLOOKUP(C208,MOVI!C:DT,30,0)</f>
        <v>26</v>
      </c>
      <c r="CK208" s="252">
        <f>VLOOKUP(C208,FPT!B:CI,30,0)</f>
        <v>26</v>
      </c>
      <c r="CL208" t="str">
        <f t="shared" si="366"/>
        <v/>
      </c>
      <c r="CM208">
        <f>VLOOKUP(C208,MOVI!C:DT,31,0)</f>
        <v>25.5</v>
      </c>
      <c r="CN208" s="252">
        <f>VLOOKUP(C208,FPT!B:CL,31,0)</f>
        <v>25.5</v>
      </c>
      <c r="CO208" t="str">
        <f t="shared" si="367"/>
        <v/>
      </c>
      <c r="CP208" s="275">
        <f>VLOOKUP(C208,MOVI!C:DT,32,0)</f>
        <v>0.5</v>
      </c>
      <c r="CQ208" s="275">
        <f>VLOOKUP(C208,FPT!B:CO,32,0)</f>
        <v>0.5</v>
      </c>
      <c r="CR208" t="str">
        <f t="shared" si="368"/>
        <v/>
      </c>
      <c r="CS208" s="275">
        <f>VLOOKUP(C208,MOVI!C:DT,33,0)</f>
        <v>0</v>
      </c>
      <c r="CT208" s="275">
        <f>VLOOKUP(C208,FPT!B:CR,33,0)</f>
        <v>0</v>
      </c>
      <c r="CU208" t="str">
        <f t="shared" si="369"/>
        <v/>
      </c>
      <c r="CV208" s="275">
        <f>VLOOKUP(C208,MOVI!C:DT,34,0)</f>
        <v>0</v>
      </c>
      <c r="CW208" s="275">
        <f>VLOOKUP(C208,FPT!B:CU,34,0)</f>
        <v>0</v>
      </c>
      <c r="CX208" t="str">
        <f t="shared" si="370"/>
        <v/>
      </c>
      <c r="CY208" s="275">
        <f>VLOOKUP(C208,MOVI!C:DT,35,0)</f>
        <v>26</v>
      </c>
      <c r="CZ208" s="275">
        <f>VLOOKUP(C208,FPT!B:CX,35,0)</f>
        <v>26</v>
      </c>
      <c r="DA208" t="str">
        <f t="shared" si="371"/>
        <v/>
      </c>
      <c r="DB208" s="275">
        <f>VLOOKUP(C208,MOVI!C:DT,36,0)</f>
        <v>0</v>
      </c>
      <c r="DC208" s="275">
        <f>VLOOKUP(C208,FPT!B:DA,36,0)</f>
        <v>0</v>
      </c>
      <c r="DD208" t="str">
        <f t="shared" si="372"/>
        <v/>
      </c>
      <c r="DE208" s="275">
        <f>VLOOKUP(C208,MOVI!C:DT,37,0)</f>
        <v>16</v>
      </c>
      <c r="DF208" s="275">
        <f>VLOOKUP(C208,FPT!B:DD,37,0)</f>
        <v>16</v>
      </c>
      <c r="DG208" t="str">
        <f t="shared" si="373"/>
        <v/>
      </c>
      <c r="DH208" s="275">
        <f>VLOOKUP(C208,MOVI!C:DT,38,0)</f>
        <v>0</v>
      </c>
      <c r="DI208" s="275">
        <f>VLOOKUP(C208,FPT!B:DG,38,0)</f>
        <v>0</v>
      </c>
      <c r="DJ208" t="str">
        <f t="shared" si="374"/>
        <v/>
      </c>
      <c r="DK208" s="275">
        <f>VLOOKUP(C208,MOVI!C:DT,39,0)</f>
        <v>16</v>
      </c>
      <c r="DL208" s="275">
        <f>VLOOKUP(C208,FPT!B:DJ,39,0)</f>
        <v>16</v>
      </c>
      <c r="DM208" t="str">
        <f t="shared" si="375"/>
        <v/>
      </c>
      <c r="DN208" s="275">
        <f>VLOOKUP(C208,MOVI!C:DT,40,0)</f>
        <v>32</v>
      </c>
      <c r="DO208" s="275">
        <f>VLOOKUP(C208,FPT!B:DM,40,0)</f>
        <v>32</v>
      </c>
      <c r="DP208" t="str">
        <f t="shared" si="376"/>
        <v/>
      </c>
      <c r="DQ208" s="275">
        <f>VLOOKUP(C208,MOVI!C:DT,41,0)</f>
        <v>16</v>
      </c>
      <c r="DR208" s="275">
        <f>VLOOKUP(C208,FPT!B:DP,41,0)</f>
        <v>16</v>
      </c>
      <c r="DS208" t="str">
        <f t="shared" si="377"/>
        <v/>
      </c>
      <c r="DT208" s="275">
        <f>VLOOKUP(C208,MOVI!C:DT,42,0)</f>
        <v>5000000</v>
      </c>
      <c r="DU208" s="275">
        <f>ROUND(VLOOKUP(C208,FPT!B:DS,42,0),0)</f>
        <v>5000000</v>
      </c>
      <c r="DV208" t="str">
        <f t="shared" si="378"/>
        <v/>
      </c>
      <c r="DW208" s="275">
        <f>VLOOKUP(C208,MOVI!C:DT,43,0)</f>
        <v>0</v>
      </c>
      <c r="DX208" s="275">
        <f>VLOOKUP(C208,FPT!B:DV,43,0)</f>
        <v>0</v>
      </c>
      <c r="DY208" t="str">
        <f t="shared" si="379"/>
        <v/>
      </c>
      <c r="DZ208" s="275">
        <f>VLOOKUP(C208,MOVI!C:DT,44,0)</f>
        <v>769231</v>
      </c>
      <c r="EA208" s="275">
        <f>VLOOKUP(C208,FPT!B:DY,44,0)</f>
        <v>769231</v>
      </c>
      <c r="EB208" t="str">
        <f t="shared" si="380"/>
        <v/>
      </c>
      <c r="EC208" s="275">
        <f>VLOOKUP(C208,MOVI!C:DT,45,0)</f>
        <v>5769231</v>
      </c>
      <c r="ED208" s="275">
        <f>ROUND(VLOOKUP(C208,FPT!B:EB,45,0),0)</f>
        <v>5769231</v>
      </c>
      <c r="EE208" t="str">
        <f t="shared" si="381"/>
        <v/>
      </c>
      <c r="EF208" s="275">
        <f>VLOOKUP(C208,MOVI!C:DT,46,0)</f>
        <v>0</v>
      </c>
      <c r="EG208" s="275">
        <f>VLOOKUP(C208,FPT!B:EE,46,0)</f>
        <v>0</v>
      </c>
      <c r="EH208" t="str">
        <f t="shared" si="382"/>
        <v/>
      </c>
      <c r="EI208" s="275">
        <f>VLOOKUP(C208,MOVI!C:DT,47,0)</f>
        <v>0</v>
      </c>
      <c r="EJ208" s="275">
        <f>VLOOKUP(C208,FPT!B:EH,47,0)</f>
        <v>0</v>
      </c>
      <c r="EK208" t="str">
        <f t="shared" si="383"/>
        <v/>
      </c>
      <c r="EL208" s="275">
        <f>VLOOKUP(C208,MOVI!C:DT,48,0)</f>
        <v>0</v>
      </c>
      <c r="EM208" s="275">
        <f>VLOOKUP(C208,FPT!B:EK,48,0)</f>
        <v>0</v>
      </c>
      <c r="EN208" t="str">
        <f t="shared" si="384"/>
        <v/>
      </c>
      <c r="EO208" s="275">
        <f>VLOOKUP(C208,MOVI!C:DT,49,0)</f>
        <v>0</v>
      </c>
      <c r="EP208" s="275">
        <f>VLOOKUP(C208,FPT!B:EN,49,0)</f>
        <v>0</v>
      </c>
      <c r="EQ208" t="str">
        <f t="shared" si="385"/>
        <v/>
      </c>
      <c r="ER208" s="275">
        <f>VLOOKUP(C208,MOVI!C:DT,50,0)</f>
        <v>0</v>
      </c>
      <c r="ES208" s="275">
        <f>VLOOKUP(C208,FPT!B:EQ,50,0)</f>
        <v>0</v>
      </c>
      <c r="ET208" t="str">
        <f t="shared" si="386"/>
        <v/>
      </c>
      <c r="EU208" s="275">
        <f>VLOOKUP(C208,MOVI!C:DT,51,0)</f>
        <v>0</v>
      </c>
      <c r="EV208" s="275">
        <f>VLOOKUP(C208,FPT!B:ET,51,0)</f>
        <v>0</v>
      </c>
      <c r="EW208" t="str">
        <f t="shared" si="387"/>
        <v/>
      </c>
      <c r="EX208" s="275">
        <f>VLOOKUP(C208,MOVI!C:DT,52,0)</f>
        <v>0</v>
      </c>
      <c r="EY208" s="275">
        <f>VLOOKUP(C208,FPT!B:EW,52,0)</f>
        <v>0</v>
      </c>
      <c r="EZ208" t="str">
        <f t="shared" si="388"/>
        <v/>
      </c>
      <c r="FA208" s="275">
        <f>VLOOKUP(C208,MOVI!C:DT,53,0)</f>
        <v>0</v>
      </c>
      <c r="FB208" s="275">
        <f>VLOOKUP(C208,FPT!B:EZ,53,0)</f>
        <v>0</v>
      </c>
      <c r="FC208" t="str">
        <f t="shared" si="389"/>
        <v/>
      </c>
      <c r="FD208" s="275">
        <f>VLOOKUP(C208,MOVI!C:DT,54,0)</f>
        <v>0</v>
      </c>
      <c r="FE208" s="275">
        <f>VLOOKUP(C208,FPT!B:FC,54,0)</f>
        <v>0</v>
      </c>
      <c r="FF208" t="str">
        <f t="shared" si="390"/>
        <v/>
      </c>
      <c r="FG208" s="275">
        <f>VLOOKUP(C208,MOVI!C:DT,55,0)</f>
        <v>715962</v>
      </c>
      <c r="FH208" s="275">
        <f>VLOOKUP(C208,FPT!B:FF,55,0)</f>
        <v>715962</v>
      </c>
      <c r="FI208" t="str">
        <f t="shared" si="391"/>
        <v/>
      </c>
      <c r="FJ208" s="275">
        <f>VLOOKUP(C208,MOVI!C:DT,56,0)</f>
        <v>715962</v>
      </c>
      <c r="FK208" s="275">
        <f>VLOOKUP(C208,FPT!B:FI,56,0)</f>
        <v>715962</v>
      </c>
      <c r="FL208" t="str">
        <f t="shared" si="392"/>
        <v/>
      </c>
      <c r="FM208" s="275">
        <f>VLOOKUP(C208,MOVI!C:DT,57,0)</f>
        <v>2805771</v>
      </c>
      <c r="FN208" s="275">
        <f>VLOOKUP(C208,FPT!B:FL,57,0)</f>
        <v>2805771</v>
      </c>
      <c r="FO208" t="str">
        <f t="shared" si="393"/>
        <v/>
      </c>
      <c r="FP208" s="275">
        <f>VLOOKUP(C208,MOVI!C:DT,58,0)</f>
        <v>0</v>
      </c>
      <c r="FQ208" s="275">
        <f>VLOOKUP(C208,FPT!B:FO,58,0)</f>
        <v>0</v>
      </c>
      <c r="FR208" t="str">
        <f t="shared" si="394"/>
        <v/>
      </c>
      <c r="FS208" s="275">
        <f>VLOOKUP(C208,MOVI!C:DT,59,0)</f>
        <v>0</v>
      </c>
      <c r="FT208" s="275">
        <f>VLOOKUP(C208,FPT!B:FR,59,0)</f>
        <v>0</v>
      </c>
      <c r="FU208" t="str">
        <f t="shared" si="395"/>
        <v/>
      </c>
      <c r="FV208" s="275">
        <f>VLOOKUP(C208,MOVI!C:DT,60,0)</f>
        <v>0</v>
      </c>
      <c r="FW208" s="275">
        <f>VLOOKUP(C208,FPT!B:FU,60,0)</f>
        <v>0</v>
      </c>
      <c r="FX208" t="str">
        <f t="shared" si="396"/>
        <v/>
      </c>
      <c r="FY208" s="275">
        <f>VLOOKUP(C208,MOVI!C:DT,61,0)</f>
        <v>0</v>
      </c>
      <c r="FZ208" s="275">
        <f>VLOOKUP(C208,FPT!B:FX,61,0)</f>
        <v>0</v>
      </c>
      <c r="GA208" t="str">
        <f t="shared" si="397"/>
        <v/>
      </c>
      <c r="GB208" s="275">
        <f>VLOOKUP(C208,MOVI!C:DT,62,0)</f>
        <v>300000</v>
      </c>
      <c r="GC208" s="275">
        <f>VLOOKUP(C208,FPT!B:GA,62,0)</f>
        <v>300000</v>
      </c>
      <c r="GD208" t="str">
        <f t="shared" si="398"/>
        <v/>
      </c>
      <c r="GE208" s="275">
        <f>VLOOKUP(C208,MOVI!C:DT,63,0)</f>
        <v>0</v>
      </c>
      <c r="GF208" s="275">
        <f>VLOOKUP(C208,FPT!B:GD,63,0)</f>
        <v>0</v>
      </c>
      <c r="GG208" t="str">
        <f t="shared" si="399"/>
        <v/>
      </c>
      <c r="GH208" s="275">
        <f>VLOOKUP(C208,MOVI!C:DT,64,0)</f>
        <v>0</v>
      </c>
      <c r="GI208" s="275">
        <f>VLOOKUP(C208,FPT!B:GG,64,0)</f>
        <v>0</v>
      </c>
      <c r="GJ208" t="str">
        <f t="shared" si="400"/>
        <v/>
      </c>
      <c r="GK208" s="275">
        <f>VLOOKUP(C208,MOVI!C:DT,65,0)</f>
        <v>0</v>
      </c>
      <c r="GL208" s="275">
        <f>VLOOKUP(C208,FPT!B:GJ,65,0)</f>
        <v>0</v>
      </c>
      <c r="GM208" t="str">
        <f t="shared" si="401"/>
        <v/>
      </c>
      <c r="GN208" s="275">
        <f>VLOOKUP(C208,MOVI!C:DT,66,0)</f>
        <v>0</v>
      </c>
      <c r="GO208" s="275">
        <f>VLOOKUP(C208,FPT!B:GM,66,0)</f>
        <v>0</v>
      </c>
      <c r="GP208" t="str">
        <f t="shared" si="402"/>
        <v/>
      </c>
      <c r="GQ208" s="275">
        <f>VLOOKUP(C208,MOVI!C:DT,67,0)</f>
        <v>0</v>
      </c>
      <c r="GR208" s="275">
        <f>VLOOKUP(C208,FPT!B:GP,67,0)</f>
        <v>0</v>
      </c>
      <c r="GS208" t="str">
        <f t="shared" si="403"/>
        <v/>
      </c>
      <c r="GT208" s="275">
        <f>VLOOKUP(C208,MOVI!C:DT,68,0)</f>
        <v>0</v>
      </c>
      <c r="GU208" s="275">
        <f>VLOOKUP(C208,FPT!B:GS,68,0)</f>
        <v>0</v>
      </c>
      <c r="GV208" t="str">
        <f t="shared" si="404"/>
        <v/>
      </c>
      <c r="GW208" s="275">
        <f>VLOOKUP(C208,MOVI!C:DT,69,0)</f>
        <v>0</v>
      </c>
      <c r="GX208" s="275">
        <f>VLOOKUP(C208,FPT!B:GV,69,0)</f>
        <v>0</v>
      </c>
      <c r="GY208" t="str">
        <f t="shared" si="405"/>
        <v/>
      </c>
      <c r="GZ208" s="275">
        <f>VLOOKUP(C208,MOVI!C:DT,70,0)</f>
        <v>3105771</v>
      </c>
      <c r="HA208" s="275">
        <f>VLOOKUP(C208,FPT!B:GY,70,0)</f>
        <v>3105771</v>
      </c>
      <c r="HB208" t="str">
        <f t="shared" si="406"/>
        <v/>
      </c>
      <c r="HC208" s="275">
        <f>VLOOKUP(C208,MOVI!C:DT,71,0)</f>
        <v>9590964</v>
      </c>
      <c r="HD208" s="275">
        <f>ROUND(VLOOKUP(C208,FPT!B:HB,71,0),0)</f>
        <v>9590964</v>
      </c>
      <c r="HE208" t="str">
        <f t="shared" si="407"/>
        <v/>
      </c>
      <c r="HF208" s="275">
        <f>ROUND(VLOOKUP(C208,MOVI!C:DT,72,0),0)</f>
        <v>384615</v>
      </c>
      <c r="HG208" s="275">
        <f>ROUND(VLOOKUP(C208,FPT!B:HE,72,0),0)</f>
        <v>384615</v>
      </c>
      <c r="HH208" t="str">
        <f t="shared" si="408"/>
        <v/>
      </c>
      <c r="HI208" s="275">
        <f>VLOOKUP(C208,MOVI!C:DT,73,0)</f>
        <v>0</v>
      </c>
      <c r="HJ208" s="275">
        <f>VLOOKUP(C208,FPT!B:HH,73,0)</f>
        <v>0</v>
      </c>
      <c r="HK208" t="str">
        <f t="shared" si="409"/>
        <v/>
      </c>
      <c r="HL208" s="275">
        <f>VLOOKUP(C208,MOVI!C:DT,74,0)</f>
        <v>715962</v>
      </c>
      <c r="HM208" s="275">
        <f>VLOOKUP(C208,FPT!B:HK,74,0)</f>
        <v>715962</v>
      </c>
      <c r="HN208" t="str">
        <f t="shared" si="410"/>
        <v/>
      </c>
      <c r="HO208" s="275">
        <f>VLOOKUP(C208,MOVI!C:DT,75,0)</f>
        <v>11000000</v>
      </c>
      <c r="HP208" s="275">
        <f>VLOOKUP(C208,FPT!B:HN,75,0)</f>
        <v>11000000</v>
      </c>
      <c r="HQ208" t="str">
        <f t="shared" si="411"/>
        <v/>
      </c>
      <c r="HR208" s="275">
        <f>VLOOKUP(C208,MOVI!C:DT,76,0)</f>
        <v>0</v>
      </c>
      <c r="HS208" s="275">
        <f>VLOOKUP(C208,FPT!B:HQ,76,0)</f>
        <v>0</v>
      </c>
      <c r="HT208" t="str">
        <f t="shared" si="412"/>
        <v/>
      </c>
      <c r="HU208" s="275">
        <f>VLOOKUP(C208,MOVI!C:DT,77,0)</f>
        <v>0</v>
      </c>
      <c r="HV208" s="275">
        <f>VLOOKUP(C208,FPT!B:HT,77,0)</f>
        <v>0</v>
      </c>
      <c r="HW208" t="str">
        <f t="shared" si="413"/>
        <v/>
      </c>
      <c r="HX208" s="274">
        <f>VLOOKUP(C208,MOVI!C:CB,78,0)</f>
        <v>400000</v>
      </c>
      <c r="HY208" s="261">
        <f>VLOOKUP(C208,FPT!$B:$CA,78,0)</f>
        <v>400000</v>
      </c>
      <c r="HZ208" t="str">
        <f t="shared" si="414"/>
        <v/>
      </c>
      <c r="IA208" s="275">
        <f>VLOOKUP(C208,MOVI!C:CD,79,0)</f>
        <v>50000</v>
      </c>
      <c r="IB208" s="275">
        <f>VLOOKUP(C208,FPT!B:HZ,79,0)</f>
        <v>50000</v>
      </c>
      <c r="IC208" t="str">
        <f t="shared" si="415"/>
        <v/>
      </c>
      <c r="ID208" s="275">
        <f>VLOOKUP(C208,MOVI!C:CD,80,0)</f>
        <v>75000</v>
      </c>
      <c r="IE208" s="275">
        <f>VLOOKUP(C208,FPT!B:IC,80,0)</f>
        <v>75000</v>
      </c>
      <c r="IF208" t="str">
        <f t="shared" si="416"/>
        <v/>
      </c>
      <c r="IG208" s="275">
        <f>VLOOKUP(C208,MOVI!C:DT,81,0)</f>
        <v>0</v>
      </c>
      <c r="IH208" s="275">
        <f>VLOOKUP(C208,FPT!B:IF,81,0)</f>
        <v>0</v>
      </c>
      <c r="II208" t="str">
        <f t="shared" si="417"/>
        <v/>
      </c>
      <c r="IJ208" s="275">
        <f>VLOOKUP(C208,MOVI!C:DT,82,0)</f>
        <v>525000</v>
      </c>
      <c r="IK208" s="275">
        <f>VLOOKUP(C208,FPT!B:II,82,0)</f>
        <v>525000</v>
      </c>
      <c r="IL208" t="str">
        <f t="shared" si="418"/>
        <v/>
      </c>
      <c r="IM208" s="275">
        <f>ROUND(VLOOKUP(C208,MOVI!C:DT,83,0),0)</f>
        <v>12625577</v>
      </c>
      <c r="IN208" s="275">
        <f>ROUND(VLOOKUP(C208,FPT!B:IL,83,0),0)</f>
        <v>12625577</v>
      </c>
      <c r="IO208" t="str">
        <f t="shared" si="419"/>
        <v/>
      </c>
      <c r="IP208" s="275">
        <f>VLOOKUP(C208,MOVI!C:DT,84,0)</f>
        <v>0</v>
      </c>
      <c r="IQ208" s="275">
        <f>VLOOKUP(C208,FPT!B:IO,84,0)</f>
        <v>0</v>
      </c>
      <c r="IR208" t="str">
        <f t="shared" si="420"/>
        <v/>
      </c>
      <c r="IS208" s="275">
        <f>ROUND(VLOOKUP(C208,MOVI!C:DT,85,0),0)</f>
        <v>0</v>
      </c>
      <c r="IT208" s="275">
        <f>ROUND(VLOOKUP(C208,FPT!B:IR,85,0),0)</f>
        <v>0</v>
      </c>
      <c r="IU208" t="str">
        <f t="shared" si="421"/>
        <v/>
      </c>
      <c r="IV208" s="275">
        <f>VLOOKUP(C208,MOVI!C:DT,86,0)</f>
        <v>0</v>
      </c>
      <c r="IW208" s="275">
        <f>VLOOKUP(C208,FPT!B:IU,86,0)</f>
        <v>0</v>
      </c>
      <c r="IX208" t="str">
        <f t="shared" si="422"/>
        <v/>
      </c>
      <c r="IY208" s="275">
        <f>ROUND(VLOOKUP(C208,MOVI!C:DT,87,0),0)</f>
        <v>0</v>
      </c>
      <c r="IZ208" s="275">
        <f>ROUND(VLOOKUP(C208,FPT!B:IX,87,0),0)</f>
        <v>0</v>
      </c>
      <c r="JA208" t="str">
        <f t="shared" si="423"/>
        <v/>
      </c>
      <c r="JB208" s="275">
        <f>VLOOKUP(C208,MOVI!C:DT,88,0)</f>
        <v>0</v>
      </c>
      <c r="JC208" s="275">
        <f>VLOOKUP(C208,FPT!B:JA,88,0)</f>
        <v>0</v>
      </c>
      <c r="JD208" t="str">
        <f t="shared" si="424"/>
        <v/>
      </c>
      <c r="JE208" s="275">
        <f>VLOOKUP(C208,MOVI!C:DT,89,0)</f>
        <v>50000</v>
      </c>
      <c r="JF208" s="275">
        <f>VLOOKUP(C208,FPT!B:JD,89,0)</f>
        <v>50000</v>
      </c>
      <c r="JG208" t="str">
        <f t="shared" si="425"/>
        <v/>
      </c>
      <c r="JH208" s="275">
        <f>VLOOKUP(C208,MOVI!C:DT,90,0)</f>
        <v>0</v>
      </c>
      <c r="JI208" s="275">
        <f>VLOOKUP(C208,FPT!B:JG,90,0)</f>
        <v>0</v>
      </c>
      <c r="JJ208" t="str">
        <f t="shared" si="426"/>
        <v/>
      </c>
      <c r="JK208" s="275">
        <f>VLOOKUP(C208,MOVI!C:DT,91,0)</f>
        <v>0</v>
      </c>
      <c r="JL208" s="275">
        <f>VLOOKUP(C208,FPT!B:JJ,91,0)</f>
        <v>0</v>
      </c>
      <c r="JM208" t="str">
        <f t="shared" si="427"/>
        <v/>
      </c>
      <c r="JN208" s="275">
        <f>VLOOKUP(C208,MOVI!C:DT,92,0)</f>
        <v>25200</v>
      </c>
      <c r="JO208" s="275">
        <f>VLOOKUP(C208,FPT!B:JM,92,0)</f>
        <v>25200</v>
      </c>
      <c r="JP208" t="str">
        <f t="shared" si="428"/>
        <v/>
      </c>
      <c r="JQ208" s="275">
        <f>VLOOKUP(C208,MOVI!C:DT,93,0)</f>
        <v>0</v>
      </c>
      <c r="JR208" s="275">
        <f>VLOOKUP(C208,FPT!B:JP,93,0)</f>
        <v>0</v>
      </c>
      <c r="JS208" t="str">
        <f t="shared" si="429"/>
        <v/>
      </c>
      <c r="JT208" s="275">
        <f>VLOOKUP(C208,MOVI!C:DT,94,0)</f>
        <v>75200</v>
      </c>
      <c r="JU208" s="275">
        <f>VLOOKUP(C208,FPT!B:JS,94,0)</f>
        <v>75200</v>
      </c>
      <c r="JV208" t="str">
        <f t="shared" si="430"/>
        <v/>
      </c>
      <c r="JW208" s="275">
        <f>VLOOKUP(C208,MOVI!C:DT,95,0)</f>
        <v>8990764</v>
      </c>
      <c r="JX208" s="275">
        <f>VLOOKUP(C208,FPT!B:JV,95,0)</f>
        <v>8990764</v>
      </c>
      <c r="JY208" t="str">
        <f t="shared" si="431"/>
        <v/>
      </c>
      <c r="JZ208" s="275">
        <f>VLOOKUP(C208,MOVI!C:DT,96,0)</f>
        <v>0</v>
      </c>
      <c r="KA208" s="275">
        <f>VLOOKUP(C208,FPT!B:JY,96,0)</f>
        <v>0</v>
      </c>
      <c r="KB208" t="str">
        <f t="shared" si="432"/>
        <v/>
      </c>
      <c r="KC208" s="275">
        <f>VLOOKUP(C208,MOVI!C:DT,97,0)</f>
        <v>8990764</v>
      </c>
      <c r="KD208" s="275">
        <f>VLOOKUP(C208,FPT!B:KB,97,0)</f>
        <v>8990764</v>
      </c>
      <c r="KE208" t="str">
        <f t="shared" si="433"/>
        <v/>
      </c>
      <c r="KF208" s="275">
        <f>VLOOKUP(C208,MOVI!C:DT,98,0)</f>
        <v>850000.00000000012</v>
      </c>
      <c r="KG208" s="275">
        <f>VLOOKUP(C208,FPT!B:KE,98,0)</f>
        <v>850000</v>
      </c>
      <c r="KH208" t="str">
        <f t="shared" si="434"/>
        <v/>
      </c>
      <c r="KI208" s="275">
        <f>VLOOKUP(C208,MOVI!C:DT,99,0)</f>
        <v>0</v>
      </c>
      <c r="KJ208" s="275">
        <f>VLOOKUP(C208,FPT!B:KH,99,0)</f>
        <v>0</v>
      </c>
      <c r="KK208" t="str">
        <f t="shared" si="435"/>
        <v/>
      </c>
      <c r="KL208" s="275">
        <f>VLOOKUP(C208,MOVI!C:DT,100,0)</f>
        <v>150000</v>
      </c>
      <c r="KM208" s="275">
        <f>VLOOKUP(C208,FPT!B:KK,100,0)</f>
        <v>150000</v>
      </c>
      <c r="KN208" t="str">
        <f t="shared" si="436"/>
        <v/>
      </c>
      <c r="KO208" s="275">
        <f>VLOOKUP(C208,MOVI!C:DT,101,0)</f>
        <v>0</v>
      </c>
      <c r="KP208" s="275">
        <f>VLOOKUP(C208,FPT!B:KN,101,0)</f>
        <v>0</v>
      </c>
      <c r="KQ208" t="str">
        <f t="shared" si="437"/>
        <v/>
      </c>
      <c r="KR208" s="275">
        <f>VLOOKUP(C208,MOVI!C:DT,102,0)</f>
        <v>0</v>
      </c>
      <c r="KS208" s="275">
        <f>VLOOKUP(C208,FPT!B:KQ,102,0)</f>
        <v>0</v>
      </c>
      <c r="KT208" t="str">
        <f t="shared" si="438"/>
        <v/>
      </c>
      <c r="KU208" s="275">
        <f>VLOOKUP(C208,MOVI!C:DT,103,0)</f>
        <v>1000000.0000000001</v>
      </c>
      <c r="KV208" s="275">
        <f>VLOOKUP(C208,FPT!B:KT,103,0)</f>
        <v>1000000</v>
      </c>
      <c r="KW208" t="str">
        <f t="shared" si="439"/>
        <v/>
      </c>
      <c r="KX208" s="275">
        <f>VLOOKUP(C208,MOVI!C:DT,104,0)</f>
        <v>1525000</v>
      </c>
      <c r="KY208" s="275">
        <f>VLOOKUP(C208,FPT!B:KW,104,0)</f>
        <v>1525000</v>
      </c>
      <c r="KZ208" t="str">
        <f t="shared" si="440"/>
        <v/>
      </c>
      <c r="LA208" s="275">
        <f>VLOOKUP(C208,MOVI!C:DT,105,0)</f>
        <v>100000</v>
      </c>
      <c r="LB208" s="275">
        <f>VLOOKUP(C208,FPT!B:KZ,105,0)</f>
        <v>100000</v>
      </c>
      <c r="LC208" t="str">
        <f t="shared" si="441"/>
        <v/>
      </c>
      <c r="LD208" s="275">
        <f>VLOOKUP(C208,MOVI!C:DT,106,0)</f>
        <v>10690964</v>
      </c>
      <c r="LE208" s="275">
        <f>VLOOKUP(C208,FPT!B:LC,106,0)</f>
        <v>10690964</v>
      </c>
      <c r="LF208" t="str">
        <f t="shared" si="442"/>
        <v/>
      </c>
      <c r="LG208" s="273">
        <f>VLOOKUP(C208,MOVI!C:DT,107,0)</f>
        <v>0</v>
      </c>
      <c r="LH208" s="273">
        <f>VLOOKUP(C208,FPT!B:LF,107,0)</f>
        <v>0</v>
      </c>
      <c r="LI208" t="str">
        <f t="shared" si="443"/>
        <v/>
      </c>
      <c r="LJ208" t="str">
        <f>VLOOKUP(C208,MOVI!C:DV,108,0)</f>
        <v>MoviSouthSales</v>
      </c>
      <c r="LK208" s="252" t="str">
        <f>VLOOKUP(C208,FPT!B:LI,108,0)</f>
        <v>MoviSouthSales</v>
      </c>
      <c r="LL208" t="str">
        <f t="shared" si="444"/>
        <v/>
      </c>
      <c r="LM208" s="275">
        <f>ROUND(VLOOKUP(C208,MOVI!C:DV,109,0),0)</f>
        <v>416667</v>
      </c>
      <c r="LN208" s="275">
        <f>ROUND(VLOOKUP(C208,FPT!B:LL,109,0),0)</f>
        <v>416667</v>
      </c>
      <c r="LO208" t="str">
        <f t="shared" si="445"/>
        <v/>
      </c>
      <c r="LP208" t="str">
        <f>VLOOKUP(C208,MOVI!C:DV,110,0)</f>
        <v>HO</v>
      </c>
      <c r="LQ208" s="247" t="str">
        <f>VLOOKUP(C208,FPT!B:LO,110,0)</f>
        <v>HO</v>
      </c>
      <c r="LR208" t="str">
        <f t="shared" si="446"/>
        <v/>
      </c>
      <c r="LS208">
        <f>MOVI!DI203</f>
        <v>22</v>
      </c>
      <c r="LV208">
        <f>MOVI!DJ203</f>
        <v>0</v>
      </c>
      <c r="LW208">
        <f>MOVI!DK203</f>
        <v>0</v>
      </c>
      <c r="LX208" t="str">
        <f>MOVI!DL203</f>
        <v>x</v>
      </c>
      <c r="LY208">
        <f>MOVI!DM203</f>
        <v>0</v>
      </c>
      <c r="LZ208">
        <f>MOVI!DN203</f>
        <v>50000</v>
      </c>
      <c r="MA208">
        <f>MOVI!DO203</f>
        <v>0</v>
      </c>
      <c r="MB208" t="str">
        <f>MOVI!DP203</f>
        <v>HO</v>
      </c>
      <c r="MC208">
        <f>MOVI!DQ203</f>
        <v>0</v>
      </c>
      <c r="MD208">
        <f>MOVI!DR203</f>
        <v>0</v>
      </c>
      <c r="ME208" t="str">
        <f>VLOOKUP(C208,MOVI!C:DV,121,0)</f>
        <v>Group 1</v>
      </c>
      <c r="MF208" s="252" t="str">
        <f>VLOOKUP(C208,FPT!B:MD,111,0)</f>
        <v>Group 1</v>
      </c>
      <c r="MG208" t="str">
        <f t="shared" si="339"/>
        <v/>
      </c>
      <c r="MH208" t="str">
        <f>VLOOKUP(C208,MOVI!C:DT,122,0)</f>
        <v>MoviSouthGroup 1</v>
      </c>
      <c r="MI208" s="252" t="str">
        <f>VLOOKUP(C208,FPT!B:DS,112,0)</f>
        <v>MoviSouthGroup 1</v>
      </c>
      <c r="MJ208" t="str">
        <f t="shared" si="447"/>
        <v/>
      </c>
    </row>
    <row r="209" spans="1:348" x14ac:dyDescent="0.25">
      <c r="A209">
        <v>201</v>
      </c>
      <c r="B209" s="48">
        <v>5962</v>
      </c>
      <c r="C209" s="271" t="s">
        <v>1070</v>
      </c>
      <c r="D209" t="str">
        <f>VLOOKUP(C209,MOVI!C:D,2,0)</f>
        <v>Nguyễn Thị Thu</v>
      </c>
      <c r="E209" t="str">
        <f>VLOOKUP(C209,FPT!B:C,2,0)</f>
        <v>Nguyễn Thị Thu</v>
      </c>
      <c r="F209" t="str">
        <f t="shared" si="340"/>
        <v/>
      </c>
      <c r="G209" t="str">
        <f>VLOOKUP(C209,MOVI!C:E,3,0)</f>
        <v>Sales</v>
      </c>
      <c r="H209" t="str">
        <f>VLOOKUP(C209,FPT!B:F,3,0)</f>
        <v>Sales</v>
      </c>
      <c r="I209" t="str">
        <f t="shared" si="341"/>
        <v/>
      </c>
      <c r="J209" t="str">
        <f>VLOOKUP(C209,MOVI!C:H,4,0)</f>
        <v>Telesales</v>
      </c>
      <c r="K209" t="str">
        <f>VLOOKUP(C209,FPT!B:I,4,0)</f>
        <v>Telesales</v>
      </c>
      <c r="L209" t="str">
        <f t="shared" si="342"/>
        <v/>
      </c>
      <c r="M209" t="str">
        <f>VLOOKUP(C209,MOVI!C:DT,5,0)</f>
        <v>Associate</v>
      </c>
      <c r="N209" t="str">
        <f>VLOOKUP(C209,FPT!B:L,5,0)</f>
        <v>Associate</v>
      </c>
      <c r="O209" t="str">
        <f t="shared" si="343"/>
        <v/>
      </c>
      <c r="P209" t="str">
        <f>VLOOKUP(C209,MOVI!C:DT,6,0)</f>
        <v>Telesales</v>
      </c>
      <c r="Q209" t="str">
        <f>VLOOKUP(C209,FPT!B:O,6,0)</f>
        <v>Telesales</v>
      </c>
      <c r="R209" t="str">
        <f t="shared" si="344"/>
        <v/>
      </c>
      <c r="S209" t="str">
        <f>VLOOKUP(C209,MOVI!C:DT,7,0)</f>
        <v>South</v>
      </c>
      <c r="T209" t="str">
        <f>VLOOKUP(C209,FPT!B:R,7,0)</f>
        <v>South</v>
      </c>
      <c r="U209" t="str">
        <f t="shared" si="345"/>
        <v/>
      </c>
      <c r="V209" t="str">
        <f>VLOOKUP(C209,MOVI!C:DT,8,0)</f>
        <v>Movi</v>
      </c>
      <c r="W209" t="str">
        <f>VLOOKUP(C209,FPT!B:U,8,0)</f>
        <v>Movi</v>
      </c>
      <c r="X209" t="str">
        <f t="shared" si="346"/>
        <v/>
      </c>
      <c r="Y209" t="str">
        <f>VLOOKUP(C209,MOVI!C:DT,9,0)</f>
        <v>Full-time</v>
      </c>
      <c r="Z209" t="str">
        <f>VLOOKUP(C209,FPT!B:X,9,0)</f>
        <v>Full-time</v>
      </c>
      <c r="AA209" t="str">
        <f t="shared" si="347"/>
        <v/>
      </c>
      <c r="AB209" t="str">
        <f>VLOOKUP(C209,MOVI!C:DT,10,0)</f>
        <v>Leaving</v>
      </c>
      <c r="AC209" t="str">
        <f>VLOOKUP(C209,FPT!B:AA,10,0)</f>
        <v>Leaving</v>
      </c>
      <c r="AD209" t="str">
        <f t="shared" si="348"/>
        <v/>
      </c>
      <c r="AE209" s="247">
        <f>VLOOKUP(C209,MOVI!C:DT,11,0)</f>
        <v>44103</v>
      </c>
      <c r="AF209" s="247">
        <f>VLOOKUP(C209,FPT!B:AD,11,0)</f>
        <v>44103</v>
      </c>
      <c r="AG209" t="str">
        <f t="shared" si="349"/>
        <v/>
      </c>
      <c r="AH209" s="260" t="str">
        <f>VLOOKUP(C209,MOVI!C:DT,12,0)</f>
        <v/>
      </c>
      <c r="AI209" s="260"/>
      <c r="AJ209" t="str">
        <f t="shared" si="449"/>
        <v/>
      </c>
      <c r="AK209">
        <f>VLOOKUP(C209,MOVI!C:DT,13,0)</f>
        <v>0</v>
      </c>
      <c r="AL209" s="247">
        <f>VLOOKUP(C209,FPT!B:AJ,13,0)</f>
        <v>0</v>
      </c>
      <c r="AM209" t="str">
        <f t="shared" si="448"/>
        <v/>
      </c>
      <c r="AN209" s="247">
        <f>VLOOKUP(C209,MOVI!C:DT,14,0)</f>
        <v>44531</v>
      </c>
      <c r="AO209" s="247">
        <f>VLOOKUP(C209,FPT!B:AM,14,0)</f>
        <v>44531</v>
      </c>
      <c r="AP209" t="str">
        <f t="shared" si="350"/>
        <v/>
      </c>
      <c r="AQ209" t="str">
        <f>VLOOKUP(C209,MOVI!C:DT,15,0)</f>
        <v>LC</v>
      </c>
      <c r="AR209" s="247" t="str">
        <f>VLOOKUP(C209,FPT!B:AP,15,0)</f>
        <v>LC</v>
      </c>
      <c r="AS209" t="str">
        <f t="shared" si="351"/>
        <v/>
      </c>
      <c r="AT209" s="282" t="str">
        <f>VLOOKUP(C209,MOVI!C:DT,16,0)</f>
        <v>LTTP</v>
      </c>
      <c r="AU209" s="247" t="str">
        <f>VLOOKUP(C209,FPT!B:AS,16,0)</f>
        <v>LTTP</v>
      </c>
      <c r="AV209" t="str">
        <f t="shared" si="352"/>
        <v/>
      </c>
      <c r="AW209" t="str">
        <f>VLOOKUP(C209,MOVI!C:DT,17,0)</f>
        <v>L</v>
      </c>
      <c r="AX209" s="247" t="str">
        <f>VLOOKUP(C209,FPT!B:AV,17,0)</f>
        <v>L</v>
      </c>
      <c r="AY209" t="str">
        <f t="shared" si="353"/>
        <v/>
      </c>
      <c r="AZ209">
        <f>VLOOKUP(C209,MOVI!C:DT,18,0)</f>
        <v>0</v>
      </c>
      <c r="BA209" s="247">
        <f>VLOOKUP(C209,FPT!B:AY,18,0)</f>
        <v>0</v>
      </c>
      <c r="BB209" t="str">
        <f t="shared" si="354"/>
        <v/>
      </c>
      <c r="BC209" s="275">
        <f>VLOOKUP(C209,MOVI!C:DT,19,0)</f>
        <v>5000000</v>
      </c>
      <c r="BD209" s="275">
        <f>VLOOKUP(C209,FPT!B:BB,19,0)</f>
        <v>5000000</v>
      </c>
      <c r="BE209" t="str">
        <f t="shared" si="355"/>
        <v/>
      </c>
      <c r="BF209">
        <f>VLOOKUP(C209,MOVI!C:DT,20,0)</f>
        <v>0</v>
      </c>
      <c r="BG209" s="252">
        <f>VLOOKUP(C209,FPT!B:BE,20,0)</f>
        <v>0</v>
      </c>
      <c r="BH209" t="str">
        <f t="shared" si="356"/>
        <v/>
      </c>
      <c r="BI209" s="275">
        <f>VLOOKUP(C209,MOVI!C:DT,21,0)</f>
        <v>5000000</v>
      </c>
      <c r="BJ209" s="275">
        <f>VLOOKUP(C209,FPT!B:BH,21,0)</f>
        <v>5000000</v>
      </c>
      <c r="BK209" t="str">
        <f t="shared" si="357"/>
        <v/>
      </c>
      <c r="BL209" s="275">
        <f>VLOOKUP(C209,MOVI!C:DT,22,0)</f>
        <v>0</v>
      </c>
      <c r="BM209" s="275">
        <f>VLOOKUP(C209,FPT!B:BK,22,0)</f>
        <v>0</v>
      </c>
      <c r="BN209" t="str">
        <f t="shared" si="358"/>
        <v/>
      </c>
      <c r="BO209" s="275">
        <f>VLOOKUP(C209,MOVI!C:DT,23,0)</f>
        <v>0</v>
      </c>
      <c r="BP209" s="275">
        <f>VLOOKUP(C209,FPT!B:BN,23,0)</f>
        <v>0</v>
      </c>
      <c r="BQ209" t="str">
        <f t="shared" si="359"/>
        <v/>
      </c>
      <c r="BR209" s="275">
        <f>VLOOKUP(C209,MOVI!C:DT,24,0)</f>
        <v>0</v>
      </c>
      <c r="BS209" s="275">
        <f>VLOOKUP(C209,FPT!B:BQ,24,0)</f>
        <v>0</v>
      </c>
      <c r="BT209" t="str">
        <f t="shared" si="360"/>
        <v/>
      </c>
      <c r="BU209" s="275">
        <f>VLOOKUP(C209,MOVI!C:DT,25,0)</f>
        <v>0</v>
      </c>
      <c r="BV209" s="275">
        <f>VLOOKUP(C209,FPT!B:BT,25,0)</f>
        <v>0</v>
      </c>
      <c r="BW209" t="str">
        <f t="shared" si="361"/>
        <v/>
      </c>
      <c r="BX209" s="275">
        <f>VLOOKUP(C209,MOVI!C:DT,26,0)</f>
        <v>0</v>
      </c>
      <c r="BY209" s="275">
        <f>VLOOKUP(C209,FPT!B:BW,26,0)</f>
        <v>0</v>
      </c>
      <c r="BZ209" t="str">
        <f t="shared" si="362"/>
        <v/>
      </c>
      <c r="CA209" s="275">
        <f>VLOOKUP(C209,MOVI!C:DT,27,0)</f>
        <v>730000</v>
      </c>
      <c r="CB209" s="275">
        <f>VLOOKUP(C209,FPT!B:BZ,27,0)</f>
        <v>730000</v>
      </c>
      <c r="CC209" t="str">
        <f t="shared" si="363"/>
        <v/>
      </c>
      <c r="CD209" s="275">
        <f>VLOOKUP(C209,MOVI!C:DT,28,0)</f>
        <v>730000</v>
      </c>
      <c r="CE209" s="275">
        <f>VLOOKUP(C209,FPT!B:CC,28,0)</f>
        <v>730000</v>
      </c>
      <c r="CF209" t="str">
        <f t="shared" si="364"/>
        <v/>
      </c>
      <c r="CG209" t="str">
        <f>VLOOKUP(C209,MOVI!C:DT,29,0)</f>
        <v>CN</v>
      </c>
      <c r="CH209" s="252" t="str">
        <f>VLOOKUP(C209,FPT!B:CF,29,0)</f>
        <v>CN</v>
      </c>
      <c r="CI209" t="str">
        <f t="shared" si="365"/>
        <v/>
      </c>
      <c r="CJ209">
        <f>VLOOKUP(C209,MOVI!C:DT,30,0)</f>
        <v>26</v>
      </c>
      <c r="CK209" s="252">
        <f>VLOOKUP(C209,FPT!B:CI,30,0)</f>
        <v>26</v>
      </c>
      <c r="CL209" t="str">
        <f t="shared" si="366"/>
        <v/>
      </c>
      <c r="CM209">
        <f>VLOOKUP(C209,MOVI!C:DT,31,0)</f>
        <v>1.5</v>
      </c>
      <c r="CN209" s="252">
        <f>VLOOKUP(C209,FPT!B:CL,31,0)</f>
        <v>1.5</v>
      </c>
      <c r="CO209" t="str">
        <f t="shared" si="367"/>
        <v/>
      </c>
      <c r="CP209" s="275">
        <f>VLOOKUP(C209,MOVI!C:DT,32,0)</f>
        <v>2.5</v>
      </c>
      <c r="CQ209" s="275">
        <f>VLOOKUP(C209,FPT!B:CO,32,0)</f>
        <v>2.5</v>
      </c>
      <c r="CR209" t="str">
        <f t="shared" si="368"/>
        <v/>
      </c>
      <c r="CS209" s="275">
        <f>VLOOKUP(C209,MOVI!C:DT,33,0)</f>
        <v>0</v>
      </c>
      <c r="CT209" s="275">
        <f>VLOOKUP(C209,FPT!B:CR,33,0)</f>
        <v>0</v>
      </c>
      <c r="CU209" t="str">
        <f t="shared" si="369"/>
        <v/>
      </c>
      <c r="CV209" s="275">
        <f>VLOOKUP(C209,MOVI!C:DT,34,0)</f>
        <v>0</v>
      </c>
      <c r="CW209" s="275">
        <f>VLOOKUP(C209,FPT!B:CU,34,0)</f>
        <v>0</v>
      </c>
      <c r="CX209" t="str">
        <f t="shared" si="370"/>
        <v/>
      </c>
      <c r="CY209" s="275">
        <f>VLOOKUP(C209,MOVI!C:DT,35,0)</f>
        <v>4</v>
      </c>
      <c r="CZ209" s="275">
        <f>VLOOKUP(C209,FPT!B:CX,35,0)</f>
        <v>4</v>
      </c>
      <c r="DA209" t="str">
        <f t="shared" si="371"/>
        <v/>
      </c>
      <c r="DB209" s="275">
        <f>VLOOKUP(C209,MOVI!C:DT,36,0)</f>
        <v>0</v>
      </c>
      <c r="DC209" s="275">
        <f>VLOOKUP(C209,FPT!B:DA,36,0)</f>
        <v>0</v>
      </c>
      <c r="DD209" t="str">
        <f t="shared" si="372"/>
        <v/>
      </c>
      <c r="DE209" s="275">
        <f>VLOOKUP(C209,MOVI!C:DT,37,0)</f>
        <v>8</v>
      </c>
      <c r="DF209" s="275">
        <f>VLOOKUP(C209,FPT!B:DD,37,0)</f>
        <v>8</v>
      </c>
      <c r="DG209" t="str">
        <f t="shared" si="373"/>
        <v/>
      </c>
      <c r="DH209" s="275">
        <f>VLOOKUP(C209,MOVI!C:DT,38,0)</f>
        <v>0</v>
      </c>
      <c r="DI209" s="275">
        <f>VLOOKUP(C209,FPT!B:DG,38,0)</f>
        <v>0</v>
      </c>
      <c r="DJ209" t="str">
        <f t="shared" si="374"/>
        <v/>
      </c>
      <c r="DK209" s="275">
        <f>VLOOKUP(C209,MOVI!C:DT,39,0)</f>
        <v>8</v>
      </c>
      <c r="DL209" s="275">
        <f>VLOOKUP(C209,FPT!B:DJ,39,0)</f>
        <v>8</v>
      </c>
      <c r="DM209" t="str">
        <f t="shared" si="375"/>
        <v/>
      </c>
      <c r="DN209" s="275">
        <f>VLOOKUP(C209,MOVI!C:DT,40,0)</f>
        <v>16</v>
      </c>
      <c r="DO209" s="275">
        <f>VLOOKUP(C209,FPT!B:DM,40,0)</f>
        <v>16</v>
      </c>
      <c r="DP209" t="str">
        <f t="shared" si="376"/>
        <v/>
      </c>
      <c r="DQ209" s="275">
        <f>VLOOKUP(C209,MOVI!C:DT,41,0)</f>
        <v>8</v>
      </c>
      <c r="DR209" s="275">
        <f>VLOOKUP(C209,FPT!B:DP,41,0)</f>
        <v>8</v>
      </c>
      <c r="DS209" t="str">
        <f t="shared" si="377"/>
        <v/>
      </c>
      <c r="DT209" s="275">
        <f>VLOOKUP(C209,MOVI!C:DT,42,0)</f>
        <v>769231</v>
      </c>
      <c r="DU209" s="275">
        <f>ROUND(VLOOKUP(C209,FPT!B:DS,42,0),0)</f>
        <v>769231</v>
      </c>
      <c r="DV209" t="str">
        <f t="shared" si="378"/>
        <v/>
      </c>
      <c r="DW209" s="275">
        <f>VLOOKUP(C209,MOVI!C:DT,43,0)</f>
        <v>92308</v>
      </c>
      <c r="DX209" s="275">
        <f>VLOOKUP(C209,FPT!B:DV,43,0)</f>
        <v>92308</v>
      </c>
      <c r="DY209" t="str">
        <f t="shared" si="379"/>
        <v/>
      </c>
      <c r="DZ209" s="275">
        <f>VLOOKUP(C209,MOVI!C:DT,44,0)</f>
        <v>384615</v>
      </c>
      <c r="EA209" s="275">
        <f>VLOOKUP(C209,FPT!B:DY,44,0)</f>
        <v>384615</v>
      </c>
      <c r="EB209" t="str">
        <f t="shared" si="380"/>
        <v/>
      </c>
      <c r="EC209" s="275">
        <f>VLOOKUP(C209,MOVI!C:DT,45,0)</f>
        <v>1246154</v>
      </c>
      <c r="ED209" s="275">
        <f>ROUND(VLOOKUP(C209,FPT!B:EB,45,0),0)</f>
        <v>1246154</v>
      </c>
      <c r="EE209" t="str">
        <f t="shared" si="381"/>
        <v/>
      </c>
      <c r="EF209" s="275">
        <f>VLOOKUP(C209,MOVI!C:DT,46,0)</f>
        <v>0</v>
      </c>
      <c r="EG209" s="275">
        <f>VLOOKUP(C209,FPT!B:EE,46,0)</f>
        <v>0</v>
      </c>
      <c r="EH209" t="str">
        <f t="shared" si="382"/>
        <v/>
      </c>
      <c r="EI209" s="275">
        <f>VLOOKUP(C209,MOVI!C:DT,47,0)</f>
        <v>0</v>
      </c>
      <c r="EJ209" s="275">
        <f>VLOOKUP(C209,FPT!B:EH,47,0)</f>
        <v>0</v>
      </c>
      <c r="EK209" t="str">
        <f t="shared" si="383"/>
        <v/>
      </c>
      <c r="EL209" s="275">
        <f>VLOOKUP(C209,MOVI!C:DT,48,0)</f>
        <v>0</v>
      </c>
      <c r="EM209" s="275">
        <f>VLOOKUP(C209,FPT!B:EK,48,0)</f>
        <v>0</v>
      </c>
      <c r="EN209" t="str">
        <f t="shared" si="384"/>
        <v/>
      </c>
      <c r="EO209" s="275">
        <f>VLOOKUP(C209,MOVI!C:DT,49,0)</f>
        <v>0</v>
      </c>
      <c r="EP209" s="275">
        <f>VLOOKUP(C209,FPT!B:EN,49,0)</f>
        <v>0</v>
      </c>
      <c r="EQ209" t="str">
        <f t="shared" si="385"/>
        <v/>
      </c>
      <c r="ER209" s="275">
        <f>VLOOKUP(C209,MOVI!C:DT,50,0)</f>
        <v>0</v>
      </c>
      <c r="ES209" s="275">
        <f>VLOOKUP(C209,FPT!B:EQ,50,0)</f>
        <v>0</v>
      </c>
      <c r="ET209" t="str">
        <f t="shared" si="386"/>
        <v/>
      </c>
      <c r="EU209" s="275">
        <f>VLOOKUP(C209,MOVI!C:DT,51,0)</f>
        <v>0</v>
      </c>
      <c r="EV209" s="275">
        <f>VLOOKUP(C209,FPT!B:ET,51,0)</f>
        <v>0</v>
      </c>
      <c r="EW209" t="str">
        <f t="shared" si="387"/>
        <v/>
      </c>
      <c r="EX209" s="275">
        <f>VLOOKUP(C209,MOVI!C:DT,52,0)</f>
        <v>0</v>
      </c>
      <c r="EY209" s="275">
        <f>VLOOKUP(C209,FPT!B:EW,52,0)</f>
        <v>0</v>
      </c>
      <c r="EZ209" t="str">
        <f t="shared" si="388"/>
        <v/>
      </c>
      <c r="FA209" s="275">
        <f>VLOOKUP(C209,MOVI!C:DT,53,0)</f>
        <v>0</v>
      </c>
      <c r="FB209" s="275">
        <f>VLOOKUP(C209,FPT!B:EZ,53,0)</f>
        <v>0</v>
      </c>
      <c r="FC209" t="str">
        <f t="shared" si="389"/>
        <v/>
      </c>
      <c r="FD209" s="275">
        <f>VLOOKUP(C209,MOVI!C:DT,54,0)</f>
        <v>0</v>
      </c>
      <c r="FE209" s="275">
        <f>VLOOKUP(C209,FPT!B:FC,54,0)</f>
        <v>0</v>
      </c>
      <c r="FF209" t="str">
        <f t="shared" si="390"/>
        <v/>
      </c>
      <c r="FG209" s="275">
        <f>VLOOKUP(C209,MOVI!C:DT,55,0)</f>
        <v>42115</v>
      </c>
      <c r="FH209" s="275">
        <f>VLOOKUP(C209,FPT!B:FF,55,0)</f>
        <v>42115</v>
      </c>
      <c r="FI209" t="str">
        <f t="shared" si="391"/>
        <v/>
      </c>
      <c r="FJ209" s="275">
        <f>VLOOKUP(C209,MOVI!C:DT,56,0)</f>
        <v>42115</v>
      </c>
      <c r="FK209" s="275">
        <f>VLOOKUP(C209,FPT!B:FI,56,0)</f>
        <v>42115</v>
      </c>
      <c r="FL209" t="str">
        <f t="shared" si="392"/>
        <v/>
      </c>
      <c r="FM209" s="275">
        <f>VLOOKUP(C209,MOVI!C:DT,57,0)</f>
        <v>0</v>
      </c>
      <c r="FN209" s="275">
        <f>VLOOKUP(C209,FPT!B:FL,57,0)</f>
        <v>0</v>
      </c>
      <c r="FO209" t="str">
        <f t="shared" si="393"/>
        <v/>
      </c>
      <c r="FP209" s="275">
        <f>VLOOKUP(C209,MOVI!C:DT,58,0)</f>
        <v>0</v>
      </c>
      <c r="FQ209" s="275">
        <f>VLOOKUP(C209,FPT!B:FO,58,0)</f>
        <v>0</v>
      </c>
      <c r="FR209" t="str">
        <f t="shared" si="394"/>
        <v/>
      </c>
      <c r="FS209" s="275">
        <f>VLOOKUP(C209,MOVI!C:DT,59,0)</f>
        <v>0</v>
      </c>
      <c r="FT209" s="275">
        <f>VLOOKUP(C209,FPT!B:FR,59,0)</f>
        <v>0</v>
      </c>
      <c r="FU209" t="str">
        <f t="shared" si="395"/>
        <v/>
      </c>
      <c r="FV209" s="275">
        <f>VLOOKUP(C209,MOVI!C:DT,60,0)</f>
        <v>0</v>
      </c>
      <c r="FW209" s="275">
        <f>VLOOKUP(C209,FPT!B:FU,60,0)</f>
        <v>0</v>
      </c>
      <c r="FX209" t="str">
        <f t="shared" si="396"/>
        <v/>
      </c>
      <c r="FY209" s="275">
        <f>VLOOKUP(C209,MOVI!C:DT,61,0)</f>
        <v>0</v>
      </c>
      <c r="FZ209" s="275">
        <f>VLOOKUP(C209,FPT!B:FX,61,0)</f>
        <v>0</v>
      </c>
      <c r="GA209" t="str">
        <f t="shared" si="397"/>
        <v/>
      </c>
      <c r="GB209" s="275">
        <f>VLOOKUP(C209,MOVI!C:DT,62,0)</f>
        <v>0</v>
      </c>
      <c r="GC209" s="275">
        <f>VLOOKUP(C209,FPT!B:GA,62,0)</f>
        <v>0</v>
      </c>
      <c r="GD209" t="str">
        <f t="shared" si="398"/>
        <v/>
      </c>
      <c r="GE209" s="275">
        <f>VLOOKUP(C209,MOVI!C:DT,63,0)</f>
        <v>0</v>
      </c>
      <c r="GF209" s="275">
        <f>VLOOKUP(C209,FPT!B:GD,63,0)</f>
        <v>0</v>
      </c>
      <c r="GG209" t="str">
        <f t="shared" si="399"/>
        <v/>
      </c>
      <c r="GH209" s="275">
        <f>VLOOKUP(C209,MOVI!C:DT,64,0)</f>
        <v>0</v>
      </c>
      <c r="GI209" s="275">
        <f>VLOOKUP(C209,FPT!B:GG,64,0)</f>
        <v>0</v>
      </c>
      <c r="GJ209" t="str">
        <f t="shared" si="400"/>
        <v/>
      </c>
      <c r="GK209" s="275">
        <f>VLOOKUP(C209,MOVI!C:DT,65,0)</f>
        <v>0</v>
      </c>
      <c r="GL209" s="275">
        <f>VLOOKUP(C209,FPT!B:GJ,65,0)</f>
        <v>0</v>
      </c>
      <c r="GM209" t="str">
        <f t="shared" si="401"/>
        <v/>
      </c>
      <c r="GN209" s="275">
        <f>VLOOKUP(C209,MOVI!C:DT,66,0)</f>
        <v>0</v>
      </c>
      <c r="GO209" s="275">
        <f>VLOOKUP(C209,FPT!B:GM,66,0)</f>
        <v>0</v>
      </c>
      <c r="GP209" t="str">
        <f t="shared" si="402"/>
        <v/>
      </c>
      <c r="GQ209" s="275">
        <f>VLOOKUP(C209,MOVI!C:DT,67,0)</f>
        <v>0</v>
      </c>
      <c r="GR209" s="275">
        <f>VLOOKUP(C209,FPT!B:GP,67,0)</f>
        <v>0</v>
      </c>
      <c r="GS209" t="str">
        <f t="shared" si="403"/>
        <v/>
      </c>
      <c r="GT209" s="275">
        <f>VLOOKUP(C209,MOVI!C:DT,68,0)</f>
        <v>0</v>
      </c>
      <c r="GU209" s="275">
        <f>VLOOKUP(C209,FPT!B:GS,68,0)</f>
        <v>0</v>
      </c>
      <c r="GV209" t="str">
        <f t="shared" si="404"/>
        <v/>
      </c>
      <c r="GW209" s="275">
        <f>VLOOKUP(C209,MOVI!C:DT,69,0)</f>
        <v>0</v>
      </c>
      <c r="GX209" s="275">
        <f>VLOOKUP(C209,FPT!B:GV,69,0)</f>
        <v>0</v>
      </c>
      <c r="GY209" t="str">
        <f t="shared" si="405"/>
        <v/>
      </c>
      <c r="GZ209" s="275">
        <f>VLOOKUP(C209,MOVI!C:DT,70,0)</f>
        <v>0</v>
      </c>
      <c r="HA209" s="275">
        <f>VLOOKUP(C209,FPT!B:GY,70,0)</f>
        <v>0</v>
      </c>
      <c r="HB209" t="str">
        <f t="shared" si="406"/>
        <v/>
      </c>
      <c r="HC209" s="275">
        <f>VLOOKUP(C209,MOVI!C:DT,71,0)</f>
        <v>1288269</v>
      </c>
      <c r="HD209" s="275">
        <f>ROUND(VLOOKUP(C209,FPT!B:HB,71,0),0)</f>
        <v>1288269</v>
      </c>
      <c r="HE209" t="str">
        <f t="shared" si="407"/>
        <v/>
      </c>
      <c r="HF209" s="275">
        <f>ROUND(VLOOKUP(C209,MOVI!C:DT,72,0),0)</f>
        <v>192308</v>
      </c>
      <c r="HG209" s="275">
        <f>ROUND(VLOOKUP(C209,FPT!B:HE,72,0),0)</f>
        <v>192308</v>
      </c>
      <c r="HH209" t="str">
        <f t="shared" si="408"/>
        <v/>
      </c>
      <c r="HI209" s="275">
        <f>VLOOKUP(C209,MOVI!C:DT,73,0)</f>
        <v>0</v>
      </c>
      <c r="HJ209" s="275">
        <f>VLOOKUP(C209,FPT!B:HH,73,0)</f>
        <v>0</v>
      </c>
      <c r="HK209" t="str">
        <f t="shared" si="409"/>
        <v/>
      </c>
      <c r="HL209" s="275">
        <f>VLOOKUP(C209,MOVI!C:DT,74,0)</f>
        <v>42115</v>
      </c>
      <c r="HM209" s="275">
        <f>VLOOKUP(C209,FPT!B:HK,74,0)</f>
        <v>42115</v>
      </c>
      <c r="HN209" t="str">
        <f t="shared" si="410"/>
        <v/>
      </c>
      <c r="HO209" s="275">
        <f>VLOOKUP(C209,MOVI!C:DT,75,0)</f>
        <v>11000000</v>
      </c>
      <c r="HP209" s="275">
        <f>VLOOKUP(C209,FPT!B:HN,75,0)</f>
        <v>11000000</v>
      </c>
      <c r="HQ209" t="str">
        <f t="shared" si="411"/>
        <v/>
      </c>
      <c r="HR209" s="275">
        <f>VLOOKUP(C209,MOVI!C:DT,76,0)</f>
        <v>0</v>
      </c>
      <c r="HS209" s="275">
        <f>VLOOKUP(C209,FPT!B:HQ,76,0)</f>
        <v>0</v>
      </c>
      <c r="HT209" t="str">
        <f t="shared" si="412"/>
        <v/>
      </c>
      <c r="HU209" s="275">
        <f>VLOOKUP(C209,MOVI!C:DT,77,0)</f>
        <v>0</v>
      </c>
      <c r="HV209" s="275">
        <f>VLOOKUP(C209,FPT!B:HT,77,0)</f>
        <v>0</v>
      </c>
      <c r="HW209" t="str">
        <f t="shared" si="413"/>
        <v/>
      </c>
      <c r="HX209" s="274">
        <f>VLOOKUP(C209,MOVI!C:CB,78,0)</f>
        <v>0</v>
      </c>
      <c r="HY209" s="261">
        <f>VLOOKUP(C209,FPT!$B:$CA,78,0)</f>
        <v>0</v>
      </c>
      <c r="HZ209" t="str">
        <f t="shared" si="414"/>
        <v/>
      </c>
      <c r="IA209" s="275">
        <f>VLOOKUP(C209,MOVI!C:CD,79,0)</f>
        <v>0</v>
      </c>
      <c r="IB209" s="275">
        <f>VLOOKUP(C209,FPT!B:HZ,79,0)</f>
        <v>0</v>
      </c>
      <c r="IC209" t="str">
        <f t="shared" si="415"/>
        <v/>
      </c>
      <c r="ID209" s="275">
        <f>VLOOKUP(C209,MOVI!C:CD,80,0)</f>
        <v>0</v>
      </c>
      <c r="IE209" s="275">
        <f>VLOOKUP(C209,FPT!B:IC,80,0)</f>
        <v>0</v>
      </c>
      <c r="IF209" t="str">
        <f t="shared" si="416"/>
        <v/>
      </c>
      <c r="IG209" s="275">
        <f>VLOOKUP(C209,MOVI!C:DT,81,0)</f>
        <v>0</v>
      </c>
      <c r="IH209" s="275">
        <f>VLOOKUP(C209,FPT!B:IF,81,0)</f>
        <v>0</v>
      </c>
      <c r="II209" t="str">
        <f t="shared" si="417"/>
        <v/>
      </c>
      <c r="IJ209" s="275">
        <f>VLOOKUP(C209,MOVI!C:DT,82,0)</f>
        <v>0</v>
      </c>
      <c r="IK209" s="275">
        <f>VLOOKUP(C209,FPT!B:II,82,0)</f>
        <v>0</v>
      </c>
      <c r="IL209" t="str">
        <f t="shared" si="418"/>
        <v/>
      </c>
      <c r="IM209" s="275">
        <f>ROUND(VLOOKUP(C209,MOVI!C:DT,83,0),0)</f>
        <v>11234423</v>
      </c>
      <c r="IN209" s="275">
        <f>ROUND(VLOOKUP(C209,FPT!B:IL,83,0),0)</f>
        <v>11234423</v>
      </c>
      <c r="IO209" t="str">
        <f t="shared" si="419"/>
        <v/>
      </c>
      <c r="IP209" s="275">
        <f>VLOOKUP(C209,MOVI!C:DT,84,0)</f>
        <v>0</v>
      </c>
      <c r="IQ209" s="275">
        <f>VLOOKUP(C209,FPT!B:IO,84,0)</f>
        <v>0</v>
      </c>
      <c r="IR209" t="str">
        <f t="shared" si="420"/>
        <v/>
      </c>
      <c r="IS209" s="275">
        <f>ROUND(VLOOKUP(C209,MOVI!C:DT,85,0),0)</f>
        <v>0</v>
      </c>
      <c r="IT209" s="275">
        <f>ROUND(VLOOKUP(C209,FPT!B:IR,85,0),0)</f>
        <v>0</v>
      </c>
      <c r="IU209" t="str">
        <f t="shared" si="421"/>
        <v/>
      </c>
      <c r="IV209" s="275">
        <f>VLOOKUP(C209,MOVI!C:DT,86,0)</f>
        <v>0</v>
      </c>
      <c r="IW209" s="275">
        <f>VLOOKUP(C209,FPT!B:IU,86,0)</f>
        <v>0</v>
      </c>
      <c r="IX209" t="str">
        <f t="shared" si="422"/>
        <v/>
      </c>
      <c r="IY209" s="275">
        <f>ROUND(VLOOKUP(C209,MOVI!C:DT,87,0),0)</f>
        <v>0</v>
      </c>
      <c r="IZ209" s="275">
        <f>ROUND(VLOOKUP(C209,FPT!B:IX,87,0),0)</f>
        <v>0</v>
      </c>
      <c r="JA209" t="str">
        <f t="shared" si="423"/>
        <v/>
      </c>
      <c r="JB209" s="275">
        <f>VLOOKUP(C209,MOVI!C:DT,88,0)</f>
        <v>0</v>
      </c>
      <c r="JC209" s="275">
        <f>VLOOKUP(C209,FPT!B:JA,88,0)</f>
        <v>0</v>
      </c>
      <c r="JD209" t="str">
        <f t="shared" si="424"/>
        <v/>
      </c>
      <c r="JE209" s="275">
        <f>VLOOKUP(C209,MOVI!C:DT,89,0)</f>
        <v>0</v>
      </c>
      <c r="JF209" s="275">
        <f>VLOOKUP(C209,FPT!B:JD,89,0)</f>
        <v>0</v>
      </c>
      <c r="JG209" t="str">
        <f t="shared" si="425"/>
        <v/>
      </c>
      <c r="JH209" s="275">
        <f>VLOOKUP(C209,MOVI!C:DT,90,0)</f>
        <v>0</v>
      </c>
      <c r="JI209" s="275">
        <f>VLOOKUP(C209,FPT!B:JG,90,0)</f>
        <v>0</v>
      </c>
      <c r="JJ209" t="str">
        <f t="shared" si="426"/>
        <v/>
      </c>
      <c r="JK209" s="275">
        <f>VLOOKUP(C209,MOVI!C:DT,91,0)</f>
        <v>0</v>
      </c>
      <c r="JL209" s="275">
        <f>VLOOKUP(C209,FPT!B:JJ,91,0)</f>
        <v>0</v>
      </c>
      <c r="JM209" t="str">
        <f t="shared" si="427"/>
        <v/>
      </c>
      <c r="JN209" s="275">
        <f>VLOOKUP(C209,MOVI!C:DT,92,0)</f>
        <v>0</v>
      </c>
      <c r="JO209" s="275">
        <f>VLOOKUP(C209,FPT!B:JM,92,0)</f>
        <v>0</v>
      </c>
      <c r="JP209" t="str">
        <f t="shared" si="428"/>
        <v/>
      </c>
      <c r="JQ209" s="275">
        <f>VLOOKUP(C209,MOVI!C:DT,93,0)</f>
        <v>0</v>
      </c>
      <c r="JR209" s="275">
        <f>VLOOKUP(C209,FPT!B:JP,93,0)</f>
        <v>0</v>
      </c>
      <c r="JS209" t="str">
        <f t="shared" si="429"/>
        <v/>
      </c>
      <c r="JT209" s="275">
        <f>VLOOKUP(C209,MOVI!C:DT,94,0)</f>
        <v>0</v>
      </c>
      <c r="JU209" s="275">
        <f>VLOOKUP(C209,FPT!B:JS,94,0)</f>
        <v>0</v>
      </c>
      <c r="JV209" t="str">
        <f t="shared" si="430"/>
        <v/>
      </c>
      <c r="JW209" s="275">
        <f>VLOOKUP(C209,MOVI!C:DT,95,0)</f>
        <v>1288269</v>
      </c>
      <c r="JX209" s="275">
        <f>VLOOKUP(C209,FPT!B:JV,95,0)</f>
        <v>1288269</v>
      </c>
      <c r="JY209" t="str">
        <f t="shared" si="431"/>
        <v/>
      </c>
      <c r="JZ209" s="275">
        <f>VLOOKUP(C209,MOVI!C:DT,96,0)</f>
        <v>0</v>
      </c>
      <c r="KA209" s="275">
        <f>VLOOKUP(C209,FPT!B:JY,96,0)</f>
        <v>0</v>
      </c>
      <c r="KB209" t="str">
        <f t="shared" si="432"/>
        <v/>
      </c>
      <c r="KC209" s="275">
        <f>VLOOKUP(C209,MOVI!C:DT,97,0)</f>
        <v>1288269</v>
      </c>
      <c r="KD209" s="275">
        <f>VLOOKUP(C209,FPT!B:KB,97,0)</f>
        <v>1288269</v>
      </c>
      <c r="KE209" t="str">
        <f t="shared" si="433"/>
        <v/>
      </c>
      <c r="KF209" s="275">
        <f>VLOOKUP(C209,MOVI!C:DT,98,0)</f>
        <v>0</v>
      </c>
      <c r="KG209" s="275">
        <f>VLOOKUP(C209,FPT!B:KE,98,0)</f>
        <v>0</v>
      </c>
      <c r="KH209" t="str">
        <f t="shared" si="434"/>
        <v/>
      </c>
      <c r="KI209" s="275">
        <f>VLOOKUP(C209,MOVI!C:DT,99,0)</f>
        <v>0</v>
      </c>
      <c r="KJ209" s="275">
        <f>VLOOKUP(C209,FPT!B:KH,99,0)</f>
        <v>0</v>
      </c>
      <c r="KK209" t="str">
        <f t="shared" si="435"/>
        <v/>
      </c>
      <c r="KL209" s="275">
        <f>VLOOKUP(C209,MOVI!C:DT,100,0)</f>
        <v>0</v>
      </c>
      <c r="KM209" s="275">
        <f>VLOOKUP(C209,FPT!B:KK,100,0)</f>
        <v>0</v>
      </c>
      <c r="KN209" t="str">
        <f t="shared" si="436"/>
        <v/>
      </c>
      <c r="KO209" s="275">
        <f>VLOOKUP(C209,MOVI!C:DT,101,0)</f>
        <v>0</v>
      </c>
      <c r="KP209" s="275">
        <f>VLOOKUP(C209,FPT!B:KN,101,0)</f>
        <v>0</v>
      </c>
      <c r="KQ209" t="str">
        <f t="shared" si="437"/>
        <v/>
      </c>
      <c r="KR209" s="275">
        <f>VLOOKUP(C209,MOVI!C:DT,102,0)</f>
        <v>0</v>
      </c>
      <c r="KS209" s="275">
        <f>VLOOKUP(C209,FPT!B:KQ,102,0)</f>
        <v>0</v>
      </c>
      <c r="KT209" t="str">
        <f t="shared" si="438"/>
        <v/>
      </c>
      <c r="KU209" s="275">
        <f>VLOOKUP(C209,MOVI!C:DT,103,0)</f>
        <v>0</v>
      </c>
      <c r="KV209" s="275">
        <f>VLOOKUP(C209,FPT!B:KT,103,0)</f>
        <v>0</v>
      </c>
      <c r="KW209" t="str">
        <f t="shared" si="439"/>
        <v/>
      </c>
      <c r="KX209" s="275">
        <f>VLOOKUP(C209,MOVI!C:DT,104,0)</f>
        <v>0</v>
      </c>
      <c r="KY209" s="275">
        <f>VLOOKUP(C209,FPT!B:KW,104,0)</f>
        <v>0</v>
      </c>
      <c r="KZ209" t="str">
        <f t="shared" si="440"/>
        <v/>
      </c>
      <c r="LA209" s="275">
        <f>VLOOKUP(C209,MOVI!C:DT,105,0)</f>
        <v>0</v>
      </c>
      <c r="LB209" s="275">
        <f>VLOOKUP(C209,FPT!B:KZ,105,0)</f>
        <v>0</v>
      </c>
      <c r="LC209" t="str">
        <f t="shared" si="441"/>
        <v/>
      </c>
      <c r="LD209" s="275">
        <f>VLOOKUP(C209,MOVI!C:DT,106,0)</f>
        <v>1288269</v>
      </c>
      <c r="LE209" s="275">
        <f>VLOOKUP(C209,FPT!B:LC,106,0)</f>
        <v>1288269</v>
      </c>
      <c r="LF209" t="str">
        <f t="shared" si="442"/>
        <v/>
      </c>
      <c r="LG209" s="273">
        <f>VLOOKUP(C209,MOVI!C:DT,107,0)</f>
        <v>0</v>
      </c>
      <c r="LH209" s="273">
        <f>VLOOKUP(C209,FPT!B:LF,107,0)</f>
        <v>0</v>
      </c>
      <c r="LI209" t="str">
        <f t="shared" si="443"/>
        <v/>
      </c>
      <c r="LJ209" t="str">
        <f>VLOOKUP(C209,MOVI!C:DV,108,0)</f>
        <v>MoviSouthSales</v>
      </c>
      <c r="LK209" s="252" t="str">
        <f>VLOOKUP(C209,FPT!B:LI,108,0)</f>
        <v>MoviSouthSales</v>
      </c>
      <c r="LL209" t="str">
        <f t="shared" si="444"/>
        <v/>
      </c>
      <c r="LM209" s="275">
        <f>ROUND(VLOOKUP(C209,MOVI!C:DV,109,0),0)</f>
        <v>416667</v>
      </c>
      <c r="LN209" s="275">
        <f>ROUND(VLOOKUP(C209,FPT!B:LL,109,0),0)</f>
        <v>416667</v>
      </c>
      <c r="LO209" t="str">
        <f t="shared" si="445"/>
        <v/>
      </c>
      <c r="LP209" t="str">
        <f>VLOOKUP(C209,MOVI!C:DV,110,0)</f>
        <v>HO</v>
      </c>
      <c r="LQ209" s="247" t="str">
        <f>VLOOKUP(C209,FPT!B:LO,110,0)</f>
        <v>HO</v>
      </c>
      <c r="LR209" t="str">
        <f t="shared" si="446"/>
        <v/>
      </c>
      <c r="LS209">
        <f>MOVI!DI204</f>
        <v>0</v>
      </c>
      <c r="LV209">
        <f>MOVI!DJ204</f>
        <v>0</v>
      </c>
      <c r="LW209">
        <f>MOVI!DK204</f>
        <v>0</v>
      </c>
      <c r="LX209">
        <f>MOVI!DL204</f>
        <v>0</v>
      </c>
      <c r="LY209">
        <f>MOVI!DM204</f>
        <v>0</v>
      </c>
      <c r="LZ209">
        <f>MOVI!DN204</f>
        <v>0</v>
      </c>
      <c r="MA209">
        <f>MOVI!DO204</f>
        <v>0</v>
      </c>
      <c r="MB209" t="str">
        <f>MOVI!DP204</f>
        <v>HO</v>
      </c>
      <c r="MC209">
        <f>MOVI!DQ204</f>
        <v>0</v>
      </c>
      <c r="MD209">
        <f>MOVI!DR204</f>
        <v>0</v>
      </c>
      <c r="ME209" t="str">
        <f>VLOOKUP(C209,MOVI!C:DV,121,0)</f>
        <v>Group 1</v>
      </c>
      <c r="MF209" s="252" t="str">
        <f>VLOOKUP(C209,FPT!B:MD,111,0)</f>
        <v>Group 1</v>
      </c>
      <c r="MG209" t="str">
        <f t="shared" si="339"/>
        <v/>
      </c>
      <c r="MH209" t="str">
        <f>VLOOKUP(C209,MOVI!C:DT,122,0)</f>
        <v>MoviSouthGroup 1</v>
      </c>
      <c r="MI209" s="252" t="str">
        <f>VLOOKUP(C209,FPT!B:DS,112,0)</f>
        <v>MoviSouthGroup 1</v>
      </c>
      <c r="MJ209" t="str">
        <f t="shared" si="447"/>
        <v/>
      </c>
    </row>
    <row r="210" spans="1:348" x14ac:dyDescent="0.25">
      <c r="A210">
        <v>202</v>
      </c>
      <c r="B210" s="48">
        <v>5976</v>
      </c>
      <c r="C210" s="271" t="s">
        <v>1072</v>
      </c>
      <c r="D210" t="str">
        <f>VLOOKUP(C210,MOVI!C:D,2,0)</f>
        <v>Trần Thỵ Thu Thúy</v>
      </c>
      <c r="E210" t="str">
        <f>VLOOKUP(C210,FPT!B:C,2,0)</f>
        <v>Trần Thỵ Thu Thúy</v>
      </c>
      <c r="F210" t="str">
        <f t="shared" si="340"/>
        <v/>
      </c>
      <c r="G210" t="str">
        <f>VLOOKUP(C210,MOVI!C:E,3,0)</f>
        <v>Sales</v>
      </c>
      <c r="H210" t="str">
        <f>VLOOKUP(C210,FPT!B:F,3,0)</f>
        <v>Sales</v>
      </c>
      <c r="I210" t="str">
        <f t="shared" si="341"/>
        <v/>
      </c>
      <c r="J210" t="str">
        <f>VLOOKUP(C210,MOVI!C:H,4,0)</f>
        <v>Telesales</v>
      </c>
      <c r="K210" t="str">
        <f>VLOOKUP(C210,FPT!B:I,4,0)</f>
        <v>Telesales</v>
      </c>
      <c r="L210" t="str">
        <f t="shared" si="342"/>
        <v/>
      </c>
      <c r="M210" t="str">
        <f>VLOOKUP(C210,MOVI!C:DT,5,0)</f>
        <v>Associate</v>
      </c>
      <c r="N210" t="str">
        <f>VLOOKUP(C210,FPT!B:L,5,0)</f>
        <v>Associate</v>
      </c>
      <c r="O210" t="str">
        <f t="shared" si="343"/>
        <v/>
      </c>
      <c r="P210" t="str">
        <f>VLOOKUP(C210,MOVI!C:DT,6,0)</f>
        <v>Telesales</v>
      </c>
      <c r="Q210" t="str">
        <f>VLOOKUP(C210,FPT!B:O,6,0)</f>
        <v>Telesales</v>
      </c>
      <c r="R210" t="str">
        <f t="shared" si="344"/>
        <v/>
      </c>
      <c r="S210" t="str">
        <f>VLOOKUP(C210,MOVI!C:DT,7,0)</f>
        <v>South</v>
      </c>
      <c r="T210" t="str">
        <f>VLOOKUP(C210,FPT!B:R,7,0)</f>
        <v>South</v>
      </c>
      <c r="U210" t="str">
        <f t="shared" si="345"/>
        <v/>
      </c>
      <c r="V210" t="str">
        <f>VLOOKUP(C210,MOVI!C:DT,8,0)</f>
        <v>Movi</v>
      </c>
      <c r="W210" t="str">
        <f>VLOOKUP(C210,FPT!B:U,8,0)</f>
        <v>Movi</v>
      </c>
      <c r="X210" t="str">
        <f t="shared" si="346"/>
        <v/>
      </c>
      <c r="Y210" t="str">
        <f>VLOOKUP(C210,MOVI!C:DT,9,0)</f>
        <v>Full-time</v>
      </c>
      <c r="Z210" t="str">
        <f>VLOOKUP(C210,FPT!B:X,9,0)</f>
        <v>Full-time</v>
      </c>
      <c r="AA210" t="str">
        <f t="shared" si="347"/>
        <v/>
      </c>
      <c r="AB210" t="str">
        <f>VLOOKUP(C210,MOVI!C:DT,10,0)</f>
        <v>Permanent</v>
      </c>
      <c r="AC210" t="str">
        <f>VLOOKUP(C210,FPT!B:AA,10,0)</f>
        <v>Permanent</v>
      </c>
      <c r="AD210" t="str">
        <f t="shared" si="348"/>
        <v/>
      </c>
      <c r="AE210" s="247">
        <f>VLOOKUP(C210,MOVI!C:DT,11,0)</f>
        <v>44103</v>
      </c>
      <c r="AF210" s="247">
        <f>VLOOKUP(C210,FPT!B:AD,11,0)</f>
        <v>44103</v>
      </c>
      <c r="AG210" t="str">
        <f t="shared" si="349"/>
        <v/>
      </c>
      <c r="AH210" s="260" t="str">
        <f>VLOOKUP(C210,MOVI!C:DT,12,0)</f>
        <v/>
      </c>
      <c r="AI210" s="260"/>
      <c r="AJ210" t="str">
        <f t="shared" si="449"/>
        <v/>
      </c>
      <c r="AK210">
        <f>VLOOKUP(C210,MOVI!C:DT,13,0)</f>
        <v>0</v>
      </c>
      <c r="AL210" s="247">
        <f>VLOOKUP(C210,FPT!B:AJ,13,0)</f>
        <v>0</v>
      </c>
      <c r="AM210" t="str">
        <f t="shared" si="448"/>
        <v/>
      </c>
      <c r="AN210" s="247">
        <f>VLOOKUP(C210,MOVI!C:DT,14,0)</f>
        <v>0</v>
      </c>
      <c r="AO210" s="247">
        <f>VLOOKUP(C210,FPT!B:AM,14,0)</f>
        <v>0</v>
      </c>
      <c r="AP210" t="str">
        <f t="shared" si="350"/>
        <v/>
      </c>
      <c r="AQ210" t="str">
        <f>VLOOKUP(C210,MOVI!C:DT,15,0)</f>
        <v>LC</v>
      </c>
      <c r="AR210" s="247">
        <f>VLOOKUP(C210,FPT!B:AP,15,0)</f>
        <v>0</v>
      </c>
      <c r="AS210" t="str">
        <f t="shared" si="351"/>
        <v>Lệch</v>
      </c>
      <c r="AT210" s="282" t="str">
        <f>VLOOKUP(C210,MOVI!C:DT,16,0)</f>
        <v>LTTP</v>
      </c>
      <c r="AU210" s="247" t="str">
        <f>VLOOKUP(C210,FPT!B:AS,16,0)</f>
        <v>LTTP</v>
      </c>
      <c r="AV210" t="str">
        <f t="shared" si="352"/>
        <v/>
      </c>
      <c r="AW210" t="str">
        <f>VLOOKUP(C210,MOVI!C:DT,17,0)</f>
        <v>L</v>
      </c>
      <c r="AX210" s="247" t="str">
        <f>VLOOKUP(C210,FPT!B:AV,17,0)</f>
        <v>L</v>
      </c>
      <c r="AY210" t="str">
        <f t="shared" si="353"/>
        <v/>
      </c>
      <c r="AZ210">
        <f>VLOOKUP(C210,MOVI!C:DT,18,0)</f>
        <v>0</v>
      </c>
      <c r="BA210" s="247">
        <f>VLOOKUP(C210,FPT!B:AY,18,0)</f>
        <v>0</v>
      </c>
      <c r="BB210" t="str">
        <f t="shared" si="354"/>
        <v/>
      </c>
      <c r="BC210" s="275">
        <f>VLOOKUP(C210,MOVI!C:DT,19,0)</f>
        <v>5000000</v>
      </c>
      <c r="BD210" s="275">
        <f>VLOOKUP(C210,FPT!B:BB,19,0)</f>
        <v>5000000</v>
      </c>
      <c r="BE210" t="str">
        <f t="shared" si="355"/>
        <v/>
      </c>
      <c r="BF210">
        <f>VLOOKUP(C210,MOVI!C:DT,20,0)</f>
        <v>0</v>
      </c>
      <c r="BG210" s="252">
        <f>VLOOKUP(C210,FPT!B:BE,20,0)</f>
        <v>0</v>
      </c>
      <c r="BH210" t="str">
        <f t="shared" si="356"/>
        <v/>
      </c>
      <c r="BI210" s="275">
        <f>VLOOKUP(C210,MOVI!C:DT,21,0)</f>
        <v>5000000</v>
      </c>
      <c r="BJ210" s="275">
        <f>VLOOKUP(C210,FPT!B:BH,21,0)</f>
        <v>5000000</v>
      </c>
      <c r="BK210" t="str">
        <f t="shared" si="357"/>
        <v/>
      </c>
      <c r="BL210" s="275">
        <f>VLOOKUP(C210,MOVI!C:DT,22,0)</f>
        <v>0</v>
      </c>
      <c r="BM210" s="275">
        <f>VLOOKUP(C210,FPT!B:BK,22,0)</f>
        <v>0</v>
      </c>
      <c r="BN210" t="str">
        <f t="shared" si="358"/>
        <v/>
      </c>
      <c r="BO210" s="275">
        <f>VLOOKUP(C210,MOVI!C:DT,23,0)</f>
        <v>0</v>
      </c>
      <c r="BP210" s="275">
        <f>VLOOKUP(C210,FPT!B:BN,23,0)</f>
        <v>0</v>
      </c>
      <c r="BQ210" t="str">
        <f t="shared" si="359"/>
        <v/>
      </c>
      <c r="BR210" s="275">
        <f>VLOOKUP(C210,MOVI!C:DT,24,0)</f>
        <v>0</v>
      </c>
      <c r="BS210" s="275">
        <f>VLOOKUP(C210,FPT!B:BQ,24,0)</f>
        <v>0</v>
      </c>
      <c r="BT210" t="str">
        <f t="shared" si="360"/>
        <v/>
      </c>
      <c r="BU210" s="275">
        <f>VLOOKUP(C210,MOVI!C:DT,25,0)</f>
        <v>0</v>
      </c>
      <c r="BV210" s="275">
        <f>VLOOKUP(C210,FPT!B:BT,25,0)</f>
        <v>0</v>
      </c>
      <c r="BW210" t="str">
        <f t="shared" si="361"/>
        <v/>
      </c>
      <c r="BX210" s="275">
        <f>VLOOKUP(C210,MOVI!C:DT,26,0)</f>
        <v>0</v>
      </c>
      <c r="BY210" s="275">
        <f>VLOOKUP(C210,FPT!B:BW,26,0)</f>
        <v>0</v>
      </c>
      <c r="BZ210" t="str">
        <f t="shared" si="362"/>
        <v/>
      </c>
      <c r="CA210" s="275">
        <f>VLOOKUP(C210,MOVI!C:DT,27,0)</f>
        <v>730000</v>
      </c>
      <c r="CB210" s="275">
        <f>VLOOKUP(C210,FPT!B:BZ,27,0)</f>
        <v>730000</v>
      </c>
      <c r="CC210" t="str">
        <f t="shared" si="363"/>
        <v/>
      </c>
      <c r="CD210" s="275">
        <f>VLOOKUP(C210,MOVI!C:DT,28,0)</f>
        <v>730000</v>
      </c>
      <c r="CE210" s="275">
        <f>VLOOKUP(C210,FPT!B:CC,28,0)</f>
        <v>730000</v>
      </c>
      <c r="CF210" t="str">
        <f t="shared" si="364"/>
        <v/>
      </c>
      <c r="CG210" t="str">
        <f>VLOOKUP(C210,MOVI!C:DT,29,0)</f>
        <v>CN</v>
      </c>
      <c r="CH210" s="252" t="str">
        <f>VLOOKUP(C210,FPT!B:CF,29,0)</f>
        <v>CN</v>
      </c>
      <c r="CI210" t="str">
        <f t="shared" si="365"/>
        <v/>
      </c>
      <c r="CJ210">
        <f>VLOOKUP(C210,MOVI!C:DT,30,0)</f>
        <v>26</v>
      </c>
      <c r="CK210" s="252">
        <f>VLOOKUP(C210,FPT!B:CI,30,0)</f>
        <v>26</v>
      </c>
      <c r="CL210" t="str">
        <f t="shared" si="366"/>
        <v/>
      </c>
      <c r="CM210">
        <f>VLOOKUP(C210,MOVI!C:DT,31,0)</f>
        <v>26</v>
      </c>
      <c r="CN210" s="252">
        <f>VLOOKUP(C210,FPT!B:CL,31,0)</f>
        <v>26</v>
      </c>
      <c r="CO210" t="str">
        <f t="shared" si="367"/>
        <v/>
      </c>
      <c r="CP210" s="275">
        <f>VLOOKUP(C210,MOVI!C:DT,32,0)</f>
        <v>0</v>
      </c>
      <c r="CQ210" s="275">
        <f>VLOOKUP(C210,FPT!B:CO,32,0)</f>
        <v>0</v>
      </c>
      <c r="CR210" t="str">
        <f t="shared" si="368"/>
        <v/>
      </c>
      <c r="CS210" s="275">
        <f>VLOOKUP(C210,MOVI!C:DT,33,0)</f>
        <v>0</v>
      </c>
      <c r="CT210" s="275">
        <f>VLOOKUP(C210,FPT!B:CR,33,0)</f>
        <v>0</v>
      </c>
      <c r="CU210" t="str">
        <f t="shared" si="369"/>
        <v/>
      </c>
      <c r="CV210" s="275">
        <f>VLOOKUP(C210,MOVI!C:DT,34,0)</f>
        <v>0</v>
      </c>
      <c r="CW210" s="275">
        <f>VLOOKUP(C210,FPT!B:CU,34,0)</f>
        <v>0</v>
      </c>
      <c r="CX210" t="str">
        <f t="shared" si="370"/>
        <v/>
      </c>
      <c r="CY210" s="275">
        <f>VLOOKUP(C210,MOVI!C:DT,35,0)</f>
        <v>26</v>
      </c>
      <c r="CZ210" s="275">
        <f>VLOOKUP(C210,FPT!B:CX,35,0)</f>
        <v>26</v>
      </c>
      <c r="DA210" t="str">
        <f t="shared" si="371"/>
        <v/>
      </c>
      <c r="DB210" s="275">
        <f>VLOOKUP(C210,MOVI!C:DT,36,0)</f>
        <v>0</v>
      </c>
      <c r="DC210" s="275">
        <f>VLOOKUP(C210,FPT!B:DA,36,0)</f>
        <v>0</v>
      </c>
      <c r="DD210" t="str">
        <f t="shared" si="372"/>
        <v/>
      </c>
      <c r="DE210" s="275">
        <f>VLOOKUP(C210,MOVI!C:DT,37,0)</f>
        <v>20</v>
      </c>
      <c r="DF210" s="275">
        <f>VLOOKUP(C210,FPT!B:DD,37,0)</f>
        <v>20</v>
      </c>
      <c r="DG210" t="str">
        <f t="shared" si="373"/>
        <v/>
      </c>
      <c r="DH210" s="275">
        <f>VLOOKUP(C210,MOVI!C:DT,38,0)</f>
        <v>0</v>
      </c>
      <c r="DI210" s="275">
        <f>VLOOKUP(C210,FPT!B:DG,38,0)</f>
        <v>0</v>
      </c>
      <c r="DJ210" t="str">
        <f t="shared" si="374"/>
        <v/>
      </c>
      <c r="DK210" s="275">
        <f>VLOOKUP(C210,MOVI!C:DT,39,0)</f>
        <v>20</v>
      </c>
      <c r="DL210" s="275">
        <f>VLOOKUP(C210,FPT!B:DJ,39,0)</f>
        <v>20</v>
      </c>
      <c r="DM210" t="str">
        <f t="shared" si="375"/>
        <v/>
      </c>
      <c r="DN210" s="275">
        <f>VLOOKUP(C210,MOVI!C:DT,40,0)</f>
        <v>40</v>
      </c>
      <c r="DO210" s="275">
        <f>VLOOKUP(C210,FPT!B:DM,40,0)</f>
        <v>40</v>
      </c>
      <c r="DP210" t="str">
        <f t="shared" si="376"/>
        <v/>
      </c>
      <c r="DQ210" s="275">
        <f>VLOOKUP(C210,MOVI!C:DT,41,0)</f>
        <v>20</v>
      </c>
      <c r="DR210" s="275">
        <f>VLOOKUP(C210,FPT!B:DP,41,0)</f>
        <v>20</v>
      </c>
      <c r="DS210" t="str">
        <f t="shared" si="377"/>
        <v/>
      </c>
      <c r="DT210" s="275">
        <f>VLOOKUP(C210,MOVI!C:DT,42,0)</f>
        <v>5000000</v>
      </c>
      <c r="DU210" s="275">
        <f>ROUND(VLOOKUP(C210,FPT!B:DS,42,0),0)</f>
        <v>5000000</v>
      </c>
      <c r="DV210" t="str">
        <f t="shared" si="378"/>
        <v/>
      </c>
      <c r="DW210" s="275">
        <f>VLOOKUP(C210,MOVI!C:DT,43,0)</f>
        <v>0</v>
      </c>
      <c r="DX210" s="275">
        <f>VLOOKUP(C210,FPT!B:DV,43,0)</f>
        <v>0</v>
      </c>
      <c r="DY210" t="str">
        <f t="shared" si="379"/>
        <v/>
      </c>
      <c r="DZ210" s="275">
        <f>VLOOKUP(C210,MOVI!C:DT,44,0)</f>
        <v>961538</v>
      </c>
      <c r="EA210" s="275">
        <f>VLOOKUP(C210,FPT!B:DY,44,0)</f>
        <v>961538</v>
      </c>
      <c r="EB210" t="str">
        <f t="shared" si="380"/>
        <v/>
      </c>
      <c r="EC210" s="275">
        <f>VLOOKUP(C210,MOVI!C:DT,45,0)</f>
        <v>5961538</v>
      </c>
      <c r="ED210" s="275">
        <f>ROUND(VLOOKUP(C210,FPT!B:EB,45,0),0)</f>
        <v>5961538</v>
      </c>
      <c r="EE210" t="str">
        <f t="shared" si="381"/>
        <v/>
      </c>
      <c r="EF210" s="275">
        <f>VLOOKUP(C210,MOVI!C:DT,46,0)</f>
        <v>0</v>
      </c>
      <c r="EG210" s="275">
        <f>VLOOKUP(C210,FPT!B:EE,46,0)</f>
        <v>0</v>
      </c>
      <c r="EH210" t="str">
        <f t="shared" si="382"/>
        <v/>
      </c>
      <c r="EI210" s="275">
        <f>VLOOKUP(C210,MOVI!C:DT,47,0)</f>
        <v>0</v>
      </c>
      <c r="EJ210" s="275">
        <f>VLOOKUP(C210,FPT!B:EH,47,0)</f>
        <v>0</v>
      </c>
      <c r="EK210" t="str">
        <f t="shared" si="383"/>
        <v/>
      </c>
      <c r="EL210" s="275">
        <f>VLOOKUP(C210,MOVI!C:DT,48,0)</f>
        <v>0</v>
      </c>
      <c r="EM210" s="275">
        <f>VLOOKUP(C210,FPT!B:EK,48,0)</f>
        <v>0</v>
      </c>
      <c r="EN210" t="str">
        <f t="shared" si="384"/>
        <v/>
      </c>
      <c r="EO210" s="275">
        <f>VLOOKUP(C210,MOVI!C:DT,49,0)</f>
        <v>0</v>
      </c>
      <c r="EP210" s="275">
        <f>VLOOKUP(C210,FPT!B:EN,49,0)</f>
        <v>0</v>
      </c>
      <c r="EQ210" t="str">
        <f t="shared" si="385"/>
        <v/>
      </c>
      <c r="ER210" s="275">
        <f>VLOOKUP(C210,MOVI!C:DT,50,0)</f>
        <v>0</v>
      </c>
      <c r="ES210" s="275">
        <f>VLOOKUP(C210,FPT!B:EQ,50,0)</f>
        <v>0</v>
      </c>
      <c r="ET210" t="str">
        <f t="shared" si="386"/>
        <v/>
      </c>
      <c r="EU210" s="275">
        <f>VLOOKUP(C210,MOVI!C:DT,51,0)</f>
        <v>0</v>
      </c>
      <c r="EV210" s="275">
        <f>VLOOKUP(C210,FPT!B:ET,51,0)</f>
        <v>0</v>
      </c>
      <c r="EW210" t="str">
        <f t="shared" si="387"/>
        <v/>
      </c>
      <c r="EX210" s="275">
        <f>VLOOKUP(C210,MOVI!C:DT,52,0)</f>
        <v>0</v>
      </c>
      <c r="EY210" s="275">
        <f>VLOOKUP(C210,FPT!B:EW,52,0)</f>
        <v>0</v>
      </c>
      <c r="EZ210" t="str">
        <f t="shared" si="388"/>
        <v/>
      </c>
      <c r="FA210" s="275">
        <f>VLOOKUP(C210,MOVI!C:DT,53,0)</f>
        <v>0</v>
      </c>
      <c r="FB210" s="275">
        <f>VLOOKUP(C210,FPT!B:EZ,53,0)</f>
        <v>0</v>
      </c>
      <c r="FC210" t="str">
        <f t="shared" si="389"/>
        <v/>
      </c>
      <c r="FD210" s="275">
        <f>VLOOKUP(C210,MOVI!C:DT,54,0)</f>
        <v>0</v>
      </c>
      <c r="FE210" s="275">
        <f>VLOOKUP(C210,FPT!B:FC,54,0)</f>
        <v>0</v>
      </c>
      <c r="FF210" t="str">
        <f t="shared" si="390"/>
        <v/>
      </c>
      <c r="FG210" s="275">
        <f>VLOOKUP(C210,MOVI!C:DT,55,0)</f>
        <v>730000</v>
      </c>
      <c r="FH210" s="275">
        <f>VLOOKUP(C210,FPT!B:FF,55,0)</f>
        <v>730000</v>
      </c>
      <c r="FI210" t="str">
        <f t="shared" si="391"/>
        <v/>
      </c>
      <c r="FJ210" s="275">
        <f>VLOOKUP(C210,MOVI!C:DT,56,0)</f>
        <v>730000</v>
      </c>
      <c r="FK210" s="275">
        <f>VLOOKUP(C210,FPT!B:FI,56,0)</f>
        <v>730000</v>
      </c>
      <c r="FL210" t="str">
        <f t="shared" si="392"/>
        <v/>
      </c>
      <c r="FM210" s="275">
        <f>VLOOKUP(C210,MOVI!C:DT,57,0)</f>
        <v>2134680</v>
      </c>
      <c r="FN210" s="275">
        <f>VLOOKUP(C210,FPT!B:FL,57,0)</f>
        <v>2134680</v>
      </c>
      <c r="FO210" t="str">
        <f t="shared" si="393"/>
        <v/>
      </c>
      <c r="FP210" s="275">
        <f>VLOOKUP(C210,MOVI!C:DT,58,0)</f>
        <v>0</v>
      </c>
      <c r="FQ210" s="275">
        <f>VLOOKUP(C210,FPT!B:FO,58,0)</f>
        <v>0</v>
      </c>
      <c r="FR210" t="str">
        <f t="shared" si="394"/>
        <v/>
      </c>
      <c r="FS210" s="275">
        <f>VLOOKUP(C210,MOVI!C:DT,59,0)</f>
        <v>0</v>
      </c>
      <c r="FT210" s="275">
        <f>VLOOKUP(C210,FPT!B:FR,59,0)</f>
        <v>0</v>
      </c>
      <c r="FU210" t="str">
        <f t="shared" si="395"/>
        <v/>
      </c>
      <c r="FV210" s="275">
        <f>VLOOKUP(C210,MOVI!C:DT,60,0)</f>
        <v>0</v>
      </c>
      <c r="FW210" s="275">
        <f>VLOOKUP(C210,FPT!B:FU,60,0)</f>
        <v>0</v>
      </c>
      <c r="FX210" t="str">
        <f t="shared" si="396"/>
        <v/>
      </c>
      <c r="FY210" s="275">
        <f>VLOOKUP(C210,MOVI!C:DT,61,0)</f>
        <v>0</v>
      </c>
      <c r="FZ210" s="275">
        <f>VLOOKUP(C210,FPT!B:FX,61,0)</f>
        <v>0</v>
      </c>
      <c r="GA210" t="str">
        <f t="shared" si="397"/>
        <v/>
      </c>
      <c r="GB210" s="275">
        <f>VLOOKUP(C210,MOVI!C:DT,62,0)</f>
        <v>50000</v>
      </c>
      <c r="GC210" s="275">
        <f>VLOOKUP(C210,FPT!B:GA,62,0)</f>
        <v>50000</v>
      </c>
      <c r="GD210" t="str">
        <f t="shared" si="398"/>
        <v/>
      </c>
      <c r="GE210" s="275">
        <f>VLOOKUP(C210,MOVI!C:DT,63,0)</f>
        <v>0</v>
      </c>
      <c r="GF210" s="275">
        <f>VLOOKUP(C210,FPT!B:GD,63,0)</f>
        <v>0</v>
      </c>
      <c r="GG210" t="str">
        <f t="shared" si="399"/>
        <v/>
      </c>
      <c r="GH210" s="275">
        <f>VLOOKUP(C210,MOVI!C:DT,64,0)</f>
        <v>0</v>
      </c>
      <c r="GI210" s="275">
        <f>VLOOKUP(C210,FPT!B:GG,64,0)</f>
        <v>0</v>
      </c>
      <c r="GJ210" t="str">
        <f t="shared" si="400"/>
        <v/>
      </c>
      <c r="GK210" s="275">
        <f>VLOOKUP(C210,MOVI!C:DT,65,0)</f>
        <v>0</v>
      </c>
      <c r="GL210" s="275">
        <f>VLOOKUP(C210,FPT!B:GJ,65,0)</f>
        <v>0</v>
      </c>
      <c r="GM210" t="str">
        <f t="shared" si="401"/>
        <v/>
      </c>
      <c r="GN210" s="275">
        <f>VLOOKUP(C210,MOVI!C:DT,66,0)</f>
        <v>0</v>
      </c>
      <c r="GO210" s="275">
        <f>VLOOKUP(C210,FPT!B:GM,66,0)</f>
        <v>0</v>
      </c>
      <c r="GP210" t="str">
        <f t="shared" si="402"/>
        <v/>
      </c>
      <c r="GQ210" s="275">
        <f>VLOOKUP(C210,MOVI!C:DT,67,0)</f>
        <v>0</v>
      </c>
      <c r="GR210" s="275">
        <f>VLOOKUP(C210,FPT!B:GP,67,0)</f>
        <v>0</v>
      </c>
      <c r="GS210" t="str">
        <f t="shared" si="403"/>
        <v/>
      </c>
      <c r="GT210" s="275">
        <f>VLOOKUP(C210,MOVI!C:DT,68,0)</f>
        <v>0</v>
      </c>
      <c r="GU210" s="275">
        <f>VLOOKUP(C210,FPT!B:GS,68,0)</f>
        <v>0</v>
      </c>
      <c r="GV210" t="str">
        <f t="shared" si="404"/>
        <v/>
      </c>
      <c r="GW210" s="275">
        <f>VLOOKUP(C210,MOVI!C:DT,69,0)</f>
        <v>0</v>
      </c>
      <c r="GX210" s="275">
        <f>VLOOKUP(C210,FPT!B:GV,69,0)</f>
        <v>0</v>
      </c>
      <c r="GY210" t="str">
        <f t="shared" si="405"/>
        <v/>
      </c>
      <c r="GZ210" s="275">
        <f>VLOOKUP(C210,MOVI!C:DT,70,0)</f>
        <v>2184680</v>
      </c>
      <c r="HA210" s="275">
        <f>VLOOKUP(C210,FPT!B:GY,70,0)</f>
        <v>2184680</v>
      </c>
      <c r="HB210" t="str">
        <f t="shared" si="406"/>
        <v/>
      </c>
      <c r="HC210" s="275">
        <f>VLOOKUP(C210,MOVI!C:DT,71,0)</f>
        <v>8876218</v>
      </c>
      <c r="HD210" s="275">
        <f>ROUND(VLOOKUP(C210,FPT!B:HB,71,0),0)</f>
        <v>8876218</v>
      </c>
      <c r="HE210" t="str">
        <f t="shared" si="407"/>
        <v/>
      </c>
      <c r="HF210" s="275">
        <f>ROUND(VLOOKUP(C210,MOVI!C:DT,72,0),0)</f>
        <v>480769</v>
      </c>
      <c r="HG210" s="275">
        <f>ROUND(VLOOKUP(C210,FPT!B:HE,72,0),0)</f>
        <v>480769</v>
      </c>
      <c r="HH210" t="str">
        <f t="shared" si="408"/>
        <v/>
      </c>
      <c r="HI210" s="275">
        <f>VLOOKUP(C210,MOVI!C:DT,73,0)</f>
        <v>0</v>
      </c>
      <c r="HJ210" s="275">
        <f>VLOOKUP(C210,FPT!B:HH,73,0)</f>
        <v>0</v>
      </c>
      <c r="HK210" t="str">
        <f t="shared" si="409"/>
        <v/>
      </c>
      <c r="HL210" s="275">
        <f>VLOOKUP(C210,MOVI!C:DT,74,0)</f>
        <v>730000</v>
      </c>
      <c r="HM210" s="275">
        <f>VLOOKUP(C210,FPT!B:HK,74,0)</f>
        <v>730000</v>
      </c>
      <c r="HN210" t="str">
        <f t="shared" si="410"/>
        <v/>
      </c>
      <c r="HO210" s="275">
        <f>VLOOKUP(C210,MOVI!C:DT,75,0)</f>
        <v>11000000</v>
      </c>
      <c r="HP210" s="275">
        <f>VLOOKUP(C210,FPT!B:HN,75,0)</f>
        <v>11000000</v>
      </c>
      <c r="HQ210" t="str">
        <f t="shared" si="411"/>
        <v/>
      </c>
      <c r="HR210" s="275">
        <f>VLOOKUP(C210,MOVI!C:DT,76,0)</f>
        <v>0</v>
      </c>
      <c r="HS210" s="275">
        <f>VLOOKUP(C210,FPT!B:HQ,76,0)</f>
        <v>0</v>
      </c>
      <c r="HT210" t="str">
        <f t="shared" si="412"/>
        <v/>
      </c>
      <c r="HU210" s="275">
        <f>VLOOKUP(C210,MOVI!C:DT,77,0)</f>
        <v>0</v>
      </c>
      <c r="HV210" s="275">
        <f>VLOOKUP(C210,FPT!B:HT,77,0)</f>
        <v>0</v>
      </c>
      <c r="HW210" t="str">
        <f t="shared" si="413"/>
        <v/>
      </c>
      <c r="HX210" s="274">
        <f>VLOOKUP(C210,MOVI!C:CB,78,0)</f>
        <v>400000</v>
      </c>
      <c r="HY210" s="261">
        <f>VLOOKUP(C210,FPT!$B:$CA,78,0)</f>
        <v>400000</v>
      </c>
      <c r="HZ210" t="str">
        <f t="shared" si="414"/>
        <v/>
      </c>
      <c r="IA210" s="275">
        <f>VLOOKUP(C210,MOVI!C:CD,79,0)</f>
        <v>50000</v>
      </c>
      <c r="IB210" s="275">
        <f>VLOOKUP(C210,FPT!B:HZ,79,0)</f>
        <v>50000</v>
      </c>
      <c r="IC210" t="str">
        <f t="shared" si="415"/>
        <v/>
      </c>
      <c r="ID210" s="275">
        <f>VLOOKUP(C210,MOVI!C:CD,80,0)</f>
        <v>75000</v>
      </c>
      <c r="IE210" s="275">
        <f>VLOOKUP(C210,FPT!B:IC,80,0)</f>
        <v>75000</v>
      </c>
      <c r="IF210" t="str">
        <f t="shared" si="416"/>
        <v/>
      </c>
      <c r="IG210" s="275">
        <f>VLOOKUP(C210,MOVI!C:DT,81,0)</f>
        <v>0</v>
      </c>
      <c r="IH210" s="275">
        <f>VLOOKUP(C210,FPT!B:IF,81,0)</f>
        <v>0</v>
      </c>
      <c r="II210" t="str">
        <f t="shared" si="417"/>
        <v/>
      </c>
      <c r="IJ210" s="275">
        <f>VLOOKUP(C210,MOVI!C:DT,82,0)</f>
        <v>525000</v>
      </c>
      <c r="IK210" s="275">
        <f>VLOOKUP(C210,FPT!B:II,82,0)</f>
        <v>525000</v>
      </c>
      <c r="IL210" t="str">
        <f t="shared" si="418"/>
        <v/>
      </c>
      <c r="IM210" s="275">
        <f>ROUND(VLOOKUP(C210,MOVI!C:DT,83,0),0)</f>
        <v>12735769</v>
      </c>
      <c r="IN210" s="275">
        <f>ROUND(VLOOKUP(C210,FPT!B:IL,83,0),0)</f>
        <v>12735769</v>
      </c>
      <c r="IO210" t="str">
        <f t="shared" si="419"/>
        <v/>
      </c>
      <c r="IP210" s="275">
        <f>VLOOKUP(C210,MOVI!C:DT,84,0)</f>
        <v>0</v>
      </c>
      <c r="IQ210" s="275">
        <f>VLOOKUP(C210,FPT!B:IO,84,0)</f>
        <v>0</v>
      </c>
      <c r="IR210" t="str">
        <f t="shared" si="420"/>
        <v/>
      </c>
      <c r="IS210" s="275">
        <f>ROUND(VLOOKUP(C210,MOVI!C:DT,85,0),0)</f>
        <v>0</v>
      </c>
      <c r="IT210" s="275">
        <f>ROUND(VLOOKUP(C210,FPT!B:IR,85,0),0)</f>
        <v>0</v>
      </c>
      <c r="IU210" t="str">
        <f t="shared" si="421"/>
        <v/>
      </c>
      <c r="IV210" s="275">
        <f>VLOOKUP(C210,MOVI!C:DT,86,0)</f>
        <v>0</v>
      </c>
      <c r="IW210" s="275">
        <f>VLOOKUP(C210,FPT!B:IU,86,0)</f>
        <v>0</v>
      </c>
      <c r="IX210" t="str">
        <f t="shared" si="422"/>
        <v/>
      </c>
      <c r="IY210" s="275">
        <f>ROUND(VLOOKUP(C210,MOVI!C:DT,87,0),0)</f>
        <v>0</v>
      </c>
      <c r="IZ210" s="275">
        <f>ROUND(VLOOKUP(C210,FPT!B:IX,87,0),0)</f>
        <v>0</v>
      </c>
      <c r="JA210" t="str">
        <f t="shared" si="423"/>
        <v/>
      </c>
      <c r="JB210" s="275">
        <f>VLOOKUP(C210,MOVI!C:DT,88,0)</f>
        <v>0</v>
      </c>
      <c r="JC210" s="275">
        <f>VLOOKUP(C210,FPT!B:JA,88,0)</f>
        <v>0</v>
      </c>
      <c r="JD210" t="str">
        <f t="shared" si="424"/>
        <v/>
      </c>
      <c r="JE210" s="275">
        <f>VLOOKUP(C210,MOVI!C:DT,89,0)</f>
        <v>50000</v>
      </c>
      <c r="JF210" s="275">
        <f>VLOOKUP(C210,FPT!B:JD,89,0)</f>
        <v>50000</v>
      </c>
      <c r="JG210" t="str">
        <f t="shared" si="425"/>
        <v/>
      </c>
      <c r="JH210" s="275">
        <f>VLOOKUP(C210,MOVI!C:DT,90,0)</f>
        <v>0</v>
      </c>
      <c r="JI210" s="275">
        <f>VLOOKUP(C210,FPT!B:JG,90,0)</f>
        <v>0</v>
      </c>
      <c r="JJ210" t="str">
        <f t="shared" si="426"/>
        <v/>
      </c>
      <c r="JK210" s="275">
        <f>VLOOKUP(C210,MOVI!C:DT,91,0)</f>
        <v>0</v>
      </c>
      <c r="JL210" s="275">
        <f>VLOOKUP(C210,FPT!B:JJ,91,0)</f>
        <v>0</v>
      </c>
      <c r="JM210" t="str">
        <f t="shared" si="427"/>
        <v/>
      </c>
      <c r="JN210" s="275">
        <f>VLOOKUP(C210,MOVI!C:DT,92,0)</f>
        <v>0</v>
      </c>
      <c r="JO210" s="275">
        <f>VLOOKUP(C210,FPT!B:JM,92,0)</f>
        <v>0</v>
      </c>
      <c r="JP210" t="str">
        <f t="shared" si="428"/>
        <v/>
      </c>
      <c r="JQ210" s="275">
        <f>VLOOKUP(C210,MOVI!C:DT,93,0)</f>
        <v>0</v>
      </c>
      <c r="JR210" s="275">
        <f>VLOOKUP(C210,FPT!B:JP,93,0)</f>
        <v>0</v>
      </c>
      <c r="JS210" t="str">
        <f t="shared" si="429"/>
        <v/>
      </c>
      <c r="JT210" s="275">
        <f>VLOOKUP(C210,MOVI!C:DT,94,0)</f>
        <v>50000</v>
      </c>
      <c r="JU210" s="275">
        <f>VLOOKUP(C210,FPT!B:JS,94,0)</f>
        <v>50000</v>
      </c>
      <c r="JV210" t="str">
        <f t="shared" si="430"/>
        <v/>
      </c>
      <c r="JW210" s="275">
        <f>VLOOKUP(C210,MOVI!C:DT,95,0)</f>
        <v>8301218</v>
      </c>
      <c r="JX210" s="275">
        <f>VLOOKUP(C210,FPT!B:JV,95,0)</f>
        <v>8301218</v>
      </c>
      <c r="JY210" t="str">
        <f t="shared" si="431"/>
        <v/>
      </c>
      <c r="JZ210" s="275">
        <f>VLOOKUP(C210,MOVI!C:DT,96,0)</f>
        <v>0</v>
      </c>
      <c r="KA210" s="275">
        <f>VLOOKUP(C210,FPT!B:JY,96,0)</f>
        <v>0</v>
      </c>
      <c r="KB210" t="str">
        <f t="shared" si="432"/>
        <v/>
      </c>
      <c r="KC210" s="275">
        <f>VLOOKUP(C210,MOVI!C:DT,97,0)</f>
        <v>8301218</v>
      </c>
      <c r="KD210" s="275">
        <f>VLOOKUP(C210,FPT!B:KB,97,0)</f>
        <v>8301218</v>
      </c>
      <c r="KE210" t="str">
        <f t="shared" si="433"/>
        <v/>
      </c>
      <c r="KF210" s="275">
        <f>VLOOKUP(C210,MOVI!C:DT,98,0)</f>
        <v>850000.00000000012</v>
      </c>
      <c r="KG210" s="275">
        <f>VLOOKUP(C210,FPT!B:KE,98,0)</f>
        <v>850000</v>
      </c>
      <c r="KH210" t="str">
        <f t="shared" si="434"/>
        <v/>
      </c>
      <c r="KI210" s="275">
        <f>VLOOKUP(C210,MOVI!C:DT,99,0)</f>
        <v>0</v>
      </c>
      <c r="KJ210" s="275">
        <f>VLOOKUP(C210,FPT!B:KH,99,0)</f>
        <v>0</v>
      </c>
      <c r="KK210" t="str">
        <f t="shared" si="435"/>
        <v/>
      </c>
      <c r="KL210" s="275">
        <f>VLOOKUP(C210,MOVI!C:DT,100,0)</f>
        <v>150000</v>
      </c>
      <c r="KM210" s="275">
        <f>VLOOKUP(C210,FPT!B:KK,100,0)</f>
        <v>150000</v>
      </c>
      <c r="KN210" t="str">
        <f t="shared" si="436"/>
        <v/>
      </c>
      <c r="KO210" s="275">
        <f>VLOOKUP(C210,MOVI!C:DT,101,0)</f>
        <v>0</v>
      </c>
      <c r="KP210" s="275">
        <f>VLOOKUP(C210,FPT!B:KN,101,0)</f>
        <v>0</v>
      </c>
      <c r="KQ210" t="str">
        <f t="shared" si="437"/>
        <v/>
      </c>
      <c r="KR210" s="275">
        <f>VLOOKUP(C210,MOVI!C:DT,102,0)</f>
        <v>0</v>
      </c>
      <c r="KS210" s="275">
        <f>VLOOKUP(C210,FPT!B:KQ,102,0)</f>
        <v>0</v>
      </c>
      <c r="KT210" t="str">
        <f t="shared" si="438"/>
        <v/>
      </c>
      <c r="KU210" s="275">
        <f>VLOOKUP(C210,MOVI!C:DT,103,0)</f>
        <v>1000000.0000000001</v>
      </c>
      <c r="KV210" s="275">
        <f>VLOOKUP(C210,FPT!B:KT,103,0)</f>
        <v>1000000</v>
      </c>
      <c r="KW210" t="str">
        <f t="shared" si="439"/>
        <v/>
      </c>
      <c r="KX210" s="275">
        <f>VLOOKUP(C210,MOVI!C:DT,104,0)</f>
        <v>1525000</v>
      </c>
      <c r="KY210" s="275">
        <f>VLOOKUP(C210,FPT!B:KW,104,0)</f>
        <v>1525000</v>
      </c>
      <c r="KZ210" t="str">
        <f t="shared" si="440"/>
        <v/>
      </c>
      <c r="LA210" s="275">
        <f>VLOOKUP(C210,MOVI!C:DT,105,0)</f>
        <v>100000</v>
      </c>
      <c r="LB210" s="275">
        <f>VLOOKUP(C210,FPT!B:KZ,105,0)</f>
        <v>100000</v>
      </c>
      <c r="LC210" t="str">
        <f t="shared" si="441"/>
        <v/>
      </c>
      <c r="LD210" s="275">
        <f>VLOOKUP(C210,MOVI!C:DT,106,0)</f>
        <v>9976218</v>
      </c>
      <c r="LE210" s="275">
        <f>VLOOKUP(C210,FPT!B:LC,106,0)</f>
        <v>9976218</v>
      </c>
      <c r="LF210" t="str">
        <f t="shared" si="442"/>
        <v/>
      </c>
      <c r="LG210" s="273">
        <f>VLOOKUP(C210,MOVI!C:DT,107,0)</f>
        <v>0</v>
      </c>
      <c r="LH210" s="273">
        <f>VLOOKUP(C210,FPT!B:LF,107,0)</f>
        <v>0</v>
      </c>
      <c r="LI210" t="str">
        <f t="shared" si="443"/>
        <v/>
      </c>
      <c r="LJ210" t="str">
        <f>VLOOKUP(C210,MOVI!C:DV,108,0)</f>
        <v>MoviSouthSales</v>
      </c>
      <c r="LK210" s="252" t="str">
        <f>VLOOKUP(C210,FPT!B:LI,108,0)</f>
        <v>MoviSouthSales</v>
      </c>
      <c r="LL210" t="str">
        <f t="shared" si="444"/>
        <v/>
      </c>
      <c r="LM210" s="275">
        <f>ROUND(VLOOKUP(C210,MOVI!C:DV,109,0),0)</f>
        <v>416667</v>
      </c>
      <c r="LN210" s="275">
        <f>ROUND(VLOOKUP(C210,FPT!B:LL,109,0),0)</f>
        <v>416667</v>
      </c>
      <c r="LO210" t="str">
        <f t="shared" si="445"/>
        <v/>
      </c>
      <c r="LP210" t="str">
        <f>VLOOKUP(C210,MOVI!C:DV,110,0)</f>
        <v>HO</v>
      </c>
      <c r="LQ210" s="247" t="str">
        <f>VLOOKUP(C210,FPT!B:LO,110,0)</f>
        <v>HO</v>
      </c>
      <c r="LR210" t="str">
        <f t="shared" si="446"/>
        <v/>
      </c>
      <c r="LS210">
        <f>MOVI!DI205</f>
        <v>22</v>
      </c>
      <c r="LV210">
        <f>MOVI!DJ205</f>
        <v>0</v>
      </c>
      <c r="LW210">
        <f>MOVI!DK205</f>
        <v>0</v>
      </c>
      <c r="LX210" t="str">
        <f>MOVI!DL205</f>
        <v>x</v>
      </c>
      <c r="LY210">
        <f>MOVI!DM205</f>
        <v>0</v>
      </c>
      <c r="LZ210">
        <f>MOVI!DN205</f>
        <v>50000</v>
      </c>
      <c r="MA210">
        <f>MOVI!DO205</f>
        <v>0</v>
      </c>
      <c r="MB210" t="str">
        <f>MOVI!DP205</f>
        <v>HO</v>
      </c>
      <c r="MC210">
        <f>MOVI!DQ205</f>
        <v>0</v>
      </c>
      <c r="MD210">
        <f>MOVI!DR205</f>
        <v>0</v>
      </c>
      <c r="ME210" t="str">
        <f>VLOOKUP(C210,MOVI!C:DV,121,0)</f>
        <v>Group 1</v>
      </c>
      <c r="MF210" s="252" t="str">
        <f>VLOOKUP(C210,FPT!B:MD,111,0)</f>
        <v>Group 1</v>
      </c>
      <c r="MG210" t="str">
        <f t="shared" si="339"/>
        <v/>
      </c>
      <c r="MH210" t="str">
        <f>VLOOKUP(C210,MOVI!C:DT,122,0)</f>
        <v>MoviSouthGroup 1</v>
      </c>
      <c r="MI210" s="252" t="str">
        <f>VLOOKUP(C210,FPT!B:DS,112,0)</f>
        <v>MoviSouthGroup 1</v>
      </c>
      <c r="MJ210" t="str">
        <f t="shared" si="447"/>
        <v/>
      </c>
    </row>
    <row r="211" spans="1:348" x14ac:dyDescent="0.25">
      <c r="A211">
        <v>203</v>
      </c>
      <c r="B211" s="48">
        <v>6013</v>
      </c>
      <c r="C211" s="271" t="s">
        <v>1081</v>
      </c>
      <c r="D211" t="str">
        <f>VLOOKUP(C211,MOVI!C:D,2,0)</f>
        <v>Đào Thị Bích Ty</v>
      </c>
      <c r="E211" t="str">
        <f>VLOOKUP(C211,FPT!B:C,2,0)</f>
        <v>Đào Thị Bích Ty</v>
      </c>
      <c r="F211" t="str">
        <f t="shared" si="340"/>
        <v/>
      </c>
      <c r="G211" t="str">
        <f>VLOOKUP(C211,MOVI!C:E,3,0)</f>
        <v>Sales</v>
      </c>
      <c r="H211" t="str">
        <f>VLOOKUP(C211,FPT!B:F,3,0)</f>
        <v>Sales</v>
      </c>
      <c r="I211" t="str">
        <f t="shared" si="341"/>
        <v/>
      </c>
      <c r="J211" t="str">
        <f>VLOOKUP(C211,MOVI!C:H,4,0)</f>
        <v>Telesales</v>
      </c>
      <c r="K211" t="str">
        <f>VLOOKUP(C211,FPT!B:I,4,0)</f>
        <v>Telesales</v>
      </c>
      <c r="L211" t="str">
        <f t="shared" si="342"/>
        <v/>
      </c>
      <c r="M211" t="str">
        <f>VLOOKUP(C211,MOVI!C:DT,5,0)</f>
        <v>Associate</v>
      </c>
      <c r="N211" t="str">
        <f>VLOOKUP(C211,FPT!B:L,5,0)</f>
        <v>Associate</v>
      </c>
      <c r="O211" t="str">
        <f t="shared" si="343"/>
        <v/>
      </c>
      <c r="P211" t="str">
        <f>VLOOKUP(C211,MOVI!C:DT,6,0)</f>
        <v>Telesales</v>
      </c>
      <c r="Q211" t="str">
        <f>VLOOKUP(C211,FPT!B:O,6,0)</f>
        <v>Telesales</v>
      </c>
      <c r="R211" t="str">
        <f t="shared" si="344"/>
        <v/>
      </c>
      <c r="S211" t="str">
        <f>VLOOKUP(C211,MOVI!C:DT,7,0)</f>
        <v>South</v>
      </c>
      <c r="T211" t="str">
        <f>VLOOKUP(C211,FPT!B:R,7,0)</f>
        <v>South</v>
      </c>
      <c r="U211" t="str">
        <f t="shared" si="345"/>
        <v/>
      </c>
      <c r="V211" t="str">
        <f>VLOOKUP(C211,MOVI!C:DT,8,0)</f>
        <v>Movi</v>
      </c>
      <c r="W211" t="str">
        <f>VLOOKUP(C211,FPT!B:U,8,0)</f>
        <v>Movi</v>
      </c>
      <c r="X211" t="str">
        <f t="shared" si="346"/>
        <v/>
      </c>
      <c r="Y211" t="str">
        <f>VLOOKUP(C211,MOVI!C:DT,9,0)</f>
        <v>Full-time</v>
      </c>
      <c r="Z211" t="str">
        <f>VLOOKUP(C211,FPT!B:X,9,0)</f>
        <v>Full-time</v>
      </c>
      <c r="AA211" t="str">
        <f t="shared" si="347"/>
        <v/>
      </c>
      <c r="AB211" t="str">
        <f>VLOOKUP(C211,MOVI!C:DT,10,0)</f>
        <v>Permanent</v>
      </c>
      <c r="AC211" t="str">
        <f>VLOOKUP(C211,FPT!B:AA,10,0)</f>
        <v>Permanent</v>
      </c>
      <c r="AD211" t="str">
        <f t="shared" si="348"/>
        <v/>
      </c>
      <c r="AE211" s="247">
        <f>VLOOKUP(C211,MOVI!C:DT,11,0)</f>
        <v>44117</v>
      </c>
      <c r="AF211" s="247">
        <f>VLOOKUP(C211,FPT!B:AD,11,0)</f>
        <v>44117</v>
      </c>
      <c r="AG211" t="str">
        <f t="shared" si="349"/>
        <v/>
      </c>
      <c r="AH211" s="260" t="str">
        <f>VLOOKUP(C211,MOVI!C:DT,12,0)</f>
        <v/>
      </c>
      <c r="AI211" s="260"/>
      <c r="AJ211" t="str">
        <f t="shared" si="449"/>
        <v/>
      </c>
      <c r="AK211">
        <f>VLOOKUP(C211,MOVI!C:DT,13,0)</f>
        <v>0</v>
      </c>
      <c r="AL211" s="247">
        <f>VLOOKUP(C211,FPT!B:AJ,13,0)</f>
        <v>0</v>
      </c>
      <c r="AM211" t="str">
        <f t="shared" si="448"/>
        <v/>
      </c>
      <c r="AN211" s="247">
        <f>VLOOKUP(C211,MOVI!C:DT,14,0)</f>
        <v>0</v>
      </c>
      <c r="AO211" s="247">
        <f>VLOOKUP(C211,FPT!B:AM,14,0)</f>
        <v>0</v>
      </c>
      <c r="AP211" t="str">
        <f t="shared" si="350"/>
        <v/>
      </c>
      <c r="AQ211" t="str">
        <f>VLOOKUP(C211,MOVI!C:DT,15,0)</f>
        <v>LC</v>
      </c>
      <c r="AR211" s="247">
        <f>VLOOKUP(C211,FPT!B:AP,15,0)</f>
        <v>0</v>
      </c>
      <c r="AS211" t="str">
        <f t="shared" si="351"/>
        <v>Lệch</v>
      </c>
      <c r="AT211" s="282" t="str">
        <f>VLOOKUP(C211,MOVI!C:DT,16,0)</f>
        <v>LTTP</v>
      </c>
      <c r="AU211" s="247" t="str">
        <f>VLOOKUP(C211,FPT!B:AS,16,0)</f>
        <v>LTTP</v>
      </c>
      <c r="AV211" t="str">
        <f t="shared" si="352"/>
        <v/>
      </c>
      <c r="AW211" t="str">
        <f>VLOOKUP(C211,MOVI!C:DT,17,0)</f>
        <v>L</v>
      </c>
      <c r="AX211" s="247" t="str">
        <f>VLOOKUP(C211,FPT!B:AV,17,0)</f>
        <v>L</v>
      </c>
      <c r="AY211" t="str">
        <f t="shared" si="353"/>
        <v/>
      </c>
      <c r="AZ211">
        <f>VLOOKUP(C211,MOVI!C:DT,18,0)</f>
        <v>0</v>
      </c>
      <c r="BA211" s="247">
        <f>VLOOKUP(C211,FPT!B:AY,18,0)</f>
        <v>0</v>
      </c>
      <c r="BB211" t="str">
        <f t="shared" si="354"/>
        <v/>
      </c>
      <c r="BC211" s="275">
        <f>VLOOKUP(C211,MOVI!C:DT,19,0)</f>
        <v>5000000</v>
      </c>
      <c r="BD211" s="275">
        <f>VLOOKUP(C211,FPT!B:BB,19,0)</f>
        <v>5000000</v>
      </c>
      <c r="BE211" t="str">
        <f t="shared" si="355"/>
        <v/>
      </c>
      <c r="BF211">
        <f>VLOOKUP(C211,MOVI!C:DT,20,0)</f>
        <v>0</v>
      </c>
      <c r="BG211" s="252">
        <f>VLOOKUP(C211,FPT!B:BE,20,0)</f>
        <v>0</v>
      </c>
      <c r="BH211" t="str">
        <f t="shared" si="356"/>
        <v/>
      </c>
      <c r="BI211" s="275">
        <f>VLOOKUP(C211,MOVI!C:DT,21,0)</f>
        <v>5000000</v>
      </c>
      <c r="BJ211" s="275">
        <f>VLOOKUP(C211,FPT!B:BH,21,0)</f>
        <v>5000000</v>
      </c>
      <c r="BK211" t="str">
        <f t="shared" si="357"/>
        <v/>
      </c>
      <c r="BL211" s="275">
        <f>VLOOKUP(C211,MOVI!C:DT,22,0)</f>
        <v>0</v>
      </c>
      <c r="BM211" s="275">
        <f>VLOOKUP(C211,FPT!B:BK,22,0)</f>
        <v>0</v>
      </c>
      <c r="BN211" t="str">
        <f t="shared" si="358"/>
        <v/>
      </c>
      <c r="BO211" s="275">
        <f>VLOOKUP(C211,MOVI!C:DT,23,0)</f>
        <v>0</v>
      </c>
      <c r="BP211" s="275">
        <f>VLOOKUP(C211,FPT!B:BN,23,0)</f>
        <v>0</v>
      </c>
      <c r="BQ211" t="str">
        <f t="shared" si="359"/>
        <v/>
      </c>
      <c r="BR211" s="275">
        <f>VLOOKUP(C211,MOVI!C:DT,24,0)</f>
        <v>0</v>
      </c>
      <c r="BS211" s="275">
        <f>VLOOKUP(C211,FPT!B:BQ,24,0)</f>
        <v>0</v>
      </c>
      <c r="BT211" t="str">
        <f t="shared" si="360"/>
        <v/>
      </c>
      <c r="BU211" s="275">
        <f>VLOOKUP(C211,MOVI!C:DT,25,0)</f>
        <v>0</v>
      </c>
      <c r="BV211" s="275">
        <f>VLOOKUP(C211,FPT!B:BT,25,0)</f>
        <v>0</v>
      </c>
      <c r="BW211" t="str">
        <f t="shared" si="361"/>
        <v/>
      </c>
      <c r="BX211" s="275">
        <f>VLOOKUP(C211,MOVI!C:DT,26,0)</f>
        <v>0</v>
      </c>
      <c r="BY211" s="275">
        <f>VLOOKUP(C211,FPT!B:BW,26,0)</f>
        <v>0</v>
      </c>
      <c r="BZ211" t="str">
        <f t="shared" si="362"/>
        <v/>
      </c>
      <c r="CA211" s="275">
        <f>VLOOKUP(C211,MOVI!C:DT,27,0)</f>
        <v>730000</v>
      </c>
      <c r="CB211" s="275">
        <f>VLOOKUP(C211,FPT!B:BZ,27,0)</f>
        <v>730000</v>
      </c>
      <c r="CC211" t="str">
        <f t="shared" si="363"/>
        <v/>
      </c>
      <c r="CD211" s="275">
        <f>VLOOKUP(C211,MOVI!C:DT,28,0)</f>
        <v>730000</v>
      </c>
      <c r="CE211" s="275">
        <f>VLOOKUP(C211,FPT!B:CC,28,0)</f>
        <v>730000</v>
      </c>
      <c r="CF211" t="str">
        <f t="shared" si="364"/>
        <v/>
      </c>
      <c r="CG211" t="str">
        <f>VLOOKUP(C211,MOVI!C:DT,29,0)</f>
        <v>CN</v>
      </c>
      <c r="CH211" s="252" t="str">
        <f>VLOOKUP(C211,FPT!B:CF,29,0)</f>
        <v>CN</v>
      </c>
      <c r="CI211" t="str">
        <f t="shared" si="365"/>
        <v/>
      </c>
      <c r="CJ211">
        <f>VLOOKUP(C211,MOVI!C:DT,30,0)</f>
        <v>26</v>
      </c>
      <c r="CK211" s="252">
        <f>VLOOKUP(C211,FPT!B:CI,30,0)</f>
        <v>26</v>
      </c>
      <c r="CL211" t="str">
        <f t="shared" si="366"/>
        <v/>
      </c>
      <c r="CM211">
        <f>VLOOKUP(C211,MOVI!C:DT,31,0)</f>
        <v>26</v>
      </c>
      <c r="CN211" s="252">
        <f>VLOOKUP(C211,FPT!B:CL,31,0)</f>
        <v>26</v>
      </c>
      <c r="CO211" t="str">
        <f t="shared" si="367"/>
        <v/>
      </c>
      <c r="CP211" s="275">
        <f>VLOOKUP(C211,MOVI!C:DT,32,0)</f>
        <v>0</v>
      </c>
      <c r="CQ211" s="275">
        <f>VLOOKUP(C211,FPT!B:CO,32,0)</f>
        <v>0</v>
      </c>
      <c r="CR211" t="str">
        <f t="shared" si="368"/>
        <v/>
      </c>
      <c r="CS211" s="275">
        <f>VLOOKUP(C211,MOVI!C:DT,33,0)</f>
        <v>0</v>
      </c>
      <c r="CT211" s="275">
        <f>VLOOKUP(C211,FPT!B:CR,33,0)</f>
        <v>0</v>
      </c>
      <c r="CU211" t="str">
        <f t="shared" si="369"/>
        <v/>
      </c>
      <c r="CV211" s="275">
        <f>VLOOKUP(C211,MOVI!C:DT,34,0)</f>
        <v>0</v>
      </c>
      <c r="CW211" s="275">
        <f>VLOOKUP(C211,FPT!B:CU,34,0)</f>
        <v>0</v>
      </c>
      <c r="CX211" t="str">
        <f t="shared" si="370"/>
        <v/>
      </c>
      <c r="CY211" s="275">
        <f>VLOOKUP(C211,MOVI!C:DT,35,0)</f>
        <v>26</v>
      </c>
      <c r="CZ211" s="275">
        <f>VLOOKUP(C211,FPT!B:CX,35,0)</f>
        <v>26</v>
      </c>
      <c r="DA211" t="str">
        <f t="shared" si="371"/>
        <v/>
      </c>
      <c r="DB211" s="275">
        <f>VLOOKUP(C211,MOVI!C:DT,36,0)</f>
        <v>0</v>
      </c>
      <c r="DC211" s="275">
        <f>VLOOKUP(C211,FPT!B:DA,36,0)</f>
        <v>0</v>
      </c>
      <c r="DD211" t="str">
        <f t="shared" si="372"/>
        <v/>
      </c>
      <c r="DE211" s="275">
        <f>VLOOKUP(C211,MOVI!C:DT,37,0)</f>
        <v>8</v>
      </c>
      <c r="DF211" s="275">
        <f>VLOOKUP(C211,FPT!B:DD,37,0)</f>
        <v>8</v>
      </c>
      <c r="DG211" t="str">
        <f t="shared" si="373"/>
        <v/>
      </c>
      <c r="DH211" s="275">
        <f>VLOOKUP(C211,MOVI!C:DT,38,0)</f>
        <v>0</v>
      </c>
      <c r="DI211" s="275">
        <f>VLOOKUP(C211,FPT!B:DG,38,0)</f>
        <v>0</v>
      </c>
      <c r="DJ211" t="str">
        <f t="shared" si="374"/>
        <v/>
      </c>
      <c r="DK211" s="275">
        <f>VLOOKUP(C211,MOVI!C:DT,39,0)</f>
        <v>8</v>
      </c>
      <c r="DL211" s="275">
        <f>VLOOKUP(C211,FPT!B:DJ,39,0)</f>
        <v>8</v>
      </c>
      <c r="DM211" t="str">
        <f t="shared" si="375"/>
        <v/>
      </c>
      <c r="DN211" s="275">
        <f>VLOOKUP(C211,MOVI!C:DT,40,0)</f>
        <v>16</v>
      </c>
      <c r="DO211" s="275">
        <f>VLOOKUP(C211,FPT!B:DM,40,0)</f>
        <v>16</v>
      </c>
      <c r="DP211" t="str">
        <f t="shared" si="376"/>
        <v/>
      </c>
      <c r="DQ211" s="275">
        <f>VLOOKUP(C211,MOVI!C:DT,41,0)</f>
        <v>8</v>
      </c>
      <c r="DR211" s="275">
        <f>VLOOKUP(C211,FPT!B:DP,41,0)</f>
        <v>8</v>
      </c>
      <c r="DS211" t="str">
        <f t="shared" si="377"/>
        <v/>
      </c>
      <c r="DT211" s="275">
        <f>VLOOKUP(C211,MOVI!C:DT,42,0)</f>
        <v>5000000</v>
      </c>
      <c r="DU211" s="275">
        <f>ROUND(VLOOKUP(C211,FPT!B:DS,42,0),0)</f>
        <v>5000000</v>
      </c>
      <c r="DV211" t="str">
        <f t="shared" si="378"/>
        <v/>
      </c>
      <c r="DW211" s="275">
        <f>VLOOKUP(C211,MOVI!C:DT,43,0)</f>
        <v>0</v>
      </c>
      <c r="DX211" s="275">
        <f>VLOOKUP(C211,FPT!B:DV,43,0)</f>
        <v>0</v>
      </c>
      <c r="DY211" t="str">
        <f t="shared" si="379"/>
        <v/>
      </c>
      <c r="DZ211" s="275">
        <f>VLOOKUP(C211,MOVI!C:DT,44,0)</f>
        <v>384615</v>
      </c>
      <c r="EA211" s="275">
        <f>VLOOKUP(C211,FPT!B:DY,44,0)</f>
        <v>384615</v>
      </c>
      <c r="EB211" t="str">
        <f t="shared" si="380"/>
        <v/>
      </c>
      <c r="EC211" s="275">
        <f>VLOOKUP(C211,MOVI!C:DT,45,0)</f>
        <v>5384615</v>
      </c>
      <c r="ED211" s="275">
        <f>ROUND(VLOOKUP(C211,FPT!B:EB,45,0),0)</f>
        <v>5384615</v>
      </c>
      <c r="EE211" t="str">
        <f t="shared" si="381"/>
        <v/>
      </c>
      <c r="EF211" s="275">
        <f>VLOOKUP(C211,MOVI!C:DT,46,0)</f>
        <v>0</v>
      </c>
      <c r="EG211" s="275">
        <f>VLOOKUP(C211,FPT!B:EE,46,0)</f>
        <v>0</v>
      </c>
      <c r="EH211" t="str">
        <f t="shared" si="382"/>
        <v/>
      </c>
      <c r="EI211" s="275">
        <f>VLOOKUP(C211,MOVI!C:DT,47,0)</f>
        <v>0</v>
      </c>
      <c r="EJ211" s="275">
        <f>VLOOKUP(C211,FPT!B:EH,47,0)</f>
        <v>0</v>
      </c>
      <c r="EK211" t="str">
        <f t="shared" si="383"/>
        <v/>
      </c>
      <c r="EL211" s="275">
        <f>VLOOKUP(C211,MOVI!C:DT,48,0)</f>
        <v>0</v>
      </c>
      <c r="EM211" s="275">
        <f>VLOOKUP(C211,FPT!B:EK,48,0)</f>
        <v>0</v>
      </c>
      <c r="EN211" t="str">
        <f t="shared" si="384"/>
        <v/>
      </c>
      <c r="EO211" s="275">
        <f>VLOOKUP(C211,MOVI!C:DT,49,0)</f>
        <v>0</v>
      </c>
      <c r="EP211" s="275">
        <f>VLOOKUP(C211,FPT!B:EN,49,0)</f>
        <v>0</v>
      </c>
      <c r="EQ211" t="str">
        <f t="shared" si="385"/>
        <v/>
      </c>
      <c r="ER211" s="275">
        <f>VLOOKUP(C211,MOVI!C:DT,50,0)</f>
        <v>0</v>
      </c>
      <c r="ES211" s="275">
        <f>VLOOKUP(C211,FPT!B:EQ,50,0)</f>
        <v>0</v>
      </c>
      <c r="ET211" t="str">
        <f t="shared" si="386"/>
        <v/>
      </c>
      <c r="EU211" s="275">
        <f>VLOOKUP(C211,MOVI!C:DT,51,0)</f>
        <v>0</v>
      </c>
      <c r="EV211" s="275">
        <f>VLOOKUP(C211,FPT!B:ET,51,0)</f>
        <v>0</v>
      </c>
      <c r="EW211" t="str">
        <f t="shared" si="387"/>
        <v/>
      </c>
      <c r="EX211" s="275">
        <f>VLOOKUP(C211,MOVI!C:DT,52,0)</f>
        <v>0</v>
      </c>
      <c r="EY211" s="275">
        <f>VLOOKUP(C211,FPT!B:EW,52,0)</f>
        <v>0</v>
      </c>
      <c r="EZ211" t="str">
        <f t="shared" si="388"/>
        <v/>
      </c>
      <c r="FA211" s="275">
        <f>VLOOKUP(C211,MOVI!C:DT,53,0)</f>
        <v>0</v>
      </c>
      <c r="FB211" s="275">
        <f>VLOOKUP(C211,FPT!B:EZ,53,0)</f>
        <v>0</v>
      </c>
      <c r="FC211" t="str">
        <f t="shared" si="389"/>
        <v/>
      </c>
      <c r="FD211" s="275">
        <f>VLOOKUP(C211,MOVI!C:DT,54,0)</f>
        <v>0</v>
      </c>
      <c r="FE211" s="275">
        <f>VLOOKUP(C211,FPT!B:FC,54,0)</f>
        <v>0</v>
      </c>
      <c r="FF211" t="str">
        <f t="shared" si="390"/>
        <v/>
      </c>
      <c r="FG211" s="275">
        <f>VLOOKUP(C211,MOVI!C:DT,55,0)</f>
        <v>730000</v>
      </c>
      <c r="FH211" s="275">
        <f>VLOOKUP(C211,FPT!B:FF,55,0)</f>
        <v>730000</v>
      </c>
      <c r="FI211" t="str">
        <f t="shared" si="391"/>
        <v/>
      </c>
      <c r="FJ211" s="275">
        <f>VLOOKUP(C211,MOVI!C:DT,56,0)</f>
        <v>730000</v>
      </c>
      <c r="FK211" s="275">
        <f>VLOOKUP(C211,FPT!B:FI,56,0)</f>
        <v>730000</v>
      </c>
      <c r="FL211" t="str">
        <f t="shared" si="392"/>
        <v/>
      </c>
      <c r="FM211" s="275">
        <f>VLOOKUP(C211,MOVI!C:DT,57,0)</f>
        <v>4314146</v>
      </c>
      <c r="FN211" s="275">
        <f>VLOOKUP(C211,FPT!B:FL,57,0)</f>
        <v>4314146</v>
      </c>
      <c r="FO211" t="str">
        <f t="shared" si="393"/>
        <v/>
      </c>
      <c r="FP211" s="275">
        <f>VLOOKUP(C211,MOVI!C:DT,58,0)</f>
        <v>0</v>
      </c>
      <c r="FQ211" s="275">
        <f>VLOOKUP(C211,FPT!B:FO,58,0)</f>
        <v>0</v>
      </c>
      <c r="FR211" t="str">
        <f t="shared" si="394"/>
        <v/>
      </c>
      <c r="FS211" s="275">
        <f>VLOOKUP(C211,MOVI!C:DT,59,0)</f>
        <v>0</v>
      </c>
      <c r="FT211" s="275">
        <f>VLOOKUP(C211,FPT!B:FR,59,0)</f>
        <v>0</v>
      </c>
      <c r="FU211" t="str">
        <f t="shared" si="395"/>
        <v/>
      </c>
      <c r="FV211" s="275">
        <f>VLOOKUP(C211,MOVI!C:DT,60,0)</f>
        <v>0</v>
      </c>
      <c r="FW211" s="275">
        <f>VLOOKUP(C211,FPT!B:FU,60,0)</f>
        <v>0</v>
      </c>
      <c r="FX211" t="str">
        <f t="shared" si="396"/>
        <v/>
      </c>
      <c r="FY211" s="275">
        <f>VLOOKUP(C211,MOVI!C:DT,61,0)</f>
        <v>0</v>
      </c>
      <c r="FZ211" s="275">
        <f>VLOOKUP(C211,FPT!B:FX,61,0)</f>
        <v>0</v>
      </c>
      <c r="GA211" t="str">
        <f t="shared" si="397"/>
        <v/>
      </c>
      <c r="GB211" s="275">
        <f>VLOOKUP(C211,MOVI!C:DT,62,0)</f>
        <v>270000</v>
      </c>
      <c r="GC211" s="275">
        <f>VLOOKUP(C211,FPT!B:GA,62,0)</f>
        <v>270000</v>
      </c>
      <c r="GD211" t="str">
        <f t="shared" si="398"/>
        <v/>
      </c>
      <c r="GE211" s="275">
        <f>VLOOKUP(C211,MOVI!C:DT,63,0)</f>
        <v>0</v>
      </c>
      <c r="GF211" s="275">
        <f>VLOOKUP(C211,FPT!B:GD,63,0)</f>
        <v>0</v>
      </c>
      <c r="GG211" t="str">
        <f t="shared" si="399"/>
        <v/>
      </c>
      <c r="GH211" s="275">
        <f>VLOOKUP(C211,MOVI!C:DT,64,0)</f>
        <v>0</v>
      </c>
      <c r="GI211" s="275">
        <f>VLOOKUP(C211,FPT!B:GG,64,0)</f>
        <v>0</v>
      </c>
      <c r="GJ211" t="str">
        <f t="shared" si="400"/>
        <v/>
      </c>
      <c r="GK211" s="275">
        <f>VLOOKUP(C211,MOVI!C:DT,65,0)</f>
        <v>0</v>
      </c>
      <c r="GL211" s="275">
        <f>VLOOKUP(C211,FPT!B:GJ,65,0)</f>
        <v>0</v>
      </c>
      <c r="GM211" t="str">
        <f t="shared" si="401"/>
        <v/>
      </c>
      <c r="GN211" s="275">
        <f>VLOOKUP(C211,MOVI!C:DT,66,0)</f>
        <v>0</v>
      </c>
      <c r="GO211" s="275">
        <f>VLOOKUP(C211,FPT!B:GM,66,0)</f>
        <v>0</v>
      </c>
      <c r="GP211" t="str">
        <f t="shared" si="402"/>
        <v/>
      </c>
      <c r="GQ211" s="275">
        <f>VLOOKUP(C211,MOVI!C:DT,67,0)</f>
        <v>0</v>
      </c>
      <c r="GR211" s="275">
        <f>VLOOKUP(C211,FPT!B:GP,67,0)</f>
        <v>0</v>
      </c>
      <c r="GS211" t="str">
        <f t="shared" si="403"/>
        <v/>
      </c>
      <c r="GT211" s="275">
        <f>VLOOKUP(C211,MOVI!C:DT,68,0)</f>
        <v>0</v>
      </c>
      <c r="GU211" s="275">
        <f>VLOOKUP(C211,FPT!B:GS,68,0)</f>
        <v>0</v>
      </c>
      <c r="GV211" t="str">
        <f t="shared" si="404"/>
        <v/>
      </c>
      <c r="GW211" s="275">
        <f>VLOOKUP(C211,MOVI!C:DT,69,0)</f>
        <v>0</v>
      </c>
      <c r="GX211" s="275">
        <f>VLOOKUP(C211,FPT!B:GV,69,0)</f>
        <v>0</v>
      </c>
      <c r="GY211" t="str">
        <f t="shared" si="405"/>
        <v/>
      </c>
      <c r="GZ211" s="275">
        <f>VLOOKUP(C211,MOVI!C:DT,70,0)</f>
        <v>4584146</v>
      </c>
      <c r="HA211" s="275">
        <f>VLOOKUP(C211,FPT!B:GY,70,0)</f>
        <v>4584146</v>
      </c>
      <c r="HB211" t="str">
        <f t="shared" si="406"/>
        <v/>
      </c>
      <c r="HC211" s="275">
        <f>VLOOKUP(C211,MOVI!C:DT,71,0)</f>
        <v>10698761</v>
      </c>
      <c r="HD211" s="275">
        <f>ROUND(VLOOKUP(C211,FPT!B:HB,71,0),0)</f>
        <v>10698761</v>
      </c>
      <c r="HE211" t="str">
        <f t="shared" si="407"/>
        <v/>
      </c>
      <c r="HF211" s="275">
        <f>ROUND(VLOOKUP(C211,MOVI!C:DT,72,0),0)</f>
        <v>192308</v>
      </c>
      <c r="HG211" s="275">
        <f>ROUND(VLOOKUP(C211,FPT!B:HE,72,0),0)</f>
        <v>192308</v>
      </c>
      <c r="HH211" t="str">
        <f t="shared" si="408"/>
        <v/>
      </c>
      <c r="HI211" s="275">
        <f>VLOOKUP(C211,MOVI!C:DT,73,0)</f>
        <v>0</v>
      </c>
      <c r="HJ211" s="275">
        <f>VLOOKUP(C211,FPT!B:HH,73,0)</f>
        <v>0</v>
      </c>
      <c r="HK211" t="str">
        <f t="shared" si="409"/>
        <v/>
      </c>
      <c r="HL211" s="275">
        <f>VLOOKUP(C211,MOVI!C:DT,74,0)</f>
        <v>730000</v>
      </c>
      <c r="HM211" s="275">
        <f>VLOOKUP(C211,FPT!B:HK,74,0)</f>
        <v>730000</v>
      </c>
      <c r="HN211" t="str">
        <f t="shared" si="410"/>
        <v/>
      </c>
      <c r="HO211" s="275">
        <f>VLOOKUP(C211,MOVI!C:DT,75,0)</f>
        <v>11000000</v>
      </c>
      <c r="HP211" s="275">
        <f>VLOOKUP(C211,FPT!B:HN,75,0)</f>
        <v>11000000</v>
      </c>
      <c r="HQ211" t="str">
        <f t="shared" si="411"/>
        <v/>
      </c>
      <c r="HR211" s="275">
        <f>VLOOKUP(C211,MOVI!C:DT,76,0)</f>
        <v>0</v>
      </c>
      <c r="HS211" s="275">
        <f>VLOOKUP(C211,FPT!B:HQ,76,0)</f>
        <v>0</v>
      </c>
      <c r="HT211" t="str">
        <f t="shared" si="412"/>
        <v/>
      </c>
      <c r="HU211" s="275">
        <f>VLOOKUP(C211,MOVI!C:DT,77,0)</f>
        <v>0</v>
      </c>
      <c r="HV211" s="275">
        <f>VLOOKUP(C211,FPT!B:HT,77,0)</f>
        <v>0</v>
      </c>
      <c r="HW211" t="str">
        <f t="shared" si="413"/>
        <v/>
      </c>
      <c r="HX211" s="274">
        <f>VLOOKUP(C211,MOVI!C:CB,78,0)</f>
        <v>400000</v>
      </c>
      <c r="HY211" s="261">
        <f>VLOOKUP(C211,FPT!$B:$CA,78,0)</f>
        <v>400000</v>
      </c>
      <c r="HZ211" t="str">
        <f t="shared" si="414"/>
        <v/>
      </c>
      <c r="IA211" s="275">
        <f>VLOOKUP(C211,MOVI!C:CD,79,0)</f>
        <v>50000</v>
      </c>
      <c r="IB211" s="275">
        <f>VLOOKUP(C211,FPT!B:HZ,79,0)</f>
        <v>50000</v>
      </c>
      <c r="IC211" t="str">
        <f t="shared" si="415"/>
        <v/>
      </c>
      <c r="ID211" s="275">
        <f>VLOOKUP(C211,MOVI!C:CD,80,0)</f>
        <v>75000</v>
      </c>
      <c r="IE211" s="275">
        <f>VLOOKUP(C211,FPT!B:IC,80,0)</f>
        <v>75000</v>
      </c>
      <c r="IF211" t="str">
        <f t="shared" si="416"/>
        <v/>
      </c>
      <c r="IG211" s="275">
        <f>VLOOKUP(C211,MOVI!C:DT,81,0)</f>
        <v>0</v>
      </c>
      <c r="IH211" s="275">
        <f>VLOOKUP(C211,FPT!B:IF,81,0)</f>
        <v>0</v>
      </c>
      <c r="II211" t="str">
        <f t="shared" si="417"/>
        <v/>
      </c>
      <c r="IJ211" s="275">
        <f>VLOOKUP(C211,MOVI!C:DT,82,0)</f>
        <v>525000</v>
      </c>
      <c r="IK211" s="275">
        <f>VLOOKUP(C211,FPT!B:II,82,0)</f>
        <v>525000</v>
      </c>
      <c r="IL211" t="str">
        <f t="shared" si="418"/>
        <v/>
      </c>
      <c r="IM211" s="275">
        <f>ROUND(VLOOKUP(C211,MOVI!C:DT,83,0),0)</f>
        <v>12447308</v>
      </c>
      <c r="IN211" s="275">
        <f>ROUND(VLOOKUP(C211,FPT!B:IL,83,0),0)</f>
        <v>12447308</v>
      </c>
      <c r="IO211" t="str">
        <f t="shared" si="419"/>
        <v/>
      </c>
      <c r="IP211" s="275">
        <f>VLOOKUP(C211,MOVI!C:DT,84,0)</f>
        <v>0</v>
      </c>
      <c r="IQ211" s="275">
        <f>VLOOKUP(C211,FPT!B:IO,84,0)</f>
        <v>0</v>
      </c>
      <c r="IR211" t="str">
        <f t="shared" si="420"/>
        <v/>
      </c>
      <c r="IS211" s="275">
        <f>ROUND(VLOOKUP(C211,MOVI!C:DT,85,0),0)</f>
        <v>0</v>
      </c>
      <c r="IT211" s="275">
        <f>ROUND(VLOOKUP(C211,FPT!B:IR,85,0),0)</f>
        <v>0</v>
      </c>
      <c r="IU211" t="str">
        <f t="shared" si="421"/>
        <v/>
      </c>
      <c r="IV211" s="275">
        <f>VLOOKUP(C211,MOVI!C:DT,86,0)</f>
        <v>0</v>
      </c>
      <c r="IW211" s="275">
        <f>VLOOKUP(C211,FPT!B:IU,86,0)</f>
        <v>0</v>
      </c>
      <c r="IX211" t="str">
        <f t="shared" si="422"/>
        <v/>
      </c>
      <c r="IY211" s="275">
        <f>ROUND(VLOOKUP(C211,MOVI!C:DT,87,0),0)</f>
        <v>0</v>
      </c>
      <c r="IZ211" s="275">
        <f>ROUND(VLOOKUP(C211,FPT!B:IX,87,0),0)</f>
        <v>0</v>
      </c>
      <c r="JA211" t="str">
        <f t="shared" si="423"/>
        <v/>
      </c>
      <c r="JB211" s="275">
        <f>VLOOKUP(C211,MOVI!C:DT,88,0)</f>
        <v>0</v>
      </c>
      <c r="JC211" s="275">
        <f>VLOOKUP(C211,FPT!B:JA,88,0)</f>
        <v>0</v>
      </c>
      <c r="JD211" t="str">
        <f t="shared" si="424"/>
        <v/>
      </c>
      <c r="JE211" s="275">
        <f>VLOOKUP(C211,MOVI!C:DT,89,0)</f>
        <v>50000</v>
      </c>
      <c r="JF211" s="275">
        <f>VLOOKUP(C211,FPT!B:JD,89,0)</f>
        <v>50000</v>
      </c>
      <c r="JG211" t="str">
        <f t="shared" si="425"/>
        <v/>
      </c>
      <c r="JH211" s="275">
        <f>VLOOKUP(C211,MOVI!C:DT,90,0)</f>
        <v>0</v>
      </c>
      <c r="JI211" s="275">
        <f>VLOOKUP(C211,FPT!B:JG,90,0)</f>
        <v>0</v>
      </c>
      <c r="JJ211" t="str">
        <f t="shared" si="426"/>
        <v/>
      </c>
      <c r="JK211" s="275">
        <f>VLOOKUP(C211,MOVI!C:DT,91,0)</f>
        <v>0</v>
      </c>
      <c r="JL211" s="275">
        <f>VLOOKUP(C211,FPT!B:JJ,91,0)</f>
        <v>0</v>
      </c>
      <c r="JM211" t="str">
        <f t="shared" si="427"/>
        <v/>
      </c>
      <c r="JN211" s="275">
        <f>VLOOKUP(C211,MOVI!C:DT,92,0)</f>
        <v>0</v>
      </c>
      <c r="JO211" s="275">
        <f>VLOOKUP(C211,FPT!B:JM,92,0)</f>
        <v>0</v>
      </c>
      <c r="JP211" t="str">
        <f t="shared" si="428"/>
        <v/>
      </c>
      <c r="JQ211" s="275">
        <f>VLOOKUP(C211,MOVI!C:DT,93,0)</f>
        <v>0</v>
      </c>
      <c r="JR211" s="275">
        <f>VLOOKUP(C211,FPT!B:JP,93,0)</f>
        <v>0</v>
      </c>
      <c r="JS211" t="str">
        <f t="shared" si="429"/>
        <v/>
      </c>
      <c r="JT211" s="275">
        <f>VLOOKUP(C211,MOVI!C:DT,94,0)</f>
        <v>50000</v>
      </c>
      <c r="JU211" s="275">
        <f>VLOOKUP(C211,FPT!B:JS,94,0)</f>
        <v>50000</v>
      </c>
      <c r="JV211" t="str">
        <f t="shared" si="430"/>
        <v/>
      </c>
      <c r="JW211" s="275">
        <f>VLOOKUP(C211,MOVI!C:DT,95,0)</f>
        <v>10123761</v>
      </c>
      <c r="JX211" s="275">
        <f>VLOOKUP(C211,FPT!B:JV,95,0)</f>
        <v>10123761</v>
      </c>
      <c r="JY211" t="str">
        <f t="shared" si="431"/>
        <v/>
      </c>
      <c r="JZ211" s="275">
        <f>VLOOKUP(C211,MOVI!C:DT,96,0)</f>
        <v>0</v>
      </c>
      <c r="KA211" s="275">
        <f>VLOOKUP(C211,FPT!B:JY,96,0)</f>
        <v>0</v>
      </c>
      <c r="KB211" t="str">
        <f t="shared" si="432"/>
        <v/>
      </c>
      <c r="KC211" s="275">
        <f>VLOOKUP(C211,MOVI!C:DT,97,0)</f>
        <v>10123761</v>
      </c>
      <c r="KD211" s="275">
        <f>VLOOKUP(C211,FPT!B:KB,97,0)</f>
        <v>10123761</v>
      </c>
      <c r="KE211" t="str">
        <f t="shared" si="433"/>
        <v/>
      </c>
      <c r="KF211" s="275">
        <f>VLOOKUP(C211,MOVI!C:DT,98,0)</f>
        <v>850000.00000000012</v>
      </c>
      <c r="KG211" s="275">
        <f>VLOOKUP(C211,FPT!B:KE,98,0)</f>
        <v>850000</v>
      </c>
      <c r="KH211" t="str">
        <f t="shared" si="434"/>
        <v/>
      </c>
      <c r="KI211" s="275">
        <f>VLOOKUP(C211,MOVI!C:DT,99,0)</f>
        <v>0</v>
      </c>
      <c r="KJ211" s="275">
        <f>VLOOKUP(C211,FPT!B:KH,99,0)</f>
        <v>0</v>
      </c>
      <c r="KK211" t="str">
        <f t="shared" si="435"/>
        <v/>
      </c>
      <c r="KL211" s="275">
        <f>VLOOKUP(C211,MOVI!C:DT,100,0)</f>
        <v>150000</v>
      </c>
      <c r="KM211" s="275">
        <f>VLOOKUP(C211,FPT!B:KK,100,0)</f>
        <v>150000</v>
      </c>
      <c r="KN211" t="str">
        <f t="shared" si="436"/>
        <v/>
      </c>
      <c r="KO211" s="275">
        <f>VLOOKUP(C211,MOVI!C:DT,101,0)</f>
        <v>0</v>
      </c>
      <c r="KP211" s="275">
        <f>VLOOKUP(C211,FPT!B:KN,101,0)</f>
        <v>0</v>
      </c>
      <c r="KQ211" t="str">
        <f t="shared" si="437"/>
        <v/>
      </c>
      <c r="KR211" s="275">
        <f>VLOOKUP(C211,MOVI!C:DT,102,0)</f>
        <v>0</v>
      </c>
      <c r="KS211" s="275">
        <f>VLOOKUP(C211,FPT!B:KQ,102,0)</f>
        <v>0</v>
      </c>
      <c r="KT211" t="str">
        <f t="shared" si="438"/>
        <v/>
      </c>
      <c r="KU211" s="275">
        <f>VLOOKUP(C211,MOVI!C:DT,103,0)</f>
        <v>1000000.0000000001</v>
      </c>
      <c r="KV211" s="275">
        <f>VLOOKUP(C211,FPT!B:KT,103,0)</f>
        <v>1000000</v>
      </c>
      <c r="KW211" t="str">
        <f t="shared" si="439"/>
        <v/>
      </c>
      <c r="KX211" s="275">
        <f>VLOOKUP(C211,MOVI!C:DT,104,0)</f>
        <v>1525000</v>
      </c>
      <c r="KY211" s="275">
        <f>VLOOKUP(C211,FPT!B:KW,104,0)</f>
        <v>1525000</v>
      </c>
      <c r="KZ211" t="str">
        <f t="shared" si="440"/>
        <v/>
      </c>
      <c r="LA211" s="275">
        <f>VLOOKUP(C211,MOVI!C:DT,105,0)</f>
        <v>100000</v>
      </c>
      <c r="LB211" s="275">
        <f>VLOOKUP(C211,FPT!B:KZ,105,0)</f>
        <v>100000</v>
      </c>
      <c r="LC211" t="str">
        <f t="shared" si="441"/>
        <v/>
      </c>
      <c r="LD211" s="275">
        <f>VLOOKUP(C211,MOVI!C:DT,106,0)</f>
        <v>11798761</v>
      </c>
      <c r="LE211" s="275">
        <f>VLOOKUP(C211,FPT!B:LC,106,0)</f>
        <v>11798761</v>
      </c>
      <c r="LF211" t="str">
        <f t="shared" si="442"/>
        <v/>
      </c>
      <c r="LG211" s="273">
        <f>VLOOKUP(C211,MOVI!C:DT,107,0)</f>
        <v>0</v>
      </c>
      <c r="LH211" s="273">
        <f>VLOOKUP(C211,FPT!B:LF,107,0)</f>
        <v>0</v>
      </c>
      <c r="LI211" t="str">
        <f t="shared" si="443"/>
        <v/>
      </c>
      <c r="LJ211" t="str">
        <f>VLOOKUP(C211,MOVI!C:DV,108,0)</f>
        <v>MoviSouthSales</v>
      </c>
      <c r="LK211" s="252" t="str">
        <f>VLOOKUP(C211,FPT!B:LI,108,0)</f>
        <v>MoviSouthSales</v>
      </c>
      <c r="LL211" t="str">
        <f t="shared" si="444"/>
        <v/>
      </c>
      <c r="LM211" s="275">
        <f>ROUND(VLOOKUP(C211,MOVI!C:DV,109,0),0)</f>
        <v>416667</v>
      </c>
      <c r="LN211" s="275">
        <f>ROUND(VLOOKUP(C211,FPT!B:LL,109,0),0)</f>
        <v>416667</v>
      </c>
      <c r="LO211" t="str">
        <f t="shared" si="445"/>
        <v/>
      </c>
      <c r="LP211" t="str">
        <f>VLOOKUP(C211,MOVI!C:DV,110,0)</f>
        <v>HO</v>
      </c>
      <c r="LQ211" s="247" t="str">
        <f>VLOOKUP(C211,FPT!B:LO,110,0)</f>
        <v>HO</v>
      </c>
      <c r="LR211" t="str">
        <f t="shared" si="446"/>
        <v/>
      </c>
      <c r="LS211">
        <f>MOVI!DI206</f>
        <v>22</v>
      </c>
      <c r="LV211">
        <f>MOVI!DJ206</f>
        <v>0</v>
      </c>
      <c r="LW211">
        <f>MOVI!DK206</f>
        <v>0</v>
      </c>
      <c r="LX211" t="str">
        <f>MOVI!DL206</f>
        <v>x</v>
      </c>
      <c r="LY211">
        <f>MOVI!DM206</f>
        <v>0</v>
      </c>
      <c r="LZ211">
        <f>MOVI!DN206</f>
        <v>50000</v>
      </c>
      <c r="MA211">
        <f>MOVI!DO206</f>
        <v>0</v>
      </c>
      <c r="MB211" t="str">
        <f>MOVI!DP206</f>
        <v>HO</v>
      </c>
      <c r="MC211">
        <f>MOVI!DQ206</f>
        <v>0</v>
      </c>
      <c r="MD211">
        <f>MOVI!DR206</f>
        <v>0</v>
      </c>
      <c r="ME211" t="str">
        <f>VLOOKUP(C211,MOVI!C:DV,121,0)</f>
        <v>Group 1</v>
      </c>
      <c r="MF211" s="252" t="str">
        <f>VLOOKUP(C211,FPT!B:MD,111,0)</f>
        <v>Group 1</v>
      </c>
      <c r="MG211" t="str">
        <f t="shared" si="339"/>
        <v/>
      </c>
      <c r="MH211" t="str">
        <f>VLOOKUP(C211,MOVI!C:DT,122,0)</f>
        <v>MoviSouthGroup 1</v>
      </c>
      <c r="MI211" s="252" t="str">
        <f>VLOOKUP(C211,FPT!B:DS,112,0)</f>
        <v>MoviSouthGroup 1</v>
      </c>
      <c r="MJ211" t="str">
        <f t="shared" si="447"/>
        <v/>
      </c>
    </row>
    <row r="212" spans="1:348" x14ac:dyDescent="0.25">
      <c r="A212">
        <v>204</v>
      </c>
      <c r="B212" s="48">
        <v>6015</v>
      </c>
      <c r="C212" s="271" t="s">
        <v>1082</v>
      </c>
      <c r="D212" t="str">
        <f>VLOOKUP(C212,MOVI!C:D,2,0)</f>
        <v>Lê Phượng Hoàng</v>
      </c>
      <c r="E212" t="str">
        <f>VLOOKUP(C212,FPT!B:C,2,0)</f>
        <v>Lê Phượng Hoàng</v>
      </c>
      <c r="F212" t="str">
        <f t="shared" si="340"/>
        <v/>
      </c>
      <c r="G212" t="str">
        <f>VLOOKUP(C212,MOVI!C:E,3,0)</f>
        <v>Sales</v>
      </c>
      <c r="H212" t="str">
        <f>VLOOKUP(C212,FPT!B:F,3,0)</f>
        <v>Sales</v>
      </c>
      <c r="I212" t="str">
        <f t="shared" si="341"/>
        <v/>
      </c>
      <c r="J212" t="str">
        <f>VLOOKUP(C212,MOVI!C:H,4,0)</f>
        <v>Telesales</v>
      </c>
      <c r="K212" t="str">
        <f>VLOOKUP(C212,FPT!B:I,4,0)</f>
        <v>Telesales</v>
      </c>
      <c r="L212" t="str">
        <f t="shared" si="342"/>
        <v/>
      </c>
      <c r="M212" t="str">
        <f>VLOOKUP(C212,MOVI!C:DT,5,0)</f>
        <v>Associate</v>
      </c>
      <c r="N212" t="str">
        <f>VLOOKUP(C212,FPT!B:L,5,0)</f>
        <v>Associate</v>
      </c>
      <c r="O212" t="str">
        <f t="shared" si="343"/>
        <v/>
      </c>
      <c r="P212" t="str">
        <f>VLOOKUP(C212,MOVI!C:DT,6,0)</f>
        <v>Telesales</v>
      </c>
      <c r="Q212" t="str">
        <f>VLOOKUP(C212,FPT!B:O,6,0)</f>
        <v>Telesales</v>
      </c>
      <c r="R212" t="str">
        <f t="shared" si="344"/>
        <v/>
      </c>
      <c r="S212" t="str">
        <f>VLOOKUP(C212,MOVI!C:DT,7,0)</f>
        <v>South</v>
      </c>
      <c r="T212" t="str">
        <f>VLOOKUP(C212,FPT!B:R,7,0)</f>
        <v>South</v>
      </c>
      <c r="U212" t="str">
        <f t="shared" si="345"/>
        <v/>
      </c>
      <c r="V212" t="str">
        <f>VLOOKUP(C212,MOVI!C:DT,8,0)</f>
        <v>Movi</v>
      </c>
      <c r="W212" t="str">
        <f>VLOOKUP(C212,FPT!B:U,8,0)</f>
        <v>Movi</v>
      </c>
      <c r="X212" t="str">
        <f t="shared" si="346"/>
        <v/>
      </c>
      <c r="Y212" t="str">
        <f>VLOOKUP(C212,MOVI!C:DT,9,0)</f>
        <v>Full-time</v>
      </c>
      <c r="Z212" t="str">
        <f>VLOOKUP(C212,FPT!B:X,9,0)</f>
        <v>Full-time</v>
      </c>
      <c r="AA212" t="str">
        <f t="shared" si="347"/>
        <v/>
      </c>
      <c r="AB212" t="str">
        <f>VLOOKUP(C212,MOVI!C:DT,10,0)</f>
        <v>Permanent</v>
      </c>
      <c r="AC212" t="str">
        <f>VLOOKUP(C212,FPT!B:AA,10,0)</f>
        <v>Permanent</v>
      </c>
      <c r="AD212" t="str">
        <f t="shared" si="348"/>
        <v/>
      </c>
      <c r="AE212" s="247">
        <f>VLOOKUP(C212,MOVI!C:DT,11,0)</f>
        <v>44117</v>
      </c>
      <c r="AF212" s="247">
        <f>VLOOKUP(C212,FPT!B:AD,11,0)</f>
        <v>44117</v>
      </c>
      <c r="AG212" t="str">
        <f t="shared" si="349"/>
        <v/>
      </c>
      <c r="AH212" s="260" t="str">
        <f>VLOOKUP(C212,MOVI!C:DT,12,0)</f>
        <v/>
      </c>
      <c r="AI212" s="260"/>
      <c r="AJ212" t="str">
        <f t="shared" si="449"/>
        <v/>
      </c>
      <c r="AK212">
        <f>VLOOKUP(C212,MOVI!C:DT,13,0)</f>
        <v>0</v>
      </c>
      <c r="AL212" s="247">
        <f>VLOOKUP(C212,FPT!B:AJ,13,0)</f>
        <v>0</v>
      </c>
      <c r="AM212" t="str">
        <f t="shared" si="448"/>
        <v/>
      </c>
      <c r="AN212" s="247">
        <f>VLOOKUP(C212,MOVI!C:DT,14,0)</f>
        <v>0</v>
      </c>
      <c r="AO212" s="247">
        <f>VLOOKUP(C212,FPT!B:AM,14,0)</f>
        <v>0</v>
      </c>
      <c r="AP212" t="str">
        <f t="shared" si="350"/>
        <v/>
      </c>
      <c r="AQ212" t="str">
        <f>VLOOKUP(C212,MOVI!C:DT,15,0)</f>
        <v>LC</v>
      </c>
      <c r="AR212" s="247">
        <f>VLOOKUP(C212,FPT!B:AP,15,0)</f>
        <v>0</v>
      </c>
      <c r="AS212" t="str">
        <f t="shared" si="351"/>
        <v>Lệch</v>
      </c>
      <c r="AT212" s="282" t="str">
        <f>VLOOKUP(C212,MOVI!C:DT,16,0)</f>
        <v>LTTP</v>
      </c>
      <c r="AU212" s="247" t="str">
        <f>VLOOKUP(C212,FPT!B:AS,16,0)</f>
        <v>LTTP</v>
      </c>
      <c r="AV212" t="str">
        <f t="shared" si="352"/>
        <v/>
      </c>
      <c r="AW212" t="str">
        <f>VLOOKUP(C212,MOVI!C:DT,17,0)</f>
        <v>L</v>
      </c>
      <c r="AX212" s="247" t="str">
        <f>VLOOKUP(C212,FPT!B:AV,17,0)</f>
        <v>L</v>
      </c>
      <c r="AY212" t="str">
        <f t="shared" si="353"/>
        <v/>
      </c>
      <c r="AZ212">
        <f>VLOOKUP(C212,MOVI!C:DT,18,0)</f>
        <v>0</v>
      </c>
      <c r="BA212" s="247">
        <f>VLOOKUP(C212,FPT!B:AY,18,0)</f>
        <v>0</v>
      </c>
      <c r="BB212" t="str">
        <f t="shared" si="354"/>
        <v/>
      </c>
      <c r="BC212" s="275">
        <f>VLOOKUP(C212,MOVI!C:DT,19,0)</f>
        <v>5000000</v>
      </c>
      <c r="BD212" s="275">
        <f>VLOOKUP(C212,FPT!B:BB,19,0)</f>
        <v>5000000</v>
      </c>
      <c r="BE212" t="str">
        <f t="shared" si="355"/>
        <v/>
      </c>
      <c r="BF212">
        <f>VLOOKUP(C212,MOVI!C:DT,20,0)</f>
        <v>0</v>
      </c>
      <c r="BG212" s="252">
        <f>VLOOKUP(C212,FPT!B:BE,20,0)</f>
        <v>0</v>
      </c>
      <c r="BH212" t="str">
        <f t="shared" si="356"/>
        <v/>
      </c>
      <c r="BI212" s="275">
        <f>VLOOKUP(C212,MOVI!C:DT,21,0)</f>
        <v>5000000</v>
      </c>
      <c r="BJ212" s="275">
        <f>VLOOKUP(C212,FPT!B:BH,21,0)</f>
        <v>5000000</v>
      </c>
      <c r="BK212" t="str">
        <f t="shared" si="357"/>
        <v/>
      </c>
      <c r="BL212" s="275">
        <f>VLOOKUP(C212,MOVI!C:DT,22,0)</f>
        <v>0</v>
      </c>
      <c r="BM212" s="275">
        <f>VLOOKUP(C212,FPT!B:BK,22,0)</f>
        <v>0</v>
      </c>
      <c r="BN212" t="str">
        <f t="shared" si="358"/>
        <v/>
      </c>
      <c r="BO212" s="275">
        <f>VLOOKUP(C212,MOVI!C:DT,23,0)</f>
        <v>0</v>
      </c>
      <c r="BP212" s="275">
        <f>VLOOKUP(C212,FPT!B:BN,23,0)</f>
        <v>0</v>
      </c>
      <c r="BQ212" t="str">
        <f t="shared" si="359"/>
        <v/>
      </c>
      <c r="BR212" s="275">
        <f>VLOOKUP(C212,MOVI!C:DT,24,0)</f>
        <v>0</v>
      </c>
      <c r="BS212" s="275">
        <f>VLOOKUP(C212,FPT!B:BQ,24,0)</f>
        <v>0</v>
      </c>
      <c r="BT212" t="str">
        <f t="shared" si="360"/>
        <v/>
      </c>
      <c r="BU212" s="275">
        <f>VLOOKUP(C212,MOVI!C:DT,25,0)</f>
        <v>0</v>
      </c>
      <c r="BV212" s="275">
        <f>VLOOKUP(C212,FPT!B:BT,25,0)</f>
        <v>0</v>
      </c>
      <c r="BW212" t="str">
        <f t="shared" si="361"/>
        <v/>
      </c>
      <c r="BX212" s="275">
        <f>VLOOKUP(C212,MOVI!C:DT,26,0)</f>
        <v>0</v>
      </c>
      <c r="BY212" s="275">
        <f>VLOOKUP(C212,FPT!B:BW,26,0)</f>
        <v>0</v>
      </c>
      <c r="BZ212" t="str">
        <f t="shared" si="362"/>
        <v/>
      </c>
      <c r="CA212" s="275">
        <f>VLOOKUP(C212,MOVI!C:DT,27,0)</f>
        <v>730000</v>
      </c>
      <c r="CB212" s="275">
        <f>VLOOKUP(C212,FPT!B:BZ,27,0)</f>
        <v>730000</v>
      </c>
      <c r="CC212" t="str">
        <f t="shared" si="363"/>
        <v/>
      </c>
      <c r="CD212" s="275">
        <f>VLOOKUP(C212,MOVI!C:DT,28,0)</f>
        <v>730000</v>
      </c>
      <c r="CE212" s="275">
        <f>VLOOKUP(C212,FPT!B:CC,28,0)</f>
        <v>730000</v>
      </c>
      <c r="CF212" t="str">
        <f t="shared" si="364"/>
        <v/>
      </c>
      <c r="CG212" t="str">
        <f>VLOOKUP(C212,MOVI!C:DT,29,0)</f>
        <v>CN</v>
      </c>
      <c r="CH212" s="252" t="str">
        <f>VLOOKUP(C212,FPT!B:CF,29,0)</f>
        <v>CN</v>
      </c>
      <c r="CI212" t="str">
        <f t="shared" si="365"/>
        <v/>
      </c>
      <c r="CJ212">
        <f>VLOOKUP(C212,MOVI!C:DT,30,0)</f>
        <v>26</v>
      </c>
      <c r="CK212" s="252">
        <f>VLOOKUP(C212,FPT!B:CI,30,0)</f>
        <v>26</v>
      </c>
      <c r="CL212" t="str">
        <f t="shared" si="366"/>
        <v/>
      </c>
      <c r="CM212">
        <f>VLOOKUP(C212,MOVI!C:DT,31,0)</f>
        <v>18.5</v>
      </c>
      <c r="CN212" s="252">
        <f>VLOOKUP(C212,FPT!B:CL,31,0)</f>
        <v>18.5</v>
      </c>
      <c r="CO212" t="str">
        <f t="shared" si="367"/>
        <v/>
      </c>
      <c r="CP212" s="275">
        <f>VLOOKUP(C212,MOVI!C:DT,32,0)</f>
        <v>4.5</v>
      </c>
      <c r="CQ212" s="275">
        <f>VLOOKUP(C212,FPT!B:CO,32,0)</f>
        <v>4.5</v>
      </c>
      <c r="CR212" t="str">
        <f t="shared" si="368"/>
        <v/>
      </c>
      <c r="CS212" s="275">
        <f>VLOOKUP(C212,MOVI!C:DT,33,0)</f>
        <v>0</v>
      </c>
      <c r="CT212" s="275">
        <f>VLOOKUP(C212,FPT!B:CR,33,0)</f>
        <v>0</v>
      </c>
      <c r="CU212" t="str">
        <f t="shared" si="369"/>
        <v/>
      </c>
      <c r="CV212" s="275">
        <f>VLOOKUP(C212,MOVI!C:DT,34,0)</f>
        <v>0</v>
      </c>
      <c r="CW212" s="275">
        <f>VLOOKUP(C212,FPT!B:CU,34,0)</f>
        <v>0</v>
      </c>
      <c r="CX212" t="str">
        <f t="shared" si="370"/>
        <v/>
      </c>
      <c r="CY212" s="275">
        <f>VLOOKUP(C212,MOVI!C:DT,35,0)</f>
        <v>23</v>
      </c>
      <c r="CZ212" s="275">
        <f>VLOOKUP(C212,FPT!B:CX,35,0)</f>
        <v>23</v>
      </c>
      <c r="DA212" t="str">
        <f t="shared" si="371"/>
        <v/>
      </c>
      <c r="DB212" s="275">
        <f>VLOOKUP(C212,MOVI!C:DT,36,0)</f>
        <v>0</v>
      </c>
      <c r="DC212" s="275">
        <f>VLOOKUP(C212,FPT!B:DA,36,0)</f>
        <v>0</v>
      </c>
      <c r="DD212" t="str">
        <f t="shared" si="372"/>
        <v/>
      </c>
      <c r="DE212" s="275">
        <f>VLOOKUP(C212,MOVI!C:DT,37,0)</f>
        <v>12</v>
      </c>
      <c r="DF212" s="275">
        <f>VLOOKUP(C212,FPT!B:DD,37,0)</f>
        <v>12</v>
      </c>
      <c r="DG212" t="str">
        <f t="shared" si="373"/>
        <v/>
      </c>
      <c r="DH212" s="275">
        <f>VLOOKUP(C212,MOVI!C:DT,38,0)</f>
        <v>0</v>
      </c>
      <c r="DI212" s="275">
        <f>VLOOKUP(C212,FPT!B:DG,38,0)</f>
        <v>0</v>
      </c>
      <c r="DJ212" t="str">
        <f t="shared" si="374"/>
        <v/>
      </c>
      <c r="DK212" s="275">
        <f>VLOOKUP(C212,MOVI!C:DT,39,0)</f>
        <v>12</v>
      </c>
      <c r="DL212" s="275">
        <f>VLOOKUP(C212,FPT!B:DJ,39,0)</f>
        <v>12</v>
      </c>
      <c r="DM212" t="str">
        <f t="shared" si="375"/>
        <v/>
      </c>
      <c r="DN212" s="275">
        <f>VLOOKUP(C212,MOVI!C:DT,40,0)</f>
        <v>24</v>
      </c>
      <c r="DO212" s="275">
        <f>VLOOKUP(C212,FPT!B:DM,40,0)</f>
        <v>24</v>
      </c>
      <c r="DP212" t="str">
        <f t="shared" si="376"/>
        <v/>
      </c>
      <c r="DQ212" s="275">
        <f>VLOOKUP(C212,MOVI!C:DT,41,0)</f>
        <v>12</v>
      </c>
      <c r="DR212" s="275">
        <f>VLOOKUP(C212,FPT!B:DP,41,0)</f>
        <v>12</v>
      </c>
      <c r="DS212" t="str">
        <f t="shared" si="377"/>
        <v/>
      </c>
      <c r="DT212" s="275">
        <f>VLOOKUP(C212,MOVI!C:DT,42,0)</f>
        <v>4423077</v>
      </c>
      <c r="DU212" s="275">
        <f>ROUND(VLOOKUP(C212,FPT!B:DS,42,0),0)</f>
        <v>4423077</v>
      </c>
      <c r="DV212" t="str">
        <f t="shared" si="378"/>
        <v/>
      </c>
      <c r="DW212" s="275">
        <f>VLOOKUP(C212,MOVI!C:DT,43,0)</f>
        <v>0</v>
      </c>
      <c r="DX212" s="275">
        <f>VLOOKUP(C212,FPT!B:DV,43,0)</f>
        <v>0</v>
      </c>
      <c r="DY212" t="str">
        <f t="shared" si="379"/>
        <v/>
      </c>
      <c r="DZ212" s="275">
        <f>VLOOKUP(C212,MOVI!C:DT,44,0)</f>
        <v>576923</v>
      </c>
      <c r="EA212" s="275">
        <f>VLOOKUP(C212,FPT!B:DY,44,0)</f>
        <v>576923</v>
      </c>
      <c r="EB212" t="str">
        <f t="shared" si="380"/>
        <v/>
      </c>
      <c r="EC212" s="275">
        <f>VLOOKUP(C212,MOVI!C:DT,45,0)</f>
        <v>5000000</v>
      </c>
      <c r="ED212" s="275">
        <f>ROUND(VLOOKUP(C212,FPT!B:EB,45,0),0)</f>
        <v>5000000</v>
      </c>
      <c r="EE212" t="str">
        <f t="shared" si="381"/>
        <v/>
      </c>
      <c r="EF212" s="275">
        <f>VLOOKUP(C212,MOVI!C:DT,46,0)</f>
        <v>0</v>
      </c>
      <c r="EG212" s="275">
        <f>VLOOKUP(C212,FPT!B:EE,46,0)</f>
        <v>0</v>
      </c>
      <c r="EH212" t="str">
        <f t="shared" si="382"/>
        <v/>
      </c>
      <c r="EI212" s="275">
        <f>VLOOKUP(C212,MOVI!C:DT,47,0)</f>
        <v>0</v>
      </c>
      <c r="EJ212" s="275">
        <f>VLOOKUP(C212,FPT!B:EH,47,0)</f>
        <v>0</v>
      </c>
      <c r="EK212" t="str">
        <f t="shared" si="383"/>
        <v/>
      </c>
      <c r="EL212" s="275">
        <f>VLOOKUP(C212,MOVI!C:DT,48,0)</f>
        <v>0</v>
      </c>
      <c r="EM212" s="275">
        <f>VLOOKUP(C212,FPT!B:EK,48,0)</f>
        <v>0</v>
      </c>
      <c r="EN212" t="str">
        <f t="shared" si="384"/>
        <v/>
      </c>
      <c r="EO212" s="275">
        <f>VLOOKUP(C212,MOVI!C:DT,49,0)</f>
        <v>0</v>
      </c>
      <c r="EP212" s="275">
        <f>VLOOKUP(C212,FPT!B:EN,49,0)</f>
        <v>0</v>
      </c>
      <c r="EQ212" t="str">
        <f t="shared" si="385"/>
        <v/>
      </c>
      <c r="ER212" s="275">
        <f>VLOOKUP(C212,MOVI!C:DT,50,0)</f>
        <v>0</v>
      </c>
      <c r="ES212" s="275">
        <f>VLOOKUP(C212,FPT!B:EQ,50,0)</f>
        <v>0</v>
      </c>
      <c r="ET212" t="str">
        <f t="shared" si="386"/>
        <v/>
      </c>
      <c r="EU212" s="275">
        <f>VLOOKUP(C212,MOVI!C:DT,51,0)</f>
        <v>0</v>
      </c>
      <c r="EV212" s="275">
        <f>VLOOKUP(C212,FPT!B:ET,51,0)</f>
        <v>0</v>
      </c>
      <c r="EW212" t="str">
        <f t="shared" si="387"/>
        <v/>
      </c>
      <c r="EX212" s="275">
        <f>VLOOKUP(C212,MOVI!C:DT,52,0)</f>
        <v>0</v>
      </c>
      <c r="EY212" s="275">
        <f>VLOOKUP(C212,FPT!B:EW,52,0)</f>
        <v>0</v>
      </c>
      <c r="EZ212" t="str">
        <f t="shared" si="388"/>
        <v/>
      </c>
      <c r="FA212" s="275">
        <f>VLOOKUP(C212,MOVI!C:DT,53,0)</f>
        <v>0</v>
      </c>
      <c r="FB212" s="275">
        <f>VLOOKUP(C212,FPT!B:EZ,53,0)</f>
        <v>0</v>
      </c>
      <c r="FC212" t="str">
        <f t="shared" si="389"/>
        <v/>
      </c>
      <c r="FD212" s="275">
        <f>VLOOKUP(C212,MOVI!C:DT,54,0)</f>
        <v>0</v>
      </c>
      <c r="FE212" s="275">
        <f>VLOOKUP(C212,FPT!B:FC,54,0)</f>
        <v>0</v>
      </c>
      <c r="FF212" t="str">
        <f t="shared" si="390"/>
        <v/>
      </c>
      <c r="FG212" s="275">
        <f>VLOOKUP(C212,MOVI!C:DT,55,0)</f>
        <v>519423</v>
      </c>
      <c r="FH212" s="275">
        <f>VLOOKUP(C212,FPT!B:FF,55,0)</f>
        <v>519423</v>
      </c>
      <c r="FI212" t="str">
        <f t="shared" si="391"/>
        <v/>
      </c>
      <c r="FJ212" s="275">
        <f>VLOOKUP(C212,MOVI!C:DT,56,0)</f>
        <v>519423</v>
      </c>
      <c r="FK212" s="275">
        <f>VLOOKUP(C212,FPT!B:FI,56,0)</f>
        <v>519423</v>
      </c>
      <c r="FL212" t="str">
        <f t="shared" si="392"/>
        <v/>
      </c>
      <c r="FM212" s="275">
        <f>VLOOKUP(C212,MOVI!C:DT,57,0)</f>
        <v>0</v>
      </c>
      <c r="FN212" s="275">
        <f>VLOOKUP(C212,FPT!B:FL,57,0)</f>
        <v>0</v>
      </c>
      <c r="FO212" t="str">
        <f t="shared" si="393"/>
        <v/>
      </c>
      <c r="FP212" s="275">
        <f>VLOOKUP(C212,MOVI!C:DT,58,0)</f>
        <v>0</v>
      </c>
      <c r="FQ212" s="275">
        <f>VLOOKUP(C212,FPT!B:FO,58,0)</f>
        <v>0</v>
      </c>
      <c r="FR212" t="str">
        <f t="shared" si="394"/>
        <v/>
      </c>
      <c r="FS212" s="275">
        <f>VLOOKUP(C212,MOVI!C:DT,59,0)</f>
        <v>0</v>
      </c>
      <c r="FT212" s="275">
        <f>VLOOKUP(C212,FPT!B:FR,59,0)</f>
        <v>0</v>
      </c>
      <c r="FU212" t="str">
        <f t="shared" si="395"/>
        <v/>
      </c>
      <c r="FV212" s="275">
        <f>VLOOKUP(C212,MOVI!C:DT,60,0)</f>
        <v>0</v>
      </c>
      <c r="FW212" s="275">
        <f>VLOOKUP(C212,FPT!B:FU,60,0)</f>
        <v>0</v>
      </c>
      <c r="FX212" t="str">
        <f t="shared" si="396"/>
        <v/>
      </c>
      <c r="FY212" s="275">
        <f>VLOOKUP(C212,MOVI!C:DT,61,0)</f>
        <v>0</v>
      </c>
      <c r="FZ212" s="275">
        <f>VLOOKUP(C212,FPT!B:FX,61,0)</f>
        <v>0</v>
      </c>
      <c r="GA212" t="str">
        <f t="shared" si="397"/>
        <v/>
      </c>
      <c r="GB212" s="275">
        <f>VLOOKUP(C212,MOVI!C:DT,62,0)</f>
        <v>0</v>
      </c>
      <c r="GC212" s="275">
        <f>VLOOKUP(C212,FPT!B:GA,62,0)</f>
        <v>0</v>
      </c>
      <c r="GD212" t="str">
        <f t="shared" si="398"/>
        <v/>
      </c>
      <c r="GE212" s="275">
        <f>VLOOKUP(C212,MOVI!C:DT,63,0)</f>
        <v>0</v>
      </c>
      <c r="GF212" s="275">
        <f>VLOOKUP(C212,FPT!B:GD,63,0)</f>
        <v>0</v>
      </c>
      <c r="GG212" t="str">
        <f t="shared" si="399"/>
        <v/>
      </c>
      <c r="GH212" s="275">
        <f>VLOOKUP(C212,MOVI!C:DT,64,0)</f>
        <v>0</v>
      </c>
      <c r="GI212" s="275">
        <f>VLOOKUP(C212,FPT!B:GG,64,0)</f>
        <v>0</v>
      </c>
      <c r="GJ212" t="str">
        <f t="shared" si="400"/>
        <v/>
      </c>
      <c r="GK212" s="275">
        <f>VLOOKUP(C212,MOVI!C:DT,65,0)</f>
        <v>0</v>
      </c>
      <c r="GL212" s="275">
        <f>VLOOKUP(C212,FPT!B:GJ,65,0)</f>
        <v>0</v>
      </c>
      <c r="GM212" t="str">
        <f t="shared" si="401"/>
        <v/>
      </c>
      <c r="GN212" s="275">
        <f>VLOOKUP(C212,MOVI!C:DT,66,0)</f>
        <v>0</v>
      </c>
      <c r="GO212" s="275">
        <f>VLOOKUP(C212,FPT!B:GM,66,0)</f>
        <v>0</v>
      </c>
      <c r="GP212" t="str">
        <f t="shared" si="402"/>
        <v/>
      </c>
      <c r="GQ212" s="275">
        <f>VLOOKUP(C212,MOVI!C:DT,67,0)</f>
        <v>0</v>
      </c>
      <c r="GR212" s="275">
        <f>VLOOKUP(C212,FPT!B:GP,67,0)</f>
        <v>0</v>
      </c>
      <c r="GS212" t="str">
        <f t="shared" si="403"/>
        <v/>
      </c>
      <c r="GT212" s="275">
        <f>VLOOKUP(C212,MOVI!C:DT,68,0)</f>
        <v>0</v>
      </c>
      <c r="GU212" s="275">
        <f>VLOOKUP(C212,FPT!B:GS,68,0)</f>
        <v>0</v>
      </c>
      <c r="GV212" t="str">
        <f t="shared" si="404"/>
        <v/>
      </c>
      <c r="GW212" s="275">
        <f>VLOOKUP(C212,MOVI!C:DT,69,0)</f>
        <v>0</v>
      </c>
      <c r="GX212" s="275">
        <f>VLOOKUP(C212,FPT!B:GV,69,0)</f>
        <v>0</v>
      </c>
      <c r="GY212" t="str">
        <f t="shared" si="405"/>
        <v/>
      </c>
      <c r="GZ212" s="275">
        <f>VLOOKUP(C212,MOVI!C:DT,70,0)</f>
        <v>0</v>
      </c>
      <c r="HA212" s="275">
        <f>VLOOKUP(C212,FPT!B:GY,70,0)</f>
        <v>0</v>
      </c>
      <c r="HB212" t="str">
        <f t="shared" si="406"/>
        <v/>
      </c>
      <c r="HC212" s="275">
        <f>VLOOKUP(C212,MOVI!C:DT,71,0)</f>
        <v>5519423</v>
      </c>
      <c r="HD212" s="275">
        <f>ROUND(VLOOKUP(C212,FPT!B:HB,71,0),0)</f>
        <v>5519423</v>
      </c>
      <c r="HE212" t="str">
        <f t="shared" si="407"/>
        <v/>
      </c>
      <c r="HF212" s="275">
        <f>ROUND(VLOOKUP(C212,MOVI!C:DT,72,0),0)</f>
        <v>288462</v>
      </c>
      <c r="HG212" s="275">
        <f>ROUND(VLOOKUP(C212,FPT!B:HE,72,0),0)</f>
        <v>288462</v>
      </c>
      <c r="HH212" t="str">
        <f t="shared" si="408"/>
        <v/>
      </c>
      <c r="HI212" s="275">
        <f>VLOOKUP(C212,MOVI!C:DT,73,0)</f>
        <v>0</v>
      </c>
      <c r="HJ212" s="275">
        <f>VLOOKUP(C212,FPT!B:HH,73,0)</f>
        <v>0</v>
      </c>
      <c r="HK212" t="str">
        <f t="shared" si="409"/>
        <v/>
      </c>
      <c r="HL212" s="275">
        <f>VLOOKUP(C212,MOVI!C:DT,74,0)</f>
        <v>519423</v>
      </c>
      <c r="HM212" s="275">
        <f>VLOOKUP(C212,FPT!B:HK,74,0)</f>
        <v>519423</v>
      </c>
      <c r="HN212" t="str">
        <f t="shared" si="410"/>
        <v/>
      </c>
      <c r="HO212" s="275">
        <f>VLOOKUP(C212,MOVI!C:DT,75,0)</f>
        <v>11000000</v>
      </c>
      <c r="HP212" s="275">
        <f>VLOOKUP(C212,FPT!B:HN,75,0)</f>
        <v>11000000</v>
      </c>
      <c r="HQ212" t="str">
        <f t="shared" si="411"/>
        <v/>
      </c>
      <c r="HR212" s="275">
        <f>VLOOKUP(C212,MOVI!C:DT,76,0)</f>
        <v>0</v>
      </c>
      <c r="HS212" s="275">
        <f>VLOOKUP(C212,FPT!B:HQ,76,0)</f>
        <v>0</v>
      </c>
      <c r="HT212" t="str">
        <f t="shared" si="412"/>
        <v/>
      </c>
      <c r="HU212" s="275">
        <f>VLOOKUP(C212,MOVI!C:DT,77,0)</f>
        <v>0</v>
      </c>
      <c r="HV212" s="275">
        <f>VLOOKUP(C212,FPT!B:HT,77,0)</f>
        <v>0</v>
      </c>
      <c r="HW212" t="str">
        <f t="shared" si="413"/>
        <v/>
      </c>
      <c r="HX212" s="274">
        <f>VLOOKUP(C212,MOVI!C:CB,78,0)</f>
        <v>400000</v>
      </c>
      <c r="HY212" s="261">
        <f>VLOOKUP(C212,FPT!$B:$CA,78,0)</f>
        <v>400000</v>
      </c>
      <c r="HZ212" t="str">
        <f t="shared" si="414"/>
        <v/>
      </c>
      <c r="IA212" s="275">
        <f>VLOOKUP(C212,MOVI!C:CD,79,0)</f>
        <v>50000</v>
      </c>
      <c r="IB212" s="275">
        <f>VLOOKUP(C212,FPT!B:HZ,79,0)</f>
        <v>50000</v>
      </c>
      <c r="IC212" t="str">
        <f t="shared" si="415"/>
        <v/>
      </c>
      <c r="ID212" s="275">
        <f>VLOOKUP(C212,MOVI!C:CD,80,0)</f>
        <v>75000</v>
      </c>
      <c r="IE212" s="275">
        <f>VLOOKUP(C212,FPT!B:IC,80,0)</f>
        <v>75000</v>
      </c>
      <c r="IF212" t="str">
        <f t="shared" si="416"/>
        <v/>
      </c>
      <c r="IG212" s="275">
        <f>VLOOKUP(C212,MOVI!C:DT,81,0)</f>
        <v>0</v>
      </c>
      <c r="IH212" s="275">
        <f>VLOOKUP(C212,FPT!B:IF,81,0)</f>
        <v>0</v>
      </c>
      <c r="II212" t="str">
        <f t="shared" si="417"/>
        <v/>
      </c>
      <c r="IJ212" s="275">
        <f>VLOOKUP(C212,MOVI!C:DT,82,0)</f>
        <v>525000</v>
      </c>
      <c r="IK212" s="275">
        <f>VLOOKUP(C212,FPT!B:II,82,0)</f>
        <v>525000</v>
      </c>
      <c r="IL212" t="str">
        <f t="shared" si="418"/>
        <v/>
      </c>
      <c r="IM212" s="275">
        <f>ROUND(VLOOKUP(C212,MOVI!C:DT,83,0),0)</f>
        <v>12332885</v>
      </c>
      <c r="IN212" s="275">
        <f>ROUND(VLOOKUP(C212,FPT!B:IL,83,0),0)</f>
        <v>12332885</v>
      </c>
      <c r="IO212" t="str">
        <f t="shared" si="419"/>
        <v/>
      </c>
      <c r="IP212" s="275">
        <f>VLOOKUP(C212,MOVI!C:DT,84,0)</f>
        <v>0</v>
      </c>
      <c r="IQ212" s="275">
        <f>VLOOKUP(C212,FPT!B:IO,84,0)</f>
        <v>0</v>
      </c>
      <c r="IR212" t="str">
        <f t="shared" si="420"/>
        <v/>
      </c>
      <c r="IS212" s="275">
        <f>ROUND(VLOOKUP(C212,MOVI!C:DT,85,0),0)</f>
        <v>0</v>
      </c>
      <c r="IT212" s="275">
        <f>ROUND(VLOOKUP(C212,FPT!B:IR,85,0),0)</f>
        <v>0</v>
      </c>
      <c r="IU212" t="str">
        <f t="shared" si="421"/>
        <v/>
      </c>
      <c r="IV212" s="275">
        <f>VLOOKUP(C212,MOVI!C:DT,86,0)</f>
        <v>0</v>
      </c>
      <c r="IW212" s="275">
        <f>VLOOKUP(C212,FPT!B:IU,86,0)</f>
        <v>0</v>
      </c>
      <c r="IX212" t="str">
        <f t="shared" si="422"/>
        <v/>
      </c>
      <c r="IY212" s="275">
        <f>ROUND(VLOOKUP(C212,MOVI!C:DT,87,0),0)</f>
        <v>0</v>
      </c>
      <c r="IZ212" s="275">
        <f>ROUND(VLOOKUP(C212,FPT!B:IX,87,0),0)</f>
        <v>0</v>
      </c>
      <c r="JA212" t="str">
        <f t="shared" si="423"/>
        <v/>
      </c>
      <c r="JB212" s="275">
        <f>VLOOKUP(C212,MOVI!C:DT,88,0)</f>
        <v>0</v>
      </c>
      <c r="JC212" s="275">
        <f>VLOOKUP(C212,FPT!B:JA,88,0)</f>
        <v>0</v>
      </c>
      <c r="JD212" t="str">
        <f t="shared" si="424"/>
        <v/>
      </c>
      <c r="JE212" s="275">
        <f>VLOOKUP(C212,MOVI!C:DT,89,0)</f>
        <v>50000</v>
      </c>
      <c r="JF212" s="275">
        <f>VLOOKUP(C212,FPT!B:JD,89,0)</f>
        <v>50000</v>
      </c>
      <c r="JG212" t="str">
        <f t="shared" si="425"/>
        <v/>
      </c>
      <c r="JH212" s="275">
        <f>VLOOKUP(C212,MOVI!C:DT,90,0)</f>
        <v>0</v>
      </c>
      <c r="JI212" s="275">
        <f>VLOOKUP(C212,FPT!B:JG,90,0)</f>
        <v>0</v>
      </c>
      <c r="JJ212" t="str">
        <f t="shared" si="426"/>
        <v/>
      </c>
      <c r="JK212" s="275">
        <f>VLOOKUP(C212,MOVI!C:DT,91,0)</f>
        <v>0</v>
      </c>
      <c r="JL212" s="275">
        <f>VLOOKUP(C212,FPT!B:JJ,91,0)</f>
        <v>0</v>
      </c>
      <c r="JM212" t="str">
        <f t="shared" si="427"/>
        <v/>
      </c>
      <c r="JN212" s="275">
        <f>VLOOKUP(C212,MOVI!C:DT,92,0)</f>
        <v>0</v>
      </c>
      <c r="JO212" s="275">
        <f>VLOOKUP(C212,FPT!B:JM,92,0)</f>
        <v>0</v>
      </c>
      <c r="JP212" t="str">
        <f t="shared" si="428"/>
        <v/>
      </c>
      <c r="JQ212" s="275">
        <f>VLOOKUP(C212,MOVI!C:DT,93,0)</f>
        <v>0</v>
      </c>
      <c r="JR212" s="275">
        <f>VLOOKUP(C212,FPT!B:JP,93,0)</f>
        <v>0</v>
      </c>
      <c r="JS212" t="str">
        <f t="shared" si="429"/>
        <v/>
      </c>
      <c r="JT212" s="275">
        <f>VLOOKUP(C212,MOVI!C:DT,94,0)</f>
        <v>50000</v>
      </c>
      <c r="JU212" s="275">
        <f>VLOOKUP(C212,FPT!B:JS,94,0)</f>
        <v>50000</v>
      </c>
      <c r="JV212" t="str">
        <f t="shared" si="430"/>
        <v/>
      </c>
      <c r="JW212" s="275">
        <f>VLOOKUP(C212,MOVI!C:DT,95,0)</f>
        <v>4944423</v>
      </c>
      <c r="JX212" s="275">
        <f>VLOOKUP(C212,FPT!B:JV,95,0)</f>
        <v>4944423</v>
      </c>
      <c r="JY212" t="str">
        <f t="shared" si="431"/>
        <v/>
      </c>
      <c r="JZ212" s="275">
        <f>VLOOKUP(C212,MOVI!C:DT,96,0)</f>
        <v>0</v>
      </c>
      <c r="KA212" s="275">
        <f>VLOOKUP(C212,FPT!B:JY,96,0)</f>
        <v>0</v>
      </c>
      <c r="KB212" t="str">
        <f t="shared" si="432"/>
        <v/>
      </c>
      <c r="KC212" s="275">
        <f>VLOOKUP(C212,MOVI!C:DT,97,0)</f>
        <v>4944423</v>
      </c>
      <c r="KD212" s="275">
        <f>VLOOKUP(C212,FPT!B:KB,97,0)</f>
        <v>4944423</v>
      </c>
      <c r="KE212" t="str">
        <f t="shared" si="433"/>
        <v/>
      </c>
      <c r="KF212" s="275">
        <f>VLOOKUP(C212,MOVI!C:DT,98,0)</f>
        <v>850000.00000000012</v>
      </c>
      <c r="KG212" s="275">
        <f>VLOOKUP(C212,FPT!B:KE,98,0)</f>
        <v>850000</v>
      </c>
      <c r="KH212" t="str">
        <f t="shared" si="434"/>
        <v/>
      </c>
      <c r="KI212" s="275">
        <f>VLOOKUP(C212,MOVI!C:DT,99,0)</f>
        <v>0</v>
      </c>
      <c r="KJ212" s="275">
        <f>VLOOKUP(C212,FPT!B:KH,99,0)</f>
        <v>0</v>
      </c>
      <c r="KK212" t="str">
        <f t="shared" si="435"/>
        <v/>
      </c>
      <c r="KL212" s="275">
        <f>VLOOKUP(C212,MOVI!C:DT,100,0)</f>
        <v>150000</v>
      </c>
      <c r="KM212" s="275">
        <f>VLOOKUP(C212,FPT!B:KK,100,0)</f>
        <v>150000</v>
      </c>
      <c r="KN212" t="str">
        <f t="shared" si="436"/>
        <v/>
      </c>
      <c r="KO212" s="275">
        <f>VLOOKUP(C212,MOVI!C:DT,101,0)</f>
        <v>0</v>
      </c>
      <c r="KP212" s="275">
        <f>VLOOKUP(C212,FPT!B:KN,101,0)</f>
        <v>0</v>
      </c>
      <c r="KQ212" t="str">
        <f t="shared" si="437"/>
        <v/>
      </c>
      <c r="KR212" s="275">
        <f>VLOOKUP(C212,MOVI!C:DT,102,0)</f>
        <v>0</v>
      </c>
      <c r="KS212" s="275">
        <f>VLOOKUP(C212,FPT!B:KQ,102,0)</f>
        <v>0</v>
      </c>
      <c r="KT212" t="str">
        <f t="shared" si="438"/>
        <v/>
      </c>
      <c r="KU212" s="275">
        <f>VLOOKUP(C212,MOVI!C:DT,103,0)</f>
        <v>1000000.0000000001</v>
      </c>
      <c r="KV212" s="275">
        <f>VLOOKUP(C212,FPT!B:KT,103,0)</f>
        <v>1000000</v>
      </c>
      <c r="KW212" t="str">
        <f t="shared" si="439"/>
        <v/>
      </c>
      <c r="KX212" s="275">
        <f>VLOOKUP(C212,MOVI!C:DT,104,0)</f>
        <v>1525000</v>
      </c>
      <c r="KY212" s="275">
        <f>VLOOKUP(C212,FPT!B:KW,104,0)</f>
        <v>1525000</v>
      </c>
      <c r="KZ212" t="str">
        <f t="shared" si="440"/>
        <v/>
      </c>
      <c r="LA212" s="275">
        <f>VLOOKUP(C212,MOVI!C:DT,105,0)</f>
        <v>100000</v>
      </c>
      <c r="LB212" s="275">
        <f>VLOOKUP(C212,FPT!B:KZ,105,0)</f>
        <v>100000</v>
      </c>
      <c r="LC212" t="str">
        <f t="shared" si="441"/>
        <v/>
      </c>
      <c r="LD212" s="275">
        <f>VLOOKUP(C212,MOVI!C:DT,106,0)</f>
        <v>6619423</v>
      </c>
      <c r="LE212" s="275">
        <f>VLOOKUP(C212,FPT!B:LC,106,0)</f>
        <v>6619423</v>
      </c>
      <c r="LF212" t="str">
        <f t="shared" si="442"/>
        <v/>
      </c>
      <c r="LG212" s="273">
        <f>VLOOKUP(C212,MOVI!C:DT,107,0)</f>
        <v>0</v>
      </c>
      <c r="LH212" s="273">
        <f>VLOOKUP(C212,FPT!B:LF,107,0)</f>
        <v>0</v>
      </c>
      <c r="LI212" t="str">
        <f t="shared" si="443"/>
        <v/>
      </c>
      <c r="LJ212" t="str">
        <f>VLOOKUP(C212,MOVI!C:DV,108,0)</f>
        <v>MoviSouthSales</v>
      </c>
      <c r="LK212" s="252" t="str">
        <f>VLOOKUP(C212,FPT!B:LI,108,0)</f>
        <v>MoviSouthSales</v>
      </c>
      <c r="LL212" t="str">
        <f t="shared" si="444"/>
        <v/>
      </c>
      <c r="LM212" s="275">
        <f>ROUND(VLOOKUP(C212,MOVI!C:DV,109,0),0)</f>
        <v>416667</v>
      </c>
      <c r="LN212" s="275">
        <f>ROUND(VLOOKUP(C212,FPT!B:LL,109,0),0)</f>
        <v>416667</v>
      </c>
      <c r="LO212" t="str">
        <f t="shared" si="445"/>
        <v/>
      </c>
      <c r="LP212" t="str">
        <f>VLOOKUP(C212,MOVI!C:DV,110,0)</f>
        <v>HO</v>
      </c>
      <c r="LQ212" s="247" t="str">
        <f>VLOOKUP(C212,FPT!B:LO,110,0)</f>
        <v>HO</v>
      </c>
      <c r="LR212" t="str">
        <f t="shared" si="446"/>
        <v/>
      </c>
      <c r="LS212">
        <f>MOVI!DI207</f>
        <v>22</v>
      </c>
      <c r="LV212">
        <f>MOVI!DJ207</f>
        <v>0</v>
      </c>
      <c r="LW212">
        <f>MOVI!DK207</f>
        <v>0</v>
      </c>
      <c r="LX212" t="str">
        <f>MOVI!DL207</f>
        <v>x</v>
      </c>
      <c r="LY212">
        <f>MOVI!DM207</f>
        <v>0</v>
      </c>
      <c r="LZ212">
        <f>MOVI!DN207</f>
        <v>50000</v>
      </c>
      <c r="MA212">
        <f>MOVI!DO207</f>
        <v>0</v>
      </c>
      <c r="MB212" t="str">
        <f>MOVI!DP207</f>
        <v>HO</v>
      </c>
      <c r="MC212">
        <f>MOVI!DQ207</f>
        <v>0</v>
      </c>
      <c r="MD212">
        <f>MOVI!DR207</f>
        <v>0</v>
      </c>
      <c r="ME212" t="str">
        <f>VLOOKUP(C212,MOVI!C:DV,121,0)</f>
        <v>Group 1</v>
      </c>
      <c r="MF212" s="252" t="str">
        <f>VLOOKUP(C212,FPT!B:MD,111,0)</f>
        <v>Group 1</v>
      </c>
      <c r="MG212" t="str">
        <f t="shared" si="339"/>
        <v/>
      </c>
      <c r="MH212" t="str">
        <f>VLOOKUP(C212,MOVI!C:DT,122,0)</f>
        <v>MoviSouthGroup 1</v>
      </c>
      <c r="MI212" s="252" t="str">
        <f>VLOOKUP(C212,FPT!B:DS,112,0)</f>
        <v>MoviSouthGroup 1</v>
      </c>
      <c r="MJ212" t="str">
        <f t="shared" si="447"/>
        <v/>
      </c>
    </row>
    <row r="213" spans="1:348" x14ac:dyDescent="0.25">
      <c r="A213">
        <v>205</v>
      </c>
      <c r="B213" s="48">
        <v>6016</v>
      </c>
      <c r="C213" s="271" t="s">
        <v>1083</v>
      </c>
      <c r="D213" t="str">
        <f>VLOOKUP(C213,MOVI!C:D,2,0)</f>
        <v>Nguyễn Thị Ngọc Thuận</v>
      </c>
      <c r="E213" t="str">
        <f>VLOOKUP(C213,FPT!B:C,2,0)</f>
        <v>Nguyễn Thị Ngọc Thuận</v>
      </c>
      <c r="F213" t="str">
        <f t="shared" si="340"/>
        <v/>
      </c>
      <c r="G213" t="str">
        <f>VLOOKUP(C213,MOVI!C:E,3,0)</f>
        <v>Sales</v>
      </c>
      <c r="H213" t="str">
        <f>VLOOKUP(C213,FPT!B:F,3,0)</f>
        <v>Sales</v>
      </c>
      <c r="I213" t="str">
        <f t="shared" si="341"/>
        <v/>
      </c>
      <c r="J213" t="str">
        <f>VLOOKUP(C213,MOVI!C:H,4,0)</f>
        <v>Telesales</v>
      </c>
      <c r="K213" t="str">
        <f>VLOOKUP(C213,FPT!B:I,4,0)</f>
        <v>Telesales</v>
      </c>
      <c r="L213" t="str">
        <f t="shared" si="342"/>
        <v/>
      </c>
      <c r="M213" t="str">
        <f>VLOOKUP(C213,MOVI!C:DT,5,0)</f>
        <v>Associate</v>
      </c>
      <c r="N213" t="str">
        <f>VLOOKUP(C213,FPT!B:L,5,0)</f>
        <v>Associate</v>
      </c>
      <c r="O213" t="str">
        <f t="shared" si="343"/>
        <v/>
      </c>
      <c r="P213" t="str">
        <f>VLOOKUP(C213,MOVI!C:DT,6,0)</f>
        <v>Telesales</v>
      </c>
      <c r="Q213" t="str">
        <f>VLOOKUP(C213,FPT!B:O,6,0)</f>
        <v>Telesales</v>
      </c>
      <c r="R213" t="str">
        <f t="shared" si="344"/>
        <v/>
      </c>
      <c r="S213" t="str">
        <f>VLOOKUP(C213,MOVI!C:DT,7,0)</f>
        <v>South</v>
      </c>
      <c r="T213" t="str">
        <f>VLOOKUP(C213,FPT!B:R,7,0)</f>
        <v>South</v>
      </c>
      <c r="U213" t="str">
        <f t="shared" si="345"/>
        <v/>
      </c>
      <c r="V213" t="str">
        <f>VLOOKUP(C213,MOVI!C:DT,8,0)</f>
        <v>Movi</v>
      </c>
      <c r="W213" t="str">
        <f>VLOOKUP(C213,FPT!B:U,8,0)</f>
        <v>Movi</v>
      </c>
      <c r="X213" t="str">
        <f t="shared" si="346"/>
        <v/>
      </c>
      <c r="Y213" t="str">
        <f>VLOOKUP(C213,MOVI!C:DT,9,0)</f>
        <v>Full-time</v>
      </c>
      <c r="Z213" t="str">
        <f>VLOOKUP(C213,FPT!B:X,9,0)</f>
        <v>Full-time</v>
      </c>
      <c r="AA213" t="str">
        <f t="shared" si="347"/>
        <v/>
      </c>
      <c r="AB213" t="str">
        <f>VLOOKUP(C213,MOVI!C:DT,10,0)</f>
        <v>Permanent</v>
      </c>
      <c r="AC213" t="str">
        <f>VLOOKUP(C213,FPT!B:AA,10,0)</f>
        <v>Permanent</v>
      </c>
      <c r="AD213" t="str">
        <f t="shared" si="348"/>
        <v/>
      </c>
      <c r="AE213" s="247">
        <f>VLOOKUP(C213,MOVI!C:DT,11,0)</f>
        <v>44117</v>
      </c>
      <c r="AF213" s="247">
        <f>VLOOKUP(C213,FPT!B:AD,11,0)</f>
        <v>44117</v>
      </c>
      <c r="AG213" t="str">
        <f t="shared" si="349"/>
        <v/>
      </c>
      <c r="AH213" s="260" t="str">
        <f>VLOOKUP(C213,MOVI!C:DT,12,0)</f>
        <v/>
      </c>
      <c r="AI213" s="260"/>
      <c r="AJ213" t="str">
        <f t="shared" si="449"/>
        <v/>
      </c>
      <c r="AK213">
        <f>VLOOKUP(C213,MOVI!C:DT,13,0)</f>
        <v>0</v>
      </c>
      <c r="AL213" s="247">
        <f>VLOOKUP(C213,FPT!B:AJ,13,0)</f>
        <v>0</v>
      </c>
      <c r="AM213" t="str">
        <f t="shared" si="448"/>
        <v/>
      </c>
      <c r="AN213" s="247">
        <f>VLOOKUP(C213,MOVI!C:DT,14,0)</f>
        <v>0</v>
      </c>
      <c r="AO213" s="247">
        <f>VLOOKUP(C213,FPT!B:AM,14,0)</f>
        <v>0</v>
      </c>
      <c r="AP213" t="str">
        <f t="shared" si="350"/>
        <v/>
      </c>
      <c r="AQ213" t="str">
        <f>VLOOKUP(C213,MOVI!C:DT,15,0)</f>
        <v>LC</v>
      </c>
      <c r="AR213" s="247">
        <f>VLOOKUP(C213,FPT!B:AP,15,0)</f>
        <v>0</v>
      </c>
      <c r="AS213" t="str">
        <f t="shared" si="351"/>
        <v>Lệch</v>
      </c>
      <c r="AT213" s="282" t="str">
        <f>VLOOKUP(C213,MOVI!C:DT,16,0)</f>
        <v>LTTP</v>
      </c>
      <c r="AU213" s="247" t="str">
        <f>VLOOKUP(C213,FPT!B:AS,16,0)</f>
        <v>LTTP</v>
      </c>
      <c r="AV213" t="str">
        <f t="shared" si="352"/>
        <v/>
      </c>
      <c r="AW213" t="str">
        <f>VLOOKUP(C213,MOVI!C:DT,17,0)</f>
        <v>L</v>
      </c>
      <c r="AX213" s="247" t="str">
        <f>VLOOKUP(C213,FPT!B:AV,17,0)</f>
        <v>L</v>
      </c>
      <c r="AY213" t="str">
        <f t="shared" si="353"/>
        <v/>
      </c>
      <c r="AZ213">
        <f>VLOOKUP(C213,MOVI!C:DT,18,0)</f>
        <v>0</v>
      </c>
      <c r="BA213" s="247">
        <f>VLOOKUP(C213,FPT!B:AY,18,0)</f>
        <v>0</v>
      </c>
      <c r="BB213" t="str">
        <f t="shared" si="354"/>
        <v/>
      </c>
      <c r="BC213" s="275">
        <f>VLOOKUP(C213,MOVI!C:DT,19,0)</f>
        <v>5000000</v>
      </c>
      <c r="BD213" s="275">
        <f>VLOOKUP(C213,FPT!B:BB,19,0)</f>
        <v>5000000</v>
      </c>
      <c r="BE213" t="str">
        <f t="shared" si="355"/>
        <v/>
      </c>
      <c r="BF213">
        <f>VLOOKUP(C213,MOVI!C:DT,20,0)</f>
        <v>0</v>
      </c>
      <c r="BG213" s="252">
        <f>VLOOKUP(C213,FPT!B:BE,20,0)</f>
        <v>0</v>
      </c>
      <c r="BH213" t="str">
        <f t="shared" si="356"/>
        <v/>
      </c>
      <c r="BI213" s="275">
        <f>VLOOKUP(C213,MOVI!C:DT,21,0)</f>
        <v>5000000</v>
      </c>
      <c r="BJ213" s="275">
        <f>VLOOKUP(C213,FPT!B:BH,21,0)</f>
        <v>5000000</v>
      </c>
      <c r="BK213" t="str">
        <f t="shared" si="357"/>
        <v/>
      </c>
      <c r="BL213" s="275">
        <f>VLOOKUP(C213,MOVI!C:DT,22,0)</f>
        <v>0</v>
      </c>
      <c r="BM213" s="275">
        <f>VLOOKUP(C213,FPT!B:BK,22,0)</f>
        <v>0</v>
      </c>
      <c r="BN213" t="str">
        <f t="shared" si="358"/>
        <v/>
      </c>
      <c r="BO213" s="275">
        <f>VLOOKUP(C213,MOVI!C:DT,23,0)</f>
        <v>0</v>
      </c>
      <c r="BP213" s="275">
        <f>VLOOKUP(C213,FPT!B:BN,23,0)</f>
        <v>0</v>
      </c>
      <c r="BQ213" t="str">
        <f t="shared" si="359"/>
        <v/>
      </c>
      <c r="BR213" s="275">
        <f>VLOOKUP(C213,MOVI!C:DT,24,0)</f>
        <v>0</v>
      </c>
      <c r="BS213" s="275">
        <f>VLOOKUP(C213,FPT!B:BQ,24,0)</f>
        <v>0</v>
      </c>
      <c r="BT213" t="str">
        <f t="shared" si="360"/>
        <v/>
      </c>
      <c r="BU213" s="275">
        <f>VLOOKUP(C213,MOVI!C:DT,25,0)</f>
        <v>0</v>
      </c>
      <c r="BV213" s="275">
        <f>VLOOKUP(C213,FPT!B:BT,25,0)</f>
        <v>0</v>
      </c>
      <c r="BW213" t="str">
        <f t="shared" si="361"/>
        <v/>
      </c>
      <c r="BX213" s="275">
        <f>VLOOKUP(C213,MOVI!C:DT,26,0)</f>
        <v>0</v>
      </c>
      <c r="BY213" s="275">
        <f>VLOOKUP(C213,FPT!B:BW,26,0)</f>
        <v>0</v>
      </c>
      <c r="BZ213" t="str">
        <f t="shared" si="362"/>
        <v/>
      </c>
      <c r="CA213" s="275">
        <f>VLOOKUP(C213,MOVI!C:DT,27,0)</f>
        <v>730000</v>
      </c>
      <c r="CB213" s="275">
        <f>VLOOKUP(C213,FPT!B:BZ,27,0)</f>
        <v>730000</v>
      </c>
      <c r="CC213" t="str">
        <f t="shared" si="363"/>
        <v/>
      </c>
      <c r="CD213" s="275">
        <f>VLOOKUP(C213,MOVI!C:DT,28,0)</f>
        <v>730000</v>
      </c>
      <c r="CE213" s="275">
        <f>VLOOKUP(C213,FPT!B:CC,28,0)</f>
        <v>730000</v>
      </c>
      <c r="CF213" t="str">
        <f t="shared" si="364"/>
        <v/>
      </c>
      <c r="CG213" t="str">
        <f>VLOOKUP(C213,MOVI!C:DT,29,0)</f>
        <v>CN</v>
      </c>
      <c r="CH213" s="252" t="str">
        <f>VLOOKUP(C213,FPT!B:CF,29,0)</f>
        <v>CN</v>
      </c>
      <c r="CI213" t="str">
        <f t="shared" si="365"/>
        <v/>
      </c>
      <c r="CJ213">
        <f>VLOOKUP(C213,MOVI!C:DT,30,0)</f>
        <v>26</v>
      </c>
      <c r="CK213" s="252">
        <f>VLOOKUP(C213,FPT!B:CI,30,0)</f>
        <v>26</v>
      </c>
      <c r="CL213" t="str">
        <f t="shared" si="366"/>
        <v/>
      </c>
      <c r="CM213">
        <f>VLOOKUP(C213,MOVI!C:DT,31,0)</f>
        <v>22</v>
      </c>
      <c r="CN213" s="252">
        <f>VLOOKUP(C213,FPT!B:CL,31,0)</f>
        <v>22</v>
      </c>
      <c r="CO213" t="str">
        <f t="shared" si="367"/>
        <v/>
      </c>
      <c r="CP213" s="275">
        <f>VLOOKUP(C213,MOVI!C:DT,32,0)</f>
        <v>1</v>
      </c>
      <c r="CQ213" s="275">
        <f>VLOOKUP(C213,FPT!B:CO,32,0)</f>
        <v>1</v>
      </c>
      <c r="CR213" t="str">
        <f t="shared" si="368"/>
        <v/>
      </c>
      <c r="CS213" s="275">
        <f>VLOOKUP(C213,MOVI!C:DT,33,0)</f>
        <v>0</v>
      </c>
      <c r="CT213" s="275">
        <f>VLOOKUP(C213,FPT!B:CR,33,0)</f>
        <v>0</v>
      </c>
      <c r="CU213" t="str">
        <f t="shared" si="369"/>
        <v/>
      </c>
      <c r="CV213" s="275">
        <f>VLOOKUP(C213,MOVI!C:DT,34,0)</f>
        <v>0</v>
      </c>
      <c r="CW213" s="275">
        <f>VLOOKUP(C213,FPT!B:CU,34,0)</f>
        <v>0</v>
      </c>
      <c r="CX213" t="str">
        <f t="shared" si="370"/>
        <v/>
      </c>
      <c r="CY213" s="275">
        <f>VLOOKUP(C213,MOVI!C:DT,35,0)</f>
        <v>23</v>
      </c>
      <c r="CZ213" s="275">
        <f>VLOOKUP(C213,FPT!B:CX,35,0)</f>
        <v>23</v>
      </c>
      <c r="DA213" t="str">
        <f t="shared" si="371"/>
        <v/>
      </c>
      <c r="DB213" s="275">
        <f>VLOOKUP(C213,MOVI!C:DT,36,0)</f>
        <v>0</v>
      </c>
      <c r="DC213" s="275">
        <f>VLOOKUP(C213,FPT!B:DA,36,0)</f>
        <v>0</v>
      </c>
      <c r="DD213" t="str">
        <f t="shared" si="372"/>
        <v/>
      </c>
      <c r="DE213" s="275">
        <f>VLOOKUP(C213,MOVI!C:DT,37,0)</f>
        <v>0</v>
      </c>
      <c r="DF213" s="275">
        <f>VLOOKUP(C213,FPT!B:DD,37,0)</f>
        <v>0</v>
      </c>
      <c r="DG213" t="str">
        <f t="shared" si="373"/>
        <v/>
      </c>
      <c r="DH213" s="275">
        <f>VLOOKUP(C213,MOVI!C:DT,38,0)</f>
        <v>0</v>
      </c>
      <c r="DI213" s="275">
        <f>VLOOKUP(C213,FPT!B:DG,38,0)</f>
        <v>0</v>
      </c>
      <c r="DJ213" t="str">
        <f t="shared" si="374"/>
        <v/>
      </c>
      <c r="DK213" s="275">
        <f>VLOOKUP(C213,MOVI!C:DT,39,0)</f>
        <v>0</v>
      </c>
      <c r="DL213" s="275">
        <f>VLOOKUP(C213,FPT!B:DJ,39,0)</f>
        <v>0</v>
      </c>
      <c r="DM213" t="str">
        <f t="shared" si="375"/>
        <v/>
      </c>
      <c r="DN213" s="275">
        <f>VLOOKUP(C213,MOVI!C:DT,40,0)</f>
        <v>0</v>
      </c>
      <c r="DO213" s="275">
        <f>VLOOKUP(C213,FPT!B:DM,40,0)</f>
        <v>0</v>
      </c>
      <c r="DP213" t="str">
        <f t="shared" si="376"/>
        <v/>
      </c>
      <c r="DQ213" s="275">
        <f>VLOOKUP(C213,MOVI!C:DT,41,0)</f>
        <v>0</v>
      </c>
      <c r="DR213" s="275">
        <f>VLOOKUP(C213,FPT!B:DP,41,0)</f>
        <v>0</v>
      </c>
      <c r="DS213" t="str">
        <f t="shared" si="377"/>
        <v/>
      </c>
      <c r="DT213" s="275">
        <f>VLOOKUP(C213,MOVI!C:DT,42,0)</f>
        <v>4423077</v>
      </c>
      <c r="DU213" s="275">
        <f>ROUND(VLOOKUP(C213,FPT!B:DS,42,0),0)</f>
        <v>4423077</v>
      </c>
      <c r="DV213" t="str">
        <f t="shared" si="378"/>
        <v/>
      </c>
      <c r="DW213" s="275">
        <f>VLOOKUP(C213,MOVI!C:DT,43,0)</f>
        <v>0</v>
      </c>
      <c r="DX213" s="275">
        <f>VLOOKUP(C213,FPT!B:DV,43,0)</f>
        <v>0</v>
      </c>
      <c r="DY213" t="str">
        <f t="shared" si="379"/>
        <v/>
      </c>
      <c r="DZ213" s="275">
        <f>VLOOKUP(C213,MOVI!C:DT,44,0)</f>
        <v>0</v>
      </c>
      <c r="EA213" s="275">
        <f>VLOOKUP(C213,FPT!B:DY,44,0)</f>
        <v>0</v>
      </c>
      <c r="EB213" t="str">
        <f t="shared" si="380"/>
        <v/>
      </c>
      <c r="EC213" s="275">
        <f>VLOOKUP(C213,MOVI!C:DT,45,0)</f>
        <v>4423077</v>
      </c>
      <c r="ED213" s="275">
        <f>ROUND(VLOOKUP(C213,FPT!B:EB,45,0),0)</f>
        <v>4423077</v>
      </c>
      <c r="EE213" t="str">
        <f t="shared" si="381"/>
        <v/>
      </c>
      <c r="EF213" s="275">
        <f>VLOOKUP(C213,MOVI!C:DT,46,0)</f>
        <v>0</v>
      </c>
      <c r="EG213" s="275">
        <f>VLOOKUP(C213,FPT!B:EE,46,0)</f>
        <v>0</v>
      </c>
      <c r="EH213" t="str">
        <f t="shared" si="382"/>
        <v/>
      </c>
      <c r="EI213" s="275">
        <f>VLOOKUP(C213,MOVI!C:DT,47,0)</f>
        <v>0</v>
      </c>
      <c r="EJ213" s="275">
        <f>VLOOKUP(C213,FPT!B:EH,47,0)</f>
        <v>0</v>
      </c>
      <c r="EK213" t="str">
        <f t="shared" si="383"/>
        <v/>
      </c>
      <c r="EL213" s="275">
        <f>VLOOKUP(C213,MOVI!C:DT,48,0)</f>
        <v>0</v>
      </c>
      <c r="EM213" s="275">
        <f>VLOOKUP(C213,FPT!B:EK,48,0)</f>
        <v>0</v>
      </c>
      <c r="EN213" t="str">
        <f t="shared" si="384"/>
        <v/>
      </c>
      <c r="EO213" s="275">
        <f>VLOOKUP(C213,MOVI!C:DT,49,0)</f>
        <v>0</v>
      </c>
      <c r="EP213" s="275">
        <f>VLOOKUP(C213,FPT!B:EN,49,0)</f>
        <v>0</v>
      </c>
      <c r="EQ213" t="str">
        <f t="shared" si="385"/>
        <v/>
      </c>
      <c r="ER213" s="275">
        <f>VLOOKUP(C213,MOVI!C:DT,50,0)</f>
        <v>0</v>
      </c>
      <c r="ES213" s="275">
        <f>VLOOKUP(C213,FPT!B:EQ,50,0)</f>
        <v>0</v>
      </c>
      <c r="ET213" t="str">
        <f t="shared" si="386"/>
        <v/>
      </c>
      <c r="EU213" s="275">
        <f>VLOOKUP(C213,MOVI!C:DT,51,0)</f>
        <v>0</v>
      </c>
      <c r="EV213" s="275">
        <f>VLOOKUP(C213,FPT!B:ET,51,0)</f>
        <v>0</v>
      </c>
      <c r="EW213" t="str">
        <f t="shared" si="387"/>
        <v/>
      </c>
      <c r="EX213" s="275">
        <f>VLOOKUP(C213,MOVI!C:DT,52,0)</f>
        <v>0</v>
      </c>
      <c r="EY213" s="275">
        <f>VLOOKUP(C213,FPT!B:EW,52,0)</f>
        <v>0</v>
      </c>
      <c r="EZ213" t="str">
        <f t="shared" si="388"/>
        <v/>
      </c>
      <c r="FA213" s="275">
        <f>VLOOKUP(C213,MOVI!C:DT,53,0)</f>
        <v>0</v>
      </c>
      <c r="FB213" s="275">
        <f>VLOOKUP(C213,FPT!B:EZ,53,0)</f>
        <v>0</v>
      </c>
      <c r="FC213" t="str">
        <f t="shared" si="389"/>
        <v/>
      </c>
      <c r="FD213" s="275">
        <f>VLOOKUP(C213,MOVI!C:DT,54,0)</f>
        <v>0</v>
      </c>
      <c r="FE213" s="275">
        <f>VLOOKUP(C213,FPT!B:FC,54,0)</f>
        <v>0</v>
      </c>
      <c r="FF213" t="str">
        <f t="shared" si="390"/>
        <v/>
      </c>
      <c r="FG213" s="275">
        <f>VLOOKUP(C213,MOVI!C:DT,55,0)</f>
        <v>617692</v>
      </c>
      <c r="FH213" s="275">
        <f>VLOOKUP(C213,FPT!B:FF,55,0)</f>
        <v>617692</v>
      </c>
      <c r="FI213" t="str">
        <f t="shared" si="391"/>
        <v/>
      </c>
      <c r="FJ213" s="275">
        <f>VLOOKUP(C213,MOVI!C:DT,56,0)</f>
        <v>617692</v>
      </c>
      <c r="FK213" s="275">
        <f>VLOOKUP(C213,FPT!B:FI,56,0)</f>
        <v>617692</v>
      </c>
      <c r="FL213" t="str">
        <f t="shared" si="392"/>
        <v/>
      </c>
      <c r="FM213" s="275">
        <f>VLOOKUP(C213,MOVI!C:DT,57,0)</f>
        <v>721940</v>
      </c>
      <c r="FN213" s="275">
        <f>VLOOKUP(C213,FPT!B:FL,57,0)</f>
        <v>721940</v>
      </c>
      <c r="FO213" t="str">
        <f t="shared" si="393"/>
        <v/>
      </c>
      <c r="FP213" s="275">
        <f>VLOOKUP(C213,MOVI!C:DT,58,0)</f>
        <v>0</v>
      </c>
      <c r="FQ213" s="275">
        <f>VLOOKUP(C213,FPT!B:FO,58,0)</f>
        <v>0</v>
      </c>
      <c r="FR213" t="str">
        <f t="shared" si="394"/>
        <v/>
      </c>
      <c r="FS213" s="275">
        <f>VLOOKUP(C213,MOVI!C:DT,59,0)</f>
        <v>0</v>
      </c>
      <c r="FT213" s="275">
        <f>VLOOKUP(C213,FPT!B:FR,59,0)</f>
        <v>0</v>
      </c>
      <c r="FU213" t="str">
        <f t="shared" si="395"/>
        <v/>
      </c>
      <c r="FV213" s="275">
        <f>VLOOKUP(C213,MOVI!C:DT,60,0)</f>
        <v>0</v>
      </c>
      <c r="FW213" s="275">
        <f>VLOOKUP(C213,FPT!B:FU,60,0)</f>
        <v>0</v>
      </c>
      <c r="FX213" t="str">
        <f t="shared" si="396"/>
        <v/>
      </c>
      <c r="FY213" s="275">
        <f>VLOOKUP(C213,MOVI!C:DT,61,0)</f>
        <v>0</v>
      </c>
      <c r="FZ213" s="275">
        <f>VLOOKUP(C213,FPT!B:FX,61,0)</f>
        <v>0</v>
      </c>
      <c r="GA213" t="str">
        <f t="shared" si="397"/>
        <v/>
      </c>
      <c r="GB213" s="275">
        <f>VLOOKUP(C213,MOVI!C:DT,62,0)</f>
        <v>250000</v>
      </c>
      <c r="GC213" s="275">
        <f>VLOOKUP(C213,FPT!B:GA,62,0)</f>
        <v>250000</v>
      </c>
      <c r="GD213" t="str">
        <f t="shared" si="398"/>
        <v/>
      </c>
      <c r="GE213" s="275">
        <f>VLOOKUP(C213,MOVI!C:DT,63,0)</f>
        <v>0</v>
      </c>
      <c r="GF213" s="275">
        <f>VLOOKUP(C213,FPT!B:GD,63,0)</f>
        <v>0</v>
      </c>
      <c r="GG213" t="str">
        <f t="shared" si="399"/>
        <v/>
      </c>
      <c r="GH213" s="275">
        <f>VLOOKUP(C213,MOVI!C:DT,64,0)</f>
        <v>0</v>
      </c>
      <c r="GI213" s="275">
        <f>VLOOKUP(C213,FPT!B:GG,64,0)</f>
        <v>0</v>
      </c>
      <c r="GJ213" t="str">
        <f t="shared" si="400"/>
        <v/>
      </c>
      <c r="GK213" s="275">
        <f>VLOOKUP(C213,MOVI!C:DT,65,0)</f>
        <v>0</v>
      </c>
      <c r="GL213" s="275">
        <f>VLOOKUP(C213,FPT!B:GJ,65,0)</f>
        <v>0</v>
      </c>
      <c r="GM213" t="str">
        <f t="shared" si="401"/>
        <v/>
      </c>
      <c r="GN213" s="275">
        <f>VLOOKUP(C213,MOVI!C:DT,66,0)</f>
        <v>0</v>
      </c>
      <c r="GO213" s="275">
        <f>VLOOKUP(C213,FPT!B:GM,66,0)</f>
        <v>0</v>
      </c>
      <c r="GP213" t="str">
        <f t="shared" si="402"/>
        <v/>
      </c>
      <c r="GQ213" s="275">
        <f>VLOOKUP(C213,MOVI!C:DT,67,0)</f>
        <v>0</v>
      </c>
      <c r="GR213" s="275">
        <f>VLOOKUP(C213,FPT!B:GP,67,0)</f>
        <v>0</v>
      </c>
      <c r="GS213" t="str">
        <f t="shared" si="403"/>
        <v/>
      </c>
      <c r="GT213" s="275">
        <f>VLOOKUP(C213,MOVI!C:DT,68,0)</f>
        <v>0</v>
      </c>
      <c r="GU213" s="275">
        <f>VLOOKUP(C213,FPT!B:GS,68,0)</f>
        <v>0</v>
      </c>
      <c r="GV213" t="str">
        <f t="shared" si="404"/>
        <v/>
      </c>
      <c r="GW213" s="275">
        <f>VLOOKUP(C213,MOVI!C:DT,69,0)</f>
        <v>0</v>
      </c>
      <c r="GX213" s="275">
        <f>VLOOKUP(C213,FPT!B:GV,69,0)</f>
        <v>0</v>
      </c>
      <c r="GY213" t="str">
        <f t="shared" si="405"/>
        <v/>
      </c>
      <c r="GZ213" s="275">
        <f>VLOOKUP(C213,MOVI!C:DT,70,0)</f>
        <v>971940</v>
      </c>
      <c r="HA213" s="275">
        <f>VLOOKUP(C213,FPT!B:GY,70,0)</f>
        <v>971940</v>
      </c>
      <c r="HB213" t="str">
        <f t="shared" si="406"/>
        <v/>
      </c>
      <c r="HC213" s="275">
        <f>VLOOKUP(C213,MOVI!C:DT,71,0)</f>
        <v>6012709</v>
      </c>
      <c r="HD213" s="275">
        <f>ROUND(VLOOKUP(C213,FPT!B:HB,71,0),0)</f>
        <v>6012709</v>
      </c>
      <c r="HE213" t="str">
        <f t="shared" si="407"/>
        <v/>
      </c>
      <c r="HF213" s="275">
        <f>ROUND(VLOOKUP(C213,MOVI!C:DT,72,0),0)</f>
        <v>0</v>
      </c>
      <c r="HG213" s="275">
        <f>ROUND(VLOOKUP(C213,FPT!B:HE,72,0),0)</f>
        <v>0</v>
      </c>
      <c r="HH213" t="str">
        <f t="shared" si="408"/>
        <v/>
      </c>
      <c r="HI213" s="275">
        <f>VLOOKUP(C213,MOVI!C:DT,73,0)</f>
        <v>0</v>
      </c>
      <c r="HJ213" s="275">
        <f>VLOOKUP(C213,FPT!B:HH,73,0)</f>
        <v>0</v>
      </c>
      <c r="HK213" t="str">
        <f t="shared" si="409"/>
        <v/>
      </c>
      <c r="HL213" s="275">
        <f>VLOOKUP(C213,MOVI!C:DT,74,0)</f>
        <v>617692</v>
      </c>
      <c r="HM213" s="275">
        <f>VLOOKUP(C213,FPT!B:HK,74,0)</f>
        <v>617692</v>
      </c>
      <c r="HN213" t="str">
        <f t="shared" si="410"/>
        <v/>
      </c>
      <c r="HO213" s="275">
        <f>VLOOKUP(C213,MOVI!C:DT,75,0)</f>
        <v>11000000</v>
      </c>
      <c r="HP213" s="275">
        <f>VLOOKUP(C213,FPT!B:HN,75,0)</f>
        <v>11000000</v>
      </c>
      <c r="HQ213" t="str">
        <f t="shared" si="411"/>
        <v/>
      </c>
      <c r="HR213" s="275">
        <f>VLOOKUP(C213,MOVI!C:DT,76,0)</f>
        <v>0</v>
      </c>
      <c r="HS213" s="275">
        <f>VLOOKUP(C213,FPT!B:HQ,76,0)</f>
        <v>0</v>
      </c>
      <c r="HT213" t="str">
        <f t="shared" si="412"/>
        <v/>
      </c>
      <c r="HU213" s="275">
        <f>VLOOKUP(C213,MOVI!C:DT,77,0)</f>
        <v>0</v>
      </c>
      <c r="HV213" s="275">
        <f>VLOOKUP(C213,FPT!B:HT,77,0)</f>
        <v>0</v>
      </c>
      <c r="HW213" t="str">
        <f t="shared" si="413"/>
        <v/>
      </c>
      <c r="HX213" s="274">
        <f>VLOOKUP(C213,MOVI!C:CB,78,0)</f>
        <v>400000</v>
      </c>
      <c r="HY213" s="261">
        <f>VLOOKUP(C213,FPT!$B:$CA,78,0)</f>
        <v>400000</v>
      </c>
      <c r="HZ213" t="str">
        <f t="shared" si="414"/>
        <v/>
      </c>
      <c r="IA213" s="275">
        <f>VLOOKUP(C213,MOVI!C:CD,79,0)</f>
        <v>50000</v>
      </c>
      <c r="IB213" s="275">
        <f>VLOOKUP(C213,FPT!B:HZ,79,0)</f>
        <v>50000</v>
      </c>
      <c r="IC213" t="str">
        <f t="shared" si="415"/>
        <v/>
      </c>
      <c r="ID213" s="275">
        <f>VLOOKUP(C213,MOVI!C:CD,80,0)</f>
        <v>75000</v>
      </c>
      <c r="IE213" s="275">
        <f>VLOOKUP(C213,FPT!B:IC,80,0)</f>
        <v>75000</v>
      </c>
      <c r="IF213" t="str">
        <f t="shared" si="416"/>
        <v/>
      </c>
      <c r="IG213" s="275">
        <f>VLOOKUP(C213,MOVI!C:DT,81,0)</f>
        <v>0</v>
      </c>
      <c r="IH213" s="275">
        <f>VLOOKUP(C213,FPT!B:IF,81,0)</f>
        <v>0</v>
      </c>
      <c r="II213" t="str">
        <f t="shared" si="417"/>
        <v/>
      </c>
      <c r="IJ213" s="275">
        <f>VLOOKUP(C213,MOVI!C:DT,82,0)</f>
        <v>525000</v>
      </c>
      <c r="IK213" s="275">
        <f>VLOOKUP(C213,FPT!B:II,82,0)</f>
        <v>525000</v>
      </c>
      <c r="IL213" t="str">
        <f t="shared" si="418"/>
        <v/>
      </c>
      <c r="IM213" s="275">
        <f>ROUND(VLOOKUP(C213,MOVI!C:DT,83,0),0)</f>
        <v>12142692</v>
      </c>
      <c r="IN213" s="275">
        <f>ROUND(VLOOKUP(C213,FPT!B:IL,83,0),0)</f>
        <v>12142692</v>
      </c>
      <c r="IO213" t="str">
        <f t="shared" si="419"/>
        <v/>
      </c>
      <c r="IP213" s="275">
        <f>VLOOKUP(C213,MOVI!C:DT,84,0)</f>
        <v>0</v>
      </c>
      <c r="IQ213" s="275">
        <f>VLOOKUP(C213,FPT!B:IO,84,0)</f>
        <v>0</v>
      </c>
      <c r="IR213" t="str">
        <f t="shared" si="420"/>
        <v/>
      </c>
      <c r="IS213" s="275">
        <f>ROUND(VLOOKUP(C213,MOVI!C:DT,85,0),0)</f>
        <v>0</v>
      </c>
      <c r="IT213" s="275">
        <f>ROUND(VLOOKUP(C213,FPT!B:IR,85,0),0)</f>
        <v>0</v>
      </c>
      <c r="IU213" t="str">
        <f t="shared" si="421"/>
        <v/>
      </c>
      <c r="IV213" s="275">
        <f>VLOOKUP(C213,MOVI!C:DT,86,0)</f>
        <v>0</v>
      </c>
      <c r="IW213" s="275">
        <f>VLOOKUP(C213,FPT!B:IU,86,0)</f>
        <v>0</v>
      </c>
      <c r="IX213" t="str">
        <f t="shared" si="422"/>
        <v/>
      </c>
      <c r="IY213" s="275">
        <f>ROUND(VLOOKUP(C213,MOVI!C:DT,87,0),0)</f>
        <v>0</v>
      </c>
      <c r="IZ213" s="275">
        <f>ROUND(VLOOKUP(C213,FPT!B:IX,87,0),0)</f>
        <v>0</v>
      </c>
      <c r="JA213" t="str">
        <f t="shared" si="423"/>
        <v/>
      </c>
      <c r="JB213" s="275">
        <f>VLOOKUP(C213,MOVI!C:DT,88,0)</f>
        <v>0</v>
      </c>
      <c r="JC213" s="275">
        <f>VLOOKUP(C213,FPT!B:JA,88,0)</f>
        <v>0</v>
      </c>
      <c r="JD213" t="str">
        <f t="shared" si="424"/>
        <v/>
      </c>
      <c r="JE213" s="275">
        <f>VLOOKUP(C213,MOVI!C:DT,89,0)</f>
        <v>50000</v>
      </c>
      <c r="JF213" s="275">
        <f>VLOOKUP(C213,FPT!B:JD,89,0)</f>
        <v>50000</v>
      </c>
      <c r="JG213" t="str">
        <f t="shared" si="425"/>
        <v/>
      </c>
      <c r="JH213" s="275">
        <f>VLOOKUP(C213,MOVI!C:DT,90,0)</f>
        <v>0</v>
      </c>
      <c r="JI213" s="275">
        <f>VLOOKUP(C213,FPT!B:JG,90,0)</f>
        <v>0</v>
      </c>
      <c r="JJ213" t="str">
        <f t="shared" si="426"/>
        <v/>
      </c>
      <c r="JK213" s="275">
        <f>VLOOKUP(C213,MOVI!C:DT,91,0)</f>
        <v>0</v>
      </c>
      <c r="JL213" s="275">
        <f>VLOOKUP(C213,FPT!B:JJ,91,0)</f>
        <v>0</v>
      </c>
      <c r="JM213" t="str">
        <f t="shared" si="427"/>
        <v/>
      </c>
      <c r="JN213" s="275">
        <f>VLOOKUP(C213,MOVI!C:DT,92,0)</f>
        <v>0</v>
      </c>
      <c r="JO213" s="275">
        <f>VLOOKUP(C213,FPT!B:JM,92,0)</f>
        <v>0</v>
      </c>
      <c r="JP213" t="str">
        <f t="shared" si="428"/>
        <v/>
      </c>
      <c r="JQ213" s="275">
        <f>VLOOKUP(C213,MOVI!C:DT,93,0)</f>
        <v>0</v>
      </c>
      <c r="JR213" s="275">
        <f>VLOOKUP(C213,FPT!B:JP,93,0)</f>
        <v>0</v>
      </c>
      <c r="JS213" t="str">
        <f t="shared" si="429"/>
        <v/>
      </c>
      <c r="JT213" s="275">
        <f>VLOOKUP(C213,MOVI!C:DT,94,0)</f>
        <v>50000</v>
      </c>
      <c r="JU213" s="275">
        <f>VLOOKUP(C213,FPT!B:JS,94,0)</f>
        <v>50000</v>
      </c>
      <c r="JV213" t="str">
        <f t="shared" si="430"/>
        <v/>
      </c>
      <c r="JW213" s="275">
        <f>VLOOKUP(C213,MOVI!C:DT,95,0)</f>
        <v>5437709</v>
      </c>
      <c r="JX213" s="275">
        <f>VLOOKUP(C213,FPT!B:JV,95,0)</f>
        <v>5437709</v>
      </c>
      <c r="JY213" t="str">
        <f t="shared" si="431"/>
        <v/>
      </c>
      <c r="JZ213" s="275">
        <f>VLOOKUP(C213,MOVI!C:DT,96,0)</f>
        <v>0</v>
      </c>
      <c r="KA213" s="275">
        <f>VLOOKUP(C213,FPT!B:JY,96,0)</f>
        <v>0</v>
      </c>
      <c r="KB213" t="str">
        <f t="shared" si="432"/>
        <v/>
      </c>
      <c r="KC213" s="275">
        <f>VLOOKUP(C213,MOVI!C:DT,97,0)</f>
        <v>5437709</v>
      </c>
      <c r="KD213" s="275">
        <f>VLOOKUP(C213,FPT!B:KB,97,0)</f>
        <v>5437709</v>
      </c>
      <c r="KE213" t="str">
        <f t="shared" si="433"/>
        <v/>
      </c>
      <c r="KF213" s="275">
        <f>VLOOKUP(C213,MOVI!C:DT,98,0)</f>
        <v>850000.00000000012</v>
      </c>
      <c r="KG213" s="275">
        <f>VLOOKUP(C213,FPT!B:KE,98,0)</f>
        <v>850000</v>
      </c>
      <c r="KH213" t="str">
        <f t="shared" si="434"/>
        <v/>
      </c>
      <c r="KI213" s="275">
        <f>VLOOKUP(C213,MOVI!C:DT,99,0)</f>
        <v>0</v>
      </c>
      <c r="KJ213" s="275">
        <f>VLOOKUP(C213,FPT!B:KH,99,0)</f>
        <v>0</v>
      </c>
      <c r="KK213" t="str">
        <f t="shared" si="435"/>
        <v/>
      </c>
      <c r="KL213" s="275">
        <f>VLOOKUP(C213,MOVI!C:DT,100,0)</f>
        <v>150000</v>
      </c>
      <c r="KM213" s="275">
        <f>VLOOKUP(C213,FPT!B:KK,100,0)</f>
        <v>150000</v>
      </c>
      <c r="KN213" t="str">
        <f t="shared" si="436"/>
        <v/>
      </c>
      <c r="KO213" s="275">
        <f>VLOOKUP(C213,MOVI!C:DT,101,0)</f>
        <v>0</v>
      </c>
      <c r="KP213" s="275">
        <f>VLOOKUP(C213,FPT!B:KN,101,0)</f>
        <v>0</v>
      </c>
      <c r="KQ213" t="str">
        <f t="shared" si="437"/>
        <v/>
      </c>
      <c r="KR213" s="275">
        <f>VLOOKUP(C213,MOVI!C:DT,102,0)</f>
        <v>0</v>
      </c>
      <c r="KS213" s="275">
        <f>VLOOKUP(C213,FPT!B:KQ,102,0)</f>
        <v>0</v>
      </c>
      <c r="KT213" t="str">
        <f t="shared" si="438"/>
        <v/>
      </c>
      <c r="KU213" s="275">
        <f>VLOOKUP(C213,MOVI!C:DT,103,0)</f>
        <v>1000000.0000000001</v>
      </c>
      <c r="KV213" s="275">
        <f>VLOOKUP(C213,FPT!B:KT,103,0)</f>
        <v>1000000</v>
      </c>
      <c r="KW213" t="str">
        <f t="shared" si="439"/>
        <v/>
      </c>
      <c r="KX213" s="275">
        <f>VLOOKUP(C213,MOVI!C:DT,104,0)</f>
        <v>1525000</v>
      </c>
      <c r="KY213" s="275">
        <f>VLOOKUP(C213,FPT!B:KW,104,0)</f>
        <v>1525000</v>
      </c>
      <c r="KZ213" t="str">
        <f t="shared" si="440"/>
        <v/>
      </c>
      <c r="LA213" s="275">
        <f>VLOOKUP(C213,MOVI!C:DT,105,0)</f>
        <v>100000</v>
      </c>
      <c r="LB213" s="275">
        <f>VLOOKUP(C213,FPT!B:KZ,105,0)</f>
        <v>100000</v>
      </c>
      <c r="LC213" t="str">
        <f t="shared" si="441"/>
        <v/>
      </c>
      <c r="LD213" s="275">
        <f>VLOOKUP(C213,MOVI!C:DT,106,0)</f>
        <v>7112709</v>
      </c>
      <c r="LE213" s="275">
        <f>VLOOKUP(C213,FPT!B:LC,106,0)</f>
        <v>7112709</v>
      </c>
      <c r="LF213" t="str">
        <f t="shared" si="442"/>
        <v/>
      </c>
      <c r="LG213" s="273">
        <f>VLOOKUP(C213,MOVI!C:DT,107,0)</f>
        <v>0</v>
      </c>
      <c r="LH213" s="273">
        <f>VLOOKUP(C213,FPT!B:LF,107,0)</f>
        <v>0</v>
      </c>
      <c r="LI213" t="str">
        <f t="shared" si="443"/>
        <v/>
      </c>
      <c r="LJ213" t="str">
        <f>VLOOKUP(C213,MOVI!C:DV,108,0)</f>
        <v>MoviSouthSales</v>
      </c>
      <c r="LK213" s="252" t="str">
        <f>VLOOKUP(C213,FPT!B:LI,108,0)</f>
        <v>MoviSouthSales</v>
      </c>
      <c r="LL213" t="str">
        <f t="shared" si="444"/>
        <v/>
      </c>
      <c r="LM213" s="275">
        <f>ROUND(VLOOKUP(C213,MOVI!C:DV,109,0),0)</f>
        <v>416667</v>
      </c>
      <c r="LN213" s="275">
        <f>ROUND(VLOOKUP(C213,FPT!B:LL,109,0),0)</f>
        <v>416667</v>
      </c>
      <c r="LO213" t="str">
        <f t="shared" si="445"/>
        <v/>
      </c>
      <c r="LP213" t="str">
        <f>VLOOKUP(C213,MOVI!C:DV,110,0)</f>
        <v>HO</v>
      </c>
      <c r="LQ213" s="247" t="str">
        <f>VLOOKUP(C213,FPT!B:LO,110,0)</f>
        <v>HO</v>
      </c>
      <c r="LR213" t="str">
        <f t="shared" si="446"/>
        <v/>
      </c>
      <c r="LS213">
        <f>MOVI!DI208</f>
        <v>18</v>
      </c>
      <c r="LV213">
        <f>MOVI!DJ208</f>
        <v>0</v>
      </c>
      <c r="LW213">
        <f>MOVI!DK208</f>
        <v>4</v>
      </c>
      <c r="LX213" t="str">
        <f>MOVI!DL208</f>
        <v>x</v>
      </c>
      <c r="LY213">
        <f>MOVI!DM208</f>
        <v>0</v>
      </c>
      <c r="LZ213">
        <f>MOVI!DN208</f>
        <v>50000</v>
      </c>
      <c r="MA213">
        <f>MOVI!DO208</f>
        <v>0</v>
      </c>
      <c r="MB213" t="str">
        <f>MOVI!DP208</f>
        <v>HO</v>
      </c>
      <c r="MC213">
        <f>MOVI!DQ208</f>
        <v>0</v>
      </c>
      <c r="MD213">
        <f>MOVI!DR208</f>
        <v>0</v>
      </c>
      <c r="ME213" t="str">
        <f>VLOOKUP(C213,MOVI!C:DV,121,0)</f>
        <v>Group 1</v>
      </c>
      <c r="MF213" s="252" t="str">
        <f>VLOOKUP(C213,FPT!B:MD,111,0)</f>
        <v>Group 1</v>
      </c>
      <c r="MG213" t="str">
        <f t="shared" si="339"/>
        <v/>
      </c>
      <c r="MH213" t="str">
        <f>VLOOKUP(C213,MOVI!C:DT,122,0)</f>
        <v>MoviSouthGroup 1</v>
      </c>
      <c r="MI213" s="252" t="str">
        <f>VLOOKUP(C213,FPT!B:DS,112,0)</f>
        <v>MoviSouthGroup 1</v>
      </c>
      <c r="MJ213" t="str">
        <f t="shared" si="447"/>
        <v/>
      </c>
    </row>
    <row r="214" spans="1:348" x14ac:dyDescent="0.25">
      <c r="A214">
        <v>206</v>
      </c>
      <c r="B214" s="48">
        <v>6018</v>
      </c>
      <c r="C214" s="271" t="s">
        <v>1084</v>
      </c>
      <c r="D214" t="str">
        <f>VLOOKUP(C214,MOVI!C:D,2,0)</f>
        <v>Nguyễn Văn Dương</v>
      </c>
      <c r="E214" t="str">
        <f>VLOOKUP(C214,FPT!B:C,2,0)</f>
        <v>Nguyễn Văn Dương</v>
      </c>
      <c r="F214" t="str">
        <f t="shared" si="340"/>
        <v/>
      </c>
      <c r="G214" t="str">
        <f>VLOOKUP(C214,MOVI!C:E,3,0)</f>
        <v>Sales</v>
      </c>
      <c r="H214" t="str">
        <f>VLOOKUP(C214,FPT!B:F,3,0)</f>
        <v>Sales</v>
      </c>
      <c r="I214" t="str">
        <f t="shared" si="341"/>
        <v/>
      </c>
      <c r="J214" t="str">
        <f>VLOOKUP(C214,MOVI!C:H,4,0)</f>
        <v>Telesales</v>
      </c>
      <c r="K214" t="str">
        <f>VLOOKUP(C214,FPT!B:I,4,0)</f>
        <v>Telesales</v>
      </c>
      <c r="L214" t="str">
        <f t="shared" si="342"/>
        <v/>
      </c>
      <c r="M214" t="str">
        <f>VLOOKUP(C214,MOVI!C:DT,5,0)</f>
        <v>Associate</v>
      </c>
      <c r="N214" t="str">
        <f>VLOOKUP(C214,FPT!B:L,5,0)</f>
        <v>Associate</v>
      </c>
      <c r="O214" t="str">
        <f t="shared" si="343"/>
        <v/>
      </c>
      <c r="P214" t="str">
        <f>VLOOKUP(C214,MOVI!C:DT,6,0)</f>
        <v>Telesales</v>
      </c>
      <c r="Q214" t="str">
        <f>VLOOKUP(C214,FPT!B:O,6,0)</f>
        <v>Telesales</v>
      </c>
      <c r="R214" t="str">
        <f t="shared" si="344"/>
        <v/>
      </c>
      <c r="S214" t="str">
        <f>VLOOKUP(C214,MOVI!C:DT,7,0)</f>
        <v>South</v>
      </c>
      <c r="T214" t="str">
        <f>VLOOKUP(C214,FPT!B:R,7,0)</f>
        <v>South</v>
      </c>
      <c r="U214" t="str">
        <f t="shared" si="345"/>
        <v/>
      </c>
      <c r="V214" t="str">
        <f>VLOOKUP(C214,MOVI!C:DT,8,0)</f>
        <v>Movi</v>
      </c>
      <c r="W214" t="str">
        <f>VLOOKUP(C214,FPT!B:U,8,0)</f>
        <v>Movi</v>
      </c>
      <c r="X214" t="str">
        <f t="shared" si="346"/>
        <v/>
      </c>
      <c r="Y214" t="str">
        <f>VLOOKUP(C214,MOVI!C:DT,9,0)</f>
        <v>Full-time</v>
      </c>
      <c r="Z214" t="str">
        <f>VLOOKUP(C214,FPT!B:X,9,0)</f>
        <v>Full-time</v>
      </c>
      <c r="AA214" t="str">
        <f t="shared" si="347"/>
        <v/>
      </c>
      <c r="AB214" t="str">
        <f>VLOOKUP(C214,MOVI!C:DT,10,0)</f>
        <v>Permanent</v>
      </c>
      <c r="AC214" t="str">
        <f>VLOOKUP(C214,FPT!B:AA,10,0)</f>
        <v>Permanent</v>
      </c>
      <c r="AD214" t="str">
        <f t="shared" si="348"/>
        <v/>
      </c>
      <c r="AE214" s="247">
        <f>VLOOKUP(C214,MOVI!C:DT,11,0)</f>
        <v>44117</v>
      </c>
      <c r="AF214" s="247">
        <f>VLOOKUP(C214,FPT!B:AD,11,0)</f>
        <v>44117</v>
      </c>
      <c r="AG214" t="str">
        <f t="shared" si="349"/>
        <v/>
      </c>
      <c r="AH214" s="260" t="str">
        <f>VLOOKUP(C214,MOVI!C:DT,12,0)</f>
        <v/>
      </c>
      <c r="AI214" s="260"/>
      <c r="AJ214" t="str">
        <f t="shared" si="449"/>
        <v/>
      </c>
      <c r="AK214">
        <f>VLOOKUP(C214,MOVI!C:DT,13,0)</f>
        <v>0</v>
      </c>
      <c r="AL214" s="247">
        <f>VLOOKUP(C214,FPT!B:AJ,13,0)</f>
        <v>0</v>
      </c>
      <c r="AM214" t="str">
        <f t="shared" si="448"/>
        <v/>
      </c>
      <c r="AN214" s="247">
        <f>VLOOKUP(C214,MOVI!C:DT,14,0)</f>
        <v>0</v>
      </c>
      <c r="AO214" s="247">
        <f>VLOOKUP(C214,FPT!B:AM,14,0)</f>
        <v>0</v>
      </c>
      <c r="AP214" t="str">
        <f t="shared" si="350"/>
        <v/>
      </c>
      <c r="AQ214" t="str">
        <f>VLOOKUP(C214,MOVI!C:DT,15,0)</f>
        <v>LC</v>
      </c>
      <c r="AR214" s="247">
        <f>VLOOKUP(C214,FPT!B:AP,15,0)</f>
        <v>0</v>
      </c>
      <c r="AS214" t="str">
        <f t="shared" si="351"/>
        <v>Lệch</v>
      </c>
      <c r="AT214" s="282" t="str">
        <f>VLOOKUP(C214,MOVI!C:DT,16,0)</f>
        <v>LTTP</v>
      </c>
      <c r="AU214" s="247" t="str">
        <f>VLOOKUP(C214,FPT!B:AS,16,0)</f>
        <v>LTTP</v>
      </c>
      <c r="AV214" t="str">
        <f t="shared" si="352"/>
        <v/>
      </c>
      <c r="AW214" t="str">
        <f>VLOOKUP(C214,MOVI!C:DT,17,0)</f>
        <v>L</v>
      </c>
      <c r="AX214" s="247" t="str">
        <f>VLOOKUP(C214,FPT!B:AV,17,0)</f>
        <v>L</v>
      </c>
      <c r="AY214" t="str">
        <f t="shared" si="353"/>
        <v/>
      </c>
      <c r="AZ214">
        <f>VLOOKUP(C214,MOVI!C:DT,18,0)</f>
        <v>0</v>
      </c>
      <c r="BA214" s="247">
        <f>VLOOKUP(C214,FPT!B:AY,18,0)</f>
        <v>0</v>
      </c>
      <c r="BB214" t="str">
        <f t="shared" si="354"/>
        <v/>
      </c>
      <c r="BC214" s="275">
        <f>VLOOKUP(C214,MOVI!C:DT,19,0)</f>
        <v>5000000</v>
      </c>
      <c r="BD214" s="275">
        <f>VLOOKUP(C214,FPT!B:BB,19,0)</f>
        <v>5000000</v>
      </c>
      <c r="BE214" t="str">
        <f t="shared" si="355"/>
        <v/>
      </c>
      <c r="BF214">
        <f>VLOOKUP(C214,MOVI!C:DT,20,0)</f>
        <v>0</v>
      </c>
      <c r="BG214" s="252">
        <f>VLOOKUP(C214,FPT!B:BE,20,0)</f>
        <v>0</v>
      </c>
      <c r="BH214" t="str">
        <f t="shared" si="356"/>
        <v/>
      </c>
      <c r="BI214" s="275">
        <f>VLOOKUP(C214,MOVI!C:DT,21,0)</f>
        <v>5000000</v>
      </c>
      <c r="BJ214" s="275">
        <f>VLOOKUP(C214,FPT!B:BH,21,0)</f>
        <v>5000000</v>
      </c>
      <c r="BK214" t="str">
        <f t="shared" si="357"/>
        <v/>
      </c>
      <c r="BL214" s="275">
        <f>VLOOKUP(C214,MOVI!C:DT,22,0)</f>
        <v>0</v>
      </c>
      <c r="BM214" s="275">
        <f>VLOOKUP(C214,FPT!B:BK,22,0)</f>
        <v>0</v>
      </c>
      <c r="BN214" t="str">
        <f t="shared" si="358"/>
        <v/>
      </c>
      <c r="BO214" s="275">
        <f>VLOOKUP(C214,MOVI!C:DT,23,0)</f>
        <v>0</v>
      </c>
      <c r="BP214" s="275">
        <f>VLOOKUP(C214,FPT!B:BN,23,0)</f>
        <v>0</v>
      </c>
      <c r="BQ214" t="str">
        <f t="shared" si="359"/>
        <v/>
      </c>
      <c r="BR214" s="275">
        <f>VLOOKUP(C214,MOVI!C:DT,24,0)</f>
        <v>0</v>
      </c>
      <c r="BS214" s="275">
        <f>VLOOKUP(C214,FPT!B:BQ,24,0)</f>
        <v>0</v>
      </c>
      <c r="BT214" t="str">
        <f t="shared" si="360"/>
        <v/>
      </c>
      <c r="BU214" s="275">
        <f>VLOOKUP(C214,MOVI!C:DT,25,0)</f>
        <v>0</v>
      </c>
      <c r="BV214" s="275">
        <f>VLOOKUP(C214,FPT!B:BT,25,0)</f>
        <v>0</v>
      </c>
      <c r="BW214" t="str">
        <f t="shared" si="361"/>
        <v/>
      </c>
      <c r="BX214" s="275">
        <f>VLOOKUP(C214,MOVI!C:DT,26,0)</f>
        <v>0</v>
      </c>
      <c r="BY214" s="275">
        <f>VLOOKUP(C214,FPT!B:BW,26,0)</f>
        <v>0</v>
      </c>
      <c r="BZ214" t="str">
        <f t="shared" si="362"/>
        <v/>
      </c>
      <c r="CA214" s="275">
        <f>VLOOKUP(C214,MOVI!C:DT,27,0)</f>
        <v>730000</v>
      </c>
      <c r="CB214" s="275">
        <f>VLOOKUP(C214,FPT!B:BZ,27,0)</f>
        <v>730000</v>
      </c>
      <c r="CC214" t="str">
        <f t="shared" si="363"/>
        <v/>
      </c>
      <c r="CD214" s="275">
        <f>VLOOKUP(C214,MOVI!C:DT,28,0)</f>
        <v>730000</v>
      </c>
      <c r="CE214" s="275">
        <f>VLOOKUP(C214,FPT!B:CC,28,0)</f>
        <v>730000</v>
      </c>
      <c r="CF214" t="str">
        <f t="shared" si="364"/>
        <v/>
      </c>
      <c r="CG214" t="str">
        <f>VLOOKUP(C214,MOVI!C:DT,29,0)</f>
        <v>CN</v>
      </c>
      <c r="CH214" s="252" t="str">
        <f>VLOOKUP(C214,FPT!B:CF,29,0)</f>
        <v>CN</v>
      </c>
      <c r="CI214" t="str">
        <f t="shared" si="365"/>
        <v/>
      </c>
      <c r="CJ214">
        <f>VLOOKUP(C214,MOVI!C:DT,30,0)</f>
        <v>26</v>
      </c>
      <c r="CK214" s="252">
        <f>VLOOKUP(C214,FPT!B:CI,30,0)</f>
        <v>26</v>
      </c>
      <c r="CL214" t="str">
        <f t="shared" si="366"/>
        <v/>
      </c>
      <c r="CM214">
        <f>VLOOKUP(C214,MOVI!C:DT,31,0)</f>
        <v>25</v>
      </c>
      <c r="CN214" s="252">
        <f>VLOOKUP(C214,FPT!B:CL,31,0)</f>
        <v>25</v>
      </c>
      <c r="CO214" t="str">
        <f t="shared" si="367"/>
        <v/>
      </c>
      <c r="CP214" s="275">
        <f>VLOOKUP(C214,MOVI!C:DT,32,0)</f>
        <v>1</v>
      </c>
      <c r="CQ214" s="275">
        <f>VLOOKUP(C214,FPT!B:CO,32,0)</f>
        <v>1</v>
      </c>
      <c r="CR214" t="str">
        <f t="shared" si="368"/>
        <v/>
      </c>
      <c r="CS214" s="275">
        <f>VLOOKUP(C214,MOVI!C:DT,33,0)</f>
        <v>0</v>
      </c>
      <c r="CT214" s="275">
        <f>VLOOKUP(C214,FPT!B:CR,33,0)</f>
        <v>0</v>
      </c>
      <c r="CU214" t="str">
        <f t="shared" si="369"/>
        <v/>
      </c>
      <c r="CV214" s="275">
        <f>VLOOKUP(C214,MOVI!C:DT,34,0)</f>
        <v>0</v>
      </c>
      <c r="CW214" s="275">
        <f>VLOOKUP(C214,FPT!B:CU,34,0)</f>
        <v>0</v>
      </c>
      <c r="CX214" t="str">
        <f t="shared" si="370"/>
        <v/>
      </c>
      <c r="CY214" s="275">
        <f>VLOOKUP(C214,MOVI!C:DT,35,0)</f>
        <v>26</v>
      </c>
      <c r="CZ214" s="275">
        <f>VLOOKUP(C214,FPT!B:CX,35,0)</f>
        <v>26</v>
      </c>
      <c r="DA214" t="str">
        <f t="shared" si="371"/>
        <v/>
      </c>
      <c r="DB214" s="275">
        <f>VLOOKUP(C214,MOVI!C:DT,36,0)</f>
        <v>0</v>
      </c>
      <c r="DC214" s="275">
        <f>VLOOKUP(C214,FPT!B:DA,36,0)</f>
        <v>0</v>
      </c>
      <c r="DD214" t="str">
        <f t="shared" si="372"/>
        <v/>
      </c>
      <c r="DE214" s="275">
        <f>VLOOKUP(C214,MOVI!C:DT,37,0)</f>
        <v>16</v>
      </c>
      <c r="DF214" s="275">
        <f>VLOOKUP(C214,FPT!B:DD,37,0)</f>
        <v>16</v>
      </c>
      <c r="DG214" t="str">
        <f t="shared" si="373"/>
        <v/>
      </c>
      <c r="DH214" s="275">
        <f>VLOOKUP(C214,MOVI!C:DT,38,0)</f>
        <v>0</v>
      </c>
      <c r="DI214" s="275">
        <f>VLOOKUP(C214,FPT!B:DG,38,0)</f>
        <v>0</v>
      </c>
      <c r="DJ214" t="str">
        <f t="shared" si="374"/>
        <v/>
      </c>
      <c r="DK214" s="275">
        <f>VLOOKUP(C214,MOVI!C:DT,39,0)</f>
        <v>16</v>
      </c>
      <c r="DL214" s="275">
        <f>VLOOKUP(C214,FPT!B:DJ,39,0)</f>
        <v>16</v>
      </c>
      <c r="DM214" t="str">
        <f t="shared" si="375"/>
        <v/>
      </c>
      <c r="DN214" s="275">
        <f>VLOOKUP(C214,MOVI!C:DT,40,0)</f>
        <v>32</v>
      </c>
      <c r="DO214" s="275">
        <f>VLOOKUP(C214,FPT!B:DM,40,0)</f>
        <v>32</v>
      </c>
      <c r="DP214" t="str">
        <f t="shared" si="376"/>
        <v/>
      </c>
      <c r="DQ214" s="275">
        <f>VLOOKUP(C214,MOVI!C:DT,41,0)</f>
        <v>16</v>
      </c>
      <c r="DR214" s="275">
        <f>VLOOKUP(C214,FPT!B:DP,41,0)</f>
        <v>16</v>
      </c>
      <c r="DS214" t="str">
        <f t="shared" si="377"/>
        <v/>
      </c>
      <c r="DT214" s="275">
        <f>VLOOKUP(C214,MOVI!C:DT,42,0)</f>
        <v>5000000</v>
      </c>
      <c r="DU214" s="275">
        <f>ROUND(VLOOKUP(C214,FPT!B:DS,42,0),0)</f>
        <v>5000000</v>
      </c>
      <c r="DV214" t="str">
        <f t="shared" si="378"/>
        <v/>
      </c>
      <c r="DW214" s="275">
        <f>VLOOKUP(C214,MOVI!C:DT,43,0)</f>
        <v>0</v>
      </c>
      <c r="DX214" s="275">
        <f>VLOOKUP(C214,FPT!B:DV,43,0)</f>
        <v>0</v>
      </c>
      <c r="DY214" t="str">
        <f t="shared" si="379"/>
        <v/>
      </c>
      <c r="DZ214" s="275">
        <f>VLOOKUP(C214,MOVI!C:DT,44,0)</f>
        <v>769231</v>
      </c>
      <c r="EA214" s="275">
        <f>VLOOKUP(C214,FPT!B:DY,44,0)</f>
        <v>769231</v>
      </c>
      <c r="EB214" t="str">
        <f t="shared" si="380"/>
        <v/>
      </c>
      <c r="EC214" s="275">
        <f>VLOOKUP(C214,MOVI!C:DT,45,0)</f>
        <v>5769231</v>
      </c>
      <c r="ED214" s="275">
        <f>ROUND(VLOOKUP(C214,FPT!B:EB,45,0),0)</f>
        <v>5769231</v>
      </c>
      <c r="EE214" t="str">
        <f t="shared" si="381"/>
        <v/>
      </c>
      <c r="EF214" s="275">
        <f>VLOOKUP(C214,MOVI!C:DT,46,0)</f>
        <v>0</v>
      </c>
      <c r="EG214" s="275">
        <f>VLOOKUP(C214,FPT!B:EE,46,0)</f>
        <v>0</v>
      </c>
      <c r="EH214" t="str">
        <f t="shared" si="382"/>
        <v/>
      </c>
      <c r="EI214" s="275">
        <f>VLOOKUP(C214,MOVI!C:DT,47,0)</f>
        <v>0</v>
      </c>
      <c r="EJ214" s="275">
        <f>VLOOKUP(C214,FPT!B:EH,47,0)</f>
        <v>0</v>
      </c>
      <c r="EK214" t="str">
        <f t="shared" si="383"/>
        <v/>
      </c>
      <c r="EL214" s="275">
        <f>VLOOKUP(C214,MOVI!C:DT,48,0)</f>
        <v>0</v>
      </c>
      <c r="EM214" s="275">
        <f>VLOOKUP(C214,FPT!B:EK,48,0)</f>
        <v>0</v>
      </c>
      <c r="EN214" t="str">
        <f t="shared" si="384"/>
        <v/>
      </c>
      <c r="EO214" s="275">
        <f>VLOOKUP(C214,MOVI!C:DT,49,0)</f>
        <v>0</v>
      </c>
      <c r="EP214" s="275">
        <f>VLOOKUP(C214,FPT!B:EN,49,0)</f>
        <v>0</v>
      </c>
      <c r="EQ214" t="str">
        <f t="shared" si="385"/>
        <v/>
      </c>
      <c r="ER214" s="275">
        <f>VLOOKUP(C214,MOVI!C:DT,50,0)</f>
        <v>0</v>
      </c>
      <c r="ES214" s="275">
        <f>VLOOKUP(C214,FPT!B:EQ,50,0)</f>
        <v>0</v>
      </c>
      <c r="ET214" t="str">
        <f t="shared" si="386"/>
        <v/>
      </c>
      <c r="EU214" s="275">
        <f>VLOOKUP(C214,MOVI!C:DT,51,0)</f>
        <v>0</v>
      </c>
      <c r="EV214" s="275">
        <f>VLOOKUP(C214,FPT!B:ET,51,0)</f>
        <v>0</v>
      </c>
      <c r="EW214" t="str">
        <f t="shared" si="387"/>
        <v/>
      </c>
      <c r="EX214" s="275">
        <f>VLOOKUP(C214,MOVI!C:DT,52,0)</f>
        <v>0</v>
      </c>
      <c r="EY214" s="275">
        <f>VLOOKUP(C214,FPT!B:EW,52,0)</f>
        <v>0</v>
      </c>
      <c r="EZ214" t="str">
        <f t="shared" si="388"/>
        <v/>
      </c>
      <c r="FA214" s="275">
        <f>VLOOKUP(C214,MOVI!C:DT,53,0)</f>
        <v>0</v>
      </c>
      <c r="FB214" s="275">
        <f>VLOOKUP(C214,FPT!B:EZ,53,0)</f>
        <v>0</v>
      </c>
      <c r="FC214" t="str">
        <f t="shared" si="389"/>
        <v/>
      </c>
      <c r="FD214" s="275">
        <f>VLOOKUP(C214,MOVI!C:DT,54,0)</f>
        <v>0</v>
      </c>
      <c r="FE214" s="275">
        <f>VLOOKUP(C214,FPT!B:FC,54,0)</f>
        <v>0</v>
      </c>
      <c r="FF214" t="str">
        <f t="shared" si="390"/>
        <v/>
      </c>
      <c r="FG214" s="275">
        <f>VLOOKUP(C214,MOVI!C:DT,55,0)</f>
        <v>701923</v>
      </c>
      <c r="FH214" s="275">
        <f>VLOOKUP(C214,FPT!B:FF,55,0)</f>
        <v>701923</v>
      </c>
      <c r="FI214" t="str">
        <f t="shared" si="391"/>
        <v/>
      </c>
      <c r="FJ214" s="275">
        <f>VLOOKUP(C214,MOVI!C:DT,56,0)</f>
        <v>701923</v>
      </c>
      <c r="FK214" s="275">
        <f>VLOOKUP(C214,FPT!B:FI,56,0)</f>
        <v>701923</v>
      </c>
      <c r="FL214" t="str">
        <f t="shared" si="392"/>
        <v/>
      </c>
      <c r="FM214" s="275">
        <f>VLOOKUP(C214,MOVI!C:DT,57,0)</f>
        <v>687950</v>
      </c>
      <c r="FN214" s="275">
        <f>VLOOKUP(C214,FPT!B:FL,57,0)</f>
        <v>687950</v>
      </c>
      <c r="FO214" t="str">
        <f t="shared" si="393"/>
        <v/>
      </c>
      <c r="FP214" s="275">
        <f>VLOOKUP(C214,MOVI!C:DT,58,0)</f>
        <v>0</v>
      </c>
      <c r="FQ214" s="275">
        <f>VLOOKUP(C214,FPT!B:FO,58,0)</f>
        <v>0</v>
      </c>
      <c r="FR214" t="str">
        <f t="shared" si="394"/>
        <v/>
      </c>
      <c r="FS214" s="275">
        <f>VLOOKUP(C214,MOVI!C:DT,59,0)</f>
        <v>0</v>
      </c>
      <c r="FT214" s="275">
        <f>VLOOKUP(C214,FPT!B:FR,59,0)</f>
        <v>0</v>
      </c>
      <c r="FU214" t="str">
        <f t="shared" si="395"/>
        <v/>
      </c>
      <c r="FV214" s="275">
        <f>VLOOKUP(C214,MOVI!C:DT,60,0)</f>
        <v>0</v>
      </c>
      <c r="FW214" s="275">
        <f>VLOOKUP(C214,FPT!B:FU,60,0)</f>
        <v>0</v>
      </c>
      <c r="FX214" t="str">
        <f t="shared" si="396"/>
        <v/>
      </c>
      <c r="FY214" s="275">
        <f>VLOOKUP(C214,MOVI!C:DT,61,0)</f>
        <v>0</v>
      </c>
      <c r="FZ214" s="275">
        <f>VLOOKUP(C214,FPT!B:FX,61,0)</f>
        <v>0</v>
      </c>
      <c r="GA214" t="str">
        <f t="shared" si="397"/>
        <v/>
      </c>
      <c r="GB214" s="275">
        <f>VLOOKUP(C214,MOVI!C:DT,62,0)</f>
        <v>50000</v>
      </c>
      <c r="GC214" s="275">
        <f>VLOOKUP(C214,FPT!B:GA,62,0)</f>
        <v>50000</v>
      </c>
      <c r="GD214" t="str">
        <f t="shared" si="398"/>
        <v/>
      </c>
      <c r="GE214" s="275">
        <f>VLOOKUP(C214,MOVI!C:DT,63,0)</f>
        <v>0</v>
      </c>
      <c r="GF214" s="275">
        <f>VLOOKUP(C214,FPT!B:GD,63,0)</f>
        <v>0</v>
      </c>
      <c r="GG214" t="str">
        <f t="shared" si="399"/>
        <v/>
      </c>
      <c r="GH214" s="275">
        <f>VLOOKUP(C214,MOVI!C:DT,64,0)</f>
        <v>0</v>
      </c>
      <c r="GI214" s="275">
        <f>VLOOKUP(C214,FPT!B:GG,64,0)</f>
        <v>0</v>
      </c>
      <c r="GJ214" t="str">
        <f t="shared" si="400"/>
        <v/>
      </c>
      <c r="GK214" s="275">
        <f>VLOOKUP(C214,MOVI!C:DT,65,0)</f>
        <v>0</v>
      </c>
      <c r="GL214" s="275">
        <f>VLOOKUP(C214,FPT!B:GJ,65,0)</f>
        <v>0</v>
      </c>
      <c r="GM214" t="str">
        <f t="shared" si="401"/>
        <v/>
      </c>
      <c r="GN214" s="275">
        <f>VLOOKUP(C214,MOVI!C:DT,66,0)</f>
        <v>0</v>
      </c>
      <c r="GO214" s="275">
        <f>VLOOKUP(C214,FPT!B:GM,66,0)</f>
        <v>0</v>
      </c>
      <c r="GP214" t="str">
        <f t="shared" si="402"/>
        <v/>
      </c>
      <c r="GQ214" s="275">
        <f>VLOOKUP(C214,MOVI!C:DT,67,0)</f>
        <v>0</v>
      </c>
      <c r="GR214" s="275">
        <f>VLOOKUP(C214,FPT!B:GP,67,0)</f>
        <v>0</v>
      </c>
      <c r="GS214" t="str">
        <f t="shared" si="403"/>
        <v/>
      </c>
      <c r="GT214" s="275">
        <f>VLOOKUP(C214,MOVI!C:DT,68,0)</f>
        <v>0</v>
      </c>
      <c r="GU214" s="275">
        <f>VLOOKUP(C214,FPT!B:GS,68,0)</f>
        <v>0</v>
      </c>
      <c r="GV214" t="str">
        <f t="shared" si="404"/>
        <v/>
      </c>
      <c r="GW214" s="275">
        <f>VLOOKUP(C214,MOVI!C:DT,69,0)</f>
        <v>0</v>
      </c>
      <c r="GX214" s="275">
        <f>VLOOKUP(C214,FPT!B:GV,69,0)</f>
        <v>0</v>
      </c>
      <c r="GY214" t="str">
        <f t="shared" si="405"/>
        <v/>
      </c>
      <c r="GZ214" s="275">
        <f>VLOOKUP(C214,MOVI!C:DT,70,0)</f>
        <v>737950</v>
      </c>
      <c r="HA214" s="275">
        <f>VLOOKUP(C214,FPT!B:GY,70,0)</f>
        <v>737950</v>
      </c>
      <c r="HB214" t="str">
        <f t="shared" si="406"/>
        <v/>
      </c>
      <c r="HC214" s="275">
        <f>VLOOKUP(C214,MOVI!C:DT,71,0)</f>
        <v>7209104</v>
      </c>
      <c r="HD214" s="275">
        <f>ROUND(VLOOKUP(C214,FPT!B:HB,71,0),0)</f>
        <v>7209104</v>
      </c>
      <c r="HE214" t="str">
        <f t="shared" si="407"/>
        <v/>
      </c>
      <c r="HF214" s="275">
        <f>ROUND(VLOOKUP(C214,MOVI!C:DT,72,0),0)</f>
        <v>384615</v>
      </c>
      <c r="HG214" s="275">
        <f>ROUND(VLOOKUP(C214,FPT!B:HE,72,0),0)</f>
        <v>384615</v>
      </c>
      <c r="HH214" t="str">
        <f t="shared" si="408"/>
        <v/>
      </c>
      <c r="HI214" s="275">
        <f>VLOOKUP(C214,MOVI!C:DT,73,0)</f>
        <v>0</v>
      </c>
      <c r="HJ214" s="275">
        <f>VLOOKUP(C214,FPT!B:HH,73,0)</f>
        <v>0</v>
      </c>
      <c r="HK214" t="str">
        <f t="shared" si="409"/>
        <v/>
      </c>
      <c r="HL214" s="275">
        <f>VLOOKUP(C214,MOVI!C:DT,74,0)</f>
        <v>701923</v>
      </c>
      <c r="HM214" s="275">
        <f>VLOOKUP(C214,FPT!B:HK,74,0)</f>
        <v>701923</v>
      </c>
      <c r="HN214" t="str">
        <f t="shared" si="410"/>
        <v/>
      </c>
      <c r="HO214" s="275">
        <f>VLOOKUP(C214,MOVI!C:DT,75,0)</f>
        <v>11000000</v>
      </c>
      <c r="HP214" s="275">
        <f>VLOOKUP(C214,FPT!B:HN,75,0)</f>
        <v>11000000</v>
      </c>
      <c r="HQ214" t="str">
        <f t="shared" si="411"/>
        <v/>
      </c>
      <c r="HR214" s="275">
        <f>VLOOKUP(C214,MOVI!C:DT,76,0)</f>
        <v>0</v>
      </c>
      <c r="HS214" s="275">
        <f>VLOOKUP(C214,FPT!B:HQ,76,0)</f>
        <v>0</v>
      </c>
      <c r="HT214" t="str">
        <f t="shared" si="412"/>
        <v/>
      </c>
      <c r="HU214" s="275">
        <f>VLOOKUP(C214,MOVI!C:DT,77,0)</f>
        <v>0</v>
      </c>
      <c r="HV214" s="275">
        <f>VLOOKUP(C214,FPT!B:HT,77,0)</f>
        <v>0</v>
      </c>
      <c r="HW214" t="str">
        <f t="shared" si="413"/>
        <v/>
      </c>
      <c r="HX214" s="274">
        <f>VLOOKUP(C214,MOVI!C:CB,78,0)</f>
        <v>400000</v>
      </c>
      <c r="HY214" s="261">
        <f>VLOOKUP(C214,FPT!$B:$CA,78,0)</f>
        <v>400000</v>
      </c>
      <c r="HZ214" t="str">
        <f t="shared" si="414"/>
        <v/>
      </c>
      <c r="IA214" s="275">
        <f>VLOOKUP(C214,MOVI!C:CD,79,0)</f>
        <v>50000</v>
      </c>
      <c r="IB214" s="275">
        <f>VLOOKUP(C214,FPT!B:HZ,79,0)</f>
        <v>50000</v>
      </c>
      <c r="IC214" t="str">
        <f t="shared" si="415"/>
        <v/>
      </c>
      <c r="ID214" s="275">
        <f>VLOOKUP(C214,MOVI!C:CD,80,0)</f>
        <v>75000</v>
      </c>
      <c r="IE214" s="275">
        <f>VLOOKUP(C214,FPT!B:IC,80,0)</f>
        <v>75000</v>
      </c>
      <c r="IF214" t="str">
        <f t="shared" si="416"/>
        <v/>
      </c>
      <c r="IG214" s="275">
        <f>VLOOKUP(C214,MOVI!C:DT,81,0)</f>
        <v>0</v>
      </c>
      <c r="IH214" s="275">
        <f>VLOOKUP(C214,FPT!B:IF,81,0)</f>
        <v>0</v>
      </c>
      <c r="II214" t="str">
        <f t="shared" si="417"/>
        <v/>
      </c>
      <c r="IJ214" s="275">
        <f>VLOOKUP(C214,MOVI!C:DT,82,0)</f>
        <v>525000</v>
      </c>
      <c r="IK214" s="275">
        <f>VLOOKUP(C214,FPT!B:II,82,0)</f>
        <v>525000</v>
      </c>
      <c r="IL214" t="str">
        <f t="shared" si="418"/>
        <v/>
      </c>
      <c r="IM214" s="275">
        <f>ROUND(VLOOKUP(C214,MOVI!C:DT,83,0),0)</f>
        <v>12611538</v>
      </c>
      <c r="IN214" s="275">
        <f>ROUND(VLOOKUP(C214,FPT!B:IL,83,0),0)</f>
        <v>12611538</v>
      </c>
      <c r="IO214" t="str">
        <f t="shared" si="419"/>
        <v/>
      </c>
      <c r="IP214" s="275">
        <f>VLOOKUP(C214,MOVI!C:DT,84,0)</f>
        <v>0</v>
      </c>
      <c r="IQ214" s="275">
        <f>VLOOKUP(C214,FPT!B:IO,84,0)</f>
        <v>0</v>
      </c>
      <c r="IR214" t="str">
        <f t="shared" si="420"/>
        <v/>
      </c>
      <c r="IS214" s="275">
        <f>ROUND(VLOOKUP(C214,MOVI!C:DT,85,0),0)</f>
        <v>0</v>
      </c>
      <c r="IT214" s="275">
        <f>ROUND(VLOOKUP(C214,FPT!B:IR,85,0),0)</f>
        <v>0</v>
      </c>
      <c r="IU214" t="str">
        <f t="shared" si="421"/>
        <v/>
      </c>
      <c r="IV214" s="275">
        <f>VLOOKUP(C214,MOVI!C:DT,86,0)</f>
        <v>0</v>
      </c>
      <c r="IW214" s="275">
        <f>VLOOKUP(C214,FPT!B:IU,86,0)</f>
        <v>0</v>
      </c>
      <c r="IX214" t="str">
        <f t="shared" si="422"/>
        <v/>
      </c>
      <c r="IY214" s="275">
        <f>ROUND(VLOOKUP(C214,MOVI!C:DT,87,0),0)</f>
        <v>0</v>
      </c>
      <c r="IZ214" s="275">
        <f>ROUND(VLOOKUP(C214,FPT!B:IX,87,0),0)</f>
        <v>0</v>
      </c>
      <c r="JA214" t="str">
        <f t="shared" si="423"/>
        <v/>
      </c>
      <c r="JB214" s="275">
        <f>VLOOKUP(C214,MOVI!C:DT,88,0)</f>
        <v>0</v>
      </c>
      <c r="JC214" s="275">
        <f>VLOOKUP(C214,FPT!B:JA,88,0)</f>
        <v>0</v>
      </c>
      <c r="JD214" t="str">
        <f t="shared" si="424"/>
        <v/>
      </c>
      <c r="JE214" s="275">
        <f>VLOOKUP(C214,MOVI!C:DT,89,0)</f>
        <v>50000</v>
      </c>
      <c r="JF214" s="275">
        <f>VLOOKUP(C214,FPT!B:JD,89,0)</f>
        <v>50000</v>
      </c>
      <c r="JG214" t="str">
        <f t="shared" si="425"/>
        <v/>
      </c>
      <c r="JH214" s="275">
        <f>VLOOKUP(C214,MOVI!C:DT,90,0)</f>
        <v>0</v>
      </c>
      <c r="JI214" s="275">
        <f>VLOOKUP(C214,FPT!B:JG,90,0)</f>
        <v>0</v>
      </c>
      <c r="JJ214" t="str">
        <f t="shared" si="426"/>
        <v/>
      </c>
      <c r="JK214" s="275">
        <f>VLOOKUP(C214,MOVI!C:DT,91,0)</f>
        <v>0</v>
      </c>
      <c r="JL214" s="275">
        <f>VLOOKUP(C214,FPT!B:JJ,91,0)</f>
        <v>0</v>
      </c>
      <c r="JM214" t="str">
        <f t="shared" si="427"/>
        <v/>
      </c>
      <c r="JN214" s="275">
        <f>VLOOKUP(C214,MOVI!C:DT,92,0)</f>
        <v>0</v>
      </c>
      <c r="JO214" s="275">
        <f>VLOOKUP(C214,FPT!B:JM,92,0)</f>
        <v>0</v>
      </c>
      <c r="JP214" t="str">
        <f t="shared" si="428"/>
        <v/>
      </c>
      <c r="JQ214" s="275">
        <f>VLOOKUP(C214,MOVI!C:DT,93,0)</f>
        <v>0</v>
      </c>
      <c r="JR214" s="275">
        <f>VLOOKUP(C214,FPT!B:JP,93,0)</f>
        <v>0</v>
      </c>
      <c r="JS214" t="str">
        <f t="shared" si="429"/>
        <v/>
      </c>
      <c r="JT214" s="275">
        <f>VLOOKUP(C214,MOVI!C:DT,94,0)</f>
        <v>50000</v>
      </c>
      <c r="JU214" s="275">
        <f>VLOOKUP(C214,FPT!B:JS,94,0)</f>
        <v>50000</v>
      </c>
      <c r="JV214" t="str">
        <f t="shared" si="430"/>
        <v/>
      </c>
      <c r="JW214" s="275">
        <f>VLOOKUP(C214,MOVI!C:DT,95,0)</f>
        <v>6634104</v>
      </c>
      <c r="JX214" s="275">
        <f>VLOOKUP(C214,FPT!B:JV,95,0)</f>
        <v>6634104</v>
      </c>
      <c r="JY214" t="str">
        <f t="shared" si="431"/>
        <v/>
      </c>
      <c r="JZ214" s="275">
        <f>VLOOKUP(C214,MOVI!C:DT,96,0)</f>
        <v>0</v>
      </c>
      <c r="KA214" s="275">
        <f>VLOOKUP(C214,FPT!B:JY,96,0)</f>
        <v>0</v>
      </c>
      <c r="KB214" t="str">
        <f t="shared" si="432"/>
        <v/>
      </c>
      <c r="KC214" s="275">
        <f>VLOOKUP(C214,MOVI!C:DT,97,0)</f>
        <v>6634104</v>
      </c>
      <c r="KD214" s="275">
        <f>VLOOKUP(C214,FPT!B:KB,97,0)</f>
        <v>6634104</v>
      </c>
      <c r="KE214" t="str">
        <f t="shared" si="433"/>
        <v/>
      </c>
      <c r="KF214" s="275">
        <f>VLOOKUP(C214,MOVI!C:DT,98,0)</f>
        <v>850000.00000000012</v>
      </c>
      <c r="KG214" s="275">
        <f>VLOOKUP(C214,FPT!B:KE,98,0)</f>
        <v>850000</v>
      </c>
      <c r="KH214" t="str">
        <f t="shared" si="434"/>
        <v/>
      </c>
      <c r="KI214" s="275">
        <f>VLOOKUP(C214,MOVI!C:DT,99,0)</f>
        <v>0</v>
      </c>
      <c r="KJ214" s="275">
        <f>VLOOKUP(C214,FPT!B:KH,99,0)</f>
        <v>0</v>
      </c>
      <c r="KK214" t="str">
        <f t="shared" si="435"/>
        <v/>
      </c>
      <c r="KL214" s="275">
        <f>VLOOKUP(C214,MOVI!C:DT,100,0)</f>
        <v>150000</v>
      </c>
      <c r="KM214" s="275">
        <f>VLOOKUP(C214,FPT!B:KK,100,0)</f>
        <v>150000</v>
      </c>
      <c r="KN214" t="str">
        <f t="shared" si="436"/>
        <v/>
      </c>
      <c r="KO214" s="275">
        <f>VLOOKUP(C214,MOVI!C:DT,101,0)</f>
        <v>0</v>
      </c>
      <c r="KP214" s="275">
        <f>VLOOKUP(C214,FPT!B:KN,101,0)</f>
        <v>0</v>
      </c>
      <c r="KQ214" t="str">
        <f t="shared" si="437"/>
        <v/>
      </c>
      <c r="KR214" s="275">
        <f>VLOOKUP(C214,MOVI!C:DT,102,0)</f>
        <v>0</v>
      </c>
      <c r="KS214" s="275">
        <f>VLOOKUP(C214,FPT!B:KQ,102,0)</f>
        <v>0</v>
      </c>
      <c r="KT214" t="str">
        <f t="shared" si="438"/>
        <v/>
      </c>
      <c r="KU214" s="275">
        <f>VLOOKUP(C214,MOVI!C:DT,103,0)</f>
        <v>1000000.0000000001</v>
      </c>
      <c r="KV214" s="275">
        <f>VLOOKUP(C214,FPT!B:KT,103,0)</f>
        <v>1000000</v>
      </c>
      <c r="KW214" t="str">
        <f t="shared" si="439"/>
        <v/>
      </c>
      <c r="KX214" s="275">
        <f>VLOOKUP(C214,MOVI!C:DT,104,0)</f>
        <v>1525000</v>
      </c>
      <c r="KY214" s="275">
        <f>VLOOKUP(C214,FPT!B:KW,104,0)</f>
        <v>1525000</v>
      </c>
      <c r="KZ214" t="str">
        <f t="shared" si="440"/>
        <v/>
      </c>
      <c r="LA214" s="275">
        <f>VLOOKUP(C214,MOVI!C:DT,105,0)</f>
        <v>100000</v>
      </c>
      <c r="LB214" s="275">
        <f>VLOOKUP(C214,FPT!B:KZ,105,0)</f>
        <v>100000</v>
      </c>
      <c r="LC214" t="str">
        <f t="shared" si="441"/>
        <v/>
      </c>
      <c r="LD214" s="275">
        <f>VLOOKUP(C214,MOVI!C:DT,106,0)</f>
        <v>8309104</v>
      </c>
      <c r="LE214" s="275">
        <f>VLOOKUP(C214,FPT!B:LC,106,0)</f>
        <v>8309104</v>
      </c>
      <c r="LF214" t="str">
        <f t="shared" si="442"/>
        <v/>
      </c>
      <c r="LG214" s="273">
        <f>VLOOKUP(C214,MOVI!C:DT,107,0)</f>
        <v>0</v>
      </c>
      <c r="LH214" s="273">
        <f>VLOOKUP(C214,FPT!B:LF,107,0)</f>
        <v>0</v>
      </c>
      <c r="LI214" t="str">
        <f t="shared" si="443"/>
        <v/>
      </c>
      <c r="LJ214" t="str">
        <f>VLOOKUP(C214,MOVI!C:DV,108,0)</f>
        <v>MoviSouthSales</v>
      </c>
      <c r="LK214" s="252" t="str">
        <f>VLOOKUP(C214,FPT!B:LI,108,0)</f>
        <v>MoviSouthSales</v>
      </c>
      <c r="LL214" t="str">
        <f t="shared" si="444"/>
        <v/>
      </c>
      <c r="LM214" s="275">
        <f>ROUND(VLOOKUP(C214,MOVI!C:DV,109,0),0)</f>
        <v>416667</v>
      </c>
      <c r="LN214" s="275">
        <f>ROUND(VLOOKUP(C214,FPT!B:LL,109,0),0)</f>
        <v>416667</v>
      </c>
      <c r="LO214" t="str">
        <f t="shared" si="445"/>
        <v/>
      </c>
      <c r="LP214" t="str">
        <f>VLOOKUP(C214,MOVI!C:DV,110,0)</f>
        <v>HO</v>
      </c>
      <c r="LQ214" s="247" t="str">
        <f>VLOOKUP(C214,FPT!B:LO,110,0)</f>
        <v>HO</v>
      </c>
      <c r="LR214" t="str">
        <f t="shared" si="446"/>
        <v/>
      </c>
      <c r="LS214">
        <f>MOVI!DI209</f>
        <v>22</v>
      </c>
      <c r="LV214">
        <f>MOVI!DJ209</f>
        <v>0</v>
      </c>
      <c r="LW214">
        <f>MOVI!DK209</f>
        <v>0</v>
      </c>
      <c r="LX214" t="str">
        <f>MOVI!DL209</f>
        <v>x</v>
      </c>
      <c r="LY214">
        <f>MOVI!DM209</f>
        <v>0</v>
      </c>
      <c r="LZ214">
        <f>MOVI!DN209</f>
        <v>50000</v>
      </c>
      <c r="MA214">
        <f>MOVI!DO209</f>
        <v>0</v>
      </c>
      <c r="MB214" t="str">
        <f>MOVI!DP209</f>
        <v>HO</v>
      </c>
      <c r="MC214">
        <f>MOVI!DQ209</f>
        <v>0</v>
      </c>
      <c r="MD214">
        <f>MOVI!DR209</f>
        <v>0</v>
      </c>
      <c r="ME214" t="str">
        <f>VLOOKUP(C214,MOVI!C:DV,121,0)</f>
        <v>Group 1</v>
      </c>
      <c r="MF214" s="252" t="str">
        <f>VLOOKUP(C214,FPT!B:MD,111,0)</f>
        <v>Group 1</v>
      </c>
      <c r="MG214" t="str">
        <f t="shared" si="339"/>
        <v/>
      </c>
      <c r="MH214" t="str">
        <f>VLOOKUP(C214,MOVI!C:DT,122,0)</f>
        <v>MoviSouthGroup 1</v>
      </c>
      <c r="MI214" s="252" t="str">
        <f>VLOOKUP(C214,FPT!B:DS,112,0)</f>
        <v>MoviSouthGroup 1</v>
      </c>
      <c r="MJ214" t="str">
        <f t="shared" si="447"/>
        <v/>
      </c>
    </row>
    <row r="215" spans="1:348" x14ac:dyDescent="0.25">
      <c r="A215">
        <v>207</v>
      </c>
      <c r="B215" s="48">
        <v>6019</v>
      </c>
      <c r="C215" s="271" t="s">
        <v>1085</v>
      </c>
      <c r="D215" t="str">
        <f>VLOOKUP(C215,MOVI!C:D,2,0)</f>
        <v>Lê Thị Hằng</v>
      </c>
      <c r="E215" t="str">
        <f>VLOOKUP(C215,FPT!B:C,2,0)</f>
        <v>Lê Thị Hằng</v>
      </c>
      <c r="F215" t="str">
        <f t="shared" si="340"/>
        <v/>
      </c>
      <c r="G215" t="str">
        <f>VLOOKUP(C215,MOVI!C:E,3,0)</f>
        <v>Sales</v>
      </c>
      <c r="H215" t="str">
        <f>VLOOKUP(C215,FPT!B:F,3,0)</f>
        <v>Sales</v>
      </c>
      <c r="I215" t="str">
        <f t="shared" si="341"/>
        <v/>
      </c>
      <c r="J215" t="str">
        <f>VLOOKUP(C215,MOVI!C:H,4,0)</f>
        <v>Telesales</v>
      </c>
      <c r="K215" t="str">
        <f>VLOOKUP(C215,FPT!B:I,4,0)</f>
        <v>Telesales</v>
      </c>
      <c r="L215" t="str">
        <f t="shared" si="342"/>
        <v/>
      </c>
      <c r="M215" t="str">
        <f>VLOOKUP(C215,MOVI!C:DT,5,0)</f>
        <v>Associate</v>
      </c>
      <c r="N215" t="str">
        <f>VLOOKUP(C215,FPT!B:L,5,0)</f>
        <v>Associate</v>
      </c>
      <c r="O215" t="str">
        <f t="shared" si="343"/>
        <v/>
      </c>
      <c r="P215" t="str">
        <f>VLOOKUP(C215,MOVI!C:DT,6,0)</f>
        <v>Telesales</v>
      </c>
      <c r="Q215" t="str">
        <f>VLOOKUP(C215,FPT!B:O,6,0)</f>
        <v>Telesales</v>
      </c>
      <c r="R215" t="str">
        <f t="shared" si="344"/>
        <v/>
      </c>
      <c r="S215" t="str">
        <f>VLOOKUP(C215,MOVI!C:DT,7,0)</f>
        <v>South</v>
      </c>
      <c r="T215" t="str">
        <f>VLOOKUP(C215,FPT!B:R,7,0)</f>
        <v>South</v>
      </c>
      <c r="U215" t="str">
        <f t="shared" si="345"/>
        <v/>
      </c>
      <c r="V215" t="str">
        <f>VLOOKUP(C215,MOVI!C:DT,8,0)</f>
        <v>Movi</v>
      </c>
      <c r="W215" t="str">
        <f>VLOOKUP(C215,FPT!B:U,8,0)</f>
        <v>Movi</v>
      </c>
      <c r="X215" t="str">
        <f t="shared" si="346"/>
        <v/>
      </c>
      <c r="Y215" t="str">
        <f>VLOOKUP(C215,MOVI!C:DT,9,0)</f>
        <v>Full-time</v>
      </c>
      <c r="Z215" t="str">
        <f>VLOOKUP(C215,FPT!B:X,9,0)</f>
        <v>Full-time</v>
      </c>
      <c r="AA215" t="str">
        <f t="shared" si="347"/>
        <v/>
      </c>
      <c r="AB215" t="str">
        <f>VLOOKUP(C215,MOVI!C:DT,10,0)</f>
        <v>Permanent</v>
      </c>
      <c r="AC215" t="str">
        <f>VLOOKUP(C215,FPT!B:AA,10,0)</f>
        <v>Permanent</v>
      </c>
      <c r="AD215" t="str">
        <f t="shared" si="348"/>
        <v/>
      </c>
      <c r="AE215" s="247">
        <f>VLOOKUP(C215,MOVI!C:DT,11,0)</f>
        <v>44117</v>
      </c>
      <c r="AF215" s="247">
        <f>VLOOKUP(C215,FPT!B:AD,11,0)</f>
        <v>44117</v>
      </c>
      <c r="AG215" t="str">
        <f t="shared" si="349"/>
        <v/>
      </c>
      <c r="AH215" s="260" t="str">
        <f>VLOOKUP(C215,MOVI!C:DT,12,0)</f>
        <v/>
      </c>
      <c r="AI215" s="260"/>
      <c r="AJ215" t="str">
        <f t="shared" si="449"/>
        <v/>
      </c>
      <c r="AK215">
        <f>VLOOKUP(C215,MOVI!C:DT,13,0)</f>
        <v>0</v>
      </c>
      <c r="AL215" s="247">
        <f>VLOOKUP(C215,FPT!B:AJ,13,0)</f>
        <v>0</v>
      </c>
      <c r="AM215" t="str">
        <f t="shared" si="448"/>
        <v/>
      </c>
      <c r="AN215" s="247">
        <f>VLOOKUP(C215,MOVI!C:DT,14,0)</f>
        <v>0</v>
      </c>
      <c r="AO215" s="247">
        <f>VLOOKUP(C215,FPT!B:AM,14,0)</f>
        <v>0</v>
      </c>
      <c r="AP215" t="str">
        <f t="shared" si="350"/>
        <v/>
      </c>
      <c r="AQ215" t="str">
        <f>VLOOKUP(C215,MOVI!C:DT,15,0)</f>
        <v>LC</v>
      </c>
      <c r="AR215" s="247">
        <f>VLOOKUP(C215,FPT!B:AP,15,0)</f>
        <v>0</v>
      </c>
      <c r="AS215" t="str">
        <f t="shared" si="351"/>
        <v>Lệch</v>
      </c>
      <c r="AT215" s="282" t="str">
        <f>VLOOKUP(C215,MOVI!C:DT,16,0)</f>
        <v>LTTP</v>
      </c>
      <c r="AU215" s="247" t="str">
        <f>VLOOKUP(C215,FPT!B:AS,16,0)</f>
        <v>LTTP</v>
      </c>
      <c r="AV215" t="str">
        <f t="shared" si="352"/>
        <v/>
      </c>
      <c r="AW215" t="str">
        <f>VLOOKUP(C215,MOVI!C:DT,17,0)</f>
        <v>L</v>
      </c>
      <c r="AX215" s="247" t="str">
        <f>VLOOKUP(C215,FPT!B:AV,17,0)</f>
        <v>L</v>
      </c>
      <c r="AY215" t="str">
        <f t="shared" si="353"/>
        <v/>
      </c>
      <c r="AZ215">
        <f>VLOOKUP(C215,MOVI!C:DT,18,0)</f>
        <v>0</v>
      </c>
      <c r="BA215" s="247">
        <f>VLOOKUP(C215,FPT!B:AY,18,0)</f>
        <v>0</v>
      </c>
      <c r="BB215" t="str">
        <f t="shared" si="354"/>
        <v/>
      </c>
      <c r="BC215" s="275">
        <f>VLOOKUP(C215,MOVI!C:DT,19,0)</f>
        <v>5000000</v>
      </c>
      <c r="BD215" s="275">
        <f>VLOOKUP(C215,FPT!B:BB,19,0)</f>
        <v>5000000</v>
      </c>
      <c r="BE215" t="str">
        <f t="shared" si="355"/>
        <v/>
      </c>
      <c r="BF215">
        <f>VLOOKUP(C215,MOVI!C:DT,20,0)</f>
        <v>0</v>
      </c>
      <c r="BG215" s="252">
        <f>VLOOKUP(C215,FPT!B:BE,20,0)</f>
        <v>0</v>
      </c>
      <c r="BH215" t="str">
        <f t="shared" si="356"/>
        <v/>
      </c>
      <c r="BI215" s="275">
        <f>VLOOKUP(C215,MOVI!C:DT,21,0)</f>
        <v>5000000</v>
      </c>
      <c r="BJ215" s="275">
        <f>VLOOKUP(C215,FPT!B:BH,21,0)</f>
        <v>5000000</v>
      </c>
      <c r="BK215" t="str">
        <f t="shared" si="357"/>
        <v/>
      </c>
      <c r="BL215" s="275">
        <f>VLOOKUP(C215,MOVI!C:DT,22,0)</f>
        <v>0</v>
      </c>
      <c r="BM215" s="275">
        <f>VLOOKUP(C215,FPT!B:BK,22,0)</f>
        <v>0</v>
      </c>
      <c r="BN215" t="str">
        <f t="shared" si="358"/>
        <v/>
      </c>
      <c r="BO215" s="275">
        <f>VLOOKUP(C215,MOVI!C:DT,23,0)</f>
        <v>0</v>
      </c>
      <c r="BP215" s="275">
        <f>VLOOKUP(C215,FPT!B:BN,23,0)</f>
        <v>0</v>
      </c>
      <c r="BQ215" t="str">
        <f t="shared" si="359"/>
        <v/>
      </c>
      <c r="BR215" s="275">
        <f>VLOOKUP(C215,MOVI!C:DT,24,0)</f>
        <v>0</v>
      </c>
      <c r="BS215" s="275">
        <f>VLOOKUP(C215,FPT!B:BQ,24,0)</f>
        <v>0</v>
      </c>
      <c r="BT215" t="str">
        <f t="shared" si="360"/>
        <v/>
      </c>
      <c r="BU215" s="275">
        <f>VLOOKUP(C215,MOVI!C:DT,25,0)</f>
        <v>0</v>
      </c>
      <c r="BV215" s="275">
        <f>VLOOKUP(C215,FPT!B:BT,25,0)</f>
        <v>0</v>
      </c>
      <c r="BW215" t="str">
        <f t="shared" si="361"/>
        <v/>
      </c>
      <c r="BX215" s="275">
        <f>VLOOKUP(C215,MOVI!C:DT,26,0)</f>
        <v>0</v>
      </c>
      <c r="BY215" s="275">
        <f>VLOOKUP(C215,FPT!B:BW,26,0)</f>
        <v>0</v>
      </c>
      <c r="BZ215" t="str">
        <f t="shared" si="362"/>
        <v/>
      </c>
      <c r="CA215" s="275">
        <f>VLOOKUP(C215,MOVI!C:DT,27,0)</f>
        <v>730000</v>
      </c>
      <c r="CB215" s="275">
        <f>VLOOKUP(C215,FPT!B:BZ,27,0)</f>
        <v>730000</v>
      </c>
      <c r="CC215" t="str">
        <f t="shared" si="363"/>
        <v/>
      </c>
      <c r="CD215" s="275">
        <f>VLOOKUP(C215,MOVI!C:DT,28,0)</f>
        <v>730000</v>
      </c>
      <c r="CE215" s="275">
        <f>VLOOKUP(C215,FPT!B:CC,28,0)</f>
        <v>730000</v>
      </c>
      <c r="CF215" t="str">
        <f t="shared" si="364"/>
        <v/>
      </c>
      <c r="CG215" t="str">
        <f>VLOOKUP(C215,MOVI!C:DT,29,0)</f>
        <v>CN</v>
      </c>
      <c r="CH215" s="252" t="str">
        <f>VLOOKUP(C215,FPT!B:CF,29,0)</f>
        <v>CN</v>
      </c>
      <c r="CI215" t="str">
        <f t="shared" si="365"/>
        <v/>
      </c>
      <c r="CJ215">
        <f>VLOOKUP(C215,MOVI!C:DT,30,0)</f>
        <v>26</v>
      </c>
      <c r="CK215" s="252">
        <f>VLOOKUP(C215,FPT!B:CI,30,0)</f>
        <v>26</v>
      </c>
      <c r="CL215" t="str">
        <f t="shared" si="366"/>
        <v/>
      </c>
      <c r="CM215">
        <f>VLOOKUP(C215,MOVI!C:DT,31,0)</f>
        <v>26</v>
      </c>
      <c r="CN215" s="252">
        <f>VLOOKUP(C215,FPT!B:CL,31,0)</f>
        <v>26</v>
      </c>
      <c r="CO215" t="str">
        <f t="shared" si="367"/>
        <v/>
      </c>
      <c r="CP215" s="275">
        <f>VLOOKUP(C215,MOVI!C:DT,32,0)</f>
        <v>0</v>
      </c>
      <c r="CQ215" s="275">
        <f>VLOOKUP(C215,FPT!B:CO,32,0)</f>
        <v>0</v>
      </c>
      <c r="CR215" t="str">
        <f t="shared" si="368"/>
        <v/>
      </c>
      <c r="CS215" s="275">
        <f>VLOOKUP(C215,MOVI!C:DT,33,0)</f>
        <v>0</v>
      </c>
      <c r="CT215" s="275">
        <f>VLOOKUP(C215,FPT!B:CR,33,0)</f>
        <v>0</v>
      </c>
      <c r="CU215" t="str">
        <f t="shared" si="369"/>
        <v/>
      </c>
      <c r="CV215" s="275">
        <f>VLOOKUP(C215,MOVI!C:DT,34,0)</f>
        <v>0</v>
      </c>
      <c r="CW215" s="275">
        <f>VLOOKUP(C215,FPT!B:CU,34,0)</f>
        <v>0</v>
      </c>
      <c r="CX215" t="str">
        <f t="shared" si="370"/>
        <v/>
      </c>
      <c r="CY215" s="275">
        <f>VLOOKUP(C215,MOVI!C:DT,35,0)</f>
        <v>26</v>
      </c>
      <c r="CZ215" s="275">
        <f>VLOOKUP(C215,FPT!B:CX,35,0)</f>
        <v>26</v>
      </c>
      <c r="DA215" t="str">
        <f t="shared" si="371"/>
        <v/>
      </c>
      <c r="DB215" s="275">
        <f>VLOOKUP(C215,MOVI!C:DT,36,0)</f>
        <v>0</v>
      </c>
      <c r="DC215" s="275">
        <f>VLOOKUP(C215,FPT!B:DA,36,0)</f>
        <v>0</v>
      </c>
      <c r="DD215" t="str">
        <f t="shared" si="372"/>
        <v/>
      </c>
      <c r="DE215" s="275">
        <f>VLOOKUP(C215,MOVI!C:DT,37,0)</f>
        <v>8</v>
      </c>
      <c r="DF215" s="275">
        <f>VLOOKUP(C215,FPT!B:DD,37,0)</f>
        <v>8</v>
      </c>
      <c r="DG215" t="str">
        <f t="shared" si="373"/>
        <v/>
      </c>
      <c r="DH215" s="275">
        <f>VLOOKUP(C215,MOVI!C:DT,38,0)</f>
        <v>0</v>
      </c>
      <c r="DI215" s="275">
        <f>VLOOKUP(C215,FPT!B:DG,38,0)</f>
        <v>0</v>
      </c>
      <c r="DJ215" t="str">
        <f t="shared" si="374"/>
        <v/>
      </c>
      <c r="DK215" s="275">
        <f>VLOOKUP(C215,MOVI!C:DT,39,0)</f>
        <v>8</v>
      </c>
      <c r="DL215" s="275">
        <f>VLOOKUP(C215,FPT!B:DJ,39,0)</f>
        <v>8</v>
      </c>
      <c r="DM215" t="str">
        <f t="shared" si="375"/>
        <v/>
      </c>
      <c r="DN215" s="275">
        <f>VLOOKUP(C215,MOVI!C:DT,40,0)</f>
        <v>16</v>
      </c>
      <c r="DO215" s="275">
        <f>VLOOKUP(C215,FPT!B:DM,40,0)</f>
        <v>16</v>
      </c>
      <c r="DP215" t="str">
        <f t="shared" si="376"/>
        <v/>
      </c>
      <c r="DQ215" s="275">
        <f>VLOOKUP(C215,MOVI!C:DT,41,0)</f>
        <v>8</v>
      </c>
      <c r="DR215" s="275">
        <f>VLOOKUP(C215,FPT!B:DP,41,0)</f>
        <v>8</v>
      </c>
      <c r="DS215" t="str">
        <f t="shared" si="377"/>
        <v/>
      </c>
      <c r="DT215" s="275">
        <f>VLOOKUP(C215,MOVI!C:DT,42,0)</f>
        <v>5000000</v>
      </c>
      <c r="DU215" s="275">
        <f>ROUND(VLOOKUP(C215,FPT!B:DS,42,0),0)</f>
        <v>5000000</v>
      </c>
      <c r="DV215" t="str">
        <f t="shared" si="378"/>
        <v/>
      </c>
      <c r="DW215" s="275">
        <f>VLOOKUP(C215,MOVI!C:DT,43,0)</f>
        <v>0</v>
      </c>
      <c r="DX215" s="275">
        <f>VLOOKUP(C215,FPT!B:DV,43,0)</f>
        <v>0</v>
      </c>
      <c r="DY215" t="str">
        <f t="shared" si="379"/>
        <v/>
      </c>
      <c r="DZ215" s="275">
        <f>VLOOKUP(C215,MOVI!C:DT,44,0)</f>
        <v>384615</v>
      </c>
      <c r="EA215" s="275">
        <f>VLOOKUP(C215,FPT!B:DY,44,0)</f>
        <v>384615</v>
      </c>
      <c r="EB215" t="str">
        <f t="shared" si="380"/>
        <v/>
      </c>
      <c r="EC215" s="275">
        <f>VLOOKUP(C215,MOVI!C:DT,45,0)</f>
        <v>5384615</v>
      </c>
      <c r="ED215" s="275">
        <f>ROUND(VLOOKUP(C215,FPT!B:EB,45,0),0)</f>
        <v>5384615</v>
      </c>
      <c r="EE215" t="str">
        <f t="shared" si="381"/>
        <v/>
      </c>
      <c r="EF215" s="275">
        <f>VLOOKUP(C215,MOVI!C:DT,46,0)</f>
        <v>0</v>
      </c>
      <c r="EG215" s="275">
        <f>VLOOKUP(C215,FPT!B:EE,46,0)</f>
        <v>0</v>
      </c>
      <c r="EH215" t="str">
        <f t="shared" si="382"/>
        <v/>
      </c>
      <c r="EI215" s="275">
        <f>VLOOKUP(C215,MOVI!C:DT,47,0)</f>
        <v>0</v>
      </c>
      <c r="EJ215" s="275">
        <f>VLOOKUP(C215,FPT!B:EH,47,0)</f>
        <v>0</v>
      </c>
      <c r="EK215" t="str">
        <f t="shared" si="383"/>
        <v/>
      </c>
      <c r="EL215" s="275">
        <f>VLOOKUP(C215,MOVI!C:DT,48,0)</f>
        <v>0</v>
      </c>
      <c r="EM215" s="275">
        <f>VLOOKUP(C215,FPT!B:EK,48,0)</f>
        <v>0</v>
      </c>
      <c r="EN215" t="str">
        <f t="shared" si="384"/>
        <v/>
      </c>
      <c r="EO215" s="275">
        <f>VLOOKUP(C215,MOVI!C:DT,49,0)</f>
        <v>0</v>
      </c>
      <c r="EP215" s="275">
        <f>VLOOKUP(C215,FPT!B:EN,49,0)</f>
        <v>0</v>
      </c>
      <c r="EQ215" t="str">
        <f t="shared" si="385"/>
        <v/>
      </c>
      <c r="ER215" s="275">
        <f>VLOOKUP(C215,MOVI!C:DT,50,0)</f>
        <v>0</v>
      </c>
      <c r="ES215" s="275">
        <f>VLOOKUP(C215,FPT!B:EQ,50,0)</f>
        <v>0</v>
      </c>
      <c r="ET215" t="str">
        <f t="shared" si="386"/>
        <v/>
      </c>
      <c r="EU215" s="275">
        <f>VLOOKUP(C215,MOVI!C:DT,51,0)</f>
        <v>0</v>
      </c>
      <c r="EV215" s="275">
        <f>VLOOKUP(C215,FPT!B:ET,51,0)</f>
        <v>0</v>
      </c>
      <c r="EW215" t="str">
        <f t="shared" si="387"/>
        <v/>
      </c>
      <c r="EX215" s="275">
        <f>VLOOKUP(C215,MOVI!C:DT,52,0)</f>
        <v>0</v>
      </c>
      <c r="EY215" s="275">
        <f>VLOOKUP(C215,FPT!B:EW,52,0)</f>
        <v>0</v>
      </c>
      <c r="EZ215" t="str">
        <f t="shared" si="388"/>
        <v/>
      </c>
      <c r="FA215" s="275">
        <f>VLOOKUP(C215,MOVI!C:DT,53,0)</f>
        <v>0</v>
      </c>
      <c r="FB215" s="275">
        <f>VLOOKUP(C215,FPT!B:EZ,53,0)</f>
        <v>0</v>
      </c>
      <c r="FC215" t="str">
        <f t="shared" si="389"/>
        <v/>
      </c>
      <c r="FD215" s="275">
        <f>VLOOKUP(C215,MOVI!C:DT,54,0)</f>
        <v>0</v>
      </c>
      <c r="FE215" s="275">
        <f>VLOOKUP(C215,FPT!B:FC,54,0)</f>
        <v>0</v>
      </c>
      <c r="FF215" t="str">
        <f t="shared" si="390"/>
        <v/>
      </c>
      <c r="FG215" s="275">
        <f>VLOOKUP(C215,MOVI!C:DT,55,0)</f>
        <v>730000</v>
      </c>
      <c r="FH215" s="275">
        <f>VLOOKUP(C215,FPT!B:FF,55,0)</f>
        <v>730000</v>
      </c>
      <c r="FI215" t="str">
        <f t="shared" si="391"/>
        <v/>
      </c>
      <c r="FJ215" s="275">
        <f>VLOOKUP(C215,MOVI!C:DT,56,0)</f>
        <v>730000</v>
      </c>
      <c r="FK215" s="275">
        <f>VLOOKUP(C215,FPT!B:FI,56,0)</f>
        <v>730000</v>
      </c>
      <c r="FL215" t="str">
        <f t="shared" si="392"/>
        <v/>
      </c>
      <c r="FM215" s="275">
        <f>VLOOKUP(C215,MOVI!C:DT,57,0)</f>
        <v>669293</v>
      </c>
      <c r="FN215" s="275">
        <f>VLOOKUP(C215,FPT!B:FL,57,0)</f>
        <v>669293</v>
      </c>
      <c r="FO215" t="str">
        <f t="shared" si="393"/>
        <v/>
      </c>
      <c r="FP215" s="275">
        <f>VLOOKUP(C215,MOVI!C:DT,58,0)</f>
        <v>0</v>
      </c>
      <c r="FQ215" s="275">
        <f>VLOOKUP(C215,FPT!B:FO,58,0)</f>
        <v>0</v>
      </c>
      <c r="FR215" t="str">
        <f t="shared" si="394"/>
        <v/>
      </c>
      <c r="FS215" s="275">
        <f>VLOOKUP(C215,MOVI!C:DT,59,0)</f>
        <v>0</v>
      </c>
      <c r="FT215" s="275">
        <f>VLOOKUP(C215,FPT!B:FR,59,0)</f>
        <v>0</v>
      </c>
      <c r="FU215" t="str">
        <f t="shared" si="395"/>
        <v/>
      </c>
      <c r="FV215" s="275">
        <f>VLOOKUP(C215,MOVI!C:DT,60,0)</f>
        <v>0</v>
      </c>
      <c r="FW215" s="275">
        <f>VLOOKUP(C215,FPT!B:FU,60,0)</f>
        <v>0</v>
      </c>
      <c r="FX215" t="str">
        <f t="shared" si="396"/>
        <v/>
      </c>
      <c r="FY215" s="275">
        <f>VLOOKUP(C215,MOVI!C:DT,61,0)</f>
        <v>0</v>
      </c>
      <c r="FZ215" s="275">
        <f>VLOOKUP(C215,FPT!B:FX,61,0)</f>
        <v>0</v>
      </c>
      <c r="GA215" t="str">
        <f t="shared" si="397"/>
        <v/>
      </c>
      <c r="GB215" s="275">
        <f>VLOOKUP(C215,MOVI!C:DT,62,0)</f>
        <v>400000</v>
      </c>
      <c r="GC215" s="275">
        <f>VLOOKUP(C215,FPT!B:GA,62,0)</f>
        <v>400000</v>
      </c>
      <c r="GD215" t="str">
        <f t="shared" si="398"/>
        <v/>
      </c>
      <c r="GE215" s="275">
        <f>VLOOKUP(C215,MOVI!C:DT,63,0)</f>
        <v>0</v>
      </c>
      <c r="GF215" s="275">
        <f>VLOOKUP(C215,FPT!B:GD,63,0)</f>
        <v>0</v>
      </c>
      <c r="GG215" t="str">
        <f t="shared" si="399"/>
        <v/>
      </c>
      <c r="GH215" s="275">
        <f>VLOOKUP(C215,MOVI!C:DT,64,0)</f>
        <v>0</v>
      </c>
      <c r="GI215" s="275">
        <f>VLOOKUP(C215,FPT!B:GG,64,0)</f>
        <v>0</v>
      </c>
      <c r="GJ215" t="str">
        <f t="shared" si="400"/>
        <v/>
      </c>
      <c r="GK215" s="275">
        <f>VLOOKUP(C215,MOVI!C:DT,65,0)</f>
        <v>0</v>
      </c>
      <c r="GL215" s="275">
        <f>VLOOKUP(C215,FPT!B:GJ,65,0)</f>
        <v>0</v>
      </c>
      <c r="GM215" t="str">
        <f t="shared" si="401"/>
        <v/>
      </c>
      <c r="GN215" s="275">
        <f>VLOOKUP(C215,MOVI!C:DT,66,0)</f>
        <v>0</v>
      </c>
      <c r="GO215" s="275">
        <f>VLOOKUP(C215,FPT!B:GM,66,0)</f>
        <v>0</v>
      </c>
      <c r="GP215" t="str">
        <f t="shared" si="402"/>
        <v/>
      </c>
      <c r="GQ215" s="275">
        <f>VLOOKUP(C215,MOVI!C:DT,67,0)</f>
        <v>0</v>
      </c>
      <c r="GR215" s="275">
        <f>VLOOKUP(C215,FPT!B:GP,67,0)</f>
        <v>0</v>
      </c>
      <c r="GS215" t="str">
        <f t="shared" si="403"/>
        <v/>
      </c>
      <c r="GT215" s="275">
        <f>VLOOKUP(C215,MOVI!C:DT,68,0)</f>
        <v>0</v>
      </c>
      <c r="GU215" s="275">
        <f>VLOOKUP(C215,FPT!B:GS,68,0)</f>
        <v>0</v>
      </c>
      <c r="GV215" t="str">
        <f t="shared" si="404"/>
        <v/>
      </c>
      <c r="GW215" s="275">
        <f>VLOOKUP(C215,MOVI!C:DT,69,0)</f>
        <v>0</v>
      </c>
      <c r="GX215" s="275">
        <f>VLOOKUP(C215,FPT!B:GV,69,0)</f>
        <v>0</v>
      </c>
      <c r="GY215" t="str">
        <f t="shared" si="405"/>
        <v/>
      </c>
      <c r="GZ215" s="275">
        <f>VLOOKUP(C215,MOVI!C:DT,70,0)</f>
        <v>1069293</v>
      </c>
      <c r="HA215" s="275">
        <f>VLOOKUP(C215,FPT!B:GY,70,0)</f>
        <v>1069293</v>
      </c>
      <c r="HB215" t="str">
        <f t="shared" si="406"/>
        <v/>
      </c>
      <c r="HC215" s="275">
        <f>VLOOKUP(C215,MOVI!C:DT,71,0)</f>
        <v>7183908</v>
      </c>
      <c r="HD215" s="275">
        <f>ROUND(VLOOKUP(C215,FPT!B:HB,71,0),0)</f>
        <v>7183908</v>
      </c>
      <c r="HE215" t="str">
        <f t="shared" si="407"/>
        <v/>
      </c>
      <c r="HF215" s="275">
        <f>ROUND(VLOOKUP(C215,MOVI!C:DT,72,0),0)</f>
        <v>192308</v>
      </c>
      <c r="HG215" s="275">
        <f>ROUND(VLOOKUP(C215,FPT!B:HE,72,0),0)</f>
        <v>192308</v>
      </c>
      <c r="HH215" t="str">
        <f t="shared" si="408"/>
        <v/>
      </c>
      <c r="HI215" s="275">
        <f>VLOOKUP(C215,MOVI!C:DT,73,0)</f>
        <v>0</v>
      </c>
      <c r="HJ215" s="275">
        <f>VLOOKUP(C215,FPT!B:HH,73,0)</f>
        <v>0</v>
      </c>
      <c r="HK215" t="str">
        <f t="shared" si="409"/>
        <v/>
      </c>
      <c r="HL215" s="275">
        <f>VLOOKUP(C215,MOVI!C:DT,74,0)</f>
        <v>730000</v>
      </c>
      <c r="HM215" s="275">
        <f>VLOOKUP(C215,FPT!B:HK,74,0)</f>
        <v>730000</v>
      </c>
      <c r="HN215" t="str">
        <f t="shared" si="410"/>
        <v/>
      </c>
      <c r="HO215" s="275">
        <f>VLOOKUP(C215,MOVI!C:DT,75,0)</f>
        <v>11000000</v>
      </c>
      <c r="HP215" s="275">
        <f>VLOOKUP(C215,FPT!B:HN,75,0)</f>
        <v>11000000</v>
      </c>
      <c r="HQ215" t="str">
        <f t="shared" si="411"/>
        <v/>
      </c>
      <c r="HR215" s="275">
        <f>VLOOKUP(C215,MOVI!C:DT,76,0)</f>
        <v>0</v>
      </c>
      <c r="HS215" s="275">
        <f>VLOOKUP(C215,FPT!B:HQ,76,0)</f>
        <v>0</v>
      </c>
      <c r="HT215" t="str">
        <f t="shared" si="412"/>
        <v/>
      </c>
      <c r="HU215" s="275">
        <f>VLOOKUP(C215,MOVI!C:DT,77,0)</f>
        <v>0</v>
      </c>
      <c r="HV215" s="275">
        <f>VLOOKUP(C215,FPT!B:HT,77,0)</f>
        <v>0</v>
      </c>
      <c r="HW215" t="str">
        <f t="shared" si="413"/>
        <v/>
      </c>
      <c r="HX215" s="274">
        <f>VLOOKUP(C215,MOVI!C:CB,78,0)</f>
        <v>400000</v>
      </c>
      <c r="HY215" s="261">
        <f>VLOOKUP(C215,FPT!$B:$CA,78,0)</f>
        <v>400000</v>
      </c>
      <c r="HZ215" t="str">
        <f t="shared" si="414"/>
        <v/>
      </c>
      <c r="IA215" s="275">
        <f>VLOOKUP(C215,MOVI!C:CD,79,0)</f>
        <v>50000</v>
      </c>
      <c r="IB215" s="275">
        <f>VLOOKUP(C215,FPT!B:HZ,79,0)</f>
        <v>50000</v>
      </c>
      <c r="IC215" t="str">
        <f t="shared" si="415"/>
        <v/>
      </c>
      <c r="ID215" s="275">
        <f>VLOOKUP(C215,MOVI!C:CD,80,0)</f>
        <v>75000</v>
      </c>
      <c r="IE215" s="275">
        <f>VLOOKUP(C215,FPT!B:IC,80,0)</f>
        <v>75000</v>
      </c>
      <c r="IF215" t="str">
        <f t="shared" si="416"/>
        <v/>
      </c>
      <c r="IG215" s="275">
        <f>VLOOKUP(C215,MOVI!C:DT,81,0)</f>
        <v>0</v>
      </c>
      <c r="IH215" s="275">
        <f>VLOOKUP(C215,FPT!B:IF,81,0)</f>
        <v>0</v>
      </c>
      <c r="II215" t="str">
        <f t="shared" si="417"/>
        <v/>
      </c>
      <c r="IJ215" s="275">
        <f>VLOOKUP(C215,MOVI!C:DT,82,0)</f>
        <v>525000</v>
      </c>
      <c r="IK215" s="275">
        <f>VLOOKUP(C215,FPT!B:II,82,0)</f>
        <v>525000</v>
      </c>
      <c r="IL215" t="str">
        <f t="shared" si="418"/>
        <v/>
      </c>
      <c r="IM215" s="275">
        <f>ROUND(VLOOKUP(C215,MOVI!C:DT,83,0),0)</f>
        <v>12447308</v>
      </c>
      <c r="IN215" s="275">
        <f>ROUND(VLOOKUP(C215,FPT!B:IL,83,0),0)</f>
        <v>12447308</v>
      </c>
      <c r="IO215" t="str">
        <f t="shared" si="419"/>
        <v/>
      </c>
      <c r="IP215" s="275">
        <f>VLOOKUP(C215,MOVI!C:DT,84,0)</f>
        <v>0</v>
      </c>
      <c r="IQ215" s="275">
        <f>VLOOKUP(C215,FPT!B:IO,84,0)</f>
        <v>0</v>
      </c>
      <c r="IR215" t="str">
        <f t="shared" si="420"/>
        <v/>
      </c>
      <c r="IS215" s="275">
        <f>ROUND(VLOOKUP(C215,MOVI!C:DT,85,0),0)</f>
        <v>0</v>
      </c>
      <c r="IT215" s="275">
        <f>ROUND(VLOOKUP(C215,FPT!B:IR,85,0),0)</f>
        <v>0</v>
      </c>
      <c r="IU215" t="str">
        <f t="shared" si="421"/>
        <v/>
      </c>
      <c r="IV215" s="275">
        <f>VLOOKUP(C215,MOVI!C:DT,86,0)</f>
        <v>0</v>
      </c>
      <c r="IW215" s="275">
        <f>VLOOKUP(C215,FPT!B:IU,86,0)</f>
        <v>0</v>
      </c>
      <c r="IX215" t="str">
        <f t="shared" si="422"/>
        <v/>
      </c>
      <c r="IY215" s="275">
        <f>ROUND(VLOOKUP(C215,MOVI!C:DT,87,0),0)</f>
        <v>0</v>
      </c>
      <c r="IZ215" s="275">
        <f>ROUND(VLOOKUP(C215,FPT!B:IX,87,0),0)</f>
        <v>0</v>
      </c>
      <c r="JA215" t="str">
        <f t="shared" si="423"/>
        <v/>
      </c>
      <c r="JB215" s="275">
        <f>VLOOKUP(C215,MOVI!C:DT,88,0)</f>
        <v>0</v>
      </c>
      <c r="JC215" s="275">
        <f>VLOOKUP(C215,FPT!B:JA,88,0)</f>
        <v>0</v>
      </c>
      <c r="JD215" t="str">
        <f t="shared" si="424"/>
        <v/>
      </c>
      <c r="JE215" s="275">
        <f>VLOOKUP(C215,MOVI!C:DT,89,0)</f>
        <v>50000</v>
      </c>
      <c r="JF215" s="275">
        <f>VLOOKUP(C215,FPT!B:JD,89,0)</f>
        <v>50000</v>
      </c>
      <c r="JG215" t="str">
        <f t="shared" si="425"/>
        <v/>
      </c>
      <c r="JH215" s="275">
        <f>VLOOKUP(C215,MOVI!C:DT,90,0)</f>
        <v>0</v>
      </c>
      <c r="JI215" s="275">
        <f>VLOOKUP(C215,FPT!B:JG,90,0)</f>
        <v>0</v>
      </c>
      <c r="JJ215" t="str">
        <f t="shared" si="426"/>
        <v/>
      </c>
      <c r="JK215" s="275">
        <f>VLOOKUP(C215,MOVI!C:DT,91,0)</f>
        <v>0</v>
      </c>
      <c r="JL215" s="275">
        <f>VLOOKUP(C215,FPT!B:JJ,91,0)</f>
        <v>0</v>
      </c>
      <c r="JM215" t="str">
        <f t="shared" si="427"/>
        <v/>
      </c>
      <c r="JN215" s="275">
        <f>VLOOKUP(C215,MOVI!C:DT,92,0)</f>
        <v>0</v>
      </c>
      <c r="JO215" s="275">
        <f>VLOOKUP(C215,FPT!B:JM,92,0)</f>
        <v>0</v>
      </c>
      <c r="JP215" t="str">
        <f t="shared" si="428"/>
        <v/>
      </c>
      <c r="JQ215" s="275">
        <f>VLOOKUP(C215,MOVI!C:DT,93,0)</f>
        <v>0</v>
      </c>
      <c r="JR215" s="275">
        <f>VLOOKUP(C215,FPT!B:JP,93,0)</f>
        <v>0</v>
      </c>
      <c r="JS215" t="str">
        <f t="shared" si="429"/>
        <v/>
      </c>
      <c r="JT215" s="275">
        <f>VLOOKUP(C215,MOVI!C:DT,94,0)</f>
        <v>50000</v>
      </c>
      <c r="JU215" s="275">
        <f>VLOOKUP(C215,FPT!B:JS,94,0)</f>
        <v>50000</v>
      </c>
      <c r="JV215" t="str">
        <f t="shared" si="430"/>
        <v/>
      </c>
      <c r="JW215" s="275">
        <f>VLOOKUP(C215,MOVI!C:DT,95,0)</f>
        <v>6608908</v>
      </c>
      <c r="JX215" s="275">
        <f>VLOOKUP(C215,FPT!B:JV,95,0)</f>
        <v>6608908</v>
      </c>
      <c r="JY215" t="str">
        <f t="shared" si="431"/>
        <v/>
      </c>
      <c r="JZ215" s="275">
        <f>VLOOKUP(C215,MOVI!C:DT,96,0)</f>
        <v>0</v>
      </c>
      <c r="KA215" s="275">
        <f>VLOOKUP(C215,FPT!B:JY,96,0)</f>
        <v>0</v>
      </c>
      <c r="KB215" t="str">
        <f t="shared" si="432"/>
        <v/>
      </c>
      <c r="KC215" s="275">
        <f>VLOOKUP(C215,MOVI!C:DT,97,0)</f>
        <v>6608908</v>
      </c>
      <c r="KD215" s="275">
        <f>VLOOKUP(C215,FPT!B:KB,97,0)</f>
        <v>6608908</v>
      </c>
      <c r="KE215" t="str">
        <f t="shared" si="433"/>
        <v/>
      </c>
      <c r="KF215" s="275">
        <f>VLOOKUP(C215,MOVI!C:DT,98,0)</f>
        <v>850000.00000000012</v>
      </c>
      <c r="KG215" s="275">
        <f>VLOOKUP(C215,FPT!B:KE,98,0)</f>
        <v>850000</v>
      </c>
      <c r="KH215" t="str">
        <f t="shared" si="434"/>
        <v/>
      </c>
      <c r="KI215" s="275">
        <f>VLOOKUP(C215,MOVI!C:DT,99,0)</f>
        <v>0</v>
      </c>
      <c r="KJ215" s="275">
        <f>VLOOKUP(C215,FPT!B:KH,99,0)</f>
        <v>0</v>
      </c>
      <c r="KK215" t="str">
        <f t="shared" si="435"/>
        <v/>
      </c>
      <c r="KL215" s="275">
        <f>VLOOKUP(C215,MOVI!C:DT,100,0)</f>
        <v>150000</v>
      </c>
      <c r="KM215" s="275">
        <f>VLOOKUP(C215,FPT!B:KK,100,0)</f>
        <v>150000</v>
      </c>
      <c r="KN215" t="str">
        <f t="shared" si="436"/>
        <v/>
      </c>
      <c r="KO215" s="275">
        <f>VLOOKUP(C215,MOVI!C:DT,101,0)</f>
        <v>0</v>
      </c>
      <c r="KP215" s="275">
        <f>VLOOKUP(C215,FPT!B:KN,101,0)</f>
        <v>0</v>
      </c>
      <c r="KQ215" t="str">
        <f t="shared" si="437"/>
        <v/>
      </c>
      <c r="KR215" s="275">
        <f>VLOOKUP(C215,MOVI!C:DT,102,0)</f>
        <v>0</v>
      </c>
      <c r="KS215" s="275">
        <f>VLOOKUP(C215,FPT!B:KQ,102,0)</f>
        <v>0</v>
      </c>
      <c r="KT215" t="str">
        <f t="shared" si="438"/>
        <v/>
      </c>
      <c r="KU215" s="275">
        <f>VLOOKUP(C215,MOVI!C:DT,103,0)</f>
        <v>1000000.0000000001</v>
      </c>
      <c r="KV215" s="275">
        <f>VLOOKUP(C215,FPT!B:KT,103,0)</f>
        <v>1000000</v>
      </c>
      <c r="KW215" t="str">
        <f t="shared" si="439"/>
        <v/>
      </c>
      <c r="KX215" s="275">
        <f>VLOOKUP(C215,MOVI!C:DT,104,0)</f>
        <v>1525000</v>
      </c>
      <c r="KY215" s="275">
        <f>VLOOKUP(C215,FPT!B:KW,104,0)</f>
        <v>1525000</v>
      </c>
      <c r="KZ215" t="str">
        <f t="shared" si="440"/>
        <v/>
      </c>
      <c r="LA215" s="275">
        <f>VLOOKUP(C215,MOVI!C:DT,105,0)</f>
        <v>100000</v>
      </c>
      <c r="LB215" s="275">
        <f>VLOOKUP(C215,FPT!B:KZ,105,0)</f>
        <v>100000</v>
      </c>
      <c r="LC215" t="str">
        <f t="shared" si="441"/>
        <v/>
      </c>
      <c r="LD215" s="275">
        <f>VLOOKUP(C215,MOVI!C:DT,106,0)</f>
        <v>8283908</v>
      </c>
      <c r="LE215" s="275">
        <f>VLOOKUP(C215,FPT!B:LC,106,0)</f>
        <v>8283908</v>
      </c>
      <c r="LF215" t="str">
        <f t="shared" si="442"/>
        <v/>
      </c>
      <c r="LG215" s="273">
        <f>VLOOKUP(C215,MOVI!C:DT,107,0)</f>
        <v>0</v>
      </c>
      <c r="LH215" s="273">
        <f>VLOOKUP(C215,FPT!B:LF,107,0)</f>
        <v>0</v>
      </c>
      <c r="LI215" t="str">
        <f t="shared" si="443"/>
        <v/>
      </c>
      <c r="LJ215" t="str">
        <f>VLOOKUP(C215,MOVI!C:DV,108,0)</f>
        <v>MoviSouthSales</v>
      </c>
      <c r="LK215" s="252" t="str">
        <f>VLOOKUP(C215,FPT!B:LI,108,0)</f>
        <v>MoviSouthSales</v>
      </c>
      <c r="LL215" t="str">
        <f t="shared" si="444"/>
        <v/>
      </c>
      <c r="LM215" s="275">
        <f>ROUND(VLOOKUP(C215,MOVI!C:DV,109,0),0)</f>
        <v>416667</v>
      </c>
      <c r="LN215" s="275">
        <f>ROUND(VLOOKUP(C215,FPT!B:LL,109,0),0)</f>
        <v>416667</v>
      </c>
      <c r="LO215" t="str">
        <f t="shared" si="445"/>
        <v/>
      </c>
      <c r="LP215" t="str">
        <f>VLOOKUP(C215,MOVI!C:DV,110,0)</f>
        <v>HO</v>
      </c>
      <c r="LQ215" s="247" t="str">
        <f>VLOOKUP(C215,FPT!B:LO,110,0)</f>
        <v>HO</v>
      </c>
      <c r="LR215" t="str">
        <f t="shared" si="446"/>
        <v/>
      </c>
      <c r="LS215">
        <f>MOVI!DI210</f>
        <v>22</v>
      </c>
      <c r="LV215">
        <f>MOVI!DJ210</f>
        <v>0</v>
      </c>
      <c r="LW215">
        <f>MOVI!DK210</f>
        <v>0</v>
      </c>
      <c r="LX215" t="str">
        <f>MOVI!DL210</f>
        <v>x</v>
      </c>
      <c r="LY215">
        <f>MOVI!DM210</f>
        <v>0</v>
      </c>
      <c r="LZ215">
        <f>MOVI!DN210</f>
        <v>50000</v>
      </c>
      <c r="MA215">
        <f>MOVI!DO210</f>
        <v>0</v>
      </c>
      <c r="MB215" t="str">
        <f>MOVI!DP210</f>
        <v>HO</v>
      </c>
      <c r="MC215">
        <f>MOVI!DQ210</f>
        <v>0</v>
      </c>
      <c r="MD215">
        <f>MOVI!DR210</f>
        <v>0</v>
      </c>
      <c r="ME215" t="str">
        <f>VLOOKUP(C215,MOVI!C:DV,121,0)</f>
        <v>Group 1</v>
      </c>
      <c r="MF215" s="252" t="str">
        <f>VLOOKUP(C215,FPT!B:MD,111,0)</f>
        <v>Group 1</v>
      </c>
      <c r="MG215" t="str">
        <f t="shared" si="339"/>
        <v/>
      </c>
      <c r="MH215" t="str">
        <f>VLOOKUP(C215,MOVI!C:DT,122,0)</f>
        <v>MoviSouthGroup 1</v>
      </c>
      <c r="MI215" s="252" t="str">
        <f>VLOOKUP(C215,FPT!B:DS,112,0)</f>
        <v>MoviSouthGroup 1</v>
      </c>
      <c r="MJ215" t="str">
        <f t="shared" si="447"/>
        <v/>
      </c>
    </row>
    <row r="216" spans="1:348" x14ac:dyDescent="0.25">
      <c r="A216">
        <v>208</v>
      </c>
      <c r="B216" s="48">
        <v>6053</v>
      </c>
      <c r="C216" s="271" t="s">
        <v>1089</v>
      </c>
      <c r="D216" t="str">
        <f>VLOOKUP(C216,MOVI!C:D,2,0)</f>
        <v>Thái Thị Tuyết Nhi</v>
      </c>
      <c r="E216" t="str">
        <f>VLOOKUP(C216,FPT!B:C,2,0)</f>
        <v>Thái Thị Tuyết Nhi</v>
      </c>
      <c r="F216" t="str">
        <f t="shared" si="340"/>
        <v/>
      </c>
      <c r="G216" t="str">
        <f>VLOOKUP(C216,MOVI!C:E,3,0)</f>
        <v>Sales</v>
      </c>
      <c r="H216" t="str">
        <f>VLOOKUP(C216,FPT!B:F,3,0)</f>
        <v>Sales</v>
      </c>
      <c r="I216" t="str">
        <f t="shared" si="341"/>
        <v/>
      </c>
      <c r="J216" t="str">
        <f>VLOOKUP(C216,MOVI!C:H,4,0)</f>
        <v>Telesales</v>
      </c>
      <c r="K216" t="str">
        <f>VLOOKUP(C216,FPT!B:I,4,0)</f>
        <v>Telesales</v>
      </c>
      <c r="L216" t="str">
        <f t="shared" si="342"/>
        <v/>
      </c>
      <c r="M216" t="str">
        <f>VLOOKUP(C216,MOVI!C:DT,5,0)</f>
        <v>Associate</v>
      </c>
      <c r="N216" t="str">
        <f>VLOOKUP(C216,FPT!B:L,5,0)</f>
        <v>Associate</v>
      </c>
      <c r="O216" t="str">
        <f t="shared" si="343"/>
        <v/>
      </c>
      <c r="P216" t="str">
        <f>VLOOKUP(C216,MOVI!C:DT,6,0)</f>
        <v>Telesales</v>
      </c>
      <c r="Q216" t="str">
        <f>VLOOKUP(C216,FPT!B:O,6,0)</f>
        <v>Telesales</v>
      </c>
      <c r="R216" t="str">
        <f t="shared" si="344"/>
        <v/>
      </c>
      <c r="S216" t="str">
        <f>VLOOKUP(C216,MOVI!C:DT,7,0)</f>
        <v>South</v>
      </c>
      <c r="T216" t="str">
        <f>VLOOKUP(C216,FPT!B:R,7,0)</f>
        <v>South</v>
      </c>
      <c r="U216" t="str">
        <f t="shared" si="345"/>
        <v/>
      </c>
      <c r="V216" t="str">
        <f>VLOOKUP(C216,MOVI!C:DT,8,0)</f>
        <v>Movi</v>
      </c>
      <c r="W216" t="str">
        <f>VLOOKUP(C216,FPT!B:U,8,0)</f>
        <v>Movi</v>
      </c>
      <c r="X216" t="str">
        <f t="shared" si="346"/>
        <v/>
      </c>
      <c r="Y216" t="str">
        <f>VLOOKUP(C216,MOVI!C:DT,9,0)</f>
        <v>Full-time</v>
      </c>
      <c r="Z216" t="str">
        <f>VLOOKUP(C216,FPT!B:X,9,0)</f>
        <v>Full-time</v>
      </c>
      <c r="AA216" t="str">
        <f t="shared" si="347"/>
        <v/>
      </c>
      <c r="AB216" t="str">
        <f>VLOOKUP(C216,MOVI!C:DT,10,0)</f>
        <v>Permanent</v>
      </c>
      <c r="AC216" t="str">
        <f>VLOOKUP(C216,FPT!B:AA,10,0)</f>
        <v>Permanent</v>
      </c>
      <c r="AD216" t="str">
        <f t="shared" si="348"/>
        <v/>
      </c>
      <c r="AE216" s="247">
        <f>VLOOKUP(C216,MOVI!C:DT,11,0)</f>
        <v>44202</v>
      </c>
      <c r="AF216" s="247">
        <f>VLOOKUP(C216,FPT!B:AD,11,0)</f>
        <v>44202</v>
      </c>
      <c r="AG216" t="str">
        <f t="shared" si="349"/>
        <v/>
      </c>
      <c r="AH216" s="260" t="str">
        <f>VLOOKUP(C216,MOVI!C:DT,12,0)</f>
        <v/>
      </c>
      <c r="AI216" s="260"/>
      <c r="AJ216" t="str">
        <f t="shared" si="449"/>
        <v/>
      </c>
      <c r="AK216">
        <f>VLOOKUP(C216,MOVI!C:DT,13,0)</f>
        <v>0</v>
      </c>
      <c r="AL216" s="247">
        <f>VLOOKUP(C216,FPT!B:AJ,13,0)</f>
        <v>0</v>
      </c>
      <c r="AM216" t="str">
        <f t="shared" si="448"/>
        <v/>
      </c>
      <c r="AN216" s="247">
        <f>VLOOKUP(C216,MOVI!C:DT,14,0)</f>
        <v>0</v>
      </c>
      <c r="AO216" s="247">
        <f>VLOOKUP(C216,FPT!B:AM,14,0)</f>
        <v>0</v>
      </c>
      <c r="AP216" t="str">
        <f t="shared" si="350"/>
        <v/>
      </c>
      <c r="AQ216" t="str">
        <f>VLOOKUP(C216,MOVI!C:DT,15,0)</f>
        <v>LC</v>
      </c>
      <c r="AR216" s="247" t="str">
        <f>VLOOKUP(C216,FPT!B:AP,15,0)</f>
        <v>LC</v>
      </c>
      <c r="AS216" t="str">
        <f t="shared" si="351"/>
        <v/>
      </c>
      <c r="AT216" s="282" t="str">
        <f>VLOOKUP(C216,MOVI!C:DT,16,0)</f>
        <v>LTTP</v>
      </c>
      <c r="AU216" s="247" t="str">
        <f>VLOOKUP(C216,FPT!B:AS,16,0)</f>
        <v>LTTP</v>
      </c>
      <c r="AV216" t="str">
        <f t="shared" si="352"/>
        <v/>
      </c>
      <c r="AW216" t="str">
        <f>VLOOKUP(C216,MOVI!C:DT,17,0)</f>
        <v>L</v>
      </c>
      <c r="AX216" s="247" t="str">
        <f>VLOOKUP(C216,FPT!B:AV,17,0)</f>
        <v>L</v>
      </c>
      <c r="AY216" t="str">
        <f t="shared" si="353"/>
        <v/>
      </c>
      <c r="AZ216">
        <f>VLOOKUP(C216,MOVI!C:DT,18,0)</f>
        <v>0</v>
      </c>
      <c r="BA216" s="247">
        <f>VLOOKUP(C216,FPT!B:AY,18,0)</f>
        <v>0</v>
      </c>
      <c r="BB216" t="str">
        <f t="shared" si="354"/>
        <v/>
      </c>
      <c r="BC216" s="275">
        <f>VLOOKUP(C216,MOVI!C:DT,19,0)</f>
        <v>5000000</v>
      </c>
      <c r="BD216" s="275">
        <f>VLOOKUP(C216,FPT!B:BB,19,0)</f>
        <v>5000000</v>
      </c>
      <c r="BE216" t="str">
        <f t="shared" si="355"/>
        <v/>
      </c>
      <c r="BF216">
        <f>VLOOKUP(C216,MOVI!C:DT,20,0)</f>
        <v>0</v>
      </c>
      <c r="BG216" s="252">
        <f>VLOOKUP(C216,FPT!B:BE,20,0)</f>
        <v>0</v>
      </c>
      <c r="BH216" t="str">
        <f t="shared" si="356"/>
        <v/>
      </c>
      <c r="BI216" s="275">
        <f>VLOOKUP(C216,MOVI!C:DT,21,0)</f>
        <v>5000000</v>
      </c>
      <c r="BJ216" s="275">
        <f>VLOOKUP(C216,FPT!B:BH,21,0)</f>
        <v>5000000</v>
      </c>
      <c r="BK216" t="str">
        <f t="shared" si="357"/>
        <v/>
      </c>
      <c r="BL216" s="275">
        <f>VLOOKUP(C216,MOVI!C:DT,22,0)</f>
        <v>0</v>
      </c>
      <c r="BM216" s="275">
        <f>VLOOKUP(C216,FPT!B:BK,22,0)</f>
        <v>0</v>
      </c>
      <c r="BN216" t="str">
        <f t="shared" si="358"/>
        <v/>
      </c>
      <c r="BO216" s="275">
        <f>VLOOKUP(C216,MOVI!C:DT,23,0)</f>
        <v>0</v>
      </c>
      <c r="BP216" s="275">
        <f>VLOOKUP(C216,FPT!B:BN,23,0)</f>
        <v>0</v>
      </c>
      <c r="BQ216" t="str">
        <f t="shared" si="359"/>
        <v/>
      </c>
      <c r="BR216" s="275">
        <f>VLOOKUP(C216,MOVI!C:DT,24,0)</f>
        <v>0</v>
      </c>
      <c r="BS216" s="275">
        <f>VLOOKUP(C216,FPT!B:BQ,24,0)</f>
        <v>0</v>
      </c>
      <c r="BT216" t="str">
        <f t="shared" si="360"/>
        <v/>
      </c>
      <c r="BU216" s="275">
        <f>VLOOKUP(C216,MOVI!C:DT,25,0)</f>
        <v>0</v>
      </c>
      <c r="BV216" s="275">
        <f>VLOOKUP(C216,FPT!B:BT,25,0)</f>
        <v>0</v>
      </c>
      <c r="BW216" t="str">
        <f t="shared" si="361"/>
        <v/>
      </c>
      <c r="BX216" s="275">
        <f>VLOOKUP(C216,MOVI!C:DT,26,0)</f>
        <v>0</v>
      </c>
      <c r="BY216" s="275">
        <f>VLOOKUP(C216,FPT!B:BW,26,0)</f>
        <v>0</v>
      </c>
      <c r="BZ216" t="str">
        <f t="shared" si="362"/>
        <v/>
      </c>
      <c r="CA216" s="275">
        <f>VLOOKUP(C216,MOVI!C:DT,27,0)</f>
        <v>730000</v>
      </c>
      <c r="CB216" s="275">
        <f>VLOOKUP(C216,FPT!B:BZ,27,0)</f>
        <v>730000</v>
      </c>
      <c r="CC216" t="str">
        <f t="shared" si="363"/>
        <v/>
      </c>
      <c r="CD216" s="275">
        <f>VLOOKUP(C216,MOVI!C:DT,28,0)</f>
        <v>730000</v>
      </c>
      <c r="CE216" s="275">
        <f>VLOOKUP(C216,FPT!B:CC,28,0)</f>
        <v>730000</v>
      </c>
      <c r="CF216" t="str">
        <f t="shared" si="364"/>
        <v/>
      </c>
      <c r="CG216" t="str">
        <f>VLOOKUP(C216,MOVI!C:DT,29,0)</f>
        <v>CN</v>
      </c>
      <c r="CH216" s="252" t="str">
        <f>VLOOKUP(C216,FPT!B:CF,29,0)</f>
        <v>CN</v>
      </c>
      <c r="CI216" t="str">
        <f t="shared" si="365"/>
        <v/>
      </c>
      <c r="CJ216">
        <f>VLOOKUP(C216,MOVI!C:DT,30,0)</f>
        <v>26</v>
      </c>
      <c r="CK216" s="252">
        <f>VLOOKUP(C216,FPT!B:CI,30,0)</f>
        <v>26</v>
      </c>
      <c r="CL216" t="str">
        <f t="shared" si="366"/>
        <v/>
      </c>
      <c r="CM216">
        <f>VLOOKUP(C216,MOVI!C:DT,31,0)</f>
        <v>18</v>
      </c>
      <c r="CN216" s="252">
        <f>VLOOKUP(C216,FPT!B:CL,31,0)</f>
        <v>18</v>
      </c>
      <c r="CO216" t="str">
        <f t="shared" si="367"/>
        <v/>
      </c>
      <c r="CP216" s="275">
        <f>VLOOKUP(C216,MOVI!C:DT,32,0)</f>
        <v>2</v>
      </c>
      <c r="CQ216" s="275">
        <f>VLOOKUP(C216,FPT!B:CO,32,0)</f>
        <v>2</v>
      </c>
      <c r="CR216" t="str">
        <f t="shared" si="368"/>
        <v/>
      </c>
      <c r="CS216" s="275">
        <f>VLOOKUP(C216,MOVI!C:DT,33,0)</f>
        <v>0</v>
      </c>
      <c r="CT216" s="275">
        <f>VLOOKUP(C216,FPT!B:CR,33,0)</f>
        <v>0</v>
      </c>
      <c r="CU216" t="str">
        <f t="shared" si="369"/>
        <v/>
      </c>
      <c r="CV216" s="275">
        <f>VLOOKUP(C216,MOVI!C:DT,34,0)</f>
        <v>0</v>
      </c>
      <c r="CW216" s="275">
        <f>VLOOKUP(C216,FPT!B:CU,34,0)</f>
        <v>0</v>
      </c>
      <c r="CX216" t="str">
        <f t="shared" si="370"/>
        <v/>
      </c>
      <c r="CY216" s="275">
        <f>VLOOKUP(C216,MOVI!C:DT,35,0)</f>
        <v>20</v>
      </c>
      <c r="CZ216" s="275">
        <f>VLOOKUP(C216,FPT!B:CX,35,0)</f>
        <v>20</v>
      </c>
      <c r="DA216" t="str">
        <f t="shared" si="371"/>
        <v/>
      </c>
      <c r="DB216" s="275">
        <f>VLOOKUP(C216,MOVI!C:DT,36,0)</f>
        <v>0</v>
      </c>
      <c r="DC216" s="275">
        <f>VLOOKUP(C216,FPT!B:DA,36,0)</f>
        <v>0</v>
      </c>
      <c r="DD216" t="str">
        <f t="shared" si="372"/>
        <v/>
      </c>
      <c r="DE216" s="275">
        <f>VLOOKUP(C216,MOVI!C:DT,37,0)</f>
        <v>16</v>
      </c>
      <c r="DF216" s="275">
        <f>VLOOKUP(C216,FPT!B:DD,37,0)</f>
        <v>16</v>
      </c>
      <c r="DG216" t="str">
        <f t="shared" si="373"/>
        <v/>
      </c>
      <c r="DH216" s="275">
        <f>VLOOKUP(C216,MOVI!C:DT,38,0)</f>
        <v>0</v>
      </c>
      <c r="DI216" s="275">
        <f>VLOOKUP(C216,FPT!B:DG,38,0)</f>
        <v>0</v>
      </c>
      <c r="DJ216" t="str">
        <f t="shared" si="374"/>
        <v/>
      </c>
      <c r="DK216" s="275">
        <f>VLOOKUP(C216,MOVI!C:DT,39,0)</f>
        <v>16</v>
      </c>
      <c r="DL216" s="275">
        <f>VLOOKUP(C216,FPT!B:DJ,39,0)</f>
        <v>16</v>
      </c>
      <c r="DM216" t="str">
        <f t="shared" si="375"/>
        <v/>
      </c>
      <c r="DN216" s="275">
        <f>VLOOKUP(C216,MOVI!C:DT,40,0)</f>
        <v>32</v>
      </c>
      <c r="DO216" s="275">
        <f>VLOOKUP(C216,FPT!B:DM,40,0)</f>
        <v>32</v>
      </c>
      <c r="DP216" t="str">
        <f t="shared" si="376"/>
        <v/>
      </c>
      <c r="DQ216" s="275">
        <f>VLOOKUP(C216,MOVI!C:DT,41,0)</f>
        <v>16</v>
      </c>
      <c r="DR216" s="275">
        <f>VLOOKUP(C216,FPT!B:DP,41,0)</f>
        <v>16</v>
      </c>
      <c r="DS216" t="str">
        <f t="shared" si="377"/>
        <v/>
      </c>
      <c r="DT216" s="275">
        <f>VLOOKUP(C216,MOVI!C:DT,42,0)</f>
        <v>3846154</v>
      </c>
      <c r="DU216" s="275">
        <f>ROUND(VLOOKUP(C216,FPT!B:DS,42,0),0)</f>
        <v>3846154</v>
      </c>
      <c r="DV216" t="str">
        <f t="shared" si="378"/>
        <v/>
      </c>
      <c r="DW216" s="275">
        <f>VLOOKUP(C216,MOVI!C:DT,43,0)</f>
        <v>0</v>
      </c>
      <c r="DX216" s="275">
        <f>VLOOKUP(C216,FPT!B:DV,43,0)</f>
        <v>0</v>
      </c>
      <c r="DY216" t="str">
        <f t="shared" si="379"/>
        <v/>
      </c>
      <c r="DZ216" s="275">
        <f>VLOOKUP(C216,MOVI!C:DT,44,0)</f>
        <v>769231</v>
      </c>
      <c r="EA216" s="275">
        <f>VLOOKUP(C216,FPT!B:DY,44,0)</f>
        <v>769231</v>
      </c>
      <c r="EB216" t="str">
        <f t="shared" si="380"/>
        <v/>
      </c>
      <c r="EC216" s="275">
        <f>VLOOKUP(C216,MOVI!C:DT,45,0)</f>
        <v>4615385</v>
      </c>
      <c r="ED216" s="275">
        <f>ROUND(VLOOKUP(C216,FPT!B:EB,45,0),0)</f>
        <v>4615385</v>
      </c>
      <c r="EE216" t="str">
        <f t="shared" si="381"/>
        <v/>
      </c>
      <c r="EF216" s="275">
        <f>VLOOKUP(C216,MOVI!C:DT,46,0)</f>
        <v>0</v>
      </c>
      <c r="EG216" s="275">
        <f>VLOOKUP(C216,FPT!B:EE,46,0)</f>
        <v>0</v>
      </c>
      <c r="EH216" t="str">
        <f t="shared" si="382"/>
        <v/>
      </c>
      <c r="EI216" s="275">
        <f>VLOOKUP(C216,MOVI!C:DT,47,0)</f>
        <v>0</v>
      </c>
      <c r="EJ216" s="275">
        <f>VLOOKUP(C216,FPT!B:EH,47,0)</f>
        <v>0</v>
      </c>
      <c r="EK216" t="str">
        <f t="shared" si="383"/>
        <v/>
      </c>
      <c r="EL216" s="275">
        <f>VLOOKUP(C216,MOVI!C:DT,48,0)</f>
        <v>0</v>
      </c>
      <c r="EM216" s="275">
        <f>VLOOKUP(C216,FPT!B:EK,48,0)</f>
        <v>0</v>
      </c>
      <c r="EN216" t="str">
        <f t="shared" si="384"/>
        <v/>
      </c>
      <c r="EO216" s="275">
        <f>VLOOKUP(C216,MOVI!C:DT,49,0)</f>
        <v>0</v>
      </c>
      <c r="EP216" s="275">
        <f>VLOOKUP(C216,FPT!B:EN,49,0)</f>
        <v>0</v>
      </c>
      <c r="EQ216" t="str">
        <f t="shared" si="385"/>
        <v/>
      </c>
      <c r="ER216" s="275">
        <f>VLOOKUP(C216,MOVI!C:DT,50,0)</f>
        <v>0</v>
      </c>
      <c r="ES216" s="275">
        <f>VLOOKUP(C216,FPT!B:EQ,50,0)</f>
        <v>0</v>
      </c>
      <c r="ET216" t="str">
        <f t="shared" si="386"/>
        <v/>
      </c>
      <c r="EU216" s="275">
        <f>VLOOKUP(C216,MOVI!C:DT,51,0)</f>
        <v>0</v>
      </c>
      <c r="EV216" s="275">
        <f>VLOOKUP(C216,FPT!B:ET,51,0)</f>
        <v>0</v>
      </c>
      <c r="EW216" t="str">
        <f t="shared" si="387"/>
        <v/>
      </c>
      <c r="EX216" s="275">
        <f>VLOOKUP(C216,MOVI!C:DT,52,0)</f>
        <v>0</v>
      </c>
      <c r="EY216" s="275">
        <f>VLOOKUP(C216,FPT!B:EW,52,0)</f>
        <v>0</v>
      </c>
      <c r="EZ216" t="str">
        <f t="shared" si="388"/>
        <v/>
      </c>
      <c r="FA216" s="275">
        <f>VLOOKUP(C216,MOVI!C:DT,53,0)</f>
        <v>0</v>
      </c>
      <c r="FB216" s="275">
        <f>VLOOKUP(C216,FPT!B:EZ,53,0)</f>
        <v>0</v>
      </c>
      <c r="FC216" t="str">
        <f t="shared" si="389"/>
        <v/>
      </c>
      <c r="FD216" s="275">
        <f>VLOOKUP(C216,MOVI!C:DT,54,0)</f>
        <v>0</v>
      </c>
      <c r="FE216" s="275">
        <f>VLOOKUP(C216,FPT!B:FC,54,0)</f>
        <v>0</v>
      </c>
      <c r="FF216" t="str">
        <f t="shared" si="390"/>
        <v/>
      </c>
      <c r="FG216" s="275">
        <f>VLOOKUP(C216,MOVI!C:DT,55,0)</f>
        <v>505385</v>
      </c>
      <c r="FH216" s="275">
        <f>VLOOKUP(C216,FPT!B:FF,55,0)</f>
        <v>505385</v>
      </c>
      <c r="FI216" t="str">
        <f t="shared" si="391"/>
        <v/>
      </c>
      <c r="FJ216" s="275">
        <f>VLOOKUP(C216,MOVI!C:DT,56,0)</f>
        <v>505385</v>
      </c>
      <c r="FK216" s="275">
        <f>VLOOKUP(C216,FPT!B:FI,56,0)</f>
        <v>505385</v>
      </c>
      <c r="FL216" t="str">
        <f t="shared" si="392"/>
        <v/>
      </c>
      <c r="FM216" s="275">
        <f>VLOOKUP(C216,MOVI!C:DT,57,0)</f>
        <v>722450</v>
      </c>
      <c r="FN216" s="275">
        <f>VLOOKUP(C216,FPT!B:FL,57,0)</f>
        <v>722450</v>
      </c>
      <c r="FO216" t="str">
        <f t="shared" si="393"/>
        <v/>
      </c>
      <c r="FP216" s="275">
        <f>VLOOKUP(C216,MOVI!C:DT,58,0)</f>
        <v>0</v>
      </c>
      <c r="FQ216" s="275">
        <f>VLOOKUP(C216,FPT!B:FO,58,0)</f>
        <v>0</v>
      </c>
      <c r="FR216" t="str">
        <f t="shared" si="394"/>
        <v/>
      </c>
      <c r="FS216" s="275">
        <f>VLOOKUP(C216,MOVI!C:DT,59,0)</f>
        <v>0</v>
      </c>
      <c r="FT216" s="275">
        <f>VLOOKUP(C216,FPT!B:FR,59,0)</f>
        <v>0</v>
      </c>
      <c r="FU216" t="str">
        <f t="shared" si="395"/>
        <v/>
      </c>
      <c r="FV216" s="275">
        <f>VLOOKUP(C216,MOVI!C:DT,60,0)</f>
        <v>0</v>
      </c>
      <c r="FW216" s="275">
        <f>VLOOKUP(C216,FPT!B:FU,60,0)</f>
        <v>0</v>
      </c>
      <c r="FX216" t="str">
        <f t="shared" si="396"/>
        <v/>
      </c>
      <c r="FY216" s="275">
        <f>VLOOKUP(C216,MOVI!C:DT,61,0)</f>
        <v>0</v>
      </c>
      <c r="FZ216" s="275">
        <f>VLOOKUP(C216,FPT!B:FX,61,0)</f>
        <v>0</v>
      </c>
      <c r="GA216" t="str">
        <f t="shared" si="397"/>
        <v/>
      </c>
      <c r="GB216" s="275">
        <f>VLOOKUP(C216,MOVI!C:DT,62,0)</f>
        <v>250000</v>
      </c>
      <c r="GC216" s="275">
        <f>VLOOKUP(C216,FPT!B:GA,62,0)</f>
        <v>250000</v>
      </c>
      <c r="GD216" t="str">
        <f t="shared" si="398"/>
        <v/>
      </c>
      <c r="GE216" s="275">
        <f>VLOOKUP(C216,MOVI!C:DT,63,0)</f>
        <v>0</v>
      </c>
      <c r="GF216" s="275">
        <f>VLOOKUP(C216,FPT!B:GD,63,0)</f>
        <v>0</v>
      </c>
      <c r="GG216" t="str">
        <f t="shared" si="399"/>
        <v/>
      </c>
      <c r="GH216" s="275">
        <f>VLOOKUP(C216,MOVI!C:DT,64,0)</f>
        <v>0</v>
      </c>
      <c r="GI216" s="275">
        <f>VLOOKUP(C216,FPT!B:GG,64,0)</f>
        <v>0</v>
      </c>
      <c r="GJ216" t="str">
        <f t="shared" si="400"/>
        <v/>
      </c>
      <c r="GK216" s="275">
        <f>VLOOKUP(C216,MOVI!C:DT,65,0)</f>
        <v>0</v>
      </c>
      <c r="GL216" s="275">
        <f>VLOOKUP(C216,FPT!B:GJ,65,0)</f>
        <v>0</v>
      </c>
      <c r="GM216" t="str">
        <f t="shared" si="401"/>
        <v/>
      </c>
      <c r="GN216" s="275">
        <f>VLOOKUP(C216,MOVI!C:DT,66,0)</f>
        <v>0</v>
      </c>
      <c r="GO216" s="275">
        <f>VLOOKUP(C216,FPT!B:GM,66,0)</f>
        <v>0</v>
      </c>
      <c r="GP216" t="str">
        <f t="shared" si="402"/>
        <v/>
      </c>
      <c r="GQ216" s="275">
        <f>VLOOKUP(C216,MOVI!C:DT,67,0)</f>
        <v>0</v>
      </c>
      <c r="GR216" s="275">
        <f>VLOOKUP(C216,FPT!B:GP,67,0)</f>
        <v>0</v>
      </c>
      <c r="GS216" t="str">
        <f t="shared" si="403"/>
        <v/>
      </c>
      <c r="GT216" s="275">
        <f>VLOOKUP(C216,MOVI!C:DT,68,0)</f>
        <v>0</v>
      </c>
      <c r="GU216" s="275">
        <f>VLOOKUP(C216,FPT!B:GS,68,0)</f>
        <v>0</v>
      </c>
      <c r="GV216" t="str">
        <f t="shared" si="404"/>
        <v/>
      </c>
      <c r="GW216" s="275">
        <f>VLOOKUP(C216,MOVI!C:DT,69,0)</f>
        <v>0</v>
      </c>
      <c r="GX216" s="275">
        <f>VLOOKUP(C216,FPT!B:GV,69,0)</f>
        <v>0</v>
      </c>
      <c r="GY216" t="str">
        <f t="shared" si="405"/>
        <v/>
      </c>
      <c r="GZ216" s="275">
        <f>VLOOKUP(C216,MOVI!C:DT,70,0)</f>
        <v>972450</v>
      </c>
      <c r="HA216" s="275">
        <f>VLOOKUP(C216,FPT!B:GY,70,0)</f>
        <v>972450</v>
      </c>
      <c r="HB216" t="str">
        <f t="shared" si="406"/>
        <v/>
      </c>
      <c r="HC216" s="275">
        <f>VLOOKUP(C216,MOVI!C:DT,71,0)</f>
        <v>6093220</v>
      </c>
      <c r="HD216" s="275">
        <f>ROUND(VLOOKUP(C216,FPT!B:HB,71,0),0)</f>
        <v>6093220</v>
      </c>
      <c r="HE216" t="str">
        <f t="shared" si="407"/>
        <v/>
      </c>
      <c r="HF216" s="275">
        <f>ROUND(VLOOKUP(C216,MOVI!C:DT,72,0),0)</f>
        <v>384615</v>
      </c>
      <c r="HG216" s="275">
        <f>ROUND(VLOOKUP(C216,FPT!B:HE,72,0),0)</f>
        <v>384615</v>
      </c>
      <c r="HH216" t="str">
        <f t="shared" si="408"/>
        <v/>
      </c>
      <c r="HI216" s="275">
        <f>VLOOKUP(C216,MOVI!C:DT,73,0)</f>
        <v>0</v>
      </c>
      <c r="HJ216" s="275">
        <f>VLOOKUP(C216,FPT!B:HH,73,0)</f>
        <v>0</v>
      </c>
      <c r="HK216" t="str">
        <f t="shared" si="409"/>
        <v/>
      </c>
      <c r="HL216" s="275">
        <f>VLOOKUP(C216,MOVI!C:DT,74,0)</f>
        <v>505385</v>
      </c>
      <c r="HM216" s="275">
        <f>VLOOKUP(C216,FPT!B:HK,74,0)</f>
        <v>505385</v>
      </c>
      <c r="HN216" t="str">
        <f t="shared" si="410"/>
        <v/>
      </c>
      <c r="HO216" s="275">
        <f>VLOOKUP(C216,MOVI!C:DT,75,0)</f>
        <v>11000000</v>
      </c>
      <c r="HP216" s="275">
        <f>VLOOKUP(C216,FPT!B:HN,75,0)</f>
        <v>11000000</v>
      </c>
      <c r="HQ216" t="str">
        <f t="shared" si="411"/>
        <v/>
      </c>
      <c r="HR216" s="275">
        <f>VLOOKUP(C216,MOVI!C:DT,76,0)</f>
        <v>0</v>
      </c>
      <c r="HS216" s="275">
        <f>VLOOKUP(C216,FPT!B:HQ,76,0)</f>
        <v>0</v>
      </c>
      <c r="HT216" t="str">
        <f t="shared" si="412"/>
        <v/>
      </c>
      <c r="HU216" s="275">
        <f>VLOOKUP(C216,MOVI!C:DT,77,0)</f>
        <v>0</v>
      </c>
      <c r="HV216" s="275">
        <f>VLOOKUP(C216,FPT!B:HT,77,0)</f>
        <v>0</v>
      </c>
      <c r="HW216" t="str">
        <f t="shared" si="413"/>
        <v/>
      </c>
      <c r="HX216" s="274">
        <f>VLOOKUP(C216,MOVI!C:CB,78,0)</f>
        <v>400000</v>
      </c>
      <c r="HY216" s="261">
        <f>VLOOKUP(C216,FPT!$B:$CA,78,0)</f>
        <v>400000</v>
      </c>
      <c r="HZ216" t="str">
        <f t="shared" si="414"/>
        <v/>
      </c>
      <c r="IA216" s="275">
        <f>VLOOKUP(C216,MOVI!C:CD,79,0)</f>
        <v>50000</v>
      </c>
      <c r="IB216" s="275">
        <f>VLOOKUP(C216,FPT!B:HZ,79,0)</f>
        <v>50000</v>
      </c>
      <c r="IC216" t="str">
        <f t="shared" si="415"/>
        <v/>
      </c>
      <c r="ID216" s="275">
        <f>VLOOKUP(C216,MOVI!C:CD,80,0)</f>
        <v>75000</v>
      </c>
      <c r="IE216" s="275">
        <f>VLOOKUP(C216,FPT!B:IC,80,0)</f>
        <v>75000</v>
      </c>
      <c r="IF216" t="str">
        <f t="shared" si="416"/>
        <v/>
      </c>
      <c r="IG216" s="275">
        <f>VLOOKUP(C216,MOVI!C:DT,81,0)</f>
        <v>0</v>
      </c>
      <c r="IH216" s="275">
        <f>VLOOKUP(C216,FPT!B:IF,81,0)</f>
        <v>0</v>
      </c>
      <c r="II216" t="str">
        <f t="shared" si="417"/>
        <v/>
      </c>
      <c r="IJ216" s="275">
        <f>VLOOKUP(C216,MOVI!C:DT,82,0)</f>
        <v>525000</v>
      </c>
      <c r="IK216" s="275">
        <f>VLOOKUP(C216,FPT!B:II,82,0)</f>
        <v>525000</v>
      </c>
      <c r="IL216" t="str">
        <f t="shared" si="418"/>
        <v/>
      </c>
      <c r="IM216" s="275">
        <f>ROUND(VLOOKUP(C216,MOVI!C:DT,83,0),0)</f>
        <v>12415000</v>
      </c>
      <c r="IN216" s="275">
        <f>ROUND(VLOOKUP(C216,FPT!B:IL,83,0),0)</f>
        <v>12415000</v>
      </c>
      <c r="IO216" t="str">
        <f t="shared" si="419"/>
        <v/>
      </c>
      <c r="IP216" s="275">
        <f>VLOOKUP(C216,MOVI!C:DT,84,0)</f>
        <v>0</v>
      </c>
      <c r="IQ216" s="275">
        <f>VLOOKUP(C216,FPT!B:IO,84,0)</f>
        <v>0</v>
      </c>
      <c r="IR216" t="str">
        <f t="shared" si="420"/>
        <v/>
      </c>
      <c r="IS216" s="275">
        <f>ROUND(VLOOKUP(C216,MOVI!C:DT,85,0),0)</f>
        <v>0</v>
      </c>
      <c r="IT216" s="275">
        <f>ROUND(VLOOKUP(C216,FPT!B:IR,85,0),0)</f>
        <v>0</v>
      </c>
      <c r="IU216" t="str">
        <f t="shared" si="421"/>
        <v/>
      </c>
      <c r="IV216" s="275">
        <f>VLOOKUP(C216,MOVI!C:DT,86,0)</f>
        <v>0</v>
      </c>
      <c r="IW216" s="275">
        <f>VLOOKUP(C216,FPT!B:IU,86,0)</f>
        <v>0</v>
      </c>
      <c r="IX216" t="str">
        <f t="shared" si="422"/>
        <v/>
      </c>
      <c r="IY216" s="275">
        <f>ROUND(VLOOKUP(C216,MOVI!C:DT,87,0),0)</f>
        <v>0</v>
      </c>
      <c r="IZ216" s="275">
        <f>ROUND(VLOOKUP(C216,FPT!B:IX,87,0),0)</f>
        <v>0</v>
      </c>
      <c r="JA216" t="str">
        <f t="shared" si="423"/>
        <v/>
      </c>
      <c r="JB216" s="275">
        <f>VLOOKUP(C216,MOVI!C:DT,88,0)</f>
        <v>0</v>
      </c>
      <c r="JC216" s="275">
        <f>VLOOKUP(C216,FPT!B:JA,88,0)</f>
        <v>0</v>
      </c>
      <c r="JD216" t="str">
        <f t="shared" si="424"/>
        <v/>
      </c>
      <c r="JE216" s="275">
        <f>VLOOKUP(C216,MOVI!C:DT,89,0)</f>
        <v>0</v>
      </c>
      <c r="JF216" s="275">
        <f>VLOOKUP(C216,FPT!B:JD,89,0)</f>
        <v>0</v>
      </c>
      <c r="JG216" t="str">
        <f t="shared" si="425"/>
        <v/>
      </c>
      <c r="JH216" s="275">
        <f>VLOOKUP(C216,MOVI!C:DT,90,0)</f>
        <v>0</v>
      </c>
      <c r="JI216" s="275">
        <f>VLOOKUP(C216,FPT!B:JG,90,0)</f>
        <v>0</v>
      </c>
      <c r="JJ216" t="str">
        <f t="shared" si="426"/>
        <v/>
      </c>
      <c r="JK216" s="275">
        <f>VLOOKUP(C216,MOVI!C:DT,91,0)</f>
        <v>0</v>
      </c>
      <c r="JL216" s="275">
        <f>VLOOKUP(C216,FPT!B:JJ,91,0)</f>
        <v>0</v>
      </c>
      <c r="JM216" t="str">
        <f t="shared" si="427"/>
        <v/>
      </c>
      <c r="JN216" s="275">
        <f>VLOOKUP(C216,MOVI!C:DT,92,0)</f>
        <v>297900</v>
      </c>
      <c r="JO216" s="275">
        <f>VLOOKUP(C216,FPT!B:JM,92,0)</f>
        <v>297900</v>
      </c>
      <c r="JP216" t="str">
        <f t="shared" si="428"/>
        <v/>
      </c>
      <c r="JQ216" s="275">
        <f>VLOOKUP(C216,MOVI!C:DT,93,0)</f>
        <v>0</v>
      </c>
      <c r="JR216" s="275">
        <f>VLOOKUP(C216,FPT!B:JP,93,0)</f>
        <v>0</v>
      </c>
      <c r="JS216" t="str">
        <f t="shared" si="429"/>
        <v/>
      </c>
      <c r="JT216" s="275">
        <f>VLOOKUP(C216,MOVI!C:DT,94,0)</f>
        <v>297900</v>
      </c>
      <c r="JU216" s="275">
        <f>VLOOKUP(C216,FPT!B:JS,94,0)</f>
        <v>297900</v>
      </c>
      <c r="JV216" t="str">
        <f t="shared" si="430"/>
        <v/>
      </c>
      <c r="JW216" s="275">
        <f>VLOOKUP(C216,MOVI!C:DT,95,0)</f>
        <v>5270320</v>
      </c>
      <c r="JX216" s="275">
        <f>VLOOKUP(C216,FPT!B:JV,95,0)</f>
        <v>5270320</v>
      </c>
      <c r="JY216" t="str">
        <f t="shared" si="431"/>
        <v/>
      </c>
      <c r="JZ216" s="275">
        <f>VLOOKUP(C216,MOVI!C:DT,96,0)</f>
        <v>0</v>
      </c>
      <c r="KA216" s="275">
        <f>VLOOKUP(C216,FPT!B:JY,96,0)</f>
        <v>0</v>
      </c>
      <c r="KB216" t="str">
        <f t="shared" si="432"/>
        <v/>
      </c>
      <c r="KC216" s="275">
        <f>VLOOKUP(C216,MOVI!C:DT,97,0)</f>
        <v>5270320</v>
      </c>
      <c r="KD216" s="275">
        <f>VLOOKUP(C216,FPT!B:KB,97,0)</f>
        <v>5270320</v>
      </c>
      <c r="KE216" t="str">
        <f t="shared" si="433"/>
        <v/>
      </c>
      <c r="KF216" s="275">
        <f>VLOOKUP(C216,MOVI!C:DT,98,0)</f>
        <v>850000.00000000012</v>
      </c>
      <c r="KG216" s="275">
        <f>VLOOKUP(C216,FPT!B:KE,98,0)</f>
        <v>850000</v>
      </c>
      <c r="KH216" t="str">
        <f t="shared" si="434"/>
        <v/>
      </c>
      <c r="KI216" s="275">
        <f>VLOOKUP(C216,MOVI!C:DT,99,0)</f>
        <v>0</v>
      </c>
      <c r="KJ216" s="275">
        <f>VLOOKUP(C216,FPT!B:KH,99,0)</f>
        <v>0</v>
      </c>
      <c r="KK216" t="str">
        <f t="shared" si="435"/>
        <v/>
      </c>
      <c r="KL216" s="275">
        <f>VLOOKUP(C216,MOVI!C:DT,100,0)</f>
        <v>150000</v>
      </c>
      <c r="KM216" s="275">
        <f>VLOOKUP(C216,FPT!B:KK,100,0)</f>
        <v>150000</v>
      </c>
      <c r="KN216" t="str">
        <f t="shared" si="436"/>
        <v/>
      </c>
      <c r="KO216" s="275">
        <f>VLOOKUP(C216,MOVI!C:DT,101,0)</f>
        <v>0</v>
      </c>
      <c r="KP216" s="275">
        <f>VLOOKUP(C216,FPT!B:KN,101,0)</f>
        <v>0</v>
      </c>
      <c r="KQ216" t="str">
        <f t="shared" si="437"/>
        <v/>
      </c>
      <c r="KR216" s="275">
        <f>VLOOKUP(C216,MOVI!C:DT,102,0)</f>
        <v>0</v>
      </c>
      <c r="KS216" s="275">
        <f>VLOOKUP(C216,FPT!B:KQ,102,0)</f>
        <v>0</v>
      </c>
      <c r="KT216" t="str">
        <f t="shared" si="438"/>
        <v/>
      </c>
      <c r="KU216" s="275">
        <f>VLOOKUP(C216,MOVI!C:DT,103,0)</f>
        <v>1000000.0000000001</v>
      </c>
      <c r="KV216" s="275">
        <f>VLOOKUP(C216,FPT!B:KT,103,0)</f>
        <v>1000000</v>
      </c>
      <c r="KW216" t="str">
        <f t="shared" si="439"/>
        <v/>
      </c>
      <c r="KX216" s="275">
        <f>VLOOKUP(C216,MOVI!C:DT,104,0)</f>
        <v>1525000</v>
      </c>
      <c r="KY216" s="275">
        <f>VLOOKUP(C216,FPT!B:KW,104,0)</f>
        <v>1525000</v>
      </c>
      <c r="KZ216" t="str">
        <f t="shared" si="440"/>
        <v/>
      </c>
      <c r="LA216" s="275">
        <f>VLOOKUP(C216,MOVI!C:DT,105,0)</f>
        <v>100000</v>
      </c>
      <c r="LB216" s="275">
        <f>VLOOKUP(C216,FPT!B:KZ,105,0)</f>
        <v>100000</v>
      </c>
      <c r="LC216" t="str">
        <f t="shared" si="441"/>
        <v/>
      </c>
      <c r="LD216" s="275">
        <f>VLOOKUP(C216,MOVI!C:DT,106,0)</f>
        <v>7193220</v>
      </c>
      <c r="LE216" s="275">
        <f>VLOOKUP(C216,FPT!B:LC,106,0)</f>
        <v>7193220</v>
      </c>
      <c r="LF216" t="str">
        <f t="shared" si="442"/>
        <v/>
      </c>
      <c r="LG216" s="273">
        <f>VLOOKUP(C216,MOVI!C:DT,107,0)</f>
        <v>0</v>
      </c>
      <c r="LH216" s="273">
        <f>VLOOKUP(C216,FPT!B:LF,107,0)</f>
        <v>0</v>
      </c>
      <c r="LI216" t="str">
        <f t="shared" si="443"/>
        <v/>
      </c>
      <c r="LJ216" t="str">
        <f>VLOOKUP(C216,MOVI!C:DV,108,0)</f>
        <v>MoviSouthSales</v>
      </c>
      <c r="LK216" s="252" t="str">
        <f>VLOOKUP(C216,FPT!B:LI,108,0)</f>
        <v>MoviSouthSales</v>
      </c>
      <c r="LL216" t="str">
        <f t="shared" si="444"/>
        <v/>
      </c>
      <c r="LM216" s="275">
        <f>ROUND(VLOOKUP(C216,MOVI!C:DV,109,0),0)</f>
        <v>416667</v>
      </c>
      <c r="LN216" s="275">
        <f>ROUND(VLOOKUP(C216,FPT!B:LL,109,0),0)</f>
        <v>416667</v>
      </c>
      <c r="LO216" t="str">
        <f t="shared" si="445"/>
        <v/>
      </c>
      <c r="LP216" t="str">
        <f>VLOOKUP(C216,MOVI!C:DV,110,0)</f>
        <v>HO</v>
      </c>
      <c r="LQ216" s="247" t="str">
        <f>VLOOKUP(C216,FPT!B:LO,110,0)</f>
        <v>HO</v>
      </c>
      <c r="LR216" t="str">
        <f t="shared" si="446"/>
        <v/>
      </c>
      <c r="LS216">
        <f>MOVI!DI211</f>
        <v>16</v>
      </c>
      <c r="LV216">
        <f>MOVI!DJ211</f>
        <v>0</v>
      </c>
      <c r="LW216">
        <f>MOVI!DK211</f>
        <v>6</v>
      </c>
      <c r="LX216">
        <f>MOVI!DL211</f>
        <v>0</v>
      </c>
      <c r="LY216">
        <f>MOVI!DM211</f>
        <v>0</v>
      </c>
      <c r="LZ216">
        <f>MOVI!DN211</f>
        <v>0</v>
      </c>
      <c r="MA216">
        <f>MOVI!DO211</f>
        <v>0</v>
      </c>
      <c r="MB216" t="str">
        <f>MOVI!DP211</f>
        <v>HO</v>
      </c>
      <c r="MC216">
        <f>MOVI!DQ211</f>
        <v>0</v>
      </c>
      <c r="MD216">
        <f>MOVI!DR211</f>
        <v>0</v>
      </c>
      <c r="ME216" t="str">
        <f>VLOOKUP(C216,MOVI!C:DV,121,0)</f>
        <v>Group 1</v>
      </c>
      <c r="MF216" s="252" t="str">
        <f>VLOOKUP(C216,FPT!B:MD,111,0)</f>
        <v>Group 1</v>
      </c>
      <c r="MG216" t="str">
        <f t="shared" si="339"/>
        <v/>
      </c>
      <c r="MH216" t="str">
        <f>VLOOKUP(C216,MOVI!C:DT,122,0)</f>
        <v>MoviSouthGroup 1</v>
      </c>
      <c r="MI216" s="252" t="str">
        <f>VLOOKUP(C216,FPT!B:DS,112,0)</f>
        <v>MoviSouthGroup 1</v>
      </c>
      <c r="MJ216" t="str">
        <f t="shared" si="447"/>
        <v/>
      </c>
    </row>
    <row r="217" spans="1:348" x14ac:dyDescent="0.25">
      <c r="A217">
        <v>209</v>
      </c>
      <c r="B217" s="48">
        <v>6055</v>
      </c>
      <c r="C217" s="271" t="s">
        <v>1090</v>
      </c>
      <c r="D217" t="str">
        <f>VLOOKUP(C217,MOVI!C:D,2,0)</f>
        <v>Đào Thị Quế Anh</v>
      </c>
      <c r="E217" t="str">
        <f>VLOOKUP(C217,FPT!B:C,2,0)</f>
        <v>Đào Thị Quế Anh</v>
      </c>
      <c r="F217" t="str">
        <f t="shared" si="340"/>
        <v/>
      </c>
      <c r="G217" t="str">
        <f>VLOOKUP(C217,MOVI!C:E,3,0)</f>
        <v>Sales</v>
      </c>
      <c r="H217" t="str">
        <f>VLOOKUP(C217,FPT!B:F,3,0)</f>
        <v>Sales</v>
      </c>
      <c r="I217" t="str">
        <f t="shared" si="341"/>
        <v/>
      </c>
      <c r="J217" t="str">
        <f>VLOOKUP(C217,MOVI!C:H,4,0)</f>
        <v>Telesales</v>
      </c>
      <c r="K217" t="str">
        <f>VLOOKUP(C217,FPT!B:I,4,0)</f>
        <v>Telesales</v>
      </c>
      <c r="L217" t="str">
        <f t="shared" si="342"/>
        <v/>
      </c>
      <c r="M217" t="str">
        <f>VLOOKUP(C217,MOVI!C:DT,5,0)</f>
        <v>Associate</v>
      </c>
      <c r="N217" t="str">
        <f>VLOOKUP(C217,FPT!B:L,5,0)</f>
        <v>Associate</v>
      </c>
      <c r="O217" t="str">
        <f t="shared" si="343"/>
        <v/>
      </c>
      <c r="P217" t="str">
        <f>VLOOKUP(C217,MOVI!C:DT,6,0)</f>
        <v>Telesales</v>
      </c>
      <c r="Q217" t="str">
        <f>VLOOKUP(C217,FPT!B:O,6,0)</f>
        <v>Telesales</v>
      </c>
      <c r="R217" t="str">
        <f t="shared" si="344"/>
        <v/>
      </c>
      <c r="S217" t="str">
        <f>VLOOKUP(C217,MOVI!C:DT,7,0)</f>
        <v>South</v>
      </c>
      <c r="T217" t="str">
        <f>VLOOKUP(C217,FPT!B:R,7,0)</f>
        <v>South</v>
      </c>
      <c r="U217" t="str">
        <f t="shared" si="345"/>
        <v/>
      </c>
      <c r="V217" t="str">
        <f>VLOOKUP(C217,MOVI!C:DT,8,0)</f>
        <v>Movi</v>
      </c>
      <c r="W217" t="str">
        <f>VLOOKUP(C217,FPT!B:U,8,0)</f>
        <v>Movi</v>
      </c>
      <c r="X217" t="str">
        <f t="shared" si="346"/>
        <v/>
      </c>
      <c r="Y217" t="str">
        <f>VLOOKUP(C217,MOVI!C:DT,9,0)</f>
        <v>Full-time</v>
      </c>
      <c r="Z217" t="str">
        <f>VLOOKUP(C217,FPT!B:X,9,0)</f>
        <v>Full-time</v>
      </c>
      <c r="AA217" t="str">
        <f t="shared" si="347"/>
        <v/>
      </c>
      <c r="AB217" t="str">
        <f>VLOOKUP(C217,MOVI!C:DT,10,0)</f>
        <v>Permanent</v>
      </c>
      <c r="AC217" t="str">
        <f>VLOOKUP(C217,FPT!B:AA,10,0)</f>
        <v>Permanent</v>
      </c>
      <c r="AD217" t="str">
        <f t="shared" si="348"/>
        <v/>
      </c>
      <c r="AE217" s="247">
        <f>VLOOKUP(C217,MOVI!C:DT,11,0)</f>
        <v>44253</v>
      </c>
      <c r="AF217" s="247">
        <f>VLOOKUP(C217,FPT!B:AD,11,0)</f>
        <v>44253</v>
      </c>
      <c r="AG217" t="str">
        <f t="shared" si="349"/>
        <v/>
      </c>
      <c r="AH217" s="260" t="str">
        <f>VLOOKUP(C217,MOVI!C:DT,12,0)</f>
        <v/>
      </c>
      <c r="AI217" s="260"/>
      <c r="AJ217" t="str">
        <f t="shared" si="449"/>
        <v/>
      </c>
      <c r="AK217">
        <f>VLOOKUP(C217,MOVI!C:DT,13,0)</f>
        <v>0</v>
      </c>
      <c r="AL217" s="247">
        <f>VLOOKUP(C217,FPT!B:AJ,13,0)</f>
        <v>0</v>
      </c>
      <c r="AM217" t="str">
        <f t="shared" si="448"/>
        <v/>
      </c>
      <c r="AN217" s="247">
        <f>VLOOKUP(C217,MOVI!C:DT,14,0)</f>
        <v>0</v>
      </c>
      <c r="AO217" s="247">
        <f>VLOOKUP(C217,FPT!B:AM,14,0)</f>
        <v>0</v>
      </c>
      <c r="AP217" t="str">
        <f t="shared" si="350"/>
        <v/>
      </c>
      <c r="AQ217" t="str">
        <f>VLOOKUP(C217,MOVI!C:DT,15,0)</f>
        <v>LC</v>
      </c>
      <c r="AR217" s="247" t="str">
        <f>VLOOKUP(C217,FPT!B:AP,15,0)</f>
        <v>LC</v>
      </c>
      <c r="AS217" t="str">
        <f t="shared" si="351"/>
        <v/>
      </c>
      <c r="AT217" s="282" t="str">
        <f>VLOOKUP(C217,MOVI!C:DT,16,0)</f>
        <v>LTTP</v>
      </c>
      <c r="AU217" s="247" t="str">
        <f>VLOOKUP(C217,FPT!B:AS,16,0)</f>
        <v>LTTP</v>
      </c>
      <c r="AV217" t="str">
        <f t="shared" si="352"/>
        <v/>
      </c>
      <c r="AW217" t="str">
        <f>VLOOKUP(C217,MOVI!C:DT,17,0)</f>
        <v>L</v>
      </c>
      <c r="AX217" s="247" t="str">
        <f>VLOOKUP(C217,FPT!B:AV,17,0)</f>
        <v>L</v>
      </c>
      <c r="AY217" t="str">
        <f t="shared" si="353"/>
        <v/>
      </c>
      <c r="AZ217">
        <f>VLOOKUP(C217,MOVI!C:DT,18,0)</f>
        <v>0</v>
      </c>
      <c r="BA217" s="247">
        <f>VLOOKUP(C217,FPT!B:AY,18,0)</f>
        <v>0</v>
      </c>
      <c r="BB217" t="str">
        <f t="shared" si="354"/>
        <v/>
      </c>
      <c r="BC217" s="275">
        <f>VLOOKUP(C217,MOVI!C:DT,19,0)</f>
        <v>5000000</v>
      </c>
      <c r="BD217" s="275">
        <f>VLOOKUP(C217,FPT!B:BB,19,0)</f>
        <v>5000000</v>
      </c>
      <c r="BE217" t="str">
        <f t="shared" si="355"/>
        <v/>
      </c>
      <c r="BF217">
        <f>VLOOKUP(C217,MOVI!C:DT,20,0)</f>
        <v>0</v>
      </c>
      <c r="BG217" s="252">
        <f>VLOOKUP(C217,FPT!B:BE,20,0)</f>
        <v>0</v>
      </c>
      <c r="BH217" t="str">
        <f t="shared" si="356"/>
        <v/>
      </c>
      <c r="BI217" s="275">
        <f>VLOOKUP(C217,MOVI!C:DT,21,0)</f>
        <v>5000000</v>
      </c>
      <c r="BJ217" s="275">
        <f>VLOOKUP(C217,FPT!B:BH,21,0)</f>
        <v>5000000</v>
      </c>
      <c r="BK217" t="str">
        <f t="shared" si="357"/>
        <v/>
      </c>
      <c r="BL217" s="275">
        <f>VLOOKUP(C217,MOVI!C:DT,22,0)</f>
        <v>0</v>
      </c>
      <c r="BM217" s="275">
        <f>VLOOKUP(C217,FPT!B:BK,22,0)</f>
        <v>0</v>
      </c>
      <c r="BN217" t="str">
        <f t="shared" si="358"/>
        <v/>
      </c>
      <c r="BO217" s="275">
        <f>VLOOKUP(C217,MOVI!C:DT,23,0)</f>
        <v>0</v>
      </c>
      <c r="BP217" s="275">
        <f>VLOOKUP(C217,FPT!B:BN,23,0)</f>
        <v>0</v>
      </c>
      <c r="BQ217" t="str">
        <f t="shared" si="359"/>
        <v/>
      </c>
      <c r="BR217" s="275">
        <f>VLOOKUP(C217,MOVI!C:DT,24,0)</f>
        <v>0</v>
      </c>
      <c r="BS217" s="275">
        <f>VLOOKUP(C217,FPT!B:BQ,24,0)</f>
        <v>0</v>
      </c>
      <c r="BT217" t="str">
        <f t="shared" si="360"/>
        <v/>
      </c>
      <c r="BU217" s="275">
        <f>VLOOKUP(C217,MOVI!C:DT,25,0)</f>
        <v>0</v>
      </c>
      <c r="BV217" s="275">
        <f>VLOOKUP(C217,FPT!B:BT,25,0)</f>
        <v>0</v>
      </c>
      <c r="BW217" t="str">
        <f t="shared" si="361"/>
        <v/>
      </c>
      <c r="BX217" s="275">
        <f>VLOOKUP(C217,MOVI!C:DT,26,0)</f>
        <v>0</v>
      </c>
      <c r="BY217" s="275">
        <f>VLOOKUP(C217,FPT!B:BW,26,0)</f>
        <v>0</v>
      </c>
      <c r="BZ217" t="str">
        <f t="shared" si="362"/>
        <v/>
      </c>
      <c r="CA217" s="275">
        <f>VLOOKUP(C217,MOVI!C:DT,27,0)</f>
        <v>730000</v>
      </c>
      <c r="CB217" s="275">
        <f>VLOOKUP(C217,FPT!B:BZ,27,0)</f>
        <v>730000</v>
      </c>
      <c r="CC217" t="str">
        <f t="shared" si="363"/>
        <v/>
      </c>
      <c r="CD217" s="275">
        <f>VLOOKUP(C217,MOVI!C:DT,28,0)</f>
        <v>730000</v>
      </c>
      <c r="CE217" s="275">
        <f>VLOOKUP(C217,FPT!B:CC,28,0)</f>
        <v>730000</v>
      </c>
      <c r="CF217" t="str">
        <f t="shared" si="364"/>
        <v/>
      </c>
      <c r="CG217" t="str">
        <f>VLOOKUP(C217,MOVI!C:DT,29,0)</f>
        <v>CN</v>
      </c>
      <c r="CH217" s="252" t="str">
        <f>VLOOKUP(C217,FPT!B:CF,29,0)</f>
        <v>CN</v>
      </c>
      <c r="CI217" t="str">
        <f t="shared" si="365"/>
        <v/>
      </c>
      <c r="CJ217">
        <f>VLOOKUP(C217,MOVI!C:DT,30,0)</f>
        <v>26</v>
      </c>
      <c r="CK217" s="252">
        <f>VLOOKUP(C217,FPT!B:CI,30,0)</f>
        <v>26</v>
      </c>
      <c r="CL217" t="str">
        <f t="shared" si="366"/>
        <v/>
      </c>
      <c r="CM217">
        <f>VLOOKUP(C217,MOVI!C:DT,31,0)</f>
        <v>26</v>
      </c>
      <c r="CN217" s="252">
        <f>VLOOKUP(C217,FPT!B:CL,31,0)</f>
        <v>26</v>
      </c>
      <c r="CO217" t="str">
        <f t="shared" si="367"/>
        <v/>
      </c>
      <c r="CP217" s="275">
        <f>VLOOKUP(C217,MOVI!C:DT,32,0)</f>
        <v>0</v>
      </c>
      <c r="CQ217" s="275">
        <f>VLOOKUP(C217,FPT!B:CO,32,0)</f>
        <v>0</v>
      </c>
      <c r="CR217" t="str">
        <f t="shared" si="368"/>
        <v/>
      </c>
      <c r="CS217" s="275">
        <f>VLOOKUP(C217,MOVI!C:DT,33,0)</f>
        <v>0</v>
      </c>
      <c r="CT217" s="275">
        <f>VLOOKUP(C217,FPT!B:CR,33,0)</f>
        <v>0</v>
      </c>
      <c r="CU217" t="str">
        <f t="shared" si="369"/>
        <v/>
      </c>
      <c r="CV217" s="275">
        <f>VLOOKUP(C217,MOVI!C:DT,34,0)</f>
        <v>0</v>
      </c>
      <c r="CW217" s="275">
        <f>VLOOKUP(C217,FPT!B:CU,34,0)</f>
        <v>0</v>
      </c>
      <c r="CX217" t="str">
        <f t="shared" si="370"/>
        <v/>
      </c>
      <c r="CY217" s="275">
        <f>VLOOKUP(C217,MOVI!C:DT,35,0)</f>
        <v>26</v>
      </c>
      <c r="CZ217" s="275">
        <f>VLOOKUP(C217,FPT!B:CX,35,0)</f>
        <v>26</v>
      </c>
      <c r="DA217" t="str">
        <f t="shared" si="371"/>
        <v/>
      </c>
      <c r="DB217" s="275">
        <f>VLOOKUP(C217,MOVI!C:DT,36,0)</f>
        <v>0</v>
      </c>
      <c r="DC217" s="275">
        <f>VLOOKUP(C217,FPT!B:DA,36,0)</f>
        <v>0</v>
      </c>
      <c r="DD217" t="str">
        <f t="shared" si="372"/>
        <v/>
      </c>
      <c r="DE217" s="275">
        <f>VLOOKUP(C217,MOVI!C:DT,37,0)</f>
        <v>20</v>
      </c>
      <c r="DF217" s="275">
        <f>VLOOKUP(C217,FPT!B:DD,37,0)</f>
        <v>20</v>
      </c>
      <c r="DG217" t="str">
        <f t="shared" si="373"/>
        <v/>
      </c>
      <c r="DH217" s="275">
        <f>VLOOKUP(C217,MOVI!C:DT,38,0)</f>
        <v>0</v>
      </c>
      <c r="DI217" s="275">
        <f>VLOOKUP(C217,FPT!B:DG,38,0)</f>
        <v>0</v>
      </c>
      <c r="DJ217" t="str">
        <f t="shared" si="374"/>
        <v/>
      </c>
      <c r="DK217" s="275">
        <f>VLOOKUP(C217,MOVI!C:DT,39,0)</f>
        <v>20</v>
      </c>
      <c r="DL217" s="275">
        <f>VLOOKUP(C217,FPT!B:DJ,39,0)</f>
        <v>20</v>
      </c>
      <c r="DM217" t="str">
        <f t="shared" si="375"/>
        <v/>
      </c>
      <c r="DN217" s="275">
        <f>VLOOKUP(C217,MOVI!C:DT,40,0)</f>
        <v>40</v>
      </c>
      <c r="DO217" s="275">
        <f>VLOOKUP(C217,FPT!B:DM,40,0)</f>
        <v>40</v>
      </c>
      <c r="DP217" t="str">
        <f t="shared" si="376"/>
        <v/>
      </c>
      <c r="DQ217" s="275">
        <f>VLOOKUP(C217,MOVI!C:DT,41,0)</f>
        <v>20</v>
      </c>
      <c r="DR217" s="275">
        <f>VLOOKUP(C217,FPT!B:DP,41,0)</f>
        <v>20</v>
      </c>
      <c r="DS217" t="str">
        <f t="shared" si="377"/>
        <v/>
      </c>
      <c r="DT217" s="275">
        <f>VLOOKUP(C217,MOVI!C:DT,42,0)</f>
        <v>5000000</v>
      </c>
      <c r="DU217" s="275">
        <f>ROUND(VLOOKUP(C217,FPT!B:DS,42,0),0)</f>
        <v>5000000</v>
      </c>
      <c r="DV217" t="str">
        <f t="shared" si="378"/>
        <v/>
      </c>
      <c r="DW217" s="275">
        <f>VLOOKUP(C217,MOVI!C:DT,43,0)</f>
        <v>0</v>
      </c>
      <c r="DX217" s="275">
        <f>VLOOKUP(C217,FPT!B:DV,43,0)</f>
        <v>0</v>
      </c>
      <c r="DY217" t="str">
        <f t="shared" si="379"/>
        <v/>
      </c>
      <c r="DZ217" s="275">
        <f>VLOOKUP(C217,MOVI!C:DT,44,0)</f>
        <v>961538</v>
      </c>
      <c r="EA217" s="275">
        <f>VLOOKUP(C217,FPT!B:DY,44,0)</f>
        <v>961538</v>
      </c>
      <c r="EB217" t="str">
        <f t="shared" si="380"/>
        <v/>
      </c>
      <c r="EC217" s="275">
        <f>VLOOKUP(C217,MOVI!C:DT,45,0)</f>
        <v>5961538</v>
      </c>
      <c r="ED217" s="275">
        <f>ROUND(VLOOKUP(C217,FPT!B:EB,45,0),0)</f>
        <v>5961538</v>
      </c>
      <c r="EE217" t="str">
        <f t="shared" si="381"/>
        <v/>
      </c>
      <c r="EF217" s="275">
        <f>VLOOKUP(C217,MOVI!C:DT,46,0)</f>
        <v>0</v>
      </c>
      <c r="EG217" s="275">
        <f>VLOOKUP(C217,FPT!B:EE,46,0)</f>
        <v>0</v>
      </c>
      <c r="EH217" t="str">
        <f t="shared" si="382"/>
        <v/>
      </c>
      <c r="EI217" s="275">
        <f>VLOOKUP(C217,MOVI!C:DT,47,0)</f>
        <v>0</v>
      </c>
      <c r="EJ217" s="275">
        <f>VLOOKUP(C217,FPT!B:EH,47,0)</f>
        <v>0</v>
      </c>
      <c r="EK217" t="str">
        <f t="shared" si="383"/>
        <v/>
      </c>
      <c r="EL217" s="275">
        <f>VLOOKUP(C217,MOVI!C:DT,48,0)</f>
        <v>0</v>
      </c>
      <c r="EM217" s="275">
        <f>VLOOKUP(C217,FPT!B:EK,48,0)</f>
        <v>0</v>
      </c>
      <c r="EN217" t="str">
        <f t="shared" si="384"/>
        <v/>
      </c>
      <c r="EO217" s="275">
        <f>VLOOKUP(C217,MOVI!C:DT,49,0)</f>
        <v>0</v>
      </c>
      <c r="EP217" s="275">
        <f>VLOOKUP(C217,FPT!B:EN,49,0)</f>
        <v>0</v>
      </c>
      <c r="EQ217" t="str">
        <f t="shared" si="385"/>
        <v/>
      </c>
      <c r="ER217" s="275">
        <f>VLOOKUP(C217,MOVI!C:DT,50,0)</f>
        <v>0</v>
      </c>
      <c r="ES217" s="275">
        <f>VLOOKUP(C217,FPT!B:EQ,50,0)</f>
        <v>0</v>
      </c>
      <c r="ET217" t="str">
        <f t="shared" si="386"/>
        <v/>
      </c>
      <c r="EU217" s="275">
        <f>VLOOKUP(C217,MOVI!C:DT,51,0)</f>
        <v>0</v>
      </c>
      <c r="EV217" s="275">
        <f>VLOOKUP(C217,FPT!B:ET,51,0)</f>
        <v>0</v>
      </c>
      <c r="EW217" t="str">
        <f t="shared" si="387"/>
        <v/>
      </c>
      <c r="EX217" s="275">
        <f>VLOOKUP(C217,MOVI!C:DT,52,0)</f>
        <v>0</v>
      </c>
      <c r="EY217" s="275">
        <f>VLOOKUP(C217,FPT!B:EW,52,0)</f>
        <v>0</v>
      </c>
      <c r="EZ217" t="str">
        <f t="shared" si="388"/>
        <v/>
      </c>
      <c r="FA217" s="275">
        <f>VLOOKUP(C217,MOVI!C:DT,53,0)</f>
        <v>0</v>
      </c>
      <c r="FB217" s="275">
        <f>VLOOKUP(C217,FPT!B:EZ,53,0)</f>
        <v>0</v>
      </c>
      <c r="FC217" t="str">
        <f t="shared" si="389"/>
        <v/>
      </c>
      <c r="FD217" s="275">
        <f>VLOOKUP(C217,MOVI!C:DT,54,0)</f>
        <v>0</v>
      </c>
      <c r="FE217" s="275">
        <f>VLOOKUP(C217,FPT!B:FC,54,0)</f>
        <v>0</v>
      </c>
      <c r="FF217" t="str">
        <f t="shared" si="390"/>
        <v/>
      </c>
      <c r="FG217" s="275">
        <f>VLOOKUP(C217,MOVI!C:DT,55,0)</f>
        <v>730000</v>
      </c>
      <c r="FH217" s="275">
        <f>VLOOKUP(C217,FPT!B:FF,55,0)</f>
        <v>730000</v>
      </c>
      <c r="FI217" t="str">
        <f t="shared" si="391"/>
        <v/>
      </c>
      <c r="FJ217" s="275">
        <f>VLOOKUP(C217,MOVI!C:DT,56,0)</f>
        <v>730000</v>
      </c>
      <c r="FK217" s="275">
        <f>VLOOKUP(C217,FPT!B:FI,56,0)</f>
        <v>730000</v>
      </c>
      <c r="FL217" t="str">
        <f t="shared" si="392"/>
        <v/>
      </c>
      <c r="FM217" s="275">
        <f>VLOOKUP(C217,MOVI!C:DT,57,0)</f>
        <v>331350</v>
      </c>
      <c r="FN217" s="275">
        <f>VLOOKUP(C217,FPT!B:FL,57,0)</f>
        <v>331350</v>
      </c>
      <c r="FO217" t="str">
        <f t="shared" si="393"/>
        <v/>
      </c>
      <c r="FP217" s="275">
        <f>VLOOKUP(C217,MOVI!C:DT,58,0)</f>
        <v>0</v>
      </c>
      <c r="FQ217" s="275">
        <f>VLOOKUP(C217,FPT!B:FO,58,0)</f>
        <v>0</v>
      </c>
      <c r="FR217" t="str">
        <f t="shared" si="394"/>
        <v/>
      </c>
      <c r="FS217" s="275">
        <f>VLOOKUP(C217,MOVI!C:DT,59,0)</f>
        <v>0</v>
      </c>
      <c r="FT217" s="275">
        <f>VLOOKUP(C217,FPT!B:FR,59,0)</f>
        <v>0</v>
      </c>
      <c r="FU217" t="str">
        <f t="shared" si="395"/>
        <v/>
      </c>
      <c r="FV217" s="275">
        <f>VLOOKUP(C217,MOVI!C:DT,60,0)</f>
        <v>0</v>
      </c>
      <c r="FW217" s="275">
        <f>VLOOKUP(C217,FPT!B:FU,60,0)</f>
        <v>0</v>
      </c>
      <c r="FX217" t="str">
        <f t="shared" si="396"/>
        <v/>
      </c>
      <c r="FY217" s="275">
        <f>VLOOKUP(C217,MOVI!C:DT,61,0)</f>
        <v>0</v>
      </c>
      <c r="FZ217" s="275">
        <f>VLOOKUP(C217,FPT!B:FX,61,0)</f>
        <v>0</v>
      </c>
      <c r="GA217" t="str">
        <f t="shared" si="397"/>
        <v/>
      </c>
      <c r="GB217" s="275">
        <f>VLOOKUP(C217,MOVI!C:DT,62,0)</f>
        <v>0</v>
      </c>
      <c r="GC217" s="275">
        <f>VLOOKUP(C217,FPT!B:GA,62,0)</f>
        <v>0</v>
      </c>
      <c r="GD217" t="str">
        <f t="shared" si="398"/>
        <v/>
      </c>
      <c r="GE217" s="275">
        <f>VLOOKUP(C217,MOVI!C:DT,63,0)</f>
        <v>0</v>
      </c>
      <c r="GF217" s="275">
        <f>VLOOKUP(C217,FPT!B:GD,63,0)</f>
        <v>0</v>
      </c>
      <c r="GG217" t="str">
        <f t="shared" si="399"/>
        <v/>
      </c>
      <c r="GH217" s="275">
        <f>VLOOKUP(C217,MOVI!C:DT,64,0)</f>
        <v>0</v>
      </c>
      <c r="GI217" s="275">
        <f>VLOOKUP(C217,FPT!B:GG,64,0)</f>
        <v>0</v>
      </c>
      <c r="GJ217" t="str">
        <f t="shared" si="400"/>
        <v/>
      </c>
      <c r="GK217" s="275">
        <f>VLOOKUP(C217,MOVI!C:DT,65,0)</f>
        <v>0</v>
      </c>
      <c r="GL217" s="275">
        <f>VLOOKUP(C217,FPT!B:GJ,65,0)</f>
        <v>0</v>
      </c>
      <c r="GM217" t="str">
        <f t="shared" si="401"/>
        <v/>
      </c>
      <c r="GN217" s="275">
        <f>VLOOKUP(C217,MOVI!C:DT,66,0)</f>
        <v>0</v>
      </c>
      <c r="GO217" s="275">
        <f>VLOOKUP(C217,FPT!B:GM,66,0)</f>
        <v>0</v>
      </c>
      <c r="GP217" t="str">
        <f t="shared" si="402"/>
        <v/>
      </c>
      <c r="GQ217" s="275">
        <f>VLOOKUP(C217,MOVI!C:DT,67,0)</f>
        <v>0</v>
      </c>
      <c r="GR217" s="275">
        <f>VLOOKUP(C217,FPT!B:GP,67,0)</f>
        <v>0</v>
      </c>
      <c r="GS217" t="str">
        <f t="shared" si="403"/>
        <v/>
      </c>
      <c r="GT217" s="275">
        <f>VLOOKUP(C217,MOVI!C:DT,68,0)</f>
        <v>0</v>
      </c>
      <c r="GU217" s="275">
        <f>VLOOKUP(C217,FPT!B:GS,68,0)</f>
        <v>0</v>
      </c>
      <c r="GV217" t="str">
        <f t="shared" si="404"/>
        <v/>
      </c>
      <c r="GW217" s="275">
        <f>VLOOKUP(C217,MOVI!C:DT,69,0)</f>
        <v>0</v>
      </c>
      <c r="GX217" s="275">
        <f>VLOOKUP(C217,FPT!B:GV,69,0)</f>
        <v>0</v>
      </c>
      <c r="GY217" t="str">
        <f t="shared" si="405"/>
        <v/>
      </c>
      <c r="GZ217" s="275">
        <f>VLOOKUP(C217,MOVI!C:DT,70,0)</f>
        <v>331350</v>
      </c>
      <c r="HA217" s="275">
        <f>VLOOKUP(C217,FPT!B:GY,70,0)</f>
        <v>331350</v>
      </c>
      <c r="HB217" t="str">
        <f t="shared" si="406"/>
        <v/>
      </c>
      <c r="HC217" s="275">
        <f>VLOOKUP(C217,MOVI!C:DT,71,0)</f>
        <v>7022888</v>
      </c>
      <c r="HD217" s="275">
        <f>ROUND(VLOOKUP(C217,FPT!B:HB,71,0),0)</f>
        <v>7022888</v>
      </c>
      <c r="HE217" t="str">
        <f t="shared" si="407"/>
        <v/>
      </c>
      <c r="HF217" s="275">
        <f>ROUND(VLOOKUP(C217,MOVI!C:DT,72,0),0)</f>
        <v>480769</v>
      </c>
      <c r="HG217" s="275">
        <f>ROUND(VLOOKUP(C217,FPT!B:HE,72,0),0)</f>
        <v>480769</v>
      </c>
      <c r="HH217" t="str">
        <f t="shared" si="408"/>
        <v/>
      </c>
      <c r="HI217" s="275">
        <f>VLOOKUP(C217,MOVI!C:DT,73,0)</f>
        <v>0</v>
      </c>
      <c r="HJ217" s="275">
        <f>VLOOKUP(C217,FPT!B:HH,73,0)</f>
        <v>0</v>
      </c>
      <c r="HK217" t="str">
        <f t="shared" si="409"/>
        <v/>
      </c>
      <c r="HL217" s="275">
        <f>VLOOKUP(C217,MOVI!C:DT,74,0)</f>
        <v>730000</v>
      </c>
      <c r="HM217" s="275">
        <f>VLOOKUP(C217,FPT!B:HK,74,0)</f>
        <v>730000</v>
      </c>
      <c r="HN217" t="str">
        <f t="shared" si="410"/>
        <v/>
      </c>
      <c r="HO217" s="275">
        <f>VLOOKUP(C217,MOVI!C:DT,75,0)</f>
        <v>11000000</v>
      </c>
      <c r="HP217" s="275">
        <f>VLOOKUP(C217,FPT!B:HN,75,0)</f>
        <v>11000000</v>
      </c>
      <c r="HQ217" t="str">
        <f t="shared" si="411"/>
        <v/>
      </c>
      <c r="HR217" s="275">
        <f>VLOOKUP(C217,MOVI!C:DT,76,0)</f>
        <v>0</v>
      </c>
      <c r="HS217" s="275">
        <f>VLOOKUP(C217,FPT!B:HQ,76,0)</f>
        <v>0</v>
      </c>
      <c r="HT217" t="str">
        <f t="shared" si="412"/>
        <v/>
      </c>
      <c r="HU217" s="275">
        <f>VLOOKUP(C217,MOVI!C:DT,77,0)</f>
        <v>0</v>
      </c>
      <c r="HV217" s="275">
        <f>VLOOKUP(C217,FPT!B:HT,77,0)</f>
        <v>0</v>
      </c>
      <c r="HW217" t="str">
        <f t="shared" si="413"/>
        <v/>
      </c>
      <c r="HX217" s="274">
        <f>VLOOKUP(C217,MOVI!C:CB,78,0)</f>
        <v>400000</v>
      </c>
      <c r="HY217" s="261">
        <f>VLOOKUP(C217,FPT!$B:$CA,78,0)</f>
        <v>400000</v>
      </c>
      <c r="HZ217" t="str">
        <f t="shared" si="414"/>
        <v/>
      </c>
      <c r="IA217" s="275">
        <f>VLOOKUP(C217,MOVI!C:CD,79,0)</f>
        <v>50000</v>
      </c>
      <c r="IB217" s="275">
        <f>VLOOKUP(C217,FPT!B:HZ,79,0)</f>
        <v>50000</v>
      </c>
      <c r="IC217" t="str">
        <f t="shared" si="415"/>
        <v/>
      </c>
      <c r="ID217" s="275">
        <f>VLOOKUP(C217,MOVI!C:CD,80,0)</f>
        <v>75000</v>
      </c>
      <c r="IE217" s="275">
        <f>VLOOKUP(C217,FPT!B:IC,80,0)</f>
        <v>75000</v>
      </c>
      <c r="IF217" t="str">
        <f t="shared" si="416"/>
        <v/>
      </c>
      <c r="IG217" s="275">
        <f>VLOOKUP(C217,MOVI!C:DT,81,0)</f>
        <v>0</v>
      </c>
      <c r="IH217" s="275">
        <f>VLOOKUP(C217,FPT!B:IF,81,0)</f>
        <v>0</v>
      </c>
      <c r="II217" t="str">
        <f t="shared" si="417"/>
        <v/>
      </c>
      <c r="IJ217" s="275">
        <f>VLOOKUP(C217,MOVI!C:DT,82,0)</f>
        <v>525000</v>
      </c>
      <c r="IK217" s="275">
        <f>VLOOKUP(C217,FPT!B:II,82,0)</f>
        <v>525000</v>
      </c>
      <c r="IL217" t="str">
        <f t="shared" si="418"/>
        <v/>
      </c>
      <c r="IM217" s="275">
        <f>ROUND(VLOOKUP(C217,MOVI!C:DT,83,0),0)</f>
        <v>12735769</v>
      </c>
      <c r="IN217" s="275">
        <f>ROUND(VLOOKUP(C217,FPT!B:IL,83,0),0)</f>
        <v>12735769</v>
      </c>
      <c r="IO217" t="str">
        <f t="shared" si="419"/>
        <v/>
      </c>
      <c r="IP217" s="275">
        <f>VLOOKUP(C217,MOVI!C:DT,84,0)</f>
        <v>0</v>
      </c>
      <c r="IQ217" s="275">
        <f>VLOOKUP(C217,FPT!B:IO,84,0)</f>
        <v>0</v>
      </c>
      <c r="IR217" t="str">
        <f t="shared" si="420"/>
        <v/>
      </c>
      <c r="IS217" s="275">
        <f>ROUND(VLOOKUP(C217,MOVI!C:DT,85,0),0)</f>
        <v>0</v>
      </c>
      <c r="IT217" s="275">
        <f>ROUND(VLOOKUP(C217,FPT!B:IR,85,0),0)</f>
        <v>0</v>
      </c>
      <c r="IU217" t="str">
        <f t="shared" si="421"/>
        <v/>
      </c>
      <c r="IV217" s="275">
        <f>VLOOKUP(C217,MOVI!C:DT,86,0)</f>
        <v>0</v>
      </c>
      <c r="IW217" s="275">
        <f>VLOOKUP(C217,FPT!B:IU,86,0)</f>
        <v>0</v>
      </c>
      <c r="IX217" t="str">
        <f t="shared" si="422"/>
        <v/>
      </c>
      <c r="IY217" s="275">
        <f>ROUND(VLOOKUP(C217,MOVI!C:DT,87,0),0)</f>
        <v>0</v>
      </c>
      <c r="IZ217" s="275">
        <f>ROUND(VLOOKUP(C217,FPT!B:IX,87,0),0)</f>
        <v>0</v>
      </c>
      <c r="JA217" t="str">
        <f t="shared" si="423"/>
        <v/>
      </c>
      <c r="JB217" s="275">
        <f>VLOOKUP(C217,MOVI!C:DT,88,0)</f>
        <v>0</v>
      </c>
      <c r="JC217" s="275">
        <f>VLOOKUP(C217,FPT!B:JA,88,0)</f>
        <v>0</v>
      </c>
      <c r="JD217" t="str">
        <f t="shared" si="424"/>
        <v/>
      </c>
      <c r="JE217" s="275">
        <f>VLOOKUP(C217,MOVI!C:DT,89,0)</f>
        <v>50000</v>
      </c>
      <c r="JF217" s="275">
        <f>VLOOKUP(C217,FPT!B:JD,89,0)</f>
        <v>50000</v>
      </c>
      <c r="JG217" t="str">
        <f t="shared" si="425"/>
        <v/>
      </c>
      <c r="JH217" s="275">
        <f>VLOOKUP(C217,MOVI!C:DT,90,0)</f>
        <v>0</v>
      </c>
      <c r="JI217" s="275">
        <f>VLOOKUP(C217,FPT!B:JG,90,0)</f>
        <v>0</v>
      </c>
      <c r="JJ217" t="str">
        <f t="shared" si="426"/>
        <v/>
      </c>
      <c r="JK217" s="275">
        <f>VLOOKUP(C217,MOVI!C:DT,91,0)</f>
        <v>0</v>
      </c>
      <c r="JL217" s="275">
        <f>VLOOKUP(C217,FPT!B:JJ,91,0)</f>
        <v>0</v>
      </c>
      <c r="JM217" t="str">
        <f t="shared" si="427"/>
        <v/>
      </c>
      <c r="JN217" s="275">
        <f>VLOOKUP(C217,MOVI!C:DT,92,0)</f>
        <v>478000</v>
      </c>
      <c r="JO217" s="275">
        <f>VLOOKUP(C217,FPT!B:JM,92,0)</f>
        <v>478000</v>
      </c>
      <c r="JP217" t="str">
        <f t="shared" si="428"/>
        <v/>
      </c>
      <c r="JQ217" s="275">
        <f>VLOOKUP(C217,MOVI!C:DT,93,0)</f>
        <v>0</v>
      </c>
      <c r="JR217" s="275">
        <f>VLOOKUP(C217,FPT!B:JP,93,0)</f>
        <v>0</v>
      </c>
      <c r="JS217" t="str">
        <f t="shared" si="429"/>
        <v/>
      </c>
      <c r="JT217" s="275">
        <f>VLOOKUP(C217,MOVI!C:DT,94,0)</f>
        <v>528000</v>
      </c>
      <c r="JU217" s="275">
        <f>VLOOKUP(C217,FPT!B:JS,94,0)</f>
        <v>528000</v>
      </c>
      <c r="JV217" t="str">
        <f t="shared" si="430"/>
        <v/>
      </c>
      <c r="JW217" s="275">
        <f>VLOOKUP(C217,MOVI!C:DT,95,0)</f>
        <v>5969888</v>
      </c>
      <c r="JX217" s="275">
        <f>VLOOKUP(C217,FPT!B:JV,95,0)</f>
        <v>5969888</v>
      </c>
      <c r="JY217" t="str">
        <f t="shared" si="431"/>
        <v/>
      </c>
      <c r="JZ217" s="275">
        <f>VLOOKUP(C217,MOVI!C:DT,96,0)</f>
        <v>0</v>
      </c>
      <c r="KA217" s="275">
        <f>VLOOKUP(C217,FPT!B:JY,96,0)</f>
        <v>0</v>
      </c>
      <c r="KB217" t="str">
        <f t="shared" si="432"/>
        <v/>
      </c>
      <c r="KC217" s="275">
        <f>VLOOKUP(C217,MOVI!C:DT,97,0)</f>
        <v>5969888</v>
      </c>
      <c r="KD217" s="275">
        <f>VLOOKUP(C217,FPT!B:KB,97,0)</f>
        <v>5969888</v>
      </c>
      <c r="KE217" t="str">
        <f t="shared" si="433"/>
        <v/>
      </c>
      <c r="KF217" s="275">
        <f>VLOOKUP(C217,MOVI!C:DT,98,0)</f>
        <v>850000.00000000012</v>
      </c>
      <c r="KG217" s="275">
        <f>VLOOKUP(C217,FPT!B:KE,98,0)</f>
        <v>850000</v>
      </c>
      <c r="KH217" t="str">
        <f t="shared" si="434"/>
        <v/>
      </c>
      <c r="KI217" s="275">
        <f>VLOOKUP(C217,MOVI!C:DT,99,0)</f>
        <v>0</v>
      </c>
      <c r="KJ217" s="275">
        <f>VLOOKUP(C217,FPT!B:KH,99,0)</f>
        <v>0</v>
      </c>
      <c r="KK217" t="str">
        <f t="shared" si="435"/>
        <v/>
      </c>
      <c r="KL217" s="275">
        <f>VLOOKUP(C217,MOVI!C:DT,100,0)</f>
        <v>150000</v>
      </c>
      <c r="KM217" s="275">
        <f>VLOOKUP(C217,FPT!B:KK,100,0)</f>
        <v>150000</v>
      </c>
      <c r="KN217" t="str">
        <f t="shared" si="436"/>
        <v/>
      </c>
      <c r="KO217" s="275">
        <f>VLOOKUP(C217,MOVI!C:DT,101,0)</f>
        <v>0</v>
      </c>
      <c r="KP217" s="275">
        <f>VLOOKUP(C217,FPT!B:KN,101,0)</f>
        <v>0</v>
      </c>
      <c r="KQ217" t="str">
        <f t="shared" si="437"/>
        <v/>
      </c>
      <c r="KR217" s="275">
        <f>VLOOKUP(C217,MOVI!C:DT,102,0)</f>
        <v>0</v>
      </c>
      <c r="KS217" s="275">
        <f>VLOOKUP(C217,FPT!B:KQ,102,0)</f>
        <v>0</v>
      </c>
      <c r="KT217" t="str">
        <f t="shared" si="438"/>
        <v/>
      </c>
      <c r="KU217" s="275">
        <f>VLOOKUP(C217,MOVI!C:DT,103,0)</f>
        <v>1000000.0000000001</v>
      </c>
      <c r="KV217" s="275">
        <f>VLOOKUP(C217,FPT!B:KT,103,0)</f>
        <v>1000000</v>
      </c>
      <c r="KW217" t="str">
        <f t="shared" si="439"/>
        <v/>
      </c>
      <c r="KX217" s="275">
        <f>VLOOKUP(C217,MOVI!C:DT,104,0)</f>
        <v>1525000</v>
      </c>
      <c r="KY217" s="275">
        <f>VLOOKUP(C217,FPT!B:KW,104,0)</f>
        <v>1525000</v>
      </c>
      <c r="KZ217" t="str">
        <f t="shared" si="440"/>
        <v/>
      </c>
      <c r="LA217" s="275">
        <f>VLOOKUP(C217,MOVI!C:DT,105,0)</f>
        <v>100000</v>
      </c>
      <c r="LB217" s="275">
        <f>VLOOKUP(C217,FPT!B:KZ,105,0)</f>
        <v>100000</v>
      </c>
      <c r="LC217" t="str">
        <f t="shared" si="441"/>
        <v/>
      </c>
      <c r="LD217" s="275">
        <f>VLOOKUP(C217,MOVI!C:DT,106,0)</f>
        <v>8122888</v>
      </c>
      <c r="LE217" s="275">
        <f>VLOOKUP(C217,FPT!B:LC,106,0)</f>
        <v>8122888</v>
      </c>
      <c r="LF217" t="str">
        <f t="shared" si="442"/>
        <v/>
      </c>
      <c r="LG217" s="273">
        <f>VLOOKUP(C217,MOVI!C:DT,107,0)</f>
        <v>0</v>
      </c>
      <c r="LH217" s="273">
        <f>VLOOKUP(C217,FPT!B:LF,107,0)</f>
        <v>0</v>
      </c>
      <c r="LI217" t="str">
        <f t="shared" si="443"/>
        <v/>
      </c>
      <c r="LJ217" t="str">
        <f>VLOOKUP(C217,MOVI!C:DV,108,0)</f>
        <v>MoviSouthSales</v>
      </c>
      <c r="LK217" s="252" t="str">
        <f>VLOOKUP(C217,FPT!B:LI,108,0)</f>
        <v>MoviSouthSales</v>
      </c>
      <c r="LL217" t="str">
        <f t="shared" si="444"/>
        <v/>
      </c>
      <c r="LM217" s="275">
        <f>ROUND(VLOOKUP(C217,MOVI!C:DV,109,0),0)</f>
        <v>416667</v>
      </c>
      <c r="LN217" s="275">
        <f>ROUND(VLOOKUP(C217,FPT!B:LL,109,0),0)</f>
        <v>416667</v>
      </c>
      <c r="LO217" t="str">
        <f t="shared" si="445"/>
        <v/>
      </c>
      <c r="LP217" t="str">
        <f>VLOOKUP(C217,MOVI!C:DV,110,0)</f>
        <v>HO</v>
      </c>
      <c r="LQ217" s="247" t="str">
        <f>VLOOKUP(C217,FPT!B:LO,110,0)</f>
        <v>HO</v>
      </c>
      <c r="LR217" t="str">
        <f t="shared" si="446"/>
        <v/>
      </c>
      <c r="LS217">
        <f>MOVI!DI212</f>
        <v>22</v>
      </c>
      <c r="LV217">
        <f>MOVI!DJ212</f>
        <v>0</v>
      </c>
      <c r="LW217">
        <f>MOVI!DK212</f>
        <v>0</v>
      </c>
      <c r="LX217" t="str">
        <f>MOVI!DL212</f>
        <v>x</v>
      </c>
      <c r="LY217">
        <f>MOVI!DM212</f>
        <v>0</v>
      </c>
      <c r="LZ217">
        <f>MOVI!DN212</f>
        <v>50000</v>
      </c>
      <c r="MA217">
        <f>MOVI!DO212</f>
        <v>0</v>
      </c>
      <c r="MB217" t="str">
        <f>MOVI!DP212</f>
        <v>HO</v>
      </c>
      <c r="MC217">
        <f>MOVI!DQ212</f>
        <v>0</v>
      </c>
      <c r="MD217">
        <f>MOVI!DR212</f>
        <v>0</v>
      </c>
      <c r="ME217" t="str">
        <f>VLOOKUP(C217,MOVI!C:DV,121,0)</f>
        <v>Group 1</v>
      </c>
      <c r="MF217" s="252" t="str">
        <f>VLOOKUP(C217,FPT!B:MD,111,0)</f>
        <v>Group 1</v>
      </c>
      <c r="MG217" t="str">
        <f t="shared" si="339"/>
        <v/>
      </c>
      <c r="MH217" t="str">
        <f>VLOOKUP(C217,MOVI!C:DT,122,0)</f>
        <v>MoviSouthGroup 1</v>
      </c>
      <c r="MI217" s="252" t="str">
        <f>VLOOKUP(C217,FPT!B:DS,112,0)</f>
        <v>MoviSouthGroup 1</v>
      </c>
      <c r="MJ217" t="str">
        <f t="shared" si="447"/>
        <v/>
      </c>
    </row>
    <row r="218" spans="1:348" x14ac:dyDescent="0.25">
      <c r="A218">
        <v>210</v>
      </c>
      <c r="B218" s="48">
        <v>6057</v>
      </c>
      <c r="C218" s="271" t="s">
        <v>1091</v>
      </c>
      <c r="D218" t="str">
        <f>VLOOKUP(C218,MOVI!C:D,2,0)</f>
        <v>Tạ Bảo Trọng</v>
      </c>
      <c r="E218" t="str">
        <f>VLOOKUP(C218,FPT!B:C,2,0)</f>
        <v>Tạ Bảo Trọng</v>
      </c>
      <c r="F218" t="str">
        <f t="shared" si="340"/>
        <v/>
      </c>
      <c r="G218" t="str">
        <f>VLOOKUP(C218,MOVI!C:E,3,0)</f>
        <v>Sales</v>
      </c>
      <c r="H218" t="str">
        <f>VLOOKUP(C218,FPT!B:F,3,0)</f>
        <v>Sales</v>
      </c>
      <c r="I218" t="str">
        <f t="shared" si="341"/>
        <v/>
      </c>
      <c r="J218" t="str">
        <f>VLOOKUP(C218,MOVI!C:H,4,0)</f>
        <v>Telesales</v>
      </c>
      <c r="K218" t="str">
        <f>VLOOKUP(C218,FPT!B:I,4,0)</f>
        <v>Telesales</v>
      </c>
      <c r="L218" t="str">
        <f t="shared" si="342"/>
        <v/>
      </c>
      <c r="M218" t="str">
        <f>VLOOKUP(C218,MOVI!C:DT,5,0)</f>
        <v>Associate</v>
      </c>
      <c r="N218" t="str">
        <f>VLOOKUP(C218,FPT!B:L,5,0)</f>
        <v>Associate</v>
      </c>
      <c r="O218" t="str">
        <f t="shared" si="343"/>
        <v/>
      </c>
      <c r="P218" t="str">
        <f>VLOOKUP(C218,MOVI!C:DT,6,0)</f>
        <v>Telesales</v>
      </c>
      <c r="Q218" t="str">
        <f>VLOOKUP(C218,FPT!B:O,6,0)</f>
        <v>Telesales</v>
      </c>
      <c r="R218" t="str">
        <f t="shared" si="344"/>
        <v/>
      </c>
      <c r="S218" t="str">
        <f>VLOOKUP(C218,MOVI!C:DT,7,0)</f>
        <v>South</v>
      </c>
      <c r="T218" t="str">
        <f>VLOOKUP(C218,FPT!B:R,7,0)</f>
        <v>South</v>
      </c>
      <c r="U218" t="str">
        <f t="shared" si="345"/>
        <v/>
      </c>
      <c r="V218" t="str">
        <f>VLOOKUP(C218,MOVI!C:DT,8,0)</f>
        <v>Movi</v>
      </c>
      <c r="W218" t="str">
        <f>VLOOKUP(C218,FPT!B:U,8,0)</f>
        <v>Movi</v>
      </c>
      <c r="X218" t="str">
        <f t="shared" si="346"/>
        <v/>
      </c>
      <c r="Y218" t="str">
        <f>VLOOKUP(C218,MOVI!C:DT,9,0)</f>
        <v>Full-time</v>
      </c>
      <c r="Z218" t="str">
        <f>VLOOKUP(C218,FPT!B:X,9,0)</f>
        <v>Full-time</v>
      </c>
      <c r="AA218" t="str">
        <f t="shared" si="347"/>
        <v/>
      </c>
      <c r="AB218" t="str">
        <f>VLOOKUP(C218,MOVI!C:DT,10,0)</f>
        <v>Permanent</v>
      </c>
      <c r="AC218" t="str">
        <f>VLOOKUP(C218,FPT!B:AA,10,0)</f>
        <v>Permanent</v>
      </c>
      <c r="AD218" t="str">
        <f t="shared" si="348"/>
        <v/>
      </c>
      <c r="AE218" s="247">
        <f>VLOOKUP(C218,MOVI!C:DT,11,0)</f>
        <v>44253</v>
      </c>
      <c r="AF218" s="247">
        <f>VLOOKUP(C218,FPT!B:AD,11,0)</f>
        <v>44253</v>
      </c>
      <c r="AG218" t="str">
        <f t="shared" si="349"/>
        <v/>
      </c>
      <c r="AH218" s="260" t="str">
        <f>VLOOKUP(C218,MOVI!C:DT,12,0)</f>
        <v/>
      </c>
      <c r="AI218" s="260"/>
      <c r="AJ218" t="str">
        <f t="shared" si="449"/>
        <v/>
      </c>
      <c r="AK218">
        <f>VLOOKUP(C218,MOVI!C:DT,13,0)</f>
        <v>0</v>
      </c>
      <c r="AL218" s="247">
        <f>VLOOKUP(C218,FPT!B:AJ,13,0)</f>
        <v>0</v>
      </c>
      <c r="AM218" t="str">
        <f t="shared" si="448"/>
        <v/>
      </c>
      <c r="AN218" s="247">
        <f>VLOOKUP(C218,MOVI!C:DT,14,0)</f>
        <v>0</v>
      </c>
      <c r="AO218" s="247">
        <f>VLOOKUP(C218,FPT!B:AM,14,0)</f>
        <v>0</v>
      </c>
      <c r="AP218" t="str">
        <f t="shared" si="350"/>
        <v/>
      </c>
      <c r="AQ218" t="str">
        <f>VLOOKUP(C218,MOVI!C:DT,15,0)</f>
        <v>LC</v>
      </c>
      <c r="AR218" s="247" t="str">
        <f>VLOOKUP(C218,FPT!B:AP,15,0)</f>
        <v>LC</v>
      </c>
      <c r="AS218" t="str">
        <f t="shared" si="351"/>
        <v/>
      </c>
      <c r="AT218" s="282" t="str">
        <f>VLOOKUP(C218,MOVI!C:DT,16,0)</f>
        <v>LTTP</v>
      </c>
      <c r="AU218" s="247" t="str">
        <f>VLOOKUP(C218,FPT!B:AS,16,0)</f>
        <v>LTTP</v>
      </c>
      <c r="AV218" t="str">
        <f t="shared" si="352"/>
        <v/>
      </c>
      <c r="AW218" t="str">
        <f>VLOOKUP(C218,MOVI!C:DT,17,0)</f>
        <v>L</v>
      </c>
      <c r="AX218" s="247" t="str">
        <f>VLOOKUP(C218,FPT!B:AV,17,0)</f>
        <v>L</v>
      </c>
      <c r="AY218" t="str">
        <f t="shared" si="353"/>
        <v/>
      </c>
      <c r="AZ218">
        <f>VLOOKUP(C218,MOVI!C:DT,18,0)</f>
        <v>0</v>
      </c>
      <c r="BA218" s="247">
        <f>VLOOKUP(C218,FPT!B:AY,18,0)</f>
        <v>0</v>
      </c>
      <c r="BB218" t="str">
        <f t="shared" si="354"/>
        <v/>
      </c>
      <c r="BC218" s="275">
        <f>VLOOKUP(C218,MOVI!C:DT,19,0)</f>
        <v>5000000</v>
      </c>
      <c r="BD218" s="275">
        <f>VLOOKUP(C218,FPT!B:BB,19,0)</f>
        <v>5000000</v>
      </c>
      <c r="BE218" t="str">
        <f t="shared" si="355"/>
        <v/>
      </c>
      <c r="BF218">
        <f>VLOOKUP(C218,MOVI!C:DT,20,0)</f>
        <v>0</v>
      </c>
      <c r="BG218" s="252">
        <f>VLOOKUP(C218,FPT!B:BE,20,0)</f>
        <v>0</v>
      </c>
      <c r="BH218" t="str">
        <f t="shared" si="356"/>
        <v/>
      </c>
      <c r="BI218" s="275">
        <f>VLOOKUP(C218,MOVI!C:DT,21,0)</f>
        <v>5000000</v>
      </c>
      <c r="BJ218" s="275">
        <f>VLOOKUP(C218,FPT!B:BH,21,0)</f>
        <v>5000000</v>
      </c>
      <c r="BK218" t="str">
        <f t="shared" si="357"/>
        <v/>
      </c>
      <c r="BL218" s="275">
        <f>VLOOKUP(C218,MOVI!C:DT,22,0)</f>
        <v>0</v>
      </c>
      <c r="BM218" s="275">
        <f>VLOOKUP(C218,FPT!B:BK,22,0)</f>
        <v>0</v>
      </c>
      <c r="BN218" t="str">
        <f t="shared" si="358"/>
        <v/>
      </c>
      <c r="BO218" s="275">
        <f>VLOOKUP(C218,MOVI!C:DT,23,0)</f>
        <v>0</v>
      </c>
      <c r="BP218" s="275">
        <f>VLOOKUP(C218,FPT!B:BN,23,0)</f>
        <v>0</v>
      </c>
      <c r="BQ218" t="str">
        <f t="shared" si="359"/>
        <v/>
      </c>
      <c r="BR218" s="275">
        <f>VLOOKUP(C218,MOVI!C:DT,24,0)</f>
        <v>0</v>
      </c>
      <c r="BS218" s="275">
        <f>VLOOKUP(C218,FPT!B:BQ,24,0)</f>
        <v>0</v>
      </c>
      <c r="BT218" t="str">
        <f t="shared" si="360"/>
        <v/>
      </c>
      <c r="BU218" s="275">
        <f>VLOOKUP(C218,MOVI!C:DT,25,0)</f>
        <v>0</v>
      </c>
      <c r="BV218" s="275">
        <f>VLOOKUP(C218,FPT!B:BT,25,0)</f>
        <v>0</v>
      </c>
      <c r="BW218" t="str">
        <f t="shared" si="361"/>
        <v/>
      </c>
      <c r="BX218" s="275">
        <f>VLOOKUP(C218,MOVI!C:DT,26,0)</f>
        <v>0</v>
      </c>
      <c r="BY218" s="275">
        <f>VLOOKUP(C218,FPT!B:BW,26,0)</f>
        <v>0</v>
      </c>
      <c r="BZ218" t="str">
        <f t="shared" si="362"/>
        <v/>
      </c>
      <c r="CA218" s="275">
        <f>VLOOKUP(C218,MOVI!C:DT,27,0)</f>
        <v>730000</v>
      </c>
      <c r="CB218" s="275">
        <f>VLOOKUP(C218,FPT!B:BZ,27,0)</f>
        <v>730000</v>
      </c>
      <c r="CC218" t="str">
        <f t="shared" si="363"/>
        <v/>
      </c>
      <c r="CD218" s="275">
        <f>VLOOKUP(C218,MOVI!C:DT,28,0)</f>
        <v>730000</v>
      </c>
      <c r="CE218" s="275">
        <f>VLOOKUP(C218,FPT!B:CC,28,0)</f>
        <v>730000</v>
      </c>
      <c r="CF218" t="str">
        <f t="shared" si="364"/>
        <v/>
      </c>
      <c r="CG218" t="str">
        <f>VLOOKUP(C218,MOVI!C:DT,29,0)</f>
        <v>CN</v>
      </c>
      <c r="CH218" s="252" t="str">
        <f>VLOOKUP(C218,FPT!B:CF,29,0)</f>
        <v>CN</v>
      </c>
      <c r="CI218" t="str">
        <f t="shared" si="365"/>
        <v/>
      </c>
      <c r="CJ218">
        <f>VLOOKUP(C218,MOVI!C:DT,30,0)</f>
        <v>26</v>
      </c>
      <c r="CK218" s="252">
        <f>VLOOKUP(C218,FPT!B:CI,30,0)</f>
        <v>26</v>
      </c>
      <c r="CL218" t="str">
        <f t="shared" si="366"/>
        <v/>
      </c>
      <c r="CM218">
        <f>VLOOKUP(C218,MOVI!C:DT,31,0)</f>
        <v>24</v>
      </c>
      <c r="CN218" s="252">
        <f>VLOOKUP(C218,FPT!B:CL,31,0)</f>
        <v>24</v>
      </c>
      <c r="CO218" t="str">
        <f t="shared" si="367"/>
        <v/>
      </c>
      <c r="CP218" s="275">
        <f>VLOOKUP(C218,MOVI!C:DT,32,0)</f>
        <v>0</v>
      </c>
      <c r="CQ218" s="275">
        <f>VLOOKUP(C218,FPT!B:CO,32,0)</f>
        <v>0</v>
      </c>
      <c r="CR218" t="str">
        <f t="shared" si="368"/>
        <v/>
      </c>
      <c r="CS218" s="275">
        <f>VLOOKUP(C218,MOVI!C:DT,33,0)</f>
        <v>0</v>
      </c>
      <c r="CT218" s="275">
        <f>VLOOKUP(C218,FPT!B:CR,33,0)</f>
        <v>0</v>
      </c>
      <c r="CU218" t="str">
        <f t="shared" si="369"/>
        <v/>
      </c>
      <c r="CV218" s="275">
        <f>VLOOKUP(C218,MOVI!C:DT,34,0)</f>
        <v>0</v>
      </c>
      <c r="CW218" s="275">
        <f>VLOOKUP(C218,FPT!B:CU,34,0)</f>
        <v>0</v>
      </c>
      <c r="CX218" t="str">
        <f t="shared" si="370"/>
        <v/>
      </c>
      <c r="CY218" s="275">
        <f>VLOOKUP(C218,MOVI!C:DT,35,0)</f>
        <v>24</v>
      </c>
      <c r="CZ218" s="275">
        <f>VLOOKUP(C218,FPT!B:CX,35,0)</f>
        <v>24</v>
      </c>
      <c r="DA218" t="str">
        <f t="shared" si="371"/>
        <v/>
      </c>
      <c r="DB218" s="275">
        <f>VLOOKUP(C218,MOVI!C:DT,36,0)</f>
        <v>0</v>
      </c>
      <c r="DC218" s="275">
        <f>VLOOKUP(C218,FPT!B:DA,36,0)</f>
        <v>0</v>
      </c>
      <c r="DD218" t="str">
        <f t="shared" si="372"/>
        <v/>
      </c>
      <c r="DE218" s="275">
        <f>VLOOKUP(C218,MOVI!C:DT,37,0)</f>
        <v>0</v>
      </c>
      <c r="DF218" s="275">
        <f>VLOOKUP(C218,FPT!B:DD,37,0)</f>
        <v>0</v>
      </c>
      <c r="DG218" t="str">
        <f t="shared" si="373"/>
        <v/>
      </c>
      <c r="DH218" s="275">
        <f>VLOOKUP(C218,MOVI!C:DT,38,0)</f>
        <v>0</v>
      </c>
      <c r="DI218" s="275">
        <f>VLOOKUP(C218,FPT!B:DG,38,0)</f>
        <v>0</v>
      </c>
      <c r="DJ218" t="str">
        <f t="shared" si="374"/>
        <v/>
      </c>
      <c r="DK218" s="275">
        <f>VLOOKUP(C218,MOVI!C:DT,39,0)</f>
        <v>0</v>
      </c>
      <c r="DL218" s="275">
        <f>VLOOKUP(C218,FPT!B:DJ,39,0)</f>
        <v>0</v>
      </c>
      <c r="DM218" t="str">
        <f t="shared" si="375"/>
        <v/>
      </c>
      <c r="DN218" s="275">
        <f>VLOOKUP(C218,MOVI!C:DT,40,0)</f>
        <v>0</v>
      </c>
      <c r="DO218" s="275">
        <f>VLOOKUP(C218,FPT!B:DM,40,0)</f>
        <v>0</v>
      </c>
      <c r="DP218" t="str">
        <f t="shared" si="376"/>
        <v/>
      </c>
      <c r="DQ218" s="275">
        <f>VLOOKUP(C218,MOVI!C:DT,41,0)</f>
        <v>0</v>
      </c>
      <c r="DR218" s="275">
        <f>VLOOKUP(C218,FPT!B:DP,41,0)</f>
        <v>0</v>
      </c>
      <c r="DS218" t="str">
        <f t="shared" si="377"/>
        <v/>
      </c>
      <c r="DT218" s="275">
        <f>VLOOKUP(C218,MOVI!C:DT,42,0)</f>
        <v>4615385</v>
      </c>
      <c r="DU218" s="275">
        <f>ROUND(VLOOKUP(C218,FPT!B:DS,42,0),0)</f>
        <v>4615385</v>
      </c>
      <c r="DV218" t="str">
        <f t="shared" si="378"/>
        <v/>
      </c>
      <c r="DW218" s="275">
        <f>VLOOKUP(C218,MOVI!C:DT,43,0)</f>
        <v>0</v>
      </c>
      <c r="DX218" s="275">
        <f>VLOOKUP(C218,FPT!B:DV,43,0)</f>
        <v>0</v>
      </c>
      <c r="DY218" t="str">
        <f t="shared" si="379"/>
        <v/>
      </c>
      <c r="DZ218" s="275">
        <f>VLOOKUP(C218,MOVI!C:DT,44,0)</f>
        <v>0</v>
      </c>
      <c r="EA218" s="275">
        <f>VLOOKUP(C218,FPT!B:DY,44,0)</f>
        <v>0</v>
      </c>
      <c r="EB218" t="str">
        <f t="shared" si="380"/>
        <v/>
      </c>
      <c r="EC218" s="275">
        <f>VLOOKUP(C218,MOVI!C:DT,45,0)</f>
        <v>4615385</v>
      </c>
      <c r="ED218" s="275">
        <f>ROUND(VLOOKUP(C218,FPT!B:EB,45,0),0)</f>
        <v>4615385</v>
      </c>
      <c r="EE218" t="str">
        <f t="shared" si="381"/>
        <v/>
      </c>
      <c r="EF218" s="275">
        <f>VLOOKUP(C218,MOVI!C:DT,46,0)</f>
        <v>0</v>
      </c>
      <c r="EG218" s="275">
        <f>VLOOKUP(C218,FPT!B:EE,46,0)</f>
        <v>0</v>
      </c>
      <c r="EH218" t="str">
        <f t="shared" si="382"/>
        <v/>
      </c>
      <c r="EI218" s="275">
        <f>VLOOKUP(C218,MOVI!C:DT,47,0)</f>
        <v>0</v>
      </c>
      <c r="EJ218" s="275">
        <f>VLOOKUP(C218,FPT!B:EH,47,0)</f>
        <v>0</v>
      </c>
      <c r="EK218" t="str">
        <f t="shared" si="383"/>
        <v/>
      </c>
      <c r="EL218" s="275">
        <f>VLOOKUP(C218,MOVI!C:DT,48,0)</f>
        <v>0</v>
      </c>
      <c r="EM218" s="275">
        <f>VLOOKUP(C218,FPT!B:EK,48,0)</f>
        <v>0</v>
      </c>
      <c r="EN218" t="str">
        <f t="shared" si="384"/>
        <v/>
      </c>
      <c r="EO218" s="275">
        <f>VLOOKUP(C218,MOVI!C:DT,49,0)</f>
        <v>0</v>
      </c>
      <c r="EP218" s="275">
        <f>VLOOKUP(C218,FPT!B:EN,49,0)</f>
        <v>0</v>
      </c>
      <c r="EQ218" t="str">
        <f t="shared" si="385"/>
        <v/>
      </c>
      <c r="ER218" s="275">
        <f>VLOOKUP(C218,MOVI!C:DT,50,0)</f>
        <v>0</v>
      </c>
      <c r="ES218" s="275">
        <f>VLOOKUP(C218,FPT!B:EQ,50,0)</f>
        <v>0</v>
      </c>
      <c r="ET218" t="str">
        <f t="shared" si="386"/>
        <v/>
      </c>
      <c r="EU218" s="275">
        <f>VLOOKUP(C218,MOVI!C:DT,51,0)</f>
        <v>0</v>
      </c>
      <c r="EV218" s="275">
        <f>VLOOKUP(C218,FPT!B:ET,51,0)</f>
        <v>0</v>
      </c>
      <c r="EW218" t="str">
        <f t="shared" si="387"/>
        <v/>
      </c>
      <c r="EX218" s="275">
        <f>VLOOKUP(C218,MOVI!C:DT,52,0)</f>
        <v>0</v>
      </c>
      <c r="EY218" s="275">
        <f>VLOOKUP(C218,FPT!B:EW,52,0)</f>
        <v>0</v>
      </c>
      <c r="EZ218" t="str">
        <f t="shared" si="388"/>
        <v/>
      </c>
      <c r="FA218" s="275">
        <f>VLOOKUP(C218,MOVI!C:DT,53,0)</f>
        <v>0</v>
      </c>
      <c r="FB218" s="275">
        <f>VLOOKUP(C218,FPT!B:EZ,53,0)</f>
        <v>0</v>
      </c>
      <c r="FC218" t="str">
        <f t="shared" si="389"/>
        <v/>
      </c>
      <c r="FD218" s="275">
        <f>VLOOKUP(C218,MOVI!C:DT,54,0)</f>
        <v>0</v>
      </c>
      <c r="FE218" s="275">
        <f>VLOOKUP(C218,FPT!B:FC,54,0)</f>
        <v>0</v>
      </c>
      <c r="FF218" t="str">
        <f t="shared" si="390"/>
        <v/>
      </c>
      <c r="FG218" s="275">
        <f>VLOOKUP(C218,MOVI!C:DT,55,0)</f>
        <v>673846</v>
      </c>
      <c r="FH218" s="275">
        <f>VLOOKUP(C218,FPT!B:FF,55,0)</f>
        <v>673846</v>
      </c>
      <c r="FI218" t="str">
        <f t="shared" si="391"/>
        <v/>
      </c>
      <c r="FJ218" s="275">
        <f>VLOOKUP(C218,MOVI!C:DT,56,0)</f>
        <v>673846</v>
      </c>
      <c r="FK218" s="275">
        <f>VLOOKUP(C218,FPT!B:FI,56,0)</f>
        <v>673846</v>
      </c>
      <c r="FL218" t="str">
        <f t="shared" si="392"/>
        <v/>
      </c>
      <c r="FM218" s="275">
        <f>VLOOKUP(C218,MOVI!C:DT,57,0)</f>
        <v>750347</v>
      </c>
      <c r="FN218" s="275">
        <f>VLOOKUP(C218,FPT!B:FL,57,0)</f>
        <v>750347</v>
      </c>
      <c r="FO218" t="str">
        <f t="shared" si="393"/>
        <v/>
      </c>
      <c r="FP218" s="275">
        <f>VLOOKUP(C218,MOVI!C:DT,58,0)</f>
        <v>0</v>
      </c>
      <c r="FQ218" s="275">
        <f>VLOOKUP(C218,FPT!B:FO,58,0)</f>
        <v>0</v>
      </c>
      <c r="FR218" t="str">
        <f t="shared" si="394"/>
        <v/>
      </c>
      <c r="FS218" s="275">
        <f>VLOOKUP(C218,MOVI!C:DT,59,0)</f>
        <v>0</v>
      </c>
      <c r="FT218" s="275">
        <f>VLOOKUP(C218,FPT!B:FR,59,0)</f>
        <v>0</v>
      </c>
      <c r="FU218" t="str">
        <f t="shared" si="395"/>
        <v/>
      </c>
      <c r="FV218" s="275">
        <f>VLOOKUP(C218,MOVI!C:DT,60,0)</f>
        <v>0</v>
      </c>
      <c r="FW218" s="275">
        <f>VLOOKUP(C218,FPT!B:FU,60,0)</f>
        <v>0</v>
      </c>
      <c r="FX218" t="str">
        <f t="shared" si="396"/>
        <v/>
      </c>
      <c r="FY218" s="275">
        <f>VLOOKUP(C218,MOVI!C:DT,61,0)</f>
        <v>0</v>
      </c>
      <c r="FZ218" s="275">
        <f>VLOOKUP(C218,FPT!B:FX,61,0)</f>
        <v>0</v>
      </c>
      <c r="GA218" t="str">
        <f t="shared" si="397"/>
        <v/>
      </c>
      <c r="GB218" s="275">
        <f>VLOOKUP(C218,MOVI!C:DT,62,0)</f>
        <v>150000</v>
      </c>
      <c r="GC218" s="275">
        <f>VLOOKUP(C218,FPT!B:GA,62,0)</f>
        <v>150000</v>
      </c>
      <c r="GD218" t="str">
        <f t="shared" si="398"/>
        <v/>
      </c>
      <c r="GE218" s="275">
        <f>VLOOKUP(C218,MOVI!C:DT,63,0)</f>
        <v>0</v>
      </c>
      <c r="GF218" s="275">
        <f>VLOOKUP(C218,FPT!B:GD,63,0)</f>
        <v>0</v>
      </c>
      <c r="GG218" t="str">
        <f t="shared" si="399"/>
        <v/>
      </c>
      <c r="GH218" s="275">
        <f>VLOOKUP(C218,MOVI!C:DT,64,0)</f>
        <v>0</v>
      </c>
      <c r="GI218" s="275">
        <f>VLOOKUP(C218,FPT!B:GG,64,0)</f>
        <v>0</v>
      </c>
      <c r="GJ218" t="str">
        <f t="shared" si="400"/>
        <v/>
      </c>
      <c r="GK218" s="275">
        <f>VLOOKUP(C218,MOVI!C:DT,65,0)</f>
        <v>0</v>
      </c>
      <c r="GL218" s="275">
        <f>VLOOKUP(C218,FPT!B:GJ,65,0)</f>
        <v>0</v>
      </c>
      <c r="GM218" t="str">
        <f t="shared" si="401"/>
        <v/>
      </c>
      <c r="GN218" s="275">
        <f>VLOOKUP(C218,MOVI!C:DT,66,0)</f>
        <v>0</v>
      </c>
      <c r="GO218" s="275">
        <f>VLOOKUP(C218,FPT!B:GM,66,0)</f>
        <v>0</v>
      </c>
      <c r="GP218" t="str">
        <f t="shared" si="402"/>
        <v/>
      </c>
      <c r="GQ218" s="275">
        <f>VLOOKUP(C218,MOVI!C:DT,67,0)</f>
        <v>0</v>
      </c>
      <c r="GR218" s="275">
        <f>VLOOKUP(C218,FPT!B:GP,67,0)</f>
        <v>0</v>
      </c>
      <c r="GS218" t="str">
        <f t="shared" si="403"/>
        <v/>
      </c>
      <c r="GT218" s="275">
        <f>VLOOKUP(C218,MOVI!C:DT,68,0)</f>
        <v>0</v>
      </c>
      <c r="GU218" s="275">
        <f>VLOOKUP(C218,FPT!B:GS,68,0)</f>
        <v>0</v>
      </c>
      <c r="GV218" t="str">
        <f t="shared" si="404"/>
        <v/>
      </c>
      <c r="GW218" s="275">
        <f>VLOOKUP(C218,MOVI!C:DT,69,0)</f>
        <v>0</v>
      </c>
      <c r="GX218" s="275">
        <f>VLOOKUP(C218,FPT!B:GV,69,0)</f>
        <v>0</v>
      </c>
      <c r="GY218" t="str">
        <f t="shared" si="405"/>
        <v/>
      </c>
      <c r="GZ218" s="275">
        <f>VLOOKUP(C218,MOVI!C:DT,70,0)</f>
        <v>900347</v>
      </c>
      <c r="HA218" s="275">
        <f>VLOOKUP(C218,FPT!B:GY,70,0)</f>
        <v>900347</v>
      </c>
      <c r="HB218" t="str">
        <f t="shared" si="406"/>
        <v/>
      </c>
      <c r="HC218" s="275">
        <f>VLOOKUP(C218,MOVI!C:DT,71,0)</f>
        <v>6189578</v>
      </c>
      <c r="HD218" s="275">
        <f>ROUND(VLOOKUP(C218,FPT!B:HB,71,0),0)</f>
        <v>6189578</v>
      </c>
      <c r="HE218" t="str">
        <f t="shared" si="407"/>
        <v/>
      </c>
      <c r="HF218" s="275">
        <f>ROUND(VLOOKUP(C218,MOVI!C:DT,72,0),0)</f>
        <v>0</v>
      </c>
      <c r="HG218" s="275">
        <f>ROUND(VLOOKUP(C218,FPT!B:HE,72,0),0)</f>
        <v>0</v>
      </c>
      <c r="HH218" t="str">
        <f t="shared" si="408"/>
        <v/>
      </c>
      <c r="HI218" s="275">
        <f>VLOOKUP(C218,MOVI!C:DT,73,0)</f>
        <v>0</v>
      </c>
      <c r="HJ218" s="275">
        <f>VLOOKUP(C218,FPT!B:HH,73,0)</f>
        <v>0</v>
      </c>
      <c r="HK218" t="str">
        <f t="shared" si="409"/>
        <v/>
      </c>
      <c r="HL218" s="275">
        <f>VLOOKUP(C218,MOVI!C:DT,74,0)</f>
        <v>673846</v>
      </c>
      <c r="HM218" s="275">
        <f>VLOOKUP(C218,FPT!B:HK,74,0)</f>
        <v>673846</v>
      </c>
      <c r="HN218" t="str">
        <f t="shared" si="410"/>
        <v/>
      </c>
      <c r="HO218" s="275">
        <f>VLOOKUP(C218,MOVI!C:DT,75,0)</f>
        <v>11000000</v>
      </c>
      <c r="HP218" s="275">
        <f>VLOOKUP(C218,FPT!B:HN,75,0)</f>
        <v>11000000</v>
      </c>
      <c r="HQ218" t="str">
        <f t="shared" si="411"/>
        <v/>
      </c>
      <c r="HR218" s="275">
        <f>VLOOKUP(C218,MOVI!C:DT,76,0)</f>
        <v>0</v>
      </c>
      <c r="HS218" s="275">
        <f>VLOOKUP(C218,FPT!B:HQ,76,0)</f>
        <v>0</v>
      </c>
      <c r="HT218" t="str">
        <f t="shared" si="412"/>
        <v/>
      </c>
      <c r="HU218" s="275">
        <f>VLOOKUP(C218,MOVI!C:DT,77,0)</f>
        <v>0</v>
      </c>
      <c r="HV218" s="275">
        <f>VLOOKUP(C218,FPT!B:HT,77,0)</f>
        <v>0</v>
      </c>
      <c r="HW218" t="str">
        <f t="shared" si="413"/>
        <v/>
      </c>
      <c r="HX218" s="274">
        <f>VLOOKUP(C218,MOVI!C:CB,78,0)</f>
        <v>400000</v>
      </c>
      <c r="HY218" s="261">
        <f>VLOOKUP(C218,FPT!$B:$CA,78,0)</f>
        <v>400000</v>
      </c>
      <c r="HZ218" t="str">
        <f t="shared" si="414"/>
        <v/>
      </c>
      <c r="IA218" s="275">
        <f>VLOOKUP(C218,MOVI!C:CD,79,0)</f>
        <v>50000</v>
      </c>
      <c r="IB218" s="275">
        <f>VLOOKUP(C218,FPT!B:HZ,79,0)</f>
        <v>50000</v>
      </c>
      <c r="IC218" t="str">
        <f t="shared" si="415"/>
        <v/>
      </c>
      <c r="ID218" s="275">
        <f>VLOOKUP(C218,MOVI!C:CD,80,0)</f>
        <v>75000</v>
      </c>
      <c r="IE218" s="275">
        <f>VLOOKUP(C218,FPT!B:IC,80,0)</f>
        <v>75000</v>
      </c>
      <c r="IF218" t="str">
        <f t="shared" si="416"/>
        <v/>
      </c>
      <c r="IG218" s="275">
        <f>VLOOKUP(C218,MOVI!C:DT,81,0)</f>
        <v>0</v>
      </c>
      <c r="IH218" s="275">
        <f>VLOOKUP(C218,FPT!B:IF,81,0)</f>
        <v>0</v>
      </c>
      <c r="II218" t="str">
        <f t="shared" si="417"/>
        <v/>
      </c>
      <c r="IJ218" s="275">
        <f>VLOOKUP(C218,MOVI!C:DT,82,0)</f>
        <v>525000</v>
      </c>
      <c r="IK218" s="275">
        <f>VLOOKUP(C218,FPT!B:II,82,0)</f>
        <v>525000</v>
      </c>
      <c r="IL218" t="str">
        <f t="shared" si="418"/>
        <v/>
      </c>
      <c r="IM218" s="275">
        <f>ROUND(VLOOKUP(C218,MOVI!C:DT,83,0),0)</f>
        <v>12198846</v>
      </c>
      <c r="IN218" s="275">
        <f>ROUND(VLOOKUP(C218,FPT!B:IL,83,0),0)</f>
        <v>12198846</v>
      </c>
      <c r="IO218" t="str">
        <f t="shared" si="419"/>
        <v/>
      </c>
      <c r="IP218" s="275">
        <f>VLOOKUP(C218,MOVI!C:DT,84,0)</f>
        <v>0</v>
      </c>
      <c r="IQ218" s="275">
        <f>VLOOKUP(C218,FPT!B:IO,84,0)</f>
        <v>0</v>
      </c>
      <c r="IR218" t="str">
        <f t="shared" si="420"/>
        <v/>
      </c>
      <c r="IS218" s="275">
        <f>ROUND(VLOOKUP(C218,MOVI!C:DT,85,0),0)</f>
        <v>0</v>
      </c>
      <c r="IT218" s="275">
        <f>ROUND(VLOOKUP(C218,FPT!B:IR,85,0),0)</f>
        <v>0</v>
      </c>
      <c r="IU218" t="str">
        <f t="shared" si="421"/>
        <v/>
      </c>
      <c r="IV218" s="275">
        <f>VLOOKUP(C218,MOVI!C:DT,86,0)</f>
        <v>0</v>
      </c>
      <c r="IW218" s="275">
        <f>VLOOKUP(C218,FPT!B:IU,86,0)</f>
        <v>0</v>
      </c>
      <c r="IX218" t="str">
        <f t="shared" si="422"/>
        <v/>
      </c>
      <c r="IY218" s="275">
        <f>ROUND(VLOOKUP(C218,MOVI!C:DT,87,0),0)</f>
        <v>0</v>
      </c>
      <c r="IZ218" s="275">
        <f>ROUND(VLOOKUP(C218,FPT!B:IX,87,0),0)</f>
        <v>0</v>
      </c>
      <c r="JA218" t="str">
        <f t="shared" si="423"/>
        <v/>
      </c>
      <c r="JB218" s="275">
        <f>VLOOKUP(C218,MOVI!C:DT,88,0)</f>
        <v>0</v>
      </c>
      <c r="JC218" s="275">
        <f>VLOOKUP(C218,FPT!B:JA,88,0)</f>
        <v>0</v>
      </c>
      <c r="JD218" t="str">
        <f t="shared" si="424"/>
        <v/>
      </c>
      <c r="JE218" s="275">
        <f>VLOOKUP(C218,MOVI!C:DT,89,0)</f>
        <v>50000</v>
      </c>
      <c r="JF218" s="275">
        <f>VLOOKUP(C218,FPT!B:JD,89,0)</f>
        <v>50000</v>
      </c>
      <c r="JG218" t="str">
        <f t="shared" si="425"/>
        <v/>
      </c>
      <c r="JH218" s="275">
        <f>VLOOKUP(C218,MOVI!C:DT,90,0)</f>
        <v>0</v>
      </c>
      <c r="JI218" s="275">
        <f>VLOOKUP(C218,FPT!B:JG,90,0)</f>
        <v>0</v>
      </c>
      <c r="JJ218" t="str">
        <f t="shared" si="426"/>
        <v/>
      </c>
      <c r="JK218" s="275">
        <f>VLOOKUP(C218,MOVI!C:DT,91,0)</f>
        <v>0</v>
      </c>
      <c r="JL218" s="275">
        <f>VLOOKUP(C218,FPT!B:JJ,91,0)</f>
        <v>0</v>
      </c>
      <c r="JM218" t="str">
        <f t="shared" si="427"/>
        <v/>
      </c>
      <c r="JN218" s="275">
        <f>VLOOKUP(C218,MOVI!C:DT,92,0)</f>
        <v>0</v>
      </c>
      <c r="JO218" s="275">
        <f>VLOOKUP(C218,FPT!B:JM,92,0)</f>
        <v>0</v>
      </c>
      <c r="JP218" t="str">
        <f t="shared" si="428"/>
        <v/>
      </c>
      <c r="JQ218" s="275">
        <f>VLOOKUP(C218,MOVI!C:DT,93,0)</f>
        <v>0</v>
      </c>
      <c r="JR218" s="275">
        <f>VLOOKUP(C218,FPT!B:JP,93,0)</f>
        <v>0</v>
      </c>
      <c r="JS218" t="str">
        <f t="shared" si="429"/>
        <v/>
      </c>
      <c r="JT218" s="275">
        <f>VLOOKUP(C218,MOVI!C:DT,94,0)</f>
        <v>50000</v>
      </c>
      <c r="JU218" s="275">
        <f>VLOOKUP(C218,FPT!B:JS,94,0)</f>
        <v>50000</v>
      </c>
      <c r="JV218" t="str">
        <f t="shared" si="430"/>
        <v/>
      </c>
      <c r="JW218" s="275">
        <f>VLOOKUP(C218,MOVI!C:DT,95,0)</f>
        <v>5614578</v>
      </c>
      <c r="JX218" s="275">
        <f>VLOOKUP(C218,FPT!B:JV,95,0)</f>
        <v>5614578</v>
      </c>
      <c r="JY218" t="str">
        <f t="shared" si="431"/>
        <v/>
      </c>
      <c r="JZ218" s="275">
        <f>VLOOKUP(C218,MOVI!C:DT,96,0)</f>
        <v>0</v>
      </c>
      <c r="KA218" s="275">
        <f>VLOOKUP(C218,FPT!B:JY,96,0)</f>
        <v>0</v>
      </c>
      <c r="KB218" t="str">
        <f t="shared" si="432"/>
        <v/>
      </c>
      <c r="KC218" s="275">
        <f>VLOOKUP(C218,MOVI!C:DT,97,0)</f>
        <v>5614578</v>
      </c>
      <c r="KD218" s="275">
        <f>VLOOKUP(C218,FPT!B:KB,97,0)</f>
        <v>5614578</v>
      </c>
      <c r="KE218" t="str">
        <f t="shared" si="433"/>
        <v/>
      </c>
      <c r="KF218" s="275">
        <f>VLOOKUP(C218,MOVI!C:DT,98,0)</f>
        <v>850000.00000000012</v>
      </c>
      <c r="KG218" s="275">
        <f>VLOOKUP(C218,FPT!B:KE,98,0)</f>
        <v>850000</v>
      </c>
      <c r="KH218" t="str">
        <f t="shared" si="434"/>
        <v/>
      </c>
      <c r="KI218" s="275">
        <f>VLOOKUP(C218,MOVI!C:DT,99,0)</f>
        <v>0</v>
      </c>
      <c r="KJ218" s="275">
        <f>VLOOKUP(C218,FPT!B:KH,99,0)</f>
        <v>0</v>
      </c>
      <c r="KK218" t="str">
        <f t="shared" si="435"/>
        <v/>
      </c>
      <c r="KL218" s="275">
        <f>VLOOKUP(C218,MOVI!C:DT,100,0)</f>
        <v>150000</v>
      </c>
      <c r="KM218" s="275">
        <f>VLOOKUP(C218,FPT!B:KK,100,0)</f>
        <v>150000</v>
      </c>
      <c r="KN218" t="str">
        <f t="shared" si="436"/>
        <v/>
      </c>
      <c r="KO218" s="275">
        <f>VLOOKUP(C218,MOVI!C:DT,101,0)</f>
        <v>0</v>
      </c>
      <c r="KP218" s="275">
        <f>VLOOKUP(C218,FPT!B:KN,101,0)</f>
        <v>0</v>
      </c>
      <c r="KQ218" t="str">
        <f t="shared" si="437"/>
        <v/>
      </c>
      <c r="KR218" s="275">
        <f>VLOOKUP(C218,MOVI!C:DT,102,0)</f>
        <v>0</v>
      </c>
      <c r="KS218" s="275">
        <f>VLOOKUP(C218,FPT!B:KQ,102,0)</f>
        <v>0</v>
      </c>
      <c r="KT218" t="str">
        <f t="shared" si="438"/>
        <v/>
      </c>
      <c r="KU218" s="275">
        <f>VLOOKUP(C218,MOVI!C:DT,103,0)</f>
        <v>1000000.0000000001</v>
      </c>
      <c r="KV218" s="275">
        <f>VLOOKUP(C218,FPT!B:KT,103,0)</f>
        <v>1000000</v>
      </c>
      <c r="KW218" t="str">
        <f t="shared" si="439"/>
        <v/>
      </c>
      <c r="KX218" s="275">
        <f>VLOOKUP(C218,MOVI!C:DT,104,0)</f>
        <v>1525000</v>
      </c>
      <c r="KY218" s="275">
        <f>VLOOKUP(C218,FPT!B:KW,104,0)</f>
        <v>1525000</v>
      </c>
      <c r="KZ218" t="str">
        <f t="shared" si="440"/>
        <v/>
      </c>
      <c r="LA218" s="275">
        <f>VLOOKUP(C218,MOVI!C:DT,105,0)</f>
        <v>100000</v>
      </c>
      <c r="LB218" s="275">
        <f>VLOOKUP(C218,FPT!B:KZ,105,0)</f>
        <v>100000</v>
      </c>
      <c r="LC218" t="str">
        <f t="shared" si="441"/>
        <v/>
      </c>
      <c r="LD218" s="275">
        <f>VLOOKUP(C218,MOVI!C:DT,106,0)</f>
        <v>7289578</v>
      </c>
      <c r="LE218" s="275">
        <f>VLOOKUP(C218,FPT!B:LC,106,0)</f>
        <v>7289578</v>
      </c>
      <c r="LF218" t="str">
        <f t="shared" si="442"/>
        <v/>
      </c>
      <c r="LG218" s="273">
        <f>VLOOKUP(C218,MOVI!C:DT,107,0)</f>
        <v>0</v>
      </c>
      <c r="LH218" s="273">
        <f>VLOOKUP(C218,FPT!B:LF,107,0)</f>
        <v>0</v>
      </c>
      <c r="LI218" t="str">
        <f t="shared" si="443"/>
        <v/>
      </c>
      <c r="LJ218" t="str">
        <f>VLOOKUP(C218,MOVI!C:DV,108,0)</f>
        <v>MoviSouthSales</v>
      </c>
      <c r="LK218" s="252" t="str">
        <f>VLOOKUP(C218,FPT!B:LI,108,0)</f>
        <v>MoviSouthSales</v>
      </c>
      <c r="LL218" t="str">
        <f t="shared" si="444"/>
        <v/>
      </c>
      <c r="LM218" s="275">
        <f>ROUND(VLOOKUP(C218,MOVI!C:DV,109,0),0)</f>
        <v>416667</v>
      </c>
      <c r="LN218" s="275">
        <f>ROUND(VLOOKUP(C218,FPT!B:LL,109,0),0)</f>
        <v>416667</v>
      </c>
      <c r="LO218" t="str">
        <f t="shared" si="445"/>
        <v/>
      </c>
      <c r="LP218" t="str">
        <f>VLOOKUP(C218,MOVI!C:DV,110,0)</f>
        <v>HO</v>
      </c>
      <c r="LQ218" s="247" t="str">
        <f>VLOOKUP(C218,FPT!B:LO,110,0)</f>
        <v>HO</v>
      </c>
      <c r="LR218" t="str">
        <f t="shared" si="446"/>
        <v/>
      </c>
      <c r="LS218">
        <f>MOVI!DI213</f>
        <v>18</v>
      </c>
      <c r="LV218">
        <f>MOVI!DJ213</f>
        <v>0</v>
      </c>
      <c r="LW218">
        <f>MOVI!DK213</f>
        <v>4</v>
      </c>
      <c r="LX218" t="str">
        <f>MOVI!DL213</f>
        <v>x</v>
      </c>
      <c r="LY218">
        <f>MOVI!DM213</f>
        <v>0</v>
      </c>
      <c r="LZ218">
        <f>MOVI!DN213</f>
        <v>50000</v>
      </c>
      <c r="MA218">
        <f>MOVI!DO213</f>
        <v>0</v>
      </c>
      <c r="MB218" t="str">
        <f>MOVI!DP213</f>
        <v>HO</v>
      </c>
      <c r="MC218">
        <f>MOVI!DQ213</f>
        <v>0</v>
      </c>
      <c r="MD218">
        <f>MOVI!DR213</f>
        <v>0</v>
      </c>
      <c r="ME218" t="str">
        <f>VLOOKUP(C218,MOVI!C:DV,121,0)</f>
        <v>Group 1</v>
      </c>
      <c r="MF218" s="252" t="str">
        <f>VLOOKUP(C218,FPT!B:MD,111,0)</f>
        <v>Group 1</v>
      </c>
      <c r="MG218" t="str">
        <f t="shared" si="339"/>
        <v/>
      </c>
      <c r="MH218" t="str">
        <f>VLOOKUP(C218,MOVI!C:DT,122,0)</f>
        <v>MoviSouthGroup 1</v>
      </c>
      <c r="MI218" s="252" t="str">
        <f>VLOOKUP(C218,FPT!B:DS,112,0)</f>
        <v>MoviSouthGroup 1</v>
      </c>
      <c r="MJ218" t="str">
        <f t="shared" si="447"/>
        <v/>
      </c>
    </row>
    <row r="219" spans="1:348" x14ac:dyDescent="0.25">
      <c r="A219">
        <v>211</v>
      </c>
      <c r="B219" s="48">
        <v>6061</v>
      </c>
      <c r="C219" s="271" t="s">
        <v>1092</v>
      </c>
      <c r="D219" t="str">
        <f>VLOOKUP(C219,MOVI!C:D,2,0)</f>
        <v>Trần Thị Thu Hồng</v>
      </c>
      <c r="E219" t="str">
        <f>VLOOKUP(C219,FPT!B:C,2,0)</f>
        <v>Trần Thị Thu Hồng</v>
      </c>
      <c r="F219" t="str">
        <f t="shared" si="340"/>
        <v/>
      </c>
      <c r="G219" t="str">
        <f>VLOOKUP(C219,MOVI!C:E,3,0)</f>
        <v>Sales</v>
      </c>
      <c r="H219" t="str">
        <f>VLOOKUP(C219,FPT!B:F,3,0)</f>
        <v>Sales</v>
      </c>
      <c r="I219" t="str">
        <f t="shared" si="341"/>
        <v/>
      </c>
      <c r="J219" t="str">
        <f>VLOOKUP(C219,MOVI!C:H,4,0)</f>
        <v>Telesales</v>
      </c>
      <c r="K219" t="str">
        <f>VLOOKUP(C219,FPT!B:I,4,0)</f>
        <v>Telesales</v>
      </c>
      <c r="L219" t="str">
        <f t="shared" si="342"/>
        <v/>
      </c>
      <c r="M219" t="str">
        <f>VLOOKUP(C219,MOVI!C:DT,5,0)</f>
        <v>Associate</v>
      </c>
      <c r="N219" t="str">
        <f>VLOOKUP(C219,FPT!B:L,5,0)</f>
        <v>Associate</v>
      </c>
      <c r="O219" t="str">
        <f t="shared" si="343"/>
        <v/>
      </c>
      <c r="P219" t="str">
        <f>VLOOKUP(C219,MOVI!C:DT,6,0)</f>
        <v>Telesales</v>
      </c>
      <c r="Q219" t="str">
        <f>VLOOKUP(C219,FPT!B:O,6,0)</f>
        <v>Telesales</v>
      </c>
      <c r="R219" t="str">
        <f t="shared" si="344"/>
        <v/>
      </c>
      <c r="S219" t="str">
        <f>VLOOKUP(C219,MOVI!C:DT,7,0)</f>
        <v>South</v>
      </c>
      <c r="T219" t="str">
        <f>VLOOKUP(C219,FPT!B:R,7,0)</f>
        <v>South</v>
      </c>
      <c r="U219" t="str">
        <f t="shared" si="345"/>
        <v/>
      </c>
      <c r="V219" t="str">
        <f>VLOOKUP(C219,MOVI!C:DT,8,0)</f>
        <v>Movi</v>
      </c>
      <c r="W219" t="str">
        <f>VLOOKUP(C219,FPT!B:U,8,0)</f>
        <v>Movi</v>
      </c>
      <c r="X219" t="str">
        <f t="shared" si="346"/>
        <v/>
      </c>
      <c r="Y219" t="str">
        <f>VLOOKUP(C219,MOVI!C:DT,9,0)</f>
        <v>Full-time</v>
      </c>
      <c r="Z219" t="str">
        <f>VLOOKUP(C219,FPT!B:X,9,0)</f>
        <v>Full-time</v>
      </c>
      <c r="AA219" t="str">
        <f t="shared" si="347"/>
        <v/>
      </c>
      <c r="AB219" t="str">
        <f>VLOOKUP(C219,MOVI!C:DT,10,0)</f>
        <v>Permanent</v>
      </c>
      <c r="AC219" t="str">
        <f>VLOOKUP(C219,FPT!B:AA,10,0)</f>
        <v>Permanent</v>
      </c>
      <c r="AD219" t="str">
        <f t="shared" si="348"/>
        <v/>
      </c>
      <c r="AE219" s="247">
        <f>VLOOKUP(C219,MOVI!C:DT,11,0)</f>
        <v>44287</v>
      </c>
      <c r="AF219" s="247">
        <f>VLOOKUP(C219,FPT!B:AD,11,0)</f>
        <v>44287</v>
      </c>
      <c r="AG219" t="str">
        <f t="shared" si="349"/>
        <v/>
      </c>
      <c r="AH219" s="260" t="str">
        <f>VLOOKUP(C219,MOVI!C:DT,12,0)</f>
        <v/>
      </c>
      <c r="AI219" s="260"/>
      <c r="AJ219" t="str">
        <f t="shared" si="449"/>
        <v/>
      </c>
      <c r="AK219">
        <f>VLOOKUP(C219,MOVI!C:DT,13,0)</f>
        <v>0</v>
      </c>
      <c r="AL219" s="247">
        <f>VLOOKUP(C219,FPT!B:AJ,13,0)</f>
        <v>0</v>
      </c>
      <c r="AM219" t="str">
        <f t="shared" si="448"/>
        <v/>
      </c>
      <c r="AN219" s="247">
        <f>VLOOKUP(C219,MOVI!C:DT,14,0)</f>
        <v>0</v>
      </c>
      <c r="AO219" s="247">
        <f>VLOOKUP(C219,FPT!B:AM,14,0)</f>
        <v>0</v>
      </c>
      <c r="AP219" t="str">
        <f t="shared" si="350"/>
        <v/>
      </c>
      <c r="AQ219" t="str">
        <f>VLOOKUP(C219,MOVI!C:DT,15,0)</f>
        <v>LC</v>
      </c>
      <c r="AR219" s="247" t="str">
        <f>VLOOKUP(C219,FPT!B:AP,15,0)</f>
        <v>LC</v>
      </c>
      <c r="AS219" t="str">
        <f t="shared" si="351"/>
        <v/>
      </c>
      <c r="AT219" s="282" t="str">
        <f>VLOOKUP(C219,MOVI!C:DT,16,0)</f>
        <v>LTTP</v>
      </c>
      <c r="AU219" s="247" t="str">
        <f>VLOOKUP(C219,FPT!B:AS,16,0)</f>
        <v>LTTP</v>
      </c>
      <c r="AV219" t="str">
        <f t="shared" si="352"/>
        <v/>
      </c>
      <c r="AW219" t="str">
        <f>VLOOKUP(C219,MOVI!C:DT,17,0)</f>
        <v>L</v>
      </c>
      <c r="AX219" s="247" t="str">
        <f>VLOOKUP(C219,FPT!B:AV,17,0)</f>
        <v>L</v>
      </c>
      <c r="AY219" t="str">
        <f t="shared" si="353"/>
        <v/>
      </c>
      <c r="AZ219">
        <f>VLOOKUP(C219,MOVI!C:DT,18,0)</f>
        <v>0</v>
      </c>
      <c r="BA219" s="247">
        <f>VLOOKUP(C219,FPT!B:AY,18,0)</f>
        <v>0</v>
      </c>
      <c r="BB219" t="str">
        <f t="shared" si="354"/>
        <v/>
      </c>
      <c r="BC219" s="275">
        <f>VLOOKUP(C219,MOVI!C:DT,19,0)</f>
        <v>5000000</v>
      </c>
      <c r="BD219" s="275">
        <f>VLOOKUP(C219,FPT!B:BB,19,0)</f>
        <v>5000000</v>
      </c>
      <c r="BE219" t="str">
        <f t="shared" si="355"/>
        <v/>
      </c>
      <c r="BF219">
        <f>VLOOKUP(C219,MOVI!C:DT,20,0)</f>
        <v>0</v>
      </c>
      <c r="BG219" s="252">
        <f>VLOOKUP(C219,FPT!B:BE,20,0)</f>
        <v>0</v>
      </c>
      <c r="BH219" t="str">
        <f t="shared" si="356"/>
        <v/>
      </c>
      <c r="BI219" s="275">
        <f>VLOOKUP(C219,MOVI!C:DT,21,0)</f>
        <v>5000000</v>
      </c>
      <c r="BJ219" s="275">
        <f>VLOOKUP(C219,FPT!B:BH,21,0)</f>
        <v>5000000</v>
      </c>
      <c r="BK219" t="str">
        <f t="shared" si="357"/>
        <v/>
      </c>
      <c r="BL219" s="275">
        <f>VLOOKUP(C219,MOVI!C:DT,22,0)</f>
        <v>0</v>
      </c>
      <c r="BM219" s="275">
        <f>VLOOKUP(C219,FPT!B:BK,22,0)</f>
        <v>0</v>
      </c>
      <c r="BN219" t="str">
        <f t="shared" si="358"/>
        <v/>
      </c>
      <c r="BO219" s="275">
        <f>VLOOKUP(C219,MOVI!C:DT,23,0)</f>
        <v>0</v>
      </c>
      <c r="BP219" s="275">
        <f>VLOOKUP(C219,FPT!B:BN,23,0)</f>
        <v>0</v>
      </c>
      <c r="BQ219" t="str">
        <f t="shared" si="359"/>
        <v/>
      </c>
      <c r="BR219" s="275">
        <f>VLOOKUP(C219,MOVI!C:DT,24,0)</f>
        <v>0</v>
      </c>
      <c r="BS219" s="275">
        <f>VLOOKUP(C219,FPT!B:BQ,24,0)</f>
        <v>0</v>
      </c>
      <c r="BT219" t="str">
        <f t="shared" si="360"/>
        <v/>
      </c>
      <c r="BU219" s="275">
        <f>VLOOKUP(C219,MOVI!C:DT,25,0)</f>
        <v>0</v>
      </c>
      <c r="BV219" s="275">
        <f>VLOOKUP(C219,FPT!B:BT,25,0)</f>
        <v>0</v>
      </c>
      <c r="BW219" t="str">
        <f t="shared" si="361"/>
        <v/>
      </c>
      <c r="BX219" s="275">
        <f>VLOOKUP(C219,MOVI!C:DT,26,0)</f>
        <v>0</v>
      </c>
      <c r="BY219" s="275">
        <f>VLOOKUP(C219,FPT!B:BW,26,0)</f>
        <v>0</v>
      </c>
      <c r="BZ219" t="str">
        <f t="shared" si="362"/>
        <v/>
      </c>
      <c r="CA219" s="275">
        <f>VLOOKUP(C219,MOVI!C:DT,27,0)</f>
        <v>730000</v>
      </c>
      <c r="CB219" s="275">
        <f>VLOOKUP(C219,FPT!B:BZ,27,0)</f>
        <v>730000</v>
      </c>
      <c r="CC219" t="str">
        <f t="shared" si="363"/>
        <v/>
      </c>
      <c r="CD219" s="275">
        <f>VLOOKUP(C219,MOVI!C:DT,28,0)</f>
        <v>730000</v>
      </c>
      <c r="CE219" s="275">
        <f>VLOOKUP(C219,FPT!B:CC,28,0)</f>
        <v>730000</v>
      </c>
      <c r="CF219" t="str">
        <f t="shared" si="364"/>
        <v/>
      </c>
      <c r="CG219" t="str">
        <f>VLOOKUP(C219,MOVI!C:DT,29,0)</f>
        <v>CN</v>
      </c>
      <c r="CH219" s="252" t="str">
        <f>VLOOKUP(C219,FPT!B:CF,29,0)</f>
        <v>CN</v>
      </c>
      <c r="CI219" t="str">
        <f t="shared" si="365"/>
        <v/>
      </c>
      <c r="CJ219">
        <f>VLOOKUP(C219,MOVI!C:DT,30,0)</f>
        <v>26</v>
      </c>
      <c r="CK219" s="252">
        <f>VLOOKUP(C219,FPT!B:CI,30,0)</f>
        <v>26</v>
      </c>
      <c r="CL219" t="str">
        <f t="shared" si="366"/>
        <v/>
      </c>
      <c r="CM219">
        <f>VLOOKUP(C219,MOVI!C:DT,31,0)</f>
        <v>26</v>
      </c>
      <c r="CN219" s="252">
        <f>VLOOKUP(C219,FPT!B:CL,31,0)</f>
        <v>26</v>
      </c>
      <c r="CO219" t="str">
        <f t="shared" si="367"/>
        <v/>
      </c>
      <c r="CP219" s="275">
        <f>VLOOKUP(C219,MOVI!C:DT,32,0)</f>
        <v>0</v>
      </c>
      <c r="CQ219" s="275">
        <f>VLOOKUP(C219,FPT!B:CO,32,0)</f>
        <v>0</v>
      </c>
      <c r="CR219" t="str">
        <f t="shared" si="368"/>
        <v/>
      </c>
      <c r="CS219" s="275">
        <f>VLOOKUP(C219,MOVI!C:DT,33,0)</f>
        <v>0</v>
      </c>
      <c r="CT219" s="275">
        <f>VLOOKUP(C219,FPT!B:CR,33,0)</f>
        <v>0</v>
      </c>
      <c r="CU219" t="str">
        <f t="shared" si="369"/>
        <v/>
      </c>
      <c r="CV219" s="275">
        <f>VLOOKUP(C219,MOVI!C:DT,34,0)</f>
        <v>0</v>
      </c>
      <c r="CW219" s="275">
        <f>VLOOKUP(C219,FPT!B:CU,34,0)</f>
        <v>0</v>
      </c>
      <c r="CX219" t="str">
        <f t="shared" si="370"/>
        <v/>
      </c>
      <c r="CY219" s="275">
        <f>VLOOKUP(C219,MOVI!C:DT,35,0)</f>
        <v>26</v>
      </c>
      <c r="CZ219" s="275">
        <f>VLOOKUP(C219,FPT!B:CX,35,0)</f>
        <v>26</v>
      </c>
      <c r="DA219" t="str">
        <f t="shared" si="371"/>
        <v/>
      </c>
      <c r="DB219" s="275">
        <f>VLOOKUP(C219,MOVI!C:DT,36,0)</f>
        <v>0</v>
      </c>
      <c r="DC219" s="275">
        <f>VLOOKUP(C219,FPT!B:DA,36,0)</f>
        <v>0</v>
      </c>
      <c r="DD219" t="str">
        <f t="shared" si="372"/>
        <v/>
      </c>
      <c r="DE219" s="275">
        <f>VLOOKUP(C219,MOVI!C:DT,37,0)</f>
        <v>20</v>
      </c>
      <c r="DF219" s="275">
        <f>VLOOKUP(C219,FPT!B:DD,37,0)</f>
        <v>20</v>
      </c>
      <c r="DG219" t="str">
        <f t="shared" si="373"/>
        <v/>
      </c>
      <c r="DH219" s="275">
        <f>VLOOKUP(C219,MOVI!C:DT,38,0)</f>
        <v>0</v>
      </c>
      <c r="DI219" s="275">
        <f>VLOOKUP(C219,FPT!B:DG,38,0)</f>
        <v>0</v>
      </c>
      <c r="DJ219" t="str">
        <f t="shared" si="374"/>
        <v/>
      </c>
      <c r="DK219" s="275">
        <f>VLOOKUP(C219,MOVI!C:DT,39,0)</f>
        <v>20</v>
      </c>
      <c r="DL219" s="275">
        <f>VLOOKUP(C219,FPT!B:DJ,39,0)</f>
        <v>20</v>
      </c>
      <c r="DM219" t="str">
        <f t="shared" si="375"/>
        <v/>
      </c>
      <c r="DN219" s="275">
        <f>VLOOKUP(C219,MOVI!C:DT,40,0)</f>
        <v>40</v>
      </c>
      <c r="DO219" s="275">
        <f>VLOOKUP(C219,FPT!B:DM,40,0)</f>
        <v>40</v>
      </c>
      <c r="DP219" t="str">
        <f t="shared" si="376"/>
        <v/>
      </c>
      <c r="DQ219" s="275">
        <f>VLOOKUP(C219,MOVI!C:DT,41,0)</f>
        <v>20</v>
      </c>
      <c r="DR219" s="275">
        <f>VLOOKUP(C219,FPT!B:DP,41,0)</f>
        <v>20</v>
      </c>
      <c r="DS219" t="str">
        <f t="shared" si="377"/>
        <v/>
      </c>
      <c r="DT219" s="275">
        <f>VLOOKUP(C219,MOVI!C:DT,42,0)</f>
        <v>5000000</v>
      </c>
      <c r="DU219" s="275">
        <f>ROUND(VLOOKUP(C219,FPT!B:DS,42,0),0)</f>
        <v>5000000</v>
      </c>
      <c r="DV219" t="str">
        <f t="shared" si="378"/>
        <v/>
      </c>
      <c r="DW219" s="275">
        <f>VLOOKUP(C219,MOVI!C:DT,43,0)</f>
        <v>0</v>
      </c>
      <c r="DX219" s="275">
        <f>VLOOKUP(C219,FPT!B:DV,43,0)</f>
        <v>0</v>
      </c>
      <c r="DY219" t="str">
        <f t="shared" si="379"/>
        <v/>
      </c>
      <c r="DZ219" s="275">
        <f>VLOOKUP(C219,MOVI!C:DT,44,0)</f>
        <v>961538</v>
      </c>
      <c r="EA219" s="275">
        <f>VLOOKUP(C219,FPT!B:DY,44,0)</f>
        <v>961538</v>
      </c>
      <c r="EB219" t="str">
        <f t="shared" si="380"/>
        <v/>
      </c>
      <c r="EC219" s="275">
        <f>VLOOKUP(C219,MOVI!C:DT,45,0)</f>
        <v>5961538</v>
      </c>
      <c r="ED219" s="275">
        <f>ROUND(VLOOKUP(C219,FPT!B:EB,45,0),0)</f>
        <v>5961538</v>
      </c>
      <c r="EE219" t="str">
        <f t="shared" si="381"/>
        <v/>
      </c>
      <c r="EF219" s="275">
        <f>VLOOKUP(C219,MOVI!C:DT,46,0)</f>
        <v>0</v>
      </c>
      <c r="EG219" s="275">
        <f>VLOOKUP(C219,FPT!B:EE,46,0)</f>
        <v>0</v>
      </c>
      <c r="EH219" t="str">
        <f t="shared" si="382"/>
        <v/>
      </c>
      <c r="EI219" s="275">
        <f>VLOOKUP(C219,MOVI!C:DT,47,0)</f>
        <v>0</v>
      </c>
      <c r="EJ219" s="275">
        <f>VLOOKUP(C219,FPT!B:EH,47,0)</f>
        <v>0</v>
      </c>
      <c r="EK219" t="str">
        <f t="shared" si="383"/>
        <v/>
      </c>
      <c r="EL219" s="275">
        <f>VLOOKUP(C219,MOVI!C:DT,48,0)</f>
        <v>0</v>
      </c>
      <c r="EM219" s="275">
        <f>VLOOKUP(C219,FPT!B:EK,48,0)</f>
        <v>0</v>
      </c>
      <c r="EN219" t="str">
        <f t="shared" si="384"/>
        <v/>
      </c>
      <c r="EO219" s="275">
        <f>VLOOKUP(C219,MOVI!C:DT,49,0)</f>
        <v>0</v>
      </c>
      <c r="EP219" s="275">
        <f>VLOOKUP(C219,FPT!B:EN,49,0)</f>
        <v>0</v>
      </c>
      <c r="EQ219" t="str">
        <f t="shared" si="385"/>
        <v/>
      </c>
      <c r="ER219" s="275">
        <f>VLOOKUP(C219,MOVI!C:DT,50,0)</f>
        <v>0</v>
      </c>
      <c r="ES219" s="275">
        <f>VLOOKUP(C219,FPT!B:EQ,50,0)</f>
        <v>0</v>
      </c>
      <c r="ET219" t="str">
        <f t="shared" si="386"/>
        <v/>
      </c>
      <c r="EU219" s="275">
        <f>VLOOKUP(C219,MOVI!C:DT,51,0)</f>
        <v>0</v>
      </c>
      <c r="EV219" s="275">
        <f>VLOOKUP(C219,FPT!B:ET,51,0)</f>
        <v>0</v>
      </c>
      <c r="EW219" t="str">
        <f t="shared" si="387"/>
        <v/>
      </c>
      <c r="EX219" s="275">
        <f>VLOOKUP(C219,MOVI!C:DT,52,0)</f>
        <v>0</v>
      </c>
      <c r="EY219" s="275">
        <f>VLOOKUP(C219,FPT!B:EW,52,0)</f>
        <v>0</v>
      </c>
      <c r="EZ219" t="str">
        <f t="shared" si="388"/>
        <v/>
      </c>
      <c r="FA219" s="275">
        <f>VLOOKUP(C219,MOVI!C:DT,53,0)</f>
        <v>0</v>
      </c>
      <c r="FB219" s="275">
        <f>VLOOKUP(C219,FPT!B:EZ,53,0)</f>
        <v>0</v>
      </c>
      <c r="FC219" t="str">
        <f t="shared" si="389"/>
        <v/>
      </c>
      <c r="FD219" s="275">
        <f>VLOOKUP(C219,MOVI!C:DT,54,0)</f>
        <v>0</v>
      </c>
      <c r="FE219" s="275">
        <f>VLOOKUP(C219,FPT!B:FC,54,0)</f>
        <v>0</v>
      </c>
      <c r="FF219" t="str">
        <f t="shared" si="390"/>
        <v/>
      </c>
      <c r="FG219" s="275">
        <f>VLOOKUP(C219,MOVI!C:DT,55,0)</f>
        <v>730000</v>
      </c>
      <c r="FH219" s="275">
        <f>VLOOKUP(C219,FPT!B:FF,55,0)</f>
        <v>730000</v>
      </c>
      <c r="FI219" t="str">
        <f t="shared" si="391"/>
        <v/>
      </c>
      <c r="FJ219" s="275">
        <f>VLOOKUP(C219,MOVI!C:DT,56,0)</f>
        <v>730000</v>
      </c>
      <c r="FK219" s="275">
        <f>VLOOKUP(C219,FPT!B:FI,56,0)</f>
        <v>730000</v>
      </c>
      <c r="FL219" t="str">
        <f t="shared" si="392"/>
        <v/>
      </c>
      <c r="FM219" s="275">
        <f>VLOOKUP(C219,MOVI!C:DT,57,0)</f>
        <v>780838</v>
      </c>
      <c r="FN219" s="275">
        <f>VLOOKUP(C219,FPT!B:FL,57,0)</f>
        <v>780838</v>
      </c>
      <c r="FO219" t="str">
        <f t="shared" si="393"/>
        <v/>
      </c>
      <c r="FP219" s="275">
        <f>VLOOKUP(C219,MOVI!C:DT,58,0)</f>
        <v>0</v>
      </c>
      <c r="FQ219" s="275">
        <f>VLOOKUP(C219,FPT!B:FO,58,0)</f>
        <v>0</v>
      </c>
      <c r="FR219" t="str">
        <f t="shared" si="394"/>
        <v/>
      </c>
      <c r="FS219" s="275">
        <f>VLOOKUP(C219,MOVI!C:DT,59,0)</f>
        <v>0</v>
      </c>
      <c r="FT219" s="275">
        <f>VLOOKUP(C219,FPT!B:FR,59,0)</f>
        <v>0</v>
      </c>
      <c r="FU219" t="str">
        <f t="shared" si="395"/>
        <v/>
      </c>
      <c r="FV219" s="275">
        <f>VLOOKUP(C219,MOVI!C:DT,60,0)</f>
        <v>0</v>
      </c>
      <c r="FW219" s="275">
        <f>VLOOKUP(C219,FPT!B:FU,60,0)</f>
        <v>0</v>
      </c>
      <c r="FX219" t="str">
        <f t="shared" si="396"/>
        <v/>
      </c>
      <c r="FY219" s="275">
        <f>VLOOKUP(C219,MOVI!C:DT,61,0)</f>
        <v>0</v>
      </c>
      <c r="FZ219" s="275">
        <f>VLOOKUP(C219,FPT!B:FX,61,0)</f>
        <v>0</v>
      </c>
      <c r="GA219" t="str">
        <f t="shared" si="397"/>
        <v/>
      </c>
      <c r="GB219" s="275">
        <f>VLOOKUP(C219,MOVI!C:DT,62,0)</f>
        <v>130000</v>
      </c>
      <c r="GC219" s="275">
        <f>VLOOKUP(C219,FPT!B:GA,62,0)</f>
        <v>130000</v>
      </c>
      <c r="GD219" t="str">
        <f t="shared" si="398"/>
        <v/>
      </c>
      <c r="GE219" s="275">
        <f>VLOOKUP(C219,MOVI!C:DT,63,0)</f>
        <v>0</v>
      </c>
      <c r="GF219" s="275">
        <f>VLOOKUP(C219,FPT!B:GD,63,0)</f>
        <v>0</v>
      </c>
      <c r="GG219" t="str">
        <f t="shared" si="399"/>
        <v/>
      </c>
      <c r="GH219" s="275">
        <f>VLOOKUP(C219,MOVI!C:DT,64,0)</f>
        <v>0</v>
      </c>
      <c r="GI219" s="275">
        <f>VLOOKUP(C219,FPT!B:GG,64,0)</f>
        <v>0</v>
      </c>
      <c r="GJ219" t="str">
        <f t="shared" si="400"/>
        <v/>
      </c>
      <c r="GK219" s="275">
        <f>VLOOKUP(C219,MOVI!C:DT,65,0)</f>
        <v>0</v>
      </c>
      <c r="GL219" s="275">
        <f>VLOOKUP(C219,FPT!B:GJ,65,0)</f>
        <v>0</v>
      </c>
      <c r="GM219" t="str">
        <f t="shared" si="401"/>
        <v/>
      </c>
      <c r="GN219" s="275">
        <f>VLOOKUP(C219,MOVI!C:DT,66,0)</f>
        <v>0</v>
      </c>
      <c r="GO219" s="275">
        <f>VLOOKUP(C219,FPT!B:GM,66,0)</f>
        <v>0</v>
      </c>
      <c r="GP219" t="str">
        <f t="shared" si="402"/>
        <v/>
      </c>
      <c r="GQ219" s="275">
        <f>VLOOKUP(C219,MOVI!C:DT,67,0)</f>
        <v>0</v>
      </c>
      <c r="GR219" s="275">
        <f>VLOOKUP(C219,FPT!B:GP,67,0)</f>
        <v>0</v>
      </c>
      <c r="GS219" t="str">
        <f t="shared" si="403"/>
        <v/>
      </c>
      <c r="GT219" s="275">
        <f>VLOOKUP(C219,MOVI!C:DT,68,0)</f>
        <v>0</v>
      </c>
      <c r="GU219" s="275">
        <f>VLOOKUP(C219,FPT!B:GS,68,0)</f>
        <v>0</v>
      </c>
      <c r="GV219" t="str">
        <f t="shared" si="404"/>
        <v/>
      </c>
      <c r="GW219" s="275">
        <f>VLOOKUP(C219,MOVI!C:DT,69,0)</f>
        <v>0</v>
      </c>
      <c r="GX219" s="275">
        <f>VLOOKUP(C219,FPT!B:GV,69,0)</f>
        <v>0</v>
      </c>
      <c r="GY219" t="str">
        <f t="shared" si="405"/>
        <v/>
      </c>
      <c r="GZ219" s="275">
        <f>VLOOKUP(C219,MOVI!C:DT,70,0)</f>
        <v>910838</v>
      </c>
      <c r="HA219" s="275">
        <f>VLOOKUP(C219,FPT!B:GY,70,0)</f>
        <v>910838</v>
      </c>
      <c r="HB219" t="str">
        <f t="shared" si="406"/>
        <v/>
      </c>
      <c r="HC219" s="275">
        <f>VLOOKUP(C219,MOVI!C:DT,71,0)</f>
        <v>7602376</v>
      </c>
      <c r="HD219" s="275">
        <f>ROUND(VLOOKUP(C219,FPT!B:HB,71,0),0)</f>
        <v>7602376</v>
      </c>
      <c r="HE219" t="str">
        <f t="shared" si="407"/>
        <v/>
      </c>
      <c r="HF219" s="275">
        <f>ROUND(VLOOKUP(C219,MOVI!C:DT,72,0),0)</f>
        <v>480769</v>
      </c>
      <c r="HG219" s="275">
        <f>ROUND(VLOOKUP(C219,FPT!B:HE,72,0),0)</f>
        <v>480769</v>
      </c>
      <c r="HH219" t="str">
        <f t="shared" si="408"/>
        <v/>
      </c>
      <c r="HI219" s="275">
        <f>VLOOKUP(C219,MOVI!C:DT,73,0)</f>
        <v>0</v>
      </c>
      <c r="HJ219" s="275">
        <f>VLOOKUP(C219,FPT!B:HH,73,0)</f>
        <v>0</v>
      </c>
      <c r="HK219" t="str">
        <f t="shared" si="409"/>
        <v/>
      </c>
      <c r="HL219" s="275">
        <f>VLOOKUP(C219,MOVI!C:DT,74,0)</f>
        <v>730000</v>
      </c>
      <c r="HM219" s="275">
        <f>VLOOKUP(C219,FPT!B:HK,74,0)</f>
        <v>730000</v>
      </c>
      <c r="HN219" t="str">
        <f t="shared" si="410"/>
        <v/>
      </c>
      <c r="HO219" s="275">
        <f>VLOOKUP(C219,MOVI!C:DT,75,0)</f>
        <v>11000000</v>
      </c>
      <c r="HP219" s="275">
        <f>VLOOKUP(C219,FPT!B:HN,75,0)</f>
        <v>11000000</v>
      </c>
      <c r="HQ219" t="str">
        <f t="shared" si="411"/>
        <v/>
      </c>
      <c r="HR219" s="275">
        <f>VLOOKUP(C219,MOVI!C:DT,76,0)</f>
        <v>0</v>
      </c>
      <c r="HS219" s="275">
        <f>VLOOKUP(C219,FPT!B:HQ,76,0)</f>
        <v>0</v>
      </c>
      <c r="HT219" t="str">
        <f t="shared" si="412"/>
        <v/>
      </c>
      <c r="HU219" s="275">
        <f>VLOOKUP(C219,MOVI!C:DT,77,0)</f>
        <v>0</v>
      </c>
      <c r="HV219" s="275">
        <f>VLOOKUP(C219,FPT!B:HT,77,0)</f>
        <v>0</v>
      </c>
      <c r="HW219" t="str">
        <f t="shared" si="413"/>
        <v/>
      </c>
      <c r="HX219" s="274">
        <f>VLOOKUP(C219,MOVI!C:CB,78,0)</f>
        <v>400000</v>
      </c>
      <c r="HY219" s="261">
        <f>VLOOKUP(C219,FPT!$B:$CA,78,0)</f>
        <v>400000</v>
      </c>
      <c r="HZ219" t="str">
        <f t="shared" si="414"/>
        <v/>
      </c>
      <c r="IA219" s="275">
        <f>VLOOKUP(C219,MOVI!C:CD,79,0)</f>
        <v>50000</v>
      </c>
      <c r="IB219" s="275">
        <f>VLOOKUP(C219,FPT!B:HZ,79,0)</f>
        <v>50000</v>
      </c>
      <c r="IC219" t="str">
        <f t="shared" si="415"/>
        <v/>
      </c>
      <c r="ID219" s="275">
        <f>VLOOKUP(C219,MOVI!C:CD,80,0)</f>
        <v>75000</v>
      </c>
      <c r="IE219" s="275">
        <f>VLOOKUP(C219,FPT!B:IC,80,0)</f>
        <v>75000</v>
      </c>
      <c r="IF219" t="str">
        <f t="shared" si="416"/>
        <v/>
      </c>
      <c r="IG219" s="275">
        <f>VLOOKUP(C219,MOVI!C:DT,81,0)</f>
        <v>0</v>
      </c>
      <c r="IH219" s="275">
        <f>VLOOKUP(C219,FPT!B:IF,81,0)</f>
        <v>0</v>
      </c>
      <c r="II219" t="str">
        <f t="shared" si="417"/>
        <v/>
      </c>
      <c r="IJ219" s="275">
        <f>VLOOKUP(C219,MOVI!C:DT,82,0)</f>
        <v>525000</v>
      </c>
      <c r="IK219" s="275">
        <f>VLOOKUP(C219,FPT!B:II,82,0)</f>
        <v>525000</v>
      </c>
      <c r="IL219" t="str">
        <f t="shared" si="418"/>
        <v/>
      </c>
      <c r="IM219" s="275">
        <f>ROUND(VLOOKUP(C219,MOVI!C:DT,83,0),0)</f>
        <v>12735769</v>
      </c>
      <c r="IN219" s="275">
        <f>ROUND(VLOOKUP(C219,FPT!B:IL,83,0),0)</f>
        <v>12735769</v>
      </c>
      <c r="IO219" t="str">
        <f t="shared" si="419"/>
        <v/>
      </c>
      <c r="IP219" s="275">
        <f>VLOOKUP(C219,MOVI!C:DT,84,0)</f>
        <v>0</v>
      </c>
      <c r="IQ219" s="275">
        <f>VLOOKUP(C219,FPT!B:IO,84,0)</f>
        <v>0</v>
      </c>
      <c r="IR219" t="str">
        <f t="shared" si="420"/>
        <v/>
      </c>
      <c r="IS219" s="275">
        <f>ROUND(VLOOKUP(C219,MOVI!C:DT,85,0),0)</f>
        <v>0</v>
      </c>
      <c r="IT219" s="275">
        <f>ROUND(VLOOKUP(C219,FPT!B:IR,85,0),0)</f>
        <v>0</v>
      </c>
      <c r="IU219" t="str">
        <f t="shared" si="421"/>
        <v/>
      </c>
      <c r="IV219" s="275">
        <f>VLOOKUP(C219,MOVI!C:DT,86,0)</f>
        <v>0</v>
      </c>
      <c r="IW219" s="275">
        <f>VLOOKUP(C219,FPT!B:IU,86,0)</f>
        <v>0</v>
      </c>
      <c r="IX219" t="str">
        <f t="shared" si="422"/>
        <v/>
      </c>
      <c r="IY219" s="275">
        <f>ROUND(VLOOKUP(C219,MOVI!C:DT,87,0),0)</f>
        <v>0</v>
      </c>
      <c r="IZ219" s="275">
        <f>ROUND(VLOOKUP(C219,FPT!B:IX,87,0),0)</f>
        <v>0</v>
      </c>
      <c r="JA219" t="str">
        <f t="shared" si="423"/>
        <v/>
      </c>
      <c r="JB219" s="275">
        <f>VLOOKUP(C219,MOVI!C:DT,88,0)</f>
        <v>0</v>
      </c>
      <c r="JC219" s="275">
        <f>VLOOKUP(C219,FPT!B:JA,88,0)</f>
        <v>0</v>
      </c>
      <c r="JD219" t="str">
        <f t="shared" si="424"/>
        <v/>
      </c>
      <c r="JE219" s="275">
        <f>VLOOKUP(C219,MOVI!C:DT,89,0)</f>
        <v>50000</v>
      </c>
      <c r="JF219" s="275">
        <f>VLOOKUP(C219,FPT!B:JD,89,0)</f>
        <v>50000</v>
      </c>
      <c r="JG219" t="str">
        <f t="shared" si="425"/>
        <v/>
      </c>
      <c r="JH219" s="275">
        <f>VLOOKUP(C219,MOVI!C:DT,90,0)</f>
        <v>0</v>
      </c>
      <c r="JI219" s="275">
        <f>VLOOKUP(C219,FPT!B:JG,90,0)</f>
        <v>0</v>
      </c>
      <c r="JJ219" t="str">
        <f t="shared" si="426"/>
        <v/>
      </c>
      <c r="JK219" s="275">
        <f>VLOOKUP(C219,MOVI!C:DT,91,0)</f>
        <v>0</v>
      </c>
      <c r="JL219" s="275">
        <f>VLOOKUP(C219,FPT!B:JJ,91,0)</f>
        <v>0</v>
      </c>
      <c r="JM219" t="str">
        <f t="shared" si="427"/>
        <v/>
      </c>
      <c r="JN219" s="275">
        <f>VLOOKUP(C219,MOVI!C:DT,92,0)</f>
        <v>0</v>
      </c>
      <c r="JO219" s="275">
        <f>VLOOKUP(C219,FPT!B:JM,92,0)</f>
        <v>0</v>
      </c>
      <c r="JP219" t="str">
        <f t="shared" si="428"/>
        <v/>
      </c>
      <c r="JQ219" s="275">
        <f>VLOOKUP(C219,MOVI!C:DT,93,0)</f>
        <v>0</v>
      </c>
      <c r="JR219" s="275">
        <f>VLOOKUP(C219,FPT!B:JP,93,0)</f>
        <v>0</v>
      </c>
      <c r="JS219" t="str">
        <f t="shared" si="429"/>
        <v/>
      </c>
      <c r="JT219" s="275">
        <f>VLOOKUP(C219,MOVI!C:DT,94,0)</f>
        <v>50000</v>
      </c>
      <c r="JU219" s="275">
        <f>VLOOKUP(C219,FPT!B:JS,94,0)</f>
        <v>50000</v>
      </c>
      <c r="JV219" t="str">
        <f t="shared" si="430"/>
        <v/>
      </c>
      <c r="JW219" s="275">
        <f>VLOOKUP(C219,MOVI!C:DT,95,0)</f>
        <v>7027376</v>
      </c>
      <c r="JX219" s="275">
        <f>VLOOKUP(C219,FPT!B:JV,95,0)</f>
        <v>7027376</v>
      </c>
      <c r="JY219" t="str">
        <f t="shared" si="431"/>
        <v/>
      </c>
      <c r="JZ219" s="275">
        <f>VLOOKUP(C219,MOVI!C:DT,96,0)</f>
        <v>0</v>
      </c>
      <c r="KA219" s="275">
        <f>VLOOKUP(C219,FPT!B:JY,96,0)</f>
        <v>0</v>
      </c>
      <c r="KB219" t="str">
        <f t="shared" si="432"/>
        <v/>
      </c>
      <c r="KC219" s="275">
        <f>VLOOKUP(C219,MOVI!C:DT,97,0)</f>
        <v>7027376</v>
      </c>
      <c r="KD219" s="275">
        <f>VLOOKUP(C219,FPT!B:KB,97,0)</f>
        <v>7027376</v>
      </c>
      <c r="KE219" t="str">
        <f t="shared" si="433"/>
        <v/>
      </c>
      <c r="KF219" s="275">
        <f>VLOOKUP(C219,MOVI!C:DT,98,0)</f>
        <v>850000.00000000012</v>
      </c>
      <c r="KG219" s="275">
        <f>VLOOKUP(C219,FPT!B:KE,98,0)</f>
        <v>850000</v>
      </c>
      <c r="KH219" t="str">
        <f t="shared" si="434"/>
        <v/>
      </c>
      <c r="KI219" s="275">
        <f>VLOOKUP(C219,MOVI!C:DT,99,0)</f>
        <v>0</v>
      </c>
      <c r="KJ219" s="275">
        <f>VLOOKUP(C219,FPT!B:KH,99,0)</f>
        <v>0</v>
      </c>
      <c r="KK219" t="str">
        <f t="shared" si="435"/>
        <v/>
      </c>
      <c r="KL219" s="275">
        <f>VLOOKUP(C219,MOVI!C:DT,100,0)</f>
        <v>150000</v>
      </c>
      <c r="KM219" s="275">
        <f>VLOOKUP(C219,FPT!B:KK,100,0)</f>
        <v>150000</v>
      </c>
      <c r="KN219" t="str">
        <f t="shared" si="436"/>
        <v/>
      </c>
      <c r="KO219" s="275">
        <f>VLOOKUP(C219,MOVI!C:DT,101,0)</f>
        <v>0</v>
      </c>
      <c r="KP219" s="275">
        <f>VLOOKUP(C219,FPT!B:KN,101,0)</f>
        <v>0</v>
      </c>
      <c r="KQ219" t="str">
        <f t="shared" si="437"/>
        <v/>
      </c>
      <c r="KR219" s="275">
        <f>VLOOKUP(C219,MOVI!C:DT,102,0)</f>
        <v>0</v>
      </c>
      <c r="KS219" s="275">
        <f>VLOOKUP(C219,FPT!B:KQ,102,0)</f>
        <v>0</v>
      </c>
      <c r="KT219" t="str">
        <f t="shared" si="438"/>
        <v/>
      </c>
      <c r="KU219" s="275">
        <f>VLOOKUP(C219,MOVI!C:DT,103,0)</f>
        <v>1000000.0000000001</v>
      </c>
      <c r="KV219" s="275">
        <f>VLOOKUP(C219,FPT!B:KT,103,0)</f>
        <v>1000000</v>
      </c>
      <c r="KW219" t="str">
        <f t="shared" si="439"/>
        <v/>
      </c>
      <c r="KX219" s="275">
        <f>VLOOKUP(C219,MOVI!C:DT,104,0)</f>
        <v>1525000</v>
      </c>
      <c r="KY219" s="275">
        <f>VLOOKUP(C219,FPT!B:KW,104,0)</f>
        <v>1525000</v>
      </c>
      <c r="KZ219" t="str">
        <f t="shared" si="440"/>
        <v/>
      </c>
      <c r="LA219" s="275">
        <f>VLOOKUP(C219,MOVI!C:DT,105,0)</f>
        <v>100000</v>
      </c>
      <c r="LB219" s="275">
        <f>VLOOKUP(C219,FPT!B:KZ,105,0)</f>
        <v>100000</v>
      </c>
      <c r="LC219" t="str">
        <f t="shared" si="441"/>
        <v/>
      </c>
      <c r="LD219" s="275">
        <f>VLOOKUP(C219,MOVI!C:DT,106,0)</f>
        <v>8702376</v>
      </c>
      <c r="LE219" s="275">
        <f>VLOOKUP(C219,FPT!B:LC,106,0)</f>
        <v>8702376</v>
      </c>
      <c r="LF219" t="str">
        <f t="shared" si="442"/>
        <v/>
      </c>
      <c r="LG219" s="273">
        <f>VLOOKUP(C219,MOVI!C:DT,107,0)</f>
        <v>0</v>
      </c>
      <c r="LH219" s="273">
        <f>VLOOKUP(C219,FPT!B:LF,107,0)</f>
        <v>0</v>
      </c>
      <c r="LI219" t="str">
        <f t="shared" si="443"/>
        <v/>
      </c>
      <c r="LJ219" t="str">
        <f>VLOOKUP(C219,MOVI!C:DV,108,0)</f>
        <v>MoviSouthSales</v>
      </c>
      <c r="LK219" s="252" t="str">
        <f>VLOOKUP(C219,FPT!B:LI,108,0)</f>
        <v>MoviSouthSales</v>
      </c>
      <c r="LL219" t="str">
        <f t="shared" si="444"/>
        <v/>
      </c>
      <c r="LM219" s="275">
        <f>ROUND(VLOOKUP(C219,MOVI!C:DV,109,0),0)</f>
        <v>416667</v>
      </c>
      <c r="LN219" s="275">
        <f>ROUND(VLOOKUP(C219,FPT!B:LL,109,0),0)</f>
        <v>416667</v>
      </c>
      <c r="LO219" t="str">
        <f t="shared" si="445"/>
        <v/>
      </c>
      <c r="LP219" t="str">
        <f>VLOOKUP(C219,MOVI!C:DV,110,0)</f>
        <v>HO</v>
      </c>
      <c r="LQ219" s="247" t="str">
        <f>VLOOKUP(C219,FPT!B:LO,110,0)</f>
        <v>HO</v>
      </c>
      <c r="LR219" t="str">
        <f t="shared" si="446"/>
        <v/>
      </c>
      <c r="LS219">
        <f>MOVI!DI214</f>
        <v>22</v>
      </c>
      <c r="LV219">
        <f>MOVI!DJ214</f>
        <v>0</v>
      </c>
      <c r="LW219">
        <f>MOVI!DK214</f>
        <v>0</v>
      </c>
      <c r="LX219" t="str">
        <f>MOVI!DL214</f>
        <v>x</v>
      </c>
      <c r="LY219">
        <f>MOVI!DM214</f>
        <v>0</v>
      </c>
      <c r="LZ219">
        <f>MOVI!DN214</f>
        <v>50000</v>
      </c>
      <c r="MA219">
        <f>MOVI!DO214</f>
        <v>0</v>
      </c>
      <c r="MB219" t="str">
        <f>MOVI!DP214</f>
        <v>HO</v>
      </c>
      <c r="MC219">
        <f>MOVI!DQ214</f>
        <v>0</v>
      </c>
      <c r="MD219">
        <f>MOVI!DR214</f>
        <v>0</v>
      </c>
      <c r="ME219" t="str">
        <f>VLOOKUP(C219,MOVI!C:DV,121,0)</f>
        <v>Group 1</v>
      </c>
      <c r="MF219" s="252" t="str">
        <f>VLOOKUP(C219,FPT!B:MD,111,0)</f>
        <v>Group 1</v>
      </c>
      <c r="MG219" t="str">
        <f t="shared" si="339"/>
        <v/>
      </c>
      <c r="MH219" t="str">
        <f>VLOOKUP(C219,MOVI!C:DT,122,0)</f>
        <v>MoviSouthGroup 1</v>
      </c>
      <c r="MI219" s="252" t="str">
        <f>VLOOKUP(C219,FPT!B:DS,112,0)</f>
        <v>MoviSouthGroup 1</v>
      </c>
      <c r="MJ219" t="str">
        <f t="shared" si="447"/>
        <v/>
      </c>
    </row>
    <row r="220" spans="1:348" x14ac:dyDescent="0.25">
      <c r="A220">
        <v>212</v>
      </c>
      <c r="B220" s="48">
        <v>6062</v>
      </c>
      <c r="C220" s="271" t="s">
        <v>1093</v>
      </c>
      <c r="D220" t="str">
        <f>VLOOKUP(C220,MOVI!C:D,2,0)</f>
        <v>Nguyễn Ngọc Duy</v>
      </c>
      <c r="E220" t="str">
        <f>VLOOKUP(C220,FPT!B:C,2,0)</f>
        <v>Nguyễn Ngọc Duy</v>
      </c>
      <c r="F220" t="str">
        <f t="shared" si="340"/>
        <v/>
      </c>
      <c r="G220" t="str">
        <f>VLOOKUP(C220,MOVI!C:E,3,0)</f>
        <v>Sales</v>
      </c>
      <c r="H220" t="str">
        <f>VLOOKUP(C220,FPT!B:F,3,0)</f>
        <v>Sales</v>
      </c>
      <c r="I220" t="str">
        <f t="shared" si="341"/>
        <v/>
      </c>
      <c r="J220" t="str">
        <f>VLOOKUP(C220,MOVI!C:H,4,0)</f>
        <v>Telesales</v>
      </c>
      <c r="K220" t="str">
        <f>VLOOKUP(C220,FPT!B:I,4,0)</f>
        <v>Telesales</v>
      </c>
      <c r="L220" t="str">
        <f t="shared" si="342"/>
        <v/>
      </c>
      <c r="M220" t="str">
        <f>VLOOKUP(C220,MOVI!C:DT,5,0)</f>
        <v>Associate</v>
      </c>
      <c r="N220" t="str">
        <f>VLOOKUP(C220,FPT!B:L,5,0)</f>
        <v>Associate</v>
      </c>
      <c r="O220" t="str">
        <f t="shared" si="343"/>
        <v/>
      </c>
      <c r="P220" t="str">
        <f>VLOOKUP(C220,MOVI!C:DT,6,0)</f>
        <v>Telesales</v>
      </c>
      <c r="Q220" t="str">
        <f>VLOOKUP(C220,FPT!B:O,6,0)</f>
        <v>Telesales</v>
      </c>
      <c r="R220" t="str">
        <f t="shared" si="344"/>
        <v/>
      </c>
      <c r="S220" t="str">
        <f>VLOOKUP(C220,MOVI!C:DT,7,0)</f>
        <v>South</v>
      </c>
      <c r="T220" t="str">
        <f>VLOOKUP(C220,FPT!B:R,7,0)</f>
        <v>South</v>
      </c>
      <c r="U220" t="str">
        <f t="shared" si="345"/>
        <v/>
      </c>
      <c r="V220" t="str">
        <f>VLOOKUP(C220,MOVI!C:DT,8,0)</f>
        <v>Movi</v>
      </c>
      <c r="W220" t="str">
        <f>VLOOKUP(C220,FPT!B:U,8,0)</f>
        <v>Movi</v>
      </c>
      <c r="X220" t="str">
        <f t="shared" si="346"/>
        <v/>
      </c>
      <c r="Y220" t="str">
        <f>VLOOKUP(C220,MOVI!C:DT,9,0)</f>
        <v>Full-time</v>
      </c>
      <c r="Z220" t="str">
        <f>VLOOKUP(C220,FPT!B:X,9,0)</f>
        <v>Full-time</v>
      </c>
      <c r="AA220" t="str">
        <f t="shared" si="347"/>
        <v/>
      </c>
      <c r="AB220" t="str">
        <f>VLOOKUP(C220,MOVI!C:DT,10,0)</f>
        <v>Permanent</v>
      </c>
      <c r="AC220" t="str">
        <f>VLOOKUP(C220,FPT!B:AA,10,0)</f>
        <v>Permanent</v>
      </c>
      <c r="AD220" t="str">
        <f t="shared" si="348"/>
        <v/>
      </c>
      <c r="AE220" s="247">
        <f>VLOOKUP(C220,MOVI!C:DT,11,0)</f>
        <v>44287</v>
      </c>
      <c r="AF220" s="247">
        <f>VLOOKUP(C220,FPT!B:AD,11,0)</f>
        <v>44287</v>
      </c>
      <c r="AG220" t="str">
        <f t="shared" si="349"/>
        <v/>
      </c>
      <c r="AH220" s="260" t="str">
        <f>VLOOKUP(C220,MOVI!C:DT,12,0)</f>
        <v/>
      </c>
      <c r="AI220" s="260"/>
      <c r="AJ220" t="str">
        <f t="shared" si="449"/>
        <v/>
      </c>
      <c r="AK220">
        <f>VLOOKUP(C220,MOVI!C:DT,13,0)</f>
        <v>0</v>
      </c>
      <c r="AL220" s="247">
        <f>VLOOKUP(C220,FPT!B:AJ,13,0)</f>
        <v>0</v>
      </c>
      <c r="AM220" t="str">
        <f t="shared" si="448"/>
        <v/>
      </c>
      <c r="AN220" s="247">
        <f>VLOOKUP(C220,MOVI!C:DT,14,0)</f>
        <v>0</v>
      </c>
      <c r="AO220" s="247">
        <f>VLOOKUP(C220,FPT!B:AM,14,0)</f>
        <v>0</v>
      </c>
      <c r="AP220" t="str">
        <f t="shared" si="350"/>
        <v/>
      </c>
      <c r="AQ220" t="str">
        <f>VLOOKUP(C220,MOVI!C:DT,15,0)</f>
        <v>LC</v>
      </c>
      <c r="AR220" s="247" t="str">
        <f>VLOOKUP(C220,FPT!B:AP,15,0)</f>
        <v>LC</v>
      </c>
      <c r="AS220" t="str">
        <f t="shared" si="351"/>
        <v/>
      </c>
      <c r="AT220" s="282" t="str">
        <f>VLOOKUP(C220,MOVI!C:DT,16,0)</f>
        <v>LTTP</v>
      </c>
      <c r="AU220" s="247" t="str">
        <f>VLOOKUP(C220,FPT!B:AS,16,0)</f>
        <v>LTTP</v>
      </c>
      <c r="AV220" t="str">
        <f t="shared" si="352"/>
        <v/>
      </c>
      <c r="AW220" t="str">
        <f>VLOOKUP(C220,MOVI!C:DT,17,0)</f>
        <v>L</v>
      </c>
      <c r="AX220" s="247" t="str">
        <f>VLOOKUP(C220,FPT!B:AV,17,0)</f>
        <v>L</v>
      </c>
      <c r="AY220" t="str">
        <f t="shared" si="353"/>
        <v/>
      </c>
      <c r="AZ220">
        <f>VLOOKUP(C220,MOVI!C:DT,18,0)</f>
        <v>0</v>
      </c>
      <c r="BA220" s="247">
        <f>VLOOKUP(C220,FPT!B:AY,18,0)</f>
        <v>0</v>
      </c>
      <c r="BB220" t="str">
        <f t="shared" si="354"/>
        <v/>
      </c>
      <c r="BC220" s="275">
        <f>VLOOKUP(C220,MOVI!C:DT,19,0)</f>
        <v>5000000</v>
      </c>
      <c r="BD220" s="275">
        <f>VLOOKUP(C220,FPT!B:BB,19,0)</f>
        <v>5000000</v>
      </c>
      <c r="BE220" t="str">
        <f t="shared" si="355"/>
        <v/>
      </c>
      <c r="BF220">
        <f>VLOOKUP(C220,MOVI!C:DT,20,0)</f>
        <v>0</v>
      </c>
      <c r="BG220" s="252">
        <f>VLOOKUP(C220,FPT!B:BE,20,0)</f>
        <v>0</v>
      </c>
      <c r="BH220" t="str">
        <f t="shared" si="356"/>
        <v/>
      </c>
      <c r="BI220" s="275">
        <f>VLOOKUP(C220,MOVI!C:DT,21,0)</f>
        <v>5000000</v>
      </c>
      <c r="BJ220" s="275">
        <f>VLOOKUP(C220,FPT!B:BH,21,0)</f>
        <v>5000000</v>
      </c>
      <c r="BK220" t="str">
        <f t="shared" si="357"/>
        <v/>
      </c>
      <c r="BL220" s="275">
        <f>VLOOKUP(C220,MOVI!C:DT,22,0)</f>
        <v>0</v>
      </c>
      <c r="BM220" s="275">
        <f>VLOOKUP(C220,FPT!B:BK,22,0)</f>
        <v>0</v>
      </c>
      <c r="BN220" t="str">
        <f t="shared" si="358"/>
        <v/>
      </c>
      <c r="BO220" s="275">
        <f>VLOOKUP(C220,MOVI!C:DT,23,0)</f>
        <v>0</v>
      </c>
      <c r="BP220" s="275">
        <f>VLOOKUP(C220,FPT!B:BN,23,0)</f>
        <v>0</v>
      </c>
      <c r="BQ220" t="str">
        <f t="shared" si="359"/>
        <v/>
      </c>
      <c r="BR220" s="275">
        <f>VLOOKUP(C220,MOVI!C:DT,24,0)</f>
        <v>0</v>
      </c>
      <c r="BS220" s="275">
        <f>VLOOKUP(C220,FPT!B:BQ,24,0)</f>
        <v>0</v>
      </c>
      <c r="BT220" t="str">
        <f t="shared" si="360"/>
        <v/>
      </c>
      <c r="BU220" s="275">
        <f>VLOOKUP(C220,MOVI!C:DT,25,0)</f>
        <v>0</v>
      </c>
      <c r="BV220" s="275">
        <f>VLOOKUP(C220,FPT!B:BT,25,0)</f>
        <v>0</v>
      </c>
      <c r="BW220" t="str">
        <f t="shared" si="361"/>
        <v/>
      </c>
      <c r="BX220" s="275">
        <f>VLOOKUP(C220,MOVI!C:DT,26,0)</f>
        <v>0</v>
      </c>
      <c r="BY220" s="275">
        <f>VLOOKUP(C220,FPT!B:BW,26,0)</f>
        <v>0</v>
      </c>
      <c r="BZ220" t="str">
        <f t="shared" si="362"/>
        <v/>
      </c>
      <c r="CA220" s="275">
        <f>VLOOKUP(C220,MOVI!C:DT,27,0)</f>
        <v>730000</v>
      </c>
      <c r="CB220" s="275">
        <f>VLOOKUP(C220,FPT!B:BZ,27,0)</f>
        <v>730000</v>
      </c>
      <c r="CC220" t="str">
        <f t="shared" si="363"/>
        <v/>
      </c>
      <c r="CD220" s="275">
        <f>VLOOKUP(C220,MOVI!C:DT,28,0)</f>
        <v>730000</v>
      </c>
      <c r="CE220" s="275">
        <f>VLOOKUP(C220,FPT!B:CC,28,0)</f>
        <v>730000</v>
      </c>
      <c r="CF220" t="str">
        <f t="shared" si="364"/>
        <v/>
      </c>
      <c r="CG220" t="str">
        <f>VLOOKUP(C220,MOVI!C:DT,29,0)</f>
        <v>CN</v>
      </c>
      <c r="CH220" s="252" t="str">
        <f>VLOOKUP(C220,FPT!B:CF,29,0)</f>
        <v>CN</v>
      </c>
      <c r="CI220" t="str">
        <f t="shared" si="365"/>
        <v/>
      </c>
      <c r="CJ220">
        <f>VLOOKUP(C220,MOVI!C:DT,30,0)</f>
        <v>26</v>
      </c>
      <c r="CK220" s="252">
        <f>VLOOKUP(C220,FPT!B:CI,30,0)</f>
        <v>26</v>
      </c>
      <c r="CL220" t="str">
        <f t="shared" si="366"/>
        <v/>
      </c>
      <c r="CM220">
        <f>VLOOKUP(C220,MOVI!C:DT,31,0)</f>
        <v>16</v>
      </c>
      <c r="CN220" s="252">
        <f>VLOOKUP(C220,FPT!B:CL,31,0)</f>
        <v>16</v>
      </c>
      <c r="CO220" t="str">
        <f t="shared" si="367"/>
        <v/>
      </c>
      <c r="CP220" s="275">
        <f>VLOOKUP(C220,MOVI!C:DT,32,0)</f>
        <v>4</v>
      </c>
      <c r="CQ220" s="275">
        <f>VLOOKUP(C220,FPT!B:CO,32,0)</f>
        <v>4</v>
      </c>
      <c r="CR220" t="str">
        <f t="shared" si="368"/>
        <v/>
      </c>
      <c r="CS220" s="275">
        <f>VLOOKUP(C220,MOVI!C:DT,33,0)</f>
        <v>0</v>
      </c>
      <c r="CT220" s="275">
        <f>VLOOKUP(C220,FPT!B:CR,33,0)</f>
        <v>0</v>
      </c>
      <c r="CU220" t="str">
        <f t="shared" si="369"/>
        <v/>
      </c>
      <c r="CV220" s="275">
        <f>VLOOKUP(C220,MOVI!C:DT,34,0)</f>
        <v>0</v>
      </c>
      <c r="CW220" s="275">
        <f>VLOOKUP(C220,FPT!B:CU,34,0)</f>
        <v>0</v>
      </c>
      <c r="CX220" t="str">
        <f t="shared" si="370"/>
        <v/>
      </c>
      <c r="CY220" s="275">
        <f>VLOOKUP(C220,MOVI!C:DT,35,0)</f>
        <v>20</v>
      </c>
      <c r="CZ220" s="275">
        <f>VLOOKUP(C220,FPT!B:CX,35,0)</f>
        <v>20</v>
      </c>
      <c r="DA220" t="str">
        <f t="shared" si="371"/>
        <v/>
      </c>
      <c r="DB220" s="275">
        <f>VLOOKUP(C220,MOVI!C:DT,36,0)</f>
        <v>0</v>
      </c>
      <c r="DC220" s="275">
        <f>VLOOKUP(C220,FPT!B:DA,36,0)</f>
        <v>0</v>
      </c>
      <c r="DD220" t="str">
        <f t="shared" si="372"/>
        <v/>
      </c>
      <c r="DE220" s="275">
        <f>VLOOKUP(C220,MOVI!C:DT,37,0)</f>
        <v>0</v>
      </c>
      <c r="DF220" s="275">
        <f>VLOOKUP(C220,FPT!B:DD,37,0)</f>
        <v>0</v>
      </c>
      <c r="DG220" t="str">
        <f t="shared" si="373"/>
        <v/>
      </c>
      <c r="DH220" s="275">
        <f>VLOOKUP(C220,MOVI!C:DT,38,0)</f>
        <v>0</v>
      </c>
      <c r="DI220" s="275">
        <f>VLOOKUP(C220,FPT!B:DG,38,0)</f>
        <v>0</v>
      </c>
      <c r="DJ220" t="str">
        <f t="shared" si="374"/>
        <v/>
      </c>
      <c r="DK220" s="275">
        <f>VLOOKUP(C220,MOVI!C:DT,39,0)</f>
        <v>0</v>
      </c>
      <c r="DL220" s="275">
        <f>VLOOKUP(C220,FPT!B:DJ,39,0)</f>
        <v>0</v>
      </c>
      <c r="DM220" t="str">
        <f t="shared" si="375"/>
        <v/>
      </c>
      <c r="DN220" s="275">
        <f>VLOOKUP(C220,MOVI!C:DT,40,0)</f>
        <v>0</v>
      </c>
      <c r="DO220" s="275">
        <f>VLOOKUP(C220,FPT!B:DM,40,0)</f>
        <v>0</v>
      </c>
      <c r="DP220" t="str">
        <f t="shared" si="376"/>
        <v/>
      </c>
      <c r="DQ220" s="275">
        <f>VLOOKUP(C220,MOVI!C:DT,41,0)</f>
        <v>0</v>
      </c>
      <c r="DR220" s="275">
        <f>VLOOKUP(C220,FPT!B:DP,41,0)</f>
        <v>0</v>
      </c>
      <c r="DS220" t="str">
        <f t="shared" si="377"/>
        <v/>
      </c>
      <c r="DT220" s="275">
        <f>VLOOKUP(C220,MOVI!C:DT,42,0)</f>
        <v>3846154</v>
      </c>
      <c r="DU220" s="275">
        <f>ROUND(VLOOKUP(C220,FPT!B:DS,42,0),0)</f>
        <v>3846154</v>
      </c>
      <c r="DV220" t="str">
        <f t="shared" si="378"/>
        <v/>
      </c>
      <c r="DW220" s="275">
        <f>VLOOKUP(C220,MOVI!C:DT,43,0)</f>
        <v>0</v>
      </c>
      <c r="DX220" s="275">
        <f>VLOOKUP(C220,FPT!B:DV,43,0)</f>
        <v>0</v>
      </c>
      <c r="DY220" t="str">
        <f t="shared" si="379"/>
        <v/>
      </c>
      <c r="DZ220" s="275">
        <f>VLOOKUP(C220,MOVI!C:DT,44,0)</f>
        <v>0</v>
      </c>
      <c r="EA220" s="275">
        <f>VLOOKUP(C220,FPT!B:DY,44,0)</f>
        <v>0</v>
      </c>
      <c r="EB220" t="str">
        <f t="shared" si="380"/>
        <v/>
      </c>
      <c r="EC220" s="275">
        <f>VLOOKUP(C220,MOVI!C:DT,45,0)</f>
        <v>3846154</v>
      </c>
      <c r="ED220" s="275">
        <f>ROUND(VLOOKUP(C220,FPT!B:EB,45,0),0)</f>
        <v>3846154</v>
      </c>
      <c r="EE220" t="str">
        <f t="shared" si="381"/>
        <v/>
      </c>
      <c r="EF220" s="275">
        <f>VLOOKUP(C220,MOVI!C:DT,46,0)</f>
        <v>0</v>
      </c>
      <c r="EG220" s="275">
        <f>VLOOKUP(C220,FPT!B:EE,46,0)</f>
        <v>0</v>
      </c>
      <c r="EH220" t="str">
        <f t="shared" si="382"/>
        <v/>
      </c>
      <c r="EI220" s="275">
        <f>VLOOKUP(C220,MOVI!C:DT,47,0)</f>
        <v>0</v>
      </c>
      <c r="EJ220" s="275">
        <f>VLOOKUP(C220,FPT!B:EH,47,0)</f>
        <v>0</v>
      </c>
      <c r="EK220" t="str">
        <f t="shared" si="383"/>
        <v/>
      </c>
      <c r="EL220" s="275">
        <f>VLOOKUP(C220,MOVI!C:DT,48,0)</f>
        <v>0</v>
      </c>
      <c r="EM220" s="275">
        <f>VLOOKUP(C220,FPT!B:EK,48,0)</f>
        <v>0</v>
      </c>
      <c r="EN220" t="str">
        <f t="shared" si="384"/>
        <v/>
      </c>
      <c r="EO220" s="275">
        <f>VLOOKUP(C220,MOVI!C:DT,49,0)</f>
        <v>0</v>
      </c>
      <c r="EP220" s="275">
        <f>VLOOKUP(C220,FPT!B:EN,49,0)</f>
        <v>0</v>
      </c>
      <c r="EQ220" t="str">
        <f t="shared" si="385"/>
        <v/>
      </c>
      <c r="ER220" s="275">
        <f>VLOOKUP(C220,MOVI!C:DT,50,0)</f>
        <v>0</v>
      </c>
      <c r="ES220" s="275">
        <f>VLOOKUP(C220,FPT!B:EQ,50,0)</f>
        <v>0</v>
      </c>
      <c r="ET220" t="str">
        <f t="shared" si="386"/>
        <v/>
      </c>
      <c r="EU220" s="275">
        <f>VLOOKUP(C220,MOVI!C:DT,51,0)</f>
        <v>0</v>
      </c>
      <c r="EV220" s="275">
        <f>VLOOKUP(C220,FPT!B:ET,51,0)</f>
        <v>0</v>
      </c>
      <c r="EW220" t="str">
        <f t="shared" si="387"/>
        <v/>
      </c>
      <c r="EX220" s="275">
        <f>VLOOKUP(C220,MOVI!C:DT,52,0)</f>
        <v>0</v>
      </c>
      <c r="EY220" s="275">
        <f>VLOOKUP(C220,FPT!B:EW,52,0)</f>
        <v>0</v>
      </c>
      <c r="EZ220" t="str">
        <f t="shared" si="388"/>
        <v/>
      </c>
      <c r="FA220" s="275">
        <f>VLOOKUP(C220,MOVI!C:DT,53,0)</f>
        <v>0</v>
      </c>
      <c r="FB220" s="275">
        <f>VLOOKUP(C220,FPT!B:EZ,53,0)</f>
        <v>0</v>
      </c>
      <c r="FC220" t="str">
        <f t="shared" si="389"/>
        <v/>
      </c>
      <c r="FD220" s="275">
        <f>VLOOKUP(C220,MOVI!C:DT,54,0)</f>
        <v>0</v>
      </c>
      <c r="FE220" s="275">
        <f>VLOOKUP(C220,FPT!B:FC,54,0)</f>
        <v>0</v>
      </c>
      <c r="FF220" t="str">
        <f t="shared" si="390"/>
        <v/>
      </c>
      <c r="FG220" s="275">
        <f>VLOOKUP(C220,MOVI!C:DT,55,0)</f>
        <v>449231</v>
      </c>
      <c r="FH220" s="275">
        <f>VLOOKUP(C220,FPT!B:FF,55,0)</f>
        <v>449231</v>
      </c>
      <c r="FI220" t="str">
        <f t="shared" si="391"/>
        <v/>
      </c>
      <c r="FJ220" s="275">
        <f>VLOOKUP(C220,MOVI!C:DT,56,0)</f>
        <v>449231</v>
      </c>
      <c r="FK220" s="275">
        <f>VLOOKUP(C220,FPT!B:FI,56,0)</f>
        <v>449231</v>
      </c>
      <c r="FL220" t="str">
        <f t="shared" si="392"/>
        <v/>
      </c>
      <c r="FM220" s="275">
        <f>VLOOKUP(C220,MOVI!C:DT,57,0)</f>
        <v>0</v>
      </c>
      <c r="FN220" s="275">
        <f>VLOOKUP(C220,FPT!B:FL,57,0)</f>
        <v>0</v>
      </c>
      <c r="FO220" t="str">
        <f t="shared" si="393"/>
        <v/>
      </c>
      <c r="FP220" s="275">
        <f>VLOOKUP(C220,MOVI!C:DT,58,0)</f>
        <v>0</v>
      </c>
      <c r="FQ220" s="275">
        <f>VLOOKUP(C220,FPT!B:FO,58,0)</f>
        <v>0</v>
      </c>
      <c r="FR220" t="str">
        <f t="shared" si="394"/>
        <v/>
      </c>
      <c r="FS220" s="275">
        <f>VLOOKUP(C220,MOVI!C:DT,59,0)</f>
        <v>0</v>
      </c>
      <c r="FT220" s="275">
        <f>VLOOKUP(C220,FPT!B:FR,59,0)</f>
        <v>0</v>
      </c>
      <c r="FU220" t="str">
        <f t="shared" si="395"/>
        <v/>
      </c>
      <c r="FV220" s="275">
        <f>VLOOKUP(C220,MOVI!C:DT,60,0)</f>
        <v>0</v>
      </c>
      <c r="FW220" s="275">
        <f>VLOOKUP(C220,FPT!B:FU,60,0)</f>
        <v>0</v>
      </c>
      <c r="FX220" t="str">
        <f t="shared" si="396"/>
        <v/>
      </c>
      <c r="FY220" s="275">
        <f>VLOOKUP(C220,MOVI!C:DT,61,0)</f>
        <v>0</v>
      </c>
      <c r="FZ220" s="275">
        <f>VLOOKUP(C220,FPT!B:FX,61,0)</f>
        <v>0</v>
      </c>
      <c r="GA220" t="str">
        <f t="shared" si="397"/>
        <v/>
      </c>
      <c r="GB220" s="275">
        <f>VLOOKUP(C220,MOVI!C:DT,62,0)</f>
        <v>0</v>
      </c>
      <c r="GC220" s="275">
        <f>VLOOKUP(C220,FPT!B:GA,62,0)</f>
        <v>0</v>
      </c>
      <c r="GD220" t="str">
        <f t="shared" si="398"/>
        <v/>
      </c>
      <c r="GE220" s="275">
        <f>VLOOKUP(C220,MOVI!C:DT,63,0)</f>
        <v>0</v>
      </c>
      <c r="GF220" s="275">
        <f>VLOOKUP(C220,FPT!B:GD,63,0)</f>
        <v>0</v>
      </c>
      <c r="GG220" t="str">
        <f t="shared" si="399"/>
        <v/>
      </c>
      <c r="GH220" s="275">
        <f>VLOOKUP(C220,MOVI!C:DT,64,0)</f>
        <v>0</v>
      </c>
      <c r="GI220" s="275">
        <f>VLOOKUP(C220,FPT!B:GG,64,0)</f>
        <v>0</v>
      </c>
      <c r="GJ220" t="str">
        <f t="shared" si="400"/>
        <v/>
      </c>
      <c r="GK220" s="275">
        <f>VLOOKUP(C220,MOVI!C:DT,65,0)</f>
        <v>0</v>
      </c>
      <c r="GL220" s="275">
        <f>VLOOKUP(C220,FPT!B:GJ,65,0)</f>
        <v>0</v>
      </c>
      <c r="GM220" t="str">
        <f t="shared" si="401"/>
        <v/>
      </c>
      <c r="GN220" s="275">
        <f>VLOOKUP(C220,MOVI!C:DT,66,0)</f>
        <v>0</v>
      </c>
      <c r="GO220" s="275">
        <f>VLOOKUP(C220,FPT!B:GM,66,0)</f>
        <v>0</v>
      </c>
      <c r="GP220" t="str">
        <f t="shared" si="402"/>
        <v/>
      </c>
      <c r="GQ220" s="275">
        <f>VLOOKUP(C220,MOVI!C:DT,67,0)</f>
        <v>0</v>
      </c>
      <c r="GR220" s="275">
        <f>VLOOKUP(C220,FPT!B:GP,67,0)</f>
        <v>0</v>
      </c>
      <c r="GS220" t="str">
        <f t="shared" si="403"/>
        <v/>
      </c>
      <c r="GT220" s="275">
        <f>VLOOKUP(C220,MOVI!C:DT,68,0)</f>
        <v>0</v>
      </c>
      <c r="GU220" s="275">
        <f>VLOOKUP(C220,FPT!B:GS,68,0)</f>
        <v>0</v>
      </c>
      <c r="GV220" t="str">
        <f t="shared" si="404"/>
        <v/>
      </c>
      <c r="GW220" s="275">
        <f>VLOOKUP(C220,MOVI!C:DT,69,0)</f>
        <v>0</v>
      </c>
      <c r="GX220" s="275">
        <f>VLOOKUP(C220,FPT!B:GV,69,0)</f>
        <v>0</v>
      </c>
      <c r="GY220" t="str">
        <f t="shared" si="405"/>
        <v/>
      </c>
      <c r="GZ220" s="275">
        <f>VLOOKUP(C220,MOVI!C:DT,70,0)</f>
        <v>0</v>
      </c>
      <c r="HA220" s="275">
        <f>VLOOKUP(C220,FPT!B:GY,70,0)</f>
        <v>0</v>
      </c>
      <c r="HB220" t="str">
        <f t="shared" si="406"/>
        <v/>
      </c>
      <c r="HC220" s="275">
        <f>VLOOKUP(C220,MOVI!C:DT,71,0)</f>
        <v>4295385</v>
      </c>
      <c r="HD220" s="275">
        <f>ROUND(VLOOKUP(C220,FPT!B:HB,71,0),0)</f>
        <v>4295385</v>
      </c>
      <c r="HE220" t="str">
        <f t="shared" si="407"/>
        <v/>
      </c>
      <c r="HF220" s="275">
        <f>ROUND(VLOOKUP(C220,MOVI!C:DT,72,0),0)</f>
        <v>0</v>
      </c>
      <c r="HG220" s="275">
        <f>ROUND(VLOOKUP(C220,FPT!B:HE,72,0),0)</f>
        <v>0</v>
      </c>
      <c r="HH220" t="str">
        <f t="shared" si="408"/>
        <v/>
      </c>
      <c r="HI220" s="275">
        <f>VLOOKUP(C220,MOVI!C:DT,73,0)</f>
        <v>0</v>
      </c>
      <c r="HJ220" s="275">
        <f>VLOOKUP(C220,FPT!B:HH,73,0)</f>
        <v>0</v>
      </c>
      <c r="HK220" t="str">
        <f t="shared" si="409"/>
        <v/>
      </c>
      <c r="HL220" s="275">
        <f>VLOOKUP(C220,MOVI!C:DT,74,0)</f>
        <v>449231</v>
      </c>
      <c r="HM220" s="275">
        <f>VLOOKUP(C220,FPT!B:HK,74,0)</f>
        <v>449231</v>
      </c>
      <c r="HN220" t="str">
        <f t="shared" si="410"/>
        <v/>
      </c>
      <c r="HO220" s="275">
        <f>VLOOKUP(C220,MOVI!C:DT,75,0)</f>
        <v>11000000</v>
      </c>
      <c r="HP220" s="275">
        <f>VLOOKUP(C220,FPT!B:HN,75,0)</f>
        <v>11000000</v>
      </c>
      <c r="HQ220" t="str">
        <f t="shared" si="411"/>
        <v/>
      </c>
      <c r="HR220" s="275">
        <f>VLOOKUP(C220,MOVI!C:DT,76,0)</f>
        <v>0</v>
      </c>
      <c r="HS220" s="275">
        <f>VLOOKUP(C220,FPT!B:HQ,76,0)</f>
        <v>0</v>
      </c>
      <c r="HT220" t="str">
        <f t="shared" si="412"/>
        <v/>
      </c>
      <c r="HU220" s="275">
        <f>VLOOKUP(C220,MOVI!C:DT,77,0)</f>
        <v>0</v>
      </c>
      <c r="HV220" s="275">
        <f>VLOOKUP(C220,FPT!B:HT,77,0)</f>
        <v>0</v>
      </c>
      <c r="HW220" t="str">
        <f t="shared" si="413"/>
        <v/>
      </c>
      <c r="HX220" s="274">
        <f>VLOOKUP(C220,MOVI!C:CB,78,0)</f>
        <v>400000</v>
      </c>
      <c r="HY220" s="261">
        <f>VLOOKUP(C220,FPT!$B:$CA,78,0)</f>
        <v>400000</v>
      </c>
      <c r="HZ220" t="str">
        <f t="shared" si="414"/>
        <v/>
      </c>
      <c r="IA220" s="275">
        <f>VLOOKUP(C220,MOVI!C:CD,79,0)</f>
        <v>50000</v>
      </c>
      <c r="IB220" s="275">
        <f>VLOOKUP(C220,FPT!B:HZ,79,0)</f>
        <v>50000</v>
      </c>
      <c r="IC220" t="str">
        <f t="shared" si="415"/>
        <v/>
      </c>
      <c r="ID220" s="275">
        <f>VLOOKUP(C220,MOVI!C:CD,80,0)</f>
        <v>75000</v>
      </c>
      <c r="IE220" s="275">
        <f>VLOOKUP(C220,FPT!B:IC,80,0)</f>
        <v>75000</v>
      </c>
      <c r="IF220" t="str">
        <f t="shared" si="416"/>
        <v/>
      </c>
      <c r="IG220" s="275">
        <f>VLOOKUP(C220,MOVI!C:DT,81,0)</f>
        <v>0</v>
      </c>
      <c r="IH220" s="275">
        <f>VLOOKUP(C220,FPT!B:IF,81,0)</f>
        <v>0</v>
      </c>
      <c r="II220" t="str">
        <f t="shared" si="417"/>
        <v/>
      </c>
      <c r="IJ220" s="275">
        <f>VLOOKUP(C220,MOVI!C:DT,82,0)</f>
        <v>525000</v>
      </c>
      <c r="IK220" s="275">
        <f>VLOOKUP(C220,FPT!B:II,82,0)</f>
        <v>525000</v>
      </c>
      <c r="IL220" t="str">
        <f t="shared" si="418"/>
        <v/>
      </c>
      <c r="IM220" s="275">
        <f>ROUND(VLOOKUP(C220,MOVI!C:DT,83,0),0)</f>
        <v>11974231</v>
      </c>
      <c r="IN220" s="275">
        <f>ROUND(VLOOKUP(C220,FPT!B:IL,83,0),0)</f>
        <v>11974231</v>
      </c>
      <c r="IO220" t="str">
        <f t="shared" si="419"/>
        <v/>
      </c>
      <c r="IP220" s="275">
        <f>VLOOKUP(C220,MOVI!C:DT,84,0)</f>
        <v>0</v>
      </c>
      <c r="IQ220" s="275">
        <f>VLOOKUP(C220,FPT!B:IO,84,0)</f>
        <v>0</v>
      </c>
      <c r="IR220" t="str">
        <f t="shared" si="420"/>
        <v/>
      </c>
      <c r="IS220" s="275">
        <f>ROUND(VLOOKUP(C220,MOVI!C:DT,85,0),0)</f>
        <v>0</v>
      </c>
      <c r="IT220" s="275">
        <f>ROUND(VLOOKUP(C220,FPT!B:IR,85,0),0)</f>
        <v>0</v>
      </c>
      <c r="IU220" t="str">
        <f t="shared" si="421"/>
        <v/>
      </c>
      <c r="IV220" s="275">
        <f>VLOOKUP(C220,MOVI!C:DT,86,0)</f>
        <v>0</v>
      </c>
      <c r="IW220" s="275">
        <f>VLOOKUP(C220,FPT!B:IU,86,0)</f>
        <v>0</v>
      </c>
      <c r="IX220" t="str">
        <f t="shared" si="422"/>
        <v/>
      </c>
      <c r="IY220" s="275">
        <f>ROUND(VLOOKUP(C220,MOVI!C:DT,87,0),0)</f>
        <v>0</v>
      </c>
      <c r="IZ220" s="275">
        <f>ROUND(VLOOKUP(C220,FPT!B:IX,87,0),0)</f>
        <v>0</v>
      </c>
      <c r="JA220" t="str">
        <f t="shared" si="423"/>
        <v/>
      </c>
      <c r="JB220" s="275">
        <f>VLOOKUP(C220,MOVI!C:DT,88,0)</f>
        <v>0</v>
      </c>
      <c r="JC220" s="275">
        <f>VLOOKUP(C220,FPT!B:JA,88,0)</f>
        <v>0</v>
      </c>
      <c r="JD220" t="str">
        <f t="shared" si="424"/>
        <v/>
      </c>
      <c r="JE220" s="275">
        <f>VLOOKUP(C220,MOVI!C:DT,89,0)</f>
        <v>50000</v>
      </c>
      <c r="JF220" s="275">
        <f>VLOOKUP(C220,FPT!B:JD,89,0)</f>
        <v>50000</v>
      </c>
      <c r="JG220" t="str">
        <f t="shared" si="425"/>
        <v/>
      </c>
      <c r="JH220" s="275">
        <f>VLOOKUP(C220,MOVI!C:DT,90,0)</f>
        <v>0</v>
      </c>
      <c r="JI220" s="275">
        <f>VLOOKUP(C220,FPT!B:JG,90,0)</f>
        <v>0</v>
      </c>
      <c r="JJ220" t="str">
        <f t="shared" si="426"/>
        <v/>
      </c>
      <c r="JK220" s="275">
        <f>VLOOKUP(C220,MOVI!C:DT,91,0)</f>
        <v>0</v>
      </c>
      <c r="JL220" s="275">
        <f>VLOOKUP(C220,FPT!B:JJ,91,0)</f>
        <v>0</v>
      </c>
      <c r="JM220" t="str">
        <f t="shared" si="427"/>
        <v/>
      </c>
      <c r="JN220" s="275">
        <f>VLOOKUP(C220,MOVI!C:DT,92,0)</f>
        <v>0</v>
      </c>
      <c r="JO220" s="275">
        <f>VLOOKUP(C220,FPT!B:JM,92,0)</f>
        <v>0</v>
      </c>
      <c r="JP220" t="str">
        <f t="shared" si="428"/>
        <v/>
      </c>
      <c r="JQ220" s="275">
        <f>VLOOKUP(C220,MOVI!C:DT,93,0)</f>
        <v>0</v>
      </c>
      <c r="JR220" s="275">
        <f>VLOOKUP(C220,FPT!B:JP,93,0)</f>
        <v>0</v>
      </c>
      <c r="JS220" t="str">
        <f t="shared" si="429"/>
        <v/>
      </c>
      <c r="JT220" s="275">
        <f>VLOOKUP(C220,MOVI!C:DT,94,0)</f>
        <v>50000</v>
      </c>
      <c r="JU220" s="275">
        <f>VLOOKUP(C220,FPT!B:JS,94,0)</f>
        <v>50000</v>
      </c>
      <c r="JV220" t="str">
        <f t="shared" si="430"/>
        <v/>
      </c>
      <c r="JW220" s="275">
        <f>VLOOKUP(C220,MOVI!C:DT,95,0)</f>
        <v>3720385</v>
      </c>
      <c r="JX220" s="275">
        <f>VLOOKUP(C220,FPT!B:JV,95,0)</f>
        <v>3720385</v>
      </c>
      <c r="JY220" t="str">
        <f t="shared" si="431"/>
        <v/>
      </c>
      <c r="JZ220" s="275">
        <f>VLOOKUP(C220,MOVI!C:DT,96,0)</f>
        <v>0</v>
      </c>
      <c r="KA220" s="275">
        <f>VLOOKUP(C220,FPT!B:JY,96,0)</f>
        <v>0</v>
      </c>
      <c r="KB220" t="str">
        <f t="shared" si="432"/>
        <v/>
      </c>
      <c r="KC220" s="275">
        <f>VLOOKUP(C220,MOVI!C:DT,97,0)</f>
        <v>3720385</v>
      </c>
      <c r="KD220" s="275">
        <f>VLOOKUP(C220,FPT!B:KB,97,0)</f>
        <v>3720385</v>
      </c>
      <c r="KE220" t="str">
        <f t="shared" si="433"/>
        <v/>
      </c>
      <c r="KF220" s="275">
        <f>VLOOKUP(C220,MOVI!C:DT,98,0)</f>
        <v>850000.00000000012</v>
      </c>
      <c r="KG220" s="275">
        <f>VLOOKUP(C220,FPT!B:KE,98,0)</f>
        <v>850000</v>
      </c>
      <c r="KH220" t="str">
        <f t="shared" si="434"/>
        <v/>
      </c>
      <c r="KI220" s="275">
        <f>VLOOKUP(C220,MOVI!C:DT,99,0)</f>
        <v>0</v>
      </c>
      <c r="KJ220" s="275">
        <f>VLOOKUP(C220,FPT!B:KH,99,0)</f>
        <v>0</v>
      </c>
      <c r="KK220" t="str">
        <f t="shared" si="435"/>
        <v/>
      </c>
      <c r="KL220" s="275">
        <f>VLOOKUP(C220,MOVI!C:DT,100,0)</f>
        <v>150000</v>
      </c>
      <c r="KM220" s="275">
        <f>VLOOKUP(C220,FPT!B:KK,100,0)</f>
        <v>150000</v>
      </c>
      <c r="KN220" t="str">
        <f t="shared" si="436"/>
        <v/>
      </c>
      <c r="KO220" s="275">
        <f>VLOOKUP(C220,MOVI!C:DT,101,0)</f>
        <v>0</v>
      </c>
      <c r="KP220" s="275">
        <f>VLOOKUP(C220,FPT!B:KN,101,0)</f>
        <v>0</v>
      </c>
      <c r="KQ220" t="str">
        <f t="shared" si="437"/>
        <v/>
      </c>
      <c r="KR220" s="275">
        <f>VLOOKUP(C220,MOVI!C:DT,102,0)</f>
        <v>0</v>
      </c>
      <c r="KS220" s="275">
        <f>VLOOKUP(C220,FPT!B:KQ,102,0)</f>
        <v>0</v>
      </c>
      <c r="KT220" t="str">
        <f t="shared" si="438"/>
        <v/>
      </c>
      <c r="KU220" s="275">
        <f>VLOOKUP(C220,MOVI!C:DT,103,0)</f>
        <v>1000000.0000000001</v>
      </c>
      <c r="KV220" s="275">
        <f>VLOOKUP(C220,FPT!B:KT,103,0)</f>
        <v>1000000</v>
      </c>
      <c r="KW220" t="str">
        <f t="shared" si="439"/>
        <v/>
      </c>
      <c r="KX220" s="275">
        <f>VLOOKUP(C220,MOVI!C:DT,104,0)</f>
        <v>1525000</v>
      </c>
      <c r="KY220" s="275">
        <f>VLOOKUP(C220,FPT!B:KW,104,0)</f>
        <v>1525000</v>
      </c>
      <c r="KZ220" t="str">
        <f t="shared" si="440"/>
        <v/>
      </c>
      <c r="LA220" s="275">
        <f>VLOOKUP(C220,MOVI!C:DT,105,0)</f>
        <v>100000</v>
      </c>
      <c r="LB220" s="275">
        <f>VLOOKUP(C220,FPT!B:KZ,105,0)</f>
        <v>100000</v>
      </c>
      <c r="LC220" t="str">
        <f t="shared" si="441"/>
        <v/>
      </c>
      <c r="LD220" s="275">
        <f>VLOOKUP(C220,MOVI!C:DT,106,0)</f>
        <v>5395385</v>
      </c>
      <c r="LE220" s="275">
        <f>VLOOKUP(C220,FPT!B:LC,106,0)</f>
        <v>5395385</v>
      </c>
      <c r="LF220" t="str">
        <f t="shared" si="442"/>
        <v/>
      </c>
      <c r="LG220" s="273">
        <f>VLOOKUP(C220,MOVI!C:DT,107,0)</f>
        <v>0</v>
      </c>
      <c r="LH220" s="273">
        <f>VLOOKUP(C220,FPT!B:LF,107,0)</f>
        <v>0</v>
      </c>
      <c r="LI220" t="str">
        <f t="shared" si="443"/>
        <v/>
      </c>
      <c r="LJ220" t="str">
        <f>VLOOKUP(C220,MOVI!C:DV,108,0)</f>
        <v>MoviSouthSales</v>
      </c>
      <c r="LK220" s="252" t="str">
        <f>VLOOKUP(C220,FPT!B:LI,108,0)</f>
        <v>MoviSouthSales</v>
      </c>
      <c r="LL220" t="str">
        <f t="shared" si="444"/>
        <v/>
      </c>
      <c r="LM220" s="275">
        <f>ROUND(VLOOKUP(C220,MOVI!C:DV,109,0),0)</f>
        <v>416667</v>
      </c>
      <c r="LN220" s="275">
        <f>ROUND(VLOOKUP(C220,FPT!B:LL,109,0),0)</f>
        <v>416667</v>
      </c>
      <c r="LO220" t="str">
        <f t="shared" si="445"/>
        <v/>
      </c>
      <c r="LP220" t="str">
        <f>VLOOKUP(C220,MOVI!C:DV,110,0)</f>
        <v>HO</v>
      </c>
      <c r="LQ220" s="247" t="str">
        <f>VLOOKUP(C220,FPT!B:LO,110,0)</f>
        <v>HO</v>
      </c>
      <c r="LR220" t="str">
        <f t="shared" si="446"/>
        <v/>
      </c>
      <c r="LS220">
        <f>MOVI!DI215</f>
        <v>20</v>
      </c>
      <c r="LV220">
        <f>MOVI!DJ215</f>
        <v>0</v>
      </c>
      <c r="LW220">
        <f>MOVI!DK215</f>
        <v>2</v>
      </c>
      <c r="LX220" t="str">
        <f>MOVI!DL215</f>
        <v>x</v>
      </c>
      <c r="LY220">
        <f>MOVI!DM215</f>
        <v>0</v>
      </c>
      <c r="LZ220">
        <f>MOVI!DN215</f>
        <v>50000</v>
      </c>
      <c r="MA220">
        <f>MOVI!DO215</f>
        <v>0</v>
      </c>
      <c r="MB220" t="str">
        <f>MOVI!DP215</f>
        <v>HO</v>
      </c>
      <c r="MC220">
        <f>MOVI!DQ215</f>
        <v>0</v>
      </c>
      <c r="MD220">
        <f>MOVI!DR215</f>
        <v>0</v>
      </c>
      <c r="ME220" t="str">
        <f>VLOOKUP(C220,MOVI!C:DV,121,0)</f>
        <v>Group 1</v>
      </c>
      <c r="MF220" s="252" t="str">
        <f>VLOOKUP(C220,FPT!B:MD,111,0)</f>
        <v>Group 1</v>
      </c>
      <c r="MG220" t="str">
        <f t="shared" si="339"/>
        <v/>
      </c>
      <c r="MH220" t="str">
        <f>VLOOKUP(C220,MOVI!C:DT,122,0)</f>
        <v>MoviSouthGroup 1</v>
      </c>
      <c r="MI220" s="252" t="str">
        <f>VLOOKUP(C220,FPT!B:DS,112,0)</f>
        <v>MoviSouthGroup 1</v>
      </c>
      <c r="MJ220" t="str">
        <f t="shared" si="447"/>
        <v/>
      </c>
    </row>
    <row r="221" spans="1:348" x14ac:dyDescent="0.25">
      <c r="A221">
        <v>213</v>
      </c>
      <c r="B221" s="48">
        <v>6063</v>
      </c>
      <c r="C221" s="271" t="s">
        <v>1094</v>
      </c>
      <c r="D221" t="str">
        <f>VLOOKUP(C221,MOVI!C:D,2,0)</f>
        <v>Lê Minh Hân</v>
      </c>
      <c r="E221" t="str">
        <f>VLOOKUP(C221,FPT!B:C,2,0)</f>
        <v>Lê Minh Hân</v>
      </c>
      <c r="F221" t="str">
        <f t="shared" si="340"/>
        <v/>
      </c>
      <c r="G221" t="str">
        <f>VLOOKUP(C221,MOVI!C:E,3,0)</f>
        <v>Sales</v>
      </c>
      <c r="H221" t="str">
        <f>VLOOKUP(C221,FPT!B:F,3,0)</f>
        <v>Sales</v>
      </c>
      <c r="I221" t="str">
        <f t="shared" si="341"/>
        <v/>
      </c>
      <c r="J221" t="str">
        <f>VLOOKUP(C221,MOVI!C:H,4,0)</f>
        <v>Telesales</v>
      </c>
      <c r="K221" t="str">
        <f>VLOOKUP(C221,FPT!B:I,4,0)</f>
        <v>Telesales</v>
      </c>
      <c r="L221" t="str">
        <f t="shared" si="342"/>
        <v/>
      </c>
      <c r="M221" t="str">
        <f>VLOOKUP(C221,MOVI!C:DT,5,0)</f>
        <v>Associate</v>
      </c>
      <c r="N221" t="str">
        <f>VLOOKUP(C221,FPT!B:L,5,0)</f>
        <v>Associate</v>
      </c>
      <c r="O221" t="str">
        <f t="shared" si="343"/>
        <v/>
      </c>
      <c r="P221" t="str">
        <f>VLOOKUP(C221,MOVI!C:DT,6,0)</f>
        <v>Telesales</v>
      </c>
      <c r="Q221" t="str">
        <f>VLOOKUP(C221,FPT!B:O,6,0)</f>
        <v>Telesales</v>
      </c>
      <c r="R221" t="str">
        <f t="shared" si="344"/>
        <v/>
      </c>
      <c r="S221" t="str">
        <f>VLOOKUP(C221,MOVI!C:DT,7,0)</f>
        <v>South</v>
      </c>
      <c r="T221" t="str">
        <f>VLOOKUP(C221,FPT!B:R,7,0)</f>
        <v>South</v>
      </c>
      <c r="U221" t="str">
        <f t="shared" si="345"/>
        <v/>
      </c>
      <c r="V221" t="str">
        <f>VLOOKUP(C221,MOVI!C:DT,8,0)</f>
        <v>Movi</v>
      </c>
      <c r="W221" t="str">
        <f>VLOOKUP(C221,FPT!B:U,8,0)</f>
        <v>Movi</v>
      </c>
      <c r="X221" t="str">
        <f t="shared" si="346"/>
        <v/>
      </c>
      <c r="Y221" t="str">
        <f>VLOOKUP(C221,MOVI!C:DT,9,0)</f>
        <v>Full-time</v>
      </c>
      <c r="Z221" t="str">
        <f>VLOOKUP(C221,FPT!B:X,9,0)</f>
        <v>Full-time</v>
      </c>
      <c r="AA221" t="str">
        <f t="shared" si="347"/>
        <v/>
      </c>
      <c r="AB221" t="str">
        <f>VLOOKUP(C221,MOVI!C:DT,10,0)</f>
        <v>Permanent</v>
      </c>
      <c r="AC221" t="str">
        <f>VLOOKUP(C221,FPT!B:AA,10,0)</f>
        <v>Permanent</v>
      </c>
      <c r="AD221" t="str">
        <f t="shared" si="348"/>
        <v/>
      </c>
      <c r="AE221" s="247">
        <f>VLOOKUP(C221,MOVI!C:DT,11,0)</f>
        <v>44287</v>
      </c>
      <c r="AF221" s="247">
        <f>VLOOKUP(C221,FPT!B:AD,11,0)</f>
        <v>44287</v>
      </c>
      <c r="AG221" t="str">
        <f t="shared" si="349"/>
        <v/>
      </c>
      <c r="AH221" s="260" t="str">
        <f>VLOOKUP(C221,MOVI!C:DT,12,0)</f>
        <v/>
      </c>
      <c r="AI221" s="260"/>
      <c r="AJ221" t="str">
        <f t="shared" si="449"/>
        <v/>
      </c>
      <c r="AK221">
        <f>VLOOKUP(C221,MOVI!C:DT,13,0)</f>
        <v>0</v>
      </c>
      <c r="AL221" s="247">
        <f>VLOOKUP(C221,FPT!B:AJ,13,0)</f>
        <v>0</v>
      </c>
      <c r="AM221" t="str">
        <f t="shared" si="448"/>
        <v/>
      </c>
      <c r="AN221" s="247">
        <f>VLOOKUP(C221,MOVI!C:DT,14,0)</f>
        <v>0</v>
      </c>
      <c r="AO221" s="247">
        <f>VLOOKUP(C221,FPT!B:AM,14,0)</f>
        <v>0</v>
      </c>
      <c r="AP221" t="str">
        <f t="shared" si="350"/>
        <v/>
      </c>
      <c r="AQ221" t="str">
        <f>VLOOKUP(C221,MOVI!C:DT,15,0)</f>
        <v>LC</v>
      </c>
      <c r="AR221" s="247" t="str">
        <f>VLOOKUP(C221,FPT!B:AP,15,0)</f>
        <v>LC</v>
      </c>
      <c r="AS221" t="str">
        <f t="shared" si="351"/>
        <v/>
      </c>
      <c r="AT221" s="282" t="str">
        <f>VLOOKUP(C221,MOVI!C:DT,16,0)</f>
        <v>LTTP</v>
      </c>
      <c r="AU221" s="247" t="str">
        <f>VLOOKUP(C221,FPT!B:AS,16,0)</f>
        <v>LTTP</v>
      </c>
      <c r="AV221" t="str">
        <f t="shared" si="352"/>
        <v/>
      </c>
      <c r="AW221" t="str">
        <f>VLOOKUP(C221,MOVI!C:DT,17,0)</f>
        <v>L</v>
      </c>
      <c r="AX221" s="247" t="str">
        <f>VLOOKUP(C221,FPT!B:AV,17,0)</f>
        <v>L</v>
      </c>
      <c r="AY221" t="str">
        <f t="shared" si="353"/>
        <v/>
      </c>
      <c r="AZ221">
        <f>VLOOKUP(C221,MOVI!C:DT,18,0)</f>
        <v>0</v>
      </c>
      <c r="BA221" s="247">
        <f>VLOOKUP(C221,FPT!B:AY,18,0)</f>
        <v>0</v>
      </c>
      <c r="BB221" t="str">
        <f t="shared" si="354"/>
        <v/>
      </c>
      <c r="BC221" s="275">
        <f>VLOOKUP(C221,MOVI!C:DT,19,0)</f>
        <v>5000000</v>
      </c>
      <c r="BD221" s="275">
        <f>VLOOKUP(C221,FPT!B:BB,19,0)</f>
        <v>5000000</v>
      </c>
      <c r="BE221" t="str">
        <f t="shared" si="355"/>
        <v/>
      </c>
      <c r="BF221">
        <f>VLOOKUP(C221,MOVI!C:DT,20,0)</f>
        <v>0</v>
      </c>
      <c r="BG221" s="252">
        <f>VLOOKUP(C221,FPT!B:BE,20,0)</f>
        <v>0</v>
      </c>
      <c r="BH221" t="str">
        <f t="shared" si="356"/>
        <v/>
      </c>
      <c r="BI221" s="275">
        <f>VLOOKUP(C221,MOVI!C:DT,21,0)</f>
        <v>5000000</v>
      </c>
      <c r="BJ221" s="275">
        <f>VLOOKUP(C221,FPT!B:BH,21,0)</f>
        <v>5000000</v>
      </c>
      <c r="BK221" t="str">
        <f t="shared" si="357"/>
        <v/>
      </c>
      <c r="BL221" s="275">
        <f>VLOOKUP(C221,MOVI!C:DT,22,0)</f>
        <v>0</v>
      </c>
      <c r="BM221" s="275">
        <f>VLOOKUP(C221,FPT!B:BK,22,0)</f>
        <v>0</v>
      </c>
      <c r="BN221" t="str">
        <f t="shared" si="358"/>
        <v/>
      </c>
      <c r="BO221" s="275">
        <f>VLOOKUP(C221,MOVI!C:DT,23,0)</f>
        <v>0</v>
      </c>
      <c r="BP221" s="275">
        <f>VLOOKUP(C221,FPT!B:BN,23,0)</f>
        <v>0</v>
      </c>
      <c r="BQ221" t="str">
        <f t="shared" si="359"/>
        <v/>
      </c>
      <c r="BR221" s="275">
        <f>VLOOKUP(C221,MOVI!C:DT,24,0)</f>
        <v>0</v>
      </c>
      <c r="BS221" s="275">
        <f>VLOOKUP(C221,FPT!B:BQ,24,0)</f>
        <v>0</v>
      </c>
      <c r="BT221" t="str">
        <f t="shared" si="360"/>
        <v/>
      </c>
      <c r="BU221" s="275">
        <f>VLOOKUP(C221,MOVI!C:DT,25,0)</f>
        <v>0</v>
      </c>
      <c r="BV221" s="275">
        <f>VLOOKUP(C221,FPT!B:BT,25,0)</f>
        <v>0</v>
      </c>
      <c r="BW221" t="str">
        <f t="shared" si="361"/>
        <v/>
      </c>
      <c r="BX221" s="275">
        <f>VLOOKUP(C221,MOVI!C:DT,26,0)</f>
        <v>0</v>
      </c>
      <c r="BY221" s="275">
        <f>VLOOKUP(C221,FPT!B:BW,26,0)</f>
        <v>0</v>
      </c>
      <c r="BZ221" t="str">
        <f t="shared" si="362"/>
        <v/>
      </c>
      <c r="CA221" s="275">
        <f>VLOOKUP(C221,MOVI!C:DT,27,0)</f>
        <v>730000</v>
      </c>
      <c r="CB221" s="275">
        <f>VLOOKUP(C221,FPT!B:BZ,27,0)</f>
        <v>730000</v>
      </c>
      <c r="CC221" t="str">
        <f t="shared" si="363"/>
        <v/>
      </c>
      <c r="CD221" s="275">
        <f>VLOOKUP(C221,MOVI!C:DT,28,0)</f>
        <v>730000</v>
      </c>
      <c r="CE221" s="275">
        <f>VLOOKUP(C221,FPT!B:CC,28,0)</f>
        <v>730000</v>
      </c>
      <c r="CF221" t="str">
        <f t="shared" si="364"/>
        <v/>
      </c>
      <c r="CG221" t="str">
        <f>VLOOKUP(C221,MOVI!C:DT,29,0)</f>
        <v>CN</v>
      </c>
      <c r="CH221" s="252" t="str">
        <f>VLOOKUP(C221,FPT!B:CF,29,0)</f>
        <v>CN</v>
      </c>
      <c r="CI221" t="str">
        <f t="shared" si="365"/>
        <v/>
      </c>
      <c r="CJ221">
        <f>VLOOKUP(C221,MOVI!C:DT,30,0)</f>
        <v>26</v>
      </c>
      <c r="CK221" s="252">
        <f>VLOOKUP(C221,FPT!B:CI,30,0)</f>
        <v>26</v>
      </c>
      <c r="CL221" t="str">
        <f t="shared" si="366"/>
        <v/>
      </c>
      <c r="CM221">
        <f>VLOOKUP(C221,MOVI!C:DT,31,0)</f>
        <v>23.5</v>
      </c>
      <c r="CN221" s="252">
        <f>VLOOKUP(C221,FPT!B:CL,31,0)</f>
        <v>23.5</v>
      </c>
      <c r="CO221" t="str">
        <f t="shared" si="367"/>
        <v/>
      </c>
      <c r="CP221" s="275">
        <f>VLOOKUP(C221,MOVI!C:DT,32,0)</f>
        <v>1</v>
      </c>
      <c r="CQ221" s="275">
        <f>VLOOKUP(C221,FPT!B:CO,32,0)</f>
        <v>1</v>
      </c>
      <c r="CR221" t="str">
        <f t="shared" si="368"/>
        <v/>
      </c>
      <c r="CS221" s="275">
        <f>VLOOKUP(C221,MOVI!C:DT,33,0)</f>
        <v>0</v>
      </c>
      <c r="CT221" s="275">
        <f>VLOOKUP(C221,FPT!B:CR,33,0)</f>
        <v>0</v>
      </c>
      <c r="CU221" t="str">
        <f t="shared" si="369"/>
        <v/>
      </c>
      <c r="CV221" s="275">
        <f>VLOOKUP(C221,MOVI!C:DT,34,0)</f>
        <v>0</v>
      </c>
      <c r="CW221" s="275">
        <f>VLOOKUP(C221,FPT!B:CU,34,0)</f>
        <v>0</v>
      </c>
      <c r="CX221" t="str">
        <f t="shared" si="370"/>
        <v/>
      </c>
      <c r="CY221" s="275">
        <f>VLOOKUP(C221,MOVI!C:DT,35,0)</f>
        <v>24.5</v>
      </c>
      <c r="CZ221" s="275">
        <f>VLOOKUP(C221,FPT!B:CX,35,0)</f>
        <v>24.5</v>
      </c>
      <c r="DA221" t="str">
        <f t="shared" si="371"/>
        <v/>
      </c>
      <c r="DB221" s="275">
        <f>VLOOKUP(C221,MOVI!C:DT,36,0)</f>
        <v>0</v>
      </c>
      <c r="DC221" s="275">
        <f>VLOOKUP(C221,FPT!B:DA,36,0)</f>
        <v>0</v>
      </c>
      <c r="DD221" t="str">
        <f t="shared" si="372"/>
        <v/>
      </c>
      <c r="DE221" s="275">
        <f>VLOOKUP(C221,MOVI!C:DT,37,0)</f>
        <v>0</v>
      </c>
      <c r="DF221" s="275">
        <f>VLOOKUP(C221,FPT!B:DD,37,0)</f>
        <v>0</v>
      </c>
      <c r="DG221" t="str">
        <f t="shared" si="373"/>
        <v/>
      </c>
      <c r="DH221" s="275">
        <f>VLOOKUP(C221,MOVI!C:DT,38,0)</f>
        <v>0</v>
      </c>
      <c r="DI221" s="275">
        <f>VLOOKUP(C221,FPT!B:DG,38,0)</f>
        <v>0</v>
      </c>
      <c r="DJ221" t="str">
        <f t="shared" si="374"/>
        <v/>
      </c>
      <c r="DK221" s="275">
        <f>VLOOKUP(C221,MOVI!C:DT,39,0)</f>
        <v>0</v>
      </c>
      <c r="DL221" s="275">
        <f>VLOOKUP(C221,FPT!B:DJ,39,0)</f>
        <v>0</v>
      </c>
      <c r="DM221" t="str">
        <f t="shared" si="375"/>
        <v/>
      </c>
      <c r="DN221" s="275">
        <f>VLOOKUP(C221,MOVI!C:DT,40,0)</f>
        <v>0</v>
      </c>
      <c r="DO221" s="275">
        <f>VLOOKUP(C221,FPT!B:DM,40,0)</f>
        <v>0</v>
      </c>
      <c r="DP221" t="str">
        <f t="shared" si="376"/>
        <v/>
      </c>
      <c r="DQ221" s="275">
        <f>VLOOKUP(C221,MOVI!C:DT,41,0)</f>
        <v>0</v>
      </c>
      <c r="DR221" s="275">
        <f>VLOOKUP(C221,FPT!B:DP,41,0)</f>
        <v>0</v>
      </c>
      <c r="DS221" t="str">
        <f t="shared" si="377"/>
        <v/>
      </c>
      <c r="DT221" s="275">
        <f>VLOOKUP(C221,MOVI!C:DT,42,0)</f>
        <v>4711538</v>
      </c>
      <c r="DU221" s="275">
        <f>ROUND(VLOOKUP(C221,FPT!B:DS,42,0),0)</f>
        <v>4711538</v>
      </c>
      <c r="DV221" t="str">
        <f t="shared" si="378"/>
        <v/>
      </c>
      <c r="DW221" s="275">
        <f>VLOOKUP(C221,MOVI!C:DT,43,0)</f>
        <v>0</v>
      </c>
      <c r="DX221" s="275">
        <f>VLOOKUP(C221,FPT!B:DV,43,0)</f>
        <v>0</v>
      </c>
      <c r="DY221" t="str">
        <f t="shared" si="379"/>
        <v/>
      </c>
      <c r="DZ221" s="275">
        <f>VLOOKUP(C221,MOVI!C:DT,44,0)</f>
        <v>0</v>
      </c>
      <c r="EA221" s="275">
        <f>VLOOKUP(C221,FPT!B:DY,44,0)</f>
        <v>0</v>
      </c>
      <c r="EB221" t="str">
        <f t="shared" si="380"/>
        <v/>
      </c>
      <c r="EC221" s="275">
        <f>VLOOKUP(C221,MOVI!C:DT,45,0)</f>
        <v>4711538</v>
      </c>
      <c r="ED221" s="275">
        <f>ROUND(VLOOKUP(C221,FPT!B:EB,45,0),0)</f>
        <v>4711538</v>
      </c>
      <c r="EE221" t="str">
        <f t="shared" si="381"/>
        <v/>
      </c>
      <c r="EF221" s="275">
        <f>VLOOKUP(C221,MOVI!C:DT,46,0)</f>
        <v>0</v>
      </c>
      <c r="EG221" s="275">
        <f>VLOOKUP(C221,FPT!B:EE,46,0)</f>
        <v>0</v>
      </c>
      <c r="EH221" t="str">
        <f t="shared" si="382"/>
        <v/>
      </c>
      <c r="EI221" s="275">
        <f>VLOOKUP(C221,MOVI!C:DT,47,0)</f>
        <v>0</v>
      </c>
      <c r="EJ221" s="275">
        <f>VLOOKUP(C221,FPT!B:EH,47,0)</f>
        <v>0</v>
      </c>
      <c r="EK221" t="str">
        <f t="shared" si="383"/>
        <v/>
      </c>
      <c r="EL221" s="275">
        <f>VLOOKUP(C221,MOVI!C:DT,48,0)</f>
        <v>0</v>
      </c>
      <c r="EM221" s="275">
        <f>VLOOKUP(C221,FPT!B:EK,48,0)</f>
        <v>0</v>
      </c>
      <c r="EN221" t="str">
        <f t="shared" si="384"/>
        <v/>
      </c>
      <c r="EO221" s="275">
        <f>VLOOKUP(C221,MOVI!C:DT,49,0)</f>
        <v>0</v>
      </c>
      <c r="EP221" s="275">
        <f>VLOOKUP(C221,FPT!B:EN,49,0)</f>
        <v>0</v>
      </c>
      <c r="EQ221" t="str">
        <f t="shared" si="385"/>
        <v/>
      </c>
      <c r="ER221" s="275">
        <f>VLOOKUP(C221,MOVI!C:DT,50,0)</f>
        <v>0</v>
      </c>
      <c r="ES221" s="275">
        <f>VLOOKUP(C221,FPT!B:EQ,50,0)</f>
        <v>0</v>
      </c>
      <c r="ET221" t="str">
        <f t="shared" si="386"/>
        <v/>
      </c>
      <c r="EU221" s="275">
        <f>VLOOKUP(C221,MOVI!C:DT,51,0)</f>
        <v>0</v>
      </c>
      <c r="EV221" s="275">
        <f>VLOOKUP(C221,FPT!B:ET,51,0)</f>
        <v>0</v>
      </c>
      <c r="EW221" t="str">
        <f t="shared" si="387"/>
        <v/>
      </c>
      <c r="EX221" s="275">
        <f>VLOOKUP(C221,MOVI!C:DT,52,0)</f>
        <v>0</v>
      </c>
      <c r="EY221" s="275">
        <f>VLOOKUP(C221,FPT!B:EW,52,0)</f>
        <v>0</v>
      </c>
      <c r="EZ221" t="str">
        <f t="shared" si="388"/>
        <v/>
      </c>
      <c r="FA221" s="275">
        <f>VLOOKUP(C221,MOVI!C:DT,53,0)</f>
        <v>0</v>
      </c>
      <c r="FB221" s="275">
        <f>VLOOKUP(C221,FPT!B:EZ,53,0)</f>
        <v>0</v>
      </c>
      <c r="FC221" t="str">
        <f t="shared" si="389"/>
        <v/>
      </c>
      <c r="FD221" s="275">
        <f>VLOOKUP(C221,MOVI!C:DT,54,0)</f>
        <v>0</v>
      </c>
      <c r="FE221" s="275">
        <f>VLOOKUP(C221,FPT!B:FC,54,0)</f>
        <v>0</v>
      </c>
      <c r="FF221" t="str">
        <f t="shared" si="390"/>
        <v/>
      </c>
      <c r="FG221" s="275">
        <f>VLOOKUP(C221,MOVI!C:DT,55,0)</f>
        <v>659808</v>
      </c>
      <c r="FH221" s="275">
        <f>VLOOKUP(C221,FPT!B:FF,55,0)</f>
        <v>659808</v>
      </c>
      <c r="FI221" t="str">
        <f t="shared" si="391"/>
        <v/>
      </c>
      <c r="FJ221" s="275">
        <f>VLOOKUP(C221,MOVI!C:DT,56,0)</f>
        <v>659808</v>
      </c>
      <c r="FK221" s="275">
        <f>VLOOKUP(C221,FPT!B:FI,56,0)</f>
        <v>659808</v>
      </c>
      <c r="FL221" t="str">
        <f t="shared" si="392"/>
        <v/>
      </c>
      <c r="FM221" s="275">
        <f>VLOOKUP(C221,MOVI!C:DT,57,0)</f>
        <v>100000</v>
      </c>
      <c r="FN221" s="275">
        <f>VLOOKUP(C221,FPT!B:FL,57,0)</f>
        <v>100000</v>
      </c>
      <c r="FO221" t="str">
        <f t="shared" si="393"/>
        <v/>
      </c>
      <c r="FP221" s="275">
        <f>VLOOKUP(C221,MOVI!C:DT,58,0)</f>
        <v>0</v>
      </c>
      <c r="FQ221" s="275">
        <f>VLOOKUP(C221,FPT!B:FO,58,0)</f>
        <v>0</v>
      </c>
      <c r="FR221" t="str">
        <f t="shared" si="394"/>
        <v/>
      </c>
      <c r="FS221" s="275">
        <f>VLOOKUP(C221,MOVI!C:DT,59,0)</f>
        <v>0</v>
      </c>
      <c r="FT221" s="275">
        <f>VLOOKUP(C221,FPT!B:FR,59,0)</f>
        <v>0</v>
      </c>
      <c r="FU221" t="str">
        <f t="shared" si="395"/>
        <v/>
      </c>
      <c r="FV221" s="275">
        <f>VLOOKUP(C221,MOVI!C:DT,60,0)</f>
        <v>0</v>
      </c>
      <c r="FW221" s="275">
        <f>VLOOKUP(C221,FPT!B:FU,60,0)</f>
        <v>0</v>
      </c>
      <c r="FX221" t="str">
        <f t="shared" si="396"/>
        <v/>
      </c>
      <c r="FY221" s="275">
        <f>VLOOKUP(C221,MOVI!C:DT,61,0)</f>
        <v>0</v>
      </c>
      <c r="FZ221" s="275">
        <f>VLOOKUP(C221,FPT!B:FX,61,0)</f>
        <v>0</v>
      </c>
      <c r="GA221" t="str">
        <f t="shared" si="397"/>
        <v/>
      </c>
      <c r="GB221" s="275">
        <f>VLOOKUP(C221,MOVI!C:DT,62,0)</f>
        <v>0</v>
      </c>
      <c r="GC221" s="275">
        <f>VLOOKUP(C221,FPT!B:GA,62,0)</f>
        <v>0</v>
      </c>
      <c r="GD221" t="str">
        <f t="shared" si="398"/>
        <v/>
      </c>
      <c r="GE221" s="275">
        <f>VLOOKUP(C221,MOVI!C:DT,63,0)</f>
        <v>0</v>
      </c>
      <c r="GF221" s="275">
        <f>VLOOKUP(C221,FPT!B:GD,63,0)</f>
        <v>0</v>
      </c>
      <c r="GG221" t="str">
        <f t="shared" si="399"/>
        <v/>
      </c>
      <c r="GH221" s="275">
        <f>VLOOKUP(C221,MOVI!C:DT,64,0)</f>
        <v>0</v>
      </c>
      <c r="GI221" s="275">
        <f>VLOOKUP(C221,FPT!B:GG,64,0)</f>
        <v>0</v>
      </c>
      <c r="GJ221" t="str">
        <f t="shared" si="400"/>
        <v/>
      </c>
      <c r="GK221" s="275">
        <f>VLOOKUP(C221,MOVI!C:DT,65,0)</f>
        <v>0</v>
      </c>
      <c r="GL221" s="275">
        <f>VLOOKUP(C221,FPT!B:GJ,65,0)</f>
        <v>0</v>
      </c>
      <c r="GM221" t="str">
        <f t="shared" si="401"/>
        <v/>
      </c>
      <c r="GN221" s="275">
        <f>VLOOKUP(C221,MOVI!C:DT,66,0)</f>
        <v>0</v>
      </c>
      <c r="GO221" s="275">
        <f>VLOOKUP(C221,FPT!B:GM,66,0)</f>
        <v>0</v>
      </c>
      <c r="GP221" t="str">
        <f t="shared" si="402"/>
        <v/>
      </c>
      <c r="GQ221" s="275">
        <f>VLOOKUP(C221,MOVI!C:DT,67,0)</f>
        <v>0</v>
      </c>
      <c r="GR221" s="275">
        <f>VLOOKUP(C221,FPT!B:GP,67,0)</f>
        <v>0</v>
      </c>
      <c r="GS221" t="str">
        <f t="shared" si="403"/>
        <v/>
      </c>
      <c r="GT221" s="275">
        <f>VLOOKUP(C221,MOVI!C:DT,68,0)</f>
        <v>0</v>
      </c>
      <c r="GU221" s="275">
        <f>VLOOKUP(C221,FPT!B:GS,68,0)</f>
        <v>0</v>
      </c>
      <c r="GV221" t="str">
        <f t="shared" si="404"/>
        <v/>
      </c>
      <c r="GW221" s="275">
        <f>VLOOKUP(C221,MOVI!C:DT,69,0)</f>
        <v>0</v>
      </c>
      <c r="GX221" s="275">
        <f>VLOOKUP(C221,FPT!B:GV,69,0)</f>
        <v>0</v>
      </c>
      <c r="GY221" t="str">
        <f t="shared" si="405"/>
        <v/>
      </c>
      <c r="GZ221" s="275">
        <f>VLOOKUP(C221,MOVI!C:DT,70,0)</f>
        <v>100000</v>
      </c>
      <c r="HA221" s="275">
        <f>VLOOKUP(C221,FPT!B:GY,70,0)</f>
        <v>100000</v>
      </c>
      <c r="HB221" t="str">
        <f t="shared" si="406"/>
        <v/>
      </c>
      <c r="HC221" s="275">
        <f>VLOOKUP(C221,MOVI!C:DT,71,0)</f>
        <v>5471346</v>
      </c>
      <c r="HD221" s="275">
        <f>ROUND(VLOOKUP(C221,FPT!B:HB,71,0),0)</f>
        <v>5471346</v>
      </c>
      <c r="HE221" t="str">
        <f t="shared" si="407"/>
        <v/>
      </c>
      <c r="HF221" s="275">
        <f>ROUND(VLOOKUP(C221,MOVI!C:DT,72,0),0)</f>
        <v>0</v>
      </c>
      <c r="HG221" s="275">
        <f>ROUND(VLOOKUP(C221,FPT!B:HE,72,0),0)</f>
        <v>0</v>
      </c>
      <c r="HH221" t="str">
        <f t="shared" si="408"/>
        <v/>
      </c>
      <c r="HI221" s="275">
        <f>VLOOKUP(C221,MOVI!C:DT,73,0)</f>
        <v>0</v>
      </c>
      <c r="HJ221" s="275">
        <f>VLOOKUP(C221,FPT!B:HH,73,0)</f>
        <v>0</v>
      </c>
      <c r="HK221" t="str">
        <f t="shared" si="409"/>
        <v/>
      </c>
      <c r="HL221" s="275">
        <f>VLOOKUP(C221,MOVI!C:DT,74,0)</f>
        <v>659808</v>
      </c>
      <c r="HM221" s="275">
        <f>VLOOKUP(C221,FPT!B:HK,74,0)</f>
        <v>659808</v>
      </c>
      <c r="HN221" t="str">
        <f t="shared" si="410"/>
        <v/>
      </c>
      <c r="HO221" s="275">
        <f>VLOOKUP(C221,MOVI!C:DT,75,0)</f>
        <v>11000000</v>
      </c>
      <c r="HP221" s="275">
        <f>VLOOKUP(C221,FPT!B:HN,75,0)</f>
        <v>11000000</v>
      </c>
      <c r="HQ221" t="str">
        <f t="shared" si="411"/>
        <v/>
      </c>
      <c r="HR221" s="275">
        <f>VLOOKUP(C221,MOVI!C:DT,76,0)</f>
        <v>0</v>
      </c>
      <c r="HS221" s="275">
        <f>VLOOKUP(C221,FPT!B:HQ,76,0)</f>
        <v>0</v>
      </c>
      <c r="HT221" t="str">
        <f t="shared" si="412"/>
        <v/>
      </c>
      <c r="HU221" s="275">
        <f>VLOOKUP(C221,MOVI!C:DT,77,0)</f>
        <v>0</v>
      </c>
      <c r="HV221" s="275">
        <f>VLOOKUP(C221,FPT!B:HT,77,0)</f>
        <v>0</v>
      </c>
      <c r="HW221" t="str">
        <f t="shared" si="413"/>
        <v/>
      </c>
      <c r="HX221" s="274">
        <f>VLOOKUP(C221,MOVI!C:CB,78,0)</f>
        <v>400000</v>
      </c>
      <c r="HY221" s="261">
        <f>VLOOKUP(C221,FPT!$B:$CA,78,0)</f>
        <v>400000</v>
      </c>
      <c r="HZ221" t="str">
        <f t="shared" si="414"/>
        <v/>
      </c>
      <c r="IA221" s="275">
        <f>VLOOKUP(C221,MOVI!C:CD,79,0)</f>
        <v>50000</v>
      </c>
      <c r="IB221" s="275">
        <f>VLOOKUP(C221,FPT!B:HZ,79,0)</f>
        <v>50000</v>
      </c>
      <c r="IC221" t="str">
        <f t="shared" si="415"/>
        <v/>
      </c>
      <c r="ID221" s="275">
        <f>VLOOKUP(C221,MOVI!C:CD,80,0)</f>
        <v>75000</v>
      </c>
      <c r="IE221" s="275">
        <f>VLOOKUP(C221,FPT!B:IC,80,0)</f>
        <v>75000</v>
      </c>
      <c r="IF221" t="str">
        <f t="shared" si="416"/>
        <v/>
      </c>
      <c r="IG221" s="275">
        <f>VLOOKUP(C221,MOVI!C:DT,81,0)</f>
        <v>0</v>
      </c>
      <c r="IH221" s="275">
        <f>VLOOKUP(C221,FPT!B:IF,81,0)</f>
        <v>0</v>
      </c>
      <c r="II221" t="str">
        <f t="shared" si="417"/>
        <v/>
      </c>
      <c r="IJ221" s="275">
        <f>VLOOKUP(C221,MOVI!C:DT,82,0)</f>
        <v>525000</v>
      </c>
      <c r="IK221" s="275">
        <f>VLOOKUP(C221,FPT!B:II,82,0)</f>
        <v>525000</v>
      </c>
      <c r="IL221" t="str">
        <f t="shared" si="418"/>
        <v/>
      </c>
      <c r="IM221" s="275">
        <f>ROUND(VLOOKUP(C221,MOVI!C:DT,83,0),0)</f>
        <v>12184808</v>
      </c>
      <c r="IN221" s="275">
        <f>ROUND(VLOOKUP(C221,FPT!B:IL,83,0),0)</f>
        <v>12184808</v>
      </c>
      <c r="IO221" t="str">
        <f t="shared" si="419"/>
        <v/>
      </c>
      <c r="IP221" s="275">
        <f>VLOOKUP(C221,MOVI!C:DT,84,0)</f>
        <v>0</v>
      </c>
      <c r="IQ221" s="275">
        <f>VLOOKUP(C221,FPT!B:IO,84,0)</f>
        <v>0</v>
      </c>
      <c r="IR221" t="str">
        <f t="shared" si="420"/>
        <v/>
      </c>
      <c r="IS221" s="275">
        <f>ROUND(VLOOKUP(C221,MOVI!C:DT,85,0),0)</f>
        <v>0</v>
      </c>
      <c r="IT221" s="275">
        <f>ROUND(VLOOKUP(C221,FPT!B:IR,85,0),0)</f>
        <v>0</v>
      </c>
      <c r="IU221" t="str">
        <f t="shared" si="421"/>
        <v/>
      </c>
      <c r="IV221" s="275">
        <f>VLOOKUP(C221,MOVI!C:DT,86,0)</f>
        <v>0</v>
      </c>
      <c r="IW221" s="275">
        <f>VLOOKUP(C221,FPT!B:IU,86,0)</f>
        <v>0</v>
      </c>
      <c r="IX221" t="str">
        <f t="shared" si="422"/>
        <v/>
      </c>
      <c r="IY221" s="275">
        <f>ROUND(VLOOKUP(C221,MOVI!C:DT,87,0),0)</f>
        <v>0</v>
      </c>
      <c r="IZ221" s="275">
        <f>ROUND(VLOOKUP(C221,FPT!B:IX,87,0),0)</f>
        <v>0</v>
      </c>
      <c r="JA221" t="str">
        <f t="shared" si="423"/>
        <v/>
      </c>
      <c r="JB221" s="275">
        <f>VLOOKUP(C221,MOVI!C:DT,88,0)</f>
        <v>0</v>
      </c>
      <c r="JC221" s="275">
        <f>VLOOKUP(C221,FPT!B:JA,88,0)</f>
        <v>0</v>
      </c>
      <c r="JD221" t="str">
        <f t="shared" si="424"/>
        <v/>
      </c>
      <c r="JE221" s="275">
        <f>VLOOKUP(C221,MOVI!C:DT,89,0)</f>
        <v>50000</v>
      </c>
      <c r="JF221" s="275">
        <f>VLOOKUP(C221,FPT!B:JD,89,0)</f>
        <v>50000</v>
      </c>
      <c r="JG221" t="str">
        <f t="shared" si="425"/>
        <v/>
      </c>
      <c r="JH221" s="275">
        <f>VLOOKUP(C221,MOVI!C:DT,90,0)</f>
        <v>0</v>
      </c>
      <c r="JI221" s="275">
        <f>VLOOKUP(C221,FPT!B:JG,90,0)</f>
        <v>0</v>
      </c>
      <c r="JJ221" t="str">
        <f t="shared" si="426"/>
        <v/>
      </c>
      <c r="JK221" s="275">
        <f>VLOOKUP(C221,MOVI!C:DT,91,0)</f>
        <v>0</v>
      </c>
      <c r="JL221" s="275">
        <f>VLOOKUP(C221,FPT!B:JJ,91,0)</f>
        <v>0</v>
      </c>
      <c r="JM221" t="str">
        <f t="shared" si="427"/>
        <v/>
      </c>
      <c r="JN221" s="275">
        <f>VLOOKUP(C221,MOVI!C:DT,92,0)</f>
        <v>0</v>
      </c>
      <c r="JO221" s="275">
        <f>VLOOKUP(C221,FPT!B:JM,92,0)</f>
        <v>0</v>
      </c>
      <c r="JP221" t="str">
        <f t="shared" si="428"/>
        <v/>
      </c>
      <c r="JQ221" s="275">
        <f>VLOOKUP(C221,MOVI!C:DT,93,0)</f>
        <v>0</v>
      </c>
      <c r="JR221" s="275">
        <f>VLOOKUP(C221,FPT!B:JP,93,0)</f>
        <v>0</v>
      </c>
      <c r="JS221" t="str">
        <f t="shared" si="429"/>
        <v/>
      </c>
      <c r="JT221" s="275">
        <f>VLOOKUP(C221,MOVI!C:DT,94,0)</f>
        <v>50000</v>
      </c>
      <c r="JU221" s="275">
        <f>VLOOKUP(C221,FPT!B:JS,94,0)</f>
        <v>50000</v>
      </c>
      <c r="JV221" t="str">
        <f t="shared" si="430"/>
        <v/>
      </c>
      <c r="JW221" s="275">
        <f>VLOOKUP(C221,MOVI!C:DT,95,0)</f>
        <v>4896346</v>
      </c>
      <c r="JX221" s="275">
        <f>VLOOKUP(C221,FPT!B:JV,95,0)</f>
        <v>4896346</v>
      </c>
      <c r="JY221" t="str">
        <f t="shared" si="431"/>
        <v/>
      </c>
      <c r="JZ221" s="275">
        <f>VLOOKUP(C221,MOVI!C:DT,96,0)</f>
        <v>0</v>
      </c>
      <c r="KA221" s="275">
        <f>VLOOKUP(C221,FPT!B:JY,96,0)</f>
        <v>0</v>
      </c>
      <c r="KB221" t="str">
        <f t="shared" si="432"/>
        <v/>
      </c>
      <c r="KC221" s="275">
        <f>VLOOKUP(C221,MOVI!C:DT,97,0)</f>
        <v>4896346</v>
      </c>
      <c r="KD221" s="275">
        <f>VLOOKUP(C221,FPT!B:KB,97,0)</f>
        <v>4896346</v>
      </c>
      <c r="KE221" t="str">
        <f t="shared" si="433"/>
        <v/>
      </c>
      <c r="KF221" s="275">
        <f>VLOOKUP(C221,MOVI!C:DT,98,0)</f>
        <v>850000.00000000012</v>
      </c>
      <c r="KG221" s="275">
        <f>VLOOKUP(C221,FPT!B:KE,98,0)</f>
        <v>850000</v>
      </c>
      <c r="KH221" t="str">
        <f t="shared" si="434"/>
        <v/>
      </c>
      <c r="KI221" s="275">
        <f>VLOOKUP(C221,MOVI!C:DT,99,0)</f>
        <v>0</v>
      </c>
      <c r="KJ221" s="275">
        <f>VLOOKUP(C221,FPT!B:KH,99,0)</f>
        <v>0</v>
      </c>
      <c r="KK221" t="str">
        <f t="shared" si="435"/>
        <v/>
      </c>
      <c r="KL221" s="275">
        <f>VLOOKUP(C221,MOVI!C:DT,100,0)</f>
        <v>150000</v>
      </c>
      <c r="KM221" s="275">
        <f>VLOOKUP(C221,FPT!B:KK,100,0)</f>
        <v>150000</v>
      </c>
      <c r="KN221" t="str">
        <f t="shared" si="436"/>
        <v/>
      </c>
      <c r="KO221" s="275">
        <f>VLOOKUP(C221,MOVI!C:DT,101,0)</f>
        <v>0</v>
      </c>
      <c r="KP221" s="275">
        <f>VLOOKUP(C221,FPT!B:KN,101,0)</f>
        <v>0</v>
      </c>
      <c r="KQ221" t="str">
        <f t="shared" si="437"/>
        <v/>
      </c>
      <c r="KR221" s="275">
        <f>VLOOKUP(C221,MOVI!C:DT,102,0)</f>
        <v>0</v>
      </c>
      <c r="KS221" s="275">
        <f>VLOOKUP(C221,FPT!B:KQ,102,0)</f>
        <v>0</v>
      </c>
      <c r="KT221" t="str">
        <f t="shared" si="438"/>
        <v/>
      </c>
      <c r="KU221" s="275">
        <f>VLOOKUP(C221,MOVI!C:DT,103,0)</f>
        <v>1000000.0000000001</v>
      </c>
      <c r="KV221" s="275">
        <f>VLOOKUP(C221,FPT!B:KT,103,0)</f>
        <v>1000000</v>
      </c>
      <c r="KW221" t="str">
        <f t="shared" si="439"/>
        <v/>
      </c>
      <c r="KX221" s="275">
        <f>VLOOKUP(C221,MOVI!C:DT,104,0)</f>
        <v>1525000</v>
      </c>
      <c r="KY221" s="275">
        <f>VLOOKUP(C221,FPT!B:KW,104,0)</f>
        <v>1525000</v>
      </c>
      <c r="KZ221" t="str">
        <f t="shared" si="440"/>
        <v/>
      </c>
      <c r="LA221" s="275">
        <f>VLOOKUP(C221,MOVI!C:DT,105,0)</f>
        <v>100000</v>
      </c>
      <c r="LB221" s="275">
        <f>VLOOKUP(C221,FPT!B:KZ,105,0)</f>
        <v>100000</v>
      </c>
      <c r="LC221" t="str">
        <f t="shared" si="441"/>
        <v/>
      </c>
      <c r="LD221" s="275">
        <f>VLOOKUP(C221,MOVI!C:DT,106,0)</f>
        <v>6571346</v>
      </c>
      <c r="LE221" s="275">
        <f>VLOOKUP(C221,FPT!B:LC,106,0)</f>
        <v>6571346</v>
      </c>
      <c r="LF221" t="str">
        <f t="shared" si="442"/>
        <v/>
      </c>
      <c r="LG221" s="273">
        <f>VLOOKUP(C221,MOVI!C:DT,107,0)</f>
        <v>0</v>
      </c>
      <c r="LH221" s="273">
        <f>VLOOKUP(C221,FPT!B:LF,107,0)</f>
        <v>0</v>
      </c>
      <c r="LI221" t="str">
        <f t="shared" si="443"/>
        <v/>
      </c>
      <c r="LJ221" t="str">
        <f>VLOOKUP(C221,MOVI!C:DV,108,0)</f>
        <v>MoviSouthSales</v>
      </c>
      <c r="LK221" s="252" t="str">
        <f>VLOOKUP(C221,FPT!B:LI,108,0)</f>
        <v>MoviSouthSales</v>
      </c>
      <c r="LL221" t="str">
        <f t="shared" si="444"/>
        <v/>
      </c>
      <c r="LM221" s="275">
        <f>ROUND(VLOOKUP(C221,MOVI!C:DV,109,0),0)</f>
        <v>416667</v>
      </c>
      <c r="LN221" s="275">
        <f>ROUND(VLOOKUP(C221,FPT!B:LL,109,0),0)</f>
        <v>416667</v>
      </c>
      <c r="LO221" t="str">
        <f t="shared" si="445"/>
        <v/>
      </c>
      <c r="LP221" t="str">
        <f>VLOOKUP(C221,MOVI!C:DV,110,0)</f>
        <v>HO</v>
      </c>
      <c r="LQ221" s="247" t="str">
        <f>VLOOKUP(C221,FPT!B:LO,110,0)</f>
        <v>HO</v>
      </c>
      <c r="LR221" t="str">
        <f t="shared" si="446"/>
        <v/>
      </c>
      <c r="LS221">
        <f>MOVI!DI216</f>
        <v>19</v>
      </c>
      <c r="LV221">
        <f>MOVI!DJ216</f>
        <v>0</v>
      </c>
      <c r="LW221">
        <f>MOVI!DK216</f>
        <v>3</v>
      </c>
      <c r="LX221" t="str">
        <f>MOVI!DL216</f>
        <v>x</v>
      </c>
      <c r="LY221">
        <f>MOVI!DM216</f>
        <v>0</v>
      </c>
      <c r="LZ221">
        <f>MOVI!DN216</f>
        <v>50000</v>
      </c>
      <c r="MA221">
        <f>MOVI!DO216</f>
        <v>0</v>
      </c>
      <c r="MB221" t="str">
        <f>MOVI!DP216</f>
        <v>HO</v>
      </c>
      <c r="MC221">
        <f>MOVI!DQ216</f>
        <v>0</v>
      </c>
      <c r="MD221">
        <f>MOVI!DR216</f>
        <v>0</v>
      </c>
      <c r="ME221" t="str">
        <f>VLOOKUP(C221,MOVI!C:DV,121,0)</f>
        <v>Group 1</v>
      </c>
      <c r="MF221" s="252" t="str">
        <f>VLOOKUP(C221,FPT!B:MD,111,0)</f>
        <v>Group 1</v>
      </c>
      <c r="MG221" t="str">
        <f t="shared" si="339"/>
        <v/>
      </c>
      <c r="MH221" t="str">
        <f>VLOOKUP(C221,MOVI!C:DT,122,0)</f>
        <v>MoviSouthGroup 1</v>
      </c>
      <c r="MI221" s="252" t="str">
        <f>VLOOKUP(C221,FPT!B:DS,112,0)</f>
        <v>MoviSouthGroup 1</v>
      </c>
      <c r="MJ221" t="str">
        <f t="shared" si="447"/>
        <v/>
      </c>
    </row>
    <row r="222" spans="1:348" x14ac:dyDescent="0.25">
      <c r="A222">
        <v>214</v>
      </c>
      <c r="B222" s="48">
        <v>6091</v>
      </c>
      <c r="C222" s="271" t="s">
        <v>1106</v>
      </c>
      <c r="D222" t="str">
        <f>VLOOKUP(C222,MOVI!C:D,2,0)</f>
        <v>Mã Thị Thanh Thuận</v>
      </c>
      <c r="E222" t="str">
        <f>VLOOKUP(C222,FPT!B:C,2,0)</f>
        <v>Mã Thị Thanh Thuận</v>
      </c>
      <c r="F222" t="str">
        <f t="shared" si="340"/>
        <v/>
      </c>
      <c r="G222" t="str">
        <f>VLOOKUP(C222,MOVI!C:E,3,0)</f>
        <v>Sales</v>
      </c>
      <c r="H222" t="str">
        <f>VLOOKUP(C222,FPT!B:F,3,0)</f>
        <v>Sales</v>
      </c>
      <c r="I222" t="str">
        <f t="shared" si="341"/>
        <v/>
      </c>
      <c r="J222" t="str">
        <f>VLOOKUP(C222,MOVI!C:H,4,0)</f>
        <v>Telesales</v>
      </c>
      <c r="K222" t="str">
        <f>VLOOKUP(C222,FPT!B:I,4,0)</f>
        <v>Telesales</v>
      </c>
      <c r="L222" t="str">
        <f t="shared" si="342"/>
        <v/>
      </c>
      <c r="M222" t="str">
        <f>VLOOKUP(C222,MOVI!C:DT,5,0)</f>
        <v>Associate</v>
      </c>
      <c r="N222" t="str">
        <f>VLOOKUP(C222,FPT!B:L,5,0)</f>
        <v>Associate</v>
      </c>
      <c r="O222" t="str">
        <f t="shared" si="343"/>
        <v/>
      </c>
      <c r="P222" t="str">
        <f>VLOOKUP(C222,MOVI!C:DT,6,0)</f>
        <v>Telesales</v>
      </c>
      <c r="Q222" t="str">
        <f>VLOOKUP(C222,FPT!B:O,6,0)</f>
        <v>Telesales</v>
      </c>
      <c r="R222" t="str">
        <f t="shared" si="344"/>
        <v/>
      </c>
      <c r="S222" t="str">
        <f>VLOOKUP(C222,MOVI!C:DT,7,0)</f>
        <v>South</v>
      </c>
      <c r="T222" t="str">
        <f>VLOOKUP(C222,FPT!B:R,7,0)</f>
        <v>South</v>
      </c>
      <c r="U222" t="str">
        <f t="shared" si="345"/>
        <v/>
      </c>
      <c r="V222" t="str">
        <f>VLOOKUP(C222,MOVI!C:DT,8,0)</f>
        <v>Movi</v>
      </c>
      <c r="W222" t="str">
        <f>VLOOKUP(C222,FPT!B:U,8,0)</f>
        <v>Movi</v>
      </c>
      <c r="X222" t="str">
        <f t="shared" si="346"/>
        <v/>
      </c>
      <c r="Y222" t="str">
        <f>VLOOKUP(C222,MOVI!C:DT,9,0)</f>
        <v>Full-time</v>
      </c>
      <c r="Z222" t="str">
        <f>VLOOKUP(C222,FPT!B:X,9,0)</f>
        <v>Full-time</v>
      </c>
      <c r="AA222" t="str">
        <f t="shared" si="347"/>
        <v/>
      </c>
      <c r="AB222" t="str">
        <f>VLOOKUP(C222,MOVI!C:DT,10,0)</f>
        <v>Permanent</v>
      </c>
      <c r="AC222" t="str">
        <f>VLOOKUP(C222,FPT!B:AA,10,0)</f>
        <v>Permanent</v>
      </c>
      <c r="AD222" t="str">
        <f t="shared" si="348"/>
        <v/>
      </c>
      <c r="AE222" s="247">
        <f>VLOOKUP(C222,MOVI!C:DT,11,0)</f>
        <v>44291</v>
      </c>
      <c r="AF222" s="247">
        <f>VLOOKUP(C222,FPT!B:AD,11,0)</f>
        <v>44291</v>
      </c>
      <c r="AG222" t="str">
        <f t="shared" si="349"/>
        <v/>
      </c>
      <c r="AH222" s="260" t="str">
        <f>VLOOKUP(C222,MOVI!C:DT,12,0)</f>
        <v/>
      </c>
      <c r="AI222" s="260"/>
      <c r="AJ222" t="str">
        <f t="shared" si="449"/>
        <v/>
      </c>
      <c r="AK222">
        <f>VLOOKUP(C222,MOVI!C:DT,13,0)</f>
        <v>0</v>
      </c>
      <c r="AL222" s="247">
        <f>VLOOKUP(C222,FPT!B:AJ,13,0)</f>
        <v>0</v>
      </c>
      <c r="AM222" t="str">
        <f t="shared" si="448"/>
        <v/>
      </c>
      <c r="AN222" s="247">
        <f>VLOOKUP(C222,MOVI!C:DT,14,0)</f>
        <v>0</v>
      </c>
      <c r="AO222" s="247">
        <f>VLOOKUP(C222,FPT!B:AM,14,0)</f>
        <v>0</v>
      </c>
      <c r="AP222" t="str">
        <f t="shared" si="350"/>
        <v/>
      </c>
      <c r="AQ222" t="str">
        <f>VLOOKUP(C222,MOVI!C:DT,15,0)</f>
        <v>LC</v>
      </c>
      <c r="AR222" s="247" t="str">
        <f>VLOOKUP(C222,FPT!B:AP,15,0)</f>
        <v>LC</v>
      </c>
      <c r="AS222" t="str">
        <f t="shared" si="351"/>
        <v/>
      </c>
      <c r="AT222" s="282" t="str">
        <f>VLOOKUP(C222,MOVI!C:DT,16,0)</f>
        <v>LTTP</v>
      </c>
      <c r="AU222" s="247" t="str">
        <f>VLOOKUP(C222,FPT!B:AS,16,0)</f>
        <v>LTTP</v>
      </c>
      <c r="AV222" t="str">
        <f t="shared" si="352"/>
        <v/>
      </c>
      <c r="AW222" t="str">
        <f>VLOOKUP(C222,MOVI!C:DT,17,0)</f>
        <v>L</v>
      </c>
      <c r="AX222" s="247" t="str">
        <f>VLOOKUP(C222,FPT!B:AV,17,0)</f>
        <v>L</v>
      </c>
      <c r="AY222" t="str">
        <f t="shared" si="353"/>
        <v/>
      </c>
      <c r="AZ222">
        <f>VLOOKUP(C222,MOVI!C:DT,18,0)</f>
        <v>0</v>
      </c>
      <c r="BA222" s="247">
        <f>VLOOKUP(C222,FPT!B:AY,18,0)</f>
        <v>0</v>
      </c>
      <c r="BB222" t="str">
        <f t="shared" si="354"/>
        <v/>
      </c>
      <c r="BC222" s="275">
        <f>VLOOKUP(C222,MOVI!C:DT,19,0)</f>
        <v>5000000</v>
      </c>
      <c r="BD222" s="275">
        <f>VLOOKUP(C222,FPT!B:BB,19,0)</f>
        <v>5000000</v>
      </c>
      <c r="BE222" t="str">
        <f t="shared" si="355"/>
        <v/>
      </c>
      <c r="BF222">
        <f>VLOOKUP(C222,MOVI!C:DT,20,0)</f>
        <v>0</v>
      </c>
      <c r="BG222" s="252">
        <f>VLOOKUP(C222,FPT!B:BE,20,0)</f>
        <v>0</v>
      </c>
      <c r="BH222" t="str">
        <f t="shared" si="356"/>
        <v/>
      </c>
      <c r="BI222" s="275">
        <f>VLOOKUP(C222,MOVI!C:DT,21,0)</f>
        <v>5000000</v>
      </c>
      <c r="BJ222" s="275">
        <f>VLOOKUP(C222,FPT!B:BH,21,0)</f>
        <v>5000000</v>
      </c>
      <c r="BK222" t="str">
        <f t="shared" si="357"/>
        <v/>
      </c>
      <c r="BL222" s="275">
        <f>VLOOKUP(C222,MOVI!C:DT,22,0)</f>
        <v>0</v>
      </c>
      <c r="BM222" s="275">
        <f>VLOOKUP(C222,FPT!B:BK,22,0)</f>
        <v>0</v>
      </c>
      <c r="BN222" t="str">
        <f t="shared" si="358"/>
        <v/>
      </c>
      <c r="BO222" s="275">
        <f>VLOOKUP(C222,MOVI!C:DT,23,0)</f>
        <v>0</v>
      </c>
      <c r="BP222" s="275">
        <f>VLOOKUP(C222,FPT!B:BN,23,0)</f>
        <v>0</v>
      </c>
      <c r="BQ222" t="str">
        <f t="shared" si="359"/>
        <v/>
      </c>
      <c r="BR222" s="275">
        <f>VLOOKUP(C222,MOVI!C:DT,24,0)</f>
        <v>0</v>
      </c>
      <c r="BS222" s="275">
        <f>VLOOKUP(C222,FPT!B:BQ,24,0)</f>
        <v>0</v>
      </c>
      <c r="BT222" t="str">
        <f t="shared" si="360"/>
        <v/>
      </c>
      <c r="BU222" s="275">
        <f>VLOOKUP(C222,MOVI!C:DT,25,0)</f>
        <v>0</v>
      </c>
      <c r="BV222" s="275">
        <f>VLOOKUP(C222,FPT!B:BT,25,0)</f>
        <v>0</v>
      </c>
      <c r="BW222" t="str">
        <f t="shared" si="361"/>
        <v/>
      </c>
      <c r="BX222" s="275">
        <f>VLOOKUP(C222,MOVI!C:DT,26,0)</f>
        <v>0</v>
      </c>
      <c r="BY222" s="275">
        <f>VLOOKUP(C222,FPT!B:BW,26,0)</f>
        <v>0</v>
      </c>
      <c r="BZ222" t="str">
        <f t="shared" si="362"/>
        <v/>
      </c>
      <c r="CA222" s="275">
        <f>VLOOKUP(C222,MOVI!C:DT,27,0)</f>
        <v>730000</v>
      </c>
      <c r="CB222" s="275">
        <f>VLOOKUP(C222,FPT!B:BZ,27,0)</f>
        <v>730000</v>
      </c>
      <c r="CC222" t="str">
        <f t="shared" si="363"/>
        <v/>
      </c>
      <c r="CD222" s="275">
        <f>VLOOKUP(C222,MOVI!C:DT,28,0)</f>
        <v>730000</v>
      </c>
      <c r="CE222" s="275">
        <f>VLOOKUP(C222,FPT!B:CC,28,0)</f>
        <v>730000</v>
      </c>
      <c r="CF222" t="str">
        <f t="shared" si="364"/>
        <v/>
      </c>
      <c r="CG222" t="str">
        <f>VLOOKUP(C222,MOVI!C:DT,29,0)</f>
        <v>CN</v>
      </c>
      <c r="CH222" s="252" t="str">
        <f>VLOOKUP(C222,FPT!B:CF,29,0)</f>
        <v>CN</v>
      </c>
      <c r="CI222" t="str">
        <f t="shared" si="365"/>
        <v/>
      </c>
      <c r="CJ222">
        <f>VLOOKUP(C222,MOVI!C:DT,30,0)</f>
        <v>26</v>
      </c>
      <c r="CK222" s="252">
        <f>VLOOKUP(C222,FPT!B:CI,30,0)</f>
        <v>26</v>
      </c>
      <c r="CL222" t="str">
        <f t="shared" si="366"/>
        <v/>
      </c>
      <c r="CM222">
        <f>VLOOKUP(C222,MOVI!C:DT,31,0)</f>
        <v>25</v>
      </c>
      <c r="CN222" s="252">
        <f>VLOOKUP(C222,FPT!B:CL,31,0)</f>
        <v>25</v>
      </c>
      <c r="CO222" t="str">
        <f t="shared" si="367"/>
        <v/>
      </c>
      <c r="CP222" s="275">
        <f>VLOOKUP(C222,MOVI!C:DT,32,0)</f>
        <v>0.5</v>
      </c>
      <c r="CQ222" s="275">
        <f>VLOOKUP(C222,FPT!B:CO,32,0)</f>
        <v>0.5</v>
      </c>
      <c r="CR222" t="str">
        <f t="shared" si="368"/>
        <v/>
      </c>
      <c r="CS222" s="275">
        <f>VLOOKUP(C222,MOVI!C:DT,33,0)</f>
        <v>0</v>
      </c>
      <c r="CT222" s="275">
        <f>VLOOKUP(C222,FPT!B:CR,33,0)</f>
        <v>0</v>
      </c>
      <c r="CU222" t="str">
        <f t="shared" si="369"/>
        <v/>
      </c>
      <c r="CV222" s="275">
        <f>VLOOKUP(C222,MOVI!C:DT,34,0)</f>
        <v>0</v>
      </c>
      <c r="CW222" s="275">
        <f>VLOOKUP(C222,FPT!B:CU,34,0)</f>
        <v>0</v>
      </c>
      <c r="CX222" t="str">
        <f t="shared" si="370"/>
        <v/>
      </c>
      <c r="CY222" s="275">
        <f>VLOOKUP(C222,MOVI!C:DT,35,0)</f>
        <v>25.5</v>
      </c>
      <c r="CZ222" s="275">
        <f>VLOOKUP(C222,FPT!B:CX,35,0)</f>
        <v>25.5</v>
      </c>
      <c r="DA222" t="str">
        <f t="shared" si="371"/>
        <v/>
      </c>
      <c r="DB222" s="275">
        <f>VLOOKUP(C222,MOVI!C:DT,36,0)</f>
        <v>0</v>
      </c>
      <c r="DC222" s="275">
        <f>VLOOKUP(C222,FPT!B:DA,36,0)</f>
        <v>0</v>
      </c>
      <c r="DD222" t="str">
        <f t="shared" si="372"/>
        <v/>
      </c>
      <c r="DE222" s="275">
        <f>VLOOKUP(C222,MOVI!C:DT,37,0)</f>
        <v>16</v>
      </c>
      <c r="DF222" s="275">
        <f>VLOOKUP(C222,FPT!B:DD,37,0)</f>
        <v>16</v>
      </c>
      <c r="DG222" t="str">
        <f t="shared" si="373"/>
        <v/>
      </c>
      <c r="DH222" s="275">
        <f>VLOOKUP(C222,MOVI!C:DT,38,0)</f>
        <v>0</v>
      </c>
      <c r="DI222" s="275">
        <f>VLOOKUP(C222,FPT!B:DG,38,0)</f>
        <v>0</v>
      </c>
      <c r="DJ222" t="str">
        <f t="shared" si="374"/>
        <v/>
      </c>
      <c r="DK222" s="275">
        <f>VLOOKUP(C222,MOVI!C:DT,39,0)</f>
        <v>16</v>
      </c>
      <c r="DL222" s="275">
        <f>VLOOKUP(C222,FPT!B:DJ,39,0)</f>
        <v>16</v>
      </c>
      <c r="DM222" t="str">
        <f t="shared" si="375"/>
        <v/>
      </c>
      <c r="DN222" s="275">
        <f>VLOOKUP(C222,MOVI!C:DT,40,0)</f>
        <v>32</v>
      </c>
      <c r="DO222" s="275">
        <f>VLOOKUP(C222,FPT!B:DM,40,0)</f>
        <v>32</v>
      </c>
      <c r="DP222" t="str">
        <f t="shared" si="376"/>
        <v/>
      </c>
      <c r="DQ222" s="275">
        <f>VLOOKUP(C222,MOVI!C:DT,41,0)</f>
        <v>16</v>
      </c>
      <c r="DR222" s="275">
        <f>VLOOKUP(C222,FPT!B:DP,41,0)</f>
        <v>16</v>
      </c>
      <c r="DS222" t="str">
        <f t="shared" si="377"/>
        <v/>
      </c>
      <c r="DT222" s="275">
        <f>VLOOKUP(C222,MOVI!C:DT,42,0)</f>
        <v>4903846</v>
      </c>
      <c r="DU222" s="275">
        <f>ROUND(VLOOKUP(C222,FPT!B:DS,42,0),0)</f>
        <v>4903846</v>
      </c>
      <c r="DV222" t="str">
        <f t="shared" si="378"/>
        <v/>
      </c>
      <c r="DW222" s="275">
        <f>VLOOKUP(C222,MOVI!C:DT,43,0)</f>
        <v>0</v>
      </c>
      <c r="DX222" s="275">
        <f>VLOOKUP(C222,FPT!B:DV,43,0)</f>
        <v>0</v>
      </c>
      <c r="DY222" t="str">
        <f t="shared" si="379"/>
        <v/>
      </c>
      <c r="DZ222" s="275">
        <f>VLOOKUP(C222,MOVI!C:DT,44,0)</f>
        <v>769231</v>
      </c>
      <c r="EA222" s="275">
        <f>VLOOKUP(C222,FPT!B:DY,44,0)</f>
        <v>769231</v>
      </c>
      <c r="EB222" t="str">
        <f t="shared" si="380"/>
        <v/>
      </c>
      <c r="EC222" s="275">
        <f>VLOOKUP(C222,MOVI!C:DT,45,0)</f>
        <v>5673077</v>
      </c>
      <c r="ED222" s="275">
        <f>ROUND(VLOOKUP(C222,FPT!B:EB,45,0),0)</f>
        <v>5673077</v>
      </c>
      <c r="EE222" t="str">
        <f t="shared" si="381"/>
        <v/>
      </c>
      <c r="EF222" s="275">
        <f>VLOOKUP(C222,MOVI!C:DT,46,0)</f>
        <v>0</v>
      </c>
      <c r="EG222" s="275">
        <f>VLOOKUP(C222,FPT!B:EE,46,0)</f>
        <v>0</v>
      </c>
      <c r="EH222" t="str">
        <f t="shared" si="382"/>
        <v/>
      </c>
      <c r="EI222" s="275">
        <f>VLOOKUP(C222,MOVI!C:DT,47,0)</f>
        <v>0</v>
      </c>
      <c r="EJ222" s="275">
        <f>VLOOKUP(C222,FPT!B:EH,47,0)</f>
        <v>0</v>
      </c>
      <c r="EK222" t="str">
        <f t="shared" si="383"/>
        <v/>
      </c>
      <c r="EL222" s="275">
        <f>VLOOKUP(C222,MOVI!C:DT,48,0)</f>
        <v>0</v>
      </c>
      <c r="EM222" s="275">
        <f>VLOOKUP(C222,FPT!B:EK,48,0)</f>
        <v>0</v>
      </c>
      <c r="EN222" t="str">
        <f t="shared" si="384"/>
        <v/>
      </c>
      <c r="EO222" s="275">
        <f>VLOOKUP(C222,MOVI!C:DT,49,0)</f>
        <v>0</v>
      </c>
      <c r="EP222" s="275">
        <f>VLOOKUP(C222,FPT!B:EN,49,0)</f>
        <v>0</v>
      </c>
      <c r="EQ222" t="str">
        <f t="shared" si="385"/>
        <v/>
      </c>
      <c r="ER222" s="275">
        <f>VLOOKUP(C222,MOVI!C:DT,50,0)</f>
        <v>0</v>
      </c>
      <c r="ES222" s="275">
        <f>VLOOKUP(C222,FPT!B:EQ,50,0)</f>
        <v>0</v>
      </c>
      <c r="ET222" t="str">
        <f t="shared" si="386"/>
        <v/>
      </c>
      <c r="EU222" s="275">
        <f>VLOOKUP(C222,MOVI!C:DT,51,0)</f>
        <v>0</v>
      </c>
      <c r="EV222" s="275">
        <f>VLOOKUP(C222,FPT!B:ET,51,0)</f>
        <v>0</v>
      </c>
      <c r="EW222" t="str">
        <f t="shared" si="387"/>
        <v/>
      </c>
      <c r="EX222" s="275">
        <f>VLOOKUP(C222,MOVI!C:DT,52,0)</f>
        <v>0</v>
      </c>
      <c r="EY222" s="275">
        <f>VLOOKUP(C222,FPT!B:EW,52,0)</f>
        <v>0</v>
      </c>
      <c r="EZ222" t="str">
        <f t="shared" si="388"/>
        <v/>
      </c>
      <c r="FA222" s="275">
        <f>VLOOKUP(C222,MOVI!C:DT,53,0)</f>
        <v>0</v>
      </c>
      <c r="FB222" s="275">
        <f>VLOOKUP(C222,FPT!B:EZ,53,0)</f>
        <v>0</v>
      </c>
      <c r="FC222" t="str">
        <f t="shared" si="389"/>
        <v/>
      </c>
      <c r="FD222" s="275">
        <f>VLOOKUP(C222,MOVI!C:DT,54,0)</f>
        <v>0</v>
      </c>
      <c r="FE222" s="275">
        <f>VLOOKUP(C222,FPT!B:FC,54,0)</f>
        <v>0</v>
      </c>
      <c r="FF222" t="str">
        <f t="shared" si="390"/>
        <v/>
      </c>
      <c r="FG222" s="275">
        <f>VLOOKUP(C222,MOVI!C:DT,55,0)</f>
        <v>701923</v>
      </c>
      <c r="FH222" s="275">
        <f>VLOOKUP(C222,FPT!B:FF,55,0)</f>
        <v>701923</v>
      </c>
      <c r="FI222" t="str">
        <f t="shared" si="391"/>
        <v/>
      </c>
      <c r="FJ222" s="275">
        <f>VLOOKUP(C222,MOVI!C:DT,56,0)</f>
        <v>701923</v>
      </c>
      <c r="FK222" s="275">
        <f>VLOOKUP(C222,FPT!B:FI,56,0)</f>
        <v>701923</v>
      </c>
      <c r="FL222" t="str">
        <f t="shared" si="392"/>
        <v/>
      </c>
      <c r="FM222" s="275">
        <f>VLOOKUP(C222,MOVI!C:DT,57,0)</f>
        <v>747102</v>
      </c>
      <c r="FN222" s="275">
        <f>VLOOKUP(C222,FPT!B:FL,57,0)</f>
        <v>747102</v>
      </c>
      <c r="FO222" t="str">
        <f t="shared" si="393"/>
        <v/>
      </c>
      <c r="FP222" s="275">
        <f>VLOOKUP(C222,MOVI!C:DT,58,0)</f>
        <v>0</v>
      </c>
      <c r="FQ222" s="275">
        <f>VLOOKUP(C222,FPT!B:FO,58,0)</f>
        <v>0</v>
      </c>
      <c r="FR222" t="str">
        <f t="shared" si="394"/>
        <v/>
      </c>
      <c r="FS222" s="275">
        <f>VLOOKUP(C222,MOVI!C:DT,59,0)</f>
        <v>0</v>
      </c>
      <c r="FT222" s="275">
        <f>VLOOKUP(C222,FPT!B:FR,59,0)</f>
        <v>0</v>
      </c>
      <c r="FU222" t="str">
        <f t="shared" si="395"/>
        <v/>
      </c>
      <c r="FV222" s="275">
        <f>VLOOKUP(C222,MOVI!C:DT,60,0)</f>
        <v>0</v>
      </c>
      <c r="FW222" s="275">
        <f>VLOOKUP(C222,FPT!B:FU,60,0)</f>
        <v>0</v>
      </c>
      <c r="FX222" t="str">
        <f t="shared" si="396"/>
        <v/>
      </c>
      <c r="FY222" s="275">
        <f>VLOOKUP(C222,MOVI!C:DT,61,0)</f>
        <v>0</v>
      </c>
      <c r="FZ222" s="275">
        <f>VLOOKUP(C222,FPT!B:FX,61,0)</f>
        <v>0</v>
      </c>
      <c r="GA222" t="str">
        <f t="shared" si="397"/>
        <v/>
      </c>
      <c r="GB222" s="275">
        <f>VLOOKUP(C222,MOVI!C:DT,62,0)</f>
        <v>250000</v>
      </c>
      <c r="GC222" s="275">
        <f>VLOOKUP(C222,FPT!B:GA,62,0)</f>
        <v>250000</v>
      </c>
      <c r="GD222" t="str">
        <f t="shared" si="398"/>
        <v/>
      </c>
      <c r="GE222" s="275">
        <f>VLOOKUP(C222,MOVI!C:DT,63,0)</f>
        <v>0</v>
      </c>
      <c r="GF222" s="275">
        <f>VLOOKUP(C222,FPT!B:GD,63,0)</f>
        <v>0</v>
      </c>
      <c r="GG222" t="str">
        <f t="shared" si="399"/>
        <v/>
      </c>
      <c r="GH222" s="275">
        <f>VLOOKUP(C222,MOVI!C:DT,64,0)</f>
        <v>0</v>
      </c>
      <c r="GI222" s="275">
        <f>VLOOKUP(C222,FPT!B:GG,64,0)</f>
        <v>0</v>
      </c>
      <c r="GJ222" t="str">
        <f t="shared" si="400"/>
        <v/>
      </c>
      <c r="GK222" s="275">
        <f>VLOOKUP(C222,MOVI!C:DT,65,0)</f>
        <v>0</v>
      </c>
      <c r="GL222" s="275">
        <f>VLOOKUP(C222,FPT!B:GJ,65,0)</f>
        <v>0</v>
      </c>
      <c r="GM222" t="str">
        <f t="shared" si="401"/>
        <v/>
      </c>
      <c r="GN222" s="275">
        <f>VLOOKUP(C222,MOVI!C:DT,66,0)</f>
        <v>0</v>
      </c>
      <c r="GO222" s="275">
        <f>VLOOKUP(C222,FPT!B:GM,66,0)</f>
        <v>0</v>
      </c>
      <c r="GP222" t="str">
        <f t="shared" si="402"/>
        <v/>
      </c>
      <c r="GQ222" s="275">
        <f>VLOOKUP(C222,MOVI!C:DT,67,0)</f>
        <v>0</v>
      </c>
      <c r="GR222" s="275">
        <f>VLOOKUP(C222,FPT!B:GP,67,0)</f>
        <v>0</v>
      </c>
      <c r="GS222" t="str">
        <f t="shared" si="403"/>
        <v/>
      </c>
      <c r="GT222" s="275">
        <f>VLOOKUP(C222,MOVI!C:DT,68,0)</f>
        <v>0</v>
      </c>
      <c r="GU222" s="275">
        <f>VLOOKUP(C222,FPT!B:GS,68,0)</f>
        <v>0</v>
      </c>
      <c r="GV222" t="str">
        <f t="shared" si="404"/>
        <v/>
      </c>
      <c r="GW222" s="275">
        <f>VLOOKUP(C222,MOVI!C:DT,69,0)</f>
        <v>0</v>
      </c>
      <c r="GX222" s="275">
        <f>VLOOKUP(C222,FPT!B:GV,69,0)</f>
        <v>0</v>
      </c>
      <c r="GY222" t="str">
        <f t="shared" si="405"/>
        <v/>
      </c>
      <c r="GZ222" s="275">
        <f>VLOOKUP(C222,MOVI!C:DT,70,0)</f>
        <v>997102</v>
      </c>
      <c r="HA222" s="275">
        <f>VLOOKUP(C222,FPT!B:GY,70,0)</f>
        <v>997102</v>
      </c>
      <c r="HB222" t="str">
        <f t="shared" si="406"/>
        <v/>
      </c>
      <c r="HC222" s="275">
        <f>VLOOKUP(C222,MOVI!C:DT,71,0)</f>
        <v>7372102</v>
      </c>
      <c r="HD222" s="275">
        <f>ROUND(VLOOKUP(C222,FPT!B:HB,71,0),0)</f>
        <v>7372102</v>
      </c>
      <c r="HE222" t="str">
        <f t="shared" si="407"/>
        <v/>
      </c>
      <c r="HF222" s="275">
        <f>ROUND(VLOOKUP(C222,MOVI!C:DT,72,0),0)</f>
        <v>384615</v>
      </c>
      <c r="HG222" s="275">
        <f>ROUND(VLOOKUP(C222,FPT!B:HE,72,0),0)</f>
        <v>384615</v>
      </c>
      <c r="HH222" t="str">
        <f t="shared" si="408"/>
        <v/>
      </c>
      <c r="HI222" s="275">
        <f>VLOOKUP(C222,MOVI!C:DT,73,0)</f>
        <v>0</v>
      </c>
      <c r="HJ222" s="275">
        <f>VLOOKUP(C222,FPT!B:HH,73,0)</f>
        <v>0</v>
      </c>
      <c r="HK222" t="str">
        <f t="shared" si="409"/>
        <v/>
      </c>
      <c r="HL222" s="275">
        <f>VLOOKUP(C222,MOVI!C:DT,74,0)</f>
        <v>701923</v>
      </c>
      <c r="HM222" s="275">
        <f>VLOOKUP(C222,FPT!B:HK,74,0)</f>
        <v>701923</v>
      </c>
      <c r="HN222" t="str">
        <f t="shared" si="410"/>
        <v/>
      </c>
      <c r="HO222" s="275">
        <f>VLOOKUP(C222,MOVI!C:DT,75,0)</f>
        <v>11000000</v>
      </c>
      <c r="HP222" s="275">
        <f>VLOOKUP(C222,FPT!B:HN,75,0)</f>
        <v>11000000</v>
      </c>
      <c r="HQ222" t="str">
        <f t="shared" si="411"/>
        <v/>
      </c>
      <c r="HR222" s="275">
        <f>VLOOKUP(C222,MOVI!C:DT,76,0)</f>
        <v>0</v>
      </c>
      <c r="HS222" s="275">
        <f>VLOOKUP(C222,FPT!B:HQ,76,0)</f>
        <v>0</v>
      </c>
      <c r="HT222" t="str">
        <f t="shared" si="412"/>
        <v/>
      </c>
      <c r="HU222" s="275">
        <f>VLOOKUP(C222,MOVI!C:DT,77,0)</f>
        <v>0</v>
      </c>
      <c r="HV222" s="275">
        <f>VLOOKUP(C222,FPT!B:HT,77,0)</f>
        <v>0</v>
      </c>
      <c r="HW222" t="str">
        <f t="shared" si="413"/>
        <v/>
      </c>
      <c r="HX222" s="274">
        <f>VLOOKUP(C222,MOVI!C:CB,78,0)</f>
        <v>400000</v>
      </c>
      <c r="HY222" s="261">
        <f>VLOOKUP(C222,FPT!$B:$CA,78,0)</f>
        <v>400000</v>
      </c>
      <c r="HZ222" t="str">
        <f t="shared" si="414"/>
        <v/>
      </c>
      <c r="IA222" s="275">
        <f>VLOOKUP(C222,MOVI!C:CD,79,0)</f>
        <v>50000</v>
      </c>
      <c r="IB222" s="275">
        <f>VLOOKUP(C222,FPT!B:HZ,79,0)</f>
        <v>50000</v>
      </c>
      <c r="IC222" t="str">
        <f t="shared" si="415"/>
        <v/>
      </c>
      <c r="ID222" s="275">
        <f>VLOOKUP(C222,MOVI!C:CD,80,0)</f>
        <v>75000</v>
      </c>
      <c r="IE222" s="275">
        <f>VLOOKUP(C222,FPT!B:IC,80,0)</f>
        <v>75000</v>
      </c>
      <c r="IF222" t="str">
        <f t="shared" si="416"/>
        <v/>
      </c>
      <c r="IG222" s="275">
        <f>VLOOKUP(C222,MOVI!C:DT,81,0)</f>
        <v>0</v>
      </c>
      <c r="IH222" s="275">
        <f>VLOOKUP(C222,FPT!B:IF,81,0)</f>
        <v>0</v>
      </c>
      <c r="II222" t="str">
        <f t="shared" si="417"/>
        <v/>
      </c>
      <c r="IJ222" s="275">
        <f>VLOOKUP(C222,MOVI!C:DT,82,0)</f>
        <v>525000</v>
      </c>
      <c r="IK222" s="275">
        <f>VLOOKUP(C222,FPT!B:II,82,0)</f>
        <v>525000</v>
      </c>
      <c r="IL222" t="str">
        <f t="shared" si="418"/>
        <v/>
      </c>
      <c r="IM222" s="275">
        <f>ROUND(VLOOKUP(C222,MOVI!C:DT,83,0),0)</f>
        <v>12611538</v>
      </c>
      <c r="IN222" s="275">
        <f>ROUND(VLOOKUP(C222,FPT!B:IL,83,0),0)</f>
        <v>12611538</v>
      </c>
      <c r="IO222" t="str">
        <f t="shared" si="419"/>
        <v/>
      </c>
      <c r="IP222" s="275">
        <f>VLOOKUP(C222,MOVI!C:DT,84,0)</f>
        <v>0</v>
      </c>
      <c r="IQ222" s="275">
        <f>VLOOKUP(C222,FPT!B:IO,84,0)</f>
        <v>0</v>
      </c>
      <c r="IR222" t="str">
        <f t="shared" si="420"/>
        <v/>
      </c>
      <c r="IS222" s="275">
        <f>ROUND(VLOOKUP(C222,MOVI!C:DT,85,0),0)</f>
        <v>0</v>
      </c>
      <c r="IT222" s="275">
        <f>ROUND(VLOOKUP(C222,FPT!B:IR,85,0),0)</f>
        <v>0</v>
      </c>
      <c r="IU222" t="str">
        <f t="shared" si="421"/>
        <v/>
      </c>
      <c r="IV222" s="275">
        <f>VLOOKUP(C222,MOVI!C:DT,86,0)</f>
        <v>0</v>
      </c>
      <c r="IW222" s="275">
        <f>VLOOKUP(C222,FPT!B:IU,86,0)</f>
        <v>0</v>
      </c>
      <c r="IX222" t="str">
        <f t="shared" si="422"/>
        <v/>
      </c>
      <c r="IY222" s="275">
        <f>ROUND(VLOOKUP(C222,MOVI!C:DT,87,0),0)</f>
        <v>0</v>
      </c>
      <c r="IZ222" s="275">
        <f>ROUND(VLOOKUP(C222,FPT!B:IX,87,0),0)</f>
        <v>0</v>
      </c>
      <c r="JA222" t="str">
        <f t="shared" si="423"/>
        <v/>
      </c>
      <c r="JB222" s="275">
        <f>VLOOKUP(C222,MOVI!C:DT,88,0)</f>
        <v>0</v>
      </c>
      <c r="JC222" s="275">
        <f>VLOOKUP(C222,FPT!B:JA,88,0)</f>
        <v>0</v>
      </c>
      <c r="JD222" t="str">
        <f t="shared" si="424"/>
        <v/>
      </c>
      <c r="JE222" s="275">
        <f>VLOOKUP(C222,MOVI!C:DT,89,0)</f>
        <v>50000</v>
      </c>
      <c r="JF222" s="275">
        <f>VLOOKUP(C222,FPT!B:JD,89,0)</f>
        <v>50000</v>
      </c>
      <c r="JG222" t="str">
        <f t="shared" si="425"/>
        <v/>
      </c>
      <c r="JH222" s="275">
        <f>VLOOKUP(C222,MOVI!C:DT,90,0)</f>
        <v>0</v>
      </c>
      <c r="JI222" s="275">
        <f>VLOOKUP(C222,FPT!B:JG,90,0)</f>
        <v>0</v>
      </c>
      <c r="JJ222" t="str">
        <f t="shared" si="426"/>
        <v/>
      </c>
      <c r="JK222" s="275">
        <f>VLOOKUP(C222,MOVI!C:DT,91,0)</f>
        <v>0</v>
      </c>
      <c r="JL222" s="275">
        <f>VLOOKUP(C222,FPT!B:JJ,91,0)</f>
        <v>0</v>
      </c>
      <c r="JM222" t="str">
        <f t="shared" si="427"/>
        <v/>
      </c>
      <c r="JN222" s="275">
        <f>VLOOKUP(C222,MOVI!C:DT,92,0)</f>
        <v>603000</v>
      </c>
      <c r="JO222" s="275">
        <f>VLOOKUP(C222,FPT!B:JM,92,0)</f>
        <v>603000</v>
      </c>
      <c r="JP222" t="str">
        <f t="shared" si="428"/>
        <v/>
      </c>
      <c r="JQ222" s="275">
        <f>VLOOKUP(C222,MOVI!C:DT,93,0)</f>
        <v>0</v>
      </c>
      <c r="JR222" s="275">
        <f>VLOOKUP(C222,FPT!B:JP,93,0)</f>
        <v>0</v>
      </c>
      <c r="JS222" t="str">
        <f t="shared" si="429"/>
        <v/>
      </c>
      <c r="JT222" s="275">
        <f>VLOOKUP(C222,MOVI!C:DT,94,0)</f>
        <v>653000</v>
      </c>
      <c r="JU222" s="275">
        <f>VLOOKUP(C222,FPT!B:JS,94,0)</f>
        <v>653000</v>
      </c>
      <c r="JV222" t="str">
        <f t="shared" si="430"/>
        <v/>
      </c>
      <c r="JW222" s="275">
        <f>VLOOKUP(C222,MOVI!C:DT,95,0)</f>
        <v>6194102</v>
      </c>
      <c r="JX222" s="275">
        <f>VLOOKUP(C222,FPT!B:JV,95,0)</f>
        <v>6194102</v>
      </c>
      <c r="JY222" t="str">
        <f t="shared" si="431"/>
        <v/>
      </c>
      <c r="JZ222" s="275">
        <f>VLOOKUP(C222,MOVI!C:DT,96,0)</f>
        <v>0</v>
      </c>
      <c r="KA222" s="275">
        <f>VLOOKUP(C222,FPT!B:JY,96,0)</f>
        <v>0</v>
      </c>
      <c r="KB222" t="str">
        <f t="shared" si="432"/>
        <v/>
      </c>
      <c r="KC222" s="275">
        <f>VLOOKUP(C222,MOVI!C:DT,97,0)</f>
        <v>6194102</v>
      </c>
      <c r="KD222" s="275">
        <f>VLOOKUP(C222,FPT!B:KB,97,0)</f>
        <v>6194102</v>
      </c>
      <c r="KE222" t="str">
        <f t="shared" si="433"/>
        <v/>
      </c>
      <c r="KF222" s="275">
        <f>VLOOKUP(C222,MOVI!C:DT,98,0)</f>
        <v>850000.00000000012</v>
      </c>
      <c r="KG222" s="275">
        <f>VLOOKUP(C222,FPT!B:KE,98,0)</f>
        <v>850000</v>
      </c>
      <c r="KH222" t="str">
        <f t="shared" si="434"/>
        <v/>
      </c>
      <c r="KI222" s="275">
        <f>VLOOKUP(C222,MOVI!C:DT,99,0)</f>
        <v>0</v>
      </c>
      <c r="KJ222" s="275">
        <f>VLOOKUP(C222,FPT!B:KH,99,0)</f>
        <v>0</v>
      </c>
      <c r="KK222" t="str">
        <f t="shared" si="435"/>
        <v/>
      </c>
      <c r="KL222" s="275">
        <f>VLOOKUP(C222,MOVI!C:DT,100,0)</f>
        <v>150000</v>
      </c>
      <c r="KM222" s="275">
        <f>VLOOKUP(C222,FPT!B:KK,100,0)</f>
        <v>150000</v>
      </c>
      <c r="KN222" t="str">
        <f t="shared" si="436"/>
        <v/>
      </c>
      <c r="KO222" s="275">
        <f>VLOOKUP(C222,MOVI!C:DT,101,0)</f>
        <v>0</v>
      </c>
      <c r="KP222" s="275">
        <f>VLOOKUP(C222,FPT!B:KN,101,0)</f>
        <v>0</v>
      </c>
      <c r="KQ222" t="str">
        <f t="shared" si="437"/>
        <v/>
      </c>
      <c r="KR222" s="275">
        <f>VLOOKUP(C222,MOVI!C:DT,102,0)</f>
        <v>0</v>
      </c>
      <c r="KS222" s="275">
        <f>VLOOKUP(C222,FPT!B:KQ,102,0)</f>
        <v>0</v>
      </c>
      <c r="KT222" t="str">
        <f t="shared" si="438"/>
        <v/>
      </c>
      <c r="KU222" s="275">
        <f>VLOOKUP(C222,MOVI!C:DT,103,0)</f>
        <v>1000000.0000000001</v>
      </c>
      <c r="KV222" s="275">
        <f>VLOOKUP(C222,FPT!B:KT,103,0)</f>
        <v>1000000</v>
      </c>
      <c r="KW222" t="str">
        <f t="shared" si="439"/>
        <v/>
      </c>
      <c r="KX222" s="275">
        <f>VLOOKUP(C222,MOVI!C:DT,104,0)</f>
        <v>1525000</v>
      </c>
      <c r="KY222" s="275">
        <f>VLOOKUP(C222,FPT!B:KW,104,0)</f>
        <v>1525000</v>
      </c>
      <c r="KZ222" t="str">
        <f t="shared" si="440"/>
        <v/>
      </c>
      <c r="LA222" s="275">
        <f>VLOOKUP(C222,MOVI!C:DT,105,0)</f>
        <v>100000</v>
      </c>
      <c r="LB222" s="275">
        <f>VLOOKUP(C222,FPT!B:KZ,105,0)</f>
        <v>100000</v>
      </c>
      <c r="LC222" t="str">
        <f t="shared" si="441"/>
        <v/>
      </c>
      <c r="LD222" s="275">
        <f>VLOOKUP(C222,MOVI!C:DT,106,0)</f>
        <v>8472102</v>
      </c>
      <c r="LE222" s="275">
        <f>VLOOKUP(C222,FPT!B:LC,106,0)</f>
        <v>8472102</v>
      </c>
      <c r="LF222" t="str">
        <f t="shared" si="442"/>
        <v/>
      </c>
      <c r="LG222" s="273">
        <f>VLOOKUP(C222,MOVI!C:DT,107,0)</f>
        <v>0</v>
      </c>
      <c r="LH222" s="273">
        <f>VLOOKUP(C222,FPT!B:LF,107,0)</f>
        <v>0</v>
      </c>
      <c r="LI222" t="str">
        <f t="shared" si="443"/>
        <v/>
      </c>
      <c r="LJ222" t="str">
        <f>VLOOKUP(C222,MOVI!C:DV,108,0)</f>
        <v>MoviSouthSales</v>
      </c>
      <c r="LK222" s="252" t="str">
        <f>VLOOKUP(C222,FPT!B:LI,108,0)</f>
        <v>MoviSouthSales</v>
      </c>
      <c r="LL222" t="str">
        <f t="shared" si="444"/>
        <v/>
      </c>
      <c r="LM222" s="275">
        <f>ROUND(VLOOKUP(C222,MOVI!C:DV,109,0),0)</f>
        <v>416667</v>
      </c>
      <c r="LN222" s="275">
        <f>ROUND(VLOOKUP(C222,FPT!B:LL,109,0),0)</f>
        <v>416667</v>
      </c>
      <c r="LO222" t="str">
        <f t="shared" si="445"/>
        <v/>
      </c>
      <c r="LP222" t="str">
        <f>VLOOKUP(C222,MOVI!C:DV,110,0)</f>
        <v>HO</v>
      </c>
      <c r="LQ222" s="247" t="str">
        <f>VLOOKUP(C222,FPT!B:LO,110,0)</f>
        <v>HO</v>
      </c>
      <c r="LR222" t="str">
        <f t="shared" si="446"/>
        <v/>
      </c>
      <c r="LS222">
        <f>MOVI!DI217</f>
        <v>21</v>
      </c>
      <c r="LV222">
        <f>MOVI!DJ217</f>
        <v>0</v>
      </c>
      <c r="LW222">
        <f>MOVI!DK217</f>
        <v>1</v>
      </c>
      <c r="LX222" t="str">
        <f>MOVI!DL217</f>
        <v>x</v>
      </c>
      <c r="LY222">
        <f>MOVI!DM217</f>
        <v>0</v>
      </c>
      <c r="LZ222">
        <f>MOVI!DN217</f>
        <v>50000</v>
      </c>
      <c r="MA222">
        <f>MOVI!DO217</f>
        <v>0</v>
      </c>
      <c r="MB222" t="str">
        <f>MOVI!DP217</f>
        <v>HO</v>
      </c>
      <c r="MC222">
        <f>MOVI!DQ217</f>
        <v>0</v>
      </c>
      <c r="MD222">
        <f>MOVI!DR217</f>
        <v>0</v>
      </c>
      <c r="ME222" t="str">
        <f>VLOOKUP(C222,MOVI!C:DV,121,0)</f>
        <v>Group 1</v>
      </c>
      <c r="MF222" s="252" t="str">
        <f>VLOOKUP(C222,FPT!B:MD,111,0)</f>
        <v>Group 1</v>
      </c>
      <c r="MG222" t="str">
        <f t="shared" si="339"/>
        <v/>
      </c>
      <c r="MH222" t="str">
        <f>VLOOKUP(C222,MOVI!C:DT,122,0)</f>
        <v>MoviSouthGroup 1</v>
      </c>
      <c r="MI222" s="252" t="str">
        <f>VLOOKUP(C222,FPT!B:DS,112,0)</f>
        <v>MoviSouthGroup 1</v>
      </c>
      <c r="MJ222" t="str">
        <f t="shared" si="447"/>
        <v/>
      </c>
    </row>
    <row r="223" spans="1:348" x14ac:dyDescent="0.25">
      <c r="A223">
        <v>215</v>
      </c>
      <c r="B223" s="48">
        <v>6111</v>
      </c>
      <c r="C223" s="271" t="s">
        <v>1110</v>
      </c>
      <c r="D223" t="str">
        <f>VLOOKUP(C223,MOVI!C:D,2,0)</f>
        <v>Nguyễn Thành Đức</v>
      </c>
      <c r="E223" t="str">
        <f>VLOOKUP(C223,FPT!B:C,2,0)</f>
        <v>Nguyễn Thành Đức</v>
      </c>
      <c r="F223" t="str">
        <f t="shared" si="340"/>
        <v/>
      </c>
      <c r="G223" t="str">
        <f>VLOOKUP(C223,MOVI!C:E,3,0)</f>
        <v>Sales</v>
      </c>
      <c r="H223" t="str">
        <f>VLOOKUP(C223,FPT!B:F,3,0)</f>
        <v>Sales</v>
      </c>
      <c r="I223" t="str">
        <f t="shared" si="341"/>
        <v/>
      </c>
      <c r="J223" t="str">
        <f>VLOOKUP(C223,MOVI!C:H,4,0)</f>
        <v>Telesales</v>
      </c>
      <c r="K223" t="str">
        <f>VLOOKUP(C223,FPT!B:I,4,0)</f>
        <v>Telesales</v>
      </c>
      <c r="L223" t="str">
        <f t="shared" si="342"/>
        <v/>
      </c>
      <c r="M223" t="str">
        <f>VLOOKUP(C223,MOVI!C:DT,5,0)</f>
        <v>Associate</v>
      </c>
      <c r="N223" t="str">
        <f>VLOOKUP(C223,FPT!B:L,5,0)</f>
        <v>Associate</v>
      </c>
      <c r="O223" t="str">
        <f t="shared" si="343"/>
        <v/>
      </c>
      <c r="P223" t="str">
        <f>VLOOKUP(C223,MOVI!C:DT,6,0)</f>
        <v>Telesales</v>
      </c>
      <c r="Q223" t="str">
        <f>VLOOKUP(C223,FPT!B:O,6,0)</f>
        <v>Telesales</v>
      </c>
      <c r="R223" t="str">
        <f t="shared" si="344"/>
        <v/>
      </c>
      <c r="S223" t="str">
        <f>VLOOKUP(C223,MOVI!C:DT,7,0)</f>
        <v>South</v>
      </c>
      <c r="T223" t="str">
        <f>VLOOKUP(C223,FPT!B:R,7,0)</f>
        <v>South</v>
      </c>
      <c r="U223" t="str">
        <f t="shared" si="345"/>
        <v/>
      </c>
      <c r="V223" t="str">
        <f>VLOOKUP(C223,MOVI!C:DT,8,0)</f>
        <v>Movi</v>
      </c>
      <c r="W223" t="str">
        <f>VLOOKUP(C223,FPT!B:U,8,0)</f>
        <v>Movi</v>
      </c>
      <c r="X223" t="str">
        <f t="shared" si="346"/>
        <v/>
      </c>
      <c r="Y223" t="str">
        <f>VLOOKUP(C223,MOVI!C:DT,9,0)</f>
        <v>Full-time</v>
      </c>
      <c r="Z223" t="str">
        <f>VLOOKUP(C223,FPT!B:X,9,0)</f>
        <v>Full-time</v>
      </c>
      <c r="AA223" t="str">
        <f t="shared" si="347"/>
        <v/>
      </c>
      <c r="AB223" t="str">
        <f>VLOOKUP(C223,MOVI!C:DT,10,0)</f>
        <v>Permanent</v>
      </c>
      <c r="AC223" t="str">
        <f>VLOOKUP(C223,FPT!B:AA,10,0)</f>
        <v>Permanent</v>
      </c>
      <c r="AD223" t="str">
        <f t="shared" si="348"/>
        <v/>
      </c>
      <c r="AE223" s="247">
        <f>VLOOKUP(C223,MOVI!C:DT,11,0)</f>
        <v>44301</v>
      </c>
      <c r="AF223" s="247">
        <f>VLOOKUP(C223,FPT!B:AD,11,0)</f>
        <v>44301</v>
      </c>
      <c r="AG223" t="str">
        <f t="shared" si="349"/>
        <v/>
      </c>
      <c r="AH223" s="260" t="str">
        <f>VLOOKUP(C223,MOVI!C:DT,12,0)</f>
        <v/>
      </c>
      <c r="AI223" s="260"/>
      <c r="AJ223" t="str">
        <f t="shared" si="449"/>
        <v/>
      </c>
      <c r="AK223">
        <f>VLOOKUP(C223,MOVI!C:DT,13,0)</f>
        <v>0</v>
      </c>
      <c r="AL223" s="247">
        <f>VLOOKUP(C223,FPT!B:AJ,13,0)</f>
        <v>0</v>
      </c>
      <c r="AM223" t="str">
        <f t="shared" si="448"/>
        <v/>
      </c>
      <c r="AN223" s="247">
        <f>VLOOKUP(C223,MOVI!C:DT,14,0)</f>
        <v>0</v>
      </c>
      <c r="AO223" s="247">
        <f>VLOOKUP(C223,FPT!B:AM,14,0)</f>
        <v>0</v>
      </c>
      <c r="AP223" t="str">
        <f t="shared" si="350"/>
        <v/>
      </c>
      <c r="AQ223" t="str">
        <f>VLOOKUP(C223,MOVI!C:DT,15,0)</f>
        <v>LC</v>
      </c>
      <c r="AR223" s="247" t="str">
        <f>VLOOKUP(C223,FPT!B:AP,15,0)</f>
        <v>LC</v>
      </c>
      <c r="AS223" t="str">
        <f t="shared" si="351"/>
        <v/>
      </c>
      <c r="AT223" s="282" t="str">
        <f>VLOOKUP(C223,MOVI!C:DT,16,0)</f>
        <v>LTTP</v>
      </c>
      <c r="AU223" s="247" t="str">
        <f>VLOOKUP(C223,FPT!B:AS,16,0)</f>
        <v>LTTP</v>
      </c>
      <c r="AV223" t="str">
        <f t="shared" si="352"/>
        <v/>
      </c>
      <c r="AW223" t="str">
        <f>VLOOKUP(C223,MOVI!C:DT,17,0)</f>
        <v>L</v>
      </c>
      <c r="AX223" s="247" t="str">
        <f>VLOOKUP(C223,FPT!B:AV,17,0)</f>
        <v>L</v>
      </c>
      <c r="AY223" t="str">
        <f t="shared" si="353"/>
        <v/>
      </c>
      <c r="AZ223">
        <f>VLOOKUP(C223,MOVI!C:DT,18,0)</f>
        <v>0</v>
      </c>
      <c r="BA223" s="247">
        <f>VLOOKUP(C223,FPT!B:AY,18,0)</f>
        <v>0</v>
      </c>
      <c r="BB223" t="str">
        <f t="shared" si="354"/>
        <v/>
      </c>
      <c r="BC223" s="275">
        <f>VLOOKUP(C223,MOVI!C:DT,19,0)</f>
        <v>5000000</v>
      </c>
      <c r="BD223" s="275">
        <f>VLOOKUP(C223,FPT!B:BB,19,0)</f>
        <v>5000000</v>
      </c>
      <c r="BE223" t="str">
        <f t="shared" si="355"/>
        <v/>
      </c>
      <c r="BF223">
        <f>VLOOKUP(C223,MOVI!C:DT,20,0)</f>
        <v>0</v>
      </c>
      <c r="BG223" s="252">
        <f>VLOOKUP(C223,FPT!B:BE,20,0)</f>
        <v>0</v>
      </c>
      <c r="BH223" t="str">
        <f t="shared" si="356"/>
        <v/>
      </c>
      <c r="BI223" s="275">
        <f>VLOOKUP(C223,MOVI!C:DT,21,0)</f>
        <v>5000000</v>
      </c>
      <c r="BJ223" s="275">
        <f>VLOOKUP(C223,FPT!B:BH,21,0)</f>
        <v>5000000</v>
      </c>
      <c r="BK223" t="str">
        <f t="shared" si="357"/>
        <v/>
      </c>
      <c r="BL223" s="275">
        <f>VLOOKUP(C223,MOVI!C:DT,22,0)</f>
        <v>0</v>
      </c>
      <c r="BM223" s="275">
        <f>VLOOKUP(C223,FPT!B:BK,22,0)</f>
        <v>0</v>
      </c>
      <c r="BN223" t="str">
        <f t="shared" si="358"/>
        <v/>
      </c>
      <c r="BO223" s="275">
        <f>VLOOKUP(C223,MOVI!C:DT,23,0)</f>
        <v>0</v>
      </c>
      <c r="BP223" s="275">
        <f>VLOOKUP(C223,FPT!B:BN,23,0)</f>
        <v>0</v>
      </c>
      <c r="BQ223" t="str">
        <f t="shared" si="359"/>
        <v/>
      </c>
      <c r="BR223" s="275">
        <f>VLOOKUP(C223,MOVI!C:DT,24,0)</f>
        <v>0</v>
      </c>
      <c r="BS223" s="275">
        <f>VLOOKUP(C223,FPT!B:BQ,24,0)</f>
        <v>0</v>
      </c>
      <c r="BT223" t="str">
        <f t="shared" si="360"/>
        <v/>
      </c>
      <c r="BU223" s="275">
        <f>VLOOKUP(C223,MOVI!C:DT,25,0)</f>
        <v>0</v>
      </c>
      <c r="BV223" s="275">
        <f>VLOOKUP(C223,FPT!B:BT,25,0)</f>
        <v>0</v>
      </c>
      <c r="BW223" t="str">
        <f t="shared" si="361"/>
        <v/>
      </c>
      <c r="BX223" s="275">
        <f>VLOOKUP(C223,MOVI!C:DT,26,0)</f>
        <v>0</v>
      </c>
      <c r="BY223" s="275">
        <f>VLOOKUP(C223,FPT!B:BW,26,0)</f>
        <v>0</v>
      </c>
      <c r="BZ223" t="str">
        <f t="shared" si="362"/>
        <v/>
      </c>
      <c r="CA223" s="275">
        <f>VLOOKUP(C223,MOVI!C:DT,27,0)</f>
        <v>730000</v>
      </c>
      <c r="CB223" s="275">
        <f>VLOOKUP(C223,FPT!B:BZ,27,0)</f>
        <v>730000</v>
      </c>
      <c r="CC223" t="str">
        <f t="shared" si="363"/>
        <v/>
      </c>
      <c r="CD223" s="275">
        <f>VLOOKUP(C223,MOVI!C:DT,28,0)</f>
        <v>730000</v>
      </c>
      <c r="CE223" s="275">
        <f>VLOOKUP(C223,FPT!B:CC,28,0)</f>
        <v>730000</v>
      </c>
      <c r="CF223" t="str">
        <f t="shared" si="364"/>
        <v/>
      </c>
      <c r="CG223" t="str">
        <f>VLOOKUP(C223,MOVI!C:DT,29,0)</f>
        <v>CN</v>
      </c>
      <c r="CH223" s="252" t="str">
        <f>VLOOKUP(C223,FPT!B:CF,29,0)</f>
        <v>CN</v>
      </c>
      <c r="CI223" t="str">
        <f t="shared" si="365"/>
        <v/>
      </c>
      <c r="CJ223">
        <f>VLOOKUP(C223,MOVI!C:DT,30,0)</f>
        <v>26</v>
      </c>
      <c r="CK223" s="252">
        <f>VLOOKUP(C223,FPT!B:CI,30,0)</f>
        <v>26</v>
      </c>
      <c r="CL223" t="str">
        <f t="shared" si="366"/>
        <v/>
      </c>
      <c r="CM223">
        <f>VLOOKUP(C223,MOVI!C:DT,31,0)</f>
        <v>23.5</v>
      </c>
      <c r="CN223" s="252">
        <f>VLOOKUP(C223,FPT!B:CL,31,0)</f>
        <v>23.5</v>
      </c>
      <c r="CO223" t="str">
        <f t="shared" si="367"/>
        <v/>
      </c>
      <c r="CP223" s="275">
        <f>VLOOKUP(C223,MOVI!C:DT,32,0)</f>
        <v>2.5</v>
      </c>
      <c r="CQ223" s="275">
        <f>VLOOKUP(C223,FPT!B:CO,32,0)</f>
        <v>2.5</v>
      </c>
      <c r="CR223" t="str">
        <f t="shared" si="368"/>
        <v/>
      </c>
      <c r="CS223" s="275">
        <f>VLOOKUP(C223,MOVI!C:DT,33,0)</f>
        <v>0</v>
      </c>
      <c r="CT223" s="275">
        <f>VLOOKUP(C223,FPT!B:CR,33,0)</f>
        <v>0</v>
      </c>
      <c r="CU223" t="str">
        <f t="shared" si="369"/>
        <v/>
      </c>
      <c r="CV223" s="275">
        <f>VLOOKUP(C223,MOVI!C:DT,34,0)</f>
        <v>0</v>
      </c>
      <c r="CW223" s="275">
        <f>VLOOKUP(C223,FPT!B:CU,34,0)</f>
        <v>0</v>
      </c>
      <c r="CX223" t="str">
        <f t="shared" si="370"/>
        <v/>
      </c>
      <c r="CY223" s="275">
        <f>VLOOKUP(C223,MOVI!C:DT,35,0)</f>
        <v>26</v>
      </c>
      <c r="CZ223" s="275">
        <f>VLOOKUP(C223,FPT!B:CX,35,0)</f>
        <v>26</v>
      </c>
      <c r="DA223" t="str">
        <f t="shared" si="371"/>
        <v/>
      </c>
      <c r="DB223" s="275">
        <f>VLOOKUP(C223,MOVI!C:DT,36,0)</f>
        <v>0</v>
      </c>
      <c r="DC223" s="275">
        <f>VLOOKUP(C223,FPT!B:DA,36,0)</f>
        <v>0</v>
      </c>
      <c r="DD223" t="str">
        <f t="shared" si="372"/>
        <v/>
      </c>
      <c r="DE223" s="275">
        <f>VLOOKUP(C223,MOVI!C:DT,37,0)</f>
        <v>20</v>
      </c>
      <c r="DF223" s="275">
        <f>VLOOKUP(C223,FPT!B:DD,37,0)</f>
        <v>20</v>
      </c>
      <c r="DG223" t="str">
        <f t="shared" si="373"/>
        <v/>
      </c>
      <c r="DH223" s="275">
        <f>VLOOKUP(C223,MOVI!C:DT,38,0)</f>
        <v>0</v>
      </c>
      <c r="DI223" s="275">
        <f>VLOOKUP(C223,FPT!B:DG,38,0)</f>
        <v>0</v>
      </c>
      <c r="DJ223" t="str">
        <f t="shared" si="374"/>
        <v/>
      </c>
      <c r="DK223" s="275">
        <f>VLOOKUP(C223,MOVI!C:DT,39,0)</f>
        <v>20</v>
      </c>
      <c r="DL223" s="275">
        <f>VLOOKUP(C223,FPT!B:DJ,39,0)</f>
        <v>20</v>
      </c>
      <c r="DM223" t="str">
        <f t="shared" si="375"/>
        <v/>
      </c>
      <c r="DN223" s="275">
        <f>VLOOKUP(C223,MOVI!C:DT,40,0)</f>
        <v>40</v>
      </c>
      <c r="DO223" s="275">
        <f>VLOOKUP(C223,FPT!B:DM,40,0)</f>
        <v>40</v>
      </c>
      <c r="DP223" t="str">
        <f t="shared" si="376"/>
        <v/>
      </c>
      <c r="DQ223" s="275">
        <f>VLOOKUP(C223,MOVI!C:DT,41,0)</f>
        <v>20</v>
      </c>
      <c r="DR223" s="275">
        <f>VLOOKUP(C223,FPT!B:DP,41,0)</f>
        <v>20</v>
      </c>
      <c r="DS223" t="str">
        <f t="shared" si="377"/>
        <v/>
      </c>
      <c r="DT223" s="275">
        <f>VLOOKUP(C223,MOVI!C:DT,42,0)</f>
        <v>5000000</v>
      </c>
      <c r="DU223" s="275">
        <f>ROUND(VLOOKUP(C223,FPT!B:DS,42,0),0)</f>
        <v>5000000</v>
      </c>
      <c r="DV223" t="str">
        <f t="shared" si="378"/>
        <v/>
      </c>
      <c r="DW223" s="275">
        <f>VLOOKUP(C223,MOVI!C:DT,43,0)</f>
        <v>0</v>
      </c>
      <c r="DX223" s="275">
        <f>VLOOKUP(C223,FPT!B:DV,43,0)</f>
        <v>0</v>
      </c>
      <c r="DY223" t="str">
        <f t="shared" si="379"/>
        <v/>
      </c>
      <c r="DZ223" s="275">
        <f>VLOOKUP(C223,MOVI!C:DT,44,0)</f>
        <v>961538</v>
      </c>
      <c r="EA223" s="275">
        <f>VLOOKUP(C223,FPT!B:DY,44,0)</f>
        <v>961538</v>
      </c>
      <c r="EB223" t="str">
        <f t="shared" si="380"/>
        <v/>
      </c>
      <c r="EC223" s="275">
        <f>VLOOKUP(C223,MOVI!C:DT,45,0)</f>
        <v>5961538</v>
      </c>
      <c r="ED223" s="275">
        <f>ROUND(VLOOKUP(C223,FPT!B:EB,45,0),0)</f>
        <v>5961538</v>
      </c>
      <c r="EE223" t="str">
        <f t="shared" si="381"/>
        <v/>
      </c>
      <c r="EF223" s="275">
        <f>VLOOKUP(C223,MOVI!C:DT,46,0)</f>
        <v>0</v>
      </c>
      <c r="EG223" s="275">
        <f>VLOOKUP(C223,FPT!B:EE,46,0)</f>
        <v>0</v>
      </c>
      <c r="EH223" t="str">
        <f t="shared" si="382"/>
        <v/>
      </c>
      <c r="EI223" s="275">
        <f>VLOOKUP(C223,MOVI!C:DT,47,0)</f>
        <v>0</v>
      </c>
      <c r="EJ223" s="275">
        <f>VLOOKUP(C223,FPT!B:EH,47,0)</f>
        <v>0</v>
      </c>
      <c r="EK223" t="str">
        <f t="shared" si="383"/>
        <v/>
      </c>
      <c r="EL223" s="275">
        <f>VLOOKUP(C223,MOVI!C:DT,48,0)</f>
        <v>0</v>
      </c>
      <c r="EM223" s="275">
        <f>VLOOKUP(C223,FPT!B:EK,48,0)</f>
        <v>0</v>
      </c>
      <c r="EN223" t="str">
        <f t="shared" si="384"/>
        <v/>
      </c>
      <c r="EO223" s="275">
        <f>VLOOKUP(C223,MOVI!C:DT,49,0)</f>
        <v>0</v>
      </c>
      <c r="EP223" s="275">
        <f>VLOOKUP(C223,FPT!B:EN,49,0)</f>
        <v>0</v>
      </c>
      <c r="EQ223" t="str">
        <f t="shared" si="385"/>
        <v/>
      </c>
      <c r="ER223" s="275">
        <f>VLOOKUP(C223,MOVI!C:DT,50,0)</f>
        <v>0</v>
      </c>
      <c r="ES223" s="275">
        <f>VLOOKUP(C223,FPT!B:EQ,50,0)</f>
        <v>0</v>
      </c>
      <c r="ET223" t="str">
        <f t="shared" si="386"/>
        <v/>
      </c>
      <c r="EU223" s="275">
        <f>VLOOKUP(C223,MOVI!C:DT,51,0)</f>
        <v>0</v>
      </c>
      <c r="EV223" s="275">
        <f>VLOOKUP(C223,FPT!B:ET,51,0)</f>
        <v>0</v>
      </c>
      <c r="EW223" t="str">
        <f t="shared" si="387"/>
        <v/>
      </c>
      <c r="EX223" s="275">
        <f>VLOOKUP(C223,MOVI!C:DT,52,0)</f>
        <v>0</v>
      </c>
      <c r="EY223" s="275">
        <f>VLOOKUP(C223,FPT!B:EW,52,0)</f>
        <v>0</v>
      </c>
      <c r="EZ223" t="str">
        <f t="shared" si="388"/>
        <v/>
      </c>
      <c r="FA223" s="275">
        <f>VLOOKUP(C223,MOVI!C:DT,53,0)</f>
        <v>0</v>
      </c>
      <c r="FB223" s="275">
        <f>VLOOKUP(C223,FPT!B:EZ,53,0)</f>
        <v>0</v>
      </c>
      <c r="FC223" t="str">
        <f t="shared" si="389"/>
        <v/>
      </c>
      <c r="FD223" s="275">
        <f>VLOOKUP(C223,MOVI!C:DT,54,0)</f>
        <v>0</v>
      </c>
      <c r="FE223" s="275">
        <f>VLOOKUP(C223,FPT!B:FC,54,0)</f>
        <v>0</v>
      </c>
      <c r="FF223" t="str">
        <f t="shared" si="390"/>
        <v/>
      </c>
      <c r="FG223" s="275">
        <f>VLOOKUP(C223,MOVI!C:DT,55,0)</f>
        <v>659808</v>
      </c>
      <c r="FH223" s="275">
        <f>VLOOKUP(C223,FPT!B:FF,55,0)</f>
        <v>659808</v>
      </c>
      <c r="FI223" t="str">
        <f t="shared" si="391"/>
        <v/>
      </c>
      <c r="FJ223" s="275">
        <f>VLOOKUP(C223,MOVI!C:DT,56,0)</f>
        <v>659808</v>
      </c>
      <c r="FK223" s="275">
        <f>VLOOKUP(C223,FPT!B:FI,56,0)</f>
        <v>659808</v>
      </c>
      <c r="FL223" t="str">
        <f t="shared" si="392"/>
        <v/>
      </c>
      <c r="FM223" s="275">
        <f>VLOOKUP(C223,MOVI!C:DT,57,0)</f>
        <v>1101252</v>
      </c>
      <c r="FN223" s="275">
        <f>VLOOKUP(C223,FPT!B:FL,57,0)</f>
        <v>1101252</v>
      </c>
      <c r="FO223" t="str">
        <f t="shared" si="393"/>
        <v/>
      </c>
      <c r="FP223" s="275">
        <f>VLOOKUP(C223,MOVI!C:DT,58,0)</f>
        <v>0</v>
      </c>
      <c r="FQ223" s="275">
        <f>VLOOKUP(C223,FPT!B:FO,58,0)</f>
        <v>0</v>
      </c>
      <c r="FR223" t="str">
        <f t="shared" si="394"/>
        <v/>
      </c>
      <c r="FS223" s="275">
        <f>VLOOKUP(C223,MOVI!C:DT,59,0)</f>
        <v>0</v>
      </c>
      <c r="FT223" s="275">
        <f>VLOOKUP(C223,FPT!B:FR,59,0)</f>
        <v>0</v>
      </c>
      <c r="FU223" t="str">
        <f t="shared" si="395"/>
        <v/>
      </c>
      <c r="FV223" s="275">
        <f>VLOOKUP(C223,MOVI!C:DT,60,0)</f>
        <v>0</v>
      </c>
      <c r="FW223" s="275">
        <f>VLOOKUP(C223,FPT!B:FU,60,0)</f>
        <v>0</v>
      </c>
      <c r="FX223" t="str">
        <f t="shared" si="396"/>
        <v/>
      </c>
      <c r="FY223" s="275">
        <f>VLOOKUP(C223,MOVI!C:DT,61,0)</f>
        <v>0</v>
      </c>
      <c r="FZ223" s="275">
        <f>VLOOKUP(C223,FPT!B:FX,61,0)</f>
        <v>0</v>
      </c>
      <c r="GA223" t="str">
        <f t="shared" si="397"/>
        <v/>
      </c>
      <c r="GB223" s="275">
        <f>VLOOKUP(C223,MOVI!C:DT,62,0)</f>
        <v>50000</v>
      </c>
      <c r="GC223" s="275">
        <f>VLOOKUP(C223,FPT!B:GA,62,0)</f>
        <v>50000</v>
      </c>
      <c r="GD223" t="str">
        <f t="shared" si="398"/>
        <v/>
      </c>
      <c r="GE223" s="275">
        <f>VLOOKUP(C223,MOVI!C:DT,63,0)</f>
        <v>0</v>
      </c>
      <c r="GF223" s="275">
        <f>VLOOKUP(C223,FPT!B:GD,63,0)</f>
        <v>0</v>
      </c>
      <c r="GG223" t="str">
        <f t="shared" si="399"/>
        <v/>
      </c>
      <c r="GH223" s="275">
        <f>VLOOKUP(C223,MOVI!C:DT,64,0)</f>
        <v>0</v>
      </c>
      <c r="GI223" s="275">
        <f>VLOOKUP(C223,FPT!B:GG,64,0)</f>
        <v>0</v>
      </c>
      <c r="GJ223" t="str">
        <f t="shared" si="400"/>
        <v/>
      </c>
      <c r="GK223" s="275">
        <f>VLOOKUP(C223,MOVI!C:DT,65,0)</f>
        <v>0</v>
      </c>
      <c r="GL223" s="275">
        <f>VLOOKUP(C223,FPT!B:GJ,65,0)</f>
        <v>0</v>
      </c>
      <c r="GM223" t="str">
        <f t="shared" si="401"/>
        <v/>
      </c>
      <c r="GN223" s="275">
        <f>VLOOKUP(C223,MOVI!C:DT,66,0)</f>
        <v>0</v>
      </c>
      <c r="GO223" s="275">
        <f>VLOOKUP(C223,FPT!B:GM,66,0)</f>
        <v>0</v>
      </c>
      <c r="GP223" t="str">
        <f t="shared" si="402"/>
        <v/>
      </c>
      <c r="GQ223" s="275">
        <f>VLOOKUP(C223,MOVI!C:DT,67,0)</f>
        <v>0</v>
      </c>
      <c r="GR223" s="275">
        <f>VLOOKUP(C223,FPT!B:GP,67,0)</f>
        <v>0</v>
      </c>
      <c r="GS223" t="str">
        <f t="shared" si="403"/>
        <v/>
      </c>
      <c r="GT223" s="275">
        <f>VLOOKUP(C223,MOVI!C:DT,68,0)</f>
        <v>0</v>
      </c>
      <c r="GU223" s="275">
        <f>VLOOKUP(C223,FPT!B:GS,68,0)</f>
        <v>0</v>
      </c>
      <c r="GV223" t="str">
        <f t="shared" si="404"/>
        <v/>
      </c>
      <c r="GW223" s="275">
        <f>VLOOKUP(C223,MOVI!C:DT,69,0)</f>
        <v>0</v>
      </c>
      <c r="GX223" s="275">
        <f>VLOOKUP(C223,FPT!B:GV,69,0)</f>
        <v>0</v>
      </c>
      <c r="GY223" t="str">
        <f t="shared" si="405"/>
        <v/>
      </c>
      <c r="GZ223" s="275">
        <f>VLOOKUP(C223,MOVI!C:DT,70,0)</f>
        <v>1151252</v>
      </c>
      <c r="HA223" s="275">
        <f>VLOOKUP(C223,FPT!B:GY,70,0)</f>
        <v>1151252</v>
      </c>
      <c r="HB223" t="str">
        <f t="shared" si="406"/>
        <v/>
      </c>
      <c r="HC223" s="275">
        <f>VLOOKUP(C223,MOVI!C:DT,71,0)</f>
        <v>7772598</v>
      </c>
      <c r="HD223" s="275">
        <f>ROUND(VLOOKUP(C223,FPT!B:HB,71,0),0)</f>
        <v>7772598</v>
      </c>
      <c r="HE223" t="str">
        <f t="shared" si="407"/>
        <v/>
      </c>
      <c r="HF223" s="275">
        <f>ROUND(VLOOKUP(C223,MOVI!C:DT,72,0),0)</f>
        <v>480769</v>
      </c>
      <c r="HG223" s="275">
        <f>ROUND(VLOOKUP(C223,FPT!B:HE,72,0),0)</f>
        <v>480769</v>
      </c>
      <c r="HH223" t="str">
        <f t="shared" si="408"/>
        <v/>
      </c>
      <c r="HI223" s="275">
        <f>VLOOKUP(C223,MOVI!C:DT,73,0)</f>
        <v>0</v>
      </c>
      <c r="HJ223" s="275">
        <f>VLOOKUP(C223,FPT!B:HH,73,0)</f>
        <v>0</v>
      </c>
      <c r="HK223" t="str">
        <f t="shared" si="409"/>
        <v/>
      </c>
      <c r="HL223" s="275">
        <f>VLOOKUP(C223,MOVI!C:DT,74,0)</f>
        <v>659808</v>
      </c>
      <c r="HM223" s="275">
        <f>VLOOKUP(C223,FPT!B:HK,74,0)</f>
        <v>659808</v>
      </c>
      <c r="HN223" t="str">
        <f t="shared" si="410"/>
        <v/>
      </c>
      <c r="HO223" s="275">
        <f>VLOOKUP(C223,MOVI!C:DT,75,0)</f>
        <v>11000000</v>
      </c>
      <c r="HP223" s="275">
        <f>VLOOKUP(C223,FPT!B:HN,75,0)</f>
        <v>11000000</v>
      </c>
      <c r="HQ223" t="str">
        <f t="shared" si="411"/>
        <v/>
      </c>
      <c r="HR223" s="275">
        <f>VLOOKUP(C223,MOVI!C:DT,76,0)</f>
        <v>0</v>
      </c>
      <c r="HS223" s="275">
        <f>VLOOKUP(C223,FPT!B:HQ,76,0)</f>
        <v>0</v>
      </c>
      <c r="HT223" t="str">
        <f t="shared" si="412"/>
        <v/>
      </c>
      <c r="HU223" s="275">
        <f>VLOOKUP(C223,MOVI!C:DT,77,0)</f>
        <v>0</v>
      </c>
      <c r="HV223" s="275">
        <f>VLOOKUP(C223,FPT!B:HT,77,0)</f>
        <v>0</v>
      </c>
      <c r="HW223" t="str">
        <f t="shared" si="413"/>
        <v/>
      </c>
      <c r="HX223" s="274">
        <f>VLOOKUP(C223,MOVI!C:CB,78,0)</f>
        <v>400000</v>
      </c>
      <c r="HY223" s="261">
        <f>VLOOKUP(C223,FPT!$B:$CA,78,0)</f>
        <v>400000</v>
      </c>
      <c r="HZ223" t="str">
        <f t="shared" si="414"/>
        <v/>
      </c>
      <c r="IA223" s="275">
        <f>VLOOKUP(C223,MOVI!C:CD,79,0)</f>
        <v>50000</v>
      </c>
      <c r="IB223" s="275">
        <f>VLOOKUP(C223,FPT!B:HZ,79,0)</f>
        <v>50000</v>
      </c>
      <c r="IC223" t="str">
        <f t="shared" si="415"/>
        <v/>
      </c>
      <c r="ID223" s="275">
        <f>VLOOKUP(C223,MOVI!C:CD,80,0)</f>
        <v>75000</v>
      </c>
      <c r="IE223" s="275">
        <f>VLOOKUP(C223,FPT!B:IC,80,0)</f>
        <v>75000</v>
      </c>
      <c r="IF223" t="str">
        <f t="shared" si="416"/>
        <v/>
      </c>
      <c r="IG223" s="275">
        <f>VLOOKUP(C223,MOVI!C:DT,81,0)</f>
        <v>0</v>
      </c>
      <c r="IH223" s="275">
        <f>VLOOKUP(C223,FPT!B:IF,81,0)</f>
        <v>0</v>
      </c>
      <c r="II223" t="str">
        <f t="shared" si="417"/>
        <v/>
      </c>
      <c r="IJ223" s="275">
        <f>VLOOKUP(C223,MOVI!C:DT,82,0)</f>
        <v>525000</v>
      </c>
      <c r="IK223" s="275">
        <f>VLOOKUP(C223,FPT!B:II,82,0)</f>
        <v>525000</v>
      </c>
      <c r="IL223" t="str">
        <f t="shared" si="418"/>
        <v/>
      </c>
      <c r="IM223" s="275">
        <f>ROUND(VLOOKUP(C223,MOVI!C:DT,83,0),0)</f>
        <v>12665577</v>
      </c>
      <c r="IN223" s="275">
        <f>ROUND(VLOOKUP(C223,FPT!B:IL,83,0),0)</f>
        <v>12665577</v>
      </c>
      <c r="IO223" t="str">
        <f t="shared" si="419"/>
        <v/>
      </c>
      <c r="IP223" s="275">
        <f>VLOOKUP(C223,MOVI!C:DT,84,0)</f>
        <v>0</v>
      </c>
      <c r="IQ223" s="275">
        <f>VLOOKUP(C223,FPT!B:IO,84,0)</f>
        <v>0</v>
      </c>
      <c r="IR223" t="str">
        <f t="shared" si="420"/>
        <v/>
      </c>
      <c r="IS223" s="275">
        <f>ROUND(VLOOKUP(C223,MOVI!C:DT,85,0),0)</f>
        <v>0</v>
      </c>
      <c r="IT223" s="275">
        <f>ROUND(VLOOKUP(C223,FPT!B:IR,85,0),0)</f>
        <v>0</v>
      </c>
      <c r="IU223" t="str">
        <f t="shared" si="421"/>
        <v/>
      </c>
      <c r="IV223" s="275">
        <f>VLOOKUP(C223,MOVI!C:DT,86,0)</f>
        <v>0</v>
      </c>
      <c r="IW223" s="275">
        <f>VLOOKUP(C223,FPT!B:IU,86,0)</f>
        <v>0</v>
      </c>
      <c r="IX223" t="str">
        <f t="shared" si="422"/>
        <v/>
      </c>
      <c r="IY223" s="275">
        <f>ROUND(VLOOKUP(C223,MOVI!C:DT,87,0),0)</f>
        <v>0</v>
      </c>
      <c r="IZ223" s="275">
        <f>ROUND(VLOOKUP(C223,FPT!B:IX,87,0),0)</f>
        <v>0</v>
      </c>
      <c r="JA223" t="str">
        <f t="shared" si="423"/>
        <v/>
      </c>
      <c r="JB223" s="275">
        <f>VLOOKUP(C223,MOVI!C:DT,88,0)</f>
        <v>0</v>
      </c>
      <c r="JC223" s="275">
        <f>VLOOKUP(C223,FPT!B:JA,88,0)</f>
        <v>0</v>
      </c>
      <c r="JD223" t="str">
        <f t="shared" si="424"/>
        <v/>
      </c>
      <c r="JE223" s="275">
        <f>VLOOKUP(C223,MOVI!C:DT,89,0)</f>
        <v>50000</v>
      </c>
      <c r="JF223" s="275">
        <f>VLOOKUP(C223,FPT!B:JD,89,0)</f>
        <v>50000</v>
      </c>
      <c r="JG223" t="str">
        <f t="shared" si="425"/>
        <v/>
      </c>
      <c r="JH223" s="275">
        <f>VLOOKUP(C223,MOVI!C:DT,90,0)</f>
        <v>0</v>
      </c>
      <c r="JI223" s="275">
        <f>VLOOKUP(C223,FPT!B:JG,90,0)</f>
        <v>0</v>
      </c>
      <c r="JJ223" t="str">
        <f t="shared" si="426"/>
        <v/>
      </c>
      <c r="JK223" s="275">
        <f>VLOOKUP(C223,MOVI!C:DT,91,0)</f>
        <v>0</v>
      </c>
      <c r="JL223" s="275">
        <f>VLOOKUP(C223,FPT!B:JJ,91,0)</f>
        <v>0</v>
      </c>
      <c r="JM223" t="str">
        <f t="shared" si="427"/>
        <v/>
      </c>
      <c r="JN223" s="275">
        <f>VLOOKUP(C223,MOVI!C:DT,92,0)</f>
        <v>0</v>
      </c>
      <c r="JO223" s="275">
        <f>VLOOKUP(C223,FPT!B:JM,92,0)</f>
        <v>0</v>
      </c>
      <c r="JP223" t="str">
        <f t="shared" si="428"/>
        <v/>
      </c>
      <c r="JQ223" s="275">
        <f>VLOOKUP(C223,MOVI!C:DT,93,0)</f>
        <v>0</v>
      </c>
      <c r="JR223" s="275">
        <f>VLOOKUP(C223,FPT!B:JP,93,0)</f>
        <v>0</v>
      </c>
      <c r="JS223" t="str">
        <f t="shared" si="429"/>
        <v/>
      </c>
      <c r="JT223" s="275">
        <f>VLOOKUP(C223,MOVI!C:DT,94,0)</f>
        <v>50000</v>
      </c>
      <c r="JU223" s="275">
        <f>VLOOKUP(C223,FPT!B:JS,94,0)</f>
        <v>50000</v>
      </c>
      <c r="JV223" t="str">
        <f t="shared" si="430"/>
        <v/>
      </c>
      <c r="JW223" s="275">
        <f>VLOOKUP(C223,MOVI!C:DT,95,0)</f>
        <v>7197598</v>
      </c>
      <c r="JX223" s="275">
        <f>VLOOKUP(C223,FPT!B:JV,95,0)</f>
        <v>7197598</v>
      </c>
      <c r="JY223" t="str">
        <f t="shared" si="431"/>
        <v/>
      </c>
      <c r="JZ223" s="275">
        <f>VLOOKUP(C223,MOVI!C:DT,96,0)</f>
        <v>0</v>
      </c>
      <c r="KA223" s="275">
        <f>VLOOKUP(C223,FPT!B:JY,96,0)</f>
        <v>0</v>
      </c>
      <c r="KB223" t="str">
        <f t="shared" si="432"/>
        <v/>
      </c>
      <c r="KC223" s="275">
        <f>VLOOKUP(C223,MOVI!C:DT,97,0)</f>
        <v>7197598</v>
      </c>
      <c r="KD223" s="275">
        <f>VLOOKUP(C223,FPT!B:KB,97,0)</f>
        <v>7197598</v>
      </c>
      <c r="KE223" t="str">
        <f t="shared" si="433"/>
        <v/>
      </c>
      <c r="KF223" s="275">
        <f>VLOOKUP(C223,MOVI!C:DT,98,0)</f>
        <v>850000.00000000012</v>
      </c>
      <c r="KG223" s="275">
        <f>VLOOKUP(C223,FPT!B:KE,98,0)</f>
        <v>850000</v>
      </c>
      <c r="KH223" t="str">
        <f t="shared" si="434"/>
        <v/>
      </c>
      <c r="KI223" s="275">
        <f>VLOOKUP(C223,MOVI!C:DT,99,0)</f>
        <v>0</v>
      </c>
      <c r="KJ223" s="275">
        <f>VLOOKUP(C223,FPT!B:KH,99,0)</f>
        <v>0</v>
      </c>
      <c r="KK223" t="str">
        <f t="shared" si="435"/>
        <v/>
      </c>
      <c r="KL223" s="275">
        <f>VLOOKUP(C223,MOVI!C:DT,100,0)</f>
        <v>150000</v>
      </c>
      <c r="KM223" s="275">
        <f>VLOOKUP(C223,FPT!B:KK,100,0)</f>
        <v>150000</v>
      </c>
      <c r="KN223" t="str">
        <f t="shared" si="436"/>
        <v/>
      </c>
      <c r="KO223" s="275">
        <f>VLOOKUP(C223,MOVI!C:DT,101,0)</f>
        <v>0</v>
      </c>
      <c r="KP223" s="275">
        <f>VLOOKUP(C223,FPT!B:KN,101,0)</f>
        <v>0</v>
      </c>
      <c r="KQ223" t="str">
        <f t="shared" si="437"/>
        <v/>
      </c>
      <c r="KR223" s="275">
        <f>VLOOKUP(C223,MOVI!C:DT,102,0)</f>
        <v>0</v>
      </c>
      <c r="KS223" s="275">
        <f>VLOOKUP(C223,FPT!B:KQ,102,0)</f>
        <v>0</v>
      </c>
      <c r="KT223" t="str">
        <f t="shared" si="438"/>
        <v/>
      </c>
      <c r="KU223" s="275">
        <f>VLOOKUP(C223,MOVI!C:DT,103,0)</f>
        <v>1000000.0000000001</v>
      </c>
      <c r="KV223" s="275">
        <f>VLOOKUP(C223,FPT!B:KT,103,0)</f>
        <v>1000000</v>
      </c>
      <c r="KW223" t="str">
        <f t="shared" si="439"/>
        <v/>
      </c>
      <c r="KX223" s="275">
        <f>VLOOKUP(C223,MOVI!C:DT,104,0)</f>
        <v>1525000</v>
      </c>
      <c r="KY223" s="275">
        <f>VLOOKUP(C223,FPT!B:KW,104,0)</f>
        <v>1525000</v>
      </c>
      <c r="KZ223" t="str">
        <f t="shared" si="440"/>
        <v/>
      </c>
      <c r="LA223" s="275">
        <f>VLOOKUP(C223,MOVI!C:DT,105,0)</f>
        <v>100000</v>
      </c>
      <c r="LB223" s="275">
        <f>VLOOKUP(C223,FPT!B:KZ,105,0)</f>
        <v>100000</v>
      </c>
      <c r="LC223" t="str">
        <f t="shared" si="441"/>
        <v/>
      </c>
      <c r="LD223" s="275">
        <f>VLOOKUP(C223,MOVI!C:DT,106,0)</f>
        <v>8872598</v>
      </c>
      <c r="LE223" s="275">
        <f>VLOOKUP(C223,FPT!B:LC,106,0)</f>
        <v>8872598</v>
      </c>
      <c r="LF223" t="str">
        <f t="shared" si="442"/>
        <v/>
      </c>
      <c r="LG223" s="273">
        <f>VLOOKUP(C223,MOVI!C:DT,107,0)</f>
        <v>0</v>
      </c>
      <c r="LH223" s="273">
        <f>VLOOKUP(C223,FPT!B:LF,107,0)</f>
        <v>0</v>
      </c>
      <c r="LI223" t="str">
        <f t="shared" si="443"/>
        <v/>
      </c>
      <c r="LJ223" t="str">
        <f>VLOOKUP(C223,MOVI!C:DV,108,0)</f>
        <v>MoviSouthSales</v>
      </c>
      <c r="LK223" s="252" t="str">
        <f>VLOOKUP(C223,FPT!B:LI,108,0)</f>
        <v>MoviSouthSales</v>
      </c>
      <c r="LL223" t="str">
        <f t="shared" si="444"/>
        <v/>
      </c>
      <c r="LM223" s="275">
        <f>ROUND(VLOOKUP(C223,MOVI!C:DV,109,0),0)</f>
        <v>416667</v>
      </c>
      <c r="LN223" s="275">
        <f>ROUND(VLOOKUP(C223,FPT!B:LL,109,0),0)</f>
        <v>416667</v>
      </c>
      <c r="LO223" t="str">
        <f t="shared" si="445"/>
        <v/>
      </c>
      <c r="LP223" t="str">
        <f>VLOOKUP(C223,MOVI!C:DV,110,0)</f>
        <v>HO</v>
      </c>
      <c r="LQ223" s="247" t="str">
        <f>VLOOKUP(C223,FPT!B:LO,110,0)</f>
        <v>HO</v>
      </c>
      <c r="LR223" t="str">
        <f t="shared" si="446"/>
        <v/>
      </c>
      <c r="LS223">
        <f>MOVI!DI218</f>
        <v>22</v>
      </c>
      <c r="LV223">
        <f>MOVI!DJ218</f>
        <v>0</v>
      </c>
      <c r="LW223">
        <f>MOVI!DK218</f>
        <v>0</v>
      </c>
      <c r="LX223" t="str">
        <f>MOVI!DL218</f>
        <v>x</v>
      </c>
      <c r="LY223">
        <f>MOVI!DM218</f>
        <v>0</v>
      </c>
      <c r="LZ223">
        <f>MOVI!DN218</f>
        <v>50000</v>
      </c>
      <c r="MA223">
        <f>MOVI!DO218</f>
        <v>0</v>
      </c>
      <c r="MB223" t="str">
        <f>MOVI!DP218</f>
        <v>HO</v>
      </c>
      <c r="MC223">
        <f>MOVI!DQ218</f>
        <v>0</v>
      </c>
      <c r="MD223">
        <f>MOVI!DR218</f>
        <v>0</v>
      </c>
      <c r="ME223" t="str">
        <f>VLOOKUP(C223,MOVI!C:DV,121,0)</f>
        <v>Group 1</v>
      </c>
      <c r="MF223" s="252" t="str">
        <f>VLOOKUP(C223,FPT!B:MD,111,0)</f>
        <v>Group 1</v>
      </c>
      <c r="MG223" t="str">
        <f t="shared" si="339"/>
        <v/>
      </c>
      <c r="MH223" t="str">
        <f>VLOOKUP(C223,MOVI!C:DT,122,0)</f>
        <v>MoviSouthGroup 1</v>
      </c>
      <c r="MI223" s="252" t="str">
        <f>VLOOKUP(C223,FPT!B:DS,112,0)</f>
        <v>MoviSouthGroup 1</v>
      </c>
      <c r="MJ223" t="str">
        <f t="shared" si="447"/>
        <v/>
      </c>
    </row>
    <row r="224" spans="1:348" x14ac:dyDescent="0.25">
      <c r="A224">
        <v>216</v>
      </c>
      <c r="B224" s="48">
        <v>6128</v>
      </c>
      <c r="C224" s="271" t="s">
        <v>1112</v>
      </c>
      <c r="D224" t="str">
        <f>VLOOKUP(C224,MOVI!C:D,2,0)</f>
        <v>Nguyễn Huỳnh Phương Lan</v>
      </c>
      <c r="E224" t="str">
        <f>VLOOKUP(C224,FPT!B:C,2,0)</f>
        <v>Nguyễn Huỳnh Phương Lan</v>
      </c>
      <c r="F224" t="str">
        <f t="shared" si="340"/>
        <v/>
      </c>
      <c r="G224" t="str">
        <f>VLOOKUP(C224,MOVI!C:E,3,0)</f>
        <v>Sales</v>
      </c>
      <c r="H224" t="str">
        <f>VLOOKUP(C224,FPT!B:F,3,0)</f>
        <v>Sales</v>
      </c>
      <c r="I224" t="str">
        <f t="shared" si="341"/>
        <v/>
      </c>
      <c r="J224" t="str">
        <f>VLOOKUP(C224,MOVI!C:H,4,0)</f>
        <v>Telesales</v>
      </c>
      <c r="K224" t="str">
        <f>VLOOKUP(C224,FPT!B:I,4,0)</f>
        <v>Telesales</v>
      </c>
      <c r="L224" t="str">
        <f t="shared" si="342"/>
        <v/>
      </c>
      <c r="M224" t="str">
        <f>VLOOKUP(C224,MOVI!C:DT,5,0)</f>
        <v>Associate</v>
      </c>
      <c r="N224" t="str">
        <f>VLOOKUP(C224,FPT!B:L,5,0)</f>
        <v>Associate</v>
      </c>
      <c r="O224" t="str">
        <f t="shared" si="343"/>
        <v/>
      </c>
      <c r="P224" t="str">
        <f>VLOOKUP(C224,MOVI!C:DT,6,0)</f>
        <v>Telesales</v>
      </c>
      <c r="Q224" t="str">
        <f>VLOOKUP(C224,FPT!B:O,6,0)</f>
        <v>Telesales</v>
      </c>
      <c r="R224" t="str">
        <f t="shared" si="344"/>
        <v/>
      </c>
      <c r="S224" t="str">
        <f>VLOOKUP(C224,MOVI!C:DT,7,0)</f>
        <v>South</v>
      </c>
      <c r="T224" t="str">
        <f>VLOOKUP(C224,FPT!B:R,7,0)</f>
        <v>South</v>
      </c>
      <c r="U224" t="str">
        <f t="shared" si="345"/>
        <v/>
      </c>
      <c r="V224" t="str">
        <f>VLOOKUP(C224,MOVI!C:DT,8,0)</f>
        <v>Movi</v>
      </c>
      <c r="W224" t="str">
        <f>VLOOKUP(C224,FPT!B:U,8,0)</f>
        <v>Movi</v>
      </c>
      <c r="X224" t="str">
        <f t="shared" si="346"/>
        <v/>
      </c>
      <c r="Y224" t="str">
        <f>VLOOKUP(C224,MOVI!C:DT,9,0)</f>
        <v>Full-time</v>
      </c>
      <c r="Z224" t="str">
        <f>VLOOKUP(C224,FPT!B:X,9,0)</f>
        <v>Full-time</v>
      </c>
      <c r="AA224" t="str">
        <f t="shared" si="347"/>
        <v/>
      </c>
      <c r="AB224" t="str">
        <f>VLOOKUP(C224,MOVI!C:DT,10,0)</f>
        <v>Permanent</v>
      </c>
      <c r="AC224" t="str">
        <f>VLOOKUP(C224,FPT!B:AA,10,0)</f>
        <v>Permanent</v>
      </c>
      <c r="AD224" t="str">
        <f t="shared" si="348"/>
        <v/>
      </c>
      <c r="AE224" s="247">
        <f>VLOOKUP(C224,MOVI!C:DT,11,0)</f>
        <v>44321</v>
      </c>
      <c r="AF224" s="247">
        <f>VLOOKUP(C224,FPT!B:AD,11,0)</f>
        <v>44321</v>
      </c>
      <c r="AG224" t="str">
        <f t="shared" si="349"/>
        <v/>
      </c>
      <c r="AH224" s="260" t="str">
        <f>VLOOKUP(C224,MOVI!C:DT,12,0)</f>
        <v/>
      </c>
      <c r="AI224" s="260"/>
      <c r="AJ224" t="str">
        <f t="shared" si="449"/>
        <v/>
      </c>
      <c r="AK224">
        <f>VLOOKUP(C224,MOVI!C:DT,13,0)</f>
        <v>0</v>
      </c>
      <c r="AL224" s="247">
        <f>VLOOKUP(C224,FPT!B:AJ,13,0)</f>
        <v>0</v>
      </c>
      <c r="AM224" t="str">
        <f t="shared" si="448"/>
        <v/>
      </c>
      <c r="AN224" s="247">
        <f>VLOOKUP(C224,MOVI!C:DT,14,0)</f>
        <v>0</v>
      </c>
      <c r="AO224" s="247">
        <f>VLOOKUP(C224,FPT!B:AM,14,0)</f>
        <v>0</v>
      </c>
      <c r="AP224" t="str">
        <f t="shared" si="350"/>
        <v/>
      </c>
      <c r="AQ224" t="str">
        <f>VLOOKUP(C224,MOVI!C:DT,15,0)</f>
        <v>LC</v>
      </c>
      <c r="AR224" s="247" t="str">
        <f>VLOOKUP(C224,FPT!B:AP,15,0)</f>
        <v>LC</v>
      </c>
      <c r="AS224" t="str">
        <f t="shared" si="351"/>
        <v/>
      </c>
      <c r="AT224" s="282" t="str">
        <f>VLOOKUP(C224,MOVI!C:DT,16,0)</f>
        <v>LTTP</v>
      </c>
      <c r="AU224" s="247" t="str">
        <f>VLOOKUP(C224,FPT!B:AS,16,0)</f>
        <v>LTTP</v>
      </c>
      <c r="AV224" t="str">
        <f t="shared" si="352"/>
        <v/>
      </c>
      <c r="AW224" t="str">
        <f>VLOOKUP(C224,MOVI!C:DT,17,0)</f>
        <v>L</v>
      </c>
      <c r="AX224" s="247" t="str">
        <f>VLOOKUP(C224,FPT!B:AV,17,0)</f>
        <v>L</v>
      </c>
      <c r="AY224" t="str">
        <f t="shared" si="353"/>
        <v/>
      </c>
      <c r="AZ224">
        <f>VLOOKUP(C224,MOVI!C:DT,18,0)</f>
        <v>0</v>
      </c>
      <c r="BA224" s="247">
        <f>VLOOKUP(C224,FPT!B:AY,18,0)</f>
        <v>0</v>
      </c>
      <c r="BB224" t="str">
        <f t="shared" si="354"/>
        <v/>
      </c>
      <c r="BC224" s="275">
        <f>VLOOKUP(C224,MOVI!C:DT,19,0)</f>
        <v>5000000</v>
      </c>
      <c r="BD224" s="275">
        <f>VLOOKUP(C224,FPT!B:BB,19,0)</f>
        <v>5000000</v>
      </c>
      <c r="BE224" t="str">
        <f t="shared" si="355"/>
        <v/>
      </c>
      <c r="BF224">
        <f>VLOOKUP(C224,MOVI!C:DT,20,0)</f>
        <v>0</v>
      </c>
      <c r="BG224" s="252">
        <f>VLOOKUP(C224,FPT!B:BE,20,0)</f>
        <v>0</v>
      </c>
      <c r="BH224" t="str">
        <f t="shared" si="356"/>
        <v/>
      </c>
      <c r="BI224" s="275">
        <f>VLOOKUP(C224,MOVI!C:DT,21,0)</f>
        <v>5000000</v>
      </c>
      <c r="BJ224" s="275">
        <f>VLOOKUP(C224,FPT!B:BH,21,0)</f>
        <v>5000000</v>
      </c>
      <c r="BK224" t="str">
        <f t="shared" si="357"/>
        <v/>
      </c>
      <c r="BL224" s="275">
        <f>VLOOKUP(C224,MOVI!C:DT,22,0)</f>
        <v>0</v>
      </c>
      <c r="BM224" s="275">
        <f>VLOOKUP(C224,FPT!B:BK,22,0)</f>
        <v>0</v>
      </c>
      <c r="BN224" t="str">
        <f t="shared" si="358"/>
        <v/>
      </c>
      <c r="BO224" s="275">
        <f>VLOOKUP(C224,MOVI!C:DT,23,0)</f>
        <v>0</v>
      </c>
      <c r="BP224" s="275">
        <f>VLOOKUP(C224,FPT!B:BN,23,0)</f>
        <v>0</v>
      </c>
      <c r="BQ224" t="str">
        <f t="shared" si="359"/>
        <v/>
      </c>
      <c r="BR224" s="275">
        <f>VLOOKUP(C224,MOVI!C:DT,24,0)</f>
        <v>0</v>
      </c>
      <c r="BS224" s="275">
        <f>VLOOKUP(C224,FPT!B:BQ,24,0)</f>
        <v>0</v>
      </c>
      <c r="BT224" t="str">
        <f t="shared" si="360"/>
        <v/>
      </c>
      <c r="BU224" s="275">
        <f>VLOOKUP(C224,MOVI!C:DT,25,0)</f>
        <v>0</v>
      </c>
      <c r="BV224" s="275">
        <f>VLOOKUP(C224,FPT!B:BT,25,0)</f>
        <v>0</v>
      </c>
      <c r="BW224" t="str">
        <f t="shared" si="361"/>
        <v/>
      </c>
      <c r="BX224" s="275">
        <f>VLOOKUP(C224,MOVI!C:DT,26,0)</f>
        <v>0</v>
      </c>
      <c r="BY224" s="275">
        <f>VLOOKUP(C224,FPT!B:BW,26,0)</f>
        <v>0</v>
      </c>
      <c r="BZ224" t="str">
        <f t="shared" si="362"/>
        <v/>
      </c>
      <c r="CA224" s="275">
        <f>VLOOKUP(C224,MOVI!C:DT,27,0)</f>
        <v>730000</v>
      </c>
      <c r="CB224" s="275">
        <f>VLOOKUP(C224,FPT!B:BZ,27,0)</f>
        <v>730000</v>
      </c>
      <c r="CC224" t="str">
        <f t="shared" si="363"/>
        <v/>
      </c>
      <c r="CD224" s="275">
        <f>VLOOKUP(C224,MOVI!C:DT,28,0)</f>
        <v>730000</v>
      </c>
      <c r="CE224" s="275">
        <f>VLOOKUP(C224,FPT!B:CC,28,0)</f>
        <v>730000</v>
      </c>
      <c r="CF224" t="str">
        <f t="shared" si="364"/>
        <v/>
      </c>
      <c r="CG224" t="str">
        <f>VLOOKUP(C224,MOVI!C:DT,29,0)</f>
        <v>CN</v>
      </c>
      <c r="CH224" s="252" t="str">
        <f>VLOOKUP(C224,FPT!B:CF,29,0)</f>
        <v>CN</v>
      </c>
      <c r="CI224" t="str">
        <f t="shared" si="365"/>
        <v/>
      </c>
      <c r="CJ224">
        <f>VLOOKUP(C224,MOVI!C:DT,30,0)</f>
        <v>26</v>
      </c>
      <c r="CK224" s="252">
        <f>VLOOKUP(C224,FPT!B:CI,30,0)</f>
        <v>26</v>
      </c>
      <c r="CL224" t="str">
        <f t="shared" si="366"/>
        <v/>
      </c>
      <c r="CM224">
        <f>VLOOKUP(C224,MOVI!C:DT,31,0)</f>
        <v>24.5</v>
      </c>
      <c r="CN224" s="252">
        <f>VLOOKUP(C224,FPT!B:CL,31,0)</f>
        <v>24.5</v>
      </c>
      <c r="CO224" t="str">
        <f t="shared" si="367"/>
        <v/>
      </c>
      <c r="CP224" s="275">
        <f>VLOOKUP(C224,MOVI!C:DT,32,0)</f>
        <v>1.5</v>
      </c>
      <c r="CQ224" s="275">
        <f>VLOOKUP(C224,FPT!B:CO,32,0)</f>
        <v>1.5</v>
      </c>
      <c r="CR224" t="str">
        <f t="shared" si="368"/>
        <v/>
      </c>
      <c r="CS224" s="275">
        <f>VLOOKUP(C224,MOVI!C:DT,33,0)</f>
        <v>0</v>
      </c>
      <c r="CT224" s="275">
        <f>VLOOKUP(C224,FPT!B:CR,33,0)</f>
        <v>0</v>
      </c>
      <c r="CU224" t="str">
        <f t="shared" si="369"/>
        <v/>
      </c>
      <c r="CV224" s="275">
        <f>VLOOKUP(C224,MOVI!C:DT,34,0)</f>
        <v>0</v>
      </c>
      <c r="CW224" s="275">
        <f>VLOOKUP(C224,FPT!B:CU,34,0)</f>
        <v>0</v>
      </c>
      <c r="CX224" t="str">
        <f t="shared" si="370"/>
        <v/>
      </c>
      <c r="CY224" s="275">
        <f>VLOOKUP(C224,MOVI!C:DT,35,0)</f>
        <v>26</v>
      </c>
      <c r="CZ224" s="275">
        <f>VLOOKUP(C224,FPT!B:CX,35,0)</f>
        <v>26</v>
      </c>
      <c r="DA224" t="str">
        <f t="shared" si="371"/>
        <v/>
      </c>
      <c r="DB224" s="275">
        <f>VLOOKUP(C224,MOVI!C:DT,36,0)</f>
        <v>0</v>
      </c>
      <c r="DC224" s="275">
        <f>VLOOKUP(C224,FPT!B:DA,36,0)</f>
        <v>0</v>
      </c>
      <c r="DD224" t="str">
        <f t="shared" si="372"/>
        <v/>
      </c>
      <c r="DE224" s="275">
        <f>VLOOKUP(C224,MOVI!C:DT,37,0)</f>
        <v>20</v>
      </c>
      <c r="DF224" s="275">
        <f>VLOOKUP(C224,FPT!B:DD,37,0)</f>
        <v>20</v>
      </c>
      <c r="DG224" t="str">
        <f t="shared" si="373"/>
        <v/>
      </c>
      <c r="DH224" s="275">
        <f>VLOOKUP(C224,MOVI!C:DT,38,0)</f>
        <v>0</v>
      </c>
      <c r="DI224" s="275">
        <f>VLOOKUP(C224,FPT!B:DG,38,0)</f>
        <v>0</v>
      </c>
      <c r="DJ224" t="str">
        <f t="shared" si="374"/>
        <v/>
      </c>
      <c r="DK224" s="275">
        <f>VLOOKUP(C224,MOVI!C:DT,39,0)</f>
        <v>20</v>
      </c>
      <c r="DL224" s="275">
        <f>VLOOKUP(C224,FPT!B:DJ,39,0)</f>
        <v>20</v>
      </c>
      <c r="DM224" t="str">
        <f t="shared" si="375"/>
        <v/>
      </c>
      <c r="DN224" s="275">
        <f>VLOOKUP(C224,MOVI!C:DT,40,0)</f>
        <v>40</v>
      </c>
      <c r="DO224" s="275">
        <f>VLOOKUP(C224,FPT!B:DM,40,0)</f>
        <v>40</v>
      </c>
      <c r="DP224" t="str">
        <f t="shared" si="376"/>
        <v/>
      </c>
      <c r="DQ224" s="275">
        <f>VLOOKUP(C224,MOVI!C:DT,41,0)</f>
        <v>20</v>
      </c>
      <c r="DR224" s="275">
        <f>VLOOKUP(C224,FPT!B:DP,41,0)</f>
        <v>20</v>
      </c>
      <c r="DS224" t="str">
        <f t="shared" si="377"/>
        <v/>
      </c>
      <c r="DT224" s="275">
        <f>VLOOKUP(C224,MOVI!C:DT,42,0)</f>
        <v>5000000</v>
      </c>
      <c r="DU224" s="275">
        <f>ROUND(VLOOKUP(C224,FPT!B:DS,42,0),0)</f>
        <v>5000000</v>
      </c>
      <c r="DV224" t="str">
        <f t="shared" si="378"/>
        <v/>
      </c>
      <c r="DW224" s="275">
        <f>VLOOKUP(C224,MOVI!C:DT,43,0)</f>
        <v>0</v>
      </c>
      <c r="DX224" s="275">
        <f>VLOOKUP(C224,FPT!B:DV,43,0)</f>
        <v>0</v>
      </c>
      <c r="DY224" t="str">
        <f t="shared" si="379"/>
        <v/>
      </c>
      <c r="DZ224" s="275">
        <f>VLOOKUP(C224,MOVI!C:DT,44,0)</f>
        <v>961538</v>
      </c>
      <c r="EA224" s="275">
        <f>VLOOKUP(C224,FPT!B:DY,44,0)</f>
        <v>961538</v>
      </c>
      <c r="EB224" t="str">
        <f t="shared" si="380"/>
        <v/>
      </c>
      <c r="EC224" s="275">
        <f>VLOOKUP(C224,MOVI!C:DT,45,0)</f>
        <v>5961538</v>
      </c>
      <c r="ED224" s="275">
        <f>ROUND(VLOOKUP(C224,FPT!B:EB,45,0),0)</f>
        <v>5961538</v>
      </c>
      <c r="EE224" t="str">
        <f t="shared" si="381"/>
        <v/>
      </c>
      <c r="EF224" s="275">
        <f>VLOOKUP(C224,MOVI!C:DT,46,0)</f>
        <v>0</v>
      </c>
      <c r="EG224" s="275">
        <f>VLOOKUP(C224,FPT!B:EE,46,0)</f>
        <v>0</v>
      </c>
      <c r="EH224" t="str">
        <f t="shared" si="382"/>
        <v/>
      </c>
      <c r="EI224" s="275">
        <f>VLOOKUP(C224,MOVI!C:DT,47,0)</f>
        <v>0</v>
      </c>
      <c r="EJ224" s="275">
        <f>VLOOKUP(C224,FPT!B:EH,47,0)</f>
        <v>0</v>
      </c>
      <c r="EK224" t="str">
        <f t="shared" si="383"/>
        <v/>
      </c>
      <c r="EL224" s="275">
        <f>VLOOKUP(C224,MOVI!C:DT,48,0)</f>
        <v>0</v>
      </c>
      <c r="EM224" s="275">
        <f>VLOOKUP(C224,FPT!B:EK,48,0)</f>
        <v>0</v>
      </c>
      <c r="EN224" t="str">
        <f t="shared" si="384"/>
        <v/>
      </c>
      <c r="EO224" s="275">
        <f>VLOOKUP(C224,MOVI!C:DT,49,0)</f>
        <v>0</v>
      </c>
      <c r="EP224" s="275">
        <f>VLOOKUP(C224,FPT!B:EN,49,0)</f>
        <v>0</v>
      </c>
      <c r="EQ224" t="str">
        <f t="shared" si="385"/>
        <v/>
      </c>
      <c r="ER224" s="275">
        <f>VLOOKUP(C224,MOVI!C:DT,50,0)</f>
        <v>0</v>
      </c>
      <c r="ES224" s="275">
        <f>VLOOKUP(C224,FPT!B:EQ,50,0)</f>
        <v>0</v>
      </c>
      <c r="ET224" t="str">
        <f t="shared" si="386"/>
        <v/>
      </c>
      <c r="EU224" s="275">
        <f>VLOOKUP(C224,MOVI!C:DT,51,0)</f>
        <v>0</v>
      </c>
      <c r="EV224" s="275">
        <f>VLOOKUP(C224,FPT!B:ET,51,0)</f>
        <v>0</v>
      </c>
      <c r="EW224" t="str">
        <f t="shared" si="387"/>
        <v/>
      </c>
      <c r="EX224" s="275">
        <f>VLOOKUP(C224,MOVI!C:DT,52,0)</f>
        <v>0</v>
      </c>
      <c r="EY224" s="275">
        <f>VLOOKUP(C224,FPT!B:EW,52,0)</f>
        <v>0</v>
      </c>
      <c r="EZ224" t="str">
        <f t="shared" si="388"/>
        <v/>
      </c>
      <c r="FA224" s="275">
        <f>VLOOKUP(C224,MOVI!C:DT,53,0)</f>
        <v>0</v>
      </c>
      <c r="FB224" s="275">
        <f>VLOOKUP(C224,FPT!B:EZ,53,0)</f>
        <v>0</v>
      </c>
      <c r="FC224" t="str">
        <f t="shared" si="389"/>
        <v/>
      </c>
      <c r="FD224" s="275">
        <f>VLOOKUP(C224,MOVI!C:DT,54,0)</f>
        <v>0</v>
      </c>
      <c r="FE224" s="275">
        <f>VLOOKUP(C224,FPT!B:FC,54,0)</f>
        <v>0</v>
      </c>
      <c r="FF224" t="str">
        <f t="shared" si="390"/>
        <v/>
      </c>
      <c r="FG224" s="275">
        <f>VLOOKUP(C224,MOVI!C:DT,55,0)</f>
        <v>687885</v>
      </c>
      <c r="FH224" s="275">
        <f>VLOOKUP(C224,FPT!B:FF,55,0)</f>
        <v>687885</v>
      </c>
      <c r="FI224" t="str">
        <f t="shared" si="391"/>
        <v/>
      </c>
      <c r="FJ224" s="275">
        <f>VLOOKUP(C224,MOVI!C:DT,56,0)</f>
        <v>687885</v>
      </c>
      <c r="FK224" s="275">
        <f>VLOOKUP(C224,FPT!B:FI,56,0)</f>
        <v>687885</v>
      </c>
      <c r="FL224" t="str">
        <f t="shared" si="392"/>
        <v/>
      </c>
      <c r="FM224" s="275">
        <f>VLOOKUP(C224,MOVI!C:DT,57,0)</f>
        <v>274871</v>
      </c>
      <c r="FN224" s="275">
        <f>VLOOKUP(C224,FPT!B:FL,57,0)</f>
        <v>274871</v>
      </c>
      <c r="FO224" t="str">
        <f t="shared" si="393"/>
        <v/>
      </c>
      <c r="FP224" s="275">
        <f>VLOOKUP(C224,MOVI!C:DT,58,0)</f>
        <v>0</v>
      </c>
      <c r="FQ224" s="275">
        <f>VLOOKUP(C224,FPT!B:FO,58,0)</f>
        <v>0</v>
      </c>
      <c r="FR224" t="str">
        <f t="shared" si="394"/>
        <v/>
      </c>
      <c r="FS224" s="275">
        <f>VLOOKUP(C224,MOVI!C:DT,59,0)</f>
        <v>0</v>
      </c>
      <c r="FT224" s="275">
        <f>VLOOKUP(C224,FPT!B:FR,59,0)</f>
        <v>0</v>
      </c>
      <c r="FU224" t="str">
        <f t="shared" si="395"/>
        <v/>
      </c>
      <c r="FV224" s="275">
        <f>VLOOKUP(C224,MOVI!C:DT,60,0)</f>
        <v>0</v>
      </c>
      <c r="FW224" s="275">
        <f>VLOOKUP(C224,FPT!B:FU,60,0)</f>
        <v>0</v>
      </c>
      <c r="FX224" t="str">
        <f t="shared" si="396"/>
        <v/>
      </c>
      <c r="FY224" s="275">
        <f>VLOOKUP(C224,MOVI!C:DT,61,0)</f>
        <v>0</v>
      </c>
      <c r="FZ224" s="275">
        <f>VLOOKUP(C224,FPT!B:FX,61,0)</f>
        <v>0</v>
      </c>
      <c r="GA224" t="str">
        <f t="shared" si="397"/>
        <v/>
      </c>
      <c r="GB224" s="275">
        <f>VLOOKUP(C224,MOVI!C:DT,62,0)</f>
        <v>0</v>
      </c>
      <c r="GC224" s="275">
        <f>VLOOKUP(C224,FPT!B:GA,62,0)</f>
        <v>0</v>
      </c>
      <c r="GD224" t="str">
        <f t="shared" si="398"/>
        <v/>
      </c>
      <c r="GE224" s="275">
        <f>VLOOKUP(C224,MOVI!C:DT,63,0)</f>
        <v>0</v>
      </c>
      <c r="GF224" s="275">
        <f>VLOOKUP(C224,FPT!B:GD,63,0)</f>
        <v>0</v>
      </c>
      <c r="GG224" t="str">
        <f t="shared" si="399"/>
        <v/>
      </c>
      <c r="GH224" s="275">
        <f>VLOOKUP(C224,MOVI!C:DT,64,0)</f>
        <v>0</v>
      </c>
      <c r="GI224" s="275">
        <f>VLOOKUP(C224,FPT!B:GG,64,0)</f>
        <v>0</v>
      </c>
      <c r="GJ224" t="str">
        <f t="shared" si="400"/>
        <v/>
      </c>
      <c r="GK224" s="275">
        <f>VLOOKUP(C224,MOVI!C:DT,65,0)</f>
        <v>0</v>
      </c>
      <c r="GL224" s="275">
        <f>VLOOKUP(C224,FPT!B:GJ,65,0)</f>
        <v>0</v>
      </c>
      <c r="GM224" t="str">
        <f t="shared" si="401"/>
        <v/>
      </c>
      <c r="GN224" s="275">
        <f>VLOOKUP(C224,MOVI!C:DT,66,0)</f>
        <v>0</v>
      </c>
      <c r="GO224" s="275">
        <f>VLOOKUP(C224,FPT!B:GM,66,0)</f>
        <v>0</v>
      </c>
      <c r="GP224" t="str">
        <f t="shared" si="402"/>
        <v/>
      </c>
      <c r="GQ224" s="275">
        <f>VLOOKUP(C224,MOVI!C:DT,67,0)</f>
        <v>0</v>
      </c>
      <c r="GR224" s="275">
        <f>VLOOKUP(C224,FPT!B:GP,67,0)</f>
        <v>0</v>
      </c>
      <c r="GS224" t="str">
        <f t="shared" si="403"/>
        <v/>
      </c>
      <c r="GT224" s="275">
        <f>VLOOKUP(C224,MOVI!C:DT,68,0)</f>
        <v>0</v>
      </c>
      <c r="GU224" s="275">
        <f>VLOOKUP(C224,FPT!B:GS,68,0)</f>
        <v>0</v>
      </c>
      <c r="GV224" t="str">
        <f t="shared" si="404"/>
        <v/>
      </c>
      <c r="GW224" s="275">
        <f>VLOOKUP(C224,MOVI!C:DT,69,0)</f>
        <v>0</v>
      </c>
      <c r="GX224" s="275">
        <f>VLOOKUP(C224,FPT!B:GV,69,0)</f>
        <v>0</v>
      </c>
      <c r="GY224" t="str">
        <f t="shared" si="405"/>
        <v/>
      </c>
      <c r="GZ224" s="275">
        <f>VLOOKUP(C224,MOVI!C:DT,70,0)</f>
        <v>274871</v>
      </c>
      <c r="HA224" s="275">
        <f>VLOOKUP(C224,FPT!B:GY,70,0)</f>
        <v>274871</v>
      </c>
      <c r="HB224" t="str">
        <f t="shared" si="406"/>
        <v/>
      </c>
      <c r="HC224" s="275">
        <f>VLOOKUP(C224,MOVI!C:DT,71,0)</f>
        <v>6924294</v>
      </c>
      <c r="HD224" s="275">
        <f>ROUND(VLOOKUP(C224,FPT!B:HB,71,0),0)</f>
        <v>6924294</v>
      </c>
      <c r="HE224" t="str">
        <f t="shared" si="407"/>
        <v/>
      </c>
      <c r="HF224" s="275">
        <f>ROUND(VLOOKUP(C224,MOVI!C:DT,72,0),0)</f>
        <v>480769</v>
      </c>
      <c r="HG224" s="275">
        <f>ROUND(VLOOKUP(C224,FPT!B:HE,72,0),0)</f>
        <v>480769</v>
      </c>
      <c r="HH224" t="str">
        <f t="shared" si="408"/>
        <v/>
      </c>
      <c r="HI224" s="275">
        <f>VLOOKUP(C224,MOVI!C:DT,73,0)</f>
        <v>0</v>
      </c>
      <c r="HJ224" s="275">
        <f>VLOOKUP(C224,FPT!B:HH,73,0)</f>
        <v>0</v>
      </c>
      <c r="HK224" t="str">
        <f t="shared" si="409"/>
        <v/>
      </c>
      <c r="HL224" s="275">
        <f>VLOOKUP(C224,MOVI!C:DT,74,0)</f>
        <v>687885</v>
      </c>
      <c r="HM224" s="275">
        <f>VLOOKUP(C224,FPT!B:HK,74,0)</f>
        <v>687885</v>
      </c>
      <c r="HN224" t="str">
        <f t="shared" si="410"/>
        <v/>
      </c>
      <c r="HO224" s="275">
        <f>VLOOKUP(C224,MOVI!C:DT,75,0)</f>
        <v>11000000</v>
      </c>
      <c r="HP224" s="275">
        <f>VLOOKUP(C224,FPT!B:HN,75,0)</f>
        <v>11000000</v>
      </c>
      <c r="HQ224" t="str">
        <f t="shared" si="411"/>
        <v/>
      </c>
      <c r="HR224" s="275">
        <f>VLOOKUP(C224,MOVI!C:DT,76,0)</f>
        <v>0</v>
      </c>
      <c r="HS224" s="275">
        <f>VLOOKUP(C224,FPT!B:HQ,76,0)</f>
        <v>0</v>
      </c>
      <c r="HT224" t="str">
        <f t="shared" si="412"/>
        <v/>
      </c>
      <c r="HU224" s="275">
        <f>VLOOKUP(C224,MOVI!C:DT,77,0)</f>
        <v>0</v>
      </c>
      <c r="HV224" s="275">
        <f>VLOOKUP(C224,FPT!B:HT,77,0)</f>
        <v>0</v>
      </c>
      <c r="HW224" t="str">
        <f t="shared" si="413"/>
        <v/>
      </c>
      <c r="HX224" s="274">
        <f>VLOOKUP(C224,MOVI!C:CB,78,0)</f>
        <v>400000</v>
      </c>
      <c r="HY224" s="261">
        <f>VLOOKUP(C224,FPT!$B:$CA,78,0)</f>
        <v>400000</v>
      </c>
      <c r="HZ224" t="str">
        <f t="shared" si="414"/>
        <v/>
      </c>
      <c r="IA224" s="275">
        <f>VLOOKUP(C224,MOVI!C:CD,79,0)</f>
        <v>50000</v>
      </c>
      <c r="IB224" s="275">
        <f>VLOOKUP(C224,FPT!B:HZ,79,0)</f>
        <v>50000</v>
      </c>
      <c r="IC224" t="str">
        <f t="shared" si="415"/>
        <v/>
      </c>
      <c r="ID224" s="275">
        <f>VLOOKUP(C224,MOVI!C:CD,80,0)</f>
        <v>75000</v>
      </c>
      <c r="IE224" s="275">
        <f>VLOOKUP(C224,FPT!B:IC,80,0)</f>
        <v>75000</v>
      </c>
      <c r="IF224" t="str">
        <f t="shared" si="416"/>
        <v/>
      </c>
      <c r="IG224" s="275">
        <f>VLOOKUP(C224,MOVI!C:DT,81,0)</f>
        <v>0</v>
      </c>
      <c r="IH224" s="275">
        <f>VLOOKUP(C224,FPT!B:IF,81,0)</f>
        <v>0</v>
      </c>
      <c r="II224" t="str">
        <f t="shared" si="417"/>
        <v/>
      </c>
      <c r="IJ224" s="275">
        <f>VLOOKUP(C224,MOVI!C:DT,82,0)</f>
        <v>525000</v>
      </c>
      <c r="IK224" s="275">
        <f>VLOOKUP(C224,FPT!B:II,82,0)</f>
        <v>525000</v>
      </c>
      <c r="IL224" t="str">
        <f t="shared" si="418"/>
        <v/>
      </c>
      <c r="IM224" s="275">
        <f>ROUND(VLOOKUP(C224,MOVI!C:DT,83,0),0)</f>
        <v>12693654</v>
      </c>
      <c r="IN224" s="275">
        <f>ROUND(VLOOKUP(C224,FPT!B:IL,83,0),0)</f>
        <v>12693654</v>
      </c>
      <c r="IO224" t="str">
        <f t="shared" si="419"/>
        <v/>
      </c>
      <c r="IP224" s="275">
        <f>VLOOKUP(C224,MOVI!C:DT,84,0)</f>
        <v>0</v>
      </c>
      <c r="IQ224" s="275">
        <f>VLOOKUP(C224,FPT!B:IO,84,0)</f>
        <v>0</v>
      </c>
      <c r="IR224" t="str">
        <f t="shared" si="420"/>
        <v/>
      </c>
      <c r="IS224" s="275">
        <f>ROUND(VLOOKUP(C224,MOVI!C:DT,85,0),0)</f>
        <v>0</v>
      </c>
      <c r="IT224" s="275">
        <f>ROUND(VLOOKUP(C224,FPT!B:IR,85,0),0)</f>
        <v>0</v>
      </c>
      <c r="IU224" t="str">
        <f t="shared" si="421"/>
        <v/>
      </c>
      <c r="IV224" s="275">
        <f>VLOOKUP(C224,MOVI!C:DT,86,0)</f>
        <v>0</v>
      </c>
      <c r="IW224" s="275">
        <f>VLOOKUP(C224,FPT!B:IU,86,0)</f>
        <v>0</v>
      </c>
      <c r="IX224" t="str">
        <f t="shared" si="422"/>
        <v/>
      </c>
      <c r="IY224" s="275">
        <f>ROUND(VLOOKUP(C224,MOVI!C:DT,87,0),0)</f>
        <v>0</v>
      </c>
      <c r="IZ224" s="275">
        <f>ROUND(VLOOKUP(C224,FPT!B:IX,87,0),0)</f>
        <v>0</v>
      </c>
      <c r="JA224" t="str">
        <f t="shared" si="423"/>
        <v/>
      </c>
      <c r="JB224" s="275">
        <f>VLOOKUP(C224,MOVI!C:DT,88,0)</f>
        <v>0</v>
      </c>
      <c r="JC224" s="275">
        <f>VLOOKUP(C224,FPT!B:JA,88,0)</f>
        <v>0</v>
      </c>
      <c r="JD224" t="str">
        <f t="shared" si="424"/>
        <v/>
      </c>
      <c r="JE224" s="275">
        <f>VLOOKUP(C224,MOVI!C:DT,89,0)</f>
        <v>50000</v>
      </c>
      <c r="JF224" s="275">
        <f>VLOOKUP(C224,FPT!B:JD,89,0)</f>
        <v>50000</v>
      </c>
      <c r="JG224" t="str">
        <f t="shared" si="425"/>
        <v/>
      </c>
      <c r="JH224" s="275">
        <f>VLOOKUP(C224,MOVI!C:DT,90,0)</f>
        <v>0</v>
      </c>
      <c r="JI224" s="275">
        <f>VLOOKUP(C224,FPT!B:JG,90,0)</f>
        <v>0</v>
      </c>
      <c r="JJ224" t="str">
        <f t="shared" si="426"/>
        <v/>
      </c>
      <c r="JK224" s="275">
        <f>VLOOKUP(C224,MOVI!C:DT,91,0)</f>
        <v>0</v>
      </c>
      <c r="JL224" s="275">
        <f>VLOOKUP(C224,FPT!B:JJ,91,0)</f>
        <v>0</v>
      </c>
      <c r="JM224" t="str">
        <f t="shared" si="427"/>
        <v/>
      </c>
      <c r="JN224" s="275">
        <f>VLOOKUP(C224,MOVI!C:DT,92,0)</f>
        <v>0</v>
      </c>
      <c r="JO224" s="275">
        <f>VLOOKUP(C224,FPT!B:JM,92,0)</f>
        <v>0</v>
      </c>
      <c r="JP224" t="str">
        <f t="shared" si="428"/>
        <v/>
      </c>
      <c r="JQ224" s="275">
        <f>VLOOKUP(C224,MOVI!C:DT,93,0)</f>
        <v>0</v>
      </c>
      <c r="JR224" s="275">
        <f>VLOOKUP(C224,FPT!B:JP,93,0)</f>
        <v>0</v>
      </c>
      <c r="JS224" t="str">
        <f t="shared" si="429"/>
        <v/>
      </c>
      <c r="JT224" s="275">
        <f>VLOOKUP(C224,MOVI!C:DT,94,0)</f>
        <v>50000</v>
      </c>
      <c r="JU224" s="275">
        <f>VLOOKUP(C224,FPT!B:JS,94,0)</f>
        <v>50000</v>
      </c>
      <c r="JV224" t="str">
        <f t="shared" si="430"/>
        <v/>
      </c>
      <c r="JW224" s="275">
        <f>VLOOKUP(C224,MOVI!C:DT,95,0)</f>
        <v>6349294</v>
      </c>
      <c r="JX224" s="275">
        <f>VLOOKUP(C224,FPT!B:JV,95,0)</f>
        <v>6349294</v>
      </c>
      <c r="JY224" t="str">
        <f t="shared" si="431"/>
        <v/>
      </c>
      <c r="JZ224" s="275">
        <f>VLOOKUP(C224,MOVI!C:DT,96,0)</f>
        <v>0</v>
      </c>
      <c r="KA224" s="275">
        <f>VLOOKUP(C224,FPT!B:JY,96,0)</f>
        <v>0</v>
      </c>
      <c r="KB224" t="str">
        <f t="shared" si="432"/>
        <v/>
      </c>
      <c r="KC224" s="275">
        <f>VLOOKUP(C224,MOVI!C:DT,97,0)</f>
        <v>6349294</v>
      </c>
      <c r="KD224" s="275">
        <f>VLOOKUP(C224,FPT!B:KB,97,0)</f>
        <v>6349294</v>
      </c>
      <c r="KE224" t="str">
        <f t="shared" si="433"/>
        <v/>
      </c>
      <c r="KF224" s="275">
        <f>VLOOKUP(C224,MOVI!C:DT,98,0)</f>
        <v>850000.00000000012</v>
      </c>
      <c r="KG224" s="275">
        <f>VLOOKUP(C224,FPT!B:KE,98,0)</f>
        <v>850000</v>
      </c>
      <c r="KH224" t="str">
        <f t="shared" si="434"/>
        <v/>
      </c>
      <c r="KI224" s="275">
        <f>VLOOKUP(C224,MOVI!C:DT,99,0)</f>
        <v>0</v>
      </c>
      <c r="KJ224" s="275">
        <f>VLOOKUP(C224,FPT!B:KH,99,0)</f>
        <v>0</v>
      </c>
      <c r="KK224" t="str">
        <f t="shared" si="435"/>
        <v/>
      </c>
      <c r="KL224" s="275">
        <f>VLOOKUP(C224,MOVI!C:DT,100,0)</f>
        <v>150000</v>
      </c>
      <c r="KM224" s="275">
        <f>VLOOKUP(C224,FPT!B:KK,100,0)</f>
        <v>150000</v>
      </c>
      <c r="KN224" t="str">
        <f t="shared" si="436"/>
        <v/>
      </c>
      <c r="KO224" s="275">
        <f>VLOOKUP(C224,MOVI!C:DT,101,0)</f>
        <v>0</v>
      </c>
      <c r="KP224" s="275">
        <f>VLOOKUP(C224,FPT!B:KN,101,0)</f>
        <v>0</v>
      </c>
      <c r="KQ224" t="str">
        <f t="shared" si="437"/>
        <v/>
      </c>
      <c r="KR224" s="275">
        <f>VLOOKUP(C224,MOVI!C:DT,102,0)</f>
        <v>0</v>
      </c>
      <c r="KS224" s="275">
        <f>VLOOKUP(C224,FPT!B:KQ,102,0)</f>
        <v>0</v>
      </c>
      <c r="KT224" t="str">
        <f t="shared" si="438"/>
        <v/>
      </c>
      <c r="KU224" s="275">
        <f>VLOOKUP(C224,MOVI!C:DT,103,0)</f>
        <v>1000000.0000000001</v>
      </c>
      <c r="KV224" s="275">
        <f>VLOOKUP(C224,FPT!B:KT,103,0)</f>
        <v>1000000</v>
      </c>
      <c r="KW224" t="str">
        <f t="shared" si="439"/>
        <v/>
      </c>
      <c r="KX224" s="275">
        <f>VLOOKUP(C224,MOVI!C:DT,104,0)</f>
        <v>1525000</v>
      </c>
      <c r="KY224" s="275">
        <f>VLOOKUP(C224,FPT!B:KW,104,0)</f>
        <v>1525000</v>
      </c>
      <c r="KZ224" t="str">
        <f t="shared" si="440"/>
        <v/>
      </c>
      <c r="LA224" s="275">
        <f>VLOOKUP(C224,MOVI!C:DT,105,0)</f>
        <v>100000</v>
      </c>
      <c r="LB224" s="275">
        <f>VLOOKUP(C224,FPT!B:KZ,105,0)</f>
        <v>100000</v>
      </c>
      <c r="LC224" t="str">
        <f t="shared" si="441"/>
        <v/>
      </c>
      <c r="LD224" s="275">
        <f>VLOOKUP(C224,MOVI!C:DT,106,0)</f>
        <v>8024294</v>
      </c>
      <c r="LE224" s="275">
        <f>VLOOKUP(C224,FPT!B:LC,106,0)</f>
        <v>8024294</v>
      </c>
      <c r="LF224" t="str">
        <f t="shared" si="442"/>
        <v/>
      </c>
      <c r="LG224" s="273">
        <f>VLOOKUP(C224,MOVI!C:DT,107,0)</f>
        <v>0</v>
      </c>
      <c r="LH224" s="273">
        <f>VLOOKUP(C224,FPT!B:LF,107,0)</f>
        <v>0</v>
      </c>
      <c r="LI224" t="str">
        <f t="shared" si="443"/>
        <v/>
      </c>
      <c r="LJ224" t="str">
        <f>VLOOKUP(C224,MOVI!C:DV,108,0)</f>
        <v>MoviSouthSales</v>
      </c>
      <c r="LK224" s="252" t="str">
        <f>VLOOKUP(C224,FPT!B:LI,108,0)</f>
        <v>MoviSouthSales</v>
      </c>
      <c r="LL224" t="str">
        <f t="shared" si="444"/>
        <v/>
      </c>
      <c r="LM224" s="275">
        <f>ROUND(VLOOKUP(C224,MOVI!C:DV,109,0),0)</f>
        <v>416667</v>
      </c>
      <c r="LN224" s="275">
        <f>ROUND(VLOOKUP(C224,FPT!B:LL,109,0),0)</f>
        <v>416667</v>
      </c>
      <c r="LO224" t="str">
        <f t="shared" si="445"/>
        <v/>
      </c>
      <c r="LP224" t="str">
        <f>VLOOKUP(C224,MOVI!C:DV,110,0)</f>
        <v>HO</v>
      </c>
      <c r="LQ224" s="247" t="str">
        <f>VLOOKUP(C224,FPT!B:LO,110,0)</f>
        <v>HO</v>
      </c>
      <c r="LR224" t="str">
        <f t="shared" si="446"/>
        <v/>
      </c>
      <c r="LS224">
        <f>MOVI!DI219</f>
        <v>22</v>
      </c>
      <c r="LV224">
        <f>MOVI!DJ219</f>
        <v>0</v>
      </c>
      <c r="LW224">
        <f>MOVI!DK219</f>
        <v>0</v>
      </c>
      <c r="LX224" t="str">
        <f>MOVI!DL219</f>
        <v>x</v>
      </c>
      <c r="LY224">
        <f>MOVI!DM219</f>
        <v>0</v>
      </c>
      <c r="LZ224">
        <f>MOVI!DN219</f>
        <v>50000</v>
      </c>
      <c r="MA224">
        <f>MOVI!DO219</f>
        <v>0</v>
      </c>
      <c r="MB224" t="str">
        <f>MOVI!DP219</f>
        <v>HO</v>
      </c>
      <c r="MC224">
        <f>MOVI!DQ219</f>
        <v>0</v>
      </c>
      <c r="MD224">
        <f>MOVI!DR219</f>
        <v>0</v>
      </c>
      <c r="ME224" t="str">
        <f>VLOOKUP(C224,MOVI!C:DV,121,0)</f>
        <v>Group 1</v>
      </c>
      <c r="MF224" s="252" t="str">
        <f>VLOOKUP(C224,FPT!B:MD,111,0)</f>
        <v>Group 1</v>
      </c>
      <c r="MG224" t="str">
        <f t="shared" si="339"/>
        <v/>
      </c>
      <c r="MH224" t="str">
        <f>VLOOKUP(C224,MOVI!C:DT,122,0)</f>
        <v>MoviSouthGroup 1</v>
      </c>
      <c r="MI224" s="252" t="str">
        <f>VLOOKUP(C224,FPT!B:DS,112,0)</f>
        <v>MoviSouthGroup 1</v>
      </c>
      <c r="MJ224" t="str">
        <f t="shared" si="447"/>
        <v/>
      </c>
    </row>
    <row r="225" spans="1:348" x14ac:dyDescent="0.25">
      <c r="A225">
        <v>217</v>
      </c>
      <c r="B225" s="48">
        <v>6140</v>
      </c>
      <c r="C225" s="271" t="s">
        <v>1115</v>
      </c>
      <c r="D225" t="str">
        <f>VLOOKUP(C225,MOVI!C:D,2,0)</f>
        <v>Trần Nguyễn Kim Ngân</v>
      </c>
      <c r="E225" t="str">
        <f>VLOOKUP(C225,FPT!B:C,2,0)</f>
        <v>Trần Nguyễn Kim Ngân</v>
      </c>
      <c r="F225" t="str">
        <f t="shared" si="340"/>
        <v/>
      </c>
      <c r="G225" t="str">
        <f>VLOOKUP(C225,MOVI!C:E,3,0)</f>
        <v>Sales</v>
      </c>
      <c r="H225" t="str">
        <f>VLOOKUP(C225,FPT!B:F,3,0)</f>
        <v>Sales</v>
      </c>
      <c r="I225" t="str">
        <f t="shared" si="341"/>
        <v/>
      </c>
      <c r="J225" t="str">
        <f>VLOOKUP(C225,MOVI!C:H,4,0)</f>
        <v>Telesales</v>
      </c>
      <c r="K225" t="str">
        <f>VLOOKUP(C225,FPT!B:I,4,0)</f>
        <v>Telesales</v>
      </c>
      <c r="L225" t="str">
        <f t="shared" si="342"/>
        <v/>
      </c>
      <c r="M225" t="str">
        <f>VLOOKUP(C225,MOVI!C:DT,5,0)</f>
        <v>Associate</v>
      </c>
      <c r="N225" t="str">
        <f>VLOOKUP(C225,FPT!B:L,5,0)</f>
        <v>Associate</v>
      </c>
      <c r="O225" t="str">
        <f t="shared" si="343"/>
        <v/>
      </c>
      <c r="P225" t="str">
        <f>VLOOKUP(C225,MOVI!C:DT,6,0)</f>
        <v>Telesales</v>
      </c>
      <c r="Q225" t="str">
        <f>VLOOKUP(C225,FPT!B:O,6,0)</f>
        <v>Telesales</v>
      </c>
      <c r="R225" t="str">
        <f t="shared" si="344"/>
        <v/>
      </c>
      <c r="S225" t="str">
        <f>VLOOKUP(C225,MOVI!C:DT,7,0)</f>
        <v>South</v>
      </c>
      <c r="T225" t="str">
        <f>VLOOKUP(C225,FPT!B:R,7,0)</f>
        <v>South</v>
      </c>
      <c r="U225" t="str">
        <f t="shared" si="345"/>
        <v/>
      </c>
      <c r="V225" t="str">
        <f>VLOOKUP(C225,MOVI!C:DT,8,0)</f>
        <v>Movi</v>
      </c>
      <c r="W225" t="str">
        <f>VLOOKUP(C225,FPT!B:U,8,0)</f>
        <v>Movi</v>
      </c>
      <c r="X225" t="str">
        <f t="shared" si="346"/>
        <v/>
      </c>
      <c r="Y225" t="str">
        <f>VLOOKUP(C225,MOVI!C:DT,9,0)</f>
        <v>Full-time</v>
      </c>
      <c r="Z225" t="str">
        <f>VLOOKUP(C225,FPT!B:X,9,0)</f>
        <v>Full-time</v>
      </c>
      <c r="AA225" t="str">
        <f t="shared" si="347"/>
        <v/>
      </c>
      <c r="AB225" t="str">
        <f>VLOOKUP(C225,MOVI!C:DT,10,0)</f>
        <v>Permanent</v>
      </c>
      <c r="AC225" t="str">
        <f>VLOOKUP(C225,FPT!B:AA,10,0)</f>
        <v>Permanent</v>
      </c>
      <c r="AD225" t="str">
        <f t="shared" si="348"/>
        <v/>
      </c>
      <c r="AE225" s="247">
        <f>VLOOKUP(C225,MOVI!C:DT,11,0)</f>
        <v>44321</v>
      </c>
      <c r="AF225" s="247">
        <f>VLOOKUP(C225,FPT!B:AD,11,0)</f>
        <v>44321</v>
      </c>
      <c r="AG225" t="str">
        <f t="shared" si="349"/>
        <v/>
      </c>
      <c r="AH225" s="260" t="str">
        <f>VLOOKUP(C225,MOVI!C:DT,12,0)</f>
        <v/>
      </c>
      <c r="AI225" s="260"/>
      <c r="AJ225" t="str">
        <f t="shared" si="449"/>
        <v/>
      </c>
      <c r="AK225">
        <f>VLOOKUP(C225,MOVI!C:DT,13,0)</f>
        <v>0</v>
      </c>
      <c r="AL225" s="247">
        <f>VLOOKUP(C225,FPT!B:AJ,13,0)</f>
        <v>0</v>
      </c>
      <c r="AM225" t="str">
        <f t="shared" si="448"/>
        <v/>
      </c>
      <c r="AN225" s="247">
        <f>VLOOKUP(C225,MOVI!C:DT,14,0)</f>
        <v>0</v>
      </c>
      <c r="AO225" s="247">
        <f>VLOOKUP(C225,FPT!B:AM,14,0)</f>
        <v>0</v>
      </c>
      <c r="AP225" t="str">
        <f t="shared" si="350"/>
        <v/>
      </c>
      <c r="AQ225" t="str">
        <f>VLOOKUP(C225,MOVI!C:DT,15,0)</f>
        <v>LC</v>
      </c>
      <c r="AR225" s="247" t="str">
        <f>VLOOKUP(C225,FPT!B:AP,15,0)</f>
        <v>LC</v>
      </c>
      <c r="AS225" t="str">
        <f t="shared" si="351"/>
        <v/>
      </c>
      <c r="AT225" s="282" t="str">
        <f>VLOOKUP(C225,MOVI!C:DT,16,0)</f>
        <v>LTTP</v>
      </c>
      <c r="AU225" s="247" t="str">
        <f>VLOOKUP(C225,FPT!B:AS,16,0)</f>
        <v>LTTP</v>
      </c>
      <c r="AV225" t="str">
        <f t="shared" si="352"/>
        <v/>
      </c>
      <c r="AW225" t="str">
        <f>VLOOKUP(C225,MOVI!C:DT,17,0)</f>
        <v>L</v>
      </c>
      <c r="AX225" s="247" t="str">
        <f>VLOOKUP(C225,FPT!B:AV,17,0)</f>
        <v>L</v>
      </c>
      <c r="AY225" t="str">
        <f t="shared" si="353"/>
        <v/>
      </c>
      <c r="AZ225">
        <f>VLOOKUP(C225,MOVI!C:DT,18,0)</f>
        <v>0</v>
      </c>
      <c r="BA225" s="247">
        <f>VLOOKUP(C225,FPT!B:AY,18,0)</f>
        <v>0</v>
      </c>
      <c r="BB225" t="str">
        <f t="shared" si="354"/>
        <v/>
      </c>
      <c r="BC225" s="275">
        <f>VLOOKUP(C225,MOVI!C:DT,19,0)</f>
        <v>5000000</v>
      </c>
      <c r="BD225" s="275">
        <f>VLOOKUP(C225,FPT!B:BB,19,0)</f>
        <v>5000000</v>
      </c>
      <c r="BE225" t="str">
        <f t="shared" si="355"/>
        <v/>
      </c>
      <c r="BF225">
        <f>VLOOKUP(C225,MOVI!C:DT,20,0)</f>
        <v>0</v>
      </c>
      <c r="BG225" s="252">
        <f>VLOOKUP(C225,FPT!B:BE,20,0)</f>
        <v>0</v>
      </c>
      <c r="BH225" t="str">
        <f t="shared" si="356"/>
        <v/>
      </c>
      <c r="BI225" s="275">
        <f>VLOOKUP(C225,MOVI!C:DT,21,0)</f>
        <v>5000000</v>
      </c>
      <c r="BJ225" s="275">
        <f>VLOOKUP(C225,FPT!B:BH,21,0)</f>
        <v>5000000</v>
      </c>
      <c r="BK225" t="str">
        <f t="shared" si="357"/>
        <v/>
      </c>
      <c r="BL225" s="275">
        <f>VLOOKUP(C225,MOVI!C:DT,22,0)</f>
        <v>0</v>
      </c>
      <c r="BM225" s="275">
        <f>VLOOKUP(C225,FPT!B:BK,22,0)</f>
        <v>0</v>
      </c>
      <c r="BN225" t="str">
        <f t="shared" si="358"/>
        <v/>
      </c>
      <c r="BO225" s="275">
        <f>VLOOKUP(C225,MOVI!C:DT,23,0)</f>
        <v>0</v>
      </c>
      <c r="BP225" s="275">
        <f>VLOOKUP(C225,FPT!B:BN,23,0)</f>
        <v>0</v>
      </c>
      <c r="BQ225" t="str">
        <f t="shared" si="359"/>
        <v/>
      </c>
      <c r="BR225" s="275">
        <f>VLOOKUP(C225,MOVI!C:DT,24,0)</f>
        <v>0</v>
      </c>
      <c r="BS225" s="275">
        <f>VLOOKUP(C225,FPT!B:BQ,24,0)</f>
        <v>0</v>
      </c>
      <c r="BT225" t="str">
        <f t="shared" si="360"/>
        <v/>
      </c>
      <c r="BU225" s="275">
        <f>VLOOKUP(C225,MOVI!C:DT,25,0)</f>
        <v>0</v>
      </c>
      <c r="BV225" s="275">
        <f>VLOOKUP(C225,FPT!B:BT,25,0)</f>
        <v>0</v>
      </c>
      <c r="BW225" t="str">
        <f t="shared" si="361"/>
        <v/>
      </c>
      <c r="BX225" s="275">
        <f>VLOOKUP(C225,MOVI!C:DT,26,0)</f>
        <v>0</v>
      </c>
      <c r="BY225" s="275">
        <f>VLOOKUP(C225,FPT!B:BW,26,0)</f>
        <v>0</v>
      </c>
      <c r="BZ225" t="str">
        <f t="shared" si="362"/>
        <v/>
      </c>
      <c r="CA225" s="275">
        <f>VLOOKUP(C225,MOVI!C:DT,27,0)</f>
        <v>730000</v>
      </c>
      <c r="CB225" s="275">
        <f>VLOOKUP(C225,FPT!B:BZ,27,0)</f>
        <v>730000</v>
      </c>
      <c r="CC225" t="str">
        <f t="shared" si="363"/>
        <v/>
      </c>
      <c r="CD225" s="275">
        <f>VLOOKUP(C225,MOVI!C:DT,28,0)</f>
        <v>730000</v>
      </c>
      <c r="CE225" s="275">
        <f>VLOOKUP(C225,FPT!B:CC,28,0)</f>
        <v>730000</v>
      </c>
      <c r="CF225" t="str">
        <f t="shared" si="364"/>
        <v/>
      </c>
      <c r="CG225" t="str">
        <f>VLOOKUP(C225,MOVI!C:DT,29,0)</f>
        <v>CN</v>
      </c>
      <c r="CH225" s="252" t="str">
        <f>VLOOKUP(C225,FPT!B:CF,29,0)</f>
        <v>CN</v>
      </c>
      <c r="CI225" t="str">
        <f t="shared" si="365"/>
        <v/>
      </c>
      <c r="CJ225">
        <f>VLOOKUP(C225,MOVI!C:DT,30,0)</f>
        <v>26</v>
      </c>
      <c r="CK225" s="252">
        <f>VLOOKUP(C225,FPT!B:CI,30,0)</f>
        <v>26</v>
      </c>
      <c r="CL225" t="str">
        <f t="shared" si="366"/>
        <v/>
      </c>
      <c r="CM225">
        <f>VLOOKUP(C225,MOVI!C:DT,31,0)</f>
        <v>18.5</v>
      </c>
      <c r="CN225" s="252">
        <f>VLOOKUP(C225,FPT!B:CL,31,0)</f>
        <v>18.5</v>
      </c>
      <c r="CO225" t="str">
        <f t="shared" si="367"/>
        <v/>
      </c>
      <c r="CP225" s="275">
        <f>VLOOKUP(C225,MOVI!C:DT,32,0)</f>
        <v>0</v>
      </c>
      <c r="CQ225" s="275">
        <f>VLOOKUP(C225,FPT!B:CO,32,0)</f>
        <v>0</v>
      </c>
      <c r="CR225" t="str">
        <f t="shared" si="368"/>
        <v/>
      </c>
      <c r="CS225" s="275">
        <f>VLOOKUP(C225,MOVI!C:DT,33,0)</f>
        <v>0</v>
      </c>
      <c r="CT225" s="275">
        <f>VLOOKUP(C225,FPT!B:CR,33,0)</f>
        <v>0</v>
      </c>
      <c r="CU225" t="str">
        <f t="shared" si="369"/>
        <v/>
      </c>
      <c r="CV225" s="275">
        <f>VLOOKUP(C225,MOVI!C:DT,34,0)</f>
        <v>0</v>
      </c>
      <c r="CW225" s="275">
        <f>VLOOKUP(C225,FPT!B:CU,34,0)</f>
        <v>0</v>
      </c>
      <c r="CX225" t="str">
        <f t="shared" si="370"/>
        <v/>
      </c>
      <c r="CY225" s="275">
        <f>VLOOKUP(C225,MOVI!C:DT,35,0)</f>
        <v>18.5</v>
      </c>
      <c r="CZ225" s="275">
        <f>VLOOKUP(C225,FPT!B:CX,35,0)</f>
        <v>18.5</v>
      </c>
      <c r="DA225" t="str">
        <f t="shared" si="371"/>
        <v/>
      </c>
      <c r="DB225" s="275">
        <f>VLOOKUP(C225,MOVI!C:DT,36,0)</f>
        <v>0</v>
      </c>
      <c r="DC225" s="275">
        <f>VLOOKUP(C225,FPT!B:DA,36,0)</f>
        <v>0</v>
      </c>
      <c r="DD225" t="str">
        <f t="shared" si="372"/>
        <v/>
      </c>
      <c r="DE225" s="275">
        <f>VLOOKUP(C225,MOVI!C:DT,37,0)</f>
        <v>0</v>
      </c>
      <c r="DF225" s="275">
        <f>VLOOKUP(C225,FPT!B:DD,37,0)</f>
        <v>0</v>
      </c>
      <c r="DG225" t="str">
        <f t="shared" si="373"/>
        <v/>
      </c>
      <c r="DH225" s="275">
        <f>VLOOKUP(C225,MOVI!C:DT,38,0)</f>
        <v>0</v>
      </c>
      <c r="DI225" s="275">
        <f>VLOOKUP(C225,FPT!B:DG,38,0)</f>
        <v>0</v>
      </c>
      <c r="DJ225" t="str">
        <f t="shared" si="374"/>
        <v/>
      </c>
      <c r="DK225" s="275">
        <f>VLOOKUP(C225,MOVI!C:DT,39,0)</f>
        <v>0</v>
      </c>
      <c r="DL225" s="275">
        <f>VLOOKUP(C225,FPT!B:DJ,39,0)</f>
        <v>0</v>
      </c>
      <c r="DM225" t="str">
        <f t="shared" si="375"/>
        <v/>
      </c>
      <c r="DN225" s="275">
        <f>VLOOKUP(C225,MOVI!C:DT,40,0)</f>
        <v>0</v>
      </c>
      <c r="DO225" s="275">
        <f>VLOOKUP(C225,FPT!B:DM,40,0)</f>
        <v>0</v>
      </c>
      <c r="DP225" t="str">
        <f t="shared" si="376"/>
        <v/>
      </c>
      <c r="DQ225" s="275">
        <f>VLOOKUP(C225,MOVI!C:DT,41,0)</f>
        <v>0</v>
      </c>
      <c r="DR225" s="275">
        <f>VLOOKUP(C225,FPT!B:DP,41,0)</f>
        <v>0</v>
      </c>
      <c r="DS225" t="str">
        <f t="shared" si="377"/>
        <v/>
      </c>
      <c r="DT225" s="275">
        <f>VLOOKUP(C225,MOVI!C:DT,42,0)</f>
        <v>3557692</v>
      </c>
      <c r="DU225" s="275">
        <f>ROUND(VLOOKUP(C225,FPT!B:DS,42,0),0)</f>
        <v>3557692</v>
      </c>
      <c r="DV225" t="str">
        <f t="shared" si="378"/>
        <v/>
      </c>
      <c r="DW225" s="275">
        <f>VLOOKUP(C225,MOVI!C:DT,43,0)</f>
        <v>-92308</v>
      </c>
      <c r="DX225" s="275">
        <f>VLOOKUP(C225,FPT!B:DV,43,0)</f>
        <v>-92308</v>
      </c>
      <c r="DY225" t="str">
        <f t="shared" si="379"/>
        <v/>
      </c>
      <c r="DZ225" s="275">
        <f>VLOOKUP(C225,MOVI!C:DT,44,0)</f>
        <v>0</v>
      </c>
      <c r="EA225" s="275">
        <f>VLOOKUP(C225,FPT!B:DY,44,0)</f>
        <v>0</v>
      </c>
      <c r="EB225" t="str">
        <f t="shared" si="380"/>
        <v/>
      </c>
      <c r="EC225" s="275">
        <f>VLOOKUP(C225,MOVI!C:DT,45,0)</f>
        <v>3465384</v>
      </c>
      <c r="ED225" s="275">
        <f>ROUND(VLOOKUP(C225,FPT!B:EB,45,0),0)</f>
        <v>3465384</v>
      </c>
      <c r="EE225" t="str">
        <f t="shared" si="381"/>
        <v/>
      </c>
      <c r="EF225" s="275">
        <f>VLOOKUP(C225,MOVI!C:DT,46,0)</f>
        <v>0</v>
      </c>
      <c r="EG225" s="275">
        <f>VLOOKUP(C225,FPT!B:EE,46,0)</f>
        <v>0</v>
      </c>
      <c r="EH225" t="str">
        <f t="shared" si="382"/>
        <v/>
      </c>
      <c r="EI225" s="275">
        <f>VLOOKUP(C225,MOVI!C:DT,47,0)</f>
        <v>0</v>
      </c>
      <c r="EJ225" s="275">
        <f>VLOOKUP(C225,FPT!B:EH,47,0)</f>
        <v>0</v>
      </c>
      <c r="EK225" t="str">
        <f t="shared" si="383"/>
        <v/>
      </c>
      <c r="EL225" s="275">
        <f>VLOOKUP(C225,MOVI!C:DT,48,0)</f>
        <v>0</v>
      </c>
      <c r="EM225" s="275">
        <f>VLOOKUP(C225,FPT!B:EK,48,0)</f>
        <v>0</v>
      </c>
      <c r="EN225" t="str">
        <f t="shared" si="384"/>
        <v/>
      </c>
      <c r="EO225" s="275">
        <f>VLOOKUP(C225,MOVI!C:DT,49,0)</f>
        <v>0</v>
      </c>
      <c r="EP225" s="275">
        <f>VLOOKUP(C225,FPT!B:EN,49,0)</f>
        <v>0</v>
      </c>
      <c r="EQ225" t="str">
        <f t="shared" si="385"/>
        <v/>
      </c>
      <c r="ER225" s="275">
        <f>VLOOKUP(C225,MOVI!C:DT,50,0)</f>
        <v>0</v>
      </c>
      <c r="ES225" s="275">
        <f>VLOOKUP(C225,FPT!B:EQ,50,0)</f>
        <v>0</v>
      </c>
      <c r="ET225" t="str">
        <f t="shared" si="386"/>
        <v/>
      </c>
      <c r="EU225" s="275">
        <f>VLOOKUP(C225,MOVI!C:DT,51,0)</f>
        <v>0</v>
      </c>
      <c r="EV225" s="275">
        <f>VLOOKUP(C225,FPT!B:ET,51,0)</f>
        <v>0</v>
      </c>
      <c r="EW225" t="str">
        <f t="shared" si="387"/>
        <v/>
      </c>
      <c r="EX225" s="275">
        <f>VLOOKUP(C225,MOVI!C:DT,52,0)</f>
        <v>0</v>
      </c>
      <c r="EY225" s="275">
        <f>VLOOKUP(C225,FPT!B:EW,52,0)</f>
        <v>0</v>
      </c>
      <c r="EZ225" t="str">
        <f t="shared" si="388"/>
        <v/>
      </c>
      <c r="FA225" s="275">
        <f>VLOOKUP(C225,MOVI!C:DT,53,0)</f>
        <v>0</v>
      </c>
      <c r="FB225" s="275">
        <f>VLOOKUP(C225,FPT!B:EZ,53,0)</f>
        <v>0</v>
      </c>
      <c r="FC225" t="str">
        <f t="shared" si="389"/>
        <v/>
      </c>
      <c r="FD225" s="275">
        <f>VLOOKUP(C225,MOVI!C:DT,54,0)</f>
        <v>0</v>
      </c>
      <c r="FE225" s="275">
        <f>VLOOKUP(C225,FPT!B:FC,54,0)</f>
        <v>0</v>
      </c>
      <c r="FF225" t="str">
        <f t="shared" si="390"/>
        <v/>
      </c>
      <c r="FG225" s="275">
        <f>VLOOKUP(C225,MOVI!C:DT,55,0)</f>
        <v>519423</v>
      </c>
      <c r="FH225" s="275">
        <f>VLOOKUP(C225,FPT!B:FF,55,0)</f>
        <v>519423</v>
      </c>
      <c r="FI225" t="str">
        <f t="shared" si="391"/>
        <v/>
      </c>
      <c r="FJ225" s="275">
        <f>VLOOKUP(C225,MOVI!C:DT,56,0)</f>
        <v>519423</v>
      </c>
      <c r="FK225" s="275">
        <f>VLOOKUP(C225,FPT!B:FI,56,0)</f>
        <v>519423</v>
      </c>
      <c r="FL225" t="str">
        <f t="shared" si="392"/>
        <v/>
      </c>
      <c r="FM225" s="275">
        <f>VLOOKUP(C225,MOVI!C:DT,57,0)</f>
        <v>395539</v>
      </c>
      <c r="FN225" s="275">
        <f>VLOOKUP(C225,FPT!B:FL,57,0)</f>
        <v>395539</v>
      </c>
      <c r="FO225" t="str">
        <f t="shared" si="393"/>
        <v/>
      </c>
      <c r="FP225" s="275">
        <f>VLOOKUP(C225,MOVI!C:DT,58,0)</f>
        <v>0</v>
      </c>
      <c r="FQ225" s="275">
        <f>VLOOKUP(C225,FPT!B:FO,58,0)</f>
        <v>0</v>
      </c>
      <c r="FR225" t="str">
        <f t="shared" si="394"/>
        <v/>
      </c>
      <c r="FS225" s="275">
        <f>VLOOKUP(C225,MOVI!C:DT,59,0)</f>
        <v>0</v>
      </c>
      <c r="FT225" s="275">
        <f>VLOOKUP(C225,FPT!B:FR,59,0)</f>
        <v>0</v>
      </c>
      <c r="FU225" t="str">
        <f t="shared" si="395"/>
        <v/>
      </c>
      <c r="FV225" s="275">
        <f>VLOOKUP(C225,MOVI!C:DT,60,0)</f>
        <v>0</v>
      </c>
      <c r="FW225" s="275">
        <f>VLOOKUP(C225,FPT!B:FU,60,0)</f>
        <v>0</v>
      </c>
      <c r="FX225" t="str">
        <f t="shared" si="396"/>
        <v/>
      </c>
      <c r="FY225" s="275">
        <f>VLOOKUP(C225,MOVI!C:DT,61,0)</f>
        <v>0</v>
      </c>
      <c r="FZ225" s="275">
        <f>VLOOKUP(C225,FPT!B:FX,61,0)</f>
        <v>0</v>
      </c>
      <c r="GA225" t="str">
        <f t="shared" si="397"/>
        <v/>
      </c>
      <c r="GB225" s="275">
        <f>VLOOKUP(C225,MOVI!C:DT,62,0)</f>
        <v>100000</v>
      </c>
      <c r="GC225" s="275">
        <f>VLOOKUP(C225,FPT!B:GA,62,0)</f>
        <v>100000</v>
      </c>
      <c r="GD225" t="str">
        <f t="shared" si="398"/>
        <v/>
      </c>
      <c r="GE225" s="275">
        <f>VLOOKUP(C225,MOVI!C:DT,63,0)</f>
        <v>0</v>
      </c>
      <c r="GF225" s="275">
        <f>VLOOKUP(C225,FPT!B:GD,63,0)</f>
        <v>0</v>
      </c>
      <c r="GG225" t="str">
        <f t="shared" si="399"/>
        <v/>
      </c>
      <c r="GH225" s="275">
        <f>VLOOKUP(C225,MOVI!C:DT,64,0)</f>
        <v>0</v>
      </c>
      <c r="GI225" s="275">
        <f>VLOOKUP(C225,FPT!B:GG,64,0)</f>
        <v>0</v>
      </c>
      <c r="GJ225" t="str">
        <f t="shared" si="400"/>
        <v/>
      </c>
      <c r="GK225" s="275">
        <f>VLOOKUP(C225,MOVI!C:DT,65,0)</f>
        <v>0</v>
      </c>
      <c r="GL225" s="275">
        <f>VLOOKUP(C225,FPT!B:GJ,65,0)</f>
        <v>0</v>
      </c>
      <c r="GM225" t="str">
        <f t="shared" si="401"/>
        <v/>
      </c>
      <c r="GN225" s="275">
        <f>VLOOKUP(C225,MOVI!C:DT,66,0)</f>
        <v>0</v>
      </c>
      <c r="GO225" s="275">
        <f>VLOOKUP(C225,FPT!B:GM,66,0)</f>
        <v>0</v>
      </c>
      <c r="GP225" t="str">
        <f t="shared" si="402"/>
        <v/>
      </c>
      <c r="GQ225" s="275">
        <f>VLOOKUP(C225,MOVI!C:DT,67,0)</f>
        <v>0</v>
      </c>
      <c r="GR225" s="275">
        <f>VLOOKUP(C225,FPT!B:GP,67,0)</f>
        <v>0</v>
      </c>
      <c r="GS225" t="str">
        <f t="shared" si="403"/>
        <v/>
      </c>
      <c r="GT225" s="275">
        <f>VLOOKUP(C225,MOVI!C:DT,68,0)</f>
        <v>0</v>
      </c>
      <c r="GU225" s="275">
        <f>VLOOKUP(C225,FPT!B:GS,68,0)</f>
        <v>0</v>
      </c>
      <c r="GV225" t="str">
        <f t="shared" si="404"/>
        <v/>
      </c>
      <c r="GW225" s="275">
        <f>VLOOKUP(C225,MOVI!C:DT,69,0)</f>
        <v>0</v>
      </c>
      <c r="GX225" s="275">
        <f>VLOOKUP(C225,FPT!B:GV,69,0)</f>
        <v>0</v>
      </c>
      <c r="GY225" t="str">
        <f t="shared" si="405"/>
        <v/>
      </c>
      <c r="GZ225" s="275">
        <f>VLOOKUP(C225,MOVI!C:DT,70,0)</f>
        <v>495539</v>
      </c>
      <c r="HA225" s="275">
        <f>VLOOKUP(C225,FPT!B:GY,70,0)</f>
        <v>495539</v>
      </c>
      <c r="HB225" t="str">
        <f t="shared" si="406"/>
        <v/>
      </c>
      <c r="HC225" s="275">
        <f>VLOOKUP(C225,MOVI!C:DT,71,0)</f>
        <v>4480346</v>
      </c>
      <c r="HD225" s="275">
        <f>ROUND(VLOOKUP(C225,FPT!B:HB,71,0),0)</f>
        <v>4480346</v>
      </c>
      <c r="HE225" t="str">
        <f t="shared" si="407"/>
        <v/>
      </c>
      <c r="HF225" s="275">
        <f>ROUND(VLOOKUP(C225,MOVI!C:DT,72,0),0)</f>
        <v>0</v>
      </c>
      <c r="HG225" s="275">
        <f>ROUND(VLOOKUP(C225,FPT!B:HE,72,0),0)</f>
        <v>0</v>
      </c>
      <c r="HH225" t="str">
        <f t="shared" si="408"/>
        <v/>
      </c>
      <c r="HI225" s="275">
        <f>VLOOKUP(C225,MOVI!C:DT,73,0)</f>
        <v>0</v>
      </c>
      <c r="HJ225" s="275">
        <f>VLOOKUP(C225,FPT!B:HH,73,0)</f>
        <v>0</v>
      </c>
      <c r="HK225" t="str">
        <f t="shared" si="409"/>
        <v/>
      </c>
      <c r="HL225" s="275">
        <f>VLOOKUP(C225,MOVI!C:DT,74,0)</f>
        <v>519423</v>
      </c>
      <c r="HM225" s="275">
        <f>VLOOKUP(C225,FPT!B:HK,74,0)</f>
        <v>519423</v>
      </c>
      <c r="HN225" t="str">
        <f t="shared" si="410"/>
        <v/>
      </c>
      <c r="HO225" s="275">
        <f>VLOOKUP(C225,MOVI!C:DT,75,0)</f>
        <v>11000000</v>
      </c>
      <c r="HP225" s="275">
        <f>VLOOKUP(C225,FPT!B:HN,75,0)</f>
        <v>11000000</v>
      </c>
      <c r="HQ225" t="str">
        <f t="shared" si="411"/>
        <v/>
      </c>
      <c r="HR225" s="275">
        <f>VLOOKUP(C225,MOVI!C:DT,76,0)</f>
        <v>0</v>
      </c>
      <c r="HS225" s="275">
        <f>VLOOKUP(C225,FPT!B:HQ,76,0)</f>
        <v>0</v>
      </c>
      <c r="HT225" t="str">
        <f t="shared" si="412"/>
        <v/>
      </c>
      <c r="HU225" s="275">
        <f>VLOOKUP(C225,MOVI!C:DT,77,0)</f>
        <v>0</v>
      </c>
      <c r="HV225" s="275">
        <f>VLOOKUP(C225,FPT!B:HT,77,0)</f>
        <v>0</v>
      </c>
      <c r="HW225" t="str">
        <f t="shared" si="413"/>
        <v/>
      </c>
      <c r="HX225" s="274">
        <f>VLOOKUP(C225,MOVI!C:CB,78,0)</f>
        <v>400000</v>
      </c>
      <c r="HY225" s="261">
        <f>VLOOKUP(C225,FPT!$B:$CA,78,0)</f>
        <v>400000</v>
      </c>
      <c r="HZ225" t="str">
        <f t="shared" si="414"/>
        <v/>
      </c>
      <c r="IA225" s="275">
        <f>VLOOKUP(C225,MOVI!C:CD,79,0)</f>
        <v>50000</v>
      </c>
      <c r="IB225" s="275">
        <f>VLOOKUP(C225,FPT!B:HZ,79,0)</f>
        <v>50000</v>
      </c>
      <c r="IC225" t="str">
        <f t="shared" si="415"/>
        <v/>
      </c>
      <c r="ID225" s="275">
        <f>VLOOKUP(C225,MOVI!C:CD,80,0)</f>
        <v>75000</v>
      </c>
      <c r="IE225" s="275">
        <f>VLOOKUP(C225,FPT!B:IC,80,0)</f>
        <v>75000</v>
      </c>
      <c r="IF225" t="str">
        <f t="shared" si="416"/>
        <v/>
      </c>
      <c r="IG225" s="275">
        <f>VLOOKUP(C225,MOVI!C:DT,81,0)</f>
        <v>0</v>
      </c>
      <c r="IH225" s="275">
        <f>VLOOKUP(C225,FPT!B:IF,81,0)</f>
        <v>0</v>
      </c>
      <c r="II225" t="str">
        <f t="shared" si="417"/>
        <v/>
      </c>
      <c r="IJ225" s="275">
        <f>VLOOKUP(C225,MOVI!C:DT,82,0)</f>
        <v>525000</v>
      </c>
      <c r="IK225" s="275">
        <f>VLOOKUP(C225,FPT!B:II,82,0)</f>
        <v>525000</v>
      </c>
      <c r="IL225" t="str">
        <f t="shared" si="418"/>
        <v/>
      </c>
      <c r="IM225" s="275">
        <f>ROUND(VLOOKUP(C225,MOVI!C:DT,83,0),0)</f>
        <v>12044423</v>
      </c>
      <c r="IN225" s="275">
        <f>ROUND(VLOOKUP(C225,FPT!B:IL,83,0),0)</f>
        <v>12044423</v>
      </c>
      <c r="IO225" t="str">
        <f t="shared" si="419"/>
        <v/>
      </c>
      <c r="IP225" s="275">
        <f>VLOOKUP(C225,MOVI!C:DT,84,0)</f>
        <v>0</v>
      </c>
      <c r="IQ225" s="275">
        <f>VLOOKUP(C225,FPT!B:IO,84,0)</f>
        <v>0</v>
      </c>
      <c r="IR225" t="str">
        <f t="shared" si="420"/>
        <v/>
      </c>
      <c r="IS225" s="275">
        <f>ROUND(VLOOKUP(C225,MOVI!C:DT,85,0),0)</f>
        <v>0</v>
      </c>
      <c r="IT225" s="275">
        <f>ROUND(VLOOKUP(C225,FPT!B:IR,85,0),0)</f>
        <v>0</v>
      </c>
      <c r="IU225" t="str">
        <f t="shared" si="421"/>
        <v/>
      </c>
      <c r="IV225" s="275">
        <f>VLOOKUP(C225,MOVI!C:DT,86,0)</f>
        <v>0</v>
      </c>
      <c r="IW225" s="275">
        <f>VLOOKUP(C225,FPT!B:IU,86,0)</f>
        <v>0</v>
      </c>
      <c r="IX225" t="str">
        <f t="shared" si="422"/>
        <v/>
      </c>
      <c r="IY225" s="275">
        <f>ROUND(VLOOKUP(C225,MOVI!C:DT,87,0),0)</f>
        <v>0</v>
      </c>
      <c r="IZ225" s="275">
        <f>ROUND(VLOOKUP(C225,FPT!B:IX,87,0),0)</f>
        <v>0</v>
      </c>
      <c r="JA225" t="str">
        <f t="shared" si="423"/>
        <v/>
      </c>
      <c r="JB225" s="275">
        <f>VLOOKUP(C225,MOVI!C:DT,88,0)</f>
        <v>0</v>
      </c>
      <c r="JC225" s="275">
        <f>VLOOKUP(C225,FPT!B:JA,88,0)</f>
        <v>0</v>
      </c>
      <c r="JD225" t="str">
        <f t="shared" si="424"/>
        <v/>
      </c>
      <c r="JE225" s="275">
        <f>VLOOKUP(C225,MOVI!C:DT,89,0)</f>
        <v>0</v>
      </c>
      <c r="JF225" s="275">
        <f>VLOOKUP(C225,FPT!B:JD,89,0)</f>
        <v>0</v>
      </c>
      <c r="JG225" t="str">
        <f t="shared" si="425"/>
        <v/>
      </c>
      <c r="JH225" s="275">
        <f>VLOOKUP(C225,MOVI!C:DT,90,0)</f>
        <v>0</v>
      </c>
      <c r="JI225" s="275">
        <f>VLOOKUP(C225,FPT!B:JG,90,0)</f>
        <v>0</v>
      </c>
      <c r="JJ225" t="str">
        <f t="shared" si="426"/>
        <v/>
      </c>
      <c r="JK225" s="275">
        <f>VLOOKUP(C225,MOVI!C:DT,91,0)</f>
        <v>0</v>
      </c>
      <c r="JL225" s="275">
        <f>VLOOKUP(C225,FPT!B:JJ,91,0)</f>
        <v>0</v>
      </c>
      <c r="JM225" t="str">
        <f t="shared" si="427"/>
        <v/>
      </c>
      <c r="JN225" s="275">
        <f>VLOOKUP(C225,MOVI!C:DT,92,0)</f>
        <v>0</v>
      </c>
      <c r="JO225" s="275">
        <f>VLOOKUP(C225,FPT!B:JM,92,0)</f>
        <v>0</v>
      </c>
      <c r="JP225" t="str">
        <f t="shared" si="428"/>
        <v/>
      </c>
      <c r="JQ225" s="275">
        <f>VLOOKUP(C225,MOVI!C:DT,93,0)</f>
        <v>0</v>
      </c>
      <c r="JR225" s="275">
        <f>VLOOKUP(C225,FPT!B:JP,93,0)</f>
        <v>0</v>
      </c>
      <c r="JS225" t="str">
        <f t="shared" si="429"/>
        <v/>
      </c>
      <c r="JT225" s="275">
        <f>VLOOKUP(C225,MOVI!C:DT,94,0)</f>
        <v>0</v>
      </c>
      <c r="JU225" s="275">
        <f>VLOOKUP(C225,FPT!B:JS,94,0)</f>
        <v>0</v>
      </c>
      <c r="JV225" t="str">
        <f t="shared" si="430"/>
        <v/>
      </c>
      <c r="JW225" s="275">
        <f>VLOOKUP(C225,MOVI!C:DT,95,0)</f>
        <v>3955346</v>
      </c>
      <c r="JX225" s="275">
        <f>VLOOKUP(C225,FPT!B:JV,95,0)</f>
        <v>3955346</v>
      </c>
      <c r="JY225" t="str">
        <f t="shared" si="431"/>
        <v/>
      </c>
      <c r="JZ225" s="275">
        <f>VLOOKUP(C225,MOVI!C:DT,96,0)</f>
        <v>0</v>
      </c>
      <c r="KA225" s="275">
        <f>VLOOKUP(C225,FPT!B:JY,96,0)</f>
        <v>0</v>
      </c>
      <c r="KB225" t="str">
        <f t="shared" si="432"/>
        <v/>
      </c>
      <c r="KC225" s="275">
        <f>VLOOKUP(C225,MOVI!C:DT,97,0)</f>
        <v>3955346</v>
      </c>
      <c r="KD225" s="275">
        <f>VLOOKUP(C225,FPT!B:KB,97,0)</f>
        <v>3955346</v>
      </c>
      <c r="KE225" t="str">
        <f t="shared" si="433"/>
        <v/>
      </c>
      <c r="KF225" s="275">
        <f>VLOOKUP(C225,MOVI!C:DT,98,0)</f>
        <v>850000.00000000012</v>
      </c>
      <c r="KG225" s="275">
        <f>VLOOKUP(C225,FPT!B:KE,98,0)</f>
        <v>850000</v>
      </c>
      <c r="KH225" t="str">
        <f t="shared" si="434"/>
        <v/>
      </c>
      <c r="KI225" s="275">
        <f>VLOOKUP(C225,MOVI!C:DT,99,0)</f>
        <v>0</v>
      </c>
      <c r="KJ225" s="275">
        <f>VLOOKUP(C225,FPT!B:KH,99,0)</f>
        <v>0</v>
      </c>
      <c r="KK225" t="str">
        <f t="shared" si="435"/>
        <v/>
      </c>
      <c r="KL225" s="275">
        <f>VLOOKUP(C225,MOVI!C:DT,100,0)</f>
        <v>150000</v>
      </c>
      <c r="KM225" s="275">
        <f>VLOOKUP(C225,FPT!B:KK,100,0)</f>
        <v>150000</v>
      </c>
      <c r="KN225" t="str">
        <f t="shared" si="436"/>
        <v/>
      </c>
      <c r="KO225" s="275">
        <f>VLOOKUP(C225,MOVI!C:DT,101,0)</f>
        <v>0</v>
      </c>
      <c r="KP225" s="275">
        <f>VLOOKUP(C225,FPT!B:KN,101,0)</f>
        <v>0</v>
      </c>
      <c r="KQ225" t="str">
        <f t="shared" si="437"/>
        <v/>
      </c>
      <c r="KR225" s="275">
        <f>VLOOKUP(C225,MOVI!C:DT,102,0)</f>
        <v>0</v>
      </c>
      <c r="KS225" s="275">
        <f>VLOOKUP(C225,FPT!B:KQ,102,0)</f>
        <v>0</v>
      </c>
      <c r="KT225" t="str">
        <f t="shared" si="438"/>
        <v/>
      </c>
      <c r="KU225" s="275">
        <f>VLOOKUP(C225,MOVI!C:DT,103,0)</f>
        <v>1000000.0000000001</v>
      </c>
      <c r="KV225" s="275">
        <f>VLOOKUP(C225,FPT!B:KT,103,0)</f>
        <v>1000000</v>
      </c>
      <c r="KW225" t="str">
        <f t="shared" si="439"/>
        <v/>
      </c>
      <c r="KX225" s="275">
        <f>VLOOKUP(C225,MOVI!C:DT,104,0)</f>
        <v>1525000</v>
      </c>
      <c r="KY225" s="275">
        <f>VLOOKUP(C225,FPT!B:KW,104,0)</f>
        <v>1525000</v>
      </c>
      <c r="KZ225" t="str">
        <f t="shared" si="440"/>
        <v/>
      </c>
      <c r="LA225" s="275">
        <f>VLOOKUP(C225,MOVI!C:DT,105,0)</f>
        <v>100000</v>
      </c>
      <c r="LB225" s="275">
        <f>VLOOKUP(C225,FPT!B:KZ,105,0)</f>
        <v>100000</v>
      </c>
      <c r="LC225" t="str">
        <f t="shared" si="441"/>
        <v/>
      </c>
      <c r="LD225" s="275">
        <f>VLOOKUP(C225,MOVI!C:DT,106,0)</f>
        <v>5580346</v>
      </c>
      <c r="LE225" s="275">
        <f>VLOOKUP(C225,FPT!B:LC,106,0)</f>
        <v>5580346</v>
      </c>
      <c r="LF225" t="str">
        <f t="shared" si="442"/>
        <v/>
      </c>
      <c r="LG225" s="273">
        <f>VLOOKUP(C225,MOVI!C:DT,107,0)</f>
        <v>0</v>
      </c>
      <c r="LH225" s="273">
        <f>VLOOKUP(C225,FPT!B:LF,107,0)</f>
        <v>0</v>
      </c>
      <c r="LI225" t="str">
        <f t="shared" si="443"/>
        <v/>
      </c>
      <c r="LJ225" t="str">
        <f>VLOOKUP(C225,MOVI!C:DV,108,0)</f>
        <v>MoviSouthSales</v>
      </c>
      <c r="LK225" s="252" t="str">
        <f>VLOOKUP(C225,FPT!B:LI,108,0)</f>
        <v>MoviSouthSales</v>
      </c>
      <c r="LL225" t="str">
        <f t="shared" si="444"/>
        <v/>
      </c>
      <c r="LM225" s="275">
        <f>ROUND(VLOOKUP(C225,MOVI!C:DV,109,0),0)</f>
        <v>416667</v>
      </c>
      <c r="LN225" s="275">
        <f>ROUND(VLOOKUP(C225,FPT!B:LL,109,0),0)</f>
        <v>416667</v>
      </c>
      <c r="LO225" t="str">
        <f t="shared" si="445"/>
        <v/>
      </c>
      <c r="LP225" t="str">
        <f>VLOOKUP(C225,MOVI!C:DV,110,0)</f>
        <v>HO</v>
      </c>
      <c r="LQ225" s="247" t="str">
        <f>VLOOKUP(C225,FPT!B:LO,110,0)</f>
        <v>HO</v>
      </c>
      <c r="LR225" t="str">
        <f t="shared" si="446"/>
        <v/>
      </c>
      <c r="LS225">
        <f>MOVI!DI220</f>
        <v>15</v>
      </c>
      <c r="LV225">
        <f>MOVI!DJ220</f>
        <v>0</v>
      </c>
      <c r="LW225">
        <f>MOVI!DK220</f>
        <v>7</v>
      </c>
      <c r="LX225">
        <f>MOVI!DL220</f>
        <v>0</v>
      </c>
      <c r="LY225">
        <f>MOVI!DM220</f>
        <v>0</v>
      </c>
      <c r="LZ225">
        <f>MOVI!DN220</f>
        <v>0</v>
      </c>
      <c r="MA225">
        <f>MOVI!DO220</f>
        <v>0</v>
      </c>
      <c r="MB225" t="str">
        <f>MOVI!DP220</f>
        <v>HO</v>
      </c>
      <c r="MC225">
        <f>MOVI!DQ220</f>
        <v>0</v>
      </c>
      <c r="MD225">
        <f>MOVI!DR220</f>
        <v>0</v>
      </c>
      <c r="ME225" t="str">
        <f>VLOOKUP(C225,MOVI!C:DV,121,0)</f>
        <v>Group 1</v>
      </c>
      <c r="MF225" s="252" t="str">
        <f>VLOOKUP(C225,FPT!B:MD,111,0)</f>
        <v>Group 1</v>
      </c>
      <c r="MG225" t="str">
        <f t="shared" si="339"/>
        <v/>
      </c>
      <c r="MH225" t="str">
        <f>VLOOKUP(C225,MOVI!C:DT,122,0)</f>
        <v>MoviSouthGroup 1</v>
      </c>
      <c r="MI225" s="252" t="str">
        <f>VLOOKUP(C225,FPT!B:DS,112,0)</f>
        <v>MoviSouthGroup 1</v>
      </c>
      <c r="MJ225" t="str">
        <f t="shared" si="447"/>
        <v/>
      </c>
    </row>
    <row r="226" spans="1:348" x14ac:dyDescent="0.25">
      <c r="A226">
        <v>218</v>
      </c>
      <c r="B226" s="48">
        <v>6214</v>
      </c>
      <c r="C226" s="271" t="s">
        <v>1127</v>
      </c>
      <c r="D226" t="str">
        <f>VLOOKUP(C226,MOVI!C:D,2,0)</f>
        <v>Võ Ngọc Hà</v>
      </c>
      <c r="E226" t="str">
        <f>VLOOKUP(C226,FPT!B:C,2,0)</f>
        <v>Võ Ngọc Hà</v>
      </c>
      <c r="F226" t="str">
        <f t="shared" si="340"/>
        <v/>
      </c>
      <c r="G226" t="str">
        <f>VLOOKUP(C226,MOVI!C:E,3,0)</f>
        <v>Sales</v>
      </c>
      <c r="H226" t="str">
        <f>VLOOKUP(C226,FPT!B:F,3,0)</f>
        <v>Sales</v>
      </c>
      <c r="I226" t="str">
        <f t="shared" si="341"/>
        <v/>
      </c>
      <c r="J226" t="str">
        <f>VLOOKUP(C226,MOVI!C:H,4,0)</f>
        <v>Telesales</v>
      </c>
      <c r="K226" t="str">
        <f>VLOOKUP(C226,FPT!B:I,4,0)</f>
        <v>Telesales</v>
      </c>
      <c r="L226" t="str">
        <f t="shared" si="342"/>
        <v/>
      </c>
      <c r="M226" t="str">
        <f>VLOOKUP(C226,MOVI!C:DT,5,0)</f>
        <v>Associate</v>
      </c>
      <c r="N226" t="str">
        <f>VLOOKUP(C226,FPT!B:L,5,0)</f>
        <v>Associate</v>
      </c>
      <c r="O226" t="str">
        <f t="shared" si="343"/>
        <v/>
      </c>
      <c r="P226" t="str">
        <f>VLOOKUP(C226,MOVI!C:DT,6,0)</f>
        <v>Telesales</v>
      </c>
      <c r="Q226" t="str">
        <f>VLOOKUP(C226,FPT!B:O,6,0)</f>
        <v>Telesales</v>
      </c>
      <c r="R226" t="str">
        <f t="shared" si="344"/>
        <v/>
      </c>
      <c r="S226" t="str">
        <f>VLOOKUP(C226,MOVI!C:DT,7,0)</f>
        <v>South</v>
      </c>
      <c r="T226" t="str">
        <f>VLOOKUP(C226,FPT!B:R,7,0)</f>
        <v>South</v>
      </c>
      <c r="U226" t="str">
        <f t="shared" si="345"/>
        <v/>
      </c>
      <c r="V226" t="str">
        <f>VLOOKUP(C226,MOVI!C:DT,8,0)</f>
        <v>Movi</v>
      </c>
      <c r="W226" t="str">
        <f>VLOOKUP(C226,FPT!B:U,8,0)</f>
        <v>Movi</v>
      </c>
      <c r="X226" t="str">
        <f t="shared" si="346"/>
        <v/>
      </c>
      <c r="Y226" t="str">
        <f>VLOOKUP(C226,MOVI!C:DT,9,0)</f>
        <v>Full-time</v>
      </c>
      <c r="Z226" t="str">
        <f>VLOOKUP(C226,FPT!B:X,9,0)</f>
        <v>Full-time</v>
      </c>
      <c r="AA226" t="str">
        <f t="shared" si="347"/>
        <v/>
      </c>
      <c r="AB226" t="str">
        <f>VLOOKUP(C226,MOVI!C:DT,10,0)</f>
        <v>Leaving</v>
      </c>
      <c r="AC226" t="str">
        <f>VLOOKUP(C226,FPT!B:AA,10,0)</f>
        <v>Leaving</v>
      </c>
      <c r="AD226" t="str">
        <f t="shared" si="348"/>
        <v/>
      </c>
      <c r="AE226" s="247">
        <f>VLOOKUP(C226,MOVI!C:DT,11,0)</f>
        <v>44495</v>
      </c>
      <c r="AF226" s="247">
        <f>VLOOKUP(C226,FPT!B:AD,11,0)</f>
        <v>44495</v>
      </c>
      <c r="AG226" t="str">
        <f t="shared" si="349"/>
        <v/>
      </c>
      <c r="AH226" s="260" t="str">
        <f>VLOOKUP(C226,MOVI!C:DT,12,0)</f>
        <v/>
      </c>
      <c r="AI226" s="260"/>
      <c r="AJ226" t="str">
        <f t="shared" si="449"/>
        <v/>
      </c>
      <c r="AK226">
        <f>VLOOKUP(C226,MOVI!C:DT,13,0)</f>
        <v>0</v>
      </c>
      <c r="AL226" s="247">
        <f>VLOOKUP(C226,FPT!B:AJ,13,0)</f>
        <v>0</v>
      </c>
      <c r="AM226" t="str">
        <f t="shared" si="448"/>
        <v/>
      </c>
      <c r="AN226" s="247">
        <f>VLOOKUP(C226,MOVI!C:DT,14,0)</f>
        <v>44556</v>
      </c>
      <c r="AO226" s="247">
        <f>VLOOKUP(C226,FPT!B:AM,14,0)</f>
        <v>44556</v>
      </c>
      <c r="AP226" t="str">
        <f t="shared" si="350"/>
        <v/>
      </c>
      <c r="AQ226" t="str">
        <f>VLOOKUP(C226,MOVI!C:DT,15,0)</f>
        <v>JO</v>
      </c>
      <c r="AR226" s="247" t="str">
        <f>VLOOKUP(C226,FPT!B:AP,15,0)</f>
        <v>JO</v>
      </c>
      <c r="AS226" t="str">
        <f t="shared" si="351"/>
        <v/>
      </c>
      <c r="AT226" s="282">
        <f>VLOOKUP(C226,MOVI!C:DT,16,0)</f>
        <v>0.1</v>
      </c>
      <c r="AU226" s="247" t="str">
        <f>VLOOKUP(C226,FPT!B:AS,16,0)</f>
        <v>10%</v>
      </c>
      <c r="AV226" t="str">
        <f t="shared" si="352"/>
        <v>Lệch</v>
      </c>
      <c r="AW226" t="str">
        <f>VLOOKUP(C226,MOVI!C:DT,17,0)</f>
        <v>L</v>
      </c>
      <c r="AX226" s="247" t="str">
        <f>VLOOKUP(C226,FPT!B:AV,17,0)</f>
        <v>L</v>
      </c>
      <c r="AY226" t="str">
        <f t="shared" si="353"/>
        <v/>
      </c>
      <c r="AZ226">
        <f>VLOOKUP(C226,MOVI!C:DT,18,0)</f>
        <v>0</v>
      </c>
      <c r="BA226" s="247">
        <f>VLOOKUP(C226,FPT!B:AY,18,0)</f>
        <v>0</v>
      </c>
      <c r="BB226" t="str">
        <f t="shared" si="354"/>
        <v/>
      </c>
      <c r="BC226" s="275">
        <f>VLOOKUP(C226,MOVI!C:DT,19,0)</f>
        <v>5000000</v>
      </c>
      <c r="BD226" s="275">
        <f>VLOOKUP(C226,FPT!B:BB,19,0)</f>
        <v>5000000</v>
      </c>
      <c r="BE226" t="str">
        <f t="shared" si="355"/>
        <v/>
      </c>
      <c r="BF226">
        <f>VLOOKUP(C226,MOVI!C:DT,20,0)</f>
        <v>0</v>
      </c>
      <c r="BG226" s="252">
        <f>VLOOKUP(C226,FPT!B:BE,20,0)</f>
        <v>0</v>
      </c>
      <c r="BH226" t="str">
        <f t="shared" si="356"/>
        <v/>
      </c>
      <c r="BI226" s="275">
        <f>VLOOKUP(C226,MOVI!C:DT,21,0)</f>
        <v>5000000</v>
      </c>
      <c r="BJ226" s="275">
        <f>VLOOKUP(C226,FPT!B:BH,21,0)</f>
        <v>5000000</v>
      </c>
      <c r="BK226" t="str">
        <f t="shared" si="357"/>
        <v/>
      </c>
      <c r="BL226" s="275">
        <f>VLOOKUP(C226,MOVI!C:DT,22,0)</f>
        <v>0</v>
      </c>
      <c r="BM226" s="275">
        <f>VLOOKUP(C226,FPT!B:BK,22,0)</f>
        <v>0</v>
      </c>
      <c r="BN226" t="str">
        <f t="shared" si="358"/>
        <v/>
      </c>
      <c r="BO226" s="275">
        <f>VLOOKUP(C226,MOVI!C:DT,23,0)</f>
        <v>0</v>
      </c>
      <c r="BP226" s="275">
        <f>VLOOKUP(C226,FPT!B:BN,23,0)</f>
        <v>0</v>
      </c>
      <c r="BQ226" t="str">
        <f t="shared" si="359"/>
        <v/>
      </c>
      <c r="BR226" s="275">
        <f>VLOOKUP(C226,MOVI!C:DT,24,0)</f>
        <v>0</v>
      </c>
      <c r="BS226" s="275">
        <f>VLOOKUP(C226,FPT!B:BQ,24,0)</f>
        <v>0</v>
      </c>
      <c r="BT226" t="str">
        <f t="shared" si="360"/>
        <v/>
      </c>
      <c r="BU226" s="275">
        <f>VLOOKUP(C226,MOVI!C:DT,25,0)</f>
        <v>0</v>
      </c>
      <c r="BV226" s="275">
        <f>VLOOKUP(C226,FPT!B:BT,25,0)</f>
        <v>0</v>
      </c>
      <c r="BW226" t="str">
        <f t="shared" si="361"/>
        <v/>
      </c>
      <c r="BX226" s="275">
        <f>VLOOKUP(C226,MOVI!C:DT,26,0)</f>
        <v>0</v>
      </c>
      <c r="BY226" s="275">
        <f>VLOOKUP(C226,FPT!B:BW,26,0)</f>
        <v>0</v>
      </c>
      <c r="BZ226" t="str">
        <f t="shared" si="362"/>
        <v/>
      </c>
      <c r="CA226" s="275">
        <f>VLOOKUP(C226,MOVI!C:DT,27,0)</f>
        <v>730000</v>
      </c>
      <c r="CB226" s="275">
        <f>VLOOKUP(C226,FPT!B:BZ,27,0)</f>
        <v>730000</v>
      </c>
      <c r="CC226" t="str">
        <f t="shared" si="363"/>
        <v/>
      </c>
      <c r="CD226" s="275">
        <f>VLOOKUP(C226,MOVI!C:DT,28,0)</f>
        <v>730000</v>
      </c>
      <c r="CE226" s="275">
        <f>VLOOKUP(C226,FPT!B:CC,28,0)</f>
        <v>730000</v>
      </c>
      <c r="CF226" t="str">
        <f t="shared" si="364"/>
        <v/>
      </c>
      <c r="CG226" t="str">
        <f>VLOOKUP(C226,MOVI!C:DT,29,0)</f>
        <v>CN</v>
      </c>
      <c r="CH226" s="252" t="str">
        <f>VLOOKUP(C226,FPT!B:CF,29,0)</f>
        <v>CN</v>
      </c>
      <c r="CI226" t="str">
        <f t="shared" si="365"/>
        <v/>
      </c>
      <c r="CJ226">
        <f>VLOOKUP(C226,MOVI!C:DT,30,0)</f>
        <v>26</v>
      </c>
      <c r="CK226" s="252">
        <f>VLOOKUP(C226,FPT!B:CI,30,0)</f>
        <v>26</v>
      </c>
      <c r="CL226" t="str">
        <f t="shared" si="366"/>
        <v/>
      </c>
      <c r="CM226">
        <f>VLOOKUP(C226,MOVI!C:DT,31,0)</f>
        <v>17</v>
      </c>
      <c r="CN226" s="252">
        <f>VLOOKUP(C226,FPT!B:CL,31,0)</f>
        <v>17</v>
      </c>
      <c r="CO226" t="str">
        <f t="shared" si="367"/>
        <v/>
      </c>
      <c r="CP226" s="275">
        <f>VLOOKUP(C226,MOVI!C:DT,32,0)</f>
        <v>0</v>
      </c>
      <c r="CQ226" s="275">
        <f>VLOOKUP(C226,FPT!B:CO,32,0)</f>
        <v>0</v>
      </c>
      <c r="CR226" t="str">
        <f t="shared" si="368"/>
        <v/>
      </c>
      <c r="CS226" s="275">
        <f>VLOOKUP(C226,MOVI!C:DT,33,0)</f>
        <v>0</v>
      </c>
      <c r="CT226" s="275">
        <f>VLOOKUP(C226,FPT!B:CR,33,0)</f>
        <v>0</v>
      </c>
      <c r="CU226" t="str">
        <f t="shared" si="369"/>
        <v/>
      </c>
      <c r="CV226" s="275">
        <f>VLOOKUP(C226,MOVI!C:DT,34,0)</f>
        <v>0</v>
      </c>
      <c r="CW226" s="275">
        <f>VLOOKUP(C226,FPT!B:CU,34,0)</f>
        <v>0</v>
      </c>
      <c r="CX226" t="str">
        <f t="shared" si="370"/>
        <v/>
      </c>
      <c r="CY226" s="275">
        <f>VLOOKUP(C226,MOVI!C:DT,35,0)</f>
        <v>17</v>
      </c>
      <c r="CZ226" s="275">
        <f>VLOOKUP(C226,FPT!B:CX,35,0)</f>
        <v>17</v>
      </c>
      <c r="DA226" t="str">
        <f t="shared" si="371"/>
        <v/>
      </c>
      <c r="DB226" s="275">
        <f>VLOOKUP(C226,MOVI!C:DT,36,0)</f>
        <v>0</v>
      </c>
      <c r="DC226" s="275">
        <f>VLOOKUP(C226,FPT!B:DA,36,0)</f>
        <v>0</v>
      </c>
      <c r="DD226" t="str">
        <f t="shared" si="372"/>
        <v/>
      </c>
      <c r="DE226" s="275">
        <f>VLOOKUP(C226,MOVI!C:DT,37,0)</f>
        <v>0</v>
      </c>
      <c r="DF226" s="275">
        <f>VLOOKUP(C226,FPT!B:DD,37,0)</f>
        <v>0</v>
      </c>
      <c r="DG226" t="str">
        <f t="shared" si="373"/>
        <v/>
      </c>
      <c r="DH226" s="275">
        <f>VLOOKUP(C226,MOVI!C:DT,38,0)</f>
        <v>0</v>
      </c>
      <c r="DI226" s="275">
        <f>VLOOKUP(C226,FPT!B:DG,38,0)</f>
        <v>0</v>
      </c>
      <c r="DJ226" t="str">
        <f t="shared" si="374"/>
        <v/>
      </c>
      <c r="DK226" s="275">
        <f>VLOOKUP(C226,MOVI!C:DT,39,0)</f>
        <v>0</v>
      </c>
      <c r="DL226" s="275">
        <f>VLOOKUP(C226,FPT!B:DJ,39,0)</f>
        <v>0</v>
      </c>
      <c r="DM226" t="str">
        <f t="shared" si="375"/>
        <v/>
      </c>
      <c r="DN226" s="275">
        <f>VLOOKUP(C226,MOVI!C:DT,40,0)</f>
        <v>0</v>
      </c>
      <c r="DO226" s="275">
        <f>VLOOKUP(C226,FPT!B:DM,40,0)</f>
        <v>0</v>
      </c>
      <c r="DP226" t="str">
        <f t="shared" si="376"/>
        <v/>
      </c>
      <c r="DQ226" s="275">
        <f>VLOOKUP(C226,MOVI!C:DT,41,0)</f>
        <v>0</v>
      </c>
      <c r="DR226" s="275">
        <f>VLOOKUP(C226,FPT!B:DP,41,0)</f>
        <v>0</v>
      </c>
      <c r="DS226" t="str">
        <f t="shared" si="377"/>
        <v/>
      </c>
      <c r="DT226" s="275">
        <f>VLOOKUP(C226,MOVI!C:DT,42,0)</f>
        <v>3269231</v>
      </c>
      <c r="DU226" s="275">
        <f>ROUND(VLOOKUP(C226,FPT!B:DS,42,0),0)</f>
        <v>3269231</v>
      </c>
      <c r="DV226" t="str">
        <f t="shared" si="378"/>
        <v/>
      </c>
      <c r="DW226" s="275">
        <f>VLOOKUP(C226,MOVI!C:DT,43,0)</f>
        <v>0</v>
      </c>
      <c r="DX226" s="275">
        <f>VLOOKUP(C226,FPT!B:DV,43,0)</f>
        <v>0</v>
      </c>
      <c r="DY226" t="str">
        <f t="shared" si="379"/>
        <v/>
      </c>
      <c r="DZ226" s="275">
        <f>VLOOKUP(C226,MOVI!C:DT,44,0)</f>
        <v>0</v>
      </c>
      <c r="EA226" s="275">
        <f>VLOOKUP(C226,FPT!B:DY,44,0)</f>
        <v>0</v>
      </c>
      <c r="EB226" t="str">
        <f t="shared" si="380"/>
        <v/>
      </c>
      <c r="EC226" s="275">
        <f>VLOOKUP(C226,MOVI!C:DT,45,0)</f>
        <v>3269231</v>
      </c>
      <c r="ED226" s="275">
        <f>ROUND(VLOOKUP(C226,FPT!B:EB,45,0),0)</f>
        <v>3269231</v>
      </c>
      <c r="EE226" t="str">
        <f t="shared" si="381"/>
        <v/>
      </c>
      <c r="EF226" s="275">
        <f>VLOOKUP(C226,MOVI!C:DT,46,0)</f>
        <v>0</v>
      </c>
      <c r="EG226" s="275">
        <f>VLOOKUP(C226,FPT!B:EE,46,0)</f>
        <v>0</v>
      </c>
      <c r="EH226" t="str">
        <f t="shared" si="382"/>
        <v/>
      </c>
      <c r="EI226" s="275">
        <f>VLOOKUP(C226,MOVI!C:DT,47,0)</f>
        <v>0</v>
      </c>
      <c r="EJ226" s="275">
        <f>VLOOKUP(C226,FPT!B:EH,47,0)</f>
        <v>0</v>
      </c>
      <c r="EK226" t="str">
        <f t="shared" si="383"/>
        <v/>
      </c>
      <c r="EL226" s="275">
        <f>VLOOKUP(C226,MOVI!C:DT,48,0)</f>
        <v>0</v>
      </c>
      <c r="EM226" s="275">
        <f>VLOOKUP(C226,FPT!B:EK,48,0)</f>
        <v>0</v>
      </c>
      <c r="EN226" t="str">
        <f t="shared" si="384"/>
        <v/>
      </c>
      <c r="EO226" s="275">
        <f>VLOOKUP(C226,MOVI!C:DT,49,0)</f>
        <v>0</v>
      </c>
      <c r="EP226" s="275">
        <f>VLOOKUP(C226,FPT!B:EN,49,0)</f>
        <v>0</v>
      </c>
      <c r="EQ226" t="str">
        <f t="shared" si="385"/>
        <v/>
      </c>
      <c r="ER226" s="275">
        <f>VLOOKUP(C226,MOVI!C:DT,50,0)</f>
        <v>0</v>
      </c>
      <c r="ES226" s="275">
        <f>VLOOKUP(C226,FPT!B:EQ,50,0)</f>
        <v>0</v>
      </c>
      <c r="ET226" t="str">
        <f t="shared" si="386"/>
        <v/>
      </c>
      <c r="EU226" s="275">
        <f>VLOOKUP(C226,MOVI!C:DT,51,0)</f>
        <v>0</v>
      </c>
      <c r="EV226" s="275">
        <f>VLOOKUP(C226,FPT!B:ET,51,0)</f>
        <v>0</v>
      </c>
      <c r="EW226" t="str">
        <f t="shared" si="387"/>
        <v/>
      </c>
      <c r="EX226" s="275">
        <f>VLOOKUP(C226,MOVI!C:DT,52,0)</f>
        <v>0</v>
      </c>
      <c r="EY226" s="275">
        <f>VLOOKUP(C226,FPT!B:EW,52,0)</f>
        <v>0</v>
      </c>
      <c r="EZ226" t="str">
        <f t="shared" si="388"/>
        <v/>
      </c>
      <c r="FA226" s="275">
        <f>VLOOKUP(C226,MOVI!C:DT,53,0)</f>
        <v>0</v>
      </c>
      <c r="FB226" s="275">
        <f>VLOOKUP(C226,FPT!B:EZ,53,0)</f>
        <v>0</v>
      </c>
      <c r="FC226" t="str">
        <f t="shared" si="389"/>
        <v/>
      </c>
      <c r="FD226" s="275">
        <f>VLOOKUP(C226,MOVI!C:DT,54,0)</f>
        <v>0</v>
      </c>
      <c r="FE226" s="275">
        <f>VLOOKUP(C226,FPT!B:FC,54,0)</f>
        <v>0</v>
      </c>
      <c r="FF226" t="str">
        <f t="shared" si="390"/>
        <v/>
      </c>
      <c r="FG226" s="275">
        <f>VLOOKUP(C226,MOVI!C:DT,55,0)</f>
        <v>477308</v>
      </c>
      <c r="FH226" s="275">
        <f>VLOOKUP(C226,FPT!B:FF,55,0)</f>
        <v>477308</v>
      </c>
      <c r="FI226" t="str">
        <f t="shared" si="391"/>
        <v/>
      </c>
      <c r="FJ226" s="275">
        <f>VLOOKUP(C226,MOVI!C:DT,56,0)</f>
        <v>477308</v>
      </c>
      <c r="FK226" s="275">
        <f>VLOOKUP(C226,FPT!B:FI,56,0)</f>
        <v>477308</v>
      </c>
      <c r="FL226" t="str">
        <f t="shared" si="392"/>
        <v/>
      </c>
      <c r="FM226" s="275">
        <f>VLOOKUP(C226,MOVI!C:DT,57,0)</f>
        <v>18773</v>
      </c>
      <c r="FN226" s="275">
        <f>VLOOKUP(C226,FPT!B:FL,57,0)</f>
        <v>18773</v>
      </c>
      <c r="FO226" t="str">
        <f t="shared" si="393"/>
        <v/>
      </c>
      <c r="FP226" s="275">
        <f>VLOOKUP(C226,MOVI!C:DT,58,0)</f>
        <v>0</v>
      </c>
      <c r="FQ226" s="275">
        <f>VLOOKUP(C226,FPT!B:FO,58,0)</f>
        <v>0</v>
      </c>
      <c r="FR226" t="str">
        <f t="shared" si="394"/>
        <v/>
      </c>
      <c r="FS226" s="275">
        <f>VLOOKUP(C226,MOVI!C:DT,59,0)</f>
        <v>0</v>
      </c>
      <c r="FT226" s="275">
        <f>VLOOKUP(C226,FPT!B:FR,59,0)</f>
        <v>0</v>
      </c>
      <c r="FU226" t="str">
        <f t="shared" si="395"/>
        <v/>
      </c>
      <c r="FV226" s="275">
        <f>VLOOKUP(C226,MOVI!C:DT,60,0)</f>
        <v>0</v>
      </c>
      <c r="FW226" s="275">
        <f>VLOOKUP(C226,FPT!B:FU,60,0)</f>
        <v>0</v>
      </c>
      <c r="FX226" t="str">
        <f t="shared" si="396"/>
        <v/>
      </c>
      <c r="FY226" s="275">
        <f>VLOOKUP(C226,MOVI!C:DT,61,0)</f>
        <v>0</v>
      </c>
      <c r="FZ226" s="275">
        <f>VLOOKUP(C226,FPT!B:FX,61,0)</f>
        <v>0</v>
      </c>
      <c r="GA226" t="str">
        <f t="shared" si="397"/>
        <v/>
      </c>
      <c r="GB226" s="275">
        <f>VLOOKUP(C226,MOVI!C:DT,62,0)</f>
        <v>0</v>
      </c>
      <c r="GC226" s="275">
        <f>VLOOKUP(C226,FPT!B:GA,62,0)</f>
        <v>0</v>
      </c>
      <c r="GD226" t="str">
        <f t="shared" si="398"/>
        <v/>
      </c>
      <c r="GE226" s="275">
        <f>VLOOKUP(C226,MOVI!C:DT,63,0)</f>
        <v>0</v>
      </c>
      <c r="GF226" s="275">
        <f>VLOOKUP(C226,FPT!B:GD,63,0)</f>
        <v>0</v>
      </c>
      <c r="GG226" t="str">
        <f t="shared" si="399"/>
        <v/>
      </c>
      <c r="GH226" s="275">
        <f>VLOOKUP(C226,MOVI!C:DT,64,0)</f>
        <v>0</v>
      </c>
      <c r="GI226" s="275">
        <f>VLOOKUP(C226,FPT!B:GG,64,0)</f>
        <v>0</v>
      </c>
      <c r="GJ226" t="str">
        <f t="shared" si="400"/>
        <v/>
      </c>
      <c r="GK226" s="275">
        <f>VLOOKUP(C226,MOVI!C:DT,65,0)</f>
        <v>0</v>
      </c>
      <c r="GL226" s="275">
        <f>VLOOKUP(C226,FPT!B:GJ,65,0)</f>
        <v>0</v>
      </c>
      <c r="GM226" t="str">
        <f t="shared" si="401"/>
        <v/>
      </c>
      <c r="GN226" s="275">
        <f>VLOOKUP(C226,MOVI!C:DT,66,0)</f>
        <v>0</v>
      </c>
      <c r="GO226" s="275">
        <f>VLOOKUP(C226,FPT!B:GM,66,0)</f>
        <v>0</v>
      </c>
      <c r="GP226" t="str">
        <f t="shared" si="402"/>
        <v/>
      </c>
      <c r="GQ226" s="275">
        <f>VLOOKUP(C226,MOVI!C:DT,67,0)</f>
        <v>0</v>
      </c>
      <c r="GR226" s="275">
        <f>VLOOKUP(C226,FPT!B:GP,67,0)</f>
        <v>0</v>
      </c>
      <c r="GS226" t="str">
        <f t="shared" si="403"/>
        <v/>
      </c>
      <c r="GT226" s="275">
        <f>VLOOKUP(C226,MOVI!C:DT,68,0)</f>
        <v>0</v>
      </c>
      <c r="GU226" s="275">
        <f>VLOOKUP(C226,FPT!B:GS,68,0)</f>
        <v>0</v>
      </c>
      <c r="GV226" t="str">
        <f t="shared" si="404"/>
        <v/>
      </c>
      <c r="GW226" s="275">
        <f>VLOOKUP(C226,MOVI!C:DT,69,0)</f>
        <v>0</v>
      </c>
      <c r="GX226" s="275">
        <f>VLOOKUP(C226,FPT!B:GV,69,0)</f>
        <v>0</v>
      </c>
      <c r="GY226" t="str">
        <f t="shared" si="405"/>
        <v/>
      </c>
      <c r="GZ226" s="275">
        <f>VLOOKUP(C226,MOVI!C:DT,70,0)</f>
        <v>18773</v>
      </c>
      <c r="HA226" s="275">
        <f>VLOOKUP(C226,FPT!B:GY,70,0)</f>
        <v>18773</v>
      </c>
      <c r="HB226" t="str">
        <f t="shared" si="406"/>
        <v/>
      </c>
      <c r="HC226" s="275">
        <f>VLOOKUP(C226,MOVI!C:DT,71,0)</f>
        <v>3765312</v>
      </c>
      <c r="HD226" s="275">
        <f>ROUND(VLOOKUP(C226,FPT!B:HB,71,0),0)</f>
        <v>3765312</v>
      </c>
      <c r="HE226" t="str">
        <f t="shared" si="407"/>
        <v/>
      </c>
      <c r="HF226" s="275">
        <f>ROUND(VLOOKUP(C226,MOVI!C:DT,72,0),0)</f>
        <v>0</v>
      </c>
      <c r="HG226" s="275">
        <f>ROUND(VLOOKUP(C226,FPT!B:HE,72,0),0)</f>
        <v>0</v>
      </c>
      <c r="HH226" t="str">
        <f t="shared" si="408"/>
        <v/>
      </c>
      <c r="HI226" s="275">
        <f>VLOOKUP(C226,MOVI!C:DT,73,0)</f>
        <v>0</v>
      </c>
      <c r="HJ226" s="275">
        <f>VLOOKUP(C226,FPT!B:HH,73,0)</f>
        <v>0</v>
      </c>
      <c r="HK226" t="str">
        <f t="shared" si="409"/>
        <v/>
      </c>
      <c r="HL226" s="275">
        <f>VLOOKUP(C226,MOVI!C:DT,74,0)</f>
        <v>477308</v>
      </c>
      <c r="HM226" s="275">
        <f>VLOOKUP(C226,FPT!B:HK,74,0)</f>
        <v>477308</v>
      </c>
      <c r="HN226" t="str">
        <f t="shared" si="410"/>
        <v/>
      </c>
      <c r="HO226" s="275">
        <f>VLOOKUP(C226,MOVI!C:DT,75,0)</f>
        <v>0</v>
      </c>
      <c r="HP226" s="275">
        <f>VLOOKUP(C226,FPT!B:HN,75,0)</f>
        <v>0</v>
      </c>
      <c r="HQ226" t="str">
        <f t="shared" si="411"/>
        <v/>
      </c>
      <c r="HR226" s="275">
        <f>VLOOKUP(C226,MOVI!C:DT,76,0)</f>
        <v>0</v>
      </c>
      <c r="HS226" s="275">
        <f>VLOOKUP(C226,FPT!B:HQ,76,0)</f>
        <v>0</v>
      </c>
      <c r="HT226" t="str">
        <f t="shared" si="412"/>
        <v/>
      </c>
      <c r="HU226" s="275">
        <f>VLOOKUP(C226,MOVI!C:DT,77,0)</f>
        <v>0</v>
      </c>
      <c r="HV226" s="275">
        <f>VLOOKUP(C226,FPT!B:HT,77,0)</f>
        <v>0</v>
      </c>
      <c r="HW226" t="str">
        <f t="shared" si="413"/>
        <v/>
      </c>
      <c r="HX226" s="274">
        <f>VLOOKUP(C226,MOVI!C:CB,78,0)</f>
        <v>0</v>
      </c>
      <c r="HY226" s="261">
        <f>VLOOKUP(C226,FPT!$B:$CA,78,0)</f>
        <v>0</v>
      </c>
      <c r="HZ226" t="str">
        <f t="shared" si="414"/>
        <v/>
      </c>
      <c r="IA226" s="275">
        <f>VLOOKUP(C226,MOVI!C:CD,79,0)</f>
        <v>0</v>
      </c>
      <c r="IB226" s="275">
        <f>VLOOKUP(C226,FPT!B:HZ,79,0)</f>
        <v>0</v>
      </c>
      <c r="IC226" t="str">
        <f t="shared" si="415"/>
        <v/>
      </c>
      <c r="ID226" s="275">
        <f>VLOOKUP(C226,MOVI!C:CD,80,0)</f>
        <v>0</v>
      </c>
      <c r="IE226" s="275">
        <f>VLOOKUP(C226,FPT!B:IC,80,0)</f>
        <v>0</v>
      </c>
      <c r="IF226" t="str">
        <f t="shared" si="416"/>
        <v/>
      </c>
      <c r="IG226" s="275">
        <f>VLOOKUP(C226,MOVI!C:DT,81,0)</f>
        <v>0</v>
      </c>
      <c r="IH226" s="275">
        <f>VLOOKUP(C226,FPT!B:IF,81,0)</f>
        <v>0</v>
      </c>
      <c r="II226" t="str">
        <f t="shared" si="417"/>
        <v/>
      </c>
      <c r="IJ226" s="275">
        <f>VLOOKUP(C226,MOVI!C:DT,82,0)</f>
        <v>0</v>
      </c>
      <c r="IK226" s="275">
        <f>VLOOKUP(C226,FPT!B:II,82,0)</f>
        <v>0</v>
      </c>
      <c r="IL226" t="str">
        <f t="shared" si="418"/>
        <v/>
      </c>
      <c r="IM226" s="275">
        <f>ROUND(VLOOKUP(C226,MOVI!C:DT,83,0),0)</f>
        <v>477308</v>
      </c>
      <c r="IN226" s="275">
        <f>ROUND(VLOOKUP(C226,FPT!B:IL,83,0),0)</f>
        <v>477308</v>
      </c>
      <c r="IO226" t="str">
        <f t="shared" si="419"/>
        <v/>
      </c>
      <c r="IP226" s="275">
        <f>ROUND(VLOOKUP(C226,MOVI!C:DT,84,0),0)</f>
        <v>3288004</v>
      </c>
      <c r="IQ226" s="275">
        <f>ROUND(VLOOKUP(C226,FPT!B:IO,84,0),0)</f>
        <v>3288004</v>
      </c>
      <c r="IR226" t="str">
        <f t="shared" si="420"/>
        <v/>
      </c>
      <c r="IS226" s="275">
        <f>ROUND(VLOOKUP(C226,MOVI!C:DT,85,0),0)</f>
        <v>376531</v>
      </c>
      <c r="IT226" s="275">
        <f>ROUND(VLOOKUP(C226,FPT!B:IR,85,0),0)</f>
        <v>376531</v>
      </c>
      <c r="IU226" t="str">
        <f t="shared" si="421"/>
        <v/>
      </c>
      <c r="IV226" s="275">
        <f>VLOOKUP(C226,MOVI!C:DT,86,0)</f>
        <v>0</v>
      </c>
      <c r="IW226" s="275">
        <f>VLOOKUP(C226,FPT!B:IU,86,0)</f>
        <v>0</v>
      </c>
      <c r="IX226" t="str">
        <f t="shared" si="422"/>
        <v/>
      </c>
      <c r="IY226" s="275">
        <f>ROUND(VLOOKUP(C226,MOVI!C:DT,87,0),0)</f>
        <v>376531</v>
      </c>
      <c r="IZ226" s="275">
        <f>ROUND(VLOOKUP(C226,FPT!B:IX,87,0),0)</f>
        <v>376531</v>
      </c>
      <c r="JA226" t="str">
        <f t="shared" si="423"/>
        <v/>
      </c>
      <c r="JB226" s="275">
        <f>VLOOKUP(C226,MOVI!C:DT,88,0)</f>
        <v>0</v>
      </c>
      <c r="JC226" s="275">
        <f>VLOOKUP(C226,FPT!B:JA,88,0)</f>
        <v>0</v>
      </c>
      <c r="JD226" t="str">
        <f t="shared" si="424"/>
        <v/>
      </c>
      <c r="JE226" s="275">
        <f>VLOOKUP(C226,MOVI!C:DT,89,0)</f>
        <v>0</v>
      </c>
      <c r="JF226" s="275">
        <f>VLOOKUP(C226,FPT!B:JD,89,0)</f>
        <v>0</v>
      </c>
      <c r="JG226" t="str">
        <f t="shared" si="425"/>
        <v/>
      </c>
      <c r="JH226" s="275">
        <f>VLOOKUP(C226,MOVI!C:DT,90,0)</f>
        <v>0</v>
      </c>
      <c r="JI226" s="275">
        <f>VLOOKUP(C226,FPT!B:JG,90,0)</f>
        <v>0</v>
      </c>
      <c r="JJ226" t="str">
        <f t="shared" si="426"/>
        <v/>
      </c>
      <c r="JK226" s="275">
        <f>VLOOKUP(C226,MOVI!C:DT,91,0)</f>
        <v>0</v>
      </c>
      <c r="JL226" s="275">
        <f>VLOOKUP(C226,FPT!B:JJ,91,0)</f>
        <v>0</v>
      </c>
      <c r="JM226" t="str">
        <f t="shared" si="427"/>
        <v/>
      </c>
      <c r="JN226" s="275">
        <f>VLOOKUP(C226,MOVI!C:DT,92,0)</f>
        <v>0</v>
      </c>
      <c r="JO226" s="275">
        <f>VLOOKUP(C226,FPT!B:JM,92,0)</f>
        <v>0</v>
      </c>
      <c r="JP226" t="str">
        <f t="shared" si="428"/>
        <v/>
      </c>
      <c r="JQ226" s="275">
        <f>VLOOKUP(C226,MOVI!C:DT,93,0)</f>
        <v>0</v>
      </c>
      <c r="JR226" s="275">
        <f>VLOOKUP(C226,FPT!B:JP,93,0)</f>
        <v>0</v>
      </c>
      <c r="JS226" t="str">
        <f t="shared" si="429"/>
        <v/>
      </c>
      <c r="JT226" s="275">
        <f>VLOOKUP(C226,MOVI!C:DT,94,0)</f>
        <v>0</v>
      </c>
      <c r="JU226" s="275">
        <f>VLOOKUP(C226,FPT!B:JS,94,0)</f>
        <v>0</v>
      </c>
      <c r="JV226" t="str">
        <f t="shared" si="430"/>
        <v/>
      </c>
      <c r="JW226" s="275">
        <f>VLOOKUP(C226,MOVI!C:DT,95,0)</f>
        <v>3388781</v>
      </c>
      <c r="JX226" s="275">
        <f>VLOOKUP(C226,FPT!B:JV,95,0)</f>
        <v>3388781</v>
      </c>
      <c r="JY226" t="str">
        <f t="shared" si="431"/>
        <v/>
      </c>
      <c r="JZ226" s="275">
        <f>VLOOKUP(C226,MOVI!C:DT,96,0)</f>
        <v>0</v>
      </c>
      <c r="KA226" s="275">
        <f>VLOOKUP(C226,FPT!B:JY,96,0)</f>
        <v>0</v>
      </c>
      <c r="KB226" t="str">
        <f t="shared" si="432"/>
        <v/>
      </c>
      <c r="KC226" s="275">
        <f>VLOOKUP(C226,MOVI!C:DT,97,0)</f>
        <v>3388781</v>
      </c>
      <c r="KD226" s="275">
        <f>VLOOKUP(C226,FPT!B:KB,97,0)</f>
        <v>3388781</v>
      </c>
      <c r="KE226" t="str">
        <f t="shared" si="433"/>
        <v/>
      </c>
      <c r="KF226" s="275">
        <f>VLOOKUP(C226,MOVI!C:DT,98,0)</f>
        <v>0</v>
      </c>
      <c r="KG226" s="275">
        <f>VLOOKUP(C226,FPT!B:KE,98,0)</f>
        <v>0</v>
      </c>
      <c r="KH226" t="str">
        <f t="shared" si="434"/>
        <v/>
      </c>
      <c r="KI226" s="275">
        <f>VLOOKUP(C226,MOVI!C:DT,99,0)</f>
        <v>0</v>
      </c>
      <c r="KJ226" s="275">
        <f>VLOOKUP(C226,FPT!B:KH,99,0)</f>
        <v>0</v>
      </c>
      <c r="KK226" t="str">
        <f t="shared" si="435"/>
        <v/>
      </c>
      <c r="KL226" s="275">
        <f>VLOOKUP(C226,MOVI!C:DT,100,0)</f>
        <v>0</v>
      </c>
      <c r="KM226" s="275">
        <f>VLOOKUP(C226,FPT!B:KK,100,0)</f>
        <v>0</v>
      </c>
      <c r="KN226" t="str">
        <f t="shared" si="436"/>
        <v/>
      </c>
      <c r="KO226" s="275">
        <f>VLOOKUP(C226,MOVI!C:DT,101,0)</f>
        <v>0</v>
      </c>
      <c r="KP226" s="275">
        <f>VLOOKUP(C226,FPT!B:KN,101,0)</f>
        <v>0</v>
      </c>
      <c r="KQ226" t="str">
        <f t="shared" si="437"/>
        <v/>
      </c>
      <c r="KR226" s="275">
        <f>VLOOKUP(C226,MOVI!C:DT,102,0)</f>
        <v>0</v>
      </c>
      <c r="KS226" s="275">
        <f>VLOOKUP(C226,FPT!B:KQ,102,0)</f>
        <v>0</v>
      </c>
      <c r="KT226" t="str">
        <f t="shared" si="438"/>
        <v/>
      </c>
      <c r="KU226" s="275">
        <f>VLOOKUP(C226,MOVI!C:DT,103,0)</f>
        <v>0</v>
      </c>
      <c r="KV226" s="275">
        <f>VLOOKUP(C226,FPT!B:KT,103,0)</f>
        <v>0</v>
      </c>
      <c r="KW226" t="str">
        <f t="shared" si="439"/>
        <v/>
      </c>
      <c r="KX226" s="275">
        <f>VLOOKUP(C226,MOVI!C:DT,104,0)</f>
        <v>0</v>
      </c>
      <c r="KY226" s="275">
        <f>VLOOKUP(C226,FPT!B:KW,104,0)</f>
        <v>0</v>
      </c>
      <c r="KZ226" t="str">
        <f t="shared" si="440"/>
        <v/>
      </c>
      <c r="LA226" s="275">
        <f>VLOOKUP(C226,MOVI!C:DT,105,0)</f>
        <v>0</v>
      </c>
      <c r="LB226" s="275">
        <f>VLOOKUP(C226,FPT!B:KZ,105,0)</f>
        <v>0</v>
      </c>
      <c r="LC226" t="str">
        <f t="shared" si="441"/>
        <v/>
      </c>
      <c r="LD226" s="275">
        <f>VLOOKUP(C226,MOVI!C:DT,106,0)</f>
        <v>3765312</v>
      </c>
      <c r="LE226" s="275">
        <f>VLOOKUP(C226,FPT!B:LC,106,0)</f>
        <v>3765312</v>
      </c>
      <c r="LF226" t="str">
        <f t="shared" si="442"/>
        <v/>
      </c>
      <c r="LG226" s="273">
        <f>VLOOKUP(C226,MOVI!C:DT,107,0)</f>
        <v>0</v>
      </c>
      <c r="LH226" s="273">
        <f>VLOOKUP(C226,FPT!B:LF,107,0)</f>
        <v>0</v>
      </c>
      <c r="LI226" t="str">
        <f t="shared" si="443"/>
        <v/>
      </c>
      <c r="LJ226" t="str">
        <f>VLOOKUP(C226,MOVI!C:DV,108,0)</f>
        <v>MoviSouthSales</v>
      </c>
      <c r="LK226" s="252" t="str">
        <f>VLOOKUP(C226,FPT!B:LI,108,0)</f>
        <v>MoviSouthSales</v>
      </c>
      <c r="LL226" t="str">
        <f t="shared" si="444"/>
        <v/>
      </c>
      <c r="LM226" s="275">
        <f>ROUND(VLOOKUP(C226,MOVI!C:DV,109,0),0)</f>
        <v>416667</v>
      </c>
      <c r="LN226" s="275">
        <f>ROUND(VLOOKUP(C226,FPT!B:LL,109,0),0)</f>
        <v>416667</v>
      </c>
      <c r="LO226" t="str">
        <f t="shared" si="445"/>
        <v/>
      </c>
      <c r="LP226" t="str">
        <f>VLOOKUP(C226,MOVI!C:DV,110,0)</f>
        <v>HO</v>
      </c>
      <c r="LQ226" s="247" t="str">
        <f>VLOOKUP(C226,FPT!B:LO,110,0)</f>
        <v>HO</v>
      </c>
      <c r="LR226" t="str">
        <f t="shared" si="446"/>
        <v/>
      </c>
      <c r="LS226">
        <f>MOVI!DI221</f>
        <v>8</v>
      </c>
      <c r="LV226">
        <f>MOVI!DJ221</f>
        <v>0</v>
      </c>
      <c r="LW226">
        <f>MOVI!DK221</f>
        <v>14</v>
      </c>
      <c r="LX226">
        <f>MOVI!DL221</f>
        <v>0</v>
      </c>
      <c r="LY226">
        <f>MOVI!DM221</f>
        <v>0</v>
      </c>
      <c r="LZ226">
        <f>MOVI!DN221</f>
        <v>0</v>
      </c>
      <c r="MA226">
        <f>MOVI!DO221</f>
        <v>0</v>
      </c>
      <c r="MB226" t="str">
        <f>MOVI!DP221</f>
        <v>HO</v>
      </c>
      <c r="MC226">
        <f>MOVI!DQ221</f>
        <v>0</v>
      </c>
      <c r="MD226">
        <f>MOVI!DR221</f>
        <v>0</v>
      </c>
      <c r="ME226" t="str">
        <f>VLOOKUP(C226,MOVI!C:DV,121,0)</f>
        <v>Group 1</v>
      </c>
      <c r="MF226" s="252" t="str">
        <f>VLOOKUP(C226,FPT!B:MD,111,0)</f>
        <v>Group 1</v>
      </c>
      <c r="MG226" t="str">
        <f t="shared" si="339"/>
        <v/>
      </c>
      <c r="MH226" t="str">
        <f>VLOOKUP(C226,MOVI!C:DT,122,0)</f>
        <v>MoviSouthGroup 1</v>
      </c>
      <c r="MI226" s="252" t="str">
        <f>VLOOKUP(C226,FPT!B:DS,112,0)</f>
        <v>MoviSouthGroup 1</v>
      </c>
      <c r="MJ226" t="str">
        <f t="shared" si="447"/>
        <v/>
      </c>
    </row>
    <row r="227" spans="1:348" x14ac:dyDescent="0.25">
      <c r="A227">
        <v>219</v>
      </c>
      <c r="B227" s="48">
        <v>6216</v>
      </c>
      <c r="C227" s="271" t="s">
        <v>1129</v>
      </c>
      <c r="D227" t="str">
        <f>VLOOKUP(C227,MOVI!C:D,2,0)</f>
        <v>Nguyễn Thị Vân Kiều</v>
      </c>
      <c r="E227" t="str">
        <f>VLOOKUP(C227,FPT!B:C,2,0)</f>
        <v>Nguyễn Thị Vân Kiều</v>
      </c>
      <c r="F227" t="str">
        <f t="shared" si="340"/>
        <v/>
      </c>
      <c r="G227" t="str">
        <f>VLOOKUP(C227,MOVI!C:E,3,0)</f>
        <v>Sales</v>
      </c>
      <c r="H227" t="str">
        <f>VLOOKUP(C227,FPT!B:F,3,0)</f>
        <v>Sales</v>
      </c>
      <c r="I227" t="str">
        <f t="shared" si="341"/>
        <v/>
      </c>
      <c r="J227" t="str">
        <f>VLOOKUP(C227,MOVI!C:H,4,0)</f>
        <v>Telesales</v>
      </c>
      <c r="K227" t="str">
        <f>VLOOKUP(C227,FPT!B:I,4,0)</f>
        <v>Telesales</v>
      </c>
      <c r="L227" t="str">
        <f t="shared" si="342"/>
        <v/>
      </c>
      <c r="M227" t="str">
        <f>VLOOKUP(C227,MOVI!C:DT,5,0)</f>
        <v>Associate</v>
      </c>
      <c r="N227" t="str">
        <f>VLOOKUP(C227,FPT!B:L,5,0)</f>
        <v>Associate</v>
      </c>
      <c r="O227" t="str">
        <f t="shared" si="343"/>
        <v/>
      </c>
      <c r="P227" t="str">
        <f>VLOOKUP(C227,MOVI!C:DT,6,0)</f>
        <v>Telesales</v>
      </c>
      <c r="Q227" t="str">
        <f>VLOOKUP(C227,FPT!B:O,6,0)</f>
        <v>Telesales</v>
      </c>
      <c r="R227" t="str">
        <f t="shared" si="344"/>
        <v/>
      </c>
      <c r="S227" t="str">
        <f>VLOOKUP(C227,MOVI!C:DT,7,0)</f>
        <v>South</v>
      </c>
      <c r="T227" t="str">
        <f>VLOOKUP(C227,FPT!B:R,7,0)</f>
        <v>South</v>
      </c>
      <c r="U227" t="str">
        <f t="shared" si="345"/>
        <v/>
      </c>
      <c r="V227" t="str">
        <f>VLOOKUP(C227,MOVI!C:DT,8,0)</f>
        <v>Movi</v>
      </c>
      <c r="W227" t="str">
        <f>VLOOKUP(C227,FPT!B:U,8,0)</f>
        <v>Movi</v>
      </c>
      <c r="X227" t="str">
        <f t="shared" si="346"/>
        <v/>
      </c>
      <c r="Y227" t="str">
        <f>VLOOKUP(C227,MOVI!C:DT,9,0)</f>
        <v>Full-time</v>
      </c>
      <c r="Z227" t="str">
        <f>VLOOKUP(C227,FPT!B:X,9,0)</f>
        <v>Full-time</v>
      </c>
      <c r="AA227" t="str">
        <f t="shared" si="347"/>
        <v/>
      </c>
      <c r="AB227" s="287" t="str">
        <f>VLOOKUP(C227,MOVI!C:DT,10,0)</f>
        <v>Probation</v>
      </c>
      <c r="AC227" t="str">
        <f>VLOOKUP(C227,FPT!B:AA,10,0)</f>
        <v>Permanent</v>
      </c>
      <c r="AD227" t="str">
        <f t="shared" si="348"/>
        <v>Lệch</v>
      </c>
      <c r="AE227" s="247">
        <f>VLOOKUP(C227,MOVI!C:DT,11,0)</f>
        <v>44495</v>
      </c>
      <c r="AF227" s="247">
        <f>VLOOKUP(C227,FPT!B:AD,11,0)</f>
        <v>44495</v>
      </c>
      <c r="AG227" t="str">
        <f t="shared" si="349"/>
        <v/>
      </c>
      <c r="AH227" s="260" t="str">
        <f>VLOOKUP(C227,MOVI!C:DT,12,0)</f>
        <v/>
      </c>
      <c r="AI227" s="260"/>
      <c r="AJ227" t="str">
        <f t="shared" si="449"/>
        <v/>
      </c>
      <c r="AK227">
        <f>VLOOKUP(C227,MOVI!C:DT,13,0)</f>
        <v>0</v>
      </c>
      <c r="AL227" s="247">
        <f>VLOOKUP(C227,FPT!B:AJ,13,0)</f>
        <v>0</v>
      </c>
      <c r="AM227" t="str">
        <f t="shared" si="448"/>
        <v/>
      </c>
      <c r="AN227" s="247">
        <f>VLOOKUP(C227,MOVI!C:DT,14,0)</f>
        <v>0</v>
      </c>
      <c r="AO227" s="247">
        <f>VLOOKUP(C227,FPT!B:AM,14,0)</f>
        <v>0</v>
      </c>
      <c r="AP227" t="str">
        <f t="shared" si="350"/>
        <v/>
      </c>
      <c r="AQ227" t="str">
        <f>VLOOKUP(C227,MOVI!C:DT,15,0)</f>
        <v>JO</v>
      </c>
      <c r="AR227" s="247">
        <f>VLOOKUP(C227,FPT!B:AP,15,0)</f>
        <v>0</v>
      </c>
      <c r="AS227" t="str">
        <f t="shared" si="351"/>
        <v>Lệch</v>
      </c>
      <c r="AT227" s="282">
        <f>VLOOKUP(C227,MOVI!C:DT,16,0)</f>
        <v>0.1</v>
      </c>
      <c r="AU227" s="288" t="str">
        <f>VLOOKUP(C227,FPT!B:AS,16,0)</f>
        <v>10%</v>
      </c>
      <c r="AV227" t="str">
        <f t="shared" si="352"/>
        <v>Lệch</v>
      </c>
      <c r="AW227" t="str">
        <f>VLOOKUP(C227,MOVI!C:DT,17,0)</f>
        <v>L</v>
      </c>
      <c r="AX227" s="247" t="str">
        <f>VLOOKUP(C227,FPT!B:AV,17,0)</f>
        <v>L</v>
      </c>
      <c r="AY227" t="str">
        <f t="shared" si="353"/>
        <v/>
      </c>
      <c r="AZ227">
        <f>VLOOKUP(C227,MOVI!C:DT,18,0)</f>
        <v>0</v>
      </c>
      <c r="BA227" s="247">
        <f>VLOOKUP(C227,FPT!B:AY,18,0)</f>
        <v>0</v>
      </c>
      <c r="BB227" t="str">
        <f t="shared" si="354"/>
        <v/>
      </c>
      <c r="BC227" s="275">
        <f>VLOOKUP(C227,MOVI!C:DT,19,0)</f>
        <v>5000000</v>
      </c>
      <c r="BD227" s="275">
        <f>VLOOKUP(C227,FPT!B:BB,19,0)</f>
        <v>5000000</v>
      </c>
      <c r="BE227" t="str">
        <f t="shared" si="355"/>
        <v/>
      </c>
      <c r="BF227">
        <f>VLOOKUP(C227,MOVI!C:DT,20,0)</f>
        <v>0</v>
      </c>
      <c r="BG227" s="252">
        <f>VLOOKUP(C227,FPT!B:BE,20,0)</f>
        <v>0</v>
      </c>
      <c r="BH227" t="str">
        <f t="shared" si="356"/>
        <v/>
      </c>
      <c r="BI227" s="275">
        <f>VLOOKUP(C227,MOVI!C:DT,21,0)</f>
        <v>5000000</v>
      </c>
      <c r="BJ227" s="275">
        <f>VLOOKUP(C227,FPT!B:BH,21,0)</f>
        <v>5000000</v>
      </c>
      <c r="BK227" t="str">
        <f t="shared" si="357"/>
        <v/>
      </c>
      <c r="BL227" s="275">
        <f>VLOOKUP(C227,MOVI!C:DT,22,0)</f>
        <v>0</v>
      </c>
      <c r="BM227" s="275">
        <f>VLOOKUP(C227,FPT!B:BK,22,0)</f>
        <v>0</v>
      </c>
      <c r="BN227" t="str">
        <f t="shared" si="358"/>
        <v/>
      </c>
      <c r="BO227" s="275">
        <f>VLOOKUP(C227,MOVI!C:DT,23,0)</f>
        <v>0</v>
      </c>
      <c r="BP227" s="275">
        <f>VLOOKUP(C227,FPT!B:BN,23,0)</f>
        <v>0</v>
      </c>
      <c r="BQ227" t="str">
        <f t="shared" si="359"/>
        <v/>
      </c>
      <c r="BR227" s="275">
        <f>VLOOKUP(C227,MOVI!C:DT,24,0)</f>
        <v>0</v>
      </c>
      <c r="BS227" s="275">
        <f>VLOOKUP(C227,FPT!B:BQ,24,0)</f>
        <v>0</v>
      </c>
      <c r="BT227" t="str">
        <f t="shared" si="360"/>
        <v/>
      </c>
      <c r="BU227" s="275">
        <f>VLOOKUP(C227,MOVI!C:DT,25,0)</f>
        <v>0</v>
      </c>
      <c r="BV227" s="275">
        <f>VLOOKUP(C227,FPT!B:BT,25,0)</f>
        <v>0</v>
      </c>
      <c r="BW227" t="str">
        <f t="shared" si="361"/>
        <v/>
      </c>
      <c r="BX227" s="275">
        <f>VLOOKUP(C227,MOVI!C:DT,26,0)</f>
        <v>0</v>
      </c>
      <c r="BY227" s="275">
        <f>VLOOKUP(C227,FPT!B:BW,26,0)</f>
        <v>0</v>
      </c>
      <c r="BZ227" t="str">
        <f t="shared" si="362"/>
        <v/>
      </c>
      <c r="CA227" s="275">
        <f>VLOOKUP(C227,MOVI!C:DT,27,0)</f>
        <v>730000</v>
      </c>
      <c r="CB227" s="275">
        <f>VLOOKUP(C227,FPT!B:BZ,27,0)</f>
        <v>730000</v>
      </c>
      <c r="CC227" t="str">
        <f t="shared" si="363"/>
        <v/>
      </c>
      <c r="CD227" s="275">
        <f>VLOOKUP(C227,MOVI!C:DT,28,0)</f>
        <v>730000</v>
      </c>
      <c r="CE227" s="275">
        <f>VLOOKUP(C227,FPT!B:CC,28,0)</f>
        <v>730000</v>
      </c>
      <c r="CF227" t="str">
        <f t="shared" si="364"/>
        <v/>
      </c>
      <c r="CG227" t="str">
        <f>VLOOKUP(C227,MOVI!C:DT,29,0)</f>
        <v>CN</v>
      </c>
      <c r="CH227" s="252" t="str">
        <f>VLOOKUP(C227,FPT!B:CF,29,0)</f>
        <v>CN</v>
      </c>
      <c r="CI227" t="str">
        <f t="shared" si="365"/>
        <v/>
      </c>
      <c r="CJ227">
        <f>VLOOKUP(C227,MOVI!C:DT,30,0)</f>
        <v>26</v>
      </c>
      <c r="CK227" s="252">
        <f>VLOOKUP(C227,FPT!B:CI,30,0)</f>
        <v>26</v>
      </c>
      <c r="CL227" t="str">
        <f t="shared" si="366"/>
        <v/>
      </c>
      <c r="CM227">
        <f>VLOOKUP(C227,MOVI!C:DT,31,0)</f>
        <v>21.5</v>
      </c>
      <c r="CN227" s="252">
        <f>VLOOKUP(C227,FPT!B:CL,31,0)</f>
        <v>21.5</v>
      </c>
      <c r="CO227" t="str">
        <f t="shared" si="367"/>
        <v/>
      </c>
      <c r="CP227" s="275">
        <f>VLOOKUP(C227,MOVI!C:DT,32,0)</f>
        <v>0</v>
      </c>
      <c r="CQ227" s="275">
        <f>VLOOKUP(C227,FPT!B:CO,32,0)</f>
        <v>0</v>
      </c>
      <c r="CR227" t="str">
        <f t="shared" si="368"/>
        <v/>
      </c>
      <c r="CS227" s="275">
        <f>VLOOKUP(C227,MOVI!C:DT,33,0)</f>
        <v>0</v>
      </c>
      <c r="CT227" s="275">
        <f>VLOOKUP(C227,FPT!B:CR,33,0)</f>
        <v>0</v>
      </c>
      <c r="CU227" t="str">
        <f t="shared" si="369"/>
        <v/>
      </c>
      <c r="CV227" s="275">
        <f>VLOOKUP(C227,MOVI!C:DT,34,0)</f>
        <v>0</v>
      </c>
      <c r="CW227" s="275">
        <f>VLOOKUP(C227,FPT!B:CU,34,0)</f>
        <v>0</v>
      </c>
      <c r="CX227" t="str">
        <f t="shared" si="370"/>
        <v/>
      </c>
      <c r="CY227" s="275">
        <f>VLOOKUP(C227,MOVI!C:DT,35,0)</f>
        <v>21.5</v>
      </c>
      <c r="CZ227" s="275">
        <f>VLOOKUP(C227,FPT!B:CX,35,0)</f>
        <v>21.5</v>
      </c>
      <c r="DA227" t="str">
        <f t="shared" si="371"/>
        <v/>
      </c>
      <c r="DB227" s="275">
        <f>VLOOKUP(C227,MOVI!C:DT,36,0)</f>
        <v>0</v>
      </c>
      <c r="DC227" s="275">
        <f>VLOOKUP(C227,FPT!B:DA,36,0)</f>
        <v>0</v>
      </c>
      <c r="DD227" t="str">
        <f t="shared" si="372"/>
        <v/>
      </c>
      <c r="DE227" s="275">
        <f>VLOOKUP(C227,MOVI!C:DT,37,0)</f>
        <v>12</v>
      </c>
      <c r="DF227" s="275">
        <f>VLOOKUP(C227,FPT!B:DD,37,0)</f>
        <v>12</v>
      </c>
      <c r="DG227" t="str">
        <f t="shared" si="373"/>
        <v/>
      </c>
      <c r="DH227" s="275">
        <f>VLOOKUP(C227,MOVI!C:DT,38,0)</f>
        <v>0</v>
      </c>
      <c r="DI227" s="275">
        <f>VLOOKUP(C227,FPT!B:DG,38,0)</f>
        <v>0</v>
      </c>
      <c r="DJ227" t="str">
        <f t="shared" si="374"/>
        <v/>
      </c>
      <c r="DK227" s="275">
        <f>VLOOKUP(C227,MOVI!C:DT,39,0)</f>
        <v>12</v>
      </c>
      <c r="DL227" s="275">
        <f>VLOOKUP(C227,FPT!B:DJ,39,0)</f>
        <v>12</v>
      </c>
      <c r="DM227" t="str">
        <f t="shared" si="375"/>
        <v/>
      </c>
      <c r="DN227" s="275">
        <f>VLOOKUP(C227,MOVI!C:DT,40,0)</f>
        <v>24</v>
      </c>
      <c r="DO227" s="275">
        <f>VLOOKUP(C227,FPT!B:DM,40,0)</f>
        <v>24</v>
      </c>
      <c r="DP227" t="str">
        <f t="shared" si="376"/>
        <v/>
      </c>
      <c r="DQ227" s="275">
        <f>VLOOKUP(C227,MOVI!C:DT,41,0)</f>
        <v>12</v>
      </c>
      <c r="DR227" s="275">
        <f>VLOOKUP(C227,FPT!B:DP,41,0)</f>
        <v>12</v>
      </c>
      <c r="DS227" t="str">
        <f t="shared" si="377"/>
        <v/>
      </c>
      <c r="DT227" s="275">
        <f>VLOOKUP(C227,MOVI!C:DT,42,0)</f>
        <v>4134615</v>
      </c>
      <c r="DU227" s="275">
        <f>ROUND(VLOOKUP(C227,FPT!B:DS,42,0),0)</f>
        <v>4134615</v>
      </c>
      <c r="DV227" t="str">
        <f t="shared" si="378"/>
        <v/>
      </c>
      <c r="DW227" s="275">
        <f>VLOOKUP(C227,MOVI!C:DT,43,0)</f>
        <v>0</v>
      </c>
      <c r="DX227" s="275">
        <f>VLOOKUP(C227,FPT!B:DV,43,0)</f>
        <v>0</v>
      </c>
      <c r="DY227" t="str">
        <f t="shared" si="379"/>
        <v/>
      </c>
      <c r="DZ227" s="275">
        <f>VLOOKUP(C227,MOVI!C:DT,44,0)</f>
        <v>576923</v>
      </c>
      <c r="EA227" s="275">
        <f>VLOOKUP(C227,FPT!B:DY,44,0)</f>
        <v>576923</v>
      </c>
      <c r="EB227" t="str">
        <f t="shared" si="380"/>
        <v/>
      </c>
      <c r="EC227" s="275">
        <f>VLOOKUP(C227,MOVI!C:DT,45,0)</f>
        <v>4711538</v>
      </c>
      <c r="ED227" s="275">
        <f>ROUND(VLOOKUP(C227,FPT!B:EB,45,0),0)</f>
        <v>4711538</v>
      </c>
      <c r="EE227" t="str">
        <f t="shared" si="381"/>
        <v/>
      </c>
      <c r="EF227" s="275">
        <f>VLOOKUP(C227,MOVI!C:DT,46,0)</f>
        <v>0</v>
      </c>
      <c r="EG227" s="275">
        <f>VLOOKUP(C227,FPT!B:EE,46,0)</f>
        <v>0</v>
      </c>
      <c r="EH227" t="str">
        <f t="shared" si="382"/>
        <v/>
      </c>
      <c r="EI227" s="275">
        <f>VLOOKUP(C227,MOVI!C:DT,47,0)</f>
        <v>0</v>
      </c>
      <c r="EJ227" s="275">
        <f>VLOOKUP(C227,FPT!B:EH,47,0)</f>
        <v>0</v>
      </c>
      <c r="EK227" t="str">
        <f t="shared" si="383"/>
        <v/>
      </c>
      <c r="EL227" s="275">
        <f>VLOOKUP(C227,MOVI!C:DT,48,0)</f>
        <v>0</v>
      </c>
      <c r="EM227" s="275">
        <f>VLOOKUP(C227,FPT!B:EK,48,0)</f>
        <v>0</v>
      </c>
      <c r="EN227" t="str">
        <f t="shared" si="384"/>
        <v/>
      </c>
      <c r="EO227" s="275">
        <f>VLOOKUP(C227,MOVI!C:DT,49,0)</f>
        <v>0</v>
      </c>
      <c r="EP227" s="275">
        <f>VLOOKUP(C227,FPT!B:EN,49,0)</f>
        <v>0</v>
      </c>
      <c r="EQ227" t="str">
        <f t="shared" si="385"/>
        <v/>
      </c>
      <c r="ER227" s="275">
        <f>VLOOKUP(C227,MOVI!C:DT,50,0)</f>
        <v>0</v>
      </c>
      <c r="ES227" s="275">
        <f>VLOOKUP(C227,FPT!B:EQ,50,0)</f>
        <v>0</v>
      </c>
      <c r="ET227" t="str">
        <f t="shared" si="386"/>
        <v/>
      </c>
      <c r="EU227" s="275">
        <f>VLOOKUP(C227,MOVI!C:DT,51,0)</f>
        <v>0</v>
      </c>
      <c r="EV227" s="275">
        <f>VLOOKUP(C227,FPT!B:ET,51,0)</f>
        <v>0</v>
      </c>
      <c r="EW227" t="str">
        <f t="shared" si="387"/>
        <v/>
      </c>
      <c r="EX227" s="275">
        <f>VLOOKUP(C227,MOVI!C:DT,52,0)</f>
        <v>0</v>
      </c>
      <c r="EY227" s="275">
        <f>VLOOKUP(C227,FPT!B:EW,52,0)</f>
        <v>0</v>
      </c>
      <c r="EZ227" t="str">
        <f t="shared" si="388"/>
        <v/>
      </c>
      <c r="FA227" s="275">
        <f>VLOOKUP(C227,MOVI!C:DT,53,0)</f>
        <v>0</v>
      </c>
      <c r="FB227" s="275">
        <f>VLOOKUP(C227,FPT!B:EZ,53,0)</f>
        <v>0</v>
      </c>
      <c r="FC227" t="str">
        <f t="shared" si="389"/>
        <v/>
      </c>
      <c r="FD227" s="275">
        <f>VLOOKUP(C227,MOVI!C:DT,54,0)</f>
        <v>0</v>
      </c>
      <c r="FE227" s="275">
        <f>VLOOKUP(C227,FPT!B:FC,54,0)</f>
        <v>0</v>
      </c>
      <c r="FF227" t="str">
        <f t="shared" si="390"/>
        <v/>
      </c>
      <c r="FG227" s="275">
        <f>VLOOKUP(C227,MOVI!C:DT,55,0)</f>
        <v>603654</v>
      </c>
      <c r="FH227" s="275">
        <f>VLOOKUP(C227,FPT!B:FF,55,0)</f>
        <v>603654</v>
      </c>
      <c r="FI227" t="str">
        <f t="shared" si="391"/>
        <v/>
      </c>
      <c r="FJ227" s="275">
        <f>VLOOKUP(C227,MOVI!C:DT,56,0)</f>
        <v>603654</v>
      </c>
      <c r="FK227" s="275">
        <f>VLOOKUP(C227,FPT!B:FI,56,0)</f>
        <v>603654</v>
      </c>
      <c r="FL227" t="str">
        <f t="shared" si="392"/>
        <v/>
      </c>
      <c r="FM227" s="275">
        <f>VLOOKUP(C227,MOVI!C:DT,57,0)</f>
        <v>0</v>
      </c>
      <c r="FN227" s="275">
        <f>VLOOKUP(C227,FPT!B:FL,57,0)</f>
        <v>0</v>
      </c>
      <c r="FO227" t="str">
        <f t="shared" si="393"/>
        <v/>
      </c>
      <c r="FP227" s="275">
        <f>VLOOKUP(C227,MOVI!C:DT,58,0)</f>
        <v>0</v>
      </c>
      <c r="FQ227" s="275">
        <f>VLOOKUP(C227,FPT!B:FO,58,0)</f>
        <v>0</v>
      </c>
      <c r="FR227" t="str">
        <f t="shared" si="394"/>
        <v/>
      </c>
      <c r="FS227" s="275">
        <f>VLOOKUP(C227,MOVI!C:DT,59,0)</f>
        <v>0</v>
      </c>
      <c r="FT227" s="275">
        <f>VLOOKUP(C227,FPT!B:FR,59,0)</f>
        <v>0</v>
      </c>
      <c r="FU227" t="str">
        <f t="shared" si="395"/>
        <v/>
      </c>
      <c r="FV227" s="275">
        <f>VLOOKUP(C227,MOVI!C:DT,60,0)</f>
        <v>0</v>
      </c>
      <c r="FW227" s="275">
        <f>VLOOKUP(C227,FPT!B:FU,60,0)</f>
        <v>0</v>
      </c>
      <c r="FX227" t="str">
        <f t="shared" si="396"/>
        <v/>
      </c>
      <c r="FY227" s="275">
        <f>VLOOKUP(C227,MOVI!C:DT,61,0)</f>
        <v>0</v>
      </c>
      <c r="FZ227" s="275">
        <f>VLOOKUP(C227,FPT!B:FX,61,0)</f>
        <v>0</v>
      </c>
      <c r="GA227" t="str">
        <f t="shared" si="397"/>
        <v/>
      </c>
      <c r="GB227" s="275">
        <f>VLOOKUP(C227,MOVI!C:DT,62,0)</f>
        <v>0</v>
      </c>
      <c r="GC227" s="275">
        <f>VLOOKUP(C227,FPT!B:GA,62,0)</f>
        <v>0</v>
      </c>
      <c r="GD227" t="str">
        <f t="shared" si="398"/>
        <v/>
      </c>
      <c r="GE227" s="275">
        <f>VLOOKUP(C227,MOVI!C:DT,63,0)</f>
        <v>0</v>
      </c>
      <c r="GF227" s="275">
        <f>VLOOKUP(C227,FPT!B:GD,63,0)</f>
        <v>0</v>
      </c>
      <c r="GG227" t="str">
        <f t="shared" si="399"/>
        <v/>
      </c>
      <c r="GH227" s="275">
        <f>VLOOKUP(C227,MOVI!C:DT,64,0)</f>
        <v>0</v>
      </c>
      <c r="GI227" s="275">
        <f>VLOOKUP(C227,FPT!B:GG,64,0)</f>
        <v>0</v>
      </c>
      <c r="GJ227" t="str">
        <f t="shared" si="400"/>
        <v/>
      </c>
      <c r="GK227" s="275">
        <f>VLOOKUP(C227,MOVI!C:DT,65,0)</f>
        <v>0</v>
      </c>
      <c r="GL227" s="275">
        <f>VLOOKUP(C227,FPT!B:GJ,65,0)</f>
        <v>0</v>
      </c>
      <c r="GM227" t="str">
        <f t="shared" si="401"/>
        <v/>
      </c>
      <c r="GN227" s="275">
        <f>VLOOKUP(C227,MOVI!C:DT,66,0)</f>
        <v>0</v>
      </c>
      <c r="GO227" s="275">
        <f>VLOOKUP(C227,FPT!B:GM,66,0)</f>
        <v>0</v>
      </c>
      <c r="GP227" t="str">
        <f t="shared" si="402"/>
        <v/>
      </c>
      <c r="GQ227" s="275">
        <f>VLOOKUP(C227,MOVI!C:DT,67,0)</f>
        <v>0</v>
      </c>
      <c r="GR227" s="275">
        <f>VLOOKUP(C227,FPT!B:GP,67,0)</f>
        <v>0</v>
      </c>
      <c r="GS227" t="str">
        <f t="shared" si="403"/>
        <v/>
      </c>
      <c r="GT227" s="275">
        <f>VLOOKUP(C227,MOVI!C:DT,68,0)</f>
        <v>0</v>
      </c>
      <c r="GU227" s="275">
        <f>VLOOKUP(C227,FPT!B:GS,68,0)</f>
        <v>0</v>
      </c>
      <c r="GV227" t="str">
        <f t="shared" si="404"/>
        <v/>
      </c>
      <c r="GW227" s="275">
        <f>VLOOKUP(C227,MOVI!C:DT,69,0)</f>
        <v>0</v>
      </c>
      <c r="GX227" s="275">
        <f>VLOOKUP(C227,FPT!B:GV,69,0)</f>
        <v>0</v>
      </c>
      <c r="GY227" t="str">
        <f t="shared" si="405"/>
        <v/>
      </c>
      <c r="GZ227" s="275">
        <f>VLOOKUP(C227,MOVI!C:DT,70,0)</f>
        <v>0</v>
      </c>
      <c r="HA227" s="275">
        <f>VLOOKUP(C227,FPT!B:GY,70,0)</f>
        <v>0</v>
      </c>
      <c r="HB227" t="str">
        <f t="shared" si="406"/>
        <v/>
      </c>
      <c r="HC227" s="275">
        <f>VLOOKUP(C227,MOVI!C:DT,71,0)</f>
        <v>5315192</v>
      </c>
      <c r="HD227" s="275">
        <f>ROUND(VLOOKUP(C227,FPT!B:HB,71,0),0)</f>
        <v>5315192</v>
      </c>
      <c r="HE227" t="str">
        <f t="shared" si="407"/>
        <v/>
      </c>
      <c r="HF227" s="275">
        <f>ROUND(VLOOKUP(C227,MOVI!C:DT,72,0),0)</f>
        <v>288462</v>
      </c>
      <c r="HG227" s="275">
        <f>ROUND(VLOOKUP(C227,FPT!B:HE,72,0),0)</f>
        <v>288462</v>
      </c>
      <c r="HH227" t="str">
        <f t="shared" si="408"/>
        <v/>
      </c>
      <c r="HI227" s="275">
        <f>VLOOKUP(C227,MOVI!C:DT,73,0)</f>
        <v>0</v>
      </c>
      <c r="HJ227" s="275">
        <f>VLOOKUP(C227,FPT!B:HH,73,0)</f>
        <v>0</v>
      </c>
      <c r="HK227" t="str">
        <f t="shared" si="409"/>
        <v/>
      </c>
      <c r="HL227" s="275">
        <f>VLOOKUP(C227,MOVI!C:DT,74,0)</f>
        <v>603654</v>
      </c>
      <c r="HM227" s="275">
        <f>VLOOKUP(C227,FPT!B:HK,74,0)</f>
        <v>603654</v>
      </c>
      <c r="HN227" t="str">
        <f t="shared" si="410"/>
        <v/>
      </c>
      <c r="HO227" s="275">
        <f>VLOOKUP(C227,MOVI!C:DT,75,0)</f>
        <v>0</v>
      </c>
      <c r="HP227" s="275">
        <f>VLOOKUP(C227,FPT!B:HN,75,0)</f>
        <v>0</v>
      </c>
      <c r="HQ227" t="str">
        <f t="shared" si="411"/>
        <v/>
      </c>
      <c r="HR227" s="275">
        <f>VLOOKUP(C227,MOVI!C:DT,76,0)</f>
        <v>0</v>
      </c>
      <c r="HS227" s="275">
        <f>VLOOKUP(C227,FPT!B:HQ,76,0)</f>
        <v>0</v>
      </c>
      <c r="HT227" t="str">
        <f t="shared" si="412"/>
        <v/>
      </c>
      <c r="HU227" s="275">
        <f>VLOOKUP(C227,MOVI!C:DT,77,0)</f>
        <v>0</v>
      </c>
      <c r="HV227" s="275">
        <f>VLOOKUP(C227,FPT!B:HT,77,0)</f>
        <v>0</v>
      </c>
      <c r="HW227" t="str">
        <f t="shared" si="413"/>
        <v/>
      </c>
      <c r="HX227" s="274">
        <f>VLOOKUP(C227,MOVI!C:CB,78,0)</f>
        <v>0</v>
      </c>
      <c r="HY227" s="261">
        <f>VLOOKUP(C227,FPT!$B:$CA,78,0)</f>
        <v>0</v>
      </c>
      <c r="HZ227" t="str">
        <f t="shared" si="414"/>
        <v/>
      </c>
      <c r="IA227" s="275">
        <f>VLOOKUP(C227,MOVI!C:CD,79,0)</f>
        <v>0</v>
      </c>
      <c r="IB227" s="275">
        <f>VLOOKUP(C227,FPT!B:HZ,79,0)</f>
        <v>0</v>
      </c>
      <c r="IC227" t="str">
        <f t="shared" si="415"/>
        <v/>
      </c>
      <c r="ID227" s="275">
        <f>VLOOKUP(C227,MOVI!C:CD,80,0)</f>
        <v>0</v>
      </c>
      <c r="IE227" s="275">
        <f>VLOOKUP(C227,FPT!B:IC,80,0)</f>
        <v>0</v>
      </c>
      <c r="IF227" t="str">
        <f t="shared" si="416"/>
        <v/>
      </c>
      <c r="IG227" s="275">
        <f>VLOOKUP(C227,MOVI!C:DT,81,0)</f>
        <v>0</v>
      </c>
      <c r="IH227" s="275">
        <f>VLOOKUP(C227,FPT!B:IF,81,0)</f>
        <v>0</v>
      </c>
      <c r="II227" t="str">
        <f t="shared" si="417"/>
        <v/>
      </c>
      <c r="IJ227" s="275">
        <f>VLOOKUP(C227,MOVI!C:DT,82,0)</f>
        <v>0</v>
      </c>
      <c r="IK227" s="275">
        <f>VLOOKUP(C227,FPT!B:II,82,0)</f>
        <v>0</v>
      </c>
      <c r="IL227" t="str">
        <f t="shared" si="418"/>
        <v/>
      </c>
      <c r="IM227" s="275">
        <f>ROUND(VLOOKUP(C227,MOVI!C:DT,83,0),0)</f>
        <v>892116</v>
      </c>
      <c r="IN227" s="275">
        <f>ROUND(VLOOKUP(C227,FPT!B:IL,83,0),0)</f>
        <v>892116</v>
      </c>
      <c r="IO227" t="str">
        <f t="shared" si="419"/>
        <v/>
      </c>
      <c r="IP227" s="275">
        <f>ROUND(VLOOKUP(C227,MOVI!C:DT,84,0),0)</f>
        <v>4423076</v>
      </c>
      <c r="IQ227" s="275">
        <f>ROUND(VLOOKUP(C227,FPT!B:IO,84,0),0)</f>
        <v>4423077</v>
      </c>
      <c r="IR227" t="str">
        <f t="shared" si="420"/>
        <v>Lệch</v>
      </c>
      <c r="IS227" s="275">
        <f>ROUND(VLOOKUP(C227,MOVI!C:DT,85,0),0)</f>
        <v>531519</v>
      </c>
      <c r="IT227" s="275">
        <f>ROUND(VLOOKUP(C227,FPT!B:IR,85,0),0)</f>
        <v>531519</v>
      </c>
      <c r="IU227" t="str">
        <f t="shared" si="421"/>
        <v/>
      </c>
      <c r="IV227" s="275">
        <f>VLOOKUP(C227,MOVI!C:DT,86,0)</f>
        <v>0</v>
      </c>
      <c r="IW227" s="275">
        <f>VLOOKUP(C227,FPT!B:IU,86,0)</f>
        <v>0</v>
      </c>
      <c r="IX227" t="str">
        <f t="shared" si="422"/>
        <v/>
      </c>
      <c r="IY227" s="275">
        <f>ROUND(VLOOKUP(C227,MOVI!C:DT,87,0),0)</f>
        <v>531519</v>
      </c>
      <c r="IZ227" s="275">
        <f>ROUND(VLOOKUP(C227,FPT!B:IX,87,0),0)</f>
        <v>531519</v>
      </c>
      <c r="JA227" t="str">
        <f t="shared" si="423"/>
        <v/>
      </c>
      <c r="JB227" s="275">
        <f>VLOOKUP(C227,MOVI!C:DT,88,0)</f>
        <v>0</v>
      </c>
      <c r="JC227" s="275">
        <f>VLOOKUP(C227,FPT!B:JA,88,0)</f>
        <v>0</v>
      </c>
      <c r="JD227" t="str">
        <f t="shared" si="424"/>
        <v/>
      </c>
      <c r="JE227" s="275">
        <f>VLOOKUP(C227,MOVI!C:DT,89,0)</f>
        <v>0</v>
      </c>
      <c r="JF227" s="275">
        <f>VLOOKUP(C227,FPT!B:JD,89,0)</f>
        <v>0</v>
      </c>
      <c r="JG227" t="str">
        <f t="shared" si="425"/>
        <v/>
      </c>
      <c r="JH227" s="275">
        <f>VLOOKUP(C227,MOVI!C:DT,90,0)</f>
        <v>0</v>
      </c>
      <c r="JI227" s="275">
        <f>VLOOKUP(C227,FPT!B:JG,90,0)</f>
        <v>0</v>
      </c>
      <c r="JJ227" t="str">
        <f t="shared" si="426"/>
        <v/>
      </c>
      <c r="JK227" s="275">
        <f>VLOOKUP(C227,MOVI!C:DT,91,0)</f>
        <v>0</v>
      </c>
      <c r="JL227" s="275">
        <f>VLOOKUP(C227,FPT!B:JJ,91,0)</f>
        <v>0</v>
      </c>
      <c r="JM227" t="str">
        <f t="shared" si="427"/>
        <v/>
      </c>
      <c r="JN227" s="275">
        <f>VLOOKUP(C227,MOVI!C:DT,92,0)</f>
        <v>0</v>
      </c>
      <c r="JO227" s="275">
        <f>VLOOKUP(C227,FPT!B:JM,92,0)</f>
        <v>0</v>
      </c>
      <c r="JP227" t="str">
        <f t="shared" si="428"/>
        <v/>
      </c>
      <c r="JQ227" s="275">
        <f>VLOOKUP(C227,MOVI!C:DT,93,0)</f>
        <v>0</v>
      </c>
      <c r="JR227" s="275">
        <f>VLOOKUP(C227,FPT!B:JP,93,0)</f>
        <v>0</v>
      </c>
      <c r="JS227" t="str">
        <f t="shared" si="429"/>
        <v/>
      </c>
      <c r="JT227" s="275">
        <f>VLOOKUP(C227,MOVI!C:DT,94,0)</f>
        <v>0</v>
      </c>
      <c r="JU227" s="275">
        <f>VLOOKUP(C227,FPT!B:JS,94,0)</f>
        <v>0</v>
      </c>
      <c r="JV227" t="str">
        <f t="shared" si="430"/>
        <v/>
      </c>
      <c r="JW227" s="275">
        <f>VLOOKUP(C227,MOVI!C:DT,95,0)</f>
        <v>4783673</v>
      </c>
      <c r="JX227" s="275">
        <f>VLOOKUP(C227,FPT!B:JV,95,0)</f>
        <v>4783673</v>
      </c>
      <c r="JY227" t="str">
        <f t="shared" si="431"/>
        <v/>
      </c>
      <c r="JZ227" s="275">
        <f>VLOOKUP(C227,MOVI!C:DT,96,0)</f>
        <v>0</v>
      </c>
      <c r="KA227" s="275">
        <f>VLOOKUP(C227,FPT!B:JY,96,0)</f>
        <v>0</v>
      </c>
      <c r="KB227" t="str">
        <f t="shared" si="432"/>
        <v/>
      </c>
      <c r="KC227" s="275">
        <f>VLOOKUP(C227,MOVI!C:DT,97,0)</f>
        <v>4783673</v>
      </c>
      <c r="KD227" s="275">
        <f>VLOOKUP(C227,FPT!B:KB,97,0)</f>
        <v>4783673</v>
      </c>
      <c r="KE227" t="str">
        <f t="shared" si="433"/>
        <v/>
      </c>
      <c r="KF227" s="275">
        <f>VLOOKUP(C227,MOVI!C:DT,98,0)</f>
        <v>0</v>
      </c>
      <c r="KG227" s="275">
        <f>VLOOKUP(C227,FPT!B:KE,98,0)</f>
        <v>0</v>
      </c>
      <c r="KH227" t="str">
        <f t="shared" si="434"/>
        <v/>
      </c>
      <c r="KI227" s="275">
        <f>VLOOKUP(C227,MOVI!C:DT,99,0)</f>
        <v>0</v>
      </c>
      <c r="KJ227" s="275">
        <f>VLOOKUP(C227,FPT!B:KH,99,0)</f>
        <v>0</v>
      </c>
      <c r="KK227" t="str">
        <f t="shared" si="435"/>
        <v/>
      </c>
      <c r="KL227" s="275">
        <f>VLOOKUP(C227,MOVI!C:DT,100,0)</f>
        <v>0</v>
      </c>
      <c r="KM227" s="275">
        <f>VLOOKUP(C227,FPT!B:KK,100,0)</f>
        <v>0</v>
      </c>
      <c r="KN227" t="str">
        <f t="shared" si="436"/>
        <v/>
      </c>
      <c r="KO227" s="275">
        <f>VLOOKUP(C227,MOVI!C:DT,101,0)</f>
        <v>0</v>
      </c>
      <c r="KP227" s="275">
        <f>VLOOKUP(C227,FPT!B:KN,101,0)</f>
        <v>0</v>
      </c>
      <c r="KQ227" t="str">
        <f t="shared" si="437"/>
        <v/>
      </c>
      <c r="KR227" s="275">
        <f>VLOOKUP(C227,MOVI!C:DT,102,0)</f>
        <v>0</v>
      </c>
      <c r="KS227" s="275">
        <f>VLOOKUP(C227,FPT!B:KQ,102,0)</f>
        <v>0</v>
      </c>
      <c r="KT227" t="str">
        <f t="shared" si="438"/>
        <v/>
      </c>
      <c r="KU227" s="275">
        <f>VLOOKUP(C227,MOVI!C:DT,103,0)</f>
        <v>0</v>
      </c>
      <c r="KV227" s="275">
        <f>VLOOKUP(C227,FPT!B:KT,103,0)</f>
        <v>0</v>
      </c>
      <c r="KW227" t="str">
        <f t="shared" si="439"/>
        <v/>
      </c>
      <c r="KX227" s="275">
        <f>VLOOKUP(C227,MOVI!C:DT,104,0)</f>
        <v>0</v>
      </c>
      <c r="KY227" s="275">
        <f>VLOOKUP(C227,FPT!B:KW,104,0)</f>
        <v>0</v>
      </c>
      <c r="KZ227" t="str">
        <f t="shared" si="440"/>
        <v/>
      </c>
      <c r="LA227" s="275">
        <f>VLOOKUP(C227,MOVI!C:DT,105,0)</f>
        <v>0</v>
      </c>
      <c r="LB227" s="275">
        <f>VLOOKUP(C227,FPT!B:KZ,105,0)</f>
        <v>0</v>
      </c>
      <c r="LC227" t="str">
        <f t="shared" si="441"/>
        <v/>
      </c>
      <c r="LD227" s="275">
        <f>VLOOKUP(C227,MOVI!C:DT,106,0)</f>
        <v>5315192</v>
      </c>
      <c r="LE227" s="275">
        <f>VLOOKUP(C227,FPT!B:LC,106,0)</f>
        <v>5315192</v>
      </c>
      <c r="LF227" t="str">
        <f t="shared" si="442"/>
        <v/>
      </c>
      <c r="LG227" s="273">
        <f>VLOOKUP(C227,MOVI!C:DT,107,0)</f>
        <v>0</v>
      </c>
      <c r="LH227" s="273">
        <f>VLOOKUP(C227,FPT!B:LF,107,0)</f>
        <v>0</v>
      </c>
      <c r="LI227" t="str">
        <f t="shared" si="443"/>
        <v/>
      </c>
      <c r="LJ227" t="str">
        <f>VLOOKUP(C227,MOVI!C:DV,108,0)</f>
        <v>MoviSouthSales</v>
      </c>
      <c r="LK227" s="252" t="str">
        <f>VLOOKUP(C227,FPT!B:LI,108,0)</f>
        <v>MoviSouthSales</v>
      </c>
      <c r="LL227" t="str">
        <f t="shared" si="444"/>
        <v/>
      </c>
      <c r="LM227" s="275">
        <f>ROUND(VLOOKUP(C227,MOVI!C:DV,109,0),0)</f>
        <v>416667</v>
      </c>
      <c r="LN227" s="275">
        <f>ROUND(VLOOKUP(C227,FPT!B:LL,109,0),0)</f>
        <v>416667</v>
      </c>
      <c r="LO227" t="str">
        <f t="shared" si="445"/>
        <v/>
      </c>
      <c r="LP227" t="str">
        <f>VLOOKUP(C227,MOVI!C:DV,110,0)</f>
        <v>HO</v>
      </c>
      <c r="LQ227" s="247" t="str">
        <f>VLOOKUP(C227,FPT!B:LO,110,0)</f>
        <v>HO</v>
      </c>
      <c r="LR227" t="str">
        <f t="shared" si="446"/>
        <v/>
      </c>
      <c r="LS227">
        <f>MOVI!DI222</f>
        <v>16</v>
      </c>
      <c r="LV227">
        <f>MOVI!DJ222</f>
        <v>0</v>
      </c>
      <c r="LW227">
        <f>MOVI!DK222</f>
        <v>6</v>
      </c>
      <c r="LX227">
        <f>MOVI!DL222</f>
        <v>0</v>
      </c>
      <c r="LY227">
        <f>MOVI!DM222</f>
        <v>0</v>
      </c>
      <c r="LZ227">
        <f>MOVI!DN222</f>
        <v>0</v>
      </c>
      <c r="MA227">
        <f>MOVI!DO222</f>
        <v>0</v>
      </c>
      <c r="MB227" t="str">
        <f>MOVI!DP222</f>
        <v>HO</v>
      </c>
      <c r="MC227">
        <f>MOVI!DQ222</f>
        <v>0</v>
      </c>
      <c r="MD227">
        <f>MOVI!DR222</f>
        <v>0</v>
      </c>
      <c r="ME227" t="str">
        <f>VLOOKUP(C227,MOVI!C:DV,121,0)</f>
        <v>Group 1</v>
      </c>
      <c r="MF227" s="252" t="str">
        <f>VLOOKUP(C227,FPT!B:MD,111,0)</f>
        <v>Group 1</v>
      </c>
      <c r="MG227" t="str">
        <f t="shared" si="339"/>
        <v/>
      </c>
      <c r="MH227" t="str">
        <f>VLOOKUP(C227,MOVI!C:DT,122,0)</f>
        <v>MoviSouthGroup 1</v>
      </c>
      <c r="MI227" s="252" t="str">
        <f>VLOOKUP(C227,FPT!B:DS,112,0)</f>
        <v>MoviSouthGroup 1</v>
      </c>
      <c r="MJ227" t="str">
        <f t="shared" si="447"/>
        <v/>
      </c>
    </row>
    <row r="228" spans="1:348" x14ac:dyDescent="0.25">
      <c r="A228">
        <v>220</v>
      </c>
      <c r="B228" s="48">
        <v>6217</v>
      </c>
      <c r="C228" s="271" t="s">
        <v>1130</v>
      </c>
      <c r="D228" t="str">
        <f>VLOOKUP(C228,MOVI!C:D,2,0)</f>
        <v>Nguyễn Ngọc Sơn</v>
      </c>
      <c r="E228" t="str">
        <f>VLOOKUP(C228,FPT!B:C,2,0)</f>
        <v>Nguyễn Ngọc Sơn</v>
      </c>
      <c r="F228" t="str">
        <f t="shared" si="340"/>
        <v/>
      </c>
      <c r="G228" t="str">
        <f>VLOOKUP(C228,MOVI!C:E,3,0)</f>
        <v>Sales</v>
      </c>
      <c r="H228" t="str">
        <f>VLOOKUP(C228,FPT!B:F,3,0)</f>
        <v>Sales</v>
      </c>
      <c r="I228" t="str">
        <f t="shared" si="341"/>
        <v/>
      </c>
      <c r="J228" t="str">
        <f>VLOOKUP(C228,MOVI!C:H,4,0)</f>
        <v>Telesales</v>
      </c>
      <c r="K228" t="str">
        <f>VLOOKUP(C228,FPT!B:I,4,0)</f>
        <v>Telesales</v>
      </c>
      <c r="L228" t="str">
        <f t="shared" si="342"/>
        <v/>
      </c>
      <c r="M228" t="str">
        <f>VLOOKUP(C228,MOVI!C:DT,5,0)</f>
        <v>Associate</v>
      </c>
      <c r="N228" t="str">
        <f>VLOOKUP(C228,FPT!B:L,5,0)</f>
        <v>Associate</v>
      </c>
      <c r="O228" t="str">
        <f t="shared" si="343"/>
        <v/>
      </c>
      <c r="P228" t="str">
        <f>VLOOKUP(C228,MOVI!C:DT,6,0)</f>
        <v>Telesales</v>
      </c>
      <c r="Q228" t="str">
        <f>VLOOKUP(C228,FPT!B:O,6,0)</f>
        <v>Telesales</v>
      </c>
      <c r="R228" t="str">
        <f t="shared" si="344"/>
        <v/>
      </c>
      <c r="S228" t="str">
        <f>VLOOKUP(C228,MOVI!C:DT,7,0)</f>
        <v>South</v>
      </c>
      <c r="T228" t="str">
        <f>VLOOKUP(C228,FPT!B:R,7,0)</f>
        <v>South</v>
      </c>
      <c r="U228" t="str">
        <f t="shared" si="345"/>
        <v/>
      </c>
      <c r="V228" t="str">
        <f>VLOOKUP(C228,MOVI!C:DT,8,0)</f>
        <v>Movi</v>
      </c>
      <c r="W228" t="str">
        <f>VLOOKUP(C228,FPT!B:U,8,0)</f>
        <v>Movi</v>
      </c>
      <c r="X228" t="str">
        <f t="shared" si="346"/>
        <v/>
      </c>
      <c r="Y228" t="str">
        <f>VLOOKUP(C228,MOVI!C:DT,9,0)</f>
        <v>Full-time</v>
      </c>
      <c r="Z228" t="str">
        <f>VLOOKUP(C228,FPT!B:X,9,0)</f>
        <v>Full-time</v>
      </c>
      <c r="AA228" t="str">
        <f t="shared" si="347"/>
        <v/>
      </c>
      <c r="AB228" s="287" t="str">
        <f>VLOOKUP(C228,MOVI!C:DT,10,0)</f>
        <v>Probation</v>
      </c>
      <c r="AC228" t="str">
        <f>VLOOKUP(C228,FPT!B:AA,10,0)</f>
        <v>Permanent</v>
      </c>
      <c r="AD228" t="str">
        <f t="shared" si="348"/>
        <v>Lệch</v>
      </c>
      <c r="AE228" s="247">
        <f>VLOOKUP(C228,MOVI!C:DT,11,0)</f>
        <v>44495</v>
      </c>
      <c r="AF228" s="247">
        <f>VLOOKUP(C228,FPT!B:AD,11,0)</f>
        <v>44495</v>
      </c>
      <c r="AG228" t="str">
        <f t="shared" si="349"/>
        <v/>
      </c>
      <c r="AH228" s="260" t="str">
        <f>VLOOKUP(C228,MOVI!C:DT,12,0)</f>
        <v/>
      </c>
      <c r="AI228" s="260"/>
      <c r="AJ228" t="str">
        <f t="shared" si="449"/>
        <v/>
      </c>
      <c r="AK228">
        <f>VLOOKUP(C228,MOVI!C:DT,13,0)</f>
        <v>0</v>
      </c>
      <c r="AL228" s="247">
        <f>VLOOKUP(C228,FPT!B:AJ,13,0)</f>
        <v>0</v>
      </c>
      <c r="AM228" t="str">
        <f t="shared" si="448"/>
        <v/>
      </c>
      <c r="AN228" s="247">
        <f>VLOOKUP(C228,MOVI!C:DT,14,0)</f>
        <v>0</v>
      </c>
      <c r="AO228" s="247">
        <f>VLOOKUP(C228,FPT!B:AM,14,0)</f>
        <v>0</v>
      </c>
      <c r="AP228" t="str">
        <f t="shared" si="350"/>
        <v/>
      </c>
      <c r="AQ228" t="str">
        <f>VLOOKUP(C228,MOVI!C:DT,15,0)</f>
        <v>JO</v>
      </c>
      <c r="AR228" s="247">
        <f>VLOOKUP(C228,FPT!B:AP,15,0)</f>
        <v>0</v>
      </c>
      <c r="AS228" t="str">
        <f t="shared" si="351"/>
        <v>Lệch</v>
      </c>
      <c r="AT228" s="282">
        <f>VLOOKUP(C228,MOVI!C:DT,16,0)</f>
        <v>0.1</v>
      </c>
      <c r="AU228" s="288" t="str">
        <f>VLOOKUP(C228,FPT!B:AS,16,0)</f>
        <v>10%</v>
      </c>
      <c r="AV228" t="str">
        <f t="shared" si="352"/>
        <v>Lệch</v>
      </c>
      <c r="AW228" t="str">
        <f>VLOOKUP(C228,MOVI!C:DT,17,0)</f>
        <v>L</v>
      </c>
      <c r="AX228" s="247" t="str">
        <f>VLOOKUP(C228,FPT!B:AV,17,0)</f>
        <v>L</v>
      </c>
      <c r="AY228" t="str">
        <f t="shared" si="353"/>
        <v/>
      </c>
      <c r="AZ228">
        <f>VLOOKUP(C228,MOVI!C:DT,18,0)</f>
        <v>0</v>
      </c>
      <c r="BA228" s="247">
        <f>VLOOKUP(C228,FPT!B:AY,18,0)</f>
        <v>0</v>
      </c>
      <c r="BB228" t="str">
        <f t="shared" si="354"/>
        <v/>
      </c>
      <c r="BC228" s="275">
        <f>VLOOKUP(C228,MOVI!C:DT,19,0)</f>
        <v>5000000</v>
      </c>
      <c r="BD228" s="275">
        <f>VLOOKUP(C228,FPT!B:BB,19,0)</f>
        <v>5000000</v>
      </c>
      <c r="BE228" t="str">
        <f t="shared" si="355"/>
        <v/>
      </c>
      <c r="BF228">
        <f>VLOOKUP(C228,MOVI!C:DT,20,0)</f>
        <v>0</v>
      </c>
      <c r="BG228" s="252">
        <f>VLOOKUP(C228,FPT!B:BE,20,0)</f>
        <v>0</v>
      </c>
      <c r="BH228" t="str">
        <f t="shared" si="356"/>
        <v/>
      </c>
      <c r="BI228" s="275">
        <f>VLOOKUP(C228,MOVI!C:DT,21,0)</f>
        <v>5000000</v>
      </c>
      <c r="BJ228" s="275">
        <f>VLOOKUP(C228,FPT!B:BH,21,0)</f>
        <v>5000000</v>
      </c>
      <c r="BK228" t="str">
        <f t="shared" si="357"/>
        <v/>
      </c>
      <c r="BL228" s="275">
        <f>VLOOKUP(C228,MOVI!C:DT,22,0)</f>
        <v>0</v>
      </c>
      <c r="BM228" s="275">
        <f>VLOOKUP(C228,FPT!B:BK,22,0)</f>
        <v>0</v>
      </c>
      <c r="BN228" t="str">
        <f t="shared" si="358"/>
        <v/>
      </c>
      <c r="BO228" s="275">
        <f>VLOOKUP(C228,MOVI!C:DT,23,0)</f>
        <v>0</v>
      </c>
      <c r="BP228" s="275">
        <f>VLOOKUP(C228,FPT!B:BN,23,0)</f>
        <v>0</v>
      </c>
      <c r="BQ228" t="str">
        <f t="shared" si="359"/>
        <v/>
      </c>
      <c r="BR228" s="275">
        <f>VLOOKUP(C228,MOVI!C:DT,24,0)</f>
        <v>0</v>
      </c>
      <c r="BS228" s="275">
        <f>VLOOKUP(C228,FPT!B:BQ,24,0)</f>
        <v>0</v>
      </c>
      <c r="BT228" t="str">
        <f t="shared" si="360"/>
        <v/>
      </c>
      <c r="BU228" s="275">
        <f>VLOOKUP(C228,MOVI!C:DT,25,0)</f>
        <v>0</v>
      </c>
      <c r="BV228" s="275">
        <f>VLOOKUP(C228,FPT!B:BT,25,0)</f>
        <v>0</v>
      </c>
      <c r="BW228" t="str">
        <f t="shared" si="361"/>
        <v/>
      </c>
      <c r="BX228" s="275">
        <f>VLOOKUP(C228,MOVI!C:DT,26,0)</f>
        <v>0</v>
      </c>
      <c r="BY228" s="275">
        <f>VLOOKUP(C228,FPT!B:BW,26,0)</f>
        <v>0</v>
      </c>
      <c r="BZ228" t="str">
        <f t="shared" si="362"/>
        <v/>
      </c>
      <c r="CA228" s="275">
        <f>VLOOKUP(C228,MOVI!C:DT,27,0)</f>
        <v>730000</v>
      </c>
      <c r="CB228" s="275">
        <f>VLOOKUP(C228,FPT!B:BZ,27,0)</f>
        <v>730000</v>
      </c>
      <c r="CC228" t="str">
        <f t="shared" si="363"/>
        <v/>
      </c>
      <c r="CD228" s="275">
        <f>VLOOKUP(C228,MOVI!C:DT,28,0)</f>
        <v>730000</v>
      </c>
      <c r="CE228" s="275">
        <f>VLOOKUP(C228,FPT!B:CC,28,0)</f>
        <v>730000</v>
      </c>
      <c r="CF228" t="str">
        <f t="shared" si="364"/>
        <v/>
      </c>
      <c r="CG228" t="str">
        <f>VLOOKUP(C228,MOVI!C:DT,29,0)</f>
        <v>CN</v>
      </c>
      <c r="CH228" s="252" t="str">
        <f>VLOOKUP(C228,FPT!B:CF,29,0)</f>
        <v>CN</v>
      </c>
      <c r="CI228" t="str">
        <f t="shared" si="365"/>
        <v/>
      </c>
      <c r="CJ228">
        <f>VLOOKUP(C228,MOVI!C:DT,30,0)</f>
        <v>26</v>
      </c>
      <c r="CK228" s="252">
        <f>VLOOKUP(C228,FPT!B:CI,30,0)</f>
        <v>26</v>
      </c>
      <c r="CL228" t="str">
        <f t="shared" si="366"/>
        <v/>
      </c>
      <c r="CM228">
        <f>VLOOKUP(C228,MOVI!C:DT,31,0)</f>
        <v>26</v>
      </c>
      <c r="CN228" s="252">
        <f>VLOOKUP(C228,FPT!B:CL,31,0)</f>
        <v>26</v>
      </c>
      <c r="CO228" t="str">
        <f t="shared" si="367"/>
        <v/>
      </c>
      <c r="CP228" s="275">
        <f>VLOOKUP(C228,MOVI!C:DT,32,0)</f>
        <v>0</v>
      </c>
      <c r="CQ228" s="275">
        <f>VLOOKUP(C228,FPT!B:CO,32,0)</f>
        <v>0</v>
      </c>
      <c r="CR228" t="str">
        <f t="shared" si="368"/>
        <v/>
      </c>
      <c r="CS228" s="275">
        <f>VLOOKUP(C228,MOVI!C:DT,33,0)</f>
        <v>0</v>
      </c>
      <c r="CT228" s="275">
        <f>VLOOKUP(C228,FPT!B:CR,33,0)</f>
        <v>0</v>
      </c>
      <c r="CU228" t="str">
        <f t="shared" si="369"/>
        <v/>
      </c>
      <c r="CV228" s="275">
        <f>VLOOKUP(C228,MOVI!C:DT,34,0)</f>
        <v>0</v>
      </c>
      <c r="CW228" s="275">
        <f>VLOOKUP(C228,FPT!B:CU,34,0)</f>
        <v>0</v>
      </c>
      <c r="CX228" t="str">
        <f t="shared" si="370"/>
        <v/>
      </c>
      <c r="CY228" s="275">
        <f>VLOOKUP(C228,MOVI!C:DT,35,0)</f>
        <v>26</v>
      </c>
      <c r="CZ228" s="275">
        <f>VLOOKUP(C228,FPT!B:CX,35,0)</f>
        <v>26</v>
      </c>
      <c r="DA228" t="str">
        <f t="shared" si="371"/>
        <v/>
      </c>
      <c r="DB228" s="275">
        <f>VLOOKUP(C228,MOVI!C:DT,36,0)</f>
        <v>0</v>
      </c>
      <c r="DC228" s="275">
        <f>VLOOKUP(C228,FPT!B:DA,36,0)</f>
        <v>0</v>
      </c>
      <c r="DD228" t="str">
        <f t="shared" si="372"/>
        <v/>
      </c>
      <c r="DE228" s="275">
        <f>VLOOKUP(C228,MOVI!C:DT,37,0)</f>
        <v>16</v>
      </c>
      <c r="DF228" s="275">
        <f>VLOOKUP(C228,FPT!B:DD,37,0)</f>
        <v>16</v>
      </c>
      <c r="DG228" t="str">
        <f t="shared" si="373"/>
        <v/>
      </c>
      <c r="DH228" s="275">
        <f>VLOOKUP(C228,MOVI!C:DT,38,0)</f>
        <v>0</v>
      </c>
      <c r="DI228" s="275">
        <f>VLOOKUP(C228,FPT!B:DG,38,0)</f>
        <v>0</v>
      </c>
      <c r="DJ228" t="str">
        <f t="shared" si="374"/>
        <v/>
      </c>
      <c r="DK228" s="275">
        <f>VLOOKUP(C228,MOVI!C:DT,39,0)</f>
        <v>16</v>
      </c>
      <c r="DL228" s="275">
        <f>VLOOKUP(C228,FPT!B:DJ,39,0)</f>
        <v>16</v>
      </c>
      <c r="DM228" t="str">
        <f t="shared" si="375"/>
        <v/>
      </c>
      <c r="DN228" s="275">
        <f>VLOOKUP(C228,MOVI!C:DT,40,0)</f>
        <v>32</v>
      </c>
      <c r="DO228" s="275">
        <f>VLOOKUP(C228,FPT!B:DM,40,0)</f>
        <v>32</v>
      </c>
      <c r="DP228" t="str">
        <f t="shared" si="376"/>
        <v/>
      </c>
      <c r="DQ228" s="275">
        <f>VLOOKUP(C228,MOVI!C:DT,41,0)</f>
        <v>16</v>
      </c>
      <c r="DR228" s="275">
        <f>VLOOKUP(C228,FPT!B:DP,41,0)</f>
        <v>16</v>
      </c>
      <c r="DS228" t="str">
        <f t="shared" si="377"/>
        <v/>
      </c>
      <c r="DT228" s="275">
        <f>VLOOKUP(C228,MOVI!C:DT,42,0)</f>
        <v>5000000</v>
      </c>
      <c r="DU228" s="275">
        <f>ROUND(VLOOKUP(C228,FPT!B:DS,42,0),0)</f>
        <v>5000000</v>
      </c>
      <c r="DV228" t="str">
        <f t="shared" si="378"/>
        <v/>
      </c>
      <c r="DW228" s="275">
        <f>VLOOKUP(C228,MOVI!C:DT,43,0)</f>
        <v>0</v>
      </c>
      <c r="DX228" s="275">
        <f>VLOOKUP(C228,FPT!B:DV,43,0)</f>
        <v>0</v>
      </c>
      <c r="DY228" t="str">
        <f t="shared" si="379"/>
        <v/>
      </c>
      <c r="DZ228" s="275">
        <f>VLOOKUP(C228,MOVI!C:DT,44,0)</f>
        <v>769231</v>
      </c>
      <c r="EA228" s="275">
        <f>VLOOKUP(C228,FPT!B:DY,44,0)</f>
        <v>769231</v>
      </c>
      <c r="EB228" t="str">
        <f t="shared" si="380"/>
        <v/>
      </c>
      <c r="EC228" s="275">
        <f>VLOOKUP(C228,MOVI!C:DT,45,0)</f>
        <v>5769231</v>
      </c>
      <c r="ED228" s="275">
        <f>ROUND(VLOOKUP(C228,FPT!B:EB,45,0),0)</f>
        <v>5769231</v>
      </c>
      <c r="EE228" t="str">
        <f t="shared" si="381"/>
        <v/>
      </c>
      <c r="EF228" s="275">
        <f>VLOOKUP(C228,MOVI!C:DT,46,0)</f>
        <v>0</v>
      </c>
      <c r="EG228" s="275">
        <f>VLOOKUP(C228,FPT!B:EE,46,0)</f>
        <v>0</v>
      </c>
      <c r="EH228" t="str">
        <f t="shared" si="382"/>
        <v/>
      </c>
      <c r="EI228" s="275">
        <f>VLOOKUP(C228,MOVI!C:DT,47,0)</f>
        <v>0</v>
      </c>
      <c r="EJ228" s="275">
        <f>VLOOKUP(C228,FPT!B:EH,47,0)</f>
        <v>0</v>
      </c>
      <c r="EK228" t="str">
        <f t="shared" si="383"/>
        <v/>
      </c>
      <c r="EL228" s="275">
        <f>VLOOKUP(C228,MOVI!C:DT,48,0)</f>
        <v>0</v>
      </c>
      <c r="EM228" s="275">
        <f>VLOOKUP(C228,FPT!B:EK,48,0)</f>
        <v>0</v>
      </c>
      <c r="EN228" t="str">
        <f t="shared" si="384"/>
        <v/>
      </c>
      <c r="EO228" s="275">
        <f>VLOOKUP(C228,MOVI!C:DT,49,0)</f>
        <v>0</v>
      </c>
      <c r="EP228" s="275">
        <f>VLOOKUP(C228,FPT!B:EN,49,0)</f>
        <v>0</v>
      </c>
      <c r="EQ228" t="str">
        <f t="shared" si="385"/>
        <v/>
      </c>
      <c r="ER228" s="275">
        <f>VLOOKUP(C228,MOVI!C:DT,50,0)</f>
        <v>0</v>
      </c>
      <c r="ES228" s="275">
        <f>VLOOKUP(C228,FPT!B:EQ,50,0)</f>
        <v>0</v>
      </c>
      <c r="ET228" t="str">
        <f t="shared" si="386"/>
        <v/>
      </c>
      <c r="EU228" s="275">
        <f>VLOOKUP(C228,MOVI!C:DT,51,0)</f>
        <v>0</v>
      </c>
      <c r="EV228" s="275">
        <f>VLOOKUP(C228,FPT!B:ET,51,0)</f>
        <v>0</v>
      </c>
      <c r="EW228" t="str">
        <f t="shared" si="387"/>
        <v/>
      </c>
      <c r="EX228" s="275">
        <f>VLOOKUP(C228,MOVI!C:DT,52,0)</f>
        <v>0</v>
      </c>
      <c r="EY228" s="275">
        <f>VLOOKUP(C228,FPT!B:EW,52,0)</f>
        <v>0</v>
      </c>
      <c r="EZ228" t="str">
        <f t="shared" si="388"/>
        <v/>
      </c>
      <c r="FA228" s="275">
        <f>VLOOKUP(C228,MOVI!C:DT,53,0)</f>
        <v>0</v>
      </c>
      <c r="FB228" s="275">
        <f>VLOOKUP(C228,FPT!B:EZ,53,0)</f>
        <v>0</v>
      </c>
      <c r="FC228" t="str">
        <f t="shared" si="389"/>
        <v/>
      </c>
      <c r="FD228" s="275">
        <f>VLOOKUP(C228,MOVI!C:DT,54,0)</f>
        <v>0</v>
      </c>
      <c r="FE228" s="275">
        <f>VLOOKUP(C228,FPT!B:FC,54,0)</f>
        <v>0</v>
      </c>
      <c r="FF228" t="str">
        <f t="shared" si="390"/>
        <v/>
      </c>
      <c r="FG228" s="275">
        <f>VLOOKUP(C228,MOVI!C:DT,55,0)</f>
        <v>730000</v>
      </c>
      <c r="FH228" s="275">
        <f>VLOOKUP(C228,FPT!B:FF,55,0)</f>
        <v>730000</v>
      </c>
      <c r="FI228" t="str">
        <f t="shared" si="391"/>
        <v/>
      </c>
      <c r="FJ228" s="275">
        <f>VLOOKUP(C228,MOVI!C:DT,56,0)</f>
        <v>730000</v>
      </c>
      <c r="FK228" s="275">
        <f>VLOOKUP(C228,FPT!B:FI,56,0)</f>
        <v>730000</v>
      </c>
      <c r="FL228" t="str">
        <f t="shared" si="392"/>
        <v/>
      </c>
      <c r="FM228" s="275">
        <f>VLOOKUP(C228,MOVI!C:DT,57,0)</f>
        <v>175000</v>
      </c>
      <c r="FN228" s="275">
        <f>VLOOKUP(C228,FPT!B:FL,57,0)</f>
        <v>175000</v>
      </c>
      <c r="FO228" t="str">
        <f t="shared" si="393"/>
        <v/>
      </c>
      <c r="FP228" s="275">
        <f>VLOOKUP(C228,MOVI!C:DT,58,0)</f>
        <v>0</v>
      </c>
      <c r="FQ228" s="275">
        <f>VLOOKUP(C228,FPT!B:FO,58,0)</f>
        <v>0</v>
      </c>
      <c r="FR228" t="str">
        <f t="shared" si="394"/>
        <v/>
      </c>
      <c r="FS228" s="275">
        <f>VLOOKUP(C228,MOVI!C:DT,59,0)</f>
        <v>0</v>
      </c>
      <c r="FT228" s="275">
        <f>VLOOKUP(C228,FPT!B:FR,59,0)</f>
        <v>0</v>
      </c>
      <c r="FU228" t="str">
        <f t="shared" si="395"/>
        <v/>
      </c>
      <c r="FV228" s="275">
        <f>VLOOKUP(C228,MOVI!C:DT,60,0)</f>
        <v>0</v>
      </c>
      <c r="FW228" s="275">
        <f>VLOOKUP(C228,FPT!B:FU,60,0)</f>
        <v>0</v>
      </c>
      <c r="FX228" t="str">
        <f t="shared" si="396"/>
        <v/>
      </c>
      <c r="FY228" s="275">
        <f>VLOOKUP(C228,MOVI!C:DT,61,0)</f>
        <v>0</v>
      </c>
      <c r="FZ228" s="275">
        <f>VLOOKUP(C228,FPT!B:FX,61,0)</f>
        <v>0</v>
      </c>
      <c r="GA228" t="str">
        <f t="shared" si="397"/>
        <v/>
      </c>
      <c r="GB228" s="275">
        <f>VLOOKUP(C228,MOVI!C:DT,62,0)</f>
        <v>0</v>
      </c>
      <c r="GC228" s="275">
        <f>VLOOKUP(C228,FPT!B:GA,62,0)</f>
        <v>0</v>
      </c>
      <c r="GD228" t="str">
        <f t="shared" si="398"/>
        <v/>
      </c>
      <c r="GE228" s="275">
        <f>VLOOKUP(C228,MOVI!C:DT,63,0)</f>
        <v>0</v>
      </c>
      <c r="GF228" s="275">
        <f>VLOOKUP(C228,FPT!B:GD,63,0)</f>
        <v>0</v>
      </c>
      <c r="GG228" t="str">
        <f t="shared" si="399"/>
        <v/>
      </c>
      <c r="GH228" s="275">
        <f>VLOOKUP(C228,MOVI!C:DT,64,0)</f>
        <v>0</v>
      </c>
      <c r="GI228" s="275">
        <f>VLOOKUP(C228,FPT!B:GG,64,0)</f>
        <v>0</v>
      </c>
      <c r="GJ228" t="str">
        <f t="shared" si="400"/>
        <v/>
      </c>
      <c r="GK228" s="275">
        <f>VLOOKUP(C228,MOVI!C:DT,65,0)</f>
        <v>0</v>
      </c>
      <c r="GL228" s="275">
        <f>VLOOKUP(C228,FPT!B:GJ,65,0)</f>
        <v>0</v>
      </c>
      <c r="GM228" t="str">
        <f t="shared" si="401"/>
        <v/>
      </c>
      <c r="GN228" s="275">
        <f>VLOOKUP(C228,MOVI!C:DT,66,0)</f>
        <v>0</v>
      </c>
      <c r="GO228" s="275">
        <f>VLOOKUP(C228,FPT!B:GM,66,0)</f>
        <v>0</v>
      </c>
      <c r="GP228" t="str">
        <f t="shared" si="402"/>
        <v/>
      </c>
      <c r="GQ228" s="275">
        <f>VLOOKUP(C228,MOVI!C:DT,67,0)</f>
        <v>0</v>
      </c>
      <c r="GR228" s="275">
        <f>VLOOKUP(C228,FPT!B:GP,67,0)</f>
        <v>0</v>
      </c>
      <c r="GS228" t="str">
        <f t="shared" si="403"/>
        <v/>
      </c>
      <c r="GT228" s="275">
        <f>VLOOKUP(C228,MOVI!C:DT,68,0)</f>
        <v>0</v>
      </c>
      <c r="GU228" s="275">
        <f>VLOOKUP(C228,FPT!B:GS,68,0)</f>
        <v>0</v>
      </c>
      <c r="GV228" t="str">
        <f t="shared" si="404"/>
        <v/>
      </c>
      <c r="GW228" s="275">
        <f>VLOOKUP(C228,MOVI!C:DT,69,0)</f>
        <v>0</v>
      </c>
      <c r="GX228" s="275">
        <f>VLOOKUP(C228,FPT!B:GV,69,0)</f>
        <v>0</v>
      </c>
      <c r="GY228" t="str">
        <f t="shared" si="405"/>
        <v/>
      </c>
      <c r="GZ228" s="275">
        <f>VLOOKUP(C228,MOVI!C:DT,70,0)</f>
        <v>175000</v>
      </c>
      <c r="HA228" s="275">
        <f>VLOOKUP(C228,FPT!B:GY,70,0)</f>
        <v>175000</v>
      </c>
      <c r="HB228" t="str">
        <f t="shared" si="406"/>
        <v/>
      </c>
      <c r="HC228" s="275">
        <f>VLOOKUP(C228,MOVI!C:DT,71,0)</f>
        <v>6674231</v>
      </c>
      <c r="HD228" s="275">
        <f>ROUND(VLOOKUP(C228,FPT!B:HB,71,0),0)</f>
        <v>6674231</v>
      </c>
      <c r="HE228" t="str">
        <f t="shared" si="407"/>
        <v/>
      </c>
      <c r="HF228" s="275">
        <f>ROUND(VLOOKUP(C228,MOVI!C:DT,72,0),0)</f>
        <v>384615</v>
      </c>
      <c r="HG228" s="275">
        <f>ROUND(VLOOKUP(C228,FPT!B:HE,72,0),0)</f>
        <v>384615</v>
      </c>
      <c r="HH228" t="str">
        <f t="shared" si="408"/>
        <v/>
      </c>
      <c r="HI228" s="275">
        <f>VLOOKUP(C228,MOVI!C:DT,73,0)</f>
        <v>0</v>
      </c>
      <c r="HJ228" s="275">
        <f>VLOOKUP(C228,FPT!B:HH,73,0)</f>
        <v>0</v>
      </c>
      <c r="HK228" t="str">
        <f t="shared" si="409"/>
        <v/>
      </c>
      <c r="HL228" s="275">
        <f>VLOOKUP(C228,MOVI!C:DT,74,0)</f>
        <v>730000</v>
      </c>
      <c r="HM228" s="275">
        <f>VLOOKUP(C228,FPT!B:HK,74,0)</f>
        <v>730000</v>
      </c>
      <c r="HN228" t="str">
        <f t="shared" si="410"/>
        <v/>
      </c>
      <c r="HO228" s="275">
        <f>VLOOKUP(C228,MOVI!C:DT,75,0)</f>
        <v>0</v>
      </c>
      <c r="HP228" s="275">
        <f>VLOOKUP(C228,FPT!B:HN,75,0)</f>
        <v>0</v>
      </c>
      <c r="HQ228" t="str">
        <f t="shared" si="411"/>
        <v/>
      </c>
      <c r="HR228" s="275">
        <f>VLOOKUP(C228,MOVI!C:DT,76,0)</f>
        <v>0</v>
      </c>
      <c r="HS228" s="275">
        <f>VLOOKUP(C228,FPT!B:HQ,76,0)</f>
        <v>0</v>
      </c>
      <c r="HT228" t="str">
        <f t="shared" si="412"/>
        <v/>
      </c>
      <c r="HU228" s="275">
        <f>VLOOKUP(C228,MOVI!C:DT,77,0)</f>
        <v>0</v>
      </c>
      <c r="HV228" s="275">
        <f>VLOOKUP(C228,FPT!B:HT,77,0)</f>
        <v>0</v>
      </c>
      <c r="HW228" t="str">
        <f t="shared" si="413"/>
        <v/>
      </c>
      <c r="HX228" s="274">
        <f>VLOOKUP(C228,MOVI!C:CB,78,0)</f>
        <v>0</v>
      </c>
      <c r="HY228" s="261">
        <f>VLOOKUP(C228,FPT!$B:$CA,78,0)</f>
        <v>0</v>
      </c>
      <c r="HZ228" t="str">
        <f t="shared" si="414"/>
        <v/>
      </c>
      <c r="IA228" s="275">
        <f>VLOOKUP(C228,MOVI!C:CD,79,0)</f>
        <v>0</v>
      </c>
      <c r="IB228" s="275">
        <f>VLOOKUP(C228,FPT!B:HZ,79,0)</f>
        <v>0</v>
      </c>
      <c r="IC228" t="str">
        <f t="shared" si="415"/>
        <v/>
      </c>
      <c r="ID228" s="275">
        <f>VLOOKUP(C228,MOVI!C:CD,80,0)</f>
        <v>0</v>
      </c>
      <c r="IE228" s="275">
        <f>VLOOKUP(C228,FPT!B:IC,80,0)</f>
        <v>0</v>
      </c>
      <c r="IF228" t="str">
        <f t="shared" si="416"/>
        <v/>
      </c>
      <c r="IG228" s="275">
        <f>VLOOKUP(C228,MOVI!C:DT,81,0)</f>
        <v>0</v>
      </c>
      <c r="IH228" s="275">
        <f>VLOOKUP(C228,FPT!B:IF,81,0)</f>
        <v>0</v>
      </c>
      <c r="II228" t="str">
        <f t="shared" si="417"/>
        <v/>
      </c>
      <c r="IJ228" s="275">
        <f>VLOOKUP(C228,MOVI!C:DT,82,0)</f>
        <v>0</v>
      </c>
      <c r="IK228" s="275">
        <f>VLOOKUP(C228,FPT!B:II,82,0)</f>
        <v>0</v>
      </c>
      <c r="IL228" t="str">
        <f t="shared" si="418"/>
        <v/>
      </c>
      <c r="IM228" s="275">
        <f>ROUND(VLOOKUP(C228,MOVI!C:DT,83,0),0)</f>
        <v>1114615</v>
      </c>
      <c r="IN228" s="275">
        <f>ROUND(VLOOKUP(C228,FPT!B:IL,83,0),0)</f>
        <v>1114615</v>
      </c>
      <c r="IO228" t="str">
        <f t="shared" si="419"/>
        <v/>
      </c>
      <c r="IP228" s="275">
        <f>ROUND(VLOOKUP(C228,MOVI!C:DT,84,0),0)</f>
        <v>5559616</v>
      </c>
      <c r="IQ228" s="275">
        <f>ROUND(VLOOKUP(C228,FPT!B:IO,84,0),0)</f>
        <v>5559616</v>
      </c>
      <c r="IR228" t="str">
        <f t="shared" si="420"/>
        <v/>
      </c>
      <c r="IS228" s="275">
        <f>ROUND(VLOOKUP(C228,MOVI!C:DT,85,0),0)</f>
        <v>667423</v>
      </c>
      <c r="IT228" s="275">
        <f>ROUND(VLOOKUP(C228,FPT!B:IR,85,0),0)</f>
        <v>667423</v>
      </c>
      <c r="IU228" t="str">
        <f t="shared" si="421"/>
        <v/>
      </c>
      <c r="IV228" s="275">
        <f>VLOOKUP(C228,MOVI!C:DT,86,0)</f>
        <v>0</v>
      </c>
      <c r="IW228" s="275">
        <f>VLOOKUP(C228,FPT!B:IU,86,0)</f>
        <v>0</v>
      </c>
      <c r="IX228" t="str">
        <f t="shared" si="422"/>
        <v/>
      </c>
      <c r="IY228" s="275">
        <f>ROUND(VLOOKUP(C228,MOVI!C:DT,87,0),0)</f>
        <v>667423</v>
      </c>
      <c r="IZ228" s="275">
        <f>ROUND(VLOOKUP(C228,FPT!B:IX,87,0),0)</f>
        <v>667423</v>
      </c>
      <c r="JA228" t="str">
        <f t="shared" si="423"/>
        <v/>
      </c>
      <c r="JB228" s="275">
        <f>VLOOKUP(C228,MOVI!C:DT,88,0)</f>
        <v>0</v>
      </c>
      <c r="JC228" s="275">
        <f>VLOOKUP(C228,FPT!B:JA,88,0)</f>
        <v>0</v>
      </c>
      <c r="JD228" t="str">
        <f t="shared" si="424"/>
        <v/>
      </c>
      <c r="JE228" s="275">
        <f>VLOOKUP(C228,MOVI!C:DT,89,0)</f>
        <v>0</v>
      </c>
      <c r="JF228" s="275">
        <f>VLOOKUP(C228,FPT!B:JD,89,0)</f>
        <v>0</v>
      </c>
      <c r="JG228" t="str">
        <f t="shared" si="425"/>
        <v/>
      </c>
      <c r="JH228" s="275">
        <f>VLOOKUP(C228,MOVI!C:DT,90,0)</f>
        <v>0</v>
      </c>
      <c r="JI228" s="275">
        <f>VLOOKUP(C228,FPT!B:JG,90,0)</f>
        <v>0</v>
      </c>
      <c r="JJ228" t="str">
        <f t="shared" si="426"/>
        <v/>
      </c>
      <c r="JK228" s="275">
        <f>VLOOKUP(C228,MOVI!C:DT,91,0)</f>
        <v>0</v>
      </c>
      <c r="JL228" s="275">
        <f>VLOOKUP(C228,FPT!B:JJ,91,0)</f>
        <v>0</v>
      </c>
      <c r="JM228" t="str">
        <f t="shared" si="427"/>
        <v/>
      </c>
      <c r="JN228" s="275">
        <f>VLOOKUP(C228,MOVI!C:DT,92,0)</f>
        <v>0</v>
      </c>
      <c r="JO228" s="275">
        <f>VLOOKUP(C228,FPT!B:JM,92,0)</f>
        <v>0</v>
      </c>
      <c r="JP228" t="str">
        <f t="shared" si="428"/>
        <v/>
      </c>
      <c r="JQ228" s="275">
        <f>VLOOKUP(C228,MOVI!C:DT,93,0)</f>
        <v>0</v>
      </c>
      <c r="JR228" s="275">
        <f>VLOOKUP(C228,FPT!B:JP,93,0)</f>
        <v>0</v>
      </c>
      <c r="JS228" t="str">
        <f t="shared" si="429"/>
        <v/>
      </c>
      <c r="JT228" s="275">
        <f>VLOOKUP(C228,MOVI!C:DT,94,0)</f>
        <v>0</v>
      </c>
      <c r="JU228" s="275">
        <f>VLOOKUP(C228,FPT!B:JS,94,0)</f>
        <v>0</v>
      </c>
      <c r="JV228" t="str">
        <f t="shared" si="430"/>
        <v/>
      </c>
      <c r="JW228" s="275">
        <f>VLOOKUP(C228,MOVI!C:DT,95,0)</f>
        <v>6006808</v>
      </c>
      <c r="JX228" s="275">
        <f>VLOOKUP(C228,FPT!B:JV,95,0)</f>
        <v>6006808</v>
      </c>
      <c r="JY228" t="str">
        <f t="shared" si="431"/>
        <v/>
      </c>
      <c r="JZ228" s="275">
        <f>VLOOKUP(C228,MOVI!C:DT,96,0)</f>
        <v>0</v>
      </c>
      <c r="KA228" s="275">
        <f>VLOOKUP(C228,FPT!B:JY,96,0)</f>
        <v>0</v>
      </c>
      <c r="KB228" t="str">
        <f t="shared" si="432"/>
        <v/>
      </c>
      <c r="KC228" s="275">
        <f>VLOOKUP(C228,MOVI!C:DT,97,0)</f>
        <v>6006808</v>
      </c>
      <c r="KD228" s="275">
        <f>VLOOKUP(C228,FPT!B:KB,97,0)</f>
        <v>6006808</v>
      </c>
      <c r="KE228" t="str">
        <f t="shared" si="433"/>
        <v/>
      </c>
      <c r="KF228" s="275">
        <f>VLOOKUP(C228,MOVI!C:DT,98,0)</f>
        <v>0</v>
      </c>
      <c r="KG228" s="275">
        <f>VLOOKUP(C228,FPT!B:KE,98,0)</f>
        <v>0</v>
      </c>
      <c r="KH228" t="str">
        <f t="shared" si="434"/>
        <v/>
      </c>
      <c r="KI228" s="275">
        <f>VLOOKUP(C228,MOVI!C:DT,99,0)</f>
        <v>0</v>
      </c>
      <c r="KJ228" s="275">
        <f>VLOOKUP(C228,FPT!B:KH,99,0)</f>
        <v>0</v>
      </c>
      <c r="KK228" t="str">
        <f t="shared" si="435"/>
        <v/>
      </c>
      <c r="KL228" s="275">
        <f>VLOOKUP(C228,MOVI!C:DT,100,0)</f>
        <v>0</v>
      </c>
      <c r="KM228" s="275">
        <f>VLOOKUP(C228,FPT!B:KK,100,0)</f>
        <v>0</v>
      </c>
      <c r="KN228" t="str">
        <f t="shared" si="436"/>
        <v/>
      </c>
      <c r="KO228" s="275">
        <f>VLOOKUP(C228,MOVI!C:DT,101,0)</f>
        <v>0</v>
      </c>
      <c r="KP228" s="275">
        <f>VLOOKUP(C228,FPT!B:KN,101,0)</f>
        <v>0</v>
      </c>
      <c r="KQ228" t="str">
        <f t="shared" si="437"/>
        <v/>
      </c>
      <c r="KR228" s="275">
        <f>VLOOKUP(C228,MOVI!C:DT,102,0)</f>
        <v>0</v>
      </c>
      <c r="KS228" s="275">
        <f>VLOOKUP(C228,FPT!B:KQ,102,0)</f>
        <v>0</v>
      </c>
      <c r="KT228" t="str">
        <f t="shared" si="438"/>
        <v/>
      </c>
      <c r="KU228" s="275">
        <f>VLOOKUP(C228,MOVI!C:DT,103,0)</f>
        <v>0</v>
      </c>
      <c r="KV228" s="275">
        <f>VLOOKUP(C228,FPT!B:KT,103,0)</f>
        <v>0</v>
      </c>
      <c r="KW228" t="str">
        <f t="shared" si="439"/>
        <v/>
      </c>
      <c r="KX228" s="275">
        <f>VLOOKUP(C228,MOVI!C:DT,104,0)</f>
        <v>0</v>
      </c>
      <c r="KY228" s="275">
        <f>VLOOKUP(C228,FPT!B:KW,104,0)</f>
        <v>0</v>
      </c>
      <c r="KZ228" t="str">
        <f t="shared" si="440"/>
        <v/>
      </c>
      <c r="LA228" s="275">
        <f>VLOOKUP(C228,MOVI!C:DT,105,0)</f>
        <v>0</v>
      </c>
      <c r="LB228" s="275">
        <f>VLOOKUP(C228,FPT!B:KZ,105,0)</f>
        <v>0</v>
      </c>
      <c r="LC228" t="str">
        <f t="shared" si="441"/>
        <v/>
      </c>
      <c r="LD228" s="275">
        <f>VLOOKUP(C228,MOVI!C:DT,106,0)</f>
        <v>6674231</v>
      </c>
      <c r="LE228" s="275">
        <f>VLOOKUP(C228,FPT!B:LC,106,0)</f>
        <v>6674231</v>
      </c>
      <c r="LF228" t="str">
        <f t="shared" si="442"/>
        <v/>
      </c>
      <c r="LG228" s="273">
        <f>VLOOKUP(C228,MOVI!C:DT,107,0)</f>
        <v>0</v>
      </c>
      <c r="LH228" s="273">
        <f>VLOOKUP(C228,FPT!B:LF,107,0)</f>
        <v>0</v>
      </c>
      <c r="LI228" t="str">
        <f t="shared" si="443"/>
        <v/>
      </c>
      <c r="LJ228" t="str">
        <f>VLOOKUP(C228,MOVI!C:DV,108,0)</f>
        <v>MoviSouthSales</v>
      </c>
      <c r="LK228" s="252" t="str">
        <f>VLOOKUP(C228,FPT!B:LI,108,0)</f>
        <v>MoviSouthSales</v>
      </c>
      <c r="LL228" t="str">
        <f t="shared" si="444"/>
        <v/>
      </c>
      <c r="LM228" s="275">
        <f>ROUND(VLOOKUP(C228,MOVI!C:DV,109,0),0)</f>
        <v>416667</v>
      </c>
      <c r="LN228" s="275">
        <f>ROUND(VLOOKUP(C228,FPT!B:LL,109,0),0)</f>
        <v>416667</v>
      </c>
      <c r="LO228" t="str">
        <f t="shared" si="445"/>
        <v/>
      </c>
      <c r="LP228" t="str">
        <f>VLOOKUP(C228,MOVI!C:DV,110,0)</f>
        <v>HO</v>
      </c>
      <c r="LQ228" s="247" t="str">
        <f>VLOOKUP(C228,FPT!B:LO,110,0)</f>
        <v>HO</v>
      </c>
      <c r="LR228" t="str">
        <f t="shared" si="446"/>
        <v/>
      </c>
      <c r="LS228">
        <f>MOVI!DI223</f>
        <v>22</v>
      </c>
      <c r="LV228">
        <f>MOVI!DJ223</f>
        <v>0</v>
      </c>
      <c r="LW228">
        <f>MOVI!DK223</f>
        <v>0</v>
      </c>
      <c r="LX228">
        <f>MOVI!DL223</f>
        <v>0</v>
      </c>
      <c r="LY228">
        <f>MOVI!DM223</f>
        <v>0</v>
      </c>
      <c r="LZ228">
        <f>MOVI!DN223</f>
        <v>0</v>
      </c>
      <c r="MA228">
        <f>MOVI!DO223</f>
        <v>0</v>
      </c>
      <c r="MB228" t="str">
        <f>MOVI!DP223</f>
        <v>HO</v>
      </c>
      <c r="MC228">
        <f>MOVI!DQ223</f>
        <v>0</v>
      </c>
      <c r="MD228">
        <f>MOVI!DR223</f>
        <v>0</v>
      </c>
      <c r="ME228" t="str">
        <f>VLOOKUP(C228,MOVI!C:DV,121,0)</f>
        <v>Group 1</v>
      </c>
      <c r="MF228" s="252" t="str">
        <f>VLOOKUP(C228,FPT!B:MD,111,0)</f>
        <v>Group 1</v>
      </c>
      <c r="MG228" t="str">
        <f t="shared" si="339"/>
        <v/>
      </c>
      <c r="MH228" t="str">
        <f>VLOOKUP(C228,MOVI!C:DT,122,0)</f>
        <v>MoviSouthGroup 1</v>
      </c>
      <c r="MI228" s="252" t="str">
        <f>VLOOKUP(C228,FPT!B:DS,112,0)</f>
        <v>MoviSouthGroup 1</v>
      </c>
      <c r="MJ228" t="str">
        <f t="shared" si="447"/>
        <v/>
      </c>
    </row>
    <row r="229" spans="1:348" x14ac:dyDescent="0.25">
      <c r="A229">
        <v>221</v>
      </c>
      <c r="B229" s="48">
        <v>6220</v>
      </c>
      <c r="C229" s="271" t="s">
        <v>1132</v>
      </c>
      <c r="D229" t="str">
        <f>VLOOKUP(C229,MOVI!C:D,2,0)</f>
        <v>Đinh Văn Tho</v>
      </c>
      <c r="E229" t="str">
        <f>VLOOKUP(C229,FPT!B:C,2,0)</f>
        <v>Đinh Văn Tho</v>
      </c>
      <c r="F229" t="str">
        <f t="shared" si="340"/>
        <v/>
      </c>
      <c r="G229" t="str">
        <f>VLOOKUP(C229,MOVI!C:E,3,0)</f>
        <v>Sales</v>
      </c>
      <c r="H229" t="str">
        <f>VLOOKUP(C229,FPT!B:F,3,0)</f>
        <v>Sales</v>
      </c>
      <c r="I229" t="str">
        <f t="shared" si="341"/>
        <v/>
      </c>
      <c r="J229" t="str">
        <f>VLOOKUP(C229,MOVI!C:H,4,0)</f>
        <v>Telesales</v>
      </c>
      <c r="K229" t="str">
        <f>VLOOKUP(C229,FPT!B:I,4,0)</f>
        <v>Telesales</v>
      </c>
      <c r="L229" t="str">
        <f t="shared" si="342"/>
        <v/>
      </c>
      <c r="M229" t="str">
        <f>VLOOKUP(C229,MOVI!C:DT,5,0)</f>
        <v>Associate</v>
      </c>
      <c r="N229" t="str">
        <f>VLOOKUP(C229,FPT!B:L,5,0)</f>
        <v>Associate</v>
      </c>
      <c r="O229" t="str">
        <f t="shared" si="343"/>
        <v/>
      </c>
      <c r="P229" t="str">
        <f>VLOOKUP(C229,MOVI!C:DT,6,0)</f>
        <v>Telesales</v>
      </c>
      <c r="Q229" t="str">
        <f>VLOOKUP(C229,FPT!B:O,6,0)</f>
        <v>Telesales</v>
      </c>
      <c r="R229" t="str">
        <f t="shared" si="344"/>
        <v/>
      </c>
      <c r="S229" t="str">
        <f>VLOOKUP(C229,MOVI!C:DT,7,0)</f>
        <v>South</v>
      </c>
      <c r="T229" t="str">
        <f>VLOOKUP(C229,FPT!B:R,7,0)</f>
        <v>South</v>
      </c>
      <c r="U229" t="str">
        <f t="shared" si="345"/>
        <v/>
      </c>
      <c r="V229" t="str">
        <f>VLOOKUP(C229,MOVI!C:DT,8,0)</f>
        <v>Movi</v>
      </c>
      <c r="W229" t="str">
        <f>VLOOKUP(C229,FPT!B:U,8,0)</f>
        <v>Movi</v>
      </c>
      <c r="X229" t="str">
        <f t="shared" si="346"/>
        <v/>
      </c>
      <c r="Y229" t="str">
        <f>VLOOKUP(C229,MOVI!C:DT,9,0)</f>
        <v>Full-time</v>
      </c>
      <c r="Z229" t="str">
        <f>VLOOKUP(C229,FPT!B:X,9,0)</f>
        <v>Full-time</v>
      </c>
      <c r="AA229" t="str">
        <f t="shared" si="347"/>
        <v/>
      </c>
      <c r="AB229" t="str">
        <f>VLOOKUP(C229,MOVI!C:DT,10,0)</f>
        <v>Leaving</v>
      </c>
      <c r="AC229" t="str">
        <f>VLOOKUP(C229,FPT!B:AA,10,0)</f>
        <v>Leaving</v>
      </c>
      <c r="AD229" t="str">
        <f t="shared" si="348"/>
        <v/>
      </c>
      <c r="AE229" s="247">
        <f>VLOOKUP(C229,MOVI!C:DT,11,0)</f>
        <v>44495</v>
      </c>
      <c r="AF229" s="247">
        <f>VLOOKUP(C229,FPT!B:AD,11,0)</f>
        <v>44495</v>
      </c>
      <c r="AG229" t="str">
        <f t="shared" si="349"/>
        <v/>
      </c>
      <c r="AH229" s="260" t="str">
        <f>VLOOKUP(C229,MOVI!C:DT,12,0)</f>
        <v/>
      </c>
      <c r="AI229" s="260"/>
      <c r="AJ229" t="str">
        <f t="shared" si="449"/>
        <v/>
      </c>
      <c r="AK229">
        <f>VLOOKUP(C229,MOVI!C:DT,13,0)</f>
        <v>0</v>
      </c>
      <c r="AL229" s="247" t="str">
        <f>VLOOKUP(C229,FPT!B:AJ,13,0)</f>
        <v>20/12/2021 - 25/12/2021</v>
      </c>
      <c r="AM229" t="str">
        <f t="shared" si="448"/>
        <v>Lệch</v>
      </c>
      <c r="AN229" s="247">
        <f>VLOOKUP(C229,MOVI!C:DT,14,0)</f>
        <v>44556</v>
      </c>
      <c r="AO229" s="247">
        <f>VLOOKUP(C229,FPT!B:AM,14,0)</f>
        <v>44556</v>
      </c>
      <c r="AP229" t="str">
        <f t="shared" si="350"/>
        <v/>
      </c>
      <c r="AQ229" t="str">
        <f>VLOOKUP(C229,MOVI!C:DT,15,0)</f>
        <v>JO</v>
      </c>
      <c r="AR229" s="247" t="str">
        <f>VLOOKUP(C229,FPT!B:AP,15,0)</f>
        <v>JO</v>
      </c>
      <c r="AS229" t="str">
        <f t="shared" si="351"/>
        <v/>
      </c>
      <c r="AT229" s="282">
        <f>VLOOKUP(C229,MOVI!C:DT,16,0)</f>
        <v>0.1</v>
      </c>
      <c r="AU229" s="247" t="str">
        <f>VLOOKUP(C229,FPT!B:AS,16,0)</f>
        <v>10%</v>
      </c>
      <c r="AV229" t="str">
        <f t="shared" si="352"/>
        <v>Lệch</v>
      </c>
      <c r="AW229" t="str">
        <f>VLOOKUP(C229,MOVI!C:DT,17,0)</f>
        <v>L</v>
      </c>
      <c r="AX229" s="247" t="str">
        <f>VLOOKUP(C229,FPT!B:AV,17,0)</f>
        <v>L</v>
      </c>
      <c r="AY229" t="str">
        <f t="shared" si="353"/>
        <v/>
      </c>
      <c r="AZ229">
        <f>VLOOKUP(C229,MOVI!C:DT,18,0)</f>
        <v>0</v>
      </c>
      <c r="BA229" s="247">
        <f>VLOOKUP(C229,FPT!B:AY,18,0)</f>
        <v>0</v>
      </c>
      <c r="BB229" t="str">
        <f t="shared" si="354"/>
        <v/>
      </c>
      <c r="BC229" s="275">
        <f>VLOOKUP(C229,MOVI!C:DT,19,0)</f>
        <v>5000000</v>
      </c>
      <c r="BD229" s="275">
        <f>VLOOKUP(C229,FPT!B:BB,19,0)</f>
        <v>5000000</v>
      </c>
      <c r="BE229" t="str">
        <f t="shared" si="355"/>
        <v/>
      </c>
      <c r="BF229">
        <f>VLOOKUP(C229,MOVI!C:DT,20,0)</f>
        <v>0</v>
      </c>
      <c r="BG229" s="252">
        <f>VLOOKUP(C229,FPT!B:BE,20,0)</f>
        <v>0</v>
      </c>
      <c r="BH229" t="str">
        <f t="shared" si="356"/>
        <v/>
      </c>
      <c r="BI229" s="275">
        <f>VLOOKUP(C229,MOVI!C:DT,21,0)</f>
        <v>5000000</v>
      </c>
      <c r="BJ229" s="275">
        <f>VLOOKUP(C229,FPT!B:BH,21,0)</f>
        <v>5000000</v>
      </c>
      <c r="BK229" t="str">
        <f t="shared" si="357"/>
        <v/>
      </c>
      <c r="BL229" s="275">
        <f>VLOOKUP(C229,MOVI!C:DT,22,0)</f>
        <v>0</v>
      </c>
      <c r="BM229" s="275">
        <f>VLOOKUP(C229,FPT!B:BK,22,0)</f>
        <v>0</v>
      </c>
      <c r="BN229" t="str">
        <f t="shared" si="358"/>
        <v/>
      </c>
      <c r="BO229" s="275">
        <f>VLOOKUP(C229,MOVI!C:DT,23,0)</f>
        <v>0</v>
      </c>
      <c r="BP229" s="275">
        <f>VLOOKUP(C229,FPT!B:BN,23,0)</f>
        <v>0</v>
      </c>
      <c r="BQ229" t="str">
        <f t="shared" si="359"/>
        <v/>
      </c>
      <c r="BR229" s="275">
        <f>VLOOKUP(C229,MOVI!C:DT,24,0)</f>
        <v>0</v>
      </c>
      <c r="BS229" s="275">
        <f>VLOOKUP(C229,FPT!B:BQ,24,0)</f>
        <v>0</v>
      </c>
      <c r="BT229" t="str">
        <f t="shared" si="360"/>
        <v/>
      </c>
      <c r="BU229" s="275">
        <f>VLOOKUP(C229,MOVI!C:DT,25,0)</f>
        <v>0</v>
      </c>
      <c r="BV229" s="275">
        <f>VLOOKUP(C229,FPT!B:BT,25,0)</f>
        <v>0</v>
      </c>
      <c r="BW229" t="str">
        <f t="shared" si="361"/>
        <v/>
      </c>
      <c r="BX229" s="275">
        <f>VLOOKUP(C229,MOVI!C:DT,26,0)</f>
        <v>0</v>
      </c>
      <c r="BY229" s="275">
        <f>VLOOKUP(C229,FPT!B:BW,26,0)</f>
        <v>0</v>
      </c>
      <c r="BZ229" t="str">
        <f t="shared" si="362"/>
        <v/>
      </c>
      <c r="CA229" s="275">
        <f>VLOOKUP(C229,MOVI!C:DT,27,0)</f>
        <v>730000</v>
      </c>
      <c r="CB229" s="275">
        <f>VLOOKUP(C229,FPT!B:BZ,27,0)</f>
        <v>730000</v>
      </c>
      <c r="CC229" t="str">
        <f t="shared" si="363"/>
        <v/>
      </c>
      <c r="CD229" s="275">
        <f>VLOOKUP(C229,MOVI!C:DT,28,0)</f>
        <v>730000</v>
      </c>
      <c r="CE229" s="275">
        <f>VLOOKUP(C229,FPT!B:CC,28,0)</f>
        <v>730000</v>
      </c>
      <c r="CF229" t="str">
        <f t="shared" si="364"/>
        <v/>
      </c>
      <c r="CG229" t="str">
        <f>VLOOKUP(C229,MOVI!C:DT,29,0)</f>
        <v>CN</v>
      </c>
      <c r="CH229" s="252" t="str">
        <f>VLOOKUP(C229,FPT!B:CF,29,0)</f>
        <v>CN</v>
      </c>
      <c r="CI229" t="str">
        <f t="shared" si="365"/>
        <v/>
      </c>
      <c r="CJ229">
        <f>VLOOKUP(C229,MOVI!C:DT,30,0)</f>
        <v>26</v>
      </c>
      <c r="CK229" s="252">
        <f>VLOOKUP(C229,FPT!B:CI,30,0)</f>
        <v>26</v>
      </c>
      <c r="CL229" t="str">
        <f t="shared" si="366"/>
        <v/>
      </c>
      <c r="CM229">
        <f>VLOOKUP(C229,MOVI!C:DT,31,0)</f>
        <v>3.5</v>
      </c>
      <c r="CN229" s="252">
        <f>VLOOKUP(C229,FPT!B:CL,31,0)</f>
        <v>3.5</v>
      </c>
      <c r="CO229" t="str">
        <f t="shared" si="367"/>
        <v/>
      </c>
      <c r="CP229" s="275">
        <f>VLOOKUP(C229,MOVI!C:DT,32,0)</f>
        <v>0</v>
      </c>
      <c r="CQ229" s="275">
        <f>VLOOKUP(C229,FPT!B:CO,32,0)</f>
        <v>0</v>
      </c>
      <c r="CR229" t="str">
        <f t="shared" si="368"/>
        <v/>
      </c>
      <c r="CS229" s="275">
        <f>VLOOKUP(C229,MOVI!C:DT,33,0)</f>
        <v>0</v>
      </c>
      <c r="CT229" s="275">
        <f>VLOOKUP(C229,FPT!B:CR,33,0)</f>
        <v>0</v>
      </c>
      <c r="CU229" t="str">
        <f t="shared" si="369"/>
        <v/>
      </c>
      <c r="CV229" s="275">
        <f>VLOOKUP(C229,MOVI!C:DT,34,0)</f>
        <v>0</v>
      </c>
      <c r="CW229" s="275">
        <f>VLOOKUP(C229,FPT!B:CU,34,0)</f>
        <v>0</v>
      </c>
      <c r="CX229" t="str">
        <f t="shared" si="370"/>
        <v/>
      </c>
      <c r="CY229" s="275">
        <f>VLOOKUP(C229,MOVI!C:DT,35,0)</f>
        <v>3.5</v>
      </c>
      <c r="CZ229" s="275">
        <f>VLOOKUP(C229,FPT!B:CX,35,0)</f>
        <v>3.5</v>
      </c>
      <c r="DA229" t="str">
        <f t="shared" si="371"/>
        <v/>
      </c>
      <c r="DB229" s="275">
        <f>VLOOKUP(C229,MOVI!C:DT,36,0)</f>
        <v>0</v>
      </c>
      <c r="DC229" s="275">
        <f>VLOOKUP(C229,FPT!B:DA,36,0)</f>
        <v>0</v>
      </c>
      <c r="DD229" t="str">
        <f t="shared" si="372"/>
        <v/>
      </c>
      <c r="DE229" s="275">
        <f>VLOOKUP(C229,MOVI!C:DT,37,0)</f>
        <v>0</v>
      </c>
      <c r="DF229" s="275">
        <f>VLOOKUP(C229,FPT!B:DD,37,0)</f>
        <v>0</v>
      </c>
      <c r="DG229" t="str">
        <f t="shared" si="373"/>
        <v/>
      </c>
      <c r="DH229" s="275">
        <f>VLOOKUP(C229,MOVI!C:DT,38,0)</f>
        <v>0</v>
      </c>
      <c r="DI229" s="275">
        <f>VLOOKUP(C229,FPT!B:DG,38,0)</f>
        <v>0</v>
      </c>
      <c r="DJ229" t="str">
        <f t="shared" si="374"/>
        <v/>
      </c>
      <c r="DK229" s="275">
        <f>VLOOKUP(C229,MOVI!C:DT,39,0)</f>
        <v>0</v>
      </c>
      <c r="DL229" s="275">
        <f>VLOOKUP(C229,FPT!B:DJ,39,0)</f>
        <v>0</v>
      </c>
      <c r="DM229" t="str">
        <f t="shared" si="375"/>
        <v/>
      </c>
      <c r="DN229" s="275">
        <f>VLOOKUP(C229,MOVI!C:DT,40,0)</f>
        <v>0</v>
      </c>
      <c r="DO229" s="275">
        <f>VLOOKUP(C229,FPT!B:DM,40,0)</f>
        <v>0</v>
      </c>
      <c r="DP229" t="str">
        <f t="shared" si="376"/>
        <v/>
      </c>
      <c r="DQ229" s="275">
        <f>VLOOKUP(C229,MOVI!C:DT,41,0)</f>
        <v>0</v>
      </c>
      <c r="DR229" s="275">
        <f>VLOOKUP(C229,FPT!B:DP,41,0)</f>
        <v>0</v>
      </c>
      <c r="DS229" t="str">
        <f t="shared" si="377"/>
        <v/>
      </c>
      <c r="DT229" s="275">
        <f>VLOOKUP(C229,MOVI!C:DT,42,0)</f>
        <v>673077</v>
      </c>
      <c r="DU229" s="275">
        <f>ROUND(VLOOKUP(C229,FPT!B:DS,42,0),0)</f>
        <v>673077</v>
      </c>
      <c r="DV229" t="str">
        <f t="shared" si="378"/>
        <v/>
      </c>
      <c r="DW229" s="275">
        <f>VLOOKUP(C229,MOVI!C:DT,43,0)</f>
        <v>0</v>
      </c>
      <c r="DX229" s="275">
        <f>VLOOKUP(C229,FPT!B:DV,43,0)</f>
        <v>0</v>
      </c>
      <c r="DY229" t="str">
        <f t="shared" si="379"/>
        <v/>
      </c>
      <c r="DZ229" s="275">
        <f>VLOOKUP(C229,MOVI!C:DT,44,0)</f>
        <v>0</v>
      </c>
      <c r="EA229" s="275">
        <f>VLOOKUP(C229,FPT!B:DY,44,0)</f>
        <v>0</v>
      </c>
      <c r="EB229" t="str">
        <f t="shared" si="380"/>
        <v/>
      </c>
      <c r="EC229" s="275">
        <f>VLOOKUP(C229,MOVI!C:DT,45,0)</f>
        <v>673077</v>
      </c>
      <c r="ED229" s="275">
        <f>ROUND(VLOOKUP(C229,FPT!B:EB,45,0),0)</f>
        <v>673077</v>
      </c>
      <c r="EE229" t="str">
        <f t="shared" si="381"/>
        <v/>
      </c>
      <c r="EF229" s="275">
        <f>VLOOKUP(C229,MOVI!C:DT,46,0)</f>
        <v>0</v>
      </c>
      <c r="EG229" s="275">
        <f>VLOOKUP(C229,FPT!B:EE,46,0)</f>
        <v>0</v>
      </c>
      <c r="EH229" t="str">
        <f t="shared" si="382"/>
        <v/>
      </c>
      <c r="EI229" s="275">
        <f>VLOOKUP(C229,MOVI!C:DT,47,0)</f>
        <v>0</v>
      </c>
      <c r="EJ229" s="275">
        <f>VLOOKUP(C229,FPT!B:EH,47,0)</f>
        <v>0</v>
      </c>
      <c r="EK229" t="str">
        <f t="shared" si="383"/>
        <v/>
      </c>
      <c r="EL229" s="275">
        <f>VLOOKUP(C229,MOVI!C:DT,48,0)</f>
        <v>0</v>
      </c>
      <c r="EM229" s="275">
        <f>VLOOKUP(C229,FPT!B:EK,48,0)</f>
        <v>0</v>
      </c>
      <c r="EN229" t="str">
        <f t="shared" si="384"/>
        <v/>
      </c>
      <c r="EO229" s="275">
        <f>VLOOKUP(C229,MOVI!C:DT,49,0)</f>
        <v>0</v>
      </c>
      <c r="EP229" s="275">
        <f>VLOOKUP(C229,FPT!B:EN,49,0)</f>
        <v>0</v>
      </c>
      <c r="EQ229" t="str">
        <f t="shared" si="385"/>
        <v/>
      </c>
      <c r="ER229" s="275">
        <f>VLOOKUP(C229,MOVI!C:DT,50,0)</f>
        <v>0</v>
      </c>
      <c r="ES229" s="275">
        <f>VLOOKUP(C229,FPT!B:EQ,50,0)</f>
        <v>0</v>
      </c>
      <c r="ET229" t="str">
        <f t="shared" si="386"/>
        <v/>
      </c>
      <c r="EU229" s="275">
        <f>VLOOKUP(C229,MOVI!C:DT,51,0)</f>
        <v>0</v>
      </c>
      <c r="EV229" s="275">
        <f>VLOOKUP(C229,FPT!B:ET,51,0)</f>
        <v>0</v>
      </c>
      <c r="EW229" t="str">
        <f t="shared" si="387"/>
        <v/>
      </c>
      <c r="EX229" s="275">
        <f>VLOOKUP(C229,MOVI!C:DT,52,0)</f>
        <v>0</v>
      </c>
      <c r="EY229" s="275">
        <f>VLOOKUP(C229,FPT!B:EW,52,0)</f>
        <v>0</v>
      </c>
      <c r="EZ229" t="str">
        <f t="shared" si="388"/>
        <v/>
      </c>
      <c r="FA229" s="275">
        <f>VLOOKUP(C229,MOVI!C:DT,53,0)</f>
        <v>0</v>
      </c>
      <c r="FB229" s="275">
        <f>VLOOKUP(C229,FPT!B:EZ,53,0)</f>
        <v>0</v>
      </c>
      <c r="FC229" t="str">
        <f t="shared" si="389"/>
        <v/>
      </c>
      <c r="FD229" s="275">
        <f>VLOOKUP(C229,MOVI!C:DT,54,0)</f>
        <v>0</v>
      </c>
      <c r="FE229" s="275">
        <f>VLOOKUP(C229,FPT!B:FC,54,0)</f>
        <v>0</v>
      </c>
      <c r="FF229" t="str">
        <f t="shared" si="390"/>
        <v/>
      </c>
      <c r="FG229" s="275">
        <f>VLOOKUP(C229,MOVI!C:DT,55,0)</f>
        <v>98269</v>
      </c>
      <c r="FH229" s="275">
        <f>VLOOKUP(C229,FPT!B:FF,55,0)</f>
        <v>98269</v>
      </c>
      <c r="FI229" t="str">
        <f t="shared" si="391"/>
        <v/>
      </c>
      <c r="FJ229" s="275">
        <f>VLOOKUP(C229,MOVI!C:DT,56,0)</f>
        <v>98269</v>
      </c>
      <c r="FK229" s="275">
        <f>VLOOKUP(C229,FPT!B:FI,56,0)</f>
        <v>98269</v>
      </c>
      <c r="FL229" t="str">
        <f t="shared" si="392"/>
        <v/>
      </c>
      <c r="FM229" s="275">
        <f>VLOOKUP(C229,MOVI!C:DT,57,0)</f>
        <v>116098</v>
      </c>
      <c r="FN229" s="275">
        <f>VLOOKUP(C229,FPT!B:FL,57,0)</f>
        <v>116098</v>
      </c>
      <c r="FO229" t="str">
        <f t="shared" si="393"/>
        <v/>
      </c>
      <c r="FP229" s="275">
        <f>VLOOKUP(C229,MOVI!C:DT,58,0)</f>
        <v>0</v>
      </c>
      <c r="FQ229" s="275">
        <f>VLOOKUP(C229,FPT!B:FO,58,0)</f>
        <v>0</v>
      </c>
      <c r="FR229" t="str">
        <f t="shared" si="394"/>
        <v/>
      </c>
      <c r="FS229" s="275">
        <f>VLOOKUP(C229,MOVI!C:DT,59,0)</f>
        <v>0</v>
      </c>
      <c r="FT229" s="275">
        <f>VLOOKUP(C229,FPT!B:FR,59,0)</f>
        <v>0</v>
      </c>
      <c r="FU229" t="str">
        <f t="shared" si="395"/>
        <v/>
      </c>
      <c r="FV229" s="275">
        <f>VLOOKUP(C229,MOVI!C:DT,60,0)</f>
        <v>0</v>
      </c>
      <c r="FW229" s="275">
        <f>VLOOKUP(C229,FPT!B:FU,60,0)</f>
        <v>0</v>
      </c>
      <c r="FX229" t="str">
        <f t="shared" si="396"/>
        <v/>
      </c>
      <c r="FY229" s="275">
        <f>VLOOKUP(C229,MOVI!C:DT,61,0)</f>
        <v>0</v>
      </c>
      <c r="FZ229" s="275">
        <f>VLOOKUP(C229,FPT!B:FX,61,0)</f>
        <v>0</v>
      </c>
      <c r="GA229" t="str">
        <f t="shared" si="397"/>
        <v/>
      </c>
      <c r="GB229" s="275">
        <f>VLOOKUP(C229,MOVI!C:DT,62,0)</f>
        <v>150000</v>
      </c>
      <c r="GC229" s="275">
        <f>VLOOKUP(C229,FPT!B:GA,62,0)</f>
        <v>150000</v>
      </c>
      <c r="GD229" t="str">
        <f t="shared" si="398"/>
        <v/>
      </c>
      <c r="GE229" s="275">
        <f>VLOOKUP(C229,MOVI!C:DT,63,0)</f>
        <v>0</v>
      </c>
      <c r="GF229" s="275">
        <f>VLOOKUP(C229,FPT!B:GD,63,0)</f>
        <v>0</v>
      </c>
      <c r="GG229" t="str">
        <f t="shared" si="399"/>
        <v/>
      </c>
      <c r="GH229" s="275">
        <f>VLOOKUP(C229,MOVI!C:DT,64,0)</f>
        <v>0</v>
      </c>
      <c r="GI229" s="275">
        <f>VLOOKUP(C229,FPT!B:GG,64,0)</f>
        <v>0</v>
      </c>
      <c r="GJ229" t="str">
        <f t="shared" si="400"/>
        <v/>
      </c>
      <c r="GK229" s="275">
        <f>VLOOKUP(C229,MOVI!C:DT,65,0)</f>
        <v>0</v>
      </c>
      <c r="GL229" s="275">
        <f>VLOOKUP(C229,FPT!B:GJ,65,0)</f>
        <v>0</v>
      </c>
      <c r="GM229" t="str">
        <f t="shared" si="401"/>
        <v/>
      </c>
      <c r="GN229" s="275">
        <f>VLOOKUP(C229,MOVI!C:DT,66,0)</f>
        <v>0</v>
      </c>
      <c r="GO229" s="275">
        <f>VLOOKUP(C229,FPT!B:GM,66,0)</f>
        <v>0</v>
      </c>
      <c r="GP229" t="str">
        <f t="shared" si="402"/>
        <v/>
      </c>
      <c r="GQ229" s="275">
        <f>VLOOKUP(C229,MOVI!C:DT,67,0)</f>
        <v>0</v>
      </c>
      <c r="GR229" s="275">
        <f>VLOOKUP(C229,FPT!B:GP,67,0)</f>
        <v>0</v>
      </c>
      <c r="GS229" t="str">
        <f t="shared" si="403"/>
        <v/>
      </c>
      <c r="GT229" s="275">
        <f>VLOOKUP(C229,MOVI!C:DT,68,0)</f>
        <v>0</v>
      </c>
      <c r="GU229" s="275">
        <f>VLOOKUP(C229,FPT!B:GS,68,0)</f>
        <v>0</v>
      </c>
      <c r="GV229" t="str">
        <f t="shared" si="404"/>
        <v/>
      </c>
      <c r="GW229" s="275">
        <f>VLOOKUP(C229,MOVI!C:DT,69,0)</f>
        <v>0</v>
      </c>
      <c r="GX229" s="275">
        <f>VLOOKUP(C229,FPT!B:GV,69,0)</f>
        <v>0</v>
      </c>
      <c r="GY229" t="str">
        <f t="shared" si="405"/>
        <v/>
      </c>
      <c r="GZ229" s="275">
        <f>VLOOKUP(C229,MOVI!C:DT,70,0)</f>
        <v>266098</v>
      </c>
      <c r="HA229" s="275">
        <f>VLOOKUP(C229,FPT!B:GY,70,0)</f>
        <v>266098</v>
      </c>
      <c r="HB229" t="str">
        <f t="shared" si="406"/>
        <v/>
      </c>
      <c r="HC229" s="275">
        <f>VLOOKUP(C229,MOVI!C:DT,71,0)</f>
        <v>1037444</v>
      </c>
      <c r="HD229" s="275">
        <f>ROUND(VLOOKUP(C229,FPT!B:HB,71,0),0)</f>
        <v>1037444</v>
      </c>
      <c r="HE229" t="str">
        <f t="shared" si="407"/>
        <v/>
      </c>
      <c r="HF229" s="275">
        <f>ROUND(VLOOKUP(C229,MOVI!C:DT,72,0),0)</f>
        <v>0</v>
      </c>
      <c r="HG229" s="275">
        <f>ROUND(VLOOKUP(C229,FPT!B:HE,72,0),0)</f>
        <v>0</v>
      </c>
      <c r="HH229" t="str">
        <f t="shared" si="408"/>
        <v/>
      </c>
      <c r="HI229" s="275">
        <f>VLOOKUP(C229,MOVI!C:DT,73,0)</f>
        <v>0</v>
      </c>
      <c r="HJ229" s="275">
        <f>VLOOKUP(C229,FPT!B:HH,73,0)</f>
        <v>0</v>
      </c>
      <c r="HK229" t="str">
        <f t="shared" si="409"/>
        <v/>
      </c>
      <c r="HL229" s="275">
        <f>VLOOKUP(C229,MOVI!C:DT,74,0)</f>
        <v>98269</v>
      </c>
      <c r="HM229" s="275">
        <f>VLOOKUP(C229,FPT!B:HK,74,0)</f>
        <v>98269</v>
      </c>
      <c r="HN229" t="str">
        <f t="shared" si="410"/>
        <v/>
      </c>
      <c r="HO229" s="275">
        <f>VLOOKUP(C229,MOVI!C:DT,75,0)</f>
        <v>0</v>
      </c>
      <c r="HP229" s="275">
        <f>VLOOKUP(C229,FPT!B:HN,75,0)</f>
        <v>0</v>
      </c>
      <c r="HQ229" t="str">
        <f t="shared" si="411"/>
        <v/>
      </c>
      <c r="HR229" s="275">
        <f>VLOOKUP(C229,MOVI!C:DT,76,0)</f>
        <v>0</v>
      </c>
      <c r="HS229" s="275">
        <f>VLOOKUP(C229,FPT!B:HQ,76,0)</f>
        <v>0</v>
      </c>
      <c r="HT229" t="str">
        <f t="shared" si="412"/>
        <v/>
      </c>
      <c r="HU229" s="275">
        <f>VLOOKUP(C229,MOVI!C:DT,77,0)</f>
        <v>0</v>
      </c>
      <c r="HV229" s="275">
        <f>VLOOKUP(C229,FPT!B:HT,77,0)</f>
        <v>0</v>
      </c>
      <c r="HW229" t="str">
        <f t="shared" si="413"/>
        <v/>
      </c>
      <c r="HX229" s="274">
        <f>VLOOKUP(C229,MOVI!C:CB,78,0)</f>
        <v>0</v>
      </c>
      <c r="HY229" s="261">
        <f>VLOOKUP(C229,FPT!$B:$CA,78,0)</f>
        <v>0</v>
      </c>
      <c r="HZ229" t="str">
        <f t="shared" si="414"/>
        <v/>
      </c>
      <c r="IA229" s="275">
        <f>VLOOKUP(C229,MOVI!C:CD,79,0)</f>
        <v>0</v>
      </c>
      <c r="IB229" s="275">
        <f>VLOOKUP(C229,FPT!B:HZ,79,0)</f>
        <v>0</v>
      </c>
      <c r="IC229" t="str">
        <f t="shared" si="415"/>
        <v/>
      </c>
      <c r="ID229" s="275">
        <f>VLOOKUP(C229,MOVI!C:CD,80,0)</f>
        <v>0</v>
      </c>
      <c r="IE229" s="275">
        <f>VLOOKUP(C229,FPT!B:IC,80,0)</f>
        <v>0</v>
      </c>
      <c r="IF229" t="str">
        <f t="shared" si="416"/>
        <v/>
      </c>
      <c r="IG229" s="275">
        <f>VLOOKUP(C229,MOVI!C:DT,81,0)</f>
        <v>0</v>
      </c>
      <c r="IH229" s="275">
        <f>VLOOKUP(C229,FPT!B:IF,81,0)</f>
        <v>0</v>
      </c>
      <c r="II229" t="str">
        <f t="shared" si="417"/>
        <v/>
      </c>
      <c r="IJ229" s="275">
        <f>VLOOKUP(C229,MOVI!C:DT,82,0)</f>
        <v>0</v>
      </c>
      <c r="IK229" s="275">
        <f>VLOOKUP(C229,FPT!B:II,82,0)</f>
        <v>0</v>
      </c>
      <c r="IL229" t="str">
        <f t="shared" si="418"/>
        <v/>
      </c>
      <c r="IM229" s="275">
        <f>ROUND(VLOOKUP(C229,MOVI!C:DT,83,0),0)</f>
        <v>98269</v>
      </c>
      <c r="IN229" s="275">
        <f>ROUND(VLOOKUP(C229,FPT!B:IL,83,0),0)</f>
        <v>98269</v>
      </c>
      <c r="IO229" t="str">
        <f t="shared" si="419"/>
        <v/>
      </c>
      <c r="IP229" s="275">
        <f>ROUND(VLOOKUP(C229,MOVI!C:DT,84,0),0)</f>
        <v>939175</v>
      </c>
      <c r="IQ229" s="275">
        <f>ROUND(VLOOKUP(C229,FPT!B:IO,84,0),0)</f>
        <v>939175</v>
      </c>
      <c r="IR229" t="str">
        <f t="shared" si="420"/>
        <v/>
      </c>
      <c r="IS229" s="275">
        <f>ROUND(VLOOKUP(C229,MOVI!C:DT,85,0),0)</f>
        <v>0</v>
      </c>
      <c r="IT229" s="275">
        <f>ROUND(VLOOKUP(C229,FPT!B:IR,85,0),0)</f>
        <v>0</v>
      </c>
      <c r="IU229" t="str">
        <f t="shared" si="421"/>
        <v/>
      </c>
      <c r="IV229" s="275">
        <f>VLOOKUP(C229,MOVI!C:DT,86,0)</f>
        <v>0</v>
      </c>
      <c r="IW229" s="275">
        <f>VLOOKUP(C229,FPT!B:IU,86,0)</f>
        <v>0</v>
      </c>
      <c r="IX229" t="str">
        <f t="shared" si="422"/>
        <v/>
      </c>
      <c r="IY229" s="275">
        <f>ROUND(VLOOKUP(C229,MOVI!C:DT,87,0),0)</f>
        <v>0</v>
      </c>
      <c r="IZ229" s="275">
        <f>ROUND(VLOOKUP(C229,FPT!B:IX,87,0),0)</f>
        <v>0</v>
      </c>
      <c r="JA229" t="str">
        <f t="shared" si="423"/>
        <v/>
      </c>
      <c r="JB229" s="275">
        <f>VLOOKUP(C229,MOVI!C:DT,88,0)</f>
        <v>0</v>
      </c>
      <c r="JC229" s="275">
        <f>VLOOKUP(C229,FPT!B:JA,88,0)</f>
        <v>0</v>
      </c>
      <c r="JD229" t="str">
        <f t="shared" si="424"/>
        <v/>
      </c>
      <c r="JE229" s="275">
        <f>VLOOKUP(C229,MOVI!C:DT,89,0)</f>
        <v>0</v>
      </c>
      <c r="JF229" s="275">
        <f>VLOOKUP(C229,FPT!B:JD,89,0)</f>
        <v>0</v>
      </c>
      <c r="JG229" t="str">
        <f t="shared" si="425"/>
        <v/>
      </c>
      <c r="JH229" s="275">
        <f>VLOOKUP(C229,MOVI!C:DT,90,0)</f>
        <v>0</v>
      </c>
      <c r="JI229" s="275">
        <f>VLOOKUP(C229,FPT!B:JG,90,0)</f>
        <v>0</v>
      </c>
      <c r="JJ229" t="str">
        <f t="shared" si="426"/>
        <v/>
      </c>
      <c r="JK229" s="275">
        <f>VLOOKUP(C229,MOVI!C:DT,91,0)</f>
        <v>0</v>
      </c>
      <c r="JL229" s="275">
        <f>VLOOKUP(C229,FPT!B:JJ,91,0)</f>
        <v>0</v>
      </c>
      <c r="JM229" t="str">
        <f t="shared" si="427"/>
        <v/>
      </c>
      <c r="JN229" s="275">
        <f>VLOOKUP(C229,MOVI!C:DT,92,0)</f>
        <v>0</v>
      </c>
      <c r="JO229" s="275">
        <f>VLOOKUP(C229,FPT!B:JM,92,0)</f>
        <v>0</v>
      </c>
      <c r="JP229" t="str">
        <f t="shared" si="428"/>
        <v/>
      </c>
      <c r="JQ229" s="275">
        <f>VLOOKUP(C229,MOVI!C:DT,93,0)</f>
        <v>0</v>
      </c>
      <c r="JR229" s="275">
        <f>VLOOKUP(C229,FPT!B:JP,93,0)</f>
        <v>0</v>
      </c>
      <c r="JS229" t="str">
        <f t="shared" si="429"/>
        <v/>
      </c>
      <c r="JT229" s="275">
        <f>VLOOKUP(C229,MOVI!C:DT,94,0)</f>
        <v>0</v>
      </c>
      <c r="JU229" s="275">
        <f>VLOOKUP(C229,FPT!B:JS,94,0)</f>
        <v>0</v>
      </c>
      <c r="JV229" t="str">
        <f t="shared" si="430"/>
        <v/>
      </c>
      <c r="JW229" s="275">
        <f>VLOOKUP(C229,MOVI!C:DT,95,0)</f>
        <v>1037444</v>
      </c>
      <c r="JX229" s="275">
        <f>VLOOKUP(C229,FPT!B:JV,95,0)</f>
        <v>1037444</v>
      </c>
      <c r="JY229" t="str">
        <f t="shared" si="431"/>
        <v/>
      </c>
      <c r="JZ229" s="275">
        <f>VLOOKUP(C229,MOVI!C:DT,96,0)</f>
        <v>0</v>
      </c>
      <c r="KA229" s="275">
        <f>VLOOKUP(C229,FPT!B:JY,96,0)</f>
        <v>0</v>
      </c>
      <c r="KB229" t="str">
        <f t="shared" si="432"/>
        <v/>
      </c>
      <c r="KC229" s="275">
        <f>VLOOKUP(C229,MOVI!C:DT,97,0)</f>
        <v>1037444</v>
      </c>
      <c r="KD229" s="275">
        <f>VLOOKUP(C229,FPT!B:KB,97,0)</f>
        <v>1037444</v>
      </c>
      <c r="KE229" t="str">
        <f t="shared" si="433"/>
        <v/>
      </c>
      <c r="KF229" s="275">
        <f>VLOOKUP(C229,MOVI!C:DT,98,0)</f>
        <v>0</v>
      </c>
      <c r="KG229" s="275">
        <f>VLOOKUP(C229,FPT!B:KE,98,0)</f>
        <v>0</v>
      </c>
      <c r="KH229" t="str">
        <f t="shared" si="434"/>
        <v/>
      </c>
      <c r="KI229" s="275">
        <f>VLOOKUP(C229,MOVI!C:DT,99,0)</f>
        <v>0</v>
      </c>
      <c r="KJ229" s="275">
        <f>VLOOKUP(C229,FPT!B:KH,99,0)</f>
        <v>0</v>
      </c>
      <c r="KK229" t="str">
        <f t="shared" si="435"/>
        <v/>
      </c>
      <c r="KL229" s="275">
        <f>VLOOKUP(C229,MOVI!C:DT,100,0)</f>
        <v>0</v>
      </c>
      <c r="KM229" s="275">
        <f>VLOOKUP(C229,FPT!B:KK,100,0)</f>
        <v>0</v>
      </c>
      <c r="KN229" t="str">
        <f t="shared" si="436"/>
        <v/>
      </c>
      <c r="KO229" s="275">
        <f>VLOOKUP(C229,MOVI!C:DT,101,0)</f>
        <v>0</v>
      </c>
      <c r="KP229" s="275">
        <f>VLOOKUP(C229,FPT!B:KN,101,0)</f>
        <v>0</v>
      </c>
      <c r="KQ229" t="str">
        <f t="shared" si="437"/>
        <v/>
      </c>
      <c r="KR229" s="275">
        <f>VLOOKUP(C229,MOVI!C:DT,102,0)</f>
        <v>0</v>
      </c>
      <c r="KS229" s="275">
        <f>VLOOKUP(C229,FPT!B:KQ,102,0)</f>
        <v>0</v>
      </c>
      <c r="KT229" t="str">
        <f t="shared" si="438"/>
        <v/>
      </c>
      <c r="KU229" s="275">
        <f>VLOOKUP(C229,MOVI!C:DT,103,0)</f>
        <v>0</v>
      </c>
      <c r="KV229" s="275">
        <f>VLOOKUP(C229,FPT!B:KT,103,0)</f>
        <v>0</v>
      </c>
      <c r="KW229" t="str">
        <f t="shared" si="439"/>
        <v/>
      </c>
      <c r="KX229" s="275">
        <f>VLOOKUP(C229,MOVI!C:DT,104,0)</f>
        <v>0</v>
      </c>
      <c r="KY229" s="275">
        <f>VLOOKUP(C229,FPT!B:KW,104,0)</f>
        <v>0</v>
      </c>
      <c r="KZ229" t="str">
        <f t="shared" si="440"/>
        <v/>
      </c>
      <c r="LA229" s="275">
        <f>VLOOKUP(C229,MOVI!C:DT,105,0)</f>
        <v>0</v>
      </c>
      <c r="LB229" s="275">
        <f>VLOOKUP(C229,FPT!B:KZ,105,0)</f>
        <v>0</v>
      </c>
      <c r="LC229" t="str">
        <f t="shared" si="441"/>
        <v/>
      </c>
      <c r="LD229" s="275">
        <f>VLOOKUP(C229,MOVI!C:DT,106,0)</f>
        <v>1037444</v>
      </c>
      <c r="LE229" s="275">
        <f>VLOOKUP(C229,FPT!B:LC,106,0)</f>
        <v>1037444</v>
      </c>
      <c r="LF229" t="str">
        <f t="shared" si="442"/>
        <v/>
      </c>
      <c r="LG229" s="273">
        <f>VLOOKUP(C229,MOVI!C:DT,107,0)</f>
        <v>0</v>
      </c>
      <c r="LH229" s="273">
        <f>VLOOKUP(C229,FPT!B:LF,107,0)</f>
        <v>0</v>
      </c>
      <c r="LI229" t="str">
        <f t="shared" si="443"/>
        <v/>
      </c>
      <c r="LJ229" t="str">
        <f>VLOOKUP(C229,MOVI!C:DV,108,0)</f>
        <v>MoviSouthSales</v>
      </c>
      <c r="LK229" s="252" t="str">
        <f>VLOOKUP(C229,FPT!B:LI,108,0)</f>
        <v>MoviSouthSales</v>
      </c>
      <c r="LL229" t="str">
        <f t="shared" si="444"/>
        <v/>
      </c>
      <c r="LM229" s="275">
        <f>ROUND(VLOOKUP(C229,MOVI!C:DV,109,0),0)</f>
        <v>416667</v>
      </c>
      <c r="LN229" s="275">
        <f>ROUND(VLOOKUP(C229,FPT!B:LL,109,0),0)</f>
        <v>416667</v>
      </c>
      <c r="LO229" t="str">
        <f t="shared" si="445"/>
        <v/>
      </c>
      <c r="LP229" t="str">
        <f>VLOOKUP(C229,MOVI!C:DV,110,0)</f>
        <v>HO</v>
      </c>
      <c r="LQ229" s="247" t="str">
        <f>VLOOKUP(C229,FPT!B:LO,110,0)</f>
        <v>HO</v>
      </c>
      <c r="LR229" t="str">
        <f t="shared" si="446"/>
        <v/>
      </c>
      <c r="LS229">
        <f>MOVI!DI224</f>
        <v>0</v>
      </c>
      <c r="LV229">
        <f>MOVI!DJ224</f>
        <v>0</v>
      </c>
      <c r="LW229">
        <f>MOVI!DK224</f>
        <v>22</v>
      </c>
      <c r="LX229">
        <f>MOVI!DL224</f>
        <v>0</v>
      </c>
      <c r="LY229">
        <f>MOVI!DM224</f>
        <v>0</v>
      </c>
      <c r="LZ229">
        <f>MOVI!DN224</f>
        <v>0</v>
      </c>
      <c r="MA229">
        <f>MOVI!DO224</f>
        <v>0</v>
      </c>
      <c r="MB229" t="str">
        <f>MOVI!DP224</f>
        <v>HO</v>
      </c>
      <c r="MC229">
        <f>MOVI!DQ224</f>
        <v>0</v>
      </c>
      <c r="MD229">
        <f>MOVI!DR224</f>
        <v>0</v>
      </c>
      <c r="ME229" t="str">
        <f>VLOOKUP(C229,MOVI!C:DV,121,0)</f>
        <v>Group 1</v>
      </c>
      <c r="MF229" s="252" t="str">
        <f>VLOOKUP(C229,FPT!B:MD,111,0)</f>
        <v>Group 1</v>
      </c>
      <c r="MG229" t="str">
        <f t="shared" si="339"/>
        <v/>
      </c>
      <c r="MH229" t="str">
        <f>VLOOKUP(C229,MOVI!C:DT,122,0)</f>
        <v>MoviSouthGroup 1</v>
      </c>
      <c r="MI229" s="252" t="str">
        <f>VLOOKUP(C229,FPT!B:DS,112,0)</f>
        <v>MoviSouthGroup 1</v>
      </c>
      <c r="MJ229" t="str">
        <f t="shared" si="447"/>
        <v/>
      </c>
    </row>
    <row r="230" spans="1:348" x14ac:dyDescent="0.25">
      <c r="A230">
        <v>222</v>
      </c>
      <c r="B230" s="48">
        <v>6225</v>
      </c>
      <c r="C230" s="271" t="s">
        <v>1137</v>
      </c>
      <c r="D230" t="str">
        <f>VLOOKUP(C230,MOVI!C:D,2,0)</f>
        <v>Bùi Thị Hồng Lợi</v>
      </c>
      <c r="E230" t="str">
        <f>VLOOKUP(C230,FPT!B:C,2,0)</f>
        <v>Bùi Thị Hồng Lợi</v>
      </c>
      <c r="F230" t="str">
        <f t="shared" si="340"/>
        <v/>
      </c>
      <c r="G230" t="str">
        <f>VLOOKUP(C230,MOVI!C:E,3,0)</f>
        <v>Sales</v>
      </c>
      <c r="H230" t="str">
        <f>VLOOKUP(C230,FPT!B:F,3,0)</f>
        <v>Sales</v>
      </c>
      <c r="I230" t="str">
        <f t="shared" si="341"/>
        <v/>
      </c>
      <c r="J230" t="str">
        <f>VLOOKUP(C230,MOVI!C:H,4,0)</f>
        <v>Telesales</v>
      </c>
      <c r="K230" t="str">
        <f>VLOOKUP(C230,FPT!B:I,4,0)</f>
        <v>Telesales</v>
      </c>
      <c r="L230" t="str">
        <f t="shared" si="342"/>
        <v/>
      </c>
      <c r="M230" t="str">
        <f>VLOOKUP(C230,MOVI!C:DT,5,0)</f>
        <v>Associate</v>
      </c>
      <c r="N230" t="str">
        <f>VLOOKUP(C230,FPT!B:L,5,0)</f>
        <v>Associate</v>
      </c>
      <c r="O230" t="str">
        <f t="shared" si="343"/>
        <v/>
      </c>
      <c r="P230" t="str">
        <f>VLOOKUP(C230,MOVI!C:DT,6,0)</f>
        <v>Telesales</v>
      </c>
      <c r="Q230" t="str">
        <f>VLOOKUP(C230,FPT!B:O,6,0)</f>
        <v>Telesales</v>
      </c>
      <c r="R230" t="str">
        <f t="shared" si="344"/>
        <v/>
      </c>
      <c r="S230" t="str">
        <f>VLOOKUP(C230,MOVI!C:DT,7,0)</f>
        <v>South</v>
      </c>
      <c r="T230" t="str">
        <f>VLOOKUP(C230,FPT!B:R,7,0)</f>
        <v>South</v>
      </c>
      <c r="U230" t="str">
        <f t="shared" si="345"/>
        <v/>
      </c>
      <c r="V230" t="str">
        <f>VLOOKUP(C230,MOVI!C:DT,8,0)</f>
        <v>Movi</v>
      </c>
      <c r="W230" t="str">
        <f>VLOOKUP(C230,FPT!B:U,8,0)</f>
        <v>Movi</v>
      </c>
      <c r="X230" t="str">
        <f t="shared" si="346"/>
        <v/>
      </c>
      <c r="Y230" t="str">
        <f>VLOOKUP(C230,MOVI!C:DT,9,0)</f>
        <v>Full-time</v>
      </c>
      <c r="Z230" t="str">
        <f>VLOOKUP(C230,FPT!B:X,9,0)</f>
        <v>Full-time</v>
      </c>
      <c r="AA230" t="str">
        <f t="shared" si="347"/>
        <v/>
      </c>
      <c r="AB230" t="str">
        <f>VLOOKUP(C230,MOVI!C:DT,10,0)</f>
        <v>Probation</v>
      </c>
      <c r="AC230" t="str">
        <f>VLOOKUP(C230,FPT!B:AA,10,0)</f>
        <v>Probation</v>
      </c>
      <c r="AD230" t="str">
        <f t="shared" si="348"/>
        <v/>
      </c>
      <c r="AE230" s="247">
        <f>VLOOKUP(C230,MOVI!C:DT,11,0)</f>
        <v>44502</v>
      </c>
      <c r="AF230" s="247">
        <f>VLOOKUP(C230,FPT!B:AD,11,0)</f>
        <v>44502</v>
      </c>
      <c r="AG230" t="str">
        <f t="shared" si="349"/>
        <v/>
      </c>
      <c r="AH230" s="260" t="str">
        <f>VLOOKUP(C230,MOVI!C:DT,12,0)</f>
        <v/>
      </c>
      <c r="AI230" s="260"/>
      <c r="AJ230" t="str">
        <f t="shared" si="449"/>
        <v/>
      </c>
      <c r="AK230">
        <f>VLOOKUP(C230,MOVI!C:DT,13,0)</f>
        <v>0</v>
      </c>
      <c r="AL230" s="247">
        <f>VLOOKUP(C230,FPT!B:AJ,13,0)</f>
        <v>0</v>
      </c>
      <c r="AM230" t="str">
        <f t="shared" si="448"/>
        <v/>
      </c>
      <c r="AN230" s="247">
        <f>VLOOKUP(C230,MOVI!C:DT,14,0)</f>
        <v>0</v>
      </c>
      <c r="AO230" s="247">
        <f>VLOOKUP(C230,FPT!B:AM,14,0)</f>
        <v>0</v>
      </c>
      <c r="AP230" t="str">
        <f t="shared" si="350"/>
        <v/>
      </c>
      <c r="AQ230" t="str">
        <f>VLOOKUP(C230,MOVI!C:DT,15,0)</f>
        <v>JO</v>
      </c>
      <c r="AR230" s="247" t="str">
        <f>VLOOKUP(C230,FPT!B:AP,15,0)</f>
        <v>JO</v>
      </c>
      <c r="AS230" t="str">
        <f t="shared" si="351"/>
        <v/>
      </c>
      <c r="AT230" s="282">
        <f>VLOOKUP(C230,MOVI!C:DT,16,0)</f>
        <v>0.1</v>
      </c>
      <c r="AU230" s="247" t="str">
        <f>VLOOKUP(C230,FPT!B:AS,16,0)</f>
        <v>10%</v>
      </c>
      <c r="AV230" t="str">
        <f t="shared" si="352"/>
        <v>Lệch</v>
      </c>
      <c r="AW230" t="str">
        <f>VLOOKUP(C230,MOVI!C:DT,17,0)</f>
        <v>L</v>
      </c>
      <c r="AX230" s="247" t="str">
        <f>VLOOKUP(C230,FPT!B:AV,17,0)</f>
        <v>L</v>
      </c>
      <c r="AY230" t="str">
        <f t="shared" si="353"/>
        <v/>
      </c>
      <c r="AZ230">
        <f>VLOOKUP(C230,MOVI!C:DT,18,0)</f>
        <v>0</v>
      </c>
      <c r="BA230" s="247">
        <f>VLOOKUP(C230,FPT!B:AY,18,0)</f>
        <v>0</v>
      </c>
      <c r="BB230" t="str">
        <f t="shared" si="354"/>
        <v/>
      </c>
      <c r="BC230" s="275">
        <f>VLOOKUP(C230,MOVI!C:DT,19,0)</f>
        <v>5000000</v>
      </c>
      <c r="BD230" s="275">
        <f>VLOOKUP(C230,FPT!B:BB,19,0)</f>
        <v>5000000</v>
      </c>
      <c r="BE230" t="str">
        <f t="shared" si="355"/>
        <v/>
      </c>
      <c r="BF230">
        <f>VLOOKUP(C230,MOVI!C:DT,20,0)</f>
        <v>0</v>
      </c>
      <c r="BG230" s="252">
        <f>VLOOKUP(C230,FPT!B:BE,20,0)</f>
        <v>0</v>
      </c>
      <c r="BH230" t="str">
        <f t="shared" si="356"/>
        <v/>
      </c>
      <c r="BI230" s="275">
        <f>VLOOKUP(C230,MOVI!C:DT,21,0)</f>
        <v>5000000</v>
      </c>
      <c r="BJ230" s="275">
        <f>VLOOKUP(C230,FPT!B:BH,21,0)</f>
        <v>5000000</v>
      </c>
      <c r="BK230" t="str">
        <f t="shared" si="357"/>
        <v/>
      </c>
      <c r="BL230" s="275">
        <f>VLOOKUP(C230,MOVI!C:DT,22,0)</f>
        <v>0</v>
      </c>
      <c r="BM230" s="275">
        <f>VLOOKUP(C230,FPT!B:BK,22,0)</f>
        <v>0</v>
      </c>
      <c r="BN230" t="str">
        <f t="shared" si="358"/>
        <v/>
      </c>
      <c r="BO230" s="275">
        <f>VLOOKUP(C230,MOVI!C:DT,23,0)</f>
        <v>0</v>
      </c>
      <c r="BP230" s="275">
        <f>VLOOKUP(C230,FPT!B:BN,23,0)</f>
        <v>0</v>
      </c>
      <c r="BQ230" t="str">
        <f t="shared" si="359"/>
        <v/>
      </c>
      <c r="BR230" s="275">
        <f>VLOOKUP(C230,MOVI!C:DT,24,0)</f>
        <v>0</v>
      </c>
      <c r="BS230" s="275">
        <f>VLOOKUP(C230,FPT!B:BQ,24,0)</f>
        <v>0</v>
      </c>
      <c r="BT230" t="str">
        <f t="shared" si="360"/>
        <v/>
      </c>
      <c r="BU230" s="275">
        <f>VLOOKUP(C230,MOVI!C:DT,25,0)</f>
        <v>0</v>
      </c>
      <c r="BV230" s="275">
        <f>VLOOKUP(C230,FPT!B:BT,25,0)</f>
        <v>0</v>
      </c>
      <c r="BW230" t="str">
        <f t="shared" si="361"/>
        <v/>
      </c>
      <c r="BX230" s="275">
        <f>VLOOKUP(C230,MOVI!C:DT,26,0)</f>
        <v>0</v>
      </c>
      <c r="BY230" s="275">
        <f>VLOOKUP(C230,FPT!B:BW,26,0)</f>
        <v>0</v>
      </c>
      <c r="BZ230" t="str">
        <f t="shared" si="362"/>
        <v/>
      </c>
      <c r="CA230" s="275">
        <f>VLOOKUP(C230,MOVI!C:DT,27,0)</f>
        <v>730000</v>
      </c>
      <c r="CB230" s="275">
        <f>VLOOKUP(C230,FPT!B:BZ,27,0)</f>
        <v>730000</v>
      </c>
      <c r="CC230" t="str">
        <f t="shared" si="363"/>
        <v/>
      </c>
      <c r="CD230" s="275">
        <f>VLOOKUP(C230,MOVI!C:DT,28,0)</f>
        <v>730000</v>
      </c>
      <c r="CE230" s="275">
        <f>VLOOKUP(C230,FPT!B:CC,28,0)</f>
        <v>730000</v>
      </c>
      <c r="CF230" t="str">
        <f t="shared" si="364"/>
        <v/>
      </c>
      <c r="CG230" t="str">
        <f>VLOOKUP(C230,MOVI!C:DT,29,0)</f>
        <v>CN</v>
      </c>
      <c r="CH230" s="252" t="str">
        <f>VLOOKUP(C230,FPT!B:CF,29,0)</f>
        <v>CN</v>
      </c>
      <c r="CI230" t="str">
        <f t="shared" si="365"/>
        <v/>
      </c>
      <c r="CJ230">
        <f>VLOOKUP(C230,MOVI!C:DT,30,0)</f>
        <v>26</v>
      </c>
      <c r="CK230" s="252">
        <f>VLOOKUP(C230,FPT!B:CI,30,0)</f>
        <v>26</v>
      </c>
      <c r="CL230" t="str">
        <f t="shared" si="366"/>
        <v/>
      </c>
      <c r="CM230">
        <f>VLOOKUP(C230,MOVI!C:DT,31,0)</f>
        <v>25.5</v>
      </c>
      <c r="CN230" s="252">
        <f>VLOOKUP(C230,FPT!B:CL,31,0)</f>
        <v>25.5</v>
      </c>
      <c r="CO230" t="str">
        <f t="shared" si="367"/>
        <v/>
      </c>
      <c r="CP230" s="275">
        <f>VLOOKUP(C230,MOVI!C:DT,32,0)</f>
        <v>0</v>
      </c>
      <c r="CQ230" s="275">
        <f>VLOOKUP(C230,FPT!B:CO,32,0)</f>
        <v>0</v>
      </c>
      <c r="CR230" t="str">
        <f t="shared" si="368"/>
        <v/>
      </c>
      <c r="CS230" s="275">
        <f>VLOOKUP(C230,MOVI!C:DT,33,0)</f>
        <v>0</v>
      </c>
      <c r="CT230" s="275">
        <f>VLOOKUP(C230,FPT!B:CR,33,0)</f>
        <v>0</v>
      </c>
      <c r="CU230" t="str">
        <f t="shared" si="369"/>
        <v/>
      </c>
      <c r="CV230" s="275">
        <f>VLOOKUP(C230,MOVI!C:DT,34,0)</f>
        <v>0</v>
      </c>
      <c r="CW230" s="275">
        <f>VLOOKUP(C230,FPT!B:CU,34,0)</f>
        <v>0</v>
      </c>
      <c r="CX230" t="str">
        <f t="shared" si="370"/>
        <v/>
      </c>
      <c r="CY230" s="275">
        <f>VLOOKUP(C230,MOVI!C:DT,35,0)</f>
        <v>25.5</v>
      </c>
      <c r="CZ230" s="275">
        <f>VLOOKUP(C230,FPT!B:CX,35,0)</f>
        <v>25.5</v>
      </c>
      <c r="DA230" t="str">
        <f t="shared" si="371"/>
        <v/>
      </c>
      <c r="DB230" s="275">
        <f>VLOOKUP(C230,MOVI!C:DT,36,0)</f>
        <v>0</v>
      </c>
      <c r="DC230" s="275">
        <f>VLOOKUP(C230,FPT!B:DA,36,0)</f>
        <v>0</v>
      </c>
      <c r="DD230" t="str">
        <f t="shared" si="372"/>
        <v/>
      </c>
      <c r="DE230" s="275">
        <f>VLOOKUP(C230,MOVI!C:DT,37,0)</f>
        <v>0</v>
      </c>
      <c r="DF230" s="275">
        <f>VLOOKUP(C230,FPT!B:DD,37,0)</f>
        <v>0</v>
      </c>
      <c r="DG230" t="str">
        <f t="shared" si="373"/>
        <v/>
      </c>
      <c r="DH230" s="275">
        <f>VLOOKUP(C230,MOVI!C:DT,38,0)</f>
        <v>0</v>
      </c>
      <c r="DI230" s="275">
        <f>VLOOKUP(C230,FPT!B:DG,38,0)</f>
        <v>0</v>
      </c>
      <c r="DJ230" t="str">
        <f t="shared" si="374"/>
        <v/>
      </c>
      <c r="DK230" s="275">
        <f>VLOOKUP(C230,MOVI!C:DT,39,0)</f>
        <v>0</v>
      </c>
      <c r="DL230" s="275">
        <f>VLOOKUP(C230,FPT!B:DJ,39,0)</f>
        <v>0</v>
      </c>
      <c r="DM230" t="str">
        <f t="shared" si="375"/>
        <v/>
      </c>
      <c r="DN230" s="275">
        <f>VLOOKUP(C230,MOVI!C:DT,40,0)</f>
        <v>0</v>
      </c>
      <c r="DO230" s="275">
        <f>VLOOKUP(C230,FPT!B:DM,40,0)</f>
        <v>0</v>
      </c>
      <c r="DP230" t="str">
        <f t="shared" si="376"/>
        <v/>
      </c>
      <c r="DQ230" s="275">
        <f>VLOOKUP(C230,MOVI!C:DT,41,0)</f>
        <v>0</v>
      </c>
      <c r="DR230" s="275">
        <f>VLOOKUP(C230,FPT!B:DP,41,0)</f>
        <v>0</v>
      </c>
      <c r="DS230" t="str">
        <f t="shared" si="377"/>
        <v/>
      </c>
      <c r="DT230" s="275">
        <f>VLOOKUP(C230,MOVI!C:DT,42,0)</f>
        <v>4903846</v>
      </c>
      <c r="DU230" s="275">
        <f>ROUND(VLOOKUP(C230,FPT!B:DS,42,0),0)</f>
        <v>4903846</v>
      </c>
      <c r="DV230" t="str">
        <f t="shared" si="378"/>
        <v/>
      </c>
      <c r="DW230" s="275">
        <f>VLOOKUP(C230,MOVI!C:DT,43,0)</f>
        <v>0</v>
      </c>
      <c r="DX230" s="275">
        <f>VLOOKUP(C230,FPT!B:DV,43,0)</f>
        <v>0</v>
      </c>
      <c r="DY230" t="str">
        <f t="shared" si="379"/>
        <v/>
      </c>
      <c r="DZ230" s="275">
        <f>VLOOKUP(C230,MOVI!C:DT,44,0)</f>
        <v>0</v>
      </c>
      <c r="EA230" s="275">
        <f>VLOOKUP(C230,FPT!B:DY,44,0)</f>
        <v>0</v>
      </c>
      <c r="EB230" t="str">
        <f t="shared" si="380"/>
        <v/>
      </c>
      <c r="EC230" s="275">
        <f>VLOOKUP(C230,MOVI!C:DT,45,0)</f>
        <v>4903846</v>
      </c>
      <c r="ED230" s="275">
        <f>ROUND(VLOOKUP(C230,FPT!B:EB,45,0),0)</f>
        <v>4903846</v>
      </c>
      <c r="EE230" t="str">
        <f t="shared" si="381"/>
        <v/>
      </c>
      <c r="EF230" s="275">
        <f>VLOOKUP(C230,MOVI!C:DT,46,0)</f>
        <v>0</v>
      </c>
      <c r="EG230" s="275">
        <f>VLOOKUP(C230,FPT!B:EE,46,0)</f>
        <v>0</v>
      </c>
      <c r="EH230" t="str">
        <f t="shared" si="382"/>
        <v/>
      </c>
      <c r="EI230" s="275">
        <f>VLOOKUP(C230,MOVI!C:DT,47,0)</f>
        <v>0</v>
      </c>
      <c r="EJ230" s="275">
        <f>VLOOKUP(C230,FPT!B:EH,47,0)</f>
        <v>0</v>
      </c>
      <c r="EK230" t="str">
        <f t="shared" si="383"/>
        <v/>
      </c>
      <c r="EL230" s="275">
        <f>VLOOKUP(C230,MOVI!C:DT,48,0)</f>
        <v>0</v>
      </c>
      <c r="EM230" s="275">
        <f>VLOOKUP(C230,FPT!B:EK,48,0)</f>
        <v>0</v>
      </c>
      <c r="EN230" t="str">
        <f t="shared" si="384"/>
        <v/>
      </c>
      <c r="EO230" s="275">
        <f>VLOOKUP(C230,MOVI!C:DT,49,0)</f>
        <v>0</v>
      </c>
      <c r="EP230" s="275">
        <f>VLOOKUP(C230,FPT!B:EN,49,0)</f>
        <v>0</v>
      </c>
      <c r="EQ230" t="str">
        <f t="shared" si="385"/>
        <v/>
      </c>
      <c r="ER230" s="275">
        <f>VLOOKUP(C230,MOVI!C:DT,50,0)</f>
        <v>0</v>
      </c>
      <c r="ES230" s="275">
        <f>VLOOKUP(C230,FPT!B:EQ,50,0)</f>
        <v>0</v>
      </c>
      <c r="ET230" t="str">
        <f t="shared" si="386"/>
        <v/>
      </c>
      <c r="EU230" s="275">
        <f>VLOOKUP(C230,MOVI!C:DT,51,0)</f>
        <v>0</v>
      </c>
      <c r="EV230" s="275">
        <f>VLOOKUP(C230,FPT!B:ET,51,0)</f>
        <v>0</v>
      </c>
      <c r="EW230" t="str">
        <f t="shared" si="387"/>
        <v/>
      </c>
      <c r="EX230" s="275">
        <f>VLOOKUP(C230,MOVI!C:DT,52,0)</f>
        <v>0</v>
      </c>
      <c r="EY230" s="275">
        <f>VLOOKUP(C230,FPT!B:EW,52,0)</f>
        <v>0</v>
      </c>
      <c r="EZ230" t="str">
        <f t="shared" si="388"/>
        <v/>
      </c>
      <c r="FA230" s="275">
        <f>VLOOKUP(C230,MOVI!C:DT,53,0)</f>
        <v>0</v>
      </c>
      <c r="FB230" s="275">
        <f>VLOOKUP(C230,FPT!B:EZ,53,0)</f>
        <v>0</v>
      </c>
      <c r="FC230" t="str">
        <f t="shared" si="389"/>
        <v/>
      </c>
      <c r="FD230" s="275">
        <f>VLOOKUP(C230,MOVI!C:DT,54,0)</f>
        <v>0</v>
      </c>
      <c r="FE230" s="275">
        <f>VLOOKUP(C230,FPT!B:FC,54,0)</f>
        <v>0</v>
      </c>
      <c r="FF230" t="str">
        <f t="shared" si="390"/>
        <v/>
      </c>
      <c r="FG230" s="275">
        <f>VLOOKUP(C230,MOVI!C:DT,55,0)</f>
        <v>715962</v>
      </c>
      <c r="FH230" s="275">
        <f>VLOOKUP(C230,FPT!B:FF,55,0)</f>
        <v>715962</v>
      </c>
      <c r="FI230" t="str">
        <f t="shared" si="391"/>
        <v/>
      </c>
      <c r="FJ230" s="275">
        <f>VLOOKUP(C230,MOVI!C:DT,56,0)</f>
        <v>715962</v>
      </c>
      <c r="FK230" s="275">
        <f>VLOOKUP(C230,FPT!B:FI,56,0)</f>
        <v>715962</v>
      </c>
      <c r="FL230" t="str">
        <f t="shared" si="392"/>
        <v/>
      </c>
      <c r="FM230" s="275">
        <f>VLOOKUP(C230,MOVI!C:DT,57,0)</f>
        <v>69634</v>
      </c>
      <c r="FN230" s="275">
        <f>VLOOKUP(C230,FPT!B:FL,57,0)</f>
        <v>69634</v>
      </c>
      <c r="FO230" t="str">
        <f t="shared" si="393"/>
        <v/>
      </c>
      <c r="FP230" s="275">
        <f>VLOOKUP(C230,MOVI!C:DT,58,0)</f>
        <v>0</v>
      </c>
      <c r="FQ230" s="275">
        <f>VLOOKUP(C230,FPT!B:FO,58,0)</f>
        <v>0</v>
      </c>
      <c r="FR230" t="str">
        <f t="shared" si="394"/>
        <v/>
      </c>
      <c r="FS230" s="275">
        <f>VLOOKUP(C230,MOVI!C:DT,59,0)</f>
        <v>0</v>
      </c>
      <c r="FT230" s="275">
        <f>VLOOKUP(C230,FPT!B:FR,59,0)</f>
        <v>0</v>
      </c>
      <c r="FU230" t="str">
        <f t="shared" si="395"/>
        <v/>
      </c>
      <c r="FV230" s="275">
        <f>VLOOKUP(C230,MOVI!C:DT,60,0)</f>
        <v>0</v>
      </c>
      <c r="FW230" s="275">
        <f>VLOOKUP(C230,FPT!B:FU,60,0)</f>
        <v>0</v>
      </c>
      <c r="FX230" t="str">
        <f t="shared" si="396"/>
        <v/>
      </c>
      <c r="FY230" s="275">
        <f>VLOOKUP(C230,MOVI!C:DT,61,0)</f>
        <v>0</v>
      </c>
      <c r="FZ230" s="275">
        <f>VLOOKUP(C230,FPT!B:FX,61,0)</f>
        <v>0</v>
      </c>
      <c r="GA230" t="str">
        <f t="shared" si="397"/>
        <v/>
      </c>
      <c r="GB230" s="275">
        <f>VLOOKUP(C230,MOVI!C:DT,62,0)</f>
        <v>0</v>
      </c>
      <c r="GC230" s="275">
        <f>VLOOKUP(C230,FPT!B:GA,62,0)</f>
        <v>0</v>
      </c>
      <c r="GD230" t="str">
        <f t="shared" si="398"/>
        <v/>
      </c>
      <c r="GE230" s="275">
        <f>VLOOKUP(C230,MOVI!C:DT,63,0)</f>
        <v>0</v>
      </c>
      <c r="GF230" s="275">
        <f>VLOOKUP(C230,FPT!B:GD,63,0)</f>
        <v>0</v>
      </c>
      <c r="GG230" t="str">
        <f t="shared" si="399"/>
        <v/>
      </c>
      <c r="GH230" s="275">
        <f>VLOOKUP(C230,MOVI!C:DT,64,0)</f>
        <v>0</v>
      </c>
      <c r="GI230" s="275">
        <f>VLOOKUP(C230,FPT!B:GG,64,0)</f>
        <v>0</v>
      </c>
      <c r="GJ230" t="str">
        <f t="shared" si="400"/>
        <v/>
      </c>
      <c r="GK230" s="275">
        <f>VLOOKUP(C230,MOVI!C:DT,65,0)</f>
        <v>0</v>
      </c>
      <c r="GL230" s="275">
        <f>VLOOKUP(C230,FPT!B:GJ,65,0)</f>
        <v>0</v>
      </c>
      <c r="GM230" t="str">
        <f t="shared" si="401"/>
        <v/>
      </c>
      <c r="GN230" s="275">
        <f>VLOOKUP(C230,MOVI!C:DT,66,0)</f>
        <v>0</v>
      </c>
      <c r="GO230" s="275">
        <f>VLOOKUP(C230,FPT!B:GM,66,0)</f>
        <v>0</v>
      </c>
      <c r="GP230" t="str">
        <f t="shared" si="402"/>
        <v/>
      </c>
      <c r="GQ230" s="275">
        <f>VLOOKUP(C230,MOVI!C:DT,67,0)</f>
        <v>0</v>
      </c>
      <c r="GR230" s="275">
        <f>VLOOKUP(C230,FPT!B:GP,67,0)</f>
        <v>0</v>
      </c>
      <c r="GS230" t="str">
        <f t="shared" si="403"/>
        <v/>
      </c>
      <c r="GT230" s="275">
        <f>VLOOKUP(C230,MOVI!C:DT,68,0)</f>
        <v>0</v>
      </c>
      <c r="GU230" s="275">
        <f>VLOOKUP(C230,FPT!B:GS,68,0)</f>
        <v>0</v>
      </c>
      <c r="GV230" t="str">
        <f t="shared" si="404"/>
        <v/>
      </c>
      <c r="GW230" s="275">
        <f>VLOOKUP(C230,MOVI!C:DT,69,0)</f>
        <v>0</v>
      </c>
      <c r="GX230" s="275">
        <f>VLOOKUP(C230,FPT!B:GV,69,0)</f>
        <v>0</v>
      </c>
      <c r="GY230" t="str">
        <f t="shared" si="405"/>
        <v/>
      </c>
      <c r="GZ230" s="275">
        <f>VLOOKUP(C230,MOVI!C:DT,70,0)</f>
        <v>69634</v>
      </c>
      <c r="HA230" s="275">
        <f>VLOOKUP(C230,FPT!B:GY,70,0)</f>
        <v>69634</v>
      </c>
      <c r="HB230" t="str">
        <f t="shared" si="406"/>
        <v/>
      </c>
      <c r="HC230" s="275">
        <f>VLOOKUP(C230,MOVI!C:DT,71,0)</f>
        <v>5689442</v>
      </c>
      <c r="HD230" s="275">
        <f>ROUND(VLOOKUP(C230,FPT!B:HB,71,0),0)</f>
        <v>5689442</v>
      </c>
      <c r="HE230" t="str">
        <f t="shared" si="407"/>
        <v/>
      </c>
      <c r="HF230" s="275">
        <f>ROUND(VLOOKUP(C230,MOVI!C:DT,72,0),0)</f>
        <v>0</v>
      </c>
      <c r="HG230" s="275">
        <f>ROUND(VLOOKUP(C230,FPT!B:HE,72,0),0)</f>
        <v>0</v>
      </c>
      <c r="HH230" t="str">
        <f t="shared" si="408"/>
        <v/>
      </c>
      <c r="HI230" s="275">
        <f>VLOOKUP(C230,MOVI!C:DT,73,0)</f>
        <v>0</v>
      </c>
      <c r="HJ230" s="275">
        <f>VLOOKUP(C230,FPT!B:HH,73,0)</f>
        <v>0</v>
      </c>
      <c r="HK230" t="str">
        <f t="shared" si="409"/>
        <v/>
      </c>
      <c r="HL230" s="275">
        <f>VLOOKUP(C230,MOVI!C:DT,74,0)</f>
        <v>715962</v>
      </c>
      <c r="HM230" s="275">
        <f>VLOOKUP(C230,FPT!B:HK,74,0)</f>
        <v>715962</v>
      </c>
      <c r="HN230" t="str">
        <f t="shared" si="410"/>
        <v/>
      </c>
      <c r="HO230" s="275">
        <f>VLOOKUP(C230,MOVI!C:DT,75,0)</f>
        <v>0</v>
      </c>
      <c r="HP230" s="275">
        <f>VLOOKUP(C230,FPT!B:HN,75,0)</f>
        <v>0</v>
      </c>
      <c r="HQ230" t="str">
        <f t="shared" si="411"/>
        <v/>
      </c>
      <c r="HR230" s="275">
        <f>VLOOKUP(C230,MOVI!C:DT,76,0)</f>
        <v>0</v>
      </c>
      <c r="HS230" s="275">
        <f>VLOOKUP(C230,FPT!B:HQ,76,0)</f>
        <v>0</v>
      </c>
      <c r="HT230" t="str">
        <f t="shared" si="412"/>
        <v/>
      </c>
      <c r="HU230" s="275">
        <f>VLOOKUP(C230,MOVI!C:DT,77,0)</f>
        <v>0</v>
      </c>
      <c r="HV230" s="275">
        <f>VLOOKUP(C230,FPT!B:HT,77,0)</f>
        <v>0</v>
      </c>
      <c r="HW230" t="str">
        <f t="shared" si="413"/>
        <v/>
      </c>
      <c r="HX230" s="274">
        <f>VLOOKUP(C230,MOVI!C:CB,78,0)</f>
        <v>0</v>
      </c>
      <c r="HY230" s="261">
        <f>VLOOKUP(C230,FPT!$B:$CA,78,0)</f>
        <v>0</v>
      </c>
      <c r="HZ230" t="str">
        <f t="shared" si="414"/>
        <v/>
      </c>
      <c r="IA230" s="275">
        <f>VLOOKUP(C230,MOVI!C:CD,79,0)</f>
        <v>0</v>
      </c>
      <c r="IB230" s="275">
        <f>VLOOKUP(C230,FPT!B:HZ,79,0)</f>
        <v>0</v>
      </c>
      <c r="IC230" t="str">
        <f t="shared" si="415"/>
        <v/>
      </c>
      <c r="ID230" s="275">
        <f>VLOOKUP(C230,MOVI!C:CD,80,0)</f>
        <v>0</v>
      </c>
      <c r="IE230" s="275">
        <f>VLOOKUP(C230,FPT!B:IC,80,0)</f>
        <v>0</v>
      </c>
      <c r="IF230" t="str">
        <f t="shared" si="416"/>
        <v/>
      </c>
      <c r="IG230" s="275">
        <f>VLOOKUP(C230,MOVI!C:DT,81,0)</f>
        <v>0</v>
      </c>
      <c r="IH230" s="275">
        <f>VLOOKUP(C230,FPT!B:IF,81,0)</f>
        <v>0</v>
      </c>
      <c r="II230" t="str">
        <f t="shared" si="417"/>
        <v/>
      </c>
      <c r="IJ230" s="275">
        <f>VLOOKUP(C230,MOVI!C:DT,82,0)</f>
        <v>0</v>
      </c>
      <c r="IK230" s="275">
        <f>VLOOKUP(C230,FPT!B:II,82,0)</f>
        <v>0</v>
      </c>
      <c r="IL230" t="str">
        <f t="shared" si="418"/>
        <v/>
      </c>
      <c r="IM230" s="275">
        <f>ROUND(VLOOKUP(C230,MOVI!C:DT,83,0),0)</f>
        <v>715962</v>
      </c>
      <c r="IN230" s="275">
        <f>ROUND(VLOOKUP(C230,FPT!B:IL,83,0),0)</f>
        <v>715962</v>
      </c>
      <c r="IO230" t="str">
        <f t="shared" si="419"/>
        <v/>
      </c>
      <c r="IP230" s="275">
        <f>ROUND(VLOOKUP(C230,MOVI!C:DT,84,0),0)</f>
        <v>4973480</v>
      </c>
      <c r="IQ230" s="275">
        <f>ROUND(VLOOKUP(C230,FPT!B:IO,84,0),0)</f>
        <v>4973480</v>
      </c>
      <c r="IR230" t="str">
        <f t="shared" si="420"/>
        <v/>
      </c>
      <c r="IS230" s="275">
        <f>ROUND(VLOOKUP(C230,MOVI!C:DT,85,0),0)</f>
        <v>568944</v>
      </c>
      <c r="IT230" s="275">
        <f>ROUND(VLOOKUP(C230,FPT!B:IR,85,0),0)</f>
        <v>568944</v>
      </c>
      <c r="IU230" t="str">
        <f t="shared" si="421"/>
        <v/>
      </c>
      <c r="IV230" s="275">
        <f>VLOOKUP(C230,MOVI!C:DT,86,0)</f>
        <v>0</v>
      </c>
      <c r="IW230" s="275">
        <f>VLOOKUP(C230,FPT!B:IU,86,0)</f>
        <v>0</v>
      </c>
      <c r="IX230" t="str">
        <f t="shared" si="422"/>
        <v/>
      </c>
      <c r="IY230" s="275">
        <f>ROUND(VLOOKUP(C230,MOVI!C:DT,87,0),0)</f>
        <v>568944</v>
      </c>
      <c r="IZ230" s="275">
        <f>ROUND(VLOOKUP(C230,FPT!B:IX,87,0),0)</f>
        <v>568944</v>
      </c>
      <c r="JA230" t="str">
        <f t="shared" si="423"/>
        <v/>
      </c>
      <c r="JB230" s="275">
        <f>VLOOKUP(C230,MOVI!C:DT,88,0)</f>
        <v>0</v>
      </c>
      <c r="JC230" s="275">
        <f>VLOOKUP(C230,FPT!B:JA,88,0)</f>
        <v>0</v>
      </c>
      <c r="JD230" t="str">
        <f t="shared" si="424"/>
        <v/>
      </c>
      <c r="JE230" s="275">
        <f>VLOOKUP(C230,MOVI!C:DT,89,0)</f>
        <v>0</v>
      </c>
      <c r="JF230" s="275">
        <f>VLOOKUP(C230,FPT!B:JD,89,0)</f>
        <v>0</v>
      </c>
      <c r="JG230" t="str">
        <f t="shared" si="425"/>
        <v/>
      </c>
      <c r="JH230" s="275">
        <f>VLOOKUP(C230,MOVI!C:DT,90,0)</f>
        <v>0</v>
      </c>
      <c r="JI230" s="275">
        <f>VLOOKUP(C230,FPT!B:JG,90,0)</f>
        <v>0</v>
      </c>
      <c r="JJ230" t="str">
        <f t="shared" si="426"/>
        <v/>
      </c>
      <c r="JK230" s="275">
        <f>VLOOKUP(C230,MOVI!C:DT,91,0)</f>
        <v>0</v>
      </c>
      <c r="JL230" s="275">
        <f>VLOOKUP(C230,FPT!B:JJ,91,0)</f>
        <v>0</v>
      </c>
      <c r="JM230" t="str">
        <f t="shared" si="427"/>
        <v/>
      </c>
      <c r="JN230" s="275">
        <f>VLOOKUP(C230,MOVI!C:DT,92,0)</f>
        <v>0</v>
      </c>
      <c r="JO230" s="275">
        <f>VLOOKUP(C230,FPT!B:JM,92,0)</f>
        <v>0</v>
      </c>
      <c r="JP230" t="str">
        <f t="shared" si="428"/>
        <v/>
      </c>
      <c r="JQ230" s="275">
        <f>VLOOKUP(C230,MOVI!C:DT,93,0)</f>
        <v>0</v>
      </c>
      <c r="JR230" s="275">
        <f>VLOOKUP(C230,FPT!B:JP,93,0)</f>
        <v>0</v>
      </c>
      <c r="JS230" t="str">
        <f t="shared" si="429"/>
        <v/>
      </c>
      <c r="JT230" s="275">
        <f>VLOOKUP(C230,MOVI!C:DT,94,0)</f>
        <v>0</v>
      </c>
      <c r="JU230" s="275">
        <f>VLOOKUP(C230,FPT!B:JS,94,0)</f>
        <v>0</v>
      </c>
      <c r="JV230" t="str">
        <f t="shared" si="430"/>
        <v/>
      </c>
      <c r="JW230" s="275">
        <f>VLOOKUP(C230,MOVI!C:DT,95,0)</f>
        <v>5120498</v>
      </c>
      <c r="JX230" s="275">
        <f>VLOOKUP(C230,FPT!B:JV,95,0)</f>
        <v>5120498</v>
      </c>
      <c r="JY230" t="str">
        <f t="shared" si="431"/>
        <v/>
      </c>
      <c r="JZ230" s="275">
        <f>VLOOKUP(C230,MOVI!C:DT,96,0)</f>
        <v>0</v>
      </c>
      <c r="KA230" s="275">
        <f>VLOOKUP(C230,FPT!B:JY,96,0)</f>
        <v>0</v>
      </c>
      <c r="KB230" t="str">
        <f t="shared" si="432"/>
        <v/>
      </c>
      <c r="KC230" s="275">
        <f>VLOOKUP(C230,MOVI!C:DT,97,0)</f>
        <v>5120498</v>
      </c>
      <c r="KD230" s="275">
        <f>VLOOKUP(C230,FPT!B:KB,97,0)</f>
        <v>5120498</v>
      </c>
      <c r="KE230" t="str">
        <f t="shared" si="433"/>
        <v/>
      </c>
      <c r="KF230" s="275">
        <f>VLOOKUP(C230,MOVI!C:DT,98,0)</f>
        <v>0</v>
      </c>
      <c r="KG230" s="275">
        <f>VLOOKUP(C230,FPT!B:KE,98,0)</f>
        <v>0</v>
      </c>
      <c r="KH230" t="str">
        <f t="shared" si="434"/>
        <v/>
      </c>
      <c r="KI230" s="275">
        <f>VLOOKUP(C230,MOVI!C:DT,99,0)</f>
        <v>0</v>
      </c>
      <c r="KJ230" s="275">
        <f>VLOOKUP(C230,FPT!B:KH,99,0)</f>
        <v>0</v>
      </c>
      <c r="KK230" t="str">
        <f t="shared" si="435"/>
        <v/>
      </c>
      <c r="KL230" s="275">
        <f>VLOOKUP(C230,MOVI!C:DT,100,0)</f>
        <v>0</v>
      </c>
      <c r="KM230" s="275">
        <f>VLOOKUP(C230,FPT!B:KK,100,0)</f>
        <v>0</v>
      </c>
      <c r="KN230" t="str">
        <f t="shared" si="436"/>
        <v/>
      </c>
      <c r="KO230" s="275">
        <f>VLOOKUP(C230,MOVI!C:DT,101,0)</f>
        <v>0</v>
      </c>
      <c r="KP230" s="275">
        <f>VLOOKUP(C230,FPT!B:KN,101,0)</f>
        <v>0</v>
      </c>
      <c r="KQ230" t="str">
        <f t="shared" si="437"/>
        <v/>
      </c>
      <c r="KR230" s="275">
        <f>VLOOKUP(C230,MOVI!C:DT,102,0)</f>
        <v>0</v>
      </c>
      <c r="KS230" s="275">
        <f>VLOOKUP(C230,FPT!B:KQ,102,0)</f>
        <v>0</v>
      </c>
      <c r="KT230" t="str">
        <f t="shared" si="438"/>
        <v/>
      </c>
      <c r="KU230" s="275">
        <f>VLOOKUP(C230,MOVI!C:DT,103,0)</f>
        <v>0</v>
      </c>
      <c r="KV230" s="275">
        <f>VLOOKUP(C230,FPT!B:KT,103,0)</f>
        <v>0</v>
      </c>
      <c r="KW230" t="str">
        <f t="shared" si="439"/>
        <v/>
      </c>
      <c r="KX230" s="275">
        <f>VLOOKUP(C230,MOVI!C:DT,104,0)</f>
        <v>0</v>
      </c>
      <c r="KY230" s="275">
        <f>VLOOKUP(C230,FPT!B:KW,104,0)</f>
        <v>0</v>
      </c>
      <c r="KZ230" t="str">
        <f t="shared" si="440"/>
        <v/>
      </c>
      <c r="LA230" s="275">
        <f>VLOOKUP(C230,MOVI!C:DT,105,0)</f>
        <v>0</v>
      </c>
      <c r="LB230" s="275">
        <f>VLOOKUP(C230,FPT!B:KZ,105,0)</f>
        <v>0</v>
      </c>
      <c r="LC230" t="str">
        <f t="shared" si="441"/>
        <v/>
      </c>
      <c r="LD230" s="275">
        <f>VLOOKUP(C230,MOVI!C:DT,106,0)</f>
        <v>5689442</v>
      </c>
      <c r="LE230" s="275">
        <f>VLOOKUP(C230,FPT!B:LC,106,0)</f>
        <v>5689442</v>
      </c>
      <c r="LF230" t="str">
        <f t="shared" si="442"/>
        <v/>
      </c>
      <c r="LG230" s="273">
        <f>VLOOKUP(C230,MOVI!C:DT,107,0)</f>
        <v>0</v>
      </c>
      <c r="LH230" s="273">
        <f>VLOOKUP(C230,FPT!B:LF,107,0)</f>
        <v>0</v>
      </c>
      <c r="LI230" t="str">
        <f t="shared" si="443"/>
        <v/>
      </c>
      <c r="LJ230" t="str">
        <f>VLOOKUP(C230,MOVI!C:DV,108,0)</f>
        <v>MoviSouthSales</v>
      </c>
      <c r="LK230" s="252" t="str">
        <f>VLOOKUP(C230,FPT!B:LI,108,0)</f>
        <v>MoviSouthSales</v>
      </c>
      <c r="LL230" t="str">
        <f t="shared" si="444"/>
        <v/>
      </c>
      <c r="LM230" s="275">
        <f>ROUND(VLOOKUP(C230,MOVI!C:DV,109,0),0)</f>
        <v>416667</v>
      </c>
      <c r="LN230" s="275">
        <f>ROUND(VLOOKUP(C230,FPT!B:LL,109,0),0)</f>
        <v>416667</v>
      </c>
      <c r="LO230" t="str">
        <f t="shared" si="445"/>
        <v/>
      </c>
      <c r="LP230" t="str">
        <f>VLOOKUP(C230,MOVI!C:DV,110,0)</f>
        <v>HO</v>
      </c>
      <c r="LQ230" s="247" t="str">
        <f>VLOOKUP(C230,FPT!B:LO,110,0)</f>
        <v>HO</v>
      </c>
      <c r="LR230" t="str">
        <f t="shared" si="446"/>
        <v/>
      </c>
      <c r="LS230">
        <f>MOVI!DI225</f>
        <v>21</v>
      </c>
      <c r="LV230">
        <f>MOVI!DJ225</f>
        <v>0</v>
      </c>
      <c r="LW230">
        <f>MOVI!DK225</f>
        <v>1</v>
      </c>
      <c r="LX230">
        <f>MOVI!DL225</f>
        <v>0</v>
      </c>
      <c r="LY230">
        <f>MOVI!DM225</f>
        <v>0</v>
      </c>
      <c r="LZ230">
        <f>MOVI!DN225</f>
        <v>0</v>
      </c>
      <c r="MA230">
        <f>MOVI!DO225</f>
        <v>0</v>
      </c>
      <c r="MB230" t="str">
        <f>MOVI!DP225</f>
        <v>HO</v>
      </c>
      <c r="MC230">
        <f>MOVI!DQ225</f>
        <v>0</v>
      </c>
      <c r="MD230">
        <f>MOVI!DR225</f>
        <v>0</v>
      </c>
      <c r="ME230" t="str">
        <f>VLOOKUP(C230,MOVI!C:DV,121,0)</f>
        <v>Group 1</v>
      </c>
      <c r="MF230" s="252" t="str">
        <f>VLOOKUP(C230,FPT!B:MD,111,0)</f>
        <v>Group 1</v>
      </c>
      <c r="MG230" t="str">
        <f t="shared" si="339"/>
        <v/>
      </c>
      <c r="MH230" t="str">
        <f>VLOOKUP(C230,MOVI!C:DT,122,0)</f>
        <v>MoviSouthGroup 1</v>
      </c>
      <c r="MI230" s="252" t="str">
        <f>VLOOKUP(C230,FPT!B:DS,112,0)</f>
        <v>MoviSouthGroup 1</v>
      </c>
      <c r="MJ230" t="str">
        <f t="shared" si="447"/>
        <v/>
      </c>
    </row>
    <row r="231" spans="1:348" x14ac:dyDescent="0.25">
      <c r="A231">
        <v>223</v>
      </c>
      <c r="B231" s="48">
        <v>6226</v>
      </c>
      <c r="C231" s="271" t="s">
        <v>1138</v>
      </c>
      <c r="D231" t="str">
        <f>VLOOKUP(C231,MOVI!C:D,2,0)</f>
        <v>Lê Mạnh Kiệt</v>
      </c>
      <c r="E231" t="str">
        <f>VLOOKUP(C231,FPT!B:C,2,0)</f>
        <v>Lê Mạnh Kiệt</v>
      </c>
      <c r="F231" t="str">
        <f t="shared" si="340"/>
        <v/>
      </c>
      <c r="G231" t="str">
        <f>VLOOKUP(C231,MOVI!C:E,3,0)</f>
        <v>Sales</v>
      </c>
      <c r="H231" t="str">
        <f>VLOOKUP(C231,FPT!B:F,3,0)</f>
        <v>Sales</v>
      </c>
      <c r="I231" t="str">
        <f t="shared" si="341"/>
        <v/>
      </c>
      <c r="J231" t="str">
        <f>VLOOKUP(C231,MOVI!C:H,4,0)</f>
        <v>Telesales</v>
      </c>
      <c r="K231" t="str">
        <f>VLOOKUP(C231,FPT!B:I,4,0)</f>
        <v>Telesales</v>
      </c>
      <c r="L231" t="str">
        <f t="shared" si="342"/>
        <v/>
      </c>
      <c r="M231" t="str">
        <f>VLOOKUP(C231,MOVI!C:DT,5,0)</f>
        <v>Associate</v>
      </c>
      <c r="N231" t="str">
        <f>VLOOKUP(C231,FPT!B:L,5,0)</f>
        <v>Associate</v>
      </c>
      <c r="O231" t="str">
        <f t="shared" si="343"/>
        <v/>
      </c>
      <c r="P231" t="str">
        <f>VLOOKUP(C231,MOVI!C:DT,6,0)</f>
        <v>Telesales</v>
      </c>
      <c r="Q231" t="str">
        <f>VLOOKUP(C231,FPT!B:O,6,0)</f>
        <v>Telesales</v>
      </c>
      <c r="R231" t="str">
        <f t="shared" si="344"/>
        <v/>
      </c>
      <c r="S231" t="str">
        <f>VLOOKUP(C231,MOVI!C:DT,7,0)</f>
        <v>South</v>
      </c>
      <c r="T231" t="str">
        <f>VLOOKUP(C231,FPT!B:R,7,0)</f>
        <v>South</v>
      </c>
      <c r="U231" t="str">
        <f t="shared" si="345"/>
        <v/>
      </c>
      <c r="V231" t="str">
        <f>VLOOKUP(C231,MOVI!C:DT,8,0)</f>
        <v>Movi</v>
      </c>
      <c r="W231" t="str">
        <f>VLOOKUP(C231,FPT!B:U,8,0)</f>
        <v>Movi</v>
      </c>
      <c r="X231" t="str">
        <f t="shared" si="346"/>
        <v/>
      </c>
      <c r="Y231" t="str">
        <f>VLOOKUP(C231,MOVI!C:DT,9,0)</f>
        <v>Full-time</v>
      </c>
      <c r="Z231" t="str">
        <f>VLOOKUP(C231,FPT!B:X,9,0)</f>
        <v>Full-time</v>
      </c>
      <c r="AA231" t="str">
        <f t="shared" si="347"/>
        <v/>
      </c>
      <c r="AB231" t="str">
        <f>VLOOKUP(C231,MOVI!C:DT,10,0)</f>
        <v>Probation</v>
      </c>
      <c r="AC231" t="str">
        <f>VLOOKUP(C231,FPT!B:AA,10,0)</f>
        <v>Probation</v>
      </c>
      <c r="AD231" t="str">
        <f t="shared" si="348"/>
        <v/>
      </c>
      <c r="AE231" s="247">
        <f>VLOOKUP(C231,MOVI!C:DT,11,0)</f>
        <v>44502</v>
      </c>
      <c r="AF231" s="247">
        <f>VLOOKUP(C231,FPT!B:AD,11,0)</f>
        <v>44502</v>
      </c>
      <c r="AG231" t="str">
        <f t="shared" si="349"/>
        <v/>
      </c>
      <c r="AH231" s="260" t="str">
        <f>VLOOKUP(C231,MOVI!C:DT,12,0)</f>
        <v/>
      </c>
      <c r="AI231" s="260"/>
      <c r="AJ231" t="str">
        <f t="shared" si="449"/>
        <v/>
      </c>
      <c r="AK231">
        <f>VLOOKUP(C231,MOVI!C:DT,13,0)</f>
        <v>0</v>
      </c>
      <c r="AL231" s="247">
        <f>VLOOKUP(C231,FPT!B:AJ,13,0)</f>
        <v>0</v>
      </c>
      <c r="AM231" t="str">
        <f t="shared" si="448"/>
        <v/>
      </c>
      <c r="AN231" s="247">
        <f>VLOOKUP(C231,MOVI!C:DT,14,0)</f>
        <v>0</v>
      </c>
      <c r="AO231" s="247">
        <f>VLOOKUP(C231,FPT!B:AM,14,0)</f>
        <v>0</v>
      </c>
      <c r="AP231" t="str">
        <f t="shared" si="350"/>
        <v/>
      </c>
      <c r="AQ231" t="str">
        <f>VLOOKUP(C231,MOVI!C:DT,15,0)</f>
        <v>JO</v>
      </c>
      <c r="AR231" s="247" t="str">
        <f>VLOOKUP(C231,FPT!B:AP,15,0)</f>
        <v>JO</v>
      </c>
      <c r="AS231" t="str">
        <f t="shared" si="351"/>
        <v/>
      </c>
      <c r="AT231" s="282">
        <f>VLOOKUP(C231,MOVI!C:DT,16,0)</f>
        <v>0.1</v>
      </c>
      <c r="AU231" s="247" t="str">
        <f>VLOOKUP(C231,FPT!B:AS,16,0)</f>
        <v>10%</v>
      </c>
      <c r="AV231" t="str">
        <f t="shared" si="352"/>
        <v>Lệch</v>
      </c>
      <c r="AW231" t="str">
        <f>VLOOKUP(C231,MOVI!C:DT,17,0)</f>
        <v>L</v>
      </c>
      <c r="AX231" s="247" t="str">
        <f>VLOOKUP(C231,FPT!B:AV,17,0)</f>
        <v>L</v>
      </c>
      <c r="AY231" t="str">
        <f t="shared" si="353"/>
        <v/>
      </c>
      <c r="AZ231">
        <f>VLOOKUP(C231,MOVI!C:DT,18,0)</f>
        <v>0</v>
      </c>
      <c r="BA231" s="247">
        <f>VLOOKUP(C231,FPT!B:AY,18,0)</f>
        <v>0</v>
      </c>
      <c r="BB231" t="str">
        <f t="shared" si="354"/>
        <v/>
      </c>
      <c r="BC231" s="275">
        <f>VLOOKUP(C231,MOVI!C:DT,19,0)</f>
        <v>5000000</v>
      </c>
      <c r="BD231" s="275">
        <f>VLOOKUP(C231,FPT!B:BB,19,0)</f>
        <v>5000000</v>
      </c>
      <c r="BE231" t="str">
        <f t="shared" si="355"/>
        <v/>
      </c>
      <c r="BF231">
        <f>VLOOKUP(C231,MOVI!C:DT,20,0)</f>
        <v>0</v>
      </c>
      <c r="BG231" s="252">
        <f>VLOOKUP(C231,FPT!B:BE,20,0)</f>
        <v>0</v>
      </c>
      <c r="BH231" t="str">
        <f t="shared" si="356"/>
        <v/>
      </c>
      <c r="BI231" s="275">
        <f>VLOOKUP(C231,MOVI!C:DT,21,0)</f>
        <v>5000000</v>
      </c>
      <c r="BJ231" s="275">
        <f>VLOOKUP(C231,FPT!B:BH,21,0)</f>
        <v>5000000</v>
      </c>
      <c r="BK231" t="str">
        <f t="shared" si="357"/>
        <v/>
      </c>
      <c r="BL231" s="275">
        <f>VLOOKUP(C231,MOVI!C:DT,22,0)</f>
        <v>0</v>
      </c>
      <c r="BM231" s="275">
        <f>VLOOKUP(C231,FPT!B:BK,22,0)</f>
        <v>0</v>
      </c>
      <c r="BN231" t="str">
        <f t="shared" si="358"/>
        <v/>
      </c>
      <c r="BO231" s="275">
        <f>VLOOKUP(C231,MOVI!C:DT,23,0)</f>
        <v>0</v>
      </c>
      <c r="BP231" s="275">
        <f>VLOOKUP(C231,FPT!B:BN,23,0)</f>
        <v>0</v>
      </c>
      <c r="BQ231" t="str">
        <f t="shared" si="359"/>
        <v/>
      </c>
      <c r="BR231" s="275">
        <f>VLOOKUP(C231,MOVI!C:DT,24,0)</f>
        <v>0</v>
      </c>
      <c r="BS231" s="275">
        <f>VLOOKUP(C231,FPT!B:BQ,24,0)</f>
        <v>0</v>
      </c>
      <c r="BT231" t="str">
        <f t="shared" si="360"/>
        <v/>
      </c>
      <c r="BU231" s="275">
        <f>VLOOKUP(C231,MOVI!C:DT,25,0)</f>
        <v>0</v>
      </c>
      <c r="BV231" s="275">
        <f>VLOOKUP(C231,FPT!B:BT,25,0)</f>
        <v>0</v>
      </c>
      <c r="BW231" t="str">
        <f t="shared" si="361"/>
        <v/>
      </c>
      <c r="BX231" s="275">
        <f>VLOOKUP(C231,MOVI!C:DT,26,0)</f>
        <v>0</v>
      </c>
      <c r="BY231" s="275">
        <f>VLOOKUP(C231,FPT!B:BW,26,0)</f>
        <v>0</v>
      </c>
      <c r="BZ231" t="str">
        <f t="shared" si="362"/>
        <v/>
      </c>
      <c r="CA231" s="275">
        <f>VLOOKUP(C231,MOVI!C:DT,27,0)</f>
        <v>730000</v>
      </c>
      <c r="CB231" s="275">
        <f>VLOOKUP(C231,FPT!B:BZ,27,0)</f>
        <v>730000</v>
      </c>
      <c r="CC231" t="str">
        <f t="shared" si="363"/>
        <v/>
      </c>
      <c r="CD231" s="275">
        <f>VLOOKUP(C231,MOVI!C:DT,28,0)</f>
        <v>730000</v>
      </c>
      <c r="CE231" s="275">
        <f>VLOOKUP(C231,FPT!B:CC,28,0)</f>
        <v>730000</v>
      </c>
      <c r="CF231" t="str">
        <f t="shared" si="364"/>
        <v/>
      </c>
      <c r="CG231" t="str">
        <f>VLOOKUP(C231,MOVI!C:DT,29,0)</f>
        <v>CN</v>
      </c>
      <c r="CH231" s="252" t="str">
        <f>VLOOKUP(C231,FPT!B:CF,29,0)</f>
        <v>CN</v>
      </c>
      <c r="CI231" t="str">
        <f t="shared" si="365"/>
        <v/>
      </c>
      <c r="CJ231">
        <f>VLOOKUP(C231,MOVI!C:DT,30,0)</f>
        <v>26</v>
      </c>
      <c r="CK231" s="252">
        <f>VLOOKUP(C231,FPT!B:CI,30,0)</f>
        <v>26</v>
      </c>
      <c r="CL231" t="str">
        <f t="shared" si="366"/>
        <v/>
      </c>
      <c r="CM231">
        <f>VLOOKUP(C231,MOVI!C:DT,31,0)</f>
        <v>18</v>
      </c>
      <c r="CN231" s="252">
        <f>VLOOKUP(C231,FPT!B:CL,31,0)</f>
        <v>18</v>
      </c>
      <c r="CO231" t="str">
        <f t="shared" si="367"/>
        <v/>
      </c>
      <c r="CP231" s="275">
        <f>VLOOKUP(C231,MOVI!C:DT,32,0)</f>
        <v>0</v>
      </c>
      <c r="CQ231" s="275">
        <f>VLOOKUP(C231,FPT!B:CO,32,0)</f>
        <v>0</v>
      </c>
      <c r="CR231" t="str">
        <f t="shared" si="368"/>
        <v/>
      </c>
      <c r="CS231" s="275">
        <f>VLOOKUP(C231,MOVI!C:DT,33,0)</f>
        <v>0</v>
      </c>
      <c r="CT231" s="275">
        <f>VLOOKUP(C231,FPT!B:CR,33,0)</f>
        <v>0</v>
      </c>
      <c r="CU231" t="str">
        <f t="shared" si="369"/>
        <v/>
      </c>
      <c r="CV231" s="275">
        <f>VLOOKUP(C231,MOVI!C:DT,34,0)</f>
        <v>0</v>
      </c>
      <c r="CW231" s="275">
        <f>VLOOKUP(C231,FPT!B:CU,34,0)</f>
        <v>0</v>
      </c>
      <c r="CX231" t="str">
        <f t="shared" si="370"/>
        <v/>
      </c>
      <c r="CY231" s="275">
        <f>VLOOKUP(C231,MOVI!C:DT,35,0)</f>
        <v>18</v>
      </c>
      <c r="CZ231" s="275">
        <f>VLOOKUP(C231,FPT!B:CX,35,0)</f>
        <v>18</v>
      </c>
      <c r="DA231" t="str">
        <f t="shared" si="371"/>
        <v/>
      </c>
      <c r="DB231" s="275">
        <f>VLOOKUP(C231,MOVI!C:DT,36,0)</f>
        <v>0</v>
      </c>
      <c r="DC231" s="275">
        <f>VLOOKUP(C231,FPT!B:DA,36,0)</f>
        <v>0</v>
      </c>
      <c r="DD231" t="str">
        <f t="shared" si="372"/>
        <v/>
      </c>
      <c r="DE231" s="275">
        <f>VLOOKUP(C231,MOVI!C:DT,37,0)</f>
        <v>0</v>
      </c>
      <c r="DF231" s="275">
        <f>VLOOKUP(C231,FPT!B:DD,37,0)</f>
        <v>0</v>
      </c>
      <c r="DG231" t="str">
        <f t="shared" si="373"/>
        <v/>
      </c>
      <c r="DH231" s="275">
        <f>VLOOKUP(C231,MOVI!C:DT,38,0)</f>
        <v>0</v>
      </c>
      <c r="DI231" s="275">
        <f>VLOOKUP(C231,FPT!B:DG,38,0)</f>
        <v>0</v>
      </c>
      <c r="DJ231" t="str">
        <f t="shared" si="374"/>
        <v/>
      </c>
      <c r="DK231" s="275">
        <f>VLOOKUP(C231,MOVI!C:DT,39,0)</f>
        <v>0</v>
      </c>
      <c r="DL231" s="275">
        <f>VLOOKUP(C231,FPT!B:DJ,39,0)</f>
        <v>0</v>
      </c>
      <c r="DM231" t="str">
        <f t="shared" si="375"/>
        <v/>
      </c>
      <c r="DN231" s="275">
        <f>VLOOKUP(C231,MOVI!C:DT,40,0)</f>
        <v>0</v>
      </c>
      <c r="DO231" s="275">
        <f>VLOOKUP(C231,FPT!B:DM,40,0)</f>
        <v>0</v>
      </c>
      <c r="DP231" t="str">
        <f t="shared" si="376"/>
        <v/>
      </c>
      <c r="DQ231" s="275">
        <f>VLOOKUP(C231,MOVI!C:DT,41,0)</f>
        <v>0</v>
      </c>
      <c r="DR231" s="275">
        <f>VLOOKUP(C231,FPT!B:DP,41,0)</f>
        <v>0</v>
      </c>
      <c r="DS231" t="str">
        <f t="shared" si="377"/>
        <v/>
      </c>
      <c r="DT231" s="275">
        <f>VLOOKUP(C231,MOVI!C:DT,42,0)</f>
        <v>3461538</v>
      </c>
      <c r="DU231" s="275">
        <f>ROUND(VLOOKUP(C231,FPT!B:DS,42,0),0)</f>
        <v>3461538</v>
      </c>
      <c r="DV231" t="str">
        <f t="shared" si="378"/>
        <v/>
      </c>
      <c r="DW231" s="275">
        <f>VLOOKUP(C231,MOVI!C:DT,43,0)</f>
        <v>0</v>
      </c>
      <c r="DX231" s="275">
        <f>VLOOKUP(C231,FPT!B:DV,43,0)</f>
        <v>0</v>
      </c>
      <c r="DY231" t="str">
        <f t="shared" si="379"/>
        <v/>
      </c>
      <c r="DZ231" s="275">
        <f>VLOOKUP(C231,MOVI!C:DT,44,0)</f>
        <v>0</v>
      </c>
      <c r="EA231" s="275">
        <f>VLOOKUP(C231,FPT!B:DY,44,0)</f>
        <v>0</v>
      </c>
      <c r="EB231" t="str">
        <f t="shared" si="380"/>
        <v/>
      </c>
      <c r="EC231" s="275">
        <f>VLOOKUP(C231,MOVI!C:DT,45,0)</f>
        <v>3461538</v>
      </c>
      <c r="ED231" s="275">
        <f>ROUND(VLOOKUP(C231,FPT!B:EB,45,0),0)</f>
        <v>3461538</v>
      </c>
      <c r="EE231" t="str">
        <f t="shared" si="381"/>
        <v/>
      </c>
      <c r="EF231" s="275">
        <f>VLOOKUP(C231,MOVI!C:DT,46,0)</f>
        <v>0</v>
      </c>
      <c r="EG231" s="275">
        <f>VLOOKUP(C231,FPT!B:EE,46,0)</f>
        <v>0</v>
      </c>
      <c r="EH231" t="str">
        <f t="shared" si="382"/>
        <v/>
      </c>
      <c r="EI231" s="275">
        <f>VLOOKUP(C231,MOVI!C:DT,47,0)</f>
        <v>0</v>
      </c>
      <c r="EJ231" s="275">
        <f>VLOOKUP(C231,FPT!B:EH,47,0)</f>
        <v>0</v>
      </c>
      <c r="EK231" t="str">
        <f t="shared" si="383"/>
        <v/>
      </c>
      <c r="EL231" s="275">
        <f>VLOOKUP(C231,MOVI!C:DT,48,0)</f>
        <v>0</v>
      </c>
      <c r="EM231" s="275">
        <f>VLOOKUP(C231,FPT!B:EK,48,0)</f>
        <v>0</v>
      </c>
      <c r="EN231" t="str">
        <f t="shared" si="384"/>
        <v/>
      </c>
      <c r="EO231" s="275">
        <f>VLOOKUP(C231,MOVI!C:DT,49,0)</f>
        <v>0</v>
      </c>
      <c r="EP231" s="275">
        <f>VLOOKUP(C231,FPT!B:EN,49,0)</f>
        <v>0</v>
      </c>
      <c r="EQ231" t="str">
        <f t="shared" si="385"/>
        <v/>
      </c>
      <c r="ER231" s="275">
        <f>VLOOKUP(C231,MOVI!C:DT,50,0)</f>
        <v>0</v>
      </c>
      <c r="ES231" s="275">
        <f>VLOOKUP(C231,FPT!B:EQ,50,0)</f>
        <v>0</v>
      </c>
      <c r="ET231" t="str">
        <f t="shared" si="386"/>
        <v/>
      </c>
      <c r="EU231" s="275">
        <f>VLOOKUP(C231,MOVI!C:DT,51,0)</f>
        <v>0</v>
      </c>
      <c r="EV231" s="275">
        <f>VLOOKUP(C231,FPT!B:ET,51,0)</f>
        <v>0</v>
      </c>
      <c r="EW231" t="str">
        <f t="shared" si="387"/>
        <v/>
      </c>
      <c r="EX231" s="275">
        <f>VLOOKUP(C231,MOVI!C:DT,52,0)</f>
        <v>0</v>
      </c>
      <c r="EY231" s="275">
        <f>VLOOKUP(C231,FPT!B:EW,52,0)</f>
        <v>0</v>
      </c>
      <c r="EZ231" t="str">
        <f t="shared" si="388"/>
        <v/>
      </c>
      <c r="FA231" s="275">
        <f>VLOOKUP(C231,MOVI!C:DT,53,0)</f>
        <v>0</v>
      </c>
      <c r="FB231" s="275">
        <f>VLOOKUP(C231,FPT!B:EZ,53,0)</f>
        <v>0</v>
      </c>
      <c r="FC231" t="str">
        <f t="shared" si="389"/>
        <v/>
      </c>
      <c r="FD231" s="275">
        <f>VLOOKUP(C231,MOVI!C:DT,54,0)</f>
        <v>0</v>
      </c>
      <c r="FE231" s="275">
        <f>VLOOKUP(C231,FPT!B:FC,54,0)</f>
        <v>0</v>
      </c>
      <c r="FF231" t="str">
        <f t="shared" si="390"/>
        <v/>
      </c>
      <c r="FG231" s="275">
        <f>VLOOKUP(C231,MOVI!C:DT,55,0)</f>
        <v>505385</v>
      </c>
      <c r="FH231" s="275">
        <f>VLOOKUP(C231,FPT!B:FF,55,0)</f>
        <v>505385</v>
      </c>
      <c r="FI231" t="str">
        <f t="shared" si="391"/>
        <v/>
      </c>
      <c r="FJ231" s="275">
        <f>VLOOKUP(C231,MOVI!C:DT,56,0)</f>
        <v>505385</v>
      </c>
      <c r="FK231" s="275">
        <f>VLOOKUP(C231,FPT!B:FI,56,0)</f>
        <v>505385</v>
      </c>
      <c r="FL231" t="str">
        <f t="shared" si="392"/>
        <v/>
      </c>
      <c r="FM231" s="275">
        <f>VLOOKUP(C231,MOVI!C:DT,57,0)</f>
        <v>0</v>
      </c>
      <c r="FN231" s="275">
        <f>VLOOKUP(C231,FPT!B:FL,57,0)</f>
        <v>0</v>
      </c>
      <c r="FO231" t="str">
        <f t="shared" si="393"/>
        <v/>
      </c>
      <c r="FP231" s="275">
        <f>VLOOKUP(C231,MOVI!C:DT,58,0)</f>
        <v>0</v>
      </c>
      <c r="FQ231" s="275">
        <f>VLOOKUP(C231,FPT!B:FO,58,0)</f>
        <v>0</v>
      </c>
      <c r="FR231" t="str">
        <f t="shared" si="394"/>
        <v/>
      </c>
      <c r="FS231" s="275">
        <f>VLOOKUP(C231,MOVI!C:DT,59,0)</f>
        <v>0</v>
      </c>
      <c r="FT231" s="275">
        <f>VLOOKUP(C231,FPT!B:FR,59,0)</f>
        <v>0</v>
      </c>
      <c r="FU231" t="str">
        <f t="shared" si="395"/>
        <v/>
      </c>
      <c r="FV231" s="275">
        <f>VLOOKUP(C231,MOVI!C:DT,60,0)</f>
        <v>0</v>
      </c>
      <c r="FW231" s="275">
        <f>VLOOKUP(C231,FPT!B:FU,60,0)</f>
        <v>0</v>
      </c>
      <c r="FX231" t="str">
        <f t="shared" si="396"/>
        <v/>
      </c>
      <c r="FY231" s="275">
        <f>VLOOKUP(C231,MOVI!C:DT,61,0)</f>
        <v>0</v>
      </c>
      <c r="FZ231" s="275">
        <f>VLOOKUP(C231,FPT!B:FX,61,0)</f>
        <v>0</v>
      </c>
      <c r="GA231" t="str">
        <f t="shared" si="397"/>
        <v/>
      </c>
      <c r="GB231" s="275">
        <f>VLOOKUP(C231,MOVI!C:DT,62,0)</f>
        <v>100000</v>
      </c>
      <c r="GC231" s="275">
        <f>VLOOKUP(C231,FPT!B:GA,62,0)</f>
        <v>100000</v>
      </c>
      <c r="GD231" t="str">
        <f t="shared" si="398"/>
        <v/>
      </c>
      <c r="GE231" s="275">
        <f>VLOOKUP(C231,MOVI!C:DT,63,0)</f>
        <v>0</v>
      </c>
      <c r="GF231" s="275">
        <f>VLOOKUP(C231,FPT!B:GD,63,0)</f>
        <v>0</v>
      </c>
      <c r="GG231" t="str">
        <f t="shared" si="399"/>
        <v/>
      </c>
      <c r="GH231" s="275">
        <f>VLOOKUP(C231,MOVI!C:DT,64,0)</f>
        <v>0</v>
      </c>
      <c r="GI231" s="275">
        <f>VLOOKUP(C231,FPT!B:GG,64,0)</f>
        <v>0</v>
      </c>
      <c r="GJ231" t="str">
        <f t="shared" si="400"/>
        <v/>
      </c>
      <c r="GK231" s="275">
        <f>VLOOKUP(C231,MOVI!C:DT,65,0)</f>
        <v>0</v>
      </c>
      <c r="GL231" s="275">
        <f>VLOOKUP(C231,FPT!B:GJ,65,0)</f>
        <v>0</v>
      </c>
      <c r="GM231" t="str">
        <f t="shared" si="401"/>
        <v/>
      </c>
      <c r="GN231" s="275">
        <f>VLOOKUP(C231,MOVI!C:DT,66,0)</f>
        <v>0</v>
      </c>
      <c r="GO231" s="275">
        <f>VLOOKUP(C231,FPT!B:GM,66,0)</f>
        <v>0</v>
      </c>
      <c r="GP231" t="str">
        <f t="shared" si="402"/>
        <v/>
      </c>
      <c r="GQ231" s="275">
        <f>VLOOKUP(C231,MOVI!C:DT,67,0)</f>
        <v>0</v>
      </c>
      <c r="GR231" s="275">
        <f>VLOOKUP(C231,FPT!B:GP,67,0)</f>
        <v>0</v>
      </c>
      <c r="GS231" t="str">
        <f t="shared" si="403"/>
        <v/>
      </c>
      <c r="GT231" s="275">
        <f>VLOOKUP(C231,MOVI!C:DT,68,0)</f>
        <v>0</v>
      </c>
      <c r="GU231" s="275">
        <f>VLOOKUP(C231,FPT!B:GS,68,0)</f>
        <v>0</v>
      </c>
      <c r="GV231" t="str">
        <f t="shared" si="404"/>
        <v/>
      </c>
      <c r="GW231" s="275">
        <f>VLOOKUP(C231,MOVI!C:DT,69,0)</f>
        <v>0</v>
      </c>
      <c r="GX231" s="275">
        <f>VLOOKUP(C231,FPT!B:GV,69,0)</f>
        <v>0</v>
      </c>
      <c r="GY231" t="str">
        <f t="shared" si="405"/>
        <v/>
      </c>
      <c r="GZ231" s="275">
        <f>VLOOKUP(C231,MOVI!C:DT,70,0)</f>
        <v>100000</v>
      </c>
      <c r="HA231" s="275">
        <f>VLOOKUP(C231,FPT!B:GY,70,0)</f>
        <v>100000</v>
      </c>
      <c r="HB231" t="str">
        <f t="shared" si="406"/>
        <v/>
      </c>
      <c r="HC231" s="275">
        <f>VLOOKUP(C231,MOVI!C:DT,71,0)</f>
        <v>4066923</v>
      </c>
      <c r="HD231" s="275">
        <f>ROUND(VLOOKUP(C231,FPT!B:HB,71,0),0)</f>
        <v>4066923</v>
      </c>
      <c r="HE231" t="str">
        <f t="shared" si="407"/>
        <v/>
      </c>
      <c r="HF231" s="275">
        <f>ROUND(VLOOKUP(C231,MOVI!C:DT,72,0),0)</f>
        <v>0</v>
      </c>
      <c r="HG231" s="275">
        <f>ROUND(VLOOKUP(C231,FPT!B:HE,72,0),0)</f>
        <v>0</v>
      </c>
      <c r="HH231" t="str">
        <f t="shared" si="408"/>
        <v/>
      </c>
      <c r="HI231" s="275">
        <f>VLOOKUP(C231,MOVI!C:DT,73,0)</f>
        <v>0</v>
      </c>
      <c r="HJ231" s="275">
        <f>VLOOKUP(C231,FPT!B:HH,73,0)</f>
        <v>0</v>
      </c>
      <c r="HK231" t="str">
        <f t="shared" si="409"/>
        <v/>
      </c>
      <c r="HL231" s="275">
        <f>VLOOKUP(C231,MOVI!C:DT,74,0)</f>
        <v>505385</v>
      </c>
      <c r="HM231" s="275">
        <f>VLOOKUP(C231,FPT!B:HK,74,0)</f>
        <v>505385</v>
      </c>
      <c r="HN231" t="str">
        <f t="shared" si="410"/>
        <v/>
      </c>
      <c r="HO231" s="275">
        <f>VLOOKUP(C231,MOVI!C:DT,75,0)</f>
        <v>0</v>
      </c>
      <c r="HP231" s="275">
        <f>VLOOKUP(C231,FPT!B:HN,75,0)</f>
        <v>0</v>
      </c>
      <c r="HQ231" t="str">
        <f t="shared" si="411"/>
        <v/>
      </c>
      <c r="HR231" s="275">
        <f>VLOOKUP(C231,MOVI!C:DT,76,0)</f>
        <v>0</v>
      </c>
      <c r="HS231" s="275">
        <f>VLOOKUP(C231,FPT!B:HQ,76,0)</f>
        <v>0</v>
      </c>
      <c r="HT231" t="str">
        <f t="shared" si="412"/>
        <v/>
      </c>
      <c r="HU231" s="275">
        <f>VLOOKUP(C231,MOVI!C:DT,77,0)</f>
        <v>0</v>
      </c>
      <c r="HV231" s="275">
        <f>VLOOKUP(C231,FPT!B:HT,77,0)</f>
        <v>0</v>
      </c>
      <c r="HW231" t="str">
        <f t="shared" si="413"/>
        <v/>
      </c>
      <c r="HX231" s="274">
        <f>VLOOKUP(C231,MOVI!C:CB,78,0)</f>
        <v>0</v>
      </c>
      <c r="HY231" s="261">
        <f>VLOOKUP(C231,FPT!$B:$CA,78,0)</f>
        <v>0</v>
      </c>
      <c r="HZ231" t="str">
        <f t="shared" si="414"/>
        <v/>
      </c>
      <c r="IA231" s="275">
        <f>VLOOKUP(C231,MOVI!C:CD,79,0)</f>
        <v>0</v>
      </c>
      <c r="IB231" s="275">
        <f>VLOOKUP(C231,FPT!B:HZ,79,0)</f>
        <v>0</v>
      </c>
      <c r="IC231" t="str">
        <f t="shared" si="415"/>
        <v/>
      </c>
      <c r="ID231" s="275">
        <f>VLOOKUP(C231,MOVI!C:CD,80,0)</f>
        <v>0</v>
      </c>
      <c r="IE231" s="275">
        <f>VLOOKUP(C231,FPT!B:IC,80,0)</f>
        <v>0</v>
      </c>
      <c r="IF231" t="str">
        <f t="shared" si="416"/>
        <v/>
      </c>
      <c r="IG231" s="275">
        <f>VLOOKUP(C231,MOVI!C:DT,81,0)</f>
        <v>0</v>
      </c>
      <c r="IH231" s="275">
        <f>VLOOKUP(C231,FPT!B:IF,81,0)</f>
        <v>0</v>
      </c>
      <c r="II231" t="str">
        <f t="shared" si="417"/>
        <v/>
      </c>
      <c r="IJ231" s="275">
        <f>VLOOKUP(C231,MOVI!C:DT,82,0)</f>
        <v>0</v>
      </c>
      <c r="IK231" s="275">
        <f>VLOOKUP(C231,FPT!B:II,82,0)</f>
        <v>0</v>
      </c>
      <c r="IL231" t="str">
        <f t="shared" si="418"/>
        <v/>
      </c>
      <c r="IM231" s="275">
        <f>ROUND(VLOOKUP(C231,MOVI!C:DT,83,0),0)</f>
        <v>505385</v>
      </c>
      <c r="IN231" s="275">
        <f>ROUND(VLOOKUP(C231,FPT!B:IL,83,0),0)</f>
        <v>505385</v>
      </c>
      <c r="IO231" t="str">
        <f t="shared" si="419"/>
        <v/>
      </c>
      <c r="IP231" s="275">
        <f>ROUND(VLOOKUP(C231,MOVI!C:DT,84,0),0)</f>
        <v>3561538</v>
      </c>
      <c r="IQ231" s="275">
        <f>ROUND(VLOOKUP(C231,FPT!B:IO,84,0),0)</f>
        <v>3561538</v>
      </c>
      <c r="IR231" t="str">
        <f t="shared" si="420"/>
        <v/>
      </c>
      <c r="IS231" s="275">
        <f>ROUND(VLOOKUP(C231,MOVI!C:DT,85,0),0)</f>
        <v>406692</v>
      </c>
      <c r="IT231" s="275">
        <f>ROUND(VLOOKUP(C231,FPT!B:IR,85,0),0)</f>
        <v>406692</v>
      </c>
      <c r="IU231" t="str">
        <f t="shared" si="421"/>
        <v/>
      </c>
      <c r="IV231" s="275">
        <f>VLOOKUP(C231,MOVI!C:DT,86,0)</f>
        <v>0</v>
      </c>
      <c r="IW231" s="275">
        <f>VLOOKUP(C231,FPT!B:IU,86,0)</f>
        <v>0</v>
      </c>
      <c r="IX231" t="str">
        <f t="shared" si="422"/>
        <v/>
      </c>
      <c r="IY231" s="275">
        <f>ROUND(VLOOKUP(C231,MOVI!C:DT,87,0),0)</f>
        <v>406692</v>
      </c>
      <c r="IZ231" s="275">
        <f>ROUND(VLOOKUP(C231,FPT!B:IX,87,0),0)</f>
        <v>406692</v>
      </c>
      <c r="JA231" t="str">
        <f t="shared" si="423"/>
        <v/>
      </c>
      <c r="JB231" s="275">
        <f>VLOOKUP(C231,MOVI!C:DT,88,0)</f>
        <v>0</v>
      </c>
      <c r="JC231" s="275">
        <f>VLOOKUP(C231,FPT!B:JA,88,0)</f>
        <v>0</v>
      </c>
      <c r="JD231" t="str">
        <f t="shared" si="424"/>
        <v/>
      </c>
      <c r="JE231" s="275">
        <f>VLOOKUP(C231,MOVI!C:DT,89,0)</f>
        <v>0</v>
      </c>
      <c r="JF231" s="275">
        <f>VLOOKUP(C231,FPT!B:JD,89,0)</f>
        <v>0</v>
      </c>
      <c r="JG231" t="str">
        <f t="shared" si="425"/>
        <v/>
      </c>
      <c r="JH231" s="275">
        <f>VLOOKUP(C231,MOVI!C:DT,90,0)</f>
        <v>0</v>
      </c>
      <c r="JI231" s="275">
        <f>VLOOKUP(C231,FPT!B:JG,90,0)</f>
        <v>0</v>
      </c>
      <c r="JJ231" t="str">
        <f t="shared" si="426"/>
        <v/>
      </c>
      <c r="JK231" s="275">
        <f>VLOOKUP(C231,MOVI!C:DT,91,0)</f>
        <v>0</v>
      </c>
      <c r="JL231" s="275">
        <f>VLOOKUP(C231,FPT!B:JJ,91,0)</f>
        <v>0</v>
      </c>
      <c r="JM231" t="str">
        <f t="shared" si="427"/>
        <v/>
      </c>
      <c r="JN231" s="275">
        <f>VLOOKUP(C231,MOVI!C:DT,92,0)</f>
        <v>0</v>
      </c>
      <c r="JO231" s="275">
        <f>VLOOKUP(C231,FPT!B:JM,92,0)</f>
        <v>0</v>
      </c>
      <c r="JP231" t="str">
        <f t="shared" si="428"/>
        <v/>
      </c>
      <c r="JQ231" s="275">
        <f>VLOOKUP(C231,MOVI!C:DT,93,0)</f>
        <v>0</v>
      </c>
      <c r="JR231" s="275">
        <f>VLOOKUP(C231,FPT!B:JP,93,0)</f>
        <v>0</v>
      </c>
      <c r="JS231" t="str">
        <f t="shared" si="429"/>
        <v/>
      </c>
      <c r="JT231" s="275">
        <f>VLOOKUP(C231,MOVI!C:DT,94,0)</f>
        <v>0</v>
      </c>
      <c r="JU231" s="275">
        <f>VLOOKUP(C231,FPT!B:JS,94,0)</f>
        <v>0</v>
      </c>
      <c r="JV231" t="str">
        <f t="shared" si="430"/>
        <v/>
      </c>
      <c r="JW231" s="275">
        <f>VLOOKUP(C231,MOVI!C:DT,95,0)</f>
        <v>3660231</v>
      </c>
      <c r="JX231" s="275">
        <f>VLOOKUP(C231,FPT!B:JV,95,0)</f>
        <v>3660231</v>
      </c>
      <c r="JY231" t="str">
        <f t="shared" si="431"/>
        <v/>
      </c>
      <c r="JZ231" s="275">
        <f>VLOOKUP(C231,MOVI!C:DT,96,0)</f>
        <v>0</v>
      </c>
      <c r="KA231" s="275">
        <f>VLOOKUP(C231,FPT!B:JY,96,0)</f>
        <v>0</v>
      </c>
      <c r="KB231" t="str">
        <f t="shared" si="432"/>
        <v/>
      </c>
      <c r="KC231" s="275">
        <f>VLOOKUP(C231,MOVI!C:DT,97,0)</f>
        <v>3660231</v>
      </c>
      <c r="KD231" s="275">
        <f>VLOOKUP(C231,FPT!B:KB,97,0)</f>
        <v>3660231</v>
      </c>
      <c r="KE231" t="str">
        <f t="shared" si="433"/>
        <v/>
      </c>
      <c r="KF231" s="275">
        <f>VLOOKUP(C231,MOVI!C:DT,98,0)</f>
        <v>0</v>
      </c>
      <c r="KG231" s="275">
        <f>VLOOKUP(C231,FPT!B:KE,98,0)</f>
        <v>0</v>
      </c>
      <c r="KH231" t="str">
        <f t="shared" si="434"/>
        <v/>
      </c>
      <c r="KI231" s="275">
        <f>VLOOKUP(C231,MOVI!C:DT,99,0)</f>
        <v>0</v>
      </c>
      <c r="KJ231" s="275">
        <f>VLOOKUP(C231,FPT!B:KH,99,0)</f>
        <v>0</v>
      </c>
      <c r="KK231" t="str">
        <f t="shared" si="435"/>
        <v/>
      </c>
      <c r="KL231" s="275">
        <f>VLOOKUP(C231,MOVI!C:DT,100,0)</f>
        <v>0</v>
      </c>
      <c r="KM231" s="275">
        <f>VLOOKUP(C231,FPT!B:KK,100,0)</f>
        <v>0</v>
      </c>
      <c r="KN231" t="str">
        <f t="shared" si="436"/>
        <v/>
      </c>
      <c r="KO231" s="275">
        <f>VLOOKUP(C231,MOVI!C:DT,101,0)</f>
        <v>0</v>
      </c>
      <c r="KP231" s="275">
        <f>VLOOKUP(C231,FPT!B:KN,101,0)</f>
        <v>0</v>
      </c>
      <c r="KQ231" t="str">
        <f t="shared" si="437"/>
        <v/>
      </c>
      <c r="KR231" s="275">
        <f>VLOOKUP(C231,MOVI!C:DT,102,0)</f>
        <v>0</v>
      </c>
      <c r="KS231" s="275">
        <f>VLOOKUP(C231,FPT!B:KQ,102,0)</f>
        <v>0</v>
      </c>
      <c r="KT231" t="str">
        <f t="shared" si="438"/>
        <v/>
      </c>
      <c r="KU231" s="275">
        <f>VLOOKUP(C231,MOVI!C:DT,103,0)</f>
        <v>0</v>
      </c>
      <c r="KV231" s="275">
        <f>VLOOKUP(C231,FPT!B:KT,103,0)</f>
        <v>0</v>
      </c>
      <c r="KW231" t="str">
        <f t="shared" si="439"/>
        <v/>
      </c>
      <c r="KX231" s="275">
        <f>VLOOKUP(C231,MOVI!C:DT,104,0)</f>
        <v>0</v>
      </c>
      <c r="KY231" s="275">
        <f>VLOOKUP(C231,FPT!B:KW,104,0)</f>
        <v>0</v>
      </c>
      <c r="KZ231" t="str">
        <f t="shared" si="440"/>
        <v/>
      </c>
      <c r="LA231" s="275">
        <f>VLOOKUP(C231,MOVI!C:DT,105,0)</f>
        <v>0</v>
      </c>
      <c r="LB231" s="275">
        <f>VLOOKUP(C231,FPT!B:KZ,105,0)</f>
        <v>0</v>
      </c>
      <c r="LC231" t="str">
        <f t="shared" si="441"/>
        <v/>
      </c>
      <c r="LD231" s="275">
        <f>VLOOKUP(C231,MOVI!C:DT,106,0)</f>
        <v>4066923</v>
      </c>
      <c r="LE231" s="275">
        <f>VLOOKUP(C231,FPT!B:LC,106,0)</f>
        <v>4066923</v>
      </c>
      <c r="LF231" t="str">
        <f t="shared" si="442"/>
        <v/>
      </c>
      <c r="LG231" s="273">
        <f>VLOOKUP(C231,MOVI!C:DT,107,0)</f>
        <v>0</v>
      </c>
      <c r="LH231" s="273">
        <f>VLOOKUP(C231,FPT!B:LF,107,0)</f>
        <v>0</v>
      </c>
      <c r="LI231" t="str">
        <f t="shared" si="443"/>
        <v/>
      </c>
      <c r="LJ231" t="str">
        <f>VLOOKUP(C231,MOVI!C:DV,108,0)</f>
        <v>MoviSouthSales</v>
      </c>
      <c r="LK231" s="252" t="str">
        <f>VLOOKUP(C231,FPT!B:LI,108,0)</f>
        <v>MoviSouthSales</v>
      </c>
      <c r="LL231" t="str">
        <f t="shared" si="444"/>
        <v/>
      </c>
      <c r="LM231" s="275">
        <f>ROUND(VLOOKUP(C231,MOVI!C:DV,109,0),0)</f>
        <v>416667</v>
      </c>
      <c r="LN231" s="275">
        <f>ROUND(VLOOKUP(C231,FPT!B:LL,109,0),0)</f>
        <v>416667</v>
      </c>
      <c r="LO231" t="str">
        <f t="shared" si="445"/>
        <v/>
      </c>
      <c r="LP231" t="str">
        <f>VLOOKUP(C231,MOVI!C:DV,110,0)</f>
        <v>HO</v>
      </c>
      <c r="LQ231" s="247" t="str">
        <f>VLOOKUP(C231,FPT!B:LO,110,0)</f>
        <v>HO</v>
      </c>
      <c r="LR231" t="str">
        <f t="shared" si="446"/>
        <v/>
      </c>
      <c r="LS231">
        <f>MOVI!DI226</f>
        <v>10</v>
      </c>
      <c r="LV231">
        <f>MOVI!DJ226</f>
        <v>0</v>
      </c>
      <c r="LW231">
        <f>MOVI!DK226</f>
        <v>12</v>
      </c>
      <c r="LX231">
        <f>MOVI!DL226</f>
        <v>0</v>
      </c>
      <c r="LY231">
        <f>MOVI!DM226</f>
        <v>0</v>
      </c>
      <c r="LZ231">
        <f>MOVI!DN226</f>
        <v>0</v>
      </c>
      <c r="MA231">
        <f>MOVI!DO226</f>
        <v>0</v>
      </c>
      <c r="MB231" t="str">
        <f>MOVI!DP226</f>
        <v>HO</v>
      </c>
      <c r="MC231">
        <f>MOVI!DQ226</f>
        <v>0</v>
      </c>
      <c r="MD231">
        <f>MOVI!DR226</f>
        <v>0</v>
      </c>
      <c r="ME231" t="str">
        <f>VLOOKUP(C231,MOVI!C:DV,121,0)</f>
        <v>Group 1</v>
      </c>
      <c r="MF231" s="252" t="str">
        <f>VLOOKUP(C231,FPT!B:MD,111,0)</f>
        <v>Group 1</v>
      </c>
      <c r="MG231" t="str">
        <f t="shared" si="339"/>
        <v/>
      </c>
      <c r="MH231" t="str">
        <f>VLOOKUP(C231,MOVI!C:DT,122,0)</f>
        <v>MoviSouthGroup 1</v>
      </c>
      <c r="MI231" s="252" t="str">
        <f>VLOOKUP(C231,FPT!B:DS,112,0)</f>
        <v>MoviSouthGroup 1</v>
      </c>
      <c r="MJ231" t="str">
        <f t="shared" si="447"/>
        <v/>
      </c>
    </row>
    <row r="232" spans="1:348" x14ac:dyDescent="0.25">
      <c r="A232">
        <v>224</v>
      </c>
      <c r="B232" s="48">
        <v>6230</v>
      </c>
      <c r="C232" s="271" t="s">
        <v>1140</v>
      </c>
      <c r="D232" t="str">
        <f>VLOOKUP(C232,MOVI!C:D,2,0)</f>
        <v>Nguyễn Thị Thiên Kim</v>
      </c>
      <c r="E232" t="str">
        <f>VLOOKUP(C232,FPT!B:C,2,0)</f>
        <v>Nguyễn Thị Thiên Kim</v>
      </c>
      <c r="F232" t="str">
        <f t="shared" si="340"/>
        <v/>
      </c>
      <c r="G232" t="str">
        <f>VLOOKUP(C232,MOVI!C:E,3,0)</f>
        <v>Sales</v>
      </c>
      <c r="H232" t="str">
        <f>VLOOKUP(C232,FPT!B:F,3,0)</f>
        <v>Sales</v>
      </c>
      <c r="I232" t="str">
        <f t="shared" si="341"/>
        <v/>
      </c>
      <c r="J232" t="str">
        <f>VLOOKUP(C232,MOVI!C:H,4,0)</f>
        <v>Telesales</v>
      </c>
      <c r="K232" t="str">
        <f>VLOOKUP(C232,FPT!B:I,4,0)</f>
        <v>Telesales</v>
      </c>
      <c r="L232" t="str">
        <f t="shared" si="342"/>
        <v/>
      </c>
      <c r="M232" t="str">
        <f>VLOOKUP(C232,MOVI!C:DT,5,0)</f>
        <v>Associate</v>
      </c>
      <c r="N232" t="str">
        <f>VLOOKUP(C232,FPT!B:L,5,0)</f>
        <v>Associate</v>
      </c>
      <c r="O232" t="str">
        <f t="shared" si="343"/>
        <v/>
      </c>
      <c r="P232" t="str">
        <f>VLOOKUP(C232,MOVI!C:DT,6,0)</f>
        <v>Telesales</v>
      </c>
      <c r="Q232" t="str">
        <f>VLOOKUP(C232,FPT!B:O,6,0)</f>
        <v>Telesales</v>
      </c>
      <c r="R232" t="str">
        <f t="shared" si="344"/>
        <v/>
      </c>
      <c r="S232" t="str">
        <f>VLOOKUP(C232,MOVI!C:DT,7,0)</f>
        <v>South</v>
      </c>
      <c r="T232" t="str">
        <f>VLOOKUP(C232,FPT!B:R,7,0)</f>
        <v>South</v>
      </c>
      <c r="U232" t="str">
        <f t="shared" si="345"/>
        <v/>
      </c>
      <c r="V232" t="str">
        <f>VLOOKUP(C232,MOVI!C:DT,8,0)</f>
        <v>Movi</v>
      </c>
      <c r="W232" t="str">
        <f>VLOOKUP(C232,FPT!B:U,8,0)</f>
        <v>Movi</v>
      </c>
      <c r="X232" t="str">
        <f t="shared" si="346"/>
        <v/>
      </c>
      <c r="Y232" t="str">
        <f>VLOOKUP(C232,MOVI!C:DT,9,0)</f>
        <v>Full-time</v>
      </c>
      <c r="Z232" t="str">
        <f>VLOOKUP(C232,FPT!B:X,9,0)</f>
        <v>Full-time</v>
      </c>
      <c r="AA232" t="str">
        <f t="shared" si="347"/>
        <v/>
      </c>
      <c r="AB232" s="287" t="str">
        <f>VLOOKUP(C232,MOVI!C:DT,10,0)</f>
        <v>Probation</v>
      </c>
      <c r="AC232" t="str">
        <f>VLOOKUP(C232,FPT!B:AA,10,0)</f>
        <v>Permanent</v>
      </c>
      <c r="AD232" t="str">
        <f t="shared" si="348"/>
        <v>Lệch</v>
      </c>
      <c r="AE232" s="247">
        <f>VLOOKUP(C232,MOVI!C:DT,11,0)</f>
        <v>44502</v>
      </c>
      <c r="AF232" s="247">
        <f>VLOOKUP(C232,FPT!B:AD,11,0)</f>
        <v>44502</v>
      </c>
      <c r="AG232" t="str">
        <f t="shared" si="349"/>
        <v/>
      </c>
      <c r="AH232" s="260" t="str">
        <f>VLOOKUP(C232,MOVI!C:DT,12,0)</f>
        <v/>
      </c>
      <c r="AI232" s="260"/>
      <c r="AJ232" t="str">
        <f t="shared" si="449"/>
        <v/>
      </c>
      <c r="AK232">
        <f>VLOOKUP(C232,MOVI!C:DT,13,0)</f>
        <v>0</v>
      </c>
      <c r="AL232" s="247">
        <f>VLOOKUP(C232,FPT!B:AJ,13,0)</f>
        <v>0</v>
      </c>
      <c r="AM232" t="str">
        <f t="shared" si="448"/>
        <v/>
      </c>
      <c r="AN232" s="247">
        <f>VLOOKUP(C232,MOVI!C:DT,14,0)</f>
        <v>0</v>
      </c>
      <c r="AO232" s="247">
        <f>VLOOKUP(C232,FPT!B:AM,14,0)</f>
        <v>0</v>
      </c>
      <c r="AP232" t="str">
        <f t="shared" si="350"/>
        <v/>
      </c>
      <c r="AQ232" t="str">
        <f>VLOOKUP(C232,MOVI!C:DT,15,0)</f>
        <v>JO</v>
      </c>
      <c r="AR232" s="247">
        <f>VLOOKUP(C232,FPT!B:AP,15,0)</f>
        <v>0</v>
      </c>
      <c r="AS232" t="str">
        <f t="shared" si="351"/>
        <v>Lệch</v>
      </c>
      <c r="AT232" s="282">
        <f>VLOOKUP(C232,MOVI!C:DT,16,0)</f>
        <v>0.1</v>
      </c>
      <c r="AU232" s="288" t="str">
        <f>VLOOKUP(C232,FPT!B:AS,16,0)</f>
        <v>10%</v>
      </c>
      <c r="AV232" t="str">
        <f t="shared" si="352"/>
        <v>Lệch</v>
      </c>
      <c r="AW232" t="str">
        <f>VLOOKUP(C232,MOVI!C:DT,17,0)</f>
        <v>L</v>
      </c>
      <c r="AX232" s="247" t="str">
        <f>VLOOKUP(C232,FPT!B:AV,17,0)</f>
        <v>L</v>
      </c>
      <c r="AY232" t="str">
        <f t="shared" si="353"/>
        <v/>
      </c>
      <c r="AZ232">
        <f>VLOOKUP(C232,MOVI!C:DT,18,0)</f>
        <v>0</v>
      </c>
      <c r="BA232" s="247">
        <f>VLOOKUP(C232,FPT!B:AY,18,0)</f>
        <v>0</v>
      </c>
      <c r="BB232" t="str">
        <f t="shared" si="354"/>
        <v/>
      </c>
      <c r="BC232" s="275">
        <f>VLOOKUP(C232,MOVI!C:DT,19,0)</f>
        <v>5000000</v>
      </c>
      <c r="BD232" s="275">
        <f>VLOOKUP(C232,FPT!B:BB,19,0)</f>
        <v>5000000</v>
      </c>
      <c r="BE232" t="str">
        <f t="shared" si="355"/>
        <v/>
      </c>
      <c r="BF232">
        <f>VLOOKUP(C232,MOVI!C:DT,20,0)</f>
        <v>0</v>
      </c>
      <c r="BG232" s="252">
        <f>VLOOKUP(C232,FPT!B:BE,20,0)</f>
        <v>0</v>
      </c>
      <c r="BH232" t="str">
        <f t="shared" si="356"/>
        <v/>
      </c>
      <c r="BI232" s="275">
        <f>VLOOKUP(C232,MOVI!C:DT,21,0)</f>
        <v>5000000</v>
      </c>
      <c r="BJ232" s="275">
        <f>VLOOKUP(C232,FPT!B:BH,21,0)</f>
        <v>5000000</v>
      </c>
      <c r="BK232" t="str">
        <f t="shared" si="357"/>
        <v/>
      </c>
      <c r="BL232" s="275">
        <f>VLOOKUP(C232,MOVI!C:DT,22,0)</f>
        <v>0</v>
      </c>
      <c r="BM232" s="275">
        <f>VLOOKUP(C232,FPT!B:BK,22,0)</f>
        <v>0</v>
      </c>
      <c r="BN232" t="str">
        <f t="shared" si="358"/>
        <v/>
      </c>
      <c r="BO232" s="275">
        <f>VLOOKUP(C232,MOVI!C:DT,23,0)</f>
        <v>0</v>
      </c>
      <c r="BP232" s="275">
        <f>VLOOKUP(C232,FPT!B:BN,23,0)</f>
        <v>0</v>
      </c>
      <c r="BQ232" t="str">
        <f t="shared" si="359"/>
        <v/>
      </c>
      <c r="BR232" s="275">
        <f>VLOOKUP(C232,MOVI!C:DT,24,0)</f>
        <v>0</v>
      </c>
      <c r="BS232" s="275">
        <f>VLOOKUP(C232,FPT!B:BQ,24,0)</f>
        <v>0</v>
      </c>
      <c r="BT232" t="str">
        <f t="shared" si="360"/>
        <v/>
      </c>
      <c r="BU232" s="275">
        <f>VLOOKUP(C232,MOVI!C:DT,25,0)</f>
        <v>0</v>
      </c>
      <c r="BV232" s="275">
        <f>VLOOKUP(C232,FPT!B:BT,25,0)</f>
        <v>0</v>
      </c>
      <c r="BW232" t="str">
        <f t="shared" si="361"/>
        <v/>
      </c>
      <c r="BX232" s="275">
        <f>VLOOKUP(C232,MOVI!C:DT,26,0)</f>
        <v>0</v>
      </c>
      <c r="BY232" s="275">
        <f>VLOOKUP(C232,FPT!B:BW,26,0)</f>
        <v>0</v>
      </c>
      <c r="BZ232" t="str">
        <f t="shared" si="362"/>
        <v/>
      </c>
      <c r="CA232" s="275">
        <f>VLOOKUP(C232,MOVI!C:DT,27,0)</f>
        <v>730000</v>
      </c>
      <c r="CB232" s="275">
        <f>VLOOKUP(C232,FPT!B:BZ,27,0)</f>
        <v>730000</v>
      </c>
      <c r="CC232" t="str">
        <f t="shared" si="363"/>
        <v/>
      </c>
      <c r="CD232" s="275">
        <f>VLOOKUP(C232,MOVI!C:DT,28,0)</f>
        <v>730000</v>
      </c>
      <c r="CE232" s="275">
        <f>VLOOKUP(C232,FPT!B:CC,28,0)</f>
        <v>730000</v>
      </c>
      <c r="CF232" t="str">
        <f t="shared" si="364"/>
        <v/>
      </c>
      <c r="CG232" t="str">
        <f>VLOOKUP(C232,MOVI!C:DT,29,0)</f>
        <v>CN</v>
      </c>
      <c r="CH232" s="252" t="str">
        <f>VLOOKUP(C232,FPT!B:CF,29,0)</f>
        <v>CN</v>
      </c>
      <c r="CI232" t="str">
        <f t="shared" si="365"/>
        <v/>
      </c>
      <c r="CJ232">
        <f>VLOOKUP(C232,MOVI!C:DT,30,0)</f>
        <v>26</v>
      </c>
      <c r="CK232" s="252">
        <f>VLOOKUP(C232,FPT!B:CI,30,0)</f>
        <v>26</v>
      </c>
      <c r="CL232" t="str">
        <f t="shared" si="366"/>
        <v/>
      </c>
      <c r="CM232">
        <f>VLOOKUP(C232,MOVI!C:DT,31,0)</f>
        <v>25.5</v>
      </c>
      <c r="CN232" s="252">
        <f>VLOOKUP(C232,FPT!B:CL,31,0)</f>
        <v>25.5</v>
      </c>
      <c r="CO232" t="str">
        <f t="shared" si="367"/>
        <v/>
      </c>
      <c r="CP232" s="275">
        <f>VLOOKUP(C232,MOVI!C:DT,32,0)</f>
        <v>0</v>
      </c>
      <c r="CQ232" s="275">
        <f>VLOOKUP(C232,FPT!B:CO,32,0)</f>
        <v>0</v>
      </c>
      <c r="CR232" t="str">
        <f t="shared" si="368"/>
        <v/>
      </c>
      <c r="CS232" s="275">
        <f>VLOOKUP(C232,MOVI!C:DT,33,0)</f>
        <v>0</v>
      </c>
      <c r="CT232" s="275">
        <f>VLOOKUP(C232,FPT!B:CR,33,0)</f>
        <v>0</v>
      </c>
      <c r="CU232" t="str">
        <f t="shared" si="369"/>
        <v/>
      </c>
      <c r="CV232" s="275">
        <f>VLOOKUP(C232,MOVI!C:DT,34,0)</f>
        <v>0</v>
      </c>
      <c r="CW232" s="275">
        <f>VLOOKUP(C232,FPT!B:CU,34,0)</f>
        <v>0</v>
      </c>
      <c r="CX232" t="str">
        <f t="shared" si="370"/>
        <v/>
      </c>
      <c r="CY232" s="275">
        <f>VLOOKUP(C232,MOVI!C:DT,35,0)</f>
        <v>25.5</v>
      </c>
      <c r="CZ232" s="275">
        <f>VLOOKUP(C232,FPT!B:CX,35,0)</f>
        <v>25.5</v>
      </c>
      <c r="DA232" t="str">
        <f t="shared" si="371"/>
        <v/>
      </c>
      <c r="DB232" s="275">
        <f>VLOOKUP(C232,MOVI!C:DT,36,0)</f>
        <v>0</v>
      </c>
      <c r="DC232" s="275">
        <f>VLOOKUP(C232,FPT!B:DA,36,0)</f>
        <v>0</v>
      </c>
      <c r="DD232" t="str">
        <f t="shared" si="372"/>
        <v/>
      </c>
      <c r="DE232" s="275">
        <f>VLOOKUP(C232,MOVI!C:DT,37,0)</f>
        <v>12</v>
      </c>
      <c r="DF232" s="275">
        <f>VLOOKUP(C232,FPT!B:DD,37,0)</f>
        <v>12</v>
      </c>
      <c r="DG232" t="str">
        <f t="shared" si="373"/>
        <v/>
      </c>
      <c r="DH232" s="275">
        <f>VLOOKUP(C232,MOVI!C:DT,38,0)</f>
        <v>0</v>
      </c>
      <c r="DI232" s="275">
        <f>VLOOKUP(C232,FPT!B:DG,38,0)</f>
        <v>0</v>
      </c>
      <c r="DJ232" t="str">
        <f t="shared" si="374"/>
        <v/>
      </c>
      <c r="DK232" s="275">
        <f>VLOOKUP(C232,MOVI!C:DT,39,0)</f>
        <v>12</v>
      </c>
      <c r="DL232" s="275">
        <f>VLOOKUP(C232,FPT!B:DJ,39,0)</f>
        <v>12</v>
      </c>
      <c r="DM232" t="str">
        <f t="shared" si="375"/>
        <v/>
      </c>
      <c r="DN232" s="275">
        <f>VLOOKUP(C232,MOVI!C:DT,40,0)</f>
        <v>24</v>
      </c>
      <c r="DO232" s="275">
        <f>VLOOKUP(C232,FPT!B:DM,40,0)</f>
        <v>24</v>
      </c>
      <c r="DP232" t="str">
        <f t="shared" si="376"/>
        <v/>
      </c>
      <c r="DQ232" s="275">
        <f>VLOOKUP(C232,MOVI!C:DT,41,0)</f>
        <v>12</v>
      </c>
      <c r="DR232" s="275">
        <f>VLOOKUP(C232,FPT!B:DP,41,0)</f>
        <v>12</v>
      </c>
      <c r="DS232" t="str">
        <f t="shared" si="377"/>
        <v/>
      </c>
      <c r="DT232" s="275">
        <f>VLOOKUP(C232,MOVI!C:DT,42,0)</f>
        <v>4903846</v>
      </c>
      <c r="DU232" s="275">
        <f>ROUND(VLOOKUP(C232,FPT!B:DS,42,0),0)</f>
        <v>4903846</v>
      </c>
      <c r="DV232" t="str">
        <f t="shared" si="378"/>
        <v/>
      </c>
      <c r="DW232" s="275">
        <f>VLOOKUP(C232,MOVI!C:DT,43,0)</f>
        <v>0</v>
      </c>
      <c r="DX232" s="275">
        <f>VLOOKUP(C232,FPT!B:DV,43,0)</f>
        <v>0</v>
      </c>
      <c r="DY232" t="str">
        <f t="shared" si="379"/>
        <v/>
      </c>
      <c r="DZ232" s="275">
        <f>VLOOKUP(C232,MOVI!C:DT,44,0)</f>
        <v>576923</v>
      </c>
      <c r="EA232" s="275">
        <f>VLOOKUP(C232,FPT!B:DY,44,0)</f>
        <v>576923</v>
      </c>
      <c r="EB232" t="str">
        <f t="shared" si="380"/>
        <v/>
      </c>
      <c r="EC232" s="275">
        <f>VLOOKUP(C232,MOVI!C:DT,45,0)</f>
        <v>5480769</v>
      </c>
      <c r="ED232" s="275">
        <f>ROUND(VLOOKUP(C232,FPT!B:EB,45,0),0)</f>
        <v>5480769</v>
      </c>
      <c r="EE232" t="str">
        <f t="shared" si="381"/>
        <v/>
      </c>
      <c r="EF232" s="275">
        <f>VLOOKUP(C232,MOVI!C:DT,46,0)</f>
        <v>0</v>
      </c>
      <c r="EG232" s="275">
        <f>VLOOKUP(C232,FPT!B:EE,46,0)</f>
        <v>0</v>
      </c>
      <c r="EH232" t="str">
        <f t="shared" si="382"/>
        <v/>
      </c>
      <c r="EI232" s="275">
        <f>VLOOKUP(C232,MOVI!C:DT,47,0)</f>
        <v>0</v>
      </c>
      <c r="EJ232" s="275">
        <f>VLOOKUP(C232,FPT!B:EH,47,0)</f>
        <v>0</v>
      </c>
      <c r="EK232" t="str">
        <f t="shared" si="383"/>
        <v/>
      </c>
      <c r="EL232" s="275">
        <f>VLOOKUP(C232,MOVI!C:DT,48,0)</f>
        <v>0</v>
      </c>
      <c r="EM232" s="275">
        <f>VLOOKUP(C232,FPT!B:EK,48,0)</f>
        <v>0</v>
      </c>
      <c r="EN232" t="str">
        <f t="shared" si="384"/>
        <v/>
      </c>
      <c r="EO232" s="275">
        <f>VLOOKUP(C232,MOVI!C:DT,49,0)</f>
        <v>0</v>
      </c>
      <c r="EP232" s="275">
        <f>VLOOKUP(C232,FPT!B:EN,49,0)</f>
        <v>0</v>
      </c>
      <c r="EQ232" t="str">
        <f t="shared" si="385"/>
        <v/>
      </c>
      <c r="ER232" s="275">
        <f>VLOOKUP(C232,MOVI!C:DT,50,0)</f>
        <v>0</v>
      </c>
      <c r="ES232" s="275">
        <f>VLOOKUP(C232,FPT!B:EQ,50,0)</f>
        <v>0</v>
      </c>
      <c r="ET232" t="str">
        <f t="shared" si="386"/>
        <v/>
      </c>
      <c r="EU232" s="275">
        <f>VLOOKUP(C232,MOVI!C:DT,51,0)</f>
        <v>0</v>
      </c>
      <c r="EV232" s="275">
        <f>VLOOKUP(C232,FPT!B:ET,51,0)</f>
        <v>0</v>
      </c>
      <c r="EW232" t="str">
        <f t="shared" si="387"/>
        <v/>
      </c>
      <c r="EX232" s="275">
        <f>VLOOKUP(C232,MOVI!C:DT,52,0)</f>
        <v>0</v>
      </c>
      <c r="EY232" s="275">
        <f>VLOOKUP(C232,FPT!B:EW,52,0)</f>
        <v>0</v>
      </c>
      <c r="EZ232" t="str">
        <f t="shared" si="388"/>
        <v/>
      </c>
      <c r="FA232" s="275">
        <f>VLOOKUP(C232,MOVI!C:DT,53,0)</f>
        <v>0</v>
      </c>
      <c r="FB232" s="275">
        <f>VLOOKUP(C232,FPT!B:EZ,53,0)</f>
        <v>0</v>
      </c>
      <c r="FC232" t="str">
        <f t="shared" si="389"/>
        <v/>
      </c>
      <c r="FD232" s="275">
        <f>VLOOKUP(C232,MOVI!C:DT,54,0)</f>
        <v>0</v>
      </c>
      <c r="FE232" s="275">
        <f>VLOOKUP(C232,FPT!B:FC,54,0)</f>
        <v>0</v>
      </c>
      <c r="FF232" t="str">
        <f t="shared" si="390"/>
        <v/>
      </c>
      <c r="FG232" s="275">
        <f>VLOOKUP(C232,MOVI!C:DT,55,0)</f>
        <v>715962</v>
      </c>
      <c r="FH232" s="275">
        <f>VLOOKUP(C232,FPT!B:FF,55,0)</f>
        <v>715962</v>
      </c>
      <c r="FI232" t="str">
        <f t="shared" si="391"/>
        <v/>
      </c>
      <c r="FJ232" s="275">
        <f>VLOOKUP(C232,MOVI!C:DT,56,0)</f>
        <v>715962</v>
      </c>
      <c r="FK232" s="275">
        <f>VLOOKUP(C232,FPT!B:FI,56,0)</f>
        <v>715962</v>
      </c>
      <c r="FL232" t="str">
        <f t="shared" si="392"/>
        <v/>
      </c>
      <c r="FM232" s="275">
        <f>VLOOKUP(C232,MOVI!C:DT,57,0)</f>
        <v>169298</v>
      </c>
      <c r="FN232" s="275">
        <f>VLOOKUP(C232,FPT!B:FL,57,0)</f>
        <v>169298</v>
      </c>
      <c r="FO232" t="str">
        <f t="shared" si="393"/>
        <v/>
      </c>
      <c r="FP232" s="275">
        <f>VLOOKUP(C232,MOVI!C:DT,58,0)</f>
        <v>0</v>
      </c>
      <c r="FQ232" s="275">
        <f>VLOOKUP(C232,FPT!B:FO,58,0)</f>
        <v>0</v>
      </c>
      <c r="FR232" t="str">
        <f t="shared" si="394"/>
        <v/>
      </c>
      <c r="FS232" s="275">
        <f>VLOOKUP(C232,MOVI!C:DT,59,0)</f>
        <v>0</v>
      </c>
      <c r="FT232" s="275">
        <f>VLOOKUP(C232,FPT!B:FR,59,0)</f>
        <v>0</v>
      </c>
      <c r="FU232" t="str">
        <f t="shared" si="395"/>
        <v/>
      </c>
      <c r="FV232" s="275">
        <f>VLOOKUP(C232,MOVI!C:DT,60,0)</f>
        <v>0</v>
      </c>
      <c r="FW232" s="275">
        <f>VLOOKUP(C232,FPT!B:FU,60,0)</f>
        <v>0</v>
      </c>
      <c r="FX232" t="str">
        <f t="shared" si="396"/>
        <v/>
      </c>
      <c r="FY232" s="275">
        <f>VLOOKUP(C232,MOVI!C:DT,61,0)</f>
        <v>0</v>
      </c>
      <c r="FZ232" s="275">
        <f>VLOOKUP(C232,FPT!B:FX,61,0)</f>
        <v>0</v>
      </c>
      <c r="GA232" t="str">
        <f t="shared" si="397"/>
        <v/>
      </c>
      <c r="GB232" s="275">
        <f>VLOOKUP(C232,MOVI!C:DT,62,0)</f>
        <v>0</v>
      </c>
      <c r="GC232" s="275">
        <f>VLOOKUP(C232,FPT!B:GA,62,0)</f>
        <v>0</v>
      </c>
      <c r="GD232" t="str">
        <f t="shared" si="398"/>
        <v/>
      </c>
      <c r="GE232" s="275">
        <f>VLOOKUP(C232,MOVI!C:DT,63,0)</f>
        <v>0</v>
      </c>
      <c r="GF232" s="275">
        <f>VLOOKUP(C232,FPT!B:GD,63,0)</f>
        <v>0</v>
      </c>
      <c r="GG232" t="str">
        <f t="shared" si="399"/>
        <v/>
      </c>
      <c r="GH232" s="275">
        <f>VLOOKUP(C232,MOVI!C:DT,64,0)</f>
        <v>0</v>
      </c>
      <c r="GI232" s="275">
        <f>VLOOKUP(C232,FPT!B:GG,64,0)</f>
        <v>0</v>
      </c>
      <c r="GJ232" t="str">
        <f t="shared" si="400"/>
        <v/>
      </c>
      <c r="GK232" s="275">
        <f>VLOOKUP(C232,MOVI!C:DT,65,0)</f>
        <v>0</v>
      </c>
      <c r="GL232" s="275">
        <f>VLOOKUP(C232,FPT!B:GJ,65,0)</f>
        <v>0</v>
      </c>
      <c r="GM232" t="str">
        <f t="shared" si="401"/>
        <v/>
      </c>
      <c r="GN232" s="275">
        <f>VLOOKUP(C232,MOVI!C:DT,66,0)</f>
        <v>0</v>
      </c>
      <c r="GO232" s="275">
        <f>VLOOKUP(C232,FPT!B:GM,66,0)</f>
        <v>0</v>
      </c>
      <c r="GP232" t="str">
        <f t="shared" si="402"/>
        <v/>
      </c>
      <c r="GQ232" s="275">
        <f>VLOOKUP(C232,MOVI!C:DT,67,0)</f>
        <v>0</v>
      </c>
      <c r="GR232" s="275">
        <f>VLOOKUP(C232,FPT!B:GP,67,0)</f>
        <v>0</v>
      </c>
      <c r="GS232" t="str">
        <f t="shared" si="403"/>
        <v/>
      </c>
      <c r="GT232" s="275">
        <f>VLOOKUP(C232,MOVI!C:DT,68,0)</f>
        <v>0</v>
      </c>
      <c r="GU232" s="275">
        <f>VLOOKUP(C232,FPT!B:GS,68,0)</f>
        <v>0</v>
      </c>
      <c r="GV232" t="str">
        <f t="shared" si="404"/>
        <v/>
      </c>
      <c r="GW232" s="275">
        <f>VLOOKUP(C232,MOVI!C:DT,69,0)</f>
        <v>0</v>
      </c>
      <c r="GX232" s="275">
        <f>VLOOKUP(C232,FPT!B:GV,69,0)</f>
        <v>0</v>
      </c>
      <c r="GY232" t="str">
        <f t="shared" si="405"/>
        <v/>
      </c>
      <c r="GZ232" s="275">
        <f>VLOOKUP(C232,MOVI!C:DT,70,0)</f>
        <v>169298</v>
      </c>
      <c r="HA232" s="275">
        <f>VLOOKUP(C232,FPT!B:GY,70,0)</f>
        <v>169298</v>
      </c>
      <c r="HB232" t="str">
        <f t="shared" si="406"/>
        <v/>
      </c>
      <c r="HC232" s="275">
        <f>VLOOKUP(C232,MOVI!C:DT,71,0)</f>
        <v>6366029</v>
      </c>
      <c r="HD232" s="275">
        <f>ROUND(VLOOKUP(C232,FPT!B:HB,71,0),0)</f>
        <v>6366029</v>
      </c>
      <c r="HE232" t="str">
        <f t="shared" si="407"/>
        <v/>
      </c>
      <c r="HF232" s="275">
        <f>ROUND(VLOOKUP(C232,MOVI!C:DT,72,0),0)</f>
        <v>288462</v>
      </c>
      <c r="HG232" s="275">
        <f>ROUND(VLOOKUP(C232,FPT!B:HE,72,0),0)</f>
        <v>288462</v>
      </c>
      <c r="HH232" t="str">
        <f t="shared" si="408"/>
        <v/>
      </c>
      <c r="HI232" s="275">
        <f>VLOOKUP(C232,MOVI!C:DT,73,0)</f>
        <v>0</v>
      </c>
      <c r="HJ232" s="275">
        <f>VLOOKUP(C232,FPT!B:HH,73,0)</f>
        <v>0</v>
      </c>
      <c r="HK232" t="str">
        <f t="shared" si="409"/>
        <v/>
      </c>
      <c r="HL232" s="275">
        <f>VLOOKUP(C232,MOVI!C:DT,74,0)</f>
        <v>715962</v>
      </c>
      <c r="HM232" s="275">
        <f>VLOOKUP(C232,FPT!B:HK,74,0)</f>
        <v>715962</v>
      </c>
      <c r="HN232" t="str">
        <f t="shared" si="410"/>
        <v/>
      </c>
      <c r="HO232" s="275">
        <f>VLOOKUP(C232,MOVI!C:DT,75,0)</f>
        <v>0</v>
      </c>
      <c r="HP232" s="275">
        <f>VLOOKUP(C232,FPT!B:HN,75,0)</f>
        <v>0</v>
      </c>
      <c r="HQ232" t="str">
        <f t="shared" si="411"/>
        <v/>
      </c>
      <c r="HR232" s="275">
        <f>VLOOKUP(C232,MOVI!C:DT,76,0)</f>
        <v>0</v>
      </c>
      <c r="HS232" s="275">
        <f>VLOOKUP(C232,FPT!B:HQ,76,0)</f>
        <v>0</v>
      </c>
      <c r="HT232" t="str">
        <f t="shared" si="412"/>
        <v/>
      </c>
      <c r="HU232" s="275">
        <f>VLOOKUP(C232,MOVI!C:DT,77,0)</f>
        <v>0</v>
      </c>
      <c r="HV232" s="275">
        <f>VLOOKUP(C232,FPT!B:HT,77,0)</f>
        <v>0</v>
      </c>
      <c r="HW232" t="str">
        <f t="shared" si="413"/>
        <v/>
      </c>
      <c r="HX232" s="274">
        <f>VLOOKUP(C232,MOVI!C:CB,78,0)</f>
        <v>0</v>
      </c>
      <c r="HY232" s="261">
        <f>VLOOKUP(C232,FPT!$B:$CA,78,0)</f>
        <v>0</v>
      </c>
      <c r="HZ232" t="str">
        <f t="shared" si="414"/>
        <v/>
      </c>
      <c r="IA232" s="275">
        <f>VLOOKUP(C232,MOVI!C:CD,79,0)</f>
        <v>0</v>
      </c>
      <c r="IB232" s="275">
        <f>VLOOKUP(C232,FPT!B:HZ,79,0)</f>
        <v>0</v>
      </c>
      <c r="IC232" t="str">
        <f t="shared" si="415"/>
        <v/>
      </c>
      <c r="ID232" s="275">
        <f>VLOOKUP(C232,MOVI!C:CD,80,0)</f>
        <v>0</v>
      </c>
      <c r="IE232" s="275">
        <f>VLOOKUP(C232,FPT!B:IC,80,0)</f>
        <v>0</v>
      </c>
      <c r="IF232" t="str">
        <f t="shared" si="416"/>
        <v/>
      </c>
      <c r="IG232" s="275">
        <f>VLOOKUP(C232,MOVI!C:DT,81,0)</f>
        <v>0</v>
      </c>
      <c r="IH232" s="275">
        <f>VLOOKUP(C232,FPT!B:IF,81,0)</f>
        <v>0</v>
      </c>
      <c r="II232" t="str">
        <f t="shared" si="417"/>
        <v/>
      </c>
      <c r="IJ232" s="275">
        <f>VLOOKUP(C232,MOVI!C:DT,82,0)</f>
        <v>0</v>
      </c>
      <c r="IK232" s="275">
        <f>VLOOKUP(C232,FPT!B:II,82,0)</f>
        <v>0</v>
      </c>
      <c r="IL232" t="str">
        <f t="shared" si="418"/>
        <v/>
      </c>
      <c r="IM232" s="275">
        <f>ROUND(VLOOKUP(C232,MOVI!C:DT,83,0),0)</f>
        <v>1004424</v>
      </c>
      <c r="IN232" s="275">
        <f>ROUND(VLOOKUP(C232,FPT!B:IL,83,0),0)</f>
        <v>1004424</v>
      </c>
      <c r="IO232" t="str">
        <f t="shared" si="419"/>
        <v/>
      </c>
      <c r="IP232" s="275">
        <f>ROUND(VLOOKUP(C232,MOVI!C:DT,84,0),0)</f>
        <v>5361605</v>
      </c>
      <c r="IQ232" s="275">
        <f>ROUND(VLOOKUP(C232,FPT!B:IO,84,0),0)</f>
        <v>5361606</v>
      </c>
      <c r="IR232" t="str">
        <f t="shared" si="420"/>
        <v>Lệch</v>
      </c>
      <c r="IS232" s="275">
        <f>ROUND(VLOOKUP(C232,MOVI!C:DT,85,0),0)</f>
        <v>636603</v>
      </c>
      <c r="IT232" s="275">
        <f>ROUND(VLOOKUP(C232,FPT!B:IR,85,0),0)</f>
        <v>636603</v>
      </c>
      <c r="IU232" t="str">
        <f t="shared" si="421"/>
        <v/>
      </c>
      <c r="IV232" s="275">
        <f>VLOOKUP(C232,MOVI!C:DT,86,0)</f>
        <v>0</v>
      </c>
      <c r="IW232" s="275">
        <f>VLOOKUP(C232,FPT!B:IU,86,0)</f>
        <v>0</v>
      </c>
      <c r="IX232" t="str">
        <f t="shared" si="422"/>
        <v/>
      </c>
      <c r="IY232" s="275">
        <f>ROUND(VLOOKUP(C232,MOVI!C:DT,87,0),0)</f>
        <v>636603</v>
      </c>
      <c r="IZ232" s="275">
        <f>ROUND(VLOOKUP(C232,FPT!B:IX,87,0),0)</f>
        <v>636603</v>
      </c>
      <c r="JA232" t="str">
        <f t="shared" si="423"/>
        <v/>
      </c>
      <c r="JB232" s="275">
        <f>VLOOKUP(C232,MOVI!C:DT,88,0)</f>
        <v>0</v>
      </c>
      <c r="JC232" s="275">
        <f>VLOOKUP(C232,FPT!B:JA,88,0)</f>
        <v>0</v>
      </c>
      <c r="JD232" t="str">
        <f t="shared" si="424"/>
        <v/>
      </c>
      <c r="JE232" s="275">
        <f>VLOOKUP(C232,MOVI!C:DT,89,0)</f>
        <v>0</v>
      </c>
      <c r="JF232" s="275">
        <f>VLOOKUP(C232,FPT!B:JD,89,0)</f>
        <v>0</v>
      </c>
      <c r="JG232" t="str">
        <f t="shared" si="425"/>
        <v/>
      </c>
      <c r="JH232" s="275">
        <f>VLOOKUP(C232,MOVI!C:DT,90,0)</f>
        <v>0</v>
      </c>
      <c r="JI232" s="275">
        <f>VLOOKUP(C232,FPT!B:JG,90,0)</f>
        <v>0</v>
      </c>
      <c r="JJ232" t="str">
        <f t="shared" si="426"/>
        <v/>
      </c>
      <c r="JK232" s="275">
        <f>VLOOKUP(C232,MOVI!C:DT,91,0)</f>
        <v>0</v>
      </c>
      <c r="JL232" s="275">
        <f>VLOOKUP(C232,FPT!B:JJ,91,0)</f>
        <v>0</v>
      </c>
      <c r="JM232" t="str">
        <f t="shared" si="427"/>
        <v/>
      </c>
      <c r="JN232" s="275">
        <f>VLOOKUP(C232,MOVI!C:DT,92,0)</f>
        <v>0</v>
      </c>
      <c r="JO232" s="275">
        <f>VLOOKUP(C232,FPT!B:JM,92,0)</f>
        <v>0</v>
      </c>
      <c r="JP232" t="str">
        <f t="shared" si="428"/>
        <v/>
      </c>
      <c r="JQ232" s="275">
        <f>VLOOKUP(C232,MOVI!C:DT,93,0)</f>
        <v>0</v>
      </c>
      <c r="JR232" s="275">
        <f>VLOOKUP(C232,FPT!B:JP,93,0)</f>
        <v>0</v>
      </c>
      <c r="JS232" t="str">
        <f t="shared" si="429"/>
        <v/>
      </c>
      <c r="JT232" s="275">
        <f>VLOOKUP(C232,MOVI!C:DT,94,0)</f>
        <v>0</v>
      </c>
      <c r="JU232" s="275">
        <f>VLOOKUP(C232,FPT!B:JS,94,0)</f>
        <v>0</v>
      </c>
      <c r="JV232" t="str">
        <f t="shared" si="430"/>
        <v/>
      </c>
      <c r="JW232" s="275">
        <f>VLOOKUP(C232,MOVI!C:DT,95,0)</f>
        <v>5729426</v>
      </c>
      <c r="JX232" s="275">
        <f>VLOOKUP(C232,FPT!B:JV,95,0)</f>
        <v>5729426</v>
      </c>
      <c r="JY232" t="str">
        <f t="shared" si="431"/>
        <v/>
      </c>
      <c r="JZ232" s="275">
        <f>VLOOKUP(C232,MOVI!C:DT,96,0)</f>
        <v>0</v>
      </c>
      <c r="KA232" s="275">
        <f>VLOOKUP(C232,FPT!B:JY,96,0)</f>
        <v>0</v>
      </c>
      <c r="KB232" t="str">
        <f t="shared" si="432"/>
        <v/>
      </c>
      <c r="KC232" s="275">
        <f>VLOOKUP(C232,MOVI!C:DT,97,0)</f>
        <v>5729426</v>
      </c>
      <c r="KD232" s="275">
        <f>VLOOKUP(C232,FPT!B:KB,97,0)</f>
        <v>5729426</v>
      </c>
      <c r="KE232" t="str">
        <f t="shared" si="433"/>
        <v/>
      </c>
      <c r="KF232" s="275">
        <f>VLOOKUP(C232,MOVI!C:DT,98,0)</f>
        <v>0</v>
      </c>
      <c r="KG232" s="275">
        <f>VLOOKUP(C232,FPT!B:KE,98,0)</f>
        <v>0</v>
      </c>
      <c r="KH232" t="str">
        <f t="shared" si="434"/>
        <v/>
      </c>
      <c r="KI232" s="275">
        <f>VLOOKUP(C232,MOVI!C:DT,99,0)</f>
        <v>0</v>
      </c>
      <c r="KJ232" s="275">
        <f>VLOOKUP(C232,FPT!B:KH,99,0)</f>
        <v>0</v>
      </c>
      <c r="KK232" t="str">
        <f t="shared" si="435"/>
        <v/>
      </c>
      <c r="KL232" s="275">
        <f>VLOOKUP(C232,MOVI!C:DT,100,0)</f>
        <v>0</v>
      </c>
      <c r="KM232" s="275">
        <f>VLOOKUP(C232,FPT!B:KK,100,0)</f>
        <v>0</v>
      </c>
      <c r="KN232" t="str">
        <f t="shared" si="436"/>
        <v/>
      </c>
      <c r="KO232" s="275">
        <f>VLOOKUP(C232,MOVI!C:DT,101,0)</f>
        <v>0</v>
      </c>
      <c r="KP232" s="275">
        <f>VLOOKUP(C232,FPT!B:KN,101,0)</f>
        <v>0</v>
      </c>
      <c r="KQ232" t="str">
        <f t="shared" si="437"/>
        <v/>
      </c>
      <c r="KR232" s="275">
        <f>VLOOKUP(C232,MOVI!C:DT,102,0)</f>
        <v>0</v>
      </c>
      <c r="KS232" s="275">
        <f>VLOOKUP(C232,FPT!B:KQ,102,0)</f>
        <v>0</v>
      </c>
      <c r="KT232" t="str">
        <f t="shared" si="438"/>
        <v/>
      </c>
      <c r="KU232" s="275">
        <f>VLOOKUP(C232,MOVI!C:DT,103,0)</f>
        <v>0</v>
      </c>
      <c r="KV232" s="275">
        <f>VLOOKUP(C232,FPT!B:KT,103,0)</f>
        <v>0</v>
      </c>
      <c r="KW232" t="str">
        <f t="shared" si="439"/>
        <v/>
      </c>
      <c r="KX232" s="275">
        <f>VLOOKUP(C232,MOVI!C:DT,104,0)</f>
        <v>0</v>
      </c>
      <c r="KY232" s="275">
        <f>VLOOKUP(C232,FPT!B:KW,104,0)</f>
        <v>0</v>
      </c>
      <c r="KZ232" t="str">
        <f t="shared" si="440"/>
        <v/>
      </c>
      <c r="LA232" s="275">
        <f>VLOOKUP(C232,MOVI!C:DT,105,0)</f>
        <v>0</v>
      </c>
      <c r="LB232" s="275">
        <f>VLOOKUP(C232,FPT!B:KZ,105,0)</f>
        <v>0</v>
      </c>
      <c r="LC232" t="str">
        <f t="shared" si="441"/>
        <v/>
      </c>
      <c r="LD232" s="275">
        <f>VLOOKUP(C232,MOVI!C:DT,106,0)</f>
        <v>6366029</v>
      </c>
      <c r="LE232" s="275">
        <f>VLOOKUP(C232,FPT!B:LC,106,0)</f>
        <v>6366029</v>
      </c>
      <c r="LF232" t="str">
        <f t="shared" si="442"/>
        <v/>
      </c>
      <c r="LG232" s="273">
        <f>VLOOKUP(C232,MOVI!C:DT,107,0)</f>
        <v>0</v>
      </c>
      <c r="LH232" s="273">
        <f>VLOOKUP(C232,FPT!B:LF,107,0)</f>
        <v>0</v>
      </c>
      <c r="LI232" t="str">
        <f t="shared" si="443"/>
        <v/>
      </c>
      <c r="LJ232" t="str">
        <f>VLOOKUP(C232,MOVI!C:DV,108,0)</f>
        <v>MoviSouthSales</v>
      </c>
      <c r="LK232" s="252" t="str">
        <f>VLOOKUP(C232,FPT!B:LI,108,0)</f>
        <v>MoviSouthSales</v>
      </c>
      <c r="LL232" t="str">
        <f t="shared" si="444"/>
        <v/>
      </c>
      <c r="LM232" s="275">
        <f>ROUND(VLOOKUP(C232,MOVI!C:DV,109,0),0)</f>
        <v>416667</v>
      </c>
      <c r="LN232" s="275">
        <f>ROUND(VLOOKUP(C232,FPT!B:LL,109,0),0)</f>
        <v>416667</v>
      </c>
      <c r="LO232" t="str">
        <f t="shared" si="445"/>
        <v/>
      </c>
      <c r="LP232" t="str">
        <f>VLOOKUP(C232,MOVI!C:DV,110,0)</f>
        <v>HO</v>
      </c>
      <c r="LQ232" s="247" t="str">
        <f>VLOOKUP(C232,FPT!B:LO,110,0)</f>
        <v>HO</v>
      </c>
      <c r="LR232" t="str">
        <f t="shared" si="446"/>
        <v/>
      </c>
      <c r="LS232">
        <f>MOVI!DI227</f>
        <v>21</v>
      </c>
      <c r="LV232">
        <f>MOVI!DJ227</f>
        <v>0</v>
      </c>
      <c r="LW232">
        <f>MOVI!DK227</f>
        <v>1</v>
      </c>
      <c r="LX232">
        <f>MOVI!DL227</f>
        <v>0</v>
      </c>
      <c r="LY232">
        <f>MOVI!DM227</f>
        <v>0</v>
      </c>
      <c r="LZ232">
        <f>MOVI!DN227</f>
        <v>0</v>
      </c>
      <c r="MA232">
        <f>MOVI!DO227</f>
        <v>0</v>
      </c>
      <c r="MB232" t="str">
        <f>MOVI!DP227</f>
        <v>HO</v>
      </c>
      <c r="MC232">
        <f>MOVI!DQ227</f>
        <v>0</v>
      </c>
      <c r="MD232">
        <f>MOVI!DR227</f>
        <v>0</v>
      </c>
      <c r="ME232" t="str">
        <f>VLOOKUP(C232,MOVI!C:DV,121,0)</f>
        <v>Group 1</v>
      </c>
      <c r="MF232" s="252" t="str">
        <f>VLOOKUP(C232,FPT!B:MD,111,0)</f>
        <v>Group 1</v>
      </c>
      <c r="MG232" t="str">
        <f t="shared" si="339"/>
        <v/>
      </c>
      <c r="MH232" t="str">
        <f>VLOOKUP(C232,MOVI!C:DT,122,0)</f>
        <v>MoviSouthGroup 1</v>
      </c>
      <c r="MI232" s="252" t="str">
        <f>VLOOKUP(C232,FPT!B:DS,112,0)</f>
        <v>MoviSouthGroup 1</v>
      </c>
      <c r="MJ232" t="str">
        <f t="shared" si="447"/>
        <v/>
      </c>
    </row>
    <row r="233" spans="1:348" x14ac:dyDescent="0.25">
      <c r="A233">
        <v>225</v>
      </c>
      <c r="B233" s="48">
        <v>6240</v>
      </c>
      <c r="C233" s="271" t="s">
        <v>1144</v>
      </c>
      <c r="D233" t="str">
        <f>VLOOKUP(C233,MOVI!C:D,2,0)</f>
        <v>Mai Thị Xầm Ni</v>
      </c>
      <c r="E233" t="str">
        <f>VLOOKUP(C233,FPT!B:C,2,0)</f>
        <v>Mai Thị Xầm Ni</v>
      </c>
      <c r="F233" t="str">
        <f t="shared" si="340"/>
        <v/>
      </c>
      <c r="G233" t="str">
        <f>VLOOKUP(C233,MOVI!C:E,3,0)</f>
        <v>Sales</v>
      </c>
      <c r="H233" t="str">
        <f>VLOOKUP(C233,FPT!B:F,3,0)</f>
        <v>Sales</v>
      </c>
      <c r="I233" t="str">
        <f t="shared" si="341"/>
        <v/>
      </c>
      <c r="J233" t="str">
        <f>VLOOKUP(C233,MOVI!C:H,4,0)</f>
        <v>Telesales</v>
      </c>
      <c r="K233" t="str">
        <f>VLOOKUP(C233,FPT!B:I,4,0)</f>
        <v>Telesales</v>
      </c>
      <c r="L233" t="str">
        <f t="shared" si="342"/>
        <v/>
      </c>
      <c r="M233" t="str">
        <f>VLOOKUP(C233,MOVI!C:DT,5,0)</f>
        <v>Associate</v>
      </c>
      <c r="N233" t="str">
        <f>VLOOKUP(C233,FPT!B:L,5,0)</f>
        <v>Associate</v>
      </c>
      <c r="O233" t="str">
        <f t="shared" si="343"/>
        <v/>
      </c>
      <c r="P233" t="str">
        <f>VLOOKUP(C233,MOVI!C:DT,6,0)</f>
        <v>Telesales</v>
      </c>
      <c r="Q233" t="str">
        <f>VLOOKUP(C233,FPT!B:O,6,0)</f>
        <v>Telesales</v>
      </c>
      <c r="R233" t="str">
        <f t="shared" si="344"/>
        <v/>
      </c>
      <c r="S233" t="str">
        <f>VLOOKUP(C233,MOVI!C:DT,7,0)</f>
        <v>South</v>
      </c>
      <c r="T233" t="str">
        <f>VLOOKUP(C233,FPT!B:R,7,0)</f>
        <v>South</v>
      </c>
      <c r="U233" t="str">
        <f t="shared" si="345"/>
        <v/>
      </c>
      <c r="V233" t="str">
        <f>VLOOKUP(C233,MOVI!C:DT,8,0)</f>
        <v>Movi</v>
      </c>
      <c r="W233" t="str">
        <f>VLOOKUP(C233,FPT!B:U,8,0)</f>
        <v>Movi</v>
      </c>
      <c r="X233" t="str">
        <f t="shared" si="346"/>
        <v/>
      </c>
      <c r="Y233" t="str">
        <f>VLOOKUP(C233,MOVI!C:DT,9,0)</f>
        <v>Full-time</v>
      </c>
      <c r="Z233" t="str">
        <f>VLOOKUP(C233,FPT!B:X,9,0)</f>
        <v>Full-time</v>
      </c>
      <c r="AA233" t="str">
        <f t="shared" si="347"/>
        <v/>
      </c>
      <c r="AB233" t="str">
        <f>VLOOKUP(C233,MOVI!C:DT,10,0)</f>
        <v>Leaving</v>
      </c>
      <c r="AC233" t="str">
        <f>VLOOKUP(C233,FPT!B:AA,10,0)</f>
        <v>Leaving</v>
      </c>
      <c r="AD233" t="str">
        <f t="shared" si="348"/>
        <v/>
      </c>
      <c r="AE233" s="247">
        <f>VLOOKUP(C233,MOVI!C:DT,11,0)</f>
        <v>44508</v>
      </c>
      <c r="AF233" s="247">
        <f>VLOOKUP(C233,FPT!B:AD,11,0)</f>
        <v>44508</v>
      </c>
      <c r="AG233" t="str">
        <f t="shared" si="349"/>
        <v/>
      </c>
      <c r="AH233" s="260" t="str">
        <f>VLOOKUP(C233,MOVI!C:DT,12,0)</f>
        <v/>
      </c>
      <c r="AI233" s="260"/>
      <c r="AJ233" t="str">
        <f t="shared" si="449"/>
        <v/>
      </c>
      <c r="AK233">
        <f>VLOOKUP(C233,MOVI!C:DT,13,0)</f>
        <v>0</v>
      </c>
      <c r="AL233" s="247">
        <f>VLOOKUP(C233,FPT!B:AJ,13,0)</f>
        <v>0</v>
      </c>
      <c r="AM233" t="str">
        <f t="shared" si="448"/>
        <v/>
      </c>
      <c r="AN233" s="247">
        <f>VLOOKUP(C233,MOVI!C:DT,14,0)</f>
        <v>44537</v>
      </c>
      <c r="AO233" s="247">
        <f>VLOOKUP(C233,FPT!B:AM,14,0)</f>
        <v>44537</v>
      </c>
      <c r="AP233" t="str">
        <f t="shared" si="350"/>
        <v/>
      </c>
      <c r="AQ233" t="str">
        <f>VLOOKUP(C233,MOVI!C:DT,15,0)</f>
        <v>JO</v>
      </c>
      <c r="AR233" s="247" t="str">
        <f>VLOOKUP(C233,FPT!B:AP,15,0)</f>
        <v>JO</v>
      </c>
      <c r="AS233" t="str">
        <f t="shared" si="351"/>
        <v/>
      </c>
      <c r="AT233" s="282">
        <f>VLOOKUP(C233,MOVI!C:DT,16,0)</f>
        <v>0.1</v>
      </c>
      <c r="AU233" s="247" t="str">
        <f>VLOOKUP(C233,FPT!B:AS,16,0)</f>
        <v>10%</v>
      </c>
      <c r="AV233" t="str">
        <f t="shared" si="352"/>
        <v>Lệch</v>
      </c>
      <c r="AW233" t="str">
        <f>VLOOKUP(C233,MOVI!C:DT,17,0)</f>
        <v>L</v>
      </c>
      <c r="AX233" s="247" t="str">
        <f>VLOOKUP(C233,FPT!B:AV,17,0)</f>
        <v>L</v>
      </c>
      <c r="AY233" t="str">
        <f t="shared" si="353"/>
        <v/>
      </c>
      <c r="AZ233">
        <f>VLOOKUP(C233,MOVI!C:DT,18,0)</f>
        <v>0</v>
      </c>
      <c r="BA233" s="247">
        <f>VLOOKUP(C233,FPT!B:AY,18,0)</f>
        <v>0</v>
      </c>
      <c r="BB233" t="str">
        <f t="shared" si="354"/>
        <v/>
      </c>
      <c r="BC233" s="275">
        <f>VLOOKUP(C233,MOVI!C:DT,19,0)</f>
        <v>5000000</v>
      </c>
      <c r="BD233" s="275">
        <f>VLOOKUP(C233,FPT!B:BB,19,0)</f>
        <v>5000000</v>
      </c>
      <c r="BE233" t="str">
        <f t="shared" si="355"/>
        <v/>
      </c>
      <c r="BF233">
        <f>VLOOKUP(C233,MOVI!C:DT,20,0)</f>
        <v>0</v>
      </c>
      <c r="BG233" s="252">
        <f>VLOOKUP(C233,FPT!B:BE,20,0)</f>
        <v>0</v>
      </c>
      <c r="BH233" t="str">
        <f t="shared" si="356"/>
        <v/>
      </c>
      <c r="BI233" s="275">
        <f>VLOOKUP(C233,MOVI!C:DT,21,0)</f>
        <v>5000000</v>
      </c>
      <c r="BJ233" s="275">
        <f>VLOOKUP(C233,FPT!B:BH,21,0)</f>
        <v>5000000</v>
      </c>
      <c r="BK233" t="str">
        <f t="shared" si="357"/>
        <v/>
      </c>
      <c r="BL233" s="275">
        <f>VLOOKUP(C233,MOVI!C:DT,22,0)</f>
        <v>0</v>
      </c>
      <c r="BM233" s="275">
        <f>VLOOKUP(C233,FPT!B:BK,22,0)</f>
        <v>0</v>
      </c>
      <c r="BN233" t="str">
        <f t="shared" si="358"/>
        <v/>
      </c>
      <c r="BO233" s="275">
        <f>VLOOKUP(C233,MOVI!C:DT,23,0)</f>
        <v>0</v>
      </c>
      <c r="BP233" s="275">
        <f>VLOOKUP(C233,FPT!B:BN,23,0)</f>
        <v>0</v>
      </c>
      <c r="BQ233" t="str">
        <f t="shared" si="359"/>
        <v/>
      </c>
      <c r="BR233" s="275">
        <f>VLOOKUP(C233,MOVI!C:DT,24,0)</f>
        <v>0</v>
      </c>
      <c r="BS233" s="275">
        <f>VLOOKUP(C233,FPT!B:BQ,24,0)</f>
        <v>0</v>
      </c>
      <c r="BT233" t="str">
        <f t="shared" si="360"/>
        <v/>
      </c>
      <c r="BU233" s="275">
        <f>VLOOKUP(C233,MOVI!C:DT,25,0)</f>
        <v>0</v>
      </c>
      <c r="BV233" s="275">
        <f>VLOOKUP(C233,FPT!B:BT,25,0)</f>
        <v>0</v>
      </c>
      <c r="BW233" t="str">
        <f t="shared" si="361"/>
        <v/>
      </c>
      <c r="BX233" s="275">
        <f>VLOOKUP(C233,MOVI!C:DT,26,0)</f>
        <v>0</v>
      </c>
      <c r="BY233" s="275">
        <f>VLOOKUP(C233,FPT!B:BW,26,0)</f>
        <v>0</v>
      </c>
      <c r="BZ233" t="str">
        <f t="shared" si="362"/>
        <v/>
      </c>
      <c r="CA233" s="275">
        <f>VLOOKUP(C233,MOVI!C:DT,27,0)</f>
        <v>730000</v>
      </c>
      <c r="CB233" s="275">
        <f>VLOOKUP(C233,FPT!B:BZ,27,0)</f>
        <v>730000</v>
      </c>
      <c r="CC233" t="str">
        <f t="shared" si="363"/>
        <v/>
      </c>
      <c r="CD233" s="275">
        <f>VLOOKUP(C233,MOVI!C:DT,28,0)</f>
        <v>730000</v>
      </c>
      <c r="CE233" s="275">
        <f>VLOOKUP(C233,FPT!B:CC,28,0)</f>
        <v>730000</v>
      </c>
      <c r="CF233" t="str">
        <f t="shared" si="364"/>
        <v/>
      </c>
      <c r="CG233" t="str">
        <f>VLOOKUP(C233,MOVI!C:DT,29,0)</f>
        <v>CN</v>
      </c>
      <c r="CH233" s="252" t="str">
        <f>VLOOKUP(C233,FPT!B:CF,29,0)</f>
        <v>CN</v>
      </c>
      <c r="CI233" t="str">
        <f t="shared" si="365"/>
        <v/>
      </c>
      <c r="CJ233">
        <f>VLOOKUP(C233,MOVI!C:DT,30,0)</f>
        <v>26</v>
      </c>
      <c r="CK233" s="252">
        <f>VLOOKUP(C233,FPT!B:CI,30,0)</f>
        <v>26</v>
      </c>
      <c r="CL233" t="str">
        <f t="shared" si="366"/>
        <v/>
      </c>
      <c r="CM233">
        <f>VLOOKUP(C233,MOVI!C:DT,31,0)</f>
        <v>3.5</v>
      </c>
      <c r="CN233" s="252">
        <f>VLOOKUP(C233,FPT!B:CL,31,0)</f>
        <v>3.5</v>
      </c>
      <c r="CO233" t="str">
        <f t="shared" si="367"/>
        <v/>
      </c>
      <c r="CP233" s="275">
        <f>VLOOKUP(C233,MOVI!C:DT,32,0)</f>
        <v>0</v>
      </c>
      <c r="CQ233" s="275">
        <f>VLOOKUP(C233,FPT!B:CO,32,0)</f>
        <v>0</v>
      </c>
      <c r="CR233" t="str">
        <f t="shared" si="368"/>
        <v/>
      </c>
      <c r="CS233" s="275">
        <f>VLOOKUP(C233,MOVI!C:DT,33,0)</f>
        <v>0</v>
      </c>
      <c r="CT233" s="275">
        <f>VLOOKUP(C233,FPT!B:CR,33,0)</f>
        <v>0</v>
      </c>
      <c r="CU233" t="str">
        <f t="shared" si="369"/>
        <v/>
      </c>
      <c r="CV233" s="275">
        <f>VLOOKUP(C233,MOVI!C:DT,34,0)</f>
        <v>0</v>
      </c>
      <c r="CW233" s="275">
        <f>VLOOKUP(C233,FPT!B:CU,34,0)</f>
        <v>0</v>
      </c>
      <c r="CX233" t="str">
        <f t="shared" si="370"/>
        <v/>
      </c>
      <c r="CY233" s="275">
        <f>VLOOKUP(C233,MOVI!C:DT,35,0)</f>
        <v>3.5</v>
      </c>
      <c r="CZ233" s="275">
        <f>VLOOKUP(C233,FPT!B:CX,35,0)</f>
        <v>3.5</v>
      </c>
      <c r="DA233" t="str">
        <f t="shared" si="371"/>
        <v/>
      </c>
      <c r="DB233" s="275">
        <f>VLOOKUP(C233,MOVI!C:DT,36,0)</f>
        <v>0</v>
      </c>
      <c r="DC233" s="275">
        <f>VLOOKUP(C233,FPT!B:DA,36,0)</f>
        <v>0</v>
      </c>
      <c r="DD233" t="str">
        <f t="shared" si="372"/>
        <v/>
      </c>
      <c r="DE233" s="275">
        <f>VLOOKUP(C233,MOVI!C:DT,37,0)</f>
        <v>0</v>
      </c>
      <c r="DF233" s="275">
        <f>VLOOKUP(C233,FPT!B:DD,37,0)</f>
        <v>0</v>
      </c>
      <c r="DG233" t="str">
        <f t="shared" si="373"/>
        <v/>
      </c>
      <c r="DH233" s="275">
        <f>VLOOKUP(C233,MOVI!C:DT,38,0)</f>
        <v>0</v>
      </c>
      <c r="DI233" s="275">
        <f>VLOOKUP(C233,FPT!B:DG,38,0)</f>
        <v>0</v>
      </c>
      <c r="DJ233" t="str">
        <f t="shared" si="374"/>
        <v/>
      </c>
      <c r="DK233" s="275">
        <f>VLOOKUP(C233,MOVI!C:DT,39,0)</f>
        <v>0</v>
      </c>
      <c r="DL233" s="275">
        <f>VLOOKUP(C233,FPT!B:DJ,39,0)</f>
        <v>0</v>
      </c>
      <c r="DM233" t="str">
        <f t="shared" si="375"/>
        <v/>
      </c>
      <c r="DN233" s="275">
        <f>VLOOKUP(C233,MOVI!C:DT,40,0)</f>
        <v>0</v>
      </c>
      <c r="DO233" s="275">
        <f>VLOOKUP(C233,FPT!B:DM,40,0)</f>
        <v>0</v>
      </c>
      <c r="DP233" t="str">
        <f t="shared" si="376"/>
        <v/>
      </c>
      <c r="DQ233" s="275">
        <f>VLOOKUP(C233,MOVI!C:DT,41,0)</f>
        <v>0</v>
      </c>
      <c r="DR233" s="275">
        <f>VLOOKUP(C233,FPT!B:DP,41,0)</f>
        <v>0</v>
      </c>
      <c r="DS233" t="str">
        <f t="shared" si="377"/>
        <v/>
      </c>
      <c r="DT233" s="275">
        <f>VLOOKUP(C233,MOVI!C:DT,42,0)</f>
        <v>673077</v>
      </c>
      <c r="DU233" s="275">
        <f>ROUND(VLOOKUP(C233,FPT!B:DS,42,0),0)</f>
        <v>673077</v>
      </c>
      <c r="DV233" t="str">
        <f t="shared" si="378"/>
        <v/>
      </c>
      <c r="DW233" s="275">
        <f>VLOOKUP(C233,MOVI!C:DT,43,0)</f>
        <v>0</v>
      </c>
      <c r="DX233" s="275">
        <f>VLOOKUP(C233,FPT!B:DV,43,0)</f>
        <v>0</v>
      </c>
      <c r="DY233" t="str">
        <f t="shared" si="379"/>
        <v/>
      </c>
      <c r="DZ233" s="275">
        <f>VLOOKUP(C233,MOVI!C:DT,44,0)</f>
        <v>0</v>
      </c>
      <c r="EA233" s="275">
        <f>VLOOKUP(C233,FPT!B:DY,44,0)</f>
        <v>0</v>
      </c>
      <c r="EB233" t="str">
        <f t="shared" si="380"/>
        <v/>
      </c>
      <c r="EC233" s="275">
        <f>VLOOKUP(C233,MOVI!C:DT,45,0)</f>
        <v>673077</v>
      </c>
      <c r="ED233" s="275">
        <f>ROUND(VLOOKUP(C233,FPT!B:EB,45,0),0)</f>
        <v>673077</v>
      </c>
      <c r="EE233" t="str">
        <f t="shared" si="381"/>
        <v/>
      </c>
      <c r="EF233" s="275">
        <f>VLOOKUP(C233,MOVI!C:DT,46,0)</f>
        <v>0</v>
      </c>
      <c r="EG233" s="275">
        <f>VLOOKUP(C233,FPT!B:EE,46,0)</f>
        <v>0</v>
      </c>
      <c r="EH233" t="str">
        <f t="shared" si="382"/>
        <v/>
      </c>
      <c r="EI233" s="275">
        <f>VLOOKUP(C233,MOVI!C:DT,47,0)</f>
        <v>0</v>
      </c>
      <c r="EJ233" s="275">
        <f>VLOOKUP(C233,FPT!B:EH,47,0)</f>
        <v>0</v>
      </c>
      <c r="EK233" t="str">
        <f t="shared" si="383"/>
        <v/>
      </c>
      <c r="EL233" s="275">
        <f>VLOOKUP(C233,MOVI!C:DT,48,0)</f>
        <v>0</v>
      </c>
      <c r="EM233" s="275">
        <f>VLOOKUP(C233,FPT!B:EK,48,0)</f>
        <v>0</v>
      </c>
      <c r="EN233" t="str">
        <f t="shared" si="384"/>
        <v/>
      </c>
      <c r="EO233" s="275">
        <f>VLOOKUP(C233,MOVI!C:DT,49,0)</f>
        <v>0</v>
      </c>
      <c r="EP233" s="275">
        <f>VLOOKUP(C233,FPT!B:EN,49,0)</f>
        <v>0</v>
      </c>
      <c r="EQ233" t="str">
        <f t="shared" si="385"/>
        <v/>
      </c>
      <c r="ER233" s="275">
        <f>VLOOKUP(C233,MOVI!C:DT,50,0)</f>
        <v>0</v>
      </c>
      <c r="ES233" s="275">
        <f>VLOOKUP(C233,FPT!B:EQ,50,0)</f>
        <v>0</v>
      </c>
      <c r="ET233" t="str">
        <f t="shared" si="386"/>
        <v/>
      </c>
      <c r="EU233" s="275">
        <f>VLOOKUP(C233,MOVI!C:DT,51,0)</f>
        <v>0</v>
      </c>
      <c r="EV233" s="275">
        <f>VLOOKUP(C233,FPT!B:ET,51,0)</f>
        <v>0</v>
      </c>
      <c r="EW233" t="str">
        <f t="shared" si="387"/>
        <v/>
      </c>
      <c r="EX233" s="275">
        <f>VLOOKUP(C233,MOVI!C:DT,52,0)</f>
        <v>0</v>
      </c>
      <c r="EY233" s="275">
        <f>VLOOKUP(C233,FPT!B:EW,52,0)</f>
        <v>0</v>
      </c>
      <c r="EZ233" t="str">
        <f t="shared" si="388"/>
        <v/>
      </c>
      <c r="FA233" s="275">
        <f>VLOOKUP(C233,MOVI!C:DT,53,0)</f>
        <v>0</v>
      </c>
      <c r="FB233" s="275">
        <f>VLOOKUP(C233,FPT!B:EZ,53,0)</f>
        <v>0</v>
      </c>
      <c r="FC233" t="str">
        <f t="shared" si="389"/>
        <v/>
      </c>
      <c r="FD233" s="275">
        <f>VLOOKUP(C233,MOVI!C:DT,54,0)</f>
        <v>0</v>
      </c>
      <c r="FE233" s="275">
        <f>VLOOKUP(C233,FPT!B:FC,54,0)</f>
        <v>0</v>
      </c>
      <c r="FF233" t="str">
        <f t="shared" si="390"/>
        <v/>
      </c>
      <c r="FG233" s="275">
        <f>VLOOKUP(C233,MOVI!C:DT,55,0)</f>
        <v>98269</v>
      </c>
      <c r="FH233" s="275">
        <f>VLOOKUP(C233,FPT!B:FF,55,0)</f>
        <v>98269</v>
      </c>
      <c r="FI233" t="str">
        <f t="shared" si="391"/>
        <v/>
      </c>
      <c r="FJ233" s="275">
        <f>VLOOKUP(C233,MOVI!C:DT,56,0)</f>
        <v>98269</v>
      </c>
      <c r="FK233" s="275">
        <f>VLOOKUP(C233,FPT!B:FI,56,0)</f>
        <v>98269</v>
      </c>
      <c r="FL233" t="str">
        <f t="shared" si="392"/>
        <v/>
      </c>
      <c r="FM233" s="275">
        <f>VLOOKUP(C233,MOVI!C:DT,57,0)</f>
        <v>52500</v>
      </c>
      <c r="FN233" s="275">
        <f>VLOOKUP(C233,FPT!B:FL,57,0)</f>
        <v>52500</v>
      </c>
      <c r="FO233" t="str">
        <f t="shared" si="393"/>
        <v/>
      </c>
      <c r="FP233" s="275">
        <f>VLOOKUP(C233,MOVI!C:DT,58,0)</f>
        <v>0</v>
      </c>
      <c r="FQ233" s="275">
        <f>VLOOKUP(C233,FPT!B:FO,58,0)</f>
        <v>0</v>
      </c>
      <c r="FR233" t="str">
        <f t="shared" si="394"/>
        <v/>
      </c>
      <c r="FS233" s="275">
        <f>VLOOKUP(C233,MOVI!C:DT,59,0)</f>
        <v>0</v>
      </c>
      <c r="FT233" s="275">
        <f>VLOOKUP(C233,FPT!B:FR,59,0)</f>
        <v>0</v>
      </c>
      <c r="FU233" t="str">
        <f t="shared" si="395"/>
        <v/>
      </c>
      <c r="FV233" s="275">
        <f>VLOOKUP(C233,MOVI!C:DT,60,0)</f>
        <v>0</v>
      </c>
      <c r="FW233" s="275">
        <f>VLOOKUP(C233,FPT!B:FU,60,0)</f>
        <v>0</v>
      </c>
      <c r="FX233" t="str">
        <f t="shared" si="396"/>
        <v/>
      </c>
      <c r="FY233" s="275">
        <f>VLOOKUP(C233,MOVI!C:DT,61,0)</f>
        <v>0</v>
      </c>
      <c r="FZ233" s="275">
        <f>VLOOKUP(C233,FPT!B:FX,61,0)</f>
        <v>0</v>
      </c>
      <c r="GA233" t="str">
        <f t="shared" si="397"/>
        <v/>
      </c>
      <c r="GB233" s="275">
        <f>VLOOKUP(C233,MOVI!C:DT,62,0)</f>
        <v>0</v>
      </c>
      <c r="GC233" s="275">
        <f>VLOOKUP(C233,FPT!B:GA,62,0)</f>
        <v>0</v>
      </c>
      <c r="GD233" t="str">
        <f t="shared" si="398"/>
        <v/>
      </c>
      <c r="GE233" s="275">
        <f>VLOOKUP(C233,MOVI!C:DT,63,0)</f>
        <v>0</v>
      </c>
      <c r="GF233" s="275">
        <f>VLOOKUP(C233,FPT!B:GD,63,0)</f>
        <v>0</v>
      </c>
      <c r="GG233" t="str">
        <f t="shared" si="399"/>
        <v/>
      </c>
      <c r="GH233" s="275">
        <f>VLOOKUP(C233,MOVI!C:DT,64,0)</f>
        <v>0</v>
      </c>
      <c r="GI233" s="275">
        <f>VLOOKUP(C233,FPT!B:GG,64,0)</f>
        <v>0</v>
      </c>
      <c r="GJ233" t="str">
        <f t="shared" si="400"/>
        <v/>
      </c>
      <c r="GK233" s="275">
        <f>VLOOKUP(C233,MOVI!C:DT,65,0)</f>
        <v>0</v>
      </c>
      <c r="GL233" s="275">
        <f>VLOOKUP(C233,FPT!B:GJ,65,0)</f>
        <v>0</v>
      </c>
      <c r="GM233" t="str">
        <f t="shared" si="401"/>
        <v/>
      </c>
      <c r="GN233" s="275">
        <f>VLOOKUP(C233,MOVI!C:DT,66,0)</f>
        <v>0</v>
      </c>
      <c r="GO233" s="275">
        <f>VLOOKUP(C233,FPT!B:GM,66,0)</f>
        <v>0</v>
      </c>
      <c r="GP233" t="str">
        <f t="shared" si="402"/>
        <v/>
      </c>
      <c r="GQ233" s="275">
        <f>VLOOKUP(C233,MOVI!C:DT,67,0)</f>
        <v>0</v>
      </c>
      <c r="GR233" s="275">
        <f>VLOOKUP(C233,FPT!B:GP,67,0)</f>
        <v>0</v>
      </c>
      <c r="GS233" t="str">
        <f t="shared" si="403"/>
        <v/>
      </c>
      <c r="GT233" s="275">
        <f>VLOOKUP(C233,MOVI!C:DT,68,0)</f>
        <v>0</v>
      </c>
      <c r="GU233" s="275">
        <f>VLOOKUP(C233,FPT!B:GS,68,0)</f>
        <v>0</v>
      </c>
      <c r="GV233" t="str">
        <f t="shared" si="404"/>
        <v/>
      </c>
      <c r="GW233" s="275">
        <f>VLOOKUP(C233,MOVI!C:DT,69,0)</f>
        <v>0</v>
      </c>
      <c r="GX233" s="275">
        <f>VLOOKUP(C233,FPT!B:GV,69,0)</f>
        <v>0</v>
      </c>
      <c r="GY233" t="str">
        <f t="shared" si="405"/>
        <v/>
      </c>
      <c r="GZ233" s="275">
        <f>VLOOKUP(C233,MOVI!C:DT,70,0)</f>
        <v>52500</v>
      </c>
      <c r="HA233" s="275">
        <f>VLOOKUP(C233,FPT!B:GY,70,0)</f>
        <v>52500</v>
      </c>
      <c r="HB233" t="str">
        <f t="shared" si="406"/>
        <v/>
      </c>
      <c r="HC233" s="275">
        <f>VLOOKUP(C233,MOVI!C:DT,71,0)</f>
        <v>823846</v>
      </c>
      <c r="HD233" s="275">
        <f>ROUND(VLOOKUP(C233,FPT!B:HB,71,0),0)</f>
        <v>823846</v>
      </c>
      <c r="HE233" t="str">
        <f t="shared" si="407"/>
        <v/>
      </c>
      <c r="HF233" s="275">
        <f>ROUND(VLOOKUP(C233,MOVI!C:DT,72,0),0)</f>
        <v>0</v>
      </c>
      <c r="HG233" s="275">
        <f>ROUND(VLOOKUP(C233,FPT!B:HE,72,0),0)</f>
        <v>0</v>
      </c>
      <c r="HH233" t="str">
        <f t="shared" si="408"/>
        <v/>
      </c>
      <c r="HI233" s="275">
        <f>VLOOKUP(C233,MOVI!C:DT,73,0)</f>
        <v>0</v>
      </c>
      <c r="HJ233" s="275">
        <f>VLOOKUP(C233,FPT!B:HH,73,0)</f>
        <v>0</v>
      </c>
      <c r="HK233" t="str">
        <f t="shared" si="409"/>
        <v/>
      </c>
      <c r="HL233" s="275">
        <f>VLOOKUP(C233,MOVI!C:DT,74,0)</f>
        <v>98269</v>
      </c>
      <c r="HM233" s="275">
        <f>VLOOKUP(C233,FPT!B:HK,74,0)</f>
        <v>98269</v>
      </c>
      <c r="HN233" t="str">
        <f t="shared" si="410"/>
        <v/>
      </c>
      <c r="HO233" s="275">
        <f>VLOOKUP(C233,MOVI!C:DT,75,0)</f>
        <v>0</v>
      </c>
      <c r="HP233" s="275">
        <f>VLOOKUP(C233,FPT!B:HN,75,0)</f>
        <v>0</v>
      </c>
      <c r="HQ233" t="str">
        <f t="shared" si="411"/>
        <v/>
      </c>
      <c r="HR233" s="275">
        <f>VLOOKUP(C233,MOVI!C:DT,76,0)</f>
        <v>0</v>
      </c>
      <c r="HS233" s="275">
        <f>VLOOKUP(C233,FPT!B:HQ,76,0)</f>
        <v>0</v>
      </c>
      <c r="HT233" t="str">
        <f t="shared" si="412"/>
        <v/>
      </c>
      <c r="HU233" s="275">
        <f>VLOOKUP(C233,MOVI!C:DT,77,0)</f>
        <v>0</v>
      </c>
      <c r="HV233" s="275">
        <f>VLOOKUP(C233,FPT!B:HT,77,0)</f>
        <v>0</v>
      </c>
      <c r="HW233" t="str">
        <f t="shared" si="413"/>
        <v/>
      </c>
      <c r="HX233" s="274">
        <f>VLOOKUP(C233,MOVI!C:CB,78,0)</f>
        <v>0</v>
      </c>
      <c r="HY233" s="261">
        <f>VLOOKUP(C233,FPT!$B:$CA,78,0)</f>
        <v>0</v>
      </c>
      <c r="HZ233" t="str">
        <f t="shared" si="414"/>
        <v/>
      </c>
      <c r="IA233" s="275">
        <f>VLOOKUP(C233,MOVI!C:CD,79,0)</f>
        <v>0</v>
      </c>
      <c r="IB233" s="275">
        <f>VLOOKUP(C233,FPT!B:HZ,79,0)</f>
        <v>0</v>
      </c>
      <c r="IC233" t="str">
        <f t="shared" si="415"/>
        <v/>
      </c>
      <c r="ID233" s="275">
        <f>VLOOKUP(C233,MOVI!C:CD,80,0)</f>
        <v>0</v>
      </c>
      <c r="IE233" s="275">
        <f>VLOOKUP(C233,FPT!B:IC,80,0)</f>
        <v>0</v>
      </c>
      <c r="IF233" t="str">
        <f t="shared" si="416"/>
        <v/>
      </c>
      <c r="IG233" s="275">
        <f>VLOOKUP(C233,MOVI!C:DT,81,0)</f>
        <v>0</v>
      </c>
      <c r="IH233" s="275">
        <f>VLOOKUP(C233,FPT!B:IF,81,0)</f>
        <v>0</v>
      </c>
      <c r="II233" t="str">
        <f t="shared" si="417"/>
        <v/>
      </c>
      <c r="IJ233" s="275">
        <f>VLOOKUP(C233,MOVI!C:DT,82,0)</f>
        <v>0</v>
      </c>
      <c r="IK233" s="275">
        <f>VLOOKUP(C233,FPT!B:II,82,0)</f>
        <v>0</v>
      </c>
      <c r="IL233" t="str">
        <f t="shared" si="418"/>
        <v/>
      </c>
      <c r="IM233" s="275">
        <f>ROUND(VLOOKUP(C233,MOVI!C:DT,83,0),0)</f>
        <v>98269</v>
      </c>
      <c r="IN233" s="275">
        <f>ROUND(VLOOKUP(C233,FPT!B:IL,83,0),0)</f>
        <v>98269</v>
      </c>
      <c r="IO233" t="str">
        <f t="shared" si="419"/>
        <v/>
      </c>
      <c r="IP233" s="275">
        <f>ROUND(VLOOKUP(C233,MOVI!C:DT,84,0),0)</f>
        <v>725577</v>
      </c>
      <c r="IQ233" s="275">
        <f>ROUND(VLOOKUP(C233,FPT!B:IO,84,0),0)</f>
        <v>725577</v>
      </c>
      <c r="IR233" t="str">
        <f t="shared" si="420"/>
        <v/>
      </c>
      <c r="IS233" s="275">
        <f>ROUND(VLOOKUP(C233,MOVI!C:DT,85,0),0)</f>
        <v>0</v>
      </c>
      <c r="IT233" s="275">
        <f>ROUND(VLOOKUP(C233,FPT!B:IR,85,0),0)</f>
        <v>0</v>
      </c>
      <c r="IU233" t="str">
        <f t="shared" si="421"/>
        <v/>
      </c>
      <c r="IV233" s="275">
        <f>VLOOKUP(C233,MOVI!C:DT,86,0)</f>
        <v>0</v>
      </c>
      <c r="IW233" s="275">
        <f>VLOOKUP(C233,FPT!B:IU,86,0)</f>
        <v>0</v>
      </c>
      <c r="IX233" t="str">
        <f t="shared" si="422"/>
        <v/>
      </c>
      <c r="IY233" s="275">
        <f>ROUND(VLOOKUP(C233,MOVI!C:DT,87,0),0)</f>
        <v>0</v>
      </c>
      <c r="IZ233" s="275">
        <f>ROUND(VLOOKUP(C233,FPT!B:IX,87,0),0)</f>
        <v>0</v>
      </c>
      <c r="JA233" t="str">
        <f t="shared" si="423"/>
        <v/>
      </c>
      <c r="JB233" s="275">
        <f>VLOOKUP(C233,MOVI!C:DT,88,0)</f>
        <v>0</v>
      </c>
      <c r="JC233" s="275">
        <f>VLOOKUP(C233,FPT!B:JA,88,0)</f>
        <v>0</v>
      </c>
      <c r="JD233" t="str">
        <f t="shared" si="424"/>
        <v/>
      </c>
      <c r="JE233" s="275">
        <f>VLOOKUP(C233,MOVI!C:DT,89,0)</f>
        <v>0</v>
      </c>
      <c r="JF233" s="275">
        <f>VLOOKUP(C233,FPT!B:JD,89,0)</f>
        <v>0</v>
      </c>
      <c r="JG233" t="str">
        <f t="shared" si="425"/>
        <v/>
      </c>
      <c r="JH233" s="275">
        <f>VLOOKUP(C233,MOVI!C:DT,90,0)</f>
        <v>0</v>
      </c>
      <c r="JI233" s="275">
        <f>VLOOKUP(C233,FPT!B:JG,90,0)</f>
        <v>0</v>
      </c>
      <c r="JJ233" t="str">
        <f t="shared" si="426"/>
        <v/>
      </c>
      <c r="JK233" s="275">
        <f>VLOOKUP(C233,MOVI!C:DT,91,0)</f>
        <v>0</v>
      </c>
      <c r="JL233" s="275">
        <f>VLOOKUP(C233,FPT!B:JJ,91,0)</f>
        <v>0</v>
      </c>
      <c r="JM233" t="str">
        <f t="shared" si="427"/>
        <v/>
      </c>
      <c r="JN233" s="275">
        <f>VLOOKUP(C233,MOVI!C:DT,92,0)</f>
        <v>0</v>
      </c>
      <c r="JO233" s="275">
        <f>VLOOKUP(C233,FPT!B:JM,92,0)</f>
        <v>0</v>
      </c>
      <c r="JP233" t="str">
        <f t="shared" si="428"/>
        <v/>
      </c>
      <c r="JQ233" s="275">
        <f>VLOOKUP(C233,MOVI!C:DT,93,0)</f>
        <v>0</v>
      </c>
      <c r="JR233" s="275">
        <f>VLOOKUP(C233,FPT!B:JP,93,0)</f>
        <v>0</v>
      </c>
      <c r="JS233" t="str">
        <f t="shared" si="429"/>
        <v/>
      </c>
      <c r="JT233" s="275">
        <f>VLOOKUP(C233,MOVI!C:DT,94,0)</f>
        <v>0</v>
      </c>
      <c r="JU233" s="275">
        <f>VLOOKUP(C233,FPT!B:JS,94,0)</f>
        <v>0</v>
      </c>
      <c r="JV233" t="str">
        <f t="shared" si="430"/>
        <v/>
      </c>
      <c r="JW233" s="275">
        <f>VLOOKUP(C233,MOVI!C:DT,95,0)</f>
        <v>823846</v>
      </c>
      <c r="JX233" s="275">
        <f>VLOOKUP(C233,FPT!B:JV,95,0)</f>
        <v>823846</v>
      </c>
      <c r="JY233" t="str">
        <f t="shared" si="431"/>
        <v/>
      </c>
      <c r="JZ233" s="275">
        <f>VLOOKUP(C233,MOVI!C:DT,96,0)</f>
        <v>0</v>
      </c>
      <c r="KA233" s="275">
        <f>VLOOKUP(C233,FPT!B:JY,96,0)</f>
        <v>0</v>
      </c>
      <c r="KB233" t="str">
        <f t="shared" si="432"/>
        <v/>
      </c>
      <c r="KC233" s="275">
        <f>VLOOKUP(C233,MOVI!C:DT,97,0)</f>
        <v>823846</v>
      </c>
      <c r="KD233" s="275">
        <f>VLOOKUP(C233,FPT!B:KB,97,0)</f>
        <v>823846</v>
      </c>
      <c r="KE233" t="str">
        <f t="shared" si="433"/>
        <v/>
      </c>
      <c r="KF233" s="275">
        <f>VLOOKUP(C233,MOVI!C:DT,98,0)</f>
        <v>0</v>
      </c>
      <c r="KG233" s="275">
        <f>VLOOKUP(C233,FPT!B:KE,98,0)</f>
        <v>0</v>
      </c>
      <c r="KH233" t="str">
        <f t="shared" si="434"/>
        <v/>
      </c>
      <c r="KI233" s="275">
        <f>VLOOKUP(C233,MOVI!C:DT,99,0)</f>
        <v>0</v>
      </c>
      <c r="KJ233" s="275">
        <f>VLOOKUP(C233,FPT!B:KH,99,0)</f>
        <v>0</v>
      </c>
      <c r="KK233" t="str">
        <f t="shared" si="435"/>
        <v/>
      </c>
      <c r="KL233" s="275">
        <f>VLOOKUP(C233,MOVI!C:DT,100,0)</f>
        <v>0</v>
      </c>
      <c r="KM233" s="275">
        <f>VLOOKUP(C233,FPT!B:KK,100,0)</f>
        <v>0</v>
      </c>
      <c r="KN233" t="str">
        <f t="shared" si="436"/>
        <v/>
      </c>
      <c r="KO233" s="275">
        <f>VLOOKUP(C233,MOVI!C:DT,101,0)</f>
        <v>0</v>
      </c>
      <c r="KP233" s="275">
        <f>VLOOKUP(C233,FPT!B:KN,101,0)</f>
        <v>0</v>
      </c>
      <c r="KQ233" t="str">
        <f t="shared" si="437"/>
        <v/>
      </c>
      <c r="KR233" s="275">
        <f>VLOOKUP(C233,MOVI!C:DT,102,0)</f>
        <v>0</v>
      </c>
      <c r="KS233" s="275">
        <f>VLOOKUP(C233,FPT!B:KQ,102,0)</f>
        <v>0</v>
      </c>
      <c r="KT233" t="str">
        <f t="shared" si="438"/>
        <v/>
      </c>
      <c r="KU233" s="275">
        <f>VLOOKUP(C233,MOVI!C:DT,103,0)</f>
        <v>0</v>
      </c>
      <c r="KV233" s="275">
        <f>VLOOKUP(C233,FPT!B:KT,103,0)</f>
        <v>0</v>
      </c>
      <c r="KW233" t="str">
        <f t="shared" si="439"/>
        <v/>
      </c>
      <c r="KX233" s="275">
        <f>VLOOKUP(C233,MOVI!C:DT,104,0)</f>
        <v>0</v>
      </c>
      <c r="KY233" s="275">
        <f>VLOOKUP(C233,FPT!B:KW,104,0)</f>
        <v>0</v>
      </c>
      <c r="KZ233" t="str">
        <f t="shared" si="440"/>
        <v/>
      </c>
      <c r="LA233" s="275">
        <f>VLOOKUP(C233,MOVI!C:DT,105,0)</f>
        <v>0</v>
      </c>
      <c r="LB233" s="275">
        <f>VLOOKUP(C233,FPT!B:KZ,105,0)</f>
        <v>0</v>
      </c>
      <c r="LC233" t="str">
        <f t="shared" si="441"/>
        <v/>
      </c>
      <c r="LD233" s="275">
        <f>VLOOKUP(C233,MOVI!C:DT,106,0)</f>
        <v>823846</v>
      </c>
      <c r="LE233" s="275">
        <f>VLOOKUP(C233,FPT!B:LC,106,0)</f>
        <v>823846</v>
      </c>
      <c r="LF233" t="str">
        <f t="shared" si="442"/>
        <v/>
      </c>
      <c r="LG233" s="273">
        <f>VLOOKUP(C233,MOVI!C:DT,107,0)</f>
        <v>0</v>
      </c>
      <c r="LH233" s="273">
        <f>VLOOKUP(C233,FPT!B:LF,107,0)</f>
        <v>0</v>
      </c>
      <c r="LI233" t="str">
        <f t="shared" si="443"/>
        <v/>
      </c>
      <c r="LJ233" t="str">
        <f>VLOOKUP(C233,MOVI!C:DV,108,0)</f>
        <v>MoviSouthSales</v>
      </c>
      <c r="LK233" s="252" t="str">
        <f>VLOOKUP(C233,FPT!B:LI,108,0)</f>
        <v>MoviSouthSales</v>
      </c>
      <c r="LL233" t="str">
        <f t="shared" si="444"/>
        <v/>
      </c>
      <c r="LM233" s="275">
        <f>ROUND(VLOOKUP(C233,MOVI!C:DV,109,0),0)</f>
        <v>416667</v>
      </c>
      <c r="LN233" s="275">
        <f>ROUND(VLOOKUP(C233,FPT!B:LL,109,0),0)</f>
        <v>416667</v>
      </c>
      <c r="LO233" t="str">
        <f t="shared" si="445"/>
        <v/>
      </c>
      <c r="LP233" t="str">
        <f>VLOOKUP(C233,MOVI!C:DV,110,0)</f>
        <v>HO</v>
      </c>
      <c r="LQ233" s="247" t="str">
        <f>VLOOKUP(C233,FPT!B:LO,110,0)</f>
        <v>HO</v>
      </c>
      <c r="LR233" t="str">
        <f t="shared" si="446"/>
        <v/>
      </c>
      <c r="LS233">
        <f>MOVI!DI228</f>
        <v>1</v>
      </c>
      <c r="LV233">
        <f>MOVI!DJ228</f>
        <v>0</v>
      </c>
      <c r="LW233">
        <f>MOVI!DK228</f>
        <v>4</v>
      </c>
      <c r="LX233">
        <f>MOVI!DL228</f>
        <v>0</v>
      </c>
      <c r="LY233">
        <f>MOVI!DM228</f>
        <v>0</v>
      </c>
      <c r="LZ233">
        <f>MOVI!DN228</f>
        <v>0</v>
      </c>
      <c r="MA233">
        <f>MOVI!DO228</f>
        <v>0</v>
      </c>
      <c r="MB233" t="str">
        <f>MOVI!DP228</f>
        <v>HO</v>
      </c>
      <c r="MC233">
        <f>MOVI!DQ228</f>
        <v>0</v>
      </c>
      <c r="MD233">
        <f>MOVI!DR228</f>
        <v>0</v>
      </c>
      <c r="ME233" t="str">
        <f>VLOOKUP(C233,MOVI!C:DV,121,0)</f>
        <v>Group 1</v>
      </c>
      <c r="MF233" s="252" t="str">
        <f>VLOOKUP(C233,FPT!B:MD,111,0)</f>
        <v>Group 1</v>
      </c>
      <c r="MG233" t="str">
        <f t="shared" si="339"/>
        <v/>
      </c>
      <c r="MH233" t="str">
        <f>VLOOKUP(C233,MOVI!C:DT,122,0)</f>
        <v>MoviSouthGroup 1</v>
      </c>
      <c r="MI233" s="252" t="str">
        <f>VLOOKUP(C233,FPT!B:DS,112,0)</f>
        <v>MoviSouthGroup 1</v>
      </c>
      <c r="MJ233" t="str">
        <f t="shared" si="447"/>
        <v/>
      </c>
    </row>
    <row r="234" spans="1:348" x14ac:dyDescent="0.25">
      <c r="A234">
        <v>226</v>
      </c>
      <c r="B234" s="48">
        <v>6269</v>
      </c>
      <c r="C234" s="271" t="s">
        <v>1161</v>
      </c>
      <c r="D234" t="str">
        <f>VLOOKUP(C234,MOVI!C:D,2,0)</f>
        <v>Nguyễn Thảo Linh</v>
      </c>
      <c r="E234" t="str">
        <f>VLOOKUP(C234,FPT!B:C,2,0)</f>
        <v>Nguyễn Thảo Linh</v>
      </c>
      <c r="F234" t="str">
        <f t="shared" si="340"/>
        <v/>
      </c>
      <c r="G234" t="str">
        <f>VLOOKUP(C234,MOVI!C:E,3,0)</f>
        <v>Sales</v>
      </c>
      <c r="H234" t="str">
        <f>VLOOKUP(C234,FPT!B:F,3,0)</f>
        <v>Sales</v>
      </c>
      <c r="I234" t="str">
        <f t="shared" si="341"/>
        <v/>
      </c>
      <c r="J234" t="str">
        <f>VLOOKUP(C234,MOVI!C:H,4,0)</f>
        <v>Telesales</v>
      </c>
      <c r="K234" t="str">
        <f>VLOOKUP(C234,FPT!B:I,4,0)</f>
        <v>Telesales</v>
      </c>
      <c r="L234" t="str">
        <f t="shared" si="342"/>
        <v/>
      </c>
      <c r="M234" t="str">
        <f>VLOOKUP(C234,MOVI!C:DT,5,0)</f>
        <v>Associate</v>
      </c>
      <c r="N234" t="str">
        <f>VLOOKUP(C234,FPT!B:L,5,0)</f>
        <v>Associate</v>
      </c>
      <c r="O234" t="str">
        <f t="shared" si="343"/>
        <v/>
      </c>
      <c r="P234" t="str">
        <f>VLOOKUP(C234,MOVI!C:DT,6,0)</f>
        <v>Telesales</v>
      </c>
      <c r="Q234" t="str">
        <f>VLOOKUP(C234,FPT!B:O,6,0)</f>
        <v>Telesales</v>
      </c>
      <c r="R234" t="str">
        <f t="shared" si="344"/>
        <v/>
      </c>
      <c r="S234" t="str">
        <f>VLOOKUP(C234,MOVI!C:DT,7,0)</f>
        <v>South</v>
      </c>
      <c r="T234" t="str">
        <f>VLOOKUP(C234,FPT!B:R,7,0)</f>
        <v>South</v>
      </c>
      <c r="U234" t="str">
        <f t="shared" si="345"/>
        <v/>
      </c>
      <c r="V234" t="str">
        <f>VLOOKUP(C234,MOVI!C:DT,8,0)</f>
        <v>Movi</v>
      </c>
      <c r="W234" t="str">
        <f>VLOOKUP(C234,FPT!B:U,8,0)</f>
        <v>Movi</v>
      </c>
      <c r="X234" t="str">
        <f t="shared" si="346"/>
        <v/>
      </c>
      <c r="Y234" t="str">
        <f>VLOOKUP(C234,MOVI!C:DT,9,0)</f>
        <v>Full-time</v>
      </c>
      <c r="Z234" t="str">
        <f>VLOOKUP(C234,FPT!B:X,9,0)</f>
        <v>Full-time</v>
      </c>
      <c r="AA234" t="str">
        <f t="shared" si="347"/>
        <v/>
      </c>
      <c r="AB234" s="287" t="str">
        <f>VLOOKUP(C234,MOVI!C:DT,10,0)</f>
        <v>Probation</v>
      </c>
      <c r="AC234" t="str">
        <f>VLOOKUP(C234,FPT!B:AA,10,0)</f>
        <v>Permanent</v>
      </c>
      <c r="AD234" t="str">
        <f t="shared" si="348"/>
        <v>Lệch</v>
      </c>
      <c r="AE234" s="247">
        <f>VLOOKUP(C234,MOVI!C:DT,11,0)</f>
        <v>44515</v>
      </c>
      <c r="AF234" s="247">
        <f>VLOOKUP(C234,FPT!B:AD,11,0)</f>
        <v>44515</v>
      </c>
      <c r="AG234" t="str">
        <f t="shared" si="349"/>
        <v/>
      </c>
      <c r="AH234" s="260" t="str">
        <f>VLOOKUP(C234,MOVI!C:DT,12,0)</f>
        <v/>
      </c>
      <c r="AI234" s="260"/>
      <c r="AJ234" t="str">
        <f t="shared" si="449"/>
        <v/>
      </c>
      <c r="AK234">
        <f>VLOOKUP(C234,MOVI!C:DT,13,0)</f>
        <v>0</v>
      </c>
      <c r="AL234" s="247">
        <f>VLOOKUP(C234,FPT!B:AJ,13,0)</f>
        <v>0</v>
      </c>
      <c r="AM234" t="str">
        <f t="shared" si="448"/>
        <v/>
      </c>
      <c r="AN234" s="247">
        <f>VLOOKUP(C234,MOVI!C:DT,14,0)</f>
        <v>0</v>
      </c>
      <c r="AO234" s="247">
        <f>VLOOKUP(C234,FPT!B:AM,14,0)</f>
        <v>0</v>
      </c>
      <c r="AP234" t="str">
        <f t="shared" si="350"/>
        <v/>
      </c>
      <c r="AQ234" t="str">
        <f>VLOOKUP(C234,MOVI!C:DT,15,0)</f>
        <v>JO</v>
      </c>
      <c r="AR234" s="247">
        <f>VLOOKUP(C234,FPT!B:AP,15,0)</f>
        <v>0</v>
      </c>
      <c r="AS234" t="str">
        <f t="shared" si="351"/>
        <v>Lệch</v>
      </c>
      <c r="AT234" s="282">
        <f>VLOOKUP(C234,MOVI!C:DT,16,0)</f>
        <v>0.1</v>
      </c>
      <c r="AU234" s="288" t="str">
        <f>VLOOKUP(C234,FPT!B:AS,16,0)</f>
        <v>10%</v>
      </c>
      <c r="AV234" t="str">
        <f t="shared" si="352"/>
        <v>Lệch</v>
      </c>
      <c r="AW234" t="str">
        <f>VLOOKUP(C234,MOVI!C:DT,17,0)</f>
        <v>L</v>
      </c>
      <c r="AX234" s="247" t="str">
        <f>VLOOKUP(C234,FPT!B:AV,17,0)</f>
        <v>L</v>
      </c>
      <c r="AY234" t="str">
        <f t="shared" si="353"/>
        <v/>
      </c>
      <c r="AZ234">
        <f>VLOOKUP(C234,MOVI!C:DT,18,0)</f>
        <v>0</v>
      </c>
      <c r="BA234" s="247">
        <f>VLOOKUP(C234,FPT!B:AY,18,0)</f>
        <v>0</v>
      </c>
      <c r="BB234" t="str">
        <f t="shared" si="354"/>
        <v/>
      </c>
      <c r="BC234" s="275">
        <f>VLOOKUP(C234,MOVI!C:DT,19,0)</f>
        <v>5000000</v>
      </c>
      <c r="BD234" s="275">
        <f>VLOOKUP(C234,FPT!B:BB,19,0)</f>
        <v>5000000</v>
      </c>
      <c r="BE234" t="str">
        <f t="shared" si="355"/>
        <v/>
      </c>
      <c r="BF234">
        <f>VLOOKUP(C234,MOVI!C:DT,20,0)</f>
        <v>0</v>
      </c>
      <c r="BG234" s="252">
        <f>VLOOKUP(C234,FPT!B:BE,20,0)</f>
        <v>0</v>
      </c>
      <c r="BH234" t="str">
        <f t="shared" si="356"/>
        <v/>
      </c>
      <c r="BI234" s="275">
        <f>VLOOKUP(C234,MOVI!C:DT,21,0)</f>
        <v>5000000</v>
      </c>
      <c r="BJ234" s="275">
        <f>VLOOKUP(C234,FPT!B:BH,21,0)</f>
        <v>5000000</v>
      </c>
      <c r="BK234" t="str">
        <f t="shared" si="357"/>
        <v/>
      </c>
      <c r="BL234" s="275">
        <f>VLOOKUP(C234,MOVI!C:DT,22,0)</f>
        <v>0</v>
      </c>
      <c r="BM234" s="275">
        <f>VLOOKUP(C234,FPT!B:BK,22,0)</f>
        <v>0</v>
      </c>
      <c r="BN234" t="str">
        <f t="shared" si="358"/>
        <v/>
      </c>
      <c r="BO234" s="275">
        <f>VLOOKUP(C234,MOVI!C:DT,23,0)</f>
        <v>0</v>
      </c>
      <c r="BP234" s="275">
        <f>VLOOKUP(C234,FPT!B:BN,23,0)</f>
        <v>0</v>
      </c>
      <c r="BQ234" t="str">
        <f t="shared" si="359"/>
        <v/>
      </c>
      <c r="BR234" s="275">
        <f>VLOOKUP(C234,MOVI!C:DT,24,0)</f>
        <v>0</v>
      </c>
      <c r="BS234" s="275">
        <f>VLOOKUP(C234,FPT!B:BQ,24,0)</f>
        <v>0</v>
      </c>
      <c r="BT234" t="str">
        <f t="shared" si="360"/>
        <v/>
      </c>
      <c r="BU234" s="275">
        <f>VLOOKUP(C234,MOVI!C:DT,25,0)</f>
        <v>0</v>
      </c>
      <c r="BV234" s="275">
        <f>VLOOKUP(C234,FPT!B:BT,25,0)</f>
        <v>0</v>
      </c>
      <c r="BW234" t="str">
        <f t="shared" si="361"/>
        <v/>
      </c>
      <c r="BX234" s="275">
        <f>VLOOKUP(C234,MOVI!C:DT,26,0)</f>
        <v>0</v>
      </c>
      <c r="BY234" s="275">
        <f>VLOOKUP(C234,FPT!B:BW,26,0)</f>
        <v>0</v>
      </c>
      <c r="BZ234" t="str">
        <f t="shared" si="362"/>
        <v/>
      </c>
      <c r="CA234" s="275">
        <f>VLOOKUP(C234,MOVI!C:DT,27,0)</f>
        <v>730000</v>
      </c>
      <c r="CB234" s="275">
        <f>VLOOKUP(C234,FPT!B:BZ,27,0)</f>
        <v>730000</v>
      </c>
      <c r="CC234" t="str">
        <f t="shared" si="363"/>
        <v/>
      </c>
      <c r="CD234" s="275">
        <f>VLOOKUP(C234,MOVI!C:DT,28,0)</f>
        <v>730000</v>
      </c>
      <c r="CE234" s="275">
        <f>VLOOKUP(C234,FPT!B:CC,28,0)</f>
        <v>730000</v>
      </c>
      <c r="CF234" t="str">
        <f t="shared" si="364"/>
        <v/>
      </c>
      <c r="CG234" t="str">
        <f>VLOOKUP(C234,MOVI!C:DT,29,0)</f>
        <v>CN</v>
      </c>
      <c r="CH234" s="252" t="str">
        <f>VLOOKUP(C234,FPT!B:CF,29,0)</f>
        <v>CN</v>
      </c>
      <c r="CI234" t="str">
        <f t="shared" si="365"/>
        <v/>
      </c>
      <c r="CJ234">
        <f>VLOOKUP(C234,MOVI!C:DT,30,0)</f>
        <v>26</v>
      </c>
      <c r="CK234" s="252">
        <f>VLOOKUP(C234,FPT!B:CI,30,0)</f>
        <v>26</v>
      </c>
      <c r="CL234" t="str">
        <f t="shared" si="366"/>
        <v/>
      </c>
      <c r="CM234">
        <f>VLOOKUP(C234,MOVI!C:DT,31,0)</f>
        <v>25.5</v>
      </c>
      <c r="CN234" s="252">
        <f>VLOOKUP(C234,FPT!B:CL,31,0)</f>
        <v>25.5</v>
      </c>
      <c r="CO234" t="str">
        <f t="shared" si="367"/>
        <v/>
      </c>
      <c r="CP234" s="275">
        <f>VLOOKUP(C234,MOVI!C:DT,32,0)</f>
        <v>0</v>
      </c>
      <c r="CQ234" s="275">
        <f>VLOOKUP(C234,FPT!B:CO,32,0)</f>
        <v>0</v>
      </c>
      <c r="CR234" t="str">
        <f t="shared" si="368"/>
        <v/>
      </c>
      <c r="CS234" s="275">
        <f>VLOOKUP(C234,MOVI!C:DT,33,0)</f>
        <v>0</v>
      </c>
      <c r="CT234" s="275">
        <f>VLOOKUP(C234,FPT!B:CR,33,0)</f>
        <v>0</v>
      </c>
      <c r="CU234" t="str">
        <f t="shared" si="369"/>
        <v/>
      </c>
      <c r="CV234" s="275">
        <f>VLOOKUP(C234,MOVI!C:DT,34,0)</f>
        <v>0</v>
      </c>
      <c r="CW234" s="275">
        <f>VLOOKUP(C234,FPT!B:CU,34,0)</f>
        <v>0</v>
      </c>
      <c r="CX234" t="str">
        <f t="shared" si="370"/>
        <v/>
      </c>
      <c r="CY234" s="275">
        <f>VLOOKUP(C234,MOVI!C:DT,35,0)</f>
        <v>25.5</v>
      </c>
      <c r="CZ234" s="275">
        <f>VLOOKUP(C234,FPT!B:CX,35,0)</f>
        <v>25.5</v>
      </c>
      <c r="DA234" t="str">
        <f t="shared" si="371"/>
        <v/>
      </c>
      <c r="DB234" s="275">
        <f>VLOOKUP(C234,MOVI!C:DT,36,0)</f>
        <v>0</v>
      </c>
      <c r="DC234" s="275">
        <f>VLOOKUP(C234,FPT!B:DA,36,0)</f>
        <v>0</v>
      </c>
      <c r="DD234" t="str">
        <f t="shared" si="372"/>
        <v/>
      </c>
      <c r="DE234" s="275">
        <f>VLOOKUP(C234,MOVI!C:DT,37,0)</f>
        <v>12</v>
      </c>
      <c r="DF234" s="275">
        <f>VLOOKUP(C234,FPT!B:DD,37,0)</f>
        <v>12</v>
      </c>
      <c r="DG234" t="str">
        <f t="shared" si="373"/>
        <v/>
      </c>
      <c r="DH234" s="275">
        <f>VLOOKUP(C234,MOVI!C:DT,38,0)</f>
        <v>0</v>
      </c>
      <c r="DI234" s="275">
        <f>VLOOKUP(C234,FPT!B:DG,38,0)</f>
        <v>0</v>
      </c>
      <c r="DJ234" t="str">
        <f t="shared" si="374"/>
        <v/>
      </c>
      <c r="DK234" s="275">
        <f>VLOOKUP(C234,MOVI!C:DT,39,0)</f>
        <v>12</v>
      </c>
      <c r="DL234" s="275">
        <f>VLOOKUP(C234,FPT!B:DJ,39,0)</f>
        <v>12</v>
      </c>
      <c r="DM234" t="str">
        <f t="shared" si="375"/>
        <v/>
      </c>
      <c r="DN234" s="275">
        <f>VLOOKUP(C234,MOVI!C:DT,40,0)</f>
        <v>24</v>
      </c>
      <c r="DO234" s="275">
        <f>VLOOKUP(C234,FPT!B:DM,40,0)</f>
        <v>24</v>
      </c>
      <c r="DP234" t="str">
        <f t="shared" si="376"/>
        <v/>
      </c>
      <c r="DQ234" s="275">
        <f>VLOOKUP(C234,MOVI!C:DT,41,0)</f>
        <v>12</v>
      </c>
      <c r="DR234" s="275">
        <f>VLOOKUP(C234,FPT!B:DP,41,0)</f>
        <v>12</v>
      </c>
      <c r="DS234" t="str">
        <f t="shared" si="377"/>
        <v/>
      </c>
      <c r="DT234" s="275">
        <f>VLOOKUP(C234,MOVI!C:DT,42,0)</f>
        <v>4903846</v>
      </c>
      <c r="DU234" s="275">
        <f>ROUND(VLOOKUP(C234,FPT!B:DS,42,0),0)</f>
        <v>4903846</v>
      </c>
      <c r="DV234" t="str">
        <f t="shared" si="378"/>
        <v/>
      </c>
      <c r="DW234" s="275">
        <f>VLOOKUP(C234,MOVI!C:DT,43,0)</f>
        <v>0</v>
      </c>
      <c r="DX234" s="275">
        <f>VLOOKUP(C234,FPT!B:DV,43,0)</f>
        <v>0</v>
      </c>
      <c r="DY234" t="str">
        <f t="shared" si="379"/>
        <v/>
      </c>
      <c r="DZ234" s="275">
        <f>VLOOKUP(C234,MOVI!C:DT,44,0)</f>
        <v>576923</v>
      </c>
      <c r="EA234" s="275">
        <f>VLOOKUP(C234,FPT!B:DY,44,0)</f>
        <v>576923</v>
      </c>
      <c r="EB234" t="str">
        <f t="shared" si="380"/>
        <v/>
      </c>
      <c r="EC234" s="275">
        <f>VLOOKUP(C234,MOVI!C:DT,45,0)</f>
        <v>5480769</v>
      </c>
      <c r="ED234" s="275">
        <f>ROUND(VLOOKUP(C234,FPT!B:EB,45,0),0)</f>
        <v>5480769</v>
      </c>
      <c r="EE234" t="str">
        <f t="shared" si="381"/>
        <v/>
      </c>
      <c r="EF234" s="275">
        <f>VLOOKUP(C234,MOVI!C:DT,46,0)</f>
        <v>0</v>
      </c>
      <c r="EG234" s="275">
        <f>VLOOKUP(C234,FPT!B:EE,46,0)</f>
        <v>0</v>
      </c>
      <c r="EH234" t="str">
        <f t="shared" si="382"/>
        <v/>
      </c>
      <c r="EI234" s="275">
        <f>VLOOKUP(C234,MOVI!C:DT,47,0)</f>
        <v>0</v>
      </c>
      <c r="EJ234" s="275">
        <f>VLOOKUP(C234,FPT!B:EH,47,0)</f>
        <v>0</v>
      </c>
      <c r="EK234" t="str">
        <f t="shared" si="383"/>
        <v/>
      </c>
      <c r="EL234" s="275">
        <f>VLOOKUP(C234,MOVI!C:DT,48,0)</f>
        <v>0</v>
      </c>
      <c r="EM234" s="275">
        <f>VLOOKUP(C234,FPT!B:EK,48,0)</f>
        <v>0</v>
      </c>
      <c r="EN234" t="str">
        <f t="shared" si="384"/>
        <v/>
      </c>
      <c r="EO234" s="275">
        <f>VLOOKUP(C234,MOVI!C:DT,49,0)</f>
        <v>0</v>
      </c>
      <c r="EP234" s="275">
        <f>VLOOKUP(C234,FPT!B:EN,49,0)</f>
        <v>0</v>
      </c>
      <c r="EQ234" t="str">
        <f t="shared" si="385"/>
        <v/>
      </c>
      <c r="ER234" s="275">
        <f>VLOOKUP(C234,MOVI!C:DT,50,0)</f>
        <v>0</v>
      </c>
      <c r="ES234" s="275">
        <f>VLOOKUP(C234,FPT!B:EQ,50,0)</f>
        <v>0</v>
      </c>
      <c r="ET234" t="str">
        <f t="shared" si="386"/>
        <v/>
      </c>
      <c r="EU234" s="275">
        <f>VLOOKUP(C234,MOVI!C:DT,51,0)</f>
        <v>0</v>
      </c>
      <c r="EV234" s="275">
        <f>VLOOKUP(C234,FPT!B:ET,51,0)</f>
        <v>0</v>
      </c>
      <c r="EW234" t="str">
        <f t="shared" si="387"/>
        <v/>
      </c>
      <c r="EX234" s="275">
        <f>VLOOKUP(C234,MOVI!C:DT,52,0)</f>
        <v>0</v>
      </c>
      <c r="EY234" s="275">
        <f>VLOOKUP(C234,FPT!B:EW,52,0)</f>
        <v>0</v>
      </c>
      <c r="EZ234" t="str">
        <f t="shared" si="388"/>
        <v/>
      </c>
      <c r="FA234" s="275">
        <f>VLOOKUP(C234,MOVI!C:DT,53,0)</f>
        <v>0</v>
      </c>
      <c r="FB234" s="275">
        <f>VLOOKUP(C234,FPT!B:EZ,53,0)</f>
        <v>0</v>
      </c>
      <c r="FC234" t="str">
        <f t="shared" si="389"/>
        <v/>
      </c>
      <c r="FD234" s="275">
        <f>VLOOKUP(C234,MOVI!C:DT,54,0)</f>
        <v>0</v>
      </c>
      <c r="FE234" s="275">
        <f>VLOOKUP(C234,FPT!B:FC,54,0)</f>
        <v>0</v>
      </c>
      <c r="FF234" t="str">
        <f t="shared" si="390"/>
        <v/>
      </c>
      <c r="FG234" s="275">
        <f>VLOOKUP(C234,MOVI!C:DT,55,0)</f>
        <v>715962</v>
      </c>
      <c r="FH234" s="275">
        <f>VLOOKUP(C234,FPT!B:FF,55,0)</f>
        <v>715962</v>
      </c>
      <c r="FI234" t="str">
        <f t="shared" si="391"/>
        <v/>
      </c>
      <c r="FJ234" s="275">
        <f>VLOOKUP(C234,MOVI!C:DT,56,0)</f>
        <v>715962</v>
      </c>
      <c r="FK234" s="275">
        <f>VLOOKUP(C234,FPT!B:FI,56,0)</f>
        <v>715962</v>
      </c>
      <c r="FL234" t="str">
        <f t="shared" si="392"/>
        <v/>
      </c>
      <c r="FM234" s="275">
        <f>VLOOKUP(C234,MOVI!C:DT,57,0)</f>
        <v>10000</v>
      </c>
      <c r="FN234" s="275">
        <f>VLOOKUP(C234,FPT!B:FL,57,0)</f>
        <v>10000</v>
      </c>
      <c r="FO234" t="str">
        <f t="shared" si="393"/>
        <v/>
      </c>
      <c r="FP234" s="275">
        <f>VLOOKUP(C234,MOVI!C:DT,58,0)</f>
        <v>0</v>
      </c>
      <c r="FQ234" s="275">
        <f>VLOOKUP(C234,FPT!B:FO,58,0)</f>
        <v>0</v>
      </c>
      <c r="FR234" t="str">
        <f t="shared" si="394"/>
        <v/>
      </c>
      <c r="FS234" s="275">
        <f>VLOOKUP(C234,MOVI!C:DT,59,0)</f>
        <v>0</v>
      </c>
      <c r="FT234" s="275">
        <f>VLOOKUP(C234,FPT!B:FR,59,0)</f>
        <v>0</v>
      </c>
      <c r="FU234" t="str">
        <f t="shared" si="395"/>
        <v/>
      </c>
      <c r="FV234" s="275">
        <f>VLOOKUP(C234,MOVI!C:DT,60,0)</f>
        <v>0</v>
      </c>
      <c r="FW234" s="275">
        <f>VLOOKUP(C234,FPT!B:FU,60,0)</f>
        <v>0</v>
      </c>
      <c r="FX234" t="str">
        <f t="shared" si="396"/>
        <v/>
      </c>
      <c r="FY234" s="275">
        <f>VLOOKUP(C234,MOVI!C:DT,61,0)</f>
        <v>0</v>
      </c>
      <c r="FZ234" s="275">
        <f>VLOOKUP(C234,FPT!B:FX,61,0)</f>
        <v>0</v>
      </c>
      <c r="GA234" t="str">
        <f t="shared" si="397"/>
        <v/>
      </c>
      <c r="GB234" s="275">
        <f>VLOOKUP(C234,MOVI!C:DT,62,0)</f>
        <v>0</v>
      </c>
      <c r="GC234" s="275">
        <f>VLOOKUP(C234,FPT!B:GA,62,0)</f>
        <v>0</v>
      </c>
      <c r="GD234" t="str">
        <f t="shared" si="398"/>
        <v/>
      </c>
      <c r="GE234" s="275">
        <f>VLOOKUP(C234,MOVI!C:DT,63,0)</f>
        <v>0</v>
      </c>
      <c r="GF234" s="275">
        <f>VLOOKUP(C234,FPT!B:GD,63,0)</f>
        <v>0</v>
      </c>
      <c r="GG234" t="str">
        <f t="shared" si="399"/>
        <v/>
      </c>
      <c r="GH234" s="275">
        <f>VLOOKUP(C234,MOVI!C:DT,64,0)</f>
        <v>0</v>
      </c>
      <c r="GI234" s="275">
        <f>VLOOKUP(C234,FPT!B:GG,64,0)</f>
        <v>0</v>
      </c>
      <c r="GJ234" t="str">
        <f t="shared" si="400"/>
        <v/>
      </c>
      <c r="GK234" s="275">
        <f>VLOOKUP(C234,MOVI!C:DT,65,0)</f>
        <v>0</v>
      </c>
      <c r="GL234" s="275">
        <f>VLOOKUP(C234,FPT!B:GJ,65,0)</f>
        <v>0</v>
      </c>
      <c r="GM234" t="str">
        <f t="shared" si="401"/>
        <v/>
      </c>
      <c r="GN234" s="275">
        <f>VLOOKUP(C234,MOVI!C:DT,66,0)</f>
        <v>0</v>
      </c>
      <c r="GO234" s="275">
        <f>VLOOKUP(C234,FPT!B:GM,66,0)</f>
        <v>0</v>
      </c>
      <c r="GP234" t="str">
        <f t="shared" si="402"/>
        <v/>
      </c>
      <c r="GQ234" s="275">
        <f>VLOOKUP(C234,MOVI!C:DT,67,0)</f>
        <v>0</v>
      </c>
      <c r="GR234" s="275">
        <f>VLOOKUP(C234,FPT!B:GP,67,0)</f>
        <v>0</v>
      </c>
      <c r="GS234" t="str">
        <f t="shared" si="403"/>
        <v/>
      </c>
      <c r="GT234" s="275">
        <f>VLOOKUP(C234,MOVI!C:DT,68,0)</f>
        <v>0</v>
      </c>
      <c r="GU234" s="275">
        <f>VLOOKUP(C234,FPT!B:GS,68,0)</f>
        <v>0</v>
      </c>
      <c r="GV234" t="str">
        <f t="shared" si="404"/>
        <v/>
      </c>
      <c r="GW234" s="275">
        <f>VLOOKUP(C234,MOVI!C:DT,69,0)</f>
        <v>0</v>
      </c>
      <c r="GX234" s="275">
        <f>VLOOKUP(C234,FPT!B:GV,69,0)</f>
        <v>0</v>
      </c>
      <c r="GY234" t="str">
        <f t="shared" si="405"/>
        <v/>
      </c>
      <c r="GZ234" s="275">
        <f>VLOOKUP(C234,MOVI!C:DT,70,0)</f>
        <v>10000</v>
      </c>
      <c r="HA234" s="275">
        <f>VLOOKUP(C234,FPT!B:GY,70,0)</f>
        <v>10000</v>
      </c>
      <c r="HB234" t="str">
        <f t="shared" si="406"/>
        <v/>
      </c>
      <c r="HC234" s="275">
        <f>VLOOKUP(C234,MOVI!C:DT,71,0)</f>
        <v>6206731</v>
      </c>
      <c r="HD234" s="275">
        <f>ROUND(VLOOKUP(C234,FPT!B:HB,71,0),0)</f>
        <v>6206731</v>
      </c>
      <c r="HE234" t="str">
        <f t="shared" si="407"/>
        <v/>
      </c>
      <c r="HF234" s="275">
        <f>ROUND(VLOOKUP(C234,MOVI!C:DT,72,0),0)</f>
        <v>288462</v>
      </c>
      <c r="HG234" s="275">
        <f>ROUND(VLOOKUP(C234,FPT!B:HE,72,0),0)</f>
        <v>288462</v>
      </c>
      <c r="HH234" t="str">
        <f t="shared" si="408"/>
        <v/>
      </c>
      <c r="HI234" s="275">
        <f>VLOOKUP(C234,MOVI!C:DT,73,0)</f>
        <v>0</v>
      </c>
      <c r="HJ234" s="275">
        <f>VLOOKUP(C234,FPT!B:HH,73,0)</f>
        <v>0</v>
      </c>
      <c r="HK234" t="str">
        <f t="shared" si="409"/>
        <v/>
      </c>
      <c r="HL234" s="275">
        <f>VLOOKUP(C234,MOVI!C:DT,74,0)</f>
        <v>715962</v>
      </c>
      <c r="HM234" s="275">
        <f>VLOOKUP(C234,FPT!B:HK,74,0)</f>
        <v>715962</v>
      </c>
      <c r="HN234" t="str">
        <f t="shared" si="410"/>
        <v/>
      </c>
      <c r="HO234" s="275">
        <f>VLOOKUP(C234,MOVI!C:DT,75,0)</f>
        <v>0</v>
      </c>
      <c r="HP234" s="275">
        <f>VLOOKUP(C234,FPT!B:HN,75,0)</f>
        <v>0</v>
      </c>
      <c r="HQ234" t="str">
        <f t="shared" si="411"/>
        <v/>
      </c>
      <c r="HR234" s="275">
        <f>VLOOKUP(C234,MOVI!C:DT,76,0)</f>
        <v>0</v>
      </c>
      <c r="HS234" s="275">
        <f>VLOOKUP(C234,FPT!B:HQ,76,0)</f>
        <v>0</v>
      </c>
      <c r="HT234" t="str">
        <f t="shared" si="412"/>
        <v/>
      </c>
      <c r="HU234" s="275">
        <f>VLOOKUP(C234,MOVI!C:DT,77,0)</f>
        <v>0</v>
      </c>
      <c r="HV234" s="275">
        <f>VLOOKUP(C234,FPT!B:HT,77,0)</f>
        <v>0</v>
      </c>
      <c r="HW234" t="str">
        <f t="shared" si="413"/>
        <v/>
      </c>
      <c r="HX234" s="274">
        <f>VLOOKUP(C234,MOVI!C:CB,78,0)</f>
        <v>0</v>
      </c>
      <c r="HY234" s="261">
        <f>VLOOKUP(C234,FPT!$B:$CA,78,0)</f>
        <v>0</v>
      </c>
      <c r="HZ234" t="str">
        <f t="shared" si="414"/>
        <v/>
      </c>
      <c r="IA234" s="275">
        <f>VLOOKUP(C234,MOVI!C:CD,79,0)</f>
        <v>0</v>
      </c>
      <c r="IB234" s="275">
        <f>VLOOKUP(C234,FPT!B:HZ,79,0)</f>
        <v>0</v>
      </c>
      <c r="IC234" t="str">
        <f t="shared" si="415"/>
        <v/>
      </c>
      <c r="ID234" s="275">
        <f>VLOOKUP(C234,MOVI!C:CD,80,0)</f>
        <v>0</v>
      </c>
      <c r="IE234" s="275">
        <f>VLOOKUP(C234,FPT!B:IC,80,0)</f>
        <v>0</v>
      </c>
      <c r="IF234" t="str">
        <f t="shared" si="416"/>
        <v/>
      </c>
      <c r="IG234" s="275">
        <f>VLOOKUP(C234,MOVI!C:DT,81,0)</f>
        <v>0</v>
      </c>
      <c r="IH234" s="275">
        <f>VLOOKUP(C234,FPT!B:IF,81,0)</f>
        <v>0</v>
      </c>
      <c r="II234" t="str">
        <f t="shared" si="417"/>
        <v/>
      </c>
      <c r="IJ234" s="275">
        <f>VLOOKUP(C234,MOVI!C:DT,82,0)</f>
        <v>0</v>
      </c>
      <c r="IK234" s="275">
        <f>VLOOKUP(C234,FPT!B:II,82,0)</f>
        <v>0</v>
      </c>
      <c r="IL234" t="str">
        <f t="shared" si="418"/>
        <v/>
      </c>
      <c r="IM234" s="275">
        <f>ROUND(VLOOKUP(C234,MOVI!C:DT,83,0),0)</f>
        <v>1004424</v>
      </c>
      <c r="IN234" s="275">
        <f>ROUND(VLOOKUP(C234,FPT!B:IL,83,0),0)</f>
        <v>1004424</v>
      </c>
      <c r="IO234" t="str">
        <f t="shared" si="419"/>
        <v/>
      </c>
      <c r="IP234" s="275">
        <f>ROUND(VLOOKUP(C234,MOVI!C:DT,84,0),0)</f>
        <v>5202307</v>
      </c>
      <c r="IQ234" s="275">
        <f>ROUND(VLOOKUP(C234,FPT!B:IO,84,0),0)</f>
        <v>5202308</v>
      </c>
      <c r="IR234" t="str">
        <f t="shared" si="420"/>
        <v>Lệch</v>
      </c>
      <c r="IS234" s="275">
        <f>ROUND(VLOOKUP(C234,MOVI!C:DT,85,0),0)</f>
        <v>620673</v>
      </c>
      <c r="IT234" s="275">
        <f>ROUND(VLOOKUP(C234,FPT!B:IR,85,0),0)</f>
        <v>620673</v>
      </c>
      <c r="IU234" t="str">
        <f t="shared" si="421"/>
        <v/>
      </c>
      <c r="IV234" s="275">
        <f>VLOOKUP(C234,MOVI!C:DT,86,0)</f>
        <v>0</v>
      </c>
      <c r="IW234" s="275">
        <f>VLOOKUP(C234,FPT!B:IU,86,0)</f>
        <v>0</v>
      </c>
      <c r="IX234" t="str">
        <f t="shared" si="422"/>
        <v/>
      </c>
      <c r="IY234" s="275">
        <f>ROUND(VLOOKUP(C234,MOVI!C:DT,87,0),0)</f>
        <v>620673</v>
      </c>
      <c r="IZ234" s="275">
        <f>ROUND(VLOOKUP(C234,FPT!B:IX,87,0),0)</f>
        <v>620673</v>
      </c>
      <c r="JA234" t="str">
        <f t="shared" si="423"/>
        <v/>
      </c>
      <c r="JB234" s="275">
        <f>VLOOKUP(C234,MOVI!C:DT,88,0)</f>
        <v>0</v>
      </c>
      <c r="JC234" s="275">
        <f>VLOOKUP(C234,FPT!B:JA,88,0)</f>
        <v>0</v>
      </c>
      <c r="JD234" t="str">
        <f t="shared" si="424"/>
        <v/>
      </c>
      <c r="JE234" s="275">
        <f>VLOOKUP(C234,MOVI!C:DT,89,0)</f>
        <v>0</v>
      </c>
      <c r="JF234" s="275">
        <f>VLOOKUP(C234,FPT!B:JD,89,0)</f>
        <v>0</v>
      </c>
      <c r="JG234" t="str">
        <f t="shared" si="425"/>
        <v/>
      </c>
      <c r="JH234" s="275">
        <f>VLOOKUP(C234,MOVI!C:DT,90,0)</f>
        <v>0</v>
      </c>
      <c r="JI234" s="275">
        <f>VLOOKUP(C234,FPT!B:JG,90,0)</f>
        <v>0</v>
      </c>
      <c r="JJ234" t="str">
        <f t="shared" si="426"/>
        <v/>
      </c>
      <c r="JK234" s="275">
        <f>VLOOKUP(C234,MOVI!C:DT,91,0)</f>
        <v>0</v>
      </c>
      <c r="JL234" s="275">
        <f>VLOOKUP(C234,FPT!B:JJ,91,0)</f>
        <v>0</v>
      </c>
      <c r="JM234" t="str">
        <f t="shared" si="427"/>
        <v/>
      </c>
      <c r="JN234" s="275">
        <f>VLOOKUP(C234,MOVI!C:DT,92,0)</f>
        <v>0</v>
      </c>
      <c r="JO234" s="275">
        <f>VLOOKUP(C234,FPT!B:JM,92,0)</f>
        <v>0</v>
      </c>
      <c r="JP234" t="str">
        <f t="shared" si="428"/>
        <v/>
      </c>
      <c r="JQ234" s="275">
        <f>VLOOKUP(C234,MOVI!C:DT,93,0)</f>
        <v>0</v>
      </c>
      <c r="JR234" s="275">
        <f>VLOOKUP(C234,FPT!B:JP,93,0)</f>
        <v>0</v>
      </c>
      <c r="JS234" t="str">
        <f t="shared" si="429"/>
        <v/>
      </c>
      <c r="JT234" s="275">
        <f>VLOOKUP(C234,MOVI!C:DT,94,0)</f>
        <v>0</v>
      </c>
      <c r="JU234" s="275">
        <f>VLOOKUP(C234,FPT!B:JS,94,0)</f>
        <v>0</v>
      </c>
      <c r="JV234" t="str">
        <f t="shared" si="430"/>
        <v/>
      </c>
      <c r="JW234" s="275">
        <f>VLOOKUP(C234,MOVI!C:DT,95,0)</f>
        <v>5586058</v>
      </c>
      <c r="JX234" s="275">
        <f>VLOOKUP(C234,FPT!B:JV,95,0)</f>
        <v>5586058</v>
      </c>
      <c r="JY234" t="str">
        <f t="shared" si="431"/>
        <v/>
      </c>
      <c r="JZ234" s="275">
        <f>VLOOKUP(C234,MOVI!C:DT,96,0)</f>
        <v>0</v>
      </c>
      <c r="KA234" s="275">
        <f>VLOOKUP(C234,FPT!B:JY,96,0)</f>
        <v>0</v>
      </c>
      <c r="KB234" t="str">
        <f t="shared" si="432"/>
        <v/>
      </c>
      <c r="KC234" s="275">
        <f>VLOOKUP(C234,MOVI!C:DT,97,0)</f>
        <v>5586058</v>
      </c>
      <c r="KD234" s="275">
        <f>VLOOKUP(C234,FPT!B:KB,97,0)</f>
        <v>5586058</v>
      </c>
      <c r="KE234" t="str">
        <f t="shared" si="433"/>
        <v/>
      </c>
      <c r="KF234" s="275">
        <f>VLOOKUP(C234,MOVI!C:DT,98,0)</f>
        <v>0</v>
      </c>
      <c r="KG234" s="275">
        <f>VLOOKUP(C234,FPT!B:KE,98,0)</f>
        <v>0</v>
      </c>
      <c r="KH234" t="str">
        <f t="shared" si="434"/>
        <v/>
      </c>
      <c r="KI234" s="275">
        <f>VLOOKUP(C234,MOVI!C:DT,99,0)</f>
        <v>0</v>
      </c>
      <c r="KJ234" s="275">
        <f>VLOOKUP(C234,FPT!B:KH,99,0)</f>
        <v>0</v>
      </c>
      <c r="KK234" t="str">
        <f t="shared" si="435"/>
        <v/>
      </c>
      <c r="KL234" s="275">
        <f>VLOOKUP(C234,MOVI!C:DT,100,0)</f>
        <v>0</v>
      </c>
      <c r="KM234" s="275">
        <f>VLOOKUP(C234,FPT!B:KK,100,0)</f>
        <v>0</v>
      </c>
      <c r="KN234" t="str">
        <f t="shared" si="436"/>
        <v/>
      </c>
      <c r="KO234" s="275">
        <f>VLOOKUP(C234,MOVI!C:DT,101,0)</f>
        <v>0</v>
      </c>
      <c r="KP234" s="275">
        <f>VLOOKUP(C234,FPT!B:KN,101,0)</f>
        <v>0</v>
      </c>
      <c r="KQ234" t="str">
        <f t="shared" si="437"/>
        <v/>
      </c>
      <c r="KR234" s="275">
        <f>VLOOKUP(C234,MOVI!C:DT,102,0)</f>
        <v>0</v>
      </c>
      <c r="KS234" s="275">
        <f>VLOOKUP(C234,FPT!B:KQ,102,0)</f>
        <v>0</v>
      </c>
      <c r="KT234" t="str">
        <f t="shared" si="438"/>
        <v/>
      </c>
      <c r="KU234" s="275">
        <f>VLOOKUP(C234,MOVI!C:DT,103,0)</f>
        <v>0</v>
      </c>
      <c r="KV234" s="275">
        <f>VLOOKUP(C234,FPT!B:KT,103,0)</f>
        <v>0</v>
      </c>
      <c r="KW234" t="str">
        <f t="shared" si="439"/>
        <v/>
      </c>
      <c r="KX234" s="275">
        <f>VLOOKUP(C234,MOVI!C:DT,104,0)</f>
        <v>0</v>
      </c>
      <c r="KY234" s="275">
        <f>VLOOKUP(C234,FPT!B:KW,104,0)</f>
        <v>0</v>
      </c>
      <c r="KZ234" t="str">
        <f t="shared" si="440"/>
        <v/>
      </c>
      <c r="LA234" s="275">
        <f>VLOOKUP(C234,MOVI!C:DT,105,0)</f>
        <v>0</v>
      </c>
      <c r="LB234" s="275">
        <f>VLOOKUP(C234,FPT!B:KZ,105,0)</f>
        <v>0</v>
      </c>
      <c r="LC234" t="str">
        <f t="shared" si="441"/>
        <v/>
      </c>
      <c r="LD234" s="275">
        <f>VLOOKUP(C234,MOVI!C:DT,106,0)</f>
        <v>6206731</v>
      </c>
      <c r="LE234" s="275">
        <f>VLOOKUP(C234,FPT!B:LC,106,0)</f>
        <v>6206731</v>
      </c>
      <c r="LF234" t="str">
        <f t="shared" si="442"/>
        <v/>
      </c>
      <c r="LG234" s="273">
        <f>VLOOKUP(C234,MOVI!C:DT,107,0)</f>
        <v>0</v>
      </c>
      <c r="LH234" s="273">
        <f>VLOOKUP(C234,FPT!B:LF,107,0)</f>
        <v>0</v>
      </c>
      <c r="LI234" t="str">
        <f t="shared" si="443"/>
        <v/>
      </c>
      <c r="LJ234" t="str">
        <f>VLOOKUP(C234,MOVI!C:DV,108,0)</f>
        <v>MoviSouthSales</v>
      </c>
      <c r="LK234" s="252" t="str">
        <f>VLOOKUP(C234,FPT!B:LI,108,0)</f>
        <v>MoviSouthSales</v>
      </c>
      <c r="LL234" t="str">
        <f t="shared" si="444"/>
        <v/>
      </c>
      <c r="LM234" s="275">
        <f>ROUND(VLOOKUP(C234,MOVI!C:DV,109,0),0)</f>
        <v>416667</v>
      </c>
      <c r="LN234" s="275">
        <f>ROUND(VLOOKUP(C234,FPT!B:LL,109,0),0)</f>
        <v>416667</v>
      </c>
      <c r="LO234" t="str">
        <f t="shared" si="445"/>
        <v/>
      </c>
      <c r="LP234" t="str">
        <f>VLOOKUP(C234,MOVI!C:DV,110,0)</f>
        <v>HO</v>
      </c>
      <c r="LQ234" s="247" t="str">
        <f>VLOOKUP(C234,FPT!B:LO,110,0)</f>
        <v>HO</v>
      </c>
      <c r="LR234" t="str">
        <f t="shared" si="446"/>
        <v/>
      </c>
      <c r="LS234">
        <f>MOVI!DI229</f>
        <v>21</v>
      </c>
      <c r="LV234">
        <f>MOVI!DJ229</f>
        <v>0</v>
      </c>
      <c r="LW234">
        <f>MOVI!DK229</f>
        <v>1</v>
      </c>
      <c r="LX234">
        <f>MOVI!DL229</f>
        <v>0</v>
      </c>
      <c r="LY234">
        <f>MOVI!DM229</f>
        <v>0</v>
      </c>
      <c r="LZ234">
        <f>MOVI!DN229</f>
        <v>0</v>
      </c>
      <c r="MA234">
        <f>MOVI!DO229</f>
        <v>0</v>
      </c>
      <c r="MB234" t="str">
        <f>MOVI!DP229</f>
        <v>HO</v>
      </c>
      <c r="MC234">
        <f>MOVI!DQ229</f>
        <v>0</v>
      </c>
      <c r="MD234">
        <f>MOVI!DR229</f>
        <v>0</v>
      </c>
      <c r="ME234" t="str">
        <f>VLOOKUP(C234,MOVI!C:DV,121,0)</f>
        <v>Group 1</v>
      </c>
      <c r="MF234" s="252" t="str">
        <f>VLOOKUP(C234,FPT!B:MD,111,0)</f>
        <v>Group 1</v>
      </c>
      <c r="MG234" t="str">
        <f t="shared" si="339"/>
        <v/>
      </c>
      <c r="MH234" t="str">
        <f>VLOOKUP(C234,MOVI!C:DT,122,0)</f>
        <v>MoviSouthGroup 1</v>
      </c>
      <c r="MI234" s="252" t="str">
        <f>VLOOKUP(C234,FPT!B:DS,112,0)</f>
        <v>MoviSouthGroup 1</v>
      </c>
      <c r="MJ234" t="str">
        <f t="shared" si="447"/>
        <v/>
      </c>
    </row>
    <row r="235" spans="1:348" x14ac:dyDescent="0.25">
      <c r="A235">
        <v>227</v>
      </c>
      <c r="B235" s="48">
        <v>6272</v>
      </c>
      <c r="C235" s="271" t="s">
        <v>1162</v>
      </c>
      <c r="D235" t="str">
        <f>VLOOKUP(C235,MOVI!C:D,2,0)</f>
        <v>Nguyễn Thị Hồng</v>
      </c>
      <c r="E235" t="str">
        <f>VLOOKUP(C235,FPT!B:C,2,0)</f>
        <v>Nguyễn Thị Hồng</v>
      </c>
      <c r="F235" t="str">
        <f t="shared" si="340"/>
        <v/>
      </c>
      <c r="G235" t="str">
        <f>VLOOKUP(C235,MOVI!C:E,3,0)</f>
        <v>Sales</v>
      </c>
      <c r="H235" t="str">
        <f>VLOOKUP(C235,FPT!B:F,3,0)</f>
        <v>Sales</v>
      </c>
      <c r="I235" t="str">
        <f t="shared" si="341"/>
        <v/>
      </c>
      <c r="J235" t="str">
        <f>VLOOKUP(C235,MOVI!C:H,4,0)</f>
        <v>Telesales</v>
      </c>
      <c r="K235" t="str">
        <f>VLOOKUP(C235,FPT!B:I,4,0)</f>
        <v>Telesales</v>
      </c>
      <c r="L235" t="str">
        <f t="shared" si="342"/>
        <v/>
      </c>
      <c r="M235" t="str">
        <f>VLOOKUP(C235,MOVI!C:DT,5,0)</f>
        <v>Associate</v>
      </c>
      <c r="N235" t="str">
        <f>VLOOKUP(C235,FPT!B:L,5,0)</f>
        <v>Associate</v>
      </c>
      <c r="O235" t="str">
        <f t="shared" si="343"/>
        <v/>
      </c>
      <c r="P235" t="str">
        <f>VLOOKUP(C235,MOVI!C:DT,6,0)</f>
        <v>Telesales</v>
      </c>
      <c r="Q235" t="str">
        <f>VLOOKUP(C235,FPT!B:O,6,0)</f>
        <v>Telesales</v>
      </c>
      <c r="R235" t="str">
        <f t="shared" si="344"/>
        <v/>
      </c>
      <c r="S235" t="str">
        <f>VLOOKUP(C235,MOVI!C:DT,7,0)</f>
        <v>South</v>
      </c>
      <c r="T235" t="str">
        <f>VLOOKUP(C235,FPT!B:R,7,0)</f>
        <v>South</v>
      </c>
      <c r="U235" t="str">
        <f t="shared" si="345"/>
        <v/>
      </c>
      <c r="V235" t="str">
        <f>VLOOKUP(C235,MOVI!C:DT,8,0)</f>
        <v>Movi</v>
      </c>
      <c r="W235" t="str">
        <f>VLOOKUP(C235,FPT!B:U,8,0)</f>
        <v>Movi</v>
      </c>
      <c r="X235" t="str">
        <f t="shared" si="346"/>
        <v/>
      </c>
      <c r="Y235" t="str">
        <f>VLOOKUP(C235,MOVI!C:DT,9,0)</f>
        <v>Full-time</v>
      </c>
      <c r="Z235" t="str">
        <f>VLOOKUP(C235,FPT!B:X,9,0)</f>
        <v>Full-time</v>
      </c>
      <c r="AA235" t="str">
        <f t="shared" si="347"/>
        <v/>
      </c>
      <c r="AB235" t="str">
        <f>VLOOKUP(C235,MOVI!C:DT,10,0)</f>
        <v>Leaving</v>
      </c>
      <c r="AC235" t="str">
        <f>VLOOKUP(C235,FPT!B:AA,10,0)</f>
        <v>Leaving</v>
      </c>
      <c r="AD235" t="str">
        <f t="shared" si="348"/>
        <v/>
      </c>
      <c r="AE235" s="247">
        <f>VLOOKUP(C235,MOVI!C:DT,11,0)</f>
        <v>44515</v>
      </c>
      <c r="AF235" s="247">
        <f>VLOOKUP(C235,FPT!B:AD,11,0)</f>
        <v>44515</v>
      </c>
      <c r="AG235" t="str">
        <f t="shared" si="349"/>
        <v/>
      </c>
      <c r="AH235" s="260" t="str">
        <f>VLOOKUP(C235,MOVI!C:DT,12,0)</f>
        <v/>
      </c>
      <c r="AI235" s="260"/>
      <c r="AJ235" t="str">
        <f t="shared" si="449"/>
        <v/>
      </c>
      <c r="AK235">
        <f>VLOOKUP(C235,MOVI!C:DT,13,0)</f>
        <v>0</v>
      </c>
      <c r="AL235" s="247">
        <f>VLOOKUP(C235,FPT!B:AJ,13,0)</f>
        <v>0</v>
      </c>
      <c r="AM235" t="str">
        <f t="shared" si="448"/>
        <v/>
      </c>
      <c r="AN235" s="247">
        <f>VLOOKUP(C235,MOVI!C:DT,14,0)</f>
        <v>44532</v>
      </c>
      <c r="AO235" s="247">
        <f>VLOOKUP(C235,FPT!B:AM,14,0)</f>
        <v>44532</v>
      </c>
      <c r="AP235" t="str">
        <f t="shared" si="350"/>
        <v/>
      </c>
      <c r="AQ235" t="str">
        <f>VLOOKUP(C235,MOVI!C:DT,15,0)</f>
        <v>JO</v>
      </c>
      <c r="AR235" s="247" t="str">
        <f>VLOOKUP(C235,FPT!B:AP,15,0)</f>
        <v>JO</v>
      </c>
      <c r="AS235" t="str">
        <f t="shared" si="351"/>
        <v/>
      </c>
      <c r="AT235" s="282">
        <f>VLOOKUP(C235,MOVI!C:DT,16,0)</f>
        <v>0.1</v>
      </c>
      <c r="AU235" s="247" t="str">
        <f>VLOOKUP(C235,FPT!B:AS,16,0)</f>
        <v>10%</v>
      </c>
      <c r="AV235" t="str">
        <f t="shared" si="352"/>
        <v>Lệch</v>
      </c>
      <c r="AW235" t="str">
        <f>VLOOKUP(C235,MOVI!C:DT,17,0)</f>
        <v>L</v>
      </c>
      <c r="AX235" s="247" t="str">
        <f>VLOOKUP(C235,FPT!B:AV,17,0)</f>
        <v>L</v>
      </c>
      <c r="AY235" t="str">
        <f t="shared" si="353"/>
        <v/>
      </c>
      <c r="AZ235">
        <f>VLOOKUP(C235,MOVI!C:DT,18,0)</f>
        <v>0</v>
      </c>
      <c r="BA235" s="247">
        <f>VLOOKUP(C235,FPT!B:AY,18,0)</f>
        <v>0</v>
      </c>
      <c r="BB235" t="str">
        <f t="shared" si="354"/>
        <v/>
      </c>
      <c r="BC235" s="275">
        <f>VLOOKUP(C235,MOVI!C:DT,19,0)</f>
        <v>5000000</v>
      </c>
      <c r="BD235" s="275">
        <f>VLOOKUP(C235,FPT!B:BB,19,0)</f>
        <v>5000000</v>
      </c>
      <c r="BE235" t="str">
        <f t="shared" si="355"/>
        <v/>
      </c>
      <c r="BF235">
        <f>VLOOKUP(C235,MOVI!C:DT,20,0)</f>
        <v>0</v>
      </c>
      <c r="BG235" s="252">
        <f>VLOOKUP(C235,FPT!B:BE,20,0)</f>
        <v>0</v>
      </c>
      <c r="BH235" t="str">
        <f t="shared" si="356"/>
        <v/>
      </c>
      <c r="BI235" s="275">
        <f>VLOOKUP(C235,MOVI!C:DT,21,0)</f>
        <v>5000000</v>
      </c>
      <c r="BJ235" s="275">
        <f>VLOOKUP(C235,FPT!B:BH,21,0)</f>
        <v>5000000</v>
      </c>
      <c r="BK235" t="str">
        <f t="shared" si="357"/>
        <v/>
      </c>
      <c r="BL235" s="275">
        <f>VLOOKUP(C235,MOVI!C:DT,22,0)</f>
        <v>0</v>
      </c>
      <c r="BM235" s="275">
        <f>VLOOKUP(C235,FPT!B:BK,22,0)</f>
        <v>0</v>
      </c>
      <c r="BN235" t="str">
        <f t="shared" si="358"/>
        <v/>
      </c>
      <c r="BO235" s="275">
        <f>VLOOKUP(C235,MOVI!C:DT,23,0)</f>
        <v>0</v>
      </c>
      <c r="BP235" s="275">
        <f>VLOOKUP(C235,FPT!B:BN,23,0)</f>
        <v>0</v>
      </c>
      <c r="BQ235" t="str">
        <f t="shared" si="359"/>
        <v/>
      </c>
      <c r="BR235" s="275">
        <f>VLOOKUP(C235,MOVI!C:DT,24,0)</f>
        <v>0</v>
      </c>
      <c r="BS235" s="275">
        <f>VLOOKUP(C235,FPT!B:BQ,24,0)</f>
        <v>0</v>
      </c>
      <c r="BT235" t="str">
        <f t="shared" si="360"/>
        <v/>
      </c>
      <c r="BU235" s="275">
        <f>VLOOKUP(C235,MOVI!C:DT,25,0)</f>
        <v>0</v>
      </c>
      <c r="BV235" s="275">
        <f>VLOOKUP(C235,FPT!B:BT,25,0)</f>
        <v>0</v>
      </c>
      <c r="BW235" t="str">
        <f t="shared" si="361"/>
        <v/>
      </c>
      <c r="BX235" s="275">
        <f>VLOOKUP(C235,MOVI!C:DT,26,0)</f>
        <v>0</v>
      </c>
      <c r="BY235" s="275">
        <f>VLOOKUP(C235,FPT!B:BW,26,0)</f>
        <v>0</v>
      </c>
      <c r="BZ235" t="str">
        <f t="shared" si="362"/>
        <v/>
      </c>
      <c r="CA235" s="275">
        <f>VLOOKUP(C235,MOVI!C:DT,27,0)</f>
        <v>730000</v>
      </c>
      <c r="CB235" s="275">
        <f>VLOOKUP(C235,FPT!B:BZ,27,0)</f>
        <v>730000</v>
      </c>
      <c r="CC235" t="str">
        <f t="shared" si="363"/>
        <v/>
      </c>
      <c r="CD235" s="275">
        <f>VLOOKUP(C235,MOVI!C:DT,28,0)</f>
        <v>730000</v>
      </c>
      <c r="CE235" s="275">
        <f>VLOOKUP(C235,FPT!B:CC,28,0)</f>
        <v>730000</v>
      </c>
      <c r="CF235" t="str">
        <f t="shared" si="364"/>
        <v/>
      </c>
      <c r="CG235" t="str">
        <f>VLOOKUP(C235,MOVI!C:DT,29,0)</f>
        <v>CN</v>
      </c>
      <c r="CH235" s="252" t="str">
        <f>VLOOKUP(C235,FPT!B:CF,29,0)</f>
        <v>CN</v>
      </c>
      <c r="CI235" t="str">
        <f t="shared" si="365"/>
        <v/>
      </c>
      <c r="CJ235">
        <f>VLOOKUP(C235,MOVI!C:DT,30,0)</f>
        <v>26</v>
      </c>
      <c r="CK235" s="252">
        <f>VLOOKUP(C235,FPT!B:CI,30,0)</f>
        <v>26</v>
      </c>
      <c r="CL235" t="str">
        <f t="shared" si="366"/>
        <v/>
      </c>
      <c r="CM235">
        <f>VLOOKUP(C235,MOVI!C:DT,31,0)</f>
        <v>1.5</v>
      </c>
      <c r="CN235" s="252">
        <f>VLOOKUP(C235,FPT!B:CL,31,0)</f>
        <v>1.5</v>
      </c>
      <c r="CO235" t="str">
        <f t="shared" si="367"/>
        <v/>
      </c>
      <c r="CP235" s="275">
        <f>VLOOKUP(C235,MOVI!C:DT,32,0)</f>
        <v>0</v>
      </c>
      <c r="CQ235" s="275">
        <f>VLOOKUP(C235,FPT!B:CO,32,0)</f>
        <v>0</v>
      </c>
      <c r="CR235" t="str">
        <f t="shared" si="368"/>
        <v/>
      </c>
      <c r="CS235" s="275">
        <f>VLOOKUP(C235,MOVI!C:DT,33,0)</f>
        <v>0</v>
      </c>
      <c r="CT235" s="275">
        <f>VLOOKUP(C235,FPT!B:CR,33,0)</f>
        <v>0</v>
      </c>
      <c r="CU235" t="str">
        <f t="shared" si="369"/>
        <v/>
      </c>
      <c r="CV235" s="275">
        <f>VLOOKUP(C235,MOVI!C:DT,34,0)</f>
        <v>0</v>
      </c>
      <c r="CW235" s="275">
        <f>VLOOKUP(C235,FPT!B:CU,34,0)</f>
        <v>0</v>
      </c>
      <c r="CX235" t="str">
        <f t="shared" si="370"/>
        <v/>
      </c>
      <c r="CY235" s="275">
        <f>VLOOKUP(C235,MOVI!C:DT,35,0)</f>
        <v>1.5</v>
      </c>
      <c r="CZ235" s="275">
        <f>VLOOKUP(C235,FPT!B:CX,35,0)</f>
        <v>1.5</v>
      </c>
      <c r="DA235" t="str">
        <f t="shared" si="371"/>
        <v/>
      </c>
      <c r="DB235" s="275">
        <f>VLOOKUP(C235,MOVI!C:DT,36,0)</f>
        <v>0</v>
      </c>
      <c r="DC235" s="275">
        <f>VLOOKUP(C235,FPT!B:DA,36,0)</f>
        <v>0</v>
      </c>
      <c r="DD235" t="str">
        <f t="shared" si="372"/>
        <v/>
      </c>
      <c r="DE235" s="275">
        <f>VLOOKUP(C235,MOVI!C:DT,37,0)</f>
        <v>0</v>
      </c>
      <c r="DF235" s="275">
        <f>VLOOKUP(C235,FPT!B:DD,37,0)</f>
        <v>0</v>
      </c>
      <c r="DG235" t="str">
        <f t="shared" si="373"/>
        <v/>
      </c>
      <c r="DH235" s="275">
        <f>VLOOKUP(C235,MOVI!C:DT,38,0)</f>
        <v>0</v>
      </c>
      <c r="DI235" s="275">
        <f>VLOOKUP(C235,FPT!B:DG,38,0)</f>
        <v>0</v>
      </c>
      <c r="DJ235" t="str">
        <f t="shared" si="374"/>
        <v/>
      </c>
      <c r="DK235" s="275">
        <f>VLOOKUP(C235,MOVI!C:DT,39,0)</f>
        <v>0</v>
      </c>
      <c r="DL235" s="275">
        <f>VLOOKUP(C235,FPT!B:DJ,39,0)</f>
        <v>0</v>
      </c>
      <c r="DM235" t="str">
        <f t="shared" si="375"/>
        <v/>
      </c>
      <c r="DN235" s="275">
        <f>VLOOKUP(C235,MOVI!C:DT,40,0)</f>
        <v>0</v>
      </c>
      <c r="DO235" s="275">
        <f>VLOOKUP(C235,FPT!B:DM,40,0)</f>
        <v>0</v>
      </c>
      <c r="DP235" t="str">
        <f t="shared" si="376"/>
        <v/>
      </c>
      <c r="DQ235" s="275">
        <f>VLOOKUP(C235,MOVI!C:DT,41,0)</f>
        <v>0</v>
      </c>
      <c r="DR235" s="275">
        <f>VLOOKUP(C235,FPT!B:DP,41,0)</f>
        <v>0</v>
      </c>
      <c r="DS235" t="str">
        <f t="shared" si="377"/>
        <v/>
      </c>
      <c r="DT235" s="275">
        <f>VLOOKUP(C235,MOVI!C:DT,42,0)</f>
        <v>288462</v>
      </c>
      <c r="DU235" s="275">
        <f>ROUND(VLOOKUP(C235,FPT!B:DS,42,0),0)</f>
        <v>288462</v>
      </c>
      <c r="DV235" t="str">
        <f t="shared" si="378"/>
        <v/>
      </c>
      <c r="DW235" s="275">
        <f>VLOOKUP(C235,MOVI!C:DT,43,0)</f>
        <v>0</v>
      </c>
      <c r="DX235" s="275">
        <f>VLOOKUP(C235,FPT!B:DV,43,0)</f>
        <v>0</v>
      </c>
      <c r="DY235" t="str">
        <f t="shared" si="379"/>
        <v/>
      </c>
      <c r="DZ235" s="275">
        <f>VLOOKUP(C235,MOVI!C:DT,44,0)</f>
        <v>0</v>
      </c>
      <c r="EA235" s="275">
        <f>VLOOKUP(C235,FPT!B:DY,44,0)</f>
        <v>0</v>
      </c>
      <c r="EB235" t="str">
        <f t="shared" si="380"/>
        <v/>
      </c>
      <c r="EC235" s="275">
        <f>VLOOKUP(C235,MOVI!C:DT,45,0)</f>
        <v>288462</v>
      </c>
      <c r="ED235" s="275">
        <f>ROUND(VLOOKUP(C235,FPT!B:EB,45,0),0)</f>
        <v>288462</v>
      </c>
      <c r="EE235" t="str">
        <f t="shared" si="381"/>
        <v/>
      </c>
      <c r="EF235" s="275">
        <f>VLOOKUP(C235,MOVI!C:DT,46,0)</f>
        <v>0</v>
      </c>
      <c r="EG235" s="275">
        <f>VLOOKUP(C235,FPT!B:EE,46,0)</f>
        <v>0</v>
      </c>
      <c r="EH235" t="str">
        <f t="shared" si="382"/>
        <v/>
      </c>
      <c r="EI235" s="275">
        <f>VLOOKUP(C235,MOVI!C:DT,47,0)</f>
        <v>0</v>
      </c>
      <c r="EJ235" s="275">
        <f>VLOOKUP(C235,FPT!B:EH,47,0)</f>
        <v>0</v>
      </c>
      <c r="EK235" t="str">
        <f t="shared" si="383"/>
        <v/>
      </c>
      <c r="EL235" s="275">
        <f>VLOOKUP(C235,MOVI!C:DT,48,0)</f>
        <v>0</v>
      </c>
      <c r="EM235" s="275">
        <f>VLOOKUP(C235,FPT!B:EK,48,0)</f>
        <v>0</v>
      </c>
      <c r="EN235" t="str">
        <f t="shared" si="384"/>
        <v/>
      </c>
      <c r="EO235" s="275">
        <f>VLOOKUP(C235,MOVI!C:DT,49,0)</f>
        <v>0</v>
      </c>
      <c r="EP235" s="275">
        <f>VLOOKUP(C235,FPT!B:EN,49,0)</f>
        <v>0</v>
      </c>
      <c r="EQ235" t="str">
        <f t="shared" si="385"/>
        <v/>
      </c>
      <c r="ER235" s="275">
        <f>VLOOKUP(C235,MOVI!C:DT,50,0)</f>
        <v>0</v>
      </c>
      <c r="ES235" s="275">
        <f>VLOOKUP(C235,FPT!B:EQ,50,0)</f>
        <v>0</v>
      </c>
      <c r="ET235" t="str">
        <f t="shared" si="386"/>
        <v/>
      </c>
      <c r="EU235" s="275">
        <f>VLOOKUP(C235,MOVI!C:DT,51,0)</f>
        <v>0</v>
      </c>
      <c r="EV235" s="275">
        <f>VLOOKUP(C235,FPT!B:ET,51,0)</f>
        <v>0</v>
      </c>
      <c r="EW235" t="str">
        <f t="shared" si="387"/>
        <v/>
      </c>
      <c r="EX235" s="275">
        <f>VLOOKUP(C235,MOVI!C:DT,52,0)</f>
        <v>0</v>
      </c>
      <c r="EY235" s="275">
        <f>VLOOKUP(C235,FPT!B:EW,52,0)</f>
        <v>0</v>
      </c>
      <c r="EZ235" t="str">
        <f t="shared" si="388"/>
        <v/>
      </c>
      <c r="FA235" s="275">
        <f>VLOOKUP(C235,MOVI!C:DT,53,0)</f>
        <v>0</v>
      </c>
      <c r="FB235" s="275">
        <f>VLOOKUP(C235,FPT!B:EZ,53,0)</f>
        <v>0</v>
      </c>
      <c r="FC235" t="str">
        <f t="shared" si="389"/>
        <v/>
      </c>
      <c r="FD235" s="275">
        <f>VLOOKUP(C235,MOVI!C:DT,54,0)</f>
        <v>0</v>
      </c>
      <c r="FE235" s="275">
        <f>VLOOKUP(C235,FPT!B:FC,54,0)</f>
        <v>0</v>
      </c>
      <c r="FF235" t="str">
        <f t="shared" si="390"/>
        <v/>
      </c>
      <c r="FG235" s="275">
        <f>VLOOKUP(C235,MOVI!C:DT,55,0)</f>
        <v>42115</v>
      </c>
      <c r="FH235" s="275">
        <f>VLOOKUP(C235,FPT!B:FF,55,0)</f>
        <v>42115</v>
      </c>
      <c r="FI235" t="str">
        <f t="shared" si="391"/>
        <v/>
      </c>
      <c r="FJ235" s="275">
        <f>VLOOKUP(C235,MOVI!C:DT,56,0)</f>
        <v>42115</v>
      </c>
      <c r="FK235" s="275">
        <f>VLOOKUP(C235,FPT!B:FI,56,0)</f>
        <v>42115</v>
      </c>
      <c r="FL235" t="str">
        <f t="shared" si="392"/>
        <v/>
      </c>
      <c r="FM235" s="275">
        <f>VLOOKUP(C235,MOVI!C:DT,57,0)</f>
        <v>0</v>
      </c>
      <c r="FN235" s="275">
        <f>VLOOKUP(C235,FPT!B:FL,57,0)</f>
        <v>0</v>
      </c>
      <c r="FO235" t="str">
        <f t="shared" si="393"/>
        <v/>
      </c>
      <c r="FP235" s="275">
        <f>VLOOKUP(C235,MOVI!C:DT,58,0)</f>
        <v>0</v>
      </c>
      <c r="FQ235" s="275">
        <f>VLOOKUP(C235,FPT!B:FO,58,0)</f>
        <v>0</v>
      </c>
      <c r="FR235" t="str">
        <f t="shared" si="394"/>
        <v/>
      </c>
      <c r="FS235" s="275">
        <f>VLOOKUP(C235,MOVI!C:DT,59,0)</f>
        <v>0</v>
      </c>
      <c r="FT235" s="275">
        <f>VLOOKUP(C235,FPT!B:FR,59,0)</f>
        <v>0</v>
      </c>
      <c r="FU235" t="str">
        <f t="shared" si="395"/>
        <v/>
      </c>
      <c r="FV235" s="275">
        <f>VLOOKUP(C235,MOVI!C:DT,60,0)</f>
        <v>0</v>
      </c>
      <c r="FW235" s="275">
        <f>VLOOKUP(C235,FPT!B:FU,60,0)</f>
        <v>0</v>
      </c>
      <c r="FX235" t="str">
        <f t="shared" si="396"/>
        <v/>
      </c>
      <c r="FY235" s="275">
        <f>VLOOKUP(C235,MOVI!C:DT,61,0)</f>
        <v>0</v>
      </c>
      <c r="FZ235" s="275">
        <f>VLOOKUP(C235,FPT!B:FX,61,0)</f>
        <v>0</v>
      </c>
      <c r="GA235" t="str">
        <f t="shared" si="397"/>
        <v/>
      </c>
      <c r="GB235" s="275">
        <f>VLOOKUP(C235,MOVI!C:DT,62,0)</f>
        <v>0</v>
      </c>
      <c r="GC235" s="275">
        <f>VLOOKUP(C235,FPT!B:GA,62,0)</f>
        <v>0</v>
      </c>
      <c r="GD235" t="str">
        <f t="shared" si="398"/>
        <v/>
      </c>
      <c r="GE235" s="275">
        <f>VLOOKUP(C235,MOVI!C:DT,63,0)</f>
        <v>0</v>
      </c>
      <c r="GF235" s="275">
        <f>VLOOKUP(C235,FPT!B:GD,63,0)</f>
        <v>0</v>
      </c>
      <c r="GG235" t="str">
        <f t="shared" si="399"/>
        <v/>
      </c>
      <c r="GH235" s="275">
        <f>VLOOKUP(C235,MOVI!C:DT,64,0)</f>
        <v>0</v>
      </c>
      <c r="GI235" s="275">
        <f>VLOOKUP(C235,FPT!B:GG,64,0)</f>
        <v>0</v>
      </c>
      <c r="GJ235" t="str">
        <f t="shared" si="400"/>
        <v/>
      </c>
      <c r="GK235" s="275">
        <f>VLOOKUP(C235,MOVI!C:DT,65,0)</f>
        <v>0</v>
      </c>
      <c r="GL235" s="275">
        <f>VLOOKUP(C235,FPT!B:GJ,65,0)</f>
        <v>0</v>
      </c>
      <c r="GM235" t="str">
        <f t="shared" si="401"/>
        <v/>
      </c>
      <c r="GN235" s="275">
        <f>VLOOKUP(C235,MOVI!C:DT,66,0)</f>
        <v>0</v>
      </c>
      <c r="GO235" s="275">
        <f>VLOOKUP(C235,FPT!B:GM,66,0)</f>
        <v>0</v>
      </c>
      <c r="GP235" t="str">
        <f t="shared" si="402"/>
        <v/>
      </c>
      <c r="GQ235" s="275">
        <f>VLOOKUP(C235,MOVI!C:DT,67,0)</f>
        <v>0</v>
      </c>
      <c r="GR235" s="275">
        <f>VLOOKUP(C235,FPT!B:GP,67,0)</f>
        <v>0</v>
      </c>
      <c r="GS235" t="str">
        <f t="shared" si="403"/>
        <v/>
      </c>
      <c r="GT235" s="275">
        <f>VLOOKUP(C235,MOVI!C:DT,68,0)</f>
        <v>0</v>
      </c>
      <c r="GU235" s="275">
        <f>VLOOKUP(C235,FPT!B:GS,68,0)</f>
        <v>0</v>
      </c>
      <c r="GV235" t="str">
        <f t="shared" si="404"/>
        <v/>
      </c>
      <c r="GW235" s="275">
        <f>VLOOKUP(C235,MOVI!C:DT,69,0)</f>
        <v>0</v>
      </c>
      <c r="GX235" s="275">
        <f>VLOOKUP(C235,FPT!B:GV,69,0)</f>
        <v>0</v>
      </c>
      <c r="GY235" t="str">
        <f t="shared" si="405"/>
        <v/>
      </c>
      <c r="GZ235" s="275">
        <f>VLOOKUP(C235,MOVI!C:DT,70,0)</f>
        <v>0</v>
      </c>
      <c r="HA235" s="275">
        <f>VLOOKUP(C235,FPT!B:GY,70,0)</f>
        <v>0</v>
      </c>
      <c r="HB235" t="str">
        <f t="shared" si="406"/>
        <v/>
      </c>
      <c r="HC235" s="275">
        <f>VLOOKUP(C235,MOVI!C:DT,71,0)</f>
        <v>330577</v>
      </c>
      <c r="HD235" s="275">
        <f>ROUND(VLOOKUP(C235,FPT!B:HB,71,0),0)</f>
        <v>330577</v>
      </c>
      <c r="HE235" t="str">
        <f t="shared" si="407"/>
        <v/>
      </c>
      <c r="HF235" s="275">
        <f>ROUND(VLOOKUP(C235,MOVI!C:DT,72,0),0)</f>
        <v>0</v>
      </c>
      <c r="HG235" s="275">
        <f>ROUND(VLOOKUP(C235,FPT!B:HE,72,0),0)</f>
        <v>0</v>
      </c>
      <c r="HH235" t="str">
        <f t="shared" si="408"/>
        <v/>
      </c>
      <c r="HI235" s="275">
        <f>VLOOKUP(C235,MOVI!C:DT,73,0)</f>
        <v>0</v>
      </c>
      <c r="HJ235" s="275">
        <f>VLOOKUP(C235,FPT!B:HH,73,0)</f>
        <v>0</v>
      </c>
      <c r="HK235" t="str">
        <f t="shared" si="409"/>
        <v/>
      </c>
      <c r="HL235" s="275">
        <f>VLOOKUP(C235,MOVI!C:DT,74,0)</f>
        <v>42115</v>
      </c>
      <c r="HM235" s="275">
        <f>VLOOKUP(C235,FPT!B:HK,74,0)</f>
        <v>42115</v>
      </c>
      <c r="HN235" t="str">
        <f t="shared" si="410"/>
        <v/>
      </c>
      <c r="HO235" s="275">
        <f>VLOOKUP(C235,MOVI!C:DT,75,0)</f>
        <v>0</v>
      </c>
      <c r="HP235" s="275">
        <f>VLOOKUP(C235,FPT!B:HN,75,0)</f>
        <v>0</v>
      </c>
      <c r="HQ235" t="str">
        <f t="shared" si="411"/>
        <v/>
      </c>
      <c r="HR235" s="275">
        <f>VLOOKUP(C235,MOVI!C:DT,76,0)</f>
        <v>0</v>
      </c>
      <c r="HS235" s="275">
        <f>VLOOKUP(C235,FPT!B:HQ,76,0)</f>
        <v>0</v>
      </c>
      <c r="HT235" t="str">
        <f t="shared" si="412"/>
        <v/>
      </c>
      <c r="HU235" s="275">
        <f>VLOOKUP(C235,MOVI!C:DT,77,0)</f>
        <v>0</v>
      </c>
      <c r="HV235" s="275">
        <f>VLOOKUP(C235,FPT!B:HT,77,0)</f>
        <v>0</v>
      </c>
      <c r="HW235" t="str">
        <f t="shared" si="413"/>
        <v/>
      </c>
      <c r="HX235" s="274">
        <f>VLOOKUP(C235,MOVI!C:CB,78,0)</f>
        <v>0</v>
      </c>
      <c r="HY235" s="261">
        <f>VLOOKUP(C235,FPT!$B:$CA,78,0)</f>
        <v>0</v>
      </c>
      <c r="HZ235" t="str">
        <f t="shared" si="414"/>
        <v/>
      </c>
      <c r="IA235" s="275">
        <f>VLOOKUP(C235,MOVI!C:CD,79,0)</f>
        <v>0</v>
      </c>
      <c r="IB235" s="275">
        <f>VLOOKUP(C235,FPT!B:HZ,79,0)</f>
        <v>0</v>
      </c>
      <c r="IC235" t="str">
        <f t="shared" si="415"/>
        <v/>
      </c>
      <c r="ID235" s="275">
        <f>VLOOKUP(C235,MOVI!C:CD,80,0)</f>
        <v>0</v>
      </c>
      <c r="IE235" s="275">
        <f>VLOOKUP(C235,FPT!B:IC,80,0)</f>
        <v>0</v>
      </c>
      <c r="IF235" t="str">
        <f t="shared" si="416"/>
        <v/>
      </c>
      <c r="IG235" s="275">
        <f>VLOOKUP(C235,MOVI!C:DT,81,0)</f>
        <v>0</v>
      </c>
      <c r="IH235" s="275">
        <f>VLOOKUP(C235,FPT!B:IF,81,0)</f>
        <v>0</v>
      </c>
      <c r="II235" t="str">
        <f t="shared" si="417"/>
        <v/>
      </c>
      <c r="IJ235" s="275">
        <f>VLOOKUP(C235,MOVI!C:DT,82,0)</f>
        <v>0</v>
      </c>
      <c r="IK235" s="275">
        <f>VLOOKUP(C235,FPT!B:II,82,0)</f>
        <v>0</v>
      </c>
      <c r="IL235" t="str">
        <f t="shared" si="418"/>
        <v/>
      </c>
      <c r="IM235" s="275">
        <f>ROUND(VLOOKUP(C235,MOVI!C:DT,83,0),0)</f>
        <v>42115</v>
      </c>
      <c r="IN235" s="275">
        <f>ROUND(VLOOKUP(C235,FPT!B:IL,83,0),0)</f>
        <v>42115</v>
      </c>
      <c r="IO235" t="str">
        <f t="shared" si="419"/>
        <v/>
      </c>
      <c r="IP235" s="275">
        <f>ROUND(VLOOKUP(C235,MOVI!C:DT,84,0),0)</f>
        <v>288462</v>
      </c>
      <c r="IQ235" s="275">
        <f>ROUND(VLOOKUP(C235,FPT!B:IO,84,0),0)</f>
        <v>288462</v>
      </c>
      <c r="IR235" t="str">
        <f t="shared" si="420"/>
        <v/>
      </c>
      <c r="IS235" s="275">
        <f>ROUND(VLOOKUP(C235,MOVI!C:DT,85,0),0)</f>
        <v>0</v>
      </c>
      <c r="IT235" s="275">
        <f>ROUND(VLOOKUP(C235,FPT!B:IR,85,0),0)</f>
        <v>0</v>
      </c>
      <c r="IU235" t="str">
        <f t="shared" si="421"/>
        <v/>
      </c>
      <c r="IV235" s="275">
        <f>VLOOKUP(C235,MOVI!C:DT,86,0)</f>
        <v>0</v>
      </c>
      <c r="IW235" s="275">
        <f>VLOOKUP(C235,FPT!B:IU,86,0)</f>
        <v>0</v>
      </c>
      <c r="IX235" t="str">
        <f t="shared" si="422"/>
        <v/>
      </c>
      <c r="IY235" s="275">
        <f>ROUND(VLOOKUP(C235,MOVI!C:DT,87,0),0)</f>
        <v>0</v>
      </c>
      <c r="IZ235" s="275">
        <f>ROUND(VLOOKUP(C235,FPT!B:IX,87,0),0)</f>
        <v>0</v>
      </c>
      <c r="JA235" t="str">
        <f t="shared" si="423"/>
        <v/>
      </c>
      <c r="JB235" s="275">
        <f>VLOOKUP(C235,MOVI!C:DT,88,0)</f>
        <v>0</v>
      </c>
      <c r="JC235" s="275">
        <f>VLOOKUP(C235,FPT!B:JA,88,0)</f>
        <v>0</v>
      </c>
      <c r="JD235" t="str">
        <f t="shared" si="424"/>
        <v/>
      </c>
      <c r="JE235" s="275">
        <f>VLOOKUP(C235,MOVI!C:DT,89,0)</f>
        <v>0</v>
      </c>
      <c r="JF235" s="275">
        <f>VLOOKUP(C235,FPT!B:JD,89,0)</f>
        <v>0</v>
      </c>
      <c r="JG235" t="str">
        <f t="shared" si="425"/>
        <v/>
      </c>
      <c r="JH235" s="275">
        <f>VLOOKUP(C235,MOVI!C:DT,90,0)</f>
        <v>0</v>
      </c>
      <c r="JI235" s="275">
        <f>VLOOKUP(C235,FPT!B:JG,90,0)</f>
        <v>0</v>
      </c>
      <c r="JJ235" t="str">
        <f t="shared" si="426"/>
        <v/>
      </c>
      <c r="JK235" s="275">
        <f>VLOOKUP(C235,MOVI!C:DT,91,0)</f>
        <v>0</v>
      </c>
      <c r="JL235" s="275">
        <f>VLOOKUP(C235,FPT!B:JJ,91,0)</f>
        <v>0</v>
      </c>
      <c r="JM235" t="str">
        <f t="shared" si="427"/>
        <v/>
      </c>
      <c r="JN235" s="275">
        <f>VLOOKUP(C235,MOVI!C:DT,92,0)</f>
        <v>0</v>
      </c>
      <c r="JO235" s="275">
        <f>VLOOKUP(C235,FPT!B:JM,92,0)</f>
        <v>0</v>
      </c>
      <c r="JP235" t="str">
        <f t="shared" si="428"/>
        <v/>
      </c>
      <c r="JQ235" s="275">
        <f>VLOOKUP(C235,MOVI!C:DT,93,0)</f>
        <v>0</v>
      </c>
      <c r="JR235" s="275">
        <f>VLOOKUP(C235,FPT!B:JP,93,0)</f>
        <v>0</v>
      </c>
      <c r="JS235" t="str">
        <f t="shared" si="429"/>
        <v/>
      </c>
      <c r="JT235" s="275">
        <f>VLOOKUP(C235,MOVI!C:DT,94,0)</f>
        <v>0</v>
      </c>
      <c r="JU235" s="275">
        <f>VLOOKUP(C235,FPT!B:JS,94,0)</f>
        <v>0</v>
      </c>
      <c r="JV235" t="str">
        <f t="shared" si="430"/>
        <v/>
      </c>
      <c r="JW235" s="275">
        <f>VLOOKUP(C235,MOVI!C:DT,95,0)</f>
        <v>330577</v>
      </c>
      <c r="JX235" s="275">
        <f>VLOOKUP(C235,FPT!B:JV,95,0)</f>
        <v>330577</v>
      </c>
      <c r="JY235" t="str">
        <f t="shared" si="431"/>
        <v/>
      </c>
      <c r="JZ235" s="275">
        <f>VLOOKUP(C235,MOVI!C:DT,96,0)</f>
        <v>0</v>
      </c>
      <c r="KA235" s="275">
        <f>VLOOKUP(C235,FPT!B:JY,96,0)</f>
        <v>0</v>
      </c>
      <c r="KB235" t="str">
        <f t="shared" si="432"/>
        <v/>
      </c>
      <c r="KC235" s="275">
        <f>VLOOKUP(C235,MOVI!C:DT,97,0)</f>
        <v>330577</v>
      </c>
      <c r="KD235" s="275">
        <f>VLOOKUP(C235,FPT!B:KB,97,0)</f>
        <v>330577</v>
      </c>
      <c r="KE235" t="str">
        <f t="shared" si="433"/>
        <v/>
      </c>
      <c r="KF235" s="275">
        <f>VLOOKUP(C235,MOVI!C:DT,98,0)</f>
        <v>0</v>
      </c>
      <c r="KG235" s="275">
        <f>VLOOKUP(C235,FPT!B:KE,98,0)</f>
        <v>0</v>
      </c>
      <c r="KH235" t="str">
        <f t="shared" si="434"/>
        <v/>
      </c>
      <c r="KI235" s="275">
        <f>VLOOKUP(C235,MOVI!C:DT,99,0)</f>
        <v>0</v>
      </c>
      <c r="KJ235" s="275">
        <f>VLOOKUP(C235,FPT!B:KH,99,0)</f>
        <v>0</v>
      </c>
      <c r="KK235" t="str">
        <f t="shared" si="435"/>
        <v/>
      </c>
      <c r="KL235" s="275">
        <f>VLOOKUP(C235,MOVI!C:DT,100,0)</f>
        <v>0</v>
      </c>
      <c r="KM235" s="275">
        <f>VLOOKUP(C235,FPT!B:KK,100,0)</f>
        <v>0</v>
      </c>
      <c r="KN235" t="str">
        <f t="shared" si="436"/>
        <v/>
      </c>
      <c r="KO235" s="275">
        <f>VLOOKUP(C235,MOVI!C:DT,101,0)</f>
        <v>0</v>
      </c>
      <c r="KP235" s="275">
        <f>VLOOKUP(C235,FPT!B:KN,101,0)</f>
        <v>0</v>
      </c>
      <c r="KQ235" t="str">
        <f t="shared" si="437"/>
        <v/>
      </c>
      <c r="KR235" s="275">
        <f>VLOOKUP(C235,MOVI!C:DT,102,0)</f>
        <v>0</v>
      </c>
      <c r="KS235" s="275">
        <f>VLOOKUP(C235,FPT!B:KQ,102,0)</f>
        <v>0</v>
      </c>
      <c r="KT235" t="str">
        <f t="shared" si="438"/>
        <v/>
      </c>
      <c r="KU235" s="275">
        <f>VLOOKUP(C235,MOVI!C:DT,103,0)</f>
        <v>0</v>
      </c>
      <c r="KV235" s="275">
        <f>VLOOKUP(C235,FPT!B:KT,103,0)</f>
        <v>0</v>
      </c>
      <c r="KW235" t="str">
        <f t="shared" si="439"/>
        <v/>
      </c>
      <c r="KX235" s="275">
        <f>VLOOKUP(C235,MOVI!C:DT,104,0)</f>
        <v>0</v>
      </c>
      <c r="KY235" s="275">
        <f>VLOOKUP(C235,FPT!B:KW,104,0)</f>
        <v>0</v>
      </c>
      <c r="KZ235" t="str">
        <f t="shared" si="440"/>
        <v/>
      </c>
      <c r="LA235" s="275">
        <f>VLOOKUP(C235,MOVI!C:DT,105,0)</f>
        <v>0</v>
      </c>
      <c r="LB235" s="275">
        <f>VLOOKUP(C235,FPT!B:KZ,105,0)</f>
        <v>0</v>
      </c>
      <c r="LC235" t="str">
        <f t="shared" si="441"/>
        <v/>
      </c>
      <c r="LD235" s="275">
        <f>VLOOKUP(C235,MOVI!C:DT,106,0)</f>
        <v>330577</v>
      </c>
      <c r="LE235" s="275">
        <f>VLOOKUP(C235,FPT!B:LC,106,0)</f>
        <v>330577</v>
      </c>
      <c r="LF235" t="str">
        <f t="shared" si="442"/>
        <v/>
      </c>
      <c r="LG235" s="273">
        <f>VLOOKUP(C235,MOVI!C:DT,107,0)</f>
        <v>0</v>
      </c>
      <c r="LH235" s="273">
        <f>VLOOKUP(C235,FPT!B:LF,107,0)</f>
        <v>0</v>
      </c>
      <c r="LI235" t="str">
        <f t="shared" si="443"/>
        <v/>
      </c>
      <c r="LJ235" t="str">
        <f>VLOOKUP(C235,MOVI!C:DV,108,0)</f>
        <v>MoviSouthSales</v>
      </c>
      <c r="LK235" s="252" t="str">
        <f>VLOOKUP(C235,FPT!B:LI,108,0)</f>
        <v>MoviSouthSales</v>
      </c>
      <c r="LL235" t="str">
        <f t="shared" si="444"/>
        <v/>
      </c>
      <c r="LM235" s="275">
        <f>ROUND(VLOOKUP(C235,MOVI!C:DV,109,0),0)</f>
        <v>416667</v>
      </c>
      <c r="LN235" s="275">
        <f>ROUND(VLOOKUP(C235,FPT!B:LL,109,0),0)</f>
        <v>416667</v>
      </c>
      <c r="LO235" t="str">
        <f t="shared" si="445"/>
        <v/>
      </c>
      <c r="LP235" t="str">
        <f>VLOOKUP(C235,MOVI!C:DV,110,0)</f>
        <v>HO</v>
      </c>
      <c r="LQ235" s="247" t="str">
        <f>VLOOKUP(C235,FPT!B:LO,110,0)</f>
        <v>HO</v>
      </c>
      <c r="LR235" t="str">
        <f t="shared" si="446"/>
        <v/>
      </c>
      <c r="LS235">
        <f>MOVI!DI230</f>
        <v>0</v>
      </c>
      <c r="LV235">
        <f>MOVI!DJ230</f>
        <v>0</v>
      </c>
      <c r="LW235">
        <f>MOVI!DK230</f>
        <v>1</v>
      </c>
      <c r="LX235">
        <f>MOVI!DL230</f>
        <v>0</v>
      </c>
      <c r="LY235">
        <f>MOVI!DM230</f>
        <v>0</v>
      </c>
      <c r="LZ235">
        <f>MOVI!DN230</f>
        <v>0</v>
      </c>
      <c r="MA235">
        <f>MOVI!DO230</f>
        <v>0</v>
      </c>
      <c r="MB235" t="str">
        <f>MOVI!DP230</f>
        <v>HO</v>
      </c>
      <c r="MC235">
        <f>MOVI!DQ230</f>
        <v>0</v>
      </c>
      <c r="MD235">
        <f>MOVI!DR230</f>
        <v>0</v>
      </c>
      <c r="ME235" t="str">
        <f>VLOOKUP(C235,MOVI!C:DV,121,0)</f>
        <v>Group 1</v>
      </c>
      <c r="MF235" s="252" t="str">
        <f>VLOOKUP(C235,FPT!B:MD,111,0)</f>
        <v>Group 1</v>
      </c>
      <c r="MG235" t="str">
        <f t="shared" si="339"/>
        <v/>
      </c>
      <c r="MH235" t="str">
        <f>VLOOKUP(C235,MOVI!C:DT,122,0)</f>
        <v>MoviSouthGroup 1</v>
      </c>
      <c r="MI235" s="252" t="str">
        <f>VLOOKUP(C235,FPT!B:DS,112,0)</f>
        <v>MoviSouthGroup 1</v>
      </c>
      <c r="MJ235" t="str">
        <f t="shared" si="447"/>
        <v/>
      </c>
    </row>
    <row r="236" spans="1:348" x14ac:dyDescent="0.25">
      <c r="A236">
        <v>228</v>
      </c>
      <c r="B236" s="48">
        <v>6159</v>
      </c>
      <c r="C236" s="271" t="s">
        <v>1184</v>
      </c>
      <c r="D236" t="str">
        <f>VLOOKUP(C236,MOVI!C:D,2,0)</f>
        <v>Nguyễn Trung Thành</v>
      </c>
      <c r="E236" t="str">
        <f>VLOOKUP(C236,FPT!B:C,2,0)</f>
        <v>Nguyễn Trung Thành</v>
      </c>
      <c r="F236" t="str">
        <f t="shared" si="340"/>
        <v/>
      </c>
      <c r="G236" t="str">
        <f>VLOOKUP(C236,MOVI!C:E,3,0)</f>
        <v>Sales</v>
      </c>
      <c r="H236" t="str">
        <f>VLOOKUP(C236,FPT!B:F,3,0)</f>
        <v>Sales</v>
      </c>
      <c r="I236" t="str">
        <f t="shared" si="341"/>
        <v/>
      </c>
      <c r="J236" t="str">
        <f>VLOOKUP(C236,MOVI!C:H,4,0)</f>
        <v>Field Sales</v>
      </c>
      <c r="K236" t="str">
        <f>VLOOKUP(C236,FPT!B:I,4,0)</f>
        <v>Field Sales</v>
      </c>
      <c r="L236" t="str">
        <f t="shared" si="342"/>
        <v/>
      </c>
      <c r="M236" t="str">
        <f>VLOOKUP(C236,MOVI!C:DT,5,0)</f>
        <v>Manager</v>
      </c>
      <c r="N236" t="str">
        <f>VLOOKUP(C236,FPT!B:L,5,0)</f>
        <v>Manager</v>
      </c>
      <c r="O236" t="str">
        <f t="shared" si="343"/>
        <v/>
      </c>
      <c r="P236" t="str">
        <f>VLOOKUP(C236,MOVI!C:DT,6,0)</f>
        <v>Unit Head of Sales (North Area)</v>
      </c>
      <c r="Q236" t="str">
        <f>VLOOKUP(C236,FPT!B:O,6,0)</f>
        <v>Unit Head of Sales (North Area)</v>
      </c>
      <c r="R236" t="str">
        <f t="shared" si="344"/>
        <v/>
      </c>
      <c r="S236" t="str">
        <f>VLOOKUP(C236,MOVI!C:DT,7,0)</f>
        <v>North</v>
      </c>
      <c r="T236" t="str">
        <f>VLOOKUP(C236,FPT!B:R,7,0)</f>
        <v>North</v>
      </c>
      <c r="U236" t="str">
        <f t="shared" si="345"/>
        <v/>
      </c>
      <c r="V236" t="str">
        <f>VLOOKUP(C236,MOVI!C:DT,8,0)</f>
        <v>Movi</v>
      </c>
      <c r="W236" t="str">
        <f>VLOOKUP(C236,FPT!B:U,8,0)</f>
        <v>Movi</v>
      </c>
      <c r="X236" t="str">
        <f t="shared" si="346"/>
        <v/>
      </c>
      <c r="Y236" t="str">
        <f>VLOOKUP(C236,MOVI!C:DT,9,0)</f>
        <v>Full-time</v>
      </c>
      <c r="Z236" t="str">
        <f>VLOOKUP(C236,FPT!B:X,9,0)</f>
        <v>Full-time</v>
      </c>
      <c r="AA236" t="str">
        <f t="shared" si="347"/>
        <v/>
      </c>
      <c r="AB236" t="str">
        <f>VLOOKUP(C236,MOVI!C:DT,10,0)</f>
        <v>Permanent</v>
      </c>
      <c r="AC236" t="str">
        <f>VLOOKUP(C236,FPT!B:AA,10,0)</f>
        <v>Permanent</v>
      </c>
      <c r="AD236" t="str">
        <f t="shared" si="348"/>
        <v/>
      </c>
      <c r="AE236" s="247">
        <f>VLOOKUP(C236,MOVI!C:DT,11,0)</f>
        <v>44357</v>
      </c>
      <c r="AF236" s="247">
        <f>VLOOKUP(C236,FPT!B:AD,11,0)</f>
        <v>44357</v>
      </c>
      <c r="AG236" t="str">
        <f t="shared" si="349"/>
        <v/>
      </c>
      <c r="AH236" s="260" t="str">
        <f>VLOOKUP(C236,MOVI!C:DT,12,0)</f>
        <v/>
      </c>
      <c r="AI236" s="260"/>
      <c r="AJ236" t="str">
        <f t="shared" si="449"/>
        <v/>
      </c>
      <c r="AK236">
        <f>VLOOKUP(C236,MOVI!C:DT,13,0)</f>
        <v>0</v>
      </c>
      <c r="AL236" s="247">
        <f>VLOOKUP(C236,FPT!B:AJ,13,0)</f>
        <v>0</v>
      </c>
      <c r="AM236" t="str">
        <f t="shared" si="448"/>
        <v/>
      </c>
      <c r="AN236" s="247">
        <f>VLOOKUP(C236,MOVI!C:DT,14,0)</f>
        <v>0</v>
      </c>
      <c r="AO236" s="247">
        <f>VLOOKUP(C236,FPT!B:AM,14,0)</f>
        <v>0</v>
      </c>
      <c r="AP236" t="str">
        <f t="shared" si="350"/>
        <v/>
      </c>
      <c r="AQ236" t="str">
        <f>VLOOKUP(C236,MOVI!C:DT,15,0)</f>
        <v>LC</v>
      </c>
      <c r="AR236" s="247" t="str">
        <f>VLOOKUP(C236,FPT!B:AP,15,0)</f>
        <v>LC</v>
      </c>
      <c r="AS236" t="str">
        <f t="shared" si="351"/>
        <v/>
      </c>
      <c r="AT236" s="282" t="str">
        <f>VLOOKUP(C236,MOVI!C:DT,16,0)</f>
        <v>LTTP</v>
      </c>
      <c r="AU236" s="247" t="str">
        <f>VLOOKUP(C236,FPT!B:AS,16,0)</f>
        <v>LTTP</v>
      </c>
      <c r="AV236" t="str">
        <f t="shared" si="352"/>
        <v/>
      </c>
      <c r="AW236" t="str">
        <f>VLOOKUP(C236,MOVI!C:DT,17,0)</f>
        <v>L</v>
      </c>
      <c r="AX236" s="247" t="str">
        <f>VLOOKUP(C236,FPT!B:AV,17,0)</f>
        <v>L</v>
      </c>
      <c r="AY236" t="str">
        <f t="shared" si="353"/>
        <v/>
      </c>
      <c r="AZ236">
        <f>VLOOKUP(C236,MOVI!C:DT,18,0)</f>
        <v>0</v>
      </c>
      <c r="BA236" s="247">
        <f>VLOOKUP(C236,FPT!B:AY,18,0)</f>
        <v>0</v>
      </c>
      <c r="BB236" t="str">
        <f t="shared" si="354"/>
        <v/>
      </c>
      <c r="BC236" s="275">
        <f>VLOOKUP(C236,MOVI!C:DT,19,0)</f>
        <v>40000000</v>
      </c>
      <c r="BD236" s="275">
        <f>VLOOKUP(C236,FPT!B:BB,19,0)</f>
        <v>40000000</v>
      </c>
      <c r="BE236" t="str">
        <f t="shared" si="355"/>
        <v/>
      </c>
      <c r="BF236">
        <f>VLOOKUP(C236,MOVI!C:DT,20,0)</f>
        <v>0</v>
      </c>
      <c r="BG236" s="252">
        <f>VLOOKUP(C236,FPT!B:BE,20,0)</f>
        <v>0</v>
      </c>
      <c r="BH236" t="str">
        <f t="shared" si="356"/>
        <v/>
      </c>
      <c r="BI236" s="275">
        <f>VLOOKUP(C236,MOVI!C:DT,21,0)</f>
        <v>40000000</v>
      </c>
      <c r="BJ236" s="275">
        <f>VLOOKUP(C236,FPT!B:BH,21,0)</f>
        <v>40000000</v>
      </c>
      <c r="BK236" t="str">
        <f t="shared" si="357"/>
        <v/>
      </c>
      <c r="BL236" s="275">
        <f>VLOOKUP(C236,MOVI!C:DT,22,0)</f>
        <v>0</v>
      </c>
      <c r="BM236" s="275">
        <f>VLOOKUP(C236,FPT!B:BK,22,0)</f>
        <v>0</v>
      </c>
      <c r="BN236" t="str">
        <f t="shared" si="358"/>
        <v/>
      </c>
      <c r="BO236" s="275">
        <f>VLOOKUP(C236,MOVI!C:DT,23,0)</f>
        <v>0</v>
      </c>
      <c r="BP236" s="275">
        <f>VLOOKUP(C236,FPT!B:BN,23,0)</f>
        <v>0</v>
      </c>
      <c r="BQ236" t="str">
        <f t="shared" si="359"/>
        <v/>
      </c>
      <c r="BR236" s="275">
        <f>VLOOKUP(C236,MOVI!C:DT,24,0)</f>
        <v>0</v>
      </c>
      <c r="BS236" s="275">
        <f>VLOOKUP(C236,FPT!B:BQ,24,0)</f>
        <v>0</v>
      </c>
      <c r="BT236" t="str">
        <f t="shared" si="360"/>
        <v/>
      </c>
      <c r="BU236" s="275">
        <f>VLOOKUP(C236,MOVI!C:DT,25,0)</f>
        <v>0</v>
      </c>
      <c r="BV236" s="275">
        <f>VLOOKUP(C236,FPT!B:BT,25,0)</f>
        <v>0</v>
      </c>
      <c r="BW236" t="str">
        <f t="shared" si="361"/>
        <v/>
      </c>
      <c r="BX236" s="275">
        <f>VLOOKUP(C236,MOVI!C:DT,26,0)</f>
        <v>0</v>
      </c>
      <c r="BY236" s="275">
        <f>VLOOKUP(C236,FPT!B:BW,26,0)</f>
        <v>0</v>
      </c>
      <c r="BZ236" t="str">
        <f t="shared" si="362"/>
        <v/>
      </c>
      <c r="CA236" s="275">
        <f>VLOOKUP(C236,MOVI!C:DT,27,0)</f>
        <v>0</v>
      </c>
      <c r="CB236" s="275">
        <f>VLOOKUP(C236,FPT!B:BZ,27,0)</f>
        <v>0</v>
      </c>
      <c r="CC236" t="str">
        <f t="shared" si="363"/>
        <v/>
      </c>
      <c r="CD236" s="275">
        <f>VLOOKUP(C236,MOVI!C:DT,28,0)</f>
        <v>0</v>
      </c>
      <c r="CE236" s="275">
        <f>VLOOKUP(C236,FPT!B:CC,28,0)</f>
        <v>0</v>
      </c>
      <c r="CF236" t="str">
        <f t="shared" si="364"/>
        <v/>
      </c>
      <c r="CG236" t="str">
        <f>VLOOKUP(C236,MOVI!C:DT,29,0)</f>
        <v>CN</v>
      </c>
      <c r="CH236" s="252" t="str">
        <f>VLOOKUP(C236,FPT!B:CF,29,0)</f>
        <v>CN</v>
      </c>
      <c r="CI236" t="str">
        <f t="shared" si="365"/>
        <v/>
      </c>
      <c r="CJ236">
        <f>VLOOKUP(C236,MOVI!C:DT,30,0)</f>
        <v>26</v>
      </c>
      <c r="CK236" s="252">
        <f>VLOOKUP(C236,FPT!B:CI,30,0)</f>
        <v>26</v>
      </c>
      <c r="CL236" t="str">
        <f t="shared" si="366"/>
        <v/>
      </c>
      <c r="CM236">
        <f>VLOOKUP(C236,MOVI!C:DT,31,0)</f>
        <v>26</v>
      </c>
      <c r="CN236" s="252">
        <f>VLOOKUP(C236,FPT!B:CL,31,0)</f>
        <v>26</v>
      </c>
      <c r="CO236" t="str">
        <f t="shared" si="367"/>
        <v/>
      </c>
      <c r="CP236" s="275">
        <f>VLOOKUP(C236,MOVI!C:DT,32,0)</f>
        <v>0</v>
      </c>
      <c r="CQ236" s="275">
        <f>VLOOKUP(C236,FPT!B:CO,32,0)</f>
        <v>0</v>
      </c>
      <c r="CR236" t="str">
        <f t="shared" si="368"/>
        <v/>
      </c>
      <c r="CS236" s="275">
        <f>VLOOKUP(C236,MOVI!C:DT,33,0)</f>
        <v>0</v>
      </c>
      <c r="CT236" s="275">
        <f>VLOOKUP(C236,FPT!B:CR,33,0)</f>
        <v>0</v>
      </c>
      <c r="CU236" t="str">
        <f t="shared" si="369"/>
        <v/>
      </c>
      <c r="CV236" s="275">
        <f>VLOOKUP(C236,MOVI!C:DT,34,0)</f>
        <v>0</v>
      </c>
      <c r="CW236" s="275">
        <f>VLOOKUP(C236,FPT!B:CU,34,0)</f>
        <v>0</v>
      </c>
      <c r="CX236" t="str">
        <f t="shared" si="370"/>
        <v/>
      </c>
      <c r="CY236" s="275">
        <f>VLOOKUP(C236,MOVI!C:DT,35,0)</f>
        <v>26</v>
      </c>
      <c r="CZ236" s="275">
        <f>VLOOKUP(C236,FPT!B:CX,35,0)</f>
        <v>26</v>
      </c>
      <c r="DA236" t="str">
        <f t="shared" si="371"/>
        <v/>
      </c>
      <c r="DB236" s="275">
        <f>VLOOKUP(C236,MOVI!C:DT,36,0)</f>
        <v>0</v>
      </c>
      <c r="DC236" s="275">
        <f>VLOOKUP(C236,FPT!B:DA,36,0)</f>
        <v>0</v>
      </c>
      <c r="DD236" t="str">
        <f t="shared" si="372"/>
        <v/>
      </c>
      <c r="DE236" s="275">
        <f>VLOOKUP(C236,MOVI!C:DT,37,0)</f>
        <v>0</v>
      </c>
      <c r="DF236" s="275">
        <f>VLOOKUP(C236,FPT!B:DD,37,0)</f>
        <v>0</v>
      </c>
      <c r="DG236" t="str">
        <f t="shared" si="373"/>
        <v/>
      </c>
      <c r="DH236" s="275">
        <f>VLOOKUP(C236,MOVI!C:DT,38,0)</f>
        <v>0</v>
      </c>
      <c r="DI236" s="275">
        <f>VLOOKUP(C236,FPT!B:DG,38,0)</f>
        <v>0</v>
      </c>
      <c r="DJ236" t="str">
        <f t="shared" si="374"/>
        <v/>
      </c>
      <c r="DK236" s="275">
        <f>VLOOKUP(C236,MOVI!C:DT,39,0)</f>
        <v>0</v>
      </c>
      <c r="DL236" s="275">
        <f>VLOOKUP(C236,FPT!B:DJ,39,0)</f>
        <v>0</v>
      </c>
      <c r="DM236" t="str">
        <f t="shared" si="375"/>
        <v/>
      </c>
      <c r="DN236" s="275">
        <f>VLOOKUP(C236,MOVI!C:DT,40,0)</f>
        <v>0</v>
      </c>
      <c r="DO236" s="275">
        <f>VLOOKUP(C236,FPT!B:DM,40,0)</f>
        <v>0</v>
      </c>
      <c r="DP236" t="str">
        <f t="shared" si="376"/>
        <v/>
      </c>
      <c r="DQ236" s="275">
        <f>VLOOKUP(C236,MOVI!C:DT,41,0)</f>
        <v>0</v>
      </c>
      <c r="DR236" s="275">
        <f>VLOOKUP(C236,FPT!B:DP,41,0)</f>
        <v>0</v>
      </c>
      <c r="DS236" t="str">
        <f t="shared" si="377"/>
        <v/>
      </c>
      <c r="DT236" s="275">
        <f>VLOOKUP(C236,MOVI!C:DT,42,0)</f>
        <v>40000000</v>
      </c>
      <c r="DU236" s="275">
        <f>ROUND(VLOOKUP(C236,FPT!B:DS,42,0),0)</f>
        <v>40000000</v>
      </c>
      <c r="DV236" t="str">
        <f t="shared" si="378"/>
        <v/>
      </c>
      <c r="DW236" s="275">
        <f>VLOOKUP(C236,MOVI!C:DT,43,0)</f>
        <v>0</v>
      </c>
      <c r="DX236" s="275">
        <f>VLOOKUP(C236,FPT!B:DV,43,0)</f>
        <v>0</v>
      </c>
      <c r="DY236" t="str">
        <f t="shared" si="379"/>
        <v/>
      </c>
      <c r="DZ236" s="275">
        <f>VLOOKUP(C236,MOVI!C:DT,44,0)</f>
        <v>0</v>
      </c>
      <c r="EA236" s="275">
        <f>VLOOKUP(C236,FPT!B:DY,44,0)</f>
        <v>0</v>
      </c>
      <c r="EB236" t="str">
        <f t="shared" si="380"/>
        <v/>
      </c>
      <c r="EC236" s="275">
        <f>VLOOKUP(C236,MOVI!C:DT,45,0)</f>
        <v>40000000</v>
      </c>
      <c r="ED236" s="275">
        <f>ROUND(VLOOKUP(C236,FPT!B:EB,45,0),0)</f>
        <v>40000000</v>
      </c>
      <c r="EE236" t="str">
        <f t="shared" si="381"/>
        <v/>
      </c>
      <c r="EF236" s="275">
        <f>VLOOKUP(C236,MOVI!C:DT,46,0)</f>
        <v>0</v>
      </c>
      <c r="EG236" s="275">
        <f>VLOOKUP(C236,FPT!B:EE,46,0)</f>
        <v>0</v>
      </c>
      <c r="EH236" t="str">
        <f t="shared" si="382"/>
        <v/>
      </c>
      <c r="EI236" s="275">
        <f>VLOOKUP(C236,MOVI!C:DT,47,0)</f>
        <v>0</v>
      </c>
      <c r="EJ236" s="275">
        <f>VLOOKUP(C236,FPT!B:EH,47,0)</f>
        <v>0</v>
      </c>
      <c r="EK236" t="str">
        <f t="shared" si="383"/>
        <v/>
      </c>
      <c r="EL236" s="275">
        <f>VLOOKUP(C236,MOVI!C:DT,48,0)</f>
        <v>0</v>
      </c>
      <c r="EM236" s="275">
        <f>VLOOKUP(C236,FPT!B:EK,48,0)</f>
        <v>0</v>
      </c>
      <c r="EN236" t="str">
        <f t="shared" si="384"/>
        <v/>
      </c>
      <c r="EO236" s="275">
        <f>VLOOKUP(C236,MOVI!C:DT,49,0)</f>
        <v>0</v>
      </c>
      <c r="EP236" s="275">
        <f>VLOOKUP(C236,FPT!B:EN,49,0)</f>
        <v>0</v>
      </c>
      <c r="EQ236" t="str">
        <f t="shared" si="385"/>
        <v/>
      </c>
      <c r="ER236" s="275">
        <f>VLOOKUP(C236,MOVI!C:DT,50,0)</f>
        <v>600000</v>
      </c>
      <c r="ES236" s="275">
        <f>VLOOKUP(C236,FPT!B:EQ,50,0)</f>
        <v>600000</v>
      </c>
      <c r="ET236" t="str">
        <f t="shared" si="386"/>
        <v/>
      </c>
      <c r="EU236" s="275">
        <f>VLOOKUP(C236,MOVI!C:DT,51,0)</f>
        <v>0</v>
      </c>
      <c r="EV236" s="275">
        <f>VLOOKUP(C236,FPT!B:ET,51,0)</f>
        <v>0</v>
      </c>
      <c r="EW236" t="str">
        <f t="shared" si="387"/>
        <v/>
      </c>
      <c r="EX236" s="275">
        <f>VLOOKUP(C236,MOVI!C:DT,52,0)</f>
        <v>0</v>
      </c>
      <c r="EY236" s="275">
        <f>VLOOKUP(C236,FPT!B:EW,52,0)</f>
        <v>0</v>
      </c>
      <c r="EZ236" t="str">
        <f t="shared" si="388"/>
        <v/>
      </c>
      <c r="FA236" s="275">
        <f>VLOOKUP(C236,MOVI!C:DT,53,0)</f>
        <v>0</v>
      </c>
      <c r="FB236" s="275">
        <f>VLOOKUP(C236,FPT!B:EZ,53,0)</f>
        <v>0</v>
      </c>
      <c r="FC236" t="str">
        <f t="shared" si="389"/>
        <v/>
      </c>
      <c r="FD236" s="275">
        <f>VLOOKUP(C236,MOVI!C:DT,54,0)</f>
        <v>0</v>
      </c>
      <c r="FE236" s="275">
        <f>VLOOKUP(C236,FPT!B:FC,54,0)</f>
        <v>0</v>
      </c>
      <c r="FF236" t="str">
        <f t="shared" si="390"/>
        <v/>
      </c>
      <c r="FG236" s="275">
        <f>VLOOKUP(C236,MOVI!C:DT,55,0)</f>
        <v>0</v>
      </c>
      <c r="FH236" s="275">
        <f>VLOOKUP(C236,FPT!B:FF,55,0)</f>
        <v>0</v>
      </c>
      <c r="FI236" t="str">
        <f t="shared" si="391"/>
        <v/>
      </c>
      <c r="FJ236" s="275">
        <f>VLOOKUP(C236,MOVI!C:DT,56,0)</f>
        <v>600000</v>
      </c>
      <c r="FK236" s="275">
        <f>VLOOKUP(C236,FPT!B:FI,56,0)</f>
        <v>600000</v>
      </c>
      <c r="FL236" t="str">
        <f t="shared" si="392"/>
        <v/>
      </c>
      <c r="FM236" s="275">
        <f>VLOOKUP(C236,MOVI!C:DT,57,0)</f>
        <v>0</v>
      </c>
      <c r="FN236" s="275">
        <f>VLOOKUP(C236,FPT!B:FL,57,0)</f>
        <v>0</v>
      </c>
      <c r="FO236" t="str">
        <f t="shared" si="393"/>
        <v/>
      </c>
      <c r="FP236" s="275">
        <f>VLOOKUP(C236,MOVI!C:DT,58,0)</f>
        <v>0</v>
      </c>
      <c r="FQ236" s="275">
        <f>VLOOKUP(C236,FPT!B:FO,58,0)</f>
        <v>0</v>
      </c>
      <c r="FR236" t="str">
        <f t="shared" si="394"/>
        <v/>
      </c>
      <c r="FS236" s="275">
        <f>VLOOKUP(C236,MOVI!C:DT,59,0)</f>
        <v>0</v>
      </c>
      <c r="FT236" s="275">
        <f>VLOOKUP(C236,FPT!B:FR,59,0)</f>
        <v>0</v>
      </c>
      <c r="FU236" t="str">
        <f t="shared" si="395"/>
        <v/>
      </c>
      <c r="FV236" s="275">
        <f>VLOOKUP(C236,MOVI!C:DT,60,0)</f>
        <v>0</v>
      </c>
      <c r="FW236" s="275">
        <f>VLOOKUP(C236,FPT!B:FU,60,0)</f>
        <v>0</v>
      </c>
      <c r="FX236" t="str">
        <f t="shared" si="396"/>
        <v/>
      </c>
      <c r="FY236" s="275">
        <f>VLOOKUP(C236,MOVI!C:DT,61,0)</f>
        <v>0</v>
      </c>
      <c r="FZ236" s="275">
        <f>VLOOKUP(C236,FPT!B:FX,61,0)</f>
        <v>0</v>
      </c>
      <c r="GA236" t="str">
        <f t="shared" si="397"/>
        <v/>
      </c>
      <c r="GB236" s="275">
        <f>VLOOKUP(C236,MOVI!C:DT,62,0)</f>
        <v>0</v>
      </c>
      <c r="GC236" s="275">
        <f>VLOOKUP(C236,FPT!B:GA,62,0)</f>
        <v>0</v>
      </c>
      <c r="GD236" t="str">
        <f t="shared" si="398"/>
        <v/>
      </c>
      <c r="GE236" s="275">
        <f>VLOOKUP(C236,MOVI!C:DT,63,0)</f>
        <v>0</v>
      </c>
      <c r="GF236" s="275">
        <f>VLOOKUP(C236,FPT!B:GD,63,0)</f>
        <v>0</v>
      </c>
      <c r="GG236" t="str">
        <f t="shared" si="399"/>
        <v/>
      </c>
      <c r="GH236" s="275">
        <f>VLOOKUP(C236,MOVI!C:DT,64,0)</f>
        <v>0</v>
      </c>
      <c r="GI236" s="275">
        <f>VLOOKUP(C236,FPT!B:GG,64,0)</f>
        <v>0</v>
      </c>
      <c r="GJ236" t="str">
        <f t="shared" si="400"/>
        <v/>
      </c>
      <c r="GK236" s="275">
        <f>VLOOKUP(C236,MOVI!C:DT,65,0)</f>
        <v>0</v>
      </c>
      <c r="GL236" s="275">
        <f>VLOOKUP(C236,FPT!B:GJ,65,0)</f>
        <v>0</v>
      </c>
      <c r="GM236" t="str">
        <f t="shared" si="401"/>
        <v/>
      </c>
      <c r="GN236" s="275">
        <f>VLOOKUP(C236,MOVI!C:DT,66,0)</f>
        <v>0</v>
      </c>
      <c r="GO236" s="275">
        <f>VLOOKUP(C236,FPT!B:GM,66,0)</f>
        <v>0</v>
      </c>
      <c r="GP236" t="str">
        <f t="shared" si="402"/>
        <v/>
      </c>
      <c r="GQ236" s="275">
        <f>VLOOKUP(C236,MOVI!C:DT,67,0)</f>
        <v>0</v>
      </c>
      <c r="GR236" s="275">
        <f>VLOOKUP(C236,FPT!B:GP,67,0)</f>
        <v>0</v>
      </c>
      <c r="GS236" t="str">
        <f t="shared" si="403"/>
        <v/>
      </c>
      <c r="GT236" s="275">
        <f>VLOOKUP(C236,MOVI!C:DT,68,0)</f>
        <v>0</v>
      </c>
      <c r="GU236" s="275">
        <f>VLOOKUP(C236,FPT!B:GS,68,0)</f>
        <v>0</v>
      </c>
      <c r="GV236" t="str">
        <f t="shared" si="404"/>
        <v/>
      </c>
      <c r="GW236" s="275">
        <f>VLOOKUP(C236,MOVI!C:DT,69,0)</f>
        <v>0</v>
      </c>
      <c r="GX236" s="275">
        <f>VLOOKUP(C236,FPT!B:GV,69,0)</f>
        <v>0</v>
      </c>
      <c r="GY236" t="str">
        <f t="shared" si="405"/>
        <v/>
      </c>
      <c r="GZ236" s="275">
        <f>VLOOKUP(C236,MOVI!C:DT,70,0)</f>
        <v>0</v>
      </c>
      <c r="HA236" s="275">
        <f>VLOOKUP(C236,FPT!B:GY,70,0)</f>
        <v>0</v>
      </c>
      <c r="HB236" t="str">
        <f t="shared" si="406"/>
        <v/>
      </c>
      <c r="HC236" s="275">
        <f>VLOOKUP(C236,MOVI!C:DT,71,0)</f>
        <v>40600000</v>
      </c>
      <c r="HD236" s="275">
        <f>ROUND(VLOOKUP(C236,FPT!B:HB,71,0),0)</f>
        <v>40600000</v>
      </c>
      <c r="HE236" t="str">
        <f t="shared" si="407"/>
        <v/>
      </c>
      <c r="HF236" s="275">
        <f>ROUND(VLOOKUP(C236,MOVI!C:DT,72,0),0)</f>
        <v>0</v>
      </c>
      <c r="HG236" s="275">
        <f>ROUND(VLOOKUP(C236,FPT!B:HE,72,0),0)</f>
        <v>0</v>
      </c>
      <c r="HH236" t="str">
        <f t="shared" si="408"/>
        <v/>
      </c>
      <c r="HI236" s="275">
        <f>VLOOKUP(C236,MOVI!C:DT,73,0)</f>
        <v>0</v>
      </c>
      <c r="HJ236" s="275">
        <f>VLOOKUP(C236,FPT!B:HH,73,0)</f>
        <v>0</v>
      </c>
      <c r="HK236" t="str">
        <f t="shared" si="409"/>
        <v/>
      </c>
      <c r="HL236" s="275">
        <f>VLOOKUP(C236,MOVI!C:DT,74,0)</f>
        <v>0</v>
      </c>
      <c r="HM236" s="275">
        <f>VLOOKUP(C236,FPT!B:HK,74,0)</f>
        <v>0</v>
      </c>
      <c r="HN236" t="str">
        <f t="shared" si="410"/>
        <v/>
      </c>
      <c r="HO236" s="275">
        <f>VLOOKUP(C236,MOVI!C:DT,75,0)</f>
        <v>11000000</v>
      </c>
      <c r="HP236" s="275">
        <f>VLOOKUP(C236,FPT!B:HN,75,0)</f>
        <v>11000000</v>
      </c>
      <c r="HQ236" t="str">
        <f t="shared" si="411"/>
        <v/>
      </c>
      <c r="HR236" s="275">
        <f>VLOOKUP(C236,MOVI!C:DT,76,0)</f>
        <v>2</v>
      </c>
      <c r="HS236" s="275">
        <f>VLOOKUP(C236,FPT!B:HQ,76,0)</f>
        <v>2</v>
      </c>
      <c r="HT236" t="str">
        <f t="shared" si="412"/>
        <v/>
      </c>
      <c r="HU236" s="275">
        <f>VLOOKUP(C236,MOVI!C:DT,77,0)</f>
        <v>8800000</v>
      </c>
      <c r="HV236" s="275">
        <f>VLOOKUP(C236,FPT!B:HT,77,0)</f>
        <v>8800000</v>
      </c>
      <c r="HW236" t="str">
        <f t="shared" si="413"/>
        <v/>
      </c>
      <c r="HX236" s="274">
        <f>VLOOKUP(C236,MOVI!C:CB,78,0)</f>
        <v>2384000</v>
      </c>
      <c r="HY236" s="261">
        <f>VLOOKUP(C236,FPT!$B:$CA,78,0)</f>
        <v>2384000</v>
      </c>
      <c r="HZ236" t="str">
        <f t="shared" si="414"/>
        <v/>
      </c>
      <c r="IA236" s="275">
        <f>VLOOKUP(C236,MOVI!C:CD,79,0)</f>
        <v>400000</v>
      </c>
      <c r="IB236" s="275">
        <f>VLOOKUP(C236,FPT!B:HZ,79,0)</f>
        <v>400000</v>
      </c>
      <c r="IC236" t="str">
        <f t="shared" si="415"/>
        <v/>
      </c>
      <c r="ID236" s="275">
        <f>VLOOKUP(C236,MOVI!C:CD,80,0)</f>
        <v>447000</v>
      </c>
      <c r="IE236" s="275">
        <f>VLOOKUP(C236,FPT!B:IC,80,0)</f>
        <v>447000</v>
      </c>
      <c r="IF236" t="str">
        <f t="shared" si="416"/>
        <v/>
      </c>
      <c r="IG236" s="275">
        <f>VLOOKUP(C236,MOVI!C:DT,81,0)</f>
        <v>0</v>
      </c>
      <c r="IH236" s="275">
        <f>VLOOKUP(C236,FPT!B:IF,81,0)</f>
        <v>0</v>
      </c>
      <c r="II236" t="str">
        <f t="shared" si="417"/>
        <v/>
      </c>
      <c r="IJ236" s="275">
        <f>VLOOKUP(C236,MOVI!C:DT,82,0)</f>
        <v>3231000</v>
      </c>
      <c r="IK236" s="275">
        <f>VLOOKUP(C236,FPT!B:II,82,0)</f>
        <v>3231000</v>
      </c>
      <c r="IL236" t="str">
        <f t="shared" si="418"/>
        <v/>
      </c>
      <c r="IM236" s="275">
        <f>ROUND(VLOOKUP(C236,MOVI!C:DT,83,0),0)</f>
        <v>23031000</v>
      </c>
      <c r="IN236" s="275">
        <f>ROUND(VLOOKUP(C236,FPT!B:IL,83,0),0)</f>
        <v>23031000</v>
      </c>
      <c r="IO236" t="str">
        <f t="shared" si="419"/>
        <v/>
      </c>
      <c r="IP236" s="275">
        <f>VLOOKUP(C236,MOVI!C:DT,84,0)</f>
        <v>17569000</v>
      </c>
      <c r="IQ236" s="275">
        <f>VLOOKUP(C236,FPT!B:IO,84,0)</f>
        <v>17569000</v>
      </c>
      <c r="IR236" t="str">
        <f t="shared" si="420"/>
        <v/>
      </c>
      <c r="IS236" s="275">
        <f>ROUND(VLOOKUP(C236,MOVI!C:DT,85,0),0)</f>
        <v>1885350</v>
      </c>
      <c r="IT236" s="275">
        <f>ROUND(VLOOKUP(C236,FPT!B:IR,85,0),0)</f>
        <v>1885350</v>
      </c>
      <c r="IU236" t="str">
        <f t="shared" si="421"/>
        <v/>
      </c>
      <c r="IV236" s="275">
        <f>VLOOKUP(C236,MOVI!C:DT,86,0)</f>
        <v>0</v>
      </c>
      <c r="IW236" s="275">
        <f>VLOOKUP(C236,FPT!B:IU,86,0)</f>
        <v>0</v>
      </c>
      <c r="IX236" t="str">
        <f t="shared" si="422"/>
        <v/>
      </c>
      <c r="IY236" s="275">
        <f>ROUND(VLOOKUP(C236,MOVI!C:DT,87,0),0)</f>
        <v>1885350</v>
      </c>
      <c r="IZ236" s="275">
        <f>ROUND(VLOOKUP(C236,FPT!B:IX,87,0),0)</f>
        <v>1885350</v>
      </c>
      <c r="JA236" t="str">
        <f t="shared" si="423"/>
        <v/>
      </c>
      <c r="JB236" s="275">
        <f>VLOOKUP(C236,MOVI!C:DT,88,0)</f>
        <v>0</v>
      </c>
      <c r="JC236" s="275">
        <f>VLOOKUP(C236,FPT!B:JA,88,0)</f>
        <v>0</v>
      </c>
      <c r="JD236" t="str">
        <f t="shared" si="424"/>
        <v/>
      </c>
      <c r="JE236" s="275">
        <f>VLOOKUP(C236,MOVI!C:DT,89,0)</f>
        <v>0</v>
      </c>
      <c r="JF236" s="275">
        <f>VLOOKUP(C236,FPT!B:JD,89,0)</f>
        <v>0</v>
      </c>
      <c r="JG236" t="str">
        <f t="shared" si="425"/>
        <v/>
      </c>
      <c r="JH236" s="275">
        <f>VLOOKUP(C236,MOVI!C:DT,90,0)</f>
        <v>0</v>
      </c>
      <c r="JI236" s="275">
        <f>VLOOKUP(C236,FPT!B:JG,90,0)</f>
        <v>0</v>
      </c>
      <c r="JJ236" t="str">
        <f t="shared" si="426"/>
        <v/>
      </c>
      <c r="JK236" s="275">
        <f>VLOOKUP(C236,MOVI!C:DT,91,0)</f>
        <v>0</v>
      </c>
      <c r="JL236" s="275">
        <f>VLOOKUP(C236,FPT!B:JJ,91,0)</f>
        <v>0</v>
      </c>
      <c r="JM236" t="str">
        <f t="shared" si="427"/>
        <v/>
      </c>
      <c r="JN236" s="275">
        <f>VLOOKUP(C236,MOVI!C:DT,92,0)</f>
        <v>0</v>
      </c>
      <c r="JO236" s="275">
        <f>VLOOKUP(C236,FPT!B:JM,92,0)</f>
        <v>0</v>
      </c>
      <c r="JP236" t="str">
        <f t="shared" si="428"/>
        <v/>
      </c>
      <c r="JQ236" s="275">
        <f>VLOOKUP(C236,MOVI!C:DT,93,0)</f>
        <v>0</v>
      </c>
      <c r="JR236" s="275">
        <f>VLOOKUP(C236,FPT!B:JP,93,0)</f>
        <v>0</v>
      </c>
      <c r="JS236" t="str">
        <f t="shared" si="429"/>
        <v/>
      </c>
      <c r="JT236" s="275">
        <f>VLOOKUP(C236,MOVI!C:DT,94,0)</f>
        <v>0</v>
      </c>
      <c r="JU236" s="275">
        <f>VLOOKUP(C236,FPT!B:JS,94,0)</f>
        <v>0</v>
      </c>
      <c r="JV236" t="str">
        <f t="shared" si="430"/>
        <v/>
      </c>
      <c r="JW236" s="275">
        <f>VLOOKUP(C236,MOVI!C:DT,95,0)</f>
        <v>35483650</v>
      </c>
      <c r="JX236" s="275">
        <f>VLOOKUP(C236,FPT!B:JV,95,0)</f>
        <v>35483650</v>
      </c>
      <c r="JY236" t="str">
        <f t="shared" si="431"/>
        <v/>
      </c>
      <c r="JZ236" s="275">
        <f>VLOOKUP(C236,MOVI!C:DT,96,0)</f>
        <v>0</v>
      </c>
      <c r="KA236" s="275">
        <f>VLOOKUP(C236,FPT!B:JY,96,0)</f>
        <v>0</v>
      </c>
      <c r="KB236" t="str">
        <f t="shared" si="432"/>
        <v/>
      </c>
      <c r="KC236" s="275">
        <f>VLOOKUP(C236,MOVI!C:DT,97,0)</f>
        <v>35483650</v>
      </c>
      <c r="KD236" s="275">
        <f>VLOOKUP(C236,FPT!B:KB,97,0)</f>
        <v>35483650</v>
      </c>
      <c r="KE236" t="str">
        <f t="shared" si="433"/>
        <v/>
      </c>
      <c r="KF236" s="275">
        <f>VLOOKUP(C236,MOVI!C:DT,98,0)</f>
        <v>5066000</v>
      </c>
      <c r="KG236" s="275">
        <f>VLOOKUP(C236,FPT!B:KE,98,0)</f>
        <v>5066000</v>
      </c>
      <c r="KH236" t="str">
        <f t="shared" si="434"/>
        <v/>
      </c>
      <c r="KI236" s="275">
        <f>VLOOKUP(C236,MOVI!C:DT,99,0)</f>
        <v>0</v>
      </c>
      <c r="KJ236" s="275">
        <f>VLOOKUP(C236,FPT!B:KH,99,0)</f>
        <v>0</v>
      </c>
      <c r="KK236" t="str">
        <f t="shared" si="435"/>
        <v/>
      </c>
      <c r="KL236" s="275">
        <f>VLOOKUP(C236,MOVI!C:DT,100,0)</f>
        <v>894000</v>
      </c>
      <c r="KM236" s="275">
        <f>VLOOKUP(C236,FPT!B:KK,100,0)</f>
        <v>894000</v>
      </c>
      <c r="KN236" t="str">
        <f t="shared" si="436"/>
        <v/>
      </c>
      <c r="KO236" s="275">
        <f>VLOOKUP(C236,MOVI!C:DT,101,0)</f>
        <v>0</v>
      </c>
      <c r="KP236" s="275">
        <f>VLOOKUP(C236,FPT!B:KN,101,0)</f>
        <v>0</v>
      </c>
      <c r="KQ236" t="str">
        <f t="shared" si="437"/>
        <v/>
      </c>
      <c r="KR236" s="275">
        <f>VLOOKUP(C236,MOVI!C:DT,102,0)</f>
        <v>0</v>
      </c>
      <c r="KS236" s="275">
        <f>VLOOKUP(C236,FPT!B:KQ,102,0)</f>
        <v>0</v>
      </c>
      <c r="KT236" t="str">
        <f t="shared" si="438"/>
        <v/>
      </c>
      <c r="KU236" s="275">
        <f>VLOOKUP(C236,MOVI!C:DT,103,0)</f>
        <v>5960000</v>
      </c>
      <c r="KV236" s="275">
        <f>VLOOKUP(C236,FPT!B:KT,103,0)</f>
        <v>5960000</v>
      </c>
      <c r="KW236" t="str">
        <f t="shared" si="439"/>
        <v/>
      </c>
      <c r="KX236" s="275">
        <f>VLOOKUP(C236,MOVI!C:DT,104,0)</f>
        <v>9191000</v>
      </c>
      <c r="KY236" s="275">
        <f>VLOOKUP(C236,FPT!B:KW,104,0)</f>
        <v>9191000</v>
      </c>
      <c r="KZ236" t="str">
        <f t="shared" si="440"/>
        <v/>
      </c>
      <c r="LA236" s="275">
        <f>VLOOKUP(C236,MOVI!C:DT,105,0)</f>
        <v>596000</v>
      </c>
      <c r="LB236" s="275">
        <f>VLOOKUP(C236,FPT!B:KZ,105,0)</f>
        <v>596000</v>
      </c>
      <c r="LC236" t="str">
        <f t="shared" si="441"/>
        <v/>
      </c>
      <c r="LD236" s="275">
        <f>VLOOKUP(C236,MOVI!C:DT,106,0)</f>
        <v>47156000</v>
      </c>
      <c r="LE236" s="275">
        <f>VLOOKUP(C236,FPT!B:LC,106,0)</f>
        <v>47156000</v>
      </c>
      <c r="LF236" t="str">
        <f t="shared" si="442"/>
        <v/>
      </c>
      <c r="LG236" s="273">
        <f>VLOOKUP(C236,MOVI!C:DT,107,0)</f>
        <v>0</v>
      </c>
      <c r="LH236" s="273">
        <f>VLOOKUP(C236,FPT!B:LF,107,0)</f>
        <v>0</v>
      </c>
      <c r="LI236" t="str">
        <f t="shared" si="443"/>
        <v/>
      </c>
      <c r="LJ236" t="str">
        <f>VLOOKUP(C236,MOVI!C:DV,108,0)</f>
        <v>MoviNorthSales</v>
      </c>
      <c r="LK236" s="252" t="str">
        <f>VLOOKUP(C236,FPT!B:LI,108,0)</f>
        <v>MoviNorthSales</v>
      </c>
      <c r="LL236" t="str">
        <f t="shared" si="444"/>
        <v/>
      </c>
      <c r="LM236" s="275">
        <f>ROUND(VLOOKUP(C236,MOVI!C:DV,109,0),0)</f>
        <v>3333333</v>
      </c>
      <c r="LN236" s="275">
        <f>ROUND(VLOOKUP(C236,FPT!B:LL,109,0),0)</f>
        <v>3333333</v>
      </c>
      <c r="LO236" t="str">
        <f t="shared" si="445"/>
        <v/>
      </c>
      <c r="LP236" t="str">
        <f>VLOOKUP(C236,MOVI!C:DV,110,0)</f>
        <v>HNI</v>
      </c>
      <c r="LQ236" s="247" t="str">
        <f>VLOOKUP(C236,FPT!B:LO,110,0)</f>
        <v>HNI</v>
      </c>
      <c r="LR236" t="str">
        <f t="shared" si="446"/>
        <v/>
      </c>
      <c r="LS236">
        <f>MOVI!DI231</f>
        <v>22</v>
      </c>
      <c r="LV236">
        <f>MOVI!DJ231</f>
        <v>0</v>
      </c>
      <c r="LW236">
        <f>MOVI!DK231</f>
        <v>0</v>
      </c>
      <c r="LX236">
        <f>MOVI!DL231</f>
        <v>0</v>
      </c>
      <c r="LY236">
        <f>MOVI!DM231</f>
        <v>0</v>
      </c>
      <c r="LZ236">
        <f>MOVI!DN231</f>
        <v>0</v>
      </c>
      <c r="MA236">
        <f>MOVI!DO231</f>
        <v>0</v>
      </c>
      <c r="MB236" t="str">
        <f>MOVI!DP231</f>
        <v>HNI</v>
      </c>
      <c r="MC236">
        <f>MOVI!DQ231</f>
        <v>0</v>
      </c>
      <c r="MD236">
        <f>MOVI!DR231</f>
        <v>0</v>
      </c>
      <c r="ME236" t="str">
        <f>VLOOKUP(C236,MOVI!C:DV,121,0)</f>
        <v/>
      </c>
      <c r="MF236" s="252"/>
      <c r="MG236" t="str">
        <f t="shared" ref="MG236:MG299" si="450">IF(ME236&lt;&gt;MF236,"Lệch","")</f>
        <v/>
      </c>
      <c r="MH236" t="str">
        <f>VLOOKUP(C236,MOVI!C:DT,122,0)</f>
        <v>MoviNorth</v>
      </c>
      <c r="MI236" s="252" t="str">
        <f>VLOOKUP(C236,FPT!B:DS,112,0)</f>
        <v>MoviNorth</v>
      </c>
      <c r="MJ236" t="str">
        <f t="shared" si="447"/>
        <v/>
      </c>
    </row>
    <row r="237" spans="1:348" x14ac:dyDescent="0.25">
      <c r="A237">
        <v>229</v>
      </c>
      <c r="B237" s="48">
        <v>6157</v>
      </c>
      <c r="C237" s="271" t="s">
        <v>1193</v>
      </c>
      <c r="D237" t="str">
        <f>VLOOKUP(C237,MOVI!C:D,2,0)</f>
        <v>Nguyễn Văn Vũ</v>
      </c>
      <c r="E237" t="str">
        <f>VLOOKUP(C237,FPT!B:C,2,0)</f>
        <v>Nguyễn Văn Vũ</v>
      </c>
      <c r="F237" t="str">
        <f t="shared" si="340"/>
        <v/>
      </c>
      <c r="G237" t="str">
        <f>VLOOKUP(C237,MOVI!C:E,3,0)</f>
        <v>Sales</v>
      </c>
      <c r="H237" t="str">
        <f>VLOOKUP(C237,FPT!B:F,3,0)</f>
        <v>Sales</v>
      </c>
      <c r="I237" t="str">
        <f t="shared" si="341"/>
        <v/>
      </c>
      <c r="J237" t="str">
        <f>VLOOKUP(C237,MOVI!C:H,4,0)</f>
        <v>Field Sales</v>
      </c>
      <c r="K237" t="str">
        <f>VLOOKUP(C237,FPT!B:I,4,0)</f>
        <v>Field Sales</v>
      </c>
      <c r="L237" t="str">
        <f t="shared" si="342"/>
        <v/>
      </c>
      <c r="M237" t="str">
        <f>VLOOKUP(C237,MOVI!C:DT,5,0)</f>
        <v>Manager</v>
      </c>
      <c r="N237" t="str">
        <f>VLOOKUP(C237,FPT!B:L,5,0)</f>
        <v>Manager</v>
      </c>
      <c r="O237" t="str">
        <f t="shared" si="343"/>
        <v/>
      </c>
      <c r="P237" t="str">
        <f>VLOOKUP(C237,MOVI!C:DT,6,0)</f>
        <v>Regional Manager cum Regional Partnership</v>
      </c>
      <c r="Q237" t="str">
        <f>VLOOKUP(C237,FPT!B:O,6,0)</f>
        <v>Regional Manager cum Regional Partnership</v>
      </c>
      <c r="R237" t="str">
        <f t="shared" si="344"/>
        <v/>
      </c>
      <c r="S237" t="str">
        <f>VLOOKUP(C237,MOVI!C:DT,7,0)</f>
        <v>Central</v>
      </c>
      <c r="T237" t="str">
        <f>VLOOKUP(C237,FPT!B:R,7,0)</f>
        <v>Central</v>
      </c>
      <c r="U237" t="str">
        <f t="shared" si="345"/>
        <v/>
      </c>
      <c r="V237" t="str">
        <f>VLOOKUP(C237,MOVI!C:DT,8,0)</f>
        <v>Movi</v>
      </c>
      <c r="W237" t="str">
        <f>VLOOKUP(C237,FPT!B:U,8,0)</f>
        <v>Movi</v>
      </c>
      <c r="X237" t="str">
        <f t="shared" si="346"/>
        <v/>
      </c>
      <c r="Y237" t="str">
        <f>VLOOKUP(C237,MOVI!C:DT,9,0)</f>
        <v>Full-time</v>
      </c>
      <c r="Z237" t="str">
        <f>VLOOKUP(C237,FPT!B:X,9,0)</f>
        <v>Full-time</v>
      </c>
      <c r="AA237" t="str">
        <f t="shared" si="347"/>
        <v/>
      </c>
      <c r="AB237" t="str">
        <f>VLOOKUP(C237,MOVI!C:DT,10,0)</f>
        <v>Permanent</v>
      </c>
      <c r="AC237" t="str">
        <f>VLOOKUP(C237,FPT!B:AA,10,0)</f>
        <v>Permanent</v>
      </c>
      <c r="AD237" t="str">
        <f t="shared" si="348"/>
        <v/>
      </c>
      <c r="AE237" s="247">
        <f>VLOOKUP(C237,MOVI!C:DT,11,0)</f>
        <v>44348</v>
      </c>
      <c r="AF237" s="247">
        <f>VLOOKUP(C237,FPT!B:AD,11,0)</f>
        <v>44348</v>
      </c>
      <c r="AG237" t="str">
        <f t="shared" si="349"/>
        <v/>
      </c>
      <c r="AH237" s="260" t="str">
        <f>VLOOKUP(C237,MOVI!C:DT,12,0)</f>
        <v/>
      </c>
      <c r="AI237" s="260"/>
      <c r="AJ237" t="str">
        <f t="shared" si="449"/>
        <v/>
      </c>
      <c r="AK237">
        <f>VLOOKUP(C237,MOVI!C:DT,13,0)</f>
        <v>0</v>
      </c>
      <c r="AL237" s="247">
        <f>VLOOKUP(C237,FPT!B:AJ,13,0)</f>
        <v>0</v>
      </c>
      <c r="AM237" t="str">
        <f t="shared" si="448"/>
        <v/>
      </c>
      <c r="AN237" s="247">
        <f>VLOOKUP(C237,MOVI!C:DT,14,0)</f>
        <v>0</v>
      </c>
      <c r="AO237" s="247">
        <f>VLOOKUP(C237,FPT!B:AM,14,0)</f>
        <v>0</v>
      </c>
      <c r="AP237" t="str">
        <f t="shared" si="350"/>
        <v/>
      </c>
      <c r="AQ237" t="str">
        <f>VLOOKUP(C237,MOVI!C:DT,15,0)</f>
        <v>LC</v>
      </c>
      <c r="AR237" s="247" t="str">
        <f>VLOOKUP(C237,FPT!B:AP,15,0)</f>
        <v>LC</v>
      </c>
      <c r="AS237" t="str">
        <f t="shared" si="351"/>
        <v/>
      </c>
      <c r="AT237" s="282" t="str">
        <f>VLOOKUP(C237,MOVI!C:DT,16,0)</f>
        <v>LTTP</v>
      </c>
      <c r="AU237" s="247" t="str">
        <f>VLOOKUP(C237,FPT!B:AS,16,0)</f>
        <v>LTTP</v>
      </c>
      <c r="AV237" t="str">
        <f t="shared" si="352"/>
        <v/>
      </c>
      <c r="AW237" t="str">
        <f>VLOOKUP(C237,MOVI!C:DT,17,0)</f>
        <v>L</v>
      </c>
      <c r="AX237" s="247" t="str">
        <f>VLOOKUP(C237,FPT!B:AV,17,0)</f>
        <v>L</v>
      </c>
      <c r="AY237" t="str">
        <f t="shared" si="353"/>
        <v/>
      </c>
      <c r="AZ237">
        <f>VLOOKUP(C237,MOVI!C:DT,18,0)</f>
        <v>0</v>
      </c>
      <c r="BA237" s="247">
        <f>VLOOKUP(C237,FPT!B:AY,18,0)</f>
        <v>0</v>
      </c>
      <c r="BB237" t="str">
        <f t="shared" si="354"/>
        <v/>
      </c>
      <c r="BC237" s="275">
        <f>VLOOKUP(C237,MOVI!C:DT,19,0)</f>
        <v>40000000</v>
      </c>
      <c r="BD237" s="275">
        <f>VLOOKUP(C237,FPT!B:BB,19,0)</f>
        <v>40000000</v>
      </c>
      <c r="BE237" t="str">
        <f t="shared" si="355"/>
        <v/>
      </c>
      <c r="BF237">
        <f>VLOOKUP(C237,MOVI!C:DT,20,0)</f>
        <v>0</v>
      </c>
      <c r="BG237" s="252">
        <f>VLOOKUP(C237,FPT!B:BE,20,0)</f>
        <v>0</v>
      </c>
      <c r="BH237" t="str">
        <f t="shared" si="356"/>
        <v/>
      </c>
      <c r="BI237" s="275">
        <f>VLOOKUP(C237,MOVI!C:DT,21,0)</f>
        <v>40000000</v>
      </c>
      <c r="BJ237" s="275">
        <f>VLOOKUP(C237,FPT!B:BH,21,0)</f>
        <v>40000000</v>
      </c>
      <c r="BK237" t="str">
        <f t="shared" si="357"/>
        <v/>
      </c>
      <c r="BL237" s="275">
        <f>VLOOKUP(C237,MOVI!C:DT,22,0)</f>
        <v>0</v>
      </c>
      <c r="BM237" s="275">
        <f>VLOOKUP(C237,FPT!B:BK,22,0)</f>
        <v>0</v>
      </c>
      <c r="BN237" t="str">
        <f t="shared" si="358"/>
        <v/>
      </c>
      <c r="BO237" s="275">
        <f>VLOOKUP(C237,MOVI!C:DT,23,0)</f>
        <v>0</v>
      </c>
      <c r="BP237" s="275">
        <f>VLOOKUP(C237,FPT!B:BN,23,0)</f>
        <v>0</v>
      </c>
      <c r="BQ237" t="str">
        <f t="shared" si="359"/>
        <v/>
      </c>
      <c r="BR237" s="275">
        <f>VLOOKUP(C237,MOVI!C:DT,24,0)</f>
        <v>0</v>
      </c>
      <c r="BS237" s="275">
        <f>VLOOKUP(C237,FPT!B:BQ,24,0)</f>
        <v>0</v>
      </c>
      <c r="BT237" t="str">
        <f t="shared" si="360"/>
        <v/>
      </c>
      <c r="BU237" s="275">
        <f>VLOOKUP(C237,MOVI!C:DT,25,0)</f>
        <v>0</v>
      </c>
      <c r="BV237" s="275">
        <f>VLOOKUP(C237,FPT!B:BT,25,0)</f>
        <v>0</v>
      </c>
      <c r="BW237" t="str">
        <f t="shared" si="361"/>
        <v/>
      </c>
      <c r="BX237" s="275">
        <f>VLOOKUP(C237,MOVI!C:DT,26,0)</f>
        <v>0</v>
      </c>
      <c r="BY237" s="275">
        <f>VLOOKUP(C237,FPT!B:BW,26,0)</f>
        <v>0</v>
      </c>
      <c r="BZ237" t="str">
        <f t="shared" si="362"/>
        <v/>
      </c>
      <c r="CA237" s="275">
        <f>VLOOKUP(C237,MOVI!C:DT,27,0)</f>
        <v>0</v>
      </c>
      <c r="CB237" s="275">
        <f>VLOOKUP(C237,FPT!B:BZ,27,0)</f>
        <v>0</v>
      </c>
      <c r="CC237" t="str">
        <f t="shared" si="363"/>
        <v/>
      </c>
      <c r="CD237" s="275">
        <f>VLOOKUP(C237,MOVI!C:DT,28,0)</f>
        <v>0</v>
      </c>
      <c r="CE237" s="275">
        <f>VLOOKUP(C237,FPT!B:CC,28,0)</f>
        <v>0</v>
      </c>
      <c r="CF237" t="str">
        <f t="shared" si="364"/>
        <v/>
      </c>
      <c r="CG237" t="str">
        <f>VLOOKUP(C237,MOVI!C:DT,29,0)</f>
        <v>CN</v>
      </c>
      <c r="CH237" s="252" t="str">
        <f>VLOOKUP(C237,FPT!B:CF,29,0)</f>
        <v>CN</v>
      </c>
      <c r="CI237" t="str">
        <f t="shared" si="365"/>
        <v/>
      </c>
      <c r="CJ237">
        <f>VLOOKUP(C237,MOVI!C:DT,30,0)</f>
        <v>26</v>
      </c>
      <c r="CK237" s="252">
        <f>VLOOKUP(C237,FPT!B:CI,30,0)</f>
        <v>26</v>
      </c>
      <c r="CL237" t="str">
        <f t="shared" si="366"/>
        <v/>
      </c>
      <c r="CM237">
        <f>VLOOKUP(C237,MOVI!C:DT,31,0)</f>
        <v>26</v>
      </c>
      <c r="CN237" s="252">
        <f>VLOOKUP(C237,FPT!B:CL,31,0)</f>
        <v>26</v>
      </c>
      <c r="CO237" t="str">
        <f t="shared" si="367"/>
        <v/>
      </c>
      <c r="CP237" s="275">
        <f>VLOOKUP(C237,MOVI!C:DT,32,0)</f>
        <v>0</v>
      </c>
      <c r="CQ237" s="275">
        <f>VLOOKUP(C237,FPT!B:CO,32,0)</f>
        <v>0</v>
      </c>
      <c r="CR237" t="str">
        <f t="shared" si="368"/>
        <v/>
      </c>
      <c r="CS237" s="275">
        <f>VLOOKUP(C237,MOVI!C:DT,33,0)</f>
        <v>0</v>
      </c>
      <c r="CT237" s="275">
        <f>VLOOKUP(C237,FPT!B:CR,33,0)</f>
        <v>0</v>
      </c>
      <c r="CU237" t="str">
        <f t="shared" si="369"/>
        <v/>
      </c>
      <c r="CV237" s="275">
        <f>VLOOKUP(C237,MOVI!C:DT,34,0)</f>
        <v>0</v>
      </c>
      <c r="CW237" s="275">
        <f>VLOOKUP(C237,FPT!B:CU,34,0)</f>
        <v>0</v>
      </c>
      <c r="CX237" t="str">
        <f t="shared" si="370"/>
        <v/>
      </c>
      <c r="CY237" s="275">
        <f>VLOOKUP(C237,MOVI!C:DT,35,0)</f>
        <v>26</v>
      </c>
      <c r="CZ237" s="275">
        <f>VLOOKUP(C237,FPT!B:CX,35,0)</f>
        <v>26</v>
      </c>
      <c r="DA237" t="str">
        <f t="shared" si="371"/>
        <v/>
      </c>
      <c r="DB237" s="275">
        <f>VLOOKUP(C237,MOVI!C:DT,36,0)</f>
        <v>0</v>
      </c>
      <c r="DC237" s="275">
        <f>VLOOKUP(C237,FPT!B:DA,36,0)</f>
        <v>0</v>
      </c>
      <c r="DD237" t="str">
        <f t="shared" si="372"/>
        <v/>
      </c>
      <c r="DE237" s="275">
        <f>VLOOKUP(C237,MOVI!C:DT,37,0)</f>
        <v>0</v>
      </c>
      <c r="DF237" s="275">
        <f>VLOOKUP(C237,FPT!B:DD,37,0)</f>
        <v>0</v>
      </c>
      <c r="DG237" t="str">
        <f t="shared" si="373"/>
        <v/>
      </c>
      <c r="DH237" s="275">
        <f>VLOOKUP(C237,MOVI!C:DT,38,0)</f>
        <v>0</v>
      </c>
      <c r="DI237" s="275">
        <f>VLOOKUP(C237,FPT!B:DG,38,0)</f>
        <v>0</v>
      </c>
      <c r="DJ237" t="str">
        <f t="shared" si="374"/>
        <v/>
      </c>
      <c r="DK237" s="275">
        <f>VLOOKUP(C237,MOVI!C:DT,39,0)</f>
        <v>0</v>
      </c>
      <c r="DL237" s="275">
        <f>VLOOKUP(C237,FPT!B:DJ,39,0)</f>
        <v>0</v>
      </c>
      <c r="DM237" t="str">
        <f t="shared" si="375"/>
        <v/>
      </c>
      <c r="DN237" s="275">
        <f>VLOOKUP(C237,MOVI!C:DT,40,0)</f>
        <v>0</v>
      </c>
      <c r="DO237" s="275">
        <f>VLOOKUP(C237,FPT!B:DM,40,0)</f>
        <v>0</v>
      </c>
      <c r="DP237" t="str">
        <f t="shared" si="376"/>
        <v/>
      </c>
      <c r="DQ237" s="275">
        <f>VLOOKUP(C237,MOVI!C:DT,41,0)</f>
        <v>0</v>
      </c>
      <c r="DR237" s="275">
        <f>VLOOKUP(C237,FPT!B:DP,41,0)</f>
        <v>0</v>
      </c>
      <c r="DS237" t="str">
        <f t="shared" si="377"/>
        <v/>
      </c>
      <c r="DT237" s="275">
        <f>VLOOKUP(C237,MOVI!C:DT,42,0)</f>
        <v>40000000</v>
      </c>
      <c r="DU237" s="275">
        <f>ROUND(VLOOKUP(C237,FPT!B:DS,42,0),0)</f>
        <v>40000000</v>
      </c>
      <c r="DV237" t="str">
        <f t="shared" si="378"/>
        <v/>
      </c>
      <c r="DW237" s="275">
        <f>VLOOKUP(C237,MOVI!C:DT,43,0)</f>
        <v>0</v>
      </c>
      <c r="DX237" s="275">
        <f>VLOOKUP(C237,FPT!B:DV,43,0)</f>
        <v>0</v>
      </c>
      <c r="DY237" t="str">
        <f t="shared" si="379"/>
        <v/>
      </c>
      <c r="DZ237" s="275">
        <f>VLOOKUP(C237,MOVI!C:DT,44,0)</f>
        <v>0</v>
      </c>
      <c r="EA237" s="275">
        <f>VLOOKUP(C237,FPT!B:DY,44,0)</f>
        <v>0</v>
      </c>
      <c r="EB237" t="str">
        <f t="shared" si="380"/>
        <v/>
      </c>
      <c r="EC237" s="275">
        <f>VLOOKUP(C237,MOVI!C:DT,45,0)</f>
        <v>40000000</v>
      </c>
      <c r="ED237" s="275">
        <f>ROUND(VLOOKUP(C237,FPT!B:EB,45,0),0)</f>
        <v>40000000</v>
      </c>
      <c r="EE237" t="str">
        <f t="shared" si="381"/>
        <v/>
      </c>
      <c r="EF237" s="275">
        <f>VLOOKUP(C237,MOVI!C:DT,46,0)</f>
        <v>0</v>
      </c>
      <c r="EG237" s="275">
        <f>VLOOKUP(C237,FPT!B:EE,46,0)</f>
        <v>0</v>
      </c>
      <c r="EH237" t="str">
        <f t="shared" si="382"/>
        <v/>
      </c>
      <c r="EI237" s="275">
        <f>VLOOKUP(C237,MOVI!C:DT,47,0)</f>
        <v>0</v>
      </c>
      <c r="EJ237" s="275">
        <f>VLOOKUP(C237,FPT!B:EH,47,0)</f>
        <v>0</v>
      </c>
      <c r="EK237" t="str">
        <f t="shared" si="383"/>
        <v/>
      </c>
      <c r="EL237" s="275">
        <f>VLOOKUP(C237,MOVI!C:DT,48,0)</f>
        <v>0</v>
      </c>
      <c r="EM237" s="275">
        <f>VLOOKUP(C237,FPT!B:EK,48,0)</f>
        <v>0</v>
      </c>
      <c r="EN237" t="str">
        <f t="shared" si="384"/>
        <v/>
      </c>
      <c r="EO237" s="275">
        <f>VLOOKUP(C237,MOVI!C:DT,49,0)</f>
        <v>0</v>
      </c>
      <c r="EP237" s="275">
        <f>VLOOKUP(C237,FPT!B:EN,49,0)</f>
        <v>0</v>
      </c>
      <c r="EQ237" t="str">
        <f t="shared" si="385"/>
        <v/>
      </c>
      <c r="ER237" s="275">
        <f>VLOOKUP(C237,MOVI!C:DT,50,0)</f>
        <v>0</v>
      </c>
      <c r="ES237" s="275">
        <f>VLOOKUP(C237,FPT!B:EQ,50,0)</f>
        <v>0</v>
      </c>
      <c r="ET237" t="str">
        <f t="shared" si="386"/>
        <v/>
      </c>
      <c r="EU237" s="275">
        <f>VLOOKUP(C237,MOVI!C:DT,51,0)</f>
        <v>0</v>
      </c>
      <c r="EV237" s="275">
        <f>VLOOKUP(C237,FPT!B:ET,51,0)</f>
        <v>0</v>
      </c>
      <c r="EW237" t="str">
        <f t="shared" si="387"/>
        <v/>
      </c>
      <c r="EX237" s="275">
        <f>VLOOKUP(C237,MOVI!C:DT,52,0)</f>
        <v>0</v>
      </c>
      <c r="EY237" s="275">
        <f>VLOOKUP(C237,FPT!B:EW,52,0)</f>
        <v>0</v>
      </c>
      <c r="EZ237" t="str">
        <f t="shared" si="388"/>
        <v/>
      </c>
      <c r="FA237" s="275">
        <f>VLOOKUP(C237,MOVI!C:DT,53,0)</f>
        <v>0</v>
      </c>
      <c r="FB237" s="275">
        <f>VLOOKUP(C237,FPT!B:EZ,53,0)</f>
        <v>0</v>
      </c>
      <c r="FC237" t="str">
        <f t="shared" si="389"/>
        <v/>
      </c>
      <c r="FD237" s="275">
        <f>VLOOKUP(C237,MOVI!C:DT,54,0)</f>
        <v>0</v>
      </c>
      <c r="FE237" s="275">
        <f>VLOOKUP(C237,FPT!B:FC,54,0)</f>
        <v>0</v>
      </c>
      <c r="FF237" t="str">
        <f t="shared" si="390"/>
        <v/>
      </c>
      <c r="FG237" s="275">
        <f>VLOOKUP(C237,MOVI!C:DT,55,0)</f>
        <v>0</v>
      </c>
      <c r="FH237" s="275">
        <f>VLOOKUP(C237,FPT!B:FF,55,0)</f>
        <v>0</v>
      </c>
      <c r="FI237" t="str">
        <f t="shared" si="391"/>
        <v/>
      </c>
      <c r="FJ237" s="275">
        <f>VLOOKUP(C237,MOVI!C:DT,56,0)</f>
        <v>0</v>
      </c>
      <c r="FK237" s="275">
        <f>VLOOKUP(C237,FPT!B:FI,56,0)</f>
        <v>0</v>
      </c>
      <c r="FL237" t="str">
        <f t="shared" si="392"/>
        <v/>
      </c>
      <c r="FM237" s="275">
        <f>VLOOKUP(C237,MOVI!C:DT,57,0)</f>
        <v>0</v>
      </c>
      <c r="FN237" s="275">
        <f>VLOOKUP(C237,FPT!B:FL,57,0)</f>
        <v>0</v>
      </c>
      <c r="FO237" t="str">
        <f t="shared" si="393"/>
        <v/>
      </c>
      <c r="FP237" s="275">
        <f>VLOOKUP(C237,MOVI!C:DT,58,0)</f>
        <v>0</v>
      </c>
      <c r="FQ237" s="275">
        <f>VLOOKUP(C237,FPT!B:FO,58,0)</f>
        <v>0</v>
      </c>
      <c r="FR237" t="str">
        <f t="shared" si="394"/>
        <v/>
      </c>
      <c r="FS237" s="275">
        <f>VLOOKUP(C237,MOVI!C:DT,59,0)</f>
        <v>0</v>
      </c>
      <c r="FT237" s="275">
        <f>VLOOKUP(C237,FPT!B:FR,59,0)</f>
        <v>0</v>
      </c>
      <c r="FU237" t="str">
        <f t="shared" si="395"/>
        <v/>
      </c>
      <c r="FV237" s="275">
        <f>VLOOKUP(C237,MOVI!C:DT,60,0)</f>
        <v>0</v>
      </c>
      <c r="FW237" s="275">
        <f>VLOOKUP(C237,FPT!B:FU,60,0)</f>
        <v>0</v>
      </c>
      <c r="FX237" t="str">
        <f t="shared" si="396"/>
        <v/>
      </c>
      <c r="FY237" s="275">
        <f>VLOOKUP(C237,MOVI!C:DT,61,0)</f>
        <v>0</v>
      </c>
      <c r="FZ237" s="275">
        <f>VLOOKUP(C237,FPT!B:FX,61,0)</f>
        <v>0</v>
      </c>
      <c r="GA237" t="str">
        <f t="shared" si="397"/>
        <v/>
      </c>
      <c r="GB237" s="275">
        <f>VLOOKUP(C237,MOVI!C:DT,62,0)</f>
        <v>0</v>
      </c>
      <c r="GC237" s="275">
        <f>VLOOKUP(C237,FPT!B:GA,62,0)</f>
        <v>0</v>
      </c>
      <c r="GD237" t="str">
        <f t="shared" si="398"/>
        <v/>
      </c>
      <c r="GE237" s="275">
        <f>VLOOKUP(C237,MOVI!C:DT,63,0)</f>
        <v>0</v>
      </c>
      <c r="GF237" s="275">
        <f>VLOOKUP(C237,FPT!B:GD,63,0)</f>
        <v>0</v>
      </c>
      <c r="GG237" t="str">
        <f t="shared" si="399"/>
        <v/>
      </c>
      <c r="GH237" s="275">
        <f>VLOOKUP(C237,MOVI!C:DT,64,0)</f>
        <v>0</v>
      </c>
      <c r="GI237" s="275">
        <f>VLOOKUP(C237,FPT!B:GG,64,0)</f>
        <v>0</v>
      </c>
      <c r="GJ237" t="str">
        <f t="shared" si="400"/>
        <v/>
      </c>
      <c r="GK237" s="275">
        <f>VLOOKUP(C237,MOVI!C:DT,65,0)</f>
        <v>0</v>
      </c>
      <c r="GL237" s="275">
        <f>VLOOKUP(C237,FPT!B:GJ,65,0)</f>
        <v>0</v>
      </c>
      <c r="GM237" t="str">
        <f t="shared" si="401"/>
        <v/>
      </c>
      <c r="GN237" s="275">
        <f>VLOOKUP(C237,MOVI!C:DT,66,0)</f>
        <v>0</v>
      </c>
      <c r="GO237" s="275">
        <f>VLOOKUP(C237,FPT!B:GM,66,0)</f>
        <v>0</v>
      </c>
      <c r="GP237" t="str">
        <f t="shared" si="402"/>
        <v/>
      </c>
      <c r="GQ237" s="275">
        <f>VLOOKUP(C237,MOVI!C:DT,67,0)</f>
        <v>0</v>
      </c>
      <c r="GR237" s="275">
        <f>VLOOKUP(C237,FPT!B:GP,67,0)</f>
        <v>0</v>
      </c>
      <c r="GS237" t="str">
        <f t="shared" si="403"/>
        <v/>
      </c>
      <c r="GT237" s="275">
        <f>VLOOKUP(C237,MOVI!C:DT,68,0)</f>
        <v>0</v>
      </c>
      <c r="GU237" s="275">
        <f>VLOOKUP(C237,FPT!B:GS,68,0)</f>
        <v>0</v>
      </c>
      <c r="GV237" t="str">
        <f t="shared" si="404"/>
        <v/>
      </c>
      <c r="GW237" s="275">
        <f>VLOOKUP(C237,MOVI!C:DT,69,0)</f>
        <v>0</v>
      </c>
      <c r="GX237" s="275">
        <f>VLOOKUP(C237,FPT!B:GV,69,0)</f>
        <v>0</v>
      </c>
      <c r="GY237" t="str">
        <f t="shared" si="405"/>
        <v/>
      </c>
      <c r="GZ237" s="275">
        <f>VLOOKUP(C237,MOVI!C:DT,70,0)</f>
        <v>0</v>
      </c>
      <c r="HA237" s="275">
        <f>VLOOKUP(C237,FPT!B:GY,70,0)</f>
        <v>0</v>
      </c>
      <c r="HB237" t="str">
        <f t="shared" si="406"/>
        <v/>
      </c>
      <c r="HC237" s="275">
        <f>VLOOKUP(C237,MOVI!C:DT,71,0)</f>
        <v>40000000</v>
      </c>
      <c r="HD237" s="275">
        <f>ROUND(VLOOKUP(C237,FPT!B:HB,71,0),0)</f>
        <v>40000000</v>
      </c>
      <c r="HE237" t="str">
        <f t="shared" si="407"/>
        <v/>
      </c>
      <c r="HF237" s="275">
        <f>ROUND(VLOOKUP(C237,MOVI!C:DT,72,0),0)</f>
        <v>0</v>
      </c>
      <c r="HG237" s="275">
        <f>ROUND(VLOOKUP(C237,FPT!B:HE,72,0),0)</f>
        <v>0</v>
      </c>
      <c r="HH237" t="str">
        <f t="shared" si="408"/>
        <v/>
      </c>
      <c r="HI237" s="275">
        <f>VLOOKUP(C237,MOVI!C:DT,73,0)</f>
        <v>0</v>
      </c>
      <c r="HJ237" s="275">
        <f>VLOOKUP(C237,FPT!B:HH,73,0)</f>
        <v>0</v>
      </c>
      <c r="HK237" t="str">
        <f t="shared" si="409"/>
        <v/>
      </c>
      <c r="HL237" s="275">
        <f>VLOOKUP(C237,MOVI!C:DT,74,0)</f>
        <v>0</v>
      </c>
      <c r="HM237" s="275">
        <f>VLOOKUP(C237,FPT!B:HK,74,0)</f>
        <v>0</v>
      </c>
      <c r="HN237" t="str">
        <f t="shared" si="410"/>
        <v/>
      </c>
      <c r="HO237" s="275">
        <f>VLOOKUP(C237,MOVI!C:DT,75,0)</f>
        <v>11000000</v>
      </c>
      <c r="HP237" s="275">
        <f>VLOOKUP(C237,FPT!B:HN,75,0)</f>
        <v>11000000</v>
      </c>
      <c r="HQ237" t="str">
        <f t="shared" si="411"/>
        <v/>
      </c>
      <c r="HR237" s="275">
        <f>VLOOKUP(C237,MOVI!C:DT,76,0)</f>
        <v>0</v>
      </c>
      <c r="HS237" s="275">
        <f>VLOOKUP(C237,FPT!B:HQ,76,0)</f>
        <v>0</v>
      </c>
      <c r="HT237" t="str">
        <f t="shared" si="412"/>
        <v/>
      </c>
      <c r="HU237" s="275">
        <f>VLOOKUP(C237,MOVI!C:DT,77,0)</f>
        <v>0</v>
      </c>
      <c r="HV237" s="275">
        <f>VLOOKUP(C237,FPT!B:HT,77,0)</f>
        <v>0</v>
      </c>
      <c r="HW237" t="str">
        <f t="shared" si="413"/>
        <v/>
      </c>
      <c r="HX237" s="274">
        <f>VLOOKUP(C237,MOVI!C:CB,78,0)</f>
        <v>2384000</v>
      </c>
      <c r="HY237" s="261">
        <f>VLOOKUP(C237,FPT!$B:$CA,78,0)</f>
        <v>2384000</v>
      </c>
      <c r="HZ237" t="str">
        <f t="shared" si="414"/>
        <v/>
      </c>
      <c r="IA237" s="275">
        <f>VLOOKUP(C237,MOVI!C:CD,79,0)</f>
        <v>400000</v>
      </c>
      <c r="IB237" s="275">
        <f>VLOOKUP(C237,FPT!B:HZ,79,0)</f>
        <v>400000</v>
      </c>
      <c r="IC237" t="str">
        <f t="shared" si="415"/>
        <v/>
      </c>
      <c r="ID237" s="275">
        <f>VLOOKUP(C237,MOVI!C:CD,80,0)</f>
        <v>447000</v>
      </c>
      <c r="IE237" s="275">
        <f>VLOOKUP(C237,FPT!B:IC,80,0)</f>
        <v>447000</v>
      </c>
      <c r="IF237" t="str">
        <f t="shared" si="416"/>
        <v/>
      </c>
      <c r="IG237" s="275">
        <f>VLOOKUP(C237,MOVI!C:DT,81,0)</f>
        <v>0</v>
      </c>
      <c r="IH237" s="275">
        <f>VLOOKUP(C237,FPT!B:IF,81,0)</f>
        <v>0</v>
      </c>
      <c r="II237" t="str">
        <f t="shared" si="417"/>
        <v/>
      </c>
      <c r="IJ237" s="275">
        <f>VLOOKUP(C237,MOVI!C:DT,82,0)</f>
        <v>3231000</v>
      </c>
      <c r="IK237" s="275">
        <f>VLOOKUP(C237,FPT!B:II,82,0)</f>
        <v>3231000</v>
      </c>
      <c r="IL237" t="str">
        <f t="shared" si="418"/>
        <v/>
      </c>
      <c r="IM237" s="275">
        <f>ROUND(VLOOKUP(C237,MOVI!C:DT,83,0),0)</f>
        <v>14231000</v>
      </c>
      <c r="IN237" s="275">
        <f>ROUND(VLOOKUP(C237,FPT!B:IL,83,0),0)</f>
        <v>14231000</v>
      </c>
      <c r="IO237" t="str">
        <f t="shared" si="419"/>
        <v/>
      </c>
      <c r="IP237" s="275">
        <f>VLOOKUP(C237,MOVI!C:DT,84,0)</f>
        <v>25769000</v>
      </c>
      <c r="IQ237" s="275">
        <f>VLOOKUP(C237,FPT!B:IO,84,0)</f>
        <v>25769000</v>
      </c>
      <c r="IR237" t="str">
        <f t="shared" si="420"/>
        <v/>
      </c>
      <c r="IS237" s="275">
        <f>ROUND(VLOOKUP(C237,MOVI!C:DT,85,0),0)</f>
        <v>3503800</v>
      </c>
      <c r="IT237" s="275">
        <f>ROUND(VLOOKUP(C237,FPT!B:IR,85,0),0)</f>
        <v>3503800</v>
      </c>
      <c r="IU237" t="str">
        <f t="shared" si="421"/>
        <v/>
      </c>
      <c r="IV237" s="275">
        <f>VLOOKUP(C237,MOVI!C:DT,86,0)</f>
        <v>0</v>
      </c>
      <c r="IW237" s="275">
        <f>VLOOKUP(C237,FPT!B:IU,86,0)</f>
        <v>0</v>
      </c>
      <c r="IX237" t="str">
        <f t="shared" si="422"/>
        <v/>
      </c>
      <c r="IY237" s="275">
        <f>ROUND(VLOOKUP(C237,MOVI!C:DT,87,0),0)</f>
        <v>3503800</v>
      </c>
      <c r="IZ237" s="275">
        <f>ROUND(VLOOKUP(C237,FPT!B:IX,87,0),0)</f>
        <v>3503800</v>
      </c>
      <c r="JA237" t="str">
        <f t="shared" si="423"/>
        <v/>
      </c>
      <c r="JB237" s="275">
        <f>VLOOKUP(C237,MOVI!C:DT,88,0)</f>
        <v>0</v>
      </c>
      <c r="JC237" s="275">
        <f>VLOOKUP(C237,FPT!B:JA,88,0)</f>
        <v>0</v>
      </c>
      <c r="JD237" t="str">
        <f t="shared" si="424"/>
        <v/>
      </c>
      <c r="JE237" s="275">
        <f>VLOOKUP(C237,MOVI!C:DT,89,0)</f>
        <v>149000</v>
      </c>
      <c r="JF237" s="275">
        <f>VLOOKUP(C237,FPT!B:JD,89,0)</f>
        <v>149000</v>
      </c>
      <c r="JG237" t="str">
        <f t="shared" si="425"/>
        <v/>
      </c>
      <c r="JH237" s="275">
        <f>VLOOKUP(C237,MOVI!C:DT,90,0)</f>
        <v>0</v>
      </c>
      <c r="JI237" s="275">
        <f>VLOOKUP(C237,FPT!B:JG,90,0)</f>
        <v>0</v>
      </c>
      <c r="JJ237" t="str">
        <f t="shared" si="426"/>
        <v/>
      </c>
      <c r="JK237" s="275">
        <f>VLOOKUP(C237,MOVI!C:DT,91,0)</f>
        <v>0</v>
      </c>
      <c r="JL237" s="275">
        <f>VLOOKUP(C237,FPT!B:JJ,91,0)</f>
        <v>0</v>
      </c>
      <c r="JM237" t="str">
        <f t="shared" si="427"/>
        <v/>
      </c>
      <c r="JN237" s="275">
        <f>VLOOKUP(C237,MOVI!C:DT,92,0)</f>
        <v>0</v>
      </c>
      <c r="JO237" s="275">
        <f>VLOOKUP(C237,FPT!B:JM,92,0)</f>
        <v>0</v>
      </c>
      <c r="JP237" t="str">
        <f t="shared" si="428"/>
        <v/>
      </c>
      <c r="JQ237" s="275">
        <f>VLOOKUP(C237,MOVI!C:DT,93,0)</f>
        <v>0</v>
      </c>
      <c r="JR237" s="275">
        <f>VLOOKUP(C237,FPT!B:JP,93,0)</f>
        <v>0</v>
      </c>
      <c r="JS237" t="str">
        <f t="shared" si="429"/>
        <v/>
      </c>
      <c r="JT237" s="275">
        <f>VLOOKUP(C237,MOVI!C:DT,94,0)</f>
        <v>149000</v>
      </c>
      <c r="JU237" s="275">
        <f>VLOOKUP(C237,FPT!B:JS,94,0)</f>
        <v>149000</v>
      </c>
      <c r="JV237" t="str">
        <f t="shared" si="430"/>
        <v/>
      </c>
      <c r="JW237" s="275">
        <f>VLOOKUP(C237,MOVI!C:DT,95,0)</f>
        <v>33116200</v>
      </c>
      <c r="JX237" s="275">
        <f>VLOOKUP(C237,FPT!B:JV,95,0)</f>
        <v>33116200</v>
      </c>
      <c r="JY237" t="str">
        <f t="shared" si="431"/>
        <v/>
      </c>
      <c r="JZ237" s="275">
        <f>VLOOKUP(C237,MOVI!C:DT,96,0)</f>
        <v>0</v>
      </c>
      <c r="KA237" s="275">
        <f>VLOOKUP(C237,FPT!B:JY,96,0)</f>
        <v>0</v>
      </c>
      <c r="KB237" t="str">
        <f t="shared" si="432"/>
        <v/>
      </c>
      <c r="KC237" s="275">
        <f>VLOOKUP(C237,MOVI!C:DT,97,0)</f>
        <v>33116200</v>
      </c>
      <c r="KD237" s="275">
        <f>VLOOKUP(C237,FPT!B:KB,97,0)</f>
        <v>33116200</v>
      </c>
      <c r="KE237" t="str">
        <f t="shared" si="433"/>
        <v/>
      </c>
      <c r="KF237" s="275">
        <f>VLOOKUP(C237,MOVI!C:DT,98,0)</f>
        <v>5066000</v>
      </c>
      <c r="KG237" s="275">
        <f>VLOOKUP(C237,FPT!B:KE,98,0)</f>
        <v>5066000</v>
      </c>
      <c r="KH237" t="str">
        <f t="shared" si="434"/>
        <v/>
      </c>
      <c r="KI237" s="275">
        <f>VLOOKUP(C237,MOVI!C:DT,99,0)</f>
        <v>0</v>
      </c>
      <c r="KJ237" s="275">
        <f>VLOOKUP(C237,FPT!B:KH,99,0)</f>
        <v>0</v>
      </c>
      <c r="KK237" t="str">
        <f t="shared" si="435"/>
        <v/>
      </c>
      <c r="KL237" s="275">
        <f>VLOOKUP(C237,MOVI!C:DT,100,0)</f>
        <v>894000</v>
      </c>
      <c r="KM237" s="275">
        <f>VLOOKUP(C237,FPT!B:KK,100,0)</f>
        <v>894000</v>
      </c>
      <c r="KN237" t="str">
        <f t="shared" si="436"/>
        <v/>
      </c>
      <c r="KO237" s="275">
        <f>VLOOKUP(C237,MOVI!C:DT,101,0)</f>
        <v>0</v>
      </c>
      <c r="KP237" s="275">
        <f>VLOOKUP(C237,FPT!B:KN,101,0)</f>
        <v>0</v>
      </c>
      <c r="KQ237" t="str">
        <f t="shared" si="437"/>
        <v/>
      </c>
      <c r="KR237" s="275">
        <f>VLOOKUP(C237,MOVI!C:DT,102,0)</f>
        <v>0</v>
      </c>
      <c r="KS237" s="275">
        <f>VLOOKUP(C237,FPT!B:KQ,102,0)</f>
        <v>0</v>
      </c>
      <c r="KT237" t="str">
        <f t="shared" si="438"/>
        <v/>
      </c>
      <c r="KU237" s="275">
        <f>VLOOKUP(C237,MOVI!C:DT,103,0)</f>
        <v>5960000</v>
      </c>
      <c r="KV237" s="275">
        <f>VLOOKUP(C237,FPT!B:KT,103,0)</f>
        <v>5960000</v>
      </c>
      <c r="KW237" t="str">
        <f t="shared" si="439"/>
        <v/>
      </c>
      <c r="KX237" s="275">
        <f>VLOOKUP(C237,MOVI!C:DT,104,0)</f>
        <v>9191000</v>
      </c>
      <c r="KY237" s="275">
        <f>VLOOKUP(C237,FPT!B:KW,104,0)</f>
        <v>9191000</v>
      </c>
      <c r="KZ237" t="str">
        <f t="shared" si="440"/>
        <v/>
      </c>
      <c r="LA237" s="275">
        <f>VLOOKUP(C237,MOVI!C:DT,105,0)</f>
        <v>596000</v>
      </c>
      <c r="LB237" s="275">
        <f>VLOOKUP(C237,FPT!B:KZ,105,0)</f>
        <v>596000</v>
      </c>
      <c r="LC237" t="str">
        <f t="shared" si="441"/>
        <v/>
      </c>
      <c r="LD237" s="275">
        <f>VLOOKUP(C237,MOVI!C:DT,106,0)</f>
        <v>46556000</v>
      </c>
      <c r="LE237" s="275">
        <f>VLOOKUP(C237,FPT!B:LC,106,0)</f>
        <v>46556000</v>
      </c>
      <c r="LF237" t="str">
        <f t="shared" si="442"/>
        <v/>
      </c>
      <c r="LG237" s="273">
        <f>VLOOKUP(C237,MOVI!C:DT,107,0)</f>
        <v>0</v>
      </c>
      <c r="LH237" s="273">
        <f>VLOOKUP(C237,FPT!B:LF,107,0)</f>
        <v>0</v>
      </c>
      <c r="LI237" t="str">
        <f t="shared" si="443"/>
        <v/>
      </c>
      <c r="LJ237" t="str">
        <f>VLOOKUP(C237,MOVI!C:DV,108,0)</f>
        <v>MoviCentralSales</v>
      </c>
      <c r="LK237" s="252" t="str">
        <f>VLOOKUP(C237,FPT!B:LI,108,0)</f>
        <v>MoviCentralSales</v>
      </c>
      <c r="LL237" t="str">
        <f t="shared" si="444"/>
        <v/>
      </c>
      <c r="LM237" s="275">
        <f>ROUND(VLOOKUP(C237,MOVI!C:DV,109,0),0)</f>
        <v>3333333</v>
      </c>
      <c r="LN237" s="275">
        <f>ROUND(VLOOKUP(C237,FPT!B:LL,109,0),0)</f>
        <v>3333333</v>
      </c>
      <c r="LO237" t="str">
        <f t="shared" si="445"/>
        <v/>
      </c>
      <c r="LP237" t="str">
        <f>VLOOKUP(C237,MOVI!C:DV,110,0)</f>
        <v>DNG</v>
      </c>
      <c r="LQ237" s="247" t="str">
        <f>VLOOKUP(C237,FPT!B:LO,110,0)</f>
        <v>DNG</v>
      </c>
      <c r="LR237" t="str">
        <f t="shared" si="446"/>
        <v/>
      </c>
      <c r="LS237">
        <f>MOVI!DI232</f>
        <v>22</v>
      </c>
      <c r="LV237">
        <f>MOVI!DJ232</f>
        <v>0</v>
      </c>
      <c r="LW237">
        <f>MOVI!DK232</f>
        <v>0</v>
      </c>
      <c r="LX237" t="str">
        <f>MOVI!DL232</f>
        <v>x</v>
      </c>
      <c r="LY237">
        <f>MOVI!DM232</f>
        <v>0</v>
      </c>
      <c r="LZ237">
        <f>MOVI!DN232</f>
        <v>149000</v>
      </c>
      <c r="MA237">
        <f>MOVI!DO232</f>
        <v>0</v>
      </c>
      <c r="MB237" t="str">
        <f>MOVI!DP232</f>
        <v>DNG</v>
      </c>
      <c r="MC237">
        <f>MOVI!DQ232</f>
        <v>0</v>
      </c>
      <c r="MD237">
        <f>MOVI!DR232</f>
        <v>0</v>
      </c>
      <c r="ME237" t="str">
        <f>VLOOKUP(C237,MOVI!C:DV,121,0)</f>
        <v/>
      </c>
      <c r="MF237" s="252"/>
      <c r="MG237" t="str">
        <f t="shared" si="450"/>
        <v/>
      </c>
      <c r="MH237" t="str">
        <f>VLOOKUP(C237,MOVI!C:DT,122,0)</f>
        <v>MoviCentral</v>
      </c>
      <c r="MI237" s="252" t="str">
        <f>VLOOKUP(C237,FPT!B:DS,112,0)</f>
        <v>MoviCentral</v>
      </c>
      <c r="MJ237" t="str">
        <f t="shared" si="447"/>
        <v/>
      </c>
    </row>
    <row r="238" spans="1:348" x14ac:dyDescent="0.25">
      <c r="A238">
        <v>230</v>
      </c>
      <c r="B238" s="48">
        <v>5026</v>
      </c>
      <c r="C238" s="271" t="s">
        <v>1187</v>
      </c>
      <c r="D238" t="str">
        <f>VLOOKUP(C238,MOVI!C:D,2,0)</f>
        <v>Lê Văn Anh</v>
      </c>
      <c r="E238" t="str">
        <f>VLOOKUP(C238,FPT!B:C,2,0)</f>
        <v>Lê Văn Anh</v>
      </c>
      <c r="F238" t="str">
        <f t="shared" si="340"/>
        <v/>
      </c>
      <c r="G238" t="str">
        <f>VLOOKUP(C238,MOVI!C:E,3,0)</f>
        <v>Sales</v>
      </c>
      <c r="H238" t="str">
        <f>VLOOKUP(C238,FPT!B:F,3,0)</f>
        <v>Sales</v>
      </c>
      <c r="I238" t="str">
        <f t="shared" si="341"/>
        <v/>
      </c>
      <c r="J238" t="str">
        <f>VLOOKUP(C238,MOVI!C:H,4,0)</f>
        <v>Field Sales</v>
      </c>
      <c r="K238" t="str">
        <f>VLOOKUP(C238,FPT!B:I,4,0)</f>
        <v>Field Sales</v>
      </c>
      <c r="L238" t="str">
        <f t="shared" si="342"/>
        <v/>
      </c>
      <c r="M238" t="str">
        <f>VLOOKUP(C238,MOVI!C:DT,5,0)</f>
        <v>Manager</v>
      </c>
      <c r="N238" t="str">
        <f>VLOOKUP(C238,FPT!B:L,5,0)</f>
        <v>Manager</v>
      </c>
      <c r="O238" t="str">
        <f t="shared" si="343"/>
        <v/>
      </c>
      <c r="P238" t="str">
        <f>VLOOKUP(C238,MOVI!C:DT,6,0)</f>
        <v>Regional Manager</v>
      </c>
      <c r="Q238" t="str">
        <f>VLOOKUP(C238,FPT!B:O,6,0)</f>
        <v>Regional Manager</v>
      </c>
      <c r="R238" t="str">
        <f t="shared" si="344"/>
        <v/>
      </c>
      <c r="S238" t="str">
        <f>VLOOKUP(C238,MOVI!C:DT,7,0)</f>
        <v>South</v>
      </c>
      <c r="T238" t="str">
        <f>VLOOKUP(C238,FPT!B:R,7,0)</f>
        <v>South</v>
      </c>
      <c r="U238" t="str">
        <f t="shared" si="345"/>
        <v/>
      </c>
      <c r="V238" t="str">
        <f>VLOOKUP(C238,MOVI!C:DT,8,0)</f>
        <v>Movi</v>
      </c>
      <c r="W238" t="str">
        <f>VLOOKUP(C238,FPT!B:U,8,0)</f>
        <v>Movi</v>
      </c>
      <c r="X238" t="str">
        <f t="shared" si="346"/>
        <v/>
      </c>
      <c r="Y238" t="str">
        <f>VLOOKUP(C238,MOVI!C:DT,9,0)</f>
        <v>Full-time</v>
      </c>
      <c r="Z238" t="str">
        <f>VLOOKUP(C238,FPT!B:X,9,0)</f>
        <v>Full-time</v>
      </c>
      <c r="AA238" t="str">
        <f t="shared" si="347"/>
        <v/>
      </c>
      <c r="AB238" t="str">
        <f>VLOOKUP(C238,MOVI!C:DT,10,0)</f>
        <v>Permanent</v>
      </c>
      <c r="AC238" t="str">
        <f>VLOOKUP(C238,FPT!B:AA,10,0)</f>
        <v>Permanent</v>
      </c>
      <c r="AD238" t="str">
        <f t="shared" si="348"/>
        <v/>
      </c>
      <c r="AE238" s="247">
        <f>VLOOKUP(C238,MOVI!C:DT,11,0)</f>
        <v>43598</v>
      </c>
      <c r="AF238" s="247">
        <f>VLOOKUP(C238,FPT!B:AD,11,0)</f>
        <v>43598</v>
      </c>
      <c r="AG238" t="str">
        <f t="shared" si="349"/>
        <v/>
      </c>
      <c r="AH238" s="260" t="str">
        <f>VLOOKUP(C238,MOVI!C:DT,12,0)</f>
        <v/>
      </c>
      <c r="AI238" s="260"/>
      <c r="AJ238" t="str">
        <f t="shared" si="449"/>
        <v/>
      </c>
      <c r="AK238">
        <f>VLOOKUP(C238,MOVI!C:DT,13,0)</f>
        <v>0</v>
      </c>
      <c r="AL238" s="247">
        <f>VLOOKUP(C238,FPT!B:AJ,13,0)</f>
        <v>0</v>
      </c>
      <c r="AM238" t="str">
        <f t="shared" si="448"/>
        <v/>
      </c>
      <c r="AN238" s="247">
        <f>VLOOKUP(C238,MOVI!C:DT,14,0)</f>
        <v>0</v>
      </c>
      <c r="AO238" s="247">
        <f>VLOOKUP(C238,FPT!B:AM,14,0)</f>
        <v>0</v>
      </c>
      <c r="AP238" t="str">
        <f t="shared" si="350"/>
        <v/>
      </c>
      <c r="AQ238" t="str">
        <f>VLOOKUP(C238,MOVI!C:DT,15,0)</f>
        <v>LC</v>
      </c>
      <c r="AR238" s="247" t="str">
        <f>VLOOKUP(C238,FPT!B:AP,15,0)</f>
        <v>LC</v>
      </c>
      <c r="AS238" t="str">
        <f t="shared" si="351"/>
        <v/>
      </c>
      <c r="AT238" s="282" t="str">
        <f>VLOOKUP(C238,MOVI!C:DT,16,0)</f>
        <v>LTTP</v>
      </c>
      <c r="AU238" s="247" t="str">
        <f>VLOOKUP(C238,FPT!B:AS,16,0)</f>
        <v>LTTP</v>
      </c>
      <c r="AV238" t="str">
        <f t="shared" si="352"/>
        <v/>
      </c>
      <c r="AW238" t="str">
        <f>VLOOKUP(C238,MOVI!C:DT,17,0)</f>
        <v>L</v>
      </c>
      <c r="AX238" s="247" t="str">
        <f>VLOOKUP(C238,FPT!B:AV,17,0)</f>
        <v>L</v>
      </c>
      <c r="AY238" t="str">
        <f t="shared" si="353"/>
        <v/>
      </c>
      <c r="AZ238">
        <f>VLOOKUP(C238,MOVI!C:DT,18,0)</f>
        <v>0</v>
      </c>
      <c r="BA238" s="247">
        <f>VLOOKUP(C238,FPT!B:AY,18,0)</f>
        <v>0</v>
      </c>
      <c r="BB238" t="str">
        <f t="shared" si="354"/>
        <v/>
      </c>
      <c r="BC238" s="275">
        <f>VLOOKUP(C238,MOVI!C:DT,19,0)</f>
        <v>40000000</v>
      </c>
      <c r="BD238" s="275">
        <f>VLOOKUP(C238,FPT!B:BB,19,0)</f>
        <v>40000000</v>
      </c>
      <c r="BE238" t="str">
        <f t="shared" si="355"/>
        <v/>
      </c>
      <c r="BF238">
        <f>VLOOKUP(C238,MOVI!C:DT,20,0)</f>
        <v>0</v>
      </c>
      <c r="BG238" s="252">
        <f>VLOOKUP(C238,FPT!B:BE,20,0)</f>
        <v>0</v>
      </c>
      <c r="BH238" t="str">
        <f t="shared" si="356"/>
        <v/>
      </c>
      <c r="BI238" s="275">
        <f>VLOOKUP(C238,MOVI!C:DT,21,0)</f>
        <v>40000000</v>
      </c>
      <c r="BJ238" s="275">
        <f>VLOOKUP(C238,FPT!B:BH,21,0)</f>
        <v>40000000</v>
      </c>
      <c r="BK238" t="str">
        <f t="shared" si="357"/>
        <v/>
      </c>
      <c r="BL238" s="275">
        <f>VLOOKUP(C238,MOVI!C:DT,22,0)</f>
        <v>0</v>
      </c>
      <c r="BM238" s="275">
        <f>VLOOKUP(C238,FPT!B:BK,22,0)</f>
        <v>0</v>
      </c>
      <c r="BN238" t="str">
        <f t="shared" si="358"/>
        <v/>
      </c>
      <c r="BO238" s="275">
        <f>VLOOKUP(C238,MOVI!C:DT,23,0)</f>
        <v>0</v>
      </c>
      <c r="BP238" s="275">
        <f>VLOOKUP(C238,FPT!B:BN,23,0)</f>
        <v>0</v>
      </c>
      <c r="BQ238" t="str">
        <f t="shared" si="359"/>
        <v/>
      </c>
      <c r="BR238" s="275">
        <f>VLOOKUP(C238,MOVI!C:DT,24,0)</f>
        <v>0</v>
      </c>
      <c r="BS238" s="275">
        <f>VLOOKUP(C238,FPT!B:BQ,24,0)</f>
        <v>0</v>
      </c>
      <c r="BT238" t="str">
        <f t="shared" si="360"/>
        <v/>
      </c>
      <c r="BU238" s="275">
        <f>VLOOKUP(C238,MOVI!C:DT,25,0)</f>
        <v>0</v>
      </c>
      <c r="BV238" s="275">
        <f>VLOOKUP(C238,FPT!B:BT,25,0)</f>
        <v>0</v>
      </c>
      <c r="BW238" t="str">
        <f t="shared" si="361"/>
        <v/>
      </c>
      <c r="BX238" s="275">
        <f>VLOOKUP(C238,MOVI!C:DT,26,0)</f>
        <v>0</v>
      </c>
      <c r="BY238" s="275">
        <f>VLOOKUP(C238,FPT!B:BW,26,0)</f>
        <v>0</v>
      </c>
      <c r="BZ238" t="str">
        <f t="shared" si="362"/>
        <v/>
      </c>
      <c r="CA238" s="275">
        <f>VLOOKUP(C238,MOVI!C:DT,27,0)</f>
        <v>0</v>
      </c>
      <c r="CB238" s="275">
        <f>VLOOKUP(C238,FPT!B:BZ,27,0)</f>
        <v>0</v>
      </c>
      <c r="CC238" t="str">
        <f t="shared" si="363"/>
        <v/>
      </c>
      <c r="CD238" s="275">
        <f>VLOOKUP(C238,MOVI!C:DT,28,0)</f>
        <v>0</v>
      </c>
      <c r="CE238" s="275">
        <f>VLOOKUP(C238,FPT!B:CC,28,0)</f>
        <v>0</v>
      </c>
      <c r="CF238" t="str">
        <f t="shared" si="364"/>
        <v/>
      </c>
      <c r="CG238" t="str">
        <f>VLOOKUP(C238,MOVI!C:DT,29,0)</f>
        <v>CN</v>
      </c>
      <c r="CH238" s="252" t="str">
        <f>VLOOKUP(C238,FPT!B:CF,29,0)</f>
        <v>CN</v>
      </c>
      <c r="CI238" t="str">
        <f t="shared" si="365"/>
        <v/>
      </c>
      <c r="CJ238">
        <f>VLOOKUP(C238,MOVI!C:DT,30,0)</f>
        <v>26</v>
      </c>
      <c r="CK238" s="252">
        <f>VLOOKUP(C238,FPT!B:CI,30,0)</f>
        <v>26</v>
      </c>
      <c r="CL238" t="str">
        <f t="shared" si="366"/>
        <v/>
      </c>
      <c r="CM238">
        <f>VLOOKUP(C238,MOVI!C:DT,31,0)</f>
        <v>26</v>
      </c>
      <c r="CN238" s="252">
        <f>VLOOKUP(C238,FPT!B:CL,31,0)</f>
        <v>26</v>
      </c>
      <c r="CO238" t="str">
        <f t="shared" si="367"/>
        <v/>
      </c>
      <c r="CP238" s="275">
        <f>VLOOKUP(C238,MOVI!C:DT,32,0)</f>
        <v>0</v>
      </c>
      <c r="CQ238" s="275">
        <f>VLOOKUP(C238,FPT!B:CO,32,0)</f>
        <v>0</v>
      </c>
      <c r="CR238" t="str">
        <f t="shared" si="368"/>
        <v/>
      </c>
      <c r="CS238" s="275">
        <f>VLOOKUP(C238,MOVI!C:DT,33,0)</f>
        <v>0</v>
      </c>
      <c r="CT238" s="275">
        <f>VLOOKUP(C238,FPT!B:CR,33,0)</f>
        <v>0</v>
      </c>
      <c r="CU238" t="str">
        <f t="shared" si="369"/>
        <v/>
      </c>
      <c r="CV238" s="275">
        <f>VLOOKUP(C238,MOVI!C:DT,34,0)</f>
        <v>0</v>
      </c>
      <c r="CW238" s="275">
        <f>VLOOKUP(C238,FPT!B:CU,34,0)</f>
        <v>0</v>
      </c>
      <c r="CX238" t="str">
        <f t="shared" si="370"/>
        <v/>
      </c>
      <c r="CY238" s="275">
        <f>VLOOKUP(C238,MOVI!C:DT,35,0)</f>
        <v>26</v>
      </c>
      <c r="CZ238" s="275">
        <f>VLOOKUP(C238,FPT!B:CX,35,0)</f>
        <v>26</v>
      </c>
      <c r="DA238" t="str">
        <f t="shared" si="371"/>
        <v/>
      </c>
      <c r="DB238" s="275">
        <f>VLOOKUP(C238,MOVI!C:DT,36,0)</f>
        <v>0</v>
      </c>
      <c r="DC238" s="275">
        <f>VLOOKUP(C238,FPT!B:DA,36,0)</f>
        <v>0</v>
      </c>
      <c r="DD238" t="str">
        <f t="shared" si="372"/>
        <v/>
      </c>
      <c r="DE238" s="275">
        <f>VLOOKUP(C238,MOVI!C:DT,37,0)</f>
        <v>0</v>
      </c>
      <c r="DF238" s="275">
        <f>VLOOKUP(C238,FPT!B:DD,37,0)</f>
        <v>0</v>
      </c>
      <c r="DG238" t="str">
        <f t="shared" si="373"/>
        <v/>
      </c>
      <c r="DH238" s="275">
        <f>VLOOKUP(C238,MOVI!C:DT,38,0)</f>
        <v>0</v>
      </c>
      <c r="DI238" s="275">
        <f>VLOOKUP(C238,FPT!B:DG,38,0)</f>
        <v>0</v>
      </c>
      <c r="DJ238" t="str">
        <f t="shared" si="374"/>
        <v/>
      </c>
      <c r="DK238" s="275">
        <f>VLOOKUP(C238,MOVI!C:DT,39,0)</f>
        <v>0</v>
      </c>
      <c r="DL238" s="275">
        <f>VLOOKUP(C238,FPT!B:DJ,39,0)</f>
        <v>0</v>
      </c>
      <c r="DM238" t="str">
        <f t="shared" si="375"/>
        <v/>
      </c>
      <c r="DN238" s="275">
        <f>VLOOKUP(C238,MOVI!C:DT,40,0)</f>
        <v>0</v>
      </c>
      <c r="DO238" s="275">
        <f>VLOOKUP(C238,FPT!B:DM,40,0)</f>
        <v>0</v>
      </c>
      <c r="DP238" t="str">
        <f t="shared" si="376"/>
        <v/>
      </c>
      <c r="DQ238" s="275">
        <f>VLOOKUP(C238,MOVI!C:DT,41,0)</f>
        <v>0</v>
      </c>
      <c r="DR238" s="275">
        <f>VLOOKUP(C238,FPT!B:DP,41,0)</f>
        <v>0</v>
      </c>
      <c r="DS238" t="str">
        <f t="shared" si="377"/>
        <v/>
      </c>
      <c r="DT238" s="275">
        <f>VLOOKUP(C238,MOVI!C:DT,42,0)</f>
        <v>40000000</v>
      </c>
      <c r="DU238" s="275">
        <f>ROUND(VLOOKUP(C238,FPT!B:DS,42,0),0)</f>
        <v>40000000</v>
      </c>
      <c r="DV238" t="str">
        <f t="shared" si="378"/>
        <v/>
      </c>
      <c r="DW238" s="275">
        <f>VLOOKUP(C238,MOVI!C:DT,43,0)</f>
        <v>0</v>
      </c>
      <c r="DX238" s="275">
        <f>VLOOKUP(C238,FPT!B:DV,43,0)</f>
        <v>0</v>
      </c>
      <c r="DY238" t="str">
        <f t="shared" si="379"/>
        <v/>
      </c>
      <c r="DZ238" s="275">
        <f>VLOOKUP(C238,MOVI!C:DT,44,0)</f>
        <v>0</v>
      </c>
      <c r="EA238" s="275">
        <f>VLOOKUP(C238,FPT!B:DY,44,0)</f>
        <v>0</v>
      </c>
      <c r="EB238" t="str">
        <f t="shared" si="380"/>
        <v/>
      </c>
      <c r="EC238" s="275">
        <f>VLOOKUP(C238,MOVI!C:DT,45,0)</f>
        <v>40000000</v>
      </c>
      <c r="ED238" s="275">
        <f>ROUND(VLOOKUP(C238,FPT!B:EB,45,0),0)</f>
        <v>40000000</v>
      </c>
      <c r="EE238" t="str">
        <f t="shared" si="381"/>
        <v/>
      </c>
      <c r="EF238" s="275">
        <f>VLOOKUP(C238,MOVI!C:DT,46,0)</f>
        <v>0</v>
      </c>
      <c r="EG238" s="275">
        <f>VLOOKUP(C238,FPT!B:EE,46,0)</f>
        <v>0</v>
      </c>
      <c r="EH238" t="str">
        <f t="shared" si="382"/>
        <v/>
      </c>
      <c r="EI238" s="275">
        <f>VLOOKUP(C238,MOVI!C:DT,47,0)</f>
        <v>0</v>
      </c>
      <c r="EJ238" s="275">
        <f>VLOOKUP(C238,FPT!B:EH,47,0)</f>
        <v>0</v>
      </c>
      <c r="EK238" t="str">
        <f t="shared" si="383"/>
        <v/>
      </c>
      <c r="EL238" s="275">
        <f>VLOOKUP(C238,MOVI!C:DT,48,0)</f>
        <v>0</v>
      </c>
      <c r="EM238" s="275">
        <f>VLOOKUP(C238,FPT!B:EK,48,0)</f>
        <v>0</v>
      </c>
      <c r="EN238" t="str">
        <f t="shared" si="384"/>
        <v/>
      </c>
      <c r="EO238" s="275">
        <f>VLOOKUP(C238,MOVI!C:DT,49,0)</f>
        <v>0</v>
      </c>
      <c r="EP238" s="275">
        <f>VLOOKUP(C238,FPT!B:EN,49,0)</f>
        <v>0</v>
      </c>
      <c r="EQ238" t="str">
        <f t="shared" si="385"/>
        <v/>
      </c>
      <c r="ER238" s="275">
        <f>VLOOKUP(C238,MOVI!C:DT,50,0)</f>
        <v>1175000</v>
      </c>
      <c r="ES238" s="275">
        <f>VLOOKUP(C238,FPT!B:EQ,50,0)</f>
        <v>1175000</v>
      </c>
      <c r="ET238" t="str">
        <f t="shared" si="386"/>
        <v/>
      </c>
      <c r="EU238" s="275">
        <f>VLOOKUP(C238,MOVI!C:DT,51,0)</f>
        <v>0</v>
      </c>
      <c r="EV238" s="275">
        <f>VLOOKUP(C238,FPT!B:ET,51,0)</f>
        <v>0</v>
      </c>
      <c r="EW238" t="str">
        <f t="shared" si="387"/>
        <v/>
      </c>
      <c r="EX238" s="275">
        <f>VLOOKUP(C238,MOVI!C:DT,52,0)</f>
        <v>0</v>
      </c>
      <c r="EY238" s="275">
        <f>VLOOKUP(C238,FPT!B:EW,52,0)</f>
        <v>0</v>
      </c>
      <c r="EZ238" t="str">
        <f t="shared" si="388"/>
        <v/>
      </c>
      <c r="FA238" s="275">
        <f>VLOOKUP(C238,MOVI!C:DT,53,0)</f>
        <v>0</v>
      </c>
      <c r="FB238" s="275">
        <f>VLOOKUP(C238,FPT!B:EZ,53,0)</f>
        <v>0</v>
      </c>
      <c r="FC238" t="str">
        <f t="shared" si="389"/>
        <v/>
      </c>
      <c r="FD238" s="275">
        <f>VLOOKUP(C238,MOVI!C:DT,54,0)</f>
        <v>0</v>
      </c>
      <c r="FE238" s="275">
        <f>VLOOKUP(C238,FPT!B:FC,54,0)</f>
        <v>0</v>
      </c>
      <c r="FF238" t="str">
        <f t="shared" si="390"/>
        <v/>
      </c>
      <c r="FG238" s="275">
        <f>VLOOKUP(C238,MOVI!C:DT,55,0)</f>
        <v>0</v>
      </c>
      <c r="FH238" s="275">
        <f>VLOOKUP(C238,FPT!B:FF,55,0)</f>
        <v>0</v>
      </c>
      <c r="FI238" t="str">
        <f t="shared" si="391"/>
        <v/>
      </c>
      <c r="FJ238" s="275">
        <f>VLOOKUP(C238,MOVI!C:DT,56,0)</f>
        <v>1175000</v>
      </c>
      <c r="FK238" s="275">
        <f>VLOOKUP(C238,FPT!B:FI,56,0)</f>
        <v>1175000</v>
      </c>
      <c r="FL238" t="str">
        <f t="shared" si="392"/>
        <v/>
      </c>
      <c r="FM238" s="275">
        <f>VLOOKUP(C238,MOVI!C:DT,57,0)</f>
        <v>0</v>
      </c>
      <c r="FN238" s="275">
        <f>VLOOKUP(C238,FPT!B:FL,57,0)</f>
        <v>0</v>
      </c>
      <c r="FO238" t="str">
        <f t="shared" si="393"/>
        <v/>
      </c>
      <c r="FP238" s="275">
        <f>VLOOKUP(C238,MOVI!C:DT,58,0)</f>
        <v>0</v>
      </c>
      <c r="FQ238" s="275">
        <f>VLOOKUP(C238,FPT!B:FO,58,0)</f>
        <v>0</v>
      </c>
      <c r="FR238" t="str">
        <f t="shared" si="394"/>
        <v/>
      </c>
      <c r="FS238" s="275">
        <f>VLOOKUP(C238,MOVI!C:DT,59,0)</f>
        <v>4500000</v>
      </c>
      <c r="FT238" s="275">
        <f>VLOOKUP(C238,FPT!B:FR,59,0)</f>
        <v>4500000</v>
      </c>
      <c r="FU238" t="str">
        <f t="shared" si="395"/>
        <v/>
      </c>
      <c r="FV238" s="275">
        <f>VLOOKUP(C238,MOVI!C:DT,60,0)</f>
        <v>0</v>
      </c>
      <c r="FW238" s="275">
        <f>VLOOKUP(C238,FPT!B:FU,60,0)</f>
        <v>0</v>
      </c>
      <c r="FX238" t="str">
        <f t="shared" si="396"/>
        <v/>
      </c>
      <c r="FY238" s="275">
        <f>VLOOKUP(C238,MOVI!C:DT,61,0)</f>
        <v>0</v>
      </c>
      <c r="FZ238" s="275">
        <f>VLOOKUP(C238,FPT!B:FX,61,0)</f>
        <v>0</v>
      </c>
      <c r="GA238" t="str">
        <f t="shared" si="397"/>
        <v/>
      </c>
      <c r="GB238" s="275">
        <f>VLOOKUP(C238,MOVI!C:DT,62,0)</f>
        <v>0</v>
      </c>
      <c r="GC238" s="275">
        <f>VLOOKUP(C238,FPT!B:GA,62,0)</f>
        <v>0</v>
      </c>
      <c r="GD238" t="str">
        <f t="shared" si="398"/>
        <v/>
      </c>
      <c r="GE238" s="275">
        <f>VLOOKUP(C238,MOVI!C:DT,63,0)</f>
        <v>0</v>
      </c>
      <c r="GF238" s="275">
        <f>VLOOKUP(C238,FPT!B:GD,63,0)</f>
        <v>0</v>
      </c>
      <c r="GG238" t="str">
        <f t="shared" si="399"/>
        <v/>
      </c>
      <c r="GH238" s="275">
        <f>VLOOKUP(C238,MOVI!C:DT,64,0)</f>
        <v>0</v>
      </c>
      <c r="GI238" s="275">
        <f>VLOOKUP(C238,FPT!B:GG,64,0)</f>
        <v>0</v>
      </c>
      <c r="GJ238" t="str">
        <f t="shared" si="400"/>
        <v/>
      </c>
      <c r="GK238" s="275">
        <f>VLOOKUP(C238,MOVI!C:DT,65,0)</f>
        <v>0</v>
      </c>
      <c r="GL238" s="275">
        <f>VLOOKUP(C238,FPT!B:GJ,65,0)</f>
        <v>0</v>
      </c>
      <c r="GM238" t="str">
        <f t="shared" si="401"/>
        <v/>
      </c>
      <c r="GN238" s="275">
        <f>VLOOKUP(C238,MOVI!C:DT,66,0)</f>
        <v>0</v>
      </c>
      <c r="GO238" s="275">
        <f>VLOOKUP(C238,FPT!B:GM,66,0)</f>
        <v>0</v>
      </c>
      <c r="GP238" t="str">
        <f t="shared" si="402"/>
        <v/>
      </c>
      <c r="GQ238" s="275">
        <f>VLOOKUP(C238,MOVI!C:DT,67,0)</f>
        <v>0</v>
      </c>
      <c r="GR238" s="275">
        <f>VLOOKUP(C238,FPT!B:GP,67,0)</f>
        <v>0</v>
      </c>
      <c r="GS238" t="str">
        <f t="shared" si="403"/>
        <v/>
      </c>
      <c r="GT238" s="275">
        <f>VLOOKUP(C238,MOVI!C:DT,68,0)</f>
        <v>0</v>
      </c>
      <c r="GU238" s="275">
        <f>VLOOKUP(C238,FPT!B:GS,68,0)</f>
        <v>0</v>
      </c>
      <c r="GV238" t="str">
        <f t="shared" si="404"/>
        <v/>
      </c>
      <c r="GW238" s="275">
        <f>VLOOKUP(C238,MOVI!C:DT,69,0)</f>
        <v>0</v>
      </c>
      <c r="GX238" s="275">
        <f>VLOOKUP(C238,FPT!B:GV,69,0)</f>
        <v>0</v>
      </c>
      <c r="GY238" t="str">
        <f t="shared" si="405"/>
        <v/>
      </c>
      <c r="GZ238" s="275">
        <f>VLOOKUP(C238,MOVI!C:DT,70,0)</f>
        <v>4500000</v>
      </c>
      <c r="HA238" s="275">
        <f>VLOOKUP(C238,FPT!B:GY,70,0)</f>
        <v>4500000</v>
      </c>
      <c r="HB238" t="str">
        <f t="shared" si="406"/>
        <v/>
      </c>
      <c r="HC238" s="275">
        <f>VLOOKUP(C238,MOVI!C:DT,71,0)</f>
        <v>45675000</v>
      </c>
      <c r="HD238" s="275">
        <f>ROUND(VLOOKUP(C238,FPT!B:HB,71,0),0)</f>
        <v>45675000</v>
      </c>
      <c r="HE238" t="str">
        <f t="shared" si="407"/>
        <v/>
      </c>
      <c r="HF238" s="275">
        <f>ROUND(VLOOKUP(C238,MOVI!C:DT,72,0),0)</f>
        <v>0</v>
      </c>
      <c r="HG238" s="275">
        <f>ROUND(VLOOKUP(C238,FPT!B:HE,72,0),0)</f>
        <v>0</v>
      </c>
      <c r="HH238" t="str">
        <f t="shared" si="408"/>
        <v/>
      </c>
      <c r="HI238" s="275">
        <f>VLOOKUP(C238,MOVI!C:DT,73,0)</f>
        <v>0</v>
      </c>
      <c r="HJ238" s="275">
        <f>VLOOKUP(C238,FPT!B:HH,73,0)</f>
        <v>0</v>
      </c>
      <c r="HK238" t="str">
        <f t="shared" si="409"/>
        <v/>
      </c>
      <c r="HL238" s="275">
        <f>VLOOKUP(C238,MOVI!C:DT,74,0)</f>
        <v>0</v>
      </c>
      <c r="HM238" s="275">
        <f>VLOOKUP(C238,FPT!B:HK,74,0)</f>
        <v>0</v>
      </c>
      <c r="HN238" t="str">
        <f t="shared" si="410"/>
        <v/>
      </c>
      <c r="HO238" s="275">
        <f>VLOOKUP(C238,MOVI!C:DT,75,0)</f>
        <v>11000000</v>
      </c>
      <c r="HP238" s="275">
        <f>VLOOKUP(C238,FPT!B:HN,75,0)</f>
        <v>11000000</v>
      </c>
      <c r="HQ238" t="str">
        <f t="shared" si="411"/>
        <v/>
      </c>
      <c r="HR238" s="275">
        <f>VLOOKUP(C238,MOVI!C:DT,76,0)</f>
        <v>4</v>
      </c>
      <c r="HS238" s="275">
        <f>VLOOKUP(C238,FPT!B:HQ,76,0)</f>
        <v>4</v>
      </c>
      <c r="HT238" t="str">
        <f t="shared" si="412"/>
        <v/>
      </c>
      <c r="HU238" s="275">
        <f>VLOOKUP(C238,MOVI!C:DT,77,0)</f>
        <v>17600000</v>
      </c>
      <c r="HV238" s="275">
        <f>VLOOKUP(C238,FPT!B:HT,77,0)</f>
        <v>17600000</v>
      </c>
      <c r="HW238" t="str">
        <f t="shared" si="413"/>
        <v/>
      </c>
      <c r="HX238" s="274">
        <f>VLOOKUP(C238,MOVI!C:CB,78,0)</f>
        <v>2384000</v>
      </c>
      <c r="HY238" s="261">
        <f>VLOOKUP(C238,FPT!$B:$CA,78,0)</f>
        <v>2384000</v>
      </c>
      <c r="HZ238" t="str">
        <f t="shared" si="414"/>
        <v/>
      </c>
      <c r="IA238" s="275">
        <f>VLOOKUP(C238,MOVI!C:CD,79,0)</f>
        <v>400000</v>
      </c>
      <c r="IB238" s="275">
        <f>VLOOKUP(C238,FPT!B:HZ,79,0)</f>
        <v>400000</v>
      </c>
      <c r="IC238" t="str">
        <f t="shared" si="415"/>
        <v/>
      </c>
      <c r="ID238" s="275">
        <f>VLOOKUP(C238,MOVI!C:CD,80,0)</f>
        <v>447000</v>
      </c>
      <c r="IE238" s="275">
        <f>VLOOKUP(C238,FPT!B:IC,80,0)</f>
        <v>447000</v>
      </c>
      <c r="IF238" t="str">
        <f t="shared" si="416"/>
        <v/>
      </c>
      <c r="IG238" s="275">
        <f>VLOOKUP(C238,MOVI!C:DT,81,0)</f>
        <v>0</v>
      </c>
      <c r="IH238" s="275">
        <f>VLOOKUP(C238,FPT!B:IF,81,0)</f>
        <v>0</v>
      </c>
      <c r="II238" t="str">
        <f t="shared" si="417"/>
        <v/>
      </c>
      <c r="IJ238" s="275">
        <f>VLOOKUP(C238,MOVI!C:DT,82,0)</f>
        <v>3231000</v>
      </c>
      <c r="IK238" s="275">
        <f>VLOOKUP(C238,FPT!B:II,82,0)</f>
        <v>3231000</v>
      </c>
      <c r="IL238" t="str">
        <f t="shared" si="418"/>
        <v/>
      </c>
      <c r="IM238" s="275">
        <f>ROUND(VLOOKUP(C238,MOVI!C:DT,83,0),0)</f>
        <v>31831000</v>
      </c>
      <c r="IN238" s="275">
        <f>ROUND(VLOOKUP(C238,FPT!B:IL,83,0),0)</f>
        <v>31831000</v>
      </c>
      <c r="IO238" t="str">
        <f t="shared" si="419"/>
        <v/>
      </c>
      <c r="IP238" s="275">
        <f>VLOOKUP(C238,MOVI!C:DT,84,0)</f>
        <v>13844000</v>
      </c>
      <c r="IQ238" s="275">
        <f>VLOOKUP(C238,FPT!B:IO,84,0)</f>
        <v>13844000</v>
      </c>
      <c r="IR238" t="str">
        <f t="shared" si="420"/>
        <v/>
      </c>
      <c r="IS238" s="275">
        <f>ROUND(VLOOKUP(C238,MOVI!C:DT,85,0),0)</f>
        <v>1326600</v>
      </c>
      <c r="IT238" s="275">
        <f>ROUND(VLOOKUP(C238,FPT!B:IR,85,0),0)</f>
        <v>1326600</v>
      </c>
      <c r="IU238" t="str">
        <f t="shared" si="421"/>
        <v/>
      </c>
      <c r="IV238" s="275">
        <f>VLOOKUP(C238,MOVI!C:DT,86,0)</f>
        <v>0</v>
      </c>
      <c r="IW238" s="275">
        <f>VLOOKUP(C238,FPT!B:IU,86,0)</f>
        <v>0</v>
      </c>
      <c r="IX238" t="str">
        <f t="shared" si="422"/>
        <v/>
      </c>
      <c r="IY238" s="275">
        <f>ROUND(VLOOKUP(C238,MOVI!C:DT,87,0),0)</f>
        <v>1326600</v>
      </c>
      <c r="IZ238" s="275">
        <f>ROUND(VLOOKUP(C238,FPT!B:IX,87,0),0)</f>
        <v>1326600</v>
      </c>
      <c r="JA238" t="str">
        <f t="shared" si="423"/>
        <v/>
      </c>
      <c r="JB238" s="275">
        <f>VLOOKUP(C238,MOVI!C:DT,88,0)</f>
        <v>0</v>
      </c>
      <c r="JC238" s="275">
        <f>VLOOKUP(C238,FPT!B:JA,88,0)</f>
        <v>0</v>
      </c>
      <c r="JD238" t="str">
        <f t="shared" si="424"/>
        <v/>
      </c>
      <c r="JE238" s="275">
        <f>VLOOKUP(C238,MOVI!C:DT,89,0)</f>
        <v>149000</v>
      </c>
      <c r="JF238" s="275">
        <f>VLOOKUP(C238,FPT!B:JD,89,0)</f>
        <v>149000</v>
      </c>
      <c r="JG238" t="str">
        <f t="shared" si="425"/>
        <v/>
      </c>
      <c r="JH238" s="275">
        <f>VLOOKUP(C238,MOVI!C:DT,90,0)</f>
        <v>0</v>
      </c>
      <c r="JI238" s="275">
        <f>VLOOKUP(C238,FPT!B:JG,90,0)</f>
        <v>0</v>
      </c>
      <c r="JJ238" t="str">
        <f t="shared" si="426"/>
        <v/>
      </c>
      <c r="JK238" s="275">
        <f>VLOOKUP(C238,MOVI!C:DT,91,0)</f>
        <v>0</v>
      </c>
      <c r="JL238" s="275">
        <f>VLOOKUP(C238,FPT!B:JJ,91,0)</f>
        <v>0</v>
      </c>
      <c r="JM238" t="str">
        <f t="shared" si="427"/>
        <v/>
      </c>
      <c r="JN238" s="275">
        <f>VLOOKUP(C238,MOVI!C:DT,92,0)</f>
        <v>0</v>
      </c>
      <c r="JO238" s="275">
        <f>VLOOKUP(C238,FPT!B:JM,92,0)</f>
        <v>0</v>
      </c>
      <c r="JP238" t="str">
        <f t="shared" si="428"/>
        <v/>
      </c>
      <c r="JQ238" s="275">
        <f>VLOOKUP(C238,MOVI!C:DT,93,0)</f>
        <v>0</v>
      </c>
      <c r="JR238" s="275">
        <f>VLOOKUP(C238,FPT!B:JP,93,0)</f>
        <v>0</v>
      </c>
      <c r="JS238" t="str">
        <f t="shared" si="429"/>
        <v/>
      </c>
      <c r="JT238" s="275">
        <f>VLOOKUP(C238,MOVI!C:DT,94,0)</f>
        <v>149000</v>
      </c>
      <c r="JU238" s="275">
        <f>VLOOKUP(C238,FPT!B:JS,94,0)</f>
        <v>149000</v>
      </c>
      <c r="JV238" t="str">
        <f t="shared" si="430"/>
        <v/>
      </c>
      <c r="JW238" s="275">
        <f>VLOOKUP(C238,MOVI!C:DT,95,0)</f>
        <v>40968400</v>
      </c>
      <c r="JX238" s="275">
        <f>VLOOKUP(C238,FPT!B:JV,95,0)</f>
        <v>40968400</v>
      </c>
      <c r="JY238" t="str">
        <f t="shared" si="431"/>
        <v/>
      </c>
      <c r="JZ238" s="275">
        <f>VLOOKUP(C238,MOVI!C:DT,96,0)</f>
        <v>0</v>
      </c>
      <c r="KA238" s="275">
        <f>VLOOKUP(C238,FPT!B:JY,96,0)</f>
        <v>0</v>
      </c>
      <c r="KB238" t="str">
        <f t="shared" si="432"/>
        <v/>
      </c>
      <c r="KC238" s="275">
        <f>VLOOKUP(C238,MOVI!C:DT,97,0)</f>
        <v>40968400</v>
      </c>
      <c r="KD238" s="275">
        <f>VLOOKUP(C238,FPT!B:KB,97,0)</f>
        <v>40968400</v>
      </c>
      <c r="KE238" t="str">
        <f t="shared" si="433"/>
        <v/>
      </c>
      <c r="KF238" s="275">
        <f>VLOOKUP(C238,MOVI!C:DT,98,0)</f>
        <v>5066000</v>
      </c>
      <c r="KG238" s="275">
        <f>VLOOKUP(C238,FPT!B:KE,98,0)</f>
        <v>5066000</v>
      </c>
      <c r="KH238" t="str">
        <f t="shared" si="434"/>
        <v/>
      </c>
      <c r="KI238" s="275">
        <f>VLOOKUP(C238,MOVI!C:DT,99,0)</f>
        <v>0</v>
      </c>
      <c r="KJ238" s="275">
        <f>VLOOKUP(C238,FPT!B:KH,99,0)</f>
        <v>0</v>
      </c>
      <c r="KK238" t="str">
        <f t="shared" si="435"/>
        <v/>
      </c>
      <c r="KL238" s="275">
        <f>VLOOKUP(C238,MOVI!C:DT,100,0)</f>
        <v>894000</v>
      </c>
      <c r="KM238" s="275">
        <f>VLOOKUP(C238,FPT!B:KK,100,0)</f>
        <v>894000</v>
      </c>
      <c r="KN238" t="str">
        <f t="shared" si="436"/>
        <v/>
      </c>
      <c r="KO238" s="275">
        <f>VLOOKUP(C238,MOVI!C:DT,101,0)</f>
        <v>0</v>
      </c>
      <c r="KP238" s="275">
        <f>VLOOKUP(C238,FPT!B:KN,101,0)</f>
        <v>0</v>
      </c>
      <c r="KQ238" t="str">
        <f t="shared" si="437"/>
        <v/>
      </c>
      <c r="KR238" s="275">
        <f>VLOOKUP(C238,MOVI!C:DT,102,0)</f>
        <v>0</v>
      </c>
      <c r="KS238" s="275">
        <f>VLOOKUP(C238,FPT!B:KQ,102,0)</f>
        <v>0</v>
      </c>
      <c r="KT238" t="str">
        <f t="shared" si="438"/>
        <v/>
      </c>
      <c r="KU238" s="275">
        <f>VLOOKUP(C238,MOVI!C:DT,103,0)</f>
        <v>5960000</v>
      </c>
      <c r="KV238" s="275">
        <f>VLOOKUP(C238,FPT!B:KT,103,0)</f>
        <v>5960000</v>
      </c>
      <c r="KW238" t="str">
        <f t="shared" si="439"/>
        <v/>
      </c>
      <c r="KX238" s="275">
        <f>VLOOKUP(C238,MOVI!C:DT,104,0)</f>
        <v>9191000</v>
      </c>
      <c r="KY238" s="275">
        <f>VLOOKUP(C238,FPT!B:KW,104,0)</f>
        <v>9191000</v>
      </c>
      <c r="KZ238" t="str">
        <f t="shared" si="440"/>
        <v/>
      </c>
      <c r="LA238" s="275">
        <f>VLOOKUP(C238,MOVI!C:DT,105,0)</f>
        <v>596000</v>
      </c>
      <c r="LB238" s="275">
        <f>VLOOKUP(C238,FPT!B:KZ,105,0)</f>
        <v>596000</v>
      </c>
      <c r="LC238" t="str">
        <f t="shared" si="441"/>
        <v/>
      </c>
      <c r="LD238" s="275">
        <f>VLOOKUP(C238,MOVI!C:DT,106,0)</f>
        <v>52231000</v>
      </c>
      <c r="LE238" s="275">
        <f>VLOOKUP(C238,FPT!B:LC,106,0)</f>
        <v>52231000</v>
      </c>
      <c r="LF238" t="str">
        <f t="shared" si="442"/>
        <v/>
      </c>
      <c r="LG238" s="273">
        <f>VLOOKUP(C238,MOVI!C:DT,107,0)</f>
        <v>0</v>
      </c>
      <c r="LH238" s="273">
        <f>VLOOKUP(C238,FPT!B:LF,107,0)</f>
        <v>0</v>
      </c>
      <c r="LI238" t="str">
        <f t="shared" si="443"/>
        <v/>
      </c>
      <c r="LJ238" t="str">
        <f>VLOOKUP(C238,MOVI!C:DV,108,0)</f>
        <v>MoviSouthSales</v>
      </c>
      <c r="LK238" s="252" t="str">
        <f>VLOOKUP(C238,FPT!B:LI,108,0)</f>
        <v>MoviSouthSales</v>
      </c>
      <c r="LL238" t="str">
        <f t="shared" si="444"/>
        <v/>
      </c>
      <c r="LM238" s="275">
        <f>ROUND(VLOOKUP(C238,MOVI!C:DV,109,0),0)</f>
        <v>3333333</v>
      </c>
      <c r="LN238" s="275">
        <f>ROUND(VLOOKUP(C238,FPT!B:LL,109,0),0)</f>
        <v>3333333</v>
      </c>
      <c r="LO238" t="str">
        <f t="shared" si="445"/>
        <v/>
      </c>
      <c r="LP238" t="str">
        <f>VLOOKUP(C238,MOVI!C:DV,110,0)</f>
        <v>BDG</v>
      </c>
      <c r="LQ238" s="247" t="str">
        <f>VLOOKUP(C238,FPT!B:LO,110,0)</f>
        <v>BDG</v>
      </c>
      <c r="LR238" t="str">
        <f t="shared" si="446"/>
        <v/>
      </c>
      <c r="LS238">
        <f>MOVI!DI233</f>
        <v>22</v>
      </c>
      <c r="LV238">
        <f>MOVI!DJ233</f>
        <v>0</v>
      </c>
      <c r="LW238">
        <f>MOVI!DK233</f>
        <v>0</v>
      </c>
      <c r="LX238" t="str">
        <f>MOVI!DL233</f>
        <v>x</v>
      </c>
      <c r="LY238">
        <f>MOVI!DM233</f>
        <v>0</v>
      </c>
      <c r="LZ238">
        <f>MOVI!DN233</f>
        <v>149000</v>
      </c>
      <c r="MA238">
        <f>MOVI!DO233</f>
        <v>0</v>
      </c>
      <c r="MB238" t="str">
        <f>MOVI!DP233</f>
        <v>BDG</v>
      </c>
      <c r="MC238">
        <f>MOVI!DQ233</f>
        <v>0</v>
      </c>
      <c r="MD238">
        <f>MOVI!DR233</f>
        <v>0</v>
      </c>
      <c r="ME238" t="str">
        <f>VLOOKUP(C238,MOVI!C:DV,121,0)</f>
        <v>Group 5</v>
      </c>
      <c r="MF238" s="252" t="str">
        <f>VLOOKUP(C238,FPT!B:MD,111,0)</f>
        <v>Group 5</v>
      </c>
      <c r="MG238" t="str">
        <f t="shared" si="450"/>
        <v/>
      </c>
      <c r="MH238" t="str">
        <f>VLOOKUP(C238,MOVI!C:DT,122,0)</f>
        <v>MoviSouthGroup 5</v>
      </c>
      <c r="MI238" s="252" t="str">
        <f>VLOOKUP(C238,FPT!B:DS,112,0)</f>
        <v>MoviSouthGroup 5</v>
      </c>
      <c r="MJ238" t="str">
        <f t="shared" si="447"/>
        <v/>
      </c>
    </row>
    <row r="239" spans="1:348" x14ac:dyDescent="0.25">
      <c r="A239">
        <v>231</v>
      </c>
      <c r="B239" s="48">
        <v>5855</v>
      </c>
      <c r="C239" s="271" t="s">
        <v>1190</v>
      </c>
      <c r="D239" t="str">
        <f>VLOOKUP(C239,MOVI!C:D,2,0)</f>
        <v>Lê Trường Sơn</v>
      </c>
      <c r="E239" t="str">
        <f>VLOOKUP(C239,FPT!B:C,2,0)</f>
        <v>Lê Trường Sơn</v>
      </c>
      <c r="F239" t="str">
        <f t="shared" si="340"/>
        <v/>
      </c>
      <c r="G239" t="str">
        <f>VLOOKUP(C239,MOVI!C:E,3,0)</f>
        <v>Sales</v>
      </c>
      <c r="H239" t="str">
        <f>VLOOKUP(C239,FPT!B:F,3,0)</f>
        <v>Sales</v>
      </c>
      <c r="I239" t="str">
        <f t="shared" si="341"/>
        <v/>
      </c>
      <c r="J239" t="str">
        <f>VLOOKUP(C239,MOVI!C:H,4,0)</f>
        <v>Field Sales</v>
      </c>
      <c r="K239" t="str">
        <f>VLOOKUP(C239,FPT!B:I,4,0)</f>
        <v>Field Sales</v>
      </c>
      <c r="L239" t="str">
        <f t="shared" si="342"/>
        <v/>
      </c>
      <c r="M239" t="str">
        <f>VLOOKUP(C239,MOVI!C:DT,5,0)</f>
        <v>Manager</v>
      </c>
      <c r="N239" t="str">
        <f>VLOOKUP(C239,FPT!B:L,5,0)</f>
        <v>Manager</v>
      </c>
      <c r="O239" t="str">
        <f t="shared" si="343"/>
        <v/>
      </c>
      <c r="P239" t="str">
        <f>VLOOKUP(C239,MOVI!C:DT,6,0)</f>
        <v>Regional Manager</v>
      </c>
      <c r="Q239" t="str">
        <f>VLOOKUP(C239,FPT!B:O,6,0)</f>
        <v>Regional Manager</v>
      </c>
      <c r="R239" t="str">
        <f t="shared" si="344"/>
        <v/>
      </c>
      <c r="S239" t="str">
        <f>VLOOKUP(C239,MOVI!C:DT,7,0)</f>
        <v>South</v>
      </c>
      <c r="T239" t="str">
        <f>VLOOKUP(C239,FPT!B:R,7,0)</f>
        <v>South</v>
      </c>
      <c r="U239" t="str">
        <f t="shared" si="345"/>
        <v/>
      </c>
      <c r="V239" t="str">
        <f>VLOOKUP(C239,MOVI!C:DT,8,0)</f>
        <v>Movi</v>
      </c>
      <c r="W239" t="str">
        <f>VLOOKUP(C239,FPT!B:U,8,0)</f>
        <v>Movi</v>
      </c>
      <c r="X239" t="str">
        <f t="shared" si="346"/>
        <v/>
      </c>
      <c r="Y239" t="str">
        <f>VLOOKUP(C239,MOVI!C:DT,9,0)</f>
        <v>Full-time</v>
      </c>
      <c r="Z239" t="str">
        <f>VLOOKUP(C239,FPT!B:X,9,0)</f>
        <v>Full-time</v>
      </c>
      <c r="AA239" t="str">
        <f t="shared" si="347"/>
        <v/>
      </c>
      <c r="AB239" t="str">
        <f>VLOOKUP(C239,MOVI!C:DT,10,0)</f>
        <v>Permanent</v>
      </c>
      <c r="AC239" t="str">
        <f>VLOOKUP(C239,FPT!B:AA,10,0)</f>
        <v>Permanent</v>
      </c>
      <c r="AD239" t="str">
        <f t="shared" si="348"/>
        <v/>
      </c>
      <c r="AE239" s="247">
        <f>VLOOKUP(C239,MOVI!C:DT,11,0)</f>
        <v>44060</v>
      </c>
      <c r="AF239" s="247">
        <f>VLOOKUP(C239,FPT!B:AD,11,0)</f>
        <v>44060</v>
      </c>
      <c r="AG239" t="str">
        <f t="shared" si="349"/>
        <v/>
      </c>
      <c r="AH239" s="260" t="str">
        <f>VLOOKUP(C239,MOVI!C:DT,12,0)</f>
        <v/>
      </c>
      <c r="AI239" s="260"/>
      <c r="AJ239" t="str">
        <f t="shared" si="449"/>
        <v/>
      </c>
      <c r="AK239">
        <f>VLOOKUP(C239,MOVI!C:DT,13,0)</f>
        <v>0</v>
      </c>
      <c r="AL239" s="247">
        <f>VLOOKUP(C239,FPT!B:AJ,13,0)</f>
        <v>0</v>
      </c>
      <c r="AM239" t="str">
        <f t="shared" si="448"/>
        <v/>
      </c>
      <c r="AN239" s="247">
        <f>VLOOKUP(C239,MOVI!C:DT,14,0)</f>
        <v>0</v>
      </c>
      <c r="AO239" s="247">
        <f>VLOOKUP(C239,FPT!B:AM,14,0)</f>
        <v>0</v>
      </c>
      <c r="AP239" t="str">
        <f t="shared" si="350"/>
        <v/>
      </c>
      <c r="AQ239" t="str">
        <f>VLOOKUP(C239,MOVI!C:DT,15,0)</f>
        <v>LC</v>
      </c>
      <c r="AR239" s="247">
        <f>VLOOKUP(C239,FPT!B:AP,15,0)</f>
        <v>0</v>
      </c>
      <c r="AS239" t="str">
        <f t="shared" si="351"/>
        <v>Lệch</v>
      </c>
      <c r="AT239" s="282" t="str">
        <f>VLOOKUP(C239,MOVI!C:DT,16,0)</f>
        <v>LTTP</v>
      </c>
      <c r="AU239" s="247" t="str">
        <f>VLOOKUP(C239,FPT!B:AS,16,0)</f>
        <v>LTTP</v>
      </c>
      <c r="AV239" t="str">
        <f t="shared" si="352"/>
        <v/>
      </c>
      <c r="AW239" t="str">
        <f>VLOOKUP(C239,MOVI!C:DT,17,0)</f>
        <v>L</v>
      </c>
      <c r="AX239" s="247" t="str">
        <f>VLOOKUP(C239,FPT!B:AV,17,0)</f>
        <v>L</v>
      </c>
      <c r="AY239" t="str">
        <f t="shared" si="353"/>
        <v/>
      </c>
      <c r="AZ239">
        <f>VLOOKUP(C239,MOVI!C:DT,18,0)</f>
        <v>0</v>
      </c>
      <c r="BA239" s="247">
        <f>VLOOKUP(C239,FPT!B:AY,18,0)</f>
        <v>0</v>
      </c>
      <c r="BB239" t="str">
        <f t="shared" si="354"/>
        <v/>
      </c>
      <c r="BC239" s="275">
        <f>VLOOKUP(C239,MOVI!C:DT,19,0)</f>
        <v>40000000</v>
      </c>
      <c r="BD239" s="275">
        <f>VLOOKUP(C239,FPT!B:BB,19,0)</f>
        <v>40000000</v>
      </c>
      <c r="BE239" t="str">
        <f t="shared" si="355"/>
        <v/>
      </c>
      <c r="BF239">
        <f>VLOOKUP(C239,MOVI!C:DT,20,0)</f>
        <v>0</v>
      </c>
      <c r="BG239" s="252">
        <f>VLOOKUP(C239,FPT!B:BE,20,0)</f>
        <v>0</v>
      </c>
      <c r="BH239" t="str">
        <f t="shared" si="356"/>
        <v/>
      </c>
      <c r="BI239" s="275">
        <f>VLOOKUP(C239,MOVI!C:DT,21,0)</f>
        <v>40000000</v>
      </c>
      <c r="BJ239" s="275">
        <f>VLOOKUP(C239,FPT!B:BH,21,0)</f>
        <v>40000000</v>
      </c>
      <c r="BK239" t="str">
        <f t="shared" si="357"/>
        <v/>
      </c>
      <c r="BL239" s="275">
        <f>VLOOKUP(C239,MOVI!C:DT,22,0)</f>
        <v>0</v>
      </c>
      <c r="BM239" s="275">
        <f>VLOOKUP(C239,FPT!B:BK,22,0)</f>
        <v>0</v>
      </c>
      <c r="BN239" t="str">
        <f t="shared" si="358"/>
        <v/>
      </c>
      <c r="BO239" s="275">
        <f>VLOOKUP(C239,MOVI!C:DT,23,0)</f>
        <v>0</v>
      </c>
      <c r="BP239" s="275">
        <f>VLOOKUP(C239,FPT!B:BN,23,0)</f>
        <v>0</v>
      </c>
      <c r="BQ239" t="str">
        <f t="shared" si="359"/>
        <v/>
      </c>
      <c r="BR239" s="275">
        <f>VLOOKUP(C239,MOVI!C:DT,24,0)</f>
        <v>0</v>
      </c>
      <c r="BS239" s="275">
        <f>VLOOKUP(C239,FPT!B:BQ,24,0)</f>
        <v>0</v>
      </c>
      <c r="BT239" t="str">
        <f t="shared" si="360"/>
        <v/>
      </c>
      <c r="BU239" s="275">
        <f>VLOOKUP(C239,MOVI!C:DT,25,0)</f>
        <v>0</v>
      </c>
      <c r="BV239" s="275">
        <f>VLOOKUP(C239,FPT!B:BT,25,0)</f>
        <v>0</v>
      </c>
      <c r="BW239" t="str">
        <f t="shared" si="361"/>
        <v/>
      </c>
      <c r="BX239" s="275">
        <f>VLOOKUP(C239,MOVI!C:DT,26,0)</f>
        <v>0</v>
      </c>
      <c r="BY239" s="275">
        <f>VLOOKUP(C239,FPT!B:BW,26,0)</f>
        <v>0</v>
      </c>
      <c r="BZ239" t="str">
        <f t="shared" si="362"/>
        <v/>
      </c>
      <c r="CA239" s="275">
        <f>VLOOKUP(C239,MOVI!C:DT,27,0)</f>
        <v>0</v>
      </c>
      <c r="CB239" s="275">
        <f>VLOOKUP(C239,FPT!B:BZ,27,0)</f>
        <v>0</v>
      </c>
      <c r="CC239" t="str">
        <f t="shared" si="363"/>
        <v/>
      </c>
      <c r="CD239" s="275">
        <f>VLOOKUP(C239,MOVI!C:DT,28,0)</f>
        <v>0</v>
      </c>
      <c r="CE239" s="275">
        <f>VLOOKUP(C239,FPT!B:CC,28,0)</f>
        <v>0</v>
      </c>
      <c r="CF239" t="str">
        <f t="shared" si="364"/>
        <v/>
      </c>
      <c r="CG239" t="str">
        <f>VLOOKUP(C239,MOVI!C:DT,29,0)</f>
        <v>CN</v>
      </c>
      <c r="CH239" s="252" t="str">
        <f>VLOOKUP(C239,FPT!B:CF,29,0)</f>
        <v>CN</v>
      </c>
      <c r="CI239" t="str">
        <f t="shared" si="365"/>
        <v/>
      </c>
      <c r="CJ239">
        <f>VLOOKUP(C239,MOVI!C:DT,30,0)</f>
        <v>26</v>
      </c>
      <c r="CK239" s="252">
        <f>VLOOKUP(C239,FPT!B:CI,30,0)</f>
        <v>26</v>
      </c>
      <c r="CL239" t="str">
        <f t="shared" si="366"/>
        <v/>
      </c>
      <c r="CM239">
        <f>VLOOKUP(C239,MOVI!C:DT,31,0)</f>
        <v>26</v>
      </c>
      <c r="CN239" s="252">
        <f>VLOOKUP(C239,FPT!B:CL,31,0)</f>
        <v>26</v>
      </c>
      <c r="CO239" t="str">
        <f t="shared" si="367"/>
        <v/>
      </c>
      <c r="CP239" s="275">
        <f>VLOOKUP(C239,MOVI!C:DT,32,0)</f>
        <v>0</v>
      </c>
      <c r="CQ239" s="275">
        <f>VLOOKUP(C239,FPT!B:CO,32,0)</f>
        <v>0</v>
      </c>
      <c r="CR239" t="str">
        <f t="shared" si="368"/>
        <v/>
      </c>
      <c r="CS239" s="275">
        <f>VLOOKUP(C239,MOVI!C:DT,33,0)</f>
        <v>0</v>
      </c>
      <c r="CT239" s="275">
        <f>VLOOKUP(C239,FPT!B:CR,33,0)</f>
        <v>0</v>
      </c>
      <c r="CU239" t="str">
        <f t="shared" si="369"/>
        <v/>
      </c>
      <c r="CV239" s="275">
        <f>VLOOKUP(C239,MOVI!C:DT,34,0)</f>
        <v>0</v>
      </c>
      <c r="CW239" s="275">
        <f>VLOOKUP(C239,FPT!B:CU,34,0)</f>
        <v>0</v>
      </c>
      <c r="CX239" t="str">
        <f t="shared" si="370"/>
        <v/>
      </c>
      <c r="CY239" s="275">
        <f>VLOOKUP(C239,MOVI!C:DT,35,0)</f>
        <v>26</v>
      </c>
      <c r="CZ239" s="275">
        <f>VLOOKUP(C239,FPT!B:CX,35,0)</f>
        <v>26</v>
      </c>
      <c r="DA239" t="str">
        <f t="shared" si="371"/>
        <v/>
      </c>
      <c r="DB239" s="275">
        <f>VLOOKUP(C239,MOVI!C:DT,36,0)</f>
        <v>0</v>
      </c>
      <c r="DC239" s="275">
        <f>VLOOKUP(C239,FPT!B:DA,36,0)</f>
        <v>0</v>
      </c>
      <c r="DD239" t="str">
        <f t="shared" si="372"/>
        <v/>
      </c>
      <c r="DE239" s="275">
        <f>VLOOKUP(C239,MOVI!C:DT,37,0)</f>
        <v>0</v>
      </c>
      <c r="DF239" s="275">
        <f>VLOOKUP(C239,FPT!B:DD,37,0)</f>
        <v>0</v>
      </c>
      <c r="DG239" t="str">
        <f t="shared" si="373"/>
        <v/>
      </c>
      <c r="DH239" s="275">
        <f>VLOOKUP(C239,MOVI!C:DT,38,0)</f>
        <v>0</v>
      </c>
      <c r="DI239" s="275">
        <f>VLOOKUP(C239,FPT!B:DG,38,0)</f>
        <v>0</v>
      </c>
      <c r="DJ239" t="str">
        <f t="shared" si="374"/>
        <v/>
      </c>
      <c r="DK239" s="275">
        <f>VLOOKUP(C239,MOVI!C:DT,39,0)</f>
        <v>0</v>
      </c>
      <c r="DL239" s="275">
        <f>VLOOKUP(C239,FPT!B:DJ,39,0)</f>
        <v>0</v>
      </c>
      <c r="DM239" t="str">
        <f t="shared" si="375"/>
        <v/>
      </c>
      <c r="DN239" s="275">
        <f>VLOOKUP(C239,MOVI!C:DT,40,0)</f>
        <v>0</v>
      </c>
      <c r="DO239" s="275">
        <f>VLOOKUP(C239,FPT!B:DM,40,0)</f>
        <v>0</v>
      </c>
      <c r="DP239" t="str">
        <f t="shared" si="376"/>
        <v/>
      </c>
      <c r="DQ239" s="275">
        <f>VLOOKUP(C239,MOVI!C:DT,41,0)</f>
        <v>0</v>
      </c>
      <c r="DR239" s="275">
        <f>VLOOKUP(C239,FPT!B:DP,41,0)</f>
        <v>0</v>
      </c>
      <c r="DS239" t="str">
        <f t="shared" si="377"/>
        <v/>
      </c>
      <c r="DT239" s="275">
        <f>VLOOKUP(C239,MOVI!C:DT,42,0)</f>
        <v>40000000</v>
      </c>
      <c r="DU239" s="275">
        <f>ROUND(VLOOKUP(C239,FPT!B:DS,42,0),0)</f>
        <v>40000000</v>
      </c>
      <c r="DV239" t="str">
        <f t="shared" si="378"/>
        <v/>
      </c>
      <c r="DW239" s="275">
        <f>VLOOKUP(C239,MOVI!C:DT,43,0)</f>
        <v>0</v>
      </c>
      <c r="DX239" s="275">
        <f>VLOOKUP(C239,FPT!B:DV,43,0)</f>
        <v>0</v>
      </c>
      <c r="DY239" t="str">
        <f t="shared" si="379"/>
        <v/>
      </c>
      <c r="DZ239" s="275">
        <f>VLOOKUP(C239,MOVI!C:DT,44,0)</f>
        <v>0</v>
      </c>
      <c r="EA239" s="275">
        <f>VLOOKUP(C239,FPT!B:DY,44,0)</f>
        <v>0</v>
      </c>
      <c r="EB239" t="str">
        <f t="shared" si="380"/>
        <v/>
      </c>
      <c r="EC239" s="275">
        <f>VLOOKUP(C239,MOVI!C:DT,45,0)</f>
        <v>40000000</v>
      </c>
      <c r="ED239" s="275">
        <f>ROUND(VLOOKUP(C239,FPT!B:EB,45,0),0)</f>
        <v>40000000</v>
      </c>
      <c r="EE239" t="str">
        <f t="shared" si="381"/>
        <v/>
      </c>
      <c r="EF239" s="275">
        <f>VLOOKUP(C239,MOVI!C:DT,46,0)</f>
        <v>0</v>
      </c>
      <c r="EG239" s="275">
        <f>VLOOKUP(C239,FPT!B:EE,46,0)</f>
        <v>0</v>
      </c>
      <c r="EH239" t="str">
        <f t="shared" si="382"/>
        <v/>
      </c>
      <c r="EI239" s="275">
        <f>VLOOKUP(C239,MOVI!C:DT,47,0)</f>
        <v>0</v>
      </c>
      <c r="EJ239" s="275">
        <f>VLOOKUP(C239,FPT!B:EH,47,0)</f>
        <v>0</v>
      </c>
      <c r="EK239" t="str">
        <f t="shared" si="383"/>
        <v/>
      </c>
      <c r="EL239" s="275">
        <f>VLOOKUP(C239,MOVI!C:DT,48,0)</f>
        <v>0</v>
      </c>
      <c r="EM239" s="275">
        <f>VLOOKUP(C239,FPT!B:EK,48,0)</f>
        <v>0</v>
      </c>
      <c r="EN239" t="str">
        <f t="shared" si="384"/>
        <v/>
      </c>
      <c r="EO239" s="275">
        <f>VLOOKUP(C239,MOVI!C:DT,49,0)</f>
        <v>0</v>
      </c>
      <c r="EP239" s="275">
        <f>VLOOKUP(C239,FPT!B:EN,49,0)</f>
        <v>0</v>
      </c>
      <c r="EQ239" t="str">
        <f t="shared" si="385"/>
        <v/>
      </c>
      <c r="ER239" s="275">
        <f>VLOOKUP(C239,MOVI!C:DT,50,0)</f>
        <v>525000</v>
      </c>
      <c r="ES239" s="275">
        <f>VLOOKUP(C239,FPT!B:EQ,50,0)</f>
        <v>525000</v>
      </c>
      <c r="ET239" t="str">
        <f t="shared" si="386"/>
        <v/>
      </c>
      <c r="EU239" s="275">
        <f>VLOOKUP(C239,MOVI!C:DT,51,0)</f>
        <v>0</v>
      </c>
      <c r="EV239" s="275">
        <f>VLOOKUP(C239,FPT!B:ET,51,0)</f>
        <v>0</v>
      </c>
      <c r="EW239" t="str">
        <f t="shared" si="387"/>
        <v/>
      </c>
      <c r="EX239" s="275">
        <f>VLOOKUP(C239,MOVI!C:DT,52,0)</f>
        <v>0</v>
      </c>
      <c r="EY239" s="275">
        <f>VLOOKUP(C239,FPT!B:EW,52,0)</f>
        <v>0</v>
      </c>
      <c r="EZ239" t="str">
        <f t="shared" si="388"/>
        <v/>
      </c>
      <c r="FA239" s="275">
        <f>VLOOKUP(C239,MOVI!C:DT,53,0)</f>
        <v>0</v>
      </c>
      <c r="FB239" s="275">
        <f>VLOOKUP(C239,FPT!B:EZ,53,0)</f>
        <v>0</v>
      </c>
      <c r="FC239" t="str">
        <f t="shared" si="389"/>
        <v/>
      </c>
      <c r="FD239" s="275">
        <f>VLOOKUP(C239,MOVI!C:DT,54,0)</f>
        <v>0</v>
      </c>
      <c r="FE239" s="275">
        <f>VLOOKUP(C239,FPT!B:FC,54,0)</f>
        <v>0</v>
      </c>
      <c r="FF239" t="str">
        <f t="shared" si="390"/>
        <v/>
      </c>
      <c r="FG239" s="275">
        <f>VLOOKUP(C239,MOVI!C:DT,55,0)</f>
        <v>0</v>
      </c>
      <c r="FH239" s="275">
        <f>VLOOKUP(C239,FPT!B:FF,55,0)</f>
        <v>0</v>
      </c>
      <c r="FI239" t="str">
        <f t="shared" si="391"/>
        <v/>
      </c>
      <c r="FJ239" s="275">
        <f>VLOOKUP(C239,MOVI!C:DT,56,0)</f>
        <v>525000</v>
      </c>
      <c r="FK239" s="275">
        <f>VLOOKUP(C239,FPT!B:FI,56,0)</f>
        <v>525000</v>
      </c>
      <c r="FL239" t="str">
        <f t="shared" si="392"/>
        <v/>
      </c>
      <c r="FM239" s="275">
        <f>VLOOKUP(C239,MOVI!C:DT,57,0)</f>
        <v>0</v>
      </c>
      <c r="FN239" s="275">
        <f>VLOOKUP(C239,FPT!B:FL,57,0)</f>
        <v>0</v>
      </c>
      <c r="FO239" t="str">
        <f t="shared" si="393"/>
        <v/>
      </c>
      <c r="FP239" s="275">
        <f>VLOOKUP(C239,MOVI!C:DT,58,0)</f>
        <v>0</v>
      </c>
      <c r="FQ239" s="275">
        <f>VLOOKUP(C239,FPT!B:FO,58,0)</f>
        <v>0</v>
      </c>
      <c r="FR239" t="str">
        <f t="shared" si="394"/>
        <v/>
      </c>
      <c r="FS239" s="275">
        <f>VLOOKUP(C239,MOVI!C:DT,59,0)</f>
        <v>0</v>
      </c>
      <c r="FT239" s="275">
        <f>VLOOKUP(C239,FPT!B:FR,59,0)</f>
        <v>0</v>
      </c>
      <c r="FU239" t="str">
        <f t="shared" si="395"/>
        <v/>
      </c>
      <c r="FV239" s="275">
        <f>VLOOKUP(C239,MOVI!C:DT,60,0)</f>
        <v>0</v>
      </c>
      <c r="FW239" s="275">
        <f>VLOOKUP(C239,FPT!B:FU,60,0)</f>
        <v>0</v>
      </c>
      <c r="FX239" t="str">
        <f t="shared" si="396"/>
        <v/>
      </c>
      <c r="FY239" s="275">
        <f>VLOOKUP(C239,MOVI!C:DT,61,0)</f>
        <v>0</v>
      </c>
      <c r="FZ239" s="275">
        <f>VLOOKUP(C239,FPT!B:FX,61,0)</f>
        <v>0</v>
      </c>
      <c r="GA239" t="str">
        <f t="shared" si="397"/>
        <v/>
      </c>
      <c r="GB239" s="275">
        <f>VLOOKUP(C239,MOVI!C:DT,62,0)</f>
        <v>0</v>
      </c>
      <c r="GC239" s="275">
        <f>VLOOKUP(C239,FPT!B:GA,62,0)</f>
        <v>0</v>
      </c>
      <c r="GD239" t="str">
        <f t="shared" si="398"/>
        <v/>
      </c>
      <c r="GE239" s="275">
        <f>VLOOKUP(C239,MOVI!C:DT,63,0)</f>
        <v>0</v>
      </c>
      <c r="GF239" s="275">
        <f>VLOOKUP(C239,FPT!B:GD,63,0)</f>
        <v>0</v>
      </c>
      <c r="GG239" t="str">
        <f t="shared" si="399"/>
        <v/>
      </c>
      <c r="GH239" s="275">
        <f>VLOOKUP(C239,MOVI!C:DT,64,0)</f>
        <v>0</v>
      </c>
      <c r="GI239" s="275">
        <f>VLOOKUP(C239,FPT!B:GG,64,0)</f>
        <v>0</v>
      </c>
      <c r="GJ239" t="str">
        <f t="shared" si="400"/>
        <v/>
      </c>
      <c r="GK239" s="275">
        <f>VLOOKUP(C239,MOVI!C:DT,65,0)</f>
        <v>0</v>
      </c>
      <c r="GL239" s="275">
        <f>VLOOKUP(C239,FPT!B:GJ,65,0)</f>
        <v>0</v>
      </c>
      <c r="GM239" t="str">
        <f t="shared" si="401"/>
        <v/>
      </c>
      <c r="GN239" s="275">
        <f>VLOOKUP(C239,MOVI!C:DT,66,0)</f>
        <v>0</v>
      </c>
      <c r="GO239" s="275">
        <f>VLOOKUP(C239,FPT!B:GM,66,0)</f>
        <v>0</v>
      </c>
      <c r="GP239" t="str">
        <f t="shared" si="402"/>
        <v/>
      </c>
      <c r="GQ239" s="275">
        <f>VLOOKUP(C239,MOVI!C:DT,67,0)</f>
        <v>0</v>
      </c>
      <c r="GR239" s="275">
        <f>VLOOKUP(C239,FPT!B:GP,67,0)</f>
        <v>0</v>
      </c>
      <c r="GS239" t="str">
        <f t="shared" si="403"/>
        <v/>
      </c>
      <c r="GT239" s="275">
        <f>VLOOKUP(C239,MOVI!C:DT,68,0)</f>
        <v>0</v>
      </c>
      <c r="GU239" s="275">
        <f>VLOOKUP(C239,FPT!B:GS,68,0)</f>
        <v>0</v>
      </c>
      <c r="GV239" t="str">
        <f t="shared" si="404"/>
        <v/>
      </c>
      <c r="GW239" s="275">
        <f>VLOOKUP(C239,MOVI!C:DT,69,0)</f>
        <v>0</v>
      </c>
      <c r="GX239" s="275">
        <f>VLOOKUP(C239,FPT!B:GV,69,0)</f>
        <v>0</v>
      </c>
      <c r="GY239" t="str">
        <f t="shared" si="405"/>
        <v/>
      </c>
      <c r="GZ239" s="275">
        <f>VLOOKUP(C239,MOVI!C:DT,70,0)</f>
        <v>0</v>
      </c>
      <c r="HA239" s="275">
        <f>VLOOKUP(C239,FPT!B:GY,70,0)</f>
        <v>0</v>
      </c>
      <c r="HB239" t="str">
        <f t="shared" si="406"/>
        <v/>
      </c>
      <c r="HC239" s="275">
        <f>VLOOKUP(C239,MOVI!C:DT,71,0)</f>
        <v>40525000</v>
      </c>
      <c r="HD239" s="275">
        <f>ROUND(VLOOKUP(C239,FPT!B:HB,71,0),0)</f>
        <v>40525000</v>
      </c>
      <c r="HE239" t="str">
        <f t="shared" si="407"/>
        <v/>
      </c>
      <c r="HF239" s="275">
        <f>ROUND(VLOOKUP(C239,MOVI!C:DT,72,0),0)</f>
        <v>0</v>
      </c>
      <c r="HG239" s="275">
        <f>ROUND(VLOOKUP(C239,FPT!B:HE,72,0),0)</f>
        <v>0</v>
      </c>
      <c r="HH239" t="str">
        <f t="shared" si="408"/>
        <v/>
      </c>
      <c r="HI239" s="275">
        <f>VLOOKUP(C239,MOVI!C:DT,73,0)</f>
        <v>0</v>
      </c>
      <c r="HJ239" s="275">
        <f>VLOOKUP(C239,FPT!B:HH,73,0)</f>
        <v>0</v>
      </c>
      <c r="HK239" t="str">
        <f t="shared" si="409"/>
        <v/>
      </c>
      <c r="HL239" s="275">
        <f>VLOOKUP(C239,MOVI!C:DT,74,0)</f>
        <v>0</v>
      </c>
      <c r="HM239" s="275">
        <f>VLOOKUP(C239,FPT!B:HK,74,0)</f>
        <v>0</v>
      </c>
      <c r="HN239" t="str">
        <f t="shared" si="410"/>
        <v/>
      </c>
      <c r="HO239" s="275">
        <f>VLOOKUP(C239,MOVI!C:DT,75,0)</f>
        <v>11000000</v>
      </c>
      <c r="HP239" s="275">
        <f>VLOOKUP(C239,FPT!B:HN,75,0)</f>
        <v>11000000</v>
      </c>
      <c r="HQ239" t="str">
        <f t="shared" si="411"/>
        <v/>
      </c>
      <c r="HR239" s="275">
        <f>VLOOKUP(C239,MOVI!C:DT,76,0)</f>
        <v>4</v>
      </c>
      <c r="HS239" s="275">
        <f>VLOOKUP(C239,FPT!B:HQ,76,0)</f>
        <v>4</v>
      </c>
      <c r="HT239" t="str">
        <f t="shared" si="412"/>
        <v/>
      </c>
      <c r="HU239" s="275">
        <f>VLOOKUP(C239,MOVI!C:DT,77,0)</f>
        <v>17600000</v>
      </c>
      <c r="HV239" s="275">
        <f>VLOOKUP(C239,FPT!B:HT,77,0)</f>
        <v>17600000</v>
      </c>
      <c r="HW239" t="str">
        <f t="shared" si="413"/>
        <v/>
      </c>
      <c r="HX239" s="274">
        <f>VLOOKUP(C239,MOVI!C:CB,78,0)</f>
        <v>2384000</v>
      </c>
      <c r="HY239" s="261">
        <f>VLOOKUP(C239,FPT!$B:$CA,78,0)</f>
        <v>2384000</v>
      </c>
      <c r="HZ239" t="str">
        <f t="shared" si="414"/>
        <v/>
      </c>
      <c r="IA239" s="275">
        <f>VLOOKUP(C239,MOVI!C:CD,79,0)</f>
        <v>400000</v>
      </c>
      <c r="IB239" s="275">
        <f>VLOOKUP(C239,FPT!B:HZ,79,0)</f>
        <v>400000</v>
      </c>
      <c r="IC239" t="str">
        <f t="shared" si="415"/>
        <v/>
      </c>
      <c r="ID239" s="275">
        <f>VLOOKUP(C239,MOVI!C:CD,80,0)</f>
        <v>447000</v>
      </c>
      <c r="IE239" s="275">
        <f>VLOOKUP(C239,FPT!B:IC,80,0)</f>
        <v>447000</v>
      </c>
      <c r="IF239" t="str">
        <f t="shared" si="416"/>
        <v/>
      </c>
      <c r="IG239" s="275">
        <f>VLOOKUP(C239,MOVI!C:DT,81,0)</f>
        <v>0</v>
      </c>
      <c r="IH239" s="275">
        <f>VLOOKUP(C239,FPT!B:IF,81,0)</f>
        <v>0</v>
      </c>
      <c r="II239" t="str">
        <f t="shared" si="417"/>
        <v/>
      </c>
      <c r="IJ239" s="275">
        <f>VLOOKUP(C239,MOVI!C:DT,82,0)</f>
        <v>3231000</v>
      </c>
      <c r="IK239" s="275">
        <f>VLOOKUP(C239,FPT!B:II,82,0)</f>
        <v>3231000</v>
      </c>
      <c r="IL239" t="str">
        <f t="shared" si="418"/>
        <v/>
      </c>
      <c r="IM239" s="275">
        <f>ROUND(VLOOKUP(C239,MOVI!C:DT,83,0),0)</f>
        <v>31831000</v>
      </c>
      <c r="IN239" s="275">
        <f>ROUND(VLOOKUP(C239,FPT!B:IL,83,0),0)</f>
        <v>31831000</v>
      </c>
      <c r="IO239" t="str">
        <f t="shared" si="419"/>
        <v/>
      </c>
      <c r="IP239" s="275">
        <f>VLOOKUP(C239,MOVI!C:DT,84,0)</f>
        <v>8694000</v>
      </c>
      <c r="IQ239" s="275">
        <f>VLOOKUP(C239,FPT!B:IO,84,0)</f>
        <v>8694000</v>
      </c>
      <c r="IR239" t="str">
        <f t="shared" si="420"/>
        <v/>
      </c>
      <c r="IS239" s="275">
        <f>ROUND(VLOOKUP(C239,MOVI!C:DT,85,0),0)</f>
        <v>619400</v>
      </c>
      <c r="IT239" s="275">
        <f>ROUND(VLOOKUP(C239,FPT!B:IR,85,0),0)</f>
        <v>619400</v>
      </c>
      <c r="IU239" t="str">
        <f t="shared" si="421"/>
        <v/>
      </c>
      <c r="IV239" s="275">
        <f>VLOOKUP(C239,MOVI!C:DT,86,0)</f>
        <v>0</v>
      </c>
      <c r="IW239" s="275">
        <f>VLOOKUP(C239,FPT!B:IU,86,0)</f>
        <v>0</v>
      </c>
      <c r="IX239" t="str">
        <f t="shared" si="422"/>
        <v/>
      </c>
      <c r="IY239" s="275">
        <f>ROUND(VLOOKUP(C239,MOVI!C:DT,87,0),0)</f>
        <v>619400</v>
      </c>
      <c r="IZ239" s="275">
        <f>ROUND(VLOOKUP(C239,FPT!B:IX,87,0),0)</f>
        <v>619400</v>
      </c>
      <c r="JA239" t="str">
        <f t="shared" si="423"/>
        <v/>
      </c>
      <c r="JB239" s="275">
        <f>VLOOKUP(C239,MOVI!C:DT,88,0)</f>
        <v>0</v>
      </c>
      <c r="JC239" s="275">
        <f>VLOOKUP(C239,FPT!B:JA,88,0)</f>
        <v>0</v>
      </c>
      <c r="JD239" t="str">
        <f t="shared" si="424"/>
        <v/>
      </c>
      <c r="JE239" s="275">
        <f>VLOOKUP(C239,MOVI!C:DT,89,0)</f>
        <v>0</v>
      </c>
      <c r="JF239" s="275">
        <f>VLOOKUP(C239,FPT!B:JD,89,0)</f>
        <v>0</v>
      </c>
      <c r="JG239" t="str">
        <f t="shared" si="425"/>
        <v/>
      </c>
      <c r="JH239" s="275">
        <f>VLOOKUP(C239,MOVI!C:DT,90,0)</f>
        <v>0</v>
      </c>
      <c r="JI239" s="275">
        <f>VLOOKUP(C239,FPT!B:JG,90,0)</f>
        <v>0</v>
      </c>
      <c r="JJ239" t="str">
        <f t="shared" si="426"/>
        <v/>
      </c>
      <c r="JK239" s="275">
        <f>VLOOKUP(C239,MOVI!C:DT,91,0)</f>
        <v>0</v>
      </c>
      <c r="JL239" s="275">
        <f>VLOOKUP(C239,FPT!B:JJ,91,0)</f>
        <v>0</v>
      </c>
      <c r="JM239" t="str">
        <f t="shared" si="427"/>
        <v/>
      </c>
      <c r="JN239" s="275">
        <f>VLOOKUP(C239,MOVI!C:DT,92,0)</f>
        <v>0</v>
      </c>
      <c r="JO239" s="275">
        <f>VLOOKUP(C239,FPT!B:JM,92,0)</f>
        <v>0</v>
      </c>
      <c r="JP239" t="str">
        <f t="shared" si="428"/>
        <v/>
      </c>
      <c r="JQ239" s="275">
        <f>VLOOKUP(C239,MOVI!C:DT,93,0)</f>
        <v>0</v>
      </c>
      <c r="JR239" s="275">
        <f>VLOOKUP(C239,FPT!B:JP,93,0)</f>
        <v>0</v>
      </c>
      <c r="JS239" t="str">
        <f t="shared" si="429"/>
        <v/>
      </c>
      <c r="JT239" s="275">
        <f>VLOOKUP(C239,MOVI!C:DT,94,0)</f>
        <v>0</v>
      </c>
      <c r="JU239" s="275">
        <f>VLOOKUP(C239,FPT!B:JS,94,0)</f>
        <v>0</v>
      </c>
      <c r="JV239" t="str">
        <f t="shared" si="430"/>
        <v/>
      </c>
      <c r="JW239" s="275">
        <f>VLOOKUP(C239,MOVI!C:DT,95,0)</f>
        <v>36674600</v>
      </c>
      <c r="JX239" s="275">
        <f>VLOOKUP(C239,FPT!B:JV,95,0)</f>
        <v>36674600</v>
      </c>
      <c r="JY239" t="str">
        <f t="shared" si="431"/>
        <v/>
      </c>
      <c r="JZ239" s="275">
        <f>VLOOKUP(C239,MOVI!C:DT,96,0)</f>
        <v>0</v>
      </c>
      <c r="KA239" s="275">
        <f>VLOOKUP(C239,FPT!B:JY,96,0)</f>
        <v>0</v>
      </c>
      <c r="KB239" t="str">
        <f t="shared" si="432"/>
        <v/>
      </c>
      <c r="KC239" s="275">
        <f>VLOOKUP(C239,MOVI!C:DT,97,0)</f>
        <v>36674600</v>
      </c>
      <c r="KD239" s="275">
        <f>VLOOKUP(C239,FPT!B:KB,97,0)</f>
        <v>36674600</v>
      </c>
      <c r="KE239" t="str">
        <f t="shared" si="433"/>
        <v/>
      </c>
      <c r="KF239" s="275">
        <f>VLOOKUP(C239,MOVI!C:DT,98,0)</f>
        <v>5066000</v>
      </c>
      <c r="KG239" s="275">
        <f>VLOOKUP(C239,FPT!B:KE,98,0)</f>
        <v>5066000</v>
      </c>
      <c r="KH239" t="str">
        <f t="shared" si="434"/>
        <v/>
      </c>
      <c r="KI239" s="275">
        <f>VLOOKUP(C239,MOVI!C:DT,99,0)</f>
        <v>0</v>
      </c>
      <c r="KJ239" s="275">
        <f>VLOOKUP(C239,FPT!B:KH,99,0)</f>
        <v>0</v>
      </c>
      <c r="KK239" t="str">
        <f t="shared" si="435"/>
        <v/>
      </c>
      <c r="KL239" s="275">
        <f>VLOOKUP(C239,MOVI!C:DT,100,0)</f>
        <v>894000</v>
      </c>
      <c r="KM239" s="275">
        <f>VLOOKUP(C239,FPT!B:KK,100,0)</f>
        <v>894000</v>
      </c>
      <c r="KN239" t="str">
        <f t="shared" si="436"/>
        <v/>
      </c>
      <c r="KO239" s="275">
        <f>VLOOKUP(C239,MOVI!C:DT,101,0)</f>
        <v>0</v>
      </c>
      <c r="KP239" s="275">
        <f>VLOOKUP(C239,FPT!B:KN,101,0)</f>
        <v>0</v>
      </c>
      <c r="KQ239" t="str">
        <f t="shared" si="437"/>
        <v/>
      </c>
      <c r="KR239" s="275">
        <f>VLOOKUP(C239,MOVI!C:DT,102,0)</f>
        <v>0</v>
      </c>
      <c r="KS239" s="275">
        <f>VLOOKUP(C239,FPT!B:KQ,102,0)</f>
        <v>0</v>
      </c>
      <c r="KT239" t="str">
        <f t="shared" si="438"/>
        <v/>
      </c>
      <c r="KU239" s="275">
        <f>VLOOKUP(C239,MOVI!C:DT,103,0)</f>
        <v>5960000</v>
      </c>
      <c r="KV239" s="275">
        <f>VLOOKUP(C239,FPT!B:KT,103,0)</f>
        <v>5960000</v>
      </c>
      <c r="KW239" t="str">
        <f t="shared" si="439"/>
        <v/>
      </c>
      <c r="KX239" s="275">
        <f>VLOOKUP(C239,MOVI!C:DT,104,0)</f>
        <v>9191000</v>
      </c>
      <c r="KY239" s="275">
        <f>VLOOKUP(C239,FPT!B:KW,104,0)</f>
        <v>9191000</v>
      </c>
      <c r="KZ239" t="str">
        <f t="shared" si="440"/>
        <v/>
      </c>
      <c r="LA239" s="275">
        <f>VLOOKUP(C239,MOVI!C:DT,105,0)</f>
        <v>596000</v>
      </c>
      <c r="LB239" s="275">
        <f>VLOOKUP(C239,FPT!B:KZ,105,0)</f>
        <v>596000</v>
      </c>
      <c r="LC239" t="str">
        <f t="shared" si="441"/>
        <v/>
      </c>
      <c r="LD239" s="275">
        <f>VLOOKUP(C239,MOVI!C:DT,106,0)</f>
        <v>47081000</v>
      </c>
      <c r="LE239" s="275">
        <f>VLOOKUP(C239,FPT!B:LC,106,0)</f>
        <v>47081000</v>
      </c>
      <c r="LF239" t="str">
        <f t="shared" si="442"/>
        <v/>
      </c>
      <c r="LG239" s="273">
        <f>VLOOKUP(C239,MOVI!C:DT,107,0)</f>
        <v>0</v>
      </c>
      <c r="LH239" s="273">
        <f>VLOOKUP(C239,FPT!B:LF,107,0)</f>
        <v>0</v>
      </c>
      <c r="LI239" t="str">
        <f t="shared" si="443"/>
        <v/>
      </c>
      <c r="LJ239" t="str">
        <f>VLOOKUP(C239,MOVI!C:DV,108,0)</f>
        <v>MoviSouthSales</v>
      </c>
      <c r="LK239" s="252" t="str">
        <f>VLOOKUP(C239,FPT!B:LI,108,0)</f>
        <v>MoviSouthSales</v>
      </c>
      <c r="LL239" t="str">
        <f t="shared" si="444"/>
        <v/>
      </c>
      <c r="LM239" s="275">
        <f>ROUND(VLOOKUP(C239,MOVI!C:DV,109,0),0)</f>
        <v>3333333</v>
      </c>
      <c r="LN239" s="275">
        <f>ROUND(VLOOKUP(C239,FPT!B:LL,109,0),0)</f>
        <v>3333333</v>
      </c>
      <c r="LO239" t="str">
        <f t="shared" si="445"/>
        <v/>
      </c>
      <c r="LP239" t="str">
        <f>VLOOKUP(C239,MOVI!C:DV,110,0)</f>
        <v>HCM</v>
      </c>
      <c r="LQ239" s="247" t="str">
        <f>VLOOKUP(C239,FPT!B:LO,110,0)</f>
        <v>HCM</v>
      </c>
      <c r="LR239" t="str">
        <f t="shared" si="446"/>
        <v/>
      </c>
      <c r="LS239">
        <f>MOVI!DI234</f>
        <v>22</v>
      </c>
      <c r="LV239">
        <f>MOVI!DJ234</f>
        <v>0</v>
      </c>
      <c r="LW239">
        <f>MOVI!DK234</f>
        <v>0</v>
      </c>
      <c r="LX239">
        <f>MOVI!DL234</f>
        <v>0</v>
      </c>
      <c r="LY239">
        <f>MOVI!DM234</f>
        <v>0</v>
      </c>
      <c r="LZ239">
        <f>MOVI!DN234</f>
        <v>0</v>
      </c>
      <c r="MA239">
        <f>MOVI!DO234</f>
        <v>0</v>
      </c>
      <c r="MB239" t="str">
        <f>MOVI!DP234</f>
        <v>HCM</v>
      </c>
      <c r="MC239">
        <f>MOVI!DQ234</f>
        <v>0</v>
      </c>
      <c r="MD239">
        <f>MOVI!DR234</f>
        <v>0</v>
      </c>
      <c r="ME239" t="str">
        <f>VLOOKUP(C239,MOVI!C:DV,121,0)</f>
        <v>Group 5</v>
      </c>
      <c r="MF239" s="252" t="str">
        <f>VLOOKUP(C239,FPT!B:MD,111,0)</f>
        <v>Group 5</v>
      </c>
      <c r="MG239" t="str">
        <f t="shared" si="450"/>
        <v/>
      </c>
      <c r="MH239" t="str">
        <f>VLOOKUP(C239,MOVI!C:DT,122,0)</f>
        <v>MoviSouthGroup 5</v>
      </c>
      <c r="MI239" s="252" t="str">
        <f>VLOOKUP(C239,FPT!B:DS,112,0)</f>
        <v>MoviSouthGroup 5</v>
      </c>
      <c r="MJ239" t="str">
        <f t="shared" si="447"/>
        <v/>
      </c>
    </row>
    <row r="240" spans="1:348" x14ac:dyDescent="0.25">
      <c r="A240">
        <v>232</v>
      </c>
      <c r="B240" s="48" t="s">
        <v>541</v>
      </c>
      <c r="C240" s="271" t="s">
        <v>1203</v>
      </c>
      <c r="D240" t="str">
        <f>VLOOKUP(C240,MOVI!C:D,2,0)</f>
        <v>Trần Quý Tiến</v>
      </c>
      <c r="E240" t="str">
        <f>VLOOKUP(C240,FPT!B:C,2,0)</f>
        <v>Trần Quý Tiến</v>
      </c>
      <c r="F240" t="str">
        <f t="shared" si="340"/>
        <v/>
      </c>
      <c r="G240" t="str">
        <f>VLOOKUP(C240,MOVI!C:E,3,0)</f>
        <v>Sales</v>
      </c>
      <c r="H240" t="str">
        <f>VLOOKUP(C240,FPT!B:F,3,0)</f>
        <v>Sales</v>
      </c>
      <c r="I240" t="str">
        <f t="shared" si="341"/>
        <v/>
      </c>
      <c r="J240" t="str">
        <f>VLOOKUP(C240,MOVI!C:H,4,0)</f>
        <v>Field Sales</v>
      </c>
      <c r="K240" t="str">
        <f>VLOOKUP(C240,FPT!B:I,4,0)</f>
        <v>Field Sales</v>
      </c>
      <c r="L240" t="str">
        <f t="shared" si="342"/>
        <v/>
      </c>
      <c r="M240" t="str">
        <f>VLOOKUP(C240,MOVI!C:DT,5,0)</f>
        <v>Assistant Manager</v>
      </c>
      <c r="N240" t="str">
        <f>VLOOKUP(C240,FPT!B:L,5,0)</f>
        <v>Assistant Manager</v>
      </c>
      <c r="O240" t="str">
        <f t="shared" si="343"/>
        <v/>
      </c>
      <c r="P240" t="str">
        <f>VLOOKUP(C240,MOVI!C:DT,6,0)</f>
        <v>Area Sales Manager</v>
      </c>
      <c r="Q240" t="str">
        <f>VLOOKUP(C240,FPT!B:O,6,0)</f>
        <v>Area Sales Manager</v>
      </c>
      <c r="R240" t="str">
        <f t="shared" si="344"/>
        <v/>
      </c>
      <c r="S240" t="str">
        <f>VLOOKUP(C240,MOVI!C:DT,7,0)</f>
        <v>South</v>
      </c>
      <c r="T240" t="str">
        <f>VLOOKUP(C240,FPT!B:R,7,0)</f>
        <v>South</v>
      </c>
      <c r="U240" t="str">
        <f t="shared" si="345"/>
        <v/>
      </c>
      <c r="V240" t="str">
        <f>VLOOKUP(C240,MOVI!C:DT,8,0)</f>
        <v>Movi</v>
      </c>
      <c r="W240" t="str">
        <f>VLOOKUP(C240,FPT!B:U,8,0)</f>
        <v>Movi</v>
      </c>
      <c r="X240" t="str">
        <f t="shared" si="346"/>
        <v/>
      </c>
      <c r="Y240" t="str">
        <f>VLOOKUP(C240,MOVI!C:DT,9,0)</f>
        <v>Full-time</v>
      </c>
      <c r="Z240" t="str">
        <f>VLOOKUP(C240,FPT!B:X,9,0)</f>
        <v>Full-time</v>
      </c>
      <c r="AA240" t="str">
        <f t="shared" si="347"/>
        <v/>
      </c>
      <c r="AB240" t="str">
        <f>VLOOKUP(C240,MOVI!C:DT,10,0)</f>
        <v>Permanent</v>
      </c>
      <c r="AC240" t="str">
        <f>VLOOKUP(C240,FPT!B:AA,10,0)</f>
        <v>Permanent</v>
      </c>
      <c r="AD240" t="str">
        <f t="shared" si="348"/>
        <v/>
      </c>
      <c r="AE240" s="247">
        <f>VLOOKUP(C240,MOVI!C:DT,11,0)</f>
        <v>42144</v>
      </c>
      <c r="AF240" s="247">
        <f>VLOOKUP(C240,FPT!B:AD,11,0)</f>
        <v>42144</v>
      </c>
      <c r="AG240" t="str">
        <f t="shared" si="349"/>
        <v/>
      </c>
      <c r="AH240" s="260" t="str">
        <f>VLOOKUP(C240,MOVI!C:DT,12,0)</f>
        <v/>
      </c>
      <c r="AI240" s="260"/>
      <c r="AJ240" t="str">
        <f t="shared" si="449"/>
        <v/>
      </c>
      <c r="AK240">
        <f>VLOOKUP(C240,MOVI!C:DT,13,0)</f>
        <v>0</v>
      </c>
      <c r="AL240" s="247">
        <f>VLOOKUP(C240,FPT!B:AJ,13,0)</f>
        <v>0</v>
      </c>
      <c r="AM240" t="str">
        <f t="shared" si="448"/>
        <v/>
      </c>
      <c r="AN240" s="247">
        <f>VLOOKUP(C240,MOVI!C:DT,14,0)</f>
        <v>0</v>
      </c>
      <c r="AO240" s="247">
        <f>VLOOKUP(C240,FPT!B:AM,14,0)</f>
        <v>0</v>
      </c>
      <c r="AP240" t="str">
        <f t="shared" si="350"/>
        <v/>
      </c>
      <c r="AQ240" t="str">
        <f>VLOOKUP(C240,MOVI!C:DT,15,0)</f>
        <v>LC</v>
      </c>
      <c r="AR240" s="247" t="str">
        <f>VLOOKUP(C240,FPT!B:AP,15,0)</f>
        <v>LC</v>
      </c>
      <c r="AS240" t="str">
        <f t="shared" si="351"/>
        <v/>
      </c>
      <c r="AT240" s="282" t="str">
        <f>VLOOKUP(C240,MOVI!C:DT,16,0)</f>
        <v>LTTP</v>
      </c>
      <c r="AU240" s="247" t="str">
        <f>VLOOKUP(C240,FPT!B:AS,16,0)</f>
        <v>LTTP</v>
      </c>
      <c r="AV240" t="str">
        <f t="shared" si="352"/>
        <v/>
      </c>
      <c r="AW240" t="str">
        <f>VLOOKUP(C240,MOVI!C:DT,17,0)</f>
        <v>L</v>
      </c>
      <c r="AX240" s="247" t="str">
        <f>VLOOKUP(C240,FPT!B:AV,17,0)</f>
        <v>L</v>
      </c>
      <c r="AY240" t="str">
        <f t="shared" si="353"/>
        <v/>
      </c>
      <c r="AZ240">
        <f>VLOOKUP(C240,MOVI!C:DT,18,0)</f>
        <v>0</v>
      </c>
      <c r="BA240" s="247">
        <f>VLOOKUP(C240,FPT!B:AY,18,0)</f>
        <v>0</v>
      </c>
      <c r="BB240" t="str">
        <f t="shared" si="354"/>
        <v/>
      </c>
      <c r="BC240" s="275">
        <f>VLOOKUP(C240,MOVI!C:DT,19,0)</f>
        <v>30000000</v>
      </c>
      <c r="BD240" s="275">
        <f>VLOOKUP(C240,FPT!B:BB,19,0)</f>
        <v>30000000</v>
      </c>
      <c r="BE240" t="str">
        <f t="shared" si="355"/>
        <v/>
      </c>
      <c r="BF240">
        <f>VLOOKUP(C240,MOVI!C:DT,20,0)</f>
        <v>0</v>
      </c>
      <c r="BG240" s="252">
        <f>VLOOKUP(C240,FPT!B:BE,20,0)</f>
        <v>0</v>
      </c>
      <c r="BH240" t="str">
        <f t="shared" si="356"/>
        <v/>
      </c>
      <c r="BI240" s="275">
        <f>VLOOKUP(C240,MOVI!C:DT,21,0)</f>
        <v>30000000</v>
      </c>
      <c r="BJ240" s="275">
        <f>VLOOKUP(C240,FPT!B:BH,21,0)</f>
        <v>30000000</v>
      </c>
      <c r="BK240" t="str">
        <f t="shared" si="357"/>
        <v/>
      </c>
      <c r="BL240" s="275">
        <f>VLOOKUP(C240,MOVI!C:DT,22,0)</f>
        <v>0</v>
      </c>
      <c r="BM240" s="275">
        <f>VLOOKUP(C240,FPT!B:BK,22,0)</f>
        <v>0</v>
      </c>
      <c r="BN240" t="str">
        <f t="shared" si="358"/>
        <v/>
      </c>
      <c r="BO240" s="275">
        <f>VLOOKUP(C240,MOVI!C:DT,23,0)</f>
        <v>0</v>
      </c>
      <c r="BP240" s="275">
        <f>VLOOKUP(C240,FPT!B:BN,23,0)</f>
        <v>0</v>
      </c>
      <c r="BQ240" t="str">
        <f t="shared" si="359"/>
        <v/>
      </c>
      <c r="BR240" s="275">
        <f>VLOOKUP(C240,MOVI!C:DT,24,0)</f>
        <v>0</v>
      </c>
      <c r="BS240" s="275">
        <f>VLOOKUP(C240,FPT!B:BQ,24,0)</f>
        <v>0</v>
      </c>
      <c r="BT240" t="str">
        <f t="shared" si="360"/>
        <v/>
      </c>
      <c r="BU240" s="275">
        <f>VLOOKUP(C240,MOVI!C:DT,25,0)</f>
        <v>200000</v>
      </c>
      <c r="BV240" s="275">
        <f>VLOOKUP(C240,FPT!B:BT,25,0)</f>
        <v>200000</v>
      </c>
      <c r="BW240" t="str">
        <f t="shared" si="361"/>
        <v/>
      </c>
      <c r="BX240" s="275">
        <f>VLOOKUP(C240,MOVI!C:DT,26,0)</f>
        <v>0</v>
      </c>
      <c r="BY240" s="275">
        <f>VLOOKUP(C240,FPT!B:BW,26,0)</f>
        <v>0</v>
      </c>
      <c r="BZ240" t="str">
        <f t="shared" si="362"/>
        <v/>
      </c>
      <c r="CA240" s="275">
        <f>VLOOKUP(C240,MOVI!C:DT,27,0)</f>
        <v>0</v>
      </c>
      <c r="CB240" s="275">
        <f>VLOOKUP(C240,FPT!B:BZ,27,0)</f>
        <v>0</v>
      </c>
      <c r="CC240" t="str">
        <f t="shared" si="363"/>
        <v/>
      </c>
      <c r="CD240" s="275">
        <f>VLOOKUP(C240,MOVI!C:DT,28,0)</f>
        <v>200000</v>
      </c>
      <c r="CE240" s="275">
        <f>VLOOKUP(C240,FPT!B:CC,28,0)</f>
        <v>200000</v>
      </c>
      <c r="CF240" t="str">
        <f t="shared" si="364"/>
        <v/>
      </c>
      <c r="CG240" t="str">
        <f>VLOOKUP(C240,MOVI!C:DT,29,0)</f>
        <v>CN</v>
      </c>
      <c r="CH240" s="252" t="str">
        <f>VLOOKUP(C240,FPT!B:CF,29,0)</f>
        <v>CN</v>
      </c>
      <c r="CI240" t="str">
        <f t="shared" si="365"/>
        <v/>
      </c>
      <c r="CJ240">
        <f>VLOOKUP(C240,MOVI!C:DT,30,0)</f>
        <v>26</v>
      </c>
      <c r="CK240" s="252">
        <f>VLOOKUP(C240,FPT!B:CI,30,0)</f>
        <v>26</v>
      </c>
      <c r="CL240" t="str">
        <f t="shared" si="366"/>
        <v/>
      </c>
      <c r="CM240">
        <f>VLOOKUP(C240,MOVI!C:DT,31,0)</f>
        <v>16</v>
      </c>
      <c r="CN240" s="252">
        <f>VLOOKUP(C240,FPT!B:CL,31,0)</f>
        <v>16</v>
      </c>
      <c r="CO240" t="str">
        <f t="shared" si="367"/>
        <v/>
      </c>
      <c r="CP240" s="275">
        <f>VLOOKUP(C240,MOVI!C:DT,32,0)</f>
        <v>10</v>
      </c>
      <c r="CQ240" s="275">
        <f>VLOOKUP(C240,FPT!B:CO,32,0)</f>
        <v>10</v>
      </c>
      <c r="CR240" t="str">
        <f t="shared" si="368"/>
        <v/>
      </c>
      <c r="CS240" s="275">
        <f>VLOOKUP(C240,MOVI!C:DT,33,0)</f>
        <v>0</v>
      </c>
      <c r="CT240" s="275">
        <f>VLOOKUP(C240,FPT!B:CR,33,0)</f>
        <v>0</v>
      </c>
      <c r="CU240" t="str">
        <f t="shared" si="369"/>
        <v/>
      </c>
      <c r="CV240" s="275">
        <f>VLOOKUP(C240,MOVI!C:DT,34,0)</f>
        <v>0</v>
      </c>
      <c r="CW240" s="275">
        <f>VLOOKUP(C240,FPT!B:CU,34,0)</f>
        <v>0</v>
      </c>
      <c r="CX240" t="str">
        <f t="shared" si="370"/>
        <v/>
      </c>
      <c r="CY240" s="275">
        <f>VLOOKUP(C240,MOVI!C:DT,35,0)</f>
        <v>26</v>
      </c>
      <c r="CZ240" s="275">
        <f>VLOOKUP(C240,FPT!B:CX,35,0)</f>
        <v>26</v>
      </c>
      <c r="DA240" t="str">
        <f t="shared" si="371"/>
        <v/>
      </c>
      <c r="DB240" s="275">
        <f>VLOOKUP(C240,MOVI!C:DT,36,0)</f>
        <v>0</v>
      </c>
      <c r="DC240" s="275">
        <f>VLOOKUP(C240,FPT!B:DA,36,0)</f>
        <v>0</v>
      </c>
      <c r="DD240" t="str">
        <f t="shared" si="372"/>
        <v/>
      </c>
      <c r="DE240" s="275">
        <f>VLOOKUP(C240,MOVI!C:DT,37,0)</f>
        <v>0</v>
      </c>
      <c r="DF240" s="275">
        <f>VLOOKUP(C240,FPT!B:DD,37,0)</f>
        <v>0</v>
      </c>
      <c r="DG240" t="str">
        <f t="shared" si="373"/>
        <v/>
      </c>
      <c r="DH240" s="275">
        <f>VLOOKUP(C240,MOVI!C:DT,38,0)</f>
        <v>0</v>
      </c>
      <c r="DI240" s="275">
        <f>VLOOKUP(C240,FPT!B:DG,38,0)</f>
        <v>0</v>
      </c>
      <c r="DJ240" t="str">
        <f t="shared" si="374"/>
        <v/>
      </c>
      <c r="DK240" s="275">
        <f>VLOOKUP(C240,MOVI!C:DT,39,0)</f>
        <v>0</v>
      </c>
      <c r="DL240" s="275">
        <f>VLOOKUP(C240,FPT!B:DJ,39,0)</f>
        <v>0</v>
      </c>
      <c r="DM240" t="str">
        <f t="shared" si="375"/>
        <v/>
      </c>
      <c r="DN240" s="275">
        <f>VLOOKUP(C240,MOVI!C:DT,40,0)</f>
        <v>0</v>
      </c>
      <c r="DO240" s="275">
        <f>VLOOKUP(C240,FPT!B:DM,40,0)</f>
        <v>0</v>
      </c>
      <c r="DP240" t="str">
        <f t="shared" si="376"/>
        <v/>
      </c>
      <c r="DQ240" s="275">
        <f>VLOOKUP(C240,MOVI!C:DT,41,0)</f>
        <v>0</v>
      </c>
      <c r="DR240" s="275">
        <f>VLOOKUP(C240,FPT!B:DP,41,0)</f>
        <v>0</v>
      </c>
      <c r="DS240" t="str">
        <f t="shared" si="377"/>
        <v/>
      </c>
      <c r="DT240" s="275">
        <f>VLOOKUP(C240,MOVI!C:DT,42,0)</f>
        <v>30000000</v>
      </c>
      <c r="DU240" s="275">
        <f>ROUND(VLOOKUP(C240,FPT!B:DS,42,0),0)</f>
        <v>30000000</v>
      </c>
      <c r="DV240" t="str">
        <f t="shared" si="378"/>
        <v/>
      </c>
      <c r="DW240" s="275">
        <f>VLOOKUP(C240,MOVI!C:DT,43,0)</f>
        <v>0</v>
      </c>
      <c r="DX240" s="275">
        <f>VLOOKUP(C240,FPT!B:DV,43,0)</f>
        <v>0</v>
      </c>
      <c r="DY240" t="str">
        <f t="shared" si="379"/>
        <v/>
      </c>
      <c r="DZ240" s="275">
        <f>VLOOKUP(C240,MOVI!C:DT,44,0)</f>
        <v>0</v>
      </c>
      <c r="EA240" s="275">
        <f>VLOOKUP(C240,FPT!B:DY,44,0)</f>
        <v>0</v>
      </c>
      <c r="EB240" t="str">
        <f t="shared" si="380"/>
        <v/>
      </c>
      <c r="EC240" s="275">
        <f>VLOOKUP(C240,MOVI!C:DT,45,0)</f>
        <v>30000000</v>
      </c>
      <c r="ED240" s="275">
        <f>ROUND(VLOOKUP(C240,FPT!B:EB,45,0),0)</f>
        <v>30000000</v>
      </c>
      <c r="EE240" t="str">
        <f t="shared" si="381"/>
        <v/>
      </c>
      <c r="EF240" s="275">
        <f>VLOOKUP(C240,MOVI!C:DT,46,0)</f>
        <v>0</v>
      </c>
      <c r="EG240" s="275">
        <f>VLOOKUP(C240,FPT!B:EE,46,0)</f>
        <v>0</v>
      </c>
      <c r="EH240" t="str">
        <f t="shared" si="382"/>
        <v/>
      </c>
      <c r="EI240" s="275">
        <f>VLOOKUP(C240,MOVI!C:DT,47,0)</f>
        <v>0</v>
      </c>
      <c r="EJ240" s="275">
        <f>VLOOKUP(C240,FPT!B:EH,47,0)</f>
        <v>0</v>
      </c>
      <c r="EK240" t="str">
        <f t="shared" si="383"/>
        <v/>
      </c>
      <c r="EL240" s="275">
        <f>VLOOKUP(C240,MOVI!C:DT,48,0)</f>
        <v>0</v>
      </c>
      <c r="EM240" s="275">
        <f>VLOOKUP(C240,FPT!B:EK,48,0)</f>
        <v>0</v>
      </c>
      <c r="EN240" t="str">
        <f t="shared" si="384"/>
        <v/>
      </c>
      <c r="EO240" s="275">
        <f>VLOOKUP(C240,MOVI!C:DT,49,0)</f>
        <v>200000</v>
      </c>
      <c r="EP240" s="275">
        <f>VLOOKUP(C240,FPT!B:EN,49,0)</f>
        <v>200000</v>
      </c>
      <c r="EQ240" t="str">
        <f t="shared" si="385"/>
        <v/>
      </c>
      <c r="ER240" s="275">
        <f>VLOOKUP(C240,MOVI!C:DT,50,0)</f>
        <v>0</v>
      </c>
      <c r="ES240" s="275">
        <f>VLOOKUP(C240,FPT!B:EQ,50,0)</f>
        <v>0</v>
      </c>
      <c r="ET240" t="str">
        <f t="shared" si="386"/>
        <v/>
      </c>
      <c r="EU240" s="275">
        <f>VLOOKUP(C240,MOVI!C:DT,51,0)</f>
        <v>0</v>
      </c>
      <c r="EV240" s="275">
        <f>VLOOKUP(C240,FPT!B:ET,51,0)</f>
        <v>0</v>
      </c>
      <c r="EW240" t="str">
        <f t="shared" si="387"/>
        <v/>
      </c>
      <c r="EX240" s="275">
        <f>VLOOKUP(C240,MOVI!C:DT,52,0)</f>
        <v>0</v>
      </c>
      <c r="EY240" s="275">
        <f>VLOOKUP(C240,FPT!B:EW,52,0)</f>
        <v>0</v>
      </c>
      <c r="EZ240" t="str">
        <f t="shared" si="388"/>
        <v/>
      </c>
      <c r="FA240" s="275">
        <f>VLOOKUP(C240,MOVI!C:DT,53,0)</f>
        <v>0</v>
      </c>
      <c r="FB240" s="275">
        <f>VLOOKUP(C240,FPT!B:EZ,53,0)</f>
        <v>0</v>
      </c>
      <c r="FC240" t="str">
        <f t="shared" si="389"/>
        <v/>
      </c>
      <c r="FD240" s="275">
        <f>VLOOKUP(C240,MOVI!C:DT,54,0)</f>
        <v>0</v>
      </c>
      <c r="FE240" s="275">
        <f>VLOOKUP(C240,FPT!B:FC,54,0)</f>
        <v>0</v>
      </c>
      <c r="FF240" t="str">
        <f t="shared" si="390"/>
        <v/>
      </c>
      <c r="FG240" s="275">
        <f>VLOOKUP(C240,MOVI!C:DT,55,0)</f>
        <v>0</v>
      </c>
      <c r="FH240" s="275">
        <f>VLOOKUP(C240,FPT!B:FF,55,0)</f>
        <v>0</v>
      </c>
      <c r="FI240" t="str">
        <f t="shared" si="391"/>
        <v/>
      </c>
      <c r="FJ240" s="275">
        <f>VLOOKUP(C240,MOVI!C:DT,56,0)</f>
        <v>200000</v>
      </c>
      <c r="FK240" s="275">
        <f>VLOOKUP(C240,FPT!B:FI,56,0)</f>
        <v>200000</v>
      </c>
      <c r="FL240" t="str">
        <f t="shared" si="392"/>
        <v/>
      </c>
      <c r="FM240" s="275">
        <f>VLOOKUP(C240,MOVI!C:DT,57,0)</f>
        <v>0</v>
      </c>
      <c r="FN240" s="275">
        <f>VLOOKUP(C240,FPT!B:FL,57,0)</f>
        <v>0</v>
      </c>
      <c r="FO240" t="str">
        <f t="shared" si="393"/>
        <v/>
      </c>
      <c r="FP240" s="275">
        <f>VLOOKUP(C240,MOVI!C:DT,58,0)</f>
        <v>0</v>
      </c>
      <c r="FQ240" s="275">
        <f>VLOOKUP(C240,FPT!B:FO,58,0)</f>
        <v>0</v>
      </c>
      <c r="FR240" t="str">
        <f t="shared" si="394"/>
        <v/>
      </c>
      <c r="FS240" s="275">
        <f>VLOOKUP(C240,MOVI!C:DT,59,0)</f>
        <v>0</v>
      </c>
      <c r="FT240" s="275">
        <f>VLOOKUP(C240,FPT!B:FR,59,0)</f>
        <v>0</v>
      </c>
      <c r="FU240" t="str">
        <f t="shared" si="395"/>
        <v/>
      </c>
      <c r="FV240" s="275">
        <f>VLOOKUP(C240,MOVI!C:DT,60,0)</f>
        <v>0</v>
      </c>
      <c r="FW240" s="275">
        <f>VLOOKUP(C240,FPT!B:FU,60,0)</f>
        <v>0</v>
      </c>
      <c r="FX240" t="str">
        <f t="shared" si="396"/>
        <v/>
      </c>
      <c r="FY240" s="275">
        <f>VLOOKUP(C240,MOVI!C:DT,61,0)</f>
        <v>0</v>
      </c>
      <c r="FZ240" s="275">
        <f>VLOOKUP(C240,FPT!B:FX,61,0)</f>
        <v>0</v>
      </c>
      <c r="GA240" t="str">
        <f t="shared" si="397"/>
        <v/>
      </c>
      <c r="GB240" s="275">
        <f>VLOOKUP(C240,MOVI!C:DT,62,0)</f>
        <v>0</v>
      </c>
      <c r="GC240" s="275">
        <f>VLOOKUP(C240,FPT!B:GA,62,0)</f>
        <v>0</v>
      </c>
      <c r="GD240" t="str">
        <f t="shared" si="398"/>
        <v/>
      </c>
      <c r="GE240" s="275">
        <f>VLOOKUP(C240,MOVI!C:DT,63,0)</f>
        <v>0</v>
      </c>
      <c r="GF240" s="275">
        <f>VLOOKUP(C240,FPT!B:GD,63,0)</f>
        <v>0</v>
      </c>
      <c r="GG240" t="str">
        <f t="shared" si="399"/>
        <v/>
      </c>
      <c r="GH240" s="275">
        <f>VLOOKUP(C240,MOVI!C:DT,64,0)</f>
        <v>0</v>
      </c>
      <c r="GI240" s="275">
        <f>VLOOKUP(C240,FPT!B:GG,64,0)</f>
        <v>0</v>
      </c>
      <c r="GJ240" t="str">
        <f t="shared" si="400"/>
        <v/>
      </c>
      <c r="GK240" s="275">
        <f>VLOOKUP(C240,MOVI!C:DT,65,0)</f>
        <v>0</v>
      </c>
      <c r="GL240" s="275">
        <f>VLOOKUP(C240,FPT!B:GJ,65,0)</f>
        <v>0</v>
      </c>
      <c r="GM240" t="str">
        <f t="shared" si="401"/>
        <v/>
      </c>
      <c r="GN240" s="275">
        <f>VLOOKUP(C240,MOVI!C:DT,66,0)</f>
        <v>0</v>
      </c>
      <c r="GO240" s="275">
        <f>VLOOKUP(C240,FPT!B:GM,66,0)</f>
        <v>0</v>
      </c>
      <c r="GP240" t="str">
        <f t="shared" si="402"/>
        <v/>
      </c>
      <c r="GQ240" s="275">
        <f>VLOOKUP(C240,MOVI!C:DT,67,0)</f>
        <v>0</v>
      </c>
      <c r="GR240" s="275">
        <f>VLOOKUP(C240,FPT!B:GP,67,0)</f>
        <v>0</v>
      </c>
      <c r="GS240" t="str">
        <f t="shared" si="403"/>
        <v/>
      </c>
      <c r="GT240" s="275">
        <f>VLOOKUP(C240,MOVI!C:DT,68,0)</f>
        <v>0</v>
      </c>
      <c r="GU240" s="275">
        <f>VLOOKUP(C240,FPT!B:GS,68,0)</f>
        <v>0</v>
      </c>
      <c r="GV240" t="str">
        <f t="shared" si="404"/>
        <v/>
      </c>
      <c r="GW240" s="275">
        <f>VLOOKUP(C240,MOVI!C:DT,69,0)</f>
        <v>0</v>
      </c>
      <c r="GX240" s="275">
        <f>VLOOKUP(C240,FPT!B:GV,69,0)</f>
        <v>0</v>
      </c>
      <c r="GY240" t="str">
        <f t="shared" si="405"/>
        <v/>
      </c>
      <c r="GZ240" s="275">
        <f>VLOOKUP(C240,MOVI!C:DT,70,0)</f>
        <v>0</v>
      </c>
      <c r="HA240" s="275">
        <f>VLOOKUP(C240,FPT!B:GY,70,0)</f>
        <v>0</v>
      </c>
      <c r="HB240" t="str">
        <f t="shared" si="406"/>
        <v/>
      </c>
      <c r="HC240" s="275">
        <f>VLOOKUP(C240,MOVI!C:DT,71,0)</f>
        <v>30200000</v>
      </c>
      <c r="HD240" s="275">
        <f>ROUND(VLOOKUP(C240,FPT!B:HB,71,0),0)</f>
        <v>30200000</v>
      </c>
      <c r="HE240" t="str">
        <f t="shared" si="407"/>
        <v/>
      </c>
      <c r="HF240" s="275">
        <f>ROUND(VLOOKUP(C240,MOVI!C:DT,72,0),0)</f>
        <v>0</v>
      </c>
      <c r="HG240" s="275">
        <f>ROUND(VLOOKUP(C240,FPT!B:HE,72,0),0)</f>
        <v>0</v>
      </c>
      <c r="HH240" t="str">
        <f t="shared" si="408"/>
        <v/>
      </c>
      <c r="HI240" s="275">
        <f>VLOOKUP(C240,MOVI!C:DT,73,0)</f>
        <v>200000</v>
      </c>
      <c r="HJ240" s="275">
        <f>VLOOKUP(C240,FPT!B:HH,73,0)</f>
        <v>200000</v>
      </c>
      <c r="HK240" t="str">
        <f t="shared" si="409"/>
        <v/>
      </c>
      <c r="HL240" s="275">
        <f>VLOOKUP(C240,MOVI!C:DT,74,0)</f>
        <v>0</v>
      </c>
      <c r="HM240" s="275">
        <f>VLOOKUP(C240,FPT!B:HK,74,0)</f>
        <v>0</v>
      </c>
      <c r="HN240" t="str">
        <f t="shared" si="410"/>
        <v/>
      </c>
      <c r="HO240" s="275">
        <f>VLOOKUP(C240,MOVI!C:DT,75,0)</f>
        <v>11000000</v>
      </c>
      <c r="HP240" s="275">
        <f>VLOOKUP(C240,FPT!B:HN,75,0)</f>
        <v>11000000</v>
      </c>
      <c r="HQ240" t="str">
        <f t="shared" si="411"/>
        <v/>
      </c>
      <c r="HR240" s="275">
        <f>VLOOKUP(C240,MOVI!C:DT,76,0)</f>
        <v>2</v>
      </c>
      <c r="HS240" s="275">
        <f>VLOOKUP(C240,FPT!B:HQ,76,0)</f>
        <v>2</v>
      </c>
      <c r="HT240" t="str">
        <f t="shared" si="412"/>
        <v/>
      </c>
      <c r="HU240" s="275">
        <f>VLOOKUP(C240,MOVI!C:DT,77,0)</f>
        <v>8800000</v>
      </c>
      <c r="HV240" s="275">
        <f>VLOOKUP(C240,FPT!B:HT,77,0)</f>
        <v>8800000</v>
      </c>
      <c r="HW240" t="str">
        <f t="shared" si="413"/>
        <v/>
      </c>
      <c r="HX240" s="274">
        <f>VLOOKUP(C240,MOVI!C:CB,78,0)</f>
        <v>2384000</v>
      </c>
      <c r="HY240" s="261">
        <f>VLOOKUP(C240,FPT!$B:$CA,78,0)</f>
        <v>2384000</v>
      </c>
      <c r="HZ240" t="str">
        <f t="shared" si="414"/>
        <v/>
      </c>
      <c r="IA240" s="275">
        <f>VLOOKUP(C240,MOVI!C:CD,79,0)</f>
        <v>300000</v>
      </c>
      <c r="IB240" s="275">
        <f>VLOOKUP(C240,FPT!B:HZ,79,0)</f>
        <v>300000</v>
      </c>
      <c r="IC240" t="str">
        <f t="shared" si="415"/>
        <v/>
      </c>
      <c r="ID240" s="275">
        <f>VLOOKUP(C240,MOVI!C:CD,80,0)</f>
        <v>447000</v>
      </c>
      <c r="IE240" s="275">
        <f>VLOOKUP(C240,FPT!B:IC,80,0)</f>
        <v>447000</v>
      </c>
      <c r="IF240" t="str">
        <f t="shared" si="416"/>
        <v/>
      </c>
      <c r="IG240" s="275">
        <f>VLOOKUP(C240,MOVI!C:DT,81,0)</f>
        <v>0</v>
      </c>
      <c r="IH240" s="275">
        <f>VLOOKUP(C240,FPT!B:IF,81,0)</f>
        <v>0</v>
      </c>
      <c r="II240" t="str">
        <f t="shared" si="417"/>
        <v/>
      </c>
      <c r="IJ240" s="275">
        <f>VLOOKUP(C240,MOVI!C:DT,82,0)</f>
        <v>3131000</v>
      </c>
      <c r="IK240" s="275">
        <f>VLOOKUP(C240,FPT!B:II,82,0)</f>
        <v>3131000</v>
      </c>
      <c r="IL240" t="str">
        <f t="shared" si="418"/>
        <v/>
      </c>
      <c r="IM240" s="275">
        <f>ROUND(VLOOKUP(C240,MOVI!C:DT,83,0),0)</f>
        <v>23131000</v>
      </c>
      <c r="IN240" s="275">
        <f>ROUND(VLOOKUP(C240,FPT!B:IL,83,0),0)</f>
        <v>23131000</v>
      </c>
      <c r="IO240" t="str">
        <f t="shared" si="419"/>
        <v/>
      </c>
      <c r="IP240" s="275">
        <f>VLOOKUP(C240,MOVI!C:DT,84,0)</f>
        <v>7069000</v>
      </c>
      <c r="IQ240" s="275">
        <f>VLOOKUP(C240,FPT!B:IO,84,0)</f>
        <v>7069000</v>
      </c>
      <c r="IR240" t="str">
        <f t="shared" si="420"/>
        <v/>
      </c>
      <c r="IS240" s="275">
        <f>ROUND(VLOOKUP(C240,MOVI!C:DT,85,0),0)</f>
        <v>456900</v>
      </c>
      <c r="IT240" s="275">
        <f>ROUND(VLOOKUP(C240,FPT!B:IR,85,0),0)</f>
        <v>456900</v>
      </c>
      <c r="IU240" t="str">
        <f t="shared" si="421"/>
        <v/>
      </c>
      <c r="IV240" s="275">
        <f>VLOOKUP(C240,MOVI!C:DT,86,0)</f>
        <v>0</v>
      </c>
      <c r="IW240" s="275">
        <f>VLOOKUP(C240,FPT!B:IU,86,0)</f>
        <v>0</v>
      </c>
      <c r="IX240" t="str">
        <f t="shared" si="422"/>
        <v/>
      </c>
      <c r="IY240" s="275">
        <f>ROUND(VLOOKUP(C240,MOVI!C:DT,87,0),0)</f>
        <v>456900</v>
      </c>
      <c r="IZ240" s="275">
        <f>ROUND(VLOOKUP(C240,FPT!B:IX,87,0),0)</f>
        <v>456900</v>
      </c>
      <c r="JA240" t="str">
        <f t="shared" si="423"/>
        <v/>
      </c>
      <c r="JB240" s="275">
        <f>VLOOKUP(C240,MOVI!C:DT,88,0)</f>
        <v>0</v>
      </c>
      <c r="JC240" s="275">
        <f>VLOOKUP(C240,FPT!B:JA,88,0)</f>
        <v>0</v>
      </c>
      <c r="JD240" t="str">
        <f t="shared" si="424"/>
        <v/>
      </c>
      <c r="JE240" s="275">
        <f>VLOOKUP(C240,MOVI!C:DT,89,0)</f>
        <v>0</v>
      </c>
      <c r="JF240" s="275">
        <f>VLOOKUP(C240,FPT!B:JD,89,0)</f>
        <v>0</v>
      </c>
      <c r="JG240" t="str">
        <f t="shared" si="425"/>
        <v/>
      </c>
      <c r="JH240" s="275">
        <f>VLOOKUP(C240,MOVI!C:DT,90,0)</f>
        <v>0</v>
      </c>
      <c r="JI240" s="275">
        <f>VLOOKUP(C240,FPT!B:JG,90,0)</f>
        <v>0</v>
      </c>
      <c r="JJ240" t="str">
        <f t="shared" si="426"/>
        <v/>
      </c>
      <c r="JK240" s="275">
        <f>VLOOKUP(C240,MOVI!C:DT,91,0)</f>
        <v>0</v>
      </c>
      <c r="JL240" s="275">
        <f>VLOOKUP(C240,FPT!B:JJ,91,0)</f>
        <v>0</v>
      </c>
      <c r="JM240" t="str">
        <f t="shared" si="427"/>
        <v/>
      </c>
      <c r="JN240" s="275">
        <f>VLOOKUP(C240,MOVI!C:DT,92,0)</f>
        <v>0</v>
      </c>
      <c r="JO240" s="275">
        <f>VLOOKUP(C240,FPT!B:JM,92,0)</f>
        <v>0</v>
      </c>
      <c r="JP240" t="str">
        <f t="shared" si="428"/>
        <v/>
      </c>
      <c r="JQ240" s="275">
        <f>VLOOKUP(C240,MOVI!C:DT,93,0)</f>
        <v>0</v>
      </c>
      <c r="JR240" s="275">
        <f>VLOOKUP(C240,FPT!B:JP,93,0)</f>
        <v>0</v>
      </c>
      <c r="JS240" t="str">
        <f t="shared" si="429"/>
        <v/>
      </c>
      <c r="JT240" s="275">
        <f>VLOOKUP(C240,MOVI!C:DT,94,0)</f>
        <v>0</v>
      </c>
      <c r="JU240" s="275">
        <f>VLOOKUP(C240,FPT!B:JS,94,0)</f>
        <v>0</v>
      </c>
      <c r="JV240" t="str">
        <f t="shared" si="430"/>
        <v/>
      </c>
      <c r="JW240" s="275">
        <f>VLOOKUP(C240,MOVI!C:DT,95,0)</f>
        <v>26612100</v>
      </c>
      <c r="JX240" s="275">
        <f>VLOOKUP(C240,FPT!B:JV,95,0)</f>
        <v>26612100</v>
      </c>
      <c r="JY240" t="str">
        <f t="shared" si="431"/>
        <v/>
      </c>
      <c r="JZ240" s="275">
        <f>VLOOKUP(C240,MOVI!C:DT,96,0)</f>
        <v>0</v>
      </c>
      <c r="KA240" s="275">
        <f>VLOOKUP(C240,FPT!B:JY,96,0)</f>
        <v>0</v>
      </c>
      <c r="KB240" t="str">
        <f t="shared" si="432"/>
        <v/>
      </c>
      <c r="KC240" s="275">
        <f>VLOOKUP(C240,MOVI!C:DT,97,0)</f>
        <v>26612100</v>
      </c>
      <c r="KD240" s="275">
        <f>VLOOKUP(C240,FPT!B:KB,97,0)</f>
        <v>26612100</v>
      </c>
      <c r="KE240" t="str">
        <f t="shared" si="433"/>
        <v/>
      </c>
      <c r="KF240" s="275">
        <f>VLOOKUP(C240,MOVI!C:DT,98,0)</f>
        <v>5066000</v>
      </c>
      <c r="KG240" s="275">
        <f>VLOOKUP(C240,FPT!B:KE,98,0)</f>
        <v>5066000</v>
      </c>
      <c r="KH240" t="str">
        <f t="shared" si="434"/>
        <v/>
      </c>
      <c r="KI240" s="275">
        <f>VLOOKUP(C240,MOVI!C:DT,99,0)</f>
        <v>0</v>
      </c>
      <c r="KJ240" s="275">
        <f>VLOOKUP(C240,FPT!B:KH,99,0)</f>
        <v>0</v>
      </c>
      <c r="KK240" t="str">
        <f t="shared" si="435"/>
        <v/>
      </c>
      <c r="KL240" s="275">
        <f>VLOOKUP(C240,MOVI!C:DT,100,0)</f>
        <v>894000</v>
      </c>
      <c r="KM240" s="275">
        <f>VLOOKUP(C240,FPT!B:KK,100,0)</f>
        <v>894000</v>
      </c>
      <c r="KN240" t="str">
        <f t="shared" si="436"/>
        <v/>
      </c>
      <c r="KO240" s="275">
        <f>VLOOKUP(C240,MOVI!C:DT,101,0)</f>
        <v>0</v>
      </c>
      <c r="KP240" s="275">
        <f>VLOOKUP(C240,FPT!B:KN,101,0)</f>
        <v>0</v>
      </c>
      <c r="KQ240" t="str">
        <f t="shared" si="437"/>
        <v/>
      </c>
      <c r="KR240" s="275">
        <f>VLOOKUP(C240,MOVI!C:DT,102,0)</f>
        <v>0</v>
      </c>
      <c r="KS240" s="275">
        <f>VLOOKUP(C240,FPT!B:KQ,102,0)</f>
        <v>0</v>
      </c>
      <c r="KT240" t="str">
        <f t="shared" si="438"/>
        <v/>
      </c>
      <c r="KU240" s="275">
        <f>VLOOKUP(C240,MOVI!C:DT,103,0)</f>
        <v>5960000</v>
      </c>
      <c r="KV240" s="275">
        <f>VLOOKUP(C240,FPT!B:KT,103,0)</f>
        <v>5960000</v>
      </c>
      <c r="KW240" t="str">
        <f t="shared" si="439"/>
        <v/>
      </c>
      <c r="KX240" s="275">
        <f>VLOOKUP(C240,MOVI!C:DT,104,0)</f>
        <v>9091000</v>
      </c>
      <c r="KY240" s="275">
        <f>VLOOKUP(C240,FPT!B:KW,104,0)</f>
        <v>9091000</v>
      </c>
      <c r="KZ240" t="str">
        <f t="shared" si="440"/>
        <v/>
      </c>
      <c r="LA240" s="275">
        <f>VLOOKUP(C240,MOVI!C:DT,105,0)</f>
        <v>596000</v>
      </c>
      <c r="LB240" s="275">
        <f>VLOOKUP(C240,FPT!B:KZ,105,0)</f>
        <v>596000</v>
      </c>
      <c r="LC240" t="str">
        <f t="shared" si="441"/>
        <v/>
      </c>
      <c r="LD240" s="275">
        <f>VLOOKUP(C240,MOVI!C:DT,106,0)</f>
        <v>36756000</v>
      </c>
      <c r="LE240" s="275">
        <f>VLOOKUP(C240,FPT!B:LC,106,0)</f>
        <v>36756000</v>
      </c>
      <c r="LF240" t="str">
        <f t="shared" si="442"/>
        <v/>
      </c>
      <c r="LG240" s="273">
        <f>VLOOKUP(C240,MOVI!C:DT,107,0)</f>
        <v>0</v>
      </c>
      <c r="LH240" s="273">
        <f>VLOOKUP(C240,FPT!B:LF,107,0)</f>
        <v>0</v>
      </c>
      <c r="LI240" t="str">
        <f t="shared" si="443"/>
        <v/>
      </c>
      <c r="LJ240" t="str">
        <f>VLOOKUP(C240,MOVI!C:DV,108,0)</f>
        <v>MoviSouthSales</v>
      </c>
      <c r="LK240" s="252" t="str">
        <f>VLOOKUP(C240,FPT!B:LI,108,0)</f>
        <v>MoviSouthSales</v>
      </c>
      <c r="LL240" t="str">
        <f t="shared" si="444"/>
        <v/>
      </c>
      <c r="LM240" s="275">
        <f>ROUND(VLOOKUP(C240,MOVI!C:DV,109,0),0)</f>
        <v>2500000</v>
      </c>
      <c r="LN240" s="275">
        <f>ROUND(VLOOKUP(C240,FPT!B:LL,109,0),0)</f>
        <v>2500000</v>
      </c>
      <c r="LO240" t="str">
        <f t="shared" si="445"/>
        <v/>
      </c>
      <c r="LP240" t="str">
        <f>VLOOKUP(C240,MOVI!C:DV,110,0)</f>
        <v>DNI</v>
      </c>
      <c r="LQ240" s="247" t="str">
        <f>VLOOKUP(C240,FPT!B:LO,110,0)</f>
        <v>DNI</v>
      </c>
      <c r="LR240" t="str">
        <f t="shared" si="446"/>
        <v/>
      </c>
      <c r="LS240">
        <f>MOVI!DI235</f>
        <v>22</v>
      </c>
      <c r="LV240">
        <f>MOVI!DJ235</f>
        <v>0</v>
      </c>
      <c r="LW240">
        <f>MOVI!DK235</f>
        <v>0</v>
      </c>
      <c r="LX240">
        <f>MOVI!DL235</f>
        <v>0</v>
      </c>
      <c r="LY240">
        <f>MOVI!DM235</f>
        <v>0</v>
      </c>
      <c r="LZ240">
        <f>MOVI!DN235</f>
        <v>0</v>
      </c>
      <c r="MA240">
        <f>MOVI!DO235</f>
        <v>0</v>
      </c>
      <c r="MB240" t="str">
        <f>MOVI!DP235</f>
        <v>DNI</v>
      </c>
      <c r="MC240">
        <f>MOVI!DQ235</f>
        <v>0</v>
      </c>
      <c r="MD240">
        <f>MOVI!DR235</f>
        <v>0</v>
      </c>
      <c r="ME240" t="str">
        <f>VLOOKUP(C240,MOVI!C:DV,121,0)</f>
        <v>Group 2</v>
      </c>
      <c r="MF240" s="252" t="str">
        <f>VLOOKUP(C240,FPT!B:MD,111,0)</f>
        <v>Group 2</v>
      </c>
      <c r="MG240" t="str">
        <f t="shared" si="450"/>
        <v/>
      </c>
      <c r="MH240" t="str">
        <f>VLOOKUP(C240,MOVI!C:DT,122,0)</f>
        <v>MoviSouthGroup 2</v>
      </c>
      <c r="MI240" s="252" t="str">
        <f>VLOOKUP(C240,FPT!B:DS,112,0)</f>
        <v>MoviSouthGroup 2</v>
      </c>
      <c r="MJ240" t="str">
        <f t="shared" si="447"/>
        <v/>
      </c>
    </row>
    <row r="241" spans="1:348" x14ac:dyDescent="0.25">
      <c r="A241">
        <v>233</v>
      </c>
      <c r="B241" s="48" t="s">
        <v>544</v>
      </c>
      <c r="C241" s="271" t="s">
        <v>1204</v>
      </c>
      <c r="D241" t="str">
        <f>VLOOKUP(C241,MOVI!C:D,2,0)</f>
        <v>Đoàn Thị Kim Yến</v>
      </c>
      <c r="E241" t="str">
        <f>VLOOKUP(C241,FPT!B:C,2,0)</f>
        <v>Đoàn Thị Kim Yến</v>
      </c>
      <c r="F241" t="str">
        <f t="shared" si="340"/>
        <v/>
      </c>
      <c r="G241" t="str">
        <f>VLOOKUP(C241,MOVI!C:E,3,0)</f>
        <v>Sales</v>
      </c>
      <c r="H241" t="str">
        <f>VLOOKUP(C241,FPT!B:F,3,0)</f>
        <v>Sales</v>
      </c>
      <c r="I241" t="str">
        <f t="shared" si="341"/>
        <v/>
      </c>
      <c r="J241" t="str">
        <f>VLOOKUP(C241,MOVI!C:H,4,0)</f>
        <v>Field Sales</v>
      </c>
      <c r="K241" t="str">
        <f>VLOOKUP(C241,FPT!B:I,4,0)</f>
        <v>Field Sales</v>
      </c>
      <c r="L241" t="str">
        <f t="shared" si="342"/>
        <v/>
      </c>
      <c r="M241" t="str">
        <f>VLOOKUP(C241,MOVI!C:DT,5,0)</f>
        <v>Assistant Manager</v>
      </c>
      <c r="N241" t="str">
        <f>VLOOKUP(C241,FPT!B:L,5,0)</f>
        <v>Assistant Manager</v>
      </c>
      <c r="O241" t="str">
        <f t="shared" si="343"/>
        <v/>
      </c>
      <c r="P241" t="str">
        <f>VLOOKUP(C241,MOVI!C:DT,6,0)</f>
        <v>Area Sales Manager</v>
      </c>
      <c r="Q241" t="str">
        <f>VLOOKUP(C241,FPT!B:O,6,0)</f>
        <v>Area Sales Manager</v>
      </c>
      <c r="R241" t="str">
        <f t="shared" si="344"/>
        <v/>
      </c>
      <c r="S241" t="str">
        <f>VLOOKUP(C241,MOVI!C:DT,7,0)</f>
        <v>South</v>
      </c>
      <c r="T241" t="str">
        <f>VLOOKUP(C241,FPT!B:R,7,0)</f>
        <v>South</v>
      </c>
      <c r="U241" t="str">
        <f t="shared" si="345"/>
        <v/>
      </c>
      <c r="V241" t="str">
        <f>VLOOKUP(C241,MOVI!C:DT,8,0)</f>
        <v>Movi</v>
      </c>
      <c r="W241" t="str">
        <f>VLOOKUP(C241,FPT!B:U,8,0)</f>
        <v>Movi</v>
      </c>
      <c r="X241" t="str">
        <f t="shared" si="346"/>
        <v/>
      </c>
      <c r="Y241" t="str">
        <f>VLOOKUP(C241,MOVI!C:DT,9,0)</f>
        <v>Full-time</v>
      </c>
      <c r="Z241" t="str">
        <f>VLOOKUP(C241,FPT!B:X,9,0)</f>
        <v>Full-time</v>
      </c>
      <c r="AA241" t="str">
        <f t="shared" si="347"/>
        <v/>
      </c>
      <c r="AB241" t="str">
        <f>VLOOKUP(C241,MOVI!C:DT,10,0)</f>
        <v>Permanent</v>
      </c>
      <c r="AC241" t="str">
        <f>VLOOKUP(C241,FPT!B:AA,10,0)</f>
        <v>Permanent</v>
      </c>
      <c r="AD241" t="str">
        <f t="shared" si="348"/>
        <v/>
      </c>
      <c r="AE241" s="247">
        <f>VLOOKUP(C241,MOVI!C:DT,11,0)</f>
        <v>42285</v>
      </c>
      <c r="AF241" s="247">
        <f>VLOOKUP(C241,FPT!B:AD,11,0)</f>
        <v>42285</v>
      </c>
      <c r="AG241" t="str">
        <f t="shared" si="349"/>
        <v/>
      </c>
      <c r="AH241" s="260" t="str">
        <f>VLOOKUP(C241,MOVI!C:DT,12,0)</f>
        <v/>
      </c>
      <c r="AI241" s="260"/>
      <c r="AJ241" t="str">
        <f t="shared" si="449"/>
        <v/>
      </c>
      <c r="AK241">
        <f>VLOOKUP(C241,MOVI!C:DT,13,0)</f>
        <v>0</v>
      </c>
      <c r="AL241" s="247">
        <f>VLOOKUP(C241,FPT!B:AJ,13,0)</f>
        <v>0</v>
      </c>
      <c r="AM241" t="str">
        <f t="shared" si="448"/>
        <v/>
      </c>
      <c r="AN241" s="247">
        <f>VLOOKUP(C241,MOVI!C:DT,14,0)</f>
        <v>0</v>
      </c>
      <c r="AO241" s="247">
        <f>VLOOKUP(C241,FPT!B:AM,14,0)</f>
        <v>0</v>
      </c>
      <c r="AP241" t="str">
        <f t="shared" si="350"/>
        <v/>
      </c>
      <c r="AQ241" t="str">
        <f>VLOOKUP(C241,MOVI!C:DT,15,0)</f>
        <v>LC</v>
      </c>
      <c r="AR241" s="247" t="str">
        <f>VLOOKUP(C241,FPT!B:AP,15,0)</f>
        <v>LC</v>
      </c>
      <c r="AS241" t="str">
        <f t="shared" si="351"/>
        <v/>
      </c>
      <c r="AT241" s="282" t="str">
        <f>VLOOKUP(C241,MOVI!C:DT,16,0)</f>
        <v>LTTP</v>
      </c>
      <c r="AU241" s="247" t="str">
        <f>VLOOKUP(C241,FPT!B:AS,16,0)</f>
        <v>LTTP</v>
      </c>
      <c r="AV241" t="str">
        <f t="shared" si="352"/>
        <v/>
      </c>
      <c r="AW241" t="str">
        <f>VLOOKUP(C241,MOVI!C:DT,17,0)</f>
        <v>L</v>
      </c>
      <c r="AX241" s="247" t="str">
        <f>VLOOKUP(C241,FPT!B:AV,17,0)</f>
        <v>L</v>
      </c>
      <c r="AY241" t="str">
        <f t="shared" si="353"/>
        <v/>
      </c>
      <c r="AZ241">
        <f>VLOOKUP(C241,MOVI!C:DT,18,0)</f>
        <v>0</v>
      </c>
      <c r="BA241" s="247">
        <f>VLOOKUP(C241,FPT!B:AY,18,0)</f>
        <v>0</v>
      </c>
      <c r="BB241" t="str">
        <f t="shared" si="354"/>
        <v/>
      </c>
      <c r="BC241" s="275">
        <f>VLOOKUP(C241,MOVI!C:DT,19,0)</f>
        <v>30000000</v>
      </c>
      <c r="BD241" s="275">
        <f>VLOOKUP(C241,FPT!B:BB,19,0)</f>
        <v>30000000</v>
      </c>
      <c r="BE241" t="str">
        <f t="shared" si="355"/>
        <v/>
      </c>
      <c r="BF241">
        <f>VLOOKUP(C241,MOVI!C:DT,20,0)</f>
        <v>0</v>
      </c>
      <c r="BG241" s="252">
        <f>VLOOKUP(C241,FPT!B:BE,20,0)</f>
        <v>0</v>
      </c>
      <c r="BH241" t="str">
        <f t="shared" si="356"/>
        <v/>
      </c>
      <c r="BI241" s="275">
        <f>VLOOKUP(C241,MOVI!C:DT,21,0)</f>
        <v>30000000</v>
      </c>
      <c r="BJ241" s="275">
        <f>VLOOKUP(C241,FPT!B:BH,21,0)</f>
        <v>30000000</v>
      </c>
      <c r="BK241" t="str">
        <f t="shared" si="357"/>
        <v/>
      </c>
      <c r="BL241" s="275">
        <f>VLOOKUP(C241,MOVI!C:DT,22,0)</f>
        <v>0</v>
      </c>
      <c r="BM241" s="275">
        <f>VLOOKUP(C241,FPT!B:BK,22,0)</f>
        <v>0</v>
      </c>
      <c r="BN241" t="str">
        <f t="shared" si="358"/>
        <v/>
      </c>
      <c r="BO241" s="275">
        <f>VLOOKUP(C241,MOVI!C:DT,23,0)</f>
        <v>0</v>
      </c>
      <c r="BP241" s="275">
        <f>VLOOKUP(C241,FPT!B:BN,23,0)</f>
        <v>0</v>
      </c>
      <c r="BQ241" t="str">
        <f t="shared" si="359"/>
        <v/>
      </c>
      <c r="BR241" s="275">
        <f>VLOOKUP(C241,MOVI!C:DT,24,0)</f>
        <v>0</v>
      </c>
      <c r="BS241" s="275">
        <f>VLOOKUP(C241,FPT!B:BQ,24,0)</f>
        <v>0</v>
      </c>
      <c r="BT241" t="str">
        <f t="shared" si="360"/>
        <v/>
      </c>
      <c r="BU241" s="275">
        <f>VLOOKUP(C241,MOVI!C:DT,25,0)</f>
        <v>200000</v>
      </c>
      <c r="BV241" s="275">
        <f>VLOOKUP(C241,FPT!B:BT,25,0)</f>
        <v>200000</v>
      </c>
      <c r="BW241" t="str">
        <f t="shared" si="361"/>
        <v/>
      </c>
      <c r="BX241" s="275">
        <f>VLOOKUP(C241,MOVI!C:DT,26,0)</f>
        <v>0</v>
      </c>
      <c r="BY241" s="275">
        <f>VLOOKUP(C241,FPT!B:BW,26,0)</f>
        <v>0</v>
      </c>
      <c r="BZ241" t="str">
        <f t="shared" si="362"/>
        <v/>
      </c>
      <c r="CA241" s="275">
        <f>VLOOKUP(C241,MOVI!C:DT,27,0)</f>
        <v>0</v>
      </c>
      <c r="CB241" s="275">
        <f>VLOOKUP(C241,FPT!B:BZ,27,0)</f>
        <v>0</v>
      </c>
      <c r="CC241" t="str">
        <f t="shared" si="363"/>
        <v/>
      </c>
      <c r="CD241" s="275">
        <f>VLOOKUP(C241,MOVI!C:DT,28,0)</f>
        <v>200000</v>
      </c>
      <c r="CE241" s="275">
        <f>VLOOKUP(C241,FPT!B:CC,28,0)</f>
        <v>200000</v>
      </c>
      <c r="CF241" t="str">
        <f t="shared" si="364"/>
        <v/>
      </c>
      <c r="CG241" t="str">
        <f>VLOOKUP(C241,MOVI!C:DT,29,0)</f>
        <v>CN</v>
      </c>
      <c r="CH241" s="252" t="str">
        <f>VLOOKUP(C241,FPT!B:CF,29,0)</f>
        <v>CN</v>
      </c>
      <c r="CI241" t="str">
        <f t="shared" si="365"/>
        <v/>
      </c>
      <c r="CJ241">
        <f>VLOOKUP(C241,MOVI!C:DT,30,0)</f>
        <v>26</v>
      </c>
      <c r="CK241" s="252">
        <f>VLOOKUP(C241,FPT!B:CI,30,0)</f>
        <v>26</v>
      </c>
      <c r="CL241" t="str">
        <f t="shared" si="366"/>
        <v/>
      </c>
      <c r="CM241">
        <f>VLOOKUP(C241,MOVI!C:DT,31,0)</f>
        <v>26</v>
      </c>
      <c r="CN241" s="252">
        <f>VLOOKUP(C241,FPT!B:CL,31,0)</f>
        <v>26</v>
      </c>
      <c r="CO241" t="str">
        <f t="shared" si="367"/>
        <v/>
      </c>
      <c r="CP241" s="275">
        <f>VLOOKUP(C241,MOVI!C:DT,32,0)</f>
        <v>0</v>
      </c>
      <c r="CQ241" s="275">
        <f>VLOOKUP(C241,FPT!B:CO,32,0)</f>
        <v>0</v>
      </c>
      <c r="CR241" t="str">
        <f t="shared" si="368"/>
        <v/>
      </c>
      <c r="CS241" s="275">
        <f>VLOOKUP(C241,MOVI!C:DT,33,0)</f>
        <v>0</v>
      </c>
      <c r="CT241" s="275">
        <f>VLOOKUP(C241,FPT!B:CR,33,0)</f>
        <v>0</v>
      </c>
      <c r="CU241" t="str">
        <f t="shared" si="369"/>
        <v/>
      </c>
      <c r="CV241" s="275">
        <f>VLOOKUP(C241,MOVI!C:DT,34,0)</f>
        <v>0</v>
      </c>
      <c r="CW241" s="275">
        <f>VLOOKUP(C241,FPT!B:CU,34,0)</f>
        <v>0</v>
      </c>
      <c r="CX241" t="str">
        <f t="shared" si="370"/>
        <v/>
      </c>
      <c r="CY241" s="275">
        <f>VLOOKUP(C241,MOVI!C:DT,35,0)</f>
        <v>26</v>
      </c>
      <c r="CZ241" s="275">
        <f>VLOOKUP(C241,FPT!B:CX,35,0)</f>
        <v>26</v>
      </c>
      <c r="DA241" t="str">
        <f t="shared" si="371"/>
        <v/>
      </c>
      <c r="DB241" s="275">
        <f>VLOOKUP(C241,MOVI!C:DT,36,0)</f>
        <v>0</v>
      </c>
      <c r="DC241" s="275">
        <f>VLOOKUP(C241,FPT!B:DA,36,0)</f>
        <v>0</v>
      </c>
      <c r="DD241" t="str">
        <f t="shared" si="372"/>
        <v/>
      </c>
      <c r="DE241" s="275">
        <f>VLOOKUP(C241,MOVI!C:DT,37,0)</f>
        <v>0</v>
      </c>
      <c r="DF241" s="275">
        <f>VLOOKUP(C241,FPT!B:DD,37,0)</f>
        <v>0</v>
      </c>
      <c r="DG241" t="str">
        <f t="shared" si="373"/>
        <v/>
      </c>
      <c r="DH241" s="275">
        <f>VLOOKUP(C241,MOVI!C:DT,38,0)</f>
        <v>0</v>
      </c>
      <c r="DI241" s="275">
        <f>VLOOKUP(C241,FPT!B:DG,38,0)</f>
        <v>0</v>
      </c>
      <c r="DJ241" t="str">
        <f t="shared" si="374"/>
        <v/>
      </c>
      <c r="DK241" s="275">
        <f>VLOOKUP(C241,MOVI!C:DT,39,0)</f>
        <v>0</v>
      </c>
      <c r="DL241" s="275">
        <f>VLOOKUP(C241,FPT!B:DJ,39,0)</f>
        <v>0</v>
      </c>
      <c r="DM241" t="str">
        <f t="shared" si="375"/>
        <v/>
      </c>
      <c r="DN241" s="275">
        <f>VLOOKUP(C241,MOVI!C:DT,40,0)</f>
        <v>0</v>
      </c>
      <c r="DO241" s="275">
        <f>VLOOKUP(C241,FPT!B:DM,40,0)</f>
        <v>0</v>
      </c>
      <c r="DP241" t="str">
        <f t="shared" si="376"/>
        <v/>
      </c>
      <c r="DQ241" s="275">
        <f>VLOOKUP(C241,MOVI!C:DT,41,0)</f>
        <v>0</v>
      </c>
      <c r="DR241" s="275">
        <f>VLOOKUP(C241,FPT!B:DP,41,0)</f>
        <v>0</v>
      </c>
      <c r="DS241" t="str">
        <f t="shared" si="377"/>
        <v/>
      </c>
      <c r="DT241" s="275">
        <f>VLOOKUP(C241,MOVI!C:DT,42,0)</f>
        <v>30000000</v>
      </c>
      <c r="DU241" s="275">
        <f>ROUND(VLOOKUP(C241,FPT!B:DS,42,0),0)</f>
        <v>30000000</v>
      </c>
      <c r="DV241" t="str">
        <f t="shared" si="378"/>
        <v/>
      </c>
      <c r="DW241" s="275">
        <f>VLOOKUP(C241,MOVI!C:DT,43,0)</f>
        <v>0</v>
      </c>
      <c r="DX241" s="275">
        <f>VLOOKUP(C241,FPT!B:DV,43,0)</f>
        <v>0</v>
      </c>
      <c r="DY241" t="str">
        <f t="shared" si="379"/>
        <v/>
      </c>
      <c r="DZ241" s="275">
        <f>VLOOKUP(C241,MOVI!C:DT,44,0)</f>
        <v>0</v>
      </c>
      <c r="EA241" s="275">
        <f>VLOOKUP(C241,FPT!B:DY,44,0)</f>
        <v>0</v>
      </c>
      <c r="EB241" t="str">
        <f t="shared" si="380"/>
        <v/>
      </c>
      <c r="EC241" s="275">
        <f>VLOOKUP(C241,MOVI!C:DT,45,0)</f>
        <v>30000000</v>
      </c>
      <c r="ED241" s="275">
        <f>ROUND(VLOOKUP(C241,FPT!B:EB,45,0),0)</f>
        <v>30000000</v>
      </c>
      <c r="EE241" t="str">
        <f t="shared" si="381"/>
        <v/>
      </c>
      <c r="EF241" s="275">
        <f>VLOOKUP(C241,MOVI!C:DT,46,0)</f>
        <v>0</v>
      </c>
      <c r="EG241" s="275">
        <f>VLOOKUP(C241,FPT!B:EE,46,0)</f>
        <v>0</v>
      </c>
      <c r="EH241" t="str">
        <f t="shared" si="382"/>
        <v/>
      </c>
      <c r="EI241" s="275">
        <f>VLOOKUP(C241,MOVI!C:DT,47,0)</f>
        <v>0</v>
      </c>
      <c r="EJ241" s="275">
        <f>VLOOKUP(C241,FPT!B:EH,47,0)</f>
        <v>0</v>
      </c>
      <c r="EK241" t="str">
        <f t="shared" si="383"/>
        <v/>
      </c>
      <c r="EL241" s="275">
        <f>VLOOKUP(C241,MOVI!C:DT,48,0)</f>
        <v>0</v>
      </c>
      <c r="EM241" s="275">
        <f>VLOOKUP(C241,FPT!B:EK,48,0)</f>
        <v>0</v>
      </c>
      <c r="EN241" t="str">
        <f t="shared" si="384"/>
        <v/>
      </c>
      <c r="EO241" s="275">
        <f>VLOOKUP(C241,MOVI!C:DT,49,0)</f>
        <v>200000</v>
      </c>
      <c r="EP241" s="275">
        <f>VLOOKUP(C241,FPT!B:EN,49,0)</f>
        <v>200000</v>
      </c>
      <c r="EQ241" t="str">
        <f t="shared" si="385"/>
        <v/>
      </c>
      <c r="ER241" s="275">
        <f>VLOOKUP(C241,MOVI!C:DT,50,0)</f>
        <v>0</v>
      </c>
      <c r="ES241" s="275">
        <f>VLOOKUP(C241,FPT!B:EQ,50,0)</f>
        <v>0</v>
      </c>
      <c r="ET241" t="str">
        <f t="shared" si="386"/>
        <v/>
      </c>
      <c r="EU241" s="275">
        <f>VLOOKUP(C241,MOVI!C:DT,51,0)</f>
        <v>0</v>
      </c>
      <c r="EV241" s="275">
        <f>VLOOKUP(C241,FPT!B:ET,51,0)</f>
        <v>0</v>
      </c>
      <c r="EW241" t="str">
        <f t="shared" si="387"/>
        <v/>
      </c>
      <c r="EX241" s="275">
        <f>VLOOKUP(C241,MOVI!C:DT,52,0)</f>
        <v>0</v>
      </c>
      <c r="EY241" s="275">
        <f>VLOOKUP(C241,FPT!B:EW,52,0)</f>
        <v>0</v>
      </c>
      <c r="EZ241" t="str">
        <f t="shared" si="388"/>
        <v/>
      </c>
      <c r="FA241" s="275">
        <f>VLOOKUP(C241,MOVI!C:DT,53,0)</f>
        <v>0</v>
      </c>
      <c r="FB241" s="275">
        <f>VLOOKUP(C241,FPT!B:EZ,53,0)</f>
        <v>0</v>
      </c>
      <c r="FC241" t="str">
        <f t="shared" si="389"/>
        <v/>
      </c>
      <c r="FD241" s="275">
        <f>VLOOKUP(C241,MOVI!C:DT,54,0)</f>
        <v>0</v>
      </c>
      <c r="FE241" s="275">
        <f>VLOOKUP(C241,FPT!B:FC,54,0)</f>
        <v>0</v>
      </c>
      <c r="FF241" t="str">
        <f t="shared" si="390"/>
        <v/>
      </c>
      <c r="FG241" s="275">
        <f>VLOOKUP(C241,MOVI!C:DT,55,0)</f>
        <v>0</v>
      </c>
      <c r="FH241" s="275">
        <f>VLOOKUP(C241,FPT!B:FF,55,0)</f>
        <v>0</v>
      </c>
      <c r="FI241" t="str">
        <f t="shared" si="391"/>
        <v/>
      </c>
      <c r="FJ241" s="275">
        <f>VLOOKUP(C241,MOVI!C:DT,56,0)</f>
        <v>200000</v>
      </c>
      <c r="FK241" s="275">
        <f>VLOOKUP(C241,FPT!B:FI,56,0)</f>
        <v>200000</v>
      </c>
      <c r="FL241" t="str">
        <f t="shared" si="392"/>
        <v/>
      </c>
      <c r="FM241" s="275">
        <f>VLOOKUP(C241,MOVI!C:DT,57,0)</f>
        <v>0</v>
      </c>
      <c r="FN241" s="275">
        <f>VLOOKUP(C241,FPT!B:FL,57,0)</f>
        <v>0</v>
      </c>
      <c r="FO241" t="str">
        <f t="shared" si="393"/>
        <v/>
      </c>
      <c r="FP241" s="275">
        <f>VLOOKUP(C241,MOVI!C:DT,58,0)</f>
        <v>0</v>
      </c>
      <c r="FQ241" s="275">
        <f>VLOOKUP(C241,FPT!B:FO,58,0)</f>
        <v>0</v>
      </c>
      <c r="FR241" t="str">
        <f t="shared" si="394"/>
        <v/>
      </c>
      <c r="FS241" s="275">
        <f>VLOOKUP(C241,MOVI!C:DT,59,0)</f>
        <v>0</v>
      </c>
      <c r="FT241" s="275">
        <f>VLOOKUP(C241,FPT!B:FR,59,0)</f>
        <v>0</v>
      </c>
      <c r="FU241" t="str">
        <f t="shared" si="395"/>
        <v/>
      </c>
      <c r="FV241" s="275">
        <f>VLOOKUP(C241,MOVI!C:DT,60,0)</f>
        <v>0</v>
      </c>
      <c r="FW241" s="275">
        <f>VLOOKUP(C241,FPT!B:FU,60,0)</f>
        <v>0</v>
      </c>
      <c r="FX241" t="str">
        <f t="shared" si="396"/>
        <v/>
      </c>
      <c r="FY241" s="275">
        <f>VLOOKUP(C241,MOVI!C:DT,61,0)</f>
        <v>0</v>
      </c>
      <c r="FZ241" s="275">
        <f>VLOOKUP(C241,FPT!B:FX,61,0)</f>
        <v>0</v>
      </c>
      <c r="GA241" t="str">
        <f t="shared" si="397"/>
        <v/>
      </c>
      <c r="GB241" s="275">
        <f>VLOOKUP(C241,MOVI!C:DT,62,0)</f>
        <v>0</v>
      </c>
      <c r="GC241" s="275">
        <f>VLOOKUP(C241,FPT!B:GA,62,0)</f>
        <v>0</v>
      </c>
      <c r="GD241" t="str">
        <f t="shared" si="398"/>
        <v/>
      </c>
      <c r="GE241" s="275">
        <f>VLOOKUP(C241,MOVI!C:DT,63,0)</f>
        <v>0</v>
      </c>
      <c r="GF241" s="275">
        <f>VLOOKUP(C241,FPT!B:GD,63,0)</f>
        <v>0</v>
      </c>
      <c r="GG241" t="str">
        <f t="shared" si="399"/>
        <v/>
      </c>
      <c r="GH241" s="275">
        <f>VLOOKUP(C241,MOVI!C:DT,64,0)</f>
        <v>0</v>
      </c>
      <c r="GI241" s="275">
        <f>VLOOKUP(C241,FPT!B:GG,64,0)</f>
        <v>0</v>
      </c>
      <c r="GJ241" t="str">
        <f t="shared" si="400"/>
        <v/>
      </c>
      <c r="GK241" s="275">
        <f>VLOOKUP(C241,MOVI!C:DT,65,0)</f>
        <v>0</v>
      </c>
      <c r="GL241" s="275">
        <f>VLOOKUP(C241,FPT!B:GJ,65,0)</f>
        <v>0</v>
      </c>
      <c r="GM241" t="str">
        <f t="shared" si="401"/>
        <v/>
      </c>
      <c r="GN241" s="275">
        <f>VLOOKUP(C241,MOVI!C:DT,66,0)</f>
        <v>0</v>
      </c>
      <c r="GO241" s="275">
        <f>VLOOKUP(C241,FPT!B:GM,66,0)</f>
        <v>0</v>
      </c>
      <c r="GP241" t="str">
        <f t="shared" si="402"/>
        <v/>
      </c>
      <c r="GQ241" s="275">
        <f>VLOOKUP(C241,MOVI!C:DT,67,0)</f>
        <v>0</v>
      </c>
      <c r="GR241" s="275">
        <f>VLOOKUP(C241,FPT!B:GP,67,0)</f>
        <v>0</v>
      </c>
      <c r="GS241" t="str">
        <f t="shared" si="403"/>
        <v/>
      </c>
      <c r="GT241" s="275">
        <f>VLOOKUP(C241,MOVI!C:DT,68,0)</f>
        <v>0</v>
      </c>
      <c r="GU241" s="275">
        <f>VLOOKUP(C241,FPT!B:GS,68,0)</f>
        <v>0</v>
      </c>
      <c r="GV241" t="str">
        <f t="shared" si="404"/>
        <v/>
      </c>
      <c r="GW241" s="275">
        <f>VLOOKUP(C241,MOVI!C:DT,69,0)</f>
        <v>0</v>
      </c>
      <c r="GX241" s="275">
        <f>VLOOKUP(C241,FPT!B:GV,69,0)</f>
        <v>0</v>
      </c>
      <c r="GY241" t="str">
        <f t="shared" si="405"/>
        <v/>
      </c>
      <c r="GZ241" s="275">
        <f>VLOOKUP(C241,MOVI!C:DT,70,0)</f>
        <v>0</v>
      </c>
      <c r="HA241" s="275">
        <f>VLOOKUP(C241,FPT!B:GY,70,0)</f>
        <v>0</v>
      </c>
      <c r="HB241" t="str">
        <f t="shared" si="406"/>
        <v/>
      </c>
      <c r="HC241" s="275">
        <f>VLOOKUP(C241,MOVI!C:DT,71,0)</f>
        <v>30200000</v>
      </c>
      <c r="HD241" s="275">
        <f>ROUND(VLOOKUP(C241,FPT!B:HB,71,0),0)</f>
        <v>30200000</v>
      </c>
      <c r="HE241" t="str">
        <f t="shared" si="407"/>
        <v/>
      </c>
      <c r="HF241" s="275">
        <f>ROUND(VLOOKUP(C241,MOVI!C:DT,72,0),0)</f>
        <v>0</v>
      </c>
      <c r="HG241" s="275">
        <f>ROUND(VLOOKUP(C241,FPT!B:HE,72,0),0)</f>
        <v>0</v>
      </c>
      <c r="HH241" t="str">
        <f t="shared" si="408"/>
        <v/>
      </c>
      <c r="HI241" s="275">
        <f>VLOOKUP(C241,MOVI!C:DT,73,0)</f>
        <v>200000</v>
      </c>
      <c r="HJ241" s="275">
        <f>VLOOKUP(C241,FPT!B:HH,73,0)</f>
        <v>200000</v>
      </c>
      <c r="HK241" t="str">
        <f t="shared" si="409"/>
        <v/>
      </c>
      <c r="HL241" s="275">
        <f>VLOOKUP(C241,MOVI!C:DT,74,0)</f>
        <v>0</v>
      </c>
      <c r="HM241" s="275">
        <f>VLOOKUP(C241,FPT!B:HK,74,0)</f>
        <v>0</v>
      </c>
      <c r="HN241" t="str">
        <f t="shared" si="410"/>
        <v/>
      </c>
      <c r="HO241" s="275">
        <f>VLOOKUP(C241,MOVI!C:DT,75,0)</f>
        <v>11000000</v>
      </c>
      <c r="HP241" s="275">
        <f>VLOOKUP(C241,FPT!B:HN,75,0)</f>
        <v>11000000</v>
      </c>
      <c r="HQ241" t="str">
        <f t="shared" si="411"/>
        <v/>
      </c>
      <c r="HR241" s="275">
        <f>VLOOKUP(C241,MOVI!C:DT,76,0)</f>
        <v>0</v>
      </c>
      <c r="HS241" s="275">
        <f>VLOOKUP(C241,FPT!B:HQ,76,0)</f>
        <v>0</v>
      </c>
      <c r="HT241" t="str">
        <f t="shared" si="412"/>
        <v/>
      </c>
      <c r="HU241" s="275">
        <f>VLOOKUP(C241,MOVI!C:DT,77,0)</f>
        <v>0</v>
      </c>
      <c r="HV241" s="275">
        <f>VLOOKUP(C241,FPT!B:HT,77,0)</f>
        <v>0</v>
      </c>
      <c r="HW241" t="str">
        <f t="shared" si="413"/>
        <v/>
      </c>
      <c r="HX241" s="274">
        <f>VLOOKUP(C241,MOVI!C:CB,78,0)</f>
        <v>2384000</v>
      </c>
      <c r="HY241" s="261">
        <f>VLOOKUP(C241,FPT!$B:$CA,78,0)</f>
        <v>2384000</v>
      </c>
      <c r="HZ241" t="str">
        <f t="shared" si="414"/>
        <v/>
      </c>
      <c r="IA241" s="275">
        <f>VLOOKUP(C241,MOVI!C:CD,79,0)</f>
        <v>300000</v>
      </c>
      <c r="IB241" s="275">
        <f>VLOOKUP(C241,FPT!B:HZ,79,0)</f>
        <v>300000</v>
      </c>
      <c r="IC241" t="str">
        <f t="shared" si="415"/>
        <v/>
      </c>
      <c r="ID241" s="275">
        <f>VLOOKUP(C241,MOVI!C:CD,80,0)</f>
        <v>447000</v>
      </c>
      <c r="IE241" s="275">
        <f>VLOOKUP(C241,FPT!B:IC,80,0)</f>
        <v>447000</v>
      </c>
      <c r="IF241" t="str">
        <f t="shared" si="416"/>
        <v/>
      </c>
      <c r="IG241" s="275">
        <f>VLOOKUP(C241,MOVI!C:DT,81,0)</f>
        <v>0</v>
      </c>
      <c r="IH241" s="275">
        <f>VLOOKUP(C241,FPT!B:IF,81,0)</f>
        <v>0</v>
      </c>
      <c r="II241" t="str">
        <f t="shared" si="417"/>
        <v/>
      </c>
      <c r="IJ241" s="275">
        <f>VLOOKUP(C241,MOVI!C:DT,82,0)</f>
        <v>3131000</v>
      </c>
      <c r="IK241" s="275">
        <f>VLOOKUP(C241,FPT!B:II,82,0)</f>
        <v>3131000</v>
      </c>
      <c r="IL241" t="str">
        <f t="shared" si="418"/>
        <v/>
      </c>
      <c r="IM241" s="275">
        <f>ROUND(VLOOKUP(C241,MOVI!C:DT,83,0),0)</f>
        <v>14331000</v>
      </c>
      <c r="IN241" s="275">
        <f>ROUND(VLOOKUP(C241,FPT!B:IL,83,0),0)</f>
        <v>14331000</v>
      </c>
      <c r="IO241" t="str">
        <f t="shared" si="419"/>
        <v/>
      </c>
      <c r="IP241" s="275">
        <f>VLOOKUP(C241,MOVI!C:DT,84,0)</f>
        <v>15869000</v>
      </c>
      <c r="IQ241" s="275">
        <f>VLOOKUP(C241,FPT!B:IO,84,0)</f>
        <v>15869000</v>
      </c>
      <c r="IR241" t="str">
        <f t="shared" si="420"/>
        <v/>
      </c>
      <c r="IS241" s="275">
        <f>ROUND(VLOOKUP(C241,MOVI!C:DT,85,0),0)</f>
        <v>1630350</v>
      </c>
      <c r="IT241" s="275">
        <f>ROUND(VLOOKUP(C241,FPT!B:IR,85,0),0)</f>
        <v>1630350</v>
      </c>
      <c r="IU241" t="str">
        <f t="shared" si="421"/>
        <v/>
      </c>
      <c r="IV241" s="275">
        <f>VLOOKUP(C241,MOVI!C:DT,86,0)</f>
        <v>0</v>
      </c>
      <c r="IW241" s="275">
        <f>VLOOKUP(C241,FPT!B:IU,86,0)</f>
        <v>0</v>
      </c>
      <c r="IX241" t="str">
        <f t="shared" si="422"/>
        <v/>
      </c>
      <c r="IY241" s="275">
        <f>ROUND(VLOOKUP(C241,MOVI!C:DT,87,0),0)</f>
        <v>1630350</v>
      </c>
      <c r="IZ241" s="275">
        <f>ROUND(VLOOKUP(C241,FPT!B:IX,87,0),0)</f>
        <v>1630350</v>
      </c>
      <c r="JA241" t="str">
        <f t="shared" si="423"/>
        <v/>
      </c>
      <c r="JB241" s="275">
        <f>VLOOKUP(C241,MOVI!C:DT,88,0)</f>
        <v>0</v>
      </c>
      <c r="JC241" s="275">
        <f>VLOOKUP(C241,FPT!B:JA,88,0)</f>
        <v>0</v>
      </c>
      <c r="JD241" t="str">
        <f t="shared" si="424"/>
        <v/>
      </c>
      <c r="JE241" s="275">
        <f>VLOOKUP(C241,MOVI!C:DT,89,0)</f>
        <v>149000</v>
      </c>
      <c r="JF241" s="275">
        <f>VLOOKUP(C241,FPT!B:JD,89,0)</f>
        <v>149000</v>
      </c>
      <c r="JG241" t="str">
        <f t="shared" si="425"/>
        <v/>
      </c>
      <c r="JH241" s="275">
        <f>VLOOKUP(C241,MOVI!C:DT,90,0)</f>
        <v>0</v>
      </c>
      <c r="JI241" s="275">
        <f>VLOOKUP(C241,FPT!B:JG,90,0)</f>
        <v>0</v>
      </c>
      <c r="JJ241" t="str">
        <f t="shared" si="426"/>
        <v/>
      </c>
      <c r="JK241" s="275">
        <f>VLOOKUP(C241,MOVI!C:DT,91,0)</f>
        <v>0</v>
      </c>
      <c r="JL241" s="275">
        <f>VLOOKUP(C241,FPT!B:JJ,91,0)</f>
        <v>0</v>
      </c>
      <c r="JM241" t="str">
        <f t="shared" si="427"/>
        <v/>
      </c>
      <c r="JN241" s="275">
        <f>VLOOKUP(C241,MOVI!C:DT,92,0)</f>
        <v>4258490</v>
      </c>
      <c r="JO241" s="275">
        <f>VLOOKUP(C241,FPT!B:JM,92,0)</f>
        <v>4258490</v>
      </c>
      <c r="JP241" t="str">
        <f t="shared" si="428"/>
        <v/>
      </c>
      <c r="JQ241" s="275">
        <f>VLOOKUP(C241,MOVI!C:DT,93,0)</f>
        <v>0</v>
      </c>
      <c r="JR241" s="275">
        <f>VLOOKUP(C241,FPT!B:JP,93,0)</f>
        <v>0</v>
      </c>
      <c r="JS241" t="str">
        <f t="shared" si="429"/>
        <v/>
      </c>
      <c r="JT241" s="275">
        <f>VLOOKUP(C241,MOVI!C:DT,94,0)</f>
        <v>4407490</v>
      </c>
      <c r="JU241" s="275">
        <f>VLOOKUP(C241,FPT!B:JS,94,0)</f>
        <v>4407490</v>
      </c>
      <c r="JV241" t="str">
        <f t="shared" si="430"/>
        <v/>
      </c>
      <c r="JW241" s="275">
        <f>VLOOKUP(C241,MOVI!C:DT,95,0)</f>
        <v>21031160</v>
      </c>
      <c r="JX241" s="275">
        <f>VLOOKUP(C241,FPT!B:JV,95,0)</f>
        <v>21031160</v>
      </c>
      <c r="JY241" t="str">
        <f t="shared" si="431"/>
        <v/>
      </c>
      <c r="JZ241" s="275">
        <f>VLOOKUP(C241,MOVI!C:DT,96,0)</f>
        <v>0</v>
      </c>
      <c r="KA241" s="275">
        <f>VLOOKUP(C241,FPT!B:JY,96,0)</f>
        <v>0</v>
      </c>
      <c r="KB241" t="str">
        <f t="shared" si="432"/>
        <v/>
      </c>
      <c r="KC241" s="275">
        <f>VLOOKUP(C241,MOVI!C:DT,97,0)</f>
        <v>21031160</v>
      </c>
      <c r="KD241" s="275">
        <f>VLOOKUP(C241,FPT!B:KB,97,0)</f>
        <v>21031160</v>
      </c>
      <c r="KE241" t="str">
        <f t="shared" si="433"/>
        <v/>
      </c>
      <c r="KF241" s="275">
        <f>VLOOKUP(C241,MOVI!C:DT,98,0)</f>
        <v>5066000</v>
      </c>
      <c r="KG241" s="275">
        <f>VLOOKUP(C241,FPT!B:KE,98,0)</f>
        <v>5066000</v>
      </c>
      <c r="KH241" t="str">
        <f t="shared" si="434"/>
        <v/>
      </c>
      <c r="KI241" s="275">
        <f>VLOOKUP(C241,MOVI!C:DT,99,0)</f>
        <v>0</v>
      </c>
      <c r="KJ241" s="275">
        <f>VLOOKUP(C241,FPT!B:KH,99,0)</f>
        <v>0</v>
      </c>
      <c r="KK241" t="str">
        <f t="shared" si="435"/>
        <v/>
      </c>
      <c r="KL241" s="275">
        <f>VLOOKUP(C241,MOVI!C:DT,100,0)</f>
        <v>894000</v>
      </c>
      <c r="KM241" s="275">
        <f>VLOOKUP(C241,FPT!B:KK,100,0)</f>
        <v>894000</v>
      </c>
      <c r="KN241" t="str">
        <f t="shared" si="436"/>
        <v/>
      </c>
      <c r="KO241" s="275">
        <f>VLOOKUP(C241,MOVI!C:DT,101,0)</f>
        <v>0</v>
      </c>
      <c r="KP241" s="275">
        <f>VLOOKUP(C241,FPT!B:KN,101,0)</f>
        <v>0</v>
      </c>
      <c r="KQ241" t="str">
        <f t="shared" si="437"/>
        <v/>
      </c>
      <c r="KR241" s="275">
        <f>VLOOKUP(C241,MOVI!C:DT,102,0)</f>
        <v>0</v>
      </c>
      <c r="KS241" s="275">
        <f>VLOOKUP(C241,FPT!B:KQ,102,0)</f>
        <v>0</v>
      </c>
      <c r="KT241" t="str">
        <f t="shared" si="438"/>
        <v/>
      </c>
      <c r="KU241" s="275">
        <f>VLOOKUP(C241,MOVI!C:DT,103,0)</f>
        <v>5960000</v>
      </c>
      <c r="KV241" s="275">
        <f>VLOOKUP(C241,FPT!B:KT,103,0)</f>
        <v>5960000</v>
      </c>
      <c r="KW241" t="str">
        <f t="shared" si="439"/>
        <v/>
      </c>
      <c r="KX241" s="275">
        <f>VLOOKUP(C241,MOVI!C:DT,104,0)</f>
        <v>9091000</v>
      </c>
      <c r="KY241" s="275">
        <f>VLOOKUP(C241,FPT!B:KW,104,0)</f>
        <v>9091000</v>
      </c>
      <c r="KZ241" t="str">
        <f t="shared" si="440"/>
        <v/>
      </c>
      <c r="LA241" s="275">
        <f>VLOOKUP(C241,MOVI!C:DT,105,0)</f>
        <v>596000</v>
      </c>
      <c r="LB241" s="275">
        <f>VLOOKUP(C241,FPT!B:KZ,105,0)</f>
        <v>596000</v>
      </c>
      <c r="LC241" t="str">
        <f t="shared" si="441"/>
        <v/>
      </c>
      <c r="LD241" s="275">
        <f>VLOOKUP(C241,MOVI!C:DT,106,0)</f>
        <v>36756000</v>
      </c>
      <c r="LE241" s="275">
        <f>VLOOKUP(C241,FPT!B:LC,106,0)</f>
        <v>36756000</v>
      </c>
      <c r="LF241" t="str">
        <f t="shared" si="442"/>
        <v/>
      </c>
      <c r="LG241" s="273">
        <f>VLOOKUP(C241,MOVI!C:DT,107,0)</f>
        <v>0</v>
      </c>
      <c r="LH241" s="273">
        <f>VLOOKUP(C241,FPT!B:LF,107,0)</f>
        <v>0</v>
      </c>
      <c r="LI241" t="str">
        <f t="shared" si="443"/>
        <v/>
      </c>
      <c r="LJ241" t="str">
        <f>VLOOKUP(C241,MOVI!C:DV,108,0)</f>
        <v>MoviSouthSales</v>
      </c>
      <c r="LK241" s="252" t="str">
        <f>VLOOKUP(C241,FPT!B:LI,108,0)</f>
        <v>MoviSouthSales</v>
      </c>
      <c r="LL241" t="str">
        <f t="shared" si="444"/>
        <v/>
      </c>
      <c r="LM241" s="275">
        <f>ROUND(VLOOKUP(C241,MOVI!C:DV,109,0),0)</f>
        <v>2500000</v>
      </c>
      <c r="LN241" s="275">
        <f>ROUND(VLOOKUP(C241,FPT!B:LL,109,0),0)</f>
        <v>2500000</v>
      </c>
      <c r="LO241" t="str">
        <f t="shared" si="445"/>
        <v/>
      </c>
      <c r="LP241" t="str">
        <f>VLOOKUP(C241,MOVI!C:DV,110,0)</f>
        <v>HCM</v>
      </c>
      <c r="LQ241" s="247" t="str">
        <f>VLOOKUP(C241,FPT!B:LO,110,0)</f>
        <v>HCM</v>
      </c>
      <c r="LR241" t="str">
        <f t="shared" si="446"/>
        <v/>
      </c>
      <c r="LS241">
        <f>MOVI!DI236</f>
        <v>22</v>
      </c>
      <c r="LV241">
        <f>MOVI!DJ236</f>
        <v>0</v>
      </c>
      <c r="LW241">
        <f>MOVI!DK236</f>
        <v>0</v>
      </c>
      <c r="LX241" t="str">
        <f>MOVI!DL236</f>
        <v>x</v>
      </c>
      <c r="LY241">
        <f>MOVI!DM236</f>
        <v>0</v>
      </c>
      <c r="LZ241">
        <f>MOVI!DN236</f>
        <v>149000</v>
      </c>
      <c r="MA241">
        <f>MOVI!DO236</f>
        <v>0</v>
      </c>
      <c r="MB241" t="str">
        <f>MOVI!DP236</f>
        <v>HCM</v>
      </c>
      <c r="MC241">
        <f>MOVI!DQ236</f>
        <v>0</v>
      </c>
      <c r="MD241">
        <f>MOVI!DR236</f>
        <v>0</v>
      </c>
      <c r="ME241" t="str">
        <f>VLOOKUP(C241,MOVI!C:DV,121,0)</f>
        <v>Group 2</v>
      </c>
      <c r="MF241" s="252" t="str">
        <f>VLOOKUP(C241,FPT!B:MD,111,0)</f>
        <v>Group 2</v>
      </c>
      <c r="MG241" t="str">
        <f t="shared" si="450"/>
        <v/>
      </c>
      <c r="MH241" t="str">
        <f>VLOOKUP(C241,MOVI!C:DT,122,0)</f>
        <v>MoviSouthGroup 2</v>
      </c>
      <c r="MI241" s="252" t="str">
        <f>VLOOKUP(C241,FPT!B:DS,112,0)</f>
        <v>MoviSouthGroup 2</v>
      </c>
      <c r="MJ241" t="str">
        <f t="shared" si="447"/>
        <v/>
      </c>
    </row>
    <row r="242" spans="1:348" x14ac:dyDescent="0.25">
      <c r="A242">
        <v>234</v>
      </c>
      <c r="B242" s="48" t="s">
        <v>546</v>
      </c>
      <c r="C242" s="271" t="s">
        <v>1205</v>
      </c>
      <c r="D242" t="str">
        <f>VLOOKUP(C242,MOVI!C:D,2,0)</f>
        <v>Trịnh Minh Phú</v>
      </c>
      <c r="E242" t="str">
        <f>VLOOKUP(C242,FPT!B:C,2,0)</f>
        <v>Trịnh Minh Phú</v>
      </c>
      <c r="F242" t="str">
        <f t="shared" si="340"/>
        <v/>
      </c>
      <c r="G242" t="str">
        <f>VLOOKUP(C242,MOVI!C:E,3,0)</f>
        <v>Sales</v>
      </c>
      <c r="H242" t="str">
        <f>VLOOKUP(C242,FPT!B:F,3,0)</f>
        <v>Sales</v>
      </c>
      <c r="I242" t="str">
        <f t="shared" si="341"/>
        <v/>
      </c>
      <c r="J242" t="str">
        <f>VLOOKUP(C242,MOVI!C:H,4,0)</f>
        <v>Field Sales</v>
      </c>
      <c r="K242" t="str">
        <f>VLOOKUP(C242,FPT!B:I,4,0)</f>
        <v>Field Sales</v>
      </c>
      <c r="L242" t="str">
        <f t="shared" si="342"/>
        <v/>
      </c>
      <c r="M242" t="str">
        <f>VLOOKUP(C242,MOVI!C:DT,5,0)</f>
        <v>Assistant Manager</v>
      </c>
      <c r="N242" t="str">
        <f>VLOOKUP(C242,FPT!B:L,5,0)</f>
        <v>Assistant Manager</v>
      </c>
      <c r="O242" t="str">
        <f t="shared" si="343"/>
        <v/>
      </c>
      <c r="P242" t="str">
        <f>VLOOKUP(C242,MOVI!C:DT,6,0)</f>
        <v>Area Sales Manager</v>
      </c>
      <c r="Q242" t="str">
        <f>VLOOKUP(C242,FPT!B:O,6,0)</f>
        <v>Area Sales Manager</v>
      </c>
      <c r="R242" t="str">
        <f t="shared" si="344"/>
        <v/>
      </c>
      <c r="S242" t="str">
        <f>VLOOKUP(C242,MOVI!C:DT,7,0)</f>
        <v>South</v>
      </c>
      <c r="T242" t="str">
        <f>VLOOKUP(C242,FPT!B:R,7,0)</f>
        <v>South</v>
      </c>
      <c r="U242" t="str">
        <f t="shared" si="345"/>
        <v/>
      </c>
      <c r="V242" t="str">
        <f>VLOOKUP(C242,MOVI!C:DT,8,0)</f>
        <v>Movi</v>
      </c>
      <c r="W242" t="str">
        <f>VLOOKUP(C242,FPT!B:U,8,0)</f>
        <v>Movi</v>
      </c>
      <c r="X242" t="str">
        <f t="shared" si="346"/>
        <v/>
      </c>
      <c r="Y242" t="str">
        <f>VLOOKUP(C242,MOVI!C:DT,9,0)</f>
        <v>Full-time</v>
      </c>
      <c r="Z242" t="str">
        <f>VLOOKUP(C242,FPT!B:X,9,0)</f>
        <v>Full-time</v>
      </c>
      <c r="AA242" t="str">
        <f t="shared" si="347"/>
        <v/>
      </c>
      <c r="AB242" t="str">
        <f>VLOOKUP(C242,MOVI!C:DT,10,0)</f>
        <v>Permanent</v>
      </c>
      <c r="AC242" t="str">
        <f>VLOOKUP(C242,FPT!B:AA,10,0)</f>
        <v>Permanent</v>
      </c>
      <c r="AD242" t="str">
        <f t="shared" si="348"/>
        <v/>
      </c>
      <c r="AE242" s="247">
        <f>VLOOKUP(C242,MOVI!C:DT,11,0)</f>
        <v>42161</v>
      </c>
      <c r="AF242" s="247">
        <f>VLOOKUP(C242,FPT!B:AD,11,0)</f>
        <v>42161</v>
      </c>
      <c r="AG242" t="str">
        <f t="shared" si="349"/>
        <v/>
      </c>
      <c r="AH242" s="260" t="str">
        <f>VLOOKUP(C242,MOVI!C:DT,12,0)</f>
        <v/>
      </c>
      <c r="AI242" s="260"/>
      <c r="AJ242" t="str">
        <f t="shared" si="449"/>
        <v/>
      </c>
      <c r="AK242">
        <f>VLOOKUP(C242,MOVI!C:DT,13,0)</f>
        <v>0</v>
      </c>
      <c r="AL242" s="247">
        <f>VLOOKUP(C242,FPT!B:AJ,13,0)</f>
        <v>0</v>
      </c>
      <c r="AM242" t="str">
        <f t="shared" si="448"/>
        <v/>
      </c>
      <c r="AN242" s="247">
        <f>VLOOKUP(C242,MOVI!C:DT,14,0)</f>
        <v>0</v>
      </c>
      <c r="AO242" s="247">
        <f>VLOOKUP(C242,FPT!B:AM,14,0)</f>
        <v>0</v>
      </c>
      <c r="AP242" t="str">
        <f t="shared" si="350"/>
        <v/>
      </c>
      <c r="AQ242" t="str">
        <f>VLOOKUP(C242,MOVI!C:DT,15,0)</f>
        <v>LC</v>
      </c>
      <c r="AR242" s="247" t="str">
        <f>VLOOKUP(C242,FPT!B:AP,15,0)</f>
        <v>LC</v>
      </c>
      <c r="AS242" t="str">
        <f t="shared" si="351"/>
        <v/>
      </c>
      <c r="AT242" s="282" t="str">
        <f>VLOOKUP(C242,MOVI!C:DT,16,0)</f>
        <v>LTTP</v>
      </c>
      <c r="AU242" s="247" t="str">
        <f>VLOOKUP(C242,FPT!B:AS,16,0)</f>
        <v>LTTP</v>
      </c>
      <c r="AV242" t="str">
        <f t="shared" si="352"/>
        <v/>
      </c>
      <c r="AW242" t="str">
        <f>VLOOKUP(C242,MOVI!C:DT,17,0)</f>
        <v>L</v>
      </c>
      <c r="AX242" s="247" t="str">
        <f>VLOOKUP(C242,FPT!B:AV,17,0)</f>
        <v>L</v>
      </c>
      <c r="AY242" t="str">
        <f t="shared" si="353"/>
        <v/>
      </c>
      <c r="AZ242">
        <f>VLOOKUP(C242,MOVI!C:DT,18,0)</f>
        <v>0</v>
      </c>
      <c r="BA242" s="247">
        <f>VLOOKUP(C242,FPT!B:AY,18,0)</f>
        <v>0</v>
      </c>
      <c r="BB242" t="str">
        <f t="shared" si="354"/>
        <v/>
      </c>
      <c r="BC242" s="275">
        <f>VLOOKUP(C242,MOVI!C:DT,19,0)</f>
        <v>30000000</v>
      </c>
      <c r="BD242" s="275">
        <f>VLOOKUP(C242,FPT!B:BB,19,0)</f>
        <v>30000000</v>
      </c>
      <c r="BE242" t="str">
        <f t="shared" si="355"/>
        <v/>
      </c>
      <c r="BF242">
        <f>VLOOKUP(C242,MOVI!C:DT,20,0)</f>
        <v>0</v>
      </c>
      <c r="BG242" s="252">
        <f>VLOOKUP(C242,FPT!B:BE,20,0)</f>
        <v>0</v>
      </c>
      <c r="BH242" t="str">
        <f t="shared" si="356"/>
        <v/>
      </c>
      <c r="BI242" s="275">
        <f>VLOOKUP(C242,MOVI!C:DT,21,0)</f>
        <v>30000000</v>
      </c>
      <c r="BJ242" s="275">
        <f>VLOOKUP(C242,FPT!B:BH,21,0)</f>
        <v>30000000</v>
      </c>
      <c r="BK242" t="str">
        <f t="shared" si="357"/>
        <v/>
      </c>
      <c r="BL242" s="275">
        <f>VLOOKUP(C242,MOVI!C:DT,22,0)</f>
        <v>0</v>
      </c>
      <c r="BM242" s="275">
        <f>VLOOKUP(C242,FPT!B:BK,22,0)</f>
        <v>0</v>
      </c>
      <c r="BN242" t="str">
        <f t="shared" si="358"/>
        <v/>
      </c>
      <c r="BO242" s="275">
        <f>VLOOKUP(C242,MOVI!C:DT,23,0)</f>
        <v>0</v>
      </c>
      <c r="BP242" s="275">
        <f>VLOOKUP(C242,FPT!B:BN,23,0)</f>
        <v>0</v>
      </c>
      <c r="BQ242" t="str">
        <f t="shared" si="359"/>
        <v/>
      </c>
      <c r="BR242" s="275">
        <f>VLOOKUP(C242,MOVI!C:DT,24,0)</f>
        <v>0</v>
      </c>
      <c r="BS242" s="275">
        <f>VLOOKUP(C242,FPT!B:BQ,24,0)</f>
        <v>0</v>
      </c>
      <c r="BT242" t="str">
        <f t="shared" si="360"/>
        <v/>
      </c>
      <c r="BU242" s="275">
        <f>VLOOKUP(C242,MOVI!C:DT,25,0)</f>
        <v>200000</v>
      </c>
      <c r="BV242" s="275">
        <f>VLOOKUP(C242,FPT!B:BT,25,0)</f>
        <v>200000</v>
      </c>
      <c r="BW242" t="str">
        <f t="shared" si="361"/>
        <v/>
      </c>
      <c r="BX242" s="275">
        <f>VLOOKUP(C242,MOVI!C:DT,26,0)</f>
        <v>0</v>
      </c>
      <c r="BY242" s="275">
        <f>VLOOKUP(C242,FPT!B:BW,26,0)</f>
        <v>0</v>
      </c>
      <c r="BZ242" t="str">
        <f t="shared" si="362"/>
        <v/>
      </c>
      <c r="CA242" s="275">
        <f>VLOOKUP(C242,MOVI!C:DT,27,0)</f>
        <v>0</v>
      </c>
      <c r="CB242" s="275">
        <f>VLOOKUP(C242,FPT!B:BZ,27,0)</f>
        <v>0</v>
      </c>
      <c r="CC242" t="str">
        <f t="shared" si="363"/>
        <v/>
      </c>
      <c r="CD242" s="275">
        <f>VLOOKUP(C242,MOVI!C:DT,28,0)</f>
        <v>200000</v>
      </c>
      <c r="CE242" s="275">
        <f>VLOOKUP(C242,FPT!B:CC,28,0)</f>
        <v>200000</v>
      </c>
      <c r="CF242" t="str">
        <f t="shared" si="364"/>
        <v/>
      </c>
      <c r="CG242" t="str">
        <f>VLOOKUP(C242,MOVI!C:DT,29,0)</f>
        <v>CN</v>
      </c>
      <c r="CH242" s="252" t="str">
        <f>VLOOKUP(C242,FPT!B:CF,29,0)</f>
        <v>CN</v>
      </c>
      <c r="CI242" t="str">
        <f t="shared" si="365"/>
        <v/>
      </c>
      <c r="CJ242">
        <f>VLOOKUP(C242,MOVI!C:DT,30,0)</f>
        <v>26</v>
      </c>
      <c r="CK242" s="252">
        <f>VLOOKUP(C242,FPT!B:CI,30,0)</f>
        <v>26</v>
      </c>
      <c r="CL242" t="str">
        <f t="shared" si="366"/>
        <v/>
      </c>
      <c r="CM242">
        <f>VLOOKUP(C242,MOVI!C:DT,31,0)</f>
        <v>26</v>
      </c>
      <c r="CN242" s="252">
        <f>VLOOKUP(C242,FPT!B:CL,31,0)</f>
        <v>26</v>
      </c>
      <c r="CO242" t="str">
        <f t="shared" si="367"/>
        <v/>
      </c>
      <c r="CP242" s="275">
        <f>VLOOKUP(C242,MOVI!C:DT,32,0)</f>
        <v>0</v>
      </c>
      <c r="CQ242" s="275">
        <f>VLOOKUP(C242,FPT!B:CO,32,0)</f>
        <v>0</v>
      </c>
      <c r="CR242" t="str">
        <f t="shared" si="368"/>
        <v/>
      </c>
      <c r="CS242" s="275">
        <f>VLOOKUP(C242,MOVI!C:DT,33,0)</f>
        <v>0</v>
      </c>
      <c r="CT242" s="275">
        <f>VLOOKUP(C242,FPT!B:CR,33,0)</f>
        <v>0</v>
      </c>
      <c r="CU242" t="str">
        <f t="shared" si="369"/>
        <v/>
      </c>
      <c r="CV242" s="275">
        <f>VLOOKUP(C242,MOVI!C:DT,34,0)</f>
        <v>0</v>
      </c>
      <c r="CW242" s="275">
        <f>VLOOKUP(C242,FPT!B:CU,34,0)</f>
        <v>0</v>
      </c>
      <c r="CX242" t="str">
        <f t="shared" si="370"/>
        <v/>
      </c>
      <c r="CY242" s="275">
        <f>VLOOKUP(C242,MOVI!C:DT,35,0)</f>
        <v>26</v>
      </c>
      <c r="CZ242" s="275">
        <f>VLOOKUP(C242,FPT!B:CX,35,0)</f>
        <v>26</v>
      </c>
      <c r="DA242" t="str">
        <f t="shared" si="371"/>
        <v/>
      </c>
      <c r="DB242" s="275">
        <f>VLOOKUP(C242,MOVI!C:DT,36,0)</f>
        <v>0</v>
      </c>
      <c r="DC242" s="275">
        <f>VLOOKUP(C242,FPT!B:DA,36,0)</f>
        <v>0</v>
      </c>
      <c r="DD242" t="str">
        <f t="shared" si="372"/>
        <v/>
      </c>
      <c r="DE242" s="275">
        <f>VLOOKUP(C242,MOVI!C:DT,37,0)</f>
        <v>0</v>
      </c>
      <c r="DF242" s="275">
        <f>VLOOKUP(C242,FPT!B:DD,37,0)</f>
        <v>0</v>
      </c>
      <c r="DG242" t="str">
        <f t="shared" si="373"/>
        <v/>
      </c>
      <c r="DH242" s="275">
        <f>VLOOKUP(C242,MOVI!C:DT,38,0)</f>
        <v>0</v>
      </c>
      <c r="DI242" s="275">
        <f>VLOOKUP(C242,FPT!B:DG,38,0)</f>
        <v>0</v>
      </c>
      <c r="DJ242" t="str">
        <f t="shared" si="374"/>
        <v/>
      </c>
      <c r="DK242" s="275">
        <f>VLOOKUP(C242,MOVI!C:DT,39,0)</f>
        <v>0</v>
      </c>
      <c r="DL242" s="275">
        <f>VLOOKUP(C242,FPT!B:DJ,39,0)</f>
        <v>0</v>
      </c>
      <c r="DM242" t="str">
        <f t="shared" si="375"/>
        <v/>
      </c>
      <c r="DN242" s="275">
        <f>VLOOKUP(C242,MOVI!C:DT,40,0)</f>
        <v>0</v>
      </c>
      <c r="DO242" s="275">
        <f>VLOOKUP(C242,FPT!B:DM,40,0)</f>
        <v>0</v>
      </c>
      <c r="DP242" t="str">
        <f t="shared" si="376"/>
        <v/>
      </c>
      <c r="DQ242" s="275">
        <f>VLOOKUP(C242,MOVI!C:DT,41,0)</f>
        <v>0</v>
      </c>
      <c r="DR242" s="275">
        <f>VLOOKUP(C242,FPT!B:DP,41,0)</f>
        <v>0</v>
      </c>
      <c r="DS242" t="str">
        <f t="shared" si="377"/>
        <v/>
      </c>
      <c r="DT242" s="275">
        <f>VLOOKUP(C242,MOVI!C:DT,42,0)</f>
        <v>30000000</v>
      </c>
      <c r="DU242" s="275">
        <f>ROUND(VLOOKUP(C242,FPT!B:DS,42,0),0)</f>
        <v>30000000</v>
      </c>
      <c r="DV242" t="str">
        <f t="shared" si="378"/>
        <v/>
      </c>
      <c r="DW242" s="275">
        <f>VLOOKUP(C242,MOVI!C:DT,43,0)</f>
        <v>0</v>
      </c>
      <c r="DX242" s="275">
        <f>VLOOKUP(C242,FPT!B:DV,43,0)</f>
        <v>0</v>
      </c>
      <c r="DY242" t="str">
        <f t="shared" si="379"/>
        <v/>
      </c>
      <c r="DZ242" s="275">
        <f>VLOOKUP(C242,MOVI!C:DT,44,0)</f>
        <v>0</v>
      </c>
      <c r="EA242" s="275">
        <f>VLOOKUP(C242,FPT!B:DY,44,0)</f>
        <v>0</v>
      </c>
      <c r="EB242" t="str">
        <f t="shared" si="380"/>
        <v/>
      </c>
      <c r="EC242" s="275">
        <f>VLOOKUP(C242,MOVI!C:DT,45,0)</f>
        <v>30000000</v>
      </c>
      <c r="ED242" s="275">
        <f>ROUND(VLOOKUP(C242,FPT!B:EB,45,0),0)</f>
        <v>30000000</v>
      </c>
      <c r="EE242" t="str">
        <f t="shared" si="381"/>
        <v/>
      </c>
      <c r="EF242" s="275">
        <f>VLOOKUP(C242,MOVI!C:DT,46,0)</f>
        <v>0</v>
      </c>
      <c r="EG242" s="275">
        <f>VLOOKUP(C242,FPT!B:EE,46,0)</f>
        <v>0</v>
      </c>
      <c r="EH242" t="str">
        <f t="shared" si="382"/>
        <v/>
      </c>
      <c r="EI242" s="275">
        <f>VLOOKUP(C242,MOVI!C:DT,47,0)</f>
        <v>0</v>
      </c>
      <c r="EJ242" s="275">
        <f>VLOOKUP(C242,FPT!B:EH,47,0)</f>
        <v>0</v>
      </c>
      <c r="EK242" t="str">
        <f t="shared" si="383"/>
        <v/>
      </c>
      <c r="EL242" s="275">
        <f>VLOOKUP(C242,MOVI!C:DT,48,0)</f>
        <v>0</v>
      </c>
      <c r="EM242" s="275">
        <f>VLOOKUP(C242,FPT!B:EK,48,0)</f>
        <v>0</v>
      </c>
      <c r="EN242" t="str">
        <f t="shared" si="384"/>
        <v/>
      </c>
      <c r="EO242" s="275">
        <f>VLOOKUP(C242,MOVI!C:DT,49,0)</f>
        <v>200000</v>
      </c>
      <c r="EP242" s="275">
        <f>VLOOKUP(C242,FPT!B:EN,49,0)</f>
        <v>200000</v>
      </c>
      <c r="EQ242" t="str">
        <f t="shared" si="385"/>
        <v/>
      </c>
      <c r="ER242" s="275">
        <f>VLOOKUP(C242,MOVI!C:DT,50,0)</f>
        <v>0</v>
      </c>
      <c r="ES242" s="275">
        <f>VLOOKUP(C242,FPT!B:EQ,50,0)</f>
        <v>0</v>
      </c>
      <c r="ET242" t="str">
        <f t="shared" si="386"/>
        <v/>
      </c>
      <c r="EU242" s="275">
        <f>VLOOKUP(C242,MOVI!C:DT,51,0)</f>
        <v>0</v>
      </c>
      <c r="EV242" s="275">
        <f>VLOOKUP(C242,FPT!B:ET,51,0)</f>
        <v>0</v>
      </c>
      <c r="EW242" t="str">
        <f t="shared" si="387"/>
        <v/>
      </c>
      <c r="EX242" s="275">
        <f>VLOOKUP(C242,MOVI!C:DT,52,0)</f>
        <v>0</v>
      </c>
      <c r="EY242" s="275">
        <f>VLOOKUP(C242,FPT!B:EW,52,0)</f>
        <v>0</v>
      </c>
      <c r="EZ242" t="str">
        <f t="shared" si="388"/>
        <v/>
      </c>
      <c r="FA242" s="275">
        <f>VLOOKUP(C242,MOVI!C:DT,53,0)</f>
        <v>0</v>
      </c>
      <c r="FB242" s="275">
        <f>VLOOKUP(C242,FPT!B:EZ,53,0)</f>
        <v>0</v>
      </c>
      <c r="FC242" t="str">
        <f t="shared" si="389"/>
        <v/>
      </c>
      <c r="FD242" s="275">
        <f>VLOOKUP(C242,MOVI!C:DT,54,0)</f>
        <v>0</v>
      </c>
      <c r="FE242" s="275">
        <f>VLOOKUP(C242,FPT!B:FC,54,0)</f>
        <v>0</v>
      </c>
      <c r="FF242" t="str">
        <f t="shared" si="390"/>
        <v/>
      </c>
      <c r="FG242" s="275">
        <f>VLOOKUP(C242,MOVI!C:DT,55,0)</f>
        <v>0</v>
      </c>
      <c r="FH242" s="275">
        <f>VLOOKUP(C242,FPT!B:FF,55,0)</f>
        <v>0</v>
      </c>
      <c r="FI242" t="str">
        <f t="shared" si="391"/>
        <v/>
      </c>
      <c r="FJ242" s="275">
        <f>VLOOKUP(C242,MOVI!C:DT,56,0)</f>
        <v>200000</v>
      </c>
      <c r="FK242" s="275">
        <f>VLOOKUP(C242,FPT!B:FI,56,0)</f>
        <v>200000</v>
      </c>
      <c r="FL242" t="str">
        <f t="shared" si="392"/>
        <v/>
      </c>
      <c r="FM242" s="275">
        <f>VLOOKUP(C242,MOVI!C:DT,57,0)</f>
        <v>0</v>
      </c>
      <c r="FN242" s="275">
        <f>VLOOKUP(C242,FPT!B:FL,57,0)</f>
        <v>0</v>
      </c>
      <c r="FO242" t="str">
        <f t="shared" si="393"/>
        <v/>
      </c>
      <c r="FP242" s="275">
        <f>VLOOKUP(C242,MOVI!C:DT,58,0)</f>
        <v>0</v>
      </c>
      <c r="FQ242" s="275">
        <f>VLOOKUP(C242,FPT!B:FO,58,0)</f>
        <v>0</v>
      </c>
      <c r="FR242" t="str">
        <f t="shared" si="394"/>
        <v/>
      </c>
      <c r="FS242" s="275">
        <f>VLOOKUP(C242,MOVI!C:DT,59,0)</f>
        <v>0</v>
      </c>
      <c r="FT242" s="275">
        <f>VLOOKUP(C242,FPT!B:FR,59,0)</f>
        <v>0</v>
      </c>
      <c r="FU242" t="str">
        <f t="shared" si="395"/>
        <v/>
      </c>
      <c r="FV242" s="275">
        <f>VLOOKUP(C242,MOVI!C:DT,60,0)</f>
        <v>0</v>
      </c>
      <c r="FW242" s="275">
        <f>VLOOKUP(C242,FPT!B:FU,60,0)</f>
        <v>0</v>
      </c>
      <c r="FX242" t="str">
        <f t="shared" si="396"/>
        <v/>
      </c>
      <c r="FY242" s="275">
        <f>VLOOKUP(C242,MOVI!C:DT,61,0)</f>
        <v>0</v>
      </c>
      <c r="FZ242" s="275">
        <f>VLOOKUP(C242,FPT!B:FX,61,0)</f>
        <v>0</v>
      </c>
      <c r="GA242" t="str">
        <f t="shared" si="397"/>
        <v/>
      </c>
      <c r="GB242" s="275">
        <f>VLOOKUP(C242,MOVI!C:DT,62,0)</f>
        <v>0</v>
      </c>
      <c r="GC242" s="275">
        <f>VLOOKUP(C242,FPT!B:GA,62,0)</f>
        <v>0</v>
      </c>
      <c r="GD242" t="str">
        <f t="shared" si="398"/>
        <v/>
      </c>
      <c r="GE242" s="275">
        <f>VLOOKUP(C242,MOVI!C:DT,63,0)</f>
        <v>0</v>
      </c>
      <c r="GF242" s="275">
        <f>VLOOKUP(C242,FPT!B:GD,63,0)</f>
        <v>0</v>
      </c>
      <c r="GG242" t="str">
        <f t="shared" si="399"/>
        <v/>
      </c>
      <c r="GH242" s="275">
        <f>VLOOKUP(C242,MOVI!C:DT,64,0)</f>
        <v>0</v>
      </c>
      <c r="GI242" s="275">
        <f>VLOOKUP(C242,FPT!B:GG,64,0)</f>
        <v>0</v>
      </c>
      <c r="GJ242" t="str">
        <f t="shared" si="400"/>
        <v/>
      </c>
      <c r="GK242" s="275">
        <f>VLOOKUP(C242,MOVI!C:DT,65,0)</f>
        <v>0</v>
      </c>
      <c r="GL242" s="275">
        <f>VLOOKUP(C242,FPT!B:GJ,65,0)</f>
        <v>0</v>
      </c>
      <c r="GM242" t="str">
        <f t="shared" si="401"/>
        <v/>
      </c>
      <c r="GN242" s="275">
        <f>VLOOKUP(C242,MOVI!C:DT,66,0)</f>
        <v>0</v>
      </c>
      <c r="GO242" s="275">
        <f>VLOOKUP(C242,FPT!B:GM,66,0)</f>
        <v>0</v>
      </c>
      <c r="GP242" t="str">
        <f t="shared" si="402"/>
        <v/>
      </c>
      <c r="GQ242" s="275">
        <f>VLOOKUP(C242,MOVI!C:DT,67,0)</f>
        <v>0</v>
      </c>
      <c r="GR242" s="275">
        <f>VLOOKUP(C242,FPT!B:GP,67,0)</f>
        <v>0</v>
      </c>
      <c r="GS242" t="str">
        <f t="shared" si="403"/>
        <v/>
      </c>
      <c r="GT242" s="275">
        <f>VLOOKUP(C242,MOVI!C:DT,68,0)</f>
        <v>0</v>
      </c>
      <c r="GU242" s="275">
        <f>VLOOKUP(C242,FPT!B:GS,68,0)</f>
        <v>0</v>
      </c>
      <c r="GV242" t="str">
        <f t="shared" si="404"/>
        <v/>
      </c>
      <c r="GW242" s="275">
        <f>VLOOKUP(C242,MOVI!C:DT,69,0)</f>
        <v>0</v>
      </c>
      <c r="GX242" s="275">
        <f>VLOOKUP(C242,FPT!B:GV,69,0)</f>
        <v>0</v>
      </c>
      <c r="GY242" t="str">
        <f t="shared" si="405"/>
        <v/>
      </c>
      <c r="GZ242" s="275">
        <f>VLOOKUP(C242,MOVI!C:DT,70,0)</f>
        <v>0</v>
      </c>
      <c r="HA242" s="275">
        <f>VLOOKUP(C242,FPT!B:GY,70,0)</f>
        <v>0</v>
      </c>
      <c r="HB242" t="str">
        <f t="shared" si="406"/>
        <v/>
      </c>
      <c r="HC242" s="275">
        <f>VLOOKUP(C242,MOVI!C:DT,71,0)</f>
        <v>30200000</v>
      </c>
      <c r="HD242" s="275">
        <f>ROUND(VLOOKUP(C242,FPT!B:HB,71,0),0)</f>
        <v>30200000</v>
      </c>
      <c r="HE242" t="str">
        <f t="shared" si="407"/>
        <v/>
      </c>
      <c r="HF242" s="275">
        <f>ROUND(VLOOKUP(C242,MOVI!C:DT,72,0),0)</f>
        <v>0</v>
      </c>
      <c r="HG242" s="275">
        <f>ROUND(VLOOKUP(C242,FPT!B:HE,72,0),0)</f>
        <v>0</v>
      </c>
      <c r="HH242" t="str">
        <f t="shared" si="408"/>
        <v/>
      </c>
      <c r="HI242" s="275">
        <f>VLOOKUP(C242,MOVI!C:DT,73,0)</f>
        <v>200000</v>
      </c>
      <c r="HJ242" s="275">
        <f>VLOOKUP(C242,FPT!B:HH,73,0)</f>
        <v>200000</v>
      </c>
      <c r="HK242" t="str">
        <f t="shared" si="409"/>
        <v/>
      </c>
      <c r="HL242" s="275">
        <f>VLOOKUP(C242,MOVI!C:DT,74,0)</f>
        <v>0</v>
      </c>
      <c r="HM242" s="275">
        <f>VLOOKUP(C242,FPT!B:HK,74,0)</f>
        <v>0</v>
      </c>
      <c r="HN242" t="str">
        <f t="shared" si="410"/>
        <v/>
      </c>
      <c r="HO242" s="275">
        <f>VLOOKUP(C242,MOVI!C:DT,75,0)</f>
        <v>11000000</v>
      </c>
      <c r="HP242" s="275">
        <f>VLOOKUP(C242,FPT!B:HN,75,0)</f>
        <v>11000000</v>
      </c>
      <c r="HQ242" t="str">
        <f t="shared" si="411"/>
        <v/>
      </c>
      <c r="HR242" s="275">
        <f>VLOOKUP(C242,MOVI!C:DT,76,0)</f>
        <v>3</v>
      </c>
      <c r="HS242" s="275">
        <f>VLOOKUP(C242,FPT!B:HQ,76,0)</f>
        <v>3</v>
      </c>
      <c r="HT242" t="str">
        <f t="shared" si="412"/>
        <v/>
      </c>
      <c r="HU242" s="275">
        <f>VLOOKUP(C242,MOVI!C:DT,77,0)</f>
        <v>13200000</v>
      </c>
      <c r="HV242" s="275">
        <f>VLOOKUP(C242,FPT!B:HT,77,0)</f>
        <v>13200000</v>
      </c>
      <c r="HW242" t="str">
        <f t="shared" si="413"/>
        <v/>
      </c>
      <c r="HX242" s="274">
        <f>VLOOKUP(C242,MOVI!C:CB,78,0)</f>
        <v>2384000</v>
      </c>
      <c r="HY242" s="261">
        <f>VLOOKUP(C242,FPT!$B:$CA,78,0)</f>
        <v>2384000</v>
      </c>
      <c r="HZ242" t="str">
        <f t="shared" si="414"/>
        <v/>
      </c>
      <c r="IA242" s="275">
        <f>VLOOKUP(C242,MOVI!C:CD,79,0)</f>
        <v>300000</v>
      </c>
      <c r="IB242" s="275">
        <f>VLOOKUP(C242,FPT!B:HZ,79,0)</f>
        <v>300000</v>
      </c>
      <c r="IC242" t="str">
        <f t="shared" si="415"/>
        <v/>
      </c>
      <c r="ID242" s="275">
        <f>VLOOKUP(C242,MOVI!C:CD,80,0)</f>
        <v>447000</v>
      </c>
      <c r="IE242" s="275">
        <f>VLOOKUP(C242,FPT!B:IC,80,0)</f>
        <v>447000</v>
      </c>
      <c r="IF242" t="str">
        <f t="shared" si="416"/>
        <v/>
      </c>
      <c r="IG242" s="275">
        <f>VLOOKUP(C242,MOVI!C:DT,81,0)</f>
        <v>0</v>
      </c>
      <c r="IH242" s="275">
        <f>VLOOKUP(C242,FPT!B:IF,81,0)</f>
        <v>0</v>
      </c>
      <c r="II242" t="str">
        <f t="shared" si="417"/>
        <v/>
      </c>
      <c r="IJ242" s="275">
        <f>VLOOKUP(C242,MOVI!C:DT,82,0)</f>
        <v>3131000</v>
      </c>
      <c r="IK242" s="275">
        <f>VLOOKUP(C242,FPT!B:II,82,0)</f>
        <v>3131000</v>
      </c>
      <c r="IL242" t="str">
        <f t="shared" si="418"/>
        <v/>
      </c>
      <c r="IM242" s="275">
        <f>ROUND(VLOOKUP(C242,MOVI!C:DT,83,0),0)</f>
        <v>27531000</v>
      </c>
      <c r="IN242" s="275">
        <f>ROUND(VLOOKUP(C242,FPT!B:IL,83,0),0)</f>
        <v>27531000</v>
      </c>
      <c r="IO242" t="str">
        <f t="shared" si="419"/>
        <v/>
      </c>
      <c r="IP242" s="275">
        <f>VLOOKUP(C242,MOVI!C:DT,84,0)</f>
        <v>2669000</v>
      </c>
      <c r="IQ242" s="275">
        <f>VLOOKUP(C242,FPT!B:IO,84,0)</f>
        <v>2669000</v>
      </c>
      <c r="IR242" t="str">
        <f t="shared" si="420"/>
        <v/>
      </c>
      <c r="IS242" s="275">
        <f>ROUND(VLOOKUP(C242,MOVI!C:DT,85,0),0)</f>
        <v>133450</v>
      </c>
      <c r="IT242" s="275">
        <f>ROUND(VLOOKUP(C242,FPT!B:IR,85,0),0)</f>
        <v>133450</v>
      </c>
      <c r="IU242" t="str">
        <f t="shared" si="421"/>
        <v/>
      </c>
      <c r="IV242" s="275">
        <f>VLOOKUP(C242,MOVI!C:DT,86,0)</f>
        <v>0</v>
      </c>
      <c r="IW242" s="275">
        <f>VLOOKUP(C242,FPT!B:IU,86,0)</f>
        <v>0</v>
      </c>
      <c r="IX242" t="str">
        <f t="shared" si="422"/>
        <v/>
      </c>
      <c r="IY242" s="275">
        <f>ROUND(VLOOKUP(C242,MOVI!C:DT,87,0),0)</f>
        <v>133450</v>
      </c>
      <c r="IZ242" s="275">
        <f>ROUND(VLOOKUP(C242,FPT!B:IX,87,0),0)</f>
        <v>133450</v>
      </c>
      <c r="JA242" t="str">
        <f t="shared" si="423"/>
        <v/>
      </c>
      <c r="JB242" s="275">
        <f>VLOOKUP(C242,MOVI!C:DT,88,0)</f>
        <v>0</v>
      </c>
      <c r="JC242" s="275">
        <f>VLOOKUP(C242,FPT!B:JA,88,0)</f>
        <v>0</v>
      </c>
      <c r="JD242" t="str">
        <f t="shared" si="424"/>
        <v/>
      </c>
      <c r="JE242" s="275">
        <f>VLOOKUP(C242,MOVI!C:DT,89,0)</f>
        <v>149000</v>
      </c>
      <c r="JF242" s="275">
        <f>VLOOKUP(C242,FPT!B:JD,89,0)</f>
        <v>149000</v>
      </c>
      <c r="JG242" t="str">
        <f t="shared" si="425"/>
        <v/>
      </c>
      <c r="JH242" s="275">
        <f>VLOOKUP(C242,MOVI!C:DT,90,0)</f>
        <v>0</v>
      </c>
      <c r="JI242" s="275">
        <f>VLOOKUP(C242,FPT!B:JG,90,0)</f>
        <v>0</v>
      </c>
      <c r="JJ242" t="str">
        <f t="shared" si="426"/>
        <v/>
      </c>
      <c r="JK242" s="275">
        <f>VLOOKUP(C242,MOVI!C:DT,91,0)</f>
        <v>0</v>
      </c>
      <c r="JL242" s="275">
        <f>VLOOKUP(C242,FPT!B:JJ,91,0)</f>
        <v>0</v>
      </c>
      <c r="JM242" t="str">
        <f t="shared" si="427"/>
        <v/>
      </c>
      <c r="JN242" s="275">
        <f>VLOOKUP(C242,MOVI!C:DT,92,0)</f>
        <v>0</v>
      </c>
      <c r="JO242" s="275">
        <f>VLOOKUP(C242,FPT!B:JM,92,0)</f>
        <v>0</v>
      </c>
      <c r="JP242" t="str">
        <f t="shared" si="428"/>
        <v/>
      </c>
      <c r="JQ242" s="275">
        <f>VLOOKUP(C242,MOVI!C:DT,93,0)</f>
        <v>0</v>
      </c>
      <c r="JR242" s="275">
        <f>VLOOKUP(C242,FPT!B:JP,93,0)</f>
        <v>0</v>
      </c>
      <c r="JS242" t="str">
        <f t="shared" si="429"/>
        <v/>
      </c>
      <c r="JT242" s="275">
        <f>VLOOKUP(C242,MOVI!C:DT,94,0)</f>
        <v>149000</v>
      </c>
      <c r="JU242" s="275">
        <f>VLOOKUP(C242,FPT!B:JS,94,0)</f>
        <v>149000</v>
      </c>
      <c r="JV242" t="str">
        <f t="shared" si="430"/>
        <v/>
      </c>
      <c r="JW242" s="275">
        <f>VLOOKUP(C242,MOVI!C:DT,95,0)</f>
        <v>26786550</v>
      </c>
      <c r="JX242" s="275">
        <f>VLOOKUP(C242,FPT!B:JV,95,0)</f>
        <v>26786550</v>
      </c>
      <c r="JY242" t="str">
        <f t="shared" si="431"/>
        <v/>
      </c>
      <c r="JZ242" s="275">
        <f>VLOOKUP(C242,MOVI!C:DT,96,0)</f>
        <v>0</v>
      </c>
      <c r="KA242" s="275">
        <f>VLOOKUP(C242,FPT!B:JY,96,0)</f>
        <v>0</v>
      </c>
      <c r="KB242" t="str">
        <f t="shared" si="432"/>
        <v/>
      </c>
      <c r="KC242" s="275">
        <f>VLOOKUP(C242,MOVI!C:DT,97,0)</f>
        <v>26786550</v>
      </c>
      <c r="KD242" s="275">
        <f>VLOOKUP(C242,FPT!B:KB,97,0)</f>
        <v>26786550</v>
      </c>
      <c r="KE242" t="str">
        <f t="shared" si="433"/>
        <v/>
      </c>
      <c r="KF242" s="275">
        <f>VLOOKUP(C242,MOVI!C:DT,98,0)</f>
        <v>5066000</v>
      </c>
      <c r="KG242" s="275">
        <f>VLOOKUP(C242,FPT!B:KE,98,0)</f>
        <v>5066000</v>
      </c>
      <c r="KH242" t="str">
        <f t="shared" si="434"/>
        <v/>
      </c>
      <c r="KI242" s="275">
        <f>VLOOKUP(C242,MOVI!C:DT,99,0)</f>
        <v>0</v>
      </c>
      <c r="KJ242" s="275">
        <f>VLOOKUP(C242,FPT!B:KH,99,0)</f>
        <v>0</v>
      </c>
      <c r="KK242" t="str">
        <f t="shared" si="435"/>
        <v/>
      </c>
      <c r="KL242" s="275">
        <f>VLOOKUP(C242,MOVI!C:DT,100,0)</f>
        <v>894000</v>
      </c>
      <c r="KM242" s="275">
        <f>VLOOKUP(C242,FPT!B:KK,100,0)</f>
        <v>894000</v>
      </c>
      <c r="KN242" t="str">
        <f t="shared" si="436"/>
        <v/>
      </c>
      <c r="KO242" s="275">
        <f>VLOOKUP(C242,MOVI!C:DT,101,0)</f>
        <v>0</v>
      </c>
      <c r="KP242" s="275">
        <f>VLOOKUP(C242,FPT!B:KN,101,0)</f>
        <v>0</v>
      </c>
      <c r="KQ242" t="str">
        <f t="shared" si="437"/>
        <v/>
      </c>
      <c r="KR242" s="275">
        <f>VLOOKUP(C242,MOVI!C:DT,102,0)</f>
        <v>0</v>
      </c>
      <c r="KS242" s="275">
        <f>VLOOKUP(C242,FPT!B:KQ,102,0)</f>
        <v>0</v>
      </c>
      <c r="KT242" t="str">
        <f t="shared" si="438"/>
        <v/>
      </c>
      <c r="KU242" s="275">
        <f>VLOOKUP(C242,MOVI!C:DT,103,0)</f>
        <v>5960000</v>
      </c>
      <c r="KV242" s="275">
        <f>VLOOKUP(C242,FPT!B:KT,103,0)</f>
        <v>5960000</v>
      </c>
      <c r="KW242" t="str">
        <f t="shared" si="439"/>
        <v/>
      </c>
      <c r="KX242" s="275">
        <f>VLOOKUP(C242,MOVI!C:DT,104,0)</f>
        <v>9091000</v>
      </c>
      <c r="KY242" s="275">
        <f>VLOOKUP(C242,FPT!B:KW,104,0)</f>
        <v>9091000</v>
      </c>
      <c r="KZ242" t="str">
        <f t="shared" si="440"/>
        <v/>
      </c>
      <c r="LA242" s="275">
        <f>VLOOKUP(C242,MOVI!C:DT,105,0)</f>
        <v>596000</v>
      </c>
      <c r="LB242" s="275">
        <f>VLOOKUP(C242,FPT!B:KZ,105,0)</f>
        <v>596000</v>
      </c>
      <c r="LC242" t="str">
        <f t="shared" si="441"/>
        <v/>
      </c>
      <c r="LD242" s="275">
        <f>VLOOKUP(C242,MOVI!C:DT,106,0)</f>
        <v>36756000</v>
      </c>
      <c r="LE242" s="275">
        <f>VLOOKUP(C242,FPT!B:LC,106,0)</f>
        <v>36756000</v>
      </c>
      <c r="LF242" t="str">
        <f t="shared" si="442"/>
        <v/>
      </c>
      <c r="LG242" s="273">
        <f>VLOOKUP(C242,MOVI!C:DT,107,0)</f>
        <v>0</v>
      </c>
      <c r="LH242" s="273">
        <f>VLOOKUP(C242,FPT!B:LF,107,0)</f>
        <v>0</v>
      </c>
      <c r="LI242" t="str">
        <f t="shared" si="443"/>
        <v/>
      </c>
      <c r="LJ242" t="str">
        <f>VLOOKUP(C242,MOVI!C:DV,108,0)</f>
        <v>MoviSouthSales</v>
      </c>
      <c r="LK242" s="252" t="str">
        <f>VLOOKUP(C242,FPT!B:LI,108,0)</f>
        <v>MoviSouthSales</v>
      </c>
      <c r="LL242" t="str">
        <f t="shared" si="444"/>
        <v/>
      </c>
      <c r="LM242" s="275">
        <f>ROUND(VLOOKUP(C242,MOVI!C:DV,109,0),0)</f>
        <v>2500000</v>
      </c>
      <c r="LN242" s="275">
        <f>ROUND(VLOOKUP(C242,FPT!B:LL,109,0),0)</f>
        <v>2500000</v>
      </c>
      <c r="LO242" t="str">
        <f t="shared" si="445"/>
        <v/>
      </c>
      <c r="LP242" t="str">
        <f>VLOOKUP(C242,MOVI!C:DV,110,0)</f>
        <v>MKD</v>
      </c>
      <c r="LQ242" s="247" t="str">
        <f>VLOOKUP(C242,FPT!B:LO,110,0)</f>
        <v>MKD</v>
      </c>
      <c r="LR242" t="str">
        <f t="shared" si="446"/>
        <v/>
      </c>
      <c r="LS242">
        <f>MOVI!DI237</f>
        <v>22</v>
      </c>
      <c r="LV242">
        <f>MOVI!DJ237</f>
        <v>0</v>
      </c>
      <c r="LW242">
        <f>MOVI!DK237</f>
        <v>0</v>
      </c>
      <c r="LX242" t="str">
        <f>MOVI!DL237</f>
        <v>x</v>
      </c>
      <c r="LY242">
        <f>MOVI!DM237</f>
        <v>0</v>
      </c>
      <c r="LZ242">
        <f>MOVI!DN237</f>
        <v>149000</v>
      </c>
      <c r="MA242">
        <f>MOVI!DO237</f>
        <v>0</v>
      </c>
      <c r="MB242" t="str">
        <f>MOVI!DP237</f>
        <v>MKD</v>
      </c>
      <c r="MC242">
        <f>MOVI!DQ237</f>
        <v>0</v>
      </c>
      <c r="MD242">
        <f>MOVI!DR237</f>
        <v>0</v>
      </c>
      <c r="ME242" t="str">
        <f>VLOOKUP(C242,MOVI!C:DV,121,0)</f>
        <v>Group 2</v>
      </c>
      <c r="MF242" s="252" t="str">
        <f>VLOOKUP(C242,FPT!B:MD,111,0)</f>
        <v>Group 2</v>
      </c>
      <c r="MG242" t="str">
        <f t="shared" si="450"/>
        <v/>
      </c>
      <c r="MH242" t="str">
        <f>VLOOKUP(C242,MOVI!C:DT,122,0)</f>
        <v>MoviSouthGroup 2</v>
      </c>
      <c r="MI242" s="252" t="str">
        <f>VLOOKUP(C242,FPT!B:DS,112,0)</f>
        <v>MoviSouthGroup 2</v>
      </c>
      <c r="MJ242" t="str">
        <f t="shared" si="447"/>
        <v/>
      </c>
    </row>
    <row r="243" spans="1:348" x14ac:dyDescent="0.25">
      <c r="A243">
        <v>235</v>
      </c>
      <c r="B243" s="48">
        <v>3786</v>
      </c>
      <c r="C243" s="271" t="s">
        <v>1197</v>
      </c>
      <c r="D243" t="str">
        <f>VLOOKUP(C243,MOVI!C:D,2,0)</f>
        <v>Nguyễn Minh Tuấn</v>
      </c>
      <c r="E243" t="str">
        <f>VLOOKUP(C243,FPT!B:C,2,0)</f>
        <v>Nguyễn Minh Tuấn</v>
      </c>
      <c r="F243" t="str">
        <f t="shared" si="340"/>
        <v/>
      </c>
      <c r="G243" t="str">
        <f>VLOOKUP(C243,MOVI!C:E,3,0)</f>
        <v>Sales</v>
      </c>
      <c r="H243" t="str">
        <f>VLOOKUP(C243,FPT!B:F,3,0)</f>
        <v>Sales</v>
      </c>
      <c r="I243" t="str">
        <f t="shared" si="341"/>
        <v/>
      </c>
      <c r="J243" t="str">
        <f>VLOOKUP(C243,MOVI!C:H,4,0)</f>
        <v>Field Sales</v>
      </c>
      <c r="K243" t="str">
        <f>VLOOKUP(C243,FPT!B:I,4,0)</f>
        <v>Field Sales</v>
      </c>
      <c r="L243" t="str">
        <f t="shared" si="342"/>
        <v/>
      </c>
      <c r="M243" t="str">
        <f>VLOOKUP(C243,MOVI!C:DT,5,0)</f>
        <v>Assistant Manager</v>
      </c>
      <c r="N243" t="str">
        <f>VLOOKUP(C243,FPT!B:L,5,0)</f>
        <v>Assistant Manager</v>
      </c>
      <c r="O243" t="str">
        <f t="shared" si="343"/>
        <v/>
      </c>
      <c r="P243" t="str">
        <f>VLOOKUP(C243,MOVI!C:DT,6,0)</f>
        <v>Area Sales Manager</v>
      </c>
      <c r="Q243" t="str">
        <f>VLOOKUP(C243,FPT!B:O,6,0)</f>
        <v>Area Sales Manager</v>
      </c>
      <c r="R243" t="str">
        <f t="shared" si="344"/>
        <v/>
      </c>
      <c r="S243" t="str">
        <f>VLOOKUP(C243,MOVI!C:DT,7,0)</f>
        <v>South</v>
      </c>
      <c r="T243" t="str">
        <f>VLOOKUP(C243,FPT!B:R,7,0)</f>
        <v>South</v>
      </c>
      <c r="U243" t="str">
        <f t="shared" si="345"/>
        <v/>
      </c>
      <c r="V243" t="str">
        <f>VLOOKUP(C243,MOVI!C:DT,8,0)</f>
        <v>Movi</v>
      </c>
      <c r="W243" t="str">
        <f>VLOOKUP(C243,FPT!B:U,8,0)</f>
        <v>Movi</v>
      </c>
      <c r="X243" t="str">
        <f t="shared" si="346"/>
        <v/>
      </c>
      <c r="Y243" t="str">
        <f>VLOOKUP(C243,MOVI!C:DT,9,0)</f>
        <v>Full-time</v>
      </c>
      <c r="Z243" t="str">
        <f>VLOOKUP(C243,FPT!B:X,9,0)</f>
        <v>Full-time</v>
      </c>
      <c r="AA243" t="str">
        <f t="shared" si="347"/>
        <v/>
      </c>
      <c r="AB243" t="str">
        <f>VLOOKUP(C243,MOVI!C:DT,10,0)</f>
        <v>Permanent</v>
      </c>
      <c r="AC243" t="str">
        <f>VLOOKUP(C243,FPT!B:AA,10,0)</f>
        <v>Permanent</v>
      </c>
      <c r="AD243" t="str">
        <f t="shared" si="348"/>
        <v/>
      </c>
      <c r="AE243" s="247">
        <f>VLOOKUP(C243,MOVI!C:DT,11,0)</f>
        <v>42983</v>
      </c>
      <c r="AF243" s="247">
        <f>VLOOKUP(C243,FPT!B:AD,11,0)</f>
        <v>42983</v>
      </c>
      <c r="AG243" t="str">
        <f t="shared" si="349"/>
        <v/>
      </c>
      <c r="AH243" s="260" t="str">
        <f>VLOOKUP(C243,MOVI!C:DT,12,0)</f>
        <v/>
      </c>
      <c r="AI243" s="260"/>
      <c r="AJ243" t="str">
        <f t="shared" si="449"/>
        <v/>
      </c>
      <c r="AK243">
        <f>VLOOKUP(C243,MOVI!C:DT,13,0)</f>
        <v>0</v>
      </c>
      <c r="AL243" s="247">
        <f>VLOOKUP(C243,FPT!B:AJ,13,0)</f>
        <v>0</v>
      </c>
      <c r="AM243" t="str">
        <f t="shared" si="448"/>
        <v/>
      </c>
      <c r="AN243" s="247">
        <f>VLOOKUP(C243,MOVI!C:DT,14,0)</f>
        <v>0</v>
      </c>
      <c r="AO243" s="247">
        <f>VLOOKUP(C243,FPT!B:AM,14,0)</f>
        <v>0</v>
      </c>
      <c r="AP243" t="str">
        <f t="shared" si="350"/>
        <v/>
      </c>
      <c r="AQ243" t="str">
        <f>VLOOKUP(C243,MOVI!C:DT,15,0)</f>
        <v>LC</v>
      </c>
      <c r="AR243" s="247" t="str">
        <f>VLOOKUP(C243,FPT!B:AP,15,0)</f>
        <v>LC</v>
      </c>
      <c r="AS243" t="str">
        <f t="shared" si="351"/>
        <v/>
      </c>
      <c r="AT243" s="282" t="str">
        <f>VLOOKUP(C243,MOVI!C:DT,16,0)</f>
        <v>LTTP</v>
      </c>
      <c r="AU243" s="247" t="str">
        <f>VLOOKUP(C243,FPT!B:AS,16,0)</f>
        <v>LTTP</v>
      </c>
      <c r="AV243" t="str">
        <f t="shared" si="352"/>
        <v/>
      </c>
      <c r="AW243" t="str">
        <f>VLOOKUP(C243,MOVI!C:DT,17,0)</f>
        <v>L</v>
      </c>
      <c r="AX243" s="247" t="str">
        <f>VLOOKUP(C243,FPT!B:AV,17,0)</f>
        <v>L</v>
      </c>
      <c r="AY243" t="str">
        <f t="shared" si="353"/>
        <v/>
      </c>
      <c r="AZ243">
        <f>VLOOKUP(C243,MOVI!C:DT,18,0)</f>
        <v>0</v>
      </c>
      <c r="BA243" s="247">
        <f>VLOOKUP(C243,FPT!B:AY,18,0)</f>
        <v>0</v>
      </c>
      <c r="BB243" t="str">
        <f t="shared" si="354"/>
        <v/>
      </c>
      <c r="BC243" s="275">
        <f>VLOOKUP(C243,MOVI!C:DT,19,0)</f>
        <v>30000000</v>
      </c>
      <c r="BD243" s="275">
        <f>VLOOKUP(C243,FPT!B:BB,19,0)</f>
        <v>30000000</v>
      </c>
      <c r="BE243" t="str">
        <f t="shared" si="355"/>
        <v/>
      </c>
      <c r="BF243">
        <f>VLOOKUP(C243,MOVI!C:DT,20,0)</f>
        <v>0</v>
      </c>
      <c r="BG243" s="252">
        <f>VLOOKUP(C243,FPT!B:BE,20,0)</f>
        <v>0</v>
      </c>
      <c r="BH243" t="str">
        <f t="shared" si="356"/>
        <v/>
      </c>
      <c r="BI243" s="275">
        <f>VLOOKUP(C243,MOVI!C:DT,21,0)</f>
        <v>30000000</v>
      </c>
      <c r="BJ243" s="275">
        <f>VLOOKUP(C243,FPT!B:BH,21,0)</f>
        <v>30000000</v>
      </c>
      <c r="BK243" t="str">
        <f t="shared" si="357"/>
        <v/>
      </c>
      <c r="BL243" s="275">
        <f>VLOOKUP(C243,MOVI!C:DT,22,0)</f>
        <v>0</v>
      </c>
      <c r="BM243" s="275">
        <f>VLOOKUP(C243,FPT!B:BK,22,0)</f>
        <v>0</v>
      </c>
      <c r="BN243" t="str">
        <f t="shared" si="358"/>
        <v/>
      </c>
      <c r="BO243" s="275">
        <f>VLOOKUP(C243,MOVI!C:DT,23,0)</f>
        <v>0</v>
      </c>
      <c r="BP243" s="275">
        <f>VLOOKUP(C243,FPT!B:BN,23,0)</f>
        <v>0</v>
      </c>
      <c r="BQ243" t="str">
        <f t="shared" si="359"/>
        <v/>
      </c>
      <c r="BR243" s="275">
        <f>VLOOKUP(C243,MOVI!C:DT,24,0)</f>
        <v>0</v>
      </c>
      <c r="BS243" s="275">
        <f>VLOOKUP(C243,FPT!B:BQ,24,0)</f>
        <v>0</v>
      </c>
      <c r="BT243" t="str">
        <f t="shared" si="360"/>
        <v/>
      </c>
      <c r="BU243" s="275">
        <f>VLOOKUP(C243,MOVI!C:DT,25,0)</f>
        <v>200000</v>
      </c>
      <c r="BV243" s="275">
        <f>VLOOKUP(C243,FPT!B:BT,25,0)</f>
        <v>200000</v>
      </c>
      <c r="BW243" t="str">
        <f t="shared" si="361"/>
        <v/>
      </c>
      <c r="BX243" s="275">
        <f>VLOOKUP(C243,MOVI!C:DT,26,0)</f>
        <v>0</v>
      </c>
      <c r="BY243" s="275">
        <f>VLOOKUP(C243,FPT!B:BW,26,0)</f>
        <v>0</v>
      </c>
      <c r="BZ243" t="str">
        <f t="shared" si="362"/>
        <v/>
      </c>
      <c r="CA243" s="275">
        <f>VLOOKUP(C243,MOVI!C:DT,27,0)</f>
        <v>0</v>
      </c>
      <c r="CB243" s="275">
        <f>VLOOKUP(C243,FPT!B:BZ,27,0)</f>
        <v>0</v>
      </c>
      <c r="CC243" t="str">
        <f t="shared" si="363"/>
        <v/>
      </c>
      <c r="CD243" s="275">
        <f>VLOOKUP(C243,MOVI!C:DT,28,0)</f>
        <v>200000</v>
      </c>
      <c r="CE243" s="275">
        <f>VLOOKUP(C243,FPT!B:CC,28,0)</f>
        <v>200000</v>
      </c>
      <c r="CF243" t="str">
        <f t="shared" si="364"/>
        <v/>
      </c>
      <c r="CG243" t="str">
        <f>VLOOKUP(C243,MOVI!C:DT,29,0)</f>
        <v>CN</v>
      </c>
      <c r="CH243" s="252" t="str">
        <f>VLOOKUP(C243,FPT!B:CF,29,0)</f>
        <v>CN</v>
      </c>
      <c r="CI243" t="str">
        <f t="shared" si="365"/>
        <v/>
      </c>
      <c r="CJ243">
        <f>VLOOKUP(C243,MOVI!C:DT,30,0)</f>
        <v>26</v>
      </c>
      <c r="CK243" s="252">
        <f>VLOOKUP(C243,FPT!B:CI,30,0)</f>
        <v>26</v>
      </c>
      <c r="CL243" t="str">
        <f t="shared" si="366"/>
        <v/>
      </c>
      <c r="CM243">
        <f>VLOOKUP(C243,MOVI!C:DT,31,0)</f>
        <v>26</v>
      </c>
      <c r="CN243" s="252">
        <f>VLOOKUP(C243,FPT!B:CL,31,0)</f>
        <v>26</v>
      </c>
      <c r="CO243" t="str">
        <f t="shared" si="367"/>
        <v/>
      </c>
      <c r="CP243" s="275">
        <f>VLOOKUP(C243,MOVI!C:DT,32,0)</f>
        <v>0</v>
      </c>
      <c r="CQ243" s="275">
        <f>VLOOKUP(C243,FPT!B:CO,32,0)</f>
        <v>0</v>
      </c>
      <c r="CR243" t="str">
        <f t="shared" si="368"/>
        <v/>
      </c>
      <c r="CS243" s="275">
        <f>VLOOKUP(C243,MOVI!C:DT,33,0)</f>
        <v>0</v>
      </c>
      <c r="CT243" s="275">
        <f>VLOOKUP(C243,FPT!B:CR,33,0)</f>
        <v>0</v>
      </c>
      <c r="CU243" t="str">
        <f t="shared" si="369"/>
        <v/>
      </c>
      <c r="CV243" s="275">
        <f>VLOOKUP(C243,MOVI!C:DT,34,0)</f>
        <v>0</v>
      </c>
      <c r="CW243" s="275">
        <f>VLOOKUP(C243,FPT!B:CU,34,0)</f>
        <v>0</v>
      </c>
      <c r="CX243" t="str">
        <f t="shared" si="370"/>
        <v/>
      </c>
      <c r="CY243" s="275">
        <f>VLOOKUP(C243,MOVI!C:DT,35,0)</f>
        <v>26</v>
      </c>
      <c r="CZ243" s="275">
        <f>VLOOKUP(C243,FPT!B:CX,35,0)</f>
        <v>26</v>
      </c>
      <c r="DA243" t="str">
        <f t="shared" si="371"/>
        <v/>
      </c>
      <c r="DB243" s="275">
        <f>VLOOKUP(C243,MOVI!C:DT,36,0)</f>
        <v>0</v>
      </c>
      <c r="DC243" s="275">
        <f>VLOOKUP(C243,FPT!B:DA,36,0)</f>
        <v>0</v>
      </c>
      <c r="DD243" t="str">
        <f t="shared" si="372"/>
        <v/>
      </c>
      <c r="DE243" s="275">
        <f>VLOOKUP(C243,MOVI!C:DT,37,0)</f>
        <v>0</v>
      </c>
      <c r="DF243" s="275">
        <f>VLOOKUP(C243,FPT!B:DD,37,0)</f>
        <v>0</v>
      </c>
      <c r="DG243" t="str">
        <f t="shared" si="373"/>
        <v/>
      </c>
      <c r="DH243" s="275">
        <f>VLOOKUP(C243,MOVI!C:DT,38,0)</f>
        <v>0</v>
      </c>
      <c r="DI243" s="275">
        <f>VLOOKUP(C243,FPT!B:DG,38,0)</f>
        <v>0</v>
      </c>
      <c r="DJ243" t="str">
        <f t="shared" si="374"/>
        <v/>
      </c>
      <c r="DK243" s="275">
        <f>VLOOKUP(C243,MOVI!C:DT,39,0)</f>
        <v>0</v>
      </c>
      <c r="DL243" s="275">
        <f>VLOOKUP(C243,FPT!B:DJ,39,0)</f>
        <v>0</v>
      </c>
      <c r="DM243" t="str">
        <f t="shared" si="375"/>
        <v/>
      </c>
      <c r="DN243" s="275">
        <f>VLOOKUP(C243,MOVI!C:DT,40,0)</f>
        <v>0</v>
      </c>
      <c r="DO243" s="275">
        <f>VLOOKUP(C243,FPT!B:DM,40,0)</f>
        <v>0</v>
      </c>
      <c r="DP243" t="str">
        <f t="shared" si="376"/>
        <v/>
      </c>
      <c r="DQ243" s="275">
        <f>VLOOKUP(C243,MOVI!C:DT,41,0)</f>
        <v>0</v>
      </c>
      <c r="DR243" s="275">
        <f>VLOOKUP(C243,FPT!B:DP,41,0)</f>
        <v>0</v>
      </c>
      <c r="DS243" t="str">
        <f t="shared" si="377"/>
        <v/>
      </c>
      <c r="DT243" s="275">
        <f>VLOOKUP(C243,MOVI!C:DT,42,0)</f>
        <v>30000000</v>
      </c>
      <c r="DU243" s="275">
        <f>ROUND(VLOOKUP(C243,FPT!B:DS,42,0),0)</f>
        <v>30000000</v>
      </c>
      <c r="DV243" t="str">
        <f t="shared" si="378"/>
        <v/>
      </c>
      <c r="DW243" s="275">
        <f>VLOOKUP(C243,MOVI!C:DT,43,0)</f>
        <v>0</v>
      </c>
      <c r="DX243" s="275">
        <f>VLOOKUP(C243,FPT!B:DV,43,0)</f>
        <v>0</v>
      </c>
      <c r="DY243" t="str">
        <f t="shared" si="379"/>
        <v/>
      </c>
      <c r="DZ243" s="275">
        <f>VLOOKUP(C243,MOVI!C:DT,44,0)</f>
        <v>0</v>
      </c>
      <c r="EA243" s="275">
        <f>VLOOKUP(C243,FPT!B:DY,44,0)</f>
        <v>0</v>
      </c>
      <c r="EB243" t="str">
        <f t="shared" si="380"/>
        <v/>
      </c>
      <c r="EC243" s="275">
        <f>VLOOKUP(C243,MOVI!C:DT,45,0)</f>
        <v>30000000</v>
      </c>
      <c r="ED243" s="275">
        <f>ROUND(VLOOKUP(C243,FPT!B:EB,45,0),0)</f>
        <v>30000000</v>
      </c>
      <c r="EE243" t="str">
        <f t="shared" si="381"/>
        <v/>
      </c>
      <c r="EF243" s="275">
        <f>VLOOKUP(C243,MOVI!C:DT,46,0)</f>
        <v>0</v>
      </c>
      <c r="EG243" s="275">
        <f>VLOOKUP(C243,FPT!B:EE,46,0)</f>
        <v>0</v>
      </c>
      <c r="EH243" t="str">
        <f t="shared" si="382"/>
        <v/>
      </c>
      <c r="EI243" s="275">
        <f>VLOOKUP(C243,MOVI!C:DT,47,0)</f>
        <v>0</v>
      </c>
      <c r="EJ243" s="275">
        <f>VLOOKUP(C243,FPT!B:EH,47,0)</f>
        <v>0</v>
      </c>
      <c r="EK243" t="str">
        <f t="shared" si="383"/>
        <v/>
      </c>
      <c r="EL243" s="275">
        <f>VLOOKUP(C243,MOVI!C:DT,48,0)</f>
        <v>0</v>
      </c>
      <c r="EM243" s="275">
        <f>VLOOKUP(C243,FPT!B:EK,48,0)</f>
        <v>0</v>
      </c>
      <c r="EN243" t="str">
        <f t="shared" si="384"/>
        <v/>
      </c>
      <c r="EO243" s="275">
        <f>VLOOKUP(C243,MOVI!C:DT,49,0)</f>
        <v>200000</v>
      </c>
      <c r="EP243" s="275">
        <f>VLOOKUP(C243,FPT!B:EN,49,0)</f>
        <v>200000</v>
      </c>
      <c r="EQ243" t="str">
        <f t="shared" si="385"/>
        <v/>
      </c>
      <c r="ER243" s="275">
        <f>VLOOKUP(C243,MOVI!C:DT,50,0)</f>
        <v>0</v>
      </c>
      <c r="ES243" s="275">
        <f>VLOOKUP(C243,FPT!B:EQ,50,0)</f>
        <v>0</v>
      </c>
      <c r="ET243" t="str">
        <f t="shared" si="386"/>
        <v/>
      </c>
      <c r="EU243" s="275">
        <f>VLOOKUP(C243,MOVI!C:DT,51,0)</f>
        <v>0</v>
      </c>
      <c r="EV243" s="275">
        <f>VLOOKUP(C243,FPT!B:ET,51,0)</f>
        <v>0</v>
      </c>
      <c r="EW243" t="str">
        <f t="shared" si="387"/>
        <v/>
      </c>
      <c r="EX243" s="275">
        <f>VLOOKUP(C243,MOVI!C:DT,52,0)</f>
        <v>0</v>
      </c>
      <c r="EY243" s="275">
        <f>VLOOKUP(C243,FPT!B:EW,52,0)</f>
        <v>0</v>
      </c>
      <c r="EZ243" t="str">
        <f t="shared" si="388"/>
        <v/>
      </c>
      <c r="FA243" s="275">
        <f>VLOOKUP(C243,MOVI!C:DT,53,0)</f>
        <v>0</v>
      </c>
      <c r="FB243" s="275">
        <f>VLOOKUP(C243,FPT!B:EZ,53,0)</f>
        <v>0</v>
      </c>
      <c r="FC243" t="str">
        <f t="shared" si="389"/>
        <v/>
      </c>
      <c r="FD243" s="275">
        <f>VLOOKUP(C243,MOVI!C:DT,54,0)</f>
        <v>0</v>
      </c>
      <c r="FE243" s="275">
        <f>VLOOKUP(C243,FPT!B:FC,54,0)</f>
        <v>0</v>
      </c>
      <c r="FF243" t="str">
        <f t="shared" si="390"/>
        <v/>
      </c>
      <c r="FG243" s="275">
        <f>VLOOKUP(C243,MOVI!C:DT,55,0)</f>
        <v>0</v>
      </c>
      <c r="FH243" s="275">
        <f>VLOOKUP(C243,FPT!B:FF,55,0)</f>
        <v>0</v>
      </c>
      <c r="FI243" t="str">
        <f t="shared" si="391"/>
        <v/>
      </c>
      <c r="FJ243" s="275">
        <f>VLOOKUP(C243,MOVI!C:DT,56,0)</f>
        <v>200000</v>
      </c>
      <c r="FK243" s="275">
        <f>VLOOKUP(C243,FPT!B:FI,56,0)</f>
        <v>200000</v>
      </c>
      <c r="FL243" t="str">
        <f t="shared" si="392"/>
        <v/>
      </c>
      <c r="FM243" s="275">
        <f>VLOOKUP(C243,MOVI!C:DT,57,0)</f>
        <v>0</v>
      </c>
      <c r="FN243" s="275">
        <f>VLOOKUP(C243,FPT!B:FL,57,0)</f>
        <v>0</v>
      </c>
      <c r="FO243" t="str">
        <f t="shared" si="393"/>
        <v/>
      </c>
      <c r="FP243" s="275">
        <f>VLOOKUP(C243,MOVI!C:DT,58,0)</f>
        <v>0</v>
      </c>
      <c r="FQ243" s="275">
        <f>VLOOKUP(C243,FPT!B:FO,58,0)</f>
        <v>0</v>
      </c>
      <c r="FR243" t="str">
        <f t="shared" si="394"/>
        <v/>
      </c>
      <c r="FS243" s="275">
        <f>VLOOKUP(C243,MOVI!C:DT,59,0)</f>
        <v>0</v>
      </c>
      <c r="FT243" s="275">
        <f>VLOOKUP(C243,FPT!B:FR,59,0)</f>
        <v>0</v>
      </c>
      <c r="FU243" t="str">
        <f t="shared" si="395"/>
        <v/>
      </c>
      <c r="FV243" s="275">
        <f>VLOOKUP(C243,MOVI!C:DT,60,0)</f>
        <v>0</v>
      </c>
      <c r="FW243" s="275">
        <f>VLOOKUP(C243,FPT!B:FU,60,0)</f>
        <v>0</v>
      </c>
      <c r="FX243" t="str">
        <f t="shared" si="396"/>
        <v/>
      </c>
      <c r="FY243" s="275">
        <f>VLOOKUP(C243,MOVI!C:DT,61,0)</f>
        <v>0</v>
      </c>
      <c r="FZ243" s="275">
        <f>VLOOKUP(C243,FPT!B:FX,61,0)</f>
        <v>0</v>
      </c>
      <c r="GA243" t="str">
        <f t="shared" si="397"/>
        <v/>
      </c>
      <c r="GB243" s="275">
        <f>VLOOKUP(C243,MOVI!C:DT,62,0)</f>
        <v>0</v>
      </c>
      <c r="GC243" s="275">
        <f>VLOOKUP(C243,FPT!B:GA,62,0)</f>
        <v>0</v>
      </c>
      <c r="GD243" t="str">
        <f t="shared" si="398"/>
        <v/>
      </c>
      <c r="GE243" s="275">
        <f>VLOOKUP(C243,MOVI!C:DT,63,0)</f>
        <v>0</v>
      </c>
      <c r="GF243" s="275">
        <f>VLOOKUP(C243,FPT!B:GD,63,0)</f>
        <v>0</v>
      </c>
      <c r="GG243" t="str">
        <f t="shared" si="399"/>
        <v/>
      </c>
      <c r="GH243" s="275">
        <f>VLOOKUP(C243,MOVI!C:DT,64,0)</f>
        <v>0</v>
      </c>
      <c r="GI243" s="275">
        <f>VLOOKUP(C243,FPT!B:GG,64,0)</f>
        <v>0</v>
      </c>
      <c r="GJ243" t="str">
        <f t="shared" si="400"/>
        <v/>
      </c>
      <c r="GK243" s="275">
        <f>VLOOKUP(C243,MOVI!C:DT,65,0)</f>
        <v>0</v>
      </c>
      <c r="GL243" s="275">
        <f>VLOOKUP(C243,FPT!B:GJ,65,0)</f>
        <v>0</v>
      </c>
      <c r="GM243" t="str">
        <f t="shared" si="401"/>
        <v/>
      </c>
      <c r="GN243" s="275">
        <f>VLOOKUP(C243,MOVI!C:DT,66,0)</f>
        <v>0</v>
      </c>
      <c r="GO243" s="275">
        <f>VLOOKUP(C243,FPT!B:GM,66,0)</f>
        <v>0</v>
      </c>
      <c r="GP243" t="str">
        <f t="shared" si="402"/>
        <v/>
      </c>
      <c r="GQ243" s="275">
        <f>VLOOKUP(C243,MOVI!C:DT,67,0)</f>
        <v>0</v>
      </c>
      <c r="GR243" s="275">
        <f>VLOOKUP(C243,FPT!B:GP,67,0)</f>
        <v>0</v>
      </c>
      <c r="GS243" t="str">
        <f t="shared" si="403"/>
        <v/>
      </c>
      <c r="GT243" s="275">
        <f>VLOOKUP(C243,MOVI!C:DT,68,0)</f>
        <v>0</v>
      </c>
      <c r="GU243" s="275">
        <f>VLOOKUP(C243,FPT!B:GS,68,0)</f>
        <v>0</v>
      </c>
      <c r="GV243" t="str">
        <f t="shared" si="404"/>
        <v/>
      </c>
      <c r="GW243" s="275">
        <f>VLOOKUP(C243,MOVI!C:DT,69,0)</f>
        <v>0</v>
      </c>
      <c r="GX243" s="275">
        <f>VLOOKUP(C243,FPT!B:GV,69,0)</f>
        <v>0</v>
      </c>
      <c r="GY243" t="str">
        <f t="shared" si="405"/>
        <v/>
      </c>
      <c r="GZ243" s="275">
        <f>VLOOKUP(C243,MOVI!C:DT,70,0)</f>
        <v>0</v>
      </c>
      <c r="HA243" s="275">
        <f>VLOOKUP(C243,FPT!B:GY,70,0)</f>
        <v>0</v>
      </c>
      <c r="HB243" t="str">
        <f t="shared" si="406"/>
        <v/>
      </c>
      <c r="HC243" s="275">
        <f>VLOOKUP(C243,MOVI!C:DT,71,0)</f>
        <v>30200000</v>
      </c>
      <c r="HD243" s="275">
        <f>ROUND(VLOOKUP(C243,FPT!B:HB,71,0),0)</f>
        <v>30200000</v>
      </c>
      <c r="HE243" t="str">
        <f t="shared" si="407"/>
        <v/>
      </c>
      <c r="HF243" s="275">
        <f>ROUND(VLOOKUP(C243,MOVI!C:DT,72,0),0)</f>
        <v>0</v>
      </c>
      <c r="HG243" s="275">
        <f>ROUND(VLOOKUP(C243,FPT!B:HE,72,0),0)</f>
        <v>0</v>
      </c>
      <c r="HH243" t="str">
        <f t="shared" si="408"/>
        <v/>
      </c>
      <c r="HI243" s="275">
        <f>VLOOKUP(C243,MOVI!C:DT,73,0)</f>
        <v>200000</v>
      </c>
      <c r="HJ243" s="275">
        <f>VLOOKUP(C243,FPT!B:HH,73,0)</f>
        <v>200000</v>
      </c>
      <c r="HK243" t="str">
        <f t="shared" si="409"/>
        <v/>
      </c>
      <c r="HL243" s="275">
        <f>VLOOKUP(C243,MOVI!C:DT,74,0)</f>
        <v>0</v>
      </c>
      <c r="HM243" s="275">
        <f>VLOOKUP(C243,FPT!B:HK,74,0)</f>
        <v>0</v>
      </c>
      <c r="HN243" t="str">
        <f t="shared" si="410"/>
        <v/>
      </c>
      <c r="HO243" s="275">
        <f>VLOOKUP(C243,MOVI!C:DT,75,0)</f>
        <v>11000000</v>
      </c>
      <c r="HP243" s="275">
        <f>VLOOKUP(C243,FPT!B:HN,75,0)</f>
        <v>11000000</v>
      </c>
      <c r="HQ243" t="str">
        <f t="shared" si="411"/>
        <v/>
      </c>
      <c r="HR243" s="275">
        <f>VLOOKUP(C243,MOVI!C:DT,76,0)</f>
        <v>1</v>
      </c>
      <c r="HS243" s="275">
        <f>VLOOKUP(C243,FPT!B:HQ,76,0)</f>
        <v>1</v>
      </c>
      <c r="HT243" t="str">
        <f t="shared" si="412"/>
        <v/>
      </c>
      <c r="HU243" s="275">
        <f>VLOOKUP(C243,MOVI!C:DT,77,0)</f>
        <v>4400000</v>
      </c>
      <c r="HV243" s="275">
        <f>VLOOKUP(C243,FPT!B:HT,77,0)</f>
        <v>4400000</v>
      </c>
      <c r="HW243" t="str">
        <f t="shared" si="413"/>
        <v/>
      </c>
      <c r="HX243" s="274">
        <f>VLOOKUP(C243,MOVI!C:CB,78,0)</f>
        <v>2384000</v>
      </c>
      <c r="HY243" s="261">
        <f>VLOOKUP(C243,FPT!$B:$CA,78,0)</f>
        <v>2384000</v>
      </c>
      <c r="HZ243" t="str">
        <f t="shared" si="414"/>
        <v/>
      </c>
      <c r="IA243" s="275">
        <f>VLOOKUP(C243,MOVI!C:CD,79,0)</f>
        <v>300000</v>
      </c>
      <c r="IB243" s="275">
        <f>VLOOKUP(C243,FPT!B:HZ,79,0)</f>
        <v>300000</v>
      </c>
      <c r="IC243" t="str">
        <f t="shared" si="415"/>
        <v/>
      </c>
      <c r="ID243" s="275">
        <f>VLOOKUP(C243,MOVI!C:CD,80,0)</f>
        <v>447000</v>
      </c>
      <c r="IE243" s="275">
        <f>VLOOKUP(C243,FPT!B:IC,80,0)</f>
        <v>447000</v>
      </c>
      <c r="IF243" t="str">
        <f t="shared" si="416"/>
        <v/>
      </c>
      <c r="IG243" s="275">
        <f>VLOOKUP(C243,MOVI!C:DT,81,0)</f>
        <v>0</v>
      </c>
      <c r="IH243" s="275">
        <f>VLOOKUP(C243,FPT!B:IF,81,0)</f>
        <v>0</v>
      </c>
      <c r="II243" t="str">
        <f t="shared" si="417"/>
        <v/>
      </c>
      <c r="IJ243" s="275">
        <f>VLOOKUP(C243,MOVI!C:DT,82,0)</f>
        <v>3131000</v>
      </c>
      <c r="IK243" s="275">
        <f>VLOOKUP(C243,FPT!B:II,82,0)</f>
        <v>3131000</v>
      </c>
      <c r="IL243" t="str">
        <f t="shared" si="418"/>
        <v/>
      </c>
      <c r="IM243" s="275">
        <f>ROUND(VLOOKUP(C243,MOVI!C:DT,83,0),0)</f>
        <v>18731000</v>
      </c>
      <c r="IN243" s="275">
        <f>ROUND(VLOOKUP(C243,FPT!B:IL,83,0),0)</f>
        <v>18731000</v>
      </c>
      <c r="IO243" t="str">
        <f t="shared" si="419"/>
        <v/>
      </c>
      <c r="IP243" s="275">
        <f>VLOOKUP(C243,MOVI!C:DT,84,0)</f>
        <v>11469000</v>
      </c>
      <c r="IQ243" s="275">
        <f>VLOOKUP(C243,FPT!B:IO,84,0)</f>
        <v>11469000</v>
      </c>
      <c r="IR243" t="str">
        <f t="shared" si="420"/>
        <v/>
      </c>
      <c r="IS243" s="275">
        <f>ROUND(VLOOKUP(C243,MOVI!C:DT,85,0),0)</f>
        <v>970350</v>
      </c>
      <c r="IT243" s="275">
        <f>ROUND(VLOOKUP(C243,FPT!B:IR,85,0),0)</f>
        <v>970350</v>
      </c>
      <c r="IU243" t="str">
        <f t="shared" si="421"/>
        <v/>
      </c>
      <c r="IV243" s="275">
        <f>VLOOKUP(C243,MOVI!C:DT,86,0)</f>
        <v>0</v>
      </c>
      <c r="IW243" s="275">
        <f>VLOOKUP(C243,FPT!B:IU,86,0)</f>
        <v>0</v>
      </c>
      <c r="IX243" t="str">
        <f t="shared" si="422"/>
        <v/>
      </c>
      <c r="IY243" s="275">
        <f>ROUND(VLOOKUP(C243,MOVI!C:DT,87,0),0)</f>
        <v>970350</v>
      </c>
      <c r="IZ243" s="275">
        <f>ROUND(VLOOKUP(C243,FPT!B:IX,87,0),0)</f>
        <v>970350</v>
      </c>
      <c r="JA243" t="str">
        <f t="shared" si="423"/>
        <v/>
      </c>
      <c r="JB243" s="275">
        <f>VLOOKUP(C243,MOVI!C:DT,88,0)</f>
        <v>0</v>
      </c>
      <c r="JC243" s="275">
        <f>VLOOKUP(C243,FPT!B:JA,88,0)</f>
        <v>0</v>
      </c>
      <c r="JD243" t="str">
        <f t="shared" si="424"/>
        <v/>
      </c>
      <c r="JE243" s="275">
        <f>VLOOKUP(C243,MOVI!C:DT,89,0)</f>
        <v>149000</v>
      </c>
      <c r="JF243" s="275">
        <f>VLOOKUP(C243,FPT!B:JD,89,0)</f>
        <v>149000</v>
      </c>
      <c r="JG243" t="str">
        <f t="shared" si="425"/>
        <v/>
      </c>
      <c r="JH243" s="275">
        <f>VLOOKUP(C243,MOVI!C:DT,90,0)</f>
        <v>0</v>
      </c>
      <c r="JI243" s="275">
        <f>VLOOKUP(C243,FPT!B:JG,90,0)</f>
        <v>0</v>
      </c>
      <c r="JJ243" t="str">
        <f t="shared" si="426"/>
        <v/>
      </c>
      <c r="JK243" s="275">
        <f>VLOOKUP(C243,MOVI!C:DT,91,0)</f>
        <v>0</v>
      </c>
      <c r="JL243" s="275">
        <f>VLOOKUP(C243,FPT!B:JJ,91,0)</f>
        <v>0</v>
      </c>
      <c r="JM243" t="str">
        <f t="shared" si="427"/>
        <v/>
      </c>
      <c r="JN243" s="275">
        <f>VLOOKUP(C243,MOVI!C:DT,92,0)</f>
        <v>1012000</v>
      </c>
      <c r="JO243" s="275">
        <f>VLOOKUP(C243,FPT!B:JM,92,0)</f>
        <v>1012000</v>
      </c>
      <c r="JP243" t="str">
        <f t="shared" si="428"/>
        <v/>
      </c>
      <c r="JQ243" s="275">
        <f>VLOOKUP(C243,MOVI!C:DT,93,0)</f>
        <v>0</v>
      </c>
      <c r="JR243" s="275">
        <f>VLOOKUP(C243,FPT!B:JP,93,0)</f>
        <v>0</v>
      </c>
      <c r="JS243" t="str">
        <f t="shared" si="429"/>
        <v/>
      </c>
      <c r="JT243" s="275">
        <f>VLOOKUP(C243,MOVI!C:DT,94,0)</f>
        <v>1161000</v>
      </c>
      <c r="JU243" s="275">
        <f>VLOOKUP(C243,FPT!B:JS,94,0)</f>
        <v>1161000</v>
      </c>
      <c r="JV243" t="str">
        <f t="shared" si="430"/>
        <v/>
      </c>
      <c r="JW243" s="275">
        <f>VLOOKUP(C243,MOVI!C:DT,95,0)</f>
        <v>24937650</v>
      </c>
      <c r="JX243" s="275">
        <f>VLOOKUP(C243,FPT!B:JV,95,0)</f>
        <v>24937650</v>
      </c>
      <c r="JY243" t="str">
        <f t="shared" si="431"/>
        <v/>
      </c>
      <c r="JZ243" s="275">
        <f>VLOOKUP(C243,MOVI!C:DT,96,0)</f>
        <v>0</v>
      </c>
      <c r="KA243" s="275">
        <f>VLOOKUP(C243,FPT!B:JY,96,0)</f>
        <v>0</v>
      </c>
      <c r="KB243" t="str">
        <f t="shared" si="432"/>
        <v/>
      </c>
      <c r="KC243" s="275">
        <f>VLOOKUP(C243,MOVI!C:DT,97,0)</f>
        <v>24937650</v>
      </c>
      <c r="KD243" s="275">
        <f>VLOOKUP(C243,FPT!B:KB,97,0)</f>
        <v>24937650</v>
      </c>
      <c r="KE243" t="str">
        <f t="shared" si="433"/>
        <v/>
      </c>
      <c r="KF243" s="275">
        <f>VLOOKUP(C243,MOVI!C:DT,98,0)</f>
        <v>5066000</v>
      </c>
      <c r="KG243" s="275">
        <f>VLOOKUP(C243,FPT!B:KE,98,0)</f>
        <v>5066000</v>
      </c>
      <c r="KH243" t="str">
        <f t="shared" si="434"/>
        <v/>
      </c>
      <c r="KI243" s="275">
        <f>VLOOKUP(C243,MOVI!C:DT,99,0)</f>
        <v>0</v>
      </c>
      <c r="KJ243" s="275">
        <f>VLOOKUP(C243,FPT!B:KH,99,0)</f>
        <v>0</v>
      </c>
      <c r="KK243" t="str">
        <f t="shared" si="435"/>
        <v/>
      </c>
      <c r="KL243" s="275">
        <f>VLOOKUP(C243,MOVI!C:DT,100,0)</f>
        <v>894000</v>
      </c>
      <c r="KM243" s="275">
        <f>VLOOKUP(C243,FPT!B:KK,100,0)</f>
        <v>894000</v>
      </c>
      <c r="KN243" t="str">
        <f t="shared" si="436"/>
        <v/>
      </c>
      <c r="KO243" s="275">
        <f>VLOOKUP(C243,MOVI!C:DT,101,0)</f>
        <v>0</v>
      </c>
      <c r="KP243" s="275">
        <f>VLOOKUP(C243,FPT!B:KN,101,0)</f>
        <v>0</v>
      </c>
      <c r="KQ243" t="str">
        <f t="shared" si="437"/>
        <v/>
      </c>
      <c r="KR243" s="275">
        <f>VLOOKUP(C243,MOVI!C:DT,102,0)</f>
        <v>0</v>
      </c>
      <c r="KS243" s="275">
        <f>VLOOKUP(C243,FPT!B:KQ,102,0)</f>
        <v>0</v>
      </c>
      <c r="KT243" t="str">
        <f t="shared" si="438"/>
        <v/>
      </c>
      <c r="KU243" s="275">
        <f>VLOOKUP(C243,MOVI!C:DT,103,0)</f>
        <v>5960000</v>
      </c>
      <c r="KV243" s="275">
        <f>VLOOKUP(C243,FPT!B:KT,103,0)</f>
        <v>5960000</v>
      </c>
      <c r="KW243" t="str">
        <f t="shared" si="439"/>
        <v/>
      </c>
      <c r="KX243" s="275">
        <f>VLOOKUP(C243,MOVI!C:DT,104,0)</f>
        <v>9091000</v>
      </c>
      <c r="KY243" s="275">
        <f>VLOOKUP(C243,FPT!B:KW,104,0)</f>
        <v>9091000</v>
      </c>
      <c r="KZ243" t="str">
        <f t="shared" si="440"/>
        <v/>
      </c>
      <c r="LA243" s="275">
        <f>VLOOKUP(C243,MOVI!C:DT,105,0)</f>
        <v>596000</v>
      </c>
      <c r="LB243" s="275">
        <f>VLOOKUP(C243,FPT!B:KZ,105,0)</f>
        <v>596000</v>
      </c>
      <c r="LC243" t="str">
        <f t="shared" si="441"/>
        <v/>
      </c>
      <c r="LD243" s="275">
        <f>VLOOKUP(C243,MOVI!C:DT,106,0)</f>
        <v>36756000</v>
      </c>
      <c r="LE243" s="275">
        <f>VLOOKUP(C243,FPT!B:LC,106,0)</f>
        <v>36756000</v>
      </c>
      <c r="LF243" t="str">
        <f t="shared" si="442"/>
        <v/>
      </c>
      <c r="LG243" s="273">
        <f>VLOOKUP(C243,MOVI!C:DT,107,0)</f>
        <v>0</v>
      </c>
      <c r="LH243" s="273">
        <f>VLOOKUP(C243,FPT!B:LF,107,0)</f>
        <v>0</v>
      </c>
      <c r="LI243" t="str">
        <f t="shared" si="443"/>
        <v/>
      </c>
      <c r="LJ243" t="str">
        <f>VLOOKUP(C243,MOVI!C:DV,108,0)</f>
        <v>MoviSouthSales</v>
      </c>
      <c r="LK243" s="252" t="str">
        <f>VLOOKUP(C243,FPT!B:LI,108,0)</f>
        <v>MoviSouthSales</v>
      </c>
      <c r="LL243" t="str">
        <f t="shared" si="444"/>
        <v/>
      </c>
      <c r="LM243" s="275">
        <f>ROUND(VLOOKUP(C243,MOVI!C:DV,109,0),0)</f>
        <v>2500000</v>
      </c>
      <c r="LN243" s="275">
        <f>ROUND(VLOOKUP(C243,FPT!B:LL,109,0),0)</f>
        <v>2500000</v>
      </c>
      <c r="LO243" t="str">
        <f t="shared" si="445"/>
        <v/>
      </c>
      <c r="LP243" t="str">
        <f>VLOOKUP(C243,MOVI!C:DV,110,0)</f>
        <v>TNH</v>
      </c>
      <c r="LQ243" s="247" t="str">
        <f>VLOOKUP(C243,FPT!B:LO,110,0)</f>
        <v>TNH</v>
      </c>
      <c r="LR243" t="str">
        <f t="shared" si="446"/>
        <v/>
      </c>
      <c r="LS243">
        <f>MOVI!DI238</f>
        <v>22</v>
      </c>
      <c r="LV243">
        <f>MOVI!DJ238</f>
        <v>0</v>
      </c>
      <c r="LW243">
        <f>MOVI!DK238</f>
        <v>0</v>
      </c>
      <c r="LX243" t="str">
        <f>MOVI!DL238</f>
        <v>x</v>
      </c>
      <c r="LY243">
        <f>MOVI!DM238</f>
        <v>0</v>
      </c>
      <c r="LZ243">
        <f>MOVI!DN238</f>
        <v>149000</v>
      </c>
      <c r="MA243">
        <f>MOVI!DO238</f>
        <v>0</v>
      </c>
      <c r="MB243" t="str">
        <f>MOVI!DP238</f>
        <v>TNH</v>
      </c>
      <c r="MC243">
        <f>MOVI!DQ238</f>
        <v>0</v>
      </c>
      <c r="MD243">
        <f>MOVI!DR238</f>
        <v>0</v>
      </c>
      <c r="ME243" t="str">
        <f>VLOOKUP(C243,MOVI!C:DV,121,0)</f>
        <v>Group 2</v>
      </c>
      <c r="MF243" s="252" t="str">
        <f>VLOOKUP(C243,FPT!B:MD,111,0)</f>
        <v>Group 2</v>
      </c>
      <c r="MG243" t="str">
        <f t="shared" si="450"/>
        <v/>
      </c>
      <c r="MH243" t="str">
        <f>VLOOKUP(C243,MOVI!C:DT,122,0)</f>
        <v>MoviSouthGroup 2</v>
      </c>
      <c r="MI243" s="252" t="str">
        <f>VLOOKUP(C243,FPT!B:DS,112,0)</f>
        <v>MoviSouthGroup 2</v>
      </c>
      <c r="MJ243" t="str">
        <f t="shared" si="447"/>
        <v/>
      </c>
    </row>
    <row r="244" spans="1:348" x14ac:dyDescent="0.25">
      <c r="A244">
        <v>236</v>
      </c>
      <c r="B244" s="48">
        <v>5444</v>
      </c>
      <c r="C244" s="271" t="s">
        <v>1198</v>
      </c>
      <c r="D244" t="str">
        <f>VLOOKUP(C244,MOVI!C:D,2,0)</f>
        <v>Võ Thị Thanh Huyền</v>
      </c>
      <c r="E244" t="str">
        <f>VLOOKUP(C244,FPT!B:C,2,0)</f>
        <v>Võ Thị Thanh Huyền</v>
      </c>
      <c r="F244" t="str">
        <f t="shared" si="340"/>
        <v/>
      </c>
      <c r="G244" t="str">
        <f>VLOOKUP(C244,MOVI!C:E,3,0)</f>
        <v>Sales</v>
      </c>
      <c r="H244" t="str">
        <f>VLOOKUP(C244,FPT!B:F,3,0)</f>
        <v>Sales</v>
      </c>
      <c r="I244" t="str">
        <f t="shared" si="341"/>
        <v/>
      </c>
      <c r="J244" t="str">
        <f>VLOOKUP(C244,MOVI!C:H,4,0)</f>
        <v>Field Sales</v>
      </c>
      <c r="K244" t="str">
        <f>VLOOKUP(C244,FPT!B:I,4,0)</f>
        <v>Field Sales</v>
      </c>
      <c r="L244" t="str">
        <f t="shared" si="342"/>
        <v/>
      </c>
      <c r="M244" t="str">
        <f>VLOOKUP(C244,MOVI!C:DT,5,0)</f>
        <v>Assistant Manager</v>
      </c>
      <c r="N244" t="str">
        <f>VLOOKUP(C244,FPT!B:L,5,0)</f>
        <v>Assistant Manager</v>
      </c>
      <c r="O244" t="str">
        <f t="shared" si="343"/>
        <v/>
      </c>
      <c r="P244" t="str">
        <f>VLOOKUP(C244,MOVI!C:DT,6,0)</f>
        <v>Area Sales Manager</v>
      </c>
      <c r="Q244" t="str">
        <f>VLOOKUP(C244,FPT!B:O,6,0)</f>
        <v>Area Sales Manager</v>
      </c>
      <c r="R244" t="str">
        <f t="shared" si="344"/>
        <v/>
      </c>
      <c r="S244" t="str">
        <f>VLOOKUP(C244,MOVI!C:DT,7,0)</f>
        <v>South</v>
      </c>
      <c r="T244" t="str">
        <f>VLOOKUP(C244,FPT!B:R,7,0)</f>
        <v>South</v>
      </c>
      <c r="U244" t="str">
        <f t="shared" si="345"/>
        <v/>
      </c>
      <c r="V244" t="str">
        <f>VLOOKUP(C244,MOVI!C:DT,8,0)</f>
        <v>Movi</v>
      </c>
      <c r="W244" t="str">
        <f>VLOOKUP(C244,FPT!B:U,8,0)</f>
        <v>Movi</v>
      </c>
      <c r="X244" t="str">
        <f t="shared" si="346"/>
        <v/>
      </c>
      <c r="Y244" t="str">
        <f>VLOOKUP(C244,MOVI!C:DT,9,0)</f>
        <v>Full-time</v>
      </c>
      <c r="Z244" t="str">
        <f>VLOOKUP(C244,FPT!B:X,9,0)</f>
        <v>Full-time</v>
      </c>
      <c r="AA244" t="str">
        <f t="shared" si="347"/>
        <v/>
      </c>
      <c r="AB244" t="str">
        <f>VLOOKUP(C244,MOVI!C:DT,10,0)</f>
        <v>Permanent</v>
      </c>
      <c r="AC244" t="str">
        <f>VLOOKUP(C244,FPT!B:AA,10,0)</f>
        <v>Permanent</v>
      </c>
      <c r="AD244" t="str">
        <f t="shared" si="348"/>
        <v/>
      </c>
      <c r="AE244" s="247">
        <f>VLOOKUP(C244,MOVI!C:DT,11,0)</f>
        <v>43754</v>
      </c>
      <c r="AF244" s="247">
        <f>VLOOKUP(C244,FPT!B:AD,11,0)</f>
        <v>43754</v>
      </c>
      <c r="AG244" t="str">
        <f t="shared" si="349"/>
        <v/>
      </c>
      <c r="AH244" s="260" t="str">
        <f>VLOOKUP(C244,MOVI!C:DT,12,0)</f>
        <v/>
      </c>
      <c r="AI244" s="260"/>
      <c r="AJ244" t="str">
        <f t="shared" si="449"/>
        <v/>
      </c>
      <c r="AK244">
        <f>VLOOKUP(C244,MOVI!C:DT,13,0)</f>
        <v>0</v>
      </c>
      <c r="AL244" s="247">
        <f>VLOOKUP(C244,FPT!B:AJ,13,0)</f>
        <v>0</v>
      </c>
      <c r="AM244" t="str">
        <f t="shared" si="448"/>
        <v/>
      </c>
      <c r="AN244" s="247">
        <f>VLOOKUP(C244,MOVI!C:DT,14,0)</f>
        <v>0</v>
      </c>
      <c r="AO244" s="247">
        <f>VLOOKUP(C244,FPT!B:AM,14,0)</f>
        <v>0</v>
      </c>
      <c r="AP244" t="str">
        <f t="shared" si="350"/>
        <v/>
      </c>
      <c r="AQ244" t="str">
        <f>VLOOKUP(C244,MOVI!C:DT,15,0)</f>
        <v>LC</v>
      </c>
      <c r="AR244" s="247" t="str">
        <f>VLOOKUP(C244,FPT!B:AP,15,0)</f>
        <v>LC</v>
      </c>
      <c r="AS244" t="str">
        <f t="shared" si="351"/>
        <v/>
      </c>
      <c r="AT244" s="282" t="str">
        <f>VLOOKUP(C244,MOVI!C:DT,16,0)</f>
        <v>LTTP</v>
      </c>
      <c r="AU244" s="247" t="str">
        <f>VLOOKUP(C244,FPT!B:AS,16,0)</f>
        <v>LTTP</v>
      </c>
      <c r="AV244" t="str">
        <f t="shared" si="352"/>
        <v/>
      </c>
      <c r="AW244" t="str">
        <f>VLOOKUP(C244,MOVI!C:DT,17,0)</f>
        <v>L</v>
      </c>
      <c r="AX244" s="247" t="str">
        <f>VLOOKUP(C244,FPT!B:AV,17,0)</f>
        <v>L</v>
      </c>
      <c r="AY244" t="str">
        <f t="shared" si="353"/>
        <v/>
      </c>
      <c r="AZ244">
        <f>VLOOKUP(C244,MOVI!C:DT,18,0)</f>
        <v>0</v>
      </c>
      <c r="BA244" s="247">
        <f>VLOOKUP(C244,FPT!B:AY,18,0)</f>
        <v>0</v>
      </c>
      <c r="BB244" t="str">
        <f t="shared" si="354"/>
        <v/>
      </c>
      <c r="BC244" s="275">
        <f>VLOOKUP(C244,MOVI!C:DT,19,0)</f>
        <v>30000000</v>
      </c>
      <c r="BD244" s="275">
        <f>VLOOKUP(C244,FPT!B:BB,19,0)</f>
        <v>30000000</v>
      </c>
      <c r="BE244" t="str">
        <f t="shared" si="355"/>
        <v/>
      </c>
      <c r="BF244">
        <f>VLOOKUP(C244,MOVI!C:DT,20,0)</f>
        <v>0</v>
      </c>
      <c r="BG244" s="252">
        <f>VLOOKUP(C244,FPT!B:BE,20,0)</f>
        <v>0</v>
      </c>
      <c r="BH244" t="str">
        <f t="shared" si="356"/>
        <v/>
      </c>
      <c r="BI244" s="275">
        <f>VLOOKUP(C244,MOVI!C:DT,21,0)</f>
        <v>30000000</v>
      </c>
      <c r="BJ244" s="275">
        <f>VLOOKUP(C244,FPT!B:BH,21,0)</f>
        <v>30000000</v>
      </c>
      <c r="BK244" t="str">
        <f t="shared" si="357"/>
        <v/>
      </c>
      <c r="BL244" s="275">
        <f>VLOOKUP(C244,MOVI!C:DT,22,0)</f>
        <v>0</v>
      </c>
      <c r="BM244" s="275">
        <f>VLOOKUP(C244,FPT!B:BK,22,0)</f>
        <v>0</v>
      </c>
      <c r="BN244" t="str">
        <f t="shared" si="358"/>
        <v/>
      </c>
      <c r="BO244" s="275">
        <f>VLOOKUP(C244,MOVI!C:DT,23,0)</f>
        <v>0</v>
      </c>
      <c r="BP244" s="275">
        <f>VLOOKUP(C244,FPT!B:BN,23,0)</f>
        <v>0</v>
      </c>
      <c r="BQ244" t="str">
        <f t="shared" si="359"/>
        <v/>
      </c>
      <c r="BR244" s="275">
        <f>VLOOKUP(C244,MOVI!C:DT,24,0)</f>
        <v>0</v>
      </c>
      <c r="BS244" s="275">
        <f>VLOOKUP(C244,FPT!B:BQ,24,0)</f>
        <v>0</v>
      </c>
      <c r="BT244" t="str">
        <f t="shared" si="360"/>
        <v/>
      </c>
      <c r="BU244" s="275">
        <f>VLOOKUP(C244,MOVI!C:DT,25,0)</f>
        <v>200000</v>
      </c>
      <c r="BV244" s="275">
        <f>VLOOKUP(C244,FPT!B:BT,25,0)</f>
        <v>200000</v>
      </c>
      <c r="BW244" t="str">
        <f t="shared" si="361"/>
        <v/>
      </c>
      <c r="BX244" s="275">
        <f>VLOOKUP(C244,MOVI!C:DT,26,0)</f>
        <v>0</v>
      </c>
      <c r="BY244" s="275">
        <f>VLOOKUP(C244,FPT!B:BW,26,0)</f>
        <v>0</v>
      </c>
      <c r="BZ244" t="str">
        <f t="shared" si="362"/>
        <v/>
      </c>
      <c r="CA244" s="275">
        <f>VLOOKUP(C244,MOVI!C:DT,27,0)</f>
        <v>0</v>
      </c>
      <c r="CB244" s="275">
        <f>VLOOKUP(C244,FPT!B:BZ,27,0)</f>
        <v>0</v>
      </c>
      <c r="CC244" t="str">
        <f t="shared" si="363"/>
        <v/>
      </c>
      <c r="CD244" s="275">
        <f>VLOOKUP(C244,MOVI!C:DT,28,0)</f>
        <v>200000</v>
      </c>
      <c r="CE244" s="275">
        <f>VLOOKUP(C244,FPT!B:CC,28,0)</f>
        <v>200000</v>
      </c>
      <c r="CF244" t="str">
        <f t="shared" si="364"/>
        <v/>
      </c>
      <c r="CG244" t="str">
        <f>VLOOKUP(C244,MOVI!C:DT,29,0)</f>
        <v>CN</v>
      </c>
      <c r="CH244" s="252" t="str">
        <f>VLOOKUP(C244,FPT!B:CF,29,0)</f>
        <v>CN</v>
      </c>
      <c r="CI244" t="str">
        <f t="shared" si="365"/>
        <v/>
      </c>
      <c r="CJ244">
        <f>VLOOKUP(C244,MOVI!C:DT,30,0)</f>
        <v>26</v>
      </c>
      <c r="CK244" s="252">
        <f>VLOOKUP(C244,FPT!B:CI,30,0)</f>
        <v>26</v>
      </c>
      <c r="CL244" t="str">
        <f t="shared" si="366"/>
        <v/>
      </c>
      <c r="CM244">
        <f>VLOOKUP(C244,MOVI!C:DT,31,0)</f>
        <v>26</v>
      </c>
      <c r="CN244" s="252">
        <f>VLOOKUP(C244,FPT!B:CL,31,0)</f>
        <v>26</v>
      </c>
      <c r="CO244" t="str">
        <f t="shared" si="367"/>
        <v/>
      </c>
      <c r="CP244" s="275">
        <f>VLOOKUP(C244,MOVI!C:DT,32,0)</f>
        <v>0</v>
      </c>
      <c r="CQ244" s="275">
        <f>VLOOKUP(C244,FPT!B:CO,32,0)</f>
        <v>0</v>
      </c>
      <c r="CR244" t="str">
        <f t="shared" si="368"/>
        <v/>
      </c>
      <c r="CS244" s="275">
        <f>VLOOKUP(C244,MOVI!C:DT,33,0)</f>
        <v>0</v>
      </c>
      <c r="CT244" s="275">
        <f>VLOOKUP(C244,FPT!B:CR,33,0)</f>
        <v>0</v>
      </c>
      <c r="CU244" t="str">
        <f t="shared" si="369"/>
        <v/>
      </c>
      <c r="CV244" s="275">
        <f>VLOOKUP(C244,MOVI!C:DT,34,0)</f>
        <v>0</v>
      </c>
      <c r="CW244" s="275">
        <f>VLOOKUP(C244,FPT!B:CU,34,0)</f>
        <v>0</v>
      </c>
      <c r="CX244" t="str">
        <f t="shared" si="370"/>
        <v/>
      </c>
      <c r="CY244" s="275">
        <f>VLOOKUP(C244,MOVI!C:DT,35,0)</f>
        <v>26</v>
      </c>
      <c r="CZ244" s="275">
        <f>VLOOKUP(C244,FPT!B:CX,35,0)</f>
        <v>26</v>
      </c>
      <c r="DA244" t="str">
        <f t="shared" si="371"/>
        <v/>
      </c>
      <c r="DB244" s="275">
        <f>VLOOKUP(C244,MOVI!C:DT,36,0)</f>
        <v>0</v>
      </c>
      <c r="DC244" s="275">
        <f>VLOOKUP(C244,FPT!B:DA,36,0)</f>
        <v>0</v>
      </c>
      <c r="DD244" t="str">
        <f t="shared" si="372"/>
        <v/>
      </c>
      <c r="DE244" s="275">
        <f>VLOOKUP(C244,MOVI!C:DT,37,0)</f>
        <v>0</v>
      </c>
      <c r="DF244" s="275">
        <f>VLOOKUP(C244,FPT!B:DD,37,0)</f>
        <v>0</v>
      </c>
      <c r="DG244" t="str">
        <f t="shared" si="373"/>
        <v/>
      </c>
      <c r="DH244" s="275">
        <f>VLOOKUP(C244,MOVI!C:DT,38,0)</f>
        <v>0</v>
      </c>
      <c r="DI244" s="275">
        <f>VLOOKUP(C244,FPT!B:DG,38,0)</f>
        <v>0</v>
      </c>
      <c r="DJ244" t="str">
        <f t="shared" si="374"/>
        <v/>
      </c>
      <c r="DK244" s="275">
        <f>VLOOKUP(C244,MOVI!C:DT,39,0)</f>
        <v>0</v>
      </c>
      <c r="DL244" s="275">
        <f>VLOOKUP(C244,FPT!B:DJ,39,0)</f>
        <v>0</v>
      </c>
      <c r="DM244" t="str">
        <f t="shared" si="375"/>
        <v/>
      </c>
      <c r="DN244" s="275">
        <f>VLOOKUP(C244,MOVI!C:DT,40,0)</f>
        <v>0</v>
      </c>
      <c r="DO244" s="275">
        <f>VLOOKUP(C244,FPT!B:DM,40,0)</f>
        <v>0</v>
      </c>
      <c r="DP244" t="str">
        <f t="shared" si="376"/>
        <v/>
      </c>
      <c r="DQ244" s="275">
        <f>VLOOKUP(C244,MOVI!C:DT,41,0)</f>
        <v>0</v>
      </c>
      <c r="DR244" s="275">
        <f>VLOOKUP(C244,FPT!B:DP,41,0)</f>
        <v>0</v>
      </c>
      <c r="DS244" t="str">
        <f t="shared" si="377"/>
        <v/>
      </c>
      <c r="DT244" s="275">
        <f>VLOOKUP(C244,MOVI!C:DT,42,0)</f>
        <v>30000000</v>
      </c>
      <c r="DU244" s="275">
        <f>ROUND(VLOOKUP(C244,FPT!B:DS,42,0),0)</f>
        <v>30000000</v>
      </c>
      <c r="DV244" t="str">
        <f t="shared" si="378"/>
        <v/>
      </c>
      <c r="DW244" s="275">
        <f>VLOOKUP(C244,MOVI!C:DT,43,0)</f>
        <v>0</v>
      </c>
      <c r="DX244" s="275">
        <f>VLOOKUP(C244,FPT!B:DV,43,0)</f>
        <v>0</v>
      </c>
      <c r="DY244" t="str">
        <f t="shared" si="379"/>
        <v/>
      </c>
      <c r="DZ244" s="275">
        <f>VLOOKUP(C244,MOVI!C:DT,44,0)</f>
        <v>0</v>
      </c>
      <c r="EA244" s="275">
        <f>VLOOKUP(C244,FPT!B:DY,44,0)</f>
        <v>0</v>
      </c>
      <c r="EB244" t="str">
        <f t="shared" si="380"/>
        <v/>
      </c>
      <c r="EC244" s="275">
        <f>VLOOKUP(C244,MOVI!C:DT,45,0)</f>
        <v>30000000</v>
      </c>
      <c r="ED244" s="275">
        <f>ROUND(VLOOKUP(C244,FPT!B:EB,45,0),0)</f>
        <v>30000000</v>
      </c>
      <c r="EE244" t="str">
        <f t="shared" si="381"/>
        <v/>
      </c>
      <c r="EF244" s="275">
        <f>VLOOKUP(C244,MOVI!C:DT,46,0)</f>
        <v>0</v>
      </c>
      <c r="EG244" s="275">
        <f>VLOOKUP(C244,FPT!B:EE,46,0)</f>
        <v>0</v>
      </c>
      <c r="EH244" t="str">
        <f t="shared" si="382"/>
        <v/>
      </c>
      <c r="EI244" s="275">
        <f>VLOOKUP(C244,MOVI!C:DT,47,0)</f>
        <v>0</v>
      </c>
      <c r="EJ244" s="275">
        <f>VLOOKUP(C244,FPT!B:EH,47,0)</f>
        <v>0</v>
      </c>
      <c r="EK244" t="str">
        <f t="shared" si="383"/>
        <v/>
      </c>
      <c r="EL244" s="275">
        <f>VLOOKUP(C244,MOVI!C:DT,48,0)</f>
        <v>0</v>
      </c>
      <c r="EM244" s="275">
        <f>VLOOKUP(C244,FPT!B:EK,48,0)</f>
        <v>0</v>
      </c>
      <c r="EN244" t="str">
        <f t="shared" si="384"/>
        <v/>
      </c>
      <c r="EO244" s="275">
        <f>VLOOKUP(C244,MOVI!C:DT,49,0)</f>
        <v>200000</v>
      </c>
      <c r="EP244" s="275">
        <f>VLOOKUP(C244,FPT!B:EN,49,0)</f>
        <v>200000</v>
      </c>
      <c r="EQ244" t="str">
        <f t="shared" si="385"/>
        <v/>
      </c>
      <c r="ER244" s="275">
        <f>VLOOKUP(C244,MOVI!C:DT,50,0)</f>
        <v>0</v>
      </c>
      <c r="ES244" s="275">
        <f>VLOOKUP(C244,FPT!B:EQ,50,0)</f>
        <v>0</v>
      </c>
      <c r="ET244" t="str">
        <f t="shared" si="386"/>
        <v/>
      </c>
      <c r="EU244" s="275">
        <f>VLOOKUP(C244,MOVI!C:DT,51,0)</f>
        <v>0</v>
      </c>
      <c r="EV244" s="275">
        <f>VLOOKUP(C244,FPT!B:ET,51,0)</f>
        <v>0</v>
      </c>
      <c r="EW244" t="str">
        <f t="shared" si="387"/>
        <v/>
      </c>
      <c r="EX244" s="275">
        <f>VLOOKUP(C244,MOVI!C:DT,52,0)</f>
        <v>0</v>
      </c>
      <c r="EY244" s="275">
        <f>VLOOKUP(C244,FPT!B:EW,52,0)</f>
        <v>0</v>
      </c>
      <c r="EZ244" t="str">
        <f t="shared" si="388"/>
        <v/>
      </c>
      <c r="FA244" s="275">
        <f>VLOOKUP(C244,MOVI!C:DT,53,0)</f>
        <v>0</v>
      </c>
      <c r="FB244" s="275">
        <f>VLOOKUP(C244,FPT!B:EZ,53,0)</f>
        <v>0</v>
      </c>
      <c r="FC244" t="str">
        <f t="shared" si="389"/>
        <v/>
      </c>
      <c r="FD244" s="275">
        <f>VLOOKUP(C244,MOVI!C:DT,54,0)</f>
        <v>0</v>
      </c>
      <c r="FE244" s="275">
        <f>VLOOKUP(C244,FPT!B:FC,54,0)</f>
        <v>0</v>
      </c>
      <c r="FF244" t="str">
        <f t="shared" si="390"/>
        <v/>
      </c>
      <c r="FG244" s="275">
        <f>VLOOKUP(C244,MOVI!C:DT,55,0)</f>
        <v>0</v>
      </c>
      <c r="FH244" s="275">
        <f>VLOOKUP(C244,FPT!B:FF,55,0)</f>
        <v>0</v>
      </c>
      <c r="FI244" t="str">
        <f t="shared" si="391"/>
        <v/>
      </c>
      <c r="FJ244" s="275">
        <f>VLOOKUP(C244,MOVI!C:DT,56,0)</f>
        <v>200000</v>
      </c>
      <c r="FK244" s="275">
        <f>VLOOKUP(C244,FPT!B:FI,56,0)</f>
        <v>200000</v>
      </c>
      <c r="FL244" t="str">
        <f t="shared" si="392"/>
        <v/>
      </c>
      <c r="FM244" s="275">
        <f>VLOOKUP(C244,MOVI!C:DT,57,0)</f>
        <v>0</v>
      </c>
      <c r="FN244" s="275">
        <f>VLOOKUP(C244,FPT!B:FL,57,0)</f>
        <v>0</v>
      </c>
      <c r="FO244" t="str">
        <f t="shared" si="393"/>
        <v/>
      </c>
      <c r="FP244" s="275">
        <f>VLOOKUP(C244,MOVI!C:DT,58,0)</f>
        <v>0</v>
      </c>
      <c r="FQ244" s="275">
        <f>VLOOKUP(C244,FPT!B:FO,58,0)</f>
        <v>0</v>
      </c>
      <c r="FR244" t="str">
        <f t="shared" si="394"/>
        <v/>
      </c>
      <c r="FS244" s="275">
        <f>VLOOKUP(C244,MOVI!C:DT,59,0)</f>
        <v>0</v>
      </c>
      <c r="FT244" s="275">
        <f>VLOOKUP(C244,FPT!B:FR,59,0)</f>
        <v>0</v>
      </c>
      <c r="FU244" t="str">
        <f t="shared" si="395"/>
        <v/>
      </c>
      <c r="FV244" s="275">
        <f>VLOOKUP(C244,MOVI!C:DT,60,0)</f>
        <v>0</v>
      </c>
      <c r="FW244" s="275">
        <f>VLOOKUP(C244,FPT!B:FU,60,0)</f>
        <v>0</v>
      </c>
      <c r="FX244" t="str">
        <f t="shared" si="396"/>
        <v/>
      </c>
      <c r="FY244" s="275">
        <f>VLOOKUP(C244,MOVI!C:DT,61,0)</f>
        <v>0</v>
      </c>
      <c r="FZ244" s="275">
        <f>VLOOKUP(C244,FPT!B:FX,61,0)</f>
        <v>0</v>
      </c>
      <c r="GA244" t="str">
        <f t="shared" si="397"/>
        <v/>
      </c>
      <c r="GB244" s="275">
        <f>VLOOKUP(C244,MOVI!C:DT,62,0)</f>
        <v>0</v>
      </c>
      <c r="GC244" s="275">
        <f>VLOOKUP(C244,FPT!B:GA,62,0)</f>
        <v>0</v>
      </c>
      <c r="GD244" t="str">
        <f t="shared" si="398"/>
        <v/>
      </c>
      <c r="GE244" s="275">
        <f>VLOOKUP(C244,MOVI!C:DT,63,0)</f>
        <v>0</v>
      </c>
      <c r="GF244" s="275">
        <f>VLOOKUP(C244,FPT!B:GD,63,0)</f>
        <v>0</v>
      </c>
      <c r="GG244" t="str">
        <f t="shared" si="399"/>
        <v/>
      </c>
      <c r="GH244" s="275">
        <f>VLOOKUP(C244,MOVI!C:DT,64,0)</f>
        <v>0</v>
      </c>
      <c r="GI244" s="275">
        <f>VLOOKUP(C244,FPT!B:GG,64,0)</f>
        <v>0</v>
      </c>
      <c r="GJ244" t="str">
        <f t="shared" si="400"/>
        <v/>
      </c>
      <c r="GK244" s="275">
        <f>VLOOKUP(C244,MOVI!C:DT,65,0)</f>
        <v>0</v>
      </c>
      <c r="GL244" s="275">
        <f>VLOOKUP(C244,FPT!B:GJ,65,0)</f>
        <v>0</v>
      </c>
      <c r="GM244" t="str">
        <f t="shared" si="401"/>
        <v/>
      </c>
      <c r="GN244" s="275">
        <f>VLOOKUP(C244,MOVI!C:DT,66,0)</f>
        <v>0</v>
      </c>
      <c r="GO244" s="275">
        <f>VLOOKUP(C244,FPT!B:GM,66,0)</f>
        <v>0</v>
      </c>
      <c r="GP244" t="str">
        <f t="shared" si="402"/>
        <v/>
      </c>
      <c r="GQ244" s="275">
        <f>VLOOKUP(C244,MOVI!C:DT,67,0)</f>
        <v>0</v>
      </c>
      <c r="GR244" s="275">
        <f>VLOOKUP(C244,FPT!B:GP,67,0)</f>
        <v>0</v>
      </c>
      <c r="GS244" t="str">
        <f t="shared" si="403"/>
        <v/>
      </c>
      <c r="GT244" s="275">
        <f>VLOOKUP(C244,MOVI!C:DT,68,0)</f>
        <v>0</v>
      </c>
      <c r="GU244" s="275">
        <f>VLOOKUP(C244,FPT!B:GS,68,0)</f>
        <v>0</v>
      </c>
      <c r="GV244" t="str">
        <f t="shared" si="404"/>
        <v/>
      </c>
      <c r="GW244" s="275">
        <f>VLOOKUP(C244,MOVI!C:DT,69,0)</f>
        <v>0</v>
      </c>
      <c r="GX244" s="275">
        <f>VLOOKUP(C244,FPT!B:GV,69,0)</f>
        <v>0</v>
      </c>
      <c r="GY244" t="str">
        <f t="shared" si="405"/>
        <v/>
      </c>
      <c r="GZ244" s="275">
        <f>VLOOKUP(C244,MOVI!C:DT,70,0)</f>
        <v>0</v>
      </c>
      <c r="HA244" s="275">
        <f>VLOOKUP(C244,FPT!B:GY,70,0)</f>
        <v>0</v>
      </c>
      <c r="HB244" t="str">
        <f t="shared" si="406"/>
        <v/>
      </c>
      <c r="HC244" s="275">
        <f>VLOOKUP(C244,MOVI!C:DT,71,0)</f>
        <v>30200000</v>
      </c>
      <c r="HD244" s="275">
        <f>ROUND(VLOOKUP(C244,FPT!B:HB,71,0),0)</f>
        <v>30200000</v>
      </c>
      <c r="HE244" t="str">
        <f t="shared" si="407"/>
        <v/>
      </c>
      <c r="HF244" s="275">
        <f>ROUND(VLOOKUP(C244,MOVI!C:DT,72,0),0)</f>
        <v>0</v>
      </c>
      <c r="HG244" s="275">
        <f>ROUND(VLOOKUP(C244,FPT!B:HE,72,0),0)</f>
        <v>0</v>
      </c>
      <c r="HH244" t="str">
        <f t="shared" si="408"/>
        <v/>
      </c>
      <c r="HI244" s="275">
        <f>VLOOKUP(C244,MOVI!C:DT,73,0)</f>
        <v>200000</v>
      </c>
      <c r="HJ244" s="275">
        <f>VLOOKUP(C244,FPT!B:HH,73,0)</f>
        <v>200000</v>
      </c>
      <c r="HK244" t="str">
        <f t="shared" si="409"/>
        <v/>
      </c>
      <c r="HL244" s="275">
        <f>VLOOKUP(C244,MOVI!C:DT,74,0)</f>
        <v>0</v>
      </c>
      <c r="HM244" s="275">
        <f>VLOOKUP(C244,FPT!B:HK,74,0)</f>
        <v>0</v>
      </c>
      <c r="HN244" t="str">
        <f t="shared" si="410"/>
        <v/>
      </c>
      <c r="HO244" s="275">
        <f>VLOOKUP(C244,MOVI!C:DT,75,0)</f>
        <v>11000000</v>
      </c>
      <c r="HP244" s="275">
        <f>VLOOKUP(C244,FPT!B:HN,75,0)</f>
        <v>11000000</v>
      </c>
      <c r="HQ244" t="str">
        <f t="shared" si="411"/>
        <v/>
      </c>
      <c r="HR244" s="275">
        <f>VLOOKUP(C244,MOVI!C:DT,76,0)</f>
        <v>0</v>
      </c>
      <c r="HS244" s="275">
        <f>VLOOKUP(C244,FPT!B:HQ,76,0)</f>
        <v>0</v>
      </c>
      <c r="HT244" t="str">
        <f t="shared" si="412"/>
        <v/>
      </c>
      <c r="HU244" s="275">
        <f>VLOOKUP(C244,MOVI!C:DT,77,0)</f>
        <v>0</v>
      </c>
      <c r="HV244" s="275">
        <f>VLOOKUP(C244,FPT!B:HT,77,0)</f>
        <v>0</v>
      </c>
      <c r="HW244" t="str">
        <f t="shared" si="413"/>
        <v/>
      </c>
      <c r="HX244" s="274">
        <f>VLOOKUP(C244,MOVI!C:CB,78,0)</f>
        <v>2384000</v>
      </c>
      <c r="HY244" s="261">
        <f>VLOOKUP(C244,FPT!$B:$CA,78,0)</f>
        <v>2384000</v>
      </c>
      <c r="HZ244" t="str">
        <f t="shared" si="414"/>
        <v/>
      </c>
      <c r="IA244" s="275">
        <f>VLOOKUP(C244,MOVI!C:CD,79,0)</f>
        <v>300000</v>
      </c>
      <c r="IB244" s="275">
        <f>VLOOKUP(C244,FPT!B:HZ,79,0)</f>
        <v>300000</v>
      </c>
      <c r="IC244" t="str">
        <f t="shared" si="415"/>
        <v/>
      </c>
      <c r="ID244" s="275">
        <f>VLOOKUP(C244,MOVI!C:CD,80,0)</f>
        <v>447000</v>
      </c>
      <c r="IE244" s="275">
        <f>VLOOKUP(C244,FPT!B:IC,80,0)</f>
        <v>447000</v>
      </c>
      <c r="IF244" t="str">
        <f t="shared" si="416"/>
        <v/>
      </c>
      <c r="IG244" s="275">
        <f>VLOOKUP(C244,MOVI!C:DT,81,0)</f>
        <v>0</v>
      </c>
      <c r="IH244" s="275">
        <f>VLOOKUP(C244,FPT!B:IF,81,0)</f>
        <v>0</v>
      </c>
      <c r="II244" t="str">
        <f t="shared" si="417"/>
        <v/>
      </c>
      <c r="IJ244" s="275">
        <f>VLOOKUP(C244,MOVI!C:DT,82,0)</f>
        <v>3131000</v>
      </c>
      <c r="IK244" s="275">
        <f>VLOOKUP(C244,FPT!B:II,82,0)</f>
        <v>3131000</v>
      </c>
      <c r="IL244" t="str">
        <f t="shared" si="418"/>
        <v/>
      </c>
      <c r="IM244" s="275">
        <f>ROUND(VLOOKUP(C244,MOVI!C:DT,83,0),0)</f>
        <v>14331000</v>
      </c>
      <c r="IN244" s="275">
        <f>ROUND(VLOOKUP(C244,FPT!B:IL,83,0),0)</f>
        <v>14331000</v>
      </c>
      <c r="IO244" t="str">
        <f t="shared" si="419"/>
        <v/>
      </c>
      <c r="IP244" s="275">
        <f>VLOOKUP(C244,MOVI!C:DT,84,0)</f>
        <v>15869000</v>
      </c>
      <c r="IQ244" s="275">
        <f>VLOOKUP(C244,FPT!B:IO,84,0)</f>
        <v>15869000</v>
      </c>
      <c r="IR244" t="str">
        <f t="shared" si="420"/>
        <v/>
      </c>
      <c r="IS244" s="275">
        <f>ROUND(VLOOKUP(C244,MOVI!C:DT,85,0),0)</f>
        <v>1630350</v>
      </c>
      <c r="IT244" s="275">
        <f>ROUND(VLOOKUP(C244,FPT!B:IR,85,0),0)</f>
        <v>1630350</v>
      </c>
      <c r="IU244" t="str">
        <f t="shared" si="421"/>
        <v/>
      </c>
      <c r="IV244" s="275">
        <f>VLOOKUP(C244,MOVI!C:DT,86,0)</f>
        <v>0</v>
      </c>
      <c r="IW244" s="275">
        <f>VLOOKUP(C244,FPT!B:IU,86,0)</f>
        <v>0</v>
      </c>
      <c r="IX244" t="str">
        <f t="shared" si="422"/>
        <v/>
      </c>
      <c r="IY244" s="275">
        <f>ROUND(VLOOKUP(C244,MOVI!C:DT,87,0),0)</f>
        <v>1630350</v>
      </c>
      <c r="IZ244" s="275">
        <f>ROUND(VLOOKUP(C244,FPT!B:IX,87,0),0)</f>
        <v>1630350</v>
      </c>
      <c r="JA244" t="str">
        <f t="shared" si="423"/>
        <v/>
      </c>
      <c r="JB244" s="275">
        <f>VLOOKUP(C244,MOVI!C:DT,88,0)</f>
        <v>0</v>
      </c>
      <c r="JC244" s="275">
        <f>VLOOKUP(C244,FPT!B:JA,88,0)</f>
        <v>0</v>
      </c>
      <c r="JD244" t="str">
        <f t="shared" si="424"/>
        <v/>
      </c>
      <c r="JE244" s="275">
        <f>VLOOKUP(C244,MOVI!C:DT,89,0)</f>
        <v>149000</v>
      </c>
      <c r="JF244" s="275">
        <f>VLOOKUP(C244,FPT!B:JD,89,0)</f>
        <v>149000</v>
      </c>
      <c r="JG244" t="str">
        <f t="shared" si="425"/>
        <v/>
      </c>
      <c r="JH244" s="275">
        <f>VLOOKUP(C244,MOVI!C:DT,90,0)</f>
        <v>0</v>
      </c>
      <c r="JI244" s="275">
        <f>VLOOKUP(C244,FPT!B:JG,90,0)</f>
        <v>0</v>
      </c>
      <c r="JJ244" t="str">
        <f t="shared" si="426"/>
        <v/>
      </c>
      <c r="JK244" s="275">
        <f>VLOOKUP(C244,MOVI!C:DT,91,0)</f>
        <v>0</v>
      </c>
      <c r="JL244" s="275">
        <f>VLOOKUP(C244,FPT!B:JJ,91,0)</f>
        <v>0</v>
      </c>
      <c r="JM244" t="str">
        <f t="shared" si="427"/>
        <v/>
      </c>
      <c r="JN244" s="275">
        <f>VLOOKUP(C244,MOVI!C:DT,92,0)</f>
        <v>532000</v>
      </c>
      <c r="JO244" s="275">
        <f>VLOOKUP(C244,FPT!B:JM,92,0)</f>
        <v>532000</v>
      </c>
      <c r="JP244" t="str">
        <f t="shared" si="428"/>
        <v/>
      </c>
      <c r="JQ244" s="275">
        <f>VLOOKUP(C244,MOVI!C:DT,93,0)</f>
        <v>0</v>
      </c>
      <c r="JR244" s="275">
        <f>VLOOKUP(C244,FPT!B:JP,93,0)</f>
        <v>0</v>
      </c>
      <c r="JS244" t="str">
        <f t="shared" si="429"/>
        <v/>
      </c>
      <c r="JT244" s="275">
        <f>VLOOKUP(C244,MOVI!C:DT,94,0)</f>
        <v>681000</v>
      </c>
      <c r="JU244" s="275">
        <f>VLOOKUP(C244,FPT!B:JS,94,0)</f>
        <v>681000</v>
      </c>
      <c r="JV244" t="str">
        <f t="shared" si="430"/>
        <v/>
      </c>
      <c r="JW244" s="275">
        <f>VLOOKUP(C244,MOVI!C:DT,95,0)</f>
        <v>24757650</v>
      </c>
      <c r="JX244" s="275">
        <f>VLOOKUP(C244,FPT!B:JV,95,0)</f>
        <v>24757650</v>
      </c>
      <c r="JY244" t="str">
        <f t="shared" si="431"/>
        <v/>
      </c>
      <c r="JZ244" s="275">
        <f>VLOOKUP(C244,MOVI!C:DT,96,0)</f>
        <v>0</v>
      </c>
      <c r="KA244" s="275">
        <f>VLOOKUP(C244,FPT!B:JY,96,0)</f>
        <v>0</v>
      </c>
      <c r="KB244" t="str">
        <f t="shared" si="432"/>
        <v/>
      </c>
      <c r="KC244" s="275">
        <f>VLOOKUP(C244,MOVI!C:DT,97,0)</f>
        <v>24757650</v>
      </c>
      <c r="KD244" s="275">
        <f>VLOOKUP(C244,FPT!B:KB,97,0)</f>
        <v>24757650</v>
      </c>
      <c r="KE244" t="str">
        <f t="shared" si="433"/>
        <v/>
      </c>
      <c r="KF244" s="275">
        <f>VLOOKUP(C244,MOVI!C:DT,98,0)</f>
        <v>5066000</v>
      </c>
      <c r="KG244" s="275">
        <f>VLOOKUP(C244,FPT!B:KE,98,0)</f>
        <v>5066000</v>
      </c>
      <c r="KH244" t="str">
        <f t="shared" si="434"/>
        <v/>
      </c>
      <c r="KI244" s="275">
        <f>VLOOKUP(C244,MOVI!C:DT,99,0)</f>
        <v>0</v>
      </c>
      <c r="KJ244" s="275">
        <f>VLOOKUP(C244,FPT!B:KH,99,0)</f>
        <v>0</v>
      </c>
      <c r="KK244" t="str">
        <f t="shared" si="435"/>
        <v/>
      </c>
      <c r="KL244" s="275">
        <f>VLOOKUP(C244,MOVI!C:DT,100,0)</f>
        <v>894000</v>
      </c>
      <c r="KM244" s="275">
        <f>VLOOKUP(C244,FPT!B:KK,100,0)</f>
        <v>894000</v>
      </c>
      <c r="KN244" t="str">
        <f t="shared" si="436"/>
        <v/>
      </c>
      <c r="KO244" s="275">
        <f>VLOOKUP(C244,MOVI!C:DT,101,0)</f>
        <v>0</v>
      </c>
      <c r="KP244" s="275">
        <f>VLOOKUP(C244,FPT!B:KN,101,0)</f>
        <v>0</v>
      </c>
      <c r="KQ244" t="str">
        <f t="shared" si="437"/>
        <v/>
      </c>
      <c r="KR244" s="275">
        <f>VLOOKUP(C244,MOVI!C:DT,102,0)</f>
        <v>0</v>
      </c>
      <c r="KS244" s="275">
        <f>VLOOKUP(C244,FPT!B:KQ,102,0)</f>
        <v>0</v>
      </c>
      <c r="KT244" t="str">
        <f t="shared" si="438"/>
        <v/>
      </c>
      <c r="KU244" s="275">
        <f>VLOOKUP(C244,MOVI!C:DT,103,0)</f>
        <v>5960000</v>
      </c>
      <c r="KV244" s="275">
        <f>VLOOKUP(C244,FPT!B:KT,103,0)</f>
        <v>5960000</v>
      </c>
      <c r="KW244" t="str">
        <f t="shared" si="439"/>
        <v/>
      </c>
      <c r="KX244" s="275">
        <f>VLOOKUP(C244,MOVI!C:DT,104,0)</f>
        <v>9091000</v>
      </c>
      <c r="KY244" s="275">
        <f>VLOOKUP(C244,FPT!B:KW,104,0)</f>
        <v>9091000</v>
      </c>
      <c r="KZ244" t="str">
        <f t="shared" si="440"/>
        <v/>
      </c>
      <c r="LA244" s="275">
        <f>VLOOKUP(C244,MOVI!C:DT,105,0)</f>
        <v>596000</v>
      </c>
      <c r="LB244" s="275">
        <f>VLOOKUP(C244,FPT!B:KZ,105,0)</f>
        <v>596000</v>
      </c>
      <c r="LC244" t="str">
        <f t="shared" si="441"/>
        <v/>
      </c>
      <c r="LD244" s="275">
        <f>VLOOKUP(C244,MOVI!C:DT,106,0)</f>
        <v>36756000</v>
      </c>
      <c r="LE244" s="275">
        <f>VLOOKUP(C244,FPT!B:LC,106,0)</f>
        <v>36756000</v>
      </c>
      <c r="LF244" t="str">
        <f t="shared" si="442"/>
        <v/>
      </c>
      <c r="LG244" s="273">
        <f>VLOOKUP(C244,MOVI!C:DT,107,0)</f>
        <v>0</v>
      </c>
      <c r="LH244" s="273">
        <f>VLOOKUP(C244,FPT!B:LF,107,0)</f>
        <v>0</v>
      </c>
      <c r="LI244" t="str">
        <f t="shared" si="443"/>
        <v/>
      </c>
      <c r="LJ244" t="str">
        <f>VLOOKUP(C244,MOVI!C:DV,108,0)</f>
        <v>MoviSouthSales</v>
      </c>
      <c r="LK244" s="252" t="str">
        <f>VLOOKUP(C244,FPT!B:LI,108,0)</f>
        <v>MoviSouthSales</v>
      </c>
      <c r="LL244" t="str">
        <f t="shared" si="444"/>
        <v/>
      </c>
      <c r="LM244" s="275">
        <f>ROUND(VLOOKUP(C244,MOVI!C:DV,109,0),0)</f>
        <v>2500000</v>
      </c>
      <c r="LN244" s="275">
        <f>ROUND(VLOOKUP(C244,FPT!B:LL,109,0),0)</f>
        <v>2500000</v>
      </c>
      <c r="LO244" t="str">
        <f t="shared" si="445"/>
        <v/>
      </c>
      <c r="LP244" t="str">
        <f>VLOOKUP(C244,MOVI!C:DV,110,0)</f>
        <v>BDG</v>
      </c>
      <c r="LQ244" s="247" t="str">
        <f>VLOOKUP(C244,FPT!B:LO,110,0)</f>
        <v>BDG</v>
      </c>
      <c r="LR244" t="str">
        <f t="shared" si="446"/>
        <v/>
      </c>
      <c r="LS244">
        <f>MOVI!DI239</f>
        <v>22</v>
      </c>
      <c r="LV244">
        <f>MOVI!DJ239</f>
        <v>0</v>
      </c>
      <c r="LW244">
        <f>MOVI!DK239</f>
        <v>0</v>
      </c>
      <c r="LX244" t="str">
        <f>MOVI!DL239</f>
        <v>x</v>
      </c>
      <c r="LY244">
        <f>MOVI!DM239</f>
        <v>0</v>
      </c>
      <c r="LZ244">
        <f>MOVI!DN239</f>
        <v>149000</v>
      </c>
      <c r="MA244">
        <f>MOVI!DO239</f>
        <v>0</v>
      </c>
      <c r="MB244" t="str">
        <f>MOVI!DP239</f>
        <v>BDG</v>
      </c>
      <c r="MC244">
        <f>MOVI!DQ239</f>
        <v>0</v>
      </c>
      <c r="MD244">
        <f>MOVI!DR239</f>
        <v>0</v>
      </c>
      <c r="ME244" t="str">
        <f>VLOOKUP(C244,MOVI!C:DV,121,0)</f>
        <v>Group 2</v>
      </c>
      <c r="MF244" s="252" t="str">
        <f>VLOOKUP(C244,FPT!B:MD,111,0)</f>
        <v>Group 2</v>
      </c>
      <c r="MG244" t="str">
        <f t="shared" si="450"/>
        <v/>
      </c>
      <c r="MH244" t="str">
        <f>VLOOKUP(C244,MOVI!C:DT,122,0)</f>
        <v>MoviSouthGroup 2</v>
      </c>
      <c r="MI244" s="252" t="str">
        <f>VLOOKUP(C244,FPT!B:DS,112,0)</f>
        <v>MoviSouthGroup 2</v>
      </c>
      <c r="MJ244" t="str">
        <f t="shared" si="447"/>
        <v/>
      </c>
    </row>
    <row r="245" spans="1:348" x14ac:dyDescent="0.25">
      <c r="A245">
        <v>237</v>
      </c>
      <c r="B245" s="48">
        <v>5938</v>
      </c>
      <c r="C245" s="271" t="s">
        <v>1199</v>
      </c>
      <c r="D245" t="str">
        <f>VLOOKUP(C245,MOVI!C:D,2,0)</f>
        <v>Võ Thị Thu Diễm</v>
      </c>
      <c r="E245" t="str">
        <f>VLOOKUP(C245,FPT!B:C,2,0)</f>
        <v>Võ Thị Thu Diễm</v>
      </c>
      <c r="F245" t="str">
        <f t="shared" si="340"/>
        <v/>
      </c>
      <c r="G245" t="str">
        <f>VLOOKUP(C245,MOVI!C:E,3,0)</f>
        <v>Sales</v>
      </c>
      <c r="H245" t="str">
        <f>VLOOKUP(C245,FPT!B:F,3,0)</f>
        <v>Sales</v>
      </c>
      <c r="I245" t="str">
        <f t="shared" si="341"/>
        <v/>
      </c>
      <c r="J245" t="str">
        <f>VLOOKUP(C245,MOVI!C:H,4,0)</f>
        <v>Field Sales</v>
      </c>
      <c r="K245" t="str">
        <f>VLOOKUP(C245,FPT!B:I,4,0)</f>
        <v>Field Sales</v>
      </c>
      <c r="L245" t="str">
        <f t="shared" si="342"/>
        <v/>
      </c>
      <c r="M245" t="str">
        <f>VLOOKUP(C245,MOVI!C:DT,5,0)</f>
        <v>Assistant Manager</v>
      </c>
      <c r="N245" t="str">
        <f>VLOOKUP(C245,FPT!B:L,5,0)</f>
        <v>Assistant Manager</v>
      </c>
      <c r="O245" t="str">
        <f t="shared" si="343"/>
        <v/>
      </c>
      <c r="P245" t="str">
        <f>VLOOKUP(C245,MOVI!C:DT,6,0)</f>
        <v>Area Sales Manager</v>
      </c>
      <c r="Q245" t="str">
        <f>VLOOKUP(C245,FPT!B:O,6,0)</f>
        <v>Area Sales Manager</v>
      </c>
      <c r="R245" t="str">
        <f t="shared" si="344"/>
        <v/>
      </c>
      <c r="S245" t="str">
        <f>VLOOKUP(C245,MOVI!C:DT,7,0)</f>
        <v>South</v>
      </c>
      <c r="T245" t="str">
        <f>VLOOKUP(C245,FPT!B:R,7,0)</f>
        <v>South</v>
      </c>
      <c r="U245" t="str">
        <f t="shared" si="345"/>
        <v/>
      </c>
      <c r="V245" t="str">
        <f>VLOOKUP(C245,MOVI!C:DT,8,0)</f>
        <v>Movi</v>
      </c>
      <c r="W245" t="str">
        <f>VLOOKUP(C245,FPT!B:U,8,0)</f>
        <v>Movi</v>
      </c>
      <c r="X245" t="str">
        <f t="shared" si="346"/>
        <v/>
      </c>
      <c r="Y245" t="str">
        <f>VLOOKUP(C245,MOVI!C:DT,9,0)</f>
        <v>Full-time</v>
      </c>
      <c r="Z245" t="str">
        <f>VLOOKUP(C245,FPT!B:X,9,0)</f>
        <v>Full-time</v>
      </c>
      <c r="AA245" t="str">
        <f t="shared" si="347"/>
        <v/>
      </c>
      <c r="AB245" t="str">
        <f>VLOOKUP(C245,MOVI!C:DT,10,0)</f>
        <v>Permanent</v>
      </c>
      <c r="AC245" t="str">
        <f>VLOOKUP(C245,FPT!B:AA,10,0)</f>
        <v>Permanent</v>
      </c>
      <c r="AD245" t="str">
        <f t="shared" si="348"/>
        <v/>
      </c>
      <c r="AE245" s="247">
        <f>VLOOKUP(C245,MOVI!C:DT,11,0)</f>
        <v>44092</v>
      </c>
      <c r="AF245" s="247">
        <f>VLOOKUP(C245,FPT!B:AD,11,0)</f>
        <v>44092</v>
      </c>
      <c r="AG245" t="str">
        <f t="shared" si="349"/>
        <v/>
      </c>
      <c r="AH245" s="260" t="str">
        <f>VLOOKUP(C245,MOVI!C:DT,12,0)</f>
        <v/>
      </c>
      <c r="AI245" s="260"/>
      <c r="AJ245" t="str">
        <f t="shared" si="449"/>
        <v/>
      </c>
      <c r="AK245">
        <f>VLOOKUP(C245,MOVI!C:DT,13,0)</f>
        <v>0</v>
      </c>
      <c r="AL245" s="247">
        <f>VLOOKUP(C245,FPT!B:AJ,13,0)</f>
        <v>0</v>
      </c>
      <c r="AM245" t="str">
        <f t="shared" si="448"/>
        <v/>
      </c>
      <c r="AN245" s="247">
        <f>VLOOKUP(C245,MOVI!C:DT,14,0)</f>
        <v>0</v>
      </c>
      <c r="AO245" s="247">
        <f>VLOOKUP(C245,FPT!B:AM,14,0)</f>
        <v>0</v>
      </c>
      <c r="AP245" t="str">
        <f t="shared" si="350"/>
        <v/>
      </c>
      <c r="AQ245" t="str">
        <f>VLOOKUP(C245,MOVI!C:DT,15,0)</f>
        <v>LC</v>
      </c>
      <c r="AR245" s="247">
        <f>VLOOKUP(C245,FPT!B:AP,15,0)</f>
        <v>0</v>
      </c>
      <c r="AS245" t="str">
        <f t="shared" si="351"/>
        <v>Lệch</v>
      </c>
      <c r="AT245" s="282" t="str">
        <f>VLOOKUP(C245,MOVI!C:DT,16,0)</f>
        <v>LTTP</v>
      </c>
      <c r="AU245" s="247" t="str">
        <f>VLOOKUP(C245,FPT!B:AS,16,0)</f>
        <v>LTTP</v>
      </c>
      <c r="AV245" t="str">
        <f t="shared" si="352"/>
        <v/>
      </c>
      <c r="AW245" t="str">
        <f>VLOOKUP(C245,MOVI!C:DT,17,0)</f>
        <v>L</v>
      </c>
      <c r="AX245" s="247" t="str">
        <f>VLOOKUP(C245,FPT!B:AV,17,0)</f>
        <v>L</v>
      </c>
      <c r="AY245" t="str">
        <f t="shared" si="353"/>
        <v/>
      </c>
      <c r="AZ245">
        <f>VLOOKUP(C245,MOVI!C:DT,18,0)</f>
        <v>0</v>
      </c>
      <c r="BA245" s="247">
        <f>VLOOKUP(C245,FPT!B:AY,18,0)</f>
        <v>0</v>
      </c>
      <c r="BB245" t="str">
        <f t="shared" si="354"/>
        <v/>
      </c>
      <c r="BC245" s="275">
        <f>VLOOKUP(C245,MOVI!C:DT,19,0)</f>
        <v>30000000</v>
      </c>
      <c r="BD245" s="275">
        <f>VLOOKUP(C245,FPT!B:BB,19,0)</f>
        <v>30000000</v>
      </c>
      <c r="BE245" t="str">
        <f t="shared" si="355"/>
        <v/>
      </c>
      <c r="BF245">
        <f>VLOOKUP(C245,MOVI!C:DT,20,0)</f>
        <v>0</v>
      </c>
      <c r="BG245" s="252">
        <f>VLOOKUP(C245,FPT!B:BE,20,0)</f>
        <v>0</v>
      </c>
      <c r="BH245" t="str">
        <f t="shared" si="356"/>
        <v/>
      </c>
      <c r="BI245" s="275">
        <f>VLOOKUP(C245,MOVI!C:DT,21,0)</f>
        <v>30000000</v>
      </c>
      <c r="BJ245" s="275">
        <f>VLOOKUP(C245,FPT!B:BH,21,0)</f>
        <v>30000000</v>
      </c>
      <c r="BK245" t="str">
        <f t="shared" si="357"/>
        <v/>
      </c>
      <c r="BL245" s="275">
        <f>VLOOKUP(C245,MOVI!C:DT,22,0)</f>
        <v>0</v>
      </c>
      <c r="BM245" s="275">
        <f>VLOOKUP(C245,FPT!B:BK,22,0)</f>
        <v>0</v>
      </c>
      <c r="BN245" t="str">
        <f t="shared" si="358"/>
        <v/>
      </c>
      <c r="BO245" s="275">
        <f>VLOOKUP(C245,MOVI!C:DT,23,0)</f>
        <v>0</v>
      </c>
      <c r="BP245" s="275">
        <f>VLOOKUP(C245,FPT!B:BN,23,0)</f>
        <v>0</v>
      </c>
      <c r="BQ245" t="str">
        <f t="shared" si="359"/>
        <v/>
      </c>
      <c r="BR245" s="275">
        <f>VLOOKUP(C245,MOVI!C:DT,24,0)</f>
        <v>0</v>
      </c>
      <c r="BS245" s="275">
        <f>VLOOKUP(C245,FPT!B:BQ,24,0)</f>
        <v>0</v>
      </c>
      <c r="BT245" t="str">
        <f t="shared" si="360"/>
        <v/>
      </c>
      <c r="BU245" s="275">
        <f>VLOOKUP(C245,MOVI!C:DT,25,0)</f>
        <v>200000</v>
      </c>
      <c r="BV245" s="275">
        <f>VLOOKUP(C245,FPT!B:BT,25,0)</f>
        <v>200000</v>
      </c>
      <c r="BW245" t="str">
        <f t="shared" si="361"/>
        <v/>
      </c>
      <c r="BX245" s="275">
        <f>VLOOKUP(C245,MOVI!C:DT,26,0)</f>
        <v>0</v>
      </c>
      <c r="BY245" s="275">
        <f>VLOOKUP(C245,FPT!B:BW,26,0)</f>
        <v>0</v>
      </c>
      <c r="BZ245" t="str">
        <f t="shared" si="362"/>
        <v/>
      </c>
      <c r="CA245" s="275">
        <f>VLOOKUP(C245,MOVI!C:DT,27,0)</f>
        <v>0</v>
      </c>
      <c r="CB245" s="275">
        <f>VLOOKUP(C245,FPT!B:BZ,27,0)</f>
        <v>0</v>
      </c>
      <c r="CC245" t="str">
        <f t="shared" si="363"/>
        <v/>
      </c>
      <c r="CD245" s="275">
        <f>VLOOKUP(C245,MOVI!C:DT,28,0)</f>
        <v>200000</v>
      </c>
      <c r="CE245" s="275">
        <f>VLOOKUP(C245,FPT!B:CC,28,0)</f>
        <v>200000</v>
      </c>
      <c r="CF245" t="str">
        <f t="shared" si="364"/>
        <v/>
      </c>
      <c r="CG245" t="str">
        <f>VLOOKUP(C245,MOVI!C:DT,29,0)</f>
        <v>CN</v>
      </c>
      <c r="CH245" s="252" t="str">
        <f>VLOOKUP(C245,FPT!B:CF,29,0)</f>
        <v>CN</v>
      </c>
      <c r="CI245" t="str">
        <f t="shared" si="365"/>
        <v/>
      </c>
      <c r="CJ245">
        <f>VLOOKUP(C245,MOVI!C:DT,30,0)</f>
        <v>26</v>
      </c>
      <c r="CK245" s="252">
        <f>VLOOKUP(C245,FPT!B:CI,30,0)</f>
        <v>26</v>
      </c>
      <c r="CL245" t="str">
        <f t="shared" si="366"/>
        <v/>
      </c>
      <c r="CM245">
        <f>VLOOKUP(C245,MOVI!C:DT,31,0)</f>
        <v>26</v>
      </c>
      <c r="CN245" s="252">
        <f>VLOOKUP(C245,FPT!B:CL,31,0)</f>
        <v>26</v>
      </c>
      <c r="CO245" t="str">
        <f t="shared" si="367"/>
        <v/>
      </c>
      <c r="CP245" s="275">
        <f>VLOOKUP(C245,MOVI!C:DT,32,0)</f>
        <v>0</v>
      </c>
      <c r="CQ245" s="275">
        <f>VLOOKUP(C245,FPT!B:CO,32,0)</f>
        <v>0</v>
      </c>
      <c r="CR245" t="str">
        <f t="shared" si="368"/>
        <v/>
      </c>
      <c r="CS245" s="275">
        <f>VLOOKUP(C245,MOVI!C:DT,33,0)</f>
        <v>0</v>
      </c>
      <c r="CT245" s="275">
        <f>VLOOKUP(C245,FPT!B:CR,33,0)</f>
        <v>0</v>
      </c>
      <c r="CU245" t="str">
        <f t="shared" si="369"/>
        <v/>
      </c>
      <c r="CV245" s="275">
        <f>VLOOKUP(C245,MOVI!C:DT,34,0)</f>
        <v>0</v>
      </c>
      <c r="CW245" s="275">
        <f>VLOOKUP(C245,FPT!B:CU,34,0)</f>
        <v>0</v>
      </c>
      <c r="CX245" t="str">
        <f t="shared" si="370"/>
        <v/>
      </c>
      <c r="CY245" s="275">
        <f>VLOOKUP(C245,MOVI!C:DT,35,0)</f>
        <v>26</v>
      </c>
      <c r="CZ245" s="275">
        <f>VLOOKUP(C245,FPT!B:CX,35,0)</f>
        <v>26</v>
      </c>
      <c r="DA245" t="str">
        <f t="shared" si="371"/>
        <v/>
      </c>
      <c r="DB245" s="275">
        <f>VLOOKUP(C245,MOVI!C:DT,36,0)</f>
        <v>0</v>
      </c>
      <c r="DC245" s="275">
        <f>VLOOKUP(C245,FPT!B:DA,36,0)</f>
        <v>0</v>
      </c>
      <c r="DD245" t="str">
        <f t="shared" si="372"/>
        <v/>
      </c>
      <c r="DE245" s="275">
        <f>VLOOKUP(C245,MOVI!C:DT,37,0)</f>
        <v>0</v>
      </c>
      <c r="DF245" s="275">
        <f>VLOOKUP(C245,FPT!B:DD,37,0)</f>
        <v>0</v>
      </c>
      <c r="DG245" t="str">
        <f t="shared" si="373"/>
        <v/>
      </c>
      <c r="DH245" s="275">
        <f>VLOOKUP(C245,MOVI!C:DT,38,0)</f>
        <v>0</v>
      </c>
      <c r="DI245" s="275">
        <f>VLOOKUP(C245,FPT!B:DG,38,0)</f>
        <v>0</v>
      </c>
      <c r="DJ245" t="str">
        <f t="shared" si="374"/>
        <v/>
      </c>
      <c r="DK245" s="275">
        <f>VLOOKUP(C245,MOVI!C:DT,39,0)</f>
        <v>0</v>
      </c>
      <c r="DL245" s="275">
        <f>VLOOKUP(C245,FPT!B:DJ,39,0)</f>
        <v>0</v>
      </c>
      <c r="DM245" t="str">
        <f t="shared" si="375"/>
        <v/>
      </c>
      <c r="DN245" s="275">
        <f>VLOOKUP(C245,MOVI!C:DT,40,0)</f>
        <v>0</v>
      </c>
      <c r="DO245" s="275">
        <f>VLOOKUP(C245,FPT!B:DM,40,0)</f>
        <v>0</v>
      </c>
      <c r="DP245" t="str">
        <f t="shared" si="376"/>
        <v/>
      </c>
      <c r="DQ245" s="275">
        <f>VLOOKUP(C245,MOVI!C:DT,41,0)</f>
        <v>0</v>
      </c>
      <c r="DR245" s="275">
        <f>VLOOKUP(C245,FPT!B:DP,41,0)</f>
        <v>0</v>
      </c>
      <c r="DS245" t="str">
        <f t="shared" si="377"/>
        <v/>
      </c>
      <c r="DT245" s="275">
        <f>VLOOKUP(C245,MOVI!C:DT,42,0)</f>
        <v>30000000</v>
      </c>
      <c r="DU245" s="275">
        <f>ROUND(VLOOKUP(C245,FPT!B:DS,42,0),0)</f>
        <v>30000000</v>
      </c>
      <c r="DV245" t="str">
        <f t="shared" si="378"/>
        <v/>
      </c>
      <c r="DW245" s="275">
        <f>VLOOKUP(C245,MOVI!C:DT,43,0)</f>
        <v>0</v>
      </c>
      <c r="DX245" s="275">
        <f>VLOOKUP(C245,FPT!B:DV,43,0)</f>
        <v>0</v>
      </c>
      <c r="DY245" t="str">
        <f t="shared" si="379"/>
        <v/>
      </c>
      <c r="DZ245" s="275">
        <f>VLOOKUP(C245,MOVI!C:DT,44,0)</f>
        <v>0</v>
      </c>
      <c r="EA245" s="275">
        <f>VLOOKUP(C245,FPT!B:DY,44,0)</f>
        <v>0</v>
      </c>
      <c r="EB245" t="str">
        <f t="shared" si="380"/>
        <v/>
      </c>
      <c r="EC245" s="275">
        <f>VLOOKUP(C245,MOVI!C:DT,45,0)</f>
        <v>30000000</v>
      </c>
      <c r="ED245" s="275">
        <f>ROUND(VLOOKUP(C245,FPT!B:EB,45,0),0)</f>
        <v>30000000</v>
      </c>
      <c r="EE245" t="str">
        <f t="shared" si="381"/>
        <v/>
      </c>
      <c r="EF245" s="275">
        <f>VLOOKUP(C245,MOVI!C:DT,46,0)</f>
        <v>0</v>
      </c>
      <c r="EG245" s="275">
        <f>VLOOKUP(C245,FPT!B:EE,46,0)</f>
        <v>0</v>
      </c>
      <c r="EH245" t="str">
        <f t="shared" si="382"/>
        <v/>
      </c>
      <c r="EI245" s="275">
        <f>VLOOKUP(C245,MOVI!C:DT,47,0)</f>
        <v>0</v>
      </c>
      <c r="EJ245" s="275">
        <f>VLOOKUP(C245,FPT!B:EH,47,0)</f>
        <v>0</v>
      </c>
      <c r="EK245" t="str">
        <f t="shared" si="383"/>
        <v/>
      </c>
      <c r="EL245" s="275">
        <f>VLOOKUP(C245,MOVI!C:DT,48,0)</f>
        <v>0</v>
      </c>
      <c r="EM245" s="275">
        <f>VLOOKUP(C245,FPT!B:EK,48,0)</f>
        <v>0</v>
      </c>
      <c r="EN245" t="str">
        <f t="shared" si="384"/>
        <v/>
      </c>
      <c r="EO245" s="275">
        <f>VLOOKUP(C245,MOVI!C:DT,49,0)</f>
        <v>200000</v>
      </c>
      <c r="EP245" s="275">
        <f>VLOOKUP(C245,FPT!B:EN,49,0)</f>
        <v>200000</v>
      </c>
      <c r="EQ245" t="str">
        <f t="shared" si="385"/>
        <v/>
      </c>
      <c r="ER245" s="275">
        <f>VLOOKUP(C245,MOVI!C:DT,50,0)</f>
        <v>0</v>
      </c>
      <c r="ES245" s="275">
        <f>VLOOKUP(C245,FPT!B:EQ,50,0)</f>
        <v>0</v>
      </c>
      <c r="ET245" t="str">
        <f t="shared" si="386"/>
        <v/>
      </c>
      <c r="EU245" s="275">
        <f>VLOOKUP(C245,MOVI!C:DT,51,0)</f>
        <v>0</v>
      </c>
      <c r="EV245" s="275">
        <f>VLOOKUP(C245,FPT!B:ET,51,0)</f>
        <v>0</v>
      </c>
      <c r="EW245" t="str">
        <f t="shared" si="387"/>
        <v/>
      </c>
      <c r="EX245" s="275">
        <f>VLOOKUP(C245,MOVI!C:DT,52,0)</f>
        <v>0</v>
      </c>
      <c r="EY245" s="275">
        <f>VLOOKUP(C245,FPT!B:EW,52,0)</f>
        <v>0</v>
      </c>
      <c r="EZ245" t="str">
        <f t="shared" si="388"/>
        <v/>
      </c>
      <c r="FA245" s="275">
        <f>VLOOKUP(C245,MOVI!C:DT,53,0)</f>
        <v>0</v>
      </c>
      <c r="FB245" s="275">
        <f>VLOOKUP(C245,FPT!B:EZ,53,0)</f>
        <v>0</v>
      </c>
      <c r="FC245" t="str">
        <f t="shared" si="389"/>
        <v/>
      </c>
      <c r="FD245" s="275">
        <f>VLOOKUP(C245,MOVI!C:DT,54,0)</f>
        <v>0</v>
      </c>
      <c r="FE245" s="275">
        <f>VLOOKUP(C245,FPT!B:FC,54,0)</f>
        <v>0</v>
      </c>
      <c r="FF245" t="str">
        <f t="shared" si="390"/>
        <v/>
      </c>
      <c r="FG245" s="275">
        <f>VLOOKUP(C245,MOVI!C:DT,55,0)</f>
        <v>0</v>
      </c>
      <c r="FH245" s="275">
        <f>VLOOKUP(C245,FPT!B:FF,55,0)</f>
        <v>0</v>
      </c>
      <c r="FI245" t="str">
        <f t="shared" si="391"/>
        <v/>
      </c>
      <c r="FJ245" s="275">
        <f>VLOOKUP(C245,MOVI!C:DT,56,0)</f>
        <v>200000</v>
      </c>
      <c r="FK245" s="275">
        <f>VLOOKUP(C245,FPT!B:FI,56,0)</f>
        <v>200000</v>
      </c>
      <c r="FL245" t="str">
        <f t="shared" si="392"/>
        <v/>
      </c>
      <c r="FM245" s="275">
        <f>VLOOKUP(C245,MOVI!C:DT,57,0)</f>
        <v>0</v>
      </c>
      <c r="FN245" s="275">
        <f>VLOOKUP(C245,FPT!B:FL,57,0)</f>
        <v>0</v>
      </c>
      <c r="FO245" t="str">
        <f t="shared" si="393"/>
        <v/>
      </c>
      <c r="FP245" s="275">
        <f>VLOOKUP(C245,MOVI!C:DT,58,0)</f>
        <v>0</v>
      </c>
      <c r="FQ245" s="275">
        <f>VLOOKUP(C245,FPT!B:FO,58,0)</f>
        <v>0</v>
      </c>
      <c r="FR245" t="str">
        <f t="shared" si="394"/>
        <v/>
      </c>
      <c r="FS245" s="275">
        <f>VLOOKUP(C245,MOVI!C:DT,59,0)</f>
        <v>0</v>
      </c>
      <c r="FT245" s="275">
        <f>VLOOKUP(C245,FPT!B:FR,59,0)</f>
        <v>0</v>
      </c>
      <c r="FU245" t="str">
        <f t="shared" si="395"/>
        <v/>
      </c>
      <c r="FV245" s="275">
        <f>VLOOKUP(C245,MOVI!C:DT,60,0)</f>
        <v>0</v>
      </c>
      <c r="FW245" s="275">
        <f>VLOOKUP(C245,FPT!B:FU,60,0)</f>
        <v>0</v>
      </c>
      <c r="FX245" t="str">
        <f t="shared" si="396"/>
        <v/>
      </c>
      <c r="FY245" s="275">
        <f>VLOOKUP(C245,MOVI!C:DT,61,0)</f>
        <v>0</v>
      </c>
      <c r="FZ245" s="275">
        <f>VLOOKUP(C245,FPT!B:FX,61,0)</f>
        <v>0</v>
      </c>
      <c r="GA245" t="str">
        <f t="shared" si="397"/>
        <v/>
      </c>
      <c r="GB245" s="275">
        <f>VLOOKUP(C245,MOVI!C:DT,62,0)</f>
        <v>0</v>
      </c>
      <c r="GC245" s="275">
        <f>VLOOKUP(C245,FPT!B:GA,62,0)</f>
        <v>0</v>
      </c>
      <c r="GD245" t="str">
        <f t="shared" si="398"/>
        <v/>
      </c>
      <c r="GE245" s="275">
        <f>VLOOKUP(C245,MOVI!C:DT,63,0)</f>
        <v>0</v>
      </c>
      <c r="GF245" s="275">
        <f>VLOOKUP(C245,FPT!B:GD,63,0)</f>
        <v>0</v>
      </c>
      <c r="GG245" t="str">
        <f t="shared" si="399"/>
        <v/>
      </c>
      <c r="GH245" s="275">
        <f>VLOOKUP(C245,MOVI!C:DT,64,0)</f>
        <v>0</v>
      </c>
      <c r="GI245" s="275">
        <f>VLOOKUP(C245,FPT!B:GG,64,0)</f>
        <v>0</v>
      </c>
      <c r="GJ245" t="str">
        <f t="shared" si="400"/>
        <v/>
      </c>
      <c r="GK245" s="275">
        <f>VLOOKUP(C245,MOVI!C:DT,65,0)</f>
        <v>0</v>
      </c>
      <c r="GL245" s="275">
        <f>VLOOKUP(C245,FPT!B:GJ,65,0)</f>
        <v>0</v>
      </c>
      <c r="GM245" t="str">
        <f t="shared" si="401"/>
        <v/>
      </c>
      <c r="GN245" s="275">
        <f>VLOOKUP(C245,MOVI!C:DT,66,0)</f>
        <v>0</v>
      </c>
      <c r="GO245" s="275">
        <f>VLOOKUP(C245,FPT!B:GM,66,0)</f>
        <v>0</v>
      </c>
      <c r="GP245" t="str">
        <f t="shared" si="402"/>
        <v/>
      </c>
      <c r="GQ245" s="275">
        <f>VLOOKUP(C245,MOVI!C:DT,67,0)</f>
        <v>0</v>
      </c>
      <c r="GR245" s="275">
        <f>VLOOKUP(C245,FPT!B:GP,67,0)</f>
        <v>0</v>
      </c>
      <c r="GS245" t="str">
        <f t="shared" si="403"/>
        <v/>
      </c>
      <c r="GT245" s="275">
        <f>VLOOKUP(C245,MOVI!C:DT,68,0)</f>
        <v>0</v>
      </c>
      <c r="GU245" s="275">
        <f>VLOOKUP(C245,FPT!B:GS,68,0)</f>
        <v>0</v>
      </c>
      <c r="GV245" t="str">
        <f t="shared" si="404"/>
        <v/>
      </c>
      <c r="GW245" s="275">
        <f>VLOOKUP(C245,MOVI!C:DT,69,0)</f>
        <v>0</v>
      </c>
      <c r="GX245" s="275">
        <f>VLOOKUP(C245,FPT!B:GV,69,0)</f>
        <v>0</v>
      </c>
      <c r="GY245" t="str">
        <f t="shared" si="405"/>
        <v/>
      </c>
      <c r="GZ245" s="275">
        <f>VLOOKUP(C245,MOVI!C:DT,70,0)</f>
        <v>0</v>
      </c>
      <c r="HA245" s="275">
        <f>VLOOKUP(C245,FPT!B:GY,70,0)</f>
        <v>0</v>
      </c>
      <c r="HB245" t="str">
        <f t="shared" si="406"/>
        <v/>
      </c>
      <c r="HC245" s="275">
        <f>VLOOKUP(C245,MOVI!C:DT,71,0)</f>
        <v>30200000</v>
      </c>
      <c r="HD245" s="275">
        <f>ROUND(VLOOKUP(C245,FPT!B:HB,71,0),0)</f>
        <v>30200000</v>
      </c>
      <c r="HE245" t="str">
        <f t="shared" si="407"/>
        <v/>
      </c>
      <c r="HF245" s="275">
        <f>ROUND(VLOOKUP(C245,MOVI!C:DT,72,0),0)</f>
        <v>0</v>
      </c>
      <c r="HG245" s="275">
        <f>ROUND(VLOOKUP(C245,FPT!B:HE,72,0),0)</f>
        <v>0</v>
      </c>
      <c r="HH245" t="str">
        <f t="shared" si="408"/>
        <v/>
      </c>
      <c r="HI245" s="275">
        <f>VLOOKUP(C245,MOVI!C:DT,73,0)</f>
        <v>200000</v>
      </c>
      <c r="HJ245" s="275">
        <f>VLOOKUP(C245,FPT!B:HH,73,0)</f>
        <v>200000</v>
      </c>
      <c r="HK245" t="str">
        <f t="shared" si="409"/>
        <v/>
      </c>
      <c r="HL245" s="275">
        <f>VLOOKUP(C245,MOVI!C:DT,74,0)</f>
        <v>0</v>
      </c>
      <c r="HM245" s="275">
        <f>VLOOKUP(C245,FPT!B:HK,74,0)</f>
        <v>0</v>
      </c>
      <c r="HN245" t="str">
        <f t="shared" si="410"/>
        <v/>
      </c>
      <c r="HO245" s="275">
        <f>VLOOKUP(C245,MOVI!C:DT,75,0)</f>
        <v>11000000</v>
      </c>
      <c r="HP245" s="275">
        <f>VLOOKUP(C245,FPT!B:HN,75,0)</f>
        <v>11000000</v>
      </c>
      <c r="HQ245" t="str">
        <f t="shared" si="411"/>
        <v/>
      </c>
      <c r="HR245" s="275">
        <f>VLOOKUP(C245,MOVI!C:DT,76,0)</f>
        <v>0</v>
      </c>
      <c r="HS245" s="275">
        <f>VLOOKUP(C245,FPT!B:HQ,76,0)</f>
        <v>0</v>
      </c>
      <c r="HT245" t="str">
        <f t="shared" si="412"/>
        <v/>
      </c>
      <c r="HU245" s="275">
        <f>VLOOKUP(C245,MOVI!C:DT,77,0)</f>
        <v>0</v>
      </c>
      <c r="HV245" s="275">
        <f>VLOOKUP(C245,FPT!B:HT,77,0)</f>
        <v>0</v>
      </c>
      <c r="HW245" t="str">
        <f t="shared" si="413"/>
        <v/>
      </c>
      <c r="HX245" s="274">
        <f>VLOOKUP(C245,MOVI!C:CB,78,0)</f>
        <v>2384000</v>
      </c>
      <c r="HY245" s="261">
        <f>VLOOKUP(C245,FPT!$B:$CA,78,0)</f>
        <v>2384000</v>
      </c>
      <c r="HZ245" t="str">
        <f t="shared" si="414"/>
        <v/>
      </c>
      <c r="IA245" s="275">
        <f>VLOOKUP(C245,MOVI!C:CD,79,0)</f>
        <v>300000</v>
      </c>
      <c r="IB245" s="275">
        <f>VLOOKUP(C245,FPT!B:HZ,79,0)</f>
        <v>300000</v>
      </c>
      <c r="IC245" t="str">
        <f t="shared" si="415"/>
        <v/>
      </c>
      <c r="ID245" s="275">
        <f>VLOOKUP(C245,MOVI!C:CD,80,0)</f>
        <v>447000</v>
      </c>
      <c r="IE245" s="275">
        <f>VLOOKUP(C245,FPT!B:IC,80,0)</f>
        <v>447000</v>
      </c>
      <c r="IF245" t="str">
        <f t="shared" si="416"/>
        <v/>
      </c>
      <c r="IG245" s="275">
        <f>VLOOKUP(C245,MOVI!C:DT,81,0)</f>
        <v>0</v>
      </c>
      <c r="IH245" s="275">
        <f>VLOOKUP(C245,FPT!B:IF,81,0)</f>
        <v>0</v>
      </c>
      <c r="II245" t="str">
        <f t="shared" si="417"/>
        <v/>
      </c>
      <c r="IJ245" s="275">
        <f>VLOOKUP(C245,MOVI!C:DT,82,0)</f>
        <v>3131000</v>
      </c>
      <c r="IK245" s="275">
        <f>VLOOKUP(C245,FPT!B:II,82,0)</f>
        <v>3131000</v>
      </c>
      <c r="IL245" t="str">
        <f t="shared" si="418"/>
        <v/>
      </c>
      <c r="IM245" s="275">
        <f>ROUND(VLOOKUP(C245,MOVI!C:DT,83,0),0)</f>
        <v>14331000</v>
      </c>
      <c r="IN245" s="275">
        <f>ROUND(VLOOKUP(C245,FPT!B:IL,83,0),0)</f>
        <v>14331000</v>
      </c>
      <c r="IO245" t="str">
        <f t="shared" si="419"/>
        <v/>
      </c>
      <c r="IP245" s="275">
        <f>VLOOKUP(C245,MOVI!C:DT,84,0)</f>
        <v>15869000</v>
      </c>
      <c r="IQ245" s="275">
        <f>VLOOKUP(C245,FPT!B:IO,84,0)</f>
        <v>15869000</v>
      </c>
      <c r="IR245" t="str">
        <f t="shared" si="420"/>
        <v/>
      </c>
      <c r="IS245" s="275">
        <f>ROUND(VLOOKUP(C245,MOVI!C:DT,85,0),0)</f>
        <v>1630350</v>
      </c>
      <c r="IT245" s="275">
        <f>ROUND(VLOOKUP(C245,FPT!B:IR,85,0),0)</f>
        <v>1630350</v>
      </c>
      <c r="IU245" t="str">
        <f t="shared" si="421"/>
        <v/>
      </c>
      <c r="IV245" s="275">
        <f>VLOOKUP(C245,MOVI!C:DT,86,0)</f>
        <v>0</v>
      </c>
      <c r="IW245" s="275">
        <f>VLOOKUP(C245,FPT!B:IU,86,0)</f>
        <v>0</v>
      </c>
      <c r="IX245" t="str">
        <f t="shared" si="422"/>
        <v/>
      </c>
      <c r="IY245" s="275">
        <f>ROUND(VLOOKUP(C245,MOVI!C:DT,87,0),0)</f>
        <v>1630350</v>
      </c>
      <c r="IZ245" s="275">
        <f>ROUND(VLOOKUP(C245,FPT!B:IX,87,0),0)</f>
        <v>1630350</v>
      </c>
      <c r="JA245" t="str">
        <f t="shared" si="423"/>
        <v/>
      </c>
      <c r="JB245" s="275">
        <f>VLOOKUP(C245,MOVI!C:DT,88,0)</f>
        <v>0</v>
      </c>
      <c r="JC245" s="275">
        <f>VLOOKUP(C245,FPT!B:JA,88,0)</f>
        <v>0</v>
      </c>
      <c r="JD245" t="str">
        <f t="shared" si="424"/>
        <v/>
      </c>
      <c r="JE245" s="275">
        <f>VLOOKUP(C245,MOVI!C:DT,89,0)</f>
        <v>149000</v>
      </c>
      <c r="JF245" s="275">
        <f>VLOOKUP(C245,FPT!B:JD,89,0)</f>
        <v>149000</v>
      </c>
      <c r="JG245" t="str">
        <f t="shared" si="425"/>
        <v/>
      </c>
      <c r="JH245" s="275">
        <f>VLOOKUP(C245,MOVI!C:DT,90,0)</f>
        <v>0</v>
      </c>
      <c r="JI245" s="275">
        <f>VLOOKUP(C245,FPT!B:JG,90,0)</f>
        <v>0</v>
      </c>
      <c r="JJ245" t="str">
        <f t="shared" si="426"/>
        <v/>
      </c>
      <c r="JK245" s="275">
        <f>VLOOKUP(C245,MOVI!C:DT,91,0)</f>
        <v>0</v>
      </c>
      <c r="JL245" s="275">
        <f>VLOOKUP(C245,FPT!B:JJ,91,0)</f>
        <v>0</v>
      </c>
      <c r="JM245" t="str">
        <f t="shared" si="427"/>
        <v/>
      </c>
      <c r="JN245" s="275">
        <f>VLOOKUP(C245,MOVI!C:DT,92,0)</f>
        <v>0</v>
      </c>
      <c r="JO245" s="275">
        <f>VLOOKUP(C245,FPT!B:JM,92,0)</f>
        <v>0</v>
      </c>
      <c r="JP245" t="str">
        <f t="shared" si="428"/>
        <v/>
      </c>
      <c r="JQ245" s="275">
        <f>VLOOKUP(C245,MOVI!C:DT,93,0)</f>
        <v>0</v>
      </c>
      <c r="JR245" s="275">
        <f>VLOOKUP(C245,FPT!B:JP,93,0)</f>
        <v>0</v>
      </c>
      <c r="JS245" t="str">
        <f t="shared" si="429"/>
        <v/>
      </c>
      <c r="JT245" s="275">
        <f>VLOOKUP(C245,MOVI!C:DT,94,0)</f>
        <v>149000</v>
      </c>
      <c r="JU245" s="275">
        <f>VLOOKUP(C245,FPT!B:JS,94,0)</f>
        <v>149000</v>
      </c>
      <c r="JV245" t="str">
        <f t="shared" si="430"/>
        <v/>
      </c>
      <c r="JW245" s="275">
        <f>VLOOKUP(C245,MOVI!C:DT,95,0)</f>
        <v>25289650</v>
      </c>
      <c r="JX245" s="275">
        <f>VLOOKUP(C245,FPT!B:JV,95,0)</f>
        <v>25289650</v>
      </c>
      <c r="JY245" t="str">
        <f t="shared" si="431"/>
        <v/>
      </c>
      <c r="JZ245" s="275">
        <f>VLOOKUP(C245,MOVI!C:DT,96,0)</f>
        <v>0</v>
      </c>
      <c r="KA245" s="275">
        <f>VLOOKUP(C245,FPT!B:JY,96,0)</f>
        <v>0</v>
      </c>
      <c r="KB245" t="str">
        <f t="shared" si="432"/>
        <v/>
      </c>
      <c r="KC245" s="275">
        <f>VLOOKUP(C245,MOVI!C:DT,97,0)</f>
        <v>25289650</v>
      </c>
      <c r="KD245" s="275">
        <f>VLOOKUP(C245,FPT!B:KB,97,0)</f>
        <v>25289650</v>
      </c>
      <c r="KE245" t="str">
        <f t="shared" si="433"/>
        <v/>
      </c>
      <c r="KF245" s="275">
        <f>VLOOKUP(C245,MOVI!C:DT,98,0)</f>
        <v>5066000</v>
      </c>
      <c r="KG245" s="275">
        <f>VLOOKUP(C245,FPT!B:KE,98,0)</f>
        <v>5066000</v>
      </c>
      <c r="KH245" t="str">
        <f t="shared" si="434"/>
        <v/>
      </c>
      <c r="KI245" s="275">
        <f>VLOOKUP(C245,MOVI!C:DT,99,0)</f>
        <v>0</v>
      </c>
      <c r="KJ245" s="275">
        <f>VLOOKUP(C245,FPT!B:KH,99,0)</f>
        <v>0</v>
      </c>
      <c r="KK245" t="str">
        <f t="shared" si="435"/>
        <v/>
      </c>
      <c r="KL245" s="275">
        <f>VLOOKUP(C245,MOVI!C:DT,100,0)</f>
        <v>894000</v>
      </c>
      <c r="KM245" s="275">
        <f>VLOOKUP(C245,FPT!B:KK,100,0)</f>
        <v>894000</v>
      </c>
      <c r="KN245" t="str">
        <f t="shared" si="436"/>
        <v/>
      </c>
      <c r="KO245" s="275">
        <f>VLOOKUP(C245,MOVI!C:DT,101,0)</f>
        <v>0</v>
      </c>
      <c r="KP245" s="275">
        <f>VLOOKUP(C245,FPT!B:KN,101,0)</f>
        <v>0</v>
      </c>
      <c r="KQ245" t="str">
        <f t="shared" si="437"/>
        <v/>
      </c>
      <c r="KR245" s="275">
        <f>VLOOKUP(C245,MOVI!C:DT,102,0)</f>
        <v>0</v>
      </c>
      <c r="KS245" s="275">
        <f>VLOOKUP(C245,FPT!B:KQ,102,0)</f>
        <v>0</v>
      </c>
      <c r="KT245" t="str">
        <f t="shared" si="438"/>
        <v/>
      </c>
      <c r="KU245" s="275">
        <f>VLOOKUP(C245,MOVI!C:DT,103,0)</f>
        <v>5960000</v>
      </c>
      <c r="KV245" s="275">
        <f>VLOOKUP(C245,FPT!B:KT,103,0)</f>
        <v>5960000</v>
      </c>
      <c r="KW245" t="str">
        <f t="shared" si="439"/>
        <v/>
      </c>
      <c r="KX245" s="275">
        <f>VLOOKUP(C245,MOVI!C:DT,104,0)</f>
        <v>9091000</v>
      </c>
      <c r="KY245" s="275">
        <f>VLOOKUP(C245,FPT!B:KW,104,0)</f>
        <v>9091000</v>
      </c>
      <c r="KZ245" t="str">
        <f t="shared" si="440"/>
        <v/>
      </c>
      <c r="LA245" s="275">
        <f>VLOOKUP(C245,MOVI!C:DT,105,0)</f>
        <v>596000</v>
      </c>
      <c r="LB245" s="275">
        <f>VLOOKUP(C245,FPT!B:KZ,105,0)</f>
        <v>596000</v>
      </c>
      <c r="LC245" t="str">
        <f t="shared" si="441"/>
        <v/>
      </c>
      <c r="LD245" s="275">
        <f>VLOOKUP(C245,MOVI!C:DT,106,0)</f>
        <v>36756000</v>
      </c>
      <c r="LE245" s="275">
        <f>VLOOKUP(C245,FPT!B:LC,106,0)</f>
        <v>36756000</v>
      </c>
      <c r="LF245" t="str">
        <f t="shared" si="442"/>
        <v/>
      </c>
      <c r="LG245" s="273">
        <f>VLOOKUP(C245,MOVI!C:DT,107,0)</f>
        <v>0</v>
      </c>
      <c r="LH245" s="273">
        <f>VLOOKUP(C245,FPT!B:LF,107,0)</f>
        <v>0</v>
      </c>
      <c r="LI245" t="str">
        <f t="shared" si="443"/>
        <v/>
      </c>
      <c r="LJ245" t="str">
        <f>VLOOKUP(C245,MOVI!C:DV,108,0)</f>
        <v>MoviSouthSales</v>
      </c>
      <c r="LK245" s="252" t="str">
        <f>VLOOKUP(C245,FPT!B:LI,108,0)</f>
        <v>MoviSouthSales</v>
      </c>
      <c r="LL245" t="str">
        <f t="shared" si="444"/>
        <v/>
      </c>
      <c r="LM245" s="275">
        <f>ROUND(VLOOKUP(C245,MOVI!C:DV,109,0),0)</f>
        <v>2500000</v>
      </c>
      <c r="LN245" s="275">
        <f>ROUND(VLOOKUP(C245,FPT!B:LL,109,0),0)</f>
        <v>2500000</v>
      </c>
      <c r="LO245" t="str">
        <f t="shared" si="445"/>
        <v/>
      </c>
      <c r="LP245" t="str">
        <f>VLOOKUP(C245,MOVI!C:DV,110,0)</f>
        <v>HCM</v>
      </c>
      <c r="LQ245" s="247" t="str">
        <f>VLOOKUP(C245,FPT!B:LO,110,0)</f>
        <v>HCM</v>
      </c>
      <c r="LR245" t="str">
        <f t="shared" si="446"/>
        <v/>
      </c>
      <c r="LS245">
        <f>MOVI!DI240</f>
        <v>22</v>
      </c>
      <c r="LV245">
        <f>MOVI!DJ240</f>
        <v>0</v>
      </c>
      <c r="LW245">
        <f>MOVI!DK240</f>
        <v>0</v>
      </c>
      <c r="LX245" t="str">
        <f>MOVI!DL240</f>
        <v>x</v>
      </c>
      <c r="LY245">
        <f>MOVI!DM240</f>
        <v>0</v>
      </c>
      <c r="LZ245">
        <f>MOVI!DN240</f>
        <v>149000</v>
      </c>
      <c r="MA245">
        <f>MOVI!DO240</f>
        <v>0</v>
      </c>
      <c r="MB245" t="str">
        <f>MOVI!DP240</f>
        <v>HCM</v>
      </c>
      <c r="MC245">
        <f>MOVI!DQ240</f>
        <v>0</v>
      </c>
      <c r="MD245">
        <f>MOVI!DR240</f>
        <v>0</v>
      </c>
      <c r="ME245" t="str">
        <f>VLOOKUP(C245,MOVI!C:DV,121,0)</f>
        <v>Group 2</v>
      </c>
      <c r="MF245" s="252" t="str">
        <f>VLOOKUP(C245,FPT!B:MD,111,0)</f>
        <v>Group 2</v>
      </c>
      <c r="MG245" t="str">
        <f t="shared" si="450"/>
        <v/>
      </c>
      <c r="MH245" t="str">
        <f>VLOOKUP(C245,MOVI!C:DT,122,0)</f>
        <v>MoviSouthGroup 2</v>
      </c>
      <c r="MI245" s="252" t="str">
        <f>VLOOKUP(C245,FPT!B:DS,112,0)</f>
        <v>MoviSouthGroup 2</v>
      </c>
      <c r="MJ245" t="str">
        <f t="shared" si="447"/>
        <v/>
      </c>
    </row>
    <row r="246" spans="1:348" x14ac:dyDescent="0.25">
      <c r="A246">
        <v>238</v>
      </c>
      <c r="B246" s="48">
        <v>5591</v>
      </c>
      <c r="C246" s="271" t="s">
        <v>1035</v>
      </c>
      <c r="D246" t="str">
        <f>VLOOKUP(C246,MOVI!C:D,2,0)</f>
        <v>Đỗ Thị Ngọc Thúy</v>
      </c>
      <c r="E246" t="str">
        <f>VLOOKUP(C246,FPT!B:C,2,0)</f>
        <v>Đỗ Thị Ngọc Thúy</v>
      </c>
      <c r="F246" t="str">
        <f t="shared" si="340"/>
        <v/>
      </c>
      <c r="G246" t="str">
        <f>VLOOKUP(C246,MOVI!C:E,3,0)</f>
        <v>Sales</v>
      </c>
      <c r="H246" t="str">
        <f>VLOOKUP(C246,FPT!B:F,3,0)</f>
        <v>Sales</v>
      </c>
      <c r="I246" t="str">
        <f t="shared" si="341"/>
        <v/>
      </c>
      <c r="J246" t="str">
        <f>VLOOKUP(C246,MOVI!C:H,4,0)</f>
        <v>Field Sales</v>
      </c>
      <c r="K246" t="str">
        <f>VLOOKUP(C246,FPT!B:I,4,0)</f>
        <v>Field Sales</v>
      </c>
      <c r="L246" t="str">
        <f t="shared" si="342"/>
        <v/>
      </c>
      <c r="M246" t="str">
        <f>VLOOKUP(C246,MOVI!C:DT,5,0)</f>
        <v>Associate</v>
      </c>
      <c r="N246" t="str">
        <f>VLOOKUP(C246,FPT!B:L,5,0)</f>
        <v>Associate</v>
      </c>
      <c r="O246" t="str">
        <f t="shared" si="343"/>
        <v/>
      </c>
      <c r="P246" t="str">
        <f>VLOOKUP(C246,MOVI!C:DT,6,0)</f>
        <v>Field Sales</v>
      </c>
      <c r="Q246" t="str">
        <f>VLOOKUP(C246,FPT!B:O,6,0)</f>
        <v>Field sales</v>
      </c>
      <c r="R246" t="str">
        <f t="shared" si="344"/>
        <v/>
      </c>
      <c r="S246" t="str">
        <f>VLOOKUP(C246,MOVI!C:DT,7,0)</f>
        <v>South</v>
      </c>
      <c r="T246" t="str">
        <f>VLOOKUP(C246,FPT!B:R,7,0)</f>
        <v>South</v>
      </c>
      <c r="U246" t="str">
        <f t="shared" si="345"/>
        <v/>
      </c>
      <c r="V246" t="str">
        <f>VLOOKUP(C246,MOVI!C:DT,8,0)</f>
        <v>Movi</v>
      </c>
      <c r="W246" t="str">
        <f>VLOOKUP(C246,FPT!B:U,8,0)</f>
        <v>Movi</v>
      </c>
      <c r="X246" t="str">
        <f t="shared" si="346"/>
        <v/>
      </c>
      <c r="Y246" t="str">
        <f>VLOOKUP(C246,MOVI!C:DT,9,0)</f>
        <v>Full-time</v>
      </c>
      <c r="Z246" t="str">
        <f>VLOOKUP(C246,FPT!B:X,9,0)</f>
        <v>Full-time</v>
      </c>
      <c r="AA246" t="str">
        <f t="shared" si="347"/>
        <v/>
      </c>
      <c r="AB246" t="str">
        <f>VLOOKUP(C246,MOVI!C:DT,10,0)</f>
        <v>Permanent</v>
      </c>
      <c r="AC246" t="str">
        <f>VLOOKUP(C246,FPT!B:AA,10,0)</f>
        <v>Permanent</v>
      </c>
      <c r="AD246" t="str">
        <f t="shared" si="348"/>
        <v/>
      </c>
      <c r="AE246" s="247">
        <f>VLOOKUP(C246,MOVI!C:DT,11,0)</f>
        <v>43801</v>
      </c>
      <c r="AF246" s="247">
        <f>VLOOKUP(C246,FPT!B:AD,11,0)</f>
        <v>43801</v>
      </c>
      <c r="AG246" t="str">
        <f t="shared" si="349"/>
        <v/>
      </c>
      <c r="AH246" s="260" t="str">
        <f>VLOOKUP(C246,MOVI!C:DT,12,0)</f>
        <v/>
      </c>
      <c r="AI246" s="260"/>
      <c r="AJ246" t="str">
        <f t="shared" si="449"/>
        <v/>
      </c>
      <c r="AK246">
        <f>VLOOKUP(C246,MOVI!C:DT,13,0)</f>
        <v>0</v>
      </c>
      <c r="AL246" s="247">
        <f>VLOOKUP(C246,FPT!B:AJ,13,0)</f>
        <v>0</v>
      </c>
      <c r="AM246" t="str">
        <f t="shared" si="448"/>
        <v/>
      </c>
      <c r="AN246" s="247">
        <f>VLOOKUP(C246,MOVI!C:DT,14,0)</f>
        <v>0</v>
      </c>
      <c r="AO246" s="247">
        <f>VLOOKUP(C246,FPT!B:AM,14,0)</f>
        <v>0</v>
      </c>
      <c r="AP246" t="str">
        <f t="shared" si="350"/>
        <v/>
      </c>
      <c r="AQ246" t="str">
        <f>VLOOKUP(C246,MOVI!C:DT,15,0)</f>
        <v>LC</v>
      </c>
      <c r="AR246" s="247" t="str">
        <f>VLOOKUP(C246,FPT!B:AP,15,0)</f>
        <v>LC</v>
      </c>
      <c r="AS246" t="str">
        <f t="shared" si="351"/>
        <v/>
      </c>
      <c r="AT246" s="282" t="str">
        <f>VLOOKUP(C246,MOVI!C:DT,16,0)</f>
        <v>LTTP</v>
      </c>
      <c r="AU246" s="247" t="str">
        <f>VLOOKUP(C246,FPT!B:AS,16,0)</f>
        <v>LTTP</v>
      </c>
      <c r="AV246" t="str">
        <f t="shared" si="352"/>
        <v/>
      </c>
      <c r="AW246" t="str">
        <f>VLOOKUP(C246,MOVI!C:DT,17,0)</f>
        <v>L</v>
      </c>
      <c r="AX246" s="247" t="str">
        <f>VLOOKUP(C246,FPT!B:AV,17,0)</f>
        <v>L</v>
      </c>
      <c r="AY246" t="str">
        <f t="shared" si="353"/>
        <v/>
      </c>
      <c r="AZ246">
        <f>VLOOKUP(C246,MOVI!C:DT,18,0)</f>
        <v>0</v>
      </c>
      <c r="BA246" s="247">
        <f>VLOOKUP(C246,FPT!B:AY,18,0)</f>
        <v>0</v>
      </c>
      <c r="BB246" t="str">
        <f t="shared" si="354"/>
        <v/>
      </c>
      <c r="BC246" s="275">
        <f>VLOOKUP(C246,MOVI!C:DT,19,0)</f>
        <v>5000000</v>
      </c>
      <c r="BD246" s="275">
        <f>VLOOKUP(C246,FPT!B:BB,19,0)</f>
        <v>5000000</v>
      </c>
      <c r="BE246" t="str">
        <f t="shared" si="355"/>
        <v/>
      </c>
      <c r="BF246">
        <f>VLOOKUP(C246,MOVI!C:DT,20,0)</f>
        <v>0</v>
      </c>
      <c r="BG246" s="252">
        <f>VLOOKUP(C246,FPT!B:BE,20,0)</f>
        <v>0</v>
      </c>
      <c r="BH246" t="str">
        <f t="shared" si="356"/>
        <v/>
      </c>
      <c r="BI246" s="275">
        <f>VLOOKUP(C246,MOVI!C:DT,21,0)</f>
        <v>5000000</v>
      </c>
      <c r="BJ246" s="275">
        <f>VLOOKUP(C246,FPT!B:BH,21,0)</f>
        <v>5000000</v>
      </c>
      <c r="BK246" t="str">
        <f t="shared" si="357"/>
        <v/>
      </c>
      <c r="BL246" s="275">
        <f>VLOOKUP(C246,MOVI!C:DT,22,0)</f>
        <v>0</v>
      </c>
      <c r="BM246" s="275">
        <f>VLOOKUP(C246,FPT!B:BK,22,0)</f>
        <v>0</v>
      </c>
      <c r="BN246" t="str">
        <f t="shared" si="358"/>
        <v/>
      </c>
      <c r="BO246" s="275">
        <f>VLOOKUP(C246,MOVI!C:DT,23,0)</f>
        <v>0</v>
      </c>
      <c r="BP246" s="275">
        <f>VLOOKUP(C246,FPT!B:BN,23,0)</f>
        <v>0</v>
      </c>
      <c r="BQ246" t="str">
        <f t="shared" si="359"/>
        <v/>
      </c>
      <c r="BR246" s="275">
        <f>VLOOKUP(C246,MOVI!C:DT,24,0)</f>
        <v>0</v>
      </c>
      <c r="BS246" s="275">
        <f>VLOOKUP(C246,FPT!B:BQ,24,0)</f>
        <v>0</v>
      </c>
      <c r="BT246" t="str">
        <f t="shared" si="360"/>
        <v/>
      </c>
      <c r="BU246" s="275">
        <f>VLOOKUP(C246,MOVI!C:DT,25,0)</f>
        <v>200000</v>
      </c>
      <c r="BV246" s="275">
        <f>VLOOKUP(C246,FPT!B:BT,25,0)</f>
        <v>200000</v>
      </c>
      <c r="BW246" t="str">
        <f t="shared" si="361"/>
        <v/>
      </c>
      <c r="BX246" s="275">
        <f>VLOOKUP(C246,MOVI!C:DT,26,0)</f>
        <v>0</v>
      </c>
      <c r="BY246" s="275">
        <f>VLOOKUP(C246,FPT!B:BW,26,0)</f>
        <v>0</v>
      </c>
      <c r="BZ246" t="str">
        <f t="shared" si="362"/>
        <v/>
      </c>
      <c r="CA246" s="275">
        <f>VLOOKUP(C246,MOVI!C:DT,27,0)</f>
        <v>730000</v>
      </c>
      <c r="CB246" s="275">
        <f>VLOOKUP(C246,FPT!B:BZ,27,0)</f>
        <v>730000</v>
      </c>
      <c r="CC246" t="str">
        <f t="shared" si="363"/>
        <v/>
      </c>
      <c r="CD246" s="275">
        <f>VLOOKUP(C246,MOVI!C:DT,28,0)</f>
        <v>930000</v>
      </c>
      <c r="CE246" s="275">
        <f>VLOOKUP(C246,FPT!B:CC,28,0)</f>
        <v>930000</v>
      </c>
      <c r="CF246" t="str">
        <f t="shared" si="364"/>
        <v/>
      </c>
      <c r="CG246" t="str">
        <f>VLOOKUP(C246,MOVI!C:DT,29,0)</f>
        <v>CN</v>
      </c>
      <c r="CH246" s="252" t="str">
        <f>VLOOKUP(C246,FPT!B:CF,29,0)</f>
        <v>CN</v>
      </c>
      <c r="CI246" t="str">
        <f t="shared" si="365"/>
        <v/>
      </c>
      <c r="CJ246">
        <f>VLOOKUP(C246,MOVI!C:DT,30,0)</f>
        <v>26</v>
      </c>
      <c r="CK246" s="252">
        <f>VLOOKUP(C246,FPT!B:CI,30,0)</f>
        <v>26</v>
      </c>
      <c r="CL246" t="str">
        <f t="shared" si="366"/>
        <v/>
      </c>
      <c r="CM246">
        <f>VLOOKUP(C246,MOVI!C:DT,31,0)</f>
        <v>26</v>
      </c>
      <c r="CN246" s="252">
        <f>VLOOKUP(C246,FPT!B:CL,31,0)</f>
        <v>26</v>
      </c>
      <c r="CO246" t="str">
        <f t="shared" si="367"/>
        <v/>
      </c>
      <c r="CP246" s="275">
        <f>VLOOKUP(C246,MOVI!C:DT,32,0)</f>
        <v>0</v>
      </c>
      <c r="CQ246" s="275">
        <f>VLOOKUP(C246,FPT!B:CO,32,0)</f>
        <v>0</v>
      </c>
      <c r="CR246" t="str">
        <f t="shared" si="368"/>
        <v/>
      </c>
      <c r="CS246" s="275">
        <f>VLOOKUP(C246,MOVI!C:DT,33,0)</f>
        <v>0</v>
      </c>
      <c r="CT246" s="275">
        <f>VLOOKUP(C246,FPT!B:CR,33,0)</f>
        <v>0</v>
      </c>
      <c r="CU246" t="str">
        <f t="shared" si="369"/>
        <v/>
      </c>
      <c r="CV246" s="275">
        <f>VLOOKUP(C246,MOVI!C:DT,34,0)</f>
        <v>0</v>
      </c>
      <c r="CW246" s="275">
        <f>VLOOKUP(C246,FPT!B:CU,34,0)</f>
        <v>0</v>
      </c>
      <c r="CX246" t="str">
        <f t="shared" si="370"/>
        <v/>
      </c>
      <c r="CY246" s="275">
        <f>VLOOKUP(C246,MOVI!C:DT,35,0)</f>
        <v>26</v>
      </c>
      <c r="CZ246" s="275">
        <f>VLOOKUP(C246,FPT!B:CX,35,0)</f>
        <v>26</v>
      </c>
      <c r="DA246" t="str">
        <f t="shared" si="371"/>
        <v/>
      </c>
      <c r="DB246" s="275">
        <f>VLOOKUP(C246,MOVI!C:DT,36,0)</f>
        <v>0</v>
      </c>
      <c r="DC246" s="275">
        <f>VLOOKUP(C246,FPT!B:DA,36,0)</f>
        <v>0</v>
      </c>
      <c r="DD246" t="str">
        <f t="shared" si="372"/>
        <v/>
      </c>
      <c r="DE246" s="275">
        <f>VLOOKUP(C246,MOVI!C:DT,37,0)</f>
        <v>0</v>
      </c>
      <c r="DF246" s="275">
        <f>VLOOKUP(C246,FPT!B:DD,37,0)</f>
        <v>0</v>
      </c>
      <c r="DG246" t="str">
        <f t="shared" si="373"/>
        <v/>
      </c>
      <c r="DH246" s="275">
        <f>VLOOKUP(C246,MOVI!C:DT,38,0)</f>
        <v>0</v>
      </c>
      <c r="DI246" s="275">
        <f>VLOOKUP(C246,FPT!B:DG,38,0)</f>
        <v>0</v>
      </c>
      <c r="DJ246" t="str">
        <f t="shared" si="374"/>
        <v/>
      </c>
      <c r="DK246" s="275">
        <f>VLOOKUP(C246,MOVI!C:DT,39,0)</f>
        <v>0</v>
      </c>
      <c r="DL246" s="275">
        <f>VLOOKUP(C246,FPT!B:DJ,39,0)</f>
        <v>0</v>
      </c>
      <c r="DM246" t="str">
        <f t="shared" si="375"/>
        <v/>
      </c>
      <c r="DN246" s="275">
        <f>VLOOKUP(C246,MOVI!C:DT,40,0)</f>
        <v>0</v>
      </c>
      <c r="DO246" s="275">
        <f>VLOOKUP(C246,FPT!B:DM,40,0)</f>
        <v>0</v>
      </c>
      <c r="DP246" t="str">
        <f t="shared" si="376"/>
        <v/>
      </c>
      <c r="DQ246" s="275">
        <f>VLOOKUP(C246,MOVI!C:DT,41,0)</f>
        <v>0</v>
      </c>
      <c r="DR246" s="275">
        <f>VLOOKUP(C246,FPT!B:DP,41,0)</f>
        <v>0</v>
      </c>
      <c r="DS246" t="str">
        <f t="shared" si="377"/>
        <v/>
      </c>
      <c r="DT246" s="275">
        <f>VLOOKUP(C246,MOVI!C:DT,42,0)</f>
        <v>5000000</v>
      </c>
      <c r="DU246" s="275">
        <f>ROUND(VLOOKUP(C246,FPT!B:DS,42,0),0)</f>
        <v>5000000</v>
      </c>
      <c r="DV246" t="str">
        <f t="shared" si="378"/>
        <v/>
      </c>
      <c r="DW246" s="275">
        <f>VLOOKUP(C246,MOVI!C:DT,43,0)</f>
        <v>0</v>
      </c>
      <c r="DX246" s="275">
        <f>VLOOKUP(C246,FPT!B:DV,43,0)</f>
        <v>0</v>
      </c>
      <c r="DY246" t="str">
        <f t="shared" si="379"/>
        <v/>
      </c>
      <c r="DZ246" s="275">
        <f>VLOOKUP(C246,MOVI!C:DT,44,0)</f>
        <v>0</v>
      </c>
      <c r="EA246" s="275">
        <f>VLOOKUP(C246,FPT!B:DY,44,0)</f>
        <v>0</v>
      </c>
      <c r="EB246" t="str">
        <f t="shared" si="380"/>
        <v/>
      </c>
      <c r="EC246" s="275">
        <f>VLOOKUP(C246,MOVI!C:DT,45,0)</f>
        <v>5000000</v>
      </c>
      <c r="ED246" s="275">
        <f>ROUND(VLOOKUP(C246,FPT!B:EB,45,0),0)</f>
        <v>5000000</v>
      </c>
      <c r="EE246" t="str">
        <f t="shared" si="381"/>
        <v/>
      </c>
      <c r="EF246" s="275">
        <f>VLOOKUP(C246,MOVI!C:DT,46,0)</f>
        <v>0</v>
      </c>
      <c r="EG246" s="275">
        <f>VLOOKUP(C246,FPT!B:EE,46,0)</f>
        <v>0</v>
      </c>
      <c r="EH246" t="str">
        <f t="shared" si="382"/>
        <v/>
      </c>
      <c r="EI246" s="275">
        <f>VLOOKUP(C246,MOVI!C:DT,47,0)</f>
        <v>0</v>
      </c>
      <c r="EJ246" s="275">
        <f>VLOOKUP(C246,FPT!B:EH,47,0)</f>
        <v>0</v>
      </c>
      <c r="EK246" t="str">
        <f t="shared" si="383"/>
        <v/>
      </c>
      <c r="EL246" s="275">
        <f>VLOOKUP(C246,MOVI!C:DT,48,0)</f>
        <v>0</v>
      </c>
      <c r="EM246" s="275">
        <f>VLOOKUP(C246,FPT!B:EK,48,0)</f>
        <v>0</v>
      </c>
      <c r="EN246" t="str">
        <f t="shared" si="384"/>
        <v/>
      </c>
      <c r="EO246" s="275">
        <f>VLOOKUP(C246,MOVI!C:DT,49,0)</f>
        <v>200000</v>
      </c>
      <c r="EP246" s="275">
        <f>VLOOKUP(C246,FPT!B:EN,49,0)</f>
        <v>200000</v>
      </c>
      <c r="EQ246" t="str">
        <f t="shared" si="385"/>
        <v/>
      </c>
      <c r="ER246" s="275">
        <f>VLOOKUP(C246,MOVI!C:DT,50,0)</f>
        <v>0</v>
      </c>
      <c r="ES246" s="275">
        <f>VLOOKUP(C246,FPT!B:EQ,50,0)</f>
        <v>0</v>
      </c>
      <c r="ET246" t="str">
        <f t="shared" si="386"/>
        <v/>
      </c>
      <c r="EU246" s="275">
        <f>VLOOKUP(C246,MOVI!C:DT,51,0)</f>
        <v>0</v>
      </c>
      <c r="EV246" s="275">
        <f>VLOOKUP(C246,FPT!B:ET,51,0)</f>
        <v>0</v>
      </c>
      <c r="EW246" t="str">
        <f t="shared" si="387"/>
        <v/>
      </c>
      <c r="EX246" s="275">
        <f>VLOOKUP(C246,MOVI!C:DT,52,0)</f>
        <v>0</v>
      </c>
      <c r="EY246" s="275">
        <f>VLOOKUP(C246,FPT!B:EW,52,0)</f>
        <v>0</v>
      </c>
      <c r="EZ246" t="str">
        <f t="shared" si="388"/>
        <v/>
      </c>
      <c r="FA246" s="275">
        <f>VLOOKUP(C246,MOVI!C:DT,53,0)</f>
        <v>0</v>
      </c>
      <c r="FB246" s="275">
        <f>VLOOKUP(C246,FPT!B:EZ,53,0)</f>
        <v>0</v>
      </c>
      <c r="FC246" t="str">
        <f t="shared" si="389"/>
        <v/>
      </c>
      <c r="FD246" s="275">
        <f>VLOOKUP(C246,MOVI!C:DT,54,0)</f>
        <v>0</v>
      </c>
      <c r="FE246" s="275">
        <f>VLOOKUP(C246,FPT!B:FC,54,0)</f>
        <v>0</v>
      </c>
      <c r="FF246" t="str">
        <f t="shared" si="390"/>
        <v/>
      </c>
      <c r="FG246" s="275">
        <f>VLOOKUP(C246,MOVI!C:DT,55,0)</f>
        <v>730000</v>
      </c>
      <c r="FH246" s="275">
        <f>VLOOKUP(C246,FPT!B:FF,55,0)</f>
        <v>730000</v>
      </c>
      <c r="FI246" t="str">
        <f t="shared" si="391"/>
        <v/>
      </c>
      <c r="FJ246" s="275">
        <f>VLOOKUP(C246,MOVI!C:DT,56,0)</f>
        <v>930000</v>
      </c>
      <c r="FK246" s="275">
        <f>VLOOKUP(C246,FPT!B:FI,56,0)</f>
        <v>930000</v>
      </c>
      <c r="FL246" t="str">
        <f t="shared" si="392"/>
        <v/>
      </c>
      <c r="FM246" s="275">
        <f>VLOOKUP(C246,MOVI!C:DT,57,0)</f>
        <v>713645</v>
      </c>
      <c r="FN246" s="275">
        <f>VLOOKUP(C246,FPT!B:FL,57,0)</f>
        <v>713645</v>
      </c>
      <c r="FO246" t="str">
        <f t="shared" si="393"/>
        <v/>
      </c>
      <c r="FP246" s="275">
        <f>VLOOKUP(C246,MOVI!C:DT,58,0)</f>
        <v>0</v>
      </c>
      <c r="FQ246" s="275">
        <f>VLOOKUP(C246,FPT!B:FO,58,0)</f>
        <v>0</v>
      </c>
      <c r="FR246" t="str">
        <f t="shared" si="394"/>
        <v/>
      </c>
      <c r="FS246" s="275">
        <f>VLOOKUP(C246,MOVI!C:DT,59,0)</f>
        <v>0</v>
      </c>
      <c r="FT246" s="275">
        <f>VLOOKUP(C246,FPT!B:FR,59,0)</f>
        <v>0</v>
      </c>
      <c r="FU246" t="str">
        <f t="shared" si="395"/>
        <v/>
      </c>
      <c r="FV246" s="275">
        <f>VLOOKUP(C246,MOVI!C:DT,60,0)</f>
        <v>0</v>
      </c>
      <c r="FW246" s="275">
        <f>VLOOKUP(C246,FPT!B:FU,60,0)</f>
        <v>0</v>
      </c>
      <c r="FX246" t="str">
        <f t="shared" si="396"/>
        <v/>
      </c>
      <c r="FY246" s="275">
        <f>VLOOKUP(C246,MOVI!C:DT,61,0)</f>
        <v>0</v>
      </c>
      <c r="FZ246" s="275">
        <f>VLOOKUP(C246,FPT!B:FX,61,0)</f>
        <v>0</v>
      </c>
      <c r="GA246" t="str">
        <f t="shared" si="397"/>
        <v/>
      </c>
      <c r="GB246" s="275">
        <f>VLOOKUP(C246,MOVI!C:DT,62,0)</f>
        <v>100000</v>
      </c>
      <c r="GC246" s="275">
        <f>VLOOKUP(C246,FPT!B:GA,62,0)</f>
        <v>100000</v>
      </c>
      <c r="GD246" t="str">
        <f t="shared" si="398"/>
        <v/>
      </c>
      <c r="GE246" s="275">
        <f>VLOOKUP(C246,MOVI!C:DT,63,0)</f>
        <v>0</v>
      </c>
      <c r="GF246" s="275">
        <f>VLOOKUP(C246,FPT!B:GD,63,0)</f>
        <v>0</v>
      </c>
      <c r="GG246" t="str">
        <f t="shared" si="399"/>
        <v/>
      </c>
      <c r="GH246" s="275">
        <f>VLOOKUP(C246,MOVI!C:DT,64,0)</f>
        <v>0</v>
      </c>
      <c r="GI246" s="275">
        <f>VLOOKUP(C246,FPT!B:GG,64,0)</f>
        <v>0</v>
      </c>
      <c r="GJ246" t="str">
        <f t="shared" si="400"/>
        <v/>
      </c>
      <c r="GK246" s="275">
        <f>VLOOKUP(C246,MOVI!C:DT,65,0)</f>
        <v>0</v>
      </c>
      <c r="GL246" s="275">
        <f>VLOOKUP(C246,FPT!B:GJ,65,0)</f>
        <v>0</v>
      </c>
      <c r="GM246" t="str">
        <f t="shared" si="401"/>
        <v/>
      </c>
      <c r="GN246" s="275">
        <f>VLOOKUP(C246,MOVI!C:DT,66,0)</f>
        <v>0</v>
      </c>
      <c r="GO246" s="275">
        <f>VLOOKUP(C246,FPT!B:GM,66,0)</f>
        <v>0</v>
      </c>
      <c r="GP246" t="str">
        <f t="shared" si="402"/>
        <v/>
      </c>
      <c r="GQ246" s="275">
        <f>VLOOKUP(C246,MOVI!C:DT,67,0)</f>
        <v>0</v>
      </c>
      <c r="GR246" s="275">
        <f>VLOOKUP(C246,FPT!B:GP,67,0)</f>
        <v>0</v>
      </c>
      <c r="GS246" t="str">
        <f t="shared" si="403"/>
        <v/>
      </c>
      <c r="GT246" s="275">
        <f>VLOOKUP(C246,MOVI!C:DT,68,0)</f>
        <v>0</v>
      </c>
      <c r="GU246" s="275">
        <f>VLOOKUP(C246,FPT!B:GS,68,0)</f>
        <v>0</v>
      </c>
      <c r="GV246" t="str">
        <f t="shared" si="404"/>
        <v/>
      </c>
      <c r="GW246" s="275">
        <f>VLOOKUP(C246,MOVI!C:DT,69,0)</f>
        <v>0</v>
      </c>
      <c r="GX246" s="275">
        <f>VLOOKUP(C246,FPT!B:GV,69,0)</f>
        <v>0</v>
      </c>
      <c r="GY246" t="str">
        <f t="shared" si="405"/>
        <v/>
      </c>
      <c r="GZ246" s="275">
        <f>VLOOKUP(C246,MOVI!C:DT,70,0)</f>
        <v>813645</v>
      </c>
      <c r="HA246" s="275">
        <f>VLOOKUP(C246,FPT!B:GY,70,0)</f>
        <v>813645</v>
      </c>
      <c r="HB246" t="str">
        <f t="shared" si="406"/>
        <v/>
      </c>
      <c r="HC246" s="275">
        <f>VLOOKUP(C246,MOVI!C:DT,71,0)</f>
        <v>6743645</v>
      </c>
      <c r="HD246" s="275">
        <f>ROUND(VLOOKUP(C246,FPT!B:HB,71,0),0)</f>
        <v>6743645</v>
      </c>
      <c r="HE246" t="str">
        <f t="shared" si="407"/>
        <v/>
      </c>
      <c r="HF246" s="275">
        <f>ROUND(VLOOKUP(C246,MOVI!C:DT,72,0),0)</f>
        <v>0</v>
      </c>
      <c r="HG246" s="275">
        <f>ROUND(VLOOKUP(C246,FPT!B:HE,72,0),0)</f>
        <v>0</v>
      </c>
      <c r="HH246" t="str">
        <f t="shared" si="408"/>
        <v/>
      </c>
      <c r="HI246" s="275">
        <f>VLOOKUP(C246,MOVI!C:DT,73,0)</f>
        <v>200000</v>
      </c>
      <c r="HJ246" s="275">
        <f>VLOOKUP(C246,FPT!B:HH,73,0)</f>
        <v>200000</v>
      </c>
      <c r="HK246" t="str">
        <f t="shared" si="409"/>
        <v/>
      </c>
      <c r="HL246" s="275">
        <f>VLOOKUP(C246,MOVI!C:DT,74,0)</f>
        <v>730000</v>
      </c>
      <c r="HM246" s="275">
        <f>VLOOKUP(C246,FPT!B:HK,74,0)</f>
        <v>730000</v>
      </c>
      <c r="HN246" t="str">
        <f t="shared" si="410"/>
        <v/>
      </c>
      <c r="HO246" s="275">
        <f>VLOOKUP(C246,MOVI!C:DT,75,0)</f>
        <v>11000000</v>
      </c>
      <c r="HP246" s="275">
        <f>VLOOKUP(C246,FPT!B:HN,75,0)</f>
        <v>11000000</v>
      </c>
      <c r="HQ246" t="str">
        <f t="shared" si="411"/>
        <v/>
      </c>
      <c r="HR246" s="275">
        <f>VLOOKUP(C246,MOVI!C:DT,76,0)</f>
        <v>0</v>
      </c>
      <c r="HS246" s="275">
        <f>VLOOKUP(C246,FPT!B:HQ,76,0)</f>
        <v>0</v>
      </c>
      <c r="HT246" t="str">
        <f t="shared" si="412"/>
        <v/>
      </c>
      <c r="HU246" s="275">
        <f>VLOOKUP(C246,MOVI!C:DT,77,0)</f>
        <v>0</v>
      </c>
      <c r="HV246" s="275">
        <f>VLOOKUP(C246,FPT!B:HT,77,0)</f>
        <v>0</v>
      </c>
      <c r="HW246" t="str">
        <f t="shared" si="413"/>
        <v/>
      </c>
      <c r="HX246" s="274">
        <f>VLOOKUP(C246,MOVI!C:CB,78,0)</f>
        <v>400000</v>
      </c>
      <c r="HY246" s="261">
        <f>VLOOKUP(C246,FPT!$B:$CA,78,0)</f>
        <v>400000</v>
      </c>
      <c r="HZ246" t="str">
        <f t="shared" si="414"/>
        <v/>
      </c>
      <c r="IA246" s="275">
        <f>VLOOKUP(C246,MOVI!C:CD,79,0)</f>
        <v>50000</v>
      </c>
      <c r="IB246" s="275">
        <f>VLOOKUP(C246,FPT!B:HZ,79,0)</f>
        <v>50000</v>
      </c>
      <c r="IC246" t="str">
        <f t="shared" si="415"/>
        <v/>
      </c>
      <c r="ID246" s="275">
        <f>VLOOKUP(C246,MOVI!C:CD,80,0)</f>
        <v>75000</v>
      </c>
      <c r="IE246" s="275">
        <f>VLOOKUP(C246,FPT!B:IC,80,0)</f>
        <v>75000</v>
      </c>
      <c r="IF246" t="str">
        <f t="shared" si="416"/>
        <v/>
      </c>
      <c r="IG246" s="275">
        <f>VLOOKUP(C246,MOVI!C:DT,81,0)</f>
        <v>0</v>
      </c>
      <c r="IH246" s="275">
        <f>VLOOKUP(C246,FPT!B:IF,81,0)</f>
        <v>0</v>
      </c>
      <c r="II246" t="str">
        <f t="shared" si="417"/>
        <v/>
      </c>
      <c r="IJ246" s="275">
        <f>VLOOKUP(C246,MOVI!C:DT,82,0)</f>
        <v>525000</v>
      </c>
      <c r="IK246" s="275">
        <f>VLOOKUP(C246,FPT!B:II,82,0)</f>
        <v>525000</v>
      </c>
      <c r="IL246" t="str">
        <f t="shared" si="418"/>
        <v/>
      </c>
      <c r="IM246" s="275">
        <f>ROUND(VLOOKUP(C246,MOVI!C:DT,83,0),0)</f>
        <v>12455000</v>
      </c>
      <c r="IN246" s="275">
        <f>ROUND(VLOOKUP(C246,FPT!B:IL,83,0),0)</f>
        <v>12455000</v>
      </c>
      <c r="IO246" t="str">
        <f t="shared" si="419"/>
        <v/>
      </c>
      <c r="IP246" s="275">
        <f>VLOOKUP(C246,MOVI!C:DT,84,0)</f>
        <v>0</v>
      </c>
      <c r="IQ246" s="275">
        <f>VLOOKUP(C246,FPT!B:IO,84,0)</f>
        <v>0</v>
      </c>
      <c r="IR246" t="str">
        <f t="shared" si="420"/>
        <v/>
      </c>
      <c r="IS246" s="275">
        <f>ROUND(VLOOKUP(C246,MOVI!C:DT,85,0),0)</f>
        <v>0</v>
      </c>
      <c r="IT246" s="275">
        <f>ROUND(VLOOKUP(C246,FPT!B:IR,85,0),0)</f>
        <v>0</v>
      </c>
      <c r="IU246" t="str">
        <f t="shared" si="421"/>
        <v/>
      </c>
      <c r="IV246" s="275">
        <f>VLOOKUP(C246,MOVI!C:DT,86,0)</f>
        <v>0</v>
      </c>
      <c r="IW246" s="275">
        <f>VLOOKUP(C246,FPT!B:IU,86,0)</f>
        <v>0</v>
      </c>
      <c r="IX246" t="str">
        <f t="shared" si="422"/>
        <v/>
      </c>
      <c r="IY246" s="275">
        <f>ROUND(VLOOKUP(C246,MOVI!C:DT,87,0),0)</f>
        <v>0</v>
      </c>
      <c r="IZ246" s="275">
        <f>ROUND(VLOOKUP(C246,FPT!B:IX,87,0),0)</f>
        <v>0</v>
      </c>
      <c r="JA246" t="str">
        <f t="shared" si="423"/>
        <v/>
      </c>
      <c r="JB246" s="275">
        <f>VLOOKUP(C246,MOVI!C:DT,88,0)</f>
        <v>0</v>
      </c>
      <c r="JC246" s="275">
        <f>VLOOKUP(C246,FPT!B:JA,88,0)</f>
        <v>0</v>
      </c>
      <c r="JD246" t="str">
        <f t="shared" si="424"/>
        <v/>
      </c>
      <c r="JE246" s="275">
        <f>VLOOKUP(C246,MOVI!C:DT,89,0)</f>
        <v>50000</v>
      </c>
      <c r="JF246" s="275">
        <f>VLOOKUP(C246,FPT!B:JD,89,0)</f>
        <v>50000</v>
      </c>
      <c r="JG246" t="str">
        <f t="shared" si="425"/>
        <v/>
      </c>
      <c r="JH246" s="275">
        <f>VLOOKUP(C246,MOVI!C:DT,90,0)</f>
        <v>0</v>
      </c>
      <c r="JI246" s="275">
        <f>VLOOKUP(C246,FPT!B:JG,90,0)</f>
        <v>0</v>
      </c>
      <c r="JJ246" t="str">
        <f t="shared" si="426"/>
        <v/>
      </c>
      <c r="JK246" s="275">
        <f>VLOOKUP(C246,MOVI!C:DT,91,0)</f>
        <v>0</v>
      </c>
      <c r="JL246" s="275">
        <f>VLOOKUP(C246,FPT!B:JJ,91,0)</f>
        <v>0</v>
      </c>
      <c r="JM246" t="str">
        <f t="shared" si="427"/>
        <v/>
      </c>
      <c r="JN246" s="275">
        <f>VLOOKUP(C246,MOVI!C:DT,92,0)</f>
        <v>0</v>
      </c>
      <c r="JO246" s="275">
        <f>VLOOKUP(C246,FPT!B:JM,92,0)</f>
        <v>0</v>
      </c>
      <c r="JP246" t="str">
        <f t="shared" si="428"/>
        <v/>
      </c>
      <c r="JQ246" s="275">
        <f>VLOOKUP(C246,MOVI!C:DT,93,0)</f>
        <v>0</v>
      </c>
      <c r="JR246" s="275">
        <f>VLOOKUP(C246,FPT!B:JP,93,0)</f>
        <v>0</v>
      </c>
      <c r="JS246" t="str">
        <f t="shared" si="429"/>
        <v/>
      </c>
      <c r="JT246" s="275">
        <f>VLOOKUP(C246,MOVI!C:DT,94,0)</f>
        <v>50000</v>
      </c>
      <c r="JU246" s="275">
        <f>VLOOKUP(C246,FPT!B:JS,94,0)</f>
        <v>50000</v>
      </c>
      <c r="JV246" t="str">
        <f t="shared" si="430"/>
        <v/>
      </c>
      <c r="JW246" s="275">
        <f>VLOOKUP(C246,MOVI!C:DT,95,0)</f>
        <v>6168645</v>
      </c>
      <c r="JX246" s="275">
        <f>VLOOKUP(C246,FPT!B:JV,95,0)</f>
        <v>6168645</v>
      </c>
      <c r="JY246" t="str">
        <f t="shared" si="431"/>
        <v/>
      </c>
      <c r="JZ246" s="275">
        <f>VLOOKUP(C246,MOVI!C:DT,96,0)</f>
        <v>0</v>
      </c>
      <c r="KA246" s="275">
        <f>VLOOKUP(C246,FPT!B:JY,96,0)</f>
        <v>0</v>
      </c>
      <c r="KB246" t="str">
        <f t="shared" si="432"/>
        <v/>
      </c>
      <c r="KC246" s="275">
        <f>VLOOKUP(C246,MOVI!C:DT,97,0)</f>
        <v>6168645</v>
      </c>
      <c r="KD246" s="275">
        <f>VLOOKUP(C246,FPT!B:KB,97,0)</f>
        <v>6168645</v>
      </c>
      <c r="KE246" t="str">
        <f t="shared" si="433"/>
        <v/>
      </c>
      <c r="KF246" s="275">
        <f>VLOOKUP(C246,MOVI!C:DT,98,0)</f>
        <v>850000.00000000012</v>
      </c>
      <c r="KG246" s="275">
        <f>VLOOKUP(C246,FPT!B:KE,98,0)</f>
        <v>850000</v>
      </c>
      <c r="KH246" t="str">
        <f t="shared" si="434"/>
        <v/>
      </c>
      <c r="KI246" s="275">
        <f>VLOOKUP(C246,MOVI!C:DT,99,0)</f>
        <v>0</v>
      </c>
      <c r="KJ246" s="275">
        <f>VLOOKUP(C246,FPT!B:KH,99,0)</f>
        <v>0</v>
      </c>
      <c r="KK246" t="str">
        <f t="shared" si="435"/>
        <v/>
      </c>
      <c r="KL246" s="275">
        <f>VLOOKUP(C246,MOVI!C:DT,100,0)</f>
        <v>150000</v>
      </c>
      <c r="KM246" s="275">
        <f>VLOOKUP(C246,FPT!B:KK,100,0)</f>
        <v>150000</v>
      </c>
      <c r="KN246" t="str">
        <f t="shared" si="436"/>
        <v/>
      </c>
      <c r="KO246" s="275">
        <f>VLOOKUP(C246,MOVI!C:DT,101,0)</f>
        <v>0</v>
      </c>
      <c r="KP246" s="275">
        <f>VLOOKUP(C246,FPT!B:KN,101,0)</f>
        <v>0</v>
      </c>
      <c r="KQ246" t="str">
        <f t="shared" si="437"/>
        <v/>
      </c>
      <c r="KR246" s="275">
        <f>VLOOKUP(C246,MOVI!C:DT,102,0)</f>
        <v>0</v>
      </c>
      <c r="KS246" s="275">
        <f>VLOOKUP(C246,FPT!B:KQ,102,0)</f>
        <v>0</v>
      </c>
      <c r="KT246" t="str">
        <f t="shared" si="438"/>
        <v/>
      </c>
      <c r="KU246" s="275">
        <f>VLOOKUP(C246,MOVI!C:DT,103,0)</f>
        <v>1000000.0000000001</v>
      </c>
      <c r="KV246" s="275">
        <f>VLOOKUP(C246,FPT!B:KT,103,0)</f>
        <v>1000000</v>
      </c>
      <c r="KW246" t="str">
        <f t="shared" si="439"/>
        <v/>
      </c>
      <c r="KX246" s="275">
        <f>VLOOKUP(C246,MOVI!C:DT,104,0)</f>
        <v>1525000</v>
      </c>
      <c r="KY246" s="275">
        <f>VLOOKUP(C246,FPT!B:KW,104,0)</f>
        <v>1525000</v>
      </c>
      <c r="KZ246" t="str">
        <f t="shared" si="440"/>
        <v/>
      </c>
      <c r="LA246" s="275">
        <f>VLOOKUP(C246,MOVI!C:DT,105,0)</f>
        <v>100000</v>
      </c>
      <c r="LB246" s="275">
        <f>VLOOKUP(C246,FPT!B:KZ,105,0)</f>
        <v>100000</v>
      </c>
      <c r="LC246" t="str">
        <f t="shared" si="441"/>
        <v/>
      </c>
      <c r="LD246" s="275">
        <f>VLOOKUP(C246,MOVI!C:DT,106,0)</f>
        <v>7843645</v>
      </c>
      <c r="LE246" s="275">
        <f>VLOOKUP(C246,FPT!B:LC,106,0)</f>
        <v>7843645</v>
      </c>
      <c r="LF246" t="str">
        <f t="shared" si="442"/>
        <v/>
      </c>
      <c r="LG246" s="273">
        <f>VLOOKUP(C246,MOVI!C:DT,107,0)</f>
        <v>0</v>
      </c>
      <c r="LH246" s="273">
        <f>VLOOKUP(C246,FPT!B:LF,107,0)</f>
        <v>0</v>
      </c>
      <c r="LI246" t="str">
        <f t="shared" si="443"/>
        <v/>
      </c>
      <c r="LJ246" t="str">
        <f>VLOOKUP(C246,MOVI!C:DV,108,0)</f>
        <v>MoviSouthSales</v>
      </c>
      <c r="LK246" s="252" t="str">
        <f>VLOOKUP(C246,FPT!B:LI,108,0)</f>
        <v>MoviSouthSales</v>
      </c>
      <c r="LL246" t="str">
        <f t="shared" si="444"/>
        <v/>
      </c>
      <c r="LM246" s="275">
        <f>ROUND(VLOOKUP(C246,MOVI!C:DV,109,0),0)</f>
        <v>416667</v>
      </c>
      <c r="LN246" s="275">
        <f>ROUND(VLOOKUP(C246,FPT!B:LL,109,0),0)</f>
        <v>416667</v>
      </c>
      <c r="LO246" t="str">
        <f t="shared" si="445"/>
        <v/>
      </c>
      <c r="LP246" t="str">
        <f>VLOOKUP(C246,MOVI!C:DV,110,0)</f>
        <v>HCM</v>
      </c>
      <c r="LQ246" s="247" t="str">
        <f>VLOOKUP(C246,FPT!B:LO,110,0)</f>
        <v>HCM</v>
      </c>
      <c r="LR246" t="str">
        <f t="shared" si="446"/>
        <v/>
      </c>
      <c r="LS246">
        <f>MOVI!DI241</f>
        <v>22</v>
      </c>
      <c r="LV246">
        <f>MOVI!DJ241</f>
        <v>0</v>
      </c>
      <c r="LW246">
        <f>MOVI!DK241</f>
        <v>0</v>
      </c>
      <c r="LX246" t="str">
        <f>MOVI!DL241</f>
        <v>x</v>
      </c>
      <c r="LY246">
        <f>MOVI!DM241</f>
        <v>0</v>
      </c>
      <c r="LZ246">
        <f>MOVI!DN241</f>
        <v>50000</v>
      </c>
      <c r="MA246">
        <f>MOVI!DO241</f>
        <v>0</v>
      </c>
      <c r="MB246" t="str">
        <f>MOVI!DP241</f>
        <v>HCM</v>
      </c>
      <c r="MC246">
        <f>MOVI!DQ241</f>
        <v>0</v>
      </c>
      <c r="MD246">
        <f>MOVI!DR241</f>
        <v>0</v>
      </c>
      <c r="ME246" t="str">
        <f>VLOOKUP(C246,MOVI!C:DV,121,0)</f>
        <v>Group 1</v>
      </c>
      <c r="MF246" s="252" t="str">
        <f>VLOOKUP(C246,FPT!B:MD,111,0)</f>
        <v>Group 1</v>
      </c>
      <c r="MG246" t="str">
        <f t="shared" si="450"/>
        <v/>
      </c>
      <c r="MH246" t="str">
        <f>VLOOKUP(C246,MOVI!C:DT,122,0)</f>
        <v>MoviSouthGroup 1</v>
      </c>
      <c r="MI246" s="252" t="str">
        <f>VLOOKUP(C246,FPT!B:DS,112,0)</f>
        <v>MoviSouthGroup 1</v>
      </c>
      <c r="MJ246" t="str">
        <f t="shared" si="447"/>
        <v/>
      </c>
    </row>
    <row r="247" spans="1:348" x14ac:dyDescent="0.25">
      <c r="A247">
        <v>239</v>
      </c>
      <c r="B247" s="48" t="s">
        <v>552</v>
      </c>
      <c r="C247" s="271" t="s">
        <v>1213</v>
      </c>
      <c r="D247" t="str">
        <f>VLOOKUP(C247,MOVI!C:D,2,0)</f>
        <v>Ngô Thị Tuyết</v>
      </c>
      <c r="E247" t="str">
        <f>VLOOKUP(C247,FPT!B:C,2,0)</f>
        <v>Ngô Thị Tuyết</v>
      </c>
      <c r="F247" t="str">
        <f t="shared" si="340"/>
        <v/>
      </c>
      <c r="G247" t="str">
        <f>VLOOKUP(C247,MOVI!C:E,3,0)</f>
        <v>Sales</v>
      </c>
      <c r="H247" t="str">
        <f>VLOOKUP(C247,FPT!B:F,3,0)</f>
        <v>Sales</v>
      </c>
      <c r="I247" t="str">
        <f t="shared" si="341"/>
        <v/>
      </c>
      <c r="J247" t="str">
        <f>VLOOKUP(C247,MOVI!C:H,4,0)</f>
        <v>Field Sales</v>
      </c>
      <c r="K247" t="str">
        <f>VLOOKUP(C247,FPT!B:I,4,0)</f>
        <v>Field Sales</v>
      </c>
      <c r="L247" t="str">
        <f t="shared" si="342"/>
        <v/>
      </c>
      <c r="M247" t="str">
        <f>VLOOKUP(C247,MOVI!C:DT,5,0)</f>
        <v>Team leader</v>
      </c>
      <c r="N247" t="str">
        <f>VLOOKUP(C247,FPT!B:L,5,0)</f>
        <v>Team leader</v>
      </c>
      <c r="O247" t="str">
        <f t="shared" si="343"/>
        <v/>
      </c>
      <c r="P247" t="str">
        <f>VLOOKUP(C247,MOVI!C:DT,6,0)</f>
        <v>Field Sales Team Leader</v>
      </c>
      <c r="Q247" t="str">
        <f>VLOOKUP(C247,FPT!B:O,6,0)</f>
        <v>Field Sales Team Leader</v>
      </c>
      <c r="R247" t="str">
        <f t="shared" si="344"/>
        <v/>
      </c>
      <c r="S247" t="str">
        <f>VLOOKUP(C247,MOVI!C:DT,7,0)</f>
        <v>Central</v>
      </c>
      <c r="T247" t="str">
        <f>VLOOKUP(C247,FPT!B:R,7,0)</f>
        <v>Central</v>
      </c>
      <c r="U247" t="str">
        <f t="shared" si="345"/>
        <v/>
      </c>
      <c r="V247" t="str">
        <f>VLOOKUP(C247,MOVI!C:DT,8,0)</f>
        <v>Movi</v>
      </c>
      <c r="W247" t="str">
        <f>VLOOKUP(C247,FPT!B:U,8,0)</f>
        <v>Movi</v>
      </c>
      <c r="X247" t="str">
        <f t="shared" si="346"/>
        <v/>
      </c>
      <c r="Y247" t="str">
        <f>VLOOKUP(C247,MOVI!C:DT,9,0)</f>
        <v>Full-time</v>
      </c>
      <c r="Z247" t="str">
        <f>VLOOKUP(C247,FPT!B:X,9,0)</f>
        <v>Full-time</v>
      </c>
      <c r="AA247" t="str">
        <f t="shared" si="347"/>
        <v/>
      </c>
      <c r="AB247" t="str">
        <f>VLOOKUP(C247,MOVI!C:DT,10,0)</f>
        <v>Permanent</v>
      </c>
      <c r="AC247" t="str">
        <f>VLOOKUP(C247,FPT!B:AA,10,0)</f>
        <v>Permanent</v>
      </c>
      <c r="AD247" t="str">
        <f t="shared" si="348"/>
        <v/>
      </c>
      <c r="AE247" s="247">
        <f>VLOOKUP(C247,MOVI!C:DT,11,0)</f>
        <v>42614</v>
      </c>
      <c r="AF247" s="247">
        <f>VLOOKUP(C247,FPT!B:AD,11,0)</f>
        <v>42614</v>
      </c>
      <c r="AG247" t="str">
        <f t="shared" si="349"/>
        <v/>
      </c>
      <c r="AH247" s="260"/>
      <c r="AI247" s="260"/>
      <c r="AJ247" t="str">
        <f t="shared" si="449"/>
        <v/>
      </c>
      <c r="AK247">
        <f>VLOOKUP(C247,MOVI!C:DT,13,0)</f>
        <v>0</v>
      </c>
      <c r="AL247" s="247">
        <f>VLOOKUP(C247,FPT!B:AJ,13,0)</f>
        <v>0</v>
      </c>
      <c r="AM247" t="str">
        <f t="shared" si="448"/>
        <v/>
      </c>
      <c r="AN247" s="247">
        <f>VLOOKUP(C247,MOVI!C:DT,14,0)</f>
        <v>0</v>
      </c>
      <c r="AO247" s="247">
        <f>VLOOKUP(C247,FPT!B:AM,14,0)</f>
        <v>0</v>
      </c>
      <c r="AP247" t="str">
        <f t="shared" si="350"/>
        <v/>
      </c>
      <c r="AQ247" t="str">
        <f>VLOOKUP(C247,MOVI!C:DT,15,0)</f>
        <v>LC</v>
      </c>
      <c r="AR247" s="247" t="str">
        <f>VLOOKUP(C247,FPT!B:AP,15,0)</f>
        <v>LC</v>
      </c>
      <c r="AS247" t="str">
        <f t="shared" si="351"/>
        <v/>
      </c>
      <c r="AT247" s="282" t="str">
        <f>VLOOKUP(C247,MOVI!C:DT,16,0)</f>
        <v>LTTP</v>
      </c>
      <c r="AU247" s="247" t="str">
        <f>VLOOKUP(C247,FPT!B:AS,16,0)</f>
        <v>LTTP</v>
      </c>
      <c r="AV247" t="str">
        <f t="shared" si="352"/>
        <v/>
      </c>
      <c r="AW247" t="str">
        <f>VLOOKUP(C247,MOVI!C:DT,17,0)</f>
        <v>L</v>
      </c>
      <c r="AX247" s="247" t="str">
        <f>VLOOKUP(C247,FPT!B:AV,17,0)</f>
        <v>L</v>
      </c>
      <c r="AY247" t="str">
        <f t="shared" si="353"/>
        <v/>
      </c>
      <c r="AZ247">
        <f>VLOOKUP(C247,MOVI!C:DT,18,0)</f>
        <v>0</v>
      </c>
      <c r="BA247" s="247">
        <f>VLOOKUP(C247,FPT!B:AY,18,0)</f>
        <v>0</v>
      </c>
      <c r="BB247" t="str">
        <f t="shared" si="354"/>
        <v/>
      </c>
      <c r="BC247" s="275">
        <f>VLOOKUP(C247,MOVI!C:DT,19,0)</f>
        <v>15000000</v>
      </c>
      <c r="BD247" s="275">
        <f>VLOOKUP(C247,FPT!B:BB,19,0)</f>
        <v>15000000</v>
      </c>
      <c r="BE247" t="str">
        <f t="shared" si="355"/>
        <v/>
      </c>
      <c r="BF247">
        <f>VLOOKUP(C247,MOVI!C:DT,20,0)</f>
        <v>0</v>
      </c>
      <c r="BG247" s="252">
        <f>VLOOKUP(C247,FPT!B:BE,20,0)</f>
        <v>0</v>
      </c>
      <c r="BH247" t="str">
        <f t="shared" si="356"/>
        <v/>
      </c>
      <c r="BI247" s="275">
        <f>VLOOKUP(C247,MOVI!C:DT,21,0)</f>
        <v>15000000</v>
      </c>
      <c r="BJ247" s="275">
        <f>VLOOKUP(C247,FPT!B:BH,21,0)</f>
        <v>15000000</v>
      </c>
      <c r="BK247" t="str">
        <f t="shared" si="357"/>
        <v/>
      </c>
      <c r="BL247" s="275">
        <f>VLOOKUP(C247,MOVI!C:DT,22,0)</f>
        <v>0</v>
      </c>
      <c r="BM247" s="275">
        <f>VLOOKUP(C247,FPT!B:BK,22,0)</f>
        <v>0</v>
      </c>
      <c r="BN247" t="str">
        <f t="shared" si="358"/>
        <v/>
      </c>
      <c r="BO247" s="275">
        <f>VLOOKUP(C247,MOVI!C:DT,23,0)</f>
        <v>0</v>
      </c>
      <c r="BP247" s="275">
        <f>VLOOKUP(C247,FPT!B:BN,23,0)</f>
        <v>0</v>
      </c>
      <c r="BQ247" t="str">
        <f t="shared" si="359"/>
        <v/>
      </c>
      <c r="BR247" s="275">
        <f>VLOOKUP(C247,MOVI!C:DT,24,0)</f>
        <v>0</v>
      </c>
      <c r="BS247" s="275">
        <f>VLOOKUP(C247,FPT!B:BQ,24,0)</f>
        <v>0</v>
      </c>
      <c r="BT247" t="str">
        <f t="shared" si="360"/>
        <v/>
      </c>
      <c r="BU247" s="275">
        <f>VLOOKUP(C247,MOVI!C:DT,25,0)</f>
        <v>200000</v>
      </c>
      <c r="BV247" s="275">
        <f>VLOOKUP(C247,FPT!B:BT,25,0)</f>
        <v>200000</v>
      </c>
      <c r="BW247" t="str">
        <f t="shared" si="361"/>
        <v/>
      </c>
      <c r="BX247" s="275">
        <f>VLOOKUP(C247,MOVI!C:DT,26,0)</f>
        <v>0</v>
      </c>
      <c r="BY247" s="275">
        <f>VLOOKUP(C247,FPT!B:BW,26,0)</f>
        <v>0</v>
      </c>
      <c r="BZ247" t="str">
        <f t="shared" si="362"/>
        <v/>
      </c>
      <c r="CA247" s="275">
        <f>VLOOKUP(C247,MOVI!C:DT,27,0)</f>
        <v>730000</v>
      </c>
      <c r="CB247" s="275">
        <f>VLOOKUP(C247,FPT!B:BZ,27,0)</f>
        <v>730000</v>
      </c>
      <c r="CC247" t="str">
        <f t="shared" si="363"/>
        <v/>
      </c>
      <c r="CD247" s="275">
        <f>VLOOKUP(C247,MOVI!C:DT,28,0)</f>
        <v>930000</v>
      </c>
      <c r="CE247" s="275">
        <f>VLOOKUP(C247,FPT!B:CC,28,0)</f>
        <v>930000</v>
      </c>
      <c r="CF247" t="str">
        <f t="shared" si="364"/>
        <v/>
      </c>
      <c r="CG247" t="str">
        <f>VLOOKUP(C247,MOVI!C:DT,29,0)</f>
        <v>CN</v>
      </c>
      <c r="CH247" s="252" t="str">
        <f>VLOOKUP(C247,FPT!B:CF,29,0)</f>
        <v>CN</v>
      </c>
      <c r="CI247" t="str">
        <f t="shared" si="365"/>
        <v/>
      </c>
      <c r="CJ247">
        <f>VLOOKUP(C247,MOVI!C:DT,30,0)</f>
        <v>26</v>
      </c>
      <c r="CK247" s="252">
        <f>VLOOKUP(C247,FPT!B:CI,30,0)</f>
        <v>26</v>
      </c>
      <c r="CL247" t="str">
        <f t="shared" si="366"/>
        <v/>
      </c>
      <c r="CM247">
        <f>VLOOKUP(C247,MOVI!C:DT,31,0)</f>
        <v>26</v>
      </c>
      <c r="CN247" s="252">
        <f>VLOOKUP(C247,FPT!B:CL,31,0)</f>
        <v>26</v>
      </c>
      <c r="CO247" t="str">
        <f t="shared" si="367"/>
        <v/>
      </c>
      <c r="CP247" s="275">
        <f>VLOOKUP(C247,MOVI!C:DT,32,0)</f>
        <v>0</v>
      </c>
      <c r="CQ247" s="275">
        <f>VLOOKUP(C247,FPT!B:CO,32,0)</f>
        <v>0</v>
      </c>
      <c r="CR247" t="str">
        <f t="shared" si="368"/>
        <v/>
      </c>
      <c r="CS247" s="275">
        <f>VLOOKUP(C247,MOVI!C:DT,33,0)</f>
        <v>0</v>
      </c>
      <c r="CT247" s="275">
        <f>VLOOKUP(C247,FPT!B:CR,33,0)</f>
        <v>0</v>
      </c>
      <c r="CU247" t="str">
        <f t="shared" si="369"/>
        <v/>
      </c>
      <c r="CV247" s="275">
        <f>VLOOKUP(C247,MOVI!C:DT,34,0)</f>
        <v>0</v>
      </c>
      <c r="CW247" s="275">
        <f>VLOOKUP(C247,FPT!B:CU,34,0)</f>
        <v>0</v>
      </c>
      <c r="CX247" t="str">
        <f t="shared" si="370"/>
        <v/>
      </c>
      <c r="CY247" s="275">
        <f>VLOOKUP(C247,MOVI!C:DT,35,0)</f>
        <v>26</v>
      </c>
      <c r="CZ247" s="275">
        <f>VLOOKUP(C247,FPT!B:CX,35,0)</f>
        <v>26</v>
      </c>
      <c r="DA247" t="str">
        <f t="shared" si="371"/>
        <v/>
      </c>
      <c r="DB247" s="275">
        <f>VLOOKUP(C247,MOVI!C:DT,36,0)</f>
        <v>0</v>
      </c>
      <c r="DC247" s="275">
        <f>VLOOKUP(C247,FPT!B:DA,36,0)</f>
        <v>0</v>
      </c>
      <c r="DD247" t="str">
        <f t="shared" si="372"/>
        <v/>
      </c>
      <c r="DE247" s="275">
        <f>VLOOKUP(C247,MOVI!C:DT,37,0)</f>
        <v>0</v>
      </c>
      <c r="DF247" s="275">
        <f>VLOOKUP(C247,FPT!B:DD,37,0)</f>
        <v>0</v>
      </c>
      <c r="DG247" t="str">
        <f t="shared" si="373"/>
        <v/>
      </c>
      <c r="DH247" s="275">
        <f>VLOOKUP(C247,MOVI!C:DT,38,0)</f>
        <v>0</v>
      </c>
      <c r="DI247" s="275">
        <f>VLOOKUP(C247,FPT!B:DG,38,0)</f>
        <v>0</v>
      </c>
      <c r="DJ247" t="str">
        <f t="shared" si="374"/>
        <v/>
      </c>
      <c r="DK247" s="275">
        <f>VLOOKUP(C247,MOVI!C:DT,39,0)</f>
        <v>0</v>
      </c>
      <c r="DL247" s="275">
        <f>VLOOKUP(C247,FPT!B:DJ,39,0)</f>
        <v>0</v>
      </c>
      <c r="DM247" t="str">
        <f t="shared" si="375"/>
        <v/>
      </c>
      <c r="DN247" s="275">
        <f>VLOOKUP(C247,MOVI!C:DT,40,0)</f>
        <v>0</v>
      </c>
      <c r="DO247" s="275">
        <f>VLOOKUP(C247,FPT!B:DM,40,0)</f>
        <v>0</v>
      </c>
      <c r="DP247" t="str">
        <f t="shared" si="376"/>
        <v/>
      </c>
      <c r="DQ247" s="275">
        <f>VLOOKUP(C247,MOVI!C:DT,41,0)</f>
        <v>0</v>
      </c>
      <c r="DR247" s="275">
        <f>VLOOKUP(C247,FPT!B:DP,41,0)</f>
        <v>0</v>
      </c>
      <c r="DS247" t="str">
        <f t="shared" si="377"/>
        <v/>
      </c>
      <c r="DT247" s="275">
        <f>VLOOKUP(C247,MOVI!C:DT,42,0)</f>
        <v>15000000</v>
      </c>
      <c r="DU247" s="275">
        <f>ROUND(VLOOKUP(C247,FPT!B:DS,42,0),0)</f>
        <v>15000000</v>
      </c>
      <c r="DV247" t="str">
        <f t="shared" si="378"/>
        <v/>
      </c>
      <c r="DW247" s="275">
        <f>VLOOKUP(C247,MOVI!C:DT,43,0)</f>
        <v>0</v>
      </c>
      <c r="DX247" s="275">
        <f>VLOOKUP(C247,FPT!B:DV,43,0)</f>
        <v>0</v>
      </c>
      <c r="DY247" t="str">
        <f t="shared" si="379"/>
        <v/>
      </c>
      <c r="DZ247" s="275">
        <f>VLOOKUP(C247,MOVI!C:DT,44,0)</f>
        <v>0</v>
      </c>
      <c r="EA247" s="275">
        <f>VLOOKUP(C247,FPT!B:DY,44,0)</f>
        <v>0</v>
      </c>
      <c r="EB247" t="str">
        <f t="shared" si="380"/>
        <v/>
      </c>
      <c r="EC247" s="275">
        <f>VLOOKUP(C247,MOVI!C:DT,45,0)</f>
        <v>15000000</v>
      </c>
      <c r="ED247" s="275">
        <f>ROUND(VLOOKUP(C247,FPT!B:EB,45,0),0)</f>
        <v>15000000</v>
      </c>
      <c r="EE247" t="str">
        <f t="shared" si="381"/>
        <v/>
      </c>
      <c r="EF247" s="275">
        <f>VLOOKUP(C247,MOVI!C:DT,46,0)</f>
        <v>0</v>
      </c>
      <c r="EG247" s="275">
        <f>VLOOKUP(C247,FPT!B:EE,46,0)</f>
        <v>0</v>
      </c>
      <c r="EH247" t="str">
        <f t="shared" si="382"/>
        <v/>
      </c>
      <c r="EI247" s="275">
        <f>VLOOKUP(C247,MOVI!C:DT,47,0)</f>
        <v>0</v>
      </c>
      <c r="EJ247" s="275">
        <f>VLOOKUP(C247,FPT!B:EH,47,0)</f>
        <v>0</v>
      </c>
      <c r="EK247" t="str">
        <f t="shared" si="383"/>
        <v/>
      </c>
      <c r="EL247" s="275">
        <f>VLOOKUP(C247,MOVI!C:DT,48,0)</f>
        <v>0</v>
      </c>
      <c r="EM247" s="275">
        <f>VLOOKUP(C247,FPT!B:EK,48,0)</f>
        <v>0</v>
      </c>
      <c r="EN247" t="str">
        <f t="shared" si="384"/>
        <v/>
      </c>
      <c r="EO247" s="275">
        <f>VLOOKUP(C247,MOVI!C:DT,49,0)</f>
        <v>200000</v>
      </c>
      <c r="EP247" s="275">
        <f>VLOOKUP(C247,FPT!B:EN,49,0)</f>
        <v>200000</v>
      </c>
      <c r="EQ247" t="str">
        <f t="shared" si="385"/>
        <v/>
      </c>
      <c r="ER247" s="275">
        <f>VLOOKUP(C247,MOVI!C:DT,50,0)</f>
        <v>0</v>
      </c>
      <c r="ES247" s="275">
        <f>VLOOKUP(C247,FPT!B:EQ,50,0)</f>
        <v>0</v>
      </c>
      <c r="ET247" t="str">
        <f t="shared" si="386"/>
        <v/>
      </c>
      <c r="EU247" s="275">
        <f>VLOOKUP(C247,MOVI!C:DT,51,0)</f>
        <v>0</v>
      </c>
      <c r="EV247" s="275">
        <f>VLOOKUP(C247,FPT!B:ET,51,0)</f>
        <v>0</v>
      </c>
      <c r="EW247" t="str">
        <f t="shared" si="387"/>
        <v/>
      </c>
      <c r="EX247" s="275">
        <f>VLOOKUP(C247,MOVI!C:DT,52,0)</f>
        <v>0</v>
      </c>
      <c r="EY247" s="275">
        <f>VLOOKUP(C247,FPT!B:EW,52,0)</f>
        <v>0</v>
      </c>
      <c r="EZ247" t="str">
        <f t="shared" si="388"/>
        <v/>
      </c>
      <c r="FA247" s="275">
        <f>VLOOKUP(C247,MOVI!C:DT,53,0)</f>
        <v>0</v>
      </c>
      <c r="FB247" s="275">
        <f>VLOOKUP(C247,FPT!B:EZ,53,0)</f>
        <v>0</v>
      </c>
      <c r="FC247" t="str">
        <f t="shared" si="389"/>
        <v/>
      </c>
      <c r="FD247" s="275">
        <f>VLOOKUP(C247,MOVI!C:DT,54,0)</f>
        <v>0</v>
      </c>
      <c r="FE247" s="275">
        <f>VLOOKUP(C247,FPT!B:FC,54,0)</f>
        <v>0</v>
      </c>
      <c r="FF247" t="str">
        <f t="shared" si="390"/>
        <v/>
      </c>
      <c r="FG247" s="275">
        <f>VLOOKUP(C247,MOVI!C:DT,55,0)</f>
        <v>730000</v>
      </c>
      <c r="FH247" s="275">
        <f>VLOOKUP(C247,FPT!B:FF,55,0)</f>
        <v>730000</v>
      </c>
      <c r="FI247" t="str">
        <f t="shared" si="391"/>
        <v/>
      </c>
      <c r="FJ247" s="275">
        <f>VLOOKUP(C247,MOVI!C:DT,56,0)</f>
        <v>930000</v>
      </c>
      <c r="FK247" s="275">
        <f>VLOOKUP(C247,FPT!B:FI,56,0)</f>
        <v>930000</v>
      </c>
      <c r="FL247" t="str">
        <f t="shared" si="392"/>
        <v/>
      </c>
      <c r="FM247" s="275">
        <f>VLOOKUP(C247,MOVI!C:DT,57,0)</f>
        <v>0</v>
      </c>
      <c r="FN247" s="275">
        <f>VLOOKUP(C247,FPT!B:FL,57,0)</f>
        <v>0</v>
      </c>
      <c r="FO247" t="str">
        <f t="shared" si="393"/>
        <v/>
      </c>
      <c r="FP247" s="275">
        <f>VLOOKUP(C247,MOVI!C:DT,58,0)</f>
        <v>0</v>
      </c>
      <c r="FQ247" s="275">
        <f>VLOOKUP(C247,FPT!B:FO,58,0)</f>
        <v>0</v>
      </c>
      <c r="FR247" t="str">
        <f t="shared" si="394"/>
        <v/>
      </c>
      <c r="FS247" s="275">
        <f>VLOOKUP(C247,MOVI!C:DT,59,0)</f>
        <v>0</v>
      </c>
      <c r="FT247" s="275">
        <f>VLOOKUP(C247,FPT!B:FR,59,0)</f>
        <v>0</v>
      </c>
      <c r="FU247" t="str">
        <f t="shared" si="395"/>
        <v/>
      </c>
      <c r="FV247" s="275">
        <f>VLOOKUP(C247,MOVI!C:DT,60,0)</f>
        <v>0</v>
      </c>
      <c r="FW247" s="275">
        <f>VLOOKUP(C247,FPT!B:FU,60,0)</f>
        <v>0</v>
      </c>
      <c r="FX247" t="str">
        <f t="shared" si="396"/>
        <v/>
      </c>
      <c r="FY247" s="275">
        <f>VLOOKUP(C247,MOVI!C:DT,61,0)</f>
        <v>0</v>
      </c>
      <c r="FZ247" s="275">
        <f>VLOOKUP(C247,FPT!B:FX,61,0)</f>
        <v>0</v>
      </c>
      <c r="GA247" t="str">
        <f t="shared" si="397"/>
        <v/>
      </c>
      <c r="GB247" s="275">
        <f>VLOOKUP(C247,MOVI!C:DT,62,0)</f>
        <v>0</v>
      </c>
      <c r="GC247" s="275">
        <f>VLOOKUP(C247,FPT!B:GA,62,0)</f>
        <v>0</v>
      </c>
      <c r="GD247" t="str">
        <f t="shared" si="398"/>
        <v/>
      </c>
      <c r="GE247" s="275">
        <f>VLOOKUP(C247,MOVI!C:DT,63,0)</f>
        <v>0</v>
      </c>
      <c r="GF247" s="275">
        <f>VLOOKUP(C247,FPT!B:GD,63,0)</f>
        <v>0</v>
      </c>
      <c r="GG247" t="str">
        <f t="shared" si="399"/>
        <v/>
      </c>
      <c r="GH247" s="275">
        <f>VLOOKUP(C247,MOVI!C:DT,64,0)</f>
        <v>0</v>
      </c>
      <c r="GI247" s="275">
        <f>VLOOKUP(C247,FPT!B:GG,64,0)</f>
        <v>0</v>
      </c>
      <c r="GJ247" t="str">
        <f t="shared" si="400"/>
        <v/>
      </c>
      <c r="GK247" s="275">
        <f>VLOOKUP(C247,MOVI!C:DT,65,0)</f>
        <v>0</v>
      </c>
      <c r="GL247" s="275">
        <f>VLOOKUP(C247,FPT!B:GJ,65,0)</f>
        <v>0</v>
      </c>
      <c r="GM247" t="str">
        <f t="shared" si="401"/>
        <v/>
      </c>
      <c r="GN247" s="275">
        <f>VLOOKUP(C247,MOVI!C:DT,66,0)</f>
        <v>0</v>
      </c>
      <c r="GO247" s="275">
        <f>VLOOKUP(C247,FPT!B:GM,66,0)</f>
        <v>0</v>
      </c>
      <c r="GP247" t="str">
        <f t="shared" si="402"/>
        <v/>
      </c>
      <c r="GQ247" s="275">
        <f>VLOOKUP(C247,MOVI!C:DT,67,0)</f>
        <v>0</v>
      </c>
      <c r="GR247" s="275">
        <f>VLOOKUP(C247,FPT!B:GP,67,0)</f>
        <v>0</v>
      </c>
      <c r="GS247" t="str">
        <f t="shared" si="403"/>
        <v/>
      </c>
      <c r="GT247" s="275">
        <f>VLOOKUP(C247,MOVI!C:DT,68,0)</f>
        <v>0</v>
      </c>
      <c r="GU247" s="275">
        <f>VLOOKUP(C247,FPT!B:GS,68,0)</f>
        <v>0</v>
      </c>
      <c r="GV247" t="str">
        <f t="shared" si="404"/>
        <v/>
      </c>
      <c r="GW247" s="275">
        <f>VLOOKUP(C247,MOVI!C:DT,69,0)</f>
        <v>0</v>
      </c>
      <c r="GX247" s="275">
        <f>VLOOKUP(C247,FPT!B:GV,69,0)</f>
        <v>0</v>
      </c>
      <c r="GY247" t="str">
        <f t="shared" si="405"/>
        <v/>
      </c>
      <c r="GZ247" s="275">
        <f>VLOOKUP(C247,MOVI!C:DT,70,0)</f>
        <v>0</v>
      </c>
      <c r="HA247" s="275">
        <f>VLOOKUP(C247,FPT!B:GY,70,0)</f>
        <v>0</v>
      </c>
      <c r="HB247" t="str">
        <f t="shared" si="406"/>
        <v/>
      </c>
      <c r="HC247" s="275">
        <f>VLOOKUP(C247,MOVI!C:DT,71,0)</f>
        <v>15930000</v>
      </c>
      <c r="HD247" s="275">
        <f>ROUND(VLOOKUP(C247,FPT!B:HB,71,0),0)</f>
        <v>15930000</v>
      </c>
      <c r="HE247" t="str">
        <f t="shared" si="407"/>
        <v/>
      </c>
      <c r="HF247" s="275">
        <f>ROUND(VLOOKUP(C247,MOVI!C:DT,72,0),0)</f>
        <v>0</v>
      </c>
      <c r="HG247" s="275">
        <f>ROUND(VLOOKUP(C247,FPT!B:HE,72,0),0)</f>
        <v>0</v>
      </c>
      <c r="HH247" t="str">
        <f t="shared" si="408"/>
        <v/>
      </c>
      <c r="HI247" s="275">
        <f>VLOOKUP(C247,MOVI!C:DT,73,0)</f>
        <v>200000</v>
      </c>
      <c r="HJ247" s="275">
        <f>VLOOKUP(C247,FPT!B:HH,73,0)</f>
        <v>200000</v>
      </c>
      <c r="HK247" t="str">
        <f t="shared" si="409"/>
        <v/>
      </c>
      <c r="HL247" s="275">
        <f>VLOOKUP(C247,MOVI!C:DT,74,0)</f>
        <v>730000</v>
      </c>
      <c r="HM247" s="275">
        <f>VLOOKUP(C247,FPT!B:HK,74,0)</f>
        <v>730000</v>
      </c>
      <c r="HN247" t="str">
        <f t="shared" si="410"/>
        <v/>
      </c>
      <c r="HO247" s="275">
        <f>VLOOKUP(C247,MOVI!C:DT,75,0)</f>
        <v>11000000</v>
      </c>
      <c r="HP247" s="275">
        <f>VLOOKUP(C247,FPT!B:HN,75,0)</f>
        <v>11000000</v>
      </c>
      <c r="HQ247" t="str">
        <f t="shared" si="411"/>
        <v/>
      </c>
      <c r="HR247" s="275">
        <f>VLOOKUP(C247,MOVI!C:DT,76,0)</f>
        <v>0</v>
      </c>
      <c r="HS247" s="275">
        <f>VLOOKUP(C247,FPT!B:HQ,76,0)</f>
        <v>0</v>
      </c>
      <c r="HT247" t="str">
        <f t="shared" si="412"/>
        <v/>
      </c>
      <c r="HU247" s="275">
        <f>VLOOKUP(C247,MOVI!C:DT,77,0)</f>
        <v>0</v>
      </c>
      <c r="HV247" s="275">
        <f>VLOOKUP(C247,FPT!B:HT,77,0)</f>
        <v>0</v>
      </c>
      <c r="HW247" t="str">
        <f t="shared" si="413"/>
        <v/>
      </c>
      <c r="HX247" s="274">
        <f>VLOOKUP(C247,MOVI!C:CB,78,0)</f>
        <v>1200000</v>
      </c>
      <c r="HY247" s="261">
        <f>VLOOKUP(C247,FPT!$B:$CA,78,0)</f>
        <v>1200000</v>
      </c>
      <c r="HZ247" t="str">
        <f t="shared" si="414"/>
        <v/>
      </c>
      <c r="IA247" s="275">
        <f>VLOOKUP(C247,MOVI!C:CD,79,0)</f>
        <v>150000</v>
      </c>
      <c r="IB247" s="275">
        <f>VLOOKUP(C247,FPT!B:HZ,79,0)</f>
        <v>150000</v>
      </c>
      <c r="IC247" t="str">
        <f t="shared" si="415"/>
        <v/>
      </c>
      <c r="ID247" s="275">
        <f>VLOOKUP(C247,MOVI!C:CD,80,0)</f>
        <v>225000</v>
      </c>
      <c r="IE247" s="275">
        <f>VLOOKUP(C247,FPT!B:IC,80,0)</f>
        <v>225000</v>
      </c>
      <c r="IF247" t="str">
        <f t="shared" si="416"/>
        <v/>
      </c>
      <c r="IG247" s="275">
        <f>VLOOKUP(C247,MOVI!C:DT,81,0)</f>
        <v>0</v>
      </c>
      <c r="IH247" s="275">
        <f>VLOOKUP(C247,FPT!B:IF,81,0)</f>
        <v>0</v>
      </c>
      <c r="II247" t="str">
        <f t="shared" si="417"/>
        <v/>
      </c>
      <c r="IJ247" s="275">
        <f>VLOOKUP(C247,MOVI!C:DT,82,0)</f>
        <v>1575000</v>
      </c>
      <c r="IK247" s="275">
        <f>VLOOKUP(C247,FPT!B:II,82,0)</f>
        <v>1575000</v>
      </c>
      <c r="IL247" t="str">
        <f t="shared" si="418"/>
        <v/>
      </c>
      <c r="IM247" s="275">
        <f>ROUND(VLOOKUP(C247,MOVI!C:DT,83,0),0)</f>
        <v>13505000</v>
      </c>
      <c r="IN247" s="275">
        <f>ROUND(VLOOKUP(C247,FPT!B:IL,83,0),0)</f>
        <v>13505000</v>
      </c>
      <c r="IO247" t="str">
        <f t="shared" si="419"/>
        <v/>
      </c>
      <c r="IP247" s="275">
        <f>VLOOKUP(C247,MOVI!C:DT,84,0)</f>
        <v>2425000</v>
      </c>
      <c r="IQ247" s="275">
        <f>VLOOKUP(C247,FPT!B:IO,84,0)</f>
        <v>2425000</v>
      </c>
      <c r="IR247" t="str">
        <f t="shared" si="420"/>
        <v/>
      </c>
      <c r="IS247" s="275">
        <f>ROUND(VLOOKUP(C247,MOVI!C:DT,85,0),0)</f>
        <v>121250</v>
      </c>
      <c r="IT247" s="275">
        <f>ROUND(VLOOKUP(C247,FPT!B:IR,85,0),0)</f>
        <v>121250</v>
      </c>
      <c r="IU247" t="str">
        <f t="shared" si="421"/>
        <v/>
      </c>
      <c r="IV247" s="275">
        <f>VLOOKUP(C247,MOVI!C:DT,86,0)</f>
        <v>0</v>
      </c>
      <c r="IW247" s="275">
        <f>VLOOKUP(C247,FPT!B:IU,86,0)</f>
        <v>0</v>
      </c>
      <c r="IX247" t="str">
        <f t="shared" si="422"/>
        <v/>
      </c>
      <c r="IY247" s="275">
        <f>ROUND(VLOOKUP(C247,MOVI!C:DT,87,0),0)</f>
        <v>121250</v>
      </c>
      <c r="IZ247" s="275">
        <f>ROUND(VLOOKUP(C247,FPT!B:IX,87,0),0)</f>
        <v>121250</v>
      </c>
      <c r="JA247" t="str">
        <f t="shared" si="423"/>
        <v/>
      </c>
      <c r="JB247" s="275">
        <f>VLOOKUP(C247,MOVI!C:DT,88,0)</f>
        <v>0</v>
      </c>
      <c r="JC247" s="275">
        <f>VLOOKUP(C247,FPT!B:JA,88,0)</f>
        <v>0</v>
      </c>
      <c r="JD247" t="str">
        <f t="shared" si="424"/>
        <v/>
      </c>
      <c r="JE247" s="275">
        <f>VLOOKUP(C247,MOVI!C:DT,89,0)</f>
        <v>149000</v>
      </c>
      <c r="JF247" s="275">
        <f>VLOOKUP(C247,FPT!B:JD,89,0)</f>
        <v>149000</v>
      </c>
      <c r="JG247" t="str">
        <f t="shared" si="425"/>
        <v/>
      </c>
      <c r="JH247" s="275">
        <f>VLOOKUP(C247,MOVI!C:DT,90,0)</f>
        <v>0</v>
      </c>
      <c r="JI247" s="275">
        <f>VLOOKUP(C247,FPT!B:JG,90,0)</f>
        <v>0</v>
      </c>
      <c r="JJ247" t="str">
        <f t="shared" si="426"/>
        <v/>
      </c>
      <c r="JK247" s="275">
        <f>VLOOKUP(C247,MOVI!C:DT,91,0)</f>
        <v>0</v>
      </c>
      <c r="JL247" s="275">
        <f>VLOOKUP(C247,FPT!B:JJ,91,0)</f>
        <v>0</v>
      </c>
      <c r="JM247" t="str">
        <f t="shared" si="427"/>
        <v/>
      </c>
      <c r="JN247" s="275">
        <f>VLOOKUP(C247,MOVI!C:DT,92,0)</f>
        <v>2098000</v>
      </c>
      <c r="JO247" s="275">
        <f>VLOOKUP(C247,FPT!B:JM,92,0)</f>
        <v>2098000</v>
      </c>
      <c r="JP247" t="str">
        <f t="shared" si="428"/>
        <v/>
      </c>
      <c r="JQ247" s="275">
        <f>VLOOKUP(C247,MOVI!C:DT,93,0)</f>
        <v>0</v>
      </c>
      <c r="JR247" s="275">
        <f>VLOOKUP(C247,FPT!B:JP,93,0)</f>
        <v>0</v>
      </c>
      <c r="JS247" t="str">
        <f t="shared" si="429"/>
        <v/>
      </c>
      <c r="JT247" s="275">
        <f>VLOOKUP(C247,MOVI!C:DT,94,0)</f>
        <v>2247000</v>
      </c>
      <c r="JU247" s="275">
        <f>VLOOKUP(C247,FPT!B:JS,94,0)</f>
        <v>2247000</v>
      </c>
      <c r="JV247" t="str">
        <f t="shared" si="430"/>
        <v/>
      </c>
      <c r="JW247" s="275">
        <f>VLOOKUP(C247,MOVI!C:DT,95,0)</f>
        <v>11986750</v>
      </c>
      <c r="JX247" s="275">
        <f>VLOOKUP(C247,FPT!B:JV,95,0)</f>
        <v>11986750</v>
      </c>
      <c r="JY247" t="str">
        <f t="shared" si="431"/>
        <v/>
      </c>
      <c r="JZ247" s="275">
        <f>VLOOKUP(C247,MOVI!C:DT,96,0)</f>
        <v>0</v>
      </c>
      <c r="KA247" s="275">
        <f>VLOOKUP(C247,FPT!B:JY,96,0)</f>
        <v>0</v>
      </c>
      <c r="KB247" t="str">
        <f t="shared" si="432"/>
        <v/>
      </c>
      <c r="KC247" s="275">
        <f>VLOOKUP(C247,MOVI!C:DT,97,0)</f>
        <v>11986750</v>
      </c>
      <c r="KD247" s="275">
        <f>VLOOKUP(C247,FPT!B:KB,97,0)</f>
        <v>11986750</v>
      </c>
      <c r="KE247" t="str">
        <f t="shared" si="433"/>
        <v/>
      </c>
      <c r="KF247" s="275">
        <f>VLOOKUP(C247,MOVI!C:DT,98,0)</f>
        <v>2550000</v>
      </c>
      <c r="KG247" s="275">
        <f>VLOOKUP(C247,FPT!B:KE,98,0)</f>
        <v>2550000</v>
      </c>
      <c r="KH247" t="str">
        <f t="shared" si="434"/>
        <v/>
      </c>
      <c r="KI247" s="275">
        <f>VLOOKUP(C247,MOVI!C:DT,99,0)</f>
        <v>0</v>
      </c>
      <c r="KJ247" s="275">
        <f>VLOOKUP(C247,FPT!B:KH,99,0)</f>
        <v>0</v>
      </c>
      <c r="KK247" t="str">
        <f t="shared" si="435"/>
        <v/>
      </c>
      <c r="KL247" s="275">
        <f>VLOOKUP(C247,MOVI!C:DT,100,0)</f>
        <v>450000</v>
      </c>
      <c r="KM247" s="275">
        <f>VLOOKUP(C247,FPT!B:KK,100,0)</f>
        <v>450000</v>
      </c>
      <c r="KN247" t="str">
        <f t="shared" si="436"/>
        <v/>
      </c>
      <c r="KO247" s="275">
        <f>VLOOKUP(C247,MOVI!C:DT,101,0)</f>
        <v>0</v>
      </c>
      <c r="KP247" s="275">
        <f>VLOOKUP(C247,FPT!B:KN,101,0)</f>
        <v>0</v>
      </c>
      <c r="KQ247" t="str">
        <f t="shared" si="437"/>
        <v/>
      </c>
      <c r="KR247" s="275">
        <f>VLOOKUP(C247,MOVI!C:DT,102,0)</f>
        <v>0</v>
      </c>
      <c r="KS247" s="275">
        <f>VLOOKUP(C247,FPT!B:KQ,102,0)</f>
        <v>0</v>
      </c>
      <c r="KT247" t="str">
        <f t="shared" si="438"/>
        <v/>
      </c>
      <c r="KU247" s="275">
        <f>VLOOKUP(C247,MOVI!C:DT,103,0)</f>
        <v>3000000</v>
      </c>
      <c r="KV247" s="275">
        <f>VLOOKUP(C247,FPT!B:KT,103,0)</f>
        <v>3000000</v>
      </c>
      <c r="KW247" t="str">
        <f t="shared" si="439"/>
        <v/>
      </c>
      <c r="KX247" s="275">
        <f>VLOOKUP(C247,MOVI!C:DT,104,0)</f>
        <v>4575000</v>
      </c>
      <c r="KY247" s="275">
        <f>VLOOKUP(C247,FPT!B:KW,104,0)</f>
        <v>4575000</v>
      </c>
      <c r="KZ247" t="str">
        <f t="shared" si="440"/>
        <v/>
      </c>
      <c r="LA247" s="275">
        <f>VLOOKUP(C247,MOVI!C:DT,105,0)</f>
        <v>300000</v>
      </c>
      <c r="LB247" s="275">
        <f>VLOOKUP(C247,FPT!B:KZ,105,0)</f>
        <v>300000</v>
      </c>
      <c r="LC247" t="str">
        <f t="shared" si="441"/>
        <v/>
      </c>
      <c r="LD247" s="275">
        <f>VLOOKUP(C247,MOVI!C:DT,106,0)</f>
        <v>19230000</v>
      </c>
      <c r="LE247" s="275">
        <f>VLOOKUP(C247,FPT!B:LC,106,0)</f>
        <v>19230000</v>
      </c>
      <c r="LF247" t="str">
        <f t="shared" si="442"/>
        <v/>
      </c>
      <c r="LG247" s="273">
        <f>VLOOKUP(C247,MOVI!C:DT,107,0)</f>
        <v>0</v>
      </c>
      <c r="LH247" s="273">
        <f>VLOOKUP(C247,FPT!B:LF,107,0)</f>
        <v>0</v>
      </c>
      <c r="LI247" t="str">
        <f t="shared" si="443"/>
        <v/>
      </c>
      <c r="LJ247" t="str">
        <f>VLOOKUP(C247,MOVI!C:DV,108,0)</f>
        <v>MoviCentralSales</v>
      </c>
      <c r="LK247" s="252" t="str">
        <f>VLOOKUP(C247,FPT!B:LI,108,0)</f>
        <v>MoviCentralSales</v>
      </c>
      <c r="LL247" t="str">
        <f t="shared" si="444"/>
        <v/>
      </c>
      <c r="LM247" s="275">
        <f>ROUND(VLOOKUP(C247,MOVI!C:DV,109,0),0)</f>
        <v>1250000</v>
      </c>
      <c r="LN247" s="275">
        <f>ROUND(VLOOKUP(C247,FPT!B:LL,109,0),0)</f>
        <v>1250000</v>
      </c>
      <c r="LO247" t="str">
        <f t="shared" si="445"/>
        <v/>
      </c>
      <c r="LP247" t="str">
        <f>VLOOKUP(C247,MOVI!C:DV,110,0)</f>
        <v>DNG</v>
      </c>
      <c r="LQ247" s="247" t="str">
        <f>VLOOKUP(C247,FPT!B:LO,110,0)</f>
        <v>DNG</v>
      </c>
      <c r="LR247" t="str">
        <f t="shared" si="446"/>
        <v/>
      </c>
      <c r="LS247">
        <f>MOVI!DI242</f>
        <v>22</v>
      </c>
      <c r="LV247">
        <f>MOVI!DJ242</f>
        <v>0</v>
      </c>
      <c r="LW247">
        <f>MOVI!DK242</f>
        <v>0</v>
      </c>
      <c r="LX247" t="str">
        <f>MOVI!DL242</f>
        <v>x</v>
      </c>
      <c r="LY247">
        <f>MOVI!DM242</f>
        <v>0</v>
      </c>
      <c r="LZ247">
        <f>MOVI!DN242</f>
        <v>149000</v>
      </c>
      <c r="MA247">
        <f>MOVI!DO242</f>
        <v>0</v>
      </c>
      <c r="MB247" t="str">
        <f>MOVI!DP242</f>
        <v>DNG</v>
      </c>
      <c r="MC247">
        <f>MOVI!DQ242</f>
        <v>43780</v>
      </c>
      <c r="MD247">
        <f>MOVI!DR242</f>
        <v>43962</v>
      </c>
      <c r="ME247" t="str">
        <f>VLOOKUP(C247,MOVI!C:DV,121,0)</f>
        <v>Group 1</v>
      </c>
      <c r="MF247" s="252" t="str">
        <f>VLOOKUP(C247,FPT!B:MD,111,0)</f>
        <v>Group 1</v>
      </c>
      <c r="MG247" t="str">
        <f t="shared" si="450"/>
        <v/>
      </c>
      <c r="MH247" t="str">
        <f>VLOOKUP(C247,MOVI!C:DT,122,0)</f>
        <v>MoviCentralGroup 1</v>
      </c>
      <c r="MI247" s="252" t="str">
        <f>VLOOKUP(C247,FPT!B:DS,112,0)</f>
        <v>MoviCentralGroup 1</v>
      </c>
      <c r="MJ247" t="str">
        <f t="shared" si="447"/>
        <v/>
      </c>
    </row>
    <row r="248" spans="1:348" x14ac:dyDescent="0.25">
      <c r="A248">
        <v>240</v>
      </c>
      <c r="B248" s="48">
        <v>5980</v>
      </c>
      <c r="C248" s="271" t="s">
        <v>1200</v>
      </c>
      <c r="D248" t="str">
        <f>VLOOKUP(C248,MOVI!C:D,2,0)</f>
        <v>Nguyễn Tiến Việt</v>
      </c>
      <c r="E248" t="str">
        <f>VLOOKUP(C248,FPT!B:C,2,0)</f>
        <v>Nguyễn Tiến Việt</v>
      </c>
      <c r="F248" t="str">
        <f t="shared" si="340"/>
        <v/>
      </c>
      <c r="G248" t="str">
        <f>VLOOKUP(C248,MOVI!C:E,3,0)</f>
        <v>Sales</v>
      </c>
      <c r="H248" t="str">
        <f>VLOOKUP(C248,FPT!B:F,3,0)</f>
        <v>Sales</v>
      </c>
      <c r="I248" t="str">
        <f t="shared" si="341"/>
        <v/>
      </c>
      <c r="J248" t="str">
        <f>VLOOKUP(C248,MOVI!C:H,4,0)</f>
        <v>Field Sales</v>
      </c>
      <c r="K248" t="str">
        <f>VLOOKUP(C248,FPT!B:I,4,0)</f>
        <v>Field Sales</v>
      </c>
      <c r="L248" t="str">
        <f t="shared" si="342"/>
        <v/>
      </c>
      <c r="M248" t="str">
        <f>VLOOKUP(C248,MOVI!C:DT,5,0)</f>
        <v>Assistant Manager</v>
      </c>
      <c r="N248" t="str">
        <f>VLOOKUP(C248,FPT!B:L,5,0)</f>
        <v>Assistant Manager</v>
      </c>
      <c r="O248" t="str">
        <f t="shared" si="343"/>
        <v/>
      </c>
      <c r="P248" t="str">
        <f>VLOOKUP(C248,MOVI!C:DT,6,0)</f>
        <v>Area Sales Manager</v>
      </c>
      <c r="Q248" t="str">
        <f>VLOOKUP(C248,FPT!B:O,6,0)</f>
        <v>Area Sales Manager</v>
      </c>
      <c r="R248" t="str">
        <f t="shared" si="344"/>
        <v/>
      </c>
      <c r="S248" t="str">
        <f>VLOOKUP(C248,MOVI!C:DT,7,0)</f>
        <v>South</v>
      </c>
      <c r="T248" t="str">
        <f>VLOOKUP(C248,FPT!B:R,7,0)</f>
        <v>South</v>
      </c>
      <c r="U248" t="str">
        <f t="shared" si="345"/>
        <v/>
      </c>
      <c r="V248" t="str">
        <f>VLOOKUP(C248,MOVI!C:DT,8,0)</f>
        <v>Movi</v>
      </c>
      <c r="W248" t="str">
        <f>VLOOKUP(C248,FPT!B:U,8,0)</f>
        <v>Movi</v>
      </c>
      <c r="X248" t="str">
        <f t="shared" si="346"/>
        <v/>
      </c>
      <c r="Y248" t="str">
        <f>VLOOKUP(C248,MOVI!C:DT,9,0)</f>
        <v>Full-time</v>
      </c>
      <c r="Z248" t="str">
        <f>VLOOKUP(C248,FPT!B:X,9,0)</f>
        <v>Full-time</v>
      </c>
      <c r="AA248" t="str">
        <f t="shared" si="347"/>
        <v/>
      </c>
      <c r="AB248" t="str">
        <f>VLOOKUP(C248,MOVI!C:DT,10,0)</f>
        <v>Permanent</v>
      </c>
      <c r="AC248" t="str">
        <f>VLOOKUP(C248,FPT!B:AA,10,0)</f>
        <v>Permanent</v>
      </c>
      <c r="AD248" t="str">
        <f t="shared" si="348"/>
        <v/>
      </c>
      <c r="AE248" s="247">
        <f>VLOOKUP(C248,MOVI!C:DT,11,0)</f>
        <v>44106</v>
      </c>
      <c r="AF248" s="247">
        <f>VLOOKUP(C248,FPT!B:AD,11,0)</f>
        <v>44106</v>
      </c>
      <c r="AG248" t="str">
        <f t="shared" si="349"/>
        <v/>
      </c>
      <c r="AH248" s="260" t="str">
        <f>VLOOKUP(C248,MOVI!C:DT,12,0)</f>
        <v/>
      </c>
      <c r="AI248" s="260"/>
      <c r="AJ248" t="str">
        <f t="shared" si="449"/>
        <v/>
      </c>
      <c r="AK248">
        <f>VLOOKUP(C248,MOVI!C:DT,13,0)</f>
        <v>0</v>
      </c>
      <c r="AL248" s="247">
        <f>VLOOKUP(C248,FPT!B:AJ,13,0)</f>
        <v>0</v>
      </c>
      <c r="AM248" t="str">
        <f t="shared" si="448"/>
        <v/>
      </c>
      <c r="AN248" s="247">
        <f>VLOOKUP(C248,MOVI!C:DT,14,0)</f>
        <v>0</v>
      </c>
      <c r="AO248" s="247">
        <f>VLOOKUP(C248,FPT!B:AM,14,0)</f>
        <v>0</v>
      </c>
      <c r="AP248" t="str">
        <f t="shared" si="350"/>
        <v/>
      </c>
      <c r="AQ248" t="str">
        <f>VLOOKUP(C248,MOVI!C:DT,15,0)</f>
        <v>LC</v>
      </c>
      <c r="AR248" s="247">
        <f>VLOOKUP(C248,FPT!B:AP,15,0)</f>
        <v>0</v>
      </c>
      <c r="AS248" t="str">
        <f t="shared" si="351"/>
        <v>Lệch</v>
      </c>
      <c r="AT248" s="282" t="str">
        <f>VLOOKUP(C248,MOVI!C:DT,16,0)</f>
        <v>LTTP</v>
      </c>
      <c r="AU248" s="247" t="str">
        <f>VLOOKUP(C248,FPT!B:AS,16,0)</f>
        <v>LTTP</v>
      </c>
      <c r="AV248" t="str">
        <f t="shared" si="352"/>
        <v/>
      </c>
      <c r="AW248" t="str">
        <f>VLOOKUP(C248,MOVI!C:DT,17,0)</f>
        <v>L</v>
      </c>
      <c r="AX248" s="247" t="str">
        <f>VLOOKUP(C248,FPT!B:AV,17,0)</f>
        <v>L</v>
      </c>
      <c r="AY248" t="str">
        <f t="shared" si="353"/>
        <v/>
      </c>
      <c r="AZ248">
        <f>VLOOKUP(C248,MOVI!C:DT,18,0)</f>
        <v>0</v>
      </c>
      <c r="BA248" s="247">
        <f>VLOOKUP(C248,FPT!B:AY,18,0)</f>
        <v>0</v>
      </c>
      <c r="BB248" t="str">
        <f t="shared" si="354"/>
        <v/>
      </c>
      <c r="BC248" s="275">
        <f>VLOOKUP(C248,MOVI!C:DT,19,0)</f>
        <v>30000000</v>
      </c>
      <c r="BD248" s="275">
        <f>VLOOKUP(C248,FPT!B:BB,19,0)</f>
        <v>30000000</v>
      </c>
      <c r="BE248" t="str">
        <f t="shared" si="355"/>
        <v/>
      </c>
      <c r="BF248">
        <f>VLOOKUP(C248,MOVI!C:DT,20,0)</f>
        <v>0</v>
      </c>
      <c r="BG248" s="252">
        <f>VLOOKUP(C248,FPT!B:BE,20,0)</f>
        <v>0</v>
      </c>
      <c r="BH248" t="str">
        <f t="shared" si="356"/>
        <v/>
      </c>
      <c r="BI248" s="275">
        <f>VLOOKUP(C248,MOVI!C:DT,21,0)</f>
        <v>30000000</v>
      </c>
      <c r="BJ248" s="275">
        <f>VLOOKUP(C248,FPT!B:BH,21,0)</f>
        <v>30000000</v>
      </c>
      <c r="BK248" t="str">
        <f t="shared" si="357"/>
        <v/>
      </c>
      <c r="BL248" s="275">
        <f>VLOOKUP(C248,MOVI!C:DT,22,0)</f>
        <v>0</v>
      </c>
      <c r="BM248" s="275">
        <f>VLOOKUP(C248,FPT!B:BK,22,0)</f>
        <v>0</v>
      </c>
      <c r="BN248" t="str">
        <f t="shared" si="358"/>
        <v/>
      </c>
      <c r="BO248" s="275">
        <f>VLOOKUP(C248,MOVI!C:DT,23,0)</f>
        <v>0</v>
      </c>
      <c r="BP248" s="275">
        <f>VLOOKUP(C248,FPT!B:BN,23,0)</f>
        <v>0</v>
      </c>
      <c r="BQ248" t="str">
        <f t="shared" si="359"/>
        <v/>
      </c>
      <c r="BR248" s="275">
        <f>VLOOKUP(C248,MOVI!C:DT,24,0)</f>
        <v>0</v>
      </c>
      <c r="BS248" s="275">
        <f>VLOOKUP(C248,FPT!B:BQ,24,0)</f>
        <v>0</v>
      </c>
      <c r="BT248" t="str">
        <f t="shared" si="360"/>
        <v/>
      </c>
      <c r="BU248" s="275">
        <f>VLOOKUP(C248,MOVI!C:DT,25,0)</f>
        <v>200000</v>
      </c>
      <c r="BV248" s="275">
        <f>VLOOKUP(C248,FPT!B:BT,25,0)</f>
        <v>200000</v>
      </c>
      <c r="BW248" t="str">
        <f t="shared" si="361"/>
        <v/>
      </c>
      <c r="BX248" s="275">
        <f>VLOOKUP(C248,MOVI!C:DT,26,0)</f>
        <v>0</v>
      </c>
      <c r="BY248" s="275">
        <f>VLOOKUP(C248,FPT!B:BW,26,0)</f>
        <v>0</v>
      </c>
      <c r="BZ248" t="str">
        <f t="shared" si="362"/>
        <v/>
      </c>
      <c r="CA248" s="275">
        <f>VLOOKUP(C248,MOVI!C:DT,27,0)</f>
        <v>0</v>
      </c>
      <c r="CB248" s="275">
        <f>VLOOKUP(C248,FPT!B:BZ,27,0)</f>
        <v>0</v>
      </c>
      <c r="CC248" t="str">
        <f t="shared" si="363"/>
        <v/>
      </c>
      <c r="CD248" s="275">
        <f>VLOOKUP(C248,MOVI!C:DT,28,0)</f>
        <v>200000</v>
      </c>
      <c r="CE248" s="275">
        <f>VLOOKUP(C248,FPT!B:CC,28,0)</f>
        <v>200000</v>
      </c>
      <c r="CF248" t="str">
        <f t="shared" si="364"/>
        <v/>
      </c>
      <c r="CG248" t="str">
        <f>VLOOKUP(C248,MOVI!C:DT,29,0)</f>
        <v>CN</v>
      </c>
      <c r="CH248" s="252" t="str">
        <f>VLOOKUP(C248,FPT!B:CF,29,0)</f>
        <v>CN</v>
      </c>
      <c r="CI248" t="str">
        <f t="shared" si="365"/>
        <v/>
      </c>
      <c r="CJ248">
        <f>VLOOKUP(C248,MOVI!C:DT,30,0)</f>
        <v>26</v>
      </c>
      <c r="CK248" s="252">
        <f>VLOOKUP(C248,FPT!B:CI,30,0)</f>
        <v>26</v>
      </c>
      <c r="CL248" t="str">
        <f t="shared" si="366"/>
        <v/>
      </c>
      <c r="CM248">
        <f>VLOOKUP(C248,MOVI!C:DT,31,0)</f>
        <v>26</v>
      </c>
      <c r="CN248" s="252">
        <f>VLOOKUP(C248,FPT!B:CL,31,0)</f>
        <v>26</v>
      </c>
      <c r="CO248" t="str">
        <f t="shared" si="367"/>
        <v/>
      </c>
      <c r="CP248" s="275">
        <f>VLOOKUP(C248,MOVI!C:DT,32,0)</f>
        <v>0</v>
      </c>
      <c r="CQ248" s="275">
        <f>VLOOKUP(C248,FPT!B:CO,32,0)</f>
        <v>0</v>
      </c>
      <c r="CR248" t="str">
        <f t="shared" si="368"/>
        <v/>
      </c>
      <c r="CS248" s="275">
        <f>VLOOKUP(C248,MOVI!C:DT,33,0)</f>
        <v>0</v>
      </c>
      <c r="CT248" s="275">
        <f>VLOOKUP(C248,FPT!B:CR,33,0)</f>
        <v>0</v>
      </c>
      <c r="CU248" t="str">
        <f t="shared" si="369"/>
        <v/>
      </c>
      <c r="CV248" s="275">
        <f>VLOOKUP(C248,MOVI!C:DT,34,0)</f>
        <v>0</v>
      </c>
      <c r="CW248" s="275">
        <f>VLOOKUP(C248,FPT!B:CU,34,0)</f>
        <v>0</v>
      </c>
      <c r="CX248" t="str">
        <f t="shared" si="370"/>
        <v/>
      </c>
      <c r="CY248" s="275">
        <f>VLOOKUP(C248,MOVI!C:DT,35,0)</f>
        <v>26</v>
      </c>
      <c r="CZ248" s="275">
        <f>VLOOKUP(C248,FPT!B:CX,35,0)</f>
        <v>26</v>
      </c>
      <c r="DA248" t="str">
        <f t="shared" si="371"/>
        <v/>
      </c>
      <c r="DB248" s="275">
        <f>VLOOKUP(C248,MOVI!C:DT,36,0)</f>
        <v>0</v>
      </c>
      <c r="DC248" s="275">
        <f>VLOOKUP(C248,FPT!B:DA,36,0)</f>
        <v>0</v>
      </c>
      <c r="DD248" t="str">
        <f t="shared" si="372"/>
        <v/>
      </c>
      <c r="DE248" s="275">
        <f>VLOOKUP(C248,MOVI!C:DT,37,0)</f>
        <v>0</v>
      </c>
      <c r="DF248" s="275">
        <f>VLOOKUP(C248,FPT!B:DD,37,0)</f>
        <v>0</v>
      </c>
      <c r="DG248" t="str">
        <f t="shared" si="373"/>
        <v/>
      </c>
      <c r="DH248" s="275">
        <f>VLOOKUP(C248,MOVI!C:DT,38,0)</f>
        <v>0</v>
      </c>
      <c r="DI248" s="275">
        <f>VLOOKUP(C248,FPT!B:DG,38,0)</f>
        <v>0</v>
      </c>
      <c r="DJ248" t="str">
        <f t="shared" si="374"/>
        <v/>
      </c>
      <c r="DK248" s="275">
        <f>VLOOKUP(C248,MOVI!C:DT,39,0)</f>
        <v>0</v>
      </c>
      <c r="DL248" s="275">
        <f>VLOOKUP(C248,FPT!B:DJ,39,0)</f>
        <v>0</v>
      </c>
      <c r="DM248" t="str">
        <f t="shared" si="375"/>
        <v/>
      </c>
      <c r="DN248" s="275">
        <f>VLOOKUP(C248,MOVI!C:DT,40,0)</f>
        <v>0</v>
      </c>
      <c r="DO248" s="275">
        <f>VLOOKUP(C248,FPT!B:DM,40,0)</f>
        <v>0</v>
      </c>
      <c r="DP248" t="str">
        <f t="shared" si="376"/>
        <v/>
      </c>
      <c r="DQ248" s="275">
        <f>VLOOKUP(C248,MOVI!C:DT,41,0)</f>
        <v>0</v>
      </c>
      <c r="DR248" s="275">
        <f>VLOOKUP(C248,FPT!B:DP,41,0)</f>
        <v>0</v>
      </c>
      <c r="DS248" t="str">
        <f t="shared" si="377"/>
        <v/>
      </c>
      <c r="DT248" s="275">
        <f>VLOOKUP(C248,MOVI!C:DT,42,0)</f>
        <v>30000000</v>
      </c>
      <c r="DU248" s="275">
        <f>ROUND(VLOOKUP(C248,FPT!B:DS,42,0),0)</f>
        <v>30000000</v>
      </c>
      <c r="DV248" t="str">
        <f t="shared" si="378"/>
        <v/>
      </c>
      <c r="DW248" s="275">
        <f>VLOOKUP(C248,MOVI!C:DT,43,0)</f>
        <v>0</v>
      </c>
      <c r="DX248" s="275">
        <f>VLOOKUP(C248,FPT!B:DV,43,0)</f>
        <v>0</v>
      </c>
      <c r="DY248" t="str">
        <f t="shared" si="379"/>
        <v/>
      </c>
      <c r="DZ248" s="275">
        <f>VLOOKUP(C248,MOVI!C:DT,44,0)</f>
        <v>0</v>
      </c>
      <c r="EA248" s="275">
        <f>VLOOKUP(C248,FPT!B:DY,44,0)</f>
        <v>0</v>
      </c>
      <c r="EB248" t="str">
        <f t="shared" si="380"/>
        <v/>
      </c>
      <c r="EC248" s="275">
        <f>VLOOKUP(C248,MOVI!C:DT,45,0)</f>
        <v>30000000</v>
      </c>
      <c r="ED248" s="275">
        <f>ROUND(VLOOKUP(C248,FPT!B:EB,45,0),0)</f>
        <v>30000000</v>
      </c>
      <c r="EE248" t="str">
        <f t="shared" si="381"/>
        <v/>
      </c>
      <c r="EF248" s="275">
        <f>VLOOKUP(C248,MOVI!C:DT,46,0)</f>
        <v>0</v>
      </c>
      <c r="EG248" s="275">
        <f>VLOOKUP(C248,FPT!B:EE,46,0)</f>
        <v>0</v>
      </c>
      <c r="EH248" t="str">
        <f t="shared" si="382"/>
        <v/>
      </c>
      <c r="EI248" s="275">
        <f>VLOOKUP(C248,MOVI!C:DT,47,0)</f>
        <v>0</v>
      </c>
      <c r="EJ248" s="275">
        <f>VLOOKUP(C248,FPT!B:EH,47,0)</f>
        <v>0</v>
      </c>
      <c r="EK248" t="str">
        <f t="shared" si="383"/>
        <v/>
      </c>
      <c r="EL248" s="275">
        <f>VLOOKUP(C248,MOVI!C:DT,48,0)</f>
        <v>0</v>
      </c>
      <c r="EM248" s="275">
        <f>VLOOKUP(C248,FPT!B:EK,48,0)</f>
        <v>0</v>
      </c>
      <c r="EN248" t="str">
        <f t="shared" si="384"/>
        <v/>
      </c>
      <c r="EO248" s="275">
        <f>VLOOKUP(C248,MOVI!C:DT,49,0)</f>
        <v>200000</v>
      </c>
      <c r="EP248" s="275">
        <f>VLOOKUP(C248,FPT!B:EN,49,0)</f>
        <v>200000</v>
      </c>
      <c r="EQ248" t="str">
        <f t="shared" si="385"/>
        <v/>
      </c>
      <c r="ER248" s="275">
        <f>VLOOKUP(C248,MOVI!C:DT,50,0)</f>
        <v>0</v>
      </c>
      <c r="ES248" s="275">
        <f>VLOOKUP(C248,FPT!B:EQ,50,0)</f>
        <v>0</v>
      </c>
      <c r="ET248" t="str">
        <f t="shared" si="386"/>
        <v/>
      </c>
      <c r="EU248" s="275">
        <f>VLOOKUP(C248,MOVI!C:DT,51,0)</f>
        <v>0</v>
      </c>
      <c r="EV248" s="275">
        <f>VLOOKUP(C248,FPT!B:ET,51,0)</f>
        <v>0</v>
      </c>
      <c r="EW248" t="str">
        <f t="shared" si="387"/>
        <v/>
      </c>
      <c r="EX248" s="275">
        <f>VLOOKUP(C248,MOVI!C:DT,52,0)</f>
        <v>0</v>
      </c>
      <c r="EY248" s="275">
        <f>VLOOKUP(C248,FPT!B:EW,52,0)</f>
        <v>0</v>
      </c>
      <c r="EZ248" t="str">
        <f t="shared" si="388"/>
        <v/>
      </c>
      <c r="FA248" s="275">
        <f>VLOOKUP(C248,MOVI!C:DT,53,0)</f>
        <v>0</v>
      </c>
      <c r="FB248" s="275">
        <f>VLOOKUP(C248,FPT!B:EZ,53,0)</f>
        <v>0</v>
      </c>
      <c r="FC248" t="str">
        <f t="shared" si="389"/>
        <v/>
      </c>
      <c r="FD248" s="275">
        <f>VLOOKUP(C248,MOVI!C:DT,54,0)</f>
        <v>0</v>
      </c>
      <c r="FE248" s="275">
        <f>VLOOKUP(C248,FPT!B:FC,54,0)</f>
        <v>0</v>
      </c>
      <c r="FF248" t="str">
        <f t="shared" si="390"/>
        <v/>
      </c>
      <c r="FG248" s="275">
        <f>VLOOKUP(C248,MOVI!C:DT,55,0)</f>
        <v>0</v>
      </c>
      <c r="FH248" s="275">
        <f>VLOOKUP(C248,FPT!B:FF,55,0)</f>
        <v>0</v>
      </c>
      <c r="FI248" t="str">
        <f t="shared" si="391"/>
        <v/>
      </c>
      <c r="FJ248" s="275">
        <f>VLOOKUP(C248,MOVI!C:DT,56,0)</f>
        <v>200000</v>
      </c>
      <c r="FK248" s="275">
        <f>VLOOKUP(C248,FPT!B:FI,56,0)</f>
        <v>200000</v>
      </c>
      <c r="FL248" t="str">
        <f t="shared" si="392"/>
        <v/>
      </c>
      <c r="FM248" s="275">
        <f>VLOOKUP(C248,MOVI!C:DT,57,0)</f>
        <v>0</v>
      </c>
      <c r="FN248" s="275">
        <f>VLOOKUP(C248,FPT!B:FL,57,0)</f>
        <v>0</v>
      </c>
      <c r="FO248" t="str">
        <f t="shared" si="393"/>
        <v/>
      </c>
      <c r="FP248" s="275">
        <f>VLOOKUP(C248,MOVI!C:DT,58,0)</f>
        <v>0</v>
      </c>
      <c r="FQ248" s="275">
        <f>VLOOKUP(C248,FPT!B:FO,58,0)</f>
        <v>0</v>
      </c>
      <c r="FR248" t="str">
        <f t="shared" si="394"/>
        <v/>
      </c>
      <c r="FS248" s="275">
        <f>VLOOKUP(C248,MOVI!C:DT,59,0)</f>
        <v>0</v>
      </c>
      <c r="FT248" s="275">
        <f>VLOOKUP(C248,FPT!B:FR,59,0)</f>
        <v>0</v>
      </c>
      <c r="FU248" t="str">
        <f t="shared" si="395"/>
        <v/>
      </c>
      <c r="FV248" s="275">
        <f>VLOOKUP(C248,MOVI!C:DT,60,0)</f>
        <v>0</v>
      </c>
      <c r="FW248" s="275">
        <f>VLOOKUP(C248,FPT!B:FU,60,0)</f>
        <v>0</v>
      </c>
      <c r="FX248" t="str">
        <f t="shared" si="396"/>
        <v/>
      </c>
      <c r="FY248" s="275">
        <f>VLOOKUP(C248,MOVI!C:DT,61,0)</f>
        <v>0</v>
      </c>
      <c r="FZ248" s="275">
        <f>VLOOKUP(C248,FPT!B:FX,61,0)</f>
        <v>0</v>
      </c>
      <c r="GA248" t="str">
        <f t="shared" si="397"/>
        <v/>
      </c>
      <c r="GB248" s="275">
        <f>VLOOKUP(C248,MOVI!C:DT,62,0)</f>
        <v>0</v>
      </c>
      <c r="GC248" s="275">
        <f>VLOOKUP(C248,FPT!B:GA,62,0)</f>
        <v>0</v>
      </c>
      <c r="GD248" t="str">
        <f t="shared" si="398"/>
        <v/>
      </c>
      <c r="GE248" s="275">
        <f>VLOOKUP(C248,MOVI!C:DT,63,0)</f>
        <v>0</v>
      </c>
      <c r="GF248" s="275">
        <f>VLOOKUP(C248,FPT!B:GD,63,0)</f>
        <v>0</v>
      </c>
      <c r="GG248" t="str">
        <f t="shared" si="399"/>
        <v/>
      </c>
      <c r="GH248" s="275">
        <f>VLOOKUP(C248,MOVI!C:DT,64,0)</f>
        <v>0</v>
      </c>
      <c r="GI248" s="275">
        <f>VLOOKUP(C248,FPT!B:GG,64,0)</f>
        <v>0</v>
      </c>
      <c r="GJ248" t="str">
        <f t="shared" si="400"/>
        <v/>
      </c>
      <c r="GK248" s="275">
        <f>VLOOKUP(C248,MOVI!C:DT,65,0)</f>
        <v>0</v>
      </c>
      <c r="GL248" s="275">
        <f>VLOOKUP(C248,FPT!B:GJ,65,0)</f>
        <v>0</v>
      </c>
      <c r="GM248" t="str">
        <f t="shared" si="401"/>
        <v/>
      </c>
      <c r="GN248" s="275">
        <f>VLOOKUP(C248,MOVI!C:DT,66,0)</f>
        <v>0</v>
      </c>
      <c r="GO248" s="275">
        <f>VLOOKUP(C248,FPT!B:GM,66,0)</f>
        <v>0</v>
      </c>
      <c r="GP248" t="str">
        <f t="shared" si="402"/>
        <v/>
      </c>
      <c r="GQ248" s="275">
        <f>VLOOKUP(C248,MOVI!C:DT,67,0)</f>
        <v>0</v>
      </c>
      <c r="GR248" s="275">
        <f>VLOOKUP(C248,FPT!B:GP,67,0)</f>
        <v>0</v>
      </c>
      <c r="GS248" t="str">
        <f t="shared" si="403"/>
        <v/>
      </c>
      <c r="GT248" s="275">
        <f>VLOOKUP(C248,MOVI!C:DT,68,0)</f>
        <v>0</v>
      </c>
      <c r="GU248" s="275">
        <f>VLOOKUP(C248,FPT!B:GS,68,0)</f>
        <v>0</v>
      </c>
      <c r="GV248" t="str">
        <f t="shared" si="404"/>
        <v/>
      </c>
      <c r="GW248" s="275">
        <f>VLOOKUP(C248,MOVI!C:DT,69,0)</f>
        <v>0</v>
      </c>
      <c r="GX248" s="275">
        <f>VLOOKUP(C248,FPT!B:GV,69,0)</f>
        <v>0</v>
      </c>
      <c r="GY248" t="str">
        <f t="shared" si="405"/>
        <v/>
      </c>
      <c r="GZ248" s="275">
        <f>VLOOKUP(C248,MOVI!C:DT,70,0)</f>
        <v>0</v>
      </c>
      <c r="HA248" s="275">
        <f>VLOOKUP(C248,FPT!B:GY,70,0)</f>
        <v>0</v>
      </c>
      <c r="HB248" t="str">
        <f t="shared" si="406"/>
        <v/>
      </c>
      <c r="HC248" s="275">
        <f>VLOOKUP(C248,MOVI!C:DT,71,0)</f>
        <v>30200000</v>
      </c>
      <c r="HD248" s="275">
        <f>ROUND(VLOOKUP(C248,FPT!B:HB,71,0),0)</f>
        <v>30200000</v>
      </c>
      <c r="HE248" t="str">
        <f t="shared" si="407"/>
        <v/>
      </c>
      <c r="HF248" s="275">
        <f>ROUND(VLOOKUP(C248,MOVI!C:DT,72,0),0)</f>
        <v>0</v>
      </c>
      <c r="HG248" s="275">
        <f>ROUND(VLOOKUP(C248,FPT!B:HE,72,0),0)</f>
        <v>0</v>
      </c>
      <c r="HH248" t="str">
        <f t="shared" si="408"/>
        <v/>
      </c>
      <c r="HI248" s="275">
        <f>VLOOKUP(C248,MOVI!C:DT,73,0)</f>
        <v>200000</v>
      </c>
      <c r="HJ248" s="275">
        <f>VLOOKUP(C248,FPT!B:HH,73,0)</f>
        <v>200000</v>
      </c>
      <c r="HK248" t="str">
        <f t="shared" si="409"/>
        <v/>
      </c>
      <c r="HL248" s="275">
        <f>VLOOKUP(C248,MOVI!C:DT,74,0)</f>
        <v>0</v>
      </c>
      <c r="HM248" s="275">
        <f>VLOOKUP(C248,FPT!B:HK,74,0)</f>
        <v>0</v>
      </c>
      <c r="HN248" t="str">
        <f t="shared" si="410"/>
        <v/>
      </c>
      <c r="HO248" s="275">
        <f>VLOOKUP(C248,MOVI!C:DT,75,0)</f>
        <v>11000000</v>
      </c>
      <c r="HP248" s="275">
        <f>VLOOKUP(C248,FPT!B:HN,75,0)</f>
        <v>11000000</v>
      </c>
      <c r="HQ248" t="str">
        <f t="shared" si="411"/>
        <v/>
      </c>
      <c r="HR248" s="275">
        <f>VLOOKUP(C248,MOVI!C:DT,76,0)</f>
        <v>3</v>
      </c>
      <c r="HS248" s="275">
        <f>VLOOKUP(C248,FPT!B:HQ,76,0)</f>
        <v>3</v>
      </c>
      <c r="HT248" t="str">
        <f t="shared" si="412"/>
        <v/>
      </c>
      <c r="HU248" s="275">
        <f>VLOOKUP(C248,MOVI!C:DT,77,0)</f>
        <v>13200000</v>
      </c>
      <c r="HV248" s="275">
        <f>VLOOKUP(C248,FPT!B:HT,77,0)</f>
        <v>13200000</v>
      </c>
      <c r="HW248" t="str">
        <f t="shared" si="413"/>
        <v/>
      </c>
      <c r="HX248" s="274">
        <f>VLOOKUP(C248,MOVI!C:CB,78,0)</f>
        <v>2384000</v>
      </c>
      <c r="HY248" s="261">
        <f>VLOOKUP(C248,FPT!$B:$CA,78,0)</f>
        <v>2384000</v>
      </c>
      <c r="HZ248" t="str">
        <f t="shared" si="414"/>
        <v/>
      </c>
      <c r="IA248" s="275">
        <f>VLOOKUP(C248,MOVI!C:CD,79,0)</f>
        <v>300000</v>
      </c>
      <c r="IB248" s="275">
        <f>VLOOKUP(C248,FPT!B:HZ,79,0)</f>
        <v>300000</v>
      </c>
      <c r="IC248" t="str">
        <f t="shared" si="415"/>
        <v/>
      </c>
      <c r="ID248" s="275">
        <f>VLOOKUP(C248,MOVI!C:CD,80,0)</f>
        <v>447000</v>
      </c>
      <c r="IE248" s="275">
        <f>VLOOKUP(C248,FPT!B:IC,80,0)</f>
        <v>447000</v>
      </c>
      <c r="IF248" t="str">
        <f t="shared" si="416"/>
        <v/>
      </c>
      <c r="IG248" s="275">
        <f>VLOOKUP(C248,MOVI!C:DT,81,0)</f>
        <v>0</v>
      </c>
      <c r="IH248" s="275">
        <f>VLOOKUP(C248,FPT!B:IF,81,0)</f>
        <v>0</v>
      </c>
      <c r="II248" t="str">
        <f t="shared" si="417"/>
        <v/>
      </c>
      <c r="IJ248" s="275">
        <f>VLOOKUP(C248,MOVI!C:DT,82,0)</f>
        <v>3131000</v>
      </c>
      <c r="IK248" s="275">
        <f>VLOOKUP(C248,FPT!B:II,82,0)</f>
        <v>3131000</v>
      </c>
      <c r="IL248" t="str">
        <f t="shared" si="418"/>
        <v/>
      </c>
      <c r="IM248" s="275">
        <f>ROUND(VLOOKUP(C248,MOVI!C:DT,83,0),0)</f>
        <v>27531000</v>
      </c>
      <c r="IN248" s="275">
        <f>ROUND(VLOOKUP(C248,FPT!B:IL,83,0),0)</f>
        <v>27531000</v>
      </c>
      <c r="IO248" t="str">
        <f t="shared" si="419"/>
        <v/>
      </c>
      <c r="IP248" s="275">
        <f>VLOOKUP(C248,MOVI!C:DT,84,0)</f>
        <v>2669000</v>
      </c>
      <c r="IQ248" s="275">
        <f>VLOOKUP(C248,FPT!B:IO,84,0)</f>
        <v>2669000</v>
      </c>
      <c r="IR248" t="str">
        <f t="shared" si="420"/>
        <v/>
      </c>
      <c r="IS248" s="275">
        <f>ROUND(VLOOKUP(C248,MOVI!C:DT,85,0),0)</f>
        <v>133450</v>
      </c>
      <c r="IT248" s="275">
        <f>ROUND(VLOOKUP(C248,FPT!B:IR,85,0),0)</f>
        <v>133450</v>
      </c>
      <c r="IU248" t="str">
        <f t="shared" si="421"/>
        <v/>
      </c>
      <c r="IV248" s="275">
        <f>VLOOKUP(C248,MOVI!C:DT,86,0)</f>
        <v>0</v>
      </c>
      <c r="IW248" s="275">
        <f>VLOOKUP(C248,FPT!B:IU,86,0)</f>
        <v>0</v>
      </c>
      <c r="IX248" t="str">
        <f t="shared" si="422"/>
        <v/>
      </c>
      <c r="IY248" s="275">
        <f>ROUND(VLOOKUP(C248,MOVI!C:DT,87,0),0)</f>
        <v>133450</v>
      </c>
      <c r="IZ248" s="275">
        <f>ROUND(VLOOKUP(C248,FPT!B:IX,87,0),0)</f>
        <v>133450</v>
      </c>
      <c r="JA248" t="str">
        <f t="shared" si="423"/>
        <v/>
      </c>
      <c r="JB248" s="275">
        <f>VLOOKUP(C248,MOVI!C:DT,88,0)</f>
        <v>0</v>
      </c>
      <c r="JC248" s="275">
        <f>VLOOKUP(C248,FPT!B:JA,88,0)</f>
        <v>0</v>
      </c>
      <c r="JD248" t="str">
        <f t="shared" si="424"/>
        <v/>
      </c>
      <c r="JE248" s="275">
        <f>VLOOKUP(C248,MOVI!C:DT,89,0)</f>
        <v>149000</v>
      </c>
      <c r="JF248" s="275">
        <f>VLOOKUP(C248,FPT!B:JD,89,0)</f>
        <v>149000</v>
      </c>
      <c r="JG248" t="str">
        <f t="shared" si="425"/>
        <v/>
      </c>
      <c r="JH248" s="275">
        <f>VLOOKUP(C248,MOVI!C:DT,90,0)</f>
        <v>0</v>
      </c>
      <c r="JI248" s="275">
        <f>VLOOKUP(C248,FPT!B:JG,90,0)</f>
        <v>0</v>
      </c>
      <c r="JJ248" t="str">
        <f t="shared" si="426"/>
        <v/>
      </c>
      <c r="JK248" s="275">
        <f>VLOOKUP(C248,MOVI!C:DT,91,0)</f>
        <v>0</v>
      </c>
      <c r="JL248" s="275">
        <f>VLOOKUP(C248,FPT!B:JJ,91,0)</f>
        <v>0</v>
      </c>
      <c r="JM248" t="str">
        <f t="shared" si="427"/>
        <v/>
      </c>
      <c r="JN248" s="275">
        <f>VLOOKUP(C248,MOVI!C:DT,92,0)</f>
        <v>0</v>
      </c>
      <c r="JO248" s="275">
        <f>VLOOKUP(C248,FPT!B:JM,92,0)</f>
        <v>0</v>
      </c>
      <c r="JP248" t="str">
        <f t="shared" si="428"/>
        <v/>
      </c>
      <c r="JQ248" s="275">
        <f>VLOOKUP(C248,MOVI!C:DT,93,0)</f>
        <v>0</v>
      </c>
      <c r="JR248" s="275">
        <f>VLOOKUP(C248,FPT!B:JP,93,0)</f>
        <v>0</v>
      </c>
      <c r="JS248" t="str">
        <f t="shared" si="429"/>
        <v/>
      </c>
      <c r="JT248" s="275">
        <f>VLOOKUP(C248,MOVI!C:DT,94,0)</f>
        <v>149000</v>
      </c>
      <c r="JU248" s="275">
        <f>VLOOKUP(C248,FPT!B:JS,94,0)</f>
        <v>149000</v>
      </c>
      <c r="JV248" t="str">
        <f t="shared" si="430"/>
        <v/>
      </c>
      <c r="JW248" s="275">
        <f>VLOOKUP(C248,MOVI!C:DT,95,0)</f>
        <v>26786550</v>
      </c>
      <c r="JX248" s="275">
        <f>VLOOKUP(C248,FPT!B:JV,95,0)</f>
        <v>26786550</v>
      </c>
      <c r="JY248" t="str">
        <f t="shared" si="431"/>
        <v/>
      </c>
      <c r="JZ248" s="275">
        <f>VLOOKUP(C248,MOVI!C:DT,96,0)</f>
        <v>0</v>
      </c>
      <c r="KA248" s="275">
        <f>VLOOKUP(C248,FPT!B:JY,96,0)</f>
        <v>0</v>
      </c>
      <c r="KB248" t="str">
        <f t="shared" si="432"/>
        <v/>
      </c>
      <c r="KC248" s="275">
        <f>VLOOKUP(C248,MOVI!C:DT,97,0)</f>
        <v>26786550</v>
      </c>
      <c r="KD248" s="275">
        <f>VLOOKUP(C248,FPT!B:KB,97,0)</f>
        <v>26786550</v>
      </c>
      <c r="KE248" t="str">
        <f t="shared" si="433"/>
        <v/>
      </c>
      <c r="KF248" s="275">
        <f>VLOOKUP(C248,MOVI!C:DT,98,0)</f>
        <v>5066000</v>
      </c>
      <c r="KG248" s="275">
        <f>VLOOKUP(C248,FPT!B:KE,98,0)</f>
        <v>5066000</v>
      </c>
      <c r="KH248" t="str">
        <f t="shared" si="434"/>
        <v/>
      </c>
      <c r="KI248" s="275">
        <f>VLOOKUP(C248,MOVI!C:DT,99,0)</f>
        <v>0</v>
      </c>
      <c r="KJ248" s="275">
        <f>VLOOKUP(C248,FPT!B:KH,99,0)</f>
        <v>0</v>
      </c>
      <c r="KK248" t="str">
        <f t="shared" si="435"/>
        <v/>
      </c>
      <c r="KL248" s="275">
        <f>VLOOKUP(C248,MOVI!C:DT,100,0)</f>
        <v>894000</v>
      </c>
      <c r="KM248" s="275">
        <f>VLOOKUP(C248,FPT!B:KK,100,0)</f>
        <v>894000</v>
      </c>
      <c r="KN248" t="str">
        <f t="shared" si="436"/>
        <v/>
      </c>
      <c r="KO248" s="275">
        <f>VLOOKUP(C248,MOVI!C:DT,101,0)</f>
        <v>0</v>
      </c>
      <c r="KP248" s="275">
        <f>VLOOKUP(C248,FPT!B:KN,101,0)</f>
        <v>0</v>
      </c>
      <c r="KQ248" t="str">
        <f t="shared" si="437"/>
        <v/>
      </c>
      <c r="KR248" s="275">
        <f>VLOOKUP(C248,MOVI!C:DT,102,0)</f>
        <v>0</v>
      </c>
      <c r="KS248" s="275">
        <f>VLOOKUP(C248,FPT!B:KQ,102,0)</f>
        <v>0</v>
      </c>
      <c r="KT248" t="str">
        <f t="shared" si="438"/>
        <v/>
      </c>
      <c r="KU248" s="275">
        <f>VLOOKUP(C248,MOVI!C:DT,103,0)</f>
        <v>5960000</v>
      </c>
      <c r="KV248" s="275">
        <f>VLOOKUP(C248,FPT!B:KT,103,0)</f>
        <v>5960000</v>
      </c>
      <c r="KW248" t="str">
        <f t="shared" si="439"/>
        <v/>
      </c>
      <c r="KX248" s="275">
        <f>VLOOKUP(C248,MOVI!C:DT,104,0)</f>
        <v>9091000</v>
      </c>
      <c r="KY248" s="275">
        <f>VLOOKUP(C248,FPT!B:KW,104,0)</f>
        <v>9091000</v>
      </c>
      <c r="KZ248" t="str">
        <f t="shared" si="440"/>
        <v/>
      </c>
      <c r="LA248" s="275">
        <f>VLOOKUP(C248,MOVI!C:DT,105,0)</f>
        <v>596000</v>
      </c>
      <c r="LB248" s="275">
        <f>VLOOKUP(C248,FPT!B:KZ,105,0)</f>
        <v>596000</v>
      </c>
      <c r="LC248" t="str">
        <f t="shared" si="441"/>
        <v/>
      </c>
      <c r="LD248" s="275">
        <f>VLOOKUP(C248,MOVI!C:DT,106,0)</f>
        <v>36756000</v>
      </c>
      <c r="LE248" s="275">
        <f>VLOOKUP(C248,FPT!B:LC,106,0)</f>
        <v>36756000</v>
      </c>
      <c r="LF248" t="str">
        <f t="shared" si="442"/>
        <v/>
      </c>
      <c r="LG248" s="273">
        <f>VLOOKUP(C248,MOVI!C:DT,107,0)</f>
        <v>0</v>
      </c>
      <c r="LH248" s="273">
        <f>VLOOKUP(C248,FPT!B:LF,107,0)</f>
        <v>0</v>
      </c>
      <c r="LI248" t="str">
        <f t="shared" si="443"/>
        <v/>
      </c>
      <c r="LJ248" t="str">
        <f>VLOOKUP(C248,MOVI!C:DV,108,0)</f>
        <v>MoviSouthSales</v>
      </c>
      <c r="LK248" s="252" t="str">
        <f>VLOOKUP(C248,FPT!B:LI,108,0)</f>
        <v>MoviSouthSales</v>
      </c>
      <c r="LL248" t="str">
        <f t="shared" si="444"/>
        <v/>
      </c>
      <c r="LM248" s="275">
        <f>ROUND(VLOOKUP(C248,MOVI!C:DV,109,0),0)</f>
        <v>2500000</v>
      </c>
      <c r="LN248" s="275">
        <f>ROUND(VLOOKUP(C248,FPT!B:LL,109,0),0)</f>
        <v>2500000</v>
      </c>
      <c r="LO248" t="str">
        <f t="shared" si="445"/>
        <v/>
      </c>
      <c r="LP248" t="str">
        <f>VLOOKUP(C248,MOVI!C:DV,110,0)</f>
        <v>DNI</v>
      </c>
      <c r="LQ248" s="247" t="str">
        <f>VLOOKUP(C248,FPT!B:LO,110,0)</f>
        <v>DNI</v>
      </c>
      <c r="LR248" t="str">
        <f t="shared" si="446"/>
        <v/>
      </c>
      <c r="LS248">
        <f>MOVI!DI243</f>
        <v>22</v>
      </c>
      <c r="LV248">
        <f>MOVI!DJ243</f>
        <v>0</v>
      </c>
      <c r="LW248">
        <f>MOVI!DK243</f>
        <v>0</v>
      </c>
      <c r="LX248" t="str">
        <f>MOVI!DL243</f>
        <v>x</v>
      </c>
      <c r="LY248">
        <f>MOVI!DM243</f>
        <v>0</v>
      </c>
      <c r="LZ248">
        <f>MOVI!DN243</f>
        <v>149000</v>
      </c>
      <c r="MA248">
        <f>MOVI!DO243</f>
        <v>0</v>
      </c>
      <c r="MB248" t="str">
        <f>MOVI!DP243</f>
        <v>DNI</v>
      </c>
      <c r="MC248">
        <f>MOVI!DQ243</f>
        <v>0</v>
      </c>
      <c r="MD248">
        <f>MOVI!DR243</f>
        <v>0</v>
      </c>
      <c r="ME248" t="str">
        <f>VLOOKUP(C248,MOVI!C:DV,121,0)</f>
        <v>Group 2</v>
      </c>
      <c r="MF248" s="252" t="str">
        <f>VLOOKUP(C248,FPT!B:MD,111,0)</f>
        <v>Group 2</v>
      </c>
      <c r="MG248" t="str">
        <f t="shared" si="450"/>
        <v/>
      </c>
      <c r="MH248" t="str">
        <f>VLOOKUP(C248,MOVI!C:DT,122,0)</f>
        <v>MoviSouthGroup 2</v>
      </c>
      <c r="MI248" s="252" t="str">
        <f>VLOOKUP(C248,FPT!B:DS,112,0)</f>
        <v>MoviSouthGroup 2</v>
      </c>
      <c r="MJ248" t="str">
        <f t="shared" si="447"/>
        <v/>
      </c>
    </row>
    <row r="249" spans="1:348" x14ac:dyDescent="0.25">
      <c r="A249">
        <v>241</v>
      </c>
      <c r="B249" s="48">
        <v>6209</v>
      </c>
      <c r="C249" s="271" t="s">
        <v>1202</v>
      </c>
      <c r="D249" t="str">
        <f>VLOOKUP(C249,MOVI!C:D,2,0)</f>
        <v>Phạm Thế Việt</v>
      </c>
      <c r="E249" t="str">
        <f>VLOOKUP(C249,FPT!B:C,2,0)</f>
        <v>Phạm Thế Việt</v>
      </c>
      <c r="F249" t="str">
        <f t="shared" si="340"/>
        <v/>
      </c>
      <c r="G249" t="str">
        <f>VLOOKUP(C249,MOVI!C:E,3,0)</f>
        <v>Sales</v>
      </c>
      <c r="H249" t="str">
        <f>VLOOKUP(C249,FPT!B:F,3,0)</f>
        <v>Sales</v>
      </c>
      <c r="I249" t="str">
        <f t="shared" si="341"/>
        <v/>
      </c>
      <c r="J249" t="str">
        <f>VLOOKUP(C249,MOVI!C:H,4,0)</f>
        <v>Field Sales</v>
      </c>
      <c r="K249" t="str">
        <f>VLOOKUP(C249,FPT!B:I,4,0)</f>
        <v>Field Sales</v>
      </c>
      <c r="L249" t="str">
        <f t="shared" si="342"/>
        <v/>
      </c>
      <c r="M249" t="str">
        <f>VLOOKUP(C249,MOVI!C:DT,5,0)</f>
        <v>Assistant Manager</v>
      </c>
      <c r="N249" t="str">
        <f>VLOOKUP(C249,FPT!B:L,5,0)</f>
        <v>Assistant Manager</v>
      </c>
      <c r="O249" t="str">
        <f t="shared" si="343"/>
        <v/>
      </c>
      <c r="P249" t="str">
        <f>VLOOKUP(C249,MOVI!C:DT,6,0)</f>
        <v>Area Sales Manager</v>
      </c>
      <c r="Q249" t="str">
        <f>VLOOKUP(C249,FPT!B:O,6,0)</f>
        <v>Area Sales Manager</v>
      </c>
      <c r="R249" t="str">
        <f t="shared" si="344"/>
        <v/>
      </c>
      <c r="S249" t="str">
        <f>VLOOKUP(C249,MOVI!C:DT,7,0)</f>
        <v>North</v>
      </c>
      <c r="T249" t="str">
        <f>VLOOKUP(C249,FPT!B:R,7,0)</f>
        <v>North</v>
      </c>
      <c r="U249" t="str">
        <f t="shared" si="345"/>
        <v/>
      </c>
      <c r="V249" t="str">
        <f>VLOOKUP(C249,MOVI!C:DT,8,0)</f>
        <v>Movi</v>
      </c>
      <c r="W249" t="str">
        <f>VLOOKUP(C249,FPT!B:U,8,0)</f>
        <v>Movi</v>
      </c>
      <c r="X249" t="str">
        <f t="shared" si="346"/>
        <v/>
      </c>
      <c r="Y249" t="str">
        <f>VLOOKUP(C249,MOVI!C:DT,9,0)</f>
        <v>Full-time</v>
      </c>
      <c r="Z249" t="str">
        <f>VLOOKUP(C249,FPT!B:X,9,0)</f>
        <v>Full-time</v>
      </c>
      <c r="AA249" t="str">
        <f t="shared" si="347"/>
        <v/>
      </c>
      <c r="AB249" t="str">
        <f>VLOOKUP(C249,MOVI!C:DT,10,0)</f>
        <v>Permanent</v>
      </c>
      <c r="AC249" t="str">
        <f>VLOOKUP(C249,FPT!B:AA,10,0)</f>
        <v>Permanent</v>
      </c>
      <c r="AD249" t="str">
        <f t="shared" si="348"/>
        <v/>
      </c>
      <c r="AE249" s="247">
        <f>VLOOKUP(C249,MOVI!C:DT,11,0)</f>
        <v>44480</v>
      </c>
      <c r="AF249" s="247">
        <f>VLOOKUP(C249,FPT!B:AD,11,0)</f>
        <v>44480</v>
      </c>
      <c r="AG249" t="str">
        <f t="shared" si="349"/>
        <v/>
      </c>
      <c r="AH249" s="260" t="str">
        <f>VLOOKUP(C249,MOVI!C:DT,12,0)</f>
        <v/>
      </c>
      <c r="AI249" s="260"/>
      <c r="AJ249" t="str">
        <f t="shared" si="449"/>
        <v/>
      </c>
      <c r="AK249">
        <f>VLOOKUP(C249,MOVI!C:DT,13,0)</f>
        <v>0</v>
      </c>
      <c r="AL249" s="247">
        <f>VLOOKUP(C249,FPT!B:AJ,13,0)</f>
        <v>0</v>
      </c>
      <c r="AM249" t="str">
        <f t="shared" si="448"/>
        <v/>
      </c>
      <c r="AN249" s="247">
        <f>VLOOKUP(C249,MOVI!C:DT,14,0)</f>
        <v>0</v>
      </c>
      <c r="AO249" s="247">
        <f>VLOOKUP(C249,FPT!B:AM,14,0)</f>
        <v>0</v>
      </c>
      <c r="AP249" t="str">
        <f t="shared" si="350"/>
        <v/>
      </c>
      <c r="AQ249" t="str">
        <f>VLOOKUP(C249,MOVI!C:DT,15,0)</f>
        <v>LC</v>
      </c>
      <c r="AR249" s="247" t="str">
        <f>VLOOKUP(C249,FPT!B:AP,15,0)</f>
        <v>LC</v>
      </c>
      <c r="AS249" t="str">
        <f t="shared" si="351"/>
        <v/>
      </c>
      <c r="AT249" s="282" t="str">
        <f>VLOOKUP(C249,MOVI!C:DT,16,0)</f>
        <v>LTTP</v>
      </c>
      <c r="AU249" s="247" t="str">
        <f>VLOOKUP(C249,FPT!B:AS,16,0)</f>
        <v>LTTP</v>
      </c>
      <c r="AV249" t="str">
        <f t="shared" si="352"/>
        <v/>
      </c>
      <c r="AW249" t="str">
        <f>VLOOKUP(C249,MOVI!C:DT,17,0)</f>
        <v>L</v>
      </c>
      <c r="AX249" s="247" t="str">
        <f>VLOOKUP(C249,FPT!B:AV,17,0)</f>
        <v>L</v>
      </c>
      <c r="AY249" t="str">
        <f t="shared" si="353"/>
        <v/>
      </c>
      <c r="AZ249">
        <f>VLOOKUP(C249,MOVI!C:DT,18,0)</f>
        <v>0</v>
      </c>
      <c r="BA249" s="247">
        <f>VLOOKUP(C249,FPT!B:AY,18,0)</f>
        <v>0</v>
      </c>
      <c r="BB249" t="str">
        <f t="shared" si="354"/>
        <v/>
      </c>
      <c r="BC249" s="275">
        <f>VLOOKUP(C249,MOVI!C:DT,19,0)</f>
        <v>30000000</v>
      </c>
      <c r="BD249" s="275">
        <f>VLOOKUP(C249,FPT!B:BB,19,0)</f>
        <v>30000000</v>
      </c>
      <c r="BE249" t="str">
        <f t="shared" si="355"/>
        <v/>
      </c>
      <c r="BF249">
        <f>VLOOKUP(C249,MOVI!C:DT,20,0)</f>
        <v>0</v>
      </c>
      <c r="BG249" s="252">
        <f>VLOOKUP(C249,FPT!B:BE,20,0)</f>
        <v>0</v>
      </c>
      <c r="BH249" t="str">
        <f t="shared" si="356"/>
        <v/>
      </c>
      <c r="BI249" s="275">
        <f>VLOOKUP(C249,MOVI!C:DT,21,0)</f>
        <v>30000000</v>
      </c>
      <c r="BJ249" s="275">
        <f>VLOOKUP(C249,FPT!B:BH,21,0)</f>
        <v>30000000</v>
      </c>
      <c r="BK249" t="str">
        <f t="shared" si="357"/>
        <v/>
      </c>
      <c r="BL249" s="275">
        <f>VLOOKUP(C249,MOVI!C:DT,22,0)</f>
        <v>0</v>
      </c>
      <c r="BM249" s="275">
        <f>VLOOKUP(C249,FPT!B:BK,22,0)</f>
        <v>0</v>
      </c>
      <c r="BN249" t="str">
        <f t="shared" si="358"/>
        <v/>
      </c>
      <c r="BO249" s="275">
        <f>VLOOKUP(C249,MOVI!C:DT,23,0)</f>
        <v>0</v>
      </c>
      <c r="BP249" s="275">
        <f>VLOOKUP(C249,FPT!B:BN,23,0)</f>
        <v>0</v>
      </c>
      <c r="BQ249" t="str">
        <f t="shared" si="359"/>
        <v/>
      </c>
      <c r="BR249" s="275">
        <f>VLOOKUP(C249,MOVI!C:DT,24,0)</f>
        <v>0</v>
      </c>
      <c r="BS249" s="275">
        <f>VLOOKUP(C249,FPT!B:BQ,24,0)</f>
        <v>0</v>
      </c>
      <c r="BT249" t="str">
        <f t="shared" si="360"/>
        <v/>
      </c>
      <c r="BU249" s="275">
        <f>VLOOKUP(C249,MOVI!C:DT,25,0)</f>
        <v>200000</v>
      </c>
      <c r="BV249" s="275">
        <f>VLOOKUP(C249,FPT!B:BT,25,0)</f>
        <v>200000</v>
      </c>
      <c r="BW249" t="str">
        <f t="shared" si="361"/>
        <v/>
      </c>
      <c r="BX249" s="275">
        <f>VLOOKUP(C249,MOVI!C:DT,26,0)</f>
        <v>0</v>
      </c>
      <c r="BY249" s="275">
        <f>VLOOKUP(C249,FPT!B:BW,26,0)</f>
        <v>0</v>
      </c>
      <c r="BZ249" t="str">
        <f t="shared" si="362"/>
        <v/>
      </c>
      <c r="CA249" s="275">
        <f>VLOOKUP(C249,MOVI!C:DT,27,0)</f>
        <v>0</v>
      </c>
      <c r="CB249" s="275">
        <f>VLOOKUP(C249,FPT!B:BZ,27,0)</f>
        <v>0</v>
      </c>
      <c r="CC249" t="str">
        <f t="shared" si="363"/>
        <v/>
      </c>
      <c r="CD249" s="275">
        <f>VLOOKUP(C249,MOVI!C:DT,28,0)</f>
        <v>200000</v>
      </c>
      <c r="CE249" s="275">
        <f>VLOOKUP(C249,FPT!B:CC,28,0)</f>
        <v>200000</v>
      </c>
      <c r="CF249" t="str">
        <f t="shared" si="364"/>
        <v/>
      </c>
      <c r="CG249" t="str">
        <f>VLOOKUP(C249,MOVI!C:DT,29,0)</f>
        <v>CN</v>
      </c>
      <c r="CH249" s="252" t="str">
        <f>VLOOKUP(C249,FPT!B:CF,29,0)</f>
        <v>CN</v>
      </c>
      <c r="CI249" t="str">
        <f t="shared" si="365"/>
        <v/>
      </c>
      <c r="CJ249">
        <f>VLOOKUP(C249,MOVI!C:DT,30,0)</f>
        <v>26</v>
      </c>
      <c r="CK249" s="252">
        <f>VLOOKUP(C249,FPT!B:CI,30,0)</f>
        <v>26</v>
      </c>
      <c r="CL249" t="str">
        <f t="shared" si="366"/>
        <v/>
      </c>
      <c r="CM249">
        <f>VLOOKUP(C249,MOVI!C:DT,31,0)</f>
        <v>26</v>
      </c>
      <c r="CN249" s="252">
        <f>VLOOKUP(C249,FPT!B:CL,31,0)</f>
        <v>26</v>
      </c>
      <c r="CO249" t="str">
        <f t="shared" si="367"/>
        <v/>
      </c>
      <c r="CP249" s="275">
        <f>VLOOKUP(C249,MOVI!C:DT,32,0)</f>
        <v>0</v>
      </c>
      <c r="CQ249" s="275">
        <f>VLOOKUP(C249,FPT!B:CO,32,0)</f>
        <v>0</v>
      </c>
      <c r="CR249" t="str">
        <f t="shared" si="368"/>
        <v/>
      </c>
      <c r="CS249" s="275">
        <f>VLOOKUP(C249,MOVI!C:DT,33,0)</f>
        <v>0</v>
      </c>
      <c r="CT249" s="275">
        <f>VLOOKUP(C249,FPT!B:CR,33,0)</f>
        <v>0</v>
      </c>
      <c r="CU249" t="str">
        <f t="shared" si="369"/>
        <v/>
      </c>
      <c r="CV249" s="275">
        <f>VLOOKUP(C249,MOVI!C:DT,34,0)</f>
        <v>0</v>
      </c>
      <c r="CW249" s="275">
        <f>VLOOKUP(C249,FPT!B:CU,34,0)</f>
        <v>0</v>
      </c>
      <c r="CX249" t="str">
        <f t="shared" si="370"/>
        <v/>
      </c>
      <c r="CY249" s="275">
        <f>VLOOKUP(C249,MOVI!C:DT,35,0)</f>
        <v>26</v>
      </c>
      <c r="CZ249" s="275">
        <f>VLOOKUP(C249,FPT!B:CX,35,0)</f>
        <v>26</v>
      </c>
      <c r="DA249" t="str">
        <f t="shared" si="371"/>
        <v/>
      </c>
      <c r="DB249" s="275">
        <f>VLOOKUP(C249,MOVI!C:DT,36,0)</f>
        <v>0</v>
      </c>
      <c r="DC249" s="275">
        <f>VLOOKUP(C249,FPT!B:DA,36,0)</f>
        <v>0</v>
      </c>
      <c r="DD249" t="str">
        <f t="shared" si="372"/>
        <v/>
      </c>
      <c r="DE249" s="275">
        <f>VLOOKUP(C249,MOVI!C:DT,37,0)</f>
        <v>0</v>
      </c>
      <c r="DF249" s="275">
        <f>VLOOKUP(C249,FPT!B:DD,37,0)</f>
        <v>0</v>
      </c>
      <c r="DG249" t="str">
        <f t="shared" si="373"/>
        <v/>
      </c>
      <c r="DH249" s="275">
        <f>VLOOKUP(C249,MOVI!C:DT,38,0)</f>
        <v>0</v>
      </c>
      <c r="DI249" s="275">
        <f>VLOOKUP(C249,FPT!B:DG,38,0)</f>
        <v>0</v>
      </c>
      <c r="DJ249" t="str">
        <f t="shared" si="374"/>
        <v/>
      </c>
      <c r="DK249" s="275">
        <f>VLOOKUP(C249,MOVI!C:DT,39,0)</f>
        <v>0</v>
      </c>
      <c r="DL249" s="275">
        <f>VLOOKUP(C249,FPT!B:DJ,39,0)</f>
        <v>0</v>
      </c>
      <c r="DM249" t="str">
        <f t="shared" si="375"/>
        <v/>
      </c>
      <c r="DN249" s="275">
        <f>VLOOKUP(C249,MOVI!C:DT,40,0)</f>
        <v>0</v>
      </c>
      <c r="DO249" s="275">
        <f>VLOOKUP(C249,FPT!B:DM,40,0)</f>
        <v>0</v>
      </c>
      <c r="DP249" t="str">
        <f t="shared" si="376"/>
        <v/>
      </c>
      <c r="DQ249" s="275">
        <f>VLOOKUP(C249,MOVI!C:DT,41,0)</f>
        <v>0</v>
      </c>
      <c r="DR249" s="275">
        <f>VLOOKUP(C249,FPT!B:DP,41,0)</f>
        <v>0</v>
      </c>
      <c r="DS249" t="str">
        <f t="shared" si="377"/>
        <v/>
      </c>
      <c r="DT249" s="275">
        <f>VLOOKUP(C249,MOVI!C:DT,42,0)</f>
        <v>30000000</v>
      </c>
      <c r="DU249" s="275">
        <f>ROUND(VLOOKUP(C249,FPT!B:DS,42,0),0)</f>
        <v>30000000</v>
      </c>
      <c r="DV249" t="str">
        <f t="shared" si="378"/>
        <v/>
      </c>
      <c r="DW249" s="275">
        <f>VLOOKUP(C249,MOVI!C:DT,43,0)</f>
        <v>0</v>
      </c>
      <c r="DX249" s="275">
        <f>VLOOKUP(C249,FPT!B:DV,43,0)</f>
        <v>0</v>
      </c>
      <c r="DY249" t="str">
        <f t="shared" si="379"/>
        <v/>
      </c>
      <c r="DZ249" s="275">
        <f>VLOOKUP(C249,MOVI!C:DT,44,0)</f>
        <v>0</v>
      </c>
      <c r="EA249" s="275">
        <f>VLOOKUP(C249,FPT!B:DY,44,0)</f>
        <v>0</v>
      </c>
      <c r="EB249" t="str">
        <f t="shared" si="380"/>
        <v/>
      </c>
      <c r="EC249" s="275">
        <f>VLOOKUP(C249,MOVI!C:DT,45,0)</f>
        <v>30000000</v>
      </c>
      <c r="ED249" s="275">
        <f>ROUND(VLOOKUP(C249,FPT!B:EB,45,0),0)</f>
        <v>30000000</v>
      </c>
      <c r="EE249" t="str">
        <f t="shared" si="381"/>
        <v/>
      </c>
      <c r="EF249" s="275">
        <f>VLOOKUP(C249,MOVI!C:DT,46,0)</f>
        <v>0</v>
      </c>
      <c r="EG249" s="275">
        <f>VLOOKUP(C249,FPT!B:EE,46,0)</f>
        <v>0</v>
      </c>
      <c r="EH249" t="str">
        <f t="shared" si="382"/>
        <v/>
      </c>
      <c r="EI249" s="275">
        <f>VLOOKUP(C249,MOVI!C:DT,47,0)</f>
        <v>0</v>
      </c>
      <c r="EJ249" s="275">
        <f>VLOOKUP(C249,FPT!B:EH,47,0)</f>
        <v>0</v>
      </c>
      <c r="EK249" t="str">
        <f t="shared" si="383"/>
        <v/>
      </c>
      <c r="EL249" s="275">
        <f>VLOOKUP(C249,MOVI!C:DT,48,0)</f>
        <v>0</v>
      </c>
      <c r="EM249" s="275">
        <f>VLOOKUP(C249,FPT!B:EK,48,0)</f>
        <v>0</v>
      </c>
      <c r="EN249" t="str">
        <f t="shared" si="384"/>
        <v/>
      </c>
      <c r="EO249" s="275">
        <f>VLOOKUP(C249,MOVI!C:DT,49,0)</f>
        <v>200000</v>
      </c>
      <c r="EP249" s="275">
        <f>VLOOKUP(C249,FPT!B:EN,49,0)</f>
        <v>200000</v>
      </c>
      <c r="EQ249" t="str">
        <f t="shared" si="385"/>
        <v/>
      </c>
      <c r="ER249" s="275">
        <f>VLOOKUP(C249,MOVI!C:DT,50,0)</f>
        <v>0</v>
      </c>
      <c r="ES249" s="275">
        <f>VLOOKUP(C249,FPT!B:EQ,50,0)</f>
        <v>0</v>
      </c>
      <c r="ET249" t="str">
        <f t="shared" si="386"/>
        <v/>
      </c>
      <c r="EU249" s="275">
        <f>VLOOKUP(C249,MOVI!C:DT,51,0)</f>
        <v>0</v>
      </c>
      <c r="EV249" s="275">
        <f>VLOOKUP(C249,FPT!B:ET,51,0)</f>
        <v>0</v>
      </c>
      <c r="EW249" t="str">
        <f t="shared" si="387"/>
        <v/>
      </c>
      <c r="EX249" s="275">
        <f>VLOOKUP(C249,MOVI!C:DT,52,0)</f>
        <v>0</v>
      </c>
      <c r="EY249" s="275">
        <f>VLOOKUP(C249,FPT!B:EW,52,0)</f>
        <v>0</v>
      </c>
      <c r="EZ249" t="str">
        <f t="shared" si="388"/>
        <v/>
      </c>
      <c r="FA249" s="275">
        <f>VLOOKUP(C249,MOVI!C:DT,53,0)</f>
        <v>0</v>
      </c>
      <c r="FB249" s="275">
        <f>VLOOKUP(C249,FPT!B:EZ,53,0)</f>
        <v>0</v>
      </c>
      <c r="FC249" t="str">
        <f t="shared" si="389"/>
        <v/>
      </c>
      <c r="FD249" s="275">
        <f>VLOOKUP(C249,MOVI!C:DT,54,0)</f>
        <v>0</v>
      </c>
      <c r="FE249" s="275">
        <f>VLOOKUP(C249,FPT!B:FC,54,0)</f>
        <v>0</v>
      </c>
      <c r="FF249" t="str">
        <f t="shared" si="390"/>
        <v/>
      </c>
      <c r="FG249" s="275">
        <f>VLOOKUP(C249,MOVI!C:DT,55,0)</f>
        <v>0</v>
      </c>
      <c r="FH249" s="275">
        <f>VLOOKUP(C249,FPT!B:FF,55,0)</f>
        <v>0</v>
      </c>
      <c r="FI249" t="str">
        <f t="shared" si="391"/>
        <v/>
      </c>
      <c r="FJ249" s="275">
        <f>VLOOKUP(C249,MOVI!C:DT,56,0)</f>
        <v>200000</v>
      </c>
      <c r="FK249" s="275">
        <f>VLOOKUP(C249,FPT!B:FI,56,0)</f>
        <v>200000</v>
      </c>
      <c r="FL249" t="str">
        <f t="shared" si="392"/>
        <v/>
      </c>
      <c r="FM249" s="275">
        <f>VLOOKUP(C249,MOVI!C:DT,57,0)</f>
        <v>0</v>
      </c>
      <c r="FN249" s="275">
        <f>VLOOKUP(C249,FPT!B:FL,57,0)</f>
        <v>0</v>
      </c>
      <c r="FO249" t="str">
        <f t="shared" si="393"/>
        <v/>
      </c>
      <c r="FP249" s="275">
        <f>VLOOKUP(C249,MOVI!C:DT,58,0)</f>
        <v>0</v>
      </c>
      <c r="FQ249" s="275">
        <f>VLOOKUP(C249,FPT!B:FO,58,0)</f>
        <v>0</v>
      </c>
      <c r="FR249" t="str">
        <f t="shared" si="394"/>
        <v/>
      </c>
      <c r="FS249" s="275">
        <f>VLOOKUP(C249,MOVI!C:DT,59,0)</f>
        <v>0</v>
      </c>
      <c r="FT249" s="275">
        <f>VLOOKUP(C249,FPT!B:FR,59,0)</f>
        <v>0</v>
      </c>
      <c r="FU249" t="str">
        <f t="shared" si="395"/>
        <v/>
      </c>
      <c r="FV249" s="275">
        <f>VLOOKUP(C249,MOVI!C:DT,60,0)</f>
        <v>0</v>
      </c>
      <c r="FW249" s="275">
        <f>VLOOKUP(C249,FPT!B:FU,60,0)</f>
        <v>0</v>
      </c>
      <c r="FX249" t="str">
        <f t="shared" si="396"/>
        <v/>
      </c>
      <c r="FY249" s="275">
        <f>VLOOKUP(C249,MOVI!C:DT,61,0)</f>
        <v>0</v>
      </c>
      <c r="FZ249" s="275">
        <f>VLOOKUP(C249,FPT!B:FX,61,0)</f>
        <v>0</v>
      </c>
      <c r="GA249" t="str">
        <f t="shared" si="397"/>
        <v/>
      </c>
      <c r="GB249" s="275">
        <f>VLOOKUP(C249,MOVI!C:DT,62,0)</f>
        <v>0</v>
      </c>
      <c r="GC249" s="275">
        <f>VLOOKUP(C249,FPT!B:GA,62,0)</f>
        <v>0</v>
      </c>
      <c r="GD249" t="str">
        <f t="shared" si="398"/>
        <v/>
      </c>
      <c r="GE249" s="275">
        <f>VLOOKUP(C249,MOVI!C:DT,63,0)</f>
        <v>0</v>
      </c>
      <c r="GF249" s="275">
        <f>VLOOKUP(C249,FPT!B:GD,63,0)</f>
        <v>0</v>
      </c>
      <c r="GG249" t="str">
        <f t="shared" si="399"/>
        <v/>
      </c>
      <c r="GH249" s="275">
        <f>VLOOKUP(C249,MOVI!C:DT,64,0)</f>
        <v>0</v>
      </c>
      <c r="GI249" s="275">
        <f>VLOOKUP(C249,FPT!B:GG,64,0)</f>
        <v>0</v>
      </c>
      <c r="GJ249" t="str">
        <f t="shared" si="400"/>
        <v/>
      </c>
      <c r="GK249" s="275">
        <f>VLOOKUP(C249,MOVI!C:DT,65,0)</f>
        <v>0</v>
      </c>
      <c r="GL249" s="275">
        <f>VLOOKUP(C249,FPT!B:GJ,65,0)</f>
        <v>0</v>
      </c>
      <c r="GM249" t="str">
        <f t="shared" si="401"/>
        <v/>
      </c>
      <c r="GN249" s="275">
        <f>VLOOKUP(C249,MOVI!C:DT,66,0)</f>
        <v>0</v>
      </c>
      <c r="GO249" s="275">
        <f>VLOOKUP(C249,FPT!B:GM,66,0)</f>
        <v>0</v>
      </c>
      <c r="GP249" t="str">
        <f t="shared" si="402"/>
        <v/>
      </c>
      <c r="GQ249" s="275">
        <f>VLOOKUP(C249,MOVI!C:DT,67,0)</f>
        <v>0</v>
      </c>
      <c r="GR249" s="275">
        <f>VLOOKUP(C249,FPT!B:GP,67,0)</f>
        <v>0</v>
      </c>
      <c r="GS249" t="str">
        <f t="shared" si="403"/>
        <v/>
      </c>
      <c r="GT249" s="275">
        <f>VLOOKUP(C249,MOVI!C:DT,68,0)</f>
        <v>0</v>
      </c>
      <c r="GU249" s="275">
        <f>VLOOKUP(C249,FPT!B:GS,68,0)</f>
        <v>0</v>
      </c>
      <c r="GV249" t="str">
        <f t="shared" si="404"/>
        <v/>
      </c>
      <c r="GW249" s="275">
        <f>VLOOKUP(C249,MOVI!C:DT,69,0)</f>
        <v>0</v>
      </c>
      <c r="GX249" s="275">
        <f>VLOOKUP(C249,FPT!B:GV,69,0)</f>
        <v>0</v>
      </c>
      <c r="GY249" t="str">
        <f t="shared" si="405"/>
        <v/>
      </c>
      <c r="GZ249" s="275">
        <f>VLOOKUP(C249,MOVI!C:DT,70,0)</f>
        <v>0</v>
      </c>
      <c r="HA249" s="275">
        <f>VLOOKUP(C249,FPT!B:GY,70,0)</f>
        <v>0</v>
      </c>
      <c r="HB249" t="str">
        <f t="shared" si="406"/>
        <v/>
      </c>
      <c r="HC249" s="275">
        <f>VLOOKUP(C249,MOVI!C:DT,71,0)</f>
        <v>30200000</v>
      </c>
      <c r="HD249" s="275">
        <f>ROUND(VLOOKUP(C249,FPT!B:HB,71,0),0)</f>
        <v>30200000</v>
      </c>
      <c r="HE249" t="str">
        <f t="shared" si="407"/>
        <v/>
      </c>
      <c r="HF249" s="275">
        <f>ROUND(VLOOKUP(C249,MOVI!C:DT,72,0),0)</f>
        <v>0</v>
      </c>
      <c r="HG249" s="275">
        <f>ROUND(VLOOKUP(C249,FPT!B:HE,72,0),0)</f>
        <v>0</v>
      </c>
      <c r="HH249" t="str">
        <f t="shared" si="408"/>
        <v/>
      </c>
      <c r="HI249" s="275">
        <f>VLOOKUP(C249,MOVI!C:DT,73,0)</f>
        <v>200000</v>
      </c>
      <c r="HJ249" s="275">
        <f>VLOOKUP(C249,FPT!B:HH,73,0)</f>
        <v>200000</v>
      </c>
      <c r="HK249" t="str">
        <f t="shared" si="409"/>
        <v/>
      </c>
      <c r="HL249" s="275">
        <f>VLOOKUP(C249,MOVI!C:DT,74,0)</f>
        <v>0</v>
      </c>
      <c r="HM249" s="275">
        <f>VLOOKUP(C249,FPT!B:HK,74,0)</f>
        <v>0</v>
      </c>
      <c r="HN249" t="str">
        <f t="shared" si="410"/>
        <v/>
      </c>
      <c r="HO249" s="275">
        <f>VLOOKUP(C249,MOVI!C:DT,75,0)</f>
        <v>11000000</v>
      </c>
      <c r="HP249" s="275">
        <f>VLOOKUP(C249,FPT!B:HN,75,0)</f>
        <v>11000000</v>
      </c>
      <c r="HQ249" t="str">
        <f t="shared" si="411"/>
        <v/>
      </c>
      <c r="HR249" s="275">
        <f>VLOOKUP(C249,MOVI!C:DT,76,0)</f>
        <v>0</v>
      </c>
      <c r="HS249" s="275">
        <f>VLOOKUP(C249,FPT!B:HQ,76,0)</f>
        <v>0</v>
      </c>
      <c r="HT249" t="str">
        <f t="shared" si="412"/>
        <v/>
      </c>
      <c r="HU249" s="275">
        <f>VLOOKUP(C249,MOVI!C:DT,77,0)</f>
        <v>0</v>
      </c>
      <c r="HV249" s="275">
        <f>VLOOKUP(C249,FPT!B:HT,77,0)</f>
        <v>0</v>
      </c>
      <c r="HW249" t="str">
        <f t="shared" si="413"/>
        <v/>
      </c>
      <c r="HX249" s="274">
        <f>VLOOKUP(C249,MOVI!C:CB,78,0)</f>
        <v>2384000</v>
      </c>
      <c r="HY249" s="261">
        <f>VLOOKUP(C249,FPT!$B:$CA,78,0)</f>
        <v>2384000</v>
      </c>
      <c r="HZ249" t="str">
        <f t="shared" si="414"/>
        <v/>
      </c>
      <c r="IA249" s="275">
        <f>VLOOKUP(C249,MOVI!C:CD,79,0)</f>
        <v>300000</v>
      </c>
      <c r="IB249" s="275">
        <f>VLOOKUP(C249,FPT!B:HZ,79,0)</f>
        <v>300000</v>
      </c>
      <c r="IC249" t="str">
        <f t="shared" si="415"/>
        <v/>
      </c>
      <c r="ID249" s="275">
        <f>VLOOKUP(C249,MOVI!C:CD,80,0)</f>
        <v>447000</v>
      </c>
      <c r="IE249" s="275">
        <f>VLOOKUP(C249,FPT!B:IC,80,0)</f>
        <v>447000</v>
      </c>
      <c r="IF249" t="str">
        <f t="shared" si="416"/>
        <v/>
      </c>
      <c r="IG249" s="275">
        <f>VLOOKUP(C249,MOVI!C:DT,81,0)</f>
        <v>0</v>
      </c>
      <c r="IH249" s="275">
        <f>VLOOKUP(C249,FPT!B:IF,81,0)</f>
        <v>0</v>
      </c>
      <c r="II249" t="str">
        <f t="shared" si="417"/>
        <v/>
      </c>
      <c r="IJ249" s="275">
        <f>VLOOKUP(C249,MOVI!C:DT,82,0)</f>
        <v>3131000</v>
      </c>
      <c r="IK249" s="275">
        <f>VLOOKUP(C249,FPT!B:II,82,0)</f>
        <v>3131000</v>
      </c>
      <c r="IL249" t="str">
        <f t="shared" si="418"/>
        <v/>
      </c>
      <c r="IM249" s="275">
        <f>ROUND(VLOOKUP(C249,MOVI!C:DT,83,0),0)</f>
        <v>14331000</v>
      </c>
      <c r="IN249" s="275">
        <f>ROUND(VLOOKUP(C249,FPT!B:IL,83,0),0)</f>
        <v>14331000</v>
      </c>
      <c r="IO249" t="str">
        <f t="shared" si="419"/>
        <v/>
      </c>
      <c r="IP249" s="275">
        <f>VLOOKUP(C249,MOVI!C:DT,84,0)</f>
        <v>15869000</v>
      </c>
      <c r="IQ249" s="275">
        <f>VLOOKUP(C249,FPT!B:IO,84,0)</f>
        <v>15869000</v>
      </c>
      <c r="IR249" t="str">
        <f t="shared" si="420"/>
        <v/>
      </c>
      <c r="IS249" s="275">
        <f>ROUND(VLOOKUP(C249,MOVI!C:DT,85,0),0)</f>
        <v>1630350</v>
      </c>
      <c r="IT249" s="275">
        <f>ROUND(VLOOKUP(C249,FPT!B:IR,85,0),0)</f>
        <v>1630350</v>
      </c>
      <c r="IU249" t="str">
        <f t="shared" si="421"/>
        <v/>
      </c>
      <c r="IV249" s="275">
        <f>VLOOKUP(C249,MOVI!C:DT,86,0)</f>
        <v>0</v>
      </c>
      <c r="IW249" s="275">
        <f>VLOOKUP(C249,FPT!B:IU,86,0)</f>
        <v>0</v>
      </c>
      <c r="IX249" t="str">
        <f t="shared" si="422"/>
        <v/>
      </c>
      <c r="IY249" s="275">
        <f>ROUND(VLOOKUP(C249,MOVI!C:DT,87,0),0)</f>
        <v>1630350</v>
      </c>
      <c r="IZ249" s="275">
        <f>ROUND(VLOOKUP(C249,FPT!B:IX,87,0),0)</f>
        <v>1630350</v>
      </c>
      <c r="JA249" t="str">
        <f t="shared" si="423"/>
        <v/>
      </c>
      <c r="JB249" s="275">
        <f>VLOOKUP(C249,MOVI!C:DT,88,0)</f>
        <v>0</v>
      </c>
      <c r="JC249" s="275">
        <f>VLOOKUP(C249,FPT!B:JA,88,0)</f>
        <v>0</v>
      </c>
      <c r="JD249" t="str">
        <f t="shared" si="424"/>
        <v/>
      </c>
      <c r="JE249" s="275">
        <f>VLOOKUP(C249,MOVI!C:DT,89,0)</f>
        <v>0</v>
      </c>
      <c r="JF249" s="275">
        <f>VLOOKUP(C249,FPT!B:JD,89,0)</f>
        <v>0</v>
      </c>
      <c r="JG249" t="str">
        <f t="shared" si="425"/>
        <v/>
      </c>
      <c r="JH249" s="275">
        <f>VLOOKUP(C249,MOVI!C:DT,90,0)</f>
        <v>0</v>
      </c>
      <c r="JI249" s="275">
        <f>VLOOKUP(C249,FPT!B:JG,90,0)</f>
        <v>0</v>
      </c>
      <c r="JJ249" t="str">
        <f t="shared" si="426"/>
        <v/>
      </c>
      <c r="JK249" s="275">
        <f>VLOOKUP(C249,MOVI!C:DT,91,0)</f>
        <v>0</v>
      </c>
      <c r="JL249" s="275">
        <f>VLOOKUP(C249,FPT!B:JJ,91,0)</f>
        <v>0</v>
      </c>
      <c r="JM249" t="str">
        <f t="shared" si="427"/>
        <v/>
      </c>
      <c r="JN249" s="275">
        <f>VLOOKUP(C249,MOVI!C:DT,92,0)</f>
        <v>0</v>
      </c>
      <c r="JO249" s="275">
        <f>VLOOKUP(C249,FPT!B:JM,92,0)</f>
        <v>0</v>
      </c>
      <c r="JP249" t="str">
        <f t="shared" si="428"/>
        <v/>
      </c>
      <c r="JQ249" s="275">
        <f>VLOOKUP(C249,MOVI!C:DT,93,0)</f>
        <v>0</v>
      </c>
      <c r="JR249" s="275">
        <f>VLOOKUP(C249,FPT!B:JP,93,0)</f>
        <v>0</v>
      </c>
      <c r="JS249" t="str">
        <f t="shared" si="429"/>
        <v/>
      </c>
      <c r="JT249" s="275">
        <f>VLOOKUP(C249,MOVI!C:DT,94,0)</f>
        <v>0</v>
      </c>
      <c r="JU249" s="275">
        <f>VLOOKUP(C249,FPT!B:JS,94,0)</f>
        <v>0</v>
      </c>
      <c r="JV249" t="str">
        <f t="shared" si="430"/>
        <v/>
      </c>
      <c r="JW249" s="275">
        <f>VLOOKUP(C249,MOVI!C:DT,95,0)</f>
        <v>25438650</v>
      </c>
      <c r="JX249" s="275">
        <f>VLOOKUP(C249,FPT!B:JV,95,0)</f>
        <v>25438650</v>
      </c>
      <c r="JY249" t="str">
        <f t="shared" si="431"/>
        <v/>
      </c>
      <c r="JZ249" s="275">
        <f>VLOOKUP(C249,MOVI!C:DT,96,0)</f>
        <v>0</v>
      </c>
      <c r="KA249" s="275">
        <f>VLOOKUP(C249,FPT!B:JY,96,0)</f>
        <v>0</v>
      </c>
      <c r="KB249" t="str">
        <f t="shared" si="432"/>
        <v/>
      </c>
      <c r="KC249" s="275">
        <f>VLOOKUP(C249,MOVI!C:DT,97,0)</f>
        <v>25438650</v>
      </c>
      <c r="KD249" s="275">
        <f>VLOOKUP(C249,FPT!B:KB,97,0)</f>
        <v>25438650</v>
      </c>
      <c r="KE249" t="str">
        <f t="shared" si="433"/>
        <v/>
      </c>
      <c r="KF249" s="275">
        <f>VLOOKUP(C249,MOVI!C:DT,98,0)</f>
        <v>5066000</v>
      </c>
      <c r="KG249" s="275">
        <f>VLOOKUP(C249,FPT!B:KE,98,0)</f>
        <v>5066000</v>
      </c>
      <c r="KH249" t="str">
        <f t="shared" si="434"/>
        <v/>
      </c>
      <c r="KI249" s="275">
        <f>VLOOKUP(C249,MOVI!C:DT,99,0)</f>
        <v>0</v>
      </c>
      <c r="KJ249" s="275">
        <f>VLOOKUP(C249,FPT!B:KH,99,0)</f>
        <v>0</v>
      </c>
      <c r="KK249" t="str">
        <f t="shared" si="435"/>
        <v/>
      </c>
      <c r="KL249" s="275">
        <f>VLOOKUP(C249,MOVI!C:DT,100,0)</f>
        <v>894000</v>
      </c>
      <c r="KM249" s="275">
        <f>VLOOKUP(C249,FPT!B:KK,100,0)</f>
        <v>894000</v>
      </c>
      <c r="KN249" t="str">
        <f t="shared" si="436"/>
        <v/>
      </c>
      <c r="KO249" s="275">
        <f>VLOOKUP(C249,MOVI!C:DT,101,0)</f>
        <v>0</v>
      </c>
      <c r="KP249" s="275">
        <f>VLOOKUP(C249,FPT!B:KN,101,0)</f>
        <v>0</v>
      </c>
      <c r="KQ249" t="str">
        <f t="shared" si="437"/>
        <v/>
      </c>
      <c r="KR249" s="275">
        <f>VLOOKUP(C249,MOVI!C:DT,102,0)</f>
        <v>0</v>
      </c>
      <c r="KS249" s="275">
        <f>VLOOKUP(C249,FPT!B:KQ,102,0)</f>
        <v>0</v>
      </c>
      <c r="KT249" t="str">
        <f t="shared" si="438"/>
        <v/>
      </c>
      <c r="KU249" s="275">
        <f>VLOOKUP(C249,MOVI!C:DT,103,0)</f>
        <v>5960000</v>
      </c>
      <c r="KV249" s="275">
        <f>VLOOKUP(C249,FPT!B:KT,103,0)</f>
        <v>5960000</v>
      </c>
      <c r="KW249" t="str">
        <f t="shared" si="439"/>
        <v/>
      </c>
      <c r="KX249" s="275">
        <f>VLOOKUP(C249,MOVI!C:DT,104,0)</f>
        <v>9091000</v>
      </c>
      <c r="KY249" s="275">
        <f>VLOOKUP(C249,FPT!B:KW,104,0)</f>
        <v>9091000</v>
      </c>
      <c r="KZ249" t="str">
        <f t="shared" si="440"/>
        <v/>
      </c>
      <c r="LA249" s="275">
        <f>VLOOKUP(C249,MOVI!C:DT,105,0)</f>
        <v>596000</v>
      </c>
      <c r="LB249" s="275">
        <f>VLOOKUP(C249,FPT!B:KZ,105,0)</f>
        <v>596000</v>
      </c>
      <c r="LC249" t="str">
        <f t="shared" si="441"/>
        <v/>
      </c>
      <c r="LD249" s="275">
        <f>VLOOKUP(C249,MOVI!C:DT,106,0)</f>
        <v>36756000</v>
      </c>
      <c r="LE249" s="275">
        <f>VLOOKUP(C249,FPT!B:LC,106,0)</f>
        <v>36756000</v>
      </c>
      <c r="LF249" t="str">
        <f t="shared" si="442"/>
        <v/>
      </c>
      <c r="LG249" s="273">
        <f>VLOOKUP(C249,MOVI!C:DT,107,0)</f>
        <v>0</v>
      </c>
      <c r="LH249" s="273">
        <f>VLOOKUP(C249,FPT!B:LF,107,0)</f>
        <v>0</v>
      </c>
      <c r="LI249" t="str">
        <f t="shared" si="443"/>
        <v/>
      </c>
      <c r="LJ249" t="str">
        <f>VLOOKUP(C249,MOVI!C:DV,108,0)</f>
        <v>MoviNorthSales</v>
      </c>
      <c r="LK249" s="252" t="str">
        <f>VLOOKUP(C249,FPT!B:LI,108,0)</f>
        <v>MoviNorthSales</v>
      </c>
      <c r="LL249" t="str">
        <f t="shared" si="444"/>
        <v/>
      </c>
      <c r="LM249" s="275">
        <f>ROUND(VLOOKUP(C249,MOVI!C:DV,109,0),0)</f>
        <v>2500000</v>
      </c>
      <c r="LN249" s="275">
        <f>ROUND(VLOOKUP(C249,FPT!B:LL,109,0),0)</f>
        <v>2500000</v>
      </c>
      <c r="LO249" t="str">
        <f t="shared" si="445"/>
        <v/>
      </c>
      <c r="LP249" t="str">
        <f>VLOOKUP(C249,MOVI!C:DV,110,0)</f>
        <v>HPG</v>
      </c>
      <c r="LQ249" s="247" t="str">
        <f>VLOOKUP(C249,FPT!B:LO,110,0)</f>
        <v>HPG</v>
      </c>
      <c r="LR249" t="str">
        <f t="shared" si="446"/>
        <v/>
      </c>
      <c r="LS249">
        <f>MOVI!DI244</f>
        <v>22</v>
      </c>
      <c r="LV249">
        <f>MOVI!DJ244</f>
        <v>0</v>
      </c>
      <c r="LW249">
        <f>MOVI!DK244</f>
        <v>0</v>
      </c>
      <c r="LX249">
        <f>MOVI!DL244</f>
        <v>0</v>
      </c>
      <c r="LY249">
        <f>MOVI!DM244</f>
        <v>0</v>
      </c>
      <c r="LZ249">
        <f>MOVI!DN244</f>
        <v>0</v>
      </c>
      <c r="MA249">
        <f>MOVI!DO244</f>
        <v>0</v>
      </c>
      <c r="MB249" t="str">
        <f>MOVI!DP244</f>
        <v>HPG</v>
      </c>
      <c r="MC249">
        <f>MOVI!DQ244</f>
        <v>0</v>
      </c>
      <c r="MD249">
        <f>MOVI!DR244</f>
        <v>0</v>
      </c>
      <c r="ME249" t="str">
        <f>VLOOKUP(C249,MOVI!C:DV,121,0)</f>
        <v>Group 2</v>
      </c>
      <c r="MF249" s="252" t="str">
        <f>VLOOKUP(C249,FPT!B:MD,111,0)</f>
        <v>Group 2</v>
      </c>
      <c r="MG249" t="str">
        <f t="shared" si="450"/>
        <v/>
      </c>
      <c r="MH249" t="str">
        <f>VLOOKUP(C249,MOVI!C:DT,122,0)</f>
        <v>MoviNorthGroup 2</v>
      </c>
      <c r="MI249" s="252" t="str">
        <f>VLOOKUP(C249,FPT!B:DS,112,0)</f>
        <v>MoviNorthGroup 2</v>
      </c>
      <c r="MJ249" t="str">
        <f t="shared" si="447"/>
        <v/>
      </c>
    </row>
    <row r="250" spans="1:348" x14ac:dyDescent="0.25">
      <c r="A250">
        <v>242</v>
      </c>
      <c r="B250" s="48" t="s">
        <v>557</v>
      </c>
      <c r="C250" s="271" t="s">
        <v>1180</v>
      </c>
      <c r="D250" t="str">
        <f>VLOOKUP(C250,MOVI!C:D,2,0)</f>
        <v>Lê Thị Li Lan</v>
      </c>
      <c r="E250" t="str">
        <f>VLOOKUP(C250,FPT!B:C,2,0)</f>
        <v>Lê Thị Li Lan</v>
      </c>
      <c r="F250" t="str">
        <f t="shared" si="340"/>
        <v/>
      </c>
      <c r="G250" t="str">
        <f>VLOOKUP(C250,MOVI!C:E,3,0)</f>
        <v>Sales</v>
      </c>
      <c r="H250" t="str">
        <f>VLOOKUP(C250,FPT!B:F,3,0)</f>
        <v>Sales</v>
      </c>
      <c r="I250" t="str">
        <f t="shared" si="341"/>
        <v/>
      </c>
      <c r="J250" t="str">
        <f>VLOOKUP(C250,MOVI!C:H,4,0)</f>
        <v>Field Sales</v>
      </c>
      <c r="K250" t="str">
        <f>VLOOKUP(C250,FPT!B:I,4,0)</f>
        <v>Field Sales</v>
      </c>
      <c r="L250" t="str">
        <f t="shared" si="342"/>
        <v/>
      </c>
      <c r="M250" t="str">
        <f>VLOOKUP(C250,MOVI!C:DT,5,0)</f>
        <v>Associate</v>
      </c>
      <c r="N250" t="str">
        <f>VLOOKUP(C250,FPT!B:L,5,0)</f>
        <v>Associate</v>
      </c>
      <c r="O250" t="str">
        <f t="shared" si="343"/>
        <v/>
      </c>
      <c r="P250" t="str">
        <f>VLOOKUP(C250,MOVI!C:DT,6,0)</f>
        <v>Field Sales</v>
      </c>
      <c r="Q250" t="str">
        <f>VLOOKUP(C250,FPT!B:O,6,0)</f>
        <v>Field sales</v>
      </c>
      <c r="R250" t="str">
        <f t="shared" si="344"/>
        <v/>
      </c>
      <c r="S250" t="str">
        <f>VLOOKUP(C250,MOVI!C:DT,7,0)</f>
        <v>South</v>
      </c>
      <c r="T250" t="str">
        <f>VLOOKUP(C250,FPT!B:R,7,0)</f>
        <v>South</v>
      </c>
      <c r="U250" t="str">
        <f t="shared" si="345"/>
        <v/>
      </c>
      <c r="V250" t="str">
        <f>VLOOKUP(C250,MOVI!C:DT,8,0)</f>
        <v>Movi</v>
      </c>
      <c r="W250" t="str">
        <f>VLOOKUP(C250,FPT!B:U,8,0)</f>
        <v>Movi</v>
      </c>
      <c r="X250" t="str">
        <f t="shared" si="346"/>
        <v/>
      </c>
      <c r="Y250" t="str">
        <f>VLOOKUP(C250,MOVI!C:DT,9,0)</f>
        <v>Full-time</v>
      </c>
      <c r="Z250" t="str">
        <f>VLOOKUP(C250,FPT!B:X,9,0)</f>
        <v>Full-time</v>
      </c>
      <c r="AA250" t="str">
        <f t="shared" si="347"/>
        <v/>
      </c>
      <c r="AB250" t="str">
        <f>VLOOKUP(C250,MOVI!C:DT,10,0)</f>
        <v>Permanent</v>
      </c>
      <c r="AC250" t="str">
        <f>VLOOKUP(C250,FPT!B:AA,10,0)</f>
        <v>Permanent</v>
      </c>
      <c r="AD250" t="str">
        <f t="shared" si="348"/>
        <v/>
      </c>
      <c r="AE250" s="247">
        <f>VLOOKUP(C250,MOVI!C:DT,11,0)</f>
        <v>42420</v>
      </c>
      <c r="AF250" s="247">
        <f>VLOOKUP(C250,FPT!B:AD,11,0)</f>
        <v>42420</v>
      </c>
      <c r="AG250" t="str">
        <f t="shared" si="349"/>
        <v/>
      </c>
      <c r="AH250" s="260" t="str">
        <f>VLOOKUP(C250,MOVI!C:DT,12,0)</f>
        <v/>
      </c>
      <c r="AI250" s="260"/>
      <c r="AJ250" t="str">
        <f t="shared" si="449"/>
        <v/>
      </c>
      <c r="AK250">
        <f>VLOOKUP(C250,MOVI!C:DT,13,0)</f>
        <v>0</v>
      </c>
      <c r="AL250" s="247">
        <f>VLOOKUP(C250,FPT!B:AJ,13,0)</f>
        <v>0</v>
      </c>
      <c r="AM250" t="str">
        <f t="shared" si="448"/>
        <v/>
      </c>
      <c r="AN250" s="247">
        <f>VLOOKUP(C250,MOVI!C:DT,14,0)</f>
        <v>0</v>
      </c>
      <c r="AO250" s="247">
        <f>VLOOKUP(C250,FPT!B:AM,14,0)</f>
        <v>0</v>
      </c>
      <c r="AP250" t="str">
        <f t="shared" si="350"/>
        <v/>
      </c>
      <c r="AQ250" t="str">
        <f>VLOOKUP(C250,MOVI!C:DT,15,0)</f>
        <v>LC</v>
      </c>
      <c r="AR250" s="247" t="str">
        <f>VLOOKUP(C250,FPT!B:AP,15,0)</f>
        <v>LC</v>
      </c>
      <c r="AS250" t="str">
        <f t="shared" si="351"/>
        <v/>
      </c>
      <c r="AT250" s="282" t="str">
        <f>VLOOKUP(C250,MOVI!C:DT,16,0)</f>
        <v>LTTP</v>
      </c>
      <c r="AU250" s="247" t="str">
        <f>VLOOKUP(C250,FPT!B:AS,16,0)</f>
        <v>LTTP</v>
      </c>
      <c r="AV250" t="str">
        <f t="shared" si="352"/>
        <v/>
      </c>
      <c r="AW250" t="str">
        <f>VLOOKUP(C250,MOVI!C:DT,17,0)</f>
        <v>L</v>
      </c>
      <c r="AX250" s="247" t="str">
        <f>VLOOKUP(C250,FPT!B:AV,17,0)</f>
        <v>L</v>
      </c>
      <c r="AY250" t="str">
        <f t="shared" si="353"/>
        <v/>
      </c>
      <c r="AZ250">
        <f>VLOOKUP(C250,MOVI!C:DT,18,0)</f>
        <v>0</v>
      </c>
      <c r="BA250" s="247">
        <f>VLOOKUP(C250,FPT!B:AY,18,0)</f>
        <v>0</v>
      </c>
      <c r="BB250" t="str">
        <f t="shared" si="354"/>
        <v/>
      </c>
      <c r="BC250" s="275">
        <f>VLOOKUP(C250,MOVI!C:DT,19,0)</f>
        <v>5000000</v>
      </c>
      <c r="BD250" s="275">
        <f>VLOOKUP(C250,FPT!B:BB,19,0)</f>
        <v>5000000</v>
      </c>
      <c r="BE250" t="str">
        <f t="shared" si="355"/>
        <v/>
      </c>
      <c r="BF250">
        <f>VLOOKUP(C250,MOVI!C:DT,20,0)</f>
        <v>0</v>
      </c>
      <c r="BG250" s="252">
        <f>VLOOKUP(C250,FPT!B:BE,20,0)</f>
        <v>0</v>
      </c>
      <c r="BH250" t="str">
        <f t="shared" si="356"/>
        <v/>
      </c>
      <c r="BI250" s="275">
        <f>VLOOKUP(C250,MOVI!C:DT,21,0)</f>
        <v>5000000</v>
      </c>
      <c r="BJ250" s="275">
        <f>VLOOKUP(C250,FPT!B:BH,21,0)</f>
        <v>5000000</v>
      </c>
      <c r="BK250" t="str">
        <f t="shared" si="357"/>
        <v/>
      </c>
      <c r="BL250" s="275">
        <f>VLOOKUP(C250,MOVI!C:DT,22,0)</f>
        <v>0</v>
      </c>
      <c r="BM250" s="275">
        <f>VLOOKUP(C250,FPT!B:BK,22,0)</f>
        <v>0</v>
      </c>
      <c r="BN250" t="str">
        <f t="shared" si="358"/>
        <v/>
      </c>
      <c r="BO250" s="275">
        <f>VLOOKUP(C250,MOVI!C:DT,23,0)</f>
        <v>0</v>
      </c>
      <c r="BP250" s="275">
        <f>VLOOKUP(C250,FPT!B:BN,23,0)</f>
        <v>0</v>
      </c>
      <c r="BQ250" t="str">
        <f t="shared" si="359"/>
        <v/>
      </c>
      <c r="BR250" s="275">
        <f>VLOOKUP(C250,MOVI!C:DT,24,0)</f>
        <v>0</v>
      </c>
      <c r="BS250" s="275">
        <f>VLOOKUP(C250,FPT!B:BQ,24,0)</f>
        <v>0</v>
      </c>
      <c r="BT250" t="str">
        <f t="shared" si="360"/>
        <v/>
      </c>
      <c r="BU250" s="275">
        <f>VLOOKUP(C250,MOVI!C:DT,25,0)</f>
        <v>200000</v>
      </c>
      <c r="BV250" s="275">
        <f>VLOOKUP(C250,FPT!B:BT,25,0)</f>
        <v>200000</v>
      </c>
      <c r="BW250" t="str">
        <f t="shared" si="361"/>
        <v/>
      </c>
      <c r="BX250" s="275">
        <f>VLOOKUP(C250,MOVI!C:DT,26,0)</f>
        <v>0</v>
      </c>
      <c r="BY250" s="275">
        <f>VLOOKUP(C250,FPT!B:BW,26,0)</f>
        <v>0</v>
      </c>
      <c r="BZ250" t="str">
        <f t="shared" si="362"/>
        <v/>
      </c>
      <c r="CA250" s="275">
        <f>VLOOKUP(C250,MOVI!C:DT,27,0)</f>
        <v>730000</v>
      </c>
      <c r="CB250" s="275">
        <f>VLOOKUP(C250,FPT!B:BZ,27,0)</f>
        <v>730000</v>
      </c>
      <c r="CC250" t="str">
        <f t="shared" si="363"/>
        <v/>
      </c>
      <c r="CD250" s="275">
        <f>VLOOKUP(C250,MOVI!C:DT,28,0)</f>
        <v>930000</v>
      </c>
      <c r="CE250" s="275">
        <f>VLOOKUP(C250,FPT!B:CC,28,0)</f>
        <v>930000</v>
      </c>
      <c r="CF250" t="str">
        <f t="shared" si="364"/>
        <v/>
      </c>
      <c r="CG250" t="str">
        <f>VLOOKUP(C250,MOVI!C:DT,29,0)</f>
        <v>CN</v>
      </c>
      <c r="CH250" s="252" t="str">
        <f>VLOOKUP(C250,FPT!B:CF,29,0)</f>
        <v>CN</v>
      </c>
      <c r="CI250" t="str">
        <f t="shared" si="365"/>
        <v/>
      </c>
      <c r="CJ250">
        <f>VLOOKUP(C250,MOVI!C:DT,30,0)</f>
        <v>26</v>
      </c>
      <c r="CK250" s="252">
        <f>VLOOKUP(C250,FPT!B:CI,30,0)</f>
        <v>26</v>
      </c>
      <c r="CL250" t="str">
        <f t="shared" si="366"/>
        <v/>
      </c>
      <c r="CM250">
        <f>VLOOKUP(C250,MOVI!C:DT,31,0)</f>
        <v>26</v>
      </c>
      <c r="CN250" s="252">
        <f>VLOOKUP(C250,FPT!B:CL,31,0)</f>
        <v>26</v>
      </c>
      <c r="CO250" t="str">
        <f t="shared" si="367"/>
        <v/>
      </c>
      <c r="CP250" s="275">
        <f>VLOOKUP(C250,MOVI!C:DT,32,0)</f>
        <v>0</v>
      </c>
      <c r="CQ250" s="275">
        <f>VLOOKUP(C250,FPT!B:CO,32,0)</f>
        <v>0</v>
      </c>
      <c r="CR250" t="str">
        <f t="shared" si="368"/>
        <v/>
      </c>
      <c r="CS250" s="275">
        <f>VLOOKUP(C250,MOVI!C:DT,33,0)</f>
        <v>0</v>
      </c>
      <c r="CT250" s="275">
        <f>VLOOKUP(C250,FPT!B:CR,33,0)</f>
        <v>0</v>
      </c>
      <c r="CU250" t="str">
        <f t="shared" si="369"/>
        <v/>
      </c>
      <c r="CV250" s="275">
        <f>VLOOKUP(C250,MOVI!C:DT,34,0)</f>
        <v>0</v>
      </c>
      <c r="CW250" s="275">
        <f>VLOOKUP(C250,FPT!B:CU,34,0)</f>
        <v>0</v>
      </c>
      <c r="CX250" t="str">
        <f t="shared" si="370"/>
        <v/>
      </c>
      <c r="CY250" s="275">
        <f>VLOOKUP(C250,MOVI!C:DT,35,0)</f>
        <v>26</v>
      </c>
      <c r="CZ250" s="275">
        <f>VLOOKUP(C250,FPT!B:CX,35,0)</f>
        <v>26</v>
      </c>
      <c r="DA250" t="str">
        <f t="shared" si="371"/>
        <v/>
      </c>
      <c r="DB250" s="275">
        <f>VLOOKUP(C250,MOVI!C:DT,36,0)</f>
        <v>0</v>
      </c>
      <c r="DC250" s="275">
        <f>VLOOKUP(C250,FPT!B:DA,36,0)</f>
        <v>0</v>
      </c>
      <c r="DD250" t="str">
        <f t="shared" si="372"/>
        <v/>
      </c>
      <c r="DE250" s="275">
        <f>VLOOKUP(C250,MOVI!C:DT,37,0)</f>
        <v>0</v>
      </c>
      <c r="DF250" s="275">
        <f>VLOOKUP(C250,FPT!B:DD,37,0)</f>
        <v>0</v>
      </c>
      <c r="DG250" t="str">
        <f t="shared" si="373"/>
        <v/>
      </c>
      <c r="DH250" s="275">
        <f>VLOOKUP(C250,MOVI!C:DT,38,0)</f>
        <v>0</v>
      </c>
      <c r="DI250" s="275">
        <f>VLOOKUP(C250,FPT!B:DG,38,0)</f>
        <v>0</v>
      </c>
      <c r="DJ250" t="str">
        <f t="shared" si="374"/>
        <v/>
      </c>
      <c r="DK250" s="275">
        <f>VLOOKUP(C250,MOVI!C:DT,39,0)</f>
        <v>0</v>
      </c>
      <c r="DL250" s="275">
        <f>VLOOKUP(C250,FPT!B:DJ,39,0)</f>
        <v>0</v>
      </c>
      <c r="DM250" t="str">
        <f t="shared" si="375"/>
        <v/>
      </c>
      <c r="DN250" s="275">
        <f>VLOOKUP(C250,MOVI!C:DT,40,0)</f>
        <v>0</v>
      </c>
      <c r="DO250" s="275">
        <f>VLOOKUP(C250,FPT!B:DM,40,0)</f>
        <v>0</v>
      </c>
      <c r="DP250" t="str">
        <f t="shared" si="376"/>
        <v/>
      </c>
      <c r="DQ250" s="275">
        <f>VLOOKUP(C250,MOVI!C:DT,41,0)</f>
        <v>0</v>
      </c>
      <c r="DR250" s="275">
        <f>VLOOKUP(C250,FPT!B:DP,41,0)</f>
        <v>0</v>
      </c>
      <c r="DS250" t="str">
        <f t="shared" si="377"/>
        <v/>
      </c>
      <c r="DT250" s="275">
        <f>VLOOKUP(C250,MOVI!C:DT,42,0)</f>
        <v>5000000</v>
      </c>
      <c r="DU250" s="275">
        <f>ROUND(VLOOKUP(C250,FPT!B:DS,42,0),0)</f>
        <v>5000000</v>
      </c>
      <c r="DV250" t="str">
        <f t="shared" si="378"/>
        <v/>
      </c>
      <c r="DW250" s="275">
        <f>VLOOKUP(C250,MOVI!C:DT,43,0)</f>
        <v>0</v>
      </c>
      <c r="DX250" s="275">
        <f>VLOOKUP(C250,FPT!B:DV,43,0)</f>
        <v>0</v>
      </c>
      <c r="DY250" t="str">
        <f t="shared" si="379"/>
        <v/>
      </c>
      <c r="DZ250" s="275">
        <f>VLOOKUP(C250,MOVI!C:DT,44,0)</f>
        <v>0</v>
      </c>
      <c r="EA250" s="275">
        <f>VLOOKUP(C250,FPT!B:DY,44,0)</f>
        <v>0</v>
      </c>
      <c r="EB250" t="str">
        <f t="shared" si="380"/>
        <v/>
      </c>
      <c r="EC250" s="275">
        <f>VLOOKUP(C250,MOVI!C:DT,45,0)</f>
        <v>5000000</v>
      </c>
      <c r="ED250" s="275">
        <f>ROUND(VLOOKUP(C250,FPT!B:EB,45,0),0)</f>
        <v>5000000</v>
      </c>
      <c r="EE250" t="str">
        <f t="shared" si="381"/>
        <v/>
      </c>
      <c r="EF250" s="275">
        <f>VLOOKUP(C250,MOVI!C:DT,46,0)</f>
        <v>0</v>
      </c>
      <c r="EG250" s="275">
        <f>VLOOKUP(C250,FPT!B:EE,46,0)</f>
        <v>0</v>
      </c>
      <c r="EH250" t="str">
        <f t="shared" si="382"/>
        <v/>
      </c>
      <c r="EI250" s="275">
        <f>VLOOKUP(C250,MOVI!C:DT,47,0)</f>
        <v>0</v>
      </c>
      <c r="EJ250" s="275">
        <f>VLOOKUP(C250,FPT!B:EH,47,0)</f>
        <v>0</v>
      </c>
      <c r="EK250" t="str">
        <f t="shared" si="383"/>
        <v/>
      </c>
      <c r="EL250" s="275">
        <f>VLOOKUP(C250,MOVI!C:DT,48,0)</f>
        <v>0</v>
      </c>
      <c r="EM250" s="275">
        <f>VLOOKUP(C250,FPT!B:EK,48,0)</f>
        <v>0</v>
      </c>
      <c r="EN250" t="str">
        <f t="shared" si="384"/>
        <v/>
      </c>
      <c r="EO250" s="275">
        <f>VLOOKUP(C250,MOVI!C:DT,49,0)</f>
        <v>200000</v>
      </c>
      <c r="EP250" s="275">
        <f>VLOOKUP(C250,FPT!B:EN,49,0)</f>
        <v>200000</v>
      </c>
      <c r="EQ250" t="str">
        <f t="shared" si="385"/>
        <v/>
      </c>
      <c r="ER250" s="275">
        <f>VLOOKUP(C250,MOVI!C:DT,50,0)</f>
        <v>0</v>
      </c>
      <c r="ES250" s="275">
        <f>VLOOKUP(C250,FPT!B:EQ,50,0)</f>
        <v>0</v>
      </c>
      <c r="ET250" t="str">
        <f t="shared" si="386"/>
        <v/>
      </c>
      <c r="EU250" s="275">
        <f>VLOOKUP(C250,MOVI!C:DT,51,0)</f>
        <v>0</v>
      </c>
      <c r="EV250" s="275">
        <f>VLOOKUP(C250,FPT!B:ET,51,0)</f>
        <v>0</v>
      </c>
      <c r="EW250" t="str">
        <f t="shared" si="387"/>
        <v/>
      </c>
      <c r="EX250" s="275">
        <f>VLOOKUP(C250,MOVI!C:DT,52,0)</f>
        <v>0</v>
      </c>
      <c r="EY250" s="275">
        <f>VLOOKUP(C250,FPT!B:EW,52,0)</f>
        <v>0</v>
      </c>
      <c r="EZ250" t="str">
        <f t="shared" si="388"/>
        <v/>
      </c>
      <c r="FA250" s="275">
        <f>VLOOKUP(C250,MOVI!C:DT,53,0)</f>
        <v>0</v>
      </c>
      <c r="FB250" s="275">
        <f>VLOOKUP(C250,FPT!B:EZ,53,0)</f>
        <v>0</v>
      </c>
      <c r="FC250" t="str">
        <f t="shared" si="389"/>
        <v/>
      </c>
      <c r="FD250" s="275">
        <f>VLOOKUP(C250,MOVI!C:DT,54,0)</f>
        <v>0</v>
      </c>
      <c r="FE250" s="275">
        <f>VLOOKUP(C250,FPT!B:FC,54,0)</f>
        <v>0</v>
      </c>
      <c r="FF250" t="str">
        <f t="shared" si="390"/>
        <v/>
      </c>
      <c r="FG250" s="275">
        <f>VLOOKUP(C250,MOVI!C:DT,55,0)</f>
        <v>730000</v>
      </c>
      <c r="FH250" s="275">
        <f>VLOOKUP(C250,FPT!B:FF,55,0)</f>
        <v>730000</v>
      </c>
      <c r="FI250" t="str">
        <f t="shared" si="391"/>
        <v/>
      </c>
      <c r="FJ250" s="275">
        <f>VLOOKUP(C250,MOVI!C:DT,56,0)</f>
        <v>930000</v>
      </c>
      <c r="FK250" s="275">
        <f>VLOOKUP(C250,FPT!B:FI,56,0)</f>
        <v>930000</v>
      </c>
      <c r="FL250" t="str">
        <f t="shared" si="392"/>
        <v/>
      </c>
      <c r="FM250" s="275">
        <f>VLOOKUP(C250,MOVI!C:DT,57,0)</f>
        <v>4433673</v>
      </c>
      <c r="FN250" s="275">
        <f>VLOOKUP(C250,FPT!B:FL,57,0)</f>
        <v>4433673</v>
      </c>
      <c r="FO250" t="str">
        <f t="shared" si="393"/>
        <v/>
      </c>
      <c r="FP250" s="275">
        <f>VLOOKUP(C250,MOVI!C:DT,58,0)</f>
        <v>0</v>
      </c>
      <c r="FQ250" s="275">
        <f>VLOOKUP(C250,FPT!B:FO,58,0)</f>
        <v>0</v>
      </c>
      <c r="FR250" t="str">
        <f t="shared" si="394"/>
        <v/>
      </c>
      <c r="FS250" s="275">
        <f>VLOOKUP(C250,MOVI!C:DT,59,0)</f>
        <v>0</v>
      </c>
      <c r="FT250" s="275">
        <f>VLOOKUP(C250,FPT!B:FR,59,0)</f>
        <v>0</v>
      </c>
      <c r="FU250" t="str">
        <f t="shared" si="395"/>
        <v/>
      </c>
      <c r="FV250" s="275">
        <f>VLOOKUP(C250,MOVI!C:DT,60,0)</f>
        <v>0</v>
      </c>
      <c r="FW250" s="275">
        <f>VLOOKUP(C250,FPT!B:FU,60,0)</f>
        <v>0</v>
      </c>
      <c r="FX250" t="str">
        <f t="shared" si="396"/>
        <v/>
      </c>
      <c r="FY250" s="275">
        <f>VLOOKUP(C250,MOVI!C:DT,61,0)</f>
        <v>0</v>
      </c>
      <c r="FZ250" s="275">
        <f>VLOOKUP(C250,FPT!B:FX,61,0)</f>
        <v>0</v>
      </c>
      <c r="GA250" t="str">
        <f t="shared" si="397"/>
        <v/>
      </c>
      <c r="GB250" s="275">
        <f>VLOOKUP(C250,MOVI!C:DT,62,0)</f>
        <v>400000</v>
      </c>
      <c r="GC250" s="275">
        <f>VLOOKUP(C250,FPT!B:GA,62,0)</f>
        <v>400000</v>
      </c>
      <c r="GD250" t="str">
        <f t="shared" si="398"/>
        <v/>
      </c>
      <c r="GE250" s="275">
        <f>VLOOKUP(C250,MOVI!C:DT,63,0)</f>
        <v>0</v>
      </c>
      <c r="GF250" s="275">
        <f>VLOOKUP(C250,FPT!B:GD,63,0)</f>
        <v>0</v>
      </c>
      <c r="GG250" t="str">
        <f t="shared" si="399"/>
        <v/>
      </c>
      <c r="GH250" s="275">
        <f>VLOOKUP(C250,MOVI!C:DT,64,0)</f>
        <v>0</v>
      </c>
      <c r="GI250" s="275">
        <f>VLOOKUP(C250,FPT!B:GG,64,0)</f>
        <v>0</v>
      </c>
      <c r="GJ250" t="str">
        <f t="shared" si="400"/>
        <v/>
      </c>
      <c r="GK250" s="275">
        <f>VLOOKUP(C250,MOVI!C:DT,65,0)</f>
        <v>0</v>
      </c>
      <c r="GL250" s="275">
        <f>VLOOKUP(C250,FPT!B:GJ,65,0)</f>
        <v>0</v>
      </c>
      <c r="GM250" t="str">
        <f t="shared" si="401"/>
        <v/>
      </c>
      <c r="GN250" s="275">
        <f>VLOOKUP(C250,MOVI!C:DT,66,0)</f>
        <v>0</v>
      </c>
      <c r="GO250" s="275">
        <f>VLOOKUP(C250,FPT!B:GM,66,0)</f>
        <v>0</v>
      </c>
      <c r="GP250" t="str">
        <f t="shared" si="402"/>
        <v/>
      </c>
      <c r="GQ250" s="275">
        <f>VLOOKUP(C250,MOVI!C:DT,67,0)</f>
        <v>0</v>
      </c>
      <c r="GR250" s="275">
        <f>VLOOKUP(C250,FPT!B:GP,67,0)</f>
        <v>0</v>
      </c>
      <c r="GS250" t="str">
        <f t="shared" si="403"/>
        <v/>
      </c>
      <c r="GT250" s="275">
        <f>VLOOKUP(C250,MOVI!C:DT,68,0)</f>
        <v>0</v>
      </c>
      <c r="GU250" s="275">
        <f>VLOOKUP(C250,FPT!B:GS,68,0)</f>
        <v>0</v>
      </c>
      <c r="GV250" t="str">
        <f t="shared" si="404"/>
        <v/>
      </c>
      <c r="GW250" s="275">
        <f>VLOOKUP(C250,MOVI!C:DT,69,0)</f>
        <v>0</v>
      </c>
      <c r="GX250" s="275">
        <f>VLOOKUP(C250,FPT!B:GV,69,0)</f>
        <v>0</v>
      </c>
      <c r="GY250" t="str">
        <f t="shared" si="405"/>
        <v/>
      </c>
      <c r="GZ250" s="275">
        <f>VLOOKUP(C250,MOVI!C:DT,70,0)</f>
        <v>4833673</v>
      </c>
      <c r="HA250" s="275">
        <f>VLOOKUP(C250,FPT!B:GY,70,0)</f>
        <v>4833673</v>
      </c>
      <c r="HB250" t="str">
        <f t="shared" si="406"/>
        <v/>
      </c>
      <c r="HC250" s="275">
        <f>VLOOKUP(C250,MOVI!C:DT,71,0)</f>
        <v>10763673</v>
      </c>
      <c r="HD250" s="275">
        <f>ROUND(VLOOKUP(C250,FPT!B:HB,71,0),0)</f>
        <v>10763673</v>
      </c>
      <c r="HE250" t="str">
        <f t="shared" si="407"/>
        <v/>
      </c>
      <c r="HF250" s="275">
        <f>ROUND(VLOOKUP(C250,MOVI!C:DT,72,0),0)</f>
        <v>0</v>
      </c>
      <c r="HG250" s="275">
        <f>ROUND(VLOOKUP(C250,FPT!B:HE,72,0),0)</f>
        <v>0</v>
      </c>
      <c r="HH250" t="str">
        <f t="shared" si="408"/>
        <v/>
      </c>
      <c r="HI250" s="275">
        <f>VLOOKUP(C250,MOVI!C:DT,73,0)</f>
        <v>200000</v>
      </c>
      <c r="HJ250" s="275">
        <f>VLOOKUP(C250,FPT!B:HH,73,0)</f>
        <v>200000</v>
      </c>
      <c r="HK250" t="str">
        <f t="shared" si="409"/>
        <v/>
      </c>
      <c r="HL250" s="275">
        <f>VLOOKUP(C250,MOVI!C:DT,74,0)</f>
        <v>730000</v>
      </c>
      <c r="HM250" s="275">
        <f>VLOOKUP(C250,FPT!B:HK,74,0)</f>
        <v>730000</v>
      </c>
      <c r="HN250" t="str">
        <f t="shared" si="410"/>
        <v/>
      </c>
      <c r="HO250" s="275">
        <f>VLOOKUP(C250,MOVI!C:DT,75,0)</f>
        <v>11000000</v>
      </c>
      <c r="HP250" s="275">
        <f>VLOOKUP(C250,FPT!B:HN,75,0)</f>
        <v>11000000</v>
      </c>
      <c r="HQ250" t="str">
        <f t="shared" si="411"/>
        <v/>
      </c>
      <c r="HR250" s="275">
        <f>VLOOKUP(C250,MOVI!C:DT,76,0)</f>
        <v>1</v>
      </c>
      <c r="HS250" s="275">
        <f>VLOOKUP(C250,FPT!B:HQ,76,0)</f>
        <v>1</v>
      </c>
      <c r="HT250" t="str">
        <f t="shared" si="412"/>
        <v/>
      </c>
      <c r="HU250" s="275">
        <f>VLOOKUP(C250,MOVI!C:DT,77,0)</f>
        <v>4400000</v>
      </c>
      <c r="HV250" s="275">
        <f>VLOOKUP(C250,FPT!B:HT,77,0)</f>
        <v>4400000</v>
      </c>
      <c r="HW250" t="str">
        <f t="shared" si="413"/>
        <v/>
      </c>
      <c r="HX250" s="274">
        <f>VLOOKUP(C250,MOVI!C:CB,78,0)</f>
        <v>400000</v>
      </c>
      <c r="HY250" s="261">
        <f>VLOOKUP(C250,FPT!$B:$CA,78,0)</f>
        <v>400000</v>
      </c>
      <c r="HZ250" t="str">
        <f t="shared" si="414"/>
        <v/>
      </c>
      <c r="IA250" s="275">
        <f>VLOOKUP(C250,MOVI!C:CD,79,0)</f>
        <v>50000</v>
      </c>
      <c r="IB250" s="275">
        <f>VLOOKUP(C250,FPT!B:HZ,79,0)</f>
        <v>50000</v>
      </c>
      <c r="IC250" t="str">
        <f t="shared" si="415"/>
        <v/>
      </c>
      <c r="ID250" s="275">
        <f>VLOOKUP(C250,MOVI!C:CD,80,0)</f>
        <v>75000</v>
      </c>
      <c r="IE250" s="275">
        <f>VLOOKUP(C250,FPT!B:IC,80,0)</f>
        <v>75000</v>
      </c>
      <c r="IF250" t="str">
        <f t="shared" si="416"/>
        <v/>
      </c>
      <c r="IG250" s="275">
        <f>VLOOKUP(C250,MOVI!C:DT,81,0)</f>
        <v>0</v>
      </c>
      <c r="IH250" s="275">
        <f>VLOOKUP(C250,FPT!B:IF,81,0)</f>
        <v>0</v>
      </c>
      <c r="II250" t="str">
        <f t="shared" si="417"/>
        <v/>
      </c>
      <c r="IJ250" s="275">
        <f>VLOOKUP(C250,MOVI!C:DT,82,0)</f>
        <v>525000</v>
      </c>
      <c r="IK250" s="275">
        <f>VLOOKUP(C250,FPT!B:II,82,0)</f>
        <v>525000</v>
      </c>
      <c r="IL250" t="str">
        <f t="shared" si="418"/>
        <v/>
      </c>
      <c r="IM250" s="275">
        <f>ROUND(VLOOKUP(C250,MOVI!C:DT,83,0),0)</f>
        <v>16855000</v>
      </c>
      <c r="IN250" s="275">
        <f>ROUND(VLOOKUP(C250,FPT!B:IL,83,0),0)</f>
        <v>16855000</v>
      </c>
      <c r="IO250" t="str">
        <f t="shared" si="419"/>
        <v/>
      </c>
      <c r="IP250" s="275">
        <f>VLOOKUP(C250,MOVI!C:DT,84,0)</f>
        <v>0</v>
      </c>
      <c r="IQ250" s="275">
        <f>VLOOKUP(C250,FPT!B:IO,84,0)</f>
        <v>0</v>
      </c>
      <c r="IR250" t="str">
        <f t="shared" si="420"/>
        <v/>
      </c>
      <c r="IS250" s="275">
        <f>ROUND(VLOOKUP(C250,MOVI!C:DT,85,0),0)</f>
        <v>0</v>
      </c>
      <c r="IT250" s="275">
        <f>ROUND(VLOOKUP(C250,FPT!B:IR,85,0),0)</f>
        <v>0</v>
      </c>
      <c r="IU250" t="str">
        <f t="shared" si="421"/>
        <v/>
      </c>
      <c r="IV250" s="275">
        <f>VLOOKUP(C250,MOVI!C:DT,86,0)</f>
        <v>0</v>
      </c>
      <c r="IW250" s="275">
        <f>VLOOKUP(C250,FPT!B:IU,86,0)</f>
        <v>0</v>
      </c>
      <c r="IX250" t="str">
        <f t="shared" si="422"/>
        <v/>
      </c>
      <c r="IY250" s="275">
        <f>ROUND(VLOOKUP(C250,MOVI!C:DT,87,0),0)</f>
        <v>0</v>
      </c>
      <c r="IZ250" s="275">
        <f>ROUND(VLOOKUP(C250,FPT!B:IX,87,0),0)</f>
        <v>0</v>
      </c>
      <c r="JA250" t="str">
        <f t="shared" si="423"/>
        <v/>
      </c>
      <c r="JB250" s="275">
        <f>VLOOKUP(C250,MOVI!C:DT,88,0)</f>
        <v>0</v>
      </c>
      <c r="JC250" s="275">
        <f>VLOOKUP(C250,FPT!B:JA,88,0)</f>
        <v>0</v>
      </c>
      <c r="JD250" t="str">
        <f t="shared" si="424"/>
        <v/>
      </c>
      <c r="JE250" s="275">
        <f>VLOOKUP(C250,MOVI!C:DT,89,0)</f>
        <v>50000</v>
      </c>
      <c r="JF250" s="275">
        <f>VLOOKUP(C250,FPT!B:JD,89,0)</f>
        <v>50000</v>
      </c>
      <c r="JG250" t="str">
        <f t="shared" si="425"/>
        <v/>
      </c>
      <c r="JH250" s="275">
        <f>VLOOKUP(C250,MOVI!C:DT,90,0)</f>
        <v>0</v>
      </c>
      <c r="JI250" s="275">
        <f>VLOOKUP(C250,FPT!B:JG,90,0)</f>
        <v>0</v>
      </c>
      <c r="JJ250" t="str">
        <f t="shared" si="426"/>
        <v/>
      </c>
      <c r="JK250" s="275">
        <f>VLOOKUP(C250,MOVI!C:DT,91,0)</f>
        <v>0</v>
      </c>
      <c r="JL250" s="275">
        <f>VLOOKUP(C250,FPT!B:JJ,91,0)</f>
        <v>0</v>
      </c>
      <c r="JM250" t="str">
        <f t="shared" si="427"/>
        <v/>
      </c>
      <c r="JN250" s="275">
        <f>VLOOKUP(C250,MOVI!C:DT,92,0)</f>
        <v>0</v>
      </c>
      <c r="JO250" s="275">
        <f>VLOOKUP(C250,FPT!B:JM,92,0)</f>
        <v>0</v>
      </c>
      <c r="JP250" t="str">
        <f t="shared" si="428"/>
        <v/>
      </c>
      <c r="JQ250" s="275">
        <f>VLOOKUP(C250,MOVI!C:DT,93,0)</f>
        <v>0</v>
      </c>
      <c r="JR250" s="275">
        <f>VLOOKUP(C250,FPT!B:JP,93,0)</f>
        <v>0</v>
      </c>
      <c r="JS250" t="str">
        <f t="shared" si="429"/>
        <v/>
      </c>
      <c r="JT250" s="275">
        <f>VLOOKUP(C250,MOVI!C:DT,94,0)</f>
        <v>50000</v>
      </c>
      <c r="JU250" s="275">
        <f>VLOOKUP(C250,FPT!B:JS,94,0)</f>
        <v>50000</v>
      </c>
      <c r="JV250" t="str">
        <f t="shared" si="430"/>
        <v/>
      </c>
      <c r="JW250" s="275">
        <f>VLOOKUP(C250,MOVI!C:DT,95,0)</f>
        <v>10188673</v>
      </c>
      <c r="JX250" s="275">
        <f>VLOOKUP(C250,FPT!B:JV,95,0)</f>
        <v>10188673</v>
      </c>
      <c r="JY250" t="str">
        <f t="shared" si="431"/>
        <v/>
      </c>
      <c r="JZ250" s="275">
        <f>VLOOKUP(C250,MOVI!C:DT,96,0)</f>
        <v>0</v>
      </c>
      <c r="KA250" s="275">
        <f>VLOOKUP(C250,FPT!B:JY,96,0)</f>
        <v>0</v>
      </c>
      <c r="KB250" t="str">
        <f t="shared" si="432"/>
        <v/>
      </c>
      <c r="KC250" s="275">
        <f>VLOOKUP(C250,MOVI!C:DT,97,0)</f>
        <v>10188673</v>
      </c>
      <c r="KD250" s="275">
        <f>VLOOKUP(C250,FPT!B:KB,97,0)</f>
        <v>10188673</v>
      </c>
      <c r="KE250" t="str">
        <f t="shared" si="433"/>
        <v/>
      </c>
      <c r="KF250" s="275">
        <f>VLOOKUP(C250,MOVI!C:DT,98,0)</f>
        <v>850000.00000000012</v>
      </c>
      <c r="KG250" s="275">
        <f>VLOOKUP(C250,FPT!B:KE,98,0)</f>
        <v>850000</v>
      </c>
      <c r="KH250" t="str">
        <f t="shared" si="434"/>
        <v/>
      </c>
      <c r="KI250" s="275">
        <f>VLOOKUP(C250,MOVI!C:DT,99,0)</f>
        <v>0</v>
      </c>
      <c r="KJ250" s="275">
        <f>VLOOKUP(C250,FPT!B:KH,99,0)</f>
        <v>0</v>
      </c>
      <c r="KK250" t="str">
        <f t="shared" si="435"/>
        <v/>
      </c>
      <c r="KL250" s="275">
        <f>VLOOKUP(C250,MOVI!C:DT,100,0)</f>
        <v>150000</v>
      </c>
      <c r="KM250" s="275">
        <f>VLOOKUP(C250,FPT!B:KK,100,0)</f>
        <v>150000</v>
      </c>
      <c r="KN250" t="str">
        <f t="shared" si="436"/>
        <v/>
      </c>
      <c r="KO250" s="275">
        <f>VLOOKUP(C250,MOVI!C:DT,101,0)</f>
        <v>0</v>
      </c>
      <c r="KP250" s="275">
        <f>VLOOKUP(C250,FPT!B:KN,101,0)</f>
        <v>0</v>
      </c>
      <c r="KQ250" t="str">
        <f t="shared" si="437"/>
        <v/>
      </c>
      <c r="KR250" s="275">
        <f>VLOOKUP(C250,MOVI!C:DT,102,0)</f>
        <v>0</v>
      </c>
      <c r="KS250" s="275">
        <f>VLOOKUP(C250,FPT!B:KQ,102,0)</f>
        <v>0</v>
      </c>
      <c r="KT250" t="str">
        <f t="shared" si="438"/>
        <v/>
      </c>
      <c r="KU250" s="275">
        <f>VLOOKUP(C250,MOVI!C:DT,103,0)</f>
        <v>1000000.0000000001</v>
      </c>
      <c r="KV250" s="275">
        <f>VLOOKUP(C250,FPT!B:KT,103,0)</f>
        <v>1000000</v>
      </c>
      <c r="KW250" t="str">
        <f t="shared" si="439"/>
        <v/>
      </c>
      <c r="KX250" s="275">
        <f>VLOOKUP(C250,MOVI!C:DT,104,0)</f>
        <v>1525000</v>
      </c>
      <c r="KY250" s="275">
        <f>VLOOKUP(C250,FPT!B:KW,104,0)</f>
        <v>1525000</v>
      </c>
      <c r="KZ250" t="str">
        <f t="shared" si="440"/>
        <v/>
      </c>
      <c r="LA250" s="275">
        <f>VLOOKUP(C250,MOVI!C:DT,105,0)</f>
        <v>100000</v>
      </c>
      <c r="LB250" s="275">
        <f>VLOOKUP(C250,FPT!B:KZ,105,0)</f>
        <v>100000</v>
      </c>
      <c r="LC250" t="str">
        <f t="shared" si="441"/>
        <v/>
      </c>
      <c r="LD250" s="275">
        <f>VLOOKUP(C250,MOVI!C:DT,106,0)</f>
        <v>11863673</v>
      </c>
      <c r="LE250" s="275">
        <f>VLOOKUP(C250,FPT!B:LC,106,0)</f>
        <v>11863673</v>
      </c>
      <c r="LF250" t="str">
        <f t="shared" si="442"/>
        <v/>
      </c>
      <c r="LG250" s="273">
        <f>VLOOKUP(C250,MOVI!C:DT,107,0)</f>
        <v>0</v>
      </c>
      <c r="LH250" s="273">
        <f>VLOOKUP(C250,FPT!B:LF,107,0)</f>
        <v>0</v>
      </c>
      <c r="LI250" t="str">
        <f t="shared" si="443"/>
        <v/>
      </c>
      <c r="LJ250" t="str">
        <f>VLOOKUP(C250,MOVI!C:DV,108,0)</f>
        <v>MoviSouthSales</v>
      </c>
      <c r="LK250" s="252" t="str">
        <f>VLOOKUP(C250,FPT!B:LI,108,0)</f>
        <v>MoviSouthSales</v>
      </c>
      <c r="LL250" t="str">
        <f t="shared" si="444"/>
        <v/>
      </c>
      <c r="LM250" s="275">
        <f>ROUND(VLOOKUP(C250,MOVI!C:DV,109,0),0)</f>
        <v>416667</v>
      </c>
      <c r="LN250" s="275">
        <f>ROUND(VLOOKUP(C250,FPT!B:LL,109,0),0)</f>
        <v>416667</v>
      </c>
      <c r="LO250" t="str">
        <f t="shared" si="445"/>
        <v/>
      </c>
      <c r="LP250" t="str">
        <f>VLOOKUP(C250,MOVI!C:DV,110,0)</f>
        <v>HCM</v>
      </c>
      <c r="LQ250" s="247" t="str">
        <f>VLOOKUP(C250,FPT!B:LO,110,0)</f>
        <v>HCM</v>
      </c>
      <c r="LR250" t="str">
        <f t="shared" si="446"/>
        <v/>
      </c>
      <c r="LS250">
        <f>MOVI!DI245</f>
        <v>22</v>
      </c>
      <c r="LV250">
        <f>MOVI!DJ245</f>
        <v>0</v>
      </c>
      <c r="LW250">
        <f>MOVI!DK245</f>
        <v>0</v>
      </c>
      <c r="LX250" t="str">
        <f>MOVI!DL245</f>
        <v>x</v>
      </c>
      <c r="LY250">
        <f>MOVI!DM245</f>
        <v>0</v>
      </c>
      <c r="LZ250">
        <f>MOVI!DN245</f>
        <v>50000</v>
      </c>
      <c r="MA250">
        <f>MOVI!DO245</f>
        <v>0</v>
      </c>
      <c r="MB250" t="str">
        <f>MOVI!DP245</f>
        <v>HCM</v>
      </c>
      <c r="MC250">
        <f>MOVI!DQ245</f>
        <v>0</v>
      </c>
      <c r="MD250">
        <f>MOVI!DR245</f>
        <v>0</v>
      </c>
      <c r="ME250" t="str">
        <f>VLOOKUP(C250,MOVI!C:DV,121,0)</f>
        <v>Group 1</v>
      </c>
      <c r="MF250" s="252" t="str">
        <f>VLOOKUP(C250,FPT!B:MD,111,0)</f>
        <v>Group 1</v>
      </c>
      <c r="MG250" t="str">
        <f t="shared" si="450"/>
        <v/>
      </c>
      <c r="MH250" t="str">
        <f>VLOOKUP(C250,MOVI!C:DT,122,0)</f>
        <v>MoviSouthGroup 1</v>
      </c>
      <c r="MI250" s="252" t="str">
        <f>VLOOKUP(C250,FPT!B:DS,112,0)</f>
        <v>MoviSouthGroup 1</v>
      </c>
      <c r="MJ250" t="str">
        <f t="shared" si="447"/>
        <v/>
      </c>
    </row>
    <row r="251" spans="1:348" x14ac:dyDescent="0.25">
      <c r="A251">
        <v>243</v>
      </c>
      <c r="B251" s="48" t="s">
        <v>559</v>
      </c>
      <c r="C251" s="271" t="s">
        <v>1181</v>
      </c>
      <c r="D251" t="str">
        <f>VLOOKUP(C251,MOVI!C:D,2,0)</f>
        <v>Huỳnh Phi Líx</v>
      </c>
      <c r="E251" t="str">
        <f>VLOOKUP(C251,FPT!B:C,2,0)</f>
        <v>Huỳnh Phi Líx</v>
      </c>
      <c r="F251" t="str">
        <f t="shared" si="340"/>
        <v/>
      </c>
      <c r="G251" t="str">
        <f>VLOOKUP(C251,MOVI!C:E,3,0)</f>
        <v>Sales</v>
      </c>
      <c r="H251" t="str">
        <f>VLOOKUP(C251,FPT!B:F,3,0)</f>
        <v>Sales</v>
      </c>
      <c r="I251" t="str">
        <f t="shared" si="341"/>
        <v/>
      </c>
      <c r="J251" t="str">
        <f>VLOOKUP(C251,MOVI!C:H,4,0)</f>
        <v>Field Sales</v>
      </c>
      <c r="K251" t="str">
        <f>VLOOKUP(C251,FPT!B:I,4,0)</f>
        <v>Field Sales</v>
      </c>
      <c r="L251" t="str">
        <f t="shared" si="342"/>
        <v/>
      </c>
      <c r="M251" t="str">
        <f>VLOOKUP(C251,MOVI!C:DT,5,0)</f>
        <v>Associate</v>
      </c>
      <c r="N251" t="str">
        <f>VLOOKUP(C251,FPT!B:L,5,0)</f>
        <v>Associate</v>
      </c>
      <c r="O251" t="str">
        <f t="shared" si="343"/>
        <v/>
      </c>
      <c r="P251" t="str">
        <f>VLOOKUP(C251,MOVI!C:DT,6,0)</f>
        <v>Field sales</v>
      </c>
      <c r="Q251" t="str">
        <f>VLOOKUP(C251,FPT!B:O,6,0)</f>
        <v>Field sales</v>
      </c>
      <c r="R251" t="str">
        <f t="shared" si="344"/>
        <v/>
      </c>
      <c r="S251" t="str">
        <f>VLOOKUP(C251,MOVI!C:DT,7,0)</f>
        <v>South</v>
      </c>
      <c r="T251" t="str">
        <f>VLOOKUP(C251,FPT!B:R,7,0)</f>
        <v>South</v>
      </c>
      <c r="U251" t="str">
        <f t="shared" si="345"/>
        <v/>
      </c>
      <c r="V251" t="str">
        <f>VLOOKUP(C251,MOVI!C:DT,8,0)</f>
        <v>Movi</v>
      </c>
      <c r="W251" t="str">
        <f>VLOOKUP(C251,FPT!B:U,8,0)</f>
        <v>Movi</v>
      </c>
      <c r="X251" t="str">
        <f t="shared" si="346"/>
        <v/>
      </c>
      <c r="Y251" t="str">
        <f>VLOOKUP(C251,MOVI!C:DT,9,0)</f>
        <v>Full-time</v>
      </c>
      <c r="Z251" t="str">
        <f>VLOOKUP(C251,FPT!B:X,9,0)</f>
        <v>Full-time</v>
      </c>
      <c r="AA251" t="str">
        <f t="shared" si="347"/>
        <v/>
      </c>
      <c r="AB251" t="str">
        <f>VLOOKUP(C251,MOVI!C:DT,10,0)</f>
        <v>Permanent</v>
      </c>
      <c r="AC251" t="str">
        <f>VLOOKUP(C251,FPT!B:AA,10,0)</f>
        <v>Permanent</v>
      </c>
      <c r="AD251" t="str">
        <f t="shared" si="348"/>
        <v/>
      </c>
      <c r="AE251" s="247">
        <f>VLOOKUP(C251,MOVI!C:DT,11,0)</f>
        <v>42429</v>
      </c>
      <c r="AF251" s="247">
        <f>VLOOKUP(C251,FPT!B:AD,11,0)</f>
        <v>42429</v>
      </c>
      <c r="AG251" t="str">
        <f t="shared" si="349"/>
        <v/>
      </c>
      <c r="AH251" s="260" t="str">
        <f>VLOOKUP(C251,MOVI!C:DT,12,0)</f>
        <v/>
      </c>
      <c r="AI251" s="260"/>
      <c r="AJ251" t="str">
        <f t="shared" si="449"/>
        <v/>
      </c>
      <c r="AK251">
        <f>VLOOKUP(C251,MOVI!C:DT,13,0)</f>
        <v>0</v>
      </c>
      <c r="AL251" s="247">
        <f>VLOOKUP(C251,FPT!B:AJ,13,0)</f>
        <v>0</v>
      </c>
      <c r="AM251" t="str">
        <f t="shared" si="448"/>
        <v/>
      </c>
      <c r="AN251" s="247">
        <f>VLOOKUP(C251,MOVI!C:DT,14,0)</f>
        <v>0</v>
      </c>
      <c r="AO251" s="247">
        <f>VLOOKUP(C251,FPT!B:AM,14,0)</f>
        <v>0</v>
      </c>
      <c r="AP251" t="str">
        <f t="shared" si="350"/>
        <v/>
      </c>
      <c r="AQ251" t="str">
        <f>VLOOKUP(C251,MOVI!C:DT,15,0)</f>
        <v>LC</v>
      </c>
      <c r="AR251" s="247" t="str">
        <f>VLOOKUP(C251,FPT!B:AP,15,0)</f>
        <v>LC</v>
      </c>
      <c r="AS251" t="str">
        <f t="shared" si="351"/>
        <v/>
      </c>
      <c r="AT251" s="282" t="str">
        <f>VLOOKUP(C251,MOVI!C:DT,16,0)</f>
        <v>LTTP</v>
      </c>
      <c r="AU251" s="247" t="str">
        <f>VLOOKUP(C251,FPT!B:AS,16,0)</f>
        <v>LTTP</v>
      </c>
      <c r="AV251" t="str">
        <f t="shared" si="352"/>
        <v/>
      </c>
      <c r="AW251" t="str">
        <f>VLOOKUP(C251,MOVI!C:DT,17,0)</f>
        <v>L</v>
      </c>
      <c r="AX251" s="247" t="str">
        <f>VLOOKUP(C251,FPT!B:AV,17,0)</f>
        <v>L</v>
      </c>
      <c r="AY251" t="str">
        <f t="shared" si="353"/>
        <v/>
      </c>
      <c r="AZ251">
        <f>VLOOKUP(C251,MOVI!C:DT,18,0)</f>
        <v>0</v>
      </c>
      <c r="BA251" s="247">
        <f>VLOOKUP(C251,FPT!B:AY,18,0)</f>
        <v>0</v>
      </c>
      <c r="BB251" t="str">
        <f t="shared" si="354"/>
        <v/>
      </c>
      <c r="BC251" s="275">
        <f>VLOOKUP(C251,MOVI!C:DT,19,0)</f>
        <v>5000000</v>
      </c>
      <c r="BD251" s="275">
        <f>VLOOKUP(C251,FPT!B:BB,19,0)</f>
        <v>5000000</v>
      </c>
      <c r="BE251" t="str">
        <f t="shared" si="355"/>
        <v/>
      </c>
      <c r="BF251">
        <f>VLOOKUP(C251,MOVI!C:DT,20,0)</f>
        <v>0</v>
      </c>
      <c r="BG251" s="252">
        <f>VLOOKUP(C251,FPT!B:BE,20,0)</f>
        <v>0</v>
      </c>
      <c r="BH251" t="str">
        <f t="shared" si="356"/>
        <v/>
      </c>
      <c r="BI251" s="275">
        <f>VLOOKUP(C251,MOVI!C:DT,21,0)</f>
        <v>5000000</v>
      </c>
      <c r="BJ251" s="275">
        <f>VLOOKUP(C251,FPT!B:BH,21,0)</f>
        <v>5000000</v>
      </c>
      <c r="BK251" t="str">
        <f t="shared" si="357"/>
        <v/>
      </c>
      <c r="BL251" s="275">
        <f>VLOOKUP(C251,MOVI!C:DT,22,0)</f>
        <v>0</v>
      </c>
      <c r="BM251" s="275">
        <f>VLOOKUP(C251,FPT!B:BK,22,0)</f>
        <v>0</v>
      </c>
      <c r="BN251" t="str">
        <f t="shared" si="358"/>
        <v/>
      </c>
      <c r="BO251" s="275">
        <f>VLOOKUP(C251,MOVI!C:DT,23,0)</f>
        <v>0</v>
      </c>
      <c r="BP251" s="275">
        <f>VLOOKUP(C251,FPT!B:BN,23,0)</f>
        <v>0</v>
      </c>
      <c r="BQ251" t="str">
        <f t="shared" si="359"/>
        <v/>
      </c>
      <c r="BR251" s="275">
        <f>VLOOKUP(C251,MOVI!C:DT,24,0)</f>
        <v>0</v>
      </c>
      <c r="BS251" s="275">
        <f>VLOOKUP(C251,FPT!B:BQ,24,0)</f>
        <v>0</v>
      </c>
      <c r="BT251" t="str">
        <f t="shared" si="360"/>
        <v/>
      </c>
      <c r="BU251" s="275">
        <f>VLOOKUP(C251,MOVI!C:DT,25,0)</f>
        <v>200000</v>
      </c>
      <c r="BV251" s="275">
        <f>VLOOKUP(C251,FPT!B:BT,25,0)</f>
        <v>200000</v>
      </c>
      <c r="BW251" t="str">
        <f t="shared" si="361"/>
        <v/>
      </c>
      <c r="BX251" s="275">
        <f>VLOOKUP(C251,MOVI!C:DT,26,0)</f>
        <v>0</v>
      </c>
      <c r="BY251" s="275">
        <f>VLOOKUP(C251,FPT!B:BW,26,0)</f>
        <v>0</v>
      </c>
      <c r="BZ251" t="str">
        <f t="shared" si="362"/>
        <v/>
      </c>
      <c r="CA251" s="275">
        <f>VLOOKUP(C251,MOVI!C:DT,27,0)</f>
        <v>730000</v>
      </c>
      <c r="CB251" s="275">
        <f>VLOOKUP(C251,FPT!B:BZ,27,0)</f>
        <v>730000</v>
      </c>
      <c r="CC251" t="str">
        <f t="shared" si="363"/>
        <v/>
      </c>
      <c r="CD251" s="275">
        <f>VLOOKUP(C251,MOVI!C:DT,28,0)</f>
        <v>930000</v>
      </c>
      <c r="CE251" s="275">
        <f>VLOOKUP(C251,FPT!B:CC,28,0)</f>
        <v>930000</v>
      </c>
      <c r="CF251" t="str">
        <f t="shared" si="364"/>
        <v/>
      </c>
      <c r="CG251" t="str">
        <f>VLOOKUP(C251,MOVI!C:DT,29,0)</f>
        <v>CN</v>
      </c>
      <c r="CH251" s="252" t="str">
        <f>VLOOKUP(C251,FPT!B:CF,29,0)</f>
        <v>CN</v>
      </c>
      <c r="CI251" t="str">
        <f t="shared" si="365"/>
        <v/>
      </c>
      <c r="CJ251">
        <f>VLOOKUP(C251,MOVI!C:DT,30,0)</f>
        <v>26</v>
      </c>
      <c r="CK251" s="252">
        <f>VLOOKUP(C251,FPT!B:CI,30,0)</f>
        <v>26</v>
      </c>
      <c r="CL251" t="str">
        <f t="shared" si="366"/>
        <v/>
      </c>
      <c r="CM251">
        <f>VLOOKUP(C251,MOVI!C:DT,31,0)</f>
        <v>26</v>
      </c>
      <c r="CN251" s="252">
        <f>VLOOKUP(C251,FPT!B:CL,31,0)</f>
        <v>26</v>
      </c>
      <c r="CO251" t="str">
        <f t="shared" si="367"/>
        <v/>
      </c>
      <c r="CP251" s="275">
        <f>VLOOKUP(C251,MOVI!C:DT,32,0)</f>
        <v>0</v>
      </c>
      <c r="CQ251" s="275">
        <f>VLOOKUP(C251,FPT!B:CO,32,0)</f>
        <v>0</v>
      </c>
      <c r="CR251" t="str">
        <f t="shared" si="368"/>
        <v/>
      </c>
      <c r="CS251" s="275">
        <f>VLOOKUP(C251,MOVI!C:DT,33,0)</f>
        <v>0</v>
      </c>
      <c r="CT251" s="275">
        <f>VLOOKUP(C251,FPT!B:CR,33,0)</f>
        <v>0</v>
      </c>
      <c r="CU251" t="str">
        <f t="shared" si="369"/>
        <v/>
      </c>
      <c r="CV251" s="275">
        <f>VLOOKUP(C251,MOVI!C:DT,34,0)</f>
        <v>0</v>
      </c>
      <c r="CW251" s="275">
        <f>VLOOKUP(C251,FPT!B:CU,34,0)</f>
        <v>0</v>
      </c>
      <c r="CX251" t="str">
        <f t="shared" si="370"/>
        <v/>
      </c>
      <c r="CY251" s="275">
        <f>VLOOKUP(C251,MOVI!C:DT,35,0)</f>
        <v>26</v>
      </c>
      <c r="CZ251" s="275">
        <f>VLOOKUP(C251,FPT!B:CX,35,0)</f>
        <v>26</v>
      </c>
      <c r="DA251" t="str">
        <f t="shared" si="371"/>
        <v/>
      </c>
      <c r="DB251" s="275">
        <f>VLOOKUP(C251,MOVI!C:DT,36,0)</f>
        <v>0</v>
      </c>
      <c r="DC251" s="275">
        <f>VLOOKUP(C251,FPT!B:DA,36,0)</f>
        <v>0</v>
      </c>
      <c r="DD251" t="str">
        <f t="shared" si="372"/>
        <v/>
      </c>
      <c r="DE251" s="275">
        <f>VLOOKUP(C251,MOVI!C:DT,37,0)</f>
        <v>0</v>
      </c>
      <c r="DF251" s="275">
        <f>VLOOKUP(C251,FPT!B:DD,37,0)</f>
        <v>0</v>
      </c>
      <c r="DG251" t="str">
        <f t="shared" si="373"/>
        <v/>
      </c>
      <c r="DH251" s="275">
        <f>VLOOKUP(C251,MOVI!C:DT,38,0)</f>
        <v>0</v>
      </c>
      <c r="DI251" s="275">
        <f>VLOOKUP(C251,FPT!B:DG,38,0)</f>
        <v>0</v>
      </c>
      <c r="DJ251" t="str">
        <f t="shared" si="374"/>
        <v/>
      </c>
      <c r="DK251" s="275">
        <f>VLOOKUP(C251,MOVI!C:DT,39,0)</f>
        <v>0</v>
      </c>
      <c r="DL251" s="275">
        <f>VLOOKUP(C251,FPT!B:DJ,39,0)</f>
        <v>0</v>
      </c>
      <c r="DM251" t="str">
        <f t="shared" si="375"/>
        <v/>
      </c>
      <c r="DN251" s="275">
        <f>VLOOKUP(C251,MOVI!C:DT,40,0)</f>
        <v>0</v>
      </c>
      <c r="DO251" s="275">
        <f>VLOOKUP(C251,FPT!B:DM,40,0)</f>
        <v>0</v>
      </c>
      <c r="DP251" t="str">
        <f t="shared" si="376"/>
        <v/>
      </c>
      <c r="DQ251" s="275">
        <f>VLOOKUP(C251,MOVI!C:DT,41,0)</f>
        <v>0</v>
      </c>
      <c r="DR251" s="275">
        <f>VLOOKUP(C251,FPT!B:DP,41,0)</f>
        <v>0</v>
      </c>
      <c r="DS251" t="str">
        <f t="shared" si="377"/>
        <v/>
      </c>
      <c r="DT251" s="275">
        <f>VLOOKUP(C251,MOVI!C:DT,42,0)</f>
        <v>5000000</v>
      </c>
      <c r="DU251" s="275">
        <f>ROUND(VLOOKUP(C251,FPT!B:DS,42,0),0)</f>
        <v>5000000</v>
      </c>
      <c r="DV251" t="str">
        <f t="shared" si="378"/>
        <v/>
      </c>
      <c r="DW251" s="275">
        <f>VLOOKUP(C251,MOVI!C:DT,43,0)</f>
        <v>0</v>
      </c>
      <c r="DX251" s="275">
        <f>VLOOKUP(C251,FPT!B:DV,43,0)</f>
        <v>0</v>
      </c>
      <c r="DY251" t="str">
        <f t="shared" si="379"/>
        <v/>
      </c>
      <c r="DZ251" s="275">
        <f>VLOOKUP(C251,MOVI!C:DT,44,0)</f>
        <v>0</v>
      </c>
      <c r="EA251" s="275">
        <f>VLOOKUP(C251,FPT!B:DY,44,0)</f>
        <v>0</v>
      </c>
      <c r="EB251" t="str">
        <f t="shared" si="380"/>
        <v/>
      </c>
      <c r="EC251" s="275">
        <f>VLOOKUP(C251,MOVI!C:DT,45,0)</f>
        <v>5000000</v>
      </c>
      <c r="ED251" s="275">
        <f>ROUND(VLOOKUP(C251,FPT!B:EB,45,0),0)</f>
        <v>5000000</v>
      </c>
      <c r="EE251" t="str">
        <f t="shared" si="381"/>
        <v/>
      </c>
      <c r="EF251" s="275">
        <f>VLOOKUP(C251,MOVI!C:DT,46,0)</f>
        <v>0</v>
      </c>
      <c r="EG251" s="275">
        <f>VLOOKUP(C251,FPT!B:EE,46,0)</f>
        <v>0</v>
      </c>
      <c r="EH251" t="str">
        <f t="shared" si="382"/>
        <v/>
      </c>
      <c r="EI251" s="275">
        <f>VLOOKUP(C251,MOVI!C:DT,47,0)</f>
        <v>0</v>
      </c>
      <c r="EJ251" s="275">
        <f>VLOOKUP(C251,FPT!B:EH,47,0)</f>
        <v>0</v>
      </c>
      <c r="EK251" t="str">
        <f t="shared" si="383"/>
        <v/>
      </c>
      <c r="EL251" s="275">
        <f>VLOOKUP(C251,MOVI!C:DT,48,0)</f>
        <v>0</v>
      </c>
      <c r="EM251" s="275">
        <f>VLOOKUP(C251,FPT!B:EK,48,0)</f>
        <v>0</v>
      </c>
      <c r="EN251" t="str">
        <f t="shared" si="384"/>
        <v/>
      </c>
      <c r="EO251" s="275">
        <f>VLOOKUP(C251,MOVI!C:DT,49,0)</f>
        <v>200000</v>
      </c>
      <c r="EP251" s="275">
        <f>VLOOKUP(C251,FPT!B:EN,49,0)</f>
        <v>200000</v>
      </c>
      <c r="EQ251" t="str">
        <f t="shared" si="385"/>
        <v/>
      </c>
      <c r="ER251" s="275">
        <f>VLOOKUP(C251,MOVI!C:DT,50,0)</f>
        <v>0</v>
      </c>
      <c r="ES251" s="275">
        <f>VLOOKUP(C251,FPT!B:EQ,50,0)</f>
        <v>0</v>
      </c>
      <c r="ET251" t="str">
        <f t="shared" si="386"/>
        <v/>
      </c>
      <c r="EU251" s="275">
        <f>VLOOKUP(C251,MOVI!C:DT,51,0)</f>
        <v>0</v>
      </c>
      <c r="EV251" s="275">
        <f>VLOOKUP(C251,FPT!B:ET,51,0)</f>
        <v>0</v>
      </c>
      <c r="EW251" t="str">
        <f t="shared" si="387"/>
        <v/>
      </c>
      <c r="EX251" s="275">
        <f>VLOOKUP(C251,MOVI!C:DT,52,0)</f>
        <v>0</v>
      </c>
      <c r="EY251" s="275">
        <f>VLOOKUP(C251,FPT!B:EW,52,0)</f>
        <v>0</v>
      </c>
      <c r="EZ251" t="str">
        <f t="shared" si="388"/>
        <v/>
      </c>
      <c r="FA251" s="275">
        <f>VLOOKUP(C251,MOVI!C:DT,53,0)</f>
        <v>0</v>
      </c>
      <c r="FB251" s="275">
        <f>VLOOKUP(C251,FPT!B:EZ,53,0)</f>
        <v>0</v>
      </c>
      <c r="FC251" t="str">
        <f t="shared" si="389"/>
        <v/>
      </c>
      <c r="FD251" s="275">
        <f>VLOOKUP(C251,MOVI!C:DT,54,0)</f>
        <v>0</v>
      </c>
      <c r="FE251" s="275">
        <f>VLOOKUP(C251,FPT!B:FC,54,0)</f>
        <v>0</v>
      </c>
      <c r="FF251" t="str">
        <f t="shared" si="390"/>
        <v/>
      </c>
      <c r="FG251" s="275">
        <f>VLOOKUP(C251,MOVI!C:DT,55,0)</f>
        <v>730000</v>
      </c>
      <c r="FH251" s="275">
        <f>VLOOKUP(C251,FPT!B:FF,55,0)</f>
        <v>730000</v>
      </c>
      <c r="FI251" t="str">
        <f t="shared" si="391"/>
        <v/>
      </c>
      <c r="FJ251" s="275">
        <f>VLOOKUP(C251,MOVI!C:DT,56,0)</f>
        <v>930000</v>
      </c>
      <c r="FK251" s="275">
        <f>VLOOKUP(C251,FPT!B:FI,56,0)</f>
        <v>930000</v>
      </c>
      <c r="FL251" t="str">
        <f t="shared" si="392"/>
        <v/>
      </c>
      <c r="FM251" s="275">
        <f>VLOOKUP(C251,MOVI!C:DT,57,0)</f>
        <v>2146453</v>
      </c>
      <c r="FN251" s="275">
        <f>VLOOKUP(C251,FPT!B:FL,57,0)</f>
        <v>2146453</v>
      </c>
      <c r="FO251" t="str">
        <f t="shared" si="393"/>
        <v/>
      </c>
      <c r="FP251" s="275">
        <f>VLOOKUP(C251,MOVI!C:DT,58,0)</f>
        <v>0</v>
      </c>
      <c r="FQ251" s="275">
        <f>VLOOKUP(C251,FPT!B:FO,58,0)</f>
        <v>0</v>
      </c>
      <c r="FR251" t="str">
        <f t="shared" si="394"/>
        <v/>
      </c>
      <c r="FS251" s="275">
        <f>VLOOKUP(C251,MOVI!C:DT,59,0)</f>
        <v>0</v>
      </c>
      <c r="FT251" s="275">
        <f>VLOOKUP(C251,FPT!B:FR,59,0)</f>
        <v>0</v>
      </c>
      <c r="FU251" t="str">
        <f t="shared" si="395"/>
        <v/>
      </c>
      <c r="FV251" s="275">
        <f>VLOOKUP(C251,MOVI!C:DT,60,0)</f>
        <v>0</v>
      </c>
      <c r="FW251" s="275">
        <f>VLOOKUP(C251,FPT!B:FU,60,0)</f>
        <v>0</v>
      </c>
      <c r="FX251" t="str">
        <f t="shared" si="396"/>
        <v/>
      </c>
      <c r="FY251" s="275">
        <f>VLOOKUP(C251,MOVI!C:DT,61,0)</f>
        <v>0</v>
      </c>
      <c r="FZ251" s="275">
        <f>VLOOKUP(C251,FPT!B:FX,61,0)</f>
        <v>0</v>
      </c>
      <c r="GA251" t="str">
        <f t="shared" si="397"/>
        <v/>
      </c>
      <c r="GB251" s="275">
        <f>VLOOKUP(C251,MOVI!C:DT,62,0)</f>
        <v>50000</v>
      </c>
      <c r="GC251" s="275">
        <f>VLOOKUP(C251,FPT!B:GA,62,0)</f>
        <v>50000</v>
      </c>
      <c r="GD251" t="str">
        <f t="shared" si="398"/>
        <v/>
      </c>
      <c r="GE251" s="275">
        <f>VLOOKUP(C251,MOVI!C:DT,63,0)</f>
        <v>0</v>
      </c>
      <c r="GF251" s="275">
        <f>VLOOKUP(C251,FPT!B:GD,63,0)</f>
        <v>0</v>
      </c>
      <c r="GG251" t="str">
        <f t="shared" si="399"/>
        <v/>
      </c>
      <c r="GH251" s="275">
        <f>VLOOKUP(C251,MOVI!C:DT,64,0)</f>
        <v>0</v>
      </c>
      <c r="GI251" s="275">
        <f>VLOOKUP(C251,FPT!B:GG,64,0)</f>
        <v>0</v>
      </c>
      <c r="GJ251" t="str">
        <f t="shared" si="400"/>
        <v/>
      </c>
      <c r="GK251" s="275">
        <f>VLOOKUP(C251,MOVI!C:DT,65,0)</f>
        <v>0</v>
      </c>
      <c r="GL251" s="275">
        <f>VLOOKUP(C251,FPT!B:GJ,65,0)</f>
        <v>0</v>
      </c>
      <c r="GM251" t="str">
        <f t="shared" si="401"/>
        <v/>
      </c>
      <c r="GN251" s="275">
        <f>VLOOKUP(C251,MOVI!C:DT,66,0)</f>
        <v>0</v>
      </c>
      <c r="GO251" s="275">
        <f>VLOOKUP(C251,FPT!B:GM,66,0)</f>
        <v>0</v>
      </c>
      <c r="GP251" t="str">
        <f t="shared" si="402"/>
        <v/>
      </c>
      <c r="GQ251" s="275">
        <f>VLOOKUP(C251,MOVI!C:DT,67,0)</f>
        <v>0</v>
      </c>
      <c r="GR251" s="275">
        <f>VLOOKUP(C251,FPT!B:GP,67,0)</f>
        <v>0</v>
      </c>
      <c r="GS251" t="str">
        <f t="shared" si="403"/>
        <v/>
      </c>
      <c r="GT251" s="275">
        <f>VLOOKUP(C251,MOVI!C:DT,68,0)</f>
        <v>0</v>
      </c>
      <c r="GU251" s="275">
        <f>VLOOKUP(C251,FPT!B:GS,68,0)</f>
        <v>0</v>
      </c>
      <c r="GV251" t="str">
        <f t="shared" si="404"/>
        <v/>
      </c>
      <c r="GW251" s="275">
        <f>VLOOKUP(C251,MOVI!C:DT,69,0)</f>
        <v>0</v>
      </c>
      <c r="GX251" s="275">
        <f>VLOOKUP(C251,FPT!B:GV,69,0)</f>
        <v>0</v>
      </c>
      <c r="GY251" t="str">
        <f t="shared" si="405"/>
        <v/>
      </c>
      <c r="GZ251" s="275">
        <f>VLOOKUP(C251,MOVI!C:DT,70,0)</f>
        <v>2196453</v>
      </c>
      <c r="HA251" s="275">
        <f>VLOOKUP(C251,FPT!B:GY,70,0)</f>
        <v>2196453</v>
      </c>
      <c r="HB251" t="str">
        <f t="shared" si="406"/>
        <v/>
      </c>
      <c r="HC251" s="275">
        <f>VLOOKUP(C251,MOVI!C:DT,71,0)</f>
        <v>8126453</v>
      </c>
      <c r="HD251" s="275">
        <f>ROUND(VLOOKUP(C251,FPT!B:HB,71,0),0)</f>
        <v>8126453</v>
      </c>
      <c r="HE251" t="str">
        <f t="shared" si="407"/>
        <v/>
      </c>
      <c r="HF251" s="275">
        <f>ROUND(VLOOKUP(C251,MOVI!C:DT,72,0),0)</f>
        <v>0</v>
      </c>
      <c r="HG251" s="275">
        <f>ROUND(VLOOKUP(C251,FPT!B:HE,72,0),0)</f>
        <v>0</v>
      </c>
      <c r="HH251" t="str">
        <f t="shared" si="408"/>
        <v/>
      </c>
      <c r="HI251" s="275">
        <f>VLOOKUP(C251,MOVI!C:DT,73,0)</f>
        <v>200000</v>
      </c>
      <c r="HJ251" s="275">
        <f>VLOOKUP(C251,FPT!B:HH,73,0)</f>
        <v>200000</v>
      </c>
      <c r="HK251" t="str">
        <f t="shared" si="409"/>
        <v/>
      </c>
      <c r="HL251" s="275">
        <f>VLOOKUP(C251,MOVI!C:DT,74,0)</f>
        <v>730000</v>
      </c>
      <c r="HM251" s="275">
        <f>VLOOKUP(C251,FPT!B:HK,74,0)</f>
        <v>730000</v>
      </c>
      <c r="HN251" t="str">
        <f t="shared" si="410"/>
        <v/>
      </c>
      <c r="HO251" s="275">
        <f>VLOOKUP(C251,MOVI!C:DT,75,0)</f>
        <v>11000000</v>
      </c>
      <c r="HP251" s="275">
        <f>VLOOKUP(C251,FPT!B:HN,75,0)</f>
        <v>11000000</v>
      </c>
      <c r="HQ251" t="str">
        <f t="shared" si="411"/>
        <v/>
      </c>
      <c r="HR251" s="275">
        <f>VLOOKUP(C251,MOVI!C:DT,76,0)</f>
        <v>0</v>
      </c>
      <c r="HS251" s="275">
        <f>VLOOKUP(C251,FPT!B:HQ,76,0)</f>
        <v>0</v>
      </c>
      <c r="HT251" t="str">
        <f t="shared" si="412"/>
        <v/>
      </c>
      <c r="HU251" s="275">
        <f>VLOOKUP(C251,MOVI!C:DT,77,0)</f>
        <v>0</v>
      </c>
      <c r="HV251" s="275">
        <f>VLOOKUP(C251,FPT!B:HT,77,0)</f>
        <v>0</v>
      </c>
      <c r="HW251" t="str">
        <f t="shared" si="413"/>
        <v/>
      </c>
      <c r="HX251" s="274">
        <f>VLOOKUP(C251,MOVI!C:CB,78,0)</f>
        <v>400000</v>
      </c>
      <c r="HY251" s="261">
        <f>VLOOKUP(C251,FPT!$B:$CA,78,0)</f>
        <v>400000</v>
      </c>
      <c r="HZ251" t="str">
        <f t="shared" si="414"/>
        <v/>
      </c>
      <c r="IA251" s="275">
        <f>VLOOKUP(C251,MOVI!C:CD,79,0)</f>
        <v>50000</v>
      </c>
      <c r="IB251" s="275">
        <f>VLOOKUP(C251,FPT!B:HZ,79,0)</f>
        <v>50000</v>
      </c>
      <c r="IC251" t="str">
        <f t="shared" si="415"/>
        <v/>
      </c>
      <c r="ID251" s="275">
        <f>VLOOKUP(C251,MOVI!C:CD,80,0)</f>
        <v>75000</v>
      </c>
      <c r="IE251" s="275">
        <f>VLOOKUP(C251,FPT!B:IC,80,0)</f>
        <v>75000</v>
      </c>
      <c r="IF251" t="str">
        <f t="shared" si="416"/>
        <v/>
      </c>
      <c r="IG251" s="275">
        <f>VLOOKUP(C251,MOVI!C:DT,81,0)</f>
        <v>0</v>
      </c>
      <c r="IH251" s="275">
        <f>VLOOKUP(C251,FPT!B:IF,81,0)</f>
        <v>0</v>
      </c>
      <c r="II251" t="str">
        <f t="shared" si="417"/>
        <v/>
      </c>
      <c r="IJ251" s="275">
        <f>VLOOKUP(C251,MOVI!C:DT,82,0)</f>
        <v>525000</v>
      </c>
      <c r="IK251" s="275">
        <f>VLOOKUP(C251,FPT!B:II,82,0)</f>
        <v>525000</v>
      </c>
      <c r="IL251" t="str">
        <f t="shared" si="418"/>
        <v/>
      </c>
      <c r="IM251" s="275">
        <f>ROUND(VLOOKUP(C251,MOVI!C:DT,83,0),0)</f>
        <v>12455000</v>
      </c>
      <c r="IN251" s="275">
        <f>ROUND(VLOOKUP(C251,FPT!B:IL,83,0),0)</f>
        <v>12455000</v>
      </c>
      <c r="IO251" t="str">
        <f t="shared" si="419"/>
        <v/>
      </c>
      <c r="IP251" s="275">
        <f>VLOOKUP(C251,MOVI!C:DT,84,0)</f>
        <v>0</v>
      </c>
      <c r="IQ251" s="275">
        <f>VLOOKUP(C251,FPT!B:IO,84,0)</f>
        <v>0</v>
      </c>
      <c r="IR251" t="str">
        <f t="shared" si="420"/>
        <v/>
      </c>
      <c r="IS251" s="275">
        <f>ROUND(VLOOKUP(C251,MOVI!C:DT,85,0),0)</f>
        <v>0</v>
      </c>
      <c r="IT251" s="275">
        <f>ROUND(VLOOKUP(C251,FPT!B:IR,85,0),0)</f>
        <v>0</v>
      </c>
      <c r="IU251" t="str">
        <f t="shared" si="421"/>
        <v/>
      </c>
      <c r="IV251" s="275">
        <f>VLOOKUP(C251,MOVI!C:DT,86,0)</f>
        <v>0</v>
      </c>
      <c r="IW251" s="275">
        <f>VLOOKUP(C251,FPT!B:IU,86,0)</f>
        <v>0</v>
      </c>
      <c r="IX251" t="str">
        <f t="shared" si="422"/>
        <v/>
      </c>
      <c r="IY251" s="275">
        <f>ROUND(VLOOKUP(C251,MOVI!C:DT,87,0),0)</f>
        <v>0</v>
      </c>
      <c r="IZ251" s="275">
        <f>ROUND(VLOOKUP(C251,FPT!B:IX,87,0),0)</f>
        <v>0</v>
      </c>
      <c r="JA251" t="str">
        <f t="shared" si="423"/>
        <v/>
      </c>
      <c r="JB251" s="275">
        <f>VLOOKUP(C251,MOVI!C:DT,88,0)</f>
        <v>0</v>
      </c>
      <c r="JC251" s="275">
        <f>VLOOKUP(C251,FPT!B:JA,88,0)</f>
        <v>0</v>
      </c>
      <c r="JD251" t="str">
        <f t="shared" si="424"/>
        <v/>
      </c>
      <c r="JE251" s="275">
        <f>VLOOKUP(C251,MOVI!C:DT,89,0)</f>
        <v>50000</v>
      </c>
      <c r="JF251" s="275">
        <f>VLOOKUP(C251,FPT!B:JD,89,0)</f>
        <v>50000</v>
      </c>
      <c r="JG251" t="str">
        <f t="shared" si="425"/>
        <v/>
      </c>
      <c r="JH251" s="275">
        <f>VLOOKUP(C251,MOVI!C:DT,90,0)</f>
        <v>0</v>
      </c>
      <c r="JI251" s="275">
        <f>VLOOKUP(C251,FPT!B:JG,90,0)</f>
        <v>0</v>
      </c>
      <c r="JJ251" t="str">
        <f t="shared" si="426"/>
        <v/>
      </c>
      <c r="JK251" s="275">
        <f>VLOOKUP(C251,MOVI!C:DT,91,0)</f>
        <v>0</v>
      </c>
      <c r="JL251" s="275">
        <f>VLOOKUP(C251,FPT!B:JJ,91,0)</f>
        <v>0</v>
      </c>
      <c r="JM251" t="str">
        <f t="shared" si="427"/>
        <v/>
      </c>
      <c r="JN251" s="275">
        <f>VLOOKUP(C251,MOVI!C:DT,92,0)</f>
        <v>0</v>
      </c>
      <c r="JO251" s="275">
        <f>VLOOKUP(C251,FPT!B:JM,92,0)</f>
        <v>0</v>
      </c>
      <c r="JP251" t="str">
        <f t="shared" si="428"/>
        <v/>
      </c>
      <c r="JQ251" s="275">
        <f>VLOOKUP(C251,MOVI!C:DT,93,0)</f>
        <v>0</v>
      </c>
      <c r="JR251" s="275">
        <f>VLOOKUP(C251,FPT!B:JP,93,0)</f>
        <v>0</v>
      </c>
      <c r="JS251" t="str">
        <f t="shared" si="429"/>
        <v/>
      </c>
      <c r="JT251" s="275">
        <f>VLOOKUP(C251,MOVI!C:DT,94,0)</f>
        <v>50000</v>
      </c>
      <c r="JU251" s="275">
        <f>VLOOKUP(C251,FPT!B:JS,94,0)</f>
        <v>50000</v>
      </c>
      <c r="JV251" t="str">
        <f t="shared" si="430"/>
        <v/>
      </c>
      <c r="JW251" s="275">
        <f>VLOOKUP(C251,MOVI!C:DT,95,0)</f>
        <v>7551453</v>
      </c>
      <c r="JX251" s="275">
        <f>VLOOKUP(C251,FPT!B:JV,95,0)</f>
        <v>7551453</v>
      </c>
      <c r="JY251" t="str">
        <f t="shared" si="431"/>
        <v/>
      </c>
      <c r="JZ251" s="275">
        <f>VLOOKUP(C251,MOVI!C:DT,96,0)</f>
        <v>0</v>
      </c>
      <c r="KA251" s="275">
        <f>VLOOKUP(C251,FPT!B:JY,96,0)</f>
        <v>0</v>
      </c>
      <c r="KB251" t="str">
        <f t="shared" si="432"/>
        <v/>
      </c>
      <c r="KC251" s="275">
        <f>VLOOKUP(C251,MOVI!C:DT,97,0)</f>
        <v>7551453</v>
      </c>
      <c r="KD251" s="275">
        <f>VLOOKUP(C251,FPT!B:KB,97,0)</f>
        <v>7551453</v>
      </c>
      <c r="KE251" t="str">
        <f t="shared" si="433"/>
        <v/>
      </c>
      <c r="KF251" s="275">
        <f>VLOOKUP(C251,MOVI!C:DT,98,0)</f>
        <v>850000.00000000012</v>
      </c>
      <c r="KG251" s="275">
        <f>VLOOKUP(C251,FPT!B:KE,98,0)</f>
        <v>850000</v>
      </c>
      <c r="KH251" t="str">
        <f t="shared" si="434"/>
        <v/>
      </c>
      <c r="KI251" s="275">
        <f>VLOOKUP(C251,MOVI!C:DT,99,0)</f>
        <v>0</v>
      </c>
      <c r="KJ251" s="275">
        <f>VLOOKUP(C251,FPT!B:KH,99,0)</f>
        <v>0</v>
      </c>
      <c r="KK251" t="str">
        <f t="shared" si="435"/>
        <v/>
      </c>
      <c r="KL251" s="275">
        <f>VLOOKUP(C251,MOVI!C:DT,100,0)</f>
        <v>150000</v>
      </c>
      <c r="KM251" s="275">
        <f>VLOOKUP(C251,FPT!B:KK,100,0)</f>
        <v>150000</v>
      </c>
      <c r="KN251" t="str">
        <f t="shared" si="436"/>
        <v/>
      </c>
      <c r="KO251" s="275">
        <f>VLOOKUP(C251,MOVI!C:DT,101,0)</f>
        <v>0</v>
      </c>
      <c r="KP251" s="275">
        <f>VLOOKUP(C251,FPT!B:KN,101,0)</f>
        <v>0</v>
      </c>
      <c r="KQ251" t="str">
        <f t="shared" si="437"/>
        <v/>
      </c>
      <c r="KR251" s="275">
        <f>VLOOKUP(C251,MOVI!C:DT,102,0)</f>
        <v>0</v>
      </c>
      <c r="KS251" s="275">
        <f>VLOOKUP(C251,FPT!B:KQ,102,0)</f>
        <v>0</v>
      </c>
      <c r="KT251" t="str">
        <f t="shared" si="438"/>
        <v/>
      </c>
      <c r="KU251" s="275">
        <f>VLOOKUP(C251,MOVI!C:DT,103,0)</f>
        <v>1000000.0000000001</v>
      </c>
      <c r="KV251" s="275">
        <f>VLOOKUP(C251,FPT!B:KT,103,0)</f>
        <v>1000000</v>
      </c>
      <c r="KW251" t="str">
        <f t="shared" si="439"/>
        <v/>
      </c>
      <c r="KX251" s="275">
        <f>VLOOKUP(C251,MOVI!C:DT,104,0)</f>
        <v>1525000</v>
      </c>
      <c r="KY251" s="275">
        <f>VLOOKUP(C251,FPT!B:KW,104,0)</f>
        <v>1525000</v>
      </c>
      <c r="KZ251" t="str">
        <f t="shared" si="440"/>
        <v/>
      </c>
      <c r="LA251" s="275">
        <f>VLOOKUP(C251,MOVI!C:DT,105,0)</f>
        <v>100000</v>
      </c>
      <c r="LB251" s="275">
        <f>VLOOKUP(C251,FPT!B:KZ,105,0)</f>
        <v>100000</v>
      </c>
      <c r="LC251" t="str">
        <f t="shared" si="441"/>
        <v/>
      </c>
      <c r="LD251" s="275">
        <f>VLOOKUP(C251,MOVI!C:DT,106,0)</f>
        <v>9226453</v>
      </c>
      <c r="LE251" s="275">
        <f>VLOOKUP(C251,FPT!B:LC,106,0)</f>
        <v>9226453</v>
      </c>
      <c r="LF251" t="str">
        <f t="shared" si="442"/>
        <v/>
      </c>
      <c r="LG251" s="273">
        <f>VLOOKUP(C251,MOVI!C:DT,107,0)</f>
        <v>0</v>
      </c>
      <c r="LH251" s="273">
        <f>VLOOKUP(C251,FPT!B:LF,107,0)</f>
        <v>0</v>
      </c>
      <c r="LI251" t="str">
        <f t="shared" si="443"/>
        <v/>
      </c>
      <c r="LJ251" t="str">
        <f>VLOOKUP(C251,MOVI!C:DV,108,0)</f>
        <v>MoviSouthSales</v>
      </c>
      <c r="LK251" s="252" t="str">
        <f>VLOOKUP(C251,FPT!B:LI,108,0)</f>
        <v>MoviSouthSales</v>
      </c>
      <c r="LL251" t="str">
        <f t="shared" si="444"/>
        <v/>
      </c>
      <c r="LM251" s="275">
        <f>ROUND(VLOOKUP(C251,MOVI!C:DV,109,0),0)</f>
        <v>416667</v>
      </c>
      <c r="LN251" s="275">
        <f>ROUND(VLOOKUP(C251,FPT!B:LL,109,0),0)</f>
        <v>416667</v>
      </c>
      <c r="LO251" t="str">
        <f t="shared" si="445"/>
        <v/>
      </c>
      <c r="LP251" t="str">
        <f>VLOOKUP(C251,MOVI!C:DV,110,0)</f>
        <v>MKD</v>
      </c>
      <c r="LQ251" s="247" t="str">
        <f>VLOOKUP(C251,FPT!B:LO,110,0)</f>
        <v>MKD</v>
      </c>
      <c r="LR251" t="str">
        <f t="shared" si="446"/>
        <v/>
      </c>
      <c r="LS251">
        <f>MOVI!DI246</f>
        <v>22</v>
      </c>
      <c r="LV251">
        <f>MOVI!DJ246</f>
        <v>0</v>
      </c>
      <c r="LW251">
        <f>MOVI!DK246</f>
        <v>0</v>
      </c>
      <c r="LX251" t="str">
        <f>MOVI!DL246</f>
        <v>x</v>
      </c>
      <c r="LY251">
        <f>MOVI!DM246</f>
        <v>0</v>
      </c>
      <c r="LZ251">
        <f>MOVI!DN246</f>
        <v>50000</v>
      </c>
      <c r="MA251">
        <f>MOVI!DO246</f>
        <v>0</v>
      </c>
      <c r="MB251" t="str">
        <f>MOVI!DP246</f>
        <v>MKD</v>
      </c>
      <c r="MC251">
        <f>MOVI!DQ246</f>
        <v>0</v>
      </c>
      <c r="MD251">
        <f>MOVI!DR246</f>
        <v>0</v>
      </c>
      <c r="ME251" t="str">
        <f>VLOOKUP(C251,MOVI!C:DV,121,0)</f>
        <v>Group 1</v>
      </c>
      <c r="MF251" s="252" t="str">
        <f>VLOOKUP(C251,FPT!B:MD,111,0)</f>
        <v>Group 1</v>
      </c>
      <c r="MG251" t="str">
        <f t="shared" si="450"/>
        <v/>
      </c>
      <c r="MH251" t="str">
        <f>VLOOKUP(C251,MOVI!C:DT,122,0)</f>
        <v>MoviSouthGroup 1</v>
      </c>
      <c r="MI251" s="252" t="str">
        <f>VLOOKUP(C251,FPT!B:DS,112,0)</f>
        <v>MoviSouthGroup 1</v>
      </c>
      <c r="MJ251" t="str">
        <f t="shared" si="447"/>
        <v/>
      </c>
    </row>
    <row r="252" spans="1:348" x14ac:dyDescent="0.25">
      <c r="A252">
        <v>244</v>
      </c>
      <c r="B252" s="48" t="s">
        <v>561</v>
      </c>
      <c r="C252" s="271" t="s">
        <v>1182</v>
      </c>
      <c r="D252" t="str">
        <f>VLOOKUP(C252,MOVI!C:D,2,0)</f>
        <v>Nguyễn Thị Ngọc Trâm</v>
      </c>
      <c r="E252" t="str">
        <f>VLOOKUP(C252,FPT!B:C,2,0)</f>
        <v>Nguyễn Thị Ngọc Trâm</v>
      </c>
      <c r="F252" t="str">
        <f t="shared" si="340"/>
        <v/>
      </c>
      <c r="G252" t="str">
        <f>VLOOKUP(C252,MOVI!C:E,3,0)</f>
        <v>Sales</v>
      </c>
      <c r="H252" t="str">
        <f>VLOOKUP(C252,FPT!B:F,3,0)</f>
        <v>Sales</v>
      </c>
      <c r="I252" t="str">
        <f t="shared" si="341"/>
        <v/>
      </c>
      <c r="J252" t="str">
        <f>VLOOKUP(C252,MOVI!C:H,4,0)</f>
        <v>Field Sales</v>
      </c>
      <c r="K252" t="str">
        <f>VLOOKUP(C252,FPT!B:I,4,0)</f>
        <v>Field Sales</v>
      </c>
      <c r="L252" t="str">
        <f t="shared" si="342"/>
        <v/>
      </c>
      <c r="M252" t="str">
        <f>VLOOKUP(C252,MOVI!C:DT,5,0)</f>
        <v>Associate</v>
      </c>
      <c r="N252" t="str">
        <f>VLOOKUP(C252,FPT!B:L,5,0)</f>
        <v>Associate</v>
      </c>
      <c r="O252" t="str">
        <f t="shared" si="343"/>
        <v/>
      </c>
      <c r="P252" t="str">
        <f>VLOOKUP(C252,MOVI!C:DT,6,0)</f>
        <v>Field Sales</v>
      </c>
      <c r="Q252" t="str">
        <f>VLOOKUP(C252,FPT!B:O,6,0)</f>
        <v>Field sales</v>
      </c>
      <c r="R252" t="str">
        <f t="shared" si="344"/>
        <v/>
      </c>
      <c r="S252" t="str">
        <f>VLOOKUP(C252,MOVI!C:DT,7,0)</f>
        <v>South</v>
      </c>
      <c r="T252" t="str">
        <f>VLOOKUP(C252,FPT!B:R,7,0)</f>
        <v>South</v>
      </c>
      <c r="U252" t="str">
        <f t="shared" si="345"/>
        <v/>
      </c>
      <c r="V252" t="str">
        <f>VLOOKUP(C252,MOVI!C:DT,8,0)</f>
        <v>Movi</v>
      </c>
      <c r="W252" t="str">
        <f>VLOOKUP(C252,FPT!B:U,8,0)</f>
        <v>Movi</v>
      </c>
      <c r="X252" t="str">
        <f t="shared" si="346"/>
        <v/>
      </c>
      <c r="Y252" t="str">
        <f>VLOOKUP(C252,MOVI!C:DT,9,0)</f>
        <v>Full-time</v>
      </c>
      <c r="Z252" t="str">
        <f>VLOOKUP(C252,FPT!B:X,9,0)</f>
        <v>Full-time</v>
      </c>
      <c r="AA252" t="str">
        <f t="shared" si="347"/>
        <v/>
      </c>
      <c r="AB252" t="str">
        <f>VLOOKUP(C252,MOVI!C:DT,10,0)</f>
        <v>Permanent</v>
      </c>
      <c r="AC252" t="str">
        <f>VLOOKUP(C252,FPT!B:AA,10,0)</f>
        <v>Permanent</v>
      </c>
      <c r="AD252" t="str">
        <f t="shared" si="348"/>
        <v/>
      </c>
      <c r="AE252" s="247">
        <f>VLOOKUP(C252,MOVI!C:DT,11,0)</f>
        <v>42443</v>
      </c>
      <c r="AF252" s="247">
        <f>VLOOKUP(C252,FPT!B:AD,11,0)</f>
        <v>42443</v>
      </c>
      <c r="AG252" t="str">
        <f t="shared" si="349"/>
        <v/>
      </c>
      <c r="AH252" s="260" t="str">
        <f>VLOOKUP(C252,MOVI!C:DT,12,0)</f>
        <v/>
      </c>
      <c r="AI252" s="260"/>
      <c r="AJ252" t="str">
        <f t="shared" si="449"/>
        <v/>
      </c>
      <c r="AK252">
        <f>VLOOKUP(C252,MOVI!C:DT,13,0)</f>
        <v>0</v>
      </c>
      <c r="AL252" s="247">
        <f>VLOOKUP(C252,FPT!B:AJ,13,0)</f>
        <v>0</v>
      </c>
      <c r="AM252" t="str">
        <f t="shared" si="448"/>
        <v/>
      </c>
      <c r="AN252" s="247">
        <f>VLOOKUP(C252,MOVI!C:DT,14,0)</f>
        <v>0</v>
      </c>
      <c r="AO252" s="247">
        <f>VLOOKUP(C252,FPT!B:AM,14,0)</f>
        <v>0</v>
      </c>
      <c r="AP252" t="str">
        <f t="shared" si="350"/>
        <v/>
      </c>
      <c r="AQ252" t="str">
        <f>VLOOKUP(C252,MOVI!C:DT,15,0)</f>
        <v>LC</v>
      </c>
      <c r="AR252" s="247" t="str">
        <f>VLOOKUP(C252,FPT!B:AP,15,0)</f>
        <v>LC</v>
      </c>
      <c r="AS252" t="str">
        <f t="shared" si="351"/>
        <v/>
      </c>
      <c r="AT252" s="282" t="str">
        <f>VLOOKUP(C252,MOVI!C:DT,16,0)</f>
        <v>LTTP</v>
      </c>
      <c r="AU252" s="247" t="str">
        <f>VLOOKUP(C252,FPT!B:AS,16,0)</f>
        <v>LTTP</v>
      </c>
      <c r="AV252" t="str">
        <f t="shared" si="352"/>
        <v/>
      </c>
      <c r="AW252" t="str">
        <f>VLOOKUP(C252,MOVI!C:DT,17,0)</f>
        <v>L</v>
      </c>
      <c r="AX252" s="247" t="str">
        <f>VLOOKUP(C252,FPT!B:AV,17,0)</f>
        <v>L</v>
      </c>
      <c r="AY252" t="str">
        <f t="shared" si="353"/>
        <v/>
      </c>
      <c r="AZ252">
        <f>VLOOKUP(C252,MOVI!C:DT,18,0)</f>
        <v>0</v>
      </c>
      <c r="BA252" s="247">
        <f>VLOOKUP(C252,FPT!B:AY,18,0)</f>
        <v>0</v>
      </c>
      <c r="BB252" t="str">
        <f t="shared" si="354"/>
        <v/>
      </c>
      <c r="BC252" s="275">
        <f>VLOOKUP(C252,MOVI!C:DT,19,0)</f>
        <v>5000000</v>
      </c>
      <c r="BD252" s="275">
        <f>VLOOKUP(C252,FPT!B:BB,19,0)</f>
        <v>5000000</v>
      </c>
      <c r="BE252" t="str">
        <f t="shared" si="355"/>
        <v/>
      </c>
      <c r="BF252">
        <f>VLOOKUP(C252,MOVI!C:DT,20,0)</f>
        <v>0</v>
      </c>
      <c r="BG252" s="252">
        <f>VLOOKUP(C252,FPT!B:BE,20,0)</f>
        <v>0</v>
      </c>
      <c r="BH252" t="str">
        <f t="shared" si="356"/>
        <v/>
      </c>
      <c r="BI252" s="275">
        <f>VLOOKUP(C252,MOVI!C:DT,21,0)</f>
        <v>5000000</v>
      </c>
      <c r="BJ252" s="275">
        <f>VLOOKUP(C252,FPT!B:BH,21,0)</f>
        <v>5000000</v>
      </c>
      <c r="BK252" t="str">
        <f t="shared" si="357"/>
        <v/>
      </c>
      <c r="BL252" s="275">
        <f>VLOOKUP(C252,MOVI!C:DT,22,0)</f>
        <v>0</v>
      </c>
      <c r="BM252" s="275">
        <f>VLOOKUP(C252,FPT!B:BK,22,0)</f>
        <v>0</v>
      </c>
      <c r="BN252" t="str">
        <f t="shared" si="358"/>
        <v/>
      </c>
      <c r="BO252" s="275">
        <f>VLOOKUP(C252,MOVI!C:DT,23,0)</f>
        <v>0</v>
      </c>
      <c r="BP252" s="275">
        <f>VLOOKUP(C252,FPT!B:BN,23,0)</f>
        <v>0</v>
      </c>
      <c r="BQ252" t="str">
        <f t="shared" si="359"/>
        <v/>
      </c>
      <c r="BR252" s="275">
        <f>VLOOKUP(C252,MOVI!C:DT,24,0)</f>
        <v>0</v>
      </c>
      <c r="BS252" s="275">
        <f>VLOOKUP(C252,FPT!B:BQ,24,0)</f>
        <v>0</v>
      </c>
      <c r="BT252" t="str">
        <f t="shared" si="360"/>
        <v/>
      </c>
      <c r="BU252" s="275">
        <f>VLOOKUP(C252,MOVI!C:DT,25,0)</f>
        <v>200000</v>
      </c>
      <c r="BV252" s="275">
        <f>VLOOKUP(C252,FPT!B:BT,25,0)</f>
        <v>200000</v>
      </c>
      <c r="BW252" t="str">
        <f t="shared" si="361"/>
        <v/>
      </c>
      <c r="BX252" s="275">
        <f>VLOOKUP(C252,MOVI!C:DT,26,0)</f>
        <v>0</v>
      </c>
      <c r="BY252" s="275">
        <f>VLOOKUP(C252,FPT!B:BW,26,0)</f>
        <v>0</v>
      </c>
      <c r="BZ252" t="str">
        <f t="shared" si="362"/>
        <v/>
      </c>
      <c r="CA252" s="275">
        <f>VLOOKUP(C252,MOVI!C:DT,27,0)</f>
        <v>730000</v>
      </c>
      <c r="CB252" s="275">
        <f>VLOOKUP(C252,FPT!B:BZ,27,0)</f>
        <v>730000</v>
      </c>
      <c r="CC252" t="str">
        <f t="shared" si="363"/>
        <v/>
      </c>
      <c r="CD252" s="275">
        <f>VLOOKUP(C252,MOVI!C:DT,28,0)</f>
        <v>930000</v>
      </c>
      <c r="CE252" s="275">
        <f>VLOOKUP(C252,FPT!B:CC,28,0)</f>
        <v>930000</v>
      </c>
      <c r="CF252" t="str">
        <f t="shared" si="364"/>
        <v/>
      </c>
      <c r="CG252" t="str">
        <f>VLOOKUP(C252,MOVI!C:DT,29,0)</f>
        <v>CN</v>
      </c>
      <c r="CH252" s="252" t="str">
        <f>VLOOKUP(C252,FPT!B:CF,29,0)</f>
        <v>CN</v>
      </c>
      <c r="CI252" t="str">
        <f t="shared" si="365"/>
        <v/>
      </c>
      <c r="CJ252">
        <f>VLOOKUP(C252,MOVI!C:DT,30,0)</f>
        <v>26</v>
      </c>
      <c r="CK252" s="252">
        <f>VLOOKUP(C252,FPT!B:CI,30,0)</f>
        <v>26</v>
      </c>
      <c r="CL252" t="str">
        <f t="shared" si="366"/>
        <v/>
      </c>
      <c r="CM252">
        <f>VLOOKUP(C252,MOVI!C:DT,31,0)</f>
        <v>26</v>
      </c>
      <c r="CN252" s="252">
        <f>VLOOKUP(C252,FPT!B:CL,31,0)</f>
        <v>26</v>
      </c>
      <c r="CO252" t="str">
        <f t="shared" si="367"/>
        <v/>
      </c>
      <c r="CP252" s="275">
        <f>VLOOKUP(C252,MOVI!C:DT,32,0)</f>
        <v>0</v>
      </c>
      <c r="CQ252" s="275">
        <f>VLOOKUP(C252,FPT!B:CO,32,0)</f>
        <v>0</v>
      </c>
      <c r="CR252" t="str">
        <f t="shared" si="368"/>
        <v/>
      </c>
      <c r="CS252" s="275">
        <f>VLOOKUP(C252,MOVI!C:DT,33,0)</f>
        <v>0</v>
      </c>
      <c r="CT252" s="275">
        <f>VLOOKUP(C252,FPT!B:CR,33,0)</f>
        <v>0</v>
      </c>
      <c r="CU252" t="str">
        <f t="shared" si="369"/>
        <v/>
      </c>
      <c r="CV252" s="275">
        <f>VLOOKUP(C252,MOVI!C:DT,34,0)</f>
        <v>0</v>
      </c>
      <c r="CW252" s="275">
        <f>VLOOKUP(C252,FPT!B:CU,34,0)</f>
        <v>0</v>
      </c>
      <c r="CX252" t="str">
        <f t="shared" si="370"/>
        <v/>
      </c>
      <c r="CY252" s="275">
        <f>VLOOKUP(C252,MOVI!C:DT,35,0)</f>
        <v>26</v>
      </c>
      <c r="CZ252" s="275">
        <f>VLOOKUP(C252,FPT!B:CX,35,0)</f>
        <v>26</v>
      </c>
      <c r="DA252" t="str">
        <f t="shared" si="371"/>
        <v/>
      </c>
      <c r="DB252" s="275">
        <f>VLOOKUP(C252,MOVI!C:DT,36,0)</f>
        <v>0</v>
      </c>
      <c r="DC252" s="275">
        <f>VLOOKUP(C252,FPT!B:DA,36,0)</f>
        <v>0</v>
      </c>
      <c r="DD252" t="str">
        <f t="shared" si="372"/>
        <v/>
      </c>
      <c r="DE252" s="275">
        <f>VLOOKUP(C252,MOVI!C:DT,37,0)</f>
        <v>0</v>
      </c>
      <c r="DF252" s="275">
        <f>VLOOKUP(C252,FPT!B:DD,37,0)</f>
        <v>0</v>
      </c>
      <c r="DG252" t="str">
        <f t="shared" si="373"/>
        <v/>
      </c>
      <c r="DH252" s="275">
        <f>VLOOKUP(C252,MOVI!C:DT,38,0)</f>
        <v>0</v>
      </c>
      <c r="DI252" s="275">
        <f>VLOOKUP(C252,FPT!B:DG,38,0)</f>
        <v>0</v>
      </c>
      <c r="DJ252" t="str">
        <f t="shared" si="374"/>
        <v/>
      </c>
      <c r="DK252" s="275">
        <f>VLOOKUP(C252,MOVI!C:DT,39,0)</f>
        <v>0</v>
      </c>
      <c r="DL252" s="275">
        <f>VLOOKUP(C252,FPT!B:DJ,39,0)</f>
        <v>0</v>
      </c>
      <c r="DM252" t="str">
        <f t="shared" si="375"/>
        <v/>
      </c>
      <c r="DN252" s="275">
        <f>VLOOKUP(C252,MOVI!C:DT,40,0)</f>
        <v>0</v>
      </c>
      <c r="DO252" s="275">
        <f>VLOOKUP(C252,FPT!B:DM,40,0)</f>
        <v>0</v>
      </c>
      <c r="DP252" t="str">
        <f t="shared" si="376"/>
        <v/>
      </c>
      <c r="DQ252" s="275">
        <f>VLOOKUP(C252,MOVI!C:DT,41,0)</f>
        <v>0</v>
      </c>
      <c r="DR252" s="275">
        <f>VLOOKUP(C252,FPT!B:DP,41,0)</f>
        <v>0</v>
      </c>
      <c r="DS252" t="str">
        <f t="shared" si="377"/>
        <v/>
      </c>
      <c r="DT252" s="275">
        <f>VLOOKUP(C252,MOVI!C:DT,42,0)</f>
        <v>5000000</v>
      </c>
      <c r="DU252" s="275">
        <f>ROUND(VLOOKUP(C252,FPT!B:DS,42,0),0)</f>
        <v>5000000</v>
      </c>
      <c r="DV252" t="str">
        <f t="shared" si="378"/>
        <v/>
      </c>
      <c r="DW252" s="275">
        <f>VLOOKUP(C252,MOVI!C:DT,43,0)</f>
        <v>0</v>
      </c>
      <c r="DX252" s="275">
        <f>VLOOKUP(C252,FPT!B:DV,43,0)</f>
        <v>0</v>
      </c>
      <c r="DY252" t="str">
        <f t="shared" si="379"/>
        <v/>
      </c>
      <c r="DZ252" s="275">
        <f>VLOOKUP(C252,MOVI!C:DT,44,0)</f>
        <v>0</v>
      </c>
      <c r="EA252" s="275">
        <f>VLOOKUP(C252,FPT!B:DY,44,0)</f>
        <v>0</v>
      </c>
      <c r="EB252" t="str">
        <f t="shared" si="380"/>
        <v/>
      </c>
      <c r="EC252" s="275">
        <f>VLOOKUP(C252,MOVI!C:DT,45,0)</f>
        <v>5000000</v>
      </c>
      <c r="ED252" s="275">
        <f>ROUND(VLOOKUP(C252,FPT!B:EB,45,0),0)</f>
        <v>5000000</v>
      </c>
      <c r="EE252" t="str">
        <f t="shared" si="381"/>
        <v/>
      </c>
      <c r="EF252" s="275">
        <f>VLOOKUP(C252,MOVI!C:DT,46,0)</f>
        <v>0</v>
      </c>
      <c r="EG252" s="275">
        <f>VLOOKUP(C252,FPT!B:EE,46,0)</f>
        <v>0</v>
      </c>
      <c r="EH252" t="str">
        <f t="shared" si="382"/>
        <v/>
      </c>
      <c r="EI252" s="275">
        <f>VLOOKUP(C252,MOVI!C:DT,47,0)</f>
        <v>0</v>
      </c>
      <c r="EJ252" s="275">
        <f>VLOOKUP(C252,FPT!B:EH,47,0)</f>
        <v>0</v>
      </c>
      <c r="EK252" t="str">
        <f t="shared" si="383"/>
        <v/>
      </c>
      <c r="EL252" s="275">
        <f>VLOOKUP(C252,MOVI!C:DT,48,0)</f>
        <v>0</v>
      </c>
      <c r="EM252" s="275">
        <f>VLOOKUP(C252,FPT!B:EK,48,0)</f>
        <v>0</v>
      </c>
      <c r="EN252" t="str">
        <f t="shared" si="384"/>
        <v/>
      </c>
      <c r="EO252" s="275">
        <f>VLOOKUP(C252,MOVI!C:DT,49,0)</f>
        <v>200000</v>
      </c>
      <c r="EP252" s="275">
        <f>VLOOKUP(C252,FPT!B:EN,49,0)</f>
        <v>200000</v>
      </c>
      <c r="EQ252" t="str">
        <f t="shared" si="385"/>
        <v/>
      </c>
      <c r="ER252" s="275">
        <f>VLOOKUP(C252,MOVI!C:DT,50,0)</f>
        <v>0</v>
      </c>
      <c r="ES252" s="275">
        <f>VLOOKUP(C252,FPT!B:EQ,50,0)</f>
        <v>0</v>
      </c>
      <c r="ET252" t="str">
        <f t="shared" si="386"/>
        <v/>
      </c>
      <c r="EU252" s="275">
        <f>VLOOKUP(C252,MOVI!C:DT,51,0)</f>
        <v>0</v>
      </c>
      <c r="EV252" s="275">
        <f>VLOOKUP(C252,FPT!B:ET,51,0)</f>
        <v>0</v>
      </c>
      <c r="EW252" t="str">
        <f t="shared" si="387"/>
        <v/>
      </c>
      <c r="EX252" s="275">
        <f>VLOOKUP(C252,MOVI!C:DT,52,0)</f>
        <v>0</v>
      </c>
      <c r="EY252" s="275">
        <f>VLOOKUP(C252,FPT!B:EW,52,0)</f>
        <v>0</v>
      </c>
      <c r="EZ252" t="str">
        <f t="shared" si="388"/>
        <v/>
      </c>
      <c r="FA252" s="275">
        <f>VLOOKUP(C252,MOVI!C:DT,53,0)</f>
        <v>0</v>
      </c>
      <c r="FB252" s="275">
        <f>VLOOKUP(C252,FPT!B:EZ,53,0)</f>
        <v>0</v>
      </c>
      <c r="FC252" t="str">
        <f t="shared" si="389"/>
        <v/>
      </c>
      <c r="FD252" s="275">
        <f>VLOOKUP(C252,MOVI!C:DT,54,0)</f>
        <v>0</v>
      </c>
      <c r="FE252" s="275">
        <f>VLOOKUP(C252,FPT!B:FC,54,0)</f>
        <v>0</v>
      </c>
      <c r="FF252" t="str">
        <f t="shared" si="390"/>
        <v/>
      </c>
      <c r="FG252" s="275">
        <f>VLOOKUP(C252,MOVI!C:DT,55,0)</f>
        <v>730000</v>
      </c>
      <c r="FH252" s="275">
        <f>VLOOKUP(C252,FPT!B:FF,55,0)</f>
        <v>730000</v>
      </c>
      <c r="FI252" t="str">
        <f t="shared" si="391"/>
        <v/>
      </c>
      <c r="FJ252" s="275">
        <f>VLOOKUP(C252,MOVI!C:DT,56,0)</f>
        <v>930000</v>
      </c>
      <c r="FK252" s="275">
        <f>VLOOKUP(C252,FPT!B:FI,56,0)</f>
        <v>930000</v>
      </c>
      <c r="FL252" t="str">
        <f t="shared" si="392"/>
        <v/>
      </c>
      <c r="FM252" s="275">
        <f>VLOOKUP(C252,MOVI!C:DT,57,0)</f>
        <v>3272647</v>
      </c>
      <c r="FN252" s="275">
        <f>VLOOKUP(C252,FPT!B:FL,57,0)</f>
        <v>3272647</v>
      </c>
      <c r="FO252" t="str">
        <f t="shared" si="393"/>
        <v/>
      </c>
      <c r="FP252" s="275">
        <f>VLOOKUP(C252,MOVI!C:DT,58,0)</f>
        <v>0</v>
      </c>
      <c r="FQ252" s="275">
        <f>VLOOKUP(C252,FPT!B:FO,58,0)</f>
        <v>0</v>
      </c>
      <c r="FR252" t="str">
        <f t="shared" si="394"/>
        <v/>
      </c>
      <c r="FS252" s="275">
        <f>VLOOKUP(C252,MOVI!C:DT,59,0)</f>
        <v>0</v>
      </c>
      <c r="FT252" s="275">
        <f>VLOOKUP(C252,FPT!B:FR,59,0)</f>
        <v>0</v>
      </c>
      <c r="FU252" t="str">
        <f t="shared" si="395"/>
        <v/>
      </c>
      <c r="FV252" s="275">
        <f>VLOOKUP(C252,MOVI!C:DT,60,0)</f>
        <v>0</v>
      </c>
      <c r="FW252" s="275">
        <f>VLOOKUP(C252,FPT!B:FU,60,0)</f>
        <v>0</v>
      </c>
      <c r="FX252" t="str">
        <f t="shared" si="396"/>
        <v/>
      </c>
      <c r="FY252" s="275">
        <f>VLOOKUP(C252,MOVI!C:DT,61,0)</f>
        <v>0</v>
      </c>
      <c r="FZ252" s="275">
        <f>VLOOKUP(C252,FPT!B:FX,61,0)</f>
        <v>0</v>
      </c>
      <c r="GA252" t="str">
        <f t="shared" si="397"/>
        <v/>
      </c>
      <c r="GB252" s="275">
        <f>VLOOKUP(C252,MOVI!C:DT,62,0)</f>
        <v>100000</v>
      </c>
      <c r="GC252" s="275">
        <f>VLOOKUP(C252,FPT!B:GA,62,0)</f>
        <v>100000</v>
      </c>
      <c r="GD252" t="str">
        <f t="shared" si="398"/>
        <v/>
      </c>
      <c r="GE252" s="275">
        <f>VLOOKUP(C252,MOVI!C:DT,63,0)</f>
        <v>0</v>
      </c>
      <c r="GF252" s="275">
        <f>VLOOKUP(C252,FPT!B:GD,63,0)</f>
        <v>0</v>
      </c>
      <c r="GG252" t="str">
        <f t="shared" si="399"/>
        <v/>
      </c>
      <c r="GH252" s="275">
        <f>VLOOKUP(C252,MOVI!C:DT,64,0)</f>
        <v>0</v>
      </c>
      <c r="GI252" s="275">
        <f>VLOOKUP(C252,FPT!B:GG,64,0)</f>
        <v>0</v>
      </c>
      <c r="GJ252" t="str">
        <f t="shared" si="400"/>
        <v/>
      </c>
      <c r="GK252" s="275">
        <f>VLOOKUP(C252,MOVI!C:DT,65,0)</f>
        <v>0</v>
      </c>
      <c r="GL252" s="275">
        <f>VLOOKUP(C252,FPT!B:GJ,65,0)</f>
        <v>0</v>
      </c>
      <c r="GM252" t="str">
        <f t="shared" si="401"/>
        <v/>
      </c>
      <c r="GN252" s="275">
        <f>VLOOKUP(C252,MOVI!C:DT,66,0)</f>
        <v>0</v>
      </c>
      <c r="GO252" s="275">
        <f>VLOOKUP(C252,FPT!B:GM,66,0)</f>
        <v>0</v>
      </c>
      <c r="GP252" t="str">
        <f t="shared" si="402"/>
        <v/>
      </c>
      <c r="GQ252" s="275">
        <f>VLOOKUP(C252,MOVI!C:DT,67,0)</f>
        <v>0</v>
      </c>
      <c r="GR252" s="275">
        <f>VLOOKUP(C252,FPT!B:GP,67,0)</f>
        <v>0</v>
      </c>
      <c r="GS252" t="str">
        <f t="shared" si="403"/>
        <v/>
      </c>
      <c r="GT252" s="275">
        <f>VLOOKUP(C252,MOVI!C:DT,68,0)</f>
        <v>0</v>
      </c>
      <c r="GU252" s="275">
        <f>VLOOKUP(C252,FPT!B:GS,68,0)</f>
        <v>0</v>
      </c>
      <c r="GV252" t="str">
        <f t="shared" si="404"/>
        <v/>
      </c>
      <c r="GW252" s="275">
        <f>VLOOKUP(C252,MOVI!C:DT,69,0)</f>
        <v>0</v>
      </c>
      <c r="GX252" s="275">
        <f>VLOOKUP(C252,FPT!B:GV,69,0)</f>
        <v>0</v>
      </c>
      <c r="GY252" t="str">
        <f t="shared" si="405"/>
        <v/>
      </c>
      <c r="GZ252" s="275">
        <f>VLOOKUP(C252,MOVI!C:DT,70,0)</f>
        <v>3372647</v>
      </c>
      <c r="HA252" s="275">
        <f>VLOOKUP(C252,FPT!B:GY,70,0)</f>
        <v>3372647</v>
      </c>
      <c r="HB252" t="str">
        <f t="shared" si="406"/>
        <v/>
      </c>
      <c r="HC252" s="275">
        <f>VLOOKUP(C252,MOVI!C:DT,71,0)</f>
        <v>9302647</v>
      </c>
      <c r="HD252" s="275">
        <f>ROUND(VLOOKUP(C252,FPT!B:HB,71,0),0)</f>
        <v>9302647</v>
      </c>
      <c r="HE252" t="str">
        <f t="shared" si="407"/>
        <v/>
      </c>
      <c r="HF252" s="275">
        <f>ROUND(VLOOKUP(C252,MOVI!C:DT,72,0),0)</f>
        <v>0</v>
      </c>
      <c r="HG252" s="275">
        <f>ROUND(VLOOKUP(C252,FPT!B:HE,72,0),0)</f>
        <v>0</v>
      </c>
      <c r="HH252" t="str">
        <f t="shared" si="408"/>
        <v/>
      </c>
      <c r="HI252" s="275">
        <f>VLOOKUP(C252,MOVI!C:DT,73,0)</f>
        <v>200000</v>
      </c>
      <c r="HJ252" s="275">
        <f>VLOOKUP(C252,FPT!B:HH,73,0)</f>
        <v>200000</v>
      </c>
      <c r="HK252" t="str">
        <f t="shared" si="409"/>
        <v/>
      </c>
      <c r="HL252" s="275">
        <f>VLOOKUP(C252,MOVI!C:DT,74,0)</f>
        <v>730000</v>
      </c>
      <c r="HM252" s="275">
        <f>VLOOKUP(C252,FPT!B:HK,74,0)</f>
        <v>730000</v>
      </c>
      <c r="HN252" t="str">
        <f t="shared" si="410"/>
        <v/>
      </c>
      <c r="HO252" s="275">
        <f>VLOOKUP(C252,MOVI!C:DT,75,0)</f>
        <v>11000000</v>
      </c>
      <c r="HP252" s="275">
        <f>VLOOKUP(C252,FPT!B:HN,75,0)</f>
        <v>11000000</v>
      </c>
      <c r="HQ252" t="str">
        <f t="shared" si="411"/>
        <v/>
      </c>
      <c r="HR252" s="275">
        <f>VLOOKUP(C252,MOVI!C:DT,76,0)</f>
        <v>0</v>
      </c>
      <c r="HS252" s="275">
        <f>VLOOKUP(C252,FPT!B:HQ,76,0)</f>
        <v>0</v>
      </c>
      <c r="HT252" t="str">
        <f t="shared" si="412"/>
        <v/>
      </c>
      <c r="HU252" s="275">
        <f>VLOOKUP(C252,MOVI!C:DT,77,0)</f>
        <v>0</v>
      </c>
      <c r="HV252" s="275">
        <f>VLOOKUP(C252,FPT!B:HT,77,0)</f>
        <v>0</v>
      </c>
      <c r="HW252" t="str">
        <f t="shared" si="413"/>
        <v/>
      </c>
      <c r="HX252" s="274">
        <f>VLOOKUP(C252,MOVI!C:CB,78,0)</f>
        <v>400000</v>
      </c>
      <c r="HY252" s="261">
        <f>VLOOKUP(C252,FPT!$B:$CA,78,0)</f>
        <v>400000</v>
      </c>
      <c r="HZ252" t="str">
        <f t="shared" si="414"/>
        <v/>
      </c>
      <c r="IA252" s="275">
        <f>VLOOKUP(C252,MOVI!C:CD,79,0)</f>
        <v>50000</v>
      </c>
      <c r="IB252" s="275">
        <f>VLOOKUP(C252,FPT!B:HZ,79,0)</f>
        <v>50000</v>
      </c>
      <c r="IC252" t="str">
        <f t="shared" si="415"/>
        <v/>
      </c>
      <c r="ID252" s="275">
        <f>VLOOKUP(C252,MOVI!C:CD,80,0)</f>
        <v>75000</v>
      </c>
      <c r="IE252" s="275">
        <f>VLOOKUP(C252,FPT!B:IC,80,0)</f>
        <v>75000</v>
      </c>
      <c r="IF252" t="str">
        <f t="shared" si="416"/>
        <v/>
      </c>
      <c r="IG252" s="275">
        <f>VLOOKUP(C252,MOVI!C:DT,81,0)</f>
        <v>0</v>
      </c>
      <c r="IH252" s="275">
        <f>VLOOKUP(C252,FPT!B:IF,81,0)</f>
        <v>0</v>
      </c>
      <c r="II252" t="str">
        <f t="shared" si="417"/>
        <v/>
      </c>
      <c r="IJ252" s="275">
        <f>VLOOKUP(C252,MOVI!C:DT,82,0)</f>
        <v>525000</v>
      </c>
      <c r="IK252" s="275">
        <f>VLOOKUP(C252,FPT!B:II,82,0)</f>
        <v>525000</v>
      </c>
      <c r="IL252" t="str">
        <f t="shared" si="418"/>
        <v/>
      </c>
      <c r="IM252" s="275">
        <f>ROUND(VLOOKUP(C252,MOVI!C:DT,83,0),0)</f>
        <v>12455000</v>
      </c>
      <c r="IN252" s="275">
        <f>ROUND(VLOOKUP(C252,FPT!B:IL,83,0),0)</f>
        <v>12455000</v>
      </c>
      <c r="IO252" t="str">
        <f t="shared" si="419"/>
        <v/>
      </c>
      <c r="IP252" s="275">
        <f>VLOOKUP(C252,MOVI!C:DT,84,0)</f>
        <v>0</v>
      </c>
      <c r="IQ252" s="275">
        <f>VLOOKUP(C252,FPT!B:IO,84,0)</f>
        <v>0</v>
      </c>
      <c r="IR252" t="str">
        <f t="shared" si="420"/>
        <v/>
      </c>
      <c r="IS252" s="275">
        <f>ROUND(VLOOKUP(C252,MOVI!C:DT,85,0),0)</f>
        <v>0</v>
      </c>
      <c r="IT252" s="275">
        <f>ROUND(VLOOKUP(C252,FPT!B:IR,85,0),0)</f>
        <v>0</v>
      </c>
      <c r="IU252" t="str">
        <f t="shared" si="421"/>
        <v/>
      </c>
      <c r="IV252" s="275">
        <f>VLOOKUP(C252,MOVI!C:DT,86,0)</f>
        <v>0</v>
      </c>
      <c r="IW252" s="275">
        <f>VLOOKUP(C252,FPT!B:IU,86,0)</f>
        <v>0</v>
      </c>
      <c r="IX252" t="str">
        <f t="shared" si="422"/>
        <v/>
      </c>
      <c r="IY252" s="275">
        <f>ROUND(VLOOKUP(C252,MOVI!C:DT,87,0),0)</f>
        <v>0</v>
      </c>
      <c r="IZ252" s="275">
        <f>ROUND(VLOOKUP(C252,FPT!B:IX,87,0),0)</f>
        <v>0</v>
      </c>
      <c r="JA252" t="str">
        <f t="shared" si="423"/>
        <v/>
      </c>
      <c r="JB252" s="275">
        <f>VLOOKUP(C252,MOVI!C:DT,88,0)</f>
        <v>0</v>
      </c>
      <c r="JC252" s="275">
        <f>VLOOKUP(C252,FPT!B:JA,88,0)</f>
        <v>0</v>
      </c>
      <c r="JD252" t="str">
        <f t="shared" si="424"/>
        <v/>
      </c>
      <c r="JE252" s="275">
        <f>VLOOKUP(C252,MOVI!C:DT,89,0)</f>
        <v>50000</v>
      </c>
      <c r="JF252" s="275">
        <f>VLOOKUP(C252,FPT!B:JD,89,0)</f>
        <v>50000</v>
      </c>
      <c r="JG252" t="str">
        <f t="shared" si="425"/>
        <v/>
      </c>
      <c r="JH252" s="275">
        <f>VLOOKUP(C252,MOVI!C:DT,90,0)</f>
        <v>0</v>
      </c>
      <c r="JI252" s="275">
        <f>VLOOKUP(C252,FPT!B:JG,90,0)</f>
        <v>0</v>
      </c>
      <c r="JJ252" t="str">
        <f t="shared" si="426"/>
        <v/>
      </c>
      <c r="JK252" s="275">
        <f>VLOOKUP(C252,MOVI!C:DT,91,0)</f>
        <v>0</v>
      </c>
      <c r="JL252" s="275">
        <f>VLOOKUP(C252,FPT!B:JJ,91,0)</f>
        <v>0</v>
      </c>
      <c r="JM252" t="str">
        <f t="shared" si="427"/>
        <v/>
      </c>
      <c r="JN252" s="275">
        <f>VLOOKUP(C252,MOVI!C:DT,92,0)</f>
        <v>1334000</v>
      </c>
      <c r="JO252" s="275">
        <f>VLOOKUP(C252,FPT!B:JM,92,0)</f>
        <v>1334000</v>
      </c>
      <c r="JP252" t="str">
        <f t="shared" si="428"/>
        <v/>
      </c>
      <c r="JQ252" s="275">
        <f>VLOOKUP(C252,MOVI!C:DT,93,0)</f>
        <v>0</v>
      </c>
      <c r="JR252" s="275">
        <f>VLOOKUP(C252,FPT!B:JP,93,0)</f>
        <v>0</v>
      </c>
      <c r="JS252" t="str">
        <f t="shared" si="429"/>
        <v/>
      </c>
      <c r="JT252" s="275">
        <f>VLOOKUP(C252,MOVI!C:DT,94,0)</f>
        <v>1384000</v>
      </c>
      <c r="JU252" s="275">
        <f>VLOOKUP(C252,FPT!B:JS,94,0)</f>
        <v>1384000</v>
      </c>
      <c r="JV252" t="str">
        <f t="shared" si="430"/>
        <v/>
      </c>
      <c r="JW252" s="275">
        <f>VLOOKUP(C252,MOVI!C:DT,95,0)</f>
        <v>7393647</v>
      </c>
      <c r="JX252" s="275">
        <f>VLOOKUP(C252,FPT!B:JV,95,0)</f>
        <v>7393647</v>
      </c>
      <c r="JY252" t="str">
        <f t="shared" si="431"/>
        <v/>
      </c>
      <c r="JZ252" s="275">
        <f>VLOOKUP(C252,MOVI!C:DT,96,0)</f>
        <v>0</v>
      </c>
      <c r="KA252" s="275">
        <f>VLOOKUP(C252,FPT!B:JY,96,0)</f>
        <v>0</v>
      </c>
      <c r="KB252" t="str">
        <f t="shared" si="432"/>
        <v/>
      </c>
      <c r="KC252" s="275">
        <f>VLOOKUP(C252,MOVI!C:DT,97,0)</f>
        <v>7393647</v>
      </c>
      <c r="KD252" s="275">
        <f>VLOOKUP(C252,FPT!B:KB,97,0)</f>
        <v>7393647</v>
      </c>
      <c r="KE252" t="str">
        <f t="shared" si="433"/>
        <v/>
      </c>
      <c r="KF252" s="275">
        <f>VLOOKUP(C252,MOVI!C:DT,98,0)</f>
        <v>850000.00000000012</v>
      </c>
      <c r="KG252" s="275">
        <f>VLOOKUP(C252,FPT!B:KE,98,0)</f>
        <v>850000</v>
      </c>
      <c r="KH252" t="str">
        <f t="shared" si="434"/>
        <v/>
      </c>
      <c r="KI252" s="275">
        <f>VLOOKUP(C252,MOVI!C:DT,99,0)</f>
        <v>0</v>
      </c>
      <c r="KJ252" s="275">
        <f>VLOOKUP(C252,FPT!B:KH,99,0)</f>
        <v>0</v>
      </c>
      <c r="KK252" t="str">
        <f t="shared" si="435"/>
        <v/>
      </c>
      <c r="KL252" s="275">
        <f>VLOOKUP(C252,MOVI!C:DT,100,0)</f>
        <v>150000</v>
      </c>
      <c r="KM252" s="275">
        <f>VLOOKUP(C252,FPT!B:KK,100,0)</f>
        <v>150000</v>
      </c>
      <c r="KN252" t="str">
        <f t="shared" si="436"/>
        <v/>
      </c>
      <c r="KO252" s="275">
        <f>VLOOKUP(C252,MOVI!C:DT,101,0)</f>
        <v>0</v>
      </c>
      <c r="KP252" s="275">
        <f>VLOOKUP(C252,FPT!B:KN,101,0)</f>
        <v>0</v>
      </c>
      <c r="KQ252" t="str">
        <f t="shared" si="437"/>
        <v/>
      </c>
      <c r="KR252" s="275">
        <f>VLOOKUP(C252,MOVI!C:DT,102,0)</f>
        <v>0</v>
      </c>
      <c r="KS252" s="275">
        <f>VLOOKUP(C252,FPT!B:KQ,102,0)</f>
        <v>0</v>
      </c>
      <c r="KT252" t="str">
        <f t="shared" si="438"/>
        <v/>
      </c>
      <c r="KU252" s="275">
        <f>VLOOKUP(C252,MOVI!C:DT,103,0)</f>
        <v>1000000.0000000001</v>
      </c>
      <c r="KV252" s="275">
        <f>VLOOKUP(C252,FPT!B:KT,103,0)</f>
        <v>1000000</v>
      </c>
      <c r="KW252" t="str">
        <f t="shared" si="439"/>
        <v/>
      </c>
      <c r="KX252" s="275">
        <f>VLOOKUP(C252,MOVI!C:DT,104,0)</f>
        <v>1525000</v>
      </c>
      <c r="KY252" s="275">
        <f>VLOOKUP(C252,FPT!B:KW,104,0)</f>
        <v>1525000</v>
      </c>
      <c r="KZ252" t="str">
        <f t="shared" si="440"/>
        <v/>
      </c>
      <c r="LA252" s="275">
        <f>VLOOKUP(C252,MOVI!C:DT,105,0)</f>
        <v>100000</v>
      </c>
      <c r="LB252" s="275">
        <f>VLOOKUP(C252,FPT!B:KZ,105,0)</f>
        <v>100000</v>
      </c>
      <c r="LC252" t="str">
        <f t="shared" si="441"/>
        <v/>
      </c>
      <c r="LD252" s="275">
        <f>VLOOKUP(C252,MOVI!C:DT,106,0)</f>
        <v>10402647</v>
      </c>
      <c r="LE252" s="275">
        <f>VLOOKUP(C252,FPT!B:LC,106,0)</f>
        <v>10402647</v>
      </c>
      <c r="LF252" t="str">
        <f t="shared" si="442"/>
        <v/>
      </c>
      <c r="LG252" s="273">
        <f>VLOOKUP(C252,MOVI!C:DT,107,0)</f>
        <v>0</v>
      </c>
      <c r="LH252" s="273">
        <f>VLOOKUP(C252,FPT!B:LF,107,0)</f>
        <v>0</v>
      </c>
      <c r="LI252" t="str">
        <f t="shared" si="443"/>
        <v/>
      </c>
      <c r="LJ252" t="str">
        <f>VLOOKUP(C252,MOVI!C:DV,108,0)</f>
        <v>MoviSouthSales</v>
      </c>
      <c r="LK252" s="252" t="str">
        <f>VLOOKUP(C252,FPT!B:LI,108,0)</f>
        <v>MoviSouthSales</v>
      </c>
      <c r="LL252" t="str">
        <f t="shared" si="444"/>
        <v/>
      </c>
      <c r="LM252" s="275">
        <f>ROUND(VLOOKUP(C252,MOVI!C:DV,109,0),0)</f>
        <v>416667</v>
      </c>
      <c r="LN252" s="275">
        <f>ROUND(VLOOKUP(C252,FPT!B:LL,109,0),0)</f>
        <v>416667</v>
      </c>
      <c r="LO252" t="str">
        <f t="shared" si="445"/>
        <v/>
      </c>
      <c r="LP252" t="str">
        <f>VLOOKUP(C252,MOVI!C:DV,110,0)</f>
        <v>TNH</v>
      </c>
      <c r="LQ252" s="247" t="str">
        <f>VLOOKUP(C252,FPT!B:LO,110,0)</f>
        <v>TNH</v>
      </c>
      <c r="LR252" t="str">
        <f t="shared" si="446"/>
        <v/>
      </c>
      <c r="LS252">
        <f>MOVI!DI247</f>
        <v>22</v>
      </c>
      <c r="LV252">
        <f>MOVI!DJ247</f>
        <v>0</v>
      </c>
      <c r="LW252">
        <f>MOVI!DK247</f>
        <v>0</v>
      </c>
      <c r="LX252" t="str">
        <f>MOVI!DL247</f>
        <v>x</v>
      </c>
      <c r="LY252">
        <f>MOVI!DM247</f>
        <v>0</v>
      </c>
      <c r="LZ252">
        <f>MOVI!DN247</f>
        <v>50000</v>
      </c>
      <c r="MA252">
        <f>MOVI!DO247</f>
        <v>0</v>
      </c>
      <c r="MB252" t="str">
        <f>MOVI!DP247</f>
        <v>TNH</v>
      </c>
      <c r="MC252">
        <f>MOVI!DQ247</f>
        <v>0</v>
      </c>
      <c r="MD252">
        <f>MOVI!DR247</f>
        <v>0</v>
      </c>
      <c r="ME252" t="str">
        <f>VLOOKUP(C252,MOVI!C:DV,121,0)</f>
        <v>Group 1</v>
      </c>
      <c r="MF252" s="252" t="str">
        <f>VLOOKUP(C252,FPT!B:MD,111,0)</f>
        <v>Group 1</v>
      </c>
      <c r="MG252" t="str">
        <f t="shared" si="450"/>
        <v/>
      </c>
      <c r="MH252" t="str">
        <f>VLOOKUP(C252,MOVI!C:DT,122,0)</f>
        <v>MoviSouthGroup 1</v>
      </c>
      <c r="MI252" s="252" t="str">
        <f>VLOOKUP(C252,FPT!B:DS,112,0)</f>
        <v>MoviSouthGroup 1</v>
      </c>
      <c r="MJ252" t="str">
        <f t="shared" si="447"/>
        <v/>
      </c>
    </row>
    <row r="253" spans="1:348" x14ac:dyDescent="0.25">
      <c r="A253">
        <v>245</v>
      </c>
      <c r="B253" s="48" t="s">
        <v>563</v>
      </c>
      <c r="C253" s="271" t="s">
        <v>1178</v>
      </c>
      <c r="D253" t="str">
        <f>VLOOKUP(C253,MOVI!C:D,2,0)</f>
        <v>Lê Thị Cẩm Nhung</v>
      </c>
      <c r="E253" t="str">
        <f>VLOOKUP(C253,FPT!B:C,2,0)</f>
        <v>Lê Thị Cẩm Nhung</v>
      </c>
      <c r="F253" t="str">
        <f t="shared" si="340"/>
        <v/>
      </c>
      <c r="G253" t="str">
        <f>VLOOKUP(C253,MOVI!C:E,3,0)</f>
        <v>Sales</v>
      </c>
      <c r="H253" t="str">
        <f>VLOOKUP(C253,FPT!B:F,3,0)</f>
        <v>Sales</v>
      </c>
      <c r="I253" t="str">
        <f t="shared" si="341"/>
        <v/>
      </c>
      <c r="J253" t="str">
        <f>VLOOKUP(C253,MOVI!C:H,4,0)</f>
        <v>Field Sales</v>
      </c>
      <c r="K253" t="str">
        <f>VLOOKUP(C253,FPT!B:I,4,0)</f>
        <v>Field Sales</v>
      </c>
      <c r="L253" t="str">
        <f t="shared" si="342"/>
        <v/>
      </c>
      <c r="M253" t="str">
        <f>VLOOKUP(C253,MOVI!C:DT,5,0)</f>
        <v>Associate</v>
      </c>
      <c r="N253" t="str">
        <f>VLOOKUP(C253,FPT!B:L,5,0)</f>
        <v>Associate</v>
      </c>
      <c r="O253" t="str">
        <f t="shared" si="343"/>
        <v/>
      </c>
      <c r="P253" t="str">
        <f>VLOOKUP(C253,MOVI!C:DT,6,0)</f>
        <v>Field sales</v>
      </c>
      <c r="Q253" t="str">
        <f>VLOOKUP(C253,FPT!B:O,6,0)</f>
        <v>Field sales</v>
      </c>
      <c r="R253" t="str">
        <f t="shared" si="344"/>
        <v/>
      </c>
      <c r="S253" t="str">
        <f>VLOOKUP(C253,MOVI!C:DT,7,0)</f>
        <v>North</v>
      </c>
      <c r="T253" t="str">
        <f>VLOOKUP(C253,FPT!B:R,7,0)</f>
        <v>North</v>
      </c>
      <c r="U253" t="str">
        <f t="shared" si="345"/>
        <v/>
      </c>
      <c r="V253" t="str">
        <f>VLOOKUP(C253,MOVI!C:DT,8,0)</f>
        <v>Movi</v>
      </c>
      <c r="W253" t="str">
        <f>VLOOKUP(C253,FPT!B:U,8,0)</f>
        <v>Movi</v>
      </c>
      <c r="X253" t="str">
        <f t="shared" si="346"/>
        <v/>
      </c>
      <c r="Y253" t="str">
        <f>VLOOKUP(C253,MOVI!C:DT,9,0)</f>
        <v>Full-time</v>
      </c>
      <c r="Z253" t="str">
        <f>VLOOKUP(C253,FPT!B:X,9,0)</f>
        <v>Full-time</v>
      </c>
      <c r="AA253" t="str">
        <f t="shared" si="347"/>
        <v/>
      </c>
      <c r="AB253" t="str">
        <f>VLOOKUP(C253,MOVI!C:DT,10,0)</f>
        <v>Permanent</v>
      </c>
      <c r="AC253" t="str">
        <f>VLOOKUP(C253,FPT!B:AA,10,0)</f>
        <v>Permanent</v>
      </c>
      <c r="AD253" t="str">
        <f t="shared" si="348"/>
        <v/>
      </c>
      <c r="AE253" s="247">
        <f>VLOOKUP(C253,MOVI!C:DT,11,0)</f>
        <v>42188</v>
      </c>
      <c r="AF253" s="247">
        <f>VLOOKUP(C253,FPT!B:AD,11,0)</f>
        <v>42188</v>
      </c>
      <c r="AG253" t="str">
        <f t="shared" si="349"/>
        <v/>
      </c>
      <c r="AH253" s="260"/>
      <c r="AI253" s="260"/>
      <c r="AJ253" t="str">
        <f t="shared" si="449"/>
        <v/>
      </c>
      <c r="AK253">
        <f>VLOOKUP(C253,MOVI!C:DT,13,0)</f>
        <v>0</v>
      </c>
      <c r="AL253" s="247">
        <f>VLOOKUP(C253,FPT!B:AJ,13,0)</f>
        <v>0</v>
      </c>
      <c r="AM253" t="str">
        <f t="shared" si="448"/>
        <v/>
      </c>
      <c r="AN253" s="247">
        <f>VLOOKUP(C253,MOVI!C:DT,14,0)</f>
        <v>0</v>
      </c>
      <c r="AO253" s="247">
        <f>VLOOKUP(C253,FPT!B:AM,14,0)</f>
        <v>0</v>
      </c>
      <c r="AP253" t="str">
        <f t="shared" si="350"/>
        <v/>
      </c>
      <c r="AQ253" t="str">
        <f>VLOOKUP(C253,MOVI!C:DT,15,0)</f>
        <v>LC</v>
      </c>
      <c r="AR253" s="247" t="str">
        <f>VLOOKUP(C253,FPT!B:AP,15,0)</f>
        <v>LC</v>
      </c>
      <c r="AS253" t="str">
        <f t="shared" si="351"/>
        <v/>
      </c>
      <c r="AT253" s="282" t="str">
        <f>VLOOKUP(C253,MOVI!C:DT,16,0)</f>
        <v>LTTP</v>
      </c>
      <c r="AU253" s="247" t="str">
        <f>VLOOKUP(C253,FPT!B:AS,16,0)</f>
        <v>LTTP</v>
      </c>
      <c r="AV253" t="str">
        <f t="shared" si="352"/>
        <v/>
      </c>
      <c r="AW253" t="str">
        <f>VLOOKUP(C253,MOVI!C:DT,17,0)</f>
        <v>L</v>
      </c>
      <c r="AX253" s="247" t="str">
        <f>VLOOKUP(C253,FPT!B:AV,17,0)</f>
        <v>L</v>
      </c>
      <c r="AY253" t="str">
        <f t="shared" si="353"/>
        <v/>
      </c>
      <c r="AZ253">
        <f>VLOOKUP(C253,MOVI!C:DT,18,0)</f>
        <v>0</v>
      </c>
      <c r="BA253" s="247">
        <f>VLOOKUP(C253,FPT!B:AY,18,0)</f>
        <v>0</v>
      </c>
      <c r="BB253" t="str">
        <f t="shared" si="354"/>
        <v/>
      </c>
      <c r="BC253" s="275">
        <f>VLOOKUP(C253,MOVI!C:DT,19,0)</f>
        <v>5000000</v>
      </c>
      <c r="BD253" s="275">
        <f>VLOOKUP(C253,FPT!B:BB,19,0)</f>
        <v>5000000</v>
      </c>
      <c r="BE253" t="str">
        <f t="shared" si="355"/>
        <v/>
      </c>
      <c r="BF253">
        <f>VLOOKUP(C253,MOVI!C:DT,20,0)</f>
        <v>0</v>
      </c>
      <c r="BG253" s="252">
        <f>VLOOKUP(C253,FPT!B:BE,20,0)</f>
        <v>0</v>
      </c>
      <c r="BH253" t="str">
        <f t="shared" si="356"/>
        <v/>
      </c>
      <c r="BI253" s="275">
        <f>VLOOKUP(C253,MOVI!C:DT,21,0)</f>
        <v>5000000</v>
      </c>
      <c r="BJ253" s="275">
        <f>VLOOKUP(C253,FPT!B:BH,21,0)</f>
        <v>5000000</v>
      </c>
      <c r="BK253" t="str">
        <f t="shared" si="357"/>
        <v/>
      </c>
      <c r="BL253" s="275">
        <f>VLOOKUP(C253,MOVI!C:DT,22,0)</f>
        <v>0</v>
      </c>
      <c r="BM253" s="275">
        <f>VLOOKUP(C253,FPT!B:BK,22,0)</f>
        <v>0</v>
      </c>
      <c r="BN253" t="str">
        <f t="shared" si="358"/>
        <v/>
      </c>
      <c r="BO253" s="275">
        <f>VLOOKUP(C253,MOVI!C:DT,23,0)</f>
        <v>0</v>
      </c>
      <c r="BP253" s="275">
        <f>VLOOKUP(C253,FPT!B:BN,23,0)</f>
        <v>0</v>
      </c>
      <c r="BQ253" t="str">
        <f t="shared" si="359"/>
        <v/>
      </c>
      <c r="BR253" s="275">
        <f>VLOOKUP(C253,MOVI!C:DT,24,0)</f>
        <v>0</v>
      </c>
      <c r="BS253" s="275">
        <f>VLOOKUP(C253,FPT!B:BQ,24,0)</f>
        <v>0</v>
      </c>
      <c r="BT253" t="str">
        <f t="shared" si="360"/>
        <v/>
      </c>
      <c r="BU253" s="275">
        <f>VLOOKUP(C253,MOVI!C:DT,25,0)</f>
        <v>200000</v>
      </c>
      <c r="BV253" s="275">
        <f>VLOOKUP(C253,FPT!B:BT,25,0)</f>
        <v>200000</v>
      </c>
      <c r="BW253" t="str">
        <f t="shared" si="361"/>
        <v/>
      </c>
      <c r="BX253" s="275">
        <f>VLOOKUP(C253,MOVI!C:DT,26,0)</f>
        <v>0</v>
      </c>
      <c r="BY253" s="275">
        <f>VLOOKUP(C253,FPT!B:BW,26,0)</f>
        <v>0</v>
      </c>
      <c r="BZ253" t="str">
        <f t="shared" si="362"/>
        <v/>
      </c>
      <c r="CA253" s="275">
        <f>VLOOKUP(C253,MOVI!C:DT,27,0)</f>
        <v>730000</v>
      </c>
      <c r="CB253" s="275">
        <f>VLOOKUP(C253,FPT!B:BZ,27,0)</f>
        <v>730000</v>
      </c>
      <c r="CC253" t="str">
        <f t="shared" si="363"/>
        <v/>
      </c>
      <c r="CD253" s="275">
        <f>VLOOKUP(C253,MOVI!C:DT,28,0)</f>
        <v>930000</v>
      </c>
      <c r="CE253" s="275">
        <f>VLOOKUP(C253,FPT!B:CC,28,0)</f>
        <v>930000</v>
      </c>
      <c r="CF253" t="str">
        <f t="shared" si="364"/>
        <v/>
      </c>
      <c r="CG253" t="str">
        <f>VLOOKUP(C253,MOVI!C:DT,29,0)</f>
        <v>CN</v>
      </c>
      <c r="CH253" s="252" t="str">
        <f>VLOOKUP(C253,FPT!B:CF,29,0)</f>
        <v>CN</v>
      </c>
      <c r="CI253" t="str">
        <f t="shared" si="365"/>
        <v/>
      </c>
      <c r="CJ253">
        <f>VLOOKUP(C253,MOVI!C:DT,30,0)</f>
        <v>26</v>
      </c>
      <c r="CK253" s="252">
        <f>VLOOKUP(C253,FPT!B:CI,30,0)</f>
        <v>26</v>
      </c>
      <c r="CL253" t="str">
        <f t="shared" si="366"/>
        <v/>
      </c>
      <c r="CM253">
        <f>VLOOKUP(C253,MOVI!C:DT,31,0)</f>
        <v>26</v>
      </c>
      <c r="CN253" s="252">
        <f>VLOOKUP(C253,FPT!B:CL,31,0)</f>
        <v>26</v>
      </c>
      <c r="CO253" t="str">
        <f t="shared" si="367"/>
        <v/>
      </c>
      <c r="CP253" s="275">
        <f>VLOOKUP(C253,MOVI!C:DT,32,0)</f>
        <v>0</v>
      </c>
      <c r="CQ253" s="275">
        <f>VLOOKUP(C253,FPT!B:CO,32,0)</f>
        <v>0</v>
      </c>
      <c r="CR253" t="str">
        <f t="shared" si="368"/>
        <v/>
      </c>
      <c r="CS253" s="275">
        <f>VLOOKUP(C253,MOVI!C:DT,33,0)</f>
        <v>0</v>
      </c>
      <c r="CT253" s="275">
        <f>VLOOKUP(C253,FPT!B:CR,33,0)</f>
        <v>0</v>
      </c>
      <c r="CU253" t="str">
        <f t="shared" si="369"/>
        <v/>
      </c>
      <c r="CV253" s="275">
        <f>VLOOKUP(C253,MOVI!C:DT,34,0)</f>
        <v>0</v>
      </c>
      <c r="CW253" s="275">
        <f>VLOOKUP(C253,FPT!B:CU,34,0)</f>
        <v>0</v>
      </c>
      <c r="CX253" t="str">
        <f t="shared" si="370"/>
        <v/>
      </c>
      <c r="CY253" s="275">
        <f>VLOOKUP(C253,MOVI!C:DT,35,0)</f>
        <v>26</v>
      </c>
      <c r="CZ253" s="275">
        <f>VLOOKUP(C253,FPT!B:CX,35,0)</f>
        <v>26</v>
      </c>
      <c r="DA253" t="str">
        <f t="shared" si="371"/>
        <v/>
      </c>
      <c r="DB253" s="275">
        <f>VLOOKUP(C253,MOVI!C:DT,36,0)</f>
        <v>0</v>
      </c>
      <c r="DC253" s="275">
        <f>VLOOKUP(C253,FPT!B:DA,36,0)</f>
        <v>0</v>
      </c>
      <c r="DD253" t="str">
        <f t="shared" si="372"/>
        <v/>
      </c>
      <c r="DE253" s="275">
        <f>VLOOKUP(C253,MOVI!C:DT,37,0)</f>
        <v>0</v>
      </c>
      <c r="DF253" s="275">
        <f>VLOOKUP(C253,FPT!B:DD,37,0)</f>
        <v>0</v>
      </c>
      <c r="DG253" t="str">
        <f t="shared" si="373"/>
        <v/>
      </c>
      <c r="DH253" s="275">
        <f>VLOOKUP(C253,MOVI!C:DT,38,0)</f>
        <v>0</v>
      </c>
      <c r="DI253" s="275">
        <f>VLOOKUP(C253,FPT!B:DG,38,0)</f>
        <v>0</v>
      </c>
      <c r="DJ253" t="str">
        <f t="shared" si="374"/>
        <v/>
      </c>
      <c r="DK253" s="275">
        <f>VLOOKUP(C253,MOVI!C:DT,39,0)</f>
        <v>0</v>
      </c>
      <c r="DL253" s="275">
        <f>VLOOKUP(C253,FPT!B:DJ,39,0)</f>
        <v>0</v>
      </c>
      <c r="DM253" t="str">
        <f t="shared" si="375"/>
        <v/>
      </c>
      <c r="DN253" s="275">
        <f>VLOOKUP(C253,MOVI!C:DT,40,0)</f>
        <v>0</v>
      </c>
      <c r="DO253" s="275">
        <f>VLOOKUP(C253,FPT!B:DM,40,0)</f>
        <v>0</v>
      </c>
      <c r="DP253" t="str">
        <f t="shared" si="376"/>
        <v/>
      </c>
      <c r="DQ253" s="275">
        <f>VLOOKUP(C253,MOVI!C:DT,41,0)</f>
        <v>0</v>
      </c>
      <c r="DR253" s="275">
        <f>VLOOKUP(C253,FPT!B:DP,41,0)</f>
        <v>0</v>
      </c>
      <c r="DS253" t="str">
        <f t="shared" si="377"/>
        <v/>
      </c>
      <c r="DT253" s="275">
        <f>VLOOKUP(C253,MOVI!C:DT,42,0)</f>
        <v>5000000</v>
      </c>
      <c r="DU253" s="275">
        <f>ROUND(VLOOKUP(C253,FPT!B:DS,42,0),0)</f>
        <v>5000000</v>
      </c>
      <c r="DV253" t="str">
        <f t="shared" si="378"/>
        <v/>
      </c>
      <c r="DW253" s="275">
        <f>VLOOKUP(C253,MOVI!C:DT,43,0)</f>
        <v>0</v>
      </c>
      <c r="DX253" s="275">
        <f>VLOOKUP(C253,FPT!B:DV,43,0)</f>
        <v>0</v>
      </c>
      <c r="DY253" t="str">
        <f t="shared" si="379"/>
        <v/>
      </c>
      <c r="DZ253" s="275">
        <f>VLOOKUP(C253,MOVI!C:DT,44,0)</f>
        <v>0</v>
      </c>
      <c r="EA253" s="275">
        <f>VLOOKUP(C253,FPT!B:DY,44,0)</f>
        <v>0</v>
      </c>
      <c r="EB253" t="str">
        <f t="shared" si="380"/>
        <v/>
      </c>
      <c r="EC253" s="275">
        <f>VLOOKUP(C253,MOVI!C:DT,45,0)</f>
        <v>5000000</v>
      </c>
      <c r="ED253" s="275">
        <f>ROUND(VLOOKUP(C253,FPT!B:EB,45,0),0)</f>
        <v>5000000</v>
      </c>
      <c r="EE253" t="str">
        <f t="shared" si="381"/>
        <v/>
      </c>
      <c r="EF253" s="275">
        <f>VLOOKUP(C253,MOVI!C:DT,46,0)</f>
        <v>0</v>
      </c>
      <c r="EG253" s="275">
        <f>VLOOKUP(C253,FPT!B:EE,46,0)</f>
        <v>0</v>
      </c>
      <c r="EH253" t="str">
        <f t="shared" si="382"/>
        <v/>
      </c>
      <c r="EI253" s="275">
        <f>VLOOKUP(C253,MOVI!C:DT,47,0)</f>
        <v>0</v>
      </c>
      <c r="EJ253" s="275">
        <f>VLOOKUP(C253,FPT!B:EH,47,0)</f>
        <v>0</v>
      </c>
      <c r="EK253" t="str">
        <f t="shared" si="383"/>
        <v/>
      </c>
      <c r="EL253" s="275">
        <f>VLOOKUP(C253,MOVI!C:DT,48,0)</f>
        <v>0</v>
      </c>
      <c r="EM253" s="275">
        <f>VLOOKUP(C253,FPT!B:EK,48,0)</f>
        <v>0</v>
      </c>
      <c r="EN253" t="str">
        <f t="shared" si="384"/>
        <v/>
      </c>
      <c r="EO253" s="275">
        <f>VLOOKUP(C253,MOVI!C:DT,49,0)</f>
        <v>200000</v>
      </c>
      <c r="EP253" s="275">
        <f>VLOOKUP(C253,FPT!B:EN,49,0)</f>
        <v>200000</v>
      </c>
      <c r="EQ253" t="str">
        <f t="shared" si="385"/>
        <v/>
      </c>
      <c r="ER253" s="275">
        <f>VLOOKUP(C253,MOVI!C:DT,50,0)</f>
        <v>0</v>
      </c>
      <c r="ES253" s="275">
        <f>VLOOKUP(C253,FPT!B:EQ,50,0)</f>
        <v>0</v>
      </c>
      <c r="ET253" t="str">
        <f t="shared" si="386"/>
        <v/>
      </c>
      <c r="EU253" s="275">
        <f>VLOOKUP(C253,MOVI!C:DT,51,0)</f>
        <v>0</v>
      </c>
      <c r="EV253" s="275">
        <f>VLOOKUP(C253,FPT!B:ET,51,0)</f>
        <v>0</v>
      </c>
      <c r="EW253" t="str">
        <f t="shared" si="387"/>
        <v/>
      </c>
      <c r="EX253" s="275">
        <f>VLOOKUP(C253,MOVI!C:DT,52,0)</f>
        <v>0</v>
      </c>
      <c r="EY253" s="275">
        <f>VLOOKUP(C253,FPT!B:EW,52,0)</f>
        <v>0</v>
      </c>
      <c r="EZ253" t="str">
        <f t="shared" si="388"/>
        <v/>
      </c>
      <c r="FA253" s="275">
        <f>VLOOKUP(C253,MOVI!C:DT,53,0)</f>
        <v>0</v>
      </c>
      <c r="FB253" s="275">
        <f>VLOOKUP(C253,FPT!B:EZ,53,0)</f>
        <v>0</v>
      </c>
      <c r="FC253" t="str">
        <f t="shared" si="389"/>
        <v/>
      </c>
      <c r="FD253" s="275">
        <f>VLOOKUP(C253,MOVI!C:DT,54,0)</f>
        <v>0</v>
      </c>
      <c r="FE253" s="275">
        <f>VLOOKUP(C253,FPT!B:FC,54,0)</f>
        <v>0</v>
      </c>
      <c r="FF253" t="str">
        <f t="shared" si="390"/>
        <v/>
      </c>
      <c r="FG253" s="275">
        <f>VLOOKUP(C253,MOVI!C:DT,55,0)</f>
        <v>730000</v>
      </c>
      <c r="FH253" s="275">
        <f>VLOOKUP(C253,FPT!B:FF,55,0)</f>
        <v>730000</v>
      </c>
      <c r="FI253" t="str">
        <f t="shared" si="391"/>
        <v/>
      </c>
      <c r="FJ253" s="275">
        <f>VLOOKUP(C253,MOVI!C:DT,56,0)</f>
        <v>930000</v>
      </c>
      <c r="FK253" s="275">
        <f>VLOOKUP(C253,FPT!B:FI,56,0)</f>
        <v>930000</v>
      </c>
      <c r="FL253" t="str">
        <f t="shared" si="392"/>
        <v/>
      </c>
      <c r="FM253" s="275">
        <f>VLOOKUP(C253,MOVI!C:DT,57,0)</f>
        <v>1497793</v>
      </c>
      <c r="FN253" s="275">
        <f>VLOOKUP(C253,FPT!B:FL,57,0)</f>
        <v>1497793</v>
      </c>
      <c r="FO253" t="str">
        <f t="shared" si="393"/>
        <v/>
      </c>
      <c r="FP253" s="275">
        <f>VLOOKUP(C253,MOVI!C:DT,58,0)</f>
        <v>0</v>
      </c>
      <c r="FQ253" s="275">
        <f>VLOOKUP(C253,FPT!B:FO,58,0)</f>
        <v>0</v>
      </c>
      <c r="FR253" t="str">
        <f t="shared" si="394"/>
        <v/>
      </c>
      <c r="FS253" s="275">
        <f>VLOOKUP(C253,MOVI!C:DT,59,0)</f>
        <v>0</v>
      </c>
      <c r="FT253" s="275">
        <f>VLOOKUP(C253,FPT!B:FR,59,0)</f>
        <v>0</v>
      </c>
      <c r="FU253" t="str">
        <f t="shared" si="395"/>
        <v/>
      </c>
      <c r="FV253" s="275">
        <f>VLOOKUP(C253,MOVI!C:DT,60,0)</f>
        <v>0</v>
      </c>
      <c r="FW253" s="275">
        <f>VLOOKUP(C253,FPT!B:FU,60,0)</f>
        <v>0</v>
      </c>
      <c r="FX253" t="str">
        <f t="shared" si="396"/>
        <v/>
      </c>
      <c r="FY253" s="275">
        <f>VLOOKUP(C253,MOVI!C:DT,61,0)</f>
        <v>0</v>
      </c>
      <c r="FZ253" s="275">
        <f>VLOOKUP(C253,FPT!B:FX,61,0)</f>
        <v>0</v>
      </c>
      <c r="GA253" t="str">
        <f t="shared" si="397"/>
        <v/>
      </c>
      <c r="GB253" s="275">
        <f>VLOOKUP(C253,MOVI!C:DT,62,0)</f>
        <v>0</v>
      </c>
      <c r="GC253" s="275">
        <f>VLOOKUP(C253,FPT!B:GA,62,0)</f>
        <v>0</v>
      </c>
      <c r="GD253" t="str">
        <f t="shared" si="398"/>
        <v/>
      </c>
      <c r="GE253" s="275">
        <f>VLOOKUP(C253,MOVI!C:DT,63,0)</f>
        <v>0</v>
      </c>
      <c r="GF253" s="275">
        <f>VLOOKUP(C253,FPT!B:GD,63,0)</f>
        <v>0</v>
      </c>
      <c r="GG253" t="str">
        <f t="shared" si="399"/>
        <v/>
      </c>
      <c r="GH253" s="275">
        <f>VLOOKUP(C253,MOVI!C:DT,64,0)</f>
        <v>0</v>
      </c>
      <c r="GI253" s="275">
        <f>VLOOKUP(C253,FPT!B:GG,64,0)</f>
        <v>0</v>
      </c>
      <c r="GJ253" t="str">
        <f t="shared" si="400"/>
        <v/>
      </c>
      <c r="GK253" s="275">
        <f>VLOOKUP(C253,MOVI!C:DT,65,0)</f>
        <v>0</v>
      </c>
      <c r="GL253" s="275">
        <f>VLOOKUP(C253,FPT!B:GJ,65,0)</f>
        <v>0</v>
      </c>
      <c r="GM253" t="str">
        <f t="shared" si="401"/>
        <v/>
      </c>
      <c r="GN253" s="275">
        <f>VLOOKUP(C253,MOVI!C:DT,66,0)</f>
        <v>0</v>
      </c>
      <c r="GO253" s="275">
        <f>VLOOKUP(C253,FPT!B:GM,66,0)</f>
        <v>0</v>
      </c>
      <c r="GP253" t="str">
        <f t="shared" si="402"/>
        <v/>
      </c>
      <c r="GQ253" s="275">
        <f>VLOOKUP(C253,MOVI!C:DT,67,0)</f>
        <v>0</v>
      </c>
      <c r="GR253" s="275">
        <f>VLOOKUP(C253,FPT!B:GP,67,0)</f>
        <v>0</v>
      </c>
      <c r="GS253" t="str">
        <f t="shared" si="403"/>
        <v/>
      </c>
      <c r="GT253" s="275">
        <f>VLOOKUP(C253,MOVI!C:DT,68,0)</f>
        <v>0</v>
      </c>
      <c r="GU253" s="275">
        <f>VLOOKUP(C253,FPT!B:GS,68,0)</f>
        <v>0</v>
      </c>
      <c r="GV253" t="str">
        <f t="shared" si="404"/>
        <v/>
      </c>
      <c r="GW253" s="275">
        <f>VLOOKUP(C253,MOVI!C:DT,69,0)</f>
        <v>0</v>
      </c>
      <c r="GX253" s="275">
        <f>VLOOKUP(C253,FPT!B:GV,69,0)</f>
        <v>0</v>
      </c>
      <c r="GY253" t="str">
        <f t="shared" si="405"/>
        <v/>
      </c>
      <c r="GZ253" s="275">
        <f>VLOOKUP(C253,MOVI!C:DT,70,0)</f>
        <v>1497793</v>
      </c>
      <c r="HA253" s="275">
        <f>VLOOKUP(C253,FPT!B:GY,70,0)</f>
        <v>1497793</v>
      </c>
      <c r="HB253" t="str">
        <f t="shared" si="406"/>
        <v/>
      </c>
      <c r="HC253" s="275">
        <f>VLOOKUP(C253,MOVI!C:DT,71,0)</f>
        <v>7427793</v>
      </c>
      <c r="HD253" s="275">
        <f>ROUND(VLOOKUP(C253,FPT!B:HB,71,0),0)</f>
        <v>7427793</v>
      </c>
      <c r="HE253" t="str">
        <f t="shared" si="407"/>
        <v/>
      </c>
      <c r="HF253" s="275">
        <f>ROUND(VLOOKUP(C253,MOVI!C:DT,72,0),0)</f>
        <v>0</v>
      </c>
      <c r="HG253" s="275">
        <f>ROUND(VLOOKUP(C253,FPT!B:HE,72,0),0)</f>
        <v>0</v>
      </c>
      <c r="HH253" t="str">
        <f t="shared" si="408"/>
        <v/>
      </c>
      <c r="HI253" s="275">
        <f>VLOOKUP(C253,MOVI!C:DT,73,0)</f>
        <v>200000</v>
      </c>
      <c r="HJ253" s="275">
        <f>VLOOKUP(C253,FPT!B:HH,73,0)</f>
        <v>200000</v>
      </c>
      <c r="HK253" t="str">
        <f t="shared" si="409"/>
        <v/>
      </c>
      <c r="HL253" s="275">
        <f>VLOOKUP(C253,MOVI!C:DT,74,0)</f>
        <v>730000</v>
      </c>
      <c r="HM253" s="275">
        <f>VLOOKUP(C253,FPT!B:HK,74,0)</f>
        <v>730000</v>
      </c>
      <c r="HN253" t="str">
        <f t="shared" si="410"/>
        <v/>
      </c>
      <c r="HO253" s="275">
        <f>VLOOKUP(C253,MOVI!C:DT,75,0)</f>
        <v>11000000</v>
      </c>
      <c r="HP253" s="275">
        <f>VLOOKUP(C253,FPT!B:HN,75,0)</f>
        <v>11000000</v>
      </c>
      <c r="HQ253" t="str">
        <f t="shared" si="411"/>
        <v/>
      </c>
      <c r="HR253" s="275">
        <f>VLOOKUP(C253,MOVI!C:DT,76,0)</f>
        <v>1</v>
      </c>
      <c r="HS253" s="275">
        <f>VLOOKUP(C253,FPT!B:HQ,76,0)</f>
        <v>1</v>
      </c>
      <c r="HT253" t="str">
        <f t="shared" si="412"/>
        <v/>
      </c>
      <c r="HU253" s="275">
        <f>VLOOKUP(C253,MOVI!C:DT,77,0)</f>
        <v>4400000</v>
      </c>
      <c r="HV253" s="275">
        <f>VLOOKUP(C253,FPT!B:HT,77,0)</f>
        <v>4400000</v>
      </c>
      <c r="HW253" t="str">
        <f t="shared" si="413"/>
        <v/>
      </c>
      <c r="HX253" s="274">
        <f>VLOOKUP(C253,MOVI!C:CB,78,0)</f>
        <v>400000</v>
      </c>
      <c r="HY253" s="261">
        <f>VLOOKUP(C253,FPT!$B:$CA,78,0)</f>
        <v>400000</v>
      </c>
      <c r="HZ253" t="str">
        <f t="shared" si="414"/>
        <v/>
      </c>
      <c r="IA253" s="275">
        <f>VLOOKUP(C253,MOVI!C:CD,79,0)</f>
        <v>50000</v>
      </c>
      <c r="IB253" s="275">
        <f>VLOOKUP(C253,FPT!B:HZ,79,0)</f>
        <v>50000</v>
      </c>
      <c r="IC253" t="str">
        <f t="shared" si="415"/>
        <v/>
      </c>
      <c r="ID253" s="275">
        <f>VLOOKUP(C253,MOVI!C:CD,80,0)</f>
        <v>75000</v>
      </c>
      <c r="IE253" s="275">
        <f>VLOOKUP(C253,FPT!B:IC,80,0)</f>
        <v>75000</v>
      </c>
      <c r="IF253" t="str">
        <f t="shared" si="416"/>
        <v/>
      </c>
      <c r="IG253" s="275">
        <f>VLOOKUP(C253,MOVI!C:DT,81,0)</f>
        <v>0</v>
      </c>
      <c r="IH253" s="275">
        <f>VLOOKUP(C253,FPT!B:IF,81,0)</f>
        <v>0</v>
      </c>
      <c r="II253" t="str">
        <f t="shared" si="417"/>
        <v/>
      </c>
      <c r="IJ253" s="275">
        <f>VLOOKUP(C253,MOVI!C:DT,82,0)</f>
        <v>525000</v>
      </c>
      <c r="IK253" s="275">
        <f>VLOOKUP(C253,FPT!B:II,82,0)</f>
        <v>525000</v>
      </c>
      <c r="IL253" t="str">
        <f t="shared" si="418"/>
        <v/>
      </c>
      <c r="IM253" s="275">
        <f>ROUND(VLOOKUP(C253,MOVI!C:DT,83,0),0)</f>
        <v>16855000</v>
      </c>
      <c r="IN253" s="275">
        <f>ROUND(VLOOKUP(C253,FPT!B:IL,83,0),0)</f>
        <v>16855000</v>
      </c>
      <c r="IO253" t="str">
        <f t="shared" si="419"/>
        <v/>
      </c>
      <c r="IP253" s="275">
        <f>VLOOKUP(C253,MOVI!C:DT,84,0)</f>
        <v>0</v>
      </c>
      <c r="IQ253" s="275">
        <f>VLOOKUP(C253,FPT!B:IO,84,0)</f>
        <v>0</v>
      </c>
      <c r="IR253" t="str">
        <f t="shared" si="420"/>
        <v/>
      </c>
      <c r="IS253" s="275">
        <f>ROUND(VLOOKUP(C253,MOVI!C:DT,85,0),0)</f>
        <v>0</v>
      </c>
      <c r="IT253" s="275">
        <f>ROUND(VLOOKUP(C253,FPT!B:IR,85,0),0)</f>
        <v>0</v>
      </c>
      <c r="IU253" t="str">
        <f t="shared" si="421"/>
        <v/>
      </c>
      <c r="IV253" s="275">
        <f>VLOOKUP(C253,MOVI!C:DT,86,0)</f>
        <v>0</v>
      </c>
      <c r="IW253" s="275">
        <f>VLOOKUP(C253,FPT!B:IU,86,0)</f>
        <v>0</v>
      </c>
      <c r="IX253" t="str">
        <f t="shared" si="422"/>
        <v/>
      </c>
      <c r="IY253" s="275">
        <f>ROUND(VLOOKUP(C253,MOVI!C:DT,87,0),0)</f>
        <v>0</v>
      </c>
      <c r="IZ253" s="275">
        <f>ROUND(VLOOKUP(C253,FPT!B:IX,87,0),0)</f>
        <v>0</v>
      </c>
      <c r="JA253" t="str">
        <f t="shared" si="423"/>
        <v/>
      </c>
      <c r="JB253" s="275">
        <f>VLOOKUP(C253,MOVI!C:DT,88,0)</f>
        <v>0</v>
      </c>
      <c r="JC253" s="275">
        <f>VLOOKUP(C253,FPT!B:JA,88,0)</f>
        <v>0</v>
      </c>
      <c r="JD253" t="str">
        <f t="shared" si="424"/>
        <v/>
      </c>
      <c r="JE253" s="275">
        <f>VLOOKUP(C253,MOVI!C:DT,89,0)</f>
        <v>50000</v>
      </c>
      <c r="JF253" s="275">
        <f>VLOOKUP(C253,FPT!B:JD,89,0)</f>
        <v>50000</v>
      </c>
      <c r="JG253" t="str">
        <f t="shared" si="425"/>
        <v/>
      </c>
      <c r="JH253" s="275">
        <f>VLOOKUP(C253,MOVI!C:DT,90,0)</f>
        <v>6000</v>
      </c>
      <c r="JI253" s="275">
        <f>VLOOKUP(C253,FPT!B:JG,90,0)</f>
        <v>6000</v>
      </c>
      <c r="JJ253" t="str">
        <f t="shared" si="426"/>
        <v/>
      </c>
      <c r="JK253" s="275">
        <f>VLOOKUP(C253,MOVI!C:DT,91,0)</f>
        <v>0</v>
      </c>
      <c r="JL253" s="275">
        <f>VLOOKUP(C253,FPT!B:JJ,91,0)</f>
        <v>0</v>
      </c>
      <c r="JM253" t="str">
        <f t="shared" si="427"/>
        <v/>
      </c>
      <c r="JN253" s="275">
        <f>VLOOKUP(C253,MOVI!C:DT,92,0)</f>
        <v>113600</v>
      </c>
      <c r="JO253" s="275">
        <f>VLOOKUP(C253,FPT!B:JM,92,0)</f>
        <v>113600</v>
      </c>
      <c r="JP253" t="str">
        <f t="shared" si="428"/>
        <v/>
      </c>
      <c r="JQ253" s="275">
        <f>VLOOKUP(C253,MOVI!C:DT,93,0)</f>
        <v>0</v>
      </c>
      <c r="JR253" s="275">
        <f>VLOOKUP(C253,FPT!B:JP,93,0)</f>
        <v>0</v>
      </c>
      <c r="JS253" t="str">
        <f t="shared" si="429"/>
        <v/>
      </c>
      <c r="JT253" s="275">
        <f>VLOOKUP(C253,MOVI!C:DT,94,0)</f>
        <v>169600</v>
      </c>
      <c r="JU253" s="275">
        <f>VLOOKUP(C253,FPT!B:JS,94,0)</f>
        <v>169600</v>
      </c>
      <c r="JV253" t="str">
        <f t="shared" si="430"/>
        <v/>
      </c>
      <c r="JW253" s="275">
        <f>VLOOKUP(C253,MOVI!C:DT,95,0)</f>
        <v>6733193</v>
      </c>
      <c r="JX253" s="275">
        <f>VLOOKUP(C253,FPT!B:JV,95,0)</f>
        <v>6733193</v>
      </c>
      <c r="JY253" t="str">
        <f t="shared" si="431"/>
        <v/>
      </c>
      <c r="JZ253" s="275">
        <f>VLOOKUP(C253,MOVI!C:DT,96,0)</f>
        <v>0</v>
      </c>
      <c r="KA253" s="275">
        <f>VLOOKUP(C253,FPT!B:JY,96,0)</f>
        <v>0</v>
      </c>
      <c r="KB253" t="str">
        <f t="shared" si="432"/>
        <v/>
      </c>
      <c r="KC253" s="275">
        <f>VLOOKUP(C253,MOVI!C:DT,97,0)</f>
        <v>6733193</v>
      </c>
      <c r="KD253" s="275">
        <f>VLOOKUP(C253,FPT!B:KB,97,0)</f>
        <v>6733193</v>
      </c>
      <c r="KE253" t="str">
        <f t="shared" si="433"/>
        <v/>
      </c>
      <c r="KF253" s="275">
        <f>VLOOKUP(C253,MOVI!C:DT,98,0)</f>
        <v>850000.00000000012</v>
      </c>
      <c r="KG253" s="275">
        <f>VLOOKUP(C253,FPT!B:KE,98,0)</f>
        <v>850000</v>
      </c>
      <c r="KH253" t="str">
        <f t="shared" si="434"/>
        <v/>
      </c>
      <c r="KI253" s="275">
        <f>VLOOKUP(C253,MOVI!C:DT,99,0)</f>
        <v>0</v>
      </c>
      <c r="KJ253" s="275">
        <f>VLOOKUP(C253,FPT!B:KH,99,0)</f>
        <v>0</v>
      </c>
      <c r="KK253" t="str">
        <f t="shared" si="435"/>
        <v/>
      </c>
      <c r="KL253" s="275">
        <f>VLOOKUP(C253,MOVI!C:DT,100,0)</f>
        <v>150000</v>
      </c>
      <c r="KM253" s="275">
        <f>VLOOKUP(C253,FPT!B:KK,100,0)</f>
        <v>150000</v>
      </c>
      <c r="KN253" t="str">
        <f t="shared" si="436"/>
        <v/>
      </c>
      <c r="KO253" s="275">
        <f>VLOOKUP(C253,MOVI!C:DT,101,0)</f>
        <v>0</v>
      </c>
      <c r="KP253" s="275">
        <f>VLOOKUP(C253,FPT!B:KN,101,0)</f>
        <v>0</v>
      </c>
      <c r="KQ253" t="str">
        <f t="shared" si="437"/>
        <v/>
      </c>
      <c r="KR253" s="275">
        <f>VLOOKUP(C253,MOVI!C:DT,102,0)</f>
        <v>0</v>
      </c>
      <c r="KS253" s="275">
        <f>VLOOKUP(C253,FPT!B:KQ,102,0)</f>
        <v>0</v>
      </c>
      <c r="KT253" t="str">
        <f t="shared" si="438"/>
        <v/>
      </c>
      <c r="KU253" s="275">
        <f>VLOOKUP(C253,MOVI!C:DT,103,0)</f>
        <v>1000000.0000000001</v>
      </c>
      <c r="KV253" s="275">
        <f>VLOOKUP(C253,FPT!B:KT,103,0)</f>
        <v>1000000</v>
      </c>
      <c r="KW253" t="str">
        <f t="shared" si="439"/>
        <v/>
      </c>
      <c r="KX253" s="275">
        <f>VLOOKUP(C253,MOVI!C:DT,104,0)</f>
        <v>1525000</v>
      </c>
      <c r="KY253" s="275">
        <f>VLOOKUP(C253,FPT!B:KW,104,0)</f>
        <v>1525000</v>
      </c>
      <c r="KZ253" t="str">
        <f t="shared" si="440"/>
        <v/>
      </c>
      <c r="LA253" s="275">
        <f>VLOOKUP(C253,MOVI!C:DT,105,0)</f>
        <v>100000</v>
      </c>
      <c r="LB253" s="275">
        <f>VLOOKUP(C253,FPT!B:KZ,105,0)</f>
        <v>100000</v>
      </c>
      <c r="LC253" t="str">
        <f t="shared" si="441"/>
        <v/>
      </c>
      <c r="LD253" s="275">
        <f>VLOOKUP(C253,MOVI!C:DT,106,0)</f>
        <v>8527793</v>
      </c>
      <c r="LE253" s="275">
        <f>VLOOKUP(C253,FPT!B:LC,106,0)</f>
        <v>8527793</v>
      </c>
      <c r="LF253" t="str">
        <f t="shared" si="442"/>
        <v/>
      </c>
      <c r="LG253" s="273">
        <f>VLOOKUP(C253,MOVI!C:DT,107,0)</f>
        <v>0</v>
      </c>
      <c r="LH253" s="273">
        <f>VLOOKUP(C253,FPT!B:LF,107,0)</f>
        <v>0</v>
      </c>
      <c r="LI253" t="str">
        <f t="shared" si="443"/>
        <v/>
      </c>
      <c r="LJ253" t="str">
        <f>VLOOKUP(C253,MOVI!C:DV,108,0)</f>
        <v>MoviNorthSales</v>
      </c>
      <c r="LK253" s="252" t="str">
        <f>VLOOKUP(C253,FPT!B:LI,108,0)</f>
        <v>MoviNorthSales</v>
      </c>
      <c r="LL253" t="str">
        <f t="shared" si="444"/>
        <v/>
      </c>
      <c r="LM253" s="275">
        <f>ROUND(VLOOKUP(C253,MOVI!C:DV,109,0),0)</f>
        <v>416667</v>
      </c>
      <c r="LN253" s="275">
        <f>ROUND(VLOOKUP(C253,FPT!B:LL,109,0),0)</f>
        <v>416667</v>
      </c>
      <c r="LO253" t="str">
        <f t="shared" si="445"/>
        <v/>
      </c>
      <c r="LP253" t="str">
        <f>VLOOKUP(C253,MOVI!C:DV,110,0)</f>
        <v>THA</v>
      </c>
      <c r="LQ253" s="247" t="str">
        <f>VLOOKUP(C253,FPT!B:LO,110,0)</f>
        <v>THA</v>
      </c>
      <c r="LR253" t="str">
        <f t="shared" si="446"/>
        <v/>
      </c>
      <c r="LS253">
        <f>MOVI!DI248</f>
        <v>22</v>
      </c>
      <c r="LV253">
        <f>MOVI!DJ248</f>
        <v>0</v>
      </c>
      <c r="LW253">
        <f>MOVI!DK248</f>
        <v>0</v>
      </c>
      <c r="LX253" t="str">
        <f>MOVI!DL248</f>
        <v>x</v>
      </c>
      <c r="LY253">
        <f>MOVI!DM248</f>
        <v>0</v>
      </c>
      <c r="LZ253">
        <f>MOVI!DN248</f>
        <v>50000</v>
      </c>
      <c r="MA253">
        <f>MOVI!DO248</f>
        <v>0</v>
      </c>
      <c r="MB253" t="str">
        <f>MOVI!DP248</f>
        <v>THA</v>
      </c>
      <c r="MC253">
        <f>MOVI!DQ248</f>
        <v>43773</v>
      </c>
      <c r="MD253">
        <f>MOVI!DR248</f>
        <v>43955</v>
      </c>
      <c r="ME253" t="str">
        <f>VLOOKUP(C253,MOVI!C:DV,121,0)</f>
        <v>Group 1</v>
      </c>
      <c r="MF253" s="252" t="str">
        <f>VLOOKUP(C253,FPT!B:MD,111,0)</f>
        <v>Group 1</v>
      </c>
      <c r="MG253" t="str">
        <f t="shared" si="450"/>
        <v/>
      </c>
      <c r="MH253" t="str">
        <f>VLOOKUP(C253,MOVI!C:DT,122,0)</f>
        <v>MoviNorthGroup 1</v>
      </c>
      <c r="MI253" s="252" t="str">
        <f>VLOOKUP(C253,FPT!B:DS,112,0)</f>
        <v>MoviNorthGroup 1</v>
      </c>
      <c r="MJ253" t="str">
        <f t="shared" si="447"/>
        <v/>
      </c>
    </row>
    <row r="254" spans="1:348" x14ac:dyDescent="0.25">
      <c r="A254">
        <v>246</v>
      </c>
      <c r="B254" s="48">
        <v>2390</v>
      </c>
      <c r="C254" s="271" t="s">
        <v>983</v>
      </c>
      <c r="D254" t="str">
        <f>VLOOKUP(C254,MOVI!C:D,2,0)</f>
        <v>Nguyễn Thế Phong</v>
      </c>
      <c r="E254" t="str">
        <f>VLOOKUP(C254,FPT!B:C,2,0)</f>
        <v>Nguyễn Thế Phong</v>
      </c>
      <c r="F254" t="str">
        <f t="shared" si="340"/>
        <v/>
      </c>
      <c r="G254" t="str">
        <f>VLOOKUP(C254,MOVI!C:E,3,0)</f>
        <v>Sales</v>
      </c>
      <c r="H254" t="str">
        <f>VLOOKUP(C254,FPT!B:F,3,0)</f>
        <v>Sales</v>
      </c>
      <c r="I254" t="str">
        <f t="shared" si="341"/>
        <v/>
      </c>
      <c r="J254" t="str">
        <f>VLOOKUP(C254,MOVI!C:H,4,0)</f>
        <v>Field Sales</v>
      </c>
      <c r="K254" t="str">
        <f>VLOOKUP(C254,FPT!B:I,4,0)</f>
        <v>Field Sales</v>
      </c>
      <c r="L254" t="str">
        <f t="shared" si="342"/>
        <v/>
      </c>
      <c r="M254" t="str">
        <f>VLOOKUP(C254,MOVI!C:DT,5,0)</f>
        <v>Associate</v>
      </c>
      <c r="N254" t="str">
        <f>VLOOKUP(C254,FPT!B:L,5,0)</f>
        <v>Associate</v>
      </c>
      <c r="O254" t="str">
        <f t="shared" si="343"/>
        <v/>
      </c>
      <c r="P254" t="str">
        <f>VLOOKUP(C254,MOVI!C:DT,6,0)</f>
        <v>Field Sales</v>
      </c>
      <c r="Q254" t="str">
        <f>VLOOKUP(C254,FPT!B:O,6,0)</f>
        <v>Field sales</v>
      </c>
      <c r="R254" t="str">
        <f t="shared" si="344"/>
        <v/>
      </c>
      <c r="S254" t="str">
        <f>VLOOKUP(C254,MOVI!C:DT,7,0)</f>
        <v>South</v>
      </c>
      <c r="T254" t="str">
        <f>VLOOKUP(C254,FPT!B:R,7,0)</f>
        <v>South</v>
      </c>
      <c r="U254" t="str">
        <f t="shared" si="345"/>
        <v/>
      </c>
      <c r="V254" t="str">
        <f>VLOOKUP(C254,MOVI!C:DT,8,0)</f>
        <v>Movi</v>
      </c>
      <c r="W254" t="str">
        <f>VLOOKUP(C254,FPT!B:U,8,0)</f>
        <v>Movi</v>
      </c>
      <c r="X254" t="str">
        <f t="shared" si="346"/>
        <v/>
      </c>
      <c r="Y254" t="str">
        <f>VLOOKUP(C254,MOVI!C:DT,9,0)</f>
        <v>Full-time</v>
      </c>
      <c r="Z254" t="str">
        <f>VLOOKUP(C254,FPT!B:X,9,0)</f>
        <v>Full-time</v>
      </c>
      <c r="AA254" t="str">
        <f t="shared" si="347"/>
        <v/>
      </c>
      <c r="AB254" t="str">
        <f>VLOOKUP(C254,MOVI!C:DT,10,0)</f>
        <v>Permanent</v>
      </c>
      <c r="AC254" t="str">
        <f>VLOOKUP(C254,FPT!B:AA,10,0)</f>
        <v>Permanent</v>
      </c>
      <c r="AD254" t="str">
        <f t="shared" si="348"/>
        <v/>
      </c>
      <c r="AE254" s="247">
        <f>VLOOKUP(C254,MOVI!C:DT,11,0)</f>
        <v>42111</v>
      </c>
      <c r="AF254" s="247">
        <f>VLOOKUP(C254,FPT!B:AD,11,0)</f>
        <v>42111</v>
      </c>
      <c r="AG254" t="str">
        <f t="shared" si="349"/>
        <v/>
      </c>
      <c r="AH254" s="260" t="str">
        <f>VLOOKUP(C254,MOVI!C:DT,12,0)</f>
        <v/>
      </c>
      <c r="AI254" s="260"/>
      <c r="AJ254" t="str">
        <f t="shared" si="449"/>
        <v/>
      </c>
      <c r="AK254">
        <f>VLOOKUP(C254,MOVI!C:DT,13,0)</f>
        <v>0</v>
      </c>
      <c r="AL254" s="247">
        <f>VLOOKUP(C254,FPT!B:AJ,13,0)</f>
        <v>0</v>
      </c>
      <c r="AM254" t="str">
        <f t="shared" si="448"/>
        <v/>
      </c>
      <c r="AN254" s="247">
        <f>VLOOKUP(C254,MOVI!C:DT,14,0)</f>
        <v>0</v>
      </c>
      <c r="AO254" s="247">
        <f>VLOOKUP(C254,FPT!B:AM,14,0)</f>
        <v>0</v>
      </c>
      <c r="AP254" t="str">
        <f t="shared" si="350"/>
        <v/>
      </c>
      <c r="AQ254" t="str">
        <f>VLOOKUP(C254,MOVI!C:DT,15,0)</f>
        <v>LC</v>
      </c>
      <c r="AR254" s="247" t="str">
        <f>VLOOKUP(C254,FPT!B:AP,15,0)</f>
        <v>LC</v>
      </c>
      <c r="AS254" t="str">
        <f t="shared" si="351"/>
        <v/>
      </c>
      <c r="AT254" s="282" t="str">
        <f>VLOOKUP(C254,MOVI!C:DT,16,0)</f>
        <v>LTTP</v>
      </c>
      <c r="AU254" s="247" t="str">
        <f>VLOOKUP(C254,FPT!B:AS,16,0)</f>
        <v>LTTP</v>
      </c>
      <c r="AV254" t="str">
        <f t="shared" si="352"/>
        <v/>
      </c>
      <c r="AW254" t="str">
        <f>VLOOKUP(C254,MOVI!C:DT,17,0)</f>
        <v>L</v>
      </c>
      <c r="AX254" s="247" t="str">
        <f>VLOOKUP(C254,FPT!B:AV,17,0)</f>
        <v>L</v>
      </c>
      <c r="AY254" t="str">
        <f t="shared" si="353"/>
        <v/>
      </c>
      <c r="AZ254">
        <f>VLOOKUP(C254,MOVI!C:DT,18,0)</f>
        <v>0</v>
      </c>
      <c r="BA254" s="247">
        <f>VLOOKUP(C254,FPT!B:AY,18,0)</f>
        <v>0</v>
      </c>
      <c r="BB254" t="str">
        <f t="shared" si="354"/>
        <v/>
      </c>
      <c r="BC254" s="275">
        <f>VLOOKUP(C254,MOVI!C:DT,19,0)</f>
        <v>5000000</v>
      </c>
      <c r="BD254" s="275">
        <f>VLOOKUP(C254,FPT!B:BB,19,0)</f>
        <v>5000000</v>
      </c>
      <c r="BE254" t="str">
        <f t="shared" si="355"/>
        <v/>
      </c>
      <c r="BF254">
        <f>VLOOKUP(C254,MOVI!C:DT,20,0)</f>
        <v>0</v>
      </c>
      <c r="BG254" s="252">
        <f>VLOOKUP(C254,FPT!B:BE,20,0)</f>
        <v>0</v>
      </c>
      <c r="BH254" t="str">
        <f t="shared" si="356"/>
        <v/>
      </c>
      <c r="BI254" s="275">
        <f>VLOOKUP(C254,MOVI!C:DT,21,0)</f>
        <v>5000000</v>
      </c>
      <c r="BJ254" s="275">
        <f>VLOOKUP(C254,FPT!B:BH,21,0)</f>
        <v>5000000</v>
      </c>
      <c r="BK254" t="str">
        <f t="shared" si="357"/>
        <v/>
      </c>
      <c r="BL254" s="275">
        <f>VLOOKUP(C254,MOVI!C:DT,22,0)</f>
        <v>0</v>
      </c>
      <c r="BM254" s="275">
        <f>VLOOKUP(C254,FPT!B:BK,22,0)</f>
        <v>0</v>
      </c>
      <c r="BN254" t="str">
        <f t="shared" si="358"/>
        <v/>
      </c>
      <c r="BO254" s="275">
        <f>VLOOKUP(C254,MOVI!C:DT,23,0)</f>
        <v>0</v>
      </c>
      <c r="BP254" s="275">
        <f>VLOOKUP(C254,FPT!B:BN,23,0)</f>
        <v>0</v>
      </c>
      <c r="BQ254" t="str">
        <f t="shared" si="359"/>
        <v/>
      </c>
      <c r="BR254" s="275">
        <f>VLOOKUP(C254,MOVI!C:DT,24,0)</f>
        <v>0</v>
      </c>
      <c r="BS254" s="275">
        <f>VLOOKUP(C254,FPT!B:BQ,24,0)</f>
        <v>0</v>
      </c>
      <c r="BT254" t="str">
        <f t="shared" si="360"/>
        <v/>
      </c>
      <c r="BU254" s="275">
        <f>VLOOKUP(C254,MOVI!C:DT,25,0)</f>
        <v>200000</v>
      </c>
      <c r="BV254" s="275">
        <f>VLOOKUP(C254,FPT!B:BT,25,0)</f>
        <v>200000</v>
      </c>
      <c r="BW254" t="str">
        <f t="shared" si="361"/>
        <v/>
      </c>
      <c r="BX254" s="275">
        <f>VLOOKUP(C254,MOVI!C:DT,26,0)</f>
        <v>0</v>
      </c>
      <c r="BY254" s="275">
        <f>VLOOKUP(C254,FPT!B:BW,26,0)</f>
        <v>0</v>
      </c>
      <c r="BZ254" t="str">
        <f t="shared" si="362"/>
        <v/>
      </c>
      <c r="CA254" s="275">
        <f>VLOOKUP(C254,MOVI!C:DT,27,0)</f>
        <v>730000</v>
      </c>
      <c r="CB254" s="275">
        <f>VLOOKUP(C254,FPT!B:BZ,27,0)</f>
        <v>730000</v>
      </c>
      <c r="CC254" t="str">
        <f t="shared" si="363"/>
        <v/>
      </c>
      <c r="CD254" s="275">
        <f>VLOOKUP(C254,MOVI!C:DT,28,0)</f>
        <v>930000</v>
      </c>
      <c r="CE254" s="275">
        <f>VLOOKUP(C254,FPT!B:CC,28,0)</f>
        <v>930000</v>
      </c>
      <c r="CF254" t="str">
        <f t="shared" si="364"/>
        <v/>
      </c>
      <c r="CG254" t="str">
        <f>VLOOKUP(C254,MOVI!C:DT,29,0)</f>
        <v>CN</v>
      </c>
      <c r="CH254" s="252" t="str">
        <f>VLOOKUP(C254,FPT!B:CF,29,0)</f>
        <v>CN</v>
      </c>
      <c r="CI254" t="str">
        <f t="shared" si="365"/>
        <v/>
      </c>
      <c r="CJ254">
        <f>VLOOKUP(C254,MOVI!C:DT,30,0)</f>
        <v>26</v>
      </c>
      <c r="CK254" s="252">
        <f>VLOOKUP(C254,FPT!B:CI,30,0)</f>
        <v>26</v>
      </c>
      <c r="CL254" t="str">
        <f t="shared" si="366"/>
        <v/>
      </c>
      <c r="CM254">
        <f>VLOOKUP(C254,MOVI!C:DT,31,0)</f>
        <v>23</v>
      </c>
      <c r="CN254" s="252">
        <f>VLOOKUP(C254,FPT!B:CL,31,0)</f>
        <v>23</v>
      </c>
      <c r="CO254" t="str">
        <f t="shared" si="367"/>
        <v/>
      </c>
      <c r="CP254" s="275">
        <f>VLOOKUP(C254,MOVI!C:DT,32,0)</f>
        <v>3</v>
      </c>
      <c r="CQ254" s="275">
        <f>VLOOKUP(C254,FPT!B:CO,32,0)</f>
        <v>3</v>
      </c>
      <c r="CR254" t="str">
        <f t="shared" si="368"/>
        <v/>
      </c>
      <c r="CS254" s="275">
        <f>VLOOKUP(C254,MOVI!C:DT,33,0)</f>
        <v>0</v>
      </c>
      <c r="CT254" s="275">
        <f>VLOOKUP(C254,FPT!B:CR,33,0)</f>
        <v>0</v>
      </c>
      <c r="CU254" t="str">
        <f t="shared" si="369"/>
        <v/>
      </c>
      <c r="CV254" s="275">
        <f>VLOOKUP(C254,MOVI!C:DT,34,0)</f>
        <v>0</v>
      </c>
      <c r="CW254" s="275">
        <f>VLOOKUP(C254,FPT!B:CU,34,0)</f>
        <v>0</v>
      </c>
      <c r="CX254" t="str">
        <f t="shared" si="370"/>
        <v/>
      </c>
      <c r="CY254" s="275">
        <f>VLOOKUP(C254,MOVI!C:DT,35,0)</f>
        <v>26</v>
      </c>
      <c r="CZ254" s="275">
        <f>VLOOKUP(C254,FPT!B:CX,35,0)</f>
        <v>26</v>
      </c>
      <c r="DA254" t="str">
        <f t="shared" si="371"/>
        <v/>
      </c>
      <c r="DB254" s="275">
        <f>VLOOKUP(C254,MOVI!C:DT,36,0)</f>
        <v>0</v>
      </c>
      <c r="DC254" s="275">
        <f>VLOOKUP(C254,FPT!B:DA,36,0)</f>
        <v>0</v>
      </c>
      <c r="DD254" t="str">
        <f t="shared" si="372"/>
        <v/>
      </c>
      <c r="DE254" s="275">
        <f>VLOOKUP(C254,MOVI!C:DT,37,0)</f>
        <v>0</v>
      </c>
      <c r="DF254" s="275">
        <f>VLOOKUP(C254,FPT!B:DD,37,0)</f>
        <v>0</v>
      </c>
      <c r="DG254" t="str">
        <f t="shared" si="373"/>
        <v/>
      </c>
      <c r="DH254" s="275">
        <f>VLOOKUP(C254,MOVI!C:DT,38,0)</f>
        <v>0</v>
      </c>
      <c r="DI254" s="275">
        <f>VLOOKUP(C254,FPT!B:DG,38,0)</f>
        <v>0</v>
      </c>
      <c r="DJ254" t="str">
        <f t="shared" si="374"/>
        <v/>
      </c>
      <c r="DK254" s="275">
        <f>VLOOKUP(C254,MOVI!C:DT,39,0)</f>
        <v>0</v>
      </c>
      <c r="DL254" s="275">
        <f>VLOOKUP(C254,FPT!B:DJ,39,0)</f>
        <v>0</v>
      </c>
      <c r="DM254" t="str">
        <f t="shared" si="375"/>
        <v/>
      </c>
      <c r="DN254" s="275">
        <f>VLOOKUP(C254,MOVI!C:DT,40,0)</f>
        <v>0</v>
      </c>
      <c r="DO254" s="275">
        <f>VLOOKUP(C254,FPT!B:DM,40,0)</f>
        <v>0</v>
      </c>
      <c r="DP254" t="str">
        <f t="shared" si="376"/>
        <v/>
      </c>
      <c r="DQ254" s="275">
        <f>VLOOKUP(C254,MOVI!C:DT,41,0)</f>
        <v>0</v>
      </c>
      <c r="DR254" s="275">
        <f>VLOOKUP(C254,FPT!B:DP,41,0)</f>
        <v>0</v>
      </c>
      <c r="DS254" t="str">
        <f t="shared" si="377"/>
        <v/>
      </c>
      <c r="DT254" s="275">
        <f>VLOOKUP(C254,MOVI!C:DT,42,0)</f>
        <v>5000000</v>
      </c>
      <c r="DU254" s="275">
        <f>ROUND(VLOOKUP(C254,FPT!B:DS,42,0),0)</f>
        <v>5000000</v>
      </c>
      <c r="DV254" t="str">
        <f t="shared" si="378"/>
        <v/>
      </c>
      <c r="DW254" s="275">
        <f>VLOOKUP(C254,MOVI!C:DT,43,0)</f>
        <v>0</v>
      </c>
      <c r="DX254" s="275">
        <f>VLOOKUP(C254,FPT!B:DV,43,0)</f>
        <v>0</v>
      </c>
      <c r="DY254" t="str">
        <f t="shared" si="379"/>
        <v/>
      </c>
      <c r="DZ254" s="275">
        <f>VLOOKUP(C254,MOVI!C:DT,44,0)</f>
        <v>0</v>
      </c>
      <c r="EA254" s="275">
        <f>VLOOKUP(C254,FPT!B:DY,44,0)</f>
        <v>0</v>
      </c>
      <c r="EB254" t="str">
        <f t="shared" si="380"/>
        <v/>
      </c>
      <c r="EC254" s="275">
        <f>VLOOKUP(C254,MOVI!C:DT,45,0)</f>
        <v>5000000</v>
      </c>
      <c r="ED254" s="275">
        <f>ROUND(VLOOKUP(C254,FPT!B:EB,45,0),0)</f>
        <v>5000000</v>
      </c>
      <c r="EE254" t="str">
        <f t="shared" si="381"/>
        <v/>
      </c>
      <c r="EF254" s="275">
        <f>VLOOKUP(C254,MOVI!C:DT,46,0)</f>
        <v>0</v>
      </c>
      <c r="EG254" s="275">
        <f>VLOOKUP(C254,FPT!B:EE,46,0)</f>
        <v>0</v>
      </c>
      <c r="EH254" t="str">
        <f t="shared" si="382"/>
        <v/>
      </c>
      <c r="EI254" s="275">
        <f>VLOOKUP(C254,MOVI!C:DT,47,0)</f>
        <v>0</v>
      </c>
      <c r="EJ254" s="275">
        <f>VLOOKUP(C254,FPT!B:EH,47,0)</f>
        <v>0</v>
      </c>
      <c r="EK254" t="str">
        <f t="shared" si="383"/>
        <v/>
      </c>
      <c r="EL254" s="275">
        <f>VLOOKUP(C254,MOVI!C:DT,48,0)</f>
        <v>0</v>
      </c>
      <c r="EM254" s="275">
        <f>VLOOKUP(C254,FPT!B:EK,48,0)</f>
        <v>0</v>
      </c>
      <c r="EN254" t="str">
        <f t="shared" si="384"/>
        <v/>
      </c>
      <c r="EO254" s="275">
        <f>VLOOKUP(C254,MOVI!C:DT,49,0)</f>
        <v>200000</v>
      </c>
      <c r="EP254" s="275">
        <f>VLOOKUP(C254,FPT!B:EN,49,0)</f>
        <v>200000</v>
      </c>
      <c r="EQ254" t="str">
        <f t="shared" si="385"/>
        <v/>
      </c>
      <c r="ER254" s="275">
        <f>VLOOKUP(C254,MOVI!C:DT,50,0)</f>
        <v>0</v>
      </c>
      <c r="ES254" s="275">
        <f>VLOOKUP(C254,FPT!B:EQ,50,0)</f>
        <v>0</v>
      </c>
      <c r="ET254" t="str">
        <f t="shared" si="386"/>
        <v/>
      </c>
      <c r="EU254" s="275">
        <f>VLOOKUP(C254,MOVI!C:DT,51,0)</f>
        <v>0</v>
      </c>
      <c r="EV254" s="275">
        <f>VLOOKUP(C254,FPT!B:ET,51,0)</f>
        <v>0</v>
      </c>
      <c r="EW254" t="str">
        <f t="shared" si="387"/>
        <v/>
      </c>
      <c r="EX254" s="275">
        <f>VLOOKUP(C254,MOVI!C:DT,52,0)</f>
        <v>0</v>
      </c>
      <c r="EY254" s="275">
        <f>VLOOKUP(C254,FPT!B:EW,52,0)</f>
        <v>0</v>
      </c>
      <c r="EZ254" t="str">
        <f t="shared" si="388"/>
        <v/>
      </c>
      <c r="FA254" s="275">
        <f>VLOOKUP(C254,MOVI!C:DT,53,0)</f>
        <v>0</v>
      </c>
      <c r="FB254" s="275">
        <f>VLOOKUP(C254,FPT!B:EZ,53,0)</f>
        <v>0</v>
      </c>
      <c r="FC254" t="str">
        <f t="shared" si="389"/>
        <v/>
      </c>
      <c r="FD254" s="275">
        <f>VLOOKUP(C254,MOVI!C:DT,54,0)</f>
        <v>0</v>
      </c>
      <c r="FE254" s="275">
        <f>VLOOKUP(C254,FPT!B:FC,54,0)</f>
        <v>0</v>
      </c>
      <c r="FF254" t="str">
        <f t="shared" si="390"/>
        <v/>
      </c>
      <c r="FG254" s="275">
        <f>VLOOKUP(C254,MOVI!C:DT,55,0)</f>
        <v>645769</v>
      </c>
      <c r="FH254" s="275">
        <f>VLOOKUP(C254,FPT!B:FF,55,0)</f>
        <v>645769</v>
      </c>
      <c r="FI254" t="str">
        <f t="shared" si="391"/>
        <v/>
      </c>
      <c r="FJ254" s="275">
        <f>VLOOKUP(C254,MOVI!C:DT,56,0)</f>
        <v>845769</v>
      </c>
      <c r="FK254" s="275">
        <f>VLOOKUP(C254,FPT!B:FI,56,0)</f>
        <v>845769</v>
      </c>
      <c r="FL254" t="str">
        <f t="shared" si="392"/>
        <v/>
      </c>
      <c r="FM254" s="275">
        <f>VLOOKUP(C254,MOVI!C:DT,57,0)</f>
        <v>4230530</v>
      </c>
      <c r="FN254" s="275">
        <f>VLOOKUP(C254,FPT!B:FL,57,0)</f>
        <v>4230530</v>
      </c>
      <c r="FO254" t="str">
        <f t="shared" si="393"/>
        <v/>
      </c>
      <c r="FP254" s="275">
        <f>VLOOKUP(C254,MOVI!C:DT,58,0)</f>
        <v>0</v>
      </c>
      <c r="FQ254" s="275">
        <f>VLOOKUP(C254,FPT!B:FO,58,0)</f>
        <v>0</v>
      </c>
      <c r="FR254" t="str">
        <f t="shared" si="394"/>
        <v/>
      </c>
      <c r="FS254" s="275">
        <f>VLOOKUP(C254,MOVI!C:DT,59,0)</f>
        <v>0</v>
      </c>
      <c r="FT254" s="275">
        <f>VLOOKUP(C254,FPT!B:FR,59,0)</f>
        <v>0</v>
      </c>
      <c r="FU254" t="str">
        <f t="shared" si="395"/>
        <v/>
      </c>
      <c r="FV254" s="275">
        <f>VLOOKUP(C254,MOVI!C:DT,60,0)</f>
        <v>0</v>
      </c>
      <c r="FW254" s="275">
        <f>VLOOKUP(C254,FPT!B:FU,60,0)</f>
        <v>0</v>
      </c>
      <c r="FX254" t="str">
        <f t="shared" si="396"/>
        <v/>
      </c>
      <c r="FY254" s="275">
        <f>VLOOKUP(C254,MOVI!C:DT,61,0)</f>
        <v>0</v>
      </c>
      <c r="FZ254" s="275">
        <f>VLOOKUP(C254,FPT!B:FX,61,0)</f>
        <v>0</v>
      </c>
      <c r="GA254" t="str">
        <f t="shared" si="397"/>
        <v/>
      </c>
      <c r="GB254" s="275">
        <f>VLOOKUP(C254,MOVI!C:DT,62,0)</f>
        <v>100000</v>
      </c>
      <c r="GC254" s="275">
        <f>VLOOKUP(C254,FPT!B:GA,62,0)</f>
        <v>100000</v>
      </c>
      <c r="GD254" t="str">
        <f t="shared" si="398"/>
        <v/>
      </c>
      <c r="GE254" s="275">
        <f>VLOOKUP(C254,MOVI!C:DT,63,0)</f>
        <v>0</v>
      </c>
      <c r="GF254" s="275">
        <f>VLOOKUP(C254,FPT!B:GD,63,0)</f>
        <v>0</v>
      </c>
      <c r="GG254" t="str">
        <f t="shared" si="399"/>
        <v/>
      </c>
      <c r="GH254" s="275">
        <f>VLOOKUP(C254,MOVI!C:DT,64,0)</f>
        <v>0</v>
      </c>
      <c r="GI254" s="275">
        <f>VLOOKUP(C254,FPT!B:GG,64,0)</f>
        <v>0</v>
      </c>
      <c r="GJ254" t="str">
        <f t="shared" si="400"/>
        <v/>
      </c>
      <c r="GK254" s="275">
        <f>VLOOKUP(C254,MOVI!C:DT,65,0)</f>
        <v>0</v>
      </c>
      <c r="GL254" s="275">
        <f>VLOOKUP(C254,FPT!B:GJ,65,0)</f>
        <v>0</v>
      </c>
      <c r="GM254" t="str">
        <f t="shared" si="401"/>
        <v/>
      </c>
      <c r="GN254" s="275">
        <f>VLOOKUP(C254,MOVI!C:DT,66,0)</f>
        <v>0</v>
      </c>
      <c r="GO254" s="275">
        <f>VLOOKUP(C254,FPT!B:GM,66,0)</f>
        <v>0</v>
      </c>
      <c r="GP254" t="str">
        <f t="shared" si="402"/>
        <v/>
      </c>
      <c r="GQ254" s="275">
        <f>VLOOKUP(C254,MOVI!C:DT,67,0)</f>
        <v>0</v>
      </c>
      <c r="GR254" s="275">
        <f>VLOOKUP(C254,FPT!B:GP,67,0)</f>
        <v>0</v>
      </c>
      <c r="GS254" t="str">
        <f t="shared" si="403"/>
        <v/>
      </c>
      <c r="GT254" s="275">
        <f>VLOOKUP(C254,MOVI!C:DT,68,0)</f>
        <v>0</v>
      </c>
      <c r="GU254" s="275">
        <f>VLOOKUP(C254,FPT!B:GS,68,0)</f>
        <v>0</v>
      </c>
      <c r="GV254" t="str">
        <f t="shared" si="404"/>
        <v/>
      </c>
      <c r="GW254" s="275">
        <f>VLOOKUP(C254,MOVI!C:DT,69,0)</f>
        <v>0</v>
      </c>
      <c r="GX254" s="275">
        <f>VLOOKUP(C254,FPT!B:GV,69,0)</f>
        <v>0</v>
      </c>
      <c r="GY254" t="str">
        <f t="shared" si="405"/>
        <v/>
      </c>
      <c r="GZ254" s="275">
        <f>VLOOKUP(C254,MOVI!C:DT,70,0)</f>
        <v>4330530</v>
      </c>
      <c r="HA254" s="275">
        <f>VLOOKUP(C254,FPT!B:GY,70,0)</f>
        <v>4330530</v>
      </c>
      <c r="HB254" t="str">
        <f t="shared" si="406"/>
        <v/>
      </c>
      <c r="HC254" s="275">
        <f>VLOOKUP(C254,MOVI!C:DT,71,0)</f>
        <v>10176299</v>
      </c>
      <c r="HD254" s="275">
        <f>ROUND(VLOOKUP(C254,FPT!B:HB,71,0),0)</f>
        <v>10176299</v>
      </c>
      <c r="HE254" t="str">
        <f t="shared" si="407"/>
        <v/>
      </c>
      <c r="HF254" s="275">
        <f>ROUND(VLOOKUP(C254,MOVI!C:DT,72,0),0)</f>
        <v>0</v>
      </c>
      <c r="HG254" s="275">
        <f>ROUND(VLOOKUP(C254,FPT!B:HE,72,0),0)</f>
        <v>0</v>
      </c>
      <c r="HH254" t="str">
        <f t="shared" si="408"/>
        <v/>
      </c>
      <c r="HI254" s="275">
        <f>VLOOKUP(C254,MOVI!C:DT,73,0)</f>
        <v>200000</v>
      </c>
      <c r="HJ254" s="275">
        <f>VLOOKUP(C254,FPT!B:HH,73,0)</f>
        <v>200000</v>
      </c>
      <c r="HK254" t="str">
        <f t="shared" si="409"/>
        <v/>
      </c>
      <c r="HL254" s="275">
        <f>VLOOKUP(C254,MOVI!C:DT,74,0)</f>
        <v>645769</v>
      </c>
      <c r="HM254" s="275">
        <f>VLOOKUP(C254,FPT!B:HK,74,0)</f>
        <v>645769</v>
      </c>
      <c r="HN254" t="str">
        <f t="shared" si="410"/>
        <v/>
      </c>
      <c r="HO254" s="275">
        <f>VLOOKUP(C254,MOVI!C:DT,75,0)</f>
        <v>11000000</v>
      </c>
      <c r="HP254" s="275">
        <f>VLOOKUP(C254,FPT!B:HN,75,0)</f>
        <v>11000000</v>
      </c>
      <c r="HQ254" t="str">
        <f t="shared" si="411"/>
        <v/>
      </c>
      <c r="HR254" s="275">
        <f>VLOOKUP(C254,MOVI!C:DT,76,0)</f>
        <v>0</v>
      </c>
      <c r="HS254" s="275">
        <f>VLOOKUP(C254,FPT!B:HQ,76,0)</f>
        <v>0</v>
      </c>
      <c r="HT254" t="str">
        <f t="shared" si="412"/>
        <v/>
      </c>
      <c r="HU254" s="275">
        <f>VLOOKUP(C254,MOVI!C:DT,77,0)</f>
        <v>0</v>
      </c>
      <c r="HV254" s="275">
        <f>VLOOKUP(C254,FPT!B:HT,77,0)</f>
        <v>0</v>
      </c>
      <c r="HW254" t="str">
        <f t="shared" si="413"/>
        <v/>
      </c>
      <c r="HX254" s="274">
        <f>VLOOKUP(C254,MOVI!C:CB,78,0)</f>
        <v>400000</v>
      </c>
      <c r="HY254" s="261">
        <f>VLOOKUP(C254,FPT!$B:$CA,78,0)</f>
        <v>400000</v>
      </c>
      <c r="HZ254" t="str">
        <f t="shared" si="414"/>
        <v/>
      </c>
      <c r="IA254" s="275">
        <f>VLOOKUP(C254,MOVI!C:CD,79,0)</f>
        <v>50000</v>
      </c>
      <c r="IB254" s="275">
        <f>VLOOKUP(C254,FPT!B:HZ,79,0)</f>
        <v>50000</v>
      </c>
      <c r="IC254" t="str">
        <f t="shared" si="415"/>
        <v/>
      </c>
      <c r="ID254" s="275">
        <f>VLOOKUP(C254,MOVI!C:CD,80,0)</f>
        <v>75000</v>
      </c>
      <c r="IE254" s="275">
        <f>VLOOKUP(C254,FPT!B:IC,80,0)</f>
        <v>75000</v>
      </c>
      <c r="IF254" t="str">
        <f t="shared" si="416"/>
        <v/>
      </c>
      <c r="IG254" s="275">
        <f>VLOOKUP(C254,MOVI!C:DT,81,0)</f>
        <v>0</v>
      </c>
      <c r="IH254" s="275">
        <f>VLOOKUP(C254,FPT!B:IF,81,0)</f>
        <v>0</v>
      </c>
      <c r="II254" t="str">
        <f t="shared" si="417"/>
        <v/>
      </c>
      <c r="IJ254" s="275">
        <f>VLOOKUP(C254,MOVI!C:DT,82,0)</f>
        <v>525000</v>
      </c>
      <c r="IK254" s="275">
        <f>VLOOKUP(C254,FPT!B:II,82,0)</f>
        <v>525000</v>
      </c>
      <c r="IL254" t="str">
        <f t="shared" si="418"/>
        <v/>
      </c>
      <c r="IM254" s="275">
        <f>ROUND(VLOOKUP(C254,MOVI!C:DT,83,0),0)</f>
        <v>12370769</v>
      </c>
      <c r="IN254" s="275">
        <f>ROUND(VLOOKUP(C254,FPT!B:IL,83,0),0)</f>
        <v>12370769</v>
      </c>
      <c r="IO254" t="str">
        <f t="shared" si="419"/>
        <v/>
      </c>
      <c r="IP254" s="275">
        <f>VLOOKUP(C254,MOVI!C:DT,84,0)</f>
        <v>0</v>
      </c>
      <c r="IQ254" s="275">
        <f>VLOOKUP(C254,FPT!B:IO,84,0)</f>
        <v>0</v>
      </c>
      <c r="IR254" t="str">
        <f t="shared" si="420"/>
        <v/>
      </c>
      <c r="IS254" s="275">
        <f>ROUND(VLOOKUP(C254,MOVI!C:DT,85,0),0)</f>
        <v>0</v>
      </c>
      <c r="IT254" s="275">
        <f>ROUND(VLOOKUP(C254,FPT!B:IR,85,0),0)</f>
        <v>0</v>
      </c>
      <c r="IU254" t="str">
        <f t="shared" si="421"/>
        <v/>
      </c>
      <c r="IV254" s="275">
        <f>VLOOKUP(C254,MOVI!C:DT,86,0)</f>
        <v>0</v>
      </c>
      <c r="IW254" s="275">
        <f>VLOOKUP(C254,FPT!B:IU,86,0)</f>
        <v>0</v>
      </c>
      <c r="IX254" t="str">
        <f t="shared" si="422"/>
        <v/>
      </c>
      <c r="IY254" s="275">
        <f>ROUND(VLOOKUP(C254,MOVI!C:DT,87,0),0)</f>
        <v>0</v>
      </c>
      <c r="IZ254" s="275">
        <f>ROUND(VLOOKUP(C254,FPT!B:IX,87,0),0)</f>
        <v>0</v>
      </c>
      <c r="JA254" t="str">
        <f t="shared" si="423"/>
        <v/>
      </c>
      <c r="JB254" s="275">
        <f>VLOOKUP(C254,MOVI!C:DT,88,0)</f>
        <v>0</v>
      </c>
      <c r="JC254" s="275">
        <f>VLOOKUP(C254,FPT!B:JA,88,0)</f>
        <v>0</v>
      </c>
      <c r="JD254" t="str">
        <f t="shared" si="424"/>
        <v/>
      </c>
      <c r="JE254" s="275">
        <f>VLOOKUP(C254,MOVI!C:DT,89,0)</f>
        <v>50000</v>
      </c>
      <c r="JF254" s="275">
        <f>VLOOKUP(C254,FPT!B:JD,89,0)</f>
        <v>50000</v>
      </c>
      <c r="JG254" t="str">
        <f t="shared" si="425"/>
        <v/>
      </c>
      <c r="JH254" s="275">
        <f>VLOOKUP(C254,MOVI!C:DT,90,0)</f>
        <v>665000</v>
      </c>
      <c r="JI254" s="275">
        <f>VLOOKUP(C254,FPT!B:JG,90,0)</f>
        <v>665000</v>
      </c>
      <c r="JJ254" t="str">
        <f t="shared" si="426"/>
        <v/>
      </c>
      <c r="JK254" s="275">
        <f>VLOOKUP(C254,MOVI!C:DT,91,0)</f>
        <v>0</v>
      </c>
      <c r="JL254" s="275">
        <f>VLOOKUP(C254,FPT!B:JJ,91,0)</f>
        <v>0</v>
      </c>
      <c r="JM254" t="str">
        <f t="shared" si="427"/>
        <v/>
      </c>
      <c r="JN254" s="275">
        <f>VLOOKUP(C254,MOVI!C:DT,92,0)</f>
        <v>0</v>
      </c>
      <c r="JO254" s="275">
        <f>VLOOKUP(C254,FPT!B:JM,92,0)</f>
        <v>0</v>
      </c>
      <c r="JP254" t="str">
        <f t="shared" si="428"/>
        <v/>
      </c>
      <c r="JQ254" s="275">
        <f>VLOOKUP(C254,MOVI!C:DT,93,0)</f>
        <v>0</v>
      </c>
      <c r="JR254" s="275">
        <f>VLOOKUP(C254,FPT!B:JP,93,0)</f>
        <v>0</v>
      </c>
      <c r="JS254" t="str">
        <f t="shared" si="429"/>
        <v/>
      </c>
      <c r="JT254" s="275">
        <f>VLOOKUP(C254,MOVI!C:DT,94,0)</f>
        <v>715000</v>
      </c>
      <c r="JU254" s="275">
        <f>VLOOKUP(C254,FPT!B:JS,94,0)</f>
        <v>715000</v>
      </c>
      <c r="JV254" t="str">
        <f t="shared" si="430"/>
        <v/>
      </c>
      <c r="JW254" s="275">
        <f>VLOOKUP(C254,MOVI!C:DT,95,0)</f>
        <v>8936299</v>
      </c>
      <c r="JX254" s="275">
        <f>VLOOKUP(C254,FPT!B:JV,95,0)</f>
        <v>8936299</v>
      </c>
      <c r="JY254" t="str">
        <f t="shared" si="431"/>
        <v/>
      </c>
      <c r="JZ254" s="275">
        <f>VLOOKUP(C254,MOVI!C:DT,96,0)</f>
        <v>0</v>
      </c>
      <c r="KA254" s="275">
        <f>VLOOKUP(C254,FPT!B:JY,96,0)</f>
        <v>0</v>
      </c>
      <c r="KB254" t="str">
        <f t="shared" si="432"/>
        <v/>
      </c>
      <c r="KC254" s="275">
        <f>VLOOKUP(C254,MOVI!C:DT,97,0)</f>
        <v>8936299</v>
      </c>
      <c r="KD254" s="275">
        <f>VLOOKUP(C254,FPT!B:KB,97,0)</f>
        <v>8936299</v>
      </c>
      <c r="KE254" t="str">
        <f t="shared" si="433"/>
        <v/>
      </c>
      <c r="KF254" s="275">
        <f>VLOOKUP(C254,MOVI!C:DT,98,0)</f>
        <v>850000.00000000012</v>
      </c>
      <c r="KG254" s="275">
        <f>VLOOKUP(C254,FPT!B:KE,98,0)</f>
        <v>850000</v>
      </c>
      <c r="KH254" t="str">
        <f t="shared" si="434"/>
        <v/>
      </c>
      <c r="KI254" s="275">
        <f>VLOOKUP(C254,MOVI!C:DT,99,0)</f>
        <v>0</v>
      </c>
      <c r="KJ254" s="275">
        <f>VLOOKUP(C254,FPT!B:KH,99,0)</f>
        <v>0</v>
      </c>
      <c r="KK254" t="str">
        <f t="shared" si="435"/>
        <v/>
      </c>
      <c r="KL254" s="275">
        <f>VLOOKUP(C254,MOVI!C:DT,100,0)</f>
        <v>150000</v>
      </c>
      <c r="KM254" s="275">
        <f>VLOOKUP(C254,FPT!B:KK,100,0)</f>
        <v>150000</v>
      </c>
      <c r="KN254" t="str">
        <f t="shared" si="436"/>
        <v/>
      </c>
      <c r="KO254" s="275">
        <f>VLOOKUP(C254,MOVI!C:DT,101,0)</f>
        <v>0</v>
      </c>
      <c r="KP254" s="275">
        <f>VLOOKUP(C254,FPT!B:KN,101,0)</f>
        <v>0</v>
      </c>
      <c r="KQ254" t="str">
        <f t="shared" si="437"/>
        <v/>
      </c>
      <c r="KR254" s="275">
        <f>VLOOKUP(C254,MOVI!C:DT,102,0)</f>
        <v>0</v>
      </c>
      <c r="KS254" s="275">
        <f>VLOOKUP(C254,FPT!B:KQ,102,0)</f>
        <v>0</v>
      </c>
      <c r="KT254" t="str">
        <f t="shared" si="438"/>
        <v/>
      </c>
      <c r="KU254" s="275">
        <f>VLOOKUP(C254,MOVI!C:DT,103,0)</f>
        <v>1000000.0000000001</v>
      </c>
      <c r="KV254" s="275">
        <f>VLOOKUP(C254,FPT!B:KT,103,0)</f>
        <v>1000000</v>
      </c>
      <c r="KW254" t="str">
        <f t="shared" si="439"/>
        <v/>
      </c>
      <c r="KX254" s="275">
        <f>VLOOKUP(C254,MOVI!C:DT,104,0)</f>
        <v>1525000</v>
      </c>
      <c r="KY254" s="275">
        <f>VLOOKUP(C254,FPT!B:KW,104,0)</f>
        <v>1525000</v>
      </c>
      <c r="KZ254" t="str">
        <f t="shared" si="440"/>
        <v/>
      </c>
      <c r="LA254" s="275">
        <f>VLOOKUP(C254,MOVI!C:DT,105,0)</f>
        <v>100000</v>
      </c>
      <c r="LB254" s="275">
        <f>VLOOKUP(C254,FPT!B:KZ,105,0)</f>
        <v>100000</v>
      </c>
      <c r="LC254" t="str">
        <f t="shared" si="441"/>
        <v/>
      </c>
      <c r="LD254" s="275">
        <f>VLOOKUP(C254,MOVI!C:DT,106,0)</f>
        <v>11276299</v>
      </c>
      <c r="LE254" s="275">
        <f>VLOOKUP(C254,FPT!B:LC,106,0)</f>
        <v>11276299</v>
      </c>
      <c r="LF254" t="str">
        <f t="shared" si="442"/>
        <v/>
      </c>
      <c r="LG254" s="273">
        <f>VLOOKUP(C254,MOVI!C:DT,107,0)</f>
        <v>0</v>
      </c>
      <c r="LH254" s="273">
        <f>VLOOKUP(C254,FPT!B:LF,107,0)</f>
        <v>0</v>
      </c>
      <c r="LI254" t="str">
        <f t="shared" si="443"/>
        <v/>
      </c>
      <c r="LJ254" t="str">
        <f>VLOOKUP(C254,MOVI!C:DV,108,0)</f>
        <v>MoviSouthSales</v>
      </c>
      <c r="LK254" s="252" t="str">
        <f>VLOOKUP(C254,FPT!B:LI,108,0)</f>
        <v>MoviSouthSales</v>
      </c>
      <c r="LL254" t="str">
        <f t="shared" si="444"/>
        <v/>
      </c>
      <c r="LM254" s="275">
        <f>ROUND(VLOOKUP(C254,MOVI!C:DV,109,0),0)</f>
        <v>416667</v>
      </c>
      <c r="LN254" s="275">
        <f>ROUND(VLOOKUP(C254,FPT!B:LL,109,0),0)</f>
        <v>416667</v>
      </c>
      <c r="LO254" t="str">
        <f t="shared" si="445"/>
        <v/>
      </c>
      <c r="LP254" t="str">
        <f>VLOOKUP(C254,MOVI!C:DV,110,0)</f>
        <v>BDG</v>
      </c>
      <c r="LQ254" s="247" t="str">
        <f>VLOOKUP(C254,FPT!B:LO,110,0)</f>
        <v>BDG</v>
      </c>
      <c r="LR254" t="str">
        <f t="shared" si="446"/>
        <v/>
      </c>
      <c r="LS254">
        <f>MOVI!DI249</f>
        <v>22</v>
      </c>
      <c r="LV254">
        <f>MOVI!DJ249</f>
        <v>0</v>
      </c>
      <c r="LW254">
        <f>MOVI!DK249</f>
        <v>0</v>
      </c>
      <c r="LX254" t="str">
        <f>MOVI!DL249</f>
        <v>x</v>
      </c>
      <c r="LY254">
        <f>MOVI!DM249</f>
        <v>0</v>
      </c>
      <c r="LZ254">
        <f>MOVI!DN249</f>
        <v>50000</v>
      </c>
      <c r="MA254">
        <f>MOVI!DO249</f>
        <v>0</v>
      </c>
      <c r="MB254" t="str">
        <f>MOVI!DP249</f>
        <v>BDG</v>
      </c>
      <c r="MC254">
        <f>MOVI!DQ249</f>
        <v>0</v>
      </c>
      <c r="MD254">
        <f>MOVI!DR249</f>
        <v>0</v>
      </c>
      <c r="ME254" t="str">
        <f>VLOOKUP(C254,MOVI!C:DV,121,0)</f>
        <v>Group 1</v>
      </c>
      <c r="MF254" s="252" t="str">
        <f>VLOOKUP(C254,FPT!B:MD,111,0)</f>
        <v>Group 1</v>
      </c>
      <c r="MG254" t="str">
        <f t="shared" si="450"/>
        <v/>
      </c>
      <c r="MH254" t="str">
        <f>VLOOKUP(C254,MOVI!C:DT,122,0)</f>
        <v>MoviSouthGroup 1</v>
      </c>
      <c r="MI254" s="252" t="str">
        <f>VLOOKUP(C254,FPT!B:DS,112,0)</f>
        <v>MoviSouthGroup 1</v>
      </c>
      <c r="MJ254" t="str">
        <f t="shared" si="447"/>
        <v/>
      </c>
    </row>
    <row r="255" spans="1:348" x14ac:dyDescent="0.25">
      <c r="A255">
        <v>247</v>
      </c>
      <c r="B255" s="48">
        <v>3123</v>
      </c>
      <c r="C255" s="271" t="s">
        <v>988</v>
      </c>
      <c r="D255" t="str">
        <f>VLOOKUP(C255,MOVI!C:D,2,0)</f>
        <v>Đoàn Thị Kim Hoàn</v>
      </c>
      <c r="E255" t="str">
        <f>VLOOKUP(C255,FPT!B:C,2,0)</f>
        <v>Đoàn Thị Kim Hoàn</v>
      </c>
      <c r="F255" t="str">
        <f t="shared" si="340"/>
        <v/>
      </c>
      <c r="G255" t="str">
        <f>VLOOKUP(C255,MOVI!C:E,3,0)</f>
        <v>Sales</v>
      </c>
      <c r="H255" t="str">
        <f>VLOOKUP(C255,FPT!B:F,3,0)</f>
        <v>Sales</v>
      </c>
      <c r="I255" t="str">
        <f t="shared" si="341"/>
        <v/>
      </c>
      <c r="J255" t="str">
        <f>VLOOKUP(C255,MOVI!C:H,4,0)</f>
        <v>Field Sales</v>
      </c>
      <c r="K255" t="str">
        <f>VLOOKUP(C255,FPT!B:I,4,0)</f>
        <v>Field Sales</v>
      </c>
      <c r="L255" t="str">
        <f t="shared" si="342"/>
        <v/>
      </c>
      <c r="M255" t="str">
        <f>VLOOKUP(C255,MOVI!C:DT,5,0)</f>
        <v>Associate</v>
      </c>
      <c r="N255" t="str">
        <f>VLOOKUP(C255,FPT!B:L,5,0)</f>
        <v>Associate</v>
      </c>
      <c r="O255" t="str">
        <f t="shared" si="343"/>
        <v/>
      </c>
      <c r="P255" t="str">
        <f>VLOOKUP(C255,MOVI!C:DT,6,0)</f>
        <v>Field Sales</v>
      </c>
      <c r="Q255" t="str">
        <f>VLOOKUP(C255,FPT!B:O,6,0)</f>
        <v>Field sales</v>
      </c>
      <c r="R255" t="str">
        <f t="shared" si="344"/>
        <v/>
      </c>
      <c r="S255" t="str">
        <f>VLOOKUP(C255,MOVI!C:DT,7,0)</f>
        <v>South</v>
      </c>
      <c r="T255" t="str">
        <f>VLOOKUP(C255,FPT!B:R,7,0)</f>
        <v>South</v>
      </c>
      <c r="U255" t="str">
        <f t="shared" si="345"/>
        <v/>
      </c>
      <c r="V255" t="str">
        <f>VLOOKUP(C255,MOVI!C:DT,8,0)</f>
        <v>Movi</v>
      </c>
      <c r="W255" t="str">
        <f>VLOOKUP(C255,FPT!B:U,8,0)</f>
        <v>Movi</v>
      </c>
      <c r="X255" t="str">
        <f t="shared" si="346"/>
        <v/>
      </c>
      <c r="Y255" t="str">
        <f>VLOOKUP(C255,MOVI!C:DT,9,0)</f>
        <v>Full-time</v>
      </c>
      <c r="Z255" t="str">
        <f>VLOOKUP(C255,FPT!B:X,9,0)</f>
        <v>Full-time</v>
      </c>
      <c r="AA255" t="str">
        <f t="shared" si="347"/>
        <v/>
      </c>
      <c r="AB255" t="str">
        <f>VLOOKUP(C255,MOVI!C:DT,10,0)</f>
        <v>Permanent</v>
      </c>
      <c r="AC255" t="str">
        <f>VLOOKUP(C255,FPT!B:AA,10,0)</f>
        <v>Permanent</v>
      </c>
      <c r="AD255" t="str">
        <f t="shared" si="348"/>
        <v/>
      </c>
      <c r="AE255" s="247">
        <f>VLOOKUP(C255,MOVI!C:DT,11,0)</f>
        <v>42555</v>
      </c>
      <c r="AF255" s="247">
        <f>VLOOKUP(C255,FPT!B:AD,11,0)</f>
        <v>42555</v>
      </c>
      <c r="AG255" t="str">
        <f t="shared" si="349"/>
        <v/>
      </c>
      <c r="AH255" s="260"/>
      <c r="AI255" s="260"/>
      <c r="AJ255" t="str">
        <f t="shared" si="449"/>
        <v/>
      </c>
      <c r="AK255">
        <f>VLOOKUP(C255,MOVI!C:DT,13,0)</f>
        <v>0</v>
      </c>
      <c r="AL255" s="247">
        <f>VLOOKUP(C255,FPT!B:AJ,13,0)</f>
        <v>0</v>
      </c>
      <c r="AM255" t="str">
        <f t="shared" si="448"/>
        <v/>
      </c>
      <c r="AN255" s="247">
        <f>VLOOKUP(C255,MOVI!C:DT,14,0)</f>
        <v>0</v>
      </c>
      <c r="AO255" s="247">
        <f>VLOOKUP(C255,FPT!B:AM,14,0)</f>
        <v>0</v>
      </c>
      <c r="AP255" t="str">
        <f t="shared" si="350"/>
        <v/>
      </c>
      <c r="AQ255" t="str">
        <f>VLOOKUP(C255,MOVI!C:DT,15,0)</f>
        <v>LC</v>
      </c>
      <c r="AR255" s="247" t="str">
        <f>VLOOKUP(C255,FPT!B:AP,15,0)</f>
        <v>LC</v>
      </c>
      <c r="AS255" t="str">
        <f t="shared" si="351"/>
        <v/>
      </c>
      <c r="AT255" s="282" t="str">
        <f>VLOOKUP(C255,MOVI!C:DT,16,0)</f>
        <v>LTTP</v>
      </c>
      <c r="AU255" s="247" t="str">
        <f>VLOOKUP(C255,FPT!B:AS,16,0)</f>
        <v>LTTP</v>
      </c>
      <c r="AV255" t="str">
        <f t="shared" si="352"/>
        <v/>
      </c>
      <c r="AW255" t="str">
        <f>VLOOKUP(C255,MOVI!C:DT,17,0)</f>
        <v>L</v>
      </c>
      <c r="AX255" s="247" t="str">
        <f>VLOOKUP(C255,FPT!B:AV,17,0)</f>
        <v>L</v>
      </c>
      <c r="AY255" t="str">
        <f t="shared" si="353"/>
        <v/>
      </c>
      <c r="AZ255">
        <f>VLOOKUP(C255,MOVI!C:DT,18,0)</f>
        <v>0</v>
      </c>
      <c r="BA255" s="247">
        <f>VLOOKUP(C255,FPT!B:AY,18,0)</f>
        <v>0</v>
      </c>
      <c r="BB255" t="str">
        <f t="shared" si="354"/>
        <v/>
      </c>
      <c r="BC255" s="275">
        <f>VLOOKUP(C255,MOVI!C:DT,19,0)</f>
        <v>5000000</v>
      </c>
      <c r="BD255" s="275">
        <f>VLOOKUP(C255,FPT!B:BB,19,0)</f>
        <v>5000000</v>
      </c>
      <c r="BE255" t="str">
        <f t="shared" si="355"/>
        <v/>
      </c>
      <c r="BF255">
        <f>VLOOKUP(C255,MOVI!C:DT,20,0)</f>
        <v>0</v>
      </c>
      <c r="BG255" s="252">
        <f>VLOOKUP(C255,FPT!B:BE,20,0)</f>
        <v>0</v>
      </c>
      <c r="BH255" t="str">
        <f t="shared" si="356"/>
        <v/>
      </c>
      <c r="BI255" s="275">
        <f>VLOOKUP(C255,MOVI!C:DT,21,0)</f>
        <v>5000000</v>
      </c>
      <c r="BJ255" s="275">
        <f>VLOOKUP(C255,FPT!B:BH,21,0)</f>
        <v>5000000</v>
      </c>
      <c r="BK255" t="str">
        <f t="shared" si="357"/>
        <v/>
      </c>
      <c r="BL255" s="275">
        <f>VLOOKUP(C255,MOVI!C:DT,22,0)</f>
        <v>0</v>
      </c>
      <c r="BM255" s="275">
        <f>VLOOKUP(C255,FPT!B:BK,22,0)</f>
        <v>0</v>
      </c>
      <c r="BN255" t="str">
        <f t="shared" si="358"/>
        <v/>
      </c>
      <c r="BO255" s="275">
        <f>VLOOKUP(C255,MOVI!C:DT,23,0)</f>
        <v>0</v>
      </c>
      <c r="BP255" s="275">
        <f>VLOOKUP(C255,FPT!B:BN,23,0)</f>
        <v>0</v>
      </c>
      <c r="BQ255" t="str">
        <f t="shared" si="359"/>
        <v/>
      </c>
      <c r="BR255" s="275">
        <f>VLOOKUP(C255,MOVI!C:DT,24,0)</f>
        <v>0</v>
      </c>
      <c r="BS255" s="275">
        <f>VLOOKUP(C255,FPT!B:BQ,24,0)</f>
        <v>0</v>
      </c>
      <c r="BT255" t="str">
        <f t="shared" si="360"/>
        <v/>
      </c>
      <c r="BU255" s="275">
        <f>VLOOKUP(C255,MOVI!C:DT,25,0)</f>
        <v>200000</v>
      </c>
      <c r="BV255" s="275">
        <f>VLOOKUP(C255,FPT!B:BT,25,0)</f>
        <v>200000</v>
      </c>
      <c r="BW255" t="str">
        <f t="shared" si="361"/>
        <v/>
      </c>
      <c r="BX255" s="275">
        <f>VLOOKUP(C255,MOVI!C:DT,26,0)</f>
        <v>0</v>
      </c>
      <c r="BY255" s="275">
        <f>VLOOKUP(C255,FPT!B:BW,26,0)</f>
        <v>0</v>
      </c>
      <c r="BZ255" t="str">
        <f t="shared" si="362"/>
        <v/>
      </c>
      <c r="CA255" s="275">
        <f>VLOOKUP(C255,MOVI!C:DT,27,0)</f>
        <v>730000</v>
      </c>
      <c r="CB255" s="275">
        <f>VLOOKUP(C255,FPT!B:BZ,27,0)</f>
        <v>730000</v>
      </c>
      <c r="CC255" t="str">
        <f t="shared" si="363"/>
        <v/>
      </c>
      <c r="CD255" s="275">
        <f>VLOOKUP(C255,MOVI!C:DT,28,0)</f>
        <v>930000</v>
      </c>
      <c r="CE255" s="275">
        <f>VLOOKUP(C255,FPT!B:CC,28,0)</f>
        <v>930000</v>
      </c>
      <c r="CF255" t="str">
        <f t="shared" si="364"/>
        <v/>
      </c>
      <c r="CG255" t="str">
        <f>VLOOKUP(C255,MOVI!C:DT,29,0)</f>
        <v>CN</v>
      </c>
      <c r="CH255" s="252" t="str">
        <f>VLOOKUP(C255,FPT!B:CF,29,0)</f>
        <v>CN</v>
      </c>
      <c r="CI255" t="str">
        <f t="shared" si="365"/>
        <v/>
      </c>
      <c r="CJ255">
        <f>VLOOKUP(C255,MOVI!C:DT,30,0)</f>
        <v>26</v>
      </c>
      <c r="CK255" s="252">
        <f>VLOOKUP(C255,FPT!B:CI,30,0)</f>
        <v>26</v>
      </c>
      <c r="CL255" t="str">
        <f t="shared" si="366"/>
        <v/>
      </c>
      <c r="CM255">
        <f>VLOOKUP(C255,MOVI!C:DT,31,0)</f>
        <v>26</v>
      </c>
      <c r="CN255" s="252">
        <f>VLOOKUP(C255,FPT!B:CL,31,0)</f>
        <v>26</v>
      </c>
      <c r="CO255" t="str">
        <f t="shared" si="367"/>
        <v/>
      </c>
      <c r="CP255" s="275">
        <f>VLOOKUP(C255,MOVI!C:DT,32,0)</f>
        <v>0</v>
      </c>
      <c r="CQ255" s="275">
        <f>VLOOKUP(C255,FPT!B:CO,32,0)</f>
        <v>0</v>
      </c>
      <c r="CR255" t="str">
        <f t="shared" si="368"/>
        <v/>
      </c>
      <c r="CS255" s="275">
        <f>VLOOKUP(C255,MOVI!C:DT,33,0)</f>
        <v>0</v>
      </c>
      <c r="CT255" s="275">
        <f>VLOOKUP(C255,FPT!B:CR,33,0)</f>
        <v>0</v>
      </c>
      <c r="CU255" t="str">
        <f t="shared" si="369"/>
        <v/>
      </c>
      <c r="CV255" s="275">
        <f>VLOOKUP(C255,MOVI!C:DT,34,0)</f>
        <v>0</v>
      </c>
      <c r="CW255" s="275">
        <f>VLOOKUP(C255,FPT!B:CU,34,0)</f>
        <v>0</v>
      </c>
      <c r="CX255" t="str">
        <f t="shared" si="370"/>
        <v/>
      </c>
      <c r="CY255" s="275">
        <f>VLOOKUP(C255,MOVI!C:DT,35,0)</f>
        <v>26</v>
      </c>
      <c r="CZ255" s="275">
        <f>VLOOKUP(C255,FPT!B:CX,35,0)</f>
        <v>26</v>
      </c>
      <c r="DA255" t="str">
        <f t="shared" si="371"/>
        <v/>
      </c>
      <c r="DB255" s="275">
        <f>VLOOKUP(C255,MOVI!C:DT,36,0)</f>
        <v>0</v>
      </c>
      <c r="DC255" s="275">
        <f>VLOOKUP(C255,FPT!B:DA,36,0)</f>
        <v>0</v>
      </c>
      <c r="DD255" t="str">
        <f t="shared" si="372"/>
        <v/>
      </c>
      <c r="DE255" s="275">
        <f>VLOOKUP(C255,MOVI!C:DT,37,0)</f>
        <v>0</v>
      </c>
      <c r="DF255" s="275">
        <f>VLOOKUP(C255,FPT!B:DD,37,0)</f>
        <v>0</v>
      </c>
      <c r="DG255" t="str">
        <f t="shared" si="373"/>
        <v/>
      </c>
      <c r="DH255" s="275">
        <f>VLOOKUP(C255,MOVI!C:DT,38,0)</f>
        <v>0</v>
      </c>
      <c r="DI255" s="275">
        <f>VLOOKUP(C255,FPT!B:DG,38,0)</f>
        <v>0</v>
      </c>
      <c r="DJ255" t="str">
        <f t="shared" si="374"/>
        <v/>
      </c>
      <c r="DK255" s="275">
        <f>VLOOKUP(C255,MOVI!C:DT,39,0)</f>
        <v>0</v>
      </c>
      <c r="DL255" s="275">
        <f>VLOOKUP(C255,FPT!B:DJ,39,0)</f>
        <v>0</v>
      </c>
      <c r="DM255" t="str">
        <f t="shared" si="375"/>
        <v/>
      </c>
      <c r="DN255" s="275">
        <f>VLOOKUP(C255,MOVI!C:DT,40,0)</f>
        <v>0</v>
      </c>
      <c r="DO255" s="275">
        <f>VLOOKUP(C255,FPT!B:DM,40,0)</f>
        <v>0</v>
      </c>
      <c r="DP255" t="str">
        <f t="shared" si="376"/>
        <v/>
      </c>
      <c r="DQ255" s="275">
        <f>VLOOKUP(C255,MOVI!C:DT,41,0)</f>
        <v>0</v>
      </c>
      <c r="DR255" s="275">
        <f>VLOOKUP(C255,FPT!B:DP,41,0)</f>
        <v>0</v>
      </c>
      <c r="DS255" t="str">
        <f t="shared" si="377"/>
        <v/>
      </c>
      <c r="DT255" s="275">
        <f>VLOOKUP(C255,MOVI!C:DT,42,0)</f>
        <v>5000000</v>
      </c>
      <c r="DU255" s="275">
        <f>ROUND(VLOOKUP(C255,FPT!B:DS,42,0),0)</f>
        <v>5000000</v>
      </c>
      <c r="DV255" t="str">
        <f t="shared" si="378"/>
        <v/>
      </c>
      <c r="DW255" s="275">
        <f>VLOOKUP(C255,MOVI!C:DT,43,0)</f>
        <v>0</v>
      </c>
      <c r="DX255" s="275">
        <f>VLOOKUP(C255,FPT!B:DV,43,0)</f>
        <v>0</v>
      </c>
      <c r="DY255" t="str">
        <f t="shared" si="379"/>
        <v/>
      </c>
      <c r="DZ255" s="275">
        <f>VLOOKUP(C255,MOVI!C:DT,44,0)</f>
        <v>0</v>
      </c>
      <c r="EA255" s="275">
        <f>VLOOKUP(C255,FPT!B:DY,44,0)</f>
        <v>0</v>
      </c>
      <c r="EB255" t="str">
        <f t="shared" si="380"/>
        <v/>
      </c>
      <c r="EC255" s="275">
        <f>VLOOKUP(C255,MOVI!C:DT,45,0)</f>
        <v>5000000</v>
      </c>
      <c r="ED255" s="275">
        <f>ROUND(VLOOKUP(C255,FPT!B:EB,45,0),0)</f>
        <v>5000000</v>
      </c>
      <c r="EE255" t="str">
        <f t="shared" si="381"/>
        <v/>
      </c>
      <c r="EF255" s="275">
        <f>VLOOKUP(C255,MOVI!C:DT,46,0)</f>
        <v>0</v>
      </c>
      <c r="EG255" s="275">
        <f>VLOOKUP(C255,FPT!B:EE,46,0)</f>
        <v>0</v>
      </c>
      <c r="EH255" t="str">
        <f t="shared" si="382"/>
        <v/>
      </c>
      <c r="EI255" s="275">
        <f>VLOOKUP(C255,MOVI!C:DT,47,0)</f>
        <v>0</v>
      </c>
      <c r="EJ255" s="275">
        <f>VLOOKUP(C255,FPT!B:EH,47,0)</f>
        <v>0</v>
      </c>
      <c r="EK255" t="str">
        <f t="shared" si="383"/>
        <v/>
      </c>
      <c r="EL255" s="275">
        <f>VLOOKUP(C255,MOVI!C:DT,48,0)</f>
        <v>0</v>
      </c>
      <c r="EM255" s="275">
        <f>VLOOKUP(C255,FPT!B:EK,48,0)</f>
        <v>0</v>
      </c>
      <c r="EN255" t="str">
        <f t="shared" si="384"/>
        <v/>
      </c>
      <c r="EO255" s="275">
        <f>VLOOKUP(C255,MOVI!C:DT,49,0)</f>
        <v>200000</v>
      </c>
      <c r="EP255" s="275">
        <f>VLOOKUP(C255,FPT!B:EN,49,0)</f>
        <v>200000</v>
      </c>
      <c r="EQ255" t="str">
        <f t="shared" si="385"/>
        <v/>
      </c>
      <c r="ER255" s="275">
        <f>VLOOKUP(C255,MOVI!C:DT,50,0)</f>
        <v>0</v>
      </c>
      <c r="ES255" s="275">
        <f>VLOOKUP(C255,FPT!B:EQ,50,0)</f>
        <v>0</v>
      </c>
      <c r="ET255" t="str">
        <f t="shared" si="386"/>
        <v/>
      </c>
      <c r="EU255" s="275">
        <f>VLOOKUP(C255,MOVI!C:DT,51,0)</f>
        <v>0</v>
      </c>
      <c r="EV255" s="275">
        <f>VLOOKUP(C255,FPT!B:ET,51,0)</f>
        <v>0</v>
      </c>
      <c r="EW255" t="str">
        <f t="shared" si="387"/>
        <v/>
      </c>
      <c r="EX255" s="275">
        <f>VLOOKUP(C255,MOVI!C:DT,52,0)</f>
        <v>0</v>
      </c>
      <c r="EY255" s="275">
        <f>VLOOKUP(C255,FPT!B:EW,52,0)</f>
        <v>0</v>
      </c>
      <c r="EZ255" t="str">
        <f t="shared" si="388"/>
        <v/>
      </c>
      <c r="FA255" s="275">
        <f>VLOOKUP(C255,MOVI!C:DT,53,0)</f>
        <v>0</v>
      </c>
      <c r="FB255" s="275">
        <f>VLOOKUP(C255,FPT!B:EZ,53,0)</f>
        <v>0</v>
      </c>
      <c r="FC255" t="str">
        <f t="shared" si="389"/>
        <v/>
      </c>
      <c r="FD255" s="275">
        <f>VLOOKUP(C255,MOVI!C:DT,54,0)</f>
        <v>0</v>
      </c>
      <c r="FE255" s="275">
        <f>VLOOKUP(C255,FPT!B:FC,54,0)</f>
        <v>0</v>
      </c>
      <c r="FF255" t="str">
        <f t="shared" si="390"/>
        <v/>
      </c>
      <c r="FG255" s="275">
        <f>VLOOKUP(C255,MOVI!C:DT,55,0)</f>
        <v>730000</v>
      </c>
      <c r="FH255" s="275">
        <f>VLOOKUP(C255,FPT!B:FF,55,0)</f>
        <v>730000</v>
      </c>
      <c r="FI255" t="str">
        <f t="shared" si="391"/>
        <v/>
      </c>
      <c r="FJ255" s="275">
        <f>VLOOKUP(C255,MOVI!C:DT,56,0)</f>
        <v>930000</v>
      </c>
      <c r="FK255" s="275">
        <f>VLOOKUP(C255,FPT!B:FI,56,0)</f>
        <v>930000</v>
      </c>
      <c r="FL255" t="str">
        <f t="shared" si="392"/>
        <v/>
      </c>
      <c r="FM255" s="275">
        <f>VLOOKUP(C255,MOVI!C:DT,57,0)</f>
        <v>0</v>
      </c>
      <c r="FN255" s="275">
        <f>VLOOKUP(C255,FPT!B:FL,57,0)</f>
        <v>0</v>
      </c>
      <c r="FO255" t="str">
        <f t="shared" si="393"/>
        <v/>
      </c>
      <c r="FP255" s="275">
        <f>VLOOKUP(C255,MOVI!C:DT,58,0)</f>
        <v>0</v>
      </c>
      <c r="FQ255" s="275">
        <f>VLOOKUP(C255,FPT!B:FO,58,0)</f>
        <v>0</v>
      </c>
      <c r="FR255" t="str">
        <f t="shared" si="394"/>
        <v/>
      </c>
      <c r="FS255" s="275">
        <f>VLOOKUP(C255,MOVI!C:DT,59,0)</f>
        <v>0</v>
      </c>
      <c r="FT255" s="275">
        <f>VLOOKUP(C255,FPT!B:FR,59,0)</f>
        <v>0</v>
      </c>
      <c r="FU255" t="str">
        <f t="shared" si="395"/>
        <v/>
      </c>
      <c r="FV255" s="275">
        <f>VLOOKUP(C255,MOVI!C:DT,60,0)</f>
        <v>0</v>
      </c>
      <c r="FW255" s="275">
        <f>VLOOKUP(C255,FPT!B:FU,60,0)</f>
        <v>0</v>
      </c>
      <c r="FX255" t="str">
        <f t="shared" si="396"/>
        <v/>
      </c>
      <c r="FY255" s="275">
        <f>VLOOKUP(C255,MOVI!C:DT,61,0)</f>
        <v>0</v>
      </c>
      <c r="FZ255" s="275">
        <f>VLOOKUP(C255,FPT!B:FX,61,0)</f>
        <v>0</v>
      </c>
      <c r="GA255" t="str">
        <f t="shared" si="397"/>
        <v/>
      </c>
      <c r="GB255" s="275">
        <f>VLOOKUP(C255,MOVI!C:DT,62,0)</f>
        <v>150000</v>
      </c>
      <c r="GC255" s="275">
        <f>VLOOKUP(C255,FPT!B:GA,62,0)</f>
        <v>150000</v>
      </c>
      <c r="GD255" t="str">
        <f t="shared" si="398"/>
        <v/>
      </c>
      <c r="GE255" s="275">
        <f>VLOOKUP(C255,MOVI!C:DT,63,0)</f>
        <v>0</v>
      </c>
      <c r="GF255" s="275">
        <f>VLOOKUP(C255,FPT!B:GD,63,0)</f>
        <v>0</v>
      </c>
      <c r="GG255" t="str">
        <f t="shared" si="399"/>
        <v/>
      </c>
      <c r="GH255" s="275">
        <f>VLOOKUP(C255,MOVI!C:DT,64,0)</f>
        <v>0</v>
      </c>
      <c r="GI255" s="275">
        <f>VLOOKUP(C255,FPT!B:GG,64,0)</f>
        <v>0</v>
      </c>
      <c r="GJ255" t="str">
        <f t="shared" si="400"/>
        <v/>
      </c>
      <c r="GK255" s="275">
        <f>VLOOKUP(C255,MOVI!C:DT,65,0)</f>
        <v>0</v>
      </c>
      <c r="GL255" s="275">
        <f>VLOOKUP(C255,FPT!B:GJ,65,0)</f>
        <v>0</v>
      </c>
      <c r="GM255" t="str">
        <f t="shared" si="401"/>
        <v/>
      </c>
      <c r="GN255" s="275">
        <f>VLOOKUP(C255,MOVI!C:DT,66,0)</f>
        <v>0</v>
      </c>
      <c r="GO255" s="275">
        <f>VLOOKUP(C255,FPT!B:GM,66,0)</f>
        <v>0</v>
      </c>
      <c r="GP255" t="str">
        <f t="shared" si="402"/>
        <v/>
      </c>
      <c r="GQ255" s="275">
        <f>VLOOKUP(C255,MOVI!C:DT,67,0)</f>
        <v>0</v>
      </c>
      <c r="GR255" s="275">
        <f>VLOOKUP(C255,FPT!B:GP,67,0)</f>
        <v>0</v>
      </c>
      <c r="GS255" t="str">
        <f t="shared" si="403"/>
        <v/>
      </c>
      <c r="GT255" s="275">
        <f>VLOOKUP(C255,MOVI!C:DT,68,0)</f>
        <v>0</v>
      </c>
      <c r="GU255" s="275">
        <f>VLOOKUP(C255,FPT!B:GS,68,0)</f>
        <v>0</v>
      </c>
      <c r="GV255" t="str">
        <f t="shared" si="404"/>
        <v/>
      </c>
      <c r="GW255" s="275">
        <f>VLOOKUP(C255,MOVI!C:DT,69,0)</f>
        <v>0</v>
      </c>
      <c r="GX255" s="275">
        <f>VLOOKUP(C255,FPT!B:GV,69,0)</f>
        <v>0</v>
      </c>
      <c r="GY255" t="str">
        <f t="shared" si="405"/>
        <v/>
      </c>
      <c r="GZ255" s="275">
        <f>VLOOKUP(C255,MOVI!C:DT,70,0)</f>
        <v>150000</v>
      </c>
      <c r="HA255" s="275">
        <f>VLOOKUP(C255,FPT!B:GY,70,0)</f>
        <v>150000</v>
      </c>
      <c r="HB255" t="str">
        <f t="shared" si="406"/>
        <v/>
      </c>
      <c r="HC255" s="275">
        <f>VLOOKUP(C255,MOVI!C:DT,71,0)</f>
        <v>6080000</v>
      </c>
      <c r="HD255" s="275">
        <f>ROUND(VLOOKUP(C255,FPT!B:HB,71,0),0)</f>
        <v>6080000</v>
      </c>
      <c r="HE255" t="str">
        <f t="shared" si="407"/>
        <v/>
      </c>
      <c r="HF255" s="275">
        <f>ROUND(VLOOKUP(C255,MOVI!C:DT,72,0),0)</f>
        <v>0</v>
      </c>
      <c r="HG255" s="275">
        <f>ROUND(VLOOKUP(C255,FPT!B:HE,72,0),0)</f>
        <v>0</v>
      </c>
      <c r="HH255" t="str">
        <f t="shared" si="408"/>
        <v/>
      </c>
      <c r="HI255" s="275">
        <f>VLOOKUP(C255,MOVI!C:DT,73,0)</f>
        <v>200000</v>
      </c>
      <c r="HJ255" s="275">
        <f>VLOOKUP(C255,FPT!B:HH,73,0)</f>
        <v>200000</v>
      </c>
      <c r="HK255" t="str">
        <f t="shared" si="409"/>
        <v/>
      </c>
      <c r="HL255" s="275">
        <f>VLOOKUP(C255,MOVI!C:DT,74,0)</f>
        <v>730000</v>
      </c>
      <c r="HM255" s="275">
        <f>VLOOKUP(C255,FPT!B:HK,74,0)</f>
        <v>730000</v>
      </c>
      <c r="HN255" t="str">
        <f t="shared" si="410"/>
        <v/>
      </c>
      <c r="HO255" s="275">
        <f>VLOOKUP(C255,MOVI!C:DT,75,0)</f>
        <v>11000000</v>
      </c>
      <c r="HP255" s="275">
        <f>VLOOKUP(C255,FPT!B:HN,75,0)</f>
        <v>11000000</v>
      </c>
      <c r="HQ255" t="str">
        <f t="shared" si="411"/>
        <v/>
      </c>
      <c r="HR255" s="275">
        <f>VLOOKUP(C255,MOVI!C:DT,76,0)</f>
        <v>0</v>
      </c>
      <c r="HS255" s="275">
        <f>VLOOKUP(C255,FPT!B:HQ,76,0)</f>
        <v>0</v>
      </c>
      <c r="HT255" t="str">
        <f t="shared" si="412"/>
        <v/>
      </c>
      <c r="HU255" s="275">
        <f>VLOOKUP(C255,MOVI!C:DT,77,0)</f>
        <v>0</v>
      </c>
      <c r="HV255" s="275">
        <f>VLOOKUP(C255,FPT!B:HT,77,0)</f>
        <v>0</v>
      </c>
      <c r="HW255" t="str">
        <f t="shared" si="413"/>
        <v/>
      </c>
      <c r="HX255" s="274">
        <f>VLOOKUP(C255,MOVI!C:CB,78,0)</f>
        <v>400000</v>
      </c>
      <c r="HY255" s="261">
        <f>VLOOKUP(C255,FPT!$B:$CA,78,0)</f>
        <v>400000</v>
      </c>
      <c r="HZ255" t="str">
        <f t="shared" si="414"/>
        <v/>
      </c>
      <c r="IA255" s="275">
        <f>VLOOKUP(C255,MOVI!C:CD,79,0)</f>
        <v>50000</v>
      </c>
      <c r="IB255" s="275">
        <f>VLOOKUP(C255,FPT!B:HZ,79,0)</f>
        <v>50000</v>
      </c>
      <c r="IC255" t="str">
        <f t="shared" si="415"/>
        <v/>
      </c>
      <c r="ID255" s="275">
        <f>VLOOKUP(C255,MOVI!C:CD,80,0)</f>
        <v>75000</v>
      </c>
      <c r="IE255" s="275">
        <f>VLOOKUP(C255,FPT!B:IC,80,0)</f>
        <v>75000</v>
      </c>
      <c r="IF255" t="str">
        <f t="shared" si="416"/>
        <v/>
      </c>
      <c r="IG255" s="275">
        <f>VLOOKUP(C255,MOVI!C:DT,81,0)</f>
        <v>0</v>
      </c>
      <c r="IH255" s="275">
        <f>VLOOKUP(C255,FPT!B:IF,81,0)</f>
        <v>0</v>
      </c>
      <c r="II255" t="str">
        <f t="shared" si="417"/>
        <v/>
      </c>
      <c r="IJ255" s="275">
        <f>VLOOKUP(C255,MOVI!C:DT,82,0)</f>
        <v>525000</v>
      </c>
      <c r="IK255" s="275">
        <f>VLOOKUP(C255,FPT!B:II,82,0)</f>
        <v>525000</v>
      </c>
      <c r="IL255" t="str">
        <f t="shared" si="418"/>
        <v/>
      </c>
      <c r="IM255" s="275">
        <f>ROUND(VLOOKUP(C255,MOVI!C:DT,83,0),0)</f>
        <v>12455000</v>
      </c>
      <c r="IN255" s="275">
        <f>ROUND(VLOOKUP(C255,FPT!B:IL,83,0),0)</f>
        <v>12455000</v>
      </c>
      <c r="IO255" t="str">
        <f t="shared" si="419"/>
        <v/>
      </c>
      <c r="IP255" s="275">
        <f>VLOOKUP(C255,MOVI!C:DT,84,0)</f>
        <v>0</v>
      </c>
      <c r="IQ255" s="275">
        <f>VLOOKUP(C255,FPT!B:IO,84,0)</f>
        <v>0</v>
      </c>
      <c r="IR255" t="str">
        <f t="shared" si="420"/>
        <v/>
      </c>
      <c r="IS255" s="275">
        <f>ROUND(VLOOKUP(C255,MOVI!C:DT,85,0),0)</f>
        <v>0</v>
      </c>
      <c r="IT255" s="275">
        <f>ROUND(VLOOKUP(C255,FPT!B:IR,85,0),0)</f>
        <v>0</v>
      </c>
      <c r="IU255" t="str">
        <f t="shared" si="421"/>
        <v/>
      </c>
      <c r="IV255" s="275">
        <f>VLOOKUP(C255,MOVI!C:DT,86,0)</f>
        <v>0</v>
      </c>
      <c r="IW255" s="275">
        <f>VLOOKUP(C255,FPT!B:IU,86,0)</f>
        <v>0</v>
      </c>
      <c r="IX255" t="str">
        <f t="shared" si="422"/>
        <v/>
      </c>
      <c r="IY255" s="275">
        <f>ROUND(VLOOKUP(C255,MOVI!C:DT,87,0),0)</f>
        <v>0</v>
      </c>
      <c r="IZ255" s="275">
        <f>ROUND(VLOOKUP(C255,FPT!B:IX,87,0),0)</f>
        <v>0</v>
      </c>
      <c r="JA255" t="str">
        <f t="shared" si="423"/>
        <v/>
      </c>
      <c r="JB255" s="275">
        <f>VLOOKUP(C255,MOVI!C:DT,88,0)</f>
        <v>0</v>
      </c>
      <c r="JC255" s="275">
        <f>VLOOKUP(C255,FPT!B:JA,88,0)</f>
        <v>0</v>
      </c>
      <c r="JD255" t="str">
        <f t="shared" si="424"/>
        <v/>
      </c>
      <c r="JE255" s="275">
        <f>VLOOKUP(C255,MOVI!C:DT,89,0)</f>
        <v>50000</v>
      </c>
      <c r="JF255" s="275">
        <f>VLOOKUP(C255,FPT!B:JD,89,0)</f>
        <v>50000</v>
      </c>
      <c r="JG255" t="str">
        <f t="shared" si="425"/>
        <v/>
      </c>
      <c r="JH255" s="275">
        <f>VLOOKUP(C255,MOVI!C:DT,90,0)</f>
        <v>0</v>
      </c>
      <c r="JI255" s="275">
        <f>VLOOKUP(C255,FPT!B:JG,90,0)</f>
        <v>0</v>
      </c>
      <c r="JJ255" t="str">
        <f t="shared" si="426"/>
        <v/>
      </c>
      <c r="JK255" s="275">
        <f>VLOOKUP(C255,MOVI!C:DT,91,0)</f>
        <v>0</v>
      </c>
      <c r="JL255" s="275">
        <f>VLOOKUP(C255,FPT!B:JJ,91,0)</f>
        <v>0</v>
      </c>
      <c r="JM255" t="str">
        <f t="shared" si="427"/>
        <v/>
      </c>
      <c r="JN255" s="275">
        <f>VLOOKUP(C255,MOVI!C:DT,92,0)</f>
        <v>0</v>
      </c>
      <c r="JO255" s="275">
        <f>VLOOKUP(C255,FPT!B:JM,92,0)</f>
        <v>0</v>
      </c>
      <c r="JP255" t="str">
        <f t="shared" si="428"/>
        <v/>
      </c>
      <c r="JQ255" s="275">
        <f>VLOOKUP(C255,MOVI!C:DT,93,0)</f>
        <v>0</v>
      </c>
      <c r="JR255" s="275">
        <f>VLOOKUP(C255,FPT!B:JP,93,0)</f>
        <v>0</v>
      </c>
      <c r="JS255" t="str">
        <f t="shared" si="429"/>
        <v/>
      </c>
      <c r="JT255" s="275">
        <f>VLOOKUP(C255,MOVI!C:DT,94,0)</f>
        <v>50000</v>
      </c>
      <c r="JU255" s="275">
        <f>VLOOKUP(C255,FPT!B:JS,94,0)</f>
        <v>50000</v>
      </c>
      <c r="JV255" t="str">
        <f t="shared" si="430"/>
        <v/>
      </c>
      <c r="JW255" s="275">
        <f>VLOOKUP(C255,MOVI!C:DT,95,0)</f>
        <v>5505000</v>
      </c>
      <c r="JX255" s="275">
        <f>VLOOKUP(C255,FPT!B:JV,95,0)</f>
        <v>5505000</v>
      </c>
      <c r="JY255" t="str">
        <f t="shared" si="431"/>
        <v/>
      </c>
      <c r="JZ255" s="275">
        <f>VLOOKUP(C255,MOVI!C:DT,96,0)</f>
        <v>0</v>
      </c>
      <c r="KA255" s="275">
        <f>VLOOKUP(C255,FPT!B:JY,96,0)</f>
        <v>0</v>
      </c>
      <c r="KB255" t="str">
        <f t="shared" si="432"/>
        <v/>
      </c>
      <c r="KC255" s="275">
        <f>VLOOKUP(C255,MOVI!C:DT,97,0)</f>
        <v>5505000</v>
      </c>
      <c r="KD255" s="275">
        <f>VLOOKUP(C255,FPT!B:KB,97,0)</f>
        <v>5505000</v>
      </c>
      <c r="KE255" t="str">
        <f t="shared" si="433"/>
        <v/>
      </c>
      <c r="KF255" s="275">
        <f>VLOOKUP(C255,MOVI!C:DT,98,0)</f>
        <v>850000.00000000012</v>
      </c>
      <c r="KG255" s="275">
        <f>VLOOKUP(C255,FPT!B:KE,98,0)</f>
        <v>850000</v>
      </c>
      <c r="KH255" t="str">
        <f t="shared" si="434"/>
        <v/>
      </c>
      <c r="KI255" s="275">
        <f>VLOOKUP(C255,MOVI!C:DT,99,0)</f>
        <v>0</v>
      </c>
      <c r="KJ255" s="275">
        <f>VLOOKUP(C255,FPT!B:KH,99,0)</f>
        <v>0</v>
      </c>
      <c r="KK255" t="str">
        <f t="shared" si="435"/>
        <v/>
      </c>
      <c r="KL255" s="275">
        <f>VLOOKUP(C255,MOVI!C:DT,100,0)</f>
        <v>150000</v>
      </c>
      <c r="KM255" s="275">
        <f>VLOOKUP(C255,FPT!B:KK,100,0)</f>
        <v>150000</v>
      </c>
      <c r="KN255" t="str">
        <f t="shared" si="436"/>
        <v/>
      </c>
      <c r="KO255" s="275">
        <f>VLOOKUP(C255,MOVI!C:DT,101,0)</f>
        <v>0</v>
      </c>
      <c r="KP255" s="275">
        <f>VLOOKUP(C255,FPT!B:KN,101,0)</f>
        <v>0</v>
      </c>
      <c r="KQ255" t="str">
        <f t="shared" si="437"/>
        <v/>
      </c>
      <c r="KR255" s="275">
        <f>VLOOKUP(C255,MOVI!C:DT,102,0)</f>
        <v>0</v>
      </c>
      <c r="KS255" s="275">
        <f>VLOOKUP(C255,FPT!B:KQ,102,0)</f>
        <v>0</v>
      </c>
      <c r="KT255" t="str">
        <f t="shared" si="438"/>
        <v/>
      </c>
      <c r="KU255" s="275">
        <f>VLOOKUP(C255,MOVI!C:DT,103,0)</f>
        <v>1000000.0000000001</v>
      </c>
      <c r="KV255" s="275">
        <f>VLOOKUP(C255,FPT!B:KT,103,0)</f>
        <v>1000000</v>
      </c>
      <c r="KW255" t="str">
        <f t="shared" si="439"/>
        <v/>
      </c>
      <c r="KX255" s="275">
        <f>VLOOKUP(C255,MOVI!C:DT,104,0)</f>
        <v>1525000</v>
      </c>
      <c r="KY255" s="275">
        <f>VLOOKUP(C255,FPT!B:KW,104,0)</f>
        <v>1525000</v>
      </c>
      <c r="KZ255" t="str">
        <f t="shared" si="440"/>
        <v/>
      </c>
      <c r="LA255" s="275">
        <f>VLOOKUP(C255,MOVI!C:DT,105,0)</f>
        <v>100000</v>
      </c>
      <c r="LB255" s="275">
        <f>VLOOKUP(C255,FPT!B:KZ,105,0)</f>
        <v>100000</v>
      </c>
      <c r="LC255" t="str">
        <f t="shared" si="441"/>
        <v/>
      </c>
      <c r="LD255" s="275">
        <f>VLOOKUP(C255,MOVI!C:DT,106,0)</f>
        <v>7180000</v>
      </c>
      <c r="LE255" s="275">
        <f>VLOOKUP(C255,FPT!B:LC,106,0)</f>
        <v>7180000</v>
      </c>
      <c r="LF255" t="str">
        <f t="shared" si="442"/>
        <v/>
      </c>
      <c r="LG255" s="273">
        <f>VLOOKUP(C255,MOVI!C:DT,107,0)</f>
        <v>0</v>
      </c>
      <c r="LH255" s="273">
        <f>VLOOKUP(C255,FPT!B:LF,107,0)</f>
        <v>0</v>
      </c>
      <c r="LI255" t="str">
        <f t="shared" si="443"/>
        <v/>
      </c>
      <c r="LJ255" t="str">
        <f>VLOOKUP(C255,MOVI!C:DV,108,0)</f>
        <v>MoviSouthSales</v>
      </c>
      <c r="LK255" s="252" t="str">
        <f>VLOOKUP(C255,FPT!B:LI,108,0)</f>
        <v>MoviSouthSales</v>
      </c>
      <c r="LL255" t="str">
        <f t="shared" si="444"/>
        <v/>
      </c>
      <c r="LM255" s="275">
        <f>ROUND(VLOOKUP(C255,MOVI!C:DV,109,0),0)</f>
        <v>416667</v>
      </c>
      <c r="LN255" s="275">
        <f>ROUND(VLOOKUP(C255,FPT!B:LL,109,0),0)</f>
        <v>416667</v>
      </c>
      <c r="LO255" t="str">
        <f t="shared" si="445"/>
        <v/>
      </c>
      <c r="LP255" t="str">
        <f>VLOOKUP(C255,MOVI!C:DV,110,0)</f>
        <v>MKD</v>
      </c>
      <c r="LQ255" s="247" t="str">
        <f>VLOOKUP(C255,FPT!B:LO,110,0)</f>
        <v>MKD</v>
      </c>
      <c r="LR255" t="str">
        <f t="shared" si="446"/>
        <v/>
      </c>
      <c r="LS255">
        <f>MOVI!DI250</f>
        <v>22</v>
      </c>
      <c r="LV255">
        <f>MOVI!DJ250</f>
        <v>0</v>
      </c>
      <c r="LW255">
        <f>MOVI!DK250</f>
        <v>0</v>
      </c>
      <c r="LX255" t="str">
        <f>MOVI!DL250</f>
        <v>x</v>
      </c>
      <c r="LY255">
        <f>MOVI!DM250</f>
        <v>0</v>
      </c>
      <c r="LZ255">
        <f>MOVI!DN250</f>
        <v>50000</v>
      </c>
      <c r="MA255">
        <f>MOVI!DO250</f>
        <v>0</v>
      </c>
      <c r="MB255" t="str">
        <f>MOVI!DP250</f>
        <v>MKD</v>
      </c>
      <c r="MC255">
        <f>MOVI!DQ250</f>
        <v>43627</v>
      </c>
      <c r="MD255">
        <f>MOVI!DR250</f>
        <v>43809</v>
      </c>
      <c r="ME255" t="str">
        <f>VLOOKUP(C255,MOVI!C:DV,121,0)</f>
        <v>Group 1</v>
      </c>
      <c r="MF255" s="252" t="str">
        <f>VLOOKUP(C255,FPT!B:MD,111,0)</f>
        <v>Group 1</v>
      </c>
      <c r="MG255" t="str">
        <f t="shared" si="450"/>
        <v/>
      </c>
      <c r="MH255" t="str">
        <f>VLOOKUP(C255,MOVI!C:DT,122,0)</f>
        <v>MoviSouthGroup 1</v>
      </c>
      <c r="MI255" s="252" t="str">
        <f>VLOOKUP(C255,FPT!B:DS,112,0)</f>
        <v>MoviSouthGroup 1</v>
      </c>
      <c r="MJ255" t="str">
        <f t="shared" si="447"/>
        <v/>
      </c>
    </row>
    <row r="256" spans="1:348" x14ac:dyDescent="0.25">
      <c r="A256">
        <v>248</v>
      </c>
      <c r="B256" s="48">
        <v>3163</v>
      </c>
      <c r="C256" s="271" t="s">
        <v>989</v>
      </c>
      <c r="D256" t="str">
        <f>VLOOKUP(C256,MOVI!C:D,2,0)</f>
        <v>Liêu Thị Thanh Vân</v>
      </c>
      <c r="E256" t="str">
        <f>VLOOKUP(C256,FPT!B:C,2,0)</f>
        <v>Liêu Thị Thanh Vân</v>
      </c>
      <c r="F256" t="str">
        <f t="shared" si="340"/>
        <v/>
      </c>
      <c r="G256" t="str">
        <f>VLOOKUP(C256,MOVI!C:E,3,0)</f>
        <v>Sales</v>
      </c>
      <c r="H256" t="str">
        <f>VLOOKUP(C256,FPT!B:F,3,0)</f>
        <v>Sales</v>
      </c>
      <c r="I256" t="str">
        <f t="shared" si="341"/>
        <v/>
      </c>
      <c r="J256" t="str">
        <f>VLOOKUP(C256,MOVI!C:H,4,0)</f>
        <v>Field Sales</v>
      </c>
      <c r="K256" t="str">
        <f>VLOOKUP(C256,FPT!B:I,4,0)</f>
        <v>Field Sales</v>
      </c>
      <c r="L256" t="str">
        <f t="shared" si="342"/>
        <v/>
      </c>
      <c r="M256" t="str">
        <f>VLOOKUP(C256,MOVI!C:DT,5,0)</f>
        <v>Associate</v>
      </c>
      <c r="N256" t="str">
        <f>VLOOKUP(C256,FPT!B:L,5,0)</f>
        <v>Associate</v>
      </c>
      <c r="O256" t="str">
        <f t="shared" si="343"/>
        <v/>
      </c>
      <c r="P256" t="str">
        <f>VLOOKUP(C256,MOVI!C:DT,6,0)</f>
        <v>Field Sales</v>
      </c>
      <c r="Q256" t="str">
        <f>VLOOKUP(C256,FPT!B:O,6,0)</f>
        <v>Field sales</v>
      </c>
      <c r="R256" t="str">
        <f t="shared" si="344"/>
        <v/>
      </c>
      <c r="S256" t="str">
        <f>VLOOKUP(C256,MOVI!C:DT,7,0)</f>
        <v>South</v>
      </c>
      <c r="T256" t="str">
        <f>VLOOKUP(C256,FPT!B:R,7,0)</f>
        <v>South</v>
      </c>
      <c r="U256" t="str">
        <f t="shared" si="345"/>
        <v/>
      </c>
      <c r="V256" t="str">
        <f>VLOOKUP(C256,MOVI!C:DT,8,0)</f>
        <v>Movi</v>
      </c>
      <c r="W256" t="str">
        <f>VLOOKUP(C256,FPT!B:U,8,0)</f>
        <v>Movi</v>
      </c>
      <c r="X256" t="str">
        <f t="shared" si="346"/>
        <v/>
      </c>
      <c r="Y256" t="str">
        <f>VLOOKUP(C256,MOVI!C:DT,9,0)</f>
        <v>Full-time</v>
      </c>
      <c r="Z256" t="str">
        <f>VLOOKUP(C256,FPT!B:X,9,0)</f>
        <v>Full-time</v>
      </c>
      <c r="AA256" t="str">
        <f t="shared" si="347"/>
        <v/>
      </c>
      <c r="AB256" t="str">
        <f>VLOOKUP(C256,MOVI!C:DT,10,0)</f>
        <v>Permanent</v>
      </c>
      <c r="AC256" t="str">
        <f>VLOOKUP(C256,FPT!B:AA,10,0)</f>
        <v>Permanent</v>
      </c>
      <c r="AD256" t="str">
        <f t="shared" si="348"/>
        <v/>
      </c>
      <c r="AE256" s="247">
        <f>VLOOKUP(C256,MOVI!C:DT,11,0)</f>
        <v>42578</v>
      </c>
      <c r="AF256" s="247">
        <f>VLOOKUP(C256,FPT!B:AD,11,0)</f>
        <v>42578</v>
      </c>
      <c r="AG256" t="str">
        <f t="shared" si="349"/>
        <v/>
      </c>
      <c r="AH256" s="260" t="str">
        <f>VLOOKUP(C256,MOVI!C:DT,12,0)</f>
        <v/>
      </c>
      <c r="AI256" s="260"/>
      <c r="AJ256" t="str">
        <f t="shared" si="449"/>
        <v/>
      </c>
      <c r="AK256">
        <f>VLOOKUP(C256,MOVI!C:DT,13,0)</f>
        <v>0</v>
      </c>
      <c r="AL256" s="247">
        <f>VLOOKUP(C256,FPT!B:AJ,13,0)</f>
        <v>0</v>
      </c>
      <c r="AM256" t="str">
        <f t="shared" si="448"/>
        <v/>
      </c>
      <c r="AN256" s="247">
        <f>VLOOKUP(C256,MOVI!C:DT,14,0)</f>
        <v>0</v>
      </c>
      <c r="AO256" s="247">
        <f>VLOOKUP(C256,FPT!B:AM,14,0)</f>
        <v>0</v>
      </c>
      <c r="AP256" t="str">
        <f t="shared" si="350"/>
        <v/>
      </c>
      <c r="AQ256" t="str">
        <f>VLOOKUP(C256,MOVI!C:DT,15,0)</f>
        <v>LC</v>
      </c>
      <c r="AR256" s="247" t="str">
        <f>VLOOKUP(C256,FPT!B:AP,15,0)</f>
        <v>LC</v>
      </c>
      <c r="AS256" t="str">
        <f t="shared" si="351"/>
        <v/>
      </c>
      <c r="AT256" s="282" t="str">
        <f>VLOOKUP(C256,MOVI!C:DT,16,0)</f>
        <v>LTTP</v>
      </c>
      <c r="AU256" s="247" t="str">
        <f>VLOOKUP(C256,FPT!B:AS,16,0)</f>
        <v>LTTP</v>
      </c>
      <c r="AV256" t="str">
        <f t="shared" si="352"/>
        <v/>
      </c>
      <c r="AW256" t="str">
        <f>VLOOKUP(C256,MOVI!C:DT,17,0)</f>
        <v>L</v>
      </c>
      <c r="AX256" s="247" t="str">
        <f>VLOOKUP(C256,FPT!B:AV,17,0)</f>
        <v>L</v>
      </c>
      <c r="AY256" t="str">
        <f t="shared" si="353"/>
        <v/>
      </c>
      <c r="AZ256">
        <f>VLOOKUP(C256,MOVI!C:DT,18,0)</f>
        <v>0</v>
      </c>
      <c r="BA256" s="247">
        <f>VLOOKUP(C256,FPT!B:AY,18,0)</f>
        <v>0</v>
      </c>
      <c r="BB256" t="str">
        <f t="shared" si="354"/>
        <v/>
      </c>
      <c r="BC256" s="275">
        <f>VLOOKUP(C256,MOVI!C:DT,19,0)</f>
        <v>5000000</v>
      </c>
      <c r="BD256" s="275">
        <f>VLOOKUP(C256,FPT!B:BB,19,0)</f>
        <v>5000000</v>
      </c>
      <c r="BE256" t="str">
        <f t="shared" si="355"/>
        <v/>
      </c>
      <c r="BF256">
        <f>VLOOKUP(C256,MOVI!C:DT,20,0)</f>
        <v>0</v>
      </c>
      <c r="BG256" s="252">
        <f>VLOOKUP(C256,FPT!B:BE,20,0)</f>
        <v>0</v>
      </c>
      <c r="BH256" t="str">
        <f t="shared" si="356"/>
        <v/>
      </c>
      <c r="BI256" s="275">
        <f>VLOOKUP(C256,MOVI!C:DT,21,0)</f>
        <v>5000000</v>
      </c>
      <c r="BJ256" s="275">
        <f>VLOOKUP(C256,FPT!B:BH,21,0)</f>
        <v>5000000</v>
      </c>
      <c r="BK256" t="str">
        <f t="shared" si="357"/>
        <v/>
      </c>
      <c r="BL256" s="275">
        <f>VLOOKUP(C256,MOVI!C:DT,22,0)</f>
        <v>0</v>
      </c>
      <c r="BM256" s="275">
        <f>VLOOKUP(C256,FPT!B:BK,22,0)</f>
        <v>0</v>
      </c>
      <c r="BN256" t="str">
        <f t="shared" si="358"/>
        <v/>
      </c>
      <c r="BO256" s="275">
        <f>VLOOKUP(C256,MOVI!C:DT,23,0)</f>
        <v>0</v>
      </c>
      <c r="BP256" s="275">
        <f>VLOOKUP(C256,FPT!B:BN,23,0)</f>
        <v>0</v>
      </c>
      <c r="BQ256" t="str">
        <f t="shared" si="359"/>
        <v/>
      </c>
      <c r="BR256" s="275">
        <f>VLOOKUP(C256,MOVI!C:DT,24,0)</f>
        <v>0</v>
      </c>
      <c r="BS256" s="275">
        <f>VLOOKUP(C256,FPT!B:BQ,24,0)</f>
        <v>0</v>
      </c>
      <c r="BT256" t="str">
        <f t="shared" si="360"/>
        <v/>
      </c>
      <c r="BU256" s="275">
        <f>VLOOKUP(C256,MOVI!C:DT,25,0)</f>
        <v>200000</v>
      </c>
      <c r="BV256" s="275">
        <f>VLOOKUP(C256,FPT!B:BT,25,0)</f>
        <v>200000</v>
      </c>
      <c r="BW256" t="str">
        <f t="shared" si="361"/>
        <v/>
      </c>
      <c r="BX256" s="275">
        <f>VLOOKUP(C256,MOVI!C:DT,26,0)</f>
        <v>0</v>
      </c>
      <c r="BY256" s="275">
        <f>VLOOKUP(C256,FPT!B:BW,26,0)</f>
        <v>0</v>
      </c>
      <c r="BZ256" t="str">
        <f t="shared" si="362"/>
        <v/>
      </c>
      <c r="CA256" s="275">
        <f>VLOOKUP(C256,MOVI!C:DT,27,0)</f>
        <v>730000</v>
      </c>
      <c r="CB256" s="275">
        <f>VLOOKUP(C256,FPT!B:BZ,27,0)</f>
        <v>730000</v>
      </c>
      <c r="CC256" t="str">
        <f t="shared" si="363"/>
        <v/>
      </c>
      <c r="CD256" s="275">
        <f>VLOOKUP(C256,MOVI!C:DT,28,0)</f>
        <v>930000</v>
      </c>
      <c r="CE256" s="275">
        <f>VLOOKUP(C256,FPT!B:CC,28,0)</f>
        <v>930000</v>
      </c>
      <c r="CF256" t="str">
        <f t="shared" si="364"/>
        <v/>
      </c>
      <c r="CG256" t="str">
        <f>VLOOKUP(C256,MOVI!C:DT,29,0)</f>
        <v>CN</v>
      </c>
      <c r="CH256" s="252" t="str">
        <f>VLOOKUP(C256,FPT!B:CF,29,0)</f>
        <v>CN</v>
      </c>
      <c r="CI256" t="str">
        <f t="shared" si="365"/>
        <v/>
      </c>
      <c r="CJ256">
        <f>VLOOKUP(C256,MOVI!C:DT,30,0)</f>
        <v>26</v>
      </c>
      <c r="CK256" s="252">
        <f>VLOOKUP(C256,FPT!B:CI,30,0)</f>
        <v>26</v>
      </c>
      <c r="CL256" t="str">
        <f t="shared" si="366"/>
        <v/>
      </c>
      <c r="CM256">
        <f>VLOOKUP(C256,MOVI!C:DT,31,0)</f>
        <v>26</v>
      </c>
      <c r="CN256" s="252">
        <f>VLOOKUP(C256,FPT!B:CL,31,0)</f>
        <v>26</v>
      </c>
      <c r="CO256" t="str">
        <f t="shared" si="367"/>
        <v/>
      </c>
      <c r="CP256" s="275">
        <f>VLOOKUP(C256,MOVI!C:DT,32,0)</f>
        <v>0</v>
      </c>
      <c r="CQ256" s="275">
        <f>VLOOKUP(C256,FPT!B:CO,32,0)</f>
        <v>0</v>
      </c>
      <c r="CR256" t="str">
        <f t="shared" si="368"/>
        <v/>
      </c>
      <c r="CS256" s="275">
        <f>VLOOKUP(C256,MOVI!C:DT,33,0)</f>
        <v>0</v>
      </c>
      <c r="CT256" s="275">
        <f>VLOOKUP(C256,FPT!B:CR,33,0)</f>
        <v>0</v>
      </c>
      <c r="CU256" t="str">
        <f t="shared" si="369"/>
        <v/>
      </c>
      <c r="CV256" s="275">
        <f>VLOOKUP(C256,MOVI!C:DT,34,0)</f>
        <v>0</v>
      </c>
      <c r="CW256" s="275">
        <f>VLOOKUP(C256,FPT!B:CU,34,0)</f>
        <v>0</v>
      </c>
      <c r="CX256" t="str">
        <f t="shared" si="370"/>
        <v/>
      </c>
      <c r="CY256" s="275">
        <f>VLOOKUP(C256,MOVI!C:DT,35,0)</f>
        <v>26</v>
      </c>
      <c r="CZ256" s="275">
        <f>VLOOKUP(C256,FPT!B:CX,35,0)</f>
        <v>26</v>
      </c>
      <c r="DA256" t="str">
        <f t="shared" si="371"/>
        <v/>
      </c>
      <c r="DB256" s="275">
        <f>VLOOKUP(C256,MOVI!C:DT,36,0)</f>
        <v>0</v>
      </c>
      <c r="DC256" s="275">
        <f>VLOOKUP(C256,FPT!B:DA,36,0)</f>
        <v>0</v>
      </c>
      <c r="DD256" t="str">
        <f t="shared" si="372"/>
        <v/>
      </c>
      <c r="DE256" s="275">
        <f>VLOOKUP(C256,MOVI!C:DT,37,0)</f>
        <v>0</v>
      </c>
      <c r="DF256" s="275">
        <f>VLOOKUP(C256,FPT!B:DD,37,0)</f>
        <v>0</v>
      </c>
      <c r="DG256" t="str">
        <f t="shared" si="373"/>
        <v/>
      </c>
      <c r="DH256" s="275">
        <f>VLOOKUP(C256,MOVI!C:DT,38,0)</f>
        <v>0</v>
      </c>
      <c r="DI256" s="275">
        <f>VLOOKUP(C256,FPT!B:DG,38,0)</f>
        <v>0</v>
      </c>
      <c r="DJ256" t="str">
        <f t="shared" si="374"/>
        <v/>
      </c>
      <c r="DK256" s="275">
        <f>VLOOKUP(C256,MOVI!C:DT,39,0)</f>
        <v>0</v>
      </c>
      <c r="DL256" s="275">
        <f>VLOOKUP(C256,FPT!B:DJ,39,0)</f>
        <v>0</v>
      </c>
      <c r="DM256" t="str">
        <f t="shared" si="375"/>
        <v/>
      </c>
      <c r="DN256" s="275">
        <f>VLOOKUP(C256,MOVI!C:DT,40,0)</f>
        <v>0</v>
      </c>
      <c r="DO256" s="275">
        <f>VLOOKUP(C256,FPT!B:DM,40,0)</f>
        <v>0</v>
      </c>
      <c r="DP256" t="str">
        <f t="shared" si="376"/>
        <v/>
      </c>
      <c r="DQ256" s="275">
        <f>VLOOKUP(C256,MOVI!C:DT,41,0)</f>
        <v>0</v>
      </c>
      <c r="DR256" s="275">
        <f>VLOOKUP(C256,FPT!B:DP,41,0)</f>
        <v>0</v>
      </c>
      <c r="DS256" t="str">
        <f t="shared" si="377"/>
        <v/>
      </c>
      <c r="DT256" s="275">
        <f>VLOOKUP(C256,MOVI!C:DT,42,0)</f>
        <v>5000000</v>
      </c>
      <c r="DU256" s="275">
        <f>ROUND(VLOOKUP(C256,FPT!B:DS,42,0),0)</f>
        <v>5000000</v>
      </c>
      <c r="DV256" t="str">
        <f t="shared" si="378"/>
        <v/>
      </c>
      <c r="DW256" s="275">
        <f>VLOOKUP(C256,MOVI!C:DT,43,0)</f>
        <v>0</v>
      </c>
      <c r="DX256" s="275">
        <f>VLOOKUP(C256,FPT!B:DV,43,0)</f>
        <v>0</v>
      </c>
      <c r="DY256" t="str">
        <f t="shared" si="379"/>
        <v/>
      </c>
      <c r="DZ256" s="275">
        <f>VLOOKUP(C256,MOVI!C:DT,44,0)</f>
        <v>0</v>
      </c>
      <c r="EA256" s="275">
        <f>VLOOKUP(C256,FPT!B:DY,44,0)</f>
        <v>0</v>
      </c>
      <c r="EB256" t="str">
        <f t="shared" si="380"/>
        <v/>
      </c>
      <c r="EC256" s="275">
        <f>VLOOKUP(C256,MOVI!C:DT,45,0)</f>
        <v>5000000</v>
      </c>
      <c r="ED256" s="275">
        <f>ROUND(VLOOKUP(C256,FPT!B:EB,45,0),0)</f>
        <v>5000000</v>
      </c>
      <c r="EE256" t="str">
        <f t="shared" si="381"/>
        <v/>
      </c>
      <c r="EF256" s="275">
        <f>VLOOKUP(C256,MOVI!C:DT,46,0)</f>
        <v>0</v>
      </c>
      <c r="EG256" s="275">
        <f>VLOOKUP(C256,FPT!B:EE,46,0)</f>
        <v>0</v>
      </c>
      <c r="EH256" t="str">
        <f t="shared" si="382"/>
        <v/>
      </c>
      <c r="EI256" s="275">
        <f>VLOOKUP(C256,MOVI!C:DT,47,0)</f>
        <v>0</v>
      </c>
      <c r="EJ256" s="275">
        <f>VLOOKUP(C256,FPT!B:EH,47,0)</f>
        <v>0</v>
      </c>
      <c r="EK256" t="str">
        <f t="shared" si="383"/>
        <v/>
      </c>
      <c r="EL256" s="275">
        <f>VLOOKUP(C256,MOVI!C:DT,48,0)</f>
        <v>0</v>
      </c>
      <c r="EM256" s="275">
        <f>VLOOKUP(C256,FPT!B:EK,48,0)</f>
        <v>0</v>
      </c>
      <c r="EN256" t="str">
        <f t="shared" si="384"/>
        <v/>
      </c>
      <c r="EO256" s="275">
        <f>VLOOKUP(C256,MOVI!C:DT,49,0)</f>
        <v>200000</v>
      </c>
      <c r="EP256" s="275">
        <f>VLOOKUP(C256,FPT!B:EN,49,0)</f>
        <v>200000</v>
      </c>
      <c r="EQ256" t="str">
        <f t="shared" si="385"/>
        <v/>
      </c>
      <c r="ER256" s="275">
        <f>VLOOKUP(C256,MOVI!C:DT,50,0)</f>
        <v>0</v>
      </c>
      <c r="ES256" s="275">
        <f>VLOOKUP(C256,FPT!B:EQ,50,0)</f>
        <v>0</v>
      </c>
      <c r="ET256" t="str">
        <f t="shared" si="386"/>
        <v/>
      </c>
      <c r="EU256" s="275">
        <f>VLOOKUP(C256,MOVI!C:DT,51,0)</f>
        <v>0</v>
      </c>
      <c r="EV256" s="275">
        <f>VLOOKUP(C256,FPT!B:ET,51,0)</f>
        <v>0</v>
      </c>
      <c r="EW256" t="str">
        <f t="shared" si="387"/>
        <v/>
      </c>
      <c r="EX256" s="275">
        <f>VLOOKUP(C256,MOVI!C:DT,52,0)</f>
        <v>0</v>
      </c>
      <c r="EY256" s="275">
        <f>VLOOKUP(C256,FPT!B:EW,52,0)</f>
        <v>0</v>
      </c>
      <c r="EZ256" t="str">
        <f t="shared" si="388"/>
        <v/>
      </c>
      <c r="FA256" s="275">
        <f>VLOOKUP(C256,MOVI!C:DT,53,0)</f>
        <v>0</v>
      </c>
      <c r="FB256" s="275">
        <f>VLOOKUP(C256,FPT!B:EZ,53,0)</f>
        <v>0</v>
      </c>
      <c r="FC256" t="str">
        <f t="shared" si="389"/>
        <v/>
      </c>
      <c r="FD256" s="275">
        <f>VLOOKUP(C256,MOVI!C:DT,54,0)</f>
        <v>0</v>
      </c>
      <c r="FE256" s="275">
        <f>VLOOKUP(C256,FPT!B:FC,54,0)</f>
        <v>0</v>
      </c>
      <c r="FF256" t="str">
        <f t="shared" si="390"/>
        <v/>
      </c>
      <c r="FG256" s="275">
        <f>VLOOKUP(C256,MOVI!C:DT,55,0)</f>
        <v>730000</v>
      </c>
      <c r="FH256" s="275">
        <f>VLOOKUP(C256,FPT!B:FF,55,0)</f>
        <v>730000</v>
      </c>
      <c r="FI256" t="str">
        <f t="shared" si="391"/>
        <v/>
      </c>
      <c r="FJ256" s="275">
        <f>VLOOKUP(C256,MOVI!C:DT,56,0)</f>
        <v>930000</v>
      </c>
      <c r="FK256" s="275">
        <f>VLOOKUP(C256,FPT!B:FI,56,0)</f>
        <v>930000</v>
      </c>
      <c r="FL256" t="str">
        <f t="shared" si="392"/>
        <v/>
      </c>
      <c r="FM256" s="275">
        <f>VLOOKUP(C256,MOVI!C:DT,57,0)</f>
        <v>3360861</v>
      </c>
      <c r="FN256" s="275">
        <f>VLOOKUP(C256,FPT!B:FL,57,0)</f>
        <v>3360861</v>
      </c>
      <c r="FO256" t="str">
        <f t="shared" si="393"/>
        <v/>
      </c>
      <c r="FP256" s="275">
        <f>VLOOKUP(C256,MOVI!C:DT,58,0)</f>
        <v>0</v>
      </c>
      <c r="FQ256" s="275">
        <f>VLOOKUP(C256,FPT!B:FO,58,0)</f>
        <v>0</v>
      </c>
      <c r="FR256" t="str">
        <f t="shared" si="394"/>
        <v/>
      </c>
      <c r="FS256" s="275">
        <f>VLOOKUP(C256,MOVI!C:DT,59,0)</f>
        <v>0</v>
      </c>
      <c r="FT256" s="275">
        <f>VLOOKUP(C256,FPT!B:FR,59,0)</f>
        <v>0</v>
      </c>
      <c r="FU256" t="str">
        <f t="shared" si="395"/>
        <v/>
      </c>
      <c r="FV256" s="275">
        <f>VLOOKUP(C256,MOVI!C:DT,60,0)</f>
        <v>0</v>
      </c>
      <c r="FW256" s="275">
        <f>VLOOKUP(C256,FPT!B:FU,60,0)</f>
        <v>0</v>
      </c>
      <c r="FX256" t="str">
        <f t="shared" si="396"/>
        <v/>
      </c>
      <c r="FY256" s="275">
        <f>VLOOKUP(C256,MOVI!C:DT,61,0)</f>
        <v>0</v>
      </c>
      <c r="FZ256" s="275">
        <f>VLOOKUP(C256,FPT!B:FX,61,0)</f>
        <v>0</v>
      </c>
      <c r="GA256" t="str">
        <f t="shared" si="397"/>
        <v/>
      </c>
      <c r="GB256" s="275">
        <f>VLOOKUP(C256,MOVI!C:DT,62,0)</f>
        <v>800000</v>
      </c>
      <c r="GC256" s="275">
        <f>VLOOKUP(C256,FPT!B:GA,62,0)</f>
        <v>800000</v>
      </c>
      <c r="GD256" t="str">
        <f t="shared" si="398"/>
        <v/>
      </c>
      <c r="GE256" s="275">
        <f>VLOOKUP(C256,MOVI!C:DT,63,0)</f>
        <v>0</v>
      </c>
      <c r="GF256" s="275">
        <f>VLOOKUP(C256,FPT!B:GD,63,0)</f>
        <v>0</v>
      </c>
      <c r="GG256" t="str">
        <f t="shared" si="399"/>
        <v/>
      </c>
      <c r="GH256" s="275">
        <f>VLOOKUP(C256,MOVI!C:DT,64,0)</f>
        <v>0</v>
      </c>
      <c r="GI256" s="275">
        <f>VLOOKUP(C256,FPT!B:GG,64,0)</f>
        <v>0</v>
      </c>
      <c r="GJ256" t="str">
        <f t="shared" si="400"/>
        <v/>
      </c>
      <c r="GK256" s="275">
        <f>VLOOKUP(C256,MOVI!C:DT,65,0)</f>
        <v>0</v>
      </c>
      <c r="GL256" s="275">
        <f>VLOOKUP(C256,FPT!B:GJ,65,0)</f>
        <v>0</v>
      </c>
      <c r="GM256" t="str">
        <f t="shared" si="401"/>
        <v/>
      </c>
      <c r="GN256" s="275">
        <f>VLOOKUP(C256,MOVI!C:DT,66,0)</f>
        <v>0</v>
      </c>
      <c r="GO256" s="275">
        <f>VLOOKUP(C256,FPT!B:GM,66,0)</f>
        <v>0</v>
      </c>
      <c r="GP256" t="str">
        <f t="shared" si="402"/>
        <v/>
      </c>
      <c r="GQ256" s="275">
        <f>VLOOKUP(C256,MOVI!C:DT,67,0)</f>
        <v>0</v>
      </c>
      <c r="GR256" s="275">
        <f>VLOOKUP(C256,FPT!B:GP,67,0)</f>
        <v>0</v>
      </c>
      <c r="GS256" t="str">
        <f t="shared" si="403"/>
        <v/>
      </c>
      <c r="GT256" s="275">
        <f>VLOOKUP(C256,MOVI!C:DT,68,0)</f>
        <v>0</v>
      </c>
      <c r="GU256" s="275">
        <f>VLOOKUP(C256,FPT!B:GS,68,0)</f>
        <v>0</v>
      </c>
      <c r="GV256" t="str">
        <f t="shared" si="404"/>
        <v/>
      </c>
      <c r="GW256" s="275">
        <f>VLOOKUP(C256,MOVI!C:DT,69,0)</f>
        <v>0</v>
      </c>
      <c r="GX256" s="275">
        <f>VLOOKUP(C256,FPT!B:GV,69,0)</f>
        <v>0</v>
      </c>
      <c r="GY256" t="str">
        <f t="shared" si="405"/>
        <v/>
      </c>
      <c r="GZ256" s="275">
        <f>VLOOKUP(C256,MOVI!C:DT,70,0)</f>
        <v>4160861</v>
      </c>
      <c r="HA256" s="275">
        <f>VLOOKUP(C256,FPT!B:GY,70,0)</f>
        <v>4160861</v>
      </c>
      <c r="HB256" t="str">
        <f t="shared" si="406"/>
        <v/>
      </c>
      <c r="HC256" s="275">
        <f>VLOOKUP(C256,MOVI!C:DT,71,0)</f>
        <v>10090861</v>
      </c>
      <c r="HD256" s="275">
        <f>ROUND(VLOOKUP(C256,FPT!B:HB,71,0),0)</f>
        <v>10090861</v>
      </c>
      <c r="HE256" t="str">
        <f t="shared" si="407"/>
        <v/>
      </c>
      <c r="HF256" s="275">
        <f>ROUND(VLOOKUP(C256,MOVI!C:DT,72,0),0)</f>
        <v>0</v>
      </c>
      <c r="HG256" s="275">
        <f>ROUND(VLOOKUP(C256,FPT!B:HE,72,0),0)</f>
        <v>0</v>
      </c>
      <c r="HH256" t="str">
        <f t="shared" si="408"/>
        <v/>
      </c>
      <c r="HI256" s="275">
        <f>VLOOKUP(C256,MOVI!C:DT,73,0)</f>
        <v>200000</v>
      </c>
      <c r="HJ256" s="275">
        <f>VLOOKUP(C256,FPT!B:HH,73,0)</f>
        <v>200000</v>
      </c>
      <c r="HK256" t="str">
        <f t="shared" si="409"/>
        <v/>
      </c>
      <c r="HL256" s="275">
        <f>VLOOKUP(C256,MOVI!C:DT,74,0)</f>
        <v>730000</v>
      </c>
      <c r="HM256" s="275">
        <f>VLOOKUP(C256,FPT!B:HK,74,0)</f>
        <v>730000</v>
      </c>
      <c r="HN256" t="str">
        <f t="shared" si="410"/>
        <v/>
      </c>
      <c r="HO256" s="275">
        <f>VLOOKUP(C256,MOVI!C:DT,75,0)</f>
        <v>11000000</v>
      </c>
      <c r="HP256" s="275">
        <f>VLOOKUP(C256,FPT!B:HN,75,0)</f>
        <v>11000000</v>
      </c>
      <c r="HQ256" t="str">
        <f t="shared" si="411"/>
        <v/>
      </c>
      <c r="HR256" s="275">
        <f>VLOOKUP(C256,MOVI!C:DT,76,0)</f>
        <v>0</v>
      </c>
      <c r="HS256" s="275">
        <f>VLOOKUP(C256,FPT!B:HQ,76,0)</f>
        <v>0</v>
      </c>
      <c r="HT256" t="str">
        <f t="shared" si="412"/>
        <v/>
      </c>
      <c r="HU256" s="275">
        <f>VLOOKUP(C256,MOVI!C:DT,77,0)</f>
        <v>0</v>
      </c>
      <c r="HV256" s="275">
        <f>VLOOKUP(C256,FPT!B:HT,77,0)</f>
        <v>0</v>
      </c>
      <c r="HW256" t="str">
        <f t="shared" si="413"/>
        <v/>
      </c>
      <c r="HX256" s="274">
        <f>VLOOKUP(C256,MOVI!C:CB,78,0)</f>
        <v>400000</v>
      </c>
      <c r="HY256" s="261">
        <f>VLOOKUP(C256,FPT!$B:$CA,78,0)</f>
        <v>400000</v>
      </c>
      <c r="HZ256" t="str">
        <f t="shared" si="414"/>
        <v/>
      </c>
      <c r="IA256" s="275">
        <f>VLOOKUP(C256,MOVI!C:CD,79,0)</f>
        <v>50000</v>
      </c>
      <c r="IB256" s="275">
        <f>VLOOKUP(C256,FPT!B:HZ,79,0)</f>
        <v>50000</v>
      </c>
      <c r="IC256" t="str">
        <f t="shared" si="415"/>
        <v/>
      </c>
      <c r="ID256" s="275">
        <f>VLOOKUP(C256,MOVI!C:CD,80,0)</f>
        <v>75000</v>
      </c>
      <c r="IE256" s="275">
        <f>VLOOKUP(C256,FPT!B:IC,80,0)</f>
        <v>75000</v>
      </c>
      <c r="IF256" t="str">
        <f t="shared" si="416"/>
        <v/>
      </c>
      <c r="IG256" s="275">
        <f>VLOOKUP(C256,MOVI!C:DT,81,0)</f>
        <v>0</v>
      </c>
      <c r="IH256" s="275">
        <f>VLOOKUP(C256,FPT!B:IF,81,0)</f>
        <v>0</v>
      </c>
      <c r="II256" t="str">
        <f t="shared" si="417"/>
        <v/>
      </c>
      <c r="IJ256" s="275">
        <f>VLOOKUP(C256,MOVI!C:DT,82,0)</f>
        <v>525000</v>
      </c>
      <c r="IK256" s="275">
        <f>VLOOKUP(C256,FPT!B:II,82,0)</f>
        <v>525000</v>
      </c>
      <c r="IL256" t="str">
        <f t="shared" si="418"/>
        <v/>
      </c>
      <c r="IM256" s="275">
        <f>ROUND(VLOOKUP(C256,MOVI!C:DT,83,0),0)</f>
        <v>12455000</v>
      </c>
      <c r="IN256" s="275">
        <f>ROUND(VLOOKUP(C256,FPT!B:IL,83,0),0)</f>
        <v>12455000</v>
      </c>
      <c r="IO256" t="str">
        <f t="shared" si="419"/>
        <v/>
      </c>
      <c r="IP256" s="275">
        <f>VLOOKUP(C256,MOVI!C:DT,84,0)</f>
        <v>0</v>
      </c>
      <c r="IQ256" s="275">
        <f>VLOOKUP(C256,FPT!B:IO,84,0)</f>
        <v>0</v>
      </c>
      <c r="IR256" t="str">
        <f t="shared" si="420"/>
        <v/>
      </c>
      <c r="IS256" s="275">
        <f>ROUND(VLOOKUP(C256,MOVI!C:DT,85,0),0)</f>
        <v>0</v>
      </c>
      <c r="IT256" s="275">
        <f>ROUND(VLOOKUP(C256,FPT!B:IR,85,0),0)</f>
        <v>0</v>
      </c>
      <c r="IU256" t="str">
        <f t="shared" si="421"/>
        <v/>
      </c>
      <c r="IV256" s="275">
        <f>VLOOKUP(C256,MOVI!C:DT,86,0)</f>
        <v>0</v>
      </c>
      <c r="IW256" s="275">
        <f>VLOOKUP(C256,FPT!B:IU,86,0)</f>
        <v>0</v>
      </c>
      <c r="IX256" t="str">
        <f t="shared" si="422"/>
        <v/>
      </c>
      <c r="IY256" s="275">
        <f>ROUND(VLOOKUP(C256,MOVI!C:DT,87,0),0)</f>
        <v>0</v>
      </c>
      <c r="IZ256" s="275">
        <f>ROUND(VLOOKUP(C256,FPT!B:IX,87,0),0)</f>
        <v>0</v>
      </c>
      <c r="JA256" t="str">
        <f t="shared" si="423"/>
        <v/>
      </c>
      <c r="JB256" s="275">
        <f>VLOOKUP(C256,MOVI!C:DT,88,0)</f>
        <v>0</v>
      </c>
      <c r="JC256" s="275">
        <f>VLOOKUP(C256,FPT!B:JA,88,0)</f>
        <v>0</v>
      </c>
      <c r="JD256" t="str">
        <f t="shared" si="424"/>
        <v/>
      </c>
      <c r="JE256" s="275">
        <f>VLOOKUP(C256,MOVI!C:DT,89,0)</f>
        <v>50000</v>
      </c>
      <c r="JF256" s="275">
        <f>VLOOKUP(C256,FPT!B:JD,89,0)</f>
        <v>50000</v>
      </c>
      <c r="JG256" t="str">
        <f t="shared" si="425"/>
        <v/>
      </c>
      <c r="JH256" s="275">
        <f>VLOOKUP(C256,MOVI!C:DT,90,0)</f>
        <v>0</v>
      </c>
      <c r="JI256" s="275">
        <f>VLOOKUP(C256,FPT!B:JG,90,0)</f>
        <v>0</v>
      </c>
      <c r="JJ256" t="str">
        <f t="shared" si="426"/>
        <v/>
      </c>
      <c r="JK256" s="275">
        <f>VLOOKUP(C256,MOVI!C:DT,91,0)</f>
        <v>0</v>
      </c>
      <c r="JL256" s="275">
        <f>VLOOKUP(C256,FPT!B:JJ,91,0)</f>
        <v>0</v>
      </c>
      <c r="JM256" t="str">
        <f t="shared" si="427"/>
        <v/>
      </c>
      <c r="JN256" s="275">
        <f>VLOOKUP(C256,MOVI!C:DT,92,0)</f>
        <v>631000</v>
      </c>
      <c r="JO256" s="275">
        <f>VLOOKUP(C256,FPT!B:JM,92,0)</f>
        <v>631000</v>
      </c>
      <c r="JP256" t="str">
        <f t="shared" si="428"/>
        <v/>
      </c>
      <c r="JQ256" s="275">
        <f>VLOOKUP(C256,MOVI!C:DT,93,0)</f>
        <v>0</v>
      </c>
      <c r="JR256" s="275">
        <f>VLOOKUP(C256,FPT!B:JP,93,0)</f>
        <v>0</v>
      </c>
      <c r="JS256" t="str">
        <f t="shared" si="429"/>
        <v/>
      </c>
      <c r="JT256" s="275">
        <f>VLOOKUP(C256,MOVI!C:DT,94,0)</f>
        <v>681000</v>
      </c>
      <c r="JU256" s="275">
        <f>VLOOKUP(C256,FPT!B:JS,94,0)</f>
        <v>681000</v>
      </c>
      <c r="JV256" t="str">
        <f t="shared" si="430"/>
        <v/>
      </c>
      <c r="JW256" s="275">
        <f>VLOOKUP(C256,MOVI!C:DT,95,0)</f>
        <v>8884861</v>
      </c>
      <c r="JX256" s="275">
        <f>VLOOKUP(C256,FPT!B:JV,95,0)</f>
        <v>8884861</v>
      </c>
      <c r="JY256" t="str">
        <f t="shared" si="431"/>
        <v/>
      </c>
      <c r="JZ256" s="275">
        <f>VLOOKUP(C256,MOVI!C:DT,96,0)</f>
        <v>0</v>
      </c>
      <c r="KA256" s="275">
        <f>VLOOKUP(C256,FPT!B:JY,96,0)</f>
        <v>0</v>
      </c>
      <c r="KB256" t="str">
        <f t="shared" si="432"/>
        <v/>
      </c>
      <c r="KC256" s="275">
        <f>VLOOKUP(C256,MOVI!C:DT,97,0)</f>
        <v>8884861</v>
      </c>
      <c r="KD256" s="275">
        <f>VLOOKUP(C256,FPT!B:KB,97,0)</f>
        <v>8884861</v>
      </c>
      <c r="KE256" t="str">
        <f t="shared" si="433"/>
        <v/>
      </c>
      <c r="KF256" s="275">
        <f>VLOOKUP(C256,MOVI!C:DT,98,0)</f>
        <v>850000.00000000012</v>
      </c>
      <c r="KG256" s="275">
        <f>VLOOKUP(C256,FPT!B:KE,98,0)</f>
        <v>850000</v>
      </c>
      <c r="KH256" t="str">
        <f t="shared" si="434"/>
        <v/>
      </c>
      <c r="KI256" s="275">
        <f>VLOOKUP(C256,MOVI!C:DT,99,0)</f>
        <v>0</v>
      </c>
      <c r="KJ256" s="275">
        <f>VLOOKUP(C256,FPT!B:KH,99,0)</f>
        <v>0</v>
      </c>
      <c r="KK256" t="str">
        <f t="shared" si="435"/>
        <v/>
      </c>
      <c r="KL256" s="275">
        <f>VLOOKUP(C256,MOVI!C:DT,100,0)</f>
        <v>150000</v>
      </c>
      <c r="KM256" s="275">
        <f>VLOOKUP(C256,FPT!B:KK,100,0)</f>
        <v>150000</v>
      </c>
      <c r="KN256" t="str">
        <f t="shared" si="436"/>
        <v/>
      </c>
      <c r="KO256" s="275">
        <f>VLOOKUP(C256,MOVI!C:DT,101,0)</f>
        <v>0</v>
      </c>
      <c r="KP256" s="275">
        <f>VLOOKUP(C256,FPT!B:KN,101,0)</f>
        <v>0</v>
      </c>
      <c r="KQ256" t="str">
        <f t="shared" si="437"/>
        <v/>
      </c>
      <c r="KR256" s="275">
        <f>VLOOKUP(C256,MOVI!C:DT,102,0)</f>
        <v>0</v>
      </c>
      <c r="KS256" s="275">
        <f>VLOOKUP(C256,FPT!B:KQ,102,0)</f>
        <v>0</v>
      </c>
      <c r="KT256" t="str">
        <f t="shared" si="438"/>
        <v/>
      </c>
      <c r="KU256" s="275">
        <f>VLOOKUP(C256,MOVI!C:DT,103,0)</f>
        <v>1000000.0000000001</v>
      </c>
      <c r="KV256" s="275">
        <f>VLOOKUP(C256,FPT!B:KT,103,0)</f>
        <v>1000000</v>
      </c>
      <c r="KW256" t="str">
        <f t="shared" si="439"/>
        <v/>
      </c>
      <c r="KX256" s="275">
        <f>VLOOKUP(C256,MOVI!C:DT,104,0)</f>
        <v>1525000</v>
      </c>
      <c r="KY256" s="275">
        <f>VLOOKUP(C256,FPT!B:KW,104,0)</f>
        <v>1525000</v>
      </c>
      <c r="KZ256" t="str">
        <f t="shared" si="440"/>
        <v/>
      </c>
      <c r="LA256" s="275">
        <f>VLOOKUP(C256,MOVI!C:DT,105,0)</f>
        <v>100000</v>
      </c>
      <c r="LB256" s="275">
        <f>VLOOKUP(C256,FPT!B:KZ,105,0)</f>
        <v>100000</v>
      </c>
      <c r="LC256" t="str">
        <f t="shared" si="441"/>
        <v/>
      </c>
      <c r="LD256" s="275">
        <f>VLOOKUP(C256,MOVI!C:DT,106,0)</f>
        <v>11190861</v>
      </c>
      <c r="LE256" s="275">
        <f>VLOOKUP(C256,FPT!B:LC,106,0)</f>
        <v>11190861</v>
      </c>
      <c r="LF256" t="str">
        <f t="shared" si="442"/>
        <v/>
      </c>
      <c r="LG256" s="273">
        <f>VLOOKUP(C256,MOVI!C:DT,107,0)</f>
        <v>0</v>
      </c>
      <c r="LH256" s="273">
        <f>VLOOKUP(C256,FPT!B:LF,107,0)</f>
        <v>0</v>
      </c>
      <c r="LI256" t="str">
        <f t="shared" si="443"/>
        <v/>
      </c>
      <c r="LJ256" t="str">
        <f>VLOOKUP(C256,MOVI!C:DV,108,0)</f>
        <v>MoviSouthSales</v>
      </c>
      <c r="LK256" s="252" t="str">
        <f>VLOOKUP(C256,FPT!B:LI,108,0)</f>
        <v>MoviSouthSales</v>
      </c>
      <c r="LL256" t="str">
        <f t="shared" si="444"/>
        <v/>
      </c>
      <c r="LM256" s="275">
        <f>ROUND(VLOOKUP(C256,MOVI!C:DV,109,0),0)</f>
        <v>416667</v>
      </c>
      <c r="LN256" s="275">
        <f>ROUND(VLOOKUP(C256,FPT!B:LL,109,0),0)</f>
        <v>416667</v>
      </c>
      <c r="LO256" t="str">
        <f t="shared" si="445"/>
        <v/>
      </c>
      <c r="LP256" t="str">
        <f>VLOOKUP(C256,MOVI!C:DV,110,0)</f>
        <v>HCM</v>
      </c>
      <c r="LQ256" s="247" t="str">
        <f>VLOOKUP(C256,FPT!B:LO,110,0)</f>
        <v>HCM</v>
      </c>
      <c r="LR256" t="str">
        <f t="shared" si="446"/>
        <v/>
      </c>
      <c r="LS256">
        <f>MOVI!DI251</f>
        <v>22</v>
      </c>
      <c r="LV256">
        <f>MOVI!DJ251</f>
        <v>0</v>
      </c>
      <c r="LW256">
        <f>MOVI!DK251</f>
        <v>0</v>
      </c>
      <c r="LX256" t="str">
        <f>MOVI!DL251</f>
        <v>x</v>
      </c>
      <c r="LY256">
        <f>MOVI!DM251</f>
        <v>0</v>
      </c>
      <c r="LZ256">
        <f>MOVI!DN251</f>
        <v>50000</v>
      </c>
      <c r="MA256">
        <f>MOVI!DO251</f>
        <v>0</v>
      </c>
      <c r="MB256" t="str">
        <f>MOVI!DP251</f>
        <v>HCM</v>
      </c>
      <c r="MC256">
        <f>MOVI!DQ251</f>
        <v>0</v>
      </c>
      <c r="MD256">
        <f>MOVI!DR251</f>
        <v>0</v>
      </c>
      <c r="ME256" t="str">
        <f>VLOOKUP(C256,MOVI!C:DV,121,0)</f>
        <v>Group 1</v>
      </c>
      <c r="MF256" s="252" t="str">
        <f>VLOOKUP(C256,FPT!B:MD,111,0)</f>
        <v>Group 1</v>
      </c>
      <c r="MG256" t="str">
        <f t="shared" si="450"/>
        <v/>
      </c>
      <c r="MH256" t="str">
        <f>VLOOKUP(C256,MOVI!C:DT,122,0)</f>
        <v>MoviSouthGroup 1</v>
      </c>
      <c r="MI256" s="252" t="str">
        <f>VLOOKUP(C256,FPT!B:DS,112,0)</f>
        <v>MoviSouthGroup 1</v>
      </c>
      <c r="MJ256" t="str">
        <f t="shared" si="447"/>
        <v/>
      </c>
    </row>
    <row r="257" spans="1:348" x14ac:dyDescent="0.25">
      <c r="A257">
        <v>249</v>
      </c>
      <c r="B257" s="48">
        <v>3347</v>
      </c>
      <c r="C257" s="271" t="s">
        <v>991</v>
      </c>
      <c r="D257" t="str">
        <f>VLOOKUP(C257,MOVI!C:D,2,0)</f>
        <v>Lê Thị Mỹ Hạnh</v>
      </c>
      <c r="E257" t="str">
        <f>VLOOKUP(C257,FPT!B:C,2,0)</f>
        <v>Lê Thị Mỹ Hạnh</v>
      </c>
      <c r="F257" t="str">
        <f t="shared" si="340"/>
        <v/>
      </c>
      <c r="G257" t="str">
        <f>VLOOKUP(C257,MOVI!C:E,3,0)</f>
        <v>Sales</v>
      </c>
      <c r="H257" t="str">
        <f>VLOOKUP(C257,FPT!B:F,3,0)</f>
        <v>Sales</v>
      </c>
      <c r="I257" t="str">
        <f t="shared" si="341"/>
        <v/>
      </c>
      <c r="J257" t="str">
        <f>VLOOKUP(C257,MOVI!C:H,4,0)</f>
        <v>Field Sales</v>
      </c>
      <c r="K257" t="str">
        <f>VLOOKUP(C257,FPT!B:I,4,0)</f>
        <v>Field Sales</v>
      </c>
      <c r="L257" t="str">
        <f t="shared" si="342"/>
        <v/>
      </c>
      <c r="M257" t="str">
        <f>VLOOKUP(C257,MOVI!C:DT,5,0)</f>
        <v>Associate</v>
      </c>
      <c r="N257" t="str">
        <f>VLOOKUP(C257,FPT!B:L,5,0)</f>
        <v>Associate</v>
      </c>
      <c r="O257" t="str">
        <f t="shared" si="343"/>
        <v/>
      </c>
      <c r="P257" t="str">
        <f>VLOOKUP(C257,MOVI!C:DT,6,0)</f>
        <v>Field Sales</v>
      </c>
      <c r="Q257" t="str">
        <f>VLOOKUP(C257,FPT!B:O,6,0)</f>
        <v>Field sales</v>
      </c>
      <c r="R257" t="str">
        <f t="shared" si="344"/>
        <v/>
      </c>
      <c r="S257" t="str">
        <f>VLOOKUP(C257,MOVI!C:DT,7,0)</f>
        <v>South</v>
      </c>
      <c r="T257" t="str">
        <f>VLOOKUP(C257,FPT!B:R,7,0)</f>
        <v>South</v>
      </c>
      <c r="U257" t="str">
        <f t="shared" si="345"/>
        <v/>
      </c>
      <c r="V257" t="str">
        <f>VLOOKUP(C257,MOVI!C:DT,8,0)</f>
        <v>Movi</v>
      </c>
      <c r="W257" t="str">
        <f>VLOOKUP(C257,FPT!B:U,8,0)</f>
        <v>Movi</v>
      </c>
      <c r="X257" t="str">
        <f t="shared" si="346"/>
        <v/>
      </c>
      <c r="Y257" t="str">
        <f>VLOOKUP(C257,MOVI!C:DT,9,0)</f>
        <v>Full-time</v>
      </c>
      <c r="Z257" t="str">
        <f>VLOOKUP(C257,FPT!B:X,9,0)</f>
        <v>Full-time</v>
      </c>
      <c r="AA257" t="str">
        <f t="shared" si="347"/>
        <v/>
      </c>
      <c r="AB257" t="str">
        <f>VLOOKUP(C257,MOVI!C:DT,10,0)</f>
        <v>Permanent</v>
      </c>
      <c r="AC257" t="str">
        <f>VLOOKUP(C257,FPT!B:AA,10,0)</f>
        <v>Permanent</v>
      </c>
      <c r="AD257" t="str">
        <f t="shared" si="348"/>
        <v/>
      </c>
      <c r="AE257" s="247">
        <f>VLOOKUP(C257,MOVI!C:DT,11,0)</f>
        <v>42648</v>
      </c>
      <c r="AF257" s="247">
        <f>VLOOKUP(C257,FPT!B:AD,11,0)</f>
        <v>42648</v>
      </c>
      <c r="AG257" t="str">
        <f t="shared" si="349"/>
        <v/>
      </c>
      <c r="AH257" s="260"/>
      <c r="AI257" s="260"/>
      <c r="AJ257" t="str">
        <f t="shared" si="449"/>
        <v/>
      </c>
      <c r="AK257">
        <f>VLOOKUP(C257,MOVI!C:DT,13,0)</f>
        <v>0</v>
      </c>
      <c r="AL257" s="247">
        <f>VLOOKUP(C257,FPT!B:AJ,13,0)</f>
        <v>0</v>
      </c>
      <c r="AM257" t="str">
        <f t="shared" si="448"/>
        <v/>
      </c>
      <c r="AN257" s="247">
        <f>VLOOKUP(C257,MOVI!C:DT,14,0)</f>
        <v>0</v>
      </c>
      <c r="AO257" s="247">
        <f>VLOOKUP(C257,FPT!B:AM,14,0)</f>
        <v>0</v>
      </c>
      <c r="AP257" t="str">
        <f t="shared" si="350"/>
        <v/>
      </c>
      <c r="AQ257" t="str">
        <f>VLOOKUP(C257,MOVI!C:DT,15,0)</f>
        <v>LC</v>
      </c>
      <c r="AR257" s="247" t="str">
        <f>VLOOKUP(C257,FPT!B:AP,15,0)</f>
        <v>LC</v>
      </c>
      <c r="AS257" t="str">
        <f t="shared" si="351"/>
        <v/>
      </c>
      <c r="AT257" s="282" t="str">
        <f>VLOOKUP(C257,MOVI!C:DT,16,0)</f>
        <v>LTTP</v>
      </c>
      <c r="AU257" s="247" t="str">
        <f>VLOOKUP(C257,FPT!B:AS,16,0)</f>
        <v>LTTP</v>
      </c>
      <c r="AV257" t="str">
        <f t="shared" si="352"/>
        <v/>
      </c>
      <c r="AW257" t="str">
        <f>VLOOKUP(C257,MOVI!C:DT,17,0)</f>
        <v>L</v>
      </c>
      <c r="AX257" s="247" t="str">
        <f>VLOOKUP(C257,FPT!B:AV,17,0)</f>
        <v>L</v>
      </c>
      <c r="AY257" t="str">
        <f t="shared" si="353"/>
        <v/>
      </c>
      <c r="AZ257">
        <f>VLOOKUP(C257,MOVI!C:DT,18,0)</f>
        <v>0</v>
      </c>
      <c r="BA257" s="247">
        <f>VLOOKUP(C257,FPT!B:AY,18,0)</f>
        <v>0</v>
      </c>
      <c r="BB257" t="str">
        <f t="shared" si="354"/>
        <v/>
      </c>
      <c r="BC257" s="275">
        <f>VLOOKUP(C257,MOVI!C:DT,19,0)</f>
        <v>5000000</v>
      </c>
      <c r="BD257" s="275">
        <f>VLOOKUP(C257,FPT!B:BB,19,0)</f>
        <v>5000000</v>
      </c>
      <c r="BE257" t="str">
        <f t="shared" si="355"/>
        <v/>
      </c>
      <c r="BF257">
        <f>VLOOKUP(C257,MOVI!C:DT,20,0)</f>
        <v>0</v>
      </c>
      <c r="BG257" s="252">
        <f>VLOOKUP(C257,FPT!B:BE,20,0)</f>
        <v>0</v>
      </c>
      <c r="BH257" t="str">
        <f t="shared" si="356"/>
        <v/>
      </c>
      <c r="BI257" s="275">
        <f>VLOOKUP(C257,MOVI!C:DT,21,0)</f>
        <v>5000000</v>
      </c>
      <c r="BJ257" s="275">
        <f>VLOOKUP(C257,FPT!B:BH,21,0)</f>
        <v>5000000</v>
      </c>
      <c r="BK257" t="str">
        <f t="shared" si="357"/>
        <v/>
      </c>
      <c r="BL257" s="275">
        <f>VLOOKUP(C257,MOVI!C:DT,22,0)</f>
        <v>0</v>
      </c>
      <c r="BM257" s="275">
        <f>VLOOKUP(C257,FPT!B:BK,22,0)</f>
        <v>0</v>
      </c>
      <c r="BN257" t="str">
        <f t="shared" si="358"/>
        <v/>
      </c>
      <c r="BO257" s="275">
        <f>VLOOKUP(C257,MOVI!C:DT,23,0)</f>
        <v>0</v>
      </c>
      <c r="BP257" s="275">
        <f>VLOOKUP(C257,FPT!B:BN,23,0)</f>
        <v>0</v>
      </c>
      <c r="BQ257" t="str">
        <f t="shared" si="359"/>
        <v/>
      </c>
      <c r="BR257" s="275">
        <f>VLOOKUP(C257,MOVI!C:DT,24,0)</f>
        <v>0</v>
      </c>
      <c r="BS257" s="275">
        <f>VLOOKUP(C257,FPT!B:BQ,24,0)</f>
        <v>0</v>
      </c>
      <c r="BT257" t="str">
        <f t="shared" si="360"/>
        <v/>
      </c>
      <c r="BU257" s="275">
        <f>VLOOKUP(C257,MOVI!C:DT,25,0)</f>
        <v>200000</v>
      </c>
      <c r="BV257" s="275">
        <f>VLOOKUP(C257,FPT!B:BT,25,0)</f>
        <v>200000</v>
      </c>
      <c r="BW257" t="str">
        <f t="shared" si="361"/>
        <v/>
      </c>
      <c r="BX257" s="275">
        <f>VLOOKUP(C257,MOVI!C:DT,26,0)</f>
        <v>0</v>
      </c>
      <c r="BY257" s="275">
        <f>VLOOKUP(C257,FPT!B:BW,26,0)</f>
        <v>0</v>
      </c>
      <c r="BZ257" t="str">
        <f t="shared" si="362"/>
        <v/>
      </c>
      <c r="CA257" s="275">
        <f>VLOOKUP(C257,MOVI!C:DT,27,0)</f>
        <v>730000</v>
      </c>
      <c r="CB257" s="275">
        <f>VLOOKUP(C257,FPT!B:BZ,27,0)</f>
        <v>730000</v>
      </c>
      <c r="CC257" t="str">
        <f t="shared" si="363"/>
        <v/>
      </c>
      <c r="CD257" s="275">
        <f>VLOOKUP(C257,MOVI!C:DT,28,0)</f>
        <v>930000</v>
      </c>
      <c r="CE257" s="275">
        <f>VLOOKUP(C257,FPT!B:CC,28,0)</f>
        <v>930000</v>
      </c>
      <c r="CF257" t="str">
        <f t="shared" si="364"/>
        <v/>
      </c>
      <c r="CG257" t="str">
        <f>VLOOKUP(C257,MOVI!C:DT,29,0)</f>
        <v>CN</v>
      </c>
      <c r="CH257" s="252" t="str">
        <f>VLOOKUP(C257,FPT!B:CF,29,0)</f>
        <v>CN</v>
      </c>
      <c r="CI257" t="str">
        <f t="shared" si="365"/>
        <v/>
      </c>
      <c r="CJ257">
        <f>VLOOKUP(C257,MOVI!C:DT,30,0)</f>
        <v>26</v>
      </c>
      <c r="CK257" s="252">
        <f>VLOOKUP(C257,FPT!B:CI,30,0)</f>
        <v>26</v>
      </c>
      <c r="CL257" t="str">
        <f t="shared" si="366"/>
        <v/>
      </c>
      <c r="CM257">
        <f>VLOOKUP(C257,MOVI!C:DT,31,0)</f>
        <v>26</v>
      </c>
      <c r="CN257" s="252">
        <f>VLOOKUP(C257,FPT!B:CL,31,0)</f>
        <v>26</v>
      </c>
      <c r="CO257" t="str">
        <f t="shared" si="367"/>
        <v/>
      </c>
      <c r="CP257" s="275">
        <f>VLOOKUP(C257,MOVI!C:DT,32,0)</f>
        <v>0</v>
      </c>
      <c r="CQ257" s="275">
        <f>VLOOKUP(C257,FPT!B:CO,32,0)</f>
        <v>0</v>
      </c>
      <c r="CR257" t="str">
        <f t="shared" si="368"/>
        <v/>
      </c>
      <c r="CS257" s="275">
        <f>VLOOKUP(C257,MOVI!C:DT,33,0)</f>
        <v>0</v>
      </c>
      <c r="CT257" s="275">
        <f>VLOOKUP(C257,FPT!B:CR,33,0)</f>
        <v>0</v>
      </c>
      <c r="CU257" t="str">
        <f t="shared" si="369"/>
        <v/>
      </c>
      <c r="CV257" s="275">
        <f>VLOOKUP(C257,MOVI!C:DT,34,0)</f>
        <v>0</v>
      </c>
      <c r="CW257" s="275">
        <f>VLOOKUP(C257,FPT!B:CU,34,0)</f>
        <v>0</v>
      </c>
      <c r="CX257" t="str">
        <f t="shared" si="370"/>
        <v/>
      </c>
      <c r="CY257" s="275">
        <f>VLOOKUP(C257,MOVI!C:DT,35,0)</f>
        <v>26</v>
      </c>
      <c r="CZ257" s="275">
        <f>VLOOKUP(C257,FPT!B:CX,35,0)</f>
        <v>26</v>
      </c>
      <c r="DA257" t="str">
        <f t="shared" si="371"/>
        <v/>
      </c>
      <c r="DB257" s="275">
        <f>VLOOKUP(C257,MOVI!C:DT,36,0)</f>
        <v>0</v>
      </c>
      <c r="DC257" s="275">
        <f>VLOOKUP(C257,FPT!B:DA,36,0)</f>
        <v>0</v>
      </c>
      <c r="DD257" t="str">
        <f t="shared" si="372"/>
        <v/>
      </c>
      <c r="DE257" s="275">
        <f>VLOOKUP(C257,MOVI!C:DT,37,0)</f>
        <v>0</v>
      </c>
      <c r="DF257" s="275">
        <f>VLOOKUP(C257,FPT!B:DD,37,0)</f>
        <v>0</v>
      </c>
      <c r="DG257" t="str">
        <f t="shared" si="373"/>
        <v/>
      </c>
      <c r="DH257" s="275">
        <f>VLOOKUP(C257,MOVI!C:DT,38,0)</f>
        <v>0</v>
      </c>
      <c r="DI257" s="275">
        <f>VLOOKUP(C257,FPT!B:DG,38,0)</f>
        <v>0</v>
      </c>
      <c r="DJ257" t="str">
        <f t="shared" si="374"/>
        <v/>
      </c>
      <c r="DK257" s="275">
        <f>VLOOKUP(C257,MOVI!C:DT,39,0)</f>
        <v>0</v>
      </c>
      <c r="DL257" s="275">
        <f>VLOOKUP(C257,FPT!B:DJ,39,0)</f>
        <v>0</v>
      </c>
      <c r="DM257" t="str">
        <f t="shared" si="375"/>
        <v/>
      </c>
      <c r="DN257" s="275">
        <f>VLOOKUP(C257,MOVI!C:DT,40,0)</f>
        <v>0</v>
      </c>
      <c r="DO257" s="275">
        <f>VLOOKUP(C257,FPT!B:DM,40,0)</f>
        <v>0</v>
      </c>
      <c r="DP257" t="str">
        <f t="shared" si="376"/>
        <v/>
      </c>
      <c r="DQ257" s="275">
        <f>VLOOKUP(C257,MOVI!C:DT,41,0)</f>
        <v>0</v>
      </c>
      <c r="DR257" s="275">
        <f>VLOOKUP(C257,FPT!B:DP,41,0)</f>
        <v>0</v>
      </c>
      <c r="DS257" t="str">
        <f t="shared" si="377"/>
        <v/>
      </c>
      <c r="DT257" s="275">
        <f>VLOOKUP(C257,MOVI!C:DT,42,0)</f>
        <v>5000000</v>
      </c>
      <c r="DU257" s="275">
        <f>ROUND(VLOOKUP(C257,FPT!B:DS,42,0),0)</f>
        <v>5000000</v>
      </c>
      <c r="DV257" t="str">
        <f t="shared" si="378"/>
        <v/>
      </c>
      <c r="DW257" s="275">
        <f>VLOOKUP(C257,MOVI!C:DT,43,0)</f>
        <v>0</v>
      </c>
      <c r="DX257" s="275">
        <f>VLOOKUP(C257,FPT!B:DV,43,0)</f>
        <v>0</v>
      </c>
      <c r="DY257" t="str">
        <f t="shared" si="379"/>
        <v/>
      </c>
      <c r="DZ257" s="275">
        <f>VLOOKUP(C257,MOVI!C:DT,44,0)</f>
        <v>0</v>
      </c>
      <c r="EA257" s="275">
        <f>VLOOKUP(C257,FPT!B:DY,44,0)</f>
        <v>0</v>
      </c>
      <c r="EB257" t="str">
        <f t="shared" si="380"/>
        <v/>
      </c>
      <c r="EC257" s="275">
        <f>VLOOKUP(C257,MOVI!C:DT,45,0)</f>
        <v>5000000</v>
      </c>
      <c r="ED257" s="275">
        <f>ROUND(VLOOKUP(C257,FPT!B:EB,45,0),0)</f>
        <v>5000000</v>
      </c>
      <c r="EE257" t="str">
        <f t="shared" si="381"/>
        <v/>
      </c>
      <c r="EF257" s="275">
        <f>VLOOKUP(C257,MOVI!C:DT,46,0)</f>
        <v>0</v>
      </c>
      <c r="EG257" s="275">
        <f>VLOOKUP(C257,FPT!B:EE,46,0)</f>
        <v>0</v>
      </c>
      <c r="EH257" t="str">
        <f t="shared" si="382"/>
        <v/>
      </c>
      <c r="EI257" s="275">
        <f>VLOOKUP(C257,MOVI!C:DT,47,0)</f>
        <v>0</v>
      </c>
      <c r="EJ257" s="275">
        <f>VLOOKUP(C257,FPT!B:EH,47,0)</f>
        <v>0</v>
      </c>
      <c r="EK257" t="str">
        <f t="shared" si="383"/>
        <v/>
      </c>
      <c r="EL257" s="275">
        <f>VLOOKUP(C257,MOVI!C:DT,48,0)</f>
        <v>0</v>
      </c>
      <c r="EM257" s="275">
        <f>VLOOKUP(C257,FPT!B:EK,48,0)</f>
        <v>0</v>
      </c>
      <c r="EN257" t="str">
        <f t="shared" si="384"/>
        <v/>
      </c>
      <c r="EO257" s="275">
        <f>VLOOKUP(C257,MOVI!C:DT,49,0)</f>
        <v>200000</v>
      </c>
      <c r="EP257" s="275">
        <f>VLOOKUP(C257,FPT!B:EN,49,0)</f>
        <v>200000</v>
      </c>
      <c r="EQ257" t="str">
        <f t="shared" si="385"/>
        <v/>
      </c>
      <c r="ER257" s="275">
        <f>VLOOKUP(C257,MOVI!C:DT,50,0)</f>
        <v>0</v>
      </c>
      <c r="ES257" s="275">
        <f>VLOOKUP(C257,FPT!B:EQ,50,0)</f>
        <v>0</v>
      </c>
      <c r="ET257" t="str">
        <f t="shared" si="386"/>
        <v/>
      </c>
      <c r="EU257" s="275">
        <f>VLOOKUP(C257,MOVI!C:DT,51,0)</f>
        <v>0</v>
      </c>
      <c r="EV257" s="275">
        <f>VLOOKUP(C257,FPT!B:ET,51,0)</f>
        <v>0</v>
      </c>
      <c r="EW257" t="str">
        <f t="shared" si="387"/>
        <v/>
      </c>
      <c r="EX257" s="275">
        <f>VLOOKUP(C257,MOVI!C:DT,52,0)</f>
        <v>0</v>
      </c>
      <c r="EY257" s="275">
        <f>VLOOKUP(C257,FPT!B:EW,52,0)</f>
        <v>0</v>
      </c>
      <c r="EZ257" t="str">
        <f t="shared" si="388"/>
        <v/>
      </c>
      <c r="FA257" s="275">
        <f>VLOOKUP(C257,MOVI!C:DT,53,0)</f>
        <v>0</v>
      </c>
      <c r="FB257" s="275">
        <f>VLOOKUP(C257,FPT!B:EZ,53,0)</f>
        <v>0</v>
      </c>
      <c r="FC257" t="str">
        <f t="shared" si="389"/>
        <v/>
      </c>
      <c r="FD257" s="275">
        <f>VLOOKUP(C257,MOVI!C:DT,54,0)</f>
        <v>0</v>
      </c>
      <c r="FE257" s="275">
        <f>VLOOKUP(C257,FPT!B:FC,54,0)</f>
        <v>0</v>
      </c>
      <c r="FF257" t="str">
        <f t="shared" si="390"/>
        <v/>
      </c>
      <c r="FG257" s="275">
        <f>VLOOKUP(C257,MOVI!C:DT,55,0)</f>
        <v>730000</v>
      </c>
      <c r="FH257" s="275">
        <f>VLOOKUP(C257,FPT!B:FF,55,0)</f>
        <v>730000</v>
      </c>
      <c r="FI257" t="str">
        <f t="shared" si="391"/>
        <v/>
      </c>
      <c r="FJ257" s="275">
        <f>VLOOKUP(C257,MOVI!C:DT,56,0)</f>
        <v>930000</v>
      </c>
      <c r="FK257" s="275">
        <f>VLOOKUP(C257,FPT!B:FI,56,0)</f>
        <v>930000</v>
      </c>
      <c r="FL257" t="str">
        <f t="shared" si="392"/>
        <v/>
      </c>
      <c r="FM257" s="275">
        <f>VLOOKUP(C257,MOVI!C:DT,57,0)</f>
        <v>750666</v>
      </c>
      <c r="FN257" s="275">
        <f>VLOOKUP(C257,FPT!B:FL,57,0)</f>
        <v>750666</v>
      </c>
      <c r="FO257" t="str">
        <f t="shared" si="393"/>
        <v/>
      </c>
      <c r="FP257" s="275">
        <f>VLOOKUP(C257,MOVI!C:DT,58,0)</f>
        <v>0</v>
      </c>
      <c r="FQ257" s="275">
        <f>VLOOKUP(C257,FPT!B:FO,58,0)</f>
        <v>0</v>
      </c>
      <c r="FR257" t="str">
        <f t="shared" si="394"/>
        <v/>
      </c>
      <c r="FS257" s="275">
        <f>VLOOKUP(C257,MOVI!C:DT,59,0)</f>
        <v>0</v>
      </c>
      <c r="FT257" s="275">
        <f>VLOOKUP(C257,FPT!B:FR,59,0)</f>
        <v>0</v>
      </c>
      <c r="FU257" t="str">
        <f t="shared" si="395"/>
        <v/>
      </c>
      <c r="FV257" s="275">
        <f>VLOOKUP(C257,MOVI!C:DT,60,0)</f>
        <v>0</v>
      </c>
      <c r="FW257" s="275">
        <f>VLOOKUP(C257,FPT!B:FU,60,0)</f>
        <v>0</v>
      </c>
      <c r="FX257" t="str">
        <f t="shared" si="396"/>
        <v/>
      </c>
      <c r="FY257" s="275">
        <f>VLOOKUP(C257,MOVI!C:DT,61,0)</f>
        <v>0</v>
      </c>
      <c r="FZ257" s="275">
        <f>VLOOKUP(C257,FPT!B:FX,61,0)</f>
        <v>0</v>
      </c>
      <c r="GA257" t="str">
        <f t="shared" si="397"/>
        <v/>
      </c>
      <c r="GB257" s="275">
        <f>VLOOKUP(C257,MOVI!C:DT,62,0)</f>
        <v>0</v>
      </c>
      <c r="GC257" s="275">
        <f>VLOOKUP(C257,FPT!B:GA,62,0)</f>
        <v>0</v>
      </c>
      <c r="GD257" t="str">
        <f t="shared" si="398"/>
        <v/>
      </c>
      <c r="GE257" s="275">
        <f>VLOOKUP(C257,MOVI!C:DT,63,0)</f>
        <v>0</v>
      </c>
      <c r="GF257" s="275">
        <f>VLOOKUP(C257,FPT!B:GD,63,0)</f>
        <v>0</v>
      </c>
      <c r="GG257" t="str">
        <f t="shared" si="399"/>
        <v/>
      </c>
      <c r="GH257" s="275">
        <f>VLOOKUP(C257,MOVI!C:DT,64,0)</f>
        <v>0</v>
      </c>
      <c r="GI257" s="275">
        <f>VLOOKUP(C257,FPT!B:GG,64,0)</f>
        <v>0</v>
      </c>
      <c r="GJ257" t="str">
        <f t="shared" si="400"/>
        <v/>
      </c>
      <c r="GK257" s="275">
        <f>VLOOKUP(C257,MOVI!C:DT,65,0)</f>
        <v>0</v>
      </c>
      <c r="GL257" s="275">
        <f>VLOOKUP(C257,FPT!B:GJ,65,0)</f>
        <v>0</v>
      </c>
      <c r="GM257" t="str">
        <f t="shared" si="401"/>
        <v/>
      </c>
      <c r="GN257" s="275">
        <f>VLOOKUP(C257,MOVI!C:DT,66,0)</f>
        <v>0</v>
      </c>
      <c r="GO257" s="275">
        <f>VLOOKUP(C257,FPT!B:GM,66,0)</f>
        <v>0</v>
      </c>
      <c r="GP257" t="str">
        <f t="shared" si="402"/>
        <v/>
      </c>
      <c r="GQ257" s="275">
        <f>VLOOKUP(C257,MOVI!C:DT,67,0)</f>
        <v>0</v>
      </c>
      <c r="GR257" s="275">
        <f>VLOOKUP(C257,FPT!B:GP,67,0)</f>
        <v>0</v>
      </c>
      <c r="GS257" t="str">
        <f t="shared" si="403"/>
        <v/>
      </c>
      <c r="GT257" s="275">
        <f>VLOOKUP(C257,MOVI!C:DT,68,0)</f>
        <v>0</v>
      </c>
      <c r="GU257" s="275">
        <f>VLOOKUP(C257,FPT!B:GS,68,0)</f>
        <v>0</v>
      </c>
      <c r="GV257" t="str">
        <f t="shared" si="404"/>
        <v/>
      </c>
      <c r="GW257" s="275">
        <f>VLOOKUP(C257,MOVI!C:DT,69,0)</f>
        <v>0</v>
      </c>
      <c r="GX257" s="275">
        <f>VLOOKUP(C257,FPT!B:GV,69,0)</f>
        <v>0</v>
      </c>
      <c r="GY257" t="str">
        <f t="shared" si="405"/>
        <v/>
      </c>
      <c r="GZ257" s="275">
        <f>VLOOKUP(C257,MOVI!C:DT,70,0)</f>
        <v>750666</v>
      </c>
      <c r="HA257" s="275">
        <f>VLOOKUP(C257,FPT!B:GY,70,0)</f>
        <v>750666</v>
      </c>
      <c r="HB257" t="str">
        <f t="shared" si="406"/>
        <v/>
      </c>
      <c r="HC257" s="275">
        <f>VLOOKUP(C257,MOVI!C:DT,71,0)</f>
        <v>6680666</v>
      </c>
      <c r="HD257" s="275">
        <f>ROUND(VLOOKUP(C257,FPT!B:HB,71,0),0)</f>
        <v>6680666</v>
      </c>
      <c r="HE257" t="str">
        <f t="shared" si="407"/>
        <v/>
      </c>
      <c r="HF257" s="275">
        <f>ROUND(VLOOKUP(C257,MOVI!C:DT,72,0),0)</f>
        <v>0</v>
      </c>
      <c r="HG257" s="275">
        <f>ROUND(VLOOKUP(C257,FPT!B:HE,72,0),0)</f>
        <v>0</v>
      </c>
      <c r="HH257" t="str">
        <f t="shared" si="408"/>
        <v/>
      </c>
      <c r="HI257" s="275">
        <f>VLOOKUP(C257,MOVI!C:DT,73,0)</f>
        <v>200000</v>
      </c>
      <c r="HJ257" s="275">
        <f>VLOOKUP(C257,FPT!B:HH,73,0)</f>
        <v>200000</v>
      </c>
      <c r="HK257" t="str">
        <f t="shared" si="409"/>
        <v/>
      </c>
      <c r="HL257" s="275">
        <f>VLOOKUP(C257,MOVI!C:DT,74,0)</f>
        <v>730000</v>
      </c>
      <c r="HM257" s="275">
        <f>VLOOKUP(C257,FPT!B:HK,74,0)</f>
        <v>730000</v>
      </c>
      <c r="HN257" t="str">
        <f t="shared" si="410"/>
        <v/>
      </c>
      <c r="HO257" s="275">
        <f>VLOOKUP(C257,MOVI!C:DT,75,0)</f>
        <v>11000000</v>
      </c>
      <c r="HP257" s="275">
        <f>VLOOKUP(C257,FPT!B:HN,75,0)</f>
        <v>11000000</v>
      </c>
      <c r="HQ257" t="str">
        <f t="shared" si="411"/>
        <v/>
      </c>
      <c r="HR257" s="275">
        <f>VLOOKUP(C257,MOVI!C:DT,76,0)</f>
        <v>1</v>
      </c>
      <c r="HS257" s="275">
        <f>VLOOKUP(C257,FPT!B:HQ,76,0)</f>
        <v>1</v>
      </c>
      <c r="HT257" t="str">
        <f t="shared" si="412"/>
        <v/>
      </c>
      <c r="HU257" s="275">
        <f>VLOOKUP(C257,MOVI!C:DT,77,0)</f>
        <v>4400000</v>
      </c>
      <c r="HV257" s="275">
        <f>VLOOKUP(C257,FPT!B:HT,77,0)</f>
        <v>4400000</v>
      </c>
      <c r="HW257" t="str">
        <f t="shared" si="413"/>
        <v/>
      </c>
      <c r="HX257" s="274">
        <f>VLOOKUP(C257,MOVI!C:CB,78,0)</f>
        <v>400000</v>
      </c>
      <c r="HY257" s="261">
        <f>VLOOKUP(C257,FPT!$B:$CA,78,0)</f>
        <v>400000</v>
      </c>
      <c r="HZ257" t="str">
        <f t="shared" si="414"/>
        <v/>
      </c>
      <c r="IA257" s="275">
        <f>VLOOKUP(C257,MOVI!C:CD,79,0)</f>
        <v>50000</v>
      </c>
      <c r="IB257" s="275">
        <f>VLOOKUP(C257,FPT!B:HZ,79,0)</f>
        <v>50000</v>
      </c>
      <c r="IC257" t="str">
        <f t="shared" si="415"/>
        <v/>
      </c>
      <c r="ID257" s="275">
        <f>VLOOKUP(C257,MOVI!C:CD,80,0)</f>
        <v>75000</v>
      </c>
      <c r="IE257" s="275">
        <f>VLOOKUP(C257,FPT!B:IC,80,0)</f>
        <v>75000</v>
      </c>
      <c r="IF257" t="str">
        <f t="shared" si="416"/>
        <v/>
      </c>
      <c r="IG257" s="275">
        <f>VLOOKUP(C257,MOVI!C:DT,81,0)</f>
        <v>0</v>
      </c>
      <c r="IH257" s="275">
        <f>VLOOKUP(C257,FPT!B:IF,81,0)</f>
        <v>0</v>
      </c>
      <c r="II257" t="str">
        <f t="shared" si="417"/>
        <v/>
      </c>
      <c r="IJ257" s="275">
        <f>VLOOKUP(C257,MOVI!C:DT,82,0)</f>
        <v>525000</v>
      </c>
      <c r="IK257" s="275">
        <f>VLOOKUP(C257,FPT!B:II,82,0)</f>
        <v>525000</v>
      </c>
      <c r="IL257" t="str">
        <f t="shared" si="418"/>
        <v/>
      </c>
      <c r="IM257" s="275">
        <f>ROUND(VLOOKUP(C257,MOVI!C:DT,83,0),0)</f>
        <v>16855000</v>
      </c>
      <c r="IN257" s="275">
        <f>ROUND(VLOOKUP(C257,FPT!B:IL,83,0),0)</f>
        <v>16855000</v>
      </c>
      <c r="IO257" t="str">
        <f t="shared" si="419"/>
        <v/>
      </c>
      <c r="IP257" s="275">
        <f>VLOOKUP(C257,MOVI!C:DT,84,0)</f>
        <v>0</v>
      </c>
      <c r="IQ257" s="275">
        <f>VLOOKUP(C257,FPT!B:IO,84,0)</f>
        <v>0</v>
      </c>
      <c r="IR257" t="str">
        <f t="shared" si="420"/>
        <v/>
      </c>
      <c r="IS257" s="275">
        <f>ROUND(VLOOKUP(C257,MOVI!C:DT,85,0),0)</f>
        <v>0</v>
      </c>
      <c r="IT257" s="275">
        <f>ROUND(VLOOKUP(C257,FPT!B:IR,85,0),0)</f>
        <v>0</v>
      </c>
      <c r="IU257" t="str">
        <f t="shared" si="421"/>
        <v/>
      </c>
      <c r="IV257" s="275">
        <f>VLOOKUP(C257,MOVI!C:DT,86,0)</f>
        <v>0</v>
      </c>
      <c r="IW257" s="275">
        <f>VLOOKUP(C257,FPT!B:IU,86,0)</f>
        <v>0</v>
      </c>
      <c r="IX257" t="str">
        <f t="shared" si="422"/>
        <v/>
      </c>
      <c r="IY257" s="275">
        <f>ROUND(VLOOKUP(C257,MOVI!C:DT,87,0),0)</f>
        <v>0</v>
      </c>
      <c r="IZ257" s="275">
        <f>ROUND(VLOOKUP(C257,FPT!B:IX,87,0),0)</f>
        <v>0</v>
      </c>
      <c r="JA257" t="str">
        <f t="shared" si="423"/>
        <v/>
      </c>
      <c r="JB257" s="275">
        <f>VLOOKUP(C257,MOVI!C:DT,88,0)</f>
        <v>0</v>
      </c>
      <c r="JC257" s="275">
        <f>VLOOKUP(C257,FPT!B:JA,88,0)</f>
        <v>0</v>
      </c>
      <c r="JD257" t="str">
        <f t="shared" si="424"/>
        <v/>
      </c>
      <c r="JE257" s="275">
        <f>VLOOKUP(C257,MOVI!C:DT,89,0)</f>
        <v>50000</v>
      </c>
      <c r="JF257" s="275">
        <f>VLOOKUP(C257,FPT!B:JD,89,0)</f>
        <v>50000</v>
      </c>
      <c r="JG257" t="str">
        <f t="shared" si="425"/>
        <v/>
      </c>
      <c r="JH257" s="275">
        <f>VLOOKUP(C257,MOVI!C:DT,90,0)</f>
        <v>0</v>
      </c>
      <c r="JI257" s="275">
        <f>VLOOKUP(C257,FPT!B:JG,90,0)</f>
        <v>0</v>
      </c>
      <c r="JJ257" t="str">
        <f t="shared" si="426"/>
        <v/>
      </c>
      <c r="JK257" s="275">
        <f>VLOOKUP(C257,MOVI!C:DT,91,0)</f>
        <v>0</v>
      </c>
      <c r="JL257" s="275">
        <f>VLOOKUP(C257,FPT!B:JJ,91,0)</f>
        <v>0</v>
      </c>
      <c r="JM257" t="str">
        <f t="shared" si="427"/>
        <v/>
      </c>
      <c r="JN257" s="275">
        <f>VLOOKUP(C257,MOVI!C:DT,92,0)</f>
        <v>0</v>
      </c>
      <c r="JO257" s="275">
        <f>VLOOKUP(C257,FPT!B:JM,92,0)</f>
        <v>0</v>
      </c>
      <c r="JP257" t="str">
        <f t="shared" si="428"/>
        <v/>
      </c>
      <c r="JQ257" s="275">
        <f>VLOOKUP(C257,MOVI!C:DT,93,0)</f>
        <v>0</v>
      </c>
      <c r="JR257" s="275">
        <f>VLOOKUP(C257,FPT!B:JP,93,0)</f>
        <v>0</v>
      </c>
      <c r="JS257" t="str">
        <f t="shared" si="429"/>
        <v/>
      </c>
      <c r="JT257" s="275">
        <f>VLOOKUP(C257,MOVI!C:DT,94,0)</f>
        <v>50000</v>
      </c>
      <c r="JU257" s="275">
        <f>VLOOKUP(C257,FPT!B:JS,94,0)</f>
        <v>50000</v>
      </c>
      <c r="JV257" t="str">
        <f t="shared" si="430"/>
        <v/>
      </c>
      <c r="JW257" s="275">
        <f>VLOOKUP(C257,MOVI!C:DT,95,0)</f>
        <v>6105666</v>
      </c>
      <c r="JX257" s="275">
        <f>VLOOKUP(C257,FPT!B:JV,95,0)</f>
        <v>6105666</v>
      </c>
      <c r="JY257" t="str">
        <f t="shared" si="431"/>
        <v/>
      </c>
      <c r="JZ257" s="275">
        <f>VLOOKUP(C257,MOVI!C:DT,96,0)</f>
        <v>0</v>
      </c>
      <c r="KA257" s="275">
        <f>VLOOKUP(C257,FPT!B:JY,96,0)</f>
        <v>0</v>
      </c>
      <c r="KB257" t="str">
        <f t="shared" si="432"/>
        <v/>
      </c>
      <c r="KC257" s="275">
        <f>VLOOKUP(C257,MOVI!C:DT,97,0)</f>
        <v>6105666</v>
      </c>
      <c r="KD257" s="275">
        <f>VLOOKUP(C257,FPT!B:KB,97,0)</f>
        <v>6105666</v>
      </c>
      <c r="KE257" t="str">
        <f t="shared" si="433"/>
        <v/>
      </c>
      <c r="KF257" s="275">
        <f>VLOOKUP(C257,MOVI!C:DT,98,0)</f>
        <v>850000.00000000012</v>
      </c>
      <c r="KG257" s="275">
        <f>VLOOKUP(C257,FPT!B:KE,98,0)</f>
        <v>850000</v>
      </c>
      <c r="KH257" t="str">
        <f t="shared" si="434"/>
        <v/>
      </c>
      <c r="KI257" s="275">
        <f>VLOOKUP(C257,MOVI!C:DT,99,0)</f>
        <v>0</v>
      </c>
      <c r="KJ257" s="275">
        <f>VLOOKUP(C257,FPT!B:KH,99,0)</f>
        <v>0</v>
      </c>
      <c r="KK257" t="str">
        <f t="shared" si="435"/>
        <v/>
      </c>
      <c r="KL257" s="275">
        <f>VLOOKUP(C257,MOVI!C:DT,100,0)</f>
        <v>150000</v>
      </c>
      <c r="KM257" s="275">
        <f>VLOOKUP(C257,FPT!B:KK,100,0)</f>
        <v>150000</v>
      </c>
      <c r="KN257" t="str">
        <f t="shared" si="436"/>
        <v/>
      </c>
      <c r="KO257" s="275">
        <f>VLOOKUP(C257,MOVI!C:DT,101,0)</f>
        <v>0</v>
      </c>
      <c r="KP257" s="275">
        <f>VLOOKUP(C257,FPT!B:KN,101,0)</f>
        <v>0</v>
      </c>
      <c r="KQ257" t="str">
        <f t="shared" si="437"/>
        <v/>
      </c>
      <c r="KR257" s="275">
        <f>VLOOKUP(C257,MOVI!C:DT,102,0)</f>
        <v>0</v>
      </c>
      <c r="KS257" s="275">
        <f>VLOOKUP(C257,FPT!B:KQ,102,0)</f>
        <v>0</v>
      </c>
      <c r="KT257" t="str">
        <f t="shared" si="438"/>
        <v/>
      </c>
      <c r="KU257" s="275">
        <f>VLOOKUP(C257,MOVI!C:DT,103,0)</f>
        <v>1000000.0000000001</v>
      </c>
      <c r="KV257" s="275">
        <f>VLOOKUP(C257,FPT!B:KT,103,0)</f>
        <v>1000000</v>
      </c>
      <c r="KW257" t="str">
        <f t="shared" si="439"/>
        <v/>
      </c>
      <c r="KX257" s="275">
        <f>VLOOKUP(C257,MOVI!C:DT,104,0)</f>
        <v>1525000</v>
      </c>
      <c r="KY257" s="275">
        <f>VLOOKUP(C257,FPT!B:KW,104,0)</f>
        <v>1525000</v>
      </c>
      <c r="KZ257" t="str">
        <f t="shared" si="440"/>
        <v/>
      </c>
      <c r="LA257" s="275">
        <f>VLOOKUP(C257,MOVI!C:DT,105,0)</f>
        <v>100000</v>
      </c>
      <c r="LB257" s="275">
        <f>VLOOKUP(C257,FPT!B:KZ,105,0)</f>
        <v>100000</v>
      </c>
      <c r="LC257" t="str">
        <f t="shared" si="441"/>
        <v/>
      </c>
      <c r="LD257" s="275">
        <f>VLOOKUP(C257,MOVI!C:DT,106,0)</f>
        <v>7780666</v>
      </c>
      <c r="LE257" s="275">
        <f>VLOOKUP(C257,FPT!B:LC,106,0)</f>
        <v>7780666</v>
      </c>
      <c r="LF257" t="str">
        <f t="shared" si="442"/>
        <v/>
      </c>
      <c r="LG257" s="273">
        <f>VLOOKUP(C257,MOVI!C:DT,107,0)</f>
        <v>0</v>
      </c>
      <c r="LH257" s="273">
        <f>VLOOKUP(C257,FPT!B:LF,107,0)</f>
        <v>0</v>
      </c>
      <c r="LI257" t="str">
        <f t="shared" si="443"/>
        <v/>
      </c>
      <c r="LJ257" t="str">
        <f>VLOOKUP(C257,MOVI!C:DV,108,0)</f>
        <v>MoviSouthSales</v>
      </c>
      <c r="LK257" s="252" t="str">
        <f>VLOOKUP(C257,FPT!B:LI,108,0)</f>
        <v>MoviSouthSales</v>
      </c>
      <c r="LL257" t="str">
        <f t="shared" si="444"/>
        <v/>
      </c>
      <c r="LM257" s="275">
        <f>ROUND(VLOOKUP(C257,MOVI!C:DV,109,0),0)</f>
        <v>416667</v>
      </c>
      <c r="LN257" s="275">
        <f>ROUND(VLOOKUP(C257,FPT!B:LL,109,0),0)</f>
        <v>416667</v>
      </c>
      <c r="LO257" t="str">
        <f t="shared" si="445"/>
        <v/>
      </c>
      <c r="LP257" t="str">
        <f>VLOOKUP(C257,MOVI!C:DV,110,0)</f>
        <v>HCM</v>
      </c>
      <c r="LQ257" s="247" t="str">
        <f>VLOOKUP(C257,FPT!B:LO,110,0)</f>
        <v>HCM</v>
      </c>
      <c r="LR257" t="str">
        <f t="shared" si="446"/>
        <v/>
      </c>
      <c r="LS257">
        <f>MOVI!DI252</f>
        <v>22</v>
      </c>
      <c r="LV257">
        <f>MOVI!DJ252</f>
        <v>0</v>
      </c>
      <c r="LW257">
        <f>MOVI!DK252</f>
        <v>0</v>
      </c>
      <c r="LX257" t="str">
        <f>MOVI!DL252</f>
        <v>x</v>
      </c>
      <c r="LY257">
        <f>MOVI!DM252</f>
        <v>0</v>
      </c>
      <c r="LZ257">
        <f>MOVI!DN252</f>
        <v>50000</v>
      </c>
      <c r="MA257">
        <f>MOVI!DO252</f>
        <v>0</v>
      </c>
      <c r="MB257" t="str">
        <f>MOVI!DP252</f>
        <v>HCM</v>
      </c>
      <c r="MC257">
        <f>MOVI!DQ252</f>
        <v>43678</v>
      </c>
      <c r="MD257">
        <f>MOVI!DR252</f>
        <v>43860</v>
      </c>
      <c r="ME257" t="str">
        <f>VLOOKUP(C257,MOVI!C:DV,121,0)</f>
        <v>Group 1</v>
      </c>
      <c r="MF257" s="252" t="str">
        <f>VLOOKUP(C257,FPT!B:MD,111,0)</f>
        <v>Group 1</v>
      </c>
      <c r="MG257" t="str">
        <f t="shared" si="450"/>
        <v/>
      </c>
      <c r="MH257" t="str">
        <f>VLOOKUP(C257,MOVI!C:DT,122,0)</f>
        <v>MoviSouthGroup 1</v>
      </c>
      <c r="MI257" s="252" t="str">
        <f>VLOOKUP(C257,FPT!B:DS,112,0)</f>
        <v>MoviSouthGroup 1</v>
      </c>
      <c r="MJ257" t="str">
        <f t="shared" si="447"/>
        <v/>
      </c>
    </row>
    <row r="258" spans="1:348" x14ac:dyDescent="0.25">
      <c r="A258">
        <v>250</v>
      </c>
      <c r="B258" s="48">
        <v>3362</v>
      </c>
      <c r="C258" s="271" t="s">
        <v>992</v>
      </c>
      <c r="D258" t="str">
        <f>VLOOKUP(C258,MOVI!C:D,2,0)</f>
        <v>Trần Thùy Dương</v>
      </c>
      <c r="E258" t="str">
        <f>VLOOKUP(C258,FPT!B:C,2,0)</f>
        <v>Trần Thùy Dương</v>
      </c>
      <c r="F258" t="str">
        <f t="shared" si="340"/>
        <v/>
      </c>
      <c r="G258" t="str">
        <f>VLOOKUP(C258,MOVI!C:E,3,0)</f>
        <v>Sales</v>
      </c>
      <c r="H258" t="str">
        <f>VLOOKUP(C258,FPT!B:F,3,0)</f>
        <v>Sales</v>
      </c>
      <c r="I258" t="str">
        <f t="shared" si="341"/>
        <v/>
      </c>
      <c r="J258" t="str">
        <f>VLOOKUP(C258,MOVI!C:H,4,0)</f>
        <v>Field Sales</v>
      </c>
      <c r="K258" t="str">
        <f>VLOOKUP(C258,FPT!B:I,4,0)</f>
        <v>Field Sales</v>
      </c>
      <c r="L258" t="str">
        <f t="shared" si="342"/>
        <v/>
      </c>
      <c r="M258" t="str">
        <f>VLOOKUP(C258,MOVI!C:DT,5,0)</f>
        <v>Associate</v>
      </c>
      <c r="N258" t="str">
        <f>VLOOKUP(C258,FPT!B:L,5,0)</f>
        <v>Associate</v>
      </c>
      <c r="O258" t="str">
        <f t="shared" si="343"/>
        <v/>
      </c>
      <c r="P258" t="str">
        <f>VLOOKUP(C258,MOVI!C:DT,6,0)</f>
        <v>Field Sales</v>
      </c>
      <c r="Q258" t="str">
        <f>VLOOKUP(C258,FPT!B:O,6,0)</f>
        <v>Field sales</v>
      </c>
      <c r="R258" t="str">
        <f t="shared" si="344"/>
        <v/>
      </c>
      <c r="S258" t="str">
        <f>VLOOKUP(C258,MOVI!C:DT,7,0)</f>
        <v>North</v>
      </c>
      <c r="T258" t="str">
        <f>VLOOKUP(C258,FPT!B:R,7,0)</f>
        <v>North</v>
      </c>
      <c r="U258" t="str">
        <f t="shared" si="345"/>
        <v/>
      </c>
      <c r="V258" t="str">
        <f>VLOOKUP(C258,MOVI!C:DT,8,0)</f>
        <v>Movi</v>
      </c>
      <c r="W258" t="str">
        <f>VLOOKUP(C258,FPT!B:U,8,0)</f>
        <v>Movi</v>
      </c>
      <c r="X258" t="str">
        <f t="shared" si="346"/>
        <v/>
      </c>
      <c r="Y258" t="str">
        <f>VLOOKUP(C258,MOVI!C:DT,9,0)</f>
        <v>Full-time</v>
      </c>
      <c r="Z258" t="str">
        <f>VLOOKUP(C258,FPT!B:X,9,0)</f>
        <v>Full-time</v>
      </c>
      <c r="AA258" t="str">
        <f t="shared" si="347"/>
        <v/>
      </c>
      <c r="AB258" t="str">
        <f>VLOOKUP(C258,MOVI!C:DT,10,0)</f>
        <v>Maternity</v>
      </c>
      <c r="AC258" t="str">
        <f>VLOOKUP(C258,FPT!B:AA,10,0)</f>
        <v>Permanent</v>
      </c>
      <c r="AD258" t="str">
        <f t="shared" si="348"/>
        <v>Lệch</v>
      </c>
      <c r="AE258" s="247">
        <f>VLOOKUP(C258,MOVI!C:DT,11,0)</f>
        <v>42647</v>
      </c>
      <c r="AF258" s="247">
        <f>VLOOKUP(C258,FPT!B:AD,11,0)</f>
        <v>42647</v>
      </c>
      <c r="AG258" t="str">
        <f t="shared" si="349"/>
        <v/>
      </c>
      <c r="AH258" s="260" t="str">
        <f>VLOOKUP(C258,MOVI!C:DT,12,0)</f>
        <v>10/08/2021 - 09/02/2022</v>
      </c>
      <c r="AI258" s="260" t="str">
        <f>VLOOKUP(C258,FPT!B:AD,12,0)</f>
        <v>10/08/2021 - 09/02/2022</v>
      </c>
      <c r="AJ258" t="str">
        <f t="shared" si="449"/>
        <v/>
      </c>
      <c r="AK258">
        <f>VLOOKUP(C258,MOVI!C:DT,13,0)</f>
        <v>0</v>
      </c>
      <c r="AL258" s="247">
        <f>VLOOKUP(C258,FPT!B:AJ,13,0)</f>
        <v>0</v>
      </c>
      <c r="AM258" t="str">
        <f t="shared" si="448"/>
        <v/>
      </c>
      <c r="AN258" s="247">
        <f>VLOOKUP(C258,MOVI!C:DT,14,0)</f>
        <v>0</v>
      </c>
      <c r="AO258" s="247">
        <f>VLOOKUP(C258,FPT!B:AM,14,0)</f>
        <v>0</v>
      </c>
      <c r="AP258" t="str">
        <f t="shared" si="350"/>
        <v/>
      </c>
      <c r="AQ258" t="str">
        <f>VLOOKUP(C258,MOVI!C:DT,15,0)</f>
        <v>LC</v>
      </c>
      <c r="AR258" s="247" t="str">
        <f>VLOOKUP(C258,FPT!B:AP,15,0)</f>
        <v>LC</v>
      </c>
      <c r="AS258" t="str">
        <f t="shared" si="351"/>
        <v/>
      </c>
      <c r="AT258" s="282" t="str">
        <f>VLOOKUP(C258,MOVI!C:DT,16,0)</f>
        <v>LTTP</v>
      </c>
      <c r="AU258" s="247" t="str">
        <f>VLOOKUP(C258,FPT!B:AS,16,0)</f>
        <v>LTTP</v>
      </c>
      <c r="AV258" t="str">
        <f t="shared" si="352"/>
        <v/>
      </c>
      <c r="AW258" t="str">
        <f>VLOOKUP(C258,MOVI!C:DT,17,0)</f>
        <v>L</v>
      </c>
      <c r="AX258" s="247" t="str">
        <f>VLOOKUP(C258,FPT!B:AV,17,0)</f>
        <v>L</v>
      </c>
      <c r="AY258" t="str">
        <f t="shared" si="353"/>
        <v/>
      </c>
      <c r="AZ258">
        <f>VLOOKUP(C258,MOVI!C:DT,18,0)</f>
        <v>0</v>
      </c>
      <c r="BA258" s="247">
        <f>VLOOKUP(C258,FPT!B:AY,18,0)</f>
        <v>0</v>
      </c>
      <c r="BB258" t="str">
        <f t="shared" si="354"/>
        <v/>
      </c>
      <c r="BC258" s="275">
        <f>VLOOKUP(C258,MOVI!C:DT,19,0)</f>
        <v>5000000</v>
      </c>
      <c r="BD258" s="275">
        <f>VLOOKUP(C258,FPT!B:BB,19,0)</f>
        <v>5000000</v>
      </c>
      <c r="BE258" t="str">
        <f t="shared" si="355"/>
        <v/>
      </c>
      <c r="BF258">
        <f>VLOOKUP(C258,MOVI!C:DT,20,0)</f>
        <v>0</v>
      </c>
      <c r="BG258" s="252">
        <f>VLOOKUP(C258,FPT!B:BE,20,0)</f>
        <v>0</v>
      </c>
      <c r="BH258" t="str">
        <f t="shared" si="356"/>
        <v/>
      </c>
      <c r="BI258" s="275">
        <f>VLOOKUP(C258,MOVI!C:DT,21,0)</f>
        <v>5000000</v>
      </c>
      <c r="BJ258" s="275">
        <f>VLOOKUP(C258,FPT!B:BH,21,0)</f>
        <v>5000000</v>
      </c>
      <c r="BK258" t="str">
        <f t="shared" si="357"/>
        <v/>
      </c>
      <c r="BL258" s="275">
        <f>VLOOKUP(C258,MOVI!C:DT,22,0)</f>
        <v>0</v>
      </c>
      <c r="BM258" s="275">
        <f>VLOOKUP(C258,FPT!B:BK,22,0)</f>
        <v>0</v>
      </c>
      <c r="BN258" t="str">
        <f t="shared" si="358"/>
        <v/>
      </c>
      <c r="BO258" s="275">
        <f>VLOOKUP(C258,MOVI!C:DT,23,0)</f>
        <v>0</v>
      </c>
      <c r="BP258" s="275">
        <f>VLOOKUP(C258,FPT!B:BN,23,0)</f>
        <v>0</v>
      </c>
      <c r="BQ258" t="str">
        <f t="shared" si="359"/>
        <v/>
      </c>
      <c r="BR258" s="275">
        <f>VLOOKUP(C258,MOVI!C:DT,24,0)</f>
        <v>0</v>
      </c>
      <c r="BS258" s="275">
        <f>VLOOKUP(C258,FPT!B:BQ,24,0)</f>
        <v>0</v>
      </c>
      <c r="BT258" t="str">
        <f t="shared" si="360"/>
        <v/>
      </c>
      <c r="BU258" s="275">
        <f>VLOOKUP(C258,MOVI!C:DT,25,0)</f>
        <v>200000</v>
      </c>
      <c r="BV258" s="275">
        <f>VLOOKUP(C258,FPT!B:BT,25,0)</f>
        <v>200000</v>
      </c>
      <c r="BW258" t="str">
        <f t="shared" si="361"/>
        <v/>
      </c>
      <c r="BX258" s="275">
        <f>VLOOKUP(C258,MOVI!C:DT,26,0)</f>
        <v>0</v>
      </c>
      <c r="BY258" s="275">
        <f>VLOOKUP(C258,FPT!B:BW,26,0)</f>
        <v>0</v>
      </c>
      <c r="BZ258" t="str">
        <f t="shared" si="362"/>
        <v/>
      </c>
      <c r="CA258" s="275">
        <f>VLOOKUP(C258,MOVI!C:DT,27,0)</f>
        <v>730000</v>
      </c>
      <c r="CB258" s="275">
        <f>VLOOKUP(C258,FPT!B:BZ,27,0)</f>
        <v>730000</v>
      </c>
      <c r="CC258" t="str">
        <f t="shared" si="363"/>
        <v/>
      </c>
      <c r="CD258" s="275">
        <f>VLOOKUP(C258,MOVI!C:DT,28,0)</f>
        <v>930000</v>
      </c>
      <c r="CE258" s="275">
        <f>VLOOKUP(C258,FPT!B:CC,28,0)</f>
        <v>930000</v>
      </c>
      <c r="CF258" t="str">
        <f t="shared" si="364"/>
        <v/>
      </c>
      <c r="CG258" t="str">
        <f>VLOOKUP(C258,MOVI!C:DT,29,0)</f>
        <v>CN</v>
      </c>
      <c r="CH258" s="252" t="str">
        <f>VLOOKUP(C258,FPT!B:CF,29,0)</f>
        <v>CN</v>
      </c>
      <c r="CI258" t="str">
        <f t="shared" si="365"/>
        <v/>
      </c>
      <c r="CJ258">
        <f>VLOOKUP(C258,MOVI!C:DT,30,0)</f>
        <v>26</v>
      </c>
      <c r="CK258" s="252">
        <f>VLOOKUP(C258,FPT!B:CI,30,0)</f>
        <v>26</v>
      </c>
      <c r="CL258" t="str">
        <f t="shared" si="366"/>
        <v/>
      </c>
      <c r="CM258">
        <f>VLOOKUP(C258,MOVI!C:DT,31,0)</f>
        <v>0</v>
      </c>
      <c r="CN258" s="252">
        <f>VLOOKUP(C258,FPT!B:CL,31,0)</f>
        <v>0</v>
      </c>
      <c r="CO258" t="str">
        <f t="shared" si="367"/>
        <v/>
      </c>
      <c r="CP258" s="275">
        <f>VLOOKUP(C258,MOVI!C:DT,32,0)</f>
        <v>0</v>
      </c>
      <c r="CQ258" s="275">
        <f>VLOOKUP(C258,FPT!B:CO,32,0)</f>
        <v>0</v>
      </c>
      <c r="CR258" t="str">
        <f t="shared" si="368"/>
        <v/>
      </c>
      <c r="CS258" s="275">
        <f>VLOOKUP(C258,MOVI!C:DT,33,0)</f>
        <v>0</v>
      </c>
      <c r="CT258" s="275">
        <f>VLOOKUP(C258,FPT!B:CR,33,0)</f>
        <v>0</v>
      </c>
      <c r="CU258" t="str">
        <f t="shared" si="369"/>
        <v/>
      </c>
      <c r="CV258" s="275">
        <f>VLOOKUP(C258,MOVI!C:DT,34,0)</f>
        <v>0</v>
      </c>
      <c r="CW258" s="275">
        <f>VLOOKUP(C258,FPT!B:CU,34,0)</f>
        <v>0</v>
      </c>
      <c r="CX258" t="str">
        <f t="shared" si="370"/>
        <v/>
      </c>
      <c r="CY258" s="275">
        <f>VLOOKUP(C258,MOVI!C:DT,35,0)</f>
        <v>0</v>
      </c>
      <c r="CZ258" s="275">
        <f>VLOOKUP(C258,FPT!B:CX,35,0)</f>
        <v>0</v>
      </c>
      <c r="DA258" t="str">
        <f t="shared" si="371"/>
        <v/>
      </c>
      <c r="DB258" s="275">
        <f>VLOOKUP(C258,MOVI!C:DT,36,0)</f>
        <v>0</v>
      </c>
      <c r="DC258" s="275">
        <f>VLOOKUP(C258,FPT!B:DA,36,0)</f>
        <v>0</v>
      </c>
      <c r="DD258" t="str">
        <f t="shared" si="372"/>
        <v/>
      </c>
      <c r="DE258" s="275">
        <f>VLOOKUP(C258,MOVI!C:DT,37,0)</f>
        <v>0</v>
      </c>
      <c r="DF258" s="275">
        <f>VLOOKUP(C258,FPT!B:DD,37,0)</f>
        <v>0</v>
      </c>
      <c r="DG258" t="str">
        <f t="shared" si="373"/>
        <v/>
      </c>
      <c r="DH258" s="275">
        <f>VLOOKUP(C258,MOVI!C:DT,38,0)</f>
        <v>0</v>
      </c>
      <c r="DI258" s="275">
        <f>VLOOKUP(C258,FPT!B:DG,38,0)</f>
        <v>0</v>
      </c>
      <c r="DJ258" t="str">
        <f t="shared" si="374"/>
        <v/>
      </c>
      <c r="DK258" s="275">
        <f>VLOOKUP(C258,MOVI!C:DT,39,0)</f>
        <v>0</v>
      </c>
      <c r="DL258" s="275">
        <f>VLOOKUP(C258,FPT!B:DJ,39,0)</f>
        <v>0</v>
      </c>
      <c r="DM258" t="str">
        <f t="shared" si="375"/>
        <v/>
      </c>
      <c r="DN258" s="275">
        <f>VLOOKUP(C258,MOVI!C:DT,40,0)</f>
        <v>0</v>
      </c>
      <c r="DO258" s="275">
        <f>VLOOKUP(C258,FPT!B:DM,40,0)</f>
        <v>0</v>
      </c>
      <c r="DP258" t="str">
        <f t="shared" si="376"/>
        <v/>
      </c>
      <c r="DQ258" s="275">
        <f>VLOOKUP(C258,MOVI!C:DT,41,0)</f>
        <v>0</v>
      </c>
      <c r="DR258" s="275">
        <f>VLOOKUP(C258,FPT!B:DP,41,0)</f>
        <v>0</v>
      </c>
      <c r="DS258" t="str">
        <f t="shared" si="377"/>
        <v/>
      </c>
      <c r="DT258" s="275">
        <f>VLOOKUP(C258,MOVI!C:DT,42,0)</f>
        <v>0</v>
      </c>
      <c r="DU258" s="275">
        <f>ROUND(VLOOKUP(C258,FPT!B:DS,42,0),0)</f>
        <v>0</v>
      </c>
      <c r="DV258" t="str">
        <f t="shared" si="378"/>
        <v/>
      </c>
      <c r="DW258" s="275">
        <f>VLOOKUP(C258,MOVI!C:DT,43,0)</f>
        <v>0</v>
      </c>
      <c r="DX258" s="275">
        <f>VLOOKUP(C258,FPT!B:DV,43,0)</f>
        <v>0</v>
      </c>
      <c r="DY258" t="str">
        <f t="shared" si="379"/>
        <v/>
      </c>
      <c r="DZ258" s="275">
        <f>VLOOKUP(C258,MOVI!C:DT,44,0)</f>
        <v>0</v>
      </c>
      <c r="EA258" s="275">
        <f>VLOOKUP(C258,FPT!B:DY,44,0)</f>
        <v>0</v>
      </c>
      <c r="EB258" t="str">
        <f t="shared" si="380"/>
        <v/>
      </c>
      <c r="EC258" s="275">
        <f>VLOOKUP(C258,MOVI!C:DT,45,0)</f>
        <v>0</v>
      </c>
      <c r="ED258" s="275">
        <f>ROUND(VLOOKUP(C258,FPT!B:EB,45,0),0)</f>
        <v>0</v>
      </c>
      <c r="EE258" t="str">
        <f t="shared" si="381"/>
        <v/>
      </c>
      <c r="EF258" s="275">
        <f>VLOOKUP(C258,MOVI!C:DT,46,0)</f>
        <v>0</v>
      </c>
      <c r="EG258" s="275">
        <f>VLOOKUP(C258,FPT!B:EE,46,0)</f>
        <v>0</v>
      </c>
      <c r="EH258" t="str">
        <f t="shared" si="382"/>
        <v/>
      </c>
      <c r="EI258" s="275">
        <f>VLOOKUP(C258,MOVI!C:DT,47,0)</f>
        <v>0</v>
      </c>
      <c r="EJ258" s="275">
        <f>VLOOKUP(C258,FPT!B:EH,47,0)</f>
        <v>0</v>
      </c>
      <c r="EK258" t="str">
        <f t="shared" si="383"/>
        <v/>
      </c>
      <c r="EL258" s="275">
        <f>VLOOKUP(C258,MOVI!C:DT,48,0)</f>
        <v>0</v>
      </c>
      <c r="EM258" s="275">
        <f>VLOOKUP(C258,FPT!B:EK,48,0)</f>
        <v>0</v>
      </c>
      <c r="EN258" t="str">
        <f t="shared" si="384"/>
        <v/>
      </c>
      <c r="EO258" s="275">
        <f>VLOOKUP(C258,MOVI!C:DT,49,0)</f>
        <v>0</v>
      </c>
      <c r="EP258" s="275">
        <f>VLOOKUP(C258,FPT!B:EN,49,0)</f>
        <v>0</v>
      </c>
      <c r="EQ258" t="str">
        <f t="shared" si="385"/>
        <v/>
      </c>
      <c r="ER258" s="275">
        <f>VLOOKUP(C258,MOVI!C:DT,50,0)</f>
        <v>0</v>
      </c>
      <c r="ES258" s="275">
        <f>VLOOKUP(C258,FPT!B:EQ,50,0)</f>
        <v>0</v>
      </c>
      <c r="ET258" t="str">
        <f t="shared" si="386"/>
        <v/>
      </c>
      <c r="EU258" s="275">
        <f>VLOOKUP(C258,MOVI!C:DT,51,0)</f>
        <v>0</v>
      </c>
      <c r="EV258" s="275">
        <f>VLOOKUP(C258,FPT!B:ET,51,0)</f>
        <v>0</v>
      </c>
      <c r="EW258" t="str">
        <f t="shared" si="387"/>
        <v/>
      </c>
      <c r="EX258" s="275">
        <f>VLOOKUP(C258,MOVI!C:DT,52,0)</f>
        <v>0</v>
      </c>
      <c r="EY258" s="275">
        <f>VLOOKUP(C258,FPT!B:EW,52,0)</f>
        <v>0</v>
      </c>
      <c r="EZ258" t="str">
        <f t="shared" si="388"/>
        <v/>
      </c>
      <c r="FA258" s="275">
        <f>VLOOKUP(C258,MOVI!C:DT,53,0)</f>
        <v>0</v>
      </c>
      <c r="FB258" s="275">
        <f>VLOOKUP(C258,FPT!B:EZ,53,0)</f>
        <v>0</v>
      </c>
      <c r="FC258" t="str">
        <f t="shared" si="389"/>
        <v/>
      </c>
      <c r="FD258" s="275">
        <f>VLOOKUP(C258,MOVI!C:DT,54,0)</f>
        <v>0</v>
      </c>
      <c r="FE258" s="275">
        <f>VLOOKUP(C258,FPT!B:FC,54,0)</f>
        <v>0</v>
      </c>
      <c r="FF258" t="str">
        <f t="shared" si="390"/>
        <v/>
      </c>
      <c r="FG258" s="275">
        <f>VLOOKUP(C258,MOVI!C:DT,55,0)</f>
        <v>0</v>
      </c>
      <c r="FH258" s="275">
        <f>VLOOKUP(C258,FPT!B:FF,55,0)</f>
        <v>0</v>
      </c>
      <c r="FI258" t="str">
        <f t="shared" si="391"/>
        <v/>
      </c>
      <c r="FJ258" s="275">
        <f>VLOOKUP(C258,MOVI!C:DT,56,0)</f>
        <v>0</v>
      </c>
      <c r="FK258" s="275">
        <f>VLOOKUP(C258,FPT!B:FI,56,0)</f>
        <v>0</v>
      </c>
      <c r="FL258" t="str">
        <f t="shared" si="392"/>
        <v/>
      </c>
      <c r="FM258" s="275">
        <f>VLOOKUP(C258,MOVI!C:DT,57,0)</f>
        <v>0</v>
      </c>
      <c r="FN258" s="275">
        <f>VLOOKUP(C258,FPT!B:FL,57,0)</f>
        <v>0</v>
      </c>
      <c r="FO258" t="str">
        <f t="shared" si="393"/>
        <v/>
      </c>
      <c r="FP258" s="275">
        <f>VLOOKUP(C258,MOVI!C:DT,58,0)</f>
        <v>0</v>
      </c>
      <c r="FQ258" s="275">
        <f>VLOOKUP(C258,FPT!B:FO,58,0)</f>
        <v>0</v>
      </c>
      <c r="FR258" t="str">
        <f t="shared" si="394"/>
        <v/>
      </c>
      <c r="FS258" s="275">
        <f>VLOOKUP(C258,MOVI!C:DT,59,0)</f>
        <v>0</v>
      </c>
      <c r="FT258" s="275">
        <f>VLOOKUP(C258,FPT!B:FR,59,0)</f>
        <v>0</v>
      </c>
      <c r="FU258" t="str">
        <f t="shared" si="395"/>
        <v/>
      </c>
      <c r="FV258" s="275">
        <f>VLOOKUP(C258,MOVI!C:DT,60,0)</f>
        <v>0</v>
      </c>
      <c r="FW258" s="275">
        <f>VLOOKUP(C258,FPT!B:FU,60,0)</f>
        <v>0</v>
      </c>
      <c r="FX258" t="str">
        <f t="shared" si="396"/>
        <v/>
      </c>
      <c r="FY258" s="275">
        <f>VLOOKUP(C258,MOVI!C:DT,61,0)</f>
        <v>0</v>
      </c>
      <c r="FZ258" s="275">
        <f>VLOOKUP(C258,FPT!B:FX,61,0)</f>
        <v>0</v>
      </c>
      <c r="GA258" t="str">
        <f t="shared" si="397"/>
        <v/>
      </c>
      <c r="GB258" s="275">
        <f>VLOOKUP(C258,MOVI!C:DT,62,0)</f>
        <v>0</v>
      </c>
      <c r="GC258" s="275">
        <f>VLOOKUP(C258,FPT!B:GA,62,0)</f>
        <v>0</v>
      </c>
      <c r="GD258" t="str">
        <f t="shared" si="398"/>
        <v/>
      </c>
      <c r="GE258" s="275">
        <f>VLOOKUP(C258,MOVI!C:DT,63,0)</f>
        <v>0</v>
      </c>
      <c r="GF258" s="275">
        <f>VLOOKUP(C258,FPT!B:GD,63,0)</f>
        <v>0</v>
      </c>
      <c r="GG258" t="str">
        <f t="shared" si="399"/>
        <v/>
      </c>
      <c r="GH258" s="275">
        <f>VLOOKUP(C258,MOVI!C:DT,64,0)</f>
        <v>0</v>
      </c>
      <c r="GI258" s="275">
        <f>VLOOKUP(C258,FPT!B:GG,64,0)</f>
        <v>0</v>
      </c>
      <c r="GJ258" t="str">
        <f t="shared" si="400"/>
        <v/>
      </c>
      <c r="GK258" s="275">
        <f>VLOOKUP(C258,MOVI!C:DT,65,0)</f>
        <v>0</v>
      </c>
      <c r="GL258" s="275">
        <f>VLOOKUP(C258,FPT!B:GJ,65,0)</f>
        <v>0</v>
      </c>
      <c r="GM258" t="str">
        <f t="shared" si="401"/>
        <v/>
      </c>
      <c r="GN258" s="275">
        <f>VLOOKUP(C258,MOVI!C:DT,66,0)</f>
        <v>0</v>
      </c>
      <c r="GO258" s="275">
        <f>VLOOKUP(C258,FPT!B:GM,66,0)</f>
        <v>0</v>
      </c>
      <c r="GP258" t="str">
        <f t="shared" si="402"/>
        <v/>
      </c>
      <c r="GQ258" s="275">
        <f>VLOOKUP(C258,MOVI!C:DT,67,0)</f>
        <v>0</v>
      </c>
      <c r="GR258" s="275">
        <f>VLOOKUP(C258,FPT!B:GP,67,0)</f>
        <v>0</v>
      </c>
      <c r="GS258" t="str">
        <f t="shared" si="403"/>
        <v/>
      </c>
      <c r="GT258" s="275">
        <f>VLOOKUP(C258,MOVI!C:DT,68,0)</f>
        <v>0</v>
      </c>
      <c r="GU258" s="275">
        <f>VLOOKUP(C258,FPT!B:GS,68,0)</f>
        <v>0</v>
      </c>
      <c r="GV258" t="str">
        <f t="shared" si="404"/>
        <v/>
      </c>
      <c r="GW258" s="275">
        <f>VLOOKUP(C258,MOVI!C:DT,69,0)</f>
        <v>0</v>
      </c>
      <c r="GX258" s="275">
        <f>VLOOKUP(C258,FPT!B:GV,69,0)</f>
        <v>0</v>
      </c>
      <c r="GY258" t="str">
        <f t="shared" si="405"/>
        <v/>
      </c>
      <c r="GZ258" s="275">
        <f>VLOOKUP(C258,MOVI!C:DT,70,0)</f>
        <v>0</v>
      </c>
      <c r="HA258" s="275">
        <f>VLOOKUP(C258,FPT!B:GY,70,0)</f>
        <v>0</v>
      </c>
      <c r="HB258" t="str">
        <f t="shared" si="406"/>
        <v/>
      </c>
      <c r="HC258" s="275">
        <f>VLOOKUP(C258,MOVI!C:DT,71,0)</f>
        <v>0</v>
      </c>
      <c r="HD258" s="275">
        <f>ROUND(VLOOKUP(C258,FPT!B:HB,71,0),0)</f>
        <v>0</v>
      </c>
      <c r="HE258" t="str">
        <f t="shared" si="407"/>
        <v/>
      </c>
      <c r="HF258" s="275">
        <f>ROUND(VLOOKUP(C258,MOVI!C:DT,72,0),0)</f>
        <v>0</v>
      </c>
      <c r="HG258" s="275">
        <f>ROUND(VLOOKUP(C258,FPT!B:HE,72,0),0)</f>
        <v>0</v>
      </c>
      <c r="HH258" t="str">
        <f t="shared" si="408"/>
        <v/>
      </c>
      <c r="HI258" s="275">
        <f>VLOOKUP(C258,MOVI!C:DT,73,0)</f>
        <v>0</v>
      </c>
      <c r="HJ258" s="275">
        <f>VLOOKUP(C258,FPT!B:HH,73,0)</f>
        <v>0</v>
      </c>
      <c r="HK258" t="str">
        <f t="shared" si="409"/>
        <v/>
      </c>
      <c r="HL258" s="275">
        <f>VLOOKUP(C258,MOVI!C:DT,74,0)</f>
        <v>0</v>
      </c>
      <c r="HM258" s="275">
        <f>VLOOKUP(C258,FPT!B:HK,74,0)</f>
        <v>0</v>
      </c>
      <c r="HN258" t="str">
        <f t="shared" si="410"/>
        <v/>
      </c>
      <c r="HO258" s="275">
        <f>VLOOKUP(C258,MOVI!C:DT,75,0)</f>
        <v>11000000</v>
      </c>
      <c r="HP258" s="275">
        <f>VLOOKUP(C258,FPT!B:HN,75,0)</f>
        <v>11000000</v>
      </c>
      <c r="HQ258" t="str">
        <f t="shared" si="411"/>
        <v/>
      </c>
      <c r="HR258" s="275">
        <f>VLOOKUP(C258,MOVI!C:DT,76,0)</f>
        <v>0</v>
      </c>
      <c r="HS258" s="275">
        <f>VLOOKUP(C258,FPT!B:HQ,76,0)</f>
        <v>0</v>
      </c>
      <c r="HT258" t="str">
        <f t="shared" si="412"/>
        <v/>
      </c>
      <c r="HU258" s="275">
        <f>VLOOKUP(C258,MOVI!C:DT,77,0)</f>
        <v>0</v>
      </c>
      <c r="HV258" s="275">
        <f>VLOOKUP(C258,FPT!B:HT,77,0)</f>
        <v>0</v>
      </c>
      <c r="HW258" t="str">
        <f t="shared" si="413"/>
        <v/>
      </c>
      <c r="HX258" s="274">
        <f>VLOOKUP(C258,MOVI!C:CB,78,0)</f>
        <v>0</v>
      </c>
      <c r="HY258" s="261">
        <f>VLOOKUP(C258,FPT!$B:$CA,78,0)</f>
        <v>0</v>
      </c>
      <c r="HZ258" t="str">
        <f t="shared" si="414"/>
        <v/>
      </c>
      <c r="IA258" s="275">
        <f>VLOOKUP(C258,MOVI!C:CD,79,0)</f>
        <v>0</v>
      </c>
      <c r="IB258" s="275">
        <f>VLOOKUP(C258,FPT!B:HZ,79,0)</f>
        <v>0</v>
      </c>
      <c r="IC258" t="str">
        <f t="shared" si="415"/>
        <v/>
      </c>
      <c r="ID258" s="275">
        <f>VLOOKUP(C258,MOVI!C:CD,80,0)</f>
        <v>0</v>
      </c>
      <c r="IE258" s="275">
        <f>VLOOKUP(C258,FPT!B:IC,80,0)</f>
        <v>0</v>
      </c>
      <c r="IF258" t="str">
        <f t="shared" si="416"/>
        <v/>
      </c>
      <c r="IG258" s="275">
        <f>VLOOKUP(C258,MOVI!C:DT,81,0)</f>
        <v>0</v>
      </c>
      <c r="IH258" s="275">
        <f>VLOOKUP(C258,FPT!B:IF,81,0)</f>
        <v>0</v>
      </c>
      <c r="II258" t="str">
        <f t="shared" si="417"/>
        <v/>
      </c>
      <c r="IJ258" s="275">
        <f>VLOOKUP(C258,MOVI!C:DT,82,0)</f>
        <v>0</v>
      </c>
      <c r="IK258" s="275">
        <f>VLOOKUP(C258,FPT!B:II,82,0)</f>
        <v>0</v>
      </c>
      <c r="IL258" t="str">
        <f t="shared" si="418"/>
        <v/>
      </c>
      <c r="IM258" s="275">
        <f>ROUND(VLOOKUP(C258,MOVI!C:DT,83,0),0)</f>
        <v>11000000</v>
      </c>
      <c r="IN258" s="275">
        <f>ROUND(VLOOKUP(C258,FPT!B:IL,83,0),0)</f>
        <v>11000000</v>
      </c>
      <c r="IO258" t="str">
        <f t="shared" si="419"/>
        <v/>
      </c>
      <c r="IP258" s="275">
        <f>VLOOKUP(C258,MOVI!C:DT,84,0)</f>
        <v>0</v>
      </c>
      <c r="IQ258" s="275">
        <f>VLOOKUP(C258,FPT!B:IO,84,0)</f>
        <v>0</v>
      </c>
      <c r="IR258" t="str">
        <f t="shared" si="420"/>
        <v/>
      </c>
      <c r="IS258" s="275">
        <f>ROUND(VLOOKUP(C258,MOVI!C:DT,85,0),0)</f>
        <v>0</v>
      </c>
      <c r="IT258" s="275">
        <f>ROUND(VLOOKUP(C258,FPT!B:IR,85,0),0)</f>
        <v>0</v>
      </c>
      <c r="IU258" t="str">
        <f t="shared" si="421"/>
        <v/>
      </c>
      <c r="IV258" s="275">
        <f>VLOOKUP(C258,MOVI!C:DT,86,0)</f>
        <v>0</v>
      </c>
      <c r="IW258" s="275">
        <f>VLOOKUP(C258,FPT!B:IU,86,0)</f>
        <v>0</v>
      </c>
      <c r="IX258" t="str">
        <f t="shared" si="422"/>
        <v/>
      </c>
      <c r="IY258" s="275">
        <f>ROUND(VLOOKUP(C258,MOVI!C:DT,87,0),0)</f>
        <v>0</v>
      </c>
      <c r="IZ258" s="275">
        <f>ROUND(VLOOKUP(C258,FPT!B:IX,87,0),0)</f>
        <v>0</v>
      </c>
      <c r="JA258" t="str">
        <f t="shared" si="423"/>
        <v/>
      </c>
      <c r="JB258" s="275">
        <f>VLOOKUP(C258,MOVI!C:DT,88,0)</f>
        <v>0</v>
      </c>
      <c r="JC258" s="275">
        <f>VLOOKUP(C258,FPT!B:JA,88,0)</f>
        <v>0</v>
      </c>
      <c r="JD258" t="str">
        <f t="shared" si="424"/>
        <v/>
      </c>
      <c r="JE258" s="275">
        <f>VLOOKUP(C258,MOVI!C:DT,89,0)</f>
        <v>0</v>
      </c>
      <c r="JF258" s="275">
        <f>VLOOKUP(C258,FPT!B:JD,89,0)</f>
        <v>0</v>
      </c>
      <c r="JG258" t="str">
        <f t="shared" si="425"/>
        <v/>
      </c>
      <c r="JH258" s="275">
        <f>VLOOKUP(C258,MOVI!C:DT,90,0)</f>
        <v>0</v>
      </c>
      <c r="JI258" s="275">
        <f>VLOOKUP(C258,FPT!B:JG,90,0)</f>
        <v>0</v>
      </c>
      <c r="JJ258" t="str">
        <f t="shared" si="426"/>
        <v/>
      </c>
      <c r="JK258" s="275">
        <f>VLOOKUP(C258,MOVI!C:DT,91,0)</f>
        <v>0</v>
      </c>
      <c r="JL258" s="275">
        <f>VLOOKUP(C258,FPT!B:JJ,91,0)</f>
        <v>0</v>
      </c>
      <c r="JM258" t="str">
        <f t="shared" si="427"/>
        <v/>
      </c>
      <c r="JN258" s="275">
        <f>VLOOKUP(C258,MOVI!C:DT,92,0)</f>
        <v>0</v>
      </c>
      <c r="JO258" s="275">
        <f>VLOOKUP(C258,FPT!B:JM,92,0)</f>
        <v>0</v>
      </c>
      <c r="JP258" t="str">
        <f t="shared" si="428"/>
        <v/>
      </c>
      <c r="JQ258" s="275">
        <f>VLOOKUP(C258,MOVI!C:DT,93,0)</f>
        <v>0</v>
      </c>
      <c r="JR258" s="275">
        <f>VLOOKUP(C258,FPT!B:JP,93,0)</f>
        <v>0</v>
      </c>
      <c r="JS258" t="str">
        <f t="shared" si="429"/>
        <v/>
      </c>
      <c r="JT258" s="275">
        <f>VLOOKUP(C258,MOVI!C:DT,94,0)</f>
        <v>0</v>
      </c>
      <c r="JU258" s="275">
        <f>VLOOKUP(C258,FPT!B:JS,94,0)</f>
        <v>0</v>
      </c>
      <c r="JV258" t="str">
        <f t="shared" si="430"/>
        <v/>
      </c>
      <c r="JW258" s="275">
        <f>VLOOKUP(C258,MOVI!C:DT,95,0)</f>
        <v>0</v>
      </c>
      <c r="JX258" s="275">
        <f>VLOOKUP(C258,FPT!B:JV,95,0)</f>
        <v>0</v>
      </c>
      <c r="JY258" t="str">
        <f t="shared" si="431"/>
        <v/>
      </c>
      <c r="JZ258" s="275">
        <f>VLOOKUP(C258,MOVI!C:DT,96,0)</f>
        <v>0</v>
      </c>
      <c r="KA258" s="275">
        <f>VLOOKUP(C258,FPT!B:JY,96,0)</f>
        <v>0</v>
      </c>
      <c r="KB258" t="str">
        <f t="shared" si="432"/>
        <v/>
      </c>
      <c r="KC258" s="275">
        <f>VLOOKUP(C258,MOVI!C:DT,97,0)</f>
        <v>0</v>
      </c>
      <c r="KD258" s="275">
        <f>VLOOKUP(C258,FPT!B:KB,97,0)</f>
        <v>0</v>
      </c>
      <c r="KE258" t="str">
        <f t="shared" si="433"/>
        <v/>
      </c>
      <c r="KF258" s="275">
        <f>VLOOKUP(C258,MOVI!C:DT,98,0)</f>
        <v>0</v>
      </c>
      <c r="KG258" s="275">
        <f>VLOOKUP(C258,FPT!B:KE,98,0)</f>
        <v>0</v>
      </c>
      <c r="KH258" t="str">
        <f t="shared" si="434"/>
        <v/>
      </c>
      <c r="KI258" s="275">
        <f>VLOOKUP(C258,MOVI!C:DT,99,0)</f>
        <v>0</v>
      </c>
      <c r="KJ258" s="275">
        <f>VLOOKUP(C258,FPT!B:KH,99,0)</f>
        <v>0</v>
      </c>
      <c r="KK258" t="str">
        <f t="shared" si="435"/>
        <v/>
      </c>
      <c r="KL258" s="275">
        <f>VLOOKUP(C258,MOVI!C:DT,100,0)</f>
        <v>0</v>
      </c>
      <c r="KM258" s="275">
        <f>VLOOKUP(C258,FPT!B:KK,100,0)</f>
        <v>0</v>
      </c>
      <c r="KN258" t="str">
        <f t="shared" si="436"/>
        <v/>
      </c>
      <c r="KO258" s="275">
        <f>VLOOKUP(C258,MOVI!C:DT,101,0)</f>
        <v>0</v>
      </c>
      <c r="KP258" s="275">
        <f>VLOOKUP(C258,FPT!B:KN,101,0)</f>
        <v>0</v>
      </c>
      <c r="KQ258" t="str">
        <f t="shared" si="437"/>
        <v/>
      </c>
      <c r="KR258" s="275">
        <f>VLOOKUP(C258,MOVI!C:DT,102,0)</f>
        <v>0</v>
      </c>
      <c r="KS258" s="275">
        <f>VLOOKUP(C258,FPT!B:KQ,102,0)</f>
        <v>0</v>
      </c>
      <c r="KT258" t="str">
        <f t="shared" si="438"/>
        <v/>
      </c>
      <c r="KU258" s="275">
        <f>VLOOKUP(C258,MOVI!C:DT,103,0)</f>
        <v>0</v>
      </c>
      <c r="KV258" s="275">
        <f>VLOOKUP(C258,FPT!B:KT,103,0)</f>
        <v>0</v>
      </c>
      <c r="KW258" t="str">
        <f t="shared" si="439"/>
        <v/>
      </c>
      <c r="KX258" s="275">
        <f>VLOOKUP(C258,MOVI!C:DT,104,0)</f>
        <v>0</v>
      </c>
      <c r="KY258" s="275">
        <f>VLOOKUP(C258,FPT!B:KW,104,0)</f>
        <v>0</v>
      </c>
      <c r="KZ258" t="str">
        <f t="shared" si="440"/>
        <v/>
      </c>
      <c r="LA258" s="275">
        <f>VLOOKUP(C258,MOVI!C:DT,105,0)</f>
        <v>0</v>
      </c>
      <c r="LB258" s="275">
        <f>VLOOKUP(C258,FPT!B:KZ,105,0)</f>
        <v>0</v>
      </c>
      <c r="LC258" t="str">
        <f t="shared" si="441"/>
        <v/>
      </c>
      <c r="LD258" s="275">
        <f>VLOOKUP(C258,MOVI!C:DT,106,0)</f>
        <v>0</v>
      </c>
      <c r="LE258" s="275">
        <f>VLOOKUP(C258,FPT!B:LC,106,0)</f>
        <v>0</v>
      </c>
      <c r="LF258" t="str">
        <f t="shared" si="442"/>
        <v/>
      </c>
      <c r="LG258" s="273">
        <f>VLOOKUP(C258,MOVI!C:DT,107,0)</f>
        <v>0</v>
      </c>
      <c r="LH258" s="273">
        <f>VLOOKUP(C258,FPT!B:LF,107,0)</f>
        <v>0</v>
      </c>
      <c r="LI258" t="str">
        <f t="shared" si="443"/>
        <v/>
      </c>
      <c r="LJ258" t="str">
        <f>VLOOKUP(C258,MOVI!C:DV,108,0)</f>
        <v>MoviNorthSales</v>
      </c>
      <c r="LK258" s="252" t="str">
        <f>VLOOKUP(C258,FPT!B:LI,108,0)</f>
        <v>MoviNorthSales</v>
      </c>
      <c r="LL258" t="str">
        <f t="shared" si="444"/>
        <v/>
      </c>
      <c r="LM258" s="275">
        <f>ROUND(VLOOKUP(C258,MOVI!C:DV,109,0),0)</f>
        <v>416667</v>
      </c>
      <c r="LN258" s="275">
        <f>ROUND(VLOOKUP(C258,FPT!B:LL,109,0),0)</f>
        <v>416667</v>
      </c>
      <c r="LO258" t="str">
        <f t="shared" si="445"/>
        <v/>
      </c>
      <c r="LP258" t="str">
        <f>VLOOKUP(C258,MOVI!C:DV,110,0)</f>
        <v>HPG</v>
      </c>
      <c r="LQ258" s="247" t="str">
        <f>VLOOKUP(C258,FPT!B:LO,110,0)</f>
        <v>HPG</v>
      </c>
      <c r="LR258" t="str">
        <f t="shared" si="446"/>
        <v/>
      </c>
      <c r="LS258">
        <f>MOVI!DI253</f>
        <v>0</v>
      </c>
      <c r="LV258">
        <f>MOVI!DJ253</f>
        <v>0</v>
      </c>
      <c r="LW258">
        <f>MOVI!DK253</f>
        <v>0</v>
      </c>
      <c r="LX258">
        <f>MOVI!DL253</f>
        <v>0</v>
      </c>
      <c r="LY258">
        <f>MOVI!DM253</f>
        <v>0</v>
      </c>
      <c r="LZ258">
        <f>MOVI!DN253</f>
        <v>0</v>
      </c>
      <c r="MA258">
        <f>MOVI!DO253</f>
        <v>0</v>
      </c>
      <c r="MB258" t="str">
        <f>MOVI!DP253</f>
        <v>HPG</v>
      </c>
      <c r="MC258">
        <f>MOVI!DQ253</f>
        <v>44418</v>
      </c>
      <c r="MD258">
        <f>MOVI!DR253</f>
        <v>44601</v>
      </c>
      <c r="ME258" t="str">
        <f>VLOOKUP(C258,MOVI!C:DV,121,0)</f>
        <v>Group 1</v>
      </c>
      <c r="MF258" s="252" t="str">
        <f>VLOOKUP(C258,FPT!B:MD,111,0)</f>
        <v>Group 1</v>
      </c>
      <c r="MG258" t="str">
        <f t="shared" si="450"/>
        <v/>
      </c>
      <c r="MH258" t="str">
        <f>VLOOKUP(C258,MOVI!C:DT,122,0)</f>
        <v>MoviNorthGroup 1</v>
      </c>
      <c r="MI258" s="252" t="str">
        <f>VLOOKUP(C258,FPT!B:DS,112,0)</f>
        <v>MoviNorthGroup 1</v>
      </c>
      <c r="MJ258" t="str">
        <f t="shared" si="447"/>
        <v/>
      </c>
    </row>
    <row r="259" spans="1:348" x14ac:dyDescent="0.25">
      <c r="A259">
        <v>251</v>
      </c>
      <c r="B259" s="48">
        <v>3444</v>
      </c>
      <c r="C259" s="271" t="s">
        <v>994</v>
      </c>
      <c r="D259" t="str">
        <f>VLOOKUP(C259,MOVI!C:D,2,0)</f>
        <v>Trần Minh Tuấn</v>
      </c>
      <c r="E259" t="str">
        <f>VLOOKUP(C259,FPT!B:C,2,0)</f>
        <v>Trần Minh Tuấn</v>
      </c>
      <c r="F259" t="str">
        <f t="shared" si="340"/>
        <v/>
      </c>
      <c r="G259" t="str">
        <f>VLOOKUP(C259,MOVI!C:E,3,0)</f>
        <v>Sales</v>
      </c>
      <c r="H259" t="str">
        <f>VLOOKUP(C259,FPT!B:F,3,0)</f>
        <v>Sales</v>
      </c>
      <c r="I259" t="str">
        <f t="shared" si="341"/>
        <v/>
      </c>
      <c r="J259" t="str">
        <f>VLOOKUP(C259,MOVI!C:H,4,0)</f>
        <v>Field Sales</v>
      </c>
      <c r="K259" t="str">
        <f>VLOOKUP(C259,FPT!B:I,4,0)</f>
        <v>Field Sales</v>
      </c>
      <c r="L259" t="str">
        <f t="shared" si="342"/>
        <v/>
      </c>
      <c r="M259" t="str">
        <f>VLOOKUP(C259,MOVI!C:DT,5,0)</f>
        <v>Associate</v>
      </c>
      <c r="N259" t="str">
        <f>VLOOKUP(C259,FPT!B:L,5,0)</f>
        <v>Associate</v>
      </c>
      <c r="O259" t="str">
        <f t="shared" si="343"/>
        <v/>
      </c>
      <c r="P259" t="str">
        <f>VLOOKUP(C259,MOVI!C:DT,6,0)</f>
        <v>Field Sales</v>
      </c>
      <c r="Q259" t="str">
        <f>VLOOKUP(C259,FPT!B:O,6,0)</f>
        <v>Field sales</v>
      </c>
      <c r="R259" t="str">
        <f t="shared" si="344"/>
        <v/>
      </c>
      <c r="S259" t="str">
        <f>VLOOKUP(C259,MOVI!C:DT,7,0)</f>
        <v>South</v>
      </c>
      <c r="T259" t="str">
        <f>VLOOKUP(C259,FPT!B:R,7,0)</f>
        <v>South</v>
      </c>
      <c r="U259" t="str">
        <f t="shared" si="345"/>
        <v/>
      </c>
      <c r="V259" t="str">
        <f>VLOOKUP(C259,MOVI!C:DT,8,0)</f>
        <v>Movi</v>
      </c>
      <c r="W259" t="str">
        <f>VLOOKUP(C259,FPT!B:U,8,0)</f>
        <v>Movi</v>
      </c>
      <c r="X259" t="str">
        <f t="shared" si="346"/>
        <v/>
      </c>
      <c r="Y259" t="str">
        <f>VLOOKUP(C259,MOVI!C:DT,9,0)</f>
        <v>Full-time</v>
      </c>
      <c r="Z259" t="str">
        <f>VLOOKUP(C259,FPT!B:X,9,0)</f>
        <v>Full-time</v>
      </c>
      <c r="AA259" t="str">
        <f t="shared" si="347"/>
        <v/>
      </c>
      <c r="AB259" t="str">
        <f>VLOOKUP(C259,MOVI!C:DT,10,0)</f>
        <v>Permanent</v>
      </c>
      <c r="AC259" t="str">
        <f>VLOOKUP(C259,FPT!B:AA,10,0)</f>
        <v>Permanent</v>
      </c>
      <c r="AD259" t="str">
        <f t="shared" si="348"/>
        <v/>
      </c>
      <c r="AE259" s="247">
        <f>VLOOKUP(C259,MOVI!C:DT,11,0)</f>
        <v>42793</v>
      </c>
      <c r="AF259" s="247">
        <f>VLOOKUP(C259,FPT!B:AD,11,0)</f>
        <v>42793</v>
      </c>
      <c r="AG259" t="str">
        <f t="shared" si="349"/>
        <v/>
      </c>
      <c r="AH259" s="260" t="str">
        <f>VLOOKUP(C259,MOVI!C:DT,12,0)</f>
        <v/>
      </c>
      <c r="AI259" s="260"/>
      <c r="AJ259" t="str">
        <f t="shared" si="449"/>
        <v/>
      </c>
      <c r="AK259">
        <f>VLOOKUP(C259,MOVI!C:DT,13,0)</f>
        <v>0</v>
      </c>
      <c r="AL259" s="247">
        <f>VLOOKUP(C259,FPT!B:AJ,13,0)</f>
        <v>0</v>
      </c>
      <c r="AM259" t="str">
        <f t="shared" si="448"/>
        <v/>
      </c>
      <c r="AN259" s="247">
        <f>VLOOKUP(C259,MOVI!C:DT,14,0)</f>
        <v>0</v>
      </c>
      <c r="AO259" s="247">
        <f>VLOOKUP(C259,FPT!B:AM,14,0)</f>
        <v>0</v>
      </c>
      <c r="AP259" t="str">
        <f t="shared" si="350"/>
        <v/>
      </c>
      <c r="AQ259" t="str">
        <f>VLOOKUP(C259,MOVI!C:DT,15,0)</f>
        <v>LC</v>
      </c>
      <c r="AR259" s="247" t="str">
        <f>VLOOKUP(C259,FPT!B:AP,15,0)</f>
        <v>LC</v>
      </c>
      <c r="AS259" t="str">
        <f t="shared" si="351"/>
        <v/>
      </c>
      <c r="AT259" s="282" t="str">
        <f>VLOOKUP(C259,MOVI!C:DT,16,0)</f>
        <v>LTTP</v>
      </c>
      <c r="AU259" s="247" t="str">
        <f>VLOOKUP(C259,FPT!B:AS,16,0)</f>
        <v>LTTP</v>
      </c>
      <c r="AV259" t="str">
        <f t="shared" si="352"/>
        <v/>
      </c>
      <c r="AW259" t="str">
        <f>VLOOKUP(C259,MOVI!C:DT,17,0)</f>
        <v>L</v>
      </c>
      <c r="AX259" s="247" t="str">
        <f>VLOOKUP(C259,FPT!B:AV,17,0)</f>
        <v>L</v>
      </c>
      <c r="AY259" t="str">
        <f t="shared" si="353"/>
        <v/>
      </c>
      <c r="AZ259">
        <f>VLOOKUP(C259,MOVI!C:DT,18,0)</f>
        <v>0</v>
      </c>
      <c r="BA259" s="247">
        <f>VLOOKUP(C259,FPT!B:AY,18,0)</f>
        <v>0</v>
      </c>
      <c r="BB259" t="str">
        <f t="shared" si="354"/>
        <v/>
      </c>
      <c r="BC259" s="275">
        <f>VLOOKUP(C259,MOVI!C:DT,19,0)</f>
        <v>5000000</v>
      </c>
      <c r="BD259" s="275">
        <f>VLOOKUP(C259,FPT!B:BB,19,0)</f>
        <v>5000000</v>
      </c>
      <c r="BE259" t="str">
        <f t="shared" si="355"/>
        <v/>
      </c>
      <c r="BF259">
        <f>VLOOKUP(C259,MOVI!C:DT,20,0)</f>
        <v>0</v>
      </c>
      <c r="BG259" s="252">
        <f>VLOOKUP(C259,FPT!B:BE,20,0)</f>
        <v>0</v>
      </c>
      <c r="BH259" t="str">
        <f t="shared" si="356"/>
        <v/>
      </c>
      <c r="BI259" s="275">
        <f>VLOOKUP(C259,MOVI!C:DT,21,0)</f>
        <v>5000000</v>
      </c>
      <c r="BJ259" s="275">
        <f>VLOOKUP(C259,FPT!B:BH,21,0)</f>
        <v>5000000</v>
      </c>
      <c r="BK259" t="str">
        <f t="shared" si="357"/>
        <v/>
      </c>
      <c r="BL259" s="275">
        <f>VLOOKUP(C259,MOVI!C:DT,22,0)</f>
        <v>0</v>
      </c>
      <c r="BM259" s="275">
        <f>VLOOKUP(C259,FPT!B:BK,22,0)</f>
        <v>0</v>
      </c>
      <c r="BN259" t="str">
        <f t="shared" si="358"/>
        <v/>
      </c>
      <c r="BO259" s="275">
        <f>VLOOKUP(C259,MOVI!C:DT,23,0)</f>
        <v>0</v>
      </c>
      <c r="BP259" s="275">
        <f>VLOOKUP(C259,FPT!B:BN,23,0)</f>
        <v>0</v>
      </c>
      <c r="BQ259" t="str">
        <f t="shared" si="359"/>
        <v/>
      </c>
      <c r="BR259" s="275">
        <f>VLOOKUP(C259,MOVI!C:DT,24,0)</f>
        <v>0</v>
      </c>
      <c r="BS259" s="275">
        <f>VLOOKUP(C259,FPT!B:BQ,24,0)</f>
        <v>0</v>
      </c>
      <c r="BT259" t="str">
        <f t="shared" si="360"/>
        <v/>
      </c>
      <c r="BU259" s="275">
        <f>VLOOKUP(C259,MOVI!C:DT,25,0)</f>
        <v>200000</v>
      </c>
      <c r="BV259" s="275">
        <f>VLOOKUP(C259,FPT!B:BT,25,0)</f>
        <v>200000</v>
      </c>
      <c r="BW259" t="str">
        <f t="shared" si="361"/>
        <v/>
      </c>
      <c r="BX259" s="275">
        <f>VLOOKUP(C259,MOVI!C:DT,26,0)</f>
        <v>0</v>
      </c>
      <c r="BY259" s="275">
        <f>VLOOKUP(C259,FPT!B:BW,26,0)</f>
        <v>0</v>
      </c>
      <c r="BZ259" t="str">
        <f t="shared" si="362"/>
        <v/>
      </c>
      <c r="CA259" s="275">
        <f>VLOOKUP(C259,MOVI!C:DT,27,0)</f>
        <v>730000</v>
      </c>
      <c r="CB259" s="275">
        <f>VLOOKUP(C259,FPT!B:BZ,27,0)</f>
        <v>730000</v>
      </c>
      <c r="CC259" t="str">
        <f t="shared" si="363"/>
        <v/>
      </c>
      <c r="CD259" s="275">
        <f>VLOOKUP(C259,MOVI!C:DT,28,0)</f>
        <v>930000</v>
      </c>
      <c r="CE259" s="275">
        <f>VLOOKUP(C259,FPT!B:CC,28,0)</f>
        <v>930000</v>
      </c>
      <c r="CF259" t="str">
        <f t="shared" si="364"/>
        <v/>
      </c>
      <c r="CG259" t="str">
        <f>VLOOKUP(C259,MOVI!C:DT,29,0)</f>
        <v>CN</v>
      </c>
      <c r="CH259" s="252" t="str">
        <f>VLOOKUP(C259,FPT!B:CF,29,0)</f>
        <v>CN</v>
      </c>
      <c r="CI259" t="str">
        <f t="shared" si="365"/>
        <v/>
      </c>
      <c r="CJ259">
        <f>VLOOKUP(C259,MOVI!C:DT,30,0)</f>
        <v>26</v>
      </c>
      <c r="CK259" s="252">
        <f>VLOOKUP(C259,FPT!B:CI,30,0)</f>
        <v>26</v>
      </c>
      <c r="CL259" t="str">
        <f t="shared" si="366"/>
        <v/>
      </c>
      <c r="CM259">
        <f>VLOOKUP(C259,MOVI!C:DT,31,0)</f>
        <v>26</v>
      </c>
      <c r="CN259" s="252">
        <f>VLOOKUP(C259,FPT!B:CL,31,0)</f>
        <v>26</v>
      </c>
      <c r="CO259" t="str">
        <f t="shared" si="367"/>
        <v/>
      </c>
      <c r="CP259" s="275">
        <f>VLOOKUP(C259,MOVI!C:DT,32,0)</f>
        <v>0</v>
      </c>
      <c r="CQ259" s="275">
        <f>VLOOKUP(C259,FPT!B:CO,32,0)</f>
        <v>0</v>
      </c>
      <c r="CR259" t="str">
        <f t="shared" si="368"/>
        <v/>
      </c>
      <c r="CS259" s="275">
        <f>VLOOKUP(C259,MOVI!C:DT,33,0)</f>
        <v>0</v>
      </c>
      <c r="CT259" s="275">
        <f>VLOOKUP(C259,FPT!B:CR,33,0)</f>
        <v>0</v>
      </c>
      <c r="CU259" t="str">
        <f t="shared" si="369"/>
        <v/>
      </c>
      <c r="CV259" s="275">
        <f>VLOOKUP(C259,MOVI!C:DT,34,0)</f>
        <v>0</v>
      </c>
      <c r="CW259" s="275">
        <f>VLOOKUP(C259,FPT!B:CU,34,0)</f>
        <v>0</v>
      </c>
      <c r="CX259" t="str">
        <f t="shared" si="370"/>
        <v/>
      </c>
      <c r="CY259" s="275">
        <f>VLOOKUP(C259,MOVI!C:DT,35,0)</f>
        <v>26</v>
      </c>
      <c r="CZ259" s="275">
        <f>VLOOKUP(C259,FPT!B:CX,35,0)</f>
        <v>26</v>
      </c>
      <c r="DA259" t="str">
        <f t="shared" si="371"/>
        <v/>
      </c>
      <c r="DB259" s="275">
        <f>VLOOKUP(C259,MOVI!C:DT,36,0)</f>
        <v>0</v>
      </c>
      <c r="DC259" s="275">
        <f>VLOOKUP(C259,FPT!B:DA,36,0)</f>
        <v>0</v>
      </c>
      <c r="DD259" t="str">
        <f t="shared" si="372"/>
        <v/>
      </c>
      <c r="DE259" s="275">
        <f>VLOOKUP(C259,MOVI!C:DT,37,0)</f>
        <v>0</v>
      </c>
      <c r="DF259" s="275">
        <f>VLOOKUP(C259,FPT!B:DD,37,0)</f>
        <v>0</v>
      </c>
      <c r="DG259" t="str">
        <f t="shared" si="373"/>
        <v/>
      </c>
      <c r="DH259" s="275">
        <f>VLOOKUP(C259,MOVI!C:DT,38,0)</f>
        <v>0</v>
      </c>
      <c r="DI259" s="275">
        <f>VLOOKUP(C259,FPT!B:DG,38,0)</f>
        <v>0</v>
      </c>
      <c r="DJ259" t="str">
        <f t="shared" si="374"/>
        <v/>
      </c>
      <c r="DK259" s="275">
        <f>VLOOKUP(C259,MOVI!C:DT,39,0)</f>
        <v>0</v>
      </c>
      <c r="DL259" s="275">
        <f>VLOOKUP(C259,FPT!B:DJ,39,0)</f>
        <v>0</v>
      </c>
      <c r="DM259" t="str">
        <f t="shared" si="375"/>
        <v/>
      </c>
      <c r="DN259" s="275">
        <f>VLOOKUP(C259,MOVI!C:DT,40,0)</f>
        <v>0</v>
      </c>
      <c r="DO259" s="275">
        <f>VLOOKUP(C259,FPT!B:DM,40,0)</f>
        <v>0</v>
      </c>
      <c r="DP259" t="str">
        <f t="shared" si="376"/>
        <v/>
      </c>
      <c r="DQ259" s="275">
        <f>VLOOKUP(C259,MOVI!C:DT,41,0)</f>
        <v>0</v>
      </c>
      <c r="DR259" s="275">
        <f>VLOOKUP(C259,FPT!B:DP,41,0)</f>
        <v>0</v>
      </c>
      <c r="DS259" t="str">
        <f t="shared" si="377"/>
        <v/>
      </c>
      <c r="DT259" s="275">
        <f>VLOOKUP(C259,MOVI!C:DT,42,0)</f>
        <v>5000000</v>
      </c>
      <c r="DU259" s="275">
        <f>ROUND(VLOOKUP(C259,FPT!B:DS,42,0),0)</f>
        <v>5000000</v>
      </c>
      <c r="DV259" t="str">
        <f t="shared" si="378"/>
        <v/>
      </c>
      <c r="DW259" s="275">
        <f>VLOOKUP(C259,MOVI!C:DT,43,0)</f>
        <v>0</v>
      </c>
      <c r="DX259" s="275">
        <f>VLOOKUP(C259,FPT!B:DV,43,0)</f>
        <v>0</v>
      </c>
      <c r="DY259" t="str">
        <f t="shared" si="379"/>
        <v/>
      </c>
      <c r="DZ259" s="275">
        <f>VLOOKUP(C259,MOVI!C:DT,44,0)</f>
        <v>0</v>
      </c>
      <c r="EA259" s="275">
        <f>VLOOKUP(C259,FPT!B:DY,44,0)</f>
        <v>0</v>
      </c>
      <c r="EB259" t="str">
        <f t="shared" si="380"/>
        <v/>
      </c>
      <c r="EC259" s="275">
        <f>VLOOKUP(C259,MOVI!C:DT,45,0)</f>
        <v>5000000</v>
      </c>
      <c r="ED259" s="275">
        <f>ROUND(VLOOKUP(C259,FPT!B:EB,45,0),0)</f>
        <v>5000000</v>
      </c>
      <c r="EE259" t="str">
        <f t="shared" si="381"/>
        <v/>
      </c>
      <c r="EF259" s="275">
        <f>VLOOKUP(C259,MOVI!C:DT,46,0)</f>
        <v>0</v>
      </c>
      <c r="EG259" s="275">
        <f>VLOOKUP(C259,FPT!B:EE,46,0)</f>
        <v>0</v>
      </c>
      <c r="EH259" t="str">
        <f t="shared" si="382"/>
        <v/>
      </c>
      <c r="EI259" s="275">
        <f>VLOOKUP(C259,MOVI!C:DT,47,0)</f>
        <v>0</v>
      </c>
      <c r="EJ259" s="275">
        <f>VLOOKUP(C259,FPT!B:EH,47,0)</f>
        <v>0</v>
      </c>
      <c r="EK259" t="str">
        <f t="shared" si="383"/>
        <v/>
      </c>
      <c r="EL259" s="275">
        <f>VLOOKUP(C259,MOVI!C:DT,48,0)</f>
        <v>0</v>
      </c>
      <c r="EM259" s="275">
        <f>VLOOKUP(C259,FPT!B:EK,48,0)</f>
        <v>0</v>
      </c>
      <c r="EN259" t="str">
        <f t="shared" si="384"/>
        <v/>
      </c>
      <c r="EO259" s="275">
        <f>VLOOKUP(C259,MOVI!C:DT,49,0)</f>
        <v>200000</v>
      </c>
      <c r="EP259" s="275">
        <f>VLOOKUP(C259,FPT!B:EN,49,0)</f>
        <v>200000</v>
      </c>
      <c r="EQ259" t="str">
        <f t="shared" si="385"/>
        <v/>
      </c>
      <c r="ER259" s="275">
        <f>VLOOKUP(C259,MOVI!C:DT,50,0)</f>
        <v>0</v>
      </c>
      <c r="ES259" s="275">
        <f>VLOOKUP(C259,FPT!B:EQ,50,0)</f>
        <v>0</v>
      </c>
      <c r="ET259" t="str">
        <f t="shared" si="386"/>
        <v/>
      </c>
      <c r="EU259" s="275">
        <f>VLOOKUP(C259,MOVI!C:DT,51,0)</f>
        <v>0</v>
      </c>
      <c r="EV259" s="275">
        <f>VLOOKUP(C259,FPT!B:ET,51,0)</f>
        <v>0</v>
      </c>
      <c r="EW259" t="str">
        <f t="shared" si="387"/>
        <v/>
      </c>
      <c r="EX259" s="275">
        <f>VLOOKUP(C259,MOVI!C:DT,52,0)</f>
        <v>0</v>
      </c>
      <c r="EY259" s="275">
        <f>VLOOKUP(C259,FPT!B:EW,52,0)</f>
        <v>0</v>
      </c>
      <c r="EZ259" t="str">
        <f t="shared" si="388"/>
        <v/>
      </c>
      <c r="FA259" s="275">
        <f>VLOOKUP(C259,MOVI!C:DT,53,0)</f>
        <v>0</v>
      </c>
      <c r="FB259" s="275">
        <f>VLOOKUP(C259,FPT!B:EZ,53,0)</f>
        <v>0</v>
      </c>
      <c r="FC259" t="str">
        <f t="shared" si="389"/>
        <v/>
      </c>
      <c r="FD259" s="275">
        <f>VLOOKUP(C259,MOVI!C:DT,54,0)</f>
        <v>0</v>
      </c>
      <c r="FE259" s="275">
        <f>VLOOKUP(C259,FPT!B:FC,54,0)</f>
        <v>0</v>
      </c>
      <c r="FF259" t="str">
        <f t="shared" si="390"/>
        <v/>
      </c>
      <c r="FG259" s="275">
        <f>VLOOKUP(C259,MOVI!C:DT,55,0)</f>
        <v>730000</v>
      </c>
      <c r="FH259" s="275">
        <f>VLOOKUP(C259,FPT!B:FF,55,0)</f>
        <v>730000</v>
      </c>
      <c r="FI259" t="str">
        <f t="shared" si="391"/>
        <v/>
      </c>
      <c r="FJ259" s="275">
        <f>VLOOKUP(C259,MOVI!C:DT,56,0)</f>
        <v>930000</v>
      </c>
      <c r="FK259" s="275">
        <f>VLOOKUP(C259,FPT!B:FI,56,0)</f>
        <v>930000</v>
      </c>
      <c r="FL259" t="str">
        <f t="shared" si="392"/>
        <v/>
      </c>
      <c r="FM259" s="275">
        <f>VLOOKUP(C259,MOVI!C:DT,57,0)</f>
        <v>3718305</v>
      </c>
      <c r="FN259" s="275">
        <f>VLOOKUP(C259,FPT!B:FL,57,0)</f>
        <v>3718305</v>
      </c>
      <c r="FO259" t="str">
        <f t="shared" si="393"/>
        <v/>
      </c>
      <c r="FP259" s="275">
        <f>VLOOKUP(C259,MOVI!C:DT,58,0)</f>
        <v>0</v>
      </c>
      <c r="FQ259" s="275">
        <f>VLOOKUP(C259,FPT!B:FO,58,0)</f>
        <v>0</v>
      </c>
      <c r="FR259" t="str">
        <f t="shared" si="394"/>
        <v/>
      </c>
      <c r="FS259" s="275">
        <f>VLOOKUP(C259,MOVI!C:DT,59,0)</f>
        <v>0</v>
      </c>
      <c r="FT259" s="275">
        <f>VLOOKUP(C259,FPT!B:FR,59,0)</f>
        <v>0</v>
      </c>
      <c r="FU259" t="str">
        <f t="shared" si="395"/>
        <v/>
      </c>
      <c r="FV259" s="275">
        <f>VLOOKUP(C259,MOVI!C:DT,60,0)</f>
        <v>0</v>
      </c>
      <c r="FW259" s="275">
        <f>VLOOKUP(C259,FPT!B:FU,60,0)</f>
        <v>0</v>
      </c>
      <c r="FX259" t="str">
        <f t="shared" si="396"/>
        <v/>
      </c>
      <c r="FY259" s="275">
        <f>VLOOKUP(C259,MOVI!C:DT,61,0)</f>
        <v>0</v>
      </c>
      <c r="FZ259" s="275">
        <f>VLOOKUP(C259,FPT!B:FX,61,0)</f>
        <v>0</v>
      </c>
      <c r="GA259" t="str">
        <f t="shared" si="397"/>
        <v/>
      </c>
      <c r="GB259" s="275">
        <f>VLOOKUP(C259,MOVI!C:DT,62,0)</f>
        <v>650000</v>
      </c>
      <c r="GC259" s="275">
        <f>VLOOKUP(C259,FPT!B:GA,62,0)</f>
        <v>650000</v>
      </c>
      <c r="GD259" t="str">
        <f t="shared" si="398"/>
        <v/>
      </c>
      <c r="GE259" s="275">
        <f>VLOOKUP(C259,MOVI!C:DT,63,0)</f>
        <v>0</v>
      </c>
      <c r="GF259" s="275">
        <f>VLOOKUP(C259,FPT!B:GD,63,0)</f>
        <v>0</v>
      </c>
      <c r="GG259" t="str">
        <f t="shared" si="399"/>
        <v/>
      </c>
      <c r="GH259" s="275">
        <f>VLOOKUP(C259,MOVI!C:DT,64,0)</f>
        <v>0</v>
      </c>
      <c r="GI259" s="275">
        <f>VLOOKUP(C259,FPT!B:GG,64,0)</f>
        <v>0</v>
      </c>
      <c r="GJ259" t="str">
        <f t="shared" si="400"/>
        <v/>
      </c>
      <c r="GK259" s="275">
        <f>VLOOKUP(C259,MOVI!C:DT,65,0)</f>
        <v>0</v>
      </c>
      <c r="GL259" s="275">
        <f>VLOOKUP(C259,FPT!B:GJ,65,0)</f>
        <v>0</v>
      </c>
      <c r="GM259" t="str">
        <f t="shared" si="401"/>
        <v/>
      </c>
      <c r="GN259" s="275">
        <f>VLOOKUP(C259,MOVI!C:DT,66,0)</f>
        <v>0</v>
      </c>
      <c r="GO259" s="275">
        <f>VLOOKUP(C259,FPT!B:GM,66,0)</f>
        <v>0</v>
      </c>
      <c r="GP259" t="str">
        <f t="shared" si="402"/>
        <v/>
      </c>
      <c r="GQ259" s="275">
        <f>VLOOKUP(C259,MOVI!C:DT,67,0)</f>
        <v>0</v>
      </c>
      <c r="GR259" s="275">
        <f>VLOOKUP(C259,FPT!B:GP,67,0)</f>
        <v>0</v>
      </c>
      <c r="GS259" t="str">
        <f t="shared" si="403"/>
        <v/>
      </c>
      <c r="GT259" s="275">
        <f>VLOOKUP(C259,MOVI!C:DT,68,0)</f>
        <v>0</v>
      </c>
      <c r="GU259" s="275">
        <f>VLOOKUP(C259,FPT!B:GS,68,0)</f>
        <v>0</v>
      </c>
      <c r="GV259" t="str">
        <f t="shared" si="404"/>
        <v/>
      </c>
      <c r="GW259" s="275">
        <f>VLOOKUP(C259,MOVI!C:DT,69,0)</f>
        <v>0</v>
      </c>
      <c r="GX259" s="275">
        <f>VLOOKUP(C259,FPT!B:GV,69,0)</f>
        <v>0</v>
      </c>
      <c r="GY259" t="str">
        <f t="shared" si="405"/>
        <v/>
      </c>
      <c r="GZ259" s="275">
        <f>VLOOKUP(C259,MOVI!C:DT,70,0)</f>
        <v>4368305</v>
      </c>
      <c r="HA259" s="275">
        <f>VLOOKUP(C259,FPT!B:GY,70,0)</f>
        <v>4368305</v>
      </c>
      <c r="HB259" t="str">
        <f t="shared" si="406"/>
        <v/>
      </c>
      <c r="HC259" s="275">
        <f>VLOOKUP(C259,MOVI!C:DT,71,0)</f>
        <v>10298305</v>
      </c>
      <c r="HD259" s="275">
        <f>ROUND(VLOOKUP(C259,FPT!B:HB,71,0),0)</f>
        <v>10298305</v>
      </c>
      <c r="HE259" t="str">
        <f t="shared" si="407"/>
        <v/>
      </c>
      <c r="HF259" s="275">
        <f>ROUND(VLOOKUP(C259,MOVI!C:DT,72,0),0)</f>
        <v>0</v>
      </c>
      <c r="HG259" s="275">
        <f>ROUND(VLOOKUP(C259,FPT!B:HE,72,0),0)</f>
        <v>0</v>
      </c>
      <c r="HH259" t="str">
        <f t="shared" si="408"/>
        <v/>
      </c>
      <c r="HI259" s="275">
        <f>VLOOKUP(C259,MOVI!C:DT,73,0)</f>
        <v>200000</v>
      </c>
      <c r="HJ259" s="275">
        <f>VLOOKUP(C259,FPT!B:HH,73,0)</f>
        <v>200000</v>
      </c>
      <c r="HK259" t="str">
        <f t="shared" si="409"/>
        <v/>
      </c>
      <c r="HL259" s="275">
        <f>VLOOKUP(C259,MOVI!C:DT,74,0)</f>
        <v>730000</v>
      </c>
      <c r="HM259" s="275">
        <f>VLOOKUP(C259,FPT!B:HK,74,0)</f>
        <v>730000</v>
      </c>
      <c r="HN259" t="str">
        <f t="shared" si="410"/>
        <v/>
      </c>
      <c r="HO259" s="275">
        <f>VLOOKUP(C259,MOVI!C:DT,75,0)</f>
        <v>11000000</v>
      </c>
      <c r="HP259" s="275">
        <f>VLOOKUP(C259,FPT!B:HN,75,0)</f>
        <v>11000000</v>
      </c>
      <c r="HQ259" t="str">
        <f t="shared" si="411"/>
        <v/>
      </c>
      <c r="HR259" s="275">
        <f>VLOOKUP(C259,MOVI!C:DT,76,0)</f>
        <v>0</v>
      </c>
      <c r="HS259" s="275">
        <f>VLOOKUP(C259,FPT!B:HQ,76,0)</f>
        <v>0</v>
      </c>
      <c r="HT259" t="str">
        <f t="shared" si="412"/>
        <v/>
      </c>
      <c r="HU259" s="275">
        <f>VLOOKUP(C259,MOVI!C:DT,77,0)</f>
        <v>0</v>
      </c>
      <c r="HV259" s="275">
        <f>VLOOKUP(C259,FPT!B:HT,77,0)</f>
        <v>0</v>
      </c>
      <c r="HW259" t="str">
        <f t="shared" si="413"/>
        <v/>
      </c>
      <c r="HX259" s="274">
        <f>VLOOKUP(C259,MOVI!C:CB,78,0)</f>
        <v>400000</v>
      </c>
      <c r="HY259" s="261">
        <f>VLOOKUP(C259,FPT!$B:$CA,78,0)</f>
        <v>400000</v>
      </c>
      <c r="HZ259" t="str">
        <f t="shared" si="414"/>
        <v/>
      </c>
      <c r="IA259" s="275">
        <f>VLOOKUP(C259,MOVI!C:CD,79,0)</f>
        <v>50000</v>
      </c>
      <c r="IB259" s="275">
        <f>VLOOKUP(C259,FPT!B:HZ,79,0)</f>
        <v>50000</v>
      </c>
      <c r="IC259" t="str">
        <f t="shared" si="415"/>
        <v/>
      </c>
      <c r="ID259" s="275">
        <f>VLOOKUP(C259,MOVI!C:CD,80,0)</f>
        <v>75000</v>
      </c>
      <c r="IE259" s="275">
        <f>VLOOKUP(C259,FPT!B:IC,80,0)</f>
        <v>75000</v>
      </c>
      <c r="IF259" t="str">
        <f t="shared" si="416"/>
        <v/>
      </c>
      <c r="IG259" s="275">
        <f>VLOOKUP(C259,MOVI!C:DT,81,0)</f>
        <v>0</v>
      </c>
      <c r="IH259" s="275">
        <f>VLOOKUP(C259,FPT!B:IF,81,0)</f>
        <v>0</v>
      </c>
      <c r="II259" t="str">
        <f t="shared" si="417"/>
        <v/>
      </c>
      <c r="IJ259" s="275">
        <f>VLOOKUP(C259,MOVI!C:DT,82,0)</f>
        <v>525000</v>
      </c>
      <c r="IK259" s="275">
        <f>VLOOKUP(C259,FPT!B:II,82,0)</f>
        <v>525000</v>
      </c>
      <c r="IL259" t="str">
        <f t="shared" si="418"/>
        <v/>
      </c>
      <c r="IM259" s="275">
        <f>ROUND(VLOOKUP(C259,MOVI!C:DT,83,0),0)</f>
        <v>12455000</v>
      </c>
      <c r="IN259" s="275">
        <f>ROUND(VLOOKUP(C259,FPT!B:IL,83,0),0)</f>
        <v>12455000</v>
      </c>
      <c r="IO259" t="str">
        <f t="shared" si="419"/>
        <v/>
      </c>
      <c r="IP259" s="275">
        <f>VLOOKUP(C259,MOVI!C:DT,84,0)</f>
        <v>0</v>
      </c>
      <c r="IQ259" s="275">
        <f>VLOOKUP(C259,FPT!B:IO,84,0)</f>
        <v>0</v>
      </c>
      <c r="IR259" t="str">
        <f t="shared" si="420"/>
        <v/>
      </c>
      <c r="IS259" s="275">
        <f>ROUND(VLOOKUP(C259,MOVI!C:DT,85,0),0)</f>
        <v>0</v>
      </c>
      <c r="IT259" s="275">
        <f>ROUND(VLOOKUP(C259,FPT!B:IR,85,0),0)</f>
        <v>0</v>
      </c>
      <c r="IU259" t="str">
        <f t="shared" si="421"/>
        <v/>
      </c>
      <c r="IV259" s="275">
        <f>VLOOKUP(C259,MOVI!C:DT,86,0)</f>
        <v>0</v>
      </c>
      <c r="IW259" s="275">
        <f>VLOOKUP(C259,FPT!B:IU,86,0)</f>
        <v>0</v>
      </c>
      <c r="IX259" t="str">
        <f t="shared" si="422"/>
        <v/>
      </c>
      <c r="IY259" s="275">
        <f>ROUND(VLOOKUP(C259,MOVI!C:DT,87,0),0)</f>
        <v>0</v>
      </c>
      <c r="IZ259" s="275">
        <f>ROUND(VLOOKUP(C259,FPT!B:IX,87,0),0)</f>
        <v>0</v>
      </c>
      <c r="JA259" t="str">
        <f t="shared" si="423"/>
        <v/>
      </c>
      <c r="JB259" s="275">
        <f>VLOOKUP(C259,MOVI!C:DT,88,0)</f>
        <v>0</v>
      </c>
      <c r="JC259" s="275">
        <f>VLOOKUP(C259,FPT!B:JA,88,0)</f>
        <v>0</v>
      </c>
      <c r="JD259" t="str">
        <f t="shared" si="424"/>
        <v/>
      </c>
      <c r="JE259" s="275">
        <f>VLOOKUP(C259,MOVI!C:DT,89,0)</f>
        <v>50000</v>
      </c>
      <c r="JF259" s="275">
        <f>VLOOKUP(C259,FPT!B:JD,89,0)</f>
        <v>50000</v>
      </c>
      <c r="JG259" t="str">
        <f t="shared" si="425"/>
        <v/>
      </c>
      <c r="JH259" s="275">
        <f>VLOOKUP(C259,MOVI!C:DT,90,0)</f>
        <v>0</v>
      </c>
      <c r="JI259" s="275">
        <f>VLOOKUP(C259,FPT!B:JG,90,0)</f>
        <v>0</v>
      </c>
      <c r="JJ259" t="str">
        <f t="shared" si="426"/>
        <v/>
      </c>
      <c r="JK259" s="275">
        <f>VLOOKUP(C259,MOVI!C:DT,91,0)</f>
        <v>0</v>
      </c>
      <c r="JL259" s="275">
        <f>VLOOKUP(C259,FPT!B:JJ,91,0)</f>
        <v>0</v>
      </c>
      <c r="JM259" t="str">
        <f t="shared" si="427"/>
        <v/>
      </c>
      <c r="JN259" s="275">
        <f>VLOOKUP(C259,MOVI!C:DT,92,0)</f>
        <v>0</v>
      </c>
      <c r="JO259" s="275">
        <f>VLOOKUP(C259,FPT!B:JM,92,0)</f>
        <v>0</v>
      </c>
      <c r="JP259" t="str">
        <f t="shared" si="428"/>
        <v/>
      </c>
      <c r="JQ259" s="275">
        <f>VLOOKUP(C259,MOVI!C:DT,93,0)</f>
        <v>0</v>
      </c>
      <c r="JR259" s="275">
        <f>VLOOKUP(C259,FPT!B:JP,93,0)</f>
        <v>0</v>
      </c>
      <c r="JS259" t="str">
        <f t="shared" si="429"/>
        <v/>
      </c>
      <c r="JT259" s="275">
        <f>VLOOKUP(C259,MOVI!C:DT,94,0)</f>
        <v>50000</v>
      </c>
      <c r="JU259" s="275">
        <f>VLOOKUP(C259,FPT!B:JS,94,0)</f>
        <v>50000</v>
      </c>
      <c r="JV259" t="str">
        <f t="shared" si="430"/>
        <v/>
      </c>
      <c r="JW259" s="275">
        <f>VLOOKUP(C259,MOVI!C:DT,95,0)</f>
        <v>9723305</v>
      </c>
      <c r="JX259" s="275">
        <f>VLOOKUP(C259,FPT!B:JV,95,0)</f>
        <v>9723305</v>
      </c>
      <c r="JY259" t="str">
        <f t="shared" si="431"/>
        <v/>
      </c>
      <c r="JZ259" s="275">
        <f>VLOOKUP(C259,MOVI!C:DT,96,0)</f>
        <v>0</v>
      </c>
      <c r="KA259" s="275">
        <f>VLOOKUP(C259,FPT!B:JY,96,0)</f>
        <v>0</v>
      </c>
      <c r="KB259" t="str">
        <f t="shared" si="432"/>
        <v/>
      </c>
      <c r="KC259" s="275">
        <f>VLOOKUP(C259,MOVI!C:DT,97,0)</f>
        <v>9723305</v>
      </c>
      <c r="KD259" s="275">
        <f>VLOOKUP(C259,FPT!B:KB,97,0)</f>
        <v>9723305</v>
      </c>
      <c r="KE259" t="str">
        <f t="shared" si="433"/>
        <v/>
      </c>
      <c r="KF259" s="275">
        <f>VLOOKUP(C259,MOVI!C:DT,98,0)</f>
        <v>850000.00000000012</v>
      </c>
      <c r="KG259" s="275">
        <f>VLOOKUP(C259,FPT!B:KE,98,0)</f>
        <v>850000</v>
      </c>
      <c r="KH259" t="str">
        <f t="shared" si="434"/>
        <v/>
      </c>
      <c r="KI259" s="275">
        <f>VLOOKUP(C259,MOVI!C:DT,99,0)</f>
        <v>0</v>
      </c>
      <c r="KJ259" s="275">
        <f>VLOOKUP(C259,FPT!B:KH,99,0)</f>
        <v>0</v>
      </c>
      <c r="KK259" t="str">
        <f t="shared" si="435"/>
        <v/>
      </c>
      <c r="KL259" s="275">
        <f>VLOOKUP(C259,MOVI!C:DT,100,0)</f>
        <v>150000</v>
      </c>
      <c r="KM259" s="275">
        <f>VLOOKUP(C259,FPT!B:KK,100,0)</f>
        <v>150000</v>
      </c>
      <c r="KN259" t="str">
        <f t="shared" si="436"/>
        <v/>
      </c>
      <c r="KO259" s="275">
        <f>VLOOKUP(C259,MOVI!C:DT,101,0)</f>
        <v>0</v>
      </c>
      <c r="KP259" s="275">
        <f>VLOOKUP(C259,FPT!B:KN,101,0)</f>
        <v>0</v>
      </c>
      <c r="KQ259" t="str">
        <f t="shared" si="437"/>
        <v/>
      </c>
      <c r="KR259" s="275">
        <f>VLOOKUP(C259,MOVI!C:DT,102,0)</f>
        <v>0</v>
      </c>
      <c r="KS259" s="275">
        <f>VLOOKUP(C259,FPT!B:KQ,102,0)</f>
        <v>0</v>
      </c>
      <c r="KT259" t="str">
        <f t="shared" si="438"/>
        <v/>
      </c>
      <c r="KU259" s="275">
        <f>VLOOKUP(C259,MOVI!C:DT,103,0)</f>
        <v>1000000.0000000001</v>
      </c>
      <c r="KV259" s="275">
        <f>VLOOKUP(C259,FPT!B:KT,103,0)</f>
        <v>1000000</v>
      </c>
      <c r="KW259" t="str">
        <f t="shared" si="439"/>
        <v/>
      </c>
      <c r="KX259" s="275">
        <f>VLOOKUP(C259,MOVI!C:DT,104,0)</f>
        <v>1525000</v>
      </c>
      <c r="KY259" s="275">
        <f>VLOOKUP(C259,FPT!B:KW,104,0)</f>
        <v>1525000</v>
      </c>
      <c r="KZ259" t="str">
        <f t="shared" si="440"/>
        <v/>
      </c>
      <c r="LA259" s="275">
        <f>VLOOKUP(C259,MOVI!C:DT,105,0)</f>
        <v>100000</v>
      </c>
      <c r="LB259" s="275">
        <f>VLOOKUP(C259,FPT!B:KZ,105,0)</f>
        <v>100000</v>
      </c>
      <c r="LC259" t="str">
        <f t="shared" si="441"/>
        <v/>
      </c>
      <c r="LD259" s="275">
        <f>VLOOKUP(C259,MOVI!C:DT,106,0)</f>
        <v>11398305</v>
      </c>
      <c r="LE259" s="275">
        <f>VLOOKUP(C259,FPT!B:LC,106,0)</f>
        <v>11398305</v>
      </c>
      <c r="LF259" t="str">
        <f t="shared" si="442"/>
        <v/>
      </c>
      <c r="LG259" s="273">
        <f>VLOOKUP(C259,MOVI!C:DT,107,0)</f>
        <v>0</v>
      </c>
      <c r="LH259" s="273">
        <f>VLOOKUP(C259,FPT!B:LF,107,0)</f>
        <v>0</v>
      </c>
      <c r="LI259" t="str">
        <f t="shared" si="443"/>
        <v/>
      </c>
      <c r="LJ259" t="str">
        <f>VLOOKUP(C259,MOVI!C:DV,108,0)</f>
        <v>MoviSouthSales</v>
      </c>
      <c r="LK259" s="252" t="str">
        <f>VLOOKUP(C259,FPT!B:LI,108,0)</f>
        <v>MoviSouthSales</v>
      </c>
      <c r="LL259" t="str">
        <f t="shared" si="444"/>
        <v/>
      </c>
      <c r="LM259" s="275">
        <f>ROUND(VLOOKUP(C259,MOVI!C:DV,109,0),0)</f>
        <v>416667</v>
      </c>
      <c r="LN259" s="275">
        <f>ROUND(VLOOKUP(C259,FPT!B:LL,109,0),0)</f>
        <v>416667</v>
      </c>
      <c r="LO259" t="str">
        <f t="shared" si="445"/>
        <v/>
      </c>
      <c r="LP259" t="str">
        <f>VLOOKUP(C259,MOVI!C:DV,110,0)</f>
        <v>HCM</v>
      </c>
      <c r="LQ259" s="247" t="str">
        <f>VLOOKUP(C259,FPT!B:LO,110,0)</f>
        <v>HCM</v>
      </c>
      <c r="LR259" t="str">
        <f t="shared" si="446"/>
        <v/>
      </c>
      <c r="LS259">
        <f>MOVI!DI254</f>
        <v>22</v>
      </c>
      <c r="LV259">
        <f>MOVI!DJ254</f>
        <v>0</v>
      </c>
      <c r="LW259">
        <f>MOVI!DK254</f>
        <v>0</v>
      </c>
      <c r="LX259" t="str">
        <f>MOVI!DL254</f>
        <v>x</v>
      </c>
      <c r="LY259">
        <f>MOVI!DM254</f>
        <v>0</v>
      </c>
      <c r="LZ259">
        <f>MOVI!DN254</f>
        <v>50000</v>
      </c>
      <c r="MA259">
        <f>MOVI!DO254</f>
        <v>0</v>
      </c>
      <c r="MB259" t="str">
        <f>MOVI!DP254</f>
        <v>HCM</v>
      </c>
      <c r="MC259">
        <f>MOVI!DQ254</f>
        <v>0</v>
      </c>
      <c r="MD259">
        <f>MOVI!DR254</f>
        <v>0</v>
      </c>
      <c r="ME259" t="str">
        <f>VLOOKUP(C259,MOVI!C:DV,121,0)</f>
        <v>Group 1</v>
      </c>
      <c r="MF259" s="252" t="str">
        <f>VLOOKUP(C259,FPT!B:MD,111,0)</f>
        <v>Group 1</v>
      </c>
      <c r="MG259" t="str">
        <f t="shared" si="450"/>
        <v/>
      </c>
      <c r="MH259" t="str">
        <f>VLOOKUP(C259,MOVI!C:DT,122,0)</f>
        <v>MoviSouthGroup 1</v>
      </c>
      <c r="MI259" s="252" t="str">
        <f>VLOOKUP(C259,FPT!B:DS,112,0)</f>
        <v>MoviSouthGroup 1</v>
      </c>
      <c r="MJ259" t="str">
        <f t="shared" si="447"/>
        <v/>
      </c>
    </row>
    <row r="260" spans="1:348" x14ac:dyDescent="0.25">
      <c r="A260">
        <v>252</v>
      </c>
      <c r="B260" s="48">
        <v>3544</v>
      </c>
      <c r="C260" s="271" t="s">
        <v>996</v>
      </c>
      <c r="D260" t="str">
        <f>VLOOKUP(C260,MOVI!C:D,2,0)</f>
        <v>Bùi Thị Thùy Trang</v>
      </c>
      <c r="E260" t="str">
        <f>VLOOKUP(C260,FPT!B:C,2,0)</f>
        <v>Bùi Thị Thùy Trang</v>
      </c>
      <c r="F260" t="str">
        <f t="shared" si="340"/>
        <v/>
      </c>
      <c r="G260" t="str">
        <f>VLOOKUP(C260,MOVI!C:E,3,0)</f>
        <v>Sales</v>
      </c>
      <c r="H260" t="str">
        <f>VLOOKUP(C260,FPT!B:F,3,0)</f>
        <v>Sales</v>
      </c>
      <c r="I260" t="str">
        <f t="shared" si="341"/>
        <v/>
      </c>
      <c r="J260" t="str">
        <f>VLOOKUP(C260,MOVI!C:H,4,0)</f>
        <v>Field Sales</v>
      </c>
      <c r="K260" t="str">
        <f>VLOOKUP(C260,FPT!B:I,4,0)</f>
        <v>Field Sales</v>
      </c>
      <c r="L260" t="str">
        <f t="shared" si="342"/>
        <v/>
      </c>
      <c r="M260" t="str">
        <f>VLOOKUP(C260,MOVI!C:DT,5,0)</f>
        <v>Associate</v>
      </c>
      <c r="N260" t="str">
        <f>VLOOKUP(C260,FPT!B:L,5,0)</f>
        <v>Associate</v>
      </c>
      <c r="O260" t="str">
        <f t="shared" si="343"/>
        <v/>
      </c>
      <c r="P260" t="str">
        <f>VLOOKUP(C260,MOVI!C:DT,6,0)</f>
        <v>Field Sales</v>
      </c>
      <c r="Q260" t="str">
        <f>VLOOKUP(C260,FPT!B:O,6,0)</f>
        <v>Field sales</v>
      </c>
      <c r="R260" t="str">
        <f t="shared" si="344"/>
        <v/>
      </c>
      <c r="S260" t="str">
        <f>VLOOKUP(C260,MOVI!C:DT,7,0)</f>
        <v>South</v>
      </c>
      <c r="T260" t="str">
        <f>VLOOKUP(C260,FPT!B:R,7,0)</f>
        <v>South</v>
      </c>
      <c r="U260" t="str">
        <f t="shared" si="345"/>
        <v/>
      </c>
      <c r="V260" t="str">
        <f>VLOOKUP(C260,MOVI!C:DT,8,0)</f>
        <v>Movi</v>
      </c>
      <c r="W260" t="str">
        <f>VLOOKUP(C260,FPT!B:U,8,0)</f>
        <v>Movi</v>
      </c>
      <c r="X260" t="str">
        <f t="shared" si="346"/>
        <v/>
      </c>
      <c r="Y260" t="str">
        <f>VLOOKUP(C260,MOVI!C:DT,9,0)</f>
        <v>Full-time</v>
      </c>
      <c r="Z260" t="str">
        <f>VLOOKUP(C260,FPT!B:X,9,0)</f>
        <v>Full-time</v>
      </c>
      <c r="AA260" t="str">
        <f t="shared" si="347"/>
        <v/>
      </c>
      <c r="AB260" t="str">
        <f>VLOOKUP(C260,MOVI!C:DT,10,0)</f>
        <v>Permanent</v>
      </c>
      <c r="AC260" t="str">
        <f>VLOOKUP(C260,FPT!B:AA,10,0)</f>
        <v>Permanent</v>
      </c>
      <c r="AD260" t="str">
        <f t="shared" si="348"/>
        <v/>
      </c>
      <c r="AE260" s="247">
        <f>VLOOKUP(C260,MOVI!C:DT,11,0)</f>
        <v>42847</v>
      </c>
      <c r="AF260" s="247">
        <f>VLOOKUP(C260,FPT!B:AD,11,0)</f>
        <v>42847</v>
      </c>
      <c r="AG260" t="str">
        <f t="shared" si="349"/>
        <v/>
      </c>
      <c r="AH260" s="260" t="str">
        <f>VLOOKUP(C260,MOVI!C:DT,12,0)</f>
        <v/>
      </c>
      <c r="AI260" s="260"/>
      <c r="AJ260" t="str">
        <f t="shared" si="449"/>
        <v/>
      </c>
      <c r="AK260">
        <f>VLOOKUP(C260,MOVI!C:DT,13,0)</f>
        <v>0</v>
      </c>
      <c r="AL260" s="247">
        <f>VLOOKUP(C260,FPT!B:AJ,13,0)</f>
        <v>0</v>
      </c>
      <c r="AM260" t="str">
        <f t="shared" si="448"/>
        <v/>
      </c>
      <c r="AN260" s="247">
        <f>VLOOKUP(C260,MOVI!C:DT,14,0)</f>
        <v>0</v>
      </c>
      <c r="AO260" s="247">
        <f>VLOOKUP(C260,FPT!B:AM,14,0)</f>
        <v>0</v>
      </c>
      <c r="AP260" t="str">
        <f t="shared" si="350"/>
        <v/>
      </c>
      <c r="AQ260" t="str">
        <f>VLOOKUP(C260,MOVI!C:DT,15,0)</f>
        <v>LC</v>
      </c>
      <c r="AR260" s="247" t="str">
        <f>VLOOKUP(C260,FPT!B:AP,15,0)</f>
        <v>LC</v>
      </c>
      <c r="AS260" t="str">
        <f t="shared" si="351"/>
        <v/>
      </c>
      <c r="AT260" s="282" t="str">
        <f>VLOOKUP(C260,MOVI!C:DT,16,0)</f>
        <v>LTTP</v>
      </c>
      <c r="AU260" s="247" t="str">
        <f>VLOOKUP(C260,FPT!B:AS,16,0)</f>
        <v>LTTP</v>
      </c>
      <c r="AV260" t="str">
        <f t="shared" si="352"/>
        <v/>
      </c>
      <c r="AW260" t="str">
        <f>VLOOKUP(C260,MOVI!C:DT,17,0)</f>
        <v>L</v>
      </c>
      <c r="AX260" s="247" t="str">
        <f>VLOOKUP(C260,FPT!B:AV,17,0)</f>
        <v>L</v>
      </c>
      <c r="AY260" t="str">
        <f t="shared" si="353"/>
        <v/>
      </c>
      <c r="AZ260">
        <f>VLOOKUP(C260,MOVI!C:DT,18,0)</f>
        <v>0</v>
      </c>
      <c r="BA260" s="247">
        <f>VLOOKUP(C260,FPT!B:AY,18,0)</f>
        <v>0</v>
      </c>
      <c r="BB260" t="str">
        <f t="shared" si="354"/>
        <v/>
      </c>
      <c r="BC260" s="275">
        <f>VLOOKUP(C260,MOVI!C:DT,19,0)</f>
        <v>5000000</v>
      </c>
      <c r="BD260" s="275">
        <f>VLOOKUP(C260,FPT!B:BB,19,0)</f>
        <v>5000000</v>
      </c>
      <c r="BE260" t="str">
        <f t="shared" si="355"/>
        <v/>
      </c>
      <c r="BF260">
        <f>VLOOKUP(C260,MOVI!C:DT,20,0)</f>
        <v>0</v>
      </c>
      <c r="BG260" s="252">
        <f>VLOOKUP(C260,FPT!B:BE,20,0)</f>
        <v>0</v>
      </c>
      <c r="BH260" t="str">
        <f t="shared" si="356"/>
        <v/>
      </c>
      <c r="BI260" s="275">
        <f>VLOOKUP(C260,MOVI!C:DT,21,0)</f>
        <v>5000000</v>
      </c>
      <c r="BJ260" s="275">
        <f>VLOOKUP(C260,FPT!B:BH,21,0)</f>
        <v>5000000</v>
      </c>
      <c r="BK260" t="str">
        <f t="shared" si="357"/>
        <v/>
      </c>
      <c r="BL260" s="275">
        <f>VLOOKUP(C260,MOVI!C:DT,22,0)</f>
        <v>0</v>
      </c>
      <c r="BM260" s="275">
        <f>VLOOKUP(C260,FPT!B:BK,22,0)</f>
        <v>0</v>
      </c>
      <c r="BN260" t="str">
        <f t="shared" si="358"/>
        <v/>
      </c>
      <c r="BO260" s="275">
        <f>VLOOKUP(C260,MOVI!C:DT,23,0)</f>
        <v>0</v>
      </c>
      <c r="BP260" s="275">
        <f>VLOOKUP(C260,FPT!B:BN,23,0)</f>
        <v>0</v>
      </c>
      <c r="BQ260" t="str">
        <f t="shared" si="359"/>
        <v/>
      </c>
      <c r="BR260" s="275">
        <f>VLOOKUP(C260,MOVI!C:DT,24,0)</f>
        <v>0</v>
      </c>
      <c r="BS260" s="275">
        <f>VLOOKUP(C260,FPT!B:BQ,24,0)</f>
        <v>0</v>
      </c>
      <c r="BT260" t="str">
        <f t="shared" si="360"/>
        <v/>
      </c>
      <c r="BU260" s="275">
        <f>VLOOKUP(C260,MOVI!C:DT,25,0)</f>
        <v>200000</v>
      </c>
      <c r="BV260" s="275">
        <f>VLOOKUP(C260,FPT!B:BT,25,0)</f>
        <v>200000</v>
      </c>
      <c r="BW260" t="str">
        <f t="shared" si="361"/>
        <v/>
      </c>
      <c r="BX260" s="275">
        <f>VLOOKUP(C260,MOVI!C:DT,26,0)</f>
        <v>0</v>
      </c>
      <c r="BY260" s="275">
        <f>VLOOKUP(C260,FPT!B:BW,26,0)</f>
        <v>0</v>
      </c>
      <c r="BZ260" t="str">
        <f t="shared" si="362"/>
        <v/>
      </c>
      <c r="CA260" s="275">
        <f>VLOOKUP(C260,MOVI!C:DT,27,0)</f>
        <v>730000</v>
      </c>
      <c r="CB260" s="275">
        <f>VLOOKUP(C260,FPT!B:BZ,27,0)</f>
        <v>730000</v>
      </c>
      <c r="CC260" t="str">
        <f t="shared" si="363"/>
        <v/>
      </c>
      <c r="CD260" s="275">
        <f>VLOOKUP(C260,MOVI!C:DT,28,0)</f>
        <v>930000</v>
      </c>
      <c r="CE260" s="275">
        <f>VLOOKUP(C260,FPT!B:CC,28,0)</f>
        <v>930000</v>
      </c>
      <c r="CF260" t="str">
        <f t="shared" si="364"/>
        <v/>
      </c>
      <c r="CG260" t="str">
        <f>VLOOKUP(C260,MOVI!C:DT,29,0)</f>
        <v>CN</v>
      </c>
      <c r="CH260" s="252" t="str">
        <f>VLOOKUP(C260,FPT!B:CF,29,0)</f>
        <v>CN</v>
      </c>
      <c r="CI260" t="str">
        <f t="shared" si="365"/>
        <v/>
      </c>
      <c r="CJ260">
        <f>VLOOKUP(C260,MOVI!C:DT,30,0)</f>
        <v>26</v>
      </c>
      <c r="CK260" s="252">
        <f>VLOOKUP(C260,FPT!B:CI,30,0)</f>
        <v>26</v>
      </c>
      <c r="CL260" t="str">
        <f t="shared" si="366"/>
        <v/>
      </c>
      <c r="CM260">
        <f>VLOOKUP(C260,MOVI!C:DT,31,0)</f>
        <v>26</v>
      </c>
      <c r="CN260" s="252">
        <f>VLOOKUP(C260,FPT!B:CL,31,0)</f>
        <v>26</v>
      </c>
      <c r="CO260" t="str">
        <f t="shared" si="367"/>
        <v/>
      </c>
      <c r="CP260" s="275">
        <f>VLOOKUP(C260,MOVI!C:DT,32,0)</f>
        <v>0</v>
      </c>
      <c r="CQ260" s="275">
        <f>VLOOKUP(C260,FPT!B:CO,32,0)</f>
        <v>0</v>
      </c>
      <c r="CR260" t="str">
        <f t="shared" si="368"/>
        <v/>
      </c>
      <c r="CS260" s="275">
        <f>VLOOKUP(C260,MOVI!C:DT,33,0)</f>
        <v>0</v>
      </c>
      <c r="CT260" s="275">
        <f>VLOOKUP(C260,FPT!B:CR,33,0)</f>
        <v>0</v>
      </c>
      <c r="CU260" t="str">
        <f t="shared" si="369"/>
        <v/>
      </c>
      <c r="CV260" s="275">
        <f>VLOOKUP(C260,MOVI!C:DT,34,0)</f>
        <v>0</v>
      </c>
      <c r="CW260" s="275">
        <f>VLOOKUP(C260,FPT!B:CU,34,0)</f>
        <v>0</v>
      </c>
      <c r="CX260" t="str">
        <f t="shared" si="370"/>
        <v/>
      </c>
      <c r="CY260" s="275">
        <f>VLOOKUP(C260,MOVI!C:DT,35,0)</f>
        <v>26</v>
      </c>
      <c r="CZ260" s="275">
        <f>VLOOKUP(C260,FPT!B:CX,35,0)</f>
        <v>26</v>
      </c>
      <c r="DA260" t="str">
        <f t="shared" si="371"/>
        <v/>
      </c>
      <c r="DB260" s="275">
        <f>VLOOKUP(C260,MOVI!C:DT,36,0)</f>
        <v>0</v>
      </c>
      <c r="DC260" s="275">
        <f>VLOOKUP(C260,FPT!B:DA,36,0)</f>
        <v>0</v>
      </c>
      <c r="DD260" t="str">
        <f t="shared" si="372"/>
        <v/>
      </c>
      <c r="DE260" s="275">
        <f>VLOOKUP(C260,MOVI!C:DT,37,0)</f>
        <v>0</v>
      </c>
      <c r="DF260" s="275">
        <f>VLOOKUP(C260,FPT!B:DD,37,0)</f>
        <v>0</v>
      </c>
      <c r="DG260" t="str">
        <f t="shared" si="373"/>
        <v/>
      </c>
      <c r="DH260" s="275">
        <f>VLOOKUP(C260,MOVI!C:DT,38,0)</f>
        <v>0</v>
      </c>
      <c r="DI260" s="275">
        <f>VLOOKUP(C260,FPT!B:DG,38,0)</f>
        <v>0</v>
      </c>
      <c r="DJ260" t="str">
        <f t="shared" si="374"/>
        <v/>
      </c>
      <c r="DK260" s="275">
        <f>VLOOKUP(C260,MOVI!C:DT,39,0)</f>
        <v>0</v>
      </c>
      <c r="DL260" s="275">
        <f>VLOOKUP(C260,FPT!B:DJ,39,0)</f>
        <v>0</v>
      </c>
      <c r="DM260" t="str">
        <f t="shared" si="375"/>
        <v/>
      </c>
      <c r="DN260" s="275">
        <f>VLOOKUP(C260,MOVI!C:DT,40,0)</f>
        <v>0</v>
      </c>
      <c r="DO260" s="275">
        <f>VLOOKUP(C260,FPT!B:DM,40,0)</f>
        <v>0</v>
      </c>
      <c r="DP260" t="str">
        <f t="shared" si="376"/>
        <v/>
      </c>
      <c r="DQ260" s="275">
        <f>VLOOKUP(C260,MOVI!C:DT,41,0)</f>
        <v>0</v>
      </c>
      <c r="DR260" s="275">
        <f>VLOOKUP(C260,FPT!B:DP,41,0)</f>
        <v>0</v>
      </c>
      <c r="DS260" t="str">
        <f t="shared" si="377"/>
        <v/>
      </c>
      <c r="DT260" s="275">
        <f>VLOOKUP(C260,MOVI!C:DT,42,0)</f>
        <v>5000000</v>
      </c>
      <c r="DU260" s="275">
        <f>ROUND(VLOOKUP(C260,FPT!B:DS,42,0),0)</f>
        <v>5000000</v>
      </c>
      <c r="DV260" t="str">
        <f t="shared" si="378"/>
        <v/>
      </c>
      <c r="DW260" s="275">
        <f>VLOOKUP(C260,MOVI!C:DT,43,0)</f>
        <v>0</v>
      </c>
      <c r="DX260" s="275">
        <f>VLOOKUP(C260,FPT!B:DV,43,0)</f>
        <v>0</v>
      </c>
      <c r="DY260" t="str">
        <f t="shared" si="379"/>
        <v/>
      </c>
      <c r="DZ260" s="275">
        <f>VLOOKUP(C260,MOVI!C:DT,44,0)</f>
        <v>0</v>
      </c>
      <c r="EA260" s="275">
        <f>VLOOKUP(C260,FPT!B:DY,44,0)</f>
        <v>0</v>
      </c>
      <c r="EB260" t="str">
        <f t="shared" si="380"/>
        <v/>
      </c>
      <c r="EC260" s="275">
        <f>VLOOKUP(C260,MOVI!C:DT,45,0)</f>
        <v>5000000</v>
      </c>
      <c r="ED260" s="275">
        <f>ROUND(VLOOKUP(C260,FPT!B:EB,45,0),0)</f>
        <v>5000000</v>
      </c>
      <c r="EE260" t="str">
        <f t="shared" si="381"/>
        <v/>
      </c>
      <c r="EF260" s="275">
        <f>VLOOKUP(C260,MOVI!C:DT,46,0)</f>
        <v>0</v>
      </c>
      <c r="EG260" s="275">
        <f>VLOOKUP(C260,FPT!B:EE,46,0)</f>
        <v>0</v>
      </c>
      <c r="EH260" t="str">
        <f t="shared" si="382"/>
        <v/>
      </c>
      <c r="EI260" s="275">
        <f>VLOOKUP(C260,MOVI!C:DT,47,0)</f>
        <v>0</v>
      </c>
      <c r="EJ260" s="275">
        <f>VLOOKUP(C260,FPT!B:EH,47,0)</f>
        <v>0</v>
      </c>
      <c r="EK260" t="str">
        <f t="shared" si="383"/>
        <v/>
      </c>
      <c r="EL260" s="275">
        <f>VLOOKUP(C260,MOVI!C:DT,48,0)</f>
        <v>0</v>
      </c>
      <c r="EM260" s="275">
        <f>VLOOKUP(C260,FPT!B:EK,48,0)</f>
        <v>0</v>
      </c>
      <c r="EN260" t="str">
        <f t="shared" si="384"/>
        <v/>
      </c>
      <c r="EO260" s="275">
        <f>VLOOKUP(C260,MOVI!C:DT,49,0)</f>
        <v>200000</v>
      </c>
      <c r="EP260" s="275">
        <f>VLOOKUP(C260,FPT!B:EN,49,0)</f>
        <v>200000</v>
      </c>
      <c r="EQ260" t="str">
        <f t="shared" si="385"/>
        <v/>
      </c>
      <c r="ER260" s="275">
        <f>VLOOKUP(C260,MOVI!C:DT,50,0)</f>
        <v>0</v>
      </c>
      <c r="ES260" s="275">
        <f>VLOOKUP(C260,FPT!B:EQ,50,0)</f>
        <v>0</v>
      </c>
      <c r="ET260" t="str">
        <f t="shared" si="386"/>
        <v/>
      </c>
      <c r="EU260" s="275">
        <f>VLOOKUP(C260,MOVI!C:DT,51,0)</f>
        <v>0</v>
      </c>
      <c r="EV260" s="275">
        <f>VLOOKUP(C260,FPT!B:ET,51,0)</f>
        <v>0</v>
      </c>
      <c r="EW260" t="str">
        <f t="shared" si="387"/>
        <v/>
      </c>
      <c r="EX260" s="275">
        <f>VLOOKUP(C260,MOVI!C:DT,52,0)</f>
        <v>0</v>
      </c>
      <c r="EY260" s="275">
        <f>VLOOKUP(C260,FPT!B:EW,52,0)</f>
        <v>0</v>
      </c>
      <c r="EZ260" t="str">
        <f t="shared" si="388"/>
        <v/>
      </c>
      <c r="FA260" s="275">
        <f>VLOOKUP(C260,MOVI!C:DT,53,0)</f>
        <v>0</v>
      </c>
      <c r="FB260" s="275">
        <f>VLOOKUP(C260,FPT!B:EZ,53,0)</f>
        <v>0</v>
      </c>
      <c r="FC260" t="str">
        <f t="shared" si="389"/>
        <v/>
      </c>
      <c r="FD260" s="275">
        <f>VLOOKUP(C260,MOVI!C:DT,54,0)</f>
        <v>0</v>
      </c>
      <c r="FE260" s="275">
        <f>VLOOKUP(C260,FPT!B:FC,54,0)</f>
        <v>0</v>
      </c>
      <c r="FF260" t="str">
        <f t="shared" si="390"/>
        <v/>
      </c>
      <c r="FG260" s="275">
        <f>VLOOKUP(C260,MOVI!C:DT,55,0)</f>
        <v>730000</v>
      </c>
      <c r="FH260" s="275">
        <f>VLOOKUP(C260,FPT!B:FF,55,0)</f>
        <v>730000</v>
      </c>
      <c r="FI260" t="str">
        <f t="shared" si="391"/>
        <v/>
      </c>
      <c r="FJ260" s="275">
        <f>VLOOKUP(C260,MOVI!C:DT,56,0)</f>
        <v>930000</v>
      </c>
      <c r="FK260" s="275">
        <f>VLOOKUP(C260,FPT!B:FI,56,0)</f>
        <v>930000</v>
      </c>
      <c r="FL260" t="str">
        <f t="shared" si="392"/>
        <v/>
      </c>
      <c r="FM260" s="275">
        <f>VLOOKUP(C260,MOVI!C:DT,57,0)</f>
        <v>0</v>
      </c>
      <c r="FN260" s="275">
        <f>VLOOKUP(C260,FPT!B:FL,57,0)</f>
        <v>0</v>
      </c>
      <c r="FO260" t="str">
        <f t="shared" si="393"/>
        <v/>
      </c>
      <c r="FP260" s="275">
        <f>VLOOKUP(C260,MOVI!C:DT,58,0)</f>
        <v>0</v>
      </c>
      <c r="FQ260" s="275">
        <f>VLOOKUP(C260,FPT!B:FO,58,0)</f>
        <v>0</v>
      </c>
      <c r="FR260" t="str">
        <f t="shared" si="394"/>
        <v/>
      </c>
      <c r="FS260" s="275">
        <f>VLOOKUP(C260,MOVI!C:DT,59,0)</f>
        <v>0</v>
      </c>
      <c r="FT260" s="275">
        <f>VLOOKUP(C260,FPT!B:FR,59,0)</f>
        <v>0</v>
      </c>
      <c r="FU260" t="str">
        <f t="shared" si="395"/>
        <v/>
      </c>
      <c r="FV260" s="275">
        <f>VLOOKUP(C260,MOVI!C:DT,60,0)</f>
        <v>0</v>
      </c>
      <c r="FW260" s="275">
        <f>VLOOKUP(C260,FPT!B:FU,60,0)</f>
        <v>0</v>
      </c>
      <c r="FX260" t="str">
        <f t="shared" si="396"/>
        <v/>
      </c>
      <c r="FY260" s="275">
        <f>VLOOKUP(C260,MOVI!C:DT,61,0)</f>
        <v>0</v>
      </c>
      <c r="FZ260" s="275">
        <f>VLOOKUP(C260,FPT!B:FX,61,0)</f>
        <v>0</v>
      </c>
      <c r="GA260" t="str">
        <f t="shared" si="397"/>
        <v/>
      </c>
      <c r="GB260" s="275">
        <f>VLOOKUP(C260,MOVI!C:DT,62,0)</f>
        <v>0</v>
      </c>
      <c r="GC260" s="275">
        <f>VLOOKUP(C260,FPT!B:GA,62,0)</f>
        <v>0</v>
      </c>
      <c r="GD260" t="str">
        <f t="shared" si="398"/>
        <v/>
      </c>
      <c r="GE260" s="275">
        <f>VLOOKUP(C260,MOVI!C:DT,63,0)</f>
        <v>0</v>
      </c>
      <c r="GF260" s="275">
        <f>VLOOKUP(C260,FPT!B:GD,63,0)</f>
        <v>0</v>
      </c>
      <c r="GG260" t="str">
        <f t="shared" si="399"/>
        <v/>
      </c>
      <c r="GH260" s="275">
        <f>VLOOKUP(C260,MOVI!C:DT,64,0)</f>
        <v>0</v>
      </c>
      <c r="GI260" s="275">
        <f>VLOOKUP(C260,FPT!B:GG,64,0)</f>
        <v>0</v>
      </c>
      <c r="GJ260" t="str">
        <f t="shared" si="400"/>
        <v/>
      </c>
      <c r="GK260" s="275">
        <f>VLOOKUP(C260,MOVI!C:DT,65,0)</f>
        <v>0</v>
      </c>
      <c r="GL260" s="275">
        <f>VLOOKUP(C260,FPT!B:GJ,65,0)</f>
        <v>0</v>
      </c>
      <c r="GM260" t="str">
        <f t="shared" si="401"/>
        <v/>
      </c>
      <c r="GN260" s="275">
        <f>VLOOKUP(C260,MOVI!C:DT,66,0)</f>
        <v>0</v>
      </c>
      <c r="GO260" s="275">
        <f>VLOOKUP(C260,FPT!B:GM,66,0)</f>
        <v>0</v>
      </c>
      <c r="GP260" t="str">
        <f t="shared" si="402"/>
        <v/>
      </c>
      <c r="GQ260" s="275">
        <f>VLOOKUP(C260,MOVI!C:DT,67,0)</f>
        <v>0</v>
      </c>
      <c r="GR260" s="275">
        <f>VLOOKUP(C260,FPT!B:GP,67,0)</f>
        <v>0</v>
      </c>
      <c r="GS260" t="str">
        <f t="shared" si="403"/>
        <v/>
      </c>
      <c r="GT260" s="275">
        <f>VLOOKUP(C260,MOVI!C:DT,68,0)</f>
        <v>0</v>
      </c>
      <c r="GU260" s="275">
        <f>VLOOKUP(C260,FPT!B:GS,68,0)</f>
        <v>0</v>
      </c>
      <c r="GV260" t="str">
        <f t="shared" si="404"/>
        <v/>
      </c>
      <c r="GW260" s="275">
        <f>VLOOKUP(C260,MOVI!C:DT,69,0)</f>
        <v>0</v>
      </c>
      <c r="GX260" s="275">
        <f>VLOOKUP(C260,FPT!B:GV,69,0)</f>
        <v>0</v>
      </c>
      <c r="GY260" t="str">
        <f t="shared" si="405"/>
        <v/>
      </c>
      <c r="GZ260" s="275">
        <f>VLOOKUP(C260,MOVI!C:DT,70,0)</f>
        <v>0</v>
      </c>
      <c r="HA260" s="275">
        <f>VLOOKUP(C260,FPT!B:GY,70,0)</f>
        <v>0</v>
      </c>
      <c r="HB260" t="str">
        <f t="shared" si="406"/>
        <v/>
      </c>
      <c r="HC260" s="275">
        <f>VLOOKUP(C260,MOVI!C:DT,71,0)</f>
        <v>5930000</v>
      </c>
      <c r="HD260" s="275">
        <f>ROUND(VLOOKUP(C260,FPT!B:HB,71,0),0)</f>
        <v>5930000</v>
      </c>
      <c r="HE260" t="str">
        <f t="shared" si="407"/>
        <v/>
      </c>
      <c r="HF260" s="275">
        <f>ROUND(VLOOKUP(C260,MOVI!C:DT,72,0),0)</f>
        <v>0</v>
      </c>
      <c r="HG260" s="275">
        <f>ROUND(VLOOKUP(C260,FPT!B:HE,72,0),0)</f>
        <v>0</v>
      </c>
      <c r="HH260" t="str">
        <f t="shared" si="408"/>
        <v/>
      </c>
      <c r="HI260" s="275">
        <f>VLOOKUP(C260,MOVI!C:DT,73,0)</f>
        <v>200000</v>
      </c>
      <c r="HJ260" s="275">
        <f>VLOOKUP(C260,FPT!B:HH,73,0)</f>
        <v>200000</v>
      </c>
      <c r="HK260" t="str">
        <f t="shared" si="409"/>
        <v/>
      </c>
      <c r="HL260" s="275">
        <f>VLOOKUP(C260,MOVI!C:DT,74,0)</f>
        <v>730000</v>
      </c>
      <c r="HM260" s="275">
        <f>VLOOKUP(C260,FPT!B:HK,74,0)</f>
        <v>730000</v>
      </c>
      <c r="HN260" t="str">
        <f t="shared" si="410"/>
        <v/>
      </c>
      <c r="HO260" s="275">
        <f>VLOOKUP(C260,MOVI!C:DT,75,0)</f>
        <v>11000000</v>
      </c>
      <c r="HP260" s="275">
        <f>VLOOKUP(C260,FPT!B:HN,75,0)</f>
        <v>11000000</v>
      </c>
      <c r="HQ260" t="str">
        <f t="shared" si="411"/>
        <v/>
      </c>
      <c r="HR260" s="275">
        <f>VLOOKUP(C260,MOVI!C:DT,76,0)</f>
        <v>0</v>
      </c>
      <c r="HS260" s="275">
        <f>VLOOKUP(C260,FPT!B:HQ,76,0)</f>
        <v>0</v>
      </c>
      <c r="HT260" t="str">
        <f t="shared" si="412"/>
        <v/>
      </c>
      <c r="HU260" s="275">
        <f>VLOOKUP(C260,MOVI!C:DT,77,0)</f>
        <v>0</v>
      </c>
      <c r="HV260" s="275">
        <f>VLOOKUP(C260,FPT!B:HT,77,0)</f>
        <v>0</v>
      </c>
      <c r="HW260" t="str">
        <f t="shared" si="413"/>
        <v/>
      </c>
      <c r="HX260" s="274">
        <f>VLOOKUP(C260,MOVI!C:CB,78,0)</f>
        <v>400000</v>
      </c>
      <c r="HY260" s="261">
        <f>VLOOKUP(C260,FPT!$B:$CA,78,0)</f>
        <v>400000</v>
      </c>
      <c r="HZ260" t="str">
        <f t="shared" si="414"/>
        <v/>
      </c>
      <c r="IA260" s="275">
        <f>VLOOKUP(C260,MOVI!C:CD,79,0)</f>
        <v>50000</v>
      </c>
      <c r="IB260" s="275">
        <f>VLOOKUP(C260,FPT!B:HZ,79,0)</f>
        <v>50000</v>
      </c>
      <c r="IC260" t="str">
        <f t="shared" si="415"/>
        <v/>
      </c>
      <c r="ID260" s="275">
        <f>VLOOKUP(C260,MOVI!C:CD,80,0)</f>
        <v>75000</v>
      </c>
      <c r="IE260" s="275">
        <f>VLOOKUP(C260,FPT!B:IC,80,0)</f>
        <v>75000</v>
      </c>
      <c r="IF260" t="str">
        <f t="shared" si="416"/>
        <v/>
      </c>
      <c r="IG260" s="275">
        <f>VLOOKUP(C260,MOVI!C:DT,81,0)</f>
        <v>0</v>
      </c>
      <c r="IH260" s="275">
        <f>VLOOKUP(C260,FPT!B:IF,81,0)</f>
        <v>0</v>
      </c>
      <c r="II260" t="str">
        <f t="shared" si="417"/>
        <v/>
      </c>
      <c r="IJ260" s="275">
        <f>VLOOKUP(C260,MOVI!C:DT,82,0)</f>
        <v>525000</v>
      </c>
      <c r="IK260" s="275">
        <f>VLOOKUP(C260,FPT!B:II,82,0)</f>
        <v>525000</v>
      </c>
      <c r="IL260" t="str">
        <f t="shared" si="418"/>
        <v/>
      </c>
      <c r="IM260" s="275">
        <f>ROUND(VLOOKUP(C260,MOVI!C:DT,83,0),0)</f>
        <v>12455000</v>
      </c>
      <c r="IN260" s="275">
        <f>ROUND(VLOOKUP(C260,FPT!B:IL,83,0),0)</f>
        <v>12455000</v>
      </c>
      <c r="IO260" t="str">
        <f t="shared" si="419"/>
        <v/>
      </c>
      <c r="IP260" s="275">
        <f>VLOOKUP(C260,MOVI!C:DT,84,0)</f>
        <v>0</v>
      </c>
      <c r="IQ260" s="275">
        <f>VLOOKUP(C260,FPT!B:IO,84,0)</f>
        <v>0</v>
      </c>
      <c r="IR260" t="str">
        <f t="shared" si="420"/>
        <v/>
      </c>
      <c r="IS260" s="275">
        <f>ROUND(VLOOKUP(C260,MOVI!C:DT,85,0),0)</f>
        <v>0</v>
      </c>
      <c r="IT260" s="275">
        <f>ROUND(VLOOKUP(C260,FPT!B:IR,85,0),0)</f>
        <v>0</v>
      </c>
      <c r="IU260" t="str">
        <f t="shared" si="421"/>
        <v/>
      </c>
      <c r="IV260" s="275">
        <f>VLOOKUP(C260,MOVI!C:DT,86,0)</f>
        <v>0</v>
      </c>
      <c r="IW260" s="275">
        <f>VLOOKUP(C260,FPT!B:IU,86,0)</f>
        <v>0</v>
      </c>
      <c r="IX260" t="str">
        <f t="shared" si="422"/>
        <v/>
      </c>
      <c r="IY260" s="275">
        <f>ROUND(VLOOKUP(C260,MOVI!C:DT,87,0),0)</f>
        <v>0</v>
      </c>
      <c r="IZ260" s="275">
        <f>ROUND(VLOOKUP(C260,FPT!B:IX,87,0),0)</f>
        <v>0</v>
      </c>
      <c r="JA260" t="str">
        <f t="shared" si="423"/>
        <v/>
      </c>
      <c r="JB260" s="275">
        <f>VLOOKUP(C260,MOVI!C:DT,88,0)</f>
        <v>0</v>
      </c>
      <c r="JC260" s="275">
        <f>VLOOKUP(C260,FPT!B:JA,88,0)</f>
        <v>0</v>
      </c>
      <c r="JD260" t="str">
        <f t="shared" si="424"/>
        <v/>
      </c>
      <c r="JE260" s="275">
        <f>VLOOKUP(C260,MOVI!C:DT,89,0)</f>
        <v>50000</v>
      </c>
      <c r="JF260" s="275">
        <f>VLOOKUP(C260,FPT!B:JD,89,0)</f>
        <v>50000</v>
      </c>
      <c r="JG260" t="str">
        <f t="shared" si="425"/>
        <v/>
      </c>
      <c r="JH260" s="275">
        <f>VLOOKUP(C260,MOVI!C:DT,90,0)</f>
        <v>0</v>
      </c>
      <c r="JI260" s="275">
        <f>VLOOKUP(C260,FPT!B:JG,90,0)</f>
        <v>0</v>
      </c>
      <c r="JJ260" t="str">
        <f t="shared" si="426"/>
        <v/>
      </c>
      <c r="JK260" s="275">
        <f>VLOOKUP(C260,MOVI!C:DT,91,0)</f>
        <v>0</v>
      </c>
      <c r="JL260" s="275">
        <f>VLOOKUP(C260,FPT!B:JJ,91,0)</f>
        <v>0</v>
      </c>
      <c r="JM260" t="str">
        <f t="shared" si="427"/>
        <v/>
      </c>
      <c r="JN260" s="275">
        <f>VLOOKUP(C260,MOVI!C:DT,92,0)</f>
        <v>1935000</v>
      </c>
      <c r="JO260" s="275">
        <f>VLOOKUP(C260,FPT!B:JM,92,0)</f>
        <v>1935000</v>
      </c>
      <c r="JP260" t="str">
        <f t="shared" si="428"/>
        <v/>
      </c>
      <c r="JQ260" s="275">
        <f>VLOOKUP(C260,MOVI!C:DT,93,0)</f>
        <v>0</v>
      </c>
      <c r="JR260" s="275">
        <f>VLOOKUP(C260,FPT!B:JP,93,0)</f>
        <v>0</v>
      </c>
      <c r="JS260" t="str">
        <f t="shared" si="429"/>
        <v/>
      </c>
      <c r="JT260" s="275">
        <f>VLOOKUP(C260,MOVI!C:DT,94,0)</f>
        <v>1985000</v>
      </c>
      <c r="JU260" s="275">
        <f>VLOOKUP(C260,FPT!B:JS,94,0)</f>
        <v>1985000</v>
      </c>
      <c r="JV260" t="str">
        <f t="shared" si="430"/>
        <v/>
      </c>
      <c r="JW260" s="275">
        <f>VLOOKUP(C260,MOVI!C:DT,95,0)</f>
        <v>3420000</v>
      </c>
      <c r="JX260" s="275">
        <f>VLOOKUP(C260,FPT!B:JV,95,0)</f>
        <v>3420000</v>
      </c>
      <c r="JY260" t="str">
        <f t="shared" si="431"/>
        <v/>
      </c>
      <c r="JZ260" s="275">
        <f>VLOOKUP(C260,MOVI!C:DT,96,0)</f>
        <v>0</v>
      </c>
      <c r="KA260" s="275">
        <f>VLOOKUP(C260,FPT!B:JY,96,0)</f>
        <v>0</v>
      </c>
      <c r="KB260" t="str">
        <f t="shared" si="432"/>
        <v/>
      </c>
      <c r="KC260" s="275">
        <f>VLOOKUP(C260,MOVI!C:DT,97,0)</f>
        <v>3420000</v>
      </c>
      <c r="KD260" s="275">
        <f>VLOOKUP(C260,FPT!B:KB,97,0)</f>
        <v>3420000</v>
      </c>
      <c r="KE260" t="str">
        <f t="shared" si="433"/>
        <v/>
      </c>
      <c r="KF260" s="275">
        <f>VLOOKUP(C260,MOVI!C:DT,98,0)</f>
        <v>850000.00000000012</v>
      </c>
      <c r="KG260" s="275">
        <f>VLOOKUP(C260,FPT!B:KE,98,0)</f>
        <v>850000</v>
      </c>
      <c r="KH260" t="str">
        <f t="shared" si="434"/>
        <v/>
      </c>
      <c r="KI260" s="275">
        <f>VLOOKUP(C260,MOVI!C:DT,99,0)</f>
        <v>0</v>
      </c>
      <c r="KJ260" s="275">
        <f>VLOOKUP(C260,FPT!B:KH,99,0)</f>
        <v>0</v>
      </c>
      <c r="KK260" t="str">
        <f t="shared" si="435"/>
        <v/>
      </c>
      <c r="KL260" s="275">
        <f>VLOOKUP(C260,MOVI!C:DT,100,0)</f>
        <v>150000</v>
      </c>
      <c r="KM260" s="275">
        <f>VLOOKUP(C260,FPT!B:KK,100,0)</f>
        <v>150000</v>
      </c>
      <c r="KN260" t="str">
        <f t="shared" si="436"/>
        <v/>
      </c>
      <c r="KO260" s="275">
        <f>VLOOKUP(C260,MOVI!C:DT,101,0)</f>
        <v>0</v>
      </c>
      <c r="KP260" s="275">
        <f>VLOOKUP(C260,FPT!B:KN,101,0)</f>
        <v>0</v>
      </c>
      <c r="KQ260" t="str">
        <f t="shared" si="437"/>
        <v/>
      </c>
      <c r="KR260" s="275">
        <f>VLOOKUP(C260,MOVI!C:DT,102,0)</f>
        <v>0</v>
      </c>
      <c r="KS260" s="275">
        <f>VLOOKUP(C260,FPT!B:KQ,102,0)</f>
        <v>0</v>
      </c>
      <c r="KT260" t="str">
        <f t="shared" si="438"/>
        <v/>
      </c>
      <c r="KU260" s="275">
        <f>VLOOKUP(C260,MOVI!C:DT,103,0)</f>
        <v>1000000.0000000001</v>
      </c>
      <c r="KV260" s="275">
        <f>VLOOKUP(C260,FPT!B:KT,103,0)</f>
        <v>1000000</v>
      </c>
      <c r="KW260" t="str">
        <f t="shared" si="439"/>
        <v/>
      </c>
      <c r="KX260" s="275">
        <f>VLOOKUP(C260,MOVI!C:DT,104,0)</f>
        <v>1525000</v>
      </c>
      <c r="KY260" s="275">
        <f>VLOOKUP(C260,FPT!B:KW,104,0)</f>
        <v>1525000</v>
      </c>
      <c r="KZ260" t="str">
        <f t="shared" si="440"/>
        <v/>
      </c>
      <c r="LA260" s="275">
        <f>VLOOKUP(C260,MOVI!C:DT,105,0)</f>
        <v>100000</v>
      </c>
      <c r="LB260" s="275">
        <f>VLOOKUP(C260,FPT!B:KZ,105,0)</f>
        <v>100000</v>
      </c>
      <c r="LC260" t="str">
        <f t="shared" si="441"/>
        <v/>
      </c>
      <c r="LD260" s="275">
        <f>VLOOKUP(C260,MOVI!C:DT,106,0)</f>
        <v>7030000</v>
      </c>
      <c r="LE260" s="275">
        <f>VLOOKUP(C260,FPT!B:LC,106,0)</f>
        <v>7030000</v>
      </c>
      <c r="LF260" t="str">
        <f t="shared" si="442"/>
        <v/>
      </c>
      <c r="LG260" s="273">
        <f>VLOOKUP(C260,MOVI!C:DT,107,0)</f>
        <v>0</v>
      </c>
      <c r="LH260" s="273">
        <f>VLOOKUP(C260,FPT!B:LF,107,0)</f>
        <v>0</v>
      </c>
      <c r="LI260" t="str">
        <f t="shared" si="443"/>
        <v/>
      </c>
      <c r="LJ260" t="str">
        <f>VLOOKUP(C260,MOVI!C:DV,108,0)</f>
        <v>MoviSouthSales</v>
      </c>
      <c r="LK260" s="252" t="str">
        <f>VLOOKUP(C260,FPT!B:LI,108,0)</f>
        <v>MoviSouthSales</v>
      </c>
      <c r="LL260" t="str">
        <f t="shared" si="444"/>
        <v/>
      </c>
      <c r="LM260" s="275">
        <f>ROUND(VLOOKUP(C260,MOVI!C:DV,109,0),0)</f>
        <v>416667</v>
      </c>
      <c r="LN260" s="275">
        <f>ROUND(VLOOKUP(C260,FPT!B:LL,109,0),0)</f>
        <v>416667</v>
      </c>
      <c r="LO260" t="str">
        <f t="shared" si="445"/>
        <v/>
      </c>
      <c r="LP260" t="str">
        <f>VLOOKUP(C260,MOVI!C:DV,110,0)</f>
        <v>HCM</v>
      </c>
      <c r="LQ260" s="247" t="str">
        <f>VLOOKUP(C260,FPT!B:LO,110,0)</f>
        <v>HCM</v>
      </c>
      <c r="LR260" t="str">
        <f t="shared" si="446"/>
        <v/>
      </c>
      <c r="LS260">
        <f>MOVI!DI255</f>
        <v>22</v>
      </c>
      <c r="LV260">
        <f>MOVI!DJ255</f>
        <v>0</v>
      </c>
      <c r="LW260">
        <f>MOVI!DK255</f>
        <v>0</v>
      </c>
      <c r="LX260" t="str">
        <f>MOVI!DL255</f>
        <v>x</v>
      </c>
      <c r="LY260">
        <f>MOVI!DM255</f>
        <v>0</v>
      </c>
      <c r="LZ260">
        <f>MOVI!DN255</f>
        <v>50000</v>
      </c>
      <c r="MA260">
        <f>MOVI!DO255</f>
        <v>0</v>
      </c>
      <c r="MB260" t="str">
        <f>MOVI!DP255</f>
        <v>HCM</v>
      </c>
      <c r="MC260">
        <f>MOVI!DQ255</f>
        <v>0</v>
      </c>
      <c r="MD260">
        <f>MOVI!DR255</f>
        <v>0</v>
      </c>
      <c r="ME260" t="str">
        <f>VLOOKUP(C260,MOVI!C:DV,121,0)</f>
        <v>Group 1</v>
      </c>
      <c r="MF260" s="252" t="str">
        <f>VLOOKUP(C260,FPT!B:MD,111,0)</f>
        <v>Group 1</v>
      </c>
      <c r="MG260" t="str">
        <f t="shared" si="450"/>
        <v/>
      </c>
      <c r="MH260" t="str">
        <f>VLOOKUP(C260,MOVI!C:DT,122,0)</f>
        <v>MoviSouthGroup 1</v>
      </c>
      <c r="MI260" s="252" t="str">
        <f>VLOOKUP(C260,FPT!B:DS,112,0)</f>
        <v>MoviSouthGroup 1</v>
      </c>
      <c r="MJ260" t="str">
        <f t="shared" si="447"/>
        <v/>
      </c>
    </row>
    <row r="261" spans="1:348" x14ac:dyDescent="0.25">
      <c r="A261">
        <v>253</v>
      </c>
      <c r="B261" s="48">
        <v>3800</v>
      </c>
      <c r="C261" s="271" t="s">
        <v>998</v>
      </c>
      <c r="D261" t="str">
        <f>VLOOKUP(C261,MOVI!C:D,2,0)</f>
        <v>Hồ Thị Lệ</v>
      </c>
      <c r="E261" t="str">
        <f>VLOOKUP(C261,FPT!B:C,2,0)</f>
        <v>Hồ Thị Lệ</v>
      </c>
      <c r="F261" t="str">
        <f t="shared" si="340"/>
        <v/>
      </c>
      <c r="G261" t="str">
        <f>VLOOKUP(C261,MOVI!C:E,3,0)</f>
        <v>Sales</v>
      </c>
      <c r="H261" t="str">
        <f>VLOOKUP(C261,FPT!B:F,3,0)</f>
        <v>Sales</v>
      </c>
      <c r="I261" t="str">
        <f t="shared" si="341"/>
        <v/>
      </c>
      <c r="J261" t="str">
        <f>VLOOKUP(C261,MOVI!C:H,4,0)</f>
        <v>Field Sales</v>
      </c>
      <c r="K261" t="str">
        <f>VLOOKUP(C261,FPT!B:I,4,0)</f>
        <v>Field Sales</v>
      </c>
      <c r="L261" t="str">
        <f t="shared" si="342"/>
        <v/>
      </c>
      <c r="M261" t="str">
        <f>VLOOKUP(C261,MOVI!C:DT,5,0)</f>
        <v>Associate</v>
      </c>
      <c r="N261" t="str">
        <f>VLOOKUP(C261,FPT!B:L,5,0)</f>
        <v>Associate</v>
      </c>
      <c r="O261" t="str">
        <f t="shared" si="343"/>
        <v/>
      </c>
      <c r="P261" t="str">
        <f>VLOOKUP(C261,MOVI!C:DT,6,0)</f>
        <v>Field Sales</v>
      </c>
      <c r="Q261" t="str">
        <f>VLOOKUP(C261,FPT!B:O,6,0)</f>
        <v>Field sales</v>
      </c>
      <c r="R261" t="str">
        <f t="shared" si="344"/>
        <v/>
      </c>
      <c r="S261" t="str">
        <f>VLOOKUP(C261,MOVI!C:DT,7,0)</f>
        <v>North</v>
      </c>
      <c r="T261" t="str">
        <f>VLOOKUP(C261,FPT!B:R,7,0)</f>
        <v>North</v>
      </c>
      <c r="U261" t="str">
        <f t="shared" si="345"/>
        <v/>
      </c>
      <c r="V261" t="str">
        <f>VLOOKUP(C261,MOVI!C:DT,8,0)</f>
        <v>Movi</v>
      </c>
      <c r="W261" t="str">
        <f>VLOOKUP(C261,FPT!B:U,8,0)</f>
        <v>Movi</v>
      </c>
      <c r="X261" t="str">
        <f t="shared" si="346"/>
        <v/>
      </c>
      <c r="Y261" t="str">
        <f>VLOOKUP(C261,MOVI!C:DT,9,0)</f>
        <v>Full-time</v>
      </c>
      <c r="Z261" t="str">
        <f>VLOOKUP(C261,FPT!B:X,9,0)</f>
        <v>Full-time</v>
      </c>
      <c r="AA261" t="str">
        <f t="shared" si="347"/>
        <v/>
      </c>
      <c r="AB261" t="str">
        <f>VLOOKUP(C261,MOVI!C:DT,10,0)</f>
        <v>Permanent</v>
      </c>
      <c r="AC261" t="str">
        <f>VLOOKUP(C261,FPT!B:AA,10,0)</f>
        <v>Permanent</v>
      </c>
      <c r="AD261" t="str">
        <f t="shared" si="348"/>
        <v/>
      </c>
      <c r="AE261" s="247">
        <f>VLOOKUP(C261,MOVI!C:DT,11,0)</f>
        <v>42989</v>
      </c>
      <c r="AF261" s="247">
        <f>VLOOKUP(C261,FPT!B:AD,11,0)</f>
        <v>42989</v>
      </c>
      <c r="AG261" t="str">
        <f t="shared" si="349"/>
        <v/>
      </c>
      <c r="AH261" s="260"/>
      <c r="AI261" s="260"/>
      <c r="AJ261" t="str">
        <f t="shared" si="449"/>
        <v/>
      </c>
      <c r="AK261">
        <f>VLOOKUP(C261,MOVI!C:DT,13,0)</f>
        <v>0</v>
      </c>
      <c r="AL261" s="247">
        <f>VLOOKUP(C261,FPT!B:AJ,13,0)</f>
        <v>0</v>
      </c>
      <c r="AM261" t="str">
        <f t="shared" si="448"/>
        <v/>
      </c>
      <c r="AN261" s="247">
        <f>VLOOKUP(C261,MOVI!C:DT,14,0)</f>
        <v>0</v>
      </c>
      <c r="AO261" s="247">
        <f>VLOOKUP(C261,FPT!B:AM,14,0)</f>
        <v>0</v>
      </c>
      <c r="AP261" t="str">
        <f t="shared" si="350"/>
        <v/>
      </c>
      <c r="AQ261" t="str">
        <f>VLOOKUP(C261,MOVI!C:DT,15,0)</f>
        <v>LC</v>
      </c>
      <c r="AR261" s="247" t="str">
        <f>VLOOKUP(C261,FPT!B:AP,15,0)</f>
        <v>LC</v>
      </c>
      <c r="AS261" t="str">
        <f t="shared" si="351"/>
        <v/>
      </c>
      <c r="AT261" s="282" t="str">
        <f>VLOOKUP(C261,MOVI!C:DT,16,0)</f>
        <v>LTTP</v>
      </c>
      <c r="AU261" s="247" t="str">
        <f>VLOOKUP(C261,FPT!B:AS,16,0)</f>
        <v>LTTP</v>
      </c>
      <c r="AV261" t="str">
        <f t="shared" si="352"/>
        <v/>
      </c>
      <c r="AW261" t="str">
        <f>VLOOKUP(C261,MOVI!C:DT,17,0)</f>
        <v>L</v>
      </c>
      <c r="AX261" s="247" t="str">
        <f>VLOOKUP(C261,FPT!B:AV,17,0)</f>
        <v>L</v>
      </c>
      <c r="AY261" t="str">
        <f t="shared" si="353"/>
        <v/>
      </c>
      <c r="AZ261">
        <f>VLOOKUP(C261,MOVI!C:DT,18,0)</f>
        <v>0</v>
      </c>
      <c r="BA261" s="247">
        <f>VLOOKUP(C261,FPT!B:AY,18,0)</f>
        <v>0</v>
      </c>
      <c r="BB261" t="str">
        <f t="shared" si="354"/>
        <v/>
      </c>
      <c r="BC261" s="275">
        <f>VLOOKUP(C261,MOVI!C:DT,19,0)</f>
        <v>5000000</v>
      </c>
      <c r="BD261" s="275">
        <f>VLOOKUP(C261,FPT!B:BB,19,0)</f>
        <v>5000000</v>
      </c>
      <c r="BE261" t="str">
        <f t="shared" si="355"/>
        <v/>
      </c>
      <c r="BF261">
        <f>VLOOKUP(C261,MOVI!C:DT,20,0)</f>
        <v>0</v>
      </c>
      <c r="BG261" s="252">
        <f>VLOOKUP(C261,FPT!B:BE,20,0)</f>
        <v>0</v>
      </c>
      <c r="BH261" t="str">
        <f t="shared" si="356"/>
        <v/>
      </c>
      <c r="BI261" s="275">
        <f>VLOOKUP(C261,MOVI!C:DT,21,0)</f>
        <v>5000000</v>
      </c>
      <c r="BJ261" s="275">
        <f>VLOOKUP(C261,FPT!B:BH,21,0)</f>
        <v>5000000</v>
      </c>
      <c r="BK261" t="str">
        <f t="shared" si="357"/>
        <v/>
      </c>
      <c r="BL261" s="275">
        <f>VLOOKUP(C261,MOVI!C:DT,22,0)</f>
        <v>0</v>
      </c>
      <c r="BM261" s="275">
        <f>VLOOKUP(C261,FPT!B:BK,22,0)</f>
        <v>0</v>
      </c>
      <c r="BN261" t="str">
        <f t="shared" si="358"/>
        <v/>
      </c>
      <c r="BO261" s="275">
        <f>VLOOKUP(C261,MOVI!C:DT,23,0)</f>
        <v>0</v>
      </c>
      <c r="BP261" s="275">
        <f>VLOOKUP(C261,FPT!B:BN,23,0)</f>
        <v>0</v>
      </c>
      <c r="BQ261" t="str">
        <f t="shared" si="359"/>
        <v/>
      </c>
      <c r="BR261" s="275">
        <f>VLOOKUP(C261,MOVI!C:DT,24,0)</f>
        <v>0</v>
      </c>
      <c r="BS261" s="275">
        <f>VLOOKUP(C261,FPT!B:BQ,24,0)</f>
        <v>0</v>
      </c>
      <c r="BT261" t="str">
        <f t="shared" si="360"/>
        <v/>
      </c>
      <c r="BU261" s="275">
        <f>VLOOKUP(C261,MOVI!C:DT,25,0)</f>
        <v>200000</v>
      </c>
      <c r="BV261" s="275">
        <f>VLOOKUP(C261,FPT!B:BT,25,0)</f>
        <v>200000</v>
      </c>
      <c r="BW261" t="str">
        <f t="shared" si="361"/>
        <v/>
      </c>
      <c r="BX261" s="275">
        <f>VLOOKUP(C261,MOVI!C:DT,26,0)</f>
        <v>0</v>
      </c>
      <c r="BY261" s="275">
        <f>VLOOKUP(C261,FPT!B:BW,26,0)</f>
        <v>0</v>
      </c>
      <c r="BZ261" t="str">
        <f t="shared" si="362"/>
        <v/>
      </c>
      <c r="CA261" s="275">
        <f>VLOOKUP(C261,MOVI!C:DT,27,0)</f>
        <v>730000</v>
      </c>
      <c r="CB261" s="275">
        <f>VLOOKUP(C261,FPT!B:BZ,27,0)</f>
        <v>730000</v>
      </c>
      <c r="CC261" t="str">
        <f t="shared" si="363"/>
        <v/>
      </c>
      <c r="CD261" s="275">
        <f>VLOOKUP(C261,MOVI!C:DT,28,0)</f>
        <v>930000</v>
      </c>
      <c r="CE261" s="275">
        <f>VLOOKUP(C261,FPT!B:CC,28,0)</f>
        <v>930000</v>
      </c>
      <c r="CF261" t="str">
        <f t="shared" si="364"/>
        <v/>
      </c>
      <c r="CG261" t="str">
        <f>VLOOKUP(C261,MOVI!C:DT,29,0)</f>
        <v>CN</v>
      </c>
      <c r="CH261" s="252" t="str">
        <f>VLOOKUP(C261,FPT!B:CF,29,0)</f>
        <v>CN</v>
      </c>
      <c r="CI261" t="str">
        <f t="shared" si="365"/>
        <v/>
      </c>
      <c r="CJ261">
        <f>VLOOKUP(C261,MOVI!C:DT,30,0)</f>
        <v>26</v>
      </c>
      <c r="CK261" s="252">
        <f>VLOOKUP(C261,FPT!B:CI,30,0)</f>
        <v>26</v>
      </c>
      <c r="CL261" t="str">
        <f t="shared" si="366"/>
        <v/>
      </c>
      <c r="CM261">
        <f>VLOOKUP(C261,MOVI!C:DT,31,0)</f>
        <v>26</v>
      </c>
      <c r="CN261" s="252">
        <f>VLOOKUP(C261,FPT!B:CL,31,0)</f>
        <v>26</v>
      </c>
      <c r="CO261" t="str">
        <f t="shared" si="367"/>
        <v/>
      </c>
      <c r="CP261" s="275">
        <f>VLOOKUP(C261,MOVI!C:DT,32,0)</f>
        <v>0</v>
      </c>
      <c r="CQ261" s="275">
        <f>VLOOKUP(C261,FPT!B:CO,32,0)</f>
        <v>0</v>
      </c>
      <c r="CR261" t="str">
        <f t="shared" si="368"/>
        <v/>
      </c>
      <c r="CS261" s="275">
        <f>VLOOKUP(C261,MOVI!C:DT,33,0)</f>
        <v>0</v>
      </c>
      <c r="CT261" s="275">
        <f>VLOOKUP(C261,FPT!B:CR,33,0)</f>
        <v>0</v>
      </c>
      <c r="CU261" t="str">
        <f t="shared" si="369"/>
        <v/>
      </c>
      <c r="CV261" s="275">
        <f>VLOOKUP(C261,MOVI!C:DT,34,0)</f>
        <v>0</v>
      </c>
      <c r="CW261" s="275">
        <f>VLOOKUP(C261,FPT!B:CU,34,0)</f>
        <v>0</v>
      </c>
      <c r="CX261" t="str">
        <f t="shared" si="370"/>
        <v/>
      </c>
      <c r="CY261" s="275">
        <f>VLOOKUP(C261,MOVI!C:DT,35,0)</f>
        <v>26</v>
      </c>
      <c r="CZ261" s="275">
        <f>VLOOKUP(C261,FPT!B:CX,35,0)</f>
        <v>26</v>
      </c>
      <c r="DA261" t="str">
        <f t="shared" si="371"/>
        <v/>
      </c>
      <c r="DB261" s="275">
        <f>VLOOKUP(C261,MOVI!C:DT,36,0)</f>
        <v>0</v>
      </c>
      <c r="DC261" s="275">
        <f>VLOOKUP(C261,FPT!B:DA,36,0)</f>
        <v>0</v>
      </c>
      <c r="DD261" t="str">
        <f t="shared" si="372"/>
        <v/>
      </c>
      <c r="DE261" s="275">
        <f>VLOOKUP(C261,MOVI!C:DT,37,0)</f>
        <v>0</v>
      </c>
      <c r="DF261" s="275">
        <f>VLOOKUP(C261,FPT!B:DD,37,0)</f>
        <v>0</v>
      </c>
      <c r="DG261" t="str">
        <f t="shared" si="373"/>
        <v/>
      </c>
      <c r="DH261" s="275">
        <f>VLOOKUP(C261,MOVI!C:DT,38,0)</f>
        <v>0</v>
      </c>
      <c r="DI261" s="275">
        <f>VLOOKUP(C261,FPT!B:DG,38,0)</f>
        <v>0</v>
      </c>
      <c r="DJ261" t="str">
        <f t="shared" si="374"/>
        <v/>
      </c>
      <c r="DK261" s="275">
        <f>VLOOKUP(C261,MOVI!C:DT,39,0)</f>
        <v>0</v>
      </c>
      <c r="DL261" s="275">
        <f>VLOOKUP(C261,FPT!B:DJ,39,0)</f>
        <v>0</v>
      </c>
      <c r="DM261" t="str">
        <f t="shared" si="375"/>
        <v/>
      </c>
      <c r="DN261" s="275">
        <f>VLOOKUP(C261,MOVI!C:DT,40,0)</f>
        <v>0</v>
      </c>
      <c r="DO261" s="275">
        <f>VLOOKUP(C261,FPT!B:DM,40,0)</f>
        <v>0</v>
      </c>
      <c r="DP261" t="str">
        <f t="shared" si="376"/>
        <v/>
      </c>
      <c r="DQ261" s="275">
        <f>VLOOKUP(C261,MOVI!C:DT,41,0)</f>
        <v>0</v>
      </c>
      <c r="DR261" s="275">
        <f>VLOOKUP(C261,FPT!B:DP,41,0)</f>
        <v>0</v>
      </c>
      <c r="DS261" t="str">
        <f t="shared" si="377"/>
        <v/>
      </c>
      <c r="DT261" s="275">
        <f>VLOOKUP(C261,MOVI!C:DT,42,0)</f>
        <v>5000000</v>
      </c>
      <c r="DU261" s="275">
        <f>ROUND(VLOOKUP(C261,FPT!B:DS,42,0),0)</f>
        <v>5000000</v>
      </c>
      <c r="DV261" t="str">
        <f t="shared" si="378"/>
        <v/>
      </c>
      <c r="DW261" s="275">
        <f>VLOOKUP(C261,MOVI!C:DT,43,0)</f>
        <v>0</v>
      </c>
      <c r="DX261" s="275">
        <f>VLOOKUP(C261,FPT!B:DV,43,0)</f>
        <v>0</v>
      </c>
      <c r="DY261" t="str">
        <f t="shared" si="379"/>
        <v/>
      </c>
      <c r="DZ261" s="275">
        <f>VLOOKUP(C261,MOVI!C:DT,44,0)</f>
        <v>0</v>
      </c>
      <c r="EA261" s="275">
        <f>VLOOKUP(C261,FPT!B:DY,44,0)</f>
        <v>0</v>
      </c>
      <c r="EB261" t="str">
        <f t="shared" si="380"/>
        <v/>
      </c>
      <c r="EC261" s="275">
        <f>VLOOKUP(C261,MOVI!C:DT,45,0)</f>
        <v>5000000</v>
      </c>
      <c r="ED261" s="275">
        <f>ROUND(VLOOKUP(C261,FPT!B:EB,45,0),0)</f>
        <v>5000000</v>
      </c>
      <c r="EE261" t="str">
        <f t="shared" si="381"/>
        <v/>
      </c>
      <c r="EF261" s="275">
        <f>VLOOKUP(C261,MOVI!C:DT,46,0)</f>
        <v>0</v>
      </c>
      <c r="EG261" s="275">
        <f>VLOOKUP(C261,FPT!B:EE,46,0)</f>
        <v>0</v>
      </c>
      <c r="EH261" t="str">
        <f t="shared" si="382"/>
        <v/>
      </c>
      <c r="EI261" s="275">
        <f>VLOOKUP(C261,MOVI!C:DT,47,0)</f>
        <v>0</v>
      </c>
      <c r="EJ261" s="275">
        <f>VLOOKUP(C261,FPT!B:EH,47,0)</f>
        <v>0</v>
      </c>
      <c r="EK261" t="str">
        <f t="shared" si="383"/>
        <v/>
      </c>
      <c r="EL261" s="275">
        <f>VLOOKUP(C261,MOVI!C:DT,48,0)</f>
        <v>0</v>
      </c>
      <c r="EM261" s="275">
        <f>VLOOKUP(C261,FPT!B:EK,48,0)</f>
        <v>0</v>
      </c>
      <c r="EN261" t="str">
        <f t="shared" si="384"/>
        <v/>
      </c>
      <c r="EO261" s="275">
        <f>VLOOKUP(C261,MOVI!C:DT,49,0)</f>
        <v>200000</v>
      </c>
      <c r="EP261" s="275">
        <f>VLOOKUP(C261,FPT!B:EN,49,0)</f>
        <v>200000</v>
      </c>
      <c r="EQ261" t="str">
        <f t="shared" si="385"/>
        <v/>
      </c>
      <c r="ER261" s="275">
        <f>VLOOKUP(C261,MOVI!C:DT,50,0)</f>
        <v>0</v>
      </c>
      <c r="ES261" s="275">
        <f>VLOOKUP(C261,FPT!B:EQ,50,0)</f>
        <v>0</v>
      </c>
      <c r="ET261" t="str">
        <f t="shared" si="386"/>
        <v/>
      </c>
      <c r="EU261" s="275">
        <f>VLOOKUP(C261,MOVI!C:DT,51,0)</f>
        <v>0</v>
      </c>
      <c r="EV261" s="275">
        <f>VLOOKUP(C261,FPT!B:ET,51,0)</f>
        <v>0</v>
      </c>
      <c r="EW261" t="str">
        <f t="shared" si="387"/>
        <v/>
      </c>
      <c r="EX261" s="275">
        <f>VLOOKUP(C261,MOVI!C:DT,52,0)</f>
        <v>0</v>
      </c>
      <c r="EY261" s="275">
        <f>VLOOKUP(C261,FPT!B:EW,52,0)</f>
        <v>0</v>
      </c>
      <c r="EZ261" t="str">
        <f t="shared" si="388"/>
        <v/>
      </c>
      <c r="FA261" s="275">
        <f>VLOOKUP(C261,MOVI!C:DT,53,0)</f>
        <v>0</v>
      </c>
      <c r="FB261" s="275">
        <f>VLOOKUP(C261,FPT!B:EZ,53,0)</f>
        <v>0</v>
      </c>
      <c r="FC261" t="str">
        <f t="shared" si="389"/>
        <v/>
      </c>
      <c r="FD261" s="275">
        <f>VLOOKUP(C261,MOVI!C:DT,54,0)</f>
        <v>0</v>
      </c>
      <c r="FE261" s="275">
        <f>VLOOKUP(C261,FPT!B:FC,54,0)</f>
        <v>0</v>
      </c>
      <c r="FF261" t="str">
        <f t="shared" si="390"/>
        <v/>
      </c>
      <c r="FG261" s="275">
        <f>VLOOKUP(C261,MOVI!C:DT,55,0)</f>
        <v>730000</v>
      </c>
      <c r="FH261" s="275">
        <f>VLOOKUP(C261,FPT!B:FF,55,0)</f>
        <v>730000</v>
      </c>
      <c r="FI261" t="str">
        <f t="shared" si="391"/>
        <v/>
      </c>
      <c r="FJ261" s="275">
        <f>VLOOKUP(C261,MOVI!C:DT,56,0)</f>
        <v>930000</v>
      </c>
      <c r="FK261" s="275">
        <f>VLOOKUP(C261,FPT!B:FI,56,0)</f>
        <v>930000</v>
      </c>
      <c r="FL261" t="str">
        <f t="shared" si="392"/>
        <v/>
      </c>
      <c r="FM261" s="275">
        <f>VLOOKUP(C261,MOVI!C:DT,57,0)</f>
        <v>799328</v>
      </c>
      <c r="FN261" s="275">
        <f>VLOOKUP(C261,FPT!B:FL,57,0)</f>
        <v>799328</v>
      </c>
      <c r="FO261" t="str">
        <f t="shared" si="393"/>
        <v/>
      </c>
      <c r="FP261" s="275">
        <f>VLOOKUP(C261,MOVI!C:DT,58,0)</f>
        <v>0</v>
      </c>
      <c r="FQ261" s="275">
        <f>VLOOKUP(C261,FPT!B:FO,58,0)</f>
        <v>0</v>
      </c>
      <c r="FR261" t="str">
        <f t="shared" si="394"/>
        <v/>
      </c>
      <c r="FS261" s="275">
        <f>VLOOKUP(C261,MOVI!C:DT,59,0)</f>
        <v>0</v>
      </c>
      <c r="FT261" s="275">
        <f>VLOOKUP(C261,FPT!B:FR,59,0)</f>
        <v>0</v>
      </c>
      <c r="FU261" t="str">
        <f t="shared" si="395"/>
        <v/>
      </c>
      <c r="FV261" s="275">
        <f>VLOOKUP(C261,MOVI!C:DT,60,0)</f>
        <v>0</v>
      </c>
      <c r="FW261" s="275">
        <f>VLOOKUP(C261,FPT!B:FU,60,0)</f>
        <v>0</v>
      </c>
      <c r="FX261" t="str">
        <f t="shared" si="396"/>
        <v/>
      </c>
      <c r="FY261" s="275">
        <f>VLOOKUP(C261,MOVI!C:DT,61,0)</f>
        <v>0</v>
      </c>
      <c r="FZ261" s="275">
        <f>VLOOKUP(C261,FPT!B:FX,61,0)</f>
        <v>0</v>
      </c>
      <c r="GA261" t="str">
        <f t="shared" si="397"/>
        <v/>
      </c>
      <c r="GB261" s="275">
        <f>VLOOKUP(C261,MOVI!C:DT,62,0)</f>
        <v>0</v>
      </c>
      <c r="GC261" s="275">
        <f>VLOOKUP(C261,FPT!B:GA,62,0)</f>
        <v>0</v>
      </c>
      <c r="GD261" t="str">
        <f t="shared" si="398"/>
        <v/>
      </c>
      <c r="GE261" s="275">
        <f>VLOOKUP(C261,MOVI!C:DT,63,0)</f>
        <v>0</v>
      </c>
      <c r="GF261" s="275">
        <f>VLOOKUP(C261,FPT!B:GD,63,0)</f>
        <v>0</v>
      </c>
      <c r="GG261" t="str">
        <f t="shared" si="399"/>
        <v/>
      </c>
      <c r="GH261" s="275">
        <f>VLOOKUP(C261,MOVI!C:DT,64,0)</f>
        <v>0</v>
      </c>
      <c r="GI261" s="275">
        <f>VLOOKUP(C261,FPT!B:GG,64,0)</f>
        <v>0</v>
      </c>
      <c r="GJ261" t="str">
        <f t="shared" si="400"/>
        <v/>
      </c>
      <c r="GK261" s="275">
        <f>VLOOKUP(C261,MOVI!C:DT,65,0)</f>
        <v>0</v>
      </c>
      <c r="GL261" s="275">
        <f>VLOOKUP(C261,FPT!B:GJ,65,0)</f>
        <v>0</v>
      </c>
      <c r="GM261" t="str">
        <f t="shared" si="401"/>
        <v/>
      </c>
      <c r="GN261" s="275">
        <f>VLOOKUP(C261,MOVI!C:DT,66,0)</f>
        <v>0</v>
      </c>
      <c r="GO261" s="275">
        <f>VLOOKUP(C261,FPT!B:GM,66,0)</f>
        <v>0</v>
      </c>
      <c r="GP261" t="str">
        <f t="shared" si="402"/>
        <v/>
      </c>
      <c r="GQ261" s="275">
        <f>VLOOKUP(C261,MOVI!C:DT,67,0)</f>
        <v>0</v>
      </c>
      <c r="GR261" s="275">
        <f>VLOOKUP(C261,FPT!B:GP,67,0)</f>
        <v>0</v>
      </c>
      <c r="GS261" t="str">
        <f t="shared" si="403"/>
        <v/>
      </c>
      <c r="GT261" s="275">
        <f>VLOOKUP(C261,MOVI!C:DT,68,0)</f>
        <v>0</v>
      </c>
      <c r="GU261" s="275">
        <f>VLOOKUP(C261,FPT!B:GS,68,0)</f>
        <v>0</v>
      </c>
      <c r="GV261" t="str">
        <f t="shared" si="404"/>
        <v/>
      </c>
      <c r="GW261" s="275">
        <f>VLOOKUP(C261,MOVI!C:DT,69,0)</f>
        <v>0</v>
      </c>
      <c r="GX261" s="275">
        <f>VLOOKUP(C261,FPT!B:GV,69,0)</f>
        <v>0</v>
      </c>
      <c r="GY261" t="str">
        <f t="shared" si="405"/>
        <v/>
      </c>
      <c r="GZ261" s="275">
        <f>VLOOKUP(C261,MOVI!C:DT,70,0)</f>
        <v>799328</v>
      </c>
      <c r="HA261" s="275">
        <f>VLOOKUP(C261,FPT!B:GY,70,0)</f>
        <v>799328</v>
      </c>
      <c r="HB261" t="str">
        <f t="shared" si="406"/>
        <v/>
      </c>
      <c r="HC261" s="275">
        <f>VLOOKUP(C261,MOVI!C:DT,71,0)</f>
        <v>6729328</v>
      </c>
      <c r="HD261" s="275">
        <f>ROUND(VLOOKUP(C261,FPT!B:HB,71,0),0)</f>
        <v>6729328</v>
      </c>
      <c r="HE261" t="str">
        <f t="shared" si="407"/>
        <v/>
      </c>
      <c r="HF261" s="275">
        <f>ROUND(VLOOKUP(C261,MOVI!C:DT,72,0),0)</f>
        <v>0</v>
      </c>
      <c r="HG261" s="275">
        <f>ROUND(VLOOKUP(C261,FPT!B:HE,72,0),0)</f>
        <v>0</v>
      </c>
      <c r="HH261" t="str">
        <f t="shared" si="408"/>
        <v/>
      </c>
      <c r="HI261" s="275">
        <f>VLOOKUP(C261,MOVI!C:DT,73,0)</f>
        <v>200000</v>
      </c>
      <c r="HJ261" s="275">
        <f>VLOOKUP(C261,FPT!B:HH,73,0)</f>
        <v>200000</v>
      </c>
      <c r="HK261" t="str">
        <f t="shared" si="409"/>
        <v/>
      </c>
      <c r="HL261" s="275">
        <f>VLOOKUP(C261,MOVI!C:DT,74,0)</f>
        <v>730000</v>
      </c>
      <c r="HM261" s="275">
        <f>VLOOKUP(C261,FPT!B:HK,74,0)</f>
        <v>730000</v>
      </c>
      <c r="HN261" t="str">
        <f t="shared" si="410"/>
        <v/>
      </c>
      <c r="HO261" s="275">
        <f>VLOOKUP(C261,MOVI!C:DT,75,0)</f>
        <v>11000000</v>
      </c>
      <c r="HP261" s="275">
        <f>VLOOKUP(C261,FPT!B:HN,75,0)</f>
        <v>11000000</v>
      </c>
      <c r="HQ261" t="str">
        <f t="shared" si="411"/>
        <v/>
      </c>
      <c r="HR261" s="275">
        <f>VLOOKUP(C261,MOVI!C:DT,76,0)</f>
        <v>0</v>
      </c>
      <c r="HS261" s="275">
        <f>VLOOKUP(C261,FPT!B:HQ,76,0)</f>
        <v>0</v>
      </c>
      <c r="HT261" t="str">
        <f t="shared" si="412"/>
        <v/>
      </c>
      <c r="HU261" s="275">
        <f>VLOOKUP(C261,MOVI!C:DT,77,0)</f>
        <v>0</v>
      </c>
      <c r="HV261" s="275">
        <f>VLOOKUP(C261,FPT!B:HT,77,0)</f>
        <v>0</v>
      </c>
      <c r="HW261" t="str">
        <f t="shared" si="413"/>
        <v/>
      </c>
      <c r="HX261" s="274">
        <f>VLOOKUP(C261,MOVI!C:CB,78,0)</f>
        <v>400000</v>
      </c>
      <c r="HY261" s="261">
        <f>VLOOKUP(C261,FPT!$B:$CA,78,0)</f>
        <v>400000</v>
      </c>
      <c r="HZ261" t="str">
        <f t="shared" si="414"/>
        <v/>
      </c>
      <c r="IA261" s="275">
        <f>VLOOKUP(C261,MOVI!C:CD,79,0)</f>
        <v>50000</v>
      </c>
      <c r="IB261" s="275">
        <f>VLOOKUP(C261,FPT!B:HZ,79,0)</f>
        <v>50000</v>
      </c>
      <c r="IC261" t="str">
        <f t="shared" si="415"/>
        <v/>
      </c>
      <c r="ID261" s="275">
        <f>VLOOKUP(C261,MOVI!C:CD,80,0)</f>
        <v>75000</v>
      </c>
      <c r="IE261" s="275">
        <f>VLOOKUP(C261,FPT!B:IC,80,0)</f>
        <v>75000</v>
      </c>
      <c r="IF261" t="str">
        <f t="shared" si="416"/>
        <v/>
      </c>
      <c r="IG261" s="275">
        <f>VLOOKUP(C261,MOVI!C:DT,81,0)</f>
        <v>0</v>
      </c>
      <c r="IH261" s="275">
        <f>VLOOKUP(C261,FPT!B:IF,81,0)</f>
        <v>0</v>
      </c>
      <c r="II261" t="str">
        <f t="shared" si="417"/>
        <v/>
      </c>
      <c r="IJ261" s="275">
        <f>VLOOKUP(C261,MOVI!C:DT,82,0)</f>
        <v>525000</v>
      </c>
      <c r="IK261" s="275">
        <f>VLOOKUP(C261,FPT!B:II,82,0)</f>
        <v>525000</v>
      </c>
      <c r="IL261" t="str">
        <f t="shared" si="418"/>
        <v/>
      </c>
      <c r="IM261" s="275">
        <f>ROUND(VLOOKUP(C261,MOVI!C:DT,83,0),0)</f>
        <v>12455000</v>
      </c>
      <c r="IN261" s="275">
        <f>ROUND(VLOOKUP(C261,FPT!B:IL,83,0),0)</f>
        <v>12455000</v>
      </c>
      <c r="IO261" t="str">
        <f t="shared" si="419"/>
        <v/>
      </c>
      <c r="IP261" s="275">
        <f>VLOOKUP(C261,MOVI!C:DT,84,0)</f>
        <v>0</v>
      </c>
      <c r="IQ261" s="275">
        <f>VLOOKUP(C261,FPT!B:IO,84,0)</f>
        <v>0</v>
      </c>
      <c r="IR261" t="str">
        <f t="shared" si="420"/>
        <v/>
      </c>
      <c r="IS261" s="275">
        <f>ROUND(VLOOKUP(C261,MOVI!C:DT,85,0),0)</f>
        <v>0</v>
      </c>
      <c r="IT261" s="275">
        <f>ROUND(VLOOKUP(C261,FPT!B:IR,85,0),0)</f>
        <v>0</v>
      </c>
      <c r="IU261" t="str">
        <f t="shared" si="421"/>
        <v/>
      </c>
      <c r="IV261" s="275">
        <f>VLOOKUP(C261,MOVI!C:DT,86,0)</f>
        <v>0</v>
      </c>
      <c r="IW261" s="275">
        <f>VLOOKUP(C261,FPT!B:IU,86,0)</f>
        <v>0</v>
      </c>
      <c r="IX261" t="str">
        <f t="shared" si="422"/>
        <v/>
      </c>
      <c r="IY261" s="275">
        <f>ROUND(VLOOKUP(C261,MOVI!C:DT,87,0),0)</f>
        <v>0</v>
      </c>
      <c r="IZ261" s="275">
        <f>ROUND(VLOOKUP(C261,FPT!B:IX,87,0),0)</f>
        <v>0</v>
      </c>
      <c r="JA261" t="str">
        <f t="shared" si="423"/>
        <v/>
      </c>
      <c r="JB261" s="275">
        <f>VLOOKUP(C261,MOVI!C:DT,88,0)</f>
        <v>0</v>
      </c>
      <c r="JC261" s="275">
        <f>VLOOKUP(C261,FPT!B:JA,88,0)</f>
        <v>0</v>
      </c>
      <c r="JD261" t="str">
        <f t="shared" si="424"/>
        <v/>
      </c>
      <c r="JE261" s="275">
        <f>VLOOKUP(C261,MOVI!C:DT,89,0)</f>
        <v>50000</v>
      </c>
      <c r="JF261" s="275">
        <f>VLOOKUP(C261,FPT!B:JD,89,0)</f>
        <v>50000</v>
      </c>
      <c r="JG261" t="str">
        <f t="shared" si="425"/>
        <v/>
      </c>
      <c r="JH261" s="275">
        <f>VLOOKUP(C261,MOVI!C:DT,90,0)</f>
        <v>8000</v>
      </c>
      <c r="JI261" s="275">
        <f>VLOOKUP(C261,FPT!B:JG,90,0)</f>
        <v>8000</v>
      </c>
      <c r="JJ261" t="str">
        <f t="shared" si="426"/>
        <v/>
      </c>
      <c r="JK261" s="275">
        <f>VLOOKUP(C261,MOVI!C:DT,91,0)</f>
        <v>0</v>
      </c>
      <c r="JL261" s="275">
        <f>VLOOKUP(C261,FPT!B:JJ,91,0)</f>
        <v>0</v>
      </c>
      <c r="JM261" t="str">
        <f t="shared" si="427"/>
        <v/>
      </c>
      <c r="JN261" s="275">
        <f>VLOOKUP(C261,MOVI!C:DT,92,0)</f>
        <v>0</v>
      </c>
      <c r="JO261" s="275">
        <f>VLOOKUP(C261,FPT!B:JM,92,0)</f>
        <v>0</v>
      </c>
      <c r="JP261" t="str">
        <f t="shared" si="428"/>
        <v/>
      </c>
      <c r="JQ261" s="275">
        <f>VLOOKUP(C261,MOVI!C:DT,93,0)</f>
        <v>0</v>
      </c>
      <c r="JR261" s="275">
        <f>VLOOKUP(C261,FPT!B:JP,93,0)</f>
        <v>0</v>
      </c>
      <c r="JS261" t="str">
        <f t="shared" si="429"/>
        <v/>
      </c>
      <c r="JT261" s="275">
        <f>VLOOKUP(C261,MOVI!C:DT,94,0)</f>
        <v>58000</v>
      </c>
      <c r="JU261" s="275">
        <f>VLOOKUP(C261,FPT!B:JS,94,0)</f>
        <v>58000</v>
      </c>
      <c r="JV261" t="str">
        <f t="shared" si="430"/>
        <v/>
      </c>
      <c r="JW261" s="275">
        <f>VLOOKUP(C261,MOVI!C:DT,95,0)</f>
        <v>6146328</v>
      </c>
      <c r="JX261" s="275">
        <f>VLOOKUP(C261,FPT!B:JV,95,0)</f>
        <v>6146328</v>
      </c>
      <c r="JY261" t="str">
        <f t="shared" si="431"/>
        <v/>
      </c>
      <c r="JZ261" s="275">
        <f>VLOOKUP(C261,MOVI!C:DT,96,0)</f>
        <v>0</v>
      </c>
      <c r="KA261" s="275">
        <f>VLOOKUP(C261,FPT!B:JY,96,0)</f>
        <v>0</v>
      </c>
      <c r="KB261" t="str">
        <f t="shared" si="432"/>
        <v/>
      </c>
      <c r="KC261" s="275">
        <f>VLOOKUP(C261,MOVI!C:DT,97,0)</f>
        <v>6146328</v>
      </c>
      <c r="KD261" s="275">
        <f>VLOOKUP(C261,FPT!B:KB,97,0)</f>
        <v>6146328</v>
      </c>
      <c r="KE261" t="str">
        <f t="shared" si="433"/>
        <v/>
      </c>
      <c r="KF261" s="275">
        <f>VLOOKUP(C261,MOVI!C:DT,98,0)</f>
        <v>850000.00000000012</v>
      </c>
      <c r="KG261" s="275">
        <f>VLOOKUP(C261,FPT!B:KE,98,0)</f>
        <v>850000</v>
      </c>
      <c r="KH261" t="str">
        <f t="shared" si="434"/>
        <v/>
      </c>
      <c r="KI261" s="275">
        <f>VLOOKUP(C261,MOVI!C:DT,99,0)</f>
        <v>0</v>
      </c>
      <c r="KJ261" s="275">
        <f>VLOOKUP(C261,FPT!B:KH,99,0)</f>
        <v>0</v>
      </c>
      <c r="KK261" t="str">
        <f t="shared" si="435"/>
        <v/>
      </c>
      <c r="KL261" s="275">
        <f>VLOOKUP(C261,MOVI!C:DT,100,0)</f>
        <v>150000</v>
      </c>
      <c r="KM261" s="275">
        <f>VLOOKUP(C261,FPT!B:KK,100,0)</f>
        <v>150000</v>
      </c>
      <c r="KN261" t="str">
        <f t="shared" si="436"/>
        <v/>
      </c>
      <c r="KO261" s="275">
        <f>VLOOKUP(C261,MOVI!C:DT,101,0)</f>
        <v>0</v>
      </c>
      <c r="KP261" s="275">
        <f>VLOOKUP(C261,FPT!B:KN,101,0)</f>
        <v>0</v>
      </c>
      <c r="KQ261" t="str">
        <f t="shared" si="437"/>
        <v/>
      </c>
      <c r="KR261" s="275">
        <f>VLOOKUP(C261,MOVI!C:DT,102,0)</f>
        <v>0</v>
      </c>
      <c r="KS261" s="275">
        <f>VLOOKUP(C261,FPT!B:KQ,102,0)</f>
        <v>0</v>
      </c>
      <c r="KT261" t="str">
        <f t="shared" si="438"/>
        <v/>
      </c>
      <c r="KU261" s="275">
        <f>VLOOKUP(C261,MOVI!C:DT,103,0)</f>
        <v>1000000.0000000001</v>
      </c>
      <c r="KV261" s="275">
        <f>VLOOKUP(C261,FPT!B:KT,103,0)</f>
        <v>1000000</v>
      </c>
      <c r="KW261" t="str">
        <f t="shared" si="439"/>
        <v/>
      </c>
      <c r="KX261" s="275">
        <f>VLOOKUP(C261,MOVI!C:DT,104,0)</f>
        <v>1525000</v>
      </c>
      <c r="KY261" s="275">
        <f>VLOOKUP(C261,FPT!B:KW,104,0)</f>
        <v>1525000</v>
      </c>
      <c r="KZ261" t="str">
        <f t="shared" si="440"/>
        <v/>
      </c>
      <c r="LA261" s="275">
        <f>VLOOKUP(C261,MOVI!C:DT,105,0)</f>
        <v>100000</v>
      </c>
      <c r="LB261" s="275">
        <f>VLOOKUP(C261,FPT!B:KZ,105,0)</f>
        <v>100000</v>
      </c>
      <c r="LC261" t="str">
        <f t="shared" si="441"/>
        <v/>
      </c>
      <c r="LD261" s="275">
        <f>VLOOKUP(C261,MOVI!C:DT,106,0)</f>
        <v>7829328</v>
      </c>
      <c r="LE261" s="275">
        <f>VLOOKUP(C261,FPT!B:LC,106,0)</f>
        <v>7829328</v>
      </c>
      <c r="LF261" t="str">
        <f t="shared" si="442"/>
        <v/>
      </c>
      <c r="LG261" s="273">
        <f>VLOOKUP(C261,MOVI!C:DT,107,0)</f>
        <v>0</v>
      </c>
      <c r="LH261" s="273">
        <f>VLOOKUP(C261,FPT!B:LF,107,0)</f>
        <v>0</v>
      </c>
      <c r="LI261" t="str">
        <f t="shared" si="443"/>
        <v/>
      </c>
      <c r="LJ261" t="str">
        <f>VLOOKUP(C261,MOVI!C:DV,108,0)</f>
        <v>MoviNorthSales</v>
      </c>
      <c r="LK261" s="252" t="str">
        <f>VLOOKUP(C261,FPT!B:LI,108,0)</f>
        <v>MoviNorthSales</v>
      </c>
      <c r="LL261" t="str">
        <f t="shared" si="444"/>
        <v/>
      </c>
      <c r="LM261" s="275">
        <f>ROUND(VLOOKUP(C261,MOVI!C:DV,109,0),0)</f>
        <v>416667</v>
      </c>
      <c r="LN261" s="275">
        <f>ROUND(VLOOKUP(C261,FPT!B:LL,109,0),0)</f>
        <v>416667</v>
      </c>
      <c r="LO261" t="str">
        <f t="shared" si="445"/>
        <v/>
      </c>
      <c r="LP261" t="str">
        <f>VLOOKUP(C261,MOVI!C:DV,110,0)</f>
        <v>THA</v>
      </c>
      <c r="LQ261" s="247" t="str">
        <f>VLOOKUP(C261,FPT!B:LO,110,0)</f>
        <v>THA</v>
      </c>
      <c r="LR261" t="str">
        <f t="shared" si="446"/>
        <v/>
      </c>
      <c r="LS261">
        <f>MOVI!DI256</f>
        <v>22</v>
      </c>
      <c r="LV261">
        <f>MOVI!DJ256</f>
        <v>0</v>
      </c>
      <c r="LW261">
        <f>MOVI!DK256</f>
        <v>0</v>
      </c>
      <c r="LX261" t="str">
        <f>MOVI!DL256</f>
        <v>x</v>
      </c>
      <c r="LY261">
        <f>MOVI!DM256</f>
        <v>0</v>
      </c>
      <c r="LZ261">
        <f>MOVI!DN256</f>
        <v>50000</v>
      </c>
      <c r="MA261">
        <f>MOVI!DO256</f>
        <v>0</v>
      </c>
      <c r="MB261" t="str">
        <f>MOVI!DP256</f>
        <v>THA</v>
      </c>
      <c r="MC261">
        <f>MOVI!DQ256</f>
        <v>44179</v>
      </c>
      <c r="MD261">
        <f>MOVI!DR256</f>
        <v>44359</v>
      </c>
      <c r="ME261" t="str">
        <f>VLOOKUP(C261,MOVI!C:DV,121,0)</f>
        <v>Group 1</v>
      </c>
      <c r="MF261" s="252" t="str">
        <f>VLOOKUP(C261,FPT!B:MD,111,0)</f>
        <v>Group 1</v>
      </c>
      <c r="MG261" t="str">
        <f t="shared" si="450"/>
        <v/>
      </c>
      <c r="MH261" t="str">
        <f>VLOOKUP(C261,MOVI!C:DT,122,0)</f>
        <v>MoviNorthGroup 1</v>
      </c>
      <c r="MI261" s="252" t="str">
        <f>VLOOKUP(C261,FPT!B:DS,112,0)</f>
        <v>MoviNorthGroup 1</v>
      </c>
      <c r="MJ261" t="str">
        <f t="shared" si="447"/>
        <v/>
      </c>
    </row>
    <row r="262" spans="1:348" x14ac:dyDescent="0.25">
      <c r="A262">
        <v>254</v>
      </c>
      <c r="B262" s="48">
        <v>3833</v>
      </c>
      <c r="C262" s="271" t="s">
        <v>999</v>
      </c>
      <c r="D262" t="str">
        <f>VLOOKUP(C262,MOVI!C:D,2,0)</f>
        <v>Trần Thị Ngọc Hòa</v>
      </c>
      <c r="E262" t="str">
        <f>VLOOKUP(C262,FPT!B:C,2,0)</f>
        <v>Trần Thị Ngọc Hòa</v>
      </c>
      <c r="F262" t="str">
        <f t="shared" si="340"/>
        <v/>
      </c>
      <c r="G262" t="str">
        <f>VLOOKUP(C262,MOVI!C:E,3,0)</f>
        <v>Sales</v>
      </c>
      <c r="H262" t="str">
        <f>VLOOKUP(C262,FPT!B:F,3,0)</f>
        <v>Sales</v>
      </c>
      <c r="I262" t="str">
        <f t="shared" si="341"/>
        <v/>
      </c>
      <c r="J262" t="str">
        <f>VLOOKUP(C262,MOVI!C:H,4,0)</f>
        <v>Field Sales</v>
      </c>
      <c r="K262" t="str">
        <f>VLOOKUP(C262,FPT!B:I,4,0)</f>
        <v>Field Sales</v>
      </c>
      <c r="L262" t="str">
        <f t="shared" si="342"/>
        <v/>
      </c>
      <c r="M262" t="str">
        <f>VLOOKUP(C262,MOVI!C:DT,5,0)</f>
        <v>Associate</v>
      </c>
      <c r="N262" t="str">
        <f>VLOOKUP(C262,FPT!B:L,5,0)</f>
        <v>Associate</v>
      </c>
      <c r="O262" t="str">
        <f t="shared" si="343"/>
        <v/>
      </c>
      <c r="P262" t="str">
        <f>VLOOKUP(C262,MOVI!C:DT,6,0)</f>
        <v>Field Sales</v>
      </c>
      <c r="Q262" t="str">
        <f>VLOOKUP(C262,FPT!B:O,6,0)</f>
        <v>Field sales</v>
      </c>
      <c r="R262" t="str">
        <f t="shared" si="344"/>
        <v/>
      </c>
      <c r="S262" t="str">
        <f>VLOOKUP(C262,MOVI!C:DT,7,0)</f>
        <v>South</v>
      </c>
      <c r="T262" t="str">
        <f>VLOOKUP(C262,FPT!B:R,7,0)</f>
        <v>South</v>
      </c>
      <c r="U262" t="str">
        <f t="shared" si="345"/>
        <v/>
      </c>
      <c r="V262" t="str">
        <f>VLOOKUP(C262,MOVI!C:DT,8,0)</f>
        <v>Movi</v>
      </c>
      <c r="W262" t="str">
        <f>VLOOKUP(C262,FPT!B:U,8,0)</f>
        <v>Movi</v>
      </c>
      <c r="X262" t="str">
        <f t="shared" si="346"/>
        <v/>
      </c>
      <c r="Y262" t="str">
        <f>VLOOKUP(C262,MOVI!C:DT,9,0)</f>
        <v>Full-time</v>
      </c>
      <c r="Z262" t="str">
        <f>VLOOKUP(C262,FPT!B:X,9,0)</f>
        <v>Full-time</v>
      </c>
      <c r="AA262" t="str">
        <f t="shared" si="347"/>
        <v/>
      </c>
      <c r="AB262" t="str">
        <f>VLOOKUP(C262,MOVI!C:DT,10,0)</f>
        <v>Permanent</v>
      </c>
      <c r="AC262" t="str">
        <f>VLOOKUP(C262,FPT!B:AA,10,0)</f>
        <v>Permanent</v>
      </c>
      <c r="AD262" t="str">
        <f t="shared" si="348"/>
        <v/>
      </c>
      <c r="AE262" s="247">
        <f>VLOOKUP(C262,MOVI!C:DT,11,0)</f>
        <v>42999</v>
      </c>
      <c r="AF262" s="247">
        <f>VLOOKUP(C262,FPT!B:AD,11,0)</f>
        <v>42999</v>
      </c>
      <c r="AG262" t="str">
        <f t="shared" si="349"/>
        <v/>
      </c>
      <c r="AH262" s="260" t="str">
        <f>VLOOKUP(C262,MOVI!C:DT,12,0)</f>
        <v/>
      </c>
      <c r="AI262" s="260"/>
      <c r="AJ262" t="str">
        <f t="shared" si="449"/>
        <v/>
      </c>
      <c r="AK262">
        <f>VLOOKUP(C262,MOVI!C:DT,13,0)</f>
        <v>0</v>
      </c>
      <c r="AL262" s="247">
        <f>VLOOKUP(C262,FPT!B:AJ,13,0)</f>
        <v>0</v>
      </c>
      <c r="AM262" t="str">
        <f t="shared" si="448"/>
        <v/>
      </c>
      <c r="AN262" s="247">
        <f>VLOOKUP(C262,MOVI!C:DT,14,0)</f>
        <v>0</v>
      </c>
      <c r="AO262" s="247">
        <f>VLOOKUP(C262,FPT!B:AM,14,0)</f>
        <v>0</v>
      </c>
      <c r="AP262" t="str">
        <f t="shared" si="350"/>
        <v/>
      </c>
      <c r="AQ262" t="str">
        <f>VLOOKUP(C262,MOVI!C:DT,15,0)</f>
        <v>LC</v>
      </c>
      <c r="AR262" s="247" t="str">
        <f>VLOOKUP(C262,FPT!B:AP,15,0)</f>
        <v>LC</v>
      </c>
      <c r="AS262" t="str">
        <f t="shared" si="351"/>
        <v/>
      </c>
      <c r="AT262" s="282" t="str">
        <f>VLOOKUP(C262,MOVI!C:DT,16,0)</f>
        <v>LTTP</v>
      </c>
      <c r="AU262" s="247" t="str">
        <f>VLOOKUP(C262,FPT!B:AS,16,0)</f>
        <v>LTTP</v>
      </c>
      <c r="AV262" t="str">
        <f t="shared" si="352"/>
        <v/>
      </c>
      <c r="AW262" t="str">
        <f>VLOOKUP(C262,MOVI!C:DT,17,0)</f>
        <v>L</v>
      </c>
      <c r="AX262" s="247" t="str">
        <f>VLOOKUP(C262,FPT!B:AV,17,0)</f>
        <v>L</v>
      </c>
      <c r="AY262" t="str">
        <f t="shared" si="353"/>
        <v/>
      </c>
      <c r="AZ262">
        <f>VLOOKUP(C262,MOVI!C:DT,18,0)</f>
        <v>0</v>
      </c>
      <c r="BA262" s="247">
        <f>VLOOKUP(C262,FPT!B:AY,18,0)</f>
        <v>0</v>
      </c>
      <c r="BB262" t="str">
        <f t="shared" si="354"/>
        <v/>
      </c>
      <c r="BC262" s="275">
        <f>VLOOKUP(C262,MOVI!C:DT,19,0)</f>
        <v>5000000</v>
      </c>
      <c r="BD262" s="275">
        <f>VLOOKUP(C262,FPT!B:BB,19,0)</f>
        <v>5000000</v>
      </c>
      <c r="BE262" t="str">
        <f t="shared" si="355"/>
        <v/>
      </c>
      <c r="BF262">
        <f>VLOOKUP(C262,MOVI!C:DT,20,0)</f>
        <v>0</v>
      </c>
      <c r="BG262" s="252">
        <f>VLOOKUP(C262,FPT!B:BE,20,0)</f>
        <v>0</v>
      </c>
      <c r="BH262" t="str">
        <f t="shared" si="356"/>
        <v/>
      </c>
      <c r="BI262" s="275">
        <f>VLOOKUP(C262,MOVI!C:DT,21,0)</f>
        <v>5000000</v>
      </c>
      <c r="BJ262" s="275">
        <f>VLOOKUP(C262,FPT!B:BH,21,0)</f>
        <v>5000000</v>
      </c>
      <c r="BK262" t="str">
        <f t="shared" si="357"/>
        <v/>
      </c>
      <c r="BL262" s="275">
        <f>VLOOKUP(C262,MOVI!C:DT,22,0)</f>
        <v>0</v>
      </c>
      <c r="BM262" s="275">
        <f>VLOOKUP(C262,FPT!B:BK,22,0)</f>
        <v>0</v>
      </c>
      <c r="BN262" t="str">
        <f t="shared" si="358"/>
        <v/>
      </c>
      <c r="BO262" s="275">
        <f>VLOOKUP(C262,MOVI!C:DT,23,0)</f>
        <v>0</v>
      </c>
      <c r="BP262" s="275">
        <f>VLOOKUP(C262,FPT!B:BN,23,0)</f>
        <v>0</v>
      </c>
      <c r="BQ262" t="str">
        <f t="shared" si="359"/>
        <v/>
      </c>
      <c r="BR262" s="275">
        <f>VLOOKUP(C262,MOVI!C:DT,24,0)</f>
        <v>0</v>
      </c>
      <c r="BS262" s="275">
        <f>VLOOKUP(C262,FPT!B:BQ,24,0)</f>
        <v>0</v>
      </c>
      <c r="BT262" t="str">
        <f t="shared" si="360"/>
        <v/>
      </c>
      <c r="BU262" s="275">
        <f>VLOOKUP(C262,MOVI!C:DT,25,0)</f>
        <v>200000</v>
      </c>
      <c r="BV262" s="275">
        <f>VLOOKUP(C262,FPT!B:BT,25,0)</f>
        <v>200000</v>
      </c>
      <c r="BW262" t="str">
        <f t="shared" si="361"/>
        <v/>
      </c>
      <c r="BX262" s="275">
        <f>VLOOKUP(C262,MOVI!C:DT,26,0)</f>
        <v>0</v>
      </c>
      <c r="BY262" s="275">
        <f>VLOOKUP(C262,FPT!B:BW,26,0)</f>
        <v>0</v>
      </c>
      <c r="BZ262" t="str">
        <f t="shared" si="362"/>
        <v/>
      </c>
      <c r="CA262" s="275">
        <f>VLOOKUP(C262,MOVI!C:DT,27,0)</f>
        <v>730000</v>
      </c>
      <c r="CB262" s="275">
        <f>VLOOKUP(C262,FPT!B:BZ,27,0)</f>
        <v>730000</v>
      </c>
      <c r="CC262" t="str">
        <f t="shared" si="363"/>
        <v/>
      </c>
      <c r="CD262" s="275">
        <f>VLOOKUP(C262,MOVI!C:DT,28,0)</f>
        <v>930000</v>
      </c>
      <c r="CE262" s="275">
        <f>VLOOKUP(C262,FPT!B:CC,28,0)</f>
        <v>930000</v>
      </c>
      <c r="CF262" t="str">
        <f t="shared" si="364"/>
        <v/>
      </c>
      <c r="CG262" t="str">
        <f>VLOOKUP(C262,MOVI!C:DT,29,0)</f>
        <v>CN</v>
      </c>
      <c r="CH262" s="252" t="str">
        <f>VLOOKUP(C262,FPT!B:CF,29,0)</f>
        <v>CN</v>
      </c>
      <c r="CI262" t="str">
        <f t="shared" si="365"/>
        <v/>
      </c>
      <c r="CJ262">
        <f>VLOOKUP(C262,MOVI!C:DT,30,0)</f>
        <v>26</v>
      </c>
      <c r="CK262" s="252">
        <f>VLOOKUP(C262,FPT!B:CI,30,0)</f>
        <v>26</v>
      </c>
      <c r="CL262" t="str">
        <f t="shared" si="366"/>
        <v/>
      </c>
      <c r="CM262">
        <f>VLOOKUP(C262,MOVI!C:DT,31,0)</f>
        <v>26</v>
      </c>
      <c r="CN262" s="252">
        <f>VLOOKUP(C262,FPT!B:CL,31,0)</f>
        <v>26</v>
      </c>
      <c r="CO262" t="str">
        <f t="shared" si="367"/>
        <v/>
      </c>
      <c r="CP262" s="275">
        <f>VLOOKUP(C262,MOVI!C:DT,32,0)</f>
        <v>0</v>
      </c>
      <c r="CQ262" s="275">
        <f>VLOOKUP(C262,FPT!B:CO,32,0)</f>
        <v>0</v>
      </c>
      <c r="CR262" t="str">
        <f t="shared" si="368"/>
        <v/>
      </c>
      <c r="CS262" s="275">
        <f>VLOOKUP(C262,MOVI!C:DT,33,0)</f>
        <v>0</v>
      </c>
      <c r="CT262" s="275">
        <f>VLOOKUP(C262,FPT!B:CR,33,0)</f>
        <v>0</v>
      </c>
      <c r="CU262" t="str">
        <f t="shared" si="369"/>
        <v/>
      </c>
      <c r="CV262" s="275">
        <f>VLOOKUP(C262,MOVI!C:DT,34,0)</f>
        <v>0</v>
      </c>
      <c r="CW262" s="275">
        <f>VLOOKUP(C262,FPT!B:CU,34,0)</f>
        <v>0</v>
      </c>
      <c r="CX262" t="str">
        <f t="shared" si="370"/>
        <v/>
      </c>
      <c r="CY262" s="275">
        <f>VLOOKUP(C262,MOVI!C:DT,35,0)</f>
        <v>26</v>
      </c>
      <c r="CZ262" s="275">
        <f>VLOOKUP(C262,FPT!B:CX,35,0)</f>
        <v>26</v>
      </c>
      <c r="DA262" t="str">
        <f t="shared" si="371"/>
        <v/>
      </c>
      <c r="DB262" s="275">
        <f>VLOOKUP(C262,MOVI!C:DT,36,0)</f>
        <v>0</v>
      </c>
      <c r="DC262" s="275">
        <f>VLOOKUP(C262,FPT!B:DA,36,0)</f>
        <v>0</v>
      </c>
      <c r="DD262" t="str">
        <f t="shared" si="372"/>
        <v/>
      </c>
      <c r="DE262" s="275">
        <f>VLOOKUP(C262,MOVI!C:DT,37,0)</f>
        <v>0</v>
      </c>
      <c r="DF262" s="275">
        <f>VLOOKUP(C262,FPT!B:DD,37,0)</f>
        <v>0</v>
      </c>
      <c r="DG262" t="str">
        <f t="shared" si="373"/>
        <v/>
      </c>
      <c r="DH262" s="275">
        <f>VLOOKUP(C262,MOVI!C:DT,38,0)</f>
        <v>0</v>
      </c>
      <c r="DI262" s="275">
        <f>VLOOKUP(C262,FPT!B:DG,38,0)</f>
        <v>0</v>
      </c>
      <c r="DJ262" t="str">
        <f t="shared" si="374"/>
        <v/>
      </c>
      <c r="DK262" s="275">
        <f>VLOOKUP(C262,MOVI!C:DT,39,0)</f>
        <v>0</v>
      </c>
      <c r="DL262" s="275">
        <f>VLOOKUP(C262,FPT!B:DJ,39,0)</f>
        <v>0</v>
      </c>
      <c r="DM262" t="str">
        <f t="shared" si="375"/>
        <v/>
      </c>
      <c r="DN262" s="275">
        <f>VLOOKUP(C262,MOVI!C:DT,40,0)</f>
        <v>0</v>
      </c>
      <c r="DO262" s="275">
        <f>VLOOKUP(C262,FPT!B:DM,40,0)</f>
        <v>0</v>
      </c>
      <c r="DP262" t="str">
        <f t="shared" si="376"/>
        <v/>
      </c>
      <c r="DQ262" s="275">
        <f>VLOOKUP(C262,MOVI!C:DT,41,0)</f>
        <v>0</v>
      </c>
      <c r="DR262" s="275">
        <f>VLOOKUP(C262,FPT!B:DP,41,0)</f>
        <v>0</v>
      </c>
      <c r="DS262" t="str">
        <f t="shared" si="377"/>
        <v/>
      </c>
      <c r="DT262" s="275">
        <f>VLOOKUP(C262,MOVI!C:DT,42,0)</f>
        <v>5000000</v>
      </c>
      <c r="DU262" s="275">
        <f>ROUND(VLOOKUP(C262,FPT!B:DS,42,0),0)</f>
        <v>5000000</v>
      </c>
      <c r="DV262" t="str">
        <f t="shared" si="378"/>
        <v/>
      </c>
      <c r="DW262" s="275">
        <f>VLOOKUP(C262,MOVI!C:DT,43,0)</f>
        <v>0</v>
      </c>
      <c r="DX262" s="275">
        <f>VLOOKUP(C262,FPT!B:DV,43,0)</f>
        <v>0</v>
      </c>
      <c r="DY262" t="str">
        <f t="shared" si="379"/>
        <v/>
      </c>
      <c r="DZ262" s="275">
        <f>VLOOKUP(C262,MOVI!C:DT,44,0)</f>
        <v>0</v>
      </c>
      <c r="EA262" s="275">
        <f>VLOOKUP(C262,FPT!B:DY,44,0)</f>
        <v>0</v>
      </c>
      <c r="EB262" t="str">
        <f t="shared" si="380"/>
        <v/>
      </c>
      <c r="EC262" s="275">
        <f>VLOOKUP(C262,MOVI!C:DT,45,0)</f>
        <v>5000000</v>
      </c>
      <c r="ED262" s="275">
        <f>ROUND(VLOOKUP(C262,FPT!B:EB,45,0),0)</f>
        <v>5000000</v>
      </c>
      <c r="EE262" t="str">
        <f t="shared" si="381"/>
        <v/>
      </c>
      <c r="EF262" s="275">
        <f>VLOOKUP(C262,MOVI!C:DT,46,0)</f>
        <v>0</v>
      </c>
      <c r="EG262" s="275">
        <f>VLOOKUP(C262,FPT!B:EE,46,0)</f>
        <v>0</v>
      </c>
      <c r="EH262" t="str">
        <f t="shared" si="382"/>
        <v/>
      </c>
      <c r="EI262" s="275">
        <f>VLOOKUP(C262,MOVI!C:DT,47,0)</f>
        <v>0</v>
      </c>
      <c r="EJ262" s="275">
        <f>VLOOKUP(C262,FPT!B:EH,47,0)</f>
        <v>0</v>
      </c>
      <c r="EK262" t="str">
        <f t="shared" si="383"/>
        <v/>
      </c>
      <c r="EL262" s="275">
        <f>VLOOKUP(C262,MOVI!C:DT,48,0)</f>
        <v>0</v>
      </c>
      <c r="EM262" s="275">
        <f>VLOOKUP(C262,FPT!B:EK,48,0)</f>
        <v>0</v>
      </c>
      <c r="EN262" t="str">
        <f t="shared" si="384"/>
        <v/>
      </c>
      <c r="EO262" s="275">
        <f>VLOOKUP(C262,MOVI!C:DT,49,0)</f>
        <v>200000</v>
      </c>
      <c r="EP262" s="275">
        <f>VLOOKUP(C262,FPT!B:EN,49,0)</f>
        <v>200000</v>
      </c>
      <c r="EQ262" t="str">
        <f t="shared" si="385"/>
        <v/>
      </c>
      <c r="ER262" s="275">
        <f>VLOOKUP(C262,MOVI!C:DT,50,0)</f>
        <v>0</v>
      </c>
      <c r="ES262" s="275">
        <f>VLOOKUP(C262,FPT!B:EQ,50,0)</f>
        <v>0</v>
      </c>
      <c r="ET262" t="str">
        <f t="shared" si="386"/>
        <v/>
      </c>
      <c r="EU262" s="275">
        <f>VLOOKUP(C262,MOVI!C:DT,51,0)</f>
        <v>0</v>
      </c>
      <c r="EV262" s="275">
        <f>VLOOKUP(C262,FPT!B:ET,51,0)</f>
        <v>0</v>
      </c>
      <c r="EW262" t="str">
        <f t="shared" si="387"/>
        <v/>
      </c>
      <c r="EX262" s="275">
        <f>VLOOKUP(C262,MOVI!C:DT,52,0)</f>
        <v>0</v>
      </c>
      <c r="EY262" s="275">
        <f>VLOOKUP(C262,FPT!B:EW,52,0)</f>
        <v>0</v>
      </c>
      <c r="EZ262" t="str">
        <f t="shared" si="388"/>
        <v/>
      </c>
      <c r="FA262" s="275">
        <f>VLOOKUP(C262,MOVI!C:DT,53,0)</f>
        <v>0</v>
      </c>
      <c r="FB262" s="275">
        <f>VLOOKUP(C262,FPT!B:EZ,53,0)</f>
        <v>0</v>
      </c>
      <c r="FC262" t="str">
        <f t="shared" si="389"/>
        <v/>
      </c>
      <c r="FD262" s="275">
        <f>VLOOKUP(C262,MOVI!C:DT,54,0)</f>
        <v>0</v>
      </c>
      <c r="FE262" s="275">
        <f>VLOOKUP(C262,FPT!B:FC,54,0)</f>
        <v>0</v>
      </c>
      <c r="FF262" t="str">
        <f t="shared" si="390"/>
        <v/>
      </c>
      <c r="FG262" s="275">
        <f>VLOOKUP(C262,MOVI!C:DT,55,0)</f>
        <v>730000</v>
      </c>
      <c r="FH262" s="275">
        <f>VLOOKUP(C262,FPT!B:FF,55,0)</f>
        <v>730000</v>
      </c>
      <c r="FI262" t="str">
        <f t="shared" si="391"/>
        <v/>
      </c>
      <c r="FJ262" s="275">
        <f>VLOOKUP(C262,MOVI!C:DT,56,0)</f>
        <v>930000</v>
      </c>
      <c r="FK262" s="275">
        <f>VLOOKUP(C262,FPT!B:FI,56,0)</f>
        <v>930000</v>
      </c>
      <c r="FL262" t="str">
        <f t="shared" si="392"/>
        <v/>
      </c>
      <c r="FM262" s="275">
        <f>VLOOKUP(C262,MOVI!C:DT,57,0)</f>
        <v>748239</v>
      </c>
      <c r="FN262" s="275">
        <f>VLOOKUP(C262,FPT!B:FL,57,0)</f>
        <v>748239</v>
      </c>
      <c r="FO262" t="str">
        <f t="shared" si="393"/>
        <v/>
      </c>
      <c r="FP262" s="275">
        <f>VLOOKUP(C262,MOVI!C:DT,58,0)</f>
        <v>0</v>
      </c>
      <c r="FQ262" s="275">
        <f>VLOOKUP(C262,FPT!B:FO,58,0)</f>
        <v>0</v>
      </c>
      <c r="FR262" t="str">
        <f t="shared" si="394"/>
        <v/>
      </c>
      <c r="FS262" s="275">
        <f>VLOOKUP(C262,MOVI!C:DT,59,0)</f>
        <v>0</v>
      </c>
      <c r="FT262" s="275">
        <f>VLOOKUP(C262,FPT!B:FR,59,0)</f>
        <v>0</v>
      </c>
      <c r="FU262" t="str">
        <f t="shared" si="395"/>
        <v/>
      </c>
      <c r="FV262" s="275">
        <f>VLOOKUP(C262,MOVI!C:DT,60,0)</f>
        <v>0</v>
      </c>
      <c r="FW262" s="275">
        <f>VLOOKUP(C262,FPT!B:FU,60,0)</f>
        <v>0</v>
      </c>
      <c r="FX262" t="str">
        <f t="shared" si="396"/>
        <v/>
      </c>
      <c r="FY262" s="275">
        <f>VLOOKUP(C262,MOVI!C:DT,61,0)</f>
        <v>0</v>
      </c>
      <c r="FZ262" s="275">
        <f>VLOOKUP(C262,FPT!B:FX,61,0)</f>
        <v>0</v>
      </c>
      <c r="GA262" t="str">
        <f t="shared" si="397"/>
        <v/>
      </c>
      <c r="GB262" s="275">
        <f>VLOOKUP(C262,MOVI!C:DT,62,0)</f>
        <v>0</v>
      </c>
      <c r="GC262" s="275">
        <f>VLOOKUP(C262,FPT!B:GA,62,0)</f>
        <v>0</v>
      </c>
      <c r="GD262" t="str">
        <f t="shared" si="398"/>
        <v/>
      </c>
      <c r="GE262" s="275">
        <f>VLOOKUP(C262,MOVI!C:DT,63,0)</f>
        <v>0</v>
      </c>
      <c r="GF262" s="275">
        <f>VLOOKUP(C262,FPT!B:GD,63,0)</f>
        <v>0</v>
      </c>
      <c r="GG262" t="str">
        <f t="shared" si="399"/>
        <v/>
      </c>
      <c r="GH262" s="275">
        <f>VLOOKUP(C262,MOVI!C:DT,64,0)</f>
        <v>0</v>
      </c>
      <c r="GI262" s="275">
        <f>VLOOKUP(C262,FPT!B:GG,64,0)</f>
        <v>0</v>
      </c>
      <c r="GJ262" t="str">
        <f t="shared" si="400"/>
        <v/>
      </c>
      <c r="GK262" s="275">
        <f>VLOOKUP(C262,MOVI!C:DT,65,0)</f>
        <v>0</v>
      </c>
      <c r="GL262" s="275">
        <f>VLOOKUP(C262,FPT!B:GJ,65,0)</f>
        <v>0</v>
      </c>
      <c r="GM262" t="str">
        <f t="shared" si="401"/>
        <v/>
      </c>
      <c r="GN262" s="275">
        <f>VLOOKUP(C262,MOVI!C:DT,66,0)</f>
        <v>0</v>
      </c>
      <c r="GO262" s="275">
        <f>VLOOKUP(C262,FPT!B:GM,66,0)</f>
        <v>0</v>
      </c>
      <c r="GP262" t="str">
        <f t="shared" si="402"/>
        <v/>
      </c>
      <c r="GQ262" s="275">
        <f>VLOOKUP(C262,MOVI!C:DT,67,0)</f>
        <v>0</v>
      </c>
      <c r="GR262" s="275">
        <f>VLOOKUP(C262,FPT!B:GP,67,0)</f>
        <v>0</v>
      </c>
      <c r="GS262" t="str">
        <f t="shared" si="403"/>
        <v/>
      </c>
      <c r="GT262" s="275">
        <f>VLOOKUP(C262,MOVI!C:DT,68,0)</f>
        <v>0</v>
      </c>
      <c r="GU262" s="275">
        <f>VLOOKUP(C262,FPT!B:GS,68,0)</f>
        <v>0</v>
      </c>
      <c r="GV262" t="str">
        <f t="shared" si="404"/>
        <v/>
      </c>
      <c r="GW262" s="275">
        <f>VLOOKUP(C262,MOVI!C:DT,69,0)</f>
        <v>0</v>
      </c>
      <c r="GX262" s="275">
        <f>VLOOKUP(C262,FPT!B:GV,69,0)</f>
        <v>0</v>
      </c>
      <c r="GY262" t="str">
        <f t="shared" si="405"/>
        <v/>
      </c>
      <c r="GZ262" s="275">
        <f>VLOOKUP(C262,MOVI!C:DT,70,0)</f>
        <v>748239</v>
      </c>
      <c r="HA262" s="275">
        <f>VLOOKUP(C262,FPT!B:GY,70,0)</f>
        <v>748239</v>
      </c>
      <c r="HB262" t="str">
        <f t="shared" si="406"/>
        <v/>
      </c>
      <c r="HC262" s="275">
        <f>VLOOKUP(C262,MOVI!C:DT,71,0)</f>
        <v>6678239</v>
      </c>
      <c r="HD262" s="275">
        <f>ROUND(VLOOKUP(C262,FPT!B:HB,71,0),0)</f>
        <v>6678239</v>
      </c>
      <c r="HE262" t="str">
        <f t="shared" si="407"/>
        <v/>
      </c>
      <c r="HF262" s="275">
        <f>ROUND(VLOOKUP(C262,MOVI!C:DT,72,0),0)</f>
        <v>0</v>
      </c>
      <c r="HG262" s="275">
        <f>ROUND(VLOOKUP(C262,FPT!B:HE,72,0),0)</f>
        <v>0</v>
      </c>
      <c r="HH262" t="str">
        <f t="shared" si="408"/>
        <v/>
      </c>
      <c r="HI262" s="275">
        <f>VLOOKUP(C262,MOVI!C:DT,73,0)</f>
        <v>200000</v>
      </c>
      <c r="HJ262" s="275">
        <f>VLOOKUP(C262,FPT!B:HH,73,0)</f>
        <v>200000</v>
      </c>
      <c r="HK262" t="str">
        <f t="shared" si="409"/>
        <v/>
      </c>
      <c r="HL262" s="275">
        <f>VLOOKUP(C262,MOVI!C:DT,74,0)</f>
        <v>730000</v>
      </c>
      <c r="HM262" s="275">
        <f>VLOOKUP(C262,FPT!B:HK,74,0)</f>
        <v>730000</v>
      </c>
      <c r="HN262" t="str">
        <f t="shared" si="410"/>
        <v/>
      </c>
      <c r="HO262" s="275">
        <f>VLOOKUP(C262,MOVI!C:DT,75,0)</f>
        <v>11000000</v>
      </c>
      <c r="HP262" s="275">
        <f>VLOOKUP(C262,FPT!B:HN,75,0)</f>
        <v>11000000</v>
      </c>
      <c r="HQ262" t="str">
        <f t="shared" si="411"/>
        <v/>
      </c>
      <c r="HR262" s="275">
        <f>VLOOKUP(C262,MOVI!C:DT,76,0)</f>
        <v>0</v>
      </c>
      <c r="HS262" s="275">
        <f>VLOOKUP(C262,FPT!B:HQ,76,0)</f>
        <v>0</v>
      </c>
      <c r="HT262" t="str">
        <f t="shared" si="412"/>
        <v/>
      </c>
      <c r="HU262" s="275">
        <f>VLOOKUP(C262,MOVI!C:DT,77,0)</f>
        <v>0</v>
      </c>
      <c r="HV262" s="275">
        <f>VLOOKUP(C262,FPT!B:HT,77,0)</f>
        <v>0</v>
      </c>
      <c r="HW262" t="str">
        <f t="shared" si="413"/>
        <v/>
      </c>
      <c r="HX262" s="274">
        <f>VLOOKUP(C262,MOVI!C:CB,78,0)</f>
        <v>400000</v>
      </c>
      <c r="HY262" s="261">
        <f>VLOOKUP(C262,FPT!$B:$CA,78,0)</f>
        <v>400000</v>
      </c>
      <c r="HZ262" t="str">
        <f t="shared" si="414"/>
        <v/>
      </c>
      <c r="IA262" s="275">
        <f>VLOOKUP(C262,MOVI!C:CD,79,0)</f>
        <v>50000</v>
      </c>
      <c r="IB262" s="275">
        <f>VLOOKUP(C262,FPT!B:HZ,79,0)</f>
        <v>50000</v>
      </c>
      <c r="IC262" t="str">
        <f t="shared" si="415"/>
        <v/>
      </c>
      <c r="ID262" s="275">
        <f>VLOOKUP(C262,MOVI!C:CD,80,0)</f>
        <v>75000</v>
      </c>
      <c r="IE262" s="275">
        <f>VLOOKUP(C262,FPT!B:IC,80,0)</f>
        <v>75000</v>
      </c>
      <c r="IF262" t="str">
        <f t="shared" si="416"/>
        <v/>
      </c>
      <c r="IG262" s="275">
        <f>VLOOKUP(C262,MOVI!C:DT,81,0)</f>
        <v>0</v>
      </c>
      <c r="IH262" s="275">
        <f>VLOOKUP(C262,FPT!B:IF,81,0)</f>
        <v>0</v>
      </c>
      <c r="II262" t="str">
        <f t="shared" si="417"/>
        <v/>
      </c>
      <c r="IJ262" s="275">
        <f>VLOOKUP(C262,MOVI!C:DT,82,0)</f>
        <v>525000</v>
      </c>
      <c r="IK262" s="275">
        <f>VLOOKUP(C262,FPT!B:II,82,0)</f>
        <v>525000</v>
      </c>
      <c r="IL262" t="str">
        <f t="shared" si="418"/>
        <v/>
      </c>
      <c r="IM262" s="275">
        <f>ROUND(VLOOKUP(C262,MOVI!C:DT,83,0),0)</f>
        <v>12455000</v>
      </c>
      <c r="IN262" s="275">
        <f>ROUND(VLOOKUP(C262,FPT!B:IL,83,0),0)</f>
        <v>12455000</v>
      </c>
      <c r="IO262" t="str">
        <f t="shared" si="419"/>
        <v/>
      </c>
      <c r="IP262" s="275">
        <f>VLOOKUP(C262,MOVI!C:DT,84,0)</f>
        <v>0</v>
      </c>
      <c r="IQ262" s="275">
        <f>VLOOKUP(C262,FPT!B:IO,84,0)</f>
        <v>0</v>
      </c>
      <c r="IR262" t="str">
        <f t="shared" si="420"/>
        <v/>
      </c>
      <c r="IS262" s="275">
        <f>ROUND(VLOOKUP(C262,MOVI!C:DT,85,0),0)</f>
        <v>0</v>
      </c>
      <c r="IT262" s="275">
        <f>ROUND(VLOOKUP(C262,FPT!B:IR,85,0),0)</f>
        <v>0</v>
      </c>
      <c r="IU262" t="str">
        <f t="shared" si="421"/>
        <v/>
      </c>
      <c r="IV262" s="275">
        <f>VLOOKUP(C262,MOVI!C:DT,86,0)</f>
        <v>0</v>
      </c>
      <c r="IW262" s="275">
        <f>VLOOKUP(C262,FPT!B:IU,86,0)</f>
        <v>0</v>
      </c>
      <c r="IX262" t="str">
        <f t="shared" si="422"/>
        <v/>
      </c>
      <c r="IY262" s="275">
        <f>ROUND(VLOOKUP(C262,MOVI!C:DT,87,0),0)</f>
        <v>0</v>
      </c>
      <c r="IZ262" s="275">
        <f>ROUND(VLOOKUP(C262,FPT!B:IX,87,0),0)</f>
        <v>0</v>
      </c>
      <c r="JA262" t="str">
        <f t="shared" si="423"/>
        <v/>
      </c>
      <c r="JB262" s="275">
        <f>VLOOKUP(C262,MOVI!C:DT,88,0)</f>
        <v>0</v>
      </c>
      <c r="JC262" s="275">
        <f>VLOOKUP(C262,FPT!B:JA,88,0)</f>
        <v>0</v>
      </c>
      <c r="JD262" t="str">
        <f t="shared" si="424"/>
        <v/>
      </c>
      <c r="JE262" s="275">
        <f>VLOOKUP(C262,MOVI!C:DT,89,0)</f>
        <v>50000</v>
      </c>
      <c r="JF262" s="275">
        <f>VLOOKUP(C262,FPT!B:JD,89,0)</f>
        <v>50000</v>
      </c>
      <c r="JG262" t="str">
        <f t="shared" si="425"/>
        <v/>
      </c>
      <c r="JH262" s="275">
        <f>VLOOKUP(C262,MOVI!C:DT,90,0)</f>
        <v>0</v>
      </c>
      <c r="JI262" s="275">
        <f>VLOOKUP(C262,FPT!B:JG,90,0)</f>
        <v>0</v>
      </c>
      <c r="JJ262" t="str">
        <f t="shared" si="426"/>
        <v/>
      </c>
      <c r="JK262" s="275">
        <f>VLOOKUP(C262,MOVI!C:DT,91,0)</f>
        <v>0</v>
      </c>
      <c r="JL262" s="275">
        <f>VLOOKUP(C262,FPT!B:JJ,91,0)</f>
        <v>0</v>
      </c>
      <c r="JM262" t="str">
        <f t="shared" si="427"/>
        <v/>
      </c>
      <c r="JN262" s="275">
        <f>VLOOKUP(C262,MOVI!C:DT,92,0)</f>
        <v>565000</v>
      </c>
      <c r="JO262" s="275">
        <f>VLOOKUP(C262,FPT!B:JM,92,0)</f>
        <v>565000</v>
      </c>
      <c r="JP262" t="str">
        <f t="shared" si="428"/>
        <v/>
      </c>
      <c r="JQ262" s="275">
        <f>VLOOKUP(C262,MOVI!C:DT,93,0)</f>
        <v>0</v>
      </c>
      <c r="JR262" s="275">
        <f>VLOOKUP(C262,FPT!B:JP,93,0)</f>
        <v>0</v>
      </c>
      <c r="JS262" t="str">
        <f t="shared" si="429"/>
        <v/>
      </c>
      <c r="JT262" s="275">
        <f>VLOOKUP(C262,MOVI!C:DT,94,0)</f>
        <v>615000</v>
      </c>
      <c r="JU262" s="275">
        <f>VLOOKUP(C262,FPT!B:JS,94,0)</f>
        <v>615000</v>
      </c>
      <c r="JV262" t="str">
        <f t="shared" si="430"/>
        <v/>
      </c>
      <c r="JW262" s="275">
        <f>VLOOKUP(C262,MOVI!C:DT,95,0)</f>
        <v>5538239</v>
      </c>
      <c r="JX262" s="275">
        <f>VLOOKUP(C262,FPT!B:JV,95,0)</f>
        <v>5538239</v>
      </c>
      <c r="JY262" t="str">
        <f t="shared" si="431"/>
        <v/>
      </c>
      <c r="JZ262" s="275">
        <f>VLOOKUP(C262,MOVI!C:DT,96,0)</f>
        <v>0</v>
      </c>
      <c r="KA262" s="275">
        <f>VLOOKUP(C262,FPT!B:JY,96,0)</f>
        <v>0</v>
      </c>
      <c r="KB262" t="str">
        <f t="shared" si="432"/>
        <v/>
      </c>
      <c r="KC262" s="275">
        <f>VLOOKUP(C262,MOVI!C:DT,97,0)</f>
        <v>5538239</v>
      </c>
      <c r="KD262" s="275">
        <f>VLOOKUP(C262,FPT!B:KB,97,0)</f>
        <v>5538239</v>
      </c>
      <c r="KE262" t="str">
        <f t="shared" si="433"/>
        <v/>
      </c>
      <c r="KF262" s="275">
        <f>VLOOKUP(C262,MOVI!C:DT,98,0)</f>
        <v>850000.00000000012</v>
      </c>
      <c r="KG262" s="275">
        <f>VLOOKUP(C262,FPT!B:KE,98,0)</f>
        <v>850000</v>
      </c>
      <c r="KH262" t="str">
        <f t="shared" si="434"/>
        <v/>
      </c>
      <c r="KI262" s="275">
        <f>VLOOKUP(C262,MOVI!C:DT,99,0)</f>
        <v>0</v>
      </c>
      <c r="KJ262" s="275">
        <f>VLOOKUP(C262,FPT!B:KH,99,0)</f>
        <v>0</v>
      </c>
      <c r="KK262" t="str">
        <f t="shared" si="435"/>
        <v/>
      </c>
      <c r="KL262" s="275">
        <f>VLOOKUP(C262,MOVI!C:DT,100,0)</f>
        <v>150000</v>
      </c>
      <c r="KM262" s="275">
        <f>VLOOKUP(C262,FPT!B:KK,100,0)</f>
        <v>150000</v>
      </c>
      <c r="KN262" t="str">
        <f t="shared" si="436"/>
        <v/>
      </c>
      <c r="KO262" s="275">
        <f>VLOOKUP(C262,MOVI!C:DT,101,0)</f>
        <v>0</v>
      </c>
      <c r="KP262" s="275">
        <f>VLOOKUP(C262,FPT!B:KN,101,0)</f>
        <v>0</v>
      </c>
      <c r="KQ262" t="str">
        <f t="shared" si="437"/>
        <v/>
      </c>
      <c r="KR262" s="275">
        <f>VLOOKUP(C262,MOVI!C:DT,102,0)</f>
        <v>0</v>
      </c>
      <c r="KS262" s="275">
        <f>VLOOKUP(C262,FPT!B:KQ,102,0)</f>
        <v>0</v>
      </c>
      <c r="KT262" t="str">
        <f t="shared" si="438"/>
        <v/>
      </c>
      <c r="KU262" s="275">
        <f>VLOOKUP(C262,MOVI!C:DT,103,0)</f>
        <v>1000000.0000000001</v>
      </c>
      <c r="KV262" s="275">
        <f>VLOOKUP(C262,FPT!B:KT,103,0)</f>
        <v>1000000</v>
      </c>
      <c r="KW262" t="str">
        <f t="shared" si="439"/>
        <v/>
      </c>
      <c r="KX262" s="275">
        <f>VLOOKUP(C262,MOVI!C:DT,104,0)</f>
        <v>1525000</v>
      </c>
      <c r="KY262" s="275">
        <f>VLOOKUP(C262,FPT!B:KW,104,0)</f>
        <v>1525000</v>
      </c>
      <c r="KZ262" t="str">
        <f t="shared" si="440"/>
        <v/>
      </c>
      <c r="LA262" s="275">
        <f>VLOOKUP(C262,MOVI!C:DT,105,0)</f>
        <v>100000</v>
      </c>
      <c r="LB262" s="275">
        <f>VLOOKUP(C262,FPT!B:KZ,105,0)</f>
        <v>100000</v>
      </c>
      <c r="LC262" t="str">
        <f t="shared" si="441"/>
        <v/>
      </c>
      <c r="LD262" s="275">
        <f>VLOOKUP(C262,MOVI!C:DT,106,0)</f>
        <v>7778239</v>
      </c>
      <c r="LE262" s="275">
        <f>VLOOKUP(C262,FPT!B:LC,106,0)</f>
        <v>7778239</v>
      </c>
      <c r="LF262" t="str">
        <f t="shared" si="442"/>
        <v/>
      </c>
      <c r="LG262" s="273">
        <f>VLOOKUP(C262,MOVI!C:DT,107,0)</f>
        <v>0</v>
      </c>
      <c r="LH262" s="273">
        <f>VLOOKUP(C262,FPT!B:LF,107,0)</f>
        <v>0</v>
      </c>
      <c r="LI262" t="str">
        <f t="shared" si="443"/>
        <v/>
      </c>
      <c r="LJ262" t="str">
        <f>VLOOKUP(C262,MOVI!C:DV,108,0)</f>
        <v>MoviSouthSales</v>
      </c>
      <c r="LK262" s="252" t="str">
        <f>VLOOKUP(C262,FPT!B:LI,108,0)</f>
        <v>MoviSouthSales</v>
      </c>
      <c r="LL262" t="str">
        <f t="shared" si="444"/>
        <v/>
      </c>
      <c r="LM262" s="275">
        <f>ROUND(VLOOKUP(C262,MOVI!C:DV,109,0),0)</f>
        <v>416667</v>
      </c>
      <c r="LN262" s="275">
        <f>ROUND(VLOOKUP(C262,FPT!B:LL,109,0),0)</f>
        <v>416667</v>
      </c>
      <c r="LO262" t="str">
        <f t="shared" si="445"/>
        <v/>
      </c>
      <c r="LP262" t="str">
        <f>VLOOKUP(C262,MOVI!C:DV,110,0)</f>
        <v>TNH</v>
      </c>
      <c r="LQ262" s="247" t="str">
        <f>VLOOKUP(C262,FPT!B:LO,110,0)</f>
        <v>TNH</v>
      </c>
      <c r="LR262" t="str">
        <f t="shared" si="446"/>
        <v/>
      </c>
      <c r="LS262">
        <f>MOVI!DI257</f>
        <v>22</v>
      </c>
      <c r="LV262">
        <f>MOVI!DJ257</f>
        <v>0</v>
      </c>
      <c r="LW262">
        <f>MOVI!DK257</f>
        <v>0</v>
      </c>
      <c r="LX262" t="str">
        <f>MOVI!DL257</f>
        <v>x</v>
      </c>
      <c r="LY262">
        <f>MOVI!DM257</f>
        <v>0</v>
      </c>
      <c r="LZ262">
        <f>MOVI!DN257</f>
        <v>50000</v>
      </c>
      <c r="MA262">
        <f>MOVI!DO257</f>
        <v>0</v>
      </c>
      <c r="MB262" t="str">
        <f>MOVI!DP257</f>
        <v>TNH</v>
      </c>
      <c r="MC262">
        <f>MOVI!DQ257</f>
        <v>0</v>
      </c>
      <c r="MD262">
        <f>MOVI!DR257</f>
        <v>0</v>
      </c>
      <c r="ME262" t="str">
        <f>VLOOKUP(C262,MOVI!C:DV,121,0)</f>
        <v>Group 1</v>
      </c>
      <c r="MF262" s="252" t="str">
        <f>VLOOKUP(C262,FPT!B:MD,111,0)</f>
        <v>Group 1</v>
      </c>
      <c r="MG262" t="str">
        <f t="shared" si="450"/>
        <v/>
      </c>
      <c r="MH262" t="str">
        <f>VLOOKUP(C262,MOVI!C:DT,122,0)</f>
        <v>MoviSouthGroup 1</v>
      </c>
      <c r="MI262" s="252" t="str">
        <f>VLOOKUP(C262,FPT!B:DS,112,0)</f>
        <v>MoviSouthGroup 1</v>
      </c>
      <c r="MJ262" t="str">
        <f t="shared" si="447"/>
        <v/>
      </c>
    </row>
    <row r="263" spans="1:348" x14ac:dyDescent="0.25">
      <c r="A263">
        <v>255</v>
      </c>
      <c r="B263" s="48">
        <v>3868</v>
      </c>
      <c r="C263" s="271" t="s">
        <v>1000</v>
      </c>
      <c r="D263" t="str">
        <f>VLOOKUP(C263,MOVI!C:D,2,0)</f>
        <v>Trần Diễm Trinh</v>
      </c>
      <c r="E263" t="str">
        <f>VLOOKUP(C263,FPT!B:C,2,0)</f>
        <v>Trần Diễm Trinh</v>
      </c>
      <c r="F263" t="str">
        <f t="shared" si="340"/>
        <v/>
      </c>
      <c r="G263" t="str">
        <f>VLOOKUP(C263,MOVI!C:E,3,0)</f>
        <v>Sales</v>
      </c>
      <c r="H263" t="str">
        <f>VLOOKUP(C263,FPT!B:F,3,0)</f>
        <v>Sales</v>
      </c>
      <c r="I263" t="str">
        <f t="shared" si="341"/>
        <v/>
      </c>
      <c r="J263" t="str">
        <f>VLOOKUP(C263,MOVI!C:H,4,0)</f>
        <v>Field Sales</v>
      </c>
      <c r="K263" t="str">
        <f>VLOOKUP(C263,FPT!B:I,4,0)</f>
        <v>Field Sales</v>
      </c>
      <c r="L263" t="str">
        <f t="shared" si="342"/>
        <v/>
      </c>
      <c r="M263" t="str">
        <f>VLOOKUP(C263,MOVI!C:DT,5,0)</f>
        <v>Associate</v>
      </c>
      <c r="N263" t="str">
        <f>VLOOKUP(C263,FPT!B:L,5,0)</f>
        <v>Associate</v>
      </c>
      <c r="O263" t="str">
        <f t="shared" si="343"/>
        <v/>
      </c>
      <c r="P263" t="str">
        <f>VLOOKUP(C263,MOVI!C:DT,6,0)</f>
        <v>Field Sales</v>
      </c>
      <c r="Q263" t="str">
        <f>VLOOKUP(C263,FPT!B:O,6,0)</f>
        <v>Field sales</v>
      </c>
      <c r="R263" t="str">
        <f t="shared" si="344"/>
        <v/>
      </c>
      <c r="S263" t="str">
        <f>VLOOKUP(C263,MOVI!C:DT,7,0)</f>
        <v>South</v>
      </c>
      <c r="T263" t="str">
        <f>VLOOKUP(C263,FPT!B:R,7,0)</f>
        <v>South</v>
      </c>
      <c r="U263" t="str">
        <f t="shared" si="345"/>
        <v/>
      </c>
      <c r="V263" t="str">
        <f>VLOOKUP(C263,MOVI!C:DT,8,0)</f>
        <v>Movi</v>
      </c>
      <c r="W263" t="str">
        <f>VLOOKUP(C263,FPT!B:U,8,0)</f>
        <v>Movi</v>
      </c>
      <c r="X263" t="str">
        <f t="shared" si="346"/>
        <v/>
      </c>
      <c r="Y263" t="str">
        <f>VLOOKUP(C263,MOVI!C:DT,9,0)</f>
        <v>Full-time</v>
      </c>
      <c r="Z263" t="str">
        <f>VLOOKUP(C263,FPT!B:X,9,0)</f>
        <v>Full-time</v>
      </c>
      <c r="AA263" t="str">
        <f t="shared" si="347"/>
        <v/>
      </c>
      <c r="AB263" t="str">
        <f>VLOOKUP(C263,MOVI!C:DT,10,0)</f>
        <v>Permanent</v>
      </c>
      <c r="AC263" t="str">
        <f>VLOOKUP(C263,FPT!B:AA,10,0)</f>
        <v>Permanent</v>
      </c>
      <c r="AD263" t="str">
        <f t="shared" si="348"/>
        <v/>
      </c>
      <c r="AE263" s="247">
        <f>VLOOKUP(C263,MOVI!C:DT,11,0)</f>
        <v>43011</v>
      </c>
      <c r="AF263" s="247">
        <f>VLOOKUP(C263,FPT!B:AD,11,0)</f>
        <v>43011</v>
      </c>
      <c r="AG263" t="str">
        <f t="shared" si="349"/>
        <v/>
      </c>
      <c r="AH263" s="260" t="str">
        <f>VLOOKUP(C263,MOVI!C:DT,12,0)</f>
        <v/>
      </c>
      <c r="AI263" s="260"/>
      <c r="AJ263" t="str">
        <f t="shared" si="449"/>
        <v/>
      </c>
      <c r="AK263">
        <f>VLOOKUP(C263,MOVI!C:DT,13,0)</f>
        <v>0</v>
      </c>
      <c r="AL263" s="247">
        <f>VLOOKUP(C263,FPT!B:AJ,13,0)</f>
        <v>0</v>
      </c>
      <c r="AM263" t="str">
        <f t="shared" si="448"/>
        <v/>
      </c>
      <c r="AN263" s="247">
        <f>VLOOKUP(C263,MOVI!C:DT,14,0)</f>
        <v>0</v>
      </c>
      <c r="AO263" s="247">
        <f>VLOOKUP(C263,FPT!B:AM,14,0)</f>
        <v>0</v>
      </c>
      <c r="AP263" t="str">
        <f t="shared" si="350"/>
        <v/>
      </c>
      <c r="AQ263" t="str">
        <f>VLOOKUP(C263,MOVI!C:DT,15,0)</f>
        <v>LC</v>
      </c>
      <c r="AR263" s="247" t="str">
        <f>VLOOKUP(C263,FPT!B:AP,15,0)</f>
        <v>LC</v>
      </c>
      <c r="AS263" t="str">
        <f t="shared" si="351"/>
        <v/>
      </c>
      <c r="AT263" s="282" t="str">
        <f>VLOOKUP(C263,MOVI!C:DT,16,0)</f>
        <v>LTTP</v>
      </c>
      <c r="AU263" s="247" t="str">
        <f>VLOOKUP(C263,FPT!B:AS,16,0)</f>
        <v>LTTP</v>
      </c>
      <c r="AV263" t="str">
        <f t="shared" si="352"/>
        <v/>
      </c>
      <c r="AW263" t="str">
        <f>VLOOKUP(C263,MOVI!C:DT,17,0)</f>
        <v>L</v>
      </c>
      <c r="AX263" s="247" t="str">
        <f>VLOOKUP(C263,FPT!B:AV,17,0)</f>
        <v>L</v>
      </c>
      <c r="AY263" t="str">
        <f t="shared" si="353"/>
        <v/>
      </c>
      <c r="AZ263">
        <f>VLOOKUP(C263,MOVI!C:DT,18,0)</f>
        <v>0</v>
      </c>
      <c r="BA263" s="247">
        <f>VLOOKUP(C263,FPT!B:AY,18,0)</f>
        <v>0</v>
      </c>
      <c r="BB263" t="str">
        <f t="shared" si="354"/>
        <v/>
      </c>
      <c r="BC263" s="275">
        <f>VLOOKUP(C263,MOVI!C:DT,19,0)</f>
        <v>5000000</v>
      </c>
      <c r="BD263" s="275">
        <f>VLOOKUP(C263,FPT!B:BB,19,0)</f>
        <v>5000000</v>
      </c>
      <c r="BE263" t="str">
        <f t="shared" si="355"/>
        <v/>
      </c>
      <c r="BF263">
        <f>VLOOKUP(C263,MOVI!C:DT,20,0)</f>
        <v>0</v>
      </c>
      <c r="BG263" s="252">
        <f>VLOOKUP(C263,FPT!B:BE,20,0)</f>
        <v>0</v>
      </c>
      <c r="BH263" t="str">
        <f t="shared" si="356"/>
        <v/>
      </c>
      <c r="BI263" s="275">
        <f>VLOOKUP(C263,MOVI!C:DT,21,0)</f>
        <v>5000000</v>
      </c>
      <c r="BJ263" s="275">
        <f>VLOOKUP(C263,FPT!B:BH,21,0)</f>
        <v>5000000</v>
      </c>
      <c r="BK263" t="str">
        <f t="shared" si="357"/>
        <v/>
      </c>
      <c r="BL263" s="275">
        <f>VLOOKUP(C263,MOVI!C:DT,22,0)</f>
        <v>0</v>
      </c>
      <c r="BM263" s="275">
        <f>VLOOKUP(C263,FPT!B:BK,22,0)</f>
        <v>0</v>
      </c>
      <c r="BN263" t="str">
        <f t="shared" si="358"/>
        <v/>
      </c>
      <c r="BO263" s="275">
        <f>VLOOKUP(C263,MOVI!C:DT,23,0)</f>
        <v>0</v>
      </c>
      <c r="BP263" s="275">
        <f>VLOOKUP(C263,FPT!B:BN,23,0)</f>
        <v>0</v>
      </c>
      <c r="BQ263" t="str">
        <f t="shared" si="359"/>
        <v/>
      </c>
      <c r="BR263" s="275">
        <f>VLOOKUP(C263,MOVI!C:DT,24,0)</f>
        <v>0</v>
      </c>
      <c r="BS263" s="275">
        <f>VLOOKUP(C263,FPT!B:BQ,24,0)</f>
        <v>0</v>
      </c>
      <c r="BT263" t="str">
        <f t="shared" si="360"/>
        <v/>
      </c>
      <c r="BU263" s="275">
        <f>VLOOKUP(C263,MOVI!C:DT,25,0)</f>
        <v>200000</v>
      </c>
      <c r="BV263" s="275">
        <f>VLOOKUP(C263,FPT!B:BT,25,0)</f>
        <v>200000</v>
      </c>
      <c r="BW263" t="str">
        <f t="shared" si="361"/>
        <v/>
      </c>
      <c r="BX263" s="275">
        <f>VLOOKUP(C263,MOVI!C:DT,26,0)</f>
        <v>0</v>
      </c>
      <c r="BY263" s="275">
        <f>VLOOKUP(C263,FPT!B:BW,26,0)</f>
        <v>0</v>
      </c>
      <c r="BZ263" t="str">
        <f t="shared" si="362"/>
        <v/>
      </c>
      <c r="CA263" s="275">
        <f>VLOOKUP(C263,MOVI!C:DT,27,0)</f>
        <v>730000</v>
      </c>
      <c r="CB263" s="275">
        <f>VLOOKUP(C263,FPT!B:BZ,27,0)</f>
        <v>730000</v>
      </c>
      <c r="CC263" t="str">
        <f t="shared" si="363"/>
        <v/>
      </c>
      <c r="CD263" s="275">
        <f>VLOOKUP(C263,MOVI!C:DT,28,0)</f>
        <v>930000</v>
      </c>
      <c r="CE263" s="275">
        <f>VLOOKUP(C263,FPT!B:CC,28,0)</f>
        <v>930000</v>
      </c>
      <c r="CF263" t="str">
        <f t="shared" si="364"/>
        <v/>
      </c>
      <c r="CG263" t="str">
        <f>VLOOKUP(C263,MOVI!C:DT,29,0)</f>
        <v>CN</v>
      </c>
      <c r="CH263" s="252" t="str">
        <f>VLOOKUP(C263,FPT!B:CF,29,0)</f>
        <v>CN</v>
      </c>
      <c r="CI263" t="str">
        <f t="shared" si="365"/>
        <v/>
      </c>
      <c r="CJ263">
        <f>VLOOKUP(C263,MOVI!C:DT,30,0)</f>
        <v>26</v>
      </c>
      <c r="CK263" s="252">
        <f>VLOOKUP(C263,FPT!B:CI,30,0)</f>
        <v>26</v>
      </c>
      <c r="CL263" t="str">
        <f t="shared" si="366"/>
        <v/>
      </c>
      <c r="CM263">
        <f>VLOOKUP(C263,MOVI!C:DT,31,0)</f>
        <v>24</v>
      </c>
      <c r="CN263" s="252">
        <f>VLOOKUP(C263,FPT!B:CL,31,0)</f>
        <v>24</v>
      </c>
      <c r="CO263" t="str">
        <f t="shared" si="367"/>
        <v/>
      </c>
      <c r="CP263" s="275">
        <f>VLOOKUP(C263,MOVI!C:DT,32,0)</f>
        <v>1</v>
      </c>
      <c r="CQ263" s="275">
        <f>VLOOKUP(C263,FPT!B:CO,32,0)</f>
        <v>1</v>
      </c>
      <c r="CR263" t="str">
        <f t="shared" si="368"/>
        <v/>
      </c>
      <c r="CS263" s="275">
        <f>VLOOKUP(C263,MOVI!C:DT,33,0)</f>
        <v>0</v>
      </c>
      <c r="CT263" s="275">
        <f>VLOOKUP(C263,FPT!B:CR,33,0)</f>
        <v>0</v>
      </c>
      <c r="CU263" t="str">
        <f t="shared" si="369"/>
        <v/>
      </c>
      <c r="CV263" s="275">
        <f>VLOOKUP(C263,MOVI!C:DT,34,0)</f>
        <v>0</v>
      </c>
      <c r="CW263" s="275">
        <f>VLOOKUP(C263,FPT!B:CU,34,0)</f>
        <v>0</v>
      </c>
      <c r="CX263" t="str">
        <f t="shared" si="370"/>
        <v/>
      </c>
      <c r="CY263" s="275">
        <f>VLOOKUP(C263,MOVI!C:DT,35,0)</f>
        <v>25</v>
      </c>
      <c r="CZ263" s="275">
        <f>VLOOKUP(C263,FPT!B:CX,35,0)</f>
        <v>25</v>
      </c>
      <c r="DA263" t="str">
        <f t="shared" si="371"/>
        <v/>
      </c>
      <c r="DB263" s="275">
        <f>VLOOKUP(C263,MOVI!C:DT,36,0)</f>
        <v>0</v>
      </c>
      <c r="DC263" s="275">
        <f>VLOOKUP(C263,FPT!B:DA,36,0)</f>
        <v>0</v>
      </c>
      <c r="DD263" t="str">
        <f t="shared" si="372"/>
        <v/>
      </c>
      <c r="DE263" s="275">
        <f>VLOOKUP(C263,MOVI!C:DT,37,0)</f>
        <v>0</v>
      </c>
      <c r="DF263" s="275">
        <f>VLOOKUP(C263,FPT!B:DD,37,0)</f>
        <v>0</v>
      </c>
      <c r="DG263" t="str">
        <f t="shared" si="373"/>
        <v/>
      </c>
      <c r="DH263" s="275">
        <f>VLOOKUP(C263,MOVI!C:DT,38,0)</f>
        <v>0</v>
      </c>
      <c r="DI263" s="275">
        <f>VLOOKUP(C263,FPT!B:DG,38,0)</f>
        <v>0</v>
      </c>
      <c r="DJ263" t="str">
        <f t="shared" si="374"/>
        <v/>
      </c>
      <c r="DK263" s="275">
        <f>VLOOKUP(C263,MOVI!C:DT,39,0)</f>
        <v>0</v>
      </c>
      <c r="DL263" s="275">
        <f>VLOOKUP(C263,FPT!B:DJ,39,0)</f>
        <v>0</v>
      </c>
      <c r="DM263" t="str">
        <f t="shared" si="375"/>
        <v/>
      </c>
      <c r="DN263" s="275">
        <f>VLOOKUP(C263,MOVI!C:DT,40,0)</f>
        <v>0</v>
      </c>
      <c r="DO263" s="275">
        <f>VLOOKUP(C263,FPT!B:DM,40,0)</f>
        <v>0</v>
      </c>
      <c r="DP263" t="str">
        <f t="shared" si="376"/>
        <v/>
      </c>
      <c r="DQ263" s="275">
        <f>VLOOKUP(C263,MOVI!C:DT,41,0)</f>
        <v>0</v>
      </c>
      <c r="DR263" s="275">
        <f>VLOOKUP(C263,FPT!B:DP,41,0)</f>
        <v>0</v>
      </c>
      <c r="DS263" t="str">
        <f t="shared" si="377"/>
        <v/>
      </c>
      <c r="DT263" s="275">
        <f>VLOOKUP(C263,MOVI!C:DT,42,0)</f>
        <v>4807692</v>
      </c>
      <c r="DU263" s="275">
        <f>ROUND(VLOOKUP(C263,FPT!B:DS,42,0),0)</f>
        <v>4807692</v>
      </c>
      <c r="DV263" t="str">
        <f t="shared" si="378"/>
        <v/>
      </c>
      <c r="DW263" s="275">
        <f>VLOOKUP(C263,MOVI!C:DT,43,0)</f>
        <v>0</v>
      </c>
      <c r="DX263" s="275">
        <f>VLOOKUP(C263,FPT!B:DV,43,0)</f>
        <v>0</v>
      </c>
      <c r="DY263" t="str">
        <f t="shared" si="379"/>
        <v/>
      </c>
      <c r="DZ263" s="275">
        <f>VLOOKUP(C263,MOVI!C:DT,44,0)</f>
        <v>0</v>
      </c>
      <c r="EA263" s="275">
        <f>VLOOKUP(C263,FPT!B:DY,44,0)</f>
        <v>0</v>
      </c>
      <c r="EB263" t="str">
        <f t="shared" si="380"/>
        <v/>
      </c>
      <c r="EC263" s="275">
        <f>VLOOKUP(C263,MOVI!C:DT,45,0)</f>
        <v>4807692</v>
      </c>
      <c r="ED263" s="275">
        <f>ROUND(VLOOKUP(C263,FPT!B:EB,45,0),0)</f>
        <v>4807692</v>
      </c>
      <c r="EE263" t="str">
        <f t="shared" si="381"/>
        <v/>
      </c>
      <c r="EF263" s="275">
        <f>VLOOKUP(C263,MOVI!C:DT,46,0)</f>
        <v>0</v>
      </c>
      <c r="EG263" s="275">
        <f>VLOOKUP(C263,FPT!B:EE,46,0)</f>
        <v>0</v>
      </c>
      <c r="EH263" t="str">
        <f t="shared" si="382"/>
        <v/>
      </c>
      <c r="EI263" s="275">
        <f>VLOOKUP(C263,MOVI!C:DT,47,0)</f>
        <v>0</v>
      </c>
      <c r="EJ263" s="275">
        <f>VLOOKUP(C263,FPT!B:EH,47,0)</f>
        <v>0</v>
      </c>
      <c r="EK263" t="str">
        <f t="shared" si="383"/>
        <v/>
      </c>
      <c r="EL263" s="275">
        <f>VLOOKUP(C263,MOVI!C:DT,48,0)</f>
        <v>0</v>
      </c>
      <c r="EM263" s="275">
        <f>VLOOKUP(C263,FPT!B:EK,48,0)</f>
        <v>0</v>
      </c>
      <c r="EN263" t="str">
        <f t="shared" si="384"/>
        <v/>
      </c>
      <c r="EO263" s="275">
        <f>VLOOKUP(C263,MOVI!C:DT,49,0)</f>
        <v>200000</v>
      </c>
      <c r="EP263" s="275">
        <f>VLOOKUP(C263,FPT!B:EN,49,0)</f>
        <v>200000</v>
      </c>
      <c r="EQ263" t="str">
        <f t="shared" si="385"/>
        <v/>
      </c>
      <c r="ER263" s="275">
        <f>VLOOKUP(C263,MOVI!C:DT,50,0)</f>
        <v>0</v>
      </c>
      <c r="ES263" s="275">
        <f>VLOOKUP(C263,FPT!B:EQ,50,0)</f>
        <v>0</v>
      </c>
      <c r="ET263" t="str">
        <f t="shared" si="386"/>
        <v/>
      </c>
      <c r="EU263" s="275">
        <f>VLOOKUP(C263,MOVI!C:DT,51,0)</f>
        <v>0</v>
      </c>
      <c r="EV263" s="275">
        <f>VLOOKUP(C263,FPT!B:ET,51,0)</f>
        <v>0</v>
      </c>
      <c r="EW263" t="str">
        <f t="shared" si="387"/>
        <v/>
      </c>
      <c r="EX263" s="275">
        <f>VLOOKUP(C263,MOVI!C:DT,52,0)</f>
        <v>0</v>
      </c>
      <c r="EY263" s="275">
        <f>VLOOKUP(C263,FPT!B:EW,52,0)</f>
        <v>0</v>
      </c>
      <c r="EZ263" t="str">
        <f t="shared" si="388"/>
        <v/>
      </c>
      <c r="FA263" s="275">
        <f>VLOOKUP(C263,MOVI!C:DT,53,0)</f>
        <v>0</v>
      </c>
      <c r="FB263" s="275">
        <f>VLOOKUP(C263,FPT!B:EZ,53,0)</f>
        <v>0</v>
      </c>
      <c r="FC263" t="str">
        <f t="shared" si="389"/>
        <v/>
      </c>
      <c r="FD263" s="275">
        <f>VLOOKUP(C263,MOVI!C:DT,54,0)</f>
        <v>0</v>
      </c>
      <c r="FE263" s="275">
        <f>VLOOKUP(C263,FPT!B:FC,54,0)</f>
        <v>0</v>
      </c>
      <c r="FF263" t="str">
        <f t="shared" si="390"/>
        <v/>
      </c>
      <c r="FG263" s="275">
        <f>VLOOKUP(C263,MOVI!C:DT,55,0)</f>
        <v>673846</v>
      </c>
      <c r="FH263" s="275">
        <f>VLOOKUP(C263,FPT!B:FF,55,0)</f>
        <v>673846</v>
      </c>
      <c r="FI263" t="str">
        <f t="shared" si="391"/>
        <v/>
      </c>
      <c r="FJ263" s="275">
        <f>VLOOKUP(C263,MOVI!C:DT,56,0)</f>
        <v>873846</v>
      </c>
      <c r="FK263" s="275">
        <f>VLOOKUP(C263,FPT!B:FI,56,0)</f>
        <v>873846</v>
      </c>
      <c r="FL263" t="str">
        <f t="shared" si="392"/>
        <v/>
      </c>
      <c r="FM263" s="275">
        <f>VLOOKUP(C263,MOVI!C:DT,57,0)</f>
        <v>254110</v>
      </c>
      <c r="FN263" s="275">
        <f>VLOOKUP(C263,FPT!B:FL,57,0)</f>
        <v>254110</v>
      </c>
      <c r="FO263" t="str">
        <f t="shared" si="393"/>
        <v/>
      </c>
      <c r="FP263" s="275">
        <f>VLOOKUP(C263,MOVI!C:DT,58,0)</f>
        <v>0</v>
      </c>
      <c r="FQ263" s="275">
        <f>VLOOKUP(C263,FPT!B:FO,58,0)</f>
        <v>0</v>
      </c>
      <c r="FR263" t="str">
        <f t="shared" si="394"/>
        <v/>
      </c>
      <c r="FS263" s="275">
        <f>VLOOKUP(C263,MOVI!C:DT,59,0)</f>
        <v>0</v>
      </c>
      <c r="FT263" s="275">
        <f>VLOOKUP(C263,FPT!B:FR,59,0)</f>
        <v>0</v>
      </c>
      <c r="FU263" t="str">
        <f t="shared" si="395"/>
        <v/>
      </c>
      <c r="FV263" s="275">
        <f>VLOOKUP(C263,MOVI!C:DT,60,0)</f>
        <v>0</v>
      </c>
      <c r="FW263" s="275">
        <f>VLOOKUP(C263,FPT!B:FU,60,0)</f>
        <v>0</v>
      </c>
      <c r="FX263" t="str">
        <f t="shared" si="396"/>
        <v/>
      </c>
      <c r="FY263" s="275">
        <f>VLOOKUP(C263,MOVI!C:DT,61,0)</f>
        <v>0</v>
      </c>
      <c r="FZ263" s="275">
        <f>VLOOKUP(C263,FPT!B:FX,61,0)</f>
        <v>0</v>
      </c>
      <c r="GA263" t="str">
        <f t="shared" si="397"/>
        <v/>
      </c>
      <c r="GB263" s="275">
        <f>VLOOKUP(C263,MOVI!C:DT,62,0)</f>
        <v>170000</v>
      </c>
      <c r="GC263" s="275">
        <f>VLOOKUP(C263,FPT!B:GA,62,0)</f>
        <v>170000</v>
      </c>
      <c r="GD263" t="str">
        <f t="shared" si="398"/>
        <v/>
      </c>
      <c r="GE263" s="275">
        <f>VLOOKUP(C263,MOVI!C:DT,63,0)</f>
        <v>0</v>
      </c>
      <c r="GF263" s="275">
        <f>VLOOKUP(C263,FPT!B:GD,63,0)</f>
        <v>0</v>
      </c>
      <c r="GG263" t="str">
        <f t="shared" si="399"/>
        <v/>
      </c>
      <c r="GH263" s="275">
        <f>VLOOKUP(C263,MOVI!C:DT,64,0)</f>
        <v>0</v>
      </c>
      <c r="GI263" s="275">
        <f>VLOOKUP(C263,FPT!B:GG,64,0)</f>
        <v>0</v>
      </c>
      <c r="GJ263" t="str">
        <f t="shared" si="400"/>
        <v/>
      </c>
      <c r="GK263" s="275">
        <f>VLOOKUP(C263,MOVI!C:DT,65,0)</f>
        <v>0</v>
      </c>
      <c r="GL263" s="275">
        <f>VLOOKUP(C263,FPT!B:GJ,65,0)</f>
        <v>0</v>
      </c>
      <c r="GM263" t="str">
        <f t="shared" si="401"/>
        <v/>
      </c>
      <c r="GN263" s="275">
        <f>VLOOKUP(C263,MOVI!C:DT,66,0)</f>
        <v>0</v>
      </c>
      <c r="GO263" s="275">
        <f>VLOOKUP(C263,FPT!B:GM,66,0)</f>
        <v>0</v>
      </c>
      <c r="GP263" t="str">
        <f t="shared" si="402"/>
        <v/>
      </c>
      <c r="GQ263" s="275">
        <f>VLOOKUP(C263,MOVI!C:DT,67,0)</f>
        <v>0</v>
      </c>
      <c r="GR263" s="275">
        <f>VLOOKUP(C263,FPT!B:GP,67,0)</f>
        <v>0</v>
      </c>
      <c r="GS263" t="str">
        <f t="shared" si="403"/>
        <v/>
      </c>
      <c r="GT263" s="275">
        <f>VLOOKUP(C263,MOVI!C:DT,68,0)</f>
        <v>0</v>
      </c>
      <c r="GU263" s="275">
        <f>VLOOKUP(C263,FPT!B:GS,68,0)</f>
        <v>0</v>
      </c>
      <c r="GV263" t="str">
        <f t="shared" si="404"/>
        <v/>
      </c>
      <c r="GW263" s="275">
        <f>VLOOKUP(C263,MOVI!C:DT,69,0)</f>
        <v>0</v>
      </c>
      <c r="GX263" s="275">
        <f>VLOOKUP(C263,FPT!B:GV,69,0)</f>
        <v>0</v>
      </c>
      <c r="GY263" t="str">
        <f t="shared" si="405"/>
        <v/>
      </c>
      <c r="GZ263" s="275">
        <f>VLOOKUP(C263,MOVI!C:DT,70,0)</f>
        <v>424110</v>
      </c>
      <c r="HA263" s="275">
        <f>VLOOKUP(C263,FPT!B:GY,70,0)</f>
        <v>424110</v>
      </c>
      <c r="HB263" t="str">
        <f t="shared" si="406"/>
        <v/>
      </c>
      <c r="HC263" s="275">
        <f>VLOOKUP(C263,MOVI!C:DT,71,0)</f>
        <v>6105648</v>
      </c>
      <c r="HD263" s="275">
        <f>ROUND(VLOOKUP(C263,FPT!B:HB,71,0),0)</f>
        <v>6105648</v>
      </c>
      <c r="HE263" t="str">
        <f t="shared" si="407"/>
        <v/>
      </c>
      <c r="HF263" s="275">
        <f>ROUND(VLOOKUP(C263,MOVI!C:DT,72,0),0)</f>
        <v>0</v>
      </c>
      <c r="HG263" s="275">
        <f>ROUND(VLOOKUP(C263,FPT!B:HE,72,0),0)</f>
        <v>0</v>
      </c>
      <c r="HH263" t="str">
        <f t="shared" si="408"/>
        <v/>
      </c>
      <c r="HI263" s="275">
        <f>VLOOKUP(C263,MOVI!C:DT,73,0)</f>
        <v>200000</v>
      </c>
      <c r="HJ263" s="275">
        <f>VLOOKUP(C263,FPT!B:HH,73,0)</f>
        <v>200000</v>
      </c>
      <c r="HK263" t="str">
        <f t="shared" si="409"/>
        <v/>
      </c>
      <c r="HL263" s="275">
        <f>VLOOKUP(C263,MOVI!C:DT,74,0)</f>
        <v>673846</v>
      </c>
      <c r="HM263" s="275">
        <f>VLOOKUP(C263,FPT!B:HK,74,0)</f>
        <v>673846</v>
      </c>
      <c r="HN263" t="str">
        <f t="shared" si="410"/>
        <v/>
      </c>
      <c r="HO263" s="275">
        <f>VLOOKUP(C263,MOVI!C:DT,75,0)</f>
        <v>11000000</v>
      </c>
      <c r="HP263" s="275">
        <f>VLOOKUP(C263,FPT!B:HN,75,0)</f>
        <v>11000000</v>
      </c>
      <c r="HQ263" t="str">
        <f t="shared" si="411"/>
        <v/>
      </c>
      <c r="HR263" s="275">
        <f>VLOOKUP(C263,MOVI!C:DT,76,0)</f>
        <v>0</v>
      </c>
      <c r="HS263" s="275">
        <f>VLOOKUP(C263,FPT!B:HQ,76,0)</f>
        <v>0</v>
      </c>
      <c r="HT263" t="str">
        <f t="shared" si="412"/>
        <v/>
      </c>
      <c r="HU263" s="275">
        <f>VLOOKUP(C263,MOVI!C:DT,77,0)</f>
        <v>0</v>
      </c>
      <c r="HV263" s="275">
        <f>VLOOKUP(C263,FPT!B:HT,77,0)</f>
        <v>0</v>
      </c>
      <c r="HW263" t="str">
        <f t="shared" si="413"/>
        <v/>
      </c>
      <c r="HX263" s="274">
        <f>VLOOKUP(C263,MOVI!C:CB,78,0)</f>
        <v>400000</v>
      </c>
      <c r="HY263" s="261">
        <f>VLOOKUP(C263,FPT!$B:$CA,78,0)</f>
        <v>400000</v>
      </c>
      <c r="HZ263" t="str">
        <f t="shared" si="414"/>
        <v/>
      </c>
      <c r="IA263" s="275">
        <f>VLOOKUP(C263,MOVI!C:CD,79,0)</f>
        <v>50000</v>
      </c>
      <c r="IB263" s="275">
        <f>VLOOKUP(C263,FPT!B:HZ,79,0)</f>
        <v>50000</v>
      </c>
      <c r="IC263" t="str">
        <f t="shared" si="415"/>
        <v/>
      </c>
      <c r="ID263" s="275">
        <f>VLOOKUP(C263,MOVI!C:CD,80,0)</f>
        <v>75000</v>
      </c>
      <c r="IE263" s="275">
        <f>VLOOKUP(C263,FPT!B:IC,80,0)</f>
        <v>75000</v>
      </c>
      <c r="IF263" t="str">
        <f t="shared" si="416"/>
        <v/>
      </c>
      <c r="IG263" s="275">
        <f>VLOOKUP(C263,MOVI!C:DT,81,0)</f>
        <v>0</v>
      </c>
      <c r="IH263" s="275">
        <f>VLOOKUP(C263,FPT!B:IF,81,0)</f>
        <v>0</v>
      </c>
      <c r="II263" t="str">
        <f t="shared" si="417"/>
        <v/>
      </c>
      <c r="IJ263" s="275">
        <f>VLOOKUP(C263,MOVI!C:DT,82,0)</f>
        <v>525000</v>
      </c>
      <c r="IK263" s="275">
        <f>VLOOKUP(C263,FPT!B:II,82,0)</f>
        <v>525000</v>
      </c>
      <c r="IL263" t="str">
        <f t="shared" si="418"/>
        <v/>
      </c>
      <c r="IM263" s="275">
        <f>ROUND(VLOOKUP(C263,MOVI!C:DT,83,0),0)</f>
        <v>12398846</v>
      </c>
      <c r="IN263" s="275">
        <f>ROUND(VLOOKUP(C263,FPT!B:IL,83,0),0)</f>
        <v>12398846</v>
      </c>
      <c r="IO263" t="str">
        <f t="shared" si="419"/>
        <v/>
      </c>
      <c r="IP263" s="275">
        <f>VLOOKUP(C263,MOVI!C:DT,84,0)</f>
        <v>0</v>
      </c>
      <c r="IQ263" s="275">
        <f>VLOOKUP(C263,FPT!B:IO,84,0)</f>
        <v>0</v>
      </c>
      <c r="IR263" t="str">
        <f t="shared" si="420"/>
        <v/>
      </c>
      <c r="IS263" s="275">
        <f>ROUND(VLOOKUP(C263,MOVI!C:DT,85,0),0)</f>
        <v>0</v>
      </c>
      <c r="IT263" s="275">
        <f>ROUND(VLOOKUP(C263,FPT!B:IR,85,0),0)</f>
        <v>0</v>
      </c>
      <c r="IU263" t="str">
        <f t="shared" si="421"/>
        <v/>
      </c>
      <c r="IV263" s="275">
        <f>VLOOKUP(C263,MOVI!C:DT,86,0)</f>
        <v>0</v>
      </c>
      <c r="IW263" s="275">
        <f>VLOOKUP(C263,FPT!B:IU,86,0)</f>
        <v>0</v>
      </c>
      <c r="IX263" t="str">
        <f t="shared" si="422"/>
        <v/>
      </c>
      <c r="IY263" s="275">
        <f>ROUND(VLOOKUP(C263,MOVI!C:DT,87,0),0)</f>
        <v>0</v>
      </c>
      <c r="IZ263" s="275">
        <f>ROUND(VLOOKUP(C263,FPT!B:IX,87,0),0)</f>
        <v>0</v>
      </c>
      <c r="JA263" t="str">
        <f t="shared" si="423"/>
        <v/>
      </c>
      <c r="JB263" s="275">
        <f>VLOOKUP(C263,MOVI!C:DT,88,0)</f>
        <v>0</v>
      </c>
      <c r="JC263" s="275">
        <f>VLOOKUP(C263,FPT!B:JA,88,0)</f>
        <v>0</v>
      </c>
      <c r="JD263" t="str">
        <f t="shared" si="424"/>
        <v/>
      </c>
      <c r="JE263" s="275">
        <f>VLOOKUP(C263,MOVI!C:DT,89,0)</f>
        <v>50000</v>
      </c>
      <c r="JF263" s="275">
        <f>VLOOKUP(C263,FPT!B:JD,89,0)</f>
        <v>50000</v>
      </c>
      <c r="JG263" t="str">
        <f t="shared" si="425"/>
        <v/>
      </c>
      <c r="JH263" s="275">
        <f>VLOOKUP(C263,MOVI!C:DT,90,0)</f>
        <v>0</v>
      </c>
      <c r="JI263" s="275">
        <f>VLOOKUP(C263,FPT!B:JG,90,0)</f>
        <v>0</v>
      </c>
      <c r="JJ263" t="str">
        <f t="shared" si="426"/>
        <v/>
      </c>
      <c r="JK263" s="275">
        <f>VLOOKUP(C263,MOVI!C:DT,91,0)</f>
        <v>0</v>
      </c>
      <c r="JL263" s="275">
        <f>VLOOKUP(C263,FPT!B:JJ,91,0)</f>
        <v>0</v>
      </c>
      <c r="JM263" t="str">
        <f t="shared" si="427"/>
        <v/>
      </c>
      <c r="JN263" s="275">
        <f>VLOOKUP(C263,MOVI!C:DT,92,0)</f>
        <v>456000</v>
      </c>
      <c r="JO263" s="275">
        <f>VLOOKUP(C263,FPT!B:JM,92,0)</f>
        <v>456000</v>
      </c>
      <c r="JP263" t="str">
        <f t="shared" si="428"/>
        <v/>
      </c>
      <c r="JQ263" s="275">
        <f>VLOOKUP(C263,MOVI!C:DT,93,0)</f>
        <v>0</v>
      </c>
      <c r="JR263" s="275">
        <f>VLOOKUP(C263,FPT!B:JP,93,0)</f>
        <v>0</v>
      </c>
      <c r="JS263" t="str">
        <f t="shared" si="429"/>
        <v/>
      </c>
      <c r="JT263" s="275">
        <f>VLOOKUP(C263,MOVI!C:DT,94,0)</f>
        <v>506000</v>
      </c>
      <c r="JU263" s="275">
        <f>VLOOKUP(C263,FPT!B:JS,94,0)</f>
        <v>506000</v>
      </c>
      <c r="JV263" t="str">
        <f t="shared" si="430"/>
        <v/>
      </c>
      <c r="JW263" s="275">
        <f>VLOOKUP(C263,MOVI!C:DT,95,0)</f>
        <v>5074648</v>
      </c>
      <c r="JX263" s="275">
        <f>VLOOKUP(C263,FPT!B:JV,95,0)</f>
        <v>5074648</v>
      </c>
      <c r="JY263" t="str">
        <f t="shared" si="431"/>
        <v/>
      </c>
      <c r="JZ263" s="275">
        <f>VLOOKUP(C263,MOVI!C:DT,96,0)</f>
        <v>0</v>
      </c>
      <c r="KA263" s="275">
        <f>VLOOKUP(C263,FPT!B:JY,96,0)</f>
        <v>0</v>
      </c>
      <c r="KB263" t="str">
        <f t="shared" si="432"/>
        <v/>
      </c>
      <c r="KC263" s="275">
        <f>VLOOKUP(C263,MOVI!C:DT,97,0)</f>
        <v>5074648</v>
      </c>
      <c r="KD263" s="275">
        <f>VLOOKUP(C263,FPT!B:KB,97,0)</f>
        <v>5074648</v>
      </c>
      <c r="KE263" t="str">
        <f t="shared" si="433"/>
        <v/>
      </c>
      <c r="KF263" s="275">
        <f>VLOOKUP(C263,MOVI!C:DT,98,0)</f>
        <v>850000.00000000012</v>
      </c>
      <c r="KG263" s="275">
        <f>VLOOKUP(C263,FPT!B:KE,98,0)</f>
        <v>850000</v>
      </c>
      <c r="KH263" t="str">
        <f t="shared" si="434"/>
        <v/>
      </c>
      <c r="KI263" s="275">
        <f>VLOOKUP(C263,MOVI!C:DT,99,0)</f>
        <v>0</v>
      </c>
      <c r="KJ263" s="275">
        <f>VLOOKUP(C263,FPT!B:KH,99,0)</f>
        <v>0</v>
      </c>
      <c r="KK263" t="str">
        <f t="shared" si="435"/>
        <v/>
      </c>
      <c r="KL263" s="275">
        <f>VLOOKUP(C263,MOVI!C:DT,100,0)</f>
        <v>150000</v>
      </c>
      <c r="KM263" s="275">
        <f>VLOOKUP(C263,FPT!B:KK,100,0)</f>
        <v>150000</v>
      </c>
      <c r="KN263" t="str">
        <f t="shared" si="436"/>
        <v/>
      </c>
      <c r="KO263" s="275">
        <f>VLOOKUP(C263,MOVI!C:DT,101,0)</f>
        <v>0</v>
      </c>
      <c r="KP263" s="275">
        <f>VLOOKUP(C263,FPT!B:KN,101,0)</f>
        <v>0</v>
      </c>
      <c r="KQ263" t="str">
        <f t="shared" si="437"/>
        <v/>
      </c>
      <c r="KR263" s="275">
        <f>VLOOKUP(C263,MOVI!C:DT,102,0)</f>
        <v>0</v>
      </c>
      <c r="KS263" s="275">
        <f>VLOOKUP(C263,FPT!B:KQ,102,0)</f>
        <v>0</v>
      </c>
      <c r="KT263" t="str">
        <f t="shared" si="438"/>
        <v/>
      </c>
      <c r="KU263" s="275">
        <f>VLOOKUP(C263,MOVI!C:DT,103,0)</f>
        <v>1000000.0000000001</v>
      </c>
      <c r="KV263" s="275">
        <f>VLOOKUP(C263,FPT!B:KT,103,0)</f>
        <v>1000000</v>
      </c>
      <c r="KW263" t="str">
        <f t="shared" si="439"/>
        <v/>
      </c>
      <c r="KX263" s="275">
        <f>VLOOKUP(C263,MOVI!C:DT,104,0)</f>
        <v>1525000</v>
      </c>
      <c r="KY263" s="275">
        <f>VLOOKUP(C263,FPT!B:KW,104,0)</f>
        <v>1525000</v>
      </c>
      <c r="KZ263" t="str">
        <f t="shared" si="440"/>
        <v/>
      </c>
      <c r="LA263" s="275">
        <f>VLOOKUP(C263,MOVI!C:DT,105,0)</f>
        <v>100000</v>
      </c>
      <c r="LB263" s="275">
        <f>VLOOKUP(C263,FPT!B:KZ,105,0)</f>
        <v>100000</v>
      </c>
      <c r="LC263" t="str">
        <f t="shared" si="441"/>
        <v/>
      </c>
      <c r="LD263" s="275">
        <f>VLOOKUP(C263,MOVI!C:DT,106,0)</f>
        <v>7205648</v>
      </c>
      <c r="LE263" s="275">
        <f>VLOOKUP(C263,FPT!B:LC,106,0)</f>
        <v>7205648</v>
      </c>
      <c r="LF263" t="str">
        <f t="shared" si="442"/>
        <v/>
      </c>
      <c r="LG263" s="273">
        <f>VLOOKUP(C263,MOVI!C:DT,107,0)</f>
        <v>0</v>
      </c>
      <c r="LH263" s="273">
        <f>VLOOKUP(C263,FPT!B:LF,107,0)</f>
        <v>0</v>
      </c>
      <c r="LI263" t="str">
        <f t="shared" si="443"/>
        <v/>
      </c>
      <c r="LJ263" t="str">
        <f>VLOOKUP(C263,MOVI!C:DV,108,0)</f>
        <v>MoviSouthSales</v>
      </c>
      <c r="LK263" s="252" t="str">
        <f>VLOOKUP(C263,FPT!B:LI,108,0)</f>
        <v>MoviSouthSales</v>
      </c>
      <c r="LL263" t="str">
        <f t="shared" si="444"/>
        <v/>
      </c>
      <c r="LM263" s="275">
        <f>ROUND(VLOOKUP(C263,MOVI!C:DV,109,0),0)</f>
        <v>416667</v>
      </c>
      <c r="LN263" s="275">
        <f>ROUND(VLOOKUP(C263,FPT!B:LL,109,0),0)</f>
        <v>416667</v>
      </c>
      <c r="LO263" t="str">
        <f t="shared" si="445"/>
        <v/>
      </c>
      <c r="LP263" t="str">
        <f>VLOOKUP(C263,MOVI!C:DV,110,0)</f>
        <v>MKD</v>
      </c>
      <c r="LQ263" s="247" t="str">
        <f>VLOOKUP(C263,FPT!B:LO,110,0)</f>
        <v>MKD</v>
      </c>
      <c r="LR263" t="str">
        <f t="shared" si="446"/>
        <v/>
      </c>
      <c r="LS263">
        <f>MOVI!DI258</f>
        <v>21</v>
      </c>
      <c r="LV263">
        <f>MOVI!DJ258</f>
        <v>0</v>
      </c>
      <c r="LW263">
        <f>MOVI!DK258</f>
        <v>1</v>
      </c>
      <c r="LX263" t="str">
        <f>MOVI!DL258</f>
        <v>x</v>
      </c>
      <c r="LY263">
        <f>MOVI!DM258</f>
        <v>0</v>
      </c>
      <c r="LZ263">
        <f>MOVI!DN258</f>
        <v>50000</v>
      </c>
      <c r="MA263">
        <f>MOVI!DO258</f>
        <v>0</v>
      </c>
      <c r="MB263" t="str">
        <f>MOVI!DP258</f>
        <v>MKD</v>
      </c>
      <c r="MC263">
        <f>MOVI!DQ258</f>
        <v>0</v>
      </c>
      <c r="MD263">
        <f>MOVI!DR258</f>
        <v>0</v>
      </c>
      <c r="ME263" t="str">
        <f>VLOOKUP(C263,MOVI!C:DV,121,0)</f>
        <v>Group 1</v>
      </c>
      <c r="MF263" s="252" t="str">
        <f>VLOOKUP(C263,FPT!B:MD,111,0)</f>
        <v>Group 1</v>
      </c>
      <c r="MG263" t="str">
        <f t="shared" si="450"/>
        <v/>
      </c>
      <c r="MH263" t="str">
        <f>VLOOKUP(C263,MOVI!C:DT,122,0)</f>
        <v>MoviSouthGroup 1</v>
      </c>
      <c r="MI263" s="252" t="str">
        <f>VLOOKUP(C263,FPT!B:DS,112,0)</f>
        <v>MoviSouthGroup 1</v>
      </c>
      <c r="MJ263" t="str">
        <f t="shared" si="447"/>
        <v/>
      </c>
    </row>
    <row r="264" spans="1:348" x14ac:dyDescent="0.25">
      <c r="A264">
        <v>256</v>
      </c>
      <c r="B264" s="48">
        <v>3882</v>
      </c>
      <c r="C264" s="271" t="s">
        <v>1001</v>
      </c>
      <c r="D264" t="str">
        <f>VLOOKUP(C264,MOVI!C:D,2,0)</f>
        <v>Ngô Thanh Trúc</v>
      </c>
      <c r="E264" t="str">
        <f>VLOOKUP(C264,FPT!B:C,2,0)</f>
        <v>Ngô Thanh Trúc</v>
      </c>
      <c r="F264" t="str">
        <f t="shared" si="340"/>
        <v/>
      </c>
      <c r="G264" t="str">
        <f>VLOOKUP(C264,MOVI!C:E,3,0)</f>
        <v>Sales</v>
      </c>
      <c r="H264" t="str">
        <f>VLOOKUP(C264,FPT!B:F,3,0)</f>
        <v>Sales</v>
      </c>
      <c r="I264" t="str">
        <f t="shared" si="341"/>
        <v/>
      </c>
      <c r="J264" t="str">
        <f>VLOOKUP(C264,MOVI!C:H,4,0)</f>
        <v>Field Sales</v>
      </c>
      <c r="K264" t="str">
        <f>VLOOKUP(C264,FPT!B:I,4,0)</f>
        <v>Field Sales</v>
      </c>
      <c r="L264" t="str">
        <f t="shared" si="342"/>
        <v/>
      </c>
      <c r="M264" t="str">
        <f>VLOOKUP(C264,MOVI!C:DT,5,0)</f>
        <v>Associate</v>
      </c>
      <c r="N264" t="str">
        <f>VLOOKUP(C264,FPT!B:L,5,0)</f>
        <v>Associate</v>
      </c>
      <c r="O264" t="str">
        <f t="shared" si="343"/>
        <v/>
      </c>
      <c r="P264" t="str">
        <f>VLOOKUP(C264,MOVI!C:DT,6,0)</f>
        <v>Field Sales</v>
      </c>
      <c r="Q264" t="str">
        <f>VLOOKUP(C264,FPT!B:O,6,0)</f>
        <v>Field sales</v>
      </c>
      <c r="R264" t="str">
        <f t="shared" si="344"/>
        <v/>
      </c>
      <c r="S264" t="str">
        <f>VLOOKUP(C264,MOVI!C:DT,7,0)</f>
        <v>South</v>
      </c>
      <c r="T264" t="str">
        <f>VLOOKUP(C264,FPT!B:R,7,0)</f>
        <v>South</v>
      </c>
      <c r="U264" t="str">
        <f t="shared" si="345"/>
        <v/>
      </c>
      <c r="V264" t="str">
        <f>VLOOKUP(C264,MOVI!C:DT,8,0)</f>
        <v>Movi</v>
      </c>
      <c r="W264" t="str">
        <f>VLOOKUP(C264,FPT!B:U,8,0)</f>
        <v>Movi</v>
      </c>
      <c r="X264" t="str">
        <f t="shared" si="346"/>
        <v/>
      </c>
      <c r="Y264" t="str">
        <f>VLOOKUP(C264,MOVI!C:DT,9,0)</f>
        <v>Full-time</v>
      </c>
      <c r="Z264" t="str">
        <f>VLOOKUP(C264,FPT!B:X,9,0)</f>
        <v>Full-time</v>
      </c>
      <c r="AA264" t="str">
        <f t="shared" si="347"/>
        <v/>
      </c>
      <c r="AB264" t="str">
        <f>VLOOKUP(C264,MOVI!C:DT,10,0)</f>
        <v>Permanent</v>
      </c>
      <c r="AC264" t="str">
        <f>VLOOKUP(C264,FPT!B:AA,10,0)</f>
        <v>Permanent</v>
      </c>
      <c r="AD264" t="str">
        <f t="shared" si="348"/>
        <v/>
      </c>
      <c r="AE264" s="247">
        <f>VLOOKUP(C264,MOVI!C:DT,11,0)</f>
        <v>43013</v>
      </c>
      <c r="AF264" s="247">
        <f>VLOOKUP(C264,FPT!B:AD,11,0)</f>
        <v>43013</v>
      </c>
      <c r="AG264" t="str">
        <f t="shared" si="349"/>
        <v/>
      </c>
      <c r="AH264" s="260" t="str">
        <f>VLOOKUP(C264,MOVI!C:DT,12,0)</f>
        <v/>
      </c>
      <c r="AI264" s="260"/>
      <c r="AJ264" t="str">
        <f t="shared" si="449"/>
        <v/>
      </c>
      <c r="AK264">
        <f>VLOOKUP(C264,MOVI!C:DT,13,0)</f>
        <v>0</v>
      </c>
      <c r="AL264" s="247">
        <f>VLOOKUP(C264,FPT!B:AJ,13,0)</f>
        <v>0</v>
      </c>
      <c r="AM264" t="str">
        <f t="shared" si="448"/>
        <v/>
      </c>
      <c r="AN264" s="247">
        <f>VLOOKUP(C264,MOVI!C:DT,14,0)</f>
        <v>0</v>
      </c>
      <c r="AO264" s="247">
        <f>VLOOKUP(C264,FPT!B:AM,14,0)</f>
        <v>0</v>
      </c>
      <c r="AP264" t="str">
        <f t="shared" si="350"/>
        <v/>
      </c>
      <c r="AQ264" t="str">
        <f>VLOOKUP(C264,MOVI!C:DT,15,0)</f>
        <v>LC</v>
      </c>
      <c r="AR264" s="247" t="str">
        <f>VLOOKUP(C264,FPT!B:AP,15,0)</f>
        <v>LC</v>
      </c>
      <c r="AS264" t="str">
        <f t="shared" si="351"/>
        <v/>
      </c>
      <c r="AT264" s="282" t="str">
        <f>VLOOKUP(C264,MOVI!C:DT,16,0)</f>
        <v>LTTP</v>
      </c>
      <c r="AU264" s="247" t="str">
        <f>VLOOKUP(C264,FPT!B:AS,16,0)</f>
        <v>LTTP</v>
      </c>
      <c r="AV264" t="str">
        <f t="shared" si="352"/>
        <v/>
      </c>
      <c r="AW264" t="str">
        <f>VLOOKUP(C264,MOVI!C:DT,17,0)</f>
        <v>L</v>
      </c>
      <c r="AX264" s="247" t="str">
        <f>VLOOKUP(C264,FPT!B:AV,17,0)</f>
        <v>L</v>
      </c>
      <c r="AY264" t="str">
        <f t="shared" si="353"/>
        <v/>
      </c>
      <c r="AZ264">
        <f>VLOOKUP(C264,MOVI!C:DT,18,0)</f>
        <v>0</v>
      </c>
      <c r="BA264" s="247">
        <f>VLOOKUP(C264,FPT!B:AY,18,0)</f>
        <v>0</v>
      </c>
      <c r="BB264" t="str">
        <f t="shared" si="354"/>
        <v/>
      </c>
      <c r="BC264" s="275">
        <f>VLOOKUP(C264,MOVI!C:DT,19,0)</f>
        <v>5000000</v>
      </c>
      <c r="BD264" s="275">
        <f>VLOOKUP(C264,FPT!B:BB,19,0)</f>
        <v>5000000</v>
      </c>
      <c r="BE264" t="str">
        <f t="shared" si="355"/>
        <v/>
      </c>
      <c r="BF264">
        <f>VLOOKUP(C264,MOVI!C:DT,20,0)</f>
        <v>0</v>
      </c>
      <c r="BG264" s="252">
        <f>VLOOKUP(C264,FPT!B:BE,20,0)</f>
        <v>0</v>
      </c>
      <c r="BH264" t="str">
        <f t="shared" si="356"/>
        <v/>
      </c>
      <c r="BI264" s="275">
        <f>VLOOKUP(C264,MOVI!C:DT,21,0)</f>
        <v>5000000</v>
      </c>
      <c r="BJ264" s="275">
        <f>VLOOKUP(C264,FPT!B:BH,21,0)</f>
        <v>5000000</v>
      </c>
      <c r="BK264" t="str">
        <f t="shared" si="357"/>
        <v/>
      </c>
      <c r="BL264" s="275">
        <f>VLOOKUP(C264,MOVI!C:DT,22,0)</f>
        <v>0</v>
      </c>
      <c r="BM264" s="275">
        <f>VLOOKUP(C264,FPT!B:BK,22,0)</f>
        <v>0</v>
      </c>
      <c r="BN264" t="str">
        <f t="shared" si="358"/>
        <v/>
      </c>
      <c r="BO264" s="275">
        <f>VLOOKUP(C264,MOVI!C:DT,23,0)</f>
        <v>0</v>
      </c>
      <c r="BP264" s="275">
        <f>VLOOKUP(C264,FPT!B:BN,23,0)</f>
        <v>0</v>
      </c>
      <c r="BQ264" t="str">
        <f t="shared" si="359"/>
        <v/>
      </c>
      <c r="BR264" s="275">
        <f>VLOOKUP(C264,MOVI!C:DT,24,0)</f>
        <v>0</v>
      </c>
      <c r="BS264" s="275">
        <f>VLOOKUP(C264,FPT!B:BQ,24,0)</f>
        <v>0</v>
      </c>
      <c r="BT264" t="str">
        <f t="shared" si="360"/>
        <v/>
      </c>
      <c r="BU264" s="275">
        <f>VLOOKUP(C264,MOVI!C:DT,25,0)</f>
        <v>200000</v>
      </c>
      <c r="BV264" s="275">
        <f>VLOOKUP(C264,FPT!B:BT,25,0)</f>
        <v>200000</v>
      </c>
      <c r="BW264" t="str">
        <f t="shared" si="361"/>
        <v/>
      </c>
      <c r="BX264" s="275">
        <f>VLOOKUP(C264,MOVI!C:DT,26,0)</f>
        <v>0</v>
      </c>
      <c r="BY264" s="275">
        <f>VLOOKUP(C264,FPT!B:BW,26,0)</f>
        <v>0</v>
      </c>
      <c r="BZ264" t="str">
        <f t="shared" si="362"/>
        <v/>
      </c>
      <c r="CA264" s="275">
        <f>VLOOKUP(C264,MOVI!C:DT,27,0)</f>
        <v>730000</v>
      </c>
      <c r="CB264" s="275">
        <f>VLOOKUP(C264,FPT!B:BZ,27,0)</f>
        <v>730000</v>
      </c>
      <c r="CC264" t="str">
        <f t="shared" si="363"/>
        <v/>
      </c>
      <c r="CD264" s="275">
        <f>VLOOKUP(C264,MOVI!C:DT,28,0)</f>
        <v>930000</v>
      </c>
      <c r="CE264" s="275">
        <f>VLOOKUP(C264,FPT!B:CC,28,0)</f>
        <v>930000</v>
      </c>
      <c r="CF264" t="str">
        <f t="shared" si="364"/>
        <v/>
      </c>
      <c r="CG264" t="str">
        <f>VLOOKUP(C264,MOVI!C:DT,29,0)</f>
        <v>CN</v>
      </c>
      <c r="CH264" s="252" t="str">
        <f>VLOOKUP(C264,FPT!B:CF,29,0)</f>
        <v>CN</v>
      </c>
      <c r="CI264" t="str">
        <f t="shared" si="365"/>
        <v/>
      </c>
      <c r="CJ264">
        <f>VLOOKUP(C264,MOVI!C:DT,30,0)</f>
        <v>26</v>
      </c>
      <c r="CK264" s="252">
        <f>VLOOKUP(C264,FPT!B:CI,30,0)</f>
        <v>26</v>
      </c>
      <c r="CL264" t="str">
        <f t="shared" si="366"/>
        <v/>
      </c>
      <c r="CM264">
        <f>VLOOKUP(C264,MOVI!C:DT,31,0)</f>
        <v>25</v>
      </c>
      <c r="CN264" s="252">
        <f>VLOOKUP(C264,FPT!B:CL,31,0)</f>
        <v>25</v>
      </c>
      <c r="CO264" t="str">
        <f t="shared" si="367"/>
        <v/>
      </c>
      <c r="CP264" s="275">
        <f>VLOOKUP(C264,MOVI!C:DT,32,0)</f>
        <v>1</v>
      </c>
      <c r="CQ264" s="275">
        <f>VLOOKUP(C264,FPT!B:CO,32,0)</f>
        <v>1</v>
      </c>
      <c r="CR264" t="str">
        <f t="shared" si="368"/>
        <v/>
      </c>
      <c r="CS264" s="275">
        <f>VLOOKUP(C264,MOVI!C:DT,33,0)</f>
        <v>0</v>
      </c>
      <c r="CT264" s="275">
        <f>VLOOKUP(C264,FPT!B:CR,33,0)</f>
        <v>0</v>
      </c>
      <c r="CU264" t="str">
        <f t="shared" si="369"/>
        <v/>
      </c>
      <c r="CV264" s="275">
        <f>VLOOKUP(C264,MOVI!C:DT,34,0)</f>
        <v>0</v>
      </c>
      <c r="CW264" s="275">
        <f>VLOOKUP(C264,FPT!B:CU,34,0)</f>
        <v>0</v>
      </c>
      <c r="CX264" t="str">
        <f t="shared" si="370"/>
        <v/>
      </c>
      <c r="CY264" s="275">
        <f>VLOOKUP(C264,MOVI!C:DT,35,0)</f>
        <v>26</v>
      </c>
      <c r="CZ264" s="275">
        <f>VLOOKUP(C264,FPT!B:CX,35,0)</f>
        <v>26</v>
      </c>
      <c r="DA264" t="str">
        <f t="shared" si="371"/>
        <v/>
      </c>
      <c r="DB264" s="275">
        <f>VLOOKUP(C264,MOVI!C:DT,36,0)</f>
        <v>0</v>
      </c>
      <c r="DC264" s="275">
        <f>VLOOKUP(C264,FPT!B:DA,36,0)</f>
        <v>0</v>
      </c>
      <c r="DD264" t="str">
        <f t="shared" si="372"/>
        <v/>
      </c>
      <c r="DE264" s="275">
        <f>VLOOKUP(C264,MOVI!C:DT,37,0)</f>
        <v>0</v>
      </c>
      <c r="DF264" s="275">
        <f>VLOOKUP(C264,FPT!B:DD,37,0)</f>
        <v>0</v>
      </c>
      <c r="DG264" t="str">
        <f t="shared" si="373"/>
        <v/>
      </c>
      <c r="DH264" s="275">
        <f>VLOOKUP(C264,MOVI!C:DT,38,0)</f>
        <v>0</v>
      </c>
      <c r="DI264" s="275">
        <f>VLOOKUP(C264,FPT!B:DG,38,0)</f>
        <v>0</v>
      </c>
      <c r="DJ264" t="str">
        <f t="shared" si="374"/>
        <v/>
      </c>
      <c r="DK264" s="275">
        <f>VLOOKUP(C264,MOVI!C:DT,39,0)</f>
        <v>0</v>
      </c>
      <c r="DL264" s="275">
        <f>VLOOKUP(C264,FPT!B:DJ,39,0)</f>
        <v>0</v>
      </c>
      <c r="DM264" t="str">
        <f t="shared" si="375"/>
        <v/>
      </c>
      <c r="DN264" s="275">
        <f>VLOOKUP(C264,MOVI!C:DT,40,0)</f>
        <v>0</v>
      </c>
      <c r="DO264" s="275">
        <f>VLOOKUP(C264,FPT!B:DM,40,0)</f>
        <v>0</v>
      </c>
      <c r="DP264" t="str">
        <f t="shared" si="376"/>
        <v/>
      </c>
      <c r="DQ264" s="275">
        <f>VLOOKUP(C264,MOVI!C:DT,41,0)</f>
        <v>0</v>
      </c>
      <c r="DR264" s="275">
        <f>VLOOKUP(C264,FPT!B:DP,41,0)</f>
        <v>0</v>
      </c>
      <c r="DS264" t="str">
        <f t="shared" si="377"/>
        <v/>
      </c>
      <c r="DT264" s="275">
        <f>VLOOKUP(C264,MOVI!C:DT,42,0)</f>
        <v>5000000</v>
      </c>
      <c r="DU264" s="275">
        <f>ROUND(VLOOKUP(C264,FPT!B:DS,42,0),0)</f>
        <v>5000000</v>
      </c>
      <c r="DV264" t="str">
        <f t="shared" si="378"/>
        <v/>
      </c>
      <c r="DW264" s="275">
        <f>VLOOKUP(C264,MOVI!C:DT,43,0)</f>
        <v>0</v>
      </c>
      <c r="DX264" s="275">
        <f>VLOOKUP(C264,FPT!B:DV,43,0)</f>
        <v>0</v>
      </c>
      <c r="DY264" t="str">
        <f t="shared" si="379"/>
        <v/>
      </c>
      <c r="DZ264" s="275">
        <f>VLOOKUP(C264,MOVI!C:DT,44,0)</f>
        <v>0</v>
      </c>
      <c r="EA264" s="275">
        <f>VLOOKUP(C264,FPT!B:DY,44,0)</f>
        <v>0</v>
      </c>
      <c r="EB264" t="str">
        <f t="shared" si="380"/>
        <v/>
      </c>
      <c r="EC264" s="275">
        <f>VLOOKUP(C264,MOVI!C:DT,45,0)</f>
        <v>5000000</v>
      </c>
      <c r="ED264" s="275">
        <f>ROUND(VLOOKUP(C264,FPT!B:EB,45,0),0)</f>
        <v>5000000</v>
      </c>
      <c r="EE264" t="str">
        <f t="shared" si="381"/>
        <v/>
      </c>
      <c r="EF264" s="275">
        <f>VLOOKUP(C264,MOVI!C:DT,46,0)</f>
        <v>0</v>
      </c>
      <c r="EG264" s="275">
        <f>VLOOKUP(C264,FPT!B:EE,46,0)</f>
        <v>0</v>
      </c>
      <c r="EH264" t="str">
        <f t="shared" si="382"/>
        <v/>
      </c>
      <c r="EI264" s="275">
        <f>VLOOKUP(C264,MOVI!C:DT,47,0)</f>
        <v>0</v>
      </c>
      <c r="EJ264" s="275">
        <f>VLOOKUP(C264,FPT!B:EH,47,0)</f>
        <v>0</v>
      </c>
      <c r="EK264" t="str">
        <f t="shared" si="383"/>
        <v/>
      </c>
      <c r="EL264" s="275">
        <f>VLOOKUP(C264,MOVI!C:DT,48,0)</f>
        <v>0</v>
      </c>
      <c r="EM264" s="275">
        <f>VLOOKUP(C264,FPT!B:EK,48,0)</f>
        <v>0</v>
      </c>
      <c r="EN264" t="str">
        <f t="shared" si="384"/>
        <v/>
      </c>
      <c r="EO264" s="275">
        <f>VLOOKUP(C264,MOVI!C:DT,49,0)</f>
        <v>200000</v>
      </c>
      <c r="EP264" s="275">
        <f>VLOOKUP(C264,FPT!B:EN,49,0)</f>
        <v>200000</v>
      </c>
      <c r="EQ264" t="str">
        <f t="shared" si="385"/>
        <v/>
      </c>
      <c r="ER264" s="275">
        <f>VLOOKUP(C264,MOVI!C:DT,50,0)</f>
        <v>0</v>
      </c>
      <c r="ES264" s="275">
        <f>VLOOKUP(C264,FPT!B:EQ,50,0)</f>
        <v>0</v>
      </c>
      <c r="ET264" t="str">
        <f t="shared" si="386"/>
        <v/>
      </c>
      <c r="EU264" s="275">
        <f>VLOOKUP(C264,MOVI!C:DT,51,0)</f>
        <v>0</v>
      </c>
      <c r="EV264" s="275">
        <f>VLOOKUP(C264,FPT!B:ET,51,0)</f>
        <v>0</v>
      </c>
      <c r="EW264" t="str">
        <f t="shared" si="387"/>
        <v/>
      </c>
      <c r="EX264" s="275">
        <f>VLOOKUP(C264,MOVI!C:DT,52,0)</f>
        <v>0</v>
      </c>
      <c r="EY264" s="275">
        <f>VLOOKUP(C264,FPT!B:EW,52,0)</f>
        <v>0</v>
      </c>
      <c r="EZ264" t="str">
        <f t="shared" si="388"/>
        <v/>
      </c>
      <c r="FA264" s="275">
        <f>VLOOKUP(C264,MOVI!C:DT,53,0)</f>
        <v>0</v>
      </c>
      <c r="FB264" s="275">
        <f>VLOOKUP(C264,FPT!B:EZ,53,0)</f>
        <v>0</v>
      </c>
      <c r="FC264" t="str">
        <f t="shared" si="389"/>
        <v/>
      </c>
      <c r="FD264" s="275">
        <f>VLOOKUP(C264,MOVI!C:DT,54,0)</f>
        <v>0</v>
      </c>
      <c r="FE264" s="275">
        <f>VLOOKUP(C264,FPT!B:FC,54,0)</f>
        <v>0</v>
      </c>
      <c r="FF264" t="str">
        <f t="shared" si="390"/>
        <v/>
      </c>
      <c r="FG264" s="275">
        <f>VLOOKUP(C264,MOVI!C:DT,55,0)</f>
        <v>701923</v>
      </c>
      <c r="FH264" s="275">
        <f>VLOOKUP(C264,FPT!B:FF,55,0)</f>
        <v>701923</v>
      </c>
      <c r="FI264" t="str">
        <f t="shared" si="391"/>
        <v/>
      </c>
      <c r="FJ264" s="275">
        <f>VLOOKUP(C264,MOVI!C:DT,56,0)</f>
        <v>901923</v>
      </c>
      <c r="FK264" s="275">
        <f>VLOOKUP(C264,FPT!B:FI,56,0)</f>
        <v>901923</v>
      </c>
      <c r="FL264" t="str">
        <f t="shared" si="392"/>
        <v/>
      </c>
      <c r="FM264" s="275">
        <f>VLOOKUP(C264,MOVI!C:DT,57,0)</f>
        <v>4647501</v>
      </c>
      <c r="FN264" s="275">
        <f>VLOOKUP(C264,FPT!B:FL,57,0)</f>
        <v>4647501</v>
      </c>
      <c r="FO264" t="str">
        <f t="shared" si="393"/>
        <v/>
      </c>
      <c r="FP264" s="275">
        <f>VLOOKUP(C264,MOVI!C:DT,58,0)</f>
        <v>0</v>
      </c>
      <c r="FQ264" s="275">
        <f>VLOOKUP(C264,FPT!B:FO,58,0)</f>
        <v>0</v>
      </c>
      <c r="FR264" t="str">
        <f t="shared" si="394"/>
        <v/>
      </c>
      <c r="FS264" s="275">
        <f>VLOOKUP(C264,MOVI!C:DT,59,0)</f>
        <v>0</v>
      </c>
      <c r="FT264" s="275">
        <f>VLOOKUP(C264,FPT!B:FR,59,0)</f>
        <v>0</v>
      </c>
      <c r="FU264" t="str">
        <f t="shared" si="395"/>
        <v/>
      </c>
      <c r="FV264" s="275">
        <f>VLOOKUP(C264,MOVI!C:DT,60,0)</f>
        <v>0</v>
      </c>
      <c r="FW264" s="275">
        <f>VLOOKUP(C264,FPT!B:FU,60,0)</f>
        <v>0</v>
      </c>
      <c r="FX264" t="str">
        <f t="shared" si="396"/>
        <v/>
      </c>
      <c r="FY264" s="275">
        <f>VLOOKUP(C264,MOVI!C:DT,61,0)</f>
        <v>0</v>
      </c>
      <c r="FZ264" s="275">
        <f>VLOOKUP(C264,FPT!B:FX,61,0)</f>
        <v>0</v>
      </c>
      <c r="GA264" t="str">
        <f t="shared" si="397"/>
        <v/>
      </c>
      <c r="GB264" s="275">
        <f>VLOOKUP(C264,MOVI!C:DT,62,0)</f>
        <v>550000</v>
      </c>
      <c r="GC264" s="275">
        <f>VLOOKUP(C264,FPT!B:GA,62,0)</f>
        <v>550000</v>
      </c>
      <c r="GD264" t="str">
        <f t="shared" si="398"/>
        <v/>
      </c>
      <c r="GE264" s="275">
        <f>VLOOKUP(C264,MOVI!C:DT,63,0)</f>
        <v>0</v>
      </c>
      <c r="GF264" s="275">
        <f>VLOOKUP(C264,FPT!B:GD,63,0)</f>
        <v>0</v>
      </c>
      <c r="GG264" t="str">
        <f t="shared" si="399"/>
        <v/>
      </c>
      <c r="GH264" s="275">
        <f>VLOOKUP(C264,MOVI!C:DT,64,0)</f>
        <v>0</v>
      </c>
      <c r="GI264" s="275">
        <f>VLOOKUP(C264,FPT!B:GG,64,0)</f>
        <v>0</v>
      </c>
      <c r="GJ264" t="str">
        <f t="shared" si="400"/>
        <v/>
      </c>
      <c r="GK264" s="275">
        <f>VLOOKUP(C264,MOVI!C:DT,65,0)</f>
        <v>0</v>
      </c>
      <c r="GL264" s="275">
        <f>VLOOKUP(C264,FPT!B:GJ,65,0)</f>
        <v>0</v>
      </c>
      <c r="GM264" t="str">
        <f t="shared" si="401"/>
        <v/>
      </c>
      <c r="GN264" s="275">
        <f>VLOOKUP(C264,MOVI!C:DT,66,0)</f>
        <v>0</v>
      </c>
      <c r="GO264" s="275">
        <f>VLOOKUP(C264,FPT!B:GM,66,0)</f>
        <v>0</v>
      </c>
      <c r="GP264" t="str">
        <f t="shared" si="402"/>
        <v/>
      </c>
      <c r="GQ264" s="275">
        <f>VLOOKUP(C264,MOVI!C:DT,67,0)</f>
        <v>0</v>
      </c>
      <c r="GR264" s="275">
        <f>VLOOKUP(C264,FPT!B:GP,67,0)</f>
        <v>0</v>
      </c>
      <c r="GS264" t="str">
        <f t="shared" si="403"/>
        <v/>
      </c>
      <c r="GT264" s="275">
        <f>VLOOKUP(C264,MOVI!C:DT,68,0)</f>
        <v>0</v>
      </c>
      <c r="GU264" s="275">
        <f>VLOOKUP(C264,FPT!B:GS,68,0)</f>
        <v>0</v>
      </c>
      <c r="GV264" t="str">
        <f t="shared" si="404"/>
        <v/>
      </c>
      <c r="GW264" s="275">
        <f>VLOOKUP(C264,MOVI!C:DT,69,0)</f>
        <v>0</v>
      </c>
      <c r="GX264" s="275">
        <f>VLOOKUP(C264,FPT!B:GV,69,0)</f>
        <v>0</v>
      </c>
      <c r="GY264" t="str">
        <f t="shared" si="405"/>
        <v/>
      </c>
      <c r="GZ264" s="275">
        <f>VLOOKUP(C264,MOVI!C:DT,70,0)</f>
        <v>5197501</v>
      </c>
      <c r="HA264" s="275">
        <f>VLOOKUP(C264,FPT!B:GY,70,0)</f>
        <v>5197501</v>
      </c>
      <c r="HB264" t="str">
        <f t="shared" si="406"/>
        <v/>
      </c>
      <c r="HC264" s="275">
        <f>VLOOKUP(C264,MOVI!C:DT,71,0)</f>
        <v>11099424</v>
      </c>
      <c r="HD264" s="275">
        <f>ROUND(VLOOKUP(C264,FPT!B:HB,71,0),0)</f>
        <v>11099424</v>
      </c>
      <c r="HE264" t="str">
        <f t="shared" si="407"/>
        <v/>
      </c>
      <c r="HF264" s="275">
        <f>ROUND(VLOOKUP(C264,MOVI!C:DT,72,0),0)</f>
        <v>0</v>
      </c>
      <c r="HG264" s="275">
        <f>ROUND(VLOOKUP(C264,FPT!B:HE,72,0),0)</f>
        <v>0</v>
      </c>
      <c r="HH264" t="str">
        <f t="shared" si="408"/>
        <v/>
      </c>
      <c r="HI264" s="275">
        <f>VLOOKUP(C264,MOVI!C:DT,73,0)</f>
        <v>200000</v>
      </c>
      <c r="HJ264" s="275">
        <f>VLOOKUP(C264,FPT!B:HH,73,0)</f>
        <v>200000</v>
      </c>
      <c r="HK264" t="str">
        <f t="shared" si="409"/>
        <v/>
      </c>
      <c r="HL264" s="275">
        <f>VLOOKUP(C264,MOVI!C:DT,74,0)</f>
        <v>701923</v>
      </c>
      <c r="HM264" s="275">
        <f>VLOOKUP(C264,FPT!B:HK,74,0)</f>
        <v>701923</v>
      </c>
      <c r="HN264" t="str">
        <f t="shared" si="410"/>
        <v/>
      </c>
      <c r="HO264" s="275">
        <f>VLOOKUP(C264,MOVI!C:DT,75,0)</f>
        <v>11000000</v>
      </c>
      <c r="HP264" s="275">
        <f>VLOOKUP(C264,FPT!B:HN,75,0)</f>
        <v>11000000</v>
      </c>
      <c r="HQ264" t="str">
        <f t="shared" si="411"/>
        <v/>
      </c>
      <c r="HR264" s="275">
        <f>VLOOKUP(C264,MOVI!C:DT,76,0)</f>
        <v>1</v>
      </c>
      <c r="HS264" s="275">
        <f>VLOOKUP(C264,FPT!B:HQ,76,0)</f>
        <v>1</v>
      </c>
      <c r="HT264" t="str">
        <f t="shared" si="412"/>
        <v/>
      </c>
      <c r="HU264" s="275">
        <f>VLOOKUP(C264,MOVI!C:DT,77,0)</f>
        <v>4400000</v>
      </c>
      <c r="HV264" s="275">
        <f>VLOOKUP(C264,FPT!B:HT,77,0)</f>
        <v>4400000</v>
      </c>
      <c r="HW264" t="str">
        <f t="shared" si="413"/>
        <v/>
      </c>
      <c r="HX264" s="274">
        <f>VLOOKUP(C264,MOVI!C:CB,78,0)</f>
        <v>400000</v>
      </c>
      <c r="HY264" s="261">
        <f>VLOOKUP(C264,FPT!$B:$CA,78,0)</f>
        <v>400000</v>
      </c>
      <c r="HZ264" t="str">
        <f t="shared" si="414"/>
        <v/>
      </c>
      <c r="IA264" s="275">
        <f>VLOOKUP(C264,MOVI!C:CD,79,0)</f>
        <v>50000</v>
      </c>
      <c r="IB264" s="275">
        <f>VLOOKUP(C264,FPT!B:HZ,79,0)</f>
        <v>50000</v>
      </c>
      <c r="IC264" t="str">
        <f t="shared" si="415"/>
        <v/>
      </c>
      <c r="ID264" s="275">
        <f>VLOOKUP(C264,MOVI!C:CD,80,0)</f>
        <v>75000</v>
      </c>
      <c r="IE264" s="275">
        <f>VLOOKUP(C264,FPT!B:IC,80,0)</f>
        <v>75000</v>
      </c>
      <c r="IF264" t="str">
        <f t="shared" si="416"/>
        <v/>
      </c>
      <c r="IG264" s="275">
        <f>VLOOKUP(C264,MOVI!C:DT,81,0)</f>
        <v>0</v>
      </c>
      <c r="IH264" s="275">
        <f>VLOOKUP(C264,FPT!B:IF,81,0)</f>
        <v>0</v>
      </c>
      <c r="II264" t="str">
        <f t="shared" si="417"/>
        <v/>
      </c>
      <c r="IJ264" s="275">
        <f>VLOOKUP(C264,MOVI!C:DT,82,0)</f>
        <v>525000</v>
      </c>
      <c r="IK264" s="275">
        <f>VLOOKUP(C264,FPT!B:II,82,0)</f>
        <v>525000</v>
      </c>
      <c r="IL264" t="str">
        <f t="shared" si="418"/>
        <v/>
      </c>
      <c r="IM264" s="275">
        <f>ROUND(VLOOKUP(C264,MOVI!C:DT,83,0),0)</f>
        <v>16826923</v>
      </c>
      <c r="IN264" s="275">
        <f>ROUND(VLOOKUP(C264,FPT!B:IL,83,0),0)</f>
        <v>16826923</v>
      </c>
      <c r="IO264" t="str">
        <f t="shared" si="419"/>
        <v/>
      </c>
      <c r="IP264" s="275">
        <f>VLOOKUP(C264,MOVI!C:DT,84,0)</f>
        <v>0</v>
      </c>
      <c r="IQ264" s="275">
        <f>VLOOKUP(C264,FPT!B:IO,84,0)</f>
        <v>0</v>
      </c>
      <c r="IR264" t="str">
        <f t="shared" si="420"/>
        <v/>
      </c>
      <c r="IS264" s="275">
        <f>ROUND(VLOOKUP(C264,MOVI!C:DT,85,0),0)</f>
        <v>0</v>
      </c>
      <c r="IT264" s="275">
        <f>ROUND(VLOOKUP(C264,FPT!B:IR,85,0),0)</f>
        <v>0</v>
      </c>
      <c r="IU264" t="str">
        <f t="shared" si="421"/>
        <v/>
      </c>
      <c r="IV264" s="275">
        <f>VLOOKUP(C264,MOVI!C:DT,86,0)</f>
        <v>0</v>
      </c>
      <c r="IW264" s="275">
        <f>VLOOKUP(C264,FPT!B:IU,86,0)</f>
        <v>0</v>
      </c>
      <c r="IX264" t="str">
        <f t="shared" si="422"/>
        <v/>
      </c>
      <c r="IY264" s="275">
        <f>ROUND(VLOOKUP(C264,MOVI!C:DT,87,0),0)</f>
        <v>0</v>
      </c>
      <c r="IZ264" s="275">
        <f>ROUND(VLOOKUP(C264,FPT!B:IX,87,0),0)</f>
        <v>0</v>
      </c>
      <c r="JA264" t="str">
        <f t="shared" si="423"/>
        <v/>
      </c>
      <c r="JB264" s="275">
        <f>VLOOKUP(C264,MOVI!C:DT,88,0)</f>
        <v>0</v>
      </c>
      <c r="JC264" s="275">
        <f>VLOOKUP(C264,FPT!B:JA,88,0)</f>
        <v>0</v>
      </c>
      <c r="JD264" t="str">
        <f t="shared" si="424"/>
        <v/>
      </c>
      <c r="JE264" s="275">
        <f>VLOOKUP(C264,MOVI!C:DT,89,0)</f>
        <v>50000</v>
      </c>
      <c r="JF264" s="275">
        <f>VLOOKUP(C264,FPT!B:JD,89,0)</f>
        <v>50000</v>
      </c>
      <c r="JG264" t="str">
        <f t="shared" si="425"/>
        <v/>
      </c>
      <c r="JH264" s="275">
        <f>VLOOKUP(C264,MOVI!C:DT,90,0)</f>
        <v>0</v>
      </c>
      <c r="JI264" s="275">
        <f>VLOOKUP(C264,FPT!B:JG,90,0)</f>
        <v>0</v>
      </c>
      <c r="JJ264" t="str">
        <f t="shared" si="426"/>
        <v/>
      </c>
      <c r="JK264" s="275">
        <f>VLOOKUP(C264,MOVI!C:DT,91,0)</f>
        <v>0</v>
      </c>
      <c r="JL264" s="275">
        <f>VLOOKUP(C264,FPT!B:JJ,91,0)</f>
        <v>0</v>
      </c>
      <c r="JM264" t="str">
        <f t="shared" si="427"/>
        <v/>
      </c>
      <c r="JN264" s="275">
        <f>VLOOKUP(C264,MOVI!C:DT,92,0)</f>
        <v>0</v>
      </c>
      <c r="JO264" s="275">
        <f>VLOOKUP(C264,FPT!B:JM,92,0)</f>
        <v>0</v>
      </c>
      <c r="JP264" t="str">
        <f t="shared" si="428"/>
        <v/>
      </c>
      <c r="JQ264" s="275">
        <f>VLOOKUP(C264,MOVI!C:DT,93,0)</f>
        <v>0</v>
      </c>
      <c r="JR264" s="275">
        <f>VLOOKUP(C264,FPT!B:JP,93,0)</f>
        <v>0</v>
      </c>
      <c r="JS264" t="str">
        <f t="shared" si="429"/>
        <v/>
      </c>
      <c r="JT264" s="275">
        <f>VLOOKUP(C264,MOVI!C:DT,94,0)</f>
        <v>50000</v>
      </c>
      <c r="JU264" s="275">
        <f>VLOOKUP(C264,FPT!B:JS,94,0)</f>
        <v>50000</v>
      </c>
      <c r="JV264" t="str">
        <f t="shared" si="430"/>
        <v/>
      </c>
      <c r="JW264" s="275">
        <f>VLOOKUP(C264,MOVI!C:DT,95,0)</f>
        <v>10524424</v>
      </c>
      <c r="JX264" s="275">
        <f>VLOOKUP(C264,FPT!B:JV,95,0)</f>
        <v>10524424</v>
      </c>
      <c r="JY264" t="str">
        <f t="shared" si="431"/>
        <v/>
      </c>
      <c r="JZ264" s="275">
        <f>VLOOKUP(C264,MOVI!C:DT,96,0)</f>
        <v>0</v>
      </c>
      <c r="KA264" s="275">
        <f>VLOOKUP(C264,FPT!B:JY,96,0)</f>
        <v>0</v>
      </c>
      <c r="KB264" t="str">
        <f t="shared" si="432"/>
        <v/>
      </c>
      <c r="KC264" s="275">
        <f>VLOOKUP(C264,MOVI!C:DT,97,0)</f>
        <v>10524424</v>
      </c>
      <c r="KD264" s="275">
        <f>VLOOKUP(C264,FPT!B:KB,97,0)</f>
        <v>10524424</v>
      </c>
      <c r="KE264" t="str">
        <f t="shared" si="433"/>
        <v/>
      </c>
      <c r="KF264" s="275">
        <f>VLOOKUP(C264,MOVI!C:DT,98,0)</f>
        <v>850000.00000000012</v>
      </c>
      <c r="KG264" s="275">
        <f>VLOOKUP(C264,FPT!B:KE,98,0)</f>
        <v>850000</v>
      </c>
      <c r="KH264" t="str">
        <f t="shared" si="434"/>
        <v/>
      </c>
      <c r="KI264" s="275">
        <f>VLOOKUP(C264,MOVI!C:DT,99,0)</f>
        <v>0</v>
      </c>
      <c r="KJ264" s="275">
        <f>VLOOKUP(C264,FPT!B:KH,99,0)</f>
        <v>0</v>
      </c>
      <c r="KK264" t="str">
        <f t="shared" si="435"/>
        <v/>
      </c>
      <c r="KL264" s="275">
        <f>VLOOKUP(C264,MOVI!C:DT,100,0)</f>
        <v>150000</v>
      </c>
      <c r="KM264" s="275">
        <f>VLOOKUP(C264,FPT!B:KK,100,0)</f>
        <v>150000</v>
      </c>
      <c r="KN264" t="str">
        <f t="shared" si="436"/>
        <v/>
      </c>
      <c r="KO264" s="275">
        <f>VLOOKUP(C264,MOVI!C:DT,101,0)</f>
        <v>0</v>
      </c>
      <c r="KP264" s="275">
        <f>VLOOKUP(C264,FPT!B:KN,101,0)</f>
        <v>0</v>
      </c>
      <c r="KQ264" t="str">
        <f t="shared" si="437"/>
        <v/>
      </c>
      <c r="KR264" s="275">
        <f>VLOOKUP(C264,MOVI!C:DT,102,0)</f>
        <v>0</v>
      </c>
      <c r="KS264" s="275">
        <f>VLOOKUP(C264,FPT!B:KQ,102,0)</f>
        <v>0</v>
      </c>
      <c r="KT264" t="str">
        <f t="shared" si="438"/>
        <v/>
      </c>
      <c r="KU264" s="275">
        <f>VLOOKUP(C264,MOVI!C:DT,103,0)</f>
        <v>1000000.0000000001</v>
      </c>
      <c r="KV264" s="275">
        <f>VLOOKUP(C264,FPT!B:KT,103,0)</f>
        <v>1000000</v>
      </c>
      <c r="KW264" t="str">
        <f t="shared" si="439"/>
        <v/>
      </c>
      <c r="KX264" s="275">
        <f>VLOOKUP(C264,MOVI!C:DT,104,0)</f>
        <v>1525000</v>
      </c>
      <c r="KY264" s="275">
        <f>VLOOKUP(C264,FPT!B:KW,104,0)</f>
        <v>1525000</v>
      </c>
      <c r="KZ264" t="str">
        <f t="shared" si="440"/>
        <v/>
      </c>
      <c r="LA264" s="275">
        <f>VLOOKUP(C264,MOVI!C:DT,105,0)</f>
        <v>100000</v>
      </c>
      <c r="LB264" s="275">
        <f>VLOOKUP(C264,FPT!B:KZ,105,0)</f>
        <v>100000</v>
      </c>
      <c r="LC264" t="str">
        <f t="shared" si="441"/>
        <v/>
      </c>
      <c r="LD264" s="275">
        <f>VLOOKUP(C264,MOVI!C:DT,106,0)</f>
        <v>12199424</v>
      </c>
      <c r="LE264" s="275">
        <f>VLOOKUP(C264,FPT!B:LC,106,0)</f>
        <v>12199424</v>
      </c>
      <c r="LF264" t="str">
        <f t="shared" si="442"/>
        <v/>
      </c>
      <c r="LG264" s="273">
        <f>VLOOKUP(C264,MOVI!C:DT,107,0)</f>
        <v>0</v>
      </c>
      <c r="LH264" s="273">
        <f>VLOOKUP(C264,FPT!B:LF,107,0)</f>
        <v>0</v>
      </c>
      <c r="LI264" t="str">
        <f t="shared" si="443"/>
        <v/>
      </c>
      <c r="LJ264" t="str">
        <f>VLOOKUP(C264,MOVI!C:DV,108,0)</f>
        <v>MoviSouthSales</v>
      </c>
      <c r="LK264" s="252" t="str">
        <f>VLOOKUP(C264,FPT!B:LI,108,0)</f>
        <v>MoviSouthSales</v>
      </c>
      <c r="LL264" t="str">
        <f t="shared" si="444"/>
        <v/>
      </c>
      <c r="LM264" s="275">
        <f>ROUND(VLOOKUP(C264,MOVI!C:DV,109,0),0)</f>
        <v>416667</v>
      </c>
      <c r="LN264" s="275">
        <f>ROUND(VLOOKUP(C264,FPT!B:LL,109,0),0)</f>
        <v>416667</v>
      </c>
      <c r="LO264" t="str">
        <f t="shared" si="445"/>
        <v/>
      </c>
      <c r="LP264" t="str">
        <f>VLOOKUP(C264,MOVI!C:DV,110,0)</f>
        <v>TNH</v>
      </c>
      <c r="LQ264" s="247" t="str">
        <f>VLOOKUP(C264,FPT!B:LO,110,0)</f>
        <v>TNH</v>
      </c>
      <c r="LR264" t="str">
        <f t="shared" si="446"/>
        <v/>
      </c>
      <c r="LS264">
        <f>MOVI!DI259</f>
        <v>22</v>
      </c>
      <c r="LV264">
        <f>MOVI!DJ259</f>
        <v>0</v>
      </c>
      <c r="LW264">
        <f>MOVI!DK259</f>
        <v>0</v>
      </c>
      <c r="LX264" t="str">
        <f>MOVI!DL259</f>
        <v>x</v>
      </c>
      <c r="LY264">
        <f>MOVI!DM259</f>
        <v>0</v>
      </c>
      <c r="LZ264">
        <f>MOVI!DN259</f>
        <v>50000</v>
      </c>
      <c r="MA264">
        <f>MOVI!DO259</f>
        <v>0</v>
      </c>
      <c r="MB264" t="str">
        <f>MOVI!DP259</f>
        <v>TNH</v>
      </c>
      <c r="MC264">
        <f>MOVI!DQ259</f>
        <v>0</v>
      </c>
      <c r="MD264">
        <f>MOVI!DR259</f>
        <v>0</v>
      </c>
      <c r="ME264" t="str">
        <f>VLOOKUP(C264,MOVI!C:DV,121,0)</f>
        <v>Group 1</v>
      </c>
      <c r="MF264" s="252" t="str">
        <f>VLOOKUP(C264,FPT!B:MD,111,0)</f>
        <v>Group 1</v>
      </c>
      <c r="MG264" t="str">
        <f t="shared" si="450"/>
        <v/>
      </c>
      <c r="MH264" t="str">
        <f>VLOOKUP(C264,MOVI!C:DT,122,0)</f>
        <v>MoviSouthGroup 1</v>
      </c>
      <c r="MI264" s="252" t="str">
        <f>VLOOKUP(C264,FPT!B:DS,112,0)</f>
        <v>MoviSouthGroup 1</v>
      </c>
      <c r="MJ264" t="str">
        <f t="shared" si="447"/>
        <v/>
      </c>
    </row>
    <row r="265" spans="1:348" x14ac:dyDescent="0.25">
      <c r="A265">
        <v>257</v>
      </c>
      <c r="B265" s="48">
        <v>4039</v>
      </c>
      <c r="C265" s="271" t="s">
        <v>1002</v>
      </c>
      <c r="D265" t="str">
        <f>VLOOKUP(C265,MOVI!C:D,2,0)</f>
        <v>Lê Hoàng Dự</v>
      </c>
      <c r="E265" t="str">
        <f>VLOOKUP(C265,FPT!B:C,2,0)</f>
        <v>Lê Hoàng Dự</v>
      </c>
      <c r="F265" t="str">
        <f t="shared" si="340"/>
        <v/>
      </c>
      <c r="G265" t="str">
        <f>VLOOKUP(C265,MOVI!C:E,3,0)</f>
        <v>Sales</v>
      </c>
      <c r="H265" t="str">
        <f>VLOOKUP(C265,FPT!B:F,3,0)</f>
        <v>Sales</v>
      </c>
      <c r="I265" t="str">
        <f t="shared" si="341"/>
        <v/>
      </c>
      <c r="J265" t="str">
        <f>VLOOKUP(C265,MOVI!C:H,4,0)</f>
        <v>Field Sales</v>
      </c>
      <c r="K265" t="str">
        <f>VLOOKUP(C265,FPT!B:I,4,0)</f>
        <v>Field Sales</v>
      </c>
      <c r="L265" t="str">
        <f t="shared" si="342"/>
        <v/>
      </c>
      <c r="M265" t="str">
        <f>VLOOKUP(C265,MOVI!C:DT,5,0)</f>
        <v>Associate</v>
      </c>
      <c r="N265" t="str">
        <f>VLOOKUP(C265,FPT!B:L,5,0)</f>
        <v>Associate</v>
      </c>
      <c r="O265" t="str">
        <f t="shared" si="343"/>
        <v/>
      </c>
      <c r="P265" t="str">
        <f>VLOOKUP(C265,MOVI!C:DT,6,0)</f>
        <v>Field Sales</v>
      </c>
      <c r="Q265" t="str">
        <f>VLOOKUP(C265,FPT!B:O,6,0)</f>
        <v>Field sales</v>
      </c>
      <c r="R265" t="str">
        <f t="shared" si="344"/>
        <v/>
      </c>
      <c r="S265" t="str">
        <f>VLOOKUP(C265,MOVI!C:DT,7,0)</f>
        <v>South</v>
      </c>
      <c r="T265" t="str">
        <f>VLOOKUP(C265,FPT!B:R,7,0)</f>
        <v>South</v>
      </c>
      <c r="U265" t="str">
        <f t="shared" si="345"/>
        <v/>
      </c>
      <c r="V265" t="str">
        <f>VLOOKUP(C265,MOVI!C:DT,8,0)</f>
        <v>Movi</v>
      </c>
      <c r="W265" t="str">
        <f>VLOOKUP(C265,FPT!B:U,8,0)</f>
        <v>Movi</v>
      </c>
      <c r="X265" t="str">
        <f t="shared" si="346"/>
        <v/>
      </c>
      <c r="Y265" t="str">
        <f>VLOOKUP(C265,MOVI!C:DT,9,0)</f>
        <v>Full-time</v>
      </c>
      <c r="Z265" t="str">
        <f>VLOOKUP(C265,FPT!B:X,9,0)</f>
        <v>Full-time</v>
      </c>
      <c r="AA265" t="str">
        <f t="shared" si="347"/>
        <v/>
      </c>
      <c r="AB265" t="str">
        <f>VLOOKUP(C265,MOVI!C:DT,10,0)</f>
        <v>Permanent</v>
      </c>
      <c r="AC265" t="str">
        <f>VLOOKUP(C265,FPT!B:AA,10,0)</f>
        <v>Permanent</v>
      </c>
      <c r="AD265" t="str">
        <f t="shared" si="348"/>
        <v/>
      </c>
      <c r="AE265" s="247">
        <f>VLOOKUP(C265,MOVI!C:DT,11,0)</f>
        <v>43049</v>
      </c>
      <c r="AF265" s="247">
        <f>VLOOKUP(C265,FPT!B:AD,11,0)</f>
        <v>43049</v>
      </c>
      <c r="AG265" t="str">
        <f t="shared" si="349"/>
        <v/>
      </c>
      <c r="AH265" s="260" t="str">
        <f>VLOOKUP(C265,MOVI!C:DT,12,0)</f>
        <v/>
      </c>
      <c r="AI265" s="260"/>
      <c r="AJ265" t="str">
        <f t="shared" si="449"/>
        <v/>
      </c>
      <c r="AK265">
        <f>VLOOKUP(C265,MOVI!C:DT,13,0)</f>
        <v>0</v>
      </c>
      <c r="AL265" s="247">
        <f>VLOOKUP(C265,FPT!B:AJ,13,0)</f>
        <v>0</v>
      </c>
      <c r="AM265" t="str">
        <f t="shared" si="448"/>
        <v/>
      </c>
      <c r="AN265" s="247">
        <f>VLOOKUP(C265,MOVI!C:DT,14,0)</f>
        <v>0</v>
      </c>
      <c r="AO265" s="247">
        <f>VLOOKUP(C265,FPT!B:AM,14,0)</f>
        <v>0</v>
      </c>
      <c r="AP265" t="str">
        <f t="shared" si="350"/>
        <v/>
      </c>
      <c r="AQ265" t="str">
        <f>VLOOKUP(C265,MOVI!C:DT,15,0)</f>
        <v>LC</v>
      </c>
      <c r="AR265" s="247" t="str">
        <f>VLOOKUP(C265,FPT!B:AP,15,0)</f>
        <v>LC</v>
      </c>
      <c r="AS265" t="str">
        <f t="shared" si="351"/>
        <v/>
      </c>
      <c r="AT265" s="282" t="str">
        <f>VLOOKUP(C265,MOVI!C:DT,16,0)</f>
        <v>LTTP</v>
      </c>
      <c r="AU265" s="247" t="str">
        <f>VLOOKUP(C265,FPT!B:AS,16,0)</f>
        <v>LTTP</v>
      </c>
      <c r="AV265" t="str">
        <f t="shared" si="352"/>
        <v/>
      </c>
      <c r="AW265" t="str">
        <f>VLOOKUP(C265,MOVI!C:DT,17,0)</f>
        <v>L</v>
      </c>
      <c r="AX265" s="247" t="str">
        <f>VLOOKUP(C265,FPT!B:AV,17,0)</f>
        <v>L</v>
      </c>
      <c r="AY265" t="str">
        <f t="shared" si="353"/>
        <v/>
      </c>
      <c r="AZ265">
        <f>VLOOKUP(C265,MOVI!C:DT,18,0)</f>
        <v>0</v>
      </c>
      <c r="BA265" s="247">
        <f>VLOOKUP(C265,FPT!B:AY,18,0)</f>
        <v>0</v>
      </c>
      <c r="BB265" t="str">
        <f t="shared" si="354"/>
        <v/>
      </c>
      <c r="BC265" s="275">
        <f>VLOOKUP(C265,MOVI!C:DT,19,0)</f>
        <v>5000000</v>
      </c>
      <c r="BD265" s="275">
        <f>VLOOKUP(C265,FPT!B:BB,19,0)</f>
        <v>5000000</v>
      </c>
      <c r="BE265" t="str">
        <f t="shared" si="355"/>
        <v/>
      </c>
      <c r="BF265">
        <f>VLOOKUP(C265,MOVI!C:DT,20,0)</f>
        <v>0</v>
      </c>
      <c r="BG265" s="252">
        <f>VLOOKUP(C265,FPT!B:BE,20,0)</f>
        <v>0</v>
      </c>
      <c r="BH265" t="str">
        <f t="shared" si="356"/>
        <v/>
      </c>
      <c r="BI265" s="275">
        <f>VLOOKUP(C265,MOVI!C:DT,21,0)</f>
        <v>5000000</v>
      </c>
      <c r="BJ265" s="275">
        <f>VLOOKUP(C265,FPT!B:BH,21,0)</f>
        <v>5000000</v>
      </c>
      <c r="BK265" t="str">
        <f t="shared" si="357"/>
        <v/>
      </c>
      <c r="BL265" s="275">
        <f>VLOOKUP(C265,MOVI!C:DT,22,0)</f>
        <v>0</v>
      </c>
      <c r="BM265" s="275">
        <f>VLOOKUP(C265,FPT!B:BK,22,0)</f>
        <v>0</v>
      </c>
      <c r="BN265" t="str">
        <f t="shared" si="358"/>
        <v/>
      </c>
      <c r="BO265" s="275">
        <f>VLOOKUP(C265,MOVI!C:DT,23,0)</f>
        <v>0</v>
      </c>
      <c r="BP265" s="275">
        <f>VLOOKUP(C265,FPT!B:BN,23,0)</f>
        <v>0</v>
      </c>
      <c r="BQ265" t="str">
        <f t="shared" si="359"/>
        <v/>
      </c>
      <c r="BR265" s="275">
        <f>VLOOKUP(C265,MOVI!C:DT,24,0)</f>
        <v>0</v>
      </c>
      <c r="BS265" s="275">
        <f>VLOOKUP(C265,FPT!B:BQ,24,0)</f>
        <v>0</v>
      </c>
      <c r="BT265" t="str">
        <f t="shared" si="360"/>
        <v/>
      </c>
      <c r="BU265" s="275">
        <f>VLOOKUP(C265,MOVI!C:DT,25,0)</f>
        <v>200000</v>
      </c>
      <c r="BV265" s="275">
        <f>VLOOKUP(C265,FPT!B:BT,25,0)</f>
        <v>200000</v>
      </c>
      <c r="BW265" t="str">
        <f t="shared" si="361"/>
        <v/>
      </c>
      <c r="BX265" s="275">
        <f>VLOOKUP(C265,MOVI!C:DT,26,0)</f>
        <v>0</v>
      </c>
      <c r="BY265" s="275">
        <f>VLOOKUP(C265,FPT!B:BW,26,0)</f>
        <v>0</v>
      </c>
      <c r="BZ265" t="str">
        <f t="shared" si="362"/>
        <v/>
      </c>
      <c r="CA265" s="275">
        <f>VLOOKUP(C265,MOVI!C:DT,27,0)</f>
        <v>730000</v>
      </c>
      <c r="CB265" s="275">
        <f>VLOOKUP(C265,FPT!B:BZ,27,0)</f>
        <v>730000</v>
      </c>
      <c r="CC265" t="str">
        <f t="shared" si="363"/>
        <v/>
      </c>
      <c r="CD265" s="275">
        <f>VLOOKUP(C265,MOVI!C:DT,28,0)</f>
        <v>930000</v>
      </c>
      <c r="CE265" s="275">
        <f>VLOOKUP(C265,FPT!B:CC,28,0)</f>
        <v>930000</v>
      </c>
      <c r="CF265" t="str">
        <f t="shared" si="364"/>
        <v/>
      </c>
      <c r="CG265" t="str">
        <f>VLOOKUP(C265,MOVI!C:DT,29,0)</f>
        <v>CN</v>
      </c>
      <c r="CH265" s="252" t="str">
        <f>VLOOKUP(C265,FPT!B:CF,29,0)</f>
        <v>CN</v>
      </c>
      <c r="CI265" t="str">
        <f t="shared" si="365"/>
        <v/>
      </c>
      <c r="CJ265">
        <f>VLOOKUP(C265,MOVI!C:DT,30,0)</f>
        <v>26</v>
      </c>
      <c r="CK265" s="252">
        <f>VLOOKUP(C265,FPT!B:CI,30,0)</f>
        <v>26</v>
      </c>
      <c r="CL265" t="str">
        <f t="shared" si="366"/>
        <v/>
      </c>
      <c r="CM265">
        <f>VLOOKUP(C265,MOVI!C:DT,31,0)</f>
        <v>26</v>
      </c>
      <c r="CN265" s="252">
        <f>VLOOKUP(C265,FPT!B:CL,31,0)</f>
        <v>26</v>
      </c>
      <c r="CO265" t="str">
        <f t="shared" si="367"/>
        <v/>
      </c>
      <c r="CP265" s="275">
        <f>VLOOKUP(C265,MOVI!C:DT,32,0)</f>
        <v>0</v>
      </c>
      <c r="CQ265" s="275">
        <f>VLOOKUP(C265,FPT!B:CO,32,0)</f>
        <v>0</v>
      </c>
      <c r="CR265" t="str">
        <f t="shared" si="368"/>
        <v/>
      </c>
      <c r="CS265" s="275">
        <f>VLOOKUP(C265,MOVI!C:DT,33,0)</f>
        <v>0</v>
      </c>
      <c r="CT265" s="275">
        <f>VLOOKUP(C265,FPT!B:CR,33,0)</f>
        <v>0</v>
      </c>
      <c r="CU265" t="str">
        <f t="shared" si="369"/>
        <v/>
      </c>
      <c r="CV265" s="275">
        <f>VLOOKUP(C265,MOVI!C:DT,34,0)</f>
        <v>0</v>
      </c>
      <c r="CW265" s="275">
        <f>VLOOKUP(C265,FPT!B:CU,34,0)</f>
        <v>0</v>
      </c>
      <c r="CX265" t="str">
        <f t="shared" si="370"/>
        <v/>
      </c>
      <c r="CY265" s="275">
        <f>VLOOKUP(C265,MOVI!C:DT,35,0)</f>
        <v>26</v>
      </c>
      <c r="CZ265" s="275">
        <f>VLOOKUP(C265,FPT!B:CX,35,0)</f>
        <v>26</v>
      </c>
      <c r="DA265" t="str">
        <f t="shared" si="371"/>
        <v/>
      </c>
      <c r="DB265" s="275">
        <f>VLOOKUP(C265,MOVI!C:DT,36,0)</f>
        <v>0</v>
      </c>
      <c r="DC265" s="275">
        <f>VLOOKUP(C265,FPT!B:DA,36,0)</f>
        <v>0</v>
      </c>
      <c r="DD265" t="str">
        <f t="shared" si="372"/>
        <v/>
      </c>
      <c r="DE265" s="275">
        <f>VLOOKUP(C265,MOVI!C:DT,37,0)</f>
        <v>0</v>
      </c>
      <c r="DF265" s="275">
        <f>VLOOKUP(C265,FPT!B:DD,37,0)</f>
        <v>0</v>
      </c>
      <c r="DG265" t="str">
        <f t="shared" si="373"/>
        <v/>
      </c>
      <c r="DH265" s="275">
        <f>VLOOKUP(C265,MOVI!C:DT,38,0)</f>
        <v>0</v>
      </c>
      <c r="DI265" s="275">
        <f>VLOOKUP(C265,FPT!B:DG,38,0)</f>
        <v>0</v>
      </c>
      <c r="DJ265" t="str">
        <f t="shared" si="374"/>
        <v/>
      </c>
      <c r="DK265" s="275">
        <f>VLOOKUP(C265,MOVI!C:DT,39,0)</f>
        <v>0</v>
      </c>
      <c r="DL265" s="275">
        <f>VLOOKUP(C265,FPT!B:DJ,39,0)</f>
        <v>0</v>
      </c>
      <c r="DM265" t="str">
        <f t="shared" si="375"/>
        <v/>
      </c>
      <c r="DN265" s="275">
        <f>VLOOKUP(C265,MOVI!C:DT,40,0)</f>
        <v>0</v>
      </c>
      <c r="DO265" s="275">
        <f>VLOOKUP(C265,FPT!B:DM,40,0)</f>
        <v>0</v>
      </c>
      <c r="DP265" t="str">
        <f t="shared" si="376"/>
        <v/>
      </c>
      <c r="DQ265" s="275">
        <f>VLOOKUP(C265,MOVI!C:DT,41,0)</f>
        <v>0</v>
      </c>
      <c r="DR265" s="275">
        <f>VLOOKUP(C265,FPT!B:DP,41,0)</f>
        <v>0</v>
      </c>
      <c r="DS265" t="str">
        <f t="shared" si="377"/>
        <v/>
      </c>
      <c r="DT265" s="275">
        <f>VLOOKUP(C265,MOVI!C:DT,42,0)</f>
        <v>5000000</v>
      </c>
      <c r="DU265" s="275">
        <f>ROUND(VLOOKUP(C265,FPT!B:DS,42,0),0)</f>
        <v>5000000</v>
      </c>
      <c r="DV265" t="str">
        <f t="shared" si="378"/>
        <v/>
      </c>
      <c r="DW265" s="275">
        <f>VLOOKUP(C265,MOVI!C:DT,43,0)</f>
        <v>0</v>
      </c>
      <c r="DX265" s="275">
        <f>VLOOKUP(C265,FPT!B:DV,43,0)</f>
        <v>0</v>
      </c>
      <c r="DY265" t="str">
        <f t="shared" si="379"/>
        <v/>
      </c>
      <c r="DZ265" s="275">
        <f>VLOOKUP(C265,MOVI!C:DT,44,0)</f>
        <v>0</v>
      </c>
      <c r="EA265" s="275">
        <f>VLOOKUP(C265,FPT!B:DY,44,0)</f>
        <v>0</v>
      </c>
      <c r="EB265" t="str">
        <f t="shared" si="380"/>
        <v/>
      </c>
      <c r="EC265" s="275">
        <f>VLOOKUP(C265,MOVI!C:DT,45,0)</f>
        <v>5000000</v>
      </c>
      <c r="ED265" s="275">
        <f>ROUND(VLOOKUP(C265,FPT!B:EB,45,0),0)</f>
        <v>5000000</v>
      </c>
      <c r="EE265" t="str">
        <f t="shared" si="381"/>
        <v/>
      </c>
      <c r="EF265" s="275">
        <f>VLOOKUP(C265,MOVI!C:DT,46,0)</f>
        <v>0</v>
      </c>
      <c r="EG265" s="275">
        <f>VLOOKUP(C265,FPT!B:EE,46,0)</f>
        <v>0</v>
      </c>
      <c r="EH265" t="str">
        <f t="shared" si="382"/>
        <v/>
      </c>
      <c r="EI265" s="275">
        <f>VLOOKUP(C265,MOVI!C:DT,47,0)</f>
        <v>0</v>
      </c>
      <c r="EJ265" s="275">
        <f>VLOOKUP(C265,FPT!B:EH,47,0)</f>
        <v>0</v>
      </c>
      <c r="EK265" t="str">
        <f t="shared" si="383"/>
        <v/>
      </c>
      <c r="EL265" s="275">
        <f>VLOOKUP(C265,MOVI!C:DT,48,0)</f>
        <v>0</v>
      </c>
      <c r="EM265" s="275">
        <f>VLOOKUP(C265,FPT!B:EK,48,0)</f>
        <v>0</v>
      </c>
      <c r="EN265" t="str">
        <f t="shared" si="384"/>
        <v/>
      </c>
      <c r="EO265" s="275">
        <f>VLOOKUP(C265,MOVI!C:DT,49,0)</f>
        <v>200000</v>
      </c>
      <c r="EP265" s="275">
        <f>VLOOKUP(C265,FPT!B:EN,49,0)</f>
        <v>200000</v>
      </c>
      <c r="EQ265" t="str">
        <f t="shared" si="385"/>
        <v/>
      </c>
      <c r="ER265" s="275">
        <f>VLOOKUP(C265,MOVI!C:DT,50,0)</f>
        <v>0</v>
      </c>
      <c r="ES265" s="275">
        <f>VLOOKUP(C265,FPT!B:EQ,50,0)</f>
        <v>0</v>
      </c>
      <c r="ET265" t="str">
        <f t="shared" si="386"/>
        <v/>
      </c>
      <c r="EU265" s="275">
        <f>VLOOKUP(C265,MOVI!C:DT,51,0)</f>
        <v>0</v>
      </c>
      <c r="EV265" s="275">
        <f>VLOOKUP(C265,FPT!B:ET,51,0)</f>
        <v>0</v>
      </c>
      <c r="EW265" t="str">
        <f t="shared" si="387"/>
        <v/>
      </c>
      <c r="EX265" s="275">
        <f>VLOOKUP(C265,MOVI!C:DT,52,0)</f>
        <v>0</v>
      </c>
      <c r="EY265" s="275">
        <f>VLOOKUP(C265,FPT!B:EW,52,0)</f>
        <v>0</v>
      </c>
      <c r="EZ265" t="str">
        <f t="shared" si="388"/>
        <v/>
      </c>
      <c r="FA265" s="275">
        <f>VLOOKUP(C265,MOVI!C:DT,53,0)</f>
        <v>0</v>
      </c>
      <c r="FB265" s="275">
        <f>VLOOKUP(C265,FPT!B:EZ,53,0)</f>
        <v>0</v>
      </c>
      <c r="FC265" t="str">
        <f t="shared" si="389"/>
        <v/>
      </c>
      <c r="FD265" s="275">
        <f>VLOOKUP(C265,MOVI!C:DT,54,0)</f>
        <v>0</v>
      </c>
      <c r="FE265" s="275">
        <f>VLOOKUP(C265,FPT!B:FC,54,0)</f>
        <v>0</v>
      </c>
      <c r="FF265" t="str">
        <f t="shared" si="390"/>
        <v/>
      </c>
      <c r="FG265" s="275">
        <f>VLOOKUP(C265,MOVI!C:DT,55,0)</f>
        <v>730000</v>
      </c>
      <c r="FH265" s="275">
        <f>VLOOKUP(C265,FPT!B:FF,55,0)</f>
        <v>730000</v>
      </c>
      <c r="FI265" t="str">
        <f t="shared" si="391"/>
        <v/>
      </c>
      <c r="FJ265" s="275">
        <f>VLOOKUP(C265,MOVI!C:DT,56,0)</f>
        <v>930000</v>
      </c>
      <c r="FK265" s="275">
        <f>VLOOKUP(C265,FPT!B:FI,56,0)</f>
        <v>930000</v>
      </c>
      <c r="FL265" t="str">
        <f t="shared" si="392"/>
        <v/>
      </c>
      <c r="FM265" s="275">
        <f>VLOOKUP(C265,MOVI!C:DT,57,0)</f>
        <v>1502959</v>
      </c>
      <c r="FN265" s="275">
        <f>VLOOKUP(C265,FPT!B:FL,57,0)</f>
        <v>1502959</v>
      </c>
      <c r="FO265" t="str">
        <f t="shared" si="393"/>
        <v/>
      </c>
      <c r="FP265" s="275">
        <f>VLOOKUP(C265,MOVI!C:DT,58,0)</f>
        <v>0</v>
      </c>
      <c r="FQ265" s="275">
        <f>VLOOKUP(C265,FPT!B:FO,58,0)</f>
        <v>0</v>
      </c>
      <c r="FR265" t="str">
        <f t="shared" si="394"/>
        <v/>
      </c>
      <c r="FS265" s="275">
        <f>VLOOKUP(C265,MOVI!C:DT,59,0)</f>
        <v>0</v>
      </c>
      <c r="FT265" s="275">
        <f>VLOOKUP(C265,FPT!B:FR,59,0)</f>
        <v>0</v>
      </c>
      <c r="FU265" t="str">
        <f t="shared" si="395"/>
        <v/>
      </c>
      <c r="FV265" s="275">
        <f>VLOOKUP(C265,MOVI!C:DT,60,0)</f>
        <v>0</v>
      </c>
      <c r="FW265" s="275">
        <f>VLOOKUP(C265,FPT!B:FU,60,0)</f>
        <v>0</v>
      </c>
      <c r="FX265" t="str">
        <f t="shared" si="396"/>
        <v/>
      </c>
      <c r="FY265" s="275">
        <f>VLOOKUP(C265,MOVI!C:DT,61,0)</f>
        <v>0</v>
      </c>
      <c r="FZ265" s="275">
        <f>VLOOKUP(C265,FPT!B:FX,61,0)</f>
        <v>0</v>
      </c>
      <c r="GA265" t="str">
        <f t="shared" si="397"/>
        <v/>
      </c>
      <c r="GB265" s="275">
        <f>VLOOKUP(C265,MOVI!C:DT,62,0)</f>
        <v>0</v>
      </c>
      <c r="GC265" s="275">
        <f>VLOOKUP(C265,FPT!B:GA,62,0)</f>
        <v>0</v>
      </c>
      <c r="GD265" t="str">
        <f t="shared" si="398"/>
        <v/>
      </c>
      <c r="GE265" s="275">
        <f>VLOOKUP(C265,MOVI!C:DT,63,0)</f>
        <v>0</v>
      </c>
      <c r="GF265" s="275">
        <f>VLOOKUP(C265,FPT!B:GD,63,0)</f>
        <v>0</v>
      </c>
      <c r="GG265" t="str">
        <f t="shared" si="399"/>
        <v/>
      </c>
      <c r="GH265" s="275">
        <f>VLOOKUP(C265,MOVI!C:DT,64,0)</f>
        <v>0</v>
      </c>
      <c r="GI265" s="275">
        <f>VLOOKUP(C265,FPT!B:GG,64,0)</f>
        <v>0</v>
      </c>
      <c r="GJ265" t="str">
        <f t="shared" si="400"/>
        <v/>
      </c>
      <c r="GK265" s="275">
        <f>VLOOKUP(C265,MOVI!C:DT,65,0)</f>
        <v>0</v>
      </c>
      <c r="GL265" s="275">
        <f>VLOOKUP(C265,FPT!B:GJ,65,0)</f>
        <v>0</v>
      </c>
      <c r="GM265" t="str">
        <f t="shared" si="401"/>
        <v/>
      </c>
      <c r="GN265" s="275">
        <f>VLOOKUP(C265,MOVI!C:DT,66,0)</f>
        <v>0</v>
      </c>
      <c r="GO265" s="275">
        <f>VLOOKUP(C265,FPT!B:GM,66,0)</f>
        <v>0</v>
      </c>
      <c r="GP265" t="str">
        <f t="shared" si="402"/>
        <v/>
      </c>
      <c r="GQ265" s="275">
        <f>VLOOKUP(C265,MOVI!C:DT,67,0)</f>
        <v>0</v>
      </c>
      <c r="GR265" s="275">
        <f>VLOOKUP(C265,FPT!B:GP,67,0)</f>
        <v>0</v>
      </c>
      <c r="GS265" t="str">
        <f t="shared" si="403"/>
        <v/>
      </c>
      <c r="GT265" s="275">
        <f>VLOOKUP(C265,MOVI!C:DT,68,0)</f>
        <v>0</v>
      </c>
      <c r="GU265" s="275">
        <f>VLOOKUP(C265,FPT!B:GS,68,0)</f>
        <v>0</v>
      </c>
      <c r="GV265" t="str">
        <f t="shared" si="404"/>
        <v/>
      </c>
      <c r="GW265" s="275">
        <f>VLOOKUP(C265,MOVI!C:DT,69,0)</f>
        <v>0</v>
      </c>
      <c r="GX265" s="275">
        <f>VLOOKUP(C265,FPT!B:GV,69,0)</f>
        <v>0</v>
      </c>
      <c r="GY265" t="str">
        <f t="shared" si="405"/>
        <v/>
      </c>
      <c r="GZ265" s="275">
        <f>VLOOKUP(C265,MOVI!C:DT,70,0)</f>
        <v>1502959</v>
      </c>
      <c r="HA265" s="275">
        <f>VLOOKUP(C265,FPT!B:GY,70,0)</f>
        <v>1502959</v>
      </c>
      <c r="HB265" t="str">
        <f t="shared" si="406"/>
        <v/>
      </c>
      <c r="HC265" s="275">
        <f>VLOOKUP(C265,MOVI!C:DT,71,0)</f>
        <v>7432959</v>
      </c>
      <c r="HD265" s="275">
        <f>ROUND(VLOOKUP(C265,FPT!B:HB,71,0),0)</f>
        <v>7432959</v>
      </c>
      <c r="HE265" t="str">
        <f t="shared" si="407"/>
        <v/>
      </c>
      <c r="HF265" s="275">
        <f>ROUND(VLOOKUP(C265,MOVI!C:DT,72,0),0)</f>
        <v>0</v>
      </c>
      <c r="HG265" s="275">
        <f>ROUND(VLOOKUP(C265,FPT!B:HE,72,0),0)</f>
        <v>0</v>
      </c>
      <c r="HH265" t="str">
        <f t="shared" si="408"/>
        <v/>
      </c>
      <c r="HI265" s="275">
        <f>VLOOKUP(C265,MOVI!C:DT,73,0)</f>
        <v>200000</v>
      </c>
      <c r="HJ265" s="275">
        <f>VLOOKUP(C265,FPT!B:HH,73,0)</f>
        <v>200000</v>
      </c>
      <c r="HK265" t="str">
        <f t="shared" si="409"/>
        <v/>
      </c>
      <c r="HL265" s="275">
        <f>VLOOKUP(C265,MOVI!C:DT,74,0)</f>
        <v>730000</v>
      </c>
      <c r="HM265" s="275">
        <f>VLOOKUP(C265,FPT!B:HK,74,0)</f>
        <v>730000</v>
      </c>
      <c r="HN265" t="str">
        <f t="shared" si="410"/>
        <v/>
      </c>
      <c r="HO265" s="275">
        <f>VLOOKUP(C265,MOVI!C:DT,75,0)</f>
        <v>11000000</v>
      </c>
      <c r="HP265" s="275">
        <f>VLOOKUP(C265,FPT!B:HN,75,0)</f>
        <v>11000000</v>
      </c>
      <c r="HQ265" t="str">
        <f t="shared" si="411"/>
        <v/>
      </c>
      <c r="HR265" s="275">
        <f>VLOOKUP(C265,MOVI!C:DT,76,0)</f>
        <v>0</v>
      </c>
      <c r="HS265" s="275">
        <f>VLOOKUP(C265,FPT!B:HQ,76,0)</f>
        <v>0</v>
      </c>
      <c r="HT265" t="str">
        <f t="shared" si="412"/>
        <v/>
      </c>
      <c r="HU265" s="275">
        <f>VLOOKUP(C265,MOVI!C:DT,77,0)</f>
        <v>0</v>
      </c>
      <c r="HV265" s="275">
        <f>VLOOKUP(C265,FPT!B:HT,77,0)</f>
        <v>0</v>
      </c>
      <c r="HW265" t="str">
        <f t="shared" si="413"/>
        <v/>
      </c>
      <c r="HX265" s="274">
        <f>VLOOKUP(C265,MOVI!C:CB,78,0)</f>
        <v>400000</v>
      </c>
      <c r="HY265" s="261">
        <f>VLOOKUP(C265,FPT!$B:$CA,78,0)</f>
        <v>400000</v>
      </c>
      <c r="HZ265" t="str">
        <f t="shared" si="414"/>
        <v/>
      </c>
      <c r="IA265" s="275">
        <f>VLOOKUP(C265,MOVI!C:CD,79,0)</f>
        <v>50000</v>
      </c>
      <c r="IB265" s="275">
        <f>VLOOKUP(C265,FPT!B:HZ,79,0)</f>
        <v>50000</v>
      </c>
      <c r="IC265" t="str">
        <f t="shared" si="415"/>
        <v/>
      </c>
      <c r="ID265" s="275">
        <f>VLOOKUP(C265,MOVI!C:CD,80,0)</f>
        <v>75000</v>
      </c>
      <c r="IE265" s="275">
        <f>VLOOKUP(C265,FPT!B:IC,80,0)</f>
        <v>75000</v>
      </c>
      <c r="IF265" t="str">
        <f t="shared" si="416"/>
        <v/>
      </c>
      <c r="IG265" s="275">
        <f>VLOOKUP(C265,MOVI!C:DT,81,0)</f>
        <v>0</v>
      </c>
      <c r="IH265" s="275">
        <f>VLOOKUP(C265,FPT!B:IF,81,0)</f>
        <v>0</v>
      </c>
      <c r="II265" t="str">
        <f t="shared" si="417"/>
        <v/>
      </c>
      <c r="IJ265" s="275">
        <f>VLOOKUP(C265,MOVI!C:DT,82,0)</f>
        <v>525000</v>
      </c>
      <c r="IK265" s="275">
        <f>VLOOKUP(C265,FPT!B:II,82,0)</f>
        <v>525000</v>
      </c>
      <c r="IL265" t="str">
        <f t="shared" si="418"/>
        <v/>
      </c>
      <c r="IM265" s="275">
        <f>ROUND(VLOOKUP(C265,MOVI!C:DT,83,0),0)</f>
        <v>12455000</v>
      </c>
      <c r="IN265" s="275">
        <f>ROUND(VLOOKUP(C265,FPT!B:IL,83,0),0)</f>
        <v>12455000</v>
      </c>
      <c r="IO265" t="str">
        <f t="shared" si="419"/>
        <v/>
      </c>
      <c r="IP265" s="275">
        <f>VLOOKUP(C265,MOVI!C:DT,84,0)</f>
        <v>0</v>
      </c>
      <c r="IQ265" s="275">
        <f>VLOOKUP(C265,FPT!B:IO,84,0)</f>
        <v>0</v>
      </c>
      <c r="IR265" t="str">
        <f t="shared" si="420"/>
        <v/>
      </c>
      <c r="IS265" s="275">
        <f>ROUND(VLOOKUP(C265,MOVI!C:DT,85,0),0)</f>
        <v>0</v>
      </c>
      <c r="IT265" s="275">
        <f>ROUND(VLOOKUP(C265,FPT!B:IR,85,0),0)</f>
        <v>0</v>
      </c>
      <c r="IU265" t="str">
        <f t="shared" si="421"/>
        <v/>
      </c>
      <c r="IV265" s="275">
        <f>VLOOKUP(C265,MOVI!C:DT,86,0)</f>
        <v>0</v>
      </c>
      <c r="IW265" s="275">
        <f>VLOOKUP(C265,FPT!B:IU,86,0)</f>
        <v>0</v>
      </c>
      <c r="IX265" t="str">
        <f t="shared" si="422"/>
        <v/>
      </c>
      <c r="IY265" s="275">
        <f>ROUND(VLOOKUP(C265,MOVI!C:DT,87,0),0)</f>
        <v>0</v>
      </c>
      <c r="IZ265" s="275">
        <f>ROUND(VLOOKUP(C265,FPT!B:IX,87,0),0)</f>
        <v>0</v>
      </c>
      <c r="JA265" t="str">
        <f t="shared" si="423"/>
        <v/>
      </c>
      <c r="JB265" s="275">
        <f>VLOOKUP(C265,MOVI!C:DT,88,0)</f>
        <v>0</v>
      </c>
      <c r="JC265" s="275">
        <f>VLOOKUP(C265,FPT!B:JA,88,0)</f>
        <v>0</v>
      </c>
      <c r="JD265" t="str">
        <f t="shared" si="424"/>
        <v/>
      </c>
      <c r="JE265" s="275">
        <f>VLOOKUP(C265,MOVI!C:DT,89,0)</f>
        <v>50000</v>
      </c>
      <c r="JF265" s="275">
        <f>VLOOKUP(C265,FPT!B:JD,89,0)</f>
        <v>50000</v>
      </c>
      <c r="JG265" t="str">
        <f t="shared" si="425"/>
        <v/>
      </c>
      <c r="JH265" s="275">
        <f>VLOOKUP(C265,MOVI!C:DT,90,0)</f>
        <v>0</v>
      </c>
      <c r="JI265" s="275">
        <f>VLOOKUP(C265,FPT!B:JG,90,0)</f>
        <v>0</v>
      </c>
      <c r="JJ265" t="str">
        <f t="shared" si="426"/>
        <v/>
      </c>
      <c r="JK265" s="275">
        <f>VLOOKUP(C265,MOVI!C:DT,91,0)</f>
        <v>0</v>
      </c>
      <c r="JL265" s="275">
        <f>VLOOKUP(C265,FPT!B:JJ,91,0)</f>
        <v>0</v>
      </c>
      <c r="JM265" t="str">
        <f t="shared" si="427"/>
        <v/>
      </c>
      <c r="JN265" s="275">
        <f>VLOOKUP(C265,MOVI!C:DT,92,0)</f>
        <v>0</v>
      </c>
      <c r="JO265" s="275">
        <f>VLOOKUP(C265,FPT!B:JM,92,0)</f>
        <v>0</v>
      </c>
      <c r="JP265" t="str">
        <f t="shared" si="428"/>
        <v/>
      </c>
      <c r="JQ265" s="275">
        <f>VLOOKUP(C265,MOVI!C:DT,93,0)</f>
        <v>0</v>
      </c>
      <c r="JR265" s="275">
        <f>VLOOKUP(C265,FPT!B:JP,93,0)</f>
        <v>0</v>
      </c>
      <c r="JS265" t="str">
        <f t="shared" si="429"/>
        <v/>
      </c>
      <c r="JT265" s="275">
        <f>VLOOKUP(C265,MOVI!C:DT,94,0)</f>
        <v>50000</v>
      </c>
      <c r="JU265" s="275">
        <f>VLOOKUP(C265,FPT!B:JS,94,0)</f>
        <v>50000</v>
      </c>
      <c r="JV265" t="str">
        <f t="shared" si="430"/>
        <v/>
      </c>
      <c r="JW265" s="275">
        <f>VLOOKUP(C265,MOVI!C:DT,95,0)</f>
        <v>6857959</v>
      </c>
      <c r="JX265" s="275">
        <f>VLOOKUP(C265,FPT!B:JV,95,0)</f>
        <v>6857959</v>
      </c>
      <c r="JY265" t="str">
        <f t="shared" si="431"/>
        <v/>
      </c>
      <c r="JZ265" s="275">
        <f>VLOOKUP(C265,MOVI!C:DT,96,0)</f>
        <v>0</v>
      </c>
      <c r="KA265" s="275">
        <f>VLOOKUP(C265,FPT!B:JY,96,0)</f>
        <v>0</v>
      </c>
      <c r="KB265" t="str">
        <f t="shared" si="432"/>
        <v/>
      </c>
      <c r="KC265" s="275">
        <f>VLOOKUP(C265,MOVI!C:DT,97,0)</f>
        <v>6857959</v>
      </c>
      <c r="KD265" s="275">
        <f>VLOOKUP(C265,FPT!B:KB,97,0)</f>
        <v>6857959</v>
      </c>
      <c r="KE265" t="str">
        <f t="shared" si="433"/>
        <v/>
      </c>
      <c r="KF265" s="275">
        <f>VLOOKUP(C265,MOVI!C:DT,98,0)</f>
        <v>850000.00000000012</v>
      </c>
      <c r="KG265" s="275">
        <f>VLOOKUP(C265,FPT!B:KE,98,0)</f>
        <v>850000</v>
      </c>
      <c r="KH265" t="str">
        <f t="shared" si="434"/>
        <v/>
      </c>
      <c r="KI265" s="275">
        <f>VLOOKUP(C265,MOVI!C:DT,99,0)</f>
        <v>0</v>
      </c>
      <c r="KJ265" s="275">
        <f>VLOOKUP(C265,FPT!B:KH,99,0)</f>
        <v>0</v>
      </c>
      <c r="KK265" t="str">
        <f t="shared" si="435"/>
        <v/>
      </c>
      <c r="KL265" s="275">
        <f>VLOOKUP(C265,MOVI!C:DT,100,0)</f>
        <v>150000</v>
      </c>
      <c r="KM265" s="275">
        <f>VLOOKUP(C265,FPT!B:KK,100,0)</f>
        <v>150000</v>
      </c>
      <c r="KN265" t="str">
        <f t="shared" si="436"/>
        <v/>
      </c>
      <c r="KO265" s="275">
        <f>VLOOKUP(C265,MOVI!C:DT,101,0)</f>
        <v>0</v>
      </c>
      <c r="KP265" s="275">
        <f>VLOOKUP(C265,FPT!B:KN,101,0)</f>
        <v>0</v>
      </c>
      <c r="KQ265" t="str">
        <f t="shared" si="437"/>
        <v/>
      </c>
      <c r="KR265" s="275">
        <f>VLOOKUP(C265,MOVI!C:DT,102,0)</f>
        <v>0</v>
      </c>
      <c r="KS265" s="275">
        <f>VLOOKUP(C265,FPT!B:KQ,102,0)</f>
        <v>0</v>
      </c>
      <c r="KT265" t="str">
        <f t="shared" si="438"/>
        <v/>
      </c>
      <c r="KU265" s="275">
        <f>VLOOKUP(C265,MOVI!C:DT,103,0)</f>
        <v>1000000.0000000001</v>
      </c>
      <c r="KV265" s="275">
        <f>VLOOKUP(C265,FPT!B:KT,103,0)</f>
        <v>1000000</v>
      </c>
      <c r="KW265" t="str">
        <f t="shared" si="439"/>
        <v/>
      </c>
      <c r="KX265" s="275">
        <f>VLOOKUP(C265,MOVI!C:DT,104,0)</f>
        <v>1525000</v>
      </c>
      <c r="KY265" s="275">
        <f>VLOOKUP(C265,FPT!B:KW,104,0)</f>
        <v>1525000</v>
      </c>
      <c r="KZ265" t="str">
        <f t="shared" si="440"/>
        <v/>
      </c>
      <c r="LA265" s="275">
        <f>VLOOKUP(C265,MOVI!C:DT,105,0)</f>
        <v>100000</v>
      </c>
      <c r="LB265" s="275">
        <f>VLOOKUP(C265,FPT!B:KZ,105,0)</f>
        <v>100000</v>
      </c>
      <c r="LC265" t="str">
        <f t="shared" si="441"/>
        <v/>
      </c>
      <c r="LD265" s="275">
        <f>VLOOKUP(C265,MOVI!C:DT,106,0)</f>
        <v>8532959</v>
      </c>
      <c r="LE265" s="275">
        <f>VLOOKUP(C265,FPT!B:LC,106,0)</f>
        <v>8532959</v>
      </c>
      <c r="LF265" t="str">
        <f t="shared" si="442"/>
        <v/>
      </c>
      <c r="LG265" s="273">
        <f>VLOOKUP(C265,MOVI!C:DT,107,0)</f>
        <v>0</v>
      </c>
      <c r="LH265" s="273">
        <f>VLOOKUP(C265,FPT!B:LF,107,0)</f>
        <v>0</v>
      </c>
      <c r="LI265" t="str">
        <f t="shared" si="443"/>
        <v/>
      </c>
      <c r="LJ265" t="str">
        <f>VLOOKUP(C265,MOVI!C:DV,108,0)</f>
        <v>MoviSouthSales</v>
      </c>
      <c r="LK265" s="252" t="str">
        <f>VLOOKUP(C265,FPT!B:LI,108,0)</f>
        <v>MoviSouthSales</v>
      </c>
      <c r="LL265" t="str">
        <f t="shared" si="444"/>
        <v/>
      </c>
      <c r="LM265" s="275">
        <f>ROUND(VLOOKUP(C265,MOVI!C:DV,109,0),0)</f>
        <v>416667</v>
      </c>
      <c r="LN265" s="275">
        <f>ROUND(VLOOKUP(C265,FPT!B:LL,109,0),0)</f>
        <v>416667</v>
      </c>
      <c r="LO265" t="str">
        <f t="shared" si="445"/>
        <v/>
      </c>
      <c r="LP265" t="str">
        <f>VLOOKUP(C265,MOVI!C:DV,110,0)</f>
        <v>MKD</v>
      </c>
      <c r="LQ265" s="247" t="str">
        <f>VLOOKUP(C265,FPT!B:LO,110,0)</f>
        <v>MKD</v>
      </c>
      <c r="LR265" t="str">
        <f t="shared" si="446"/>
        <v/>
      </c>
      <c r="LS265">
        <f>MOVI!DI260</f>
        <v>22</v>
      </c>
      <c r="LV265">
        <f>MOVI!DJ260</f>
        <v>0</v>
      </c>
      <c r="LW265">
        <f>MOVI!DK260</f>
        <v>0</v>
      </c>
      <c r="LX265" t="str">
        <f>MOVI!DL260</f>
        <v>x</v>
      </c>
      <c r="LY265">
        <f>MOVI!DM260</f>
        <v>0</v>
      </c>
      <c r="LZ265">
        <f>MOVI!DN260</f>
        <v>50000</v>
      </c>
      <c r="MA265">
        <f>MOVI!DO260</f>
        <v>0</v>
      </c>
      <c r="MB265" t="str">
        <f>MOVI!DP260</f>
        <v>MKD</v>
      </c>
      <c r="MC265">
        <f>MOVI!DQ260</f>
        <v>0</v>
      </c>
      <c r="MD265">
        <f>MOVI!DR260</f>
        <v>0</v>
      </c>
      <c r="ME265" t="str">
        <f>VLOOKUP(C265,MOVI!C:DV,121,0)</f>
        <v>Group 1</v>
      </c>
      <c r="MF265" s="252" t="str">
        <f>VLOOKUP(C265,FPT!B:MD,111,0)</f>
        <v>Group 1</v>
      </c>
      <c r="MG265" t="str">
        <f t="shared" si="450"/>
        <v/>
      </c>
      <c r="MH265" t="str">
        <f>VLOOKUP(C265,MOVI!C:DT,122,0)</f>
        <v>MoviSouthGroup 1</v>
      </c>
      <c r="MI265" s="252" t="str">
        <f>VLOOKUP(C265,FPT!B:DS,112,0)</f>
        <v>MoviSouthGroup 1</v>
      </c>
      <c r="MJ265" t="str">
        <f t="shared" si="447"/>
        <v/>
      </c>
    </row>
    <row r="266" spans="1:348" x14ac:dyDescent="0.25">
      <c r="A266">
        <v>258</v>
      </c>
      <c r="B266" s="48">
        <v>4146</v>
      </c>
      <c r="C266" s="271" t="s">
        <v>1003</v>
      </c>
      <c r="D266" t="str">
        <f>VLOOKUP(C266,MOVI!C:D,2,0)</f>
        <v>Huỳnh Thị Mỹ Hiền</v>
      </c>
      <c r="E266" t="str">
        <f>VLOOKUP(C266,FPT!B:C,2,0)</f>
        <v>Huỳnh Thị Mỹ Hiền</v>
      </c>
      <c r="F266" t="str">
        <f t="shared" ref="F266:F329" si="451">IF(D266&lt;&gt;E266,"Lệch","")</f>
        <v/>
      </c>
      <c r="G266" t="str">
        <f>VLOOKUP(C266,MOVI!C:E,3,0)</f>
        <v>Sales</v>
      </c>
      <c r="H266" t="str">
        <f>VLOOKUP(C266,FPT!B:F,3,0)</f>
        <v>Sales</v>
      </c>
      <c r="I266" t="str">
        <f t="shared" ref="I266:I329" si="452">IF(G266&lt;&gt;H266,"Lệch","")</f>
        <v/>
      </c>
      <c r="J266" t="str">
        <f>VLOOKUP(C266,MOVI!C:H,4,0)</f>
        <v>Field Sales</v>
      </c>
      <c r="K266" t="str">
        <f>VLOOKUP(C266,FPT!B:I,4,0)</f>
        <v>Field Sales</v>
      </c>
      <c r="L266" t="str">
        <f t="shared" ref="L266:L329" si="453">IF(J266&lt;&gt;K266,"Lệch","")</f>
        <v/>
      </c>
      <c r="M266" t="str">
        <f>VLOOKUP(C266,MOVI!C:DT,5,0)</f>
        <v>Associate</v>
      </c>
      <c r="N266" t="str">
        <f>VLOOKUP(C266,FPT!B:L,5,0)</f>
        <v>Associate</v>
      </c>
      <c r="O266" t="str">
        <f t="shared" ref="O266:O329" si="454">IF(M266&lt;&gt;N266,"Lệch","")</f>
        <v/>
      </c>
      <c r="P266" t="str">
        <f>VLOOKUP(C266,MOVI!C:DT,6,0)</f>
        <v>Field Sales</v>
      </c>
      <c r="Q266" t="str">
        <f>VLOOKUP(C266,FPT!B:O,6,0)</f>
        <v>Field sales</v>
      </c>
      <c r="R266" t="str">
        <f t="shared" ref="R266:R329" si="455">IF(P266&lt;&gt;Q266,"Lệch","")</f>
        <v/>
      </c>
      <c r="S266" t="str">
        <f>VLOOKUP(C266,MOVI!C:DT,7,0)</f>
        <v>South</v>
      </c>
      <c r="T266" t="str">
        <f>VLOOKUP(C266,FPT!B:R,7,0)</f>
        <v>South</v>
      </c>
      <c r="U266" t="str">
        <f t="shared" ref="U266:U329" si="456">IF(S266&lt;&gt;T266,"Lệch","")</f>
        <v/>
      </c>
      <c r="V266" t="str">
        <f>VLOOKUP(C266,MOVI!C:DT,8,0)</f>
        <v>Movi</v>
      </c>
      <c r="W266" t="str">
        <f>VLOOKUP(C266,FPT!B:U,8,0)</f>
        <v>Movi</v>
      </c>
      <c r="X266" t="str">
        <f t="shared" ref="X266:X329" si="457">IF(V266&lt;&gt;W266,"Lệch","")</f>
        <v/>
      </c>
      <c r="Y266" t="str">
        <f>VLOOKUP(C266,MOVI!C:DT,9,0)</f>
        <v>Full-time</v>
      </c>
      <c r="Z266" t="str">
        <f>VLOOKUP(C266,FPT!B:X,9,0)</f>
        <v>Full-time</v>
      </c>
      <c r="AA266" t="str">
        <f t="shared" ref="AA266:AA329" si="458">IF(Y266&lt;&gt;Z266,"Lệch","")</f>
        <v/>
      </c>
      <c r="AB266" t="str">
        <f>VLOOKUP(C266,MOVI!C:DT,10,0)</f>
        <v>Permanent</v>
      </c>
      <c r="AC266" t="str">
        <f>VLOOKUP(C266,FPT!B:AA,10,0)</f>
        <v>Permanent</v>
      </c>
      <c r="AD266" t="str">
        <f t="shared" ref="AD266:AD329" si="459">IF(AB266&lt;&gt;AC266,"Lệch","")</f>
        <v/>
      </c>
      <c r="AE266" s="247">
        <f>VLOOKUP(C266,MOVI!C:DT,11,0)</f>
        <v>43068</v>
      </c>
      <c r="AF266" s="247">
        <f>VLOOKUP(C266,FPT!B:AD,11,0)</f>
        <v>43068</v>
      </c>
      <c r="AG266" t="str">
        <f t="shared" ref="AG266:AG329" si="460">IF(AE266&lt;&gt;AF266,"Lệch","")</f>
        <v/>
      </c>
      <c r="AH266" s="260" t="str">
        <f>VLOOKUP(C266,MOVI!C:DT,12,0)</f>
        <v/>
      </c>
      <c r="AI266" s="260"/>
      <c r="AJ266" t="str">
        <f t="shared" si="449"/>
        <v/>
      </c>
      <c r="AK266">
        <f>VLOOKUP(C266,MOVI!C:DT,13,0)</f>
        <v>0</v>
      </c>
      <c r="AL266" s="247">
        <f>VLOOKUP(C266,FPT!B:AJ,13,0)</f>
        <v>0</v>
      </c>
      <c r="AM266" t="str">
        <f t="shared" si="448"/>
        <v/>
      </c>
      <c r="AN266" s="247">
        <f>VLOOKUP(C266,MOVI!C:DT,14,0)</f>
        <v>0</v>
      </c>
      <c r="AO266" s="247">
        <f>VLOOKUP(C266,FPT!B:AM,14,0)</f>
        <v>0</v>
      </c>
      <c r="AP266" t="str">
        <f t="shared" ref="AP266:AP329" si="461">IF(AN266&lt;&gt;AO266,"Lệch","")</f>
        <v/>
      </c>
      <c r="AQ266" t="str">
        <f>VLOOKUP(C266,MOVI!C:DT,15,0)</f>
        <v>LC</v>
      </c>
      <c r="AR266" s="247" t="str">
        <f>VLOOKUP(C266,FPT!B:AP,15,0)</f>
        <v>LC</v>
      </c>
      <c r="AS266" t="str">
        <f t="shared" ref="AS266:AS329" si="462">IF(AQ266&lt;&gt;AR266,"Lệch","")</f>
        <v/>
      </c>
      <c r="AT266" s="282" t="str">
        <f>VLOOKUP(C266,MOVI!C:DT,16,0)</f>
        <v>LTTP</v>
      </c>
      <c r="AU266" s="247" t="str">
        <f>VLOOKUP(C266,FPT!B:AS,16,0)</f>
        <v>LTTP</v>
      </c>
      <c r="AV266" t="str">
        <f t="shared" ref="AV266:AV329" si="463">IF(AT266&lt;&gt;AU266,"Lệch","")</f>
        <v/>
      </c>
      <c r="AW266" t="str">
        <f>VLOOKUP(C266,MOVI!C:DT,17,0)</f>
        <v>L</v>
      </c>
      <c r="AX266" s="247" t="str">
        <f>VLOOKUP(C266,FPT!B:AV,17,0)</f>
        <v>L</v>
      </c>
      <c r="AY266" t="str">
        <f t="shared" ref="AY266:AY329" si="464">IF(AW266&lt;&gt;AX266,"Lệch","")</f>
        <v/>
      </c>
      <c r="AZ266">
        <f>VLOOKUP(C266,MOVI!C:DT,18,0)</f>
        <v>0</v>
      </c>
      <c r="BA266" s="247">
        <f>VLOOKUP(C266,FPT!B:AY,18,0)</f>
        <v>0</v>
      </c>
      <c r="BB266" t="str">
        <f t="shared" ref="BB266:BB329" si="465">IF(AZ266&lt;&gt;BA266,"Lệch","")</f>
        <v/>
      </c>
      <c r="BC266" s="275">
        <f>VLOOKUP(C266,MOVI!C:DT,19,0)</f>
        <v>5000000</v>
      </c>
      <c r="BD266" s="275">
        <f>VLOOKUP(C266,FPT!B:BB,19,0)</f>
        <v>5000000</v>
      </c>
      <c r="BE266" t="str">
        <f t="shared" ref="BE266:BE329" si="466">IF(BC266&lt;&gt;BD266,"Lệch","")</f>
        <v/>
      </c>
      <c r="BF266">
        <f>VLOOKUP(C266,MOVI!C:DT,20,0)</f>
        <v>0</v>
      </c>
      <c r="BG266" s="252">
        <f>VLOOKUP(C266,FPT!B:BE,20,0)</f>
        <v>0</v>
      </c>
      <c r="BH266" t="str">
        <f t="shared" ref="BH266:BH329" si="467">IF(BF266&lt;&gt;BG266,"Lệch","")</f>
        <v/>
      </c>
      <c r="BI266" s="275">
        <f>VLOOKUP(C266,MOVI!C:DT,21,0)</f>
        <v>5000000</v>
      </c>
      <c r="BJ266" s="275">
        <f>VLOOKUP(C266,FPT!B:BH,21,0)</f>
        <v>5000000</v>
      </c>
      <c r="BK266" t="str">
        <f t="shared" ref="BK266:BK329" si="468">IF(BI266&lt;&gt;BJ266,"Lệch","")</f>
        <v/>
      </c>
      <c r="BL266" s="275">
        <f>VLOOKUP(C266,MOVI!C:DT,22,0)</f>
        <v>0</v>
      </c>
      <c r="BM266" s="275">
        <f>VLOOKUP(C266,FPT!B:BK,22,0)</f>
        <v>0</v>
      </c>
      <c r="BN266" t="str">
        <f t="shared" ref="BN266:BN329" si="469">IF(BL266&lt;&gt;BM266,"Lệch","")</f>
        <v/>
      </c>
      <c r="BO266" s="275">
        <f>VLOOKUP(C266,MOVI!C:DT,23,0)</f>
        <v>0</v>
      </c>
      <c r="BP266" s="275">
        <f>VLOOKUP(C266,FPT!B:BN,23,0)</f>
        <v>0</v>
      </c>
      <c r="BQ266" t="str">
        <f t="shared" ref="BQ266:BQ329" si="470">IF(BO266&lt;&gt;BP266,"Lệch","")</f>
        <v/>
      </c>
      <c r="BR266" s="275">
        <f>VLOOKUP(C266,MOVI!C:DT,24,0)</f>
        <v>0</v>
      </c>
      <c r="BS266" s="275">
        <f>VLOOKUP(C266,FPT!B:BQ,24,0)</f>
        <v>0</v>
      </c>
      <c r="BT266" t="str">
        <f t="shared" ref="BT266:BT329" si="471">IF(BR266&lt;&gt;BS266,"Lệch","")</f>
        <v/>
      </c>
      <c r="BU266" s="275">
        <f>VLOOKUP(C266,MOVI!C:DT,25,0)</f>
        <v>200000</v>
      </c>
      <c r="BV266" s="275">
        <f>VLOOKUP(C266,FPT!B:BT,25,0)</f>
        <v>200000</v>
      </c>
      <c r="BW266" t="str">
        <f t="shared" ref="BW266:BW329" si="472">IF(BU266&lt;&gt;BV266,"Lệch","")</f>
        <v/>
      </c>
      <c r="BX266" s="275">
        <f>VLOOKUP(C266,MOVI!C:DT,26,0)</f>
        <v>0</v>
      </c>
      <c r="BY266" s="275">
        <f>VLOOKUP(C266,FPT!B:BW,26,0)</f>
        <v>0</v>
      </c>
      <c r="BZ266" t="str">
        <f t="shared" ref="BZ266:BZ329" si="473">IF(BX266&lt;&gt;BY266,"Lệch","")</f>
        <v/>
      </c>
      <c r="CA266" s="275">
        <f>VLOOKUP(C266,MOVI!C:DT,27,0)</f>
        <v>730000</v>
      </c>
      <c r="CB266" s="275">
        <f>VLOOKUP(C266,FPT!B:BZ,27,0)</f>
        <v>730000</v>
      </c>
      <c r="CC266" t="str">
        <f t="shared" ref="CC266:CC329" si="474">IF(CA266&lt;&gt;CB266,"Lệch","")</f>
        <v/>
      </c>
      <c r="CD266" s="275">
        <f>VLOOKUP(C266,MOVI!C:DT,28,0)</f>
        <v>930000</v>
      </c>
      <c r="CE266" s="275">
        <f>VLOOKUP(C266,FPT!B:CC,28,0)</f>
        <v>930000</v>
      </c>
      <c r="CF266" t="str">
        <f t="shared" ref="CF266:CF329" si="475">IF(CD266&lt;&gt;CE266,"Lệch","")</f>
        <v/>
      </c>
      <c r="CG266" t="str">
        <f>VLOOKUP(C266,MOVI!C:DT,29,0)</f>
        <v>CN</v>
      </c>
      <c r="CH266" s="252" t="str">
        <f>VLOOKUP(C266,FPT!B:CF,29,0)</f>
        <v>CN</v>
      </c>
      <c r="CI266" t="str">
        <f t="shared" ref="CI266:CI329" si="476">IF(CG266&lt;&gt;CH266,"Lệch","")</f>
        <v/>
      </c>
      <c r="CJ266">
        <f>VLOOKUP(C266,MOVI!C:DT,30,0)</f>
        <v>26</v>
      </c>
      <c r="CK266" s="252">
        <f>VLOOKUP(C266,FPT!B:CI,30,0)</f>
        <v>26</v>
      </c>
      <c r="CL266" t="str">
        <f t="shared" ref="CL266:CL329" si="477">IF(CJ266&lt;&gt;CK266,"Lệch","")</f>
        <v/>
      </c>
      <c r="CM266">
        <f>VLOOKUP(C266,MOVI!C:DT,31,0)</f>
        <v>26</v>
      </c>
      <c r="CN266" s="252">
        <f>VLOOKUP(C266,FPT!B:CL,31,0)</f>
        <v>26</v>
      </c>
      <c r="CO266" t="str">
        <f t="shared" ref="CO266:CO329" si="478">IF(CM266&lt;&gt;CN266,"Lệch","")</f>
        <v/>
      </c>
      <c r="CP266" s="275">
        <f>VLOOKUP(C266,MOVI!C:DT,32,0)</f>
        <v>0</v>
      </c>
      <c r="CQ266" s="275">
        <f>VLOOKUP(C266,FPT!B:CO,32,0)</f>
        <v>0</v>
      </c>
      <c r="CR266" t="str">
        <f t="shared" ref="CR266:CR329" si="479">IF(CP266&lt;&gt;CQ266,"Lệch","")</f>
        <v/>
      </c>
      <c r="CS266" s="275">
        <f>VLOOKUP(C266,MOVI!C:DT,33,0)</f>
        <v>0</v>
      </c>
      <c r="CT266" s="275">
        <f>VLOOKUP(C266,FPT!B:CR,33,0)</f>
        <v>0</v>
      </c>
      <c r="CU266" t="str">
        <f t="shared" ref="CU266:CU329" si="480">IF(CS266&lt;&gt;CT266,"Lệch","")</f>
        <v/>
      </c>
      <c r="CV266" s="275">
        <f>VLOOKUP(C266,MOVI!C:DT,34,0)</f>
        <v>0</v>
      </c>
      <c r="CW266" s="275">
        <f>VLOOKUP(C266,FPT!B:CU,34,0)</f>
        <v>0</v>
      </c>
      <c r="CX266" t="str">
        <f t="shared" ref="CX266:CX329" si="481">IF(CV266&lt;&gt;CW266,"Lệch","")</f>
        <v/>
      </c>
      <c r="CY266" s="275">
        <f>VLOOKUP(C266,MOVI!C:DT,35,0)</f>
        <v>26</v>
      </c>
      <c r="CZ266" s="275">
        <f>VLOOKUP(C266,FPT!B:CX,35,0)</f>
        <v>26</v>
      </c>
      <c r="DA266" t="str">
        <f t="shared" ref="DA266:DA329" si="482">IF(CY266&lt;&gt;CZ266,"Lệch","")</f>
        <v/>
      </c>
      <c r="DB266" s="275">
        <f>VLOOKUP(C266,MOVI!C:DT,36,0)</f>
        <v>0</v>
      </c>
      <c r="DC266" s="275">
        <f>VLOOKUP(C266,FPT!B:DA,36,0)</f>
        <v>0</v>
      </c>
      <c r="DD266" t="str">
        <f t="shared" ref="DD266:DD329" si="483">IF(DB266&lt;&gt;DC266,"Lệch","")</f>
        <v/>
      </c>
      <c r="DE266" s="275">
        <f>VLOOKUP(C266,MOVI!C:DT,37,0)</f>
        <v>0</v>
      </c>
      <c r="DF266" s="275">
        <f>VLOOKUP(C266,FPT!B:DD,37,0)</f>
        <v>0</v>
      </c>
      <c r="DG266" t="str">
        <f t="shared" ref="DG266:DG329" si="484">IF(DE266&lt;&gt;DF266,"Lệch","")</f>
        <v/>
      </c>
      <c r="DH266" s="275">
        <f>VLOOKUP(C266,MOVI!C:DT,38,0)</f>
        <v>0</v>
      </c>
      <c r="DI266" s="275">
        <f>VLOOKUP(C266,FPT!B:DG,38,0)</f>
        <v>0</v>
      </c>
      <c r="DJ266" t="str">
        <f t="shared" ref="DJ266:DJ329" si="485">IF(DH266&lt;&gt;DI266,"Lệch","")</f>
        <v/>
      </c>
      <c r="DK266" s="275">
        <f>VLOOKUP(C266,MOVI!C:DT,39,0)</f>
        <v>0</v>
      </c>
      <c r="DL266" s="275">
        <f>VLOOKUP(C266,FPT!B:DJ,39,0)</f>
        <v>0</v>
      </c>
      <c r="DM266" t="str">
        <f t="shared" ref="DM266:DM329" si="486">IF(DK266&lt;&gt;DL266,"Lệch","")</f>
        <v/>
      </c>
      <c r="DN266" s="275">
        <f>VLOOKUP(C266,MOVI!C:DT,40,0)</f>
        <v>0</v>
      </c>
      <c r="DO266" s="275">
        <f>VLOOKUP(C266,FPT!B:DM,40,0)</f>
        <v>0</v>
      </c>
      <c r="DP266" t="str">
        <f t="shared" ref="DP266:DP329" si="487">IF(DN266&lt;&gt;DO266,"Lệch","")</f>
        <v/>
      </c>
      <c r="DQ266" s="275">
        <f>VLOOKUP(C266,MOVI!C:DT,41,0)</f>
        <v>0</v>
      </c>
      <c r="DR266" s="275">
        <f>VLOOKUP(C266,FPT!B:DP,41,0)</f>
        <v>0</v>
      </c>
      <c r="DS266" t="str">
        <f t="shared" ref="DS266:DS329" si="488">IF(DQ266&lt;&gt;DR266,"Lệch","")</f>
        <v/>
      </c>
      <c r="DT266" s="275">
        <f>VLOOKUP(C266,MOVI!C:DT,42,0)</f>
        <v>5000000</v>
      </c>
      <c r="DU266" s="275">
        <f>ROUND(VLOOKUP(C266,FPT!B:DS,42,0),0)</f>
        <v>5000000</v>
      </c>
      <c r="DV266" t="str">
        <f t="shared" ref="DV266:DV329" si="489">IF(DT266&lt;&gt;DU266,"Lệch","")</f>
        <v/>
      </c>
      <c r="DW266" s="275">
        <f>VLOOKUP(C266,MOVI!C:DT,43,0)</f>
        <v>0</v>
      </c>
      <c r="DX266" s="275">
        <f>VLOOKUP(C266,FPT!B:DV,43,0)</f>
        <v>0</v>
      </c>
      <c r="DY266" t="str">
        <f t="shared" ref="DY266:DY329" si="490">IF(DW266&lt;&gt;DX266,"Lệch","")</f>
        <v/>
      </c>
      <c r="DZ266" s="275">
        <f>VLOOKUP(C266,MOVI!C:DT,44,0)</f>
        <v>0</v>
      </c>
      <c r="EA266" s="275">
        <f>VLOOKUP(C266,FPT!B:DY,44,0)</f>
        <v>0</v>
      </c>
      <c r="EB266" t="str">
        <f t="shared" ref="EB266:EB329" si="491">IF(DZ266&lt;&gt;EA266,"Lệch","")</f>
        <v/>
      </c>
      <c r="EC266" s="275">
        <f>VLOOKUP(C266,MOVI!C:DT,45,0)</f>
        <v>5000000</v>
      </c>
      <c r="ED266" s="275">
        <f>ROUND(VLOOKUP(C266,FPT!B:EB,45,0),0)</f>
        <v>5000000</v>
      </c>
      <c r="EE266" t="str">
        <f t="shared" ref="EE266:EE329" si="492">IF(EC266&lt;&gt;ED266,"Lệch","")</f>
        <v/>
      </c>
      <c r="EF266" s="275">
        <f>VLOOKUP(C266,MOVI!C:DT,46,0)</f>
        <v>0</v>
      </c>
      <c r="EG266" s="275">
        <f>VLOOKUP(C266,FPT!B:EE,46,0)</f>
        <v>0</v>
      </c>
      <c r="EH266" t="str">
        <f t="shared" ref="EH266:EH329" si="493">IF(EF266&lt;&gt;EG266,"Lệch","")</f>
        <v/>
      </c>
      <c r="EI266" s="275">
        <f>VLOOKUP(C266,MOVI!C:DT,47,0)</f>
        <v>0</v>
      </c>
      <c r="EJ266" s="275">
        <f>VLOOKUP(C266,FPT!B:EH,47,0)</f>
        <v>0</v>
      </c>
      <c r="EK266" t="str">
        <f t="shared" ref="EK266:EK329" si="494">IF(EI266&lt;&gt;EJ266,"Lệch","")</f>
        <v/>
      </c>
      <c r="EL266" s="275">
        <f>VLOOKUP(C266,MOVI!C:DT,48,0)</f>
        <v>0</v>
      </c>
      <c r="EM266" s="275">
        <f>VLOOKUP(C266,FPT!B:EK,48,0)</f>
        <v>0</v>
      </c>
      <c r="EN266" t="str">
        <f t="shared" ref="EN266:EN329" si="495">IF(EL266&lt;&gt;EM266,"Lệch","")</f>
        <v/>
      </c>
      <c r="EO266" s="275">
        <f>VLOOKUP(C266,MOVI!C:DT,49,0)</f>
        <v>200000</v>
      </c>
      <c r="EP266" s="275">
        <f>VLOOKUP(C266,FPT!B:EN,49,0)</f>
        <v>200000</v>
      </c>
      <c r="EQ266" t="str">
        <f t="shared" ref="EQ266:EQ329" si="496">IF(EO266&lt;&gt;EP266,"Lệch","")</f>
        <v/>
      </c>
      <c r="ER266" s="275">
        <f>VLOOKUP(C266,MOVI!C:DT,50,0)</f>
        <v>0</v>
      </c>
      <c r="ES266" s="275">
        <f>VLOOKUP(C266,FPT!B:EQ,50,0)</f>
        <v>0</v>
      </c>
      <c r="ET266" t="str">
        <f t="shared" ref="ET266:ET329" si="497">IF(ER266&lt;&gt;ES266,"Lệch","")</f>
        <v/>
      </c>
      <c r="EU266" s="275">
        <f>VLOOKUP(C266,MOVI!C:DT,51,0)</f>
        <v>0</v>
      </c>
      <c r="EV266" s="275">
        <f>VLOOKUP(C266,FPT!B:ET,51,0)</f>
        <v>0</v>
      </c>
      <c r="EW266" t="str">
        <f t="shared" ref="EW266:EW329" si="498">IF(EU266&lt;&gt;EV266,"Lệch","")</f>
        <v/>
      </c>
      <c r="EX266" s="275">
        <f>VLOOKUP(C266,MOVI!C:DT,52,0)</f>
        <v>0</v>
      </c>
      <c r="EY266" s="275">
        <f>VLOOKUP(C266,FPT!B:EW,52,0)</f>
        <v>0</v>
      </c>
      <c r="EZ266" t="str">
        <f t="shared" ref="EZ266:EZ329" si="499">IF(EX266&lt;&gt;EY266,"Lệch","")</f>
        <v/>
      </c>
      <c r="FA266" s="275">
        <f>VLOOKUP(C266,MOVI!C:DT,53,0)</f>
        <v>0</v>
      </c>
      <c r="FB266" s="275">
        <f>VLOOKUP(C266,FPT!B:EZ,53,0)</f>
        <v>0</v>
      </c>
      <c r="FC266" t="str">
        <f t="shared" ref="FC266:FC329" si="500">IF(FA266&lt;&gt;FB266,"Lệch","")</f>
        <v/>
      </c>
      <c r="FD266" s="275">
        <f>VLOOKUP(C266,MOVI!C:DT,54,0)</f>
        <v>0</v>
      </c>
      <c r="FE266" s="275">
        <f>VLOOKUP(C266,FPT!B:FC,54,0)</f>
        <v>0</v>
      </c>
      <c r="FF266" t="str">
        <f t="shared" ref="FF266:FF329" si="501">IF(FD266&lt;&gt;FE266,"Lệch","")</f>
        <v/>
      </c>
      <c r="FG266" s="275">
        <f>VLOOKUP(C266,MOVI!C:DT,55,0)</f>
        <v>730000</v>
      </c>
      <c r="FH266" s="275">
        <f>VLOOKUP(C266,FPT!B:FF,55,0)</f>
        <v>730000</v>
      </c>
      <c r="FI266" t="str">
        <f t="shared" ref="FI266:FI329" si="502">IF(FG266&lt;&gt;FH266,"Lệch","")</f>
        <v/>
      </c>
      <c r="FJ266" s="275">
        <f>VLOOKUP(C266,MOVI!C:DT,56,0)</f>
        <v>930000</v>
      </c>
      <c r="FK266" s="275">
        <f>VLOOKUP(C266,FPT!B:FI,56,0)</f>
        <v>930000</v>
      </c>
      <c r="FL266" t="str">
        <f t="shared" ref="FL266:FL329" si="503">IF(FJ266&lt;&gt;FK266,"Lệch","")</f>
        <v/>
      </c>
      <c r="FM266" s="275">
        <f>VLOOKUP(C266,MOVI!C:DT,57,0)</f>
        <v>5952387</v>
      </c>
      <c r="FN266" s="275">
        <f>VLOOKUP(C266,FPT!B:FL,57,0)</f>
        <v>5952387</v>
      </c>
      <c r="FO266" t="str">
        <f t="shared" ref="FO266:FO329" si="504">IF(FM266&lt;&gt;FN266,"Lệch","")</f>
        <v/>
      </c>
      <c r="FP266" s="275">
        <f>VLOOKUP(C266,MOVI!C:DT,58,0)</f>
        <v>0</v>
      </c>
      <c r="FQ266" s="275">
        <f>VLOOKUP(C266,FPT!B:FO,58,0)</f>
        <v>0</v>
      </c>
      <c r="FR266" t="str">
        <f t="shared" ref="FR266:FR329" si="505">IF(FP266&lt;&gt;FQ266,"Lệch","")</f>
        <v/>
      </c>
      <c r="FS266" s="275">
        <f>VLOOKUP(C266,MOVI!C:DT,59,0)</f>
        <v>0</v>
      </c>
      <c r="FT266" s="275">
        <f>VLOOKUP(C266,FPT!B:FR,59,0)</f>
        <v>0</v>
      </c>
      <c r="FU266" t="str">
        <f t="shared" ref="FU266:FU329" si="506">IF(FS266&lt;&gt;FT266,"Lệch","")</f>
        <v/>
      </c>
      <c r="FV266" s="275">
        <f>VLOOKUP(C266,MOVI!C:DT,60,0)</f>
        <v>0</v>
      </c>
      <c r="FW266" s="275">
        <f>VLOOKUP(C266,FPT!B:FU,60,0)</f>
        <v>0</v>
      </c>
      <c r="FX266" t="str">
        <f t="shared" ref="FX266:FX329" si="507">IF(FV266&lt;&gt;FW266,"Lệch","")</f>
        <v/>
      </c>
      <c r="FY266" s="275">
        <f>VLOOKUP(C266,MOVI!C:DT,61,0)</f>
        <v>0</v>
      </c>
      <c r="FZ266" s="275">
        <f>VLOOKUP(C266,FPT!B:FX,61,0)</f>
        <v>0</v>
      </c>
      <c r="GA266" t="str">
        <f t="shared" ref="GA266:GA329" si="508">IF(FY266&lt;&gt;FZ266,"Lệch","")</f>
        <v/>
      </c>
      <c r="GB266" s="275">
        <f>VLOOKUP(C266,MOVI!C:DT,62,0)</f>
        <v>1260000</v>
      </c>
      <c r="GC266" s="275">
        <f>VLOOKUP(C266,FPT!B:GA,62,0)</f>
        <v>1260000</v>
      </c>
      <c r="GD266" t="str">
        <f t="shared" ref="GD266:GD329" si="509">IF(GB266&lt;&gt;GC266,"Lệch","")</f>
        <v/>
      </c>
      <c r="GE266" s="275">
        <f>VLOOKUP(C266,MOVI!C:DT,63,0)</f>
        <v>0</v>
      </c>
      <c r="GF266" s="275">
        <f>VLOOKUP(C266,FPT!B:GD,63,0)</f>
        <v>0</v>
      </c>
      <c r="GG266" t="str">
        <f t="shared" ref="GG266:GG329" si="510">IF(GE266&lt;&gt;GF266,"Lệch","")</f>
        <v/>
      </c>
      <c r="GH266" s="275">
        <f>VLOOKUP(C266,MOVI!C:DT,64,0)</f>
        <v>0</v>
      </c>
      <c r="GI266" s="275">
        <f>VLOOKUP(C266,FPT!B:GG,64,0)</f>
        <v>0</v>
      </c>
      <c r="GJ266" t="str">
        <f t="shared" ref="GJ266:GJ329" si="511">IF(GH266&lt;&gt;GI266,"Lệch","")</f>
        <v/>
      </c>
      <c r="GK266" s="275">
        <f>VLOOKUP(C266,MOVI!C:DT,65,0)</f>
        <v>0</v>
      </c>
      <c r="GL266" s="275">
        <f>VLOOKUP(C266,FPT!B:GJ,65,0)</f>
        <v>0</v>
      </c>
      <c r="GM266" t="str">
        <f t="shared" ref="GM266:GM329" si="512">IF(GK266&lt;&gt;GL266,"Lệch","")</f>
        <v/>
      </c>
      <c r="GN266" s="275">
        <f>VLOOKUP(C266,MOVI!C:DT,66,0)</f>
        <v>0</v>
      </c>
      <c r="GO266" s="275">
        <f>VLOOKUP(C266,FPT!B:GM,66,0)</f>
        <v>0</v>
      </c>
      <c r="GP266" t="str">
        <f t="shared" ref="GP266:GP329" si="513">IF(GN266&lt;&gt;GO266,"Lệch","")</f>
        <v/>
      </c>
      <c r="GQ266" s="275">
        <f>VLOOKUP(C266,MOVI!C:DT,67,0)</f>
        <v>0</v>
      </c>
      <c r="GR266" s="275">
        <f>VLOOKUP(C266,FPT!B:GP,67,0)</f>
        <v>0</v>
      </c>
      <c r="GS266" t="str">
        <f t="shared" ref="GS266:GS329" si="514">IF(GQ266&lt;&gt;GR266,"Lệch","")</f>
        <v/>
      </c>
      <c r="GT266" s="275">
        <f>VLOOKUP(C266,MOVI!C:DT,68,0)</f>
        <v>0</v>
      </c>
      <c r="GU266" s="275">
        <f>VLOOKUP(C266,FPT!B:GS,68,0)</f>
        <v>0</v>
      </c>
      <c r="GV266" t="str">
        <f t="shared" ref="GV266:GV329" si="515">IF(GT266&lt;&gt;GU266,"Lệch","")</f>
        <v/>
      </c>
      <c r="GW266" s="275">
        <f>VLOOKUP(C266,MOVI!C:DT,69,0)</f>
        <v>0</v>
      </c>
      <c r="GX266" s="275">
        <f>VLOOKUP(C266,FPT!B:GV,69,0)</f>
        <v>0</v>
      </c>
      <c r="GY266" t="str">
        <f t="shared" ref="GY266:GY329" si="516">IF(GW266&lt;&gt;GX266,"Lệch","")</f>
        <v/>
      </c>
      <c r="GZ266" s="275">
        <f>VLOOKUP(C266,MOVI!C:DT,70,0)</f>
        <v>7212387</v>
      </c>
      <c r="HA266" s="275">
        <f>VLOOKUP(C266,FPT!B:GY,70,0)</f>
        <v>7212387</v>
      </c>
      <c r="HB266" t="str">
        <f t="shared" ref="HB266:HB329" si="517">IF(GZ266&lt;&gt;HA266,"Lệch","")</f>
        <v/>
      </c>
      <c r="HC266" s="275">
        <f>VLOOKUP(C266,MOVI!C:DT,71,0)</f>
        <v>13142387</v>
      </c>
      <c r="HD266" s="275">
        <f>ROUND(VLOOKUP(C266,FPT!B:HB,71,0),0)</f>
        <v>13142387</v>
      </c>
      <c r="HE266" t="str">
        <f t="shared" ref="HE266:HE329" si="518">IF(HC266&lt;&gt;HD266,"Lệch","")</f>
        <v/>
      </c>
      <c r="HF266" s="275">
        <f>ROUND(VLOOKUP(C266,MOVI!C:DT,72,0),0)</f>
        <v>0</v>
      </c>
      <c r="HG266" s="275">
        <f>ROUND(VLOOKUP(C266,FPT!B:HE,72,0),0)</f>
        <v>0</v>
      </c>
      <c r="HH266" t="str">
        <f t="shared" ref="HH266:HH329" si="519">IF(HF266&lt;&gt;HG266,"Lệch","")</f>
        <v/>
      </c>
      <c r="HI266" s="275">
        <f>VLOOKUP(C266,MOVI!C:DT,73,0)</f>
        <v>200000</v>
      </c>
      <c r="HJ266" s="275">
        <f>VLOOKUP(C266,FPT!B:HH,73,0)</f>
        <v>200000</v>
      </c>
      <c r="HK266" t="str">
        <f t="shared" ref="HK266:HK329" si="520">IF(HI266&lt;&gt;HJ266,"Lệch","")</f>
        <v/>
      </c>
      <c r="HL266" s="275">
        <f>VLOOKUP(C266,MOVI!C:DT,74,0)</f>
        <v>730000</v>
      </c>
      <c r="HM266" s="275">
        <f>VLOOKUP(C266,FPT!B:HK,74,0)</f>
        <v>730000</v>
      </c>
      <c r="HN266" t="str">
        <f t="shared" ref="HN266:HN329" si="521">IF(HL266&lt;&gt;HM266,"Lệch","")</f>
        <v/>
      </c>
      <c r="HO266" s="275">
        <f>VLOOKUP(C266,MOVI!C:DT,75,0)</f>
        <v>11000000</v>
      </c>
      <c r="HP266" s="275">
        <f>VLOOKUP(C266,FPT!B:HN,75,0)</f>
        <v>11000000</v>
      </c>
      <c r="HQ266" t="str">
        <f t="shared" ref="HQ266:HQ329" si="522">IF(HO266&lt;&gt;HP266,"Lệch","")</f>
        <v/>
      </c>
      <c r="HR266" s="275">
        <f>VLOOKUP(C266,MOVI!C:DT,76,0)</f>
        <v>0</v>
      </c>
      <c r="HS266" s="275">
        <f>VLOOKUP(C266,FPT!B:HQ,76,0)</f>
        <v>0</v>
      </c>
      <c r="HT266" t="str">
        <f t="shared" ref="HT266:HT329" si="523">IF(HR266&lt;&gt;HS266,"Lệch","")</f>
        <v/>
      </c>
      <c r="HU266" s="275">
        <f>VLOOKUP(C266,MOVI!C:DT,77,0)</f>
        <v>0</v>
      </c>
      <c r="HV266" s="275">
        <f>VLOOKUP(C266,FPT!B:HT,77,0)</f>
        <v>0</v>
      </c>
      <c r="HW266" t="str">
        <f t="shared" ref="HW266:HW329" si="524">IF(HU266&lt;&gt;HV266,"Lệch","")</f>
        <v/>
      </c>
      <c r="HX266" s="274">
        <f>VLOOKUP(C266,MOVI!C:CB,78,0)</f>
        <v>400000</v>
      </c>
      <c r="HY266" s="261">
        <f>VLOOKUP(C266,FPT!$B:$CA,78,0)</f>
        <v>400000</v>
      </c>
      <c r="HZ266" t="str">
        <f t="shared" ref="HZ266:HZ329" si="525">IF(HX266&lt;&gt;HY266,"Lệch","")</f>
        <v/>
      </c>
      <c r="IA266" s="275">
        <f>VLOOKUP(C266,MOVI!C:CD,79,0)</f>
        <v>50000</v>
      </c>
      <c r="IB266" s="275">
        <f>VLOOKUP(C266,FPT!B:HZ,79,0)</f>
        <v>50000</v>
      </c>
      <c r="IC266" t="str">
        <f t="shared" ref="IC266:IC329" si="526">IF(IA266&lt;&gt;IB266,"Lệch","")</f>
        <v/>
      </c>
      <c r="ID266" s="275">
        <f>VLOOKUP(C266,MOVI!C:CD,80,0)</f>
        <v>75000</v>
      </c>
      <c r="IE266" s="275">
        <f>VLOOKUP(C266,FPT!B:IC,80,0)</f>
        <v>75000</v>
      </c>
      <c r="IF266" t="str">
        <f t="shared" ref="IF266:IF329" si="527">IF(ID266&lt;&gt;IE266,"Lệch","")</f>
        <v/>
      </c>
      <c r="IG266" s="275">
        <f>VLOOKUP(C266,MOVI!C:DT,81,0)</f>
        <v>0</v>
      </c>
      <c r="IH266" s="275">
        <f>VLOOKUP(C266,FPT!B:IF,81,0)</f>
        <v>0</v>
      </c>
      <c r="II266" t="str">
        <f t="shared" ref="II266:II329" si="528">IF(IG266&lt;&gt;IH266,"Lệch","")</f>
        <v/>
      </c>
      <c r="IJ266" s="275">
        <f>VLOOKUP(C266,MOVI!C:DT,82,0)</f>
        <v>525000</v>
      </c>
      <c r="IK266" s="275">
        <f>VLOOKUP(C266,FPT!B:II,82,0)</f>
        <v>525000</v>
      </c>
      <c r="IL266" t="str">
        <f t="shared" ref="IL266:IL329" si="529">IF(IJ266&lt;&gt;IK266,"Lệch","")</f>
        <v/>
      </c>
      <c r="IM266" s="275">
        <f>ROUND(VLOOKUP(C266,MOVI!C:DT,83,0),0)</f>
        <v>12455000</v>
      </c>
      <c r="IN266" s="275">
        <f>ROUND(VLOOKUP(C266,FPT!B:IL,83,0),0)</f>
        <v>12455000</v>
      </c>
      <c r="IO266" t="str">
        <f t="shared" ref="IO266:IO329" si="530">IF(IM266&lt;&gt;IN266,"Lệch","")</f>
        <v/>
      </c>
      <c r="IP266" s="275">
        <f>VLOOKUP(C266,MOVI!C:DT,84,0)</f>
        <v>687387</v>
      </c>
      <c r="IQ266" s="275">
        <f>VLOOKUP(C266,FPT!B:IO,84,0)</f>
        <v>687387</v>
      </c>
      <c r="IR266" t="str">
        <f t="shared" ref="IR266:IR329" si="531">IF(IP266&lt;&gt;IQ266,"Lệch","")</f>
        <v/>
      </c>
      <c r="IS266" s="275">
        <f>ROUND(VLOOKUP(C266,MOVI!C:DT,85,0),0)</f>
        <v>34369</v>
      </c>
      <c r="IT266" s="275">
        <f>ROUND(VLOOKUP(C266,FPT!B:IR,85,0),0)</f>
        <v>34369</v>
      </c>
      <c r="IU266" t="str">
        <f t="shared" ref="IU266:IU329" si="532">IF(IS266&lt;&gt;IT266,"Lệch","")</f>
        <v/>
      </c>
      <c r="IV266" s="275">
        <f>VLOOKUP(C266,MOVI!C:DT,86,0)</f>
        <v>0</v>
      </c>
      <c r="IW266" s="275">
        <f>VLOOKUP(C266,FPT!B:IU,86,0)</f>
        <v>0</v>
      </c>
      <c r="IX266" t="str">
        <f t="shared" ref="IX266:IX329" si="533">IF(IV266&lt;&gt;IW266,"Lệch","")</f>
        <v/>
      </c>
      <c r="IY266" s="275">
        <f>ROUND(VLOOKUP(C266,MOVI!C:DT,87,0),0)</f>
        <v>34369</v>
      </c>
      <c r="IZ266" s="275">
        <f>ROUND(VLOOKUP(C266,FPT!B:IX,87,0),0)</f>
        <v>34369</v>
      </c>
      <c r="JA266" t="str">
        <f t="shared" ref="JA266:JA329" si="534">IF(IY266&lt;&gt;IZ266,"Lệch","")</f>
        <v/>
      </c>
      <c r="JB266" s="275">
        <f>VLOOKUP(C266,MOVI!C:DT,88,0)</f>
        <v>0</v>
      </c>
      <c r="JC266" s="275">
        <f>VLOOKUP(C266,FPT!B:JA,88,0)</f>
        <v>0</v>
      </c>
      <c r="JD266" t="str">
        <f t="shared" ref="JD266:JD329" si="535">IF(JB266&lt;&gt;JC266,"Lệch","")</f>
        <v/>
      </c>
      <c r="JE266" s="275">
        <f>VLOOKUP(C266,MOVI!C:DT,89,0)</f>
        <v>50000</v>
      </c>
      <c r="JF266" s="275">
        <f>VLOOKUP(C266,FPT!B:JD,89,0)</f>
        <v>50000</v>
      </c>
      <c r="JG266" t="str">
        <f t="shared" ref="JG266:JG329" si="536">IF(JE266&lt;&gt;JF266,"Lệch","")</f>
        <v/>
      </c>
      <c r="JH266" s="275">
        <f>VLOOKUP(C266,MOVI!C:DT,90,0)</f>
        <v>198000</v>
      </c>
      <c r="JI266" s="275">
        <f>VLOOKUP(C266,FPT!B:JG,90,0)</f>
        <v>198000</v>
      </c>
      <c r="JJ266" t="str">
        <f t="shared" ref="JJ266:JJ329" si="537">IF(JH266&lt;&gt;JI266,"Lệch","")</f>
        <v/>
      </c>
      <c r="JK266" s="275">
        <f>VLOOKUP(C266,MOVI!C:DT,91,0)</f>
        <v>0</v>
      </c>
      <c r="JL266" s="275">
        <f>VLOOKUP(C266,FPT!B:JJ,91,0)</f>
        <v>0</v>
      </c>
      <c r="JM266" t="str">
        <f t="shared" ref="JM266:JM329" si="538">IF(JK266&lt;&gt;JL266,"Lệch","")</f>
        <v/>
      </c>
      <c r="JN266" s="275">
        <f>VLOOKUP(C266,MOVI!C:DT,92,0)</f>
        <v>2483000</v>
      </c>
      <c r="JO266" s="275">
        <f>VLOOKUP(C266,FPT!B:JM,92,0)</f>
        <v>2483000</v>
      </c>
      <c r="JP266" t="str">
        <f t="shared" ref="JP266:JP329" si="539">IF(JN266&lt;&gt;JO266,"Lệch","")</f>
        <v/>
      </c>
      <c r="JQ266" s="275">
        <f>VLOOKUP(C266,MOVI!C:DT,93,0)</f>
        <v>0</v>
      </c>
      <c r="JR266" s="275">
        <f>VLOOKUP(C266,FPT!B:JP,93,0)</f>
        <v>0</v>
      </c>
      <c r="JS266" t="str">
        <f t="shared" ref="JS266:JS329" si="540">IF(JQ266&lt;&gt;JR266,"Lệch","")</f>
        <v/>
      </c>
      <c r="JT266" s="275">
        <f>VLOOKUP(C266,MOVI!C:DT,94,0)</f>
        <v>2731000</v>
      </c>
      <c r="JU266" s="275">
        <f>VLOOKUP(C266,FPT!B:JS,94,0)</f>
        <v>2731000</v>
      </c>
      <c r="JV266" t="str">
        <f t="shared" ref="JV266:JV329" si="541">IF(JT266&lt;&gt;JU266,"Lệch","")</f>
        <v/>
      </c>
      <c r="JW266" s="275">
        <f>VLOOKUP(C266,MOVI!C:DT,95,0)</f>
        <v>9852018</v>
      </c>
      <c r="JX266" s="275">
        <f>VLOOKUP(C266,FPT!B:JV,95,0)</f>
        <v>9852018</v>
      </c>
      <c r="JY266" t="str">
        <f t="shared" ref="JY266:JY329" si="542">IF(JW266&lt;&gt;JX266,"Lệch","")</f>
        <v/>
      </c>
      <c r="JZ266" s="275">
        <f>VLOOKUP(C266,MOVI!C:DT,96,0)</f>
        <v>0</v>
      </c>
      <c r="KA266" s="275">
        <f>VLOOKUP(C266,FPT!B:JY,96,0)</f>
        <v>0</v>
      </c>
      <c r="KB266" t="str">
        <f t="shared" ref="KB266:KB329" si="543">IF(JZ266&lt;&gt;KA266,"Lệch","")</f>
        <v/>
      </c>
      <c r="KC266" s="275">
        <f>VLOOKUP(C266,MOVI!C:DT,97,0)</f>
        <v>9852018</v>
      </c>
      <c r="KD266" s="275">
        <f>VLOOKUP(C266,FPT!B:KB,97,0)</f>
        <v>9852018</v>
      </c>
      <c r="KE266" t="str">
        <f t="shared" ref="KE266:KE329" si="544">IF(KC266&lt;&gt;KD266,"Lệch","")</f>
        <v/>
      </c>
      <c r="KF266" s="275">
        <f>VLOOKUP(C266,MOVI!C:DT,98,0)</f>
        <v>850000.00000000012</v>
      </c>
      <c r="KG266" s="275">
        <f>VLOOKUP(C266,FPT!B:KE,98,0)</f>
        <v>850000</v>
      </c>
      <c r="KH266" t="str">
        <f t="shared" ref="KH266:KH329" si="545">IF(KF266&lt;&gt;KG266,"Lệch","")</f>
        <v/>
      </c>
      <c r="KI266" s="275">
        <f>VLOOKUP(C266,MOVI!C:DT,99,0)</f>
        <v>0</v>
      </c>
      <c r="KJ266" s="275">
        <f>VLOOKUP(C266,FPT!B:KH,99,0)</f>
        <v>0</v>
      </c>
      <c r="KK266" t="str">
        <f t="shared" ref="KK266:KK329" si="546">IF(KI266&lt;&gt;KJ266,"Lệch","")</f>
        <v/>
      </c>
      <c r="KL266" s="275">
        <f>VLOOKUP(C266,MOVI!C:DT,100,0)</f>
        <v>150000</v>
      </c>
      <c r="KM266" s="275">
        <f>VLOOKUP(C266,FPT!B:KK,100,0)</f>
        <v>150000</v>
      </c>
      <c r="KN266" t="str">
        <f t="shared" ref="KN266:KN329" si="547">IF(KL266&lt;&gt;KM266,"Lệch","")</f>
        <v/>
      </c>
      <c r="KO266" s="275">
        <f>VLOOKUP(C266,MOVI!C:DT,101,0)</f>
        <v>0</v>
      </c>
      <c r="KP266" s="275">
        <f>VLOOKUP(C266,FPT!B:KN,101,0)</f>
        <v>0</v>
      </c>
      <c r="KQ266" t="str">
        <f t="shared" ref="KQ266:KQ329" si="548">IF(KO266&lt;&gt;KP266,"Lệch","")</f>
        <v/>
      </c>
      <c r="KR266" s="275">
        <f>VLOOKUP(C266,MOVI!C:DT,102,0)</f>
        <v>0</v>
      </c>
      <c r="KS266" s="275">
        <f>VLOOKUP(C266,FPT!B:KQ,102,0)</f>
        <v>0</v>
      </c>
      <c r="KT266" t="str">
        <f t="shared" ref="KT266:KT329" si="549">IF(KR266&lt;&gt;KS266,"Lệch","")</f>
        <v/>
      </c>
      <c r="KU266" s="275">
        <f>VLOOKUP(C266,MOVI!C:DT,103,0)</f>
        <v>1000000.0000000001</v>
      </c>
      <c r="KV266" s="275">
        <f>VLOOKUP(C266,FPT!B:KT,103,0)</f>
        <v>1000000</v>
      </c>
      <c r="KW266" t="str">
        <f t="shared" ref="KW266:KW329" si="550">IF(KU266&lt;&gt;KV266,"Lệch","")</f>
        <v/>
      </c>
      <c r="KX266" s="275">
        <f>VLOOKUP(C266,MOVI!C:DT,104,0)</f>
        <v>1525000</v>
      </c>
      <c r="KY266" s="275">
        <f>VLOOKUP(C266,FPT!B:KW,104,0)</f>
        <v>1525000</v>
      </c>
      <c r="KZ266" t="str">
        <f t="shared" ref="KZ266:KZ329" si="551">IF(KX266&lt;&gt;KY266,"Lệch","")</f>
        <v/>
      </c>
      <c r="LA266" s="275">
        <f>VLOOKUP(C266,MOVI!C:DT,105,0)</f>
        <v>100000</v>
      </c>
      <c r="LB266" s="275">
        <f>VLOOKUP(C266,FPT!B:KZ,105,0)</f>
        <v>100000</v>
      </c>
      <c r="LC266" t="str">
        <f t="shared" ref="LC266:LC329" si="552">IF(LA266&lt;&gt;LB266,"Lệch","")</f>
        <v/>
      </c>
      <c r="LD266" s="275">
        <f>VLOOKUP(C266,MOVI!C:DT,106,0)</f>
        <v>14242387</v>
      </c>
      <c r="LE266" s="275">
        <f>VLOOKUP(C266,FPT!B:LC,106,0)</f>
        <v>14242387</v>
      </c>
      <c r="LF266" t="str">
        <f t="shared" ref="LF266:LF329" si="553">IF(LD266&lt;&gt;LE266,"Lệch","")</f>
        <v/>
      </c>
      <c r="LG266" s="273">
        <f>VLOOKUP(C266,MOVI!C:DT,107,0)</f>
        <v>0</v>
      </c>
      <c r="LH266" s="273">
        <f>VLOOKUP(C266,FPT!B:LF,107,0)</f>
        <v>0</v>
      </c>
      <c r="LI266" t="str">
        <f t="shared" ref="LI266:LI329" si="554">IF(LG266&lt;&gt;LH266,"Lệch","")</f>
        <v/>
      </c>
      <c r="LJ266" t="str">
        <f>VLOOKUP(C266,MOVI!C:DV,108,0)</f>
        <v>MoviSouthSales</v>
      </c>
      <c r="LK266" s="252" t="str">
        <f>VLOOKUP(C266,FPT!B:LI,108,0)</f>
        <v>MoviSouthSales</v>
      </c>
      <c r="LL266" t="str">
        <f t="shared" ref="LL266:LL329" si="555">IF(LJ266&lt;&gt;LK266,"Lệch","")</f>
        <v/>
      </c>
      <c r="LM266" s="275">
        <f>ROUND(VLOOKUP(C266,MOVI!C:DV,109,0),0)</f>
        <v>416667</v>
      </c>
      <c r="LN266" s="275">
        <f>ROUND(VLOOKUP(C266,FPT!B:LL,109,0),0)</f>
        <v>416667</v>
      </c>
      <c r="LO266" t="str">
        <f t="shared" ref="LO266:LO329" si="556">IF(LM266&lt;&gt;LN266,"Lệch","")</f>
        <v/>
      </c>
      <c r="LP266" t="str">
        <f>VLOOKUP(C266,MOVI!C:DV,110,0)</f>
        <v>HCM</v>
      </c>
      <c r="LQ266" s="247" t="str">
        <f>VLOOKUP(C266,FPT!B:LO,110,0)</f>
        <v>HCM</v>
      </c>
      <c r="LR266" t="str">
        <f t="shared" ref="LR266:LR329" si="557">IF(LP266&lt;&gt;LQ266,"Lệch","")</f>
        <v/>
      </c>
      <c r="LS266">
        <f>MOVI!DI261</f>
        <v>22</v>
      </c>
      <c r="LV266">
        <f>MOVI!DJ261</f>
        <v>0</v>
      </c>
      <c r="LW266">
        <f>MOVI!DK261</f>
        <v>0</v>
      </c>
      <c r="LX266" t="str">
        <f>MOVI!DL261</f>
        <v>x</v>
      </c>
      <c r="LY266">
        <f>MOVI!DM261</f>
        <v>0</v>
      </c>
      <c r="LZ266">
        <f>MOVI!DN261</f>
        <v>50000</v>
      </c>
      <c r="MA266">
        <f>MOVI!DO261</f>
        <v>0</v>
      </c>
      <c r="MB266" t="str">
        <f>MOVI!DP261</f>
        <v>HCM</v>
      </c>
      <c r="MC266">
        <f>MOVI!DQ261</f>
        <v>0</v>
      </c>
      <c r="MD266">
        <f>MOVI!DR261</f>
        <v>0</v>
      </c>
      <c r="ME266" t="str">
        <f>VLOOKUP(C266,MOVI!C:DV,121,0)</f>
        <v>Group 1</v>
      </c>
      <c r="MF266" s="252" t="str">
        <f>VLOOKUP(C266,FPT!B:MD,111,0)</f>
        <v>Group 1</v>
      </c>
      <c r="MG266" t="str">
        <f t="shared" si="450"/>
        <v/>
      </c>
      <c r="MH266" t="str">
        <f>VLOOKUP(C266,MOVI!C:DT,122,0)</f>
        <v>MoviSouthGroup 1</v>
      </c>
      <c r="MI266" s="252" t="str">
        <f>VLOOKUP(C266,FPT!B:DS,112,0)</f>
        <v>MoviSouthGroup 1</v>
      </c>
      <c r="MJ266" t="str">
        <f t="shared" ref="MJ266:MJ329" si="558">IF(MH266&lt;&gt;MI266,"Lệch","")</f>
        <v/>
      </c>
    </row>
    <row r="267" spans="1:348" x14ac:dyDescent="0.25">
      <c r="A267">
        <v>259</v>
      </c>
      <c r="B267" s="48">
        <v>4474</v>
      </c>
      <c r="C267" s="271" t="s">
        <v>1006</v>
      </c>
      <c r="D267" t="str">
        <f>VLOOKUP(C267,MOVI!C:D,2,0)</f>
        <v>Nguyễn Văn Duy</v>
      </c>
      <c r="E267" t="str">
        <f>VLOOKUP(C267,FPT!B:C,2,0)</f>
        <v>Nguyễn Văn Duy</v>
      </c>
      <c r="F267" t="str">
        <f t="shared" si="451"/>
        <v/>
      </c>
      <c r="G267" t="str">
        <f>VLOOKUP(C267,MOVI!C:E,3,0)</f>
        <v>Sales</v>
      </c>
      <c r="H267" t="str">
        <f>VLOOKUP(C267,FPT!B:F,3,0)</f>
        <v>Sales</v>
      </c>
      <c r="I267" t="str">
        <f t="shared" si="452"/>
        <v/>
      </c>
      <c r="J267" t="str">
        <f>VLOOKUP(C267,MOVI!C:H,4,0)</f>
        <v>Field Sales</v>
      </c>
      <c r="K267" t="str">
        <f>VLOOKUP(C267,FPT!B:I,4,0)</f>
        <v>Field Sales</v>
      </c>
      <c r="L267" t="str">
        <f t="shared" si="453"/>
        <v/>
      </c>
      <c r="M267" t="str">
        <f>VLOOKUP(C267,MOVI!C:DT,5,0)</f>
        <v>Associate</v>
      </c>
      <c r="N267" t="str">
        <f>VLOOKUP(C267,FPT!B:L,5,0)</f>
        <v>Associate</v>
      </c>
      <c r="O267" t="str">
        <f t="shared" si="454"/>
        <v/>
      </c>
      <c r="P267" t="str">
        <f>VLOOKUP(C267,MOVI!C:DT,6,0)</f>
        <v>Field Sales</v>
      </c>
      <c r="Q267" t="str">
        <f>VLOOKUP(C267,FPT!B:O,6,0)</f>
        <v>Field sales</v>
      </c>
      <c r="R267" t="str">
        <f t="shared" si="455"/>
        <v/>
      </c>
      <c r="S267" t="str">
        <f>VLOOKUP(C267,MOVI!C:DT,7,0)</f>
        <v>North</v>
      </c>
      <c r="T267" t="str">
        <f>VLOOKUP(C267,FPT!B:R,7,0)</f>
        <v>North</v>
      </c>
      <c r="U267" t="str">
        <f t="shared" si="456"/>
        <v/>
      </c>
      <c r="V267" t="str">
        <f>VLOOKUP(C267,MOVI!C:DT,8,0)</f>
        <v>Movi</v>
      </c>
      <c r="W267" t="str">
        <f>VLOOKUP(C267,FPT!B:U,8,0)</f>
        <v>Movi</v>
      </c>
      <c r="X267" t="str">
        <f t="shared" si="457"/>
        <v/>
      </c>
      <c r="Y267" t="str">
        <f>VLOOKUP(C267,MOVI!C:DT,9,0)</f>
        <v>Full-time</v>
      </c>
      <c r="Z267" t="str">
        <f>VLOOKUP(C267,FPT!B:X,9,0)</f>
        <v>Full-time</v>
      </c>
      <c r="AA267" t="str">
        <f t="shared" si="458"/>
        <v/>
      </c>
      <c r="AB267" t="str">
        <f>VLOOKUP(C267,MOVI!C:DT,10,0)</f>
        <v>Permanent</v>
      </c>
      <c r="AC267" t="str">
        <f>VLOOKUP(C267,FPT!B:AA,10,0)</f>
        <v>Permanent</v>
      </c>
      <c r="AD267" t="str">
        <f t="shared" si="459"/>
        <v/>
      </c>
      <c r="AE267" s="247">
        <f>VLOOKUP(C267,MOVI!C:DT,11,0)</f>
        <v>43194</v>
      </c>
      <c r="AF267" s="247">
        <f>VLOOKUP(C267,FPT!B:AD,11,0)</f>
        <v>43194</v>
      </c>
      <c r="AG267" t="str">
        <f t="shared" si="460"/>
        <v/>
      </c>
      <c r="AH267" s="260" t="str">
        <f>VLOOKUP(C267,MOVI!C:DT,12,0)</f>
        <v/>
      </c>
      <c r="AI267" s="260"/>
      <c r="AJ267" t="str">
        <f t="shared" si="449"/>
        <v/>
      </c>
      <c r="AK267">
        <f>VLOOKUP(C267,MOVI!C:DT,13,0)</f>
        <v>0</v>
      </c>
      <c r="AL267" s="247">
        <f>VLOOKUP(C267,FPT!B:AJ,13,0)</f>
        <v>0</v>
      </c>
      <c r="AM267" t="str">
        <f t="shared" ref="AM267:AM330" si="559">IF(AK267&lt;&gt;AL267,"Lệch","")</f>
        <v/>
      </c>
      <c r="AN267" s="247">
        <f>VLOOKUP(C267,MOVI!C:DT,14,0)</f>
        <v>0</v>
      </c>
      <c r="AO267" s="247">
        <f>VLOOKUP(C267,FPT!B:AM,14,0)</f>
        <v>0</v>
      </c>
      <c r="AP267" t="str">
        <f t="shared" si="461"/>
        <v/>
      </c>
      <c r="AQ267" t="str">
        <f>VLOOKUP(C267,MOVI!C:DT,15,0)</f>
        <v>LC</v>
      </c>
      <c r="AR267" s="247" t="str">
        <f>VLOOKUP(C267,FPT!B:AP,15,0)</f>
        <v>LC</v>
      </c>
      <c r="AS267" t="str">
        <f t="shared" si="462"/>
        <v/>
      </c>
      <c r="AT267" s="282" t="str">
        <f>VLOOKUP(C267,MOVI!C:DT,16,0)</f>
        <v>LTTP</v>
      </c>
      <c r="AU267" s="247" t="str">
        <f>VLOOKUP(C267,FPT!B:AS,16,0)</f>
        <v>LTTP</v>
      </c>
      <c r="AV267" t="str">
        <f t="shared" si="463"/>
        <v/>
      </c>
      <c r="AW267" t="str">
        <f>VLOOKUP(C267,MOVI!C:DT,17,0)</f>
        <v>L</v>
      </c>
      <c r="AX267" s="247" t="str">
        <f>VLOOKUP(C267,FPT!B:AV,17,0)</f>
        <v>L</v>
      </c>
      <c r="AY267" t="str">
        <f t="shared" si="464"/>
        <v/>
      </c>
      <c r="AZ267">
        <f>VLOOKUP(C267,MOVI!C:DT,18,0)</f>
        <v>0</v>
      </c>
      <c r="BA267" s="247">
        <f>VLOOKUP(C267,FPT!B:AY,18,0)</f>
        <v>0</v>
      </c>
      <c r="BB267" t="str">
        <f t="shared" si="465"/>
        <v/>
      </c>
      <c r="BC267" s="275">
        <f>VLOOKUP(C267,MOVI!C:DT,19,0)</f>
        <v>5000000</v>
      </c>
      <c r="BD267" s="275">
        <f>VLOOKUP(C267,FPT!B:BB,19,0)</f>
        <v>5000000</v>
      </c>
      <c r="BE267" t="str">
        <f t="shared" si="466"/>
        <v/>
      </c>
      <c r="BF267">
        <f>VLOOKUP(C267,MOVI!C:DT,20,0)</f>
        <v>0</v>
      </c>
      <c r="BG267" s="252">
        <f>VLOOKUP(C267,FPT!B:BE,20,0)</f>
        <v>0</v>
      </c>
      <c r="BH267" t="str">
        <f t="shared" si="467"/>
        <v/>
      </c>
      <c r="BI267" s="275">
        <f>VLOOKUP(C267,MOVI!C:DT,21,0)</f>
        <v>5000000</v>
      </c>
      <c r="BJ267" s="275">
        <f>VLOOKUP(C267,FPT!B:BH,21,0)</f>
        <v>5000000</v>
      </c>
      <c r="BK267" t="str">
        <f t="shared" si="468"/>
        <v/>
      </c>
      <c r="BL267" s="275">
        <f>VLOOKUP(C267,MOVI!C:DT,22,0)</f>
        <v>0</v>
      </c>
      <c r="BM267" s="275">
        <f>VLOOKUP(C267,FPT!B:BK,22,0)</f>
        <v>0</v>
      </c>
      <c r="BN267" t="str">
        <f t="shared" si="469"/>
        <v/>
      </c>
      <c r="BO267" s="275">
        <f>VLOOKUP(C267,MOVI!C:DT,23,0)</f>
        <v>0</v>
      </c>
      <c r="BP267" s="275">
        <f>VLOOKUP(C267,FPT!B:BN,23,0)</f>
        <v>0</v>
      </c>
      <c r="BQ267" t="str">
        <f t="shared" si="470"/>
        <v/>
      </c>
      <c r="BR267" s="275">
        <f>VLOOKUP(C267,MOVI!C:DT,24,0)</f>
        <v>0</v>
      </c>
      <c r="BS267" s="275">
        <f>VLOOKUP(C267,FPT!B:BQ,24,0)</f>
        <v>0</v>
      </c>
      <c r="BT267" t="str">
        <f t="shared" si="471"/>
        <v/>
      </c>
      <c r="BU267" s="275">
        <f>VLOOKUP(C267,MOVI!C:DT,25,0)</f>
        <v>200000</v>
      </c>
      <c r="BV267" s="275">
        <f>VLOOKUP(C267,FPT!B:BT,25,0)</f>
        <v>200000</v>
      </c>
      <c r="BW267" t="str">
        <f t="shared" si="472"/>
        <v/>
      </c>
      <c r="BX267" s="275">
        <f>VLOOKUP(C267,MOVI!C:DT,26,0)</f>
        <v>0</v>
      </c>
      <c r="BY267" s="275">
        <f>VLOOKUP(C267,FPT!B:BW,26,0)</f>
        <v>0</v>
      </c>
      <c r="BZ267" t="str">
        <f t="shared" si="473"/>
        <v/>
      </c>
      <c r="CA267" s="275">
        <f>VLOOKUP(C267,MOVI!C:DT,27,0)</f>
        <v>730000</v>
      </c>
      <c r="CB267" s="275">
        <f>VLOOKUP(C267,FPT!B:BZ,27,0)</f>
        <v>730000</v>
      </c>
      <c r="CC267" t="str">
        <f t="shared" si="474"/>
        <v/>
      </c>
      <c r="CD267" s="275">
        <f>VLOOKUP(C267,MOVI!C:DT,28,0)</f>
        <v>930000</v>
      </c>
      <c r="CE267" s="275">
        <f>VLOOKUP(C267,FPT!B:CC,28,0)</f>
        <v>930000</v>
      </c>
      <c r="CF267" t="str">
        <f t="shared" si="475"/>
        <v/>
      </c>
      <c r="CG267" t="str">
        <f>VLOOKUP(C267,MOVI!C:DT,29,0)</f>
        <v>CN</v>
      </c>
      <c r="CH267" s="252" t="str">
        <f>VLOOKUP(C267,FPT!B:CF,29,0)</f>
        <v>CN</v>
      </c>
      <c r="CI267" t="str">
        <f t="shared" si="476"/>
        <v/>
      </c>
      <c r="CJ267">
        <f>VLOOKUP(C267,MOVI!C:DT,30,0)</f>
        <v>26</v>
      </c>
      <c r="CK267" s="252">
        <f>VLOOKUP(C267,FPT!B:CI,30,0)</f>
        <v>26</v>
      </c>
      <c r="CL267" t="str">
        <f t="shared" si="477"/>
        <v/>
      </c>
      <c r="CM267">
        <f>VLOOKUP(C267,MOVI!C:DT,31,0)</f>
        <v>26</v>
      </c>
      <c r="CN267" s="252">
        <f>VLOOKUP(C267,FPT!B:CL,31,0)</f>
        <v>26</v>
      </c>
      <c r="CO267" t="str">
        <f t="shared" si="478"/>
        <v/>
      </c>
      <c r="CP267" s="275">
        <f>VLOOKUP(C267,MOVI!C:DT,32,0)</f>
        <v>0</v>
      </c>
      <c r="CQ267" s="275">
        <f>VLOOKUP(C267,FPT!B:CO,32,0)</f>
        <v>0</v>
      </c>
      <c r="CR267" t="str">
        <f t="shared" si="479"/>
        <v/>
      </c>
      <c r="CS267" s="275">
        <f>VLOOKUP(C267,MOVI!C:DT,33,0)</f>
        <v>0</v>
      </c>
      <c r="CT267" s="275">
        <f>VLOOKUP(C267,FPT!B:CR,33,0)</f>
        <v>0</v>
      </c>
      <c r="CU267" t="str">
        <f t="shared" si="480"/>
        <v/>
      </c>
      <c r="CV267" s="275">
        <f>VLOOKUP(C267,MOVI!C:DT,34,0)</f>
        <v>0</v>
      </c>
      <c r="CW267" s="275">
        <f>VLOOKUP(C267,FPT!B:CU,34,0)</f>
        <v>0</v>
      </c>
      <c r="CX267" t="str">
        <f t="shared" si="481"/>
        <v/>
      </c>
      <c r="CY267" s="275">
        <f>VLOOKUP(C267,MOVI!C:DT,35,0)</f>
        <v>26</v>
      </c>
      <c r="CZ267" s="275">
        <f>VLOOKUP(C267,FPT!B:CX,35,0)</f>
        <v>26</v>
      </c>
      <c r="DA267" t="str">
        <f t="shared" si="482"/>
        <v/>
      </c>
      <c r="DB267" s="275">
        <f>VLOOKUP(C267,MOVI!C:DT,36,0)</f>
        <v>0</v>
      </c>
      <c r="DC267" s="275">
        <f>VLOOKUP(C267,FPT!B:DA,36,0)</f>
        <v>0</v>
      </c>
      <c r="DD267" t="str">
        <f t="shared" si="483"/>
        <v/>
      </c>
      <c r="DE267" s="275">
        <f>VLOOKUP(C267,MOVI!C:DT,37,0)</f>
        <v>0</v>
      </c>
      <c r="DF267" s="275">
        <f>VLOOKUP(C267,FPT!B:DD,37,0)</f>
        <v>0</v>
      </c>
      <c r="DG267" t="str">
        <f t="shared" si="484"/>
        <v/>
      </c>
      <c r="DH267" s="275">
        <f>VLOOKUP(C267,MOVI!C:DT,38,0)</f>
        <v>0</v>
      </c>
      <c r="DI267" s="275">
        <f>VLOOKUP(C267,FPT!B:DG,38,0)</f>
        <v>0</v>
      </c>
      <c r="DJ267" t="str">
        <f t="shared" si="485"/>
        <v/>
      </c>
      <c r="DK267" s="275">
        <f>VLOOKUP(C267,MOVI!C:DT,39,0)</f>
        <v>0</v>
      </c>
      <c r="DL267" s="275">
        <f>VLOOKUP(C267,FPT!B:DJ,39,0)</f>
        <v>0</v>
      </c>
      <c r="DM267" t="str">
        <f t="shared" si="486"/>
        <v/>
      </c>
      <c r="DN267" s="275">
        <f>VLOOKUP(C267,MOVI!C:DT,40,0)</f>
        <v>0</v>
      </c>
      <c r="DO267" s="275">
        <f>VLOOKUP(C267,FPT!B:DM,40,0)</f>
        <v>0</v>
      </c>
      <c r="DP267" t="str">
        <f t="shared" si="487"/>
        <v/>
      </c>
      <c r="DQ267" s="275">
        <f>VLOOKUP(C267,MOVI!C:DT,41,0)</f>
        <v>0</v>
      </c>
      <c r="DR267" s="275">
        <f>VLOOKUP(C267,FPT!B:DP,41,0)</f>
        <v>0</v>
      </c>
      <c r="DS267" t="str">
        <f t="shared" si="488"/>
        <v/>
      </c>
      <c r="DT267" s="275">
        <f>VLOOKUP(C267,MOVI!C:DT,42,0)</f>
        <v>5000000</v>
      </c>
      <c r="DU267" s="275">
        <f>ROUND(VLOOKUP(C267,FPT!B:DS,42,0),0)</f>
        <v>5000000</v>
      </c>
      <c r="DV267" t="str">
        <f t="shared" si="489"/>
        <v/>
      </c>
      <c r="DW267" s="275">
        <f>VLOOKUP(C267,MOVI!C:DT,43,0)</f>
        <v>0</v>
      </c>
      <c r="DX267" s="275">
        <f>VLOOKUP(C267,FPT!B:DV,43,0)</f>
        <v>0</v>
      </c>
      <c r="DY267" t="str">
        <f t="shared" si="490"/>
        <v/>
      </c>
      <c r="DZ267" s="275">
        <f>VLOOKUP(C267,MOVI!C:DT,44,0)</f>
        <v>0</v>
      </c>
      <c r="EA267" s="275">
        <f>VLOOKUP(C267,FPT!B:DY,44,0)</f>
        <v>0</v>
      </c>
      <c r="EB267" t="str">
        <f t="shared" si="491"/>
        <v/>
      </c>
      <c r="EC267" s="275">
        <f>VLOOKUP(C267,MOVI!C:DT,45,0)</f>
        <v>5000000</v>
      </c>
      <c r="ED267" s="275">
        <f>ROUND(VLOOKUP(C267,FPT!B:EB,45,0),0)</f>
        <v>5000000</v>
      </c>
      <c r="EE267" t="str">
        <f t="shared" si="492"/>
        <v/>
      </c>
      <c r="EF267" s="275">
        <f>VLOOKUP(C267,MOVI!C:DT,46,0)</f>
        <v>0</v>
      </c>
      <c r="EG267" s="275">
        <f>VLOOKUP(C267,FPT!B:EE,46,0)</f>
        <v>0</v>
      </c>
      <c r="EH267" t="str">
        <f t="shared" si="493"/>
        <v/>
      </c>
      <c r="EI267" s="275">
        <f>VLOOKUP(C267,MOVI!C:DT,47,0)</f>
        <v>0</v>
      </c>
      <c r="EJ267" s="275">
        <f>VLOOKUP(C267,FPT!B:EH,47,0)</f>
        <v>0</v>
      </c>
      <c r="EK267" t="str">
        <f t="shared" si="494"/>
        <v/>
      </c>
      <c r="EL267" s="275">
        <f>VLOOKUP(C267,MOVI!C:DT,48,0)</f>
        <v>0</v>
      </c>
      <c r="EM267" s="275">
        <f>VLOOKUP(C267,FPT!B:EK,48,0)</f>
        <v>0</v>
      </c>
      <c r="EN267" t="str">
        <f t="shared" si="495"/>
        <v/>
      </c>
      <c r="EO267" s="275">
        <f>VLOOKUP(C267,MOVI!C:DT,49,0)</f>
        <v>200000</v>
      </c>
      <c r="EP267" s="275">
        <f>VLOOKUP(C267,FPT!B:EN,49,0)</f>
        <v>200000</v>
      </c>
      <c r="EQ267" t="str">
        <f t="shared" si="496"/>
        <v/>
      </c>
      <c r="ER267" s="275">
        <f>VLOOKUP(C267,MOVI!C:DT,50,0)</f>
        <v>0</v>
      </c>
      <c r="ES267" s="275">
        <f>VLOOKUP(C267,FPT!B:EQ,50,0)</f>
        <v>0</v>
      </c>
      <c r="ET267" t="str">
        <f t="shared" si="497"/>
        <v/>
      </c>
      <c r="EU267" s="275">
        <f>VLOOKUP(C267,MOVI!C:DT,51,0)</f>
        <v>0</v>
      </c>
      <c r="EV267" s="275">
        <f>VLOOKUP(C267,FPT!B:ET,51,0)</f>
        <v>0</v>
      </c>
      <c r="EW267" t="str">
        <f t="shared" si="498"/>
        <v/>
      </c>
      <c r="EX267" s="275">
        <f>VLOOKUP(C267,MOVI!C:DT,52,0)</f>
        <v>0</v>
      </c>
      <c r="EY267" s="275">
        <f>VLOOKUP(C267,FPT!B:EW,52,0)</f>
        <v>0</v>
      </c>
      <c r="EZ267" t="str">
        <f t="shared" si="499"/>
        <v/>
      </c>
      <c r="FA267" s="275">
        <f>VLOOKUP(C267,MOVI!C:DT,53,0)</f>
        <v>0</v>
      </c>
      <c r="FB267" s="275">
        <f>VLOOKUP(C267,FPT!B:EZ,53,0)</f>
        <v>0</v>
      </c>
      <c r="FC267" t="str">
        <f t="shared" si="500"/>
        <v/>
      </c>
      <c r="FD267" s="275">
        <f>VLOOKUP(C267,MOVI!C:DT,54,0)</f>
        <v>0</v>
      </c>
      <c r="FE267" s="275">
        <f>VLOOKUP(C267,FPT!B:FC,54,0)</f>
        <v>0</v>
      </c>
      <c r="FF267" t="str">
        <f t="shared" si="501"/>
        <v/>
      </c>
      <c r="FG267" s="275">
        <f>VLOOKUP(C267,MOVI!C:DT,55,0)</f>
        <v>730000</v>
      </c>
      <c r="FH267" s="275">
        <f>VLOOKUP(C267,FPT!B:FF,55,0)</f>
        <v>730000</v>
      </c>
      <c r="FI267" t="str">
        <f t="shared" si="502"/>
        <v/>
      </c>
      <c r="FJ267" s="275">
        <f>VLOOKUP(C267,MOVI!C:DT,56,0)</f>
        <v>930000</v>
      </c>
      <c r="FK267" s="275">
        <f>VLOOKUP(C267,FPT!B:FI,56,0)</f>
        <v>930000</v>
      </c>
      <c r="FL267" t="str">
        <f t="shared" si="503"/>
        <v/>
      </c>
      <c r="FM267" s="275">
        <f>VLOOKUP(C267,MOVI!C:DT,57,0)</f>
        <v>212441</v>
      </c>
      <c r="FN267" s="275">
        <f>VLOOKUP(C267,FPT!B:FL,57,0)</f>
        <v>212441</v>
      </c>
      <c r="FO267" t="str">
        <f t="shared" si="504"/>
        <v/>
      </c>
      <c r="FP267" s="275">
        <f>VLOOKUP(C267,MOVI!C:DT,58,0)</f>
        <v>0</v>
      </c>
      <c r="FQ267" s="275">
        <f>VLOOKUP(C267,FPT!B:FO,58,0)</f>
        <v>0</v>
      </c>
      <c r="FR267" t="str">
        <f t="shared" si="505"/>
        <v/>
      </c>
      <c r="FS267" s="275">
        <f>VLOOKUP(C267,MOVI!C:DT,59,0)</f>
        <v>0</v>
      </c>
      <c r="FT267" s="275">
        <f>VLOOKUP(C267,FPT!B:FR,59,0)</f>
        <v>0</v>
      </c>
      <c r="FU267" t="str">
        <f t="shared" si="506"/>
        <v/>
      </c>
      <c r="FV267" s="275">
        <f>VLOOKUP(C267,MOVI!C:DT,60,0)</f>
        <v>0</v>
      </c>
      <c r="FW267" s="275">
        <f>VLOOKUP(C267,FPT!B:FU,60,0)</f>
        <v>0</v>
      </c>
      <c r="FX267" t="str">
        <f t="shared" si="507"/>
        <v/>
      </c>
      <c r="FY267" s="275">
        <f>VLOOKUP(C267,MOVI!C:DT,61,0)</f>
        <v>0</v>
      </c>
      <c r="FZ267" s="275">
        <f>VLOOKUP(C267,FPT!B:FX,61,0)</f>
        <v>0</v>
      </c>
      <c r="GA267" t="str">
        <f t="shared" si="508"/>
        <v/>
      </c>
      <c r="GB267" s="275">
        <f>VLOOKUP(C267,MOVI!C:DT,62,0)</f>
        <v>50000</v>
      </c>
      <c r="GC267" s="275">
        <f>VLOOKUP(C267,FPT!B:GA,62,0)</f>
        <v>50000</v>
      </c>
      <c r="GD267" t="str">
        <f t="shared" si="509"/>
        <v/>
      </c>
      <c r="GE267" s="275">
        <f>VLOOKUP(C267,MOVI!C:DT,63,0)</f>
        <v>0</v>
      </c>
      <c r="GF267" s="275">
        <f>VLOOKUP(C267,FPT!B:GD,63,0)</f>
        <v>0</v>
      </c>
      <c r="GG267" t="str">
        <f t="shared" si="510"/>
        <v/>
      </c>
      <c r="GH267" s="275">
        <f>VLOOKUP(C267,MOVI!C:DT,64,0)</f>
        <v>0</v>
      </c>
      <c r="GI267" s="275">
        <f>VLOOKUP(C267,FPT!B:GG,64,0)</f>
        <v>0</v>
      </c>
      <c r="GJ267" t="str">
        <f t="shared" si="511"/>
        <v/>
      </c>
      <c r="GK267" s="275">
        <f>VLOOKUP(C267,MOVI!C:DT,65,0)</f>
        <v>0</v>
      </c>
      <c r="GL267" s="275">
        <f>VLOOKUP(C267,FPT!B:GJ,65,0)</f>
        <v>0</v>
      </c>
      <c r="GM267" t="str">
        <f t="shared" si="512"/>
        <v/>
      </c>
      <c r="GN267" s="275">
        <f>VLOOKUP(C267,MOVI!C:DT,66,0)</f>
        <v>0</v>
      </c>
      <c r="GO267" s="275">
        <f>VLOOKUP(C267,FPT!B:GM,66,0)</f>
        <v>0</v>
      </c>
      <c r="GP267" t="str">
        <f t="shared" si="513"/>
        <v/>
      </c>
      <c r="GQ267" s="275">
        <f>VLOOKUP(C267,MOVI!C:DT,67,0)</f>
        <v>0</v>
      </c>
      <c r="GR267" s="275">
        <f>VLOOKUP(C267,FPT!B:GP,67,0)</f>
        <v>0</v>
      </c>
      <c r="GS267" t="str">
        <f t="shared" si="514"/>
        <v/>
      </c>
      <c r="GT267" s="275">
        <f>VLOOKUP(C267,MOVI!C:DT,68,0)</f>
        <v>0</v>
      </c>
      <c r="GU267" s="275">
        <f>VLOOKUP(C267,FPT!B:GS,68,0)</f>
        <v>0</v>
      </c>
      <c r="GV267" t="str">
        <f t="shared" si="515"/>
        <v/>
      </c>
      <c r="GW267" s="275">
        <f>VLOOKUP(C267,MOVI!C:DT,69,0)</f>
        <v>0</v>
      </c>
      <c r="GX267" s="275">
        <f>VLOOKUP(C267,FPT!B:GV,69,0)</f>
        <v>0</v>
      </c>
      <c r="GY267" t="str">
        <f t="shared" si="516"/>
        <v/>
      </c>
      <c r="GZ267" s="275">
        <f>VLOOKUP(C267,MOVI!C:DT,70,0)</f>
        <v>262441</v>
      </c>
      <c r="HA267" s="275">
        <f>VLOOKUP(C267,FPT!B:GY,70,0)</f>
        <v>262441</v>
      </c>
      <c r="HB267" t="str">
        <f t="shared" si="517"/>
        <v/>
      </c>
      <c r="HC267" s="275">
        <f>VLOOKUP(C267,MOVI!C:DT,71,0)</f>
        <v>6192441</v>
      </c>
      <c r="HD267" s="275">
        <f>ROUND(VLOOKUP(C267,FPT!B:HB,71,0),0)</f>
        <v>6192441</v>
      </c>
      <c r="HE267" t="str">
        <f t="shared" si="518"/>
        <v/>
      </c>
      <c r="HF267" s="275">
        <f>ROUND(VLOOKUP(C267,MOVI!C:DT,72,0),0)</f>
        <v>0</v>
      </c>
      <c r="HG267" s="275">
        <f>ROUND(VLOOKUP(C267,FPT!B:HE,72,0),0)</f>
        <v>0</v>
      </c>
      <c r="HH267" t="str">
        <f t="shared" si="519"/>
        <v/>
      </c>
      <c r="HI267" s="275">
        <f>VLOOKUP(C267,MOVI!C:DT,73,0)</f>
        <v>200000</v>
      </c>
      <c r="HJ267" s="275">
        <f>VLOOKUP(C267,FPT!B:HH,73,0)</f>
        <v>200000</v>
      </c>
      <c r="HK267" t="str">
        <f t="shared" si="520"/>
        <v/>
      </c>
      <c r="HL267" s="275">
        <f>VLOOKUP(C267,MOVI!C:DT,74,0)</f>
        <v>730000</v>
      </c>
      <c r="HM267" s="275">
        <f>VLOOKUP(C267,FPT!B:HK,74,0)</f>
        <v>730000</v>
      </c>
      <c r="HN267" t="str">
        <f t="shared" si="521"/>
        <v/>
      </c>
      <c r="HO267" s="275">
        <f>VLOOKUP(C267,MOVI!C:DT,75,0)</f>
        <v>11000000</v>
      </c>
      <c r="HP267" s="275">
        <f>VLOOKUP(C267,FPT!B:HN,75,0)</f>
        <v>11000000</v>
      </c>
      <c r="HQ267" t="str">
        <f t="shared" si="522"/>
        <v/>
      </c>
      <c r="HR267" s="275">
        <f>VLOOKUP(C267,MOVI!C:DT,76,0)</f>
        <v>0</v>
      </c>
      <c r="HS267" s="275">
        <f>VLOOKUP(C267,FPT!B:HQ,76,0)</f>
        <v>0</v>
      </c>
      <c r="HT267" t="str">
        <f t="shared" si="523"/>
        <v/>
      </c>
      <c r="HU267" s="275">
        <f>VLOOKUP(C267,MOVI!C:DT,77,0)</f>
        <v>0</v>
      </c>
      <c r="HV267" s="275">
        <f>VLOOKUP(C267,FPT!B:HT,77,0)</f>
        <v>0</v>
      </c>
      <c r="HW267" t="str">
        <f t="shared" si="524"/>
        <v/>
      </c>
      <c r="HX267" s="274">
        <f>VLOOKUP(C267,MOVI!C:CB,78,0)</f>
        <v>400000</v>
      </c>
      <c r="HY267" s="261">
        <f>VLOOKUP(C267,FPT!$B:$CA,78,0)</f>
        <v>400000</v>
      </c>
      <c r="HZ267" t="str">
        <f t="shared" si="525"/>
        <v/>
      </c>
      <c r="IA267" s="275">
        <f>VLOOKUP(C267,MOVI!C:CD,79,0)</f>
        <v>50000</v>
      </c>
      <c r="IB267" s="275">
        <f>VLOOKUP(C267,FPT!B:HZ,79,0)</f>
        <v>50000</v>
      </c>
      <c r="IC267" t="str">
        <f t="shared" si="526"/>
        <v/>
      </c>
      <c r="ID267" s="275">
        <f>VLOOKUP(C267,MOVI!C:CD,80,0)</f>
        <v>75000</v>
      </c>
      <c r="IE267" s="275">
        <f>VLOOKUP(C267,FPT!B:IC,80,0)</f>
        <v>75000</v>
      </c>
      <c r="IF267" t="str">
        <f t="shared" si="527"/>
        <v/>
      </c>
      <c r="IG267" s="275">
        <f>VLOOKUP(C267,MOVI!C:DT,81,0)</f>
        <v>0</v>
      </c>
      <c r="IH267" s="275">
        <f>VLOOKUP(C267,FPT!B:IF,81,0)</f>
        <v>0</v>
      </c>
      <c r="II267" t="str">
        <f t="shared" si="528"/>
        <v/>
      </c>
      <c r="IJ267" s="275">
        <f>VLOOKUP(C267,MOVI!C:DT,82,0)</f>
        <v>525000</v>
      </c>
      <c r="IK267" s="275">
        <f>VLOOKUP(C267,FPT!B:II,82,0)</f>
        <v>525000</v>
      </c>
      <c r="IL267" t="str">
        <f t="shared" si="529"/>
        <v/>
      </c>
      <c r="IM267" s="275">
        <f>ROUND(VLOOKUP(C267,MOVI!C:DT,83,0),0)</f>
        <v>12455000</v>
      </c>
      <c r="IN267" s="275">
        <f>ROUND(VLOOKUP(C267,FPT!B:IL,83,0),0)</f>
        <v>12455000</v>
      </c>
      <c r="IO267" t="str">
        <f t="shared" si="530"/>
        <v/>
      </c>
      <c r="IP267" s="275">
        <f>VLOOKUP(C267,MOVI!C:DT,84,0)</f>
        <v>0</v>
      </c>
      <c r="IQ267" s="275">
        <f>VLOOKUP(C267,FPT!B:IO,84,0)</f>
        <v>0</v>
      </c>
      <c r="IR267" t="str">
        <f t="shared" si="531"/>
        <v/>
      </c>
      <c r="IS267" s="275">
        <f>ROUND(VLOOKUP(C267,MOVI!C:DT,85,0),0)</f>
        <v>0</v>
      </c>
      <c r="IT267" s="275">
        <f>ROUND(VLOOKUP(C267,FPT!B:IR,85,0),0)</f>
        <v>0</v>
      </c>
      <c r="IU267" t="str">
        <f t="shared" si="532"/>
        <v/>
      </c>
      <c r="IV267" s="275">
        <f>VLOOKUP(C267,MOVI!C:DT,86,0)</f>
        <v>0</v>
      </c>
      <c r="IW267" s="275">
        <f>VLOOKUP(C267,FPT!B:IU,86,0)</f>
        <v>0</v>
      </c>
      <c r="IX267" t="str">
        <f t="shared" si="533"/>
        <v/>
      </c>
      <c r="IY267" s="275">
        <f>ROUND(VLOOKUP(C267,MOVI!C:DT,87,0),0)</f>
        <v>0</v>
      </c>
      <c r="IZ267" s="275">
        <f>ROUND(VLOOKUP(C267,FPT!B:IX,87,0),0)</f>
        <v>0</v>
      </c>
      <c r="JA267" t="str">
        <f t="shared" si="534"/>
        <v/>
      </c>
      <c r="JB267" s="275">
        <f>VLOOKUP(C267,MOVI!C:DT,88,0)</f>
        <v>0</v>
      </c>
      <c r="JC267" s="275">
        <f>VLOOKUP(C267,FPT!B:JA,88,0)</f>
        <v>0</v>
      </c>
      <c r="JD267" t="str">
        <f t="shared" si="535"/>
        <v/>
      </c>
      <c r="JE267" s="275">
        <f>VLOOKUP(C267,MOVI!C:DT,89,0)</f>
        <v>50000</v>
      </c>
      <c r="JF267" s="275">
        <f>VLOOKUP(C267,FPT!B:JD,89,0)</f>
        <v>50000</v>
      </c>
      <c r="JG267" t="str">
        <f t="shared" si="536"/>
        <v/>
      </c>
      <c r="JH267" s="275">
        <f>VLOOKUP(C267,MOVI!C:DT,90,0)</f>
        <v>7000</v>
      </c>
      <c r="JI267" s="275">
        <f>VLOOKUP(C267,FPT!B:JG,90,0)</f>
        <v>7000</v>
      </c>
      <c r="JJ267" t="str">
        <f t="shared" si="537"/>
        <v/>
      </c>
      <c r="JK267" s="275">
        <f>VLOOKUP(C267,MOVI!C:DT,91,0)</f>
        <v>0</v>
      </c>
      <c r="JL267" s="275">
        <f>VLOOKUP(C267,FPT!B:JJ,91,0)</f>
        <v>0</v>
      </c>
      <c r="JM267" t="str">
        <f t="shared" si="538"/>
        <v/>
      </c>
      <c r="JN267" s="275">
        <f>VLOOKUP(C267,MOVI!C:DT,92,0)</f>
        <v>0</v>
      </c>
      <c r="JO267" s="275">
        <f>VLOOKUP(C267,FPT!B:JM,92,0)</f>
        <v>0</v>
      </c>
      <c r="JP267" t="str">
        <f t="shared" si="539"/>
        <v/>
      </c>
      <c r="JQ267" s="275">
        <f>VLOOKUP(C267,MOVI!C:DT,93,0)</f>
        <v>0</v>
      </c>
      <c r="JR267" s="275">
        <f>VLOOKUP(C267,FPT!B:JP,93,0)</f>
        <v>0</v>
      </c>
      <c r="JS267" t="str">
        <f t="shared" si="540"/>
        <v/>
      </c>
      <c r="JT267" s="275">
        <f>VLOOKUP(C267,MOVI!C:DT,94,0)</f>
        <v>57000</v>
      </c>
      <c r="JU267" s="275">
        <f>VLOOKUP(C267,FPT!B:JS,94,0)</f>
        <v>57000</v>
      </c>
      <c r="JV267" t="str">
        <f t="shared" si="541"/>
        <v/>
      </c>
      <c r="JW267" s="275">
        <f>VLOOKUP(C267,MOVI!C:DT,95,0)</f>
        <v>5610441</v>
      </c>
      <c r="JX267" s="275">
        <f>VLOOKUP(C267,FPT!B:JV,95,0)</f>
        <v>5610441</v>
      </c>
      <c r="JY267" t="str">
        <f t="shared" si="542"/>
        <v/>
      </c>
      <c r="JZ267" s="275">
        <f>VLOOKUP(C267,MOVI!C:DT,96,0)</f>
        <v>0</v>
      </c>
      <c r="KA267" s="275">
        <f>VLOOKUP(C267,FPT!B:JY,96,0)</f>
        <v>0</v>
      </c>
      <c r="KB267" t="str">
        <f t="shared" si="543"/>
        <v/>
      </c>
      <c r="KC267" s="275">
        <f>VLOOKUP(C267,MOVI!C:DT,97,0)</f>
        <v>5610441</v>
      </c>
      <c r="KD267" s="275">
        <f>VLOOKUP(C267,FPT!B:KB,97,0)</f>
        <v>5610441</v>
      </c>
      <c r="KE267" t="str">
        <f t="shared" si="544"/>
        <v/>
      </c>
      <c r="KF267" s="275">
        <f>VLOOKUP(C267,MOVI!C:DT,98,0)</f>
        <v>850000.00000000012</v>
      </c>
      <c r="KG267" s="275">
        <f>VLOOKUP(C267,FPT!B:KE,98,0)</f>
        <v>850000</v>
      </c>
      <c r="KH267" t="str">
        <f t="shared" si="545"/>
        <v/>
      </c>
      <c r="KI267" s="275">
        <f>VLOOKUP(C267,MOVI!C:DT,99,0)</f>
        <v>0</v>
      </c>
      <c r="KJ267" s="275">
        <f>VLOOKUP(C267,FPT!B:KH,99,0)</f>
        <v>0</v>
      </c>
      <c r="KK267" t="str">
        <f t="shared" si="546"/>
        <v/>
      </c>
      <c r="KL267" s="275">
        <f>VLOOKUP(C267,MOVI!C:DT,100,0)</f>
        <v>150000</v>
      </c>
      <c r="KM267" s="275">
        <f>VLOOKUP(C267,FPT!B:KK,100,0)</f>
        <v>150000</v>
      </c>
      <c r="KN267" t="str">
        <f t="shared" si="547"/>
        <v/>
      </c>
      <c r="KO267" s="275">
        <f>VLOOKUP(C267,MOVI!C:DT,101,0)</f>
        <v>0</v>
      </c>
      <c r="KP267" s="275">
        <f>VLOOKUP(C267,FPT!B:KN,101,0)</f>
        <v>0</v>
      </c>
      <c r="KQ267" t="str">
        <f t="shared" si="548"/>
        <v/>
      </c>
      <c r="KR267" s="275">
        <f>VLOOKUP(C267,MOVI!C:DT,102,0)</f>
        <v>0</v>
      </c>
      <c r="KS267" s="275">
        <f>VLOOKUP(C267,FPT!B:KQ,102,0)</f>
        <v>0</v>
      </c>
      <c r="KT267" t="str">
        <f t="shared" si="549"/>
        <v/>
      </c>
      <c r="KU267" s="275">
        <f>VLOOKUP(C267,MOVI!C:DT,103,0)</f>
        <v>1000000.0000000001</v>
      </c>
      <c r="KV267" s="275">
        <f>VLOOKUP(C267,FPT!B:KT,103,0)</f>
        <v>1000000</v>
      </c>
      <c r="KW267" t="str">
        <f t="shared" si="550"/>
        <v/>
      </c>
      <c r="KX267" s="275">
        <f>VLOOKUP(C267,MOVI!C:DT,104,0)</f>
        <v>1525000</v>
      </c>
      <c r="KY267" s="275">
        <f>VLOOKUP(C267,FPT!B:KW,104,0)</f>
        <v>1525000</v>
      </c>
      <c r="KZ267" t="str">
        <f t="shared" si="551"/>
        <v/>
      </c>
      <c r="LA267" s="275">
        <f>VLOOKUP(C267,MOVI!C:DT,105,0)</f>
        <v>100000</v>
      </c>
      <c r="LB267" s="275">
        <f>VLOOKUP(C267,FPT!B:KZ,105,0)</f>
        <v>100000</v>
      </c>
      <c r="LC267" t="str">
        <f t="shared" si="552"/>
        <v/>
      </c>
      <c r="LD267" s="275">
        <f>VLOOKUP(C267,MOVI!C:DT,106,0)</f>
        <v>7292441</v>
      </c>
      <c r="LE267" s="275">
        <f>VLOOKUP(C267,FPT!B:LC,106,0)</f>
        <v>7292441</v>
      </c>
      <c r="LF267" t="str">
        <f t="shared" si="553"/>
        <v/>
      </c>
      <c r="LG267" s="273">
        <f>VLOOKUP(C267,MOVI!C:DT,107,0)</f>
        <v>0</v>
      </c>
      <c r="LH267" s="273">
        <f>VLOOKUP(C267,FPT!B:LF,107,0)</f>
        <v>0</v>
      </c>
      <c r="LI267" t="str">
        <f t="shared" si="554"/>
        <v/>
      </c>
      <c r="LJ267" t="str">
        <f>VLOOKUP(C267,MOVI!C:DV,108,0)</f>
        <v>MoviNorthSales</v>
      </c>
      <c r="LK267" s="252" t="str">
        <f>VLOOKUP(C267,FPT!B:LI,108,0)</f>
        <v>MoviNorthSales</v>
      </c>
      <c r="LL267" t="str">
        <f t="shared" si="555"/>
        <v/>
      </c>
      <c r="LM267" s="275">
        <f>ROUND(VLOOKUP(C267,MOVI!C:DV,109,0),0)</f>
        <v>416667</v>
      </c>
      <c r="LN267" s="275">
        <f>ROUND(VLOOKUP(C267,FPT!B:LL,109,0),0)</f>
        <v>416667</v>
      </c>
      <c r="LO267" t="str">
        <f t="shared" si="556"/>
        <v/>
      </c>
      <c r="LP267" t="str">
        <f>VLOOKUP(C267,MOVI!C:DV,110,0)</f>
        <v>THA</v>
      </c>
      <c r="LQ267" s="247" t="str">
        <f>VLOOKUP(C267,FPT!B:LO,110,0)</f>
        <v>THA</v>
      </c>
      <c r="LR267" t="str">
        <f t="shared" si="557"/>
        <v/>
      </c>
      <c r="LS267">
        <f>MOVI!DI262</f>
        <v>22</v>
      </c>
      <c r="LV267">
        <f>MOVI!DJ262</f>
        <v>0</v>
      </c>
      <c r="LW267">
        <f>MOVI!DK262</f>
        <v>0</v>
      </c>
      <c r="LX267" t="str">
        <f>MOVI!DL262</f>
        <v>x</v>
      </c>
      <c r="LY267">
        <f>MOVI!DM262</f>
        <v>0</v>
      </c>
      <c r="LZ267">
        <f>MOVI!DN262</f>
        <v>50000</v>
      </c>
      <c r="MA267">
        <f>MOVI!DO262</f>
        <v>0</v>
      </c>
      <c r="MB267" t="str">
        <f>MOVI!DP262</f>
        <v>THA</v>
      </c>
      <c r="MC267">
        <f>MOVI!DQ262</f>
        <v>0</v>
      </c>
      <c r="MD267">
        <f>MOVI!DR262</f>
        <v>0</v>
      </c>
      <c r="ME267" t="str">
        <f>VLOOKUP(C267,MOVI!C:DV,121,0)</f>
        <v>Group 1</v>
      </c>
      <c r="MF267" s="252" t="str">
        <f>VLOOKUP(C267,FPT!B:MD,111,0)</f>
        <v>Group 1</v>
      </c>
      <c r="MG267" t="str">
        <f t="shared" si="450"/>
        <v/>
      </c>
      <c r="MH267" t="str">
        <f>VLOOKUP(C267,MOVI!C:DT,122,0)</f>
        <v>MoviNorthGroup 1</v>
      </c>
      <c r="MI267" s="252" t="str">
        <f>VLOOKUP(C267,FPT!B:DS,112,0)</f>
        <v>MoviNorthGroup 1</v>
      </c>
      <c r="MJ267" t="str">
        <f t="shared" si="558"/>
        <v/>
      </c>
    </row>
    <row r="268" spans="1:348" x14ac:dyDescent="0.25">
      <c r="A268">
        <v>260</v>
      </c>
      <c r="B268" s="48">
        <v>4478</v>
      </c>
      <c r="C268" s="271" t="s">
        <v>1007</v>
      </c>
      <c r="D268" t="str">
        <f>VLOOKUP(C268,MOVI!C:D,2,0)</f>
        <v>Trần Hồ Kim Ngân</v>
      </c>
      <c r="E268" t="str">
        <f>VLOOKUP(C268,FPT!B:C,2,0)</f>
        <v>Trần Hồ Kim Ngân</v>
      </c>
      <c r="F268" t="str">
        <f t="shared" si="451"/>
        <v/>
      </c>
      <c r="G268" t="str">
        <f>VLOOKUP(C268,MOVI!C:E,3,0)</f>
        <v>Sales</v>
      </c>
      <c r="H268" t="str">
        <f>VLOOKUP(C268,FPT!B:F,3,0)</f>
        <v>Sales</v>
      </c>
      <c r="I268" t="str">
        <f t="shared" si="452"/>
        <v/>
      </c>
      <c r="J268" t="str">
        <f>VLOOKUP(C268,MOVI!C:H,4,0)</f>
        <v>Field Sales</v>
      </c>
      <c r="K268" t="str">
        <f>VLOOKUP(C268,FPT!B:I,4,0)</f>
        <v>Field Sales</v>
      </c>
      <c r="L268" t="str">
        <f t="shared" si="453"/>
        <v/>
      </c>
      <c r="M268" t="str">
        <f>VLOOKUP(C268,MOVI!C:DT,5,0)</f>
        <v>Associate</v>
      </c>
      <c r="N268" t="str">
        <f>VLOOKUP(C268,FPT!B:L,5,0)</f>
        <v>Associate</v>
      </c>
      <c r="O268" t="str">
        <f t="shared" si="454"/>
        <v/>
      </c>
      <c r="P268" t="str">
        <f>VLOOKUP(C268,MOVI!C:DT,6,0)</f>
        <v>Field Sales</v>
      </c>
      <c r="Q268" t="str">
        <f>VLOOKUP(C268,FPT!B:O,6,0)</f>
        <v>Field sales</v>
      </c>
      <c r="R268" t="str">
        <f t="shared" si="455"/>
        <v/>
      </c>
      <c r="S268" t="str">
        <f>VLOOKUP(C268,MOVI!C:DT,7,0)</f>
        <v>South</v>
      </c>
      <c r="T268" t="str">
        <f>VLOOKUP(C268,FPT!B:R,7,0)</f>
        <v>South</v>
      </c>
      <c r="U268" t="str">
        <f t="shared" si="456"/>
        <v/>
      </c>
      <c r="V268" t="str">
        <f>VLOOKUP(C268,MOVI!C:DT,8,0)</f>
        <v>Movi</v>
      </c>
      <c r="W268" t="str">
        <f>VLOOKUP(C268,FPT!B:U,8,0)</f>
        <v>Movi</v>
      </c>
      <c r="X268" t="str">
        <f t="shared" si="457"/>
        <v/>
      </c>
      <c r="Y268" t="str">
        <f>VLOOKUP(C268,MOVI!C:DT,9,0)</f>
        <v>Full-time</v>
      </c>
      <c r="Z268" t="str">
        <f>VLOOKUP(C268,FPT!B:X,9,0)</f>
        <v>Full-time</v>
      </c>
      <c r="AA268" t="str">
        <f t="shared" si="458"/>
        <v/>
      </c>
      <c r="AB268" t="str">
        <f>VLOOKUP(C268,MOVI!C:DT,10,0)</f>
        <v>Permanent</v>
      </c>
      <c r="AC268" t="str">
        <f>VLOOKUP(C268,FPT!B:AA,10,0)</f>
        <v>Permanent</v>
      </c>
      <c r="AD268" t="str">
        <f t="shared" si="459"/>
        <v/>
      </c>
      <c r="AE268" s="247">
        <f>VLOOKUP(C268,MOVI!C:DT,11,0)</f>
        <v>43195</v>
      </c>
      <c r="AF268" s="247">
        <f>VLOOKUP(C268,FPT!B:AD,11,0)</f>
        <v>43195</v>
      </c>
      <c r="AG268" t="str">
        <f t="shared" si="460"/>
        <v/>
      </c>
      <c r="AH268" s="260" t="str">
        <f>VLOOKUP(C268,MOVI!C:DT,12,0)</f>
        <v/>
      </c>
      <c r="AI268" s="260"/>
      <c r="AJ268" t="str">
        <f t="shared" si="449"/>
        <v/>
      </c>
      <c r="AK268">
        <f>VLOOKUP(C268,MOVI!C:DT,13,0)</f>
        <v>0</v>
      </c>
      <c r="AL268" s="247">
        <f>VLOOKUP(C268,FPT!B:AJ,13,0)</f>
        <v>0</v>
      </c>
      <c r="AM268" t="str">
        <f t="shared" si="559"/>
        <v/>
      </c>
      <c r="AN268" s="247">
        <f>VLOOKUP(C268,MOVI!C:DT,14,0)</f>
        <v>0</v>
      </c>
      <c r="AO268" s="247">
        <f>VLOOKUP(C268,FPT!B:AM,14,0)</f>
        <v>0</v>
      </c>
      <c r="AP268" t="str">
        <f t="shared" si="461"/>
        <v/>
      </c>
      <c r="AQ268" t="str">
        <f>VLOOKUP(C268,MOVI!C:DT,15,0)</f>
        <v>LC</v>
      </c>
      <c r="AR268" s="247" t="str">
        <f>VLOOKUP(C268,FPT!B:AP,15,0)</f>
        <v>LC</v>
      </c>
      <c r="AS268" t="str">
        <f t="shared" si="462"/>
        <v/>
      </c>
      <c r="AT268" s="282" t="str">
        <f>VLOOKUP(C268,MOVI!C:DT,16,0)</f>
        <v>LTTP</v>
      </c>
      <c r="AU268" s="247" t="str">
        <f>VLOOKUP(C268,FPT!B:AS,16,0)</f>
        <v>LTTP</v>
      </c>
      <c r="AV268" t="str">
        <f t="shared" si="463"/>
        <v/>
      </c>
      <c r="AW268" t="str">
        <f>VLOOKUP(C268,MOVI!C:DT,17,0)</f>
        <v>L</v>
      </c>
      <c r="AX268" s="247" t="str">
        <f>VLOOKUP(C268,FPT!B:AV,17,0)</f>
        <v>L</v>
      </c>
      <c r="AY268" t="str">
        <f t="shared" si="464"/>
        <v/>
      </c>
      <c r="AZ268">
        <f>VLOOKUP(C268,MOVI!C:DT,18,0)</f>
        <v>0</v>
      </c>
      <c r="BA268" s="247">
        <f>VLOOKUP(C268,FPT!B:AY,18,0)</f>
        <v>0</v>
      </c>
      <c r="BB268" t="str">
        <f t="shared" si="465"/>
        <v/>
      </c>
      <c r="BC268" s="275">
        <f>VLOOKUP(C268,MOVI!C:DT,19,0)</f>
        <v>5000000</v>
      </c>
      <c r="BD268" s="275">
        <f>VLOOKUP(C268,FPT!B:BB,19,0)</f>
        <v>5000000</v>
      </c>
      <c r="BE268" t="str">
        <f t="shared" si="466"/>
        <v/>
      </c>
      <c r="BF268">
        <f>VLOOKUP(C268,MOVI!C:DT,20,0)</f>
        <v>0</v>
      </c>
      <c r="BG268" s="252">
        <f>VLOOKUP(C268,FPT!B:BE,20,0)</f>
        <v>0</v>
      </c>
      <c r="BH268" t="str">
        <f t="shared" si="467"/>
        <v/>
      </c>
      <c r="BI268" s="275">
        <f>VLOOKUP(C268,MOVI!C:DT,21,0)</f>
        <v>5000000</v>
      </c>
      <c r="BJ268" s="275">
        <f>VLOOKUP(C268,FPT!B:BH,21,0)</f>
        <v>5000000</v>
      </c>
      <c r="BK268" t="str">
        <f t="shared" si="468"/>
        <v/>
      </c>
      <c r="BL268" s="275">
        <f>VLOOKUP(C268,MOVI!C:DT,22,0)</f>
        <v>0</v>
      </c>
      <c r="BM268" s="275">
        <f>VLOOKUP(C268,FPT!B:BK,22,0)</f>
        <v>0</v>
      </c>
      <c r="BN268" t="str">
        <f t="shared" si="469"/>
        <v/>
      </c>
      <c r="BO268" s="275">
        <f>VLOOKUP(C268,MOVI!C:DT,23,0)</f>
        <v>0</v>
      </c>
      <c r="BP268" s="275">
        <f>VLOOKUP(C268,FPT!B:BN,23,0)</f>
        <v>0</v>
      </c>
      <c r="BQ268" t="str">
        <f t="shared" si="470"/>
        <v/>
      </c>
      <c r="BR268" s="275">
        <f>VLOOKUP(C268,MOVI!C:DT,24,0)</f>
        <v>0</v>
      </c>
      <c r="BS268" s="275">
        <f>VLOOKUP(C268,FPT!B:BQ,24,0)</f>
        <v>0</v>
      </c>
      <c r="BT268" t="str">
        <f t="shared" si="471"/>
        <v/>
      </c>
      <c r="BU268" s="275">
        <f>VLOOKUP(C268,MOVI!C:DT,25,0)</f>
        <v>200000</v>
      </c>
      <c r="BV268" s="275">
        <f>VLOOKUP(C268,FPT!B:BT,25,0)</f>
        <v>200000</v>
      </c>
      <c r="BW268" t="str">
        <f t="shared" si="472"/>
        <v/>
      </c>
      <c r="BX268" s="275">
        <f>VLOOKUP(C268,MOVI!C:DT,26,0)</f>
        <v>0</v>
      </c>
      <c r="BY268" s="275">
        <f>VLOOKUP(C268,FPT!B:BW,26,0)</f>
        <v>0</v>
      </c>
      <c r="BZ268" t="str">
        <f t="shared" si="473"/>
        <v/>
      </c>
      <c r="CA268" s="275">
        <f>VLOOKUP(C268,MOVI!C:DT,27,0)</f>
        <v>730000</v>
      </c>
      <c r="CB268" s="275">
        <f>VLOOKUP(C268,FPT!B:BZ,27,0)</f>
        <v>730000</v>
      </c>
      <c r="CC268" t="str">
        <f t="shared" si="474"/>
        <v/>
      </c>
      <c r="CD268" s="275">
        <f>VLOOKUP(C268,MOVI!C:DT,28,0)</f>
        <v>930000</v>
      </c>
      <c r="CE268" s="275">
        <f>VLOOKUP(C268,FPT!B:CC,28,0)</f>
        <v>930000</v>
      </c>
      <c r="CF268" t="str">
        <f t="shared" si="475"/>
        <v/>
      </c>
      <c r="CG268" t="str">
        <f>VLOOKUP(C268,MOVI!C:DT,29,0)</f>
        <v>CN</v>
      </c>
      <c r="CH268" s="252" t="str">
        <f>VLOOKUP(C268,FPT!B:CF,29,0)</f>
        <v>CN</v>
      </c>
      <c r="CI268" t="str">
        <f t="shared" si="476"/>
        <v/>
      </c>
      <c r="CJ268">
        <f>VLOOKUP(C268,MOVI!C:DT,30,0)</f>
        <v>26</v>
      </c>
      <c r="CK268" s="252">
        <f>VLOOKUP(C268,FPT!B:CI,30,0)</f>
        <v>26</v>
      </c>
      <c r="CL268" t="str">
        <f t="shared" si="477"/>
        <v/>
      </c>
      <c r="CM268">
        <f>VLOOKUP(C268,MOVI!C:DT,31,0)</f>
        <v>26</v>
      </c>
      <c r="CN268" s="252">
        <f>VLOOKUP(C268,FPT!B:CL,31,0)</f>
        <v>26</v>
      </c>
      <c r="CO268" t="str">
        <f t="shared" si="478"/>
        <v/>
      </c>
      <c r="CP268" s="275">
        <f>VLOOKUP(C268,MOVI!C:DT,32,0)</f>
        <v>0</v>
      </c>
      <c r="CQ268" s="275">
        <f>VLOOKUP(C268,FPT!B:CO,32,0)</f>
        <v>0</v>
      </c>
      <c r="CR268" t="str">
        <f t="shared" si="479"/>
        <v/>
      </c>
      <c r="CS268" s="275">
        <f>VLOOKUP(C268,MOVI!C:DT,33,0)</f>
        <v>0</v>
      </c>
      <c r="CT268" s="275">
        <f>VLOOKUP(C268,FPT!B:CR,33,0)</f>
        <v>0</v>
      </c>
      <c r="CU268" t="str">
        <f t="shared" si="480"/>
        <v/>
      </c>
      <c r="CV268" s="275">
        <f>VLOOKUP(C268,MOVI!C:DT,34,0)</f>
        <v>0</v>
      </c>
      <c r="CW268" s="275">
        <f>VLOOKUP(C268,FPT!B:CU,34,0)</f>
        <v>0</v>
      </c>
      <c r="CX268" t="str">
        <f t="shared" si="481"/>
        <v/>
      </c>
      <c r="CY268" s="275">
        <f>VLOOKUP(C268,MOVI!C:DT,35,0)</f>
        <v>26</v>
      </c>
      <c r="CZ268" s="275">
        <f>VLOOKUP(C268,FPT!B:CX,35,0)</f>
        <v>26</v>
      </c>
      <c r="DA268" t="str">
        <f t="shared" si="482"/>
        <v/>
      </c>
      <c r="DB268" s="275">
        <f>VLOOKUP(C268,MOVI!C:DT,36,0)</f>
        <v>0</v>
      </c>
      <c r="DC268" s="275">
        <f>VLOOKUP(C268,FPT!B:DA,36,0)</f>
        <v>0</v>
      </c>
      <c r="DD268" t="str">
        <f t="shared" si="483"/>
        <v/>
      </c>
      <c r="DE268" s="275">
        <f>VLOOKUP(C268,MOVI!C:DT,37,0)</f>
        <v>0</v>
      </c>
      <c r="DF268" s="275">
        <f>VLOOKUP(C268,FPT!B:DD,37,0)</f>
        <v>0</v>
      </c>
      <c r="DG268" t="str">
        <f t="shared" si="484"/>
        <v/>
      </c>
      <c r="DH268" s="275">
        <f>VLOOKUP(C268,MOVI!C:DT,38,0)</f>
        <v>0</v>
      </c>
      <c r="DI268" s="275">
        <f>VLOOKUP(C268,FPT!B:DG,38,0)</f>
        <v>0</v>
      </c>
      <c r="DJ268" t="str">
        <f t="shared" si="485"/>
        <v/>
      </c>
      <c r="DK268" s="275">
        <f>VLOOKUP(C268,MOVI!C:DT,39,0)</f>
        <v>0</v>
      </c>
      <c r="DL268" s="275">
        <f>VLOOKUP(C268,FPT!B:DJ,39,0)</f>
        <v>0</v>
      </c>
      <c r="DM268" t="str">
        <f t="shared" si="486"/>
        <v/>
      </c>
      <c r="DN268" s="275">
        <f>VLOOKUP(C268,MOVI!C:DT,40,0)</f>
        <v>0</v>
      </c>
      <c r="DO268" s="275">
        <f>VLOOKUP(C268,FPT!B:DM,40,0)</f>
        <v>0</v>
      </c>
      <c r="DP268" t="str">
        <f t="shared" si="487"/>
        <v/>
      </c>
      <c r="DQ268" s="275">
        <f>VLOOKUP(C268,MOVI!C:DT,41,0)</f>
        <v>0</v>
      </c>
      <c r="DR268" s="275">
        <f>VLOOKUP(C268,FPT!B:DP,41,0)</f>
        <v>0</v>
      </c>
      <c r="DS268" t="str">
        <f t="shared" si="488"/>
        <v/>
      </c>
      <c r="DT268" s="275">
        <f>VLOOKUP(C268,MOVI!C:DT,42,0)</f>
        <v>5000000</v>
      </c>
      <c r="DU268" s="275">
        <f>ROUND(VLOOKUP(C268,FPT!B:DS,42,0),0)</f>
        <v>5000000</v>
      </c>
      <c r="DV268" t="str">
        <f t="shared" si="489"/>
        <v/>
      </c>
      <c r="DW268" s="275">
        <f>VLOOKUP(C268,MOVI!C:DT,43,0)</f>
        <v>0</v>
      </c>
      <c r="DX268" s="275">
        <f>VLOOKUP(C268,FPT!B:DV,43,0)</f>
        <v>0</v>
      </c>
      <c r="DY268" t="str">
        <f t="shared" si="490"/>
        <v/>
      </c>
      <c r="DZ268" s="275">
        <f>VLOOKUP(C268,MOVI!C:DT,44,0)</f>
        <v>0</v>
      </c>
      <c r="EA268" s="275">
        <f>VLOOKUP(C268,FPT!B:DY,44,0)</f>
        <v>0</v>
      </c>
      <c r="EB268" t="str">
        <f t="shared" si="491"/>
        <v/>
      </c>
      <c r="EC268" s="275">
        <f>VLOOKUP(C268,MOVI!C:DT,45,0)</f>
        <v>5000000</v>
      </c>
      <c r="ED268" s="275">
        <f>ROUND(VLOOKUP(C268,FPT!B:EB,45,0),0)</f>
        <v>5000000</v>
      </c>
      <c r="EE268" t="str">
        <f t="shared" si="492"/>
        <v/>
      </c>
      <c r="EF268" s="275">
        <f>VLOOKUP(C268,MOVI!C:DT,46,0)</f>
        <v>0</v>
      </c>
      <c r="EG268" s="275">
        <f>VLOOKUP(C268,FPT!B:EE,46,0)</f>
        <v>0</v>
      </c>
      <c r="EH268" t="str">
        <f t="shared" si="493"/>
        <v/>
      </c>
      <c r="EI268" s="275">
        <f>VLOOKUP(C268,MOVI!C:DT,47,0)</f>
        <v>0</v>
      </c>
      <c r="EJ268" s="275">
        <f>VLOOKUP(C268,FPT!B:EH,47,0)</f>
        <v>0</v>
      </c>
      <c r="EK268" t="str">
        <f t="shared" si="494"/>
        <v/>
      </c>
      <c r="EL268" s="275">
        <f>VLOOKUP(C268,MOVI!C:DT,48,0)</f>
        <v>0</v>
      </c>
      <c r="EM268" s="275">
        <f>VLOOKUP(C268,FPT!B:EK,48,0)</f>
        <v>0</v>
      </c>
      <c r="EN268" t="str">
        <f t="shared" si="495"/>
        <v/>
      </c>
      <c r="EO268" s="275">
        <f>VLOOKUP(C268,MOVI!C:DT,49,0)</f>
        <v>200000</v>
      </c>
      <c r="EP268" s="275">
        <f>VLOOKUP(C268,FPT!B:EN,49,0)</f>
        <v>200000</v>
      </c>
      <c r="EQ268" t="str">
        <f t="shared" si="496"/>
        <v/>
      </c>
      <c r="ER268" s="275">
        <f>VLOOKUP(C268,MOVI!C:DT,50,0)</f>
        <v>0</v>
      </c>
      <c r="ES268" s="275">
        <f>VLOOKUP(C268,FPT!B:EQ,50,0)</f>
        <v>0</v>
      </c>
      <c r="ET268" t="str">
        <f t="shared" si="497"/>
        <v/>
      </c>
      <c r="EU268" s="275">
        <f>VLOOKUP(C268,MOVI!C:DT,51,0)</f>
        <v>0</v>
      </c>
      <c r="EV268" s="275">
        <f>VLOOKUP(C268,FPT!B:ET,51,0)</f>
        <v>0</v>
      </c>
      <c r="EW268" t="str">
        <f t="shared" si="498"/>
        <v/>
      </c>
      <c r="EX268" s="275">
        <f>VLOOKUP(C268,MOVI!C:DT,52,0)</f>
        <v>0</v>
      </c>
      <c r="EY268" s="275">
        <f>VLOOKUP(C268,FPT!B:EW,52,0)</f>
        <v>0</v>
      </c>
      <c r="EZ268" t="str">
        <f t="shared" si="499"/>
        <v/>
      </c>
      <c r="FA268" s="275">
        <f>VLOOKUP(C268,MOVI!C:DT,53,0)</f>
        <v>0</v>
      </c>
      <c r="FB268" s="275">
        <f>VLOOKUP(C268,FPT!B:EZ,53,0)</f>
        <v>0</v>
      </c>
      <c r="FC268" t="str">
        <f t="shared" si="500"/>
        <v/>
      </c>
      <c r="FD268" s="275">
        <f>VLOOKUP(C268,MOVI!C:DT,54,0)</f>
        <v>0</v>
      </c>
      <c r="FE268" s="275">
        <f>VLOOKUP(C268,FPT!B:FC,54,0)</f>
        <v>0</v>
      </c>
      <c r="FF268" t="str">
        <f t="shared" si="501"/>
        <v/>
      </c>
      <c r="FG268" s="275">
        <f>VLOOKUP(C268,MOVI!C:DT,55,0)</f>
        <v>730000</v>
      </c>
      <c r="FH268" s="275">
        <f>VLOOKUP(C268,FPT!B:FF,55,0)</f>
        <v>730000</v>
      </c>
      <c r="FI268" t="str">
        <f t="shared" si="502"/>
        <v/>
      </c>
      <c r="FJ268" s="275">
        <f>VLOOKUP(C268,MOVI!C:DT,56,0)</f>
        <v>930000</v>
      </c>
      <c r="FK268" s="275">
        <f>VLOOKUP(C268,FPT!B:FI,56,0)</f>
        <v>930000</v>
      </c>
      <c r="FL268" t="str">
        <f t="shared" si="503"/>
        <v/>
      </c>
      <c r="FM268" s="275">
        <f>VLOOKUP(C268,MOVI!C:DT,57,0)</f>
        <v>2319735</v>
      </c>
      <c r="FN268" s="275">
        <f>VLOOKUP(C268,FPT!B:FL,57,0)</f>
        <v>2319735</v>
      </c>
      <c r="FO268" t="str">
        <f t="shared" si="504"/>
        <v/>
      </c>
      <c r="FP268" s="275">
        <f>VLOOKUP(C268,MOVI!C:DT,58,0)</f>
        <v>0</v>
      </c>
      <c r="FQ268" s="275">
        <f>VLOOKUP(C268,FPT!B:FO,58,0)</f>
        <v>0</v>
      </c>
      <c r="FR268" t="str">
        <f t="shared" si="505"/>
        <v/>
      </c>
      <c r="FS268" s="275">
        <f>VLOOKUP(C268,MOVI!C:DT,59,0)</f>
        <v>0</v>
      </c>
      <c r="FT268" s="275">
        <f>VLOOKUP(C268,FPT!B:FR,59,0)</f>
        <v>0</v>
      </c>
      <c r="FU268" t="str">
        <f t="shared" si="506"/>
        <v/>
      </c>
      <c r="FV268" s="275">
        <f>VLOOKUP(C268,MOVI!C:DT,60,0)</f>
        <v>0</v>
      </c>
      <c r="FW268" s="275">
        <f>VLOOKUP(C268,FPT!B:FU,60,0)</f>
        <v>0</v>
      </c>
      <c r="FX268" t="str">
        <f t="shared" si="507"/>
        <v/>
      </c>
      <c r="FY268" s="275">
        <f>VLOOKUP(C268,MOVI!C:DT,61,0)</f>
        <v>0</v>
      </c>
      <c r="FZ268" s="275">
        <f>VLOOKUP(C268,FPT!B:FX,61,0)</f>
        <v>0</v>
      </c>
      <c r="GA268" t="str">
        <f t="shared" si="508"/>
        <v/>
      </c>
      <c r="GB268" s="275">
        <f>VLOOKUP(C268,MOVI!C:DT,62,0)</f>
        <v>250000</v>
      </c>
      <c r="GC268" s="275">
        <f>VLOOKUP(C268,FPT!B:GA,62,0)</f>
        <v>250000</v>
      </c>
      <c r="GD268" t="str">
        <f t="shared" si="509"/>
        <v/>
      </c>
      <c r="GE268" s="275">
        <f>VLOOKUP(C268,MOVI!C:DT,63,0)</f>
        <v>0</v>
      </c>
      <c r="GF268" s="275">
        <f>VLOOKUP(C268,FPT!B:GD,63,0)</f>
        <v>0</v>
      </c>
      <c r="GG268" t="str">
        <f t="shared" si="510"/>
        <v/>
      </c>
      <c r="GH268" s="275">
        <f>VLOOKUP(C268,MOVI!C:DT,64,0)</f>
        <v>0</v>
      </c>
      <c r="GI268" s="275">
        <f>VLOOKUP(C268,FPT!B:GG,64,0)</f>
        <v>0</v>
      </c>
      <c r="GJ268" t="str">
        <f t="shared" si="511"/>
        <v/>
      </c>
      <c r="GK268" s="275">
        <f>VLOOKUP(C268,MOVI!C:DT,65,0)</f>
        <v>0</v>
      </c>
      <c r="GL268" s="275">
        <f>VLOOKUP(C268,FPT!B:GJ,65,0)</f>
        <v>0</v>
      </c>
      <c r="GM268" t="str">
        <f t="shared" si="512"/>
        <v/>
      </c>
      <c r="GN268" s="275">
        <f>VLOOKUP(C268,MOVI!C:DT,66,0)</f>
        <v>0</v>
      </c>
      <c r="GO268" s="275">
        <f>VLOOKUP(C268,FPT!B:GM,66,0)</f>
        <v>0</v>
      </c>
      <c r="GP268" t="str">
        <f t="shared" si="513"/>
        <v/>
      </c>
      <c r="GQ268" s="275">
        <f>VLOOKUP(C268,MOVI!C:DT,67,0)</f>
        <v>0</v>
      </c>
      <c r="GR268" s="275">
        <f>VLOOKUP(C268,FPT!B:GP,67,0)</f>
        <v>0</v>
      </c>
      <c r="GS268" t="str">
        <f t="shared" si="514"/>
        <v/>
      </c>
      <c r="GT268" s="275">
        <f>VLOOKUP(C268,MOVI!C:DT,68,0)</f>
        <v>0</v>
      </c>
      <c r="GU268" s="275">
        <f>VLOOKUP(C268,FPT!B:GS,68,0)</f>
        <v>0</v>
      </c>
      <c r="GV268" t="str">
        <f t="shared" si="515"/>
        <v/>
      </c>
      <c r="GW268" s="275">
        <f>VLOOKUP(C268,MOVI!C:DT,69,0)</f>
        <v>0</v>
      </c>
      <c r="GX268" s="275">
        <f>VLOOKUP(C268,FPT!B:GV,69,0)</f>
        <v>0</v>
      </c>
      <c r="GY268" t="str">
        <f t="shared" si="516"/>
        <v/>
      </c>
      <c r="GZ268" s="275">
        <f>VLOOKUP(C268,MOVI!C:DT,70,0)</f>
        <v>2569735</v>
      </c>
      <c r="HA268" s="275">
        <f>VLOOKUP(C268,FPT!B:GY,70,0)</f>
        <v>2569735</v>
      </c>
      <c r="HB268" t="str">
        <f t="shared" si="517"/>
        <v/>
      </c>
      <c r="HC268" s="275">
        <f>VLOOKUP(C268,MOVI!C:DT,71,0)</f>
        <v>8499735</v>
      </c>
      <c r="HD268" s="275">
        <f>ROUND(VLOOKUP(C268,FPT!B:HB,71,0),0)</f>
        <v>8499735</v>
      </c>
      <c r="HE268" t="str">
        <f t="shared" si="518"/>
        <v/>
      </c>
      <c r="HF268" s="275">
        <f>ROUND(VLOOKUP(C268,MOVI!C:DT,72,0),0)</f>
        <v>0</v>
      </c>
      <c r="HG268" s="275">
        <f>ROUND(VLOOKUP(C268,FPT!B:HE,72,0),0)</f>
        <v>0</v>
      </c>
      <c r="HH268" t="str">
        <f t="shared" si="519"/>
        <v/>
      </c>
      <c r="HI268" s="275">
        <f>VLOOKUP(C268,MOVI!C:DT,73,0)</f>
        <v>200000</v>
      </c>
      <c r="HJ268" s="275">
        <f>VLOOKUP(C268,FPT!B:HH,73,0)</f>
        <v>200000</v>
      </c>
      <c r="HK268" t="str">
        <f t="shared" si="520"/>
        <v/>
      </c>
      <c r="HL268" s="275">
        <f>VLOOKUP(C268,MOVI!C:DT,74,0)</f>
        <v>730000</v>
      </c>
      <c r="HM268" s="275">
        <f>VLOOKUP(C268,FPT!B:HK,74,0)</f>
        <v>730000</v>
      </c>
      <c r="HN268" t="str">
        <f t="shared" si="521"/>
        <v/>
      </c>
      <c r="HO268" s="275">
        <f>VLOOKUP(C268,MOVI!C:DT,75,0)</f>
        <v>11000000</v>
      </c>
      <c r="HP268" s="275">
        <f>VLOOKUP(C268,FPT!B:HN,75,0)</f>
        <v>11000000</v>
      </c>
      <c r="HQ268" t="str">
        <f t="shared" si="522"/>
        <v/>
      </c>
      <c r="HR268" s="275">
        <f>VLOOKUP(C268,MOVI!C:DT,76,0)</f>
        <v>0</v>
      </c>
      <c r="HS268" s="275">
        <f>VLOOKUP(C268,FPT!B:HQ,76,0)</f>
        <v>0</v>
      </c>
      <c r="HT268" t="str">
        <f t="shared" si="523"/>
        <v/>
      </c>
      <c r="HU268" s="275">
        <f>VLOOKUP(C268,MOVI!C:DT,77,0)</f>
        <v>0</v>
      </c>
      <c r="HV268" s="275">
        <f>VLOOKUP(C268,FPT!B:HT,77,0)</f>
        <v>0</v>
      </c>
      <c r="HW268" t="str">
        <f t="shared" si="524"/>
        <v/>
      </c>
      <c r="HX268" s="274">
        <f>VLOOKUP(C268,MOVI!C:CB,78,0)</f>
        <v>400000</v>
      </c>
      <c r="HY268" s="261">
        <f>VLOOKUP(C268,FPT!$B:$CA,78,0)</f>
        <v>400000</v>
      </c>
      <c r="HZ268" t="str">
        <f t="shared" si="525"/>
        <v/>
      </c>
      <c r="IA268" s="275">
        <f>VLOOKUP(C268,MOVI!C:CD,79,0)</f>
        <v>50000</v>
      </c>
      <c r="IB268" s="275">
        <f>VLOOKUP(C268,FPT!B:HZ,79,0)</f>
        <v>50000</v>
      </c>
      <c r="IC268" t="str">
        <f t="shared" si="526"/>
        <v/>
      </c>
      <c r="ID268" s="275">
        <f>VLOOKUP(C268,MOVI!C:CD,80,0)</f>
        <v>75000</v>
      </c>
      <c r="IE268" s="275">
        <f>VLOOKUP(C268,FPT!B:IC,80,0)</f>
        <v>75000</v>
      </c>
      <c r="IF268" t="str">
        <f t="shared" si="527"/>
        <v/>
      </c>
      <c r="IG268" s="275">
        <f>VLOOKUP(C268,MOVI!C:DT,81,0)</f>
        <v>0</v>
      </c>
      <c r="IH268" s="275">
        <f>VLOOKUP(C268,FPT!B:IF,81,0)</f>
        <v>0</v>
      </c>
      <c r="II268" t="str">
        <f t="shared" si="528"/>
        <v/>
      </c>
      <c r="IJ268" s="275">
        <f>VLOOKUP(C268,MOVI!C:DT,82,0)</f>
        <v>525000</v>
      </c>
      <c r="IK268" s="275">
        <f>VLOOKUP(C268,FPT!B:II,82,0)</f>
        <v>525000</v>
      </c>
      <c r="IL268" t="str">
        <f t="shared" si="529"/>
        <v/>
      </c>
      <c r="IM268" s="275">
        <f>ROUND(VLOOKUP(C268,MOVI!C:DT,83,0),0)</f>
        <v>12455000</v>
      </c>
      <c r="IN268" s="275">
        <f>ROUND(VLOOKUP(C268,FPT!B:IL,83,0),0)</f>
        <v>12455000</v>
      </c>
      <c r="IO268" t="str">
        <f t="shared" si="530"/>
        <v/>
      </c>
      <c r="IP268" s="275">
        <f>VLOOKUP(C268,MOVI!C:DT,84,0)</f>
        <v>0</v>
      </c>
      <c r="IQ268" s="275">
        <f>VLOOKUP(C268,FPT!B:IO,84,0)</f>
        <v>0</v>
      </c>
      <c r="IR268" t="str">
        <f t="shared" si="531"/>
        <v/>
      </c>
      <c r="IS268" s="275">
        <f>ROUND(VLOOKUP(C268,MOVI!C:DT,85,0),0)</f>
        <v>0</v>
      </c>
      <c r="IT268" s="275">
        <f>ROUND(VLOOKUP(C268,FPT!B:IR,85,0),0)</f>
        <v>0</v>
      </c>
      <c r="IU268" t="str">
        <f t="shared" si="532"/>
        <v/>
      </c>
      <c r="IV268" s="275">
        <f>VLOOKUP(C268,MOVI!C:DT,86,0)</f>
        <v>0</v>
      </c>
      <c r="IW268" s="275">
        <f>VLOOKUP(C268,FPT!B:IU,86,0)</f>
        <v>0</v>
      </c>
      <c r="IX268" t="str">
        <f t="shared" si="533"/>
        <v/>
      </c>
      <c r="IY268" s="275">
        <f>ROUND(VLOOKUP(C268,MOVI!C:DT,87,0),0)</f>
        <v>0</v>
      </c>
      <c r="IZ268" s="275">
        <f>ROUND(VLOOKUP(C268,FPT!B:IX,87,0),0)</f>
        <v>0</v>
      </c>
      <c r="JA268" t="str">
        <f t="shared" si="534"/>
        <v/>
      </c>
      <c r="JB268" s="275">
        <f>VLOOKUP(C268,MOVI!C:DT,88,0)</f>
        <v>0</v>
      </c>
      <c r="JC268" s="275">
        <f>VLOOKUP(C268,FPT!B:JA,88,0)</f>
        <v>0</v>
      </c>
      <c r="JD268" t="str">
        <f t="shared" si="535"/>
        <v/>
      </c>
      <c r="JE268" s="275">
        <f>VLOOKUP(C268,MOVI!C:DT,89,0)</f>
        <v>50000</v>
      </c>
      <c r="JF268" s="275">
        <f>VLOOKUP(C268,FPT!B:JD,89,0)</f>
        <v>50000</v>
      </c>
      <c r="JG268" t="str">
        <f t="shared" si="536"/>
        <v/>
      </c>
      <c r="JH268" s="275">
        <f>VLOOKUP(C268,MOVI!C:DT,90,0)</f>
        <v>0</v>
      </c>
      <c r="JI268" s="275">
        <f>VLOOKUP(C268,FPT!B:JG,90,0)</f>
        <v>0</v>
      </c>
      <c r="JJ268" t="str">
        <f t="shared" si="537"/>
        <v/>
      </c>
      <c r="JK268" s="275">
        <f>VLOOKUP(C268,MOVI!C:DT,91,0)</f>
        <v>0</v>
      </c>
      <c r="JL268" s="275">
        <f>VLOOKUP(C268,FPT!B:JJ,91,0)</f>
        <v>0</v>
      </c>
      <c r="JM268" t="str">
        <f t="shared" si="538"/>
        <v/>
      </c>
      <c r="JN268" s="275">
        <f>VLOOKUP(C268,MOVI!C:DT,92,0)</f>
        <v>320000</v>
      </c>
      <c r="JO268" s="275">
        <f>VLOOKUP(C268,FPT!B:JM,92,0)</f>
        <v>320000</v>
      </c>
      <c r="JP268" t="str">
        <f t="shared" si="539"/>
        <v/>
      </c>
      <c r="JQ268" s="275">
        <f>VLOOKUP(C268,MOVI!C:DT,93,0)</f>
        <v>0</v>
      </c>
      <c r="JR268" s="275">
        <f>VLOOKUP(C268,FPT!B:JP,93,0)</f>
        <v>0</v>
      </c>
      <c r="JS268" t="str">
        <f t="shared" si="540"/>
        <v/>
      </c>
      <c r="JT268" s="275">
        <f>VLOOKUP(C268,MOVI!C:DT,94,0)</f>
        <v>370000</v>
      </c>
      <c r="JU268" s="275">
        <f>VLOOKUP(C268,FPT!B:JS,94,0)</f>
        <v>370000</v>
      </c>
      <c r="JV268" t="str">
        <f t="shared" si="541"/>
        <v/>
      </c>
      <c r="JW268" s="275">
        <f>VLOOKUP(C268,MOVI!C:DT,95,0)</f>
        <v>7604735</v>
      </c>
      <c r="JX268" s="275">
        <f>VLOOKUP(C268,FPT!B:JV,95,0)</f>
        <v>7604735</v>
      </c>
      <c r="JY268" t="str">
        <f t="shared" si="542"/>
        <v/>
      </c>
      <c r="JZ268" s="275">
        <f>VLOOKUP(C268,MOVI!C:DT,96,0)</f>
        <v>0</v>
      </c>
      <c r="KA268" s="275">
        <f>VLOOKUP(C268,FPT!B:JY,96,0)</f>
        <v>0</v>
      </c>
      <c r="KB268" t="str">
        <f t="shared" si="543"/>
        <v/>
      </c>
      <c r="KC268" s="275">
        <f>VLOOKUP(C268,MOVI!C:DT,97,0)</f>
        <v>7604735</v>
      </c>
      <c r="KD268" s="275">
        <f>VLOOKUP(C268,FPT!B:KB,97,0)</f>
        <v>7604735</v>
      </c>
      <c r="KE268" t="str">
        <f t="shared" si="544"/>
        <v/>
      </c>
      <c r="KF268" s="275">
        <f>VLOOKUP(C268,MOVI!C:DT,98,0)</f>
        <v>850000.00000000012</v>
      </c>
      <c r="KG268" s="275">
        <f>VLOOKUP(C268,FPT!B:KE,98,0)</f>
        <v>850000</v>
      </c>
      <c r="KH268" t="str">
        <f t="shared" si="545"/>
        <v/>
      </c>
      <c r="KI268" s="275">
        <f>VLOOKUP(C268,MOVI!C:DT,99,0)</f>
        <v>0</v>
      </c>
      <c r="KJ268" s="275">
        <f>VLOOKUP(C268,FPT!B:KH,99,0)</f>
        <v>0</v>
      </c>
      <c r="KK268" t="str">
        <f t="shared" si="546"/>
        <v/>
      </c>
      <c r="KL268" s="275">
        <f>VLOOKUP(C268,MOVI!C:DT,100,0)</f>
        <v>150000</v>
      </c>
      <c r="KM268" s="275">
        <f>VLOOKUP(C268,FPT!B:KK,100,0)</f>
        <v>150000</v>
      </c>
      <c r="KN268" t="str">
        <f t="shared" si="547"/>
        <v/>
      </c>
      <c r="KO268" s="275">
        <f>VLOOKUP(C268,MOVI!C:DT,101,0)</f>
        <v>0</v>
      </c>
      <c r="KP268" s="275">
        <f>VLOOKUP(C268,FPT!B:KN,101,0)</f>
        <v>0</v>
      </c>
      <c r="KQ268" t="str">
        <f t="shared" si="548"/>
        <v/>
      </c>
      <c r="KR268" s="275">
        <f>VLOOKUP(C268,MOVI!C:DT,102,0)</f>
        <v>0</v>
      </c>
      <c r="KS268" s="275">
        <f>VLOOKUP(C268,FPT!B:KQ,102,0)</f>
        <v>0</v>
      </c>
      <c r="KT268" t="str">
        <f t="shared" si="549"/>
        <v/>
      </c>
      <c r="KU268" s="275">
        <f>VLOOKUP(C268,MOVI!C:DT,103,0)</f>
        <v>1000000.0000000001</v>
      </c>
      <c r="KV268" s="275">
        <f>VLOOKUP(C268,FPT!B:KT,103,0)</f>
        <v>1000000</v>
      </c>
      <c r="KW268" t="str">
        <f t="shared" si="550"/>
        <v/>
      </c>
      <c r="KX268" s="275">
        <f>VLOOKUP(C268,MOVI!C:DT,104,0)</f>
        <v>1525000</v>
      </c>
      <c r="KY268" s="275">
        <f>VLOOKUP(C268,FPT!B:KW,104,0)</f>
        <v>1525000</v>
      </c>
      <c r="KZ268" t="str">
        <f t="shared" si="551"/>
        <v/>
      </c>
      <c r="LA268" s="275">
        <f>VLOOKUP(C268,MOVI!C:DT,105,0)</f>
        <v>100000</v>
      </c>
      <c r="LB268" s="275">
        <f>VLOOKUP(C268,FPT!B:KZ,105,0)</f>
        <v>100000</v>
      </c>
      <c r="LC268" t="str">
        <f t="shared" si="552"/>
        <v/>
      </c>
      <c r="LD268" s="275">
        <f>VLOOKUP(C268,MOVI!C:DT,106,0)</f>
        <v>9599735</v>
      </c>
      <c r="LE268" s="275">
        <f>VLOOKUP(C268,FPT!B:LC,106,0)</f>
        <v>9599735</v>
      </c>
      <c r="LF268" t="str">
        <f t="shared" si="553"/>
        <v/>
      </c>
      <c r="LG268" s="273">
        <f>VLOOKUP(C268,MOVI!C:DT,107,0)</f>
        <v>0</v>
      </c>
      <c r="LH268" s="273">
        <f>VLOOKUP(C268,FPT!B:LF,107,0)</f>
        <v>0</v>
      </c>
      <c r="LI268" t="str">
        <f t="shared" si="554"/>
        <v/>
      </c>
      <c r="LJ268" t="str">
        <f>VLOOKUP(C268,MOVI!C:DV,108,0)</f>
        <v>MoviSouthSales</v>
      </c>
      <c r="LK268" s="252" t="str">
        <f>VLOOKUP(C268,FPT!B:LI,108,0)</f>
        <v>MoviSouthSales</v>
      </c>
      <c r="LL268" t="str">
        <f t="shared" si="555"/>
        <v/>
      </c>
      <c r="LM268" s="275">
        <f>ROUND(VLOOKUP(C268,MOVI!C:DV,109,0),0)</f>
        <v>416667</v>
      </c>
      <c r="LN268" s="275">
        <f>ROUND(VLOOKUP(C268,FPT!B:LL,109,0),0)</f>
        <v>416667</v>
      </c>
      <c r="LO268" t="str">
        <f t="shared" si="556"/>
        <v/>
      </c>
      <c r="LP268" t="str">
        <f>VLOOKUP(C268,MOVI!C:DV,110,0)</f>
        <v>HCM</v>
      </c>
      <c r="LQ268" s="247" t="str">
        <f>VLOOKUP(C268,FPT!B:LO,110,0)</f>
        <v>HCM</v>
      </c>
      <c r="LR268" t="str">
        <f t="shared" si="557"/>
        <v/>
      </c>
      <c r="LS268">
        <f>MOVI!DI263</f>
        <v>22</v>
      </c>
      <c r="LV268">
        <f>MOVI!DJ263</f>
        <v>0</v>
      </c>
      <c r="LW268">
        <f>MOVI!DK263</f>
        <v>0</v>
      </c>
      <c r="LX268" t="str">
        <f>MOVI!DL263</f>
        <v>x</v>
      </c>
      <c r="LY268">
        <f>MOVI!DM263</f>
        <v>0</v>
      </c>
      <c r="LZ268">
        <f>MOVI!DN263</f>
        <v>50000</v>
      </c>
      <c r="MA268">
        <f>MOVI!DO263</f>
        <v>0</v>
      </c>
      <c r="MB268" t="str">
        <f>MOVI!DP263</f>
        <v>HCM</v>
      </c>
      <c r="MC268">
        <f>MOVI!DQ263</f>
        <v>0</v>
      </c>
      <c r="MD268">
        <f>MOVI!DR263</f>
        <v>0</v>
      </c>
      <c r="ME268" t="str">
        <f>VLOOKUP(C268,MOVI!C:DV,121,0)</f>
        <v>Group 1</v>
      </c>
      <c r="MF268" s="252" t="str">
        <f>VLOOKUP(C268,FPT!B:MD,111,0)</f>
        <v>Group 1</v>
      </c>
      <c r="MG268" t="str">
        <f t="shared" si="450"/>
        <v/>
      </c>
      <c r="MH268" t="str">
        <f>VLOOKUP(C268,MOVI!C:DT,122,0)</f>
        <v>MoviSouthGroup 1</v>
      </c>
      <c r="MI268" s="252" t="str">
        <f>VLOOKUP(C268,FPT!B:DS,112,0)</f>
        <v>MoviSouthGroup 1</v>
      </c>
      <c r="MJ268" t="str">
        <f t="shared" si="558"/>
        <v/>
      </c>
    </row>
    <row r="269" spans="1:348" x14ac:dyDescent="0.25">
      <c r="A269">
        <v>261</v>
      </c>
      <c r="B269" s="48">
        <v>4489</v>
      </c>
      <c r="C269" s="271" t="s">
        <v>1008</v>
      </c>
      <c r="D269" t="str">
        <f>VLOOKUP(C269,MOVI!C:D,2,0)</f>
        <v>Vũ Thị Đào</v>
      </c>
      <c r="E269" t="str">
        <f>VLOOKUP(C269,FPT!B:C,2,0)</f>
        <v>Vũ Thị Đào</v>
      </c>
      <c r="F269" t="str">
        <f t="shared" si="451"/>
        <v/>
      </c>
      <c r="G269" t="str">
        <f>VLOOKUP(C269,MOVI!C:E,3,0)</f>
        <v>Sales</v>
      </c>
      <c r="H269" t="str">
        <f>VLOOKUP(C269,FPT!B:F,3,0)</f>
        <v>Sales</v>
      </c>
      <c r="I269" t="str">
        <f t="shared" si="452"/>
        <v/>
      </c>
      <c r="J269" t="str">
        <f>VLOOKUP(C269,MOVI!C:H,4,0)</f>
        <v>Field Sales</v>
      </c>
      <c r="K269" t="str">
        <f>VLOOKUP(C269,FPT!B:I,4,0)</f>
        <v>Field Sales</v>
      </c>
      <c r="L269" t="str">
        <f t="shared" si="453"/>
        <v/>
      </c>
      <c r="M269" t="str">
        <f>VLOOKUP(C269,MOVI!C:DT,5,0)</f>
        <v>Associate</v>
      </c>
      <c r="N269" t="str">
        <f>VLOOKUP(C269,FPT!B:L,5,0)</f>
        <v>Associate</v>
      </c>
      <c r="O269" t="str">
        <f t="shared" si="454"/>
        <v/>
      </c>
      <c r="P269" t="str">
        <f>VLOOKUP(C269,MOVI!C:DT,6,0)</f>
        <v>Field Sales</v>
      </c>
      <c r="Q269" t="str">
        <f>VLOOKUP(C269,FPT!B:O,6,0)</f>
        <v>Field sales</v>
      </c>
      <c r="R269" t="str">
        <f t="shared" si="455"/>
        <v/>
      </c>
      <c r="S269" t="str">
        <f>VLOOKUP(C269,MOVI!C:DT,7,0)</f>
        <v>North</v>
      </c>
      <c r="T269" t="str">
        <f>VLOOKUP(C269,FPT!B:R,7,0)</f>
        <v>North</v>
      </c>
      <c r="U269" t="str">
        <f t="shared" si="456"/>
        <v/>
      </c>
      <c r="V269" t="str">
        <f>VLOOKUP(C269,MOVI!C:DT,8,0)</f>
        <v>Movi</v>
      </c>
      <c r="W269" t="str">
        <f>VLOOKUP(C269,FPT!B:U,8,0)</f>
        <v>Movi</v>
      </c>
      <c r="X269" t="str">
        <f t="shared" si="457"/>
        <v/>
      </c>
      <c r="Y269" t="str">
        <f>VLOOKUP(C269,MOVI!C:DT,9,0)</f>
        <v>Full-time</v>
      </c>
      <c r="Z269" t="str">
        <f>VLOOKUP(C269,FPT!B:X,9,0)</f>
        <v>Full-time</v>
      </c>
      <c r="AA269" t="str">
        <f t="shared" si="458"/>
        <v/>
      </c>
      <c r="AB269" t="str">
        <f>VLOOKUP(C269,MOVI!C:DT,10,0)</f>
        <v>Permanent</v>
      </c>
      <c r="AC269" t="str">
        <f>VLOOKUP(C269,FPT!B:AA,10,0)</f>
        <v>Permanent</v>
      </c>
      <c r="AD269" t="str">
        <f t="shared" si="459"/>
        <v/>
      </c>
      <c r="AE269" s="247">
        <f>VLOOKUP(C269,MOVI!C:DT,11,0)</f>
        <v>43200</v>
      </c>
      <c r="AF269" s="247">
        <f>VLOOKUP(C269,FPT!B:AD,11,0)</f>
        <v>43200</v>
      </c>
      <c r="AG269" t="str">
        <f t="shared" si="460"/>
        <v/>
      </c>
      <c r="AH269" s="260" t="str">
        <f>VLOOKUP(C269,MOVI!C:DT,12,0)</f>
        <v/>
      </c>
      <c r="AI269" s="260"/>
      <c r="AJ269" t="str">
        <f t="shared" si="449"/>
        <v/>
      </c>
      <c r="AK269">
        <f>VLOOKUP(C269,MOVI!C:DT,13,0)</f>
        <v>0</v>
      </c>
      <c r="AL269" s="247">
        <f>VLOOKUP(C269,FPT!B:AJ,13,0)</f>
        <v>0</v>
      </c>
      <c r="AM269" t="str">
        <f t="shared" si="559"/>
        <v/>
      </c>
      <c r="AN269" s="247">
        <f>VLOOKUP(C269,MOVI!C:DT,14,0)</f>
        <v>0</v>
      </c>
      <c r="AO269" s="247">
        <f>VLOOKUP(C269,FPT!B:AM,14,0)</f>
        <v>0</v>
      </c>
      <c r="AP269" t="str">
        <f t="shared" si="461"/>
        <v/>
      </c>
      <c r="AQ269" t="str">
        <f>VLOOKUP(C269,MOVI!C:DT,15,0)</f>
        <v>LC</v>
      </c>
      <c r="AR269" s="247" t="str">
        <f>VLOOKUP(C269,FPT!B:AP,15,0)</f>
        <v>LC</v>
      </c>
      <c r="AS269" t="str">
        <f t="shared" si="462"/>
        <v/>
      </c>
      <c r="AT269" s="282" t="str">
        <f>VLOOKUP(C269,MOVI!C:DT,16,0)</f>
        <v>LTTP</v>
      </c>
      <c r="AU269" s="247" t="str">
        <f>VLOOKUP(C269,FPT!B:AS,16,0)</f>
        <v>LTTP</v>
      </c>
      <c r="AV269" t="str">
        <f t="shared" si="463"/>
        <v/>
      </c>
      <c r="AW269" t="str">
        <f>VLOOKUP(C269,MOVI!C:DT,17,0)</f>
        <v>L</v>
      </c>
      <c r="AX269" s="247" t="str">
        <f>VLOOKUP(C269,FPT!B:AV,17,0)</f>
        <v>L</v>
      </c>
      <c r="AY269" t="str">
        <f t="shared" si="464"/>
        <v/>
      </c>
      <c r="AZ269">
        <f>VLOOKUP(C269,MOVI!C:DT,18,0)</f>
        <v>0</v>
      </c>
      <c r="BA269" s="247">
        <f>VLOOKUP(C269,FPT!B:AY,18,0)</f>
        <v>0</v>
      </c>
      <c r="BB269" t="str">
        <f t="shared" si="465"/>
        <v/>
      </c>
      <c r="BC269" s="275">
        <f>VLOOKUP(C269,MOVI!C:DT,19,0)</f>
        <v>5000000</v>
      </c>
      <c r="BD269" s="275">
        <f>VLOOKUP(C269,FPT!B:BB,19,0)</f>
        <v>5000000</v>
      </c>
      <c r="BE269" t="str">
        <f t="shared" si="466"/>
        <v/>
      </c>
      <c r="BF269">
        <f>VLOOKUP(C269,MOVI!C:DT,20,0)</f>
        <v>0</v>
      </c>
      <c r="BG269" s="252">
        <f>VLOOKUP(C269,FPT!B:BE,20,0)</f>
        <v>0</v>
      </c>
      <c r="BH269" t="str">
        <f t="shared" si="467"/>
        <v/>
      </c>
      <c r="BI269" s="275">
        <f>VLOOKUP(C269,MOVI!C:DT,21,0)</f>
        <v>5000000</v>
      </c>
      <c r="BJ269" s="275">
        <f>VLOOKUP(C269,FPT!B:BH,21,0)</f>
        <v>5000000</v>
      </c>
      <c r="BK269" t="str">
        <f t="shared" si="468"/>
        <v/>
      </c>
      <c r="BL269" s="275">
        <f>VLOOKUP(C269,MOVI!C:DT,22,0)</f>
        <v>0</v>
      </c>
      <c r="BM269" s="275">
        <f>VLOOKUP(C269,FPT!B:BK,22,0)</f>
        <v>0</v>
      </c>
      <c r="BN269" t="str">
        <f t="shared" si="469"/>
        <v/>
      </c>
      <c r="BO269" s="275">
        <f>VLOOKUP(C269,MOVI!C:DT,23,0)</f>
        <v>0</v>
      </c>
      <c r="BP269" s="275">
        <f>VLOOKUP(C269,FPT!B:BN,23,0)</f>
        <v>0</v>
      </c>
      <c r="BQ269" t="str">
        <f t="shared" si="470"/>
        <v/>
      </c>
      <c r="BR269" s="275">
        <f>VLOOKUP(C269,MOVI!C:DT,24,0)</f>
        <v>0</v>
      </c>
      <c r="BS269" s="275">
        <f>VLOOKUP(C269,FPT!B:BQ,24,0)</f>
        <v>0</v>
      </c>
      <c r="BT269" t="str">
        <f t="shared" si="471"/>
        <v/>
      </c>
      <c r="BU269" s="275">
        <f>VLOOKUP(C269,MOVI!C:DT,25,0)</f>
        <v>200000</v>
      </c>
      <c r="BV269" s="275">
        <f>VLOOKUP(C269,FPT!B:BT,25,0)</f>
        <v>200000</v>
      </c>
      <c r="BW269" t="str">
        <f t="shared" si="472"/>
        <v/>
      </c>
      <c r="BX269" s="275">
        <f>VLOOKUP(C269,MOVI!C:DT,26,0)</f>
        <v>0</v>
      </c>
      <c r="BY269" s="275">
        <f>VLOOKUP(C269,FPT!B:BW,26,0)</f>
        <v>0</v>
      </c>
      <c r="BZ269" t="str">
        <f t="shared" si="473"/>
        <v/>
      </c>
      <c r="CA269" s="275">
        <f>VLOOKUP(C269,MOVI!C:DT,27,0)</f>
        <v>730000</v>
      </c>
      <c r="CB269" s="275">
        <f>VLOOKUP(C269,FPT!B:BZ,27,0)</f>
        <v>730000</v>
      </c>
      <c r="CC269" t="str">
        <f t="shared" si="474"/>
        <v/>
      </c>
      <c r="CD269" s="275">
        <f>VLOOKUP(C269,MOVI!C:DT,28,0)</f>
        <v>930000</v>
      </c>
      <c r="CE269" s="275">
        <f>VLOOKUP(C269,FPT!B:CC,28,0)</f>
        <v>930000</v>
      </c>
      <c r="CF269" t="str">
        <f t="shared" si="475"/>
        <v/>
      </c>
      <c r="CG269" t="str">
        <f>VLOOKUP(C269,MOVI!C:DT,29,0)</f>
        <v>CN</v>
      </c>
      <c r="CH269" s="252" t="str">
        <f>VLOOKUP(C269,FPT!B:CF,29,0)</f>
        <v>CN</v>
      </c>
      <c r="CI269" t="str">
        <f t="shared" si="476"/>
        <v/>
      </c>
      <c r="CJ269">
        <f>VLOOKUP(C269,MOVI!C:DT,30,0)</f>
        <v>26</v>
      </c>
      <c r="CK269" s="252">
        <f>VLOOKUP(C269,FPT!B:CI,30,0)</f>
        <v>26</v>
      </c>
      <c r="CL269" t="str">
        <f t="shared" si="477"/>
        <v/>
      </c>
      <c r="CM269">
        <f>VLOOKUP(C269,MOVI!C:DT,31,0)</f>
        <v>26</v>
      </c>
      <c r="CN269" s="252">
        <f>VLOOKUP(C269,FPT!B:CL,31,0)</f>
        <v>26</v>
      </c>
      <c r="CO269" t="str">
        <f t="shared" si="478"/>
        <v/>
      </c>
      <c r="CP269" s="275">
        <f>VLOOKUP(C269,MOVI!C:DT,32,0)</f>
        <v>0</v>
      </c>
      <c r="CQ269" s="275">
        <f>VLOOKUP(C269,FPT!B:CO,32,0)</f>
        <v>0</v>
      </c>
      <c r="CR269" t="str">
        <f t="shared" si="479"/>
        <v/>
      </c>
      <c r="CS269" s="275">
        <f>VLOOKUP(C269,MOVI!C:DT,33,0)</f>
        <v>0</v>
      </c>
      <c r="CT269" s="275">
        <f>VLOOKUP(C269,FPT!B:CR,33,0)</f>
        <v>0</v>
      </c>
      <c r="CU269" t="str">
        <f t="shared" si="480"/>
        <v/>
      </c>
      <c r="CV269" s="275">
        <f>VLOOKUP(C269,MOVI!C:DT,34,0)</f>
        <v>0</v>
      </c>
      <c r="CW269" s="275">
        <f>VLOOKUP(C269,FPT!B:CU,34,0)</f>
        <v>0</v>
      </c>
      <c r="CX269" t="str">
        <f t="shared" si="481"/>
        <v/>
      </c>
      <c r="CY269" s="275">
        <f>VLOOKUP(C269,MOVI!C:DT,35,0)</f>
        <v>26</v>
      </c>
      <c r="CZ269" s="275">
        <f>VLOOKUP(C269,FPT!B:CX,35,0)</f>
        <v>26</v>
      </c>
      <c r="DA269" t="str">
        <f t="shared" si="482"/>
        <v/>
      </c>
      <c r="DB269" s="275">
        <f>VLOOKUP(C269,MOVI!C:DT,36,0)</f>
        <v>0</v>
      </c>
      <c r="DC269" s="275">
        <f>VLOOKUP(C269,FPT!B:DA,36,0)</f>
        <v>0</v>
      </c>
      <c r="DD269" t="str">
        <f t="shared" si="483"/>
        <v/>
      </c>
      <c r="DE269" s="275">
        <f>VLOOKUP(C269,MOVI!C:DT,37,0)</f>
        <v>0</v>
      </c>
      <c r="DF269" s="275">
        <f>VLOOKUP(C269,FPT!B:DD,37,0)</f>
        <v>0</v>
      </c>
      <c r="DG269" t="str">
        <f t="shared" si="484"/>
        <v/>
      </c>
      <c r="DH269" s="275">
        <f>VLOOKUP(C269,MOVI!C:DT,38,0)</f>
        <v>0</v>
      </c>
      <c r="DI269" s="275">
        <f>VLOOKUP(C269,FPT!B:DG,38,0)</f>
        <v>0</v>
      </c>
      <c r="DJ269" t="str">
        <f t="shared" si="485"/>
        <v/>
      </c>
      <c r="DK269" s="275">
        <f>VLOOKUP(C269,MOVI!C:DT,39,0)</f>
        <v>0</v>
      </c>
      <c r="DL269" s="275">
        <f>VLOOKUP(C269,FPT!B:DJ,39,0)</f>
        <v>0</v>
      </c>
      <c r="DM269" t="str">
        <f t="shared" si="486"/>
        <v/>
      </c>
      <c r="DN269" s="275">
        <f>VLOOKUP(C269,MOVI!C:DT,40,0)</f>
        <v>0</v>
      </c>
      <c r="DO269" s="275">
        <f>VLOOKUP(C269,FPT!B:DM,40,0)</f>
        <v>0</v>
      </c>
      <c r="DP269" t="str">
        <f t="shared" si="487"/>
        <v/>
      </c>
      <c r="DQ269" s="275">
        <f>VLOOKUP(C269,MOVI!C:DT,41,0)</f>
        <v>0</v>
      </c>
      <c r="DR269" s="275">
        <f>VLOOKUP(C269,FPT!B:DP,41,0)</f>
        <v>0</v>
      </c>
      <c r="DS269" t="str">
        <f t="shared" si="488"/>
        <v/>
      </c>
      <c r="DT269" s="275">
        <f>VLOOKUP(C269,MOVI!C:DT,42,0)</f>
        <v>5000000</v>
      </c>
      <c r="DU269" s="275">
        <f>ROUND(VLOOKUP(C269,FPT!B:DS,42,0),0)</f>
        <v>5000000</v>
      </c>
      <c r="DV269" t="str">
        <f t="shared" si="489"/>
        <v/>
      </c>
      <c r="DW269" s="275">
        <f>VLOOKUP(C269,MOVI!C:DT,43,0)</f>
        <v>0</v>
      </c>
      <c r="DX269" s="275">
        <f>VLOOKUP(C269,FPT!B:DV,43,0)</f>
        <v>0</v>
      </c>
      <c r="DY269" t="str">
        <f t="shared" si="490"/>
        <v/>
      </c>
      <c r="DZ269" s="275">
        <f>VLOOKUP(C269,MOVI!C:DT,44,0)</f>
        <v>0</v>
      </c>
      <c r="EA269" s="275">
        <f>VLOOKUP(C269,FPT!B:DY,44,0)</f>
        <v>0</v>
      </c>
      <c r="EB269" t="str">
        <f t="shared" si="491"/>
        <v/>
      </c>
      <c r="EC269" s="275">
        <f>VLOOKUP(C269,MOVI!C:DT,45,0)</f>
        <v>5000000</v>
      </c>
      <c r="ED269" s="275">
        <f>ROUND(VLOOKUP(C269,FPT!B:EB,45,0),0)</f>
        <v>5000000</v>
      </c>
      <c r="EE269" t="str">
        <f t="shared" si="492"/>
        <v/>
      </c>
      <c r="EF269" s="275">
        <f>VLOOKUP(C269,MOVI!C:DT,46,0)</f>
        <v>0</v>
      </c>
      <c r="EG269" s="275">
        <f>VLOOKUP(C269,FPT!B:EE,46,0)</f>
        <v>0</v>
      </c>
      <c r="EH269" t="str">
        <f t="shared" si="493"/>
        <v/>
      </c>
      <c r="EI269" s="275">
        <f>VLOOKUP(C269,MOVI!C:DT,47,0)</f>
        <v>0</v>
      </c>
      <c r="EJ269" s="275">
        <f>VLOOKUP(C269,FPT!B:EH,47,0)</f>
        <v>0</v>
      </c>
      <c r="EK269" t="str">
        <f t="shared" si="494"/>
        <v/>
      </c>
      <c r="EL269" s="275">
        <f>VLOOKUP(C269,MOVI!C:DT,48,0)</f>
        <v>0</v>
      </c>
      <c r="EM269" s="275">
        <f>VLOOKUP(C269,FPT!B:EK,48,0)</f>
        <v>0</v>
      </c>
      <c r="EN269" t="str">
        <f t="shared" si="495"/>
        <v/>
      </c>
      <c r="EO269" s="275">
        <f>VLOOKUP(C269,MOVI!C:DT,49,0)</f>
        <v>200000</v>
      </c>
      <c r="EP269" s="275">
        <f>VLOOKUP(C269,FPT!B:EN,49,0)</f>
        <v>200000</v>
      </c>
      <c r="EQ269" t="str">
        <f t="shared" si="496"/>
        <v/>
      </c>
      <c r="ER269" s="275">
        <f>VLOOKUP(C269,MOVI!C:DT,50,0)</f>
        <v>0</v>
      </c>
      <c r="ES269" s="275">
        <f>VLOOKUP(C269,FPT!B:EQ,50,0)</f>
        <v>0</v>
      </c>
      <c r="ET269" t="str">
        <f t="shared" si="497"/>
        <v/>
      </c>
      <c r="EU269" s="275">
        <f>VLOOKUP(C269,MOVI!C:DT,51,0)</f>
        <v>0</v>
      </c>
      <c r="EV269" s="275">
        <f>VLOOKUP(C269,FPT!B:ET,51,0)</f>
        <v>0</v>
      </c>
      <c r="EW269" t="str">
        <f t="shared" si="498"/>
        <v/>
      </c>
      <c r="EX269" s="275">
        <f>VLOOKUP(C269,MOVI!C:DT,52,0)</f>
        <v>0</v>
      </c>
      <c r="EY269" s="275">
        <f>VLOOKUP(C269,FPT!B:EW,52,0)</f>
        <v>0</v>
      </c>
      <c r="EZ269" t="str">
        <f t="shared" si="499"/>
        <v/>
      </c>
      <c r="FA269" s="275">
        <f>VLOOKUP(C269,MOVI!C:DT,53,0)</f>
        <v>0</v>
      </c>
      <c r="FB269" s="275">
        <f>VLOOKUP(C269,FPT!B:EZ,53,0)</f>
        <v>0</v>
      </c>
      <c r="FC269" t="str">
        <f t="shared" si="500"/>
        <v/>
      </c>
      <c r="FD269" s="275">
        <f>VLOOKUP(C269,MOVI!C:DT,54,0)</f>
        <v>0</v>
      </c>
      <c r="FE269" s="275">
        <f>VLOOKUP(C269,FPT!B:FC,54,0)</f>
        <v>0</v>
      </c>
      <c r="FF269" t="str">
        <f t="shared" si="501"/>
        <v/>
      </c>
      <c r="FG269" s="275">
        <f>VLOOKUP(C269,MOVI!C:DT,55,0)</f>
        <v>730000</v>
      </c>
      <c r="FH269" s="275">
        <f>VLOOKUP(C269,FPT!B:FF,55,0)</f>
        <v>730000</v>
      </c>
      <c r="FI269" t="str">
        <f t="shared" si="502"/>
        <v/>
      </c>
      <c r="FJ269" s="275">
        <f>VLOOKUP(C269,MOVI!C:DT,56,0)</f>
        <v>930000</v>
      </c>
      <c r="FK269" s="275">
        <f>VLOOKUP(C269,FPT!B:FI,56,0)</f>
        <v>930000</v>
      </c>
      <c r="FL269" t="str">
        <f t="shared" si="503"/>
        <v/>
      </c>
      <c r="FM269" s="275">
        <f>VLOOKUP(C269,MOVI!C:DT,57,0)</f>
        <v>0</v>
      </c>
      <c r="FN269" s="275">
        <f>VLOOKUP(C269,FPT!B:FL,57,0)</f>
        <v>0</v>
      </c>
      <c r="FO269" t="str">
        <f t="shared" si="504"/>
        <v/>
      </c>
      <c r="FP269" s="275">
        <f>VLOOKUP(C269,MOVI!C:DT,58,0)</f>
        <v>0</v>
      </c>
      <c r="FQ269" s="275">
        <f>VLOOKUP(C269,FPT!B:FO,58,0)</f>
        <v>0</v>
      </c>
      <c r="FR269" t="str">
        <f t="shared" si="505"/>
        <v/>
      </c>
      <c r="FS269" s="275">
        <f>VLOOKUP(C269,MOVI!C:DT,59,0)</f>
        <v>0</v>
      </c>
      <c r="FT269" s="275">
        <f>VLOOKUP(C269,FPT!B:FR,59,0)</f>
        <v>0</v>
      </c>
      <c r="FU269" t="str">
        <f t="shared" si="506"/>
        <v/>
      </c>
      <c r="FV269" s="275">
        <f>VLOOKUP(C269,MOVI!C:DT,60,0)</f>
        <v>0</v>
      </c>
      <c r="FW269" s="275">
        <f>VLOOKUP(C269,FPT!B:FU,60,0)</f>
        <v>0</v>
      </c>
      <c r="FX269" t="str">
        <f t="shared" si="507"/>
        <v/>
      </c>
      <c r="FY269" s="275">
        <f>VLOOKUP(C269,MOVI!C:DT,61,0)</f>
        <v>0</v>
      </c>
      <c r="FZ269" s="275">
        <f>VLOOKUP(C269,FPT!B:FX,61,0)</f>
        <v>0</v>
      </c>
      <c r="GA269" t="str">
        <f t="shared" si="508"/>
        <v/>
      </c>
      <c r="GB269" s="275">
        <f>VLOOKUP(C269,MOVI!C:DT,62,0)</f>
        <v>0</v>
      </c>
      <c r="GC269" s="275">
        <f>VLOOKUP(C269,FPT!B:GA,62,0)</f>
        <v>0</v>
      </c>
      <c r="GD269" t="str">
        <f t="shared" si="509"/>
        <v/>
      </c>
      <c r="GE269" s="275">
        <f>VLOOKUP(C269,MOVI!C:DT,63,0)</f>
        <v>0</v>
      </c>
      <c r="GF269" s="275">
        <f>VLOOKUP(C269,FPT!B:GD,63,0)</f>
        <v>0</v>
      </c>
      <c r="GG269" t="str">
        <f t="shared" si="510"/>
        <v/>
      </c>
      <c r="GH269" s="275">
        <f>VLOOKUP(C269,MOVI!C:DT,64,0)</f>
        <v>0</v>
      </c>
      <c r="GI269" s="275">
        <f>VLOOKUP(C269,FPT!B:GG,64,0)</f>
        <v>0</v>
      </c>
      <c r="GJ269" t="str">
        <f t="shared" si="511"/>
        <v/>
      </c>
      <c r="GK269" s="275">
        <f>VLOOKUP(C269,MOVI!C:DT,65,0)</f>
        <v>0</v>
      </c>
      <c r="GL269" s="275">
        <f>VLOOKUP(C269,FPT!B:GJ,65,0)</f>
        <v>0</v>
      </c>
      <c r="GM269" t="str">
        <f t="shared" si="512"/>
        <v/>
      </c>
      <c r="GN269" s="275">
        <f>VLOOKUP(C269,MOVI!C:DT,66,0)</f>
        <v>0</v>
      </c>
      <c r="GO269" s="275">
        <f>VLOOKUP(C269,FPT!B:GM,66,0)</f>
        <v>0</v>
      </c>
      <c r="GP269" t="str">
        <f t="shared" si="513"/>
        <v/>
      </c>
      <c r="GQ269" s="275">
        <f>VLOOKUP(C269,MOVI!C:DT,67,0)</f>
        <v>0</v>
      </c>
      <c r="GR269" s="275">
        <f>VLOOKUP(C269,FPT!B:GP,67,0)</f>
        <v>0</v>
      </c>
      <c r="GS269" t="str">
        <f t="shared" si="514"/>
        <v/>
      </c>
      <c r="GT269" s="275">
        <f>VLOOKUP(C269,MOVI!C:DT,68,0)</f>
        <v>0</v>
      </c>
      <c r="GU269" s="275">
        <f>VLOOKUP(C269,FPT!B:GS,68,0)</f>
        <v>0</v>
      </c>
      <c r="GV269" t="str">
        <f t="shared" si="515"/>
        <v/>
      </c>
      <c r="GW269" s="275">
        <f>VLOOKUP(C269,MOVI!C:DT,69,0)</f>
        <v>0</v>
      </c>
      <c r="GX269" s="275">
        <f>VLOOKUP(C269,FPT!B:GV,69,0)</f>
        <v>0</v>
      </c>
      <c r="GY269" t="str">
        <f t="shared" si="516"/>
        <v/>
      </c>
      <c r="GZ269" s="275">
        <f>VLOOKUP(C269,MOVI!C:DT,70,0)</f>
        <v>0</v>
      </c>
      <c r="HA269" s="275">
        <f>VLOOKUP(C269,FPT!B:GY,70,0)</f>
        <v>0</v>
      </c>
      <c r="HB269" t="str">
        <f t="shared" si="517"/>
        <v/>
      </c>
      <c r="HC269" s="275">
        <f>VLOOKUP(C269,MOVI!C:DT,71,0)</f>
        <v>5930000</v>
      </c>
      <c r="HD269" s="275">
        <f>ROUND(VLOOKUP(C269,FPT!B:HB,71,0),0)</f>
        <v>5930000</v>
      </c>
      <c r="HE269" t="str">
        <f t="shared" si="518"/>
        <v/>
      </c>
      <c r="HF269" s="275">
        <f>ROUND(VLOOKUP(C269,MOVI!C:DT,72,0),0)</f>
        <v>0</v>
      </c>
      <c r="HG269" s="275">
        <f>ROUND(VLOOKUP(C269,FPT!B:HE,72,0),0)</f>
        <v>0</v>
      </c>
      <c r="HH269" t="str">
        <f t="shared" si="519"/>
        <v/>
      </c>
      <c r="HI269" s="275">
        <f>VLOOKUP(C269,MOVI!C:DT,73,0)</f>
        <v>200000</v>
      </c>
      <c r="HJ269" s="275">
        <f>VLOOKUP(C269,FPT!B:HH,73,0)</f>
        <v>200000</v>
      </c>
      <c r="HK269" t="str">
        <f t="shared" si="520"/>
        <v/>
      </c>
      <c r="HL269" s="275">
        <f>VLOOKUP(C269,MOVI!C:DT,74,0)</f>
        <v>730000</v>
      </c>
      <c r="HM269" s="275">
        <f>VLOOKUP(C269,FPT!B:HK,74,0)</f>
        <v>730000</v>
      </c>
      <c r="HN269" t="str">
        <f t="shared" si="521"/>
        <v/>
      </c>
      <c r="HO269" s="275">
        <f>VLOOKUP(C269,MOVI!C:DT,75,0)</f>
        <v>11000000</v>
      </c>
      <c r="HP269" s="275">
        <f>VLOOKUP(C269,FPT!B:HN,75,0)</f>
        <v>11000000</v>
      </c>
      <c r="HQ269" t="str">
        <f t="shared" si="522"/>
        <v/>
      </c>
      <c r="HR269" s="275">
        <f>VLOOKUP(C269,MOVI!C:DT,76,0)</f>
        <v>0</v>
      </c>
      <c r="HS269" s="275">
        <f>VLOOKUP(C269,FPT!B:HQ,76,0)</f>
        <v>0</v>
      </c>
      <c r="HT269" t="str">
        <f t="shared" si="523"/>
        <v/>
      </c>
      <c r="HU269" s="275">
        <f>VLOOKUP(C269,MOVI!C:DT,77,0)</f>
        <v>0</v>
      </c>
      <c r="HV269" s="275">
        <f>VLOOKUP(C269,FPT!B:HT,77,0)</f>
        <v>0</v>
      </c>
      <c r="HW269" t="str">
        <f t="shared" si="524"/>
        <v/>
      </c>
      <c r="HX269" s="274">
        <f>VLOOKUP(C269,MOVI!C:CB,78,0)</f>
        <v>400000</v>
      </c>
      <c r="HY269" s="261">
        <f>VLOOKUP(C269,FPT!$B:$CA,78,0)</f>
        <v>400000</v>
      </c>
      <c r="HZ269" t="str">
        <f t="shared" si="525"/>
        <v/>
      </c>
      <c r="IA269" s="275">
        <f>VLOOKUP(C269,MOVI!C:CD,79,0)</f>
        <v>50000</v>
      </c>
      <c r="IB269" s="275">
        <f>VLOOKUP(C269,FPT!B:HZ,79,0)</f>
        <v>50000</v>
      </c>
      <c r="IC269" t="str">
        <f t="shared" si="526"/>
        <v/>
      </c>
      <c r="ID269" s="275">
        <f>VLOOKUP(C269,MOVI!C:CD,80,0)</f>
        <v>75000</v>
      </c>
      <c r="IE269" s="275">
        <f>VLOOKUP(C269,FPT!B:IC,80,0)</f>
        <v>75000</v>
      </c>
      <c r="IF269" t="str">
        <f t="shared" si="527"/>
        <v/>
      </c>
      <c r="IG269" s="275">
        <f>VLOOKUP(C269,MOVI!C:DT,81,0)</f>
        <v>0</v>
      </c>
      <c r="IH269" s="275">
        <f>VLOOKUP(C269,FPT!B:IF,81,0)</f>
        <v>0</v>
      </c>
      <c r="II269" t="str">
        <f t="shared" si="528"/>
        <v/>
      </c>
      <c r="IJ269" s="275">
        <f>VLOOKUP(C269,MOVI!C:DT,82,0)</f>
        <v>525000</v>
      </c>
      <c r="IK269" s="275">
        <f>VLOOKUP(C269,FPT!B:II,82,0)</f>
        <v>525000</v>
      </c>
      <c r="IL269" t="str">
        <f t="shared" si="529"/>
        <v/>
      </c>
      <c r="IM269" s="275">
        <f>ROUND(VLOOKUP(C269,MOVI!C:DT,83,0),0)</f>
        <v>12455000</v>
      </c>
      <c r="IN269" s="275">
        <f>ROUND(VLOOKUP(C269,FPT!B:IL,83,0),0)</f>
        <v>12455000</v>
      </c>
      <c r="IO269" t="str">
        <f t="shared" si="530"/>
        <v/>
      </c>
      <c r="IP269" s="275">
        <f>VLOOKUP(C269,MOVI!C:DT,84,0)</f>
        <v>0</v>
      </c>
      <c r="IQ269" s="275">
        <f>VLOOKUP(C269,FPT!B:IO,84,0)</f>
        <v>0</v>
      </c>
      <c r="IR269" t="str">
        <f t="shared" si="531"/>
        <v/>
      </c>
      <c r="IS269" s="275">
        <f>ROUND(VLOOKUP(C269,MOVI!C:DT,85,0),0)</f>
        <v>0</v>
      </c>
      <c r="IT269" s="275">
        <f>ROUND(VLOOKUP(C269,FPT!B:IR,85,0),0)</f>
        <v>0</v>
      </c>
      <c r="IU269" t="str">
        <f t="shared" si="532"/>
        <v/>
      </c>
      <c r="IV269" s="275">
        <f>VLOOKUP(C269,MOVI!C:DT,86,0)</f>
        <v>0</v>
      </c>
      <c r="IW269" s="275">
        <f>VLOOKUP(C269,FPT!B:IU,86,0)</f>
        <v>0</v>
      </c>
      <c r="IX269" t="str">
        <f t="shared" si="533"/>
        <v/>
      </c>
      <c r="IY269" s="275">
        <f>ROUND(VLOOKUP(C269,MOVI!C:DT,87,0),0)</f>
        <v>0</v>
      </c>
      <c r="IZ269" s="275">
        <f>ROUND(VLOOKUP(C269,FPT!B:IX,87,0),0)</f>
        <v>0</v>
      </c>
      <c r="JA269" t="str">
        <f t="shared" si="534"/>
        <v/>
      </c>
      <c r="JB269" s="275">
        <f>VLOOKUP(C269,MOVI!C:DT,88,0)</f>
        <v>0</v>
      </c>
      <c r="JC269" s="275">
        <f>VLOOKUP(C269,FPT!B:JA,88,0)</f>
        <v>0</v>
      </c>
      <c r="JD269" t="str">
        <f t="shared" si="535"/>
        <v/>
      </c>
      <c r="JE269" s="275">
        <f>VLOOKUP(C269,MOVI!C:DT,89,0)</f>
        <v>50000</v>
      </c>
      <c r="JF269" s="275">
        <f>VLOOKUP(C269,FPT!B:JD,89,0)</f>
        <v>50000</v>
      </c>
      <c r="JG269" t="str">
        <f t="shared" si="536"/>
        <v/>
      </c>
      <c r="JH269" s="275">
        <f>VLOOKUP(C269,MOVI!C:DT,90,0)</f>
        <v>0</v>
      </c>
      <c r="JI269" s="275">
        <f>VLOOKUP(C269,FPT!B:JG,90,0)</f>
        <v>0</v>
      </c>
      <c r="JJ269" t="str">
        <f t="shared" si="537"/>
        <v/>
      </c>
      <c r="JK269" s="275">
        <f>VLOOKUP(C269,MOVI!C:DT,91,0)</f>
        <v>0</v>
      </c>
      <c r="JL269" s="275">
        <f>VLOOKUP(C269,FPT!B:JJ,91,0)</f>
        <v>0</v>
      </c>
      <c r="JM269" t="str">
        <f t="shared" si="538"/>
        <v/>
      </c>
      <c r="JN269" s="275">
        <f>VLOOKUP(C269,MOVI!C:DT,92,0)</f>
        <v>896000</v>
      </c>
      <c r="JO269" s="275">
        <f>VLOOKUP(C269,FPT!B:JM,92,0)</f>
        <v>896000</v>
      </c>
      <c r="JP269" t="str">
        <f t="shared" si="539"/>
        <v/>
      </c>
      <c r="JQ269" s="275">
        <f>VLOOKUP(C269,MOVI!C:DT,93,0)</f>
        <v>0</v>
      </c>
      <c r="JR269" s="275">
        <f>VLOOKUP(C269,FPT!B:JP,93,0)</f>
        <v>0</v>
      </c>
      <c r="JS269" t="str">
        <f t="shared" si="540"/>
        <v/>
      </c>
      <c r="JT269" s="275">
        <f>VLOOKUP(C269,MOVI!C:DT,94,0)</f>
        <v>946000</v>
      </c>
      <c r="JU269" s="275">
        <f>VLOOKUP(C269,FPT!B:JS,94,0)</f>
        <v>946000</v>
      </c>
      <c r="JV269" t="str">
        <f t="shared" si="541"/>
        <v/>
      </c>
      <c r="JW269" s="275">
        <f>VLOOKUP(C269,MOVI!C:DT,95,0)</f>
        <v>4459000</v>
      </c>
      <c r="JX269" s="275">
        <f>VLOOKUP(C269,FPT!B:JV,95,0)</f>
        <v>4459000</v>
      </c>
      <c r="JY269" t="str">
        <f t="shared" si="542"/>
        <v/>
      </c>
      <c r="JZ269" s="275">
        <f>VLOOKUP(C269,MOVI!C:DT,96,0)</f>
        <v>0</v>
      </c>
      <c r="KA269" s="275">
        <f>VLOOKUP(C269,FPT!B:JY,96,0)</f>
        <v>0</v>
      </c>
      <c r="KB269" t="str">
        <f t="shared" si="543"/>
        <v/>
      </c>
      <c r="KC269" s="275">
        <f>VLOOKUP(C269,MOVI!C:DT,97,0)</f>
        <v>4459000</v>
      </c>
      <c r="KD269" s="275">
        <f>VLOOKUP(C269,FPT!B:KB,97,0)</f>
        <v>4459000</v>
      </c>
      <c r="KE269" t="str">
        <f t="shared" si="544"/>
        <v/>
      </c>
      <c r="KF269" s="275">
        <f>VLOOKUP(C269,MOVI!C:DT,98,0)</f>
        <v>850000.00000000012</v>
      </c>
      <c r="KG269" s="275">
        <f>VLOOKUP(C269,FPT!B:KE,98,0)</f>
        <v>850000</v>
      </c>
      <c r="KH269" t="str">
        <f t="shared" si="545"/>
        <v/>
      </c>
      <c r="KI269" s="275">
        <f>VLOOKUP(C269,MOVI!C:DT,99,0)</f>
        <v>0</v>
      </c>
      <c r="KJ269" s="275">
        <f>VLOOKUP(C269,FPT!B:KH,99,0)</f>
        <v>0</v>
      </c>
      <c r="KK269" t="str">
        <f t="shared" si="546"/>
        <v/>
      </c>
      <c r="KL269" s="275">
        <f>VLOOKUP(C269,MOVI!C:DT,100,0)</f>
        <v>150000</v>
      </c>
      <c r="KM269" s="275">
        <f>VLOOKUP(C269,FPT!B:KK,100,0)</f>
        <v>150000</v>
      </c>
      <c r="KN269" t="str">
        <f t="shared" si="547"/>
        <v/>
      </c>
      <c r="KO269" s="275">
        <f>VLOOKUP(C269,MOVI!C:DT,101,0)</f>
        <v>0</v>
      </c>
      <c r="KP269" s="275">
        <f>VLOOKUP(C269,FPT!B:KN,101,0)</f>
        <v>0</v>
      </c>
      <c r="KQ269" t="str">
        <f t="shared" si="548"/>
        <v/>
      </c>
      <c r="KR269" s="275">
        <f>VLOOKUP(C269,MOVI!C:DT,102,0)</f>
        <v>0</v>
      </c>
      <c r="KS269" s="275">
        <f>VLOOKUP(C269,FPT!B:KQ,102,0)</f>
        <v>0</v>
      </c>
      <c r="KT269" t="str">
        <f t="shared" si="549"/>
        <v/>
      </c>
      <c r="KU269" s="275">
        <f>VLOOKUP(C269,MOVI!C:DT,103,0)</f>
        <v>1000000.0000000001</v>
      </c>
      <c r="KV269" s="275">
        <f>VLOOKUP(C269,FPT!B:KT,103,0)</f>
        <v>1000000</v>
      </c>
      <c r="KW269" t="str">
        <f t="shared" si="550"/>
        <v/>
      </c>
      <c r="KX269" s="275">
        <f>VLOOKUP(C269,MOVI!C:DT,104,0)</f>
        <v>1525000</v>
      </c>
      <c r="KY269" s="275">
        <f>VLOOKUP(C269,FPT!B:KW,104,0)</f>
        <v>1525000</v>
      </c>
      <c r="KZ269" t="str">
        <f t="shared" si="551"/>
        <v/>
      </c>
      <c r="LA269" s="275">
        <f>VLOOKUP(C269,MOVI!C:DT,105,0)</f>
        <v>100000</v>
      </c>
      <c r="LB269" s="275">
        <f>VLOOKUP(C269,FPT!B:KZ,105,0)</f>
        <v>100000</v>
      </c>
      <c r="LC269" t="str">
        <f t="shared" si="552"/>
        <v/>
      </c>
      <c r="LD269" s="275">
        <f>VLOOKUP(C269,MOVI!C:DT,106,0)</f>
        <v>7030000</v>
      </c>
      <c r="LE269" s="275">
        <f>VLOOKUP(C269,FPT!B:LC,106,0)</f>
        <v>7030000</v>
      </c>
      <c r="LF269" t="str">
        <f t="shared" si="553"/>
        <v/>
      </c>
      <c r="LG269" s="273">
        <f>VLOOKUP(C269,MOVI!C:DT,107,0)</f>
        <v>0</v>
      </c>
      <c r="LH269" s="273">
        <f>VLOOKUP(C269,FPT!B:LF,107,0)</f>
        <v>0</v>
      </c>
      <c r="LI269" t="str">
        <f t="shared" si="554"/>
        <v/>
      </c>
      <c r="LJ269" t="str">
        <f>VLOOKUP(C269,MOVI!C:DV,108,0)</f>
        <v>MoviNorthSales</v>
      </c>
      <c r="LK269" s="252" t="str">
        <f>VLOOKUP(C269,FPT!B:LI,108,0)</f>
        <v>MoviNorthSales</v>
      </c>
      <c r="LL269" t="str">
        <f t="shared" si="555"/>
        <v/>
      </c>
      <c r="LM269" s="275">
        <f>ROUND(VLOOKUP(C269,MOVI!C:DV,109,0),0)</f>
        <v>416667</v>
      </c>
      <c r="LN269" s="275">
        <f>ROUND(VLOOKUP(C269,FPT!B:LL,109,0),0)</f>
        <v>416667</v>
      </c>
      <c r="LO269" t="str">
        <f t="shared" si="556"/>
        <v/>
      </c>
      <c r="LP269" t="str">
        <f>VLOOKUP(C269,MOVI!C:DV,110,0)</f>
        <v>HPG</v>
      </c>
      <c r="LQ269" s="247" t="str">
        <f>VLOOKUP(C269,FPT!B:LO,110,0)</f>
        <v>HPG</v>
      </c>
      <c r="LR269" t="str">
        <f t="shared" si="557"/>
        <v/>
      </c>
      <c r="LS269">
        <f>MOVI!DI264</f>
        <v>22</v>
      </c>
      <c r="LV269">
        <f>MOVI!DJ264</f>
        <v>0</v>
      </c>
      <c r="LW269">
        <f>MOVI!DK264</f>
        <v>0</v>
      </c>
      <c r="LX269" t="str">
        <f>MOVI!DL264</f>
        <v>x</v>
      </c>
      <c r="LY269">
        <f>MOVI!DM264</f>
        <v>0</v>
      </c>
      <c r="LZ269">
        <f>MOVI!DN264</f>
        <v>50000</v>
      </c>
      <c r="MA269">
        <f>MOVI!DO264</f>
        <v>0</v>
      </c>
      <c r="MB269" t="str">
        <f>MOVI!DP264</f>
        <v>HPG</v>
      </c>
      <c r="MC269">
        <f>MOVI!DQ264</f>
        <v>0</v>
      </c>
      <c r="MD269">
        <f>MOVI!DR264</f>
        <v>0</v>
      </c>
      <c r="ME269" t="str">
        <f>VLOOKUP(C269,MOVI!C:DV,121,0)</f>
        <v>Group 1</v>
      </c>
      <c r="MF269" s="252" t="str">
        <f>VLOOKUP(C269,FPT!B:MD,111,0)</f>
        <v>Group 1</v>
      </c>
      <c r="MG269" t="str">
        <f t="shared" si="450"/>
        <v/>
      </c>
      <c r="MH269" t="str">
        <f>VLOOKUP(C269,MOVI!C:DT,122,0)</f>
        <v>MoviNorthGroup 1</v>
      </c>
      <c r="MI269" s="252" t="str">
        <f>VLOOKUP(C269,FPT!B:DS,112,0)</f>
        <v>MoviNorthGroup 1</v>
      </c>
      <c r="MJ269" t="str">
        <f t="shared" si="558"/>
        <v/>
      </c>
    </row>
    <row r="270" spans="1:348" x14ac:dyDescent="0.25">
      <c r="A270">
        <v>262</v>
      </c>
      <c r="B270" s="48">
        <v>2234</v>
      </c>
      <c r="C270" s="271" t="s">
        <v>979</v>
      </c>
      <c r="D270" t="str">
        <f>VLOOKUP(C270,MOVI!C:D,2,0)</f>
        <v>Nguyễn Văn Nhân</v>
      </c>
      <c r="E270" t="str">
        <f>VLOOKUP(C270,FPT!B:C,2,0)</f>
        <v>Nguyễn Văn Nhân</v>
      </c>
      <c r="F270" t="str">
        <f t="shared" si="451"/>
        <v/>
      </c>
      <c r="G270" t="str">
        <f>VLOOKUP(C270,MOVI!C:E,3,0)</f>
        <v>Sales</v>
      </c>
      <c r="H270" t="str">
        <f>VLOOKUP(C270,FPT!B:F,3,0)</f>
        <v>Sales</v>
      </c>
      <c r="I270" t="str">
        <f t="shared" si="452"/>
        <v/>
      </c>
      <c r="J270" t="str">
        <f>VLOOKUP(C270,MOVI!C:H,4,0)</f>
        <v>Field Sales</v>
      </c>
      <c r="K270" t="str">
        <f>VLOOKUP(C270,FPT!B:I,4,0)</f>
        <v>Field Sales</v>
      </c>
      <c r="L270" t="str">
        <f t="shared" si="453"/>
        <v/>
      </c>
      <c r="M270" t="str">
        <f>VLOOKUP(C270,MOVI!C:DT,5,0)</f>
        <v>Associate</v>
      </c>
      <c r="N270" t="str">
        <f>VLOOKUP(C270,FPT!B:L,5,0)</f>
        <v>Associate</v>
      </c>
      <c r="O270" t="str">
        <f t="shared" si="454"/>
        <v/>
      </c>
      <c r="P270" t="str">
        <f>VLOOKUP(C270,MOVI!C:DT,6,0)</f>
        <v>Field sales</v>
      </c>
      <c r="Q270" t="str">
        <f>VLOOKUP(C270,FPT!B:O,6,0)</f>
        <v>Field sales</v>
      </c>
      <c r="R270" t="str">
        <f t="shared" si="455"/>
        <v/>
      </c>
      <c r="S270" t="str">
        <f>VLOOKUP(C270,MOVI!C:DT,7,0)</f>
        <v>South</v>
      </c>
      <c r="T270" t="str">
        <f>VLOOKUP(C270,FPT!B:R,7,0)</f>
        <v>South</v>
      </c>
      <c r="U270" t="str">
        <f t="shared" si="456"/>
        <v/>
      </c>
      <c r="V270" t="str">
        <f>VLOOKUP(C270,MOVI!C:DT,8,0)</f>
        <v>Movi</v>
      </c>
      <c r="W270" t="str">
        <f>VLOOKUP(C270,FPT!B:U,8,0)</f>
        <v>Movi</v>
      </c>
      <c r="X270" t="str">
        <f t="shared" si="457"/>
        <v/>
      </c>
      <c r="Y270" t="str">
        <f>VLOOKUP(C270,MOVI!C:DT,9,0)</f>
        <v>Full-time</v>
      </c>
      <c r="Z270" t="str">
        <f>VLOOKUP(C270,FPT!B:X,9,0)</f>
        <v>Full-time</v>
      </c>
      <c r="AA270" t="str">
        <f t="shared" si="458"/>
        <v/>
      </c>
      <c r="AB270" t="str">
        <f>VLOOKUP(C270,MOVI!C:DT,10,0)</f>
        <v>Permanent</v>
      </c>
      <c r="AC270" t="str">
        <f>VLOOKUP(C270,FPT!B:AA,10,0)</f>
        <v>Permanent</v>
      </c>
      <c r="AD270" t="str">
        <f t="shared" si="459"/>
        <v/>
      </c>
      <c r="AE270" s="247">
        <f>VLOOKUP(C270,MOVI!C:DT,11,0)</f>
        <v>42095</v>
      </c>
      <c r="AF270" s="247">
        <f>VLOOKUP(C270,FPT!B:AD,11,0)</f>
        <v>42095</v>
      </c>
      <c r="AG270" t="str">
        <f t="shared" si="460"/>
        <v/>
      </c>
      <c r="AH270" s="260" t="str">
        <f>VLOOKUP(C270,MOVI!C:DT,12,0)</f>
        <v/>
      </c>
      <c r="AI270" s="260"/>
      <c r="AJ270" t="str">
        <f t="shared" si="449"/>
        <v/>
      </c>
      <c r="AK270">
        <f>VLOOKUP(C270,MOVI!C:DT,13,0)</f>
        <v>0</v>
      </c>
      <c r="AL270" s="247">
        <f>VLOOKUP(C270,FPT!B:AJ,13,0)</f>
        <v>0</v>
      </c>
      <c r="AM270" t="str">
        <f t="shared" si="559"/>
        <v/>
      </c>
      <c r="AN270" s="247">
        <f>VLOOKUP(C270,MOVI!C:DT,14,0)</f>
        <v>0</v>
      </c>
      <c r="AO270" s="247">
        <f>VLOOKUP(C270,FPT!B:AM,14,0)</f>
        <v>0</v>
      </c>
      <c r="AP270" t="str">
        <f t="shared" si="461"/>
        <v/>
      </c>
      <c r="AQ270" t="str">
        <f>VLOOKUP(C270,MOVI!C:DT,15,0)</f>
        <v>LC</v>
      </c>
      <c r="AR270" s="247" t="str">
        <f>VLOOKUP(C270,FPT!B:AP,15,0)</f>
        <v>LC</v>
      </c>
      <c r="AS270" t="str">
        <f t="shared" si="462"/>
        <v/>
      </c>
      <c r="AT270" s="282" t="str">
        <f>VLOOKUP(C270,MOVI!C:DT,16,0)</f>
        <v>LTTP</v>
      </c>
      <c r="AU270" s="247" t="str">
        <f>VLOOKUP(C270,FPT!B:AS,16,0)</f>
        <v>LTTP</v>
      </c>
      <c r="AV270" t="str">
        <f t="shared" si="463"/>
        <v/>
      </c>
      <c r="AW270" t="str">
        <f>VLOOKUP(C270,MOVI!C:DT,17,0)</f>
        <v>L</v>
      </c>
      <c r="AX270" s="247" t="str">
        <f>VLOOKUP(C270,FPT!B:AV,17,0)</f>
        <v>L</v>
      </c>
      <c r="AY270" t="str">
        <f t="shared" si="464"/>
        <v/>
      </c>
      <c r="AZ270">
        <f>VLOOKUP(C270,MOVI!C:DT,18,0)</f>
        <v>0</v>
      </c>
      <c r="BA270" s="247">
        <f>VLOOKUP(C270,FPT!B:AY,18,0)</f>
        <v>0</v>
      </c>
      <c r="BB270" t="str">
        <f t="shared" si="465"/>
        <v/>
      </c>
      <c r="BC270" s="275">
        <f>VLOOKUP(C270,MOVI!C:DT,19,0)</f>
        <v>5000000</v>
      </c>
      <c r="BD270" s="275">
        <f>VLOOKUP(C270,FPT!B:BB,19,0)</f>
        <v>5000000</v>
      </c>
      <c r="BE270" t="str">
        <f t="shared" si="466"/>
        <v/>
      </c>
      <c r="BF270">
        <f>VLOOKUP(C270,MOVI!C:DT,20,0)</f>
        <v>0</v>
      </c>
      <c r="BG270" s="252">
        <f>VLOOKUP(C270,FPT!B:BE,20,0)</f>
        <v>0</v>
      </c>
      <c r="BH270" t="str">
        <f t="shared" si="467"/>
        <v/>
      </c>
      <c r="BI270" s="275">
        <f>VLOOKUP(C270,MOVI!C:DT,21,0)</f>
        <v>5000000</v>
      </c>
      <c r="BJ270" s="275">
        <f>VLOOKUP(C270,FPT!B:BH,21,0)</f>
        <v>5000000</v>
      </c>
      <c r="BK270" t="str">
        <f t="shared" si="468"/>
        <v/>
      </c>
      <c r="BL270" s="275">
        <f>VLOOKUP(C270,MOVI!C:DT,22,0)</f>
        <v>0</v>
      </c>
      <c r="BM270" s="275">
        <f>VLOOKUP(C270,FPT!B:BK,22,0)</f>
        <v>0</v>
      </c>
      <c r="BN270" t="str">
        <f t="shared" si="469"/>
        <v/>
      </c>
      <c r="BO270" s="275">
        <f>VLOOKUP(C270,MOVI!C:DT,23,0)</f>
        <v>0</v>
      </c>
      <c r="BP270" s="275">
        <f>VLOOKUP(C270,FPT!B:BN,23,0)</f>
        <v>0</v>
      </c>
      <c r="BQ270" t="str">
        <f t="shared" si="470"/>
        <v/>
      </c>
      <c r="BR270" s="275">
        <f>VLOOKUP(C270,MOVI!C:DT,24,0)</f>
        <v>0</v>
      </c>
      <c r="BS270" s="275">
        <f>VLOOKUP(C270,FPT!B:BQ,24,0)</f>
        <v>0</v>
      </c>
      <c r="BT270" t="str">
        <f t="shared" si="471"/>
        <v/>
      </c>
      <c r="BU270" s="275">
        <f>VLOOKUP(C270,MOVI!C:DT,25,0)</f>
        <v>200000</v>
      </c>
      <c r="BV270" s="275">
        <f>VLOOKUP(C270,FPT!B:BT,25,0)</f>
        <v>200000</v>
      </c>
      <c r="BW270" t="str">
        <f t="shared" si="472"/>
        <v/>
      </c>
      <c r="BX270" s="275">
        <f>VLOOKUP(C270,MOVI!C:DT,26,0)</f>
        <v>0</v>
      </c>
      <c r="BY270" s="275">
        <f>VLOOKUP(C270,FPT!B:BW,26,0)</f>
        <v>0</v>
      </c>
      <c r="BZ270" t="str">
        <f t="shared" si="473"/>
        <v/>
      </c>
      <c r="CA270" s="275">
        <f>VLOOKUP(C270,MOVI!C:DT,27,0)</f>
        <v>730000</v>
      </c>
      <c r="CB270" s="275">
        <f>VLOOKUP(C270,FPT!B:BZ,27,0)</f>
        <v>730000</v>
      </c>
      <c r="CC270" t="str">
        <f t="shared" si="474"/>
        <v/>
      </c>
      <c r="CD270" s="275">
        <f>VLOOKUP(C270,MOVI!C:DT,28,0)</f>
        <v>930000</v>
      </c>
      <c r="CE270" s="275">
        <f>VLOOKUP(C270,FPT!B:CC,28,0)</f>
        <v>930000</v>
      </c>
      <c r="CF270" t="str">
        <f t="shared" si="475"/>
        <v/>
      </c>
      <c r="CG270" t="str">
        <f>VLOOKUP(C270,MOVI!C:DT,29,0)</f>
        <v>CN</v>
      </c>
      <c r="CH270" s="252" t="str">
        <f>VLOOKUP(C270,FPT!B:CF,29,0)</f>
        <v>CN</v>
      </c>
      <c r="CI270" t="str">
        <f t="shared" si="476"/>
        <v/>
      </c>
      <c r="CJ270">
        <f>VLOOKUP(C270,MOVI!C:DT,30,0)</f>
        <v>26</v>
      </c>
      <c r="CK270" s="252">
        <f>VLOOKUP(C270,FPT!B:CI,30,0)</f>
        <v>26</v>
      </c>
      <c r="CL270" t="str">
        <f t="shared" si="477"/>
        <v/>
      </c>
      <c r="CM270">
        <f>VLOOKUP(C270,MOVI!C:DT,31,0)</f>
        <v>26</v>
      </c>
      <c r="CN270" s="252">
        <f>VLOOKUP(C270,FPT!B:CL,31,0)</f>
        <v>26</v>
      </c>
      <c r="CO270" t="str">
        <f t="shared" si="478"/>
        <v/>
      </c>
      <c r="CP270" s="275">
        <f>VLOOKUP(C270,MOVI!C:DT,32,0)</f>
        <v>0</v>
      </c>
      <c r="CQ270" s="275">
        <f>VLOOKUP(C270,FPT!B:CO,32,0)</f>
        <v>0</v>
      </c>
      <c r="CR270" t="str">
        <f t="shared" si="479"/>
        <v/>
      </c>
      <c r="CS270" s="275">
        <f>VLOOKUP(C270,MOVI!C:DT,33,0)</f>
        <v>0</v>
      </c>
      <c r="CT270" s="275">
        <f>VLOOKUP(C270,FPT!B:CR,33,0)</f>
        <v>0</v>
      </c>
      <c r="CU270" t="str">
        <f t="shared" si="480"/>
        <v/>
      </c>
      <c r="CV270" s="275">
        <f>VLOOKUP(C270,MOVI!C:DT,34,0)</f>
        <v>0</v>
      </c>
      <c r="CW270" s="275">
        <f>VLOOKUP(C270,FPT!B:CU,34,0)</f>
        <v>0</v>
      </c>
      <c r="CX270" t="str">
        <f t="shared" si="481"/>
        <v/>
      </c>
      <c r="CY270" s="275">
        <f>VLOOKUP(C270,MOVI!C:DT,35,0)</f>
        <v>26</v>
      </c>
      <c r="CZ270" s="275">
        <f>VLOOKUP(C270,FPT!B:CX,35,0)</f>
        <v>26</v>
      </c>
      <c r="DA270" t="str">
        <f t="shared" si="482"/>
        <v/>
      </c>
      <c r="DB270" s="275">
        <f>VLOOKUP(C270,MOVI!C:DT,36,0)</f>
        <v>0</v>
      </c>
      <c r="DC270" s="275">
        <f>VLOOKUP(C270,FPT!B:DA,36,0)</f>
        <v>0</v>
      </c>
      <c r="DD270" t="str">
        <f t="shared" si="483"/>
        <v/>
      </c>
      <c r="DE270" s="275">
        <f>VLOOKUP(C270,MOVI!C:DT,37,0)</f>
        <v>0</v>
      </c>
      <c r="DF270" s="275">
        <f>VLOOKUP(C270,FPT!B:DD,37,0)</f>
        <v>0</v>
      </c>
      <c r="DG270" t="str">
        <f t="shared" si="484"/>
        <v/>
      </c>
      <c r="DH270" s="275">
        <f>VLOOKUP(C270,MOVI!C:DT,38,0)</f>
        <v>0</v>
      </c>
      <c r="DI270" s="275">
        <f>VLOOKUP(C270,FPT!B:DG,38,0)</f>
        <v>0</v>
      </c>
      <c r="DJ270" t="str">
        <f t="shared" si="485"/>
        <v/>
      </c>
      <c r="DK270" s="275">
        <f>VLOOKUP(C270,MOVI!C:DT,39,0)</f>
        <v>0</v>
      </c>
      <c r="DL270" s="275">
        <f>VLOOKUP(C270,FPT!B:DJ,39,0)</f>
        <v>0</v>
      </c>
      <c r="DM270" t="str">
        <f t="shared" si="486"/>
        <v/>
      </c>
      <c r="DN270" s="275">
        <f>VLOOKUP(C270,MOVI!C:DT,40,0)</f>
        <v>0</v>
      </c>
      <c r="DO270" s="275">
        <f>VLOOKUP(C270,FPT!B:DM,40,0)</f>
        <v>0</v>
      </c>
      <c r="DP270" t="str">
        <f t="shared" si="487"/>
        <v/>
      </c>
      <c r="DQ270" s="275">
        <f>VLOOKUP(C270,MOVI!C:DT,41,0)</f>
        <v>0</v>
      </c>
      <c r="DR270" s="275">
        <f>VLOOKUP(C270,FPT!B:DP,41,0)</f>
        <v>0</v>
      </c>
      <c r="DS270" t="str">
        <f t="shared" si="488"/>
        <v/>
      </c>
      <c r="DT270" s="275">
        <f>VLOOKUP(C270,MOVI!C:DT,42,0)</f>
        <v>5000000</v>
      </c>
      <c r="DU270" s="275">
        <f>ROUND(VLOOKUP(C270,FPT!B:DS,42,0),0)</f>
        <v>5000000</v>
      </c>
      <c r="DV270" t="str">
        <f t="shared" si="489"/>
        <v/>
      </c>
      <c r="DW270" s="275">
        <f>VLOOKUP(C270,MOVI!C:DT,43,0)</f>
        <v>0</v>
      </c>
      <c r="DX270" s="275">
        <f>VLOOKUP(C270,FPT!B:DV,43,0)</f>
        <v>0</v>
      </c>
      <c r="DY270" t="str">
        <f t="shared" si="490"/>
        <v/>
      </c>
      <c r="DZ270" s="275">
        <f>VLOOKUP(C270,MOVI!C:DT,44,0)</f>
        <v>0</v>
      </c>
      <c r="EA270" s="275">
        <f>VLOOKUP(C270,FPT!B:DY,44,0)</f>
        <v>0</v>
      </c>
      <c r="EB270" t="str">
        <f t="shared" si="491"/>
        <v/>
      </c>
      <c r="EC270" s="275">
        <f>VLOOKUP(C270,MOVI!C:DT,45,0)</f>
        <v>5000000</v>
      </c>
      <c r="ED270" s="275">
        <f>ROUND(VLOOKUP(C270,FPT!B:EB,45,0),0)</f>
        <v>5000000</v>
      </c>
      <c r="EE270" t="str">
        <f t="shared" si="492"/>
        <v/>
      </c>
      <c r="EF270" s="275">
        <f>VLOOKUP(C270,MOVI!C:DT,46,0)</f>
        <v>0</v>
      </c>
      <c r="EG270" s="275">
        <f>VLOOKUP(C270,FPT!B:EE,46,0)</f>
        <v>0</v>
      </c>
      <c r="EH270" t="str">
        <f t="shared" si="493"/>
        <v/>
      </c>
      <c r="EI270" s="275">
        <f>VLOOKUP(C270,MOVI!C:DT,47,0)</f>
        <v>0</v>
      </c>
      <c r="EJ270" s="275">
        <f>VLOOKUP(C270,FPT!B:EH,47,0)</f>
        <v>0</v>
      </c>
      <c r="EK270" t="str">
        <f t="shared" si="494"/>
        <v/>
      </c>
      <c r="EL270" s="275">
        <f>VLOOKUP(C270,MOVI!C:DT,48,0)</f>
        <v>0</v>
      </c>
      <c r="EM270" s="275">
        <f>VLOOKUP(C270,FPT!B:EK,48,0)</f>
        <v>0</v>
      </c>
      <c r="EN270" t="str">
        <f t="shared" si="495"/>
        <v/>
      </c>
      <c r="EO270" s="275">
        <f>VLOOKUP(C270,MOVI!C:DT,49,0)</f>
        <v>200000</v>
      </c>
      <c r="EP270" s="275">
        <f>VLOOKUP(C270,FPT!B:EN,49,0)</f>
        <v>200000</v>
      </c>
      <c r="EQ270" t="str">
        <f t="shared" si="496"/>
        <v/>
      </c>
      <c r="ER270" s="275">
        <f>VLOOKUP(C270,MOVI!C:DT,50,0)</f>
        <v>0</v>
      </c>
      <c r="ES270" s="275">
        <f>VLOOKUP(C270,FPT!B:EQ,50,0)</f>
        <v>0</v>
      </c>
      <c r="ET270" t="str">
        <f t="shared" si="497"/>
        <v/>
      </c>
      <c r="EU270" s="275">
        <f>VLOOKUP(C270,MOVI!C:DT,51,0)</f>
        <v>0</v>
      </c>
      <c r="EV270" s="275">
        <f>VLOOKUP(C270,FPT!B:ET,51,0)</f>
        <v>0</v>
      </c>
      <c r="EW270" t="str">
        <f t="shared" si="498"/>
        <v/>
      </c>
      <c r="EX270" s="275">
        <f>VLOOKUP(C270,MOVI!C:DT,52,0)</f>
        <v>0</v>
      </c>
      <c r="EY270" s="275">
        <f>VLOOKUP(C270,FPT!B:EW,52,0)</f>
        <v>0</v>
      </c>
      <c r="EZ270" t="str">
        <f t="shared" si="499"/>
        <v/>
      </c>
      <c r="FA270" s="275">
        <f>VLOOKUP(C270,MOVI!C:DT,53,0)</f>
        <v>0</v>
      </c>
      <c r="FB270" s="275">
        <f>VLOOKUP(C270,FPT!B:EZ,53,0)</f>
        <v>0</v>
      </c>
      <c r="FC270" t="str">
        <f t="shared" si="500"/>
        <v/>
      </c>
      <c r="FD270" s="275">
        <f>VLOOKUP(C270,MOVI!C:DT,54,0)</f>
        <v>0</v>
      </c>
      <c r="FE270" s="275">
        <f>VLOOKUP(C270,FPT!B:FC,54,0)</f>
        <v>0</v>
      </c>
      <c r="FF270" t="str">
        <f t="shared" si="501"/>
        <v/>
      </c>
      <c r="FG270" s="275">
        <f>VLOOKUP(C270,MOVI!C:DT,55,0)</f>
        <v>730000</v>
      </c>
      <c r="FH270" s="275">
        <f>VLOOKUP(C270,FPT!B:FF,55,0)</f>
        <v>730000</v>
      </c>
      <c r="FI270" t="str">
        <f t="shared" si="502"/>
        <v/>
      </c>
      <c r="FJ270" s="275">
        <f>VLOOKUP(C270,MOVI!C:DT,56,0)</f>
        <v>930000</v>
      </c>
      <c r="FK270" s="275">
        <f>VLOOKUP(C270,FPT!B:FI,56,0)</f>
        <v>930000</v>
      </c>
      <c r="FL270" t="str">
        <f t="shared" si="503"/>
        <v/>
      </c>
      <c r="FM270" s="275">
        <f>VLOOKUP(C270,MOVI!C:DT,57,0)</f>
        <v>921207</v>
      </c>
      <c r="FN270" s="275">
        <f>VLOOKUP(C270,FPT!B:FL,57,0)</f>
        <v>921207</v>
      </c>
      <c r="FO270" t="str">
        <f t="shared" si="504"/>
        <v/>
      </c>
      <c r="FP270" s="275">
        <f>VLOOKUP(C270,MOVI!C:DT,58,0)</f>
        <v>0</v>
      </c>
      <c r="FQ270" s="275">
        <f>VLOOKUP(C270,FPT!B:FO,58,0)</f>
        <v>0</v>
      </c>
      <c r="FR270" t="str">
        <f t="shared" si="505"/>
        <v/>
      </c>
      <c r="FS270" s="275">
        <f>VLOOKUP(C270,MOVI!C:DT,59,0)</f>
        <v>0</v>
      </c>
      <c r="FT270" s="275">
        <f>VLOOKUP(C270,FPT!B:FR,59,0)</f>
        <v>0</v>
      </c>
      <c r="FU270" t="str">
        <f t="shared" si="506"/>
        <v/>
      </c>
      <c r="FV270" s="275">
        <f>VLOOKUP(C270,MOVI!C:DT,60,0)</f>
        <v>0</v>
      </c>
      <c r="FW270" s="275">
        <f>VLOOKUP(C270,FPT!B:FU,60,0)</f>
        <v>0</v>
      </c>
      <c r="FX270" t="str">
        <f t="shared" si="507"/>
        <v/>
      </c>
      <c r="FY270" s="275">
        <f>VLOOKUP(C270,MOVI!C:DT,61,0)</f>
        <v>0</v>
      </c>
      <c r="FZ270" s="275">
        <f>VLOOKUP(C270,FPT!B:FX,61,0)</f>
        <v>0</v>
      </c>
      <c r="GA270" t="str">
        <f t="shared" si="508"/>
        <v/>
      </c>
      <c r="GB270" s="275">
        <f>VLOOKUP(C270,MOVI!C:DT,62,0)</f>
        <v>440000</v>
      </c>
      <c r="GC270" s="275">
        <f>VLOOKUP(C270,FPT!B:GA,62,0)</f>
        <v>440000</v>
      </c>
      <c r="GD270" t="str">
        <f t="shared" si="509"/>
        <v/>
      </c>
      <c r="GE270" s="275">
        <f>VLOOKUP(C270,MOVI!C:DT,63,0)</f>
        <v>0</v>
      </c>
      <c r="GF270" s="275">
        <f>VLOOKUP(C270,FPT!B:GD,63,0)</f>
        <v>0</v>
      </c>
      <c r="GG270" t="str">
        <f t="shared" si="510"/>
        <v/>
      </c>
      <c r="GH270" s="275">
        <f>VLOOKUP(C270,MOVI!C:DT,64,0)</f>
        <v>0</v>
      </c>
      <c r="GI270" s="275">
        <f>VLOOKUP(C270,FPT!B:GG,64,0)</f>
        <v>0</v>
      </c>
      <c r="GJ270" t="str">
        <f t="shared" si="511"/>
        <v/>
      </c>
      <c r="GK270" s="275">
        <f>VLOOKUP(C270,MOVI!C:DT,65,0)</f>
        <v>0</v>
      </c>
      <c r="GL270" s="275">
        <f>VLOOKUP(C270,FPT!B:GJ,65,0)</f>
        <v>0</v>
      </c>
      <c r="GM270" t="str">
        <f t="shared" si="512"/>
        <v/>
      </c>
      <c r="GN270" s="275">
        <f>VLOOKUP(C270,MOVI!C:DT,66,0)</f>
        <v>0</v>
      </c>
      <c r="GO270" s="275">
        <f>VLOOKUP(C270,FPT!B:GM,66,0)</f>
        <v>0</v>
      </c>
      <c r="GP270" t="str">
        <f t="shared" si="513"/>
        <v/>
      </c>
      <c r="GQ270" s="275">
        <f>VLOOKUP(C270,MOVI!C:DT,67,0)</f>
        <v>0</v>
      </c>
      <c r="GR270" s="275">
        <f>VLOOKUP(C270,FPT!B:GP,67,0)</f>
        <v>0</v>
      </c>
      <c r="GS270" t="str">
        <f t="shared" si="514"/>
        <v/>
      </c>
      <c r="GT270" s="275">
        <f>VLOOKUP(C270,MOVI!C:DT,68,0)</f>
        <v>0</v>
      </c>
      <c r="GU270" s="275">
        <f>VLOOKUP(C270,FPT!B:GS,68,0)</f>
        <v>0</v>
      </c>
      <c r="GV270" t="str">
        <f t="shared" si="515"/>
        <v/>
      </c>
      <c r="GW270" s="275">
        <f>VLOOKUP(C270,MOVI!C:DT,69,0)</f>
        <v>0</v>
      </c>
      <c r="GX270" s="275">
        <f>VLOOKUP(C270,FPT!B:GV,69,0)</f>
        <v>0</v>
      </c>
      <c r="GY270" t="str">
        <f t="shared" si="516"/>
        <v/>
      </c>
      <c r="GZ270" s="275">
        <f>VLOOKUP(C270,MOVI!C:DT,70,0)</f>
        <v>1361207</v>
      </c>
      <c r="HA270" s="275">
        <f>VLOOKUP(C270,FPT!B:GY,70,0)</f>
        <v>1361207</v>
      </c>
      <c r="HB270" t="str">
        <f t="shared" si="517"/>
        <v/>
      </c>
      <c r="HC270" s="275">
        <f>VLOOKUP(C270,MOVI!C:DT,71,0)</f>
        <v>7291207</v>
      </c>
      <c r="HD270" s="275">
        <f>ROUND(VLOOKUP(C270,FPT!B:HB,71,0),0)</f>
        <v>7291207</v>
      </c>
      <c r="HE270" t="str">
        <f t="shared" si="518"/>
        <v/>
      </c>
      <c r="HF270" s="275">
        <f>ROUND(VLOOKUP(C270,MOVI!C:DT,72,0),0)</f>
        <v>0</v>
      </c>
      <c r="HG270" s="275">
        <f>ROUND(VLOOKUP(C270,FPT!B:HE,72,0),0)</f>
        <v>0</v>
      </c>
      <c r="HH270" t="str">
        <f t="shared" si="519"/>
        <v/>
      </c>
      <c r="HI270" s="275">
        <f>VLOOKUP(C270,MOVI!C:DT,73,0)</f>
        <v>200000</v>
      </c>
      <c r="HJ270" s="275">
        <f>VLOOKUP(C270,FPT!B:HH,73,0)</f>
        <v>200000</v>
      </c>
      <c r="HK270" t="str">
        <f t="shared" si="520"/>
        <v/>
      </c>
      <c r="HL270" s="275">
        <f>VLOOKUP(C270,MOVI!C:DT,74,0)</f>
        <v>730000</v>
      </c>
      <c r="HM270" s="275">
        <f>VLOOKUP(C270,FPT!B:HK,74,0)</f>
        <v>730000</v>
      </c>
      <c r="HN270" t="str">
        <f t="shared" si="521"/>
        <v/>
      </c>
      <c r="HO270" s="275">
        <f>VLOOKUP(C270,MOVI!C:DT,75,0)</f>
        <v>11000000</v>
      </c>
      <c r="HP270" s="275">
        <f>VLOOKUP(C270,FPT!B:HN,75,0)</f>
        <v>11000000</v>
      </c>
      <c r="HQ270" t="str">
        <f t="shared" si="522"/>
        <v/>
      </c>
      <c r="HR270" s="275">
        <f>VLOOKUP(C270,MOVI!C:DT,76,0)</f>
        <v>2</v>
      </c>
      <c r="HS270" s="275">
        <f>VLOOKUP(C270,FPT!B:HQ,76,0)</f>
        <v>2</v>
      </c>
      <c r="HT270" t="str">
        <f t="shared" si="523"/>
        <v/>
      </c>
      <c r="HU270" s="275">
        <f>VLOOKUP(C270,MOVI!C:DT,77,0)</f>
        <v>8800000</v>
      </c>
      <c r="HV270" s="275">
        <f>VLOOKUP(C270,FPT!B:HT,77,0)</f>
        <v>8800000</v>
      </c>
      <c r="HW270" t="str">
        <f t="shared" si="524"/>
        <v/>
      </c>
      <c r="HX270" s="274">
        <f>VLOOKUP(C270,MOVI!C:CB,78,0)</f>
        <v>400000</v>
      </c>
      <c r="HY270" s="261">
        <f>VLOOKUP(C270,FPT!$B:$CA,78,0)</f>
        <v>400000</v>
      </c>
      <c r="HZ270" t="str">
        <f t="shared" si="525"/>
        <v/>
      </c>
      <c r="IA270" s="275">
        <f>VLOOKUP(C270,MOVI!C:CD,79,0)</f>
        <v>50000</v>
      </c>
      <c r="IB270" s="275">
        <f>VLOOKUP(C270,FPT!B:HZ,79,0)</f>
        <v>50000</v>
      </c>
      <c r="IC270" t="str">
        <f t="shared" si="526"/>
        <v/>
      </c>
      <c r="ID270" s="275">
        <f>VLOOKUP(C270,MOVI!C:CD,80,0)</f>
        <v>75000</v>
      </c>
      <c r="IE270" s="275">
        <f>VLOOKUP(C270,FPT!B:IC,80,0)</f>
        <v>75000</v>
      </c>
      <c r="IF270" t="str">
        <f t="shared" si="527"/>
        <v/>
      </c>
      <c r="IG270" s="275">
        <f>VLOOKUP(C270,MOVI!C:DT,81,0)</f>
        <v>0</v>
      </c>
      <c r="IH270" s="275">
        <f>VLOOKUP(C270,FPT!B:IF,81,0)</f>
        <v>0</v>
      </c>
      <c r="II270" t="str">
        <f t="shared" si="528"/>
        <v/>
      </c>
      <c r="IJ270" s="275">
        <f>VLOOKUP(C270,MOVI!C:DT,82,0)</f>
        <v>525000</v>
      </c>
      <c r="IK270" s="275">
        <f>VLOOKUP(C270,FPT!B:II,82,0)</f>
        <v>525000</v>
      </c>
      <c r="IL270" t="str">
        <f t="shared" si="529"/>
        <v/>
      </c>
      <c r="IM270" s="275">
        <f>ROUND(VLOOKUP(C270,MOVI!C:DT,83,0),0)</f>
        <v>21255000</v>
      </c>
      <c r="IN270" s="275">
        <f>ROUND(VLOOKUP(C270,FPT!B:IL,83,0),0)</f>
        <v>21255000</v>
      </c>
      <c r="IO270" t="str">
        <f t="shared" si="530"/>
        <v/>
      </c>
      <c r="IP270" s="275">
        <f>VLOOKUP(C270,MOVI!C:DT,84,0)</f>
        <v>0</v>
      </c>
      <c r="IQ270" s="275">
        <f>VLOOKUP(C270,FPT!B:IO,84,0)</f>
        <v>0</v>
      </c>
      <c r="IR270" t="str">
        <f t="shared" si="531"/>
        <v/>
      </c>
      <c r="IS270" s="275">
        <f>ROUND(VLOOKUP(C270,MOVI!C:DT,85,0),0)</f>
        <v>0</v>
      </c>
      <c r="IT270" s="275">
        <f>ROUND(VLOOKUP(C270,FPT!B:IR,85,0),0)</f>
        <v>0</v>
      </c>
      <c r="IU270" t="str">
        <f t="shared" si="532"/>
        <v/>
      </c>
      <c r="IV270" s="275">
        <f>VLOOKUP(C270,MOVI!C:DT,86,0)</f>
        <v>0</v>
      </c>
      <c r="IW270" s="275">
        <f>VLOOKUP(C270,FPT!B:IU,86,0)</f>
        <v>0</v>
      </c>
      <c r="IX270" t="str">
        <f t="shared" si="533"/>
        <v/>
      </c>
      <c r="IY270" s="275">
        <f>ROUND(VLOOKUP(C270,MOVI!C:DT,87,0),0)</f>
        <v>0</v>
      </c>
      <c r="IZ270" s="275">
        <f>ROUND(VLOOKUP(C270,FPT!B:IX,87,0),0)</f>
        <v>0</v>
      </c>
      <c r="JA270" t="str">
        <f t="shared" si="534"/>
        <v/>
      </c>
      <c r="JB270" s="275">
        <f>VLOOKUP(C270,MOVI!C:DT,88,0)</f>
        <v>0</v>
      </c>
      <c r="JC270" s="275">
        <f>VLOOKUP(C270,FPT!B:JA,88,0)</f>
        <v>0</v>
      </c>
      <c r="JD270" t="str">
        <f t="shared" si="535"/>
        <v/>
      </c>
      <c r="JE270" s="275">
        <f>VLOOKUP(C270,MOVI!C:DT,89,0)</f>
        <v>50000</v>
      </c>
      <c r="JF270" s="275">
        <f>VLOOKUP(C270,FPT!B:JD,89,0)</f>
        <v>50000</v>
      </c>
      <c r="JG270" t="str">
        <f t="shared" si="536"/>
        <v/>
      </c>
      <c r="JH270" s="275">
        <f>VLOOKUP(C270,MOVI!C:DT,90,0)</f>
        <v>0</v>
      </c>
      <c r="JI270" s="275">
        <f>VLOOKUP(C270,FPT!B:JG,90,0)</f>
        <v>0</v>
      </c>
      <c r="JJ270" t="str">
        <f t="shared" si="537"/>
        <v/>
      </c>
      <c r="JK270" s="275">
        <f>VLOOKUP(C270,MOVI!C:DT,91,0)</f>
        <v>0</v>
      </c>
      <c r="JL270" s="275">
        <f>VLOOKUP(C270,FPT!B:JJ,91,0)</f>
        <v>0</v>
      </c>
      <c r="JM270" t="str">
        <f t="shared" si="538"/>
        <v/>
      </c>
      <c r="JN270" s="275">
        <f>VLOOKUP(C270,MOVI!C:DT,92,0)</f>
        <v>0</v>
      </c>
      <c r="JO270" s="275">
        <f>VLOOKUP(C270,FPT!B:JM,92,0)</f>
        <v>0</v>
      </c>
      <c r="JP270" t="str">
        <f t="shared" si="539"/>
        <v/>
      </c>
      <c r="JQ270" s="275">
        <f>VLOOKUP(C270,MOVI!C:DT,93,0)</f>
        <v>0</v>
      </c>
      <c r="JR270" s="275">
        <f>VLOOKUP(C270,FPT!B:JP,93,0)</f>
        <v>0</v>
      </c>
      <c r="JS270" t="str">
        <f t="shared" si="540"/>
        <v/>
      </c>
      <c r="JT270" s="275">
        <f>VLOOKUP(C270,MOVI!C:DT,94,0)</f>
        <v>50000</v>
      </c>
      <c r="JU270" s="275">
        <f>VLOOKUP(C270,FPT!B:JS,94,0)</f>
        <v>50000</v>
      </c>
      <c r="JV270" t="str">
        <f t="shared" si="541"/>
        <v/>
      </c>
      <c r="JW270" s="275">
        <f>VLOOKUP(C270,MOVI!C:DT,95,0)</f>
        <v>6716207</v>
      </c>
      <c r="JX270" s="275">
        <f>VLOOKUP(C270,FPT!B:JV,95,0)</f>
        <v>6716207</v>
      </c>
      <c r="JY270" t="str">
        <f t="shared" si="542"/>
        <v/>
      </c>
      <c r="JZ270" s="275">
        <f>VLOOKUP(C270,MOVI!C:DT,96,0)</f>
        <v>0</v>
      </c>
      <c r="KA270" s="275">
        <f>VLOOKUP(C270,FPT!B:JY,96,0)</f>
        <v>0</v>
      </c>
      <c r="KB270" t="str">
        <f t="shared" si="543"/>
        <v/>
      </c>
      <c r="KC270" s="275">
        <f>VLOOKUP(C270,MOVI!C:DT,97,0)</f>
        <v>6716207</v>
      </c>
      <c r="KD270" s="275">
        <f>VLOOKUP(C270,FPT!B:KB,97,0)</f>
        <v>6716207</v>
      </c>
      <c r="KE270" t="str">
        <f t="shared" si="544"/>
        <v/>
      </c>
      <c r="KF270" s="275">
        <f>VLOOKUP(C270,MOVI!C:DT,98,0)</f>
        <v>850000.00000000012</v>
      </c>
      <c r="KG270" s="275">
        <f>VLOOKUP(C270,FPT!B:KE,98,0)</f>
        <v>850000</v>
      </c>
      <c r="KH270" t="str">
        <f t="shared" si="545"/>
        <v/>
      </c>
      <c r="KI270" s="275">
        <f>VLOOKUP(C270,MOVI!C:DT,99,0)</f>
        <v>0</v>
      </c>
      <c r="KJ270" s="275">
        <f>VLOOKUP(C270,FPT!B:KH,99,0)</f>
        <v>0</v>
      </c>
      <c r="KK270" t="str">
        <f t="shared" si="546"/>
        <v/>
      </c>
      <c r="KL270" s="275">
        <f>VLOOKUP(C270,MOVI!C:DT,100,0)</f>
        <v>150000</v>
      </c>
      <c r="KM270" s="275">
        <f>VLOOKUP(C270,FPT!B:KK,100,0)</f>
        <v>150000</v>
      </c>
      <c r="KN270" t="str">
        <f t="shared" si="547"/>
        <v/>
      </c>
      <c r="KO270" s="275">
        <f>VLOOKUP(C270,MOVI!C:DT,101,0)</f>
        <v>0</v>
      </c>
      <c r="KP270" s="275">
        <f>VLOOKUP(C270,FPT!B:KN,101,0)</f>
        <v>0</v>
      </c>
      <c r="KQ270" t="str">
        <f t="shared" si="548"/>
        <v/>
      </c>
      <c r="KR270" s="275">
        <f>VLOOKUP(C270,MOVI!C:DT,102,0)</f>
        <v>0</v>
      </c>
      <c r="KS270" s="275">
        <f>VLOOKUP(C270,FPT!B:KQ,102,0)</f>
        <v>0</v>
      </c>
      <c r="KT270" t="str">
        <f t="shared" si="549"/>
        <v/>
      </c>
      <c r="KU270" s="275">
        <f>VLOOKUP(C270,MOVI!C:DT,103,0)</f>
        <v>1000000.0000000001</v>
      </c>
      <c r="KV270" s="275">
        <f>VLOOKUP(C270,FPT!B:KT,103,0)</f>
        <v>1000000</v>
      </c>
      <c r="KW270" t="str">
        <f t="shared" si="550"/>
        <v/>
      </c>
      <c r="KX270" s="275">
        <f>VLOOKUP(C270,MOVI!C:DT,104,0)</f>
        <v>1525000</v>
      </c>
      <c r="KY270" s="275">
        <f>VLOOKUP(C270,FPT!B:KW,104,0)</f>
        <v>1525000</v>
      </c>
      <c r="KZ270" t="str">
        <f t="shared" si="551"/>
        <v/>
      </c>
      <c r="LA270" s="275">
        <f>VLOOKUP(C270,MOVI!C:DT,105,0)</f>
        <v>100000</v>
      </c>
      <c r="LB270" s="275">
        <f>VLOOKUP(C270,FPT!B:KZ,105,0)</f>
        <v>100000</v>
      </c>
      <c r="LC270" t="str">
        <f t="shared" si="552"/>
        <v/>
      </c>
      <c r="LD270" s="275">
        <f>VLOOKUP(C270,MOVI!C:DT,106,0)</f>
        <v>8391207</v>
      </c>
      <c r="LE270" s="275">
        <f>VLOOKUP(C270,FPT!B:LC,106,0)</f>
        <v>8391207</v>
      </c>
      <c r="LF270" t="str">
        <f t="shared" si="553"/>
        <v/>
      </c>
      <c r="LG270" s="273">
        <f>VLOOKUP(C270,MOVI!C:DT,107,0)</f>
        <v>0</v>
      </c>
      <c r="LH270" s="273">
        <f>VLOOKUP(C270,FPT!B:LF,107,0)</f>
        <v>0</v>
      </c>
      <c r="LI270" t="str">
        <f t="shared" si="554"/>
        <v/>
      </c>
      <c r="LJ270" t="str">
        <f>VLOOKUP(C270,MOVI!C:DV,108,0)</f>
        <v>MoviSouthSales</v>
      </c>
      <c r="LK270" s="252" t="str">
        <f>VLOOKUP(C270,FPT!B:LI,108,0)</f>
        <v>MoviSouthSales</v>
      </c>
      <c r="LL270" t="str">
        <f t="shared" si="555"/>
        <v/>
      </c>
      <c r="LM270" s="275">
        <f>ROUND(VLOOKUP(C270,MOVI!C:DV,109,0),0)</f>
        <v>416667</v>
      </c>
      <c r="LN270" s="275">
        <f>ROUND(VLOOKUP(C270,FPT!B:LL,109,0),0)</f>
        <v>416667</v>
      </c>
      <c r="LO270" t="str">
        <f t="shared" si="556"/>
        <v/>
      </c>
      <c r="LP270" t="str">
        <f>VLOOKUP(C270,MOVI!C:DV,110,0)</f>
        <v>DNI</v>
      </c>
      <c r="LQ270" s="247" t="str">
        <f>VLOOKUP(C270,FPT!B:LO,110,0)</f>
        <v>DNI</v>
      </c>
      <c r="LR270" t="str">
        <f t="shared" si="557"/>
        <v/>
      </c>
      <c r="LS270">
        <f>MOVI!DI265</f>
        <v>22</v>
      </c>
      <c r="LV270">
        <f>MOVI!DJ265</f>
        <v>0</v>
      </c>
      <c r="LW270">
        <f>MOVI!DK265</f>
        <v>0</v>
      </c>
      <c r="LX270" t="str">
        <f>MOVI!DL265</f>
        <v>x</v>
      </c>
      <c r="LY270">
        <f>MOVI!DM265</f>
        <v>0</v>
      </c>
      <c r="LZ270">
        <f>MOVI!DN265</f>
        <v>50000</v>
      </c>
      <c r="MA270">
        <f>MOVI!DO265</f>
        <v>0</v>
      </c>
      <c r="MB270" t="str">
        <f>MOVI!DP265</f>
        <v>DNI</v>
      </c>
      <c r="MC270">
        <f>MOVI!DQ265</f>
        <v>0</v>
      </c>
      <c r="MD270">
        <f>MOVI!DR265</f>
        <v>0</v>
      </c>
      <c r="ME270" t="str">
        <f>VLOOKUP(C270,MOVI!C:DV,121,0)</f>
        <v>Group 1</v>
      </c>
      <c r="MF270" s="252" t="str">
        <f>VLOOKUP(C270,FPT!B:MD,111,0)</f>
        <v>Group 1</v>
      </c>
      <c r="MG270" t="str">
        <f t="shared" si="450"/>
        <v/>
      </c>
      <c r="MH270" t="str">
        <f>VLOOKUP(C270,MOVI!C:DT,122,0)</f>
        <v>MoviSouthGroup 1</v>
      </c>
      <c r="MI270" s="252" t="str">
        <f>VLOOKUP(C270,FPT!B:DS,112,0)</f>
        <v>MoviSouthGroup 1</v>
      </c>
      <c r="MJ270" t="str">
        <f t="shared" si="558"/>
        <v/>
      </c>
    </row>
    <row r="271" spans="1:348" x14ac:dyDescent="0.25">
      <c r="A271">
        <v>263</v>
      </c>
      <c r="B271" s="48">
        <v>3781</v>
      </c>
      <c r="C271" s="271" t="s">
        <v>1209</v>
      </c>
      <c r="D271" t="str">
        <f>VLOOKUP(C271,MOVI!C:D,2,0)</f>
        <v>Phạm Minh Đức</v>
      </c>
      <c r="E271" t="str">
        <f>VLOOKUP(C271,FPT!B:C,2,0)</f>
        <v>Phạm Minh Đức</v>
      </c>
      <c r="F271" t="str">
        <f t="shared" si="451"/>
        <v/>
      </c>
      <c r="G271" t="str">
        <f>VLOOKUP(C271,MOVI!C:E,3,0)</f>
        <v>Sales</v>
      </c>
      <c r="H271" t="str">
        <f>VLOOKUP(C271,FPT!B:F,3,0)</f>
        <v>Sales</v>
      </c>
      <c r="I271" t="str">
        <f t="shared" si="452"/>
        <v/>
      </c>
      <c r="J271" t="str">
        <f>VLOOKUP(C271,MOVI!C:H,4,0)</f>
        <v>Field Sales</v>
      </c>
      <c r="K271" t="str">
        <f>VLOOKUP(C271,FPT!B:I,4,0)</f>
        <v>Field Sales</v>
      </c>
      <c r="L271" t="str">
        <f t="shared" si="453"/>
        <v/>
      </c>
      <c r="M271" t="str">
        <f>VLOOKUP(C271,MOVI!C:DT,5,0)</f>
        <v>Team leader</v>
      </c>
      <c r="N271" t="str">
        <f>VLOOKUP(C271,FPT!B:L,5,0)</f>
        <v>Team leader</v>
      </c>
      <c r="O271" t="str">
        <f t="shared" si="454"/>
        <v/>
      </c>
      <c r="P271" t="str">
        <f>VLOOKUP(C271,MOVI!C:DT,6,0)</f>
        <v>Field Sales Team Leader</v>
      </c>
      <c r="Q271" t="str">
        <f>VLOOKUP(C271,FPT!B:O,6,0)</f>
        <v>Field Sales Team Leader</v>
      </c>
      <c r="R271" t="str">
        <f t="shared" si="455"/>
        <v/>
      </c>
      <c r="S271" t="str">
        <f>VLOOKUP(C271,MOVI!C:DT,7,0)</f>
        <v>South</v>
      </c>
      <c r="T271" t="str">
        <f>VLOOKUP(C271,FPT!B:R,7,0)</f>
        <v>South</v>
      </c>
      <c r="U271" t="str">
        <f t="shared" si="456"/>
        <v/>
      </c>
      <c r="V271" t="str">
        <f>VLOOKUP(C271,MOVI!C:DT,8,0)</f>
        <v>Movi</v>
      </c>
      <c r="W271" t="str">
        <f>VLOOKUP(C271,FPT!B:U,8,0)</f>
        <v>Movi</v>
      </c>
      <c r="X271" t="str">
        <f t="shared" si="457"/>
        <v/>
      </c>
      <c r="Y271" t="str">
        <f>VLOOKUP(C271,MOVI!C:DT,9,0)</f>
        <v>Full-time</v>
      </c>
      <c r="Z271" t="str">
        <f>VLOOKUP(C271,FPT!B:X,9,0)</f>
        <v>Full-time</v>
      </c>
      <c r="AA271" t="str">
        <f t="shared" si="458"/>
        <v/>
      </c>
      <c r="AB271" t="str">
        <f>VLOOKUP(C271,MOVI!C:DT,10,0)</f>
        <v>Permanent</v>
      </c>
      <c r="AC271" t="str">
        <f>VLOOKUP(C271,FPT!B:AA,10,0)</f>
        <v>Permanent</v>
      </c>
      <c r="AD271" t="str">
        <f t="shared" si="459"/>
        <v/>
      </c>
      <c r="AE271" s="247">
        <f>VLOOKUP(C271,MOVI!C:DT,11,0)</f>
        <v>42978</v>
      </c>
      <c r="AF271" s="247">
        <f>VLOOKUP(C271,FPT!B:AD,11,0)</f>
        <v>42978</v>
      </c>
      <c r="AG271" t="str">
        <f t="shared" si="460"/>
        <v/>
      </c>
      <c r="AH271" s="260" t="str">
        <f>VLOOKUP(C271,MOVI!C:DT,12,0)</f>
        <v/>
      </c>
      <c r="AI271" s="260"/>
      <c r="AJ271" t="str">
        <f t="shared" ref="AJ271:AJ334" si="560">IF(AH271&lt;&gt;AI271,"Lệch","")</f>
        <v/>
      </c>
      <c r="AK271">
        <f>VLOOKUP(C271,MOVI!C:DT,13,0)</f>
        <v>0</v>
      </c>
      <c r="AL271" s="247">
        <f>VLOOKUP(C271,FPT!B:AJ,13,0)</f>
        <v>0</v>
      </c>
      <c r="AM271" t="str">
        <f t="shared" si="559"/>
        <v/>
      </c>
      <c r="AN271" s="247">
        <f>VLOOKUP(C271,MOVI!C:DT,14,0)</f>
        <v>0</v>
      </c>
      <c r="AO271" s="247">
        <f>VLOOKUP(C271,FPT!B:AM,14,0)</f>
        <v>0</v>
      </c>
      <c r="AP271" t="str">
        <f t="shared" si="461"/>
        <v/>
      </c>
      <c r="AQ271" t="str">
        <f>VLOOKUP(C271,MOVI!C:DT,15,0)</f>
        <v>LC</v>
      </c>
      <c r="AR271" s="247" t="str">
        <f>VLOOKUP(C271,FPT!B:AP,15,0)</f>
        <v>LC</v>
      </c>
      <c r="AS271" t="str">
        <f t="shared" si="462"/>
        <v/>
      </c>
      <c r="AT271" s="282" t="str">
        <f>VLOOKUP(C271,MOVI!C:DT,16,0)</f>
        <v>LTTP</v>
      </c>
      <c r="AU271" s="247" t="str">
        <f>VLOOKUP(C271,FPT!B:AS,16,0)</f>
        <v>LTTP</v>
      </c>
      <c r="AV271" t="str">
        <f t="shared" si="463"/>
        <v/>
      </c>
      <c r="AW271" t="str">
        <f>VLOOKUP(C271,MOVI!C:DT,17,0)</f>
        <v>L</v>
      </c>
      <c r="AX271" s="247" t="str">
        <f>VLOOKUP(C271,FPT!B:AV,17,0)</f>
        <v>L</v>
      </c>
      <c r="AY271" t="str">
        <f t="shared" si="464"/>
        <v/>
      </c>
      <c r="AZ271">
        <f>VLOOKUP(C271,MOVI!C:DT,18,0)</f>
        <v>0</v>
      </c>
      <c r="BA271" s="247">
        <f>VLOOKUP(C271,FPT!B:AY,18,0)</f>
        <v>0</v>
      </c>
      <c r="BB271" t="str">
        <f t="shared" si="465"/>
        <v/>
      </c>
      <c r="BC271" s="275">
        <f>VLOOKUP(C271,MOVI!C:DT,19,0)</f>
        <v>15000000</v>
      </c>
      <c r="BD271" s="275">
        <f>VLOOKUP(C271,FPT!B:BB,19,0)</f>
        <v>15000000</v>
      </c>
      <c r="BE271" t="str">
        <f t="shared" si="466"/>
        <v/>
      </c>
      <c r="BF271">
        <f>VLOOKUP(C271,MOVI!C:DT,20,0)</f>
        <v>0</v>
      </c>
      <c r="BG271" s="252">
        <f>VLOOKUP(C271,FPT!B:BE,20,0)</f>
        <v>0</v>
      </c>
      <c r="BH271" t="str">
        <f t="shared" si="467"/>
        <v/>
      </c>
      <c r="BI271" s="275">
        <f>VLOOKUP(C271,MOVI!C:DT,21,0)</f>
        <v>15000000</v>
      </c>
      <c r="BJ271" s="275">
        <f>VLOOKUP(C271,FPT!B:BH,21,0)</f>
        <v>15000000</v>
      </c>
      <c r="BK271" t="str">
        <f t="shared" si="468"/>
        <v/>
      </c>
      <c r="BL271" s="275">
        <f>VLOOKUP(C271,MOVI!C:DT,22,0)</f>
        <v>0</v>
      </c>
      <c r="BM271" s="275">
        <f>VLOOKUP(C271,FPT!B:BK,22,0)</f>
        <v>0</v>
      </c>
      <c r="BN271" t="str">
        <f t="shared" si="469"/>
        <v/>
      </c>
      <c r="BO271" s="275">
        <f>VLOOKUP(C271,MOVI!C:DT,23,0)</f>
        <v>0</v>
      </c>
      <c r="BP271" s="275">
        <f>VLOOKUP(C271,FPT!B:BN,23,0)</f>
        <v>0</v>
      </c>
      <c r="BQ271" t="str">
        <f t="shared" si="470"/>
        <v/>
      </c>
      <c r="BR271" s="275">
        <f>VLOOKUP(C271,MOVI!C:DT,24,0)</f>
        <v>0</v>
      </c>
      <c r="BS271" s="275">
        <f>VLOOKUP(C271,FPT!B:BQ,24,0)</f>
        <v>0</v>
      </c>
      <c r="BT271" t="str">
        <f t="shared" si="471"/>
        <v/>
      </c>
      <c r="BU271" s="275">
        <f>VLOOKUP(C271,MOVI!C:DT,25,0)</f>
        <v>200000</v>
      </c>
      <c r="BV271" s="275">
        <f>VLOOKUP(C271,FPT!B:BT,25,0)</f>
        <v>200000</v>
      </c>
      <c r="BW271" t="str">
        <f t="shared" si="472"/>
        <v/>
      </c>
      <c r="BX271" s="275">
        <f>VLOOKUP(C271,MOVI!C:DT,26,0)</f>
        <v>0</v>
      </c>
      <c r="BY271" s="275">
        <f>VLOOKUP(C271,FPT!B:BW,26,0)</f>
        <v>0</v>
      </c>
      <c r="BZ271" t="str">
        <f t="shared" si="473"/>
        <v/>
      </c>
      <c r="CA271" s="275">
        <f>VLOOKUP(C271,MOVI!C:DT,27,0)</f>
        <v>730000</v>
      </c>
      <c r="CB271" s="275">
        <f>VLOOKUP(C271,FPT!B:BZ,27,0)</f>
        <v>730000</v>
      </c>
      <c r="CC271" t="str">
        <f t="shared" si="474"/>
        <v/>
      </c>
      <c r="CD271" s="275">
        <f>VLOOKUP(C271,MOVI!C:DT,28,0)</f>
        <v>930000</v>
      </c>
      <c r="CE271" s="275">
        <f>VLOOKUP(C271,FPT!B:CC,28,0)</f>
        <v>930000</v>
      </c>
      <c r="CF271" t="str">
        <f t="shared" si="475"/>
        <v/>
      </c>
      <c r="CG271" t="str">
        <f>VLOOKUP(C271,MOVI!C:DT,29,0)</f>
        <v>CN</v>
      </c>
      <c r="CH271" s="252" t="str">
        <f>VLOOKUP(C271,FPT!B:CF,29,0)</f>
        <v>CN</v>
      </c>
      <c r="CI271" t="str">
        <f t="shared" si="476"/>
        <v/>
      </c>
      <c r="CJ271">
        <f>VLOOKUP(C271,MOVI!C:DT,30,0)</f>
        <v>26</v>
      </c>
      <c r="CK271" s="252">
        <f>VLOOKUP(C271,FPT!B:CI,30,0)</f>
        <v>26</v>
      </c>
      <c r="CL271" t="str">
        <f t="shared" si="477"/>
        <v/>
      </c>
      <c r="CM271">
        <f>VLOOKUP(C271,MOVI!C:DT,31,0)</f>
        <v>26</v>
      </c>
      <c r="CN271" s="252">
        <f>VLOOKUP(C271,FPT!B:CL,31,0)</f>
        <v>26</v>
      </c>
      <c r="CO271" t="str">
        <f t="shared" si="478"/>
        <v/>
      </c>
      <c r="CP271" s="275">
        <f>VLOOKUP(C271,MOVI!C:DT,32,0)</f>
        <v>0</v>
      </c>
      <c r="CQ271" s="275">
        <f>VLOOKUP(C271,FPT!B:CO,32,0)</f>
        <v>0</v>
      </c>
      <c r="CR271" t="str">
        <f t="shared" si="479"/>
        <v/>
      </c>
      <c r="CS271" s="275">
        <f>VLOOKUP(C271,MOVI!C:DT,33,0)</f>
        <v>0</v>
      </c>
      <c r="CT271" s="275">
        <f>VLOOKUP(C271,FPT!B:CR,33,0)</f>
        <v>0</v>
      </c>
      <c r="CU271" t="str">
        <f t="shared" si="480"/>
        <v/>
      </c>
      <c r="CV271" s="275">
        <f>VLOOKUP(C271,MOVI!C:DT,34,0)</f>
        <v>0</v>
      </c>
      <c r="CW271" s="275">
        <f>VLOOKUP(C271,FPT!B:CU,34,0)</f>
        <v>0</v>
      </c>
      <c r="CX271" t="str">
        <f t="shared" si="481"/>
        <v/>
      </c>
      <c r="CY271" s="275">
        <f>VLOOKUP(C271,MOVI!C:DT,35,0)</f>
        <v>26</v>
      </c>
      <c r="CZ271" s="275">
        <f>VLOOKUP(C271,FPT!B:CX,35,0)</f>
        <v>26</v>
      </c>
      <c r="DA271" t="str">
        <f t="shared" si="482"/>
        <v/>
      </c>
      <c r="DB271" s="275">
        <f>VLOOKUP(C271,MOVI!C:DT,36,0)</f>
        <v>0</v>
      </c>
      <c r="DC271" s="275">
        <f>VLOOKUP(C271,FPT!B:DA,36,0)</f>
        <v>0</v>
      </c>
      <c r="DD271" t="str">
        <f t="shared" si="483"/>
        <v/>
      </c>
      <c r="DE271" s="275">
        <f>VLOOKUP(C271,MOVI!C:DT,37,0)</f>
        <v>0</v>
      </c>
      <c r="DF271" s="275">
        <f>VLOOKUP(C271,FPT!B:DD,37,0)</f>
        <v>0</v>
      </c>
      <c r="DG271" t="str">
        <f t="shared" si="484"/>
        <v/>
      </c>
      <c r="DH271" s="275">
        <f>VLOOKUP(C271,MOVI!C:DT,38,0)</f>
        <v>0</v>
      </c>
      <c r="DI271" s="275">
        <f>VLOOKUP(C271,FPT!B:DG,38,0)</f>
        <v>0</v>
      </c>
      <c r="DJ271" t="str">
        <f t="shared" si="485"/>
        <v/>
      </c>
      <c r="DK271" s="275">
        <f>VLOOKUP(C271,MOVI!C:DT,39,0)</f>
        <v>0</v>
      </c>
      <c r="DL271" s="275">
        <f>VLOOKUP(C271,FPT!B:DJ,39,0)</f>
        <v>0</v>
      </c>
      <c r="DM271" t="str">
        <f t="shared" si="486"/>
        <v/>
      </c>
      <c r="DN271" s="275">
        <f>VLOOKUP(C271,MOVI!C:DT,40,0)</f>
        <v>0</v>
      </c>
      <c r="DO271" s="275">
        <f>VLOOKUP(C271,FPT!B:DM,40,0)</f>
        <v>0</v>
      </c>
      <c r="DP271" t="str">
        <f t="shared" si="487"/>
        <v/>
      </c>
      <c r="DQ271" s="275">
        <f>VLOOKUP(C271,MOVI!C:DT,41,0)</f>
        <v>0</v>
      </c>
      <c r="DR271" s="275">
        <f>VLOOKUP(C271,FPT!B:DP,41,0)</f>
        <v>0</v>
      </c>
      <c r="DS271" t="str">
        <f t="shared" si="488"/>
        <v/>
      </c>
      <c r="DT271" s="275">
        <f>VLOOKUP(C271,MOVI!C:DT,42,0)</f>
        <v>15000000</v>
      </c>
      <c r="DU271" s="275">
        <f>ROUND(VLOOKUP(C271,FPT!B:DS,42,0),0)</f>
        <v>15000000</v>
      </c>
      <c r="DV271" t="str">
        <f t="shared" si="489"/>
        <v/>
      </c>
      <c r="DW271" s="275">
        <f>VLOOKUP(C271,MOVI!C:DT,43,0)</f>
        <v>0</v>
      </c>
      <c r="DX271" s="275">
        <f>VLOOKUP(C271,FPT!B:DV,43,0)</f>
        <v>0</v>
      </c>
      <c r="DY271" t="str">
        <f t="shared" si="490"/>
        <v/>
      </c>
      <c r="DZ271" s="275">
        <f>VLOOKUP(C271,MOVI!C:DT,44,0)</f>
        <v>0</v>
      </c>
      <c r="EA271" s="275">
        <f>VLOOKUP(C271,FPT!B:DY,44,0)</f>
        <v>0</v>
      </c>
      <c r="EB271" t="str">
        <f t="shared" si="491"/>
        <v/>
      </c>
      <c r="EC271" s="275">
        <f>VLOOKUP(C271,MOVI!C:DT,45,0)</f>
        <v>15000000</v>
      </c>
      <c r="ED271" s="275">
        <f>ROUND(VLOOKUP(C271,FPT!B:EB,45,0),0)</f>
        <v>15000000</v>
      </c>
      <c r="EE271" t="str">
        <f t="shared" si="492"/>
        <v/>
      </c>
      <c r="EF271" s="275">
        <f>VLOOKUP(C271,MOVI!C:DT,46,0)</f>
        <v>0</v>
      </c>
      <c r="EG271" s="275">
        <f>VLOOKUP(C271,FPT!B:EE,46,0)</f>
        <v>0</v>
      </c>
      <c r="EH271" t="str">
        <f t="shared" si="493"/>
        <v/>
      </c>
      <c r="EI271" s="275">
        <f>VLOOKUP(C271,MOVI!C:DT,47,0)</f>
        <v>0</v>
      </c>
      <c r="EJ271" s="275">
        <f>VLOOKUP(C271,FPT!B:EH,47,0)</f>
        <v>0</v>
      </c>
      <c r="EK271" t="str">
        <f t="shared" si="494"/>
        <v/>
      </c>
      <c r="EL271" s="275">
        <f>VLOOKUP(C271,MOVI!C:DT,48,0)</f>
        <v>0</v>
      </c>
      <c r="EM271" s="275">
        <f>VLOOKUP(C271,FPT!B:EK,48,0)</f>
        <v>0</v>
      </c>
      <c r="EN271" t="str">
        <f t="shared" si="495"/>
        <v/>
      </c>
      <c r="EO271" s="275">
        <f>VLOOKUP(C271,MOVI!C:DT,49,0)</f>
        <v>200000</v>
      </c>
      <c r="EP271" s="275">
        <f>VLOOKUP(C271,FPT!B:EN,49,0)</f>
        <v>200000</v>
      </c>
      <c r="EQ271" t="str">
        <f t="shared" si="496"/>
        <v/>
      </c>
      <c r="ER271" s="275">
        <f>VLOOKUP(C271,MOVI!C:DT,50,0)</f>
        <v>0</v>
      </c>
      <c r="ES271" s="275">
        <f>VLOOKUP(C271,FPT!B:EQ,50,0)</f>
        <v>0</v>
      </c>
      <c r="ET271" t="str">
        <f t="shared" si="497"/>
        <v/>
      </c>
      <c r="EU271" s="275">
        <f>VLOOKUP(C271,MOVI!C:DT,51,0)</f>
        <v>0</v>
      </c>
      <c r="EV271" s="275">
        <f>VLOOKUP(C271,FPT!B:ET,51,0)</f>
        <v>0</v>
      </c>
      <c r="EW271" t="str">
        <f t="shared" si="498"/>
        <v/>
      </c>
      <c r="EX271" s="275">
        <f>VLOOKUP(C271,MOVI!C:DT,52,0)</f>
        <v>0</v>
      </c>
      <c r="EY271" s="275">
        <f>VLOOKUP(C271,FPT!B:EW,52,0)</f>
        <v>0</v>
      </c>
      <c r="EZ271" t="str">
        <f t="shared" si="499"/>
        <v/>
      </c>
      <c r="FA271" s="275">
        <f>VLOOKUP(C271,MOVI!C:DT,53,0)</f>
        <v>0</v>
      </c>
      <c r="FB271" s="275">
        <f>VLOOKUP(C271,FPT!B:EZ,53,0)</f>
        <v>0</v>
      </c>
      <c r="FC271" t="str">
        <f t="shared" si="500"/>
        <v/>
      </c>
      <c r="FD271" s="275">
        <f>VLOOKUP(C271,MOVI!C:DT,54,0)</f>
        <v>0</v>
      </c>
      <c r="FE271" s="275">
        <f>VLOOKUP(C271,FPT!B:FC,54,0)</f>
        <v>0</v>
      </c>
      <c r="FF271" t="str">
        <f t="shared" si="501"/>
        <v/>
      </c>
      <c r="FG271" s="275">
        <f>VLOOKUP(C271,MOVI!C:DT,55,0)</f>
        <v>730000</v>
      </c>
      <c r="FH271" s="275">
        <f>VLOOKUP(C271,FPT!B:FF,55,0)</f>
        <v>730000</v>
      </c>
      <c r="FI271" t="str">
        <f t="shared" si="502"/>
        <v/>
      </c>
      <c r="FJ271" s="275">
        <f>VLOOKUP(C271,MOVI!C:DT,56,0)</f>
        <v>930000</v>
      </c>
      <c r="FK271" s="275">
        <f>VLOOKUP(C271,FPT!B:FI,56,0)</f>
        <v>930000</v>
      </c>
      <c r="FL271" t="str">
        <f t="shared" si="503"/>
        <v/>
      </c>
      <c r="FM271" s="275">
        <f>VLOOKUP(C271,MOVI!C:DT,57,0)</f>
        <v>0</v>
      </c>
      <c r="FN271" s="275">
        <f>VLOOKUP(C271,FPT!B:FL,57,0)</f>
        <v>0</v>
      </c>
      <c r="FO271" t="str">
        <f t="shared" si="504"/>
        <v/>
      </c>
      <c r="FP271" s="275">
        <f>VLOOKUP(C271,MOVI!C:DT,58,0)</f>
        <v>0</v>
      </c>
      <c r="FQ271" s="275">
        <f>VLOOKUP(C271,FPT!B:FO,58,0)</f>
        <v>0</v>
      </c>
      <c r="FR271" t="str">
        <f t="shared" si="505"/>
        <v/>
      </c>
      <c r="FS271" s="275">
        <f>VLOOKUP(C271,MOVI!C:DT,59,0)</f>
        <v>0</v>
      </c>
      <c r="FT271" s="275">
        <f>VLOOKUP(C271,FPT!B:FR,59,0)</f>
        <v>0</v>
      </c>
      <c r="FU271" t="str">
        <f t="shared" si="506"/>
        <v/>
      </c>
      <c r="FV271" s="275">
        <f>VLOOKUP(C271,MOVI!C:DT,60,0)</f>
        <v>0</v>
      </c>
      <c r="FW271" s="275">
        <f>VLOOKUP(C271,FPT!B:FU,60,0)</f>
        <v>0</v>
      </c>
      <c r="FX271" t="str">
        <f t="shared" si="507"/>
        <v/>
      </c>
      <c r="FY271" s="275">
        <f>VLOOKUP(C271,MOVI!C:DT,61,0)</f>
        <v>0</v>
      </c>
      <c r="FZ271" s="275">
        <f>VLOOKUP(C271,FPT!B:FX,61,0)</f>
        <v>0</v>
      </c>
      <c r="GA271" t="str">
        <f t="shared" si="508"/>
        <v/>
      </c>
      <c r="GB271" s="275">
        <f>VLOOKUP(C271,MOVI!C:DT,62,0)</f>
        <v>0</v>
      </c>
      <c r="GC271" s="275">
        <f>VLOOKUP(C271,FPT!B:GA,62,0)</f>
        <v>0</v>
      </c>
      <c r="GD271" t="str">
        <f t="shared" si="509"/>
        <v/>
      </c>
      <c r="GE271" s="275">
        <f>VLOOKUP(C271,MOVI!C:DT,63,0)</f>
        <v>0</v>
      </c>
      <c r="GF271" s="275">
        <f>VLOOKUP(C271,FPT!B:GD,63,0)</f>
        <v>0</v>
      </c>
      <c r="GG271" t="str">
        <f t="shared" si="510"/>
        <v/>
      </c>
      <c r="GH271" s="275">
        <f>VLOOKUP(C271,MOVI!C:DT,64,0)</f>
        <v>0</v>
      </c>
      <c r="GI271" s="275">
        <f>VLOOKUP(C271,FPT!B:GG,64,0)</f>
        <v>0</v>
      </c>
      <c r="GJ271" t="str">
        <f t="shared" si="511"/>
        <v/>
      </c>
      <c r="GK271" s="275">
        <f>VLOOKUP(C271,MOVI!C:DT,65,0)</f>
        <v>0</v>
      </c>
      <c r="GL271" s="275">
        <f>VLOOKUP(C271,FPT!B:GJ,65,0)</f>
        <v>0</v>
      </c>
      <c r="GM271" t="str">
        <f t="shared" si="512"/>
        <v/>
      </c>
      <c r="GN271" s="275">
        <f>VLOOKUP(C271,MOVI!C:DT,66,0)</f>
        <v>0</v>
      </c>
      <c r="GO271" s="275">
        <f>VLOOKUP(C271,FPT!B:GM,66,0)</f>
        <v>0</v>
      </c>
      <c r="GP271" t="str">
        <f t="shared" si="513"/>
        <v/>
      </c>
      <c r="GQ271" s="275">
        <f>VLOOKUP(C271,MOVI!C:DT,67,0)</f>
        <v>0</v>
      </c>
      <c r="GR271" s="275">
        <f>VLOOKUP(C271,FPT!B:GP,67,0)</f>
        <v>0</v>
      </c>
      <c r="GS271" t="str">
        <f t="shared" si="514"/>
        <v/>
      </c>
      <c r="GT271" s="275">
        <f>VLOOKUP(C271,MOVI!C:DT,68,0)</f>
        <v>0</v>
      </c>
      <c r="GU271" s="275">
        <f>VLOOKUP(C271,FPT!B:GS,68,0)</f>
        <v>0</v>
      </c>
      <c r="GV271" t="str">
        <f t="shared" si="515"/>
        <v/>
      </c>
      <c r="GW271" s="275">
        <f>VLOOKUP(C271,MOVI!C:DT,69,0)</f>
        <v>0</v>
      </c>
      <c r="GX271" s="275">
        <f>VLOOKUP(C271,FPT!B:GV,69,0)</f>
        <v>0</v>
      </c>
      <c r="GY271" t="str">
        <f t="shared" si="516"/>
        <v/>
      </c>
      <c r="GZ271" s="275">
        <f>VLOOKUP(C271,MOVI!C:DT,70,0)</f>
        <v>0</v>
      </c>
      <c r="HA271" s="275">
        <f>VLOOKUP(C271,FPT!B:GY,70,0)</f>
        <v>0</v>
      </c>
      <c r="HB271" t="str">
        <f t="shared" si="517"/>
        <v/>
      </c>
      <c r="HC271" s="275">
        <f>VLOOKUP(C271,MOVI!C:DT,71,0)</f>
        <v>15930000</v>
      </c>
      <c r="HD271" s="275">
        <f>ROUND(VLOOKUP(C271,FPT!B:HB,71,0),0)</f>
        <v>15930000</v>
      </c>
      <c r="HE271" t="str">
        <f t="shared" si="518"/>
        <v/>
      </c>
      <c r="HF271" s="275">
        <f>ROUND(VLOOKUP(C271,MOVI!C:DT,72,0),0)</f>
        <v>0</v>
      </c>
      <c r="HG271" s="275">
        <f>ROUND(VLOOKUP(C271,FPT!B:HE,72,0),0)</f>
        <v>0</v>
      </c>
      <c r="HH271" t="str">
        <f t="shared" si="519"/>
        <v/>
      </c>
      <c r="HI271" s="275">
        <f>VLOOKUP(C271,MOVI!C:DT,73,0)</f>
        <v>200000</v>
      </c>
      <c r="HJ271" s="275">
        <f>VLOOKUP(C271,FPT!B:HH,73,0)</f>
        <v>200000</v>
      </c>
      <c r="HK271" t="str">
        <f t="shared" si="520"/>
        <v/>
      </c>
      <c r="HL271" s="275">
        <f>VLOOKUP(C271,MOVI!C:DT,74,0)</f>
        <v>730000</v>
      </c>
      <c r="HM271" s="275">
        <f>VLOOKUP(C271,FPT!B:HK,74,0)</f>
        <v>730000</v>
      </c>
      <c r="HN271" t="str">
        <f t="shared" si="521"/>
        <v/>
      </c>
      <c r="HO271" s="275">
        <f>VLOOKUP(C271,MOVI!C:DT,75,0)</f>
        <v>11000000</v>
      </c>
      <c r="HP271" s="275">
        <f>VLOOKUP(C271,FPT!B:HN,75,0)</f>
        <v>11000000</v>
      </c>
      <c r="HQ271" t="str">
        <f t="shared" si="522"/>
        <v/>
      </c>
      <c r="HR271" s="275">
        <f>VLOOKUP(C271,MOVI!C:DT,76,0)</f>
        <v>3</v>
      </c>
      <c r="HS271" s="275">
        <f>VLOOKUP(C271,FPT!B:HQ,76,0)</f>
        <v>3</v>
      </c>
      <c r="HT271" t="str">
        <f t="shared" si="523"/>
        <v/>
      </c>
      <c r="HU271" s="275">
        <f>VLOOKUP(C271,MOVI!C:DT,77,0)</f>
        <v>13200000</v>
      </c>
      <c r="HV271" s="275">
        <f>VLOOKUP(C271,FPT!B:HT,77,0)</f>
        <v>13200000</v>
      </c>
      <c r="HW271" t="str">
        <f t="shared" si="524"/>
        <v/>
      </c>
      <c r="HX271" s="274">
        <f>VLOOKUP(C271,MOVI!C:CB,78,0)</f>
        <v>1200000</v>
      </c>
      <c r="HY271" s="261">
        <f>VLOOKUP(C271,FPT!$B:$CA,78,0)</f>
        <v>1200000</v>
      </c>
      <c r="HZ271" t="str">
        <f t="shared" si="525"/>
        <v/>
      </c>
      <c r="IA271" s="275">
        <f>VLOOKUP(C271,MOVI!C:CD,79,0)</f>
        <v>150000</v>
      </c>
      <c r="IB271" s="275">
        <f>VLOOKUP(C271,FPT!B:HZ,79,0)</f>
        <v>150000</v>
      </c>
      <c r="IC271" t="str">
        <f t="shared" si="526"/>
        <v/>
      </c>
      <c r="ID271" s="275">
        <f>VLOOKUP(C271,MOVI!C:CD,80,0)</f>
        <v>225000</v>
      </c>
      <c r="IE271" s="275">
        <f>VLOOKUP(C271,FPT!B:IC,80,0)</f>
        <v>225000</v>
      </c>
      <c r="IF271" t="str">
        <f t="shared" si="527"/>
        <v/>
      </c>
      <c r="IG271" s="275">
        <f>VLOOKUP(C271,MOVI!C:DT,81,0)</f>
        <v>0</v>
      </c>
      <c r="IH271" s="275">
        <f>VLOOKUP(C271,FPT!B:IF,81,0)</f>
        <v>0</v>
      </c>
      <c r="II271" t="str">
        <f t="shared" si="528"/>
        <v/>
      </c>
      <c r="IJ271" s="275">
        <f>VLOOKUP(C271,MOVI!C:DT,82,0)</f>
        <v>1575000</v>
      </c>
      <c r="IK271" s="275">
        <f>VLOOKUP(C271,FPT!B:II,82,0)</f>
        <v>1575000</v>
      </c>
      <c r="IL271" t="str">
        <f t="shared" si="529"/>
        <v/>
      </c>
      <c r="IM271" s="275">
        <f>ROUND(VLOOKUP(C271,MOVI!C:DT,83,0),0)</f>
        <v>26705000</v>
      </c>
      <c r="IN271" s="275">
        <f>ROUND(VLOOKUP(C271,FPT!B:IL,83,0),0)</f>
        <v>26705000</v>
      </c>
      <c r="IO271" t="str">
        <f t="shared" si="530"/>
        <v/>
      </c>
      <c r="IP271" s="275">
        <f>VLOOKUP(C271,MOVI!C:DT,84,0)</f>
        <v>0</v>
      </c>
      <c r="IQ271" s="275">
        <f>VLOOKUP(C271,FPT!B:IO,84,0)</f>
        <v>0</v>
      </c>
      <c r="IR271" t="str">
        <f t="shared" si="531"/>
        <v/>
      </c>
      <c r="IS271" s="275">
        <f>ROUND(VLOOKUP(C271,MOVI!C:DT,85,0),0)</f>
        <v>0</v>
      </c>
      <c r="IT271" s="275">
        <f>ROUND(VLOOKUP(C271,FPT!B:IR,85,0),0)</f>
        <v>0</v>
      </c>
      <c r="IU271" t="str">
        <f t="shared" si="532"/>
        <v/>
      </c>
      <c r="IV271" s="275">
        <f>VLOOKUP(C271,MOVI!C:DT,86,0)</f>
        <v>0</v>
      </c>
      <c r="IW271" s="275">
        <f>VLOOKUP(C271,FPT!B:IU,86,0)</f>
        <v>0</v>
      </c>
      <c r="IX271" t="str">
        <f t="shared" si="533"/>
        <v/>
      </c>
      <c r="IY271" s="275">
        <f>ROUND(VLOOKUP(C271,MOVI!C:DT,87,0),0)</f>
        <v>0</v>
      </c>
      <c r="IZ271" s="275">
        <f>ROUND(VLOOKUP(C271,FPT!B:IX,87,0),0)</f>
        <v>0</v>
      </c>
      <c r="JA271" t="str">
        <f t="shared" si="534"/>
        <v/>
      </c>
      <c r="JB271" s="275">
        <f>VLOOKUP(C271,MOVI!C:DT,88,0)</f>
        <v>0</v>
      </c>
      <c r="JC271" s="275">
        <f>VLOOKUP(C271,FPT!B:JA,88,0)</f>
        <v>0</v>
      </c>
      <c r="JD271" t="str">
        <f t="shared" si="535"/>
        <v/>
      </c>
      <c r="JE271" s="275">
        <f>VLOOKUP(C271,MOVI!C:DT,89,0)</f>
        <v>149000</v>
      </c>
      <c r="JF271" s="275">
        <f>VLOOKUP(C271,FPT!B:JD,89,0)</f>
        <v>149000</v>
      </c>
      <c r="JG271" t="str">
        <f t="shared" si="536"/>
        <v/>
      </c>
      <c r="JH271" s="275">
        <f>VLOOKUP(C271,MOVI!C:DT,90,0)</f>
        <v>0</v>
      </c>
      <c r="JI271" s="275">
        <f>VLOOKUP(C271,FPT!B:JG,90,0)</f>
        <v>0</v>
      </c>
      <c r="JJ271" t="str">
        <f t="shared" si="537"/>
        <v/>
      </c>
      <c r="JK271" s="275">
        <f>VLOOKUP(C271,MOVI!C:DT,91,0)</f>
        <v>0</v>
      </c>
      <c r="JL271" s="275">
        <f>VLOOKUP(C271,FPT!B:JJ,91,0)</f>
        <v>0</v>
      </c>
      <c r="JM271" t="str">
        <f t="shared" si="538"/>
        <v/>
      </c>
      <c r="JN271" s="275">
        <f>VLOOKUP(C271,MOVI!C:DT,92,0)</f>
        <v>0</v>
      </c>
      <c r="JO271" s="275">
        <f>VLOOKUP(C271,FPT!B:JM,92,0)</f>
        <v>0</v>
      </c>
      <c r="JP271" t="str">
        <f t="shared" si="539"/>
        <v/>
      </c>
      <c r="JQ271" s="275">
        <f>VLOOKUP(C271,MOVI!C:DT,93,0)</f>
        <v>0</v>
      </c>
      <c r="JR271" s="275">
        <f>VLOOKUP(C271,FPT!B:JP,93,0)</f>
        <v>0</v>
      </c>
      <c r="JS271" t="str">
        <f t="shared" si="540"/>
        <v/>
      </c>
      <c r="JT271" s="275">
        <f>VLOOKUP(C271,MOVI!C:DT,94,0)</f>
        <v>149000</v>
      </c>
      <c r="JU271" s="275">
        <f>VLOOKUP(C271,FPT!B:JS,94,0)</f>
        <v>149000</v>
      </c>
      <c r="JV271" t="str">
        <f t="shared" si="541"/>
        <v/>
      </c>
      <c r="JW271" s="275">
        <f>VLOOKUP(C271,MOVI!C:DT,95,0)</f>
        <v>14206000</v>
      </c>
      <c r="JX271" s="275">
        <f>VLOOKUP(C271,FPT!B:JV,95,0)</f>
        <v>14206000</v>
      </c>
      <c r="JY271" t="str">
        <f t="shared" si="542"/>
        <v/>
      </c>
      <c r="JZ271" s="275">
        <f>VLOOKUP(C271,MOVI!C:DT,96,0)</f>
        <v>0</v>
      </c>
      <c r="KA271" s="275">
        <f>VLOOKUP(C271,FPT!B:JY,96,0)</f>
        <v>0</v>
      </c>
      <c r="KB271" t="str">
        <f t="shared" si="543"/>
        <v/>
      </c>
      <c r="KC271" s="275">
        <f>VLOOKUP(C271,MOVI!C:DT,97,0)</f>
        <v>14206000</v>
      </c>
      <c r="KD271" s="275">
        <f>VLOOKUP(C271,FPT!B:KB,97,0)</f>
        <v>14206000</v>
      </c>
      <c r="KE271" t="str">
        <f t="shared" si="544"/>
        <v/>
      </c>
      <c r="KF271" s="275">
        <f>VLOOKUP(C271,MOVI!C:DT,98,0)</f>
        <v>2550000</v>
      </c>
      <c r="KG271" s="275">
        <f>VLOOKUP(C271,FPT!B:KE,98,0)</f>
        <v>2550000</v>
      </c>
      <c r="KH271" t="str">
        <f t="shared" si="545"/>
        <v/>
      </c>
      <c r="KI271" s="275">
        <f>VLOOKUP(C271,MOVI!C:DT,99,0)</f>
        <v>0</v>
      </c>
      <c r="KJ271" s="275">
        <f>VLOOKUP(C271,FPT!B:KH,99,0)</f>
        <v>0</v>
      </c>
      <c r="KK271" t="str">
        <f t="shared" si="546"/>
        <v/>
      </c>
      <c r="KL271" s="275">
        <f>VLOOKUP(C271,MOVI!C:DT,100,0)</f>
        <v>450000</v>
      </c>
      <c r="KM271" s="275">
        <f>VLOOKUP(C271,FPT!B:KK,100,0)</f>
        <v>450000</v>
      </c>
      <c r="KN271" t="str">
        <f t="shared" si="547"/>
        <v/>
      </c>
      <c r="KO271" s="275">
        <f>VLOOKUP(C271,MOVI!C:DT,101,0)</f>
        <v>0</v>
      </c>
      <c r="KP271" s="275">
        <f>VLOOKUP(C271,FPT!B:KN,101,0)</f>
        <v>0</v>
      </c>
      <c r="KQ271" t="str">
        <f t="shared" si="548"/>
        <v/>
      </c>
      <c r="KR271" s="275">
        <f>VLOOKUP(C271,MOVI!C:DT,102,0)</f>
        <v>0</v>
      </c>
      <c r="KS271" s="275">
        <f>VLOOKUP(C271,FPT!B:KQ,102,0)</f>
        <v>0</v>
      </c>
      <c r="KT271" t="str">
        <f t="shared" si="549"/>
        <v/>
      </c>
      <c r="KU271" s="275">
        <f>VLOOKUP(C271,MOVI!C:DT,103,0)</f>
        <v>3000000</v>
      </c>
      <c r="KV271" s="275">
        <f>VLOOKUP(C271,FPT!B:KT,103,0)</f>
        <v>3000000</v>
      </c>
      <c r="KW271" t="str">
        <f t="shared" si="550"/>
        <v/>
      </c>
      <c r="KX271" s="275">
        <f>VLOOKUP(C271,MOVI!C:DT,104,0)</f>
        <v>4575000</v>
      </c>
      <c r="KY271" s="275">
        <f>VLOOKUP(C271,FPT!B:KW,104,0)</f>
        <v>4575000</v>
      </c>
      <c r="KZ271" t="str">
        <f t="shared" si="551"/>
        <v/>
      </c>
      <c r="LA271" s="275">
        <f>VLOOKUP(C271,MOVI!C:DT,105,0)</f>
        <v>300000</v>
      </c>
      <c r="LB271" s="275">
        <f>VLOOKUP(C271,FPT!B:KZ,105,0)</f>
        <v>300000</v>
      </c>
      <c r="LC271" t="str">
        <f t="shared" si="552"/>
        <v/>
      </c>
      <c r="LD271" s="275">
        <f>VLOOKUP(C271,MOVI!C:DT,106,0)</f>
        <v>19230000</v>
      </c>
      <c r="LE271" s="275">
        <f>VLOOKUP(C271,FPT!B:LC,106,0)</f>
        <v>19230000</v>
      </c>
      <c r="LF271" t="str">
        <f t="shared" si="553"/>
        <v/>
      </c>
      <c r="LG271" s="273">
        <f>VLOOKUP(C271,MOVI!C:DT,107,0)</f>
        <v>0</v>
      </c>
      <c r="LH271" s="273">
        <f>VLOOKUP(C271,FPT!B:LF,107,0)</f>
        <v>0</v>
      </c>
      <c r="LI271" t="str">
        <f t="shared" si="554"/>
        <v/>
      </c>
      <c r="LJ271" t="str">
        <f>VLOOKUP(C271,MOVI!C:DV,108,0)</f>
        <v>MoviSouthSales</v>
      </c>
      <c r="LK271" s="252" t="str">
        <f>VLOOKUP(C271,FPT!B:LI,108,0)</f>
        <v>MoviSouthSales</v>
      </c>
      <c r="LL271" t="str">
        <f t="shared" si="555"/>
        <v/>
      </c>
      <c r="LM271" s="275">
        <f>ROUND(VLOOKUP(C271,MOVI!C:DV,109,0),0)</f>
        <v>1250000</v>
      </c>
      <c r="LN271" s="275">
        <f>ROUND(VLOOKUP(C271,FPT!B:LL,109,0),0)</f>
        <v>1250000</v>
      </c>
      <c r="LO271" t="str">
        <f t="shared" si="556"/>
        <v/>
      </c>
      <c r="LP271" t="str">
        <f>VLOOKUP(C271,MOVI!C:DV,110,0)</f>
        <v>MKD</v>
      </c>
      <c r="LQ271" s="247" t="str">
        <f>VLOOKUP(C271,FPT!B:LO,110,0)</f>
        <v>MKD</v>
      </c>
      <c r="LR271" t="str">
        <f t="shared" si="557"/>
        <v/>
      </c>
      <c r="LS271">
        <f>MOVI!DI266</f>
        <v>22</v>
      </c>
      <c r="LV271">
        <f>MOVI!DJ266</f>
        <v>0</v>
      </c>
      <c r="LW271">
        <f>MOVI!DK266</f>
        <v>0</v>
      </c>
      <c r="LX271" t="str">
        <f>MOVI!DL266</f>
        <v>x</v>
      </c>
      <c r="LY271">
        <f>MOVI!DM266</f>
        <v>0</v>
      </c>
      <c r="LZ271">
        <f>MOVI!DN266</f>
        <v>149000</v>
      </c>
      <c r="MA271">
        <f>MOVI!DO266</f>
        <v>0</v>
      </c>
      <c r="MB271" t="str">
        <f>MOVI!DP266</f>
        <v>MKD</v>
      </c>
      <c r="MC271">
        <f>MOVI!DQ266</f>
        <v>0</v>
      </c>
      <c r="MD271">
        <f>MOVI!DR266</f>
        <v>0</v>
      </c>
      <c r="ME271" t="str">
        <f>VLOOKUP(C271,MOVI!C:DV,121,0)</f>
        <v>Group 1</v>
      </c>
      <c r="MF271" s="252" t="str">
        <f>VLOOKUP(C271,FPT!B:MD,111,0)</f>
        <v>Group 1</v>
      </c>
      <c r="MG271" t="str">
        <f t="shared" si="450"/>
        <v/>
      </c>
      <c r="MH271" t="str">
        <f>VLOOKUP(C271,MOVI!C:DT,122,0)</f>
        <v>MoviSouthGroup 1</v>
      </c>
      <c r="MI271" s="252" t="str">
        <f>VLOOKUP(C271,FPT!B:DS,112,0)</f>
        <v>MoviSouthGroup 1</v>
      </c>
      <c r="MJ271" t="str">
        <f t="shared" si="558"/>
        <v/>
      </c>
    </row>
    <row r="272" spans="1:348" x14ac:dyDescent="0.25">
      <c r="A272">
        <v>264</v>
      </c>
      <c r="B272" s="48">
        <v>3410</v>
      </c>
      <c r="C272" s="271" t="s">
        <v>993</v>
      </c>
      <c r="D272" t="str">
        <f>VLOOKUP(C272,MOVI!C:D,2,0)</f>
        <v>Vãng Thị Trúc</v>
      </c>
      <c r="E272" t="str">
        <f>VLOOKUP(C272,FPT!B:C,2,0)</f>
        <v>Vãng Thị Trúc</v>
      </c>
      <c r="F272" t="str">
        <f t="shared" si="451"/>
        <v/>
      </c>
      <c r="G272" t="str">
        <f>VLOOKUP(C272,MOVI!C:E,3,0)</f>
        <v>Sales</v>
      </c>
      <c r="H272" t="str">
        <f>VLOOKUP(C272,FPT!B:F,3,0)</f>
        <v>Sales</v>
      </c>
      <c r="I272" t="str">
        <f t="shared" si="452"/>
        <v/>
      </c>
      <c r="J272" t="str">
        <f>VLOOKUP(C272,MOVI!C:H,4,0)</f>
        <v>Field Sales</v>
      </c>
      <c r="K272" t="str">
        <f>VLOOKUP(C272,FPT!B:I,4,0)</f>
        <v>Field Sales</v>
      </c>
      <c r="L272" t="str">
        <f t="shared" si="453"/>
        <v/>
      </c>
      <c r="M272" t="str">
        <f>VLOOKUP(C272,MOVI!C:DT,5,0)</f>
        <v>Associate</v>
      </c>
      <c r="N272" t="str">
        <f>VLOOKUP(C272,FPT!B:L,5,0)</f>
        <v>Associate</v>
      </c>
      <c r="O272" t="str">
        <f t="shared" si="454"/>
        <v/>
      </c>
      <c r="P272" t="str">
        <f>VLOOKUP(C272,MOVI!C:DT,6,0)</f>
        <v>Field sales</v>
      </c>
      <c r="Q272" t="str">
        <f>VLOOKUP(C272,FPT!B:O,6,0)</f>
        <v>Field sales</v>
      </c>
      <c r="R272" t="str">
        <f t="shared" si="455"/>
        <v/>
      </c>
      <c r="S272" t="str">
        <f>VLOOKUP(C272,MOVI!C:DT,7,0)</f>
        <v>South</v>
      </c>
      <c r="T272" t="str">
        <f>VLOOKUP(C272,FPT!B:R,7,0)</f>
        <v>South</v>
      </c>
      <c r="U272" t="str">
        <f t="shared" si="456"/>
        <v/>
      </c>
      <c r="V272" t="str">
        <f>VLOOKUP(C272,MOVI!C:DT,8,0)</f>
        <v>Movi</v>
      </c>
      <c r="W272" t="str">
        <f>VLOOKUP(C272,FPT!B:U,8,0)</f>
        <v>Movi</v>
      </c>
      <c r="X272" t="str">
        <f t="shared" si="457"/>
        <v/>
      </c>
      <c r="Y272" t="str">
        <f>VLOOKUP(C272,MOVI!C:DT,9,0)</f>
        <v>Full-time</v>
      </c>
      <c r="Z272" t="str">
        <f>VLOOKUP(C272,FPT!B:X,9,0)</f>
        <v>Full-time</v>
      </c>
      <c r="AA272" t="str">
        <f t="shared" si="458"/>
        <v/>
      </c>
      <c r="AB272" t="str">
        <f>VLOOKUP(C272,MOVI!C:DT,10,0)</f>
        <v>Permanent</v>
      </c>
      <c r="AC272" t="str">
        <f>VLOOKUP(C272,FPT!B:AA,10,0)</f>
        <v>Permanent</v>
      </c>
      <c r="AD272" t="str">
        <f t="shared" si="459"/>
        <v/>
      </c>
      <c r="AE272" s="247">
        <f>VLOOKUP(C272,MOVI!C:DT,11,0)</f>
        <v>42745</v>
      </c>
      <c r="AF272" s="247">
        <f>VLOOKUP(C272,FPT!B:AD,11,0)</f>
        <v>42745</v>
      </c>
      <c r="AG272" t="str">
        <f t="shared" si="460"/>
        <v/>
      </c>
      <c r="AH272" s="260"/>
      <c r="AI272" s="260"/>
      <c r="AJ272" t="str">
        <f t="shared" si="560"/>
        <v/>
      </c>
      <c r="AK272">
        <f>VLOOKUP(C272,MOVI!C:DT,13,0)</f>
        <v>0</v>
      </c>
      <c r="AL272" s="247">
        <f>VLOOKUP(C272,FPT!B:AJ,13,0)</f>
        <v>0</v>
      </c>
      <c r="AM272" t="str">
        <f t="shared" si="559"/>
        <v/>
      </c>
      <c r="AN272" s="247">
        <f>VLOOKUP(C272,MOVI!C:DT,14,0)</f>
        <v>0</v>
      </c>
      <c r="AO272" s="247">
        <f>VLOOKUP(C272,FPT!B:AM,14,0)</f>
        <v>0</v>
      </c>
      <c r="AP272" t="str">
        <f t="shared" si="461"/>
        <v/>
      </c>
      <c r="AQ272" t="str">
        <f>VLOOKUP(C272,MOVI!C:DT,15,0)</f>
        <v>LC</v>
      </c>
      <c r="AR272" s="247" t="str">
        <f>VLOOKUP(C272,FPT!B:AP,15,0)</f>
        <v>LC</v>
      </c>
      <c r="AS272" t="str">
        <f t="shared" si="462"/>
        <v/>
      </c>
      <c r="AT272" s="282" t="str">
        <f>VLOOKUP(C272,MOVI!C:DT,16,0)</f>
        <v>LTTP</v>
      </c>
      <c r="AU272" s="247" t="str">
        <f>VLOOKUP(C272,FPT!B:AS,16,0)</f>
        <v>LTTP</v>
      </c>
      <c r="AV272" t="str">
        <f t="shared" si="463"/>
        <v/>
      </c>
      <c r="AW272" t="str">
        <f>VLOOKUP(C272,MOVI!C:DT,17,0)</f>
        <v>L</v>
      </c>
      <c r="AX272" s="247" t="str">
        <f>VLOOKUP(C272,FPT!B:AV,17,0)</f>
        <v>L</v>
      </c>
      <c r="AY272" t="str">
        <f t="shared" si="464"/>
        <v/>
      </c>
      <c r="AZ272">
        <f>VLOOKUP(C272,MOVI!C:DT,18,0)</f>
        <v>0</v>
      </c>
      <c r="BA272" s="247">
        <f>VLOOKUP(C272,FPT!B:AY,18,0)</f>
        <v>0</v>
      </c>
      <c r="BB272" t="str">
        <f t="shared" si="465"/>
        <v/>
      </c>
      <c r="BC272" s="275">
        <f>VLOOKUP(C272,MOVI!C:DT,19,0)</f>
        <v>5000000</v>
      </c>
      <c r="BD272" s="275">
        <f>VLOOKUP(C272,FPT!B:BB,19,0)</f>
        <v>5000000</v>
      </c>
      <c r="BE272" t="str">
        <f t="shared" si="466"/>
        <v/>
      </c>
      <c r="BF272">
        <f>VLOOKUP(C272,MOVI!C:DT,20,0)</f>
        <v>0</v>
      </c>
      <c r="BG272" s="252">
        <f>VLOOKUP(C272,FPT!B:BE,20,0)</f>
        <v>0</v>
      </c>
      <c r="BH272" t="str">
        <f t="shared" si="467"/>
        <v/>
      </c>
      <c r="BI272" s="275">
        <f>VLOOKUP(C272,MOVI!C:DT,21,0)</f>
        <v>5000000</v>
      </c>
      <c r="BJ272" s="275">
        <f>VLOOKUP(C272,FPT!B:BH,21,0)</f>
        <v>5000000</v>
      </c>
      <c r="BK272" t="str">
        <f t="shared" si="468"/>
        <v/>
      </c>
      <c r="BL272" s="275">
        <f>VLOOKUP(C272,MOVI!C:DT,22,0)</f>
        <v>0</v>
      </c>
      <c r="BM272" s="275">
        <f>VLOOKUP(C272,FPT!B:BK,22,0)</f>
        <v>0</v>
      </c>
      <c r="BN272" t="str">
        <f t="shared" si="469"/>
        <v/>
      </c>
      <c r="BO272" s="275">
        <f>VLOOKUP(C272,MOVI!C:DT,23,0)</f>
        <v>0</v>
      </c>
      <c r="BP272" s="275">
        <f>VLOOKUP(C272,FPT!B:BN,23,0)</f>
        <v>0</v>
      </c>
      <c r="BQ272" t="str">
        <f t="shared" si="470"/>
        <v/>
      </c>
      <c r="BR272" s="275">
        <f>VLOOKUP(C272,MOVI!C:DT,24,0)</f>
        <v>0</v>
      </c>
      <c r="BS272" s="275">
        <f>VLOOKUP(C272,FPT!B:BQ,24,0)</f>
        <v>0</v>
      </c>
      <c r="BT272" t="str">
        <f t="shared" si="471"/>
        <v/>
      </c>
      <c r="BU272" s="275">
        <f>VLOOKUP(C272,MOVI!C:DT,25,0)</f>
        <v>200000</v>
      </c>
      <c r="BV272" s="275">
        <f>VLOOKUP(C272,FPT!B:BT,25,0)</f>
        <v>200000</v>
      </c>
      <c r="BW272" t="str">
        <f t="shared" si="472"/>
        <v/>
      </c>
      <c r="BX272" s="275">
        <f>VLOOKUP(C272,MOVI!C:DT,26,0)</f>
        <v>0</v>
      </c>
      <c r="BY272" s="275">
        <f>VLOOKUP(C272,FPT!B:BW,26,0)</f>
        <v>0</v>
      </c>
      <c r="BZ272" t="str">
        <f t="shared" si="473"/>
        <v/>
      </c>
      <c r="CA272" s="275">
        <f>VLOOKUP(C272,MOVI!C:DT,27,0)</f>
        <v>730000</v>
      </c>
      <c r="CB272" s="275">
        <f>VLOOKUP(C272,FPT!B:BZ,27,0)</f>
        <v>730000</v>
      </c>
      <c r="CC272" t="str">
        <f t="shared" si="474"/>
        <v/>
      </c>
      <c r="CD272" s="275">
        <f>VLOOKUP(C272,MOVI!C:DT,28,0)</f>
        <v>930000</v>
      </c>
      <c r="CE272" s="275">
        <f>VLOOKUP(C272,FPT!B:CC,28,0)</f>
        <v>930000</v>
      </c>
      <c r="CF272" t="str">
        <f t="shared" si="475"/>
        <v/>
      </c>
      <c r="CG272" t="str">
        <f>VLOOKUP(C272,MOVI!C:DT,29,0)</f>
        <v>CN</v>
      </c>
      <c r="CH272" s="252" t="str">
        <f>VLOOKUP(C272,FPT!B:CF,29,0)</f>
        <v>CN</v>
      </c>
      <c r="CI272" t="str">
        <f t="shared" si="476"/>
        <v/>
      </c>
      <c r="CJ272">
        <f>VLOOKUP(C272,MOVI!C:DT,30,0)</f>
        <v>26</v>
      </c>
      <c r="CK272" s="252">
        <f>VLOOKUP(C272,FPT!B:CI,30,0)</f>
        <v>26</v>
      </c>
      <c r="CL272" t="str">
        <f t="shared" si="477"/>
        <v/>
      </c>
      <c r="CM272">
        <f>VLOOKUP(C272,MOVI!C:DT,31,0)</f>
        <v>25</v>
      </c>
      <c r="CN272" s="252">
        <f>VLOOKUP(C272,FPT!B:CL,31,0)</f>
        <v>25</v>
      </c>
      <c r="CO272" t="str">
        <f t="shared" si="478"/>
        <v/>
      </c>
      <c r="CP272" s="275">
        <f>VLOOKUP(C272,MOVI!C:DT,32,0)</f>
        <v>0</v>
      </c>
      <c r="CQ272" s="275">
        <f>VLOOKUP(C272,FPT!B:CO,32,0)</f>
        <v>0</v>
      </c>
      <c r="CR272" t="str">
        <f t="shared" si="479"/>
        <v/>
      </c>
      <c r="CS272" s="275">
        <f>VLOOKUP(C272,MOVI!C:DT,33,0)</f>
        <v>0</v>
      </c>
      <c r="CT272" s="275">
        <f>VLOOKUP(C272,FPT!B:CR,33,0)</f>
        <v>0</v>
      </c>
      <c r="CU272" t="str">
        <f t="shared" si="480"/>
        <v/>
      </c>
      <c r="CV272" s="275">
        <f>VLOOKUP(C272,MOVI!C:DT,34,0)</f>
        <v>0</v>
      </c>
      <c r="CW272" s="275">
        <f>VLOOKUP(C272,FPT!B:CU,34,0)</f>
        <v>0</v>
      </c>
      <c r="CX272" t="str">
        <f t="shared" si="481"/>
        <v/>
      </c>
      <c r="CY272" s="275">
        <f>VLOOKUP(C272,MOVI!C:DT,35,0)</f>
        <v>25</v>
      </c>
      <c r="CZ272" s="275">
        <f>VLOOKUP(C272,FPT!B:CX,35,0)</f>
        <v>25</v>
      </c>
      <c r="DA272" t="str">
        <f t="shared" si="482"/>
        <v/>
      </c>
      <c r="DB272" s="275">
        <f>VLOOKUP(C272,MOVI!C:DT,36,0)</f>
        <v>0</v>
      </c>
      <c r="DC272" s="275">
        <f>VLOOKUP(C272,FPT!B:DA,36,0)</f>
        <v>0</v>
      </c>
      <c r="DD272" t="str">
        <f t="shared" si="483"/>
        <v/>
      </c>
      <c r="DE272" s="275">
        <f>VLOOKUP(C272,MOVI!C:DT,37,0)</f>
        <v>0</v>
      </c>
      <c r="DF272" s="275">
        <f>VLOOKUP(C272,FPT!B:DD,37,0)</f>
        <v>0</v>
      </c>
      <c r="DG272" t="str">
        <f t="shared" si="484"/>
        <v/>
      </c>
      <c r="DH272" s="275">
        <f>VLOOKUP(C272,MOVI!C:DT,38,0)</f>
        <v>0</v>
      </c>
      <c r="DI272" s="275">
        <f>VLOOKUP(C272,FPT!B:DG,38,0)</f>
        <v>0</v>
      </c>
      <c r="DJ272" t="str">
        <f t="shared" si="485"/>
        <v/>
      </c>
      <c r="DK272" s="275">
        <f>VLOOKUP(C272,MOVI!C:DT,39,0)</f>
        <v>0</v>
      </c>
      <c r="DL272" s="275">
        <f>VLOOKUP(C272,FPT!B:DJ,39,0)</f>
        <v>0</v>
      </c>
      <c r="DM272" t="str">
        <f t="shared" si="486"/>
        <v/>
      </c>
      <c r="DN272" s="275">
        <f>VLOOKUP(C272,MOVI!C:DT,40,0)</f>
        <v>0</v>
      </c>
      <c r="DO272" s="275">
        <f>VLOOKUP(C272,FPT!B:DM,40,0)</f>
        <v>0</v>
      </c>
      <c r="DP272" t="str">
        <f t="shared" si="487"/>
        <v/>
      </c>
      <c r="DQ272" s="275">
        <f>VLOOKUP(C272,MOVI!C:DT,41,0)</f>
        <v>0</v>
      </c>
      <c r="DR272" s="275">
        <f>VLOOKUP(C272,FPT!B:DP,41,0)</f>
        <v>0</v>
      </c>
      <c r="DS272" t="str">
        <f t="shared" si="488"/>
        <v/>
      </c>
      <c r="DT272" s="275">
        <f>VLOOKUP(C272,MOVI!C:DT,42,0)</f>
        <v>4807692</v>
      </c>
      <c r="DU272" s="275">
        <f>ROUND(VLOOKUP(C272,FPT!B:DS,42,0),0)</f>
        <v>4807692</v>
      </c>
      <c r="DV272" t="str">
        <f t="shared" si="489"/>
        <v/>
      </c>
      <c r="DW272" s="275">
        <f>VLOOKUP(C272,MOVI!C:DT,43,0)</f>
        <v>0</v>
      </c>
      <c r="DX272" s="275">
        <f>VLOOKUP(C272,FPT!B:DV,43,0)</f>
        <v>0</v>
      </c>
      <c r="DY272" t="str">
        <f t="shared" si="490"/>
        <v/>
      </c>
      <c r="DZ272" s="275">
        <f>VLOOKUP(C272,MOVI!C:DT,44,0)</f>
        <v>0</v>
      </c>
      <c r="EA272" s="275">
        <f>VLOOKUP(C272,FPT!B:DY,44,0)</f>
        <v>0</v>
      </c>
      <c r="EB272" t="str">
        <f t="shared" si="491"/>
        <v/>
      </c>
      <c r="EC272" s="275">
        <f>VLOOKUP(C272,MOVI!C:DT,45,0)</f>
        <v>4807692</v>
      </c>
      <c r="ED272" s="275">
        <f>ROUND(VLOOKUP(C272,FPT!B:EB,45,0),0)</f>
        <v>4807692</v>
      </c>
      <c r="EE272" t="str">
        <f t="shared" si="492"/>
        <v/>
      </c>
      <c r="EF272" s="275">
        <f>VLOOKUP(C272,MOVI!C:DT,46,0)</f>
        <v>0</v>
      </c>
      <c r="EG272" s="275">
        <f>VLOOKUP(C272,FPT!B:EE,46,0)</f>
        <v>0</v>
      </c>
      <c r="EH272" t="str">
        <f t="shared" si="493"/>
        <v/>
      </c>
      <c r="EI272" s="275">
        <f>VLOOKUP(C272,MOVI!C:DT,47,0)</f>
        <v>0</v>
      </c>
      <c r="EJ272" s="275">
        <f>VLOOKUP(C272,FPT!B:EH,47,0)</f>
        <v>0</v>
      </c>
      <c r="EK272" t="str">
        <f t="shared" si="494"/>
        <v/>
      </c>
      <c r="EL272" s="275">
        <f>VLOOKUP(C272,MOVI!C:DT,48,0)</f>
        <v>0</v>
      </c>
      <c r="EM272" s="275">
        <f>VLOOKUP(C272,FPT!B:EK,48,0)</f>
        <v>0</v>
      </c>
      <c r="EN272" t="str">
        <f t="shared" si="495"/>
        <v/>
      </c>
      <c r="EO272" s="275">
        <f>VLOOKUP(C272,MOVI!C:DT,49,0)</f>
        <v>200000</v>
      </c>
      <c r="EP272" s="275">
        <f>VLOOKUP(C272,FPT!B:EN,49,0)</f>
        <v>200000</v>
      </c>
      <c r="EQ272" t="str">
        <f t="shared" si="496"/>
        <v/>
      </c>
      <c r="ER272" s="275">
        <f>VLOOKUP(C272,MOVI!C:DT,50,0)</f>
        <v>0</v>
      </c>
      <c r="ES272" s="275">
        <f>VLOOKUP(C272,FPT!B:EQ,50,0)</f>
        <v>0</v>
      </c>
      <c r="ET272" t="str">
        <f t="shared" si="497"/>
        <v/>
      </c>
      <c r="EU272" s="275">
        <f>VLOOKUP(C272,MOVI!C:DT,51,0)</f>
        <v>0</v>
      </c>
      <c r="EV272" s="275">
        <f>VLOOKUP(C272,FPT!B:ET,51,0)</f>
        <v>0</v>
      </c>
      <c r="EW272" t="str">
        <f t="shared" si="498"/>
        <v/>
      </c>
      <c r="EX272" s="275">
        <f>VLOOKUP(C272,MOVI!C:DT,52,0)</f>
        <v>0</v>
      </c>
      <c r="EY272" s="275">
        <f>VLOOKUP(C272,FPT!B:EW,52,0)</f>
        <v>0</v>
      </c>
      <c r="EZ272" t="str">
        <f t="shared" si="499"/>
        <v/>
      </c>
      <c r="FA272" s="275">
        <f>VLOOKUP(C272,MOVI!C:DT,53,0)</f>
        <v>0</v>
      </c>
      <c r="FB272" s="275">
        <f>VLOOKUP(C272,FPT!B:EZ,53,0)</f>
        <v>0</v>
      </c>
      <c r="FC272" t="str">
        <f t="shared" si="500"/>
        <v/>
      </c>
      <c r="FD272" s="275">
        <f>VLOOKUP(C272,MOVI!C:DT,54,0)</f>
        <v>0</v>
      </c>
      <c r="FE272" s="275">
        <f>VLOOKUP(C272,FPT!B:FC,54,0)</f>
        <v>0</v>
      </c>
      <c r="FF272" t="str">
        <f t="shared" si="501"/>
        <v/>
      </c>
      <c r="FG272" s="275">
        <f>VLOOKUP(C272,MOVI!C:DT,55,0)</f>
        <v>701923</v>
      </c>
      <c r="FH272" s="275">
        <f>VLOOKUP(C272,FPT!B:FF,55,0)</f>
        <v>701923</v>
      </c>
      <c r="FI272" t="str">
        <f t="shared" si="502"/>
        <v/>
      </c>
      <c r="FJ272" s="275">
        <f>VLOOKUP(C272,MOVI!C:DT,56,0)</f>
        <v>901923</v>
      </c>
      <c r="FK272" s="275">
        <f>VLOOKUP(C272,FPT!B:FI,56,0)</f>
        <v>901923</v>
      </c>
      <c r="FL272" t="str">
        <f t="shared" si="503"/>
        <v/>
      </c>
      <c r="FM272" s="275">
        <f>VLOOKUP(C272,MOVI!C:DT,57,0)</f>
        <v>0</v>
      </c>
      <c r="FN272" s="275">
        <f>VLOOKUP(C272,FPT!B:FL,57,0)</f>
        <v>0</v>
      </c>
      <c r="FO272" t="str">
        <f t="shared" si="504"/>
        <v/>
      </c>
      <c r="FP272" s="275">
        <f>VLOOKUP(C272,MOVI!C:DT,58,0)</f>
        <v>0</v>
      </c>
      <c r="FQ272" s="275">
        <f>VLOOKUP(C272,FPT!B:FO,58,0)</f>
        <v>0</v>
      </c>
      <c r="FR272" t="str">
        <f t="shared" si="505"/>
        <v/>
      </c>
      <c r="FS272" s="275">
        <f>VLOOKUP(C272,MOVI!C:DT,59,0)</f>
        <v>0</v>
      </c>
      <c r="FT272" s="275">
        <f>VLOOKUP(C272,FPT!B:FR,59,0)</f>
        <v>0</v>
      </c>
      <c r="FU272" t="str">
        <f t="shared" si="506"/>
        <v/>
      </c>
      <c r="FV272" s="275">
        <f>VLOOKUP(C272,MOVI!C:DT,60,0)</f>
        <v>0</v>
      </c>
      <c r="FW272" s="275">
        <f>VLOOKUP(C272,FPT!B:FU,60,0)</f>
        <v>0</v>
      </c>
      <c r="FX272" t="str">
        <f t="shared" si="507"/>
        <v/>
      </c>
      <c r="FY272" s="275">
        <f>VLOOKUP(C272,MOVI!C:DT,61,0)</f>
        <v>0</v>
      </c>
      <c r="FZ272" s="275">
        <f>VLOOKUP(C272,FPT!B:FX,61,0)</f>
        <v>0</v>
      </c>
      <c r="GA272" t="str">
        <f t="shared" si="508"/>
        <v/>
      </c>
      <c r="GB272" s="275">
        <f>VLOOKUP(C272,MOVI!C:DT,62,0)</f>
        <v>0</v>
      </c>
      <c r="GC272" s="275">
        <f>VLOOKUP(C272,FPT!B:GA,62,0)</f>
        <v>0</v>
      </c>
      <c r="GD272" t="str">
        <f t="shared" si="509"/>
        <v/>
      </c>
      <c r="GE272" s="275">
        <f>VLOOKUP(C272,MOVI!C:DT,63,0)</f>
        <v>0</v>
      </c>
      <c r="GF272" s="275">
        <f>VLOOKUP(C272,FPT!B:GD,63,0)</f>
        <v>0</v>
      </c>
      <c r="GG272" t="str">
        <f t="shared" si="510"/>
        <v/>
      </c>
      <c r="GH272" s="275">
        <f>VLOOKUP(C272,MOVI!C:DT,64,0)</f>
        <v>0</v>
      </c>
      <c r="GI272" s="275">
        <f>VLOOKUP(C272,FPT!B:GG,64,0)</f>
        <v>0</v>
      </c>
      <c r="GJ272" t="str">
        <f t="shared" si="511"/>
        <v/>
      </c>
      <c r="GK272" s="275">
        <f>VLOOKUP(C272,MOVI!C:DT,65,0)</f>
        <v>0</v>
      </c>
      <c r="GL272" s="275">
        <f>VLOOKUP(C272,FPT!B:GJ,65,0)</f>
        <v>0</v>
      </c>
      <c r="GM272" t="str">
        <f t="shared" si="512"/>
        <v/>
      </c>
      <c r="GN272" s="275">
        <f>VLOOKUP(C272,MOVI!C:DT,66,0)</f>
        <v>0</v>
      </c>
      <c r="GO272" s="275">
        <f>VLOOKUP(C272,FPT!B:GM,66,0)</f>
        <v>0</v>
      </c>
      <c r="GP272" t="str">
        <f t="shared" si="513"/>
        <v/>
      </c>
      <c r="GQ272" s="275">
        <f>VLOOKUP(C272,MOVI!C:DT,67,0)</f>
        <v>0</v>
      </c>
      <c r="GR272" s="275">
        <f>VLOOKUP(C272,FPT!B:GP,67,0)</f>
        <v>0</v>
      </c>
      <c r="GS272" t="str">
        <f t="shared" si="514"/>
        <v/>
      </c>
      <c r="GT272" s="275">
        <f>VLOOKUP(C272,MOVI!C:DT,68,0)</f>
        <v>0</v>
      </c>
      <c r="GU272" s="275">
        <f>VLOOKUP(C272,FPT!B:GS,68,0)</f>
        <v>0</v>
      </c>
      <c r="GV272" t="str">
        <f t="shared" si="515"/>
        <v/>
      </c>
      <c r="GW272" s="275">
        <f>VLOOKUP(C272,MOVI!C:DT,69,0)</f>
        <v>0</v>
      </c>
      <c r="GX272" s="275">
        <f>VLOOKUP(C272,FPT!B:GV,69,0)</f>
        <v>0</v>
      </c>
      <c r="GY272" t="str">
        <f t="shared" si="516"/>
        <v/>
      </c>
      <c r="GZ272" s="275">
        <f>VLOOKUP(C272,MOVI!C:DT,70,0)</f>
        <v>0</v>
      </c>
      <c r="HA272" s="275">
        <f>VLOOKUP(C272,FPT!B:GY,70,0)</f>
        <v>0</v>
      </c>
      <c r="HB272" t="str">
        <f t="shared" si="517"/>
        <v/>
      </c>
      <c r="HC272" s="275">
        <f>VLOOKUP(C272,MOVI!C:DT,71,0)</f>
        <v>5709615</v>
      </c>
      <c r="HD272" s="275">
        <f>ROUND(VLOOKUP(C272,FPT!B:HB,71,0),0)</f>
        <v>5709615</v>
      </c>
      <c r="HE272" t="str">
        <f t="shared" si="518"/>
        <v/>
      </c>
      <c r="HF272" s="275">
        <f>ROUND(VLOOKUP(C272,MOVI!C:DT,72,0),0)</f>
        <v>0</v>
      </c>
      <c r="HG272" s="275">
        <f>ROUND(VLOOKUP(C272,FPT!B:HE,72,0),0)</f>
        <v>0</v>
      </c>
      <c r="HH272" t="str">
        <f t="shared" si="519"/>
        <v/>
      </c>
      <c r="HI272" s="275">
        <f>VLOOKUP(C272,MOVI!C:DT,73,0)</f>
        <v>200000</v>
      </c>
      <c r="HJ272" s="275">
        <f>VLOOKUP(C272,FPT!B:HH,73,0)</f>
        <v>200000</v>
      </c>
      <c r="HK272" t="str">
        <f t="shared" si="520"/>
        <v/>
      </c>
      <c r="HL272" s="275">
        <f>VLOOKUP(C272,MOVI!C:DT,74,0)</f>
        <v>701923</v>
      </c>
      <c r="HM272" s="275">
        <f>VLOOKUP(C272,FPT!B:HK,74,0)</f>
        <v>701923</v>
      </c>
      <c r="HN272" t="str">
        <f t="shared" si="521"/>
        <v/>
      </c>
      <c r="HO272" s="275">
        <f>VLOOKUP(C272,MOVI!C:DT,75,0)</f>
        <v>11000000</v>
      </c>
      <c r="HP272" s="275">
        <f>VLOOKUP(C272,FPT!B:HN,75,0)</f>
        <v>11000000</v>
      </c>
      <c r="HQ272" t="str">
        <f t="shared" si="522"/>
        <v/>
      </c>
      <c r="HR272" s="275">
        <f>VLOOKUP(C272,MOVI!C:DT,76,0)</f>
        <v>0</v>
      </c>
      <c r="HS272" s="275">
        <f>VLOOKUP(C272,FPT!B:HQ,76,0)</f>
        <v>0</v>
      </c>
      <c r="HT272" t="str">
        <f t="shared" si="523"/>
        <v/>
      </c>
      <c r="HU272" s="275">
        <f>VLOOKUP(C272,MOVI!C:DT,77,0)</f>
        <v>0</v>
      </c>
      <c r="HV272" s="275">
        <f>VLOOKUP(C272,FPT!B:HT,77,0)</f>
        <v>0</v>
      </c>
      <c r="HW272" t="str">
        <f t="shared" si="524"/>
        <v/>
      </c>
      <c r="HX272" s="274">
        <f>VLOOKUP(C272,MOVI!C:CB,78,0)</f>
        <v>400000</v>
      </c>
      <c r="HY272" s="261">
        <f>VLOOKUP(C272,FPT!$B:$CA,78,0)</f>
        <v>400000</v>
      </c>
      <c r="HZ272" t="str">
        <f t="shared" si="525"/>
        <v/>
      </c>
      <c r="IA272" s="275">
        <f>VLOOKUP(C272,MOVI!C:CD,79,0)</f>
        <v>50000</v>
      </c>
      <c r="IB272" s="275">
        <f>VLOOKUP(C272,FPT!B:HZ,79,0)</f>
        <v>50000</v>
      </c>
      <c r="IC272" t="str">
        <f t="shared" si="526"/>
        <v/>
      </c>
      <c r="ID272" s="275">
        <f>VLOOKUP(C272,MOVI!C:CD,80,0)</f>
        <v>75000</v>
      </c>
      <c r="IE272" s="275">
        <f>VLOOKUP(C272,FPT!B:IC,80,0)</f>
        <v>75000</v>
      </c>
      <c r="IF272" t="str">
        <f t="shared" si="527"/>
        <v/>
      </c>
      <c r="IG272" s="275">
        <f>VLOOKUP(C272,MOVI!C:DT,81,0)</f>
        <v>0</v>
      </c>
      <c r="IH272" s="275">
        <f>VLOOKUP(C272,FPT!B:IF,81,0)</f>
        <v>0</v>
      </c>
      <c r="II272" t="str">
        <f t="shared" si="528"/>
        <v/>
      </c>
      <c r="IJ272" s="275">
        <f>VLOOKUP(C272,MOVI!C:DT,82,0)</f>
        <v>525000</v>
      </c>
      <c r="IK272" s="275">
        <f>VLOOKUP(C272,FPT!B:II,82,0)</f>
        <v>525000</v>
      </c>
      <c r="IL272" t="str">
        <f t="shared" si="529"/>
        <v/>
      </c>
      <c r="IM272" s="275">
        <f>ROUND(VLOOKUP(C272,MOVI!C:DT,83,0),0)</f>
        <v>12426923</v>
      </c>
      <c r="IN272" s="275">
        <f>ROUND(VLOOKUP(C272,FPT!B:IL,83,0),0)</f>
        <v>12426923</v>
      </c>
      <c r="IO272" t="str">
        <f t="shared" si="530"/>
        <v/>
      </c>
      <c r="IP272" s="275">
        <f>VLOOKUP(C272,MOVI!C:DT,84,0)</f>
        <v>0</v>
      </c>
      <c r="IQ272" s="275">
        <f>VLOOKUP(C272,FPT!B:IO,84,0)</f>
        <v>0</v>
      </c>
      <c r="IR272" t="str">
        <f t="shared" si="531"/>
        <v/>
      </c>
      <c r="IS272" s="275">
        <f>ROUND(VLOOKUP(C272,MOVI!C:DT,85,0),0)</f>
        <v>0</v>
      </c>
      <c r="IT272" s="275">
        <f>ROUND(VLOOKUP(C272,FPT!B:IR,85,0),0)</f>
        <v>0</v>
      </c>
      <c r="IU272" t="str">
        <f t="shared" si="532"/>
        <v/>
      </c>
      <c r="IV272" s="275">
        <f>VLOOKUP(C272,MOVI!C:DT,86,0)</f>
        <v>0</v>
      </c>
      <c r="IW272" s="275">
        <f>VLOOKUP(C272,FPT!B:IU,86,0)</f>
        <v>0</v>
      </c>
      <c r="IX272" t="str">
        <f t="shared" si="533"/>
        <v/>
      </c>
      <c r="IY272" s="275">
        <f>ROUND(VLOOKUP(C272,MOVI!C:DT,87,0),0)</f>
        <v>0</v>
      </c>
      <c r="IZ272" s="275">
        <f>ROUND(VLOOKUP(C272,FPT!B:IX,87,0),0)</f>
        <v>0</v>
      </c>
      <c r="JA272" t="str">
        <f t="shared" si="534"/>
        <v/>
      </c>
      <c r="JB272" s="275">
        <f>VLOOKUP(C272,MOVI!C:DT,88,0)</f>
        <v>0</v>
      </c>
      <c r="JC272" s="275">
        <f>VLOOKUP(C272,FPT!B:JA,88,0)</f>
        <v>0</v>
      </c>
      <c r="JD272" t="str">
        <f t="shared" si="535"/>
        <v/>
      </c>
      <c r="JE272" s="275">
        <f>VLOOKUP(C272,MOVI!C:DT,89,0)</f>
        <v>50000</v>
      </c>
      <c r="JF272" s="275">
        <f>VLOOKUP(C272,FPT!B:JD,89,0)</f>
        <v>50000</v>
      </c>
      <c r="JG272" t="str">
        <f t="shared" si="536"/>
        <v/>
      </c>
      <c r="JH272" s="275">
        <f>VLOOKUP(C272,MOVI!C:DT,90,0)</f>
        <v>0</v>
      </c>
      <c r="JI272" s="275">
        <f>VLOOKUP(C272,FPT!B:JG,90,0)</f>
        <v>0</v>
      </c>
      <c r="JJ272" t="str">
        <f t="shared" si="537"/>
        <v/>
      </c>
      <c r="JK272" s="275">
        <f>VLOOKUP(C272,MOVI!C:DT,91,0)</f>
        <v>0</v>
      </c>
      <c r="JL272" s="275">
        <f>VLOOKUP(C272,FPT!B:JJ,91,0)</f>
        <v>0</v>
      </c>
      <c r="JM272" t="str">
        <f t="shared" si="538"/>
        <v/>
      </c>
      <c r="JN272" s="275">
        <f>VLOOKUP(C272,MOVI!C:DT,92,0)</f>
        <v>0</v>
      </c>
      <c r="JO272" s="275">
        <f>VLOOKUP(C272,FPT!B:JM,92,0)</f>
        <v>0</v>
      </c>
      <c r="JP272" t="str">
        <f t="shared" si="539"/>
        <v/>
      </c>
      <c r="JQ272" s="275">
        <f>VLOOKUP(C272,MOVI!C:DT,93,0)</f>
        <v>0</v>
      </c>
      <c r="JR272" s="275">
        <f>VLOOKUP(C272,FPT!B:JP,93,0)</f>
        <v>0</v>
      </c>
      <c r="JS272" t="str">
        <f t="shared" si="540"/>
        <v/>
      </c>
      <c r="JT272" s="275">
        <f>VLOOKUP(C272,MOVI!C:DT,94,0)</f>
        <v>50000</v>
      </c>
      <c r="JU272" s="275">
        <f>VLOOKUP(C272,FPT!B:JS,94,0)</f>
        <v>50000</v>
      </c>
      <c r="JV272" t="str">
        <f t="shared" si="541"/>
        <v/>
      </c>
      <c r="JW272" s="275">
        <f>VLOOKUP(C272,MOVI!C:DT,95,0)</f>
        <v>5134615</v>
      </c>
      <c r="JX272" s="275">
        <f>VLOOKUP(C272,FPT!B:JV,95,0)</f>
        <v>5134615</v>
      </c>
      <c r="JY272" t="str">
        <f t="shared" si="542"/>
        <v/>
      </c>
      <c r="JZ272" s="275">
        <f>VLOOKUP(C272,MOVI!C:DT,96,0)</f>
        <v>0</v>
      </c>
      <c r="KA272" s="275">
        <f>VLOOKUP(C272,FPT!B:JY,96,0)</f>
        <v>0</v>
      </c>
      <c r="KB272" t="str">
        <f t="shared" si="543"/>
        <v/>
      </c>
      <c r="KC272" s="275">
        <f>VLOOKUP(C272,MOVI!C:DT,97,0)</f>
        <v>5134615</v>
      </c>
      <c r="KD272" s="275">
        <f>VLOOKUP(C272,FPT!B:KB,97,0)</f>
        <v>5134615</v>
      </c>
      <c r="KE272" t="str">
        <f t="shared" si="544"/>
        <v/>
      </c>
      <c r="KF272" s="275">
        <f>VLOOKUP(C272,MOVI!C:DT,98,0)</f>
        <v>850000.00000000012</v>
      </c>
      <c r="KG272" s="275">
        <f>VLOOKUP(C272,FPT!B:KE,98,0)</f>
        <v>850000</v>
      </c>
      <c r="KH272" t="str">
        <f t="shared" si="545"/>
        <v/>
      </c>
      <c r="KI272" s="275">
        <f>VLOOKUP(C272,MOVI!C:DT,99,0)</f>
        <v>0</v>
      </c>
      <c r="KJ272" s="275">
        <f>VLOOKUP(C272,FPT!B:KH,99,0)</f>
        <v>0</v>
      </c>
      <c r="KK272" t="str">
        <f t="shared" si="546"/>
        <v/>
      </c>
      <c r="KL272" s="275">
        <f>VLOOKUP(C272,MOVI!C:DT,100,0)</f>
        <v>150000</v>
      </c>
      <c r="KM272" s="275">
        <f>VLOOKUP(C272,FPT!B:KK,100,0)</f>
        <v>150000</v>
      </c>
      <c r="KN272" t="str">
        <f t="shared" si="547"/>
        <v/>
      </c>
      <c r="KO272" s="275">
        <f>VLOOKUP(C272,MOVI!C:DT,101,0)</f>
        <v>0</v>
      </c>
      <c r="KP272" s="275">
        <f>VLOOKUP(C272,FPT!B:KN,101,0)</f>
        <v>0</v>
      </c>
      <c r="KQ272" t="str">
        <f t="shared" si="548"/>
        <v/>
      </c>
      <c r="KR272" s="275">
        <f>VLOOKUP(C272,MOVI!C:DT,102,0)</f>
        <v>0</v>
      </c>
      <c r="KS272" s="275">
        <f>VLOOKUP(C272,FPT!B:KQ,102,0)</f>
        <v>0</v>
      </c>
      <c r="KT272" t="str">
        <f t="shared" si="549"/>
        <v/>
      </c>
      <c r="KU272" s="275">
        <f>VLOOKUP(C272,MOVI!C:DT,103,0)</f>
        <v>1000000.0000000001</v>
      </c>
      <c r="KV272" s="275">
        <f>VLOOKUP(C272,FPT!B:KT,103,0)</f>
        <v>1000000</v>
      </c>
      <c r="KW272" t="str">
        <f t="shared" si="550"/>
        <v/>
      </c>
      <c r="KX272" s="275">
        <f>VLOOKUP(C272,MOVI!C:DT,104,0)</f>
        <v>1525000</v>
      </c>
      <c r="KY272" s="275">
        <f>VLOOKUP(C272,FPT!B:KW,104,0)</f>
        <v>1525000</v>
      </c>
      <c r="KZ272" t="str">
        <f t="shared" si="551"/>
        <v/>
      </c>
      <c r="LA272" s="275">
        <f>VLOOKUP(C272,MOVI!C:DT,105,0)</f>
        <v>100000</v>
      </c>
      <c r="LB272" s="275">
        <f>VLOOKUP(C272,FPT!B:KZ,105,0)</f>
        <v>100000</v>
      </c>
      <c r="LC272" t="str">
        <f t="shared" si="552"/>
        <v/>
      </c>
      <c r="LD272" s="275">
        <f>VLOOKUP(C272,MOVI!C:DT,106,0)</f>
        <v>6809615</v>
      </c>
      <c r="LE272" s="275">
        <f>VLOOKUP(C272,FPT!B:LC,106,0)</f>
        <v>6809615</v>
      </c>
      <c r="LF272" t="str">
        <f t="shared" si="553"/>
        <v/>
      </c>
      <c r="LG272" s="273">
        <f>VLOOKUP(C272,MOVI!C:DT,107,0)</f>
        <v>0</v>
      </c>
      <c r="LH272" s="273">
        <f>VLOOKUP(C272,FPT!B:LF,107,0)</f>
        <v>0</v>
      </c>
      <c r="LI272" t="str">
        <f t="shared" si="554"/>
        <v/>
      </c>
      <c r="LJ272" t="str">
        <f>VLOOKUP(C272,MOVI!C:DV,108,0)</f>
        <v>MoviSouthSales</v>
      </c>
      <c r="LK272" s="252" t="str">
        <f>VLOOKUP(C272,FPT!B:LI,108,0)</f>
        <v>MoviSouthSales</v>
      </c>
      <c r="LL272" t="str">
        <f t="shared" si="555"/>
        <v/>
      </c>
      <c r="LM272" s="275">
        <f>ROUND(VLOOKUP(C272,MOVI!C:DV,109,0),0)</f>
        <v>416667</v>
      </c>
      <c r="LN272" s="275">
        <f>ROUND(VLOOKUP(C272,FPT!B:LL,109,0),0)</f>
        <v>416667</v>
      </c>
      <c r="LO272" t="str">
        <f t="shared" si="556"/>
        <v/>
      </c>
      <c r="LP272" t="str">
        <f>VLOOKUP(C272,MOVI!C:DV,110,0)</f>
        <v>MKD</v>
      </c>
      <c r="LQ272" s="247" t="str">
        <f>VLOOKUP(C272,FPT!B:LO,110,0)</f>
        <v>MKD</v>
      </c>
      <c r="LR272" t="str">
        <f t="shared" si="557"/>
        <v/>
      </c>
      <c r="LS272">
        <f>MOVI!DI267</f>
        <v>21</v>
      </c>
      <c r="LV272">
        <f>MOVI!DJ267</f>
        <v>0</v>
      </c>
      <c r="LW272">
        <f>MOVI!DK267</f>
        <v>1</v>
      </c>
      <c r="LX272" t="str">
        <f>MOVI!DL267</f>
        <v>x</v>
      </c>
      <c r="LY272">
        <f>MOVI!DM267</f>
        <v>0</v>
      </c>
      <c r="LZ272">
        <f>MOVI!DN267</f>
        <v>50000</v>
      </c>
      <c r="MA272">
        <f>MOVI!DO267</f>
        <v>0</v>
      </c>
      <c r="MB272" t="str">
        <f>MOVI!DP267</f>
        <v>MKD</v>
      </c>
      <c r="MC272">
        <f>MOVI!DQ267</f>
        <v>44143</v>
      </c>
      <c r="MD272">
        <f>MOVI!DR267</f>
        <v>44324</v>
      </c>
      <c r="ME272" t="str">
        <f>VLOOKUP(C272,MOVI!C:DV,121,0)</f>
        <v>Group 1</v>
      </c>
      <c r="MF272" s="252" t="str">
        <f>VLOOKUP(C272,FPT!B:MD,111,0)</f>
        <v>Group 1</v>
      </c>
      <c r="MG272" t="str">
        <f t="shared" si="450"/>
        <v/>
      </c>
      <c r="MH272" t="str">
        <f>VLOOKUP(C272,MOVI!C:DT,122,0)</f>
        <v>MoviSouthGroup 1</v>
      </c>
      <c r="MI272" s="252" t="str">
        <f>VLOOKUP(C272,FPT!B:DS,112,0)</f>
        <v>MoviSouthGroup 1</v>
      </c>
      <c r="MJ272" t="str">
        <f t="shared" si="558"/>
        <v/>
      </c>
    </row>
    <row r="273" spans="1:348" x14ac:dyDescent="0.25">
      <c r="A273">
        <v>265</v>
      </c>
      <c r="B273" s="48">
        <v>4559</v>
      </c>
      <c r="C273" s="271" t="s">
        <v>1009</v>
      </c>
      <c r="D273" t="str">
        <f>VLOOKUP(C273,MOVI!C:D,2,0)</f>
        <v>Phạm Minh Đoan</v>
      </c>
      <c r="E273" t="str">
        <f>VLOOKUP(C273,FPT!B:C,2,0)</f>
        <v>Phạm Minh Đoan</v>
      </c>
      <c r="F273" t="str">
        <f t="shared" si="451"/>
        <v/>
      </c>
      <c r="G273" t="str">
        <f>VLOOKUP(C273,MOVI!C:E,3,0)</f>
        <v>Sales</v>
      </c>
      <c r="H273" t="str">
        <f>VLOOKUP(C273,FPT!B:F,3,0)</f>
        <v>Sales</v>
      </c>
      <c r="I273" t="str">
        <f t="shared" si="452"/>
        <v/>
      </c>
      <c r="J273" t="str">
        <f>VLOOKUP(C273,MOVI!C:H,4,0)</f>
        <v>Field Sales</v>
      </c>
      <c r="K273" t="str">
        <f>VLOOKUP(C273,FPT!B:I,4,0)</f>
        <v>Field Sales</v>
      </c>
      <c r="L273" t="str">
        <f t="shared" si="453"/>
        <v/>
      </c>
      <c r="M273" t="str">
        <f>VLOOKUP(C273,MOVI!C:DT,5,0)</f>
        <v>Associate</v>
      </c>
      <c r="N273" t="str">
        <f>VLOOKUP(C273,FPT!B:L,5,0)</f>
        <v>Associate</v>
      </c>
      <c r="O273" t="str">
        <f t="shared" si="454"/>
        <v/>
      </c>
      <c r="P273" t="str">
        <f>VLOOKUP(C273,MOVI!C:DT,6,0)</f>
        <v>Field Sales</v>
      </c>
      <c r="Q273" t="str">
        <f>VLOOKUP(C273,FPT!B:O,6,0)</f>
        <v>Field sales</v>
      </c>
      <c r="R273" t="str">
        <f t="shared" si="455"/>
        <v/>
      </c>
      <c r="S273" t="str">
        <f>VLOOKUP(C273,MOVI!C:DT,7,0)</f>
        <v>South</v>
      </c>
      <c r="T273" t="str">
        <f>VLOOKUP(C273,FPT!B:R,7,0)</f>
        <v>South</v>
      </c>
      <c r="U273" t="str">
        <f t="shared" si="456"/>
        <v/>
      </c>
      <c r="V273" t="str">
        <f>VLOOKUP(C273,MOVI!C:DT,8,0)</f>
        <v>Movi</v>
      </c>
      <c r="W273" t="str">
        <f>VLOOKUP(C273,FPT!B:U,8,0)</f>
        <v>Movi</v>
      </c>
      <c r="X273" t="str">
        <f t="shared" si="457"/>
        <v/>
      </c>
      <c r="Y273" t="str">
        <f>VLOOKUP(C273,MOVI!C:DT,9,0)</f>
        <v>Full-time</v>
      </c>
      <c r="Z273" t="str">
        <f>VLOOKUP(C273,FPT!B:X,9,0)</f>
        <v>Full-time</v>
      </c>
      <c r="AA273" t="str">
        <f t="shared" si="458"/>
        <v/>
      </c>
      <c r="AB273" t="str">
        <f>VLOOKUP(C273,MOVI!C:DT,10,0)</f>
        <v>Permanent</v>
      </c>
      <c r="AC273" t="str">
        <f>VLOOKUP(C273,FPT!B:AA,10,0)</f>
        <v>Permanent</v>
      </c>
      <c r="AD273" t="str">
        <f t="shared" si="459"/>
        <v/>
      </c>
      <c r="AE273" s="247">
        <f>VLOOKUP(C273,MOVI!C:DT,11,0)</f>
        <v>43216</v>
      </c>
      <c r="AF273" s="247">
        <f>VLOOKUP(C273,FPT!B:AD,11,0)</f>
        <v>43216</v>
      </c>
      <c r="AG273" t="str">
        <f t="shared" si="460"/>
        <v/>
      </c>
      <c r="AH273" s="260" t="str">
        <f>VLOOKUP(C273,MOVI!C:DT,12,0)</f>
        <v/>
      </c>
      <c r="AI273" s="260"/>
      <c r="AJ273" t="str">
        <f t="shared" si="560"/>
        <v/>
      </c>
      <c r="AK273">
        <f>VLOOKUP(C273,MOVI!C:DT,13,0)</f>
        <v>0</v>
      </c>
      <c r="AL273" s="247">
        <f>VLOOKUP(C273,FPT!B:AJ,13,0)</f>
        <v>0</v>
      </c>
      <c r="AM273" t="str">
        <f t="shared" si="559"/>
        <v/>
      </c>
      <c r="AN273" s="247">
        <f>VLOOKUP(C273,MOVI!C:DT,14,0)</f>
        <v>0</v>
      </c>
      <c r="AO273" s="247">
        <f>VLOOKUP(C273,FPT!B:AM,14,0)</f>
        <v>0</v>
      </c>
      <c r="AP273" t="str">
        <f t="shared" si="461"/>
        <v/>
      </c>
      <c r="AQ273" t="str">
        <f>VLOOKUP(C273,MOVI!C:DT,15,0)</f>
        <v>LC</v>
      </c>
      <c r="AR273" s="247" t="str">
        <f>VLOOKUP(C273,FPT!B:AP,15,0)</f>
        <v>LC</v>
      </c>
      <c r="AS273" t="str">
        <f t="shared" si="462"/>
        <v/>
      </c>
      <c r="AT273" s="282" t="str">
        <f>VLOOKUP(C273,MOVI!C:DT,16,0)</f>
        <v>LTTP</v>
      </c>
      <c r="AU273" s="247" t="str">
        <f>VLOOKUP(C273,FPT!B:AS,16,0)</f>
        <v>LTTP</v>
      </c>
      <c r="AV273" t="str">
        <f t="shared" si="463"/>
        <v/>
      </c>
      <c r="AW273" t="str">
        <f>VLOOKUP(C273,MOVI!C:DT,17,0)</f>
        <v>L</v>
      </c>
      <c r="AX273" s="247" t="str">
        <f>VLOOKUP(C273,FPT!B:AV,17,0)</f>
        <v>L</v>
      </c>
      <c r="AY273" t="str">
        <f t="shared" si="464"/>
        <v/>
      </c>
      <c r="AZ273">
        <f>VLOOKUP(C273,MOVI!C:DT,18,0)</f>
        <v>0</v>
      </c>
      <c r="BA273" s="247">
        <f>VLOOKUP(C273,FPT!B:AY,18,0)</f>
        <v>0</v>
      </c>
      <c r="BB273" t="str">
        <f t="shared" si="465"/>
        <v/>
      </c>
      <c r="BC273" s="275">
        <f>VLOOKUP(C273,MOVI!C:DT,19,0)</f>
        <v>5000000</v>
      </c>
      <c r="BD273" s="275">
        <f>VLOOKUP(C273,FPT!B:BB,19,0)</f>
        <v>5000000</v>
      </c>
      <c r="BE273" t="str">
        <f t="shared" si="466"/>
        <v/>
      </c>
      <c r="BF273">
        <f>VLOOKUP(C273,MOVI!C:DT,20,0)</f>
        <v>0</v>
      </c>
      <c r="BG273" s="252">
        <f>VLOOKUP(C273,FPT!B:BE,20,0)</f>
        <v>0</v>
      </c>
      <c r="BH273" t="str">
        <f t="shared" si="467"/>
        <v/>
      </c>
      <c r="BI273" s="275">
        <f>VLOOKUP(C273,MOVI!C:DT,21,0)</f>
        <v>5000000</v>
      </c>
      <c r="BJ273" s="275">
        <f>VLOOKUP(C273,FPT!B:BH,21,0)</f>
        <v>5000000</v>
      </c>
      <c r="BK273" t="str">
        <f t="shared" si="468"/>
        <v/>
      </c>
      <c r="BL273" s="275">
        <f>VLOOKUP(C273,MOVI!C:DT,22,0)</f>
        <v>0</v>
      </c>
      <c r="BM273" s="275">
        <f>VLOOKUP(C273,FPT!B:BK,22,0)</f>
        <v>0</v>
      </c>
      <c r="BN273" t="str">
        <f t="shared" si="469"/>
        <v/>
      </c>
      <c r="BO273" s="275">
        <f>VLOOKUP(C273,MOVI!C:DT,23,0)</f>
        <v>0</v>
      </c>
      <c r="BP273" s="275">
        <f>VLOOKUP(C273,FPT!B:BN,23,0)</f>
        <v>0</v>
      </c>
      <c r="BQ273" t="str">
        <f t="shared" si="470"/>
        <v/>
      </c>
      <c r="BR273" s="275">
        <f>VLOOKUP(C273,MOVI!C:DT,24,0)</f>
        <v>0</v>
      </c>
      <c r="BS273" s="275">
        <f>VLOOKUP(C273,FPT!B:BQ,24,0)</f>
        <v>0</v>
      </c>
      <c r="BT273" t="str">
        <f t="shared" si="471"/>
        <v/>
      </c>
      <c r="BU273" s="275">
        <f>VLOOKUP(C273,MOVI!C:DT,25,0)</f>
        <v>200000</v>
      </c>
      <c r="BV273" s="275">
        <f>VLOOKUP(C273,FPT!B:BT,25,0)</f>
        <v>200000</v>
      </c>
      <c r="BW273" t="str">
        <f t="shared" si="472"/>
        <v/>
      </c>
      <c r="BX273" s="275">
        <f>VLOOKUP(C273,MOVI!C:DT,26,0)</f>
        <v>0</v>
      </c>
      <c r="BY273" s="275">
        <f>VLOOKUP(C273,FPT!B:BW,26,0)</f>
        <v>0</v>
      </c>
      <c r="BZ273" t="str">
        <f t="shared" si="473"/>
        <v/>
      </c>
      <c r="CA273" s="275">
        <f>VLOOKUP(C273,MOVI!C:DT,27,0)</f>
        <v>730000</v>
      </c>
      <c r="CB273" s="275">
        <f>VLOOKUP(C273,FPT!B:BZ,27,0)</f>
        <v>730000</v>
      </c>
      <c r="CC273" t="str">
        <f t="shared" si="474"/>
        <v/>
      </c>
      <c r="CD273" s="275">
        <f>VLOOKUP(C273,MOVI!C:DT,28,0)</f>
        <v>930000</v>
      </c>
      <c r="CE273" s="275">
        <f>VLOOKUP(C273,FPT!B:CC,28,0)</f>
        <v>930000</v>
      </c>
      <c r="CF273" t="str">
        <f t="shared" si="475"/>
        <v/>
      </c>
      <c r="CG273" t="str">
        <f>VLOOKUP(C273,MOVI!C:DT,29,0)</f>
        <v>CN</v>
      </c>
      <c r="CH273" s="252" t="str">
        <f>VLOOKUP(C273,FPT!B:CF,29,0)</f>
        <v>CN</v>
      </c>
      <c r="CI273" t="str">
        <f t="shared" si="476"/>
        <v/>
      </c>
      <c r="CJ273">
        <f>VLOOKUP(C273,MOVI!C:DT,30,0)</f>
        <v>26</v>
      </c>
      <c r="CK273" s="252">
        <f>VLOOKUP(C273,FPT!B:CI,30,0)</f>
        <v>26</v>
      </c>
      <c r="CL273" t="str">
        <f t="shared" si="477"/>
        <v/>
      </c>
      <c r="CM273">
        <f>VLOOKUP(C273,MOVI!C:DT,31,0)</f>
        <v>24</v>
      </c>
      <c r="CN273" s="252">
        <f>VLOOKUP(C273,FPT!B:CL,31,0)</f>
        <v>24</v>
      </c>
      <c r="CO273" t="str">
        <f t="shared" si="478"/>
        <v/>
      </c>
      <c r="CP273" s="275">
        <f>VLOOKUP(C273,MOVI!C:DT,32,0)</f>
        <v>2</v>
      </c>
      <c r="CQ273" s="275">
        <f>VLOOKUP(C273,FPT!B:CO,32,0)</f>
        <v>2</v>
      </c>
      <c r="CR273" t="str">
        <f t="shared" si="479"/>
        <v/>
      </c>
      <c r="CS273" s="275">
        <f>VLOOKUP(C273,MOVI!C:DT,33,0)</f>
        <v>0</v>
      </c>
      <c r="CT273" s="275">
        <f>VLOOKUP(C273,FPT!B:CR,33,0)</f>
        <v>0</v>
      </c>
      <c r="CU273" t="str">
        <f t="shared" si="480"/>
        <v/>
      </c>
      <c r="CV273" s="275">
        <f>VLOOKUP(C273,MOVI!C:DT,34,0)</f>
        <v>0</v>
      </c>
      <c r="CW273" s="275">
        <f>VLOOKUP(C273,FPT!B:CU,34,0)</f>
        <v>0</v>
      </c>
      <c r="CX273" t="str">
        <f t="shared" si="481"/>
        <v/>
      </c>
      <c r="CY273" s="275">
        <f>VLOOKUP(C273,MOVI!C:DT,35,0)</f>
        <v>26</v>
      </c>
      <c r="CZ273" s="275">
        <f>VLOOKUP(C273,FPT!B:CX,35,0)</f>
        <v>26</v>
      </c>
      <c r="DA273" t="str">
        <f t="shared" si="482"/>
        <v/>
      </c>
      <c r="DB273" s="275">
        <f>VLOOKUP(C273,MOVI!C:DT,36,0)</f>
        <v>0</v>
      </c>
      <c r="DC273" s="275">
        <f>VLOOKUP(C273,FPT!B:DA,36,0)</f>
        <v>0</v>
      </c>
      <c r="DD273" t="str">
        <f t="shared" si="483"/>
        <v/>
      </c>
      <c r="DE273" s="275">
        <f>VLOOKUP(C273,MOVI!C:DT,37,0)</f>
        <v>0</v>
      </c>
      <c r="DF273" s="275">
        <f>VLOOKUP(C273,FPT!B:DD,37,0)</f>
        <v>0</v>
      </c>
      <c r="DG273" t="str">
        <f t="shared" si="484"/>
        <v/>
      </c>
      <c r="DH273" s="275">
        <f>VLOOKUP(C273,MOVI!C:DT,38,0)</f>
        <v>0</v>
      </c>
      <c r="DI273" s="275">
        <f>VLOOKUP(C273,FPT!B:DG,38,0)</f>
        <v>0</v>
      </c>
      <c r="DJ273" t="str">
        <f t="shared" si="485"/>
        <v/>
      </c>
      <c r="DK273" s="275">
        <f>VLOOKUP(C273,MOVI!C:DT,39,0)</f>
        <v>0</v>
      </c>
      <c r="DL273" s="275">
        <f>VLOOKUP(C273,FPT!B:DJ,39,0)</f>
        <v>0</v>
      </c>
      <c r="DM273" t="str">
        <f t="shared" si="486"/>
        <v/>
      </c>
      <c r="DN273" s="275">
        <f>VLOOKUP(C273,MOVI!C:DT,40,0)</f>
        <v>0</v>
      </c>
      <c r="DO273" s="275">
        <f>VLOOKUP(C273,FPT!B:DM,40,0)</f>
        <v>0</v>
      </c>
      <c r="DP273" t="str">
        <f t="shared" si="487"/>
        <v/>
      </c>
      <c r="DQ273" s="275">
        <f>VLOOKUP(C273,MOVI!C:DT,41,0)</f>
        <v>0</v>
      </c>
      <c r="DR273" s="275">
        <f>VLOOKUP(C273,FPT!B:DP,41,0)</f>
        <v>0</v>
      </c>
      <c r="DS273" t="str">
        <f t="shared" si="488"/>
        <v/>
      </c>
      <c r="DT273" s="275">
        <f>VLOOKUP(C273,MOVI!C:DT,42,0)</f>
        <v>5000000</v>
      </c>
      <c r="DU273" s="275">
        <f>ROUND(VLOOKUP(C273,FPT!B:DS,42,0),0)</f>
        <v>5000000</v>
      </c>
      <c r="DV273" t="str">
        <f t="shared" si="489"/>
        <v/>
      </c>
      <c r="DW273" s="275">
        <f>VLOOKUP(C273,MOVI!C:DT,43,0)</f>
        <v>0</v>
      </c>
      <c r="DX273" s="275">
        <f>VLOOKUP(C273,FPT!B:DV,43,0)</f>
        <v>0</v>
      </c>
      <c r="DY273" t="str">
        <f t="shared" si="490"/>
        <v/>
      </c>
      <c r="DZ273" s="275">
        <f>VLOOKUP(C273,MOVI!C:DT,44,0)</f>
        <v>0</v>
      </c>
      <c r="EA273" s="275">
        <f>VLOOKUP(C273,FPT!B:DY,44,0)</f>
        <v>0</v>
      </c>
      <c r="EB273" t="str">
        <f t="shared" si="491"/>
        <v/>
      </c>
      <c r="EC273" s="275">
        <f>VLOOKUP(C273,MOVI!C:DT,45,0)</f>
        <v>5000000</v>
      </c>
      <c r="ED273" s="275">
        <f>ROUND(VLOOKUP(C273,FPT!B:EB,45,0),0)</f>
        <v>5000000</v>
      </c>
      <c r="EE273" t="str">
        <f t="shared" si="492"/>
        <v/>
      </c>
      <c r="EF273" s="275">
        <f>VLOOKUP(C273,MOVI!C:DT,46,0)</f>
        <v>0</v>
      </c>
      <c r="EG273" s="275">
        <f>VLOOKUP(C273,FPT!B:EE,46,0)</f>
        <v>0</v>
      </c>
      <c r="EH273" t="str">
        <f t="shared" si="493"/>
        <v/>
      </c>
      <c r="EI273" s="275">
        <f>VLOOKUP(C273,MOVI!C:DT,47,0)</f>
        <v>0</v>
      </c>
      <c r="EJ273" s="275">
        <f>VLOOKUP(C273,FPT!B:EH,47,0)</f>
        <v>0</v>
      </c>
      <c r="EK273" t="str">
        <f t="shared" si="494"/>
        <v/>
      </c>
      <c r="EL273" s="275">
        <f>VLOOKUP(C273,MOVI!C:DT,48,0)</f>
        <v>0</v>
      </c>
      <c r="EM273" s="275">
        <f>VLOOKUP(C273,FPT!B:EK,48,0)</f>
        <v>0</v>
      </c>
      <c r="EN273" t="str">
        <f t="shared" si="495"/>
        <v/>
      </c>
      <c r="EO273" s="275">
        <f>VLOOKUP(C273,MOVI!C:DT,49,0)</f>
        <v>200000</v>
      </c>
      <c r="EP273" s="275">
        <f>VLOOKUP(C273,FPT!B:EN,49,0)</f>
        <v>200000</v>
      </c>
      <c r="EQ273" t="str">
        <f t="shared" si="496"/>
        <v/>
      </c>
      <c r="ER273" s="275">
        <f>VLOOKUP(C273,MOVI!C:DT,50,0)</f>
        <v>0</v>
      </c>
      <c r="ES273" s="275">
        <f>VLOOKUP(C273,FPT!B:EQ,50,0)</f>
        <v>0</v>
      </c>
      <c r="ET273" t="str">
        <f t="shared" si="497"/>
        <v/>
      </c>
      <c r="EU273" s="275">
        <f>VLOOKUP(C273,MOVI!C:DT,51,0)</f>
        <v>0</v>
      </c>
      <c r="EV273" s="275">
        <f>VLOOKUP(C273,FPT!B:ET,51,0)</f>
        <v>0</v>
      </c>
      <c r="EW273" t="str">
        <f t="shared" si="498"/>
        <v/>
      </c>
      <c r="EX273" s="275">
        <f>VLOOKUP(C273,MOVI!C:DT,52,0)</f>
        <v>0</v>
      </c>
      <c r="EY273" s="275">
        <f>VLOOKUP(C273,FPT!B:EW,52,0)</f>
        <v>0</v>
      </c>
      <c r="EZ273" t="str">
        <f t="shared" si="499"/>
        <v/>
      </c>
      <c r="FA273" s="275">
        <f>VLOOKUP(C273,MOVI!C:DT,53,0)</f>
        <v>0</v>
      </c>
      <c r="FB273" s="275">
        <f>VLOOKUP(C273,FPT!B:EZ,53,0)</f>
        <v>0</v>
      </c>
      <c r="FC273" t="str">
        <f t="shared" si="500"/>
        <v/>
      </c>
      <c r="FD273" s="275">
        <f>VLOOKUP(C273,MOVI!C:DT,54,0)</f>
        <v>0</v>
      </c>
      <c r="FE273" s="275">
        <f>VLOOKUP(C273,FPT!B:FC,54,0)</f>
        <v>0</v>
      </c>
      <c r="FF273" t="str">
        <f t="shared" si="501"/>
        <v/>
      </c>
      <c r="FG273" s="275">
        <f>VLOOKUP(C273,MOVI!C:DT,55,0)</f>
        <v>673846</v>
      </c>
      <c r="FH273" s="275">
        <f>VLOOKUP(C273,FPT!B:FF,55,0)</f>
        <v>673846</v>
      </c>
      <c r="FI273" t="str">
        <f t="shared" si="502"/>
        <v/>
      </c>
      <c r="FJ273" s="275">
        <f>VLOOKUP(C273,MOVI!C:DT,56,0)</f>
        <v>873846</v>
      </c>
      <c r="FK273" s="275">
        <f>VLOOKUP(C273,FPT!B:FI,56,0)</f>
        <v>873846</v>
      </c>
      <c r="FL273" t="str">
        <f t="shared" si="503"/>
        <v/>
      </c>
      <c r="FM273" s="275">
        <f>VLOOKUP(C273,MOVI!C:DT,57,0)</f>
        <v>4336325</v>
      </c>
      <c r="FN273" s="275">
        <f>VLOOKUP(C273,FPT!B:FL,57,0)</f>
        <v>4336325</v>
      </c>
      <c r="FO273" t="str">
        <f t="shared" si="504"/>
        <v/>
      </c>
      <c r="FP273" s="275">
        <f>VLOOKUP(C273,MOVI!C:DT,58,0)</f>
        <v>0</v>
      </c>
      <c r="FQ273" s="275">
        <f>VLOOKUP(C273,FPT!B:FO,58,0)</f>
        <v>0</v>
      </c>
      <c r="FR273" t="str">
        <f t="shared" si="505"/>
        <v/>
      </c>
      <c r="FS273" s="275">
        <f>VLOOKUP(C273,MOVI!C:DT,59,0)</f>
        <v>0</v>
      </c>
      <c r="FT273" s="275">
        <f>VLOOKUP(C273,FPT!B:FR,59,0)</f>
        <v>0</v>
      </c>
      <c r="FU273" t="str">
        <f t="shared" si="506"/>
        <v/>
      </c>
      <c r="FV273" s="275">
        <f>VLOOKUP(C273,MOVI!C:DT,60,0)</f>
        <v>0</v>
      </c>
      <c r="FW273" s="275">
        <f>VLOOKUP(C273,FPT!B:FU,60,0)</f>
        <v>0</v>
      </c>
      <c r="FX273" t="str">
        <f t="shared" si="507"/>
        <v/>
      </c>
      <c r="FY273" s="275">
        <f>VLOOKUP(C273,MOVI!C:DT,61,0)</f>
        <v>0</v>
      </c>
      <c r="FZ273" s="275">
        <f>VLOOKUP(C273,FPT!B:FX,61,0)</f>
        <v>0</v>
      </c>
      <c r="GA273" t="str">
        <f t="shared" si="508"/>
        <v/>
      </c>
      <c r="GB273" s="275">
        <f>VLOOKUP(C273,MOVI!C:DT,62,0)</f>
        <v>300000</v>
      </c>
      <c r="GC273" s="275">
        <f>VLOOKUP(C273,FPT!B:GA,62,0)</f>
        <v>300000</v>
      </c>
      <c r="GD273" t="str">
        <f t="shared" si="509"/>
        <v/>
      </c>
      <c r="GE273" s="275">
        <f>VLOOKUP(C273,MOVI!C:DT,63,0)</f>
        <v>0</v>
      </c>
      <c r="GF273" s="275">
        <f>VLOOKUP(C273,FPT!B:GD,63,0)</f>
        <v>0</v>
      </c>
      <c r="GG273" t="str">
        <f t="shared" si="510"/>
        <v/>
      </c>
      <c r="GH273" s="275">
        <f>VLOOKUP(C273,MOVI!C:DT,64,0)</f>
        <v>0</v>
      </c>
      <c r="GI273" s="275">
        <f>VLOOKUP(C273,FPT!B:GG,64,0)</f>
        <v>0</v>
      </c>
      <c r="GJ273" t="str">
        <f t="shared" si="511"/>
        <v/>
      </c>
      <c r="GK273" s="275">
        <f>VLOOKUP(C273,MOVI!C:DT,65,0)</f>
        <v>0</v>
      </c>
      <c r="GL273" s="275">
        <f>VLOOKUP(C273,FPT!B:GJ,65,0)</f>
        <v>0</v>
      </c>
      <c r="GM273" t="str">
        <f t="shared" si="512"/>
        <v/>
      </c>
      <c r="GN273" s="275">
        <f>VLOOKUP(C273,MOVI!C:DT,66,0)</f>
        <v>0</v>
      </c>
      <c r="GO273" s="275">
        <f>VLOOKUP(C273,FPT!B:GM,66,0)</f>
        <v>0</v>
      </c>
      <c r="GP273" t="str">
        <f t="shared" si="513"/>
        <v/>
      </c>
      <c r="GQ273" s="275">
        <f>VLOOKUP(C273,MOVI!C:DT,67,0)</f>
        <v>0</v>
      </c>
      <c r="GR273" s="275">
        <f>VLOOKUP(C273,FPT!B:GP,67,0)</f>
        <v>0</v>
      </c>
      <c r="GS273" t="str">
        <f t="shared" si="514"/>
        <v/>
      </c>
      <c r="GT273" s="275">
        <f>VLOOKUP(C273,MOVI!C:DT,68,0)</f>
        <v>0</v>
      </c>
      <c r="GU273" s="275">
        <f>VLOOKUP(C273,FPT!B:GS,68,0)</f>
        <v>0</v>
      </c>
      <c r="GV273" t="str">
        <f t="shared" si="515"/>
        <v/>
      </c>
      <c r="GW273" s="275">
        <f>VLOOKUP(C273,MOVI!C:DT,69,0)</f>
        <v>0</v>
      </c>
      <c r="GX273" s="275">
        <f>VLOOKUP(C273,FPT!B:GV,69,0)</f>
        <v>0</v>
      </c>
      <c r="GY273" t="str">
        <f t="shared" si="516"/>
        <v/>
      </c>
      <c r="GZ273" s="275">
        <f>VLOOKUP(C273,MOVI!C:DT,70,0)</f>
        <v>4636325</v>
      </c>
      <c r="HA273" s="275">
        <f>VLOOKUP(C273,FPT!B:GY,70,0)</f>
        <v>4636325</v>
      </c>
      <c r="HB273" t="str">
        <f t="shared" si="517"/>
        <v/>
      </c>
      <c r="HC273" s="275">
        <f>VLOOKUP(C273,MOVI!C:DT,71,0)</f>
        <v>10510171</v>
      </c>
      <c r="HD273" s="275">
        <f>ROUND(VLOOKUP(C273,FPT!B:HB,71,0),0)</f>
        <v>10510171</v>
      </c>
      <c r="HE273" t="str">
        <f t="shared" si="518"/>
        <v/>
      </c>
      <c r="HF273" s="275">
        <f>ROUND(VLOOKUP(C273,MOVI!C:DT,72,0),0)</f>
        <v>0</v>
      </c>
      <c r="HG273" s="275">
        <f>ROUND(VLOOKUP(C273,FPT!B:HE,72,0),0)</f>
        <v>0</v>
      </c>
      <c r="HH273" t="str">
        <f t="shared" si="519"/>
        <v/>
      </c>
      <c r="HI273" s="275">
        <f>VLOOKUP(C273,MOVI!C:DT,73,0)</f>
        <v>200000</v>
      </c>
      <c r="HJ273" s="275">
        <f>VLOOKUP(C273,FPT!B:HH,73,0)</f>
        <v>200000</v>
      </c>
      <c r="HK273" t="str">
        <f t="shared" si="520"/>
        <v/>
      </c>
      <c r="HL273" s="275">
        <f>VLOOKUP(C273,MOVI!C:DT,74,0)</f>
        <v>673846</v>
      </c>
      <c r="HM273" s="275">
        <f>VLOOKUP(C273,FPT!B:HK,74,0)</f>
        <v>673846</v>
      </c>
      <c r="HN273" t="str">
        <f t="shared" si="521"/>
        <v/>
      </c>
      <c r="HO273" s="275">
        <f>VLOOKUP(C273,MOVI!C:DT,75,0)</f>
        <v>11000000</v>
      </c>
      <c r="HP273" s="275">
        <f>VLOOKUP(C273,FPT!B:HN,75,0)</f>
        <v>11000000</v>
      </c>
      <c r="HQ273" t="str">
        <f t="shared" si="522"/>
        <v/>
      </c>
      <c r="HR273" s="275">
        <f>VLOOKUP(C273,MOVI!C:DT,76,0)</f>
        <v>0</v>
      </c>
      <c r="HS273" s="275">
        <f>VLOOKUP(C273,FPT!B:HQ,76,0)</f>
        <v>0</v>
      </c>
      <c r="HT273" t="str">
        <f t="shared" si="523"/>
        <v/>
      </c>
      <c r="HU273" s="275">
        <f>VLOOKUP(C273,MOVI!C:DT,77,0)</f>
        <v>0</v>
      </c>
      <c r="HV273" s="275">
        <f>VLOOKUP(C273,FPT!B:HT,77,0)</f>
        <v>0</v>
      </c>
      <c r="HW273" t="str">
        <f t="shared" si="524"/>
        <v/>
      </c>
      <c r="HX273" s="274">
        <f>VLOOKUP(C273,MOVI!C:CB,78,0)</f>
        <v>400000</v>
      </c>
      <c r="HY273" s="261">
        <f>VLOOKUP(C273,FPT!$B:$CA,78,0)</f>
        <v>400000</v>
      </c>
      <c r="HZ273" t="str">
        <f t="shared" si="525"/>
        <v/>
      </c>
      <c r="IA273" s="275">
        <f>VLOOKUP(C273,MOVI!C:CD,79,0)</f>
        <v>50000</v>
      </c>
      <c r="IB273" s="275">
        <f>VLOOKUP(C273,FPT!B:HZ,79,0)</f>
        <v>50000</v>
      </c>
      <c r="IC273" t="str">
        <f t="shared" si="526"/>
        <v/>
      </c>
      <c r="ID273" s="275">
        <f>VLOOKUP(C273,MOVI!C:CD,80,0)</f>
        <v>75000</v>
      </c>
      <c r="IE273" s="275">
        <f>VLOOKUP(C273,FPT!B:IC,80,0)</f>
        <v>75000</v>
      </c>
      <c r="IF273" t="str">
        <f t="shared" si="527"/>
        <v/>
      </c>
      <c r="IG273" s="275">
        <f>VLOOKUP(C273,MOVI!C:DT,81,0)</f>
        <v>0</v>
      </c>
      <c r="IH273" s="275">
        <f>VLOOKUP(C273,FPT!B:IF,81,0)</f>
        <v>0</v>
      </c>
      <c r="II273" t="str">
        <f t="shared" si="528"/>
        <v/>
      </c>
      <c r="IJ273" s="275">
        <f>VLOOKUP(C273,MOVI!C:DT,82,0)</f>
        <v>525000</v>
      </c>
      <c r="IK273" s="275">
        <f>VLOOKUP(C273,FPT!B:II,82,0)</f>
        <v>525000</v>
      </c>
      <c r="IL273" t="str">
        <f t="shared" si="529"/>
        <v/>
      </c>
      <c r="IM273" s="275">
        <f>ROUND(VLOOKUP(C273,MOVI!C:DT,83,0),0)</f>
        <v>12398846</v>
      </c>
      <c r="IN273" s="275">
        <f>ROUND(VLOOKUP(C273,FPT!B:IL,83,0),0)</f>
        <v>12398846</v>
      </c>
      <c r="IO273" t="str">
        <f t="shared" si="530"/>
        <v/>
      </c>
      <c r="IP273" s="275">
        <f>VLOOKUP(C273,MOVI!C:DT,84,0)</f>
        <v>0</v>
      </c>
      <c r="IQ273" s="275">
        <f>VLOOKUP(C273,FPT!B:IO,84,0)</f>
        <v>0</v>
      </c>
      <c r="IR273" t="str">
        <f t="shared" si="531"/>
        <v/>
      </c>
      <c r="IS273" s="275">
        <f>ROUND(VLOOKUP(C273,MOVI!C:DT,85,0),0)</f>
        <v>0</v>
      </c>
      <c r="IT273" s="275">
        <f>ROUND(VLOOKUP(C273,FPT!B:IR,85,0),0)</f>
        <v>0</v>
      </c>
      <c r="IU273" t="str">
        <f t="shared" si="532"/>
        <v/>
      </c>
      <c r="IV273" s="275">
        <f>VLOOKUP(C273,MOVI!C:DT,86,0)</f>
        <v>0</v>
      </c>
      <c r="IW273" s="275">
        <f>VLOOKUP(C273,FPT!B:IU,86,0)</f>
        <v>0</v>
      </c>
      <c r="IX273" t="str">
        <f t="shared" si="533"/>
        <v/>
      </c>
      <c r="IY273" s="275">
        <f>ROUND(VLOOKUP(C273,MOVI!C:DT,87,0),0)</f>
        <v>0</v>
      </c>
      <c r="IZ273" s="275">
        <f>ROUND(VLOOKUP(C273,FPT!B:IX,87,0),0)</f>
        <v>0</v>
      </c>
      <c r="JA273" t="str">
        <f t="shared" si="534"/>
        <v/>
      </c>
      <c r="JB273" s="275">
        <f>VLOOKUP(C273,MOVI!C:DT,88,0)</f>
        <v>0</v>
      </c>
      <c r="JC273" s="275">
        <f>VLOOKUP(C273,FPT!B:JA,88,0)</f>
        <v>0</v>
      </c>
      <c r="JD273" t="str">
        <f t="shared" si="535"/>
        <v/>
      </c>
      <c r="JE273" s="275">
        <f>VLOOKUP(C273,MOVI!C:DT,89,0)</f>
        <v>50000</v>
      </c>
      <c r="JF273" s="275">
        <f>VLOOKUP(C273,FPT!B:JD,89,0)</f>
        <v>50000</v>
      </c>
      <c r="JG273" t="str">
        <f t="shared" si="536"/>
        <v/>
      </c>
      <c r="JH273" s="275">
        <f>VLOOKUP(C273,MOVI!C:DT,90,0)</f>
        <v>0</v>
      </c>
      <c r="JI273" s="275">
        <f>VLOOKUP(C273,FPT!B:JG,90,0)</f>
        <v>0</v>
      </c>
      <c r="JJ273" t="str">
        <f t="shared" si="537"/>
        <v/>
      </c>
      <c r="JK273" s="275">
        <f>VLOOKUP(C273,MOVI!C:DT,91,0)</f>
        <v>0</v>
      </c>
      <c r="JL273" s="275">
        <f>VLOOKUP(C273,FPT!B:JJ,91,0)</f>
        <v>0</v>
      </c>
      <c r="JM273" t="str">
        <f t="shared" si="538"/>
        <v/>
      </c>
      <c r="JN273" s="275">
        <f>VLOOKUP(C273,MOVI!C:DT,92,0)</f>
        <v>0</v>
      </c>
      <c r="JO273" s="275">
        <f>VLOOKUP(C273,FPT!B:JM,92,0)</f>
        <v>0</v>
      </c>
      <c r="JP273" t="str">
        <f t="shared" si="539"/>
        <v/>
      </c>
      <c r="JQ273" s="275">
        <f>VLOOKUP(C273,MOVI!C:DT,93,0)</f>
        <v>0</v>
      </c>
      <c r="JR273" s="275">
        <f>VLOOKUP(C273,FPT!B:JP,93,0)</f>
        <v>0</v>
      </c>
      <c r="JS273" t="str">
        <f t="shared" si="540"/>
        <v/>
      </c>
      <c r="JT273" s="275">
        <f>VLOOKUP(C273,MOVI!C:DT,94,0)</f>
        <v>50000</v>
      </c>
      <c r="JU273" s="275">
        <f>VLOOKUP(C273,FPT!B:JS,94,0)</f>
        <v>50000</v>
      </c>
      <c r="JV273" t="str">
        <f t="shared" si="541"/>
        <v/>
      </c>
      <c r="JW273" s="275">
        <f>VLOOKUP(C273,MOVI!C:DT,95,0)</f>
        <v>9935171</v>
      </c>
      <c r="JX273" s="275">
        <f>VLOOKUP(C273,FPT!B:JV,95,0)</f>
        <v>9935171</v>
      </c>
      <c r="JY273" t="str">
        <f t="shared" si="542"/>
        <v/>
      </c>
      <c r="JZ273" s="275">
        <f>VLOOKUP(C273,MOVI!C:DT,96,0)</f>
        <v>0</v>
      </c>
      <c r="KA273" s="275">
        <f>VLOOKUP(C273,FPT!B:JY,96,0)</f>
        <v>0</v>
      </c>
      <c r="KB273" t="str">
        <f t="shared" si="543"/>
        <v/>
      </c>
      <c r="KC273" s="275">
        <f>VLOOKUP(C273,MOVI!C:DT,97,0)</f>
        <v>9935171</v>
      </c>
      <c r="KD273" s="275">
        <f>VLOOKUP(C273,FPT!B:KB,97,0)</f>
        <v>9935171</v>
      </c>
      <c r="KE273" t="str">
        <f t="shared" si="544"/>
        <v/>
      </c>
      <c r="KF273" s="275">
        <f>VLOOKUP(C273,MOVI!C:DT,98,0)</f>
        <v>850000.00000000012</v>
      </c>
      <c r="KG273" s="275">
        <f>VLOOKUP(C273,FPT!B:KE,98,0)</f>
        <v>850000</v>
      </c>
      <c r="KH273" t="str">
        <f t="shared" si="545"/>
        <v/>
      </c>
      <c r="KI273" s="275">
        <f>VLOOKUP(C273,MOVI!C:DT,99,0)</f>
        <v>0</v>
      </c>
      <c r="KJ273" s="275">
        <f>VLOOKUP(C273,FPT!B:KH,99,0)</f>
        <v>0</v>
      </c>
      <c r="KK273" t="str">
        <f t="shared" si="546"/>
        <v/>
      </c>
      <c r="KL273" s="275">
        <f>VLOOKUP(C273,MOVI!C:DT,100,0)</f>
        <v>150000</v>
      </c>
      <c r="KM273" s="275">
        <f>VLOOKUP(C273,FPT!B:KK,100,0)</f>
        <v>150000</v>
      </c>
      <c r="KN273" t="str">
        <f t="shared" si="547"/>
        <v/>
      </c>
      <c r="KO273" s="275">
        <f>VLOOKUP(C273,MOVI!C:DT,101,0)</f>
        <v>0</v>
      </c>
      <c r="KP273" s="275">
        <f>VLOOKUP(C273,FPT!B:KN,101,0)</f>
        <v>0</v>
      </c>
      <c r="KQ273" t="str">
        <f t="shared" si="548"/>
        <v/>
      </c>
      <c r="KR273" s="275">
        <f>VLOOKUP(C273,MOVI!C:DT,102,0)</f>
        <v>0</v>
      </c>
      <c r="KS273" s="275">
        <f>VLOOKUP(C273,FPT!B:KQ,102,0)</f>
        <v>0</v>
      </c>
      <c r="KT273" t="str">
        <f t="shared" si="549"/>
        <v/>
      </c>
      <c r="KU273" s="275">
        <f>VLOOKUP(C273,MOVI!C:DT,103,0)</f>
        <v>1000000.0000000001</v>
      </c>
      <c r="KV273" s="275">
        <f>VLOOKUP(C273,FPT!B:KT,103,0)</f>
        <v>1000000</v>
      </c>
      <c r="KW273" t="str">
        <f t="shared" si="550"/>
        <v/>
      </c>
      <c r="KX273" s="275">
        <f>VLOOKUP(C273,MOVI!C:DT,104,0)</f>
        <v>1525000</v>
      </c>
      <c r="KY273" s="275">
        <f>VLOOKUP(C273,FPT!B:KW,104,0)</f>
        <v>1525000</v>
      </c>
      <c r="KZ273" t="str">
        <f t="shared" si="551"/>
        <v/>
      </c>
      <c r="LA273" s="275">
        <f>VLOOKUP(C273,MOVI!C:DT,105,0)</f>
        <v>100000</v>
      </c>
      <c r="LB273" s="275">
        <f>VLOOKUP(C273,FPT!B:KZ,105,0)</f>
        <v>100000</v>
      </c>
      <c r="LC273" t="str">
        <f t="shared" si="552"/>
        <v/>
      </c>
      <c r="LD273" s="275">
        <f>VLOOKUP(C273,MOVI!C:DT,106,0)</f>
        <v>11610171</v>
      </c>
      <c r="LE273" s="275">
        <f>VLOOKUP(C273,FPT!B:LC,106,0)</f>
        <v>11610171</v>
      </c>
      <c r="LF273" t="str">
        <f t="shared" si="553"/>
        <v/>
      </c>
      <c r="LG273" s="273">
        <f>VLOOKUP(C273,MOVI!C:DT,107,0)</f>
        <v>0</v>
      </c>
      <c r="LH273" s="273">
        <f>VLOOKUP(C273,FPT!B:LF,107,0)</f>
        <v>0</v>
      </c>
      <c r="LI273" t="str">
        <f t="shared" si="554"/>
        <v/>
      </c>
      <c r="LJ273" t="str">
        <f>VLOOKUP(C273,MOVI!C:DV,108,0)</f>
        <v>MoviSouthSales</v>
      </c>
      <c r="LK273" s="252" t="str">
        <f>VLOOKUP(C273,FPT!B:LI,108,0)</f>
        <v>MoviSouthSales</v>
      </c>
      <c r="LL273" t="str">
        <f t="shared" si="555"/>
        <v/>
      </c>
      <c r="LM273" s="275">
        <f>ROUND(VLOOKUP(C273,MOVI!C:DV,109,0),0)</f>
        <v>416667</v>
      </c>
      <c r="LN273" s="275">
        <f>ROUND(VLOOKUP(C273,FPT!B:LL,109,0),0)</f>
        <v>416667</v>
      </c>
      <c r="LO273" t="str">
        <f t="shared" si="556"/>
        <v/>
      </c>
      <c r="LP273" t="str">
        <f>VLOOKUP(C273,MOVI!C:DV,110,0)</f>
        <v>MKD</v>
      </c>
      <c r="LQ273" s="247" t="str">
        <f>VLOOKUP(C273,FPT!B:LO,110,0)</f>
        <v>MKD</v>
      </c>
      <c r="LR273" t="str">
        <f t="shared" si="557"/>
        <v/>
      </c>
      <c r="LS273">
        <f>MOVI!DI268</f>
        <v>22</v>
      </c>
      <c r="LV273">
        <f>MOVI!DJ268</f>
        <v>0</v>
      </c>
      <c r="LW273">
        <f>MOVI!DK268</f>
        <v>0</v>
      </c>
      <c r="LX273" t="str">
        <f>MOVI!DL268</f>
        <v>x</v>
      </c>
      <c r="LY273">
        <f>MOVI!DM268</f>
        <v>0</v>
      </c>
      <c r="LZ273">
        <f>MOVI!DN268</f>
        <v>50000</v>
      </c>
      <c r="MA273">
        <f>MOVI!DO268</f>
        <v>0</v>
      </c>
      <c r="MB273" t="str">
        <f>MOVI!DP268</f>
        <v>MKD</v>
      </c>
      <c r="MC273">
        <f>MOVI!DQ268</f>
        <v>0</v>
      </c>
      <c r="MD273">
        <f>MOVI!DR268</f>
        <v>0</v>
      </c>
      <c r="ME273" t="str">
        <f>VLOOKUP(C273,MOVI!C:DV,121,0)</f>
        <v>Group 1</v>
      </c>
      <c r="MF273" s="252" t="str">
        <f>VLOOKUP(C273,FPT!B:MD,111,0)</f>
        <v>Group 1</v>
      </c>
      <c r="MG273" t="str">
        <f t="shared" si="450"/>
        <v/>
      </c>
      <c r="MH273" t="str">
        <f>VLOOKUP(C273,MOVI!C:DT,122,0)</f>
        <v>MoviSouthGroup 1</v>
      </c>
      <c r="MI273" s="252" t="str">
        <f>VLOOKUP(C273,FPT!B:DS,112,0)</f>
        <v>MoviSouthGroup 1</v>
      </c>
      <c r="MJ273" t="str">
        <f t="shared" si="558"/>
        <v/>
      </c>
    </row>
    <row r="274" spans="1:348" x14ac:dyDescent="0.25">
      <c r="A274">
        <v>266</v>
      </c>
      <c r="B274" s="48">
        <v>5038</v>
      </c>
      <c r="C274" s="271" t="s">
        <v>1012</v>
      </c>
      <c r="D274" t="str">
        <f>VLOOKUP(C274,MOVI!C:D,2,0)</f>
        <v>Nguyễn Hoàng Mộng Uyên</v>
      </c>
      <c r="E274" t="str">
        <f>VLOOKUP(C274,FPT!B:C,2,0)</f>
        <v>Nguyễn Hoàng Mộng Uyên</v>
      </c>
      <c r="F274" t="str">
        <f t="shared" si="451"/>
        <v/>
      </c>
      <c r="G274" t="str">
        <f>VLOOKUP(C274,MOVI!C:E,3,0)</f>
        <v>Sales</v>
      </c>
      <c r="H274" t="str">
        <f>VLOOKUP(C274,FPT!B:F,3,0)</f>
        <v>Sales</v>
      </c>
      <c r="I274" t="str">
        <f t="shared" si="452"/>
        <v/>
      </c>
      <c r="J274" t="str">
        <f>VLOOKUP(C274,MOVI!C:H,4,0)</f>
        <v>Field Sales</v>
      </c>
      <c r="K274" t="str">
        <f>VLOOKUP(C274,FPT!B:I,4,0)</f>
        <v>Field Sales</v>
      </c>
      <c r="L274" t="str">
        <f t="shared" si="453"/>
        <v/>
      </c>
      <c r="M274" t="str">
        <f>VLOOKUP(C274,MOVI!C:DT,5,0)</f>
        <v>Associate</v>
      </c>
      <c r="N274" t="str">
        <f>VLOOKUP(C274,FPT!B:L,5,0)</f>
        <v>Associate</v>
      </c>
      <c r="O274" t="str">
        <f t="shared" si="454"/>
        <v/>
      </c>
      <c r="P274" t="str">
        <f>VLOOKUP(C274,MOVI!C:DT,6,0)</f>
        <v>Field Sales</v>
      </c>
      <c r="Q274" t="str">
        <f>VLOOKUP(C274,FPT!B:O,6,0)</f>
        <v>Field sales</v>
      </c>
      <c r="R274" t="str">
        <f t="shared" si="455"/>
        <v/>
      </c>
      <c r="S274" t="str">
        <f>VLOOKUP(C274,MOVI!C:DT,7,0)</f>
        <v>South</v>
      </c>
      <c r="T274" t="str">
        <f>VLOOKUP(C274,FPT!B:R,7,0)</f>
        <v>South</v>
      </c>
      <c r="U274" t="str">
        <f t="shared" si="456"/>
        <v/>
      </c>
      <c r="V274" t="str">
        <f>VLOOKUP(C274,MOVI!C:DT,8,0)</f>
        <v>Movi</v>
      </c>
      <c r="W274" t="str">
        <f>VLOOKUP(C274,FPT!B:U,8,0)</f>
        <v>Movi</v>
      </c>
      <c r="X274" t="str">
        <f t="shared" si="457"/>
        <v/>
      </c>
      <c r="Y274" t="str">
        <f>VLOOKUP(C274,MOVI!C:DT,9,0)</f>
        <v>Full-time</v>
      </c>
      <c r="Z274" t="str">
        <f>VLOOKUP(C274,FPT!B:X,9,0)</f>
        <v>Full-time</v>
      </c>
      <c r="AA274" t="str">
        <f t="shared" si="458"/>
        <v/>
      </c>
      <c r="AB274" t="str">
        <f>VLOOKUP(C274,MOVI!C:DT,10,0)</f>
        <v>Permanent</v>
      </c>
      <c r="AC274" t="str">
        <f>VLOOKUP(C274,FPT!B:AA,10,0)</f>
        <v>Permanent</v>
      </c>
      <c r="AD274" t="str">
        <f t="shared" si="459"/>
        <v/>
      </c>
      <c r="AE274" s="247">
        <f>VLOOKUP(C274,MOVI!C:DT,11,0)</f>
        <v>43595</v>
      </c>
      <c r="AF274" s="247">
        <f>VLOOKUP(C274,FPT!B:AD,11,0)</f>
        <v>43595</v>
      </c>
      <c r="AG274" t="str">
        <f t="shared" si="460"/>
        <v/>
      </c>
      <c r="AH274" s="260" t="str">
        <f>VLOOKUP(C274,MOVI!C:DT,12,0)</f>
        <v/>
      </c>
      <c r="AI274" s="260"/>
      <c r="AJ274" t="str">
        <f t="shared" si="560"/>
        <v/>
      </c>
      <c r="AK274">
        <f>VLOOKUP(C274,MOVI!C:DT,13,0)</f>
        <v>0</v>
      </c>
      <c r="AL274" s="247">
        <f>VLOOKUP(C274,FPT!B:AJ,13,0)</f>
        <v>0</v>
      </c>
      <c r="AM274" t="str">
        <f t="shared" si="559"/>
        <v/>
      </c>
      <c r="AN274" s="247">
        <f>VLOOKUP(C274,MOVI!C:DT,14,0)</f>
        <v>0</v>
      </c>
      <c r="AO274" s="247">
        <f>VLOOKUP(C274,FPT!B:AM,14,0)</f>
        <v>0</v>
      </c>
      <c r="AP274" t="str">
        <f t="shared" si="461"/>
        <v/>
      </c>
      <c r="AQ274" t="str">
        <f>VLOOKUP(C274,MOVI!C:DT,15,0)</f>
        <v>LC</v>
      </c>
      <c r="AR274" s="247" t="str">
        <f>VLOOKUP(C274,FPT!B:AP,15,0)</f>
        <v>LC</v>
      </c>
      <c r="AS274" t="str">
        <f t="shared" si="462"/>
        <v/>
      </c>
      <c r="AT274" s="282" t="str">
        <f>VLOOKUP(C274,MOVI!C:DT,16,0)</f>
        <v>LTTP</v>
      </c>
      <c r="AU274" s="247" t="str">
        <f>VLOOKUP(C274,FPT!B:AS,16,0)</f>
        <v>LTTP</v>
      </c>
      <c r="AV274" t="str">
        <f t="shared" si="463"/>
        <v/>
      </c>
      <c r="AW274" t="str">
        <f>VLOOKUP(C274,MOVI!C:DT,17,0)</f>
        <v>L</v>
      </c>
      <c r="AX274" s="247" t="str">
        <f>VLOOKUP(C274,FPT!B:AV,17,0)</f>
        <v>L</v>
      </c>
      <c r="AY274" t="str">
        <f t="shared" si="464"/>
        <v/>
      </c>
      <c r="AZ274">
        <f>VLOOKUP(C274,MOVI!C:DT,18,0)</f>
        <v>0</v>
      </c>
      <c r="BA274" s="247">
        <f>VLOOKUP(C274,FPT!B:AY,18,0)</f>
        <v>0</v>
      </c>
      <c r="BB274" t="str">
        <f t="shared" si="465"/>
        <v/>
      </c>
      <c r="BC274" s="275">
        <f>VLOOKUP(C274,MOVI!C:DT,19,0)</f>
        <v>5000000</v>
      </c>
      <c r="BD274" s="275">
        <f>VLOOKUP(C274,FPT!B:BB,19,0)</f>
        <v>5000000</v>
      </c>
      <c r="BE274" t="str">
        <f t="shared" si="466"/>
        <v/>
      </c>
      <c r="BF274">
        <f>VLOOKUP(C274,MOVI!C:DT,20,0)</f>
        <v>0</v>
      </c>
      <c r="BG274" s="252">
        <f>VLOOKUP(C274,FPT!B:BE,20,0)</f>
        <v>0</v>
      </c>
      <c r="BH274" t="str">
        <f t="shared" si="467"/>
        <v/>
      </c>
      <c r="BI274" s="275">
        <f>VLOOKUP(C274,MOVI!C:DT,21,0)</f>
        <v>5000000</v>
      </c>
      <c r="BJ274" s="275">
        <f>VLOOKUP(C274,FPT!B:BH,21,0)</f>
        <v>5000000</v>
      </c>
      <c r="BK274" t="str">
        <f t="shared" si="468"/>
        <v/>
      </c>
      <c r="BL274" s="275">
        <f>VLOOKUP(C274,MOVI!C:DT,22,0)</f>
        <v>0</v>
      </c>
      <c r="BM274" s="275">
        <f>VLOOKUP(C274,FPT!B:BK,22,0)</f>
        <v>0</v>
      </c>
      <c r="BN274" t="str">
        <f t="shared" si="469"/>
        <v/>
      </c>
      <c r="BO274" s="275">
        <f>VLOOKUP(C274,MOVI!C:DT,23,0)</f>
        <v>0</v>
      </c>
      <c r="BP274" s="275">
        <f>VLOOKUP(C274,FPT!B:BN,23,0)</f>
        <v>0</v>
      </c>
      <c r="BQ274" t="str">
        <f t="shared" si="470"/>
        <v/>
      </c>
      <c r="BR274" s="275">
        <f>VLOOKUP(C274,MOVI!C:DT,24,0)</f>
        <v>0</v>
      </c>
      <c r="BS274" s="275">
        <f>VLOOKUP(C274,FPT!B:BQ,24,0)</f>
        <v>0</v>
      </c>
      <c r="BT274" t="str">
        <f t="shared" si="471"/>
        <v/>
      </c>
      <c r="BU274" s="275">
        <f>VLOOKUP(C274,MOVI!C:DT,25,0)</f>
        <v>200000</v>
      </c>
      <c r="BV274" s="275">
        <f>VLOOKUP(C274,FPT!B:BT,25,0)</f>
        <v>200000</v>
      </c>
      <c r="BW274" t="str">
        <f t="shared" si="472"/>
        <v/>
      </c>
      <c r="BX274" s="275">
        <f>VLOOKUP(C274,MOVI!C:DT,26,0)</f>
        <v>0</v>
      </c>
      <c r="BY274" s="275">
        <f>VLOOKUP(C274,FPT!B:BW,26,0)</f>
        <v>0</v>
      </c>
      <c r="BZ274" t="str">
        <f t="shared" si="473"/>
        <v/>
      </c>
      <c r="CA274" s="275">
        <f>VLOOKUP(C274,MOVI!C:DT,27,0)</f>
        <v>730000</v>
      </c>
      <c r="CB274" s="275">
        <f>VLOOKUP(C274,FPT!B:BZ,27,0)</f>
        <v>730000</v>
      </c>
      <c r="CC274" t="str">
        <f t="shared" si="474"/>
        <v/>
      </c>
      <c r="CD274" s="275">
        <f>VLOOKUP(C274,MOVI!C:DT,28,0)</f>
        <v>930000</v>
      </c>
      <c r="CE274" s="275">
        <f>VLOOKUP(C274,FPT!B:CC,28,0)</f>
        <v>930000</v>
      </c>
      <c r="CF274" t="str">
        <f t="shared" si="475"/>
        <v/>
      </c>
      <c r="CG274" t="str">
        <f>VLOOKUP(C274,MOVI!C:DT,29,0)</f>
        <v>CN</v>
      </c>
      <c r="CH274" s="252" t="str">
        <f>VLOOKUP(C274,FPT!B:CF,29,0)</f>
        <v>CN</v>
      </c>
      <c r="CI274" t="str">
        <f t="shared" si="476"/>
        <v/>
      </c>
      <c r="CJ274">
        <f>VLOOKUP(C274,MOVI!C:DT,30,0)</f>
        <v>26</v>
      </c>
      <c r="CK274" s="252">
        <f>VLOOKUP(C274,FPT!B:CI,30,0)</f>
        <v>26</v>
      </c>
      <c r="CL274" t="str">
        <f t="shared" si="477"/>
        <v/>
      </c>
      <c r="CM274">
        <f>VLOOKUP(C274,MOVI!C:DT,31,0)</f>
        <v>26</v>
      </c>
      <c r="CN274" s="252">
        <f>VLOOKUP(C274,FPT!B:CL,31,0)</f>
        <v>26</v>
      </c>
      <c r="CO274" t="str">
        <f t="shared" si="478"/>
        <v/>
      </c>
      <c r="CP274" s="275">
        <f>VLOOKUP(C274,MOVI!C:DT,32,0)</f>
        <v>0</v>
      </c>
      <c r="CQ274" s="275">
        <f>VLOOKUP(C274,FPT!B:CO,32,0)</f>
        <v>0</v>
      </c>
      <c r="CR274" t="str">
        <f t="shared" si="479"/>
        <v/>
      </c>
      <c r="CS274" s="275">
        <f>VLOOKUP(C274,MOVI!C:DT,33,0)</f>
        <v>0</v>
      </c>
      <c r="CT274" s="275">
        <f>VLOOKUP(C274,FPT!B:CR,33,0)</f>
        <v>0</v>
      </c>
      <c r="CU274" t="str">
        <f t="shared" si="480"/>
        <v/>
      </c>
      <c r="CV274" s="275">
        <f>VLOOKUP(C274,MOVI!C:DT,34,0)</f>
        <v>0</v>
      </c>
      <c r="CW274" s="275">
        <f>VLOOKUP(C274,FPT!B:CU,34,0)</f>
        <v>0</v>
      </c>
      <c r="CX274" t="str">
        <f t="shared" si="481"/>
        <v/>
      </c>
      <c r="CY274" s="275">
        <f>VLOOKUP(C274,MOVI!C:DT,35,0)</f>
        <v>26</v>
      </c>
      <c r="CZ274" s="275">
        <f>VLOOKUP(C274,FPT!B:CX,35,0)</f>
        <v>26</v>
      </c>
      <c r="DA274" t="str">
        <f t="shared" si="482"/>
        <v/>
      </c>
      <c r="DB274" s="275">
        <f>VLOOKUP(C274,MOVI!C:DT,36,0)</f>
        <v>0</v>
      </c>
      <c r="DC274" s="275">
        <f>VLOOKUP(C274,FPT!B:DA,36,0)</f>
        <v>0</v>
      </c>
      <c r="DD274" t="str">
        <f t="shared" si="483"/>
        <v/>
      </c>
      <c r="DE274" s="275">
        <f>VLOOKUP(C274,MOVI!C:DT,37,0)</f>
        <v>0</v>
      </c>
      <c r="DF274" s="275">
        <f>VLOOKUP(C274,FPT!B:DD,37,0)</f>
        <v>0</v>
      </c>
      <c r="DG274" t="str">
        <f t="shared" si="484"/>
        <v/>
      </c>
      <c r="DH274" s="275">
        <f>VLOOKUP(C274,MOVI!C:DT,38,0)</f>
        <v>0</v>
      </c>
      <c r="DI274" s="275">
        <f>VLOOKUP(C274,FPT!B:DG,38,0)</f>
        <v>0</v>
      </c>
      <c r="DJ274" t="str">
        <f t="shared" si="485"/>
        <v/>
      </c>
      <c r="DK274" s="275">
        <f>VLOOKUP(C274,MOVI!C:DT,39,0)</f>
        <v>0</v>
      </c>
      <c r="DL274" s="275">
        <f>VLOOKUP(C274,FPT!B:DJ,39,0)</f>
        <v>0</v>
      </c>
      <c r="DM274" t="str">
        <f t="shared" si="486"/>
        <v/>
      </c>
      <c r="DN274" s="275">
        <f>VLOOKUP(C274,MOVI!C:DT,40,0)</f>
        <v>0</v>
      </c>
      <c r="DO274" s="275">
        <f>VLOOKUP(C274,FPT!B:DM,40,0)</f>
        <v>0</v>
      </c>
      <c r="DP274" t="str">
        <f t="shared" si="487"/>
        <v/>
      </c>
      <c r="DQ274" s="275">
        <f>VLOOKUP(C274,MOVI!C:DT,41,0)</f>
        <v>0</v>
      </c>
      <c r="DR274" s="275">
        <f>VLOOKUP(C274,FPT!B:DP,41,0)</f>
        <v>0</v>
      </c>
      <c r="DS274" t="str">
        <f t="shared" si="488"/>
        <v/>
      </c>
      <c r="DT274" s="275">
        <f>VLOOKUP(C274,MOVI!C:DT,42,0)</f>
        <v>5000000</v>
      </c>
      <c r="DU274" s="275">
        <f>ROUND(VLOOKUP(C274,FPT!B:DS,42,0),0)</f>
        <v>5000000</v>
      </c>
      <c r="DV274" t="str">
        <f t="shared" si="489"/>
        <v/>
      </c>
      <c r="DW274" s="275">
        <f>VLOOKUP(C274,MOVI!C:DT,43,0)</f>
        <v>0</v>
      </c>
      <c r="DX274" s="275">
        <f>VLOOKUP(C274,FPT!B:DV,43,0)</f>
        <v>0</v>
      </c>
      <c r="DY274" t="str">
        <f t="shared" si="490"/>
        <v/>
      </c>
      <c r="DZ274" s="275">
        <f>VLOOKUP(C274,MOVI!C:DT,44,0)</f>
        <v>0</v>
      </c>
      <c r="EA274" s="275">
        <f>VLOOKUP(C274,FPT!B:DY,44,0)</f>
        <v>0</v>
      </c>
      <c r="EB274" t="str">
        <f t="shared" si="491"/>
        <v/>
      </c>
      <c r="EC274" s="275">
        <f>VLOOKUP(C274,MOVI!C:DT,45,0)</f>
        <v>5000000</v>
      </c>
      <c r="ED274" s="275">
        <f>ROUND(VLOOKUP(C274,FPT!B:EB,45,0),0)</f>
        <v>5000000</v>
      </c>
      <c r="EE274" t="str">
        <f t="shared" si="492"/>
        <v/>
      </c>
      <c r="EF274" s="275">
        <f>VLOOKUP(C274,MOVI!C:DT,46,0)</f>
        <v>0</v>
      </c>
      <c r="EG274" s="275">
        <f>VLOOKUP(C274,FPT!B:EE,46,0)</f>
        <v>0</v>
      </c>
      <c r="EH274" t="str">
        <f t="shared" si="493"/>
        <v/>
      </c>
      <c r="EI274" s="275">
        <f>VLOOKUP(C274,MOVI!C:DT,47,0)</f>
        <v>0</v>
      </c>
      <c r="EJ274" s="275">
        <f>VLOOKUP(C274,FPT!B:EH,47,0)</f>
        <v>0</v>
      </c>
      <c r="EK274" t="str">
        <f t="shared" si="494"/>
        <v/>
      </c>
      <c r="EL274" s="275">
        <f>VLOOKUP(C274,MOVI!C:DT,48,0)</f>
        <v>0</v>
      </c>
      <c r="EM274" s="275">
        <f>VLOOKUP(C274,FPT!B:EK,48,0)</f>
        <v>0</v>
      </c>
      <c r="EN274" t="str">
        <f t="shared" si="495"/>
        <v/>
      </c>
      <c r="EO274" s="275">
        <f>VLOOKUP(C274,MOVI!C:DT,49,0)</f>
        <v>200000</v>
      </c>
      <c r="EP274" s="275">
        <f>VLOOKUP(C274,FPT!B:EN,49,0)</f>
        <v>200000</v>
      </c>
      <c r="EQ274" t="str">
        <f t="shared" si="496"/>
        <v/>
      </c>
      <c r="ER274" s="275">
        <f>VLOOKUP(C274,MOVI!C:DT,50,0)</f>
        <v>0</v>
      </c>
      <c r="ES274" s="275">
        <f>VLOOKUP(C274,FPT!B:EQ,50,0)</f>
        <v>0</v>
      </c>
      <c r="ET274" t="str">
        <f t="shared" si="497"/>
        <v/>
      </c>
      <c r="EU274" s="275">
        <f>VLOOKUP(C274,MOVI!C:DT,51,0)</f>
        <v>0</v>
      </c>
      <c r="EV274" s="275">
        <f>VLOOKUP(C274,FPT!B:ET,51,0)</f>
        <v>0</v>
      </c>
      <c r="EW274" t="str">
        <f t="shared" si="498"/>
        <v/>
      </c>
      <c r="EX274" s="275">
        <f>VLOOKUP(C274,MOVI!C:DT,52,0)</f>
        <v>0</v>
      </c>
      <c r="EY274" s="275">
        <f>VLOOKUP(C274,FPT!B:EW,52,0)</f>
        <v>0</v>
      </c>
      <c r="EZ274" t="str">
        <f t="shared" si="499"/>
        <v/>
      </c>
      <c r="FA274" s="275">
        <f>VLOOKUP(C274,MOVI!C:DT,53,0)</f>
        <v>0</v>
      </c>
      <c r="FB274" s="275">
        <f>VLOOKUP(C274,FPT!B:EZ,53,0)</f>
        <v>0</v>
      </c>
      <c r="FC274" t="str">
        <f t="shared" si="500"/>
        <v/>
      </c>
      <c r="FD274" s="275">
        <f>VLOOKUP(C274,MOVI!C:DT,54,0)</f>
        <v>0</v>
      </c>
      <c r="FE274" s="275">
        <f>VLOOKUP(C274,FPT!B:FC,54,0)</f>
        <v>0</v>
      </c>
      <c r="FF274" t="str">
        <f t="shared" si="501"/>
        <v/>
      </c>
      <c r="FG274" s="275">
        <f>VLOOKUP(C274,MOVI!C:DT,55,0)</f>
        <v>730000</v>
      </c>
      <c r="FH274" s="275">
        <f>VLOOKUP(C274,FPT!B:FF,55,0)</f>
        <v>730000</v>
      </c>
      <c r="FI274" t="str">
        <f t="shared" si="502"/>
        <v/>
      </c>
      <c r="FJ274" s="275">
        <f>VLOOKUP(C274,MOVI!C:DT,56,0)</f>
        <v>930000</v>
      </c>
      <c r="FK274" s="275">
        <f>VLOOKUP(C274,FPT!B:FI,56,0)</f>
        <v>930000</v>
      </c>
      <c r="FL274" t="str">
        <f t="shared" si="503"/>
        <v/>
      </c>
      <c r="FM274" s="275">
        <f>VLOOKUP(C274,MOVI!C:DT,57,0)</f>
        <v>211423</v>
      </c>
      <c r="FN274" s="275">
        <f>VLOOKUP(C274,FPT!B:FL,57,0)</f>
        <v>211423</v>
      </c>
      <c r="FO274" t="str">
        <f t="shared" si="504"/>
        <v/>
      </c>
      <c r="FP274" s="275">
        <f>VLOOKUP(C274,MOVI!C:DT,58,0)</f>
        <v>0</v>
      </c>
      <c r="FQ274" s="275">
        <f>VLOOKUP(C274,FPT!B:FO,58,0)</f>
        <v>0</v>
      </c>
      <c r="FR274" t="str">
        <f t="shared" si="505"/>
        <v/>
      </c>
      <c r="FS274" s="275">
        <f>VLOOKUP(C274,MOVI!C:DT,59,0)</f>
        <v>0</v>
      </c>
      <c r="FT274" s="275">
        <f>VLOOKUP(C274,FPT!B:FR,59,0)</f>
        <v>0</v>
      </c>
      <c r="FU274" t="str">
        <f t="shared" si="506"/>
        <v/>
      </c>
      <c r="FV274" s="275">
        <f>VLOOKUP(C274,MOVI!C:DT,60,0)</f>
        <v>0</v>
      </c>
      <c r="FW274" s="275">
        <f>VLOOKUP(C274,FPT!B:FU,60,0)</f>
        <v>0</v>
      </c>
      <c r="FX274" t="str">
        <f t="shared" si="507"/>
        <v/>
      </c>
      <c r="FY274" s="275">
        <f>VLOOKUP(C274,MOVI!C:DT,61,0)</f>
        <v>0</v>
      </c>
      <c r="FZ274" s="275">
        <f>VLOOKUP(C274,FPT!B:FX,61,0)</f>
        <v>0</v>
      </c>
      <c r="GA274" t="str">
        <f t="shared" si="508"/>
        <v/>
      </c>
      <c r="GB274" s="275">
        <f>VLOOKUP(C274,MOVI!C:DT,62,0)</f>
        <v>0</v>
      </c>
      <c r="GC274" s="275">
        <f>VLOOKUP(C274,FPT!B:GA,62,0)</f>
        <v>0</v>
      </c>
      <c r="GD274" t="str">
        <f t="shared" si="509"/>
        <v/>
      </c>
      <c r="GE274" s="275">
        <f>VLOOKUP(C274,MOVI!C:DT,63,0)</f>
        <v>0</v>
      </c>
      <c r="GF274" s="275">
        <f>VLOOKUP(C274,FPT!B:GD,63,0)</f>
        <v>0</v>
      </c>
      <c r="GG274" t="str">
        <f t="shared" si="510"/>
        <v/>
      </c>
      <c r="GH274" s="275">
        <f>VLOOKUP(C274,MOVI!C:DT,64,0)</f>
        <v>0</v>
      </c>
      <c r="GI274" s="275">
        <f>VLOOKUP(C274,FPT!B:GG,64,0)</f>
        <v>0</v>
      </c>
      <c r="GJ274" t="str">
        <f t="shared" si="511"/>
        <v/>
      </c>
      <c r="GK274" s="275">
        <f>VLOOKUP(C274,MOVI!C:DT,65,0)</f>
        <v>0</v>
      </c>
      <c r="GL274" s="275">
        <f>VLOOKUP(C274,FPT!B:GJ,65,0)</f>
        <v>0</v>
      </c>
      <c r="GM274" t="str">
        <f t="shared" si="512"/>
        <v/>
      </c>
      <c r="GN274" s="275">
        <f>VLOOKUP(C274,MOVI!C:DT,66,0)</f>
        <v>0</v>
      </c>
      <c r="GO274" s="275">
        <f>VLOOKUP(C274,FPT!B:GM,66,0)</f>
        <v>0</v>
      </c>
      <c r="GP274" t="str">
        <f t="shared" si="513"/>
        <v/>
      </c>
      <c r="GQ274" s="275">
        <f>VLOOKUP(C274,MOVI!C:DT,67,0)</f>
        <v>0</v>
      </c>
      <c r="GR274" s="275">
        <f>VLOOKUP(C274,FPT!B:GP,67,0)</f>
        <v>0</v>
      </c>
      <c r="GS274" t="str">
        <f t="shared" si="514"/>
        <v/>
      </c>
      <c r="GT274" s="275">
        <f>VLOOKUP(C274,MOVI!C:DT,68,0)</f>
        <v>0</v>
      </c>
      <c r="GU274" s="275">
        <f>VLOOKUP(C274,FPT!B:GS,68,0)</f>
        <v>0</v>
      </c>
      <c r="GV274" t="str">
        <f t="shared" si="515"/>
        <v/>
      </c>
      <c r="GW274" s="275">
        <f>VLOOKUP(C274,MOVI!C:DT,69,0)</f>
        <v>0</v>
      </c>
      <c r="GX274" s="275">
        <f>VLOOKUP(C274,FPT!B:GV,69,0)</f>
        <v>0</v>
      </c>
      <c r="GY274" t="str">
        <f t="shared" si="516"/>
        <v/>
      </c>
      <c r="GZ274" s="275">
        <f>VLOOKUP(C274,MOVI!C:DT,70,0)</f>
        <v>211423</v>
      </c>
      <c r="HA274" s="275">
        <f>VLOOKUP(C274,FPT!B:GY,70,0)</f>
        <v>211423</v>
      </c>
      <c r="HB274" t="str">
        <f t="shared" si="517"/>
        <v/>
      </c>
      <c r="HC274" s="275">
        <f>VLOOKUP(C274,MOVI!C:DT,71,0)</f>
        <v>6141423</v>
      </c>
      <c r="HD274" s="275">
        <f>ROUND(VLOOKUP(C274,FPT!B:HB,71,0),0)</f>
        <v>6141423</v>
      </c>
      <c r="HE274" t="str">
        <f t="shared" si="518"/>
        <v/>
      </c>
      <c r="HF274" s="275">
        <f>ROUND(VLOOKUP(C274,MOVI!C:DT,72,0),0)</f>
        <v>0</v>
      </c>
      <c r="HG274" s="275">
        <f>ROUND(VLOOKUP(C274,FPT!B:HE,72,0),0)</f>
        <v>0</v>
      </c>
      <c r="HH274" t="str">
        <f t="shared" si="519"/>
        <v/>
      </c>
      <c r="HI274" s="275">
        <f>VLOOKUP(C274,MOVI!C:DT,73,0)</f>
        <v>200000</v>
      </c>
      <c r="HJ274" s="275">
        <f>VLOOKUP(C274,FPT!B:HH,73,0)</f>
        <v>200000</v>
      </c>
      <c r="HK274" t="str">
        <f t="shared" si="520"/>
        <v/>
      </c>
      <c r="HL274" s="275">
        <f>VLOOKUP(C274,MOVI!C:DT,74,0)</f>
        <v>730000</v>
      </c>
      <c r="HM274" s="275">
        <f>VLOOKUP(C274,FPT!B:HK,74,0)</f>
        <v>730000</v>
      </c>
      <c r="HN274" t="str">
        <f t="shared" si="521"/>
        <v/>
      </c>
      <c r="HO274" s="275">
        <f>VLOOKUP(C274,MOVI!C:DT,75,0)</f>
        <v>11000000</v>
      </c>
      <c r="HP274" s="275">
        <f>VLOOKUP(C274,FPT!B:HN,75,0)</f>
        <v>11000000</v>
      </c>
      <c r="HQ274" t="str">
        <f t="shared" si="522"/>
        <v/>
      </c>
      <c r="HR274" s="275">
        <f>VLOOKUP(C274,MOVI!C:DT,76,0)</f>
        <v>0</v>
      </c>
      <c r="HS274" s="275">
        <f>VLOOKUP(C274,FPT!B:HQ,76,0)</f>
        <v>0</v>
      </c>
      <c r="HT274" t="str">
        <f t="shared" si="523"/>
        <v/>
      </c>
      <c r="HU274" s="275">
        <f>VLOOKUP(C274,MOVI!C:DT,77,0)</f>
        <v>0</v>
      </c>
      <c r="HV274" s="275">
        <f>VLOOKUP(C274,FPT!B:HT,77,0)</f>
        <v>0</v>
      </c>
      <c r="HW274" t="str">
        <f t="shared" si="524"/>
        <v/>
      </c>
      <c r="HX274" s="274">
        <f>VLOOKUP(C274,MOVI!C:CB,78,0)</f>
        <v>400000</v>
      </c>
      <c r="HY274" s="261">
        <f>VLOOKUP(C274,FPT!$B:$CA,78,0)</f>
        <v>400000</v>
      </c>
      <c r="HZ274" t="str">
        <f t="shared" si="525"/>
        <v/>
      </c>
      <c r="IA274" s="275">
        <f>VLOOKUP(C274,MOVI!C:CD,79,0)</f>
        <v>50000</v>
      </c>
      <c r="IB274" s="275">
        <f>VLOOKUP(C274,FPT!B:HZ,79,0)</f>
        <v>50000</v>
      </c>
      <c r="IC274" t="str">
        <f t="shared" si="526"/>
        <v/>
      </c>
      <c r="ID274" s="275">
        <f>VLOOKUP(C274,MOVI!C:CD,80,0)</f>
        <v>75000</v>
      </c>
      <c r="IE274" s="275">
        <f>VLOOKUP(C274,FPT!B:IC,80,0)</f>
        <v>75000</v>
      </c>
      <c r="IF274" t="str">
        <f t="shared" si="527"/>
        <v/>
      </c>
      <c r="IG274" s="275">
        <f>VLOOKUP(C274,MOVI!C:DT,81,0)</f>
        <v>0</v>
      </c>
      <c r="IH274" s="275">
        <f>VLOOKUP(C274,FPT!B:IF,81,0)</f>
        <v>0</v>
      </c>
      <c r="II274" t="str">
        <f t="shared" si="528"/>
        <v/>
      </c>
      <c r="IJ274" s="275">
        <f>VLOOKUP(C274,MOVI!C:DT,82,0)</f>
        <v>525000</v>
      </c>
      <c r="IK274" s="275">
        <f>VLOOKUP(C274,FPT!B:II,82,0)</f>
        <v>525000</v>
      </c>
      <c r="IL274" t="str">
        <f t="shared" si="529"/>
        <v/>
      </c>
      <c r="IM274" s="275">
        <f>ROUND(VLOOKUP(C274,MOVI!C:DT,83,0),0)</f>
        <v>12455000</v>
      </c>
      <c r="IN274" s="275">
        <f>ROUND(VLOOKUP(C274,FPT!B:IL,83,0),0)</f>
        <v>12455000</v>
      </c>
      <c r="IO274" t="str">
        <f t="shared" si="530"/>
        <v/>
      </c>
      <c r="IP274" s="275">
        <f>VLOOKUP(C274,MOVI!C:DT,84,0)</f>
        <v>0</v>
      </c>
      <c r="IQ274" s="275">
        <f>VLOOKUP(C274,FPT!B:IO,84,0)</f>
        <v>0</v>
      </c>
      <c r="IR274" t="str">
        <f t="shared" si="531"/>
        <v/>
      </c>
      <c r="IS274" s="275">
        <f>ROUND(VLOOKUP(C274,MOVI!C:DT,85,0),0)</f>
        <v>0</v>
      </c>
      <c r="IT274" s="275">
        <f>ROUND(VLOOKUP(C274,FPT!B:IR,85,0),0)</f>
        <v>0</v>
      </c>
      <c r="IU274" t="str">
        <f t="shared" si="532"/>
        <v/>
      </c>
      <c r="IV274" s="275">
        <f>VLOOKUP(C274,MOVI!C:DT,86,0)</f>
        <v>0</v>
      </c>
      <c r="IW274" s="275">
        <f>VLOOKUP(C274,FPT!B:IU,86,0)</f>
        <v>0</v>
      </c>
      <c r="IX274" t="str">
        <f t="shared" si="533"/>
        <v/>
      </c>
      <c r="IY274" s="275">
        <f>ROUND(VLOOKUP(C274,MOVI!C:DT,87,0),0)</f>
        <v>0</v>
      </c>
      <c r="IZ274" s="275">
        <f>ROUND(VLOOKUP(C274,FPT!B:IX,87,0),0)</f>
        <v>0</v>
      </c>
      <c r="JA274" t="str">
        <f t="shared" si="534"/>
        <v/>
      </c>
      <c r="JB274" s="275">
        <f>VLOOKUP(C274,MOVI!C:DT,88,0)</f>
        <v>0</v>
      </c>
      <c r="JC274" s="275">
        <f>VLOOKUP(C274,FPT!B:JA,88,0)</f>
        <v>0</v>
      </c>
      <c r="JD274" t="str">
        <f t="shared" si="535"/>
        <v/>
      </c>
      <c r="JE274" s="275">
        <f>VLOOKUP(C274,MOVI!C:DT,89,0)</f>
        <v>50000</v>
      </c>
      <c r="JF274" s="275">
        <f>VLOOKUP(C274,FPT!B:JD,89,0)</f>
        <v>50000</v>
      </c>
      <c r="JG274" t="str">
        <f t="shared" si="536"/>
        <v/>
      </c>
      <c r="JH274" s="275">
        <f>VLOOKUP(C274,MOVI!C:DT,90,0)</f>
        <v>0</v>
      </c>
      <c r="JI274" s="275">
        <f>VLOOKUP(C274,FPT!B:JG,90,0)</f>
        <v>0</v>
      </c>
      <c r="JJ274" t="str">
        <f t="shared" si="537"/>
        <v/>
      </c>
      <c r="JK274" s="275">
        <f>VLOOKUP(C274,MOVI!C:DT,91,0)</f>
        <v>0</v>
      </c>
      <c r="JL274" s="275">
        <f>VLOOKUP(C274,FPT!B:JJ,91,0)</f>
        <v>0</v>
      </c>
      <c r="JM274" t="str">
        <f t="shared" si="538"/>
        <v/>
      </c>
      <c r="JN274" s="275">
        <f>VLOOKUP(C274,MOVI!C:DT,92,0)</f>
        <v>1780000</v>
      </c>
      <c r="JO274" s="275">
        <f>VLOOKUP(C274,FPT!B:JM,92,0)</f>
        <v>1780000</v>
      </c>
      <c r="JP274" t="str">
        <f t="shared" si="539"/>
        <v/>
      </c>
      <c r="JQ274" s="275">
        <f>VLOOKUP(C274,MOVI!C:DT,93,0)</f>
        <v>0</v>
      </c>
      <c r="JR274" s="275">
        <f>VLOOKUP(C274,FPT!B:JP,93,0)</f>
        <v>0</v>
      </c>
      <c r="JS274" t="str">
        <f t="shared" si="540"/>
        <v/>
      </c>
      <c r="JT274" s="275">
        <f>VLOOKUP(C274,MOVI!C:DT,94,0)</f>
        <v>1830000</v>
      </c>
      <c r="JU274" s="275">
        <f>VLOOKUP(C274,FPT!B:JS,94,0)</f>
        <v>1830000</v>
      </c>
      <c r="JV274" t="str">
        <f t="shared" si="541"/>
        <v/>
      </c>
      <c r="JW274" s="275">
        <f>VLOOKUP(C274,MOVI!C:DT,95,0)</f>
        <v>3786423</v>
      </c>
      <c r="JX274" s="275">
        <f>VLOOKUP(C274,FPT!B:JV,95,0)</f>
        <v>3786423</v>
      </c>
      <c r="JY274" t="str">
        <f t="shared" si="542"/>
        <v/>
      </c>
      <c r="JZ274" s="275">
        <f>VLOOKUP(C274,MOVI!C:DT,96,0)</f>
        <v>0</v>
      </c>
      <c r="KA274" s="275">
        <f>VLOOKUP(C274,FPT!B:JY,96,0)</f>
        <v>0</v>
      </c>
      <c r="KB274" t="str">
        <f t="shared" si="543"/>
        <v/>
      </c>
      <c r="KC274" s="275">
        <f>VLOOKUP(C274,MOVI!C:DT,97,0)</f>
        <v>3786423</v>
      </c>
      <c r="KD274" s="275">
        <f>VLOOKUP(C274,FPT!B:KB,97,0)</f>
        <v>3786423</v>
      </c>
      <c r="KE274" t="str">
        <f t="shared" si="544"/>
        <v/>
      </c>
      <c r="KF274" s="275">
        <f>VLOOKUP(C274,MOVI!C:DT,98,0)</f>
        <v>850000.00000000012</v>
      </c>
      <c r="KG274" s="275">
        <f>VLOOKUP(C274,FPT!B:KE,98,0)</f>
        <v>850000</v>
      </c>
      <c r="KH274" t="str">
        <f t="shared" si="545"/>
        <v/>
      </c>
      <c r="KI274" s="275">
        <f>VLOOKUP(C274,MOVI!C:DT,99,0)</f>
        <v>0</v>
      </c>
      <c r="KJ274" s="275">
        <f>VLOOKUP(C274,FPT!B:KH,99,0)</f>
        <v>0</v>
      </c>
      <c r="KK274" t="str">
        <f t="shared" si="546"/>
        <v/>
      </c>
      <c r="KL274" s="275">
        <f>VLOOKUP(C274,MOVI!C:DT,100,0)</f>
        <v>150000</v>
      </c>
      <c r="KM274" s="275">
        <f>VLOOKUP(C274,FPT!B:KK,100,0)</f>
        <v>150000</v>
      </c>
      <c r="KN274" t="str">
        <f t="shared" si="547"/>
        <v/>
      </c>
      <c r="KO274" s="275">
        <f>VLOOKUP(C274,MOVI!C:DT,101,0)</f>
        <v>0</v>
      </c>
      <c r="KP274" s="275">
        <f>VLOOKUP(C274,FPT!B:KN,101,0)</f>
        <v>0</v>
      </c>
      <c r="KQ274" t="str">
        <f t="shared" si="548"/>
        <v/>
      </c>
      <c r="KR274" s="275">
        <f>VLOOKUP(C274,MOVI!C:DT,102,0)</f>
        <v>0</v>
      </c>
      <c r="KS274" s="275">
        <f>VLOOKUP(C274,FPT!B:KQ,102,0)</f>
        <v>0</v>
      </c>
      <c r="KT274" t="str">
        <f t="shared" si="549"/>
        <v/>
      </c>
      <c r="KU274" s="275">
        <f>VLOOKUP(C274,MOVI!C:DT,103,0)</f>
        <v>1000000.0000000001</v>
      </c>
      <c r="KV274" s="275">
        <f>VLOOKUP(C274,FPT!B:KT,103,0)</f>
        <v>1000000</v>
      </c>
      <c r="KW274" t="str">
        <f t="shared" si="550"/>
        <v/>
      </c>
      <c r="KX274" s="275">
        <f>VLOOKUP(C274,MOVI!C:DT,104,0)</f>
        <v>1525000</v>
      </c>
      <c r="KY274" s="275">
        <f>VLOOKUP(C274,FPT!B:KW,104,0)</f>
        <v>1525000</v>
      </c>
      <c r="KZ274" t="str">
        <f t="shared" si="551"/>
        <v/>
      </c>
      <c r="LA274" s="275">
        <f>VLOOKUP(C274,MOVI!C:DT,105,0)</f>
        <v>100000</v>
      </c>
      <c r="LB274" s="275">
        <f>VLOOKUP(C274,FPT!B:KZ,105,0)</f>
        <v>100000</v>
      </c>
      <c r="LC274" t="str">
        <f t="shared" si="552"/>
        <v/>
      </c>
      <c r="LD274" s="275">
        <f>VLOOKUP(C274,MOVI!C:DT,106,0)</f>
        <v>7241423</v>
      </c>
      <c r="LE274" s="275">
        <f>VLOOKUP(C274,FPT!B:LC,106,0)</f>
        <v>7241423</v>
      </c>
      <c r="LF274" t="str">
        <f t="shared" si="553"/>
        <v/>
      </c>
      <c r="LG274" s="273">
        <f>VLOOKUP(C274,MOVI!C:DT,107,0)</f>
        <v>0</v>
      </c>
      <c r="LH274" s="273">
        <f>VLOOKUP(C274,FPT!B:LF,107,0)</f>
        <v>0</v>
      </c>
      <c r="LI274" t="str">
        <f t="shared" si="554"/>
        <v/>
      </c>
      <c r="LJ274" t="str">
        <f>VLOOKUP(C274,MOVI!C:DV,108,0)</f>
        <v>MoviSouthSales</v>
      </c>
      <c r="LK274" s="252" t="str">
        <f>VLOOKUP(C274,FPT!B:LI,108,0)</f>
        <v>MoviSouthSales</v>
      </c>
      <c r="LL274" t="str">
        <f t="shared" si="555"/>
        <v/>
      </c>
      <c r="LM274" s="275">
        <f>ROUND(VLOOKUP(C274,MOVI!C:DV,109,0),0)</f>
        <v>416667</v>
      </c>
      <c r="LN274" s="275">
        <f>ROUND(VLOOKUP(C274,FPT!B:LL,109,0),0)</f>
        <v>416667</v>
      </c>
      <c r="LO274" t="str">
        <f t="shared" si="556"/>
        <v/>
      </c>
      <c r="LP274" t="str">
        <f>VLOOKUP(C274,MOVI!C:DV,110,0)</f>
        <v>HCM</v>
      </c>
      <c r="LQ274" s="247" t="str">
        <f>VLOOKUP(C274,FPT!B:LO,110,0)</f>
        <v>HCM</v>
      </c>
      <c r="LR274" t="str">
        <f t="shared" si="557"/>
        <v/>
      </c>
      <c r="LS274">
        <f>MOVI!DI269</f>
        <v>22</v>
      </c>
      <c r="LV274">
        <f>MOVI!DJ269</f>
        <v>0</v>
      </c>
      <c r="LW274">
        <f>MOVI!DK269</f>
        <v>0</v>
      </c>
      <c r="LX274" t="str">
        <f>MOVI!DL269</f>
        <v>x</v>
      </c>
      <c r="LY274">
        <f>MOVI!DM269</f>
        <v>0</v>
      </c>
      <c r="LZ274">
        <f>MOVI!DN269</f>
        <v>50000</v>
      </c>
      <c r="MA274">
        <f>MOVI!DO269</f>
        <v>0</v>
      </c>
      <c r="MB274" t="str">
        <f>MOVI!DP269</f>
        <v>HCM</v>
      </c>
      <c r="MC274">
        <f>MOVI!DQ269</f>
        <v>0</v>
      </c>
      <c r="MD274">
        <f>MOVI!DR269</f>
        <v>0</v>
      </c>
      <c r="ME274" t="str">
        <f>VLOOKUP(C274,MOVI!C:DV,121,0)</f>
        <v>Group 1</v>
      </c>
      <c r="MF274" s="252" t="str">
        <f>VLOOKUP(C274,FPT!B:MD,111,0)</f>
        <v>Group 1</v>
      </c>
      <c r="MG274" t="str">
        <f t="shared" si="450"/>
        <v/>
      </c>
      <c r="MH274" t="str">
        <f>VLOOKUP(C274,MOVI!C:DT,122,0)</f>
        <v>MoviSouthGroup 1</v>
      </c>
      <c r="MI274" s="252" t="str">
        <f>VLOOKUP(C274,FPT!B:DS,112,0)</f>
        <v>MoviSouthGroup 1</v>
      </c>
      <c r="MJ274" t="str">
        <f t="shared" si="558"/>
        <v/>
      </c>
    </row>
    <row r="275" spans="1:348" x14ac:dyDescent="0.25">
      <c r="A275">
        <v>267</v>
      </c>
      <c r="B275" s="48">
        <v>5047</v>
      </c>
      <c r="C275" s="271" t="s">
        <v>1013</v>
      </c>
      <c r="D275" t="str">
        <f>VLOOKUP(C275,MOVI!C:D,2,0)</f>
        <v>Nguyễn Minh Vũ</v>
      </c>
      <c r="E275" t="str">
        <f>VLOOKUP(C275,FPT!B:C,2,0)</f>
        <v>Nguyễn Minh Vũ</v>
      </c>
      <c r="F275" t="str">
        <f t="shared" si="451"/>
        <v/>
      </c>
      <c r="G275" t="str">
        <f>VLOOKUP(C275,MOVI!C:E,3,0)</f>
        <v>Sales</v>
      </c>
      <c r="H275" t="str">
        <f>VLOOKUP(C275,FPT!B:F,3,0)</f>
        <v>Sales</v>
      </c>
      <c r="I275" t="str">
        <f t="shared" si="452"/>
        <v/>
      </c>
      <c r="J275" t="str">
        <f>VLOOKUP(C275,MOVI!C:H,4,0)</f>
        <v>Field Sales</v>
      </c>
      <c r="K275" t="str">
        <f>VLOOKUP(C275,FPT!B:I,4,0)</f>
        <v>Field Sales</v>
      </c>
      <c r="L275" t="str">
        <f t="shared" si="453"/>
        <v/>
      </c>
      <c r="M275" t="str">
        <f>VLOOKUP(C275,MOVI!C:DT,5,0)</f>
        <v>Associate</v>
      </c>
      <c r="N275" t="str">
        <f>VLOOKUP(C275,FPT!B:L,5,0)</f>
        <v>Associate</v>
      </c>
      <c r="O275" t="str">
        <f t="shared" si="454"/>
        <v/>
      </c>
      <c r="P275" t="str">
        <f>VLOOKUP(C275,MOVI!C:DT,6,0)</f>
        <v>Field Sales</v>
      </c>
      <c r="Q275" t="str">
        <f>VLOOKUP(C275,FPT!B:O,6,0)</f>
        <v>Field sales</v>
      </c>
      <c r="R275" t="str">
        <f t="shared" si="455"/>
        <v/>
      </c>
      <c r="S275" t="str">
        <f>VLOOKUP(C275,MOVI!C:DT,7,0)</f>
        <v>South</v>
      </c>
      <c r="T275" t="str">
        <f>VLOOKUP(C275,FPT!B:R,7,0)</f>
        <v>South</v>
      </c>
      <c r="U275" t="str">
        <f t="shared" si="456"/>
        <v/>
      </c>
      <c r="V275" t="str">
        <f>VLOOKUP(C275,MOVI!C:DT,8,0)</f>
        <v>Movi</v>
      </c>
      <c r="W275" t="str">
        <f>VLOOKUP(C275,FPT!B:U,8,0)</f>
        <v>Movi</v>
      </c>
      <c r="X275" t="str">
        <f t="shared" si="457"/>
        <v/>
      </c>
      <c r="Y275" t="str">
        <f>VLOOKUP(C275,MOVI!C:DT,9,0)</f>
        <v>Full-time</v>
      </c>
      <c r="Z275" t="str">
        <f>VLOOKUP(C275,FPT!B:X,9,0)</f>
        <v>Full-time</v>
      </c>
      <c r="AA275" t="str">
        <f t="shared" si="458"/>
        <v/>
      </c>
      <c r="AB275" t="str">
        <f>VLOOKUP(C275,MOVI!C:DT,10,0)</f>
        <v>Permanent</v>
      </c>
      <c r="AC275" t="str">
        <f>VLOOKUP(C275,FPT!B:AA,10,0)</f>
        <v>Permanent</v>
      </c>
      <c r="AD275" t="str">
        <f t="shared" si="459"/>
        <v/>
      </c>
      <c r="AE275" s="247">
        <f>VLOOKUP(C275,MOVI!C:DT,11,0)</f>
        <v>43602</v>
      </c>
      <c r="AF275" s="247">
        <f>VLOOKUP(C275,FPT!B:AD,11,0)</f>
        <v>43602</v>
      </c>
      <c r="AG275" t="str">
        <f t="shared" si="460"/>
        <v/>
      </c>
      <c r="AH275" s="260" t="str">
        <f>VLOOKUP(C275,MOVI!C:DT,12,0)</f>
        <v/>
      </c>
      <c r="AI275" s="260"/>
      <c r="AJ275" t="str">
        <f t="shared" si="560"/>
        <v/>
      </c>
      <c r="AK275">
        <f>VLOOKUP(C275,MOVI!C:DT,13,0)</f>
        <v>0</v>
      </c>
      <c r="AL275" s="247">
        <f>VLOOKUP(C275,FPT!B:AJ,13,0)</f>
        <v>0</v>
      </c>
      <c r="AM275" t="str">
        <f t="shared" si="559"/>
        <v/>
      </c>
      <c r="AN275" s="247">
        <f>VLOOKUP(C275,MOVI!C:DT,14,0)</f>
        <v>0</v>
      </c>
      <c r="AO275" s="247">
        <f>VLOOKUP(C275,FPT!B:AM,14,0)</f>
        <v>0</v>
      </c>
      <c r="AP275" t="str">
        <f t="shared" si="461"/>
        <v/>
      </c>
      <c r="AQ275" t="str">
        <f>VLOOKUP(C275,MOVI!C:DT,15,0)</f>
        <v>LC</v>
      </c>
      <c r="AR275" s="247" t="str">
        <f>VLOOKUP(C275,FPT!B:AP,15,0)</f>
        <v>LC</v>
      </c>
      <c r="AS275" t="str">
        <f t="shared" si="462"/>
        <v/>
      </c>
      <c r="AT275" s="282" t="str">
        <f>VLOOKUP(C275,MOVI!C:DT,16,0)</f>
        <v>LTTP</v>
      </c>
      <c r="AU275" s="247" t="str">
        <f>VLOOKUP(C275,FPT!B:AS,16,0)</f>
        <v>LTTP</v>
      </c>
      <c r="AV275" t="str">
        <f t="shared" si="463"/>
        <v/>
      </c>
      <c r="AW275" t="str">
        <f>VLOOKUP(C275,MOVI!C:DT,17,0)</f>
        <v>L</v>
      </c>
      <c r="AX275" s="247" t="str">
        <f>VLOOKUP(C275,FPT!B:AV,17,0)</f>
        <v>L</v>
      </c>
      <c r="AY275" t="str">
        <f t="shared" si="464"/>
        <v/>
      </c>
      <c r="AZ275">
        <f>VLOOKUP(C275,MOVI!C:DT,18,0)</f>
        <v>0</v>
      </c>
      <c r="BA275" s="247">
        <f>VLOOKUP(C275,FPT!B:AY,18,0)</f>
        <v>0</v>
      </c>
      <c r="BB275" t="str">
        <f t="shared" si="465"/>
        <v/>
      </c>
      <c r="BC275" s="275">
        <f>VLOOKUP(C275,MOVI!C:DT,19,0)</f>
        <v>5000000</v>
      </c>
      <c r="BD275" s="275">
        <f>VLOOKUP(C275,FPT!B:BB,19,0)</f>
        <v>5000000</v>
      </c>
      <c r="BE275" t="str">
        <f t="shared" si="466"/>
        <v/>
      </c>
      <c r="BF275">
        <f>VLOOKUP(C275,MOVI!C:DT,20,0)</f>
        <v>0</v>
      </c>
      <c r="BG275" s="252">
        <f>VLOOKUP(C275,FPT!B:BE,20,0)</f>
        <v>0</v>
      </c>
      <c r="BH275" t="str">
        <f t="shared" si="467"/>
        <v/>
      </c>
      <c r="BI275" s="275">
        <f>VLOOKUP(C275,MOVI!C:DT,21,0)</f>
        <v>5000000</v>
      </c>
      <c r="BJ275" s="275">
        <f>VLOOKUP(C275,FPT!B:BH,21,0)</f>
        <v>5000000</v>
      </c>
      <c r="BK275" t="str">
        <f t="shared" si="468"/>
        <v/>
      </c>
      <c r="BL275" s="275">
        <f>VLOOKUP(C275,MOVI!C:DT,22,0)</f>
        <v>0</v>
      </c>
      <c r="BM275" s="275">
        <f>VLOOKUP(C275,FPT!B:BK,22,0)</f>
        <v>0</v>
      </c>
      <c r="BN275" t="str">
        <f t="shared" si="469"/>
        <v/>
      </c>
      <c r="BO275" s="275">
        <f>VLOOKUP(C275,MOVI!C:DT,23,0)</f>
        <v>0</v>
      </c>
      <c r="BP275" s="275">
        <f>VLOOKUP(C275,FPT!B:BN,23,0)</f>
        <v>0</v>
      </c>
      <c r="BQ275" t="str">
        <f t="shared" si="470"/>
        <v/>
      </c>
      <c r="BR275" s="275">
        <f>VLOOKUP(C275,MOVI!C:DT,24,0)</f>
        <v>0</v>
      </c>
      <c r="BS275" s="275">
        <f>VLOOKUP(C275,FPT!B:BQ,24,0)</f>
        <v>0</v>
      </c>
      <c r="BT275" t="str">
        <f t="shared" si="471"/>
        <v/>
      </c>
      <c r="BU275" s="275">
        <f>VLOOKUP(C275,MOVI!C:DT,25,0)</f>
        <v>200000</v>
      </c>
      <c r="BV275" s="275">
        <f>VLOOKUP(C275,FPT!B:BT,25,0)</f>
        <v>200000</v>
      </c>
      <c r="BW275" t="str">
        <f t="shared" si="472"/>
        <v/>
      </c>
      <c r="BX275" s="275">
        <f>VLOOKUP(C275,MOVI!C:DT,26,0)</f>
        <v>0</v>
      </c>
      <c r="BY275" s="275">
        <f>VLOOKUP(C275,FPT!B:BW,26,0)</f>
        <v>0</v>
      </c>
      <c r="BZ275" t="str">
        <f t="shared" si="473"/>
        <v/>
      </c>
      <c r="CA275" s="275">
        <f>VLOOKUP(C275,MOVI!C:DT,27,0)</f>
        <v>730000</v>
      </c>
      <c r="CB275" s="275">
        <f>VLOOKUP(C275,FPT!B:BZ,27,0)</f>
        <v>730000</v>
      </c>
      <c r="CC275" t="str">
        <f t="shared" si="474"/>
        <v/>
      </c>
      <c r="CD275" s="275">
        <f>VLOOKUP(C275,MOVI!C:DT,28,0)</f>
        <v>930000</v>
      </c>
      <c r="CE275" s="275">
        <f>VLOOKUP(C275,FPT!B:CC,28,0)</f>
        <v>930000</v>
      </c>
      <c r="CF275" t="str">
        <f t="shared" si="475"/>
        <v/>
      </c>
      <c r="CG275" t="str">
        <f>VLOOKUP(C275,MOVI!C:DT,29,0)</f>
        <v>CN</v>
      </c>
      <c r="CH275" s="252" t="str">
        <f>VLOOKUP(C275,FPT!B:CF,29,0)</f>
        <v>CN</v>
      </c>
      <c r="CI275" t="str">
        <f t="shared" si="476"/>
        <v/>
      </c>
      <c r="CJ275">
        <f>VLOOKUP(C275,MOVI!C:DT,30,0)</f>
        <v>26</v>
      </c>
      <c r="CK275" s="252">
        <f>VLOOKUP(C275,FPT!B:CI,30,0)</f>
        <v>26</v>
      </c>
      <c r="CL275" t="str">
        <f t="shared" si="477"/>
        <v/>
      </c>
      <c r="CM275">
        <f>VLOOKUP(C275,MOVI!C:DT,31,0)</f>
        <v>26</v>
      </c>
      <c r="CN275" s="252">
        <f>VLOOKUP(C275,FPT!B:CL,31,0)</f>
        <v>26</v>
      </c>
      <c r="CO275" t="str">
        <f t="shared" si="478"/>
        <v/>
      </c>
      <c r="CP275" s="275">
        <f>VLOOKUP(C275,MOVI!C:DT,32,0)</f>
        <v>0</v>
      </c>
      <c r="CQ275" s="275">
        <f>VLOOKUP(C275,FPT!B:CO,32,0)</f>
        <v>0</v>
      </c>
      <c r="CR275" t="str">
        <f t="shared" si="479"/>
        <v/>
      </c>
      <c r="CS275" s="275">
        <f>VLOOKUP(C275,MOVI!C:DT,33,0)</f>
        <v>0</v>
      </c>
      <c r="CT275" s="275">
        <f>VLOOKUP(C275,FPT!B:CR,33,0)</f>
        <v>0</v>
      </c>
      <c r="CU275" t="str">
        <f t="shared" si="480"/>
        <v/>
      </c>
      <c r="CV275" s="275">
        <f>VLOOKUP(C275,MOVI!C:DT,34,0)</f>
        <v>0</v>
      </c>
      <c r="CW275" s="275">
        <f>VLOOKUP(C275,FPT!B:CU,34,0)</f>
        <v>0</v>
      </c>
      <c r="CX275" t="str">
        <f t="shared" si="481"/>
        <v/>
      </c>
      <c r="CY275" s="275">
        <f>VLOOKUP(C275,MOVI!C:DT,35,0)</f>
        <v>26</v>
      </c>
      <c r="CZ275" s="275">
        <f>VLOOKUP(C275,FPT!B:CX,35,0)</f>
        <v>26</v>
      </c>
      <c r="DA275" t="str">
        <f t="shared" si="482"/>
        <v/>
      </c>
      <c r="DB275" s="275">
        <f>VLOOKUP(C275,MOVI!C:DT,36,0)</f>
        <v>0</v>
      </c>
      <c r="DC275" s="275">
        <f>VLOOKUP(C275,FPT!B:DA,36,0)</f>
        <v>0</v>
      </c>
      <c r="DD275" t="str">
        <f t="shared" si="483"/>
        <v/>
      </c>
      <c r="DE275" s="275">
        <f>VLOOKUP(C275,MOVI!C:DT,37,0)</f>
        <v>0</v>
      </c>
      <c r="DF275" s="275">
        <f>VLOOKUP(C275,FPT!B:DD,37,0)</f>
        <v>0</v>
      </c>
      <c r="DG275" t="str">
        <f t="shared" si="484"/>
        <v/>
      </c>
      <c r="DH275" s="275">
        <f>VLOOKUP(C275,MOVI!C:DT,38,0)</f>
        <v>0</v>
      </c>
      <c r="DI275" s="275">
        <f>VLOOKUP(C275,FPT!B:DG,38,0)</f>
        <v>0</v>
      </c>
      <c r="DJ275" t="str">
        <f t="shared" si="485"/>
        <v/>
      </c>
      <c r="DK275" s="275">
        <f>VLOOKUP(C275,MOVI!C:DT,39,0)</f>
        <v>0</v>
      </c>
      <c r="DL275" s="275">
        <f>VLOOKUP(C275,FPT!B:DJ,39,0)</f>
        <v>0</v>
      </c>
      <c r="DM275" t="str">
        <f t="shared" si="486"/>
        <v/>
      </c>
      <c r="DN275" s="275">
        <f>VLOOKUP(C275,MOVI!C:DT,40,0)</f>
        <v>0</v>
      </c>
      <c r="DO275" s="275">
        <f>VLOOKUP(C275,FPT!B:DM,40,0)</f>
        <v>0</v>
      </c>
      <c r="DP275" t="str">
        <f t="shared" si="487"/>
        <v/>
      </c>
      <c r="DQ275" s="275">
        <f>VLOOKUP(C275,MOVI!C:DT,41,0)</f>
        <v>0</v>
      </c>
      <c r="DR275" s="275">
        <f>VLOOKUP(C275,FPT!B:DP,41,0)</f>
        <v>0</v>
      </c>
      <c r="DS275" t="str">
        <f t="shared" si="488"/>
        <v/>
      </c>
      <c r="DT275" s="275">
        <f>VLOOKUP(C275,MOVI!C:DT,42,0)</f>
        <v>5000000</v>
      </c>
      <c r="DU275" s="275">
        <f>ROUND(VLOOKUP(C275,FPT!B:DS,42,0),0)</f>
        <v>5000000</v>
      </c>
      <c r="DV275" t="str">
        <f t="shared" si="489"/>
        <v/>
      </c>
      <c r="DW275" s="275">
        <f>VLOOKUP(C275,MOVI!C:DT,43,0)</f>
        <v>0</v>
      </c>
      <c r="DX275" s="275">
        <f>VLOOKUP(C275,FPT!B:DV,43,0)</f>
        <v>0</v>
      </c>
      <c r="DY275" t="str">
        <f t="shared" si="490"/>
        <v/>
      </c>
      <c r="DZ275" s="275">
        <f>VLOOKUP(C275,MOVI!C:DT,44,0)</f>
        <v>0</v>
      </c>
      <c r="EA275" s="275">
        <f>VLOOKUP(C275,FPT!B:DY,44,0)</f>
        <v>0</v>
      </c>
      <c r="EB275" t="str">
        <f t="shared" si="491"/>
        <v/>
      </c>
      <c r="EC275" s="275">
        <f>VLOOKUP(C275,MOVI!C:DT,45,0)</f>
        <v>5000000</v>
      </c>
      <c r="ED275" s="275">
        <f>ROUND(VLOOKUP(C275,FPT!B:EB,45,0),0)</f>
        <v>5000000</v>
      </c>
      <c r="EE275" t="str">
        <f t="shared" si="492"/>
        <v/>
      </c>
      <c r="EF275" s="275">
        <f>VLOOKUP(C275,MOVI!C:DT,46,0)</f>
        <v>0</v>
      </c>
      <c r="EG275" s="275">
        <f>VLOOKUP(C275,FPT!B:EE,46,0)</f>
        <v>0</v>
      </c>
      <c r="EH275" t="str">
        <f t="shared" si="493"/>
        <v/>
      </c>
      <c r="EI275" s="275">
        <f>VLOOKUP(C275,MOVI!C:DT,47,0)</f>
        <v>0</v>
      </c>
      <c r="EJ275" s="275">
        <f>VLOOKUP(C275,FPT!B:EH,47,0)</f>
        <v>0</v>
      </c>
      <c r="EK275" t="str">
        <f t="shared" si="494"/>
        <v/>
      </c>
      <c r="EL275" s="275">
        <f>VLOOKUP(C275,MOVI!C:DT,48,0)</f>
        <v>0</v>
      </c>
      <c r="EM275" s="275">
        <f>VLOOKUP(C275,FPT!B:EK,48,0)</f>
        <v>0</v>
      </c>
      <c r="EN275" t="str">
        <f t="shared" si="495"/>
        <v/>
      </c>
      <c r="EO275" s="275">
        <f>VLOOKUP(C275,MOVI!C:DT,49,0)</f>
        <v>200000</v>
      </c>
      <c r="EP275" s="275">
        <f>VLOOKUP(C275,FPT!B:EN,49,0)</f>
        <v>200000</v>
      </c>
      <c r="EQ275" t="str">
        <f t="shared" si="496"/>
        <v/>
      </c>
      <c r="ER275" s="275">
        <f>VLOOKUP(C275,MOVI!C:DT,50,0)</f>
        <v>0</v>
      </c>
      <c r="ES275" s="275">
        <f>VLOOKUP(C275,FPT!B:EQ,50,0)</f>
        <v>0</v>
      </c>
      <c r="ET275" t="str">
        <f t="shared" si="497"/>
        <v/>
      </c>
      <c r="EU275" s="275">
        <f>VLOOKUP(C275,MOVI!C:DT,51,0)</f>
        <v>0</v>
      </c>
      <c r="EV275" s="275">
        <f>VLOOKUP(C275,FPT!B:ET,51,0)</f>
        <v>0</v>
      </c>
      <c r="EW275" t="str">
        <f t="shared" si="498"/>
        <v/>
      </c>
      <c r="EX275" s="275">
        <f>VLOOKUP(C275,MOVI!C:DT,52,0)</f>
        <v>0</v>
      </c>
      <c r="EY275" s="275">
        <f>VLOOKUP(C275,FPT!B:EW,52,0)</f>
        <v>0</v>
      </c>
      <c r="EZ275" t="str">
        <f t="shared" si="499"/>
        <v/>
      </c>
      <c r="FA275" s="275">
        <f>VLOOKUP(C275,MOVI!C:DT,53,0)</f>
        <v>0</v>
      </c>
      <c r="FB275" s="275">
        <f>VLOOKUP(C275,FPT!B:EZ,53,0)</f>
        <v>0</v>
      </c>
      <c r="FC275" t="str">
        <f t="shared" si="500"/>
        <v/>
      </c>
      <c r="FD275" s="275">
        <f>VLOOKUP(C275,MOVI!C:DT,54,0)</f>
        <v>0</v>
      </c>
      <c r="FE275" s="275">
        <f>VLOOKUP(C275,FPT!B:FC,54,0)</f>
        <v>0</v>
      </c>
      <c r="FF275" t="str">
        <f t="shared" si="501"/>
        <v/>
      </c>
      <c r="FG275" s="275">
        <f>VLOOKUP(C275,MOVI!C:DT,55,0)</f>
        <v>730000</v>
      </c>
      <c r="FH275" s="275">
        <f>VLOOKUP(C275,FPT!B:FF,55,0)</f>
        <v>730000</v>
      </c>
      <c r="FI275" t="str">
        <f t="shared" si="502"/>
        <v/>
      </c>
      <c r="FJ275" s="275">
        <f>VLOOKUP(C275,MOVI!C:DT,56,0)</f>
        <v>930000</v>
      </c>
      <c r="FK275" s="275">
        <f>VLOOKUP(C275,FPT!B:FI,56,0)</f>
        <v>930000</v>
      </c>
      <c r="FL275" t="str">
        <f t="shared" si="503"/>
        <v/>
      </c>
      <c r="FM275" s="275">
        <f>VLOOKUP(C275,MOVI!C:DT,57,0)</f>
        <v>3217205</v>
      </c>
      <c r="FN275" s="275">
        <f>VLOOKUP(C275,FPT!B:FL,57,0)</f>
        <v>3217205</v>
      </c>
      <c r="FO275" t="str">
        <f t="shared" si="504"/>
        <v/>
      </c>
      <c r="FP275" s="275">
        <f>VLOOKUP(C275,MOVI!C:DT,58,0)</f>
        <v>0</v>
      </c>
      <c r="FQ275" s="275">
        <f>VLOOKUP(C275,FPT!B:FO,58,0)</f>
        <v>0</v>
      </c>
      <c r="FR275" t="str">
        <f t="shared" si="505"/>
        <v/>
      </c>
      <c r="FS275" s="275">
        <f>VLOOKUP(C275,MOVI!C:DT,59,0)</f>
        <v>0</v>
      </c>
      <c r="FT275" s="275">
        <f>VLOOKUP(C275,FPT!B:FR,59,0)</f>
        <v>0</v>
      </c>
      <c r="FU275" t="str">
        <f t="shared" si="506"/>
        <v/>
      </c>
      <c r="FV275" s="275">
        <f>VLOOKUP(C275,MOVI!C:DT,60,0)</f>
        <v>0</v>
      </c>
      <c r="FW275" s="275">
        <f>VLOOKUP(C275,FPT!B:FU,60,0)</f>
        <v>0</v>
      </c>
      <c r="FX275" t="str">
        <f t="shared" si="507"/>
        <v/>
      </c>
      <c r="FY275" s="275">
        <f>VLOOKUP(C275,MOVI!C:DT,61,0)</f>
        <v>0</v>
      </c>
      <c r="FZ275" s="275">
        <f>VLOOKUP(C275,FPT!B:FX,61,0)</f>
        <v>0</v>
      </c>
      <c r="GA275" t="str">
        <f t="shared" si="508"/>
        <v/>
      </c>
      <c r="GB275" s="275">
        <f>VLOOKUP(C275,MOVI!C:DT,62,0)</f>
        <v>450000</v>
      </c>
      <c r="GC275" s="275">
        <f>VLOOKUP(C275,FPT!B:GA,62,0)</f>
        <v>450000</v>
      </c>
      <c r="GD275" t="str">
        <f t="shared" si="509"/>
        <v/>
      </c>
      <c r="GE275" s="275">
        <f>VLOOKUP(C275,MOVI!C:DT,63,0)</f>
        <v>0</v>
      </c>
      <c r="GF275" s="275">
        <f>VLOOKUP(C275,FPT!B:GD,63,0)</f>
        <v>0</v>
      </c>
      <c r="GG275" t="str">
        <f t="shared" si="510"/>
        <v/>
      </c>
      <c r="GH275" s="275">
        <f>VLOOKUP(C275,MOVI!C:DT,64,0)</f>
        <v>0</v>
      </c>
      <c r="GI275" s="275">
        <f>VLOOKUP(C275,FPT!B:GG,64,0)</f>
        <v>0</v>
      </c>
      <c r="GJ275" t="str">
        <f t="shared" si="511"/>
        <v/>
      </c>
      <c r="GK275" s="275">
        <f>VLOOKUP(C275,MOVI!C:DT,65,0)</f>
        <v>0</v>
      </c>
      <c r="GL275" s="275">
        <f>VLOOKUP(C275,FPT!B:GJ,65,0)</f>
        <v>0</v>
      </c>
      <c r="GM275" t="str">
        <f t="shared" si="512"/>
        <v/>
      </c>
      <c r="GN275" s="275">
        <f>VLOOKUP(C275,MOVI!C:DT,66,0)</f>
        <v>0</v>
      </c>
      <c r="GO275" s="275">
        <f>VLOOKUP(C275,FPT!B:GM,66,0)</f>
        <v>0</v>
      </c>
      <c r="GP275" t="str">
        <f t="shared" si="513"/>
        <v/>
      </c>
      <c r="GQ275" s="275">
        <f>VLOOKUP(C275,MOVI!C:DT,67,0)</f>
        <v>0</v>
      </c>
      <c r="GR275" s="275">
        <f>VLOOKUP(C275,FPT!B:GP,67,0)</f>
        <v>0</v>
      </c>
      <c r="GS275" t="str">
        <f t="shared" si="514"/>
        <v/>
      </c>
      <c r="GT275" s="275">
        <f>VLOOKUP(C275,MOVI!C:DT,68,0)</f>
        <v>0</v>
      </c>
      <c r="GU275" s="275">
        <f>VLOOKUP(C275,FPT!B:GS,68,0)</f>
        <v>0</v>
      </c>
      <c r="GV275" t="str">
        <f t="shared" si="515"/>
        <v/>
      </c>
      <c r="GW275" s="275">
        <f>VLOOKUP(C275,MOVI!C:DT,69,0)</f>
        <v>0</v>
      </c>
      <c r="GX275" s="275">
        <f>VLOOKUP(C275,FPT!B:GV,69,0)</f>
        <v>0</v>
      </c>
      <c r="GY275" t="str">
        <f t="shared" si="516"/>
        <v/>
      </c>
      <c r="GZ275" s="275">
        <f>VLOOKUP(C275,MOVI!C:DT,70,0)</f>
        <v>3667205</v>
      </c>
      <c r="HA275" s="275">
        <f>VLOOKUP(C275,FPT!B:GY,70,0)</f>
        <v>3667205</v>
      </c>
      <c r="HB275" t="str">
        <f t="shared" si="517"/>
        <v/>
      </c>
      <c r="HC275" s="275">
        <f>VLOOKUP(C275,MOVI!C:DT,71,0)</f>
        <v>9597205</v>
      </c>
      <c r="HD275" s="275">
        <f>ROUND(VLOOKUP(C275,FPT!B:HB,71,0),0)</f>
        <v>9597205</v>
      </c>
      <c r="HE275" t="str">
        <f t="shared" si="518"/>
        <v/>
      </c>
      <c r="HF275" s="275">
        <f>ROUND(VLOOKUP(C275,MOVI!C:DT,72,0),0)</f>
        <v>0</v>
      </c>
      <c r="HG275" s="275">
        <f>ROUND(VLOOKUP(C275,FPT!B:HE,72,0),0)</f>
        <v>0</v>
      </c>
      <c r="HH275" t="str">
        <f t="shared" si="519"/>
        <v/>
      </c>
      <c r="HI275" s="275">
        <f>VLOOKUP(C275,MOVI!C:DT,73,0)</f>
        <v>200000</v>
      </c>
      <c r="HJ275" s="275">
        <f>VLOOKUP(C275,FPT!B:HH,73,0)</f>
        <v>200000</v>
      </c>
      <c r="HK275" t="str">
        <f t="shared" si="520"/>
        <v/>
      </c>
      <c r="HL275" s="275">
        <f>VLOOKUP(C275,MOVI!C:DT,74,0)</f>
        <v>730000</v>
      </c>
      <c r="HM275" s="275">
        <f>VLOOKUP(C275,FPT!B:HK,74,0)</f>
        <v>730000</v>
      </c>
      <c r="HN275" t="str">
        <f t="shared" si="521"/>
        <v/>
      </c>
      <c r="HO275" s="275">
        <f>VLOOKUP(C275,MOVI!C:DT,75,0)</f>
        <v>11000000</v>
      </c>
      <c r="HP275" s="275">
        <f>VLOOKUP(C275,FPT!B:HN,75,0)</f>
        <v>11000000</v>
      </c>
      <c r="HQ275" t="str">
        <f t="shared" si="522"/>
        <v/>
      </c>
      <c r="HR275" s="275">
        <f>VLOOKUP(C275,MOVI!C:DT,76,0)</f>
        <v>0</v>
      </c>
      <c r="HS275" s="275">
        <f>VLOOKUP(C275,FPT!B:HQ,76,0)</f>
        <v>0</v>
      </c>
      <c r="HT275" t="str">
        <f t="shared" si="523"/>
        <v/>
      </c>
      <c r="HU275" s="275">
        <f>VLOOKUP(C275,MOVI!C:DT,77,0)</f>
        <v>0</v>
      </c>
      <c r="HV275" s="275">
        <f>VLOOKUP(C275,FPT!B:HT,77,0)</f>
        <v>0</v>
      </c>
      <c r="HW275" t="str">
        <f t="shared" si="524"/>
        <v/>
      </c>
      <c r="HX275" s="274">
        <f>VLOOKUP(C275,MOVI!C:CB,78,0)</f>
        <v>400000</v>
      </c>
      <c r="HY275" s="261">
        <f>VLOOKUP(C275,FPT!$B:$CA,78,0)</f>
        <v>400000</v>
      </c>
      <c r="HZ275" t="str">
        <f t="shared" si="525"/>
        <v/>
      </c>
      <c r="IA275" s="275">
        <f>VLOOKUP(C275,MOVI!C:CD,79,0)</f>
        <v>50000</v>
      </c>
      <c r="IB275" s="275">
        <f>VLOOKUP(C275,FPT!B:HZ,79,0)</f>
        <v>50000</v>
      </c>
      <c r="IC275" t="str">
        <f t="shared" si="526"/>
        <v/>
      </c>
      <c r="ID275" s="275">
        <f>VLOOKUP(C275,MOVI!C:CD,80,0)</f>
        <v>75000</v>
      </c>
      <c r="IE275" s="275">
        <f>VLOOKUP(C275,FPT!B:IC,80,0)</f>
        <v>75000</v>
      </c>
      <c r="IF275" t="str">
        <f t="shared" si="527"/>
        <v/>
      </c>
      <c r="IG275" s="275">
        <f>VLOOKUP(C275,MOVI!C:DT,81,0)</f>
        <v>0</v>
      </c>
      <c r="IH275" s="275">
        <f>VLOOKUP(C275,FPT!B:IF,81,0)</f>
        <v>0</v>
      </c>
      <c r="II275" t="str">
        <f t="shared" si="528"/>
        <v/>
      </c>
      <c r="IJ275" s="275">
        <f>VLOOKUP(C275,MOVI!C:DT,82,0)</f>
        <v>525000</v>
      </c>
      <c r="IK275" s="275">
        <f>VLOOKUP(C275,FPT!B:II,82,0)</f>
        <v>525000</v>
      </c>
      <c r="IL275" t="str">
        <f t="shared" si="529"/>
        <v/>
      </c>
      <c r="IM275" s="275">
        <f>ROUND(VLOOKUP(C275,MOVI!C:DT,83,0),0)</f>
        <v>12455000</v>
      </c>
      <c r="IN275" s="275">
        <f>ROUND(VLOOKUP(C275,FPT!B:IL,83,0),0)</f>
        <v>12455000</v>
      </c>
      <c r="IO275" t="str">
        <f t="shared" si="530"/>
        <v/>
      </c>
      <c r="IP275" s="275">
        <f>VLOOKUP(C275,MOVI!C:DT,84,0)</f>
        <v>0</v>
      </c>
      <c r="IQ275" s="275">
        <f>VLOOKUP(C275,FPT!B:IO,84,0)</f>
        <v>0</v>
      </c>
      <c r="IR275" t="str">
        <f t="shared" si="531"/>
        <v/>
      </c>
      <c r="IS275" s="275">
        <f>ROUND(VLOOKUP(C275,MOVI!C:DT,85,0),0)</f>
        <v>0</v>
      </c>
      <c r="IT275" s="275">
        <f>ROUND(VLOOKUP(C275,FPT!B:IR,85,0),0)</f>
        <v>0</v>
      </c>
      <c r="IU275" t="str">
        <f t="shared" si="532"/>
        <v/>
      </c>
      <c r="IV275" s="275">
        <f>VLOOKUP(C275,MOVI!C:DT,86,0)</f>
        <v>0</v>
      </c>
      <c r="IW275" s="275">
        <f>VLOOKUP(C275,FPT!B:IU,86,0)</f>
        <v>0</v>
      </c>
      <c r="IX275" t="str">
        <f t="shared" si="533"/>
        <v/>
      </c>
      <c r="IY275" s="275">
        <f>ROUND(VLOOKUP(C275,MOVI!C:DT,87,0),0)</f>
        <v>0</v>
      </c>
      <c r="IZ275" s="275">
        <f>ROUND(VLOOKUP(C275,FPT!B:IX,87,0),0)</f>
        <v>0</v>
      </c>
      <c r="JA275" t="str">
        <f t="shared" si="534"/>
        <v/>
      </c>
      <c r="JB275" s="275">
        <f>VLOOKUP(C275,MOVI!C:DT,88,0)</f>
        <v>0</v>
      </c>
      <c r="JC275" s="275">
        <f>VLOOKUP(C275,FPT!B:JA,88,0)</f>
        <v>0</v>
      </c>
      <c r="JD275" t="str">
        <f t="shared" si="535"/>
        <v/>
      </c>
      <c r="JE275" s="275">
        <f>VLOOKUP(C275,MOVI!C:DT,89,0)</f>
        <v>50000</v>
      </c>
      <c r="JF275" s="275">
        <f>VLOOKUP(C275,FPT!B:JD,89,0)</f>
        <v>50000</v>
      </c>
      <c r="JG275" t="str">
        <f t="shared" si="536"/>
        <v/>
      </c>
      <c r="JH275" s="275">
        <f>VLOOKUP(C275,MOVI!C:DT,90,0)</f>
        <v>0</v>
      </c>
      <c r="JI275" s="275">
        <f>VLOOKUP(C275,FPT!B:JG,90,0)</f>
        <v>0</v>
      </c>
      <c r="JJ275" t="str">
        <f t="shared" si="537"/>
        <v/>
      </c>
      <c r="JK275" s="275">
        <f>VLOOKUP(C275,MOVI!C:DT,91,0)</f>
        <v>0</v>
      </c>
      <c r="JL275" s="275">
        <f>VLOOKUP(C275,FPT!B:JJ,91,0)</f>
        <v>0</v>
      </c>
      <c r="JM275" t="str">
        <f t="shared" si="538"/>
        <v/>
      </c>
      <c r="JN275" s="275">
        <f>VLOOKUP(C275,MOVI!C:DT,92,0)</f>
        <v>1120000</v>
      </c>
      <c r="JO275" s="275">
        <f>VLOOKUP(C275,FPT!B:JM,92,0)</f>
        <v>1120000</v>
      </c>
      <c r="JP275" t="str">
        <f t="shared" si="539"/>
        <v/>
      </c>
      <c r="JQ275" s="275">
        <f>VLOOKUP(C275,MOVI!C:DT,93,0)</f>
        <v>0</v>
      </c>
      <c r="JR275" s="275">
        <f>VLOOKUP(C275,FPT!B:JP,93,0)</f>
        <v>0</v>
      </c>
      <c r="JS275" t="str">
        <f t="shared" si="540"/>
        <v/>
      </c>
      <c r="JT275" s="275">
        <f>VLOOKUP(C275,MOVI!C:DT,94,0)</f>
        <v>1170000</v>
      </c>
      <c r="JU275" s="275">
        <f>VLOOKUP(C275,FPT!B:JS,94,0)</f>
        <v>1170000</v>
      </c>
      <c r="JV275" t="str">
        <f t="shared" si="541"/>
        <v/>
      </c>
      <c r="JW275" s="275">
        <f>VLOOKUP(C275,MOVI!C:DT,95,0)</f>
        <v>7902205</v>
      </c>
      <c r="JX275" s="275">
        <f>VLOOKUP(C275,FPT!B:JV,95,0)</f>
        <v>7902205</v>
      </c>
      <c r="JY275" t="str">
        <f t="shared" si="542"/>
        <v/>
      </c>
      <c r="JZ275" s="275">
        <f>VLOOKUP(C275,MOVI!C:DT,96,0)</f>
        <v>0</v>
      </c>
      <c r="KA275" s="275">
        <f>VLOOKUP(C275,FPT!B:JY,96,0)</f>
        <v>0</v>
      </c>
      <c r="KB275" t="str">
        <f t="shared" si="543"/>
        <v/>
      </c>
      <c r="KC275" s="275">
        <f>VLOOKUP(C275,MOVI!C:DT,97,0)</f>
        <v>7902205</v>
      </c>
      <c r="KD275" s="275">
        <f>VLOOKUP(C275,FPT!B:KB,97,0)</f>
        <v>7902205</v>
      </c>
      <c r="KE275" t="str">
        <f t="shared" si="544"/>
        <v/>
      </c>
      <c r="KF275" s="275">
        <f>VLOOKUP(C275,MOVI!C:DT,98,0)</f>
        <v>850000.00000000012</v>
      </c>
      <c r="KG275" s="275">
        <f>VLOOKUP(C275,FPT!B:KE,98,0)</f>
        <v>850000</v>
      </c>
      <c r="KH275" t="str">
        <f t="shared" si="545"/>
        <v/>
      </c>
      <c r="KI275" s="275">
        <f>VLOOKUP(C275,MOVI!C:DT,99,0)</f>
        <v>0</v>
      </c>
      <c r="KJ275" s="275">
        <f>VLOOKUP(C275,FPT!B:KH,99,0)</f>
        <v>0</v>
      </c>
      <c r="KK275" t="str">
        <f t="shared" si="546"/>
        <v/>
      </c>
      <c r="KL275" s="275">
        <f>VLOOKUP(C275,MOVI!C:DT,100,0)</f>
        <v>150000</v>
      </c>
      <c r="KM275" s="275">
        <f>VLOOKUP(C275,FPT!B:KK,100,0)</f>
        <v>150000</v>
      </c>
      <c r="KN275" t="str">
        <f t="shared" si="547"/>
        <v/>
      </c>
      <c r="KO275" s="275">
        <f>VLOOKUP(C275,MOVI!C:DT,101,0)</f>
        <v>0</v>
      </c>
      <c r="KP275" s="275">
        <f>VLOOKUP(C275,FPT!B:KN,101,0)</f>
        <v>0</v>
      </c>
      <c r="KQ275" t="str">
        <f t="shared" si="548"/>
        <v/>
      </c>
      <c r="KR275" s="275">
        <f>VLOOKUP(C275,MOVI!C:DT,102,0)</f>
        <v>0</v>
      </c>
      <c r="KS275" s="275">
        <f>VLOOKUP(C275,FPT!B:KQ,102,0)</f>
        <v>0</v>
      </c>
      <c r="KT275" t="str">
        <f t="shared" si="549"/>
        <v/>
      </c>
      <c r="KU275" s="275">
        <f>VLOOKUP(C275,MOVI!C:DT,103,0)</f>
        <v>1000000.0000000001</v>
      </c>
      <c r="KV275" s="275">
        <f>VLOOKUP(C275,FPT!B:KT,103,0)</f>
        <v>1000000</v>
      </c>
      <c r="KW275" t="str">
        <f t="shared" si="550"/>
        <v/>
      </c>
      <c r="KX275" s="275">
        <f>VLOOKUP(C275,MOVI!C:DT,104,0)</f>
        <v>1525000</v>
      </c>
      <c r="KY275" s="275">
        <f>VLOOKUP(C275,FPT!B:KW,104,0)</f>
        <v>1525000</v>
      </c>
      <c r="KZ275" t="str">
        <f t="shared" si="551"/>
        <v/>
      </c>
      <c r="LA275" s="275">
        <f>VLOOKUP(C275,MOVI!C:DT,105,0)</f>
        <v>100000</v>
      </c>
      <c r="LB275" s="275">
        <f>VLOOKUP(C275,FPT!B:KZ,105,0)</f>
        <v>100000</v>
      </c>
      <c r="LC275" t="str">
        <f t="shared" si="552"/>
        <v/>
      </c>
      <c r="LD275" s="275">
        <f>VLOOKUP(C275,MOVI!C:DT,106,0)</f>
        <v>10697205</v>
      </c>
      <c r="LE275" s="275">
        <f>VLOOKUP(C275,FPT!B:LC,106,0)</f>
        <v>10697205</v>
      </c>
      <c r="LF275" t="str">
        <f t="shared" si="553"/>
        <v/>
      </c>
      <c r="LG275" s="273">
        <f>VLOOKUP(C275,MOVI!C:DT,107,0)</f>
        <v>0</v>
      </c>
      <c r="LH275" s="273">
        <f>VLOOKUP(C275,FPT!B:LF,107,0)</f>
        <v>0</v>
      </c>
      <c r="LI275" t="str">
        <f t="shared" si="554"/>
        <v/>
      </c>
      <c r="LJ275" t="str">
        <f>VLOOKUP(C275,MOVI!C:DV,108,0)</f>
        <v>MoviSouthSales</v>
      </c>
      <c r="LK275" s="252" t="str">
        <f>VLOOKUP(C275,FPT!B:LI,108,0)</f>
        <v>MoviSouthSales</v>
      </c>
      <c r="LL275" t="str">
        <f t="shared" si="555"/>
        <v/>
      </c>
      <c r="LM275" s="275">
        <f>ROUND(VLOOKUP(C275,MOVI!C:DV,109,0),0)</f>
        <v>416667</v>
      </c>
      <c r="LN275" s="275">
        <f>ROUND(VLOOKUP(C275,FPT!B:LL,109,0),0)</f>
        <v>416667</v>
      </c>
      <c r="LO275" t="str">
        <f t="shared" si="556"/>
        <v/>
      </c>
      <c r="LP275" t="str">
        <f>VLOOKUP(C275,MOVI!C:DV,110,0)</f>
        <v>HCM</v>
      </c>
      <c r="LQ275" s="247" t="str">
        <f>VLOOKUP(C275,FPT!B:LO,110,0)</f>
        <v>HCM</v>
      </c>
      <c r="LR275" t="str">
        <f t="shared" si="557"/>
        <v/>
      </c>
      <c r="LS275">
        <f>MOVI!DI270</f>
        <v>22</v>
      </c>
      <c r="LV275">
        <f>MOVI!DJ270</f>
        <v>0</v>
      </c>
      <c r="LW275">
        <f>MOVI!DK270</f>
        <v>0</v>
      </c>
      <c r="LX275" t="str">
        <f>MOVI!DL270</f>
        <v>x</v>
      </c>
      <c r="LY275">
        <f>MOVI!DM270</f>
        <v>0</v>
      </c>
      <c r="LZ275">
        <f>MOVI!DN270</f>
        <v>50000</v>
      </c>
      <c r="MA275">
        <f>MOVI!DO270</f>
        <v>0</v>
      </c>
      <c r="MB275" t="str">
        <f>MOVI!DP270</f>
        <v>HCM</v>
      </c>
      <c r="MC275">
        <f>MOVI!DQ270</f>
        <v>0</v>
      </c>
      <c r="MD275">
        <f>MOVI!DR270</f>
        <v>0</v>
      </c>
      <c r="ME275" t="str">
        <f>VLOOKUP(C275,MOVI!C:DV,121,0)</f>
        <v>Group 1</v>
      </c>
      <c r="MF275" s="252" t="str">
        <f>VLOOKUP(C275,FPT!B:MD,111,0)</f>
        <v>Group 1</v>
      </c>
      <c r="MG275" t="str">
        <f t="shared" si="450"/>
        <v/>
      </c>
      <c r="MH275" t="str">
        <f>VLOOKUP(C275,MOVI!C:DT,122,0)</f>
        <v>MoviSouthGroup 1</v>
      </c>
      <c r="MI275" s="252" t="str">
        <f>VLOOKUP(C275,FPT!B:DS,112,0)</f>
        <v>MoviSouthGroup 1</v>
      </c>
      <c r="MJ275" t="str">
        <f t="shared" si="558"/>
        <v/>
      </c>
    </row>
    <row r="276" spans="1:348" x14ac:dyDescent="0.25">
      <c r="A276">
        <v>268</v>
      </c>
      <c r="B276" s="48">
        <v>5061</v>
      </c>
      <c r="C276" s="271" t="s">
        <v>1014</v>
      </c>
      <c r="D276" t="str">
        <f>VLOOKUP(C276,MOVI!C:D,2,0)</f>
        <v>Châu Thế Vinh</v>
      </c>
      <c r="E276" t="str">
        <f>VLOOKUP(C276,FPT!B:C,2,0)</f>
        <v>Châu Thế Vinh</v>
      </c>
      <c r="F276" t="str">
        <f t="shared" si="451"/>
        <v/>
      </c>
      <c r="G276" t="str">
        <f>VLOOKUP(C276,MOVI!C:E,3,0)</f>
        <v>Sales</v>
      </c>
      <c r="H276" t="str">
        <f>VLOOKUP(C276,FPT!B:F,3,0)</f>
        <v>Sales</v>
      </c>
      <c r="I276" t="str">
        <f t="shared" si="452"/>
        <v/>
      </c>
      <c r="J276" t="str">
        <f>VLOOKUP(C276,MOVI!C:H,4,0)</f>
        <v>Field Sales</v>
      </c>
      <c r="K276" t="str">
        <f>VLOOKUP(C276,FPT!B:I,4,0)</f>
        <v>Field Sales</v>
      </c>
      <c r="L276" t="str">
        <f t="shared" si="453"/>
        <v/>
      </c>
      <c r="M276" t="str">
        <f>VLOOKUP(C276,MOVI!C:DT,5,0)</f>
        <v>Associate</v>
      </c>
      <c r="N276" t="str">
        <f>VLOOKUP(C276,FPT!B:L,5,0)</f>
        <v>Associate</v>
      </c>
      <c r="O276" t="str">
        <f t="shared" si="454"/>
        <v/>
      </c>
      <c r="P276" t="str">
        <f>VLOOKUP(C276,MOVI!C:DT,6,0)</f>
        <v>Field Sales</v>
      </c>
      <c r="Q276" t="str">
        <f>VLOOKUP(C276,FPT!B:O,6,0)</f>
        <v>Field sales</v>
      </c>
      <c r="R276" t="str">
        <f t="shared" si="455"/>
        <v/>
      </c>
      <c r="S276" t="str">
        <f>VLOOKUP(C276,MOVI!C:DT,7,0)</f>
        <v>South</v>
      </c>
      <c r="T276" t="str">
        <f>VLOOKUP(C276,FPT!B:R,7,0)</f>
        <v>South</v>
      </c>
      <c r="U276" t="str">
        <f t="shared" si="456"/>
        <v/>
      </c>
      <c r="V276" t="str">
        <f>VLOOKUP(C276,MOVI!C:DT,8,0)</f>
        <v>Movi</v>
      </c>
      <c r="W276" t="str">
        <f>VLOOKUP(C276,FPT!B:U,8,0)</f>
        <v>Movi</v>
      </c>
      <c r="X276" t="str">
        <f t="shared" si="457"/>
        <v/>
      </c>
      <c r="Y276" t="str">
        <f>VLOOKUP(C276,MOVI!C:DT,9,0)</f>
        <v>Full-time</v>
      </c>
      <c r="Z276" t="str">
        <f>VLOOKUP(C276,FPT!B:X,9,0)</f>
        <v>Full-time</v>
      </c>
      <c r="AA276" t="str">
        <f t="shared" si="458"/>
        <v/>
      </c>
      <c r="AB276" t="str">
        <f>VLOOKUP(C276,MOVI!C:DT,10,0)</f>
        <v>Permanent</v>
      </c>
      <c r="AC276" t="str">
        <f>VLOOKUP(C276,FPT!B:AA,10,0)</f>
        <v>Permanent</v>
      </c>
      <c r="AD276" t="str">
        <f t="shared" si="459"/>
        <v/>
      </c>
      <c r="AE276" s="247">
        <f>VLOOKUP(C276,MOVI!C:DT,11,0)</f>
        <v>43621</v>
      </c>
      <c r="AF276" s="247">
        <f>VLOOKUP(C276,FPT!B:AD,11,0)</f>
        <v>43621</v>
      </c>
      <c r="AG276" t="str">
        <f t="shared" si="460"/>
        <v/>
      </c>
      <c r="AH276" s="260" t="str">
        <f>VLOOKUP(C276,MOVI!C:DT,12,0)</f>
        <v/>
      </c>
      <c r="AI276" s="260"/>
      <c r="AJ276" t="str">
        <f t="shared" si="560"/>
        <v/>
      </c>
      <c r="AK276">
        <f>VLOOKUP(C276,MOVI!C:DT,13,0)</f>
        <v>0</v>
      </c>
      <c r="AL276" s="247">
        <f>VLOOKUP(C276,FPT!B:AJ,13,0)</f>
        <v>0</v>
      </c>
      <c r="AM276" t="str">
        <f t="shared" si="559"/>
        <v/>
      </c>
      <c r="AN276" s="247">
        <f>VLOOKUP(C276,MOVI!C:DT,14,0)</f>
        <v>0</v>
      </c>
      <c r="AO276" s="247">
        <f>VLOOKUP(C276,FPT!B:AM,14,0)</f>
        <v>0</v>
      </c>
      <c r="AP276" t="str">
        <f t="shared" si="461"/>
        <v/>
      </c>
      <c r="AQ276" t="str">
        <f>VLOOKUP(C276,MOVI!C:DT,15,0)</f>
        <v>LC</v>
      </c>
      <c r="AR276" s="247" t="str">
        <f>VLOOKUP(C276,FPT!B:AP,15,0)</f>
        <v>LC</v>
      </c>
      <c r="AS276" t="str">
        <f t="shared" si="462"/>
        <v/>
      </c>
      <c r="AT276" s="282" t="str">
        <f>VLOOKUP(C276,MOVI!C:DT,16,0)</f>
        <v>LTTP</v>
      </c>
      <c r="AU276" s="247" t="str">
        <f>VLOOKUP(C276,FPT!B:AS,16,0)</f>
        <v>LTTP</v>
      </c>
      <c r="AV276" t="str">
        <f t="shared" si="463"/>
        <v/>
      </c>
      <c r="AW276" t="str">
        <f>VLOOKUP(C276,MOVI!C:DT,17,0)</f>
        <v>L</v>
      </c>
      <c r="AX276" s="247" t="str">
        <f>VLOOKUP(C276,FPT!B:AV,17,0)</f>
        <v>L</v>
      </c>
      <c r="AY276" t="str">
        <f t="shared" si="464"/>
        <v/>
      </c>
      <c r="AZ276">
        <f>VLOOKUP(C276,MOVI!C:DT,18,0)</f>
        <v>0</v>
      </c>
      <c r="BA276" s="247">
        <f>VLOOKUP(C276,FPT!B:AY,18,0)</f>
        <v>0</v>
      </c>
      <c r="BB276" t="str">
        <f t="shared" si="465"/>
        <v/>
      </c>
      <c r="BC276" s="275">
        <f>VLOOKUP(C276,MOVI!C:DT,19,0)</f>
        <v>5000000</v>
      </c>
      <c r="BD276" s="275">
        <f>VLOOKUP(C276,FPT!B:BB,19,0)</f>
        <v>5000000</v>
      </c>
      <c r="BE276" t="str">
        <f t="shared" si="466"/>
        <v/>
      </c>
      <c r="BF276">
        <f>VLOOKUP(C276,MOVI!C:DT,20,0)</f>
        <v>0</v>
      </c>
      <c r="BG276" s="252">
        <f>VLOOKUP(C276,FPT!B:BE,20,0)</f>
        <v>0</v>
      </c>
      <c r="BH276" t="str">
        <f t="shared" si="467"/>
        <v/>
      </c>
      <c r="BI276" s="275">
        <f>VLOOKUP(C276,MOVI!C:DT,21,0)</f>
        <v>5000000</v>
      </c>
      <c r="BJ276" s="275">
        <f>VLOOKUP(C276,FPT!B:BH,21,0)</f>
        <v>5000000</v>
      </c>
      <c r="BK276" t="str">
        <f t="shared" si="468"/>
        <v/>
      </c>
      <c r="BL276" s="275">
        <f>VLOOKUP(C276,MOVI!C:DT,22,0)</f>
        <v>0</v>
      </c>
      <c r="BM276" s="275">
        <f>VLOOKUP(C276,FPT!B:BK,22,0)</f>
        <v>0</v>
      </c>
      <c r="BN276" t="str">
        <f t="shared" si="469"/>
        <v/>
      </c>
      <c r="BO276" s="275">
        <f>VLOOKUP(C276,MOVI!C:DT,23,0)</f>
        <v>0</v>
      </c>
      <c r="BP276" s="275">
        <f>VLOOKUP(C276,FPT!B:BN,23,0)</f>
        <v>0</v>
      </c>
      <c r="BQ276" t="str">
        <f t="shared" si="470"/>
        <v/>
      </c>
      <c r="BR276" s="275">
        <f>VLOOKUP(C276,MOVI!C:DT,24,0)</f>
        <v>0</v>
      </c>
      <c r="BS276" s="275">
        <f>VLOOKUP(C276,FPT!B:BQ,24,0)</f>
        <v>0</v>
      </c>
      <c r="BT276" t="str">
        <f t="shared" si="471"/>
        <v/>
      </c>
      <c r="BU276" s="275">
        <f>VLOOKUP(C276,MOVI!C:DT,25,0)</f>
        <v>200000</v>
      </c>
      <c r="BV276" s="275">
        <f>VLOOKUP(C276,FPT!B:BT,25,0)</f>
        <v>200000</v>
      </c>
      <c r="BW276" t="str">
        <f t="shared" si="472"/>
        <v/>
      </c>
      <c r="BX276" s="275">
        <f>VLOOKUP(C276,MOVI!C:DT,26,0)</f>
        <v>0</v>
      </c>
      <c r="BY276" s="275">
        <f>VLOOKUP(C276,FPT!B:BW,26,0)</f>
        <v>0</v>
      </c>
      <c r="BZ276" t="str">
        <f t="shared" si="473"/>
        <v/>
      </c>
      <c r="CA276" s="275">
        <f>VLOOKUP(C276,MOVI!C:DT,27,0)</f>
        <v>730000</v>
      </c>
      <c r="CB276" s="275">
        <f>VLOOKUP(C276,FPT!B:BZ,27,0)</f>
        <v>730000</v>
      </c>
      <c r="CC276" t="str">
        <f t="shared" si="474"/>
        <v/>
      </c>
      <c r="CD276" s="275">
        <f>VLOOKUP(C276,MOVI!C:DT,28,0)</f>
        <v>930000</v>
      </c>
      <c r="CE276" s="275">
        <f>VLOOKUP(C276,FPT!B:CC,28,0)</f>
        <v>930000</v>
      </c>
      <c r="CF276" t="str">
        <f t="shared" si="475"/>
        <v/>
      </c>
      <c r="CG276" t="str">
        <f>VLOOKUP(C276,MOVI!C:DT,29,0)</f>
        <v>CN</v>
      </c>
      <c r="CH276" s="252" t="str">
        <f>VLOOKUP(C276,FPT!B:CF,29,0)</f>
        <v>CN</v>
      </c>
      <c r="CI276" t="str">
        <f t="shared" si="476"/>
        <v/>
      </c>
      <c r="CJ276">
        <f>VLOOKUP(C276,MOVI!C:DT,30,0)</f>
        <v>26</v>
      </c>
      <c r="CK276" s="252">
        <f>VLOOKUP(C276,FPT!B:CI,30,0)</f>
        <v>26</v>
      </c>
      <c r="CL276" t="str">
        <f t="shared" si="477"/>
        <v/>
      </c>
      <c r="CM276">
        <f>VLOOKUP(C276,MOVI!C:DT,31,0)</f>
        <v>25</v>
      </c>
      <c r="CN276" s="252">
        <f>VLOOKUP(C276,FPT!B:CL,31,0)</f>
        <v>25</v>
      </c>
      <c r="CO276" t="str">
        <f t="shared" si="478"/>
        <v/>
      </c>
      <c r="CP276" s="275">
        <f>VLOOKUP(C276,MOVI!C:DT,32,0)</f>
        <v>0</v>
      </c>
      <c r="CQ276" s="275">
        <f>VLOOKUP(C276,FPT!B:CO,32,0)</f>
        <v>0</v>
      </c>
      <c r="CR276" t="str">
        <f t="shared" si="479"/>
        <v/>
      </c>
      <c r="CS276" s="275">
        <f>VLOOKUP(C276,MOVI!C:DT,33,0)</f>
        <v>0</v>
      </c>
      <c r="CT276" s="275">
        <f>VLOOKUP(C276,FPT!B:CR,33,0)</f>
        <v>0</v>
      </c>
      <c r="CU276" t="str">
        <f t="shared" si="480"/>
        <v/>
      </c>
      <c r="CV276" s="275">
        <f>VLOOKUP(C276,MOVI!C:DT,34,0)</f>
        <v>0</v>
      </c>
      <c r="CW276" s="275">
        <f>VLOOKUP(C276,FPT!B:CU,34,0)</f>
        <v>0</v>
      </c>
      <c r="CX276" t="str">
        <f t="shared" si="481"/>
        <v/>
      </c>
      <c r="CY276" s="275">
        <f>VLOOKUP(C276,MOVI!C:DT,35,0)</f>
        <v>25</v>
      </c>
      <c r="CZ276" s="275">
        <f>VLOOKUP(C276,FPT!B:CX,35,0)</f>
        <v>25</v>
      </c>
      <c r="DA276" t="str">
        <f t="shared" si="482"/>
        <v/>
      </c>
      <c r="DB276" s="275">
        <f>VLOOKUP(C276,MOVI!C:DT,36,0)</f>
        <v>0</v>
      </c>
      <c r="DC276" s="275">
        <f>VLOOKUP(C276,FPT!B:DA,36,0)</f>
        <v>0</v>
      </c>
      <c r="DD276" t="str">
        <f t="shared" si="483"/>
        <v/>
      </c>
      <c r="DE276" s="275">
        <f>VLOOKUP(C276,MOVI!C:DT,37,0)</f>
        <v>0</v>
      </c>
      <c r="DF276" s="275">
        <f>VLOOKUP(C276,FPT!B:DD,37,0)</f>
        <v>0</v>
      </c>
      <c r="DG276" t="str">
        <f t="shared" si="484"/>
        <v/>
      </c>
      <c r="DH276" s="275">
        <f>VLOOKUP(C276,MOVI!C:DT,38,0)</f>
        <v>0</v>
      </c>
      <c r="DI276" s="275">
        <f>VLOOKUP(C276,FPT!B:DG,38,0)</f>
        <v>0</v>
      </c>
      <c r="DJ276" t="str">
        <f t="shared" si="485"/>
        <v/>
      </c>
      <c r="DK276" s="275">
        <f>VLOOKUP(C276,MOVI!C:DT,39,0)</f>
        <v>0</v>
      </c>
      <c r="DL276" s="275">
        <f>VLOOKUP(C276,FPT!B:DJ,39,0)</f>
        <v>0</v>
      </c>
      <c r="DM276" t="str">
        <f t="shared" si="486"/>
        <v/>
      </c>
      <c r="DN276" s="275">
        <f>VLOOKUP(C276,MOVI!C:DT,40,0)</f>
        <v>0</v>
      </c>
      <c r="DO276" s="275">
        <f>VLOOKUP(C276,FPT!B:DM,40,0)</f>
        <v>0</v>
      </c>
      <c r="DP276" t="str">
        <f t="shared" si="487"/>
        <v/>
      </c>
      <c r="DQ276" s="275">
        <f>VLOOKUP(C276,MOVI!C:DT,41,0)</f>
        <v>0</v>
      </c>
      <c r="DR276" s="275">
        <f>VLOOKUP(C276,FPT!B:DP,41,0)</f>
        <v>0</v>
      </c>
      <c r="DS276" t="str">
        <f t="shared" si="488"/>
        <v/>
      </c>
      <c r="DT276" s="275">
        <f>VLOOKUP(C276,MOVI!C:DT,42,0)</f>
        <v>4807692</v>
      </c>
      <c r="DU276" s="275">
        <f>ROUND(VLOOKUP(C276,FPT!B:DS,42,0),0)</f>
        <v>4807692</v>
      </c>
      <c r="DV276" t="str">
        <f t="shared" si="489"/>
        <v/>
      </c>
      <c r="DW276" s="275">
        <f>VLOOKUP(C276,MOVI!C:DT,43,0)</f>
        <v>0</v>
      </c>
      <c r="DX276" s="275">
        <f>VLOOKUP(C276,FPT!B:DV,43,0)</f>
        <v>0</v>
      </c>
      <c r="DY276" t="str">
        <f t="shared" si="490"/>
        <v/>
      </c>
      <c r="DZ276" s="275">
        <f>VLOOKUP(C276,MOVI!C:DT,44,0)</f>
        <v>0</v>
      </c>
      <c r="EA276" s="275">
        <f>VLOOKUP(C276,FPT!B:DY,44,0)</f>
        <v>0</v>
      </c>
      <c r="EB276" t="str">
        <f t="shared" si="491"/>
        <v/>
      </c>
      <c r="EC276" s="275">
        <f>VLOOKUP(C276,MOVI!C:DT,45,0)</f>
        <v>4807692</v>
      </c>
      <c r="ED276" s="275">
        <f>ROUND(VLOOKUP(C276,FPT!B:EB,45,0),0)</f>
        <v>4807692</v>
      </c>
      <c r="EE276" t="str">
        <f t="shared" si="492"/>
        <v/>
      </c>
      <c r="EF276" s="275">
        <f>VLOOKUP(C276,MOVI!C:DT,46,0)</f>
        <v>0</v>
      </c>
      <c r="EG276" s="275">
        <f>VLOOKUP(C276,FPT!B:EE,46,0)</f>
        <v>0</v>
      </c>
      <c r="EH276" t="str">
        <f t="shared" si="493"/>
        <v/>
      </c>
      <c r="EI276" s="275">
        <f>VLOOKUP(C276,MOVI!C:DT,47,0)</f>
        <v>0</v>
      </c>
      <c r="EJ276" s="275">
        <f>VLOOKUP(C276,FPT!B:EH,47,0)</f>
        <v>0</v>
      </c>
      <c r="EK276" t="str">
        <f t="shared" si="494"/>
        <v/>
      </c>
      <c r="EL276" s="275">
        <f>VLOOKUP(C276,MOVI!C:DT,48,0)</f>
        <v>0</v>
      </c>
      <c r="EM276" s="275">
        <f>VLOOKUP(C276,FPT!B:EK,48,0)</f>
        <v>0</v>
      </c>
      <c r="EN276" t="str">
        <f t="shared" si="495"/>
        <v/>
      </c>
      <c r="EO276" s="275">
        <f>VLOOKUP(C276,MOVI!C:DT,49,0)</f>
        <v>200000</v>
      </c>
      <c r="EP276" s="275">
        <f>VLOOKUP(C276,FPT!B:EN,49,0)</f>
        <v>200000</v>
      </c>
      <c r="EQ276" t="str">
        <f t="shared" si="496"/>
        <v/>
      </c>
      <c r="ER276" s="275">
        <f>VLOOKUP(C276,MOVI!C:DT,50,0)</f>
        <v>0</v>
      </c>
      <c r="ES276" s="275">
        <f>VLOOKUP(C276,FPT!B:EQ,50,0)</f>
        <v>0</v>
      </c>
      <c r="ET276" t="str">
        <f t="shared" si="497"/>
        <v/>
      </c>
      <c r="EU276" s="275">
        <f>VLOOKUP(C276,MOVI!C:DT,51,0)</f>
        <v>0</v>
      </c>
      <c r="EV276" s="275">
        <f>VLOOKUP(C276,FPT!B:ET,51,0)</f>
        <v>0</v>
      </c>
      <c r="EW276" t="str">
        <f t="shared" si="498"/>
        <v/>
      </c>
      <c r="EX276" s="275">
        <f>VLOOKUP(C276,MOVI!C:DT,52,0)</f>
        <v>0</v>
      </c>
      <c r="EY276" s="275">
        <f>VLOOKUP(C276,FPT!B:EW,52,0)</f>
        <v>0</v>
      </c>
      <c r="EZ276" t="str">
        <f t="shared" si="499"/>
        <v/>
      </c>
      <c r="FA276" s="275">
        <f>VLOOKUP(C276,MOVI!C:DT,53,0)</f>
        <v>0</v>
      </c>
      <c r="FB276" s="275">
        <f>VLOOKUP(C276,FPT!B:EZ,53,0)</f>
        <v>0</v>
      </c>
      <c r="FC276" t="str">
        <f t="shared" si="500"/>
        <v/>
      </c>
      <c r="FD276" s="275">
        <f>VLOOKUP(C276,MOVI!C:DT,54,0)</f>
        <v>0</v>
      </c>
      <c r="FE276" s="275">
        <f>VLOOKUP(C276,FPT!B:FC,54,0)</f>
        <v>0</v>
      </c>
      <c r="FF276" t="str">
        <f t="shared" si="501"/>
        <v/>
      </c>
      <c r="FG276" s="275">
        <f>VLOOKUP(C276,MOVI!C:DT,55,0)</f>
        <v>701923</v>
      </c>
      <c r="FH276" s="275">
        <f>VLOOKUP(C276,FPT!B:FF,55,0)</f>
        <v>701923</v>
      </c>
      <c r="FI276" t="str">
        <f t="shared" si="502"/>
        <v/>
      </c>
      <c r="FJ276" s="275">
        <f>VLOOKUP(C276,MOVI!C:DT,56,0)</f>
        <v>901923</v>
      </c>
      <c r="FK276" s="275">
        <f>VLOOKUP(C276,FPT!B:FI,56,0)</f>
        <v>901923</v>
      </c>
      <c r="FL276" t="str">
        <f t="shared" si="503"/>
        <v/>
      </c>
      <c r="FM276" s="275">
        <f>VLOOKUP(C276,MOVI!C:DT,57,0)</f>
        <v>623955</v>
      </c>
      <c r="FN276" s="275">
        <f>VLOOKUP(C276,FPT!B:FL,57,0)</f>
        <v>623955</v>
      </c>
      <c r="FO276" t="str">
        <f t="shared" si="504"/>
        <v/>
      </c>
      <c r="FP276" s="275">
        <f>VLOOKUP(C276,MOVI!C:DT,58,0)</f>
        <v>0</v>
      </c>
      <c r="FQ276" s="275">
        <f>VLOOKUP(C276,FPT!B:FO,58,0)</f>
        <v>0</v>
      </c>
      <c r="FR276" t="str">
        <f t="shared" si="505"/>
        <v/>
      </c>
      <c r="FS276" s="275">
        <f>VLOOKUP(C276,MOVI!C:DT,59,0)</f>
        <v>0</v>
      </c>
      <c r="FT276" s="275">
        <f>VLOOKUP(C276,FPT!B:FR,59,0)</f>
        <v>0</v>
      </c>
      <c r="FU276" t="str">
        <f t="shared" si="506"/>
        <v/>
      </c>
      <c r="FV276" s="275">
        <f>VLOOKUP(C276,MOVI!C:DT,60,0)</f>
        <v>0</v>
      </c>
      <c r="FW276" s="275">
        <f>VLOOKUP(C276,FPT!B:FU,60,0)</f>
        <v>0</v>
      </c>
      <c r="FX276" t="str">
        <f t="shared" si="507"/>
        <v/>
      </c>
      <c r="FY276" s="275">
        <f>VLOOKUP(C276,MOVI!C:DT,61,0)</f>
        <v>0</v>
      </c>
      <c r="FZ276" s="275">
        <f>VLOOKUP(C276,FPT!B:FX,61,0)</f>
        <v>0</v>
      </c>
      <c r="GA276" t="str">
        <f t="shared" si="508"/>
        <v/>
      </c>
      <c r="GB276" s="275">
        <f>VLOOKUP(C276,MOVI!C:DT,62,0)</f>
        <v>300000</v>
      </c>
      <c r="GC276" s="275">
        <f>VLOOKUP(C276,FPT!B:GA,62,0)</f>
        <v>300000</v>
      </c>
      <c r="GD276" t="str">
        <f t="shared" si="509"/>
        <v/>
      </c>
      <c r="GE276" s="275">
        <f>VLOOKUP(C276,MOVI!C:DT,63,0)</f>
        <v>0</v>
      </c>
      <c r="GF276" s="275">
        <f>VLOOKUP(C276,FPT!B:GD,63,0)</f>
        <v>0</v>
      </c>
      <c r="GG276" t="str">
        <f t="shared" si="510"/>
        <v/>
      </c>
      <c r="GH276" s="275">
        <f>VLOOKUP(C276,MOVI!C:DT,64,0)</f>
        <v>0</v>
      </c>
      <c r="GI276" s="275">
        <f>VLOOKUP(C276,FPT!B:GG,64,0)</f>
        <v>0</v>
      </c>
      <c r="GJ276" t="str">
        <f t="shared" si="511"/>
        <v/>
      </c>
      <c r="GK276" s="275">
        <f>VLOOKUP(C276,MOVI!C:DT,65,0)</f>
        <v>0</v>
      </c>
      <c r="GL276" s="275">
        <f>VLOOKUP(C276,FPT!B:GJ,65,0)</f>
        <v>0</v>
      </c>
      <c r="GM276" t="str">
        <f t="shared" si="512"/>
        <v/>
      </c>
      <c r="GN276" s="275">
        <f>VLOOKUP(C276,MOVI!C:DT,66,0)</f>
        <v>0</v>
      </c>
      <c r="GO276" s="275">
        <f>VLOOKUP(C276,FPT!B:GM,66,0)</f>
        <v>0</v>
      </c>
      <c r="GP276" t="str">
        <f t="shared" si="513"/>
        <v/>
      </c>
      <c r="GQ276" s="275">
        <f>VLOOKUP(C276,MOVI!C:DT,67,0)</f>
        <v>0</v>
      </c>
      <c r="GR276" s="275">
        <f>VLOOKUP(C276,FPT!B:GP,67,0)</f>
        <v>0</v>
      </c>
      <c r="GS276" t="str">
        <f t="shared" si="514"/>
        <v/>
      </c>
      <c r="GT276" s="275">
        <f>VLOOKUP(C276,MOVI!C:DT,68,0)</f>
        <v>0</v>
      </c>
      <c r="GU276" s="275">
        <f>VLOOKUP(C276,FPT!B:GS,68,0)</f>
        <v>0</v>
      </c>
      <c r="GV276" t="str">
        <f t="shared" si="515"/>
        <v/>
      </c>
      <c r="GW276" s="275">
        <f>VLOOKUP(C276,MOVI!C:DT,69,0)</f>
        <v>0</v>
      </c>
      <c r="GX276" s="275">
        <f>VLOOKUP(C276,FPT!B:GV,69,0)</f>
        <v>0</v>
      </c>
      <c r="GY276" t="str">
        <f t="shared" si="516"/>
        <v/>
      </c>
      <c r="GZ276" s="275">
        <f>VLOOKUP(C276,MOVI!C:DT,70,0)</f>
        <v>923955</v>
      </c>
      <c r="HA276" s="275">
        <f>VLOOKUP(C276,FPT!B:GY,70,0)</f>
        <v>923955</v>
      </c>
      <c r="HB276" t="str">
        <f t="shared" si="517"/>
        <v/>
      </c>
      <c r="HC276" s="275">
        <f>VLOOKUP(C276,MOVI!C:DT,71,0)</f>
        <v>6633570</v>
      </c>
      <c r="HD276" s="275">
        <f>ROUND(VLOOKUP(C276,FPT!B:HB,71,0),0)</f>
        <v>6633570</v>
      </c>
      <c r="HE276" t="str">
        <f t="shared" si="518"/>
        <v/>
      </c>
      <c r="HF276" s="275">
        <f>ROUND(VLOOKUP(C276,MOVI!C:DT,72,0),0)</f>
        <v>0</v>
      </c>
      <c r="HG276" s="275">
        <f>ROUND(VLOOKUP(C276,FPT!B:HE,72,0),0)</f>
        <v>0</v>
      </c>
      <c r="HH276" t="str">
        <f t="shared" si="519"/>
        <v/>
      </c>
      <c r="HI276" s="275">
        <f>VLOOKUP(C276,MOVI!C:DT,73,0)</f>
        <v>200000</v>
      </c>
      <c r="HJ276" s="275">
        <f>VLOOKUP(C276,FPT!B:HH,73,0)</f>
        <v>200000</v>
      </c>
      <c r="HK276" t="str">
        <f t="shared" si="520"/>
        <v/>
      </c>
      <c r="HL276" s="275">
        <f>VLOOKUP(C276,MOVI!C:DT,74,0)</f>
        <v>701923</v>
      </c>
      <c r="HM276" s="275">
        <f>VLOOKUP(C276,FPT!B:HK,74,0)</f>
        <v>701923</v>
      </c>
      <c r="HN276" t="str">
        <f t="shared" si="521"/>
        <v/>
      </c>
      <c r="HO276" s="275">
        <f>VLOOKUP(C276,MOVI!C:DT,75,0)</f>
        <v>11000000</v>
      </c>
      <c r="HP276" s="275">
        <f>VLOOKUP(C276,FPT!B:HN,75,0)</f>
        <v>11000000</v>
      </c>
      <c r="HQ276" t="str">
        <f t="shared" si="522"/>
        <v/>
      </c>
      <c r="HR276" s="275">
        <f>VLOOKUP(C276,MOVI!C:DT,76,0)</f>
        <v>1</v>
      </c>
      <c r="HS276" s="275">
        <f>VLOOKUP(C276,FPT!B:HQ,76,0)</f>
        <v>1</v>
      </c>
      <c r="HT276" t="str">
        <f t="shared" si="523"/>
        <v/>
      </c>
      <c r="HU276" s="275">
        <f>VLOOKUP(C276,MOVI!C:DT,77,0)</f>
        <v>4400000</v>
      </c>
      <c r="HV276" s="275">
        <f>VLOOKUP(C276,FPT!B:HT,77,0)</f>
        <v>4400000</v>
      </c>
      <c r="HW276" t="str">
        <f t="shared" si="524"/>
        <v/>
      </c>
      <c r="HX276" s="274">
        <f>VLOOKUP(C276,MOVI!C:CB,78,0)</f>
        <v>400000</v>
      </c>
      <c r="HY276" s="261">
        <f>VLOOKUP(C276,FPT!$B:$CA,78,0)</f>
        <v>400000</v>
      </c>
      <c r="HZ276" t="str">
        <f t="shared" si="525"/>
        <v/>
      </c>
      <c r="IA276" s="275">
        <f>VLOOKUP(C276,MOVI!C:CD,79,0)</f>
        <v>50000</v>
      </c>
      <c r="IB276" s="275">
        <f>VLOOKUP(C276,FPT!B:HZ,79,0)</f>
        <v>50000</v>
      </c>
      <c r="IC276" t="str">
        <f t="shared" si="526"/>
        <v/>
      </c>
      <c r="ID276" s="275">
        <f>VLOOKUP(C276,MOVI!C:CD,80,0)</f>
        <v>75000</v>
      </c>
      <c r="IE276" s="275">
        <f>VLOOKUP(C276,FPT!B:IC,80,0)</f>
        <v>75000</v>
      </c>
      <c r="IF276" t="str">
        <f t="shared" si="527"/>
        <v/>
      </c>
      <c r="IG276" s="275">
        <f>VLOOKUP(C276,MOVI!C:DT,81,0)</f>
        <v>0</v>
      </c>
      <c r="IH276" s="275">
        <f>VLOOKUP(C276,FPT!B:IF,81,0)</f>
        <v>0</v>
      </c>
      <c r="II276" t="str">
        <f t="shared" si="528"/>
        <v/>
      </c>
      <c r="IJ276" s="275">
        <f>VLOOKUP(C276,MOVI!C:DT,82,0)</f>
        <v>525000</v>
      </c>
      <c r="IK276" s="275">
        <f>VLOOKUP(C276,FPT!B:II,82,0)</f>
        <v>525000</v>
      </c>
      <c r="IL276" t="str">
        <f t="shared" si="529"/>
        <v/>
      </c>
      <c r="IM276" s="275">
        <f>ROUND(VLOOKUP(C276,MOVI!C:DT,83,0),0)</f>
        <v>16826923</v>
      </c>
      <c r="IN276" s="275">
        <f>ROUND(VLOOKUP(C276,FPT!B:IL,83,0),0)</f>
        <v>16826923</v>
      </c>
      <c r="IO276" t="str">
        <f t="shared" si="530"/>
        <v/>
      </c>
      <c r="IP276" s="275">
        <f>VLOOKUP(C276,MOVI!C:DT,84,0)</f>
        <v>0</v>
      </c>
      <c r="IQ276" s="275">
        <f>VLOOKUP(C276,FPT!B:IO,84,0)</f>
        <v>0</v>
      </c>
      <c r="IR276" t="str">
        <f t="shared" si="531"/>
        <v/>
      </c>
      <c r="IS276" s="275">
        <f>ROUND(VLOOKUP(C276,MOVI!C:DT,85,0),0)</f>
        <v>0</v>
      </c>
      <c r="IT276" s="275">
        <f>ROUND(VLOOKUP(C276,FPT!B:IR,85,0),0)</f>
        <v>0</v>
      </c>
      <c r="IU276" t="str">
        <f t="shared" si="532"/>
        <v/>
      </c>
      <c r="IV276" s="275">
        <f>VLOOKUP(C276,MOVI!C:DT,86,0)</f>
        <v>0</v>
      </c>
      <c r="IW276" s="275">
        <f>VLOOKUP(C276,FPT!B:IU,86,0)</f>
        <v>0</v>
      </c>
      <c r="IX276" t="str">
        <f t="shared" si="533"/>
        <v/>
      </c>
      <c r="IY276" s="275">
        <f>ROUND(VLOOKUP(C276,MOVI!C:DT,87,0),0)</f>
        <v>0</v>
      </c>
      <c r="IZ276" s="275">
        <f>ROUND(VLOOKUP(C276,FPT!B:IX,87,0),0)</f>
        <v>0</v>
      </c>
      <c r="JA276" t="str">
        <f t="shared" si="534"/>
        <v/>
      </c>
      <c r="JB276" s="275">
        <f>VLOOKUP(C276,MOVI!C:DT,88,0)</f>
        <v>0</v>
      </c>
      <c r="JC276" s="275">
        <f>VLOOKUP(C276,FPT!B:JA,88,0)</f>
        <v>0</v>
      </c>
      <c r="JD276" t="str">
        <f t="shared" si="535"/>
        <v/>
      </c>
      <c r="JE276" s="275">
        <f>VLOOKUP(C276,MOVI!C:DT,89,0)</f>
        <v>50000</v>
      </c>
      <c r="JF276" s="275">
        <f>VLOOKUP(C276,FPT!B:JD,89,0)</f>
        <v>50000</v>
      </c>
      <c r="JG276" t="str">
        <f t="shared" si="536"/>
        <v/>
      </c>
      <c r="JH276" s="275">
        <f>VLOOKUP(C276,MOVI!C:DT,90,0)</f>
        <v>0</v>
      </c>
      <c r="JI276" s="275">
        <f>VLOOKUP(C276,FPT!B:JG,90,0)</f>
        <v>0</v>
      </c>
      <c r="JJ276" t="str">
        <f t="shared" si="537"/>
        <v/>
      </c>
      <c r="JK276" s="275">
        <f>VLOOKUP(C276,MOVI!C:DT,91,0)</f>
        <v>0</v>
      </c>
      <c r="JL276" s="275">
        <f>VLOOKUP(C276,FPT!B:JJ,91,0)</f>
        <v>0</v>
      </c>
      <c r="JM276" t="str">
        <f t="shared" si="538"/>
        <v/>
      </c>
      <c r="JN276" s="275">
        <f>VLOOKUP(C276,MOVI!C:DT,92,0)</f>
        <v>0</v>
      </c>
      <c r="JO276" s="275">
        <f>VLOOKUP(C276,FPT!B:JM,92,0)</f>
        <v>0</v>
      </c>
      <c r="JP276" t="str">
        <f t="shared" si="539"/>
        <v/>
      </c>
      <c r="JQ276" s="275">
        <f>VLOOKUP(C276,MOVI!C:DT,93,0)</f>
        <v>0</v>
      </c>
      <c r="JR276" s="275">
        <f>VLOOKUP(C276,FPT!B:JP,93,0)</f>
        <v>0</v>
      </c>
      <c r="JS276" t="str">
        <f t="shared" si="540"/>
        <v/>
      </c>
      <c r="JT276" s="275">
        <f>VLOOKUP(C276,MOVI!C:DT,94,0)</f>
        <v>50000</v>
      </c>
      <c r="JU276" s="275">
        <f>VLOOKUP(C276,FPT!B:JS,94,0)</f>
        <v>50000</v>
      </c>
      <c r="JV276" t="str">
        <f t="shared" si="541"/>
        <v/>
      </c>
      <c r="JW276" s="275">
        <f>VLOOKUP(C276,MOVI!C:DT,95,0)</f>
        <v>6058570</v>
      </c>
      <c r="JX276" s="275">
        <f>VLOOKUP(C276,FPT!B:JV,95,0)</f>
        <v>6058570</v>
      </c>
      <c r="JY276" t="str">
        <f t="shared" si="542"/>
        <v/>
      </c>
      <c r="JZ276" s="275">
        <f>VLOOKUP(C276,MOVI!C:DT,96,0)</f>
        <v>0</v>
      </c>
      <c r="KA276" s="275">
        <f>VLOOKUP(C276,FPT!B:JY,96,0)</f>
        <v>0</v>
      </c>
      <c r="KB276" t="str">
        <f t="shared" si="543"/>
        <v/>
      </c>
      <c r="KC276" s="275">
        <f>VLOOKUP(C276,MOVI!C:DT,97,0)</f>
        <v>6058570</v>
      </c>
      <c r="KD276" s="275">
        <f>VLOOKUP(C276,FPT!B:KB,97,0)</f>
        <v>6058570</v>
      </c>
      <c r="KE276" t="str">
        <f t="shared" si="544"/>
        <v/>
      </c>
      <c r="KF276" s="275">
        <f>VLOOKUP(C276,MOVI!C:DT,98,0)</f>
        <v>850000.00000000012</v>
      </c>
      <c r="KG276" s="275">
        <f>VLOOKUP(C276,FPT!B:KE,98,0)</f>
        <v>850000</v>
      </c>
      <c r="KH276" t="str">
        <f t="shared" si="545"/>
        <v/>
      </c>
      <c r="KI276" s="275">
        <f>VLOOKUP(C276,MOVI!C:DT,99,0)</f>
        <v>0</v>
      </c>
      <c r="KJ276" s="275">
        <f>VLOOKUP(C276,FPT!B:KH,99,0)</f>
        <v>0</v>
      </c>
      <c r="KK276" t="str">
        <f t="shared" si="546"/>
        <v/>
      </c>
      <c r="KL276" s="275">
        <f>VLOOKUP(C276,MOVI!C:DT,100,0)</f>
        <v>150000</v>
      </c>
      <c r="KM276" s="275">
        <f>VLOOKUP(C276,FPT!B:KK,100,0)</f>
        <v>150000</v>
      </c>
      <c r="KN276" t="str">
        <f t="shared" si="547"/>
        <v/>
      </c>
      <c r="KO276" s="275">
        <f>VLOOKUP(C276,MOVI!C:DT,101,0)</f>
        <v>0</v>
      </c>
      <c r="KP276" s="275">
        <f>VLOOKUP(C276,FPT!B:KN,101,0)</f>
        <v>0</v>
      </c>
      <c r="KQ276" t="str">
        <f t="shared" si="548"/>
        <v/>
      </c>
      <c r="KR276" s="275">
        <f>VLOOKUP(C276,MOVI!C:DT,102,0)</f>
        <v>0</v>
      </c>
      <c r="KS276" s="275">
        <f>VLOOKUP(C276,FPT!B:KQ,102,0)</f>
        <v>0</v>
      </c>
      <c r="KT276" t="str">
        <f t="shared" si="549"/>
        <v/>
      </c>
      <c r="KU276" s="275">
        <f>VLOOKUP(C276,MOVI!C:DT,103,0)</f>
        <v>1000000.0000000001</v>
      </c>
      <c r="KV276" s="275">
        <f>VLOOKUP(C276,FPT!B:KT,103,0)</f>
        <v>1000000</v>
      </c>
      <c r="KW276" t="str">
        <f t="shared" si="550"/>
        <v/>
      </c>
      <c r="KX276" s="275">
        <f>VLOOKUP(C276,MOVI!C:DT,104,0)</f>
        <v>1525000</v>
      </c>
      <c r="KY276" s="275">
        <f>VLOOKUP(C276,FPT!B:KW,104,0)</f>
        <v>1525000</v>
      </c>
      <c r="KZ276" t="str">
        <f t="shared" si="551"/>
        <v/>
      </c>
      <c r="LA276" s="275">
        <f>VLOOKUP(C276,MOVI!C:DT,105,0)</f>
        <v>100000</v>
      </c>
      <c r="LB276" s="275">
        <f>VLOOKUP(C276,FPT!B:KZ,105,0)</f>
        <v>100000</v>
      </c>
      <c r="LC276" t="str">
        <f t="shared" si="552"/>
        <v/>
      </c>
      <c r="LD276" s="275">
        <f>VLOOKUP(C276,MOVI!C:DT,106,0)</f>
        <v>7733570</v>
      </c>
      <c r="LE276" s="275">
        <f>VLOOKUP(C276,FPT!B:LC,106,0)</f>
        <v>7733570</v>
      </c>
      <c r="LF276" t="str">
        <f t="shared" si="553"/>
        <v/>
      </c>
      <c r="LG276" s="273">
        <f>VLOOKUP(C276,MOVI!C:DT,107,0)</f>
        <v>0</v>
      </c>
      <c r="LH276" s="273">
        <f>VLOOKUP(C276,FPT!B:LF,107,0)</f>
        <v>0</v>
      </c>
      <c r="LI276" t="str">
        <f t="shared" si="554"/>
        <v/>
      </c>
      <c r="LJ276" t="str">
        <f>VLOOKUP(C276,MOVI!C:DV,108,0)</f>
        <v>MoviSouthSales</v>
      </c>
      <c r="LK276" s="252" t="str">
        <f>VLOOKUP(C276,FPT!B:LI,108,0)</f>
        <v>MoviSouthSales</v>
      </c>
      <c r="LL276" t="str">
        <f t="shared" si="555"/>
        <v/>
      </c>
      <c r="LM276" s="275">
        <f>ROUND(VLOOKUP(C276,MOVI!C:DV,109,0),0)</f>
        <v>416667</v>
      </c>
      <c r="LN276" s="275">
        <f>ROUND(VLOOKUP(C276,FPT!B:LL,109,0),0)</f>
        <v>416667</v>
      </c>
      <c r="LO276" t="str">
        <f t="shared" si="556"/>
        <v/>
      </c>
      <c r="LP276" t="str">
        <f>VLOOKUP(C276,MOVI!C:DV,110,0)</f>
        <v>MKD</v>
      </c>
      <c r="LQ276" s="247" t="str">
        <f>VLOOKUP(C276,FPT!B:LO,110,0)</f>
        <v>MKD</v>
      </c>
      <c r="LR276" t="str">
        <f t="shared" si="557"/>
        <v/>
      </c>
      <c r="LS276">
        <f>MOVI!DI271</f>
        <v>21</v>
      </c>
      <c r="LV276">
        <f>MOVI!DJ271</f>
        <v>0</v>
      </c>
      <c r="LW276">
        <f>MOVI!DK271</f>
        <v>1</v>
      </c>
      <c r="LX276" t="str">
        <f>MOVI!DL271</f>
        <v>x</v>
      </c>
      <c r="LY276">
        <f>MOVI!DM271</f>
        <v>0</v>
      </c>
      <c r="LZ276">
        <f>MOVI!DN271</f>
        <v>50000</v>
      </c>
      <c r="MA276">
        <f>MOVI!DO271</f>
        <v>0</v>
      </c>
      <c r="MB276" t="str">
        <f>MOVI!DP271</f>
        <v>MKD</v>
      </c>
      <c r="MC276">
        <f>MOVI!DQ271</f>
        <v>0</v>
      </c>
      <c r="MD276">
        <f>MOVI!DR271</f>
        <v>0</v>
      </c>
      <c r="ME276" t="str">
        <f>VLOOKUP(C276,MOVI!C:DV,121,0)</f>
        <v>Group 1</v>
      </c>
      <c r="MF276" s="252" t="str">
        <f>VLOOKUP(C276,FPT!B:MD,111,0)</f>
        <v>Group 1</v>
      </c>
      <c r="MG276" t="str">
        <f t="shared" si="450"/>
        <v/>
      </c>
      <c r="MH276" t="str">
        <f>VLOOKUP(C276,MOVI!C:DT,122,0)</f>
        <v>MoviSouthGroup 1</v>
      </c>
      <c r="MI276" s="252" t="str">
        <f>VLOOKUP(C276,FPT!B:DS,112,0)</f>
        <v>MoviSouthGroup 1</v>
      </c>
      <c r="MJ276" t="str">
        <f t="shared" si="558"/>
        <v/>
      </c>
    </row>
    <row r="277" spans="1:348" x14ac:dyDescent="0.25">
      <c r="A277">
        <v>269</v>
      </c>
      <c r="B277" s="48">
        <v>5152</v>
      </c>
      <c r="C277" s="271" t="s">
        <v>1015</v>
      </c>
      <c r="D277" t="str">
        <f>VLOOKUP(C277,MOVI!C:D,2,0)</f>
        <v>Hoàng Thu Phương</v>
      </c>
      <c r="E277" t="str">
        <f>VLOOKUP(C277,FPT!B:C,2,0)</f>
        <v>Hoàng Thu Phương</v>
      </c>
      <c r="F277" t="str">
        <f t="shared" si="451"/>
        <v/>
      </c>
      <c r="G277" t="str">
        <f>VLOOKUP(C277,MOVI!C:E,3,0)</f>
        <v>Sales</v>
      </c>
      <c r="H277" t="str">
        <f>VLOOKUP(C277,FPT!B:F,3,0)</f>
        <v>Sales</v>
      </c>
      <c r="I277" t="str">
        <f t="shared" si="452"/>
        <v/>
      </c>
      <c r="J277" t="str">
        <f>VLOOKUP(C277,MOVI!C:H,4,0)</f>
        <v>Field Sales</v>
      </c>
      <c r="K277" t="str">
        <f>VLOOKUP(C277,FPT!B:I,4,0)</f>
        <v>Field Sales</v>
      </c>
      <c r="L277" t="str">
        <f t="shared" si="453"/>
        <v/>
      </c>
      <c r="M277" t="str">
        <f>VLOOKUP(C277,MOVI!C:DT,5,0)</f>
        <v>Associate</v>
      </c>
      <c r="N277" t="str">
        <f>VLOOKUP(C277,FPT!B:L,5,0)</f>
        <v>Associate</v>
      </c>
      <c r="O277" t="str">
        <f t="shared" si="454"/>
        <v/>
      </c>
      <c r="P277" t="str">
        <f>VLOOKUP(C277,MOVI!C:DT,6,0)</f>
        <v>Field Sales</v>
      </c>
      <c r="Q277" t="str">
        <f>VLOOKUP(C277,FPT!B:O,6,0)</f>
        <v>Field sales</v>
      </c>
      <c r="R277" t="str">
        <f t="shared" si="455"/>
        <v/>
      </c>
      <c r="S277" t="str">
        <f>VLOOKUP(C277,MOVI!C:DT,7,0)</f>
        <v>North</v>
      </c>
      <c r="T277" t="str">
        <f>VLOOKUP(C277,FPT!B:R,7,0)</f>
        <v>North</v>
      </c>
      <c r="U277" t="str">
        <f t="shared" si="456"/>
        <v/>
      </c>
      <c r="V277" t="str">
        <f>VLOOKUP(C277,MOVI!C:DT,8,0)</f>
        <v>Movi</v>
      </c>
      <c r="W277" t="str">
        <f>VLOOKUP(C277,FPT!B:U,8,0)</f>
        <v>Movi</v>
      </c>
      <c r="X277" t="str">
        <f t="shared" si="457"/>
        <v/>
      </c>
      <c r="Y277" t="str">
        <f>VLOOKUP(C277,MOVI!C:DT,9,0)</f>
        <v>Full-time</v>
      </c>
      <c r="Z277" t="str">
        <f>VLOOKUP(C277,FPT!B:X,9,0)</f>
        <v>Full-time</v>
      </c>
      <c r="AA277" t="str">
        <f t="shared" si="458"/>
        <v/>
      </c>
      <c r="AB277" t="str">
        <f>VLOOKUP(C277,MOVI!C:DT,10,0)</f>
        <v>Permanent</v>
      </c>
      <c r="AC277" t="str">
        <f>VLOOKUP(C277,FPT!B:AA,10,0)</f>
        <v>Permanent</v>
      </c>
      <c r="AD277" t="str">
        <f t="shared" si="459"/>
        <v/>
      </c>
      <c r="AE277" s="247">
        <f>VLOOKUP(C277,MOVI!C:DT,11,0)</f>
        <v>43663</v>
      </c>
      <c r="AF277" s="247">
        <f>VLOOKUP(C277,FPT!B:AD,11,0)</f>
        <v>43663</v>
      </c>
      <c r="AG277" t="str">
        <f t="shared" si="460"/>
        <v/>
      </c>
      <c r="AH277" s="260"/>
      <c r="AI277" s="260"/>
      <c r="AJ277" t="str">
        <f t="shared" si="560"/>
        <v/>
      </c>
      <c r="AK277">
        <f>VLOOKUP(C277,MOVI!C:DT,13,0)</f>
        <v>0</v>
      </c>
      <c r="AL277" s="247">
        <f>VLOOKUP(C277,FPT!B:AJ,13,0)</f>
        <v>0</v>
      </c>
      <c r="AM277" t="str">
        <f t="shared" si="559"/>
        <v/>
      </c>
      <c r="AN277" s="247">
        <f>VLOOKUP(C277,MOVI!C:DT,14,0)</f>
        <v>0</v>
      </c>
      <c r="AO277" s="247">
        <f>VLOOKUP(C277,FPT!B:AM,14,0)</f>
        <v>0</v>
      </c>
      <c r="AP277" t="str">
        <f t="shared" si="461"/>
        <v/>
      </c>
      <c r="AQ277" t="str">
        <f>VLOOKUP(C277,MOVI!C:DT,15,0)</f>
        <v>LC</v>
      </c>
      <c r="AR277" s="247" t="str">
        <f>VLOOKUP(C277,FPT!B:AP,15,0)</f>
        <v>LC</v>
      </c>
      <c r="AS277" t="str">
        <f t="shared" si="462"/>
        <v/>
      </c>
      <c r="AT277" s="282" t="str">
        <f>VLOOKUP(C277,MOVI!C:DT,16,0)</f>
        <v>LTTP</v>
      </c>
      <c r="AU277" s="247" t="str">
        <f>VLOOKUP(C277,FPT!B:AS,16,0)</f>
        <v>LTTP</v>
      </c>
      <c r="AV277" t="str">
        <f t="shared" si="463"/>
        <v/>
      </c>
      <c r="AW277" t="str">
        <f>VLOOKUP(C277,MOVI!C:DT,17,0)</f>
        <v>L</v>
      </c>
      <c r="AX277" s="247" t="str">
        <f>VLOOKUP(C277,FPT!B:AV,17,0)</f>
        <v>L</v>
      </c>
      <c r="AY277" t="str">
        <f t="shared" si="464"/>
        <v/>
      </c>
      <c r="AZ277">
        <f>VLOOKUP(C277,MOVI!C:DT,18,0)</f>
        <v>0</v>
      </c>
      <c r="BA277" s="247">
        <f>VLOOKUP(C277,FPT!B:AY,18,0)</f>
        <v>0</v>
      </c>
      <c r="BB277" t="str">
        <f t="shared" si="465"/>
        <v/>
      </c>
      <c r="BC277" s="275">
        <f>VLOOKUP(C277,MOVI!C:DT,19,0)</f>
        <v>5000000</v>
      </c>
      <c r="BD277" s="275">
        <f>VLOOKUP(C277,FPT!B:BB,19,0)</f>
        <v>5000000</v>
      </c>
      <c r="BE277" t="str">
        <f t="shared" si="466"/>
        <v/>
      </c>
      <c r="BF277">
        <f>VLOOKUP(C277,MOVI!C:DT,20,0)</f>
        <v>0</v>
      </c>
      <c r="BG277" s="252">
        <f>VLOOKUP(C277,FPT!B:BE,20,0)</f>
        <v>0</v>
      </c>
      <c r="BH277" t="str">
        <f t="shared" si="467"/>
        <v/>
      </c>
      <c r="BI277" s="275">
        <f>VLOOKUP(C277,MOVI!C:DT,21,0)</f>
        <v>5000000</v>
      </c>
      <c r="BJ277" s="275">
        <f>VLOOKUP(C277,FPT!B:BH,21,0)</f>
        <v>5000000</v>
      </c>
      <c r="BK277" t="str">
        <f t="shared" si="468"/>
        <v/>
      </c>
      <c r="BL277" s="275">
        <f>VLOOKUP(C277,MOVI!C:DT,22,0)</f>
        <v>0</v>
      </c>
      <c r="BM277" s="275">
        <f>VLOOKUP(C277,FPT!B:BK,22,0)</f>
        <v>0</v>
      </c>
      <c r="BN277" t="str">
        <f t="shared" si="469"/>
        <v/>
      </c>
      <c r="BO277" s="275">
        <f>VLOOKUP(C277,MOVI!C:DT,23,0)</f>
        <v>0</v>
      </c>
      <c r="BP277" s="275">
        <f>VLOOKUP(C277,FPT!B:BN,23,0)</f>
        <v>0</v>
      </c>
      <c r="BQ277" t="str">
        <f t="shared" si="470"/>
        <v/>
      </c>
      <c r="BR277" s="275">
        <f>VLOOKUP(C277,MOVI!C:DT,24,0)</f>
        <v>0</v>
      </c>
      <c r="BS277" s="275">
        <f>VLOOKUP(C277,FPT!B:BQ,24,0)</f>
        <v>0</v>
      </c>
      <c r="BT277" t="str">
        <f t="shared" si="471"/>
        <v/>
      </c>
      <c r="BU277" s="275">
        <f>VLOOKUP(C277,MOVI!C:DT,25,0)</f>
        <v>200000</v>
      </c>
      <c r="BV277" s="275">
        <f>VLOOKUP(C277,FPT!B:BT,25,0)</f>
        <v>200000</v>
      </c>
      <c r="BW277" t="str">
        <f t="shared" si="472"/>
        <v/>
      </c>
      <c r="BX277" s="275">
        <f>VLOOKUP(C277,MOVI!C:DT,26,0)</f>
        <v>0</v>
      </c>
      <c r="BY277" s="275">
        <f>VLOOKUP(C277,FPT!B:BW,26,0)</f>
        <v>0</v>
      </c>
      <c r="BZ277" t="str">
        <f t="shared" si="473"/>
        <v/>
      </c>
      <c r="CA277" s="275">
        <f>VLOOKUP(C277,MOVI!C:DT,27,0)</f>
        <v>730000</v>
      </c>
      <c r="CB277" s="275">
        <f>VLOOKUP(C277,FPT!B:BZ,27,0)</f>
        <v>730000</v>
      </c>
      <c r="CC277" t="str">
        <f t="shared" si="474"/>
        <v/>
      </c>
      <c r="CD277" s="275">
        <f>VLOOKUP(C277,MOVI!C:DT,28,0)</f>
        <v>930000</v>
      </c>
      <c r="CE277" s="275">
        <f>VLOOKUP(C277,FPT!B:CC,28,0)</f>
        <v>930000</v>
      </c>
      <c r="CF277" t="str">
        <f t="shared" si="475"/>
        <v/>
      </c>
      <c r="CG277" t="str">
        <f>VLOOKUP(C277,MOVI!C:DT,29,0)</f>
        <v>CN</v>
      </c>
      <c r="CH277" s="252" t="str">
        <f>VLOOKUP(C277,FPT!B:CF,29,0)</f>
        <v>CN</v>
      </c>
      <c r="CI277" t="str">
        <f t="shared" si="476"/>
        <v/>
      </c>
      <c r="CJ277">
        <f>VLOOKUP(C277,MOVI!C:DT,30,0)</f>
        <v>26</v>
      </c>
      <c r="CK277" s="252">
        <f>VLOOKUP(C277,FPT!B:CI,30,0)</f>
        <v>26</v>
      </c>
      <c r="CL277" t="str">
        <f t="shared" si="477"/>
        <v/>
      </c>
      <c r="CM277">
        <f>VLOOKUP(C277,MOVI!C:DT,31,0)</f>
        <v>26</v>
      </c>
      <c r="CN277" s="252">
        <f>VLOOKUP(C277,FPT!B:CL,31,0)</f>
        <v>26</v>
      </c>
      <c r="CO277" t="str">
        <f t="shared" si="478"/>
        <v/>
      </c>
      <c r="CP277" s="275">
        <f>VLOOKUP(C277,MOVI!C:DT,32,0)</f>
        <v>0</v>
      </c>
      <c r="CQ277" s="275">
        <f>VLOOKUP(C277,FPT!B:CO,32,0)</f>
        <v>0</v>
      </c>
      <c r="CR277" t="str">
        <f t="shared" si="479"/>
        <v/>
      </c>
      <c r="CS277" s="275">
        <f>VLOOKUP(C277,MOVI!C:DT,33,0)</f>
        <v>0</v>
      </c>
      <c r="CT277" s="275">
        <f>VLOOKUP(C277,FPT!B:CR,33,0)</f>
        <v>0</v>
      </c>
      <c r="CU277" t="str">
        <f t="shared" si="480"/>
        <v/>
      </c>
      <c r="CV277" s="275">
        <f>VLOOKUP(C277,MOVI!C:DT,34,0)</f>
        <v>0</v>
      </c>
      <c r="CW277" s="275">
        <f>VLOOKUP(C277,FPT!B:CU,34,0)</f>
        <v>0</v>
      </c>
      <c r="CX277" t="str">
        <f t="shared" si="481"/>
        <v/>
      </c>
      <c r="CY277" s="275">
        <f>VLOOKUP(C277,MOVI!C:DT,35,0)</f>
        <v>26</v>
      </c>
      <c r="CZ277" s="275">
        <f>VLOOKUP(C277,FPT!B:CX,35,0)</f>
        <v>26</v>
      </c>
      <c r="DA277" t="str">
        <f t="shared" si="482"/>
        <v/>
      </c>
      <c r="DB277" s="275">
        <f>VLOOKUP(C277,MOVI!C:DT,36,0)</f>
        <v>0</v>
      </c>
      <c r="DC277" s="275">
        <f>VLOOKUP(C277,FPT!B:DA,36,0)</f>
        <v>0</v>
      </c>
      <c r="DD277" t="str">
        <f t="shared" si="483"/>
        <v/>
      </c>
      <c r="DE277" s="275">
        <f>VLOOKUP(C277,MOVI!C:DT,37,0)</f>
        <v>0</v>
      </c>
      <c r="DF277" s="275">
        <f>VLOOKUP(C277,FPT!B:DD,37,0)</f>
        <v>0</v>
      </c>
      <c r="DG277" t="str">
        <f t="shared" si="484"/>
        <v/>
      </c>
      <c r="DH277" s="275">
        <f>VLOOKUP(C277,MOVI!C:DT,38,0)</f>
        <v>0</v>
      </c>
      <c r="DI277" s="275">
        <f>VLOOKUP(C277,FPT!B:DG,38,0)</f>
        <v>0</v>
      </c>
      <c r="DJ277" t="str">
        <f t="shared" si="485"/>
        <v/>
      </c>
      <c r="DK277" s="275">
        <f>VLOOKUP(C277,MOVI!C:DT,39,0)</f>
        <v>0</v>
      </c>
      <c r="DL277" s="275">
        <f>VLOOKUP(C277,FPT!B:DJ,39,0)</f>
        <v>0</v>
      </c>
      <c r="DM277" t="str">
        <f t="shared" si="486"/>
        <v/>
      </c>
      <c r="DN277" s="275">
        <f>VLOOKUP(C277,MOVI!C:DT,40,0)</f>
        <v>0</v>
      </c>
      <c r="DO277" s="275">
        <f>VLOOKUP(C277,FPT!B:DM,40,0)</f>
        <v>0</v>
      </c>
      <c r="DP277" t="str">
        <f t="shared" si="487"/>
        <v/>
      </c>
      <c r="DQ277" s="275">
        <f>VLOOKUP(C277,MOVI!C:DT,41,0)</f>
        <v>0</v>
      </c>
      <c r="DR277" s="275">
        <f>VLOOKUP(C277,FPT!B:DP,41,0)</f>
        <v>0</v>
      </c>
      <c r="DS277" t="str">
        <f t="shared" si="488"/>
        <v/>
      </c>
      <c r="DT277" s="275">
        <f>VLOOKUP(C277,MOVI!C:DT,42,0)</f>
        <v>5000000</v>
      </c>
      <c r="DU277" s="275">
        <f>ROUND(VLOOKUP(C277,FPT!B:DS,42,0),0)</f>
        <v>5000000</v>
      </c>
      <c r="DV277" t="str">
        <f t="shared" si="489"/>
        <v/>
      </c>
      <c r="DW277" s="275">
        <f>VLOOKUP(C277,MOVI!C:DT,43,0)</f>
        <v>0</v>
      </c>
      <c r="DX277" s="275">
        <f>VLOOKUP(C277,FPT!B:DV,43,0)</f>
        <v>0</v>
      </c>
      <c r="DY277" t="str">
        <f t="shared" si="490"/>
        <v/>
      </c>
      <c r="DZ277" s="275">
        <f>VLOOKUP(C277,MOVI!C:DT,44,0)</f>
        <v>0</v>
      </c>
      <c r="EA277" s="275">
        <f>VLOOKUP(C277,FPT!B:DY,44,0)</f>
        <v>0</v>
      </c>
      <c r="EB277" t="str">
        <f t="shared" si="491"/>
        <v/>
      </c>
      <c r="EC277" s="275">
        <f>VLOOKUP(C277,MOVI!C:DT,45,0)</f>
        <v>5000000</v>
      </c>
      <c r="ED277" s="275">
        <f>ROUND(VLOOKUP(C277,FPT!B:EB,45,0),0)</f>
        <v>5000000</v>
      </c>
      <c r="EE277" t="str">
        <f t="shared" si="492"/>
        <v/>
      </c>
      <c r="EF277" s="275">
        <f>VLOOKUP(C277,MOVI!C:DT,46,0)</f>
        <v>0</v>
      </c>
      <c r="EG277" s="275">
        <f>VLOOKUP(C277,FPT!B:EE,46,0)</f>
        <v>0</v>
      </c>
      <c r="EH277" t="str">
        <f t="shared" si="493"/>
        <v/>
      </c>
      <c r="EI277" s="275">
        <f>VLOOKUP(C277,MOVI!C:DT,47,0)</f>
        <v>0</v>
      </c>
      <c r="EJ277" s="275">
        <f>VLOOKUP(C277,FPT!B:EH,47,0)</f>
        <v>0</v>
      </c>
      <c r="EK277" t="str">
        <f t="shared" si="494"/>
        <v/>
      </c>
      <c r="EL277" s="275">
        <f>VLOOKUP(C277,MOVI!C:DT,48,0)</f>
        <v>0</v>
      </c>
      <c r="EM277" s="275">
        <f>VLOOKUP(C277,FPT!B:EK,48,0)</f>
        <v>0</v>
      </c>
      <c r="EN277" t="str">
        <f t="shared" si="495"/>
        <v/>
      </c>
      <c r="EO277" s="275">
        <f>VLOOKUP(C277,MOVI!C:DT,49,0)</f>
        <v>200000</v>
      </c>
      <c r="EP277" s="275">
        <f>VLOOKUP(C277,FPT!B:EN,49,0)</f>
        <v>200000</v>
      </c>
      <c r="EQ277" t="str">
        <f t="shared" si="496"/>
        <v/>
      </c>
      <c r="ER277" s="275">
        <f>VLOOKUP(C277,MOVI!C:DT,50,0)</f>
        <v>0</v>
      </c>
      <c r="ES277" s="275">
        <f>VLOOKUP(C277,FPT!B:EQ,50,0)</f>
        <v>0</v>
      </c>
      <c r="ET277" t="str">
        <f t="shared" si="497"/>
        <v/>
      </c>
      <c r="EU277" s="275">
        <f>VLOOKUP(C277,MOVI!C:DT,51,0)</f>
        <v>0</v>
      </c>
      <c r="EV277" s="275">
        <f>VLOOKUP(C277,FPT!B:ET,51,0)</f>
        <v>0</v>
      </c>
      <c r="EW277" t="str">
        <f t="shared" si="498"/>
        <v/>
      </c>
      <c r="EX277" s="275">
        <f>VLOOKUP(C277,MOVI!C:DT,52,0)</f>
        <v>0</v>
      </c>
      <c r="EY277" s="275">
        <f>VLOOKUP(C277,FPT!B:EW,52,0)</f>
        <v>0</v>
      </c>
      <c r="EZ277" t="str">
        <f t="shared" si="499"/>
        <v/>
      </c>
      <c r="FA277" s="275">
        <f>VLOOKUP(C277,MOVI!C:DT,53,0)</f>
        <v>0</v>
      </c>
      <c r="FB277" s="275">
        <f>VLOOKUP(C277,FPT!B:EZ,53,0)</f>
        <v>0</v>
      </c>
      <c r="FC277" t="str">
        <f t="shared" si="500"/>
        <v/>
      </c>
      <c r="FD277" s="275">
        <f>VLOOKUP(C277,MOVI!C:DT,54,0)</f>
        <v>0</v>
      </c>
      <c r="FE277" s="275">
        <f>VLOOKUP(C277,FPT!B:FC,54,0)</f>
        <v>0</v>
      </c>
      <c r="FF277" t="str">
        <f t="shared" si="501"/>
        <v/>
      </c>
      <c r="FG277" s="275">
        <f>VLOOKUP(C277,MOVI!C:DT,55,0)</f>
        <v>730000</v>
      </c>
      <c r="FH277" s="275">
        <f>VLOOKUP(C277,FPT!B:FF,55,0)</f>
        <v>730000</v>
      </c>
      <c r="FI277" t="str">
        <f t="shared" si="502"/>
        <v/>
      </c>
      <c r="FJ277" s="275">
        <f>VLOOKUP(C277,MOVI!C:DT,56,0)</f>
        <v>930000</v>
      </c>
      <c r="FK277" s="275">
        <f>VLOOKUP(C277,FPT!B:FI,56,0)</f>
        <v>930000</v>
      </c>
      <c r="FL277" t="str">
        <f t="shared" si="503"/>
        <v/>
      </c>
      <c r="FM277" s="275">
        <f>VLOOKUP(C277,MOVI!C:DT,57,0)</f>
        <v>872500</v>
      </c>
      <c r="FN277" s="275">
        <f>VLOOKUP(C277,FPT!B:FL,57,0)</f>
        <v>872500</v>
      </c>
      <c r="FO277" t="str">
        <f t="shared" si="504"/>
        <v/>
      </c>
      <c r="FP277" s="275">
        <f>VLOOKUP(C277,MOVI!C:DT,58,0)</f>
        <v>50000</v>
      </c>
      <c r="FQ277" s="275">
        <f>VLOOKUP(C277,FPT!B:FO,58,0)</f>
        <v>50000</v>
      </c>
      <c r="FR277" t="str">
        <f t="shared" si="505"/>
        <v/>
      </c>
      <c r="FS277" s="275">
        <f>VLOOKUP(C277,MOVI!C:DT,59,0)</f>
        <v>0</v>
      </c>
      <c r="FT277" s="275">
        <f>VLOOKUP(C277,FPT!B:FR,59,0)</f>
        <v>0</v>
      </c>
      <c r="FU277" t="str">
        <f t="shared" si="506"/>
        <v/>
      </c>
      <c r="FV277" s="275">
        <f>VLOOKUP(C277,MOVI!C:DT,60,0)</f>
        <v>0</v>
      </c>
      <c r="FW277" s="275">
        <f>VLOOKUP(C277,FPT!B:FU,60,0)</f>
        <v>0</v>
      </c>
      <c r="FX277" t="str">
        <f t="shared" si="507"/>
        <v/>
      </c>
      <c r="FY277" s="275">
        <f>VLOOKUP(C277,MOVI!C:DT,61,0)</f>
        <v>0</v>
      </c>
      <c r="FZ277" s="275">
        <f>VLOOKUP(C277,FPT!B:FX,61,0)</f>
        <v>0</v>
      </c>
      <c r="GA277" t="str">
        <f t="shared" si="508"/>
        <v/>
      </c>
      <c r="GB277" s="275">
        <f>VLOOKUP(C277,MOVI!C:DT,62,0)</f>
        <v>1000000</v>
      </c>
      <c r="GC277" s="275">
        <f>VLOOKUP(C277,FPT!B:GA,62,0)</f>
        <v>1000000</v>
      </c>
      <c r="GD277" t="str">
        <f t="shared" si="509"/>
        <v/>
      </c>
      <c r="GE277" s="275">
        <f>VLOOKUP(C277,MOVI!C:DT,63,0)</f>
        <v>0</v>
      </c>
      <c r="GF277" s="275">
        <f>VLOOKUP(C277,FPT!B:GD,63,0)</f>
        <v>0</v>
      </c>
      <c r="GG277" t="str">
        <f t="shared" si="510"/>
        <v/>
      </c>
      <c r="GH277" s="275">
        <f>VLOOKUP(C277,MOVI!C:DT,64,0)</f>
        <v>0</v>
      </c>
      <c r="GI277" s="275">
        <f>VLOOKUP(C277,FPT!B:GG,64,0)</f>
        <v>0</v>
      </c>
      <c r="GJ277" t="str">
        <f t="shared" si="511"/>
        <v/>
      </c>
      <c r="GK277" s="275">
        <f>VLOOKUP(C277,MOVI!C:DT,65,0)</f>
        <v>0</v>
      </c>
      <c r="GL277" s="275">
        <f>VLOOKUP(C277,FPT!B:GJ,65,0)</f>
        <v>0</v>
      </c>
      <c r="GM277" t="str">
        <f t="shared" si="512"/>
        <v/>
      </c>
      <c r="GN277" s="275">
        <f>VLOOKUP(C277,MOVI!C:DT,66,0)</f>
        <v>0</v>
      </c>
      <c r="GO277" s="275">
        <f>VLOOKUP(C277,FPT!B:GM,66,0)</f>
        <v>0</v>
      </c>
      <c r="GP277" t="str">
        <f t="shared" si="513"/>
        <v/>
      </c>
      <c r="GQ277" s="275">
        <f>VLOOKUP(C277,MOVI!C:DT,67,0)</f>
        <v>0</v>
      </c>
      <c r="GR277" s="275">
        <f>VLOOKUP(C277,FPT!B:GP,67,0)</f>
        <v>0</v>
      </c>
      <c r="GS277" t="str">
        <f t="shared" si="514"/>
        <v/>
      </c>
      <c r="GT277" s="275">
        <f>VLOOKUP(C277,MOVI!C:DT,68,0)</f>
        <v>0</v>
      </c>
      <c r="GU277" s="275">
        <f>VLOOKUP(C277,FPT!B:GS,68,0)</f>
        <v>0</v>
      </c>
      <c r="GV277" t="str">
        <f t="shared" si="515"/>
        <v/>
      </c>
      <c r="GW277" s="275">
        <f>VLOOKUP(C277,MOVI!C:DT,69,0)</f>
        <v>0</v>
      </c>
      <c r="GX277" s="275">
        <f>VLOOKUP(C277,FPT!B:GV,69,0)</f>
        <v>0</v>
      </c>
      <c r="GY277" t="str">
        <f t="shared" si="516"/>
        <v/>
      </c>
      <c r="GZ277" s="275">
        <f>VLOOKUP(C277,MOVI!C:DT,70,0)</f>
        <v>1922500</v>
      </c>
      <c r="HA277" s="275">
        <f>VLOOKUP(C277,FPT!B:GY,70,0)</f>
        <v>1922500</v>
      </c>
      <c r="HB277" t="str">
        <f t="shared" si="517"/>
        <v/>
      </c>
      <c r="HC277" s="275">
        <f>VLOOKUP(C277,MOVI!C:DT,71,0)</f>
        <v>7852500</v>
      </c>
      <c r="HD277" s="275">
        <f>ROUND(VLOOKUP(C277,FPT!B:HB,71,0),0)</f>
        <v>7852500</v>
      </c>
      <c r="HE277" t="str">
        <f t="shared" si="518"/>
        <v/>
      </c>
      <c r="HF277" s="275">
        <f>ROUND(VLOOKUP(C277,MOVI!C:DT,72,0),0)</f>
        <v>0</v>
      </c>
      <c r="HG277" s="275">
        <f>ROUND(VLOOKUP(C277,FPT!B:HE,72,0),0)</f>
        <v>0</v>
      </c>
      <c r="HH277" t="str">
        <f t="shared" si="519"/>
        <v/>
      </c>
      <c r="HI277" s="275">
        <f>VLOOKUP(C277,MOVI!C:DT,73,0)</f>
        <v>200000</v>
      </c>
      <c r="HJ277" s="275">
        <f>VLOOKUP(C277,FPT!B:HH,73,0)</f>
        <v>200000</v>
      </c>
      <c r="HK277" t="str">
        <f t="shared" si="520"/>
        <v/>
      </c>
      <c r="HL277" s="275">
        <f>VLOOKUP(C277,MOVI!C:DT,74,0)</f>
        <v>730000</v>
      </c>
      <c r="HM277" s="275">
        <f>VLOOKUP(C277,FPT!B:HK,74,0)</f>
        <v>730000</v>
      </c>
      <c r="HN277" t="str">
        <f t="shared" si="521"/>
        <v/>
      </c>
      <c r="HO277" s="275">
        <f>VLOOKUP(C277,MOVI!C:DT,75,0)</f>
        <v>11000000</v>
      </c>
      <c r="HP277" s="275">
        <f>VLOOKUP(C277,FPT!B:HN,75,0)</f>
        <v>11000000</v>
      </c>
      <c r="HQ277" t="str">
        <f t="shared" si="522"/>
        <v/>
      </c>
      <c r="HR277" s="275">
        <f>VLOOKUP(C277,MOVI!C:DT,76,0)</f>
        <v>2</v>
      </c>
      <c r="HS277" s="275">
        <f>VLOOKUP(C277,FPT!B:HQ,76,0)</f>
        <v>2</v>
      </c>
      <c r="HT277" t="str">
        <f t="shared" si="523"/>
        <v/>
      </c>
      <c r="HU277" s="275">
        <f>VLOOKUP(C277,MOVI!C:DT,77,0)</f>
        <v>8800000</v>
      </c>
      <c r="HV277" s="275">
        <f>VLOOKUP(C277,FPT!B:HT,77,0)</f>
        <v>8800000</v>
      </c>
      <c r="HW277" t="str">
        <f t="shared" si="524"/>
        <v/>
      </c>
      <c r="HX277" s="274">
        <f>VLOOKUP(C277,MOVI!C:CB,78,0)</f>
        <v>400000</v>
      </c>
      <c r="HY277" s="261">
        <f>VLOOKUP(C277,FPT!$B:$CA,78,0)</f>
        <v>400000</v>
      </c>
      <c r="HZ277" t="str">
        <f t="shared" si="525"/>
        <v/>
      </c>
      <c r="IA277" s="275">
        <f>VLOOKUP(C277,MOVI!C:CD,79,0)</f>
        <v>50000</v>
      </c>
      <c r="IB277" s="275">
        <f>VLOOKUP(C277,FPT!B:HZ,79,0)</f>
        <v>50000</v>
      </c>
      <c r="IC277" t="str">
        <f t="shared" si="526"/>
        <v/>
      </c>
      <c r="ID277" s="275">
        <f>VLOOKUP(C277,MOVI!C:CD,80,0)</f>
        <v>75000</v>
      </c>
      <c r="IE277" s="275">
        <f>VLOOKUP(C277,FPT!B:IC,80,0)</f>
        <v>75000</v>
      </c>
      <c r="IF277" t="str">
        <f t="shared" si="527"/>
        <v/>
      </c>
      <c r="IG277" s="275">
        <f>VLOOKUP(C277,MOVI!C:DT,81,0)</f>
        <v>0</v>
      </c>
      <c r="IH277" s="275">
        <f>VLOOKUP(C277,FPT!B:IF,81,0)</f>
        <v>0</v>
      </c>
      <c r="II277" t="str">
        <f t="shared" si="528"/>
        <v/>
      </c>
      <c r="IJ277" s="275">
        <f>VLOOKUP(C277,MOVI!C:DT,82,0)</f>
        <v>525000</v>
      </c>
      <c r="IK277" s="275">
        <f>VLOOKUP(C277,FPT!B:II,82,0)</f>
        <v>525000</v>
      </c>
      <c r="IL277" t="str">
        <f t="shared" si="529"/>
        <v/>
      </c>
      <c r="IM277" s="275">
        <f>ROUND(VLOOKUP(C277,MOVI!C:DT,83,0),0)</f>
        <v>21255000</v>
      </c>
      <c r="IN277" s="275">
        <f>ROUND(VLOOKUP(C277,FPT!B:IL,83,0),0)</f>
        <v>21255000</v>
      </c>
      <c r="IO277" t="str">
        <f t="shared" si="530"/>
        <v/>
      </c>
      <c r="IP277" s="275">
        <f>VLOOKUP(C277,MOVI!C:DT,84,0)</f>
        <v>0</v>
      </c>
      <c r="IQ277" s="275">
        <f>VLOOKUP(C277,FPT!B:IO,84,0)</f>
        <v>0</v>
      </c>
      <c r="IR277" t="str">
        <f t="shared" si="531"/>
        <v/>
      </c>
      <c r="IS277" s="275">
        <f>ROUND(VLOOKUP(C277,MOVI!C:DT,85,0),0)</f>
        <v>0</v>
      </c>
      <c r="IT277" s="275">
        <f>ROUND(VLOOKUP(C277,FPT!B:IR,85,0),0)</f>
        <v>0</v>
      </c>
      <c r="IU277" t="str">
        <f t="shared" si="532"/>
        <v/>
      </c>
      <c r="IV277" s="275">
        <f>VLOOKUP(C277,MOVI!C:DT,86,0)</f>
        <v>0</v>
      </c>
      <c r="IW277" s="275">
        <f>VLOOKUP(C277,FPT!B:IU,86,0)</f>
        <v>0</v>
      </c>
      <c r="IX277" t="str">
        <f t="shared" si="533"/>
        <v/>
      </c>
      <c r="IY277" s="275">
        <f>ROUND(VLOOKUP(C277,MOVI!C:DT,87,0),0)</f>
        <v>0</v>
      </c>
      <c r="IZ277" s="275">
        <f>ROUND(VLOOKUP(C277,FPT!B:IX,87,0),0)</f>
        <v>0</v>
      </c>
      <c r="JA277" t="str">
        <f t="shared" si="534"/>
        <v/>
      </c>
      <c r="JB277" s="275">
        <f>VLOOKUP(C277,MOVI!C:DT,88,0)</f>
        <v>0</v>
      </c>
      <c r="JC277" s="275">
        <f>VLOOKUP(C277,FPT!B:JA,88,0)</f>
        <v>0</v>
      </c>
      <c r="JD277" t="str">
        <f t="shared" si="535"/>
        <v/>
      </c>
      <c r="JE277" s="275">
        <f>VLOOKUP(C277,MOVI!C:DT,89,0)</f>
        <v>50000</v>
      </c>
      <c r="JF277" s="275">
        <f>VLOOKUP(C277,FPT!B:JD,89,0)</f>
        <v>50000</v>
      </c>
      <c r="JG277" t="str">
        <f t="shared" si="536"/>
        <v/>
      </c>
      <c r="JH277" s="275">
        <f>VLOOKUP(C277,MOVI!C:DT,90,0)</f>
        <v>0</v>
      </c>
      <c r="JI277" s="275">
        <f>VLOOKUP(C277,FPT!B:JG,90,0)</f>
        <v>0</v>
      </c>
      <c r="JJ277" t="str">
        <f t="shared" si="537"/>
        <v/>
      </c>
      <c r="JK277" s="275">
        <f>VLOOKUP(C277,MOVI!C:DT,91,0)</f>
        <v>0</v>
      </c>
      <c r="JL277" s="275">
        <f>VLOOKUP(C277,FPT!B:JJ,91,0)</f>
        <v>0</v>
      </c>
      <c r="JM277" t="str">
        <f t="shared" si="538"/>
        <v/>
      </c>
      <c r="JN277" s="275">
        <f>VLOOKUP(C277,MOVI!C:DT,92,0)</f>
        <v>0</v>
      </c>
      <c r="JO277" s="275">
        <f>VLOOKUP(C277,FPT!B:JM,92,0)</f>
        <v>0</v>
      </c>
      <c r="JP277" t="str">
        <f t="shared" si="539"/>
        <v/>
      </c>
      <c r="JQ277" s="275">
        <f>VLOOKUP(C277,MOVI!C:DT,93,0)</f>
        <v>0</v>
      </c>
      <c r="JR277" s="275">
        <f>VLOOKUP(C277,FPT!B:JP,93,0)</f>
        <v>0</v>
      </c>
      <c r="JS277" t="str">
        <f t="shared" si="540"/>
        <v/>
      </c>
      <c r="JT277" s="275">
        <f>VLOOKUP(C277,MOVI!C:DT,94,0)</f>
        <v>50000</v>
      </c>
      <c r="JU277" s="275">
        <f>VLOOKUP(C277,FPT!B:JS,94,0)</f>
        <v>50000</v>
      </c>
      <c r="JV277" t="str">
        <f t="shared" si="541"/>
        <v/>
      </c>
      <c r="JW277" s="275">
        <f>VLOOKUP(C277,MOVI!C:DT,95,0)</f>
        <v>7277500</v>
      </c>
      <c r="JX277" s="275">
        <f>VLOOKUP(C277,FPT!B:JV,95,0)</f>
        <v>7277500</v>
      </c>
      <c r="JY277" t="str">
        <f t="shared" si="542"/>
        <v/>
      </c>
      <c r="JZ277" s="275">
        <f>VLOOKUP(C277,MOVI!C:DT,96,0)</f>
        <v>0</v>
      </c>
      <c r="KA277" s="275">
        <f>VLOOKUP(C277,FPT!B:JY,96,0)</f>
        <v>0</v>
      </c>
      <c r="KB277" t="str">
        <f t="shared" si="543"/>
        <v/>
      </c>
      <c r="KC277" s="275">
        <f>VLOOKUP(C277,MOVI!C:DT,97,0)</f>
        <v>7277500</v>
      </c>
      <c r="KD277" s="275">
        <f>VLOOKUP(C277,FPT!B:KB,97,0)</f>
        <v>7277500</v>
      </c>
      <c r="KE277" t="str">
        <f t="shared" si="544"/>
        <v/>
      </c>
      <c r="KF277" s="275">
        <f>VLOOKUP(C277,MOVI!C:DT,98,0)</f>
        <v>850000.00000000012</v>
      </c>
      <c r="KG277" s="275">
        <f>VLOOKUP(C277,FPT!B:KE,98,0)</f>
        <v>850000</v>
      </c>
      <c r="KH277" t="str">
        <f t="shared" si="545"/>
        <v/>
      </c>
      <c r="KI277" s="275">
        <f>VLOOKUP(C277,MOVI!C:DT,99,0)</f>
        <v>0</v>
      </c>
      <c r="KJ277" s="275">
        <f>VLOOKUP(C277,FPT!B:KH,99,0)</f>
        <v>0</v>
      </c>
      <c r="KK277" t="str">
        <f t="shared" si="546"/>
        <v/>
      </c>
      <c r="KL277" s="275">
        <f>VLOOKUP(C277,MOVI!C:DT,100,0)</f>
        <v>150000</v>
      </c>
      <c r="KM277" s="275">
        <f>VLOOKUP(C277,FPT!B:KK,100,0)</f>
        <v>150000</v>
      </c>
      <c r="KN277" t="str">
        <f t="shared" si="547"/>
        <v/>
      </c>
      <c r="KO277" s="275">
        <f>VLOOKUP(C277,MOVI!C:DT,101,0)</f>
        <v>0</v>
      </c>
      <c r="KP277" s="275">
        <f>VLOOKUP(C277,FPT!B:KN,101,0)</f>
        <v>0</v>
      </c>
      <c r="KQ277" t="str">
        <f t="shared" si="548"/>
        <v/>
      </c>
      <c r="KR277" s="275">
        <f>VLOOKUP(C277,MOVI!C:DT,102,0)</f>
        <v>0</v>
      </c>
      <c r="KS277" s="275">
        <f>VLOOKUP(C277,FPT!B:KQ,102,0)</f>
        <v>0</v>
      </c>
      <c r="KT277" t="str">
        <f t="shared" si="549"/>
        <v/>
      </c>
      <c r="KU277" s="275">
        <f>VLOOKUP(C277,MOVI!C:DT,103,0)</f>
        <v>1000000.0000000001</v>
      </c>
      <c r="KV277" s="275">
        <f>VLOOKUP(C277,FPT!B:KT,103,0)</f>
        <v>1000000</v>
      </c>
      <c r="KW277" t="str">
        <f t="shared" si="550"/>
        <v/>
      </c>
      <c r="KX277" s="275">
        <f>VLOOKUP(C277,MOVI!C:DT,104,0)</f>
        <v>1525000</v>
      </c>
      <c r="KY277" s="275">
        <f>VLOOKUP(C277,FPT!B:KW,104,0)</f>
        <v>1525000</v>
      </c>
      <c r="KZ277" t="str">
        <f t="shared" si="551"/>
        <v/>
      </c>
      <c r="LA277" s="275">
        <f>VLOOKUP(C277,MOVI!C:DT,105,0)</f>
        <v>100000</v>
      </c>
      <c r="LB277" s="275">
        <f>VLOOKUP(C277,FPT!B:KZ,105,0)</f>
        <v>100000</v>
      </c>
      <c r="LC277" t="str">
        <f t="shared" si="552"/>
        <v/>
      </c>
      <c r="LD277" s="275">
        <f>VLOOKUP(C277,MOVI!C:DT,106,0)</f>
        <v>8952500</v>
      </c>
      <c r="LE277" s="275">
        <f>VLOOKUP(C277,FPT!B:LC,106,0)</f>
        <v>8952500</v>
      </c>
      <c r="LF277" t="str">
        <f t="shared" si="553"/>
        <v/>
      </c>
      <c r="LG277" s="273">
        <f>VLOOKUP(C277,MOVI!C:DT,107,0)</f>
        <v>0</v>
      </c>
      <c r="LH277" s="273">
        <f>VLOOKUP(C277,FPT!B:LF,107,0)</f>
        <v>0</v>
      </c>
      <c r="LI277" t="str">
        <f t="shared" si="554"/>
        <v/>
      </c>
      <c r="LJ277" t="str">
        <f>VLOOKUP(C277,MOVI!C:DV,108,0)</f>
        <v>MoviNorthSales</v>
      </c>
      <c r="LK277" s="252" t="str">
        <f>VLOOKUP(C277,FPT!B:LI,108,0)</f>
        <v>MoviNorthSales</v>
      </c>
      <c r="LL277" t="str">
        <f t="shared" si="555"/>
        <v/>
      </c>
      <c r="LM277" s="275">
        <f>ROUND(VLOOKUP(C277,MOVI!C:DV,109,0),0)</f>
        <v>416667</v>
      </c>
      <c r="LN277" s="275">
        <f>ROUND(VLOOKUP(C277,FPT!B:LL,109,0),0)</f>
        <v>416667</v>
      </c>
      <c r="LO277" t="str">
        <f t="shared" si="556"/>
        <v/>
      </c>
      <c r="LP277" t="str">
        <f>VLOOKUP(C277,MOVI!C:DV,110,0)</f>
        <v>HPG</v>
      </c>
      <c r="LQ277" s="247" t="str">
        <f>VLOOKUP(C277,FPT!B:LO,110,0)</f>
        <v>HPG</v>
      </c>
      <c r="LR277" t="str">
        <f t="shared" si="557"/>
        <v/>
      </c>
      <c r="LS277">
        <f>MOVI!DI272</f>
        <v>22</v>
      </c>
      <c r="LV277">
        <f>MOVI!DJ272</f>
        <v>0</v>
      </c>
      <c r="LW277">
        <f>MOVI!DK272</f>
        <v>0</v>
      </c>
      <c r="LX277" t="str">
        <f>MOVI!DL272</f>
        <v>x</v>
      </c>
      <c r="LY277">
        <f>MOVI!DM272</f>
        <v>0</v>
      </c>
      <c r="LZ277">
        <f>MOVI!DN272</f>
        <v>50000</v>
      </c>
      <c r="MA277">
        <f>MOVI!DO272</f>
        <v>0</v>
      </c>
      <c r="MB277" t="str">
        <f>MOVI!DP272</f>
        <v>HPG</v>
      </c>
      <c r="MC277">
        <f>MOVI!DQ272</f>
        <v>44331</v>
      </c>
      <c r="MD277">
        <f>MOVI!DR272</f>
        <v>44511</v>
      </c>
      <c r="ME277" t="str">
        <f>VLOOKUP(C277,MOVI!C:DV,121,0)</f>
        <v>Group 1</v>
      </c>
      <c r="MF277" s="252" t="str">
        <f>VLOOKUP(C277,FPT!B:MD,111,0)</f>
        <v>Group 1</v>
      </c>
      <c r="MG277" t="str">
        <f t="shared" si="450"/>
        <v/>
      </c>
      <c r="MH277" t="str">
        <f>VLOOKUP(C277,MOVI!C:DT,122,0)</f>
        <v>MoviNorthGroup 1</v>
      </c>
      <c r="MI277" s="252" t="str">
        <f>VLOOKUP(C277,FPT!B:DS,112,0)</f>
        <v>MoviNorthGroup 1</v>
      </c>
      <c r="MJ277" t="str">
        <f t="shared" si="558"/>
        <v/>
      </c>
    </row>
    <row r="278" spans="1:348" x14ac:dyDescent="0.25">
      <c r="A278">
        <v>270</v>
      </c>
      <c r="B278" s="48">
        <v>5161</v>
      </c>
      <c r="C278" s="271" t="s">
        <v>1016</v>
      </c>
      <c r="D278" t="str">
        <f>VLOOKUP(C278,MOVI!C:D,2,0)</f>
        <v>Nguyễn Thị Nam</v>
      </c>
      <c r="E278" t="str">
        <f>VLOOKUP(C278,FPT!B:C,2,0)</f>
        <v>Nguyễn Thị Nam</v>
      </c>
      <c r="F278" t="str">
        <f t="shared" si="451"/>
        <v/>
      </c>
      <c r="G278" t="str">
        <f>VLOOKUP(C278,MOVI!C:E,3,0)</f>
        <v>Sales</v>
      </c>
      <c r="H278" t="str">
        <f>VLOOKUP(C278,FPT!B:F,3,0)</f>
        <v>Sales</v>
      </c>
      <c r="I278" t="str">
        <f t="shared" si="452"/>
        <v/>
      </c>
      <c r="J278" t="str">
        <f>VLOOKUP(C278,MOVI!C:H,4,0)</f>
        <v>Field Sales</v>
      </c>
      <c r="K278" t="str">
        <f>VLOOKUP(C278,FPT!B:I,4,0)</f>
        <v>Field Sales</v>
      </c>
      <c r="L278" t="str">
        <f t="shared" si="453"/>
        <v/>
      </c>
      <c r="M278" t="str">
        <f>VLOOKUP(C278,MOVI!C:DT,5,0)</f>
        <v>Associate</v>
      </c>
      <c r="N278" t="str">
        <f>VLOOKUP(C278,FPT!B:L,5,0)</f>
        <v>Associate</v>
      </c>
      <c r="O278" t="str">
        <f t="shared" si="454"/>
        <v/>
      </c>
      <c r="P278" t="str">
        <f>VLOOKUP(C278,MOVI!C:DT,6,0)</f>
        <v>Field Sales</v>
      </c>
      <c r="Q278" t="str">
        <f>VLOOKUP(C278,FPT!B:O,6,0)</f>
        <v>Field sales</v>
      </c>
      <c r="R278" t="str">
        <f t="shared" si="455"/>
        <v/>
      </c>
      <c r="S278" t="str">
        <f>VLOOKUP(C278,MOVI!C:DT,7,0)</f>
        <v>South</v>
      </c>
      <c r="T278" t="str">
        <f>VLOOKUP(C278,FPT!B:R,7,0)</f>
        <v>South</v>
      </c>
      <c r="U278" t="str">
        <f t="shared" si="456"/>
        <v/>
      </c>
      <c r="V278" t="str">
        <f>VLOOKUP(C278,MOVI!C:DT,8,0)</f>
        <v>Movi</v>
      </c>
      <c r="W278" t="str">
        <f>VLOOKUP(C278,FPT!B:U,8,0)</f>
        <v>Movi</v>
      </c>
      <c r="X278" t="str">
        <f t="shared" si="457"/>
        <v/>
      </c>
      <c r="Y278" t="str">
        <f>VLOOKUP(C278,MOVI!C:DT,9,0)</f>
        <v>Full-time</v>
      </c>
      <c r="Z278" t="str">
        <f>VLOOKUP(C278,FPT!B:X,9,0)</f>
        <v>Full-time</v>
      </c>
      <c r="AA278" t="str">
        <f t="shared" si="458"/>
        <v/>
      </c>
      <c r="AB278" t="str">
        <f>VLOOKUP(C278,MOVI!C:DT,10,0)</f>
        <v>Leaving</v>
      </c>
      <c r="AC278" t="str">
        <f>VLOOKUP(C278,FPT!B:AA,10,0)</f>
        <v>Leaving</v>
      </c>
      <c r="AD278" t="str">
        <f t="shared" si="459"/>
        <v/>
      </c>
      <c r="AE278" s="247">
        <f>VLOOKUP(C278,MOVI!C:DT,11,0)</f>
        <v>43668</v>
      </c>
      <c r="AF278" s="247">
        <f>VLOOKUP(C278,FPT!B:AD,11,0)</f>
        <v>43668</v>
      </c>
      <c r="AG278" t="str">
        <f t="shared" si="460"/>
        <v/>
      </c>
      <c r="AH278" s="260" t="str">
        <f>VLOOKUP(C278,MOVI!C:DT,12,0)</f>
        <v/>
      </c>
      <c r="AI278" s="260"/>
      <c r="AJ278" t="str">
        <f t="shared" si="560"/>
        <v/>
      </c>
      <c r="AK278">
        <f>VLOOKUP(C278,MOVI!C:DT,13,0)</f>
        <v>0</v>
      </c>
      <c r="AL278" s="247">
        <f>VLOOKUP(C278,FPT!B:AJ,13,0)</f>
        <v>0</v>
      </c>
      <c r="AM278" t="str">
        <f t="shared" si="559"/>
        <v/>
      </c>
      <c r="AN278" s="247">
        <f>VLOOKUP(C278,MOVI!C:DT,14,0)</f>
        <v>44555</v>
      </c>
      <c r="AO278" s="247">
        <f>VLOOKUP(C278,FPT!B:AM,14,0)</f>
        <v>44555</v>
      </c>
      <c r="AP278" t="str">
        <f t="shared" si="461"/>
        <v/>
      </c>
      <c r="AQ278" t="str">
        <f>VLOOKUP(C278,MOVI!C:DT,15,0)</f>
        <v>LC</v>
      </c>
      <c r="AR278" s="247" t="str">
        <f>VLOOKUP(C278,FPT!B:AP,15,0)</f>
        <v>LC</v>
      </c>
      <c r="AS278" t="str">
        <f t="shared" si="462"/>
        <v/>
      </c>
      <c r="AT278" s="282" t="str">
        <f>VLOOKUP(C278,MOVI!C:DT,16,0)</f>
        <v>LTTP</v>
      </c>
      <c r="AU278" s="247" t="str">
        <f>VLOOKUP(C278,FPT!B:AS,16,0)</f>
        <v>LTTP</v>
      </c>
      <c r="AV278" t="str">
        <f t="shared" si="463"/>
        <v/>
      </c>
      <c r="AW278" t="str">
        <f>VLOOKUP(C278,MOVI!C:DT,17,0)</f>
        <v>L</v>
      </c>
      <c r="AX278" s="247" t="str">
        <f>VLOOKUP(C278,FPT!B:AV,17,0)</f>
        <v>L</v>
      </c>
      <c r="AY278" t="str">
        <f t="shared" si="464"/>
        <v/>
      </c>
      <c r="AZ278">
        <f>VLOOKUP(C278,MOVI!C:DT,18,0)</f>
        <v>0</v>
      </c>
      <c r="BA278" s="247">
        <f>VLOOKUP(C278,FPT!B:AY,18,0)</f>
        <v>0</v>
      </c>
      <c r="BB278" t="str">
        <f t="shared" si="465"/>
        <v/>
      </c>
      <c r="BC278" s="275">
        <f>VLOOKUP(C278,MOVI!C:DT,19,0)</f>
        <v>5000000</v>
      </c>
      <c r="BD278" s="275">
        <f>VLOOKUP(C278,FPT!B:BB,19,0)</f>
        <v>5000000</v>
      </c>
      <c r="BE278" t="str">
        <f t="shared" si="466"/>
        <v/>
      </c>
      <c r="BF278">
        <f>VLOOKUP(C278,MOVI!C:DT,20,0)</f>
        <v>0</v>
      </c>
      <c r="BG278" s="252">
        <f>VLOOKUP(C278,FPT!B:BE,20,0)</f>
        <v>0</v>
      </c>
      <c r="BH278" t="str">
        <f t="shared" si="467"/>
        <v/>
      </c>
      <c r="BI278" s="275">
        <f>VLOOKUP(C278,MOVI!C:DT,21,0)</f>
        <v>5000000</v>
      </c>
      <c r="BJ278" s="275">
        <f>VLOOKUP(C278,FPT!B:BH,21,0)</f>
        <v>5000000</v>
      </c>
      <c r="BK278" t="str">
        <f t="shared" si="468"/>
        <v/>
      </c>
      <c r="BL278" s="275">
        <f>VLOOKUP(C278,MOVI!C:DT,22,0)</f>
        <v>0</v>
      </c>
      <c r="BM278" s="275">
        <f>VLOOKUP(C278,FPT!B:BK,22,0)</f>
        <v>0</v>
      </c>
      <c r="BN278" t="str">
        <f t="shared" si="469"/>
        <v/>
      </c>
      <c r="BO278" s="275">
        <f>VLOOKUP(C278,MOVI!C:DT,23,0)</f>
        <v>0</v>
      </c>
      <c r="BP278" s="275">
        <f>VLOOKUP(C278,FPT!B:BN,23,0)</f>
        <v>0</v>
      </c>
      <c r="BQ278" t="str">
        <f t="shared" si="470"/>
        <v/>
      </c>
      <c r="BR278" s="275">
        <f>VLOOKUP(C278,MOVI!C:DT,24,0)</f>
        <v>0</v>
      </c>
      <c r="BS278" s="275">
        <f>VLOOKUP(C278,FPT!B:BQ,24,0)</f>
        <v>0</v>
      </c>
      <c r="BT278" t="str">
        <f t="shared" si="471"/>
        <v/>
      </c>
      <c r="BU278" s="275">
        <f>VLOOKUP(C278,MOVI!C:DT,25,0)</f>
        <v>200000</v>
      </c>
      <c r="BV278" s="275">
        <f>VLOOKUP(C278,FPT!B:BT,25,0)</f>
        <v>200000</v>
      </c>
      <c r="BW278" t="str">
        <f t="shared" si="472"/>
        <v/>
      </c>
      <c r="BX278" s="275">
        <f>VLOOKUP(C278,MOVI!C:DT,26,0)</f>
        <v>0</v>
      </c>
      <c r="BY278" s="275">
        <f>VLOOKUP(C278,FPT!B:BW,26,0)</f>
        <v>0</v>
      </c>
      <c r="BZ278" t="str">
        <f t="shared" si="473"/>
        <v/>
      </c>
      <c r="CA278" s="275">
        <f>VLOOKUP(C278,MOVI!C:DT,27,0)</f>
        <v>730000</v>
      </c>
      <c r="CB278" s="275">
        <f>VLOOKUP(C278,FPT!B:BZ,27,0)</f>
        <v>730000</v>
      </c>
      <c r="CC278" t="str">
        <f t="shared" si="474"/>
        <v/>
      </c>
      <c r="CD278" s="275">
        <f>VLOOKUP(C278,MOVI!C:DT,28,0)</f>
        <v>930000</v>
      </c>
      <c r="CE278" s="275">
        <f>VLOOKUP(C278,FPT!B:CC,28,0)</f>
        <v>930000</v>
      </c>
      <c r="CF278" t="str">
        <f t="shared" si="475"/>
        <v/>
      </c>
      <c r="CG278" t="str">
        <f>VLOOKUP(C278,MOVI!C:DT,29,0)</f>
        <v>CN</v>
      </c>
      <c r="CH278" s="252" t="str">
        <f>VLOOKUP(C278,FPT!B:CF,29,0)</f>
        <v>CN</v>
      </c>
      <c r="CI278" t="str">
        <f t="shared" si="476"/>
        <v/>
      </c>
      <c r="CJ278">
        <f>VLOOKUP(C278,MOVI!C:DT,30,0)</f>
        <v>26</v>
      </c>
      <c r="CK278" s="252">
        <f>VLOOKUP(C278,FPT!B:CI,30,0)</f>
        <v>26</v>
      </c>
      <c r="CL278" t="str">
        <f t="shared" si="477"/>
        <v/>
      </c>
      <c r="CM278">
        <f>VLOOKUP(C278,MOVI!C:DT,31,0)</f>
        <v>25</v>
      </c>
      <c r="CN278" s="252">
        <f>VLOOKUP(C278,FPT!B:CL,31,0)</f>
        <v>25</v>
      </c>
      <c r="CO278" t="str">
        <f t="shared" si="478"/>
        <v/>
      </c>
      <c r="CP278" s="275">
        <f>VLOOKUP(C278,MOVI!C:DT,32,0)</f>
        <v>0</v>
      </c>
      <c r="CQ278" s="275">
        <f>VLOOKUP(C278,FPT!B:CO,32,0)</f>
        <v>0</v>
      </c>
      <c r="CR278" t="str">
        <f t="shared" si="479"/>
        <v/>
      </c>
      <c r="CS278" s="275">
        <f>VLOOKUP(C278,MOVI!C:DT,33,0)</f>
        <v>0</v>
      </c>
      <c r="CT278" s="275">
        <f>VLOOKUP(C278,FPT!B:CR,33,0)</f>
        <v>0</v>
      </c>
      <c r="CU278" t="str">
        <f t="shared" si="480"/>
        <v/>
      </c>
      <c r="CV278" s="275">
        <f>VLOOKUP(C278,MOVI!C:DT,34,0)</f>
        <v>0</v>
      </c>
      <c r="CW278" s="275">
        <f>VLOOKUP(C278,FPT!B:CU,34,0)</f>
        <v>0</v>
      </c>
      <c r="CX278" t="str">
        <f t="shared" si="481"/>
        <v/>
      </c>
      <c r="CY278" s="275">
        <f>VLOOKUP(C278,MOVI!C:DT,35,0)</f>
        <v>25</v>
      </c>
      <c r="CZ278" s="275">
        <f>VLOOKUP(C278,FPT!B:CX,35,0)</f>
        <v>25</v>
      </c>
      <c r="DA278" t="str">
        <f t="shared" si="482"/>
        <v/>
      </c>
      <c r="DB278" s="275">
        <f>VLOOKUP(C278,MOVI!C:DT,36,0)</f>
        <v>0</v>
      </c>
      <c r="DC278" s="275">
        <f>VLOOKUP(C278,FPT!B:DA,36,0)</f>
        <v>0</v>
      </c>
      <c r="DD278" t="str">
        <f t="shared" si="483"/>
        <v/>
      </c>
      <c r="DE278" s="275">
        <f>VLOOKUP(C278,MOVI!C:DT,37,0)</f>
        <v>0</v>
      </c>
      <c r="DF278" s="275">
        <f>VLOOKUP(C278,FPT!B:DD,37,0)</f>
        <v>0</v>
      </c>
      <c r="DG278" t="str">
        <f t="shared" si="484"/>
        <v/>
      </c>
      <c r="DH278" s="275">
        <f>VLOOKUP(C278,MOVI!C:DT,38,0)</f>
        <v>0</v>
      </c>
      <c r="DI278" s="275">
        <f>VLOOKUP(C278,FPT!B:DG,38,0)</f>
        <v>0</v>
      </c>
      <c r="DJ278" t="str">
        <f t="shared" si="485"/>
        <v/>
      </c>
      <c r="DK278" s="275">
        <f>VLOOKUP(C278,MOVI!C:DT,39,0)</f>
        <v>0</v>
      </c>
      <c r="DL278" s="275">
        <f>VLOOKUP(C278,FPT!B:DJ,39,0)</f>
        <v>0</v>
      </c>
      <c r="DM278" t="str">
        <f t="shared" si="486"/>
        <v/>
      </c>
      <c r="DN278" s="275">
        <f>VLOOKUP(C278,MOVI!C:DT,40,0)</f>
        <v>0</v>
      </c>
      <c r="DO278" s="275">
        <f>VLOOKUP(C278,FPT!B:DM,40,0)</f>
        <v>0</v>
      </c>
      <c r="DP278" t="str">
        <f t="shared" si="487"/>
        <v/>
      </c>
      <c r="DQ278" s="275">
        <f>VLOOKUP(C278,MOVI!C:DT,41,0)</f>
        <v>0</v>
      </c>
      <c r="DR278" s="275">
        <f>VLOOKUP(C278,FPT!B:DP,41,0)</f>
        <v>0</v>
      </c>
      <c r="DS278" t="str">
        <f t="shared" si="488"/>
        <v/>
      </c>
      <c r="DT278" s="275">
        <f>VLOOKUP(C278,MOVI!C:DT,42,0)</f>
        <v>4807692</v>
      </c>
      <c r="DU278" s="275">
        <f>ROUND(VLOOKUP(C278,FPT!B:DS,42,0),0)</f>
        <v>4807692</v>
      </c>
      <c r="DV278" t="str">
        <f t="shared" si="489"/>
        <v/>
      </c>
      <c r="DW278" s="275">
        <f>VLOOKUP(C278,MOVI!C:DT,43,0)</f>
        <v>1846154</v>
      </c>
      <c r="DX278" s="275">
        <f>VLOOKUP(C278,FPT!B:DV,43,0)</f>
        <v>1846154</v>
      </c>
      <c r="DY278" t="str">
        <f t="shared" si="490"/>
        <v/>
      </c>
      <c r="DZ278" s="275">
        <f>VLOOKUP(C278,MOVI!C:DT,44,0)</f>
        <v>0</v>
      </c>
      <c r="EA278" s="275">
        <f>VLOOKUP(C278,FPT!B:DY,44,0)</f>
        <v>0</v>
      </c>
      <c r="EB278" t="str">
        <f t="shared" si="491"/>
        <v/>
      </c>
      <c r="EC278" s="275">
        <f>VLOOKUP(C278,MOVI!C:DT,45,0)</f>
        <v>6653846</v>
      </c>
      <c r="ED278" s="275">
        <f>ROUND(VLOOKUP(C278,FPT!B:EB,45,0),0)</f>
        <v>6653846</v>
      </c>
      <c r="EE278" t="str">
        <f t="shared" si="492"/>
        <v/>
      </c>
      <c r="EF278" s="275">
        <f>VLOOKUP(C278,MOVI!C:DT,46,0)</f>
        <v>0</v>
      </c>
      <c r="EG278" s="275">
        <f>VLOOKUP(C278,FPT!B:EE,46,0)</f>
        <v>0</v>
      </c>
      <c r="EH278" t="str">
        <f t="shared" si="493"/>
        <v/>
      </c>
      <c r="EI278" s="275">
        <f>VLOOKUP(C278,MOVI!C:DT,47,0)</f>
        <v>0</v>
      </c>
      <c r="EJ278" s="275">
        <f>VLOOKUP(C278,FPT!B:EH,47,0)</f>
        <v>0</v>
      </c>
      <c r="EK278" t="str">
        <f t="shared" si="494"/>
        <v/>
      </c>
      <c r="EL278" s="275">
        <f>VLOOKUP(C278,MOVI!C:DT,48,0)</f>
        <v>0</v>
      </c>
      <c r="EM278" s="275">
        <f>VLOOKUP(C278,FPT!B:EK,48,0)</f>
        <v>0</v>
      </c>
      <c r="EN278" t="str">
        <f t="shared" si="495"/>
        <v/>
      </c>
      <c r="EO278" s="275">
        <f>VLOOKUP(C278,MOVI!C:DT,49,0)</f>
        <v>200000</v>
      </c>
      <c r="EP278" s="275">
        <f>VLOOKUP(C278,FPT!B:EN,49,0)</f>
        <v>200000</v>
      </c>
      <c r="EQ278" t="str">
        <f t="shared" si="496"/>
        <v/>
      </c>
      <c r="ER278" s="275">
        <f>VLOOKUP(C278,MOVI!C:DT,50,0)</f>
        <v>0</v>
      </c>
      <c r="ES278" s="275">
        <f>VLOOKUP(C278,FPT!B:EQ,50,0)</f>
        <v>0</v>
      </c>
      <c r="ET278" t="str">
        <f t="shared" si="497"/>
        <v/>
      </c>
      <c r="EU278" s="275">
        <f>VLOOKUP(C278,MOVI!C:DT,51,0)</f>
        <v>0</v>
      </c>
      <c r="EV278" s="275">
        <f>VLOOKUP(C278,FPT!B:ET,51,0)</f>
        <v>0</v>
      </c>
      <c r="EW278" t="str">
        <f t="shared" si="498"/>
        <v/>
      </c>
      <c r="EX278" s="275">
        <f>VLOOKUP(C278,MOVI!C:DT,52,0)</f>
        <v>0</v>
      </c>
      <c r="EY278" s="275">
        <f>VLOOKUP(C278,FPT!B:EW,52,0)</f>
        <v>0</v>
      </c>
      <c r="EZ278" t="str">
        <f t="shared" si="499"/>
        <v/>
      </c>
      <c r="FA278" s="275">
        <f>VLOOKUP(C278,MOVI!C:DT,53,0)</f>
        <v>0</v>
      </c>
      <c r="FB278" s="275">
        <f>VLOOKUP(C278,FPT!B:EZ,53,0)</f>
        <v>0</v>
      </c>
      <c r="FC278" t="str">
        <f t="shared" si="500"/>
        <v/>
      </c>
      <c r="FD278" s="275">
        <f>VLOOKUP(C278,MOVI!C:DT,54,0)</f>
        <v>0</v>
      </c>
      <c r="FE278" s="275">
        <f>VLOOKUP(C278,FPT!B:FC,54,0)</f>
        <v>0</v>
      </c>
      <c r="FF278" t="str">
        <f t="shared" si="501"/>
        <v/>
      </c>
      <c r="FG278" s="275">
        <f>VLOOKUP(C278,MOVI!C:DT,55,0)</f>
        <v>701923</v>
      </c>
      <c r="FH278" s="275">
        <f>VLOOKUP(C278,FPT!B:FF,55,0)</f>
        <v>701923</v>
      </c>
      <c r="FI278" t="str">
        <f t="shared" si="502"/>
        <v/>
      </c>
      <c r="FJ278" s="275">
        <f>VLOOKUP(C278,MOVI!C:DT,56,0)</f>
        <v>901923</v>
      </c>
      <c r="FK278" s="275">
        <f>VLOOKUP(C278,FPT!B:FI,56,0)</f>
        <v>901923</v>
      </c>
      <c r="FL278" t="str">
        <f t="shared" si="503"/>
        <v/>
      </c>
      <c r="FM278" s="275">
        <f>VLOOKUP(C278,MOVI!C:DT,57,0)</f>
        <v>286795</v>
      </c>
      <c r="FN278" s="275">
        <f>VLOOKUP(C278,FPT!B:FL,57,0)</f>
        <v>286795</v>
      </c>
      <c r="FO278" t="str">
        <f t="shared" si="504"/>
        <v/>
      </c>
      <c r="FP278" s="275">
        <f>VLOOKUP(C278,MOVI!C:DT,58,0)</f>
        <v>0</v>
      </c>
      <c r="FQ278" s="275">
        <f>VLOOKUP(C278,FPT!B:FO,58,0)</f>
        <v>0</v>
      </c>
      <c r="FR278" t="str">
        <f t="shared" si="505"/>
        <v/>
      </c>
      <c r="FS278" s="275">
        <f>VLOOKUP(C278,MOVI!C:DT,59,0)</f>
        <v>0</v>
      </c>
      <c r="FT278" s="275">
        <f>VLOOKUP(C278,FPT!B:FR,59,0)</f>
        <v>0</v>
      </c>
      <c r="FU278" t="str">
        <f t="shared" si="506"/>
        <v/>
      </c>
      <c r="FV278" s="275">
        <f>VLOOKUP(C278,MOVI!C:DT,60,0)</f>
        <v>0</v>
      </c>
      <c r="FW278" s="275">
        <f>VLOOKUP(C278,FPT!B:FU,60,0)</f>
        <v>0</v>
      </c>
      <c r="FX278" t="str">
        <f t="shared" si="507"/>
        <v/>
      </c>
      <c r="FY278" s="275">
        <f>VLOOKUP(C278,MOVI!C:DT,61,0)</f>
        <v>0</v>
      </c>
      <c r="FZ278" s="275">
        <f>VLOOKUP(C278,FPT!B:FX,61,0)</f>
        <v>0</v>
      </c>
      <c r="GA278" t="str">
        <f t="shared" si="508"/>
        <v/>
      </c>
      <c r="GB278" s="275">
        <f>VLOOKUP(C278,MOVI!C:DT,62,0)</f>
        <v>0</v>
      </c>
      <c r="GC278" s="275">
        <f>VLOOKUP(C278,FPT!B:GA,62,0)</f>
        <v>0</v>
      </c>
      <c r="GD278" t="str">
        <f t="shared" si="509"/>
        <v/>
      </c>
      <c r="GE278" s="275">
        <f>VLOOKUP(C278,MOVI!C:DT,63,0)</f>
        <v>0</v>
      </c>
      <c r="GF278" s="275">
        <f>VLOOKUP(C278,FPT!B:GD,63,0)</f>
        <v>0</v>
      </c>
      <c r="GG278" t="str">
        <f t="shared" si="510"/>
        <v/>
      </c>
      <c r="GH278" s="275">
        <f>VLOOKUP(C278,MOVI!C:DT,64,0)</f>
        <v>0</v>
      </c>
      <c r="GI278" s="275">
        <f>VLOOKUP(C278,FPT!B:GG,64,0)</f>
        <v>0</v>
      </c>
      <c r="GJ278" t="str">
        <f t="shared" si="511"/>
        <v/>
      </c>
      <c r="GK278" s="275">
        <f>VLOOKUP(C278,MOVI!C:DT,65,0)</f>
        <v>0</v>
      </c>
      <c r="GL278" s="275">
        <f>VLOOKUP(C278,FPT!B:GJ,65,0)</f>
        <v>0</v>
      </c>
      <c r="GM278" t="str">
        <f t="shared" si="512"/>
        <v/>
      </c>
      <c r="GN278" s="275">
        <f>VLOOKUP(C278,MOVI!C:DT,66,0)</f>
        <v>0</v>
      </c>
      <c r="GO278" s="275">
        <f>VLOOKUP(C278,FPT!B:GM,66,0)</f>
        <v>0</v>
      </c>
      <c r="GP278" t="str">
        <f t="shared" si="513"/>
        <v/>
      </c>
      <c r="GQ278" s="275">
        <f>VLOOKUP(C278,MOVI!C:DT,67,0)</f>
        <v>0</v>
      </c>
      <c r="GR278" s="275">
        <f>VLOOKUP(C278,FPT!B:GP,67,0)</f>
        <v>0</v>
      </c>
      <c r="GS278" t="str">
        <f t="shared" si="514"/>
        <v/>
      </c>
      <c r="GT278" s="275">
        <f>VLOOKUP(C278,MOVI!C:DT,68,0)</f>
        <v>0</v>
      </c>
      <c r="GU278" s="275">
        <f>VLOOKUP(C278,FPT!B:GS,68,0)</f>
        <v>0</v>
      </c>
      <c r="GV278" t="str">
        <f t="shared" si="515"/>
        <v/>
      </c>
      <c r="GW278" s="275">
        <f>VLOOKUP(C278,MOVI!C:DT,69,0)</f>
        <v>0</v>
      </c>
      <c r="GX278" s="275">
        <f>VLOOKUP(C278,FPT!B:GV,69,0)</f>
        <v>0</v>
      </c>
      <c r="GY278" t="str">
        <f t="shared" si="516"/>
        <v/>
      </c>
      <c r="GZ278" s="275">
        <f>VLOOKUP(C278,MOVI!C:DT,70,0)</f>
        <v>286795</v>
      </c>
      <c r="HA278" s="275">
        <f>VLOOKUP(C278,FPT!B:GY,70,0)</f>
        <v>286795</v>
      </c>
      <c r="HB278" t="str">
        <f t="shared" si="517"/>
        <v/>
      </c>
      <c r="HC278" s="275">
        <f>VLOOKUP(C278,MOVI!C:DT,71,0)</f>
        <v>7842564</v>
      </c>
      <c r="HD278" s="275">
        <f>ROUND(VLOOKUP(C278,FPT!B:HB,71,0),0)</f>
        <v>7842564</v>
      </c>
      <c r="HE278" t="str">
        <f t="shared" si="518"/>
        <v/>
      </c>
      <c r="HF278" s="275">
        <f>ROUND(VLOOKUP(C278,MOVI!C:DT,72,0),0)</f>
        <v>0</v>
      </c>
      <c r="HG278" s="275">
        <f>ROUND(VLOOKUP(C278,FPT!B:HE,72,0),0)</f>
        <v>0</v>
      </c>
      <c r="HH278" t="str">
        <f t="shared" si="519"/>
        <v/>
      </c>
      <c r="HI278" s="275">
        <f>VLOOKUP(C278,MOVI!C:DT,73,0)</f>
        <v>200000</v>
      </c>
      <c r="HJ278" s="275">
        <f>VLOOKUP(C278,FPT!B:HH,73,0)</f>
        <v>200000</v>
      </c>
      <c r="HK278" t="str">
        <f t="shared" si="520"/>
        <v/>
      </c>
      <c r="HL278" s="275">
        <f>VLOOKUP(C278,MOVI!C:DT,74,0)</f>
        <v>701923</v>
      </c>
      <c r="HM278" s="275">
        <f>VLOOKUP(C278,FPT!B:HK,74,0)</f>
        <v>701923</v>
      </c>
      <c r="HN278" t="str">
        <f t="shared" si="521"/>
        <v/>
      </c>
      <c r="HO278" s="275">
        <f>VLOOKUP(C278,MOVI!C:DT,75,0)</f>
        <v>11000000</v>
      </c>
      <c r="HP278" s="275">
        <f>VLOOKUP(C278,FPT!B:HN,75,0)</f>
        <v>11000000</v>
      </c>
      <c r="HQ278" t="str">
        <f t="shared" si="522"/>
        <v/>
      </c>
      <c r="HR278" s="275">
        <f>VLOOKUP(C278,MOVI!C:DT,76,0)</f>
        <v>0</v>
      </c>
      <c r="HS278" s="275">
        <f>VLOOKUP(C278,FPT!B:HQ,76,0)</f>
        <v>0</v>
      </c>
      <c r="HT278" t="str">
        <f t="shared" si="523"/>
        <v/>
      </c>
      <c r="HU278" s="275">
        <f>VLOOKUP(C278,MOVI!C:DT,77,0)</f>
        <v>0</v>
      </c>
      <c r="HV278" s="275">
        <f>VLOOKUP(C278,FPT!B:HT,77,0)</f>
        <v>0</v>
      </c>
      <c r="HW278" t="str">
        <f t="shared" si="524"/>
        <v/>
      </c>
      <c r="HX278" s="274">
        <f>VLOOKUP(C278,MOVI!C:CB,78,0)</f>
        <v>400000</v>
      </c>
      <c r="HY278" s="261">
        <f>VLOOKUP(C278,FPT!$B:$CA,78,0)</f>
        <v>400000</v>
      </c>
      <c r="HZ278" t="str">
        <f t="shared" si="525"/>
        <v/>
      </c>
      <c r="IA278" s="275">
        <f>VLOOKUP(C278,MOVI!C:CD,79,0)</f>
        <v>50000</v>
      </c>
      <c r="IB278" s="275">
        <f>VLOOKUP(C278,FPT!B:HZ,79,0)</f>
        <v>50000</v>
      </c>
      <c r="IC278" t="str">
        <f t="shared" si="526"/>
        <v/>
      </c>
      <c r="ID278" s="275">
        <f>VLOOKUP(C278,MOVI!C:CD,80,0)</f>
        <v>75000</v>
      </c>
      <c r="IE278" s="275">
        <f>VLOOKUP(C278,FPT!B:IC,80,0)</f>
        <v>75000</v>
      </c>
      <c r="IF278" t="str">
        <f t="shared" si="527"/>
        <v/>
      </c>
      <c r="IG278" s="275">
        <f>VLOOKUP(C278,MOVI!C:DT,81,0)</f>
        <v>0</v>
      </c>
      <c r="IH278" s="275">
        <f>VLOOKUP(C278,FPT!B:IF,81,0)</f>
        <v>0</v>
      </c>
      <c r="II278" t="str">
        <f t="shared" si="528"/>
        <v/>
      </c>
      <c r="IJ278" s="275">
        <f>VLOOKUP(C278,MOVI!C:DT,82,0)</f>
        <v>525000</v>
      </c>
      <c r="IK278" s="275">
        <f>VLOOKUP(C278,FPT!B:II,82,0)</f>
        <v>525000</v>
      </c>
      <c r="IL278" t="str">
        <f t="shared" si="529"/>
        <v/>
      </c>
      <c r="IM278" s="275">
        <f>ROUND(VLOOKUP(C278,MOVI!C:DT,83,0),0)</f>
        <v>12426923</v>
      </c>
      <c r="IN278" s="275">
        <f>ROUND(VLOOKUP(C278,FPT!B:IL,83,0),0)</f>
        <v>12426923</v>
      </c>
      <c r="IO278" t="str">
        <f t="shared" si="530"/>
        <v/>
      </c>
      <c r="IP278" s="275">
        <f>VLOOKUP(C278,MOVI!C:DT,84,0)</f>
        <v>0</v>
      </c>
      <c r="IQ278" s="275">
        <f>VLOOKUP(C278,FPT!B:IO,84,0)</f>
        <v>0</v>
      </c>
      <c r="IR278" t="str">
        <f t="shared" si="531"/>
        <v/>
      </c>
      <c r="IS278" s="275">
        <f>ROUND(VLOOKUP(C278,MOVI!C:DT,85,0),0)</f>
        <v>0</v>
      </c>
      <c r="IT278" s="275">
        <f>ROUND(VLOOKUP(C278,FPT!B:IR,85,0),0)</f>
        <v>0</v>
      </c>
      <c r="IU278" t="str">
        <f t="shared" si="532"/>
        <v/>
      </c>
      <c r="IV278" s="275">
        <f>VLOOKUP(C278,MOVI!C:DT,86,0)</f>
        <v>0</v>
      </c>
      <c r="IW278" s="275">
        <f>VLOOKUP(C278,FPT!B:IU,86,0)</f>
        <v>0</v>
      </c>
      <c r="IX278" t="str">
        <f t="shared" si="533"/>
        <v/>
      </c>
      <c r="IY278" s="275">
        <f>ROUND(VLOOKUP(C278,MOVI!C:DT,87,0),0)</f>
        <v>0</v>
      </c>
      <c r="IZ278" s="275">
        <f>ROUND(VLOOKUP(C278,FPT!B:IX,87,0),0)</f>
        <v>0</v>
      </c>
      <c r="JA278" t="str">
        <f t="shared" si="534"/>
        <v/>
      </c>
      <c r="JB278" s="275">
        <f>VLOOKUP(C278,MOVI!C:DT,88,0)</f>
        <v>0</v>
      </c>
      <c r="JC278" s="275">
        <f>VLOOKUP(C278,FPT!B:JA,88,0)</f>
        <v>0</v>
      </c>
      <c r="JD278" t="str">
        <f t="shared" si="535"/>
        <v/>
      </c>
      <c r="JE278" s="275">
        <f>VLOOKUP(C278,MOVI!C:DT,89,0)</f>
        <v>50000</v>
      </c>
      <c r="JF278" s="275">
        <f>VLOOKUP(C278,FPT!B:JD,89,0)</f>
        <v>50000</v>
      </c>
      <c r="JG278" t="str">
        <f t="shared" si="536"/>
        <v/>
      </c>
      <c r="JH278" s="275">
        <f>VLOOKUP(C278,MOVI!C:DT,90,0)</f>
        <v>0</v>
      </c>
      <c r="JI278" s="275">
        <f>VLOOKUP(C278,FPT!B:JG,90,0)</f>
        <v>0</v>
      </c>
      <c r="JJ278" t="str">
        <f t="shared" si="537"/>
        <v/>
      </c>
      <c r="JK278" s="275">
        <f>VLOOKUP(C278,MOVI!C:DT,91,0)</f>
        <v>0</v>
      </c>
      <c r="JL278" s="275">
        <f>VLOOKUP(C278,FPT!B:JJ,91,0)</f>
        <v>0</v>
      </c>
      <c r="JM278" t="str">
        <f t="shared" si="538"/>
        <v/>
      </c>
      <c r="JN278" s="275">
        <f>VLOOKUP(C278,MOVI!C:DT,92,0)</f>
        <v>0</v>
      </c>
      <c r="JO278" s="275">
        <f>VLOOKUP(C278,FPT!B:JM,92,0)</f>
        <v>0</v>
      </c>
      <c r="JP278" t="str">
        <f t="shared" si="539"/>
        <v/>
      </c>
      <c r="JQ278" s="275">
        <f>VLOOKUP(C278,MOVI!C:DT,93,0)</f>
        <v>0</v>
      </c>
      <c r="JR278" s="275">
        <f>VLOOKUP(C278,FPT!B:JP,93,0)</f>
        <v>0</v>
      </c>
      <c r="JS278" t="str">
        <f t="shared" si="540"/>
        <v/>
      </c>
      <c r="JT278" s="275">
        <f>VLOOKUP(C278,MOVI!C:DT,94,0)</f>
        <v>50000</v>
      </c>
      <c r="JU278" s="275">
        <f>VLOOKUP(C278,FPT!B:JS,94,0)</f>
        <v>50000</v>
      </c>
      <c r="JV278" t="str">
        <f t="shared" si="541"/>
        <v/>
      </c>
      <c r="JW278" s="275">
        <f>VLOOKUP(C278,MOVI!C:DT,95,0)</f>
        <v>7267564</v>
      </c>
      <c r="JX278" s="275">
        <f>VLOOKUP(C278,FPT!B:JV,95,0)</f>
        <v>7267564</v>
      </c>
      <c r="JY278" t="str">
        <f t="shared" si="542"/>
        <v/>
      </c>
      <c r="JZ278" s="275">
        <f>VLOOKUP(C278,MOVI!C:DT,96,0)</f>
        <v>0</v>
      </c>
      <c r="KA278" s="275">
        <f>VLOOKUP(C278,FPT!B:JY,96,0)</f>
        <v>0</v>
      </c>
      <c r="KB278" t="str">
        <f t="shared" si="543"/>
        <v/>
      </c>
      <c r="KC278" s="275">
        <f>VLOOKUP(C278,MOVI!C:DT,97,0)</f>
        <v>7267564</v>
      </c>
      <c r="KD278" s="275">
        <f>VLOOKUP(C278,FPT!B:KB,97,0)</f>
        <v>7267564</v>
      </c>
      <c r="KE278" t="str">
        <f t="shared" si="544"/>
        <v/>
      </c>
      <c r="KF278" s="275">
        <f>VLOOKUP(C278,MOVI!C:DT,98,0)</f>
        <v>850000.00000000012</v>
      </c>
      <c r="KG278" s="275">
        <f>VLOOKUP(C278,FPT!B:KE,98,0)</f>
        <v>850000</v>
      </c>
      <c r="KH278" t="str">
        <f t="shared" si="545"/>
        <v/>
      </c>
      <c r="KI278" s="275">
        <f>VLOOKUP(C278,MOVI!C:DT,99,0)</f>
        <v>0</v>
      </c>
      <c r="KJ278" s="275">
        <f>VLOOKUP(C278,FPT!B:KH,99,0)</f>
        <v>0</v>
      </c>
      <c r="KK278" t="str">
        <f t="shared" si="546"/>
        <v/>
      </c>
      <c r="KL278" s="275">
        <f>VLOOKUP(C278,MOVI!C:DT,100,0)</f>
        <v>150000</v>
      </c>
      <c r="KM278" s="275">
        <f>VLOOKUP(C278,FPT!B:KK,100,0)</f>
        <v>150000</v>
      </c>
      <c r="KN278" t="str">
        <f t="shared" si="547"/>
        <v/>
      </c>
      <c r="KO278" s="275">
        <f>VLOOKUP(C278,MOVI!C:DT,101,0)</f>
        <v>0</v>
      </c>
      <c r="KP278" s="275">
        <f>VLOOKUP(C278,FPT!B:KN,101,0)</f>
        <v>0</v>
      </c>
      <c r="KQ278" t="str">
        <f t="shared" si="548"/>
        <v/>
      </c>
      <c r="KR278" s="275">
        <f>VLOOKUP(C278,MOVI!C:DT,102,0)</f>
        <v>0</v>
      </c>
      <c r="KS278" s="275">
        <f>VLOOKUP(C278,FPT!B:KQ,102,0)</f>
        <v>0</v>
      </c>
      <c r="KT278" t="str">
        <f t="shared" si="549"/>
        <v/>
      </c>
      <c r="KU278" s="275">
        <f>VLOOKUP(C278,MOVI!C:DT,103,0)</f>
        <v>1000000.0000000001</v>
      </c>
      <c r="KV278" s="275">
        <f>VLOOKUP(C278,FPT!B:KT,103,0)</f>
        <v>1000000</v>
      </c>
      <c r="KW278" t="str">
        <f t="shared" si="550"/>
        <v/>
      </c>
      <c r="KX278" s="275">
        <f>VLOOKUP(C278,MOVI!C:DT,104,0)</f>
        <v>1525000</v>
      </c>
      <c r="KY278" s="275">
        <f>VLOOKUP(C278,FPT!B:KW,104,0)</f>
        <v>1525000</v>
      </c>
      <c r="KZ278" t="str">
        <f t="shared" si="551"/>
        <v/>
      </c>
      <c r="LA278" s="275">
        <f>VLOOKUP(C278,MOVI!C:DT,105,0)</f>
        <v>100000</v>
      </c>
      <c r="LB278" s="275">
        <f>VLOOKUP(C278,FPT!B:KZ,105,0)</f>
        <v>100000</v>
      </c>
      <c r="LC278" t="str">
        <f t="shared" si="552"/>
        <v/>
      </c>
      <c r="LD278" s="275">
        <f>VLOOKUP(C278,MOVI!C:DT,106,0)</f>
        <v>8942564</v>
      </c>
      <c r="LE278" s="275">
        <f>VLOOKUP(C278,FPT!B:LC,106,0)</f>
        <v>8942564</v>
      </c>
      <c r="LF278" t="str">
        <f t="shared" si="553"/>
        <v/>
      </c>
      <c r="LG278" s="273">
        <f>VLOOKUP(C278,MOVI!C:DT,107,0)</f>
        <v>0</v>
      </c>
      <c r="LH278" s="273">
        <f>VLOOKUP(C278,FPT!B:LF,107,0)</f>
        <v>0</v>
      </c>
      <c r="LI278" t="str">
        <f t="shared" si="554"/>
        <v/>
      </c>
      <c r="LJ278" t="str">
        <f>VLOOKUP(C278,MOVI!C:DV,108,0)</f>
        <v>MoviSouthSales</v>
      </c>
      <c r="LK278" s="252" t="str">
        <f>VLOOKUP(C278,FPT!B:LI,108,0)</f>
        <v>MoviSouthSales</v>
      </c>
      <c r="LL278" t="str">
        <f t="shared" si="555"/>
        <v/>
      </c>
      <c r="LM278" s="275">
        <f>ROUND(VLOOKUP(C278,MOVI!C:DV,109,0),0)</f>
        <v>416667</v>
      </c>
      <c r="LN278" s="275">
        <f>ROUND(VLOOKUP(C278,FPT!B:LL,109,0),0)</f>
        <v>416667</v>
      </c>
      <c r="LO278" t="str">
        <f t="shared" si="556"/>
        <v/>
      </c>
      <c r="LP278" t="str">
        <f>VLOOKUP(C278,MOVI!C:DV,110,0)</f>
        <v>DNI</v>
      </c>
      <c r="LQ278" s="247" t="str">
        <f>VLOOKUP(C278,FPT!B:LO,110,0)</f>
        <v>DNI</v>
      </c>
      <c r="LR278" t="str">
        <f t="shared" si="557"/>
        <v/>
      </c>
      <c r="LS278">
        <f>MOVI!DI273</f>
        <v>21</v>
      </c>
      <c r="LV278">
        <f>MOVI!DJ273</f>
        <v>0</v>
      </c>
      <c r="LW278">
        <f>MOVI!DK273</f>
        <v>0</v>
      </c>
      <c r="LX278" t="str">
        <f>MOVI!DL273</f>
        <v>x</v>
      </c>
      <c r="LY278">
        <f>MOVI!DM273</f>
        <v>0</v>
      </c>
      <c r="LZ278">
        <f>MOVI!DN273</f>
        <v>50000</v>
      </c>
      <c r="MA278">
        <f>MOVI!DO273</f>
        <v>0</v>
      </c>
      <c r="MB278" t="str">
        <f>MOVI!DP273</f>
        <v>DNI</v>
      </c>
      <c r="MC278">
        <f>MOVI!DQ273</f>
        <v>0</v>
      </c>
      <c r="MD278">
        <f>MOVI!DR273</f>
        <v>0</v>
      </c>
      <c r="ME278" t="str">
        <f>VLOOKUP(C278,MOVI!C:DV,121,0)</f>
        <v>Group 1</v>
      </c>
      <c r="MF278" s="252" t="str">
        <f>VLOOKUP(C278,FPT!B:MD,111,0)</f>
        <v>Group 1</v>
      </c>
      <c r="MG278" t="str">
        <f t="shared" si="450"/>
        <v/>
      </c>
      <c r="MH278" t="str">
        <f>VLOOKUP(C278,MOVI!C:DT,122,0)</f>
        <v>MoviSouthGroup 1</v>
      </c>
      <c r="MI278" s="252" t="str">
        <f>VLOOKUP(C278,FPT!B:DS,112,0)</f>
        <v>MoviSouthGroup 1</v>
      </c>
      <c r="MJ278" t="str">
        <f t="shared" si="558"/>
        <v/>
      </c>
    </row>
    <row r="279" spans="1:348" x14ac:dyDescent="0.25">
      <c r="A279">
        <v>271</v>
      </c>
      <c r="B279" s="48">
        <v>5177</v>
      </c>
      <c r="C279" s="271" t="s">
        <v>1018</v>
      </c>
      <c r="D279" t="str">
        <f>VLOOKUP(C279,MOVI!C:D,2,0)</f>
        <v>Phạm Văn Dương</v>
      </c>
      <c r="E279" t="str">
        <f>VLOOKUP(C279,FPT!B:C,2,0)</f>
        <v>Phạm Văn Dương</v>
      </c>
      <c r="F279" t="str">
        <f t="shared" si="451"/>
        <v/>
      </c>
      <c r="G279" t="str">
        <f>VLOOKUP(C279,MOVI!C:E,3,0)</f>
        <v>Sales</v>
      </c>
      <c r="H279" t="str">
        <f>VLOOKUP(C279,FPT!B:F,3,0)</f>
        <v>Sales</v>
      </c>
      <c r="I279" t="str">
        <f t="shared" si="452"/>
        <v/>
      </c>
      <c r="J279" t="str">
        <f>VLOOKUP(C279,MOVI!C:H,4,0)</f>
        <v>Field Sales</v>
      </c>
      <c r="K279" t="str">
        <f>VLOOKUP(C279,FPT!B:I,4,0)</f>
        <v>Field Sales</v>
      </c>
      <c r="L279" t="str">
        <f t="shared" si="453"/>
        <v/>
      </c>
      <c r="M279" t="str">
        <f>VLOOKUP(C279,MOVI!C:DT,5,0)</f>
        <v>Associate</v>
      </c>
      <c r="N279" t="str">
        <f>VLOOKUP(C279,FPT!B:L,5,0)</f>
        <v>Associate</v>
      </c>
      <c r="O279" t="str">
        <f t="shared" si="454"/>
        <v/>
      </c>
      <c r="P279" t="str">
        <f>VLOOKUP(C279,MOVI!C:DT,6,0)</f>
        <v>Field Sales</v>
      </c>
      <c r="Q279" t="str">
        <f>VLOOKUP(C279,FPT!B:O,6,0)</f>
        <v>Field sales</v>
      </c>
      <c r="R279" t="str">
        <f t="shared" si="455"/>
        <v/>
      </c>
      <c r="S279" t="str">
        <f>VLOOKUP(C279,MOVI!C:DT,7,0)</f>
        <v>North</v>
      </c>
      <c r="T279" t="str">
        <f>VLOOKUP(C279,FPT!B:R,7,0)</f>
        <v>North</v>
      </c>
      <c r="U279" t="str">
        <f t="shared" si="456"/>
        <v/>
      </c>
      <c r="V279" t="str">
        <f>VLOOKUP(C279,MOVI!C:DT,8,0)</f>
        <v>Movi</v>
      </c>
      <c r="W279" t="str">
        <f>VLOOKUP(C279,FPT!B:U,8,0)</f>
        <v>Movi</v>
      </c>
      <c r="X279" t="str">
        <f t="shared" si="457"/>
        <v/>
      </c>
      <c r="Y279" t="str">
        <f>VLOOKUP(C279,MOVI!C:DT,9,0)</f>
        <v>Full-time</v>
      </c>
      <c r="Z279" t="str">
        <f>VLOOKUP(C279,FPT!B:X,9,0)</f>
        <v>Full-time</v>
      </c>
      <c r="AA279" t="str">
        <f t="shared" si="458"/>
        <v/>
      </c>
      <c r="AB279" t="str">
        <f>VLOOKUP(C279,MOVI!C:DT,10,0)</f>
        <v>Permanent</v>
      </c>
      <c r="AC279" t="str">
        <f>VLOOKUP(C279,FPT!B:AA,10,0)</f>
        <v>Permanent</v>
      </c>
      <c r="AD279" t="str">
        <f t="shared" si="459"/>
        <v/>
      </c>
      <c r="AE279" s="247">
        <f>VLOOKUP(C279,MOVI!C:DT,11,0)</f>
        <v>43676</v>
      </c>
      <c r="AF279" s="247">
        <f>VLOOKUP(C279,FPT!B:AD,11,0)</f>
        <v>43676</v>
      </c>
      <c r="AG279" t="str">
        <f t="shared" si="460"/>
        <v/>
      </c>
      <c r="AH279" s="260" t="str">
        <f>VLOOKUP(C279,MOVI!C:DT,12,0)</f>
        <v/>
      </c>
      <c r="AI279" s="260"/>
      <c r="AJ279" t="str">
        <f t="shared" si="560"/>
        <v/>
      </c>
      <c r="AK279">
        <f>VLOOKUP(C279,MOVI!C:DT,13,0)</f>
        <v>0</v>
      </c>
      <c r="AL279" s="247">
        <f>VLOOKUP(C279,FPT!B:AJ,13,0)</f>
        <v>0</v>
      </c>
      <c r="AM279" t="str">
        <f t="shared" si="559"/>
        <v/>
      </c>
      <c r="AN279" s="247">
        <f>VLOOKUP(C279,MOVI!C:DT,14,0)</f>
        <v>0</v>
      </c>
      <c r="AO279" s="247">
        <f>VLOOKUP(C279,FPT!B:AM,14,0)</f>
        <v>0</v>
      </c>
      <c r="AP279" t="str">
        <f t="shared" si="461"/>
        <v/>
      </c>
      <c r="AQ279" t="str">
        <f>VLOOKUP(C279,MOVI!C:DT,15,0)</f>
        <v>LC</v>
      </c>
      <c r="AR279" s="247" t="str">
        <f>VLOOKUP(C279,FPT!B:AP,15,0)</f>
        <v>LC</v>
      </c>
      <c r="AS279" t="str">
        <f t="shared" si="462"/>
        <v/>
      </c>
      <c r="AT279" s="282" t="str">
        <f>VLOOKUP(C279,MOVI!C:DT,16,0)</f>
        <v>LTTP</v>
      </c>
      <c r="AU279" s="247" t="str">
        <f>VLOOKUP(C279,FPT!B:AS,16,0)</f>
        <v>LTTP</v>
      </c>
      <c r="AV279" t="str">
        <f t="shared" si="463"/>
        <v/>
      </c>
      <c r="AW279" t="str">
        <f>VLOOKUP(C279,MOVI!C:DT,17,0)</f>
        <v>L</v>
      </c>
      <c r="AX279" s="247" t="str">
        <f>VLOOKUP(C279,FPT!B:AV,17,0)</f>
        <v>L</v>
      </c>
      <c r="AY279" t="str">
        <f t="shared" si="464"/>
        <v/>
      </c>
      <c r="AZ279">
        <f>VLOOKUP(C279,MOVI!C:DT,18,0)</f>
        <v>0</v>
      </c>
      <c r="BA279" s="247">
        <f>VLOOKUP(C279,FPT!B:AY,18,0)</f>
        <v>0</v>
      </c>
      <c r="BB279" t="str">
        <f t="shared" si="465"/>
        <v/>
      </c>
      <c r="BC279" s="275">
        <f>VLOOKUP(C279,MOVI!C:DT,19,0)</f>
        <v>5000000</v>
      </c>
      <c r="BD279" s="275">
        <f>VLOOKUP(C279,FPT!B:BB,19,0)</f>
        <v>5000000</v>
      </c>
      <c r="BE279" t="str">
        <f t="shared" si="466"/>
        <v/>
      </c>
      <c r="BF279">
        <f>VLOOKUP(C279,MOVI!C:DT,20,0)</f>
        <v>0</v>
      </c>
      <c r="BG279" s="252">
        <f>VLOOKUP(C279,FPT!B:BE,20,0)</f>
        <v>0</v>
      </c>
      <c r="BH279" t="str">
        <f t="shared" si="467"/>
        <v/>
      </c>
      <c r="BI279" s="275">
        <f>VLOOKUP(C279,MOVI!C:DT,21,0)</f>
        <v>5000000</v>
      </c>
      <c r="BJ279" s="275">
        <f>VLOOKUP(C279,FPT!B:BH,21,0)</f>
        <v>5000000</v>
      </c>
      <c r="BK279" t="str">
        <f t="shared" si="468"/>
        <v/>
      </c>
      <c r="BL279" s="275">
        <f>VLOOKUP(C279,MOVI!C:DT,22,0)</f>
        <v>0</v>
      </c>
      <c r="BM279" s="275">
        <f>VLOOKUP(C279,FPT!B:BK,22,0)</f>
        <v>0</v>
      </c>
      <c r="BN279" t="str">
        <f t="shared" si="469"/>
        <v/>
      </c>
      <c r="BO279" s="275">
        <f>VLOOKUP(C279,MOVI!C:DT,23,0)</f>
        <v>0</v>
      </c>
      <c r="BP279" s="275">
        <f>VLOOKUP(C279,FPT!B:BN,23,0)</f>
        <v>0</v>
      </c>
      <c r="BQ279" t="str">
        <f t="shared" si="470"/>
        <v/>
      </c>
      <c r="BR279" s="275">
        <f>VLOOKUP(C279,MOVI!C:DT,24,0)</f>
        <v>0</v>
      </c>
      <c r="BS279" s="275">
        <f>VLOOKUP(C279,FPT!B:BQ,24,0)</f>
        <v>0</v>
      </c>
      <c r="BT279" t="str">
        <f t="shared" si="471"/>
        <v/>
      </c>
      <c r="BU279" s="275">
        <f>VLOOKUP(C279,MOVI!C:DT,25,0)</f>
        <v>200000</v>
      </c>
      <c r="BV279" s="275">
        <f>VLOOKUP(C279,FPT!B:BT,25,0)</f>
        <v>200000</v>
      </c>
      <c r="BW279" t="str">
        <f t="shared" si="472"/>
        <v/>
      </c>
      <c r="BX279" s="275">
        <f>VLOOKUP(C279,MOVI!C:DT,26,0)</f>
        <v>0</v>
      </c>
      <c r="BY279" s="275">
        <f>VLOOKUP(C279,FPT!B:BW,26,0)</f>
        <v>0</v>
      </c>
      <c r="BZ279" t="str">
        <f t="shared" si="473"/>
        <v/>
      </c>
      <c r="CA279" s="275">
        <f>VLOOKUP(C279,MOVI!C:DT,27,0)</f>
        <v>730000</v>
      </c>
      <c r="CB279" s="275">
        <f>VLOOKUP(C279,FPT!B:BZ,27,0)</f>
        <v>730000</v>
      </c>
      <c r="CC279" t="str">
        <f t="shared" si="474"/>
        <v/>
      </c>
      <c r="CD279" s="275">
        <f>VLOOKUP(C279,MOVI!C:DT,28,0)</f>
        <v>930000</v>
      </c>
      <c r="CE279" s="275">
        <f>VLOOKUP(C279,FPT!B:CC,28,0)</f>
        <v>930000</v>
      </c>
      <c r="CF279" t="str">
        <f t="shared" si="475"/>
        <v/>
      </c>
      <c r="CG279" t="str">
        <f>VLOOKUP(C279,MOVI!C:DT,29,0)</f>
        <v>CN</v>
      </c>
      <c r="CH279" s="252" t="str">
        <f>VLOOKUP(C279,FPT!B:CF,29,0)</f>
        <v>CN</v>
      </c>
      <c r="CI279" t="str">
        <f t="shared" si="476"/>
        <v/>
      </c>
      <c r="CJ279">
        <f>VLOOKUP(C279,MOVI!C:DT,30,0)</f>
        <v>26</v>
      </c>
      <c r="CK279" s="252">
        <f>VLOOKUP(C279,FPT!B:CI,30,0)</f>
        <v>26</v>
      </c>
      <c r="CL279" t="str">
        <f t="shared" si="477"/>
        <v/>
      </c>
      <c r="CM279">
        <f>VLOOKUP(C279,MOVI!C:DT,31,0)</f>
        <v>26</v>
      </c>
      <c r="CN279" s="252">
        <f>VLOOKUP(C279,FPT!B:CL,31,0)</f>
        <v>26</v>
      </c>
      <c r="CO279" t="str">
        <f t="shared" si="478"/>
        <v/>
      </c>
      <c r="CP279" s="275">
        <f>VLOOKUP(C279,MOVI!C:DT,32,0)</f>
        <v>0</v>
      </c>
      <c r="CQ279" s="275">
        <f>VLOOKUP(C279,FPT!B:CO,32,0)</f>
        <v>0</v>
      </c>
      <c r="CR279" t="str">
        <f t="shared" si="479"/>
        <v/>
      </c>
      <c r="CS279" s="275">
        <f>VLOOKUP(C279,MOVI!C:DT,33,0)</f>
        <v>0</v>
      </c>
      <c r="CT279" s="275">
        <f>VLOOKUP(C279,FPT!B:CR,33,0)</f>
        <v>0</v>
      </c>
      <c r="CU279" t="str">
        <f t="shared" si="480"/>
        <v/>
      </c>
      <c r="CV279" s="275">
        <f>VLOOKUP(C279,MOVI!C:DT,34,0)</f>
        <v>0</v>
      </c>
      <c r="CW279" s="275">
        <f>VLOOKUP(C279,FPT!B:CU,34,0)</f>
        <v>0</v>
      </c>
      <c r="CX279" t="str">
        <f t="shared" si="481"/>
        <v/>
      </c>
      <c r="CY279" s="275">
        <f>VLOOKUP(C279,MOVI!C:DT,35,0)</f>
        <v>26</v>
      </c>
      <c r="CZ279" s="275">
        <f>VLOOKUP(C279,FPT!B:CX,35,0)</f>
        <v>26</v>
      </c>
      <c r="DA279" t="str">
        <f t="shared" si="482"/>
        <v/>
      </c>
      <c r="DB279" s="275">
        <f>VLOOKUP(C279,MOVI!C:DT,36,0)</f>
        <v>0</v>
      </c>
      <c r="DC279" s="275">
        <f>VLOOKUP(C279,FPT!B:DA,36,0)</f>
        <v>0</v>
      </c>
      <c r="DD279" t="str">
        <f t="shared" si="483"/>
        <v/>
      </c>
      <c r="DE279" s="275">
        <f>VLOOKUP(C279,MOVI!C:DT,37,0)</f>
        <v>0</v>
      </c>
      <c r="DF279" s="275">
        <f>VLOOKUP(C279,FPT!B:DD,37,0)</f>
        <v>0</v>
      </c>
      <c r="DG279" t="str">
        <f t="shared" si="484"/>
        <v/>
      </c>
      <c r="DH279" s="275">
        <f>VLOOKUP(C279,MOVI!C:DT,38,0)</f>
        <v>0</v>
      </c>
      <c r="DI279" s="275">
        <f>VLOOKUP(C279,FPT!B:DG,38,0)</f>
        <v>0</v>
      </c>
      <c r="DJ279" t="str">
        <f t="shared" si="485"/>
        <v/>
      </c>
      <c r="DK279" s="275">
        <f>VLOOKUP(C279,MOVI!C:DT,39,0)</f>
        <v>0</v>
      </c>
      <c r="DL279" s="275">
        <f>VLOOKUP(C279,FPT!B:DJ,39,0)</f>
        <v>0</v>
      </c>
      <c r="DM279" t="str">
        <f t="shared" si="486"/>
        <v/>
      </c>
      <c r="DN279" s="275">
        <f>VLOOKUP(C279,MOVI!C:DT,40,0)</f>
        <v>0</v>
      </c>
      <c r="DO279" s="275">
        <f>VLOOKUP(C279,FPT!B:DM,40,0)</f>
        <v>0</v>
      </c>
      <c r="DP279" t="str">
        <f t="shared" si="487"/>
        <v/>
      </c>
      <c r="DQ279" s="275">
        <f>VLOOKUP(C279,MOVI!C:DT,41,0)</f>
        <v>0</v>
      </c>
      <c r="DR279" s="275">
        <f>VLOOKUP(C279,FPT!B:DP,41,0)</f>
        <v>0</v>
      </c>
      <c r="DS279" t="str">
        <f t="shared" si="488"/>
        <v/>
      </c>
      <c r="DT279" s="275">
        <f>VLOOKUP(C279,MOVI!C:DT,42,0)</f>
        <v>5000000</v>
      </c>
      <c r="DU279" s="275">
        <f>ROUND(VLOOKUP(C279,FPT!B:DS,42,0),0)</f>
        <v>5000000</v>
      </c>
      <c r="DV279" t="str">
        <f t="shared" si="489"/>
        <v/>
      </c>
      <c r="DW279" s="275">
        <f>VLOOKUP(C279,MOVI!C:DT,43,0)</f>
        <v>0</v>
      </c>
      <c r="DX279" s="275">
        <f>VLOOKUP(C279,FPT!B:DV,43,0)</f>
        <v>0</v>
      </c>
      <c r="DY279" t="str">
        <f t="shared" si="490"/>
        <v/>
      </c>
      <c r="DZ279" s="275">
        <f>VLOOKUP(C279,MOVI!C:DT,44,0)</f>
        <v>0</v>
      </c>
      <c r="EA279" s="275">
        <f>VLOOKUP(C279,FPT!B:DY,44,0)</f>
        <v>0</v>
      </c>
      <c r="EB279" t="str">
        <f t="shared" si="491"/>
        <v/>
      </c>
      <c r="EC279" s="275">
        <f>VLOOKUP(C279,MOVI!C:DT,45,0)</f>
        <v>5000000</v>
      </c>
      <c r="ED279" s="275">
        <f>ROUND(VLOOKUP(C279,FPT!B:EB,45,0),0)</f>
        <v>5000000</v>
      </c>
      <c r="EE279" t="str">
        <f t="shared" si="492"/>
        <v/>
      </c>
      <c r="EF279" s="275">
        <f>VLOOKUP(C279,MOVI!C:DT,46,0)</f>
        <v>0</v>
      </c>
      <c r="EG279" s="275">
        <f>VLOOKUP(C279,FPT!B:EE,46,0)</f>
        <v>0</v>
      </c>
      <c r="EH279" t="str">
        <f t="shared" si="493"/>
        <v/>
      </c>
      <c r="EI279" s="275">
        <f>VLOOKUP(C279,MOVI!C:DT,47,0)</f>
        <v>0</v>
      </c>
      <c r="EJ279" s="275">
        <f>VLOOKUP(C279,FPT!B:EH,47,0)</f>
        <v>0</v>
      </c>
      <c r="EK279" t="str">
        <f t="shared" si="494"/>
        <v/>
      </c>
      <c r="EL279" s="275">
        <f>VLOOKUP(C279,MOVI!C:DT,48,0)</f>
        <v>0</v>
      </c>
      <c r="EM279" s="275">
        <f>VLOOKUP(C279,FPT!B:EK,48,0)</f>
        <v>0</v>
      </c>
      <c r="EN279" t="str">
        <f t="shared" si="495"/>
        <v/>
      </c>
      <c r="EO279" s="275">
        <f>VLOOKUP(C279,MOVI!C:DT,49,0)</f>
        <v>200000</v>
      </c>
      <c r="EP279" s="275">
        <f>VLOOKUP(C279,FPT!B:EN,49,0)</f>
        <v>200000</v>
      </c>
      <c r="EQ279" t="str">
        <f t="shared" si="496"/>
        <v/>
      </c>
      <c r="ER279" s="275">
        <f>VLOOKUP(C279,MOVI!C:DT,50,0)</f>
        <v>0</v>
      </c>
      <c r="ES279" s="275">
        <f>VLOOKUP(C279,FPT!B:EQ,50,0)</f>
        <v>0</v>
      </c>
      <c r="ET279" t="str">
        <f t="shared" si="497"/>
        <v/>
      </c>
      <c r="EU279" s="275">
        <f>VLOOKUP(C279,MOVI!C:DT,51,0)</f>
        <v>0</v>
      </c>
      <c r="EV279" s="275">
        <f>VLOOKUP(C279,FPT!B:ET,51,0)</f>
        <v>0</v>
      </c>
      <c r="EW279" t="str">
        <f t="shared" si="498"/>
        <v/>
      </c>
      <c r="EX279" s="275">
        <f>VLOOKUP(C279,MOVI!C:DT,52,0)</f>
        <v>0</v>
      </c>
      <c r="EY279" s="275">
        <f>VLOOKUP(C279,FPT!B:EW,52,0)</f>
        <v>0</v>
      </c>
      <c r="EZ279" t="str">
        <f t="shared" si="499"/>
        <v/>
      </c>
      <c r="FA279" s="275">
        <f>VLOOKUP(C279,MOVI!C:DT,53,0)</f>
        <v>0</v>
      </c>
      <c r="FB279" s="275">
        <f>VLOOKUP(C279,FPT!B:EZ,53,0)</f>
        <v>0</v>
      </c>
      <c r="FC279" t="str">
        <f t="shared" si="500"/>
        <v/>
      </c>
      <c r="FD279" s="275">
        <f>VLOOKUP(C279,MOVI!C:DT,54,0)</f>
        <v>0</v>
      </c>
      <c r="FE279" s="275">
        <f>VLOOKUP(C279,FPT!B:FC,54,0)</f>
        <v>0</v>
      </c>
      <c r="FF279" t="str">
        <f t="shared" si="501"/>
        <v/>
      </c>
      <c r="FG279" s="275">
        <f>VLOOKUP(C279,MOVI!C:DT,55,0)</f>
        <v>730000</v>
      </c>
      <c r="FH279" s="275">
        <f>VLOOKUP(C279,FPT!B:FF,55,0)</f>
        <v>730000</v>
      </c>
      <c r="FI279" t="str">
        <f t="shared" si="502"/>
        <v/>
      </c>
      <c r="FJ279" s="275">
        <f>VLOOKUP(C279,MOVI!C:DT,56,0)</f>
        <v>930000</v>
      </c>
      <c r="FK279" s="275">
        <f>VLOOKUP(C279,FPT!B:FI,56,0)</f>
        <v>930000</v>
      </c>
      <c r="FL279" t="str">
        <f t="shared" si="503"/>
        <v/>
      </c>
      <c r="FM279" s="275">
        <f>VLOOKUP(C279,MOVI!C:DT,57,0)</f>
        <v>932910</v>
      </c>
      <c r="FN279" s="275">
        <f>VLOOKUP(C279,FPT!B:FL,57,0)</f>
        <v>932910</v>
      </c>
      <c r="FO279" t="str">
        <f t="shared" si="504"/>
        <v/>
      </c>
      <c r="FP279" s="275">
        <f>VLOOKUP(C279,MOVI!C:DT,58,0)</f>
        <v>0</v>
      </c>
      <c r="FQ279" s="275">
        <f>VLOOKUP(C279,FPT!B:FO,58,0)</f>
        <v>0</v>
      </c>
      <c r="FR279" t="str">
        <f t="shared" si="505"/>
        <v/>
      </c>
      <c r="FS279" s="275">
        <f>VLOOKUP(C279,MOVI!C:DT,59,0)</f>
        <v>0</v>
      </c>
      <c r="FT279" s="275">
        <f>VLOOKUP(C279,FPT!B:FR,59,0)</f>
        <v>0</v>
      </c>
      <c r="FU279" t="str">
        <f t="shared" si="506"/>
        <v/>
      </c>
      <c r="FV279" s="275">
        <f>VLOOKUP(C279,MOVI!C:DT,60,0)</f>
        <v>0</v>
      </c>
      <c r="FW279" s="275">
        <f>VLOOKUP(C279,FPT!B:FU,60,0)</f>
        <v>0</v>
      </c>
      <c r="FX279" t="str">
        <f t="shared" si="507"/>
        <v/>
      </c>
      <c r="FY279" s="275">
        <f>VLOOKUP(C279,MOVI!C:DT,61,0)</f>
        <v>0</v>
      </c>
      <c r="FZ279" s="275">
        <f>VLOOKUP(C279,FPT!B:FX,61,0)</f>
        <v>0</v>
      </c>
      <c r="GA279" t="str">
        <f t="shared" si="508"/>
        <v/>
      </c>
      <c r="GB279" s="275">
        <f>VLOOKUP(C279,MOVI!C:DT,62,0)</f>
        <v>300000</v>
      </c>
      <c r="GC279" s="275">
        <f>VLOOKUP(C279,FPT!B:GA,62,0)</f>
        <v>300000</v>
      </c>
      <c r="GD279" t="str">
        <f t="shared" si="509"/>
        <v/>
      </c>
      <c r="GE279" s="275">
        <f>VLOOKUP(C279,MOVI!C:DT,63,0)</f>
        <v>0</v>
      </c>
      <c r="GF279" s="275">
        <f>VLOOKUP(C279,FPT!B:GD,63,0)</f>
        <v>0</v>
      </c>
      <c r="GG279" t="str">
        <f t="shared" si="510"/>
        <v/>
      </c>
      <c r="GH279" s="275">
        <f>VLOOKUP(C279,MOVI!C:DT,64,0)</f>
        <v>0</v>
      </c>
      <c r="GI279" s="275">
        <f>VLOOKUP(C279,FPT!B:GG,64,0)</f>
        <v>0</v>
      </c>
      <c r="GJ279" t="str">
        <f t="shared" si="511"/>
        <v/>
      </c>
      <c r="GK279" s="275">
        <f>VLOOKUP(C279,MOVI!C:DT,65,0)</f>
        <v>0</v>
      </c>
      <c r="GL279" s="275">
        <f>VLOOKUP(C279,FPT!B:GJ,65,0)</f>
        <v>0</v>
      </c>
      <c r="GM279" t="str">
        <f t="shared" si="512"/>
        <v/>
      </c>
      <c r="GN279" s="275">
        <f>VLOOKUP(C279,MOVI!C:DT,66,0)</f>
        <v>0</v>
      </c>
      <c r="GO279" s="275">
        <f>VLOOKUP(C279,FPT!B:GM,66,0)</f>
        <v>0</v>
      </c>
      <c r="GP279" t="str">
        <f t="shared" si="513"/>
        <v/>
      </c>
      <c r="GQ279" s="275">
        <f>VLOOKUP(C279,MOVI!C:DT,67,0)</f>
        <v>0</v>
      </c>
      <c r="GR279" s="275">
        <f>VLOOKUP(C279,FPT!B:GP,67,0)</f>
        <v>0</v>
      </c>
      <c r="GS279" t="str">
        <f t="shared" si="514"/>
        <v/>
      </c>
      <c r="GT279" s="275">
        <f>VLOOKUP(C279,MOVI!C:DT,68,0)</f>
        <v>0</v>
      </c>
      <c r="GU279" s="275">
        <f>VLOOKUP(C279,FPT!B:GS,68,0)</f>
        <v>0</v>
      </c>
      <c r="GV279" t="str">
        <f t="shared" si="515"/>
        <v/>
      </c>
      <c r="GW279" s="275">
        <f>VLOOKUP(C279,MOVI!C:DT,69,0)</f>
        <v>0</v>
      </c>
      <c r="GX279" s="275">
        <f>VLOOKUP(C279,FPT!B:GV,69,0)</f>
        <v>0</v>
      </c>
      <c r="GY279" t="str">
        <f t="shared" si="516"/>
        <v/>
      </c>
      <c r="GZ279" s="275">
        <f>VLOOKUP(C279,MOVI!C:DT,70,0)</f>
        <v>1232910</v>
      </c>
      <c r="HA279" s="275">
        <f>VLOOKUP(C279,FPT!B:GY,70,0)</f>
        <v>1232910</v>
      </c>
      <c r="HB279" t="str">
        <f t="shared" si="517"/>
        <v/>
      </c>
      <c r="HC279" s="275">
        <f>VLOOKUP(C279,MOVI!C:DT,71,0)</f>
        <v>7162910</v>
      </c>
      <c r="HD279" s="275">
        <f>ROUND(VLOOKUP(C279,FPT!B:HB,71,0),0)</f>
        <v>7162910</v>
      </c>
      <c r="HE279" t="str">
        <f t="shared" si="518"/>
        <v/>
      </c>
      <c r="HF279" s="275">
        <f>ROUND(VLOOKUP(C279,MOVI!C:DT,72,0),0)</f>
        <v>0</v>
      </c>
      <c r="HG279" s="275">
        <f>ROUND(VLOOKUP(C279,FPT!B:HE,72,0),0)</f>
        <v>0</v>
      </c>
      <c r="HH279" t="str">
        <f t="shared" si="519"/>
        <v/>
      </c>
      <c r="HI279" s="275">
        <f>VLOOKUP(C279,MOVI!C:DT,73,0)</f>
        <v>200000</v>
      </c>
      <c r="HJ279" s="275">
        <f>VLOOKUP(C279,FPT!B:HH,73,0)</f>
        <v>200000</v>
      </c>
      <c r="HK279" t="str">
        <f t="shared" si="520"/>
        <v/>
      </c>
      <c r="HL279" s="275">
        <f>VLOOKUP(C279,MOVI!C:DT,74,0)</f>
        <v>730000</v>
      </c>
      <c r="HM279" s="275">
        <f>VLOOKUP(C279,FPT!B:HK,74,0)</f>
        <v>730000</v>
      </c>
      <c r="HN279" t="str">
        <f t="shared" si="521"/>
        <v/>
      </c>
      <c r="HO279" s="275">
        <f>VLOOKUP(C279,MOVI!C:DT,75,0)</f>
        <v>11000000</v>
      </c>
      <c r="HP279" s="275">
        <f>VLOOKUP(C279,FPT!B:HN,75,0)</f>
        <v>11000000</v>
      </c>
      <c r="HQ279" t="str">
        <f t="shared" si="522"/>
        <v/>
      </c>
      <c r="HR279" s="275">
        <f>VLOOKUP(C279,MOVI!C:DT,76,0)</f>
        <v>0</v>
      </c>
      <c r="HS279" s="275">
        <f>VLOOKUP(C279,FPT!B:HQ,76,0)</f>
        <v>0</v>
      </c>
      <c r="HT279" t="str">
        <f t="shared" si="523"/>
        <v/>
      </c>
      <c r="HU279" s="275">
        <f>VLOOKUP(C279,MOVI!C:DT,77,0)</f>
        <v>0</v>
      </c>
      <c r="HV279" s="275">
        <f>VLOOKUP(C279,FPT!B:HT,77,0)</f>
        <v>0</v>
      </c>
      <c r="HW279" t="str">
        <f t="shared" si="524"/>
        <v/>
      </c>
      <c r="HX279" s="274">
        <f>VLOOKUP(C279,MOVI!C:CB,78,0)</f>
        <v>400000</v>
      </c>
      <c r="HY279" s="261">
        <f>VLOOKUP(C279,FPT!$B:$CA,78,0)</f>
        <v>400000</v>
      </c>
      <c r="HZ279" t="str">
        <f t="shared" si="525"/>
        <v/>
      </c>
      <c r="IA279" s="275">
        <f>VLOOKUP(C279,MOVI!C:CD,79,0)</f>
        <v>50000</v>
      </c>
      <c r="IB279" s="275">
        <f>VLOOKUP(C279,FPT!B:HZ,79,0)</f>
        <v>50000</v>
      </c>
      <c r="IC279" t="str">
        <f t="shared" si="526"/>
        <v/>
      </c>
      <c r="ID279" s="275">
        <f>VLOOKUP(C279,MOVI!C:CD,80,0)</f>
        <v>75000</v>
      </c>
      <c r="IE279" s="275">
        <f>VLOOKUP(C279,FPT!B:IC,80,0)</f>
        <v>75000</v>
      </c>
      <c r="IF279" t="str">
        <f t="shared" si="527"/>
        <v/>
      </c>
      <c r="IG279" s="275">
        <f>VLOOKUP(C279,MOVI!C:DT,81,0)</f>
        <v>0</v>
      </c>
      <c r="IH279" s="275">
        <f>VLOOKUP(C279,FPT!B:IF,81,0)</f>
        <v>0</v>
      </c>
      <c r="II279" t="str">
        <f t="shared" si="528"/>
        <v/>
      </c>
      <c r="IJ279" s="275">
        <f>VLOOKUP(C279,MOVI!C:DT,82,0)</f>
        <v>525000</v>
      </c>
      <c r="IK279" s="275">
        <f>VLOOKUP(C279,FPT!B:II,82,0)</f>
        <v>525000</v>
      </c>
      <c r="IL279" t="str">
        <f t="shared" si="529"/>
        <v/>
      </c>
      <c r="IM279" s="275">
        <f>ROUND(VLOOKUP(C279,MOVI!C:DT,83,0),0)</f>
        <v>12455000</v>
      </c>
      <c r="IN279" s="275">
        <f>ROUND(VLOOKUP(C279,FPT!B:IL,83,0),0)</f>
        <v>12455000</v>
      </c>
      <c r="IO279" t="str">
        <f t="shared" si="530"/>
        <v/>
      </c>
      <c r="IP279" s="275">
        <f>VLOOKUP(C279,MOVI!C:DT,84,0)</f>
        <v>0</v>
      </c>
      <c r="IQ279" s="275">
        <f>VLOOKUP(C279,FPT!B:IO,84,0)</f>
        <v>0</v>
      </c>
      <c r="IR279" t="str">
        <f t="shared" si="531"/>
        <v/>
      </c>
      <c r="IS279" s="275">
        <f>ROUND(VLOOKUP(C279,MOVI!C:DT,85,0),0)</f>
        <v>0</v>
      </c>
      <c r="IT279" s="275">
        <f>ROUND(VLOOKUP(C279,FPT!B:IR,85,0),0)</f>
        <v>0</v>
      </c>
      <c r="IU279" t="str">
        <f t="shared" si="532"/>
        <v/>
      </c>
      <c r="IV279" s="275">
        <f>VLOOKUP(C279,MOVI!C:DT,86,0)</f>
        <v>0</v>
      </c>
      <c r="IW279" s="275">
        <f>VLOOKUP(C279,FPT!B:IU,86,0)</f>
        <v>0</v>
      </c>
      <c r="IX279" t="str">
        <f t="shared" si="533"/>
        <v/>
      </c>
      <c r="IY279" s="275">
        <f>ROUND(VLOOKUP(C279,MOVI!C:DT,87,0),0)</f>
        <v>0</v>
      </c>
      <c r="IZ279" s="275">
        <f>ROUND(VLOOKUP(C279,FPT!B:IX,87,0),0)</f>
        <v>0</v>
      </c>
      <c r="JA279" t="str">
        <f t="shared" si="534"/>
        <v/>
      </c>
      <c r="JB279" s="275">
        <f>VLOOKUP(C279,MOVI!C:DT,88,0)</f>
        <v>0</v>
      </c>
      <c r="JC279" s="275">
        <f>VLOOKUP(C279,FPT!B:JA,88,0)</f>
        <v>0</v>
      </c>
      <c r="JD279" t="str">
        <f t="shared" si="535"/>
        <v/>
      </c>
      <c r="JE279" s="275">
        <f>VLOOKUP(C279,MOVI!C:DT,89,0)</f>
        <v>0</v>
      </c>
      <c r="JF279" s="275">
        <f>VLOOKUP(C279,FPT!B:JD,89,0)</f>
        <v>0</v>
      </c>
      <c r="JG279" t="str">
        <f t="shared" si="536"/>
        <v/>
      </c>
      <c r="JH279" s="275">
        <f>VLOOKUP(C279,MOVI!C:DT,90,0)</f>
        <v>0</v>
      </c>
      <c r="JI279" s="275">
        <f>VLOOKUP(C279,FPT!B:JG,90,0)</f>
        <v>0</v>
      </c>
      <c r="JJ279" t="str">
        <f t="shared" si="537"/>
        <v/>
      </c>
      <c r="JK279" s="275">
        <f>VLOOKUP(C279,MOVI!C:DT,91,0)</f>
        <v>0</v>
      </c>
      <c r="JL279" s="275">
        <f>VLOOKUP(C279,FPT!B:JJ,91,0)</f>
        <v>0</v>
      </c>
      <c r="JM279" t="str">
        <f t="shared" si="538"/>
        <v/>
      </c>
      <c r="JN279" s="275">
        <f>VLOOKUP(C279,MOVI!C:DT,92,0)</f>
        <v>0</v>
      </c>
      <c r="JO279" s="275">
        <f>VLOOKUP(C279,FPT!B:JM,92,0)</f>
        <v>0</v>
      </c>
      <c r="JP279" t="str">
        <f t="shared" si="539"/>
        <v/>
      </c>
      <c r="JQ279" s="275">
        <f>VLOOKUP(C279,MOVI!C:DT,93,0)</f>
        <v>0</v>
      </c>
      <c r="JR279" s="275">
        <f>VLOOKUP(C279,FPT!B:JP,93,0)</f>
        <v>0</v>
      </c>
      <c r="JS279" t="str">
        <f t="shared" si="540"/>
        <v/>
      </c>
      <c r="JT279" s="275">
        <f>VLOOKUP(C279,MOVI!C:DT,94,0)</f>
        <v>0</v>
      </c>
      <c r="JU279" s="275">
        <f>VLOOKUP(C279,FPT!B:JS,94,0)</f>
        <v>0</v>
      </c>
      <c r="JV279" t="str">
        <f t="shared" si="541"/>
        <v/>
      </c>
      <c r="JW279" s="275">
        <f>VLOOKUP(C279,MOVI!C:DT,95,0)</f>
        <v>6637910</v>
      </c>
      <c r="JX279" s="275">
        <f>VLOOKUP(C279,FPT!B:JV,95,0)</f>
        <v>6637910</v>
      </c>
      <c r="JY279" t="str">
        <f t="shared" si="542"/>
        <v/>
      </c>
      <c r="JZ279" s="275">
        <f>VLOOKUP(C279,MOVI!C:DT,96,0)</f>
        <v>0</v>
      </c>
      <c r="KA279" s="275">
        <f>VLOOKUP(C279,FPT!B:JY,96,0)</f>
        <v>0</v>
      </c>
      <c r="KB279" t="str">
        <f t="shared" si="543"/>
        <v/>
      </c>
      <c r="KC279" s="275">
        <f>VLOOKUP(C279,MOVI!C:DT,97,0)</f>
        <v>6637910</v>
      </c>
      <c r="KD279" s="275">
        <f>VLOOKUP(C279,FPT!B:KB,97,0)</f>
        <v>6637910</v>
      </c>
      <c r="KE279" t="str">
        <f t="shared" si="544"/>
        <v/>
      </c>
      <c r="KF279" s="275">
        <f>VLOOKUP(C279,MOVI!C:DT,98,0)</f>
        <v>850000.00000000012</v>
      </c>
      <c r="KG279" s="275">
        <f>VLOOKUP(C279,FPT!B:KE,98,0)</f>
        <v>850000</v>
      </c>
      <c r="KH279" t="str">
        <f t="shared" si="545"/>
        <v/>
      </c>
      <c r="KI279" s="275">
        <f>VLOOKUP(C279,MOVI!C:DT,99,0)</f>
        <v>0</v>
      </c>
      <c r="KJ279" s="275">
        <f>VLOOKUP(C279,FPT!B:KH,99,0)</f>
        <v>0</v>
      </c>
      <c r="KK279" t="str">
        <f t="shared" si="546"/>
        <v/>
      </c>
      <c r="KL279" s="275">
        <f>VLOOKUP(C279,MOVI!C:DT,100,0)</f>
        <v>150000</v>
      </c>
      <c r="KM279" s="275">
        <f>VLOOKUP(C279,FPT!B:KK,100,0)</f>
        <v>150000</v>
      </c>
      <c r="KN279" t="str">
        <f t="shared" si="547"/>
        <v/>
      </c>
      <c r="KO279" s="275">
        <f>VLOOKUP(C279,MOVI!C:DT,101,0)</f>
        <v>0</v>
      </c>
      <c r="KP279" s="275">
        <f>VLOOKUP(C279,FPT!B:KN,101,0)</f>
        <v>0</v>
      </c>
      <c r="KQ279" t="str">
        <f t="shared" si="548"/>
        <v/>
      </c>
      <c r="KR279" s="275">
        <f>VLOOKUP(C279,MOVI!C:DT,102,0)</f>
        <v>0</v>
      </c>
      <c r="KS279" s="275">
        <f>VLOOKUP(C279,FPT!B:KQ,102,0)</f>
        <v>0</v>
      </c>
      <c r="KT279" t="str">
        <f t="shared" si="549"/>
        <v/>
      </c>
      <c r="KU279" s="275">
        <f>VLOOKUP(C279,MOVI!C:DT,103,0)</f>
        <v>1000000.0000000001</v>
      </c>
      <c r="KV279" s="275">
        <f>VLOOKUP(C279,FPT!B:KT,103,0)</f>
        <v>1000000</v>
      </c>
      <c r="KW279" t="str">
        <f t="shared" si="550"/>
        <v/>
      </c>
      <c r="KX279" s="275">
        <f>VLOOKUP(C279,MOVI!C:DT,104,0)</f>
        <v>1525000</v>
      </c>
      <c r="KY279" s="275">
        <f>VLOOKUP(C279,FPT!B:KW,104,0)</f>
        <v>1525000</v>
      </c>
      <c r="KZ279" t="str">
        <f t="shared" si="551"/>
        <v/>
      </c>
      <c r="LA279" s="275">
        <f>VLOOKUP(C279,MOVI!C:DT,105,0)</f>
        <v>100000</v>
      </c>
      <c r="LB279" s="275">
        <f>VLOOKUP(C279,FPT!B:KZ,105,0)</f>
        <v>100000</v>
      </c>
      <c r="LC279" t="str">
        <f t="shared" si="552"/>
        <v/>
      </c>
      <c r="LD279" s="275">
        <f>VLOOKUP(C279,MOVI!C:DT,106,0)</f>
        <v>8262910</v>
      </c>
      <c r="LE279" s="275">
        <f>VLOOKUP(C279,FPT!B:LC,106,0)</f>
        <v>8262910</v>
      </c>
      <c r="LF279" t="str">
        <f t="shared" si="553"/>
        <v/>
      </c>
      <c r="LG279" s="273">
        <f>VLOOKUP(C279,MOVI!C:DT,107,0)</f>
        <v>0</v>
      </c>
      <c r="LH279" s="273">
        <f>VLOOKUP(C279,FPT!B:LF,107,0)</f>
        <v>0</v>
      </c>
      <c r="LI279" t="str">
        <f t="shared" si="554"/>
        <v/>
      </c>
      <c r="LJ279" t="str">
        <f>VLOOKUP(C279,MOVI!C:DV,108,0)</f>
        <v>MoviNorthSales</v>
      </c>
      <c r="LK279" s="252" t="str">
        <f>VLOOKUP(C279,FPT!B:LI,108,0)</f>
        <v>MoviNorthSales</v>
      </c>
      <c r="LL279" t="str">
        <f t="shared" si="555"/>
        <v/>
      </c>
      <c r="LM279" s="275">
        <f>ROUND(VLOOKUP(C279,MOVI!C:DV,109,0),0)</f>
        <v>416667</v>
      </c>
      <c r="LN279" s="275">
        <f>ROUND(VLOOKUP(C279,FPT!B:LL,109,0),0)</f>
        <v>416667</v>
      </c>
      <c r="LO279" t="str">
        <f t="shared" si="556"/>
        <v/>
      </c>
      <c r="LP279" t="str">
        <f>VLOOKUP(C279,MOVI!C:DV,110,0)</f>
        <v>HNI</v>
      </c>
      <c r="LQ279" s="247" t="str">
        <f>VLOOKUP(C279,FPT!B:LO,110,0)</f>
        <v>HNI</v>
      </c>
      <c r="LR279" t="str">
        <f t="shared" si="557"/>
        <v/>
      </c>
      <c r="LS279">
        <f>MOVI!DI274</f>
        <v>22</v>
      </c>
      <c r="LV279">
        <f>MOVI!DJ274</f>
        <v>0</v>
      </c>
      <c r="LW279">
        <f>MOVI!DK274</f>
        <v>0</v>
      </c>
      <c r="LX279">
        <f>MOVI!DL274</f>
        <v>0</v>
      </c>
      <c r="LY279">
        <f>MOVI!DM274</f>
        <v>0</v>
      </c>
      <c r="LZ279">
        <f>MOVI!DN274</f>
        <v>0</v>
      </c>
      <c r="MA279">
        <f>MOVI!DO274</f>
        <v>0</v>
      </c>
      <c r="MB279" t="str">
        <f>MOVI!DP274</f>
        <v>HNI</v>
      </c>
      <c r="MC279">
        <f>MOVI!DQ274</f>
        <v>0</v>
      </c>
      <c r="MD279">
        <f>MOVI!DR274</f>
        <v>0</v>
      </c>
      <c r="ME279" t="str">
        <f>VLOOKUP(C279,MOVI!C:DV,121,0)</f>
        <v>Group 1</v>
      </c>
      <c r="MF279" s="252" t="str">
        <f>VLOOKUP(C279,FPT!B:MD,111,0)</f>
        <v>Group 1</v>
      </c>
      <c r="MG279" t="str">
        <f t="shared" si="450"/>
        <v/>
      </c>
      <c r="MH279" t="str">
        <f>VLOOKUP(C279,MOVI!C:DT,122,0)</f>
        <v>MoviNorthGroup 1</v>
      </c>
      <c r="MI279" s="252" t="str">
        <f>VLOOKUP(C279,FPT!B:DS,112,0)</f>
        <v>MoviNorthGroup 1</v>
      </c>
      <c r="MJ279" t="str">
        <f t="shared" si="558"/>
        <v/>
      </c>
    </row>
    <row r="280" spans="1:348" x14ac:dyDescent="0.25">
      <c r="A280">
        <v>272</v>
      </c>
      <c r="B280" s="48">
        <v>5171</v>
      </c>
      <c r="C280" s="271" t="s">
        <v>1017</v>
      </c>
      <c r="D280" t="str">
        <f>VLOOKUP(C280,MOVI!C:D,2,0)</f>
        <v>Nguyễn Văn Toàn</v>
      </c>
      <c r="E280" t="str">
        <f>VLOOKUP(C280,FPT!B:C,2,0)</f>
        <v>Nguyễn Văn Toàn</v>
      </c>
      <c r="F280" t="str">
        <f t="shared" si="451"/>
        <v/>
      </c>
      <c r="G280" t="str">
        <f>VLOOKUP(C280,MOVI!C:E,3,0)</f>
        <v>Sales</v>
      </c>
      <c r="H280" t="str">
        <f>VLOOKUP(C280,FPT!B:F,3,0)</f>
        <v>Sales</v>
      </c>
      <c r="I280" t="str">
        <f t="shared" si="452"/>
        <v/>
      </c>
      <c r="J280" t="str">
        <f>VLOOKUP(C280,MOVI!C:H,4,0)</f>
        <v>Field Sales</v>
      </c>
      <c r="K280" t="str">
        <f>VLOOKUP(C280,FPT!B:I,4,0)</f>
        <v>Field Sales</v>
      </c>
      <c r="L280" t="str">
        <f t="shared" si="453"/>
        <v/>
      </c>
      <c r="M280" t="str">
        <f>VLOOKUP(C280,MOVI!C:DT,5,0)</f>
        <v>Associate</v>
      </c>
      <c r="N280" t="str">
        <f>VLOOKUP(C280,FPT!B:L,5,0)</f>
        <v>Associate</v>
      </c>
      <c r="O280" t="str">
        <f t="shared" si="454"/>
        <v/>
      </c>
      <c r="P280" t="str">
        <f>VLOOKUP(C280,MOVI!C:DT,6,0)</f>
        <v>Field Sales</v>
      </c>
      <c r="Q280" t="str">
        <f>VLOOKUP(C280,FPT!B:O,6,0)</f>
        <v>Field sales</v>
      </c>
      <c r="R280" t="str">
        <f t="shared" si="455"/>
        <v/>
      </c>
      <c r="S280" t="str">
        <f>VLOOKUP(C280,MOVI!C:DT,7,0)</f>
        <v>South</v>
      </c>
      <c r="T280" t="str">
        <f>VLOOKUP(C280,FPT!B:R,7,0)</f>
        <v>South</v>
      </c>
      <c r="U280" t="str">
        <f t="shared" si="456"/>
        <v/>
      </c>
      <c r="V280" t="str">
        <f>VLOOKUP(C280,MOVI!C:DT,8,0)</f>
        <v>Movi</v>
      </c>
      <c r="W280" t="str">
        <f>VLOOKUP(C280,FPT!B:U,8,0)</f>
        <v>Movi</v>
      </c>
      <c r="X280" t="str">
        <f t="shared" si="457"/>
        <v/>
      </c>
      <c r="Y280" t="str">
        <f>VLOOKUP(C280,MOVI!C:DT,9,0)</f>
        <v>Full-time</v>
      </c>
      <c r="Z280" t="str">
        <f>VLOOKUP(C280,FPT!B:X,9,0)</f>
        <v>Full-time</v>
      </c>
      <c r="AA280" t="str">
        <f t="shared" si="458"/>
        <v/>
      </c>
      <c r="AB280" t="str">
        <f>VLOOKUP(C280,MOVI!C:DT,10,0)</f>
        <v>Permanent</v>
      </c>
      <c r="AC280" t="str">
        <f>VLOOKUP(C280,FPT!B:AA,10,0)</f>
        <v>Permanent</v>
      </c>
      <c r="AD280" t="str">
        <f t="shared" si="459"/>
        <v/>
      </c>
      <c r="AE280" s="247">
        <f>VLOOKUP(C280,MOVI!C:DT,11,0)</f>
        <v>43682</v>
      </c>
      <c r="AF280" s="247">
        <f>VLOOKUP(C280,FPT!B:AD,11,0)</f>
        <v>43682</v>
      </c>
      <c r="AG280" t="str">
        <f t="shared" si="460"/>
        <v/>
      </c>
      <c r="AH280" s="260" t="str">
        <f>VLOOKUP(C280,MOVI!C:DT,12,0)</f>
        <v/>
      </c>
      <c r="AI280" s="260"/>
      <c r="AJ280" t="str">
        <f t="shared" si="560"/>
        <v/>
      </c>
      <c r="AK280">
        <f>VLOOKUP(C280,MOVI!C:DT,13,0)</f>
        <v>0</v>
      </c>
      <c r="AL280" s="247">
        <f>VLOOKUP(C280,FPT!B:AJ,13,0)</f>
        <v>0</v>
      </c>
      <c r="AM280" t="str">
        <f t="shared" si="559"/>
        <v/>
      </c>
      <c r="AN280" s="247">
        <f>VLOOKUP(C280,MOVI!C:DT,14,0)</f>
        <v>0</v>
      </c>
      <c r="AO280" s="247">
        <f>VLOOKUP(C280,FPT!B:AM,14,0)</f>
        <v>0</v>
      </c>
      <c r="AP280" t="str">
        <f t="shared" si="461"/>
        <v/>
      </c>
      <c r="AQ280" t="str">
        <f>VLOOKUP(C280,MOVI!C:DT,15,0)</f>
        <v>LC</v>
      </c>
      <c r="AR280" s="247" t="str">
        <f>VLOOKUP(C280,FPT!B:AP,15,0)</f>
        <v>LC</v>
      </c>
      <c r="AS280" t="str">
        <f t="shared" si="462"/>
        <v/>
      </c>
      <c r="AT280" s="282" t="str">
        <f>VLOOKUP(C280,MOVI!C:DT,16,0)</f>
        <v>LTTP</v>
      </c>
      <c r="AU280" s="247" t="str">
        <f>VLOOKUP(C280,FPT!B:AS,16,0)</f>
        <v>LTTP</v>
      </c>
      <c r="AV280" t="str">
        <f t="shared" si="463"/>
        <v/>
      </c>
      <c r="AW280" t="str">
        <f>VLOOKUP(C280,MOVI!C:DT,17,0)</f>
        <v>L</v>
      </c>
      <c r="AX280" s="247" t="str">
        <f>VLOOKUP(C280,FPT!B:AV,17,0)</f>
        <v>L</v>
      </c>
      <c r="AY280" t="str">
        <f t="shared" si="464"/>
        <v/>
      </c>
      <c r="AZ280">
        <f>VLOOKUP(C280,MOVI!C:DT,18,0)</f>
        <v>0</v>
      </c>
      <c r="BA280" s="247">
        <f>VLOOKUP(C280,FPT!B:AY,18,0)</f>
        <v>0</v>
      </c>
      <c r="BB280" t="str">
        <f t="shared" si="465"/>
        <v/>
      </c>
      <c r="BC280" s="275">
        <f>VLOOKUP(C280,MOVI!C:DT,19,0)</f>
        <v>5000000</v>
      </c>
      <c r="BD280" s="275">
        <f>VLOOKUP(C280,FPT!B:BB,19,0)</f>
        <v>5000000</v>
      </c>
      <c r="BE280" t="str">
        <f t="shared" si="466"/>
        <v/>
      </c>
      <c r="BF280">
        <f>VLOOKUP(C280,MOVI!C:DT,20,0)</f>
        <v>0</v>
      </c>
      <c r="BG280" s="252">
        <f>VLOOKUP(C280,FPT!B:BE,20,0)</f>
        <v>0</v>
      </c>
      <c r="BH280" t="str">
        <f t="shared" si="467"/>
        <v/>
      </c>
      <c r="BI280" s="275">
        <f>VLOOKUP(C280,MOVI!C:DT,21,0)</f>
        <v>5000000</v>
      </c>
      <c r="BJ280" s="275">
        <f>VLOOKUP(C280,FPT!B:BH,21,0)</f>
        <v>5000000</v>
      </c>
      <c r="BK280" t="str">
        <f t="shared" si="468"/>
        <v/>
      </c>
      <c r="BL280" s="275">
        <f>VLOOKUP(C280,MOVI!C:DT,22,0)</f>
        <v>0</v>
      </c>
      <c r="BM280" s="275">
        <f>VLOOKUP(C280,FPT!B:BK,22,0)</f>
        <v>0</v>
      </c>
      <c r="BN280" t="str">
        <f t="shared" si="469"/>
        <v/>
      </c>
      <c r="BO280" s="275">
        <f>VLOOKUP(C280,MOVI!C:DT,23,0)</f>
        <v>0</v>
      </c>
      <c r="BP280" s="275">
        <f>VLOOKUP(C280,FPT!B:BN,23,0)</f>
        <v>0</v>
      </c>
      <c r="BQ280" t="str">
        <f t="shared" si="470"/>
        <v/>
      </c>
      <c r="BR280" s="275">
        <f>VLOOKUP(C280,MOVI!C:DT,24,0)</f>
        <v>0</v>
      </c>
      <c r="BS280" s="275">
        <f>VLOOKUP(C280,FPT!B:BQ,24,0)</f>
        <v>0</v>
      </c>
      <c r="BT280" t="str">
        <f t="shared" si="471"/>
        <v/>
      </c>
      <c r="BU280" s="275">
        <f>VLOOKUP(C280,MOVI!C:DT,25,0)</f>
        <v>200000</v>
      </c>
      <c r="BV280" s="275">
        <f>VLOOKUP(C280,FPT!B:BT,25,0)</f>
        <v>200000</v>
      </c>
      <c r="BW280" t="str">
        <f t="shared" si="472"/>
        <v/>
      </c>
      <c r="BX280" s="275">
        <f>VLOOKUP(C280,MOVI!C:DT,26,0)</f>
        <v>0</v>
      </c>
      <c r="BY280" s="275">
        <f>VLOOKUP(C280,FPT!B:BW,26,0)</f>
        <v>0</v>
      </c>
      <c r="BZ280" t="str">
        <f t="shared" si="473"/>
        <v/>
      </c>
      <c r="CA280" s="275">
        <f>VLOOKUP(C280,MOVI!C:DT,27,0)</f>
        <v>730000</v>
      </c>
      <c r="CB280" s="275">
        <f>VLOOKUP(C280,FPT!B:BZ,27,0)</f>
        <v>730000</v>
      </c>
      <c r="CC280" t="str">
        <f t="shared" si="474"/>
        <v/>
      </c>
      <c r="CD280" s="275">
        <f>VLOOKUP(C280,MOVI!C:DT,28,0)</f>
        <v>930000</v>
      </c>
      <c r="CE280" s="275">
        <f>VLOOKUP(C280,FPT!B:CC,28,0)</f>
        <v>930000</v>
      </c>
      <c r="CF280" t="str">
        <f t="shared" si="475"/>
        <v/>
      </c>
      <c r="CG280" t="str">
        <f>VLOOKUP(C280,MOVI!C:DT,29,0)</f>
        <v>CN</v>
      </c>
      <c r="CH280" s="252" t="str">
        <f>VLOOKUP(C280,FPT!B:CF,29,0)</f>
        <v>CN</v>
      </c>
      <c r="CI280" t="str">
        <f t="shared" si="476"/>
        <v/>
      </c>
      <c r="CJ280">
        <f>VLOOKUP(C280,MOVI!C:DT,30,0)</f>
        <v>26</v>
      </c>
      <c r="CK280" s="252">
        <f>VLOOKUP(C280,FPT!B:CI,30,0)</f>
        <v>26</v>
      </c>
      <c r="CL280" t="str">
        <f t="shared" si="477"/>
        <v/>
      </c>
      <c r="CM280">
        <f>VLOOKUP(C280,MOVI!C:DT,31,0)</f>
        <v>26</v>
      </c>
      <c r="CN280" s="252">
        <f>VLOOKUP(C280,FPT!B:CL,31,0)</f>
        <v>26</v>
      </c>
      <c r="CO280" t="str">
        <f t="shared" si="478"/>
        <v/>
      </c>
      <c r="CP280" s="275">
        <f>VLOOKUP(C280,MOVI!C:DT,32,0)</f>
        <v>0</v>
      </c>
      <c r="CQ280" s="275">
        <f>VLOOKUP(C280,FPT!B:CO,32,0)</f>
        <v>0</v>
      </c>
      <c r="CR280" t="str">
        <f t="shared" si="479"/>
        <v/>
      </c>
      <c r="CS280" s="275">
        <f>VLOOKUP(C280,MOVI!C:DT,33,0)</f>
        <v>0</v>
      </c>
      <c r="CT280" s="275">
        <f>VLOOKUP(C280,FPT!B:CR,33,0)</f>
        <v>0</v>
      </c>
      <c r="CU280" t="str">
        <f t="shared" si="480"/>
        <v/>
      </c>
      <c r="CV280" s="275">
        <f>VLOOKUP(C280,MOVI!C:DT,34,0)</f>
        <v>0</v>
      </c>
      <c r="CW280" s="275">
        <f>VLOOKUP(C280,FPT!B:CU,34,0)</f>
        <v>0</v>
      </c>
      <c r="CX280" t="str">
        <f t="shared" si="481"/>
        <v/>
      </c>
      <c r="CY280" s="275">
        <f>VLOOKUP(C280,MOVI!C:DT,35,0)</f>
        <v>26</v>
      </c>
      <c r="CZ280" s="275">
        <f>VLOOKUP(C280,FPT!B:CX,35,0)</f>
        <v>26</v>
      </c>
      <c r="DA280" t="str">
        <f t="shared" si="482"/>
        <v/>
      </c>
      <c r="DB280" s="275">
        <f>VLOOKUP(C280,MOVI!C:DT,36,0)</f>
        <v>0</v>
      </c>
      <c r="DC280" s="275">
        <f>VLOOKUP(C280,FPT!B:DA,36,0)</f>
        <v>0</v>
      </c>
      <c r="DD280" t="str">
        <f t="shared" si="483"/>
        <v/>
      </c>
      <c r="DE280" s="275">
        <f>VLOOKUP(C280,MOVI!C:DT,37,0)</f>
        <v>0</v>
      </c>
      <c r="DF280" s="275">
        <f>VLOOKUP(C280,FPT!B:DD,37,0)</f>
        <v>0</v>
      </c>
      <c r="DG280" t="str">
        <f t="shared" si="484"/>
        <v/>
      </c>
      <c r="DH280" s="275">
        <f>VLOOKUP(C280,MOVI!C:DT,38,0)</f>
        <v>0</v>
      </c>
      <c r="DI280" s="275">
        <f>VLOOKUP(C280,FPT!B:DG,38,0)</f>
        <v>0</v>
      </c>
      <c r="DJ280" t="str">
        <f t="shared" si="485"/>
        <v/>
      </c>
      <c r="DK280" s="275">
        <f>VLOOKUP(C280,MOVI!C:DT,39,0)</f>
        <v>0</v>
      </c>
      <c r="DL280" s="275">
        <f>VLOOKUP(C280,FPT!B:DJ,39,0)</f>
        <v>0</v>
      </c>
      <c r="DM280" t="str">
        <f t="shared" si="486"/>
        <v/>
      </c>
      <c r="DN280" s="275">
        <f>VLOOKUP(C280,MOVI!C:DT,40,0)</f>
        <v>0</v>
      </c>
      <c r="DO280" s="275">
        <f>VLOOKUP(C280,FPT!B:DM,40,0)</f>
        <v>0</v>
      </c>
      <c r="DP280" t="str">
        <f t="shared" si="487"/>
        <v/>
      </c>
      <c r="DQ280" s="275">
        <f>VLOOKUP(C280,MOVI!C:DT,41,0)</f>
        <v>0</v>
      </c>
      <c r="DR280" s="275">
        <f>VLOOKUP(C280,FPT!B:DP,41,0)</f>
        <v>0</v>
      </c>
      <c r="DS280" t="str">
        <f t="shared" si="488"/>
        <v/>
      </c>
      <c r="DT280" s="275">
        <f>VLOOKUP(C280,MOVI!C:DT,42,0)</f>
        <v>5000000</v>
      </c>
      <c r="DU280" s="275">
        <f>ROUND(VLOOKUP(C280,FPT!B:DS,42,0),0)</f>
        <v>5000000</v>
      </c>
      <c r="DV280" t="str">
        <f t="shared" si="489"/>
        <v/>
      </c>
      <c r="DW280" s="275">
        <f>VLOOKUP(C280,MOVI!C:DT,43,0)</f>
        <v>0</v>
      </c>
      <c r="DX280" s="275">
        <f>VLOOKUP(C280,FPT!B:DV,43,0)</f>
        <v>0</v>
      </c>
      <c r="DY280" t="str">
        <f t="shared" si="490"/>
        <v/>
      </c>
      <c r="DZ280" s="275">
        <f>VLOOKUP(C280,MOVI!C:DT,44,0)</f>
        <v>0</v>
      </c>
      <c r="EA280" s="275">
        <f>VLOOKUP(C280,FPT!B:DY,44,0)</f>
        <v>0</v>
      </c>
      <c r="EB280" t="str">
        <f t="shared" si="491"/>
        <v/>
      </c>
      <c r="EC280" s="275">
        <f>VLOOKUP(C280,MOVI!C:DT,45,0)</f>
        <v>5000000</v>
      </c>
      <c r="ED280" s="275">
        <f>ROUND(VLOOKUP(C280,FPT!B:EB,45,0),0)</f>
        <v>5000000</v>
      </c>
      <c r="EE280" t="str">
        <f t="shared" si="492"/>
        <v/>
      </c>
      <c r="EF280" s="275">
        <f>VLOOKUP(C280,MOVI!C:DT,46,0)</f>
        <v>0</v>
      </c>
      <c r="EG280" s="275">
        <f>VLOOKUP(C280,FPT!B:EE,46,0)</f>
        <v>0</v>
      </c>
      <c r="EH280" t="str">
        <f t="shared" si="493"/>
        <v/>
      </c>
      <c r="EI280" s="275">
        <f>VLOOKUP(C280,MOVI!C:DT,47,0)</f>
        <v>0</v>
      </c>
      <c r="EJ280" s="275">
        <f>VLOOKUP(C280,FPT!B:EH,47,0)</f>
        <v>0</v>
      </c>
      <c r="EK280" t="str">
        <f t="shared" si="494"/>
        <v/>
      </c>
      <c r="EL280" s="275">
        <f>VLOOKUP(C280,MOVI!C:DT,48,0)</f>
        <v>0</v>
      </c>
      <c r="EM280" s="275">
        <f>VLOOKUP(C280,FPT!B:EK,48,0)</f>
        <v>0</v>
      </c>
      <c r="EN280" t="str">
        <f t="shared" si="495"/>
        <v/>
      </c>
      <c r="EO280" s="275">
        <f>VLOOKUP(C280,MOVI!C:DT,49,0)</f>
        <v>200000</v>
      </c>
      <c r="EP280" s="275">
        <f>VLOOKUP(C280,FPT!B:EN,49,0)</f>
        <v>200000</v>
      </c>
      <c r="EQ280" t="str">
        <f t="shared" si="496"/>
        <v/>
      </c>
      <c r="ER280" s="275">
        <f>VLOOKUP(C280,MOVI!C:DT,50,0)</f>
        <v>0</v>
      </c>
      <c r="ES280" s="275">
        <f>VLOOKUP(C280,FPT!B:EQ,50,0)</f>
        <v>0</v>
      </c>
      <c r="ET280" t="str">
        <f t="shared" si="497"/>
        <v/>
      </c>
      <c r="EU280" s="275">
        <f>VLOOKUP(C280,MOVI!C:DT,51,0)</f>
        <v>0</v>
      </c>
      <c r="EV280" s="275">
        <f>VLOOKUP(C280,FPT!B:ET,51,0)</f>
        <v>0</v>
      </c>
      <c r="EW280" t="str">
        <f t="shared" si="498"/>
        <v/>
      </c>
      <c r="EX280" s="275">
        <f>VLOOKUP(C280,MOVI!C:DT,52,0)</f>
        <v>0</v>
      </c>
      <c r="EY280" s="275">
        <f>VLOOKUP(C280,FPT!B:EW,52,0)</f>
        <v>0</v>
      </c>
      <c r="EZ280" t="str">
        <f t="shared" si="499"/>
        <v/>
      </c>
      <c r="FA280" s="275">
        <f>VLOOKUP(C280,MOVI!C:DT,53,0)</f>
        <v>0</v>
      </c>
      <c r="FB280" s="275">
        <f>VLOOKUP(C280,FPT!B:EZ,53,0)</f>
        <v>0</v>
      </c>
      <c r="FC280" t="str">
        <f t="shared" si="500"/>
        <v/>
      </c>
      <c r="FD280" s="275">
        <f>VLOOKUP(C280,MOVI!C:DT,54,0)</f>
        <v>0</v>
      </c>
      <c r="FE280" s="275">
        <f>VLOOKUP(C280,FPT!B:FC,54,0)</f>
        <v>0</v>
      </c>
      <c r="FF280" t="str">
        <f t="shared" si="501"/>
        <v/>
      </c>
      <c r="FG280" s="275">
        <f>VLOOKUP(C280,MOVI!C:DT,55,0)</f>
        <v>730000</v>
      </c>
      <c r="FH280" s="275">
        <f>VLOOKUP(C280,FPT!B:FF,55,0)</f>
        <v>730000</v>
      </c>
      <c r="FI280" t="str">
        <f t="shared" si="502"/>
        <v/>
      </c>
      <c r="FJ280" s="275">
        <f>VLOOKUP(C280,MOVI!C:DT,56,0)</f>
        <v>930000</v>
      </c>
      <c r="FK280" s="275">
        <f>VLOOKUP(C280,FPT!B:FI,56,0)</f>
        <v>930000</v>
      </c>
      <c r="FL280" t="str">
        <f t="shared" si="503"/>
        <v/>
      </c>
      <c r="FM280" s="275">
        <f>VLOOKUP(C280,MOVI!C:DT,57,0)</f>
        <v>1010059</v>
      </c>
      <c r="FN280" s="275">
        <f>VLOOKUP(C280,FPT!B:FL,57,0)</f>
        <v>1010059</v>
      </c>
      <c r="FO280" t="str">
        <f t="shared" si="504"/>
        <v/>
      </c>
      <c r="FP280" s="275">
        <f>VLOOKUP(C280,MOVI!C:DT,58,0)</f>
        <v>0</v>
      </c>
      <c r="FQ280" s="275">
        <f>VLOOKUP(C280,FPT!B:FO,58,0)</f>
        <v>0</v>
      </c>
      <c r="FR280" t="str">
        <f t="shared" si="505"/>
        <v/>
      </c>
      <c r="FS280" s="275">
        <f>VLOOKUP(C280,MOVI!C:DT,59,0)</f>
        <v>0</v>
      </c>
      <c r="FT280" s="275">
        <f>VLOOKUP(C280,FPT!B:FR,59,0)</f>
        <v>0</v>
      </c>
      <c r="FU280" t="str">
        <f t="shared" si="506"/>
        <v/>
      </c>
      <c r="FV280" s="275">
        <f>VLOOKUP(C280,MOVI!C:DT,60,0)</f>
        <v>0</v>
      </c>
      <c r="FW280" s="275">
        <f>VLOOKUP(C280,FPT!B:FU,60,0)</f>
        <v>0</v>
      </c>
      <c r="FX280" t="str">
        <f t="shared" si="507"/>
        <v/>
      </c>
      <c r="FY280" s="275">
        <f>VLOOKUP(C280,MOVI!C:DT,61,0)</f>
        <v>0</v>
      </c>
      <c r="FZ280" s="275">
        <f>VLOOKUP(C280,FPT!B:FX,61,0)</f>
        <v>0</v>
      </c>
      <c r="GA280" t="str">
        <f t="shared" si="508"/>
        <v/>
      </c>
      <c r="GB280" s="275">
        <f>VLOOKUP(C280,MOVI!C:DT,62,0)</f>
        <v>1000000</v>
      </c>
      <c r="GC280" s="275">
        <f>VLOOKUP(C280,FPT!B:GA,62,0)</f>
        <v>1000000</v>
      </c>
      <c r="GD280" t="str">
        <f t="shared" si="509"/>
        <v/>
      </c>
      <c r="GE280" s="275">
        <f>VLOOKUP(C280,MOVI!C:DT,63,0)</f>
        <v>0</v>
      </c>
      <c r="GF280" s="275">
        <f>VLOOKUP(C280,FPT!B:GD,63,0)</f>
        <v>0</v>
      </c>
      <c r="GG280" t="str">
        <f t="shared" si="510"/>
        <v/>
      </c>
      <c r="GH280" s="275">
        <f>VLOOKUP(C280,MOVI!C:DT,64,0)</f>
        <v>0</v>
      </c>
      <c r="GI280" s="275">
        <f>VLOOKUP(C280,FPT!B:GG,64,0)</f>
        <v>0</v>
      </c>
      <c r="GJ280" t="str">
        <f t="shared" si="511"/>
        <v/>
      </c>
      <c r="GK280" s="275">
        <f>VLOOKUP(C280,MOVI!C:DT,65,0)</f>
        <v>0</v>
      </c>
      <c r="GL280" s="275">
        <f>VLOOKUP(C280,FPT!B:GJ,65,0)</f>
        <v>0</v>
      </c>
      <c r="GM280" t="str">
        <f t="shared" si="512"/>
        <v/>
      </c>
      <c r="GN280" s="275">
        <f>VLOOKUP(C280,MOVI!C:DT,66,0)</f>
        <v>0</v>
      </c>
      <c r="GO280" s="275">
        <f>VLOOKUP(C280,FPT!B:GM,66,0)</f>
        <v>0</v>
      </c>
      <c r="GP280" t="str">
        <f t="shared" si="513"/>
        <v/>
      </c>
      <c r="GQ280" s="275">
        <f>VLOOKUP(C280,MOVI!C:DT,67,0)</f>
        <v>0</v>
      </c>
      <c r="GR280" s="275">
        <f>VLOOKUP(C280,FPT!B:GP,67,0)</f>
        <v>0</v>
      </c>
      <c r="GS280" t="str">
        <f t="shared" si="514"/>
        <v/>
      </c>
      <c r="GT280" s="275">
        <f>VLOOKUP(C280,MOVI!C:DT,68,0)</f>
        <v>0</v>
      </c>
      <c r="GU280" s="275">
        <f>VLOOKUP(C280,FPT!B:GS,68,0)</f>
        <v>0</v>
      </c>
      <c r="GV280" t="str">
        <f t="shared" si="515"/>
        <v/>
      </c>
      <c r="GW280" s="275">
        <f>VLOOKUP(C280,MOVI!C:DT,69,0)</f>
        <v>0</v>
      </c>
      <c r="GX280" s="275">
        <f>VLOOKUP(C280,FPT!B:GV,69,0)</f>
        <v>0</v>
      </c>
      <c r="GY280" t="str">
        <f t="shared" si="516"/>
        <v/>
      </c>
      <c r="GZ280" s="275">
        <f>VLOOKUP(C280,MOVI!C:DT,70,0)</f>
        <v>2010059</v>
      </c>
      <c r="HA280" s="275">
        <f>VLOOKUP(C280,FPT!B:GY,70,0)</f>
        <v>2010059</v>
      </c>
      <c r="HB280" t="str">
        <f t="shared" si="517"/>
        <v/>
      </c>
      <c r="HC280" s="275">
        <f>VLOOKUP(C280,MOVI!C:DT,71,0)</f>
        <v>7940059</v>
      </c>
      <c r="HD280" s="275">
        <f>ROUND(VLOOKUP(C280,FPT!B:HB,71,0),0)</f>
        <v>7940059</v>
      </c>
      <c r="HE280" t="str">
        <f t="shared" si="518"/>
        <v/>
      </c>
      <c r="HF280" s="275">
        <f>ROUND(VLOOKUP(C280,MOVI!C:DT,72,0),0)</f>
        <v>0</v>
      </c>
      <c r="HG280" s="275">
        <f>ROUND(VLOOKUP(C280,FPT!B:HE,72,0),0)</f>
        <v>0</v>
      </c>
      <c r="HH280" t="str">
        <f t="shared" si="519"/>
        <v/>
      </c>
      <c r="HI280" s="275">
        <f>VLOOKUP(C280,MOVI!C:DT,73,0)</f>
        <v>200000</v>
      </c>
      <c r="HJ280" s="275">
        <f>VLOOKUP(C280,FPT!B:HH,73,0)</f>
        <v>200000</v>
      </c>
      <c r="HK280" t="str">
        <f t="shared" si="520"/>
        <v/>
      </c>
      <c r="HL280" s="275">
        <f>VLOOKUP(C280,MOVI!C:DT,74,0)</f>
        <v>730000</v>
      </c>
      <c r="HM280" s="275">
        <f>VLOOKUP(C280,FPT!B:HK,74,0)</f>
        <v>730000</v>
      </c>
      <c r="HN280" t="str">
        <f t="shared" si="521"/>
        <v/>
      </c>
      <c r="HO280" s="275">
        <f>VLOOKUP(C280,MOVI!C:DT,75,0)</f>
        <v>11000000</v>
      </c>
      <c r="HP280" s="275">
        <f>VLOOKUP(C280,FPT!B:HN,75,0)</f>
        <v>11000000</v>
      </c>
      <c r="HQ280" t="str">
        <f t="shared" si="522"/>
        <v/>
      </c>
      <c r="HR280" s="275">
        <f>VLOOKUP(C280,MOVI!C:DT,76,0)</f>
        <v>0</v>
      </c>
      <c r="HS280" s="275">
        <f>VLOOKUP(C280,FPT!B:HQ,76,0)</f>
        <v>0</v>
      </c>
      <c r="HT280" t="str">
        <f t="shared" si="523"/>
        <v/>
      </c>
      <c r="HU280" s="275">
        <f>VLOOKUP(C280,MOVI!C:DT,77,0)</f>
        <v>0</v>
      </c>
      <c r="HV280" s="275">
        <f>VLOOKUP(C280,FPT!B:HT,77,0)</f>
        <v>0</v>
      </c>
      <c r="HW280" t="str">
        <f t="shared" si="524"/>
        <v/>
      </c>
      <c r="HX280" s="274">
        <f>VLOOKUP(C280,MOVI!C:CB,78,0)</f>
        <v>400000</v>
      </c>
      <c r="HY280" s="261">
        <f>VLOOKUP(C280,FPT!$B:$CA,78,0)</f>
        <v>400000</v>
      </c>
      <c r="HZ280" t="str">
        <f t="shared" si="525"/>
        <v/>
      </c>
      <c r="IA280" s="275">
        <f>VLOOKUP(C280,MOVI!C:CD,79,0)</f>
        <v>50000</v>
      </c>
      <c r="IB280" s="275">
        <f>VLOOKUP(C280,FPT!B:HZ,79,0)</f>
        <v>50000</v>
      </c>
      <c r="IC280" t="str">
        <f t="shared" si="526"/>
        <v/>
      </c>
      <c r="ID280" s="275">
        <f>VLOOKUP(C280,MOVI!C:CD,80,0)</f>
        <v>75000</v>
      </c>
      <c r="IE280" s="275">
        <f>VLOOKUP(C280,FPT!B:IC,80,0)</f>
        <v>75000</v>
      </c>
      <c r="IF280" t="str">
        <f t="shared" si="527"/>
        <v/>
      </c>
      <c r="IG280" s="275">
        <f>VLOOKUP(C280,MOVI!C:DT,81,0)</f>
        <v>0</v>
      </c>
      <c r="IH280" s="275">
        <f>VLOOKUP(C280,FPT!B:IF,81,0)</f>
        <v>0</v>
      </c>
      <c r="II280" t="str">
        <f t="shared" si="528"/>
        <v/>
      </c>
      <c r="IJ280" s="275">
        <f>VLOOKUP(C280,MOVI!C:DT,82,0)</f>
        <v>525000</v>
      </c>
      <c r="IK280" s="275">
        <f>VLOOKUP(C280,FPT!B:II,82,0)</f>
        <v>525000</v>
      </c>
      <c r="IL280" t="str">
        <f t="shared" si="529"/>
        <v/>
      </c>
      <c r="IM280" s="275">
        <f>ROUND(VLOOKUP(C280,MOVI!C:DT,83,0),0)</f>
        <v>12455000</v>
      </c>
      <c r="IN280" s="275">
        <f>ROUND(VLOOKUP(C280,FPT!B:IL,83,0),0)</f>
        <v>12455000</v>
      </c>
      <c r="IO280" t="str">
        <f t="shared" si="530"/>
        <v/>
      </c>
      <c r="IP280" s="275">
        <f>VLOOKUP(C280,MOVI!C:DT,84,0)</f>
        <v>0</v>
      </c>
      <c r="IQ280" s="275">
        <f>VLOOKUP(C280,FPT!B:IO,84,0)</f>
        <v>0</v>
      </c>
      <c r="IR280" t="str">
        <f t="shared" si="531"/>
        <v/>
      </c>
      <c r="IS280" s="275">
        <f>ROUND(VLOOKUP(C280,MOVI!C:DT,85,0),0)</f>
        <v>0</v>
      </c>
      <c r="IT280" s="275">
        <f>ROUND(VLOOKUP(C280,FPT!B:IR,85,0),0)</f>
        <v>0</v>
      </c>
      <c r="IU280" t="str">
        <f t="shared" si="532"/>
        <v/>
      </c>
      <c r="IV280" s="275">
        <f>VLOOKUP(C280,MOVI!C:DT,86,0)</f>
        <v>0</v>
      </c>
      <c r="IW280" s="275">
        <f>VLOOKUP(C280,FPT!B:IU,86,0)</f>
        <v>0</v>
      </c>
      <c r="IX280" t="str">
        <f t="shared" si="533"/>
        <v/>
      </c>
      <c r="IY280" s="275">
        <f>ROUND(VLOOKUP(C280,MOVI!C:DT,87,0),0)</f>
        <v>0</v>
      </c>
      <c r="IZ280" s="275">
        <f>ROUND(VLOOKUP(C280,FPT!B:IX,87,0),0)</f>
        <v>0</v>
      </c>
      <c r="JA280" t="str">
        <f t="shared" si="534"/>
        <v/>
      </c>
      <c r="JB280" s="275">
        <f>VLOOKUP(C280,MOVI!C:DT,88,0)</f>
        <v>0</v>
      </c>
      <c r="JC280" s="275">
        <f>VLOOKUP(C280,FPT!B:JA,88,0)</f>
        <v>0</v>
      </c>
      <c r="JD280" t="str">
        <f t="shared" si="535"/>
        <v/>
      </c>
      <c r="JE280" s="275">
        <f>VLOOKUP(C280,MOVI!C:DT,89,0)</f>
        <v>50000</v>
      </c>
      <c r="JF280" s="275">
        <f>VLOOKUP(C280,FPT!B:JD,89,0)</f>
        <v>50000</v>
      </c>
      <c r="JG280" t="str">
        <f t="shared" si="536"/>
        <v/>
      </c>
      <c r="JH280" s="275">
        <f>VLOOKUP(C280,MOVI!C:DT,90,0)</f>
        <v>0</v>
      </c>
      <c r="JI280" s="275">
        <f>VLOOKUP(C280,FPT!B:JG,90,0)</f>
        <v>0</v>
      </c>
      <c r="JJ280" t="str">
        <f t="shared" si="537"/>
        <v/>
      </c>
      <c r="JK280" s="275">
        <f>VLOOKUP(C280,MOVI!C:DT,91,0)</f>
        <v>0</v>
      </c>
      <c r="JL280" s="275">
        <f>VLOOKUP(C280,FPT!B:JJ,91,0)</f>
        <v>0</v>
      </c>
      <c r="JM280" t="str">
        <f t="shared" si="538"/>
        <v/>
      </c>
      <c r="JN280" s="275">
        <f>VLOOKUP(C280,MOVI!C:DT,92,0)</f>
        <v>0</v>
      </c>
      <c r="JO280" s="275">
        <f>VLOOKUP(C280,FPT!B:JM,92,0)</f>
        <v>0</v>
      </c>
      <c r="JP280" t="str">
        <f t="shared" si="539"/>
        <v/>
      </c>
      <c r="JQ280" s="275">
        <f>VLOOKUP(C280,MOVI!C:DT,93,0)</f>
        <v>0</v>
      </c>
      <c r="JR280" s="275">
        <f>VLOOKUP(C280,FPT!B:JP,93,0)</f>
        <v>0</v>
      </c>
      <c r="JS280" t="str">
        <f t="shared" si="540"/>
        <v/>
      </c>
      <c r="JT280" s="275">
        <f>VLOOKUP(C280,MOVI!C:DT,94,0)</f>
        <v>50000</v>
      </c>
      <c r="JU280" s="275">
        <f>VLOOKUP(C280,FPT!B:JS,94,0)</f>
        <v>50000</v>
      </c>
      <c r="JV280" t="str">
        <f t="shared" si="541"/>
        <v/>
      </c>
      <c r="JW280" s="275">
        <f>VLOOKUP(C280,MOVI!C:DT,95,0)</f>
        <v>7365059</v>
      </c>
      <c r="JX280" s="275">
        <f>VLOOKUP(C280,FPT!B:JV,95,0)</f>
        <v>7365059</v>
      </c>
      <c r="JY280" t="str">
        <f t="shared" si="542"/>
        <v/>
      </c>
      <c r="JZ280" s="275">
        <f>VLOOKUP(C280,MOVI!C:DT,96,0)</f>
        <v>0</v>
      </c>
      <c r="KA280" s="275">
        <f>VLOOKUP(C280,FPT!B:JY,96,0)</f>
        <v>0</v>
      </c>
      <c r="KB280" t="str">
        <f t="shared" si="543"/>
        <v/>
      </c>
      <c r="KC280" s="275">
        <f>VLOOKUP(C280,MOVI!C:DT,97,0)</f>
        <v>7365059</v>
      </c>
      <c r="KD280" s="275">
        <f>VLOOKUP(C280,FPT!B:KB,97,0)</f>
        <v>7365059</v>
      </c>
      <c r="KE280" t="str">
        <f t="shared" si="544"/>
        <v/>
      </c>
      <c r="KF280" s="275">
        <f>VLOOKUP(C280,MOVI!C:DT,98,0)</f>
        <v>850000.00000000012</v>
      </c>
      <c r="KG280" s="275">
        <f>VLOOKUP(C280,FPT!B:KE,98,0)</f>
        <v>850000</v>
      </c>
      <c r="KH280" t="str">
        <f t="shared" si="545"/>
        <v/>
      </c>
      <c r="KI280" s="275">
        <f>VLOOKUP(C280,MOVI!C:DT,99,0)</f>
        <v>0</v>
      </c>
      <c r="KJ280" s="275">
        <f>VLOOKUP(C280,FPT!B:KH,99,0)</f>
        <v>0</v>
      </c>
      <c r="KK280" t="str">
        <f t="shared" si="546"/>
        <v/>
      </c>
      <c r="KL280" s="275">
        <f>VLOOKUP(C280,MOVI!C:DT,100,0)</f>
        <v>150000</v>
      </c>
      <c r="KM280" s="275">
        <f>VLOOKUP(C280,FPT!B:KK,100,0)</f>
        <v>150000</v>
      </c>
      <c r="KN280" t="str">
        <f t="shared" si="547"/>
        <v/>
      </c>
      <c r="KO280" s="275">
        <f>VLOOKUP(C280,MOVI!C:DT,101,0)</f>
        <v>0</v>
      </c>
      <c r="KP280" s="275">
        <f>VLOOKUP(C280,FPT!B:KN,101,0)</f>
        <v>0</v>
      </c>
      <c r="KQ280" t="str">
        <f t="shared" si="548"/>
        <v/>
      </c>
      <c r="KR280" s="275">
        <f>VLOOKUP(C280,MOVI!C:DT,102,0)</f>
        <v>0</v>
      </c>
      <c r="KS280" s="275">
        <f>VLOOKUP(C280,FPT!B:KQ,102,0)</f>
        <v>0</v>
      </c>
      <c r="KT280" t="str">
        <f t="shared" si="549"/>
        <v/>
      </c>
      <c r="KU280" s="275">
        <f>VLOOKUP(C280,MOVI!C:DT,103,0)</f>
        <v>1000000.0000000001</v>
      </c>
      <c r="KV280" s="275">
        <f>VLOOKUP(C280,FPT!B:KT,103,0)</f>
        <v>1000000</v>
      </c>
      <c r="KW280" t="str">
        <f t="shared" si="550"/>
        <v/>
      </c>
      <c r="KX280" s="275">
        <f>VLOOKUP(C280,MOVI!C:DT,104,0)</f>
        <v>1525000</v>
      </c>
      <c r="KY280" s="275">
        <f>VLOOKUP(C280,FPT!B:KW,104,0)</f>
        <v>1525000</v>
      </c>
      <c r="KZ280" t="str">
        <f t="shared" si="551"/>
        <v/>
      </c>
      <c r="LA280" s="275">
        <f>VLOOKUP(C280,MOVI!C:DT,105,0)</f>
        <v>100000</v>
      </c>
      <c r="LB280" s="275">
        <f>VLOOKUP(C280,FPT!B:KZ,105,0)</f>
        <v>100000</v>
      </c>
      <c r="LC280" t="str">
        <f t="shared" si="552"/>
        <v/>
      </c>
      <c r="LD280" s="275">
        <f>VLOOKUP(C280,MOVI!C:DT,106,0)</f>
        <v>9040059</v>
      </c>
      <c r="LE280" s="275">
        <f>VLOOKUP(C280,FPT!B:LC,106,0)</f>
        <v>9040059</v>
      </c>
      <c r="LF280" t="str">
        <f t="shared" si="553"/>
        <v/>
      </c>
      <c r="LG280" s="273">
        <f>VLOOKUP(C280,MOVI!C:DT,107,0)</f>
        <v>0</v>
      </c>
      <c r="LH280" s="273">
        <f>VLOOKUP(C280,FPT!B:LF,107,0)</f>
        <v>0</v>
      </c>
      <c r="LI280" t="str">
        <f t="shared" si="554"/>
        <v/>
      </c>
      <c r="LJ280" t="str">
        <f>VLOOKUP(C280,MOVI!C:DV,108,0)</f>
        <v>MoviSouthSales</v>
      </c>
      <c r="LK280" s="252" t="str">
        <f>VLOOKUP(C280,FPT!B:LI,108,0)</f>
        <v>MoviSouthSales</v>
      </c>
      <c r="LL280" t="str">
        <f t="shared" si="555"/>
        <v/>
      </c>
      <c r="LM280" s="275">
        <f>ROUND(VLOOKUP(C280,MOVI!C:DV,109,0),0)</f>
        <v>416667</v>
      </c>
      <c r="LN280" s="275">
        <f>ROUND(VLOOKUP(C280,FPT!B:LL,109,0),0)</f>
        <v>416667</v>
      </c>
      <c r="LO280" t="str">
        <f t="shared" si="556"/>
        <v/>
      </c>
      <c r="LP280" t="str">
        <f>VLOOKUP(C280,MOVI!C:DV,110,0)</f>
        <v>BDG</v>
      </c>
      <c r="LQ280" s="247" t="str">
        <f>VLOOKUP(C280,FPT!B:LO,110,0)</f>
        <v>BDG</v>
      </c>
      <c r="LR280" t="str">
        <f t="shared" si="557"/>
        <v/>
      </c>
      <c r="LS280">
        <f>MOVI!DI275</f>
        <v>22</v>
      </c>
      <c r="LV280">
        <f>MOVI!DJ275</f>
        <v>0</v>
      </c>
      <c r="LW280">
        <f>MOVI!DK275</f>
        <v>0</v>
      </c>
      <c r="LX280" t="str">
        <f>MOVI!DL275</f>
        <v>x</v>
      </c>
      <c r="LY280">
        <f>MOVI!DM275</f>
        <v>0</v>
      </c>
      <c r="LZ280">
        <f>MOVI!DN275</f>
        <v>50000</v>
      </c>
      <c r="MA280">
        <f>MOVI!DO275</f>
        <v>0</v>
      </c>
      <c r="MB280" t="str">
        <f>MOVI!DP275</f>
        <v>BDG</v>
      </c>
      <c r="MC280">
        <f>MOVI!DQ275</f>
        <v>0</v>
      </c>
      <c r="MD280">
        <f>MOVI!DR275</f>
        <v>0</v>
      </c>
      <c r="ME280" t="str">
        <f>VLOOKUP(C280,MOVI!C:DV,121,0)</f>
        <v>Group 1</v>
      </c>
      <c r="MF280" s="252" t="str">
        <f>VLOOKUP(C280,FPT!B:MD,111,0)</f>
        <v>Group 1</v>
      </c>
      <c r="MG280" t="str">
        <f t="shared" si="450"/>
        <v/>
      </c>
      <c r="MH280" t="str">
        <f>VLOOKUP(C280,MOVI!C:DT,122,0)</f>
        <v>MoviSouthGroup 1</v>
      </c>
      <c r="MI280" s="252" t="str">
        <f>VLOOKUP(C280,FPT!B:DS,112,0)</f>
        <v>MoviSouthGroup 1</v>
      </c>
      <c r="MJ280" t="str">
        <f t="shared" si="558"/>
        <v/>
      </c>
    </row>
    <row r="281" spans="1:348" x14ac:dyDescent="0.25">
      <c r="A281">
        <v>273</v>
      </c>
      <c r="B281" s="48">
        <v>5231</v>
      </c>
      <c r="C281" s="271" t="s">
        <v>1020</v>
      </c>
      <c r="D281" t="str">
        <f>VLOOKUP(C281,MOVI!C:D,2,0)</f>
        <v>Ngô Trần Khánh Hòa</v>
      </c>
      <c r="E281" t="str">
        <f>VLOOKUP(C281,FPT!B:C,2,0)</f>
        <v>Ngô Trần Khánh Hòa</v>
      </c>
      <c r="F281" t="str">
        <f t="shared" si="451"/>
        <v/>
      </c>
      <c r="G281" t="str">
        <f>VLOOKUP(C281,MOVI!C:E,3,0)</f>
        <v>Sales</v>
      </c>
      <c r="H281" t="str">
        <f>VLOOKUP(C281,FPT!B:F,3,0)</f>
        <v>Sales</v>
      </c>
      <c r="I281" t="str">
        <f t="shared" si="452"/>
        <v/>
      </c>
      <c r="J281" t="str">
        <f>VLOOKUP(C281,MOVI!C:H,4,0)</f>
        <v>Field Sales</v>
      </c>
      <c r="K281" t="str">
        <f>VLOOKUP(C281,FPT!B:I,4,0)</f>
        <v>Field Sales</v>
      </c>
      <c r="L281" t="str">
        <f t="shared" si="453"/>
        <v/>
      </c>
      <c r="M281" t="str">
        <f>VLOOKUP(C281,MOVI!C:DT,5,0)</f>
        <v>Associate</v>
      </c>
      <c r="N281" t="str">
        <f>VLOOKUP(C281,FPT!B:L,5,0)</f>
        <v>Associate</v>
      </c>
      <c r="O281" t="str">
        <f t="shared" si="454"/>
        <v/>
      </c>
      <c r="P281" t="str">
        <f>VLOOKUP(C281,MOVI!C:DT,6,0)</f>
        <v>Field Sales</v>
      </c>
      <c r="Q281" t="str">
        <f>VLOOKUP(C281,FPT!B:O,6,0)</f>
        <v>Field sales</v>
      </c>
      <c r="R281" t="str">
        <f t="shared" si="455"/>
        <v/>
      </c>
      <c r="S281" t="str">
        <f>VLOOKUP(C281,MOVI!C:DT,7,0)</f>
        <v>Central</v>
      </c>
      <c r="T281" t="str">
        <f>VLOOKUP(C281,FPT!B:R,7,0)</f>
        <v>Central</v>
      </c>
      <c r="U281" t="str">
        <f t="shared" si="456"/>
        <v/>
      </c>
      <c r="V281" t="str">
        <f>VLOOKUP(C281,MOVI!C:DT,8,0)</f>
        <v>Movi</v>
      </c>
      <c r="W281" t="str">
        <f>VLOOKUP(C281,FPT!B:U,8,0)</f>
        <v>Movi</v>
      </c>
      <c r="X281" t="str">
        <f t="shared" si="457"/>
        <v/>
      </c>
      <c r="Y281" t="str">
        <f>VLOOKUP(C281,MOVI!C:DT,9,0)</f>
        <v>Full-time</v>
      </c>
      <c r="Z281" t="str">
        <f>VLOOKUP(C281,FPT!B:X,9,0)</f>
        <v>Full-time</v>
      </c>
      <c r="AA281" t="str">
        <f t="shared" si="458"/>
        <v/>
      </c>
      <c r="AB281" t="str">
        <f>VLOOKUP(C281,MOVI!C:DT,10,0)</f>
        <v>Permanent</v>
      </c>
      <c r="AC281" t="str">
        <f>VLOOKUP(C281,FPT!B:AA,10,0)</f>
        <v>Permanent</v>
      </c>
      <c r="AD281" t="str">
        <f t="shared" si="459"/>
        <v/>
      </c>
      <c r="AE281" s="247">
        <f>VLOOKUP(C281,MOVI!C:DT,11,0)</f>
        <v>43699</v>
      </c>
      <c r="AF281" s="247">
        <f>VLOOKUP(C281,FPT!B:AD,11,0)</f>
        <v>43699</v>
      </c>
      <c r="AG281" t="str">
        <f t="shared" si="460"/>
        <v/>
      </c>
      <c r="AH281" s="260" t="str">
        <f>VLOOKUP(C281,MOVI!C:DT,12,0)</f>
        <v/>
      </c>
      <c r="AI281" s="260"/>
      <c r="AJ281" t="str">
        <f t="shared" si="560"/>
        <v/>
      </c>
      <c r="AK281">
        <f>VLOOKUP(C281,MOVI!C:DT,13,0)</f>
        <v>0</v>
      </c>
      <c r="AL281" s="247">
        <f>VLOOKUP(C281,FPT!B:AJ,13,0)</f>
        <v>0</v>
      </c>
      <c r="AM281" t="str">
        <f t="shared" si="559"/>
        <v/>
      </c>
      <c r="AN281" s="247">
        <f>VLOOKUP(C281,MOVI!C:DT,14,0)</f>
        <v>0</v>
      </c>
      <c r="AO281" s="247">
        <f>VLOOKUP(C281,FPT!B:AM,14,0)</f>
        <v>0</v>
      </c>
      <c r="AP281" t="str">
        <f t="shared" si="461"/>
        <v/>
      </c>
      <c r="AQ281" t="str">
        <f>VLOOKUP(C281,MOVI!C:DT,15,0)</f>
        <v>LC</v>
      </c>
      <c r="AR281" s="247" t="str">
        <f>VLOOKUP(C281,FPT!B:AP,15,0)</f>
        <v>LC</v>
      </c>
      <c r="AS281" t="str">
        <f t="shared" si="462"/>
        <v/>
      </c>
      <c r="AT281" s="282" t="str">
        <f>VLOOKUP(C281,MOVI!C:DT,16,0)</f>
        <v>LTTP</v>
      </c>
      <c r="AU281" s="247" t="str">
        <f>VLOOKUP(C281,FPT!B:AS,16,0)</f>
        <v>LTTP</v>
      </c>
      <c r="AV281" t="str">
        <f t="shared" si="463"/>
        <v/>
      </c>
      <c r="AW281" t="str">
        <f>VLOOKUP(C281,MOVI!C:DT,17,0)</f>
        <v>L</v>
      </c>
      <c r="AX281" s="247" t="str">
        <f>VLOOKUP(C281,FPT!B:AV,17,0)</f>
        <v>L</v>
      </c>
      <c r="AY281" t="str">
        <f t="shared" si="464"/>
        <v/>
      </c>
      <c r="AZ281">
        <f>VLOOKUP(C281,MOVI!C:DT,18,0)</f>
        <v>0</v>
      </c>
      <c r="BA281" s="247">
        <f>VLOOKUP(C281,FPT!B:AY,18,0)</f>
        <v>0</v>
      </c>
      <c r="BB281" t="str">
        <f t="shared" si="465"/>
        <v/>
      </c>
      <c r="BC281" s="275">
        <f>VLOOKUP(C281,MOVI!C:DT,19,0)</f>
        <v>5000000</v>
      </c>
      <c r="BD281" s="275">
        <f>VLOOKUP(C281,FPT!B:BB,19,0)</f>
        <v>5000000</v>
      </c>
      <c r="BE281" t="str">
        <f t="shared" si="466"/>
        <v/>
      </c>
      <c r="BF281">
        <f>VLOOKUP(C281,MOVI!C:DT,20,0)</f>
        <v>0</v>
      </c>
      <c r="BG281" s="252">
        <f>VLOOKUP(C281,FPT!B:BE,20,0)</f>
        <v>0</v>
      </c>
      <c r="BH281" t="str">
        <f t="shared" si="467"/>
        <v/>
      </c>
      <c r="BI281" s="275">
        <f>VLOOKUP(C281,MOVI!C:DT,21,0)</f>
        <v>5000000</v>
      </c>
      <c r="BJ281" s="275">
        <f>VLOOKUP(C281,FPT!B:BH,21,0)</f>
        <v>5000000</v>
      </c>
      <c r="BK281" t="str">
        <f t="shared" si="468"/>
        <v/>
      </c>
      <c r="BL281" s="275">
        <f>VLOOKUP(C281,MOVI!C:DT,22,0)</f>
        <v>0</v>
      </c>
      <c r="BM281" s="275">
        <f>VLOOKUP(C281,FPT!B:BK,22,0)</f>
        <v>0</v>
      </c>
      <c r="BN281" t="str">
        <f t="shared" si="469"/>
        <v/>
      </c>
      <c r="BO281" s="275">
        <f>VLOOKUP(C281,MOVI!C:DT,23,0)</f>
        <v>0</v>
      </c>
      <c r="BP281" s="275">
        <f>VLOOKUP(C281,FPT!B:BN,23,0)</f>
        <v>0</v>
      </c>
      <c r="BQ281" t="str">
        <f t="shared" si="470"/>
        <v/>
      </c>
      <c r="BR281" s="275">
        <f>VLOOKUP(C281,MOVI!C:DT,24,0)</f>
        <v>0</v>
      </c>
      <c r="BS281" s="275">
        <f>VLOOKUP(C281,FPT!B:BQ,24,0)</f>
        <v>0</v>
      </c>
      <c r="BT281" t="str">
        <f t="shared" si="471"/>
        <v/>
      </c>
      <c r="BU281" s="275">
        <f>VLOOKUP(C281,MOVI!C:DT,25,0)</f>
        <v>200000</v>
      </c>
      <c r="BV281" s="275">
        <f>VLOOKUP(C281,FPT!B:BT,25,0)</f>
        <v>200000</v>
      </c>
      <c r="BW281" t="str">
        <f t="shared" si="472"/>
        <v/>
      </c>
      <c r="BX281" s="275">
        <f>VLOOKUP(C281,MOVI!C:DT,26,0)</f>
        <v>0</v>
      </c>
      <c r="BY281" s="275">
        <f>VLOOKUP(C281,FPT!B:BW,26,0)</f>
        <v>0</v>
      </c>
      <c r="BZ281" t="str">
        <f t="shared" si="473"/>
        <v/>
      </c>
      <c r="CA281" s="275">
        <f>VLOOKUP(C281,MOVI!C:DT,27,0)</f>
        <v>730000</v>
      </c>
      <c r="CB281" s="275">
        <f>VLOOKUP(C281,FPT!B:BZ,27,0)</f>
        <v>730000</v>
      </c>
      <c r="CC281" t="str">
        <f t="shared" si="474"/>
        <v/>
      </c>
      <c r="CD281" s="275">
        <f>VLOOKUP(C281,MOVI!C:DT,28,0)</f>
        <v>930000</v>
      </c>
      <c r="CE281" s="275">
        <f>VLOOKUP(C281,FPT!B:CC,28,0)</f>
        <v>930000</v>
      </c>
      <c r="CF281" t="str">
        <f t="shared" si="475"/>
        <v/>
      </c>
      <c r="CG281" t="str">
        <f>VLOOKUP(C281,MOVI!C:DT,29,0)</f>
        <v>CN</v>
      </c>
      <c r="CH281" s="252" t="str">
        <f>VLOOKUP(C281,FPT!B:CF,29,0)</f>
        <v>CN</v>
      </c>
      <c r="CI281" t="str">
        <f t="shared" si="476"/>
        <v/>
      </c>
      <c r="CJ281">
        <f>VLOOKUP(C281,MOVI!C:DT,30,0)</f>
        <v>26</v>
      </c>
      <c r="CK281" s="252">
        <f>VLOOKUP(C281,FPT!B:CI,30,0)</f>
        <v>26</v>
      </c>
      <c r="CL281" t="str">
        <f t="shared" si="477"/>
        <v/>
      </c>
      <c r="CM281">
        <f>VLOOKUP(C281,MOVI!C:DT,31,0)</f>
        <v>26</v>
      </c>
      <c r="CN281" s="252">
        <f>VLOOKUP(C281,FPT!B:CL,31,0)</f>
        <v>26</v>
      </c>
      <c r="CO281" t="str">
        <f t="shared" si="478"/>
        <v/>
      </c>
      <c r="CP281" s="275">
        <f>VLOOKUP(C281,MOVI!C:DT,32,0)</f>
        <v>0</v>
      </c>
      <c r="CQ281" s="275">
        <f>VLOOKUP(C281,FPT!B:CO,32,0)</f>
        <v>0</v>
      </c>
      <c r="CR281" t="str">
        <f t="shared" si="479"/>
        <v/>
      </c>
      <c r="CS281" s="275">
        <f>VLOOKUP(C281,MOVI!C:DT,33,0)</f>
        <v>0</v>
      </c>
      <c r="CT281" s="275">
        <f>VLOOKUP(C281,FPT!B:CR,33,0)</f>
        <v>0</v>
      </c>
      <c r="CU281" t="str">
        <f t="shared" si="480"/>
        <v/>
      </c>
      <c r="CV281" s="275">
        <f>VLOOKUP(C281,MOVI!C:DT,34,0)</f>
        <v>0</v>
      </c>
      <c r="CW281" s="275">
        <f>VLOOKUP(C281,FPT!B:CU,34,0)</f>
        <v>0</v>
      </c>
      <c r="CX281" t="str">
        <f t="shared" si="481"/>
        <v/>
      </c>
      <c r="CY281" s="275">
        <f>VLOOKUP(C281,MOVI!C:DT,35,0)</f>
        <v>26</v>
      </c>
      <c r="CZ281" s="275">
        <f>VLOOKUP(C281,FPT!B:CX,35,0)</f>
        <v>26</v>
      </c>
      <c r="DA281" t="str">
        <f t="shared" si="482"/>
        <v/>
      </c>
      <c r="DB281" s="275">
        <f>VLOOKUP(C281,MOVI!C:DT,36,0)</f>
        <v>0</v>
      </c>
      <c r="DC281" s="275">
        <f>VLOOKUP(C281,FPT!B:DA,36,0)</f>
        <v>0</v>
      </c>
      <c r="DD281" t="str">
        <f t="shared" si="483"/>
        <v/>
      </c>
      <c r="DE281" s="275">
        <f>VLOOKUP(C281,MOVI!C:DT,37,0)</f>
        <v>0</v>
      </c>
      <c r="DF281" s="275">
        <f>VLOOKUP(C281,FPT!B:DD,37,0)</f>
        <v>0</v>
      </c>
      <c r="DG281" t="str">
        <f t="shared" si="484"/>
        <v/>
      </c>
      <c r="DH281" s="275">
        <f>VLOOKUP(C281,MOVI!C:DT,38,0)</f>
        <v>0</v>
      </c>
      <c r="DI281" s="275">
        <f>VLOOKUP(C281,FPT!B:DG,38,0)</f>
        <v>0</v>
      </c>
      <c r="DJ281" t="str">
        <f t="shared" si="485"/>
        <v/>
      </c>
      <c r="DK281" s="275">
        <f>VLOOKUP(C281,MOVI!C:DT,39,0)</f>
        <v>0</v>
      </c>
      <c r="DL281" s="275">
        <f>VLOOKUP(C281,FPT!B:DJ,39,0)</f>
        <v>0</v>
      </c>
      <c r="DM281" t="str">
        <f t="shared" si="486"/>
        <v/>
      </c>
      <c r="DN281" s="275">
        <f>VLOOKUP(C281,MOVI!C:DT,40,0)</f>
        <v>0</v>
      </c>
      <c r="DO281" s="275">
        <f>VLOOKUP(C281,FPT!B:DM,40,0)</f>
        <v>0</v>
      </c>
      <c r="DP281" t="str">
        <f t="shared" si="487"/>
        <v/>
      </c>
      <c r="DQ281" s="275">
        <f>VLOOKUP(C281,MOVI!C:DT,41,0)</f>
        <v>0</v>
      </c>
      <c r="DR281" s="275">
        <f>VLOOKUP(C281,FPT!B:DP,41,0)</f>
        <v>0</v>
      </c>
      <c r="DS281" t="str">
        <f t="shared" si="488"/>
        <v/>
      </c>
      <c r="DT281" s="275">
        <f>VLOOKUP(C281,MOVI!C:DT,42,0)</f>
        <v>5000000</v>
      </c>
      <c r="DU281" s="275">
        <f>ROUND(VLOOKUP(C281,FPT!B:DS,42,0),0)</f>
        <v>5000000</v>
      </c>
      <c r="DV281" t="str">
        <f t="shared" si="489"/>
        <v/>
      </c>
      <c r="DW281" s="275">
        <f>VLOOKUP(C281,MOVI!C:DT,43,0)</f>
        <v>0</v>
      </c>
      <c r="DX281" s="275">
        <f>VLOOKUP(C281,FPT!B:DV,43,0)</f>
        <v>0</v>
      </c>
      <c r="DY281" t="str">
        <f t="shared" si="490"/>
        <v/>
      </c>
      <c r="DZ281" s="275">
        <f>VLOOKUP(C281,MOVI!C:DT,44,0)</f>
        <v>0</v>
      </c>
      <c r="EA281" s="275">
        <f>VLOOKUP(C281,FPT!B:DY,44,0)</f>
        <v>0</v>
      </c>
      <c r="EB281" t="str">
        <f t="shared" si="491"/>
        <v/>
      </c>
      <c r="EC281" s="275">
        <f>VLOOKUP(C281,MOVI!C:DT,45,0)</f>
        <v>5000000</v>
      </c>
      <c r="ED281" s="275">
        <f>ROUND(VLOOKUP(C281,FPT!B:EB,45,0),0)</f>
        <v>5000000</v>
      </c>
      <c r="EE281" t="str">
        <f t="shared" si="492"/>
        <v/>
      </c>
      <c r="EF281" s="275">
        <f>VLOOKUP(C281,MOVI!C:DT,46,0)</f>
        <v>0</v>
      </c>
      <c r="EG281" s="275">
        <f>VLOOKUP(C281,FPT!B:EE,46,0)</f>
        <v>0</v>
      </c>
      <c r="EH281" t="str">
        <f t="shared" si="493"/>
        <v/>
      </c>
      <c r="EI281" s="275">
        <f>VLOOKUP(C281,MOVI!C:DT,47,0)</f>
        <v>0</v>
      </c>
      <c r="EJ281" s="275">
        <f>VLOOKUP(C281,FPT!B:EH,47,0)</f>
        <v>0</v>
      </c>
      <c r="EK281" t="str">
        <f t="shared" si="494"/>
        <v/>
      </c>
      <c r="EL281" s="275">
        <f>VLOOKUP(C281,MOVI!C:DT,48,0)</f>
        <v>0</v>
      </c>
      <c r="EM281" s="275">
        <f>VLOOKUP(C281,FPT!B:EK,48,0)</f>
        <v>0</v>
      </c>
      <c r="EN281" t="str">
        <f t="shared" si="495"/>
        <v/>
      </c>
      <c r="EO281" s="275">
        <f>VLOOKUP(C281,MOVI!C:DT,49,0)</f>
        <v>200000</v>
      </c>
      <c r="EP281" s="275">
        <f>VLOOKUP(C281,FPT!B:EN,49,0)</f>
        <v>200000</v>
      </c>
      <c r="EQ281" t="str">
        <f t="shared" si="496"/>
        <v/>
      </c>
      <c r="ER281" s="275">
        <f>VLOOKUP(C281,MOVI!C:DT,50,0)</f>
        <v>0</v>
      </c>
      <c r="ES281" s="275">
        <f>VLOOKUP(C281,FPT!B:EQ,50,0)</f>
        <v>0</v>
      </c>
      <c r="ET281" t="str">
        <f t="shared" si="497"/>
        <v/>
      </c>
      <c r="EU281" s="275">
        <f>VLOOKUP(C281,MOVI!C:DT,51,0)</f>
        <v>0</v>
      </c>
      <c r="EV281" s="275">
        <f>VLOOKUP(C281,FPT!B:ET,51,0)</f>
        <v>0</v>
      </c>
      <c r="EW281" t="str">
        <f t="shared" si="498"/>
        <v/>
      </c>
      <c r="EX281" s="275">
        <f>VLOOKUP(C281,MOVI!C:DT,52,0)</f>
        <v>0</v>
      </c>
      <c r="EY281" s="275">
        <f>VLOOKUP(C281,FPT!B:EW,52,0)</f>
        <v>0</v>
      </c>
      <c r="EZ281" t="str">
        <f t="shared" si="499"/>
        <v/>
      </c>
      <c r="FA281" s="275">
        <f>VLOOKUP(C281,MOVI!C:DT,53,0)</f>
        <v>0</v>
      </c>
      <c r="FB281" s="275">
        <f>VLOOKUP(C281,FPT!B:EZ,53,0)</f>
        <v>0</v>
      </c>
      <c r="FC281" t="str">
        <f t="shared" si="500"/>
        <v/>
      </c>
      <c r="FD281" s="275">
        <f>VLOOKUP(C281,MOVI!C:DT,54,0)</f>
        <v>0</v>
      </c>
      <c r="FE281" s="275">
        <f>VLOOKUP(C281,FPT!B:FC,54,0)</f>
        <v>0</v>
      </c>
      <c r="FF281" t="str">
        <f t="shared" si="501"/>
        <v/>
      </c>
      <c r="FG281" s="275">
        <f>VLOOKUP(C281,MOVI!C:DT,55,0)</f>
        <v>730000</v>
      </c>
      <c r="FH281" s="275">
        <f>VLOOKUP(C281,FPT!B:FF,55,0)</f>
        <v>730000</v>
      </c>
      <c r="FI281" t="str">
        <f t="shared" si="502"/>
        <v/>
      </c>
      <c r="FJ281" s="275">
        <f>VLOOKUP(C281,MOVI!C:DT,56,0)</f>
        <v>930000</v>
      </c>
      <c r="FK281" s="275">
        <f>VLOOKUP(C281,FPT!B:FI,56,0)</f>
        <v>930000</v>
      </c>
      <c r="FL281" t="str">
        <f t="shared" si="503"/>
        <v/>
      </c>
      <c r="FM281" s="275">
        <f>VLOOKUP(C281,MOVI!C:DT,57,0)</f>
        <v>0</v>
      </c>
      <c r="FN281" s="275">
        <f>VLOOKUP(C281,FPT!B:FL,57,0)</f>
        <v>0</v>
      </c>
      <c r="FO281" t="str">
        <f t="shared" si="504"/>
        <v/>
      </c>
      <c r="FP281" s="275">
        <f>VLOOKUP(C281,MOVI!C:DT,58,0)</f>
        <v>0</v>
      </c>
      <c r="FQ281" s="275">
        <f>VLOOKUP(C281,FPT!B:FO,58,0)</f>
        <v>0</v>
      </c>
      <c r="FR281" t="str">
        <f t="shared" si="505"/>
        <v/>
      </c>
      <c r="FS281" s="275">
        <f>VLOOKUP(C281,MOVI!C:DT,59,0)</f>
        <v>0</v>
      </c>
      <c r="FT281" s="275">
        <f>VLOOKUP(C281,FPT!B:FR,59,0)</f>
        <v>0</v>
      </c>
      <c r="FU281" t="str">
        <f t="shared" si="506"/>
        <v/>
      </c>
      <c r="FV281" s="275">
        <f>VLOOKUP(C281,MOVI!C:DT,60,0)</f>
        <v>0</v>
      </c>
      <c r="FW281" s="275">
        <f>VLOOKUP(C281,FPT!B:FU,60,0)</f>
        <v>0</v>
      </c>
      <c r="FX281" t="str">
        <f t="shared" si="507"/>
        <v/>
      </c>
      <c r="FY281" s="275">
        <f>VLOOKUP(C281,MOVI!C:DT,61,0)</f>
        <v>0</v>
      </c>
      <c r="FZ281" s="275">
        <f>VLOOKUP(C281,FPT!B:FX,61,0)</f>
        <v>0</v>
      </c>
      <c r="GA281" t="str">
        <f t="shared" si="508"/>
        <v/>
      </c>
      <c r="GB281" s="275">
        <f>VLOOKUP(C281,MOVI!C:DT,62,0)</f>
        <v>0</v>
      </c>
      <c r="GC281" s="275">
        <f>VLOOKUP(C281,FPT!B:GA,62,0)</f>
        <v>0</v>
      </c>
      <c r="GD281" t="str">
        <f t="shared" si="509"/>
        <v/>
      </c>
      <c r="GE281" s="275">
        <f>VLOOKUP(C281,MOVI!C:DT,63,0)</f>
        <v>0</v>
      </c>
      <c r="GF281" s="275">
        <f>VLOOKUP(C281,FPT!B:GD,63,0)</f>
        <v>0</v>
      </c>
      <c r="GG281" t="str">
        <f t="shared" si="510"/>
        <v/>
      </c>
      <c r="GH281" s="275">
        <f>VLOOKUP(C281,MOVI!C:DT,64,0)</f>
        <v>0</v>
      </c>
      <c r="GI281" s="275">
        <f>VLOOKUP(C281,FPT!B:GG,64,0)</f>
        <v>0</v>
      </c>
      <c r="GJ281" t="str">
        <f t="shared" si="511"/>
        <v/>
      </c>
      <c r="GK281" s="275">
        <f>VLOOKUP(C281,MOVI!C:DT,65,0)</f>
        <v>0</v>
      </c>
      <c r="GL281" s="275">
        <f>VLOOKUP(C281,FPT!B:GJ,65,0)</f>
        <v>0</v>
      </c>
      <c r="GM281" t="str">
        <f t="shared" si="512"/>
        <v/>
      </c>
      <c r="GN281" s="275">
        <f>VLOOKUP(C281,MOVI!C:DT,66,0)</f>
        <v>0</v>
      </c>
      <c r="GO281" s="275">
        <f>VLOOKUP(C281,FPT!B:GM,66,0)</f>
        <v>0</v>
      </c>
      <c r="GP281" t="str">
        <f t="shared" si="513"/>
        <v/>
      </c>
      <c r="GQ281" s="275">
        <f>VLOOKUP(C281,MOVI!C:DT,67,0)</f>
        <v>0</v>
      </c>
      <c r="GR281" s="275">
        <f>VLOOKUP(C281,FPT!B:GP,67,0)</f>
        <v>0</v>
      </c>
      <c r="GS281" t="str">
        <f t="shared" si="514"/>
        <v/>
      </c>
      <c r="GT281" s="275">
        <f>VLOOKUP(C281,MOVI!C:DT,68,0)</f>
        <v>0</v>
      </c>
      <c r="GU281" s="275">
        <f>VLOOKUP(C281,FPT!B:GS,68,0)</f>
        <v>0</v>
      </c>
      <c r="GV281" t="str">
        <f t="shared" si="515"/>
        <v/>
      </c>
      <c r="GW281" s="275">
        <f>VLOOKUP(C281,MOVI!C:DT,69,0)</f>
        <v>0</v>
      </c>
      <c r="GX281" s="275">
        <f>VLOOKUP(C281,FPT!B:GV,69,0)</f>
        <v>0</v>
      </c>
      <c r="GY281" t="str">
        <f t="shared" si="516"/>
        <v/>
      </c>
      <c r="GZ281" s="275">
        <f>VLOOKUP(C281,MOVI!C:DT,70,0)</f>
        <v>0</v>
      </c>
      <c r="HA281" s="275">
        <f>VLOOKUP(C281,FPT!B:GY,70,0)</f>
        <v>0</v>
      </c>
      <c r="HB281" t="str">
        <f t="shared" si="517"/>
        <v/>
      </c>
      <c r="HC281" s="275">
        <f>VLOOKUP(C281,MOVI!C:DT,71,0)</f>
        <v>5930000</v>
      </c>
      <c r="HD281" s="275">
        <f>ROUND(VLOOKUP(C281,FPT!B:HB,71,0),0)</f>
        <v>5930000</v>
      </c>
      <c r="HE281" t="str">
        <f t="shared" si="518"/>
        <v/>
      </c>
      <c r="HF281" s="275">
        <f>ROUND(VLOOKUP(C281,MOVI!C:DT,72,0),0)</f>
        <v>0</v>
      </c>
      <c r="HG281" s="275">
        <f>ROUND(VLOOKUP(C281,FPT!B:HE,72,0),0)</f>
        <v>0</v>
      </c>
      <c r="HH281" t="str">
        <f t="shared" si="519"/>
        <v/>
      </c>
      <c r="HI281" s="275">
        <f>VLOOKUP(C281,MOVI!C:DT,73,0)</f>
        <v>200000</v>
      </c>
      <c r="HJ281" s="275">
        <f>VLOOKUP(C281,FPT!B:HH,73,0)</f>
        <v>200000</v>
      </c>
      <c r="HK281" t="str">
        <f t="shared" si="520"/>
        <v/>
      </c>
      <c r="HL281" s="275">
        <f>VLOOKUP(C281,MOVI!C:DT,74,0)</f>
        <v>730000</v>
      </c>
      <c r="HM281" s="275">
        <f>VLOOKUP(C281,FPT!B:HK,74,0)</f>
        <v>730000</v>
      </c>
      <c r="HN281" t="str">
        <f t="shared" si="521"/>
        <v/>
      </c>
      <c r="HO281" s="275">
        <f>VLOOKUP(C281,MOVI!C:DT,75,0)</f>
        <v>11000000</v>
      </c>
      <c r="HP281" s="275">
        <f>VLOOKUP(C281,FPT!B:HN,75,0)</f>
        <v>11000000</v>
      </c>
      <c r="HQ281" t="str">
        <f t="shared" si="522"/>
        <v/>
      </c>
      <c r="HR281" s="275">
        <f>VLOOKUP(C281,MOVI!C:DT,76,0)</f>
        <v>0</v>
      </c>
      <c r="HS281" s="275">
        <f>VLOOKUP(C281,FPT!B:HQ,76,0)</f>
        <v>0</v>
      </c>
      <c r="HT281" t="str">
        <f t="shared" si="523"/>
        <v/>
      </c>
      <c r="HU281" s="275">
        <f>VLOOKUP(C281,MOVI!C:DT,77,0)</f>
        <v>0</v>
      </c>
      <c r="HV281" s="275">
        <f>VLOOKUP(C281,FPT!B:HT,77,0)</f>
        <v>0</v>
      </c>
      <c r="HW281" t="str">
        <f t="shared" si="524"/>
        <v/>
      </c>
      <c r="HX281" s="274">
        <f>VLOOKUP(C281,MOVI!C:CB,78,0)</f>
        <v>400000</v>
      </c>
      <c r="HY281" s="261">
        <f>VLOOKUP(C281,FPT!$B:$CA,78,0)</f>
        <v>400000</v>
      </c>
      <c r="HZ281" t="str">
        <f t="shared" si="525"/>
        <v/>
      </c>
      <c r="IA281" s="275">
        <f>VLOOKUP(C281,MOVI!C:CD,79,0)</f>
        <v>50000</v>
      </c>
      <c r="IB281" s="275">
        <f>VLOOKUP(C281,FPT!B:HZ,79,0)</f>
        <v>50000</v>
      </c>
      <c r="IC281" t="str">
        <f t="shared" si="526"/>
        <v/>
      </c>
      <c r="ID281" s="275">
        <f>VLOOKUP(C281,MOVI!C:CD,80,0)</f>
        <v>75000</v>
      </c>
      <c r="IE281" s="275">
        <f>VLOOKUP(C281,FPT!B:IC,80,0)</f>
        <v>75000</v>
      </c>
      <c r="IF281" t="str">
        <f t="shared" si="527"/>
        <v/>
      </c>
      <c r="IG281" s="275">
        <f>VLOOKUP(C281,MOVI!C:DT,81,0)</f>
        <v>0</v>
      </c>
      <c r="IH281" s="275">
        <f>VLOOKUP(C281,FPT!B:IF,81,0)</f>
        <v>0</v>
      </c>
      <c r="II281" t="str">
        <f t="shared" si="528"/>
        <v/>
      </c>
      <c r="IJ281" s="275">
        <f>VLOOKUP(C281,MOVI!C:DT,82,0)</f>
        <v>525000</v>
      </c>
      <c r="IK281" s="275">
        <f>VLOOKUP(C281,FPT!B:II,82,0)</f>
        <v>525000</v>
      </c>
      <c r="IL281" t="str">
        <f t="shared" si="529"/>
        <v/>
      </c>
      <c r="IM281" s="275">
        <f>ROUND(VLOOKUP(C281,MOVI!C:DT,83,0),0)</f>
        <v>12455000</v>
      </c>
      <c r="IN281" s="275">
        <f>ROUND(VLOOKUP(C281,FPT!B:IL,83,0),0)</f>
        <v>12455000</v>
      </c>
      <c r="IO281" t="str">
        <f t="shared" si="530"/>
        <v/>
      </c>
      <c r="IP281" s="275">
        <f>VLOOKUP(C281,MOVI!C:DT,84,0)</f>
        <v>0</v>
      </c>
      <c r="IQ281" s="275">
        <f>VLOOKUP(C281,FPT!B:IO,84,0)</f>
        <v>0</v>
      </c>
      <c r="IR281" t="str">
        <f t="shared" si="531"/>
        <v/>
      </c>
      <c r="IS281" s="275">
        <f>ROUND(VLOOKUP(C281,MOVI!C:DT,85,0),0)</f>
        <v>0</v>
      </c>
      <c r="IT281" s="275">
        <f>ROUND(VLOOKUP(C281,FPT!B:IR,85,0),0)</f>
        <v>0</v>
      </c>
      <c r="IU281" t="str">
        <f t="shared" si="532"/>
        <v/>
      </c>
      <c r="IV281" s="275">
        <f>VLOOKUP(C281,MOVI!C:DT,86,0)</f>
        <v>0</v>
      </c>
      <c r="IW281" s="275">
        <f>VLOOKUP(C281,FPT!B:IU,86,0)</f>
        <v>0</v>
      </c>
      <c r="IX281" t="str">
        <f t="shared" si="533"/>
        <v/>
      </c>
      <c r="IY281" s="275">
        <f>ROUND(VLOOKUP(C281,MOVI!C:DT,87,0),0)</f>
        <v>0</v>
      </c>
      <c r="IZ281" s="275">
        <f>ROUND(VLOOKUP(C281,FPT!B:IX,87,0),0)</f>
        <v>0</v>
      </c>
      <c r="JA281" t="str">
        <f t="shared" si="534"/>
        <v/>
      </c>
      <c r="JB281" s="275">
        <f>VLOOKUP(C281,MOVI!C:DT,88,0)</f>
        <v>0</v>
      </c>
      <c r="JC281" s="275">
        <f>VLOOKUP(C281,FPT!B:JA,88,0)</f>
        <v>0</v>
      </c>
      <c r="JD281" t="str">
        <f t="shared" si="535"/>
        <v/>
      </c>
      <c r="JE281" s="275">
        <f>VLOOKUP(C281,MOVI!C:DT,89,0)</f>
        <v>50000</v>
      </c>
      <c r="JF281" s="275">
        <f>VLOOKUP(C281,FPT!B:JD,89,0)</f>
        <v>50000</v>
      </c>
      <c r="JG281" t="str">
        <f t="shared" si="536"/>
        <v/>
      </c>
      <c r="JH281" s="275">
        <f>VLOOKUP(C281,MOVI!C:DT,90,0)</f>
        <v>0</v>
      </c>
      <c r="JI281" s="275">
        <f>VLOOKUP(C281,FPT!B:JG,90,0)</f>
        <v>0</v>
      </c>
      <c r="JJ281" t="str">
        <f t="shared" si="537"/>
        <v/>
      </c>
      <c r="JK281" s="275">
        <f>VLOOKUP(C281,MOVI!C:DT,91,0)</f>
        <v>0</v>
      </c>
      <c r="JL281" s="275">
        <f>VLOOKUP(C281,FPT!B:JJ,91,0)</f>
        <v>0</v>
      </c>
      <c r="JM281" t="str">
        <f t="shared" si="538"/>
        <v/>
      </c>
      <c r="JN281" s="275">
        <f>VLOOKUP(C281,MOVI!C:DT,92,0)</f>
        <v>0</v>
      </c>
      <c r="JO281" s="275">
        <f>VLOOKUP(C281,FPT!B:JM,92,0)</f>
        <v>0</v>
      </c>
      <c r="JP281" t="str">
        <f t="shared" si="539"/>
        <v/>
      </c>
      <c r="JQ281" s="275">
        <f>VLOOKUP(C281,MOVI!C:DT,93,0)</f>
        <v>0</v>
      </c>
      <c r="JR281" s="275">
        <f>VLOOKUP(C281,FPT!B:JP,93,0)</f>
        <v>0</v>
      </c>
      <c r="JS281" t="str">
        <f t="shared" si="540"/>
        <v/>
      </c>
      <c r="JT281" s="275">
        <f>VLOOKUP(C281,MOVI!C:DT,94,0)</f>
        <v>50000</v>
      </c>
      <c r="JU281" s="275">
        <f>VLOOKUP(C281,FPT!B:JS,94,0)</f>
        <v>50000</v>
      </c>
      <c r="JV281" t="str">
        <f t="shared" si="541"/>
        <v/>
      </c>
      <c r="JW281" s="275">
        <f>VLOOKUP(C281,MOVI!C:DT,95,0)</f>
        <v>5355000</v>
      </c>
      <c r="JX281" s="275">
        <f>VLOOKUP(C281,FPT!B:JV,95,0)</f>
        <v>5355000</v>
      </c>
      <c r="JY281" t="str">
        <f t="shared" si="542"/>
        <v/>
      </c>
      <c r="JZ281" s="275">
        <f>VLOOKUP(C281,MOVI!C:DT,96,0)</f>
        <v>0</v>
      </c>
      <c r="KA281" s="275">
        <f>VLOOKUP(C281,FPT!B:JY,96,0)</f>
        <v>0</v>
      </c>
      <c r="KB281" t="str">
        <f t="shared" si="543"/>
        <v/>
      </c>
      <c r="KC281" s="275">
        <f>VLOOKUP(C281,MOVI!C:DT,97,0)</f>
        <v>5355000</v>
      </c>
      <c r="KD281" s="275">
        <f>VLOOKUP(C281,FPT!B:KB,97,0)</f>
        <v>5355000</v>
      </c>
      <c r="KE281" t="str">
        <f t="shared" si="544"/>
        <v/>
      </c>
      <c r="KF281" s="275">
        <f>VLOOKUP(C281,MOVI!C:DT,98,0)</f>
        <v>850000.00000000012</v>
      </c>
      <c r="KG281" s="275">
        <f>VLOOKUP(C281,FPT!B:KE,98,0)</f>
        <v>850000</v>
      </c>
      <c r="KH281" t="str">
        <f t="shared" si="545"/>
        <v/>
      </c>
      <c r="KI281" s="275">
        <f>VLOOKUP(C281,MOVI!C:DT,99,0)</f>
        <v>0</v>
      </c>
      <c r="KJ281" s="275">
        <f>VLOOKUP(C281,FPT!B:KH,99,0)</f>
        <v>0</v>
      </c>
      <c r="KK281" t="str">
        <f t="shared" si="546"/>
        <v/>
      </c>
      <c r="KL281" s="275">
        <f>VLOOKUP(C281,MOVI!C:DT,100,0)</f>
        <v>150000</v>
      </c>
      <c r="KM281" s="275">
        <f>VLOOKUP(C281,FPT!B:KK,100,0)</f>
        <v>150000</v>
      </c>
      <c r="KN281" t="str">
        <f t="shared" si="547"/>
        <v/>
      </c>
      <c r="KO281" s="275">
        <f>VLOOKUP(C281,MOVI!C:DT,101,0)</f>
        <v>0</v>
      </c>
      <c r="KP281" s="275">
        <f>VLOOKUP(C281,FPT!B:KN,101,0)</f>
        <v>0</v>
      </c>
      <c r="KQ281" t="str">
        <f t="shared" si="548"/>
        <v/>
      </c>
      <c r="KR281" s="275">
        <f>VLOOKUP(C281,MOVI!C:DT,102,0)</f>
        <v>0</v>
      </c>
      <c r="KS281" s="275">
        <f>VLOOKUP(C281,FPT!B:KQ,102,0)</f>
        <v>0</v>
      </c>
      <c r="KT281" t="str">
        <f t="shared" si="549"/>
        <v/>
      </c>
      <c r="KU281" s="275">
        <f>VLOOKUP(C281,MOVI!C:DT,103,0)</f>
        <v>1000000.0000000001</v>
      </c>
      <c r="KV281" s="275">
        <f>VLOOKUP(C281,FPT!B:KT,103,0)</f>
        <v>1000000</v>
      </c>
      <c r="KW281" t="str">
        <f t="shared" si="550"/>
        <v/>
      </c>
      <c r="KX281" s="275">
        <f>VLOOKUP(C281,MOVI!C:DT,104,0)</f>
        <v>1525000</v>
      </c>
      <c r="KY281" s="275">
        <f>VLOOKUP(C281,FPT!B:KW,104,0)</f>
        <v>1525000</v>
      </c>
      <c r="KZ281" t="str">
        <f t="shared" si="551"/>
        <v/>
      </c>
      <c r="LA281" s="275">
        <f>VLOOKUP(C281,MOVI!C:DT,105,0)</f>
        <v>100000</v>
      </c>
      <c r="LB281" s="275">
        <f>VLOOKUP(C281,FPT!B:KZ,105,0)</f>
        <v>100000</v>
      </c>
      <c r="LC281" t="str">
        <f t="shared" si="552"/>
        <v/>
      </c>
      <c r="LD281" s="275">
        <f>VLOOKUP(C281,MOVI!C:DT,106,0)</f>
        <v>7030000</v>
      </c>
      <c r="LE281" s="275">
        <f>VLOOKUP(C281,FPT!B:LC,106,0)</f>
        <v>7030000</v>
      </c>
      <c r="LF281" t="str">
        <f t="shared" si="553"/>
        <v/>
      </c>
      <c r="LG281" s="273">
        <f>VLOOKUP(C281,MOVI!C:DT,107,0)</f>
        <v>0</v>
      </c>
      <c r="LH281" s="273">
        <f>VLOOKUP(C281,FPT!B:LF,107,0)</f>
        <v>0</v>
      </c>
      <c r="LI281" t="str">
        <f t="shared" si="554"/>
        <v/>
      </c>
      <c r="LJ281" t="str">
        <f>VLOOKUP(C281,MOVI!C:DV,108,0)</f>
        <v>MoviCentralSales</v>
      </c>
      <c r="LK281" s="252" t="str">
        <f>VLOOKUP(C281,FPT!B:LI,108,0)</f>
        <v>MoviCentralSales</v>
      </c>
      <c r="LL281" t="str">
        <f t="shared" si="555"/>
        <v/>
      </c>
      <c r="LM281" s="275">
        <f>ROUND(VLOOKUP(C281,MOVI!C:DV,109,0),0)</f>
        <v>416667</v>
      </c>
      <c r="LN281" s="275">
        <f>ROUND(VLOOKUP(C281,FPT!B:LL,109,0),0)</f>
        <v>416667</v>
      </c>
      <c r="LO281" t="str">
        <f t="shared" si="556"/>
        <v/>
      </c>
      <c r="LP281" t="str">
        <f>VLOOKUP(C281,MOVI!C:DV,110,0)</f>
        <v>DNG</v>
      </c>
      <c r="LQ281" s="247" t="str">
        <f>VLOOKUP(C281,FPT!B:LO,110,0)</f>
        <v>DNG</v>
      </c>
      <c r="LR281" t="str">
        <f t="shared" si="557"/>
        <v/>
      </c>
      <c r="LS281">
        <f>MOVI!DI276</f>
        <v>22</v>
      </c>
      <c r="LV281">
        <f>MOVI!DJ276</f>
        <v>0</v>
      </c>
      <c r="LW281">
        <f>MOVI!DK276</f>
        <v>0</v>
      </c>
      <c r="LX281" t="str">
        <f>MOVI!DL276</f>
        <v>x</v>
      </c>
      <c r="LY281">
        <f>MOVI!DM276</f>
        <v>0</v>
      </c>
      <c r="LZ281">
        <f>MOVI!DN276</f>
        <v>50000</v>
      </c>
      <c r="MA281">
        <f>MOVI!DO276</f>
        <v>0</v>
      </c>
      <c r="MB281" t="str">
        <f>MOVI!DP276</f>
        <v>DNG</v>
      </c>
      <c r="MC281">
        <f>MOVI!DQ276</f>
        <v>0</v>
      </c>
      <c r="MD281">
        <f>MOVI!DR276</f>
        <v>0</v>
      </c>
      <c r="ME281" t="str">
        <f>VLOOKUP(C281,MOVI!C:DV,121,0)</f>
        <v>Group 1</v>
      </c>
      <c r="MF281" s="252" t="str">
        <f>VLOOKUP(C281,FPT!B:MD,111,0)</f>
        <v>Group 1</v>
      </c>
      <c r="MG281" t="str">
        <f t="shared" si="450"/>
        <v/>
      </c>
      <c r="MH281" t="str">
        <f>VLOOKUP(C281,MOVI!C:DT,122,0)</f>
        <v>MoviCentralGroup 1</v>
      </c>
      <c r="MI281" s="252" t="str">
        <f>VLOOKUP(C281,FPT!B:DS,112,0)</f>
        <v>MoviCentralGroup 1</v>
      </c>
      <c r="MJ281" t="str">
        <f t="shared" si="558"/>
        <v/>
      </c>
    </row>
    <row r="282" spans="1:348" x14ac:dyDescent="0.25">
      <c r="A282">
        <v>274</v>
      </c>
      <c r="B282" s="48">
        <v>5277</v>
      </c>
      <c r="C282" s="271" t="s">
        <v>1022</v>
      </c>
      <c r="D282" t="str">
        <f>VLOOKUP(C282,MOVI!C:D,2,0)</f>
        <v>Nguyễn Trúc Giang</v>
      </c>
      <c r="E282" t="str">
        <f>VLOOKUP(C282,FPT!B:C,2,0)</f>
        <v>Nguyễn Trúc Giang</v>
      </c>
      <c r="F282" t="str">
        <f t="shared" si="451"/>
        <v/>
      </c>
      <c r="G282" t="str">
        <f>VLOOKUP(C282,MOVI!C:E,3,0)</f>
        <v>Sales</v>
      </c>
      <c r="H282" t="str">
        <f>VLOOKUP(C282,FPT!B:F,3,0)</f>
        <v>Sales</v>
      </c>
      <c r="I282" t="str">
        <f t="shared" si="452"/>
        <v/>
      </c>
      <c r="J282" t="str">
        <f>VLOOKUP(C282,MOVI!C:H,4,0)</f>
        <v>Field Sales</v>
      </c>
      <c r="K282" t="str">
        <f>VLOOKUP(C282,FPT!B:I,4,0)</f>
        <v>Field Sales</v>
      </c>
      <c r="L282" t="str">
        <f t="shared" si="453"/>
        <v/>
      </c>
      <c r="M282" t="str">
        <f>VLOOKUP(C282,MOVI!C:DT,5,0)</f>
        <v>Associate</v>
      </c>
      <c r="N282" t="str">
        <f>VLOOKUP(C282,FPT!B:L,5,0)</f>
        <v>Associate</v>
      </c>
      <c r="O282" t="str">
        <f t="shared" si="454"/>
        <v/>
      </c>
      <c r="P282" t="str">
        <f>VLOOKUP(C282,MOVI!C:DT,6,0)</f>
        <v>Field Sales</v>
      </c>
      <c r="Q282" t="str">
        <f>VLOOKUP(C282,FPT!B:O,6,0)</f>
        <v>Field sales</v>
      </c>
      <c r="R282" t="str">
        <f t="shared" si="455"/>
        <v/>
      </c>
      <c r="S282" t="str">
        <f>VLOOKUP(C282,MOVI!C:DT,7,0)</f>
        <v>South</v>
      </c>
      <c r="T282" t="str">
        <f>VLOOKUP(C282,FPT!B:R,7,0)</f>
        <v>South</v>
      </c>
      <c r="U282" t="str">
        <f t="shared" si="456"/>
        <v/>
      </c>
      <c r="V282" t="str">
        <f>VLOOKUP(C282,MOVI!C:DT,8,0)</f>
        <v>Movi</v>
      </c>
      <c r="W282" t="str">
        <f>VLOOKUP(C282,FPT!B:U,8,0)</f>
        <v>Movi</v>
      </c>
      <c r="X282" t="str">
        <f t="shared" si="457"/>
        <v/>
      </c>
      <c r="Y282" t="str">
        <f>VLOOKUP(C282,MOVI!C:DT,9,0)</f>
        <v>Full-time</v>
      </c>
      <c r="Z282" t="str">
        <f>VLOOKUP(C282,FPT!B:X,9,0)</f>
        <v>Full-time</v>
      </c>
      <c r="AA282" t="str">
        <f t="shared" si="458"/>
        <v/>
      </c>
      <c r="AB282" t="str">
        <f>VLOOKUP(C282,MOVI!C:DT,10,0)</f>
        <v>Permanent</v>
      </c>
      <c r="AC282" t="str">
        <f>VLOOKUP(C282,FPT!B:AA,10,0)</f>
        <v>Permanent</v>
      </c>
      <c r="AD282" t="str">
        <f t="shared" si="459"/>
        <v/>
      </c>
      <c r="AE282" s="247">
        <f>VLOOKUP(C282,MOVI!C:DT,11,0)</f>
        <v>43711</v>
      </c>
      <c r="AF282" s="247">
        <f>VLOOKUP(C282,FPT!B:AD,11,0)</f>
        <v>43711</v>
      </c>
      <c r="AG282" t="str">
        <f t="shared" si="460"/>
        <v/>
      </c>
      <c r="AH282" s="260" t="str">
        <f>VLOOKUP(C282,MOVI!C:DT,12,0)</f>
        <v/>
      </c>
      <c r="AI282" s="260"/>
      <c r="AJ282" t="str">
        <f t="shared" si="560"/>
        <v/>
      </c>
      <c r="AK282">
        <f>VLOOKUP(C282,MOVI!C:DT,13,0)</f>
        <v>0</v>
      </c>
      <c r="AL282" s="247">
        <f>VLOOKUP(C282,FPT!B:AJ,13,0)</f>
        <v>0</v>
      </c>
      <c r="AM282" t="str">
        <f t="shared" si="559"/>
        <v/>
      </c>
      <c r="AN282" s="247">
        <f>VLOOKUP(C282,MOVI!C:DT,14,0)</f>
        <v>0</v>
      </c>
      <c r="AO282" s="247">
        <f>VLOOKUP(C282,FPT!B:AM,14,0)</f>
        <v>0</v>
      </c>
      <c r="AP282" t="str">
        <f t="shared" si="461"/>
        <v/>
      </c>
      <c r="AQ282" t="str">
        <f>VLOOKUP(C282,MOVI!C:DT,15,0)</f>
        <v>LC</v>
      </c>
      <c r="AR282" s="247" t="str">
        <f>VLOOKUP(C282,FPT!B:AP,15,0)</f>
        <v>LC</v>
      </c>
      <c r="AS282" t="str">
        <f t="shared" si="462"/>
        <v/>
      </c>
      <c r="AT282" s="282" t="str">
        <f>VLOOKUP(C282,MOVI!C:DT,16,0)</f>
        <v>LTTP</v>
      </c>
      <c r="AU282" s="247" t="str">
        <f>VLOOKUP(C282,FPT!B:AS,16,0)</f>
        <v>LTTP</v>
      </c>
      <c r="AV282" t="str">
        <f t="shared" si="463"/>
        <v/>
      </c>
      <c r="AW282" t="str">
        <f>VLOOKUP(C282,MOVI!C:DT,17,0)</f>
        <v>L</v>
      </c>
      <c r="AX282" s="247" t="str">
        <f>VLOOKUP(C282,FPT!B:AV,17,0)</f>
        <v>L</v>
      </c>
      <c r="AY282" t="str">
        <f t="shared" si="464"/>
        <v/>
      </c>
      <c r="AZ282">
        <f>VLOOKUP(C282,MOVI!C:DT,18,0)</f>
        <v>0</v>
      </c>
      <c r="BA282" s="247">
        <f>VLOOKUP(C282,FPT!B:AY,18,0)</f>
        <v>0</v>
      </c>
      <c r="BB282" t="str">
        <f t="shared" si="465"/>
        <v/>
      </c>
      <c r="BC282" s="275">
        <f>VLOOKUP(C282,MOVI!C:DT,19,0)</f>
        <v>5000000</v>
      </c>
      <c r="BD282" s="275">
        <f>VLOOKUP(C282,FPT!B:BB,19,0)</f>
        <v>5000000</v>
      </c>
      <c r="BE282" t="str">
        <f t="shared" si="466"/>
        <v/>
      </c>
      <c r="BF282">
        <f>VLOOKUP(C282,MOVI!C:DT,20,0)</f>
        <v>0</v>
      </c>
      <c r="BG282" s="252">
        <f>VLOOKUP(C282,FPT!B:BE,20,0)</f>
        <v>0</v>
      </c>
      <c r="BH282" t="str">
        <f t="shared" si="467"/>
        <v/>
      </c>
      <c r="BI282" s="275">
        <f>VLOOKUP(C282,MOVI!C:DT,21,0)</f>
        <v>5000000</v>
      </c>
      <c r="BJ282" s="275">
        <f>VLOOKUP(C282,FPT!B:BH,21,0)</f>
        <v>5000000</v>
      </c>
      <c r="BK282" t="str">
        <f t="shared" si="468"/>
        <v/>
      </c>
      <c r="BL282" s="275">
        <f>VLOOKUP(C282,MOVI!C:DT,22,0)</f>
        <v>0</v>
      </c>
      <c r="BM282" s="275">
        <f>VLOOKUP(C282,FPT!B:BK,22,0)</f>
        <v>0</v>
      </c>
      <c r="BN282" t="str">
        <f t="shared" si="469"/>
        <v/>
      </c>
      <c r="BO282" s="275">
        <f>VLOOKUP(C282,MOVI!C:DT,23,0)</f>
        <v>0</v>
      </c>
      <c r="BP282" s="275">
        <f>VLOOKUP(C282,FPT!B:BN,23,0)</f>
        <v>0</v>
      </c>
      <c r="BQ282" t="str">
        <f t="shared" si="470"/>
        <v/>
      </c>
      <c r="BR282" s="275">
        <f>VLOOKUP(C282,MOVI!C:DT,24,0)</f>
        <v>0</v>
      </c>
      <c r="BS282" s="275">
        <f>VLOOKUP(C282,FPT!B:BQ,24,0)</f>
        <v>0</v>
      </c>
      <c r="BT282" t="str">
        <f t="shared" si="471"/>
        <v/>
      </c>
      <c r="BU282" s="275">
        <f>VLOOKUP(C282,MOVI!C:DT,25,0)</f>
        <v>200000</v>
      </c>
      <c r="BV282" s="275">
        <f>VLOOKUP(C282,FPT!B:BT,25,0)</f>
        <v>200000</v>
      </c>
      <c r="BW282" t="str">
        <f t="shared" si="472"/>
        <v/>
      </c>
      <c r="BX282" s="275">
        <f>VLOOKUP(C282,MOVI!C:DT,26,0)</f>
        <v>0</v>
      </c>
      <c r="BY282" s="275">
        <f>VLOOKUP(C282,FPT!B:BW,26,0)</f>
        <v>0</v>
      </c>
      <c r="BZ282" t="str">
        <f t="shared" si="473"/>
        <v/>
      </c>
      <c r="CA282" s="275">
        <f>VLOOKUP(C282,MOVI!C:DT,27,0)</f>
        <v>730000</v>
      </c>
      <c r="CB282" s="275">
        <f>VLOOKUP(C282,FPT!B:BZ,27,0)</f>
        <v>730000</v>
      </c>
      <c r="CC282" t="str">
        <f t="shared" si="474"/>
        <v/>
      </c>
      <c r="CD282" s="275">
        <f>VLOOKUP(C282,MOVI!C:DT,28,0)</f>
        <v>930000</v>
      </c>
      <c r="CE282" s="275">
        <f>VLOOKUP(C282,FPT!B:CC,28,0)</f>
        <v>930000</v>
      </c>
      <c r="CF282" t="str">
        <f t="shared" si="475"/>
        <v/>
      </c>
      <c r="CG282" t="str">
        <f>VLOOKUP(C282,MOVI!C:DT,29,0)</f>
        <v>CN</v>
      </c>
      <c r="CH282" s="252" t="str">
        <f>VLOOKUP(C282,FPT!B:CF,29,0)</f>
        <v>CN</v>
      </c>
      <c r="CI282" t="str">
        <f t="shared" si="476"/>
        <v/>
      </c>
      <c r="CJ282">
        <f>VLOOKUP(C282,MOVI!C:DT,30,0)</f>
        <v>26</v>
      </c>
      <c r="CK282" s="252">
        <f>VLOOKUP(C282,FPT!B:CI,30,0)</f>
        <v>26</v>
      </c>
      <c r="CL282" t="str">
        <f t="shared" si="477"/>
        <v/>
      </c>
      <c r="CM282">
        <f>VLOOKUP(C282,MOVI!C:DT,31,0)</f>
        <v>25</v>
      </c>
      <c r="CN282" s="252">
        <f>VLOOKUP(C282,FPT!B:CL,31,0)</f>
        <v>25</v>
      </c>
      <c r="CO282" t="str">
        <f t="shared" si="478"/>
        <v/>
      </c>
      <c r="CP282" s="275">
        <f>VLOOKUP(C282,MOVI!C:DT,32,0)</f>
        <v>1</v>
      </c>
      <c r="CQ282" s="275">
        <f>VLOOKUP(C282,FPT!B:CO,32,0)</f>
        <v>1</v>
      </c>
      <c r="CR282" t="str">
        <f t="shared" si="479"/>
        <v/>
      </c>
      <c r="CS282" s="275">
        <f>VLOOKUP(C282,MOVI!C:DT,33,0)</f>
        <v>0</v>
      </c>
      <c r="CT282" s="275">
        <f>VLOOKUP(C282,FPT!B:CR,33,0)</f>
        <v>0</v>
      </c>
      <c r="CU282" t="str">
        <f t="shared" si="480"/>
        <v/>
      </c>
      <c r="CV282" s="275">
        <f>VLOOKUP(C282,MOVI!C:DT,34,0)</f>
        <v>0</v>
      </c>
      <c r="CW282" s="275">
        <f>VLOOKUP(C282,FPT!B:CU,34,0)</f>
        <v>0</v>
      </c>
      <c r="CX282" t="str">
        <f t="shared" si="481"/>
        <v/>
      </c>
      <c r="CY282" s="275">
        <f>VLOOKUP(C282,MOVI!C:DT,35,0)</f>
        <v>26</v>
      </c>
      <c r="CZ282" s="275">
        <f>VLOOKUP(C282,FPT!B:CX,35,0)</f>
        <v>26</v>
      </c>
      <c r="DA282" t="str">
        <f t="shared" si="482"/>
        <v/>
      </c>
      <c r="DB282" s="275">
        <f>VLOOKUP(C282,MOVI!C:DT,36,0)</f>
        <v>0</v>
      </c>
      <c r="DC282" s="275">
        <f>VLOOKUP(C282,FPT!B:DA,36,0)</f>
        <v>0</v>
      </c>
      <c r="DD282" t="str">
        <f t="shared" si="483"/>
        <v/>
      </c>
      <c r="DE282" s="275">
        <f>VLOOKUP(C282,MOVI!C:DT,37,0)</f>
        <v>0</v>
      </c>
      <c r="DF282" s="275">
        <f>VLOOKUP(C282,FPT!B:DD,37,0)</f>
        <v>0</v>
      </c>
      <c r="DG282" t="str">
        <f t="shared" si="484"/>
        <v/>
      </c>
      <c r="DH282" s="275">
        <f>VLOOKUP(C282,MOVI!C:DT,38,0)</f>
        <v>0</v>
      </c>
      <c r="DI282" s="275">
        <f>VLOOKUP(C282,FPT!B:DG,38,0)</f>
        <v>0</v>
      </c>
      <c r="DJ282" t="str">
        <f t="shared" si="485"/>
        <v/>
      </c>
      <c r="DK282" s="275">
        <f>VLOOKUP(C282,MOVI!C:DT,39,0)</f>
        <v>0</v>
      </c>
      <c r="DL282" s="275">
        <f>VLOOKUP(C282,FPT!B:DJ,39,0)</f>
        <v>0</v>
      </c>
      <c r="DM282" t="str">
        <f t="shared" si="486"/>
        <v/>
      </c>
      <c r="DN282" s="275">
        <f>VLOOKUP(C282,MOVI!C:DT,40,0)</f>
        <v>0</v>
      </c>
      <c r="DO282" s="275">
        <f>VLOOKUP(C282,FPT!B:DM,40,0)</f>
        <v>0</v>
      </c>
      <c r="DP282" t="str">
        <f t="shared" si="487"/>
        <v/>
      </c>
      <c r="DQ282" s="275">
        <f>VLOOKUP(C282,MOVI!C:DT,41,0)</f>
        <v>0</v>
      </c>
      <c r="DR282" s="275">
        <f>VLOOKUP(C282,FPT!B:DP,41,0)</f>
        <v>0</v>
      </c>
      <c r="DS282" t="str">
        <f t="shared" si="488"/>
        <v/>
      </c>
      <c r="DT282" s="275">
        <f>VLOOKUP(C282,MOVI!C:DT,42,0)</f>
        <v>5000000</v>
      </c>
      <c r="DU282" s="275">
        <f>ROUND(VLOOKUP(C282,FPT!B:DS,42,0),0)</f>
        <v>5000000</v>
      </c>
      <c r="DV282" t="str">
        <f t="shared" si="489"/>
        <v/>
      </c>
      <c r="DW282" s="275">
        <f>VLOOKUP(C282,MOVI!C:DT,43,0)</f>
        <v>0</v>
      </c>
      <c r="DX282" s="275">
        <f>VLOOKUP(C282,FPT!B:DV,43,0)</f>
        <v>0</v>
      </c>
      <c r="DY282" t="str">
        <f t="shared" si="490"/>
        <v/>
      </c>
      <c r="DZ282" s="275">
        <f>VLOOKUP(C282,MOVI!C:DT,44,0)</f>
        <v>0</v>
      </c>
      <c r="EA282" s="275">
        <f>VLOOKUP(C282,FPT!B:DY,44,0)</f>
        <v>0</v>
      </c>
      <c r="EB282" t="str">
        <f t="shared" si="491"/>
        <v/>
      </c>
      <c r="EC282" s="275">
        <f>VLOOKUP(C282,MOVI!C:DT,45,0)</f>
        <v>5000000</v>
      </c>
      <c r="ED282" s="275">
        <f>ROUND(VLOOKUP(C282,FPT!B:EB,45,0),0)</f>
        <v>5000000</v>
      </c>
      <c r="EE282" t="str">
        <f t="shared" si="492"/>
        <v/>
      </c>
      <c r="EF282" s="275">
        <f>VLOOKUP(C282,MOVI!C:DT,46,0)</f>
        <v>0</v>
      </c>
      <c r="EG282" s="275">
        <f>VLOOKUP(C282,FPT!B:EE,46,0)</f>
        <v>0</v>
      </c>
      <c r="EH282" t="str">
        <f t="shared" si="493"/>
        <v/>
      </c>
      <c r="EI282" s="275">
        <f>VLOOKUP(C282,MOVI!C:DT,47,0)</f>
        <v>0</v>
      </c>
      <c r="EJ282" s="275">
        <f>VLOOKUP(C282,FPT!B:EH,47,0)</f>
        <v>0</v>
      </c>
      <c r="EK282" t="str">
        <f t="shared" si="494"/>
        <v/>
      </c>
      <c r="EL282" s="275">
        <f>VLOOKUP(C282,MOVI!C:DT,48,0)</f>
        <v>0</v>
      </c>
      <c r="EM282" s="275">
        <f>VLOOKUP(C282,FPT!B:EK,48,0)</f>
        <v>0</v>
      </c>
      <c r="EN282" t="str">
        <f t="shared" si="495"/>
        <v/>
      </c>
      <c r="EO282" s="275">
        <f>VLOOKUP(C282,MOVI!C:DT,49,0)</f>
        <v>200000</v>
      </c>
      <c r="EP282" s="275">
        <f>VLOOKUP(C282,FPT!B:EN,49,0)</f>
        <v>200000</v>
      </c>
      <c r="EQ282" t="str">
        <f t="shared" si="496"/>
        <v/>
      </c>
      <c r="ER282" s="275">
        <f>VLOOKUP(C282,MOVI!C:DT,50,0)</f>
        <v>0</v>
      </c>
      <c r="ES282" s="275">
        <f>VLOOKUP(C282,FPT!B:EQ,50,0)</f>
        <v>0</v>
      </c>
      <c r="ET282" t="str">
        <f t="shared" si="497"/>
        <v/>
      </c>
      <c r="EU282" s="275">
        <f>VLOOKUP(C282,MOVI!C:DT,51,0)</f>
        <v>0</v>
      </c>
      <c r="EV282" s="275">
        <f>VLOOKUP(C282,FPT!B:ET,51,0)</f>
        <v>0</v>
      </c>
      <c r="EW282" t="str">
        <f t="shared" si="498"/>
        <v/>
      </c>
      <c r="EX282" s="275">
        <f>VLOOKUP(C282,MOVI!C:DT,52,0)</f>
        <v>0</v>
      </c>
      <c r="EY282" s="275">
        <f>VLOOKUP(C282,FPT!B:EW,52,0)</f>
        <v>0</v>
      </c>
      <c r="EZ282" t="str">
        <f t="shared" si="499"/>
        <v/>
      </c>
      <c r="FA282" s="275">
        <f>VLOOKUP(C282,MOVI!C:DT,53,0)</f>
        <v>0</v>
      </c>
      <c r="FB282" s="275">
        <f>VLOOKUP(C282,FPT!B:EZ,53,0)</f>
        <v>0</v>
      </c>
      <c r="FC282" t="str">
        <f t="shared" si="500"/>
        <v/>
      </c>
      <c r="FD282" s="275">
        <f>VLOOKUP(C282,MOVI!C:DT,54,0)</f>
        <v>0</v>
      </c>
      <c r="FE282" s="275">
        <f>VLOOKUP(C282,FPT!B:FC,54,0)</f>
        <v>0</v>
      </c>
      <c r="FF282" t="str">
        <f t="shared" si="501"/>
        <v/>
      </c>
      <c r="FG282" s="275">
        <f>VLOOKUP(C282,MOVI!C:DT,55,0)</f>
        <v>701923</v>
      </c>
      <c r="FH282" s="275">
        <f>VLOOKUP(C282,FPT!B:FF,55,0)</f>
        <v>701923</v>
      </c>
      <c r="FI282" t="str">
        <f t="shared" si="502"/>
        <v/>
      </c>
      <c r="FJ282" s="275">
        <f>VLOOKUP(C282,MOVI!C:DT,56,0)</f>
        <v>901923</v>
      </c>
      <c r="FK282" s="275">
        <f>VLOOKUP(C282,FPT!B:FI,56,0)</f>
        <v>901923</v>
      </c>
      <c r="FL282" t="str">
        <f t="shared" si="503"/>
        <v/>
      </c>
      <c r="FM282" s="275">
        <f>VLOOKUP(C282,MOVI!C:DT,57,0)</f>
        <v>753036</v>
      </c>
      <c r="FN282" s="275">
        <f>VLOOKUP(C282,FPT!B:FL,57,0)</f>
        <v>753036</v>
      </c>
      <c r="FO282" t="str">
        <f t="shared" si="504"/>
        <v/>
      </c>
      <c r="FP282" s="275">
        <f>VLOOKUP(C282,MOVI!C:DT,58,0)</f>
        <v>0</v>
      </c>
      <c r="FQ282" s="275">
        <f>VLOOKUP(C282,FPT!B:FO,58,0)</f>
        <v>0</v>
      </c>
      <c r="FR282" t="str">
        <f t="shared" si="505"/>
        <v/>
      </c>
      <c r="FS282" s="275">
        <f>VLOOKUP(C282,MOVI!C:DT,59,0)</f>
        <v>0</v>
      </c>
      <c r="FT282" s="275">
        <f>VLOOKUP(C282,FPT!B:FR,59,0)</f>
        <v>0</v>
      </c>
      <c r="FU282" t="str">
        <f t="shared" si="506"/>
        <v/>
      </c>
      <c r="FV282" s="275">
        <f>VLOOKUP(C282,MOVI!C:DT,60,0)</f>
        <v>0</v>
      </c>
      <c r="FW282" s="275">
        <f>VLOOKUP(C282,FPT!B:FU,60,0)</f>
        <v>0</v>
      </c>
      <c r="FX282" t="str">
        <f t="shared" si="507"/>
        <v/>
      </c>
      <c r="FY282" s="275">
        <f>VLOOKUP(C282,MOVI!C:DT,61,0)</f>
        <v>0</v>
      </c>
      <c r="FZ282" s="275">
        <f>VLOOKUP(C282,FPT!B:FX,61,0)</f>
        <v>0</v>
      </c>
      <c r="GA282" t="str">
        <f t="shared" si="508"/>
        <v/>
      </c>
      <c r="GB282" s="275">
        <f>VLOOKUP(C282,MOVI!C:DT,62,0)</f>
        <v>0</v>
      </c>
      <c r="GC282" s="275">
        <f>VLOOKUP(C282,FPT!B:GA,62,0)</f>
        <v>0</v>
      </c>
      <c r="GD282" t="str">
        <f t="shared" si="509"/>
        <v/>
      </c>
      <c r="GE282" s="275">
        <f>VLOOKUP(C282,MOVI!C:DT,63,0)</f>
        <v>0</v>
      </c>
      <c r="GF282" s="275">
        <f>VLOOKUP(C282,FPT!B:GD,63,0)</f>
        <v>0</v>
      </c>
      <c r="GG282" t="str">
        <f t="shared" si="510"/>
        <v/>
      </c>
      <c r="GH282" s="275">
        <f>VLOOKUP(C282,MOVI!C:DT,64,0)</f>
        <v>0</v>
      </c>
      <c r="GI282" s="275">
        <f>VLOOKUP(C282,FPT!B:GG,64,0)</f>
        <v>0</v>
      </c>
      <c r="GJ282" t="str">
        <f t="shared" si="511"/>
        <v/>
      </c>
      <c r="GK282" s="275">
        <f>VLOOKUP(C282,MOVI!C:DT,65,0)</f>
        <v>0</v>
      </c>
      <c r="GL282" s="275">
        <f>VLOOKUP(C282,FPT!B:GJ,65,0)</f>
        <v>0</v>
      </c>
      <c r="GM282" t="str">
        <f t="shared" si="512"/>
        <v/>
      </c>
      <c r="GN282" s="275">
        <f>VLOOKUP(C282,MOVI!C:DT,66,0)</f>
        <v>0</v>
      </c>
      <c r="GO282" s="275">
        <f>VLOOKUP(C282,FPT!B:GM,66,0)</f>
        <v>0</v>
      </c>
      <c r="GP282" t="str">
        <f t="shared" si="513"/>
        <v/>
      </c>
      <c r="GQ282" s="275">
        <f>VLOOKUP(C282,MOVI!C:DT,67,0)</f>
        <v>0</v>
      </c>
      <c r="GR282" s="275">
        <f>VLOOKUP(C282,FPT!B:GP,67,0)</f>
        <v>0</v>
      </c>
      <c r="GS282" t="str">
        <f t="shared" si="514"/>
        <v/>
      </c>
      <c r="GT282" s="275">
        <f>VLOOKUP(C282,MOVI!C:DT,68,0)</f>
        <v>0</v>
      </c>
      <c r="GU282" s="275">
        <f>VLOOKUP(C282,FPT!B:GS,68,0)</f>
        <v>0</v>
      </c>
      <c r="GV282" t="str">
        <f t="shared" si="515"/>
        <v/>
      </c>
      <c r="GW282" s="275">
        <f>VLOOKUP(C282,MOVI!C:DT,69,0)</f>
        <v>0</v>
      </c>
      <c r="GX282" s="275">
        <f>VLOOKUP(C282,FPT!B:GV,69,0)</f>
        <v>0</v>
      </c>
      <c r="GY282" t="str">
        <f t="shared" si="516"/>
        <v/>
      </c>
      <c r="GZ282" s="275">
        <f>VLOOKUP(C282,MOVI!C:DT,70,0)</f>
        <v>753036</v>
      </c>
      <c r="HA282" s="275">
        <f>VLOOKUP(C282,FPT!B:GY,70,0)</f>
        <v>753036</v>
      </c>
      <c r="HB282" t="str">
        <f t="shared" si="517"/>
        <v/>
      </c>
      <c r="HC282" s="275">
        <f>VLOOKUP(C282,MOVI!C:DT,71,0)</f>
        <v>6654959</v>
      </c>
      <c r="HD282" s="275">
        <f>ROUND(VLOOKUP(C282,FPT!B:HB,71,0),0)</f>
        <v>6654959</v>
      </c>
      <c r="HE282" t="str">
        <f t="shared" si="518"/>
        <v/>
      </c>
      <c r="HF282" s="275">
        <f>ROUND(VLOOKUP(C282,MOVI!C:DT,72,0),0)</f>
        <v>0</v>
      </c>
      <c r="HG282" s="275">
        <f>ROUND(VLOOKUP(C282,FPT!B:HE,72,0),0)</f>
        <v>0</v>
      </c>
      <c r="HH282" t="str">
        <f t="shared" si="519"/>
        <v/>
      </c>
      <c r="HI282" s="275">
        <f>VLOOKUP(C282,MOVI!C:DT,73,0)</f>
        <v>200000</v>
      </c>
      <c r="HJ282" s="275">
        <f>VLOOKUP(C282,FPT!B:HH,73,0)</f>
        <v>200000</v>
      </c>
      <c r="HK282" t="str">
        <f t="shared" si="520"/>
        <v/>
      </c>
      <c r="HL282" s="275">
        <f>VLOOKUP(C282,MOVI!C:DT,74,0)</f>
        <v>701923</v>
      </c>
      <c r="HM282" s="275">
        <f>VLOOKUP(C282,FPT!B:HK,74,0)</f>
        <v>701923</v>
      </c>
      <c r="HN282" t="str">
        <f t="shared" si="521"/>
        <v/>
      </c>
      <c r="HO282" s="275">
        <f>VLOOKUP(C282,MOVI!C:DT,75,0)</f>
        <v>11000000</v>
      </c>
      <c r="HP282" s="275">
        <f>VLOOKUP(C282,FPT!B:HN,75,0)</f>
        <v>11000000</v>
      </c>
      <c r="HQ282" t="str">
        <f t="shared" si="522"/>
        <v/>
      </c>
      <c r="HR282" s="275">
        <f>VLOOKUP(C282,MOVI!C:DT,76,0)</f>
        <v>0</v>
      </c>
      <c r="HS282" s="275">
        <f>VLOOKUP(C282,FPT!B:HQ,76,0)</f>
        <v>0</v>
      </c>
      <c r="HT282" t="str">
        <f t="shared" si="523"/>
        <v/>
      </c>
      <c r="HU282" s="275">
        <f>VLOOKUP(C282,MOVI!C:DT,77,0)</f>
        <v>0</v>
      </c>
      <c r="HV282" s="275">
        <f>VLOOKUP(C282,FPT!B:HT,77,0)</f>
        <v>0</v>
      </c>
      <c r="HW282" t="str">
        <f t="shared" si="524"/>
        <v/>
      </c>
      <c r="HX282" s="274">
        <f>VLOOKUP(C282,MOVI!C:CB,78,0)</f>
        <v>400000</v>
      </c>
      <c r="HY282" s="261">
        <f>VLOOKUP(C282,FPT!$B:$CA,78,0)</f>
        <v>400000</v>
      </c>
      <c r="HZ282" t="str">
        <f t="shared" si="525"/>
        <v/>
      </c>
      <c r="IA282" s="275">
        <f>VLOOKUP(C282,MOVI!C:CD,79,0)</f>
        <v>50000</v>
      </c>
      <c r="IB282" s="275">
        <f>VLOOKUP(C282,FPT!B:HZ,79,0)</f>
        <v>50000</v>
      </c>
      <c r="IC282" t="str">
        <f t="shared" si="526"/>
        <v/>
      </c>
      <c r="ID282" s="275">
        <f>VLOOKUP(C282,MOVI!C:CD,80,0)</f>
        <v>75000</v>
      </c>
      <c r="IE282" s="275">
        <f>VLOOKUP(C282,FPT!B:IC,80,0)</f>
        <v>75000</v>
      </c>
      <c r="IF282" t="str">
        <f t="shared" si="527"/>
        <v/>
      </c>
      <c r="IG282" s="275">
        <f>VLOOKUP(C282,MOVI!C:DT,81,0)</f>
        <v>0</v>
      </c>
      <c r="IH282" s="275">
        <f>VLOOKUP(C282,FPT!B:IF,81,0)</f>
        <v>0</v>
      </c>
      <c r="II282" t="str">
        <f t="shared" si="528"/>
        <v/>
      </c>
      <c r="IJ282" s="275">
        <f>VLOOKUP(C282,MOVI!C:DT,82,0)</f>
        <v>525000</v>
      </c>
      <c r="IK282" s="275">
        <f>VLOOKUP(C282,FPT!B:II,82,0)</f>
        <v>525000</v>
      </c>
      <c r="IL282" t="str">
        <f t="shared" si="529"/>
        <v/>
      </c>
      <c r="IM282" s="275">
        <f>ROUND(VLOOKUP(C282,MOVI!C:DT,83,0),0)</f>
        <v>12426923</v>
      </c>
      <c r="IN282" s="275">
        <f>ROUND(VLOOKUP(C282,FPT!B:IL,83,0),0)</f>
        <v>12426923</v>
      </c>
      <c r="IO282" t="str">
        <f t="shared" si="530"/>
        <v/>
      </c>
      <c r="IP282" s="275">
        <f>VLOOKUP(C282,MOVI!C:DT,84,0)</f>
        <v>0</v>
      </c>
      <c r="IQ282" s="275">
        <f>VLOOKUP(C282,FPT!B:IO,84,0)</f>
        <v>0</v>
      </c>
      <c r="IR282" t="str">
        <f t="shared" si="531"/>
        <v/>
      </c>
      <c r="IS282" s="275">
        <f>ROUND(VLOOKUP(C282,MOVI!C:DT,85,0),0)</f>
        <v>0</v>
      </c>
      <c r="IT282" s="275">
        <f>ROUND(VLOOKUP(C282,FPT!B:IR,85,0),0)</f>
        <v>0</v>
      </c>
      <c r="IU282" t="str">
        <f t="shared" si="532"/>
        <v/>
      </c>
      <c r="IV282" s="275">
        <f>VLOOKUP(C282,MOVI!C:DT,86,0)</f>
        <v>0</v>
      </c>
      <c r="IW282" s="275">
        <f>VLOOKUP(C282,FPT!B:IU,86,0)</f>
        <v>0</v>
      </c>
      <c r="IX282" t="str">
        <f t="shared" si="533"/>
        <v/>
      </c>
      <c r="IY282" s="275">
        <f>ROUND(VLOOKUP(C282,MOVI!C:DT,87,0),0)</f>
        <v>0</v>
      </c>
      <c r="IZ282" s="275">
        <f>ROUND(VLOOKUP(C282,FPT!B:IX,87,0),0)</f>
        <v>0</v>
      </c>
      <c r="JA282" t="str">
        <f t="shared" si="534"/>
        <v/>
      </c>
      <c r="JB282" s="275">
        <f>VLOOKUP(C282,MOVI!C:DT,88,0)</f>
        <v>0</v>
      </c>
      <c r="JC282" s="275">
        <f>VLOOKUP(C282,FPT!B:JA,88,0)</f>
        <v>0</v>
      </c>
      <c r="JD282" t="str">
        <f t="shared" si="535"/>
        <v/>
      </c>
      <c r="JE282" s="275">
        <f>VLOOKUP(C282,MOVI!C:DT,89,0)</f>
        <v>50000</v>
      </c>
      <c r="JF282" s="275">
        <f>VLOOKUP(C282,FPT!B:JD,89,0)</f>
        <v>50000</v>
      </c>
      <c r="JG282" t="str">
        <f t="shared" si="536"/>
        <v/>
      </c>
      <c r="JH282" s="275">
        <f>VLOOKUP(C282,MOVI!C:DT,90,0)</f>
        <v>0</v>
      </c>
      <c r="JI282" s="275">
        <f>VLOOKUP(C282,FPT!B:JG,90,0)</f>
        <v>0</v>
      </c>
      <c r="JJ282" t="str">
        <f t="shared" si="537"/>
        <v/>
      </c>
      <c r="JK282" s="275">
        <f>VLOOKUP(C282,MOVI!C:DT,91,0)</f>
        <v>0</v>
      </c>
      <c r="JL282" s="275">
        <f>VLOOKUP(C282,FPT!B:JJ,91,0)</f>
        <v>0</v>
      </c>
      <c r="JM282" t="str">
        <f t="shared" si="538"/>
        <v/>
      </c>
      <c r="JN282" s="275">
        <f>VLOOKUP(C282,MOVI!C:DT,92,0)</f>
        <v>0</v>
      </c>
      <c r="JO282" s="275">
        <f>VLOOKUP(C282,FPT!B:JM,92,0)</f>
        <v>0</v>
      </c>
      <c r="JP282" t="str">
        <f t="shared" si="539"/>
        <v/>
      </c>
      <c r="JQ282" s="275">
        <f>VLOOKUP(C282,MOVI!C:DT,93,0)</f>
        <v>0</v>
      </c>
      <c r="JR282" s="275">
        <f>VLOOKUP(C282,FPT!B:JP,93,0)</f>
        <v>0</v>
      </c>
      <c r="JS282" t="str">
        <f t="shared" si="540"/>
        <v/>
      </c>
      <c r="JT282" s="275">
        <f>VLOOKUP(C282,MOVI!C:DT,94,0)</f>
        <v>50000</v>
      </c>
      <c r="JU282" s="275">
        <f>VLOOKUP(C282,FPT!B:JS,94,0)</f>
        <v>50000</v>
      </c>
      <c r="JV282" t="str">
        <f t="shared" si="541"/>
        <v/>
      </c>
      <c r="JW282" s="275">
        <f>VLOOKUP(C282,MOVI!C:DT,95,0)</f>
        <v>6079959</v>
      </c>
      <c r="JX282" s="275">
        <f>VLOOKUP(C282,FPT!B:JV,95,0)</f>
        <v>6079959</v>
      </c>
      <c r="JY282" t="str">
        <f t="shared" si="542"/>
        <v/>
      </c>
      <c r="JZ282" s="275">
        <f>VLOOKUP(C282,MOVI!C:DT,96,0)</f>
        <v>0</v>
      </c>
      <c r="KA282" s="275">
        <f>VLOOKUP(C282,FPT!B:JY,96,0)</f>
        <v>0</v>
      </c>
      <c r="KB282" t="str">
        <f t="shared" si="543"/>
        <v/>
      </c>
      <c r="KC282" s="275">
        <f>VLOOKUP(C282,MOVI!C:DT,97,0)</f>
        <v>6079959</v>
      </c>
      <c r="KD282" s="275">
        <f>VLOOKUP(C282,FPT!B:KB,97,0)</f>
        <v>6079959</v>
      </c>
      <c r="KE282" t="str">
        <f t="shared" si="544"/>
        <v/>
      </c>
      <c r="KF282" s="275">
        <f>VLOOKUP(C282,MOVI!C:DT,98,0)</f>
        <v>850000.00000000012</v>
      </c>
      <c r="KG282" s="275">
        <f>VLOOKUP(C282,FPT!B:KE,98,0)</f>
        <v>850000</v>
      </c>
      <c r="KH282" t="str">
        <f t="shared" si="545"/>
        <v/>
      </c>
      <c r="KI282" s="275">
        <f>VLOOKUP(C282,MOVI!C:DT,99,0)</f>
        <v>0</v>
      </c>
      <c r="KJ282" s="275">
        <f>VLOOKUP(C282,FPT!B:KH,99,0)</f>
        <v>0</v>
      </c>
      <c r="KK282" t="str">
        <f t="shared" si="546"/>
        <v/>
      </c>
      <c r="KL282" s="275">
        <f>VLOOKUP(C282,MOVI!C:DT,100,0)</f>
        <v>150000</v>
      </c>
      <c r="KM282" s="275">
        <f>VLOOKUP(C282,FPT!B:KK,100,0)</f>
        <v>150000</v>
      </c>
      <c r="KN282" t="str">
        <f t="shared" si="547"/>
        <v/>
      </c>
      <c r="KO282" s="275">
        <f>VLOOKUP(C282,MOVI!C:DT,101,0)</f>
        <v>0</v>
      </c>
      <c r="KP282" s="275">
        <f>VLOOKUP(C282,FPT!B:KN,101,0)</f>
        <v>0</v>
      </c>
      <c r="KQ282" t="str">
        <f t="shared" si="548"/>
        <v/>
      </c>
      <c r="KR282" s="275">
        <f>VLOOKUP(C282,MOVI!C:DT,102,0)</f>
        <v>0</v>
      </c>
      <c r="KS282" s="275">
        <f>VLOOKUP(C282,FPT!B:KQ,102,0)</f>
        <v>0</v>
      </c>
      <c r="KT282" t="str">
        <f t="shared" si="549"/>
        <v/>
      </c>
      <c r="KU282" s="275">
        <f>VLOOKUP(C282,MOVI!C:DT,103,0)</f>
        <v>1000000.0000000001</v>
      </c>
      <c r="KV282" s="275">
        <f>VLOOKUP(C282,FPT!B:KT,103,0)</f>
        <v>1000000</v>
      </c>
      <c r="KW282" t="str">
        <f t="shared" si="550"/>
        <v/>
      </c>
      <c r="KX282" s="275">
        <f>VLOOKUP(C282,MOVI!C:DT,104,0)</f>
        <v>1525000</v>
      </c>
      <c r="KY282" s="275">
        <f>VLOOKUP(C282,FPT!B:KW,104,0)</f>
        <v>1525000</v>
      </c>
      <c r="KZ282" t="str">
        <f t="shared" si="551"/>
        <v/>
      </c>
      <c r="LA282" s="275">
        <f>VLOOKUP(C282,MOVI!C:DT,105,0)</f>
        <v>100000</v>
      </c>
      <c r="LB282" s="275">
        <f>VLOOKUP(C282,FPT!B:KZ,105,0)</f>
        <v>100000</v>
      </c>
      <c r="LC282" t="str">
        <f t="shared" si="552"/>
        <v/>
      </c>
      <c r="LD282" s="275">
        <f>VLOOKUP(C282,MOVI!C:DT,106,0)</f>
        <v>7754959</v>
      </c>
      <c r="LE282" s="275">
        <f>VLOOKUP(C282,FPT!B:LC,106,0)</f>
        <v>7754959</v>
      </c>
      <c r="LF282" t="str">
        <f t="shared" si="553"/>
        <v/>
      </c>
      <c r="LG282" s="273">
        <f>VLOOKUP(C282,MOVI!C:DT,107,0)</f>
        <v>0</v>
      </c>
      <c r="LH282" s="273">
        <f>VLOOKUP(C282,FPT!B:LF,107,0)</f>
        <v>0</v>
      </c>
      <c r="LI282" t="str">
        <f t="shared" si="554"/>
        <v/>
      </c>
      <c r="LJ282" t="str">
        <f>VLOOKUP(C282,MOVI!C:DV,108,0)</f>
        <v>MoviSouthSales</v>
      </c>
      <c r="LK282" s="252" t="str">
        <f>VLOOKUP(C282,FPT!B:LI,108,0)</f>
        <v>MoviSouthSales</v>
      </c>
      <c r="LL282" t="str">
        <f t="shared" si="555"/>
        <v/>
      </c>
      <c r="LM282" s="275">
        <f>ROUND(VLOOKUP(C282,MOVI!C:DV,109,0),0)</f>
        <v>416667</v>
      </c>
      <c r="LN282" s="275">
        <f>ROUND(VLOOKUP(C282,FPT!B:LL,109,0),0)</f>
        <v>416667</v>
      </c>
      <c r="LO282" t="str">
        <f t="shared" si="556"/>
        <v/>
      </c>
      <c r="LP282" t="str">
        <f>VLOOKUP(C282,MOVI!C:DV,110,0)</f>
        <v>MKD</v>
      </c>
      <c r="LQ282" s="247" t="str">
        <f>VLOOKUP(C282,FPT!B:LO,110,0)</f>
        <v>MKD</v>
      </c>
      <c r="LR282" t="str">
        <f t="shared" si="557"/>
        <v/>
      </c>
      <c r="LS282">
        <f>MOVI!DI277</f>
        <v>22</v>
      </c>
      <c r="LV282">
        <f>MOVI!DJ277</f>
        <v>0</v>
      </c>
      <c r="LW282">
        <f>MOVI!DK277</f>
        <v>0</v>
      </c>
      <c r="LX282" t="str">
        <f>MOVI!DL277</f>
        <v>x</v>
      </c>
      <c r="LY282">
        <f>MOVI!DM277</f>
        <v>0</v>
      </c>
      <c r="LZ282">
        <f>MOVI!DN277</f>
        <v>50000</v>
      </c>
      <c r="MA282">
        <f>MOVI!DO277</f>
        <v>0</v>
      </c>
      <c r="MB282" t="str">
        <f>MOVI!DP277</f>
        <v>MKD</v>
      </c>
      <c r="MC282">
        <f>MOVI!DQ277</f>
        <v>0</v>
      </c>
      <c r="MD282">
        <f>MOVI!DR277</f>
        <v>0</v>
      </c>
      <c r="ME282" t="str">
        <f>VLOOKUP(C282,MOVI!C:DV,121,0)</f>
        <v>Group 1</v>
      </c>
      <c r="MF282" s="252" t="str">
        <f>VLOOKUP(C282,FPT!B:MD,111,0)</f>
        <v>Group 1</v>
      </c>
      <c r="MG282" t="str">
        <f t="shared" si="450"/>
        <v/>
      </c>
      <c r="MH282" t="str">
        <f>VLOOKUP(C282,MOVI!C:DT,122,0)</f>
        <v>MoviSouthGroup 1</v>
      </c>
      <c r="MI282" s="252" t="str">
        <f>VLOOKUP(C282,FPT!B:DS,112,0)</f>
        <v>MoviSouthGroup 1</v>
      </c>
      <c r="MJ282" t="str">
        <f t="shared" si="558"/>
        <v/>
      </c>
    </row>
    <row r="283" spans="1:348" x14ac:dyDescent="0.25">
      <c r="A283">
        <v>275</v>
      </c>
      <c r="B283" s="48">
        <v>5309</v>
      </c>
      <c r="C283" s="271" t="s">
        <v>1023</v>
      </c>
      <c r="D283" t="str">
        <f>VLOOKUP(C283,MOVI!C:D,2,0)</f>
        <v>Phạm Hữu Nhân</v>
      </c>
      <c r="E283" t="str">
        <f>VLOOKUP(C283,FPT!B:C,2,0)</f>
        <v>Phạm Hữu Nhân</v>
      </c>
      <c r="F283" t="str">
        <f t="shared" si="451"/>
        <v/>
      </c>
      <c r="G283" t="str">
        <f>VLOOKUP(C283,MOVI!C:E,3,0)</f>
        <v>Sales</v>
      </c>
      <c r="H283" t="str">
        <f>VLOOKUP(C283,FPT!B:F,3,0)</f>
        <v>Sales</v>
      </c>
      <c r="I283" t="str">
        <f t="shared" si="452"/>
        <v/>
      </c>
      <c r="J283" t="str">
        <f>VLOOKUP(C283,MOVI!C:H,4,0)</f>
        <v>Field Sales</v>
      </c>
      <c r="K283" t="str">
        <f>VLOOKUP(C283,FPT!B:I,4,0)</f>
        <v>Field Sales</v>
      </c>
      <c r="L283" t="str">
        <f t="shared" si="453"/>
        <v/>
      </c>
      <c r="M283" t="str">
        <f>VLOOKUP(C283,MOVI!C:DT,5,0)</f>
        <v>Associate</v>
      </c>
      <c r="N283" t="str">
        <f>VLOOKUP(C283,FPT!B:L,5,0)</f>
        <v>Associate</v>
      </c>
      <c r="O283" t="str">
        <f t="shared" si="454"/>
        <v/>
      </c>
      <c r="P283" t="str">
        <f>VLOOKUP(C283,MOVI!C:DT,6,0)</f>
        <v>Field Sales</v>
      </c>
      <c r="Q283" t="str">
        <f>VLOOKUP(C283,FPT!B:O,6,0)</f>
        <v>Field sales</v>
      </c>
      <c r="R283" t="str">
        <f t="shared" si="455"/>
        <v/>
      </c>
      <c r="S283" t="str">
        <f>VLOOKUP(C283,MOVI!C:DT,7,0)</f>
        <v>South</v>
      </c>
      <c r="T283" t="str">
        <f>VLOOKUP(C283,FPT!B:R,7,0)</f>
        <v>South</v>
      </c>
      <c r="U283" t="str">
        <f t="shared" si="456"/>
        <v/>
      </c>
      <c r="V283" t="str">
        <f>VLOOKUP(C283,MOVI!C:DT,8,0)</f>
        <v>Movi</v>
      </c>
      <c r="W283" t="str">
        <f>VLOOKUP(C283,FPT!B:U,8,0)</f>
        <v>Movi</v>
      </c>
      <c r="X283" t="str">
        <f t="shared" si="457"/>
        <v/>
      </c>
      <c r="Y283" t="str">
        <f>VLOOKUP(C283,MOVI!C:DT,9,0)</f>
        <v>Full-time</v>
      </c>
      <c r="Z283" t="str">
        <f>VLOOKUP(C283,FPT!B:X,9,0)</f>
        <v>Full-time</v>
      </c>
      <c r="AA283" t="str">
        <f t="shared" si="458"/>
        <v/>
      </c>
      <c r="AB283" t="str">
        <f>VLOOKUP(C283,MOVI!C:DT,10,0)</f>
        <v>Permanent</v>
      </c>
      <c r="AC283" t="str">
        <f>VLOOKUP(C283,FPT!B:AA,10,0)</f>
        <v>Permanent</v>
      </c>
      <c r="AD283" t="str">
        <f t="shared" si="459"/>
        <v/>
      </c>
      <c r="AE283" s="247">
        <f>VLOOKUP(C283,MOVI!C:DT,11,0)</f>
        <v>43720</v>
      </c>
      <c r="AF283" s="247">
        <f>VLOOKUP(C283,FPT!B:AD,11,0)</f>
        <v>43720</v>
      </c>
      <c r="AG283" t="str">
        <f t="shared" si="460"/>
        <v/>
      </c>
      <c r="AH283" s="260" t="str">
        <f>VLOOKUP(C283,MOVI!C:DT,12,0)</f>
        <v/>
      </c>
      <c r="AI283" s="260"/>
      <c r="AJ283" t="str">
        <f t="shared" si="560"/>
        <v/>
      </c>
      <c r="AK283">
        <f>VLOOKUP(C283,MOVI!C:DT,13,0)</f>
        <v>0</v>
      </c>
      <c r="AL283" s="247">
        <f>VLOOKUP(C283,FPT!B:AJ,13,0)</f>
        <v>0</v>
      </c>
      <c r="AM283" t="str">
        <f t="shared" si="559"/>
        <v/>
      </c>
      <c r="AN283" s="247">
        <f>VLOOKUP(C283,MOVI!C:DT,14,0)</f>
        <v>0</v>
      </c>
      <c r="AO283" s="247">
        <f>VLOOKUP(C283,FPT!B:AM,14,0)</f>
        <v>0</v>
      </c>
      <c r="AP283" t="str">
        <f t="shared" si="461"/>
        <v/>
      </c>
      <c r="AQ283" t="str">
        <f>VLOOKUP(C283,MOVI!C:DT,15,0)</f>
        <v>LC</v>
      </c>
      <c r="AR283" s="247" t="str">
        <f>VLOOKUP(C283,FPT!B:AP,15,0)</f>
        <v>LC</v>
      </c>
      <c r="AS283" t="str">
        <f t="shared" si="462"/>
        <v/>
      </c>
      <c r="AT283" s="282" t="str">
        <f>VLOOKUP(C283,MOVI!C:DT,16,0)</f>
        <v>LTTP</v>
      </c>
      <c r="AU283" s="247" t="str">
        <f>VLOOKUP(C283,FPT!B:AS,16,0)</f>
        <v>LTTP</v>
      </c>
      <c r="AV283" t="str">
        <f t="shared" si="463"/>
        <v/>
      </c>
      <c r="AW283" t="str">
        <f>VLOOKUP(C283,MOVI!C:DT,17,0)</f>
        <v>L</v>
      </c>
      <c r="AX283" s="247" t="str">
        <f>VLOOKUP(C283,FPT!B:AV,17,0)</f>
        <v>L</v>
      </c>
      <c r="AY283" t="str">
        <f t="shared" si="464"/>
        <v/>
      </c>
      <c r="AZ283">
        <f>VLOOKUP(C283,MOVI!C:DT,18,0)</f>
        <v>0</v>
      </c>
      <c r="BA283" s="247">
        <f>VLOOKUP(C283,FPT!B:AY,18,0)</f>
        <v>0</v>
      </c>
      <c r="BB283" t="str">
        <f t="shared" si="465"/>
        <v/>
      </c>
      <c r="BC283" s="275">
        <f>VLOOKUP(C283,MOVI!C:DT,19,0)</f>
        <v>5000000</v>
      </c>
      <c r="BD283" s="275">
        <f>VLOOKUP(C283,FPT!B:BB,19,0)</f>
        <v>5000000</v>
      </c>
      <c r="BE283" t="str">
        <f t="shared" si="466"/>
        <v/>
      </c>
      <c r="BF283">
        <f>VLOOKUP(C283,MOVI!C:DT,20,0)</f>
        <v>0</v>
      </c>
      <c r="BG283" s="252">
        <f>VLOOKUP(C283,FPT!B:BE,20,0)</f>
        <v>0</v>
      </c>
      <c r="BH283" t="str">
        <f t="shared" si="467"/>
        <v/>
      </c>
      <c r="BI283" s="275">
        <f>VLOOKUP(C283,MOVI!C:DT,21,0)</f>
        <v>5000000</v>
      </c>
      <c r="BJ283" s="275">
        <f>VLOOKUP(C283,FPT!B:BH,21,0)</f>
        <v>5000000</v>
      </c>
      <c r="BK283" t="str">
        <f t="shared" si="468"/>
        <v/>
      </c>
      <c r="BL283" s="275">
        <f>VLOOKUP(C283,MOVI!C:DT,22,0)</f>
        <v>0</v>
      </c>
      <c r="BM283" s="275">
        <f>VLOOKUP(C283,FPT!B:BK,22,0)</f>
        <v>0</v>
      </c>
      <c r="BN283" t="str">
        <f t="shared" si="469"/>
        <v/>
      </c>
      <c r="BO283" s="275">
        <f>VLOOKUP(C283,MOVI!C:DT,23,0)</f>
        <v>0</v>
      </c>
      <c r="BP283" s="275">
        <f>VLOOKUP(C283,FPT!B:BN,23,0)</f>
        <v>0</v>
      </c>
      <c r="BQ283" t="str">
        <f t="shared" si="470"/>
        <v/>
      </c>
      <c r="BR283" s="275">
        <f>VLOOKUP(C283,MOVI!C:DT,24,0)</f>
        <v>0</v>
      </c>
      <c r="BS283" s="275">
        <f>VLOOKUP(C283,FPT!B:BQ,24,0)</f>
        <v>0</v>
      </c>
      <c r="BT283" t="str">
        <f t="shared" si="471"/>
        <v/>
      </c>
      <c r="BU283" s="275">
        <f>VLOOKUP(C283,MOVI!C:DT,25,0)</f>
        <v>200000</v>
      </c>
      <c r="BV283" s="275">
        <f>VLOOKUP(C283,FPT!B:BT,25,0)</f>
        <v>200000</v>
      </c>
      <c r="BW283" t="str">
        <f t="shared" si="472"/>
        <v/>
      </c>
      <c r="BX283" s="275">
        <f>VLOOKUP(C283,MOVI!C:DT,26,0)</f>
        <v>0</v>
      </c>
      <c r="BY283" s="275">
        <f>VLOOKUP(C283,FPT!B:BW,26,0)</f>
        <v>0</v>
      </c>
      <c r="BZ283" t="str">
        <f t="shared" si="473"/>
        <v/>
      </c>
      <c r="CA283" s="275">
        <f>VLOOKUP(C283,MOVI!C:DT,27,0)</f>
        <v>730000</v>
      </c>
      <c r="CB283" s="275">
        <f>VLOOKUP(C283,FPT!B:BZ,27,0)</f>
        <v>730000</v>
      </c>
      <c r="CC283" t="str">
        <f t="shared" si="474"/>
        <v/>
      </c>
      <c r="CD283" s="275">
        <f>VLOOKUP(C283,MOVI!C:DT,28,0)</f>
        <v>930000</v>
      </c>
      <c r="CE283" s="275">
        <f>VLOOKUP(C283,FPT!B:CC,28,0)</f>
        <v>930000</v>
      </c>
      <c r="CF283" t="str">
        <f t="shared" si="475"/>
        <v/>
      </c>
      <c r="CG283" t="str">
        <f>VLOOKUP(C283,MOVI!C:DT,29,0)</f>
        <v>CN</v>
      </c>
      <c r="CH283" s="252" t="str">
        <f>VLOOKUP(C283,FPT!B:CF,29,0)</f>
        <v>CN</v>
      </c>
      <c r="CI283" t="str">
        <f t="shared" si="476"/>
        <v/>
      </c>
      <c r="CJ283">
        <f>VLOOKUP(C283,MOVI!C:DT,30,0)</f>
        <v>26</v>
      </c>
      <c r="CK283" s="252">
        <f>VLOOKUP(C283,FPT!B:CI,30,0)</f>
        <v>26</v>
      </c>
      <c r="CL283" t="str">
        <f t="shared" si="477"/>
        <v/>
      </c>
      <c r="CM283">
        <f>VLOOKUP(C283,MOVI!C:DT,31,0)</f>
        <v>24</v>
      </c>
      <c r="CN283" s="252">
        <f>VLOOKUP(C283,FPT!B:CL,31,0)</f>
        <v>24</v>
      </c>
      <c r="CO283" t="str">
        <f t="shared" si="478"/>
        <v/>
      </c>
      <c r="CP283" s="275">
        <f>VLOOKUP(C283,MOVI!C:DT,32,0)</f>
        <v>1</v>
      </c>
      <c r="CQ283" s="275">
        <f>VLOOKUP(C283,FPT!B:CO,32,0)</f>
        <v>1</v>
      </c>
      <c r="CR283" t="str">
        <f t="shared" si="479"/>
        <v/>
      </c>
      <c r="CS283" s="275">
        <f>VLOOKUP(C283,MOVI!C:DT,33,0)</f>
        <v>0</v>
      </c>
      <c r="CT283" s="275">
        <f>VLOOKUP(C283,FPT!B:CR,33,0)</f>
        <v>0</v>
      </c>
      <c r="CU283" t="str">
        <f t="shared" si="480"/>
        <v/>
      </c>
      <c r="CV283" s="275">
        <f>VLOOKUP(C283,MOVI!C:DT,34,0)</f>
        <v>0</v>
      </c>
      <c r="CW283" s="275">
        <f>VLOOKUP(C283,FPT!B:CU,34,0)</f>
        <v>0</v>
      </c>
      <c r="CX283" t="str">
        <f t="shared" si="481"/>
        <v/>
      </c>
      <c r="CY283" s="275">
        <f>VLOOKUP(C283,MOVI!C:DT,35,0)</f>
        <v>25</v>
      </c>
      <c r="CZ283" s="275">
        <f>VLOOKUP(C283,FPT!B:CX,35,0)</f>
        <v>25</v>
      </c>
      <c r="DA283" t="str">
        <f t="shared" si="482"/>
        <v/>
      </c>
      <c r="DB283" s="275">
        <f>VLOOKUP(C283,MOVI!C:DT,36,0)</f>
        <v>0</v>
      </c>
      <c r="DC283" s="275">
        <f>VLOOKUP(C283,FPT!B:DA,36,0)</f>
        <v>0</v>
      </c>
      <c r="DD283" t="str">
        <f t="shared" si="483"/>
        <v/>
      </c>
      <c r="DE283" s="275">
        <f>VLOOKUP(C283,MOVI!C:DT,37,0)</f>
        <v>0</v>
      </c>
      <c r="DF283" s="275">
        <f>VLOOKUP(C283,FPT!B:DD,37,0)</f>
        <v>0</v>
      </c>
      <c r="DG283" t="str">
        <f t="shared" si="484"/>
        <v/>
      </c>
      <c r="DH283" s="275">
        <f>VLOOKUP(C283,MOVI!C:DT,38,0)</f>
        <v>0</v>
      </c>
      <c r="DI283" s="275">
        <f>VLOOKUP(C283,FPT!B:DG,38,0)</f>
        <v>0</v>
      </c>
      <c r="DJ283" t="str">
        <f t="shared" si="485"/>
        <v/>
      </c>
      <c r="DK283" s="275">
        <f>VLOOKUP(C283,MOVI!C:DT,39,0)</f>
        <v>0</v>
      </c>
      <c r="DL283" s="275">
        <f>VLOOKUP(C283,FPT!B:DJ,39,0)</f>
        <v>0</v>
      </c>
      <c r="DM283" t="str">
        <f t="shared" si="486"/>
        <v/>
      </c>
      <c r="DN283" s="275">
        <f>VLOOKUP(C283,MOVI!C:DT,40,0)</f>
        <v>0</v>
      </c>
      <c r="DO283" s="275">
        <f>VLOOKUP(C283,FPT!B:DM,40,0)</f>
        <v>0</v>
      </c>
      <c r="DP283" t="str">
        <f t="shared" si="487"/>
        <v/>
      </c>
      <c r="DQ283" s="275">
        <f>VLOOKUP(C283,MOVI!C:DT,41,0)</f>
        <v>0</v>
      </c>
      <c r="DR283" s="275">
        <f>VLOOKUP(C283,FPT!B:DP,41,0)</f>
        <v>0</v>
      </c>
      <c r="DS283" t="str">
        <f t="shared" si="488"/>
        <v/>
      </c>
      <c r="DT283" s="275">
        <f>VLOOKUP(C283,MOVI!C:DT,42,0)</f>
        <v>4807692</v>
      </c>
      <c r="DU283" s="275">
        <f>ROUND(VLOOKUP(C283,FPT!B:DS,42,0),0)</f>
        <v>4807692</v>
      </c>
      <c r="DV283" t="str">
        <f t="shared" si="489"/>
        <v/>
      </c>
      <c r="DW283" s="275">
        <f>VLOOKUP(C283,MOVI!C:DT,43,0)</f>
        <v>0</v>
      </c>
      <c r="DX283" s="275">
        <f>VLOOKUP(C283,FPT!B:DV,43,0)</f>
        <v>0</v>
      </c>
      <c r="DY283" t="str">
        <f t="shared" si="490"/>
        <v/>
      </c>
      <c r="DZ283" s="275">
        <f>VLOOKUP(C283,MOVI!C:DT,44,0)</f>
        <v>0</v>
      </c>
      <c r="EA283" s="275">
        <f>VLOOKUP(C283,FPT!B:DY,44,0)</f>
        <v>0</v>
      </c>
      <c r="EB283" t="str">
        <f t="shared" si="491"/>
        <v/>
      </c>
      <c r="EC283" s="275">
        <f>VLOOKUP(C283,MOVI!C:DT,45,0)</f>
        <v>4807692</v>
      </c>
      <c r="ED283" s="275">
        <f>ROUND(VLOOKUP(C283,FPT!B:EB,45,0),0)</f>
        <v>4807692</v>
      </c>
      <c r="EE283" t="str">
        <f t="shared" si="492"/>
        <v/>
      </c>
      <c r="EF283" s="275">
        <f>VLOOKUP(C283,MOVI!C:DT,46,0)</f>
        <v>0</v>
      </c>
      <c r="EG283" s="275">
        <f>VLOOKUP(C283,FPT!B:EE,46,0)</f>
        <v>0</v>
      </c>
      <c r="EH283" t="str">
        <f t="shared" si="493"/>
        <v/>
      </c>
      <c r="EI283" s="275">
        <f>VLOOKUP(C283,MOVI!C:DT,47,0)</f>
        <v>0</v>
      </c>
      <c r="EJ283" s="275">
        <f>VLOOKUP(C283,FPT!B:EH,47,0)</f>
        <v>0</v>
      </c>
      <c r="EK283" t="str">
        <f t="shared" si="494"/>
        <v/>
      </c>
      <c r="EL283" s="275">
        <f>VLOOKUP(C283,MOVI!C:DT,48,0)</f>
        <v>0</v>
      </c>
      <c r="EM283" s="275">
        <f>VLOOKUP(C283,FPT!B:EK,48,0)</f>
        <v>0</v>
      </c>
      <c r="EN283" t="str">
        <f t="shared" si="495"/>
        <v/>
      </c>
      <c r="EO283" s="275">
        <f>VLOOKUP(C283,MOVI!C:DT,49,0)</f>
        <v>200000</v>
      </c>
      <c r="EP283" s="275">
        <f>VLOOKUP(C283,FPT!B:EN,49,0)</f>
        <v>200000</v>
      </c>
      <c r="EQ283" t="str">
        <f t="shared" si="496"/>
        <v/>
      </c>
      <c r="ER283" s="275">
        <f>VLOOKUP(C283,MOVI!C:DT,50,0)</f>
        <v>0</v>
      </c>
      <c r="ES283" s="275">
        <f>VLOOKUP(C283,FPT!B:EQ,50,0)</f>
        <v>0</v>
      </c>
      <c r="ET283" t="str">
        <f t="shared" si="497"/>
        <v/>
      </c>
      <c r="EU283" s="275">
        <f>VLOOKUP(C283,MOVI!C:DT,51,0)</f>
        <v>0</v>
      </c>
      <c r="EV283" s="275">
        <f>VLOOKUP(C283,FPT!B:ET,51,0)</f>
        <v>0</v>
      </c>
      <c r="EW283" t="str">
        <f t="shared" si="498"/>
        <v/>
      </c>
      <c r="EX283" s="275">
        <f>VLOOKUP(C283,MOVI!C:DT,52,0)</f>
        <v>0</v>
      </c>
      <c r="EY283" s="275">
        <f>VLOOKUP(C283,FPT!B:EW,52,0)</f>
        <v>0</v>
      </c>
      <c r="EZ283" t="str">
        <f t="shared" si="499"/>
        <v/>
      </c>
      <c r="FA283" s="275">
        <f>VLOOKUP(C283,MOVI!C:DT,53,0)</f>
        <v>0</v>
      </c>
      <c r="FB283" s="275">
        <f>VLOOKUP(C283,FPT!B:EZ,53,0)</f>
        <v>0</v>
      </c>
      <c r="FC283" t="str">
        <f t="shared" si="500"/>
        <v/>
      </c>
      <c r="FD283" s="275">
        <f>VLOOKUP(C283,MOVI!C:DT,54,0)</f>
        <v>0</v>
      </c>
      <c r="FE283" s="275">
        <f>VLOOKUP(C283,FPT!B:FC,54,0)</f>
        <v>0</v>
      </c>
      <c r="FF283" t="str">
        <f t="shared" si="501"/>
        <v/>
      </c>
      <c r="FG283" s="275">
        <f>VLOOKUP(C283,MOVI!C:DT,55,0)</f>
        <v>673846</v>
      </c>
      <c r="FH283" s="275">
        <f>VLOOKUP(C283,FPT!B:FF,55,0)</f>
        <v>673846</v>
      </c>
      <c r="FI283" t="str">
        <f t="shared" si="502"/>
        <v/>
      </c>
      <c r="FJ283" s="275">
        <f>VLOOKUP(C283,MOVI!C:DT,56,0)</f>
        <v>873846</v>
      </c>
      <c r="FK283" s="275">
        <f>VLOOKUP(C283,FPT!B:FI,56,0)</f>
        <v>873846</v>
      </c>
      <c r="FL283" t="str">
        <f t="shared" si="503"/>
        <v/>
      </c>
      <c r="FM283" s="275">
        <f>VLOOKUP(C283,MOVI!C:DT,57,0)</f>
        <v>664388</v>
      </c>
      <c r="FN283" s="275">
        <f>VLOOKUP(C283,FPT!B:FL,57,0)</f>
        <v>664388</v>
      </c>
      <c r="FO283" t="str">
        <f t="shared" si="504"/>
        <v/>
      </c>
      <c r="FP283" s="275">
        <f>VLOOKUP(C283,MOVI!C:DT,58,0)</f>
        <v>0</v>
      </c>
      <c r="FQ283" s="275">
        <f>VLOOKUP(C283,FPT!B:FO,58,0)</f>
        <v>0</v>
      </c>
      <c r="FR283" t="str">
        <f t="shared" si="505"/>
        <v/>
      </c>
      <c r="FS283" s="275">
        <f>VLOOKUP(C283,MOVI!C:DT,59,0)</f>
        <v>0</v>
      </c>
      <c r="FT283" s="275">
        <f>VLOOKUP(C283,FPT!B:FR,59,0)</f>
        <v>0</v>
      </c>
      <c r="FU283" t="str">
        <f t="shared" si="506"/>
        <v/>
      </c>
      <c r="FV283" s="275">
        <f>VLOOKUP(C283,MOVI!C:DT,60,0)</f>
        <v>0</v>
      </c>
      <c r="FW283" s="275">
        <f>VLOOKUP(C283,FPT!B:FU,60,0)</f>
        <v>0</v>
      </c>
      <c r="FX283" t="str">
        <f t="shared" si="507"/>
        <v/>
      </c>
      <c r="FY283" s="275">
        <f>VLOOKUP(C283,MOVI!C:DT,61,0)</f>
        <v>0</v>
      </c>
      <c r="FZ283" s="275">
        <f>VLOOKUP(C283,FPT!B:FX,61,0)</f>
        <v>0</v>
      </c>
      <c r="GA283" t="str">
        <f t="shared" si="508"/>
        <v/>
      </c>
      <c r="GB283" s="275">
        <f>VLOOKUP(C283,MOVI!C:DT,62,0)</f>
        <v>0</v>
      </c>
      <c r="GC283" s="275">
        <f>VLOOKUP(C283,FPT!B:GA,62,0)</f>
        <v>0</v>
      </c>
      <c r="GD283" t="str">
        <f t="shared" si="509"/>
        <v/>
      </c>
      <c r="GE283" s="275">
        <f>VLOOKUP(C283,MOVI!C:DT,63,0)</f>
        <v>0</v>
      </c>
      <c r="GF283" s="275">
        <f>VLOOKUP(C283,FPT!B:GD,63,0)</f>
        <v>0</v>
      </c>
      <c r="GG283" t="str">
        <f t="shared" si="510"/>
        <v/>
      </c>
      <c r="GH283" s="275">
        <f>VLOOKUP(C283,MOVI!C:DT,64,0)</f>
        <v>0</v>
      </c>
      <c r="GI283" s="275">
        <f>VLOOKUP(C283,FPT!B:GG,64,0)</f>
        <v>0</v>
      </c>
      <c r="GJ283" t="str">
        <f t="shared" si="511"/>
        <v/>
      </c>
      <c r="GK283" s="275">
        <f>VLOOKUP(C283,MOVI!C:DT,65,0)</f>
        <v>0</v>
      </c>
      <c r="GL283" s="275">
        <f>VLOOKUP(C283,FPT!B:GJ,65,0)</f>
        <v>0</v>
      </c>
      <c r="GM283" t="str">
        <f t="shared" si="512"/>
        <v/>
      </c>
      <c r="GN283" s="275">
        <f>VLOOKUP(C283,MOVI!C:DT,66,0)</f>
        <v>0</v>
      </c>
      <c r="GO283" s="275">
        <f>VLOOKUP(C283,FPT!B:GM,66,0)</f>
        <v>0</v>
      </c>
      <c r="GP283" t="str">
        <f t="shared" si="513"/>
        <v/>
      </c>
      <c r="GQ283" s="275">
        <f>VLOOKUP(C283,MOVI!C:DT,67,0)</f>
        <v>0</v>
      </c>
      <c r="GR283" s="275">
        <f>VLOOKUP(C283,FPT!B:GP,67,0)</f>
        <v>0</v>
      </c>
      <c r="GS283" t="str">
        <f t="shared" si="514"/>
        <v/>
      </c>
      <c r="GT283" s="275">
        <f>VLOOKUP(C283,MOVI!C:DT,68,0)</f>
        <v>0</v>
      </c>
      <c r="GU283" s="275">
        <f>VLOOKUP(C283,FPT!B:GS,68,0)</f>
        <v>0</v>
      </c>
      <c r="GV283" t="str">
        <f t="shared" si="515"/>
        <v/>
      </c>
      <c r="GW283" s="275">
        <f>VLOOKUP(C283,MOVI!C:DT,69,0)</f>
        <v>0</v>
      </c>
      <c r="GX283" s="275">
        <f>VLOOKUP(C283,FPT!B:GV,69,0)</f>
        <v>0</v>
      </c>
      <c r="GY283" t="str">
        <f t="shared" si="516"/>
        <v/>
      </c>
      <c r="GZ283" s="275">
        <f>VLOOKUP(C283,MOVI!C:DT,70,0)</f>
        <v>664388</v>
      </c>
      <c r="HA283" s="275">
        <f>VLOOKUP(C283,FPT!B:GY,70,0)</f>
        <v>664388</v>
      </c>
      <c r="HB283" t="str">
        <f t="shared" si="517"/>
        <v/>
      </c>
      <c r="HC283" s="275">
        <f>VLOOKUP(C283,MOVI!C:DT,71,0)</f>
        <v>6345926</v>
      </c>
      <c r="HD283" s="275">
        <f>ROUND(VLOOKUP(C283,FPT!B:HB,71,0),0)</f>
        <v>6345926</v>
      </c>
      <c r="HE283" t="str">
        <f t="shared" si="518"/>
        <v/>
      </c>
      <c r="HF283" s="275">
        <f>ROUND(VLOOKUP(C283,MOVI!C:DT,72,0),0)</f>
        <v>0</v>
      </c>
      <c r="HG283" s="275">
        <f>ROUND(VLOOKUP(C283,FPT!B:HE,72,0),0)</f>
        <v>0</v>
      </c>
      <c r="HH283" t="str">
        <f t="shared" si="519"/>
        <v/>
      </c>
      <c r="HI283" s="275">
        <f>VLOOKUP(C283,MOVI!C:DT,73,0)</f>
        <v>200000</v>
      </c>
      <c r="HJ283" s="275">
        <f>VLOOKUP(C283,FPT!B:HH,73,0)</f>
        <v>200000</v>
      </c>
      <c r="HK283" t="str">
        <f t="shared" si="520"/>
        <v/>
      </c>
      <c r="HL283" s="275">
        <f>VLOOKUP(C283,MOVI!C:DT,74,0)</f>
        <v>673846</v>
      </c>
      <c r="HM283" s="275">
        <f>VLOOKUP(C283,FPT!B:HK,74,0)</f>
        <v>673846</v>
      </c>
      <c r="HN283" t="str">
        <f t="shared" si="521"/>
        <v/>
      </c>
      <c r="HO283" s="275">
        <f>VLOOKUP(C283,MOVI!C:DT,75,0)</f>
        <v>11000000</v>
      </c>
      <c r="HP283" s="275">
        <f>VLOOKUP(C283,FPT!B:HN,75,0)</f>
        <v>11000000</v>
      </c>
      <c r="HQ283" t="str">
        <f t="shared" si="522"/>
        <v/>
      </c>
      <c r="HR283" s="275">
        <f>VLOOKUP(C283,MOVI!C:DT,76,0)</f>
        <v>0</v>
      </c>
      <c r="HS283" s="275">
        <f>VLOOKUP(C283,FPT!B:HQ,76,0)</f>
        <v>0</v>
      </c>
      <c r="HT283" t="str">
        <f t="shared" si="523"/>
        <v/>
      </c>
      <c r="HU283" s="275">
        <f>VLOOKUP(C283,MOVI!C:DT,77,0)</f>
        <v>0</v>
      </c>
      <c r="HV283" s="275">
        <f>VLOOKUP(C283,FPT!B:HT,77,0)</f>
        <v>0</v>
      </c>
      <c r="HW283" t="str">
        <f t="shared" si="524"/>
        <v/>
      </c>
      <c r="HX283" s="274">
        <f>VLOOKUP(C283,MOVI!C:CB,78,0)</f>
        <v>400000</v>
      </c>
      <c r="HY283" s="261">
        <f>VLOOKUP(C283,FPT!$B:$CA,78,0)</f>
        <v>400000</v>
      </c>
      <c r="HZ283" t="str">
        <f t="shared" si="525"/>
        <v/>
      </c>
      <c r="IA283" s="275">
        <f>VLOOKUP(C283,MOVI!C:CD,79,0)</f>
        <v>50000</v>
      </c>
      <c r="IB283" s="275">
        <f>VLOOKUP(C283,FPT!B:HZ,79,0)</f>
        <v>50000</v>
      </c>
      <c r="IC283" t="str">
        <f t="shared" si="526"/>
        <v/>
      </c>
      <c r="ID283" s="275">
        <f>VLOOKUP(C283,MOVI!C:CD,80,0)</f>
        <v>75000</v>
      </c>
      <c r="IE283" s="275">
        <f>VLOOKUP(C283,FPT!B:IC,80,0)</f>
        <v>75000</v>
      </c>
      <c r="IF283" t="str">
        <f t="shared" si="527"/>
        <v/>
      </c>
      <c r="IG283" s="275">
        <f>VLOOKUP(C283,MOVI!C:DT,81,0)</f>
        <v>0</v>
      </c>
      <c r="IH283" s="275">
        <f>VLOOKUP(C283,FPT!B:IF,81,0)</f>
        <v>0</v>
      </c>
      <c r="II283" t="str">
        <f t="shared" si="528"/>
        <v/>
      </c>
      <c r="IJ283" s="275">
        <f>VLOOKUP(C283,MOVI!C:DT,82,0)</f>
        <v>525000</v>
      </c>
      <c r="IK283" s="275">
        <f>VLOOKUP(C283,FPT!B:II,82,0)</f>
        <v>525000</v>
      </c>
      <c r="IL283" t="str">
        <f t="shared" si="529"/>
        <v/>
      </c>
      <c r="IM283" s="275">
        <f>ROUND(VLOOKUP(C283,MOVI!C:DT,83,0),0)</f>
        <v>12398846</v>
      </c>
      <c r="IN283" s="275">
        <f>ROUND(VLOOKUP(C283,FPT!B:IL,83,0),0)</f>
        <v>12398846</v>
      </c>
      <c r="IO283" t="str">
        <f t="shared" si="530"/>
        <v/>
      </c>
      <c r="IP283" s="275">
        <f>VLOOKUP(C283,MOVI!C:DT,84,0)</f>
        <v>0</v>
      </c>
      <c r="IQ283" s="275">
        <f>VLOOKUP(C283,FPT!B:IO,84,0)</f>
        <v>0</v>
      </c>
      <c r="IR283" t="str">
        <f t="shared" si="531"/>
        <v/>
      </c>
      <c r="IS283" s="275">
        <f>ROUND(VLOOKUP(C283,MOVI!C:DT,85,0),0)</f>
        <v>0</v>
      </c>
      <c r="IT283" s="275">
        <f>ROUND(VLOOKUP(C283,FPT!B:IR,85,0),0)</f>
        <v>0</v>
      </c>
      <c r="IU283" t="str">
        <f t="shared" si="532"/>
        <v/>
      </c>
      <c r="IV283" s="275">
        <f>VLOOKUP(C283,MOVI!C:DT,86,0)</f>
        <v>0</v>
      </c>
      <c r="IW283" s="275">
        <f>VLOOKUP(C283,FPT!B:IU,86,0)</f>
        <v>0</v>
      </c>
      <c r="IX283" t="str">
        <f t="shared" si="533"/>
        <v/>
      </c>
      <c r="IY283" s="275">
        <f>ROUND(VLOOKUP(C283,MOVI!C:DT,87,0),0)</f>
        <v>0</v>
      </c>
      <c r="IZ283" s="275">
        <f>ROUND(VLOOKUP(C283,FPT!B:IX,87,0),0)</f>
        <v>0</v>
      </c>
      <c r="JA283" t="str">
        <f t="shared" si="534"/>
        <v/>
      </c>
      <c r="JB283" s="275">
        <f>VLOOKUP(C283,MOVI!C:DT,88,0)</f>
        <v>0</v>
      </c>
      <c r="JC283" s="275">
        <f>VLOOKUP(C283,FPT!B:JA,88,0)</f>
        <v>0</v>
      </c>
      <c r="JD283" t="str">
        <f t="shared" si="535"/>
        <v/>
      </c>
      <c r="JE283" s="275">
        <f>VLOOKUP(C283,MOVI!C:DT,89,0)</f>
        <v>50000</v>
      </c>
      <c r="JF283" s="275">
        <f>VLOOKUP(C283,FPT!B:JD,89,0)</f>
        <v>50000</v>
      </c>
      <c r="JG283" t="str">
        <f t="shared" si="536"/>
        <v/>
      </c>
      <c r="JH283" s="275">
        <f>VLOOKUP(C283,MOVI!C:DT,90,0)</f>
        <v>0</v>
      </c>
      <c r="JI283" s="275">
        <f>VLOOKUP(C283,FPT!B:JG,90,0)</f>
        <v>0</v>
      </c>
      <c r="JJ283" t="str">
        <f t="shared" si="537"/>
        <v/>
      </c>
      <c r="JK283" s="275">
        <f>VLOOKUP(C283,MOVI!C:DT,91,0)</f>
        <v>0</v>
      </c>
      <c r="JL283" s="275">
        <f>VLOOKUP(C283,FPT!B:JJ,91,0)</f>
        <v>0</v>
      </c>
      <c r="JM283" t="str">
        <f t="shared" si="538"/>
        <v/>
      </c>
      <c r="JN283" s="275">
        <f>VLOOKUP(C283,MOVI!C:DT,92,0)</f>
        <v>0</v>
      </c>
      <c r="JO283" s="275">
        <f>VLOOKUP(C283,FPT!B:JM,92,0)</f>
        <v>0</v>
      </c>
      <c r="JP283" t="str">
        <f t="shared" si="539"/>
        <v/>
      </c>
      <c r="JQ283" s="275">
        <f>VLOOKUP(C283,MOVI!C:DT,93,0)</f>
        <v>0</v>
      </c>
      <c r="JR283" s="275">
        <f>VLOOKUP(C283,FPT!B:JP,93,0)</f>
        <v>0</v>
      </c>
      <c r="JS283" t="str">
        <f t="shared" si="540"/>
        <v/>
      </c>
      <c r="JT283" s="275">
        <f>VLOOKUP(C283,MOVI!C:DT,94,0)</f>
        <v>50000</v>
      </c>
      <c r="JU283" s="275">
        <f>VLOOKUP(C283,FPT!B:JS,94,0)</f>
        <v>50000</v>
      </c>
      <c r="JV283" t="str">
        <f t="shared" si="541"/>
        <v/>
      </c>
      <c r="JW283" s="275">
        <f>VLOOKUP(C283,MOVI!C:DT,95,0)</f>
        <v>5770926</v>
      </c>
      <c r="JX283" s="275">
        <f>VLOOKUP(C283,FPT!B:JV,95,0)</f>
        <v>5770926</v>
      </c>
      <c r="JY283" t="str">
        <f t="shared" si="542"/>
        <v/>
      </c>
      <c r="JZ283" s="275">
        <f>VLOOKUP(C283,MOVI!C:DT,96,0)</f>
        <v>0</v>
      </c>
      <c r="KA283" s="275">
        <f>VLOOKUP(C283,FPT!B:JY,96,0)</f>
        <v>0</v>
      </c>
      <c r="KB283" t="str">
        <f t="shared" si="543"/>
        <v/>
      </c>
      <c r="KC283" s="275">
        <f>VLOOKUP(C283,MOVI!C:DT,97,0)</f>
        <v>5770926</v>
      </c>
      <c r="KD283" s="275">
        <f>VLOOKUP(C283,FPT!B:KB,97,0)</f>
        <v>5770926</v>
      </c>
      <c r="KE283" t="str">
        <f t="shared" si="544"/>
        <v/>
      </c>
      <c r="KF283" s="275">
        <f>VLOOKUP(C283,MOVI!C:DT,98,0)</f>
        <v>850000.00000000012</v>
      </c>
      <c r="KG283" s="275">
        <f>VLOOKUP(C283,FPT!B:KE,98,0)</f>
        <v>850000</v>
      </c>
      <c r="KH283" t="str">
        <f t="shared" si="545"/>
        <v/>
      </c>
      <c r="KI283" s="275">
        <f>VLOOKUP(C283,MOVI!C:DT,99,0)</f>
        <v>0</v>
      </c>
      <c r="KJ283" s="275">
        <f>VLOOKUP(C283,FPT!B:KH,99,0)</f>
        <v>0</v>
      </c>
      <c r="KK283" t="str">
        <f t="shared" si="546"/>
        <v/>
      </c>
      <c r="KL283" s="275">
        <f>VLOOKUP(C283,MOVI!C:DT,100,0)</f>
        <v>150000</v>
      </c>
      <c r="KM283" s="275">
        <f>VLOOKUP(C283,FPT!B:KK,100,0)</f>
        <v>150000</v>
      </c>
      <c r="KN283" t="str">
        <f t="shared" si="547"/>
        <v/>
      </c>
      <c r="KO283" s="275">
        <f>VLOOKUP(C283,MOVI!C:DT,101,0)</f>
        <v>0</v>
      </c>
      <c r="KP283" s="275">
        <f>VLOOKUP(C283,FPT!B:KN,101,0)</f>
        <v>0</v>
      </c>
      <c r="KQ283" t="str">
        <f t="shared" si="548"/>
        <v/>
      </c>
      <c r="KR283" s="275">
        <f>VLOOKUP(C283,MOVI!C:DT,102,0)</f>
        <v>0</v>
      </c>
      <c r="KS283" s="275">
        <f>VLOOKUP(C283,FPT!B:KQ,102,0)</f>
        <v>0</v>
      </c>
      <c r="KT283" t="str">
        <f t="shared" si="549"/>
        <v/>
      </c>
      <c r="KU283" s="275">
        <f>VLOOKUP(C283,MOVI!C:DT,103,0)</f>
        <v>1000000.0000000001</v>
      </c>
      <c r="KV283" s="275">
        <f>VLOOKUP(C283,FPT!B:KT,103,0)</f>
        <v>1000000</v>
      </c>
      <c r="KW283" t="str">
        <f t="shared" si="550"/>
        <v/>
      </c>
      <c r="KX283" s="275">
        <f>VLOOKUP(C283,MOVI!C:DT,104,0)</f>
        <v>1525000</v>
      </c>
      <c r="KY283" s="275">
        <f>VLOOKUP(C283,FPT!B:KW,104,0)</f>
        <v>1525000</v>
      </c>
      <c r="KZ283" t="str">
        <f t="shared" si="551"/>
        <v/>
      </c>
      <c r="LA283" s="275">
        <f>VLOOKUP(C283,MOVI!C:DT,105,0)</f>
        <v>100000</v>
      </c>
      <c r="LB283" s="275">
        <f>VLOOKUP(C283,FPT!B:KZ,105,0)</f>
        <v>100000</v>
      </c>
      <c r="LC283" t="str">
        <f t="shared" si="552"/>
        <v/>
      </c>
      <c r="LD283" s="275">
        <f>VLOOKUP(C283,MOVI!C:DT,106,0)</f>
        <v>7445926</v>
      </c>
      <c r="LE283" s="275">
        <f>VLOOKUP(C283,FPT!B:LC,106,0)</f>
        <v>7445926</v>
      </c>
      <c r="LF283" t="str">
        <f t="shared" si="553"/>
        <v/>
      </c>
      <c r="LG283" s="273">
        <f>VLOOKUP(C283,MOVI!C:DT,107,0)</f>
        <v>0</v>
      </c>
      <c r="LH283" s="273">
        <f>VLOOKUP(C283,FPT!B:LF,107,0)</f>
        <v>0</v>
      </c>
      <c r="LI283" t="str">
        <f t="shared" si="554"/>
        <v/>
      </c>
      <c r="LJ283" t="str">
        <f>VLOOKUP(C283,MOVI!C:DV,108,0)</f>
        <v>MoviSouthSales</v>
      </c>
      <c r="LK283" s="252" t="str">
        <f>VLOOKUP(C283,FPT!B:LI,108,0)</f>
        <v>MoviSouthSales</v>
      </c>
      <c r="LL283" t="str">
        <f t="shared" si="555"/>
        <v/>
      </c>
      <c r="LM283" s="275">
        <f>ROUND(VLOOKUP(C283,MOVI!C:DV,109,0),0)</f>
        <v>416667</v>
      </c>
      <c r="LN283" s="275">
        <f>ROUND(VLOOKUP(C283,FPT!B:LL,109,0),0)</f>
        <v>416667</v>
      </c>
      <c r="LO283" t="str">
        <f t="shared" si="556"/>
        <v/>
      </c>
      <c r="LP283" t="str">
        <f>VLOOKUP(C283,MOVI!C:DV,110,0)</f>
        <v>MKD</v>
      </c>
      <c r="LQ283" s="247" t="str">
        <f>VLOOKUP(C283,FPT!B:LO,110,0)</f>
        <v>MKD</v>
      </c>
      <c r="LR283" t="str">
        <f t="shared" si="557"/>
        <v/>
      </c>
      <c r="LS283">
        <f>MOVI!DI278</f>
        <v>21</v>
      </c>
      <c r="LV283">
        <f>MOVI!DJ278</f>
        <v>0</v>
      </c>
      <c r="LW283">
        <f>MOVI!DK278</f>
        <v>1</v>
      </c>
      <c r="LX283" t="str">
        <f>MOVI!DL278</f>
        <v>x</v>
      </c>
      <c r="LY283">
        <f>MOVI!DM278</f>
        <v>0</v>
      </c>
      <c r="LZ283">
        <f>MOVI!DN278</f>
        <v>50000</v>
      </c>
      <c r="MA283">
        <f>MOVI!DO278</f>
        <v>0</v>
      </c>
      <c r="MB283" t="str">
        <f>MOVI!DP278</f>
        <v>MKD</v>
      </c>
      <c r="MC283">
        <f>MOVI!DQ278</f>
        <v>0</v>
      </c>
      <c r="MD283">
        <f>MOVI!DR278</f>
        <v>0</v>
      </c>
      <c r="ME283" t="str">
        <f>VLOOKUP(C283,MOVI!C:DV,121,0)</f>
        <v>Group 1</v>
      </c>
      <c r="MF283" s="252" t="str">
        <f>VLOOKUP(C283,FPT!B:MD,111,0)</f>
        <v>Group 1</v>
      </c>
      <c r="MG283" t="str">
        <f t="shared" si="450"/>
        <v/>
      </c>
      <c r="MH283" t="str">
        <f>VLOOKUP(C283,MOVI!C:DT,122,0)</f>
        <v>MoviSouthGroup 1</v>
      </c>
      <c r="MI283" s="252" t="str">
        <f>VLOOKUP(C283,FPT!B:DS,112,0)</f>
        <v>MoviSouthGroup 1</v>
      </c>
      <c r="MJ283" t="str">
        <f t="shared" si="558"/>
        <v/>
      </c>
    </row>
    <row r="284" spans="1:348" x14ac:dyDescent="0.25">
      <c r="A284">
        <v>276</v>
      </c>
      <c r="B284" s="48">
        <v>5330</v>
      </c>
      <c r="C284" s="271" t="s">
        <v>1024</v>
      </c>
      <c r="D284" t="str">
        <f>VLOOKUP(C284,MOVI!C:D,2,0)</f>
        <v>Trần Thị Thu Thủy</v>
      </c>
      <c r="E284" t="str">
        <f>VLOOKUP(C284,FPT!B:C,2,0)</f>
        <v>Trần Thị Thu Thủy</v>
      </c>
      <c r="F284" t="str">
        <f t="shared" si="451"/>
        <v/>
      </c>
      <c r="G284" t="str">
        <f>VLOOKUP(C284,MOVI!C:E,3,0)</f>
        <v>Sales</v>
      </c>
      <c r="H284" t="str">
        <f>VLOOKUP(C284,FPT!B:F,3,0)</f>
        <v>Sales</v>
      </c>
      <c r="I284" t="str">
        <f t="shared" si="452"/>
        <v/>
      </c>
      <c r="J284" t="str">
        <f>VLOOKUP(C284,MOVI!C:H,4,0)</f>
        <v>Field Sales</v>
      </c>
      <c r="K284" t="str">
        <f>VLOOKUP(C284,FPT!B:I,4,0)</f>
        <v>Field Sales</v>
      </c>
      <c r="L284" t="str">
        <f t="shared" si="453"/>
        <v/>
      </c>
      <c r="M284" t="str">
        <f>VLOOKUP(C284,MOVI!C:DT,5,0)</f>
        <v>Associate</v>
      </c>
      <c r="N284" t="str">
        <f>VLOOKUP(C284,FPT!B:L,5,0)</f>
        <v>Associate</v>
      </c>
      <c r="O284" t="str">
        <f t="shared" si="454"/>
        <v/>
      </c>
      <c r="P284" t="str">
        <f>VLOOKUP(C284,MOVI!C:DT,6,0)</f>
        <v>Field Sales</v>
      </c>
      <c r="Q284" t="str">
        <f>VLOOKUP(C284,FPT!B:O,6,0)</f>
        <v>Field sales</v>
      </c>
      <c r="R284" t="str">
        <f t="shared" si="455"/>
        <v/>
      </c>
      <c r="S284" t="str">
        <f>VLOOKUP(C284,MOVI!C:DT,7,0)</f>
        <v>South</v>
      </c>
      <c r="T284" t="str">
        <f>VLOOKUP(C284,FPT!B:R,7,0)</f>
        <v>South</v>
      </c>
      <c r="U284" t="str">
        <f t="shared" si="456"/>
        <v/>
      </c>
      <c r="V284" t="str">
        <f>VLOOKUP(C284,MOVI!C:DT,8,0)</f>
        <v>Movi</v>
      </c>
      <c r="W284" t="str">
        <f>VLOOKUP(C284,FPT!B:U,8,0)</f>
        <v>Movi</v>
      </c>
      <c r="X284" t="str">
        <f t="shared" si="457"/>
        <v/>
      </c>
      <c r="Y284" t="str">
        <f>VLOOKUP(C284,MOVI!C:DT,9,0)</f>
        <v>Full-time</v>
      </c>
      <c r="Z284" t="str">
        <f>VLOOKUP(C284,FPT!B:X,9,0)</f>
        <v>Full-time</v>
      </c>
      <c r="AA284" t="str">
        <f t="shared" si="458"/>
        <v/>
      </c>
      <c r="AB284" t="str">
        <f>VLOOKUP(C284,MOVI!C:DT,10,0)</f>
        <v>Maternity</v>
      </c>
      <c r="AC284" t="str">
        <f>VLOOKUP(C284,FPT!B:AA,10,0)</f>
        <v>Maternity</v>
      </c>
      <c r="AD284" t="str">
        <f t="shared" si="459"/>
        <v/>
      </c>
      <c r="AE284" s="247">
        <f>VLOOKUP(C284,MOVI!C:DT,11,0)</f>
        <v>43721</v>
      </c>
      <c r="AF284" s="247">
        <f>VLOOKUP(C284,FPT!B:AD,11,0)</f>
        <v>43721</v>
      </c>
      <c r="AG284" t="str">
        <f t="shared" si="460"/>
        <v/>
      </c>
      <c r="AH284" s="260" t="str">
        <f>VLOOKUP(C284,MOVI!C:DT,12,0)</f>
        <v>30/10/2021 - 29/04/2022</v>
      </c>
      <c r="AI284" s="260" t="str">
        <f>VLOOKUP(C284,FPT!B:AD,12,0)</f>
        <v>30/10/2021 - 29/04/2022</v>
      </c>
      <c r="AJ284" t="str">
        <f t="shared" si="560"/>
        <v/>
      </c>
      <c r="AK284">
        <f>VLOOKUP(C284,MOVI!C:DT,13,0)</f>
        <v>0</v>
      </c>
      <c r="AL284" s="247">
        <f>VLOOKUP(C284,FPT!B:AJ,13,0)</f>
        <v>0</v>
      </c>
      <c r="AM284" t="str">
        <f t="shared" si="559"/>
        <v/>
      </c>
      <c r="AN284" s="247">
        <f>VLOOKUP(C284,MOVI!C:DT,14,0)</f>
        <v>0</v>
      </c>
      <c r="AO284" s="247">
        <f>VLOOKUP(C284,FPT!B:AM,14,0)</f>
        <v>0</v>
      </c>
      <c r="AP284" t="str">
        <f t="shared" si="461"/>
        <v/>
      </c>
      <c r="AQ284" t="str">
        <f>VLOOKUP(C284,MOVI!C:DT,15,0)</f>
        <v>LC</v>
      </c>
      <c r="AR284" s="247" t="str">
        <f>VLOOKUP(C284,FPT!B:AP,15,0)</f>
        <v>LC</v>
      </c>
      <c r="AS284" t="str">
        <f t="shared" si="462"/>
        <v/>
      </c>
      <c r="AT284" s="282" t="str">
        <f>VLOOKUP(C284,MOVI!C:DT,16,0)</f>
        <v>LTTP</v>
      </c>
      <c r="AU284" s="247" t="str">
        <f>VLOOKUP(C284,FPT!B:AS,16,0)</f>
        <v>LTTP</v>
      </c>
      <c r="AV284" t="str">
        <f t="shared" si="463"/>
        <v/>
      </c>
      <c r="AW284" t="str">
        <f>VLOOKUP(C284,MOVI!C:DT,17,0)</f>
        <v>L</v>
      </c>
      <c r="AX284" s="247" t="str">
        <f>VLOOKUP(C284,FPT!B:AV,17,0)</f>
        <v>L</v>
      </c>
      <c r="AY284" t="str">
        <f t="shared" si="464"/>
        <v/>
      </c>
      <c r="AZ284">
        <f>VLOOKUP(C284,MOVI!C:DT,18,0)</f>
        <v>0</v>
      </c>
      <c r="BA284" s="247">
        <f>VLOOKUP(C284,FPT!B:AY,18,0)</f>
        <v>0</v>
      </c>
      <c r="BB284" t="str">
        <f t="shared" si="465"/>
        <v/>
      </c>
      <c r="BC284" s="275">
        <f>VLOOKUP(C284,MOVI!C:DT,19,0)</f>
        <v>5000000</v>
      </c>
      <c r="BD284" s="275">
        <f>VLOOKUP(C284,FPT!B:BB,19,0)</f>
        <v>5000000</v>
      </c>
      <c r="BE284" t="str">
        <f t="shared" si="466"/>
        <v/>
      </c>
      <c r="BF284">
        <f>VLOOKUP(C284,MOVI!C:DT,20,0)</f>
        <v>0</v>
      </c>
      <c r="BG284" s="252">
        <f>VLOOKUP(C284,FPT!B:BE,20,0)</f>
        <v>0</v>
      </c>
      <c r="BH284" t="str">
        <f t="shared" si="467"/>
        <v/>
      </c>
      <c r="BI284" s="275">
        <f>VLOOKUP(C284,MOVI!C:DT,21,0)</f>
        <v>5000000</v>
      </c>
      <c r="BJ284" s="275">
        <f>VLOOKUP(C284,FPT!B:BH,21,0)</f>
        <v>5000000</v>
      </c>
      <c r="BK284" t="str">
        <f t="shared" si="468"/>
        <v/>
      </c>
      <c r="BL284" s="275">
        <f>VLOOKUP(C284,MOVI!C:DT,22,0)</f>
        <v>0</v>
      </c>
      <c r="BM284" s="275">
        <f>VLOOKUP(C284,FPT!B:BK,22,0)</f>
        <v>0</v>
      </c>
      <c r="BN284" t="str">
        <f t="shared" si="469"/>
        <v/>
      </c>
      <c r="BO284" s="275">
        <f>VLOOKUP(C284,MOVI!C:DT,23,0)</f>
        <v>0</v>
      </c>
      <c r="BP284" s="275">
        <f>VLOOKUP(C284,FPT!B:BN,23,0)</f>
        <v>0</v>
      </c>
      <c r="BQ284" t="str">
        <f t="shared" si="470"/>
        <v/>
      </c>
      <c r="BR284" s="275">
        <f>VLOOKUP(C284,MOVI!C:DT,24,0)</f>
        <v>0</v>
      </c>
      <c r="BS284" s="275">
        <f>VLOOKUP(C284,FPT!B:BQ,24,0)</f>
        <v>0</v>
      </c>
      <c r="BT284" t="str">
        <f t="shared" si="471"/>
        <v/>
      </c>
      <c r="BU284" s="275">
        <f>VLOOKUP(C284,MOVI!C:DT,25,0)</f>
        <v>200000</v>
      </c>
      <c r="BV284" s="275">
        <f>VLOOKUP(C284,FPT!B:BT,25,0)</f>
        <v>200000</v>
      </c>
      <c r="BW284" t="str">
        <f t="shared" si="472"/>
        <v/>
      </c>
      <c r="BX284" s="275">
        <f>VLOOKUP(C284,MOVI!C:DT,26,0)</f>
        <v>0</v>
      </c>
      <c r="BY284" s="275">
        <f>VLOOKUP(C284,FPT!B:BW,26,0)</f>
        <v>0</v>
      </c>
      <c r="BZ284" t="str">
        <f t="shared" si="473"/>
        <v/>
      </c>
      <c r="CA284" s="275">
        <f>VLOOKUP(C284,MOVI!C:DT,27,0)</f>
        <v>730000</v>
      </c>
      <c r="CB284" s="275">
        <f>VLOOKUP(C284,FPT!B:BZ,27,0)</f>
        <v>730000</v>
      </c>
      <c r="CC284" t="str">
        <f t="shared" si="474"/>
        <v/>
      </c>
      <c r="CD284" s="275">
        <f>VLOOKUP(C284,MOVI!C:DT,28,0)</f>
        <v>930000</v>
      </c>
      <c r="CE284" s="275">
        <f>VLOOKUP(C284,FPT!B:CC,28,0)</f>
        <v>930000</v>
      </c>
      <c r="CF284" t="str">
        <f t="shared" si="475"/>
        <v/>
      </c>
      <c r="CG284" t="str">
        <f>VLOOKUP(C284,MOVI!C:DT,29,0)</f>
        <v>CN</v>
      </c>
      <c r="CH284" s="252" t="str">
        <f>VLOOKUP(C284,FPT!B:CF,29,0)</f>
        <v>CN</v>
      </c>
      <c r="CI284" t="str">
        <f t="shared" si="476"/>
        <v/>
      </c>
      <c r="CJ284">
        <f>VLOOKUP(C284,MOVI!C:DT,30,0)</f>
        <v>26</v>
      </c>
      <c r="CK284" s="252">
        <f>VLOOKUP(C284,FPT!B:CI,30,0)</f>
        <v>26</v>
      </c>
      <c r="CL284" t="str">
        <f t="shared" si="477"/>
        <v/>
      </c>
      <c r="CM284">
        <f>VLOOKUP(C284,MOVI!C:DT,31,0)</f>
        <v>0</v>
      </c>
      <c r="CN284" s="252">
        <f>VLOOKUP(C284,FPT!B:CL,31,0)</f>
        <v>0</v>
      </c>
      <c r="CO284" t="str">
        <f t="shared" si="478"/>
        <v/>
      </c>
      <c r="CP284" s="275">
        <f>VLOOKUP(C284,MOVI!C:DT,32,0)</f>
        <v>0</v>
      </c>
      <c r="CQ284" s="275">
        <f>VLOOKUP(C284,FPT!B:CO,32,0)</f>
        <v>0</v>
      </c>
      <c r="CR284" t="str">
        <f t="shared" si="479"/>
        <v/>
      </c>
      <c r="CS284" s="275">
        <f>VLOOKUP(C284,MOVI!C:DT,33,0)</f>
        <v>0</v>
      </c>
      <c r="CT284" s="275">
        <f>VLOOKUP(C284,FPT!B:CR,33,0)</f>
        <v>0</v>
      </c>
      <c r="CU284" t="str">
        <f t="shared" si="480"/>
        <v/>
      </c>
      <c r="CV284" s="275">
        <f>VLOOKUP(C284,MOVI!C:DT,34,0)</f>
        <v>0</v>
      </c>
      <c r="CW284" s="275">
        <f>VLOOKUP(C284,FPT!B:CU,34,0)</f>
        <v>0</v>
      </c>
      <c r="CX284" t="str">
        <f t="shared" si="481"/>
        <v/>
      </c>
      <c r="CY284" s="275">
        <f>VLOOKUP(C284,MOVI!C:DT,35,0)</f>
        <v>0</v>
      </c>
      <c r="CZ284" s="275">
        <f>VLOOKUP(C284,FPT!B:CX,35,0)</f>
        <v>0</v>
      </c>
      <c r="DA284" t="str">
        <f t="shared" si="482"/>
        <v/>
      </c>
      <c r="DB284" s="275">
        <f>VLOOKUP(C284,MOVI!C:DT,36,0)</f>
        <v>0</v>
      </c>
      <c r="DC284" s="275">
        <f>VLOOKUP(C284,FPT!B:DA,36,0)</f>
        <v>0</v>
      </c>
      <c r="DD284" t="str">
        <f t="shared" si="483"/>
        <v/>
      </c>
      <c r="DE284" s="275">
        <f>VLOOKUP(C284,MOVI!C:DT,37,0)</f>
        <v>0</v>
      </c>
      <c r="DF284" s="275">
        <f>VLOOKUP(C284,FPT!B:DD,37,0)</f>
        <v>0</v>
      </c>
      <c r="DG284" t="str">
        <f t="shared" si="484"/>
        <v/>
      </c>
      <c r="DH284" s="275">
        <f>VLOOKUP(C284,MOVI!C:DT,38,0)</f>
        <v>0</v>
      </c>
      <c r="DI284" s="275">
        <f>VLOOKUP(C284,FPT!B:DG,38,0)</f>
        <v>0</v>
      </c>
      <c r="DJ284" t="str">
        <f t="shared" si="485"/>
        <v/>
      </c>
      <c r="DK284" s="275">
        <f>VLOOKUP(C284,MOVI!C:DT,39,0)</f>
        <v>0</v>
      </c>
      <c r="DL284" s="275">
        <f>VLOOKUP(C284,FPT!B:DJ,39,0)</f>
        <v>0</v>
      </c>
      <c r="DM284" t="str">
        <f t="shared" si="486"/>
        <v/>
      </c>
      <c r="DN284" s="275">
        <f>VLOOKUP(C284,MOVI!C:DT,40,0)</f>
        <v>0</v>
      </c>
      <c r="DO284" s="275">
        <f>VLOOKUP(C284,FPT!B:DM,40,0)</f>
        <v>0</v>
      </c>
      <c r="DP284" t="str">
        <f t="shared" si="487"/>
        <v/>
      </c>
      <c r="DQ284" s="275">
        <f>VLOOKUP(C284,MOVI!C:DT,41,0)</f>
        <v>0</v>
      </c>
      <c r="DR284" s="275">
        <f>VLOOKUP(C284,FPT!B:DP,41,0)</f>
        <v>0</v>
      </c>
      <c r="DS284" t="str">
        <f t="shared" si="488"/>
        <v/>
      </c>
      <c r="DT284" s="275">
        <f>VLOOKUP(C284,MOVI!C:DT,42,0)</f>
        <v>0</v>
      </c>
      <c r="DU284" s="275">
        <f>ROUND(VLOOKUP(C284,FPT!B:DS,42,0),0)</f>
        <v>0</v>
      </c>
      <c r="DV284" t="str">
        <f t="shared" si="489"/>
        <v/>
      </c>
      <c r="DW284" s="275">
        <f>VLOOKUP(C284,MOVI!C:DT,43,0)</f>
        <v>0</v>
      </c>
      <c r="DX284" s="275">
        <f>VLOOKUP(C284,FPT!B:DV,43,0)</f>
        <v>0</v>
      </c>
      <c r="DY284" t="str">
        <f t="shared" si="490"/>
        <v/>
      </c>
      <c r="DZ284" s="275">
        <f>VLOOKUP(C284,MOVI!C:DT,44,0)</f>
        <v>0</v>
      </c>
      <c r="EA284" s="275">
        <f>VLOOKUP(C284,FPT!B:DY,44,0)</f>
        <v>0</v>
      </c>
      <c r="EB284" t="str">
        <f t="shared" si="491"/>
        <v/>
      </c>
      <c r="EC284" s="275">
        <f>VLOOKUP(C284,MOVI!C:DT,45,0)</f>
        <v>0</v>
      </c>
      <c r="ED284" s="275">
        <f>ROUND(VLOOKUP(C284,FPT!B:EB,45,0),0)</f>
        <v>0</v>
      </c>
      <c r="EE284" t="str">
        <f t="shared" si="492"/>
        <v/>
      </c>
      <c r="EF284" s="275">
        <f>VLOOKUP(C284,MOVI!C:DT,46,0)</f>
        <v>0</v>
      </c>
      <c r="EG284" s="275">
        <f>VLOOKUP(C284,FPT!B:EE,46,0)</f>
        <v>0</v>
      </c>
      <c r="EH284" t="str">
        <f t="shared" si="493"/>
        <v/>
      </c>
      <c r="EI284" s="275">
        <f>VLOOKUP(C284,MOVI!C:DT,47,0)</f>
        <v>0</v>
      </c>
      <c r="EJ284" s="275">
        <f>VLOOKUP(C284,FPT!B:EH,47,0)</f>
        <v>0</v>
      </c>
      <c r="EK284" t="str">
        <f t="shared" si="494"/>
        <v/>
      </c>
      <c r="EL284" s="275">
        <f>VLOOKUP(C284,MOVI!C:DT,48,0)</f>
        <v>0</v>
      </c>
      <c r="EM284" s="275">
        <f>VLOOKUP(C284,FPT!B:EK,48,0)</f>
        <v>0</v>
      </c>
      <c r="EN284" t="str">
        <f t="shared" si="495"/>
        <v/>
      </c>
      <c r="EO284" s="275">
        <f>VLOOKUP(C284,MOVI!C:DT,49,0)</f>
        <v>0</v>
      </c>
      <c r="EP284" s="275">
        <f>VLOOKUP(C284,FPT!B:EN,49,0)</f>
        <v>0</v>
      </c>
      <c r="EQ284" t="str">
        <f t="shared" si="496"/>
        <v/>
      </c>
      <c r="ER284" s="275">
        <f>VLOOKUP(C284,MOVI!C:DT,50,0)</f>
        <v>0</v>
      </c>
      <c r="ES284" s="275">
        <f>VLOOKUP(C284,FPT!B:EQ,50,0)</f>
        <v>0</v>
      </c>
      <c r="ET284" t="str">
        <f t="shared" si="497"/>
        <v/>
      </c>
      <c r="EU284" s="275">
        <f>VLOOKUP(C284,MOVI!C:DT,51,0)</f>
        <v>0</v>
      </c>
      <c r="EV284" s="275">
        <f>VLOOKUP(C284,FPT!B:ET,51,0)</f>
        <v>0</v>
      </c>
      <c r="EW284" t="str">
        <f t="shared" si="498"/>
        <v/>
      </c>
      <c r="EX284" s="275">
        <f>VLOOKUP(C284,MOVI!C:DT,52,0)</f>
        <v>0</v>
      </c>
      <c r="EY284" s="275">
        <f>VLOOKUP(C284,FPT!B:EW,52,0)</f>
        <v>0</v>
      </c>
      <c r="EZ284" t="str">
        <f t="shared" si="499"/>
        <v/>
      </c>
      <c r="FA284" s="275">
        <f>VLOOKUP(C284,MOVI!C:DT,53,0)</f>
        <v>0</v>
      </c>
      <c r="FB284" s="275">
        <f>VLOOKUP(C284,FPT!B:EZ,53,0)</f>
        <v>0</v>
      </c>
      <c r="FC284" t="str">
        <f t="shared" si="500"/>
        <v/>
      </c>
      <c r="FD284" s="275">
        <f>VLOOKUP(C284,MOVI!C:DT,54,0)</f>
        <v>0</v>
      </c>
      <c r="FE284" s="275">
        <f>VLOOKUP(C284,FPT!B:FC,54,0)</f>
        <v>0</v>
      </c>
      <c r="FF284" t="str">
        <f t="shared" si="501"/>
        <v/>
      </c>
      <c r="FG284" s="275">
        <f>VLOOKUP(C284,MOVI!C:DT,55,0)</f>
        <v>0</v>
      </c>
      <c r="FH284" s="275">
        <f>VLOOKUP(C284,FPT!B:FF,55,0)</f>
        <v>0</v>
      </c>
      <c r="FI284" t="str">
        <f t="shared" si="502"/>
        <v/>
      </c>
      <c r="FJ284" s="275">
        <f>VLOOKUP(C284,MOVI!C:DT,56,0)</f>
        <v>0</v>
      </c>
      <c r="FK284" s="275">
        <f>VLOOKUP(C284,FPT!B:FI,56,0)</f>
        <v>0</v>
      </c>
      <c r="FL284" t="str">
        <f t="shared" si="503"/>
        <v/>
      </c>
      <c r="FM284" s="275">
        <f>VLOOKUP(C284,MOVI!C:DT,57,0)</f>
        <v>0</v>
      </c>
      <c r="FN284" s="275">
        <f>VLOOKUP(C284,FPT!B:FL,57,0)</f>
        <v>0</v>
      </c>
      <c r="FO284" t="str">
        <f t="shared" si="504"/>
        <v/>
      </c>
      <c r="FP284" s="275">
        <f>VLOOKUP(C284,MOVI!C:DT,58,0)</f>
        <v>0</v>
      </c>
      <c r="FQ284" s="275">
        <f>VLOOKUP(C284,FPT!B:FO,58,0)</f>
        <v>0</v>
      </c>
      <c r="FR284" t="str">
        <f t="shared" si="505"/>
        <v/>
      </c>
      <c r="FS284" s="275">
        <f>VLOOKUP(C284,MOVI!C:DT,59,0)</f>
        <v>0</v>
      </c>
      <c r="FT284" s="275">
        <f>VLOOKUP(C284,FPT!B:FR,59,0)</f>
        <v>0</v>
      </c>
      <c r="FU284" t="str">
        <f t="shared" si="506"/>
        <v/>
      </c>
      <c r="FV284" s="275">
        <f>VLOOKUP(C284,MOVI!C:DT,60,0)</f>
        <v>0</v>
      </c>
      <c r="FW284" s="275">
        <f>VLOOKUP(C284,FPT!B:FU,60,0)</f>
        <v>0</v>
      </c>
      <c r="FX284" t="str">
        <f t="shared" si="507"/>
        <v/>
      </c>
      <c r="FY284" s="275">
        <f>VLOOKUP(C284,MOVI!C:DT,61,0)</f>
        <v>0</v>
      </c>
      <c r="FZ284" s="275">
        <f>VLOOKUP(C284,FPT!B:FX,61,0)</f>
        <v>0</v>
      </c>
      <c r="GA284" t="str">
        <f t="shared" si="508"/>
        <v/>
      </c>
      <c r="GB284" s="275">
        <f>VLOOKUP(C284,MOVI!C:DT,62,0)</f>
        <v>0</v>
      </c>
      <c r="GC284" s="275">
        <f>VLOOKUP(C284,FPT!B:GA,62,0)</f>
        <v>0</v>
      </c>
      <c r="GD284" t="str">
        <f t="shared" si="509"/>
        <v/>
      </c>
      <c r="GE284" s="275">
        <f>VLOOKUP(C284,MOVI!C:DT,63,0)</f>
        <v>0</v>
      </c>
      <c r="GF284" s="275">
        <f>VLOOKUP(C284,FPT!B:GD,63,0)</f>
        <v>0</v>
      </c>
      <c r="GG284" t="str">
        <f t="shared" si="510"/>
        <v/>
      </c>
      <c r="GH284" s="275">
        <f>VLOOKUP(C284,MOVI!C:DT,64,0)</f>
        <v>0</v>
      </c>
      <c r="GI284" s="275">
        <f>VLOOKUP(C284,FPT!B:GG,64,0)</f>
        <v>0</v>
      </c>
      <c r="GJ284" t="str">
        <f t="shared" si="511"/>
        <v/>
      </c>
      <c r="GK284" s="275">
        <f>VLOOKUP(C284,MOVI!C:DT,65,0)</f>
        <v>0</v>
      </c>
      <c r="GL284" s="275">
        <f>VLOOKUP(C284,FPT!B:GJ,65,0)</f>
        <v>0</v>
      </c>
      <c r="GM284" t="str">
        <f t="shared" si="512"/>
        <v/>
      </c>
      <c r="GN284" s="275">
        <f>VLOOKUP(C284,MOVI!C:DT,66,0)</f>
        <v>0</v>
      </c>
      <c r="GO284" s="275">
        <f>VLOOKUP(C284,FPT!B:GM,66,0)</f>
        <v>0</v>
      </c>
      <c r="GP284" t="str">
        <f t="shared" si="513"/>
        <v/>
      </c>
      <c r="GQ284" s="275">
        <f>VLOOKUP(C284,MOVI!C:DT,67,0)</f>
        <v>0</v>
      </c>
      <c r="GR284" s="275">
        <f>VLOOKUP(C284,FPT!B:GP,67,0)</f>
        <v>0</v>
      </c>
      <c r="GS284" t="str">
        <f t="shared" si="514"/>
        <v/>
      </c>
      <c r="GT284" s="275">
        <f>VLOOKUP(C284,MOVI!C:DT,68,0)</f>
        <v>0</v>
      </c>
      <c r="GU284" s="275">
        <f>VLOOKUP(C284,FPT!B:GS,68,0)</f>
        <v>0</v>
      </c>
      <c r="GV284" t="str">
        <f t="shared" si="515"/>
        <v/>
      </c>
      <c r="GW284" s="275">
        <f>VLOOKUP(C284,MOVI!C:DT,69,0)</f>
        <v>0</v>
      </c>
      <c r="GX284" s="275">
        <f>VLOOKUP(C284,FPT!B:GV,69,0)</f>
        <v>0</v>
      </c>
      <c r="GY284" t="str">
        <f t="shared" si="516"/>
        <v/>
      </c>
      <c r="GZ284" s="275">
        <f>VLOOKUP(C284,MOVI!C:DT,70,0)</f>
        <v>0</v>
      </c>
      <c r="HA284" s="275">
        <f>VLOOKUP(C284,FPT!B:GY,70,0)</f>
        <v>0</v>
      </c>
      <c r="HB284" t="str">
        <f t="shared" si="517"/>
        <v/>
      </c>
      <c r="HC284" s="275">
        <f>VLOOKUP(C284,MOVI!C:DT,71,0)</f>
        <v>0</v>
      </c>
      <c r="HD284" s="275">
        <f>ROUND(VLOOKUP(C284,FPT!B:HB,71,0),0)</f>
        <v>0</v>
      </c>
      <c r="HE284" t="str">
        <f t="shared" si="518"/>
        <v/>
      </c>
      <c r="HF284" s="275">
        <f>ROUND(VLOOKUP(C284,MOVI!C:DT,72,0),0)</f>
        <v>0</v>
      </c>
      <c r="HG284" s="275">
        <f>ROUND(VLOOKUP(C284,FPT!B:HE,72,0),0)</f>
        <v>0</v>
      </c>
      <c r="HH284" t="str">
        <f t="shared" si="519"/>
        <v/>
      </c>
      <c r="HI284" s="275">
        <f>VLOOKUP(C284,MOVI!C:DT,73,0)</f>
        <v>0</v>
      </c>
      <c r="HJ284" s="275">
        <f>VLOOKUP(C284,FPT!B:HH,73,0)</f>
        <v>0</v>
      </c>
      <c r="HK284" t="str">
        <f t="shared" si="520"/>
        <v/>
      </c>
      <c r="HL284" s="275">
        <f>VLOOKUP(C284,MOVI!C:DT,74,0)</f>
        <v>0</v>
      </c>
      <c r="HM284" s="275">
        <f>VLOOKUP(C284,FPT!B:HK,74,0)</f>
        <v>0</v>
      </c>
      <c r="HN284" t="str">
        <f t="shared" si="521"/>
        <v/>
      </c>
      <c r="HO284" s="275">
        <f>VLOOKUP(C284,MOVI!C:DT,75,0)</f>
        <v>11000000</v>
      </c>
      <c r="HP284" s="275">
        <f>VLOOKUP(C284,FPT!B:HN,75,0)</f>
        <v>11000000</v>
      </c>
      <c r="HQ284" t="str">
        <f t="shared" si="522"/>
        <v/>
      </c>
      <c r="HR284" s="275">
        <f>VLOOKUP(C284,MOVI!C:DT,76,0)</f>
        <v>0</v>
      </c>
      <c r="HS284" s="275">
        <f>VLOOKUP(C284,FPT!B:HQ,76,0)</f>
        <v>0</v>
      </c>
      <c r="HT284" t="str">
        <f t="shared" si="523"/>
        <v/>
      </c>
      <c r="HU284" s="275">
        <f>VLOOKUP(C284,MOVI!C:DT,77,0)</f>
        <v>0</v>
      </c>
      <c r="HV284" s="275">
        <f>VLOOKUP(C284,FPT!B:HT,77,0)</f>
        <v>0</v>
      </c>
      <c r="HW284" t="str">
        <f t="shared" si="524"/>
        <v/>
      </c>
      <c r="HX284" s="274">
        <f>VLOOKUP(C284,MOVI!C:CB,78,0)</f>
        <v>0</v>
      </c>
      <c r="HY284" s="261">
        <f>VLOOKUP(C284,FPT!$B:$CA,78,0)</f>
        <v>0</v>
      </c>
      <c r="HZ284" t="str">
        <f t="shared" si="525"/>
        <v/>
      </c>
      <c r="IA284" s="275">
        <f>VLOOKUP(C284,MOVI!C:CD,79,0)</f>
        <v>0</v>
      </c>
      <c r="IB284" s="275">
        <f>VLOOKUP(C284,FPT!B:HZ,79,0)</f>
        <v>0</v>
      </c>
      <c r="IC284" t="str">
        <f t="shared" si="526"/>
        <v/>
      </c>
      <c r="ID284" s="275">
        <f>VLOOKUP(C284,MOVI!C:CD,80,0)</f>
        <v>0</v>
      </c>
      <c r="IE284" s="275">
        <f>VLOOKUP(C284,FPT!B:IC,80,0)</f>
        <v>0</v>
      </c>
      <c r="IF284" t="str">
        <f t="shared" si="527"/>
        <v/>
      </c>
      <c r="IG284" s="275">
        <f>VLOOKUP(C284,MOVI!C:DT,81,0)</f>
        <v>0</v>
      </c>
      <c r="IH284" s="275">
        <f>VLOOKUP(C284,FPT!B:IF,81,0)</f>
        <v>0</v>
      </c>
      <c r="II284" t="str">
        <f t="shared" si="528"/>
        <v/>
      </c>
      <c r="IJ284" s="275">
        <f>VLOOKUP(C284,MOVI!C:DT,82,0)</f>
        <v>0</v>
      </c>
      <c r="IK284" s="275">
        <f>VLOOKUP(C284,FPT!B:II,82,0)</f>
        <v>0</v>
      </c>
      <c r="IL284" t="str">
        <f t="shared" si="529"/>
        <v/>
      </c>
      <c r="IM284" s="275">
        <f>ROUND(VLOOKUP(C284,MOVI!C:DT,83,0),0)</f>
        <v>11000000</v>
      </c>
      <c r="IN284" s="275">
        <f>ROUND(VLOOKUP(C284,FPT!B:IL,83,0),0)</f>
        <v>11000000</v>
      </c>
      <c r="IO284" t="str">
        <f t="shared" si="530"/>
        <v/>
      </c>
      <c r="IP284" s="275">
        <f>VLOOKUP(C284,MOVI!C:DT,84,0)</f>
        <v>0</v>
      </c>
      <c r="IQ284" s="275">
        <f>VLOOKUP(C284,FPT!B:IO,84,0)</f>
        <v>0</v>
      </c>
      <c r="IR284" t="str">
        <f t="shared" si="531"/>
        <v/>
      </c>
      <c r="IS284" s="275">
        <f>ROUND(VLOOKUP(C284,MOVI!C:DT,85,0),0)</f>
        <v>0</v>
      </c>
      <c r="IT284" s="275">
        <f>ROUND(VLOOKUP(C284,FPT!B:IR,85,0),0)</f>
        <v>0</v>
      </c>
      <c r="IU284" t="str">
        <f t="shared" si="532"/>
        <v/>
      </c>
      <c r="IV284" s="275">
        <f>VLOOKUP(C284,MOVI!C:DT,86,0)</f>
        <v>0</v>
      </c>
      <c r="IW284" s="275">
        <f>VLOOKUP(C284,FPT!B:IU,86,0)</f>
        <v>0</v>
      </c>
      <c r="IX284" t="str">
        <f t="shared" si="533"/>
        <v/>
      </c>
      <c r="IY284" s="275">
        <f>ROUND(VLOOKUP(C284,MOVI!C:DT,87,0),0)</f>
        <v>0</v>
      </c>
      <c r="IZ284" s="275">
        <f>ROUND(VLOOKUP(C284,FPT!B:IX,87,0),0)</f>
        <v>0</v>
      </c>
      <c r="JA284" t="str">
        <f t="shared" si="534"/>
        <v/>
      </c>
      <c r="JB284" s="275">
        <f>VLOOKUP(C284,MOVI!C:DT,88,0)</f>
        <v>0</v>
      </c>
      <c r="JC284" s="275">
        <f>VLOOKUP(C284,FPT!B:JA,88,0)</f>
        <v>0</v>
      </c>
      <c r="JD284" t="str">
        <f t="shared" si="535"/>
        <v/>
      </c>
      <c r="JE284" s="275">
        <f>VLOOKUP(C284,MOVI!C:DT,89,0)</f>
        <v>0</v>
      </c>
      <c r="JF284" s="275">
        <f>VLOOKUP(C284,FPT!B:JD,89,0)</f>
        <v>0</v>
      </c>
      <c r="JG284" t="str">
        <f t="shared" si="536"/>
        <v/>
      </c>
      <c r="JH284" s="275">
        <f>VLOOKUP(C284,MOVI!C:DT,90,0)</f>
        <v>0</v>
      </c>
      <c r="JI284" s="275">
        <f>VLOOKUP(C284,FPT!B:JG,90,0)</f>
        <v>0</v>
      </c>
      <c r="JJ284" t="str">
        <f t="shared" si="537"/>
        <v/>
      </c>
      <c r="JK284" s="275">
        <f>VLOOKUP(C284,MOVI!C:DT,91,0)</f>
        <v>0</v>
      </c>
      <c r="JL284" s="275">
        <f>VLOOKUP(C284,FPT!B:JJ,91,0)</f>
        <v>0</v>
      </c>
      <c r="JM284" t="str">
        <f t="shared" si="538"/>
        <v/>
      </c>
      <c r="JN284" s="275">
        <f>VLOOKUP(C284,MOVI!C:DT,92,0)</f>
        <v>0</v>
      </c>
      <c r="JO284" s="275">
        <f>VLOOKUP(C284,FPT!B:JM,92,0)</f>
        <v>0</v>
      </c>
      <c r="JP284" t="str">
        <f t="shared" si="539"/>
        <v/>
      </c>
      <c r="JQ284" s="275">
        <f>VLOOKUP(C284,MOVI!C:DT,93,0)</f>
        <v>0</v>
      </c>
      <c r="JR284" s="275">
        <f>VLOOKUP(C284,FPT!B:JP,93,0)</f>
        <v>0</v>
      </c>
      <c r="JS284" t="str">
        <f t="shared" si="540"/>
        <v/>
      </c>
      <c r="JT284" s="275">
        <f>VLOOKUP(C284,MOVI!C:DT,94,0)</f>
        <v>0</v>
      </c>
      <c r="JU284" s="275">
        <f>VLOOKUP(C284,FPT!B:JS,94,0)</f>
        <v>0</v>
      </c>
      <c r="JV284" t="str">
        <f t="shared" si="541"/>
        <v/>
      </c>
      <c r="JW284" s="275">
        <f>VLOOKUP(C284,MOVI!C:DT,95,0)</f>
        <v>0</v>
      </c>
      <c r="JX284" s="275">
        <f>VLOOKUP(C284,FPT!B:JV,95,0)</f>
        <v>0</v>
      </c>
      <c r="JY284" t="str">
        <f t="shared" si="542"/>
        <v/>
      </c>
      <c r="JZ284" s="275">
        <f>VLOOKUP(C284,MOVI!C:DT,96,0)</f>
        <v>0</v>
      </c>
      <c r="KA284" s="275">
        <f>VLOOKUP(C284,FPT!B:JY,96,0)</f>
        <v>0</v>
      </c>
      <c r="KB284" t="str">
        <f t="shared" si="543"/>
        <v/>
      </c>
      <c r="KC284" s="275">
        <f>VLOOKUP(C284,MOVI!C:DT,97,0)</f>
        <v>0</v>
      </c>
      <c r="KD284" s="275">
        <f>VLOOKUP(C284,FPT!B:KB,97,0)</f>
        <v>0</v>
      </c>
      <c r="KE284" t="str">
        <f t="shared" si="544"/>
        <v/>
      </c>
      <c r="KF284" s="275">
        <f>VLOOKUP(C284,MOVI!C:DT,98,0)</f>
        <v>0</v>
      </c>
      <c r="KG284" s="275">
        <f>VLOOKUP(C284,FPT!B:KE,98,0)</f>
        <v>0</v>
      </c>
      <c r="KH284" t="str">
        <f t="shared" si="545"/>
        <v/>
      </c>
      <c r="KI284" s="275">
        <f>VLOOKUP(C284,MOVI!C:DT,99,0)</f>
        <v>0</v>
      </c>
      <c r="KJ284" s="275">
        <f>VLOOKUP(C284,FPT!B:KH,99,0)</f>
        <v>0</v>
      </c>
      <c r="KK284" t="str">
        <f t="shared" si="546"/>
        <v/>
      </c>
      <c r="KL284" s="275">
        <f>VLOOKUP(C284,MOVI!C:DT,100,0)</f>
        <v>0</v>
      </c>
      <c r="KM284" s="275">
        <f>VLOOKUP(C284,FPT!B:KK,100,0)</f>
        <v>0</v>
      </c>
      <c r="KN284" t="str">
        <f t="shared" si="547"/>
        <v/>
      </c>
      <c r="KO284" s="275">
        <f>VLOOKUP(C284,MOVI!C:DT,101,0)</f>
        <v>0</v>
      </c>
      <c r="KP284" s="275">
        <f>VLOOKUP(C284,FPT!B:KN,101,0)</f>
        <v>0</v>
      </c>
      <c r="KQ284" t="str">
        <f t="shared" si="548"/>
        <v/>
      </c>
      <c r="KR284" s="275">
        <f>VLOOKUP(C284,MOVI!C:DT,102,0)</f>
        <v>0</v>
      </c>
      <c r="KS284" s="275">
        <f>VLOOKUP(C284,FPT!B:KQ,102,0)</f>
        <v>0</v>
      </c>
      <c r="KT284" t="str">
        <f t="shared" si="549"/>
        <v/>
      </c>
      <c r="KU284" s="275">
        <f>VLOOKUP(C284,MOVI!C:DT,103,0)</f>
        <v>0</v>
      </c>
      <c r="KV284" s="275">
        <f>VLOOKUP(C284,FPT!B:KT,103,0)</f>
        <v>0</v>
      </c>
      <c r="KW284" t="str">
        <f t="shared" si="550"/>
        <v/>
      </c>
      <c r="KX284" s="275">
        <f>VLOOKUP(C284,MOVI!C:DT,104,0)</f>
        <v>0</v>
      </c>
      <c r="KY284" s="275">
        <f>VLOOKUP(C284,FPT!B:KW,104,0)</f>
        <v>0</v>
      </c>
      <c r="KZ284" t="str">
        <f t="shared" si="551"/>
        <v/>
      </c>
      <c r="LA284" s="275">
        <f>VLOOKUP(C284,MOVI!C:DT,105,0)</f>
        <v>0</v>
      </c>
      <c r="LB284" s="275">
        <f>VLOOKUP(C284,FPT!B:KZ,105,0)</f>
        <v>0</v>
      </c>
      <c r="LC284" t="str">
        <f t="shared" si="552"/>
        <v/>
      </c>
      <c r="LD284" s="275">
        <f>VLOOKUP(C284,MOVI!C:DT,106,0)</f>
        <v>0</v>
      </c>
      <c r="LE284" s="275">
        <f>VLOOKUP(C284,FPT!B:LC,106,0)</f>
        <v>0</v>
      </c>
      <c r="LF284" t="str">
        <f t="shared" si="553"/>
        <v/>
      </c>
      <c r="LG284" s="273">
        <f>VLOOKUP(C284,MOVI!C:DT,107,0)</f>
        <v>0</v>
      </c>
      <c r="LH284" s="273">
        <f>VLOOKUP(C284,FPT!B:LF,107,0)</f>
        <v>0</v>
      </c>
      <c r="LI284" t="str">
        <f t="shared" si="554"/>
        <v/>
      </c>
      <c r="LJ284" t="str">
        <f>VLOOKUP(C284,MOVI!C:DV,108,0)</f>
        <v>MoviSouthSales</v>
      </c>
      <c r="LK284" s="252" t="str">
        <f>VLOOKUP(C284,FPT!B:LI,108,0)</f>
        <v>MoviSouthSales</v>
      </c>
      <c r="LL284" t="str">
        <f t="shared" si="555"/>
        <v/>
      </c>
      <c r="LM284" s="275">
        <f>ROUND(VLOOKUP(C284,MOVI!C:DV,109,0),0)</f>
        <v>416667</v>
      </c>
      <c r="LN284" s="275">
        <f>ROUND(VLOOKUP(C284,FPT!B:LL,109,0),0)</f>
        <v>416667</v>
      </c>
      <c r="LO284" t="str">
        <f t="shared" si="556"/>
        <v/>
      </c>
      <c r="LP284" t="str">
        <f>VLOOKUP(C284,MOVI!C:DV,110,0)</f>
        <v>DNI</v>
      </c>
      <c r="LQ284" s="247" t="str">
        <f>VLOOKUP(C284,FPT!B:LO,110,0)</f>
        <v>DNI</v>
      </c>
      <c r="LR284" t="str">
        <f t="shared" si="557"/>
        <v/>
      </c>
      <c r="LS284">
        <f>MOVI!DI279</f>
        <v>0</v>
      </c>
      <c r="LV284">
        <f>MOVI!DJ279</f>
        <v>0</v>
      </c>
      <c r="LW284">
        <f>MOVI!DK279</f>
        <v>0</v>
      </c>
      <c r="LX284">
        <f>MOVI!DL279</f>
        <v>0</v>
      </c>
      <c r="LY284">
        <f>MOVI!DM279</f>
        <v>0</v>
      </c>
      <c r="LZ284">
        <f>MOVI!DN279</f>
        <v>0</v>
      </c>
      <c r="MA284">
        <f>MOVI!DO279</f>
        <v>0</v>
      </c>
      <c r="MB284" t="str">
        <f>MOVI!DP279</f>
        <v>DNI</v>
      </c>
      <c r="MC284">
        <f>MOVI!DQ279</f>
        <v>44499</v>
      </c>
      <c r="MD284">
        <f>MOVI!DR279</f>
        <v>44680</v>
      </c>
      <c r="ME284" t="str">
        <f>VLOOKUP(C284,MOVI!C:DV,121,0)</f>
        <v>Group 1</v>
      </c>
      <c r="MF284" s="252" t="str">
        <f>VLOOKUP(C284,FPT!B:MD,111,0)</f>
        <v>Group 1</v>
      </c>
      <c r="MG284" t="str">
        <f t="shared" si="450"/>
        <v/>
      </c>
      <c r="MH284" t="str">
        <f>VLOOKUP(C284,MOVI!C:DT,122,0)</f>
        <v>MoviSouthGroup 1</v>
      </c>
      <c r="MI284" s="252" t="str">
        <f>VLOOKUP(C284,FPT!B:DS,112,0)</f>
        <v>MoviSouthGroup 1</v>
      </c>
      <c r="MJ284" t="str">
        <f t="shared" si="558"/>
        <v/>
      </c>
    </row>
    <row r="285" spans="1:348" x14ac:dyDescent="0.25">
      <c r="A285">
        <v>277</v>
      </c>
      <c r="B285" s="48">
        <v>5352</v>
      </c>
      <c r="C285" s="271" t="s">
        <v>1025</v>
      </c>
      <c r="D285" t="str">
        <f>VLOOKUP(C285,MOVI!C:D,2,0)</f>
        <v>Võ Vũ An</v>
      </c>
      <c r="E285" t="str">
        <f>VLOOKUP(C285,FPT!B:C,2,0)</f>
        <v>Võ Vũ An</v>
      </c>
      <c r="F285" t="str">
        <f t="shared" si="451"/>
        <v/>
      </c>
      <c r="G285" t="str">
        <f>VLOOKUP(C285,MOVI!C:E,3,0)</f>
        <v>Sales</v>
      </c>
      <c r="H285" t="str">
        <f>VLOOKUP(C285,FPT!B:F,3,0)</f>
        <v>Sales</v>
      </c>
      <c r="I285" t="str">
        <f t="shared" si="452"/>
        <v/>
      </c>
      <c r="J285" t="str">
        <f>VLOOKUP(C285,MOVI!C:H,4,0)</f>
        <v>Field Sales</v>
      </c>
      <c r="K285" t="str">
        <f>VLOOKUP(C285,FPT!B:I,4,0)</f>
        <v>Field Sales</v>
      </c>
      <c r="L285" t="str">
        <f t="shared" si="453"/>
        <v/>
      </c>
      <c r="M285" t="str">
        <f>VLOOKUP(C285,MOVI!C:DT,5,0)</f>
        <v>Associate</v>
      </c>
      <c r="N285" t="str">
        <f>VLOOKUP(C285,FPT!B:L,5,0)</f>
        <v>Associate</v>
      </c>
      <c r="O285" t="str">
        <f t="shared" si="454"/>
        <v/>
      </c>
      <c r="P285" t="str">
        <f>VLOOKUP(C285,MOVI!C:DT,6,0)</f>
        <v>Field Sales</v>
      </c>
      <c r="Q285" t="str">
        <f>VLOOKUP(C285,FPT!B:O,6,0)</f>
        <v>Field sales</v>
      </c>
      <c r="R285" t="str">
        <f t="shared" si="455"/>
        <v/>
      </c>
      <c r="S285" t="str">
        <f>VLOOKUP(C285,MOVI!C:DT,7,0)</f>
        <v>South</v>
      </c>
      <c r="T285" t="str">
        <f>VLOOKUP(C285,FPT!B:R,7,0)</f>
        <v>South</v>
      </c>
      <c r="U285" t="str">
        <f t="shared" si="456"/>
        <v/>
      </c>
      <c r="V285" t="str">
        <f>VLOOKUP(C285,MOVI!C:DT,8,0)</f>
        <v>Movi</v>
      </c>
      <c r="W285" t="str">
        <f>VLOOKUP(C285,FPT!B:U,8,0)</f>
        <v>Movi</v>
      </c>
      <c r="X285" t="str">
        <f t="shared" si="457"/>
        <v/>
      </c>
      <c r="Y285" t="str">
        <f>VLOOKUP(C285,MOVI!C:DT,9,0)</f>
        <v>Full-time</v>
      </c>
      <c r="Z285" t="str">
        <f>VLOOKUP(C285,FPT!B:X,9,0)</f>
        <v>Full-time</v>
      </c>
      <c r="AA285" t="str">
        <f t="shared" si="458"/>
        <v/>
      </c>
      <c r="AB285" t="str">
        <f>VLOOKUP(C285,MOVI!C:DT,10,0)</f>
        <v>Permanent</v>
      </c>
      <c r="AC285" t="str">
        <f>VLOOKUP(C285,FPT!B:AA,10,0)</f>
        <v>Permanent</v>
      </c>
      <c r="AD285" t="str">
        <f t="shared" si="459"/>
        <v/>
      </c>
      <c r="AE285" s="247">
        <f>VLOOKUP(C285,MOVI!C:DT,11,0)</f>
        <v>43725</v>
      </c>
      <c r="AF285" s="247">
        <f>VLOOKUP(C285,FPT!B:AD,11,0)</f>
        <v>43725</v>
      </c>
      <c r="AG285" t="str">
        <f t="shared" si="460"/>
        <v/>
      </c>
      <c r="AH285" s="260" t="str">
        <f>VLOOKUP(C285,MOVI!C:DT,12,0)</f>
        <v/>
      </c>
      <c r="AI285" s="260"/>
      <c r="AJ285" t="str">
        <f t="shared" si="560"/>
        <v/>
      </c>
      <c r="AK285">
        <f>VLOOKUP(C285,MOVI!C:DT,13,0)</f>
        <v>0</v>
      </c>
      <c r="AL285" s="247">
        <f>VLOOKUP(C285,FPT!B:AJ,13,0)</f>
        <v>0</v>
      </c>
      <c r="AM285" t="str">
        <f t="shared" si="559"/>
        <v/>
      </c>
      <c r="AN285" s="247">
        <f>VLOOKUP(C285,MOVI!C:DT,14,0)</f>
        <v>0</v>
      </c>
      <c r="AO285" s="247">
        <f>VLOOKUP(C285,FPT!B:AM,14,0)</f>
        <v>0</v>
      </c>
      <c r="AP285" t="str">
        <f t="shared" si="461"/>
        <v/>
      </c>
      <c r="AQ285" t="str">
        <f>VLOOKUP(C285,MOVI!C:DT,15,0)</f>
        <v>LC</v>
      </c>
      <c r="AR285" s="247" t="str">
        <f>VLOOKUP(C285,FPT!B:AP,15,0)</f>
        <v>LC</v>
      </c>
      <c r="AS285" t="str">
        <f t="shared" si="462"/>
        <v/>
      </c>
      <c r="AT285" s="282" t="str">
        <f>VLOOKUP(C285,MOVI!C:DT,16,0)</f>
        <v>LTTP</v>
      </c>
      <c r="AU285" s="247" t="str">
        <f>VLOOKUP(C285,FPT!B:AS,16,0)</f>
        <v>LTTP</v>
      </c>
      <c r="AV285" t="str">
        <f t="shared" si="463"/>
        <v/>
      </c>
      <c r="AW285" t="str">
        <f>VLOOKUP(C285,MOVI!C:DT,17,0)</f>
        <v>L</v>
      </c>
      <c r="AX285" s="247" t="str">
        <f>VLOOKUP(C285,FPT!B:AV,17,0)</f>
        <v>L</v>
      </c>
      <c r="AY285" t="str">
        <f t="shared" si="464"/>
        <v/>
      </c>
      <c r="AZ285">
        <f>VLOOKUP(C285,MOVI!C:DT,18,0)</f>
        <v>0</v>
      </c>
      <c r="BA285" s="247">
        <f>VLOOKUP(C285,FPT!B:AY,18,0)</f>
        <v>0</v>
      </c>
      <c r="BB285" t="str">
        <f t="shared" si="465"/>
        <v/>
      </c>
      <c r="BC285" s="275">
        <f>VLOOKUP(C285,MOVI!C:DT,19,0)</f>
        <v>5000000</v>
      </c>
      <c r="BD285" s="275">
        <f>VLOOKUP(C285,FPT!B:BB,19,0)</f>
        <v>5000000</v>
      </c>
      <c r="BE285" t="str">
        <f t="shared" si="466"/>
        <v/>
      </c>
      <c r="BF285">
        <f>VLOOKUP(C285,MOVI!C:DT,20,0)</f>
        <v>0</v>
      </c>
      <c r="BG285" s="252">
        <f>VLOOKUP(C285,FPT!B:BE,20,0)</f>
        <v>0</v>
      </c>
      <c r="BH285" t="str">
        <f t="shared" si="467"/>
        <v/>
      </c>
      <c r="BI285" s="275">
        <f>VLOOKUP(C285,MOVI!C:DT,21,0)</f>
        <v>5000000</v>
      </c>
      <c r="BJ285" s="275">
        <f>VLOOKUP(C285,FPT!B:BH,21,0)</f>
        <v>5000000</v>
      </c>
      <c r="BK285" t="str">
        <f t="shared" si="468"/>
        <v/>
      </c>
      <c r="BL285" s="275">
        <f>VLOOKUP(C285,MOVI!C:DT,22,0)</f>
        <v>0</v>
      </c>
      <c r="BM285" s="275">
        <f>VLOOKUP(C285,FPT!B:BK,22,0)</f>
        <v>0</v>
      </c>
      <c r="BN285" t="str">
        <f t="shared" si="469"/>
        <v/>
      </c>
      <c r="BO285" s="275">
        <f>VLOOKUP(C285,MOVI!C:DT,23,0)</f>
        <v>0</v>
      </c>
      <c r="BP285" s="275">
        <f>VLOOKUP(C285,FPT!B:BN,23,0)</f>
        <v>0</v>
      </c>
      <c r="BQ285" t="str">
        <f t="shared" si="470"/>
        <v/>
      </c>
      <c r="BR285" s="275">
        <f>VLOOKUP(C285,MOVI!C:DT,24,0)</f>
        <v>0</v>
      </c>
      <c r="BS285" s="275">
        <f>VLOOKUP(C285,FPT!B:BQ,24,0)</f>
        <v>0</v>
      </c>
      <c r="BT285" t="str">
        <f t="shared" si="471"/>
        <v/>
      </c>
      <c r="BU285" s="275">
        <f>VLOOKUP(C285,MOVI!C:DT,25,0)</f>
        <v>200000</v>
      </c>
      <c r="BV285" s="275">
        <f>VLOOKUP(C285,FPT!B:BT,25,0)</f>
        <v>200000</v>
      </c>
      <c r="BW285" t="str">
        <f t="shared" si="472"/>
        <v/>
      </c>
      <c r="BX285" s="275">
        <f>VLOOKUP(C285,MOVI!C:DT,26,0)</f>
        <v>0</v>
      </c>
      <c r="BY285" s="275">
        <f>VLOOKUP(C285,FPT!B:BW,26,0)</f>
        <v>0</v>
      </c>
      <c r="BZ285" t="str">
        <f t="shared" si="473"/>
        <v/>
      </c>
      <c r="CA285" s="275">
        <f>VLOOKUP(C285,MOVI!C:DT,27,0)</f>
        <v>730000</v>
      </c>
      <c r="CB285" s="275">
        <f>VLOOKUP(C285,FPT!B:BZ,27,0)</f>
        <v>730000</v>
      </c>
      <c r="CC285" t="str">
        <f t="shared" si="474"/>
        <v/>
      </c>
      <c r="CD285" s="275">
        <f>VLOOKUP(C285,MOVI!C:DT,28,0)</f>
        <v>930000</v>
      </c>
      <c r="CE285" s="275">
        <f>VLOOKUP(C285,FPT!B:CC,28,0)</f>
        <v>930000</v>
      </c>
      <c r="CF285" t="str">
        <f t="shared" si="475"/>
        <v/>
      </c>
      <c r="CG285" t="str">
        <f>VLOOKUP(C285,MOVI!C:DT,29,0)</f>
        <v>CN</v>
      </c>
      <c r="CH285" s="252" t="str">
        <f>VLOOKUP(C285,FPT!B:CF,29,0)</f>
        <v>CN</v>
      </c>
      <c r="CI285" t="str">
        <f t="shared" si="476"/>
        <v/>
      </c>
      <c r="CJ285">
        <f>VLOOKUP(C285,MOVI!C:DT,30,0)</f>
        <v>26</v>
      </c>
      <c r="CK285" s="252">
        <f>VLOOKUP(C285,FPT!B:CI,30,0)</f>
        <v>26</v>
      </c>
      <c r="CL285" t="str">
        <f t="shared" si="477"/>
        <v/>
      </c>
      <c r="CM285">
        <f>VLOOKUP(C285,MOVI!C:DT,31,0)</f>
        <v>25</v>
      </c>
      <c r="CN285" s="252">
        <f>VLOOKUP(C285,FPT!B:CL,31,0)</f>
        <v>25</v>
      </c>
      <c r="CO285" t="str">
        <f t="shared" si="478"/>
        <v/>
      </c>
      <c r="CP285" s="275">
        <f>VLOOKUP(C285,MOVI!C:DT,32,0)</f>
        <v>1</v>
      </c>
      <c r="CQ285" s="275">
        <f>VLOOKUP(C285,FPT!B:CO,32,0)</f>
        <v>1</v>
      </c>
      <c r="CR285" t="str">
        <f t="shared" si="479"/>
        <v/>
      </c>
      <c r="CS285" s="275">
        <f>VLOOKUP(C285,MOVI!C:DT,33,0)</f>
        <v>0</v>
      </c>
      <c r="CT285" s="275">
        <f>VLOOKUP(C285,FPT!B:CR,33,0)</f>
        <v>0</v>
      </c>
      <c r="CU285" t="str">
        <f t="shared" si="480"/>
        <v/>
      </c>
      <c r="CV285" s="275">
        <f>VLOOKUP(C285,MOVI!C:DT,34,0)</f>
        <v>0</v>
      </c>
      <c r="CW285" s="275">
        <f>VLOOKUP(C285,FPT!B:CU,34,0)</f>
        <v>0</v>
      </c>
      <c r="CX285" t="str">
        <f t="shared" si="481"/>
        <v/>
      </c>
      <c r="CY285" s="275">
        <f>VLOOKUP(C285,MOVI!C:DT,35,0)</f>
        <v>26</v>
      </c>
      <c r="CZ285" s="275">
        <f>VLOOKUP(C285,FPT!B:CX,35,0)</f>
        <v>26</v>
      </c>
      <c r="DA285" t="str">
        <f t="shared" si="482"/>
        <v/>
      </c>
      <c r="DB285" s="275">
        <f>VLOOKUP(C285,MOVI!C:DT,36,0)</f>
        <v>0</v>
      </c>
      <c r="DC285" s="275">
        <f>VLOOKUP(C285,FPT!B:DA,36,0)</f>
        <v>0</v>
      </c>
      <c r="DD285" t="str">
        <f t="shared" si="483"/>
        <v/>
      </c>
      <c r="DE285" s="275">
        <f>VLOOKUP(C285,MOVI!C:DT,37,0)</f>
        <v>0</v>
      </c>
      <c r="DF285" s="275">
        <f>VLOOKUP(C285,FPT!B:DD,37,0)</f>
        <v>0</v>
      </c>
      <c r="DG285" t="str">
        <f t="shared" si="484"/>
        <v/>
      </c>
      <c r="DH285" s="275">
        <f>VLOOKUP(C285,MOVI!C:DT,38,0)</f>
        <v>0</v>
      </c>
      <c r="DI285" s="275">
        <f>VLOOKUP(C285,FPT!B:DG,38,0)</f>
        <v>0</v>
      </c>
      <c r="DJ285" t="str">
        <f t="shared" si="485"/>
        <v/>
      </c>
      <c r="DK285" s="275">
        <f>VLOOKUP(C285,MOVI!C:DT,39,0)</f>
        <v>0</v>
      </c>
      <c r="DL285" s="275">
        <f>VLOOKUP(C285,FPT!B:DJ,39,0)</f>
        <v>0</v>
      </c>
      <c r="DM285" t="str">
        <f t="shared" si="486"/>
        <v/>
      </c>
      <c r="DN285" s="275">
        <f>VLOOKUP(C285,MOVI!C:DT,40,0)</f>
        <v>0</v>
      </c>
      <c r="DO285" s="275">
        <f>VLOOKUP(C285,FPT!B:DM,40,0)</f>
        <v>0</v>
      </c>
      <c r="DP285" t="str">
        <f t="shared" si="487"/>
        <v/>
      </c>
      <c r="DQ285" s="275">
        <f>VLOOKUP(C285,MOVI!C:DT,41,0)</f>
        <v>0</v>
      </c>
      <c r="DR285" s="275">
        <f>VLOOKUP(C285,FPT!B:DP,41,0)</f>
        <v>0</v>
      </c>
      <c r="DS285" t="str">
        <f t="shared" si="488"/>
        <v/>
      </c>
      <c r="DT285" s="275">
        <f>VLOOKUP(C285,MOVI!C:DT,42,0)</f>
        <v>5000000</v>
      </c>
      <c r="DU285" s="275">
        <f>ROUND(VLOOKUP(C285,FPT!B:DS,42,0),0)</f>
        <v>5000000</v>
      </c>
      <c r="DV285" t="str">
        <f t="shared" si="489"/>
        <v/>
      </c>
      <c r="DW285" s="275">
        <f>VLOOKUP(C285,MOVI!C:DT,43,0)</f>
        <v>0</v>
      </c>
      <c r="DX285" s="275">
        <f>VLOOKUP(C285,FPT!B:DV,43,0)</f>
        <v>0</v>
      </c>
      <c r="DY285" t="str">
        <f t="shared" si="490"/>
        <v/>
      </c>
      <c r="DZ285" s="275">
        <f>VLOOKUP(C285,MOVI!C:DT,44,0)</f>
        <v>0</v>
      </c>
      <c r="EA285" s="275">
        <f>VLOOKUP(C285,FPT!B:DY,44,0)</f>
        <v>0</v>
      </c>
      <c r="EB285" t="str">
        <f t="shared" si="491"/>
        <v/>
      </c>
      <c r="EC285" s="275">
        <f>VLOOKUP(C285,MOVI!C:DT,45,0)</f>
        <v>5000000</v>
      </c>
      <c r="ED285" s="275">
        <f>ROUND(VLOOKUP(C285,FPT!B:EB,45,0),0)</f>
        <v>5000000</v>
      </c>
      <c r="EE285" t="str">
        <f t="shared" si="492"/>
        <v/>
      </c>
      <c r="EF285" s="275">
        <f>VLOOKUP(C285,MOVI!C:DT,46,0)</f>
        <v>0</v>
      </c>
      <c r="EG285" s="275">
        <f>VLOOKUP(C285,FPT!B:EE,46,0)</f>
        <v>0</v>
      </c>
      <c r="EH285" t="str">
        <f t="shared" si="493"/>
        <v/>
      </c>
      <c r="EI285" s="275">
        <f>VLOOKUP(C285,MOVI!C:DT,47,0)</f>
        <v>0</v>
      </c>
      <c r="EJ285" s="275">
        <f>VLOOKUP(C285,FPT!B:EH,47,0)</f>
        <v>0</v>
      </c>
      <c r="EK285" t="str">
        <f t="shared" si="494"/>
        <v/>
      </c>
      <c r="EL285" s="275">
        <f>VLOOKUP(C285,MOVI!C:DT,48,0)</f>
        <v>0</v>
      </c>
      <c r="EM285" s="275">
        <f>VLOOKUP(C285,FPT!B:EK,48,0)</f>
        <v>0</v>
      </c>
      <c r="EN285" t="str">
        <f t="shared" si="495"/>
        <v/>
      </c>
      <c r="EO285" s="275">
        <f>VLOOKUP(C285,MOVI!C:DT,49,0)</f>
        <v>200000</v>
      </c>
      <c r="EP285" s="275">
        <f>VLOOKUP(C285,FPT!B:EN,49,0)</f>
        <v>200000</v>
      </c>
      <c r="EQ285" t="str">
        <f t="shared" si="496"/>
        <v/>
      </c>
      <c r="ER285" s="275">
        <f>VLOOKUP(C285,MOVI!C:DT,50,0)</f>
        <v>0</v>
      </c>
      <c r="ES285" s="275">
        <f>VLOOKUP(C285,FPT!B:EQ,50,0)</f>
        <v>0</v>
      </c>
      <c r="ET285" t="str">
        <f t="shared" si="497"/>
        <v/>
      </c>
      <c r="EU285" s="275">
        <f>VLOOKUP(C285,MOVI!C:DT,51,0)</f>
        <v>0</v>
      </c>
      <c r="EV285" s="275">
        <f>VLOOKUP(C285,FPT!B:ET,51,0)</f>
        <v>0</v>
      </c>
      <c r="EW285" t="str">
        <f t="shared" si="498"/>
        <v/>
      </c>
      <c r="EX285" s="275">
        <f>VLOOKUP(C285,MOVI!C:DT,52,0)</f>
        <v>0</v>
      </c>
      <c r="EY285" s="275">
        <f>VLOOKUP(C285,FPT!B:EW,52,0)</f>
        <v>0</v>
      </c>
      <c r="EZ285" t="str">
        <f t="shared" si="499"/>
        <v/>
      </c>
      <c r="FA285" s="275">
        <f>VLOOKUP(C285,MOVI!C:DT,53,0)</f>
        <v>0</v>
      </c>
      <c r="FB285" s="275">
        <f>VLOOKUP(C285,FPT!B:EZ,53,0)</f>
        <v>0</v>
      </c>
      <c r="FC285" t="str">
        <f t="shared" si="500"/>
        <v/>
      </c>
      <c r="FD285" s="275">
        <f>VLOOKUP(C285,MOVI!C:DT,54,0)</f>
        <v>0</v>
      </c>
      <c r="FE285" s="275">
        <f>VLOOKUP(C285,FPT!B:FC,54,0)</f>
        <v>0</v>
      </c>
      <c r="FF285" t="str">
        <f t="shared" si="501"/>
        <v/>
      </c>
      <c r="FG285" s="275">
        <f>VLOOKUP(C285,MOVI!C:DT,55,0)</f>
        <v>701923</v>
      </c>
      <c r="FH285" s="275">
        <f>VLOOKUP(C285,FPT!B:FF,55,0)</f>
        <v>701923</v>
      </c>
      <c r="FI285" t="str">
        <f t="shared" si="502"/>
        <v/>
      </c>
      <c r="FJ285" s="275">
        <f>VLOOKUP(C285,MOVI!C:DT,56,0)</f>
        <v>901923</v>
      </c>
      <c r="FK285" s="275">
        <f>VLOOKUP(C285,FPT!B:FI,56,0)</f>
        <v>901923</v>
      </c>
      <c r="FL285" t="str">
        <f t="shared" si="503"/>
        <v/>
      </c>
      <c r="FM285" s="275">
        <f>VLOOKUP(C285,MOVI!C:DT,57,0)</f>
        <v>1609758</v>
      </c>
      <c r="FN285" s="275">
        <f>VLOOKUP(C285,FPT!B:FL,57,0)</f>
        <v>1609758</v>
      </c>
      <c r="FO285" t="str">
        <f t="shared" si="504"/>
        <v/>
      </c>
      <c r="FP285" s="275">
        <f>VLOOKUP(C285,MOVI!C:DT,58,0)</f>
        <v>0</v>
      </c>
      <c r="FQ285" s="275">
        <f>VLOOKUP(C285,FPT!B:FO,58,0)</f>
        <v>0</v>
      </c>
      <c r="FR285" t="str">
        <f t="shared" si="505"/>
        <v/>
      </c>
      <c r="FS285" s="275">
        <f>VLOOKUP(C285,MOVI!C:DT,59,0)</f>
        <v>0</v>
      </c>
      <c r="FT285" s="275">
        <f>VLOOKUP(C285,FPT!B:FR,59,0)</f>
        <v>0</v>
      </c>
      <c r="FU285" t="str">
        <f t="shared" si="506"/>
        <v/>
      </c>
      <c r="FV285" s="275">
        <f>VLOOKUP(C285,MOVI!C:DT,60,0)</f>
        <v>0</v>
      </c>
      <c r="FW285" s="275">
        <f>VLOOKUP(C285,FPT!B:FU,60,0)</f>
        <v>0</v>
      </c>
      <c r="FX285" t="str">
        <f t="shared" si="507"/>
        <v/>
      </c>
      <c r="FY285" s="275">
        <f>VLOOKUP(C285,MOVI!C:DT,61,0)</f>
        <v>0</v>
      </c>
      <c r="FZ285" s="275">
        <f>VLOOKUP(C285,FPT!B:FX,61,0)</f>
        <v>0</v>
      </c>
      <c r="GA285" t="str">
        <f t="shared" si="508"/>
        <v/>
      </c>
      <c r="GB285" s="275">
        <f>VLOOKUP(C285,MOVI!C:DT,62,0)</f>
        <v>100000</v>
      </c>
      <c r="GC285" s="275">
        <f>VLOOKUP(C285,FPT!B:GA,62,0)</f>
        <v>100000</v>
      </c>
      <c r="GD285" t="str">
        <f t="shared" si="509"/>
        <v/>
      </c>
      <c r="GE285" s="275">
        <f>VLOOKUP(C285,MOVI!C:DT,63,0)</f>
        <v>0</v>
      </c>
      <c r="GF285" s="275">
        <f>VLOOKUP(C285,FPT!B:GD,63,0)</f>
        <v>0</v>
      </c>
      <c r="GG285" t="str">
        <f t="shared" si="510"/>
        <v/>
      </c>
      <c r="GH285" s="275">
        <f>VLOOKUP(C285,MOVI!C:DT,64,0)</f>
        <v>0</v>
      </c>
      <c r="GI285" s="275">
        <f>VLOOKUP(C285,FPT!B:GG,64,0)</f>
        <v>0</v>
      </c>
      <c r="GJ285" t="str">
        <f t="shared" si="511"/>
        <v/>
      </c>
      <c r="GK285" s="275">
        <f>VLOOKUP(C285,MOVI!C:DT,65,0)</f>
        <v>0</v>
      </c>
      <c r="GL285" s="275">
        <f>VLOOKUP(C285,FPT!B:GJ,65,0)</f>
        <v>0</v>
      </c>
      <c r="GM285" t="str">
        <f t="shared" si="512"/>
        <v/>
      </c>
      <c r="GN285" s="275">
        <f>VLOOKUP(C285,MOVI!C:DT,66,0)</f>
        <v>0</v>
      </c>
      <c r="GO285" s="275">
        <f>VLOOKUP(C285,FPT!B:GM,66,0)</f>
        <v>0</v>
      </c>
      <c r="GP285" t="str">
        <f t="shared" si="513"/>
        <v/>
      </c>
      <c r="GQ285" s="275">
        <f>VLOOKUP(C285,MOVI!C:DT,67,0)</f>
        <v>0</v>
      </c>
      <c r="GR285" s="275">
        <f>VLOOKUP(C285,FPT!B:GP,67,0)</f>
        <v>0</v>
      </c>
      <c r="GS285" t="str">
        <f t="shared" si="514"/>
        <v/>
      </c>
      <c r="GT285" s="275">
        <f>VLOOKUP(C285,MOVI!C:DT,68,0)</f>
        <v>0</v>
      </c>
      <c r="GU285" s="275">
        <f>VLOOKUP(C285,FPT!B:GS,68,0)</f>
        <v>0</v>
      </c>
      <c r="GV285" t="str">
        <f t="shared" si="515"/>
        <v/>
      </c>
      <c r="GW285" s="275">
        <f>VLOOKUP(C285,MOVI!C:DT,69,0)</f>
        <v>0</v>
      </c>
      <c r="GX285" s="275">
        <f>VLOOKUP(C285,FPT!B:GV,69,0)</f>
        <v>0</v>
      </c>
      <c r="GY285" t="str">
        <f t="shared" si="516"/>
        <v/>
      </c>
      <c r="GZ285" s="275">
        <f>VLOOKUP(C285,MOVI!C:DT,70,0)</f>
        <v>1709758</v>
      </c>
      <c r="HA285" s="275">
        <f>VLOOKUP(C285,FPT!B:GY,70,0)</f>
        <v>1709758</v>
      </c>
      <c r="HB285" t="str">
        <f t="shared" si="517"/>
        <v/>
      </c>
      <c r="HC285" s="275">
        <f>VLOOKUP(C285,MOVI!C:DT,71,0)</f>
        <v>7611681</v>
      </c>
      <c r="HD285" s="275">
        <f>ROUND(VLOOKUP(C285,FPT!B:HB,71,0),0)</f>
        <v>7611681</v>
      </c>
      <c r="HE285" t="str">
        <f t="shared" si="518"/>
        <v/>
      </c>
      <c r="HF285" s="275">
        <f>ROUND(VLOOKUP(C285,MOVI!C:DT,72,0),0)</f>
        <v>0</v>
      </c>
      <c r="HG285" s="275">
        <f>ROUND(VLOOKUP(C285,FPT!B:HE,72,0),0)</f>
        <v>0</v>
      </c>
      <c r="HH285" t="str">
        <f t="shared" si="519"/>
        <v/>
      </c>
      <c r="HI285" s="275">
        <f>VLOOKUP(C285,MOVI!C:DT,73,0)</f>
        <v>200000</v>
      </c>
      <c r="HJ285" s="275">
        <f>VLOOKUP(C285,FPT!B:HH,73,0)</f>
        <v>200000</v>
      </c>
      <c r="HK285" t="str">
        <f t="shared" si="520"/>
        <v/>
      </c>
      <c r="HL285" s="275">
        <f>VLOOKUP(C285,MOVI!C:DT,74,0)</f>
        <v>701923</v>
      </c>
      <c r="HM285" s="275">
        <f>VLOOKUP(C285,FPT!B:HK,74,0)</f>
        <v>701923</v>
      </c>
      <c r="HN285" t="str">
        <f t="shared" si="521"/>
        <v/>
      </c>
      <c r="HO285" s="275">
        <f>VLOOKUP(C285,MOVI!C:DT,75,0)</f>
        <v>11000000</v>
      </c>
      <c r="HP285" s="275">
        <f>VLOOKUP(C285,FPT!B:HN,75,0)</f>
        <v>11000000</v>
      </c>
      <c r="HQ285" t="str">
        <f t="shared" si="522"/>
        <v/>
      </c>
      <c r="HR285" s="275">
        <f>VLOOKUP(C285,MOVI!C:DT,76,0)</f>
        <v>0</v>
      </c>
      <c r="HS285" s="275">
        <f>VLOOKUP(C285,FPT!B:HQ,76,0)</f>
        <v>0</v>
      </c>
      <c r="HT285" t="str">
        <f t="shared" si="523"/>
        <v/>
      </c>
      <c r="HU285" s="275">
        <f>VLOOKUP(C285,MOVI!C:DT,77,0)</f>
        <v>0</v>
      </c>
      <c r="HV285" s="275">
        <f>VLOOKUP(C285,FPT!B:HT,77,0)</f>
        <v>0</v>
      </c>
      <c r="HW285" t="str">
        <f t="shared" si="524"/>
        <v/>
      </c>
      <c r="HX285" s="274">
        <f>VLOOKUP(C285,MOVI!C:CB,78,0)</f>
        <v>400000</v>
      </c>
      <c r="HY285" s="261">
        <f>VLOOKUP(C285,FPT!$B:$CA,78,0)</f>
        <v>400000</v>
      </c>
      <c r="HZ285" t="str">
        <f t="shared" si="525"/>
        <v/>
      </c>
      <c r="IA285" s="275">
        <f>VLOOKUP(C285,MOVI!C:CD,79,0)</f>
        <v>50000</v>
      </c>
      <c r="IB285" s="275">
        <f>VLOOKUP(C285,FPT!B:HZ,79,0)</f>
        <v>50000</v>
      </c>
      <c r="IC285" t="str">
        <f t="shared" si="526"/>
        <v/>
      </c>
      <c r="ID285" s="275">
        <f>VLOOKUP(C285,MOVI!C:CD,80,0)</f>
        <v>75000</v>
      </c>
      <c r="IE285" s="275">
        <f>VLOOKUP(C285,FPT!B:IC,80,0)</f>
        <v>75000</v>
      </c>
      <c r="IF285" t="str">
        <f t="shared" si="527"/>
        <v/>
      </c>
      <c r="IG285" s="275">
        <f>VLOOKUP(C285,MOVI!C:DT,81,0)</f>
        <v>0</v>
      </c>
      <c r="IH285" s="275">
        <f>VLOOKUP(C285,FPT!B:IF,81,0)</f>
        <v>0</v>
      </c>
      <c r="II285" t="str">
        <f t="shared" si="528"/>
        <v/>
      </c>
      <c r="IJ285" s="275">
        <f>VLOOKUP(C285,MOVI!C:DT,82,0)</f>
        <v>525000</v>
      </c>
      <c r="IK285" s="275">
        <f>VLOOKUP(C285,FPT!B:II,82,0)</f>
        <v>525000</v>
      </c>
      <c r="IL285" t="str">
        <f t="shared" si="529"/>
        <v/>
      </c>
      <c r="IM285" s="275">
        <f>ROUND(VLOOKUP(C285,MOVI!C:DT,83,0),0)</f>
        <v>12426923</v>
      </c>
      <c r="IN285" s="275">
        <f>ROUND(VLOOKUP(C285,FPT!B:IL,83,0),0)</f>
        <v>12426923</v>
      </c>
      <c r="IO285" t="str">
        <f t="shared" si="530"/>
        <v/>
      </c>
      <c r="IP285" s="275">
        <f>VLOOKUP(C285,MOVI!C:DT,84,0)</f>
        <v>0</v>
      </c>
      <c r="IQ285" s="275">
        <f>VLOOKUP(C285,FPT!B:IO,84,0)</f>
        <v>0</v>
      </c>
      <c r="IR285" t="str">
        <f t="shared" si="531"/>
        <v/>
      </c>
      <c r="IS285" s="275">
        <f>ROUND(VLOOKUP(C285,MOVI!C:DT,85,0),0)</f>
        <v>0</v>
      </c>
      <c r="IT285" s="275">
        <f>ROUND(VLOOKUP(C285,FPT!B:IR,85,0),0)</f>
        <v>0</v>
      </c>
      <c r="IU285" t="str">
        <f t="shared" si="532"/>
        <v/>
      </c>
      <c r="IV285" s="275">
        <f>VLOOKUP(C285,MOVI!C:DT,86,0)</f>
        <v>0</v>
      </c>
      <c r="IW285" s="275">
        <f>VLOOKUP(C285,FPT!B:IU,86,0)</f>
        <v>0</v>
      </c>
      <c r="IX285" t="str">
        <f t="shared" si="533"/>
        <v/>
      </c>
      <c r="IY285" s="275">
        <f>ROUND(VLOOKUP(C285,MOVI!C:DT,87,0),0)</f>
        <v>0</v>
      </c>
      <c r="IZ285" s="275">
        <f>ROUND(VLOOKUP(C285,FPT!B:IX,87,0),0)</f>
        <v>0</v>
      </c>
      <c r="JA285" t="str">
        <f t="shared" si="534"/>
        <v/>
      </c>
      <c r="JB285" s="275">
        <f>VLOOKUP(C285,MOVI!C:DT,88,0)</f>
        <v>0</v>
      </c>
      <c r="JC285" s="275">
        <f>VLOOKUP(C285,FPT!B:JA,88,0)</f>
        <v>0</v>
      </c>
      <c r="JD285" t="str">
        <f t="shared" si="535"/>
        <v/>
      </c>
      <c r="JE285" s="275">
        <f>VLOOKUP(C285,MOVI!C:DT,89,0)</f>
        <v>50000</v>
      </c>
      <c r="JF285" s="275">
        <f>VLOOKUP(C285,FPT!B:JD,89,0)</f>
        <v>50000</v>
      </c>
      <c r="JG285" t="str">
        <f t="shared" si="536"/>
        <v/>
      </c>
      <c r="JH285" s="275">
        <f>VLOOKUP(C285,MOVI!C:DT,90,0)</f>
        <v>0</v>
      </c>
      <c r="JI285" s="275">
        <f>VLOOKUP(C285,FPT!B:JG,90,0)</f>
        <v>0</v>
      </c>
      <c r="JJ285" t="str">
        <f t="shared" si="537"/>
        <v/>
      </c>
      <c r="JK285" s="275">
        <f>VLOOKUP(C285,MOVI!C:DT,91,0)</f>
        <v>0</v>
      </c>
      <c r="JL285" s="275">
        <f>VLOOKUP(C285,FPT!B:JJ,91,0)</f>
        <v>0</v>
      </c>
      <c r="JM285" t="str">
        <f t="shared" si="538"/>
        <v/>
      </c>
      <c r="JN285" s="275">
        <f>VLOOKUP(C285,MOVI!C:DT,92,0)</f>
        <v>402000</v>
      </c>
      <c r="JO285" s="275">
        <f>VLOOKUP(C285,FPT!B:JM,92,0)</f>
        <v>402000</v>
      </c>
      <c r="JP285" t="str">
        <f t="shared" si="539"/>
        <v/>
      </c>
      <c r="JQ285" s="275">
        <f>VLOOKUP(C285,MOVI!C:DT,93,0)</f>
        <v>0</v>
      </c>
      <c r="JR285" s="275">
        <f>VLOOKUP(C285,FPT!B:JP,93,0)</f>
        <v>0</v>
      </c>
      <c r="JS285" t="str">
        <f t="shared" si="540"/>
        <v/>
      </c>
      <c r="JT285" s="275">
        <f>VLOOKUP(C285,MOVI!C:DT,94,0)</f>
        <v>452000</v>
      </c>
      <c r="JU285" s="275">
        <f>VLOOKUP(C285,FPT!B:JS,94,0)</f>
        <v>452000</v>
      </c>
      <c r="JV285" t="str">
        <f t="shared" si="541"/>
        <v/>
      </c>
      <c r="JW285" s="275">
        <f>VLOOKUP(C285,MOVI!C:DT,95,0)</f>
        <v>6634681</v>
      </c>
      <c r="JX285" s="275">
        <f>VLOOKUP(C285,FPT!B:JV,95,0)</f>
        <v>6634681</v>
      </c>
      <c r="JY285" t="str">
        <f t="shared" si="542"/>
        <v/>
      </c>
      <c r="JZ285" s="275">
        <f>VLOOKUP(C285,MOVI!C:DT,96,0)</f>
        <v>0</v>
      </c>
      <c r="KA285" s="275">
        <f>VLOOKUP(C285,FPT!B:JY,96,0)</f>
        <v>0</v>
      </c>
      <c r="KB285" t="str">
        <f t="shared" si="543"/>
        <v/>
      </c>
      <c r="KC285" s="275">
        <f>VLOOKUP(C285,MOVI!C:DT,97,0)</f>
        <v>6634681</v>
      </c>
      <c r="KD285" s="275">
        <f>VLOOKUP(C285,FPT!B:KB,97,0)</f>
        <v>6634681</v>
      </c>
      <c r="KE285" t="str">
        <f t="shared" si="544"/>
        <v/>
      </c>
      <c r="KF285" s="275">
        <f>VLOOKUP(C285,MOVI!C:DT,98,0)</f>
        <v>850000.00000000012</v>
      </c>
      <c r="KG285" s="275">
        <f>VLOOKUP(C285,FPT!B:KE,98,0)</f>
        <v>850000</v>
      </c>
      <c r="KH285" t="str">
        <f t="shared" si="545"/>
        <v/>
      </c>
      <c r="KI285" s="275">
        <f>VLOOKUP(C285,MOVI!C:DT,99,0)</f>
        <v>0</v>
      </c>
      <c r="KJ285" s="275">
        <f>VLOOKUP(C285,FPT!B:KH,99,0)</f>
        <v>0</v>
      </c>
      <c r="KK285" t="str">
        <f t="shared" si="546"/>
        <v/>
      </c>
      <c r="KL285" s="275">
        <f>VLOOKUP(C285,MOVI!C:DT,100,0)</f>
        <v>150000</v>
      </c>
      <c r="KM285" s="275">
        <f>VLOOKUP(C285,FPT!B:KK,100,0)</f>
        <v>150000</v>
      </c>
      <c r="KN285" t="str">
        <f t="shared" si="547"/>
        <v/>
      </c>
      <c r="KO285" s="275">
        <f>VLOOKUP(C285,MOVI!C:DT,101,0)</f>
        <v>0</v>
      </c>
      <c r="KP285" s="275">
        <f>VLOOKUP(C285,FPT!B:KN,101,0)</f>
        <v>0</v>
      </c>
      <c r="KQ285" t="str">
        <f t="shared" si="548"/>
        <v/>
      </c>
      <c r="KR285" s="275">
        <f>VLOOKUP(C285,MOVI!C:DT,102,0)</f>
        <v>0</v>
      </c>
      <c r="KS285" s="275">
        <f>VLOOKUP(C285,FPT!B:KQ,102,0)</f>
        <v>0</v>
      </c>
      <c r="KT285" t="str">
        <f t="shared" si="549"/>
        <v/>
      </c>
      <c r="KU285" s="275">
        <f>VLOOKUP(C285,MOVI!C:DT,103,0)</f>
        <v>1000000.0000000001</v>
      </c>
      <c r="KV285" s="275">
        <f>VLOOKUP(C285,FPT!B:KT,103,0)</f>
        <v>1000000</v>
      </c>
      <c r="KW285" t="str">
        <f t="shared" si="550"/>
        <v/>
      </c>
      <c r="KX285" s="275">
        <f>VLOOKUP(C285,MOVI!C:DT,104,0)</f>
        <v>1525000</v>
      </c>
      <c r="KY285" s="275">
        <f>VLOOKUP(C285,FPT!B:KW,104,0)</f>
        <v>1525000</v>
      </c>
      <c r="KZ285" t="str">
        <f t="shared" si="551"/>
        <v/>
      </c>
      <c r="LA285" s="275">
        <f>VLOOKUP(C285,MOVI!C:DT,105,0)</f>
        <v>100000</v>
      </c>
      <c r="LB285" s="275">
        <f>VLOOKUP(C285,FPT!B:KZ,105,0)</f>
        <v>100000</v>
      </c>
      <c r="LC285" t="str">
        <f t="shared" si="552"/>
        <v/>
      </c>
      <c r="LD285" s="275">
        <f>VLOOKUP(C285,MOVI!C:DT,106,0)</f>
        <v>8711681</v>
      </c>
      <c r="LE285" s="275">
        <f>VLOOKUP(C285,FPT!B:LC,106,0)</f>
        <v>8711681</v>
      </c>
      <c r="LF285" t="str">
        <f t="shared" si="553"/>
        <v/>
      </c>
      <c r="LG285" s="273">
        <f>VLOOKUP(C285,MOVI!C:DT,107,0)</f>
        <v>0</v>
      </c>
      <c r="LH285" s="273">
        <f>VLOOKUP(C285,FPT!B:LF,107,0)</f>
        <v>0</v>
      </c>
      <c r="LI285" t="str">
        <f t="shared" si="554"/>
        <v/>
      </c>
      <c r="LJ285" t="str">
        <f>VLOOKUP(C285,MOVI!C:DV,108,0)</f>
        <v>MoviSouthSales</v>
      </c>
      <c r="LK285" s="252" t="str">
        <f>VLOOKUP(C285,FPT!B:LI,108,0)</f>
        <v>MoviSouthSales</v>
      </c>
      <c r="LL285" t="str">
        <f t="shared" si="555"/>
        <v/>
      </c>
      <c r="LM285" s="275">
        <f>ROUND(VLOOKUP(C285,MOVI!C:DV,109,0),0)</f>
        <v>416667</v>
      </c>
      <c r="LN285" s="275">
        <f>ROUND(VLOOKUP(C285,FPT!B:LL,109,0),0)</f>
        <v>416667</v>
      </c>
      <c r="LO285" t="str">
        <f t="shared" si="556"/>
        <v/>
      </c>
      <c r="LP285" t="str">
        <f>VLOOKUP(C285,MOVI!C:DV,110,0)</f>
        <v>BDG</v>
      </c>
      <c r="LQ285" s="247" t="str">
        <f>VLOOKUP(C285,FPT!B:LO,110,0)</f>
        <v>BDG</v>
      </c>
      <c r="LR285" t="str">
        <f t="shared" si="557"/>
        <v/>
      </c>
      <c r="LS285">
        <f>MOVI!DI280</f>
        <v>22</v>
      </c>
      <c r="LV285">
        <f>MOVI!DJ280</f>
        <v>0</v>
      </c>
      <c r="LW285">
        <f>MOVI!DK280</f>
        <v>0</v>
      </c>
      <c r="LX285" t="str">
        <f>MOVI!DL280</f>
        <v>x</v>
      </c>
      <c r="LY285">
        <f>MOVI!DM280</f>
        <v>0</v>
      </c>
      <c r="LZ285">
        <f>MOVI!DN280</f>
        <v>50000</v>
      </c>
      <c r="MA285">
        <f>MOVI!DO280</f>
        <v>0</v>
      </c>
      <c r="MB285" t="str">
        <f>MOVI!DP280</f>
        <v>BDG</v>
      </c>
      <c r="MC285">
        <f>MOVI!DQ280</f>
        <v>0</v>
      </c>
      <c r="MD285">
        <f>MOVI!DR280</f>
        <v>0</v>
      </c>
      <c r="ME285" t="str">
        <f>VLOOKUP(C285,MOVI!C:DV,121,0)</f>
        <v>Group 1</v>
      </c>
      <c r="MF285" s="252" t="str">
        <f>VLOOKUP(C285,FPT!B:MD,111,0)</f>
        <v>Group 1</v>
      </c>
      <c r="MG285" t="str">
        <f t="shared" si="450"/>
        <v/>
      </c>
      <c r="MH285" t="str">
        <f>VLOOKUP(C285,MOVI!C:DT,122,0)</f>
        <v>MoviSouthGroup 1</v>
      </c>
      <c r="MI285" s="252" t="str">
        <f>VLOOKUP(C285,FPT!B:DS,112,0)</f>
        <v>MoviSouthGroup 1</v>
      </c>
      <c r="MJ285" t="str">
        <f t="shared" si="558"/>
        <v/>
      </c>
    </row>
    <row r="286" spans="1:348" x14ac:dyDescent="0.25">
      <c r="A286">
        <v>278</v>
      </c>
      <c r="B286" s="48">
        <v>5416</v>
      </c>
      <c r="C286" s="271" t="s">
        <v>1026</v>
      </c>
      <c r="D286" t="str">
        <f>VLOOKUP(C286,MOVI!C:D,2,0)</f>
        <v>Nguyễn Thị Hồng Thu</v>
      </c>
      <c r="E286" t="str">
        <f>VLOOKUP(C286,FPT!B:C,2,0)</f>
        <v>Nguyễn Thị Hồng Thu</v>
      </c>
      <c r="F286" t="str">
        <f t="shared" si="451"/>
        <v/>
      </c>
      <c r="G286" t="str">
        <f>VLOOKUP(C286,MOVI!C:E,3,0)</f>
        <v>Sales</v>
      </c>
      <c r="H286" t="str">
        <f>VLOOKUP(C286,FPT!B:F,3,0)</f>
        <v>Sales</v>
      </c>
      <c r="I286" t="str">
        <f t="shared" si="452"/>
        <v/>
      </c>
      <c r="J286" t="str">
        <f>VLOOKUP(C286,MOVI!C:H,4,0)</f>
        <v>Field Sales</v>
      </c>
      <c r="K286" t="str">
        <f>VLOOKUP(C286,FPT!B:I,4,0)</f>
        <v>Field Sales</v>
      </c>
      <c r="L286" t="str">
        <f t="shared" si="453"/>
        <v/>
      </c>
      <c r="M286" t="str">
        <f>VLOOKUP(C286,MOVI!C:DT,5,0)</f>
        <v>Associate</v>
      </c>
      <c r="N286" t="str">
        <f>VLOOKUP(C286,FPT!B:L,5,0)</f>
        <v>Associate</v>
      </c>
      <c r="O286" t="str">
        <f t="shared" si="454"/>
        <v/>
      </c>
      <c r="P286" t="str">
        <f>VLOOKUP(C286,MOVI!C:DT,6,0)</f>
        <v>Field Sales</v>
      </c>
      <c r="Q286" t="str">
        <f>VLOOKUP(C286,FPT!B:O,6,0)</f>
        <v>Field sales</v>
      </c>
      <c r="R286" t="str">
        <f t="shared" si="455"/>
        <v/>
      </c>
      <c r="S286" t="str">
        <f>VLOOKUP(C286,MOVI!C:DT,7,0)</f>
        <v>South</v>
      </c>
      <c r="T286" t="str">
        <f>VLOOKUP(C286,FPT!B:R,7,0)</f>
        <v>South</v>
      </c>
      <c r="U286" t="str">
        <f t="shared" si="456"/>
        <v/>
      </c>
      <c r="V286" t="str">
        <f>VLOOKUP(C286,MOVI!C:DT,8,0)</f>
        <v>Movi</v>
      </c>
      <c r="W286" t="str">
        <f>VLOOKUP(C286,FPT!B:U,8,0)</f>
        <v>Movi</v>
      </c>
      <c r="X286" t="str">
        <f t="shared" si="457"/>
        <v/>
      </c>
      <c r="Y286" t="str">
        <f>VLOOKUP(C286,MOVI!C:DT,9,0)</f>
        <v>Full-time</v>
      </c>
      <c r="Z286" t="str">
        <f>VLOOKUP(C286,FPT!B:X,9,0)</f>
        <v>Full-time</v>
      </c>
      <c r="AA286" t="str">
        <f t="shared" si="458"/>
        <v/>
      </c>
      <c r="AB286" t="str">
        <f>VLOOKUP(C286,MOVI!C:DT,10,0)</f>
        <v>Permanent</v>
      </c>
      <c r="AC286" t="str">
        <f>VLOOKUP(C286,FPT!B:AA,10,0)</f>
        <v>Permanent</v>
      </c>
      <c r="AD286" t="str">
        <f t="shared" si="459"/>
        <v/>
      </c>
      <c r="AE286" s="247">
        <f>VLOOKUP(C286,MOVI!C:DT,11,0)</f>
        <v>43745</v>
      </c>
      <c r="AF286" s="247">
        <f>VLOOKUP(C286,FPT!B:AD,11,0)</f>
        <v>43745</v>
      </c>
      <c r="AG286" t="str">
        <f t="shared" si="460"/>
        <v/>
      </c>
      <c r="AH286" s="260" t="str">
        <f>VLOOKUP(C286,MOVI!C:DT,12,0)</f>
        <v/>
      </c>
      <c r="AI286" s="260"/>
      <c r="AJ286" t="str">
        <f t="shared" si="560"/>
        <v/>
      </c>
      <c r="AK286">
        <f>VLOOKUP(C286,MOVI!C:DT,13,0)</f>
        <v>0</v>
      </c>
      <c r="AL286" s="247">
        <f>VLOOKUP(C286,FPT!B:AJ,13,0)</f>
        <v>0</v>
      </c>
      <c r="AM286" t="str">
        <f t="shared" si="559"/>
        <v/>
      </c>
      <c r="AN286" s="247">
        <f>VLOOKUP(C286,MOVI!C:DT,14,0)</f>
        <v>0</v>
      </c>
      <c r="AO286" s="247">
        <f>VLOOKUP(C286,FPT!B:AM,14,0)</f>
        <v>0</v>
      </c>
      <c r="AP286" t="str">
        <f t="shared" si="461"/>
        <v/>
      </c>
      <c r="AQ286" t="str">
        <f>VLOOKUP(C286,MOVI!C:DT,15,0)</f>
        <v>LC</v>
      </c>
      <c r="AR286" s="247" t="str">
        <f>VLOOKUP(C286,FPT!B:AP,15,0)</f>
        <v>LC</v>
      </c>
      <c r="AS286" t="str">
        <f t="shared" si="462"/>
        <v/>
      </c>
      <c r="AT286" s="282" t="str">
        <f>VLOOKUP(C286,MOVI!C:DT,16,0)</f>
        <v>LTTP</v>
      </c>
      <c r="AU286" s="247" t="str">
        <f>VLOOKUP(C286,FPT!B:AS,16,0)</f>
        <v>LTTP</v>
      </c>
      <c r="AV286" t="str">
        <f t="shared" si="463"/>
        <v/>
      </c>
      <c r="AW286" t="str">
        <f>VLOOKUP(C286,MOVI!C:DT,17,0)</f>
        <v>L</v>
      </c>
      <c r="AX286" s="247" t="str">
        <f>VLOOKUP(C286,FPT!B:AV,17,0)</f>
        <v>L</v>
      </c>
      <c r="AY286" t="str">
        <f t="shared" si="464"/>
        <v/>
      </c>
      <c r="AZ286">
        <f>VLOOKUP(C286,MOVI!C:DT,18,0)</f>
        <v>0</v>
      </c>
      <c r="BA286" s="247">
        <f>VLOOKUP(C286,FPT!B:AY,18,0)</f>
        <v>0</v>
      </c>
      <c r="BB286" t="str">
        <f t="shared" si="465"/>
        <v/>
      </c>
      <c r="BC286" s="275">
        <f>VLOOKUP(C286,MOVI!C:DT,19,0)</f>
        <v>5000000</v>
      </c>
      <c r="BD286" s="275">
        <f>VLOOKUP(C286,FPT!B:BB,19,0)</f>
        <v>5000000</v>
      </c>
      <c r="BE286" t="str">
        <f t="shared" si="466"/>
        <v/>
      </c>
      <c r="BF286">
        <f>VLOOKUP(C286,MOVI!C:DT,20,0)</f>
        <v>0</v>
      </c>
      <c r="BG286" s="252">
        <f>VLOOKUP(C286,FPT!B:BE,20,0)</f>
        <v>0</v>
      </c>
      <c r="BH286" t="str">
        <f t="shared" si="467"/>
        <v/>
      </c>
      <c r="BI286" s="275">
        <f>VLOOKUP(C286,MOVI!C:DT,21,0)</f>
        <v>5000000</v>
      </c>
      <c r="BJ286" s="275">
        <f>VLOOKUP(C286,FPT!B:BH,21,0)</f>
        <v>5000000</v>
      </c>
      <c r="BK286" t="str">
        <f t="shared" si="468"/>
        <v/>
      </c>
      <c r="BL286" s="275">
        <f>VLOOKUP(C286,MOVI!C:DT,22,0)</f>
        <v>0</v>
      </c>
      <c r="BM286" s="275">
        <f>VLOOKUP(C286,FPT!B:BK,22,0)</f>
        <v>0</v>
      </c>
      <c r="BN286" t="str">
        <f t="shared" si="469"/>
        <v/>
      </c>
      <c r="BO286" s="275">
        <f>VLOOKUP(C286,MOVI!C:DT,23,0)</f>
        <v>0</v>
      </c>
      <c r="BP286" s="275">
        <f>VLOOKUP(C286,FPT!B:BN,23,0)</f>
        <v>0</v>
      </c>
      <c r="BQ286" t="str">
        <f t="shared" si="470"/>
        <v/>
      </c>
      <c r="BR286" s="275">
        <f>VLOOKUP(C286,MOVI!C:DT,24,0)</f>
        <v>0</v>
      </c>
      <c r="BS286" s="275">
        <f>VLOOKUP(C286,FPT!B:BQ,24,0)</f>
        <v>0</v>
      </c>
      <c r="BT286" t="str">
        <f t="shared" si="471"/>
        <v/>
      </c>
      <c r="BU286" s="275">
        <f>VLOOKUP(C286,MOVI!C:DT,25,0)</f>
        <v>200000</v>
      </c>
      <c r="BV286" s="275">
        <f>VLOOKUP(C286,FPT!B:BT,25,0)</f>
        <v>200000</v>
      </c>
      <c r="BW286" t="str">
        <f t="shared" si="472"/>
        <v/>
      </c>
      <c r="BX286" s="275">
        <f>VLOOKUP(C286,MOVI!C:DT,26,0)</f>
        <v>0</v>
      </c>
      <c r="BY286" s="275">
        <f>VLOOKUP(C286,FPT!B:BW,26,0)</f>
        <v>0</v>
      </c>
      <c r="BZ286" t="str">
        <f t="shared" si="473"/>
        <v/>
      </c>
      <c r="CA286" s="275">
        <f>VLOOKUP(C286,MOVI!C:DT,27,0)</f>
        <v>730000</v>
      </c>
      <c r="CB286" s="275">
        <f>VLOOKUP(C286,FPT!B:BZ,27,0)</f>
        <v>730000</v>
      </c>
      <c r="CC286" t="str">
        <f t="shared" si="474"/>
        <v/>
      </c>
      <c r="CD286" s="275">
        <f>VLOOKUP(C286,MOVI!C:DT,28,0)</f>
        <v>930000</v>
      </c>
      <c r="CE286" s="275">
        <f>VLOOKUP(C286,FPT!B:CC,28,0)</f>
        <v>930000</v>
      </c>
      <c r="CF286" t="str">
        <f t="shared" si="475"/>
        <v/>
      </c>
      <c r="CG286" t="str">
        <f>VLOOKUP(C286,MOVI!C:DT,29,0)</f>
        <v>CN</v>
      </c>
      <c r="CH286" s="252" t="str">
        <f>VLOOKUP(C286,FPT!B:CF,29,0)</f>
        <v>CN</v>
      </c>
      <c r="CI286" t="str">
        <f t="shared" si="476"/>
        <v/>
      </c>
      <c r="CJ286">
        <f>VLOOKUP(C286,MOVI!C:DT,30,0)</f>
        <v>26</v>
      </c>
      <c r="CK286" s="252">
        <f>VLOOKUP(C286,FPT!B:CI,30,0)</f>
        <v>26</v>
      </c>
      <c r="CL286" t="str">
        <f t="shared" si="477"/>
        <v/>
      </c>
      <c r="CM286">
        <f>VLOOKUP(C286,MOVI!C:DT,31,0)</f>
        <v>25.5</v>
      </c>
      <c r="CN286" s="252">
        <f>VLOOKUP(C286,FPT!B:CL,31,0)</f>
        <v>25.5</v>
      </c>
      <c r="CO286" t="str">
        <f t="shared" si="478"/>
        <v/>
      </c>
      <c r="CP286" s="275">
        <f>VLOOKUP(C286,MOVI!C:DT,32,0)</f>
        <v>0.5</v>
      </c>
      <c r="CQ286" s="275">
        <f>VLOOKUP(C286,FPT!B:CO,32,0)</f>
        <v>0.5</v>
      </c>
      <c r="CR286" t="str">
        <f t="shared" si="479"/>
        <v/>
      </c>
      <c r="CS286" s="275">
        <f>VLOOKUP(C286,MOVI!C:DT,33,0)</f>
        <v>0</v>
      </c>
      <c r="CT286" s="275">
        <f>VLOOKUP(C286,FPT!B:CR,33,0)</f>
        <v>0</v>
      </c>
      <c r="CU286" t="str">
        <f t="shared" si="480"/>
        <v/>
      </c>
      <c r="CV286" s="275">
        <f>VLOOKUP(C286,MOVI!C:DT,34,0)</f>
        <v>0</v>
      </c>
      <c r="CW286" s="275">
        <f>VLOOKUP(C286,FPT!B:CU,34,0)</f>
        <v>0</v>
      </c>
      <c r="CX286" t="str">
        <f t="shared" si="481"/>
        <v/>
      </c>
      <c r="CY286" s="275">
        <f>VLOOKUP(C286,MOVI!C:DT,35,0)</f>
        <v>26</v>
      </c>
      <c r="CZ286" s="275">
        <f>VLOOKUP(C286,FPT!B:CX,35,0)</f>
        <v>26</v>
      </c>
      <c r="DA286" t="str">
        <f t="shared" si="482"/>
        <v/>
      </c>
      <c r="DB286" s="275">
        <f>VLOOKUP(C286,MOVI!C:DT,36,0)</f>
        <v>0</v>
      </c>
      <c r="DC286" s="275">
        <f>VLOOKUP(C286,FPT!B:DA,36,0)</f>
        <v>0</v>
      </c>
      <c r="DD286" t="str">
        <f t="shared" si="483"/>
        <v/>
      </c>
      <c r="DE286" s="275">
        <f>VLOOKUP(C286,MOVI!C:DT,37,0)</f>
        <v>0</v>
      </c>
      <c r="DF286" s="275">
        <f>VLOOKUP(C286,FPT!B:DD,37,0)</f>
        <v>0</v>
      </c>
      <c r="DG286" t="str">
        <f t="shared" si="484"/>
        <v/>
      </c>
      <c r="DH286" s="275">
        <f>VLOOKUP(C286,MOVI!C:DT,38,0)</f>
        <v>0</v>
      </c>
      <c r="DI286" s="275">
        <f>VLOOKUP(C286,FPT!B:DG,38,0)</f>
        <v>0</v>
      </c>
      <c r="DJ286" t="str">
        <f t="shared" si="485"/>
        <v/>
      </c>
      <c r="DK286" s="275">
        <f>VLOOKUP(C286,MOVI!C:DT,39,0)</f>
        <v>0</v>
      </c>
      <c r="DL286" s="275">
        <f>VLOOKUP(C286,FPT!B:DJ,39,0)</f>
        <v>0</v>
      </c>
      <c r="DM286" t="str">
        <f t="shared" si="486"/>
        <v/>
      </c>
      <c r="DN286" s="275">
        <f>VLOOKUP(C286,MOVI!C:DT,40,0)</f>
        <v>0</v>
      </c>
      <c r="DO286" s="275">
        <f>VLOOKUP(C286,FPT!B:DM,40,0)</f>
        <v>0</v>
      </c>
      <c r="DP286" t="str">
        <f t="shared" si="487"/>
        <v/>
      </c>
      <c r="DQ286" s="275">
        <f>VLOOKUP(C286,MOVI!C:DT,41,0)</f>
        <v>0</v>
      </c>
      <c r="DR286" s="275">
        <f>VLOOKUP(C286,FPT!B:DP,41,0)</f>
        <v>0</v>
      </c>
      <c r="DS286" t="str">
        <f t="shared" si="488"/>
        <v/>
      </c>
      <c r="DT286" s="275">
        <f>VLOOKUP(C286,MOVI!C:DT,42,0)</f>
        <v>5000000</v>
      </c>
      <c r="DU286" s="275">
        <f>ROUND(VLOOKUP(C286,FPT!B:DS,42,0),0)</f>
        <v>5000000</v>
      </c>
      <c r="DV286" t="str">
        <f t="shared" si="489"/>
        <v/>
      </c>
      <c r="DW286" s="275">
        <f>VLOOKUP(C286,MOVI!C:DT,43,0)</f>
        <v>0</v>
      </c>
      <c r="DX286" s="275">
        <f>VLOOKUP(C286,FPT!B:DV,43,0)</f>
        <v>0</v>
      </c>
      <c r="DY286" t="str">
        <f t="shared" si="490"/>
        <v/>
      </c>
      <c r="DZ286" s="275">
        <f>VLOOKUP(C286,MOVI!C:DT,44,0)</f>
        <v>0</v>
      </c>
      <c r="EA286" s="275">
        <f>VLOOKUP(C286,FPT!B:DY,44,0)</f>
        <v>0</v>
      </c>
      <c r="EB286" t="str">
        <f t="shared" si="491"/>
        <v/>
      </c>
      <c r="EC286" s="275">
        <f>VLOOKUP(C286,MOVI!C:DT,45,0)</f>
        <v>5000000</v>
      </c>
      <c r="ED286" s="275">
        <f>ROUND(VLOOKUP(C286,FPT!B:EB,45,0),0)</f>
        <v>5000000</v>
      </c>
      <c r="EE286" t="str">
        <f t="shared" si="492"/>
        <v/>
      </c>
      <c r="EF286" s="275">
        <f>VLOOKUP(C286,MOVI!C:DT,46,0)</f>
        <v>0</v>
      </c>
      <c r="EG286" s="275">
        <f>VLOOKUP(C286,FPT!B:EE,46,0)</f>
        <v>0</v>
      </c>
      <c r="EH286" t="str">
        <f t="shared" si="493"/>
        <v/>
      </c>
      <c r="EI286" s="275">
        <f>VLOOKUP(C286,MOVI!C:DT,47,0)</f>
        <v>0</v>
      </c>
      <c r="EJ286" s="275">
        <f>VLOOKUP(C286,FPT!B:EH,47,0)</f>
        <v>0</v>
      </c>
      <c r="EK286" t="str">
        <f t="shared" si="494"/>
        <v/>
      </c>
      <c r="EL286" s="275">
        <f>VLOOKUP(C286,MOVI!C:DT,48,0)</f>
        <v>0</v>
      </c>
      <c r="EM286" s="275">
        <f>VLOOKUP(C286,FPT!B:EK,48,0)</f>
        <v>0</v>
      </c>
      <c r="EN286" t="str">
        <f t="shared" si="495"/>
        <v/>
      </c>
      <c r="EO286" s="275">
        <f>VLOOKUP(C286,MOVI!C:DT,49,0)</f>
        <v>200000</v>
      </c>
      <c r="EP286" s="275">
        <f>VLOOKUP(C286,FPT!B:EN,49,0)</f>
        <v>200000</v>
      </c>
      <c r="EQ286" t="str">
        <f t="shared" si="496"/>
        <v/>
      </c>
      <c r="ER286" s="275">
        <f>VLOOKUP(C286,MOVI!C:DT,50,0)</f>
        <v>0</v>
      </c>
      <c r="ES286" s="275">
        <f>VLOOKUP(C286,FPT!B:EQ,50,0)</f>
        <v>0</v>
      </c>
      <c r="ET286" t="str">
        <f t="shared" si="497"/>
        <v/>
      </c>
      <c r="EU286" s="275">
        <f>VLOOKUP(C286,MOVI!C:DT,51,0)</f>
        <v>0</v>
      </c>
      <c r="EV286" s="275">
        <f>VLOOKUP(C286,FPT!B:ET,51,0)</f>
        <v>0</v>
      </c>
      <c r="EW286" t="str">
        <f t="shared" si="498"/>
        <v/>
      </c>
      <c r="EX286" s="275">
        <f>VLOOKUP(C286,MOVI!C:DT,52,0)</f>
        <v>0</v>
      </c>
      <c r="EY286" s="275">
        <f>VLOOKUP(C286,FPT!B:EW,52,0)</f>
        <v>0</v>
      </c>
      <c r="EZ286" t="str">
        <f t="shared" si="499"/>
        <v/>
      </c>
      <c r="FA286" s="275">
        <f>VLOOKUP(C286,MOVI!C:DT,53,0)</f>
        <v>0</v>
      </c>
      <c r="FB286" s="275">
        <f>VLOOKUP(C286,FPT!B:EZ,53,0)</f>
        <v>0</v>
      </c>
      <c r="FC286" t="str">
        <f t="shared" si="500"/>
        <v/>
      </c>
      <c r="FD286" s="275">
        <f>VLOOKUP(C286,MOVI!C:DT,54,0)</f>
        <v>0</v>
      </c>
      <c r="FE286" s="275">
        <f>VLOOKUP(C286,FPT!B:FC,54,0)</f>
        <v>0</v>
      </c>
      <c r="FF286" t="str">
        <f t="shared" si="501"/>
        <v/>
      </c>
      <c r="FG286" s="275">
        <f>VLOOKUP(C286,MOVI!C:DT,55,0)</f>
        <v>715962</v>
      </c>
      <c r="FH286" s="275">
        <f>VLOOKUP(C286,FPT!B:FF,55,0)</f>
        <v>715962</v>
      </c>
      <c r="FI286" t="str">
        <f t="shared" si="502"/>
        <v/>
      </c>
      <c r="FJ286" s="275">
        <f>VLOOKUP(C286,MOVI!C:DT,56,0)</f>
        <v>915962</v>
      </c>
      <c r="FK286" s="275">
        <f>VLOOKUP(C286,FPT!B:FI,56,0)</f>
        <v>915962</v>
      </c>
      <c r="FL286" t="str">
        <f t="shared" si="503"/>
        <v/>
      </c>
      <c r="FM286" s="275">
        <f>VLOOKUP(C286,MOVI!C:DT,57,0)</f>
        <v>247396</v>
      </c>
      <c r="FN286" s="275">
        <f>VLOOKUP(C286,FPT!B:FL,57,0)</f>
        <v>247396</v>
      </c>
      <c r="FO286" t="str">
        <f t="shared" si="504"/>
        <v/>
      </c>
      <c r="FP286" s="275">
        <f>VLOOKUP(C286,MOVI!C:DT,58,0)</f>
        <v>0</v>
      </c>
      <c r="FQ286" s="275">
        <f>VLOOKUP(C286,FPT!B:FO,58,0)</f>
        <v>0</v>
      </c>
      <c r="FR286" t="str">
        <f t="shared" si="505"/>
        <v/>
      </c>
      <c r="FS286" s="275">
        <f>VLOOKUP(C286,MOVI!C:DT,59,0)</f>
        <v>0</v>
      </c>
      <c r="FT286" s="275">
        <f>VLOOKUP(C286,FPT!B:FR,59,0)</f>
        <v>0</v>
      </c>
      <c r="FU286" t="str">
        <f t="shared" si="506"/>
        <v/>
      </c>
      <c r="FV286" s="275">
        <f>VLOOKUP(C286,MOVI!C:DT,60,0)</f>
        <v>0</v>
      </c>
      <c r="FW286" s="275">
        <f>VLOOKUP(C286,FPT!B:FU,60,0)</f>
        <v>0</v>
      </c>
      <c r="FX286" t="str">
        <f t="shared" si="507"/>
        <v/>
      </c>
      <c r="FY286" s="275">
        <f>VLOOKUP(C286,MOVI!C:DT,61,0)</f>
        <v>0</v>
      </c>
      <c r="FZ286" s="275">
        <f>VLOOKUP(C286,FPT!B:FX,61,0)</f>
        <v>0</v>
      </c>
      <c r="GA286" t="str">
        <f t="shared" si="508"/>
        <v/>
      </c>
      <c r="GB286" s="275">
        <f>VLOOKUP(C286,MOVI!C:DT,62,0)</f>
        <v>100000</v>
      </c>
      <c r="GC286" s="275">
        <f>VLOOKUP(C286,FPT!B:GA,62,0)</f>
        <v>100000</v>
      </c>
      <c r="GD286" t="str">
        <f t="shared" si="509"/>
        <v/>
      </c>
      <c r="GE286" s="275">
        <f>VLOOKUP(C286,MOVI!C:DT,63,0)</f>
        <v>0</v>
      </c>
      <c r="GF286" s="275">
        <f>VLOOKUP(C286,FPT!B:GD,63,0)</f>
        <v>0</v>
      </c>
      <c r="GG286" t="str">
        <f t="shared" si="510"/>
        <v/>
      </c>
      <c r="GH286" s="275">
        <f>VLOOKUP(C286,MOVI!C:DT,64,0)</f>
        <v>0</v>
      </c>
      <c r="GI286" s="275">
        <f>VLOOKUP(C286,FPT!B:GG,64,0)</f>
        <v>0</v>
      </c>
      <c r="GJ286" t="str">
        <f t="shared" si="511"/>
        <v/>
      </c>
      <c r="GK286" s="275">
        <f>VLOOKUP(C286,MOVI!C:DT,65,0)</f>
        <v>0</v>
      </c>
      <c r="GL286" s="275">
        <f>VLOOKUP(C286,FPT!B:GJ,65,0)</f>
        <v>0</v>
      </c>
      <c r="GM286" t="str">
        <f t="shared" si="512"/>
        <v/>
      </c>
      <c r="GN286" s="275">
        <f>VLOOKUP(C286,MOVI!C:DT,66,0)</f>
        <v>0</v>
      </c>
      <c r="GO286" s="275">
        <f>VLOOKUP(C286,FPT!B:GM,66,0)</f>
        <v>0</v>
      </c>
      <c r="GP286" t="str">
        <f t="shared" si="513"/>
        <v/>
      </c>
      <c r="GQ286" s="275">
        <f>VLOOKUP(C286,MOVI!C:DT,67,0)</f>
        <v>0</v>
      </c>
      <c r="GR286" s="275">
        <f>VLOOKUP(C286,FPT!B:GP,67,0)</f>
        <v>0</v>
      </c>
      <c r="GS286" t="str">
        <f t="shared" si="514"/>
        <v/>
      </c>
      <c r="GT286" s="275">
        <f>VLOOKUP(C286,MOVI!C:DT,68,0)</f>
        <v>0</v>
      </c>
      <c r="GU286" s="275">
        <f>VLOOKUP(C286,FPT!B:GS,68,0)</f>
        <v>0</v>
      </c>
      <c r="GV286" t="str">
        <f t="shared" si="515"/>
        <v/>
      </c>
      <c r="GW286" s="275">
        <f>VLOOKUP(C286,MOVI!C:DT,69,0)</f>
        <v>0</v>
      </c>
      <c r="GX286" s="275">
        <f>VLOOKUP(C286,FPT!B:GV,69,0)</f>
        <v>0</v>
      </c>
      <c r="GY286" t="str">
        <f t="shared" si="516"/>
        <v/>
      </c>
      <c r="GZ286" s="275">
        <f>VLOOKUP(C286,MOVI!C:DT,70,0)</f>
        <v>347396</v>
      </c>
      <c r="HA286" s="275">
        <f>VLOOKUP(C286,FPT!B:GY,70,0)</f>
        <v>347396</v>
      </c>
      <c r="HB286" t="str">
        <f t="shared" si="517"/>
        <v/>
      </c>
      <c r="HC286" s="275">
        <f>VLOOKUP(C286,MOVI!C:DT,71,0)</f>
        <v>6263358</v>
      </c>
      <c r="HD286" s="275">
        <f>ROUND(VLOOKUP(C286,FPT!B:HB,71,0),0)</f>
        <v>6263358</v>
      </c>
      <c r="HE286" t="str">
        <f t="shared" si="518"/>
        <v/>
      </c>
      <c r="HF286" s="275">
        <f>ROUND(VLOOKUP(C286,MOVI!C:DT,72,0),0)</f>
        <v>0</v>
      </c>
      <c r="HG286" s="275">
        <f>ROUND(VLOOKUP(C286,FPT!B:HE,72,0),0)</f>
        <v>0</v>
      </c>
      <c r="HH286" t="str">
        <f t="shared" si="519"/>
        <v/>
      </c>
      <c r="HI286" s="275">
        <f>VLOOKUP(C286,MOVI!C:DT,73,0)</f>
        <v>200000</v>
      </c>
      <c r="HJ286" s="275">
        <f>VLOOKUP(C286,FPT!B:HH,73,0)</f>
        <v>200000</v>
      </c>
      <c r="HK286" t="str">
        <f t="shared" si="520"/>
        <v/>
      </c>
      <c r="HL286" s="275">
        <f>VLOOKUP(C286,MOVI!C:DT,74,0)</f>
        <v>715962</v>
      </c>
      <c r="HM286" s="275">
        <f>VLOOKUP(C286,FPT!B:HK,74,0)</f>
        <v>715962</v>
      </c>
      <c r="HN286" t="str">
        <f t="shared" si="521"/>
        <v/>
      </c>
      <c r="HO286" s="275">
        <f>VLOOKUP(C286,MOVI!C:DT,75,0)</f>
        <v>11000000</v>
      </c>
      <c r="HP286" s="275">
        <f>VLOOKUP(C286,FPT!B:HN,75,0)</f>
        <v>11000000</v>
      </c>
      <c r="HQ286" t="str">
        <f t="shared" si="522"/>
        <v/>
      </c>
      <c r="HR286" s="275">
        <f>VLOOKUP(C286,MOVI!C:DT,76,0)</f>
        <v>0</v>
      </c>
      <c r="HS286" s="275">
        <f>VLOOKUP(C286,FPT!B:HQ,76,0)</f>
        <v>0</v>
      </c>
      <c r="HT286" t="str">
        <f t="shared" si="523"/>
        <v/>
      </c>
      <c r="HU286" s="275">
        <f>VLOOKUP(C286,MOVI!C:DT,77,0)</f>
        <v>0</v>
      </c>
      <c r="HV286" s="275">
        <f>VLOOKUP(C286,FPT!B:HT,77,0)</f>
        <v>0</v>
      </c>
      <c r="HW286" t="str">
        <f t="shared" si="524"/>
        <v/>
      </c>
      <c r="HX286" s="274">
        <f>VLOOKUP(C286,MOVI!C:CB,78,0)</f>
        <v>400000</v>
      </c>
      <c r="HY286" s="261">
        <f>VLOOKUP(C286,FPT!$B:$CA,78,0)</f>
        <v>400000</v>
      </c>
      <c r="HZ286" t="str">
        <f t="shared" si="525"/>
        <v/>
      </c>
      <c r="IA286" s="275">
        <f>VLOOKUP(C286,MOVI!C:CD,79,0)</f>
        <v>50000</v>
      </c>
      <c r="IB286" s="275">
        <f>VLOOKUP(C286,FPT!B:HZ,79,0)</f>
        <v>50000</v>
      </c>
      <c r="IC286" t="str">
        <f t="shared" si="526"/>
        <v/>
      </c>
      <c r="ID286" s="275">
        <f>VLOOKUP(C286,MOVI!C:CD,80,0)</f>
        <v>75000</v>
      </c>
      <c r="IE286" s="275">
        <f>VLOOKUP(C286,FPT!B:IC,80,0)</f>
        <v>75000</v>
      </c>
      <c r="IF286" t="str">
        <f t="shared" si="527"/>
        <v/>
      </c>
      <c r="IG286" s="275">
        <f>VLOOKUP(C286,MOVI!C:DT,81,0)</f>
        <v>0</v>
      </c>
      <c r="IH286" s="275">
        <f>VLOOKUP(C286,FPT!B:IF,81,0)</f>
        <v>0</v>
      </c>
      <c r="II286" t="str">
        <f t="shared" si="528"/>
        <v/>
      </c>
      <c r="IJ286" s="275">
        <f>VLOOKUP(C286,MOVI!C:DT,82,0)</f>
        <v>525000</v>
      </c>
      <c r="IK286" s="275">
        <f>VLOOKUP(C286,FPT!B:II,82,0)</f>
        <v>525000</v>
      </c>
      <c r="IL286" t="str">
        <f t="shared" si="529"/>
        <v/>
      </c>
      <c r="IM286" s="275">
        <f>ROUND(VLOOKUP(C286,MOVI!C:DT,83,0),0)</f>
        <v>12440962</v>
      </c>
      <c r="IN286" s="275">
        <f>ROUND(VLOOKUP(C286,FPT!B:IL,83,0),0)</f>
        <v>12440962</v>
      </c>
      <c r="IO286" t="str">
        <f t="shared" si="530"/>
        <v/>
      </c>
      <c r="IP286" s="275">
        <f>VLOOKUP(C286,MOVI!C:DT,84,0)</f>
        <v>0</v>
      </c>
      <c r="IQ286" s="275">
        <f>VLOOKUP(C286,FPT!B:IO,84,0)</f>
        <v>0</v>
      </c>
      <c r="IR286" t="str">
        <f t="shared" si="531"/>
        <v/>
      </c>
      <c r="IS286" s="275">
        <f>ROUND(VLOOKUP(C286,MOVI!C:DT,85,0),0)</f>
        <v>0</v>
      </c>
      <c r="IT286" s="275">
        <f>ROUND(VLOOKUP(C286,FPT!B:IR,85,0),0)</f>
        <v>0</v>
      </c>
      <c r="IU286" t="str">
        <f t="shared" si="532"/>
        <v/>
      </c>
      <c r="IV286" s="275">
        <f>VLOOKUP(C286,MOVI!C:DT,86,0)</f>
        <v>0</v>
      </c>
      <c r="IW286" s="275">
        <f>VLOOKUP(C286,FPT!B:IU,86,0)</f>
        <v>0</v>
      </c>
      <c r="IX286" t="str">
        <f t="shared" si="533"/>
        <v/>
      </c>
      <c r="IY286" s="275">
        <f>ROUND(VLOOKUP(C286,MOVI!C:DT,87,0),0)</f>
        <v>0</v>
      </c>
      <c r="IZ286" s="275">
        <f>ROUND(VLOOKUP(C286,FPT!B:IX,87,0),0)</f>
        <v>0</v>
      </c>
      <c r="JA286" t="str">
        <f t="shared" si="534"/>
        <v/>
      </c>
      <c r="JB286" s="275">
        <f>VLOOKUP(C286,MOVI!C:DT,88,0)</f>
        <v>0</v>
      </c>
      <c r="JC286" s="275">
        <f>VLOOKUP(C286,FPT!B:JA,88,0)</f>
        <v>0</v>
      </c>
      <c r="JD286" t="str">
        <f t="shared" si="535"/>
        <v/>
      </c>
      <c r="JE286" s="275">
        <f>VLOOKUP(C286,MOVI!C:DT,89,0)</f>
        <v>50000</v>
      </c>
      <c r="JF286" s="275">
        <f>VLOOKUP(C286,FPT!B:JD,89,0)</f>
        <v>50000</v>
      </c>
      <c r="JG286" t="str">
        <f t="shared" si="536"/>
        <v/>
      </c>
      <c r="JH286" s="275">
        <f>VLOOKUP(C286,MOVI!C:DT,90,0)</f>
        <v>25000</v>
      </c>
      <c r="JI286" s="275">
        <f>VLOOKUP(C286,FPT!B:JG,90,0)</f>
        <v>25000</v>
      </c>
      <c r="JJ286" t="str">
        <f t="shared" si="537"/>
        <v/>
      </c>
      <c r="JK286" s="275">
        <f>VLOOKUP(C286,MOVI!C:DT,91,0)</f>
        <v>0</v>
      </c>
      <c r="JL286" s="275">
        <f>VLOOKUP(C286,FPT!B:JJ,91,0)</f>
        <v>0</v>
      </c>
      <c r="JM286" t="str">
        <f t="shared" si="538"/>
        <v/>
      </c>
      <c r="JN286" s="275">
        <f>VLOOKUP(C286,MOVI!C:DT,92,0)</f>
        <v>0</v>
      </c>
      <c r="JO286" s="275">
        <f>VLOOKUP(C286,FPT!B:JM,92,0)</f>
        <v>0</v>
      </c>
      <c r="JP286" t="str">
        <f t="shared" si="539"/>
        <v/>
      </c>
      <c r="JQ286" s="275">
        <f>VLOOKUP(C286,MOVI!C:DT,93,0)</f>
        <v>0</v>
      </c>
      <c r="JR286" s="275">
        <f>VLOOKUP(C286,FPT!B:JP,93,0)</f>
        <v>0</v>
      </c>
      <c r="JS286" t="str">
        <f t="shared" si="540"/>
        <v/>
      </c>
      <c r="JT286" s="275">
        <f>VLOOKUP(C286,MOVI!C:DT,94,0)</f>
        <v>75000</v>
      </c>
      <c r="JU286" s="275">
        <f>VLOOKUP(C286,FPT!B:JS,94,0)</f>
        <v>75000</v>
      </c>
      <c r="JV286" t="str">
        <f t="shared" si="541"/>
        <v/>
      </c>
      <c r="JW286" s="275">
        <f>VLOOKUP(C286,MOVI!C:DT,95,0)</f>
        <v>5663358</v>
      </c>
      <c r="JX286" s="275">
        <f>VLOOKUP(C286,FPT!B:JV,95,0)</f>
        <v>5663358</v>
      </c>
      <c r="JY286" t="str">
        <f t="shared" si="542"/>
        <v/>
      </c>
      <c r="JZ286" s="275">
        <f>VLOOKUP(C286,MOVI!C:DT,96,0)</f>
        <v>0</v>
      </c>
      <c r="KA286" s="275">
        <f>VLOOKUP(C286,FPT!B:JY,96,0)</f>
        <v>0</v>
      </c>
      <c r="KB286" t="str">
        <f t="shared" si="543"/>
        <v/>
      </c>
      <c r="KC286" s="275">
        <f>VLOOKUP(C286,MOVI!C:DT,97,0)</f>
        <v>5663358</v>
      </c>
      <c r="KD286" s="275">
        <f>VLOOKUP(C286,FPT!B:KB,97,0)</f>
        <v>5663358</v>
      </c>
      <c r="KE286" t="str">
        <f t="shared" si="544"/>
        <v/>
      </c>
      <c r="KF286" s="275">
        <f>VLOOKUP(C286,MOVI!C:DT,98,0)</f>
        <v>850000.00000000012</v>
      </c>
      <c r="KG286" s="275">
        <f>VLOOKUP(C286,FPT!B:KE,98,0)</f>
        <v>850000</v>
      </c>
      <c r="KH286" t="str">
        <f t="shared" si="545"/>
        <v/>
      </c>
      <c r="KI286" s="275">
        <f>VLOOKUP(C286,MOVI!C:DT,99,0)</f>
        <v>0</v>
      </c>
      <c r="KJ286" s="275">
        <f>VLOOKUP(C286,FPT!B:KH,99,0)</f>
        <v>0</v>
      </c>
      <c r="KK286" t="str">
        <f t="shared" si="546"/>
        <v/>
      </c>
      <c r="KL286" s="275">
        <f>VLOOKUP(C286,MOVI!C:DT,100,0)</f>
        <v>150000</v>
      </c>
      <c r="KM286" s="275">
        <f>VLOOKUP(C286,FPT!B:KK,100,0)</f>
        <v>150000</v>
      </c>
      <c r="KN286" t="str">
        <f t="shared" si="547"/>
        <v/>
      </c>
      <c r="KO286" s="275">
        <f>VLOOKUP(C286,MOVI!C:DT,101,0)</f>
        <v>0</v>
      </c>
      <c r="KP286" s="275">
        <f>VLOOKUP(C286,FPT!B:KN,101,0)</f>
        <v>0</v>
      </c>
      <c r="KQ286" t="str">
        <f t="shared" si="548"/>
        <v/>
      </c>
      <c r="KR286" s="275">
        <f>VLOOKUP(C286,MOVI!C:DT,102,0)</f>
        <v>0</v>
      </c>
      <c r="KS286" s="275">
        <f>VLOOKUP(C286,FPT!B:KQ,102,0)</f>
        <v>0</v>
      </c>
      <c r="KT286" t="str">
        <f t="shared" si="549"/>
        <v/>
      </c>
      <c r="KU286" s="275">
        <f>VLOOKUP(C286,MOVI!C:DT,103,0)</f>
        <v>1000000.0000000001</v>
      </c>
      <c r="KV286" s="275">
        <f>VLOOKUP(C286,FPT!B:KT,103,0)</f>
        <v>1000000</v>
      </c>
      <c r="KW286" t="str">
        <f t="shared" si="550"/>
        <v/>
      </c>
      <c r="KX286" s="275">
        <f>VLOOKUP(C286,MOVI!C:DT,104,0)</f>
        <v>1525000</v>
      </c>
      <c r="KY286" s="275">
        <f>VLOOKUP(C286,FPT!B:KW,104,0)</f>
        <v>1525000</v>
      </c>
      <c r="KZ286" t="str">
        <f t="shared" si="551"/>
        <v/>
      </c>
      <c r="LA286" s="275">
        <f>VLOOKUP(C286,MOVI!C:DT,105,0)</f>
        <v>100000</v>
      </c>
      <c r="LB286" s="275">
        <f>VLOOKUP(C286,FPT!B:KZ,105,0)</f>
        <v>100000</v>
      </c>
      <c r="LC286" t="str">
        <f t="shared" si="552"/>
        <v/>
      </c>
      <c r="LD286" s="275">
        <f>VLOOKUP(C286,MOVI!C:DT,106,0)</f>
        <v>7363358</v>
      </c>
      <c r="LE286" s="275">
        <f>VLOOKUP(C286,FPT!B:LC,106,0)</f>
        <v>7363358</v>
      </c>
      <c r="LF286" t="str">
        <f t="shared" si="553"/>
        <v/>
      </c>
      <c r="LG286" s="273">
        <f>VLOOKUP(C286,MOVI!C:DT,107,0)</f>
        <v>0</v>
      </c>
      <c r="LH286" s="273">
        <f>VLOOKUP(C286,FPT!B:LF,107,0)</f>
        <v>0</v>
      </c>
      <c r="LI286" t="str">
        <f t="shared" si="554"/>
        <v/>
      </c>
      <c r="LJ286" t="str">
        <f>VLOOKUP(C286,MOVI!C:DV,108,0)</f>
        <v>MoviSouthSales</v>
      </c>
      <c r="LK286" s="252" t="str">
        <f>VLOOKUP(C286,FPT!B:LI,108,0)</f>
        <v>MoviSouthSales</v>
      </c>
      <c r="LL286" t="str">
        <f t="shared" si="555"/>
        <v/>
      </c>
      <c r="LM286" s="275">
        <f>ROUND(VLOOKUP(C286,MOVI!C:DV,109,0),0)</f>
        <v>416667</v>
      </c>
      <c r="LN286" s="275">
        <f>ROUND(VLOOKUP(C286,FPT!B:LL,109,0),0)</f>
        <v>416667</v>
      </c>
      <c r="LO286" t="str">
        <f t="shared" si="556"/>
        <v/>
      </c>
      <c r="LP286" t="str">
        <f>VLOOKUP(C286,MOVI!C:DV,110,0)</f>
        <v>DNI</v>
      </c>
      <c r="LQ286" s="247" t="str">
        <f>VLOOKUP(C286,FPT!B:LO,110,0)</f>
        <v>DNI</v>
      </c>
      <c r="LR286" t="str">
        <f t="shared" si="557"/>
        <v/>
      </c>
      <c r="LS286">
        <f>MOVI!DI281</f>
        <v>22</v>
      </c>
      <c r="LV286">
        <f>MOVI!DJ281</f>
        <v>0</v>
      </c>
      <c r="LW286">
        <f>MOVI!DK281</f>
        <v>0</v>
      </c>
      <c r="LX286" t="str">
        <f>MOVI!DL281</f>
        <v>x</v>
      </c>
      <c r="LY286">
        <f>MOVI!DM281</f>
        <v>0</v>
      </c>
      <c r="LZ286">
        <f>MOVI!DN281</f>
        <v>50000</v>
      </c>
      <c r="MA286">
        <f>MOVI!DO281</f>
        <v>0</v>
      </c>
      <c r="MB286" t="str">
        <f>MOVI!DP281</f>
        <v>DNI</v>
      </c>
      <c r="MC286">
        <f>MOVI!DQ281</f>
        <v>0</v>
      </c>
      <c r="MD286">
        <f>MOVI!DR281</f>
        <v>0</v>
      </c>
      <c r="ME286" t="str">
        <f>VLOOKUP(C286,MOVI!C:DV,121,0)</f>
        <v>Group 1</v>
      </c>
      <c r="MF286" s="252" t="str">
        <f>VLOOKUP(C286,FPT!B:MD,111,0)</f>
        <v>Group 1</v>
      </c>
      <c r="MG286" t="str">
        <f t="shared" si="450"/>
        <v/>
      </c>
      <c r="MH286" t="str">
        <f>VLOOKUP(C286,MOVI!C:DT,122,0)</f>
        <v>MoviSouthGroup 1</v>
      </c>
      <c r="MI286" s="252" t="str">
        <f>VLOOKUP(C286,FPT!B:DS,112,0)</f>
        <v>MoviSouthGroup 1</v>
      </c>
      <c r="MJ286" t="str">
        <f t="shared" si="558"/>
        <v/>
      </c>
    </row>
    <row r="287" spans="1:348" x14ac:dyDescent="0.25">
      <c r="A287">
        <v>279</v>
      </c>
      <c r="B287" s="48">
        <v>5450</v>
      </c>
      <c r="C287" s="271" t="s">
        <v>1027</v>
      </c>
      <c r="D287" t="str">
        <f>VLOOKUP(C287,MOVI!C:D,2,0)</f>
        <v>Vũ Thị Lan</v>
      </c>
      <c r="E287" t="str">
        <f>VLOOKUP(C287,FPT!B:C,2,0)</f>
        <v>Vũ Thị Lan</v>
      </c>
      <c r="F287" t="str">
        <f t="shared" si="451"/>
        <v/>
      </c>
      <c r="G287" t="str">
        <f>VLOOKUP(C287,MOVI!C:E,3,0)</f>
        <v>Sales</v>
      </c>
      <c r="H287" t="str">
        <f>VLOOKUP(C287,FPT!B:F,3,0)</f>
        <v>Sales</v>
      </c>
      <c r="I287" t="str">
        <f t="shared" si="452"/>
        <v/>
      </c>
      <c r="J287" t="str">
        <f>VLOOKUP(C287,MOVI!C:H,4,0)</f>
        <v>Field Sales</v>
      </c>
      <c r="K287" t="str">
        <f>VLOOKUP(C287,FPT!B:I,4,0)</f>
        <v>Field Sales</v>
      </c>
      <c r="L287" t="str">
        <f t="shared" si="453"/>
        <v/>
      </c>
      <c r="M287" t="str">
        <f>VLOOKUP(C287,MOVI!C:DT,5,0)</f>
        <v>Associate</v>
      </c>
      <c r="N287" t="str">
        <f>VLOOKUP(C287,FPT!B:L,5,0)</f>
        <v>Associate</v>
      </c>
      <c r="O287" t="str">
        <f t="shared" si="454"/>
        <v/>
      </c>
      <c r="P287" t="str">
        <f>VLOOKUP(C287,MOVI!C:DT,6,0)</f>
        <v>Field Sales</v>
      </c>
      <c r="Q287" t="str">
        <f>VLOOKUP(C287,FPT!B:O,6,0)</f>
        <v>Field sales</v>
      </c>
      <c r="R287" t="str">
        <f t="shared" si="455"/>
        <v/>
      </c>
      <c r="S287" t="str">
        <f>VLOOKUP(C287,MOVI!C:DT,7,0)</f>
        <v>North</v>
      </c>
      <c r="T287" t="str">
        <f>VLOOKUP(C287,FPT!B:R,7,0)</f>
        <v>North</v>
      </c>
      <c r="U287" t="str">
        <f t="shared" si="456"/>
        <v/>
      </c>
      <c r="V287" t="str">
        <f>VLOOKUP(C287,MOVI!C:DT,8,0)</f>
        <v>Movi</v>
      </c>
      <c r="W287" t="str">
        <f>VLOOKUP(C287,FPT!B:U,8,0)</f>
        <v>Movi</v>
      </c>
      <c r="X287" t="str">
        <f t="shared" si="457"/>
        <v/>
      </c>
      <c r="Y287" t="str">
        <f>VLOOKUP(C287,MOVI!C:DT,9,0)</f>
        <v>Full-time</v>
      </c>
      <c r="Z287" t="str">
        <f>VLOOKUP(C287,FPT!B:X,9,0)</f>
        <v>Full-time</v>
      </c>
      <c r="AA287" t="str">
        <f t="shared" si="458"/>
        <v/>
      </c>
      <c r="AB287" t="str">
        <f>VLOOKUP(C287,MOVI!C:DT,10,0)</f>
        <v>Permanent</v>
      </c>
      <c r="AC287" t="str">
        <f>VLOOKUP(C287,FPT!B:AA,10,0)</f>
        <v>Permanent</v>
      </c>
      <c r="AD287" t="str">
        <f t="shared" si="459"/>
        <v/>
      </c>
      <c r="AE287" s="247">
        <f>VLOOKUP(C287,MOVI!C:DT,11,0)</f>
        <v>43755</v>
      </c>
      <c r="AF287" s="247">
        <f>VLOOKUP(C287,FPT!B:AD,11,0)</f>
        <v>43755</v>
      </c>
      <c r="AG287" t="str">
        <f t="shared" si="460"/>
        <v/>
      </c>
      <c r="AH287" s="260" t="str">
        <f>VLOOKUP(C287,MOVI!C:DT,12,0)</f>
        <v/>
      </c>
      <c r="AI287" s="260"/>
      <c r="AJ287" t="str">
        <f t="shared" si="560"/>
        <v/>
      </c>
      <c r="AK287">
        <f>VLOOKUP(C287,MOVI!C:DT,13,0)</f>
        <v>0</v>
      </c>
      <c r="AL287" s="247">
        <f>VLOOKUP(C287,FPT!B:AJ,13,0)</f>
        <v>0</v>
      </c>
      <c r="AM287" t="str">
        <f t="shared" si="559"/>
        <v/>
      </c>
      <c r="AN287" s="247">
        <f>VLOOKUP(C287,MOVI!C:DT,14,0)</f>
        <v>0</v>
      </c>
      <c r="AO287" s="247">
        <f>VLOOKUP(C287,FPT!B:AM,14,0)</f>
        <v>0</v>
      </c>
      <c r="AP287" t="str">
        <f t="shared" si="461"/>
        <v/>
      </c>
      <c r="AQ287" t="str">
        <f>VLOOKUP(C287,MOVI!C:DT,15,0)</f>
        <v>LC</v>
      </c>
      <c r="AR287" s="247" t="str">
        <f>VLOOKUP(C287,FPT!B:AP,15,0)</f>
        <v>LC</v>
      </c>
      <c r="AS287" t="str">
        <f t="shared" si="462"/>
        <v/>
      </c>
      <c r="AT287" s="282" t="str">
        <f>VLOOKUP(C287,MOVI!C:DT,16,0)</f>
        <v>LTTP</v>
      </c>
      <c r="AU287" s="247" t="str">
        <f>VLOOKUP(C287,FPT!B:AS,16,0)</f>
        <v>LTTP</v>
      </c>
      <c r="AV287" t="str">
        <f t="shared" si="463"/>
        <v/>
      </c>
      <c r="AW287" t="str">
        <f>VLOOKUP(C287,MOVI!C:DT,17,0)</f>
        <v>L</v>
      </c>
      <c r="AX287" s="247" t="str">
        <f>VLOOKUP(C287,FPT!B:AV,17,0)</f>
        <v>L</v>
      </c>
      <c r="AY287" t="str">
        <f t="shared" si="464"/>
        <v/>
      </c>
      <c r="AZ287">
        <f>VLOOKUP(C287,MOVI!C:DT,18,0)</f>
        <v>0</v>
      </c>
      <c r="BA287" s="247">
        <f>VLOOKUP(C287,FPT!B:AY,18,0)</f>
        <v>0</v>
      </c>
      <c r="BB287" t="str">
        <f t="shared" si="465"/>
        <v/>
      </c>
      <c r="BC287" s="275">
        <f>VLOOKUP(C287,MOVI!C:DT,19,0)</f>
        <v>5000000</v>
      </c>
      <c r="BD287" s="275">
        <f>VLOOKUP(C287,FPT!B:BB,19,0)</f>
        <v>5000000</v>
      </c>
      <c r="BE287" t="str">
        <f t="shared" si="466"/>
        <v/>
      </c>
      <c r="BF287">
        <f>VLOOKUP(C287,MOVI!C:DT,20,0)</f>
        <v>0</v>
      </c>
      <c r="BG287" s="252">
        <f>VLOOKUP(C287,FPT!B:BE,20,0)</f>
        <v>0</v>
      </c>
      <c r="BH287" t="str">
        <f t="shared" si="467"/>
        <v/>
      </c>
      <c r="BI287" s="275">
        <f>VLOOKUP(C287,MOVI!C:DT,21,0)</f>
        <v>5000000</v>
      </c>
      <c r="BJ287" s="275">
        <f>VLOOKUP(C287,FPT!B:BH,21,0)</f>
        <v>5000000</v>
      </c>
      <c r="BK287" t="str">
        <f t="shared" si="468"/>
        <v/>
      </c>
      <c r="BL287" s="275">
        <f>VLOOKUP(C287,MOVI!C:DT,22,0)</f>
        <v>0</v>
      </c>
      <c r="BM287" s="275">
        <f>VLOOKUP(C287,FPT!B:BK,22,0)</f>
        <v>0</v>
      </c>
      <c r="BN287" t="str">
        <f t="shared" si="469"/>
        <v/>
      </c>
      <c r="BO287" s="275">
        <f>VLOOKUP(C287,MOVI!C:DT,23,0)</f>
        <v>0</v>
      </c>
      <c r="BP287" s="275">
        <f>VLOOKUP(C287,FPT!B:BN,23,0)</f>
        <v>0</v>
      </c>
      <c r="BQ287" t="str">
        <f t="shared" si="470"/>
        <v/>
      </c>
      <c r="BR287" s="275">
        <f>VLOOKUP(C287,MOVI!C:DT,24,0)</f>
        <v>0</v>
      </c>
      <c r="BS287" s="275">
        <f>VLOOKUP(C287,FPT!B:BQ,24,0)</f>
        <v>0</v>
      </c>
      <c r="BT287" t="str">
        <f t="shared" si="471"/>
        <v/>
      </c>
      <c r="BU287" s="275">
        <f>VLOOKUP(C287,MOVI!C:DT,25,0)</f>
        <v>200000</v>
      </c>
      <c r="BV287" s="275">
        <f>VLOOKUP(C287,FPT!B:BT,25,0)</f>
        <v>200000</v>
      </c>
      <c r="BW287" t="str">
        <f t="shared" si="472"/>
        <v/>
      </c>
      <c r="BX287" s="275">
        <f>VLOOKUP(C287,MOVI!C:DT,26,0)</f>
        <v>0</v>
      </c>
      <c r="BY287" s="275">
        <f>VLOOKUP(C287,FPT!B:BW,26,0)</f>
        <v>0</v>
      </c>
      <c r="BZ287" t="str">
        <f t="shared" si="473"/>
        <v/>
      </c>
      <c r="CA287" s="275">
        <f>VLOOKUP(C287,MOVI!C:DT,27,0)</f>
        <v>730000</v>
      </c>
      <c r="CB287" s="275">
        <f>VLOOKUP(C287,FPT!B:BZ,27,0)</f>
        <v>730000</v>
      </c>
      <c r="CC287" t="str">
        <f t="shared" si="474"/>
        <v/>
      </c>
      <c r="CD287" s="275">
        <f>VLOOKUP(C287,MOVI!C:DT,28,0)</f>
        <v>930000</v>
      </c>
      <c r="CE287" s="275">
        <f>VLOOKUP(C287,FPT!B:CC,28,0)</f>
        <v>930000</v>
      </c>
      <c r="CF287" t="str">
        <f t="shared" si="475"/>
        <v/>
      </c>
      <c r="CG287" t="str">
        <f>VLOOKUP(C287,MOVI!C:DT,29,0)</f>
        <v>CN</v>
      </c>
      <c r="CH287" s="252" t="str">
        <f>VLOOKUP(C287,FPT!B:CF,29,0)</f>
        <v>CN</v>
      </c>
      <c r="CI287" t="str">
        <f t="shared" si="476"/>
        <v/>
      </c>
      <c r="CJ287">
        <f>VLOOKUP(C287,MOVI!C:DT,30,0)</f>
        <v>26</v>
      </c>
      <c r="CK287" s="252">
        <f>VLOOKUP(C287,FPT!B:CI,30,0)</f>
        <v>26</v>
      </c>
      <c r="CL287" t="str">
        <f t="shared" si="477"/>
        <v/>
      </c>
      <c r="CM287">
        <f>VLOOKUP(C287,MOVI!C:DT,31,0)</f>
        <v>26</v>
      </c>
      <c r="CN287" s="252">
        <f>VLOOKUP(C287,FPT!B:CL,31,0)</f>
        <v>26</v>
      </c>
      <c r="CO287" t="str">
        <f t="shared" si="478"/>
        <v/>
      </c>
      <c r="CP287" s="275">
        <f>VLOOKUP(C287,MOVI!C:DT,32,0)</f>
        <v>0</v>
      </c>
      <c r="CQ287" s="275">
        <f>VLOOKUP(C287,FPT!B:CO,32,0)</f>
        <v>0</v>
      </c>
      <c r="CR287" t="str">
        <f t="shared" si="479"/>
        <v/>
      </c>
      <c r="CS287" s="275">
        <f>VLOOKUP(C287,MOVI!C:DT,33,0)</f>
        <v>0</v>
      </c>
      <c r="CT287" s="275">
        <f>VLOOKUP(C287,FPT!B:CR,33,0)</f>
        <v>0</v>
      </c>
      <c r="CU287" t="str">
        <f t="shared" si="480"/>
        <v/>
      </c>
      <c r="CV287" s="275">
        <f>VLOOKUP(C287,MOVI!C:DT,34,0)</f>
        <v>0</v>
      </c>
      <c r="CW287" s="275">
        <f>VLOOKUP(C287,FPT!B:CU,34,0)</f>
        <v>0</v>
      </c>
      <c r="CX287" t="str">
        <f t="shared" si="481"/>
        <v/>
      </c>
      <c r="CY287" s="275">
        <f>VLOOKUP(C287,MOVI!C:DT,35,0)</f>
        <v>26</v>
      </c>
      <c r="CZ287" s="275">
        <f>VLOOKUP(C287,FPT!B:CX,35,0)</f>
        <v>26</v>
      </c>
      <c r="DA287" t="str">
        <f t="shared" si="482"/>
        <v/>
      </c>
      <c r="DB287" s="275">
        <f>VLOOKUP(C287,MOVI!C:DT,36,0)</f>
        <v>0</v>
      </c>
      <c r="DC287" s="275">
        <f>VLOOKUP(C287,FPT!B:DA,36,0)</f>
        <v>0</v>
      </c>
      <c r="DD287" t="str">
        <f t="shared" si="483"/>
        <v/>
      </c>
      <c r="DE287" s="275">
        <f>VLOOKUP(C287,MOVI!C:DT,37,0)</f>
        <v>0</v>
      </c>
      <c r="DF287" s="275">
        <f>VLOOKUP(C287,FPT!B:DD,37,0)</f>
        <v>0</v>
      </c>
      <c r="DG287" t="str">
        <f t="shared" si="484"/>
        <v/>
      </c>
      <c r="DH287" s="275">
        <f>VLOOKUP(C287,MOVI!C:DT,38,0)</f>
        <v>0</v>
      </c>
      <c r="DI287" s="275">
        <f>VLOOKUP(C287,FPT!B:DG,38,0)</f>
        <v>0</v>
      </c>
      <c r="DJ287" t="str">
        <f t="shared" si="485"/>
        <v/>
      </c>
      <c r="DK287" s="275">
        <f>VLOOKUP(C287,MOVI!C:DT,39,0)</f>
        <v>0</v>
      </c>
      <c r="DL287" s="275">
        <f>VLOOKUP(C287,FPT!B:DJ,39,0)</f>
        <v>0</v>
      </c>
      <c r="DM287" t="str">
        <f t="shared" si="486"/>
        <v/>
      </c>
      <c r="DN287" s="275">
        <f>VLOOKUP(C287,MOVI!C:DT,40,0)</f>
        <v>0</v>
      </c>
      <c r="DO287" s="275">
        <f>VLOOKUP(C287,FPT!B:DM,40,0)</f>
        <v>0</v>
      </c>
      <c r="DP287" t="str">
        <f t="shared" si="487"/>
        <v/>
      </c>
      <c r="DQ287" s="275">
        <f>VLOOKUP(C287,MOVI!C:DT,41,0)</f>
        <v>0</v>
      </c>
      <c r="DR287" s="275">
        <f>VLOOKUP(C287,FPT!B:DP,41,0)</f>
        <v>0</v>
      </c>
      <c r="DS287" t="str">
        <f t="shared" si="488"/>
        <v/>
      </c>
      <c r="DT287" s="275">
        <f>VLOOKUP(C287,MOVI!C:DT,42,0)</f>
        <v>5000000</v>
      </c>
      <c r="DU287" s="275">
        <f>ROUND(VLOOKUP(C287,FPT!B:DS,42,0),0)</f>
        <v>5000000</v>
      </c>
      <c r="DV287" t="str">
        <f t="shared" si="489"/>
        <v/>
      </c>
      <c r="DW287" s="275">
        <f>VLOOKUP(C287,MOVI!C:DT,43,0)</f>
        <v>0</v>
      </c>
      <c r="DX287" s="275">
        <f>VLOOKUP(C287,FPT!B:DV,43,0)</f>
        <v>0</v>
      </c>
      <c r="DY287" t="str">
        <f t="shared" si="490"/>
        <v/>
      </c>
      <c r="DZ287" s="275">
        <f>VLOOKUP(C287,MOVI!C:DT,44,0)</f>
        <v>0</v>
      </c>
      <c r="EA287" s="275">
        <f>VLOOKUP(C287,FPT!B:DY,44,0)</f>
        <v>0</v>
      </c>
      <c r="EB287" t="str">
        <f t="shared" si="491"/>
        <v/>
      </c>
      <c r="EC287" s="275">
        <f>VLOOKUP(C287,MOVI!C:DT,45,0)</f>
        <v>5000000</v>
      </c>
      <c r="ED287" s="275">
        <f>ROUND(VLOOKUP(C287,FPT!B:EB,45,0),0)</f>
        <v>5000000</v>
      </c>
      <c r="EE287" t="str">
        <f t="shared" si="492"/>
        <v/>
      </c>
      <c r="EF287" s="275">
        <f>VLOOKUP(C287,MOVI!C:DT,46,0)</f>
        <v>0</v>
      </c>
      <c r="EG287" s="275">
        <f>VLOOKUP(C287,FPT!B:EE,46,0)</f>
        <v>0</v>
      </c>
      <c r="EH287" t="str">
        <f t="shared" si="493"/>
        <v/>
      </c>
      <c r="EI287" s="275">
        <f>VLOOKUP(C287,MOVI!C:DT,47,0)</f>
        <v>0</v>
      </c>
      <c r="EJ287" s="275">
        <f>VLOOKUP(C287,FPT!B:EH,47,0)</f>
        <v>0</v>
      </c>
      <c r="EK287" t="str">
        <f t="shared" si="494"/>
        <v/>
      </c>
      <c r="EL287" s="275">
        <f>VLOOKUP(C287,MOVI!C:DT,48,0)</f>
        <v>0</v>
      </c>
      <c r="EM287" s="275">
        <f>VLOOKUP(C287,FPT!B:EK,48,0)</f>
        <v>0</v>
      </c>
      <c r="EN287" t="str">
        <f t="shared" si="495"/>
        <v/>
      </c>
      <c r="EO287" s="275">
        <f>VLOOKUP(C287,MOVI!C:DT,49,0)</f>
        <v>200000</v>
      </c>
      <c r="EP287" s="275">
        <f>VLOOKUP(C287,FPT!B:EN,49,0)</f>
        <v>200000</v>
      </c>
      <c r="EQ287" t="str">
        <f t="shared" si="496"/>
        <v/>
      </c>
      <c r="ER287" s="275">
        <f>VLOOKUP(C287,MOVI!C:DT,50,0)</f>
        <v>0</v>
      </c>
      <c r="ES287" s="275">
        <f>VLOOKUP(C287,FPT!B:EQ,50,0)</f>
        <v>0</v>
      </c>
      <c r="ET287" t="str">
        <f t="shared" si="497"/>
        <v/>
      </c>
      <c r="EU287" s="275">
        <f>VLOOKUP(C287,MOVI!C:DT,51,0)</f>
        <v>0</v>
      </c>
      <c r="EV287" s="275">
        <f>VLOOKUP(C287,FPT!B:ET,51,0)</f>
        <v>0</v>
      </c>
      <c r="EW287" t="str">
        <f t="shared" si="498"/>
        <v/>
      </c>
      <c r="EX287" s="275">
        <f>VLOOKUP(C287,MOVI!C:DT,52,0)</f>
        <v>0</v>
      </c>
      <c r="EY287" s="275">
        <f>VLOOKUP(C287,FPT!B:EW,52,0)</f>
        <v>0</v>
      </c>
      <c r="EZ287" t="str">
        <f t="shared" si="499"/>
        <v/>
      </c>
      <c r="FA287" s="275">
        <f>VLOOKUP(C287,MOVI!C:DT,53,0)</f>
        <v>0</v>
      </c>
      <c r="FB287" s="275">
        <f>VLOOKUP(C287,FPT!B:EZ,53,0)</f>
        <v>0</v>
      </c>
      <c r="FC287" t="str">
        <f t="shared" si="500"/>
        <v/>
      </c>
      <c r="FD287" s="275">
        <f>VLOOKUP(C287,MOVI!C:DT,54,0)</f>
        <v>0</v>
      </c>
      <c r="FE287" s="275">
        <f>VLOOKUP(C287,FPT!B:FC,54,0)</f>
        <v>0</v>
      </c>
      <c r="FF287" t="str">
        <f t="shared" si="501"/>
        <v/>
      </c>
      <c r="FG287" s="275">
        <f>VLOOKUP(C287,MOVI!C:DT,55,0)</f>
        <v>730000</v>
      </c>
      <c r="FH287" s="275">
        <f>VLOOKUP(C287,FPT!B:FF,55,0)</f>
        <v>730000</v>
      </c>
      <c r="FI287" t="str">
        <f t="shared" si="502"/>
        <v/>
      </c>
      <c r="FJ287" s="275">
        <f>VLOOKUP(C287,MOVI!C:DT,56,0)</f>
        <v>930000</v>
      </c>
      <c r="FK287" s="275">
        <f>VLOOKUP(C287,FPT!B:FI,56,0)</f>
        <v>930000</v>
      </c>
      <c r="FL287" t="str">
        <f t="shared" si="503"/>
        <v/>
      </c>
      <c r="FM287" s="275">
        <f>VLOOKUP(C287,MOVI!C:DT,57,0)</f>
        <v>1843860</v>
      </c>
      <c r="FN287" s="275">
        <f>VLOOKUP(C287,FPT!B:FL,57,0)</f>
        <v>1843860</v>
      </c>
      <c r="FO287" t="str">
        <f t="shared" si="504"/>
        <v/>
      </c>
      <c r="FP287" s="275">
        <f>VLOOKUP(C287,MOVI!C:DT,58,0)</f>
        <v>0</v>
      </c>
      <c r="FQ287" s="275">
        <f>VLOOKUP(C287,FPT!B:FO,58,0)</f>
        <v>0</v>
      </c>
      <c r="FR287" t="str">
        <f t="shared" si="505"/>
        <v/>
      </c>
      <c r="FS287" s="275">
        <f>VLOOKUP(C287,MOVI!C:DT,59,0)</f>
        <v>0</v>
      </c>
      <c r="FT287" s="275">
        <f>VLOOKUP(C287,FPT!B:FR,59,0)</f>
        <v>0</v>
      </c>
      <c r="FU287" t="str">
        <f t="shared" si="506"/>
        <v/>
      </c>
      <c r="FV287" s="275">
        <f>VLOOKUP(C287,MOVI!C:DT,60,0)</f>
        <v>0</v>
      </c>
      <c r="FW287" s="275">
        <f>VLOOKUP(C287,FPT!B:FU,60,0)</f>
        <v>0</v>
      </c>
      <c r="FX287" t="str">
        <f t="shared" si="507"/>
        <v/>
      </c>
      <c r="FY287" s="275">
        <f>VLOOKUP(C287,MOVI!C:DT,61,0)</f>
        <v>0</v>
      </c>
      <c r="FZ287" s="275">
        <f>VLOOKUP(C287,FPT!B:FX,61,0)</f>
        <v>0</v>
      </c>
      <c r="GA287" t="str">
        <f t="shared" si="508"/>
        <v/>
      </c>
      <c r="GB287" s="275">
        <f>VLOOKUP(C287,MOVI!C:DT,62,0)</f>
        <v>0</v>
      </c>
      <c r="GC287" s="275">
        <f>VLOOKUP(C287,FPT!B:GA,62,0)</f>
        <v>0</v>
      </c>
      <c r="GD287" t="str">
        <f t="shared" si="509"/>
        <v/>
      </c>
      <c r="GE287" s="275">
        <f>VLOOKUP(C287,MOVI!C:DT,63,0)</f>
        <v>0</v>
      </c>
      <c r="GF287" s="275">
        <f>VLOOKUP(C287,FPT!B:GD,63,0)</f>
        <v>0</v>
      </c>
      <c r="GG287" t="str">
        <f t="shared" si="510"/>
        <v/>
      </c>
      <c r="GH287" s="275">
        <f>VLOOKUP(C287,MOVI!C:DT,64,0)</f>
        <v>0</v>
      </c>
      <c r="GI287" s="275">
        <f>VLOOKUP(C287,FPT!B:GG,64,0)</f>
        <v>0</v>
      </c>
      <c r="GJ287" t="str">
        <f t="shared" si="511"/>
        <v/>
      </c>
      <c r="GK287" s="275">
        <f>VLOOKUP(C287,MOVI!C:DT,65,0)</f>
        <v>0</v>
      </c>
      <c r="GL287" s="275">
        <f>VLOOKUP(C287,FPT!B:GJ,65,0)</f>
        <v>0</v>
      </c>
      <c r="GM287" t="str">
        <f t="shared" si="512"/>
        <v/>
      </c>
      <c r="GN287" s="275">
        <f>VLOOKUP(C287,MOVI!C:DT,66,0)</f>
        <v>0</v>
      </c>
      <c r="GO287" s="275">
        <f>VLOOKUP(C287,FPT!B:GM,66,0)</f>
        <v>0</v>
      </c>
      <c r="GP287" t="str">
        <f t="shared" si="513"/>
        <v/>
      </c>
      <c r="GQ287" s="275">
        <f>VLOOKUP(C287,MOVI!C:DT,67,0)</f>
        <v>0</v>
      </c>
      <c r="GR287" s="275">
        <f>VLOOKUP(C287,FPT!B:GP,67,0)</f>
        <v>0</v>
      </c>
      <c r="GS287" t="str">
        <f t="shared" si="514"/>
        <v/>
      </c>
      <c r="GT287" s="275">
        <f>VLOOKUP(C287,MOVI!C:DT,68,0)</f>
        <v>0</v>
      </c>
      <c r="GU287" s="275">
        <f>VLOOKUP(C287,FPT!B:GS,68,0)</f>
        <v>0</v>
      </c>
      <c r="GV287" t="str">
        <f t="shared" si="515"/>
        <v/>
      </c>
      <c r="GW287" s="275">
        <f>VLOOKUP(C287,MOVI!C:DT,69,0)</f>
        <v>0</v>
      </c>
      <c r="GX287" s="275">
        <f>VLOOKUP(C287,FPT!B:GV,69,0)</f>
        <v>0</v>
      </c>
      <c r="GY287" t="str">
        <f t="shared" si="516"/>
        <v/>
      </c>
      <c r="GZ287" s="275">
        <f>VLOOKUP(C287,MOVI!C:DT,70,0)</f>
        <v>1843860</v>
      </c>
      <c r="HA287" s="275">
        <f>VLOOKUP(C287,FPT!B:GY,70,0)</f>
        <v>1843860</v>
      </c>
      <c r="HB287" t="str">
        <f t="shared" si="517"/>
        <v/>
      </c>
      <c r="HC287" s="275">
        <f>VLOOKUP(C287,MOVI!C:DT,71,0)</f>
        <v>7773860</v>
      </c>
      <c r="HD287" s="275">
        <f>ROUND(VLOOKUP(C287,FPT!B:HB,71,0),0)</f>
        <v>7773860</v>
      </c>
      <c r="HE287" t="str">
        <f t="shared" si="518"/>
        <v/>
      </c>
      <c r="HF287" s="275">
        <f>ROUND(VLOOKUP(C287,MOVI!C:DT,72,0),0)</f>
        <v>0</v>
      </c>
      <c r="HG287" s="275">
        <f>ROUND(VLOOKUP(C287,FPT!B:HE,72,0),0)</f>
        <v>0</v>
      </c>
      <c r="HH287" t="str">
        <f t="shared" si="519"/>
        <v/>
      </c>
      <c r="HI287" s="275">
        <f>VLOOKUP(C287,MOVI!C:DT,73,0)</f>
        <v>200000</v>
      </c>
      <c r="HJ287" s="275">
        <f>VLOOKUP(C287,FPT!B:HH,73,0)</f>
        <v>200000</v>
      </c>
      <c r="HK287" t="str">
        <f t="shared" si="520"/>
        <v/>
      </c>
      <c r="HL287" s="275">
        <f>VLOOKUP(C287,MOVI!C:DT,74,0)</f>
        <v>730000</v>
      </c>
      <c r="HM287" s="275">
        <f>VLOOKUP(C287,FPT!B:HK,74,0)</f>
        <v>730000</v>
      </c>
      <c r="HN287" t="str">
        <f t="shared" si="521"/>
        <v/>
      </c>
      <c r="HO287" s="275">
        <f>VLOOKUP(C287,MOVI!C:DT,75,0)</f>
        <v>11000000</v>
      </c>
      <c r="HP287" s="275">
        <f>VLOOKUP(C287,FPT!B:HN,75,0)</f>
        <v>11000000</v>
      </c>
      <c r="HQ287" t="str">
        <f t="shared" si="522"/>
        <v/>
      </c>
      <c r="HR287" s="275">
        <f>VLOOKUP(C287,MOVI!C:DT,76,0)</f>
        <v>0</v>
      </c>
      <c r="HS287" s="275">
        <f>VLOOKUP(C287,FPT!B:HQ,76,0)</f>
        <v>0</v>
      </c>
      <c r="HT287" t="str">
        <f t="shared" si="523"/>
        <v/>
      </c>
      <c r="HU287" s="275">
        <f>VLOOKUP(C287,MOVI!C:DT,77,0)</f>
        <v>0</v>
      </c>
      <c r="HV287" s="275">
        <f>VLOOKUP(C287,FPT!B:HT,77,0)</f>
        <v>0</v>
      </c>
      <c r="HW287" t="str">
        <f t="shared" si="524"/>
        <v/>
      </c>
      <c r="HX287" s="274">
        <f>VLOOKUP(C287,MOVI!C:CB,78,0)</f>
        <v>400000</v>
      </c>
      <c r="HY287" s="261">
        <f>VLOOKUP(C287,FPT!$B:$CA,78,0)</f>
        <v>400000</v>
      </c>
      <c r="HZ287" t="str">
        <f t="shared" si="525"/>
        <v/>
      </c>
      <c r="IA287" s="275">
        <f>VLOOKUP(C287,MOVI!C:CD,79,0)</f>
        <v>50000</v>
      </c>
      <c r="IB287" s="275">
        <f>VLOOKUP(C287,FPT!B:HZ,79,0)</f>
        <v>50000</v>
      </c>
      <c r="IC287" t="str">
        <f t="shared" si="526"/>
        <v/>
      </c>
      <c r="ID287" s="275">
        <f>VLOOKUP(C287,MOVI!C:CD,80,0)</f>
        <v>75000</v>
      </c>
      <c r="IE287" s="275">
        <f>VLOOKUP(C287,FPT!B:IC,80,0)</f>
        <v>75000</v>
      </c>
      <c r="IF287" t="str">
        <f t="shared" si="527"/>
        <v/>
      </c>
      <c r="IG287" s="275">
        <f>VLOOKUP(C287,MOVI!C:DT,81,0)</f>
        <v>0</v>
      </c>
      <c r="IH287" s="275">
        <f>VLOOKUP(C287,FPT!B:IF,81,0)</f>
        <v>0</v>
      </c>
      <c r="II287" t="str">
        <f t="shared" si="528"/>
        <v/>
      </c>
      <c r="IJ287" s="275">
        <f>VLOOKUP(C287,MOVI!C:DT,82,0)</f>
        <v>525000</v>
      </c>
      <c r="IK287" s="275">
        <f>VLOOKUP(C287,FPT!B:II,82,0)</f>
        <v>525000</v>
      </c>
      <c r="IL287" t="str">
        <f t="shared" si="529"/>
        <v/>
      </c>
      <c r="IM287" s="275">
        <f>ROUND(VLOOKUP(C287,MOVI!C:DT,83,0),0)</f>
        <v>12455000</v>
      </c>
      <c r="IN287" s="275">
        <f>ROUND(VLOOKUP(C287,FPT!B:IL,83,0),0)</f>
        <v>12455000</v>
      </c>
      <c r="IO287" t="str">
        <f t="shared" si="530"/>
        <v/>
      </c>
      <c r="IP287" s="275">
        <f>VLOOKUP(C287,MOVI!C:DT,84,0)</f>
        <v>0</v>
      </c>
      <c r="IQ287" s="275">
        <f>VLOOKUP(C287,FPT!B:IO,84,0)</f>
        <v>0</v>
      </c>
      <c r="IR287" t="str">
        <f t="shared" si="531"/>
        <v/>
      </c>
      <c r="IS287" s="275">
        <f>ROUND(VLOOKUP(C287,MOVI!C:DT,85,0),0)</f>
        <v>0</v>
      </c>
      <c r="IT287" s="275">
        <f>ROUND(VLOOKUP(C287,FPT!B:IR,85,0),0)</f>
        <v>0</v>
      </c>
      <c r="IU287" t="str">
        <f t="shared" si="532"/>
        <v/>
      </c>
      <c r="IV287" s="275">
        <f>VLOOKUP(C287,MOVI!C:DT,86,0)</f>
        <v>0</v>
      </c>
      <c r="IW287" s="275">
        <f>VLOOKUP(C287,FPT!B:IU,86,0)</f>
        <v>0</v>
      </c>
      <c r="IX287" t="str">
        <f t="shared" si="533"/>
        <v/>
      </c>
      <c r="IY287" s="275">
        <f>ROUND(VLOOKUP(C287,MOVI!C:DT,87,0),0)</f>
        <v>0</v>
      </c>
      <c r="IZ287" s="275">
        <f>ROUND(VLOOKUP(C287,FPT!B:IX,87,0),0)</f>
        <v>0</v>
      </c>
      <c r="JA287" t="str">
        <f t="shared" si="534"/>
        <v/>
      </c>
      <c r="JB287" s="275">
        <f>VLOOKUP(C287,MOVI!C:DT,88,0)</f>
        <v>0</v>
      </c>
      <c r="JC287" s="275">
        <f>VLOOKUP(C287,FPT!B:JA,88,0)</f>
        <v>0</v>
      </c>
      <c r="JD287" t="str">
        <f t="shared" si="535"/>
        <v/>
      </c>
      <c r="JE287" s="275">
        <f>VLOOKUP(C287,MOVI!C:DT,89,0)</f>
        <v>50000</v>
      </c>
      <c r="JF287" s="275">
        <f>VLOOKUP(C287,FPT!B:JD,89,0)</f>
        <v>50000</v>
      </c>
      <c r="JG287" t="str">
        <f t="shared" si="536"/>
        <v/>
      </c>
      <c r="JH287" s="275">
        <f>VLOOKUP(C287,MOVI!C:DT,90,0)</f>
        <v>0</v>
      </c>
      <c r="JI287" s="275">
        <f>VLOOKUP(C287,FPT!B:JG,90,0)</f>
        <v>0</v>
      </c>
      <c r="JJ287" t="str">
        <f t="shared" si="537"/>
        <v/>
      </c>
      <c r="JK287" s="275">
        <f>VLOOKUP(C287,MOVI!C:DT,91,0)</f>
        <v>0</v>
      </c>
      <c r="JL287" s="275">
        <f>VLOOKUP(C287,FPT!B:JJ,91,0)</f>
        <v>0</v>
      </c>
      <c r="JM287" t="str">
        <f t="shared" si="538"/>
        <v/>
      </c>
      <c r="JN287" s="275">
        <f>VLOOKUP(C287,MOVI!C:DT,92,0)</f>
        <v>0</v>
      </c>
      <c r="JO287" s="275">
        <f>VLOOKUP(C287,FPT!B:JM,92,0)</f>
        <v>0</v>
      </c>
      <c r="JP287" t="str">
        <f t="shared" si="539"/>
        <v/>
      </c>
      <c r="JQ287" s="275">
        <f>VLOOKUP(C287,MOVI!C:DT,93,0)</f>
        <v>0</v>
      </c>
      <c r="JR287" s="275">
        <f>VLOOKUP(C287,FPT!B:JP,93,0)</f>
        <v>0</v>
      </c>
      <c r="JS287" t="str">
        <f t="shared" si="540"/>
        <v/>
      </c>
      <c r="JT287" s="275">
        <f>VLOOKUP(C287,MOVI!C:DT,94,0)</f>
        <v>50000</v>
      </c>
      <c r="JU287" s="275">
        <f>VLOOKUP(C287,FPT!B:JS,94,0)</f>
        <v>50000</v>
      </c>
      <c r="JV287" t="str">
        <f t="shared" si="541"/>
        <v/>
      </c>
      <c r="JW287" s="275">
        <f>VLOOKUP(C287,MOVI!C:DT,95,0)</f>
        <v>7198860</v>
      </c>
      <c r="JX287" s="275">
        <f>VLOOKUP(C287,FPT!B:JV,95,0)</f>
        <v>7198860</v>
      </c>
      <c r="JY287" t="str">
        <f t="shared" si="542"/>
        <v/>
      </c>
      <c r="JZ287" s="275">
        <f>VLOOKUP(C287,MOVI!C:DT,96,0)</f>
        <v>0</v>
      </c>
      <c r="KA287" s="275">
        <f>VLOOKUP(C287,FPT!B:JY,96,0)</f>
        <v>0</v>
      </c>
      <c r="KB287" t="str">
        <f t="shared" si="543"/>
        <v/>
      </c>
      <c r="KC287" s="275">
        <f>VLOOKUP(C287,MOVI!C:DT,97,0)</f>
        <v>7198860</v>
      </c>
      <c r="KD287" s="275">
        <f>VLOOKUP(C287,FPT!B:KB,97,0)</f>
        <v>7198860</v>
      </c>
      <c r="KE287" t="str">
        <f t="shared" si="544"/>
        <v/>
      </c>
      <c r="KF287" s="275">
        <f>VLOOKUP(C287,MOVI!C:DT,98,0)</f>
        <v>850000.00000000012</v>
      </c>
      <c r="KG287" s="275">
        <f>VLOOKUP(C287,FPT!B:KE,98,0)</f>
        <v>850000</v>
      </c>
      <c r="KH287" t="str">
        <f t="shared" si="545"/>
        <v/>
      </c>
      <c r="KI287" s="275">
        <f>VLOOKUP(C287,MOVI!C:DT,99,0)</f>
        <v>0</v>
      </c>
      <c r="KJ287" s="275">
        <f>VLOOKUP(C287,FPT!B:KH,99,0)</f>
        <v>0</v>
      </c>
      <c r="KK287" t="str">
        <f t="shared" si="546"/>
        <v/>
      </c>
      <c r="KL287" s="275">
        <f>VLOOKUP(C287,MOVI!C:DT,100,0)</f>
        <v>150000</v>
      </c>
      <c r="KM287" s="275">
        <f>VLOOKUP(C287,FPT!B:KK,100,0)</f>
        <v>150000</v>
      </c>
      <c r="KN287" t="str">
        <f t="shared" si="547"/>
        <v/>
      </c>
      <c r="KO287" s="275">
        <f>VLOOKUP(C287,MOVI!C:DT,101,0)</f>
        <v>0</v>
      </c>
      <c r="KP287" s="275">
        <f>VLOOKUP(C287,FPT!B:KN,101,0)</f>
        <v>0</v>
      </c>
      <c r="KQ287" t="str">
        <f t="shared" si="548"/>
        <v/>
      </c>
      <c r="KR287" s="275">
        <f>VLOOKUP(C287,MOVI!C:DT,102,0)</f>
        <v>0</v>
      </c>
      <c r="KS287" s="275">
        <f>VLOOKUP(C287,FPT!B:KQ,102,0)</f>
        <v>0</v>
      </c>
      <c r="KT287" t="str">
        <f t="shared" si="549"/>
        <v/>
      </c>
      <c r="KU287" s="275">
        <f>VLOOKUP(C287,MOVI!C:DT,103,0)</f>
        <v>1000000.0000000001</v>
      </c>
      <c r="KV287" s="275">
        <f>VLOOKUP(C287,FPT!B:KT,103,0)</f>
        <v>1000000</v>
      </c>
      <c r="KW287" t="str">
        <f t="shared" si="550"/>
        <v/>
      </c>
      <c r="KX287" s="275">
        <f>VLOOKUP(C287,MOVI!C:DT,104,0)</f>
        <v>1525000</v>
      </c>
      <c r="KY287" s="275">
        <f>VLOOKUP(C287,FPT!B:KW,104,0)</f>
        <v>1525000</v>
      </c>
      <c r="KZ287" t="str">
        <f t="shared" si="551"/>
        <v/>
      </c>
      <c r="LA287" s="275">
        <f>VLOOKUP(C287,MOVI!C:DT,105,0)</f>
        <v>100000</v>
      </c>
      <c r="LB287" s="275">
        <f>VLOOKUP(C287,FPT!B:KZ,105,0)</f>
        <v>100000</v>
      </c>
      <c r="LC287" t="str">
        <f t="shared" si="552"/>
        <v/>
      </c>
      <c r="LD287" s="275">
        <f>VLOOKUP(C287,MOVI!C:DT,106,0)</f>
        <v>8873860</v>
      </c>
      <c r="LE287" s="275">
        <f>VLOOKUP(C287,FPT!B:LC,106,0)</f>
        <v>8873860</v>
      </c>
      <c r="LF287" t="str">
        <f t="shared" si="553"/>
        <v/>
      </c>
      <c r="LG287" s="273">
        <f>VLOOKUP(C287,MOVI!C:DT,107,0)</f>
        <v>0</v>
      </c>
      <c r="LH287" s="273">
        <f>VLOOKUP(C287,FPT!B:LF,107,0)</f>
        <v>0</v>
      </c>
      <c r="LI287" t="str">
        <f t="shared" si="554"/>
        <v/>
      </c>
      <c r="LJ287" t="str">
        <f>VLOOKUP(C287,MOVI!C:DV,108,0)</f>
        <v>MoviNorthSales</v>
      </c>
      <c r="LK287" s="252" t="str">
        <f>VLOOKUP(C287,FPT!B:LI,108,0)</f>
        <v>MoviNorthSales</v>
      </c>
      <c r="LL287" t="str">
        <f t="shared" si="555"/>
        <v/>
      </c>
      <c r="LM287" s="275">
        <f>ROUND(VLOOKUP(C287,MOVI!C:DV,109,0),0)</f>
        <v>416667</v>
      </c>
      <c r="LN287" s="275">
        <f>ROUND(VLOOKUP(C287,FPT!B:LL,109,0),0)</f>
        <v>416667</v>
      </c>
      <c r="LO287" t="str">
        <f t="shared" si="556"/>
        <v/>
      </c>
      <c r="LP287" t="str">
        <f>VLOOKUP(C287,MOVI!C:DV,110,0)</f>
        <v>HPG</v>
      </c>
      <c r="LQ287" s="247" t="str">
        <f>VLOOKUP(C287,FPT!B:LO,110,0)</f>
        <v>HPG</v>
      </c>
      <c r="LR287" t="str">
        <f t="shared" si="557"/>
        <v/>
      </c>
      <c r="LS287">
        <f>MOVI!DI282</f>
        <v>22</v>
      </c>
      <c r="LV287">
        <f>MOVI!DJ282</f>
        <v>0</v>
      </c>
      <c r="LW287">
        <f>MOVI!DK282</f>
        <v>0</v>
      </c>
      <c r="LX287" t="str">
        <f>MOVI!DL282</f>
        <v>x</v>
      </c>
      <c r="LY287">
        <f>MOVI!DM282</f>
        <v>0</v>
      </c>
      <c r="LZ287">
        <f>MOVI!DN282</f>
        <v>50000</v>
      </c>
      <c r="MA287">
        <f>MOVI!DO282</f>
        <v>0</v>
      </c>
      <c r="MB287" t="str">
        <f>MOVI!DP282</f>
        <v>HPG</v>
      </c>
      <c r="MC287">
        <f>MOVI!DQ282</f>
        <v>0</v>
      </c>
      <c r="MD287">
        <f>MOVI!DR282</f>
        <v>0</v>
      </c>
      <c r="ME287" t="str">
        <f>VLOOKUP(C287,MOVI!C:DV,121,0)</f>
        <v>Group 1</v>
      </c>
      <c r="MF287" s="252" t="str">
        <f>VLOOKUP(C287,FPT!B:MD,111,0)</f>
        <v>Group 1</v>
      </c>
      <c r="MG287" t="str">
        <f t="shared" si="450"/>
        <v/>
      </c>
      <c r="MH287" t="str">
        <f>VLOOKUP(C287,MOVI!C:DT,122,0)</f>
        <v>MoviNorthGroup 1</v>
      </c>
      <c r="MI287" s="252" t="str">
        <f>VLOOKUP(C287,FPT!B:DS,112,0)</f>
        <v>MoviNorthGroup 1</v>
      </c>
      <c r="MJ287" t="str">
        <f t="shared" si="558"/>
        <v/>
      </c>
    </row>
    <row r="288" spans="1:348" x14ac:dyDescent="0.25">
      <c r="A288">
        <v>280</v>
      </c>
      <c r="B288" s="48">
        <v>5459</v>
      </c>
      <c r="C288" s="271" t="s">
        <v>1028</v>
      </c>
      <c r="D288" t="str">
        <f>VLOOKUP(C288,MOVI!C:D,2,0)</f>
        <v>Nguyễn Thị Phương Thảo</v>
      </c>
      <c r="E288" t="str">
        <f>VLOOKUP(C288,FPT!B:C,2,0)</f>
        <v>Nguyễn Thị Phương Thảo</v>
      </c>
      <c r="F288" t="str">
        <f t="shared" si="451"/>
        <v/>
      </c>
      <c r="G288" t="str">
        <f>VLOOKUP(C288,MOVI!C:E,3,0)</f>
        <v>Sales</v>
      </c>
      <c r="H288" t="str">
        <f>VLOOKUP(C288,FPT!B:F,3,0)</f>
        <v>Sales</v>
      </c>
      <c r="I288" t="str">
        <f t="shared" si="452"/>
        <v/>
      </c>
      <c r="J288" t="str">
        <f>VLOOKUP(C288,MOVI!C:H,4,0)</f>
        <v>Field Sales</v>
      </c>
      <c r="K288" t="str">
        <f>VLOOKUP(C288,FPT!B:I,4,0)</f>
        <v>Field Sales</v>
      </c>
      <c r="L288" t="str">
        <f t="shared" si="453"/>
        <v/>
      </c>
      <c r="M288" t="str">
        <f>VLOOKUP(C288,MOVI!C:DT,5,0)</f>
        <v>Associate</v>
      </c>
      <c r="N288" t="str">
        <f>VLOOKUP(C288,FPT!B:L,5,0)</f>
        <v>Associate</v>
      </c>
      <c r="O288" t="str">
        <f t="shared" si="454"/>
        <v/>
      </c>
      <c r="P288" t="str">
        <f>VLOOKUP(C288,MOVI!C:DT,6,0)</f>
        <v>Field Sales</v>
      </c>
      <c r="Q288" t="str">
        <f>VLOOKUP(C288,FPT!B:O,6,0)</f>
        <v>Field sales</v>
      </c>
      <c r="R288" t="str">
        <f t="shared" si="455"/>
        <v/>
      </c>
      <c r="S288" t="str">
        <f>VLOOKUP(C288,MOVI!C:DT,7,0)</f>
        <v>South</v>
      </c>
      <c r="T288" t="str">
        <f>VLOOKUP(C288,FPT!B:R,7,0)</f>
        <v>South</v>
      </c>
      <c r="U288" t="str">
        <f t="shared" si="456"/>
        <v/>
      </c>
      <c r="V288" t="str">
        <f>VLOOKUP(C288,MOVI!C:DT,8,0)</f>
        <v>Movi</v>
      </c>
      <c r="W288" t="str">
        <f>VLOOKUP(C288,FPT!B:U,8,0)</f>
        <v>Movi</v>
      </c>
      <c r="X288" t="str">
        <f t="shared" si="457"/>
        <v/>
      </c>
      <c r="Y288" t="str">
        <f>VLOOKUP(C288,MOVI!C:DT,9,0)</f>
        <v>Full-time</v>
      </c>
      <c r="Z288" t="str">
        <f>VLOOKUP(C288,FPT!B:X,9,0)</f>
        <v>Full-time</v>
      </c>
      <c r="AA288" t="str">
        <f t="shared" si="458"/>
        <v/>
      </c>
      <c r="AB288" t="str">
        <f>VLOOKUP(C288,MOVI!C:DT,10,0)</f>
        <v>Permanent</v>
      </c>
      <c r="AC288" t="str">
        <f>VLOOKUP(C288,FPT!B:AA,10,0)</f>
        <v>Permanent</v>
      </c>
      <c r="AD288" t="str">
        <f t="shared" si="459"/>
        <v/>
      </c>
      <c r="AE288" s="247">
        <f>VLOOKUP(C288,MOVI!C:DT,11,0)</f>
        <v>43759</v>
      </c>
      <c r="AF288" s="247">
        <f>VLOOKUP(C288,FPT!B:AD,11,0)</f>
        <v>43759</v>
      </c>
      <c r="AG288" t="str">
        <f t="shared" si="460"/>
        <v/>
      </c>
      <c r="AH288" s="260" t="str">
        <f>VLOOKUP(C288,MOVI!C:DT,12,0)</f>
        <v/>
      </c>
      <c r="AI288" s="260"/>
      <c r="AJ288" t="str">
        <f t="shared" si="560"/>
        <v/>
      </c>
      <c r="AK288">
        <f>VLOOKUP(C288,MOVI!C:DT,13,0)</f>
        <v>0</v>
      </c>
      <c r="AL288" s="247">
        <f>VLOOKUP(C288,FPT!B:AJ,13,0)</f>
        <v>0</v>
      </c>
      <c r="AM288" t="str">
        <f t="shared" si="559"/>
        <v/>
      </c>
      <c r="AN288" s="247">
        <f>VLOOKUP(C288,MOVI!C:DT,14,0)</f>
        <v>0</v>
      </c>
      <c r="AO288" s="247">
        <f>VLOOKUP(C288,FPT!B:AM,14,0)</f>
        <v>0</v>
      </c>
      <c r="AP288" t="str">
        <f t="shared" si="461"/>
        <v/>
      </c>
      <c r="AQ288" t="str">
        <f>VLOOKUP(C288,MOVI!C:DT,15,0)</f>
        <v>LC</v>
      </c>
      <c r="AR288" s="247" t="str">
        <f>VLOOKUP(C288,FPT!B:AP,15,0)</f>
        <v>LC</v>
      </c>
      <c r="AS288" t="str">
        <f t="shared" si="462"/>
        <v/>
      </c>
      <c r="AT288" s="282" t="str">
        <f>VLOOKUP(C288,MOVI!C:DT,16,0)</f>
        <v>LTTP</v>
      </c>
      <c r="AU288" s="247" t="str">
        <f>VLOOKUP(C288,FPT!B:AS,16,0)</f>
        <v>LTTP</v>
      </c>
      <c r="AV288" t="str">
        <f t="shared" si="463"/>
        <v/>
      </c>
      <c r="AW288" t="str">
        <f>VLOOKUP(C288,MOVI!C:DT,17,0)</f>
        <v>L</v>
      </c>
      <c r="AX288" s="247" t="str">
        <f>VLOOKUP(C288,FPT!B:AV,17,0)</f>
        <v>L</v>
      </c>
      <c r="AY288" t="str">
        <f t="shared" si="464"/>
        <v/>
      </c>
      <c r="AZ288">
        <f>VLOOKUP(C288,MOVI!C:DT,18,0)</f>
        <v>0</v>
      </c>
      <c r="BA288" s="247">
        <f>VLOOKUP(C288,FPT!B:AY,18,0)</f>
        <v>0</v>
      </c>
      <c r="BB288" t="str">
        <f t="shared" si="465"/>
        <v/>
      </c>
      <c r="BC288" s="275">
        <f>VLOOKUP(C288,MOVI!C:DT,19,0)</f>
        <v>5000000</v>
      </c>
      <c r="BD288" s="275">
        <f>VLOOKUP(C288,FPT!B:BB,19,0)</f>
        <v>5000000</v>
      </c>
      <c r="BE288" t="str">
        <f t="shared" si="466"/>
        <v/>
      </c>
      <c r="BF288">
        <f>VLOOKUP(C288,MOVI!C:DT,20,0)</f>
        <v>0</v>
      </c>
      <c r="BG288" s="252">
        <f>VLOOKUP(C288,FPT!B:BE,20,0)</f>
        <v>0</v>
      </c>
      <c r="BH288" t="str">
        <f t="shared" si="467"/>
        <v/>
      </c>
      <c r="BI288" s="275">
        <f>VLOOKUP(C288,MOVI!C:DT,21,0)</f>
        <v>5000000</v>
      </c>
      <c r="BJ288" s="275">
        <f>VLOOKUP(C288,FPT!B:BH,21,0)</f>
        <v>5000000</v>
      </c>
      <c r="BK288" t="str">
        <f t="shared" si="468"/>
        <v/>
      </c>
      <c r="BL288" s="275">
        <f>VLOOKUP(C288,MOVI!C:DT,22,0)</f>
        <v>0</v>
      </c>
      <c r="BM288" s="275">
        <f>VLOOKUP(C288,FPT!B:BK,22,0)</f>
        <v>0</v>
      </c>
      <c r="BN288" t="str">
        <f t="shared" si="469"/>
        <v/>
      </c>
      <c r="BO288" s="275">
        <f>VLOOKUP(C288,MOVI!C:DT,23,0)</f>
        <v>0</v>
      </c>
      <c r="BP288" s="275">
        <f>VLOOKUP(C288,FPT!B:BN,23,0)</f>
        <v>0</v>
      </c>
      <c r="BQ288" t="str">
        <f t="shared" si="470"/>
        <v/>
      </c>
      <c r="BR288" s="275">
        <f>VLOOKUP(C288,MOVI!C:DT,24,0)</f>
        <v>0</v>
      </c>
      <c r="BS288" s="275">
        <f>VLOOKUP(C288,FPT!B:BQ,24,0)</f>
        <v>0</v>
      </c>
      <c r="BT288" t="str">
        <f t="shared" si="471"/>
        <v/>
      </c>
      <c r="BU288" s="275">
        <f>VLOOKUP(C288,MOVI!C:DT,25,0)</f>
        <v>200000</v>
      </c>
      <c r="BV288" s="275">
        <f>VLOOKUP(C288,FPT!B:BT,25,0)</f>
        <v>200000</v>
      </c>
      <c r="BW288" t="str">
        <f t="shared" si="472"/>
        <v/>
      </c>
      <c r="BX288" s="275">
        <f>VLOOKUP(C288,MOVI!C:DT,26,0)</f>
        <v>0</v>
      </c>
      <c r="BY288" s="275">
        <f>VLOOKUP(C288,FPT!B:BW,26,0)</f>
        <v>0</v>
      </c>
      <c r="BZ288" t="str">
        <f t="shared" si="473"/>
        <v/>
      </c>
      <c r="CA288" s="275">
        <f>VLOOKUP(C288,MOVI!C:DT,27,0)</f>
        <v>730000</v>
      </c>
      <c r="CB288" s="275">
        <f>VLOOKUP(C288,FPT!B:BZ,27,0)</f>
        <v>730000</v>
      </c>
      <c r="CC288" t="str">
        <f t="shared" si="474"/>
        <v/>
      </c>
      <c r="CD288" s="275">
        <f>VLOOKUP(C288,MOVI!C:DT,28,0)</f>
        <v>930000</v>
      </c>
      <c r="CE288" s="275">
        <f>VLOOKUP(C288,FPT!B:CC,28,0)</f>
        <v>930000</v>
      </c>
      <c r="CF288" t="str">
        <f t="shared" si="475"/>
        <v/>
      </c>
      <c r="CG288" t="str">
        <f>VLOOKUP(C288,MOVI!C:DT,29,0)</f>
        <v>CN</v>
      </c>
      <c r="CH288" s="252" t="str">
        <f>VLOOKUP(C288,FPT!B:CF,29,0)</f>
        <v>CN</v>
      </c>
      <c r="CI288" t="str">
        <f t="shared" si="476"/>
        <v/>
      </c>
      <c r="CJ288">
        <f>VLOOKUP(C288,MOVI!C:DT,30,0)</f>
        <v>26</v>
      </c>
      <c r="CK288" s="252">
        <f>VLOOKUP(C288,FPT!B:CI,30,0)</f>
        <v>26</v>
      </c>
      <c r="CL288" t="str">
        <f t="shared" si="477"/>
        <v/>
      </c>
      <c r="CM288">
        <f>VLOOKUP(C288,MOVI!C:DT,31,0)</f>
        <v>26</v>
      </c>
      <c r="CN288" s="252">
        <f>VLOOKUP(C288,FPT!B:CL,31,0)</f>
        <v>26</v>
      </c>
      <c r="CO288" t="str">
        <f t="shared" si="478"/>
        <v/>
      </c>
      <c r="CP288" s="275">
        <f>VLOOKUP(C288,MOVI!C:DT,32,0)</f>
        <v>0</v>
      </c>
      <c r="CQ288" s="275">
        <f>VLOOKUP(C288,FPT!B:CO,32,0)</f>
        <v>0</v>
      </c>
      <c r="CR288" t="str">
        <f t="shared" si="479"/>
        <v/>
      </c>
      <c r="CS288" s="275">
        <f>VLOOKUP(C288,MOVI!C:DT,33,0)</f>
        <v>0</v>
      </c>
      <c r="CT288" s="275">
        <f>VLOOKUP(C288,FPT!B:CR,33,0)</f>
        <v>0</v>
      </c>
      <c r="CU288" t="str">
        <f t="shared" si="480"/>
        <v/>
      </c>
      <c r="CV288" s="275">
        <f>VLOOKUP(C288,MOVI!C:DT,34,0)</f>
        <v>0</v>
      </c>
      <c r="CW288" s="275">
        <f>VLOOKUP(C288,FPT!B:CU,34,0)</f>
        <v>0</v>
      </c>
      <c r="CX288" t="str">
        <f t="shared" si="481"/>
        <v/>
      </c>
      <c r="CY288" s="275">
        <f>VLOOKUP(C288,MOVI!C:DT,35,0)</f>
        <v>26</v>
      </c>
      <c r="CZ288" s="275">
        <f>VLOOKUP(C288,FPT!B:CX,35,0)</f>
        <v>26</v>
      </c>
      <c r="DA288" t="str">
        <f t="shared" si="482"/>
        <v/>
      </c>
      <c r="DB288" s="275">
        <f>VLOOKUP(C288,MOVI!C:DT,36,0)</f>
        <v>0</v>
      </c>
      <c r="DC288" s="275">
        <f>VLOOKUP(C288,FPT!B:DA,36,0)</f>
        <v>0</v>
      </c>
      <c r="DD288" t="str">
        <f t="shared" si="483"/>
        <v/>
      </c>
      <c r="DE288" s="275">
        <f>VLOOKUP(C288,MOVI!C:DT,37,0)</f>
        <v>0</v>
      </c>
      <c r="DF288" s="275">
        <f>VLOOKUP(C288,FPT!B:DD,37,0)</f>
        <v>0</v>
      </c>
      <c r="DG288" t="str">
        <f t="shared" si="484"/>
        <v/>
      </c>
      <c r="DH288" s="275">
        <f>VLOOKUP(C288,MOVI!C:DT,38,0)</f>
        <v>0</v>
      </c>
      <c r="DI288" s="275">
        <f>VLOOKUP(C288,FPT!B:DG,38,0)</f>
        <v>0</v>
      </c>
      <c r="DJ288" t="str">
        <f t="shared" si="485"/>
        <v/>
      </c>
      <c r="DK288" s="275">
        <f>VLOOKUP(C288,MOVI!C:DT,39,0)</f>
        <v>0</v>
      </c>
      <c r="DL288" s="275">
        <f>VLOOKUP(C288,FPT!B:DJ,39,0)</f>
        <v>0</v>
      </c>
      <c r="DM288" t="str">
        <f t="shared" si="486"/>
        <v/>
      </c>
      <c r="DN288" s="275">
        <f>VLOOKUP(C288,MOVI!C:DT,40,0)</f>
        <v>0</v>
      </c>
      <c r="DO288" s="275">
        <f>VLOOKUP(C288,FPT!B:DM,40,0)</f>
        <v>0</v>
      </c>
      <c r="DP288" t="str">
        <f t="shared" si="487"/>
        <v/>
      </c>
      <c r="DQ288" s="275">
        <f>VLOOKUP(C288,MOVI!C:DT,41,0)</f>
        <v>0</v>
      </c>
      <c r="DR288" s="275">
        <f>VLOOKUP(C288,FPT!B:DP,41,0)</f>
        <v>0</v>
      </c>
      <c r="DS288" t="str">
        <f t="shared" si="488"/>
        <v/>
      </c>
      <c r="DT288" s="275">
        <f>VLOOKUP(C288,MOVI!C:DT,42,0)</f>
        <v>5000000</v>
      </c>
      <c r="DU288" s="275">
        <f>ROUND(VLOOKUP(C288,FPT!B:DS,42,0),0)</f>
        <v>5000000</v>
      </c>
      <c r="DV288" t="str">
        <f t="shared" si="489"/>
        <v/>
      </c>
      <c r="DW288" s="275">
        <f>VLOOKUP(C288,MOVI!C:DT,43,0)</f>
        <v>0</v>
      </c>
      <c r="DX288" s="275">
        <f>VLOOKUP(C288,FPT!B:DV,43,0)</f>
        <v>0</v>
      </c>
      <c r="DY288" t="str">
        <f t="shared" si="490"/>
        <v/>
      </c>
      <c r="DZ288" s="275">
        <f>VLOOKUP(C288,MOVI!C:DT,44,0)</f>
        <v>0</v>
      </c>
      <c r="EA288" s="275">
        <f>VLOOKUP(C288,FPT!B:DY,44,0)</f>
        <v>0</v>
      </c>
      <c r="EB288" t="str">
        <f t="shared" si="491"/>
        <v/>
      </c>
      <c r="EC288" s="275">
        <f>VLOOKUP(C288,MOVI!C:DT,45,0)</f>
        <v>5000000</v>
      </c>
      <c r="ED288" s="275">
        <f>ROUND(VLOOKUP(C288,FPT!B:EB,45,0),0)</f>
        <v>5000000</v>
      </c>
      <c r="EE288" t="str">
        <f t="shared" si="492"/>
        <v/>
      </c>
      <c r="EF288" s="275">
        <f>VLOOKUP(C288,MOVI!C:DT,46,0)</f>
        <v>0</v>
      </c>
      <c r="EG288" s="275">
        <f>VLOOKUP(C288,FPT!B:EE,46,0)</f>
        <v>0</v>
      </c>
      <c r="EH288" t="str">
        <f t="shared" si="493"/>
        <v/>
      </c>
      <c r="EI288" s="275">
        <f>VLOOKUP(C288,MOVI!C:DT,47,0)</f>
        <v>0</v>
      </c>
      <c r="EJ288" s="275">
        <f>VLOOKUP(C288,FPT!B:EH,47,0)</f>
        <v>0</v>
      </c>
      <c r="EK288" t="str">
        <f t="shared" si="494"/>
        <v/>
      </c>
      <c r="EL288" s="275">
        <f>VLOOKUP(C288,MOVI!C:DT,48,0)</f>
        <v>0</v>
      </c>
      <c r="EM288" s="275">
        <f>VLOOKUP(C288,FPT!B:EK,48,0)</f>
        <v>0</v>
      </c>
      <c r="EN288" t="str">
        <f t="shared" si="495"/>
        <v/>
      </c>
      <c r="EO288" s="275">
        <f>VLOOKUP(C288,MOVI!C:DT,49,0)</f>
        <v>200000</v>
      </c>
      <c r="EP288" s="275">
        <f>VLOOKUP(C288,FPT!B:EN,49,0)</f>
        <v>200000</v>
      </c>
      <c r="EQ288" t="str">
        <f t="shared" si="496"/>
        <v/>
      </c>
      <c r="ER288" s="275">
        <f>VLOOKUP(C288,MOVI!C:DT,50,0)</f>
        <v>0</v>
      </c>
      <c r="ES288" s="275">
        <f>VLOOKUP(C288,FPT!B:EQ,50,0)</f>
        <v>0</v>
      </c>
      <c r="ET288" t="str">
        <f t="shared" si="497"/>
        <v/>
      </c>
      <c r="EU288" s="275">
        <f>VLOOKUP(C288,MOVI!C:DT,51,0)</f>
        <v>0</v>
      </c>
      <c r="EV288" s="275">
        <f>VLOOKUP(C288,FPT!B:ET,51,0)</f>
        <v>0</v>
      </c>
      <c r="EW288" t="str">
        <f t="shared" si="498"/>
        <v/>
      </c>
      <c r="EX288" s="275">
        <f>VLOOKUP(C288,MOVI!C:DT,52,0)</f>
        <v>0</v>
      </c>
      <c r="EY288" s="275">
        <f>VLOOKUP(C288,FPT!B:EW,52,0)</f>
        <v>0</v>
      </c>
      <c r="EZ288" t="str">
        <f t="shared" si="499"/>
        <v/>
      </c>
      <c r="FA288" s="275">
        <f>VLOOKUP(C288,MOVI!C:DT,53,0)</f>
        <v>0</v>
      </c>
      <c r="FB288" s="275">
        <f>VLOOKUP(C288,FPT!B:EZ,53,0)</f>
        <v>0</v>
      </c>
      <c r="FC288" t="str">
        <f t="shared" si="500"/>
        <v/>
      </c>
      <c r="FD288" s="275">
        <f>VLOOKUP(C288,MOVI!C:DT,54,0)</f>
        <v>0</v>
      </c>
      <c r="FE288" s="275">
        <f>VLOOKUP(C288,FPT!B:FC,54,0)</f>
        <v>0</v>
      </c>
      <c r="FF288" t="str">
        <f t="shared" si="501"/>
        <v/>
      </c>
      <c r="FG288" s="275">
        <f>VLOOKUP(C288,MOVI!C:DT,55,0)</f>
        <v>730000</v>
      </c>
      <c r="FH288" s="275">
        <f>VLOOKUP(C288,FPT!B:FF,55,0)</f>
        <v>730000</v>
      </c>
      <c r="FI288" t="str">
        <f t="shared" si="502"/>
        <v/>
      </c>
      <c r="FJ288" s="275">
        <f>VLOOKUP(C288,MOVI!C:DT,56,0)</f>
        <v>930000</v>
      </c>
      <c r="FK288" s="275">
        <f>VLOOKUP(C288,FPT!B:FI,56,0)</f>
        <v>930000</v>
      </c>
      <c r="FL288" t="str">
        <f t="shared" si="503"/>
        <v/>
      </c>
      <c r="FM288" s="275">
        <f>VLOOKUP(C288,MOVI!C:DT,57,0)</f>
        <v>4840384</v>
      </c>
      <c r="FN288" s="275">
        <f>VLOOKUP(C288,FPT!B:FL,57,0)</f>
        <v>4840384</v>
      </c>
      <c r="FO288" t="str">
        <f t="shared" si="504"/>
        <v/>
      </c>
      <c r="FP288" s="275">
        <f>VLOOKUP(C288,MOVI!C:DT,58,0)</f>
        <v>0</v>
      </c>
      <c r="FQ288" s="275">
        <f>VLOOKUP(C288,FPT!B:FO,58,0)</f>
        <v>0</v>
      </c>
      <c r="FR288" t="str">
        <f t="shared" si="505"/>
        <v/>
      </c>
      <c r="FS288" s="275">
        <f>VLOOKUP(C288,MOVI!C:DT,59,0)</f>
        <v>0</v>
      </c>
      <c r="FT288" s="275">
        <f>VLOOKUP(C288,FPT!B:FR,59,0)</f>
        <v>0</v>
      </c>
      <c r="FU288" t="str">
        <f t="shared" si="506"/>
        <v/>
      </c>
      <c r="FV288" s="275">
        <f>VLOOKUP(C288,MOVI!C:DT,60,0)</f>
        <v>0</v>
      </c>
      <c r="FW288" s="275">
        <f>VLOOKUP(C288,FPT!B:FU,60,0)</f>
        <v>0</v>
      </c>
      <c r="FX288" t="str">
        <f t="shared" si="507"/>
        <v/>
      </c>
      <c r="FY288" s="275">
        <f>VLOOKUP(C288,MOVI!C:DT,61,0)</f>
        <v>0</v>
      </c>
      <c r="FZ288" s="275">
        <f>VLOOKUP(C288,FPT!B:FX,61,0)</f>
        <v>0</v>
      </c>
      <c r="GA288" t="str">
        <f t="shared" si="508"/>
        <v/>
      </c>
      <c r="GB288" s="275">
        <f>VLOOKUP(C288,MOVI!C:DT,62,0)</f>
        <v>400000</v>
      </c>
      <c r="GC288" s="275">
        <f>VLOOKUP(C288,FPT!B:GA,62,0)</f>
        <v>400000</v>
      </c>
      <c r="GD288" t="str">
        <f t="shared" si="509"/>
        <v/>
      </c>
      <c r="GE288" s="275">
        <f>VLOOKUP(C288,MOVI!C:DT,63,0)</f>
        <v>0</v>
      </c>
      <c r="GF288" s="275">
        <f>VLOOKUP(C288,FPT!B:GD,63,0)</f>
        <v>0</v>
      </c>
      <c r="GG288" t="str">
        <f t="shared" si="510"/>
        <v/>
      </c>
      <c r="GH288" s="275">
        <f>VLOOKUP(C288,MOVI!C:DT,64,0)</f>
        <v>0</v>
      </c>
      <c r="GI288" s="275">
        <f>VLOOKUP(C288,FPT!B:GG,64,0)</f>
        <v>0</v>
      </c>
      <c r="GJ288" t="str">
        <f t="shared" si="511"/>
        <v/>
      </c>
      <c r="GK288" s="275">
        <f>VLOOKUP(C288,MOVI!C:DT,65,0)</f>
        <v>0</v>
      </c>
      <c r="GL288" s="275">
        <f>VLOOKUP(C288,FPT!B:GJ,65,0)</f>
        <v>0</v>
      </c>
      <c r="GM288" t="str">
        <f t="shared" si="512"/>
        <v/>
      </c>
      <c r="GN288" s="275">
        <f>VLOOKUP(C288,MOVI!C:DT,66,0)</f>
        <v>0</v>
      </c>
      <c r="GO288" s="275">
        <f>VLOOKUP(C288,FPT!B:GM,66,0)</f>
        <v>0</v>
      </c>
      <c r="GP288" t="str">
        <f t="shared" si="513"/>
        <v/>
      </c>
      <c r="GQ288" s="275">
        <f>VLOOKUP(C288,MOVI!C:DT,67,0)</f>
        <v>0</v>
      </c>
      <c r="GR288" s="275">
        <f>VLOOKUP(C288,FPT!B:GP,67,0)</f>
        <v>0</v>
      </c>
      <c r="GS288" t="str">
        <f t="shared" si="514"/>
        <v/>
      </c>
      <c r="GT288" s="275">
        <f>VLOOKUP(C288,MOVI!C:DT,68,0)</f>
        <v>0</v>
      </c>
      <c r="GU288" s="275">
        <f>VLOOKUP(C288,FPT!B:GS,68,0)</f>
        <v>0</v>
      </c>
      <c r="GV288" t="str">
        <f t="shared" si="515"/>
        <v/>
      </c>
      <c r="GW288" s="275">
        <f>VLOOKUP(C288,MOVI!C:DT,69,0)</f>
        <v>0</v>
      </c>
      <c r="GX288" s="275">
        <f>VLOOKUP(C288,FPT!B:GV,69,0)</f>
        <v>0</v>
      </c>
      <c r="GY288" t="str">
        <f t="shared" si="516"/>
        <v/>
      </c>
      <c r="GZ288" s="275">
        <f>VLOOKUP(C288,MOVI!C:DT,70,0)</f>
        <v>5240384</v>
      </c>
      <c r="HA288" s="275">
        <f>VLOOKUP(C288,FPT!B:GY,70,0)</f>
        <v>5240384</v>
      </c>
      <c r="HB288" t="str">
        <f t="shared" si="517"/>
        <v/>
      </c>
      <c r="HC288" s="275">
        <f>VLOOKUP(C288,MOVI!C:DT,71,0)</f>
        <v>11170384</v>
      </c>
      <c r="HD288" s="275">
        <f>ROUND(VLOOKUP(C288,FPT!B:HB,71,0),0)</f>
        <v>11170384</v>
      </c>
      <c r="HE288" t="str">
        <f t="shared" si="518"/>
        <v/>
      </c>
      <c r="HF288" s="275">
        <f>ROUND(VLOOKUP(C288,MOVI!C:DT,72,0),0)</f>
        <v>0</v>
      </c>
      <c r="HG288" s="275">
        <f>ROUND(VLOOKUP(C288,FPT!B:HE,72,0),0)</f>
        <v>0</v>
      </c>
      <c r="HH288" t="str">
        <f t="shared" si="519"/>
        <v/>
      </c>
      <c r="HI288" s="275">
        <f>VLOOKUP(C288,MOVI!C:DT,73,0)</f>
        <v>200000</v>
      </c>
      <c r="HJ288" s="275">
        <f>VLOOKUP(C288,FPT!B:HH,73,0)</f>
        <v>200000</v>
      </c>
      <c r="HK288" t="str">
        <f t="shared" si="520"/>
        <v/>
      </c>
      <c r="HL288" s="275">
        <f>VLOOKUP(C288,MOVI!C:DT,74,0)</f>
        <v>730000</v>
      </c>
      <c r="HM288" s="275">
        <f>VLOOKUP(C288,FPT!B:HK,74,0)</f>
        <v>730000</v>
      </c>
      <c r="HN288" t="str">
        <f t="shared" si="521"/>
        <v/>
      </c>
      <c r="HO288" s="275">
        <f>VLOOKUP(C288,MOVI!C:DT,75,0)</f>
        <v>11000000</v>
      </c>
      <c r="HP288" s="275">
        <f>VLOOKUP(C288,FPT!B:HN,75,0)</f>
        <v>11000000</v>
      </c>
      <c r="HQ288" t="str">
        <f t="shared" si="522"/>
        <v/>
      </c>
      <c r="HR288" s="275">
        <f>VLOOKUP(C288,MOVI!C:DT,76,0)</f>
        <v>0</v>
      </c>
      <c r="HS288" s="275">
        <f>VLOOKUP(C288,FPT!B:HQ,76,0)</f>
        <v>0</v>
      </c>
      <c r="HT288" t="str">
        <f t="shared" si="523"/>
        <v/>
      </c>
      <c r="HU288" s="275">
        <f>VLOOKUP(C288,MOVI!C:DT,77,0)</f>
        <v>0</v>
      </c>
      <c r="HV288" s="275">
        <f>VLOOKUP(C288,FPT!B:HT,77,0)</f>
        <v>0</v>
      </c>
      <c r="HW288" t="str">
        <f t="shared" si="524"/>
        <v/>
      </c>
      <c r="HX288" s="274">
        <f>VLOOKUP(C288,MOVI!C:CB,78,0)</f>
        <v>400000</v>
      </c>
      <c r="HY288" s="261">
        <f>VLOOKUP(C288,FPT!$B:$CA,78,0)</f>
        <v>400000</v>
      </c>
      <c r="HZ288" t="str">
        <f t="shared" si="525"/>
        <v/>
      </c>
      <c r="IA288" s="275">
        <f>VLOOKUP(C288,MOVI!C:CD,79,0)</f>
        <v>50000</v>
      </c>
      <c r="IB288" s="275">
        <f>VLOOKUP(C288,FPT!B:HZ,79,0)</f>
        <v>50000</v>
      </c>
      <c r="IC288" t="str">
        <f t="shared" si="526"/>
        <v/>
      </c>
      <c r="ID288" s="275">
        <f>VLOOKUP(C288,MOVI!C:CD,80,0)</f>
        <v>75000</v>
      </c>
      <c r="IE288" s="275">
        <f>VLOOKUP(C288,FPT!B:IC,80,0)</f>
        <v>75000</v>
      </c>
      <c r="IF288" t="str">
        <f t="shared" si="527"/>
        <v/>
      </c>
      <c r="IG288" s="275">
        <f>VLOOKUP(C288,MOVI!C:DT,81,0)</f>
        <v>0</v>
      </c>
      <c r="IH288" s="275">
        <f>VLOOKUP(C288,FPT!B:IF,81,0)</f>
        <v>0</v>
      </c>
      <c r="II288" t="str">
        <f t="shared" si="528"/>
        <v/>
      </c>
      <c r="IJ288" s="275">
        <f>VLOOKUP(C288,MOVI!C:DT,82,0)</f>
        <v>525000</v>
      </c>
      <c r="IK288" s="275">
        <f>VLOOKUP(C288,FPT!B:II,82,0)</f>
        <v>525000</v>
      </c>
      <c r="IL288" t="str">
        <f t="shared" si="529"/>
        <v/>
      </c>
      <c r="IM288" s="275">
        <f>ROUND(VLOOKUP(C288,MOVI!C:DT,83,0),0)</f>
        <v>12455000</v>
      </c>
      <c r="IN288" s="275">
        <f>ROUND(VLOOKUP(C288,FPT!B:IL,83,0),0)</f>
        <v>12455000</v>
      </c>
      <c r="IO288" t="str">
        <f t="shared" si="530"/>
        <v/>
      </c>
      <c r="IP288" s="275">
        <f>VLOOKUP(C288,MOVI!C:DT,84,0)</f>
        <v>0</v>
      </c>
      <c r="IQ288" s="275">
        <f>VLOOKUP(C288,FPT!B:IO,84,0)</f>
        <v>0</v>
      </c>
      <c r="IR288" t="str">
        <f t="shared" si="531"/>
        <v/>
      </c>
      <c r="IS288" s="275">
        <f>ROUND(VLOOKUP(C288,MOVI!C:DT,85,0),0)</f>
        <v>0</v>
      </c>
      <c r="IT288" s="275">
        <f>ROUND(VLOOKUP(C288,FPT!B:IR,85,0),0)</f>
        <v>0</v>
      </c>
      <c r="IU288" t="str">
        <f t="shared" si="532"/>
        <v/>
      </c>
      <c r="IV288" s="275">
        <f>VLOOKUP(C288,MOVI!C:DT,86,0)</f>
        <v>0</v>
      </c>
      <c r="IW288" s="275">
        <f>VLOOKUP(C288,FPT!B:IU,86,0)</f>
        <v>0</v>
      </c>
      <c r="IX288" t="str">
        <f t="shared" si="533"/>
        <v/>
      </c>
      <c r="IY288" s="275">
        <f>ROUND(VLOOKUP(C288,MOVI!C:DT,87,0),0)</f>
        <v>0</v>
      </c>
      <c r="IZ288" s="275">
        <f>ROUND(VLOOKUP(C288,FPT!B:IX,87,0),0)</f>
        <v>0</v>
      </c>
      <c r="JA288" t="str">
        <f t="shared" si="534"/>
        <v/>
      </c>
      <c r="JB288" s="275">
        <f>VLOOKUP(C288,MOVI!C:DT,88,0)</f>
        <v>0</v>
      </c>
      <c r="JC288" s="275">
        <f>VLOOKUP(C288,FPT!B:JA,88,0)</f>
        <v>0</v>
      </c>
      <c r="JD288" t="str">
        <f t="shared" si="535"/>
        <v/>
      </c>
      <c r="JE288" s="275">
        <f>VLOOKUP(C288,MOVI!C:DT,89,0)</f>
        <v>50000</v>
      </c>
      <c r="JF288" s="275">
        <f>VLOOKUP(C288,FPT!B:JD,89,0)</f>
        <v>50000</v>
      </c>
      <c r="JG288" t="str">
        <f t="shared" si="536"/>
        <v/>
      </c>
      <c r="JH288" s="275">
        <f>VLOOKUP(C288,MOVI!C:DT,90,0)</f>
        <v>0</v>
      </c>
      <c r="JI288" s="275">
        <f>VLOOKUP(C288,FPT!B:JG,90,0)</f>
        <v>0</v>
      </c>
      <c r="JJ288" t="str">
        <f t="shared" si="537"/>
        <v/>
      </c>
      <c r="JK288" s="275">
        <f>VLOOKUP(C288,MOVI!C:DT,91,0)</f>
        <v>0</v>
      </c>
      <c r="JL288" s="275">
        <f>VLOOKUP(C288,FPT!B:JJ,91,0)</f>
        <v>0</v>
      </c>
      <c r="JM288" t="str">
        <f t="shared" si="538"/>
        <v/>
      </c>
      <c r="JN288" s="275">
        <f>VLOOKUP(C288,MOVI!C:DT,92,0)</f>
        <v>0</v>
      </c>
      <c r="JO288" s="275">
        <f>VLOOKUP(C288,FPT!B:JM,92,0)</f>
        <v>0</v>
      </c>
      <c r="JP288" t="str">
        <f t="shared" si="539"/>
        <v/>
      </c>
      <c r="JQ288" s="275">
        <f>VLOOKUP(C288,MOVI!C:DT,93,0)</f>
        <v>0</v>
      </c>
      <c r="JR288" s="275">
        <f>VLOOKUP(C288,FPT!B:JP,93,0)</f>
        <v>0</v>
      </c>
      <c r="JS288" t="str">
        <f t="shared" si="540"/>
        <v/>
      </c>
      <c r="JT288" s="275">
        <f>VLOOKUP(C288,MOVI!C:DT,94,0)</f>
        <v>50000</v>
      </c>
      <c r="JU288" s="275">
        <f>VLOOKUP(C288,FPT!B:JS,94,0)</f>
        <v>50000</v>
      </c>
      <c r="JV288" t="str">
        <f t="shared" si="541"/>
        <v/>
      </c>
      <c r="JW288" s="275">
        <f>VLOOKUP(C288,MOVI!C:DT,95,0)</f>
        <v>10595384</v>
      </c>
      <c r="JX288" s="275">
        <f>VLOOKUP(C288,FPT!B:JV,95,0)</f>
        <v>10595384</v>
      </c>
      <c r="JY288" t="str">
        <f t="shared" si="542"/>
        <v/>
      </c>
      <c r="JZ288" s="275">
        <f>VLOOKUP(C288,MOVI!C:DT,96,0)</f>
        <v>0</v>
      </c>
      <c r="KA288" s="275">
        <f>VLOOKUP(C288,FPT!B:JY,96,0)</f>
        <v>0</v>
      </c>
      <c r="KB288" t="str">
        <f t="shared" si="543"/>
        <v/>
      </c>
      <c r="KC288" s="275">
        <f>VLOOKUP(C288,MOVI!C:DT,97,0)</f>
        <v>10595384</v>
      </c>
      <c r="KD288" s="275">
        <f>VLOOKUP(C288,FPT!B:KB,97,0)</f>
        <v>10595384</v>
      </c>
      <c r="KE288" t="str">
        <f t="shared" si="544"/>
        <v/>
      </c>
      <c r="KF288" s="275">
        <f>VLOOKUP(C288,MOVI!C:DT,98,0)</f>
        <v>850000.00000000012</v>
      </c>
      <c r="KG288" s="275">
        <f>VLOOKUP(C288,FPT!B:KE,98,0)</f>
        <v>850000</v>
      </c>
      <c r="KH288" t="str">
        <f t="shared" si="545"/>
        <v/>
      </c>
      <c r="KI288" s="275">
        <f>VLOOKUP(C288,MOVI!C:DT,99,0)</f>
        <v>0</v>
      </c>
      <c r="KJ288" s="275">
        <f>VLOOKUP(C288,FPT!B:KH,99,0)</f>
        <v>0</v>
      </c>
      <c r="KK288" t="str">
        <f t="shared" si="546"/>
        <v/>
      </c>
      <c r="KL288" s="275">
        <f>VLOOKUP(C288,MOVI!C:DT,100,0)</f>
        <v>150000</v>
      </c>
      <c r="KM288" s="275">
        <f>VLOOKUP(C288,FPT!B:KK,100,0)</f>
        <v>150000</v>
      </c>
      <c r="KN288" t="str">
        <f t="shared" si="547"/>
        <v/>
      </c>
      <c r="KO288" s="275">
        <f>VLOOKUP(C288,MOVI!C:DT,101,0)</f>
        <v>0</v>
      </c>
      <c r="KP288" s="275">
        <f>VLOOKUP(C288,FPT!B:KN,101,0)</f>
        <v>0</v>
      </c>
      <c r="KQ288" t="str">
        <f t="shared" si="548"/>
        <v/>
      </c>
      <c r="KR288" s="275">
        <f>VLOOKUP(C288,MOVI!C:DT,102,0)</f>
        <v>0</v>
      </c>
      <c r="KS288" s="275">
        <f>VLOOKUP(C288,FPT!B:KQ,102,0)</f>
        <v>0</v>
      </c>
      <c r="KT288" t="str">
        <f t="shared" si="549"/>
        <v/>
      </c>
      <c r="KU288" s="275">
        <f>VLOOKUP(C288,MOVI!C:DT,103,0)</f>
        <v>1000000.0000000001</v>
      </c>
      <c r="KV288" s="275">
        <f>VLOOKUP(C288,FPT!B:KT,103,0)</f>
        <v>1000000</v>
      </c>
      <c r="KW288" t="str">
        <f t="shared" si="550"/>
        <v/>
      </c>
      <c r="KX288" s="275">
        <f>VLOOKUP(C288,MOVI!C:DT,104,0)</f>
        <v>1525000</v>
      </c>
      <c r="KY288" s="275">
        <f>VLOOKUP(C288,FPT!B:KW,104,0)</f>
        <v>1525000</v>
      </c>
      <c r="KZ288" t="str">
        <f t="shared" si="551"/>
        <v/>
      </c>
      <c r="LA288" s="275">
        <f>VLOOKUP(C288,MOVI!C:DT,105,0)</f>
        <v>100000</v>
      </c>
      <c r="LB288" s="275">
        <f>VLOOKUP(C288,FPT!B:KZ,105,0)</f>
        <v>100000</v>
      </c>
      <c r="LC288" t="str">
        <f t="shared" si="552"/>
        <v/>
      </c>
      <c r="LD288" s="275">
        <f>VLOOKUP(C288,MOVI!C:DT,106,0)</f>
        <v>12270384</v>
      </c>
      <c r="LE288" s="275">
        <f>VLOOKUP(C288,FPT!B:LC,106,0)</f>
        <v>12270384</v>
      </c>
      <c r="LF288" t="str">
        <f t="shared" si="553"/>
        <v/>
      </c>
      <c r="LG288" s="273">
        <f>VLOOKUP(C288,MOVI!C:DT,107,0)</f>
        <v>0</v>
      </c>
      <c r="LH288" s="273">
        <f>VLOOKUP(C288,FPT!B:LF,107,0)</f>
        <v>0</v>
      </c>
      <c r="LI288" t="str">
        <f t="shared" si="554"/>
        <v/>
      </c>
      <c r="LJ288" t="str">
        <f>VLOOKUP(C288,MOVI!C:DV,108,0)</f>
        <v>MoviSouthSales</v>
      </c>
      <c r="LK288" s="252" t="str">
        <f>VLOOKUP(C288,FPT!B:LI,108,0)</f>
        <v>MoviSouthSales</v>
      </c>
      <c r="LL288" t="str">
        <f t="shared" si="555"/>
        <v/>
      </c>
      <c r="LM288" s="275">
        <f>ROUND(VLOOKUP(C288,MOVI!C:DV,109,0),0)</f>
        <v>416667</v>
      </c>
      <c r="LN288" s="275">
        <f>ROUND(VLOOKUP(C288,FPT!B:LL,109,0),0)</f>
        <v>416667</v>
      </c>
      <c r="LO288" t="str">
        <f t="shared" si="556"/>
        <v/>
      </c>
      <c r="LP288" t="str">
        <f>VLOOKUP(C288,MOVI!C:DV,110,0)</f>
        <v>MKD</v>
      </c>
      <c r="LQ288" s="247" t="str">
        <f>VLOOKUP(C288,FPT!B:LO,110,0)</f>
        <v>MKD</v>
      </c>
      <c r="LR288" t="str">
        <f t="shared" si="557"/>
        <v/>
      </c>
      <c r="LS288">
        <f>MOVI!DI283</f>
        <v>22</v>
      </c>
      <c r="LV288">
        <f>MOVI!DJ283</f>
        <v>0</v>
      </c>
      <c r="LW288">
        <f>MOVI!DK283</f>
        <v>0</v>
      </c>
      <c r="LX288" t="str">
        <f>MOVI!DL283</f>
        <v>x</v>
      </c>
      <c r="LY288">
        <f>MOVI!DM283</f>
        <v>0</v>
      </c>
      <c r="LZ288">
        <f>MOVI!DN283</f>
        <v>50000</v>
      </c>
      <c r="MA288">
        <f>MOVI!DO283</f>
        <v>0</v>
      </c>
      <c r="MB288" t="str">
        <f>MOVI!DP283</f>
        <v>MKD</v>
      </c>
      <c r="MC288">
        <f>MOVI!DQ283</f>
        <v>0</v>
      </c>
      <c r="MD288">
        <f>MOVI!DR283</f>
        <v>0</v>
      </c>
      <c r="ME288" t="str">
        <f>VLOOKUP(C288,MOVI!C:DV,121,0)</f>
        <v>Group 1</v>
      </c>
      <c r="MF288" s="252" t="str">
        <f>VLOOKUP(C288,FPT!B:MD,111,0)</f>
        <v>Group 1</v>
      </c>
      <c r="MG288" t="str">
        <f t="shared" si="450"/>
        <v/>
      </c>
      <c r="MH288" t="str">
        <f>VLOOKUP(C288,MOVI!C:DT,122,0)</f>
        <v>MoviSouthGroup 1</v>
      </c>
      <c r="MI288" s="252" t="str">
        <f>VLOOKUP(C288,FPT!B:DS,112,0)</f>
        <v>MoviSouthGroup 1</v>
      </c>
      <c r="MJ288" t="str">
        <f t="shared" si="558"/>
        <v/>
      </c>
    </row>
    <row r="289" spans="1:348" x14ac:dyDescent="0.25">
      <c r="A289">
        <v>281</v>
      </c>
      <c r="B289" s="48">
        <v>5488</v>
      </c>
      <c r="C289" s="271" t="s">
        <v>1029</v>
      </c>
      <c r="D289" t="str">
        <f>VLOOKUP(C289,MOVI!C:D,2,0)</f>
        <v>Lê Thị Cẩm Linh</v>
      </c>
      <c r="E289" t="str">
        <f>VLOOKUP(C289,FPT!B:C,2,0)</f>
        <v>Lê Thị Cẩm Linh</v>
      </c>
      <c r="F289" t="str">
        <f t="shared" si="451"/>
        <v/>
      </c>
      <c r="G289" t="str">
        <f>VLOOKUP(C289,MOVI!C:E,3,0)</f>
        <v>Sales</v>
      </c>
      <c r="H289" t="str">
        <f>VLOOKUP(C289,FPT!B:F,3,0)</f>
        <v>Sales</v>
      </c>
      <c r="I289" t="str">
        <f t="shared" si="452"/>
        <v/>
      </c>
      <c r="J289" t="str">
        <f>VLOOKUP(C289,MOVI!C:H,4,0)</f>
        <v>Field Sales</v>
      </c>
      <c r="K289" t="str">
        <f>VLOOKUP(C289,FPT!B:I,4,0)</f>
        <v>Field Sales</v>
      </c>
      <c r="L289" t="str">
        <f t="shared" si="453"/>
        <v/>
      </c>
      <c r="M289" t="str">
        <f>VLOOKUP(C289,MOVI!C:DT,5,0)</f>
        <v>Associate</v>
      </c>
      <c r="N289" t="str">
        <f>VLOOKUP(C289,FPT!B:L,5,0)</f>
        <v>Associate</v>
      </c>
      <c r="O289" t="str">
        <f t="shared" si="454"/>
        <v/>
      </c>
      <c r="P289" t="str">
        <f>VLOOKUP(C289,MOVI!C:DT,6,0)</f>
        <v>Field Sales</v>
      </c>
      <c r="Q289" t="str">
        <f>VLOOKUP(C289,FPT!B:O,6,0)</f>
        <v>Field sales</v>
      </c>
      <c r="R289" t="str">
        <f t="shared" si="455"/>
        <v/>
      </c>
      <c r="S289" t="str">
        <f>VLOOKUP(C289,MOVI!C:DT,7,0)</f>
        <v>South</v>
      </c>
      <c r="T289" t="str">
        <f>VLOOKUP(C289,FPT!B:R,7,0)</f>
        <v>South</v>
      </c>
      <c r="U289" t="str">
        <f t="shared" si="456"/>
        <v/>
      </c>
      <c r="V289" t="str">
        <f>VLOOKUP(C289,MOVI!C:DT,8,0)</f>
        <v>Movi</v>
      </c>
      <c r="W289" t="str">
        <f>VLOOKUP(C289,FPT!B:U,8,0)</f>
        <v>Movi</v>
      </c>
      <c r="X289" t="str">
        <f t="shared" si="457"/>
        <v/>
      </c>
      <c r="Y289" t="str">
        <f>VLOOKUP(C289,MOVI!C:DT,9,0)</f>
        <v>Full-time</v>
      </c>
      <c r="Z289" t="str">
        <f>VLOOKUP(C289,FPT!B:X,9,0)</f>
        <v>Full-time</v>
      </c>
      <c r="AA289" t="str">
        <f t="shared" si="458"/>
        <v/>
      </c>
      <c r="AB289" t="str">
        <f>VLOOKUP(C289,MOVI!C:DT,10,0)</f>
        <v>Permanent</v>
      </c>
      <c r="AC289" t="str">
        <f>VLOOKUP(C289,FPT!B:AA,10,0)</f>
        <v>Permanent</v>
      </c>
      <c r="AD289" t="str">
        <f t="shared" si="459"/>
        <v/>
      </c>
      <c r="AE289" s="247">
        <f>VLOOKUP(C289,MOVI!C:DT,11,0)</f>
        <v>43769</v>
      </c>
      <c r="AF289" s="247">
        <f>VLOOKUP(C289,FPT!B:AD,11,0)</f>
        <v>43769</v>
      </c>
      <c r="AG289" t="str">
        <f t="shared" si="460"/>
        <v/>
      </c>
      <c r="AH289" s="260" t="str">
        <f>VLOOKUP(C289,MOVI!C:DT,12,0)</f>
        <v/>
      </c>
      <c r="AI289" s="260"/>
      <c r="AJ289" t="str">
        <f t="shared" si="560"/>
        <v/>
      </c>
      <c r="AK289">
        <f>VLOOKUP(C289,MOVI!C:DT,13,0)</f>
        <v>0</v>
      </c>
      <c r="AL289" s="247">
        <f>VLOOKUP(C289,FPT!B:AJ,13,0)</f>
        <v>0</v>
      </c>
      <c r="AM289" t="str">
        <f t="shared" si="559"/>
        <v/>
      </c>
      <c r="AN289" s="247">
        <f>VLOOKUP(C289,MOVI!C:DT,14,0)</f>
        <v>0</v>
      </c>
      <c r="AO289" s="247">
        <f>VLOOKUP(C289,FPT!B:AM,14,0)</f>
        <v>0</v>
      </c>
      <c r="AP289" t="str">
        <f t="shared" si="461"/>
        <v/>
      </c>
      <c r="AQ289" t="str">
        <f>VLOOKUP(C289,MOVI!C:DT,15,0)</f>
        <v>LC</v>
      </c>
      <c r="AR289" s="247" t="str">
        <f>VLOOKUP(C289,FPT!B:AP,15,0)</f>
        <v>LC</v>
      </c>
      <c r="AS289" t="str">
        <f t="shared" si="462"/>
        <v/>
      </c>
      <c r="AT289" s="282" t="str">
        <f>VLOOKUP(C289,MOVI!C:DT,16,0)</f>
        <v>LTTP</v>
      </c>
      <c r="AU289" s="247" t="str">
        <f>VLOOKUP(C289,FPT!B:AS,16,0)</f>
        <v>LTTP</v>
      </c>
      <c r="AV289" t="str">
        <f t="shared" si="463"/>
        <v/>
      </c>
      <c r="AW289" t="str">
        <f>VLOOKUP(C289,MOVI!C:DT,17,0)</f>
        <v>L</v>
      </c>
      <c r="AX289" s="247" t="str">
        <f>VLOOKUP(C289,FPT!B:AV,17,0)</f>
        <v>L</v>
      </c>
      <c r="AY289" t="str">
        <f t="shared" si="464"/>
        <v/>
      </c>
      <c r="AZ289">
        <f>VLOOKUP(C289,MOVI!C:DT,18,0)</f>
        <v>0</v>
      </c>
      <c r="BA289" s="247">
        <f>VLOOKUP(C289,FPT!B:AY,18,0)</f>
        <v>0</v>
      </c>
      <c r="BB289" t="str">
        <f t="shared" si="465"/>
        <v/>
      </c>
      <c r="BC289" s="275">
        <f>VLOOKUP(C289,MOVI!C:DT,19,0)</f>
        <v>5000000</v>
      </c>
      <c r="BD289" s="275">
        <f>VLOOKUP(C289,FPT!B:BB,19,0)</f>
        <v>5000000</v>
      </c>
      <c r="BE289" t="str">
        <f t="shared" si="466"/>
        <v/>
      </c>
      <c r="BF289">
        <f>VLOOKUP(C289,MOVI!C:DT,20,0)</f>
        <v>0</v>
      </c>
      <c r="BG289" s="252">
        <f>VLOOKUP(C289,FPT!B:BE,20,0)</f>
        <v>0</v>
      </c>
      <c r="BH289" t="str">
        <f t="shared" si="467"/>
        <v/>
      </c>
      <c r="BI289" s="275">
        <f>VLOOKUP(C289,MOVI!C:DT,21,0)</f>
        <v>5000000</v>
      </c>
      <c r="BJ289" s="275">
        <f>VLOOKUP(C289,FPT!B:BH,21,0)</f>
        <v>5000000</v>
      </c>
      <c r="BK289" t="str">
        <f t="shared" si="468"/>
        <v/>
      </c>
      <c r="BL289" s="275">
        <f>VLOOKUP(C289,MOVI!C:DT,22,0)</f>
        <v>0</v>
      </c>
      <c r="BM289" s="275">
        <f>VLOOKUP(C289,FPT!B:BK,22,0)</f>
        <v>0</v>
      </c>
      <c r="BN289" t="str">
        <f t="shared" si="469"/>
        <v/>
      </c>
      <c r="BO289" s="275">
        <f>VLOOKUP(C289,MOVI!C:DT,23,0)</f>
        <v>0</v>
      </c>
      <c r="BP289" s="275">
        <f>VLOOKUP(C289,FPT!B:BN,23,0)</f>
        <v>0</v>
      </c>
      <c r="BQ289" t="str">
        <f t="shared" si="470"/>
        <v/>
      </c>
      <c r="BR289" s="275">
        <f>VLOOKUP(C289,MOVI!C:DT,24,0)</f>
        <v>0</v>
      </c>
      <c r="BS289" s="275">
        <f>VLOOKUP(C289,FPT!B:BQ,24,0)</f>
        <v>0</v>
      </c>
      <c r="BT289" t="str">
        <f t="shared" si="471"/>
        <v/>
      </c>
      <c r="BU289" s="275">
        <f>VLOOKUP(C289,MOVI!C:DT,25,0)</f>
        <v>200000</v>
      </c>
      <c r="BV289" s="275">
        <f>VLOOKUP(C289,FPT!B:BT,25,0)</f>
        <v>200000</v>
      </c>
      <c r="BW289" t="str">
        <f t="shared" si="472"/>
        <v/>
      </c>
      <c r="BX289" s="275">
        <f>VLOOKUP(C289,MOVI!C:DT,26,0)</f>
        <v>0</v>
      </c>
      <c r="BY289" s="275">
        <f>VLOOKUP(C289,FPT!B:BW,26,0)</f>
        <v>0</v>
      </c>
      <c r="BZ289" t="str">
        <f t="shared" si="473"/>
        <v/>
      </c>
      <c r="CA289" s="275">
        <f>VLOOKUP(C289,MOVI!C:DT,27,0)</f>
        <v>730000</v>
      </c>
      <c r="CB289" s="275">
        <f>VLOOKUP(C289,FPT!B:BZ,27,0)</f>
        <v>730000</v>
      </c>
      <c r="CC289" t="str">
        <f t="shared" si="474"/>
        <v/>
      </c>
      <c r="CD289" s="275">
        <f>VLOOKUP(C289,MOVI!C:DT,28,0)</f>
        <v>930000</v>
      </c>
      <c r="CE289" s="275">
        <f>VLOOKUP(C289,FPT!B:CC,28,0)</f>
        <v>930000</v>
      </c>
      <c r="CF289" t="str">
        <f t="shared" si="475"/>
        <v/>
      </c>
      <c r="CG289" t="str">
        <f>VLOOKUP(C289,MOVI!C:DT,29,0)</f>
        <v>CN</v>
      </c>
      <c r="CH289" s="252" t="str">
        <f>VLOOKUP(C289,FPT!B:CF,29,0)</f>
        <v>CN</v>
      </c>
      <c r="CI289" t="str">
        <f t="shared" si="476"/>
        <v/>
      </c>
      <c r="CJ289">
        <f>VLOOKUP(C289,MOVI!C:DT,30,0)</f>
        <v>26</v>
      </c>
      <c r="CK289" s="252">
        <f>VLOOKUP(C289,FPT!B:CI,30,0)</f>
        <v>26</v>
      </c>
      <c r="CL289" t="str">
        <f t="shared" si="477"/>
        <v/>
      </c>
      <c r="CM289">
        <f>VLOOKUP(C289,MOVI!C:DT,31,0)</f>
        <v>26</v>
      </c>
      <c r="CN289" s="252">
        <f>VLOOKUP(C289,FPT!B:CL,31,0)</f>
        <v>26</v>
      </c>
      <c r="CO289" t="str">
        <f t="shared" si="478"/>
        <v/>
      </c>
      <c r="CP289" s="275">
        <f>VLOOKUP(C289,MOVI!C:DT,32,0)</f>
        <v>0</v>
      </c>
      <c r="CQ289" s="275">
        <f>VLOOKUP(C289,FPT!B:CO,32,0)</f>
        <v>0</v>
      </c>
      <c r="CR289" t="str">
        <f t="shared" si="479"/>
        <v/>
      </c>
      <c r="CS289" s="275">
        <f>VLOOKUP(C289,MOVI!C:DT,33,0)</f>
        <v>0</v>
      </c>
      <c r="CT289" s="275">
        <f>VLOOKUP(C289,FPT!B:CR,33,0)</f>
        <v>0</v>
      </c>
      <c r="CU289" t="str">
        <f t="shared" si="480"/>
        <v/>
      </c>
      <c r="CV289" s="275">
        <f>VLOOKUP(C289,MOVI!C:DT,34,0)</f>
        <v>0</v>
      </c>
      <c r="CW289" s="275">
        <f>VLOOKUP(C289,FPT!B:CU,34,0)</f>
        <v>0</v>
      </c>
      <c r="CX289" t="str">
        <f t="shared" si="481"/>
        <v/>
      </c>
      <c r="CY289" s="275">
        <f>VLOOKUP(C289,MOVI!C:DT,35,0)</f>
        <v>26</v>
      </c>
      <c r="CZ289" s="275">
        <f>VLOOKUP(C289,FPT!B:CX,35,0)</f>
        <v>26</v>
      </c>
      <c r="DA289" t="str">
        <f t="shared" si="482"/>
        <v/>
      </c>
      <c r="DB289" s="275">
        <f>VLOOKUP(C289,MOVI!C:DT,36,0)</f>
        <v>0</v>
      </c>
      <c r="DC289" s="275">
        <f>VLOOKUP(C289,FPT!B:DA,36,0)</f>
        <v>0</v>
      </c>
      <c r="DD289" t="str">
        <f t="shared" si="483"/>
        <v/>
      </c>
      <c r="DE289" s="275">
        <f>VLOOKUP(C289,MOVI!C:DT,37,0)</f>
        <v>0</v>
      </c>
      <c r="DF289" s="275">
        <f>VLOOKUP(C289,FPT!B:DD,37,0)</f>
        <v>0</v>
      </c>
      <c r="DG289" t="str">
        <f t="shared" si="484"/>
        <v/>
      </c>
      <c r="DH289" s="275">
        <f>VLOOKUP(C289,MOVI!C:DT,38,0)</f>
        <v>0</v>
      </c>
      <c r="DI289" s="275">
        <f>VLOOKUP(C289,FPT!B:DG,38,0)</f>
        <v>0</v>
      </c>
      <c r="DJ289" t="str">
        <f t="shared" si="485"/>
        <v/>
      </c>
      <c r="DK289" s="275">
        <f>VLOOKUP(C289,MOVI!C:DT,39,0)</f>
        <v>0</v>
      </c>
      <c r="DL289" s="275">
        <f>VLOOKUP(C289,FPT!B:DJ,39,0)</f>
        <v>0</v>
      </c>
      <c r="DM289" t="str">
        <f t="shared" si="486"/>
        <v/>
      </c>
      <c r="DN289" s="275">
        <f>VLOOKUP(C289,MOVI!C:DT,40,0)</f>
        <v>0</v>
      </c>
      <c r="DO289" s="275">
        <f>VLOOKUP(C289,FPT!B:DM,40,0)</f>
        <v>0</v>
      </c>
      <c r="DP289" t="str">
        <f t="shared" si="487"/>
        <v/>
      </c>
      <c r="DQ289" s="275">
        <f>VLOOKUP(C289,MOVI!C:DT,41,0)</f>
        <v>0</v>
      </c>
      <c r="DR289" s="275">
        <f>VLOOKUP(C289,FPT!B:DP,41,0)</f>
        <v>0</v>
      </c>
      <c r="DS289" t="str">
        <f t="shared" si="488"/>
        <v/>
      </c>
      <c r="DT289" s="275">
        <f>VLOOKUP(C289,MOVI!C:DT,42,0)</f>
        <v>5000000</v>
      </c>
      <c r="DU289" s="275">
        <f>ROUND(VLOOKUP(C289,FPT!B:DS,42,0),0)</f>
        <v>5000000</v>
      </c>
      <c r="DV289" t="str">
        <f t="shared" si="489"/>
        <v/>
      </c>
      <c r="DW289" s="275">
        <f>VLOOKUP(C289,MOVI!C:DT,43,0)</f>
        <v>0</v>
      </c>
      <c r="DX289" s="275">
        <f>VLOOKUP(C289,FPT!B:DV,43,0)</f>
        <v>0</v>
      </c>
      <c r="DY289" t="str">
        <f t="shared" si="490"/>
        <v/>
      </c>
      <c r="DZ289" s="275">
        <f>VLOOKUP(C289,MOVI!C:DT,44,0)</f>
        <v>0</v>
      </c>
      <c r="EA289" s="275">
        <f>VLOOKUP(C289,FPT!B:DY,44,0)</f>
        <v>0</v>
      </c>
      <c r="EB289" t="str">
        <f t="shared" si="491"/>
        <v/>
      </c>
      <c r="EC289" s="275">
        <f>VLOOKUP(C289,MOVI!C:DT,45,0)</f>
        <v>5000000</v>
      </c>
      <c r="ED289" s="275">
        <f>ROUND(VLOOKUP(C289,FPT!B:EB,45,0),0)</f>
        <v>5000000</v>
      </c>
      <c r="EE289" t="str">
        <f t="shared" si="492"/>
        <v/>
      </c>
      <c r="EF289" s="275">
        <f>VLOOKUP(C289,MOVI!C:DT,46,0)</f>
        <v>0</v>
      </c>
      <c r="EG289" s="275">
        <f>VLOOKUP(C289,FPT!B:EE,46,0)</f>
        <v>0</v>
      </c>
      <c r="EH289" t="str">
        <f t="shared" si="493"/>
        <v/>
      </c>
      <c r="EI289" s="275">
        <f>VLOOKUP(C289,MOVI!C:DT,47,0)</f>
        <v>0</v>
      </c>
      <c r="EJ289" s="275">
        <f>VLOOKUP(C289,FPT!B:EH,47,0)</f>
        <v>0</v>
      </c>
      <c r="EK289" t="str">
        <f t="shared" si="494"/>
        <v/>
      </c>
      <c r="EL289" s="275">
        <f>VLOOKUP(C289,MOVI!C:DT,48,0)</f>
        <v>0</v>
      </c>
      <c r="EM289" s="275">
        <f>VLOOKUP(C289,FPT!B:EK,48,0)</f>
        <v>0</v>
      </c>
      <c r="EN289" t="str">
        <f t="shared" si="495"/>
        <v/>
      </c>
      <c r="EO289" s="275">
        <f>VLOOKUP(C289,MOVI!C:DT,49,0)</f>
        <v>200000</v>
      </c>
      <c r="EP289" s="275">
        <f>VLOOKUP(C289,FPT!B:EN,49,0)</f>
        <v>200000</v>
      </c>
      <c r="EQ289" t="str">
        <f t="shared" si="496"/>
        <v/>
      </c>
      <c r="ER289" s="275">
        <f>VLOOKUP(C289,MOVI!C:DT,50,0)</f>
        <v>0</v>
      </c>
      <c r="ES289" s="275">
        <f>VLOOKUP(C289,FPT!B:EQ,50,0)</f>
        <v>0</v>
      </c>
      <c r="ET289" t="str">
        <f t="shared" si="497"/>
        <v/>
      </c>
      <c r="EU289" s="275">
        <f>VLOOKUP(C289,MOVI!C:DT,51,0)</f>
        <v>0</v>
      </c>
      <c r="EV289" s="275">
        <f>VLOOKUP(C289,FPT!B:ET,51,0)</f>
        <v>0</v>
      </c>
      <c r="EW289" t="str">
        <f t="shared" si="498"/>
        <v/>
      </c>
      <c r="EX289" s="275">
        <f>VLOOKUP(C289,MOVI!C:DT,52,0)</f>
        <v>0</v>
      </c>
      <c r="EY289" s="275">
        <f>VLOOKUP(C289,FPT!B:EW,52,0)</f>
        <v>0</v>
      </c>
      <c r="EZ289" t="str">
        <f t="shared" si="499"/>
        <v/>
      </c>
      <c r="FA289" s="275">
        <f>VLOOKUP(C289,MOVI!C:DT,53,0)</f>
        <v>0</v>
      </c>
      <c r="FB289" s="275">
        <f>VLOOKUP(C289,FPT!B:EZ,53,0)</f>
        <v>0</v>
      </c>
      <c r="FC289" t="str">
        <f t="shared" si="500"/>
        <v/>
      </c>
      <c r="FD289" s="275">
        <f>VLOOKUP(C289,MOVI!C:DT,54,0)</f>
        <v>0</v>
      </c>
      <c r="FE289" s="275">
        <f>VLOOKUP(C289,FPT!B:FC,54,0)</f>
        <v>0</v>
      </c>
      <c r="FF289" t="str">
        <f t="shared" si="501"/>
        <v/>
      </c>
      <c r="FG289" s="275">
        <f>VLOOKUP(C289,MOVI!C:DT,55,0)</f>
        <v>730000</v>
      </c>
      <c r="FH289" s="275">
        <f>VLOOKUP(C289,FPT!B:FF,55,0)</f>
        <v>730000</v>
      </c>
      <c r="FI289" t="str">
        <f t="shared" si="502"/>
        <v/>
      </c>
      <c r="FJ289" s="275">
        <f>VLOOKUP(C289,MOVI!C:DT,56,0)</f>
        <v>930000</v>
      </c>
      <c r="FK289" s="275">
        <f>VLOOKUP(C289,FPT!B:FI,56,0)</f>
        <v>930000</v>
      </c>
      <c r="FL289" t="str">
        <f t="shared" si="503"/>
        <v/>
      </c>
      <c r="FM289" s="275">
        <f>VLOOKUP(C289,MOVI!C:DT,57,0)</f>
        <v>2150924</v>
      </c>
      <c r="FN289" s="275">
        <f>VLOOKUP(C289,FPT!B:FL,57,0)</f>
        <v>2150924</v>
      </c>
      <c r="FO289" t="str">
        <f t="shared" si="504"/>
        <v/>
      </c>
      <c r="FP289" s="275">
        <f>VLOOKUP(C289,MOVI!C:DT,58,0)</f>
        <v>0</v>
      </c>
      <c r="FQ289" s="275">
        <f>VLOOKUP(C289,FPT!B:FO,58,0)</f>
        <v>0</v>
      </c>
      <c r="FR289" t="str">
        <f t="shared" si="505"/>
        <v/>
      </c>
      <c r="FS289" s="275">
        <f>VLOOKUP(C289,MOVI!C:DT,59,0)</f>
        <v>0</v>
      </c>
      <c r="FT289" s="275">
        <f>VLOOKUP(C289,FPT!B:FR,59,0)</f>
        <v>0</v>
      </c>
      <c r="FU289" t="str">
        <f t="shared" si="506"/>
        <v/>
      </c>
      <c r="FV289" s="275">
        <f>VLOOKUP(C289,MOVI!C:DT,60,0)</f>
        <v>0</v>
      </c>
      <c r="FW289" s="275">
        <f>VLOOKUP(C289,FPT!B:FU,60,0)</f>
        <v>0</v>
      </c>
      <c r="FX289" t="str">
        <f t="shared" si="507"/>
        <v/>
      </c>
      <c r="FY289" s="275">
        <f>VLOOKUP(C289,MOVI!C:DT,61,0)</f>
        <v>0</v>
      </c>
      <c r="FZ289" s="275">
        <f>VLOOKUP(C289,FPT!B:FX,61,0)</f>
        <v>0</v>
      </c>
      <c r="GA289" t="str">
        <f t="shared" si="508"/>
        <v/>
      </c>
      <c r="GB289" s="275">
        <f>VLOOKUP(C289,MOVI!C:DT,62,0)</f>
        <v>50000</v>
      </c>
      <c r="GC289" s="275">
        <f>VLOOKUP(C289,FPT!B:GA,62,0)</f>
        <v>50000</v>
      </c>
      <c r="GD289" t="str">
        <f t="shared" si="509"/>
        <v/>
      </c>
      <c r="GE289" s="275">
        <f>VLOOKUP(C289,MOVI!C:DT,63,0)</f>
        <v>0</v>
      </c>
      <c r="GF289" s="275">
        <f>VLOOKUP(C289,FPT!B:GD,63,0)</f>
        <v>0</v>
      </c>
      <c r="GG289" t="str">
        <f t="shared" si="510"/>
        <v/>
      </c>
      <c r="GH289" s="275">
        <f>VLOOKUP(C289,MOVI!C:DT,64,0)</f>
        <v>0</v>
      </c>
      <c r="GI289" s="275">
        <f>VLOOKUP(C289,FPT!B:GG,64,0)</f>
        <v>0</v>
      </c>
      <c r="GJ289" t="str">
        <f t="shared" si="511"/>
        <v/>
      </c>
      <c r="GK289" s="275">
        <f>VLOOKUP(C289,MOVI!C:DT,65,0)</f>
        <v>0</v>
      </c>
      <c r="GL289" s="275">
        <f>VLOOKUP(C289,FPT!B:GJ,65,0)</f>
        <v>0</v>
      </c>
      <c r="GM289" t="str">
        <f t="shared" si="512"/>
        <v/>
      </c>
      <c r="GN289" s="275">
        <f>VLOOKUP(C289,MOVI!C:DT,66,0)</f>
        <v>0</v>
      </c>
      <c r="GO289" s="275">
        <f>VLOOKUP(C289,FPT!B:GM,66,0)</f>
        <v>0</v>
      </c>
      <c r="GP289" t="str">
        <f t="shared" si="513"/>
        <v/>
      </c>
      <c r="GQ289" s="275">
        <f>VLOOKUP(C289,MOVI!C:DT,67,0)</f>
        <v>0</v>
      </c>
      <c r="GR289" s="275">
        <f>VLOOKUP(C289,FPT!B:GP,67,0)</f>
        <v>0</v>
      </c>
      <c r="GS289" t="str">
        <f t="shared" si="514"/>
        <v/>
      </c>
      <c r="GT289" s="275">
        <f>VLOOKUP(C289,MOVI!C:DT,68,0)</f>
        <v>0</v>
      </c>
      <c r="GU289" s="275">
        <f>VLOOKUP(C289,FPT!B:GS,68,0)</f>
        <v>0</v>
      </c>
      <c r="GV289" t="str">
        <f t="shared" si="515"/>
        <v/>
      </c>
      <c r="GW289" s="275">
        <f>VLOOKUP(C289,MOVI!C:DT,69,0)</f>
        <v>0</v>
      </c>
      <c r="GX289" s="275">
        <f>VLOOKUP(C289,FPT!B:GV,69,0)</f>
        <v>0</v>
      </c>
      <c r="GY289" t="str">
        <f t="shared" si="516"/>
        <v/>
      </c>
      <c r="GZ289" s="275">
        <f>VLOOKUP(C289,MOVI!C:DT,70,0)</f>
        <v>2200924</v>
      </c>
      <c r="HA289" s="275">
        <f>VLOOKUP(C289,FPT!B:GY,70,0)</f>
        <v>2200924</v>
      </c>
      <c r="HB289" t="str">
        <f t="shared" si="517"/>
        <v/>
      </c>
      <c r="HC289" s="275">
        <f>VLOOKUP(C289,MOVI!C:DT,71,0)</f>
        <v>8130924</v>
      </c>
      <c r="HD289" s="275">
        <f>ROUND(VLOOKUP(C289,FPT!B:HB,71,0),0)</f>
        <v>8130924</v>
      </c>
      <c r="HE289" t="str">
        <f t="shared" si="518"/>
        <v/>
      </c>
      <c r="HF289" s="275">
        <f>ROUND(VLOOKUP(C289,MOVI!C:DT,72,0),0)</f>
        <v>0</v>
      </c>
      <c r="HG289" s="275">
        <f>ROUND(VLOOKUP(C289,FPT!B:HE,72,0),0)</f>
        <v>0</v>
      </c>
      <c r="HH289" t="str">
        <f t="shared" si="519"/>
        <v/>
      </c>
      <c r="HI289" s="275">
        <f>VLOOKUP(C289,MOVI!C:DT,73,0)</f>
        <v>200000</v>
      </c>
      <c r="HJ289" s="275">
        <f>VLOOKUP(C289,FPT!B:HH,73,0)</f>
        <v>200000</v>
      </c>
      <c r="HK289" t="str">
        <f t="shared" si="520"/>
        <v/>
      </c>
      <c r="HL289" s="275">
        <f>VLOOKUP(C289,MOVI!C:DT,74,0)</f>
        <v>730000</v>
      </c>
      <c r="HM289" s="275">
        <f>VLOOKUP(C289,FPT!B:HK,74,0)</f>
        <v>730000</v>
      </c>
      <c r="HN289" t="str">
        <f t="shared" si="521"/>
        <v/>
      </c>
      <c r="HO289" s="275">
        <f>VLOOKUP(C289,MOVI!C:DT,75,0)</f>
        <v>11000000</v>
      </c>
      <c r="HP289" s="275">
        <f>VLOOKUP(C289,FPT!B:HN,75,0)</f>
        <v>11000000</v>
      </c>
      <c r="HQ289" t="str">
        <f t="shared" si="522"/>
        <v/>
      </c>
      <c r="HR289" s="275">
        <f>VLOOKUP(C289,MOVI!C:DT,76,0)</f>
        <v>0</v>
      </c>
      <c r="HS289" s="275">
        <f>VLOOKUP(C289,FPT!B:HQ,76,0)</f>
        <v>0</v>
      </c>
      <c r="HT289" t="str">
        <f t="shared" si="523"/>
        <v/>
      </c>
      <c r="HU289" s="275">
        <f>VLOOKUP(C289,MOVI!C:DT,77,0)</f>
        <v>0</v>
      </c>
      <c r="HV289" s="275">
        <f>VLOOKUP(C289,FPT!B:HT,77,0)</f>
        <v>0</v>
      </c>
      <c r="HW289" t="str">
        <f t="shared" si="524"/>
        <v/>
      </c>
      <c r="HX289" s="274">
        <f>VLOOKUP(C289,MOVI!C:CB,78,0)</f>
        <v>400000</v>
      </c>
      <c r="HY289" s="261">
        <f>VLOOKUP(C289,FPT!$B:$CA,78,0)</f>
        <v>400000</v>
      </c>
      <c r="HZ289" t="str">
        <f t="shared" si="525"/>
        <v/>
      </c>
      <c r="IA289" s="275">
        <f>VLOOKUP(C289,MOVI!C:CD,79,0)</f>
        <v>50000</v>
      </c>
      <c r="IB289" s="275">
        <f>VLOOKUP(C289,FPT!B:HZ,79,0)</f>
        <v>50000</v>
      </c>
      <c r="IC289" t="str">
        <f t="shared" si="526"/>
        <v/>
      </c>
      <c r="ID289" s="275">
        <f>VLOOKUP(C289,MOVI!C:CD,80,0)</f>
        <v>75000</v>
      </c>
      <c r="IE289" s="275">
        <f>VLOOKUP(C289,FPT!B:IC,80,0)</f>
        <v>75000</v>
      </c>
      <c r="IF289" t="str">
        <f t="shared" si="527"/>
        <v/>
      </c>
      <c r="IG289" s="275">
        <f>VLOOKUP(C289,MOVI!C:DT,81,0)</f>
        <v>0</v>
      </c>
      <c r="IH289" s="275">
        <f>VLOOKUP(C289,FPT!B:IF,81,0)</f>
        <v>0</v>
      </c>
      <c r="II289" t="str">
        <f t="shared" si="528"/>
        <v/>
      </c>
      <c r="IJ289" s="275">
        <f>VLOOKUP(C289,MOVI!C:DT,82,0)</f>
        <v>525000</v>
      </c>
      <c r="IK289" s="275">
        <f>VLOOKUP(C289,FPT!B:II,82,0)</f>
        <v>525000</v>
      </c>
      <c r="IL289" t="str">
        <f t="shared" si="529"/>
        <v/>
      </c>
      <c r="IM289" s="275">
        <f>ROUND(VLOOKUP(C289,MOVI!C:DT,83,0),0)</f>
        <v>12455000</v>
      </c>
      <c r="IN289" s="275">
        <f>ROUND(VLOOKUP(C289,FPT!B:IL,83,0),0)</f>
        <v>12455000</v>
      </c>
      <c r="IO289" t="str">
        <f t="shared" si="530"/>
        <v/>
      </c>
      <c r="IP289" s="275">
        <f>VLOOKUP(C289,MOVI!C:DT,84,0)</f>
        <v>0</v>
      </c>
      <c r="IQ289" s="275">
        <f>VLOOKUP(C289,FPT!B:IO,84,0)</f>
        <v>0</v>
      </c>
      <c r="IR289" t="str">
        <f t="shared" si="531"/>
        <v/>
      </c>
      <c r="IS289" s="275">
        <f>ROUND(VLOOKUP(C289,MOVI!C:DT,85,0),0)</f>
        <v>0</v>
      </c>
      <c r="IT289" s="275">
        <f>ROUND(VLOOKUP(C289,FPT!B:IR,85,0),0)</f>
        <v>0</v>
      </c>
      <c r="IU289" t="str">
        <f t="shared" si="532"/>
        <v/>
      </c>
      <c r="IV289" s="275">
        <f>VLOOKUP(C289,MOVI!C:DT,86,0)</f>
        <v>0</v>
      </c>
      <c r="IW289" s="275">
        <f>VLOOKUP(C289,FPT!B:IU,86,0)</f>
        <v>0</v>
      </c>
      <c r="IX289" t="str">
        <f t="shared" si="533"/>
        <v/>
      </c>
      <c r="IY289" s="275">
        <f>ROUND(VLOOKUP(C289,MOVI!C:DT,87,0),0)</f>
        <v>0</v>
      </c>
      <c r="IZ289" s="275">
        <f>ROUND(VLOOKUP(C289,FPT!B:IX,87,0),0)</f>
        <v>0</v>
      </c>
      <c r="JA289" t="str">
        <f t="shared" si="534"/>
        <v/>
      </c>
      <c r="JB289" s="275">
        <f>VLOOKUP(C289,MOVI!C:DT,88,0)</f>
        <v>0</v>
      </c>
      <c r="JC289" s="275">
        <f>VLOOKUP(C289,FPT!B:JA,88,0)</f>
        <v>0</v>
      </c>
      <c r="JD289" t="str">
        <f t="shared" si="535"/>
        <v/>
      </c>
      <c r="JE289" s="275">
        <f>VLOOKUP(C289,MOVI!C:DT,89,0)</f>
        <v>50000</v>
      </c>
      <c r="JF289" s="275">
        <f>VLOOKUP(C289,FPT!B:JD,89,0)</f>
        <v>50000</v>
      </c>
      <c r="JG289" t="str">
        <f t="shared" si="536"/>
        <v/>
      </c>
      <c r="JH289" s="275">
        <f>VLOOKUP(C289,MOVI!C:DT,90,0)</f>
        <v>0</v>
      </c>
      <c r="JI289" s="275">
        <f>VLOOKUP(C289,FPT!B:JG,90,0)</f>
        <v>0</v>
      </c>
      <c r="JJ289" t="str">
        <f t="shared" si="537"/>
        <v/>
      </c>
      <c r="JK289" s="275">
        <f>VLOOKUP(C289,MOVI!C:DT,91,0)</f>
        <v>0</v>
      </c>
      <c r="JL289" s="275">
        <f>VLOOKUP(C289,FPT!B:JJ,91,0)</f>
        <v>0</v>
      </c>
      <c r="JM289" t="str">
        <f t="shared" si="538"/>
        <v/>
      </c>
      <c r="JN289" s="275">
        <f>VLOOKUP(C289,MOVI!C:DT,92,0)</f>
        <v>0</v>
      </c>
      <c r="JO289" s="275">
        <f>VLOOKUP(C289,FPT!B:JM,92,0)</f>
        <v>0</v>
      </c>
      <c r="JP289" t="str">
        <f t="shared" si="539"/>
        <v/>
      </c>
      <c r="JQ289" s="275">
        <f>VLOOKUP(C289,MOVI!C:DT,93,0)</f>
        <v>0</v>
      </c>
      <c r="JR289" s="275">
        <f>VLOOKUP(C289,FPT!B:JP,93,0)</f>
        <v>0</v>
      </c>
      <c r="JS289" t="str">
        <f t="shared" si="540"/>
        <v/>
      </c>
      <c r="JT289" s="275">
        <f>VLOOKUP(C289,MOVI!C:DT,94,0)</f>
        <v>50000</v>
      </c>
      <c r="JU289" s="275">
        <f>VLOOKUP(C289,FPT!B:JS,94,0)</f>
        <v>50000</v>
      </c>
      <c r="JV289" t="str">
        <f t="shared" si="541"/>
        <v/>
      </c>
      <c r="JW289" s="275">
        <f>VLOOKUP(C289,MOVI!C:DT,95,0)</f>
        <v>7555924</v>
      </c>
      <c r="JX289" s="275">
        <f>VLOOKUP(C289,FPT!B:JV,95,0)</f>
        <v>7555924</v>
      </c>
      <c r="JY289" t="str">
        <f t="shared" si="542"/>
        <v/>
      </c>
      <c r="JZ289" s="275">
        <f>VLOOKUP(C289,MOVI!C:DT,96,0)</f>
        <v>0</v>
      </c>
      <c r="KA289" s="275">
        <f>VLOOKUP(C289,FPT!B:JY,96,0)</f>
        <v>0</v>
      </c>
      <c r="KB289" t="str">
        <f t="shared" si="543"/>
        <v/>
      </c>
      <c r="KC289" s="275">
        <f>VLOOKUP(C289,MOVI!C:DT,97,0)</f>
        <v>7555924</v>
      </c>
      <c r="KD289" s="275">
        <f>VLOOKUP(C289,FPT!B:KB,97,0)</f>
        <v>7555924</v>
      </c>
      <c r="KE289" t="str">
        <f t="shared" si="544"/>
        <v/>
      </c>
      <c r="KF289" s="275">
        <f>VLOOKUP(C289,MOVI!C:DT,98,0)</f>
        <v>850000.00000000012</v>
      </c>
      <c r="KG289" s="275">
        <f>VLOOKUP(C289,FPT!B:KE,98,0)</f>
        <v>850000</v>
      </c>
      <c r="KH289" t="str">
        <f t="shared" si="545"/>
        <v/>
      </c>
      <c r="KI289" s="275">
        <f>VLOOKUP(C289,MOVI!C:DT,99,0)</f>
        <v>0</v>
      </c>
      <c r="KJ289" s="275">
        <f>VLOOKUP(C289,FPT!B:KH,99,0)</f>
        <v>0</v>
      </c>
      <c r="KK289" t="str">
        <f t="shared" si="546"/>
        <v/>
      </c>
      <c r="KL289" s="275">
        <f>VLOOKUP(C289,MOVI!C:DT,100,0)</f>
        <v>150000</v>
      </c>
      <c r="KM289" s="275">
        <f>VLOOKUP(C289,FPT!B:KK,100,0)</f>
        <v>150000</v>
      </c>
      <c r="KN289" t="str">
        <f t="shared" si="547"/>
        <v/>
      </c>
      <c r="KO289" s="275">
        <f>VLOOKUP(C289,MOVI!C:DT,101,0)</f>
        <v>0</v>
      </c>
      <c r="KP289" s="275">
        <f>VLOOKUP(C289,FPT!B:KN,101,0)</f>
        <v>0</v>
      </c>
      <c r="KQ289" t="str">
        <f t="shared" si="548"/>
        <v/>
      </c>
      <c r="KR289" s="275">
        <f>VLOOKUP(C289,MOVI!C:DT,102,0)</f>
        <v>0</v>
      </c>
      <c r="KS289" s="275">
        <f>VLOOKUP(C289,FPT!B:KQ,102,0)</f>
        <v>0</v>
      </c>
      <c r="KT289" t="str">
        <f t="shared" si="549"/>
        <v/>
      </c>
      <c r="KU289" s="275">
        <f>VLOOKUP(C289,MOVI!C:DT,103,0)</f>
        <v>1000000.0000000001</v>
      </c>
      <c r="KV289" s="275">
        <f>VLOOKUP(C289,FPT!B:KT,103,0)</f>
        <v>1000000</v>
      </c>
      <c r="KW289" t="str">
        <f t="shared" si="550"/>
        <v/>
      </c>
      <c r="KX289" s="275">
        <f>VLOOKUP(C289,MOVI!C:DT,104,0)</f>
        <v>1525000</v>
      </c>
      <c r="KY289" s="275">
        <f>VLOOKUP(C289,FPT!B:KW,104,0)</f>
        <v>1525000</v>
      </c>
      <c r="KZ289" t="str">
        <f t="shared" si="551"/>
        <v/>
      </c>
      <c r="LA289" s="275">
        <f>VLOOKUP(C289,MOVI!C:DT,105,0)</f>
        <v>100000</v>
      </c>
      <c r="LB289" s="275">
        <f>VLOOKUP(C289,FPT!B:KZ,105,0)</f>
        <v>100000</v>
      </c>
      <c r="LC289" t="str">
        <f t="shared" si="552"/>
        <v/>
      </c>
      <c r="LD289" s="275">
        <f>VLOOKUP(C289,MOVI!C:DT,106,0)</f>
        <v>9230924</v>
      </c>
      <c r="LE289" s="275">
        <f>VLOOKUP(C289,FPT!B:LC,106,0)</f>
        <v>9230924</v>
      </c>
      <c r="LF289" t="str">
        <f t="shared" si="553"/>
        <v/>
      </c>
      <c r="LG289" s="273">
        <f>VLOOKUP(C289,MOVI!C:DT,107,0)</f>
        <v>0</v>
      </c>
      <c r="LH289" s="273">
        <f>VLOOKUP(C289,FPT!B:LF,107,0)</f>
        <v>0</v>
      </c>
      <c r="LI289" t="str">
        <f t="shared" si="554"/>
        <v/>
      </c>
      <c r="LJ289" t="str">
        <f>VLOOKUP(C289,MOVI!C:DV,108,0)</f>
        <v>MoviSouthSales</v>
      </c>
      <c r="LK289" s="252" t="str">
        <f>VLOOKUP(C289,FPT!B:LI,108,0)</f>
        <v>MoviSouthSales</v>
      </c>
      <c r="LL289" t="str">
        <f t="shared" si="555"/>
        <v/>
      </c>
      <c r="LM289" s="275">
        <f>ROUND(VLOOKUP(C289,MOVI!C:DV,109,0),0)</f>
        <v>416667</v>
      </c>
      <c r="LN289" s="275">
        <f>ROUND(VLOOKUP(C289,FPT!B:LL,109,0),0)</f>
        <v>416667</v>
      </c>
      <c r="LO289" t="str">
        <f t="shared" si="556"/>
        <v/>
      </c>
      <c r="LP289" t="str">
        <f>VLOOKUP(C289,MOVI!C:DV,110,0)</f>
        <v>MKD</v>
      </c>
      <c r="LQ289" s="247" t="str">
        <f>VLOOKUP(C289,FPT!B:LO,110,0)</f>
        <v>MKD</v>
      </c>
      <c r="LR289" t="str">
        <f t="shared" si="557"/>
        <v/>
      </c>
      <c r="LS289">
        <f>MOVI!DI284</f>
        <v>22</v>
      </c>
      <c r="LV289">
        <f>MOVI!DJ284</f>
        <v>0</v>
      </c>
      <c r="LW289">
        <f>MOVI!DK284</f>
        <v>0</v>
      </c>
      <c r="LX289" t="str">
        <f>MOVI!DL284</f>
        <v>x</v>
      </c>
      <c r="LY289">
        <f>MOVI!DM284</f>
        <v>0</v>
      </c>
      <c r="LZ289">
        <f>MOVI!DN284</f>
        <v>50000</v>
      </c>
      <c r="MA289">
        <f>MOVI!DO284</f>
        <v>0</v>
      </c>
      <c r="MB289" t="str">
        <f>MOVI!DP284</f>
        <v>MKD</v>
      </c>
      <c r="MC289">
        <f>MOVI!DQ284</f>
        <v>0</v>
      </c>
      <c r="MD289">
        <f>MOVI!DR284</f>
        <v>0</v>
      </c>
      <c r="ME289" t="str">
        <f>VLOOKUP(C289,MOVI!C:DV,121,0)</f>
        <v>Group 1</v>
      </c>
      <c r="MF289" s="252" t="str">
        <f>VLOOKUP(C289,FPT!B:MD,111,0)</f>
        <v>Group 1</v>
      </c>
      <c r="MG289" t="str">
        <f t="shared" si="450"/>
        <v/>
      </c>
      <c r="MH289" t="str">
        <f>VLOOKUP(C289,MOVI!C:DT,122,0)</f>
        <v>MoviSouthGroup 1</v>
      </c>
      <c r="MI289" s="252" t="str">
        <f>VLOOKUP(C289,FPT!B:DS,112,0)</f>
        <v>MoviSouthGroup 1</v>
      </c>
      <c r="MJ289" t="str">
        <f t="shared" si="558"/>
        <v/>
      </c>
    </row>
    <row r="290" spans="1:348" x14ac:dyDescent="0.25">
      <c r="A290">
        <v>282</v>
      </c>
      <c r="B290" s="48">
        <v>5492</v>
      </c>
      <c r="C290" s="271" t="s">
        <v>1030</v>
      </c>
      <c r="D290" t="str">
        <f>VLOOKUP(C290,MOVI!C:D,2,0)</f>
        <v>Lê Anh Tuấn</v>
      </c>
      <c r="E290" t="str">
        <f>VLOOKUP(C290,FPT!B:C,2,0)</f>
        <v>Lê Anh Tuấn</v>
      </c>
      <c r="F290" t="str">
        <f t="shared" si="451"/>
        <v/>
      </c>
      <c r="G290" t="str">
        <f>VLOOKUP(C290,MOVI!C:E,3,0)</f>
        <v>Sales</v>
      </c>
      <c r="H290" t="str">
        <f>VLOOKUP(C290,FPT!B:F,3,0)</f>
        <v>Sales</v>
      </c>
      <c r="I290" t="str">
        <f t="shared" si="452"/>
        <v/>
      </c>
      <c r="J290" t="str">
        <f>VLOOKUP(C290,MOVI!C:H,4,0)</f>
        <v>Field Sales</v>
      </c>
      <c r="K290" t="str">
        <f>VLOOKUP(C290,FPT!B:I,4,0)</f>
        <v>Field Sales</v>
      </c>
      <c r="L290" t="str">
        <f t="shared" si="453"/>
        <v/>
      </c>
      <c r="M290" t="str">
        <f>VLOOKUP(C290,MOVI!C:DT,5,0)</f>
        <v>Associate</v>
      </c>
      <c r="N290" t="str">
        <f>VLOOKUP(C290,FPT!B:L,5,0)</f>
        <v>Associate</v>
      </c>
      <c r="O290" t="str">
        <f t="shared" si="454"/>
        <v/>
      </c>
      <c r="P290" t="str">
        <f>VLOOKUP(C290,MOVI!C:DT,6,0)</f>
        <v>Field Sales</v>
      </c>
      <c r="Q290" t="str">
        <f>VLOOKUP(C290,FPT!B:O,6,0)</f>
        <v>Field sales</v>
      </c>
      <c r="R290" t="str">
        <f t="shared" si="455"/>
        <v/>
      </c>
      <c r="S290" t="str">
        <f>VLOOKUP(C290,MOVI!C:DT,7,0)</f>
        <v>South</v>
      </c>
      <c r="T290" t="str">
        <f>VLOOKUP(C290,FPT!B:R,7,0)</f>
        <v>South</v>
      </c>
      <c r="U290" t="str">
        <f t="shared" si="456"/>
        <v/>
      </c>
      <c r="V290" t="str">
        <f>VLOOKUP(C290,MOVI!C:DT,8,0)</f>
        <v>Movi</v>
      </c>
      <c r="W290" t="str">
        <f>VLOOKUP(C290,FPT!B:U,8,0)</f>
        <v>Movi</v>
      </c>
      <c r="X290" t="str">
        <f t="shared" si="457"/>
        <v/>
      </c>
      <c r="Y290" t="str">
        <f>VLOOKUP(C290,MOVI!C:DT,9,0)</f>
        <v>Full-time</v>
      </c>
      <c r="Z290" t="str">
        <f>VLOOKUP(C290,FPT!B:X,9,0)</f>
        <v>Full-time</v>
      </c>
      <c r="AA290" t="str">
        <f t="shared" si="458"/>
        <v/>
      </c>
      <c r="AB290" t="str">
        <f>VLOOKUP(C290,MOVI!C:DT,10,0)</f>
        <v>Permanent</v>
      </c>
      <c r="AC290" t="str">
        <f>VLOOKUP(C290,FPT!B:AA,10,0)</f>
        <v>Permanent</v>
      </c>
      <c r="AD290" t="str">
        <f t="shared" si="459"/>
        <v/>
      </c>
      <c r="AE290" s="247">
        <f>VLOOKUP(C290,MOVI!C:DT,11,0)</f>
        <v>43770</v>
      </c>
      <c r="AF290" s="247">
        <f>VLOOKUP(C290,FPT!B:AD,11,0)</f>
        <v>43770</v>
      </c>
      <c r="AG290" t="str">
        <f t="shared" si="460"/>
        <v/>
      </c>
      <c r="AH290" s="260" t="str">
        <f>VLOOKUP(C290,MOVI!C:DT,12,0)</f>
        <v/>
      </c>
      <c r="AI290" s="260"/>
      <c r="AJ290" t="str">
        <f t="shared" si="560"/>
        <v/>
      </c>
      <c r="AK290">
        <f>VLOOKUP(C290,MOVI!C:DT,13,0)</f>
        <v>0</v>
      </c>
      <c r="AL290" s="247">
        <f>VLOOKUP(C290,FPT!B:AJ,13,0)</f>
        <v>0</v>
      </c>
      <c r="AM290" t="str">
        <f t="shared" si="559"/>
        <v/>
      </c>
      <c r="AN290" s="247">
        <f>VLOOKUP(C290,MOVI!C:DT,14,0)</f>
        <v>0</v>
      </c>
      <c r="AO290" s="247">
        <f>VLOOKUP(C290,FPT!B:AM,14,0)</f>
        <v>0</v>
      </c>
      <c r="AP290" t="str">
        <f t="shared" si="461"/>
        <v/>
      </c>
      <c r="AQ290" t="str">
        <f>VLOOKUP(C290,MOVI!C:DT,15,0)</f>
        <v>LC</v>
      </c>
      <c r="AR290" s="247" t="str">
        <f>VLOOKUP(C290,FPT!B:AP,15,0)</f>
        <v>LC</v>
      </c>
      <c r="AS290" t="str">
        <f t="shared" si="462"/>
        <v/>
      </c>
      <c r="AT290" s="282" t="str">
        <f>VLOOKUP(C290,MOVI!C:DT,16,0)</f>
        <v>LTTP</v>
      </c>
      <c r="AU290" s="247" t="str">
        <f>VLOOKUP(C290,FPT!B:AS,16,0)</f>
        <v>LTTP</v>
      </c>
      <c r="AV290" t="str">
        <f t="shared" si="463"/>
        <v/>
      </c>
      <c r="AW290" t="str">
        <f>VLOOKUP(C290,MOVI!C:DT,17,0)</f>
        <v>L</v>
      </c>
      <c r="AX290" s="247" t="str">
        <f>VLOOKUP(C290,FPT!B:AV,17,0)</f>
        <v>L</v>
      </c>
      <c r="AY290" t="str">
        <f t="shared" si="464"/>
        <v/>
      </c>
      <c r="AZ290">
        <f>VLOOKUP(C290,MOVI!C:DT,18,0)</f>
        <v>0</v>
      </c>
      <c r="BA290" s="247">
        <f>VLOOKUP(C290,FPT!B:AY,18,0)</f>
        <v>0</v>
      </c>
      <c r="BB290" t="str">
        <f t="shared" si="465"/>
        <v/>
      </c>
      <c r="BC290" s="275">
        <f>VLOOKUP(C290,MOVI!C:DT,19,0)</f>
        <v>5000000</v>
      </c>
      <c r="BD290" s="275">
        <f>VLOOKUP(C290,FPT!B:BB,19,0)</f>
        <v>5000000</v>
      </c>
      <c r="BE290" t="str">
        <f t="shared" si="466"/>
        <v/>
      </c>
      <c r="BF290">
        <f>VLOOKUP(C290,MOVI!C:DT,20,0)</f>
        <v>0</v>
      </c>
      <c r="BG290" s="252">
        <f>VLOOKUP(C290,FPT!B:BE,20,0)</f>
        <v>0</v>
      </c>
      <c r="BH290" t="str">
        <f t="shared" si="467"/>
        <v/>
      </c>
      <c r="BI290" s="275">
        <f>VLOOKUP(C290,MOVI!C:DT,21,0)</f>
        <v>5000000</v>
      </c>
      <c r="BJ290" s="275">
        <f>VLOOKUP(C290,FPT!B:BH,21,0)</f>
        <v>5000000</v>
      </c>
      <c r="BK290" t="str">
        <f t="shared" si="468"/>
        <v/>
      </c>
      <c r="BL290" s="275">
        <f>VLOOKUP(C290,MOVI!C:DT,22,0)</f>
        <v>0</v>
      </c>
      <c r="BM290" s="275">
        <f>VLOOKUP(C290,FPT!B:BK,22,0)</f>
        <v>0</v>
      </c>
      <c r="BN290" t="str">
        <f t="shared" si="469"/>
        <v/>
      </c>
      <c r="BO290" s="275">
        <f>VLOOKUP(C290,MOVI!C:DT,23,0)</f>
        <v>0</v>
      </c>
      <c r="BP290" s="275">
        <f>VLOOKUP(C290,FPT!B:BN,23,0)</f>
        <v>0</v>
      </c>
      <c r="BQ290" t="str">
        <f t="shared" si="470"/>
        <v/>
      </c>
      <c r="BR290" s="275">
        <f>VLOOKUP(C290,MOVI!C:DT,24,0)</f>
        <v>0</v>
      </c>
      <c r="BS290" s="275">
        <f>VLOOKUP(C290,FPT!B:BQ,24,0)</f>
        <v>0</v>
      </c>
      <c r="BT290" t="str">
        <f t="shared" si="471"/>
        <v/>
      </c>
      <c r="BU290" s="275">
        <f>VLOOKUP(C290,MOVI!C:DT,25,0)</f>
        <v>200000</v>
      </c>
      <c r="BV290" s="275">
        <f>VLOOKUP(C290,FPT!B:BT,25,0)</f>
        <v>200000</v>
      </c>
      <c r="BW290" t="str">
        <f t="shared" si="472"/>
        <v/>
      </c>
      <c r="BX290" s="275">
        <f>VLOOKUP(C290,MOVI!C:DT,26,0)</f>
        <v>0</v>
      </c>
      <c r="BY290" s="275">
        <f>VLOOKUP(C290,FPT!B:BW,26,0)</f>
        <v>0</v>
      </c>
      <c r="BZ290" t="str">
        <f t="shared" si="473"/>
        <v/>
      </c>
      <c r="CA290" s="275">
        <f>VLOOKUP(C290,MOVI!C:DT,27,0)</f>
        <v>730000</v>
      </c>
      <c r="CB290" s="275">
        <f>VLOOKUP(C290,FPT!B:BZ,27,0)</f>
        <v>730000</v>
      </c>
      <c r="CC290" t="str">
        <f t="shared" si="474"/>
        <v/>
      </c>
      <c r="CD290" s="275">
        <f>VLOOKUP(C290,MOVI!C:DT,28,0)</f>
        <v>930000</v>
      </c>
      <c r="CE290" s="275">
        <f>VLOOKUP(C290,FPT!B:CC,28,0)</f>
        <v>930000</v>
      </c>
      <c r="CF290" t="str">
        <f t="shared" si="475"/>
        <v/>
      </c>
      <c r="CG290" t="str">
        <f>VLOOKUP(C290,MOVI!C:DT,29,0)</f>
        <v>CN</v>
      </c>
      <c r="CH290" s="252" t="str">
        <f>VLOOKUP(C290,FPT!B:CF,29,0)</f>
        <v>CN</v>
      </c>
      <c r="CI290" t="str">
        <f t="shared" si="476"/>
        <v/>
      </c>
      <c r="CJ290">
        <f>VLOOKUP(C290,MOVI!C:DT,30,0)</f>
        <v>26</v>
      </c>
      <c r="CK290" s="252">
        <f>VLOOKUP(C290,FPT!B:CI,30,0)</f>
        <v>26</v>
      </c>
      <c r="CL290" t="str">
        <f t="shared" si="477"/>
        <v/>
      </c>
      <c r="CM290">
        <f>VLOOKUP(C290,MOVI!C:DT,31,0)</f>
        <v>26</v>
      </c>
      <c r="CN290" s="252">
        <f>VLOOKUP(C290,FPT!B:CL,31,0)</f>
        <v>26</v>
      </c>
      <c r="CO290" t="str">
        <f t="shared" si="478"/>
        <v/>
      </c>
      <c r="CP290" s="275">
        <f>VLOOKUP(C290,MOVI!C:DT,32,0)</f>
        <v>0</v>
      </c>
      <c r="CQ290" s="275">
        <f>VLOOKUP(C290,FPT!B:CO,32,0)</f>
        <v>0</v>
      </c>
      <c r="CR290" t="str">
        <f t="shared" si="479"/>
        <v/>
      </c>
      <c r="CS290" s="275">
        <f>VLOOKUP(C290,MOVI!C:DT,33,0)</f>
        <v>0</v>
      </c>
      <c r="CT290" s="275">
        <f>VLOOKUP(C290,FPT!B:CR,33,0)</f>
        <v>0</v>
      </c>
      <c r="CU290" t="str">
        <f t="shared" si="480"/>
        <v/>
      </c>
      <c r="CV290" s="275">
        <f>VLOOKUP(C290,MOVI!C:DT,34,0)</f>
        <v>0</v>
      </c>
      <c r="CW290" s="275">
        <f>VLOOKUP(C290,FPT!B:CU,34,0)</f>
        <v>0</v>
      </c>
      <c r="CX290" t="str">
        <f t="shared" si="481"/>
        <v/>
      </c>
      <c r="CY290" s="275">
        <f>VLOOKUP(C290,MOVI!C:DT,35,0)</f>
        <v>26</v>
      </c>
      <c r="CZ290" s="275">
        <f>VLOOKUP(C290,FPT!B:CX,35,0)</f>
        <v>26</v>
      </c>
      <c r="DA290" t="str">
        <f t="shared" si="482"/>
        <v/>
      </c>
      <c r="DB290" s="275">
        <f>VLOOKUP(C290,MOVI!C:DT,36,0)</f>
        <v>0</v>
      </c>
      <c r="DC290" s="275">
        <f>VLOOKUP(C290,FPT!B:DA,36,0)</f>
        <v>0</v>
      </c>
      <c r="DD290" t="str">
        <f t="shared" si="483"/>
        <v/>
      </c>
      <c r="DE290" s="275">
        <f>VLOOKUP(C290,MOVI!C:DT,37,0)</f>
        <v>0</v>
      </c>
      <c r="DF290" s="275">
        <f>VLOOKUP(C290,FPT!B:DD,37,0)</f>
        <v>0</v>
      </c>
      <c r="DG290" t="str">
        <f t="shared" si="484"/>
        <v/>
      </c>
      <c r="DH290" s="275">
        <f>VLOOKUP(C290,MOVI!C:DT,38,0)</f>
        <v>0</v>
      </c>
      <c r="DI290" s="275">
        <f>VLOOKUP(C290,FPT!B:DG,38,0)</f>
        <v>0</v>
      </c>
      <c r="DJ290" t="str">
        <f t="shared" si="485"/>
        <v/>
      </c>
      <c r="DK290" s="275">
        <f>VLOOKUP(C290,MOVI!C:DT,39,0)</f>
        <v>0</v>
      </c>
      <c r="DL290" s="275">
        <f>VLOOKUP(C290,FPT!B:DJ,39,0)</f>
        <v>0</v>
      </c>
      <c r="DM290" t="str">
        <f t="shared" si="486"/>
        <v/>
      </c>
      <c r="DN290" s="275">
        <f>VLOOKUP(C290,MOVI!C:DT,40,0)</f>
        <v>0</v>
      </c>
      <c r="DO290" s="275">
        <f>VLOOKUP(C290,FPT!B:DM,40,0)</f>
        <v>0</v>
      </c>
      <c r="DP290" t="str">
        <f t="shared" si="487"/>
        <v/>
      </c>
      <c r="DQ290" s="275">
        <f>VLOOKUP(C290,MOVI!C:DT,41,0)</f>
        <v>0</v>
      </c>
      <c r="DR290" s="275">
        <f>VLOOKUP(C290,FPT!B:DP,41,0)</f>
        <v>0</v>
      </c>
      <c r="DS290" t="str">
        <f t="shared" si="488"/>
        <v/>
      </c>
      <c r="DT290" s="275">
        <f>VLOOKUP(C290,MOVI!C:DT,42,0)</f>
        <v>5000000</v>
      </c>
      <c r="DU290" s="275">
        <f>ROUND(VLOOKUP(C290,FPT!B:DS,42,0),0)</f>
        <v>5000000</v>
      </c>
      <c r="DV290" t="str">
        <f t="shared" si="489"/>
        <v/>
      </c>
      <c r="DW290" s="275">
        <f>VLOOKUP(C290,MOVI!C:DT,43,0)</f>
        <v>0</v>
      </c>
      <c r="DX290" s="275">
        <f>VLOOKUP(C290,FPT!B:DV,43,0)</f>
        <v>0</v>
      </c>
      <c r="DY290" t="str">
        <f t="shared" si="490"/>
        <v/>
      </c>
      <c r="DZ290" s="275">
        <f>VLOOKUP(C290,MOVI!C:DT,44,0)</f>
        <v>0</v>
      </c>
      <c r="EA290" s="275">
        <f>VLOOKUP(C290,FPT!B:DY,44,0)</f>
        <v>0</v>
      </c>
      <c r="EB290" t="str">
        <f t="shared" si="491"/>
        <v/>
      </c>
      <c r="EC290" s="275">
        <f>VLOOKUP(C290,MOVI!C:DT,45,0)</f>
        <v>5000000</v>
      </c>
      <c r="ED290" s="275">
        <f>ROUND(VLOOKUP(C290,FPT!B:EB,45,0),0)</f>
        <v>5000000</v>
      </c>
      <c r="EE290" t="str">
        <f t="shared" si="492"/>
        <v/>
      </c>
      <c r="EF290" s="275">
        <f>VLOOKUP(C290,MOVI!C:DT,46,0)</f>
        <v>0</v>
      </c>
      <c r="EG290" s="275">
        <f>VLOOKUP(C290,FPT!B:EE,46,0)</f>
        <v>0</v>
      </c>
      <c r="EH290" t="str">
        <f t="shared" si="493"/>
        <v/>
      </c>
      <c r="EI290" s="275">
        <f>VLOOKUP(C290,MOVI!C:DT,47,0)</f>
        <v>0</v>
      </c>
      <c r="EJ290" s="275">
        <f>VLOOKUP(C290,FPT!B:EH,47,0)</f>
        <v>0</v>
      </c>
      <c r="EK290" t="str">
        <f t="shared" si="494"/>
        <v/>
      </c>
      <c r="EL290" s="275">
        <f>VLOOKUP(C290,MOVI!C:DT,48,0)</f>
        <v>0</v>
      </c>
      <c r="EM290" s="275">
        <f>VLOOKUP(C290,FPT!B:EK,48,0)</f>
        <v>0</v>
      </c>
      <c r="EN290" t="str">
        <f t="shared" si="495"/>
        <v/>
      </c>
      <c r="EO290" s="275">
        <f>VLOOKUP(C290,MOVI!C:DT,49,0)</f>
        <v>200000</v>
      </c>
      <c r="EP290" s="275">
        <f>VLOOKUP(C290,FPT!B:EN,49,0)</f>
        <v>200000</v>
      </c>
      <c r="EQ290" t="str">
        <f t="shared" si="496"/>
        <v/>
      </c>
      <c r="ER290" s="275">
        <f>VLOOKUP(C290,MOVI!C:DT,50,0)</f>
        <v>0</v>
      </c>
      <c r="ES290" s="275">
        <f>VLOOKUP(C290,FPT!B:EQ,50,0)</f>
        <v>0</v>
      </c>
      <c r="ET290" t="str">
        <f t="shared" si="497"/>
        <v/>
      </c>
      <c r="EU290" s="275">
        <f>VLOOKUP(C290,MOVI!C:DT,51,0)</f>
        <v>0</v>
      </c>
      <c r="EV290" s="275">
        <f>VLOOKUP(C290,FPT!B:ET,51,0)</f>
        <v>0</v>
      </c>
      <c r="EW290" t="str">
        <f t="shared" si="498"/>
        <v/>
      </c>
      <c r="EX290" s="275">
        <f>VLOOKUP(C290,MOVI!C:DT,52,0)</f>
        <v>0</v>
      </c>
      <c r="EY290" s="275">
        <f>VLOOKUP(C290,FPT!B:EW,52,0)</f>
        <v>0</v>
      </c>
      <c r="EZ290" t="str">
        <f t="shared" si="499"/>
        <v/>
      </c>
      <c r="FA290" s="275">
        <f>VLOOKUP(C290,MOVI!C:DT,53,0)</f>
        <v>0</v>
      </c>
      <c r="FB290" s="275">
        <f>VLOOKUP(C290,FPT!B:EZ,53,0)</f>
        <v>0</v>
      </c>
      <c r="FC290" t="str">
        <f t="shared" si="500"/>
        <v/>
      </c>
      <c r="FD290" s="275">
        <f>VLOOKUP(C290,MOVI!C:DT,54,0)</f>
        <v>0</v>
      </c>
      <c r="FE290" s="275">
        <f>VLOOKUP(C290,FPT!B:FC,54,0)</f>
        <v>0</v>
      </c>
      <c r="FF290" t="str">
        <f t="shared" si="501"/>
        <v/>
      </c>
      <c r="FG290" s="275">
        <f>VLOOKUP(C290,MOVI!C:DT,55,0)</f>
        <v>730000</v>
      </c>
      <c r="FH290" s="275">
        <f>VLOOKUP(C290,FPT!B:FF,55,0)</f>
        <v>730000</v>
      </c>
      <c r="FI290" t="str">
        <f t="shared" si="502"/>
        <v/>
      </c>
      <c r="FJ290" s="275">
        <f>VLOOKUP(C290,MOVI!C:DT,56,0)</f>
        <v>930000</v>
      </c>
      <c r="FK290" s="275">
        <f>VLOOKUP(C290,FPT!B:FI,56,0)</f>
        <v>930000</v>
      </c>
      <c r="FL290" t="str">
        <f t="shared" si="503"/>
        <v/>
      </c>
      <c r="FM290" s="275">
        <f>VLOOKUP(C290,MOVI!C:DT,57,0)</f>
        <v>17394</v>
      </c>
      <c r="FN290" s="275">
        <f>VLOOKUP(C290,FPT!B:FL,57,0)</f>
        <v>17394</v>
      </c>
      <c r="FO290" t="str">
        <f t="shared" si="504"/>
        <v/>
      </c>
      <c r="FP290" s="275">
        <f>VLOOKUP(C290,MOVI!C:DT,58,0)</f>
        <v>0</v>
      </c>
      <c r="FQ290" s="275">
        <f>VLOOKUP(C290,FPT!B:FO,58,0)</f>
        <v>0</v>
      </c>
      <c r="FR290" t="str">
        <f t="shared" si="505"/>
        <v/>
      </c>
      <c r="FS290" s="275">
        <f>VLOOKUP(C290,MOVI!C:DT,59,0)</f>
        <v>0</v>
      </c>
      <c r="FT290" s="275">
        <f>VLOOKUP(C290,FPT!B:FR,59,0)</f>
        <v>0</v>
      </c>
      <c r="FU290" t="str">
        <f t="shared" si="506"/>
        <v/>
      </c>
      <c r="FV290" s="275">
        <f>VLOOKUP(C290,MOVI!C:DT,60,0)</f>
        <v>0</v>
      </c>
      <c r="FW290" s="275">
        <f>VLOOKUP(C290,FPT!B:FU,60,0)</f>
        <v>0</v>
      </c>
      <c r="FX290" t="str">
        <f t="shared" si="507"/>
        <v/>
      </c>
      <c r="FY290" s="275">
        <f>VLOOKUP(C290,MOVI!C:DT,61,0)</f>
        <v>0</v>
      </c>
      <c r="FZ290" s="275">
        <f>VLOOKUP(C290,FPT!B:FX,61,0)</f>
        <v>0</v>
      </c>
      <c r="GA290" t="str">
        <f t="shared" si="508"/>
        <v/>
      </c>
      <c r="GB290" s="275">
        <f>VLOOKUP(C290,MOVI!C:DT,62,0)</f>
        <v>0</v>
      </c>
      <c r="GC290" s="275">
        <f>VLOOKUP(C290,FPT!B:GA,62,0)</f>
        <v>0</v>
      </c>
      <c r="GD290" t="str">
        <f t="shared" si="509"/>
        <v/>
      </c>
      <c r="GE290" s="275">
        <f>VLOOKUP(C290,MOVI!C:DT,63,0)</f>
        <v>0</v>
      </c>
      <c r="GF290" s="275">
        <f>VLOOKUP(C290,FPT!B:GD,63,0)</f>
        <v>0</v>
      </c>
      <c r="GG290" t="str">
        <f t="shared" si="510"/>
        <v/>
      </c>
      <c r="GH290" s="275">
        <f>VLOOKUP(C290,MOVI!C:DT,64,0)</f>
        <v>0</v>
      </c>
      <c r="GI290" s="275">
        <f>VLOOKUP(C290,FPT!B:GG,64,0)</f>
        <v>0</v>
      </c>
      <c r="GJ290" t="str">
        <f t="shared" si="511"/>
        <v/>
      </c>
      <c r="GK290" s="275">
        <f>VLOOKUP(C290,MOVI!C:DT,65,0)</f>
        <v>0</v>
      </c>
      <c r="GL290" s="275">
        <f>VLOOKUP(C290,FPT!B:GJ,65,0)</f>
        <v>0</v>
      </c>
      <c r="GM290" t="str">
        <f t="shared" si="512"/>
        <v/>
      </c>
      <c r="GN290" s="275">
        <f>VLOOKUP(C290,MOVI!C:DT,66,0)</f>
        <v>0</v>
      </c>
      <c r="GO290" s="275">
        <f>VLOOKUP(C290,FPT!B:GM,66,0)</f>
        <v>0</v>
      </c>
      <c r="GP290" t="str">
        <f t="shared" si="513"/>
        <v/>
      </c>
      <c r="GQ290" s="275">
        <f>VLOOKUP(C290,MOVI!C:DT,67,0)</f>
        <v>0</v>
      </c>
      <c r="GR290" s="275">
        <f>VLOOKUP(C290,FPT!B:GP,67,0)</f>
        <v>0</v>
      </c>
      <c r="GS290" t="str">
        <f t="shared" si="514"/>
        <v/>
      </c>
      <c r="GT290" s="275">
        <f>VLOOKUP(C290,MOVI!C:DT,68,0)</f>
        <v>0</v>
      </c>
      <c r="GU290" s="275">
        <f>VLOOKUP(C290,FPT!B:GS,68,0)</f>
        <v>0</v>
      </c>
      <c r="GV290" t="str">
        <f t="shared" si="515"/>
        <v/>
      </c>
      <c r="GW290" s="275">
        <f>VLOOKUP(C290,MOVI!C:DT,69,0)</f>
        <v>0</v>
      </c>
      <c r="GX290" s="275">
        <f>VLOOKUP(C290,FPT!B:GV,69,0)</f>
        <v>0</v>
      </c>
      <c r="GY290" t="str">
        <f t="shared" si="516"/>
        <v/>
      </c>
      <c r="GZ290" s="275">
        <f>VLOOKUP(C290,MOVI!C:DT,70,0)</f>
        <v>17394</v>
      </c>
      <c r="HA290" s="275">
        <f>VLOOKUP(C290,FPT!B:GY,70,0)</f>
        <v>17394</v>
      </c>
      <c r="HB290" t="str">
        <f t="shared" si="517"/>
        <v/>
      </c>
      <c r="HC290" s="275">
        <f>VLOOKUP(C290,MOVI!C:DT,71,0)</f>
        <v>5947394</v>
      </c>
      <c r="HD290" s="275">
        <f>ROUND(VLOOKUP(C290,FPT!B:HB,71,0),0)</f>
        <v>5947394</v>
      </c>
      <c r="HE290" t="str">
        <f t="shared" si="518"/>
        <v/>
      </c>
      <c r="HF290" s="275">
        <f>ROUND(VLOOKUP(C290,MOVI!C:DT,72,0),0)</f>
        <v>0</v>
      </c>
      <c r="HG290" s="275">
        <f>ROUND(VLOOKUP(C290,FPT!B:HE,72,0),0)</f>
        <v>0</v>
      </c>
      <c r="HH290" t="str">
        <f t="shared" si="519"/>
        <v/>
      </c>
      <c r="HI290" s="275">
        <f>VLOOKUP(C290,MOVI!C:DT,73,0)</f>
        <v>200000</v>
      </c>
      <c r="HJ290" s="275">
        <f>VLOOKUP(C290,FPT!B:HH,73,0)</f>
        <v>200000</v>
      </c>
      <c r="HK290" t="str">
        <f t="shared" si="520"/>
        <v/>
      </c>
      <c r="HL290" s="275">
        <f>VLOOKUP(C290,MOVI!C:DT,74,0)</f>
        <v>730000</v>
      </c>
      <c r="HM290" s="275">
        <f>VLOOKUP(C290,FPT!B:HK,74,0)</f>
        <v>730000</v>
      </c>
      <c r="HN290" t="str">
        <f t="shared" si="521"/>
        <v/>
      </c>
      <c r="HO290" s="275">
        <f>VLOOKUP(C290,MOVI!C:DT,75,0)</f>
        <v>11000000</v>
      </c>
      <c r="HP290" s="275">
        <f>VLOOKUP(C290,FPT!B:HN,75,0)</f>
        <v>11000000</v>
      </c>
      <c r="HQ290" t="str">
        <f t="shared" si="522"/>
        <v/>
      </c>
      <c r="HR290" s="275">
        <f>VLOOKUP(C290,MOVI!C:DT,76,0)</f>
        <v>0</v>
      </c>
      <c r="HS290" s="275">
        <f>VLOOKUP(C290,FPT!B:HQ,76,0)</f>
        <v>0</v>
      </c>
      <c r="HT290" t="str">
        <f t="shared" si="523"/>
        <v/>
      </c>
      <c r="HU290" s="275">
        <f>VLOOKUP(C290,MOVI!C:DT,77,0)</f>
        <v>0</v>
      </c>
      <c r="HV290" s="275">
        <f>VLOOKUP(C290,FPT!B:HT,77,0)</f>
        <v>0</v>
      </c>
      <c r="HW290" t="str">
        <f t="shared" si="524"/>
        <v/>
      </c>
      <c r="HX290" s="274">
        <f>VLOOKUP(C290,MOVI!C:CB,78,0)</f>
        <v>400000</v>
      </c>
      <c r="HY290" s="261">
        <f>VLOOKUP(C290,FPT!$B:$CA,78,0)</f>
        <v>400000</v>
      </c>
      <c r="HZ290" t="str">
        <f t="shared" si="525"/>
        <v/>
      </c>
      <c r="IA290" s="275">
        <f>VLOOKUP(C290,MOVI!C:CD,79,0)</f>
        <v>50000</v>
      </c>
      <c r="IB290" s="275">
        <f>VLOOKUP(C290,FPT!B:HZ,79,0)</f>
        <v>50000</v>
      </c>
      <c r="IC290" t="str">
        <f t="shared" si="526"/>
        <v/>
      </c>
      <c r="ID290" s="275">
        <f>VLOOKUP(C290,MOVI!C:CD,80,0)</f>
        <v>75000</v>
      </c>
      <c r="IE290" s="275">
        <f>VLOOKUP(C290,FPT!B:IC,80,0)</f>
        <v>75000</v>
      </c>
      <c r="IF290" t="str">
        <f t="shared" si="527"/>
        <v/>
      </c>
      <c r="IG290" s="275">
        <f>VLOOKUP(C290,MOVI!C:DT,81,0)</f>
        <v>0</v>
      </c>
      <c r="IH290" s="275">
        <f>VLOOKUP(C290,FPT!B:IF,81,0)</f>
        <v>0</v>
      </c>
      <c r="II290" t="str">
        <f t="shared" si="528"/>
        <v/>
      </c>
      <c r="IJ290" s="275">
        <f>VLOOKUP(C290,MOVI!C:DT,82,0)</f>
        <v>525000</v>
      </c>
      <c r="IK290" s="275">
        <f>VLOOKUP(C290,FPT!B:II,82,0)</f>
        <v>525000</v>
      </c>
      <c r="IL290" t="str">
        <f t="shared" si="529"/>
        <v/>
      </c>
      <c r="IM290" s="275">
        <f>ROUND(VLOOKUP(C290,MOVI!C:DT,83,0),0)</f>
        <v>12455000</v>
      </c>
      <c r="IN290" s="275">
        <f>ROUND(VLOOKUP(C290,FPT!B:IL,83,0),0)</f>
        <v>12455000</v>
      </c>
      <c r="IO290" t="str">
        <f t="shared" si="530"/>
        <v/>
      </c>
      <c r="IP290" s="275">
        <f>VLOOKUP(C290,MOVI!C:DT,84,0)</f>
        <v>0</v>
      </c>
      <c r="IQ290" s="275">
        <f>VLOOKUP(C290,FPT!B:IO,84,0)</f>
        <v>0</v>
      </c>
      <c r="IR290" t="str">
        <f t="shared" si="531"/>
        <v/>
      </c>
      <c r="IS290" s="275">
        <f>ROUND(VLOOKUP(C290,MOVI!C:DT,85,0),0)</f>
        <v>0</v>
      </c>
      <c r="IT290" s="275">
        <f>ROUND(VLOOKUP(C290,FPT!B:IR,85,0),0)</f>
        <v>0</v>
      </c>
      <c r="IU290" t="str">
        <f t="shared" si="532"/>
        <v/>
      </c>
      <c r="IV290" s="275">
        <f>VLOOKUP(C290,MOVI!C:DT,86,0)</f>
        <v>0</v>
      </c>
      <c r="IW290" s="275">
        <f>VLOOKUP(C290,FPT!B:IU,86,0)</f>
        <v>0</v>
      </c>
      <c r="IX290" t="str">
        <f t="shared" si="533"/>
        <v/>
      </c>
      <c r="IY290" s="275">
        <f>ROUND(VLOOKUP(C290,MOVI!C:DT,87,0),0)</f>
        <v>0</v>
      </c>
      <c r="IZ290" s="275">
        <f>ROUND(VLOOKUP(C290,FPT!B:IX,87,0),0)</f>
        <v>0</v>
      </c>
      <c r="JA290" t="str">
        <f t="shared" si="534"/>
        <v/>
      </c>
      <c r="JB290" s="275">
        <f>VLOOKUP(C290,MOVI!C:DT,88,0)</f>
        <v>0</v>
      </c>
      <c r="JC290" s="275">
        <f>VLOOKUP(C290,FPT!B:JA,88,0)</f>
        <v>0</v>
      </c>
      <c r="JD290" t="str">
        <f t="shared" si="535"/>
        <v/>
      </c>
      <c r="JE290" s="275">
        <f>VLOOKUP(C290,MOVI!C:DT,89,0)</f>
        <v>50000</v>
      </c>
      <c r="JF290" s="275">
        <f>VLOOKUP(C290,FPT!B:JD,89,0)</f>
        <v>50000</v>
      </c>
      <c r="JG290" t="str">
        <f t="shared" si="536"/>
        <v/>
      </c>
      <c r="JH290" s="275">
        <f>VLOOKUP(C290,MOVI!C:DT,90,0)</f>
        <v>0</v>
      </c>
      <c r="JI290" s="275">
        <f>VLOOKUP(C290,FPT!B:JG,90,0)</f>
        <v>0</v>
      </c>
      <c r="JJ290" t="str">
        <f t="shared" si="537"/>
        <v/>
      </c>
      <c r="JK290" s="275">
        <f>VLOOKUP(C290,MOVI!C:DT,91,0)</f>
        <v>0</v>
      </c>
      <c r="JL290" s="275">
        <f>VLOOKUP(C290,FPT!B:JJ,91,0)</f>
        <v>0</v>
      </c>
      <c r="JM290" t="str">
        <f t="shared" si="538"/>
        <v/>
      </c>
      <c r="JN290" s="275">
        <f>VLOOKUP(C290,MOVI!C:DT,92,0)</f>
        <v>1550000</v>
      </c>
      <c r="JO290" s="275">
        <f>VLOOKUP(C290,FPT!B:JM,92,0)</f>
        <v>1550000</v>
      </c>
      <c r="JP290" t="str">
        <f t="shared" si="539"/>
        <v/>
      </c>
      <c r="JQ290" s="275">
        <f>VLOOKUP(C290,MOVI!C:DT,93,0)</f>
        <v>0</v>
      </c>
      <c r="JR290" s="275">
        <f>VLOOKUP(C290,FPT!B:JP,93,0)</f>
        <v>0</v>
      </c>
      <c r="JS290" t="str">
        <f t="shared" si="540"/>
        <v/>
      </c>
      <c r="JT290" s="275">
        <f>VLOOKUP(C290,MOVI!C:DT,94,0)</f>
        <v>1600000</v>
      </c>
      <c r="JU290" s="275">
        <f>VLOOKUP(C290,FPT!B:JS,94,0)</f>
        <v>1600000</v>
      </c>
      <c r="JV290" t="str">
        <f t="shared" si="541"/>
        <v/>
      </c>
      <c r="JW290" s="275">
        <f>VLOOKUP(C290,MOVI!C:DT,95,0)</f>
        <v>3822394</v>
      </c>
      <c r="JX290" s="275">
        <f>VLOOKUP(C290,FPT!B:JV,95,0)</f>
        <v>3822394</v>
      </c>
      <c r="JY290" t="str">
        <f t="shared" si="542"/>
        <v/>
      </c>
      <c r="JZ290" s="275">
        <f>VLOOKUP(C290,MOVI!C:DT,96,0)</f>
        <v>0</v>
      </c>
      <c r="KA290" s="275">
        <f>VLOOKUP(C290,FPT!B:JY,96,0)</f>
        <v>0</v>
      </c>
      <c r="KB290" t="str">
        <f t="shared" si="543"/>
        <v/>
      </c>
      <c r="KC290" s="275">
        <f>VLOOKUP(C290,MOVI!C:DT,97,0)</f>
        <v>3822394</v>
      </c>
      <c r="KD290" s="275">
        <f>VLOOKUP(C290,FPT!B:KB,97,0)</f>
        <v>3822394</v>
      </c>
      <c r="KE290" t="str">
        <f t="shared" si="544"/>
        <v/>
      </c>
      <c r="KF290" s="275">
        <f>VLOOKUP(C290,MOVI!C:DT,98,0)</f>
        <v>850000.00000000012</v>
      </c>
      <c r="KG290" s="275">
        <f>VLOOKUP(C290,FPT!B:KE,98,0)</f>
        <v>850000</v>
      </c>
      <c r="KH290" t="str">
        <f t="shared" si="545"/>
        <v/>
      </c>
      <c r="KI290" s="275">
        <f>VLOOKUP(C290,MOVI!C:DT,99,0)</f>
        <v>0</v>
      </c>
      <c r="KJ290" s="275">
        <f>VLOOKUP(C290,FPT!B:KH,99,0)</f>
        <v>0</v>
      </c>
      <c r="KK290" t="str">
        <f t="shared" si="546"/>
        <v/>
      </c>
      <c r="KL290" s="275">
        <f>VLOOKUP(C290,MOVI!C:DT,100,0)</f>
        <v>150000</v>
      </c>
      <c r="KM290" s="275">
        <f>VLOOKUP(C290,FPT!B:KK,100,0)</f>
        <v>150000</v>
      </c>
      <c r="KN290" t="str">
        <f t="shared" si="547"/>
        <v/>
      </c>
      <c r="KO290" s="275">
        <f>VLOOKUP(C290,MOVI!C:DT,101,0)</f>
        <v>0</v>
      </c>
      <c r="KP290" s="275">
        <f>VLOOKUP(C290,FPT!B:KN,101,0)</f>
        <v>0</v>
      </c>
      <c r="KQ290" t="str">
        <f t="shared" si="548"/>
        <v/>
      </c>
      <c r="KR290" s="275">
        <f>VLOOKUP(C290,MOVI!C:DT,102,0)</f>
        <v>0</v>
      </c>
      <c r="KS290" s="275">
        <f>VLOOKUP(C290,FPT!B:KQ,102,0)</f>
        <v>0</v>
      </c>
      <c r="KT290" t="str">
        <f t="shared" si="549"/>
        <v/>
      </c>
      <c r="KU290" s="275">
        <f>VLOOKUP(C290,MOVI!C:DT,103,0)</f>
        <v>1000000.0000000001</v>
      </c>
      <c r="KV290" s="275">
        <f>VLOOKUP(C290,FPT!B:KT,103,0)</f>
        <v>1000000</v>
      </c>
      <c r="KW290" t="str">
        <f t="shared" si="550"/>
        <v/>
      </c>
      <c r="KX290" s="275">
        <f>VLOOKUP(C290,MOVI!C:DT,104,0)</f>
        <v>1525000</v>
      </c>
      <c r="KY290" s="275">
        <f>VLOOKUP(C290,FPT!B:KW,104,0)</f>
        <v>1525000</v>
      </c>
      <c r="KZ290" t="str">
        <f t="shared" si="551"/>
        <v/>
      </c>
      <c r="LA290" s="275">
        <f>VLOOKUP(C290,MOVI!C:DT,105,0)</f>
        <v>100000</v>
      </c>
      <c r="LB290" s="275">
        <f>VLOOKUP(C290,FPT!B:KZ,105,0)</f>
        <v>100000</v>
      </c>
      <c r="LC290" t="str">
        <f t="shared" si="552"/>
        <v/>
      </c>
      <c r="LD290" s="275">
        <f>VLOOKUP(C290,MOVI!C:DT,106,0)</f>
        <v>7047394</v>
      </c>
      <c r="LE290" s="275">
        <f>VLOOKUP(C290,FPT!B:LC,106,0)</f>
        <v>7047394</v>
      </c>
      <c r="LF290" t="str">
        <f t="shared" si="553"/>
        <v/>
      </c>
      <c r="LG290" s="273">
        <f>VLOOKUP(C290,MOVI!C:DT,107,0)</f>
        <v>0</v>
      </c>
      <c r="LH290" s="273">
        <f>VLOOKUP(C290,FPT!B:LF,107,0)</f>
        <v>0</v>
      </c>
      <c r="LI290" t="str">
        <f t="shared" si="554"/>
        <v/>
      </c>
      <c r="LJ290" t="str">
        <f>VLOOKUP(C290,MOVI!C:DV,108,0)</f>
        <v>MoviSouthSales</v>
      </c>
      <c r="LK290" s="252" t="str">
        <f>VLOOKUP(C290,FPT!B:LI,108,0)</f>
        <v>MoviSouthSales</v>
      </c>
      <c r="LL290" t="str">
        <f t="shared" si="555"/>
        <v/>
      </c>
      <c r="LM290" s="275">
        <f>ROUND(VLOOKUP(C290,MOVI!C:DV,109,0),0)</f>
        <v>416667</v>
      </c>
      <c r="LN290" s="275">
        <f>ROUND(VLOOKUP(C290,FPT!B:LL,109,0),0)</f>
        <v>416667</v>
      </c>
      <c r="LO290" t="str">
        <f t="shared" si="556"/>
        <v/>
      </c>
      <c r="LP290" t="str">
        <f>VLOOKUP(C290,MOVI!C:DV,110,0)</f>
        <v>BDG</v>
      </c>
      <c r="LQ290" s="247" t="str">
        <f>VLOOKUP(C290,FPT!B:LO,110,0)</f>
        <v>BDG</v>
      </c>
      <c r="LR290" t="str">
        <f t="shared" si="557"/>
        <v/>
      </c>
      <c r="LS290">
        <f>MOVI!DI285</f>
        <v>22</v>
      </c>
      <c r="LV290">
        <f>MOVI!DJ285</f>
        <v>0</v>
      </c>
      <c r="LW290">
        <f>MOVI!DK285</f>
        <v>0</v>
      </c>
      <c r="LX290" t="str">
        <f>MOVI!DL285</f>
        <v>x</v>
      </c>
      <c r="LY290">
        <f>MOVI!DM285</f>
        <v>0</v>
      </c>
      <c r="LZ290">
        <f>MOVI!DN285</f>
        <v>50000</v>
      </c>
      <c r="MA290">
        <f>MOVI!DO285</f>
        <v>0</v>
      </c>
      <c r="MB290" t="str">
        <f>MOVI!DP285</f>
        <v>BDG</v>
      </c>
      <c r="MC290">
        <f>MOVI!DQ285</f>
        <v>0</v>
      </c>
      <c r="MD290">
        <f>MOVI!DR285</f>
        <v>0</v>
      </c>
      <c r="ME290" t="str">
        <f>VLOOKUP(C290,MOVI!C:DV,121,0)</f>
        <v>Group 1</v>
      </c>
      <c r="MF290" s="252" t="str">
        <f>VLOOKUP(C290,FPT!B:MD,111,0)</f>
        <v>Group 1</v>
      </c>
      <c r="MG290" t="str">
        <f t="shared" si="450"/>
        <v/>
      </c>
      <c r="MH290" t="str">
        <f>VLOOKUP(C290,MOVI!C:DT,122,0)</f>
        <v>MoviSouthGroup 1</v>
      </c>
      <c r="MI290" s="252" t="str">
        <f>VLOOKUP(C290,FPT!B:DS,112,0)</f>
        <v>MoviSouthGroup 1</v>
      </c>
      <c r="MJ290" t="str">
        <f t="shared" si="558"/>
        <v/>
      </c>
    </row>
    <row r="291" spans="1:348" x14ac:dyDescent="0.25">
      <c r="A291">
        <v>283</v>
      </c>
      <c r="B291" s="48">
        <v>5501</v>
      </c>
      <c r="C291" s="271" t="s">
        <v>1031</v>
      </c>
      <c r="D291" t="str">
        <f>VLOOKUP(C291,MOVI!C:D,2,0)</f>
        <v>Phạm Thế Hiệp</v>
      </c>
      <c r="E291" t="str">
        <f>VLOOKUP(C291,FPT!B:C,2,0)</f>
        <v>Phạm Thế Hiệp</v>
      </c>
      <c r="F291" t="str">
        <f t="shared" si="451"/>
        <v/>
      </c>
      <c r="G291" t="str">
        <f>VLOOKUP(C291,MOVI!C:E,3,0)</f>
        <v>Sales</v>
      </c>
      <c r="H291" t="str">
        <f>VLOOKUP(C291,FPT!B:F,3,0)</f>
        <v>Sales</v>
      </c>
      <c r="I291" t="str">
        <f t="shared" si="452"/>
        <v/>
      </c>
      <c r="J291" t="str">
        <f>VLOOKUP(C291,MOVI!C:H,4,0)</f>
        <v>Field Sales</v>
      </c>
      <c r="K291" t="str">
        <f>VLOOKUP(C291,FPT!B:I,4,0)</f>
        <v>Field Sales</v>
      </c>
      <c r="L291" t="str">
        <f t="shared" si="453"/>
        <v/>
      </c>
      <c r="M291" t="str">
        <f>VLOOKUP(C291,MOVI!C:DT,5,0)</f>
        <v>Associate</v>
      </c>
      <c r="N291" t="str">
        <f>VLOOKUP(C291,FPT!B:L,5,0)</f>
        <v>Associate</v>
      </c>
      <c r="O291" t="str">
        <f t="shared" si="454"/>
        <v/>
      </c>
      <c r="P291" t="str">
        <f>VLOOKUP(C291,MOVI!C:DT,6,0)</f>
        <v>Field Sales</v>
      </c>
      <c r="Q291" t="str">
        <f>VLOOKUP(C291,FPT!B:O,6,0)</f>
        <v>Field sales</v>
      </c>
      <c r="R291" t="str">
        <f t="shared" si="455"/>
        <v/>
      </c>
      <c r="S291" t="str">
        <f>VLOOKUP(C291,MOVI!C:DT,7,0)</f>
        <v>South</v>
      </c>
      <c r="T291" t="str">
        <f>VLOOKUP(C291,FPT!B:R,7,0)</f>
        <v>South</v>
      </c>
      <c r="U291" t="str">
        <f t="shared" si="456"/>
        <v/>
      </c>
      <c r="V291" t="str">
        <f>VLOOKUP(C291,MOVI!C:DT,8,0)</f>
        <v>Movi</v>
      </c>
      <c r="W291" t="str">
        <f>VLOOKUP(C291,FPT!B:U,8,0)</f>
        <v>Movi</v>
      </c>
      <c r="X291" t="str">
        <f t="shared" si="457"/>
        <v/>
      </c>
      <c r="Y291" t="str">
        <f>VLOOKUP(C291,MOVI!C:DT,9,0)</f>
        <v>Full-time</v>
      </c>
      <c r="Z291" t="str">
        <f>VLOOKUP(C291,FPT!B:X,9,0)</f>
        <v>Full-time</v>
      </c>
      <c r="AA291" t="str">
        <f t="shared" si="458"/>
        <v/>
      </c>
      <c r="AB291" t="str">
        <f>VLOOKUP(C291,MOVI!C:DT,10,0)</f>
        <v>Permanent</v>
      </c>
      <c r="AC291" t="str">
        <f>VLOOKUP(C291,FPT!B:AA,10,0)</f>
        <v>Permanent</v>
      </c>
      <c r="AD291" t="str">
        <f t="shared" si="459"/>
        <v/>
      </c>
      <c r="AE291" s="247">
        <f>VLOOKUP(C291,MOVI!C:DT,11,0)</f>
        <v>43773</v>
      </c>
      <c r="AF291" s="247">
        <f>VLOOKUP(C291,FPT!B:AD,11,0)</f>
        <v>43773</v>
      </c>
      <c r="AG291" t="str">
        <f t="shared" si="460"/>
        <v/>
      </c>
      <c r="AH291" s="260" t="str">
        <f>VLOOKUP(C291,MOVI!C:DT,12,0)</f>
        <v/>
      </c>
      <c r="AI291" s="260"/>
      <c r="AJ291" t="str">
        <f t="shared" si="560"/>
        <v/>
      </c>
      <c r="AK291">
        <f>VLOOKUP(C291,MOVI!C:DT,13,0)</f>
        <v>0</v>
      </c>
      <c r="AL291" s="247">
        <f>VLOOKUP(C291,FPT!B:AJ,13,0)</f>
        <v>0</v>
      </c>
      <c r="AM291" t="str">
        <f t="shared" si="559"/>
        <v/>
      </c>
      <c r="AN291" s="247">
        <f>VLOOKUP(C291,MOVI!C:DT,14,0)</f>
        <v>0</v>
      </c>
      <c r="AO291" s="247">
        <f>VLOOKUP(C291,FPT!B:AM,14,0)</f>
        <v>0</v>
      </c>
      <c r="AP291" t="str">
        <f t="shared" si="461"/>
        <v/>
      </c>
      <c r="AQ291" t="str">
        <f>VLOOKUP(C291,MOVI!C:DT,15,0)</f>
        <v>LC</v>
      </c>
      <c r="AR291" s="247" t="str">
        <f>VLOOKUP(C291,FPT!B:AP,15,0)</f>
        <v>LC</v>
      </c>
      <c r="AS291" t="str">
        <f t="shared" si="462"/>
        <v/>
      </c>
      <c r="AT291" s="282" t="str">
        <f>VLOOKUP(C291,MOVI!C:DT,16,0)</f>
        <v>LTTP</v>
      </c>
      <c r="AU291" s="247" t="str">
        <f>VLOOKUP(C291,FPT!B:AS,16,0)</f>
        <v>LTTP</v>
      </c>
      <c r="AV291" t="str">
        <f t="shared" si="463"/>
        <v/>
      </c>
      <c r="AW291" t="str">
        <f>VLOOKUP(C291,MOVI!C:DT,17,0)</f>
        <v>L</v>
      </c>
      <c r="AX291" s="247" t="str">
        <f>VLOOKUP(C291,FPT!B:AV,17,0)</f>
        <v>L</v>
      </c>
      <c r="AY291" t="str">
        <f t="shared" si="464"/>
        <v/>
      </c>
      <c r="AZ291">
        <f>VLOOKUP(C291,MOVI!C:DT,18,0)</f>
        <v>0</v>
      </c>
      <c r="BA291" s="247">
        <f>VLOOKUP(C291,FPT!B:AY,18,0)</f>
        <v>0</v>
      </c>
      <c r="BB291" t="str">
        <f t="shared" si="465"/>
        <v/>
      </c>
      <c r="BC291" s="275">
        <f>VLOOKUP(C291,MOVI!C:DT,19,0)</f>
        <v>5000000</v>
      </c>
      <c r="BD291" s="275">
        <f>VLOOKUP(C291,FPT!B:BB,19,0)</f>
        <v>5000000</v>
      </c>
      <c r="BE291" t="str">
        <f t="shared" si="466"/>
        <v/>
      </c>
      <c r="BF291">
        <f>VLOOKUP(C291,MOVI!C:DT,20,0)</f>
        <v>0</v>
      </c>
      <c r="BG291" s="252">
        <f>VLOOKUP(C291,FPT!B:BE,20,0)</f>
        <v>0</v>
      </c>
      <c r="BH291" t="str">
        <f t="shared" si="467"/>
        <v/>
      </c>
      <c r="BI291" s="275">
        <f>VLOOKUP(C291,MOVI!C:DT,21,0)</f>
        <v>5000000</v>
      </c>
      <c r="BJ291" s="275">
        <f>VLOOKUP(C291,FPT!B:BH,21,0)</f>
        <v>5000000</v>
      </c>
      <c r="BK291" t="str">
        <f t="shared" si="468"/>
        <v/>
      </c>
      <c r="BL291" s="275">
        <f>VLOOKUP(C291,MOVI!C:DT,22,0)</f>
        <v>0</v>
      </c>
      <c r="BM291" s="275">
        <f>VLOOKUP(C291,FPT!B:BK,22,0)</f>
        <v>0</v>
      </c>
      <c r="BN291" t="str">
        <f t="shared" si="469"/>
        <v/>
      </c>
      <c r="BO291" s="275">
        <f>VLOOKUP(C291,MOVI!C:DT,23,0)</f>
        <v>0</v>
      </c>
      <c r="BP291" s="275">
        <f>VLOOKUP(C291,FPT!B:BN,23,0)</f>
        <v>0</v>
      </c>
      <c r="BQ291" t="str">
        <f t="shared" si="470"/>
        <v/>
      </c>
      <c r="BR291" s="275">
        <f>VLOOKUP(C291,MOVI!C:DT,24,0)</f>
        <v>0</v>
      </c>
      <c r="BS291" s="275">
        <f>VLOOKUP(C291,FPT!B:BQ,24,0)</f>
        <v>0</v>
      </c>
      <c r="BT291" t="str">
        <f t="shared" si="471"/>
        <v/>
      </c>
      <c r="BU291" s="275">
        <f>VLOOKUP(C291,MOVI!C:DT,25,0)</f>
        <v>200000</v>
      </c>
      <c r="BV291" s="275">
        <f>VLOOKUP(C291,FPT!B:BT,25,0)</f>
        <v>200000</v>
      </c>
      <c r="BW291" t="str">
        <f t="shared" si="472"/>
        <v/>
      </c>
      <c r="BX291" s="275">
        <f>VLOOKUP(C291,MOVI!C:DT,26,0)</f>
        <v>0</v>
      </c>
      <c r="BY291" s="275">
        <f>VLOOKUP(C291,FPT!B:BW,26,0)</f>
        <v>0</v>
      </c>
      <c r="BZ291" t="str">
        <f t="shared" si="473"/>
        <v/>
      </c>
      <c r="CA291" s="275">
        <f>VLOOKUP(C291,MOVI!C:DT,27,0)</f>
        <v>730000</v>
      </c>
      <c r="CB291" s="275">
        <f>VLOOKUP(C291,FPT!B:BZ,27,0)</f>
        <v>730000</v>
      </c>
      <c r="CC291" t="str">
        <f t="shared" si="474"/>
        <v/>
      </c>
      <c r="CD291" s="275">
        <f>VLOOKUP(C291,MOVI!C:DT,28,0)</f>
        <v>930000</v>
      </c>
      <c r="CE291" s="275">
        <f>VLOOKUP(C291,FPT!B:CC,28,0)</f>
        <v>930000</v>
      </c>
      <c r="CF291" t="str">
        <f t="shared" si="475"/>
        <v/>
      </c>
      <c r="CG291" t="str">
        <f>VLOOKUP(C291,MOVI!C:DT,29,0)</f>
        <v>CN</v>
      </c>
      <c r="CH291" s="252" t="str">
        <f>VLOOKUP(C291,FPT!B:CF,29,0)</f>
        <v>CN</v>
      </c>
      <c r="CI291" t="str">
        <f t="shared" si="476"/>
        <v/>
      </c>
      <c r="CJ291">
        <f>VLOOKUP(C291,MOVI!C:DT,30,0)</f>
        <v>26</v>
      </c>
      <c r="CK291" s="252">
        <f>VLOOKUP(C291,FPT!B:CI,30,0)</f>
        <v>26</v>
      </c>
      <c r="CL291" t="str">
        <f t="shared" si="477"/>
        <v/>
      </c>
      <c r="CM291">
        <f>VLOOKUP(C291,MOVI!C:DT,31,0)</f>
        <v>25</v>
      </c>
      <c r="CN291" s="252">
        <f>VLOOKUP(C291,FPT!B:CL,31,0)</f>
        <v>25</v>
      </c>
      <c r="CO291" t="str">
        <f t="shared" si="478"/>
        <v/>
      </c>
      <c r="CP291" s="275">
        <f>VLOOKUP(C291,MOVI!C:DT,32,0)</f>
        <v>1</v>
      </c>
      <c r="CQ291" s="275">
        <f>VLOOKUP(C291,FPT!B:CO,32,0)</f>
        <v>1</v>
      </c>
      <c r="CR291" t="str">
        <f t="shared" si="479"/>
        <v/>
      </c>
      <c r="CS291" s="275">
        <f>VLOOKUP(C291,MOVI!C:DT,33,0)</f>
        <v>0</v>
      </c>
      <c r="CT291" s="275">
        <f>VLOOKUP(C291,FPT!B:CR,33,0)</f>
        <v>0</v>
      </c>
      <c r="CU291" t="str">
        <f t="shared" si="480"/>
        <v/>
      </c>
      <c r="CV291" s="275">
        <f>VLOOKUP(C291,MOVI!C:DT,34,0)</f>
        <v>0</v>
      </c>
      <c r="CW291" s="275">
        <f>VLOOKUP(C291,FPT!B:CU,34,0)</f>
        <v>0</v>
      </c>
      <c r="CX291" t="str">
        <f t="shared" si="481"/>
        <v/>
      </c>
      <c r="CY291" s="275">
        <f>VLOOKUP(C291,MOVI!C:DT,35,0)</f>
        <v>26</v>
      </c>
      <c r="CZ291" s="275">
        <f>VLOOKUP(C291,FPT!B:CX,35,0)</f>
        <v>26</v>
      </c>
      <c r="DA291" t="str">
        <f t="shared" si="482"/>
        <v/>
      </c>
      <c r="DB291" s="275">
        <f>VLOOKUP(C291,MOVI!C:DT,36,0)</f>
        <v>0</v>
      </c>
      <c r="DC291" s="275">
        <f>VLOOKUP(C291,FPT!B:DA,36,0)</f>
        <v>0</v>
      </c>
      <c r="DD291" t="str">
        <f t="shared" si="483"/>
        <v/>
      </c>
      <c r="DE291" s="275">
        <f>VLOOKUP(C291,MOVI!C:DT,37,0)</f>
        <v>0</v>
      </c>
      <c r="DF291" s="275">
        <f>VLOOKUP(C291,FPT!B:DD,37,0)</f>
        <v>0</v>
      </c>
      <c r="DG291" t="str">
        <f t="shared" si="484"/>
        <v/>
      </c>
      <c r="DH291" s="275">
        <f>VLOOKUP(C291,MOVI!C:DT,38,0)</f>
        <v>0</v>
      </c>
      <c r="DI291" s="275">
        <f>VLOOKUP(C291,FPT!B:DG,38,0)</f>
        <v>0</v>
      </c>
      <c r="DJ291" t="str">
        <f t="shared" si="485"/>
        <v/>
      </c>
      <c r="DK291" s="275">
        <f>VLOOKUP(C291,MOVI!C:DT,39,0)</f>
        <v>0</v>
      </c>
      <c r="DL291" s="275">
        <f>VLOOKUP(C291,FPT!B:DJ,39,0)</f>
        <v>0</v>
      </c>
      <c r="DM291" t="str">
        <f t="shared" si="486"/>
        <v/>
      </c>
      <c r="DN291" s="275">
        <f>VLOOKUP(C291,MOVI!C:DT,40,0)</f>
        <v>0</v>
      </c>
      <c r="DO291" s="275">
        <f>VLOOKUP(C291,FPT!B:DM,40,0)</f>
        <v>0</v>
      </c>
      <c r="DP291" t="str">
        <f t="shared" si="487"/>
        <v/>
      </c>
      <c r="DQ291" s="275">
        <f>VLOOKUP(C291,MOVI!C:DT,41,0)</f>
        <v>0</v>
      </c>
      <c r="DR291" s="275">
        <f>VLOOKUP(C291,FPT!B:DP,41,0)</f>
        <v>0</v>
      </c>
      <c r="DS291" t="str">
        <f t="shared" si="488"/>
        <v/>
      </c>
      <c r="DT291" s="275">
        <f>VLOOKUP(C291,MOVI!C:DT,42,0)</f>
        <v>5000000</v>
      </c>
      <c r="DU291" s="275">
        <f>ROUND(VLOOKUP(C291,FPT!B:DS,42,0),0)</f>
        <v>5000000</v>
      </c>
      <c r="DV291" t="str">
        <f t="shared" si="489"/>
        <v/>
      </c>
      <c r="DW291" s="275">
        <f>VLOOKUP(C291,MOVI!C:DT,43,0)</f>
        <v>0</v>
      </c>
      <c r="DX291" s="275">
        <f>VLOOKUP(C291,FPT!B:DV,43,0)</f>
        <v>0</v>
      </c>
      <c r="DY291" t="str">
        <f t="shared" si="490"/>
        <v/>
      </c>
      <c r="DZ291" s="275">
        <f>VLOOKUP(C291,MOVI!C:DT,44,0)</f>
        <v>0</v>
      </c>
      <c r="EA291" s="275">
        <f>VLOOKUP(C291,FPT!B:DY,44,0)</f>
        <v>0</v>
      </c>
      <c r="EB291" t="str">
        <f t="shared" si="491"/>
        <v/>
      </c>
      <c r="EC291" s="275">
        <f>VLOOKUP(C291,MOVI!C:DT,45,0)</f>
        <v>5000000</v>
      </c>
      <c r="ED291" s="275">
        <f>ROUND(VLOOKUP(C291,FPT!B:EB,45,0),0)</f>
        <v>5000000</v>
      </c>
      <c r="EE291" t="str">
        <f t="shared" si="492"/>
        <v/>
      </c>
      <c r="EF291" s="275">
        <f>VLOOKUP(C291,MOVI!C:DT,46,0)</f>
        <v>0</v>
      </c>
      <c r="EG291" s="275">
        <f>VLOOKUP(C291,FPT!B:EE,46,0)</f>
        <v>0</v>
      </c>
      <c r="EH291" t="str">
        <f t="shared" si="493"/>
        <v/>
      </c>
      <c r="EI291" s="275">
        <f>VLOOKUP(C291,MOVI!C:DT,47,0)</f>
        <v>0</v>
      </c>
      <c r="EJ291" s="275">
        <f>VLOOKUP(C291,FPT!B:EH,47,0)</f>
        <v>0</v>
      </c>
      <c r="EK291" t="str">
        <f t="shared" si="494"/>
        <v/>
      </c>
      <c r="EL291" s="275">
        <f>VLOOKUP(C291,MOVI!C:DT,48,0)</f>
        <v>0</v>
      </c>
      <c r="EM291" s="275">
        <f>VLOOKUP(C291,FPT!B:EK,48,0)</f>
        <v>0</v>
      </c>
      <c r="EN291" t="str">
        <f t="shared" si="495"/>
        <v/>
      </c>
      <c r="EO291" s="275">
        <f>VLOOKUP(C291,MOVI!C:DT,49,0)</f>
        <v>200000</v>
      </c>
      <c r="EP291" s="275">
        <f>VLOOKUP(C291,FPT!B:EN,49,0)</f>
        <v>200000</v>
      </c>
      <c r="EQ291" t="str">
        <f t="shared" si="496"/>
        <v/>
      </c>
      <c r="ER291" s="275">
        <f>VLOOKUP(C291,MOVI!C:DT,50,0)</f>
        <v>0</v>
      </c>
      <c r="ES291" s="275">
        <f>VLOOKUP(C291,FPT!B:EQ,50,0)</f>
        <v>0</v>
      </c>
      <c r="ET291" t="str">
        <f t="shared" si="497"/>
        <v/>
      </c>
      <c r="EU291" s="275">
        <f>VLOOKUP(C291,MOVI!C:DT,51,0)</f>
        <v>0</v>
      </c>
      <c r="EV291" s="275">
        <f>VLOOKUP(C291,FPT!B:ET,51,0)</f>
        <v>0</v>
      </c>
      <c r="EW291" t="str">
        <f t="shared" si="498"/>
        <v/>
      </c>
      <c r="EX291" s="275">
        <f>VLOOKUP(C291,MOVI!C:DT,52,0)</f>
        <v>0</v>
      </c>
      <c r="EY291" s="275">
        <f>VLOOKUP(C291,FPT!B:EW,52,0)</f>
        <v>0</v>
      </c>
      <c r="EZ291" t="str">
        <f t="shared" si="499"/>
        <v/>
      </c>
      <c r="FA291" s="275">
        <f>VLOOKUP(C291,MOVI!C:DT,53,0)</f>
        <v>0</v>
      </c>
      <c r="FB291" s="275">
        <f>VLOOKUP(C291,FPT!B:EZ,53,0)</f>
        <v>0</v>
      </c>
      <c r="FC291" t="str">
        <f t="shared" si="500"/>
        <v/>
      </c>
      <c r="FD291" s="275">
        <f>VLOOKUP(C291,MOVI!C:DT,54,0)</f>
        <v>0</v>
      </c>
      <c r="FE291" s="275">
        <f>VLOOKUP(C291,FPT!B:FC,54,0)</f>
        <v>0</v>
      </c>
      <c r="FF291" t="str">
        <f t="shared" si="501"/>
        <v/>
      </c>
      <c r="FG291" s="275">
        <f>VLOOKUP(C291,MOVI!C:DT,55,0)</f>
        <v>701923</v>
      </c>
      <c r="FH291" s="275">
        <f>VLOOKUP(C291,FPT!B:FF,55,0)</f>
        <v>701923</v>
      </c>
      <c r="FI291" t="str">
        <f t="shared" si="502"/>
        <v/>
      </c>
      <c r="FJ291" s="275">
        <f>VLOOKUP(C291,MOVI!C:DT,56,0)</f>
        <v>901923</v>
      </c>
      <c r="FK291" s="275">
        <f>VLOOKUP(C291,FPT!B:FI,56,0)</f>
        <v>901923</v>
      </c>
      <c r="FL291" t="str">
        <f t="shared" si="503"/>
        <v/>
      </c>
      <c r="FM291" s="275">
        <f>VLOOKUP(C291,MOVI!C:DT,57,0)</f>
        <v>858067</v>
      </c>
      <c r="FN291" s="275">
        <f>VLOOKUP(C291,FPT!B:FL,57,0)</f>
        <v>858067</v>
      </c>
      <c r="FO291" t="str">
        <f t="shared" si="504"/>
        <v/>
      </c>
      <c r="FP291" s="275">
        <f>VLOOKUP(C291,MOVI!C:DT,58,0)</f>
        <v>0</v>
      </c>
      <c r="FQ291" s="275">
        <f>VLOOKUP(C291,FPT!B:FO,58,0)</f>
        <v>0</v>
      </c>
      <c r="FR291" t="str">
        <f t="shared" si="505"/>
        <v/>
      </c>
      <c r="FS291" s="275">
        <f>VLOOKUP(C291,MOVI!C:DT,59,0)</f>
        <v>0</v>
      </c>
      <c r="FT291" s="275">
        <f>VLOOKUP(C291,FPT!B:FR,59,0)</f>
        <v>0</v>
      </c>
      <c r="FU291" t="str">
        <f t="shared" si="506"/>
        <v/>
      </c>
      <c r="FV291" s="275">
        <f>VLOOKUP(C291,MOVI!C:DT,60,0)</f>
        <v>0</v>
      </c>
      <c r="FW291" s="275">
        <f>VLOOKUP(C291,FPT!B:FU,60,0)</f>
        <v>0</v>
      </c>
      <c r="FX291" t="str">
        <f t="shared" si="507"/>
        <v/>
      </c>
      <c r="FY291" s="275">
        <f>VLOOKUP(C291,MOVI!C:DT,61,0)</f>
        <v>0</v>
      </c>
      <c r="FZ291" s="275">
        <f>VLOOKUP(C291,FPT!B:FX,61,0)</f>
        <v>0</v>
      </c>
      <c r="GA291" t="str">
        <f t="shared" si="508"/>
        <v/>
      </c>
      <c r="GB291" s="275">
        <f>VLOOKUP(C291,MOVI!C:DT,62,0)</f>
        <v>150000</v>
      </c>
      <c r="GC291" s="275">
        <f>VLOOKUP(C291,FPT!B:GA,62,0)</f>
        <v>150000</v>
      </c>
      <c r="GD291" t="str">
        <f t="shared" si="509"/>
        <v/>
      </c>
      <c r="GE291" s="275">
        <f>VLOOKUP(C291,MOVI!C:DT,63,0)</f>
        <v>0</v>
      </c>
      <c r="GF291" s="275">
        <f>VLOOKUP(C291,FPT!B:GD,63,0)</f>
        <v>0</v>
      </c>
      <c r="GG291" t="str">
        <f t="shared" si="510"/>
        <v/>
      </c>
      <c r="GH291" s="275">
        <f>VLOOKUP(C291,MOVI!C:DT,64,0)</f>
        <v>0</v>
      </c>
      <c r="GI291" s="275">
        <f>VLOOKUP(C291,FPT!B:GG,64,0)</f>
        <v>0</v>
      </c>
      <c r="GJ291" t="str">
        <f t="shared" si="511"/>
        <v/>
      </c>
      <c r="GK291" s="275">
        <f>VLOOKUP(C291,MOVI!C:DT,65,0)</f>
        <v>0</v>
      </c>
      <c r="GL291" s="275">
        <f>VLOOKUP(C291,FPT!B:GJ,65,0)</f>
        <v>0</v>
      </c>
      <c r="GM291" t="str">
        <f t="shared" si="512"/>
        <v/>
      </c>
      <c r="GN291" s="275">
        <f>VLOOKUP(C291,MOVI!C:DT,66,0)</f>
        <v>0</v>
      </c>
      <c r="GO291" s="275">
        <f>VLOOKUP(C291,FPT!B:GM,66,0)</f>
        <v>0</v>
      </c>
      <c r="GP291" t="str">
        <f t="shared" si="513"/>
        <v/>
      </c>
      <c r="GQ291" s="275">
        <f>VLOOKUP(C291,MOVI!C:DT,67,0)</f>
        <v>0</v>
      </c>
      <c r="GR291" s="275">
        <f>VLOOKUP(C291,FPT!B:GP,67,0)</f>
        <v>0</v>
      </c>
      <c r="GS291" t="str">
        <f t="shared" si="514"/>
        <v/>
      </c>
      <c r="GT291" s="275">
        <f>VLOOKUP(C291,MOVI!C:DT,68,0)</f>
        <v>0</v>
      </c>
      <c r="GU291" s="275">
        <f>VLOOKUP(C291,FPT!B:GS,68,0)</f>
        <v>0</v>
      </c>
      <c r="GV291" t="str">
        <f t="shared" si="515"/>
        <v/>
      </c>
      <c r="GW291" s="275">
        <f>VLOOKUP(C291,MOVI!C:DT,69,0)</f>
        <v>0</v>
      </c>
      <c r="GX291" s="275">
        <f>VLOOKUP(C291,FPT!B:GV,69,0)</f>
        <v>0</v>
      </c>
      <c r="GY291" t="str">
        <f t="shared" si="516"/>
        <v/>
      </c>
      <c r="GZ291" s="275">
        <f>VLOOKUP(C291,MOVI!C:DT,70,0)</f>
        <v>1008067</v>
      </c>
      <c r="HA291" s="275">
        <f>VLOOKUP(C291,FPT!B:GY,70,0)</f>
        <v>1008067</v>
      </c>
      <c r="HB291" t="str">
        <f t="shared" si="517"/>
        <v/>
      </c>
      <c r="HC291" s="275">
        <f>VLOOKUP(C291,MOVI!C:DT,71,0)</f>
        <v>6909990</v>
      </c>
      <c r="HD291" s="275">
        <f>ROUND(VLOOKUP(C291,FPT!B:HB,71,0),0)</f>
        <v>6909990</v>
      </c>
      <c r="HE291" t="str">
        <f t="shared" si="518"/>
        <v/>
      </c>
      <c r="HF291" s="275">
        <f>ROUND(VLOOKUP(C291,MOVI!C:DT,72,0),0)</f>
        <v>0</v>
      </c>
      <c r="HG291" s="275">
        <f>ROUND(VLOOKUP(C291,FPT!B:HE,72,0),0)</f>
        <v>0</v>
      </c>
      <c r="HH291" t="str">
        <f t="shared" si="519"/>
        <v/>
      </c>
      <c r="HI291" s="275">
        <f>VLOOKUP(C291,MOVI!C:DT,73,0)</f>
        <v>200000</v>
      </c>
      <c r="HJ291" s="275">
        <f>VLOOKUP(C291,FPT!B:HH,73,0)</f>
        <v>200000</v>
      </c>
      <c r="HK291" t="str">
        <f t="shared" si="520"/>
        <v/>
      </c>
      <c r="HL291" s="275">
        <f>VLOOKUP(C291,MOVI!C:DT,74,0)</f>
        <v>701923</v>
      </c>
      <c r="HM291" s="275">
        <f>VLOOKUP(C291,FPT!B:HK,74,0)</f>
        <v>701923</v>
      </c>
      <c r="HN291" t="str">
        <f t="shared" si="521"/>
        <v/>
      </c>
      <c r="HO291" s="275">
        <f>VLOOKUP(C291,MOVI!C:DT,75,0)</f>
        <v>11000000</v>
      </c>
      <c r="HP291" s="275">
        <f>VLOOKUP(C291,FPT!B:HN,75,0)</f>
        <v>11000000</v>
      </c>
      <c r="HQ291" t="str">
        <f t="shared" si="522"/>
        <v/>
      </c>
      <c r="HR291" s="275">
        <f>VLOOKUP(C291,MOVI!C:DT,76,0)</f>
        <v>0</v>
      </c>
      <c r="HS291" s="275">
        <f>VLOOKUP(C291,FPT!B:HQ,76,0)</f>
        <v>0</v>
      </c>
      <c r="HT291" t="str">
        <f t="shared" si="523"/>
        <v/>
      </c>
      <c r="HU291" s="275">
        <f>VLOOKUP(C291,MOVI!C:DT,77,0)</f>
        <v>0</v>
      </c>
      <c r="HV291" s="275">
        <f>VLOOKUP(C291,FPT!B:HT,77,0)</f>
        <v>0</v>
      </c>
      <c r="HW291" t="str">
        <f t="shared" si="524"/>
        <v/>
      </c>
      <c r="HX291" s="274">
        <f>VLOOKUP(C291,MOVI!C:CB,78,0)</f>
        <v>400000</v>
      </c>
      <c r="HY291" s="261">
        <f>VLOOKUP(C291,FPT!$B:$CA,78,0)</f>
        <v>400000</v>
      </c>
      <c r="HZ291" t="str">
        <f t="shared" si="525"/>
        <v/>
      </c>
      <c r="IA291" s="275">
        <f>VLOOKUP(C291,MOVI!C:CD,79,0)</f>
        <v>50000</v>
      </c>
      <c r="IB291" s="275">
        <f>VLOOKUP(C291,FPT!B:HZ,79,0)</f>
        <v>50000</v>
      </c>
      <c r="IC291" t="str">
        <f t="shared" si="526"/>
        <v/>
      </c>
      <c r="ID291" s="275">
        <f>VLOOKUP(C291,MOVI!C:CD,80,0)</f>
        <v>75000</v>
      </c>
      <c r="IE291" s="275">
        <f>VLOOKUP(C291,FPT!B:IC,80,0)</f>
        <v>75000</v>
      </c>
      <c r="IF291" t="str">
        <f t="shared" si="527"/>
        <v/>
      </c>
      <c r="IG291" s="275">
        <f>VLOOKUP(C291,MOVI!C:DT,81,0)</f>
        <v>0</v>
      </c>
      <c r="IH291" s="275">
        <f>VLOOKUP(C291,FPT!B:IF,81,0)</f>
        <v>0</v>
      </c>
      <c r="II291" t="str">
        <f t="shared" si="528"/>
        <v/>
      </c>
      <c r="IJ291" s="275">
        <f>VLOOKUP(C291,MOVI!C:DT,82,0)</f>
        <v>525000</v>
      </c>
      <c r="IK291" s="275">
        <f>VLOOKUP(C291,FPT!B:II,82,0)</f>
        <v>525000</v>
      </c>
      <c r="IL291" t="str">
        <f t="shared" si="529"/>
        <v/>
      </c>
      <c r="IM291" s="275">
        <f>ROUND(VLOOKUP(C291,MOVI!C:DT,83,0),0)</f>
        <v>12426923</v>
      </c>
      <c r="IN291" s="275">
        <f>ROUND(VLOOKUP(C291,FPT!B:IL,83,0),0)</f>
        <v>12426923</v>
      </c>
      <c r="IO291" t="str">
        <f t="shared" si="530"/>
        <v/>
      </c>
      <c r="IP291" s="275">
        <f>VLOOKUP(C291,MOVI!C:DT,84,0)</f>
        <v>0</v>
      </c>
      <c r="IQ291" s="275">
        <f>VLOOKUP(C291,FPT!B:IO,84,0)</f>
        <v>0</v>
      </c>
      <c r="IR291" t="str">
        <f t="shared" si="531"/>
        <v/>
      </c>
      <c r="IS291" s="275">
        <f>ROUND(VLOOKUP(C291,MOVI!C:DT,85,0),0)</f>
        <v>0</v>
      </c>
      <c r="IT291" s="275">
        <f>ROUND(VLOOKUP(C291,FPT!B:IR,85,0),0)</f>
        <v>0</v>
      </c>
      <c r="IU291" t="str">
        <f t="shared" si="532"/>
        <v/>
      </c>
      <c r="IV291" s="275">
        <f>VLOOKUP(C291,MOVI!C:DT,86,0)</f>
        <v>0</v>
      </c>
      <c r="IW291" s="275">
        <f>VLOOKUP(C291,FPT!B:IU,86,0)</f>
        <v>0</v>
      </c>
      <c r="IX291" t="str">
        <f t="shared" si="533"/>
        <v/>
      </c>
      <c r="IY291" s="275">
        <f>ROUND(VLOOKUP(C291,MOVI!C:DT,87,0),0)</f>
        <v>0</v>
      </c>
      <c r="IZ291" s="275">
        <f>ROUND(VLOOKUP(C291,FPT!B:IX,87,0),0)</f>
        <v>0</v>
      </c>
      <c r="JA291" t="str">
        <f t="shared" si="534"/>
        <v/>
      </c>
      <c r="JB291" s="275">
        <f>VLOOKUP(C291,MOVI!C:DT,88,0)</f>
        <v>0</v>
      </c>
      <c r="JC291" s="275">
        <f>VLOOKUP(C291,FPT!B:JA,88,0)</f>
        <v>0</v>
      </c>
      <c r="JD291" t="str">
        <f t="shared" si="535"/>
        <v/>
      </c>
      <c r="JE291" s="275">
        <f>VLOOKUP(C291,MOVI!C:DT,89,0)</f>
        <v>0</v>
      </c>
      <c r="JF291" s="275">
        <f>VLOOKUP(C291,FPT!B:JD,89,0)</f>
        <v>0</v>
      </c>
      <c r="JG291" t="str">
        <f t="shared" si="536"/>
        <v/>
      </c>
      <c r="JH291" s="275">
        <f>VLOOKUP(C291,MOVI!C:DT,90,0)</f>
        <v>0</v>
      </c>
      <c r="JI291" s="275">
        <f>VLOOKUP(C291,FPT!B:JG,90,0)</f>
        <v>0</v>
      </c>
      <c r="JJ291" t="str">
        <f t="shared" si="537"/>
        <v/>
      </c>
      <c r="JK291" s="275">
        <f>VLOOKUP(C291,MOVI!C:DT,91,0)</f>
        <v>0</v>
      </c>
      <c r="JL291" s="275">
        <f>VLOOKUP(C291,FPT!B:JJ,91,0)</f>
        <v>0</v>
      </c>
      <c r="JM291" t="str">
        <f t="shared" si="538"/>
        <v/>
      </c>
      <c r="JN291" s="275">
        <f>VLOOKUP(C291,MOVI!C:DT,92,0)</f>
        <v>2800000</v>
      </c>
      <c r="JO291" s="275">
        <f>VLOOKUP(C291,FPT!B:JM,92,0)</f>
        <v>2800000</v>
      </c>
      <c r="JP291" t="str">
        <f t="shared" si="539"/>
        <v/>
      </c>
      <c r="JQ291" s="275">
        <f>VLOOKUP(C291,MOVI!C:DT,93,0)</f>
        <v>0</v>
      </c>
      <c r="JR291" s="275">
        <f>VLOOKUP(C291,FPT!B:JP,93,0)</f>
        <v>0</v>
      </c>
      <c r="JS291" t="str">
        <f t="shared" si="540"/>
        <v/>
      </c>
      <c r="JT291" s="275">
        <f>VLOOKUP(C291,MOVI!C:DT,94,0)</f>
        <v>2800000</v>
      </c>
      <c r="JU291" s="275">
        <f>VLOOKUP(C291,FPT!B:JS,94,0)</f>
        <v>2800000</v>
      </c>
      <c r="JV291" t="str">
        <f t="shared" si="541"/>
        <v/>
      </c>
      <c r="JW291" s="275">
        <f>VLOOKUP(C291,MOVI!C:DT,95,0)</f>
        <v>3584990</v>
      </c>
      <c r="JX291" s="275">
        <f>VLOOKUP(C291,FPT!B:JV,95,0)</f>
        <v>3584990</v>
      </c>
      <c r="JY291" t="str">
        <f t="shared" si="542"/>
        <v/>
      </c>
      <c r="JZ291" s="275">
        <f>VLOOKUP(C291,MOVI!C:DT,96,0)</f>
        <v>0</v>
      </c>
      <c r="KA291" s="275">
        <f>VLOOKUP(C291,FPT!B:JY,96,0)</f>
        <v>0</v>
      </c>
      <c r="KB291" t="str">
        <f t="shared" si="543"/>
        <v/>
      </c>
      <c r="KC291" s="275">
        <f>VLOOKUP(C291,MOVI!C:DT,97,0)</f>
        <v>3584990</v>
      </c>
      <c r="KD291" s="275">
        <f>VLOOKUP(C291,FPT!B:KB,97,0)</f>
        <v>3584990</v>
      </c>
      <c r="KE291" t="str">
        <f t="shared" si="544"/>
        <v/>
      </c>
      <c r="KF291" s="275">
        <f>VLOOKUP(C291,MOVI!C:DT,98,0)</f>
        <v>850000.00000000012</v>
      </c>
      <c r="KG291" s="275">
        <f>VLOOKUP(C291,FPT!B:KE,98,0)</f>
        <v>850000</v>
      </c>
      <c r="KH291" t="str">
        <f t="shared" si="545"/>
        <v/>
      </c>
      <c r="KI291" s="275">
        <f>VLOOKUP(C291,MOVI!C:DT,99,0)</f>
        <v>0</v>
      </c>
      <c r="KJ291" s="275">
        <f>VLOOKUP(C291,FPT!B:KH,99,0)</f>
        <v>0</v>
      </c>
      <c r="KK291" t="str">
        <f t="shared" si="546"/>
        <v/>
      </c>
      <c r="KL291" s="275">
        <f>VLOOKUP(C291,MOVI!C:DT,100,0)</f>
        <v>150000</v>
      </c>
      <c r="KM291" s="275">
        <f>VLOOKUP(C291,FPT!B:KK,100,0)</f>
        <v>150000</v>
      </c>
      <c r="KN291" t="str">
        <f t="shared" si="547"/>
        <v/>
      </c>
      <c r="KO291" s="275">
        <f>VLOOKUP(C291,MOVI!C:DT,101,0)</f>
        <v>0</v>
      </c>
      <c r="KP291" s="275">
        <f>VLOOKUP(C291,FPT!B:KN,101,0)</f>
        <v>0</v>
      </c>
      <c r="KQ291" t="str">
        <f t="shared" si="548"/>
        <v/>
      </c>
      <c r="KR291" s="275">
        <f>VLOOKUP(C291,MOVI!C:DT,102,0)</f>
        <v>0</v>
      </c>
      <c r="KS291" s="275">
        <f>VLOOKUP(C291,FPT!B:KQ,102,0)</f>
        <v>0</v>
      </c>
      <c r="KT291" t="str">
        <f t="shared" si="549"/>
        <v/>
      </c>
      <c r="KU291" s="275">
        <f>VLOOKUP(C291,MOVI!C:DT,103,0)</f>
        <v>1000000.0000000001</v>
      </c>
      <c r="KV291" s="275">
        <f>VLOOKUP(C291,FPT!B:KT,103,0)</f>
        <v>1000000</v>
      </c>
      <c r="KW291" t="str">
        <f t="shared" si="550"/>
        <v/>
      </c>
      <c r="KX291" s="275">
        <f>VLOOKUP(C291,MOVI!C:DT,104,0)</f>
        <v>1525000</v>
      </c>
      <c r="KY291" s="275">
        <f>VLOOKUP(C291,FPT!B:KW,104,0)</f>
        <v>1525000</v>
      </c>
      <c r="KZ291" t="str">
        <f t="shared" si="551"/>
        <v/>
      </c>
      <c r="LA291" s="275">
        <f>VLOOKUP(C291,MOVI!C:DT,105,0)</f>
        <v>100000</v>
      </c>
      <c r="LB291" s="275">
        <f>VLOOKUP(C291,FPT!B:KZ,105,0)</f>
        <v>100000</v>
      </c>
      <c r="LC291" t="str">
        <f t="shared" si="552"/>
        <v/>
      </c>
      <c r="LD291" s="275">
        <f>VLOOKUP(C291,MOVI!C:DT,106,0)</f>
        <v>8009990</v>
      </c>
      <c r="LE291" s="275">
        <f>VLOOKUP(C291,FPT!B:LC,106,0)</f>
        <v>8009990</v>
      </c>
      <c r="LF291" t="str">
        <f t="shared" si="553"/>
        <v/>
      </c>
      <c r="LG291" s="273">
        <f>VLOOKUP(C291,MOVI!C:DT,107,0)</f>
        <v>0</v>
      </c>
      <c r="LH291" s="273">
        <f>VLOOKUP(C291,FPT!B:LF,107,0)</f>
        <v>0</v>
      </c>
      <c r="LI291" t="str">
        <f t="shared" si="554"/>
        <v/>
      </c>
      <c r="LJ291" t="str">
        <f>VLOOKUP(C291,MOVI!C:DV,108,0)</f>
        <v>MoviSouthSales</v>
      </c>
      <c r="LK291" s="252" t="str">
        <f>VLOOKUP(C291,FPT!B:LI,108,0)</f>
        <v>MoviSouthSales</v>
      </c>
      <c r="LL291" t="str">
        <f t="shared" si="555"/>
        <v/>
      </c>
      <c r="LM291" s="275">
        <f>ROUND(VLOOKUP(C291,MOVI!C:DV,109,0),0)</f>
        <v>416667</v>
      </c>
      <c r="LN291" s="275">
        <f>ROUND(VLOOKUP(C291,FPT!B:LL,109,0),0)</f>
        <v>416667</v>
      </c>
      <c r="LO291" t="str">
        <f t="shared" si="556"/>
        <v/>
      </c>
      <c r="LP291" t="str">
        <f>VLOOKUP(C291,MOVI!C:DV,110,0)</f>
        <v>DNI</v>
      </c>
      <c r="LQ291" s="247" t="str">
        <f>VLOOKUP(C291,FPT!B:LO,110,0)</f>
        <v>DNI</v>
      </c>
      <c r="LR291" t="str">
        <f t="shared" si="557"/>
        <v/>
      </c>
      <c r="LS291">
        <f>MOVI!DI286</f>
        <v>22</v>
      </c>
      <c r="LV291">
        <f>MOVI!DJ286</f>
        <v>0</v>
      </c>
      <c r="LW291">
        <f>MOVI!DK286</f>
        <v>0</v>
      </c>
      <c r="LX291">
        <f>MOVI!DL286</f>
        <v>0</v>
      </c>
      <c r="LY291">
        <f>MOVI!DM286</f>
        <v>0</v>
      </c>
      <c r="LZ291">
        <f>MOVI!DN286</f>
        <v>0</v>
      </c>
      <c r="MA291">
        <f>MOVI!DO286</f>
        <v>0</v>
      </c>
      <c r="MB291" t="str">
        <f>MOVI!DP286</f>
        <v>DNI</v>
      </c>
      <c r="MC291">
        <f>MOVI!DQ286</f>
        <v>0</v>
      </c>
      <c r="MD291">
        <f>MOVI!DR286</f>
        <v>0</v>
      </c>
      <c r="ME291" t="str">
        <f>VLOOKUP(C291,MOVI!C:DV,121,0)</f>
        <v>Group 1</v>
      </c>
      <c r="MF291" s="252" t="str">
        <f>VLOOKUP(C291,FPT!B:MD,111,0)</f>
        <v>Group 1</v>
      </c>
      <c r="MG291" t="str">
        <f t="shared" si="450"/>
        <v/>
      </c>
      <c r="MH291" t="str">
        <f>VLOOKUP(C291,MOVI!C:DT,122,0)</f>
        <v>MoviSouthGroup 1</v>
      </c>
      <c r="MI291" s="252" t="str">
        <f>VLOOKUP(C291,FPT!B:DS,112,0)</f>
        <v>MoviSouthGroup 1</v>
      </c>
      <c r="MJ291" t="str">
        <f t="shared" si="558"/>
        <v/>
      </c>
    </row>
    <row r="292" spans="1:348" x14ac:dyDescent="0.25">
      <c r="A292">
        <v>284</v>
      </c>
      <c r="B292" s="48">
        <v>5564</v>
      </c>
      <c r="C292" s="271" t="s">
        <v>1032</v>
      </c>
      <c r="D292" t="str">
        <f>VLOOKUP(C292,MOVI!C:D,2,0)</f>
        <v>Trần Minh Nhựt</v>
      </c>
      <c r="E292" t="str">
        <f>VLOOKUP(C292,FPT!B:C,2,0)</f>
        <v>Trần Minh Nhựt</v>
      </c>
      <c r="F292" t="str">
        <f t="shared" si="451"/>
        <v/>
      </c>
      <c r="G292" t="str">
        <f>VLOOKUP(C292,MOVI!C:E,3,0)</f>
        <v>Sales</v>
      </c>
      <c r="H292" t="str">
        <f>VLOOKUP(C292,FPT!B:F,3,0)</f>
        <v>Sales</v>
      </c>
      <c r="I292" t="str">
        <f t="shared" si="452"/>
        <v/>
      </c>
      <c r="J292" t="str">
        <f>VLOOKUP(C292,MOVI!C:H,4,0)</f>
        <v>Field Sales</v>
      </c>
      <c r="K292" t="str">
        <f>VLOOKUP(C292,FPT!B:I,4,0)</f>
        <v>Field Sales</v>
      </c>
      <c r="L292" t="str">
        <f t="shared" si="453"/>
        <v/>
      </c>
      <c r="M292" t="str">
        <f>VLOOKUP(C292,MOVI!C:DT,5,0)</f>
        <v>Associate</v>
      </c>
      <c r="N292" t="str">
        <f>VLOOKUP(C292,FPT!B:L,5,0)</f>
        <v>Associate</v>
      </c>
      <c r="O292" t="str">
        <f t="shared" si="454"/>
        <v/>
      </c>
      <c r="P292" t="str">
        <f>VLOOKUP(C292,MOVI!C:DT,6,0)</f>
        <v>Field Sales</v>
      </c>
      <c r="Q292" t="str">
        <f>VLOOKUP(C292,FPT!B:O,6,0)</f>
        <v>Field sales</v>
      </c>
      <c r="R292" t="str">
        <f t="shared" si="455"/>
        <v/>
      </c>
      <c r="S292" t="str">
        <f>VLOOKUP(C292,MOVI!C:DT,7,0)</f>
        <v>South</v>
      </c>
      <c r="T292" t="str">
        <f>VLOOKUP(C292,FPT!B:R,7,0)</f>
        <v>South</v>
      </c>
      <c r="U292" t="str">
        <f t="shared" si="456"/>
        <v/>
      </c>
      <c r="V292" t="str">
        <f>VLOOKUP(C292,MOVI!C:DT,8,0)</f>
        <v>Movi</v>
      </c>
      <c r="W292" t="str">
        <f>VLOOKUP(C292,FPT!B:U,8,0)</f>
        <v>Movi</v>
      </c>
      <c r="X292" t="str">
        <f t="shared" si="457"/>
        <v/>
      </c>
      <c r="Y292" t="str">
        <f>VLOOKUP(C292,MOVI!C:DT,9,0)</f>
        <v>Full-time</v>
      </c>
      <c r="Z292" t="str">
        <f>VLOOKUP(C292,FPT!B:X,9,0)</f>
        <v>Full-time</v>
      </c>
      <c r="AA292" t="str">
        <f t="shared" si="458"/>
        <v/>
      </c>
      <c r="AB292" t="str">
        <f>VLOOKUP(C292,MOVI!C:DT,10,0)</f>
        <v>Permanent</v>
      </c>
      <c r="AC292" t="str">
        <f>VLOOKUP(C292,FPT!B:AA,10,0)</f>
        <v>Permanent</v>
      </c>
      <c r="AD292" t="str">
        <f t="shared" si="459"/>
        <v/>
      </c>
      <c r="AE292" s="247">
        <f>VLOOKUP(C292,MOVI!C:DT,11,0)</f>
        <v>43794</v>
      </c>
      <c r="AF292" s="247">
        <f>VLOOKUP(C292,FPT!B:AD,11,0)</f>
        <v>43794</v>
      </c>
      <c r="AG292" t="str">
        <f t="shared" si="460"/>
        <v/>
      </c>
      <c r="AH292" s="260" t="str">
        <f>VLOOKUP(C292,MOVI!C:DT,12,0)</f>
        <v/>
      </c>
      <c r="AI292" s="260"/>
      <c r="AJ292" t="str">
        <f t="shared" si="560"/>
        <v/>
      </c>
      <c r="AK292">
        <f>VLOOKUP(C292,MOVI!C:DT,13,0)</f>
        <v>0</v>
      </c>
      <c r="AL292" s="247">
        <f>VLOOKUP(C292,FPT!B:AJ,13,0)</f>
        <v>0</v>
      </c>
      <c r="AM292" t="str">
        <f t="shared" si="559"/>
        <v/>
      </c>
      <c r="AN292" s="247">
        <f>VLOOKUP(C292,MOVI!C:DT,14,0)</f>
        <v>0</v>
      </c>
      <c r="AO292" s="247">
        <f>VLOOKUP(C292,FPT!B:AM,14,0)</f>
        <v>0</v>
      </c>
      <c r="AP292" t="str">
        <f t="shared" si="461"/>
        <v/>
      </c>
      <c r="AQ292" t="str">
        <f>VLOOKUP(C292,MOVI!C:DT,15,0)</f>
        <v>LC</v>
      </c>
      <c r="AR292" s="247" t="str">
        <f>VLOOKUP(C292,FPT!B:AP,15,0)</f>
        <v>LC</v>
      </c>
      <c r="AS292" t="str">
        <f t="shared" si="462"/>
        <v/>
      </c>
      <c r="AT292" s="282" t="str">
        <f>VLOOKUP(C292,MOVI!C:DT,16,0)</f>
        <v>LTTP</v>
      </c>
      <c r="AU292" s="247" t="str">
        <f>VLOOKUP(C292,FPT!B:AS,16,0)</f>
        <v>LTTP</v>
      </c>
      <c r="AV292" t="str">
        <f t="shared" si="463"/>
        <v/>
      </c>
      <c r="AW292" t="str">
        <f>VLOOKUP(C292,MOVI!C:DT,17,0)</f>
        <v>L</v>
      </c>
      <c r="AX292" s="247" t="str">
        <f>VLOOKUP(C292,FPT!B:AV,17,0)</f>
        <v>L</v>
      </c>
      <c r="AY292" t="str">
        <f t="shared" si="464"/>
        <v/>
      </c>
      <c r="AZ292">
        <f>VLOOKUP(C292,MOVI!C:DT,18,0)</f>
        <v>0</v>
      </c>
      <c r="BA292" s="247">
        <f>VLOOKUP(C292,FPT!B:AY,18,0)</f>
        <v>0</v>
      </c>
      <c r="BB292" t="str">
        <f t="shared" si="465"/>
        <v/>
      </c>
      <c r="BC292" s="275">
        <f>VLOOKUP(C292,MOVI!C:DT,19,0)</f>
        <v>5000000</v>
      </c>
      <c r="BD292" s="275">
        <f>VLOOKUP(C292,FPT!B:BB,19,0)</f>
        <v>5000000</v>
      </c>
      <c r="BE292" t="str">
        <f t="shared" si="466"/>
        <v/>
      </c>
      <c r="BF292">
        <f>VLOOKUP(C292,MOVI!C:DT,20,0)</f>
        <v>0</v>
      </c>
      <c r="BG292" s="252">
        <f>VLOOKUP(C292,FPT!B:BE,20,0)</f>
        <v>0</v>
      </c>
      <c r="BH292" t="str">
        <f t="shared" si="467"/>
        <v/>
      </c>
      <c r="BI292" s="275">
        <f>VLOOKUP(C292,MOVI!C:DT,21,0)</f>
        <v>5000000</v>
      </c>
      <c r="BJ292" s="275">
        <f>VLOOKUP(C292,FPT!B:BH,21,0)</f>
        <v>5000000</v>
      </c>
      <c r="BK292" t="str">
        <f t="shared" si="468"/>
        <v/>
      </c>
      <c r="BL292" s="275">
        <f>VLOOKUP(C292,MOVI!C:DT,22,0)</f>
        <v>0</v>
      </c>
      <c r="BM292" s="275">
        <f>VLOOKUP(C292,FPT!B:BK,22,0)</f>
        <v>0</v>
      </c>
      <c r="BN292" t="str">
        <f t="shared" si="469"/>
        <v/>
      </c>
      <c r="BO292" s="275">
        <f>VLOOKUP(C292,MOVI!C:DT,23,0)</f>
        <v>0</v>
      </c>
      <c r="BP292" s="275">
        <f>VLOOKUP(C292,FPT!B:BN,23,0)</f>
        <v>0</v>
      </c>
      <c r="BQ292" t="str">
        <f t="shared" si="470"/>
        <v/>
      </c>
      <c r="BR292" s="275">
        <f>VLOOKUP(C292,MOVI!C:DT,24,0)</f>
        <v>0</v>
      </c>
      <c r="BS292" s="275">
        <f>VLOOKUP(C292,FPT!B:BQ,24,0)</f>
        <v>0</v>
      </c>
      <c r="BT292" t="str">
        <f t="shared" si="471"/>
        <v/>
      </c>
      <c r="BU292" s="275">
        <f>VLOOKUP(C292,MOVI!C:DT,25,0)</f>
        <v>200000</v>
      </c>
      <c r="BV292" s="275">
        <f>VLOOKUP(C292,FPT!B:BT,25,0)</f>
        <v>200000</v>
      </c>
      <c r="BW292" t="str">
        <f t="shared" si="472"/>
        <v/>
      </c>
      <c r="BX292" s="275">
        <f>VLOOKUP(C292,MOVI!C:DT,26,0)</f>
        <v>0</v>
      </c>
      <c r="BY292" s="275">
        <f>VLOOKUP(C292,FPT!B:BW,26,0)</f>
        <v>0</v>
      </c>
      <c r="BZ292" t="str">
        <f t="shared" si="473"/>
        <v/>
      </c>
      <c r="CA292" s="275">
        <f>VLOOKUP(C292,MOVI!C:DT,27,0)</f>
        <v>730000</v>
      </c>
      <c r="CB292" s="275">
        <f>VLOOKUP(C292,FPT!B:BZ,27,0)</f>
        <v>730000</v>
      </c>
      <c r="CC292" t="str">
        <f t="shared" si="474"/>
        <v/>
      </c>
      <c r="CD292" s="275">
        <f>VLOOKUP(C292,MOVI!C:DT,28,0)</f>
        <v>930000</v>
      </c>
      <c r="CE292" s="275">
        <f>VLOOKUP(C292,FPT!B:CC,28,0)</f>
        <v>930000</v>
      </c>
      <c r="CF292" t="str">
        <f t="shared" si="475"/>
        <v/>
      </c>
      <c r="CG292" t="str">
        <f>VLOOKUP(C292,MOVI!C:DT,29,0)</f>
        <v>CN</v>
      </c>
      <c r="CH292" s="252" t="str">
        <f>VLOOKUP(C292,FPT!B:CF,29,0)</f>
        <v>CN</v>
      </c>
      <c r="CI292" t="str">
        <f t="shared" si="476"/>
        <v/>
      </c>
      <c r="CJ292">
        <f>VLOOKUP(C292,MOVI!C:DT,30,0)</f>
        <v>26</v>
      </c>
      <c r="CK292" s="252">
        <f>VLOOKUP(C292,FPT!B:CI,30,0)</f>
        <v>26</v>
      </c>
      <c r="CL292" t="str">
        <f t="shared" si="477"/>
        <v/>
      </c>
      <c r="CM292">
        <f>VLOOKUP(C292,MOVI!C:DT,31,0)</f>
        <v>22.5</v>
      </c>
      <c r="CN292" s="252">
        <f>VLOOKUP(C292,FPT!B:CL,31,0)</f>
        <v>22.5</v>
      </c>
      <c r="CO292" t="str">
        <f t="shared" si="478"/>
        <v/>
      </c>
      <c r="CP292" s="275">
        <f>VLOOKUP(C292,MOVI!C:DT,32,0)</f>
        <v>2.5</v>
      </c>
      <c r="CQ292" s="275">
        <f>VLOOKUP(C292,FPT!B:CO,32,0)</f>
        <v>2.5</v>
      </c>
      <c r="CR292" t="str">
        <f t="shared" si="479"/>
        <v/>
      </c>
      <c r="CS292" s="275">
        <f>VLOOKUP(C292,MOVI!C:DT,33,0)</f>
        <v>0</v>
      </c>
      <c r="CT292" s="275">
        <f>VLOOKUP(C292,FPT!B:CR,33,0)</f>
        <v>0</v>
      </c>
      <c r="CU292" t="str">
        <f t="shared" si="480"/>
        <v/>
      </c>
      <c r="CV292" s="275">
        <f>VLOOKUP(C292,MOVI!C:DT,34,0)</f>
        <v>0</v>
      </c>
      <c r="CW292" s="275">
        <f>VLOOKUP(C292,FPT!B:CU,34,0)</f>
        <v>0</v>
      </c>
      <c r="CX292" t="str">
        <f t="shared" si="481"/>
        <v/>
      </c>
      <c r="CY292" s="275">
        <f>VLOOKUP(C292,MOVI!C:DT,35,0)</f>
        <v>25</v>
      </c>
      <c r="CZ292" s="275">
        <f>VLOOKUP(C292,FPT!B:CX,35,0)</f>
        <v>25</v>
      </c>
      <c r="DA292" t="str">
        <f t="shared" si="482"/>
        <v/>
      </c>
      <c r="DB292" s="275">
        <f>VLOOKUP(C292,MOVI!C:DT,36,0)</f>
        <v>0</v>
      </c>
      <c r="DC292" s="275">
        <f>VLOOKUP(C292,FPT!B:DA,36,0)</f>
        <v>0</v>
      </c>
      <c r="DD292" t="str">
        <f t="shared" si="483"/>
        <v/>
      </c>
      <c r="DE292" s="275">
        <f>VLOOKUP(C292,MOVI!C:DT,37,0)</f>
        <v>0</v>
      </c>
      <c r="DF292" s="275">
        <f>VLOOKUP(C292,FPT!B:DD,37,0)</f>
        <v>0</v>
      </c>
      <c r="DG292" t="str">
        <f t="shared" si="484"/>
        <v/>
      </c>
      <c r="DH292" s="275">
        <f>VLOOKUP(C292,MOVI!C:DT,38,0)</f>
        <v>0</v>
      </c>
      <c r="DI292" s="275">
        <f>VLOOKUP(C292,FPT!B:DG,38,0)</f>
        <v>0</v>
      </c>
      <c r="DJ292" t="str">
        <f t="shared" si="485"/>
        <v/>
      </c>
      <c r="DK292" s="275">
        <f>VLOOKUP(C292,MOVI!C:DT,39,0)</f>
        <v>0</v>
      </c>
      <c r="DL292" s="275">
        <f>VLOOKUP(C292,FPT!B:DJ,39,0)</f>
        <v>0</v>
      </c>
      <c r="DM292" t="str">
        <f t="shared" si="486"/>
        <v/>
      </c>
      <c r="DN292" s="275">
        <f>VLOOKUP(C292,MOVI!C:DT,40,0)</f>
        <v>0</v>
      </c>
      <c r="DO292" s="275">
        <f>VLOOKUP(C292,FPT!B:DM,40,0)</f>
        <v>0</v>
      </c>
      <c r="DP292" t="str">
        <f t="shared" si="487"/>
        <v/>
      </c>
      <c r="DQ292" s="275">
        <f>VLOOKUP(C292,MOVI!C:DT,41,0)</f>
        <v>0</v>
      </c>
      <c r="DR292" s="275">
        <f>VLOOKUP(C292,FPT!B:DP,41,0)</f>
        <v>0</v>
      </c>
      <c r="DS292" t="str">
        <f t="shared" si="488"/>
        <v/>
      </c>
      <c r="DT292" s="275">
        <f>VLOOKUP(C292,MOVI!C:DT,42,0)</f>
        <v>4807692</v>
      </c>
      <c r="DU292" s="275">
        <f>ROUND(VLOOKUP(C292,FPT!B:DS,42,0),0)</f>
        <v>4807692</v>
      </c>
      <c r="DV292" t="str">
        <f t="shared" si="489"/>
        <v/>
      </c>
      <c r="DW292" s="275">
        <f>VLOOKUP(C292,MOVI!C:DT,43,0)</f>
        <v>0</v>
      </c>
      <c r="DX292" s="275">
        <f>VLOOKUP(C292,FPT!B:DV,43,0)</f>
        <v>0</v>
      </c>
      <c r="DY292" t="str">
        <f t="shared" si="490"/>
        <v/>
      </c>
      <c r="DZ292" s="275">
        <f>VLOOKUP(C292,MOVI!C:DT,44,0)</f>
        <v>0</v>
      </c>
      <c r="EA292" s="275">
        <f>VLOOKUP(C292,FPT!B:DY,44,0)</f>
        <v>0</v>
      </c>
      <c r="EB292" t="str">
        <f t="shared" si="491"/>
        <v/>
      </c>
      <c r="EC292" s="275">
        <f>VLOOKUP(C292,MOVI!C:DT,45,0)</f>
        <v>4807692</v>
      </c>
      <c r="ED292" s="275">
        <f>ROUND(VLOOKUP(C292,FPT!B:EB,45,0),0)</f>
        <v>4807692</v>
      </c>
      <c r="EE292" t="str">
        <f t="shared" si="492"/>
        <v/>
      </c>
      <c r="EF292" s="275">
        <f>VLOOKUP(C292,MOVI!C:DT,46,0)</f>
        <v>0</v>
      </c>
      <c r="EG292" s="275">
        <f>VLOOKUP(C292,FPT!B:EE,46,0)</f>
        <v>0</v>
      </c>
      <c r="EH292" t="str">
        <f t="shared" si="493"/>
        <v/>
      </c>
      <c r="EI292" s="275">
        <f>VLOOKUP(C292,MOVI!C:DT,47,0)</f>
        <v>0</v>
      </c>
      <c r="EJ292" s="275">
        <f>VLOOKUP(C292,FPT!B:EH,47,0)</f>
        <v>0</v>
      </c>
      <c r="EK292" t="str">
        <f t="shared" si="494"/>
        <v/>
      </c>
      <c r="EL292" s="275">
        <f>VLOOKUP(C292,MOVI!C:DT,48,0)</f>
        <v>0</v>
      </c>
      <c r="EM292" s="275">
        <f>VLOOKUP(C292,FPT!B:EK,48,0)</f>
        <v>0</v>
      </c>
      <c r="EN292" t="str">
        <f t="shared" si="495"/>
        <v/>
      </c>
      <c r="EO292" s="275">
        <f>VLOOKUP(C292,MOVI!C:DT,49,0)</f>
        <v>200000</v>
      </c>
      <c r="EP292" s="275">
        <f>VLOOKUP(C292,FPT!B:EN,49,0)</f>
        <v>200000</v>
      </c>
      <c r="EQ292" t="str">
        <f t="shared" si="496"/>
        <v/>
      </c>
      <c r="ER292" s="275">
        <f>VLOOKUP(C292,MOVI!C:DT,50,0)</f>
        <v>0</v>
      </c>
      <c r="ES292" s="275">
        <f>VLOOKUP(C292,FPT!B:EQ,50,0)</f>
        <v>0</v>
      </c>
      <c r="ET292" t="str">
        <f t="shared" si="497"/>
        <v/>
      </c>
      <c r="EU292" s="275">
        <f>VLOOKUP(C292,MOVI!C:DT,51,0)</f>
        <v>0</v>
      </c>
      <c r="EV292" s="275">
        <f>VLOOKUP(C292,FPT!B:ET,51,0)</f>
        <v>0</v>
      </c>
      <c r="EW292" t="str">
        <f t="shared" si="498"/>
        <v/>
      </c>
      <c r="EX292" s="275">
        <f>VLOOKUP(C292,MOVI!C:DT,52,0)</f>
        <v>0</v>
      </c>
      <c r="EY292" s="275">
        <f>VLOOKUP(C292,FPT!B:EW,52,0)</f>
        <v>0</v>
      </c>
      <c r="EZ292" t="str">
        <f t="shared" si="499"/>
        <v/>
      </c>
      <c r="FA292" s="275">
        <f>VLOOKUP(C292,MOVI!C:DT,53,0)</f>
        <v>0</v>
      </c>
      <c r="FB292" s="275">
        <f>VLOOKUP(C292,FPT!B:EZ,53,0)</f>
        <v>0</v>
      </c>
      <c r="FC292" t="str">
        <f t="shared" si="500"/>
        <v/>
      </c>
      <c r="FD292" s="275">
        <f>VLOOKUP(C292,MOVI!C:DT,54,0)</f>
        <v>0</v>
      </c>
      <c r="FE292" s="275">
        <f>VLOOKUP(C292,FPT!B:FC,54,0)</f>
        <v>0</v>
      </c>
      <c r="FF292" t="str">
        <f t="shared" si="501"/>
        <v/>
      </c>
      <c r="FG292" s="275">
        <f>VLOOKUP(C292,MOVI!C:DT,55,0)</f>
        <v>631731</v>
      </c>
      <c r="FH292" s="275">
        <f>VLOOKUP(C292,FPT!B:FF,55,0)</f>
        <v>631731</v>
      </c>
      <c r="FI292" t="str">
        <f t="shared" si="502"/>
        <v/>
      </c>
      <c r="FJ292" s="275">
        <f>VLOOKUP(C292,MOVI!C:DT,56,0)</f>
        <v>831731</v>
      </c>
      <c r="FK292" s="275">
        <f>VLOOKUP(C292,FPT!B:FI,56,0)</f>
        <v>831731</v>
      </c>
      <c r="FL292" t="str">
        <f t="shared" si="503"/>
        <v/>
      </c>
      <c r="FM292" s="275">
        <f>VLOOKUP(C292,MOVI!C:DT,57,0)</f>
        <v>2409324</v>
      </c>
      <c r="FN292" s="275">
        <f>VLOOKUP(C292,FPT!B:FL,57,0)</f>
        <v>2409324</v>
      </c>
      <c r="FO292" t="str">
        <f t="shared" si="504"/>
        <v/>
      </c>
      <c r="FP292" s="275">
        <f>VLOOKUP(C292,MOVI!C:DT,58,0)</f>
        <v>0</v>
      </c>
      <c r="FQ292" s="275">
        <f>VLOOKUP(C292,FPT!B:FO,58,0)</f>
        <v>0</v>
      </c>
      <c r="FR292" t="str">
        <f t="shared" si="505"/>
        <v/>
      </c>
      <c r="FS292" s="275">
        <f>VLOOKUP(C292,MOVI!C:DT,59,0)</f>
        <v>0</v>
      </c>
      <c r="FT292" s="275">
        <f>VLOOKUP(C292,FPT!B:FR,59,0)</f>
        <v>0</v>
      </c>
      <c r="FU292" t="str">
        <f t="shared" si="506"/>
        <v/>
      </c>
      <c r="FV292" s="275">
        <f>VLOOKUP(C292,MOVI!C:DT,60,0)</f>
        <v>0</v>
      </c>
      <c r="FW292" s="275">
        <f>VLOOKUP(C292,FPT!B:FU,60,0)</f>
        <v>0</v>
      </c>
      <c r="FX292" t="str">
        <f t="shared" si="507"/>
        <v/>
      </c>
      <c r="FY292" s="275">
        <f>VLOOKUP(C292,MOVI!C:DT,61,0)</f>
        <v>0</v>
      </c>
      <c r="FZ292" s="275">
        <f>VLOOKUP(C292,FPT!B:FX,61,0)</f>
        <v>0</v>
      </c>
      <c r="GA292" t="str">
        <f t="shared" si="508"/>
        <v/>
      </c>
      <c r="GB292" s="275">
        <f>VLOOKUP(C292,MOVI!C:DT,62,0)</f>
        <v>0</v>
      </c>
      <c r="GC292" s="275">
        <f>VLOOKUP(C292,FPT!B:GA,62,0)</f>
        <v>0</v>
      </c>
      <c r="GD292" t="str">
        <f t="shared" si="509"/>
        <v/>
      </c>
      <c r="GE292" s="275">
        <f>VLOOKUP(C292,MOVI!C:DT,63,0)</f>
        <v>0</v>
      </c>
      <c r="GF292" s="275">
        <f>VLOOKUP(C292,FPT!B:GD,63,0)</f>
        <v>0</v>
      </c>
      <c r="GG292" t="str">
        <f t="shared" si="510"/>
        <v/>
      </c>
      <c r="GH292" s="275">
        <f>VLOOKUP(C292,MOVI!C:DT,64,0)</f>
        <v>0</v>
      </c>
      <c r="GI292" s="275">
        <f>VLOOKUP(C292,FPT!B:GG,64,0)</f>
        <v>0</v>
      </c>
      <c r="GJ292" t="str">
        <f t="shared" si="511"/>
        <v/>
      </c>
      <c r="GK292" s="275">
        <f>VLOOKUP(C292,MOVI!C:DT,65,0)</f>
        <v>0</v>
      </c>
      <c r="GL292" s="275">
        <f>VLOOKUP(C292,FPT!B:GJ,65,0)</f>
        <v>0</v>
      </c>
      <c r="GM292" t="str">
        <f t="shared" si="512"/>
        <v/>
      </c>
      <c r="GN292" s="275">
        <f>VLOOKUP(C292,MOVI!C:DT,66,0)</f>
        <v>0</v>
      </c>
      <c r="GO292" s="275">
        <f>VLOOKUP(C292,FPT!B:GM,66,0)</f>
        <v>0</v>
      </c>
      <c r="GP292" t="str">
        <f t="shared" si="513"/>
        <v/>
      </c>
      <c r="GQ292" s="275">
        <f>VLOOKUP(C292,MOVI!C:DT,67,0)</f>
        <v>0</v>
      </c>
      <c r="GR292" s="275">
        <f>VLOOKUP(C292,FPT!B:GP,67,0)</f>
        <v>0</v>
      </c>
      <c r="GS292" t="str">
        <f t="shared" si="514"/>
        <v/>
      </c>
      <c r="GT292" s="275">
        <f>VLOOKUP(C292,MOVI!C:DT,68,0)</f>
        <v>0</v>
      </c>
      <c r="GU292" s="275">
        <f>VLOOKUP(C292,FPT!B:GS,68,0)</f>
        <v>0</v>
      </c>
      <c r="GV292" t="str">
        <f t="shared" si="515"/>
        <v/>
      </c>
      <c r="GW292" s="275">
        <f>VLOOKUP(C292,MOVI!C:DT,69,0)</f>
        <v>0</v>
      </c>
      <c r="GX292" s="275">
        <f>VLOOKUP(C292,FPT!B:GV,69,0)</f>
        <v>0</v>
      </c>
      <c r="GY292" t="str">
        <f t="shared" si="516"/>
        <v/>
      </c>
      <c r="GZ292" s="275">
        <f>VLOOKUP(C292,MOVI!C:DT,70,0)</f>
        <v>2409324</v>
      </c>
      <c r="HA292" s="275">
        <f>VLOOKUP(C292,FPT!B:GY,70,0)</f>
        <v>2409324</v>
      </c>
      <c r="HB292" t="str">
        <f t="shared" si="517"/>
        <v/>
      </c>
      <c r="HC292" s="275">
        <f>VLOOKUP(C292,MOVI!C:DT,71,0)</f>
        <v>8048747</v>
      </c>
      <c r="HD292" s="275">
        <f>ROUND(VLOOKUP(C292,FPT!B:HB,71,0),0)</f>
        <v>8048747</v>
      </c>
      <c r="HE292" t="str">
        <f t="shared" si="518"/>
        <v/>
      </c>
      <c r="HF292" s="275">
        <f>ROUND(VLOOKUP(C292,MOVI!C:DT,72,0),0)</f>
        <v>0</v>
      </c>
      <c r="HG292" s="275">
        <f>ROUND(VLOOKUP(C292,FPT!B:HE,72,0),0)</f>
        <v>0</v>
      </c>
      <c r="HH292" t="str">
        <f t="shared" si="519"/>
        <v/>
      </c>
      <c r="HI292" s="275">
        <f>VLOOKUP(C292,MOVI!C:DT,73,0)</f>
        <v>200000</v>
      </c>
      <c r="HJ292" s="275">
        <f>VLOOKUP(C292,FPT!B:HH,73,0)</f>
        <v>200000</v>
      </c>
      <c r="HK292" t="str">
        <f t="shared" si="520"/>
        <v/>
      </c>
      <c r="HL292" s="275">
        <f>VLOOKUP(C292,MOVI!C:DT,74,0)</f>
        <v>631731</v>
      </c>
      <c r="HM292" s="275">
        <f>VLOOKUP(C292,FPT!B:HK,74,0)</f>
        <v>631731</v>
      </c>
      <c r="HN292" t="str">
        <f t="shared" si="521"/>
        <v/>
      </c>
      <c r="HO292" s="275">
        <f>VLOOKUP(C292,MOVI!C:DT,75,0)</f>
        <v>11000000</v>
      </c>
      <c r="HP292" s="275">
        <f>VLOOKUP(C292,FPT!B:HN,75,0)</f>
        <v>11000000</v>
      </c>
      <c r="HQ292" t="str">
        <f t="shared" si="522"/>
        <v/>
      </c>
      <c r="HR292" s="275">
        <f>VLOOKUP(C292,MOVI!C:DT,76,0)</f>
        <v>0</v>
      </c>
      <c r="HS292" s="275">
        <f>VLOOKUP(C292,FPT!B:HQ,76,0)</f>
        <v>0</v>
      </c>
      <c r="HT292" t="str">
        <f t="shared" si="523"/>
        <v/>
      </c>
      <c r="HU292" s="275">
        <f>VLOOKUP(C292,MOVI!C:DT,77,0)</f>
        <v>0</v>
      </c>
      <c r="HV292" s="275">
        <f>VLOOKUP(C292,FPT!B:HT,77,0)</f>
        <v>0</v>
      </c>
      <c r="HW292" t="str">
        <f t="shared" si="524"/>
        <v/>
      </c>
      <c r="HX292" s="274">
        <f>VLOOKUP(C292,MOVI!C:CB,78,0)</f>
        <v>400000</v>
      </c>
      <c r="HY292" s="261">
        <f>VLOOKUP(C292,FPT!$B:$CA,78,0)</f>
        <v>400000</v>
      </c>
      <c r="HZ292" t="str">
        <f t="shared" si="525"/>
        <v/>
      </c>
      <c r="IA292" s="275">
        <f>VLOOKUP(C292,MOVI!C:CD,79,0)</f>
        <v>50000</v>
      </c>
      <c r="IB292" s="275">
        <f>VLOOKUP(C292,FPT!B:HZ,79,0)</f>
        <v>50000</v>
      </c>
      <c r="IC292" t="str">
        <f t="shared" si="526"/>
        <v/>
      </c>
      <c r="ID292" s="275">
        <f>VLOOKUP(C292,MOVI!C:CD,80,0)</f>
        <v>75000</v>
      </c>
      <c r="IE292" s="275">
        <f>VLOOKUP(C292,FPT!B:IC,80,0)</f>
        <v>75000</v>
      </c>
      <c r="IF292" t="str">
        <f t="shared" si="527"/>
        <v/>
      </c>
      <c r="IG292" s="275">
        <f>VLOOKUP(C292,MOVI!C:DT,81,0)</f>
        <v>0</v>
      </c>
      <c r="IH292" s="275">
        <f>VLOOKUP(C292,FPT!B:IF,81,0)</f>
        <v>0</v>
      </c>
      <c r="II292" t="str">
        <f t="shared" si="528"/>
        <v/>
      </c>
      <c r="IJ292" s="275">
        <f>VLOOKUP(C292,MOVI!C:DT,82,0)</f>
        <v>525000</v>
      </c>
      <c r="IK292" s="275">
        <f>VLOOKUP(C292,FPT!B:II,82,0)</f>
        <v>525000</v>
      </c>
      <c r="IL292" t="str">
        <f t="shared" si="529"/>
        <v/>
      </c>
      <c r="IM292" s="275">
        <f>ROUND(VLOOKUP(C292,MOVI!C:DT,83,0),0)</f>
        <v>12356731</v>
      </c>
      <c r="IN292" s="275">
        <f>ROUND(VLOOKUP(C292,FPT!B:IL,83,0),0)</f>
        <v>12356731</v>
      </c>
      <c r="IO292" t="str">
        <f t="shared" si="530"/>
        <v/>
      </c>
      <c r="IP292" s="275">
        <f>VLOOKUP(C292,MOVI!C:DT,84,0)</f>
        <v>0</v>
      </c>
      <c r="IQ292" s="275">
        <f>VLOOKUP(C292,FPT!B:IO,84,0)</f>
        <v>0</v>
      </c>
      <c r="IR292" t="str">
        <f t="shared" si="531"/>
        <v/>
      </c>
      <c r="IS292" s="275">
        <f>ROUND(VLOOKUP(C292,MOVI!C:DT,85,0),0)</f>
        <v>0</v>
      </c>
      <c r="IT292" s="275">
        <f>ROUND(VLOOKUP(C292,FPT!B:IR,85,0),0)</f>
        <v>0</v>
      </c>
      <c r="IU292" t="str">
        <f t="shared" si="532"/>
        <v/>
      </c>
      <c r="IV292" s="275">
        <f>VLOOKUP(C292,MOVI!C:DT,86,0)</f>
        <v>0</v>
      </c>
      <c r="IW292" s="275">
        <f>VLOOKUP(C292,FPT!B:IU,86,0)</f>
        <v>0</v>
      </c>
      <c r="IX292" t="str">
        <f t="shared" si="533"/>
        <v/>
      </c>
      <c r="IY292" s="275">
        <f>ROUND(VLOOKUP(C292,MOVI!C:DT,87,0),0)</f>
        <v>0</v>
      </c>
      <c r="IZ292" s="275">
        <f>ROUND(VLOOKUP(C292,FPT!B:IX,87,0),0)</f>
        <v>0</v>
      </c>
      <c r="JA292" t="str">
        <f t="shared" si="534"/>
        <v/>
      </c>
      <c r="JB292" s="275">
        <f>VLOOKUP(C292,MOVI!C:DT,88,0)</f>
        <v>0</v>
      </c>
      <c r="JC292" s="275">
        <f>VLOOKUP(C292,FPT!B:JA,88,0)</f>
        <v>0</v>
      </c>
      <c r="JD292" t="str">
        <f t="shared" si="535"/>
        <v/>
      </c>
      <c r="JE292" s="275">
        <f>VLOOKUP(C292,MOVI!C:DT,89,0)</f>
        <v>50000</v>
      </c>
      <c r="JF292" s="275">
        <f>VLOOKUP(C292,FPT!B:JD,89,0)</f>
        <v>50000</v>
      </c>
      <c r="JG292" t="str">
        <f t="shared" si="536"/>
        <v/>
      </c>
      <c r="JH292" s="275">
        <f>VLOOKUP(C292,MOVI!C:DT,90,0)</f>
        <v>0</v>
      </c>
      <c r="JI292" s="275">
        <f>VLOOKUP(C292,FPT!B:JG,90,0)</f>
        <v>0</v>
      </c>
      <c r="JJ292" t="str">
        <f t="shared" si="537"/>
        <v/>
      </c>
      <c r="JK292" s="275">
        <f>VLOOKUP(C292,MOVI!C:DT,91,0)</f>
        <v>0</v>
      </c>
      <c r="JL292" s="275">
        <f>VLOOKUP(C292,FPT!B:JJ,91,0)</f>
        <v>0</v>
      </c>
      <c r="JM292" t="str">
        <f t="shared" si="538"/>
        <v/>
      </c>
      <c r="JN292" s="275">
        <f>VLOOKUP(C292,MOVI!C:DT,92,0)</f>
        <v>0</v>
      </c>
      <c r="JO292" s="275">
        <f>VLOOKUP(C292,FPT!B:JM,92,0)</f>
        <v>0</v>
      </c>
      <c r="JP292" t="str">
        <f t="shared" si="539"/>
        <v/>
      </c>
      <c r="JQ292" s="275">
        <f>VLOOKUP(C292,MOVI!C:DT,93,0)</f>
        <v>0</v>
      </c>
      <c r="JR292" s="275">
        <f>VLOOKUP(C292,FPT!B:JP,93,0)</f>
        <v>0</v>
      </c>
      <c r="JS292" t="str">
        <f t="shared" si="540"/>
        <v/>
      </c>
      <c r="JT292" s="275">
        <f>VLOOKUP(C292,MOVI!C:DT,94,0)</f>
        <v>50000</v>
      </c>
      <c r="JU292" s="275">
        <f>VLOOKUP(C292,FPT!B:JS,94,0)</f>
        <v>50000</v>
      </c>
      <c r="JV292" t="str">
        <f t="shared" si="541"/>
        <v/>
      </c>
      <c r="JW292" s="275">
        <f>VLOOKUP(C292,MOVI!C:DT,95,0)</f>
        <v>7473747</v>
      </c>
      <c r="JX292" s="275">
        <f>VLOOKUP(C292,FPT!B:JV,95,0)</f>
        <v>7473747</v>
      </c>
      <c r="JY292" t="str">
        <f t="shared" si="542"/>
        <v/>
      </c>
      <c r="JZ292" s="275">
        <f>VLOOKUP(C292,MOVI!C:DT,96,0)</f>
        <v>0</v>
      </c>
      <c r="KA292" s="275">
        <f>VLOOKUP(C292,FPT!B:JY,96,0)</f>
        <v>0</v>
      </c>
      <c r="KB292" t="str">
        <f t="shared" si="543"/>
        <v/>
      </c>
      <c r="KC292" s="275">
        <f>VLOOKUP(C292,MOVI!C:DT,97,0)</f>
        <v>7473747</v>
      </c>
      <c r="KD292" s="275">
        <f>VLOOKUP(C292,FPT!B:KB,97,0)</f>
        <v>7473747</v>
      </c>
      <c r="KE292" t="str">
        <f t="shared" si="544"/>
        <v/>
      </c>
      <c r="KF292" s="275">
        <f>VLOOKUP(C292,MOVI!C:DT,98,0)</f>
        <v>850000.00000000012</v>
      </c>
      <c r="KG292" s="275">
        <f>VLOOKUP(C292,FPT!B:KE,98,0)</f>
        <v>850000</v>
      </c>
      <c r="KH292" t="str">
        <f t="shared" si="545"/>
        <v/>
      </c>
      <c r="KI292" s="275">
        <f>VLOOKUP(C292,MOVI!C:DT,99,0)</f>
        <v>0</v>
      </c>
      <c r="KJ292" s="275">
        <f>VLOOKUP(C292,FPT!B:KH,99,0)</f>
        <v>0</v>
      </c>
      <c r="KK292" t="str">
        <f t="shared" si="546"/>
        <v/>
      </c>
      <c r="KL292" s="275">
        <f>VLOOKUP(C292,MOVI!C:DT,100,0)</f>
        <v>150000</v>
      </c>
      <c r="KM292" s="275">
        <f>VLOOKUP(C292,FPT!B:KK,100,0)</f>
        <v>150000</v>
      </c>
      <c r="KN292" t="str">
        <f t="shared" si="547"/>
        <v/>
      </c>
      <c r="KO292" s="275">
        <f>VLOOKUP(C292,MOVI!C:DT,101,0)</f>
        <v>0</v>
      </c>
      <c r="KP292" s="275">
        <f>VLOOKUP(C292,FPT!B:KN,101,0)</f>
        <v>0</v>
      </c>
      <c r="KQ292" t="str">
        <f t="shared" si="548"/>
        <v/>
      </c>
      <c r="KR292" s="275">
        <f>VLOOKUP(C292,MOVI!C:DT,102,0)</f>
        <v>0</v>
      </c>
      <c r="KS292" s="275">
        <f>VLOOKUP(C292,FPT!B:KQ,102,0)</f>
        <v>0</v>
      </c>
      <c r="KT292" t="str">
        <f t="shared" si="549"/>
        <v/>
      </c>
      <c r="KU292" s="275">
        <f>VLOOKUP(C292,MOVI!C:DT,103,0)</f>
        <v>1000000.0000000001</v>
      </c>
      <c r="KV292" s="275">
        <f>VLOOKUP(C292,FPT!B:KT,103,0)</f>
        <v>1000000</v>
      </c>
      <c r="KW292" t="str">
        <f t="shared" si="550"/>
        <v/>
      </c>
      <c r="KX292" s="275">
        <f>VLOOKUP(C292,MOVI!C:DT,104,0)</f>
        <v>1525000</v>
      </c>
      <c r="KY292" s="275">
        <f>VLOOKUP(C292,FPT!B:KW,104,0)</f>
        <v>1525000</v>
      </c>
      <c r="KZ292" t="str">
        <f t="shared" si="551"/>
        <v/>
      </c>
      <c r="LA292" s="275">
        <f>VLOOKUP(C292,MOVI!C:DT,105,0)</f>
        <v>100000</v>
      </c>
      <c r="LB292" s="275">
        <f>VLOOKUP(C292,FPT!B:KZ,105,0)</f>
        <v>100000</v>
      </c>
      <c r="LC292" t="str">
        <f t="shared" si="552"/>
        <v/>
      </c>
      <c r="LD292" s="275">
        <f>VLOOKUP(C292,MOVI!C:DT,106,0)</f>
        <v>9148747</v>
      </c>
      <c r="LE292" s="275">
        <f>VLOOKUP(C292,FPT!B:LC,106,0)</f>
        <v>9148747</v>
      </c>
      <c r="LF292" t="str">
        <f t="shared" si="553"/>
        <v/>
      </c>
      <c r="LG292" s="273">
        <f>VLOOKUP(C292,MOVI!C:DT,107,0)</f>
        <v>0</v>
      </c>
      <c r="LH292" s="273">
        <f>VLOOKUP(C292,FPT!B:LF,107,0)</f>
        <v>0</v>
      </c>
      <c r="LI292" t="str">
        <f t="shared" si="554"/>
        <v/>
      </c>
      <c r="LJ292" t="str">
        <f>VLOOKUP(C292,MOVI!C:DV,108,0)</f>
        <v>MoviSouthSales</v>
      </c>
      <c r="LK292" s="252" t="str">
        <f>VLOOKUP(C292,FPT!B:LI,108,0)</f>
        <v>MoviSouthSales</v>
      </c>
      <c r="LL292" t="str">
        <f t="shared" si="555"/>
        <v/>
      </c>
      <c r="LM292" s="275">
        <f>ROUND(VLOOKUP(C292,MOVI!C:DV,109,0),0)</f>
        <v>416667</v>
      </c>
      <c r="LN292" s="275">
        <f>ROUND(VLOOKUP(C292,FPT!B:LL,109,0),0)</f>
        <v>416667</v>
      </c>
      <c r="LO292" t="str">
        <f t="shared" si="556"/>
        <v/>
      </c>
      <c r="LP292" t="str">
        <f>VLOOKUP(C292,MOVI!C:DV,110,0)</f>
        <v>MKD</v>
      </c>
      <c r="LQ292" s="247" t="str">
        <f>VLOOKUP(C292,FPT!B:LO,110,0)</f>
        <v>MKD</v>
      </c>
      <c r="LR292" t="str">
        <f t="shared" si="557"/>
        <v/>
      </c>
      <c r="LS292">
        <f>MOVI!DI287</f>
        <v>21</v>
      </c>
      <c r="LV292">
        <f>MOVI!DJ287</f>
        <v>0</v>
      </c>
      <c r="LW292">
        <f>MOVI!DK287</f>
        <v>1</v>
      </c>
      <c r="LX292" t="str">
        <f>MOVI!DL287</f>
        <v>x</v>
      </c>
      <c r="LY292">
        <f>MOVI!DM287</f>
        <v>0</v>
      </c>
      <c r="LZ292">
        <f>MOVI!DN287</f>
        <v>50000</v>
      </c>
      <c r="MA292">
        <f>MOVI!DO287</f>
        <v>0</v>
      </c>
      <c r="MB292" t="str">
        <f>MOVI!DP287</f>
        <v>MKD</v>
      </c>
      <c r="MC292">
        <f>MOVI!DQ287</f>
        <v>0</v>
      </c>
      <c r="MD292">
        <f>MOVI!DR287</f>
        <v>0</v>
      </c>
      <c r="ME292" t="str">
        <f>VLOOKUP(C292,MOVI!C:DV,121,0)</f>
        <v>Group 1</v>
      </c>
      <c r="MF292" s="252" t="str">
        <f>VLOOKUP(C292,FPT!B:MD,111,0)</f>
        <v>Group 1</v>
      </c>
      <c r="MG292" t="str">
        <f t="shared" si="450"/>
        <v/>
      </c>
      <c r="MH292" t="str">
        <f>VLOOKUP(C292,MOVI!C:DT,122,0)</f>
        <v>MoviSouthGroup 1</v>
      </c>
      <c r="MI292" s="252" t="str">
        <f>VLOOKUP(C292,FPT!B:DS,112,0)</f>
        <v>MoviSouthGroup 1</v>
      </c>
      <c r="MJ292" t="str">
        <f t="shared" si="558"/>
        <v/>
      </c>
    </row>
    <row r="293" spans="1:348" x14ac:dyDescent="0.25">
      <c r="A293">
        <v>285</v>
      </c>
      <c r="B293" s="48">
        <v>5587</v>
      </c>
      <c r="C293" s="271" t="s">
        <v>1034</v>
      </c>
      <c r="D293" t="str">
        <f>VLOOKUP(C293,MOVI!C:D,2,0)</f>
        <v>Phạm Văn Dũng</v>
      </c>
      <c r="E293" t="str">
        <f>VLOOKUP(C293,FPT!B:C,2,0)</f>
        <v>Phạm Văn Dũng</v>
      </c>
      <c r="F293" t="str">
        <f t="shared" si="451"/>
        <v/>
      </c>
      <c r="G293" t="str">
        <f>VLOOKUP(C293,MOVI!C:E,3,0)</f>
        <v>Sales</v>
      </c>
      <c r="H293" t="str">
        <f>VLOOKUP(C293,FPT!B:F,3,0)</f>
        <v>Sales</v>
      </c>
      <c r="I293" t="str">
        <f t="shared" si="452"/>
        <v/>
      </c>
      <c r="J293" t="str">
        <f>VLOOKUP(C293,MOVI!C:H,4,0)</f>
        <v>Field Sales</v>
      </c>
      <c r="K293" t="str">
        <f>VLOOKUP(C293,FPT!B:I,4,0)</f>
        <v>Field Sales</v>
      </c>
      <c r="L293" t="str">
        <f t="shared" si="453"/>
        <v/>
      </c>
      <c r="M293" t="str">
        <f>VLOOKUP(C293,MOVI!C:DT,5,0)</f>
        <v>Associate</v>
      </c>
      <c r="N293" t="str">
        <f>VLOOKUP(C293,FPT!B:L,5,0)</f>
        <v>Associate</v>
      </c>
      <c r="O293" t="str">
        <f t="shared" si="454"/>
        <v/>
      </c>
      <c r="P293" t="str">
        <f>VLOOKUP(C293,MOVI!C:DT,6,0)</f>
        <v>Field Sales</v>
      </c>
      <c r="Q293" t="str">
        <f>VLOOKUP(C293,FPT!B:O,6,0)</f>
        <v>Field sales</v>
      </c>
      <c r="R293" t="str">
        <f t="shared" si="455"/>
        <v/>
      </c>
      <c r="S293" t="str">
        <f>VLOOKUP(C293,MOVI!C:DT,7,0)</f>
        <v>South</v>
      </c>
      <c r="T293" t="str">
        <f>VLOOKUP(C293,FPT!B:R,7,0)</f>
        <v>South</v>
      </c>
      <c r="U293" t="str">
        <f t="shared" si="456"/>
        <v/>
      </c>
      <c r="V293" t="str">
        <f>VLOOKUP(C293,MOVI!C:DT,8,0)</f>
        <v>Movi</v>
      </c>
      <c r="W293" t="str">
        <f>VLOOKUP(C293,FPT!B:U,8,0)</f>
        <v>Movi</v>
      </c>
      <c r="X293" t="str">
        <f t="shared" si="457"/>
        <v/>
      </c>
      <c r="Y293" t="str">
        <f>VLOOKUP(C293,MOVI!C:DT,9,0)</f>
        <v>Full-time</v>
      </c>
      <c r="Z293" t="str">
        <f>VLOOKUP(C293,FPT!B:X,9,0)</f>
        <v>Full-time</v>
      </c>
      <c r="AA293" t="str">
        <f t="shared" si="458"/>
        <v/>
      </c>
      <c r="AB293" t="str">
        <f>VLOOKUP(C293,MOVI!C:DT,10,0)</f>
        <v>Permanent</v>
      </c>
      <c r="AC293" t="str">
        <f>VLOOKUP(C293,FPT!B:AA,10,0)</f>
        <v>Permanent</v>
      </c>
      <c r="AD293" t="str">
        <f t="shared" si="459"/>
        <v/>
      </c>
      <c r="AE293" s="247">
        <f>VLOOKUP(C293,MOVI!C:DT,11,0)</f>
        <v>43797</v>
      </c>
      <c r="AF293" s="247">
        <f>VLOOKUP(C293,FPT!B:AD,11,0)</f>
        <v>43797</v>
      </c>
      <c r="AG293" t="str">
        <f t="shared" si="460"/>
        <v/>
      </c>
      <c r="AH293" s="260" t="str">
        <f>VLOOKUP(C293,MOVI!C:DT,12,0)</f>
        <v/>
      </c>
      <c r="AI293" s="260"/>
      <c r="AJ293" t="str">
        <f t="shared" si="560"/>
        <v/>
      </c>
      <c r="AK293">
        <f>VLOOKUP(C293,MOVI!C:DT,13,0)</f>
        <v>0</v>
      </c>
      <c r="AL293" s="247">
        <f>VLOOKUP(C293,FPT!B:AJ,13,0)</f>
        <v>0</v>
      </c>
      <c r="AM293" t="str">
        <f t="shared" si="559"/>
        <v/>
      </c>
      <c r="AN293" s="247">
        <f>VLOOKUP(C293,MOVI!C:DT,14,0)</f>
        <v>0</v>
      </c>
      <c r="AO293" s="247">
        <f>VLOOKUP(C293,FPT!B:AM,14,0)</f>
        <v>0</v>
      </c>
      <c r="AP293" t="str">
        <f t="shared" si="461"/>
        <v/>
      </c>
      <c r="AQ293" t="str">
        <f>VLOOKUP(C293,MOVI!C:DT,15,0)</f>
        <v>LC</v>
      </c>
      <c r="AR293" s="247" t="str">
        <f>VLOOKUP(C293,FPT!B:AP,15,0)</f>
        <v>LC</v>
      </c>
      <c r="AS293" t="str">
        <f t="shared" si="462"/>
        <v/>
      </c>
      <c r="AT293" s="282" t="str">
        <f>VLOOKUP(C293,MOVI!C:DT,16,0)</f>
        <v>LTTP</v>
      </c>
      <c r="AU293" s="247" t="str">
        <f>VLOOKUP(C293,FPT!B:AS,16,0)</f>
        <v>LTTP</v>
      </c>
      <c r="AV293" t="str">
        <f t="shared" si="463"/>
        <v/>
      </c>
      <c r="AW293" t="str">
        <f>VLOOKUP(C293,MOVI!C:DT,17,0)</f>
        <v>L</v>
      </c>
      <c r="AX293" s="247" t="str">
        <f>VLOOKUP(C293,FPT!B:AV,17,0)</f>
        <v>L</v>
      </c>
      <c r="AY293" t="str">
        <f t="shared" si="464"/>
        <v/>
      </c>
      <c r="AZ293">
        <f>VLOOKUP(C293,MOVI!C:DT,18,0)</f>
        <v>0</v>
      </c>
      <c r="BA293" s="247">
        <f>VLOOKUP(C293,FPT!B:AY,18,0)</f>
        <v>0</v>
      </c>
      <c r="BB293" t="str">
        <f t="shared" si="465"/>
        <v/>
      </c>
      <c r="BC293" s="275">
        <f>VLOOKUP(C293,MOVI!C:DT,19,0)</f>
        <v>5000000</v>
      </c>
      <c r="BD293" s="275">
        <f>VLOOKUP(C293,FPT!B:BB,19,0)</f>
        <v>5000000</v>
      </c>
      <c r="BE293" t="str">
        <f t="shared" si="466"/>
        <v/>
      </c>
      <c r="BF293">
        <f>VLOOKUP(C293,MOVI!C:DT,20,0)</f>
        <v>0</v>
      </c>
      <c r="BG293" s="252">
        <f>VLOOKUP(C293,FPT!B:BE,20,0)</f>
        <v>0</v>
      </c>
      <c r="BH293" t="str">
        <f t="shared" si="467"/>
        <v/>
      </c>
      <c r="BI293" s="275">
        <f>VLOOKUP(C293,MOVI!C:DT,21,0)</f>
        <v>5000000</v>
      </c>
      <c r="BJ293" s="275">
        <f>VLOOKUP(C293,FPT!B:BH,21,0)</f>
        <v>5000000</v>
      </c>
      <c r="BK293" t="str">
        <f t="shared" si="468"/>
        <v/>
      </c>
      <c r="BL293" s="275">
        <f>VLOOKUP(C293,MOVI!C:DT,22,0)</f>
        <v>0</v>
      </c>
      <c r="BM293" s="275">
        <f>VLOOKUP(C293,FPT!B:BK,22,0)</f>
        <v>0</v>
      </c>
      <c r="BN293" t="str">
        <f t="shared" si="469"/>
        <v/>
      </c>
      <c r="BO293" s="275">
        <f>VLOOKUP(C293,MOVI!C:DT,23,0)</f>
        <v>0</v>
      </c>
      <c r="BP293" s="275">
        <f>VLOOKUP(C293,FPT!B:BN,23,0)</f>
        <v>0</v>
      </c>
      <c r="BQ293" t="str">
        <f t="shared" si="470"/>
        <v/>
      </c>
      <c r="BR293" s="275">
        <f>VLOOKUP(C293,MOVI!C:DT,24,0)</f>
        <v>0</v>
      </c>
      <c r="BS293" s="275">
        <f>VLOOKUP(C293,FPT!B:BQ,24,0)</f>
        <v>0</v>
      </c>
      <c r="BT293" t="str">
        <f t="shared" si="471"/>
        <v/>
      </c>
      <c r="BU293" s="275">
        <f>VLOOKUP(C293,MOVI!C:DT,25,0)</f>
        <v>200000</v>
      </c>
      <c r="BV293" s="275">
        <f>VLOOKUP(C293,FPT!B:BT,25,0)</f>
        <v>200000</v>
      </c>
      <c r="BW293" t="str">
        <f t="shared" si="472"/>
        <v/>
      </c>
      <c r="BX293" s="275">
        <f>VLOOKUP(C293,MOVI!C:DT,26,0)</f>
        <v>0</v>
      </c>
      <c r="BY293" s="275">
        <f>VLOOKUP(C293,FPT!B:BW,26,0)</f>
        <v>0</v>
      </c>
      <c r="BZ293" t="str">
        <f t="shared" si="473"/>
        <v/>
      </c>
      <c r="CA293" s="275">
        <f>VLOOKUP(C293,MOVI!C:DT,27,0)</f>
        <v>730000</v>
      </c>
      <c r="CB293" s="275">
        <f>VLOOKUP(C293,FPT!B:BZ,27,0)</f>
        <v>730000</v>
      </c>
      <c r="CC293" t="str">
        <f t="shared" si="474"/>
        <v/>
      </c>
      <c r="CD293" s="275">
        <f>VLOOKUP(C293,MOVI!C:DT,28,0)</f>
        <v>930000</v>
      </c>
      <c r="CE293" s="275">
        <f>VLOOKUP(C293,FPT!B:CC,28,0)</f>
        <v>930000</v>
      </c>
      <c r="CF293" t="str">
        <f t="shared" si="475"/>
        <v/>
      </c>
      <c r="CG293" t="str">
        <f>VLOOKUP(C293,MOVI!C:DT,29,0)</f>
        <v>CN</v>
      </c>
      <c r="CH293" s="252" t="str">
        <f>VLOOKUP(C293,FPT!B:CF,29,0)</f>
        <v>CN</v>
      </c>
      <c r="CI293" t="str">
        <f t="shared" si="476"/>
        <v/>
      </c>
      <c r="CJ293">
        <f>VLOOKUP(C293,MOVI!C:DT,30,0)</f>
        <v>26</v>
      </c>
      <c r="CK293" s="252">
        <f>VLOOKUP(C293,FPT!B:CI,30,0)</f>
        <v>26</v>
      </c>
      <c r="CL293" t="str">
        <f t="shared" si="477"/>
        <v/>
      </c>
      <c r="CM293">
        <f>VLOOKUP(C293,MOVI!C:DT,31,0)</f>
        <v>24.5</v>
      </c>
      <c r="CN293" s="252">
        <f>VLOOKUP(C293,FPT!B:CL,31,0)</f>
        <v>24.5</v>
      </c>
      <c r="CO293" t="str">
        <f t="shared" si="478"/>
        <v/>
      </c>
      <c r="CP293" s="275">
        <f>VLOOKUP(C293,MOVI!C:DT,32,0)</f>
        <v>1.5</v>
      </c>
      <c r="CQ293" s="275">
        <f>VLOOKUP(C293,FPT!B:CO,32,0)</f>
        <v>1.5</v>
      </c>
      <c r="CR293" t="str">
        <f t="shared" si="479"/>
        <v/>
      </c>
      <c r="CS293" s="275">
        <f>VLOOKUP(C293,MOVI!C:DT,33,0)</f>
        <v>0</v>
      </c>
      <c r="CT293" s="275">
        <f>VLOOKUP(C293,FPT!B:CR,33,0)</f>
        <v>0</v>
      </c>
      <c r="CU293" t="str">
        <f t="shared" si="480"/>
        <v/>
      </c>
      <c r="CV293" s="275">
        <f>VLOOKUP(C293,MOVI!C:DT,34,0)</f>
        <v>0</v>
      </c>
      <c r="CW293" s="275">
        <f>VLOOKUP(C293,FPT!B:CU,34,0)</f>
        <v>0</v>
      </c>
      <c r="CX293" t="str">
        <f t="shared" si="481"/>
        <v/>
      </c>
      <c r="CY293" s="275">
        <f>VLOOKUP(C293,MOVI!C:DT,35,0)</f>
        <v>26</v>
      </c>
      <c r="CZ293" s="275">
        <f>VLOOKUP(C293,FPT!B:CX,35,0)</f>
        <v>26</v>
      </c>
      <c r="DA293" t="str">
        <f t="shared" si="482"/>
        <v/>
      </c>
      <c r="DB293" s="275">
        <f>VLOOKUP(C293,MOVI!C:DT,36,0)</f>
        <v>0</v>
      </c>
      <c r="DC293" s="275">
        <f>VLOOKUP(C293,FPT!B:DA,36,0)</f>
        <v>0</v>
      </c>
      <c r="DD293" t="str">
        <f t="shared" si="483"/>
        <v/>
      </c>
      <c r="DE293" s="275">
        <f>VLOOKUP(C293,MOVI!C:DT,37,0)</f>
        <v>0</v>
      </c>
      <c r="DF293" s="275">
        <f>VLOOKUP(C293,FPT!B:DD,37,0)</f>
        <v>0</v>
      </c>
      <c r="DG293" t="str">
        <f t="shared" si="484"/>
        <v/>
      </c>
      <c r="DH293" s="275">
        <f>VLOOKUP(C293,MOVI!C:DT,38,0)</f>
        <v>0</v>
      </c>
      <c r="DI293" s="275">
        <f>VLOOKUP(C293,FPT!B:DG,38,0)</f>
        <v>0</v>
      </c>
      <c r="DJ293" t="str">
        <f t="shared" si="485"/>
        <v/>
      </c>
      <c r="DK293" s="275">
        <f>VLOOKUP(C293,MOVI!C:DT,39,0)</f>
        <v>0</v>
      </c>
      <c r="DL293" s="275">
        <f>VLOOKUP(C293,FPT!B:DJ,39,0)</f>
        <v>0</v>
      </c>
      <c r="DM293" t="str">
        <f t="shared" si="486"/>
        <v/>
      </c>
      <c r="DN293" s="275">
        <f>VLOOKUP(C293,MOVI!C:DT,40,0)</f>
        <v>0</v>
      </c>
      <c r="DO293" s="275">
        <f>VLOOKUP(C293,FPT!B:DM,40,0)</f>
        <v>0</v>
      </c>
      <c r="DP293" t="str">
        <f t="shared" si="487"/>
        <v/>
      </c>
      <c r="DQ293" s="275">
        <f>VLOOKUP(C293,MOVI!C:DT,41,0)</f>
        <v>0</v>
      </c>
      <c r="DR293" s="275">
        <f>VLOOKUP(C293,FPT!B:DP,41,0)</f>
        <v>0</v>
      </c>
      <c r="DS293" t="str">
        <f t="shared" si="488"/>
        <v/>
      </c>
      <c r="DT293" s="275">
        <f>VLOOKUP(C293,MOVI!C:DT,42,0)</f>
        <v>5000000</v>
      </c>
      <c r="DU293" s="275">
        <f>ROUND(VLOOKUP(C293,FPT!B:DS,42,0),0)</f>
        <v>5000000</v>
      </c>
      <c r="DV293" t="str">
        <f t="shared" si="489"/>
        <v/>
      </c>
      <c r="DW293" s="275">
        <f>VLOOKUP(C293,MOVI!C:DT,43,0)</f>
        <v>0</v>
      </c>
      <c r="DX293" s="275">
        <f>VLOOKUP(C293,FPT!B:DV,43,0)</f>
        <v>0</v>
      </c>
      <c r="DY293" t="str">
        <f t="shared" si="490"/>
        <v/>
      </c>
      <c r="DZ293" s="275">
        <f>VLOOKUP(C293,MOVI!C:DT,44,0)</f>
        <v>0</v>
      </c>
      <c r="EA293" s="275">
        <f>VLOOKUP(C293,FPT!B:DY,44,0)</f>
        <v>0</v>
      </c>
      <c r="EB293" t="str">
        <f t="shared" si="491"/>
        <v/>
      </c>
      <c r="EC293" s="275">
        <f>VLOOKUP(C293,MOVI!C:DT,45,0)</f>
        <v>5000000</v>
      </c>
      <c r="ED293" s="275">
        <f>ROUND(VLOOKUP(C293,FPT!B:EB,45,0),0)</f>
        <v>5000000</v>
      </c>
      <c r="EE293" t="str">
        <f t="shared" si="492"/>
        <v/>
      </c>
      <c r="EF293" s="275">
        <f>VLOOKUP(C293,MOVI!C:DT,46,0)</f>
        <v>0</v>
      </c>
      <c r="EG293" s="275">
        <f>VLOOKUP(C293,FPT!B:EE,46,0)</f>
        <v>0</v>
      </c>
      <c r="EH293" t="str">
        <f t="shared" si="493"/>
        <v/>
      </c>
      <c r="EI293" s="275">
        <f>VLOOKUP(C293,MOVI!C:DT,47,0)</f>
        <v>0</v>
      </c>
      <c r="EJ293" s="275">
        <f>VLOOKUP(C293,FPT!B:EH,47,0)</f>
        <v>0</v>
      </c>
      <c r="EK293" t="str">
        <f t="shared" si="494"/>
        <v/>
      </c>
      <c r="EL293" s="275">
        <f>VLOOKUP(C293,MOVI!C:DT,48,0)</f>
        <v>0</v>
      </c>
      <c r="EM293" s="275">
        <f>VLOOKUP(C293,FPT!B:EK,48,0)</f>
        <v>0</v>
      </c>
      <c r="EN293" t="str">
        <f t="shared" si="495"/>
        <v/>
      </c>
      <c r="EO293" s="275">
        <f>VLOOKUP(C293,MOVI!C:DT,49,0)</f>
        <v>200000</v>
      </c>
      <c r="EP293" s="275">
        <f>VLOOKUP(C293,FPT!B:EN,49,0)</f>
        <v>200000</v>
      </c>
      <c r="EQ293" t="str">
        <f t="shared" si="496"/>
        <v/>
      </c>
      <c r="ER293" s="275">
        <f>VLOOKUP(C293,MOVI!C:DT,50,0)</f>
        <v>0</v>
      </c>
      <c r="ES293" s="275">
        <f>VLOOKUP(C293,FPT!B:EQ,50,0)</f>
        <v>0</v>
      </c>
      <c r="ET293" t="str">
        <f t="shared" si="497"/>
        <v/>
      </c>
      <c r="EU293" s="275">
        <f>VLOOKUP(C293,MOVI!C:DT,51,0)</f>
        <v>0</v>
      </c>
      <c r="EV293" s="275">
        <f>VLOOKUP(C293,FPT!B:ET,51,0)</f>
        <v>0</v>
      </c>
      <c r="EW293" t="str">
        <f t="shared" si="498"/>
        <v/>
      </c>
      <c r="EX293" s="275">
        <f>VLOOKUP(C293,MOVI!C:DT,52,0)</f>
        <v>0</v>
      </c>
      <c r="EY293" s="275">
        <f>VLOOKUP(C293,FPT!B:EW,52,0)</f>
        <v>0</v>
      </c>
      <c r="EZ293" t="str">
        <f t="shared" si="499"/>
        <v/>
      </c>
      <c r="FA293" s="275">
        <f>VLOOKUP(C293,MOVI!C:DT,53,0)</f>
        <v>0</v>
      </c>
      <c r="FB293" s="275">
        <f>VLOOKUP(C293,FPT!B:EZ,53,0)</f>
        <v>0</v>
      </c>
      <c r="FC293" t="str">
        <f t="shared" si="500"/>
        <v/>
      </c>
      <c r="FD293" s="275">
        <f>VLOOKUP(C293,MOVI!C:DT,54,0)</f>
        <v>0</v>
      </c>
      <c r="FE293" s="275">
        <f>VLOOKUP(C293,FPT!B:FC,54,0)</f>
        <v>0</v>
      </c>
      <c r="FF293" t="str">
        <f t="shared" si="501"/>
        <v/>
      </c>
      <c r="FG293" s="275">
        <f>VLOOKUP(C293,MOVI!C:DT,55,0)</f>
        <v>687885</v>
      </c>
      <c r="FH293" s="275">
        <f>VLOOKUP(C293,FPT!B:FF,55,0)</f>
        <v>687885</v>
      </c>
      <c r="FI293" t="str">
        <f t="shared" si="502"/>
        <v/>
      </c>
      <c r="FJ293" s="275">
        <f>VLOOKUP(C293,MOVI!C:DT,56,0)</f>
        <v>887885</v>
      </c>
      <c r="FK293" s="275">
        <f>VLOOKUP(C293,FPT!B:FI,56,0)</f>
        <v>887885</v>
      </c>
      <c r="FL293" t="str">
        <f t="shared" si="503"/>
        <v/>
      </c>
      <c r="FM293" s="275">
        <f>VLOOKUP(C293,MOVI!C:DT,57,0)</f>
        <v>1361595</v>
      </c>
      <c r="FN293" s="275">
        <f>VLOOKUP(C293,FPT!B:FL,57,0)</f>
        <v>1361595</v>
      </c>
      <c r="FO293" t="str">
        <f t="shared" si="504"/>
        <v/>
      </c>
      <c r="FP293" s="275">
        <f>VLOOKUP(C293,MOVI!C:DT,58,0)</f>
        <v>0</v>
      </c>
      <c r="FQ293" s="275">
        <f>VLOOKUP(C293,FPT!B:FO,58,0)</f>
        <v>0</v>
      </c>
      <c r="FR293" t="str">
        <f t="shared" si="505"/>
        <v/>
      </c>
      <c r="FS293" s="275">
        <f>VLOOKUP(C293,MOVI!C:DT,59,0)</f>
        <v>0</v>
      </c>
      <c r="FT293" s="275">
        <f>VLOOKUP(C293,FPT!B:FR,59,0)</f>
        <v>0</v>
      </c>
      <c r="FU293" t="str">
        <f t="shared" si="506"/>
        <v/>
      </c>
      <c r="FV293" s="275">
        <f>VLOOKUP(C293,MOVI!C:DT,60,0)</f>
        <v>0</v>
      </c>
      <c r="FW293" s="275">
        <f>VLOOKUP(C293,FPT!B:FU,60,0)</f>
        <v>0</v>
      </c>
      <c r="FX293" t="str">
        <f t="shared" si="507"/>
        <v/>
      </c>
      <c r="FY293" s="275">
        <f>VLOOKUP(C293,MOVI!C:DT,61,0)</f>
        <v>0</v>
      </c>
      <c r="FZ293" s="275">
        <f>VLOOKUP(C293,FPT!B:FX,61,0)</f>
        <v>0</v>
      </c>
      <c r="GA293" t="str">
        <f t="shared" si="508"/>
        <v/>
      </c>
      <c r="GB293" s="275">
        <f>VLOOKUP(C293,MOVI!C:DT,62,0)</f>
        <v>500000</v>
      </c>
      <c r="GC293" s="275">
        <f>VLOOKUP(C293,FPT!B:GA,62,0)</f>
        <v>500000</v>
      </c>
      <c r="GD293" t="str">
        <f t="shared" si="509"/>
        <v/>
      </c>
      <c r="GE293" s="275">
        <f>VLOOKUP(C293,MOVI!C:DT,63,0)</f>
        <v>0</v>
      </c>
      <c r="GF293" s="275">
        <f>VLOOKUP(C293,FPT!B:GD,63,0)</f>
        <v>0</v>
      </c>
      <c r="GG293" t="str">
        <f t="shared" si="510"/>
        <v/>
      </c>
      <c r="GH293" s="275">
        <f>VLOOKUP(C293,MOVI!C:DT,64,0)</f>
        <v>0</v>
      </c>
      <c r="GI293" s="275">
        <f>VLOOKUP(C293,FPT!B:GG,64,0)</f>
        <v>0</v>
      </c>
      <c r="GJ293" t="str">
        <f t="shared" si="511"/>
        <v/>
      </c>
      <c r="GK293" s="275">
        <f>VLOOKUP(C293,MOVI!C:DT,65,0)</f>
        <v>0</v>
      </c>
      <c r="GL293" s="275">
        <f>VLOOKUP(C293,FPT!B:GJ,65,0)</f>
        <v>0</v>
      </c>
      <c r="GM293" t="str">
        <f t="shared" si="512"/>
        <v/>
      </c>
      <c r="GN293" s="275">
        <f>VLOOKUP(C293,MOVI!C:DT,66,0)</f>
        <v>0</v>
      </c>
      <c r="GO293" s="275">
        <f>VLOOKUP(C293,FPT!B:GM,66,0)</f>
        <v>0</v>
      </c>
      <c r="GP293" t="str">
        <f t="shared" si="513"/>
        <v/>
      </c>
      <c r="GQ293" s="275">
        <f>VLOOKUP(C293,MOVI!C:DT,67,0)</f>
        <v>0</v>
      </c>
      <c r="GR293" s="275">
        <f>VLOOKUP(C293,FPT!B:GP,67,0)</f>
        <v>0</v>
      </c>
      <c r="GS293" t="str">
        <f t="shared" si="514"/>
        <v/>
      </c>
      <c r="GT293" s="275">
        <f>VLOOKUP(C293,MOVI!C:DT,68,0)</f>
        <v>0</v>
      </c>
      <c r="GU293" s="275">
        <f>VLOOKUP(C293,FPT!B:GS,68,0)</f>
        <v>0</v>
      </c>
      <c r="GV293" t="str">
        <f t="shared" si="515"/>
        <v/>
      </c>
      <c r="GW293" s="275">
        <f>VLOOKUP(C293,MOVI!C:DT,69,0)</f>
        <v>0</v>
      </c>
      <c r="GX293" s="275">
        <f>VLOOKUP(C293,FPT!B:GV,69,0)</f>
        <v>0</v>
      </c>
      <c r="GY293" t="str">
        <f t="shared" si="516"/>
        <v/>
      </c>
      <c r="GZ293" s="275">
        <f>VLOOKUP(C293,MOVI!C:DT,70,0)</f>
        <v>1861595</v>
      </c>
      <c r="HA293" s="275">
        <f>VLOOKUP(C293,FPT!B:GY,70,0)</f>
        <v>1861595</v>
      </c>
      <c r="HB293" t="str">
        <f t="shared" si="517"/>
        <v/>
      </c>
      <c r="HC293" s="275">
        <f>VLOOKUP(C293,MOVI!C:DT,71,0)</f>
        <v>7749480</v>
      </c>
      <c r="HD293" s="275">
        <f>ROUND(VLOOKUP(C293,FPT!B:HB,71,0),0)</f>
        <v>7749480</v>
      </c>
      <c r="HE293" t="str">
        <f t="shared" si="518"/>
        <v/>
      </c>
      <c r="HF293" s="275">
        <f>ROUND(VLOOKUP(C293,MOVI!C:DT,72,0),0)</f>
        <v>0</v>
      </c>
      <c r="HG293" s="275">
        <f>ROUND(VLOOKUP(C293,FPT!B:HE,72,0),0)</f>
        <v>0</v>
      </c>
      <c r="HH293" t="str">
        <f t="shared" si="519"/>
        <v/>
      </c>
      <c r="HI293" s="275">
        <f>VLOOKUP(C293,MOVI!C:DT,73,0)</f>
        <v>200000</v>
      </c>
      <c r="HJ293" s="275">
        <f>VLOOKUP(C293,FPT!B:HH,73,0)</f>
        <v>200000</v>
      </c>
      <c r="HK293" t="str">
        <f t="shared" si="520"/>
        <v/>
      </c>
      <c r="HL293" s="275">
        <f>VLOOKUP(C293,MOVI!C:DT,74,0)</f>
        <v>687885</v>
      </c>
      <c r="HM293" s="275">
        <f>VLOOKUP(C293,FPT!B:HK,74,0)</f>
        <v>687885</v>
      </c>
      <c r="HN293" t="str">
        <f t="shared" si="521"/>
        <v/>
      </c>
      <c r="HO293" s="275">
        <f>VLOOKUP(C293,MOVI!C:DT,75,0)</f>
        <v>11000000</v>
      </c>
      <c r="HP293" s="275">
        <f>VLOOKUP(C293,FPT!B:HN,75,0)</f>
        <v>11000000</v>
      </c>
      <c r="HQ293" t="str">
        <f t="shared" si="522"/>
        <v/>
      </c>
      <c r="HR293" s="275">
        <f>VLOOKUP(C293,MOVI!C:DT,76,0)</f>
        <v>0</v>
      </c>
      <c r="HS293" s="275">
        <f>VLOOKUP(C293,FPT!B:HQ,76,0)</f>
        <v>0</v>
      </c>
      <c r="HT293" t="str">
        <f t="shared" si="523"/>
        <v/>
      </c>
      <c r="HU293" s="275">
        <f>VLOOKUP(C293,MOVI!C:DT,77,0)</f>
        <v>0</v>
      </c>
      <c r="HV293" s="275">
        <f>VLOOKUP(C293,FPT!B:HT,77,0)</f>
        <v>0</v>
      </c>
      <c r="HW293" t="str">
        <f t="shared" si="524"/>
        <v/>
      </c>
      <c r="HX293" s="274">
        <f>VLOOKUP(C293,MOVI!C:CB,78,0)</f>
        <v>400000</v>
      </c>
      <c r="HY293" s="261">
        <f>VLOOKUP(C293,FPT!$B:$CA,78,0)</f>
        <v>400000</v>
      </c>
      <c r="HZ293" t="str">
        <f t="shared" si="525"/>
        <v/>
      </c>
      <c r="IA293" s="275">
        <f>VLOOKUP(C293,MOVI!C:CD,79,0)</f>
        <v>50000</v>
      </c>
      <c r="IB293" s="275">
        <f>VLOOKUP(C293,FPT!B:HZ,79,0)</f>
        <v>50000</v>
      </c>
      <c r="IC293" t="str">
        <f t="shared" si="526"/>
        <v/>
      </c>
      <c r="ID293" s="275">
        <f>VLOOKUP(C293,MOVI!C:CD,80,0)</f>
        <v>75000</v>
      </c>
      <c r="IE293" s="275">
        <f>VLOOKUP(C293,FPT!B:IC,80,0)</f>
        <v>75000</v>
      </c>
      <c r="IF293" t="str">
        <f t="shared" si="527"/>
        <v/>
      </c>
      <c r="IG293" s="275">
        <f>VLOOKUP(C293,MOVI!C:DT,81,0)</f>
        <v>0</v>
      </c>
      <c r="IH293" s="275">
        <f>VLOOKUP(C293,FPT!B:IF,81,0)</f>
        <v>0</v>
      </c>
      <c r="II293" t="str">
        <f t="shared" si="528"/>
        <v/>
      </c>
      <c r="IJ293" s="275">
        <f>VLOOKUP(C293,MOVI!C:DT,82,0)</f>
        <v>525000</v>
      </c>
      <c r="IK293" s="275">
        <f>VLOOKUP(C293,FPT!B:II,82,0)</f>
        <v>525000</v>
      </c>
      <c r="IL293" t="str">
        <f t="shared" si="529"/>
        <v/>
      </c>
      <c r="IM293" s="275">
        <f>ROUND(VLOOKUP(C293,MOVI!C:DT,83,0),0)</f>
        <v>12412885</v>
      </c>
      <c r="IN293" s="275">
        <f>ROUND(VLOOKUP(C293,FPT!B:IL,83,0),0)</f>
        <v>12412885</v>
      </c>
      <c r="IO293" t="str">
        <f t="shared" si="530"/>
        <v/>
      </c>
      <c r="IP293" s="275">
        <f>VLOOKUP(C293,MOVI!C:DT,84,0)</f>
        <v>0</v>
      </c>
      <c r="IQ293" s="275">
        <f>VLOOKUP(C293,FPT!B:IO,84,0)</f>
        <v>0</v>
      </c>
      <c r="IR293" t="str">
        <f t="shared" si="531"/>
        <v/>
      </c>
      <c r="IS293" s="275">
        <f>ROUND(VLOOKUP(C293,MOVI!C:DT,85,0),0)</f>
        <v>0</v>
      </c>
      <c r="IT293" s="275">
        <f>ROUND(VLOOKUP(C293,FPT!B:IR,85,0),0)</f>
        <v>0</v>
      </c>
      <c r="IU293" t="str">
        <f t="shared" si="532"/>
        <v/>
      </c>
      <c r="IV293" s="275">
        <f>VLOOKUP(C293,MOVI!C:DT,86,0)</f>
        <v>0</v>
      </c>
      <c r="IW293" s="275">
        <f>VLOOKUP(C293,FPT!B:IU,86,0)</f>
        <v>0</v>
      </c>
      <c r="IX293" t="str">
        <f t="shared" si="533"/>
        <v/>
      </c>
      <c r="IY293" s="275">
        <f>ROUND(VLOOKUP(C293,MOVI!C:DT,87,0),0)</f>
        <v>0</v>
      </c>
      <c r="IZ293" s="275">
        <f>ROUND(VLOOKUP(C293,FPT!B:IX,87,0),0)</f>
        <v>0</v>
      </c>
      <c r="JA293" t="str">
        <f t="shared" si="534"/>
        <v/>
      </c>
      <c r="JB293" s="275">
        <f>VLOOKUP(C293,MOVI!C:DT,88,0)</f>
        <v>0</v>
      </c>
      <c r="JC293" s="275">
        <f>VLOOKUP(C293,FPT!B:JA,88,0)</f>
        <v>0</v>
      </c>
      <c r="JD293" t="str">
        <f t="shared" si="535"/>
        <v/>
      </c>
      <c r="JE293" s="275">
        <f>VLOOKUP(C293,MOVI!C:DT,89,0)</f>
        <v>0</v>
      </c>
      <c r="JF293" s="275">
        <f>VLOOKUP(C293,FPT!B:JD,89,0)</f>
        <v>0</v>
      </c>
      <c r="JG293" t="str">
        <f t="shared" si="536"/>
        <v/>
      </c>
      <c r="JH293" s="275">
        <f>VLOOKUP(C293,MOVI!C:DT,90,0)</f>
        <v>1300000</v>
      </c>
      <c r="JI293" s="275">
        <f>VLOOKUP(C293,FPT!B:JG,90,0)</f>
        <v>1300000</v>
      </c>
      <c r="JJ293" t="str">
        <f t="shared" si="537"/>
        <v/>
      </c>
      <c r="JK293" s="275">
        <f>VLOOKUP(C293,MOVI!C:DT,91,0)</f>
        <v>0</v>
      </c>
      <c r="JL293" s="275">
        <f>VLOOKUP(C293,FPT!B:JJ,91,0)</f>
        <v>0</v>
      </c>
      <c r="JM293" t="str">
        <f t="shared" si="538"/>
        <v/>
      </c>
      <c r="JN293" s="275">
        <f>VLOOKUP(C293,MOVI!C:DT,92,0)</f>
        <v>2667900</v>
      </c>
      <c r="JO293" s="275">
        <f>VLOOKUP(C293,FPT!B:JM,92,0)</f>
        <v>2667900</v>
      </c>
      <c r="JP293" t="str">
        <f t="shared" si="539"/>
        <v/>
      </c>
      <c r="JQ293" s="275">
        <f>VLOOKUP(C293,MOVI!C:DT,93,0)</f>
        <v>0</v>
      </c>
      <c r="JR293" s="275">
        <f>VLOOKUP(C293,FPT!B:JP,93,0)</f>
        <v>0</v>
      </c>
      <c r="JS293" t="str">
        <f t="shared" si="540"/>
        <v/>
      </c>
      <c r="JT293" s="275">
        <f>VLOOKUP(C293,MOVI!C:DT,94,0)</f>
        <v>3967900</v>
      </c>
      <c r="JU293" s="275">
        <f>VLOOKUP(C293,FPT!B:JS,94,0)</f>
        <v>3967900</v>
      </c>
      <c r="JV293" t="str">
        <f t="shared" si="541"/>
        <v/>
      </c>
      <c r="JW293" s="275">
        <f>VLOOKUP(C293,MOVI!C:DT,95,0)</f>
        <v>3256580</v>
      </c>
      <c r="JX293" s="275">
        <f>VLOOKUP(C293,FPT!B:JV,95,0)</f>
        <v>3256580</v>
      </c>
      <c r="JY293" t="str">
        <f t="shared" si="542"/>
        <v/>
      </c>
      <c r="JZ293" s="275">
        <f>VLOOKUP(C293,MOVI!C:DT,96,0)</f>
        <v>0</v>
      </c>
      <c r="KA293" s="275">
        <f>VLOOKUP(C293,FPT!B:JY,96,0)</f>
        <v>0</v>
      </c>
      <c r="KB293" t="str">
        <f t="shared" si="543"/>
        <v/>
      </c>
      <c r="KC293" s="275">
        <f>VLOOKUP(C293,MOVI!C:DT,97,0)</f>
        <v>3256580</v>
      </c>
      <c r="KD293" s="275">
        <f>VLOOKUP(C293,FPT!B:KB,97,0)</f>
        <v>3256580</v>
      </c>
      <c r="KE293" t="str">
        <f t="shared" si="544"/>
        <v/>
      </c>
      <c r="KF293" s="275">
        <f>VLOOKUP(C293,MOVI!C:DT,98,0)</f>
        <v>850000.00000000012</v>
      </c>
      <c r="KG293" s="275">
        <f>VLOOKUP(C293,FPT!B:KE,98,0)</f>
        <v>850000</v>
      </c>
      <c r="KH293" t="str">
        <f t="shared" si="545"/>
        <v/>
      </c>
      <c r="KI293" s="275">
        <f>VLOOKUP(C293,MOVI!C:DT,99,0)</f>
        <v>0</v>
      </c>
      <c r="KJ293" s="275">
        <f>VLOOKUP(C293,FPT!B:KH,99,0)</f>
        <v>0</v>
      </c>
      <c r="KK293" t="str">
        <f t="shared" si="546"/>
        <v/>
      </c>
      <c r="KL293" s="275">
        <f>VLOOKUP(C293,MOVI!C:DT,100,0)</f>
        <v>150000</v>
      </c>
      <c r="KM293" s="275">
        <f>VLOOKUP(C293,FPT!B:KK,100,0)</f>
        <v>150000</v>
      </c>
      <c r="KN293" t="str">
        <f t="shared" si="547"/>
        <v/>
      </c>
      <c r="KO293" s="275">
        <f>VLOOKUP(C293,MOVI!C:DT,101,0)</f>
        <v>0</v>
      </c>
      <c r="KP293" s="275">
        <f>VLOOKUP(C293,FPT!B:KN,101,0)</f>
        <v>0</v>
      </c>
      <c r="KQ293" t="str">
        <f t="shared" si="548"/>
        <v/>
      </c>
      <c r="KR293" s="275">
        <f>VLOOKUP(C293,MOVI!C:DT,102,0)</f>
        <v>0</v>
      </c>
      <c r="KS293" s="275">
        <f>VLOOKUP(C293,FPT!B:KQ,102,0)</f>
        <v>0</v>
      </c>
      <c r="KT293" t="str">
        <f t="shared" si="549"/>
        <v/>
      </c>
      <c r="KU293" s="275">
        <f>VLOOKUP(C293,MOVI!C:DT,103,0)</f>
        <v>1000000.0000000001</v>
      </c>
      <c r="KV293" s="275">
        <f>VLOOKUP(C293,FPT!B:KT,103,0)</f>
        <v>1000000</v>
      </c>
      <c r="KW293" t="str">
        <f t="shared" si="550"/>
        <v/>
      </c>
      <c r="KX293" s="275">
        <f>VLOOKUP(C293,MOVI!C:DT,104,0)</f>
        <v>1525000</v>
      </c>
      <c r="KY293" s="275">
        <f>VLOOKUP(C293,FPT!B:KW,104,0)</f>
        <v>1525000</v>
      </c>
      <c r="KZ293" t="str">
        <f t="shared" si="551"/>
        <v/>
      </c>
      <c r="LA293" s="275">
        <f>VLOOKUP(C293,MOVI!C:DT,105,0)</f>
        <v>100000</v>
      </c>
      <c r="LB293" s="275">
        <f>VLOOKUP(C293,FPT!B:KZ,105,0)</f>
        <v>100000</v>
      </c>
      <c r="LC293" t="str">
        <f t="shared" si="552"/>
        <v/>
      </c>
      <c r="LD293" s="275">
        <f>VLOOKUP(C293,MOVI!C:DT,106,0)</f>
        <v>8849480</v>
      </c>
      <c r="LE293" s="275">
        <f>VLOOKUP(C293,FPT!B:LC,106,0)</f>
        <v>8849480</v>
      </c>
      <c r="LF293" t="str">
        <f t="shared" si="553"/>
        <v/>
      </c>
      <c r="LG293" s="273">
        <f>VLOOKUP(C293,MOVI!C:DT,107,0)</f>
        <v>0</v>
      </c>
      <c r="LH293" s="273">
        <f>VLOOKUP(C293,FPT!B:LF,107,0)</f>
        <v>0</v>
      </c>
      <c r="LI293" t="str">
        <f t="shared" si="554"/>
        <v/>
      </c>
      <c r="LJ293" t="str">
        <f>VLOOKUP(C293,MOVI!C:DV,108,0)</f>
        <v>MoviSouthSales</v>
      </c>
      <c r="LK293" s="252" t="str">
        <f>VLOOKUP(C293,FPT!B:LI,108,0)</f>
        <v>MoviSouthSales</v>
      </c>
      <c r="LL293" t="str">
        <f t="shared" si="555"/>
        <v/>
      </c>
      <c r="LM293" s="275">
        <f>ROUND(VLOOKUP(C293,MOVI!C:DV,109,0),0)</f>
        <v>416667</v>
      </c>
      <c r="LN293" s="275">
        <f>ROUND(VLOOKUP(C293,FPT!B:LL,109,0),0)</f>
        <v>416667</v>
      </c>
      <c r="LO293" t="str">
        <f t="shared" si="556"/>
        <v/>
      </c>
      <c r="LP293" t="str">
        <f>VLOOKUP(C293,MOVI!C:DV,110,0)</f>
        <v>DNI</v>
      </c>
      <c r="LQ293" s="247" t="str">
        <f>VLOOKUP(C293,FPT!B:LO,110,0)</f>
        <v>DNI</v>
      </c>
      <c r="LR293" t="str">
        <f t="shared" si="557"/>
        <v/>
      </c>
      <c r="LS293">
        <f>MOVI!DI288</f>
        <v>22</v>
      </c>
      <c r="LV293">
        <f>MOVI!DJ288</f>
        <v>0</v>
      </c>
      <c r="LW293">
        <f>MOVI!DK288</f>
        <v>0</v>
      </c>
      <c r="LX293">
        <f>MOVI!DL288</f>
        <v>0</v>
      </c>
      <c r="LY293">
        <f>MOVI!DM288</f>
        <v>0</v>
      </c>
      <c r="LZ293">
        <f>MOVI!DN288</f>
        <v>0</v>
      </c>
      <c r="MA293">
        <f>MOVI!DO288</f>
        <v>0</v>
      </c>
      <c r="MB293" t="str">
        <f>MOVI!DP288</f>
        <v>DNI</v>
      </c>
      <c r="MC293">
        <f>MOVI!DQ288</f>
        <v>0</v>
      </c>
      <c r="MD293">
        <f>MOVI!DR288</f>
        <v>0</v>
      </c>
      <c r="ME293" t="str">
        <f>VLOOKUP(C293,MOVI!C:DV,121,0)</f>
        <v>Group 1</v>
      </c>
      <c r="MF293" s="252" t="str">
        <f>VLOOKUP(C293,FPT!B:MD,111,0)</f>
        <v>Group 1</v>
      </c>
      <c r="MG293" t="str">
        <f t="shared" si="450"/>
        <v/>
      </c>
      <c r="MH293" t="str">
        <f>VLOOKUP(C293,MOVI!C:DT,122,0)</f>
        <v>MoviSouthGroup 1</v>
      </c>
      <c r="MI293" s="252" t="str">
        <f>VLOOKUP(C293,FPT!B:DS,112,0)</f>
        <v>MoviSouthGroup 1</v>
      </c>
      <c r="MJ293" t="str">
        <f t="shared" si="558"/>
        <v/>
      </c>
    </row>
    <row r="294" spans="1:348" x14ac:dyDescent="0.25">
      <c r="A294">
        <v>286</v>
      </c>
      <c r="B294" s="48">
        <v>5638</v>
      </c>
      <c r="C294" s="271" t="s">
        <v>1036</v>
      </c>
      <c r="D294" t="str">
        <f>VLOOKUP(C294,MOVI!C:D,2,0)</f>
        <v>Vũ Minh Quân</v>
      </c>
      <c r="E294" t="str">
        <f>VLOOKUP(C294,FPT!B:C,2,0)</f>
        <v>Vũ Minh Quân</v>
      </c>
      <c r="F294" t="str">
        <f t="shared" si="451"/>
        <v/>
      </c>
      <c r="G294" t="str">
        <f>VLOOKUP(C294,MOVI!C:E,3,0)</f>
        <v>Sales</v>
      </c>
      <c r="H294" t="str">
        <f>VLOOKUP(C294,FPT!B:F,3,0)</f>
        <v>Sales</v>
      </c>
      <c r="I294" t="str">
        <f t="shared" si="452"/>
        <v/>
      </c>
      <c r="J294" t="str">
        <f>VLOOKUP(C294,MOVI!C:H,4,0)</f>
        <v>Field Sales</v>
      </c>
      <c r="K294" t="str">
        <f>VLOOKUP(C294,FPT!B:I,4,0)</f>
        <v>Field Sales</v>
      </c>
      <c r="L294" t="str">
        <f t="shared" si="453"/>
        <v/>
      </c>
      <c r="M294" t="str">
        <f>VLOOKUP(C294,MOVI!C:DT,5,0)</f>
        <v>Associate</v>
      </c>
      <c r="N294" t="str">
        <f>VLOOKUP(C294,FPT!B:L,5,0)</f>
        <v>Associate</v>
      </c>
      <c r="O294" t="str">
        <f t="shared" si="454"/>
        <v/>
      </c>
      <c r="P294" t="str">
        <f>VLOOKUP(C294,MOVI!C:DT,6,0)</f>
        <v>Field Sales</v>
      </c>
      <c r="Q294" t="str">
        <f>VLOOKUP(C294,FPT!B:O,6,0)</f>
        <v>Field sales</v>
      </c>
      <c r="R294" t="str">
        <f t="shared" si="455"/>
        <v/>
      </c>
      <c r="S294" t="str">
        <f>VLOOKUP(C294,MOVI!C:DT,7,0)</f>
        <v>South</v>
      </c>
      <c r="T294" t="str">
        <f>VLOOKUP(C294,FPT!B:R,7,0)</f>
        <v>South</v>
      </c>
      <c r="U294" t="str">
        <f t="shared" si="456"/>
        <v/>
      </c>
      <c r="V294" t="str">
        <f>VLOOKUP(C294,MOVI!C:DT,8,0)</f>
        <v>Movi</v>
      </c>
      <c r="W294" t="str">
        <f>VLOOKUP(C294,FPT!B:U,8,0)</f>
        <v>Movi</v>
      </c>
      <c r="X294" t="str">
        <f t="shared" si="457"/>
        <v/>
      </c>
      <c r="Y294" t="str">
        <f>VLOOKUP(C294,MOVI!C:DT,9,0)</f>
        <v>Full-time</v>
      </c>
      <c r="Z294" t="str">
        <f>VLOOKUP(C294,FPT!B:X,9,0)</f>
        <v>Full-time</v>
      </c>
      <c r="AA294" t="str">
        <f t="shared" si="458"/>
        <v/>
      </c>
      <c r="AB294" t="str">
        <f>VLOOKUP(C294,MOVI!C:DT,10,0)</f>
        <v>Permanent</v>
      </c>
      <c r="AC294" t="str">
        <f>VLOOKUP(C294,FPT!B:AA,10,0)</f>
        <v>Permanent</v>
      </c>
      <c r="AD294" t="str">
        <f t="shared" si="459"/>
        <v/>
      </c>
      <c r="AE294" s="247">
        <f>VLOOKUP(C294,MOVI!C:DT,11,0)</f>
        <v>43825</v>
      </c>
      <c r="AF294" s="247">
        <f>VLOOKUP(C294,FPT!B:AD,11,0)</f>
        <v>43825</v>
      </c>
      <c r="AG294" t="str">
        <f t="shared" si="460"/>
        <v/>
      </c>
      <c r="AH294" s="260" t="str">
        <f>VLOOKUP(C294,MOVI!C:DT,12,0)</f>
        <v/>
      </c>
      <c r="AI294" s="260"/>
      <c r="AJ294" t="str">
        <f t="shared" si="560"/>
        <v/>
      </c>
      <c r="AK294">
        <f>VLOOKUP(C294,MOVI!C:DT,13,0)</f>
        <v>0</v>
      </c>
      <c r="AL294" s="247">
        <f>VLOOKUP(C294,FPT!B:AJ,13,0)</f>
        <v>0</v>
      </c>
      <c r="AM294" t="str">
        <f t="shared" si="559"/>
        <v/>
      </c>
      <c r="AN294" s="247">
        <f>VLOOKUP(C294,MOVI!C:DT,14,0)</f>
        <v>0</v>
      </c>
      <c r="AO294" s="247">
        <f>VLOOKUP(C294,FPT!B:AM,14,0)</f>
        <v>0</v>
      </c>
      <c r="AP294" t="str">
        <f t="shared" si="461"/>
        <v/>
      </c>
      <c r="AQ294" t="str">
        <f>VLOOKUP(C294,MOVI!C:DT,15,0)</f>
        <v>LC</v>
      </c>
      <c r="AR294" s="247" t="str">
        <f>VLOOKUP(C294,FPT!B:AP,15,0)</f>
        <v>LC</v>
      </c>
      <c r="AS294" t="str">
        <f t="shared" si="462"/>
        <v/>
      </c>
      <c r="AT294" s="282" t="str">
        <f>VLOOKUP(C294,MOVI!C:DT,16,0)</f>
        <v>LTTP</v>
      </c>
      <c r="AU294" s="247" t="str">
        <f>VLOOKUP(C294,FPT!B:AS,16,0)</f>
        <v>LTTP</v>
      </c>
      <c r="AV294" t="str">
        <f t="shared" si="463"/>
        <v/>
      </c>
      <c r="AW294" t="str">
        <f>VLOOKUP(C294,MOVI!C:DT,17,0)</f>
        <v>L</v>
      </c>
      <c r="AX294" s="247" t="str">
        <f>VLOOKUP(C294,FPT!B:AV,17,0)</f>
        <v>L</v>
      </c>
      <c r="AY294" t="str">
        <f t="shared" si="464"/>
        <v/>
      </c>
      <c r="AZ294">
        <f>VLOOKUP(C294,MOVI!C:DT,18,0)</f>
        <v>0</v>
      </c>
      <c r="BA294" s="247">
        <f>VLOOKUP(C294,FPT!B:AY,18,0)</f>
        <v>0</v>
      </c>
      <c r="BB294" t="str">
        <f t="shared" si="465"/>
        <v/>
      </c>
      <c r="BC294" s="275">
        <f>VLOOKUP(C294,MOVI!C:DT,19,0)</f>
        <v>5000000</v>
      </c>
      <c r="BD294" s="275">
        <f>VLOOKUP(C294,FPT!B:BB,19,0)</f>
        <v>5000000</v>
      </c>
      <c r="BE294" t="str">
        <f t="shared" si="466"/>
        <v/>
      </c>
      <c r="BF294">
        <f>VLOOKUP(C294,MOVI!C:DT,20,0)</f>
        <v>0</v>
      </c>
      <c r="BG294" s="252">
        <f>VLOOKUP(C294,FPT!B:BE,20,0)</f>
        <v>0</v>
      </c>
      <c r="BH294" t="str">
        <f t="shared" si="467"/>
        <v/>
      </c>
      <c r="BI294" s="275">
        <f>VLOOKUP(C294,MOVI!C:DT,21,0)</f>
        <v>5000000</v>
      </c>
      <c r="BJ294" s="275">
        <f>VLOOKUP(C294,FPT!B:BH,21,0)</f>
        <v>5000000</v>
      </c>
      <c r="BK294" t="str">
        <f t="shared" si="468"/>
        <v/>
      </c>
      <c r="BL294" s="275">
        <f>VLOOKUP(C294,MOVI!C:DT,22,0)</f>
        <v>0</v>
      </c>
      <c r="BM294" s="275">
        <f>VLOOKUP(C294,FPT!B:BK,22,0)</f>
        <v>0</v>
      </c>
      <c r="BN294" t="str">
        <f t="shared" si="469"/>
        <v/>
      </c>
      <c r="BO294" s="275">
        <f>VLOOKUP(C294,MOVI!C:DT,23,0)</f>
        <v>0</v>
      </c>
      <c r="BP294" s="275">
        <f>VLOOKUP(C294,FPT!B:BN,23,0)</f>
        <v>0</v>
      </c>
      <c r="BQ294" t="str">
        <f t="shared" si="470"/>
        <v/>
      </c>
      <c r="BR294" s="275">
        <f>VLOOKUP(C294,MOVI!C:DT,24,0)</f>
        <v>0</v>
      </c>
      <c r="BS294" s="275">
        <f>VLOOKUP(C294,FPT!B:BQ,24,0)</f>
        <v>0</v>
      </c>
      <c r="BT294" t="str">
        <f t="shared" si="471"/>
        <v/>
      </c>
      <c r="BU294" s="275">
        <f>VLOOKUP(C294,MOVI!C:DT,25,0)</f>
        <v>200000</v>
      </c>
      <c r="BV294" s="275">
        <f>VLOOKUP(C294,FPT!B:BT,25,0)</f>
        <v>200000</v>
      </c>
      <c r="BW294" t="str">
        <f t="shared" si="472"/>
        <v/>
      </c>
      <c r="BX294" s="275">
        <f>VLOOKUP(C294,MOVI!C:DT,26,0)</f>
        <v>0</v>
      </c>
      <c r="BY294" s="275">
        <f>VLOOKUP(C294,FPT!B:BW,26,0)</f>
        <v>0</v>
      </c>
      <c r="BZ294" t="str">
        <f t="shared" si="473"/>
        <v/>
      </c>
      <c r="CA294" s="275">
        <f>VLOOKUP(C294,MOVI!C:DT,27,0)</f>
        <v>730000</v>
      </c>
      <c r="CB294" s="275">
        <f>VLOOKUP(C294,FPT!B:BZ,27,0)</f>
        <v>730000</v>
      </c>
      <c r="CC294" t="str">
        <f t="shared" si="474"/>
        <v/>
      </c>
      <c r="CD294" s="275">
        <f>VLOOKUP(C294,MOVI!C:DT,28,0)</f>
        <v>930000</v>
      </c>
      <c r="CE294" s="275">
        <f>VLOOKUP(C294,FPT!B:CC,28,0)</f>
        <v>930000</v>
      </c>
      <c r="CF294" t="str">
        <f t="shared" si="475"/>
        <v/>
      </c>
      <c r="CG294" t="str">
        <f>VLOOKUP(C294,MOVI!C:DT,29,0)</f>
        <v>CN</v>
      </c>
      <c r="CH294" s="252" t="str">
        <f>VLOOKUP(C294,FPT!B:CF,29,0)</f>
        <v>CN</v>
      </c>
      <c r="CI294" t="str">
        <f t="shared" si="476"/>
        <v/>
      </c>
      <c r="CJ294">
        <f>VLOOKUP(C294,MOVI!C:DT,30,0)</f>
        <v>26</v>
      </c>
      <c r="CK294" s="252">
        <f>VLOOKUP(C294,FPT!B:CI,30,0)</f>
        <v>26</v>
      </c>
      <c r="CL294" t="str">
        <f t="shared" si="477"/>
        <v/>
      </c>
      <c r="CM294">
        <f>VLOOKUP(C294,MOVI!C:DT,31,0)</f>
        <v>25.5</v>
      </c>
      <c r="CN294" s="252">
        <f>VLOOKUP(C294,FPT!B:CL,31,0)</f>
        <v>25.5</v>
      </c>
      <c r="CO294" t="str">
        <f t="shared" si="478"/>
        <v/>
      </c>
      <c r="CP294" s="275">
        <f>VLOOKUP(C294,MOVI!C:DT,32,0)</f>
        <v>0.5</v>
      </c>
      <c r="CQ294" s="275">
        <f>VLOOKUP(C294,FPT!B:CO,32,0)</f>
        <v>0.5</v>
      </c>
      <c r="CR294" t="str">
        <f t="shared" si="479"/>
        <v/>
      </c>
      <c r="CS294" s="275">
        <f>VLOOKUP(C294,MOVI!C:DT,33,0)</f>
        <v>0</v>
      </c>
      <c r="CT294" s="275">
        <f>VLOOKUP(C294,FPT!B:CR,33,0)</f>
        <v>0</v>
      </c>
      <c r="CU294" t="str">
        <f t="shared" si="480"/>
        <v/>
      </c>
      <c r="CV294" s="275">
        <f>VLOOKUP(C294,MOVI!C:DT,34,0)</f>
        <v>0</v>
      </c>
      <c r="CW294" s="275">
        <f>VLOOKUP(C294,FPT!B:CU,34,0)</f>
        <v>0</v>
      </c>
      <c r="CX294" t="str">
        <f t="shared" si="481"/>
        <v/>
      </c>
      <c r="CY294" s="275">
        <f>VLOOKUP(C294,MOVI!C:DT,35,0)</f>
        <v>26</v>
      </c>
      <c r="CZ294" s="275">
        <f>VLOOKUP(C294,FPT!B:CX,35,0)</f>
        <v>26</v>
      </c>
      <c r="DA294" t="str">
        <f t="shared" si="482"/>
        <v/>
      </c>
      <c r="DB294" s="275">
        <f>VLOOKUP(C294,MOVI!C:DT,36,0)</f>
        <v>0</v>
      </c>
      <c r="DC294" s="275">
        <f>VLOOKUP(C294,FPT!B:DA,36,0)</f>
        <v>0</v>
      </c>
      <c r="DD294" t="str">
        <f t="shared" si="483"/>
        <v/>
      </c>
      <c r="DE294" s="275">
        <f>VLOOKUP(C294,MOVI!C:DT,37,0)</f>
        <v>0</v>
      </c>
      <c r="DF294" s="275">
        <f>VLOOKUP(C294,FPT!B:DD,37,0)</f>
        <v>0</v>
      </c>
      <c r="DG294" t="str">
        <f t="shared" si="484"/>
        <v/>
      </c>
      <c r="DH294" s="275">
        <f>VLOOKUP(C294,MOVI!C:DT,38,0)</f>
        <v>0</v>
      </c>
      <c r="DI294" s="275">
        <f>VLOOKUP(C294,FPT!B:DG,38,0)</f>
        <v>0</v>
      </c>
      <c r="DJ294" t="str">
        <f t="shared" si="485"/>
        <v/>
      </c>
      <c r="DK294" s="275">
        <f>VLOOKUP(C294,MOVI!C:DT,39,0)</f>
        <v>0</v>
      </c>
      <c r="DL294" s="275">
        <f>VLOOKUP(C294,FPT!B:DJ,39,0)</f>
        <v>0</v>
      </c>
      <c r="DM294" t="str">
        <f t="shared" si="486"/>
        <v/>
      </c>
      <c r="DN294" s="275">
        <f>VLOOKUP(C294,MOVI!C:DT,40,0)</f>
        <v>0</v>
      </c>
      <c r="DO294" s="275">
        <f>VLOOKUP(C294,FPT!B:DM,40,0)</f>
        <v>0</v>
      </c>
      <c r="DP294" t="str">
        <f t="shared" si="487"/>
        <v/>
      </c>
      <c r="DQ294" s="275">
        <f>VLOOKUP(C294,MOVI!C:DT,41,0)</f>
        <v>0</v>
      </c>
      <c r="DR294" s="275">
        <f>VLOOKUP(C294,FPT!B:DP,41,0)</f>
        <v>0</v>
      </c>
      <c r="DS294" t="str">
        <f t="shared" si="488"/>
        <v/>
      </c>
      <c r="DT294" s="275">
        <f>VLOOKUP(C294,MOVI!C:DT,42,0)</f>
        <v>5000000</v>
      </c>
      <c r="DU294" s="275">
        <f>ROUND(VLOOKUP(C294,FPT!B:DS,42,0),0)</f>
        <v>5000000</v>
      </c>
      <c r="DV294" t="str">
        <f t="shared" si="489"/>
        <v/>
      </c>
      <c r="DW294" s="275">
        <f>VLOOKUP(C294,MOVI!C:DT,43,0)</f>
        <v>0</v>
      </c>
      <c r="DX294" s="275">
        <f>VLOOKUP(C294,FPT!B:DV,43,0)</f>
        <v>0</v>
      </c>
      <c r="DY294" t="str">
        <f t="shared" si="490"/>
        <v/>
      </c>
      <c r="DZ294" s="275">
        <f>VLOOKUP(C294,MOVI!C:DT,44,0)</f>
        <v>0</v>
      </c>
      <c r="EA294" s="275">
        <f>VLOOKUP(C294,FPT!B:DY,44,0)</f>
        <v>0</v>
      </c>
      <c r="EB294" t="str">
        <f t="shared" si="491"/>
        <v/>
      </c>
      <c r="EC294" s="275">
        <f>VLOOKUP(C294,MOVI!C:DT,45,0)</f>
        <v>5000000</v>
      </c>
      <c r="ED294" s="275">
        <f>ROUND(VLOOKUP(C294,FPT!B:EB,45,0),0)</f>
        <v>5000000</v>
      </c>
      <c r="EE294" t="str">
        <f t="shared" si="492"/>
        <v/>
      </c>
      <c r="EF294" s="275">
        <f>VLOOKUP(C294,MOVI!C:DT,46,0)</f>
        <v>0</v>
      </c>
      <c r="EG294" s="275">
        <f>VLOOKUP(C294,FPT!B:EE,46,0)</f>
        <v>0</v>
      </c>
      <c r="EH294" t="str">
        <f t="shared" si="493"/>
        <v/>
      </c>
      <c r="EI294" s="275">
        <f>VLOOKUP(C294,MOVI!C:DT,47,0)</f>
        <v>0</v>
      </c>
      <c r="EJ294" s="275">
        <f>VLOOKUP(C294,FPT!B:EH,47,0)</f>
        <v>0</v>
      </c>
      <c r="EK294" t="str">
        <f t="shared" si="494"/>
        <v/>
      </c>
      <c r="EL294" s="275">
        <f>VLOOKUP(C294,MOVI!C:DT,48,0)</f>
        <v>0</v>
      </c>
      <c r="EM294" s="275">
        <f>VLOOKUP(C294,FPT!B:EK,48,0)</f>
        <v>0</v>
      </c>
      <c r="EN294" t="str">
        <f t="shared" si="495"/>
        <v/>
      </c>
      <c r="EO294" s="275">
        <f>VLOOKUP(C294,MOVI!C:DT,49,0)</f>
        <v>200000</v>
      </c>
      <c r="EP294" s="275">
        <f>VLOOKUP(C294,FPT!B:EN,49,0)</f>
        <v>200000</v>
      </c>
      <c r="EQ294" t="str">
        <f t="shared" si="496"/>
        <v/>
      </c>
      <c r="ER294" s="275">
        <f>VLOOKUP(C294,MOVI!C:DT,50,0)</f>
        <v>0</v>
      </c>
      <c r="ES294" s="275">
        <f>VLOOKUP(C294,FPT!B:EQ,50,0)</f>
        <v>0</v>
      </c>
      <c r="ET294" t="str">
        <f t="shared" si="497"/>
        <v/>
      </c>
      <c r="EU294" s="275">
        <f>VLOOKUP(C294,MOVI!C:DT,51,0)</f>
        <v>0</v>
      </c>
      <c r="EV294" s="275">
        <f>VLOOKUP(C294,FPT!B:ET,51,0)</f>
        <v>0</v>
      </c>
      <c r="EW294" t="str">
        <f t="shared" si="498"/>
        <v/>
      </c>
      <c r="EX294" s="275">
        <f>VLOOKUP(C294,MOVI!C:DT,52,0)</f>
        <v>0</v>
      </c>
      <c r="EY294" s="275">
        <f>VLOOKUP(C294,FPT!B:EW,52,0)</f>
        <v>0</v>
      </c>
      <c r="EZ294" t="str">
        <f t="shared" si="499"/>
        <v/>
      </c>
      <c r="FA294" s="275">
        <f>VLOOKUP(C294,MOVI!C:DT,53,0)</f>
        <v>0</v>
      </c>
      <c r="FB294" s="275">
        <f>VLOOKUP(C294,FPT!B:EZ,53,0)</f>
        <v>0</v>
      </c>
      <c r="FC294" t="str">
        <f t="shared" si="500"/>
        <v/>
      </c>
      <c r="FD294" s="275">
        <f>VLOOKUP(C294,MOVI!C:DT,54,0)</f>
        <v>0</v>
      </c>
      <c r="FE294" s="275">
        <f>VLOOKUP(C294,FPT!B:FC,54,0)</f>
        <v>0</v>
      </c>
      <c r="FF294" t="str">
        <f t="shared" si="501"/>
        <v/>
      </c>
      <c r="FG294" s="275">
        <f>VLOOKUP(C294,MOVI!C:DT,55,0)</f>
        <v>715962</v>
      </c>
      <c r="FH294" s="275">
        <f>VLOOKUP(C294,FPT!B:FF,55,0)</f>
        <v>715962</v>
      </c>
      <c r="FI294" t="str">
        <f t="shared" si="502"/>
        <v/>
      </c>
      <c r="FJ294" s="275">
        <f>VLOOKUP(C294,MOVI!C:DT,56,0)</f>
        <v>915962</v>
      </c>
      <c r="FK294" s="275">
        <f>VLOOKUP(C294,FPT!B:FI,56,0)</f>
        <v>915962</v>
      </c>
      <c r="FL294" t="str">
        <f t="shared" si="503"/>
        <v/>
      </c>
      <c r="FM294" s="275">
        <f>VLOOKUP(C294,MOVI!C:DT,57,0)</f>
        <v>5160123</v>
      </c>
      <c r="FN294" s="275">
        <f>VLOOKUP(C294,FPT!B:FL,57,0)</f>
        <v>5160123</v>
      </c>
      <c r="FO294" t="str">
        <f t="shared" si="504"/>
        <v/>
      </c>
      <c r="FP294" s="275">
        <f>VLOOKUP(C294,MOVI!C:DT,58,0)</f>
        <v>0</v>
      </c>
      <c r="FQ294" s="275">
        <f>VLOOKUP(C294,FPT!B:FO,58,0)</f>
        <v>0</v>
      </c>
      <c r="FR294" t="str">
        <f t="shared" si="505"/>
        <v/>
      </c>
      <c r="FS294" s="275">
        <f>VLOOKUP(C294,MOVI!C:DT,59,0)</f>
        <v>0</v>
      </c>
      <c r="FT294" s="275">
        <f>VLOOKUP(C294,FPT!B:FR,59,0)</f>
        <v>0</v>
      </c>
      <c r="FU294" t="str">
        <f t="shared" si="506"/>
        <v/>
      </c>
      <c r="FV294" s="275">
        <f>VLOOKUP(C294,MOVI!C:DT,60,0)</f>
        <v>0</v>
      </c>
      <c r="FW294" s="275">
        <f>VLOOKUP(C294,FPT!B:FU,60,0)</f>
        <v>0</v>
      </c>
      <c r="FX294" t="str">
        <f t="shared" si="507"/>
        <v/>
      </c>
      <c r="FY294" s="275">
        <f>VLOOKUP(C294,MOVI!C:DT,61,0)</f>
        <v>0</v>
      </c>
      <c r="FZ294" s="275">
        <f>VLOOKUP(C294,FPT!B:FX,61,0)</f>
        <v>0</v>
      </c>
      <c r="GA294" t="str">
        <f t="shared" si="508"/>
        <v/>
      </c>
      <c r="GB294" s="275">
        <f>VLOOKUP(C294,MOVI!C:DT,62,0)</f>
        <v>500000</v>
      </c>
      <c r="GC294" s="275">
        <f>VLOOKUP(C294,FPT!B:GA,62,0)</f>
        <v>500000</v>
      </c>
      <c r="GD294" t="str">
        <f t="shared" si="509"/>
        <v/>
      </c>
      <c r="GE294" s="275">
        <f>VLOOKUP(C294,MOVI!C:DT,63,0)</f>
        <v>0</v>
      </c>
      <c r="GF294" s="275">
        <f>VLOOKUP(C294,FPT!B:GD,63,0)</f>
        <v>0</v>
      </c>
      <c r="GG294" t="str">
        <f t="shared" si="510"/>
        <v/>
      </c>
      <c r="GH294" s="275">
        <f>VLOOKUP(C294,MOVI!C:DT,64,0)</f>
        <v>0</v>
      </c>
      <c r="GI294" s="275">
        <f>VLOOKUP(C294,FPT!B:GG,64,0)</f>
        <v>0</v>
      </c>
      <c r="GJ294" t="str">
        <f t="shared" si="511"/>
        <v/>
      </c>
      <c r="GK294" s="275">
        <f>VLOOKUP(C294,MOVI!C:DT,65,0)</f>
        <v>0</v>
      </c>
      <c r="GL294" s="275">
        <f>VLOOKUP(C294,FPT!B:GJ,65,0)</f>
        <v>0</v>
      </c>
      <c r="GM294" t="str">
        <f t="shared" si="512"/>
        <v/>
      </c>
      <c r="GN294" s="275">
        <f>VLOOKUP(C294,MOVI!C:DT,66,0)</f>
        <v>0</v>
      </c>
      <c r="GO294" s="275">
        <f>VLOOKUP(C294,FPT!B:GM,66,0)</f>
        <v>0</v>
      </c>
      <c r="GP294" t="str">
        <f t="shared" si="513"/>
        <v/>
      </c>
      <c r="GQ294" s="275">
        <f>VLOOKUP(C294,MOVI!C:DT,67,0)</f>
        <v>0</v>
      </c>
      <c r="GR294" s="275">
        <f>VLOOKUP(C294,FPT!B:GP,67,0)</f>
        <v>0</v>
      </c>
      <c r="GS294" t="str">
        <f t="shared" si="514"/>
        <v/>
      </c>
      <c r="GT294" s="275">
        <f>VLOOKUP(C294,MOVI!C:DT,68,0)</f>
        <v>0</v>
      </c>
      <c r="GU294" s="275">
        <f>VLOOKUP(C294,FPT!B:GS,68,0)</f>
        <v>0</v>
      </c>
      <c r="GV294" t="str">
        <f t="shared" si="515"/>
        <v/>
      </c>
      <c r="GW294" s="275">
        <f>VLOOKUP(C294,MOVI!C:DT,69,0)</f>
        <v>0</v>
      </c>
      <c r="GX294" s="275">
        <f>VLOOKUP(C294,FPT!B:GV,69,0)</f>
        <v>0</v>
      </c>
      <c r="GY294" t="str">
        <f t="shared" si="516"/>
        <v/>
      </c>
      <c r="GZ294" s="275">
        <f>VLOOKUP(C294,MOVI!C:DT,70,0)</f>
        <v>5660123</v>
      </c>
      <c r="HA294" s="275">
        <f>VLOOKUP(C294,FPT!B:GY,70,0)</f>
        <v>5660123</v>
      </c>
      <c r="HB294" t="str">
        <f t="shared" si="517"/>
        <v/>
      </c>
      <c r="HC294" s="275">
        <f>VLOOKUP(C294,MOVI!C:DT,71,0)</f>
        <v>11576085</v>
      </c>
      <c r="HD294" s="275">
        <f>ROUND(VLOOKUP(C294,FPT!B:HB,71,0),0)</f>
        <v>11576085</v>
      </c>
      <c r="HE294" t="str">
        <f t="shared" si="518"/>
        <v/>
      </c>
      <c r="HF294" s="275">
        <f>ROUND(VLOOKUP(C294,MOVI!C:DT,72,0),0)</f>
        <v>0</v>
      </c>
      <c r="HG294" s="275">
        <f>ROUND(VLOOKUP(C294,FPT!B:HE,72,0),0)</f>
        <v>0</v>
      </c>
      <c r="HH294" t="str">
        <f t="shared" si="519"/>
        <v/>
      </c>
      <c r="HI294" s="275">
        <f>VLOOKUP(C294,MOVI!C:DT,73,0)</f>
        <v>200000</v>
      </c>
      <c r="HJ294" s="275">
        <f>VLOOKUP(C294,FPT!B:HH,73,0)</f>
        <v>200000</v>
      </c>
      <c r="HK294" t="str">
        <f t="shared" si="520"/>
        <v/>
      </c>
      <c r="HL294" s="275">
        <f>VLOOKUP(C294,MOVI!C:DT,74,0)</f>
        <v>715962</v>
      </c>
      <c r="HM294" s="275">
        <f>VLOOKUP(C294,FPT!B:HK,74,0)</f>
        <v>715962</v>
      </c>
      <c r="HN294" t="str">
        <f t="shared" si="521"/>
        <v/>
      </c>
      <c r="HO294" s="275">
        <f>VLOOKUP(C294,MOVI!C:DT,75,0)</f>
        <v>11000000</v>
      </c>
      <c r="HP294" s="275">
        <f>VLOOKUP(C294,FPT!B:HN,75,0)</f>
        <v>11000000</v>
      </c>
      <c r="HQ294" t="str">
        <f t="shared" si="522"/>
        <v/>
      </c>
      <c r="HR294" s="275">
        <f>VLOOKUP(C294,MOVI!C:DT,76,0)</f>
        <v>0</v>
      </c>
      <c r="HS294" s="275">
        <f>VLOOKUP(C294,FPT!B:HQ,76,0)</f>
        <v>0</v>
      </c>
      <c r="HT294" t="str">
        <f t="shared" si="523"/>
        <v/>
      </c>
      <c r="HU294" s="275">
        <f>VLOOKUP(C294,MOVI!C:DT,77,0)</f>
        <v>0</v>
      </c>
      <c r="HV294" s="275">
        <f>VLOOKUP(C294,FPT!B:HT,77,0)</f>
        <v>0</v>
      </c>
      <c r="HW294" t="str">
        <f t="shared" si="524"/>
        <v/>
      </c>
      <c r="HX294" s="274">
        <f>VLOOKUP(C294,MOVI!C:CB,78,0)</f>
        <v>400000</v>
      </c>
      <c r="HY294" s="261">
        <f>VLOOKUP(C294,FPT!$B:$CA,78,0)</f>
        <v>400000</v>
      </c>
      <c r="HZ294" t="str">
        <f t="shared" si="525"/>
        <v/>
      </c>
      <c r="IA294" s="275">
        <f>VLOOKUP(C294,MOVI!C:CD,79,0)</f>
        <v>50000</v>
      </c>
      <c r="IB294" s="275">
        <f>VLOOKUP(C294,FPT!B:HZ,79,0)</f>
        <v>50000</v>
      </c>
      <c r="IC294" t="str">
        <f t="shared" si="526"/>
        <v/>
      </c>
      <c r="ID294" s="275">
        <f>VLOOKUP(C294,MOVI!C:CD,80,0)</f>
        <v>75000</v>
      </c>
      <c r="IE294" s="275">
        <f>VLOOKUP(C294,FPT!B:IC,80,0)</f>
        <v>75000</v>
      </c>
      <c r="IF294" t="str">
        <f t="shared" si="527"/>
        <v/>
      </c>
      <c r="IG294" s="275">
        <f>VLOOKUP(C294,MOVI!C:DT,81,0)</f>
        <v>0</v>
      </c>
      <c r="IH294" s="275">
        <f>VLOOKUP(C294,FPT!B:IF,81,0)</f>
        <v>0</v>
      </c>
      <c r="II294" t="str">
        <f t="shared" si="528"/>
        <v/>
      </c>
      <c r="IJ294" s="275">
        <f>VLOOKUP(C294,MOVI!C:DT,82,0)</f>
        <v>525000</v>
      </c>
      <c r="IK294" s="275">
        <f>VLOOKUP(C294,FPT!B:II,82,0)</f>
        <v>525000</v>
      </c>
      <c r="IL294" t="str">
        <f t="shared" si="529"/>
        <v/>
      </c>
      <c r="IM294" s="275">
        <f>ROUND(VLOOKUP(C294,MOVI!C:DT,83,0),0)</f>
        <v>12440962</v>
      </c>
      <c r="IN294" s="275">
        <f>ROUND(VLOOKUP(C294,FPT!B:IL,83,0),0)</f>
        <v>12440962</v>
      </c>
      <c r="IO294" t="str">
        <f t="shared" si="530"/>
        <v/>
      </c>
      <c r="IP294" s="275">
        <f>VLOOKUP(C294,MOVI!C:DT,84,0)</f>
        <v>0</v>
      </c>
      <c r="IQ294" s="275">
        <f>VLOOKUP(C294,FPT!B:IO,84,0)</f>
        <v>0</v>
      </c>
      <c r="IR294" t="str">
        <f t="shared" si="531"/>
        <v/>
      </c>
      <c r="IS294" s="275">
        <f>ROUND(VLOOKUP(C294,MOVI!C:DT,85,0),0)</f>
        <v>0</v>
      </c>
      <c r="IT294" s="275">
        <f>ROUND(VLOOKUP(C294,FPT!B:IR,85,0),0)</f>
        <v>0</v>
      </c>
      <c r="IU294" t="str">
        <f t="shared" si="532"/>
        <v/>
      </c>
      <c r="IV294" s="275">
        <f>VLOOKUP(C294,MOVI!C:DT,86,0)</f>
        <v>0</v>
      </c>
      <c r="IW294" s="275">
        <f>VLOOKUP(C294,FPT!B:IU,86,0)</f>
        <v>0</v>
      </c>
      <c r="IX294" t="str">
        <f t="shared" si="533"/>
        <v/>
      </c>
      <c r="IY294" s="275">
        <f>ROUND(VLOOKUP(C294,MOVI!C:DT,87,0),0)</f>
        <v>0</v>
      </c>
      <c r="IZ294" s="275">
        <f>ROUND(VLOOKUP(C294,FPT!B:IX,87,0),0)</f>
        <v>0</v>
      </c>
      <c r="JA294" t="str">
        <f t="shared" si="534"/>
        <v/>
      </c>
      <c r="JB294" s="275">
        <f>VLOOKUP(C294,MOVI!C:DT,88,0)</f>
        <v>0</v>
      </c>
      <c r="JC294" s="275">
        <f>VLOOKUP(C294,FPT!B:JA,88,0)</f>
        <v>0</v>
      </c>
      <c r="JD294" t="str">
        <f t="shared" si="535"/>
        <v/>
      </c>
      <c r="JE294" s="275">
        <f>VLOOKUP(C294,MOVI!C:DT,89,0)</f>
        <v>50000</v>
      </c>
      <c r="JF294" s="275">
        <f>VLOOKUP(C294,FPT!B:JD,89,0)</f>
        <v>50000</v>
      </c>
      <c r="JG294" t="str">
        <f t="shared" si="536"/>
        <v/>
      </c>
      <c r="JH294" s="275">
        <f>VLOOKUP(C294,MOVI!C:DT,90,0)</f>
        <v>0</v>
      </c>
      <c r="JI294" s="275">
        <f>VLOOKUP(C294,FPT!B:JG,90,0)</f>
        <v>0</v>
      </c>
      <c r="JJ294" t="str">
        <f t="shared" si="537"/>
        <v/>
      </c>
      <c r="JK294" s="275">
        <f>VLOOKUP(C294,MOVI!C:DT,91,0)</f>
        <v>0</v>
      </c>
      <c r="JL294" s="275">
        <f>VLOOKUP(C294,FPT!B:JJ,91,0)</f>
        <v>0</v>
      </c>
      <c r="JM294" t="str">
        <f t="shared" si="538"/>
        <v/>
      </c>
      <c r="JN294" s="275">
        <f>VLOOKUP(C294,MOVI!C:DT,92,0)</f>
        <v>1308900</v>
      </c>
      <c r="JO294" s="275">
        <f>VLOOKUP(C294,FPT!B:JM,92,0)</f>
        <v>1308900</v>
      </c>
      <c r="JP294" t="str">
        <f t="shared" si="539"/>
        <v/>
      </c>
      <c r="JQ294" s="275">
        <f>VLOOKUP(C294,MOVI!C:DT,93,0)</f>
        <v>0</v>
      </c>
      <c r="JR294" s="275">
        <f>VLOOKUP(C294,FPT!B:JP,93,0)</f>
        <v>0</v>
      </c>
      <c r="JS294" t="str">
        <f t="shared" si="540"/>
        <v/>
      </c>
      <c r="JT294" s="275">
        <f>VLOOKUP(C294,MOVI!C:DT,94,0)</f>
        <v>1358900</v>
      </c>
      <c r="JU294" s="275">
        <f>VLOOKUP(C294,FPT!B:JS,94,0)</f>
        <v>1358900</v>
      </c>
      <c r="JV294" t="str">
        <f t="shared" si="541"/>
        <v/>
      </c>
      <c r="JW294" s="275">
        <f>VLOOKUP(C294,MOVI!C:DT,95,0)</f>
        <v>9692185</v>
      </c>
      <c r="JX294" s="275">
        <f>VLOOKUP(C294,FPT!B:JV,95,0)</f>
        <v>9692185</v>
      </c>
      <c r="JY294" t="str">
        <f t="shared" si="542"/>
        <v/>
      </c>
      <c r="JZ294" s="275">
        <f>VLOOKUP(C294,MOVI!C:DT,96,0)</f>
        <v>0</v>
      </c>
      <c r="KA294" s="275">
        <f>VLOOKUP(C294,FPT!B:JY,96,0)</f>
        <v>0</v>
      </c>
      <c r="KB294" t="str">
        <f t="shared" si="543"/>
        <v/>
      </c>
      <c r="KC294" s="275">
        <f>VLOOKUP(C294,MOVI!C:DT,97,0)</f>
        <v>9692185</v>
      </c>
      <c r="KD294" s="275">
        <f>VLOOKUP(C294,FPT!B:KB,97,0)</f>
        <v>9692185</v>
      </c>
      <c r="KE294" t="str">
        <f t="shared" si="544"/>
        <v/>
      </c>
      <c r="KF294" s="275">
        <f>VLOOKUP(C294,MOVI!C:DT,98,0)</f>
        <v>850000.00000000012</v>
      </c>
      <c r="KG294" s="275">
        <f>VLOOKUP(C294,FPT!B:KE,98,0)</f>
        <v>850000</v>
      </c>
      <c r="KH294" t="str">
        <f t="shared" si="545"/>
        <v/>
      </c>
      <c r="KI294" s="275">
        <f>VLOOKUP(C294,MOVI!C:DT,99,0)</f>
        <v>0</v>
      </c>
      <c r="KJ294" s="275">
        <f>VLOOKUP(C294,FPT!B:KH,99,0)</f>
        <v>0</v>
      </c>
      <c r="KK294" t="str">
        <f t="shared" si="546"/>
        <v/>
      </c>
      <c r="KL294" s="275">
        <f>VLOOKUP(C294,MOVI!C:DT,100,0)</f>
        <v>150000</v>
      </c>
      <c r="KM294" s="275">
        <f>VLOOKUP(C294,FPT!B:KK,100,0)</f>
        <v>150000</v>
      </c>
      <c r="KN294" t="str">
        <f t="shared" si="547"/>
        <v/>
      </c>
      <c r="KO294" s="275">
        <f>VLOOKUP(C294,MOVI!C:DT,101,0)</f>
        <v>0</v>
      </c>
      <c r="KP294" s="275">
        <f>VLOOKUP(C294,FPT!B:KN,101,0)</f>
        <v>0</v>
      </c>
      <c r="KQ294" t="str">
        <f t="shared" si="548"/>
        <v/>
      </c>
      <c r="KR294" s="275">
        <f>VLOOKUP(C294,MOVI!C:DT,102,0)</f>
        <v>0</v>
      </c>
      <c r="KS294" s="275">
        <f>VLOOKUP(C294,FPT!B:KQ,102,0)</f>
        <v>0</v>
      </c>
      <c r="KT294" t="str">
        <f t="shared" si="549"/>
        <v/>
      </c>
      <c r="KU294" s="275">
        <f>VLOOKUP(C294,MOVI!C:DT,103,0)</f>
        <v>1000000.0000000001</v>
      </c>
      <c r="KV294" s="275">
        <f>VLOOKUP(C294,FPT!B:KT,103,0)</f>
        <v>1000000</v>
      </c>
      <c r="KW294" t="str">
        <f t="shared" si="550"/>
        <v/>
      </c>
      <c r="KX294" s="275">
        <f>VLOOKUP(C294,MOVI!C:DT,104,0)</f>
        <v>1525000</v>
      </c>
      <c r="KY294" s="275">
        <f>VLOOKUP(C294,FPT!B:KW,104,0)</f>
        <v>1525000</v>
      </c>
      <c r="KZ294" t="str">
        <f t="shared" si="551"/>
        <v/>
      </c>
      <c r="LA294" s="275">
        <f>VLOOKUP(C294,MOVI!C:DT,105,0)</f>
        <v>100000</v>
      </c>
      <c r="LB294" s="275">
        <f>VLOOKUP(C294,FPT!B:KZ,105,0)</f>
        <v>100000</v>
      </c>
      <c r="LC294" t="str">
        <f t="shared" si="552"/>
        <v/>
      </c>
      <c r="LD294" s="275">
        <f>VLOOKUP(C294,MOVI!C:DT,106,0)</f>
        <v>12676085</v>
      </c>
      <c r="LE294" s="275">
        <f>VLOOKUP(C294,FPT!B:LC,106,0)</f>
        <v>12676085</v>
      </c>
      <c r="LF294" t="str">
        <f t="shared" si="553"/>
        <v/>
      </c>
      <c r="LG294" s="273">
        <f>VLOOKUP(C294,MOVI!C:DT,107,0)</f>
        <v>0</v>
      </c>
      <c r="LH294" s="273">
        <f>VLOOKUP(C294,FPT!B:LF,107,0)</f>
        <v>0</v>
      </c>
      <c r="LI294" t="str">
        <f t="shared" si="554"/>
        <v/>
      </c>
      <c r="LJ294" t="str">
        <f>VLOOKUP(C294,MOVI!C:DV,108,0)</f>
        <v>MoviSouthSales</v>
      </c>
      <c r="LK294" s="252" t="str">
        <f>VLOOKUP(C294,FPT!B:LI,108,0)</f>
        <v>MoviSouthSales</v>
      </c>
      <c r="LL294" t="str">
        <f t="shared" si="555"/>
        <v/>
      </c>
      <c r="LM294" s="275">
        <f>ROUND(VLOOKUP(C294,MOVI!C:DV,109,0),0)</f>
        <v>416667</v>
      </c>
      <c r="LN294" s="275">
        <f>ROUND(VLOOKUP(C294,FPT!B:LL,109,0),0)</f>
        <v>416667</v>
      </c>
      <c r="LO294" t="str">
        <f t="shared" si="556"/>
        <v/>
      </c>
      <c r="LP294" t="str">
        <f>VLOOKUP(C294,MOVI!C:DV,110,0)</f>
        <v>DNI</v>
      </c>
      <c r="LQ294" s="247" t="str">
        <f>VLOOKUP(C294,FPT!B:LO,110,0)</f>
        <v>DNI</v>
      </c>
      <c r="LR294" t="str">
        <f t="shared" si="557"/>
        <v/>
      </c>
      <c r="LS294">
        <f>MOVI!DI289</f>
        <v>22</v>
      </c>
      <c r="LV294">
        <f>MOVI!DJ289</f>
        <v>0</v>
      </c>
      <c r="LW294">
        <f>MOVI!DK289</f>
        <v>0</v>
      </c>
      <c r="LX294" t="str">
        <f>MOVI!DL289</f>
        <v>x</v>
      </c>
      <c r="LY294">
        <f>MOVI!DM289</f>
        <v>0</v>
      </c>
      <c r="LZ294">
        <f>MOVI!DN289</f>
        <v>50000</v>
      </c>
      <c r="MA294">
        <f>MOVI!DO289</f>
        <v>0</v>
      </c>
      <c r="MB294" t="str">
        <f>MOVI!DP289</f>
        <v>DNI</v>
      </c>
      <c r="MC294">
        <f>MOVI!DQ289</f>
        <v>0</v>
      </c>
      <c r="MD294">
        <f>MOVI!DR289</f>
        <v>0</v>
      </c>
      <c r="ME294" t="str">
        <f>VLOOKUP(C294,MOVI!C:DV,121,0)</f>
        <v>Group 1</v>
      </c>
      <c r="MF294" s="252" t="str">
        <f>VLOOKUP(C294,FPT!B:MD,111,0)</f>
        <v>Group 1</v>
      </c>
      <c r="MG294" t="str">
        <f t="shared" si="450"/>
        <v/>
      </c>
      <c r="MH294" t="str">
        <f>VLOOKUP(C294,MOVI!C:DT,122,0)</f>
        <v>MoviSouthGroup 1</v>
      </c>
      <c r="MI294" s="252" t="str">
        <f>VLOOKUP(C294,FPT!B:DS,112,0)</f>
        <v>MoviSouthGroup 1</v>
      </c>
      <c r="MJ294" t="str">
        <f t="shared" si="558"/>
        <v/>
      </c>
    </row>
    <row r="295" spans="1:348" x14ac:dyDescent="0.25">
      <c r="A295">
        <v>287</v>
      </c>
      <c r="B295" s="48">
        <v>5652</v>
      </c>
      <c r="C295" s="271" t="s">
        <v>1037</v>
      </c>
      <c r="D295" t="str">
        <f>VLOOKUP(C295,MOVI!C:D,2,0)</f>
        <v>Nguyễn Thị Thúy An</v>
      </c>
      <c r="E295" t="str">
        <f>VLOOKUP(C295,FPT!B:C,2,0)</f>
        <v>Nguyễn Thị Thúy An</v>
      </c>
      <c r="F295" t="str">
        <f t="shared" si="451"/>
        <v/>
      </c>
      <c r="G295" t="str">
        <f>VLOOKUP(C295,MOVI!C:E,3,0)</f>
        <v>Sales</v>
      </c>
      <c r="H295" t="str">
        <f>VLOOKUP(C295,FPT!B:F,3,0)</f>
        <v>Sales</v>
      </c>
      <c r="I295" t="str">
        <f t="shared" si="452"/>
        <v/>
      </c>
      <c r="J295" t="str">
        <f>VLOOKUP(C295,MOVI!C:H,4,0)</f>
        <v>Field Sales</v>
      </c>
      <c r="K295" t="str">
        <f>VLOOKUP(C295,FPT!B:I,4,0)</f>
        <v>Field Sales</v>
      </c>
      <c r="L295" t="str">
        <f t="shared" si="453"/>
        <v/>
      </c>
      <c r="M295" t="str">
        <f>VLOOKUP(C295,MOVI!C:DT,5,0)</f>
        <v>Associate</v>
      </c>
      <c r="N295" t="str">
        <f>VLOOKUP(C295,FPT!B:L,5,0)</f>
        <v>Associate</v>
      </c>
      <c r="O295" t="str">
        <f t="shared" si="454"/>
        <v/>
      </c>
      <c r="P295" t="str">
        <f>VLOOKUP(C295,MOVI!C:DT,6,0)</f>
        <v>Field Sales</v>
      </c>
      <c r="Q295" t="str">
        <f>VLOOKUP(C295,FPT!B:O,6,0)</f>
        <v>Field sales</v>
      </c>
      <c r="R295" t="str">
        <f t="shared" si="455"/>
        <v/>
      </c>
      <c r="S295" t="str">
        <f>VLOOKUP(C295,MOVI!C:DT,7,0)</f>
        <v>South</v>
      </c>
      <c r="T295" t="str">
        <f>VLOOKUP(C295,FPT!B:R,7,0)</f>
        <v>South</v>
      </c>
      <c r="U295" t="str">
        <f t="shared" si="456"/>
        <v/>
      </c>
      <c r="V295" t="str">
        <f>VLOOKUP(C295,MOVI!C:DT,8,0)</f>
        <v>Movi</v>
      </c>
      <c r="W295" t="str">
        <f>VLOOKUP(C295,FPT!B:U,8,0)</f>
        <v>Movi</v>
      </c>
      <c r="X295" t="str">
        <f t="shared" si="457"/>
        <v/>
      </c>
      <c r="Y295" t="str">
        <f>VLOOKUP(C295,MOVI!C:DT,9,0)</f>
        <v>Full-time</v>
      </c>
      <c r="Z295" t="str">
        <f>VLOOKUP(C295,FPT!B:X,9,0)</f>
        <v>Full-time</v>
      </c>
      <c r="AA295" t="str">
        <f t="shared" si="458"/>
        <v/>
      </c>
      <c r="AB295" t="str">
        <f>VLOOKUP(C295,MOVI!C:DT,10,0)</f>
        <v>Leaving</v>
      </c>
      <c r="AC295" t="str">
        <f>VLOOKUP(C295,FPT!B:AA,10,0)</f>
        <v>Leaving</v>
      </c>
      <c r="AD295" t="str">
        <f t="shared" si="459"/>
        <v/>
      </c>
      <c r="AE295" s="247">
        <f>VLOOKUP(C295,MOVI!C:DT,11,0)</f>
        <v>43844</v>
      </c>
      <c r="AF295" s="247">
        <f>VLOOKUP(C295,FPT!B:AD,11,0)</f>
        <v>43844</v>
      </c>
      <c r="AG295" t="str">
        <f t="shared" si="460"/>
        <v/>
      </c>
      <c r="AH295" s="260"/>
      <c r="AI295" s="260"/>
      <c r="AJ295" t="str">
        <f t="shared" si="560"/>
        <v/>
      </c>
      <c r="AK295">
        <f>VLOOKUP(C295,MOVI!C:DT,13,0)</f>
        <v>0</v>
      </c>
      <c r="AL295" s="247">
        <f>VLOOKUP(C295,FPT!B:AJ,13,0)</f>
        <v>0</v>
      </c>
      <c r="AM295" t="str">
        <f t="shared" si="559"/>
        <v/>
      </c>
      <c r="AN295" s="247">
        <f>VLOOKUP(C295,MOVI!C:DT,14,0)</f>
        <v>44541</v>
      </c>
      <c r="AO295" s="247">
        <f>VLOOKUP(C295,FPT!B:AM,14,0)</f>
        <v>44541</v>
      </c>
      <c r="AP295" t="str">
        <f t="shared" si="461"/>
        <v/>
      </c>
      <c r="AQ295" t="str">
        <f>VLOOKUP(C295,MOVI!C:DT,15,0)</f>
        <v>LC</v>
      </c>
      <c r="AR295" s="247" t="str">
        <f>VLOOKUP(C295,FPT!B:AP,15,0)</f>
        <v>LC</v>
      </c>
      <c r="AS295" t="str">
        <f t="shared" si="462"/>
        <v/>
      </c>
      <c r="AT295" s="282" t="str">
        <f>VLOOKUP(C295,MOVI!C:DT,16,0)</f>
        <v>LTTP</v>
      </c>
      <c r="AU295" s="247" t="str">
        <f>VLOOKUP(C295,FPT!B:AS,16,0)</f>
        <v>LTTP</v>
      </c>
      <c r="AV295" t="str">
        <f t="shared" si="463"/>
        <v/>
      </c>
      <c r="AW295" t="str">
        <f>VLOOKUP(C295,MOVI!C:DT,17,0)</f>
        <v>L</v>
      </c>
      <c r="AX295" s="247" t="str">
        <f>VLOOKUP(C295,FPT!B:AV,17,0)</f>
        <v>L</v>
      </c>
      <c r="AY295" t="str">
        <f t="shared" si="464"/>
        <v/>
      </c>
      <c r="AZ295">
        <f>VLOOKUP(C295,MOVI!C:DT,18,0)</f>
        <v>0</v>
      </c>
      <c r="BA295" s="247">
        <f>VLOOKUP(C295,FPT!B:AY,18,0)</f>
        <v>0</v>
      </c>
      <c r="BB295" t="str">
        <f t="shared" si="465"/>
        <v/>
      </c>
      <c r="BC295" s="275">
        <f>VLOOKUP(C295,MOVI!C:DT,19,0)</f>
        <v>5000000</v>
      </c>
      <c r="BD295" s="275">
        <f>VLOOKUP(C295,FPT!B:BB,19,0)</f>
        <v>5000000</v>
      </c>
      <c r="BE295" t="str">
        <f t="shared" si="466"/>
        <v/>
      </c>
      <c r="BF295">
        <f>VLOOKUP(C295,MOVI!C:DT,20,0)</f>
        <v>0</v>
      </c>
      <c r="BG295" s="252">
        <f>VLOOKUP(C295,FPT!B:BE,20,0)</f>
        <v>0</v>
      </c>
      <c r="BH295" t="str">
        <f t="shared" si="467"/>
        <v/>
      </c>
      <c r="BI295" s="275">
        <f>VLOOKUP(C295,MOVI!C:DT,21,0)</f>
        <v>5000000</v>
      </c>
      <c r="BJ295" s="275">
        <f>VLOOKUP(C295,FPT!B:BH,21,0)</f>
        <v>5000000</v>
      </c>
      <c r="BK295" t="str">
        <f t="shared" si="468"/>
        <v/>
      </c>
      <c r="BL295" s="275">
        <f>VLOOKUP(C295,MOVI!C:DT,22,0)</f>
        <v>0</v>
      </c>
      <c r="BM295" s="275">
        <f>VLOOKUP(C295,FPT!B:BK,22,0)</f>
        <v>0</v>
      </c>
      <c r="BN295" t="str">
        <f t="shared" si="469"/>
        <v/>
      </c>
      <c r="BO295" s="275">
        <f>VLOOKUP(C295,MOVI!C:DT,23,0)</f>
        <v>0</v>
      </c>
      <c r="BP295" s="275">
        <f>VLOOKUP(C295,FPT!B:BN,23,0)</f>
        <v>0</v>
      </c>
      <c r="BQ295" t="str">
        <f t="shared" si="470"/>
        <v/>
      </c>
      <c r="BR295" s="275">
        <f>VLOOKUP(C295,MOVI!C:DT,24,0)</f>
        <v>0</v>
      </c>
      <c r="BS295" s="275">
        <f>VLOOKUP(C295,FPT!B:BQ,24,0)</f>
        <v>0</v>
      </c>
      <c r="BT295" t="str">
        <f t="shared" si="471"/>
        <v/>
      </c>
      <c r="BU295" s="275">
        <f>VLOOKUP(C295,MOVI!C:DT,25,0)</f>
        <v>200000</v>
      </c>
      <c r="BV295" s="275">
        <f>VLOOKUP(C295,FPT!B:BT,25,0)</f>
        <v>200000</v>
      </c>
      <c r="BW295" t="str">
        <f t="shared" si="472"/>
        <v/>
      </c>
      <c r="BX295" s="275">
        <f>VLOOKUP(C295,MOVI!C:DT,26,0)</f>
        <v>0</v>
      </c>
      <c r="BY295" s="275">
        <f>VLOOKUP(C295,FPT!B:BW,26,0)</f>
        <v>0</v>
      </c>
      <c r="BZ295" t="str">
        <f t="shared" si="473"/>
        <v/>
      </c>
      <c r="CA295" s="275">
        <f>VLOOKUP(C295,MOVI!C:DT,27,0)</f>
        <v>730000</v>
      </c>
      <c r="CB295" s="275">
        <f>VLOOKUP(C295,FPT!B:BZ,27,0)</f>
        <v>730000</v>
      </c>
      <c r="CC295" t="str">
        <f t="shared" si="474"/>
        <v/>
      </c>
      <c r="CD295" s="275">
        <f>VLOOKUP(C295,MOVI!C:DT,28,0)</f>
        <v>930000</v>
      </c>
      <c r="CE295" s="275">
        <f>VLOOKUP(C295,FPT!B:CC,28,0)</f>
        <v>930000</v>
      </c>
      <c r="CF295" t="str">
        <f t="shared" si="475"/>
        <v/>
      </c>
      <c r="CG295" t="str">
        <f>VLOOKUP(C295,MOVI!C:DT,29,0)</f>
        <v>CN</v>
      </c>
      <c r="CH295" s="252" t="str">
        <f>VLOOKUP(C295,FPT!B:CF,29,0)</f>
        <v>CN</v>
      </c>
      <c r="CI295" t="str">
        <f t="shared" si="476"/>
        <v/>
      </c>
      <c r="CJ295">
        <f>VLOOKUP(C295,MOVI!C:DT,30,0)</f>
        <v>26</v>
      </c>
      <c r="CK295" s="252">
        <f>VLOOKUP(C295,FPT!B:CI,30,0)</f>
        <v>26</v>
      </c>
      <c r="CL295" t="str">
        <f t="shared" si="477"/>
        <v/>
      </c>
      <c r="CM295">
        <f>VLOOKUP(C295,MOVI!C:DT,31,0)</f>
        <v>13</v>
      </c>
      <c r="CN295" s="252">
        <f>VLOOKUP(C295,FPT!B:CL,31,0)</f>
        <v>13</v>
      </c>
      <c r="CO295" t="str">
        <f t="shared" si="478"/>
        <v/>
      </c>
      <c r="CP295" s="275">
        <f>VLOOKUP(C295,MOVI!C:DT,32,0)</f>
        <v>0</v>
      </c>
      <c r="CQ295" s="275">
        <f>VLOOKUP(C295,FPT!B:CO,32,0)</f>
        <v>0</v>
      </c>
      <c r="CR295" t="str">
        <f t="shared" si="479"/>
        <v/>
      </c>
      <c r="CS295" s="275">
        <f>VLOOKUP(C295,MOVI!C:DT,33,0)</f>
        <v>0</v>
      </c>
      <c r="CT295" s="275">
        <f>VLOOKUP(C295,FPT!B:CR,33,0)</f>
        <v>0</v>
      </c>
      <c r="CU295" t="str">
        <f t="shared" si="480"/>
        <v/>
      </c>
      <c r="CV295" s="275">
        <f>VLOOKUP(C295,MOVI!C:DT,34,0)</f>
        <v>0</v>
      </c>
      <c r="CW295" s="275">
        <f>VLOOKUP(C295,FPT!B:CU,34,0)</f>
        <v>0</v>
      </c>
      <c r="CX295" t="str">
        <f t="shared" si="481"/>
        <v/>
      </c>
      <c r="CY295" s="275">
        <f>VLOOKUP(C295,MOVI!C:DT,35,0)</f>
        <v>13</v>
      </c>
      <c r="CZ295" s="275">
        <f>VLOOKUP(C295,FPT!B:CX,35,0)</f>
        <v>13</v>
      </c>
      <c r="DA295" t="str">
        <f t="shared" si="482"/>
        <v/>
      </c>
      <c r="DB295" s="275">
        <f>VLOOKUP(C295,MOVI!C:DT,36,0)</f>
        <v>0</v>
      </c>
      <c r="DC295" s="275">
        <f>VLOOKUP(C295,FPT!B:DA,36,0)</f>
        <v>0</v>
      </c>
      <c r="DD295" t="str">
        <f t="shared" si="483"/>
        <v/>
      </c>
      <c r="DE295" s="275">
        <f>VLOOKUP(C295,MOVI!C:DT,37,0)</f>
        <v>0</v>
      </c>
      <c r="DF295" s="275">
        <f>VLOOKUP(C295,FPT!B:DD,37,0)</f>
        <v>0</v>
      </c>
      <c r="DG295" t="str">
        <f t="shared" si="484"/>
        <v/>
      </c>
      <c r="DH295" s="275">
        <f>VLOOKUP(C295,MOVI!C:DT,38,0)</f>
        <v>0</v>
      </c>
      <c r="DI295" s="275">
        <f>VLOOKUP(C295,FPT!B:DG,38,0)</f>
        <v>0</v>
      </c>
      <c r="DJ295" t="str">
        <f t="shared" si="485"/>
        <v/>
      </c>
      <c r="DK295" s="275">
        <f>VLOOKUP(C295,MOVI!C:DT,39,0)</f>
        <v>0</v>
      </c>
      <c r="DL295" s="275">
        <f>VLOOKUP(C295,FPT!B:DJ,39,0)</f>
        <v>0</v>
      </c>
      <c r="DM295" t="str">
        <f t="shared" si="486"/>
        <v/>
      </c>
      <c r="DN295" s="275">
        <f>VLOOKUP(C295,MOVI!C:DT,40,0)</f>
        <v>0</v>
      </c>
      <c r="DO295" s="275">
        <f>VLOOKUP(C295,FPT!B:DM,40,0)</f>
        <v>0</v>
      </c>
      <c r="DP295" t="str">
        <f t="shared" si="487"/>
        <v/>
      </c>
      <c r="DQ295" s="275">
        <f>VLOOKUP(C295,MOVI!C:DT,41,0)</f>
        <v>0</v>
      </c>
      <c r="DR295" s="275">
        <f>VLOOKUP(C295,FPT!B:DP,41,0)</f>
        <v>0</v>
      </c>
      <c r="DS295" t="str">
        <f t="shared" si="488"/>
        <v/>
      </c>
      <c r="DT295" s="275">
        <f>VLOOKUP(C295,MOVI!C:DT,42,0)</f>
        <v>2500000</v>
      </c>
      <c r="DU295" s="275">
        <f>ROUND(VLOOKUP(C295,FPT!B:DS,42,0),0)</f>
        <v>2500000</v>
      </c>
      <c r="DV295" t="str">
        <f t="shared" si="489"/>
        <v/>
      </c>
      <c r="DW295" s="275">
        <f>VLOOKUP(C295,MOVI!C:DT,43,0)</f>
        <v>2030769</v>
      </c>
      <c r="DX295" s="275">
        <f>VLOOKUP(C295,FPT!B:DV,43,0)</f>
        <v>2030769</v>
      </c>
      <c r="DY295" t="str">
        <f t="shared" si="490"/>
        <v/>
      </c>
      <c r="DZ295" s="275">
        <f>VLOOKUP(C295,MOVI!C:DT,44,0)</f>
        <v>0</v>
      </c>
      <c r="EA295" s="275">
        <f>VLOOKUP(C295,FPT!B:DY,44,0)</f>
        <v>0</v>
      </c>
      <c r="EB295" t="str">
        <f t="shared" si="491"/>
        <v/>
      </c>
      <c r="EC295" s="275">
        <f>VLOOKUP(C295,MOVI!C:DT,45,0)</f>
        <v>4530769</v>
      </c>
      <c r="ED295" s="275">
        <f>ROUND(VLOOKUP(C295,FPT!B:EB,45,0),0)</f>
        <v>4530769</v>
      </c>
      <c r="EE295" t="str">
        <f t="shared" si="492"/>
        <v/>
      </c>
      <c r="EF295" s="275">
        <f>VLOOKUP(C295,MOVI!C:DT,46,0)</f>
        <v>0</v>
      </c>
      <c r="EG295" s="275">
        <f>VLOOKUP(C295,FPT!B:EE,46,0)</f>
        <v>0</v>
      </c>
      <c r="EH295" t="str">
        <f t="shared" si="493"/>
        <v/>
      </c>
      <c r="EI295" s="275">
        <f>VLOOKUP(C295,MOVI!C:DT,47,0)</f>
        <v>0</v>
      </c>
      <c r="EJ295" s="275">
        <f>VLOOKUP(C295,FPT!B:EH,47,0)</f>
        <v>0</v>
      </c>
      <c r="EK295" t="str">
        <f t="shared" si="494"/>
        <v/>
      </c>
      <c r="EL295" s="275">
        <f>VLOOKUP(C295,MOVI!C:DT,48,0)</f>
        <v>0</v>
      </c>
      <c r="EM295" s="275">
        <f>VLOOKUP(C295,FPT!B:EK,48,0)</f>
        <v>0</v>
      </c>
      <c r="EN295" t="str">
        <f t="shared" si="495"/>
        <v/>
      </c>
      <c r="EO295" s="275">
        <f>VLOOKUP(C295,MOVI!C:DT,49,0)</f>
        <v>100000</v>
      </c>
      <c r="EP295" s="275">
        <f>VLOOKUP(C295,FPT!B:EN,49,0)</f>
        <v>100000</v>
      </c>
      <c r="EQ295" t="str">
        <f t="shared" si="496"/>
        <v/>
      </c>
      <c r="ER295" s="275">
        <f>VLOOKUP(C295,MOVI!C:DT,50,0)</f>
        <v>0</v>
      </c>
      <c r="ES295" s="275">
        <f>VLOOKUP(C295,FPT!B:EQ,50,0)</f>
        <v>0</v>
      </c>
      <c r="ET295" t="str">
        <f t="shared" si="497"/>
        <v/>
      </c>
      <c r="EU295" s="275">
        <f>VLOOKUP(C295,MOVI!C:DT,51,0)</f>
        <v>0</v>
      </c>
      <c r="EV295" s="275">
        <f>VLOOKUP(C295,FPT!B:ET,51,0)</f>
        <v>0</v>
      </c>
      <c r="EW295" t="str">
        <f t="shared" si="498"/>
        <v/>
      </c>
      <c r="EX295" s="275">
        <f>VLOOKUP(C295,MOVI!C:DT,52,0)</f>
        <v>0</v>
      </c>
      <c r="EY295" s="275">
        <f>VLOOKUP(C295,FPT!B:EW,52,0)</f>
        <v>0</v>
      </c>
      <c r="EZ295" t="str">
        <f t="shared" si="499"/>
        <v/>
      </c>
      <c r="FA295" s="275">
        <f>VLOOKUP(C295,MOVI!C:DT,53,0)</f>
        <v>0</v>
      </c>
      <c r="FB295" s="275">
        <f>VLOOKUP(C295,FPT!B:EZ,53,0)</f>
        <v>0</v>
      </c>
      <c r="FC295" t="str">
        <f t="shared" si="500"/>
        <v/>
      </c>
      <c r="FD295" s="275">
        <f>VLOOKUP(C295,MOVI!C:DT,54,0)</f>
        <v>0</v>
      </c>
      <c r="FE295" s="275">
        <f>VLOOKUP(C295,FPT!B:FC,54,0)</f>
        <v>0</v>
      </c>
      <c r="FF295" t="str">
        <f t="shared" si="501"/>
        <v/>
      </c>
      <c r="FG295" s="275">
        <f>VLOOKUP(C295,MOVI!C:DT,55,0)</f>
        <v>365000</v>
      </c>
      <c r="FH295" s="275">
        <f>VLOOKUP(C295,FPT!B:FF,55,0)</f>
        <v>365000</v>
      </c>
      <c r="FI295" t="str">
        <f t="shared" si="502"/>
        <v/>
      </c>
      <c r="FJ295" s="275">
        <f>VLOOKUP(C295,MOVI!C:DT,56,0)</f>
        <v>465000</v>
      </c>
      <c r="FK295" s="275">
        <f>VLOOKUP(C295,FPT!B:FI,56,0)</f>
        <v>465000</v>
      </c>
      <c r="FL295" t="str">
        <f t="shared" si="503"/>
        <v/>
      </c>
      <c r="FM295" s="275">
        <f>VLOOKUP(C295,MOVI!C:DT,57,0)</f>
        <v>277946</v>
      </c>
      <c r="FN295" s="275">
        <f>VLOOKUP(C295,FPT!B:FL,57,0)</f>
        <v>277946</v>
      </c>
      <c r="FO295" t="str">
        <f t="shared" si="504"/>
        <v/>
      </c>
      <c r="FP295" s="275">
        <f>VLOOKUP(C295,MOVI!C:DT,58,0)</f>
        <v>0</v>
      </c>
      <c r="FQ295" s="275">
        <f>VLOOKUP(C295,FPT!B:FO,58,0)</f>
        <v>0</v>
      </c>
      <c r="FR295" t="str">
        <f t="shared" si="505"/>
        <v/>
      </c>
      <c r="FS295" s="275">
        <f>VLOOKUP(C295,MOVI!C:DT,59,0)</f>
        <v>0</v>
      </c>
      <c r="FT295" s="275">
        <f>VLOOKUP(C295,FPT!B:FR,59,0)</f>
        <v>0</v>
      </c>
      <c r="FU295" t="str">
        <f t="shared" si="506"/>
        <v/>
      </c>
      <c r="FV295" s="275">
        <f>VLOOKUP(C295,MOVI!C:DT,60,0)</f>
        <v>0</v>
      </c>
      <c r="FW295" s="275">
        <f>VLOOKUP(C295,FPT!B:FU,60,0)</f>
        <v>0</v>
      </c>
      <c r="FX295" t="str">
        <f t="shared" si="507"/>
        <v/>
      </c>
      <c r="FY295" s="275">
        <f>VLOOKUP(C295,MOVI!C:DT,61,0)</f>
        <v>0</v>
      </c>
      <c r="FZ295" s="275">
        <f>VLOOKUP(C295,FPT!B:FX,61,0)</f>
        <v>0</v>
      </c>
      <c r="GA295" t="str">
        <f t="shared" si="508"/>
        <v/>
      </c>
      <c r="GB295" s="275">
        <f>VLOOKUP(C295,MOVI!C:DT,62,0)</f>
        <v>100000</v>
      </c>
      <c r="GC295" s="275">
        <f>VLOOKUP(C295,FPT!B:GA,62,0)</f>
        <v>100000</v>
      </c>
      <c r="GD295" t="str">
        <f t="shared" si="509"/>
        <v/>
      </c>
      <c r="GE295" s="275">
        <f>VLOOKUP(C295,MOVI!C:DT,63,0)</f>
        <v>0</v>
      </c>
      <c r="GF295" s="275">
        <f>VLOOKUP(C295,FPT!B:GD,63,0)</f>
        <v>0</v>
      </c>
      <c r="GG295" t="str">
        <f t="shared" si="510"/>
        <v/>
      </c>
      <c r="GH295" s="275">
        <f>VLOOKUP(C295,MOVI!C:DT,64,0)</f>
        <v>0</v>
      </c>
      <c r="GI295" s="275">
        <f>VLOOKUP(C295,FPT!B:GG,64,0)</f>
        <v>0</v>
      </c>
      <c r="GJ295" t="str">
        <f t="shared" si="511"/>
        <v/>
      </c>
      <c r="GK295" s="275">
        <f>VLOOKUP(C295,MOVI!C:DT,65,0)</f>
        <v>0</v>
      </c>
      <c r="GL295" s="275">
        <f>VLOOKUP(C295,FPT!B:GJ,65,0)</f>
        <v>0</v>
      </c>
      <c r="GM295" t="str">
        <f t="shared" si="512"/>
        <v/>
      </c>
      <c r="GN295" s="275">
        <f>VLOOKUP(C295,MOVI!C:DT,66,0)</f>
        <v>0</v>
      </c>
      <c r="GO295" s="275">
        <f>VLOOKUP(C295,FPT!B:GM,66,0)</f>
        <v>0</v>
      </c>
      <c r="GP295" t="str">
        <f t="shared" si="513"/>
        <v/>
      </c>
      <c r="GQ295" s="275">
        <f>VLOOKUP(C295,MOVI!C:DT,67,0)</f>
        <v>0</v>
      </c>
      <c r="GR295" s="275">
        <f>VLOOKUP(C295,FPT!B:GP,67,0)</f>
        <v>0</v>
      </c>
      <c r="GS295" t="str">
        <f t="shared" si="514"/>
        <v/>
      </c>
      <c r="GT295" s="275">
        <f>VLOOKUP(C295,MOVI!C:DT,68,0)</f>
        <v>0</v>
      </c>
      <c r="GU295" s="275">
        <f>VLOOKUP(C295,FPT!B:GS,68,0)</f>
        <v>0</v>
      </c>
      <c r="GV295" t="str">
        <f t="shared" si="515"/>
        <v/>
      </c>
      <c r="GW295" s="275">
        <f>VLOOKUP(C295,MOVI!C:DT,69,0)</f>
        <v>0</v>
      </c>
      <c r="GX295" s="275">
        <f>VLOOKUP(C295,FPT!B:GV,69,0)</f>
        <v>0</v>
      </c>
      <c r="GY295" t="str">
        <f t="shared" si="516"/>
        <v/>
      </c>
      <c r="GZ295" s="275">
        <f>VLOOKUP(C295,MOVI!C:DT,70,0)</f>
        <v>377946</v>
      </c>
      <c r="HA295" s="275">
        <f>VLOOKUP(C295,FPT!B:GY,70,0)</f>
        <v>377946</v>
      </c>
      <c r="HB295" t="str">
        <f t="shared" si="517"/>
        <v/>
      </c>
      <c r="HC295" s="275">
        <f>VLOOKUP(C295,MOVI!C:DT,71,0)</f>
        <v>5373715</v>
      </c>
      <c r="HD295" s="275">
        <f>ROUND(VLOOKUP(C295,FPT!B:HB,71,0),0)</f>
        <v>5373715</v>
      </c>
      <c r="HE295" t="str">
        <f t="shared" si="518"/>
        <v/>
      </c>
      <c r="HF295" s="275">
        <f>ROUND(VLOOKUP(C295,MOVI!C:DT,72,0),0)</f>
        <v>0</v>
      </c>
      <c r="HG295" s="275">
        <f>ROUND(VLOOKUP(C295,FPT!B:HE,72,0),0)</f>
        <v>0</v>
      </c>
      <c r="HH295" t="str">
        <f t="shared" si="519"/>
        <v/>
      </c>
      <c r="HI295" s="275">
        <f>VLOOKUP(C295,MOVI!C:DT,73,0)</f>
        <v>100000</v>
      </c>
      <c r="HJ295" s="275">
        <f>VLOOKUP(C295,FPT!B:HH,73,0)</f>
        <v>100000</v>
      </c>
      <c r="HK295" t="str">
        <f t="shared" si="520"/>
        <v/>
      </c>
      <c r="HL295" s="275">
        <f>VLOOKUP(C295,MOVI!C:DT,74,0)</f>
        <v>365000</v>
      </c>
      <c r="HM295" s="275">
        <f>VLOOKUP(C295,FPT!B:HK,74,0)</f>
        <v>365000</v>
      </c>
      <c r="HN295" t="str">
        <f t="shared" si="521"/>
        <v/>
      </c>
      <c r="HO295" s="275">
        <f>VLOOKUP(C295,MOVI!C:DT,75,0)</f>
        <v>11000000</v>
      </c>
      <c r="HP295" s="275">
        <f>VLOOKUP(C295,FPT!B:HN,75,0)</f>
        <v>11000000</v>
      </c>
      <c r="HQ295" t="str">
        <f t="shared" si="522"/>
        <v/>
      </c>
      <c r="HR295" s="275">
        <f>VLOOKUP(C295,MOVI!C:DT,76,0)</f>
        <v>0</v>
      </c>
      <c r="HS295" s="275">
        <f>VLOOKUP(C295,FPT!B:HQ,76,0)</f>
        <v>0</v>
      </c>
      <c r="HT295" t="str">
        <f t="shared" si="523"/>
        <v/>
      </c>
      <c r="HU295" s="275">
        <f>VLOOKUP(C295,MOVI!C:DT,77,0)</f>
        <v>0</v>
      </c>
      <c r="HV295" s="275">
        <f>VLOOKUP(C295,FPT!B:HT,77,0)</f>
        <v>0</v>
      </c>
      <c r="HW295" t="str">
        <f t="shared" si="524"/>
        <v/>
      </c>
      <c r="HX295" s="274">
        <f>VLOOKUP(C295,MOVI!C:CB,78,0)</f>
        <v>0</v>
      </c>
      <c r="HY295" s="261">
        <f>VLOOKUP(C295,FPT!$B:$CA,78,0)</f>
        <v>0</v>
      </c>
      <c r="HZ295" t="str">
        <f t="shared" si="525"/>
        <v/>
      </c>
      <c r="IA295" s="275">
        <f>VLOOKUP(C295,MOVI!C:CD,79,0)</f>
        <v>0</v>
      </c>
      <c r="IB295" s="275">
        <f>VLOOKUP(C295,FPT!B:HZ,79,0)</f>
        <v>0</v>
      </c>
      <c r="IC295" t="str">
        <f t="shared" si="526"/>
        <v/>
      </c>
      <c r="ID295" s="275">
        <f>VLOOKUP(C295,MOVI!C:CD,80,0)</f>
        <v>0</v>
      </c>
      <c r="IE295" s="275">
        <f>VLOOKUP(C295,FPT!B:IC,80,0)</f>
        <v>0</v>
      </c>
      <c r="IF295" t="str">
        <f t="shared" si="527"/>
        <v/>
      </c>
      <c r="IG295" s="275">
        <f>VLOOKUP(C295,MOVI!C:DT,81,0)</f>
        <v>216000</v>
      </c>
      <c r="IH295" s="275">
        <f>VLOOKUP(C295,FPT!B:IF,81,0)</f>
        <v>216000</v>
      </c>
      <c r="II295" t="str">
        <f t="shared" si="528"/>
        <v/>
      </c>
      <c r="IJ295" s="275">
        <f>VLOOKUP(C295,MOVI!C:DT,82,0)</f>
        <v>216000</v>
      </c>
      <c r="IK295" s="275">
        <f>VLOOKUP(C295,FPT!B:II,82,0)</f>
        <v>216000</v>
      </c>
      <c r="IL295" t="str">
        <f t="shared" si="529"/>
        <v/>
      </c>
      <c r="IM295" s="275">
        <f>ROUND(VLOOKUP(C295,MOVI!C:DT,83,0),0)</f>
        <v>11681000</v>
      </c>
      <c r="IN295" s="275">
        <f>ROUND(VLOOKUP(C295,FPT!B:IL,83,0),0)</f>
        <v>11681000</v>
      </c>
      <c r="IO295" t="str">
        <f t="shared" si="530"/>
        <v/>
      </c>
      <c r="IP295" s="275">
        <f>VLOOKUP(C295,MOVI!C:DT,84,0)</f>
        <v>0</v>
      </c>
      <c r="IQ295" s="275">
        <f>VLOOKUP(C295,FPT!B:IO,84,0)</f>
        <v>0</v>
      </c>
      <c r="IR295" t="str">
        <f t="shared" si="531"/>
        <v/>
      </c>
      <c r="IS295" s="275">
        <f>ROUND(VLOOKUP(C295,MOVI!C:DT,85,0),0)</f>
        <v>0</v>
      </c>
      <c r="IT295" s="275">
        <f>ROUND(VLOOKUP(C295,FPT!B:IR,85,0),0)</f>
        <v>0</v>
      </c>
      <c r="IU295" t="str">
        <f t="shared" si="532"/>
        <v/>
      </c>
      <c r="IV295" s="275">
        <f>VLOOKUP(C295,MOVI!C:DT,86,0)</f>
        <v>0</v>
      </c>
      <c r="IW295" s="275">
        <f>VLOOKUP(C295,FPT!B:IU,86,0)</f>
        <v>0</v>
      </c>
      <c r="IX295" t="str">
        <f t="shared" si="533"/>
        <v/>
      </c>
      <c r="IY295" s="275">
        <f>ROUND(VLOOKUP(C295,MOVI!C:DT,87,0),0)</f>
        <v>0</v>
      </c>
      <c r="IZ295" s="275">
        <f>ROUND(VLOOKUP(C295,FPT!B:IX,87,0),0)</f>
        <v>0</v>
      </c>
      <c r="JA295" t="str">
        <f t="shared" si="534"/>
        <v/>
      </c>
      <c r="JB295" s="275">
        <f>VLOOKUP(C295,MOVI!C:DT,88,0)</f>
        <v>0</v>
      </c>
      <c r="JC295" s="275">
        <f>VLOOKUP(C295,FPT!B:JA,88,0)</f>
        <v>0</v>
      </c>
      <c r="JD295" t="str">
        <f t="shared" si="535"/>
        <v/>
      </c>
      <c r="JE295" s="275">
        <f>VLOOKUP(C295,MOVI!C:DT,89,0)</f>
        <v>0</v>
      </c>
      <c r="JF295" s="275">
        <f>VLOOKUP(C295,FPT!B:JD,89,0)</f>
        <v>0</v>
      </c>
      <c r="JG295" t="str">
        <f t="shared" si="536"/>
        <v/>
      </c>
      <c r="JH295" s="275">
        <f>VLOOKUP(C295,MOVI!C:DT,90,0)</f>
        <v>0</v>
      </c>
      <c r="JI295" s="275">
        <f>VLOOKUP(C295,FPT!B:JG,90,0)</f>
        <v>0</v>
      </c>
      <c r="JJ295" t="str">
        <f t="shared" si="537"/>
        <v/>
      </c>
      <c r="JK295" s="275">
        <f>VLOOKUP(C295,MOVI!C:DT,91,0)</f>
        <v>0</v>
      </c>
      <c r="JL295" s="275">
        <f>VLOOKUP(C295,FPT!B:JJ,91,0)</f>
        <v>0</v>
      </c>
      <c r="JM295" t="str">
        <f t="shared" si="538"/>
        <v/>
      </c>
      <c r="JN295" s="275">
        <f>VLOOKUP(C295,MOVI!C:DT,92,0)</f>
        <v>0</v>
      </c>
      <c r="JO295" s="275">
        <f>VLOOKUP(C295,FPT!B:JM,92,0)</f>
        <v>0</v>
      </c>
      <c r="JP295" t="str">
        <f t="shared" si="539"/>
        <v/>
      </c>
      <c r="JQ295" s="275">
        <f>VLOOKUP(C295,MOVI!C:DT,93,0)</f>
        <v>0</v>
      </c>
      <c r="JR295" s="275">
        <f>VLOOKUP(C295,FPT!B:JP,93,0)</f>
        <v>0</v>
      </c>
      <c r="JS295" t="str">
        <f t="shared" si="540"/>
        <v/>
      </c>
      <c r="JT295" s="275">
        <f>VLOOKUP(C295,MOVI!C:DT,94,0)</f>
        <v>0</v>
      </c>
      <c r="JU295" s="275">
        <f>VLOOKUP(C295,FPT!B:JS,94,0)</f>
        <v>0</v>
      </c>
      <c r="JV295" t="str">
        <f t="shared" si="541"/>
        <v/>
      </c>
      <c r="JW295" s="275">
        <f>VLOOKUP(C295,MOVI!C:DT,95,0)</f>
        <v>5157715</v>
      </c>
      <c r="JX295" s="275">
        <f>VLOOKUP(C295,FPT!B:JV,95,0)</f>
        <v>5157715</v>
      </c>
      <c r="JY295" t="str">
        <f t="shared" si="542"/>
        <v/>
      </c>
      <c r="JZ295" s="275">
        <f>VLOOKUP(C295,MOVI!C:DT,96,0)</f>
        <v>0</v>
      </c>
      <c r="KA295" s="275">
        <f>VLOOKUP(C295,FPT!B:JY,96,0)</f>
        <v>0</v>
      </c>
      <c r="KB295" t="str">
        <f t="shared" si="543"/>
        <v/>
      </c>
      <c r="KC295" s="275">
        <f>VLOOKUP(C295,MOVI!C:DT,97,0)</f>
        <v>5157715</v>
      </c>
      <c r="KD295" s="275">
        <f>VLOOKUP(C295,FPT!B:KB,97,0)</f>
        <v>5157715</v>
      </c>
      <c r="KE295" t="str">
        <f t="shared" si="544"/>
        <v/>
      </c>
      <c r="KF295" s="275">
        <f>VLOOKUP(C295,MOVI!C:DT,98,0)</f>
        <v>0</v>
      </c>
      <c r="KG295" s="275">
        <f>VLOOKUP(C295,FPT!B:KE,98,0)</f>
        <v>0</v>
      </c>
      <c r="KH295" t="str">
        <f t="shared" si="545"/>
        <v/>
      </c>
      <c r="KI295" s="275">
        <f>VLOOKUP(C295,MOVI!C:DT,99,0)</f>
        <v>0</v>
      </c>
      <c r="KJ295" s="275">
        <f>VLOOKUP(C295,FPT!B:KH,99,0)</f>
        <v>0</v>
      </c>
      <c r="KK295" t="str">
        <f t="shared" si="546"/>
        <v/>
      </c>
      <c r="KL295" s="275">
        <f>VLOOKUP(C295,MOVI!C:DT,100,0)</f>
        <v>0</v>
      </c>
      <c r="KM295" s="275">
        <f>VLOOKUP(C295,FPT!B:KK,100,0)</f>
        <v>0</v>
      </c>
      <c r="KN295" t="str">
        <f t="shared" si="547"/>
        <v/>
      </c>
      <c r="KO295" s="275">
        <f>VLOOKUP(C295,MOVI!C:DT,101,0)</f>
        <v>0</v>
      </c>
      <c r="KP295" s="275">
        <f>VLOOKUP(C295,FPT!B:KN,101,0)</f>
        <v>0</v>
      </c>
      <c r="KQ295" t="str">
        <f t="shared" si="548"/>
        <v/>
      </c>
      <c r="KR295" s="275">
        <f>VLOOKUP(C295,MOVI!C:DT,102,0)</f>
        <v>0</v>
      </c>
      <c r="KS295" s="275">
        <f>VLOOKUP(C295,FPT!B:KQ,102,0)</f>
        <v>0</v>
      </c>
      <c r="KT295" t="str">
        <f t="shared" si="549"/>
        <v/>
      </c>
      <c r="KU295" s="275">
        <f>VLOOKUP(C295,MOVI!C:DT,103,0)</f>
        <v>0</v>
      </c>
      <c r="KV295" s="275">
        <f>VLOOKUP(C295,FPT!B:KT,103,0)</f>
        <v>0</v>
      </c>
      <c r="KW295" t="str">
        <f t="shared" si="550"/>
        <v/>
      </c>
      <c r="KX295" s="275">
        <f>VLOOKUP(C295,MOVI!C:DT,104,0)</f>
        <v>216000</v>
      </c>
      <c r="KY295" s="275">
        <f>VLOOKUP(C295,FPT!B:KW,104,0)</f>
        <v>216000</v>
      </c>
      <c r="KZ295" t="str">
        <f t="shared" si="551"/>
        <v/>
      </c>
      <c r="LA295" s="275">
        <f>VLOOKUP(C295,MOVI!C:DT,105,0)</f>
        <v>0</v>
      </c>
      <c r="LB295" s="275">
        <f>VLOOKUP(C295,FPT!B:KZ,105,0)</f>
        <v>0</v>
      </c>
      <c r="LC295" t="str">
        <f t="shared" si="552"/>
        <v/>
      </c>
      <c r="LD295" s="275">
        <f>VLOOKUP(C295,MOVI!C:DT,106,0)</f>
        <v>5373715</v>
      </c>
      <c r="LE295" s="275">
        <f>VLOOKUP(C295,FPT!B:LC,106,0)</f>
        <v>5373715</v>
      </c>
      <c r="LF295" t="str">
        <f t="shared" si="553"/>
        <v/>
      </c>
      <c r="LG295" s="273">
        <f>VLOOKUP(C295,MOVI!C:DT,107,0)</f>
        <v>0</v>
      </c>
      <c r="LH295" s="273">
        <f>VLOOKUP(C295,FPT!B:LF,107,0)</f>
        <v>0</v>
      </c>
      <c r="LI295" t="str">
        <f t="shared" si="554"/>
        <v/>
      </c>
      <c r="LJ295" t="str">
        <f>VLOOKUP(C295,MOVI!C:DV,108,0)</f>
        <v>MoviSouthSales</v>
      </c>
      <c r="LK295" s="252" t="str">
        <f>VLOOKUP(C295,FPT!B:LI,108,0)</f>
        <v>MoviSouthSales</v>
      </c>
      <c r="LL295" t="str">
        <f t="shared" si="555"/>
        <v/>
      </c>
      <c r="LM295" s="275">
        <f>ROUND(VLOOKUP(C295,MOVI!C:DV,109,0),0)</f>
        <v>416667</v>
      </c>
      <c r="LN295" s="275">
        <f>ROUND(VLOOKUP(C295,FPT!B:LL,109,0),0)</f>
        <v>416667</v>
      </c>
      <c r="LO295" t="str">
        <f t="shared" si="556"/>
        <v/>
      </c>
      <c r="LP295" t="str">
        <f>VLOOKUP(C295,MOVI!C:DV,110,0)</f>
        <v>MKD</v>
      </c>
      <c r="LQ295" s="247" t="str">
        <f>VLOOKUP(C295,FPT!B:LO,110,0)</f>
        <v>MKD</v>
      </c>
      <c r="LR295" t="str">
        <f t="shared" si="557"/>
        <v/>
      </c>
      <c r="LS295">
        <f>MOVI!DI290</f>
        <v>9</v>
      </c>
      <c r="LV295">
        <f>MOVI!DJ290</f>
        <v>0</v>
      </c>
      <c r="LW295">
        <f>MOVI!DK290</f>
        <v>0</v>
      </c>
      <c r="LX295">
        <f>MOVI!DL290</f>
        <v>0</v>
      </c>
      <c r="LY295">
        <f>MOVI!DM290</f>
        <v>0</v>
      </c>
      <c r="LZ295">
        <f>MOVI!DN290</f>
        <v>0</v>
      </c>
      <c r="MA295">
        <f>MOVI!DO290</f>
        <v>0</v>
      </c>
      <c r="MB295" t="str">
        <f>MOVI!DP290</f>
        <v>MKD</v>
      </c>
      <c r="MC295">
        <f>MOVI!DQ290</f>
        <v>44256</v>
      </c>
      <c r="MD295">
        <f>MOVI!DR290</f>
        <v>44436</v>
      </c>
      <c r="ME295" t="str">
        <f>VLOOKUP(C295,MOVI!C:DV,121,0)</f>
        <v>Group 1</v>
      </c>
      <c r="MF295" s="252" t="str">
        <f>VLOOKUP(C295,FPT!B:MD,111,0)</f>
        <v>Group 1</v>
      </c>
      <c r="MG295" t="str">
        <f t="shared" si="450"/>
        <v/>
      </c>
      <c r="MH295" t="str">
        <f>VLOOKUP(C295,MOVI!C:DT,122,0)</f>
        <v>MoviSouthGroup 1</v>
      </c>
      <c r="MI295" s="252" t="str">
        <f>VLOOKUP(C295,FPT!B:DS,112,0)</f>
        <v>MoviSouthGroup 1</v>
      </c>
      <c r="MJ295" t="str">
        <f t="shared" si="558"/>
        <v/>
      </c>
    </row>
    <row r="296" spans="1:348" x14ac:dyDescent="0.25">
      <c r="A296">
        <v>288</v>
      </c>
      <c r="B296" s="48">
        <v>5692</v>
      </c>
      <c r="C296" s="271" t="s">
        <v>1038</v>
      </c>
      <c r="D296" t="str">
        <f>VLOOKUP(C296,MOVI!C:D,2,0)</f>
        <v>Nguyễn Thị Ly</v>
      </c>
      <c r="E296" t="str">
        <f>VLOOKUP(C296,FPT!B:C,2,0)</f>
        <v>Nguyễn Thị Ly</v>
      </c>
      <c r="F296" t="str">
        <f t="shared" si="451"/>
        <v/>
      </c>
      <c r="G296" t="str">
        <f>VLOOKUP(C296,MOVI!C:E,3,0)</f>
        <v>Sales</v>
      </c>
      <c r="H296" t="str">
        <f>VLOOKUP(C296,FPT!B:F,3,0)</f>
        <v>Sales</v>
      </c>
      <c r="I296" t="str">
        <f t="shared" si="452"/>
        <v/>
      </c>
      <c r="J296" t="str">
        <f>VLOOKUP(C296,MOVI!C:H,4,0)</f>
        <v>Field Sales</v>
      </c>
      <c r="K296" t="str">
        <f>VLOOKUP(C296,FPT!B:I,4,0)</f>
        <v>Field Sales</v>
      </c>
      <c r="L296" t="str">
        <f t="shared" si="453"/>
        <v/>
      </c>
      <c r="M296" t="str">
        <f>VLOOKUP(C296,MOVI!C:DT,5,0)</f>
        <v>Associate</v>
      </c>
      <c r="N296" t="str">
        <f>VLOOKUP(C296,FPT!B:L,5,0)</f>
        <v>Associate</v>
      </c>
      <c r="O296" t="str">
        <f t="shared" si="454"/>
        <v/>
      </c>
      <c r="P296" t="str">
        <f>VLOOKUP(C296,MOVI!C:DT,6,0)</f>
        <v>Field Sales</v>
      </c>
      <c r="Q296" t="str">
        <f>VLOOKUP(C296,FPT!B:O,6,0)</f>
        <v>Field sales</v>
      </c>
      <c r="R296" t="str">
        <f t="shared" si="455"/>
        <v/>
      </c>
      <c r="S296" t="str">
        <f>VLOOKUP(C296,MOVI!C:DT,7,0)</f>
        <v>North</v>
      </c>
      <c r="T296" t="str">
        <f>VLOOKUP(C296,FPT!B:R,7,0)</f>
        <v>North</v>
      </c>
      <c r="U296" t="str">
        <f t="shared" si="456"/>
        <v/>
      </c>
      <c r="V296" t="str">
        <f>VLOOKUP(C296,MOVI!C:DT,8,0)</f>
        <v>Movi</v>
      </c>
      <c r="W296" t="str">
        <f>VLOOKUP(C296,FPT!B:U,8,0)</f>
        <v>Movi</v>
      </c>
      <c r="X296" t="str">
        <f t="shared" si="457"/>
        <v/>
      </c>
      <c r="Y296" t="str">
        <f>VLOOKUP(C296,MOVI!C:DT,9,0)</f>
        <v>Full-time</v>
      </c>
      <c r="Z296" t="str">
        <f>VLOOKUP(C296,FPT!B:X,9,0)</f>
        <v>Full-time</v>
      </c>
      <c r="AA296" t="str">
        <f t="shared" si="458"/>
        <v/>
      </c>
      <c r="AB296" t="str">
        <f>VLOOKUP(C296,MOVI!C:DT,10,0)</f>
        <v>Permanent</v>
      </c>
      <c r="AC296" t="str">
        <f>VLOOKUP(C296,FPT!B:AA,10,0)</f>
        <v>Permanent</v>
      </c>
      <c r="AD296" t="str">
        <f t="shared" si="459"/>
        <v/>
      </c>
      <c r="AE296" s="247">
        <f>VLOOKUP(C296,MOVI!C:DT,11,0)</f>
        <v>43978</v>
      </c>
      <c r="AF296" s="247">
        <f>VLOOKUP(C296,FPT!B:AD,11,0)</f>
        <v>43978</v>
      </c>
      <c r="AG296" t="str">
        <f t="shared" si="460"/>
        <v/>
      </c>
      <c r="AH296" s="260" t="str">
        <f>VLOOKUP(C296,MOVI!C:DT,12,0)</f>
        <v/>
      </c>
      <c r="AI296" s="260"/>
      <c r="AJ296" t="str">
        <f t="shared" si="560"/>
        <v/>
      </c>
      <c r="AK296">
        <f>VLOOKUP(C296,MOVI!C:DT,13,0)</f>
        <v>0</v>
      </c>
      <c r="AL296" s="247">
        <f>VLOOKUP(C296,FPT!B:AJ,13,0)</f>
        <v>0</v>
      </c>
      <c r="AM296" t="str">
        <f t="shared" si="559"/>
        <v/>
      </c>
      <c r="AN296" s="247">
        <f>VLOOKUP(C296,MOVI!C:DT,14,0)</f>
        <v>0</v>
      </c>
      <c r="AO296" s="247">
        <f>VLOOKUP(C296,FPT!B:AM,14,0)</f>
        <v>0</v>
      </c>
      <c r="AP296" t="str">
        <f t="shared" si="461"/>
        <v/>
      </c>
      <c r="AQ296" t="str">
        <f>VLOOKUP(C296,MOVI!C:DT,15,0)</f>
        <v>LC</v>
      </c>
      <c r="AR296" s="247" t="str">
        <f>VLOOKUP(C296,FPT!B:AP,15,0)</f>
        <v>LC</v>
      </c>
      <c r="AS296" t="str">
        <f t="shared" si="462"/>
        <v/>
      </c>
      <c r="AT296" s="282" t="str">
        <f>VLOOKUP(C296,MOVI!C:DT,16,0)</f>
        <v>LTTP</v>
      </c>
      <c r="AU296" s="247" t="str">
        <f>VLOOKUP(C296,FPT!B:AS,16,0)</f>
        <v>LTTP</v>
      </c>
      <c r="AV296" t="str">
        <f t="shared" si="463"/>
        <v/>
      </c>
      <c r="AW296" t="str">
        <f>VLOOKUP(C296,MOVI!C:DT,17,0)</f>
        <v>L</v>
      </c>
      <c r="AX296" s="247" t="str">
        <f>VLOOKUP(C296,FPT!B:AV,17,0)</f>
        <v>L</v>
      </c>
      <c r="AY296" t="str">
        <f t="shared" si="464"/>
        <v/>
      </c>
      <c r="AZ296">
        <f>VLOOKUP(C296,MOVI!C:DT,18,0)</f>
        <v>0</v>
      </c>
      <c r="BA296" s="247">
        <f>VLOOKUP(C296,FPT!B:AY,18,0)</f>
        <v>0</v>
      </c>
      <c r="BB296" t="str">
        <f t="shared" si="465"/>
        <v/>
      </c>
      <c r="BC296" s="275">
        <f>VLOOKUP(C296,MOVI!C:DT,19,0)</f>
        <v>5000000</v>
      </c>
      <c r="BD296" s="275">
        <f>VLOOKUP(C296,FPT!B:BB,19,0)</f>
        <v>5000000</v>
      </c>
      <c r="BE296" t="str">
        <f t="shared" si="466"/>
        <v/>
      </c>
      <c r="BF296">
        <f>VLOOKUP(C296,MOVI!C:DT,20,0)</f>
        <v>0</v>
      </c>
      <c r="BG296" s="252">
        <f>VLOOKUP(C296,FPT!B:BE,20,0)</f>
        <v>0</v>
      </c>
      <c r="BH296" t="str">
        <f t="shared" si="467"/>
        <v/>
      </c>
      <c r="BI296" s="275">
        <f>VLOOKUP(C296,MOVI!C:DT,21,0)</f>
        <v>5000000</v>
      </c>
      <c r="BJ296" s="275">
        <f>VLOOKUP(C296,FPT!B:BH,21,0)</f>
        <v>5000000</v>
      </c>
      <c r="BK296" t="str">
        <f t="shared" si="468"/>
        <v/>
      </c>
      <c r="BL296" s="275">
        <f>VLOOKUP(C296,MOVI!C:DT,22,0)</f>
        <v>0</v>
      </c>
      <c r="BM296" s="275">
        <f>VLOOKUP(C296,FPT!B:BK,22,0)</f>
        <v>0</v>
      </c>
      <c r="BN296" t="str">
        <f t="shared" si="469"/>
        <v/>
      </c>
      <c r="BO296" s="275">
        <f>VLOOKUP(C296,MOVI!C:DT,23,0)</f>
        <v>0</v>
      </c>
      <c r="BP296" s="275">
        <f>VLOOKUP(C296,FPT!B:BN,23,0)</f>
        <v>0</v>
      </c>
      <c r="BQ296" t="str">
        <f t="shared" si="470"/>
        <v/>
      </c>
      <c r="BR296" s="275">
        <f>VLOOKUP(C296,MOVI!C:DT,24,0)</f>
        <v>0</v>
      </c>
      <c r="BS296" s="275">
        <f>VLOOKUP(C296,FPT!B:BQ,24,0)</f>
        <v>0</v>
      </c>
      <c r="BT296" t="str">
        <f t="shared" si="471"/>
        <v/>
      </c>
      <c r="BU296" s="275">
        <f>VLOOKUP(C296,MOVI!C:DT,25,0)</f>
        <v>200000</v>
      </c>
      <c r="BV296" s="275">
        <f>VLOOKUP(C296,FPT!B:BT,25,0)</f>
        <v>200000</v>
      </c>
      <c r="BW296" t="str">
        <f t="shared" si="472"/>
        <v/>
      </c>
      <c r="BX296" s="275">
        <f>VLOOKUP(C296,MOVI!C:DT,26,0)</f>
        <v>0</v>
      </c>
      <c r="BY296" s="275">
        <f>VLOOKUP(C296,FPT!B:BW,26,0)</f>
        <v>0</v>
      </c>
      <c r="BZ296" t="str">
        <f t="shared" si="473"/>
        <v/>
      </c>
      <c r="CA296" s="275">
        <f>VLOOKUP(C296,MOVI!C:DT,27,0)</f>
        <v>730000</v>
      </c>
      <c r="CB296" s="275">
        <f>VLOOKUP(C296,FPT!B:BZ,27,0)</f>
        <v>730000</v>
      </c>
      <c r="CC296" t="str">
        <f t="shared" si="474"/>
        <v/>
      </c>
      <c r="CD296" s="275">
        <f>VLOOKUP(C296,MOVI!C:DT,28,0)</f>
        <v>930000</v>
      </c>
      <c r="CE296" s="275">
        <f>VLOOKUP(C296,FPT!B:CC,28,0)</f>
        <v>930000</v>
      </c>
      <c r="CF296" t="str">
        <f t="shared" si="475"/>
        <v/>
      </c>
      <c r="CG296" t="str">
        <f>VLOOKUP(C296,MOVI!C:DT,29,0)</f>
        <v>CN</v>
      </c>
      <c r="CH296" s="252" t="str">
        <f>VLOOKUP(C296,FPT!B:CF,29,0)</f>
        <v>CN</v>
      </c>
      <c r="CI296" t="str">
        <f t="shared" si="476"/>
        <v/>
      </c>
      <c r="CJ296">
        <f>VLOOKUP(C296,MOVI!C:DT,30,0)</f>
        <v>26</v>
      </c>
      <c r="CK296" s="252">
        <f>VLOOKUP(C296,FPT!B:CI,30,0)</f>
        <v>26</v>
      </c>
      <c r="CL296" t="str">
        <f t="shared" si="477"/>
        <v/>
      </c>
      <c r="CM296">
        <f>VLOOKUP(C296,MOVI!C:DT,31,0)</f>
        <v>26</v>
      </c>
      <c r="CN296" s="252">
        <f>VLOOKUP(C296,FPT!B:CL,31,0)</f>
        <v>26</v>
      </c>
      <c r="CO296" t="str">
        <f t="shared" si="478"/>
        <v/>
      </c>
      <c r="CP296" s="275">
        <f>VLOOKUP(C296,MOVI!C:DT,32,0)</f>
        <v>0</v>
      </c>
      <c r="CQ296" s="275">
        <f>VLOOKUP(C296,FPT!B:CO,32,0)</f>
        <v>0</v>
      </c>
      <c r="CR296" t="str">
        <f t="shared" si="479"/>
        <v/>
      </c>
      <c r="CS296" s="275">
        <f>VLOOKUP(C296,MOVI!C:DT,33,0)</f>
        <v>0</v>
      </c>
      <c r="CT296" s="275">
        <f>VLOOKUP(C296,FPT!B:CR,33,0)</f>
        <v>0</v>
      </c>
      <c r="CU296" t="str">
        <f t="shared" si="480"/>
        <v/>
      </c>
      <c r="CV296" s="275">
        <f>VLOOKUP(C296,MOVI!C:DT,34,0)</f>
        <v>0</v>
      </c>
      <c r="CW296" s="275">
        <f>VLOOKUP(C296,FPT!B:CU,34,0)</f>
        <v>0</v>
      </c>
      <c r="CX296" t="str">
        <f t="shared" si="481"/>
        <v/>
      </c>
      <c r="CY296" s="275">
        <f>VLOOKUP(C296,MOVI!C:DT,35,0)</f>
        <v>26</v>
      </c>
      <c r="CZ296" s="275">
        <f>VLOOKUP(C296,FPT!B:CX,35,0)</f>
        <v>26</v>
      </c>
      <c r="DA296" t="str">
        <f t="shared" si="482"/>
        <v/>
      </c>
      <c r="DB296" s="275">
        <f>VLOOKUP(C296,MOVI!C:DT,36,0)</f>
        <v>0</v>
      </c>
      <c r="DC296" s="275">
        <f>VLOOKUP(C296,FPT!B:DA,36,0)</f>
        <v>0</v>
      </c>
      <c r="DD296" t="str">
        <f t="shared" si="483"/>
        <v/>
      </c>
      <c r="DE296" s="275">
        <f>VLOOKUP(C296,MOVI!C:DT,37,0)</f>
        <v>0</v>
      </c>
      <c r="DF296" s="275">
        <f>VLOOKUP(C296,FPT!B:DD,37,0)</f>
        <v>0</v>
      </c>
      <c r="DG296" t="str">
        <f t="shared" si="484"/>
        <v/>
      </c>
      <c r="DH296" s="275">
        <f>VLOOKUP(C296,MOVI!C:DT,38,0)</f>
        <v>0</v>
      </c>
      <c r="DI296" s="275">
        <f>VLOOKUP(C296,FPT!B:DG,38,0)</f>
        <v>0</v>
      </c>
      <c r="DJ296" t="str">
        <f t="shared" si="485"/>
        <v/>
      </c>
      <c r="DK296" s="275">
        <f>VLOOKUP(C296,MOVI!C:DT,39,0)</f>
        <v>0</v>
      </c>
      <c r="DL296" s="275">
        <f>VLOOKUP(C296,FPT!B:DJ,39,0)</f>
        <v>0</v>
      </c>
      <c r="DM296" t="str">
        <f t="shared" si="486"/>
        <v/>
      </c>
      <c r="DN296" s="275">
        <f>VLOOKUP(C296,MOVI!C:DT,40,0)</f>
        <v>0</v>
      </c>
      <c r="DO296" s="275">
        <f>VLOOKUP(C296,FPT!B:DM,40,0)</f>
        <v>0</v>
      </c>
      <c r="DP296" t="str">
        <f t="shared" si="487"/>
        <v/>
      </c>
      <c r="DQ296" s="275">
        <f>VLOOKUP(C296,MOVI!C:DT,41,0)</f>
        <v>0</v>
      </c>
      <c r="DR296" s="275">
        <f>VLOOKUP(C296,FPT!B:DP,41,0)</f>
        <v>0</v>
      </c>
      <c r="DS296" t="str">
        <f t="shared" si="488"/>
        <v/>
      </c>
      <c r="DT296" s="275">
        <f>VLOOKUP(C296,MOVI!C:DT,42,0)</f>
        <v>5000000</v>
      </c>
      <c r="DU296" s="275">
        <f>ROUND(VLOOKUP(C296,FPT!B:DS,42,0),0)</f>
        <v>5000000</v>
      </c>
      <c r="DV296" t="str">
        <f t="shared" si="489"/>
        <v/>
      </c>
      <c r="DW296" s="275">
        <f>VLOOKUP(C296,MOVI!C:DT,43,0)</f>
        <v>0</v>
      </c>
      <c r="DX296" s="275">
        <f>VLOOKUP(C296,FPT!B:DV,43,0)</f>
        <v>0</v>
      </c>
      <c r="DY296" t="str">
        <f t="shared" si="490"/>
        <v/>
      </c>
      <c r="DZ296" s="275">
        <f>VLOOKUP(C296,MOVI!C:DT,44,0)</f>
        <v>0</v>
      </c>
      <c r="EA296" s="275">
        <f>VLOOKUP(C296,FPT!B:DY,44,0)</f>
        <v>0</v>
      </c>
      <c r="EB296" t="str">
        <f t="shared" si="491"/>
        <v/>
      </c>
      <c r="EC296" s="275">
        <f>VLOOKUP(C296,MOVI!C:DT,45,0)</f>
        <v>5000000</v>
      </c>
      <c r="ED296" s="275">
        <f>ROUND(VLOOKUP(C296,FPT!B:EB,45,0),0)</f>
        <v>5000000</v>
      </c>
      <c r="EE296" t="str">
        <f t="shared" si="492"/>
        <v/>
      </c>
      <c r="EF296" s="275">
        <f>VLOOKUP(C296,MOVI!C:DT,46,0)</f>
        <v>0</v>
      </c>
      <c r="EG296" s="275">
        <f>VLOOKUP(C296,FPT!B:EE,46,0)</f>
        <v>0</v>
      </c>
      <c r="EH296" t="str">
        <f t="shared" si="493"/>
        <v/>
      </c>
      <c r="EI296" s="275">
        <f>VLOOKUP(C296,MOVI!C:DT,47,0)</f>
        <v>0</v>
      </c>
      <c r="EJ296" s="275">
        <f>VLOOKUP(C296,FPT!B:EH,47,0)</f>
        <v>0</v>
      </c>
      <c r="EK296" t="str">
        <f t="shared" si="494"/>
        <v/>
      </c>
      <c r="EL296" s="275">
        <f>VLOOKUP(C296,MOVI!C:DT,48,0)</f>
        <v>0</v>
      </c>
      <c r="EM296" s="275">
        <f>VLOOKUP(C296,FPT!B:EK,48,0)</f>
        <v>0</v>
      </c>
      <c r="EN296" t="str">
        <f t="shared" si="495"/>
        <v/>
      </c>
      <c r="EO296" s="275">
        <f>VLOOKUP(C296,MOVI!C:DT,49,0)</f>
        <v>200000</v>
      </c>
      <c r="EP296" s="275">
        <f>VLOOKUP(C296,FPT!B:EN,49,0)</f>
        <v>200000</v>
      </c>
      <c r="EQ296" t="str">
        <f t="shared" si="496"/>
        <v/>
      </c>
      <c r="ER296" s="275">
        <f>VLOOKUP(C296,MOVI!C:DT,50,0)</f>
        <v>0</v>
      </c>
      <c r="ES296" s="275">
        <f>VLOOKUP(C296,FPT!B:EQ,50,0)</f>
        <v>0</v>
      </c>
      <c r="ET296" t="str">
        <f t="shared" si="497"/>
        <v/>
      </c>
      <c r="EU296" s="275">
        <f>VLOOKUP(C296,MOVI!C:DT,51,0)</f>
        <v>0</v>
      </c>
      <c r="EV296" s="275">
        <f>VLOOKUP(C296,FPT!B:ET,51,0)</f>
        <v>0</v>
      </c>
      <c r="EW296" t="str">
        <f t="shared" si="498"/>
        <v/>
      </c>
      <c r="EX296" s="275">
        <f>VLOOKUP(C296,MOVI!C:DT,52,0)</f>
        <v>0</v>
      </c>
      <c r="EY296" s="275">
        <f>VLOOKUP(C296,FPT!B:EW,52,0)</f>
        <v>0</v>
      </c>
      <c r="EZ296" t="str">
        <f t="shared" si="499"/>
        <v/>
      </c>
      <c r="FA296" s="275">
        <f>VLOOKUP(C296,MOVI!C:DT,53,0)</f>
        <v>0</v>
      </c>
      <c r="FB296" s="275">
        <f>VLOOKUP(C296,FPT!B:EZ,53,0)</f>
        <v>0</v>
      </c>
      <c r="FC296" t="str">
        <f t="shared" si="500"/>
        <v/>
      </c>
      <c r="FD296" s="275">
        <f>VLOOKUP(C296,MOVI!C:DT,54,0)</f>
        <v>0</v>
      </c>
      <c r="FE296" s="275">
        <f>VLOOKUP(C296,FPT!B:FC,54,0)</f>
        <v>0</v>
      </c>
      <c r="FF296" t="str">
        <f t="shared" si="501"/>
        <v/>
      </c>
      <c r="FG296" s="275">
        <f>VLOOKUP(C296,MOVI!C:DT,55,0)</f>
        <v>730000</v>
      </c>
      <c r="FH296" s="275">
        <f>VLOOKUP(C296,FPT!B:FF,55,0)</f>
        <v>730000</v>
      </c>
      <c r="FI296" t="str">
        <f t="shared" si="502"/>
        <v/>
      </c>
      <c r="FJ296" s="275">
        <f>VLOOKUP(C296,MOVI!C:DT,56,0)</f>
        <v>930000</v>
      </c>
      <c r="FK296" s="275">
        <f>VLOOKUP(C296,FPT!B:FI,56,0)</f>
        <v>930000</v>
      </c>
      <c r="FL296" t="str">
        <f t="shared" si="503"/>
        <v/>
      </c>
      <c r="FM296" s="275">
        <f>VLOOKUP(C296,MOVI!C:DT,57,0)</f>
        <v>1010490</v>
      </c>
      <c r="FN296" s="275">
        <f>VLOOKUP(C296,FPT!B:FL,57,0)</f>
        <v>1010490</v>
      </c>
      <c r="FO296" t="str">
        <f t="shared" si="504"/>
        <v/>
      </c>
      <c r="FP296" s="275">
        <f>VLOOKUP(C296,MOVI!C:DT,58,0)</f>
        <v>0</v>
      </c>
      <c r="FQ296" s="275">
        <f>VLOOKUP(C296,FPT!B:FO,58,0)</f>
        <v>0</v>
      </c>
      <c r="FR296" t="str">
        <f t="shared" si="505"/>
        <v/>
      </c>
      <c r="FS296" s="275">
        <f>VLOOKUP(C296,MOVI!C:DT,59,0)</f>
        <v>0</v>
      </c>
      <c r="FT296" s="275">
        <f>VLOOKUP(C296,FPT!B:FR,59,0)</f>
        <v>0</v>
      </c>
      <c r="FU296" t="str">
        <f t="shared" si="506"/>
        <v/>
      </c>
      <c r="FV296" s="275">
        <f>VLOOKUP(C296,MOVI!C:DT,60,0)</f>
        <v>0</v>
      </c>
      <c r="FW296" s="275">
        <f>VLOOKUP(C296,FPT!B:FU,60,0)</f>
        <v>0</v>
      </c>
      <c r="FX296" t="str">
        <f t="shared" si="507"/>
        <v/>
      </c>
      <c r="FY296" s="275">
        <f>VLOOKUP(C296,MOVI!C:DT,61,0)</f>
        <v>0</v>
      </c>
      <c r="FZ296" s="275">
        <f>VLOOKUP(C296,FPT!B:FX,61,0)</f>
        <v>0</v>
      </c>
      <c r="GA296" t="str">
        <f t="shared" si="508"/>
        <v/>
      </c>
      <c r="GB296" s="275">
        <f>VLOOKUP(C296,MOVI!C:DT,62,0)</f>
        <v>100000</v>
      </c>
      <c r="GC296" s="275">
        <f>VLOOKUP(C296,FPT!B:GA,62,0)</f>
        <v>100000</v>
      </c>
      <c r="GD296" t="str">
        <f t="shared" si="509"/>
        <v/>
      </c>
      <c r="GE296" s="275">
        <f>VLOOKUP(C296,MOVI!C:DT,63,0)</f>
        <v>0</v>
      </c>
      <c r="GF296" s="275">
        <f>VLOOKUP(C296,FPT!B:GD,63,0)</f>
        <v>0</v>
      </c>
      <c r="GG296" t="str">
        <f t="shared" si="510"/>
        <v/>
      </c>
      <c r="GH296" s="275">
        <f>VLOOKUP(C296,MOVI!C:DT,64,0)</f>
        <v>0</v>
      </c>
      <c r="GI296" s="275">
        <f>VLOOKUP(C296,FPT!B:GG,64,0)</f>
        <v>0</v>
      </c>
      <c r="GJ296" t="str">
        <f t="shared" si="511"/>
        <v/>
      </c>
      <c r="GK296" s="275">
        <f>VLOOKUP(C296,MOVI!C:DT,65,0)</f>
        <v>0</v>
      </c>
      <c r="GL296" s="275">
        <f>VLOOKUP(C296,FPT!B:GJ,65,0)</f>
        <v>0</v>
      </c>
      <c r="GM296" t="str">
        <f t="shared" si="512"/>
        <v/>
      </c>
      <c r="GN296" s="275">
        <f>VLOOKUP(C296,MOVI!C:DT,66,0)</f>
        <v>0</v>
      </c>
      <c r="GO296" s="275">
        <f>VLOOKUP(C296,FPT!B:GM,66,0)</f>
        <v>0</v>
      </c>
      <c r="GP296" t="str">
        <f t="shared" si="513"/>
        <v/>
      </c>
      <c r="GQ296" s="275">
        <f>VLOOKUP(C296,MOVI!C:DT,67,0)</f>
        <v>0</v>
      </c>
      <c r="GR296" s="275">
        <f>VLOOKUP(C296,FPT!B:GP,67,0)</f>
        <v>0</v>
      </c>
      <c r="GS296" t="str">
        <f t="shared" si="514"/>
        <v/>
      </c>
      <c r="GT296" s="275">
        <f>VLOOKUP(C296,MOVI!C:DT,68,0)</f>
        <v>0</v>
      </c>
      <c r="GU296" s="275">
        <f>VLOOKUP(C296,FPT!B:GS,68,0)</f>
        <v>0</v>
      </c>
      <c r="GV296" t="str">
        <f t="shared" si="515"/>
        <v/>
      </c>
      <c r="GW296" s="275">
        <f>VLOOKUP(C296,MOVI!C:DT,69,0)</f>
        <v>0</v>
      </c>
      <c r="GX296" s="275">
        <f>VLOOKUP(C296,FPT!B:GV,69,0)</f>
        <v>0</v>
      </c>
      <c r="GY296" t="str">
        <f t="shared" si="516"/>
        <v/>
      </c>
      <c r="GZ296" s="275">
        <f>VLOOKUP(C296,MOVI!C:DT,70,0)</f>
        <v>1110490</v>
      </c>
      <c r="HA296" s="275">
        <f>VLOOKUP(C296,FPT!B:GY,70,0)</f>
        <v>1110490</v>
      </c>
      <c r="HB296" t="str">
        <f t="shared" si="517"/>
        <v/>
      </c>
      <c r="HC296" s="275">
        <f>VLOOKUP(C296,MOVI!C:DT,71,0)</f>
        <v>7040490</v>
      </c>
      <c r="HD296" s="275">
        <f>ROUND(VLOOKUP(C296,FPT!B:HB,71,0),0)</f>
        <v>7040490</v>
      </c>
      <c r="HE296" t="str">
        <f t="shared" si="518"/>
        <v/>
      </c>
      <c r="HF296" s="275">
        <f>ROUND(VLOOKUP(C296,MOVI!C:DT,72,0),0)</f>
        <v>0</v>
      </c>
      <c r="HG296" s="275">
        <f>ROUND(VLOOKUP(C296,FPT!B:HE,72,0),0)</f>
        <v>0</v>
      </c>
      <c r="HH296" t="str">
        <f t="shared" si="519"/>
        <v/>
      </c>
      <c r="HI296" s="275">
        <f>VLOOKUP(C296,MOVI!C:DT,73,0)</f>
        <v>200000</v>
      </c>
      <c r="HJ296" s="275">
        <f>VLOOKUP(C296,FPT!B:HH,73,0)</f>
        <v>200000</v>
      </c>
      <c r="HK296" t="str">
        <f t="shared" si="520"/>
        <v/>
      </c>
      <c r="HL296" s="275">
        <f>VLOOKUP(C296,MOVI!C:DT,74,0)</f>
        <v>730000</v>
      </c>
      <c r="HM296" s="275">
        <f>VLOOKUP(C296,FPT!B:HK,74,0)</f>
        <v>730000</v>
      </c>
      <c r="HN296" t="str">
        <f t="shared" si="521"/>
        <v/>
      </c>
      <c r="HO296" s="275">
        <f>VLOOKUP(C296,MOVI!C:DT,75,0)</f>
        <v>11000000</v>
      </c>
      <c r="HP296" s="275">
        <f>VLOOKUP(C296,FPT!B:HN,75,0)</f>
        <v>11000000</v>
      </c>
      <c r="HQ296" t="str">
        <f t="shared" si="522"/>
        <v/>
      </c>
      <c r="HR296" s="275">
        <f>VLOOKUP(C296,MOVI!C:DT,76,0)</f>
        <v>0</v>
      </c>
      <c r="HS296" s="275">
        <f>VLOOKUP(C296,FPT!B:HQ,76,0)</f>
        <v>0</v>
      </c>
      <c r="HT296" t="str">
        <f t="shared" si="523"/>
        <v/>
      </c>
      <c r="HU296" s="275">
        <f>VLOOKUP(C296,MOVI!C:DT,77,0)</f>
        <v>0</v>
      </c>
      <c r="HV296" s="275">
        <f>VLOOKUP(C296,FPT!B:HT,77,0)</f>
        <v>0</v>
      </c>
      <c r="HW296" t="str">
        <f t="shared" si="524"/>
        <v/>
      </c>
      <c r="HX296" s="274">
        <f>VLOOKUP(C296,MOVI!C:CB,78,0)</f>
        <v>400000</v>
      </c>
      <c r="HY296" s="261">
        <f>VLOOKUP(C296,FPT!$B:$CA,78,0)</f>
        <v>400000</v>
      </c>
      <c r="HZ296" t="str">
        <f t="shared" si="525"/>
        <v/>
      </c>
      <c r="IA296" s="275">
        <f>VLOOKUP(C296,MOVI!C:CD,79,0)</f>
        <v>50000</v>
      </c>
      <c r="IB296" s="275">
        <f>VLOOKUP(C296,FPT!B:HZ,79,0)</f>
        <v>50000</v>
      </c>
      <c r="IC296" t="str">
        <f t="shared" si="526"/>
        <v/>
      </c>
      <c r="ID296" s="275">
        <f>VLOOKUP(C296,MOVI!C:CD,80,0)</f>
        <v>75000</v>
      </c>
      <c r="IE296" s="275">
        <f>VLOOKUP(C296,FPT!B:IC,80,0)</f>
        <v>75000</v>
      </c>
      <c r="IF296" t="str">
        <f t="shared" si="527"/>
        <v/>
      </c>
      <c r="IG296" s="275">
        <f>VLOOKUP(C296,MOVI!C:DT,81,0)</f>
        <v>0</v>
      </c>
      <c r="IH296" s="275">
        <f>VLOOKUP(C296,FPT!B:IF,81,0)</f>
        <v>0</v>
      </c>
      <c r="II296" t="str">
        <f t="shared" si="528"/>
        <v/>
      </c>
      <c r="IJ296" s="275">
        <f>VLOOKUP(C296,MOVI!C:DT,82,0)</f>
        <v>525000</v>
      </c>
      <c r="IK296" s="275">
        <f>VLOOKUP(C296,FPT!B:II,82,0)</f>
        <v>525000</v>
      </c>
      <c r="IL296" t="str">
        <f t="shared" si="529"/>
        <v/>
      </c>
      <c r="IM296" s="275">
        <f>ROUND(VLOOKUP(C296,MOVI!C:DT,83,0),0)</f>
        <v>12455000</v>
      </c>
      <c r="IN296" s="275">
        <f>ROUND(VLOOKUP(C296,FPT!B:IL,83,0),0)</f>
        <v>12455000</v>
      </c>
      <c r="IO296" t="str">
        <f t="shared" si="530"/>
        <v/>
      </c>
      <c r="IP296" s="275">
        <f>VLOOKUP(C296,MOVI!C:DT,84,0)</f>
        <v>0</v>
      </c>
      <c r="IQ296" s="275">
        <f>VLOOKUP(C296,FPT!B:IO,84,0)</f>
        <v>0</v>
      </c>
      <c r="IR296" t="str">
        <f t="shared" si="531"/>
        <v/>
      </c>
      <c r="IS296" s="275">
        <f>ROUND(VLOOKUP(C296,MOVI!C:DT,85,0),0)</f>
        <v>0</v>
      </c>
      <c r="IT296" s="275">
        <f>ROUND(VLOOKUP(C296,FPT!B:IR,85,0),0)</f>
        <v>0</v>
      </c>
      <c r="IU296" t="str">
        <f t="shared" si="532"/>
        <v/>
      </c>
      <c r="IV296" s="275">
        <f>VLOOKUP(C296,MOVI!C:DT,86,0)</f>
        <v>0</v>
      </c>
      <c r="IW296" s="275">
        <f>VLOOKUP(C296,FPT!B:IU,86,0)</f>
        <v>0</v>
      </c>
      <c r="IX296" t="str">
        <f t="shared" si="533"/>
        <v/>
      </c>
      <c r="IY296" s="275">
        <f>ROUND(VLOOKUP(C296,MOVI!C:DT,87,0),0)</f>
        <v>0</v>
      </c>
      <c r="IZ296" s="275">
        <f>ROUND(VLOOKUP(C296,FPT!B:IX,87,0),0)</f>
        <v>0</v>
      </c>
      <c r="JA296" t="str">
        <f t="shared" si="534"/>
        <v/>
      </c>
      <c r="JB296" s="275">
        <f>VLOOKUP(C296,MOVI!C:DT,88,0)</f>
        <v>0</v>
      </c>
      <c r="JC296" s="275">
        <f>VLOOKUP(C296,FPT!B:JA,88,0)</f>
        <v>0</v>
      </c>
      <c r="JD296" t="str">
        <f t="shared" si="535"/>
        <v/>
      </c>
      <c r="JE296" s="275">
        <f>VLOOKUP(C296,MOVI!C:DT,89,0)</f>
        <v>50000</v>
      </c>
      <c r="JF296" s="275">
        <f>VLOOKUP(C296,FPT!B:JD,89,0)</f>
        <v>50000</v>
      </c>
      <c r="JG296" t="str">
        <f t="shared" si="536"/>
        <v/>
      </c>
      <c r="JH296" s="275">
        <f>VLOOKUP(C296,MOVI!C:DT,90,0)</f>
        <v>0</v>
      </c>
      <c r="JI296" s="275">
        <f>VLOOKUP(C296,FPT!B:JG,90,0)</f>
        <v>0</v>
      </c>
      <c r="JJ296" t="str">
        <f t="shared" si="537"/>
        <v/>
      </c>
      <c r="JK296" s="275">
        <f>VLOOKUP(C296,MOVI!C:DT,91,0)</f>
        <v>0</v>
      </c>
      <c r="JL296" s="275">
        <f>VLOOKUP(C296,FPT!B:JJ,91,0)</f>
        <v>0</v>
      </c>
      <c r="JM296" t="str">
        <f t="shared" si="538"/>
        <v/>
      </c>
      <c r="JN296" s="275">
        <f>VLOOKUP(C296,MOVI!C:DT,92,0)</f>
        <v>0</v>
      </c>
      <c r="JO296" s="275">
        <f>VLOOKUP(C296,FPT!B:JM,92,0)</f>
        <v>0</v>
      </c>
      <c r="JP296" t="str">
        <f t="shared" si="539"/>
        <v/>
      </c>
      <c r="JQ296" s="275">
        <f>VLOOKUP(C296,MOVI!C:DT,93,0)</f>
        <v>0</v>
      </c>
      <c r="JR296" s="275">
        <f>VLOOKUP(C296,FPT!B:JP,93,0)</f>
        <v>0</v>
      </c>
      <c r="JS296" t="str">
        <f t="shared" si="540"/>
        <v/>
      </c>
      <c r="JT296" s="275">
        <f>VLOOKUP(C296,MOVI!C:DT,94,0)</f>
        <v>50000</v>
      </c>
      <c r="JU296" s="275">
        <f>VLOOKUP(C296,FPT!B:JS,94,0)</f>
        <v>50000</v>
      </c>
      <c r="JV296" t="str">
        <f t="shared" si="541"/>
        <v/>
      </c>
      <c r="JW296" s="275">
        <f>VLOOKUP(C296,MOVI!C:DT,95,0)</f>
        <v>6465490</v>
      </c>
      <c r="JX296" s="275">
        <f>VLOOKUP(C296,FPT!B:JV,95,0)</f>
        <v>6465490</v>
      </c>
      <c r="JY296" t="str">
        <f t="shared" si="542"/>
        <v/>
      </c>
      <c r="JZ296" s="275">
        <f>VLOOKUP(C296,MOVI!C:DT,96,0)</f>
        <v>0</v>
      </c>
      <c r="KA296" s="275">
        <f>VLOOKUP(C296,FPT!B:JY,96,0)</f>
        <v>0</v>
      </c>
      <c r="KB296" t="str">
        <f t="shared" si="543"/>
        <v/>
      </c>
      <c r="KC296" s="275">
        <f>VLOOKUP(C296,MOVI!C:DT,97,0)</f>
        <v>6465490</v>
      </c>
      <c r="KD296" s="275">
        <f>VLOOKUP(C296,FPT!B:KB,97,0)</f>
        <v>6465490</v>
      </c>
      <c r="KE296" t="str">
        <f t="shared" si="544"/>
        <v/>
      </c>
      <c r="KF296" s="275">
        <f>VLOOKUP(C296,MOVI!C:DT,98,0)</f>
        <v>850000.00000000012</v>
      </c>
      <c r="KG296" s="275">
        <f>VLOOKUP(C296,FPT!B:KE,98,0)</f>
        <v>850000</v>
      </c>
      <c r="KH296" t="str">
        <f t="shared" si="545"/>
        <v/>
      </c>
      <c r="KI296" s="275">
        <f>VLOOKUP(C296,MOVI!C:DT,99,0)</f>
        <v>0</v>
      </c>
      <c r="KJ296" s="275">
        <f>VLOOKUP(C296,FPT!B:KH,99,0)</f>
        <v>0</v>
      </c>
      <c r="KK296" t="str">
        <f t="shared" si="546"/>
        <v/>
      </c>
      <c r="KL296" s="275">
        <f>VLOOKUP(C296,MOVI!C:DT,100,0)</f>
        <v>150000</v>
      </c>
      <c r="KM296" s="275">
        <f>VLOOKUP(C296,FPT!B:KK,100,0)</f>
        <v>150000</v>
      </c>
      <c r="KN296" t="str">
        <f t="shared" si="547"/>
        <v/>
      </c>
      <c r="KO296" s="275">
        <f>VLOOKUP(C296,MOVI!C:DT,101,0)</f>
        <v>0</v>
      </c>
      <c r="KP296" s="275">
        <f>VLOOKUP(C296,FPT!B:KN,101,0)</f>
        <v>0</v>
      </c>
      <c r="KQ296" t="str">
        <f t="shared" si="548"/>
        <v/>
      </c>
      <c r="KR296" s="275">
        <f>VLOOKUP(C296,MOVI!C:DT,102,0)</f>
        <v>0</v>
      </c>
      <c r="KS296" s="275">
        <f>VLOOKUP(C296,FPT!B:KQ,102,0)</f>
        <v>0</v>
      </c>
      <c r="KT296" t="str">
        <f t="shared" si="549"/>
        <v/>
      </c>
      <c r="KU296" s="275">
        <f>VLOOKUP(C296,MOVI!C:DT,103,0)</f>
        <v>1000000.0000000001</v>
      </c>
      <c r="KV296" s="275">
        <f>VLOOKUP(C296,FPT!B:KT,103,0)</f>
        <v>1000000</v>
      </c>
      <c r="KW296" t="str">
        <f t="shared" si="550"/>
        <v/>
      </c>
      <c r="KX296" s="275">
        <f>VLOOKUP(C296,MOVI!C:DT,104,0)</f>
        <v>1525000</v>
      </c>
      <c r="KY296" s="275">
        <f>VLOOKUP(C296,FPT!B:KW,104,0)</f>
        <v>1525000</v>
      </c>
      <c r="KZ296" t="str">
        <f t="shared" si="551"/>
        <v/>
      </c>
      <c r="LA296" s="275">
        <f>VLOOKUP(C296,MOVI!C:DT,105,0)</f>
        <v>100000</v>
      </c>
      <c r="LB296" s="275">
        <f>VLOOKUP(C296,FPT!B:KZ,105,0)</f>
        <v>100000</v>
      </c>
      <c r="LC296" t="str">
        <f t="shared" si="552"/>
        <v/>
      </c>
      <c r="LD296" s="275">
        <f>VLOOKUP(C296,MOVI!C:DT,106,0)</f>
        <v>8140490</v>
      </c>
      <c r="LE296" s="275">
        <f>VLOOKUP(C296,FPT!B:LC,106,0)</f>
        <v>8140490</v>
      </c>
      <c r="LF296" t="str">
        <f t="shared" si="553"/>
        <v/>
      </c>
      <c r="LG296" s="273">
        <f>VLOOKUP(C296,MOVI!C:DT,107,0)</f>
        <v>0</v>
      </c>
      <c r="LH296" s="273">
        <f>VLOOKUP(C296,FPT!B:LF,107,0)</f>
        <v>0</v>
      </c>
      <c r="LI296" t="str">
        <f t="shared" si="554"/>
        <v/>
      </c>
      <c r="LJ296" t="str">
        <f>VLOOKUP(C296,MOVI!C:DV,108,0)</f>
        <v>MoviNorthSales</v>
      </c>
      <c r="LK296" s="252" t="str">
        <f>VLOOKUP(C296,FPT!B:LI,108,0)</f>
        <v>MoviNorthSales</v>
      </c>
      <c r="LL296" t="str">
        <f t="shared" si="555"/>
        <v/>
      </c>
      <c r="LM296" s="275">
        <f>ROUND(VLOOKUP(C296,MOVI!C:DV,109,0),0)</f>
        <v>416667</v>
      </c>
      <c r="LN296" s="275">
        <f>ROUND(VLOOKUP(C296,FPT!B:LL,109,0),0)</f>
        <v>416667</v>
      </c>
      <c r="LO296" t="str">
        <f t="shared" si="556"/>
        <v/>
      </c>
      <c r="LP296" t="str">
        <f>VLOOKUP(C296,MOVI!C:DV,110,0)</f>
        <v>HPG</v>
      </c>
      <c r="LQ296" s="247" t="str">
        <f>VLOOKUP(C296,FPT!B:LO,110,0)</f>
        <v>HPG</v>
      </c>
      <c r="LR296" t="str">
        <f t="shared" si="557"/>
        <v/>
      </c>
      <c r="LS296">
        <f>MOVI!DI291</f>
        <v>22</v>
      </c>
      <c r="LV296">
        <f>MOVI!DJ291</f>
        <v>0</v>
      </c>
      <c r="LW296">
        <f>MOVI!DK291</f>
        <v>0</v>
      </c>
      <c r="LX296" t="str">
        <f>MOVI!DL291</f>
        <v>x</v>
      </c>
      <c r="LY296">
        <f>MOVI!DM291</f>
        <v>0</v>
      </c>
      <c r="LZ296">
        <f>MOVI!DN291</f>
        <v>50000</v>
      </c>
      <c r="MA296">
        <f>MOVI!DO291</f>
        <v>0</v>
      </c>
      <c r="MB296" t="str">
        <f>MOVI!DP291</f>
        <v>HPG</v>
      </c>
      <c r="MC296">
        <f>MOVI!DQ291</f>
        <v>0</v>
      </c>
      <c r="MD296">
        <f>MOVI!DR291</f>
        <v>0</v>
      </c>
      <c r="ME296" t="str">
        <f>VLOOKUP(C296,MOVI!C:DV,121,0)</f>
        <v>Group 1</v>
      </c>
      <c r="MF296" s="252" t="str">
        <f>VLOOKUP(C296,FPT!B:MD,111,0)</f>
        <v>Group 1</v>
      </c>
      <c r="MG296" t="str">
        <f t="shared" si="450"/>
        <v/>
      </c>
      <c r="MH296" t="str">
        <f>VLOOKUP(C296,MOVI!C:DT,122,0)</f>
        <v>MoviNorthGroup 1</v>
      </c>
      <c r="MI296" s="252" t="str">
        <f>VLOOKUP(C296,FPT!B:DS,112,0)</f>
        <v>MoviNorthGroup 1</v>
      </c>
      <c r="MJ296" t="str">
        <f t="shared" si="558"/>
        <v/>
      </c>
    </row>
    <row r="297" spans="1:348" x14ac:dyDescent="0.25">
      <c r="A297">
        <v>289</v>
      </c>
      <c r="B297" s="48">
        <v>5735</v>
      </c>
      <c r="C297" s="271" t="s">
        <v>1040</v>
      </c>
      <c r="D297" t="str">
        <f>VLOOKUP(C297,MOVI!C:D,2,0)</f>
        <v>Võ Thị Ngọc Thanh</v>
      </c>
      <c r="E297" t="str">
        <f>VLOOKUP(C297,FPT!B:C,2,0)</f>
        <v>Võ Thị Ngọc Thanh</v>
      </c>
      <c r="F297" t="str">
        <f t="shared" si="451"/>
        <v/>
      </c>
      <c r="G297" t="str">
        <f>VLOOKUP(C297,MOVI!C:E,3,0)</f>
        <v>Sales</v>
      </c>
      <c r="H297" t="str">
        <f>VLOOKUP(C297,FPT!B:F,3,0)</f>
        <v>Sales</v>
      </c>
      <c r="I297" t="str">
        <f t="shared" si="452"/>
        <v/>
      </c>
      <c r="J297" t="str">
        <f>VLOOKUP(C297,MOVI!C:H,4,0)</f>
        <v>Field Sales</v>
      </c>
      <c r="K297" t="str">
        <f>VLOOKUP(C297,FPT!B:I,4,0)</f>
        <v>Field Sales</v>
      </c>
      <c r="L297" t="str">
        <f t="shared" si="453"/>
        <v/>
      </c>
      <c r="M297" t="str">
        <f>VLOOKUP(C297,MOVI!C:DT,5,0)</f>
        <v>Associate</v>
      </c>
      <c r="N297" t="str">
        <f>VLOOKUP(C297,FPT!B:L,5,0)</f>
        <v>Associate</v>
      </c>
      <c r="O297" t="str">
        <f t="shared" si="454"/>
        <v/>
      </c>
      <c r="P297" t="str">
        <f>VLOOKUP(C297,MOVI!C:DT,6,0)</f>
        <v>Field Sales</v>
      </c>
      <c r="Q297" t="str">
        <f>VLOOKUP(C297,FPT!B:O,6,0)</f>
        <v>Field sales</v>
      </c>
      <c r="R297" t="str">
        <f t="shared" si="455"/>
        <v/>
      </c>
      <c r="S297" t="str">
        <f>VLOOKUP(C297,MOVI!C:DT,7,0)</f>
        <v>South</v>
      </c>
      <c r="T297" t="str">
        <f>VLOOKUP(C297,FPT!B:R,7,0)</f>
        <v>South</v>
      </c>
      <c r="U297" t="str">
        <f t="shared" si="456"/>
        <v/>
      </c>
      <c r="V297" t="str">
        <f>VLOOKUP(C297,MOVI!C:DT,8,0)</f>
        <v>Movi</v>
      </c>
      <c r="W297" t="str">
        <f>VLOOKUP(C297,FPT!B:U,8,0)</f>
        <v>Movi</v>
      </c>
      <c r="X297" t="str">
        <f t="shared" si="457"/>
        <v/>
      </c>
      <c r="Y297" t="str">
        <f>VLOOKUP(C297,MOVI!C:DT,9,0)</f>
        <v>Full-time</v>
      </c>
      <c r="Z297" t="str">
        <f>VLOOKUP(C297,FPT!B:X,9,0)</f>
        <v>Full-time</v>
      </c>
      <c r="AA297" t="str">
        <f t="shared" si="458"/>
        <v/>
      </c>
      <c r="AB297" t="str">
        <f>VLOOKUP(C297,MOVI!C:DT,10,0)</f>
        <v>Permanent</v>
      </c>
      <c r="AC297" t="str">
        <f>VLOOKUP(C297,FPT!B:AA,10,0)</f>
        <v>Permanent</v>
      </c>
      <c r="AD297" t="str">
        <f t="shared" si="459"/>
        <v/>
      </c>
      <c r="AE297" s="247">
        <f>VLOOKUP(C297,MOVI!C:DT,11,0)</f>
        <v>44013</v>
      </c>
      <c r="AF297" s="247">
        <f>VLOOKUP(C297,FPT!B:AD,11,0)</f>
        <v>44013</v>
      </c>
      <c r="AG297" t="str">
        <f t="shared" si="460"/>
        <v/>
      </c>
      <c r="AH297" s="260" t="str">
        <f>VLOOKUP(C297,MOVI!C:DT,12,0)</f>
        <v/>
      </c>
      <c r="AI297" s="260"/>
      <c r="AJ297" t="str">
        <f t="shared" si="560"/>
        <v/>
      </c>
      <c r="AK297">
        <f>VLOOKUP(C297,MOVI!C:DT,13,0)</f>
        <v>0</v>
      </c>
      <c r="AL297" s="247">
        <f>VLOOKUP(C297,FPT!B:AJ,13,0)</f>
        <v>0</v>
      </c>
      <c r="AM297" t="str">
        <f t="shared" si="559"/>
        <v/>
      </c>
      <c r="AN297" s="247">
        <f>VLOOKUP(C297,MOVI!C:DT,14,0)</f>
        <v>0</v>
      </c>
      <c r="AO297" s="247">
        <f>VLOOKUP(C297,FPT!B:AM,14,0)</f>
        <v>0</v>
      </c>
      <c r="AP297" t="str">
        <f t="shared" si="461"/>
        <v/>
      </c>
      <c r="AQ297" t="str">
        <f>VLOOKUP(C297,MOVI!C:DT,15,0)</f>
        <v>LC</v>
      </c>
      <c r="AR297" s="247" t="str">
        <f>VLOOKUP(C297,FPT!B:AP,15,0)</f>
        <v>LC</v>
      </c>
      <c r="AS297" t="str">
        <f t="shared" si="462"/>
        <v/>
      </c>
      <c r="AT297" s="282" t="str">
        <f>VLOOKUP(C297,MOVI!C:DT,16,0)</f>
        <v>LTTP</v>
      </c>
      <c r="AU297" s="247" t="str">
        <f>VLOOKUP(C297,FPT!B:AS,16,0)</f>
        <v>LTTP</v>
      </c>
      <c r="AV297" t="str">
        <f t="shared" si="463"/>
        <v/>
      </c>
      <c r="AW297" t="str">
        <f>VLOOKUP(C297,MOVI!C:DT,17,0)</f>
        <v>L</v>
      </c>
      <c r="AX297" s="247" t="str">
        <f>VLOOKUP(C297,FPT!B:AV,17,0)</f>
        <v>L</v>
      </c>
      <c r="AY297" t="str">
        <f t="shared" si="464"/>
        <v/>
      </c>
      <c r="AZ297">
        <f>VLOOKUP(C297,MOVI!C:DT,18,0)</f>
        <v>0</v>
      </c>
      <c r="BA297" s="247">
        <f>VLOOKUP(C297,FPT!B:AY,18,0)</f>
        <v>0</v>
      </c>
      <c r="BB297" t="str">
        <f t="shared" si="465"/>
        <v/>
      </c>
      <c r="BC297" s="275">
        <f>VLOOKUP(C297,MOVI!C:DT,19,0)</f>
        <v>5000000</v>
      </c>
      <c r="BD297" s="275">
        <f>VLOOKUP(C297,FPT!B:BB,19,0)</f>
        <v>5000000</v>
      </c>
      <c r="BE297" t="str">
        <f t="shared" si="466"/>
        <v/>
      </c>
      <c r="BF297">
        <f>VLOOKUP(C297,MOVI!C:DT,20,0)</f>
        <v>0</v>
      </c>
      <c r="BG297" s="252">
        <f>VLOOKUP(C297,FPT!B:BE,20,0)</f>
        <v>0</v>
      </c>
      <c r="BH297" t="str">
        <f t="shared" si="467"/>
        <v/>
      </c>
      <c r="BI297" s="275">
        <f>VLOOKUP(C297,MOVI!C:DT,21,0)</f>
        <v>5000000</v>
      </c>
      <c r="BJ297" s="275">
        <f>VLOOKUP(C297,FPT!B:BH,21,0)</f>
        <v>5000000</v>
      </c>
      <c r="BK297" t="str">
        <f t="shared" si="468"/>
        <v/>
      </c>
      <c r="BL297" s="275">
        <f>VLOOKUP(C297,MOVI!C:DT,22,0)</f>
        <v>0</v>
      </c>
      <c r="BM297" s="275">
        <f>VLOOKUP(C297,FPT!B:BK,22,0)</f>
        <v>0</v>
      </c>
      <c r="BN297" t="str">
        <f t="shared" si="469"/>
        <v/>
      </c>
      <c r="BO297" s="275">
        <f>VLOOKUP(C297,MOVI!C:DT,23,0)</f>
        <v>0</v>
      </c>
      <c r="BP297" s="275">
        <f>VLOOKUP(C297,FPT!B:BN,23,0)</f>
        <v>0</v>
      </c>
      <c r="BQ297" t="str">
        <f t="shared" si="470"/>
        <v/>
      </c>
      <c r="BR297" s="275">
        <f>VLOOKUP(C297,MOVI!C:DT,24,0)</f>
        <v>0</v>
      </c>
      <c r="BS297" s="275">
        <f>VLOOKUP(C297,FPT!B:BQ,24,0)</f>
        <v>0</v>
      </c>
      <c r="BT297" t="str">
        <f t="shared" si="471"/>
        <v/>
      </c>
      <c r="BU297" s="275">
        <f>VLOOKUP(C297,MOVI!C:DT,25,0)</f>
        <v>200000</v>
      </c>
      <c r="BV297" s="275">
        <f>VLOOKUP(C297,FPT!B:BT,25,0)</f>
        <v>200000</v>
      </c>
      <c r="BW297" t="str">
        <f t="shared" si="472"/>
        <v/>
      </c>
      <c r="BX297" s="275">
        <f>VLOOKUP(C297,MOVI!C:DT,26,0)</f>
        <v>0</v>
      </c>
      <c r="BY297" s="275">
        <f>VLOOKUP(C297,FPT!B:BW,26,0)</f>
        <v>0</v>
      </c>
      <c r="BZ297" t="str">
        <f t="shared" si="473"/>
        <v/>
      </c>
      <c r="CA297" s="275">
        <f>VLOOKUP(C297,MOVI!C:DT,27,0)</f>
        <v>730000</v>
      </c>
      <c r="CB297" s="275">
        <f>VLOOKUP(C297,FPT!B:BZ,27,0)</f>
        <v>730000</v>
      </c>
      <c r="CC297" t="str">
        <f t="shared" si="474"/>
        <v/>
      </c>
      <c r="CD297" s="275">
        <f>VLOOKUP(C297,MOVI!C:DT,28,0)</f>
        <v>930000</v>
      </c>
      <c r="CE297" s="275">
        <f>VLOOKUP(C297,FPT!B:CC,28,0)</f>
        <v>930000</v>
      </c>
      <c r="CF297" t="str">
        <f t="shared" si="475"/>
        <v/>
      </c>
      <c r="CG297" t="str">
        <f>VLOOKUP(C297,MOVI!C:DT,29,0)</f>
        <v>CN</v>
      </c>
      <c r="CH297" s="252" t="str">
        <f>VLOOKUP(C297,FPT!B:CF,29,0)</f>
        <v>CN</v>
      </c>
      <c r="CI297" t="str">
        <f t="shared" si="476"/>
        <v/>
      </c>
      <c r="CJ297">
        <f>VLOOKUP(C297,MOVI!C:DT,30,0)</f>
        <v>26</v>
      </c>
      <c r="CK297" s="252">
        <f>VLOOKUP(C297,FPT!B:CI,30,0)</f>
        <v>26</v>
      </c>
      <c r="CL297" t="str">
        <f t="shared" si="477"/>
        <v/>
      </c>
      <c r="CM297">
        <f>VLOOKUP(C297,MOVI!C:DT,31,0)</f>
        <v>25</v>
      </c>
      <c r="CN297" s="252">
        <f>VLOOKUP(C297,FPT!B:CL,31,0)</f>
        <v>25</v>
      </c>
      <c r="CO297" t="str">
        <f t="shared" si="478"/>
        <v/>
      </c>
      <c r="CP297" s="275">
        <f>VLOOKUP(C297,MOVI!C:DT,32,0)</f>
        <v>0</v>
      </c>
      <c r="CQ297" s="275">
        <f>VLOOKUP(C297,FPT!B:CO,32,0)</f>
        <v>0</v>
      </c>
      <c r="CR297" t="str">
        <f t="shared" si="479"/>
        <v/>
      </c>
      <c r="CS297" s="275">
        <f>VLOOKUP(C297,MOVI!C:DT,33,0)</f>
        <v>0</v>
      </c>
      <c r="CT297" s="275">
        <f>VLOOKUP(C297,FPT!B:CR,33,0)</f>
        <v>0</v>
      </c>
      <c r="CU297" t="str">
        <f t="shared" si="480"/>
        <v/>
      </c>
      <c r="CV297" s="275">
        <f>VLOOKUP(C297,MOVI!C:DT,34,0)</f>
        <v>0</v>
      </c>
      <c r="CW297" s="275">
        <f>VLOOKUP(C297,FPT!B:CU,34,0)</f>
        <v>0</v>
      </c>
      <c r="CX297" t="str">
        <f t="shared" si="481"/>
        <v/>
      </c>
      <c r="CY297" s="275">
        <f>VLOOKUP(C297,MOVI!C:DT,35,0)</f>
        <v>25</v>
      </c>
      <c r="CZ297" s="275">
        <f>VLOOKUP(C297,FPT!B:CX,35,0)</f>
        <v>25</v>
      </c>
      <c r="DA297" t="str">
        <f t="shared" si="482"/>
        <v/>
      </c>
      <c r="DB297" s="275">
        <f>VLOOKUP(C297,MOVI!C:DT,36,0)</f>
        <v>0</v>
      </c>
      <c r="DC297" s="275">
        <f>VLOOKUP(C297,FPT!B:DA,36,0)</f>
        <v>0</v>
      </c>
      <c r="DD297" t="str">
        <f t="shared" si="483"/>
        <v/>
      </c>
      <c r="DE297" s="275">
        <f>VLOOKUP(C297,MOVI!C:DT,37,0)</f>
        <v>0</v>
      </c>
      <c r="DF297" s="275">
        <f>VLOOKUP(C297,FPT!B:DD,37,0)</f>
        <v>0</v>
      </c>
      <c r="DG297" t="str">
        <f t="shared" si="484"/>
        <v/>
      </c>
      <c r="DH297" s="275">
        <f>VLOOKUP(C297,MOVI!C:DT,38,0)</f>
        <v>0</v>
      </c>
      <c r="DI297" s="275">
        <f>VLOOKUP(C297,FPT!B:DG,38,0)</f>
        <v>0</v>
      </c>
      <c r="DJ297" t="str">
        <f t="shared" si="485"/>
        <v/>
      </c>
      <c r="DK297" s="275">
        <f>VLOOKUP(C297,MOVI!C:DT,39,0)</f>
        <v>0</v>
      </c>
      <c r="DL297" s="275">
        <f>VLOOKUP(C297,FPT!B:DJ,39,0)</f>
        <v>0</v>
      </c>
      <c r="DM297" t="str">
        <f t="shared" si="486"/>
        <v/>
      </c>
      <c r="DN297" s="275">
        <f>VLOOKUP(C297,MOVI!C:DT,40,0)</f>
        <v>0</v>
      </c>
      <c r="DO297" s="275">
        <f>VLOOKUP(C297,FPT!B:DM,40,0)</f>
        <v>0</v>
      </c>
      <c r="DP297" t="str">
        <f t="shared" si="487"/>
        <v/>
      </c>
      <c r="DQ297" s="275">
        <f>VLOOKUP(C297,MOVI!C:DT,41,0)</f>
        <v>0</v>
      </c>
      <c r="DR297" s="275">
        <f>VLOOKUP(C297,FPT!B:DP,41,0)</f>
        <v>0</v>
      </c>
      <c r="DS297" t="str">
        <f t="shared" si="488"/>
        <v/>
      </c>
      <c r="DT297" s="275">
        <f>VLOOKUP(C297,MOVI!C:DT,42,0)</f>
        <v>4807692</v>
      </c>
      <c r="DU297" s="275">
        <f>ROUND(VLOOKUP(C297,FPT!B:DS,42,0),0)</f>
        <v>4807692</v>
      </c>
      <c r="DV297" t="str">
        <f t="shared" si="489"/>
        <v/>
      </c>
      <c r="DW297" s="275">
        <f>VLOOKUP(C297,MOVI!C:DT,43,0)</f>
        <v>0</v>
      </c>
      <c r="DX297" s="275">
        <f>VLOOKUP(C297,FPT!B:DV,43,0)</f>
        <v>0</v>
      </c>
      <c r="DY297" t="str">
        <f t="shared" si="490"/>
        <v/>
      </c>
      <c r="DZ297" s="275">
        <f>VLOOKUP(C297,MOVI!C:DT,44,0)</f>
        <v>0</v>
      </c>
      <c r="EA297" s="275">
        <f>VLOOKUP(C297,FPT!B:DY,44,0)</f>
        <v>0</v>
      </c>
      <c r="EB297" t="str">
        <f t="shared" si="491"/>
        <v/>
      </c>
      <c r="EC297" s="275">
        <f>VLOOKUP(C297,MOVI!C:DT,45,0)</f>
        <v>4807692</v>
      </c>
      <c r="ED297" s="275">
        <f>ROUND(VLOOKUP(C297,FPT!B:EB,45,0),0)</f>
        <v>4807692</v>
      </c>
      <c r="EE297" t="str">
        <f t="shared" si="492"/>
        <v/>
      </c>
      <c r="EF297" s="275">
        <f>VLOOKUP(C297,MOVI!C:DT,46,0)</f>
        <v>0</v>
      </c>
      <c r="EG297" s="275">
        <f>VLOOKUP(C297,FPT!B:EE,46,0)</f>
        <v>0</v>
      </c>
      <c r="EH297" t="str">
        <f t="shared" si="493"/>
        <v/>
      </c>
      <c r="EI297" s="275">
        <f>VLOOKUP(C297,MOVI!C:DT,47,0)</f>
        <v>0</v>
      </c>
      <c r="EJ297" s="275">
        <f>VLOOKUP(C297,FPT!B:EH,47,0)</f>
        <v>0</v>
      </c>
      <c r="EK297" t="str">
        <f t="shared" si="494"/>
        <v/>
      </c>
      <c r="EL297" s="275">
        <f>VLOOKUP(C297,MOVI!C:DT,48,0)</f>
        <v>0</v>
      </c>
      <c r="EM297" s="275">
        <f>VLOOKUP(C297,FPT!B:EK,48,0)</f>
        <v>0</v>
      </c>
      <c r="EN297" t="str">
        <f t="shared" si="495"/>
        <v/>
      </c>
      <c r="EO297" s="275">
        <f>VLOOKUP(C297,MOVI!C:DT,49,0)</f>
        <v>200000</v>
      </c>
      <c r="EP297" s="275">
        <f>VLOOKUP(C297,FPT!B:EN,49,0)</f>
        <v>200000</v>
      </c>
      <c r="EQ297" t="str">
        <f t="shared" si="496"/>
        <v/>
      </c>
      <c r="ER297" s="275">
        <f>VLOOKUP(C297,MOVI!C:DT,50,0)</f>
        <v>0</v>
      </c>
      <c r="ES297" s="275">
        <f>VLOOKUP(C297,FPT!B:EQ,50,0)</f>
        <v>0</v>
      </c>
      <c r="ET297" t="str">
        <f t="shared" si="497"/>
        <v/>
      </c>
      <c r="EU297" s="275">
        <f>VLOOKUP(C297,MOVI!C:DT,51,0)</f>
        <v>0</v>
      </c>
      <c r="EV297" s="275">
        <f>VLOOKUP(C297,FPT!B:ET,51,0)</f>
        <v>0</v>
      </c>
      <c r="EW297" t="str">
        <f t="shared" si="498"/>
        <v/>
      </c>
      <c r="EX297" s="275">
        <f>VLOOKUP(C297,MOVI!C:DT,52,0)</f>
        <v>0</v>
      </c>
      <c r="EY297" s="275">
        <f>VLOOKUP(C297,FPT!B:EW,52,0)</f>
        <v>0</v>
      </c>
      <c r="EZ297" t="str">
        <f t="shared" si="499"/>
        <v/>
      </c>
      <c r="FA297" s="275">
        <f>VLOOKUP(C297,MOVI!C:DT,53,0)</f>
        <v>0</v>
      </c>
      <c r="FB297" s="275">
        <f>VLOOKUP(C297,FPT!B:EZ,53,0)</f>
        <v>0</v>
      </c>
      <c r="FC297" t="str">
        <f t="shared" si="500"/>
        <v/>
      </c>
      <c r="FD297" s="275">
        <f>VLOOKUP(C297,MOVI!C:DT,54,0)</f>
        <v>0</v>
      </c>
      <c r="FE297" s="275">
        <f>VLOOKUP(C297,FPT!B:FC,54,0)</f>
        <v>0</v>
      </c>
      <c r="FF297" t="str">
        <f t="shared" si="501"/>
        <v/>
      </c>
      <c r="FG297" s="275">
        <f>VLOOKUP(C297,MOVI!C:DT,55,0)</f>
        <v>701923</v>
      </c>
      <c r="FH297" s="275">
        <f>VLOOKUP(C297,FPT!B:FF,55,0)</f>
        <v>701923</v>
      </c>
      <c r="FI297" t="str">
        <f t="shared" si="502"/>
        <v/>
      </c>
      <c r="FJ297" s="275">
        <f>VLOOKUP(C297,MOVI!C:DT,56,0)</f>
        <v>901923</v>
      </c>
      <c r="FK297" s="275">
        <f>VLOOKUP(C297,FPT!B:FI,56,0)</f>
        <v>901923</v>
      </c>
      <c r="FL297" t="str">
        <f t="shared" si="503"/>
        <v/>
      </c>
      <c r="FM297" s="275">
        <f>VLOOKUP(C297,MOVI!C:DT,57,0)</f>
        <v>0</v>
      </c>
      <c r="FN297" s="275">
        <f>VLOOKUP(C297,FPT!B:FL,57,0)</f>
        <v>0</v>
      </c>
      <c r="FO297" t="str">
        <f t="shared" si="504"/>
        <v/>
      </c>
      <c r="FP297" s="275">
        <f>VLOOKUP(C297,MOVI!C:DT,58,0)</f>
        <v>0</v>
      </c>
      <c r="FQ297" s="275">
        <f>VLOOKUP(C297,FPT!B:FO,58,0)</f>
        <v>0</v>
      </c>
      <c r="FR297" t="str">
        <f t="shared" si="505"/>
        <v/>
      </c>
      <c r="FS297" s="275">
        <f>VLOOKUP(C297,MOVI!C:DT,59,0)</f>
        <v>0</v>
      </c>
      <c r="FT297" s="275">
        <f>VLOOKUP(C297,FPT!B:FR,59,0)</f>
        <v>0</v>
      </c>
      <c r="FU297" t="str">
        <f t="shared" si="506"/>
        <v/>
      </c>
      <c r="FV297" s="275">
        <f>VLOOKUP(C297,MOVI!C:DT,60,0)</f>
        <v>0</v>
      </c>
      <c r="FW297" s="275">
        <f>VLOOKUP(C297,FPT!B:FU,60,0)</f>
        <v>0</v>
      </c>
      <c r="FX297" t="str">
        <f t="shared" si="507"/>
        <v/>
      </c>
      <c r="FY297" s="275">
        <f>VLOOKUP(C297,MOVI!C:DT,61,0)</f>
        <v>0</v>
      </c>
      <c r="FZ297" s="275">
        <f>VLOOKUP(C297,FPT!B:FX,61,0)</f>
        <v>0</v>
      </c>
      <c r="GA297" t="str">
        <f t="shared" si="508"/>
        <v/>
      </c>
      <c r="GB297" s="275">
        <f>VLOOKUP(C297,MOVI!C:DT,62,0)</f>
        <v>150000</v>
      </c>
      <c r="GC297" s="275">
        <f>VLOOKUP(C297,FPT!B:GA,62,0)</f>
        <v>150000</v>
      </c>
      <c r="GD297" t="str">
        <f t="shared" si="509"/>
        <v/>
      </c>
      <c r="GE297" s="275">
        <f>VLOOKUP(C297,MOVI!C:DT,63,0)</f>
        <v>0</v>
      </c>
      <c r="GF297" s="275">
        <f>VLOOKUP(C297,FPT!B:GD,63,0)</f>
        <v>0</v>
      </c>
      <c r="GG297" t="str">
        <f t="shared" si="510"/>
        <v/>
      </c>
      <c r="GH297" s="275">
        <f>VLOOKUP(C297,MOVI!C:DT,64,0)</f>
        <v>0</v>
      </c>
      <c r="GI297" s="275">
        <f>VLOOKUP(C297,FPT!B:GG,64,0)</f>
        <v>0</v>
      </c>
      <c r="GJ297" t="str">
        <f t="shared" si="511"/>
        <v/>
      </c>
      <c r="GK297" s="275">
        <f>VLOOKUP(C297,MOVI!C:DT,65,0)</f>
        <v>0</v>
      </c>
      <c r="GL297" s="275">
        <f>VLOOKUP(C297,FPT!B:GJ,65,0)</f>
        <v>0</v>
      </c>
      <c r="GM297" t="str">
        <f t="shared" si="512"/>
        <v/>
      </c>
      <c r="GN297" s="275">
        <f>VLOOKUP(C297,MOVI!C:DT,66,0)</f>
        <v>0</v>
      </c>
      <c r="GO297" s="275">
        <f>VLOOKUP(C297,FPT!B:GM,66,0)</f>
        <v>0</v>
      </c>
      <c r="GP297" t="str">
        <f t="shared" si="513"/>
        <v/>
      </c>
      <c r="GQ297" s="275">
        <f>VLOOKUP(C297,MOVI!C:DT,67,0)</f>
        <v>0</v>
      </c>
      <c r="GR297" s="275">
        <f>VLOOKUP(C297,FPT!B:GP,67,0)</f>
        <v>0</v>
      </c>
      <c r="GS297" t="str">
        <f t="shared" si="514"/>
        <v/>
      </c>
      <c r="GT297" s="275">
        <f>VLOOKUP(C297,MOVI!C:DT,68,0)</f>
        <v>0</v>
      </c>
      <c r="GU297" s="275">
        <f>VLOOKUP(C297,FPT!B:GS,68,0)</f>
        <v>0</v>
      </c>
      <c r="GV297" t="str">
        <f t="shared" si="515"/>
        <v/>
      </c>
      <c r="GW297" s="275">
        <f>VLOOKUP(C297,MOVI!C:DT,69,0)</f>
        <v>0</v>
      </c>
      <c r="GX297" s="275">
        <f>VLOOKUP(C297,FPT!B:GV,69,0)</f>
        <v>0</v>
      </c>
      <c r="GY297" t="str">
        <f t="shared" si="516"/>
        <v/>
      </c>
      <c r="GZ297" s="275">
        <f>VLOOKUP(C297,MOVI!C:DT,70,0)</f>
        <v>150000</v>
      </c>
      <c r="HA297" s="275">
        <f>VLOOKUP(C297,FPT!B:GY,70,0)</f>
        <v>150000</v>
      </c>
      <c r="HB297" t="str">
        <f t="shared" si="517"/>
        <v/>
      </c>
      <c r="HC297" s="275">
        <f>VLOOKUP(C297,MOVI!C:DT,71,0)</f>
        <v>5859615</v>
      </c>
      <c r="HD297" s="275">
        <f>ROUND(VLOOKUP(C297,FPT!B:HB,71,0),0)</f>
        <v>5859615</v>
      </c>
      <c r="HE297" t="str">
        <f t="shared" si="518"/>
        <v/>
      </c>
      <c r="HF297" s="275">
        <f>ROUND(VLOOKUP(C297,MOVI!C:DT,72,0),0)</f>
        <v>0</v>
      </c>
      <c r="HG297" s="275">
        <f>ROUND(VLOOKUP(C297,FPT!B:HE,72,0),0)</f>
        <v>0</v>
      </c>
      <c r="HH297" t="str">
        <f t="shared" si="519"/>
        <v/>
      </c>
      <c r="HI297" s="275">
        <f>VLOOKUP(C297,MOVI!C:DT,73,0)</f>
        <v>200000</v>
      </c>
      <c r="HJ297" s="275">
        <f>VLOOKUP(C297,FPT!B:HH,73,0)</f>
        <v>200000</v>
      </c>
      <c r="HK297" t="str">
        <f t="shared" si="520"/>
        <v/>
      </c>
      <c r="HL297" s="275">
        <f>VLOOKUP(C297,MOVI!C:DT,74,0)</f>
        <v>701923</v>
      </c>
      <c r="HM297" s="275">
        <f>VLOOKUP(C297,FPT!B:HK,74,0)</f>
        <v>701923</v>
      </c>
      <c r="HN297" t="str">
        <f t="shared" si="521"/>
        <v/>
      </c>
      <c r="HO297" s="275">
        <f>VLOOKUP(C297,MOVI!C:DT,75,0)</f>
        <v>11000000</v>
      </c>
      <c r="HP297" s="275">
        <f>VLOOKUP(C297,FPT!B:HN,75,0)</f>
        <v>11000000</v>
      </c>
      <c r="HQ297" t="str">
        <f t="shared" si="522"/>
        <v/>
      </c>
      <c r="HR297" s="275">
        <f>VLOOKUP(C297,MOVI!C:DT,76,0)</f>
        <v>0</v>
      </c>
      <c r="HS297" s="275">
        <f>VLOOKUP(C297,FPT!B:HQ,76,0)</f>
        <v>0</v>
      </c>
      <c r="HT297" t="str">
        <f t="shared" si="523"/>
        <v/>
      </c>
      <c r="HU297" s="275">
        <f>VLOOKUP(C297,MOVI!C:DT,77,0)</f>
        <v>0</v>
      </c>
      <c r="HV297" s="275">
        <f>VLOOKUP(C297,FPT!B:HT,77,0)</f>
        <v>0</v>
      </c>
      <c r="HW297" t="str">
        <f t="shared" si="524"/>
        <v/>
      </c>
      <c r="HX297" s="274">
        <f>VLOOKUP(C297,MOVI!C:CB,78,0)</f>
        <v>400000</v>
      </c>
      <c r="HY297" s="261">
        <f>VLOOKUP(C297,FPT!$B:$CA,78,0)</f>
        <v>400000</v>
      </c>
      <c r="HZ297" t="str">
        <f t="shared" si="525"/>
        <v/>
      </c>
      <c r="IA297" s="275">
        <f>VLOOKUP(C297,MOVI!C:CD,79,0)</f>
        <v>50000</v>
      </c>
      <c r="IB297" s="275">
        <f>VLOOKUP(C297,FPT!B:HZ,79,0)</f>
        <v>50000</v>
      </c>
      <c r="IC297" t="str">
        <f t="shared" si="526"/>
        <v/>
      </c>
      <c r="ID297" s="275">
        <f>VLOOKUP(C297,MOVI!C:CD,80,0)</f>
        <v>75000</v>
      </c>
      <c r="IE297" s="275">
        <f>VLOOKUP(C297,FPT!B:IC,80,0)</f>
        <v>75000</v>
      </c>
      <c r="IF297" t="str">
        <f t="shared" si="527"/>
        <v/>
      </c>
      <c r="IG297" s="275">
        <f>VLOOKUP(C297,MOVI!C:DT,81,0)</f>
        <v>0</v>
      </c>
      <c r="IH297" s="275">
        <f>VLOOKUP(C297,FPT!B:IF,81,0)</f>
        <v>0</v>
      </c>
      <c r="II297" t="str">
        <f t="shared" si="528"/>
        <v/>
      </c>
      <c r="IJ297" s="275">
        <f>VLOOKUP(C297,MOVI!C:DT,82,0)</f>
        <v>525000</v>
      </c>
      <c r="IK297" s="275">
        <f>VLOOKUP(C297,FPT!B:II,82,0)</f>
        <v>525000</v>
      </c>
      <c r="IL297" t="str">
        <f t="shared" si="529"/>
        <v/>
      </c>
      <c r="IM297" s="275">
        <f>ROUND(VLOOKUP(C297,MOVI!C:DT,83,0),0)</f>
        <v>12426923</v>
      </c>
      <c r="IN297" s="275">
        <f>ROUND(VLOOKUP(C297,FPT!B:IL,83,0),0)</f>
        <v>12426923</v>
      </c>
      <c r="IO297" t="str">
        <f t="shared" si="530"/>
        <v/>
      </c>
      <c r="IP297" s="275">
        <f>VLOOKUP(C297,MOVI!C:DT,84,0)</f>
        <v>0</v>
      </c>
      <c r="IQ297" s="275">
        <f>VLOOKUP(C297,FPT!B:IO,84,0)</f>
        <v>0</v>
      </c>
      <c r="IR297" t="str">
        <f t="shared" si="531"/>
        <v/>
      </c>
      <c r="IS297" s="275">
        <f>ROUND(VLOOKUP(C297,MOVI!C:DT,85,0),0)</f>
        <v>0</v>
      </c>
      <c r="IT297" s="275">
        <f>ROUND(VLOOKUP(C297,FPT!B:IR,85,0),0)</f>
        <v>0</v>
      </c>
      <c r="IU297" t="str">
        <f t="shared" si="532"/>
        <v/>
      </c>
      <c r="IV297" s="275">
        <f>VLOOKUP(C297,MOVI!C:DT,86,0)</f>
        <v>0</v>
      </c>
      <c r="IW297" s="275">
        <f>VLOOKUP(C297,FPT!B:IU,86,0)</f>
        <v>0</v>
      </c>
      <c r="IX297" t="str">
        <f t="shared" si="533"/>
        <v/>
      </c>
      <c r="IY297" s="275">
        <f>ROUND(VLOOKUP(C297,MOVI!C:DT,87,0),0)</f>
        <v>0</v>
      </c>
      <c r="IZ297" s="275">
        <f>ROUND(VLOOKUP(C297,FPT!B:IX,87,0),0)</f>
        <v>0</v>
      </c>
      <c r="JA297" t="str">
        <f t="shared" si="534"/>
        <v/>
      </c>
      <c r="JB297" s="275">
        <f>VLOOKUP(C297,MOVI!C:DT,88,0)</f>
        <v>0</v>
      </c>
      <c r="JC297" s="275">
        <f>VLOOKUP(C297,FPT!B:JA,88,0)</f>
        <v>0</v>
      </c>
      <c r="JD297" t="str">
        <f t="shared" si="535"/>
        <v/>
      </c>
      <c r="JE297" s="275">
        <f>VLOOKUP(C297,MOVI!C:DT,89,0)</f>
        <v>50000</v>
      </c>
      <c r="JF297" s="275">
        <f>VLOOKUP(C297,FPT!B:JD,89,0)</f>
        <v>50000</v>
      </c>
      <c r="JG297" t="str">
        <f t="shared" si="536"/>
        <v/>
      </c>
      <c r="JH297" s="275">
        <f>VLOOKUP(C297,MOVI!C:DT,90,0)</f>
        <v>0</v>
      </c>
      <c r="JI297" s="275">
        <f>VLOOKUP(C297,FPT!B:JG,90,0)</f>
        <v>0</v>
      </c>
      <c r="JJ297" t="str">
        <f t="shared" si="537"/>
        <v/>
      </c>
      <c r="JK297" s="275">
        <f>VLOOKUP(C297,MOVI!C:DT,91,0)</f>
        <v>0</v>
      </c>
      <c r="JL297" s="275">
        <f>VLOOKUP(C297,FPT!B:JJ,91,0)</f>
        <v>0</v>
      </c>
      <c r="JM297" t="str">
        <f t="shared" si="538"/>
        <v/>
      </c>
      <c r="JN297" s="275">
        <f>VLOOKUP(C297,MOVI!C:DT,92,0)</f>
        <v>2653000</v>
      </c>
      <c r="JO297" s="275">
        <f>VLOOKUP(C297,FPT!B:JM,92,0)</f>
        <v>2653000</v>
      </c>
      <c r="JP297" t="str">
        <f t="shared" si="539"/>
        <v/>
      </c>
      <c r="JQ297" s="275">
        <f>VLOOKUP(C297,MOVI!C:DT,93,0)</f>
        <v>0</v>
      </c>
      <c r="JR297" s="275">
        <f>VLOOKUP(C297,FPT!B:JP,93,0)</f>
        <v>0</v>
      </c>
      <c r="JS297" t="str">
        <f t="shared" si="540"/>
        <v/>
      </c>
      <c r="JT297" s="275">
        <f>VLOOKUP(C297,MOVI!C:DT,94,0)</f>
        <v>2703000</v>
      </c>
      <c r="JU297" s="275">
        <f>VLOOKUP(C297,FPT!B:JS,94,0)</f>
        <v>2703000</v>
      </c>
      <c r="JV297" t="str">
        <f t="shared" si="541"/>
        <v/>
      </c>
      <c r="JW297" s="275">
        <f>VLOOKUP(C297,MOVI!C:DT,95,0)</f>
        <v>2631615</v>
      </c>
      <c r="JX297" s="275">
        <f>VLOOKUP(C297,FPT!B:JV,95,0)</f>
        <v>2631615</v>
      </c>
      <c r="JY297" t="str">
        <f t="shared" si="542"/>
        <v/>
      </c>
      <c r="JZ297" s="275">
        <f>VLOOKUP(C297,MOVI!C:DT,96,0)</f>
        <v>0</v>
      </c>
      <c r="KA297" s="275">
        <f>VLOOKUP(C297,FPT!B:JY,96,0)</f>
        <v>0</v>
      </c>
      <c r="KB297" t="str">
        <f t="shared" si="543"/>
        <v/>
      </c>
      <c r="KC297" s="275">
        <f>VLOOKUP(C297,MOVI!C:DT,97,0)</f>
        <v>2631615</v>
      </c>
      <c r="KD297" s="275">
        <f>VLOOKUP(C297,FPT!B:KB,97,0)</f>
        <v>2631615</v>
      </c>
      <c r="KE297" t="str">
        <f t="shared" si="544"/>
        <v/>
      </c>
      <c r="KF297" s="275">
        <f>VLOOKUP(C297,MOVI!C:DT,98,0)</f>
        <v>850000.00000000012</v>
      </c>
      <c r="KG297" s="275">
        <f>VLOOKUP(C297,FPT!B:KE,98,0)</f>
        <v>850000</v>
      </c>
      <c r="KH297" t="str">
        <f t="shared" si="545"/>
        <v/>
      </c>
      <c r="KI297" s="275">
        <f>VLOOKUP(C297,MOVI!C:DT,99,0)</f>
        <v>0</v>
      </c>
      <c r="KJ297" s="275">
        <f>VLOOKUP(C297,FPT!B:KH,99,0)</f>
        <v>0</v>
      </c>
      <c r="KK297" t="str">
        <f t="shared" si="546"/>
        <v/>
      </c>
      <c r="KL297" s="275">
        <f>VLOOKUP(C297,MOVI!C:DT,100,0)</f>
        <v>150000</v>
      </c>
      <c r="KM297" s="275">
        <f>VLOOKUP(C297,FPT!B:KK,100,0)</f>
        <v>150000</v>
      </c>
      <c r="KN297" t="str">
        <f t="shared" si="547"/>
        <v/>
      </c>
      <c r="KO297" s="275">
        <f>VLOOKUP(C297,MOVI!C:DT,101,0)</f>
        <v>0</v>
      </c>
      <c r="KP297" s="275">
        <f>VLOOKUP(C297,FPT!B:KN,101,0)</f>
        <v>0</v>
      </c>
      <c r="KQ297" t="str">
        <f t="shared" si="548"/>
        <v/>
      </c>
      <c r="KR297" s="275">
        <f>VLOOKUP(C297,MOVI!C:DT,102,0)</f>
        <v>0</v>
      </c>
      <c r="KS297" s="275">
        <f>VLOOKUP(C297,FPT!B:KQ,102,0)</f>
        <v>0</v>
      </c>
      <c r="KT297" t="str">
        <f t="shared" si="549"/>
        <v/>
      </c>
      <c r="KU297" s="275">
        <f>VLOOKUP(C297,MOVI!C:DT,103,0)</f>
        <v>1000000.0000000001</v>
      </c>
      <c r="KV297" s="275">
        <f>VLOOKUP(C297,FPT!B:KT,103,0)</f>
        <v>1000000</v>
      </c>
      <c r="KW297" t="str">
        <f t="shared" si="550"/>
        <v/>
      </c>
      <c r="KX297" s="275">
        <f>VLOOKUP(C297,MOVI!C:DT,104,0)</f>
        <v>1525000</v>
      </c>
      <c r="KY297" s="275">
        <f>VLOOKUP(C297,FPT!B:KW,104,0)</f>
        <v>1525000</v>
      </c>
      <c r="KZ297" t="str">
        <f t="shared" si="551"/>
        <v/>
      </c>
      <c r="LA297" s="275">
        <f>VLOOKUP(C297,MOVI!C:DT,105,0)</f>
        <v>100000</v>
      </c>
      <c r="LB297" s="275">
        <f>VLOOKUP(C297,FPT!B:KZ,105,0)</f>
        <v>100000</v>
      </c>
      <c r="LC297" t="str">
        <f t="shared" si="552"/>
        <v/>
      </c>
      <c r="LD297" s="275">
        <f>VLOOKUP(C297,MOVI!C:DT,106,0)</f>
        <v>6959615</v>
      </c>
      <c r="LE297" s="275">
        <f>VLOOKUP(C297,FPT!B:LC,106,0)</f>
        <v>6959615</v>
      </c>
      <c r="LF297" t="str">
        <f t="shared" si="553"/>
        <v/>
      </c>
      <c r="LG297" s="273">
        <f>VLOOKUP(C297,MOVI!C:DT,107,0)</f>
        <v>0</v>
      </c>
      <c r="LH297" s="273">
        <f>VLOOKUP(C297,FPT!B:LF,107,0)</f>
        <v>0</v>
      </c>
      <c r="LI297" t="str">
        <f t="shared" si="554"/>
        <v/>
      </c>
      <c r="LJ297" t="str">
        <f>VLOOKUP(C297,MOVI!C:DV,108,0)</f>
        <v>MoviSouthSales</v>
      </c>
      <c r="LK297" s="252" t="str">
        <f>VLOOKUP(C297,FPT!B:LI,108,0)</f>
        <v>MoviSouthSales</v>
      </c>
      <c r="LL297" t="str">
        <f t="shared" si="555"/>
        <v/>
      </c>
      <c r="LM297" s="275">
        <f>ROUND(VLOOKUP(C297,MOVI!C:DV,109,0),0)</f>
        <v>416667</v>
      </c>
      <c r="LN297" s="275">
        <f>ROUND(VLOOKUP(C297,FPT!B:LL,109,0),0)</f>
        <v>416667</v>
      </c>
      <c r="LO297" t="str">
        <f t="shared" si="556"/>
        <v/>
      </c>
      <c r="LP297" t="str">
        <f>VLOOKUP(C297,MOVI!C:DV,110,0)</f>
        <v>MKD</v>
      </c>
      <c r="LQ297" s="247" t="str">
        <f>VLOOKUP(C297,FPT!B:LO,110,0)</f>
        <v>MKD</v>
      </c>
      <c r="LR297" t="str">
        <f t="shared" si="557"/>
        <v/>
      </c>
      <c r="LS297">
        <f>MOVI!DI292</f>
        <v>21</v>
      </c>
      <c r="LV297">
        <f>MOVI!DJ292</f>
        <v>0</v>
      </c>
      <c r="LW297">
        <f>MOVI!DK292</f>
        <v>1</v>
      </c>
      <c r="LX297" t="str">
        <f>MOVI!DL292</f>
        <v>x</v>
      </c>
      <c r="LY297">
        <f>MOVI!DM292</f>
        <v>0</v>
      </c>
      <c r="LZ297">
        <f>MOVI!DN292</f>
        <v>50000</v>
      </c>
      <c r="MA297">
        <f>MOVI!DO292</f>
        <v>0</v>
      </c>
      <c r="MB297" t="str">
        <f>MOVI!DP292</f>
        <v>MKD</v>
      </c>
      <c r="MC297">
        <f>MOVI!DQ292</f>
        <v>0</v>
      </c>
      <c r="MD297">
        <f>MOVI!DR292</f>
        <v>0</v>
      </c>
      <c r="ME297" t="str">
        <f>VLOOKUP(C297,MOVI!C:DV,121,0)</f>
        <v>Group 1</v>
      </c>
      <c r="MF297" s="252" t="str">
        <f>VLOOKUP(C297,FPT!B:MD,111,0)</f>
        <v>Group 1</v>
      </c>
      <c r="MG297" t="str">
        <f t="shared" si="450"/>
        <v/>
      </c>
      <c r="MH297" t="str">
        <f>VLOOKUP(C297,MOVI!C:DT,122,0)</f>
        <v>MoviSouthGroup 1</v>
      </c>
      <c r="MI297" s="252" t="str">
        <f>VLOOKUP(C297,FPT!B:DS,112,0)</f>
        <v>MoviSouthGroup 1</v>
      </c>
      <c r="MJ297" t="str">
        <f t="shared" si="558"/>
        <v/>
      </c>
    </row>
    <row r="298" spans="1:348" x14ac:dyDescent="0.25">
      <c r="A298">
        <v>290</v>
      </c>
      <c r="B298" s="48">
        <v>5770</v>
      </c>
      <c r="C298" s="271" t="s">
        <v>1043</v>
      </c>
      <c r="D298" t="str">
        <f>VLOOKUP(C298,MOVI!C:D,2,0)</f>
        <v>Trịnh Thị Hoàng Liên</v>
      </c>
      <c r="E298" t="str">
        <f>VLOOKUP(C298,FPT!B:C,2,0)</f>
        <v>Trịnh Thị Hoàng Liên</v>
      </c>
      <c r="F298" t="str">
        <f t="shared" si="451"/>
        <v/>
      </c>
      <c r="G298" t="str">
        <f>VLOOKUP(C298,MOVI!C:E,3,0)</f>
        <v>Sales</v>
      </c>
      <c r="H298" t="str">
        <f>VLOOKUP(C298,FPT!B:F,3,0)</f>
        <v>Sales</v>
      </c>
      <c r="I298" t="str">
        <f t="shared" si="452"/>
        <v/>
      </c>
      <c r="J298" t="str">
        <f>VLOOKUP(C298,MOVI!C:H,4,0)</f>
        <v>Field Sales</v>
      </c>
      <c r="K298" t="str">
        <f>VLOOKUP(C298,FPT!B:I,4,0)</f>
        <v>Field Sales</v>
      </c>
      <c r="L298" t="str">
        <f t="shared" si="453"/>
        <v/>
      </c>
      <c r="M298" t="str">
        <f>VLOOKUP(C298,MOVI!C:DT,5,0)</f>
        <v>Associate</v>
      </c>
      <c r="N298" t="str">
        <f>VLOOKUP(C298,FPT!B:L,5,0)</f>
        <v>Associate</v>
      </c>
      <c r="O298" t="str">
        <f t="shared" si="454"/>
        <v/>
      </c>
      <c r="P298" t="str">
        <f>VLOOKUP(C298,MOVI!C:DT,6,0)</f>
        <v>Field Sales</v>
      </c>
      <c r="Q298" t="str">
        <f>VLOOKUP(C298,FPT!B:O,6,0)</f>
        <v>Field sales</v>
      </c>
      <c r="R298" t="str">
        <f t="shared" si="455"/>
        <v/>
      </c>
      <c r="S298" t="str">
        <f>VLOOKUP(C298,MOVI!C:DT,7,0)</f>
        <v>South</v>
      </c>
      <c r="T298" t="str">
        <f>VLOOKUP(C298,FPT!B:R,7,0)</f>
        <v>South</v>
      </c>
      <c r="U298" t="str">
        <f t="shared" si="456"/>
        <v/>
      </c>
      <c r="V298" t="str">
        <f>VLOOKUP(C298,MOVI!C:DT,8,0)</f>
        <v>Movi</v>
      </c>
      <c r="W298" t="str">
        <f>VLOOKUP(C298,FPT!B:U,8,0)</f>
        <v>Movi</v>
      </c>
      <c r="X298" t="str">
        <f t="shared" si="457"/>
        <v/>
      </c>
      <c r="Y298" t="str">
        <f>VLOOKUP(C298,MOVI!C:DT,9,0)</f>
        <v>Full-time</v>
      </c>
      <c r="Z298" t="str">
        <f>VLOOKUP(C298,FPT!B:X,9,0)</f>
        <v>Full-time</v>
      </c>
      <c r="AA298" t="str">
        <f t="shared" si="458"/>
        <v/>
      </c>
      <c r="AB298" t="str">
        <f>VLOOKUP(C298,MOVI!C:DT,10,0)</f>
        <v>Permanent</v>
      </c>
      <c r="AC298" t="str">
        <f>VLOOKUP(C298,FPT!B:AA,10,0)</f>
        <v>Permanent</v>
      </c>
      <c r="AD298" t="str">
        <f t="shared" si="459"/>
        <v/>
      </c>
      <c r="AE298" s="247">
        <f>VLOOKUP(C298,MOVI!C:DT,11,0)</f>
        <v>44016</v>
      </c>
      <c r="AF298" s="247">
        <f>VLOOKUP(C298,FPT!B:AD,11,0)</f>
        <v>44016</v>
      </c>
      <c r="AG298" t="str">
        <f t="shared" si="460"/>
        <v/>
      </c>
      <c r="AH298" s="260" t="str">
        <f>VLOOKUP(C298,MOVI!C:DT,12,0)</f>
        <v/>
      </c>
      <c r="AI298" s="260"/>
      <c r="AJ298" t="str">
        <f t="shared" si="560"/>
        <v/>
      </c>
      <c r="AK298">
        <f>VLOOKUP(C298,MOVI!C:DT,13,0)</f>
        <v>0</v>
      </c>
      <c r="AL298" s="247">
        <f>VLOOKUP(C298,FPT!B:AJ,13,0)</f>
        <v>0</v>
      </c>
      <c r="AM298" t="str">
        <f t="shared" si="559"/>
        <v/>
      </c>
      <c r="AN298" s="247">
        <f>VLOOKUP(C298,MOVI!C:DT,14,0)</f>
        <v>0</v>
      </c>
      <c r="AO298" s="247">
        <f>VLOOKUP(C298,FPT!B:AM,14,0)</f>
        <v>0</v>
      </c>
      <c r="AP298" t="str">
        <f t="shared" si="461"/>
        <v/>
      </c>
      <c r="AQ298" t="str">
        <f>VLOOKUP(C298,MOVI!C:DT,15,0)</f>
        <v>LC</v>
      </c>
      <c r="AR298" s="247" t="str">
        <f>VLOOKUP(C298,FPT!B:AP,15,0)</f>
        <v>LC</v>
      </c>
      <c r="AS298" t="str">
        <f t="shared" si="462"/>
        <v/>
      </c>
      <c r="AT298" s="282" t="str">
        <f>VLOOKUP(C298,MOVI!C:DT,16,0)</f>
        <v>LTTP</v>
      </c>
      <c r="AU298" s="247" t="str">
        <f>VLOOKUP(C298,FPT!B:AS,16,0)</f>
        <v>LTTP</v>
      </c>
      <c r="AV298" t="str">
        <f t="shared" si="463"/>
        <v/>
      </c>
      <c r="AW298" t="str">
        <f>VLOOKUP(C298,MOVI!C:DT,17,0)</f>
        <v>L</v>
      </c>
      <c r="AX298" s="247" t="str">
        <f>VLOOKUP(C298,FPT!B:AV,17,0)</f>
        <v>L</v>
      </c>
      <c r="AY298" t="str">
        <f t="shared" si="464"/>
        <v/>
      </c>
      <c r="AZ298">
        <f>VLOOKUP(C298,MOVI!C:DT,18,0)</f>
        <v>0</v>
      </c>
      <c r="BA298" s="247">
        <f>VLOOKUP(C298,FPT!B:AY,18,0)</f>
        <v>0</v>
      </c>
      <c r="BB298" t="str">
        <f t="shared" si="465"/>
        <v/>
      </c>
      <c r="BC298" s="275">
        <f>VLOOKUP(C298,MOVI!C:DT,19,0)</f>
        <v>5000000</v>
      </c>
      <c r="BD298" s="275">
        <f>VLOOKUP(C298,FPT!B:BB,19,0)</f>
        <v>5000000</v>
      </c>
      <c r="BE298" t="str">
        <f t="shared" si="466"/>
        <v/>
      </c>
      <c r="BF298">
        <f>VLOOKUP(C298,MOVI!C:DT,20,0)</f>
        <v>0</v>
      </c>
      <c r="BG298" s="252">
        <f>VLOOKUP(C298,FPT!B:BE,20,0)</f>
        <v>0</v>
      </c>
      <c r="BH298" t="str">
        <f t="shared" si="467"/>
        <v/>
      </c>
      <c r="BI298" s="275">
        <f>VLOOKUP(C298,MOVI!C:DT,21,0)</f>
        <v>5000000</v>
      </c>
      <c r="BJ298" s="275">
        <f>VLOOKUP(C298,FPT!B:BH,21,0)</f>
        <v>5000000</v>
      </c>
      <c r="BK298" t="str">
        <f t="shared" si="468"/>
        <v/>
      </c>
      <c r="BL298" s="275">
        <f>VLOOKUP(C298,MOVI!C:DT,22,0)</f>
        <v>0</v>
      </c>
      <c r="BM298" s="275">
        <f>VLOOKUP(C298,FPT!B:BK,22,0)</f>
        <v>0</v>
      </c>
      <c r="BN298" t="str">
        <f t="shared" si="469"/>
        <v/>
      </c>
      <c r="BO298" s="275">
        <f>VLOOKUP(C298,MOVI!C:DT,23,0)</f>
        <v>0</v>
      </c>
      <c r="BP298" s="275">
        <f>VLOOKUP(C298,FPT!B:BN,23,0)</f>
        <v>0</v>
      </c>
      <c r="BQ298" t="str">
        <f t="shared" si="470"/>
        <v/>
      </c>
      <c r="BR298" s="275">
        <f>VLOOKUP(C298,MOVI!C:DT,24,0)</f>
        <v>0</v>
      </c>
      <c r="BS298" s="275">
        <f>VLOOKUP(C298,FPT!B:BQ,24,0)</f>
        <v>0</v>
      </c>
      <c r="BT298" t="str">
        <f t="shared" si="471"/>
        <v/>
      </c>
      <c r="BU298" s="275">
        <f>VLOOKUP(C298,MOVI!C:DT,25,0)</f>
        <v>200000</v>
      </c>
      <c r="BV298" s="275">
        <f>VLOOKUP(C298,FPT!B:BT,25,0)</f>
        <v>200000</v>
      </c>
      <c r="BW298" t="str">
        <f t="shared" si="472"/>
        <v/>
      </c>
      <c r="BX298" s="275">
        <f>VLOOKUP(C298,MOVI!C:DT,26,0)</f>
        <v>0</v>
      </c>
      <c r="BY298" s="275">
        <f>VLOOKUP(C298,FPT!B:BW,26,0)</f>
        <v>0</v>
      </c>
      <c r="BZ298" t="str">
        <f t="shared" si="473"/>
        <v/>
      </c>
      <c r="CA298" s="275">
        <f>VLOOKUP(C298,MOVI!C:DT,27,0)</f>
        <v>730000</v>
      </c>
      <c r="CB298" s="275">
        <f>VLOOKUP(C298,FPT!B:BZ,27,0)</f>
        <v>730000</v>
      </c>
      <c r="CC298" t="str">
        <f t="shared" si="474"/>
        <v/>
      </c>
      <c r="CD298" s="275">
        <f>VLOOKUP(C298,MOVI!C:DT,28,0)</f>
        <v>930000</v>
      </c>
      <c r="CE298" s="275">
        <f>VLOOKUP(C298,FPT!B:CC,28,0)</f>
        <v>930000</v>
      </c>
      <c r="CF298" t="str">
        <f t="shared" si="475"/>
        <v/>
      </c>
      <c r="CG298" t="str">
        <f>VLOOKUP(C298,MOVI!C:DT,29,0)</f>
        <v>CN</v>
      </c>
      <c r="CH298" s="252" t="str">
        <f>VLOOKUP(C298,FPT!B:CF,29,0)</f>
        <v>CN</v>
      </c>
      <c r="CI298" t="str">
        <f t="shared" si="476"/>
        <v/>
      </c>
      <c r="CJ298">
        <f>VLOOKUP(C298,MOVI!C:DT,30,0)</f>
        <v>26</v>
      </c>
      <c r="CK298" s="252">
        <f>VLOOKUP(C298,FPT!B:CI,30,0)</f>
        <v>26</v>
      </c>
      <c r="CL298" t="str">
        <f t="shared" si="477"/>
        <v/>
      </c>
      <c r="CM298">
        <f>VLOOKUP(C298,MOVI!C:DT,31,0)</f>
        <v>26</v>
      </c>
      <c r="CN298" s="252">
        <f>VLOOKUP(C298,FPT!B:CL,31,0)</f>
        <v>26</v>
      </c>
      <c r="CO298" t="str">
        <f t="shared" si="478"/>
        <v/>
      </c>
      <c r="CP298" s="275">
        <f>VLOOKUP(C298,MOVI!C:DT,32,0)</f>
        <v>0</v>
      </c>
      <c r="CQ298" s="275">
        <f>VLOOKUP(C298,FPT!B:CO,32,0)</f>
        <v>0</v>
      </c>
      <c r="CR298" t="str">
        <f t="shared" si="479"/>
        <v/>
      </c>
      <c r="CS298" s="275">
        <f>VLOOKUP(C298,MOVI!C:DT,33,0)</f>
        <v>0</v>
      </c>
      <c r="CT298" s="275">
        <f>VLOOKUP(C298,FPT!B:CR,33,0)</f>
        <v>0</v>
      </c>
      <c r="CU298" t="str">
        <f t="shared" si="480"/>
        <v/>
      </c>
      <c r="CV298" s="275">
        <f>VLOOKUP(C298,MOVI!C:DT,34,0)</f>
        <v>0</v>
      </c>
      <c r="CW298" s="275">
        <f>VLOOKUP(C298,FPT!B:CU,34,0)</f>
        <v>0</v>
      </c>
      <c r="CX298" t="str">
        <f t="shared" si="481"/>
        <v/>
      </c>
      <c r="CY298" s="275">
        <f>VLOOKUP(C298,MOVI!C:DT,35,0)</f>
        <v>26</v>
      </c>
      <c r="CZ298" s="275">
        <f>VLOOKUP(C298,FPT!B:CX,35,0)</f>
        <v>26</v>
      </c>
      <c r="DA298" t="str">
        <f t="shared" si="482"/>
        <v/>
      </c>
      <c r="DB298" s="275">
        <f>VLOOKUP(C298,MOVI!C:DT,36,0)</f>
        <v>0</v>
      </c>
      <c r="DC298" s="275">
        <f>VLOOKUP(C298,FPT!B:DA,36,0)</f>
        <v>0</v>
      </c>
      <c r="DD298" t="str">
        <f t="shared" si="483"/>
        <v/>
      </c>
      <c r="DE298" s="275">
        <f>VLOOKUP(C298,MOVI!C:DT,37,0)</f>
        <v>0</v>
      </c>
      <c r="DF298" s="275">
        <f>VLOOKUP(C298,FPT!B:DD,37,0)</f>
        <v>0</v>
      </c>
      <c r="DG298" t="str">
        <f t="shared" si="484"/>
        <v/>
      </c>
      <c r="DH298" s="275">
        <f>VLOOKUP(C298,MOVI!C:DT,38,0)</f>
        <v>0</v>
      </c>
      <c r="DI298" s="275">
        <f>VLOOKUP(C298,FPT!B:DG,38,0)</f>
        <v>0</v>
      </c>
      <c r="DJ298" t="str">
        <f t="shared" si="485"/>
        <v/>
      </c>
      <c r="DK298" s="275">
        <f>VLOOKUP(C298,MOVI!C:DT,39,0)</f>
        <v>0</v>
      </c>
      <c r="DL298" s="275">
        <f>VLOOKUP(C298,FPT!B:DJ,39,0)</f>
        <v>0</v>
      </c>
      <c r="DM298" t="str">
        <f t="shared" si="486"/>
        <v/>
      </c>
      <c r="DN298" s="275">
        <f>VLOOKUP(C298,MOVI!C:DT,40,0)</f>
        <v>0</v>
      </c>
      <c r="DO298" s="275">
        <f>VLOOKUP(C298,FPT!B:DM,40,0)</f>
        <v>0</v>
      </c>
      <c r="DP298" t="str">
        <f t="shared" si="487"/>
        <v/>
      </c>
      <c r="DQ298" s="275">
        <f>VLOOKUP(C298,MOVI!C:DT,41,0)</f>
        <v>0</v>
      </c>
      <c r="DR298" s="275">
        <f>VLOOKUP(C298,FPT!B:DP,41,0)</f>
        <v>0</v>
      </c>
      <c r="DS298" t="str">
        <f t="shared" si="488"/>
        <v/>
      </c>
      <c r="DT298" s="275">
        <f>VLOOKUP(C298,MOVI!C:DT,42,0)</f>
        <v>5000000</v>
      </c>
      <c r="DU298" s="275">
        <f>ROUND(VLOOKUP(C298,FPT!B:DS,42,0),0)</f>
        <v>5000000</v>
      </c>
      <c r="DV298" t="str">
        <f t="shared" si="489"/>
        <v/>
      </c>
      <c r="DW298" s="275">
        <f>VLOOKUP(C298,MOVI!C:DT,43,0)</f>
        <v>0</v>
      </c>
      <c r="DX298" s="275">
        <f>VLOOKUP(C298,FPT!B:DV,43,0)</f>
        <v>0</v>
      </c>
      <c r="DY298" t="str">
        <f t="shared" si="490"/>
        <v/>
      </c>
      <c r="DZ298" s="275">
        <f>VLOOKUP(C298,MOVI!C:DT,44,0)</f>
        <v>0</v>
      </c>
      <c r="EA298" s="275">
        <f>VLOOKUP(C298,FPT!B:DY,44,0)</f>
        <v>0</v>
      </c>
      <c r="EB298" t="str">
        <f t="shared" si="491"/>
        <v/>
      </c>
      <c r="EC298" s="275">
        <f>VLOOKUP(C298,MOVI!C:DT,45,0)</f>
        <v>5000000</v>
      </c>
      <c r="ED298" s="275">
        <f>ROUND(VLOOKUP(C298,FPT!B:EB,45,0),0)</f>
        <v>5000000</v>
      </c>
      <c r="EE298" t="str">
        <f t="shared" si="492"/>
        <v/>
      </c>
      <c r="EF298" s="275">
        <f>VLOOKUP(C298,MOVI!C:DT,46,0)</f>
        <v>0</v>
      </c>
      <c r="EG298" s="275">
        <f>VLOOKUP(C298,FPT!B:EE,46,0)</f>
        <v>0</v>
      </c>
      <c r="EH298" t="str">
        <f t="shared" si="493"/>
        <v/>
      </c>
      <c r="EI298" s="275">
        <f>VLOOKUP(C298,MOVI!C:DT,47,0)</f>
        <v>0</v>
      </c>
      <c r="EJ298" s="275">
        <f>VLOOKUP(C298,FPT!B:EH,47,0)</f>
        <v>0</v>
      </c>
      <c r="EK298" t="str">
        <f t="shared" si="494"/>
        <v/>
      </c>
      <c r="EL298" s="275">
        <f>VLOOKUP(C298,MOVI!C:DT,48,0)</f>
        <v>0</v>
      </c>
      <c r="EM298" s="275">
        <f>VLOOKUP(C298,FPT!B:EK,48,0)</f>
        <v>0</v>
      </c>
      <c r="EN298" t="str">
        <f t="shared" si="495"/>
        <v/>
      </c>
      <c r="EO298" s="275">
        <f>VLOOKUP(C298,MOVI!C:DT,49,0)</f>
        <v>200000</v>
      </c>
      <c r="EP298" s="275">
        <f>VLOOKUP(C298,FPT!B:EN,49,0)</f>
        <v>200000</v>
      </c>
      <c r="EQ298" t="str">
        <f t="shared" si="496"/>
        <v/>
      </c>
      <c r="ER298" s="275">
        <f>VLOOKUP(C298,MOVI!C:DT,50,0)</f>
        <v>0</v>
      </c>
      <c r="ES298" s="275">
        <f>VLOOKUP(C298,FPT!B:EQ,50,0)</f>
        <v>0</v>
      </c>
      <c r="ET298" t="str">
        <f t="shared" si="497"/>
        <v/>
      </c>
      <c r="EU298" s="275">
        <f>VLOOKUP(C298,MOVI!C:DT,51,0)</f>
        <v>0</v>
      </c>
      <c r="EV298" s="275">
        <f>VLOOKUP(C298,FPT!B:ET,51,0)</f>
        <v>0</v>
      </c>
      <c r="EW298" t="str">
        <f t="shared" si="498"/>
        <v/>
      </c>
      <c r="EX298" s="275">
        <f>VLOOKUP(C298,MOVI!C:DT,52,0)</f>
        <v>0</v>
      </c>
      <c r="EY298" s="275">
        <f>VLOOKUP(C298,FPT!B:EW,52,0)</f>
        <v>0</v>
      </c>
      <c r="EZ298" t="str">
        <f t="shared" si="499"/>
        <v/>
      </c>
      <c r="FA298" s="275">
        <f>VLOOKUP(C298,MOVI!C:DT,53,0)</f>
        <v>0</v>
      </c>
      <c r="FB298" s="275">
        <f>VLOOKUP(C298,FPT!B:EZ,53,0)</f>
        <v>0</v>
      </c>
      <c r="FC298" t="str">
        <f t="shared" si="500"/>
        <v/>
      </c>
      <c r="FD298" s="275">
        <f>VLOOKUP(C298,MOVI!C:DT,54,0)</f>
        <v>0</v>
      </c>
      <c r="FE298" s="275">
        <f>VLOOKUP(C298,FPT!B:FC,54,0)</f>
        <v>0</v>
      </c>
      <c r="FF298" t="str">
        <f t="shared" si="501"/>
        <v/>
      </c>
      <c r="FG298" s="275">
        <f>VLOOKUP(C298,MOVI!C:DT,55,0)</f>
        <v>730000</v>
      </c>
      <c r="FH298" s="275">
        <f>VLOOKUP(C298,FPT!B:FF,55,0)</f>
        <v>730000</v>
      </c>
      <c r="FI298" t="str">
        <f t="shared" si="502"/>
        <v/>
      </c>
      <c r="FJ298" s="275">
        <f>VLOOKUP(C298,MOVI!C:DT,56,0)</f>
        <v>930000</v>
      </c>
      <c r="FK298" s="275">
        <f>VLOOKUP(C298,FPT!B:FI,56,0)</f>
        <v>930000</v>
      </c>
      <c r="FL298" t="str">
        <f t="shared" si="503"/>
        <v/>
      </c>
      <c r="FM298" s="275">
        <f>VLOOKUP(C298,MOVI!C:DT,57,0)</f>
        <v>3297535</v>
      </c>
      <c r="FN298" s="275">
        <f>VLOOKUP(C298,FPT!B:FL,57,0)</f>
        <v>3297535</v>
      </c>
      <c r="FO298" t="str">
        <f t="shared" si="504"/>
        <v/>
      </c>
      <c r="FP298" s="275">
        <f>VLOOKUP(C298,MOVI!C:DT,58,0)</f>
        <v>0</v>
      </c>
      <c r="FQ298" s="275">
        <f>VLOOKUP(C298,FPT!B:FO,58,0)</f>
        <v>0</v>
      </c>
      <c r="FR298" t="str">
        <f t="shared" si="505"/>
        <v/>
      </c>
      <c r="FS298" s="275">
        <f>VLOOKUP(C298,MOVI!C:DT,59,0)</f>
        <v>0</v>
      </c>
      <c r="FT298" s="275">
        <f>VLOOKUP(C298,FPT!B:FR,59,0)</f>
        <v>0</v>
      </c>
      <c r="FU298" t="str">
        <f t="shared" si="506"/>
        <v/>
      </c>
      <c r="FV298" s="275">
        <f>VLOOKUP(C298,MOVI!C:DT,60,0)</f>
        <v>0</v>
      </c>
      <c r="FW298" s="275">
        <f>VLOOKUP(C298,FPT!B:FU,60,0)</f>
        <v>0</v>
      </c>
      <c r="FX298" t="str">
        <f t="shared" si="507"/>
        <v/>
      </c>
      <c r="FY298" s="275">
        <f>VLOOKUP(C298,MOVI!C:DT,61,0)</f>
        <v>0</v>
      </c>
      <c r="FZ298" s="275">
        <f>VLOOKUP(C298,FPT!B:FX,61,0)</f>
        <v>0</v>
      </c>
      <c r="GA298" t="str">
        <f t="shared" si="508"/>
        <v/>
      </c>
      <c r="GB298" s="275">
        <f>VLOOKUP(C298,MOVI!C:DT,62,0)</f>
        <v>550000</v>
      </c>
      <c r="GC298" s="275">
        <f>VLOOKUP(C298,FPT!B:GA,62,0)</f>
        <v>550000</v>
      </c>
      <c r="GD298" t="str">
        <f t="shared" si="509"/>
        <v/>
      </c>
      <c r="GE298" s="275">
        <f>VLOOKUP(C298,MOVI!C:DT,63,0)</f>
        <v>0</v>
      </c>
      <c r="GF298" s="275">
        <f>VLOOKUP(C298,FPT!B:GD,63,0)</f>
        <v>0</v>
      </c>
      <c r="GG298" t="str">
        <f t="shared" si="510"/>
        <v/>
      </c>
      <c r="GH298" s="275">
        <f>VLOOKUP(C298,MOVI!C:DT,64,0)</f>
        <v>0</v>
      </c>
      <c r="GI298" s="275">
        <f>VLOOKUP(C298,FPT!B:GG,64,0)</f>
        <v>0</v>
      </c>
      <c r="GJ298" t="str">
        <f t="shared" si="511"/>
        <v/>
      </c>
      <c r="GK298" s="275">
        <f>VLOOKUP(C298,MOVI!C:DT,65,0)</f>
        <v>0</v>
      </c>
      <c r="GL298" s="275">
        <f>VLOOKUP(C298,FPT!B:GJ,65,0)</f>
        <v>0</v>
      </c>
      <c r="GM298" t="str">
        <f t="shared" si="512"/>
        <v/>
      </c>
      <c r="GN298" s="275">
        <f>VLOOKUP(C298,MOVI!C:DT,66,0)</f>
        <v>0</v>
      </c>
      <c r="GO298" s="275">
        <f>VLOOKUP(C298,FPT!B:GM,66,0)</f>
        <v>0</v>
      </c>
      <c r="GP298" t="str">
        <f t="shared" si="513"/>
        <v/>
      </c>
      <c r="GQ298" s="275">
        <f>VLOOKUP(C298,MOVI!C:DT,67,0)</f>
        <v>0</v>
      </c>
      <c r="GR298" s="275">
        <f>VLOOKUP(C298,FPT!B:GP,67,0)</f>
        <v>0</v>
      </c>
      <c r="GS298" t="str">
        <f t="shared" si="514"/>
        <v/>
      </c>
      <c r="GT298" s="275">
        <f>VLOOKUP(C298,MOVI!C:DT,68,0)</f>
        <v>0</v>
      </c>
      <c r="GU298" s="275">
        <f>VLOOKUP(C298,FPT!B:GS,68,0)</f>
        <v>0</v>
      </c>
      <c r="GV298" t="str">
        <f t="shared" si="515"/>
        <v/>
      </c>
      <c r="GW298" s="275">
        <f>VLOOKUP(C298,MOVI!C:DT,69,0)</f>
        <v>0</v>
      </c>
      <c r="GX298" s="275">
        <f>VLOOKUP(C298,FPT!B:GV,69,0)</f>
        <v>0</v>
      </c>
      <c r="GY298" t="str">
        <f t="shared" si="516"/>
        <v/>
      </c>
      <c r="GZ298" s="275">
        <f>VLOOKUP(C298,MOVI!C:DT,70,0)</f>
        <v>3847535</v>
      </c>
      <c r="HA298" s="275">
        <f>VLOOKUP(C298,FPT!B:GY,70,0)</f>
        <v>3847535</v>
      </c>
      <c r="HB298" t="str">
        <f t="shared" si="517"/>
        <v/>
      </c>
      <c r="HC298" s="275">
        <f>VLOOKUP(C298,MOVI!C:DT,71,0)</f>
        <v>9777535</v>
      </c>
      <c r="HD298" s="275">
        <f>ROUND(VLOOKUP(C298,FPT!B:HB,71,0),0)</f>
        <v>9777535</v>
      </c>
      <c r="HE298" t="str">
        <f t="shared" si="518"/>
        <v/>
      </c>
      <c r="HF298" s="275">
        <f>ROUND(VLOOKUP(C298,MOVI!C:DT,72,0),0)</f>
        <v>0</v>
      </c>
      <c r="HG298" s="275">
        <f>ROUND(VLOOKUP(C298,FPT!B:HE,72,0),0)</f>
        <v>0</v>
      </c>
      <c r="HH298" t="str">
        <f t="shared" si="519"/>
        <v/>
      </c>
      <c r="HI298" s="275">
        <f>VLOOKUP(C298,MOVI!C:DT,73,0)</f>
        <v>200000</v>
      </c>
      <c r="HJ298" s="275">
        <f>VLOOKUP(C298,FPT!B:HH,73,0)</f>
        <v>200000</v>
      </c>
      <c r="HK298" t="str">
        <f t="shared" si="520"/>
        <v/>
      </c>
      <c r="HL298" s="275">
        <f>VLOOKUP(C298,MOVI!C:DT,74,0)</f>
        <v>730000</v>
      </c>
      <c r="HM298" s="275">
        <f>VLOOKUP(C298,FPT!B:HK,74,0)</f>
        <v>730000</v>
      </c>
      <c r="HN298" t="str">
        <f t="shared" si="521"/>
        <v/>
      </c>
      <c r="HO298" s="275">
        <f>VLOOKUP(C298,MOVI!C:DT,75,0)</f>
        <v>11000000</v>
      </c>
      <c r="HP298" s="275">
        <f>VLOOKUP(C298,FPT!B:HN,75,0)</f>
        <v>11000000</v>
      </c>
      <c r="HQ298" t="str">
        <f t="shared" si="522"/>
        <v/>
      </c>
      <c r="HR298" s="275">
        <f>VLOOKUP(C298,MOVI!C:DT,76,0)</f>
        <v>0</v>
      </c>
      <c r="HS298" s="275">
        <f>VLOOKUP(C298,FPT!B:HQ,76,0)</f>
        <v>0</v>
      </c>
      <c r="HT298" t="str">
        <f t="shared" si="523"/>
        <v/>
      </c>
      <c r="HU298" s="275">
        <f>VLOOKUP(C298,MOVI!C:DT,77,0)</f>
        <v>0</v>
      </c>
      <c r="HV298" s="275">
        <f>VLOOKUP(C298,FPT!B:HT,77,0)</f>
        <v>0</v>
      </c>
      <c r="HW298" t="str">
        <f t="shared" si="524"/>
        <v/>
      </c>
      <c r="HX298" s="274">
        <f>VLOOKUP(C298,MOVI!C:CB,78,0)</f>
        <v>400000</v>
      </c>
      <c r="HY298" s="261">
        <f>VLOOKUP(C298,FPT!$B:$CA,78,0)</f>
        <v>400000</v>
      </c>
      <c r="HZ298" t="str">
        <f t="shared" si="525"/>
        <v/>
      </c>
      <c r="IA298" s="275">
        <f>VLOOKUP(C298,MOVI!C:CD,79,0)</f>
        <v>50000</v>
      </c>
      <c r="IB298" s="275">
        <f>VLOOKUP(C298,FPT!B:HZ,79,0)</f>
        <v>50000</v>
      </c>
      <c r="IC298" t="str">
        <f t="shared" si="526"/>
        <v/>
      </c>
      <c r="ID298" s="275">
        <f>VLOOKUP(C298,MOVI!C:CD,80,0)</f>
        <v>75000</v>
      </c>
      <c r="IE298" s="275">
        <f>VLOOKUP(C298,FPT!B:IC,80,0)</f>
        <v>75000</v>
      </c>
      <c r="IF298" t="str">
        <f t="shared" si="527"/>
        <v/>
      </c>
      <c r="IG298" s="275">
        <f>VLOOKUP(C298,MOVI!C:DT,81,0)</f>
        <v>0</v>
      </c>
      <c r="IH298" s="275">
        <f>VLOOKUP(C298,FPT!B:IF,81,0)</f>
        <v>0</v>
      </c>
      <c r="II298" t="str">
        <f t="shared" si="528"/>
        <v/>
      </c>
      <c r="IJ298" s="275">
        <f>VLOOKUP(C298,MOVI!C:DT,82,0)</f>
        <v>525000</v>
      </c>
      <c r="IK298" s="275">
        <f>VLOOKUP(C298,FPT!B:II,82,0)</f>
        <v>525000</v>
      </c>
      <c r="IL298" t="str">
        <f t="shared" si="529"/>
        <v/>
      </c>
      <c r="IM298" s="275">
        <f>ROUND(VLOOKUP(C298,MOVI!C:DT,83,0),0)</f>
        <v>12455000</v>
      </c>
      <c r="IN298" s="275">
        <f>ROUND(VLOOKUP(C298,FPT!B:IL,83,0),0)</f>
        <v>12455000</v>
      </c>
      <c r="IO298" t="str">
        <f t="shared" si="530"/>
        <v/>
      </c>
      <c r="IP298" s="275">
        <f>VLOOKUP(C298,MOVI!C:DT,84,0)</f>
        <v>0</v>
      </c>
      <c r="IQ298" s="275">
        <f>VLOOKUP(C298,FPT!B:IO,84,0)</f>
        <v>0</v>
      </c>
      <c r="IR298" t="str">
        <f t="shared" si="531"/>
        <v/>
      </c>
      <c r="IS298" s="275">
        <f>ROUND(VLOOKUP(C298,MOVI!C:DT,85,0),0)</f>
        <v>0</v>
      </c>
      <c r="IT298" s="275">
        <f>ROUND(VLOOKUP(C298,FPT!B:IR,85,0),0)</f>
        <v>0</v>
      </c>
      <c r="IU298" t="str">
        <f t="shared" si="532"/>
        <v/>
      </c>
      <c r="IV298" s="275">
        <f>VLOOKUP(C298,MOVI!C:DT,86,0)</f>
        <v>0</v>
      </c>
      <c r="IW298" s="275">
        <f>VLOOKUP(C298,FPT!B:IU,86,0)</f>
        <v>0</v>
      </c>
      <c r="IX298" t="str">
        <f t="shared" si="533"/>
        <v/>
      </c>
      <c r="IY298" s="275">
        <f>ROUND(VLOOKUP(C298,MOVI!C:DT,87,0),0)</f>
        <v>0</v>
      </c>
      <c r="IZ298" s="275">
        <f>ROUND(VLOOKUP(C298,FPT!B:IX,87,0),0)</f>
        <v>0</v>
      </c>
      <c r="JA298" t="str">
        <f t="shared" si="534"/>
        <v/>
      </c>
      <c r="JB298" s="275">
        <f>VLOOKUP(C298,MOVI!C:DT,88,0)</f>
        <v>0</v>
      </c>
      <c r="JC298" s="275">
        <f>VLOOKUP(C298,FPT!B:JA,88,0)</f>
        <v>0</v>
      </c>
      <c r="JD298" t="str">
        <f t="shared" si="535"/>
        <v/>
      </c>
      <c r="JE298" s="275">
        <f>VLOOKUP(C298,MOVI!C:DT,89,0)</f>
        <v>50000</v>
      </c>
      <c r="JF298" s="275">
        <f>VLOOKUP(C298,FPT!B:JD,89,0)</f>
        <v>50000</v>
      </c>
      <c r="JG298" t="str">
        <f t="shared" si="536"/>
        <v/>
      </c>
      <c r="JH298" s="275">
        <f>VLOOKUP(C298,MOVI!C:DT,90,0)</f>
        <v>0</v>
      </c>
      <c r="JI298" s="275">
        <f>VLOOKUP(C298,FPT!B:JG,90,0)</f>
        <v>0</v>
      </c>
      <c r="JJ298" t="str">
        <f t="shared" si="537"/>
        <v/>
      </c>
      <c r="JK298" s="275">
        <f>VLOOKUP(C298,MOVI!C:DT,91,0)</f>
        <v>0</v>
      </c>
      <c r="JL298" s="275">
        <f>VLOOKUP(C298,FPT!B:JJ,91,0)</f>
        <v>0</v>
      </c>
      <c r="JM298" t="str">
        <f t="shared" si="538"/>
        <v/>
      </c>
      <c r="JN298" s="275">
        <f>VLOOKUP(C298,MOVI!C:DT,92,0)</f>
        <v>0</v>
      </c>
      <c r="JO298" s="275">
        <f>VLOOKUP(C298,FPT!B:JM,92,0)</f>
        <v>0</v>
      </c>
      <c r="JP298" t="str">
        <f t="shared" si="539"/>
        <v/>
      </c>
      <c r="JQ298" s="275">
        <f>VLOOKUP(C298,MOVI!C:DT,93,0)</f>
        <v>0</v>
      </c>
      <c r="JR298" s="275">
        <f>VLOOKUP(C298,FPT!B:JP,93,0)</f>
        <v>0</v>
      </c>
      <c r="JS298" t="str">
        <f t="shared" si="540"/>
        <v/>
      </c>
      <c r="JT298" s="275">
        <f>VLOOKUP(C298,MOVI!C:DT,94,0)</f>
        <v>50000</v>
      </c>
      <c r="JU298" s="275">
        <f>VLOOKUP(C298,FPT!B:JS,94,0)</f>
        <v>50000</v>
      </c>
      <c r="JV298" t="str">
        <f t="shared" si="541"/>
        <v/>
      </c>
      <c r="JW298" s="275">
        <f>VLOOKUP(C298,MOVI!C:DT,95,0)</f>
        <v>9202535</v>
      </c>
      <c r="JX298" s="275">
        <f>VLOOKUP(C298,FPT!B:JV,95,0)</f>
        <v>9202535</v>
      </c>
      <c r="JY298" t="str">
        <f t="shared" si="542"/>
        <v/>
      </c>
      <c r="JZ298" s="275">
        <f>VLOOKUP(C298,MOVI!C:DT,96,0)</f>
        <v>0</v>
      </c>
      <c r="KA298" s="275">
        <f>VLOOKUP(C298,FPT!B:JY,96,0)</f>
        <v>0</v>
      </c>
      <c r="KB298" t="str">
        <f t="shared" si="543"/>
        <v/>
      </c>
      <c r="KC298" s="275">
        <f>VLOOKUP(C298,MOVI!C:DT,97,0)</f>
        <v>9202535</v>
      </c>
      <c r="KD298" s="275">
        <f>VLOOKUP(C298,FPT!B:KB,97,0)</f>
        <v>9202535</v>
      </c>
      <c r="KE298" t="str">
        <f t="shared" si="544"/>
        <v/>
      </c>
      <c r="KF298" s="275">
        <f>VLOOKUP(C298,MOVI!C:DT,98,0)</f>
        <v>850000.00000000012</v>
      </c>
      <c r="KG298" s="275">
        <f>VLOOKUP(C298,FPT!B:KE,98,0)</f>
        <v>850000</v>
      </c>
      <c r="KH298" t="str">
        <f t="shared" si="545"/>
        <v/>
      </c>
      <c r="KI298" s="275">
        <f>VLOOKUP(C298,MOVI!C:DT,99,0)</f>
        <v>0</v>
      </c>
      <c r="KJ298" s="275">
        <f>VLOOKUP(C298,FPT!B:KH,99,0)</f>
        <v>0</v>
      </c>
      <c r="KK298" t="str">
        <f t="shared" si="546"/>
        <v/>
      </c>
      <c r="KL298" s="275">
        <f>VLOOKUP(C298,MOVI!C:DT,100,0)</f>
        <v>150000</v>
      </c>
      <c r="KM298" s="275">
        <f>VLOOKUP(C298,FPT!B:KK,100,0)</f>
        <v>150000</v>
      </c>
      <c r="KN298" t="str">
        <f t="shared" si="547"/>
        <v/>
      </c>
      <c r="KO298" s="275">
        <f>VLOOKUP(C298,MOVI!C:DT,101,0)</f>
        <v>0</v>
      </c>
      <c r="KP298" s="275">
        <f>VLOOKUP(C298,FPT!B:KN,101,0)</f>
        <v>0</v>
      </c>
      <c r="KQ298" t="str">
        <f t="shared" si="548"/>
        <v/>
      </c>
      <c r="KR298" s="275">
        <f>VLOOKUP(C298,MOVI!C:DT,102,0)</f>
        <v>0</v>
      </c>
      <c r="KS298" s="275">
        <f>VLOOKUP(C298,FPT!B:KQ,102,0)</f>
        <v>0</v>
      </c>
      <c r="KT298" t="str">
        <f t="shared" si="549"/>
        <v/>
      </c>
      <c r="KU298" s="275">
        <f>VLOOKUP(C298,MOVI!C:DT,103,0)</f>
        <v>1000000.0000000001</v>
      </c>
      <c r="KV298" s="275">
        <f>VLOOKUP(C298,FPT!B:KT,103,0)</f>
        <v>1000000</v>
      </c>
      <c r="KW298" t="str">
        <f t="shared" si="550"/>
        <v/>
      </c>
      <c r="KX298" s="275">
        <f>VLOOKUP(C298,MOVI!C:DT,104,0)</f>
        <v>1525000</v>
      </c>
      <c r="KY298" s="275">
        <f>VLOOKUP(C298,FPT!B:KW,104,0)</f>
        <v>1525000</v>
      </c>
      <c r="KZ298" t="str">
        <f t="shared" si="551"/>
        <v/>
      </c>
      <c r="LA298" s="275">
        <f>VLOOKUP(C298,MOVI!C:DT,105,0)</f>
        <v>100000</v>
      </c>
      <c r="LB298" s="275">
        <f>VLOOKUP(C298,FPT!B:KZ,105,0)</f>
        <v>100000</v>
      </c>
      <c r="LC298" t="str">
        <f t="shared" si="552"/>
        <v/>
      </c>
      <c r="LD298" s="275">
        <f>VLOOKUP(C298,MOVI!C:DT,106,0)</f>
        <v>10877535</v>
      </c>
      <c r="LE298" s="275">
        <f>VLOOKUP(C298,FPT!B:LC,106,0)</f>
        <v>10877535</v>
      </c>
      <c r="LF298" t="str">
        <f t="shared" si="553"/>
        <v/>
      </c>
      <c r="LG298" s="273">
        <f>VLOOKUP(C298,MOVI!C:DT,107,0)</f>
        <v>0</v>
      </c>
      <c r="LH298" s="273">
        <f>VLOOKUP(C298,FPT!B:LF,107,0)</f>
        <v>0</v>
      </c>
      <c r="LI298" t="str">
        <f t="shared" si="554"/>
        <v/>
      </c>
      <c r="LJ298" t="str">
        <f>VLOOKUP(C298,MOVI!C:DV,108,0)</f>
        <v>MoviSouthSales</v>
      </c>
      <c r="LK298" s="252" t="str">
        <f>VLOOKUP(C298,FPT!B:LI,108,0)</f>
        <v>MoviSouthSales</v>
      </c>
      <c r="LL298" t="str">
        <f t="shared" si="555"/>
        <v/>
      </c>
      <c r="LM298" s="275">
        <f>ROUND(VLOOKUP(C298,MOVI!C:DV,109,0),0)</f>
        <v>416667</v>
      </c>
      <c r="LN298" s="275">
        <f>ROUND(VLOOKUP(C298,FPT!B:LL,109,0),0)</f>
        <v>416667</v>
      </c>
      <c r="LO298" t="str">
        <f t="shared" si="556"/>
        <v/>
      </c>
      <c r="LP298" t="str">
        <f>VLOOKUP(C298,MOVI!C:DV,110,0)</f>
        <v>HCM</v>
      </c>
      <c r="LQ298" s="247" t="str">
        <f>VLOOKUP(C298,FPT!B:LO,110,0)</f>
        <v>HCM</v>
      </c>
      <c r="LR298" t="str">
        <f t="shared" si="557"/>
        <v/>
      </c>
      <c r="LS298">
        <f>MOVI!DI293</f>
        <v>22</v>
      </c>
      <c r="LV298">
        <f>MOVI!DJ293</f>
        <v>0</v>
      </c>
      <c r="LW298">
        <f>MOVI!DK293</f>
        <v>0</v>
      </c>
      <c r="LX298" t="str">
        <f>MOVI!DL293</f>
        <v>x</v>
      </c>
      <c r="LY298">
        <f>MOVI!DM293</f>
        <v>0</v>
      </c>
      <c r="LZ298">
        <f>MOVI!DN293</f>
        <v>50000</v>
      </c>
      <c r="MA298">
        <f>MOVI!DO293</f>
        <v>0</v>
      </c>
      <c r="MB298" t="str">
        <f>MOVI!DP293</f>
        <v>HCM</v>
      </c>
      <c r="MC298">
        <f>MOVI!DQ293</f>
        <v>0</v>
      </c>
      <c r="MD298">
        <f>MOVI!DR293</f>
        <v>0</v>
      </c>
      <c r="ME298" t="str">
        <f>VLOOKUP(C298,MOVI!C:DV,121,0)</f>
        <v>Group 1</v>
      </c>
      <c r="MF298" s="252" t="str">
        <f>VLOOKUP(C298,FPT!B:MD,111,0)</f>
        <v>Group 1</v>
      </c>
      <c r="MG298" t="str">
        <f t="shared" si="450"/>
        <v/>
      </c>
      <c r="MH298" t="str">
        <f>VLOOKUP(C298,MOVI!C:DT,122,0)</f>
        <v>MoviSouthGroup 1</v>
      </c>
      <c r="MI298" s="252" t="str">
        <f>VLOOKUP(C298,FPT!B:DS,112,0)</f>
        <v>MoviSouthGroup 1</v>
      </c>
      <c r="MJ298" t="str">
        <f t="shared" si="558"/>
        <v/>
      </c>
    </row>
    <row r="299" spans="1:348" x14ac:dyDescent="0.25">
      <c r="A299">
        <v>291</v>
      </c>
      <c r="B299" s="48">
        <v>5739</v>
      </c>
      <c r="C299" s="271" t="s">
        <v>1041</v>
      </c>
      <c r="D299" t="str">
        <f>VLOOKUP(C299,MOVI!C:D,2,0)</f>
        <v>Bùi Trường Giang</v>
      </c>
      <c r="E299" t="str">
        <f>VLOOKUP(C299,FPT!B:C,2,0)</f>
        <v>Bùi Trường Giang</v>
      </c>
      <c r="F299" t="str">
        <f t="shared" si="451"/>
        <v/>
      </c>
      <c r="G299" t="str">
        <f>VLOOKUP(C299,MOVI!C:E,3,0)</f>
        <v>Sales</v>
      </c>
      <c r="H299" t="str">
        <f>VLOOKUP(C299,FPT!B:F,3,0)</f>
        <v>Sales</v>
      </c>
      <c r="I299" t="str">
        <f t="shared" si="452"/>
        <v/>
      </c>
      <c r="J299" t="str">
        <f>VLOOKUP(C299,MOVI!C:H,4,0)</f>
        <v>Field Sales</v>
      </c>
      <c r="K299" t="str">
        <f>VLOOKUP(C299,FPT!B:I,4,0)</f>
        <v>Field Sales</v>
      </c>
      <c r="L299" t="str">
        <f t="shared" si="453"/>
        <v/>
      </c>
      <c r="M299" t="str">
        <f>VLOOKUP(C299,MOVI!C:DT,5,0)</f>
        <v>Associate</v>
      </c>
      <c r="N299" t="str">
        <f>VLOOKUP(C299,FPT!B:L,5,0)</f>
        <v>Associate</v>
      </c>
      <c r="O299" t="str">
        <f t="shared" si="454"/>
        <v/>
      </c>
      <c r="P299" t="str">
        <f>VLOOKUP(C299,MOVI!C:DT,6,0)</f>
        <v>Field Sales</v>
      </c>
      <c r="Q299" t="str">
        <f>VLOOKUP(C299,FPT!B:O,6,0)</f>
        <v>Field sales</v>
      </c>
      <c r="R299" t="str">
        <f t="shared" si="455"/>
        <v/>
      </c>
      <c r="S299" t="str">
        <f>VLOOKUP(C299,MOVI!C:DT,7,0)</f>
        <v>South</v>
      </c>
      <c r="T299" t="str">
        <f>VLOOKUP(C299,FPT!B:R,7,0)</f>
        <v>South</v>
      </c>
      <c r="U299" t="str">
        <f t="shared" si="456"/>
        <v/>
      </c>
      <c r="V299" t="str">
        <f>VLOOKUP(C299,MOVI!C:DT,8,0)</f>
        <v>Movi</v>
      </c>
      <c r="W299" t="str">
        <f>VLOOKUP(C299,FPT!B:U,8,0)</f>
        <v>Movi</v>
      </c>
      <c r="X299" t="str">
        <f t="shared" si="457"/>
        <v/>
      </c>
      <c r="Y299" t="str">
        <f>VLOOKUP(C299,MOVI!C:DT,9,0)</f>
        <v>Full-time</v>
      </c>
      <c r="Z299" t="str">
        <f>VLOOKUP(C299,FPT!B:X,9,0)</f>
        <v>Full-time</v>
      </c>
      <c r="AA299" t="str">
        <f t="shared" si="458"/>
        <v/>
      </c>
      <c r="AB299" t="str">
        <f>VLOOKUP(C299,MOVI!C:DT,10,0)</f>
        <v>Permanent</v>
      </c>
      <c r="AC299" t="str">
        <f>VLOOKUP(C299,FPT!B:AA,10,0)</f>
        <v>Permanent</v>
      </c>
      <c r="AD299" t="str">
        <f t="shared" si="459"/>
        <v/>
      </c>
      <c r="AE299" s="247">
        <f>VLOOKUP(C299,MOVI!C:DT,11,0)</f>
        <v>44021</v>
      </c>
      <c r="AF299" s="247">
        <f>VLOOKUP(C299,FPT!B:AD,11,0)</f>
        <v>44021</v>
      </c>
      <c r="AG299" t="str">
        <f t="shared" si="460"/>
        <v/>
      </c>
      <c r="AH299" s="260" t="str">
        <f>VLOOKUP(C299,MOVI!C:DT,12,0)</f>
        <v/>
      </c>
      <c r="AI299" s="260"/>
      <c r="AJ299" t="str">
        <f t="shared" si="560"/>
        <v/>
      </c>
      <c r="AK299">
        <f>VLOOKUP(C299,MOVI!C:DT,13,0)</f>
        <v>0</v>
      </c>
      <c r="AL299" s="247">
        <f>VLOOKUP(C299,FPT!B:AJ,13,0)</f>
        <v>0</v>
      </c>
      <c r="AM299" t="str">
        <f t="shared" si="559"/>
        <v/>
      </c>
      <c r="AN299" s="247">
        <f>VLOOKUP(C299,MOVI!C:DT,14,0)</f>
        <v>0</v>
      </c>
      <c r="AO299" s="247">
        <f>VLOOKUP(C299,FPT!B:AM,14,0)</f>
        <v>0</v>
      </c>
      <c r="AP299" t="str">
        <f t="shared" si="461"/>
        <v/>
      </c>
      <c r="AQ299" t="str">
        <f>VLOOKUP(C299,MOVI!C:DT,15,0)</f>
        <v>LC</v>
      </c>
      <c r="AR299" s="247" t="str">
        <f>VLOOKUP(C299,FPT!B:AP,15,0)</f>
        <v>LC</v>
      </c>
      <c r="AS299" t="str">
        <f t="shared" si="462"/>
        <v/>
      </c>
      <c r="AT299" s="282" t="str">
        <f>VLOOKUP(C299,MOVI!C:DT,16,0)</f>
        <v>LTTP</v>
      </c>
      <c r="AU299" s="247" t="str">
        <f>VLOOKUP(C299,FPT!B:AS,16,0)</f>
        <v>LTTP</v>
      </c>
      <c r="AV299" t="str">
        <f t="shared" si="463"/>
        <v/>
      </c>
      <c r="AW299" t="str">
        <f>VLOOKUP(C299,MOVI!C:DT,17,0)</f>
        <v>L</v>
      </c>
      <c r="AX299" s="247" t="str">
        <f>VLOOKUP(C299,FPT!B:AV,17,0)</f>
        <v>L</v>
      </c>
      <c r="AY299" t="str">
        <f t="shared" si="464"/>
        <v/>
      </c>
      <c r="AZ299">
        <f>VLOOKUP(C299,MOVI!C:DT,18,0)</f>
        <v>0</v>
      </c>
      <c r="BA299" s="247">
        <f>VLOOKUP(C299,FPT!B:AY,18,0)</f>
        <v>0</v>
      </c>
      <c r="BB299" t="str">
        <f t="shared" si="465"/>
        <v/>
      </c>
      <c r="BC299" s="275">
        <f>VLOOKUP(C299,MOVI!C:DT,19,0)</f>
        <v>5000000</v>
      </c>
      <c r="BD299" s="275">
        <f>VLOOKUP(C299,FPT!B:BB,19,0)</f>
        <v>5000000</v>
      </c>
      <c r="BE299" t="str">
        <f t="shared" si="466"/>
        <v/>
      </c>
      <c r="BF299">
        <f>VLOOKUP(C299,MOVI!C:DT,20,0)</f>
        <v>0</v>
      </c>
      <c r="BG299" s="252">
        <f>VLOOKUP(C299,FPT!B:BE,20,0)</f>
        <v>0</v>
      </c>
      <c r="BH299" t="str">
        <f t="shared" si="467"/>
        <v/>
      </c>
      <c r="BI299" s="275">
        <f>VLOOKUP(C299,MOVI!C:DT,21,0)</f>
        <v>5000000</v>
      </c>
      <c r="BJ299" s="275">
        <f>VLOOKUP(C299,FPT!B:BH,21,0)</f>
        <v>5000000</v>
      </c>
      <c r="BK299" t="str">
        <f t="shared" si="468"/>
        <v/>
      </c>
      <c r="BL299" s="275">
        <f>VLOOKUP(C299,MOVI!C:DT,22,0)</f>
        <v>0</v>
      </c>
      <c r="BM299" s="275">
        <f>VLOOKUP(C299,FPT!B:BK,22,0)</f>
        <v>0</v>
      </c>
      <c r="BN299" t="str">
        <f t="shared" si="469"/>
        <v/>
      </c>
      <c r="BO299" s="275">
        <f>VLOOKUP(C299,MOVI!C:DT,23,0)</f>
        <v>0</v>
      </c>
      <c r="BP299" s="275">
        <f>VLOOKUP(C299,FPT!B:BN,23,0)</f>
        <v>0</v>
      </c>
      <c r="BQ299" t="str">
        <f t="shared" si="470"/>
        <v/>
      </c>
      <c r="BR299" s="275">
        <f>VLOOKUP(C299,MOVI!C:DT,24,0)</f>
        <v>0</v>
      </c>
      <c r="BS299" s="275">
        <f>VLOOKUP(C299,FPT!B:BQ,24,0)</f>
        <v>0</v>
      </c>
      <c r="BT299" t="str">
        <f t="shared" si="471"/>
        <v/>
      </c>
      <c r="BU299" s="275">
        <f>VLOOKUP(C299,MOVI!C:DT,25,0)</f>
        <v>200000</v>
      </c>
      <c r="BV299" s="275">
        <f>VLOOKUP(C299,FPT!B:BT,25,0)</f>
        <v>200000</v>
      </c>
      <c r="BW299" t="str">
        <f t="shared" si="472"/>
        <v/>
      </c>
      <c r="BX299" s="275">
        <f>VLOOKUP(C299,MOVI!C:DT,26,0)</f>
        <v>0</v>
      </c>
      <c r="BY299" s="275">
        <f>VLOOKUP(C299,FPT!B:BW,26,0)</f>
        <v>0</v>
      </c>
      <c r="BZ299" t="str">
        <f t="shared" si="473"/>
        <v/>
      </c>
      <c r="CA299" s="275">
        <f>VLOOKUP(C299,MOVI!C:DT,27,0)</f>
        <v>730000</v>
      </c>
      <c r="CB299" s="275">
        <f>VLOOKUP(C299,FPT!B:BZ,27,0)</f>
        <v>730000</v>
      </c>
      <c r="CC299" t="str">
        <f t="shared" si="474"/>
        <v/>
      </c>
      <c r="CD299" s="275">
        <f>VLOOKUP(C299,MOVI!C:DT,28,0)</f>
        <v>930000</v>
      </c>
      <c r="CE299" s="275">
        <f>VLOOKUP(C299,FPT!B:CC,28,0)</f>
        <v>930000</v>
      </c>
      <c r="CF299" t="str">
        <f t="shared" si="475"/>
        <v/>
      </c>
      <c r="CG299" t="str">
        <f>VLOOKUP(C299,MOVI!C:DT,29,0)</f>
        <v>CN</v>
      </c>
      <c r="CH299" s="252" t="str">
        <f>VLOOKUP(C299,FPT!B:CF,29,0)</f>
        <v>CN</v>
      </c>
      <c r="CI299" t="str">
        <f t="shared" si="476"/>
        <v/>
      </c>
      <c r="CJ299">
        <f>VLOOKUP(C299,MOVI!C:DT,30,0)</f>
        <v>26</v>
      </c>
      <c r="CK299" s="252">
        <f>VLOOKUP(C299,FPT!B:CI,30,0)</f>
        <v>26</v>
      </c>
      <c r="CL299" t="str">
        <f t="shared" si="477"/>
        <v/>
      </c>
      <c r="CM299">
        <f>VLOOKUP(C299,MOVI!C:DT,31,0)</f>
        <v>25.5</v>
      </c>
      <c r="CN299" s="252">
        <f>VLOOKUP(C299,FPT!B:CL,31,0)</f>
        <v>25.5</v>
      </c>
      <c r="CO299" t="str">
        <f t="shared" si="478"/>
        <v/>
      </c>
      <c r="CP299" s="275">
        <f>VLOOKUP(C299,MOVI!C:DT,32,0)</f>
        <v>0.5</v>
      </c>
      <c r="CQ299" s="275">
        <f>VLOOKUP(C299,FPT!B:CO,32,0)</f>
        <v>0.5</v>
      </c>
      <c r="CR299" t="str">
        <f t="shared" si="479"/>
        <v/>
      </c>
      <c r="CS299" s="275">
        <f>VLOOKUP(C299,MOVI!C:DT,33,0)</f>
        <v>0</v>
      </c>
      <c r="CT299" s="275">
        <f>VLOOKUP(C299,FPT!B:CR,33,0)</f>
        <v>0</v>
      </c>
      <c r="CU299" t="str">
        <f t="shared" si="480"/>
        <v/>
      </c>
      <c r="CV299" s="275">
        <f>VLOOKUP(C299,MOVI!C:DT,34,0)</f>
        <v>0</v>
      </c>
      <c r="CW299" s="275">
        <f>VLOOKUP(C299,FPT!B:CU,34,0)</f>
        <v>0</v>
      </c>
      <c r="CX299" t="str">
        <f t="shared" si="481"/>
        <v/>
      </c>
      <c r="CY299" s="275">
        <f>VLOOKUP(C299,MOVI!C:DT,35,0)</f>
        <v>26</v>
      </c>
      <c r="CZ299" s="275">
        <f>VLOOKUP(C299,FPT!B:CX,35,0)</f>
        <v>26</v>
      </c>
      <c r="DA299" t="str">
        <f t="shared" si="482"/>
        <v/>
      </c>
      <c r="DB299" s="275">
        <f>VLOOKUP(C299,MOVI!C:DT,36,0)</f>
        <v>0</v>
      </c>
      <c r="DC299" s="275">
        <f>VLOOKUP(C299,FPT!B:DA,36,0)</f>
        <v>0</v>
      </c>
      <c r="DD299" t="str">
        <f t="shared" si="483"/>
        <v/>
      </c>
      <c r="DE299" s="275">
        <f>VLOOKUP(C299,MOVI!C:DT,37,0)</f>
        <v>0</v>
      </c>
      <c r="DF299" s="275">
        <f>VLOOKUP(C299,FPT!B:DD,37,0)</f>
        <v>0</v>
      </c>
      <c r="DG299" t="str">
        <f t="shared" si="484"/>
        <v/>
      </c>
      <c r="DH299" s="275">
        <f>VLOOKUP(C299,MOVI!C:DT,38,0)</f>
        <v>0</v>
      </c>
      <c r="DI299" s="275">
        <f>VLOOKUP(C299,FPT!B:DG,38,0)</f>
        <v>0</v>
      </c>
      <c r="DJ299" t="str">
        <f t="shared" si="485"/>
        <v/>
      </c>
      <c r="DK299" s="275">
        <f>VLOOKUP(C299,MOVI!C:DT,39,0)</f>
        <v>0</v>
      </c>
      <c r="DL299" s="275">
        <f>VLOOKUP(C299,FPT!B:DJ,39,0)</f>
        <v>0</v>
      </c>
      <c r="DM299" t="str">
        <f t="shared" si="486"/>
        <v/>
      </c>
      <c r="DN299" s="275">
        <f>VLOOKUP(C299,MOVI!C:DT,40,0)</f>
        <v>0</v>
      </c>
      <c r="DO299" s="275">
        <f>VLOOKUP(C299,FPT!B:DM,40,0)</f>
        <v>0</v>
      </c>
      <c r="DP299" t="str">
        <f t="shared" si="487"/>
        <v/>
      </c>
      <c r="DQ299" s="275">
        <f>VLOOKUP(C299,MOVI!C:DT,41,0)</f>
        <v>0</v>
      </c>
      <c r="DR299" s="275">
        <f>VLOOKUP(C299,FPT!B:DP,41,0)</f>
        <v>0</v>
      </c>
      <c r="DS299" t="str">
        <f t="shared" si="488"/>
        <v/>
      </c>
      <c r="DT299" s="275">
        <f>VLOOKUP(C299,MOVI!C:DT,42,0)</f>
        <v>5000000</v>
      </c>
      <c r="DU299" s="275">
        <f>ROUND(VLOOKUP(C299,FPT!B:DS,42,0),0)</f>
        <v>5000000</v>
      </c>
      <c r="DV299" t="str">
        <f t="shared" si="489"/>
        <v/>
      </c>
      <c r="DW299" s="275">
        <f>VLOOKUP(C299,MOVI!C:DT,43,0)</f>
        <v>0</v>
      </c>
      <c r="DX299" s="275">
        <f>VLOOKUP(C299,FPT!B:DV,43,0)</f>
        <v>0</v>
      </c>
      <c r="DY299" t="str">
        <f t="shared" si="490"/>
        <v/>
      </c>
      <c r="DZ299" s="275">
        <f>VLOOKUP(C299,MOVI!C:DT,44,0)</f>
        <v>0</v>
      </c>
      <c r="EA299" s="275">
        <f>VLOOKUP(C299,FPT!B:DY,44,0)</f>
        <v>0</v>
      </c>
      <c r="EB299" t="str">
        <f t="shared" si="491"/>
        <v/>
      </c>
      <c r="EC299" s="275">
        <f>VLOOKUP(C299,MOVI!C:DT,45,0)</f>
        <v>5000000</v>
      </c>
      <c r="ED299" s="275">
        <f>ROUND(VLOOKUP(C299,FPT!B:EB,45,0),0)</f>
        <v>5000000</v>
      </c>
      <c r="EE299" t="str">
        <f t="shared" si="492"/>
        <v/>
      </c>
      <c r="EF299" s="275">
        <f>VLOOKUP(C299,MOVI!C:DT,46,0)</f>
        <v>0</v>
      </c>
      <c r="EG299" s="275">
        <f>VLOOKUP(C299,FPT!B:EE,46,0)</f>
        <v>0</v>
      </c>
      <c r="EH299" t="str">
        <f t="shared" si="493"/>
        <v/>
      </c>
      <c r="EI299" s="275">
        <f>VLOOKUP(C299,MOVI!C:DT,47,0)</f>
        <v>0</v>
      </c>
      <c r="EJ299" s="275">
        <f>VLOOKUP(C299,FPT!B:EH,47,0)</f>
        <v>0</v>
      </c>
      <c r="EK299" t="str">
        <f t="shared" si="494"/>
        <v/>
      </c>
      <c r="EL299" s="275">
        <f>VLOOKUP(C299,MOVI!C:DT,48,0)</f>
        <v>0</v>
      </c>
      <c r="EM299" s="275">
        <f>VLOOKUP(C299,FPT!B:EK,48,0)</f>
        <v>0</v>
      </c>
      <c r="EN299" t="str">
        <f t="shared" si="495"/>
        <v/>
      </c>
      <c r="EO299" s="275">
        <f>VLOOKUP(C299,MOVI!C:DT,49,0)</f>
        <v>200000</v>
      </c>
      <c r="EP299" s="275">
        <f>VLOOKUP(C299,FPT!B:EN,49,0)</f>
        <v>200000</v>
      </c>
      <c r="EQ299" t="str">
        <f t="shared" si="496"/>
        <v/>
      </c>
      <c r="ER299" s="275">
        <f>VLOOKUP(C299,MOVI!C:DT,50,0)</f>
        <v>0</v>
      </c>
      <c r="ES299" s="275">
        <f>VLOOKUP(C299,FPT!B:EQ,50,0)</f>
        <v>0</v>
      </c>
      <c r="ET299" t="str">
        <f t="shared" si="497"/>
        <v/>
      </c>
      <c r="EU299" s="275">
        <f>VLOOKUP(C299,MOVI!C:DT,51,0)</f>
        <v>0</v>
      </c>
      <c r="EV299" s="275">
        <f>VLOOKUP(C299,FPT!B:ET,51,0)</f>
        <v>0</v>
      </c>
      <c r="EW299" t="str">
        <f t="shared" si="498"/>
        <v/>
      </c>
      <c r="EX299" s="275">
        <f>VLOOKUP(C299,MOVI!C:DT,52,0)</f>
        <v>0</v>
      </c>
      <c r="EY299" s="275">
        <f>VLOOKUP(C299,FPT!B:EW,52,0)</f>
        <v>0</v>
      </c>
      <c r="EZ299" t="str">
        <f t="shared" si="499"/>
        <v/>
      </c>
      <c r="FA299" s="275">
        <f>VLOOKUP(C299,MOVI!C:DT,53,0)</f>
        <v>0</v>
      </c>
      <c r="FB299" s="275">
        <f>VLOOKUP(C299,FPT!B:EZ,53,0)</f>
        <v>0</v>
      </c>
      <c r="FC299" t="str">
        <f t="shared" si="500"/>
        <v/>
      </c>
      <c r="FD299" s="275">
        <f>VLOOKUP(C299,MOVI!C:DT,54,0)</f>
        <v>0</v>
      </c>
      <c r="FE299" s="275">
        <f>VLOOKUP(C299,FPT!B:FC,54,0)</f>
        <v>0</v>
      </c>
      <c r="FF299" t="str">
        <f t="shared" si="501"/>
        <v/>
      </c>
      <c r="FG299" s="275">
        <f>VLOOKUP(C299,MOVI!C:DT,55,0)</f>
        <v>715962</v>
      </c>
      <c r="FH299" s="275">
        <f>VLOOKUP(C299,FPT!B:FF,55,0)</f>
        <v>715962</v>
      </c>
      <c r="FI299" t="str">
        <f t="shared" si="502"/>
        <v/>
      </c>
      <c r="FJ299" s="275">
        <f>VLOOKUP(C299,MOVI!C:DT,56,0)</f>
        <v>915962</v>
      </c>
      <c r="FK299" s="275">
        <f>VLOOKUP(C299,FPT!B:FI,56,0)</f>
        <v>915962</v>
      </c>
      <c r="FL299" t="str">
        <f t="shared" si="503"/>
        <v/>
      </c>
      <c r="FM299" s="275">
        <f>VLOOKUP(C299,MOVI!C:DT,57,0)</f>
        <v>759978</v>
      </c>
      <c r="FN299" s="275">
        <f>VLOOKUP(C299,FPT!B:FL,57,0)</f>
        <v>759978</v>
      </c>
      <c r="FO299" t="str">
        <f t="shared" si="504"/>
        <v/>
      </c>
      <c r="FP299" s="275">
        <f>VLOOKUP(C299,MOVI!C:DT,58,0)</f>
        <v>0</v>
      </c>
      <c r="FQ299" s="275">
        <f>VLOOKUP(C299,FPT!B:FO,58,0)</f>
        <v>0</v>
      </c>
      <c r="FR299" t="str">
        <f t="shared" si="505"/>
        <v/>
      </c>
      <c r="FS299" s="275">
        <f>VLOOKUP(C299,MOVI!C:DT,59,0)</f>
        <v>0</v>
      </c>
      <c r="FT299" s="275">
        <f>VLOOKUP(C299,FPT!B:FR,59,0)</f>
        <v>0</v>
      </c>
      <c r="FU299" t="str">
        <f t="shared" si="506"/>
        <v/>
      </c>
      <c r="FV299" s="275">
        <f>VLOOKUP(C299,MOVI!C:DT,60,0)</f>
        <v>0</v>
      </c>
      <c r="FW299" s="275">
        <f>VLOOKUP(C299,FPT!B:FU,60,0)</f>
        <v>0</v>
      </c>
      <c r="FX299" t="str">
        <f t="shared" si="507"/>
        <v/>
      </c>
      <c r="FY299" s="275">
        <f>VLOOKUP(C299,MOVI!C:DT,61,0)</f>
        <v>0</v>
      </c>
      <c r="FZ299" s="275">
        <f>VLOOKUP(C299,FPT!B:FX,61,0)</f>
        <v>0</v>
      </c>
      <c r="GA299" t="str">
        <f t="shared" si="508"/>
        <v/>
      </c>
      <c r="GB299" s="275">
        <f>VLOOKUP(C299,MOVI!C:DT,62,0)</f>
        <v>200000</v>
      </c>
      <c r="GC299" s="275">
        <f>VLOOKUP(C299,FPT!B:GA,62,0)</f>
        <v>200000</v>
      </c>
      <c r="GD299" t="str">
        <f t="shared" si="509"/>
        <v/>
      </c>
      <c r="GE299" s="275">
        <f>VLOOKUP(C299,MOVI!C:DT,63,0)</f>
        <v>0</v>
      </c>
      <c r="GF299" s="275">
        <f>VLOOKUP(C299,FPT!B:GD,63,0)</f>
        <v>0</v>
      </c>
      <c r="GG299" t="str">
        <f t="shared" si="510"/>
        <v/>
      </c>
      <c r="GH299" s="275">
        <f>VLOOKUP(C299,MOVI!C:DT,64,0)</f>
        <v>0</v>
      </c>
      <c r="GI299" s="275">
        <f>VLOOKUP(C299,FPT!B:GG,64,0)</f>
        <v>0</v>
      </c>
      <c r="GJ299" t="str">
        <f t="shared" si="511"/>
        <v/>
      </c>
      <c r="GK299" s="275">
        <f>VLOOKUP(C299,MOVI!C:DT,65,0)</f>
        <v>0</v>
      </c>
      <c r="GL299" s="275">
        <f>VLOOKUP(C299,FPT!B:GJ,65,0)</f>
        <v>0</v>
      </c>
      <c r="GM299" t="str">
        <f t="shared" si="512"/>
        <v/>
      </c>
      <c r="GN299" s="275">
        <f>VLOOKUP(C299,MOVI!C:DT,66,0)</f>
        <v>0</v>
      </c>
      <c r="GO299" s="275">
        <f>VLOOKUP(C299,FPT!B:GM,66,0)</f>
        <v>0</v>
      </c>
      <c r="GP299" t="str">
        <f t="shared" si="513"/>
        <v/>
      </c>
      <c r="GQ299" s="275">
        <f>VLOOKUP(C299,MOVI!C:DT,67,0)</f>
        <v>0</v>
      </c>
      <c r="GR299" s="275">
        <f>VLOOKUP(C299,FPT!B:GP,67,0)</f>
        <v>0</v>
      </c>
      <c r="GS299" t="str">
        <f t="shared" si="514"/>
        <v/>
      </c>
      <c r="GT299" s="275">
        <f>VLOOKUP(C299,MOVI!C:DT,68,0)</f>
        <v>0</v>
      </c>
      <c r="GU299" s="275">
        <f>VLOOKUP(C299,FPT!B:GS,68,0)</f>
        <v>0</v>
      </c>
      <c r="GV299" t="str">
        <f t="shared" si="515"/>
        <v/>
      </c>
      <c r="GW299" s="275">
        <f>VLOOKUP(C299,MOVI!C:DT,69,0)</f>
        <v>0</v>
      </c>
      <c r="GX299" s="275">
        <f>VLOOKUP(C299,FPT!B:GV,69,0)</f>
        <v>0</v>
      </c>
      <c r="GY299" t="str">
        <f t="shared" si="516"/>
        <v/>
      </c>
      <c r="GZ299" s="275">
        <f>VLOOKUP(C299,MOVI!C:DT,70,0)</f>
        <v>959978</v>
      </c>
      <c r="HA299" s="275">
        <f>VLOOKUP(C299,FPT!B:GY,70,0)</f>
        <v>959978</v>
      </c>
      <c r="HB299" t="str">
        <f t="shared" si="517"/>
        <v/>
      </c>
      <c r="HC299" s="275">
        <f>VLOOKUP(C299,MOVI!C:DT,71,0)</f>
        <v>6875940</v>
      </c>
      <c r="HD299" s="275">
        <f>ROUND(VLOOKUP(C299,FPT!B:HB,71,0),0)</f>
        <v>6875940</v>
      </c>
      <c r="HE299" t="str">
        <f t="shared" si="518"/>
        <v/>
      </c>
      <c r="HF299" s="275">
        <f>ROUND(VLOOKUP(C299,MOVI!C:DT,72,0),0)</f>
        <v>0</v>
      </c>
      <c r="HG299" s="275">
        <f>ROUND(VLOOKUP(C299,FPT!B:HE,72,0),0)</f>
        <v>0</v>
      </c>
      <c r="HH299" t="str">
        <f t="shared" si="519"/>
        <v/>
      </c>
      <c r="HI299" s="275">
        <f>VLOOKUP(C299,MOVI!C:DT,73,0)</f>
        <v>200000</v>
      </c>
      <c r="HJ299" s="275">
        <f>VLOOKUP(C299,FPT!B:HH,73,0)</f>
        <v>200000</v>
      </c>
      <c r="HK299" t="str">
        <f t="shared" si="520"/>
        <v/>
      </c>
      <c r="HL299" s="275">
        <f>VLOOKUP(C299,MOVI!C:DT,74,0)</f>
        <v>715962</v>
      </c>
      <c r="HM299" s="275">
        <f>VLOOKUP(C299,FPT!B:HK,74,0)</f>
        <v>715962</v>
      </c>
      <c r="HN299" t="str">
        <f t="shared" si="521"/>
        <v/>
      </c>
      <c r="HO299" s="275">
        <f>VLOOKUP(C299,MOVI!C:DT,75,0)</f>
        <v>11000000</v>
      </c>
      <c r="HP299" s="275">
        <f>VLOOKUP(C299,FPT!B:HN,75,0)</f>
        <v>11000000</v>
      </c>
      <c r="HQ299" t="str">
        <f t="shared" si="522"/>
        <v/>
      </c>
      <c r="HR299" s="275">
        <f>VLOOKUP(C299,MOVI!C:DT,76,0)</f>
        <v>0</v>
      </c>
      <c r="HS299" s="275">
        <f>VLOOKUP(C299,FPT!B:HQ,76,0)</f>
        <v>0</v>
      </c>
      <c r="HT299" t="str">
        <f t="shared" si="523"/>
        <v/>
      </c>
      <c r="HU299" s="275">
        <f>VLOOKUP(C299,MOVI!C:DT,77,0)</f>
        <v>0</v>
      </c>
      <c r="HV299" s="275">
        <f>VLOOKUP(C299,FPT!B:HT,77,0)</f>
        <v>0</v>
      </c>
      <c r="HW299" t="str">
        <f t="shared" si="524"/>
        <v/>
      </c>
      <c r="HX299" s="274">
        <f>VLOOKUP(C299,MOVI!C:CB,78,0)</f>
        <v>400000</v>
      </c>
      <c r="HY299" s="261">
        <f>VLOOKUP(C299,FPT!$B:$CA,78,0)</f>
        <v>400000</v>
      </c>
      <c r="HZ299" t="str">
        <f t="shared" si="525"/>
        <v/>
      </c>
      <c r="IA299" s="275">
        <f>VLOOKUP(C299,MOVI!C:CD,79,0)</f>
        <v>50000</v>
      </c>
      <c r="IB299" s="275">
        <f>VLOOKUP(C299,FPT!B:HZ,79,0)</f>
        <v>50000</v>
      </c>
      <c r="IC299" t="str">
        <f t="shared" si="526"/>
        <v/>
      </c>
      <c r="ID299" s="275">
        <f>VLOOKUP(C299,MOVI!C:CD,80,0)</f>
        <v>75000</v>
      </c>
      <c r="IE299" s="275">
        <f>VLOOKUP(C299,FPT!B:IC,80,0)</f>
        <v>75000</v>
      </c>
      <c r="IF299" t="str">
        <f t="shared" si="527"/>
        <v/>
      </c>
      <c r="IG299" s="275">
        <f>VLOOKUP(C299,MOVI!C:DT,81,0)</f>
        <v>0</v>
      </c>
      <c r="IH299" s="275">
        <f>VLOOKUP(C299,FPT!B:IF,81,0)</f>
        <v>0</v>
      </c>
      <c r="II299" t="str">
        <f t="shared" si="528"/>
        <v/>
      </c>
      <c r="IJ299" s="275">
        <f>VLOOKUP(C299,MOVI!C:DT,82,0)</f>
        <v>525000</v>
      </c>
      <c r="IK299" s="275">
        <f>VLOOKUP(C299,FPT!B:II,82,0)</f>
        <v>525000</v>
      </c>
      <c r="IL299" t="str">
        <f t="shared" si="529"/>
        <v/>
      </c>
      <c r="IM299" s="275">
        <f>ROUND(VLOOKUP(C299,MOVI!C:DT,83,0),0)</f>
        <v>12440962</v>
      </c>
      <c r="IN299" s="275">
        <f>ROUND(VLOOKUP(C299,FPT!B:IL,83,0),0)</f>
        <v>12440962</v>
      </c>
      <c r="IO299" t="str">
        <f t="shared" si="530"/>
        <v/>
      </c>
      <c r="IP299" s="275">
        <f>VLOOKUP(C299,MOVI!C:DT,84,0)</f>
        <v>0</v>
      </c>
      <c r="IQ299" s="275">
        <f>VLOOKUP(C299,FPT!B:IO,84,0)</f>
        <v>0</v>
      </c>
      <c r="IR299" t="str">
        <f t="shared" si="531"/>
        <v/>
      </c>
      <c r="IS299" s="275">
        <f>ROUND(VLOOKUP(C299,MOVI!C:DT,85,0),0)</f>
        <v>0</v>
      </c>
      <c r="IT299" s="275">
        <f>ROUND(VLOOKUP(C299,FPT!B:IR,85,0),0)</f>
        <v>0</v>
      </c>
      <c r="IU299" t="str">
        <f t="shared" si="532"/>
        <v/>
      </c>
      <c r="IV299" s="275">
        <f>VLOOKUP(C299,MOVI!C:DT,86,0)</f>
        <v>0</v>
      </c>
      <c r="IW299" s="275">
        <f>VLOOKUP(C299,FPT!B:IU,86,0)</f>
        <v>0</v>
      </c>
      <c r="IX299" t="str">
        <f t="shared" si="533"/>
        <v/>
      </c>
      <c r="IY299" s="275">
        <f>ROUND(VLOOKUP(C299,MOVI!C:DT,87,0),0)</f>
        <v>0</v>
      </c>
      <c r="IZ299" s="275">
        <f>ROUND(VLOOKUP(C299,FPT!B:IX,87,0),0)</f>
        <v>0</v>
      </c>
      <c r="JA299" t="str">
        <f t="shared" si="534"/>
        <v/>
      </c>
      <c r="JB299" s="275">
        <f>VLOOKUP(C299,MOVI!C:DT,88,0)</f>
        <v>0</v>
      </c>
      <c r="JC299" s="275">
        <f>VLOOKUP(C299,FPT!B:JA,88,0)</f>
        <v>0</v>
      </c>
      <c r="JD299" t="str">
        <f t="shared" si="535"/>
        <v/>
      </c>
      <c r="JE299" s="275">
        <f>VLOOKUP(C299,MOVI!C:DT,89,0)</f>
        <v>0</v>
      </c>
      <c r="JF299" s="275">
        <f>VLOOKUP(C299,FPT!B:JD,89,0)</f>
        <v>0</v>
      </c>
      <c r="JG299" t="str">
        <f t="shared" si="536"/>
        <v/>
      </c>
      <c r="JH299" s="275">
        <f>VLOOKUP(C299,MOVI!C:DT,90,0)</f>
        <v>0</v>
      </c>
      <c r="JI299" s="275">
        <f>VLOOKUP(C299,FPT!B:JG,90,0)</f>
        <v>0</v>
      </c>
      <c r="JJ299" t="str">
        <f t="shared" si="537"/>
        <v/>
      </c>
      <c r="JK299" s="275">
        <f>VLOOKUP(C299,MOVI!C:DT,91,0)</f>
        <v>0</v>
      </c>
      <c r="JL299" s="275">
        <f>VLOOKUP(C299,FPT!B:JJ,91,0)</f>
        <v>0</v>
      </c>
      <c r="JM299" t="str">
        <f t="shared" si="538"/>
        <v/>
      </c>
      <c r="JN299" s="275">
        <f>VLOOKUP(C299,MOVI!C:DT,92,0)</f>
        <v>0</v>
      </c>
      <c r="JO299" s="275">
        <f>VLOOKUP(C299,FPT!B:JM,92,0)</f>
        <v>0</v>
      </c>
      <c r="JP299" t="str">
        <f t="shared" si="539"/>
        <v/>
      </c>
      <c r="JQ299" s="275">
        <f>VLOOKUP(C299,MOVI!C:DT,93,0)</f>
        <v>0</v>
      </c>
      <c r="JR299" s="275">
        <f>VLOOKUP(C299,FPT!B:JP,93,0)</f>
        <v>0</v>
      </c>
      <c r="JS299" t="str">
        <f t="shared" si="540"/>
        <v/>
      </c>
      <c r="JT299" s="275">
        <f>VLOOKUP(C299,MOVI!C:DT,94,0)</f>
        <v>0</v>
      </c>
      <c r="JU299" s="275">
        <f>VLOOKUP(C299,FPT!B:JS,94,0)</f>
        <v>0</v>
      </c>
      <c r="JV299" t="str">
        <f t="shared" si="541"/>
        <v/>
      </c>
      <c r="JW299" s="275">
        <f>VLOOKUP(C299,MOVI!C:DT,95,0)</f>
        <v>6350940</v>
      </c>
      <c r="JX299" s="275">
        <f>VLOOKUP(C299,FPT!B:JV,95,0)</f>
        <v>6350940</v>
      </c>
      <c r="JY299" t="str">
        <f t="shared" si="542"/>
        <v/>
      </c>
      <c r="JZ299" s="275">
        <f>VLOOKUP(C299,MOVI!C:DT,96,0)</f>
        <v>0</v>
      </c>
      <c r="KA299" s="275">
        <f>VLOOKUP(C299,FPT!B:JY,96,0)</f>
        <v>0</v>
      </c>
      <c r="KB299" t="str">
        <f t="shared" si="543"/>
        <v/>
      </c>
      <c r="KC299" s="275">
        <f>VLOOKUP(C299,MOVI!C:DT,97,0)</f>
        <v>6350940</v>
      </c>
      <c r="KD299" s="275">
        <f>VLOOKUP(C299,FPT!B:KB,97,0)</f>
        <v>6350940</v>
      </c>
      <c r="KE299" t="str">
        <f t="shared" si="544"/>
        <v/>
      </c>
      <c r="KF299" s="275">
        <f>VLOOKUP(C299,MOVI!C:DT,98,0)</f>
        <v>850000.00000000012</v>
      </c>
      <c r="KG299" s="275">
        <f>VLOOKUP(C299,FPT!B:KE,98,0)</f>
        <v>850000</v>
      </c>
      <c r="KH299" t="str">
        <f t="shared" si="545"/>
        <v/>
      </c>
      <c r="KI299" s="275">
        <f>VLOOKUP(C299,MOVI!C:DT,99,0)</f>
        <v>0</v>
      </c>
      <c r="KJ299" s="275">
        <f>VLOOKUP(C299,FPT!B:KH,99,0)</f>
        <v>0</v>
      </c>
      <c r="KK299" t="str">
        <f t="shared" si="546"/>
        <v/>
      </c>
      <c r="KL299" s="275">
        <f>VLOOKUP(C299,MOVI!C:DT,100,0)</f>
        <v>150000</v>
      </c>
      <c r="KM299" s="275">
        <f>VLOOKUP(C299,FPT!B:KK,100,0)</f>
        <v>150000</v>
      </c>
      <c r="KN299" t="str">
        <f t="shared" si="547"/>
        <v/>
      </c>
      <c r="KO299" s="275">
        <f>VLOOKUP(C299,MOVI!C:DT,101,0)</f>
        <v>0</v>
      </c>
      <c r="KP299" s="275">
        <f>VLOOKUP(C299,FPT!B:KN,101,0)</f>
        <v>0</v>
      </c>
      <c r="KQ299" t="str">
        <f t="shared" si="548"/>
        <v/>
      </c>
      <c r="KR299" s="275">
        <f>VLOOKUP(C299,MOVI!C:DT,102,0)</f>
        <v>0</v>
      </c>
      <c r="KS299" s="275">
        <f>VLOOKUP(C299,FPT!B:KQ,102,0)</f>
        <v>0</v>
      </c>
      <c r="KT299" t="str">
        <f t="shared" si="549"/>
        <v/>
      </c>
      <c r="KU299" s="275">
        <f>VLOOKUP(C299,MOVI!C:DT,103,0)</f>
        <v>1000000.0000000001</v>
      </c>
      <c r="KV299" s="275">
        <f>VLOOKUP(C299,FPT!B:KT,103,0)</f>
        <v>1000000</v>
      </c>
      <c r="KW299" t="str">
        <f t="shared" si="550"/>
        <v/>
      </c>
      <c r="KX299" s="275">
        <f>VLOOKUP(C299,MOVI!C:DT,104,0)</f>
        <v>1525000</v>
      </c>
      <c r="KY299" s="275">
        <f>VLOOKUP(C299,FPT!B:KW,104,0)</f>
        <v>1525000</v>
      </c>
      <c r="KZ299" t="str">
        <f t="shared" si="551"/>
        <v/>
      </c>
      <c r="LA299" s="275">
        <f>VLOOKUP(C299,MOVI!C:DT,105,0)</f>
        <v>100000</v>
      </c>
      <c r="LB299" s="275">
        <f>VLOOKUP(C299,FPT!B:KZ,105,0)</f>
        <v>100000</v>
      </c>
      <c r="LC299" t="str">
        <f t="shared" si="552"/>
        <v/>
      </c>
      <c r="LD299" s="275">
        <f>VLOOKUP(C299,MOVI!C:DT,106,0)</f>
        <v>7975940</v>
      </c>
      <c r="LE299" s="275">
        <f>VLOOKUP(C299,FPT!B:LC,106,0)</f>
        <v>7975940</v>
      </c>
      <c r="LF299" t="str">
        <f t="shared" si="553"/>
        <v/>
      </c>
      <c r="LG299" s="273">
        <f>VLOOKUP(C299,MOVI!C:DT,107,0)</f>
        <v>0</v>
      </c>
      <c r="LH299" s="273">
        <f>VLOOKUP(C299,FPT!B:LF,107,0)</f>
        <v>0</v>
      </c>
      <c r="LI299" t="str">
        <f t="shared" si="554"/>
        <v/>
      </c>
      <c r="LJ299" t="str">
        <f>VLOOKUP(C299,MOVI!C:DV,108,0)</f>
        <v>MoviSouthSales</v>
      </c>
      <c r="LK299" s="252" t="str">
        <f>VLOOKUP(C299,FPT!B:LI,108,0)</f>
        <v>MoviSouthSales</v>
      </c>
      <c r="LL299" t="str">
        <f t="shared" si="555"/>
        <v/>
      </c>
      <c r="LM299" s="275">
        <f>ROUND(VLOOKUP(C299,MOVI!C:DV,109,0),0)</f>
        <v>416667</v>
      </c>
      <c r="LN299" s="275">
        <f>ROUND(VLOOKUP(C299,FPT!B:LL,109,0),0)</f>
        <v>416667</v>
      </c>
      <c r="LO299" t="str">
        <f t="shared" si="556"/>
        <v/>
      </c>
      <c r="LP299" t="str">
        <f>VLOOKUP(C299,MOVI!C:DV,110,0)</f>
        <v>DNI</v>
      </c>
      <c r="LQ299" s="247" t="str">
        <f>VLOOKUP(C299,FPT!B:LO,110,0)</f>
        <v>DNI</v>
      </c>
      <c r="LR299" t="str">
        <f t="shared" si="557"/>
        <v/>
      </c>
      <c r="LS299">
        <f>MOVI!DI294</f>
        <v>22</v>
      </c>
      <c r="LV299">
        <f>MOVI!DJ294</f>
        <v>0</v>
      </c>
      <c r="LW299">
        <f>MOVI!DK294</f>
        <v>0</v>
      </c>
      <c r="LX299">
        <f>MOVI!DL294</f>
        <v>0</v>
      </c>
      <c r="LY299">
        <f>MOVI!DM294</f>
        <v>0</v>
      </c>
      <c r="LZ299">
        <f>MOVI!DN294</f>
        <v>0</v>
      </c>
      <c r="MA299">
        <f>MOVI!DO294</f>
        <v>0</v>
      </c>
      <c r="MB299" t="str">
        <f>MOVI!DP294</f>
        <v>DNI</v>
      </c>
      <c r="MC299">
        <f>MOVI!DQ294</f>
        <v>0</v>
      </c>
      <c r="MD299">
        <f>MOVI!DR294</f>
        <v>0</v>
      </c>
      <c r="ME299" t="str">
        <f>VLOOKUP(C299,MOVI!C:DV,121,0)</f>
        <v>Group 1</v>
      </c>
      <c r="MF299" s="252" t="str">
        <f>VLOOKUP(C299,FPT!B:MD,111,0)</f>
        <v>Group 1</v>
      </c>
      <c r="MG299" t="str">
        <f t="shared" si="450"/>
        <v/>
      </c>
      <c r="MH299" t="str">
        <f>VLOOKUP(C299,MOVI!C:DT,122,0)</f>
        <v>MoviSouthGroup 1</v>
      </c>
      <c r="MI299" s="252" t="str">
        <f>VLOOKUP(C299,FPT!B:DS,112,0)</f>
        <v>MoviSouthGroup 1</v>
      </c>
      <c r="MJ299" t="str">
        <f t="shared" si="558"/>
        <v/>
      </c>
    </row>
    <row r="300" spans="1:348" x14ac:dyDescent="0.25">
      <c r="A300">
        <v>292</v>
      </c>
      <c r="B300" s="48">
        <v>5785</v>
      </c>
      <c r="C300" s="271" t="s">
        <v>1045</v>
      </c>
      <c r="D300" t="str">
        <f>VLOOKUP(C300,MOVI!C:D,2,0)</f>
        <v>Trần Trọng Nghĩa</v>
      </c>
      <c r="E300" t="str">
        <f>VLOOKUP(C300,FPT!B:C,2,0)</f>
        <v>Trần Trọng Nghĩa</v>
      </c>
      <c r="F300" t="str">
        <f t="shared" si="451"/>
        <v/>
      </c>
      <c r="G300" t="str">
        <f>VLOOKUP(C300,MOVI!C:E,3,0)</f>
        <v>Sales</v>
      </c>
      <c r="H300" t="str">
        <f>VLOOKUP(C300,FPT!B:F,3,0)</f>
        <v>Sales</v>
      </c>
      <c r="I300" t="str">
        <f t="shared" si="452"/>
        <v/>
      </c>
      <c r="J300" t="str">
        <f>VLOOKUP(C300,MOVI!C:H,4,0)</f>
        <v>Field Sales</v>
      </c>
      <c r="K300" t="str">
        <f>VLOOKUP(C300,FPT!B:I,4,0)</f>
        <v>Field Sales</v>
      </c>
      <c r="L300" t="str">
        <f t="shared" si="453"/>
        <v/>
      </c>
      <c r="M300" t="str">
        <f>VLOOKUP(C300,MOVI!C:DT,5,0)</f>
        <v>Associate</v>
      </c>
      <c r="N300" t="str">
        <f>VLOOKUP(C300,FPT!B:L,5,0)</f>
        <v>Associate</v>
      </c>
      <c r="O300" t="str">
        <f t="shared" si="454"/>
        <v/>
      </c>
      <c r="P300" t="str">
        <f>VLOOKUP(C300,MOVI!C:DT,6,0)</f>
        <v>Field Sales</v>
      </c>
      <c r="Q300" t="str">
        <f>VLOOKUP(C300,FPT!B:O,6,0)</f>
        <v>Field sales</v>
      </c>
      <c r="R300" t="str">
        <f t="shared" si="455"/>
        <v/>
      </c>
      <c r="S300" t="str">
        <f>VLOOKUP(C300,MOVI!C:DT,7,0)</f>
        <v>South</v>
      </c>
      <c r="T300" t="str">
        <f>VLOOKUP(C300,FPT!B:R,7,0)</f>
        <v>South</v>
      </c>
      <c r="U300" t="str">
        <f t="shared" si="456"/>
        <v/>
      </c>
      <c r="V300" t="str">
        <f>VLOOKUP(C300,MOVI!C:DT,8,0)</f>
        <v>Movi</v>
      </c>
      <c r="W300" t="str">
        <f>VLOOKUP(C300,FPT!B:U,8,0)</f>
        <v>Movi</v>
      </c>
      <c r="X300" t="str">
        <f t="shared" si="457"/>
        <v/>
      </c>
      <c r="Y300" t="str">
        <f>VLOOKUP(C300,MOVI!C:DT,9,0)</f>
        <v>Full-time</v>
      </c>
      <c r="Z300" t="str">
        <f>VLOOKUP(C300,FPT!B:X,9,0)</f>
        <v>Full-time</v>
      </c>
      <c r="AA300" t="str">
        <f t="shared" si="458"/>
        <v/>
      </c>
      <c r="AB300" t="str">
        <f>VLOOKUP(C300,MOVI!C:DT,10,0)</f>
        <v>Permanent</v>
      </c>
      <c r="AC300" t="str">
        <f>VLOOKUP(C300,FPT!B:AA,10,0)</f>
        <v>Permanent</v>
      </c>
      <c r="AD300" t="str">
        <f t="shared" si="459"/>
        <v/>
      </c>
      <c r="AE300" s="247">
        <f>VLOOKUP(C300,MOVI!C:DT,11,0)</f>
        <v>44028</v>
      </c>
      <c r="AF300" s="247">
        <f>VLOOKUP(C300,FPT!B:AD,11,0)</f>
        <v>44028</v>
      </c>
      <c r="AG300" t="str">
        <f t="shared" si="460"/>
        <v/>
      </c>
      <c r="AH300" s="260" t="str">
        <f>VLOOKUP(C300,MOVI!C:DT,12,0)</f>
        <v/>
      </c>
      <c r="AI300" s="260"/>
      <c r="AJ300" t="str">
        <f t="shared" si="560"/>
        <v/>
      </c>
      <c r="AK300">
        <f>VLOOKUP(C300,MOVI!C:DT,13,0)</f>
        <v>0</v>
      </c>
      <c r="AL300" s="247">
        <f>VLOOKUP(C300,FPT!B:AJ,13,0)</f>
        <v>0</v>
      </c>
      <c r="AM300" t="str">
        <f t="shared" si="559"/>
        <v/>
      </c>
      <c r="AN300" s="247">
        <f>VLOOKUP(C300,MOVI!C:DT,14,0)</f>
        <v>0</v>
      </c>
      <c r="AO300" s="247">
        <f>VLOOKUP(C300,FPT!B:AM,14,0)</f>
        <v>0</v>
      </c>
      <c r="AP300" t="str">
        <f t="shared" si="461"/>
        <v/>
      </c>
      <c r="AQ300" t="str">
        <f>VLOOKUP(C300,MOVI!C:DT,15,0)</f>
        <v>LC</v>
      </c>
      <c r="AR300" s="247" t="str">
        <f>VLOOKUP(C300,FPT!B:AP,15,0)</f>
        <v>LC</v>
      </c>
      <c r="AS300" t="str">
        <f t="shared" si="462"/>
        <v/>
      </c>
      <c r="AT300" s="282" t="str">
        <f>VLOOKUP(C300,MOVI!C:DT,16,0)</f>
        <v>LTTP</v>
      </c>
      <c r="AU300" s="247" t="str">
        <f>VLOOKUP(C300,FPT!B:AS,16,0)</f>
        <v>LTTP</v>
      </c>
      <c r="AV300" t="str">
        <f t="shared" si="463"/>
        <v/>
      </c>
      <c r="AW300" t="str">
        <f>VLOOKUP(C300,MOVI!C:DT,17,0)</f>
        <v>L</v>
      </c>
      <c r="AX300" s="247" t="str">
        <f>VLOOKUP(C300,FPT!B:AV,17,0)</f>
        <v>L</v>
      </c>
      <c r="AY300" t="str">
        <f t="shared" si="464"/>
        <v/>
      </c>
      <c r="AZ300">
        <f>VLOOKUP(C300,MOVI!C:DT,18,0)</f>
        <v>0</v>
      </c>
      <c r="BA300" s="247">
        <f>VLOOKUP(C300,FPT!B:AY,18,0)</f>
        <v>0</v>
      </c>
      <c r="BB300" t="str">
        <f t="shared" si="465"/>
        <v/>
      </c>
      <c r="BC300" s="275">
        <f>VLOOKUP(C300,MOVI!C:DT,19,0)</f>
        <v>5000000</v>
      </c>
      <c r="BD300" s="275">
        <f>VLOOKUP(C300,FPT!B:BB,19,0)</f>
        <v>5000000</v>
      </c>
      <c r="BE300" t="str">
        <f t="shared" si="466"/>
        <v/>
      </c>
      <c r="BF300">
        <f>VLOOKUP(C300,MOVI!C:DT,20,0)</f>
        <v>0</v>
      </c>
      <c r="BG300" s="252">
        <f>VLOOKUP(C300,FPT!B:BE,20,0)</f>
        <v>0</v>
      </c>
      <c r="BH300" t="str">
        <f t="shared" si="467"/>
        <v/>
      </c>
      <c r="BI300" s="275">
        <f>VLOOKUP(C300,MOVI!C:DT,21,0)</f>
        <v>5000000</v>
      </c>
      <c r="BJ300" s="275">
        <f>VLOOKUP(C300,FPT!B:BH,21,0)</f>
        <v>5000000</v>
      </c>
      <c r="BK300" t="str">
        <f t="shared" si="468"/>
        <v/>
      </c>
      <c r="BL300" s="275">
        <f>VLOOKUP(C300,MOVI!C:DT,22,0)</f>
        <v>0</v>
      </c>
      <c r="BM300" s="275">
        <f>VLOOKUP(C300,FPT!B:BK,22,0)</f>
        <v>0</v>
      </c>
      <c r="BN300" t="str">
        <f t="shared" si="469"/>
        <v/>
      </c>
      <c r="BO300" s="275">
        <f>VLOOKUP(C300,MOVI!C:DT,23,0)</f>
        <v>0</v>
      </c>
      <c r="BP300" s="275">
        <f>VLOOKUP(C300,FPT!B:BN,23,0)</f>
        <v>0</v>
      </c>
      <c r="BQ300" t="str">
        <f t="shared" si="470"/>
        <v/>
      </c>
      <c r="BR300" s="275">
        <f>VLOOKUP(C300,MOVI!C:DT,24,0)</f>
        <v>0</v>
      </c>
      <c r="BS300" s="275">
        <f>VLOOKUP(C300,FPT!B:BQ,24,0)</f>
        <v>0</v>
      </c>
      <c r="BT300" t="str">
        <f t="shared" si="471"/>
        <v/>
      </c>
      <c r="BU300" s="275">
        <f>VLOOKUP(C300,MOVI!C:DT,25,0)</f>
        <v>200000</v>
      </c>
      <c r="BV300" s="275">
        <f>VLOOKUP(C300,FPT!B:BT,25,0)</f>
        <v>200000</v>
      </c>
      <c r="BW300" t="str">
        <f t="shared" si="472"/>
        <v/>
      </c>
      <c r="BX300" s="275">
        <f>VLOOKUP(C300,MOVI!C:DT,26,0)</f>
        <v>0</v>
      </c>
      <c r="BY300" s="275">
        <f>VLOOKUP(C300,FPT!B:BW,26,0)</f>
        <v>0</v>
      </c>
      <c r="BZ300" t="str">
        <f t="shared" si="473"/>
        <v/>
      </c>
      <c r="CA300" s="275">
        <f>VLOOKUP(C300,MOVI!C:DT,27,0)</f>
        <v>730000</v>
      </c>
      <c r="CB300" s="275">
        <f>VLOOKUP(C300,FPT!B:BZ,27,0)</f>
        <v>730000</v>
      </c>
      <c r="CC300" t="str">
        <f t="shared" si="474"/>
        <v/>
      </c>
      <c r="CD300" s="275">
        <f>VLOOKUP(C300,MOVI!C:DT,28,0)</f>
        <v>930000</v>
      </c>
      <c r="CE300" s="275">
        <f>VLOOKUP(C300,FPT!B:CC,28,0)</f>
        <v>930000</v>
      </c>
      <c r="CF300" t="str">
        <f t="shared" si="475"/>
        <v/>
      </c>
      <c r="CG300" t="str">
        <f>VLOOKUP(C300,MOVI!C:DT,29,0)</f>
        <v>CN</v>
      </c>
      <c r="CH300" s="252" t="str">
        <f>VLOOKUP(C300,FPT!B:CF,29,0)</f>
        <v>CN</v>
      </c>
      <c r="CI300" t="str">
        <f t="shared" si="476"/>
        <v/>
      </c>
      <c r="CJ300">
        <f>VLOOKUP(C300,MOVI!C:DT,30,0)</f>
        <v>26</v>
      </c>
      <c r="CK300" s="252">
        <f>VLOOKUP(C300,FPT!B:CI,30,0)</f>
        <v>26</v>
      </c>
      <c r="CL300" t="str">
        <f t="shared" si="477"/>
        <v/>
      </c>
      <c r="CM300">
        <f>VLOOKUP(C300,MOVI!C:DT,31,0)</f>
        <v>26</v>
      </c>
      <c r="CN300" s="252">
        <f>VLOOKUP(C300,FPT!B:CL,31,0)</f>
        <v>26</v>
      </c>
      <c r="CO300" t="str">
        <f t="shared" si="478"/>
        <v/>
      </c>
      <c r="CP300" s="275">
        <f>VLOOKUP(C300,MOVI!C:DT,32,0)</f>
        <v>0</v>
      </c>
      <c r="CQ300" s="275">
        <f>VLOOKUP(C300,FPT!B:CO,32,0)</f>
        <v>0</v>
      </c>
      <c r="CR300" t="str">
        <f t="shared" si="479"/>
        <v/>
      </c>
      <c r="CS300" s="275">
        <f>VLOOKUP(C300,MOVI!C:DT,33,0)</f>
        <v>0</v>
      </c>
      <c r="CT300" s="275">
        <f>VLOOKUP(C300,FPT!B:CR,33,0)</f>
        <v>0</v>
      </c>
      <c r="CU300" t="str">
        <f t="shared" si="480"/>
        <v/>
      </c>
      <c r="CV300" s="275">
        <f>VLOOKUP(C300,MOVI!C:DT,34,0)</f>
        <v>0</v>
      </c>
      <c r="CW300" s="275">
        <f>VLOOKUP(C300,FPT!B:CU,34,0)</f>
        <v>0</v>
      </c>
      <c r="CX300" t="str">
        <f t="shared" si="481"/>
        <v/>
      </c>
      <c r="CY300" s="275">
        <f>VLOOKUP(C300,MOVI!C:DT,35,0)</f>
        <v>26</v>
      </c>
      <c r="CZ300" s="275">
        <f>VLOOKUP(C300,FPT!B:CX,35,0)</f>
        <v>26</v>
      </c>
      <c r="DA300" t="str">
        <f t="shared" si="482"/>
        <v/>
      </c>
      <c r="DB300" s="275">
        <f>VLOOKUP(C300,MOVI!C:DT,36,0)</f>
        <v>0</v>
      </c>
      <c r="DC300" s="275">
        <f>VLOOKUP(C300,FPT!B:DA,36,0)</f>
        <v>0</v>
      </c>
      <c r="DD300" t="str">
        <f t="shared" si="483"/>
        <v/>
      </c>
      <c r="DE300" s="275">
        <f>VLOOKUP(C300,MOVI!C:DT,37,0)</f>
        <v>0</v>
      </c>
      <c r="DF300" s="275">
        <f>VLOOKUP(C300,FPT!B:DD,37,0)</f>
        <v>0</v>
      </c>
      <c r="DG300" t="str">
        <f t="shared" si="484"/>
        <v/>
      </c>
      <c r="DH300" s="275">
        <f>VLOOKUP(C300,MOVI!C:DT,38,0)</f>
        <v>0</v>
      </c>
      <c r="DI300" s="275">
        <f>VLOOKUP(C300,FPT!B:DG,38,0)</f>
        <v>0</v>
      </c>
      <c r="DJ300" t="str">
        <f t="shared" si="485"/>
        <v/>
      </c>
      <c r="DK300" s="275">
        <f>VLOOKUP(C300,MOVI!C:DT,39,0)</f>
        <v>0</v>
      </c>
      <c r="DL300" s="275">
        <f>VLOOKUP(C300,FPT!B:DJ,39,0)</f>
        <v>0</v>
      </c>
      <c r="DM300" t="str">
        <f t="shared" si="486"/>
        <v/>
      </c>
      <c r="DN300" s="275">
        <f>VLOOKUP(C300,MOVI!C:DT,40,0)</f>
        <v>0</v>
      </c>
      <c r="DO300" s="275">
        <f>VLOOKUP(C300,FPT!B:DM,40,0)</f>
        <v>0</v>
      </c>
      <c r="DP300" t="str">
        <f t="shared" si="487"/>
        <v/>
      </c>
      <c r="DQ300" s="275">
        <f>VLOOKUP(C300,MOVI!C:DT,41,0)</f>
        <v>0</v>
      </c>
      <c r="DR300" s="275">
        <f>VLOOKUP(C300,FPT!B:DP,41,0)</f>
        <v>0</v>
      </c>
      <c r="DS300" t="str">
        <f t="shared" si="488"/>
        <v/>
      </c>
      <c r="DT300" s="275">
        <f>VLOOKUP(C300,MOVI!C:DT,42,0)</f>
        <v>5000000</v>
      </c>
      <c r="DU300" s="275">
        <f>ROUND(VLOOKUP(C300,FPT!B:DS,42,0),0)</f>
        <v>5000000</v>
      </c>
      <c r="DV300" t="str">
        <f t="shared" si="489"/>
        <v/>
      </c>
      <c r="DW300" s="275">
        <f>VLOOKUP(C300,MOVI!C:DT,43,0)</f>
        <v>0</v>
      </c>
      <c r="DX300" s="275">
        <f>VLOOKUP(C300,FPT!B:DV,43,0)</f>
        <v>0</v>
      </c>
      <c r="DY300" t="str">
        <f t="shared" si="490"/>
        <v/>
      </c>
      <c r="DZ300" s="275">
        <f>VLOOKUP(C300,MOVI!C:DT,44,0)</f>
        <v>0</v>
      </c>
      <c r="EA300" s="275">
        <f>VLOOKUP(C300,FPT!B:DY,44,0)</f>
        <v>0</v>
      </c>
      <c r="EB300" t="str">
        <f t="shared" si="491"/>
        <v/>
      </c>
      <c r="EC300" s="275">
        <f>VLOOKUP(C300,MOVI!C:DT,45,0)</f>
        <v>5000000</v>
      </c>
      <c r="ED300" s="275">
        <f>ROUND(VLOOKUP(C300,FPT!B:EB,45,0),0)</f>
        <v>5000000</v>
      </c>
      <c r="EE300" t="str">
        <f t="shared" si="492"/>
        <v/>
      </c>
      <c r="EF300" s="275">
        <f>VLOOKUP(C300,MOVI!C:DT,46,0)</f>
        <v>0</v>
      </c>
      <c r="EG300" s="275">
        <f>VLOOKUP(C300,FPT!B:EE,46,0)</f>
        <v>0</v>
      </c>
      <c r="EH300" t="str">
        <f t="shared" si="493"/>
        <v/>
      </c>
      <c r="EI300" s="275">
        <f>VLOOKUP(C300,MOVI!C:DT,47,0)</f>
        <v>0</v>
      </c>
      <c r="EJ300" s="275">
        <f>VLOOKUP(C300,FPT!B:EH,47,0)</f>
        <v>0</v>
      </c>
      <c r="EK300" t="str">
        <f t="shared" si="494"/>
        <v/>
      </c>
      <c r="EL300" s="275">
        <f>VLOOKUP(C300,MOVI!C:DT,48,0)</f>
        <v>0</v>
      </c>
      <c r="EM300" s="275">
        <f>VLOOKUP(C300,FPT!B:EK,48,0)</f>
        <v>0</v>
      </c>
      <c r="EN300" t="str">
        <f t="shared" si="495"/>
        <v/>
      </c>
      <c r="EO300" s="275">
        <f>VLOOKUP(C300,MOVI!C:DT,49,0)</f>
        <v>200000</v>
      </c>
      <c r="EP300" s="275">
        <f>VLOOKUP(C300,FPT!B:EN,49,0)</f>
        <v>200000</v>
      </c>
      <c r="EQ300" t="str">
        <f t="shared" si="496"/>
        <v/>
      </c>
      <c r="ER300" s="275">
        <f>VLOOKUP(C300,MOVI!C:DT,50,0)</f>
        <v>0</v>
      </c>
      <c r="ES300" s="275">
        <f>VLOOKUP(C300,FPT!B:EQ,50,0)</f>
        <v>0</v>
      </c>
      <c r="ET300" t="str">
        <f t="shared" si="497"/>
        <v/>
      </c>
      <c r="EU300" s="275">
        <f>VLOOKUP(C300,MOVI!C:DT,51,0)</f>
        <v>0</v>
      </c>
      <c r="EV300" s="275">
        <f>VLOOKUP(C300,FPT!B:ET,51,0)</f>
        <v>0</v>
      </c>
      <c r="EW300" t="str">
        <f t="shared" si="498"/>
        <v/>
      </c>
      <c r="EX300" s="275">
        <f>VLOOKUP(C300,MOVI!C:DT,52,0)</f>
        <v>0</v>
      </c>
      <c r="EY300" s="275">
        <f>VLOOKUP(C300,FPT!B:EW,52,0)</f>
        <v>0</v>
      </c>
      <c r="EZ300" t="str">
        <f t="shared" si="499"/>
        <v/>
      </c>
      <c r="FA300" s="275">
        <f>VLOOKUP(C300,MOVI!C:DT,53,0)</f>
        <v>0</v>
      </c>
      <c r="FB300" s="275">
        <f>VLOOKUP(C300,FPT!B:EZ,53,0)</f>
        <v>0</v>
      </c>
      <c r="FC300" t="str">
        <f t="shared" si="500"/>
        <v/>
      </c>
      <c r="FD300" s="275">
        <f>VLOOKUP(C300,MOVI!C:DT,54,0)</f>
        <v>0</v>
      </c>
      <c r="FE300" s="275">
        <f>VLOOKUP(C300,FPT!B:FC,54,0)</f>
        <v>0</v>
      </c>
      <c r="FF300" t="str">
        <f t="shared" si="501"/>
        <v/>
      </c>
      <c r="FG300" s="275">
        <f>VLOOKUP(C300,MOVI!C:DT,55,0)</f>
        <v>730000</v>
      </c>
      <c r="FH300" s="275">
        <f>VLOOKUP(C300,FPT!B:FF,55,0)</f>
        <v>730000</v>
      </c>
      <c r="FI300" t="str">
        <f t="shared" si="502"/>
        <v/>
      </c>
      <c r="FJ300" s="275">
        <f>VLOOKUP(C300,MOVI!C:DT,56,0)</f>
        <v>930000</v>
      </c>
      <c r="FK300" s="275">
        <f>VLOOKUP(C300,FPT!B:FI,56,0)</f>
        <v>930000</v>
      </c>
      <c r="FL300" t="str">
        <f t="shared" si="503"/>
        <v/>
      </c>
      <c r="FM300" s="275">
        <f>VLOOKUP(C300,MOVI!C:DT,57,0)</f>
        <v>0</v>
      </c>
      <c r="FN300" s="275">
        <f>VLOOKUP(C300,FPT!B:FL,57,0)</f>
        <v>0</v>
      </c>
      <c r="FO300" t="str">
        <f t="shared" si="504"/>
        <v/>
      </c>
      <c r="FP300" s="275">
        <f>VLOOKUP(C300,MOVI!C:DT,58,0)</f>
        <v>0</v>
      </c>
      <c r="FQ300" s="275">
        <f>VLOOKUP(C300,FPT!B:FO,58,0)</f>
        <v>0</v>
      </c>
      <c r="FR300" t="str">
        <f t="shared" si="505"/>
        <v/>
      </c>
      <c r="FS300" s="275">
        <f>VLOOKUP(C300,MOVI!C:DT,59,0)</f>
        <v>0</v>
      </c>
      <c r="FT300" s="275">
        <f>VLOOKUP(C300,FPT!B:FR,59,0)</f>
        <v>0</v>
      </c>
      <c r="FU300" t="str">
        <f t="shared" si="506"/>
        <v/>
      </c>
      <c r="FV300" s="275">
        <f>VLOOKUP(C300,MOVI!C:DT,60,0)</f>
        <v>0</v>
      </c>
      <c r="FW300" s="275">
        <f>VLOOKUP(C300,FPT!B:FU,60,0)</f>
        <v>0</v>
      </c>
      <c r="FX300" t="str">
        <f t="shared" si="507"/>
        <v/>
      </c>
      <c r="FY300" s="275">
        <f>VLOOKUP(C300,MOVI!C:DT,61,0)</f>
        <v>0</v>
      </c>
      <c r="FZ300" s="275">
        <f>VLOOKUP(C300,FPT!B:FX,61,0)</f>
        <v>0</v>
      </c>
      <c r="GA300" t="str">
        <f t="shared" si="508"/>
        <v/>
      </c>
      <c r="GB300" s="275">
        <f>VLOOKUP(C300,MOVI!C:DT,62,0)</f>
        <v>30000</v>
      </c>
      <c r="GC300" s="275">
        <f>VLOOKUP(C300,FPT!B:GA,62,0)</f>
        <v>30000</v>
      </c>
      <c r="GD300" t="str">
        <f t="shared" si="509"/>
        <v/>
      </c>
      <c r="GE300" s="275">
        <f>VLOOKUP(C300,MOVI!C:DT,63,0)</f>
        <v>0</v>
      </c>
      <c r="GF300" s="275">
        <f>VLOOKUP(C300,FPT!B:GD,63,0)</f>
        <v>0</v>
      </c>
      <c r="GG300" t="str">
        <f t="shared" si="510"/>
        <v/>
      </c>
      <c r="GH300" s="275">
        <f>VLOOKUP(C300,MOVI!C:DT,64,0)</f>
        <v>0</v>
      </c>
      <c r="GI300" s="275">
        <f>VLOOKUP(C300,FPT!B:GG,64,0)</f>
        <v>0</v>
      </c>
      <c r="GJ300" t="str">
        <f t="shared" si="511"/>
        <v/>
      </c>
      <c r="GK300" s="275">
        <f>VLOOKUP(C300,MOVI!C:DT,65,0)</f>
        <v>0</v>
      </c>
      <c r="GL300" s="275">
        <f>VLOOKUP(C300,FPT!B:GJ,65,0)</f>
        <v>0</v>
      </c>
      <c r="GM300" t="str">
        <f t="shared" si="512"/>
        <v/>
      </c>
      <c r="GN300" s="275">
        <f>VLOOKUP(C300,MOVI!C:DT,66,0)</f>
        <v>0</v>
      </c>
      <c r="GO300" s="275">
        <f>VLOOKUP(C300,FPT!B:GM,66,0)</f>
        <v>0</v>
      </c>
      <c r="GP300" t="str">
        <f t="shared" si="513"/>
        <v/>
      </c>
      <c r="GQ300" s="275">
        <f>VLOOKUP(C300,MOVI!C:DT,67,0)</f>
        <v>0</v>
      </c>
      <c r="GR300" s="275">
        <f>VLOOKUP(C300,FPT!B:GP,67,0)</f>
        <v>0</v>
      </c>
      <c r="GS300" t="str">
        <f t="shared" si="514"/>
        <v/>
      </c>
      <c r="GT300" s="275">
        <f>VLOOKUP(C300,MOVI!C:DT,68,0)</f>
        <v>0</v>
      </c>
      <c r="GU300" s="275">
        <f>VLOOKUP(C300,FPT!B:GS,68,0)</f>
        <v>0</v>
      </c>
      <c r="GV300" t="str">
        <f t="shared" si="515"/>
        <v/>
      </c>
      <c r="GW300" s="275">
        <f>VLOOKUP(C300,MOVI!C:DT,69,0)</f>
        <v>0</v>
      </c>
      <c r="GX300" s="275">
        <f>VLOOKUP(C300,FPT!B:GV,69,0)</f>
        <v>0</v>
      </c>
      <c r="GY300" t="str">
        <f t="shared" si="516"/>
        <v/>
      </c>
      <c r="GZ300" s="275">
        <f>VLOOKUP(C300,MOVI!C:DT,70,0)</f>
        <v>30000</v>
      </c>
      <c r="HA300" s="275">
        <f>VLOOKUP(C300,FPT!B:GY,70,0)</f>
        <v>30000</v>
      </c>
      <c r="HB300" t="str">
        <f t="shared" si="517"/>
        <v/>
      </c>
      <c r="HC300" s="275">
        <f>VLOOKUP(C300,MOVI!C:DT,71,0)</f>
        <v>5960000</v>
      </c>
      <c r="HD300" s="275">
        <f>ROUND(VLOOKUP(C300,FPT!B:HB,71,0),0)</f>
        <v>5960000</v>
      </c>
      <c r="HE300" t="str">
        <f t="shared" si="518"/>
        <v/>
      </c>
      <c r="HF300" s="275">
        <f>ROUND(VLOOKUP(C300,MOVI!C:DT,72,0),0)</f>
        <v>0</v>
      </c>
      <c r="HG300" s="275">
        <f>ROUND(VLOOKUP(C300,FPT!B:HE,72,0),0)</f>
        <v>0</v>
      </c>
      <c r="HH300" t="str">
        <f t="shared" si="519"/>
        <v/>
      </c>
      <c r="HI300" s="275">
        <f>VLOOKUP(C300,MOVI!C:DT,73,0)</f>
        <v>200000</v>
      </c>
      <c r="HJ300" s="275">
        <f>VLOOKUP(C300,FPT!B:HH,73,0)</f>
        <v>200000</v>
      </c>
      <c r="HK300" t="str">
        <f t="shared" si="520"/>
        <v/>
      </c>
      <c r="HL300" s="275">
        <f>VLOOKUP(C300,MOVI!C:DT,74,0)</f>
        <v>730000</v>
      </c>
      <c r="HM300" s="275">
        <f>VLOOKUP(C300,FPT!B:HK,74,0)</f>
        <v>730000</v>
      </c>
      <c r="HN300" t="str">
        <f t="shared" si="521"/>
        <v/>
      </c>
      <c r="HO300" s="275">
        <f>VLOOKUP(C300,MOVI!C:DT,75,0)</f>
        <v>11000000</v>
      </c>
      <c r="HP300" s="275">
        <f>VLOOKUP(C300,FPT!B:HN,75,0)</f>
        <v>11000000</v>
      </c>
      <c r="HQ300" t="str">
        <f t="shared" si="522"/>
        <v/>
      </c>
      <c r="HR300" s="275">
        <f>VLOOKUP(C300,MOVI!C:DT,76,0)</f>
        <v>0</v>
      </c>
      <c r="HS300" s="275">
        <f>VLOOKUP(C300,FPT!B:HQ,76,0)</f>
        <v>0</v>
      </c>
      <c r="HT300" t="str">
        <f t="shared" si="523"/>
        <v/>
      </c>
      <c r="HU300" s="275">
        <f>VLOOKUP(C300,MOVI!C:DT,77,0)</f>
        <v>0</v>
      </c>
      <c r="HV300" s="275">
        <f>VLOOKUP(C300,FPT!B:HT,77,0)</f>
        <v>0</v>
      </c>
      <c r="HW300" t="str">
        <f t="shared" si="524"/>
        <v/>
      </c>
      <c r="HX300" s="274">
        <f>VLOOKUP(C300,MOVI!C:CB,78,0)</f>
        <v>400000</v>
      </c>
      <c r="HY300" s="261">
        <f>VLOOKUP(C300,FPT!$B:$CA,78,0)</f>
        <v>400000</v>
      </c>
      <c r="HZ300" t="str">
        <f t="shared" si="525"/>
        <v/>
      </c>
      <c r="IA300" s="275">
        <f>VLOOKUP(C300,MOVI!C:CD,79,0)</f>
        <v>50000</v>
      </c>
      <c r="IB300" s="275">
        <f>VLOOKUP(C300,FPT!B:HZ,79,0)</f>
        <v>50000</v>
      </c>
      <c r="IC300" t="str">
        <f t="shared" si="526"/>
        <v/>
      </c>
      <c r="ID300" s="275">
        <f>VLOOKUP(C300,MOVI!C:CD,80,0)</f>
        <v>75000</v>
      </c>
      <c r="IE300" s="275">
        <f>VLOOKUP(C300,FPT!B:IC,80,0)</f>
        <v>75000</v>
      </c>
      <c r="IF300" t="str">
        <f t="shared" si="527"/>
        <v/>
      </c>
      <c r="IG300" s="275">
        <f>VLOOKUP(C300,MOVI!C:DT,81,0)</f>
        <v>0</v>
      </c>
      <c r="IH300" s="275">
        <f>VLOOKUP(C300,FPT!B:IF,81,0)</f>
        <v>0</v>
      </c>
      <c r="II300" t="str">
        <f t="shared" si="528"/>
        <v/>
      </c>
      <c r="IJ300" s="275">
        <f>VLOOKUP(C300,MOVI!C:DT,82,0)</f>
        <v>525000</v>
      </c>
      <c r="IK300" s="275">
        <f>VLOOKUP(C300,FPT!B:II,82,0)</f>
        <v>525000</v>
      </c>
      <c r="IL300" t="str">
        <f t="shared" si="529"/>
        <v/>
      </c>
      <c r="IM300" s="275">
        <f>ROUND(VLOOKUP(C300,MOVI!C:DT,83,0),0)</f>
        <v>12455000</v>
      </c>
      <c r="IN300" s="275">
        <f>ROUND(VLOOKUP(C300,FPT!B:IL,83,0),0)</f>
        <v>12455000</v>
      </c>
      <c r="IO300" t="str">
        <f t="shared" si="530"/>
        <v/>
      </c>
      <c r="IP300" s="275">
        <f>VLOOKUP(C300,MOVI!C:DT,84,0)</f>
        <v>0</v>
      </c>
      <c r="IQ300" s="275">
        <f>VLOOKUP(C300,FPT!B:IO,84,0)</f>
        <v>0</v>
      </c>
      <c r="IR300" t="str">
        <f t="shared" si="531"/>
        <v/>
      </c>
      <c r="IS300" s="275">
        <f>ROUND(VLOOKUP(C300,MOVI!C:DT,85,0),0)</f>
        <v>0</v>
      </c>
      <c r="IT300" s="275">
        <f>ROUND(VLOOKUP(C300,FPT!B:IR,85,0),0)</f>
        <v>0</v>
      </c>
      <c r="IU300" t="str">
        <f t="shared" si="532"/>
        <v/>
      </c>
      <c r="IV300" s="275">
        <f>VLOOKUP(C300,MOVI!C:DT,86,0)</f>
        <v>0</v>
      </c>
      <c r="IW300" s="275">
        <f>VLOOKUP(C300,FPT!B:IU,86,0)</f>
        <v>0</v>
      </c>
      <c r="IX300" t="str">
        <f t="shared" si="533"/>
        <v/>
      </c>
      <c r="IY300" s="275">
        <f>ROUND(VLOOKUP(C300,MOVI!C:DT,87,0),0)</f>
        <v>0</v>
      </c>
      <c r="IZ300" s="275">
        <f>ROUND(VLOOKUP(C300,FPT!B:IX,87,0),0)</f>
        <v>0</v>
      </c>
      <c r="JA300" t="str">
        <f t="shared" si="534"/>
        <v/>
      </c>
      <c r="JB300" s="275">
        <f>VLOOKUP(C300,MOVI!C:DT,88,0)</f>
        <v>0</v>
      </c>
      <c r="JC300" s="275">
        <f>VLOOKUP(C300,FPT!B:JA,88,0)</f>
        <v>0</v>
      </c>
      <c r="JD300" t="str">
        <f t="shared" si="535"/>
        <v/>
      </c>
      <c r="JE300" s="275">
        <f>VLOOKUP(C300,MOVI!C:DT,89,0)</f>
        <v>50000</v>
      </c>
      <c r="JF300" s="275">
        <f>VLOOKUP(C300,FPT!B:JD,89,0)</f>
        <v>50000</v>
      </c>
      <c r="JG300" t="str">
        <f t="shared" si="536"/>
        <v/>
      </c>
      <c r="JH300" s="275">
        <f>VLOOKUP(C300,MOVI!C:DT,90,0)</f>
        <v>0</v>
      </c>
      <c r="JI300" s="275">
        <f>VLOOKUP(C300,FPT!B:JG,90,0)</f>
        <v>0</v>
      </c>
      <c r="JJ300" t="str">
        <f t="shared" si="537"/>
        <v/>
      </c>
      <c r="JK300" s="275">
        <f>VLOOKUP(C300,MOVI!C:DT,91,0)</f>
        <v>0</v>
      </c>
      <c r="JL300" s="275">
        <f>VLOOKUP(C300,FPT!B:JJ,91,0)</f>
        <v>0</v>
      </c>
      <c r="JM300" t="str">
        <f t="shared" si="538"/>
        <v/>
      </c>
      <c r="JN300" s="275">
        <f>VLOOKUP(C300,MOVI!C:DT,92,0)</f>
        <v>1140000</v>
      </c>
      <c r="JO300" s="275">
        <f>VLOOKUP(C300,FPT!B:JM,92,0)</f>
        <v>1140000</v>
      </c>
      <c r="JP300" t="str">
        <f t="shared" si="539"/>
        <v/>
      </c>
      <c r="JQ300" s="275">
        <f>VLOOKUP(C300,MOVI!C:DT,93,0)</f>
        <v>0</v>
      </c>
      <c r="JR300" s="275">
        <f>VLOOKUP(C300,FPT!B:JP,93,0)</f>
        <v>0</v>
      </c>
      <c r="JS300" t="str">
        <f t="shared" si="540"/>
        <v/>
      </c>
      <c r="JT300" s="275">
        <f>VLOOKUP(C300,MOVI!C:DT,94,0)</f>
        <v>1190000</v>
      </c>
      <c r="JU300" s="275">
        <f>VLOOKUP(C300,FPT!B:JS,94,0)</f>
        <v>1190000</v>
      </c>
      <c r="JV300" t="str">
        <f t="shared" si="541"/>
        <v/>
      </c>
      <c r="JW300" s="275">
        <f>VLOOKUP(C300,MOVI!C:DT,95,0)</f>
        <v>4245000</v>
      </c>
      <c r="JX300" s="275">
        <f>VLOOKUP(C300,FPT!B:JV,95,0)</f>
        <v>4245000</v>
      </c>
      <c r="JY300" t="str">
        <f t="shared" si="542"/>
        <v/>
      </c>
      <c r="JZ300" s="275">
        <f>VLOOKUP(C300,MOVI!C:DT,96,0)</f>
        <v>0</v>
      </c>
      <c r="KA300" s="275">
        <f>VLOOKUP(C300,FPT!B:JY,96,0)</f>
        <v>0</v>
      </c>
      <c r="KB300" t="str">
        <f t="shared" si="543"/>
        <v/>
      </c>
      <c r="KC300" s="275">
        <f>VLOOKUP(C300,MOVI!C:DT,97,0)</f>
        <v>4245000</v>
      </c>
      <c r="KD300" s="275">
        <f>VLOOKUP(C300,FPT!B:KB,97,0)</f>
        <v>4245000</v>
      </c>
      <c r="KE300" t="str">
        <f t="shared" si="544"/>
        <v/>
      </c>
      <c r="KF300" s="275">
        <f>VLOOKUP(C300,MOVI!C:DT,98,0)</f>
        <v>850000.00000000012</v>
      </c>
      <c r="KG300" s="275">
        <f>VLOOKUP(C300,FPT!B:KE,98,0)</f>
        <v>850000</v>
      </c>
      <c r="KH300" t="str">
        <f t="shared" si="545"/>
        <v/>
      </c>
      <c r="KI300" s="275">
        <f>VLOOKUP(C300,MOVI!C:DT,99,0)</f>
        <v>0</v>
      </c>
      <c r="KJ300" s="275">
        <f>VLOOKUP(C300,FPT!B:KH,99,0)</f>
        <v>0</v>
      </c>
      <c r="KK300" t="str">
        <f t="shared" si="546"/>
        <v/>
      </c>
      <c r="KL300" s="275">
        <f>VLOOKUP(C300,MOVI!C:DT,100,0)</f>
        <v>150000</v>
      </c>
      <c r="KM300" s="275">
        <f>VLOOKUP(C300,FPT!B:KK,100,0)</f>
        <v>150000</v>
      </c>
      <c r="KN300" t="str">
        <f t="shared" si="547"/>
        <v/>
      </c>
      <c r="KO300" s="275">
        <f>VLOOKUP(C300,MOVI!C:DT,101,0)</f>
        <v>0</v>
      </c>
      <c r="KP300" s="275">
        <f>VLOOKUP(C300,FPT!B:KN,101,0)</f>
        <v>0</v>
      </c>
      <c r="KQ300" t="str">
        <f t="shared" si="548"/>
        <v/>
      </c>
      <c r="KR300" s="275">
        <f>VLOOKUP(C300,MOVI!C:DT,102,0)</f>
        <v>0</v>
      </c>
      <c r="KS300" s="275">
        <f>VLOOKUP(C300,FPT!B:KQ,102,0)</f>
        <v>0</v>
      </c>
      <c r="KT300" t="str">
        <f t="shared" si="549"/>
        <v/>
      </c>
      <c r="KU300" s="275">
        <f>VLOOKUP(C300,MOVI!C:DT,103,0)</f>
        <v>1000000.0000000001</v>
      </c>
      <c r="KV300" s="275">
        <f>VLOOKUP(C300,FPT!B:KT,103,0)</f>
        <v>1000000</v>
      </c>
      <c r="KW300" t="str">
        <f t="shared" si="550"/>
        <v/>
      </c>
      <c r="KX300" s="275">
        <f>VLOOKUP(C300,MOVI!C:DT,104,0)</f>
        <v>1525000</v>
      </c>
      <c r="KY300" s="275">
        <f>VLOOKUP(C300,FPT!B:KW,104,0)</f>
        <v>1525000</v>
      </c>
      <c r="KZ300" t="str">
        <f t="shared" si="551"/>
        <v/>
      </c>
      <c r="LA300" s="275">
        <f>VLOOKUP(C300,MOVI!C:DT,105,0)</f>
        <v>100000</v>
      </c>
      <c r="LB300" s="275">
        <f>VLOOKUP(C300,FPT!B:KZ,105,0)</f>
        <v>100000</v>
      </c>
      <c r="LC300" t="str">
        <f t="shared" si="552"/>
        <v/>
      </c>
      <c r="LD300" s="275">
        <f>VLOOKUP(C300,MOVI!C:DT,106,0)</f>
        <v>7060000</v>
      </c>
      <c r="LE300" s="275">
        <f>VLOOKUP(C300,FPT!B:LC,106,0)</f>
        <v>7060000</v>
      </c>
      <c r="LF300" t="str">
        <f t="shared" si="553"/>
        <v/>
      </c>
      <c r="LG300" s="273">
        <f>VLOOKUP(C300,MOVI!C:DT,107,0)</f>
        <v>0</v>
      </c>
      <c r="LH300" s="273">
        <f>VLOOKUP(C300,FPT!B:LF,107,0)</f>
        <v>0</v>
      </c>
      <c r="LI300" t="str">
        <f t="shared" si="554"/>
        <v/>
      </c>
      <c r="LJ300" t="str">
        <f>VLOOKUP(C300,MOVI!C:DV,108,0)</f>
        <v>MoviSouthSales</v>
      </c>
      <c r="LK300" s="252" t="str">
        <f>VLOOKUP(C300,FPT!B:LI,108,0)</f>
        <v>MoviSouthSales</v>
      </c>
      <c r="LL300" t="str">
        <f t="shared" si="555"/>
        <v/>
      </c>
      <c r="LM300" s="275">
        <f>ROUND(VLOOKUP(C300,MOVI!C:DV,109,0),0)</f>
        <v>416667</v>
      </c>
      <c r="LN300" s="275">
        <f>ROUND(VLOOKUP(C300,FPT!B:LL,109,0),0)</f>
        <v>416667</v>
      </c>
      <c r="LO300" t="str">
        <f t="shared" si="556"/>
        <v/>
      </c>
      <c r="LP300" t="str">
        <f>VLOOKUP(C300,MOVI!C:DV,110,0)</f>
        <v>TNH</v>
      </c>
      <c r="LQ300" s="247" t="str">
        <f>VLOOKUP(C300,FPT!B:LO,110,0)</f>
        <v>TNH</v>
      </c>
      <c r="LR300" t="str">
        <f t="shared" si="557"/>
        <v/>
      </c>
      <c r="LS300">
        <f>MOVI!DI295</f>
        <v>22</v>
      </c>
      <c r="LV300">
        <f>MOVI!DJ295</f>
        <v>0</v>
      </c>
      <c r="LW300">
        <f>MOVI!DK295</f>
        <v>0</v>
      </c>
      <c r="LX300" t="str">
        <f>MOVI!DL295</f>
        <v>x</v>
      </c>
      <c r="LY300">
        <f>MOVI!DM295</f>
        <v>0</v>
      </c>
      <c r="LZ300">
        <f>MOVI!DN295</f>
        <v>50000</v>
      </c>
      <c r="MA300">
        <f>MOVI!DO295</f>
        <v>0</v>
      </c>
      <c r="MB300" t="str">
        <f>MOVI!DP295</f>
        <v>TNH</v>
      </c>
      <c r="MC300">
        <f>MOVI!DQ295</f>
        <v>0</v>
      </c>
      <c r="MD300">
        <f>MOVI!DR295</f>
        <v>0</v>
      </c>
      <c r="ME300" t="str">
        <f>VLOOKUP(C300,MOVI!C:DV,121,0)</f>
        <v>Group 1</v>
      </c>
      <c r="MF300" s="252" t="str">
        <f>VLOOKUP(C300,FPT!B:MD,111,0)</f>
        <v>Group 1</v>
      </c>
      <c r="MG300" t="str">
        <f t="shared" ref="MG300:MG363" si="561">IF(ME300&lt;&gt;MF300,"Lệch","")</f>
        <v/>
      </c>
      <c r="MH300" t="str">
        <f>VLOOKUP(C300,MOVI!C:DT,122,0)</f>
        <v>MoviSouthGroup 1</v>
      </c>
      <c r="MI300" s="252" t="str">
        <f>VLOOKUP(C300,FPT!B:DS,112,0)</f>
        <v>MoviSouthGroup 1</v>
      </c>
      <c r="MJ300" t="str">
        <f t="shared" si="558"/>
        <v/>
      </c>
    </row>
    <row r="301" spans="1:348" x14ac:dyDescent="0.25">
      <c r="A301">
        <v>293</v>
      </c>
      <c r="B301" s="48">
        <v>5792</v>
      </c>
      <c r="C301" s="271" t="s">
        <v>1046</v>
      </c>
      <c r="D301" t="str">
        <f>VLOOKUP(C301,MOVI!C:D,2,0)</f>
        <v>Trần Thị Phương Thảo</v>
      </c>
      <c r="E301" t="str">
        <f>VLOOKUP(C301,FPT!B:C,2,0)</f>
        <v>Trần Thị Phương Thảo</v>
      </c>
      <c r="F301" t="str">
        <f t="shared" si="451"/>
        <v/>
      </c>
      <c r="G301" t="str">
        <f>VLOOKUP(C301,MOVI!C:E,3,0)</f>
        <v>Sales</v>
      </c>
      <c r="H301" t="str">
        <f>VLOOKUP(C301,FPT!B:F,3,0)</f>
        <v>Sales</v>
      </c>
      <c r="I301" t="str">
        <f t="shared" si="452"/>
        <v/>
      </c>
      <c r="J301" t="str">
        <f>VLOOKUP(C301,MOVI!C:H,4,0)</f>
        <v>Field Sales</v>
      </c>
      <c r="K301" t="str">
        <f>VLOOKUP(C301,FPT!B:I,4,0)</f>
        <v>Field Sales</v>
      </c>
      <c r="L301" t="str">
        <f t="shared" si="453"/>
        <v/>
      </c>
      <c r="M301" t="str">
        <f>VLOOKUP(C301,MOVI!C:DT,5,0)</f>
        <v>Associate</v>
      </c>
      <c r="N301" t="str">
        <f>VLOOKUP(C301,FPT!B:L,5,0)</f>
        <v>Associate</v>
      </c>
      <c r="O301" t="str">
        <f t="shared" si="454"/>
        <v/>
      </c>
      <c r="P301" t="str">
        <f>VLOOKUP(C301,MOVI!C:DT,6,0)</f>
        <v>Field Sales</v>
      </c>
      <c r="Q301" t="str">
        <f>VLOOKUP(C301,FPT!B:O,6,0)</f>
        <v>Field sales</v>
      </c>
      <c r="R301" t="str">
        <f t="shared" si="455"/>
        <v/>
      </c>
      <c r="S301" t="str">
        <f>VLOOKUP(C301,MOVI!C:DT,7,0)</f>
        <v>South</v>
      </c>
      <c r="T301" t="str">
        <f>VLOOKUP(C301,FPT!B:R,7,0)</f>
        <v>South</v>
      </c>
      <c r="U301" t="str">
        <f t="shared" si="456"/>
        <v/>
      </c>
      <c r="V301" t="str">
        <f>VLOOKUP(C301,MOVI!C:DT,8,0)</f>
        <v>Movi</v>
      </c>
      <c r="W301" t="str">
        <f>VLOOKUP(C301,FPT!B:U,8,0)</f>
        <v>Movi</v>
      </c>
      <c r="X301" t="str">
        <f t="shared" si="457"/>
        <v/>
      </c>
      <c r="Y301" t="str">
        <f>VLOOKUP(C301,MOVI!C:DT,9,0)</f>
        <v>Full-time</v>
      </c>
      <c r="Z301" t="str">
        <f>VLOOKUP(C301,FPT!B:X,9,0)</f>
        <v>Full-time</v>
      </c>
      <c r="AA301" t="str">
        <f t="shared" si="458"/>
        <v/>
      </c>
      <c r="AB301" t="str">
        <f>VLOOKUP(C301,MOVI!C:DT,10,0)</f>
        <v>Permanent</v>
      </c>
      <c r="AC301" t="str">
        <f>VLOOKUP(C301,FPT!B:AA,10,0)</f>
        <v>Permanent</v>
      </c>
      <c r="AD301" t="str">
        <f t="shared" si="459"/>
        <v/>
      </c>
      <c r="AE301" s="247">
        <f>VLOOKUP(C301,MOVI!C:DT,11,0)</f>
        <v>44029</v>
      </c>
      <c r="AF301" s="247">
        <f>VLOOKUP(C301,FPT!B:AD,11,0)</f>
        <v>44029</v>
      </c>
      <c r="AG301" t="str">
        <f t="shared" si="460"/>
        <v/>
      </c>
      <c r="AH301" s="260" t="str">
        <f>VLOOKUP(C301,MOVI!C:DT,12,0)</f>
        <v/>
      </c>
      <c r="AI301" s="260"/>
      <c r="AJ301" t="str">
        <f t="shared" si="560"/>
        <v/>
      </c>
      <c r="AK301">
        <f>VLOOKUP(C301,MOVI!C:DT,13,0)</f>
        <v>0</v>
      </c>
      <c r="AL301" s="247">
        <f>VLOOKUP(C301,FPT!B:AJ,13,0)</f>
        <v>0</v>
      </c>
      <c r="AM301" t="str">
        <f t="shared" si="559"/>
        <v/>
      </c>
      <c r="AN301" s="247">
        <f>VLOOKUP(C301,MOVI!C:DT,14,0)</f>
        <v>0</v>
      </c>
      <c r="AO301" s="247">
        <f>VLOOKUP(C301,FPT!B:AM,14,0)</f>
        <v>0</v>
      </c>
      <c r="AP301" t="str">
        <f t="shared" si="461"/>
        <v/>
      </c>
      <c r="AQ301" t="str">
        <f>VLOOKUP(C301,MOVI!C:DT,15,0)</f>
        <v>LC</v>
      </c>
      <c r="AR301" s="247" t="str">
        <f>VLOOKUP(C301,FPT!B:AP,15,0)</f>
        <v>LC</v>
      </c>
      <c r="AS301" t="str">
        <f t="shared" si="462"/>
        <v/>
      </c>
      <c r="AT301" s="282" t="str">
        <f>VLOOKUP(C301,MOVI!C:DT,16,0)</f>
        <v>LTTP</v>
      </c>
      <c r="AU301" s="247" t="str">
        <f>VLOOKUP(C301,FPT!B:AS,16,0)</f>
        <v>LTTP</v>
      </c>
      <c r="AV301" t="str">
        <f t="shared" si="463"/>
        <v/>
      </c>
      <c r="AW301" t="str">
        <f>VLOOKUP(C301,MOVI!C:DT,17,0)</f>
        <v>L</v>
      </c>
      <c r="AX301" s="247" t="str">
        <f>VLOOKUP(C301,FPT!B:AV,17,0)</f>
        <v>L</v>
      </c>
      <c r="AY301" t="str">
        <f t="shared" si="464"/>
        <v/>
      </c>
      <c r="AZ301">
        <f>VLOOKUP(C301,MOVI!C:DT,18,0)</f>
        <v>0</v>
      </c>
      <c r="BA301" s="247">
        <f>VLOOKUP(C301,FPT!B:AY,18,0)</f>
        <v>0</v>
      </c>
      <c r="BB301" t="str">
        <f t="shared" si="465"/>
        <v/>
      </c>
      <c r="BC301" s="275">
        <f>VLOOKUP(C301,MOVI!C:DT,19,0)</f>
        <v>5000000</v>
      </c>
      <c r="BD301" s="275">
        <f>VLOOKUP(C301,FPT!B:BB,19,0)</f>
        <v>5000000</v>
      </c>
      <c r="BE301" t="str">
        <f t="shared" si="466"/>
        <v/>
      </c>
      <c r="BF301">
        <f>VLOOKUP(C301,MOVI!C:DT,20,0)</f>
        <v>0</v>
      </c>
      <c r="BG301" s="252">
        <f>VLOOKUP(C301,FPT!B:BE,20,0)</f>
        <v>0</v>
      </c>
      <c r="BH301" t="str">
        <f t="shared" si="467"/>
        <v/>
      </c>
      <c r="BI301" s="275">
        <f>VLOOKUP(C301,MOVI!C:DT,21,0)</f>
        <v>5000000</v>
      </c>
      <c r="BJ301" s="275">
        <f>VLOOKUP(C301,FPT!B:BH,21,0)</f>
        <v>5000000</v>
      </c>
      <c r="BK301" t="str">
        <f t="shared" si="468"/>
        <v/>
      </c>
      <c r="BL301" s="275">
        <f>VLOOKUP(C301,MOVI!C:DT,22,0)</f>
        <v>0</v>
      </c>
      <c r="BM301" s="275">
        <f>VLOOKUP(C301,FPT!B:BK,22,0)</f>
        <v>0</v>
      </c>
      <c r="BN301" t="str">
        <f t="shared" si="469"/>
        <v/>
      </c>
      <c r="BO301" s="275">
        <f>VLOOKUP(C301,MOVI!C:DT,23,0)</f>
        <v>0</v>
      </c>
      <c r="BP301" s="275">
        <f>VLOOKUP(C301,FPT!B:BN,23,0)</f>
        <v>0</v>
      </c>
      <c r="BQ301" t="str">
        <f t="shared" si="470"/>
        <v/>
      </c>
      <c r="BR301" s="275">
        <f>VLOOKUP(C301,MOVI!C:DT,24,0)</f>
        <v>0</v>
      </c>
      <c r="BS301" s="275">
        <f>VLOOKUP(C301,FPT!B:BQ,24,0)</f>
        <v>0</v>
      </c>
      <c r="BT301" t="str">
        <f t="shared" si="471"/>
        <v/>
      </c>
      <c r="BU301" s="275">
        <f>VLOOKUP(C301,MOVI!C:DT,25,0)</f>
        <v>200000</v>
      </c>
      <c r="BV301" s="275">
        <f>VLOOKUP(C301,FPT!B:BT,25,0)</f>
        <v>200000</v>
      </c>
      <c r="BW301" t="str">
        <f t="shared" si="472"/>
        <v/>
      </c>
      <c r="BX301" s="275">
        <f>VLOOKUP(C301,MOVI!C:DT,26,0)</f>
        <v>0</v>
      </c>
      <c r="BY301" s="275">
        <f>VLOOKUP(C301,FPT!B:BW,26,0)</f>
        <v>0</v>
      </c>
      <c r="BZ301" t="str">
        <f t="shared" si="473"/>
        <v/>
      </c>
      <c r="CA301" s="275">
        <f>VLOOKUP(C301,MOVI!C:DT,27,0)</f>
        <v>730000</v>
      </c>
      <c r="CB301" s="275">
        <f>VLOOKUP(C301,FPT!B:BZ,27,0)</f>
        <v>730000</v>
      </c>
      <c r="CC301" t="str">
        <f t="shared" si="474"/>
        <v/>
      </c>
      <c r="CD301" s="275">
        <f>VLOOKUP(C301,MOVI!C:DT,28,0)</f>
        <v>930000</v>
      </c>
      <c r="CE301" s="275">
        <f>VLOOKUP(C301,FPT!B:CC,28,0)</f>
        <v>930000</v>
      </c>
      <c r="CF301" t="str">
        <f t="shared" si="475"/>
        <v/>
      </c>
      <c r="CG301" t="str">
        <f>VLOOKUP(C301,MOVI!C:DT,29,0)</f>
        <v>CN</v>
      </c>
      <c r="CH301" s="252" t="str">
        <f>VLOOKUP(C301,FPT!B:CF,29,0)</f>
        <v>CN</v>
      </c>
      <c r="CI301" t="str">
        <f t="shared" si="476"/>
        <v/>
      </c>
      <c r="CJ301">
        <f>VLOOKUP(C301,MOVI!C:DT,30,0)</f>
        <v>26</v>
      </c>
      <c r="CK301" s="252">
        <f>VLOOKUP(C301,FPT!B:CI,30,0)</f>
        <v>26</v>
      </c>
      <c r="CL301" t="str">
        <f t="shared" si="477"/>
        <v/>
      </c>
      <c r="CM301">
        <f>VLOOKUP(C301,MOVI!C:DT,31,0)</f>
        <v>26</v>
      </c>
      <c r="CN301" s="252">
        <f>VLOOKUP(C301,FPT!B:CL,31,0)</f>
        <v>26</v>
      </c>
      <c r="CO301" t="str">
        <f t="shared" si="478"/>
        <v/>
      </c>
      <c r="CP301" s="275">
        <f>VLOOKUP(C301,MOVI!C:DT,32,0)</f>
        <v>0</v>
      </c>
      <c r="CQ301" s="275">
        <f>VLOOKUP(C301,FPT!B:CO,32,0)</f>
        <v>0</v>
      </c>
      <c r="CR301" t="str">
        <f t="shared" si="479"/>
        <v/>
      </c>
      <c r="CS301" s="275">
        <f>VLOOKUP(C301,MOVI!C:DT,33,0)</f>
        <v>0</v>
      </c>
      <c r="CT301" s="275">
        <f>VLOOKUP(C301,FPT!B:CR,33,0)</f>
        <v>0</v>
      </c>
      <c r="CU301" t="str">
        <f t="shared" si="480"/>
        <v/>
      </c>
      <c r="CV301" s="275">
        <f>VLOOKUP(C301,MOVI!C:DT,34,0)</f>
        <v>0</v>
      </c>
      <c r="CW301" s="275">
        <f>VLOOKUP(C301,FPT!B:CU,34,0)</f>
        <v>0</v>
      </c>
      <c r="CX301" t="str">
        <f t="shared" si="481"/>
        <v/>
      </c>
      <c r="CY301" s="275">
        <f>VLOOKUP(C301,MOVI!C:DT,35,0)</f>
        <v>26</v>
      </c>
      <c r="CZ301" s="275">
        <f>VLOOKUP(C301,FPT!B:CX,35,0)</f>
        <v>26</v>
      </c>
      <c r="DA301" t="str">
        <f t="shared" si="482"/>
        <v/>
      </c>
      <c r="DB301" s="275">
        <f>VLOOKUP(C301,MOVI!C:DT,36,0)</f>
        <v>0</v>
      </c>
      <c r="DC301" s="275">
        <f>VLOOKUP(C301,FPT!B:DA,36,0)</f>
        <v>0</v>
      </c>
      <c r="DD301" t="str">
        <f t="shared" si="483"/>
        <v/>
      </c>
      <c r="DE301" s="275">
        <f>VLOOKUP(C301,MOVI!C:DT,37,0)</f>
        <v>0</v>
      </c>
      <c r="DF301" s="275">
        <f>VLOOKUP(C301,FPT!B:DD,37,0)</f>
        <v>0</v>
      </c>
      <c r="DG301" t="str">
        <f t="shared" si="484"/>
        <v/>
      </c>
      <c r="DH301" s="275">
        <f>VLOOKUP(C301,MOVI!C:DT,38,0)</f>
        <v>0</v>
      </c>
      <c r="DI301" s="275">
        <f>VLOOKUP(C301,FPT!B:DG,38,0)</f>
        <v>0</v>
      </c>
      <c r="DJ301" t="str">
        <f t="shared" si="485"/>
        <v/>
      </c>
      <c r="DK301" s="275">
        <f>VLOOKUP(C301,MOVI!C:DT,39,0)</f>
        <v>0</v>
      </c>
      <c r="DL301" s="275">
        <f>VLOOKUP(C301,FPT!B:DJ,39,0)</f>
        <v>0</v>
      </c>
      <c r="DM301" t="str">
        <f t="shared" si="486"/>
        <v/>
      </c>
      <c r="DN301" s="275">
        <f>VLOOKUP(C301,MOVI!C:DT,40,0)</f>
        <v>0</v>
      </c>
      <c r="DO301" s="275">
        <f>VLOOKUP(C301,FPT!B:DM,40,0)</f>
        <v>0</v>
      </c>
      <c r="DP301" t="str">
        <f t="shared" si="487"/>
        <v/>
      </c>
      <c r="DQ301" s="275">
        <f>VLOOKUP(C301,MOVI!C:DT,41,0)</f>
        <v>0</v>
      </c>
      <c r="DR301" s="275">
        <f>VLOOKUP(C301,FPT!B:DP,41,0)</f>
        <v>0</v>
      </c>
      <c r="DS301" t="str">
        <f t="shared" si="488"/>
        <v/>
      </c>
      <c r="DT301" s="275">
        <f>VLOOKUP(C301,MOVI!C:DT,42,0)</f>
        <v>5000000</v>
      </c>
      <c r="DU301" s="275">
        <f>ROUND(VLOOKUP(C301,FPT!B:DS,42,0),0)</f>
        <v>5000000</v>
      </c>
      <c r="DV301" t="str">
        <f t="shared" si="489"/>
        <v/>
      </c>
      <c r="DW301" s="275">
        <f>VLOOKUP(C301,MOVI!C:DT,43,0)</f>
        <v>0</v>
      </c>
      <c r="DX301" s="275">
        <f>VLOOKUP(C301,FPT!B:DV,43,0)</f>
        <v>0</v>
      </c>
      <c r="DY301" t="str">
        <f t="shared" si="490"/>
        <v/>
      </c>
      <c r="DZ301" s="275">
        <f>VLOOKUP(C301,MOVI!C:DT,44,0)</f>
        <v>0</v>
      </c>
      <c r="EA301" s="275">
        <f>VLOOKUP(C301,FPT!B:DY,44,0)</f>
        <v>0</v>
      </c>
      <c r="EB301" t="str">
        <f t="shared" si="491"/>
        <v/>
      </c>
      <c r="EC301" s="275">
        <f>VLOOKUP(C301,MOVI!C:DT,45,0)</f>
        <v>5000000</v>
      </c>
      <c r="ED301" s="275">
        <f>ROUND(VLOOKUP(C301,FPT!B:EB,45,0),0)</f>
        <v>5000000</v>
      </c>
      <c r="EE301" t="str">
        <f t="shared" si="492"/>
        <v/>
      </c>
      <c r="EF301" s="275">
        <f>VLOOKUP(C301,MOVI!C:DT,46,0)</f>
        <v>0</v>
      </c>
      <c r="EG301" s="275">
        <f>VLOOKUP(C301,FPT!B:EE,46,0)</f>
        <v>0</v>
      </c>
      <c r="EH301" t="str">
        <f t="shared" si="493"/>
        <v/>
      </c>
      <c r="EI301" s="275">
        <f>VLOOKUP(C301,MOVI!C:DT,47,0)</f>
        <v>0</v>
      </c>
      <c r="EJ301" s="275">
        <f>VLOOKUP(C301,FPT!B:EH,47,0)</f>
        <v>0</v>
      </c>
      <c r="EK301" t="str">
        <f t="shared" si="494"/>
        <v/>
      </c>
      <c r="EL301" s="275">
        <f>VLOOKUP(C301,MOVI!C:DT,48,0)</f>
        <v>0</v>
      </c>
      <c r="EM301" s="275">
        <f>VLOOKUP(C301,FPT!B:EK,48,0)</f>
        <v>0</v>
      </c>
      <c r="EN301" t="str">
        <f t="shared" si="495"/>
        <v/>
      </c>
      <c r="EO301" s="275">
        <f>VLOOKUP(C301,MOVI!C:DT,49,0)</f>
        <v>200000</v>
      </c>
      <c r="EP301" s="275">
        <f>VLOOKUP(C301,FPT!B:EN,49,0)</f>
        <v>200000</v>
      </c>
      <c r="EQ301" t="str">
        <f t="shared" si="496"/>
        <v/>
      </c>
      <c r="ER301" s="275">
        <f>VLOOKUP(C301,MOVI!C:DT,50,0)</f>
        <v>0</v>
      </c>
      <c r="ES301" s="275">
        <f>VLOOKUP(C301,FPT!B:EQ,50,0)</f>
        <v>0</v>
      </c>
      <c r="ET301" t="str">
        <f t="shared" si="497"/>
        <v/>
      </c>
      <c r="EU301" s="275">
        <f>VLOOKUP(C301,MOVI!C:DT,51,0)</f>
        <v>0</v>
      </c>
      <c r="EV301" s="275">
        <f>VLOOKUP(C301,FPT!B:ET,51,0)</f>
        <v>0</v>
      </c>
      <c r="EW301" t="str">
        <f t="shared" si="498"/>
        <v/>
      </c>
      <c r="EX301" s="275">
        <f>VLOOKUP(C301,MOVI!C:DT,52,0)</f>
        <v>0</v>
      </c>
      <c r="EY301" s="275">
        <f>VLOOKUP(C301,FPT!B:EW,52,0)</f>
        <v>0</v>
      </c>
      <c r="EZ301" t="str">
        <f t="shared" si="499"/>
        <v/>
      </c>
      <c r="FA301" s="275">
        <f>VLOOKUP(C301,MOVI!C:DT,53,0)</f>
        <v>0</v>
      </c>
      <c r="FB301" s="275">
        <f>VLOOKUP(C301,FPT!B:EZ,53,0)</f>
        <v>0</v>
      </c>
      <c r="FC301" t="str">
        <f t="shared" si="500"/>
        <v/>
      </c>
      <c r="FD301" s="275">
        <f>VLOOKUP(C301,MOVI!C:DT,54,0)</f>
        <v>0</v>
      </c>
      <c r="FE301" s="275">
        <f>VLOOKUP(C301,FPT!B:FC,54,0)</f>
        <v>0</v>
      </c>
      <c r="FF301" t="str">
        <f t="shared" si="501"/>
        <v/>
      </c>
      <c r="FG301" s="275">
        <f>VLOOKUP(C301,MOVI!C:DT,55,0)</f>
        <v>730000</v>
      </c>
      <c r="FH301" s="275">
        <f>VLOOKUP(C301,FPT!B:FF,55,0)</f>
        <v>730000</v>
      </c>
      <c r="FI301" t="str">
        <f t="shared" si="502"/>
        <v/>
      </c>
      <c r="FJ301" s="275">
        <f>VLOOKUP(C301,MOVI!C:DT,56,0)</f>
        <v>930000</v>
      </c>
      <c r="FK301" s="275">
        <f>VLOOKUP(C301,FPT!B:FI,56,0)</f>
        <v>930000</v>
      </c>
      <c r="FL301" t="str">
        <f t="shared" si="503"/>
        <v/>
      </c>
      <c r="FM301" s="275">
        <f>VLOOKUP(C301,MOVI!C:DT,57,0)</f>
        <v>180908</v>
      </c>
      <c r="FN301" s="275">
        <f>VLOOKUP(C301,FPT!B:FL,57,0)</f>
        <v>180908</v>
      </c>
      <c r="FO301" t="str">
        <f t="shared" si="504"/>
        <v/>
      </c>
      <c r="FP301" s="275">
        <f>VLOOKUP(C301,MOVI!C:DT,58,0)</f>
        <v>0</v>
      </c>
      <c r="FQ301" s="275">
        <f>VLOOKUP(C301,FPT!B:FO,58,0)</f>
        <v>0</v>
      </c>
      <c r="FR301" t="str">
        <f t="shared" si="505"/>
        <v/>
      </c>
      <c r="FS301" s="275">
        <f>VLOOKUP(C301,MOVI!C:DT,59,0)</f>
        <v>0</v>
      </c>
      <c r="FT301" s="275">
        <f>VLOOKUP(C301,FPT!B:FR,59,0)</f>
        <v>0</v>
      </c>
      <c r="FU301" t="str">
        <f t="shared" si="506"/>
        <v/>
      </c>
      <c r="FV301" s="275">
        <f>VLOOKUP(C301,MOVI!C:DT,60,0)</f>
        <v>0</v>
      </c>
      <c r="FW301" s="275">
        <f>VLOOKUP(C301,FPT!B:FU,60,0)</f>
        <v>0</v>
      </c>
      <c r="FX301" t="str">
        <f t="shared" si="507"/>
        <v/>
      </c>
      <c r="FY301" s="275">
        <f>VLOOKUP(C301,MOVI!C:DT,61,0)</f>
        <v>0</v>
      </c>
      <c r="FZ301" s="275">
        <f>VLOOKUP(C301,FPT!B:FX,61,0)</f>
        <v>0</v>
      </c>
      <c r="GA301" t="str">
        <f t="shared" si="508"/>
        <v/>
      </c>
      <c r="GB301" s="275">
        <f>VLOOKUP(C301,MOVI!C:DT,62,0)</f>
        <v>50000</v>
      </c>
      <c r="GC301" s="275">
        <f>VLOOKUP(C301,FPT!B:GA,62,0)</f>
        <v>50000</v>
      </c>
      <c r="GD301" t="str">
        <f t="shared" si="509"/>
        <v/>
      </c>
      <c r="GE301" s="275">
        <f>VLOOKUP(C301,MOVI!C:DT,63,0)</f>
        <v>0</v>
      </c>
      <c r="GF301" s="275">
        <f>VLOOKUP(C301,FPT!B:GD,63,0)</f>
        <v>0</v>
      </c>
      <c r="GG301" t="str">
        <f t="shared" si="510"/>
        <v/>
      </c>
      <c r="GH301" s="275">
        <f>VLOOKUP(C301,MOVI!C:DT,64,0)</f>
        <v>0</v>
      </c>
      <c r="GI301" s="275">
        <f>VLOOKUP(C301,FPT!B:GG,64,0)</f>
        <v>0</v>
      </c>
      <c r="GJ301" t="str">
        <f t="shared" si="511"/>
        <v/>
      </c>
      <c r="GK301" s="275">
        <f>VLOOKUP(C301,MOVI!C:DT,65,0)</f>
        <v>0</v>
      </c>
      <c r="GL301" s="275">
        <f>VLOOKUP(C301,FPT!B:GJ,65,0)</f>
        <v>0</v>
      </c>
      <c r="GM301" t="str">
        <f t="shared" si="512"/>
        <v/>
      </c>
      <c r="GN301" s="275">
        <f>VLOOKUP(C301,MOVI!C:DT,66,0)</f>
        <v>0</v>
      </c>
      <c r="GO301" s="275">
        <f>VLOOKUP(C301,FPT!B:GM,66,0)</f>
        <v>0</v>
      </c>
      <c r="GP301" t="str">
        <f t="shared" si="513"/>
        <v/>
      </c>
      <c r="GQ301" s="275">
        <f>VLOOKUP(C301,MOVI!C:DT,67,0)</f>
        <v>0</v>
      </c>
      <c r="GR301" s="275">
        <f>VLOOKUP(C301,FPT!B:GP,67,0)</f>
        <v>0</v>
      </c>
      <c r="GS301" t="str">
        <f t="shared" si="514"/>
        <v/>
      </c>
      <c r="GT301" s="275">
        <f>VLOOKUP(C301,MOVI!C:DT,68,0)</f>
        <v>0</v>
      </c>
      <c r="GU301" s="275">
        <f>VLOOKUP(C301,FPT!B:GS,68,0)</f>
        <v>0</v>
      </c>
      <c r="GV301" t="str">
        <f t="shared" si="515"/>
        <v/>
      </c>
      <c r="GW301" s="275">
        <f>VLOOKUP(C301,MOVI!C:DT,69,0)</f>
        <v>0</v>
      </c>
      <c r="GX301" s="275">
        <f>VLOOKUP(C301,FPT!B:GV,69,0)</f>
        <v>0</v>
      </c>
      <c r="GY301" t="str">
        <f t="shared" si="516"/>
        <v/>
      </c>
      <c r="GZ301" s="275">
        <f>VLOOKUP(C301,MOVI!C:DT,70,0)</f>
        <v>230908</v>
      </c>
      <c r="HA301" s="275">
        <f>VLOOKUP(C301,FPT!B:GY,70,0)</f>
        <v>230908</v>
      </c>
      <c r="HB301" t="str">
        <f t="shared" si="517"/>
        <v/>
      </c>
      <c r="HC301" s="275">
        <f>VLOOKUP(C301,MOVI!C:DT,71,0)</f>
        <v>6160908</v>
      </c>
      <c r="HD301" s="275">
        <f>ROUND(VLOOKUP(C301,FPT!B:HB,71,0),0)</f>
        <v>6160908</v>
      </c>
      <c r="HE301" t="str">
        <f t="shared" si="518"/>
        <v/>
      </c>
      <c r="HF301" s="275">
        <f>ROUND(VLOOKUP(C301,MOVI!C:DT,72,0),0)</f>
        <v>0</v>
      </c>
      <c r="HG301" s="275">
        <f>ROUND(VLOOKUP(C301,FPT!B:HE,72,0),0)</f>
        <v>0</v>
      </c>
      <c r="HH301" t="str">
        <f t="shared" si="519"/>
        <v/>
      </c>
      <c r="HI301" s="275">
        <f>VLOOKUP(C301,MOVI!C:DT,73,0)</f>
        <v>200000</v>
      </c>
      <c r="HJ301" s="275">
        <f>VLOOKUP(C301,FPT!B:HH,73,0)</f>
        <v>200000</v>
      </c>
      <c r="HK301" t="str">
        <f t="shared" si="520"/>
        <v/>
      </c>
      <c r="HL301" s="275">
        <f>VLOOKUP(C301,MOVI!C:DT,74,0)</f>
        <v>730000</v>
      </c>
      <c r="HM301" s="275">
        <f>VLOOKUP(C301,FPT!B:HK,74,0)</f>
        <v>730000</v>
      </c>
      <c r="HN301" t="str">
        <f t="shared" si="521"/>
        <v/>
      </c>
      <c r="HO301" s="275">
        <f>VLOOKUP(C301,MOVI!C:DT,75,0)</f>
        <v>11000000</v>
      </c>
      <c r="HP301" s="275">
        <f>VLOOKUP(C301,FPT!B:HN,75,0)</f>
        <v>11000000</v>
      </c>
      <c r="HQ301" t="str">
        <f t="shared" si="522"/>
        <v/>
      </c>
      <c r="HR301" s="275">
        <f>VLOOKUP(C301,MOVI!C:DT,76,0)</f>
        <v>0</v>
      </c>
      <c r="HS301" s="275">
        <f>VLOOKUP(C301,FPT!B:HQ,76,0)</f>
        <v>0</v>
      </c>
      <c r="HT301" t="str">
        <f t="shared" si="523"/>
        <v/>
      </c>
      <c r="HU301" s="275">
        <f>VLOOKUP(C301,MOVI!C:DT,77,0)</f>
        <v>0</v>
      </c>
      <c r="HV301" s="275">
        <f>VLOOKUP(C301,FPT!B:HT,77,0)</f>
        <v>0</v>
      </c>
      <c r="HW301" t="str">
        <f t="shared" si="524"/>
        <v/>
      </c>
      <c r="HX301" s="274">
        <f>VLOOKUP(C301,MOVI!C:CB,78,0)</f>
        <v>400000</v>
      </c>
      <c r="HY301" s="261">
        <f>VLOOKUP(C301,FPT!$B:$CA,78,0)</f>
        <v>400000</v>
      </c>
      <c r="HZ301" t="str">
        <f t="shared" si="525"/>
        <v/>
      </c>
      <c r="IA301" s="275">
        <f>VLOOKUP(C301,MOVI!C:CD,79,0)</f>
        <v>50000</v>
      </c>
      <c r="IB301" s="275">
        <f>VLOOKUP(C301,FPT!B:HZ,79,0)</f>
        <v>50000</v>
      </c>
      <c r="IC301" t="str">
        <f t="shared" si="526"/>
        <v/>
      </c>
      <c r="ID301" s="275">
        <f>VLOOKUP(C301,MOVI!C:CD,80,0)</f>
        <v>75000</v>
      </c>
      <c r="IE301" s="275">
        <f>VLOOKUP(C301,FPT!B:IC,80,0)</f>
        <v>75000</v>
      </c>
      <c r="IF301" t="str">
        <f t="shared" si="527"/>
        <v/>
      </c>
      <c r="IG301" s="275">
        <f>VLOOKUP(C301,MOVI!C:DT,81,0)</f>
        <v>0</v>
      </c>
      <c r="IH301" s="275">
        <f>VLOOKUP(C301,FPT!B:IF,81,0)</f>
        <v>0</v>
      </c>
      <c r="II301" t="str">
        <f t="shared" si="528"/>
        <v/>
      </c>
      <c r="IJ301" s="275">
        <f>VLOOKUP(C301,MOVI!C:DT,82,0)</f>
        <v>525000</v>
      </c>
      <c r="IK301" s="275">
        <f>VLOOKUP(C301,FPT!B:II,82,0)</f>
        <v>525000</v>
      </c>
      <c r="IL301" t="str">
        <f t="shared" si="529"/>
        <v/>
      </c>
      <c r="IM301" s="275">
        <f>ROUND(VLOOKUP(C301,MOVI!C:DT,83,0),0)</f>
        <v>12455000</v>
      </c>
      <c r="IN301" s="275">
        <f>ROUND(VLOOKUP(C301,FPT!B:IL,83,0),0)</f>
        <v>12455000</v>
      </c>
      <c r="IO301" t="str">
        <f t="shared" si="530"/>
        <v/>
      </c>
      <c r="IP301" s="275">
        <f>VLOOKUP(C301,MOVI!C:DT,84,0)</f>
        <v>0</v>
      </c>
      <c r="IQ301" s="275">
        <f>VLOOKUP(C301,FPT!B:IO,84,0)</f>
        <v>0</v>
      </c>
      <c r="IR301" t="str">
        <f t="shared" si="531"/>
        <v/>
      </c>
      <c r="IS301" s="275">
        <f>ROUND(VLOOKUP(C301,MOVI!C:DT,85,0),0)</f>
        <v>0</v>
      </c>
      <c r="IT301" s="275">
        <f>ROUND(VLOOKUP(C301,FPT!B:IR,85,0),0)</f>
        <v>0</v>
      </c>
      <c r="IU301" t="str">
        <f t="shared" si="532"/>
        <v/>
      </c>
      <c r="IV301" s="275">
        <f>VLOOKUP(C301,MOVI!C:DT,86,0)</f>
        <v>0</v>
      </c>
      <c r="IW301" s="275">
        <f>VLOOKUP(C301,FPT!B:IU,86,0)</f>
        <v>0</v>
      </c>
      <c r="IX301" t="str">
        <f t="shared" si="533"/>
        <v/>
      </c>
      <c r="IY301" s="275">
        <f>ROUND(VLOOKUP(C301,MOVI!C:DT,87,0),0)</f>
        <v>0</v>
      </c>
      <c r="IZ301" s="275">
        <f>ROUND(VLOOKUP(C301,FPT!B:IX,87,0),0)</f>
        <v>0</v>
      </c>
      <c r="JA301" t="str">
        <f t="shared" si="534"/>
        <v/>
      </c>
      <c r="JB301" s="275">
        <f>VLOOKUP(C301,MOVI!C:DT,88,0)</f>
        <v>0</v>
      </c>
      <c r="JC301" s="275">
        <f>VLOOKUP(C301,FPT!B:JA,88,0)</f>
        <v>0</v>
      </c>
      <c r="JD301" t="str">
        <f t="shared" si="535"/>
        <v/>
      </c>
      <c r="JE301" s="275">
        <f>VLOOKUP(C301,MOVI!C:DT,89,0)</f>
        <v>50000</v>
      </c>
      <c r="JF301" s="275">
        <f>VLOOKUP(C301,FPT!B:JD,89,0)</f>
        <v>50000</v>
      </c>
      <c r="JG301" t="str">
        <f t="shared" si="536"/>
        <v/>
      </c>
      <c r="JH301" s="275">
        <f>VLOOKUP(C301,MOVI!C:DT,90,0)</f>
        <v>0</v>
      </c>
      <c r="JI301" s="275">
        <f>VLOOKUP(C301,FPT!B:JG,90,0)</f>
        <v>0</v>
      </c>
      <c r="JJ301" t="str">
        <f t="shared" si="537"/>
        <v/>
      </c>
      <c r="JK301" s="275">
        <f>VLOOKUP(C301,MOVI!C:DT,91,0)</f>
        <v>0</v>
      </c>
      <c r="JL301" s="275">
        <f>VLOOKUP(C301,FPT!B:JJ,91,0)</f>
        <v>0</v>
      </c>
      <c r="JM301" t="str">
        <f t="shared" si="538"/>
        <v/>
      </c>
      <c r="JN301" s="275">
        <f>VLOOKUP(C301,MOVI!C:DT,92,0)</f>
        <v>279000</v>
      </c>
      <c r="JO301" s="275">
        <f>VLOOKUP(C301,FPT!B:JM,92,0)</f>
        <v>279000</v>
      </c>
      <c r="JP301" t="str">
        <f t="shared" si="539"/>
        <v/>
      </c>
      <c r="JQ301" s="275">
        <f>VLOOKUP(C301,MOVI!C:DT,93,0)</f>
        <v>0</v>
      </c>
      <c r="JR301" s="275">
        <f>VLOOKUP(C301,FPT!B:JP,93,0)</f>
        <v>0</v>
      </c>
      <c r="JS301" t="str">
        <f t="shared" si="540"/>
        <v/>
      </c>
      <c r="JT301" s="275">
        <f>VLOOKUP(C301,MOVI!C:DT,94,0)</f>
        <v>329000</v>
      </c>
      <c r="JU301" s="275">
        <f>VLOOKUP(C301,FPT!B:JS,94,0)</f>
        <v>329000</v>
      </c>
      <c r="JV301" t="str">
        <f t="shared" si="541"/>
        <v/>
      </c>
      <c r="JW301" s="275">
        <f>VLOOKUP(C301,MOVI!C:DT,95,0)</f>
        <v>5306908</v>
      </c>
      <c r="JX301" s="275">
        <f>VLOOKUP(C301,FPT!B:JV,95,0)</f>
        <v>5306908</v>
      </c>
      <c r="JY301" t="str">
        <f t="shared" si="542"/>
        <v/>
      </c>
      <c r="JZ301" s="275">
        <f>VLOOKUP(C301,MOVI!C:DT,96,0)</f>
        <v>0</v>
      </c>
      <c r="KA301" s="275">
        <f>VLOOKUP(C301,FPT!B:JY,96,0)</f>
        <v>0</v>
      </c>
      <c r="KB301" t="str">
        <f t="shared" si="543"/>
        <v/>
      </c>
      <c r="KC301" s="275">
        <f>VLOOKUP(C301,MOVI!C:DT,97,0)</f>
        <v>5306908</v>
      </c>
      <c r="KD301" s="275">
        <f>VLOOKUP(C301,FPT!B:KB,97,0)</f>
        <v>5306908</v>
      </c>
      <c r="KE301" t="str">
        <f t="shared" si="544"/>
        <v/>
      </c>
      <c r="KF301" s="275">
        <f>VLOOKUP(C301,MOVI!C:DT,98,0)</f>
        <v>850000.00000000012</v>
      </c>
      <c r="KG301" s="275">
        <f>VLOOKUP(C301,FPT!B:KE,98,0)</f>
        <v>850000</v>
      </c>
      <c r="KH301" t="str">
        <f t="shared" si="545"/>
        <v/>
      </c>
      <c r="KI301" s="275">
        <f>VLOOKUP(C301,MOVI!C:DT,99,0)</f>
        <v>0</v>
      </c>
      <c r="KJ301" s="275">
        <f>VLOOKUP(C301,FPT!B:KH,99,0)</f>
        <v>0</v>
      </c>
      <c r="KK301" t="str">
        <f t="shared" si="546"/>
        <v/>
      </c>
      <c r="KL301" s="275">
        <f>VLOOKUP(C301,MOVI!C:DT,100,0)</f>
        <v>150000</v>
      </c>
      <c r="KM301" s="275">
        <f>VLOOKUP(C301,FPT!B:KK,100,0)</f>
        <v>150000</v>
      </c>
      <c r="KN301" t="str">
        <f t="shared" si="547"/>
        <v/>
      </c>
      <c r="KO301" s="275">
        <f>VLOOKUP(C301,MOVI!C:DT,101,0)</f>
        <v>0</v>
      </c>
      <c r="KP301" s="275">
        <f>VLOOKUP(C301,FPT!B:KN,101,0)</f>
        <v>0</v>
      </c>
      <c r="KQ301" t="str">
        <f t="shared" si="548"/>
        <v/>
      </c>
      <c r="KR301" s="275">
        <f>VLOOKUP(C301,MOVI!C:DT,102,0)</f>
        <v>0</v>
      </c>
      <c r="KS301" s="275">
        <f>VLOOKUP(C301,FPT!B:KQ,102,0)</f>
        <v>0</v>
      </c>
      <c r="KT301" t="str">
        <f t="shared" si="549"/>
        <v/>
      </c>
      <c r="KU301" s="275">
        <f>VLOOKUP(C301,MOVI!C:DT,103,0)</f>
        <v>1000000.0000000001</v>
      </c>
      <c r="KV301" s="275">
        <f>VLOOKUP(C301,FPT!B:KT,103,0)</f>
        <v>1000000</v>
      </c>
      <c r="KW301" t="str">
        <f t="shared" si="550"/>
        <v/>
      </c>
      <c r="KX301" s="275">
        <f>VLOOKUP(C301,MOVI!C:DT,104,0)</f>
        <v>1525000</v>
      </c>
      <c r="KY301" s="275">
        <f>VLOOKUP(C301,FPT!B:KW,104,0)</f>
        <v>1525000</v>
      </c>
      <c r="KZ301" t="str">
        <f t="shared" si="551"/>
        <v/>
      </c>
      <c r="LA301" s="275">
        <f>VLOOKUP(C301,MOVI!C:DT,105,0)</f>
        <v>100000</v>
      </c>
      <c r="LB301" s="275">
        <f>VLOOKUP(C301,FPT!B:KZ,105,0)</f>
        <v>100000</v>
      </c>
      <c r="LC301" t="str">
        <f t="shared" si="552"/>
        <v/>
      </c>
      <c r="LD301" s="275">
        <f>VLOOKUP(C301,MOVI!C:DT,106,0)</f>
        <v>7260908</v>
      </c>
      <c r="LE301" s="275">
        <f>VLOOKUP(C301,FPT!B:LC,106,0)</f>
        <v>7260908</v>
      </c>
      <c r="LF301" t="str">
        <f t="shared" si="553"/>
        <v/>
      </c>
      <c r="LG301" s="273">
        <f>VLOOKUP(C301,MOVI!C:DT,107,0)</f>
        <v>0</v>
      </c>
      <c r="LH301" s="273">
        <f>VLOOKUP(C301,FPT!B:LF,107,0)</f>
        <v>0</v>
      </c>
      <c r="LI301" t="str">
        <f t="shared" si="554"/>
        <v/>
      </c>
      <c r="LJ301" t="str">
        <f>VLOOKUP(C301,MOVI!C:DV,108,0)</f>
        <v>MoviSouthSales</v>
      </c>
      <c r="LK301" s="252" t="str">
        <f>VLOOKUP(C301,FPT!B:LI,108,0)</f>
        <v>MoviSouthSales</v>
      </c>
      <c r="LL301" t="str">
        <f t="shared" si="555"/>
        <v/>
      </c>
      <c r="LM301" s="275">
        <f>ROUND(VLOOKUP(C301,MOVI!C:DV,109,0),0)</f>
        <v>416667</v>
      </c>
      <c r="LN301" s="275">
        <f>ROUND(VLOOKUP(C301,FPT!B:LL,109,0),0)</f>
        <v>416667</v>
      </c>
      <c r="LO301" t="str">
        <f t="shared" si="556"/>
        <v/>
      </c>
      <c r="LP301" t="str">
        <f>VLOOKUP(C301,MOVI!C:DV,110,0)</f>
        <v>DNI</v>
      </c>
      <c r="LQ301" s="247" t="str">
        <f>VLOOKUP(C301,FPT!B:LO,110,0)</f>
        <v>DNI</v>
      </c>
      <c r="LR301" t="str">
        <f t="shared" si="557"/>
        <v/>
      </c>
      <c r="LS301">
        <f>MOVI!DI296</f>
        <v>22</v>
      </c>
      <c r="LV301">
        <f>MOVI!DJ296</f>
        <v>0</v>
      </c>
      <c r="LW301">
        <f>MOVI!DK296</f>
        <v>0</v>
      </c>
      <c r="LX301" t="str">
        <f>MOVI!DL296</f>
        <v>x</v>
      </c>
      <c r="LY301">
        <f>MOVI!DM296</f>
        <v>0</v>
      </c>
      <c r="LZ301">
        <f>MOVI!DN296</f>
        <v>50000</v>
      </c>
      <c r="MA301">
        <f>MOVI!DO296</f>
        <v>0</v>
      </c>
      <c r="MB301" t="str">
        <f>MOVI!DP296</f>
        <v>DNI</v>
      </c>
      <c r="MC301">
        <f>MOVI!DQ296</f>
        <v>0</v>
      </c>
      <c r="MD301">
        <f>MOVI!DR296</f>
        <v>0</v>
      </c>
      <c r="ME301" t="str">
        <f>VLOOKUP(C301,MOVI!C:DV,121,0)</f>
        <v>Group 1</v>
      </c>
      <c r="MF301" s="252" t="str">
        <f>VLOOKUP(C301,FPT!B:MD,111,0)</f>
        <v>Group 1</v>
      </c>
      <c r="MG301" t="str">
        <f t="shared" si="561"/>
        <v/>
      </c>
      <c r="MH301" t="str">
        <f>VLOOKUP(C301,MOVI!C:DT,122,0)</f>
        <v>MoviSouthGroup 1</v>
      </c>
      <c r="MI301" s="252" t="str">
        <f>VLOOKUP(C301,FPT!B:DS,112,0)</f>
        <v>MoviSouthGroup 1</v>
      </c>
      <c r="MJ301" t="str">
        <f t="shared" si="558"/>
        <v/>
      </c>
    </row>
    <row r="302" spans="1:348" x14ac:dyDescent="0.25">
      <c r="A302">
        <v>294</v>
      </c>
      <c r="B302" s="48">
        <v>5820</v>
      </c>
      <c r="C302" s="271" t="s">
        <v>1048</v>
      </c>
      <c r="D302" t="str">
        <f>VLOOKUP(C302,MOVI!C:D,2,0)</f>
        <v>Nguyễn Thị Ngân</v>
      </c>
      <c r="E302" t="str">
        <f>VLOOKUP(C302,FPT!B:C,2,0)</f>
        <v>Nguyễn Thị Ngân</v>
      </c>
      <c r="F302" t="str">
        <f t="shared" si="451"/>
        <v/>
      </c>
      <c r="G302" t="str">
        <f>VLOOKUP(C302,MOVI!C:E,3,0)</f>
        <v>Sales</v>
      </c>
      <c r="H302" t="str">
        <f>VLOOKUP(C302,FPT!B:F,3,0)</f>
        <v>Sales</v>
      </c>
      <c r="I302" t="str">
        <f t="shared" si="452"/>
        <v/>
      </c>
      <c r="J302" t="str">
        <f>VLOOKUP(C302,MOVI!C:H,4,0)</f>
        <v>Field Sales</v>
      </c>
      <c r="K302" t="str">
        <f>VLOOKUP(C302,FPT!B:I,4,0)</f>
        <v>Field Sales</v>
      </c>
      <c r="L302" t="str">
        <f t="shared" si="453"/>
        <v/>
      </c>
      <c r="M302" t="str">
        <f>VLOOKUP(C302,MOVI!C:DT,5,0)</f>
        <v>Associate</v>
      </c>
      <c r="N302" t="str">
        <f>VLOOKUP(C302,FPT!B:L,5,0)</f>
        <v>Associate</v>
      </c>
      <c r="O302" t="str">
        <f t="shared" si="454"/>
        <v/>
      </c>
      <c r="P302" t="str">
        <f>VLOOKUP(C302,MOVI!C:DT,6,0)</f>
        <v>Field sales</v>
      </c>
      <c r="Q302" t="str">
        <f>VLOOKUP(C302,FPT!B:O,6,0)</f>
        <v>Field sales</v>
      </c>
      <c r="R302" t="str">
        <f t="shared" si="455"/>
        <v/>
      </c>
      <c r="S302" t="str">
        <f>VLOOKUP(C302,MOVI!C:DT,7,0)</f>
        <v>South</v>
      </c>
      <c r="T302" t="str">
        <f>VLOOKUP(C302,FPT!B:R,7,0)</f>
        <v>South</v>
      </c>
      <c r="U302" t="str">
        <f t="shared" si="456"/>
        <v/>
      </c>
      <c r="V302" t="str">
        <f>VLOOKUP(C302,MOVI!C:DT,8,0)</f>
        <v>Movi</v>
      </c>
      <c r="W302" t="str">
        <f>VLOOKUP(C302,FPT!B:U,8,0)</f>
        <v>Movi</v>
      </c>
      <c r="X302" t="str">
        <f t="shared" si="457"/>
        <v/>
      </c>
      <c r="Y302" t="str">
        <f>VLOOKUP(C302,MOVI!C:DT,9,0)</f>
        <v>Full-time</v>
      </c>
      <c r="Z302" t="str">
        <f>VLOOKUP(C302,FPT!B:X,9,0)</f>
        <v>Full-time</v>
      </c>
      <c r="AA302" t="str">
        <f t="shared" si="458"/>
        <v/>
      </c>
      <c r="AB302" t="str">
        <f>VLOOKUP(C302,MOVI!C:DT,10,0)</f>
        <v>Permanent</v>
      </c>
      <c r="AC302" t="str">
        <f>VLOOKUP(C302,FPT!B:AA,10,0)</f>
        <v>Permanent</v>
      </c>
      <c r="AD302" t="str">
        <f t="shared" si="459"/>
        <v/>
      </c>
      <c r="AE302" s="247">
        <f>VLOOKUP(C302,MOVI!C:DT,11,0)</f>
        <v>44041</v>
      </c>
      <c r="AF302" s="247">
        <f>VLOOKUP(C302,FPT!B:AD,11,0)</f>
        <v>44041</v>
      </c>
      <c r="AG302" t="str">
        <f t="shared" si="460"/>
        <v/>
      </c>
      <c r="AH302" s="260" t="str">
        <f>VLOOKUP(C302,MOVI!C:DT,12,0)</f>
        <v/>
      </c>
      <c r="AI302" s="260"/>
      <c r="AJ302" t="str">
        <f t="shared" si="560"/>
        <v/>
      </c>
      <c r="AK302">
        <f>VLOOKUP(C302,MOVI!C:DT,13,0)</f>
        <v>0</v>
      </c>
      <c r="AL302" s="247">
        <f>VLOOKUP(C302,FPT!B:AJ,13,0)</f>
        <v>0</v>
      </c>
      <c r="AM302" t="str">
        <f t="shared" si="559"/>
        <v/>
      </c>
      <c r="AN302" s="247">
        <f>VLOOKUP(C302,MOVI!C:DT,14,0)</f>
        <v>0</v>
      </c>
      <c r="AO302" s="247">
        <f>VLOOKUP(C302,FPT!B:AM,14,0)</f>
        <v>0</v>
      </c>
      <c r="AP302" t="str">
        <f t="shared" si="461"/>
        <v/>
      </c>
      <c r="AQ302" t="str">
        <f>VLOOKUP(C302,MOVI!C:DT,15,0)</f>
        <v>LC</v>
      </c>
      <c r="AR302" s="247" t="str">
        <f>VLOOKUP(C302,FPT!B:AP,15,0)</f>
        <v>LC</v>
      </c>
      <c r="AS302" t="str">
        <f t="shared" si="462"/>
        <v/>
      </c>
      <c r="AT302" s="282" t="str">
        <f>VLOOKUP(C302,MOVI!C:DT,16,0)</f>
        <v>LTTP</v>
      </c>
      <c r="AU302" s="247" t="str">
        <f>VLOOKUP(C302,FPT!B:AS,16,0)</f>
        <v>LTTP</v>
      </c>
      <c r="AV302" t="str">
        <f t="shared" si="463"/>
        <v/>
      </c>
      <c r="AW302" t="str">
        <f>VLOOKUP(C302,MOVI!C:DT,17,0)</f>
        <v>L</v>
      </c>
      <c r="AX302" s="247" t="str">
        <f>VLOOKUP(C302,FPT!B:AV,17,0)</f>
        <v>L</v>
      </c>
      <c r="AY302" t="str">
        <f t="shared" si="464"/>
        <v/>
      </c>
      <c r="AZ302">
        <f>VLOOKUP(C302,MOVI!C:DT,18,0)</f>
        <v>0</v>
      </c>
      <c r="BA302" s="247">
        <f>VLOOKUP(C302,FPT!B:AY,18,0)</f>
        <v>0</v>
      </c>
      <c r="BB302" t="str">
        <f t="shared" si="465"/>
        <v/>
      </c>
      <c r="BC302" s="275">
        <f>VLOOKUP(C302,MOVI!C:DT,19,0)</f>
        <v>5000000</v>
      </c>
      <c r="BD302" s="275">
        <f>VLOOKUP(C302,FPT!B:BB,19,0)</f>
        <v>5000000</v>
      </c>
      <c r="BE302" t="str">
        <f t="shared" si="466"/>
        <v/>
      </c>
      <c r="BF302">
        <f>VLOOKUP(C302,MOVI!C:DT,20,0)</f>
        <v>0</v>
      </c>
      <c r="BG302" s="252">
        <f>VLOOKUP(C302,FPT!B:BE,20,0)</f>
        <v>0</v>
      </c>
      <c r="BH302" t="str">
        <f t="shared" si="467"/>
        <v/>
      </c>
      <c r="BI302" s="275">
        <f>VLOOKUP(C302,MOVI!C:DT,21,0)</f>
        <v>5000000</v>
      </c>
      <c r="BJ302" s="275">
        <f>VLOOKUP(C302,FPT!B:BH,21,0)</f>
        <v>5000000</v>
      </c>
      <c r="BK302" t="str">
        <f t="shared" si="468"/>
        <v/>
      </c>
      <c r="BL302" s="275">
        <f>VLOOKUP(C302,MOVI!C:DT,22,0)</f>
        <v>0</v>
      </c>
      <c r="BM302" s="275">
        <f>VLOOKUP(C302,FPT!B:BK,22,0)</f>
        <v>0</v>
      </c>
      <c r="BN302" t="str">
        <f t="shared" si="469"/>
        <v/>
      </c>
      <c r="BO302" s="275">
        <f>VLOOKUP(C302,MOVI!C:DT,23,0)</f>
        <v>0</v>
      </c>
      <c r="BP302" s="275">
        <f>VLOOKUP(C302,FPT!B:BN,23,0)</f>
        <v>0</v>
      </c>
      <c r="BQ302" t="str">
        <f t="shared" si="470"/>
        <v/>
      </c>
      <c r="BR302" s="275">
        <f>VLOOKUP(C302,MOVI!C:DT,24,0)</f>
        <v>0</v>
      </c>
      <c r="BS302" s="275">
        <f>VLOOKUP(C302,FPT!B:BQ,24,0)</f>
        <v>0</v>
      </c>
      <c r="BT302" t="str">
        <f t="shared" si="471"/>
        <v/>
      </c>
      <c r="BU302" s="275">
        <f>VLOOKUP(C302,MOVI!C:DT,25,0)</f>
        <v>200000</v>
      </c>
      <c r="BV302" s="275">
        <f>VLOOKUP(C302,FPT!B:BT,25,0)</f>
        <v>200000</v>
      </c>
      <c r="BW302" t="str">
        <f t="shared" si="472"/>
        <v/>
      </c>
      <c r="BX302" s="275">
        <f>VLOOKUP(C302,MOVI!C:DT,26,0)</f>
        <v>0</v>
      </c>
      <c r="BY302" s="275">
        <f>VLOOKUP(C302,FPT!B:BW,26,0)</f>
        <v>0</v>
      </c>
      <c r="BZ302" t="str">
        <f t="shared" si="473"/>
        <v/>
      </c>
      <c r="CA302" s="275">
        <f>VLOOKUP(C302,MOVI!C:DT,27,0)</f>
        <v>730000</v>
      </c>
      <c r="CB302" s="275">
        <f>VLOOKUP(C302,FPT!B:BZ,27,0)</f>
        <v>730000</v>
      </c>
      <c r="CC302" t="str">
        <f t="shared" si="474"/>
        <v/>
      </c>
      <c r="CD302" s="275">
        <f>VLOOKUP(C302,MOVI!C:DT,28,0)</f>
        <v>930000</v>
      </c>
      <c r="CE302" s="275">
        <f>VLOOKUP(C302,FPT!B:CC,28,0)</f>
        <v>930000</v>
      </c>
      <c r="CF302" t="str">
        <f t="shared" si="475"/>
        <v/>
      </c>
      <c r="CG302" t="str">
        <f>VLOOKUP(C302,MOVI!C:DT,29,0)</f>
        <v>CN</v>
      </c>
      <c r="CH302" s="252" t="str">
        <f>VLOOKUP(C302,FPT!B:CF,29,0)</f>
        <v>CN</v>
      </c>
      <c r="CI302" t="str">
        <f t="shared" si="476"/>
        <v/>
      </c>
      <c r="CJ302">
        <f>VLOOKUP(C302,MOVI!C:DT,30,0)</f>
        <v>26</v>
      </c>
      <c r="CK302" s="252">
        <f>VLOOKUP(C302,FPT!B:CI,30,0)</f>
        <v>26</v>
      </c>
      <c r="CL302" t="str">
        <f t="shared" si="477"/>
        <v/>
      </c>
      <c r="CM302">
        <f>VLOOKUP(C302,MOVI!C:DT,31,0)</f>
        <v>24</v>
      </c>
      <c r="CN302" s="252">
        <f>VLOOKUP(C302,FPT!B:CL,31,0)</f>
        <v>24</v>
      </c>
      <c r="CO302" t="str">
        <f t="shared" si="478"/>
        <v/>
      </c>
      <c r="CP302" s="275">
        <f>VLOOKUP(C302,MOVI!C:DT,32,0)</f>
        <v>2</v>
      </c>
      <c r="CQ302" s="275">
        <f>VLOOKUP(C302,FPT!B:CO,32,0)</f>
        <v>2</v>
      </c>
      <c r="CR302" t="str">
        <f t="shared" si="479"/>
        <v/>
      </c>
      <c r="CS302" s="275">
        <f>VLOOKUP(C302,MOVI!C:DT,33,0)</f>
        <v>0</v>
      </c>
      <c r="CT302" s="275">
        <f>VLOOKUP(C302,FPT!B:CR,33,0)</f>
        <v>0</v>
      </c>
      <c r="CU302" t="str">
        <f t="shared" si="480"/>
        <v/>
      </c>
      <c r="CV302" s="275">
        <f>VLOOKUP(C302,MOVI!C:DT,34,0)</f>
        <v>0</v>
      </c>
      <c r="CW302" s="275">
        <f>VLOOKUP(C302,FPT!B:CU,34,0)</f>
        <v>0</v>
      </c>
      <c r="CX302" t="str">
        <f t="shared" si="481"/>
        <v/>
      </c>
      <c r="CY302" s="275">
        <f>VLOOKUP(C302,MOVI!C:DT,35,0)</f>
        <v>26</v>
      </c>
      <c r="CZ302" s="275">
        <f>VLOOKUP(C302,FPT!B:CX,35,0)</f>
        <v>26</v>
      </c>
      <c r="DA302" t="str">
        <f t="shared" si="482"/>
        <v/>
      </c>
      <c r="DB302" s="275">
        <f>VLOOKUP(C302,MOVI!C:DT,36,0)</f>
        <v>0</v>
      </c>
      <c r="DC302" s="275">
        <f>VLOOKUP(C302,FPT!B:DA,36,0)</f>
        <v>0</v>
      </c>
      <c r="DD302" t="str">
        <f t="shared" si="483"/>
        <v/>
      </c>
      <c r="DE302" s="275">
        <f>VLOOKUP(C302,MOVI!C:DT,37,0)</f>
        <v>0</v>
      </c>
      <c r="DF302" s="275">
        <f>VLOOKUP(C302,FPT!B:DD,37,0)</f>
        <v>0</v>
      </c>
      <c r="DG302" t="str">
        <f t="shared" si="484"/>
        <v/>
      </c>
      <c r="DH302" s="275">
        <f>VLOOKUP(C302,MOVI!C:DT,38,0)</f>
        <v>0</v>
      </c>
      <c r="DI302" s="275">
        <f>VLOOKUP(C302,FPT!B:DG,38,0)</f>
        <v>0</v>
      </c>
      <c r="DJ302" t="str">
        <f t="shared" si="485"/>
        <v/>
      </c>
      <c r="DK302" s="275">
        <f>VLOOKUP(C302,MOVI!C:DT,39,0)</f>
        <v>0</v>
      </c>
      <c r="DL302" s="275">
        <f>VLOOKUP(C302,FPT!B:DJ,39,0)</f>
        <v>0</v>
      </c>
      <c r="DM302" t="str">
        <f t="shared" si="486"/>
        <v/>
      </c>
      <c r="DN302" s="275">
        <f>VLOOKUP(C302,MOVI!C:DT,40,0)</f>
        <v>0</v>
      </c>
      <c r="DO302" s="275">
        <f>VLOOKUP(C302,FPT!B:DM,40,0)</f>
        <v>0</v>
      </c>
      <c r="DP302" t="str">
        <f t="shared" si="487"/>
        <v/>
      </c>
      <c r="DQ302" s="275">
        <f>VLOOKUP(C302,MOVI!C:DT,41,0)</f>
        <v>0</v>
      </c>
      <c r="DR302" s="275">
        <f>VLOOKUP(C302,FPT!B:DP,41,0)</f>
        <v>0</v>
      </c>
      <c r="DS302" t="str">
        <f t="shared" si="488"/>
        <v/>
      </c>
      <c r="DT302" s="275">
        <f>VLOOKUP(C302,MOVI!C:DT,42,0)</f>
        <v>5000000</v>
      </c>
      <c r="DU302" s="275">
        <f>ROUND(VLOOKUP(C302,FPT!B:DS,42,0),0)</f>
        <v>5000000</v>
      </c>
      <c r="DV302" t="str">
        <f t="shared" si="489"/>
        <v/>
      </c>
      <c r="DW302" s="275">
        <f>VLOOKUP(C302,MOVI!C:DT,43,0)</f>
        <v>0</v>
      </c>
      <c r="DX302" s="275">
        <f>VLOOKUP(C302,FPT!B:DV,43,0)</f>
        <v>0</v>
      </c>
      <c r="DY302" t="str">
        <f t="shared" si="490"/>
        <v/>
      </c>
      <c r="DZ302" s="275">
        <f>VLOOKUP(C302,MOVI!C:DT,44,0)</f>
        <v>0</v>
      </c>
      <c r="EA302" s="275">
        <f>VLOOKUP(C302,FPT!B:DY,44,0)</f>
        <v>0</v>
      </c>
      <c r="EB302" t="str">
        <f t="shared" si="491"/>
        <v/>
      </c>
      <c r="EC302" s="275">
        <f>VLOOKUP(C302,MOVI!C:DT,45,0)</f>
        <v>5000000</v>
      </c>
      <c r="ED302" s="275">
        <f>ROUND(VLOOKUP(C302,FPT!B:EB,45,0),0)</f>
        <v>5000000</v>
      </c>
      <c r="EE302" t="str">
        <f t="shared" si="492"/>
        <v/>
      </c>
      <c r="EF302" s="275">
        <f>VLOOKUP(C302,MOVI!C:DT,46,0)</f>
        <v>0</v>
      </c>
      <c r="EG302" s="275">
        <f>VLOOKUP(C302,FPT!B:EE,46,0)</f>
        <v>0</v>
      </c>
      <c r="EH302" t="str">
        <f t="shared" si="493"/>
        <v/>
      </c>
      <c r="EI302" s="275">
        <f>VLOOKUP(C302,MOVI!C:DT,47,0)</f>
        <v>0</v>
      </c>
      <c r="EJ302" s="275">
        <f>VLOOKUP(C302,FPT!B:EH,47,0)</f>
        <v>0</v>
      </c>
      <c r="EK302" t="str">
        <f t="shared" si="494"/>
        <v/>
      </c>
      <c r="EL302" s="275">
        <f>VLOOKUP(C302,MOVI!C:DT,48,0)</f>
        <v>0</v>
      </c>
      <c r="EM302" s="275">
        <f>VLOOKUP(C302,FPT!B:EK,48,0)</f>
        <v>0</v>
      </c>
      <c r="EN302" t="str">
        <f t="shared" si="495"/>
        <v/>
      </c>
      <c r="EO302" s="275">
        <f>VLOOKUP(C302,MOVI!C:DT,49,0)</f>
        <v>200000</v>
      </c>
      <c r="EP302" s="275">
        <f>VLOOKUP(C302,FPT!B:EN,49,0)</f>
        <v>200000</v>
      </c>
      <c r="EQ302" t="str">
        <f t="shared" si="496"/>
        <v/>
      </c>
      <c r="ER302" s="275">
        <f>VLOOKUP(C302,MOVI!C:DT,50,0)</f>
        <v>0</v>
      </c>
      <c r="ES302" s="275">
        <f>VLOOKUP(C302,FPT!B:EQ,50,0)</f>
        <v>0</v>
      </c>
      <c r="ET302" t="str">
        <f t="shared" si="497"/>
        <v/>
      </c>
      <c r="EU302" s="275">
        <f>VLOOKUP(C302,MOVI!C:DT,51,0)</f>
        <v>0</v>
      </c>
      <c r="EV302" s="275">
        <f>VLOOKUP(C302,FPT!B:ET,51,0)</f>
        <v>0</v>
      </c>
      <c r="EW302" t="str">
        <f t="shared" si="498"/>
        <v/>
      </c>
      <c r="EX302" s="275">
        <f>VLOOKUP(C302,MOVI!C:DT,52,0)</f>
        <v>0</v>
      </c>
      <c r="EY302" s="275">
        <f>VLOOKUP(C302,FPT!B:EW,52,0)</f>
        <v>0</v>
      </c>
      <c r="EZ302" t="str">
        <f t="shared" si="499"/>
        <v/>
      </c>
      <c r="FA302" s="275">
        <f>VLOOKUP(C302,MOVI!C:DT,53,0)</f>
        <v>0</v>
      </c>
      <c r="FB302" s="275">
        <f>VLOOKUP(C302,FPT!B:EZ,53,0)</f>
        <v>0</v>
      </c>
      <c r="FC302" t="str">
        <f t="shared" si="500"/>
        <v/>
      </c>
      <c r="FD302" s="275">
        <f>VLOOKUP(C302,MOVI!C:DT,54,0)</f>
        <v>0</v>
      </c>
      <c r="FE302" s="275">
        <f>VLOOKUP(C302,FPT!B:FC,54,0)</f>
        <v>0</v>
      </c>
      <c r="FF302" t="str">
        <f t="shared" si="501"/>
        <v/>
      </c>
      <c r="FG302" s="275">
        <f>VLOOKUP(C302,MOVI!C:DT,55,0)</f>
        <v>673846</v>
      </c>
      <c r="FH302" s="275">
        <f>VLOOKUP(C302,FPT!B:FF,55,0)</f>
        <v>673846</v>
      </c>
      <c r="FI302" t="str">
        <f t="shared" si="502"/>
        <v/>
      </c>
      <c r="FJ302" s="275">
        <f>VLOOKUP(C302,MOVI!C:DT,56,0)</f>
        <v>873846</v>
      </c>
      <c r="FK302" s="275">
        <f>VLOOKUP(C302,FPT!B:FI,56,0)</f>
        <v>873846</v>
      </c>
      <c r="FL302" t="str">
        <f t="shared" si="503"/>
        <v/>
      </c>
      <c r="FM302" s="275">
        <f>VLOOKUP(C302,MOVI!C:DT,57,0)</f>
        <v>247500</v>
      </c>
      <c r="FN302" s="275">
        <f>VLOOKUP(C302,FPT!B:FL,57,0)</f>
        <v>247500</v>
      </c>
      <c r="FO302" t="str">
        <f t="shared" si="504"/>
        <v/>
      </c>
      <c r="FP302" s="275">
        <f>VLOOKUP(C302,MOVI!C:DT,58,0)</f>
        <v>0</v>
      </c>
      <c r="FQ302" s="275">
        <f>VLOOKUP(C302,FPT!B:FO,58,0)</f>
        <v>0</v>
      </c>
      <c r="FR302" t="str">
        <f t="shared" si="505"/>
        <v/>
      </c>
      <c r="FS302" s="275">
        <f>VLOOKUP(C302,MOVI!C:DT,59,0)</f>
        <v>0</v>
      </c>
      <c r="FT302" s="275">
        <f>VLOOKUP(C302,FPT!B:FR,59,0)</f>
        <v>0</v>
      </c>
      <c r="FU302" t="str">
        <f t="shared" si="506"/>
        <v/>
      </c>
      <c r="FV302" s="275">
        <f>VLOOKUP(C302,MOVI!C:DT,60,0)</f>
        <v>0</v>
      </c>
      <c r="FW302" s="275">
        <f>VLOOKUP(C302,FPT!B:FU,60,0)</f>
        <v>0</v>
      </c>
      <c r="FX302" t="str">
        <f t="shared" si="507"/>
        <v/>
      </c>
      <c r="FY302" s="275">
        <f>VLOOKUP(C302,MOVI!C:DT,61,0)</f>
        <v>0</v>
      </c>
      <c r="FZ302" s="275">
        <f>VLOOKUP(C302,FPT!B:FX,61,0)</f>
        <v>0</v>
      </c>
      <c r="GA302" t="str">
        <f t="shared" si="508"/>
        <v/>
      </c>
      <c r="GB302" s="275">
        <f>VLOOKUP(C302,MOVI!C:DT,62,0)</f>
        <v>0</v>
      </c>
      <c r="GC302" s="275">
        <f>VLOOKUP(C302,FPT!B:GA,62,0)</f>
        <v>0</v>
      </c>
      <c r="GD302" t="str">
        <f t="shared" si="509"/>
        <v/>
      </c>
      <c r="GE302" s="275">
        <f>VLOOKUP(C302,MOVI!C:DT,63,0)</f>
        <v>0</v>
      </c>
      <c r="GF302" s="275">
        <f>VLOOKUP(C302,FPT!B:GD,63,0)</f>
        <v>0</v>
      </c>
      <c r="GG302" t="str">
        <f t="shared" si="510"/>
        <v/>
      </c>
      <c r="GH302" s="275">
        <f>VLOOKUP(C302,MOVI!C:DT,64,0)</f>
        <v>0</v>
      </c>
      <c r="GI302" s="275">
        <f>VLOOKUP(C302,FPT!B:GG,64,0)</f>
        <v>0</v>
      </c>
      <c r="GJ302" t="str">
        <f t="shared" si="511"/>
        <v/>
      </c>
      <c r="GK302" s="275">
        <f>VLOOKUP(C302,MOVI!C:DT,65,0)</f>
        <v>0</v>
      </c>
      <c r="GL302" s="275">
        <f>VLOOKUP(C302,FPT!B:GJ,65,0)</f>
        <v>0</v>
      </c>
      <c r="GM302" t="str">
        <f t="shared" si="512"/>
        <v/>
      </c>
      <c r="GN302" s="275">
        <f>VLOOKUP(C302,MOVI!C:DT,66,0)</f>
        <v>0</v>
      </c>
      <c r="GO302" s="275">
        <f>VLOOKUP(C302,FPT!B:GM,66,0)</f>
        <v>0</v>
      </c>
      <c r="GP302" t="str">
        <f t="shared" si="513"/>
        <v/>
      </c>
      <c r="GQ302" s="275">
        <f>VLOOKUP(C302,MOVI!C:DT,67,0)</f>
        <v>0</v>
      </c>
      <c r="GR302" s="275">
        <f>VLOOKUP(C302,FPT!B:GP,67,0)</f>
        <v>0</v>
      </c>
      <c r="GS302" t="str">
        <f t="shared" si="514"/>
        <v/>
      </c>
      <c r="GT302" s="275">
        <f>VLOOKUP(C302,MOVI!C:DT,68,0)</f>
        <v>0</v>
      </c>
      <c r="GU302" s="275">
        <f>VLOOKUP(C302,FPT!B:GS,68,0)</f>
        <v>0</v>
      </c>
      <c r="GV302" t="str">
        <f t="shared" si="515"/>
        <v/>
      </c>
      <c r="GW302" s="275">
        <f>VLOOKUP(C302,MOVI!C:DT,69,0)</f>
        <v>0</v>
      </c>
      <c r="GX302" s="275">
        <f>VLOOKUP(C302,FPT!B:GV,69,0)</f>
        <v>0</v>
      </c>
      <c r="GY302" t="str">
        <f t="shared" si="516"/>
        <v/>
      </c>
      <c r="GZ302" s="275">
        <f>VLOOKUP(C302,MOVI!C:DT,70,0)</f>
        <v>247500</v>
      </c>
      <c r="HA302" s="275">
        <f>VLOOKUP(C302,FPT!B:GY,70,0)</f>
        <v>247500</v>
      </c>
      <c r="HB302" t="str">
        <f t="shared" si="517"/>
        <v/>
      </c>
      <c r="HC302" s="275">
        <f>VLOOKUP(C302,MOVI!C:DT,71,0)</f>
        <v>6121346</v>
      </c>
      <c r="HD302" s="275">
        <f>ROUND(VLOOKUP(C302,FPT!B:HB,71,0),0)</f>
        <v>6121346</v>
      </c>
      <c r="HE302" t="str">
        <f t="shared" si="518"/>
        <v/>
      </c>
      <c r="HF302" s="275">
        <f>ROUND(VLOOKUP(C302,MOVI!C:DT,72,0),0)</f>
        <v>0</v>
      </c>
      <c r="HG302" s="275">
        <f>ROUND(VLOOKUP(C302,FPT!B:HE,72,0),0)</f>
        <v>0</v>
      </c>
      <c r="HH302" t="str">
        <f t="shared" si="519"/>
        <v/>
      </c>
      <c r="HI302" s="275">
        <f>VLOOKUP(C302,MOVI!C:DT,73,0)</f>
        <v>200000</v>
      </c>
      <c r="HJ302" s="275">
        <f>VLOOKUP(C302,FPT!B:HH,73,0)</f>
        <v>200000</v>
      </c>
      <c r="HK302" t="str">
        <f t="shared" si="520"/>
        <v/>
      </c>
      <c r="HL302" s="275">
        <f>VLOOKUP(C302,MOVI!C:DT,74,0)</f>
        <v>673846</v>
      </c>
      <c r="HM302" s="275">
        <f>VLOOKUP(C302,FPT!B:HK,74,0)</f>
        <v>673846</v>
      </c>
      <c r="HN302" t="str">
        <f t="shared" si="521"/>
        <v/>
      </c>
      <c r="HO302" s="275">
        <f>VLOOKUP(C302,MOVI!C:DT,75,0)</f>
        <v>11000000</v>
      </c>
      <c r="HP302" s="275">
        <f>VLOOKUP(C302,FPT!B:HN,75,0)</f>
        <v>11000000</v>
      </c>
      <c r="HQ302" t="str">
        <f t="shared" si="522"/>
        <v/>
      </c>
      <c r="HR302" s="275">
        <f>VLOOKUP(C302,MOVI!C:DT,76,0)</f>
        <v>0</v>
      </c>
      <c r="HS302" s="275">
        <f>VLOOKUP(C302,FPT!B:HQ,76,0)</f>
        <v>0</v>
      </c>
      <c r="HT302" t="str">
        <f t="shared" si="523"/>
        <v/>
      </c>
      <c r="HU302" s="275">
        <f>VLOOKUP(C302,MOVI!C:DT,77,0)</f>
        <v>0</v>
      </c>
      <c r="HV302" s="275">
        <f>VLOOKUP(C302,FPT!B:HT,77,0)</f>
        <v>0</v>
      </c>
      <c r="HW302" t="str">
        <f t="shared" si="524"/>
        <v/>
      </c>
      <c r="HX302" s="274">
        <f>VLOOKUP(C302,MOVI!C:CB,78,0)</f>
        <v>400000</v>
      </c>
      <c r="HY302" s="261">
        <f>VLOOKUP(C302,FPT!$B:$CA,78,0)</f>
        <v>400000</v>
      </c>
      <c r="HZ302" t="str">
        <f t="shared" si="525"/>
        <v/>
      </c>
      <c r="IA302" s="275">
        <f>VLOOKUP(C302,MOVI!C:CD,79,0)</f>
        <v>50000</v>
      </c>
      <c r="IB302" s="275">
        <f>VLOOKUP(C302,FPT!B:HZ,79,0)</f>
        <v>50000</v>
      </c>
      <c r="IC302" t="str">
        <f t="shared" si="526"/>
        <v/>
      </c>
      <c r="ID302" s="275">
        <f>VLOOKUP(C302,MOVI!C:CD,80,0)</f>
        <v>75000</v>
      </c>
      <c r="IE302" s="275">
        <f>VLOOKUP(C302,FPT!B:IC,80,0)</f>
        <v>75000</v>
      </c>
      <c r="IF302" t="str">
        <f t="shared" si="527"/>
        <v/>
      </c>
      <c r="IG302" s="275">
        <f>VLOOKUP(C302,MOVI!C:DT,81,0)</f>
        <v>0</v>
      </c>
      <c r="IH302" s="275">
        <f>VLOOKUP(C302,FPT!B:IF,81,0)</f>
        <v>0</v>
      </c>
      <c r="II302" t="str">
        <f t="shared" si="528"/>
        <v/>
      </c>
      <c r="IJ302" s="275">
        <f>VLOOKUP(C302,MOVI!C:DT,82,0)</f>
        <v>525000</v>
      </c>
      <c r="IK302" s="275">
        <f>VLOOKUP(C302,FPT!B:II,82,0)</f>
        <v>525000</v>
      </c>
      <c r="IL302" t="str">
        <f t="shared" si="529"/>
        <v/>
      </c>
      <c r="IM302" s="275">
        <f>ROUND(VLOOKUP(C302,MOVI!C:DT,83,0),0)</f>
        <v>12398846</v>
      </c>
      <c r="IN302" s="275">
        <f>ROUND(VLOOKUP(C302,FPT!B:IL,83,0),0)</f>
        <v>12398846</v>
      </c>
      <c r="IO302" t="str">
        <f t="shared" si="530"/>
        <v/>
      </c>
      <c r="IP302" s="275">
        <f>VLOOKUP(C302,MOVI!C:DT,84,0)</f>
        <v>0</v>
      </c>
      <c r="IQ302" s="275">
        <f>VLOOKUP(C302,FPT!B:IO,84,0)</f>
        <v>0</v>
      </c>
      <c r="IR302" t="str">
        <f t="shared" si="531"/>
        <v/>
      </c>
      <c r="IS302" s="275">
        <f>ROUND(VLOOKUP(C302,MOVI!C:DT,85,0),0)</f>
        <v>0</v>
      </c>
      <c r="IT302" s="275">
        <f>ROUND(VLOOKUP(C302,FPT!B:IR,85,0),0)</f>
        <v>0</v>
      </c>
      <c r="IU302" t="str">
        <f t="shared" si="532"/>
        <v/>
      </c>
      <c r="IV302" s="275">
        <f>VLOOKUP(C302,MOVI!C:DT,86,0)</f>
        <v>0</v>
      </c>
      <c r="IW302" s="275">
        <f>VLOOKUP(C302,FPT!B:IU,86,0)</f>
        <v>0</v>
      </c>
      <c r="IX302" t="str">
        <f t="shared" si="533"/>
        <v/>
      </c>
      <c r="IY302" s="275">
        <f>ROUND(VLOOKUP(C302,MOVI!C:DT,87,0),0)</f>
        <v>0</v>
      </c>
      <c r="IZ302" s="275">
        <f>ROUND(VLOOKUP(C302,FPT!B:IX,87,0),0)</f>
        <v>0</v>
      </c>
      <c r="JA302" t="str">
        <f t="shared" si="534"/>
        <v/>
      </c>
      <c r="JB302" s="275">
        <f>VLOOKUP(C302,MOVI!C:DT,88,0)</f>
        <v>0</v>
      </c>
      <c r="JC302" s="275">
        <f>VLOOKUP(C302,FPT!B:JA,88,0)</f>
        <v>0</v>
      </c>
      <c r="JD302" t="str">
        <f t="shared" si="535"/>
        <v/>
      </c>
      <c r="JE302" s="275">
        <f>VLOOKUP(C302,MOVI!C:DT,89,0)</f>
        <v>50000</v>
      </c>
      <c r="JF302" s="275">
        <f>VLOOKUP(C302,FPT!B:JD,89,0)</f>
        <v>50000</v>
      </c>
      <c r="JG302" t="str">
        <f t="shared" si="536"/>
        <v/>
      </c>
      <c r="JH302" s="275">
        <f>VLOOKUP(C302,MOVI!C:DT,90,0)</f>
        <v>0</v>
      </c>
      <c r="JI302" s="275">
        <f>VLOOKUP(C302,FPT!B:JG,90,0)</f>
        <v>0</v>
      </c>
      <c r="JJ302" t="str">
        <f t="shared" si="537"/>
        <v/>
      </c>
      <c r="JK302" s="275">
        <f>VLOOKUP(C302,MOVI!C:DT,91,0)</f>
        <v>0</v>
      </c>
      <c r="JL302" s="275">
        <f>VLOOKUP(C302,FPT!B:JJ,91,0)</f>
        <v>0</v>
      </c>
      <c r="JM302" t="str">
        <f t="shared" si="538"/>
        <v/>
      </c>
      <c r="JN302" s="275">
        <f>VLOOKUP(C302,MOVI!C:DT,92,0)</f>
        <v>867000</v>
      </c>
      <c r="JO302" s="275">
        <f>VLOOKUP(C302,FPT!B:JM,92,0)</f>
        <v>867000</v>
      </c>
      <c r="JP302" t="str">
        <f t="shared" si="539"/>
        <v/>
      </c>
      <c r="JQ302" s="275">
        <f>VLOOKUP(C302,MOVI!C:DT,93,0)</f>
        <v>0</v>
      </c>
      <c r="JR302" s="275">
        <f>VLOOKUP(C302,FPT!B:JP,93,0)</f>
        <v>0</v>
      </c>
      <c r="JS302" t="str">
        <f t="shared" si="540"/>
        <v/>
      </c>
      <c r="JT302" s="275">
        <f>VLOOKUP(C302,MOVI!C:DT,94,0)</f>
        <v>917000</v>
      </c>
      <c r="JU302" s="275">
        <f>VLOOKUP(C302,FPT!B:JS,94,0)</f>
        <v>917000</v>
      </c>
      <c r="JV302" t="str">
        <f t="shared" si="541"/>
        <v/>
      </c>
      <c r="JW302" s="275">
        <f>VLOOKUP(C302,MOVI!C:DT,95,0)</f>
        <v>4679346</v>
      </c>
      <c r="JX302" s="275">
        <f>VLOOKUP(C302,FPT!B:JV,95,0)</f>
        <v>4679346</v>
      </c>
      <c r="JY302" t="str">
        <f t="shared" si="542"/>
        <v/>
      </c>
      <c r="JZ302" s="275">
        <f>VLOOKUP(C302,MOVI!C:DT,96,0)</f>
        <v>0</v>
      </c>
      <c r="KA302" s="275">
        <f>VLOOKUP(C302,FPT!B:JY,96,0)</f>
        <v>0</v>
      </c>
      <c r="KB302" t="str">
        <f t="shared" si="543"/>
        <v/>
      </c>
      <c r="KC302" s="275">
        <f>VLOOKUP(C302,MOVI!C:DT,97,0)</f>
        <v>4679346</v>
      </c>
      <c r="KD302" s="275">
        <f>VLOOKUP(C302,FPT!B:KB,97,0)</f>
        <v>4679346</v>
      </c>
      <c r="KE302" t="str">
        <f t="shared" si="544"/>
        <v/>
      </c>
      <c r="KF302" s="275">
        <f>VLOOKUP(C302,MOVI!C:DT,98,0)</f>
        <v>850000.00000000012</v>
      </c>
      <c r="KG302" s="275">
        <f>VLOOKUP(C302,FPT!B:KE,98,0)</f>
        <v>850000</v>
      </c>
      <c r="KH302" t="str">
        <f t="shared" si="545"/>
        <v/>
      </c>
      <c r="KI302" s="275">
        <f>VLOOKUP(C302,MOVI!C:DT,99,0)</f>
        <v>0</v>
      </c>
      <c r="KJ302" s="275">
        <f>VLOOKUP(C302,FPT!B:KH,99,0)</f>
        <v>0</v>
      </c>
      <c r="KK302" t="str">
        <f t="shared" si="546"/>
        <v/>
      </c>
      <c r="KL302" s="275">
        <f>VLOOKUP(C302,MOVI!C:DT,100,0)</f>
        <v>150000</v>
      </c>
      <c r="KM302" s="275">
        <f>VLOOKUP(C302,FPT!B:KK,100,0)</f>
        <v>150000</v>
      </c>
      <c r="KN302" t="str">
        <f t="shared" si="547"/>
        <v/>
      </c>
      <c r="KO302" s="275">
        <f>VLOOKUP(C302,MOVI!C:DT,101,0)</f>
        <v>0</v>
      </c>
      <c r="KP302" s="275">
        <f>VLOOKUP(C302,FPT!B:KN,101,0)</f>
        <v>0</v>
      </c>
      <c r="KQ302" t="str">
        <f t="shared" si="548"/>
        <v/>
      </c>
      <c r="KR302" s="275">
        <f>VLOOKUP(C302,MOVI!C:DT,102,0)</f>
        <v>0</v>
      </c>
      <c r="KS302" s="275">
        <f>VLOOKUP(C302,FPT!B:KQ,102,0)</f>
        <v>0</v>
      </c>
      <c r="KT302" t="str">
        <f t="shared" si="549"/>
        <v/>
      </c>
      <c r="KU302" s="275">
        <f>VLOOKUP(C302,MOVI!C:DT,103,0)</f>
        <v>1000000.0000000001</v>
      </c>
      <c r="KV302" s="275">
        <f>VLOOKUP(C302,FPT!B:KT,103,0)</f>
        <v>1000000</v>
      </c>
      <c r="KW302" t="str">
        <f t="shared" si="550"/>
        <v/>
      </c>
      <c r="KX302" s="275">
        <f>VLOOKUP(C302,MOVI!C:DT,104,0)</f>
        <v>1525000</v>
      </c>
      <c r="KY302" s="275">
        <f>VLOOKUP(C302,FPT!B:KW,104,0)</f>
        <v>1525000</v>
      </c>
      <c r="KZ302" t="str">
        <f t="shared" si="551"/>
        <v/>
      </c>
      <c r="LA302" s="275">
        <f>VLOOKUP(C302,MOVI!C:DT,105,0)</f>
        <v>100000</v>
      </c>
      <c r="LB302" s="275">
        <f>VLOOKUP(C302,FPT!B:KZ,105,0)</f>
        <v>100000</v>
      </c>
      <c r="LC302" t="str">
        <f t="shared" si="552"/>
        <v/>
      </c>
      <c r="LD302" s="275">
        <f>VLOOKUP(C302,MOVI!C:DT,106,0)</f>
        <v>7221346</v>
      </c>
      <c r="LE302" s="275">
        <f>VLOOKUP(C302,FPT!B:LC,106,0)</f>
        <v>7221346</v>
      </c>
      <c r="LF302" t="str">
        <f t="shared" si="553"/>
        <v/>
      </c>
      <c r="LG302" s="273">
        <f>VLOOKUP(C302,MOVI!C:DT,107,0)</f>
        <v>0</v>
      </c>
      <c r="LH302" s="273">
        <f>VLOOKUP(C302,FPT!B:LF,107,0)</f>
        <v>0</v>
      </c>
      <c r="LI302" t="str">
        <f t="shared" si="554"/>
        <v/>
      </c>
      <c r="LJ302" t="str">
        <f>VLOOKUP(C302,MOVI!C:DV,108,0)</f>
        <v>MoviSouthSales</v>
      </c>
      <c r="LK302" s="252" t="str">
        <f>VLOOKUP(C302,FPT!B:LI,108,0)</f>
        <v>MoviSouthSales</v>
      </c>
      <c r="LL302" t="str">
        <f t="shared" si="555"/>
        <v/>
      </c>
      <c r="LM302" s="275">
        <f>ROUND(VLOOKUP(C302,MOVI!C:DV,109,0),0)</f>
        <v>416667</v>
      </c>
      <c r="LN302" s="275">
        <f>ROUND(VLOOKUP(C302,FPT!B:LL,109,0),0)</f>
        <v>416667</v>
      </c>
      <c r="LO302" t="str">
        <f t="shared" si="556"/>
        <v/>
      </c>
      <c r="LP302" t="str">
        <f>VLOOKUP(C302,MOVI!C:DV,110,0)</f>
        <v>DNI</v>
      </c>
      <c r="LQ302" s="247" t="str">
        <f>VLOOKUP(C302,FPT!B:LO,110,0)</f>
        <v>DNI</v>
      </c>
      <c r="LR302" t="str">
        <f t="shared" si="557"/>
        <v/>
      </c>
      <c r="LS302">
        <f>MOVI!DI297</f>
        <v>22</v>
      </c>
      <c r="LV302">
        <f>MOVI!DJ297</f>
        <v>0</v>
      </c>
      <c r="LW302">
        <f>MOVI!DK297</f>
        <v>0</v>
      </c>
      <c r="LX302" t="str">
        <f>MOVI!DL297</f>
        <v>x</v>
      </c>
      <c r="LY302">
        <f>MOVI!DM297</f>
        <v>0</v>
      </c>
      <c r="LZ302">
        <f>MOVI!DN297</f>
        <v>50000</v>
      </c>
      <c r="MA302">
        <f>MOVI!DO297</f>
        <v>0</v>
      </c>
      <c r="MB302" t="str">
        <f>MOVI!DP297</f>
        <v>DNI</v>
      </c>
      <c r="MC302">
        <f>MOVI!DQ297</f>
        <v>0</v>
      </c>
      <c r="MD302">
        <f>MOVI!DR297</f>
        <v>0</v>
      </c>
      <c r="ME302" t="str">
        <f>VLOOKUP(C302,MOVI!C:DV,121,0)</f>
        <v>Group 1</v>
      </c>
      <c r="MF302" s="252" t="str">
        <f>VLOOKUP(C302,FPT!B:MD,111,0)</f>
        <v>Group 1</v>
      </c>
      <c r="MG302" t="str">
        <f t="shared" si="561"/>
        <v/>
      </c>
      <c r="MH302" t="str">
        <f>VLOOKUP(C302,MOVI!C:DT,122,0)</f>
        <v>MoviSouthGroup 1</v>
      </c>
      <c r="MI302" s="252" t="str">
        <f>VLOOKUP(C302,FPT!B:DS,112,0)</f>
        <v>MoviSouthGroup 1</v>
      </c>
      <c r="MJ302" t="str">
        <f t="shared" si="558"/>
        <v/>
      </c>
    </row>
    <row r="303" spans="1:348" x14ac:dyDescent="0.25">
      <c r="A303">
        <v>295</v>
      </c>
      <c r="B303" s="48">
        <v>5840</v>
      </c>
      <c r="C303" s="271" t="s">
        <v>1051</v>
      </c>
      <c r="D303" t="str">
        <f>VLOOKUP(C303,MOVI!C:D,2,0)</f>
        <v>Nguyễn Thị Đoạt</v>
      </c>
      <c r="E303" t="str">
        <f>VLOOKUP(C303,FPT!B:C,2,0)</f>
        <v>Nguyễn Thị Đoạt</v>
      </c>
      <c r="F303" t="str">
        <f t="shared" si="451"/>
        <v/>
      </c>
      <c r="G303" t="str">
        <f>VLOOKUP(C303,MOVI!C:E,3,0)</f>
        <v>Sales</v>
      </c>
      <c r="H303" t="str">
        <f>VLOOKUP(C303,FPT!B:F,3,0)</f>
        <v>Sales</v>
      </c>
      <c r="I303" t="str">
        <f t="shared" si="452"/>
        <v/>
      </c>
      <c r="J303" t="str">
        <f>VLOOKUP(C303,MOVI!C:H,4,0)</f>
        <v>Field Sales</v>
      </c>
      <c r="K303" t="str">
        <f>VLOOKUP(C303,FPT!B:I,4,0)</f>
        <v>Field Sales</v>
      </c>
      <c r="L303" t="str">
        <f t="shared" si="453"/>
        <v/>
      </c>
      <c r="M303" t="str">
        <f>VLOOKUP(C303,MOVI!C:DT,5,0)</f>
        <v>Associate</v>
      </c>
      <c r="N303" t="str">
        <f>VLOOKUP(C303,FPT!B:L,5,0)</f>
        <v>Associate</v>
      </c>
      <c r="O303" t="str">
        <f t="shared" si="454"/>
        <v/>
      </c>
      <c r="P303" t="str">
        <f>VLOOKUP(C303,MOVI!C:DT,6,0)</f>
        <v>Field Sales</v>
      </c>
      <c r="Q303" t="str">
        <f>VLOOKUP(C303,FPT!B:O,6,0)</f>
        <v>Field sales</v>
      </c>
      <c r="R303" t="str">
        <f t="shared" si="455"/>
        <v/>
      </c>
      <c r="S303" t="str">
        <f>VLOOKUP(C303,MOVI!C:DT,7,0)</f>
        <v>South</v>
      </c>
      <c r="T303" t="str">
        <f>VLOOKUP(C303,FPT!B:R,7,0)</f>
        <v>South</v>
      </c>
      <c r="U303" t="str">
        <f t="shared" si="456"/>
        <v/>
      </c>
      <c r="V303" t="str">
        <f>VLOOKUP(C303,MOVI!C:DT,8,0)</f>
        <v>Movi</v>
      </c>
      <c r="W303" t="str">
        <f>VLOOKUP(C303,FPT!B:U,8,0)</f>
        <v>Movi</v>
      </c>
      <c r="X303" t="str">
        <f t="shared" si="457"/>
        <v/>
      </c>
      <c r="Y303" t="str">
        <f>VLOOKUP(C303,MOVI!C:DT,9,0)</f>
        <v>Full-time</v>
      </c>
      <c r="Z303" t="str">
        <f>VLOOKUP(C303,FPT!B:X,9,0)</f>
        <v>Full-time</v>
      </c>
      <c r="AA303" t="str">
        <f t="shared" si="458"/>
        <v/>
      </c>
      <c r="AB303" t="str">
        <f>VLOOKUP(C303,MOVI!C:DT,10,0)</f>
        <v>Permanent</v>
      </c>
      <c r="AC303" t="str">
        <f>VLOOKUP(C303,FPT!B:AA,10,0)</f>
        <v>Permanent</v>
      </c>
      <c r="AD303" t="str">
        <f t="shared" si="459"/>
        <v/>
      </c>
      <c r="AE303" s="247">
        <f>VLOOKUP(C303,MOVI!C:DT,11,0)</f>
        <v>44049</v>
      </c>
      <c r="AF303" s="247">
        <f>VLOOKUP(C303,FPT!B:AD,11,0)</f>
        <v>44049</v>
      </c>
      <c r="AG303" t="str">
        <f t="shared" si="460"/>
        <v/>
      </c>
      <c r="AH303" s="260" t="str">
        <f>VLOOKUP(C303,MOVI!C:DT,12,0)</f>
        <v/>
      </c>
      <c r="AI303" s="260"/>
      <c r="AJ303" t="str">
        <f t="shared" si="560"/>
        <v/>
      </c>
      <c r="AK303">
        <f>VLOOKUP(C303,MOVI!C:DT,13,0)</f>
        <v>0</v>
      </c>
      <c r="AL303" s="247">
        <f>VLOOKUP(C303,FPT!B:AJ,13,0)</f>
        <v>0</v>
      </c>
      <c r="AM303" t="str">
        <f t="shared" si="559"/>
        <v/>
      </c>
      <c r="AN303" s="247">
        <f>VLOOKUP(C303,MOVI!C:DT,14,0)</f>
        <v>0</v>
      </c>
      <c r="AO303" s="247">
        <f>VLOOKUP(C303,FPT!B:AM,14,0)</f>
        <v>0</v>
      </c>
      <c r="AP303" t="str">
        <f t="shared" si="461"/>
        <v/>
      </c>
      <c r="AQ303" t="str">
        <f>VLOOKUP(C303,MOVI!C:DT,15,0)</f>
        <v>LC</v>
      </c>
      <c r="AR303" s="247">
        <f>VLOOKUP(C303,FPT!B:AP,15,0)</f>
        <v>0</v>
      </c>
      <c r="AS303" t="str">
        <f t="shared" si="462"/>
        <v>Lệch</v>
      </c>
      <c r="AT303" s="282" t="str">
        <f>VLOOKUP(C303,MOVI!C:DT,16,0)</f>
        <v>LTTP</v>
      </c>
      <c r="AU303" s="247" t="str">
        <f>VLOOKUP(C303,FPT!B:AS,16,0)</f>
        <v>LTTP</v>
      </c>
      <c r="AV303" t="str">
        <f t="shared" si="463"/>
        <v/>
      </c>
      <c r="AW303" t="str">
        <f>VLOOKUP(C303,MOVI!C:DT,17,0)</f>
        <v>L</v>
      </c>
      <c r="AX303" s="247" t="str">
        <f>VLOOKUP(C303,FPT!B:AV,17,0)</f>
        <v>L</v>
      </c>
      <c r="AY303" t="str">
        <f t="shared" si="464"/>
        <v/>
      </c>
      <c r="AZ303">
        <f>VLOOKUP(C303,MOVI!C:DT,18,0)</f>
        <v>0</v>
      </c>
      <c r="BA303" s="247">
        <f>VLOOKUP(C303,FPT!B:AY,18,0)</f>
        <v>0</v>
      </c>
      <c r="BB303" t="str">
        <f t="shared" si="465"/>
        <v/>
      </c>
      <c r="BC303" s="275">
        <f>VLOOKUP(C303,MOVI!C:DT,19,0)</f>
        <v>5000000</v>
      </c>
      <c r="BD303" s="275">
        <f>VLOOKUP(C303,FPT!B:BB,19,0)</f>
        <v>5000000</v>
      </c>
      <c r="BE303" t="str">
        <f t="shared" si="466"/>
        <v/>
      </c>
      <c r="BF303">
        <f>VLOOKUP(C303,MOVI!C:DT,20,0)</f>
        <v>0</v>
      </c>
      <c r="BG303" s="252">
        <f>VLOOKUP(C303,FPT!B:BE,20,0)</f>
        <v>0</v>
      </c>
      <c r="BH303" t="str">
        <f t="shared" si="467"/>
        <v/>
      </c>
      <c r="BI303" s="275">
        <f>VLOOKUP(C303,MOVI!C:DT,21,0)</f>
        <v>5000000</v>
      </c>
      <c r="BJ303" s="275">
        <f>VLOOKUP(C303,FPT!B:BH,21,0)</f>
        <v>5000000</v>
      </c>
      <c r="BK303" t="str">
        <f t="shared" si="468"/>
        <v/>
      </c>
      <c r="BL303" s="275">
        <f>VLOOKUP(C303,MOVI!C:DT,22,0)</f>
        <v>0</v>
      </c>
      <c r="BM303" s="275">
        <f>VLOOKUP(C303,FPT!B:BK,22,0)</f>
        <v>0</v>
      </c>
      <c r="BN303" t="str">
        <f t="shared" si="469"/>
        <v/>
      </c>
      <c r="BO303" s="275">
        <f>VLOOKUP(C303,MOVI!C:DT,23,0)</f>
        <v>0</v>
      </c>
      <c r="BP303" s="275">
        <f>VLOOKUP(C303,FPT!B:BN,23,0)</f>
        <v>0</v>
      </c>
      <c r="BQ303" t="str">
        <f t="shared" si="470"/>
        <v/>
      </c>
      <c r="BR303" s="275">
        <f>VLOOKUP(C303,MOVI!C:DT,24,0)</f>
        <v>0</v>
      </c>
      <c r="BS303" s="275">
        <f>VLOOKUP(C303,FPT!B:BQ,24,0)</f>
        <v>0</v>
      </c>
      <c r="BT303" t="str">
        <f t="shared" si="471"/>
        <v/>
      </c>
      <c r="BU303" s="275">
        <f>VLOOKUP(C303,MOVI!C:DT,25,0)</f>
        <v>200000</v>
      </c>
      <c r="BV303" s="275">
        <f>VLOOKUP(C303,FPT!B:BT,25,0)</f>
        <v>200000</v>
      </c>
      <c r="BW303" t="str">
        <f t="shared" si="472"/>
        <v/>
      </c>
      <c r="BX303" s="275">
        <f>VLOOKUP(C303,MOVI!C:DT,26,0)</f>
        <v>0</v>
      </c>
      <c r="BY303" s="275">
        <f>VLOOKUP(C303,FPT!B:BW,26,0)</f>
        <v>0</v>
      </c>
      <c r="BZ303" t="str">
        <f t="shared" si="473"/>
        <v/>
      </c>
      <c r="CA303" s="275">
        <f>VLOOKUP(C303,MOVI!C:DT,27,0)</f>
        <v>730000</v>
      </c>
      <c r="CB303" s="275">
        <f>VLOOKUP(C303,FPT!B:BZ,27,0)</f>
        <v>730000</v>
      </c>
      <c r="CC303" t="str">
        <f t="shared" si="474"/>
        <v/>
      </c>
      <c r="CD303" s="275">
        <f>VLOOKUP(C303,MOVI!C:DT,28,0)</f>
        <v>930000</v>
      </c>
      <c r="CE303" s="275">
        <f>VLOOKUP(C303,FPT!B:CC,28,0)</f>
        <v>930000</v>
      </c>
      <c r="CF303" t="str">
        <f t="shared" si="475"/>
        <v/>
      </c>
      <c r="CG303" t="str">
        <f>VLOOKUP(C303,MOVI!C:DT,29,0)</f>
        <v>CN</v>
      </c>
      <c r="CH303" s="252" t="str">
        <f>VLOOKUP(C303,FPT!B:CF,29,0)</f>
        <v>CN</v>
      </c>
      <c r="CI303" t="str">
        <f t="shared" si="476"/>
        <v/>
      </c>
      <c r="CJ303">
        <f>VLOOKUP(C303,MOVI!C:DT,30,0)</f>
        <v>26</v>
      </c>
      <c r="CK303" s="252">
        <f>VLOOKUP(C303,FPT!B:CI,30,0)</f>
        <v>26</v>
      </c>
      <c r="CL303" t="str">
        <f t="shared" si="477"/>
        <v/>
      </c>
      <c r="CM303">
        <f>VLOOKUP(C303,MOVI!C:DT,31,0)</f>
        <v>26</v>
      </c>
      <c r="CN303" s="252">
        <f>VLOOKUP(C303,FPT!B:CL,31,0)</f>
        <v>26</v>
      </c>
      <c r="CO303" t="str">
        <f t="shared" si="478"/>
        <v/>
      </c>
      <c r="CP303" s="275">
        <f>VLOOKUP(C303,MOVI!C:DT,32,0)</f>
        <v>0</v>
      </c>
      <c r="CQ303" s="275">
        <f>VLOOKUP(C303,FPT!B:CO,32,0)</f>
        <v>0</v>
      </c>
      <c r="CR303" t="str">
        <f t="shared" si="479"/>
        <v/>
      </c>
      <c r="CS303" s="275">
        <f>VLOOKUP(C303,MOVI!C:DT,33,0)</f>
        <v>0</v>
      </c>
      <c r="CT303" s="275">
        <f>VLOOKUP(C303,FPT!B:CR,33,0)</f>
        <v>0</v>
      </c>
      <c r="CU303" t="str">
        <f t="shared" si="480"/>
        <v/>
      </c>
      <c r="CV303" s="275">
        <f>VLOOKUP(C303,MOVI!C:DT,34,0)</f>
        <v>0</v>
      </c>
      <c r="CW303" s="275">
        <f>VLOOKUP(C303,FPT!B:CU,34,0)</f>
        <v>0</v>
      </c>
      <c r="CX303" t="str">
        <f t="shared" si="481"/>
        <v/>
      </c>
      <c r="CY303" s="275">
        <f>VLOOKUP(C303,MOVI!C:DT,35,0)</f>
        <v>26</v>
      </c>
      <c r="CZ303" s="275">
        <f>VLOOKUP(C303,FPT!B:CX,35,0)</f>
        <v>26</v>
      </c>
      <c r="DA303" t="str">
        <f t="shared" si="482"/>
        <v/>
      </c>
      <c r="DB303" s="275">
        <f>VLOOKUP(C303,MOVI!C:DT,36,0)</f>
        <v>0</v>
      </c>
      <c r="DC303" s="275">
        <f>VLOOKUP(C303,FPT!B:DA,36,0)</f>
        <v>0</v>
      </c>
      <c r="DD303" t="str">
        <f t="shared" si="483"/>
        <v/>
      </c>
      <c r="DE303" s="275">
        <f>VLOOKUP(C303,MOVI!C:DT,37,0)</f>
        <v>0</v>
      </c>
      <c r="DF303" s="275">
        <f>VLOOKUP(C303,FPT!B:DD,37,0)</f>
        <v>0</v>
      </c>
      <c r="DG303" t="str">
        <f t="shared" si="484"/>
        <v/>
      </c>
      <c r="DH303" s="275">
        <f>VLOOKUP(C303,MOVI!C:DT,38,0)</f>
        <v>0</v>
      </c>
      <c r="DI303" s="275">
        <f>VLOOKUP(C303,FPT!B:DG,38,0)</f>
        <v>0</v>
      </c>
      <c r="DJ303" t="str">
        <f t="shared" si="485"/>
        <v/>
      </c>
      <c r="DK303" s="275">
        <f>VLOOKUP(C303,MOVI!C:DT,39,0)</f>
        <v>0</v>
      </c>
      <c r="DL303" s="275">
        <f>VLOOKUP(C303,FPT!B:DJ,39,0)</f>
        <v>0</v>
      </c>
      <c r="DM303" t="str">
        <f t="shared" si="486"/>
        <v/>
      </c>
      <c r="DN303" s="275">
        <f>VLOOKUP(C303,MOVI!C:DT,40,0)</f>
        <v>0</v>
      </c>
      <c r="DO303" s="275">
        <f>VLOOKUP(C303,FPT!B:DM,40,0)</f>
        <v>0</v>
      </c>
      <c r="DP303" t="str">
        <f t="shared" si="487"/>
        <v/>
      </c>
      <c r="DQ303" s="275">
        <f>VLOOKUP(C303,MOVI!C:DT,41,0)</f>
        <v>0</v>
      </c>
      <c r="DR303" s="275">
        <f>VLOOKUP(C303,FPT!B:DP,41,0)</f>
        <v>0</v>
      </c>
      <c r="DS303" t="str">
        <f t="shared" si="488"/>
        <v/>
      </c>
      <c r="DT303" s="275">
        <f>VLOOKUP(C303,MOVI!C:DT,42,0)</f>
        <v>5000000</v>
      </c>
      <c r="DU303" s="275">
        <f>ROUND(VLOOKUP(C303,FPT!B:DS,42,0),0)</f>
        <v>5000000</v>
      </c>
      <c r="DV303" t="str">
        <f t="shared" si="489"/>
        <v/>
      </c>
      <c r="DW303" s="275">
        <f>VLOOKUP(C303,MOVI!C:DT,43,0)</f>
        <v>0</v>
      </c>
      <c r="DX303" s="275">
        <f>VLOOKUP(C303,FPT!B:DV,43,0)</f>
        <v>0</v>
      </c>
      <c r="DY303" t="str">
        <f t="shared" si="490"/>
        <v/>
      </c>
      <c r="DZ303" s="275">
        <f>VLOOKUP(C303,MOVI!C:DT,44,0)</f>
        <v>0</v>
      </c>
      <c r="EA303" s="275">
        <f>VLOOKUP(C303,FPT!B:DY,44,0)</f>
        <v>0</v>
      </c>
      <c r="EB303" t="str">
        <f t="shared" si="491"/>
        <v/>
      </c>
      <c r="EC303" s="275">
        <f>VLOOKUP(C303,MOVI!C:DT,45,0)</f>
        <v>5000000</v>
      </c>
      <c r="ED303" s="275">
        <f>ROUND(VLOOKUP(C303,FPT!B:EB,45,0),0)</f>
        <v>5000000</v>
      </c>
      <c r="EE303" t="str">
        <f t="shared" si="492"/>
        <v/>
      </c>
      <c r="EF303" s="275">
        <f>VLOOKUP(C303,MOVI!C:DT,46,0)</f>
        <v>0</v>
      </c>
      <c r="EG303" s="275">
        <f>VLOOKUP(C303,FPT!B:EE,46,0)</f>
        <v>0</v>
      </c>
      <c r="EH303" t="str">
        <f t="shared" si="493"/>
        <v/>
      </c>
      <c r="EI303" s="275">
        <f>VLOOKUP(C303,MOVI!C:DT,47,0)</f>
        <v>0</v>
      </c>
      <c r="EJ303" s="275">
        <f>VLOOKUP(C303,FPT!B:EH,47,0)</f>
        <v>0</v>
      </c>
      <c r="EK303" t="str">
        <f t="shared" si="494"/>
        <v/>
      </c>
      <c r="EL303" s="275">
        <f>VLOOKUP(C303,MOVI!C:DT,48,0)</f>
        <v>0</v>
      </c>
      <c r="EM303" s="275">
        <f>VLOOKUP(C303,FPT!B:EK,48,0)</f>
        <v>0</v>
      </c>
      <c r="EN303" t="str">
        <f t="shared" si="495"/>
        <v/>
      </c>
      <c r="EO303" s="275">
        <f>VLOOKUP(C303,MOVI!C:DT,49,0)</f>
        <v>200000</v>
      </c>
      <c r="EP303" s="275">
        <f>VLOOKUP(C303,FPT!B:EN,49,0)</f>
        <v>200000</v>
      </c>
      <c r="EQ303" t="str">
        <f t="shared" si="496"/>
        <v/>
      </c>
      <c r="ER303" s="275">
        <f>VLOOKUP(C303,MOVI!C:DT,50,0)</f>
        <v>0</v>
      </c>
      <c r="ES303" s="275">
        <f>VLOOKUP(C303,FPT!B:EQ,50,0)</f>
        <v>0</v>
      </c>
      <c r="ET303" t="str">
        <f t="shared" si="497"/>
        <v/>
      </c>
      <c r="EU303" s="275">
        <f>VLOOKUP(C303,MOVI!C:DT,51,0)</f>
        <v>0</v>
      </c>
      <c r="EV303" s="275">
        <f>VLOOKUP(C303,FPT!B:ET,51,0)</f>
        <v>0</v>
      </c>
      <c r="EW303" t="str">
        <f t="shared" si="498"/>
        <v/>
      </c>
      <c r="EX303" s="275">
        <f>VLOOKUP(C303,MOVI!C:DT,52,0)</f>
        <v>0</v>
      </c>
      <c r="EY303" s="275">
        <f>VLOOKUP(C303,FPT!B:EW,52,0)</f>
        <v>0</v>
      </c>
      <c r="EZ303" t="str">
        <f t="shared" si="499"/>
        <v/>
      </c>
      <c r="FA303" s="275">
        <f>VLOOKUP(C303,MOVI!C:DT,53,0)</f>
        <v>0</v>
      </c>
      <c r="FB303" s="275">
        <f>VLOOKUP(C303,FPT!B:EZ,53,0)</f>
        <v>0</v>
      </c>
      <c r="FC303" t="str">
        <f t="shared" si="500"/>
        <v/>
      </c>
      <c r="FD303" s="275">
        <f>VLOOKUP(C303,MOVI!C:DT,54,0)</f>
        <v>0</v>
      </c>
      <c r="FE303" s="275">
        <f>VLOOKUP(C303,FPT!B:FC,54,0)</f>
        <v>0</v>
      </c>
      <c r="FF303" t="str">
        <f t="shared" si="501"/>
        <v/>
      </c>
      <c r="FG303" s="275">
        <f>VLOOKUP(C303,MOVI!C:DT,55,0)</f>
        <v>730000</v>
      </c>
      <c r="FH303" s="275">
        <f>VLOOKUP(C303,FPT!B:FF,55,0)</f>
        <v>730000</v>
      </c>
      <c r="FI303" t="str">
        <f t="shared" si="502"/>
        <v/>
      </c>
      <c r="FJ303" s="275">
        <f>VLOOKUP(C303,MOVI!C:DT,56,0)</f>
        <v>930000</v>
      </c>
      <c r="FK303" s="275">
        <f>VLOOKUP(C303,FPT!B:FI,56,0)</f>
        <v>930000</v>
      </c>
      <c r="FL303" t="str">
        <f t="shared" si="503"/>
        <v/>
      </c>
      <c r="FM303" s="275">
        <f>VLOOKUP(C303,MOVI!C:DT,57,0)</f>
        <v>0</v>
      </c>
      <c r="FN303" s="275">
        <f>VLOOKUP(C303,FPT!B:FL,57,0)</f>
        <v>0</v>
      </c>
      <c r="FO303" t="str">
        <f t="shared" si="504"/>
        <v/>
      </c>
      <c r="FP303" s="275">
        <f>VLOOKUP(C303,MOVI!C:DT,58,0)</f>
        <v>0</v>
      </c>
      <c r="FQ303" s="275">
        <f>VLOOKUP(C303,FPT!B:FO,58,0)</f>
        <v>0</v>
      </c>
      <c r="FR303" t="str">
        <f t="shared" si="505"/>
        <v/>
      </c>
      <c r="FS303" s="275">
        <f>VLOOKUP(C303,MOVI!C:DT,59,0)</f>
        <v>0</v>
      </c>
      <c r="FT303" s="275">
        <f>VLOOKUP(C303,FPT!B:FR,59,0)</f>
        <v>0</v>
      </c>
      <c r="FU303" t="str">
        <f t="shared" si="506"/>
        <v/>
      </c>
      <c r="FV303" s="275">
        <f>VLOOKUP(C303,MOVI!C:DT,60,0)</f>
        <v>0</v>
      </c>
      <c r="FW303" s="275">
        <f>VLOOKUP(C303,FPT!B:FU,60,0)</f>
        <v>0</v>
      </c>
      <c r="FX303" t="str">
        <f t="shared" si="507"/>
        <v/>
      </c>
      <c r="FY303" s="275">
        <f>VLOOKUP(C303,MOVI!C:DT,61,0)</f>
        <v>0</v>
      </c>
      <c r="FZ303" s="275">
        <f>VLOOKUP(C303,FPT!B:FX,61,0)</f>
        <v>0</v>
      </c>
      <c r="GA303" t="str">
        <f t="shared" si="508"/>
        <v/>
      </c>
      <c r="GB303" s="275">
        <f>VLOOKUP(C303,MOVI!C:DT,62,0)</f>
        <v>320000</v>
      </c>
      <c r="GC303" s="275">
        <f>VLOOKUP(C303,FPT!B:GA,62,0)</f>
        <v>320000</v>
      </c>
      <c r="GD303" t="str">
        <f t="shared" si="509"/>
        <v/>
      </c>
      <c r="GE303" s="275">
        <f>VLOOKUP(C303,MOVI!C:DT,63,0)</f>
        <v>0</v>
      </c>
      <c r="GF303" s="275">
        <f>VLOOKUP(C303,FPT!B:GD,63,0)</f>
        <v>0</v>
      </c>
      <c r="GG303" t="str">
        <f t="shared" si="510"/>
        <v/>
      </c>
      <c r="GH303" s="275">
        <f>VLOOKUP(C303,MOVI!C:DT,64,0)</f>
        <v>0</v>
      </c>
      <c r="GI303" s="275">
        <f>VLOOKUP(C303,FPT!B:GG,64,0)</f>
        <v>0</v>
      </c>
      <c r="GJ303" t="str">
        <f t="shared" si="511"/>
        <v/>
      </c>
      <c r="GK303" s="275">
        <f>VLOOKUP(C303,MOVI!C:DT,65,0)</f>
        <v>0</v>
      </c>
      <c r="GL303" s="275">
        <f>VLOOKUP(C303,FPT!B:GJ,65,0)</f>
        <v>0</v>
      </c>
      <c r="GM303" t="str">
        <f t="shared" si="512"/>
        <v/>
      </c>
      <c r="GN303" s="275">
        <f>VLOOKUP(C303,MOVI!C:DT,66,0)</f>
        <v>0</v>
      </c>
      <c r="GO303" s="275">
        <f>VLOOKUP(C303,FPT!B:GM,66,0)</f>
        <v>0</v>
      </c>
      <c r="GP303" t="str">
        <f t="shared" si="513"/>
        <v/>
      </c>
      <c r="GQ303" s="275">
        <f>VLOOKUP(C303,MOVI!C:DT,67,0)</f>
        <v>0</v>
      </c>
      <c r="GR303" s="275">
        <f>VLOOKUP(C303,FPT!B:GP,67,0)</f>
        <v>0</v>
      </c>
      <c r="GS303" t="str">
        <f t="shared" si="514"/>
        <v/>
      </c>
      <c r="GT303" s="275">
        <f>VLOOKUP(C303,MOVI!C:DT,68,0)</f>
        <v>0</v>
      </c>
      <c r="GU303" s="275">
        <f>VLOOKUP(C303,FPT!B:GS,68,0)</f>
        <v>0</v>
      </c>
      <c r="GV303" t="str">
        <f t="shared" si="515"/>
        <v/>
      </c>
      <c r="GW303" s="275">
        <f>VLOOKUP(C303,MOVI!C:DT,69,0)</f>
        <v>0</v>
      </c>
      <c r="GX303" s="275">
        <f>VLOOKUP(C303,FPT!B:GV,69,0)</f>
        <v>0</v>
      </c>
      <c r="GY303" t="str">
        <f t="shared" si="516"/>
        <v/>
      </c>
      <c r="GZ303" s="275">
        <f>VLOOKUP(C303,MOVI!C:DT,70,0)</f>
        <v>320000</v>
      </c>
      <c r="HA303" s="275">
        <f>VLOOKUP(C303,FPT!B:GY,70,0)</f>
        <v>320000</v>
      </c>
      <c r="HB303" t="str">
        <f t="shared" si="517"/>
        <v/>
      </c>
      <c r="HC303" s="275">
        <f>VLOOKUP(C303,MOVI!C:DT,71,0)</f>
        <v>6250000</v>
      </c>
      <c r="HD303" s="275">
        <f>ROUND(VLOOKUP(C303,FPT!B:HB,71,0),0)</f>
        <v>6250000</v>
      </c>
      <c r="HE303" t="str">
        <f t="shared" si="518"/>
        <v/>
      </c>
      <c r="HF303" s="275">
        <f>ROUND(VLOOKUP(C303,MOVI!C:DT,72,0),0)</f>
        <v>0</v>
      </c>
      <c r="HG303" s="275">
        <f>ROUND(VLOOKUP(C303,FPT!B:HE,72,0),0)</f>
        <v>0</v>
      </c>
      <c r="HH303" t="str">
        <f t="shared" si="519"/>
        <v/>
      </c>
      <c r="HI303" s="275">
        <f>VLOOKUP(C303,MOVI!C:DT,73,0)</f>
        <v>200000</v>
      </c>
      <c r="HJ303" s="275">
        <f>VLOOKUP(C303,FPT!B:HH,73,0)</f>
        <v>200000</v>
      </c>
      <c r="HK303" t="str">
        <f t="shared" si="520"/>
        <v/>
      </c>
      <c r="HL303" s="275">
        <f>VLOOKUP(C303,MOVI!C:DT,74,0)</f>
        <v>730000</v>
      </c>
      <c r="HM303" s="275">
        <f>VLOOKUP(C303,FPT!B:HK,74,0)</f>
        <v>730000</v>
      </c>
      <c r="HN303" t="str">
        <f t="shared" si="521"/>
        <v/>
      </c>
      <c r="HO303" s="275">
        <f>VLOOKUP(C303,MOVI!C:DT,75,0)</f>
        <v>11000000</v>
      </c>
      <c r="HP303" s="275">
        <f>VLOOKUP(C303,FPT!B:HN,75,0)</f>
        <v>11000000</v>
      </c>
      <c r="HQ303" t="str">
        <f t="shared" si="522"/>
        <v/>
      </c>
      <c r="HR303" s="275">
        <f>VLOOKUP(C303,MOVI!C:DT,76,0)</f>
        <v>0</v>
      </c>
      <c r="HS303" s="275">
        <f>VLOOKUP(C303,FPT!B:HQ,76,0)</f>
        <v>0</v>
      </c>
      <c r="HT303" t="str">
        <f t="shared" si="523"/>
        <v/>
      </c>
      <c r="HU303" s="275">
        <f>VLOOKUP(C303,MOVI!C:DT,77,0)</f>
        <v>0</v>
      </c>
      <c r="HV303" s="275">
        <f>VLOOKUP(C303,FPT!B:HT,77,0)</f>
        <v>0</v>
      </c>
      <c r="HW303" t="str">
        <f t="shared" si="524"/>
        <v/>
      </c>
      <c r="HX303" s="274">
        <f>VLOOKUP(C303,MOVI!C:CB,78,0)</f>
        <v>400000</v>
      </c>
      <c r="HY303" s="261">
        <f>VLOOKUP(C303,FPT!$B:$CA,78,0)</f>
        <v>400000</v>
      </c>
      <c r="HZ303" t="str">
        <f t="shared" si="525"/>
        <v/>
      </c>
      <c r="IA303" s="275">
        <f>VLOOKUP(C303,MOVI!C:CD,79,0)</f>
        <v>50000</v>
      </c>
      <c r="IB303" s="275">
        <f>VLOOKUP(C303,FPT!B:HZ,79,0)</f>
        <v>50000</v>
      </c>
      <c r="IC303" t="str">
        <f t="shared" si="526"/>
        <v/>
      </c>
      <c r="ID303" s="275">
        <f>VLOOKUP(C303,MOVI!C:CD,80,0)</f>
        <v>75000</v>
      </c>
      <c r="IE303" s="275">
        <f>VLOOKUP(C303,FPT!B:IC,80,0)</f>
        <v>75000</v>
      </c>
      <c r="IF303" t="str">
        <f t="shared" si="527"/>
        <v/>
      </c>
      <c r="IG303" s="275">
        <f>VLOOKUP(C303,MOVI!C:DT,81,0)</f>
        <v>0</v>
      </c>
      <c r="IH303" s="275">
        <f>VLOOKUP(C303,FPT!B:IF,81,0)</f>
        <v>0</v>
      </c>
      <c r="II303" t="str">
        <f t="shared" si="528"/>
        <v/>
      </c>
      <c r="IJ303" s="275">
        <f>VLOOKUP(C303,MOVI!C:DT,82,0)</f>
        <v>525000</v>
      </c>
      <c r="IK303" s="275">
        <f>VLOOKUP(C303,FPT!B:II,82,0)</f>
        <v>525000</v>
      </c>
      <c r="IL303" t="str">
        <f t="shared" si="529"/>
        <v/>
      </c>
      <c r="IM303" s="275">
        <f>ROUND(VLOOKUP(C303,MOVI!C:DT,83,0),0)</f>
        <v>12455000</v>
      </c>
      <c r="IN303" s="275">
        <f>ROUND(VLOOKUP(C303,FPT!B:IL,83,0),0)</f>
        <v>12455000</v>
      </c>
      <c r="IO303" t="str">
        <f t="shared" si="530"/>
        <v/>
      </c>
      <c r="IP303" s="275">
        <f>VLOOKUP(C303,MOVI!C:DT,84,0)</f>
        <v>0</v>
      </c>
      <c r="IQ303" s="275">
        <f>VLOOKUP(C303,FPT!B:IO,84,0)</f>
        <v>0</v>
      </c>
      <c r="IR303" t="str">
        <f t="shared" si="531"/>
        <v/>
      </c>
      <c r="IS303" s="275">
        <f>ROUND(VLOOKUP(C303,MOVI!C:DT,85,0),0)</f>
        <v>0</v>
      </c>
      <c r="IT303" s="275">
        <f>ROUND(VLOOKUP(C303,FPT!B:IR,85,0),0)</f>
        <v>0</v>
      </c>
      <c r="IU303" t="str">
        <f t="shared" si="532"/>
        <v/>
      </c>
      <c r="IV303" s="275">
        <f>VLOOKUP(C303,MOVI!C:DT,86,0)</f>
        <v>0</v>
      </c>
      <c r="IW303" s="275">
        <f>VLOOKUP(C303,FPT!B:IU,86,0)</f>
        <v>0</v>
      </c>
      <c r="IX303" t="str">
        <f t="shared" si="533"/>
        <v/>
      </c>
      <c r="IY303" s="275">
        <f>ROUND(VLOOKUP(C303,MOVI!C:DT,87,0),0)</f>
        <v>0</v>
      </c>
      <c r="IZ303" s="275">
        <f>ROUND(VLOOKUP(C303,FPT!B:IX,87,0),0)</f>
        <v>0</v>
      </c>
      <c r="JA303" t="str">
        <f t="shared" si="534"/>
        <v/>
      </c>
      <c r="JB303" s="275">
        <f>VLOOKUP(C303,MOVI!C:DT,88,0)</f>
        <v>0</v>
      </c>
      <c r="JC303" s="275">
        <f>VLOOKUP(C303,FPT!B:JA,88,0)</f>
        <v>0</v>
      </c>
      <c r="JD303" t="str">
        <f t="shared" si="535"/>
        <v/>
      </c>
      <c r="JE303" s="275">
        <f>VLOOKUP(C303,MOVI!C:DT,89,0)</f>
        <v>50000</v>
      </c>
      <c r="JF303" s="275">
        <f>VLOOKUP(C303,FPT!B:JD,89,0)</f>
        <v>50000</v>
      </c>
      <c r="JG303" t="str">
        <f t="shared" si="536"/>
        <v/>
      </c>
      <c r="JH303" s="275">
        <f>VLOOKUP(C303,MOVI!C:DT,90,0)</f>
        <v>0</v>
      </c>
      <c r="JI303" s="275">
        <f>VLOOKUP(C303,FPT!B:JG,90,0)</f>
        <v>0</v>
      </c>
      <c r="JJ303" t="str">
        <f t="shared" si="537"/>
        <v/>
      </c>
      <c r="JK303" s="275">
        <f>VLOOKUP(C303,MOVI!C:DT,91,0)</f>
        <v>0</v>
      </c>
      <c r="JL303" s="275">
        <f>VLOOKUP(C303,FPT!B:JJ,91,0)</f>
        <v>0</v>
      </c>
      <c r="JM303" t="str">
        <f t="shared" si="538"/>
        <v/>
      </c>
      <c r="JN303" s="275">
        <f>VLOOKUP(C303,MOVI!C:DT,92,0)</f>
        <v>0</v>
      </c>
      <c r="JO303" s="275">
        <f>VLOOKUP(C303,FPT!B:JM,92,0)</f>
        <v>0</v>
      </c>
      <c r="JP303" t="str">
        <f t="shared" si="539"/>
        <v/>
      </c>
      <c r="JQ303" s="275">
        <f>VLOOKUP(C303,MOVI!C:DT,93,0)</f>
        <v>0</v>
      </c>
      <c r="JR303" s="275">
        <f>VLOOKUP(C303,FPT!B:JP,93,0)</f>
        <v>0</v>
      </c>
      <c r="JS303" t="str">
        <f t="shared" si="540"/>
        <v/>
      </c>
      <c r="JT303" s="275">
        <f>VLOOKUP(C303,MOVI!C:DT,94,0)</f>
        <v>50000</v>
      </c>
      <c r="JU303" s="275">
        <f>VLOOKUP(C303,FPT!B:JS,94,0)</f>
        <v>50000</v>
      </c>
      <c r="JV303" t="str">
        <f t="shared" si="541"/>
        <v/>
      </c>
      <c r="JW303" s="275">
        <f>VLOOKUP(C303,MOVI!C:DT,95,0)</f>
        <v>5675000</v>
      </c>
      <c r="JX303" s="275">
        <f>VLOOKUP(C303,FPT!B:JV,95,0)</f>
        <v>5675000</v>
      </c>
      <c r="JY303" t="str">
        <f t="shared" si="542"/>
        <v/>
      </c>
      <c r="JZ303" s="275">
        <f>VLOOKUP(C303,MOVI!C:DT,96,0)</f>
        <v>0</v>
      </c>
      <c r="KA303" s="275">
        <f>VLOOKUP(C303,FPT!B:JY,96,0)</f>
        <v>0</v>
      </c>
      <c r="KB303" t="str">
        <f t="shared" si="543"/>
        <v/>
      </c>
      <c r="KC303" s="275">
        <f>VLOOKUP(C303,MOVI!C:DT,97,0)</f>
        <v>5675000</v>
      </c>
      <c r="KD303" s="275">
        <f>VLOOKUP(C303,FPT!B:KB,97,0)</f>
        <v>5675000</v>
      </c>
      <c r="KE303" t="str">
        <f t="shared" si="544"/>
        <v/>
      </c>
      <c r="KF303" s="275">
        <f>VLOOKUP(C303,MOVI!C:DT,98,0)</f>
        <v>850000.00000000012</v>
      </c>
      <c r="KG303" s="275">
        <f>VLOOKUP(C303,FPT!B:KE,98,0)</f>
        <v>850000</v>
      </c>
      <c r="KH303" t="str">
        <f t="shared" si="545"/>
        <v/>
      </c>
      <c r="KI303" s="275">
        <f>VLOOKUP(C303,MOVI!C:DT,99,0)</f>
        <v>0</v>
      </c>
      <c r="KJ303" s="275">
        <f>VLOOKUP(C303,FPT!B:KH,99,0)</f>
        <v>0</v>
      </c>
      <c r="KK303" t="str">
        <f t="shared" si="546"/>
        <v/>
      </c>
      <c r="KL303" s="275">
        <f>VLOOKUP(C303,MOVI!C:DT,100,0)</f>
        <v>150000</v>
      </c>
      <c r="KM303" s="275">
        <f>VLOOKUP(C303,FPT!B:KK,100,0)</f>
        <v>150000</v>
      </c>
      <c r="KN303" t="str">
        <f t="shared" si="547"/>
        <v/>
      </c>
      <c r="KO303" s="275">
        <f>VLOOKUP(C303,MOVI!C:DT,101,0)</f>
        <v>0</v>
      </c>
      <c r="KP303" s="275">
        <f>VLOOKUP(C303,FPT!B:KN,101,0)</f>
        <v>0</v>
      </c>
      <c r="KQ303" t="str">
        <f t="shared" si="548"/>
        <v/>
      </c>
      <c r="KR303" s="275">
        <f>VLOOKUP(C303,MOVI!C:DT,102,0)</f>
        <v>0</v>
      </c>
      <c r="KS303" s="275">
        <f>VLOOKUP(C303,FPT!B:KQ,102,0)</f>
        <v>0</v>
      </c>
      <c r="KT303" t="str">
        <f t="shared" si="549"/>
        <v/>
      </c>
      <c r="KU303" s="275">
        <f>VLOOKUP(C303,MOVI!C:DT,103,0)</f>
        <v>1000000.0000000001</v>
      </c>
      <c r="KV303" s="275">
        <f>VLOOKUP(C303,FPT!B:KT,103,0)</f>
        <v>1000000</v>
      </c>
      <c r="KW303" t="str">
        <f t="shared" si="550"/>
        <v/>
      </c>
      <c r="KX303" s="275">
        <f>VLOOKUP(C303,MOVI!C:DT,104,0)</f>
        <v>1525000</v>
      </c>
      <c r="KY303" s="275">
        <f>VLOOKUP(C303,FPT!B:KW,104,0)</f>
        <v>1525000</v>
      </c>
      <c r="KZ303" t="str">
        <f t="shared" si="551"/>
        <v/>
      </c>
      <c r="LA303" s="275">
        <f>VLOOKUP(C303,MOVI!C:DT,105,0)</f>
        <v>100000</v>
      </c>
      <c r="LB303" s="275">
        <f>VLOOKUP(C303,FPT!B:KZ,105,0)</f>
        <v>100000</v>
      </c>
      <c r="LC303" t="str">
        <f t="shared" si="552"/>
        <v/>
      </c>
      <c r="LD303" s="275">
        <f>VLOOKUP(C303,MOVI!C:DT,106,0)</f>
        <v>7350000</v>
      </c>
      <c r="LE303" s="275">
        <f>VLOOKUP(C303,FPT!B:LC,106,0)</f>
        <v>7350000</v>
      </c>
      <c r="LF303" t="str">
        <f t="shared" si="553"/>
        <v/>
      </c>
      <c r="LG303" s="273">
        <f>VLOOKUP(C303,MOVI!C:DT,107,0)</f>
        <v>0</v>
      </c>
      <c r="LH303" s="273">
        <f>VLOOKUP(C303,FPT!B:LF,107,0)</f>
        <v>0</v>
      </c>
      <c r="LI303" t="str">
        <f t="shared" si="554"/>
        <v/>
      </c>
      <c r="LJ303" t="str">
        <f>VLOOKUP(C303,MOVI!C:DV,108,0)</f>
        <v>MoviSouthSales</v>
      </c>
      <c r="LK303" s="252" t="str">
        <f>VLOOKUP(C303,FPT!B:LI,108,0)</f>
        <v>MoviSouthSales</v>
      </c>
      <c r="LL303" t="str">
        <f t="shared" si="555"/>
        <v/>
      </c>
      <c r="LM303" s="275">
        <f>ROUND(VLOOKUP(C303,MOVI!C:DV,109,0),0)</f>
        <v>416667</v>
      </c>
      <c r="LN303" s="275">
        <f>ROUND(VLOOKUP(C303,FPT!B:LL,109,0),0)</f>
        <v>416667</v>
      </c>
      <c r="LO303" t="str">
        <f t="shared" si="556"/>
        <v/>
      </c>
      <c r="LP303" t="str">
        <f>VLOOKUP(C303,MOVI!C:DV,110,0)</f>
        <v>DNI</v>
      </c>
      <c r="LQ303" s="247" t="str">
        <f>VLOOKUP(C303,FPT!B:LO,110,0)</f>
        <v>DNI</v>
      </c>
      <c r="LR303" t="str">
        <f t="shared" si="557"/>
        <v/>
      </c>
      <c r="LS303">
        <f>MOVI!DI298</f>
        <v>22</v>
      </c>
      <c r="LV303">
        <f>MOVI!DJ298</f>
        <v>0</v>
      </c>
      <c r="LW303">
        <f>MOVI!DK298</f>
        <v>0</v>
      </c>
      <c r="LX303" t="str">
        <f>MOVI!DL298</f>
        <v>x</v>
      </c>
      <c r="LY303">
        <f>MOVI!DM298</f>
        <v>0</v>
      </c>
      <c r="LZ303">
        <f>MOVI!DN298</f>
        <v>50000</v>
      </c>
      <c r="MA303">
        <f>MOVI!DO298</f>
        <v>0</v>
      </c>
      <c r="MB303" t="str">
        <f>MOVI!DP298</f>
        <v>DNI</v>
      </c>
      <c r="MC303">
        <f>MOVI!DQ298</f>
        <v>0</v>
      </c>
      <c r="MD303">
        <f>MOVI!DR298</f>
        <v>0</v>
      </c>
      <c r="ME303" t="str">
        <f>VLOOKUP(C303,MOVI!C:DV,121,0)</f>
        <v>Group 1</v>
      </c>
      <c r="MF303" s="252" t="str">
        <f>VLOOKUP(C303,FPT!B:MD,111,0)</f>
        <v>Group 1</v>
      </c>
      <c r="MG303" t="str">
        <f t="shared" si="561"/>
        <v/>
      </c>
      <c r="MH303" t="str">
        <f>VLOOKUP(C303,MOVI!C:DT,122,0)</f>
        <v>MoviSouthGroup 1</v>
      </c>
      <c r="MI303" s="252" t="str">
        <f>VLOOKUP(C303,FPT!B:DS,112,0)</f>
        <v>MoviSouthGroup 1</v>
      </c>
      <c r="MJ303" t="str">
        <f t="shared" si="558"/>
        <v/>
      </c>
    </row>
    <row r="304" spans="1:348" x14ac:dyDescent="0.25">
      <c r="A304">
        <v>296</v>
      </c>
      <c r="B304" s="48">
        <v>5825</v>
      </c>
      <c r="C304" s="271" t="s">
        <v>1049</v>
      </c>
      <c r="D304" t="str">
        <f>VLOOKUP(C304,MOVI!C:D,2,0)</f>
        <v>Trần Thị Nghị</v>
      </c>
      <c r="E304" t="str">
        <f>VLOOKUP(C304,FPT!B:C,2,0)</f>
        <v>Trần Thị Nghị</v>
      </c>
      <c r="F304" t="str">
        <f t="shared" si="451"/>
        <v/>
      </c>
      <c r="G304" t="str">
        <f>VLOOKUP(C304,MOVI!C:E,3,0)</f>
        <v>Sales</v>
      </c>
      <c r="H304" t="str">
        <f>VLOOKUP(C304,FPT!B:F,3,0)</f>
        <v>Sales</v>
      </c>
      <c r="I304" t="str">
        <f t="shared" si="452"/>
        <v/>
      </c>
      <c r="J304" t="str">
        <f>VLOOKUP(C304,MOVI!C:H,4,0)</f>
        <v>Field Sales</v>
      </c>
      <c r="K304" t="str">
        <f>VLOOKUP(C304,FPT!B:I,4,0)</f>
        <v>Field Sales</v>
      </c>
      <c r="L304" t="str">
        <f t="shared" si="453"/>
        <v/>
      </c>
      <c r="M304" t="str">
        <f>VLOOKUP(C304,MOVI!C:DT,5,0)</f>
        <v>Associate</v>
      </c>
      <c r="N304" t="str">
        <f>VLOOKUP(C304,FPT!B:L,5,0)</f>
        <v>Associate</v>
      </c>
      <c r="O304" t="str">
        <f t="shared" si="454"/>
        <v/>
      </c>
      <c r="P304" t="str">
        <f>VLOOKUP(C304,MOVI!C:DT,6,0)</f>
        <v>Field Sales</v>
      </c>
      <c r="Q304" t="str">
        <f>VLOOKUP(C304,FPT!B:O,6,0)</f>
        <v>Field sales</v>
      </c>
      <c r="R304" t="str">
        <f t="shared" si="455"/>
        <v/>
      </c>
      <c r="S304" t="str">
        <f>VLOOKUP(C304,MOVI!C:DT,7,0)</f>
        <v>North</v>
      </c>
      <c r="T304" t="str">
        <f>VLOOKUP(C304,FPT!B:R,7,0)</f>
        <v>North</v>
      </c>
      <c r="U304" t="str">
        <f t="shared" si="456"/>
        <v/>
      </c>
      <c r="V304" t="str">
        <f>VLOOKUP(C304,MOVI!C:DT,8,0)</f>
        <v>Movi</v>
      </c>
      <c r="W304" t="str">
        <f>VLOOKUP(C304,FPT!B:U,8,0)</f>
        <v>Movi</v>
      </c>
      <c r="X304" t="str">
        <f t="shared" si="457"/>
        <v/>
      </c>
      <c r="Y304" t="str">
        <f>VLOOKUP(C304,MOVI!C:DT,9,0)</f>
        <v>Full-time</v>
      </c>
      <c r="Z304" t="str">
        <f>VLOOKUP(C304,FPT!B:X,9,0)</f>
        <v>Full-time</v>
      </c>
      <c r="AA304" t="str">
        <f t="shared" si="458"/>
        <v/>
      </c>
      <c r="AB304" t="str">
        <f>VLOOKUP(C304,MOVI!C:DT,10,0)</f>
        <v>Permanent</v>
      </c>
      <c r="AC304" t="str">
        <f>VLOOKUP(C304,FPT!B:AA,10,0)</f>
        <v>Permanent</v>
      </c>
      <c r="AD304" t="str">
        <f t="shared" si="459"/>
        <v/>
      </c>
      <c r="AE304" s="247">
        <f>VLOOKUP(C304,MOVI!C:DT,11,0)</f>
        <v>44044</v>
      </c>
      <c r="AF304" s="247">
        <f>VLOOKUP(C304,FPT!B:AD,11,0)</f>
        <v>44044</v>
      </c>
      <c r="AG304" t="str">
        <f t="shared" si="460"/>
        <v/>
      </c>
      <c r="AH304" s="260" t="str">
        <f>VLOOKUP(C304,MOVI!C:DT,12,0)</f>
        <v/>
      </c>
      <c r="AI304" s="260"/>
      <c r="AJ304" t="str">
        <f t="shared" si="560"/>
        <v/>
      </c>
      <c r="AK304">
        <f>VLOOKUP(C304,MOVI!C:DT,13,0)</f>
        <v>0</v>
      </c>
      <c r="AL304" s="247">
        <f>VLOOKUP(C304,FPT!B:AJ,13,0)</f>
        <v>0</v>
      </c>
      <c r="AM304" t="str">
        <f t="shared" si="559"/>
        <v/>
      </c>
      <c r="AN304" s="247">
        <f>VLOOKUP(C304,MOVI!C:DT,14,0)</f>
        <v>0</v>
      </c>
      <c r="AO304" s="247">
        <f>VLOOKUP(C304,FPT!B:AM,14,0)</f>
        <v>0</v>
      </c>
      <c r="AP304" t="str">
        <f t="shared" si="461"/>
        <v/>
      </c>
      <c r="AQ304" t="str">
        <f>VLOOKUP(C304,MOVI!C:DT,15,0)</f>
        <v>LC</v>
      </c>
      <c r="AR304" s="247" t="str">
        <f>VLOOKUP(C304,FPT!B:AP,15,0)</f>
        <v>LC</v>
      </c>
      <c r="AS304" t="str">
        <f t="shared" si="462"/>
        <v/>
      </c>
      <c r="AT304" s="282" t="str">
        <f>VLOOKUP(C304,MOVI!C:DT,16,0)</f>
        <v>LTTP</v>
      </c>
      <c r="AU304" s="247" t="str">
        <f>VLOOKUP(C304,FPT!B:AS,16,0)</f>
        <v>LTTP</v>
      </c>
      <c r="AV304" t="str">
        <f t="shared" si="463"/>
        <v/>
      </c>
      <c r="AW304" t="str">
        <f>VLOOKUP(C304,MOVI!C:DT,17,0)</f>
        <v>L</v>
      </c>
      <c r="AX304" s="247" t="str">
        <f>VLOOKUP(C304,FPT!B:AV,17,0)</f>
        <v>L</v>
      </c>
      <c r="AY304" t="str">
        <f t="shared" si="464"/>
        <v/>
      </c>
      <c r="AZ304">
        <f>VLOOKUP(C304,MOVI!C:DT,18,0)</f>
        <v>0</v>
      </c>
      <c r="BA304" s="247">
        <f>VLOOKUP(C304,FPT!B:AY,18,0)</f>
        <v>0</v>
      </c>
      <c r="BB304" t="str">
        <f t="shared" si="465"/>
        <v/>
      </c>
      <c r="BC304" s="275">
        <f>VLOOKUP(C304,MOVI!C:DT,19,0)</f>
        <v>5000000</v>
      </c>
      <c r="BD304" s="275">
        <f>VLOOKUP(C304,FPT!B:BB,19,0)</f>
        <v>5000000</v>
      </c>
      <c r="BE304" t="str">
        <f t="shared" si="466"/>
        <v/>
      </c>
      <c r="BF304">
        <f>VLOOKUP(C304,MOVI!C:DT,20,0)</f>
        <v>0</v>
      </c>
      <c r="BG304" s="252">
        <f>VLOOKUP(C304,FPT!B:BE,20,0)</f>
        <v>0</v>
      </c>
      <c r="BH304" t="str">
        <f t="shared" si="467"/>
        <v/>
      </c>
      <c r="BI304" s="275">
        <f>VLOOKUP(C304,MOVI!C:DT,21,0)</f>
        <v>5000000</v>
      </c>
      <c r="BJ304" s="275">
        <f>VLOOKUP(C304,FPT!B:BH,21,0)</f>
        <v>5000000</v>
      </c>
      <c r="BK304" t="str">
        <f t="shared" si="468"/>
        <v/>
      </c>
      <c r="BL304" s="275">
        <f>VLOOKUP(C304,MOVI!C:DT,22,0)</f>
        <v>0</v>
      </c>
      <c r="BM304" s="275">
        <f>VLOOKUP(C304,FPT!B:BK,22,0)</f>
        <v>0</v>
      </c>
      <c r="BN304" t="str">
        <f t="shared" si="469"/>
        <v/>
      </c>
      <c r="BO304" s="275">
        <f>VLOOKUP(C304,MOVI!C:DT,23,0)</f>
        <v>0</v>
      </c>
      <c r="BP304" s="275">
        <f>VLOOKUP(C304,FPT!B:BN,23,0)</f>
        <v>0</v>
      </c>
      <c r="BQ304" t="str">
        <f t="shared" si="470"/>
        <v/>
      </c>
      <c r="BR304" s="275">
        <f>VLOOKUP(C304,MOVI!C:DT,24,0)</f>
        <v>0</v>
      </c>
      <c r="BS304" s="275">
        <f>VLOOKUP(C304,FPT!B:BQ,24,0)</f>
        <v>0</v>
      </c>
      <c r="BT304" t="str">
        <f t="shared" si="471"/>
        <v/>
      </c>
      <c r="BU304" s="275">
        <f>VLOOKUP(C304,MOVI!C:DT,25,0)</f>
        <v>200000</v>
      </c>
      <c r="BV304" s="275">
        <f>VLOOKUP(C304,FPT!B:BT,25,0)</f>
        <v>200000</v>
      </c>
      <c r="BW304" t="str">
        <f t="shared" si="472"/>
        <v/>
      </c>
      <c r="BX304" s="275">
        <f>VLOOKUP(C304,MOVI!C:DT,26,0)</f>
        <v>0</v>
      </c>
      <c r="BY304" s="275">
        <f>VLOOKUP(C304,FPT!B:BW,26,0)</f>
        <v>0</v>
      </c>
      <c r="BZ304" t="str">
        <f t="shared" si="473"/>
        <v/>
      </c>
      <c r="CA304" s="275">
        <f>VLOOKUP(C304,MOVI!C:DT,27,0)</f>
        <v>730000</v>
      </c>
      <c r="CB304" s="275">
        <f>VLOOKUP(C304,FPT!B:BZ,27,0)</f>
        <v>730000</v>
      </c>
      <c r="CC304" t="str">
        <f t="shared" si="474"/>
        <v/>
      </c>
      <c r="CD304" s="275">
        <f>VLOOKUP(C304,MOVI!C:DT,28,0)</f>
        <v>930000</v>
      </c>
      <c r="CE304" s="275">
        <f>VLOOKUP(C304,FPT!B:CC,28,0)</f>
        <v>930000</v>
      </c>
      <c r="CF304" t="str">
        <f t="shared" si="475"/>
        <v/>
      </c>
      <c r="CG304" t="str">
        <f>VLOOKUP(C304,MOVI!C:DT,29,0)</f>
        <v>CN</v>
      </c>
      <c r="CH304" s="252" t="str">
        <f>VLOOKUP(C304,FPT!B:CF,29,0)</f>
        <v>CN</v>
      </c>
      <c r="CI304" t="str">
        <f t="shared" si="476"/>
        <v/>
      </c>
      <c r="CJ304">
        <f>VLOOKUP(C304,MOVI!C:DT,30,0)</f>
        <v>26</v>
      </c>
      <c r="CK304" s="252">
        <f>VLOOKUP(C304,FPT!B:CI,30,0)</f>
        <v>26</v>
      </c>
      <c r="CL304" t="str">
        <f t="shared" si="477"/>
        <v/>
      </c>
      <c r="CM304">
        <f>VLOOKUP(C304,MOVI!C:DT,31,0)</f>
        <v>26</v>
      </c>
      <c r="CN304" s="252">
        <f>VLOOKUP(C304,FPT!B:CL,31,0)</f>
        <v>26</v>
      </c>
      <c r="CO304" t="str">
        <f t="shared" si="478"/>
        <v/>
      </c>
      <c r="CP304" s="275">
        <f>VLOOKUP(C304,MOVI!C:DT,32,0)</f>
        <v>0</v>
      </c>
      <c r="CQ304" s="275">
        <f>VLOOKUP(C304,FPT!B:CO,32,0)</f>
        <v>0</v>
      </c>
      <c r="CR304" t="str">
        <f t="shared" si="479"/>
        <v/>
      </c>
      <c r="CS304" s="275">
        <f>VLOOKUP(C304,MOVI!C:DT,33,0)</f>
        <v>0</v>
      </c>
      <c r="CT304" s="275">
        <f>VLOOKUP(C304,FPT!B:CR,33,0)</f>
        <v>0</v>
      </c>
      <c r="CU304" t="str">
        <f t="shared" si="480"/>
        <v/>
      </c>
      <c r="CV304" s="275">
        <f>VLOOKUP(C304,MOVI!C:DT,34,0)</f>
        <v>0</v>
      </c>
      <c r="CW304" s="275">
        <f>VLOOKUP(C304,FPT!B:CU,34,0)</f>
        <v>0</v>
      </c>
      <c r="CX304" t="str">
        <f t="shared" si="481"/>
        <v/>
      </c>
      <c r="CY304" s="275">
        <f>VLOOKUP(C304,MOVI!C:DT,35,0)</f>
        <v>26</v>
      </c>
      <c r="CZ304" s="275">
        <f>VLOOKUP(C304,FPT!B:CX,35,0)</f>
        <v>26</v>
      </c>
      <c r="DA304" t="str">
        <f t="shared" si="482"/>
        <v/>
      </c>
      <c r="DB304" s="275">
        <f>VLOOKUP(C304,MOVI!C:DT,36,0)</f>
        <v>0</v>
      </c>
      <c r="DC304" s="275">
        <f>VLOOKUP(C304,FPT!B:DA,36,0)</f>
        <v>0</v>
      </c>
      <c r="DD304" t="str">
        <f t="shared" si="483"/>
        <v/>
      </c>
      <c r="DE304" s="275">
        <f>VLOOKUP(C304,MOVI!C:DT,37,0)</f>
        <v>0</v>
      </c>
      <c r="DF304" s="275">
        <f>VLOOKUP(C304,FPT!B:DD,37,0)</f>
        <v>0</v>
      </c>
      <c r="DG304" t="str">
        <f t="shared" si="484"/>
        <v/>
      </c>
      <c r="DH304" s="275">
        <f>VLOOKUP(C304,MOVI!C:DT,38,0)</f>
        <v>0</v>
      </c>
      <c r="DI304" s="275">
        <f>VLOOKUP(C304,FPT!B:DG,38,0)</f>
        <v>0</v>
      </c>
      <c r="DJ304" t="str">
        <f t="shared" si="485"/>
        <v/>
      </c>
      <c r="DK304" s="275">
        <f>VLOOKUP(C304,MOVI!C:DT,39,0)</f>
        <v>0</v>
      </c>
      <c r="DL304" s="275">
        <f>VLOOKUP(C304,FPT!B:DJ,39,0)</f>
        <v>0</v>
      </c>
      <c r="DM304" t="str">
        <f t="shared" si="486"/>
        <v/>
      </c>
      <c r="DN304" s="275">
        <f>VLOOKUP(C304,MOVI!C:DT,40,0)</f>
        <v>0</v>
      </c>
      <c r="DO304" s="275">
        <f>VLOOKUP(C304,FPT!B:DM,40,0)</f>
        <v>0</v>
      </c>
      <c r="DP304" t="str">
        <f t="shared" si="487"/>
        <v/>
      </c>
      <c r="DQ304" s="275">
        <f>VLOOKUP(C304,MOVI!C:DT,41,0)</f>
        <v>0</v>
      </c>
      <c r="DR304" s="275">
        <f>VLOOKUP(C304,FPT!B:DP,41,0)</f>
        <v>0</v>
      </c>
      <c r="DS304" t="str">
        <f t="shared" si="488"/>
        <v/>
      </c>
      <c r="DT304" s="275">
        <f>VLOOKUP(C304,MOVI!C:DT,42,0)</f>
        <v>5000000</v>
      </c>
      <c r="DU304" s="275">
        <f>ROUND(VLOOKUP(C304,FPT!B:DS,42,0),0)</f>
        <v>5000000</v>
      </c>
      <c r="DV304" t="str">
        <f t="shared" si="489"/>
        <v/>
      </c>
      <c r="DW304" s="275">
        <f>VLOOKUP(C304,MOVI!C:DT,43,0)</f>
        <v>0</v>
      </c>
      <c r="DX304" s="275">
        <f>VLOOKUP(C304,FPT!B:DV,43,0)</f>
        <v>0</v>
      </c>
      <c r="DY304" t="str">
        <f t="shared" si="490"/>
        <v/>
      </c>
      <c r="DZ304" s="275">
        <f>VLOOKUP(C304,MOVI!C:DT,44,0)</f>
        <v>0</v>
      </c>
      <c r="EA304" s="275">
        <f>VLOOKUP(C304,FPT!B:DY,44,0)</f>
        <v>0</v>
      </c>
      <c r="EB304" t="str">
        <f t="shared" si="491"/>
        <v/>
      </c>
      <c r="EC304" s="275">
        <f>VLOOKUP(C304,MOVI!C:DT,45,0)</f>
        <v>5000000</v>
      </c>
      <c r="ED304" s="275">
        <f>ROUND(VLOOKUP(C304,FPT!B:EB,45,0),0)</f>
        <v>5000000</v>
      </c>
      <c r="EE304" t="str">
        <f t="shared" si="492"/>
        <v/>
      </c>
      <c r="EF304" s="275">
        <f>VLOOKUP(C304,MOVI!C:DT,46,0)</f>
        <v>0</v>
      </c>
      <c r="EG304" s="275">
        <f>VLOOKUP(C304,FPT!B:EE,46,0)</f>
        <v>0</v>
      </c>
      <c r="EH304" t="str">
        <f t="shared" si="493"/>
        <v/>
      </c>
      <c r="EI304" s="275">
        <f>VLOOKUP(C304,MOVI!C:DT,47,0)</f>
        <v>0</v>
      </c>
      <c r="EJ304" s="275">
        <f>VLOOKUP(C304,FPT!B:EH,47,0)</f>
        <v>0</v>
      </c>
      <c r="EK304" t="str">
        <f t="shared" si="494"/>
        <v/>
      </c>
      <c r="EL304" s="275">
        <f>VLOOKUP(C304,MOVI!C:DT,48,0)</f>
        <v>0</v>
      </c>
      <c r="EM304" s="275">
        <f>VLOOKUP(C304,FPT!B:EK,48,0)</f>
        <v>0</v>
      </c>
      <c r="EN304" t="str">
        <f t="shared" si="495"/>
        <v/>
      </c>
      <c r="EO304" s="275">
        <f>VLOOKUP(C304,MOVI!C:DT,49,0)</f>
        <v>200000</v>
      </c>
      <c r="EP304" s="275">
        <f>VLOOKUP(C304,FPT!B:EN,49,0)</f>
        <v>200000</v>
      </c>
      <c r="EQ304" t="str">
        <f t="shared" si="496"/>
        <v/>
      </c>
      <c r="ER304" s="275">
        <f>VLOOKUP(C304,MOVI!C:DT,50,0)</f>
        <v>0</v>
      </c>
      <c r="ES304" s="275">
        <f>VLOOKUP(C304,FPT!B:EQ,50,0)</f>
        <v>0</v>
      </c>
      <c r="ET304" t="str">
        <f t="shared" si="497"/>
        <v/>
      </c>
      <c r="EU304" s="275">
        <f>VLOOKUP(C304,MOVI!C:DT,51,0)</f>
        <v>0</v>
      </c>
      <c r="EV304" s="275">
        <f>VLOOKUP(C304,FPT!B:ET,51,0)</f>
        <v>0</v>
      </c>
      <c r="EW304" t="str">
        <f t="shared" si="498"/>
        <v/>
      </c>
      <c r="EX304" s="275">
        <f>VLOOKUP(C304,MOVI!C:DT,52,0)</f>
        <v>0</v>
      </c>
      <c r="EY304" s="275">
        <f>VLOOKUP(C304,FPT!B:EW,52,0)</f>
        <v>0</v>
      </c>
      <c r="EZ304" t="str">
        <f t="shared" si="499"/>
        <v/>
      </c>
      <c r="FA304" s="275">
        <f>VLOOKUP(C304,MOVI!C:DT,53,0)</f>
        <v>0</v>
      </c>
      <c r="FB304" s="275">
        <f>VLOOKUP(C304,FPT!B:EZ,53,0)</f>
        <v>0</v>
      </c>
      <c r="FC304" t="str">
        <f t="shared" si="500"/>
        <v/>
      </c>
      <c r="FD304" s="275">
        <f>VLOOKUP(C304,MOVI!C:DT,54,0)</f>
        <v>0</v>
      </c>
      <c r="FE304" s="275">
        <f>VLOOKUP(C304,FPT!B:FC,54,0)</f>
        <v>0</v>
      </c>
      <c r="FF304" t="str">
        <f t="shared" si="501"/>
        <v/>
      </c>
      <c r="FG304" s="275">
        <f>VLOOKUP(C304,MOVI!C:DT,55,0)</f>
        <v>730000</v>
      </c>
      <c r="FH304" s="275">
        <f>VLOOKUP(C304,FPT!B:FF,55,0)</f>
        <v>730000</v>
      </c>
      <c r="FI304" t="str">
        <f t="shared" si="502"/>
        <v/>
      </c>
      <c r="FJ304" s="275">
        <f>VLOOKUP(C304,MOVI!C:DT,56,0)</f>
        <v>930000</v>
      </c>
      <c r="FK304" s="275">
        <f>VLOOKUP(C304,FPT!B:FI,56,0)</f>
        <v>930000</v>
      </c>
      <c r="FL304" t="str">
        <f t="shared" si="503"/>
        <v/>
      </c>
      <c r="FM304" s="275">
        <f>VLOOKUP(C304,MOVI!C:DT,57,0)</f>
        <v>769484</v>
      </c>
      <c r="FN304" s="275">
        <f>VLOOKUP(C304,FPT!B:FL,57,0)</f>
        <v>769484</v>
      </c>
      <c r="FO304" t="str">
        <f t="shared" si="504"/>
        <v/>
      </c>
      <c r="FP304" s="275">
        <f>VLOOKUP(C304,MOVI!C:DT,58,0)</f>
        <v>0</v>
      </c>
      <c r="FQ304" s="275">
        <f>VLOOKUP(C304,FPT!B:FO,58,0)</f>
        <v>0</v>
      </c>
      <c r="FR304" t="str">
        <f t="shared" si="505"/>
        <v/>
      </c>
      <c r="FS304" s="275">
        <f>VLOOKUP(C304,MOVI!C:DT,59,0)</f>
        <v>0</v>
      </c>
      <c r="FT304" s="275">
        <f>VLOOKUP(C304,FPT!B:FR,59,0)</f>
        <v>0</v>
      </c>
      <c r="FU304" t="str">
        <f t="shared" si="506"/>
        <v/>
      </c>
      <c r="FV304" s="275">
        <f>VLOOKUP(C304,MOVI!C:DT,60,0)</f>
        <v>0</v>
      </c>
      <c r="FW304" s="275">
        <f>VLOOKUP(C304,FPT!B:FU,60,0)</f>
        <v>0</v>
      </c>
      <c r="FX304" t="str">
        <f t="shared" si="507"/>
        <v/>
      </c>
      <c r="FY304" s="275">
        <f>VLOOKUP(C304,MOVI!C:DT,61,0)</f>
        <v>0</v>
      </c>
      <c r="FZ304" s="275">
        <f>VLOOKUP(C304,FPT!B:FX,61,0)</f>
        <v>0</v>
      </c>
      <c r="GA304" t="str">
        <f t="shared" si="508"/>
        <v/>
      </c>
      <c r="GB304" s="275">
        <f>VLOOKUP(C304,MOVI!C:DT,62,0)</f>
        <v>0</v>
      </c>
      <c r="GC304" s="275">
        <f>VLOOKUP(C304,FPT!B:GA,62,0)</f>
        <v>0</v>
      </c>
      <c r="GD304" t="str">
        <f t="shared" si="509"/>
        <v/>
      </c>
      <c r="GE304" s="275">
        <f>VLOOKUP(C304,MOVI!C:DT,63,0)</f>
        <v>0</v>
      </c>
      <c r="GF304" s="275">
        <f>VLOOKUP(C304,FPT!B:GD,63,0)</f>
        <v>0</v>
      </c>
      <c r="GG304" t="str">
        <f t="shared" si="510"/>
        <v/>
      </c>
      <c r="GH304" s="275">
        <f>VLOOKUP(C304,MOVI!C:DT,64,0)</f>
        <v>0</v>
      </c>
      <c r="GI304" s="275">
        <f>VLOOKUP(C304,FPT!B:GG,64,0)</f>
        <v>0</v>
      </c>
      <c r="GJ304" t="str">
        <f t="shared" si="511"/>
        <v/>
      </c>
      <c r="GK304" s="275">
        <f>VLOOKUP(C304,MOVI!C:DT,65,0)</f>
        <v>0</v>
      </c>
      <c r="GL304" s="275">
        <f>VLOOKUP(C304,FPT!B:GJ,65,0)</f>
        <v>0</v>
      </c>
      <c r="GM304" t="str">
        <f t="shared" si="512"/>
        <v/>
      </c>
      <c r="GN304" s="275">
        <f>VLOOKUP(C304,MOVI!C:DT,66,0)</f>
        <v>0</v>
      </c>
      <c r="GO304" s="275">
        <f>VLOOKUP(C304,FPT!B:GM,66,0)</f>
        <v>0</v>
      </c>
      <c r="GP304" t="str">
        <f t="shared" si="513"/>
        <v/>
      </c>
      <c r="GQ304" s="275">
        <f>VLOOKUP(C304,MOVI!C:DT,67,0)</f>
        <v>0</v>
      </c>
      <c r="GR304" s="275">
        <f>VLOOKUP(C304,FPT!B:GP,67,0)</f>
        <v>0</v>
      </c>
      <c r="GS304" t="str">
        <f t="shared" si="514"/>
        <v/>
      </c>
      <c r="GT304" s="275">
        <f>VLOOKUP(C304,MOVI!C:DT,68,0)</f>
        <v>0</v>
      </c>
      <c r="GU304" s="275">
        <f>VLOOKUP(C304,FPT!B:GS,68,0)</f>
        <v>0</v>
      </c>
      <c r="GV304" t="str">
        <f t="shared" si="515"/>
        <v/>
      </c>
      <c r="GW304" s="275">
        <f>VLOOKUP(C304,MOVI!C:DT,69,0)</f>
        <v>0</v>
      </c>
      <c r="GX304" s="275">
        <f>VLOOKUP(C304,FPT!B:GV,69,0)</f>
        <v>0</v>
      </c>
      <c r="GY304" t="str">
        <f t="shared" si="516"/>
        <v/>
      </c>
      <c r="GZ304" s="275">
        <f>VLOOKUP(C304,MOVI!C:DT,70,0)</f>
        <v>769484</v>
      </c>
      <c r="HA304" s="275">
        <f>VLOOKUP(C304,FPT!B:GY,70,0)</f>
        <v>769484</v>
      </c>
      <c r="HB304" t="str">
        <f t="shared" si="517"/>
        <v/>
      </c>
      <c r="HC304" s="275">
        <f>VLOOKUP(C304,MOVI!C:DT,71,0)</f>
        <v>6699484</v>
      </c>
      <c r="HD304" s="275">
        <f>ROUND(VLOOKUP(C304,FPT!B:HB,71,0),0)</f>
        <v>6699484</v>
      </c>
      <c r="HE304" t="str">
        <f t="shared" si="518"/>
        <v/>
      </c>
      <c r="HF304" s="275">
        <f>ROUND(VLOOKUP(C304,MOVI!C:DT,72,0),0)</f>
        <v>0</v>
      </c>
      <c r="HG304" s="275">
        <f>ROUND(VLOOKUP(C304,FPT!B:HE,72,0),0)</f>
        <v>0</v>
      </c>
      <c r="HH304" t="str">
        <f t="shared" si="519"/>
        <v/>
      </c>
      <c r="HI304" s="275">
        <f>VLOOKUP(C304,MOVI!C:DT,73,0)</f>
        <v>200000</v>
      </c>
      <c r="HJ304" s="275">
        <f>VLOOKUP(C304,FPT!B:HH,73,0)</f>
        <v>200000</v>
      </c>
      <c r="HK304" t="str">
        <f t="shared" si="520"/>
        <v/>
      </c>
      <c r="HL304" s="275">
        <f>VLOOKUP(C304,MOVI!C:DT,74,0)</f>
        <v>730000</v>
      </c>
      <c r="HM304" s="275">
        <f>VLOOKUP(C304,FPT!B:HK,74,0)</f>
        <v>730000</v>
      </c>
      <c r="HN304" t="str">
        <f t="shared" si="521"/>
        <v/>
      </c>
      <c r="HO304" s="275">
        <f>VLOOKUP(C304,MOVI!C:DT,75,0)</f>
        <v>11000000</v>
      </c>
      <c r="HP304" s="275">
        <f>VLOOKUP(C304,FPT!B:HN,75,0)</f>
        <v>11000000</v>
      </c>
      <c r="HQ304" t="str">
        <f t="shared" si="522"/>
        <v/>
      </c>
      <c r="HR304" s="275">
        <f>VLOOKUP(C304,MOVI!C:DT,76,0)</f>
        <v>0</v>
      </c>
      <c r="HS304" s="275">
        <f>VLOOKUP(C304,FPT!B:HQ,76,0)</f>
        <v>0</v>
      </c>
      <c r="HT304" t="str">
        <f t="shared" si="523"/>
        <v/>
      </c>
      <c r="HU304" s="275">
        <f>VLOOKUP(C304,MOVI!C:DT,77,0)</f>
        <v>0</v>
      </c>
      <c r="HV304" s="275">
        <f>VLOOKUP(C304,FPT!B:HT,77,0)</f>
        <v>0</v>
      </c>
      <c r="HW304" t="str">
        <f t="shared" si="524"/>
        <v/>
      </c>
      <c r="HX304" s="274">
        <f>VLOOKUP(C304,MOVI!C:CB,78,0)</f>
        <v>400000</v>
      </c>
      <c r="HY304" s="261">
        <f>VLOOKUP(C304,FPT!$B:$CA,78,0)</f>
        <v>400000</v>
      </c>
      <c r="HZ304" t="str">
        <f t="shared" si="525"/>
        <v/>
      </c>
      <c r="IA304" s="275">
        <f>VLOOKUP(C304,MOVI!C:CD,79,0)</f>
        <v>50000</v>
      </c>
      <c r="IB304" s="275">
        <f>VLOOKUP(C304,FPT!B:HZ,79,0)</f>
        <v>50000</v>
      </c>
      <c r="IC304" t="str">
        <f t="shared" si="526"/>
        <v/>
      </c>
      <c r="ID304" s="275">
        <f>VLOOKUP(C304,MOVI!C:CD,80,0)</f>
        <v>75000</v>
      </c>
      <c r="IE304" s="275">
        <f>VLOOKUP(C304,FPT!B:IC,80,0)</f>
        <v>75000</v>
      </c>
      <c r="IF304" t="str">
        <f t="shared" si="527"/>
        <v/>
      </c>
      <c r="IG304" s="275">
        <f>VLOOKUP(C304,MOVI!C:DT,81,0)</f>
        <v>0</v>
      </c>
      <c r="IH304" s="275">
        <f>VLOOKUP(C304,FPT!B:IF,81,0)</f>
        <v>0</v>
      </c>
      <c r="II304" t="str">
        <f t="shared" si="528"/>
        <v/>
      </c>
      <c r="IJ304" s="275">
        <f>VLOOKUP(C304,MOVI!C:DT,82,0)</f>
        <v>525000</v>
      </c>
      <c r="IK304" s="275">
        <f>VLOOKUP(C304,FPT!B:II,82,0)</f>
        <v>525000</v>
      </c>
      <c r="IL304" t="str">
        <f t="shared" si="529"/>
        <v/>
      </c>
      <c r="IM304" s="275">
        <f>ROUND(VLOOKUP(C304,MOVI!C:DT,83,0),0)</f>
        <v>12455000</v>
      </c>
      <c r="IN304" s="275">
        <f>ROUND(VLOOKUP(C304,FPT!B:IL,83,0),0)</f>
        <v>12455000</v>
      </c>
      <c r="IO304" t="str">
        <f t="shared" si="530"/>
        <v/>
      </c>
      <c r="IP304" s="275">
        <f>VLOOKUP(C304,MOVI!C:DT,84,0)</f>
        <v>0</v>
      </c>
      <c r="IQ304" s="275">
        <f>VLOOKUP(C304,FPT!B:IO,84,0)</f>
        <v>0</v>
      </c>
      <c r="IR304" t="str">
        <f t="shared" si="531"/>
        <v/>
      </c>
      <c r="IS304" s="275">
        <f>ROUND(VLOOKUP(C304,MOVI!C:DT,85,0),0)</f>
        <v>0</v>
      </c>
      <c r="IT304" s="275">
        <f>ROUND(VLOOKUP(C304,FPT!B:IR,85,0),0)</f>
        <v>0</v>
      </c>
      <c r="IU304" t="str">
        <f t="shared" si="532"/>
        <v/>
      </c>
      <c r="IV304" s="275">
        <f>VLOOKUP(C304,MOVI!C:DT,86,0)</f>
        <v>0</v>
      </c>
      <c r="IW304" s="275">
        <f>VLOOKUP(C304,FPT!B:IU,86,0)</f>
        <v>0</v>
      </c>
      <c r="IX304" t="str">
        <f t="shared" si="533"/>
        <v/>
      </c>
      <c r="IY304" s="275">
        <f>ROUND(VLOOKUP(C304,MOVI!C:DT,87,0),0)</f>
        <v>0</v>
      </c>
      <c r="IZ304" s="275">
        <f>ROUND(VLOOKUP(C304,FPT!B:IX,87,0),0)</f>
        <v>0</v>
      </c>
      <c r="JA304" t="str">
        <f t="shared" si="534"/>
        <v/>
      </c>
      <c r="JB304" s="275">
        <f>VLOOKUP(C304,MOVI!C:DT,88,0)</f>
        <v>0</v>
      </c>
      <c r="JC304" s="275">
        <f>VLOOKUP(C304,FPT!B:JA,88,0)</f>
        <v>0</v>
      </c>
      <c r="JD304" t="str">
        <f t="shared" si="535"/>
        <v/>
      </c>
      <c r="JE304" s="275">
        <f>VLOOKUP(C304,MOVI!C:DT,89,0)</f>
        <v>50000</v>
      </c>
      <c r="JF304" s="275">
        <f>VLOOKUP(C304,FPT!B:JD,89,0)</f>
        <v>50000</v>
      </c>
      <c r="JG304" t="str">
        <f t="shared" si="536"/>
        <v/>
      </c>
      <c r="JH304" s="275">
        <f>VLOOKUP(C304,MOVI!C:DT,90,0)</f>
        <v>0</v>
      </c>
      <c r="JI304" s="275">
        <f>VLOOKUP(C304,FPT!B:JG,90,0)</f>
        <v>0</v>
      </c>
      <c r="JJ304" t="str">
        <f t="shared" si="537"/>
        <v/>
      </c>
      <c r="JK304" s="275">
        <f>VLOOKUP(C304,MOVI!C:DT,91,0)</f>
        <v>0</v>
      </c>
      <c r="JL304" s="275">
        <f>VLOOKUP(C304,FPT!B:JJ,91,0)</f>
        <v>0</v>
      </c>
      <c r="JM304" t="str">
        <f t="shared" si="538"/>
        <v/>
      </c>
      <c r="JN304" s="275">
        <f>VLOOKUP(C304,MOVI!C:DT,92,0)</f>
        <v>2633000</v>
      </c>
      <c r="JO304" s="275">
        <f>VLOOKUP(C304,FPT!B:JM,92,0)</f>
        <v>2633000</v>
      </c>
      <c r="JP304" t="str">
        <f t="shared" si="539"/>
        <v/>
      </c>
      <c r="JQ304" s="275">
        <f>VLOOKUP(C304,MOVI!C:DT,93,0)</f>
        <v>0</v>
      </c>
      <c r="JR304" s="275">
        <f>VLOOKUP(C304,FPT!B:JP,93,0)</f>
        <v>0</v>
      </c>
      <c r="JS304" t="str">
        <f t="shared" si="540"/>
        <v/>
      </c>
      <c r="JT304" s="275">
        <f>VLOOKUP(C304,MOVI!C:DT,94,0)</f>
        <v>2683000</v>
      </c>
      <c r="JU304" s="275">
        <f>VLOOKUP(C304,FPT!B:JS,94,0)</f>
        <v>2683000</v>
      </c>
      <c r="JV304" t="str">
        <f t="shared" si="541"/>
        <v/>
      </c>
      <c r="JW304" s="275">
        <f>VLOOKUP(C304,MOVI!C:DT,95,0)</f>
        <v>3491484</v>
      </c>
      <c r="JX304" s="275">
        <f>VLOOKUP(C304,FPT!B:JV,95,0)</f>
        <v>3491484</v>
      </c>
      <c r="JY304" t="str">
        <f t="shared" si="542"/>
        <v/>
      </c>
      <c r="JZ304" s="275">
        <f>VLOOKUP(C304,MOVI!C:DT,96,0)</f>
        <v>0</v>
      </c>
      <c r="KA304" s="275">
        <f>VLOOKUP(C304,FPT!B:JY,96,0)</f>
        <v>0</v>
      </c>
      <c r="KB304" t="str">
        <f t="shared" si="543"/>
        <v/>
      </c>
      <c r="KC304" s="275">
        <f>VLOOKUP(C304,MOVI!C:DT,97,0)</f>
        <v>3491484</v>
      </c>
      <c r="KD304" s="275">
        <f>VLOOKUP(C304,FPT!B:KB,97,0)</f>
        <v>3491484</v>
      </c>
      <c r="KE304" t="str">
        <f t="shared" si="544"/>
        <v/>
      </c>
      <c r="KF304" s="275">
        <f>VLOOKUP(C304,MOVI!C:DT,98,0)</f>
        <v>850000.00000000012</v>
      </c>
      <c r="KG304" s="275">
        <f>VLOOKUP(C304,FPT!B:KE,98,0)</f>
        <v>850000</v>
      </c>
      <c r="KH304" t="str">
        <f t="shared" si="545"/>
        <v/>
      </c>
      <c r="KI304" s="275">
        <f>VLOOKUP(C304,MOVI!C:DT,99,0)</f>
        <v>0</v>
      </c>
      <c r="KJ304" s="275">
        <f>VLOOKUP(C304,FPT!B:KH,99,0)</f>
        <v>0</v>
      </c>
      <c r="KK304" t="str">
        <f t="shared" si="546"/>
        <v/>
      </c>
      <c r="KL304" s="275">
        <f>VLOOKUP(C304,MOVI!C:DT,100,0)</f>
        <v>150000</v>
      </c>
      <c r="KM304" s="275">
        <f>VLOOKUP(C304,FPT!B:KK,100,0)</f>
        <v>150000</v>
      </c>
      <c r="KN304" t="str">
        <f t="shared" si="547"/>
        <v/>
      </c>
      <c r="KO304" s="275">
        <f>VLOOKUP(C304,MOVI!C:DT,101,0)</f>
        <v>0</v>
      </c>
      <c r="KP304" s="275">
        <f>VLOOKUP(C304,FPT!B:KN,101,0)</f>
        <v>0</v>
      </c>
      <c r="KQ304" t="str">
        <f t="shared" si="548"/>
        <v/>
      </c>
      <c r="KR304" s="275">
        <f>VLOOKUP(C304,MOVI!C:DT,102,0)</f>
        <v>0</v>
      </c>
      <c r="KS304" s="275">
        <f>VLOOKUP(C304,FPT!B:KQ,102,0)</f>
        <v>0</v>
      </c>
      <c r="KT304" t="str">
        <f t="shared" si="549"/>
        <v/>
      </c>
      <c r="KU304" s="275">
        <f>VLOOKUP(C304,MOVI!C:DT,103,0)</f>
        <v>1000000.0000000001</v>
      </c>
      <c r="KV304" s="275">
        <f>VLOOKUP(C304,FPT!B:KT,103,0)</f>
        <v>1000000</v>
      </c>
      <c r="KW304" t="str">
        <f t="shared" si="550"/>
        <v/>
      </c>
      <c r="KX304" s="275">
        <f>VLOOKUP(C304,MOVI!C:DT,104,0)</f>
        <v>1525000</v>
      </c>
      <c r="KY304" s="275">
        <f>VLOOKUP(C304,FPT!B:KW,104,0)</f>
        <v>1525000</v>
      </c>
      <c r="KZ304" t="str">
        <f t="shared" si="551"/>
        <v/>
      </c>
      <c r="LA304" s="275">
        <f>VLOOKUP(C304,MOVI!C:DT,105,0)</f>
        <v>100000</v>
      </c>
      <c r="LB304" s="275">
        <f>VLOOKUP(C304,FPT!B:KZ,105,0)</f>
        <v>100000</v>
      </c>
      <c r="LC304" t="str">
        <f t="shared" si="552"/>
        <v/>
      </c>
      <c r="LD304" s="275">
        <f>VLOOKUP(C304,MOVI!C:DT,106,0)</f>
        <v>7799484</v>
      </c>
      <c r="LE304" s="275">
        <f>VLOOKUP(C304,FPT!B:LC,106,0)</f>
        <v>7799484</v>
      </c>
      <c r="LF304" t="str">
        <f t="shared" si="553"/>
        <v/>
      </c>
      <c r="LG304" s="273">
        <f>VLOOKUP(C304,MOVI!C:DT,107,0)</f>
        <v>0</v>
      </c>
      <c r="LH304" s="273">
        <f>VLOOKUP(C304,FPT!B:LF,107,0)</f>
        <v>0</v>
      </c>
      <c r="LI304" t="str">
        <f t="shared" si="554"/>
        <v/>
      </c>
      <c r="LJ304" t="str">
        <f>VLOOKUP(C304,MOVI!C:DV,108,0)</f>
        <v>MoviNorthSales</v>
      </c>
      <c r="LK304" s="252" t="str">
        <f>VLOOKUP(C304,FPT!B:LI,108,0)</f>
        <v>MoviNorthSales</v>
      </c>
      <c r="LL304" t="str">
        <f t="shared" si="555"/>
        <v/>
      </c>
      <c r="LM304" s="275">
        <f>ROUND(VLOOKUP(C304,MOVI!C:DV,109,0),0)</f>
        <v>416667</v>
      </c>
      <c r="LN304" s="275">
        <f>ROUND(VLOOKUP(C304,FPT!B:LL,109,0),0)</f>
        <v>416667</v>
      </c>
      <c r="LO304" t="str">
        <f t="shared" si="556"/>
        <v/>
      </c>
      <c r="LP304" t="str">
        <f>VLOOKUP(C304,MOVI!C:DV,110,0)</f>
        <v>HNI</v>
      </c>
      <c r="LQ304" s="247" t="str">
        <f>VLOOKUP(C304,FPT!B:LO,110,0)</f>
        <v>HNI</v>
      </c>
      <c r="LR304" t="str">
        <f t="shared" si="557"/>
        <v/>
      </c>
      <c r="LS304">
        <f>MOVI!DI299</f>
        <v>22</v>
      </c>
      <c r="LV304">
        <f>MOVI!DJ299</f>
        <v>0</v>
      </c>
      <c r="LW304">
        <f>MOVI!DK299</f>
        <v>0</v>
      </c>
      <c r="LX304" t="str">
        <f>MOVI!DL299</f>
        <v>x</v>
      </c>
      <c r="LY304">
        <f>MOVI!DM299</f>
        <v>0</v>
      </c>
      <c r="LZ304">
        <f>MOVI!DN299</f>
        <v>50000</v>
      </c>
      <c r="MA304">
        <f>MOVI!DO299</f>
        <v>0</v>
      </c>
      <c r="MB304" t="str">
        <f>MOVI!DP299</f>
        <v>HNI</v>
      </c>
      <c r="MC304">
        <f>MOVI!DQ299</f>
        <v>0</v>
      </c>
      <c r="MD304">
        <f>MOVI!DR299</f>
        <v>0</v>
      </c>
      <c r="ME304" t="str">
        <f>VLOOKUP(C304,MOVI!C:DV,121,0)</f>
        <v>Group 1</v>
      </c>
      <c r="MF304" s="252" t="str">
        <f>VLOOKUP(C304,FPT!B:MD,111,0)</f>
        <v>Group 1</v>
      </c>
      <c r="MG304" t="str">
        <f t="shared" si="561"/>
        <v/>
      </c>
      <c r="MH304" t="str">
        <f>VLOOKUP(C304,MOVI!C:DT,122,0)</f>
        <v>MoviNorthGroup 1</v>
      </c>
      <c r="MI304" s="252" t="str">
        <f>VLOOKUP(C304,FPT!B:DS,112,0)</f>
        <v>MoviNorthGroup 1</v>
      </c>
      <c r="MJ304" t="str">
        <f t="shared" si="558"/>
        <v/>
      </c>
    </row>
    <row r="305" spans="1:348" x14ac:dyDescent="0.25">
      <c r="A305">
        <v>297</v>
      </c>
      <c r="B305" s="48">
        <v>5831</v>
      </c>
      <c r="C305" s="271" t="s">
        <v>1050</v>
      </c>
      <c r="D305" t="str">
        <f>VLOOKUP(C305,MOVI!C:D,2,0)</f>
        <v>Phan Ý Nhi</v>
      </c>
      <c r="E305" t="str">
        <f>VLOOKUP(C305,FPT!B:C,2,0)</f>
        <v>Phan Ý Nhi</v>
      </c>
      <c r="F305" t="str">
        <f t="shared" si="451"/>
        <v/>
      </c>
      <c r="G305" t="str">
        <f>VLOOKUP(C305,MOVI!C:E,3,0)</f>
        <v>Sales</v>
      </c>
      <c r="H305" t="str">
        <f>VLOOKUP(C305,FPT!B:F,3,0)</f>
        <v>Sales</v>
      </c>
      <c r="I305" t="str">
        <f t="shared" si="452"/>
        <v/>
      </c>
      <c r="J305" t="str">
        <f>VLOOKUP(C305,MOVI!C:H,4,0)</f>
        <v>Field Sales</v>
      </c>
      <c r="K305" t="str">
        <f>VLOOKUP(C305,FPT!B:I,4,0)</f>
        <v>Field Sales</v>
      </c>
      <c r="L305" t="str">
        <f t="shared" si="453"/>
        <v/>
      </c>
      <c r="M305" t="str">
        <f>VLOOKUP(C305,MOVI!C:DT,5,0)</f>
        <v>Associate</v>
      </c>
      <c r="N305" t="str">
        <f>VLOOKUP(C305,FPT!B:L,5,0)</f>
        <v>Associate</v>
      </c>
      <c r="O305" t="str">
        <f t="shared" si="454"/>
        <v/>
      </c>
      <c r="P305" t="str">
        <f>VLOOKUP(C305,MOVI!C:DT,6,0)</f>
        <v>Field Sales</v>
      </c>
      <c r="Q305" t="str">
        <f>VLOOKUP(C305,FPT!B:O,6,0)</f>
        <v>Field sales</v>
      </c>
      <c r="R305" t="str">
        <f t="shared" si="455"/>
        <v/>
      </c>
      <c r="S305" t="str">
        <f>VLOOKUP(C305,MOVI!C:DT,7,0)</f>
        <v>South</v>
      </c>
      <c r="T305" t="str">
        <f>VLOOKUP(C305,FPT!B:R,7,0)</f>
        <v>South</v>
      </c>
      <c r="U305" t="str">
        <f t="shared" si="456"/>
        <v/>
      </c>
      <c r="V305" t="str">
        <f>VLOOKUP(C305,MOVI!C:DT,8,0)</f>
        <v>Movi</v>
      </c>
      <c r="W305" t="str">
        <f>VLOOKUP(C305,FPT!B:U,8,0)</f>
        <v>Movi</v>
      </c>
      <c r="X305" t="str">
        <f t="shared" si="457"/>
        <v/>
      </c>
      <c r="Y305" t="str">
        <f>VLOOKUP(C305,MOVI!C:DT,9,0)</f>
        <v>Full-time</v>
      </c>
      <c r="Z305" t="str">
        <f>VLOOKUP(C305,FPT!B:X,9,0)</f>
        <v>Full-time</v>
      </c>
      <c r="AA305" t="str">
        <f t="shared" si="458"/>
        <v/>
      </c>
      <c r="AB305" t="str">
        <f>VLOOKUP(C305,MOVI!C:DT,10,0)</f>
        <v>Leaving</v>
      </c>
      <c r="AC305" t="str">
        <f>VLOOKUP(C305,FPT!B:AA,10,0)</f>
        <v>Leaving</v>
      </c>
      <c r="AD305" t="str">
        <f t="shared" si="459"/>
        <v/>
      </c>
      <c r="AE305" s="247">
        <f>VLOOKUP(C305,MOVI!C:DT,11,0)</f>
        <v>44063</v>
      </c>
      <c r="AF305" s="247">
        <f>VLOOKUP(C305,FPT!B:AD,11,0)</f>
        <v>44063</v>
      </c>
      <c r="AG305" t="str">
        <f t="shared" si="460"/>
        <v/>
      </c>
      <c r="AH305" s="260" t="str">
        <f>VLOOKUP(C305,MOVI!C:DT,12,0)</f>
        <v/>
      </c>
      <c r="AI305" s="260"/>
      <c r="AJ305" t="str">
        <f t="shared" si="560"/>
        <v/>
      </c>
      <c r="AK305">
        <f>VLOOKUP(C305,MOVI!C:DT,13,0)</f>
        <v>0</v>
      </c>
      <c r="AL305" s="247">
        <f>VLOOKUP(C305,FPT!B:AJ,13,0)</f>
        <v>0</v>
      </c>
      <c r="AM305" t="str">
        <f t="shared" si="559"/>
        <v/>
      </c>
      <c r="AN305" s="247">
        <f>VLOOKUP(C305,MOVI!C:DT,14,0)</f>
        <v>44562</v>
      </c>
      <c r="AO305" s="247">
        <f>VLOOKUP(C305,FPT!B:AM,14,0)</f>
        <v>44562</v>
      </c>
      <c r="AP305" t="str">
        <f t="shared" si="461"/>
        <v/>
      </c>
      <c r="AQ305" t="str">
        <f>VLOOKUP(C305,MOVI!C:DT,15,0)</f>
        <v>LC</v>
      </c>
      <c r="AR305" s="247" t="str">
        <f>VLOOKUP(C305,FPT!B:AP,15,0)</f>
        <v>LC</v>
      </c>
      <c r="AS305" t="str">
        <f t="shared" si="462"/>
        <v/>
      </c>
      <c r="AT305" s="282" t="str">
        <f>VLOOKUP(C305,MOVI!C:DT,16,0)</f>
        <v>LTTP</v>
      </c>
      <c r="AU305" s="247" t="str">
        <f>VLOOKUP(C305,FPT!B:AS,16,0)</f>
        <v>LTTP</v>
      </c>
      <c r="AV305" t="str">
        <f t="shared" si="463"/>
        <v/>
      </c>
      <c r="AW305" t="str">
        <f>VLOOKUP(C305,MOVI!C:DT,17,0)</f>
        <v>L</v>
      </c>
      <c r="AX305" s="247" t="str">
        <f>VLOOKUP(C305,FPT!B:AV,17,0)</f>
        <v>L</v>
      </c>
      <c r="AY305" t="str">
        <f t="shared" si="464"/>
        <v/>
      </c>
      <c r="AZ305">
        <f>VLOOKUP(C305,MOVI!C:DT,18,0)</f>
        <v>0</v>
      </c>
      <c r="BA305" s="247">
        <f>VLOOKUP(C305,FPT!B:AY,18,0)</f>
        <v>0</v>
      </c>
      <c r="BB305" t="str">
        <f t="shared" si="465"/>
        <v/>
      </c>
      <c r="BC305" s="275">
        <f>VLOOKUP(C305,MOVI!C:DT,19,0)</f>
        <v>5000000</v>
      </c>
      <c r="BD305" s="275">
        <f>VLOOKUP(C305,FPT!B:BB,19,0)</f>
        <v>5000000</v>
      </c>
      <c r="BE305" t="str">
        <f t="shared" si="466"/>
        <v/>
      </c>
      <c r="BF305">
        <f>VLOOKUP(C305,MOVI!C:DT,20,0)</f>
        <v>0</v>
      </c>
      <c r="BG305" s="252">
        <f>VLOOKUP(C305,FPT!B:BE,20,0)</f>
        <v>0</v>
      </c>
      <c r="BH305" t="str">
        <f t="shared" si="467"/>
        <v/>
      </c>
      <c r="BI305" s="275">
        <f>VLOOKUP(C305,MOVI!C:DT,21,0)</f>
        <v>5000000</v>
      </c>
      <c r="BJ305" s="275">
        <f>VLOOKUP(C305,FPT!B:BH,21,0)</f>
        <v>5000000</v>
      </c>
      <c r="BK305" t="str">
        <f t="shared" si="468"/>
        <v/>
      </c>
      <c r="BL305" s="275">
        <f>VLOOKUP(C305,MOVI!C:DT,22,0)</f>
        <v>0</v>
      </c>
      <c r="BM305" s="275">
        <f>VLOOKUP(C305,FPT!B:BK,22,0)</f>
        <v>0</v>
      </c>
      <c r="BN305" t="str">
        <f t="shared" si="469"/>
        <v/>
      </c>
      <c r="BO305" s="275">
        <f>VLOOKUP(C305,MOVI!C:DT,23,0)</f>
        <v>0</v>
      </c>
      <c r="BP305" s="275">
        <f>VLOOKUP(C305,FPT!B:BN,23,0)</f>
        <v>0</v>
      </c>
      <c r="BQ305" t="str">
        <f t="shared" si="470"/>
        <v/>
      </c>
      <c r="BR305" s="275">
        <f>VLOOKUP(C305,MOVI!C:DT,24,0)</f>
        <v>0</v>
      </c>
      <c r="BS305" s="275">
        <f>VLOOKUP(C305,FPT!B:BQ,24,0)</f>
        <v>0</v>
      </c>
      <c r="BT305" t="str">
        <f t="shared" si="471"/>
        <v/>
      </c>
      <c r="BU305" s="275">
        <f>VLOOKUP(C305,MOVI!C:DT,25,0)</f>
        <v>200000</v>
      </c>
      <c r="BV305" s="275">
        <f>VLOOKUP(C305,FPT!B:BT,25,0)</f>
        <v>200000</v>
      </c>
      <c r="BW305" t="str">
        <f t="shared" si="472"/>
        <v/>
      </c>
      <c r="BX305" s="275">
        <f>VLOOKUP(C305,MOVI!C:DT,26,0)</f>
        <v>0</v>
      </c>
      <c r="BY305" s="275">
        <f>VLOOKUP(C305,FPT!B:BW,26,0)</f>
        <v>0</v>
      </c>
      <c r="BZ305" t="str">
        <f t="shared" si="473"/>
        <v/>
      </c>
      <c r="CA305" s="275">
        <f>VLOOKUP(C305,MOVI!C:DT,27,0)</f>
        <v>730000</v>
      </c>
      <c r="CB305" s="275">
        <f>VLOOKUP(C305,FPT!B:BZ,27,0)</f>
        <v>730000</v>
      </c>
      <c r="CC305" t="str">
        <f t="shared" si="474"/>
        <v/>
      </c>
      <c r="CD305" s="275">
        <f>VLOOKUP(C305,MOVI!C:DT,28,0)</f>
        <v>930000</v>
      </c>
      <c r="CE305" s="275">
        <f>VLOOKUP(C305,FPT!B:CC,28,0)</f>
        <v>930000</v>
      </c>
      <c r="CF305" t="str">
        <f t="shared" si="475"/>
        <v/>
      </c>
      <c r="CG305" t="str">
        <f>VLOOKUP(C305,MOVI!C:DT,29,0)</f>
        <v>CN</v>
      </c>
      <c r="CH305" s="252" t="str">
        <f>VLOOKUP(C305,FPT!B:CF,29,0)</f>
        <v>CN</v>
      </c>
      <c r="CI305" t="str">
        <f t="shared" si="476"/>
        <v/>
      </c>
      <c r="CJ305">
        <f>VLOOKUP(C305,MOVI!C:DT,30,0)</f>
        <v>26</v>
      </c>
      <c r="CK305" s="252">
        <f>VLOOKUP(C305,FPT!B:CI,30,0)</f>
        <v>26</v>
      </c>
      <c r="CL305" t="str">
        <f t="shared" si="477"/>
        <v/>
      </c>
      <c r="CM305">
        <f>VLOOKUP(C305,MOVI!C:DT,31,0)</f>
        <v>24</v>
      </c>
      <c r="CN305" s="252">
        <f>VLOOKUP(C305,FPT!B:CL,31,0)</f>
        <v>24</v>
      </c>
      <c r="CO305" t="str">
        <f t="shared" si="478"/>
        <v/>
      </c>
      <c r="CP305" s="275">
        <f>VLOOKUP(C305,MOVI!C:DT,32,0)</f>
        <v>2</v>
      </c>
      <c r="CQ305" s="275">
        <f>VLOOKUP(C305,FPT!B:CO,32,0)</f>
        <v>2</v>
      </c>
      <c r="CR305" t="str">
        <f t="shared" si="479"/>
        <v/>
      </c>
      <c r="CS305" s="275">
        <f>VLOOKUP(C305,MOVI!C:DT,33,0)</f>
        <v>0</v>
      </c>
      <c r="CT305" s="275">
        <f>VLOOKUP(C305,FPT!B:CR,33,0)</f>
        <v>0</v>
      </c>
      <c r="CU305" t="str">
        <f t="shared" si="480"/>
        <v/>
      </c>
      <c r="CV305" s="275">
        <f>VLOOKUP(C305,MOVI!C:DT,34,0)</f>
        <v>0</v>
      </c>
      <c r="CW305" s="275">
        <f>VLOOKUP(C305,FPT!B:CU,34,0)</f>
        <v>0</v>
      </c>
      <c r="CX305" t="str">
        <f t="shared" si="481"/>
        <v/>
      </c>
      <c r="CY305" s="275">
        <f>VLOOKUP(C305,MOVI!C:DT,35,0)</f>
        <v>26</v>
      </c>
      <c r="CZ305" s="275">
        <f>VLOOKUP(C305,FPT!B:CX,35,0)</f>
        <v>26</v>
      </c>
      <c r="DA305" t="str">
        <f t="shared" si="482"/>
        <v/>
      </c>
      <c r="DB305" s="275">
        <f>VLOOKUP(C305,MOVI!C:DT,36,0)</f>
        <v>0</v>
      </c>
      <c r="DC305" s="275">
        <f>VLOOKUP(C305,FPT!B:DA,36,0)</f>
        <v>0</v>
      </c>
      <c r="DD305" t="str">
        <f t="shared" si="483"/>
        <v/>
      </c>
      <c r="DE305" s="275">
        <f>VLOOKUP(C305,MOVI!C:DT,37,0)</f>
        <v>0</v>
      </c>
      <c r="DF305" s="275">
        <f>VLOOKUP(C305,FPT!B:DD,37,0)</f>
        <v>0</v>
      </c>
      <c r="DG305" t="str">
        <f t="shared" si="484"/>
        <v/>
      </c>
      <c r="DH305" s="275">
        <f>VLOOKUP(C305,MOVI!C:DT,38,0)</f>
        <v>0</v>
      </c>
      <c r="DI305" s="275">
        <f>VLOOKUP(C305,FPT!B:DG,38,0)</f>
        <v>0</v>
      </c>
      <c r="DJ305" t="str">
        <f t="shared" si="485"/>
        <v/>
      </c>
      <c r="DK305" s="275">
        <f>VLOOKUP(C305,MOVI!C:DT,39,0)</f>
        <v>0</v>
      </c>
      <c r="DL305" s="275">
        <f>VLOOKUP(C305,FPT!B:DJ,39,0)</f>
        <v>0</v>
      </c>
      <c r="DM305" t="str">
        <f t="shared" si="486"/>
        <v/>
      </c>
      <c r="DN305" s="275">
        <f>VLOOKUP(C305,MOVI!C:DT,40,0)</f>
        <v>0</v>
      </c>
      <c r="DO305" s="275">
        <f>VLOOKUP(C305,FPT!B:DM,40,0)</f>
        <v>0</v>
      </c>
      <c r="DP305" t="str">
        <f t="shared" si="487"/>
        <v/>
      </c>
      <c r="DQ305" s="275">
        <f>VLOOKUP(C305,MOVI!C:DT,41,0)</f>
        <v>0</v>
      </c>
      <c r="DR305" s="275">
        <f>VLOOKUP(C305,FPT!B:DP,41,0)</f>
        <v>0</v>
      </c>
      <c r="DS305" t="str">
        <f t="shared" si="488"/>
        <v/>
      </c>
      <c r="DT305" s="275">
        <f>VLOOKUP(C305,MOVI!C:DT,42,0)</f>
        <v>5000000</v>
      </c>
      <c r="DU305" s="275">
        <f>ROUND(VLOOKUP(C305,FPT!B:DS,42,0),0)</f>
        <v>5000000</v>
      </c>
      <c r="DV305" t="str">
        <f t="shared" si="489"/>
        <v/>
      </c>
      <c r="DW305" s="275">
        <f>VLOOKUP(C305,MOVI!C:DT,43,0)</f>
        <v>0</v>
      </c>
      <c r="DX305" s="275">
        <f>VLOOKUP(C305,FPT!B:DV,43,0)</f>
        <v>0</v>
      </c>
      <c r="DY305" t="str">
        <f t="shared" si="490"/>
        <v/>
      </c>
      <c r="DZ305" s="275">
        <f>VLOOKUP(C305,MOVI!C:DT,44,0)</f>
        <v>0</v>
      </c>
      <c r="EA305" s="275">
        <f>VLOOKUP(C305,FPT!B:DY,44,0)</f>
        <v>0</v>
      </c>
      <c r="EB305" t="str">
        <f t="shared" si="491"/>
        <v/>
      </c>
      <c r="EC305" s="275">
        <f>VLOOKUP(C305,MOVI!C:DT,45,0)</f>
        <v>5000000</v>
      </c>
      <c r="ED305" s="275">
        <f>ROUND(VLOOKUP(C305,FPT!B:EB,45,0),0)</f>
        <v>5000000</v>
      </c>
      <c r="EE305" t="str">
        <f t="shared" si="492"/>
        <v/>
      </c>
      <c r="EF305" s="275">
        <f>VLOOKUP(C305,MOVI!C:DT,46,0)</f>
        <v>0</v>
      </c>
      <c r="EG305" s="275">
        <f>VLOOKUP(C305,FPT!B:EE,46,0)</f>
        <v>0</v>
      </c>
      <c r="EH305" t="str">
        <f t="shared" si="493"/>
        <v/>
      </c>
      <c r="EI305" s="275">
        <f>VLOOKUP(C305,MOVI!C:DT,47,0)</f>
        <v>0</v>
      </c>
      <c r="EJ305" s="275">
        <f>VLOOKUP(C305,FPT!B:EH,47,0)</f>
        <v>0</v>
      </c>
      <c r="EK305" t="str">
        <f t="shared" si="494"/>
        <v/>
      </c>
      <c r="EL305" s="275">
        <f>VLOOKUP(C305,MOVI!C:DT,48,0)</f>
        <v>0</v>
      </c>
      <c r="EM305" s="275">
        <f>VLOOKUP(C305,FPT!B:EK,48,0)</f>
        <v>0</v>
      </c>
      <c r="EN305" t="str">
        <f t="shared" si="495"/>
        <v/>
      </c>
      <c r="EO305" s="275">
        <f>VLOOKUP(C305,MOVI!C:DT,49,0)</f>
        <v>200000</v>
      </c>
      <c r="EP305" s="275">
        <f>VLOOKUP(C305,FPT!B:EN,49,0)</f>
        <v>200000</v>
      </c>
      <c r="EQ305" t="str">
        <f t="shared" si="496"/>
        <v/>
      </c>
      <c r="ER305" s="275">
        <f>VLOOKUP(C305,MOVI!C:DT,50,0)</f>
        <v>0</v>
      </c>
      <c r="ES305" s="275">
        <f>VLOOKUP(C305,FPT!B:EQ,50,0)</f>
        <v>0</v>
      </c>
      <c r="ET305" t="str">
        <f t="shared" si="497"/>
        <v/>
      </c>
      <c r="EU305" s="275">
        <f>VLOOKUP(C305,MOVI!C:DT,51,0)</f>
        <v>0</v>
      </c>
      <c r="EV305" s="275">
        <f>VLOOKUP(C305,FPT!B:ET,51,0)</f>
        <v>0</v>
      </c>
      <c r="EW305" t="str">
        <f t="shared" si="498"/>
        <v/>
      </c>
      <c r="EX305" s="275">
        <f>VLOOKUP(C305,MOVI!C:DT,52,0)</f>
        <v>0</v>
      </c>
      <c r="EY305" s="275">
        <f>VLOOKUP(C305,FPT!B:EW,52,0)</f>
        <v>0</v>
      </c>
      <c r="EZ305" t="str">
        <f t="shared" si="499"/>
        <v/>
      </c>
      <c r="FA305" s="275">
        <f>VLOOKUP(C305,MOVI!C:DT,53,0)</f>
        <v>0</v>
      </c>
      <c r="FB305" s="275">
        <f>VLOOKUP(C305,FPT!B:EZ,53,0)</f>
        <v>0</v>
      </c>
      <c r="FC305" t="str">
        <f t="shared" si="500"/>
        <v/>
      </c>
      <c r="FD305" s="275">
        <f>VLOOKUP(C305,MOVI!C:DT,54,0)</f>
        <v>0</v>
      </c>
      <c r="FE305" s="275">
        <f>VLOOKUP(C305,FPT!B:FC,54,0)</f>
        <v>0</v>
      </c>
      <c r="FF305" t="str">
        <f t="shared" si="501"/>
        <v/>
      </c>
      <c r="FG305" s="275">
        <f>VLOOKUP(C305,MOVI!C:DT,55,0)</f>
        <v>673846</v>
      </c>
      <c r="FH305" s="275">
        <f>VLOOKUP(C305,FPT!B:FF,55,0)</f>
        <v>673846</v>
      </c>
      <c r="FI305" t="str">
        <f t="shared" si="502"/>
        <v/>
      </c>
      <c r="FJ305" s="275">
        <f>VLOOKUP(C305,MOVI!C:DT,56,0)</f>
        <v>873846</v>
      </c>
      <c r="FK305" s="275">
        <f>VLOOKUP(C305,FPT!B:FI,56,0)</f>
        <v>873846</v>
      </c>
      <c r="FL305" t="str">
        <f t="shared" si="503"/>
        <v/>
      </c>
      <c r="FM305" s="275">
        <f>VLOOKUP(C305,MOVI!C:DT,57,0)</f>
        <v>270712</v>
      </c>
      <c r="FN305" s="275">
        <f>VLOOKUP(C305,FPT!B:FL,57,0)</f>
        <v>270712</v>
      </c>
      <c r="FO305" t="str">
        <f t="shared" si="504"/>
        <v/>
      </c>
      <c r="FP305" s="275">
        <f>VLOOKUP(C305,MOVI!C:DT,58,0)</f>
        <v>0</v>
      </c>
      <c r="FQ305" s="275">
        <f>VLOOKUP(C305,FPT!B:FO,58,0)</f>
        <v>0</v>
      </c>
      <c r="FR305" t="str">
        <f t="shared" si="505"/>
        <v/>
      </c>
      <c r="FS305" s="275">
        <f>VLOOKUP(C305,MOVI!C:DT,59,0)</f>
        <v>0</v>
      </c>
      <c r="FT305" s="275">
        <f>VLOOKUP(C305,FPT!B:FR,59,0)</f>
        <v>0</v>
      </c>
      <c r="FU305" t="str">
        <f t="shared" si="506"/>
        <v/>
      </c>
      <c r="FV305" s="275">
        <f>VLOOKUP(C305,MOVI!C:DT,60,0)</f>
        <v>0</v>
      </c>
      <c r="FW305" s="275">
        <f>VLOOKUP(C305,FPT!B:FU,60,0)</f>
        <v>0</v>
      </c>
      <c r="FX305" t="str">
        <f t="shared" si="507"/>
        <v/>
      </c>
      <c r="FY305" s="275">
        <f>VLOOKUP(C305,MOVI!C:DT,61,0)</f>
        <v>0</v>
      </c>
      <c r="FZ305" s="275">
        <f>VLOOKUP(C305,FPT!B:FX,61,0)</f>
        <v>0</v>
      </c>
      <c r="GA305" t="str">
        <f t="shared" si="508"/>
        <v/>
      </c>
      <c r="GB305" s="275">
        <f>VLOOKUP(C305,MOVI!C:DT,62,0)</f>
        <v>0</v>
      </c>
      <c r="GC305" s="275">
        <f>VLOOKUP(C305,FPT!B:GA,62,0)</f>
        <v>0</v>
      </c>
      <c r="GD305" t="str">
        <f t="shared" si="509"/>
        <v/>
      </c>
      <c r="GE305" s="275">
        <f>VLOOKUP(C305,MOVI!C:DT,63,0)</f>
        <v>0</v>
      </c>
      <c r="GF305" s="275">
        <f>VLOOKUP(C305,FPT!B:GD,63,0)</f>
        <v>0</v>
      </c>
      <c r="GG305" t="str">
        <f t="shared" si="510"/>
        <v/>
      </c>
      <c r="GH305" s="275">
        <f>VLOOKUP(C305,MOVI!C:DT,64,0)</f>
        <v>0</v>
      </c>
      <c r="GI305" s="275">
        <f>VLOOKUP(C305,FPT!B:GG,64,0)</f>
        <v>0</v>
      </c>
      <c r="GJ305" t="str">
        <f t="shared" si="511"/>
        <v/>
      </c>
      <c r="GK305" s="275">
        <f>VLOOKUP(C305,MOVI!C:DT,65,0)</f>
        <v>0</v>
      </c>
      <c r="GL305" s="275">
        <f>VLOOKUP(C305,FPT!B:GJ,65,0)</f>
        <v>0</v>
      </c>
      <c r="GM305" t="str">
        <f t="shared" si="512"/>
        <v/>
      </c>
      <c r="GN305" s="275">
        <f>VLOOKUP(C305,MOVI!C:DT,66,0)</f>
        <v>0</v>
      </c>
      <c r="GO305" s="275">
        <f>VLOOKUP(C305,FPT!B:GM,66,0)</f>
        <v>0</v>
      </c>
      <c r="GP305" t="str">
        <f t="shared" si="513"/>
        <v/>
      </c>
      <c r="GQ305" s="275">
        <f>VLOOKUP(C305,MOVI!C:DT,67,0)</f>
        <v>0</v>
      </c>
      <c r="GR305" s="275">
        <f>VLOOKUP(C305,FPT!B:GP,67,0)</f>
        <v>0</v>
      </c>
      <c r="GS305" t="str">
        <f t="shared" si="514"/>
        <v/>
      </c>
      <c r="GT305" s="275">
        <f>VLOOKUP(C305,MOVI!C:DT,68,0)</f>
        <v>0</v>
      </c>
      <c r="GU305" s="275">
        <f>VLOOKUP(C305,FPT!B:GS,68,0)</f>
        <v>0</v>
      </c>
      <c r="GV305" t="str">
        <f t="shared" si="515"/>
        <v/>
      </c>
      <c r="GW305" s="275">
        <f>VLOOKUP(C305,MOVI!C:DT,69,0)</f>
        <v>0</v>
      </c>
      <c r="GX305" s="275">
        <f>VLOOKUP(C305,FPT!B:GV,69,0)</f>
        <v>0</v>
      </c>
      <c r="GY305" t="str">
        <f t="shared" si="516"/>
        <v/>
      </c>
      <c r="GZ305" s="275">
        <f>VLOOKUP(C305,MOVI!C:DT,70,0)</f>
        <v>270712</v>
      </c>
      <c r="HA305" s="275">
        <f>VLOOKUP(C305,FPT!B:GY,70,0)</f>
        <v>270712</v>
      </c>
      <c r="HB305" t="str">
        <f t="shared" si="517"/>
        <v/>
      </c>
      <c r="HC305" s="275">
        <f>VLOOKUP(C305,MOVI!C:DT,71,0)</f>
        <v>6144558</v>
      </c>
      <c r="HD305" s="275">
        <f>ROUND(VLOOKUP(C305,FPT!B:HB,71,0),0)</f>
        <v>6144558</v>
      </c>
      <c r="HE305" t="str">
        <f t="shared" si="518"/>
        <v/>
      </c>
      <c r="HF305" s="275">
        <f>ROUND(VLOOKUP(C305,MOVI!C:DT,72,0),0)</f>
        <v>0</v>
      </c>
      <c r="HG305" s="275">
        <f>ROUND(VLOOKUP(C305,FPT!B:HE,72,0),0)</f>
        <v>0</v>
      </c>
      <c r="HH305" t="str">
        <f t="shared" si="519"/>
        <v/>
      </c>
      <c r="HI305" s="275">
        <f>VLOOKUP(C305,MOVI!C:DT,73,0)</f>
        <v>200000</v>
      </c>
      <c r="HJ305" s="275">
        <f>VLOOKUP(C305,FPT!B:HH,73,0)</f>
        <v>200000</v>
      </c>
      <c r="HK305" t="str">
        <f t="shared" si="520"/>
        <v/>
      </c>
      <c r="HL305" s="275">
        <f>VLOOKUP(C305,MOVI!C:DT,74,0)</f>
        <v>673846</v>
      </c>
      <c r="HM305" s="275">
        <f>VLOOKUP(C305,FPT!B:HK,74,0)</f>
        <v>673846</v>
      </c>
      <c r="HN305" t="str">
        <f t="shared" si="521"/>
        <v/>
      </c>
      <c r="HO305" s="275">
        <f>VLOOKUP(C305,MOVI!C:DT,75,0)</f>
        <v>11000000</v>
      </c>
      <c r="HP305" s="275">
        <f>VLOOKUP(C305,FPT!B:HN,75,0)</f>
        <v>11000000</v>
      </c>
      <c r="HQ305" t="str">
        <f t="shared" si="522"/>
        <v/>
      </c>
      <c r="HR305" s="275">
        <f>VLOOKUP(C305,MOVI!C:DT,76,0)</f>
        <v>0</v>
      </c>
      <c r="HS305" s="275">
        <f>VLOOKUP(C305,FPT!B:HQ,76,0)</f>
        <v>0</v>
      </c>
      <c r="HT305" t="str">
        <f t="shared" si="523"/>
        <v/>
      </c>
      <c r="HU305" s="275">
        <f>VLOOKUP(C305,MOVI!C:DT,77,0)</f>
        <v>0</v>
      </c>
      <c r="HV305" s="275">
        <f>VLOOKUP(C305,FPT!B:HT,77,0)</f>
        <v>0</v>
      </c>
      <c r="HW305" t="str">
        <f t="shared" si="524"/>
        <v/>
      </c>
      <c r="HX305" s="274">
        <f>VLOOKUP(C305,MOVI!C:CB,78,0)</f>
        <v>400000</v>
      </c>
      <c r="HY305" s="261">
        <f>VLOOKUP(C305,FPT!$B:$CA,78,0)</f>
        <v>400000</v>
      </c>
      <c r="HZ305" t="str">
        <f t="shared" si="525"/>
        <v/>
      </c>
      <c r="IA305" s="275">
        <f>VLOOKUP(C305,MOVI!C:CD,79,0)</f>
        <v>50000</v>
      </c>
      <c r="IB305" s="275">
        <f>VLOOKUP(C305,FPT!B:HZ,79,0)</f>
        <v>50000</v>
      </c>
      <c r="IC305" t="str">
        <f t="shared" si="526"/>
        <v/>
      </c>
      <c r="ID305" s="275">
        <f>VLOOKUP(C305,MOVI!C:CD,80,0)</f>
        <v>75000</v>
      </c>
      <c r="IE305" s="275">
        <f>VLOOKUP(C305,FPT!B:IC,80,0)</f>
        <v>75000</v>
      </c>
      <c r="IF305" t="str">
        <f t="shared" si="527"/>
        <v/>
      </c>
      <c r="IG305" s="275">
        <f>VLOOKUP(C305,MOVI!C:DT,81,0)</f>
        <v>0</v>
      </c>
      <c r="IH305" s="275">
        <f>VLOOKUP(C305,FPT!B:IF,81,0)</f>
        <v>0</v>
      </c>
      <c r="II305" t="str">
        <f t="shared" si="528"/>
        <v/>
      </c>
      <c r="IJ305" s="275">
        <f>VLOOKUP(C305,MOVI!C:DT,82,0)</f>
        <v>525000</v>
      </c>
      <c r="IK305" s="275">
        <f>VLOOKUP(C305,FPT!B:II,82,0)</f>
        <v>525000</v>
      </c>
      <c r="IL305" t="str">
        <f t="shared" si="529"/>
        <v/>
      </c>
      <c r="IM305" s="275">
        <f>ROUND(VLOOKUP(C305,MOVI!C:DT,83,0),0)</f>
        <v>12398846</v>
      </c>
      <c r="IN305" s="275">
        <f>ROUND(VLOOKUP(C305,FPT!B:IL,83,0),0)</f>
        <v>12398846</v>
      </c>
      <c r="IO305" t="str">
        <f t="shared" si="530"/>
        <v/>
      </c>
      <c r="IP305" s="275">
        <f>VLOOKUP(C305,MOVI!C:DT,84,0)</f>
        <v>0</v>
      </c>
      <c r="IQ305" s="275">
        <f>VLOOKUP(C305,FPT!B:IO,84,0)</f>
        <v>0</v>
      </c>
      <c r="IR305" t="str">
        <f t="shared" si="531"/>
        <v/>
      </c>
      <c r="IS305" s="275">
        <f>ROUND(VLOOKUP(C305,MOVI!C:DT,85,0),0)</f>
        <v>0</v>
      </c>
      <c r="IT305" s="275">
        <f>ROUND(VLOOKUP(C305,FPT!B:IR,85,0),0)</f>
        <v>0</v>
      </c>
      <c r="IU305" t="str">
        <f t="shared" si="532"/>
        <v/>
      </c>
      <c r="IV305" s="275">
        <f>VLOOKUP(C305,MOVI!C:DT,86,0)</f>
        <v>0</v>
      </c>
      <c r="IW305" s="275">
        <f>VLOOKUP(C305,FPT!B:IU,86,0)</f>
        <v>0</v>
      </c>
      <c r="IX305" t="str">
        <f t="shared" si="533"/>
        <v/>
      </c>
      <c r="IY305" s="275">
        <f>ROUND(VLOOKUP(C305,MOVI!C:DT,87,0),0)</f>
        <v>0</v>
      </c>
      <c r="IZ305" s="275">
        <f>ROUND(VLOOKUP(C305,FPT!B:IX,87,0),0)</f>
        <v>0</v>
      </c>
      <c r="JA305" t="str">
        <f t="shared" si="534"/>
        <v/>
      </c>
      <c r="JB305" s="275">
        <f>VLOOKUP(C305,MOVI!C:DT,88,0)</f>
        <v>0</v>
      </c>
      <c r="JC305" s="275">
        <f>VLOOKUP(C305,FPT!B:JA,88,0)</f>
        <v>0</v>
      </c>
      <c r="JD305" t="str">
        <f t="shared" si="535"/>
        <v/>
      </c>
      <c r="JE305" s="275">
        <f>VLOOKUP(C305,MOVI!C:DT,89,0)</f>
        <v>50000</v>
      </c>
      <c r="JF305" s="275">
        <f>VLOOKUP(C305,FPT!B:JD,89,0)</f>
        <v>50000</v>
      </c>
      <c r="JG305" t="str">
        <f t="shared" si="536"/>
        <v/>
      </c>
      <c r="JH305" s="275">
        <f>VLOOKUP(C305,MOVI!C:DT,90,0)</f>
        <v>0</v>
      </c>
      <c r="JI305" s="275">
        <f>VLOOKUP(C305,FPT!B:JG,90,0)</f>
        <v>0</v>
      </c>
      <c r="JJ305" t="str">
        <f t="shared" si="537"/>
        <v/>
      </c>
      <c r="JK305" s="275">
        <f>VLOOKUP(C305,MOVI!C:DT,91,0)</f>
        <v>0</v>
      </c>
      <c r="JL305" s="275">
        <f>VLOOKUP(C305,FPT!B:JJ,91,0)</f>
        <v>0</v>
      </c>
      <c r="JM305" t="str">
        <f t="shared" si="538"/>
        <v/>
      </c>
      <c r="JN305" s="275">
        <f>VLOOKUP(C305,MOVI!C:DT,92,0)</f>
        <v>522000</v>
      </c>
      <c r="JO305" s="275">
        <f>VLOOKUP(C305,FPT!B:JM,92,0)</f>
        <v>522000</v>
      </c>
      <c r="JP305" t="str">
        <f t="shared" si="539"/>
        <v/>
      </c>
      <c r="JQ305" s="275">
        <f>VLOOKUP(C305,MOVI!C:DT,93,0)</f>
        <v>0</v>
      </c>
      <c r="JR305" s="275">
        <f>VLOOKUP(C305,FPT!B:JP,93,0)</f>
        <v>0</v>
      </c>
      <c r="JS305" t="str">
        <f t="shared" si="540"/>
        <v/>
      </c>
      <c r="JT305" s="275">
        <f>VLOOKUP(C305,MOVI!C:DT,94,0)</f>
        <v>572000</v>
      </c>
      <c r="JU305" s="275">
        <f>VLOOKUP(C305,FPT!B:JS,94,0)</f>
        <v>572000</v>
      </c>
      <c r="JV305" t="str">
        <f t="shared" si="541"/>
        <v/>
      </c>
      <c r="JW305" s="275">
        <f>VLOOKUP(C305,MOVI!C:DT,95,0)</f>
        <v>5047558</v>
      </c>
      <c r="JX305" s="275">
        <f>VLOOKUP(C305,FPT!B:JV,95,0)</f>
        <v>5047558</v>
      </c>
      <c r="JY305" t="str">
        <f t="shared" si="542"/>
        <v/>
      </c>
      <c r="JZ305" s="275">
        <f>VLOOKUP(C305,MOVI!C:DT,96,0)</f>
        <v>0</v>
      </c>
      <c r="KA305" s="275">
        <f>VLOOKUP(C305,FPT!B:JY,96,0)</f>
        <v>0</v>
      </c>
      <c r="KB305" t="str">
        <f t="shared" si="543"/>
        <v/>
      </c>
      <c r="KC305" s="275">
        <f>VLOOKUP(C305,MOVI!C:DT,97,0)</f>
        <v>5047558</v>
      </c>
      <c r="KD305" s="275">
        <f>VLOOKUP(C305,FPT!B:KB,97,0)</f>
        <v>5047558</v>
      </c>
      <c r="KE305" t="str">
        <f t="shared" si="544"/>
        <v/>
      </c>
      <c r="KF305" s="275">
        <f>VLOOKUP(C305,MOVI!C:DT,98,0)</f>
        <v>850000.00000000012</v>
      </c>
      <c r="KG305" s="275">
        <f>VLOOKUP(C305,FPT!B:KE,98,0)</f>
        <v>850000</v>
      </c>
      <c r="KH305" t="str">
        <f t="shared" si="545"/>
        <v/>
      </c>
      <c r="KI305" s="275">
        <f>VLOOKUP(C305,MOVI!C:DT,99,0)</f>
        <v>0</v>
      </c>
      <c r="KJ305" s="275">
        <f>VLOOKUP(C305,FPT!B:KH,99,0)</f>
        <v>0</v>
      </c>
      <c r="KK305" t="str">
        <f t="shared" si="546"/>
        <v/>
      </c>
      <c r="KL305" s="275">
        <f>VLOOKUP(C305,MOVI!C:DT,100,0)</f>
        <v>150000</v>
      </c>
      <c r="KM305" s="275">
        <f>VLOOKUP(C305,FPT!B:KK,100,0)</f>
        <v>150000</v>
      </c>
      <c r="KN305" t="str">
        <f t="shared" si="547"/>
        <v/>
      </c>
      <c r="KO305" s="275">
        <f>VLOOKUP(C305,MOVI!C:DT,101,0)</f>
        <v>0</v>
      </c>
      <c r="KP305" s="275">
        <f>VLOOKUP(C305,FPT!B:KN,101,0)</f>
        <v>0</v>
      </c>
      <c r="KQ305" t="str">
        <f t="shared" si="548"/>
        <v/>
      </c>
      <c r="KR305" s="275">
        <f>VLOOKUP(C305,MOVI!C:DT,102,0)</f>
        <v>0</v>
      </c>
      <c r="KS305" s="275">
        <f>VLOOKUP(C305,FPT!B:KQ,102,0)</f>
        <v>0</v>
      </c>
      <c r="KT305" t="str">
        <f t="shared" si="549"/>
        <v/>
      </c>
      <c r="KU305" s="275">
        <f>VLOOKUP(C305,MOVI!C:DT,103,0)</f>
        <v>1000000.0000000001</v>
      </c>
      <c r="KV305" s="275">
        <f>VLOOKUP(C305,FPT!B:KT,103,0)</f>
        <v>1000000</v>
      </c>
      <c r="KW305" t="str">
        <f t="shared" si="550"/>
        <v/>
      </c>
      <c r="KX305" s="275">
        <f>VLOOKUP(C305,MOVI!C:DT,104,0)</f>
        <v>1525000</v>
      </c>
      <c r="KY305" s="275">
        <f>VLOOKUP(C305,FPT!B:KW,104,0)</f>
        <v>1525000</v>
      </c>
      <c r="KZ305" t="str">
        <f t="shared" si="551"/>
        <v/>
      </c>
      <c r="LA305" s="275">
        <f>VLOOKUP(C305,MOVI!C:DT,105,0)</f>
        <v>100000</v>
      </c>
      <c r="LB305" s="275">
        <f>VLOOKUP(C305,FPT!B:KZ,105,0)</f>
        <v>100000</v>
      </c>
      <c r="LC305" t="str">
        <f t="shared" si="552"/>
        <v/>
      </c>
      <c r="LD305" s="275">
        <f>VLOOKUP(C305,MOVI!C:DT,106,0)</f>
        <v>7244558</v>
      </c>
      <c r="LE305" s="275">
        <f>VLOOKUP(C305,FPT!B:LC,106,0)</f>
        <v>7244558</v>
      </c>
      <c r="LF305" t="str">
        <f t="shared" si="553"/>
        <v/>
      </c>
      <c r="LG305" s="273">
        <f>VLOOKUP(C305,MOVI!C:DT,107,0)</f>
        <v>0</v>
      </c>
      <c r="LH305" s="273">
        <f>VLOOKUP(C305,FPT!B:LF,107,0)</f>
        <v>0</v>
      </c>
      <c r="LI305" t="str">
        <f t="shared" si="554"/>
        <v/>
      </c>
      <c r="LJ305" t="str">
        <f>VLOOKUP(C305,MOVI!C:DV,108,0)</f>
        <v>MoviSouthSales</v>
      </c>
      <c r="LK305" s="252" t="str">
        <f>VLOOKUP(C305,FPT!B:LI,108,0)</f>
        <v>MoviSouthSales</v>
      </c>
      <c r="LL305" t="str">
        <f t="shared" si="555"/>
        <v/>
      </c>
      <c r="LM305" s="275">
        <f>ROUND(VLOOKUP(C305,MOVI!C:DV,109,0),0)</f>
        <v>416667</v>
      </c>
      <c r="LN305" s="275">
        <f>ROUND(VLOOKUP(C305,FPT!B:LL,109,0),0)</f>
        <v>416667</v>
      </c>
      <c r="LO305" t="str">
        <f t="shared" si="556"/>
        <v/>
      </c>
      <c r="LP305" t="str">
        <f>VLOOKUP(C305,MOVI!C:DV,110,0)</f>
        <v>MKD</v>
      </c>
      <c r="LQ305" s="247" t="str">
        <f>VLOOKUP(C305,FPT!B:LO,110,0)</f>
        <v>MKD</v>
      </c>
      <c r="LR305" t="str">
        <f t="shared" si="557"/>
        <v/>
      </c>
      <c r="LS305">
        <f>MOVI!DI300</f>
        <v>22</v>
      </c>
      <c r="LV305">
        <f>MOVI!DJ300</f>
        <v>0</v>
      </c>
      <c r="LW305">
        <f>MOVI!DK300</f>
        <v>0</v>
      </c>
      <c r="LX305" t="str">
        <f>MOVI!DL300</f>
        <v>x</v>
      </c>
      <c r="LY305">
        <f>MOVI!DM300</f>
        <v>0</v>
      </c>
      <c r="LZ305">
        <f>MOVI!DN300</f>
        <v>50000</v>
      </c>
      <c r="MA305">
        <f>MOVI!DO300</f>
        <v>0</v>
      </c>
      <c r="MB305" t="str">
        <f>MOVI!DP300</f>
        <v>MKD</v>
      </c>
      <c r="MC305">
        <f>MOVI!DQ300</f>
        <v>0</v>
      </c>
      <c r="MD305">
        <f>MOVI!DR300</f>
        <v>0</v>
      </c>
      <c r="ME305" t="str">
        <f>VLOOKUP(C305,MOVI!C:DV,121,0)</f>
        <v>Group 1</v>
      </c>
      <c r="MF305" s="252" t="str">
        <f>VLOOKUP(C305,FPT!B:MD,111,0)</f>
        <v>Group 1</v>
      </c>
      <c r="MG305" t="str">
        <f t="shared" si="561"/>
        <v/>
      </c>
      <c r="MH305" t="str">
        <f>VLOOKUP(C305,MOVI!C:DT,122,0)</f>
        <v>MoviSouthGroup 1</v>
      </c>
      <c r="MI305" s="252" t="str">
        <f>VLOOKUP(C305,FPT!B:DS,112,0)</f>
        <v>MoviSouthGroup 1</v>
      </c>
      <c r="MJ305" t="str">
        <f t="shared" si="558"/>
        <v/>
      </c>
    </row>
    <row r="306" spans="1:348" x14ac:dyDescent="0.25">
      <c r="A306">
        <v>298</v>
      </c>
      <c r="B306" s="48">
        <v>5871</v>
      </c>
      <c r="C306" s="271" t="s">
        <v>1053</v>
      </c>
      <c r="D306" t="str">
        <f>VLOOKUP(C306,MOVI!C:D,2,0)</f>
        <v>Nguyễn Tuấn Anh</v>
      </c>
      <c r="E306" t="str">
        <f>VLOOKUP(C306,FPT!B:C,2,0)</f>
        <v>Nguyễn Tuấn Anh</v>
      </c>
      <c r="F306" t="str">
        <f t="shared" si="451"/>
        <v/>
      </c>
      <c r="G306" t="str">
        <f>VLOOKUP(C306,MOVI!C:E,3,0)</f>
        <v>Sales</v>
      </c>
      <c r="H306" t="str">
        <f>VLOOKUP(C306,FPT!B:F,3,0)</f>
        <v>Sales</v>
      </c>
      <c r="I306" t="str">
        <f t="shared" si="452"/>
        <v/>
      </c>
      <c r="J306" t="str">
        <f>VLOOKUP(C306,MOVI!C:H,4,0)</f>
        <v>Field Sales</v>
      </c>
      <c r="K306" t="str">
        <f>VLOOKUP(C306,FPT!B:I,4,0)</f>
        <v>Field Sales</v>
      </c>
      <c r="L306" t="str">
        <f t="shared" si="453"/>
        <v/>
      </c>
      <c r="M306" t="str">
        <f>VLOOKUP(C306,MOVI!C:DT,5,0)</f>
        <v>Associate</v>
      </c>
      <c r="N306" t="str">
        <f>VLOOKUP(C306,FPT!B:L,5,0)</f>
        <v>Associate</v>
      </c>
      <c r="O306" t="str">
        <f t="shared" si="454"/>
        <v/>
      </c>
      <c r="P306" t="str">
        <f>VLOOKUP(C306,MOVI!C:DT,6,0)</f>
        <v>Field Sales</v>
      </c>
      <c r="Q306" t="str">
        <f>VLOOKUP(C306,FPT!B:O,6,0)</f>
        <v>Field sales</v>
      </c>
      <c r="R306" t="str">
        <f t="shared" si="455"/>
        <v/>
      </c>
      <c r="S306" t="str">
        <f>VLOOKUP(C306,MOVI!C:DT,7,0)</f>
        <v>South</v>
      </c>
      <c r="T306" t="str">
        <f>VLOOKUP(C306,FPT!B:R,7,0)</f>
        <v>South</v>
      </c>
      <c r="U306" t="str">
        <f t="shared" si="456"/>
        <v/>
      </c>
      <c r="V306" t="str">
        <f>VLOOKUP(C306,MOVI!C:DT,8,0)</f>
        <v>Movi</v>
      </c>
      <c r="W306" t="str">
        <f>VLOOKUP(C306,FPT!B:U,8,0)</f>
        <v>Movi</v>
      </c>
      <c r="X306" t="str">
        <f t="shared" si="457"/>
        <v/>
      </c>
      <c r="Y306" t="str">
        <f>VLOOKUP(C306,MOVI!C:DT,9,0)</f>
        <v>Full-time</v>
      </c>
      <c r="Z306" t="str">
        <f>VLOOKUP(C306,FPT!B:X,9,0)</f>
        <v>Full-time</v>
      </c>
      <c r="AA306" t="str">
        <f t="shared" si="458"/>
        <v/>
      </c>
      <c r="AB306" t="str">
        <f>VLOOKUP(C306,MOVI!C:DT,10,0)</f>
        <v>Permanent</v>
      </c>
      <c r="AC306" t="str">
        <f>VLOOKUP(C306,FPT!B:AA,10,0)</f>
        <v>Permanent</v>
      </c>
      <c r="AD306" t="str">
        <f t="shared" si="459"/>
        <v/>
      </c>
      <c r="AE306" s="247">
        <f>VLOOKUP(C306,MOVI!C:DT,11,0)</f>
        <v>44064</v>
      </c>
      <c r="AF306" s="247">
        <f>VLOOKUP(C306,FPT!B:AD,11,0)</f>
        <v>44064</v>
      </c>
      <c r="AG306" t="str">
        <f t="shared" si="460"/>
        <v/>
      </c>
      <c r="AH306" s="260" t="str">
        <f>VLOOKUP(C306,MOVI!C:DT,12,0)</f>
        <v/>
      </c>
      <c r="AI306" s="260"/>
      <c r="AJ306" t="str">
        <f t="shared" si="560"/>
        <v/>
      </c>
      <c r="AK306">
        <f>VLOOKUP(C306,MOVI!C:DT,13,0)</f>
        <v>0</v>
      </c>
      <c r="AL306" s="247">
        <f>VLOOKUP(C306,FPT!B:AJ,13,0)</f>
        <v>0</v>
      </c>
      <c r="AM306" t="str">
        <f t="shared" si="559"/>
        <v/>
      </c>
      <c r="AN306" s="247">
        <f>VLOOKUP(C306,MOVI!C:DT,14,0)</f>
        <v>0</v>
      </c>
      <c r="AO306" s="247">
        <f>VLOOKUP(C306,FPT!B:AM,14,0)</f>
        <v>0</v>
      </c>
      <c r="AP306" t="str">
        <f t="shared" si="461"/>
        <v/>
      </c>
      <c r="AQ306" t="str">
        <f>VLOOKUP(C306,MOVI!C:DT,15,0)</f>
        <v>LC</v>
      </c>
      <c r="AR306" s="247">
        <f>VLOOKUP(C306,FPT!B:AP,15,0)</f>
        <v>0</v>
      </c>
      <c r="AS306" t="str">
        <f t="shared" si="462"/>
        <v>Lệch</v>
      </c>
      <c r="AT306" s="282" t="str">
        <f>VLOOKUP(C306,MOVI!C:DT,16,0)</f>
        <v>LTTP</v>
      </c>
      <c r="AU306" s="247" t="str">
        <f>VLOOKUP(C306,FPT!B:AS,16,0)</f>
        <v>LTTP</v>
      </c>
      <c r="AV306" t="str">
        <f t="shared" si="463"/>
        <v/>
      </c>
      <c r="AW306" t="str">
        <f>VLOOKUP(C306,MOVI!C:DT,17,0)</f>
        <v>L</v>
      </c>
      <c r="AX306" s="247" t="str">
        <f>VLOOKUP(C306,FPT!B:AV,17,0)</f>
        <v>L</v>
      </c>
      <c r="AY306" t="str">
        <f t="shared" si="464"/>
        <v/>
      </c>
      <c r="AZ306">
        <f>VLOOKUP(C306,MOVI!C:DT,18,0)</f>
        <v>0</v>
      </c>
      <c r="BA306" s="247">
        <f>VLOOKUP(C306,FPT!B:AY,18,0)</f>
        <v>0</v>
      </c>
      <c r="BB306" t="str">
        <f t="shared" si="465"/>
        <v/>
      </c>
      <c r="BC306" s="275">
        <f>VLOOKUP(C306,MOVI!C:DT,19,0)</f>
        <v>5000000</v>
      </c>
      <c r="BD306" s="275">
        <f>VLOOKUP(C306,FPT!B:BB,19,0)</f>
        <v>5000000</v>
      </c>
      <c r="BE306" t="str">
        <f t="shared" si="466"/>
        <v/>
      </c>
      <c r="BF306">
        <f>VLOOKUP(C306,MOVI!C:DT,20,0)</f>
        <v>0</v>
      </c>
      <c r="BG306" s="252">
        <f>VLOOKUP(C306,FPT!B:BE,20,0)</f>
        <v>0</v>
      </c>
      <c r="BH306" t="str">
        <f t="shared" si="467"/>
        <v/>
      </c>
      <c r="BI306" s="275">
        <f>VLOOKUP(C306,MOVI!C:DT,21,0)</f>
        <v>5000000</v>
      </c>
      <c r="BJ306" s="275">
        <f>VLOOKUP(C306,FPT!B:BH,21,0)</f>
        <v>5000000</v>
      </c>
      <c r="BK306" t="str">
        <f t="shared" si="468"/>
        <v/>
      </c>
      <c r="BL306" s="275">
        <f>VLOOKUP(C306,MOVI!C:DT,22,0)</f>
        <v>0</v>
      </c>
      <c r="BM306" s="275">
        <f>VLOOKUP(C306,FPT!B:BK,22,0)</f>
        <v>0</v>
      </c>
      <c r="BN306" t="str">
        <f t="shared" si="469"/>
        <v/>
      </c>
      <c r="BO306" s="275">
        <f>VLOOKUP(C306,MOVI!C:DT,23,0)</f>
        <v>0</v>
      </c>
      <c r="BP306" s="275">
        <f>VLOOKUP(C306,FPT!B:BN,23,0)</f>
        <v>0</v>
      </c>
      <c r="BQ306" t="str">
        <f t="shared" si="470"/>
        <v/>
      </c>
      <c r="BR306" s="275">
        <f>VLOOKUP(C306,MOVI!C:DT,24,0)</f>
        <v>0</v>
      </c>
      <c r="BS306" s="275">
        <f>VLOOKUP(C306,FPT!B:BQ,24,0)</f>
        <v>0</v>
      </c>
      <c r="BT306" t="str">
        <f t="shared" si="471"/>
        <v/>
      </c>
      <c r="BU306" s="275">
        <f>VLOOKUP(C306,MOVI!C:DT,25,0)</f>
        <v>200000</v>
      </c>
      <c r="BV306" s="275">
        <f>VLOOKUP(C306,FPT!B:BT,25,0)</f>
        <v>200000</v>
      </c>
      <c r="BW306" t="str">
        <f t="shared" si="472"/>
        <v/>
      </c>
      <c r="BX306" s="275">
        <f>VLOOKUP(C306,MOVI!C:DT,26,0)</f>
        <v>0</v>
      </c>
      <c r="BY306" s="275">
        <f>VLOOKUP(C306,FPT!B:BW,26,0)</f>
        <v>0</v>
      </c>
      <c r="BZ306" t="str">
        <f t="shared" si="473"/>
        <v/>
      </c>
      <c r="CA306" s="275">
        <f>VLOOKUP(C306,MOVI!C:DT,27,0)</f>
        <v>730000</v>
      </c>
      <c r="CB306" s="275">
        <f>VLOOKUP(C306,FPT!B:BZ,27,0)</f>
        <v>730000</v>
      </c>
      <c r="CC306" t="str">
        <f t="shared" si="474"/>
        <v/>
      </c>
      <c r="CD306" s="275">
        <f>VLOOKUP(C306,MOVI!C:DT,28,0)</f>
        <v>930000</v>
      </c>
      <c r="CE306" s="275">
        <f>VLOOKUP(C306,FPT!B:CC,28,0)</f>
        <v>930000</v>
      </c>
      <c r="CF306" t="str">
        <f t="shared" si="475"/>
        <v/>
      </c>
      <c r="CG306" t="str">
        <f>VLOOKUP(C306,MOVI!C:DT,29,0)</f>
        <v>CN</v>
      </c>
      <c r="CH306" s="252" t="str">
        <f>VLOOKUP(C306,FPT!B:CF,29,0)</f>
        <v>CN</v>
      </c>
      <c r="CI306" t="str">
        <f t="shared" si="476"/>
        <v/>
      </c>
      <c r="CJ306">
        <f>VLOOKUP(C306,MOVI!C:DT,30,0)</f>
        <v>26</v>
      </c>
      <c r="CK306" s="252">
        <f>VLOOKUP(C306,FPT!B:CI,30,0)</f>
        <v>26</v>
      </c>
      <c r="CL306" t="str">
        <f t="shared" si="477"/>
        <v/>
      </c>
      <c r="CM306">
        <f>VLOOKUP(C306,MOVI!C:DT,31,0)</f>
        <v>24</v>
      </c>
      <c r="CN306" s="252">
        <f>VLOOKUP(C306,FPT!B:CL,31,0)</f>
        <v>24</v>
      </c>
      <c r="CO306" t="str">
        <f t="shared" si="478"/>
        <v/>
      </c>
      <c r="CP306" s="275">
        <f>VLOOKUP(C306,MOVI!C:DT,32,0)</f>
        <v>1</v>
      </c>
      <c r="CQ306" s="275">
        <f>VLOOKUP(C306,FPT!B:CO,32,0)</f>
        <v>1</v>
      </c>
      <c r="CR306" t="str">
        <f t="shared" si="479"/>
        <v/>
      </c>
      <c r="CS306" s="275">
        <f>VLOOKUP(C306,MOVI!C:DT,33,0)</f>
        <v>0</v>
      </c>
      <c r="CT306" s="275">
        <f>VLOOKUP(C306,FPT!B:CR,33,0)</f>
        <v>0</v>
      </c>
      <c r="CU306" t="str">
        <f t="shared" si="480"/>
        <v/>
      </c>
      <c r="CV306" s="275">
        <f>VLOOKUP(C306,MOVI!C:DT,34,0)</f>
        <v>0</v>
      </c>
      <c r="CW306" s="275">
        <f>VLOOKUP(C306,FPT!B:CU,34,0)</f>
        <v>0</v>
      </c>
      <c r="CX306" t="str">
        <f t="shared" si="481"/>
        <v/>
      </c>
      <c r="CY306" s="275">
        <f>VLOOKUP(C306,MOVI!C:DT,35,0)</f>
        <v>25</v>
      </c>
      <c r="CZ306" s="275">
        <f>VLOOKUP(C306,FPT!B:CX,35,0)</f>
        <v>25</v>
      </c>
      <c r="DA306" t="str">
        <f t="shared" si="482"/>
        <v/>
      </c>
      <c r="DB306" s="275">
        <f>VLOOKUP(C306,MOVI!C:DT,36,0)</f>
        <v>0</v>
      </c>
      <c r="DC306" s="275">
        <f>VLOOKUP(C306,FPT!B:DA,36,0)</f>
        <v>0</v>
      </c>
      <c r="DD306" t="str">
        <f t="shared" si="483"/>
        <v/>
      </c>
      <c r="DE306" s="275">
        <f>VLOOKUP(C306,MOVI!C:DT,37,0)</f>
        <v>0</v>
      </c>
      <c r="DF306" s="275">
        <f>VLOOKUP(C306,FPT!B:DD,37,0)</f>
        <v>0</v>
      </c>
      <c r="DG306" t="str">
        <f t="shared" si="484"/>
        <v/>
      </c>
      <c r="DH306" s="275">
        <f>VLOOKUP(C306,MOVI!C:DT,38,0)</f>
        <v>0</v>
      </c>
      <c r="DI306" s="275">
        <f>VLOOKUP(C306,FPT!B:DG,38,0)</f>
        <v>0</v>
      </c>
      <c r="DJ306" t="str">
        <f t="shared" si="485"/>
        <v/>
      </c>
      <c r="DK306" s="275">
        <f>VLOOKUP(C306,MOVI!C:DT,39,0)</f>
        <v>0</v>
      </c>
      <c r="DL306" s="275">
        <f>VLOOKUP(C306,FPT!B:DJ,39,0)</f>
        <v>0</v>
      </c>
      <c r="DM306" t="str">
        <f t="shared" si="486"/>
        <v/>
      </c>
      <c r="DN306" s="275">
        <f>VLOOKUP(C306,MOVI!C:DT,40,0)</f>
        <v>0</v>
      </c>
      <c r="DO306" s="275">
        <f>VLOOKUP(C306,FPT!B:DM,40,0)</f>
        <v>0</v>
      </c>
      <c r="DP306" t="str">
        <f t="shared" si="487"/>
        <v/>
      </c>
      <c r="DQ306" s="275">
        <f>VLOOKUP(C306,MOVI!C:DT,41,0)</f>
        <v>0</v>
      </c>
      <c r="DR306" s="275">
        <f>VLOOKUP(C306,FPT!B:DP,41,0)</f>
        <v>0</v>
      </c>
      <c r="DS306" t="str">
        <f t="shared" si="488"/>
        <v/>
      </c>
      <c r="DT306" s="275">
        <f>VLOOKUP(C306,MOVI!C:DT,42,0)</f>
        <v>4807692</v>
      </c>
      <c r="DU306" s="275">
        <f>ROUND(VLOOKUP(C306,FPT!B:DS,42,0),0)</f>
        <v>4807692</v>
      </c>
      <c r="DV306" t="str">
        <f t="shared" si="489"/>
        <v/>
      </c>
      <c r="DW306" s="275">
        <f>VLOOKUP(C306,MOVI!C:DT,43,0)</f>
        <v>0</v>
      </c>
      <c r="DX306" s="275">
        <f>VLOOKUP(C306,FPT!B:DV,43,0)</f>
        <v>0</v>
      </c>
      <c r="DY306" t="str">
        <f t="shared" si="490"/>
        <v/>
      </c>
      <c r="DZ306" s="275">
        <f>VLOOKUP(C306,MOVI!C:DT,44,0)</f>
        <v>0</v>
      </c>
      <c r="EA306" s="275">
        <f>VLOOKUP(C306,FPT!B:DY,44,0)</f>
        <v>0</v>
      </c>
      <c r="EB306" t="str">
        <f t="shared" si="491"/>
        <v/>
      </c>
      <c r="EC306" s="275">
        <f>VLOOKUP(C306,MOVI!C:DT,45,0)</f>
        <v>4807692</v>
      </c>
      <c r="ED306" s="275">
        <f>ROUND(VLOOKUP(C306,FPT!B:EB,45,0),0)</f>
        <v>4807692</v>
      </c>
      <c r="EE306" t="str">
        <f t="shared" si="492"/>
        <v/>
      </c>
      <c r="EF306" s="275">
        <f>VLOOKUP(C306,MOVI!C:DT,46,0)</f>
        <v>0</v>
      </c>
      <c r="EG306" s="275">
        <f>VLOOKUP(C306,FPT!B:EE,46,0)</f>
        <v>0</v>
      </c>
      <c r="EH306" t="str">
        <f t="shared" si="493"/>
        <v/>
      </c>
      <c r="EI306" s="275">
        <f>VLOOKUP(C306,MOVI!C:DT,47,0)</f>
        <v>0</v>
      </c>
      <c r="EJ306" s="275">
        <f>VLOOKUP(C306,FPT!B:EH,47,0)</f>
        <v>0</v>
      </c>
      <c r="EK306" t="str">
        <f t="shared" si="494"/>
        <v/>
      </c>
      <c r="EL306" s="275">
        <f>VLOOKUP(C306,MOVI!C:DT,48,0)</f>
        <v>0</v>
      </c>
      <c r="EM306" s="275">
        <f>VLOOKUP(C306,FPT!B:EK,48,0)</f>
        <v>0</v>
      </c>
      <c r="EN306" t="str">
        <f t="shared" si="495"/>
        <v/>
      </c>
      <c r="EO306" s="275">
        <f>VLOOKUP(C306,MOVI!C:DT,49,0)</f>
        <v>200000</v>
      </c>
      <c r="EP306" s="275">
        <f>VLOOKUP(C306,FPT!B:EN,49,0)</f>
        <v>200000</v>
      </c>
      <c r="EQ306" t="str">
        <f t="shared" si="496"/>
        <v/>
      </c>
      <c r="ER306" s="275">
        <f>VLOOKUP(C306,MOVI!C:DT,50,0)</f>
        <v>0</v>
      </c>
      <c r="ES306" s="275">
        <f>VLOOKUP(C306,FPT!B:EQ,50,0)</f>
        <v>0</v>
      </c>
      <c r="ET306" t="str">
        <f t="shared" si="497"/>
        <v/>
      </c>
      <c r="EU306" s="275">
        <f>VLOOKUP(C306,MOVI!C:DT,51,0)</f>
        <v>0</v>
      </c>
      <c r="EV306" s="275">
        <f>VLOOKUP(C306,FPT!B:ET,51,0)</f>
        <v>0</v>
      </c>
      <c r="EW306" t="str">
        <f t="shared" si="498"/>
        <v/>
      </c>
      <c r="EX306" s="275">
        <f>VLOOKUP(C306,MOVI!C:DT,52,0)</f>
        <v>0</v>
      </c>
      <c r="EY306" s="275">
        <f>VLOOKUP(C306,FPT!B:EW,52,0)</f>
        <v>0</v>
      </c>
      <c r="EZ306" t="str">
        <f t="shared" si="499"/>
        <v/>
      </c>
      <c r="FA306" s="275">
        <f>VLOOKUP(C306,MOVI!C:DT,53,0)</f>
        <v>0</v>
      </c>
      <c r="FB306" s="275">
        <f>VLOOKUP(C306,FPT!B:EZ,53,0)</f>
        <v>0</v>
      </c>
      <c r="FC306" t="str">
        <f t="shared" si="500"/>
        <v/>
      </c>
      <c r="FD306" s="275">
        <f>VLOOKUP(C306,MOVI!C:DT,54,0)</f>
        <v>0</v>
      </c>
      <c r="FE306" s="275">
        <f>VLOOKUP(C306,FPT!B:FC,54,0)</f>
        <v>0</v>
      </c>
      <c r="FF306" t="str">
        <f t="shared" si="501"/>
        <v/>
      </c>
      <c r="FG306" s="275">
        <f>VLOOKUP(C306,MOVI!C:DT,55,0)</f>
        <v>673846</v>
      </c>
      <c r="FH306" s="275">
        <f>VLOOKUP(C306,FPT!B:FF,55,0)</f>
        <v>673846</v>
      </c>
      <c r="FI306" t="str">
        <f t="shared" si="502"/>
        <v/>
      </c>
      <c r="FJ306" s="275">
        <f>VLOOKUP(C306,MOVI!C:DT,56,0)</f>
        <v>873846</v>
      </c>
      <c r="FK306" s="275">
        <f>VLOOKUP(C306,FPT!B:FI,56,0)</f>
        <v>873846</v>
      </c>
      <c r="FL306" t="str">
        <f t="shared" si="503"/>
        <v/>
      </c>
      <c r="FM306" s="275">
        <f>VLOOKUP(C306,MOVI!C:DT,57,0)</f>
        <v>342197</v>
      </c>
      <c r="FN306" s="275">
        <f>VLOOKUP(C306,FPT!B:FL,57,0)</f>
        <v>342197</v>
      </c>
      <c r="FO306" t="str">
        <f t="shared" si="504"/>
        <v/>
      </c>
      <c r="FP306" s="275">
        <f>VLOOKUP(C306,MOVI!C:DT,58,0)</f>
        <v>0</v>
      </c>
      <c r="FQ306" s="275">
        <f>VLOOKUP(C306,FPT!B:FO,58,0)</f>
        <v>0</v>
      </c>
      <c r="FR306" t="str">
        <f t="shared" si="505"/>
        <v/>
      </c>
      <c r="FS306" s="275">
        <f>VLOOKUP(C306,MOVI!C:DT,59,0)</f>
        <v>0</v>
      </c>
      <c r="FT306" s="275">
        <f>VLOOKUP(C306,FPT!B:FR,59,0)</f>
        <v>0</v>
      </c>
      <c r="FU306" t="str">
        <f t="shared" si="506"/>
        <v/>
      </c>
      <c r="FV306" s="275">
        <f>VLOOKUP(C306,MOVI!C:DT,60,0)</f>
        <v>0</v>
      </c>
      <c r="FW306" s="275">
        <f>VLOOKUP(C306,FPT!B:FU,60,0)</f>
        <v>0</v>
      </c>
      <c r="FX306" t="str">
        <f t="shared" si="507"/>
        <v/>
      </c>
      <c r="FY306" s="275">
        <f>VLOOKUP(C306,MOVI!C:DT,61,0)</f>
        <v>0</v>
      </c>
      <c r="FZ306" s="275">
        <f>VLOOKUP(C306,FPT!B:FX,61,0)</f>
        <v>0</v>
      </c>
      <c r="GA306" t="str">
        <f t="shared" si="508"/>
        <v/>
      </c>
      <c r="GB306" s="275">
        <f>VLOOKUP(C306,MOVI!C:DT,62,0)</f>
        <v>0</v>
      </c>
      <c r="GC306" s="275">
        <f>VLOOKUP(C306,FPT!B:GA,62,0)</f>
        <v>0</v>
      </c>
      <c r="GD306" t="str">
        <f t="shared" si="509"/>
        <v/>
      </c>
      <c r="GE306" s="275">
        <f>VLOOKUP(C306,MOVI!C:DT,63,0)</f>
        <v>0</v>
      </c>
      <c r="GF306" s="275">
        <f>VLOOKUP(C306,FPT!B:GD,63,0)</f>
        <v>0</v>
      </c>
      <c r="GG306" t="str">
        <f t="shared" si="510"/>
        <v/>
      </c>
      <c r="GH306" s="275">
        <f>VLOOKUP(C306,MOVI!C:DT,64,0)</f>
        <v>0</v>
      </c>
      <c r="GI306" s="275">
        <f>VLOOKUP(C306,FPT!B:GG,64,0)</f>
        <v>0</v>
      </c>
      <c r="GJ306" t="str">
        <f t="shared" si="511"/>
        <v/>
      </c>
      <c r="GK306" s="275">
        <f>VLOOKUP(C306,MOVI!C:DT,65,0)</f>
        <v>0</v>
      </c>
      <c r="GL306" s="275">
        <f>VLOOKUP(C306,FPT!B:GJ,65,0)</f>
        <v>0</v>
      </c>
      <c r="GM306" t="str">
        <f t="shared" si="512"/>
        <v/>
      </c>
      <c r="GN306" s="275">
        <f>VLOOKUP(C306,MOVI!C:DT,66,0)</f>
        <v>0</v>
      </c>
      <c r="GO306" s="275">
        <f>VLOOKUP(C306,FPT!B:GM,66,0)</f>
        <v>0</v>
      </c>
      <c r="GP306" t="str">
        <f t="shared" si="513"/>
        <v/>
      </c>
      <c r="GQ306" s="275">
        <f>VLOOKUP(C306,MOVI!C:DT,67,0)</f>
        <v>0</v>
      </c>
      <c r="GR306" s="275">
        <f>VLOOKUP(C306,FPT!B:GP,67,0)</f>
        <v>0</v>
      </c>
      <c r="GS306" t="str">
        <f t="shared" si="514"/>
        <v/>
      </c>
      <c r="GT306" s="275">
        <f>VLOOKUP(C306,MOVI!C:DT,68,0)</f>
        <v>0</v>
      </c>
      <c r="GU306" s="275">
        <f>VLOOKUP(C306,FPT!B:GS,68,0)</f>
        <v>0</v>
      </c>
      <c r="GV306" t="str">
        <f t="shared" si="515"/>
        <v/>
      </c>
      <c r="GW306" s="275">
        <f>VLOOKUP(C306,MOVI!C:DT,69,0)</f>
        <v>0</v>
      </c>
      <c r="GX306" s="275">
        <f>VLOOKUP(C306,FPT!B:GV,69,0)</f>
        <v>0</v>
      </c>
      <c r="GY306" t="str">
        <f t="shared" si="516"/>
        <v/>
      </c>
      <c r="GZ306" s="275">
        <f>VLOOKUP(C306,MOVI!C:DT,70,0)</f>
        <v>342197</v>
      </c>
      <c r="HA306" s="275">
        <f>VLOOKUP(C306,FPT!B:GY,70,0)</f>
        <v>342197</v>
      </c>
      <c r="HB306" t="str">
        <f t="shared" si="517"/>
        <v/>
      </c>
      <c r="HC306" s="275">
        <f>VLOOKUP(C306,MOVI!C:DT,71,0)</f>
        <v>6023735</v>
      </c>
      <c r="HD306" s="275">
        <f>ROUND(VLOOKUP(C306,FPT!B:HB,71,0),0)</f>
        <v>6023735</v>
      </c>
      <c r="HE306" t="str">
        <f t="shared" si="518"/>
        <v/>
      </c>
      <c r="HF306" s="275">
        <f>ROUND(VLOOKUP(C306,MOVI!C:DT,72,0),0)</f>
        <v>0</v>
      </c>
      <c r="HG306" s="275">
        <f>ROUND(VLOOKUP(C306,FPT!B:HE,72,0),0)</f>
        <v>0</v>
      </c>
      <c r="HH306" t="str">
        <f t="shared" si="519"/>
        <v/>
      </c>
      <c r="HI306" s="275">
        <f>VLOOKUP(C306,MOVI!C:DT,73,0)</f>
        <v>200000</v>
      </c>
      <c r="HJ306" s="275">
        <f>VLOOKUP(C306,FPT!B:HH,73,0)</f>
        <v>200000</v>
      </c>
      <c r="HK306" t="str">
        <f t="shared" si="520"/>
        <v/>
      </c>
      <c r="HL306" s="275">
        <f>VLOOKUP(C306,MOVI!C:DT,74,0)</f>
        <v>673846</v>
      </c>
      <c r="HM306" s="275">
        <f>VLOOKUP(C306,FPT!B:HK,74,0)</f>
        <v>673846</v>
      </c>
      <c r="HN306" t="str">
        <f t="shared" si="521"/>
        <v/>
      </c>
      <c r="HO306" s="275">
        <f>VLOOKUP(C306,MOVI!C:DT,75,0)</f>
        <v>11000000</v>
      </c>
      <c r="HP306" s="275">
        <f>VLOOKUP(C306,FPT!B:HN,75,0)</f>
        <v>11000000</v>
      </c>
      <c r="HQ306" t="str">
        <f t="shared" si="522"/>
        <v/>
      </c>
      <c r="HR306" s="275">
        <f>VLOOKUP(C306,MOVI!C:DT,76,0)</f>
        <v>0</v>
      </c>
      <c r="HS306" s="275">
        <f>VLOOKUP(C306,FPT!B:HQ,76,0)</f>
        <v>0</v>
      </c>
      <c r="HT306" t="str">
        <f t="shared" si="523"/>
        <v/>
      </c>
      <c r="HU306" s="275">
        <f>VLOOKUP(C306,MOVI!C:DT,77,0)</f>
        <v>0</v>
      </c>
      <c r="HV306" s="275">
        <f>VLOOKUP(C306,FPT!B:HT,77,0)</f>
        <v>0</v>
      </c>
      <c r="HW306" t="str">
        <f t="shared" si="524"/>
        <v/>
      </c>
      <c r="HX306" s="274">
        <f>VLOOKUP(C306,MOVI!C:CB,78,0)</f>
        <v>400000</v>
      </c>
      <c r="HY306" s="261">
        <f>VLOOKUP(C306,FPT!$B:$CA,78,0)</f>
        <v>400000</v>
      </c>
      <c r="HZ306" t="str">
        <f t="shared" si="525"/>
        <v/>
      </c>
      <c r="IA306" s="275">
        <f>VLOOKUP(C306,MOVI!C:CD,79,0)</f>
        <v>50000</v>
      </c>
      <c r="IB306" s="275">
        <f>VLOOKUP(C306,FPT!B:HZ,79,0)</f>
        <v>50000</v>
      </c>
      <c r="IC306" t="str">
        <f t="shared" si="526"/>
        <v/>
      </c>
      <c r="ID306" s="275">
        <f>VLOOKUP(C306,MOVI!C:CD,80,0)</f>
        <v>75000</v>
      </c>
      <c r="IE306" s="275">
        <f>VLOOKUP(C306,FPT!B:IC,80,0)</f>
        <v>75000</v>
      </c>
      <c r="IF306" t="str">
        <f t="shared" si="527"/>
        <v/>
      </c>
      <c r="IG306" s="275">
        <f>VLOOKUP(C306,MOVI!C:DT,81,0)</f>
        <v>0</v>
      </c>
      <c r="IH306" s="275">
        <f>VLOOKUP(C306,FPT!B:IF,81,0)</f>
        <v>0</v>
      </c>
      <c r="II306" t="str">
        <f t="shared" si="528"/>
        <v/>
      </c>
      <c r="IJ306" s="275">
        <f>VLOOKUP(C306,MOVI!C:DT,82,0)</f>
        <v>525000</v>
      </c>
      <c r="IK306" s="275">
        <f>VLOOKUP(C306,FPT!B:II,82,0)</f>
        <v>525000</v>
      </c>
      <c r="IL306" t="str">
        <f t="shared" si="529"/>
        <v/>
      </c>
      <c r="IM306" s="275">
        <f>ROUND(VLOOKUP(C306,MOVI!C:DT,83,0),0)</f>
        <v>12398846</v>
      </c>
      <c r="IN306" s="275">
        <f>ROUND(VLOOKUP(C306,FPT!B:IL,83,0),0)</f>
        <v>12398846</v>
      </c>
      <c r="IO306" t="str">
        <f t="shared" si="530"/>
        <v/>
      </c>
      <c r="IP306" s="275">
        <f>VLOOKUP(C306,MOVI!C:DT,84,0)</f>
        <v>0</v>
      </c>
      <c r="IQ306" s="275">
        <f>VLOOKUP(C306,FPT!B:IO,84,0)</f>
        <v>0</v>
      </c>
      <c r="IR306" t="str">
        <f t="shared" si="531"/>
        <v/>
      </c>
      <c r="IS306" s="275">
        <f>ROUND(VLOOKUP(C306,MOVI!C:DT,85,0),0)</f>
        <v>0</v>
      </c>
      <c r="IT306" s="275">
        <f>ROUND(VLOOKUP(C306,FPT!B:IR,85,0),0)</f>
        <v>0</v>
      </c>
      <c r="IU306" t="str">
        <f t="shared" si="532"/>
        <v/>
      </c>
      <c r="IV306" s="275">
        <f>VLOOKUP(C306,MOVI!C:DT,86,0)</f>
        <v>0</v>
      </c>
      <c r="IW306" s="275">
        <f>VLOOKUP(C306,FPT!B:IU,86,0)</f>
        <v>0</v>
      </c>
      <c r="IX306" t="str">
        <f t="shared" si="533"/>
        <v/>
      </c>
      <c r="IY306" s="275">
        <f>ROUND(VLOOKUP(C306,MOVI!C:DT,87,0),0)</f>
        <v>0</v>
      </c>
      <c r="IZ306" s="275">
        <f>ROUND(VLOOKUP(C306,FPT!B:IX,87,0),0)</f>
        <v>0</v>
      </c>
      <c r="JA306" t="str">
        <f t="shared" si="534"/>
        <v/>
      </c>
      <c r="JB306" s="275">
        <f>VLOOKUP(C306,MOVI!C:DT,88,0)</f>
        <v>0</v>
      </c>
      <c r="JC306" s="275">
        <f>VLOOKUP(C306,FPT!B:JA,88,0)</f>
        <v>0</v>
      </c>
      <c r="JD306" t="str">
        <f t="shared" si="535"/>
        <v/>
      </c>
      <c r="JE306" s="275">
        <f>VLOOKUP(C306,MOVI!C:DT,89,0)</f>
        <v>50000</v>
      </c>
      <c r="JF306" s="275">
        <f>VLOOKUP(C306,FPT!B:JD,89,0)</f>
        <v>50000</v>
      </c>
      <c r="JG306" t="str">
        <f t="shared" si="536"/>
        <v/>
      </c>
      <c r="JH306" s="275">
        <f>VLOOKUP(C306,MOVI!C:DT,90,0)</f>
        <v>0</v>
      </c>
      <c r="JI306" s="275">
        <f>VLOOKUP(C306,FPT!B:JG,90,0)</f>
        <v>0</v>
      </c>
      <c r="JJ306" t="str">
        <f t="shared" si="537"/>
        <v/>
      </c>
      <c r="JK306" s="275">
        <f>VLOOKUP(C306,MOVI!C:DT,91,0)</f>
        <v>0</v>
      </c>
      <c r="JL306" s="275">
        <f>VLOOKUP(C306,FPT!B:JJ,91,0)</f>
        <v>0</v>
      </c>
      <c r="JM306" t="str">
        <f t="shared" si="538"/>
        <v/>
      </c>
      <c r="JN306" s="275">
        <f>VLOOKUP(C306,MOVI!C:DT,92,0)</f>
        <v>0</v>
      </c>
      <c r="JO306" s="275">
        <f>VLOOKUP(C306,FPT!B:JM,92,0)</f>
        <v>0</v>
      </c>
      <c r="JP306" t="str">
        <f t="shared" si="539"/>
        <v/>
      </c>
      <c r="JQ306" s="275">
        <f>VLOOKUP(C306,MOVI!C:DT,93,0)</f>
        <v>0</v>
      </c>
      <c r="JR306" s="275">
        <f>VLOOKUP(C306,FPT!B:JP,93,0)</f>
        <v>0</v>
      </c>
      <c r="JS306" t="str">
        <f t="shared" si="540"/>
        <v/>
      </c>
      <c r="JT306" s="275">
        <f>VLOOKUP(C306,MOVI!C:DT,94,0)</f>
        <v>50000</v>
      </c>
      <c r="JU306" s="275">
        <f>VLOOKUP(C306,FPT!B:JS,94,0)</f>
        <v>50000</v>
      </c>
      <c r="JV306" t="str">
        <f t="shared" si="541"/>
        <v/>
      </c>
      <c r="JW306" s="275">
        <f>VLOOKUP(C306,MOVI!C:DT,95,0)</f>
        <v>5448735</v>
      </c>
      <c r="JX306" s="275">
        <f>VLOOKUP(C306,FPT!B:JV,95,0)</f>
        <v>5448735</v>
      </c>
      <c r="JY306" t="str">
        <f t="shared" si="542"/>
        <v/>
      </c>
      <c r="JZ306" s="275">
        <f>VLOOKUP(C306,MOVI!C:DT,96,0)</f>
        <v>0</v>
      </c>
      <c r="KA306" s="275">
        <f>VLOOKUP(C306,FPT!B:JY,96,0)</f>
        <v>0</v>
      </c>
      <c r="KB306" t="str">
        <f t="shared" si="543"/>
        <v/>
      </c>
      <c r="KC306" s="275">
        <f>VLOOKUP(C306,MOVI!C:DT,97,0)</f>
        <v>5448735</v>
      </c>
      <c r="KD306" s="275">
        <f>VLOOKUP(C306,FPT!B:KB,97,0)</f>
        <v>5448735</v>
      </c>
      <c r="KE306" t="str">
        <f t="shared" si="544"/>
        <v/>
      </c>
      <c r="KF306" s="275">
        <f>VLOOKUP(C306,MOVI!C:DT,98,0)</f>
        <v>850000.00000000012</v>
      </c>
      <c r="KG306" s="275">
        <f>VLOOKUP(C306,FPT!B:KE,98,0)</f>
        <v>850000</v>
      </c>
      <c r="KH306" t="str">
        <f t="shared" si="545"/>
        <v/>
      </c>
      <c r="KI306" s="275">
        <f>VLOOKUP(C306,MOVI!C:DT,99,0)</f>
        <v>0</v>
      </c>
      <c r="KJ306" s="275">
        <f>VLOOKUP(C306,FPT!B:KH,99,0)</f>
        <v>0</v>
      </c>
      <c r="KK306" t="str">
        <f t="shared" si="546"/>
        <v/>
      </c>
      <c r="KL306" s="275">
        <f>VLOOKUP(C306,MOVI!C:DT,100,0)</f>
        <v>150000</v>
      </c>
      <c r="KM306" s="275">
        <f>VLOOKUP(C306,FPT!B:KK,100,0)</f>
        <v>150000</v>
      </c>
      <c r="KN306" t="str">
        <f t="shared" si="547"/>
        <v/>
      </c>
      <c r="KO306" s="275">
        <f>VLOOKUP(C306,MOVI!C:DT,101,0)</f>
        <v>0</v>
      </c>
      <c r="KP306" s="275">
        <f>VLOOKUP(C306,FPT!B:KN,101,0)</f>
        <v>0</v>
      </c>
      <c r="KQ306" t="str">
        <f t="shared" si="548"/>
        <v/>
      </c>
      <c r="KR306" s="275">
        <f>VLOOKUP(C306,MOVI!C:DT,102,0)</f>
        <v>0</v>
      </c>
      <c r="KS306" s="275">
        <f>VLOOKUP(C306,FPT!B:KQ,102,0)</f>
        <v>0</v>
      </c>
      <c r="KT306" t="str">
        <f t="shared" si="549"/>
        <v/>
      </c>
      <c r="KU306" s="275">
        <f>VLOOKUP(C306,MOVI!C:DT,103,0)</f>
        <v>1000000.0000000001</v>
      </c>
      <c r="KV306" s="275">
        <f>VLOOKUP(C306,FPT!B:KT,103,0)</f>
        <v>1000000</v>
      </c>
      <c r="KW306" t="str">
        <f t="shared" si="550"/>
        <v/>
      </c>
      <c r="KX306" s="275">
        <f>VLOOKUP(C306,MOVI!C:DT,104,0)</f>
        <v>1525000</v>
      </c>
      <c r="KY306" s="275">
        <f>VLOOKUP(C306,FPT!B:KW,104,0)</f>
        <v>1525000</v>
      </c>
      <c r="KZ306" t="str">
        <f t="shared" si="551"/>
        <v/>
      </c>
      <c r="LA306" s="275">
        <f>VLOOKUP(C306,MOVI!C:DT,105,0)</f>
        <v>100000</v>
      </c>
      <c r="LB306" s="275">
        <f>VLOOKUP(C306,FPT!B:KZ,105,0)</f>
        <v>100000</v>
      </c>
      <c r="LC306" t="str">
        <f t="shared" si="552"/>
        <v/>
      </c>
      <c r="LD306" s="275">
        <f>VLOOKUP(C306,MOVI!C:DT,106,0)</f>
        <v>7123735</v>
      </c>
      <c r="LE306" s="275">
        <f>VLOOKUP(C306,FPT!B:LC,106,0)</f>
        <v>7123735</v>
      </c>
      <c r="LF306" t="str">
        <f t="shared" si="553"/>
        <v/>
      </c>
      <c r="LG306" s="273">
        <f>VLOOKUP(C306,MOVI!C:DT,107,0)</f>
        <v>0</v>
      </c>
      <c r="LH306" s="273">
        <f>VLOOKUP(C306,FPT!B:LF,107,0)</f>
        <v>0</v>
      </c>
      <c r="LI306" t="str">
        <f t="shared" si="554"/>
        <v/>
      </c>
      <c r="LJ306" t="str">
        <f>VLOOKUP(C306,MOVI!C:DV,108,0)</f>
        <v>MoviSouthSales</v>
      </c>
      <c r="LK306" s="252" t="str">
        <f>VLOOKUP(C306,FPT!B:LI,108,0)</f>
        <v>MoviSouthSales</v>
      </c>
      <c r="LL306" t="str">
        <f t="shared" si="555"/>
        <v/>
      </c>
      <c r="LM306" s="275">
        <f>ROUND(VLOOKUP(C306,MOVI!C:DV,109,0),0)</f>
        <v>416667</v>
      </c>
      <c r="LN306" s="275">
        <f>ROUND(VLOOKUP(C306,FPT!B:LL,109,0),0)</f>
        <v>416667</v>
      </c>
      <c r="LO306" t="str">
        <f t="shared" si="556"/>
        <v/>
      </c>
      <c r="LP306" t="str">
        <f>VLOOKUP(C306,MOVI!C:DV,110,0)</f>
        <v>MKD</v>
      </c>
      <c r="LQ306" s="247" t="str">
        <f>VLOOKUP(C306,FPT!B:LO,110,0)</f>
        <v>MKD</v>
      </c>
      <c r="LR306" t="str">
        <f t="shared" si="557"/>
        <v/>
      </c>
      <c r="LS306">
        <f>MOVI!DI301</f>
        <v>21</v>
      </c>
      <c r="LV306">
        <f>MOVI!DJ301</f>
        <v>0</v>
      </c>
      <c r="LW306">
        <f>MOVI!DK301</f>
        <v>1</v>
      </c>
      <c r="LX306" t="str">
        <f>MOVI!DL301</f>
        <v>x</v>
      </c>
      <c r="LY306">
        <f>MOVI!DM301</f>
        <v>0</v>
      </c>
      <c r="LZ306">
        <f>MOVI!DN301</f>
        <v>50000</v>
      </c>
      <c r="MA306">
        <f>MOVI!DO301</f>
        <v>0</v>
      </c>
      <c r="MB306" t="str">
        <f>MOVI!DP301</f>
        <v>MKD</v>
      </c>
      <c r="MC306">
        <f>MOVI!DQ301</f>
        <v>0</v>
      </c>
      <c r="MD306">
        <f>MOVI!DR301</f>
        <v>0</v>
      </c>
      <c r="ME306" t="str">
        <f>VLOOKUP(C306,MOVI!C:DV,121,0)</f>
        <v>Group 1</v>
      </c>
      <c r="MF306" s="252" t="str">
        <f>VLOOKUP(C306,FPT!B:MD,111,0)</f>
        <v>Group 1</v>
      </c>
      <c r="MG306" t="str">
        <f t="shared" si="561"/>
        <v/>
      </c>
      <c r="MH306" t="str">
        <f>VLOOKUP(C306,MOVI!C:DT,122,0)</f>
        <v>MoviSouthGroup 1</v>
      </c>
      <c r="MI306" s="252" t="str">
        <f>VLOOKUP(C306,FPT!B:DS,112,0)</f>
        <v>MoviSouthGroup 1</v>
      </c>
      <c r="MJ306" t="str">
        <f t="shared" si="558"/>
        <v/>
      </c>
    </row>
    <row r="307" spans="1:348" x14ac:dyDescent="0.25">
      <c r="A307">
        <v>299</v>
      </c>
      <c r="B307" s="48">
        <v>5875</v>
      </c>
      <c r="C307" s="271" t="s">
        <v>1054</v>
      </c>
      <c r="D307" t="str">
        <f>VLOOKUP(C307,MOVI!C:D,2,0)</f>
        <v>Nguyễn Thanh Tuấn</v>
      </c>
      <c r="E307" t="str">
        <f>VLOOKUP(C307,FPT!B:C,2,0)</f>
        <v>Nguyễn Thanh Tuấn</v>
      </c>
      <c r="F307" t="str">
        <f t="shared" si="451"/>
        <v/>
      </c>
      <c r="G307" t="str">
        <f>VLOOKUP(C307,MOVI!C:E,3,0)</f>
        <v>Sales</v>
      </c>
      <c r="H307" t="str">
        <f>VLOOKUP(C307,FPT!B:F,3,0)</f>
        <v>Sales</v>
      </c>
      <c r="I307" t="str">
        <f t="shared" si="452"/>
        <v/>
      </c>
      <c r="J307" t="str">
        <f>VLOOKUP(C307,MOVI!C:H,4,0)</f>
        <v>Field Sales</v>
      </c>
      <c r="K307" t="str">
        <f>VLOOKUP(C307,FPT!B:I,4,0)</f>
        <v>Field Sales</v>
      </c>
      <c r="L307" t="str">
        <f t="shared" si="453"/>
        <v/>
      </c>
      <c r="M307" t="str">
        <f>VLOOKUP(C307,MOVI!C:DT,5,0)</f>
        <v>Associate</v>
      </c>
      <c r="N307" t="str">
        <f>VLOOKUP(C307,FPT!B:L,5,0)</f>
        <v>Associate</v>
      </c>
      <c r="O307" t="str">
        <f t="shared" si="454"/>
        <v/>
      </c>
      <c r="P307" t="str">
        <f>VLOOKUP(C307,MOVI!C:DT,6,0)</f>
        <v>Field Sales</v>
      </c>
      <c r="Q307" t="str">
        <f>VLOOKUP(C307,FPT!B:O,6,0)</f>
        <v>Field sales</v>
      </c>
      <c r="R307" t="str">
        <f t="shared" si="455"/>
        <v/>
      </c>
      <c r="S307" t="str">
        <f>VLOOKUP(C307,MOVI!C:DT,7,0)</f>
        <v>South</v>
      </c>
      <c r="T307" t="str">
        <f>VLOOKUP(C307,FPT!B:R,7,0)</f>
        <v>South</v>
      </c>
      <c r="U307" t="str">
        <f t="shared" si="456"/>
        <v/>
      </c>
      <c r="V307" t="str">
        <f>VLOOKUP(C307,MOVI!C:DT,8,0)</f>
        <v>Movi</v>
      </c>
      <c r="W307" t="str">
        <f>VLOOKUP(C307,FPT!B:U,8,0)</f>
        <v>Movi</v>
      </c>
      <c r="X307" t="str">
        <f t="shared" si="457"/>
        <v/>
      </c>
      <c r="Y307" t="str">
        <f>VLOOKUP(C307,MOVI!C:DT,9,0)</f>
        <v>Full-time</v>
      </c>
      <c r="Z307" t="str">
        <f>VLOOKUP(C307,FPT!B:X,9,0)</f>
        <v>Full-time</v>
      </c>
      <c r="AA307" t="str">
        <f t="shared" si="458"/>
        <v/>
      </c>
      <c r="AB307" t="str">
        <f>VLOOKUP(C307,MOVI!C:DT,10,0)</f>
        <v>Permanent</v>
      </c>
      <c r="AC307" t="str">
        <f>VLOOKUP(C307,FPT!B:AA,10,0)</f>
        <v>Permanent</v>
      </c>
      <c r="AD307" t="str">
        <f t="shared" si="459"/>
        <v/>
      </c>
      <c r="AE307" s="247">
        <f>VLOOKUP(C307,MOVI!C:DT,11,0)</f>
        <v>44068</v>
      </c>
      <c r="AF307" s="247">
        <f>VLOOKUP(C307,FPT!B:AD,11,0)</f>
        <v>44068</v>
      </c>
      <c r="AG307" t="str">
        <f t="shared" si="460"/>
        <v/>
      </c>
      <c r="AH307" s="260" t="str">
        <f>VLOOKUP(C307,MOVI!C:DT,12,0)</f>
        <v/>
      </c>
      <c r="AI307" s="260"/>
      <c r="AJ307" t="str">
        <f t="shared" si="560"/>
        <v/>
      </c>
      <c r="AK307">
        <f>VLOOKUP(C307,MOVI!C:DT,13,0)</f>
        <v>0</v>
      </c>
      <c r="AL307" s="247">
        <f>VLOOKUP(C307,FPT!B:AJ,13,0)</f>
        <v>0</v>
      </c>
      <c r="AM307" t="str">
        <f t="shared" si="559"/>
        <v/>
      </c>
      <c r="AN307" s="247">
        <f>VLOOKUP(C307,MOVI!C:DT,14,0)</f>
        <v>0</v>
      </c>
      <c r="AO307" s="247">
        <f>VLOOKUP(C307,FPT!B:AM,14,0)</f>
        <v>0</v>
      </c>
      <c r="AP307" t="str">
        <f t="shared" si="461"/>
        <v/>
      </c>
      <c r="AQ307" t="str">
        <f>VLOOKUP(C307,MOVI!C:DT,15,0)</f>
        <v>LC</v>
      </c>
      <c r="AR307" s="247">
        <f>VLOOKUP(C307,FPT!B:AP,15,0)</f>
        <v>0</v>
      </c>
      <c r="AS307" t="str">
        <f t="shared" si="462"/>
        <v>Lệch</v>
      </c>
      <c r="AT307" s="282" t="str">
        <f>VLOOKUP(C307,MOVI!C:DT,16,0)</f>
        <v>LTTP</v>
      </c>
      <c r="AU307" s="247" t="str">
        <f>VLOOKUP(C307,FPT!B:AS,16,0)</f>
        <v>LTTP</v>
      </c>
      <c r="AV307" t="str">
        <f t="shared" si="463"/>
        <v/>
      </c>
      <c r="AW307" t="str">
        <f>VLOOKUP(C307,MOVI!C:DT,17,0)</f>
        <v>L</v>
      </c>
      <c r="AX307" s="247" t="str">
        <f>VLOOKUP(C307,FPT!B:AV,17,0)</f>
        <v>L</v>
      </c>
      <c r="AY307" t="str">
        <f t="shared" si="464"/>
        <v/>
      </c>
      <c r="AZ307">
        <f>VLOOKUP(C307,MOVI!C:DT,18,0)</f>
        <v>0</v>
      </c>
      <c r="BA307" s="247">
        <f>VLOOKUP(C307,FPT!B:AY,18,0)</f>
        <v>0</v>
      </c>
      <c r="BB307" t="str">
        <f t="shared" si="465"/>
        <v/>
      </c>
      <c r="BC307" s="275">
        <f>VLOOKUP(C307,MOVI!C:DT,19,0)</f>
        <v>5000000</v>
      </c>
      <c r="BD307" s="275">
        <f>VLOOKUP(C307,FPT!B:BB,19,0)</f>
        <v>5000000</v>
      </c>
      <c r="BE307" t="str">
        <f t="shared" si="466"/>
        <v/>
      </c>
      <c r="BF307">
        <f>VLOOKUP(C307,MOVI!C:DT,20,0)</f>
        <v>0</v>
      </c>
      <c r="BG307" s="252">
        <f>VLOOKUP(C307,FPT!B:BE,20,0)</f>
        <v>0</v>
      </c>
      <c r="BH307" t="str">
        <f t="shared" si="467"/>
        <v/>
      </c>
      <c r="BI307" s="275">
        <f>VLOOKUP(C307,MOVI!C:DT,21,0)</f>
        <v>5000000</v>
      </c>
      <c r="BJ307" s="275">
        <f>VLOOKUP(C307,FPT!B:BH,21,0)</f>
        <v>5000000</v>
      </c>
      <c r="BK307" t="str">
        <f t="shared" si="468"/>
        <v/>
      </c>
      <c r="BL307" s="275">
        <f>VLOOKUP(C307,MOVI!C:DT,22,0)</f>
        <v>0</v>
      </c>
      <c r="BM307" s="275">
        <f>VLOOKUP(C307,FPT!B:BK,22,0)</f>
        <v>0</v>
      </c>
      <c r="BN307" t="str">
        <f t="shared" si="469"/>
        <v/>
      </c>
      <c r="BO307" s="275">
        <f>VLOOKUP(C307,MOVI!C:DT,23,0)</f>
        <v>0</v>
      </c>
      <c r="BP307" s="275">
        <f>VLOOKUP(C307,FPT!B:BN,23,0)</f>
        <v>0</v>
      </c>
      <c r="BQ307" t="str">
        <f t="shared" si="470"/>
        <v/>
      </c>
      <c r="BR307" s="275">
        <f>VLOOKUP(C307,MOVI!C:DT,24,0)</f>
        <v>0</v>
      </c>
      <c r="BS307" s="275">
        <f>VLOOKUP(C307,FPT!B:BQ,24,0)</f>
        <v>0</v>
      </c>
      <c r="BT307" t="str">
        <f t="shared" si="471"/>
        <v/>
      </c>
      <c r="BU307" s="275">
        <f>VLOOKUP(C307,MOVI!C:DT,25,0)</f>
        <v>200000</v>
      </c>
      <c r="BV307" s="275">
        <f>VLOOKUP(C307,FPT!B:BT,25,0)</f>
        <v>200000</v>
      </c>
      <c r="BW307" t="str">
        <f t="shared" si="472"/>
        <v/>
      </c>
      <c r="BX307" s="275">
        <f>VLOOKUP(C307,MOVI!C:DT,26,0)</f>
        <v>0</v>
      </c>
      <c r="BY307" s="275">
        <f>VLOOKUP(C307,FPT!B:BW,26,0)</f>
        <v>0</v>
      </c>
      <c r="BZ307" t="str">
        <f t="shared" si="473"/>
        <v/>
      </c>
      <c r="CA307" s="275">
        <f>VLOOKUP(C307,MOVI!C:DT,27,0)</f>
        <v>730000</v>
      </c>
      <c r="CB307" s="275">
        <f>VLOOKUP(C307,FPT!B:BZ,27,0)</f>
        <v>730000</v>
      </c>
      <c r="CC307" t="str">
        <f t="shared" si="474"/>
        <v/>
      </c>
      <c r="CD307" s="275">
        <f>VLOOKUP(C307,MOVI!C:DT,28,0)</f>
        <v>930000</v>
      </c>
      <c r="CE307" s="275">
        <f>VLOOKUP(C307,FPT!B:CC,28,0)</f>
        <v>930000</v>
      </c>
      <c r="CF307" t="str">
        <f t="shared" si="475"/>
        <v/>
      </c>
      <c r="CG307" t="str">
        <f>VLOOKUP(C307,MOVI!C:DT,29,0)</f>
        <v>CN</v>
      </c>
      <c r="CH307" s="252" t="str">
        <f>VLOOKUP(C307,FPT!B:CF,29,0)</f>
        <v>CN</v>
      </c>
      <c r="CI307" t="str">
        <f t="shared" si="476"/>
        <v/>
      </c>
      <c r="CJ307">
        <f>VLOOKUP(C307,MOVI!C:DT,30,0)</f>
        <v>26</v>
      </c>
      <c r="CK307" s="252">
        <f>VLOOKUP(C307,FPT!B:CI,30,0)</f>
        <v>26</v>
      </c>
      <c r="CL307" t="str">
        <f t="shared" si="477"/>
        <v/>
      </c>
      <c r="CM307">
        <f>VLOOKUP(C307,MOVI!C:DT,31,0)</f>
        <v>25.5</v>
      </c>
      <c r="CN307" s="252">
        <f>VLOOKUP(C307,FPT!B:CL,31,0)</f>
        <v>25.5</v>
      </c>
      <c r="CO307" t="str">
        <f t="shared" si="478"/>
        <v/>
      </c>
      <c r="CP307" s="275">
        <f>VLOOKUP(C307,MOVI!C:DT,32,0)</f>
        <v>0.5</v>
      </c>
      <c r="CQ307" s="275">
        <f>VLOOKUP(C307,FPT!B:CO,32,0)</f>
        <v>0.5</v>
      </c>
      <c r="CR307" t="str">
        <f t="shared" si="479"/>
        <v/>
      </c>
      <c r="CS307" s="275">
        <f>VLOOKUP(C307,MOVI!C:DT,33,0)</f>
        <v>0</v>
      </c>
      <c r="CT307" s="275">
        <f>VLOOKUP(C307,FPT!B:CR,33,0)</f>
        <v>0</v>
      </c>
      <c r="CU307" t="str">
        <f t="shared" si="480"/>
        <v/>
      </c>
      <c r="CV307" s="275">
        <f>VLOOKUP(C307,MOVI!C:DT,34,0)</f>
        <v>0</v>
      </c>
      <c r="CW307" s="275">
        <f>VLOOKUP(C307,FPT!B:CU,34,0)</f>
        <v>0</v>
      </c>
      <c r="CX307" t="str">
        <f t="shared" si="481"/>
        <v/>
      </c>
      <c r="CY307" s="275">
        <f>VLOOKUP(C307,MOVI!C:DT,35,0)</f>
        <v>26</v>
      </c>
      <c r="CZ307" s="275">
        <f>VLOOKUP(C307,FPT!B:CX,35,0)</f>
        <v>26</v>
      </c>
      <c r="DA307" t="str">
        <f t="shared" si="482"/>
        <v/>
      </c>
      <c r="DB307" s="275">
        <f>VLOOKUP(C307,MOVI!C:DT,36,0)</f>
        <v>0</v>
      </c>
      <c r="DC307" s="275">
        <f>VLOOKUP(C307,FPT!B:DA,36,0)</f>
        <v>0</v>
      </c>
      <c r="DD307" t="str">
        <f t="shared" si="483"/>
        <v/>
      </c>
      <c r="DE307" s="275">
        <f>VLOOKUP(C307,MOVI!C:DT,37,0)</f>
        <v>0</v>
      </c>
      <c r="DF307" s="275">
        <f>VLOOKUP(C307,FPT!B:DD,37,0)</f>
        <v>0</v>
      </c>
      <c r="DG307" t="str">
        <f t="shared" si="484"/>
        <v/>
      </c>
      <c r="DH307" s="275">
        <f>VLOOKUP(C307,MOVI!C:DT,38,0)</f>
        <v>0</v>
      </c>
      <c r="DI307" s="275">
        <f>VLOOKUP(C307,FPT!B:DG,38,0)</f>
        <v>0</v>
      </c>
      <c r="DJ307" t="str">
        <f t="shared" si="485"/>
        <v/>
      </c>
      <c r="DK307" s="275">
        <f>VLOOKUP(C307,MOVI!C:DT,39,0)</f>
        <v>0</v>
      </c>
      <c r="DL307" s="275">
        <f>VLOOKUP(C307,FPT!B:DJ,39,0)</f>
        <v>0</v>
      </c>
      <c r="DM307" t="str">
        <f t="shared" si="486"/>
        <v/>
      </c>
      <c r="DN307" s="275">
        <f>VLOOKUP(C307,MOVI!C:DT,40,0)</f>
        <v>0</v>
      </c>
      <c r="DO307" s="275">
        <f>VLOOKUP(C307,FPT!B:DM,40,0)</f>
        <v>0</v>
      </c>
      <c r="DP307" t="str">
        <f t="shared" si="487"/>
        <v/>
      </c>
      <c r="DQ307" s="275">
        <f>VLOOKUP(C307,MOVI!C:DT,41,0)</f>
        <v>0</v>
      </c>
      <c r="DR307" s="275">
        <f>VLOOKUP(C307,FPT!B:DP,41,0)</f>
        <v>0</v>
      </c>
      <c r="DS307" t="str">
        <f t="shared" si="488"/>
        <v/>
      </c>
      <c r="DT307" s="275">
        <f>VLOOKUP(C307,MOVI!C:DT,42,0)</f>
        <v>5000000</v>
      </c>
      <c r="DU307" s="275">
        <f>ROUND(VLOOKUP(C307,FPT!B:DS,42,0),0)</f>
        <v>5000000</v>
      </c>
      <c r="DV307" t="str">
        <f t="shared" si="489"/>
        <v/>
      </c>
      <c r="DW307" s="275">
        <f>VLOOKUP(C307,MOVI!C:DT,43,0)</f>
        <v>0</v>
      </c>
      <c r="DX307" s="275">
        <f>VLOOKUP(C307,FPT!B:DV,43,0)</f>
        <v>0</v>
      </c>
      <c r="DY307" t="str">
        <f t="shared" si="490"/>
        <v/>
      </c>
      <c r="DZ307" s="275">
        <f>VLOOKUP(C307,MOVI!C:DT,44,0)</f>
        <v>0</v>
      </c>
      <c r="EA307" s="275">
        <f>VLOOKUP(C307,FPT!B:DY,44,0)</f>
        <v>0</v>
      </c>
      <c r="EB307" t="str">
        <f t="shared" si="491"/>
        <v/>
      </c>
      <c r="EC307" s="275">
        <f>VLOOKUP(C307,MOVI!C:DT,45,0)</f>
        <v>5000000</v>
      </c>
      <c r="ED307" s="275">
        <f>ROUND(VLOOKUP(C307,FPT!B:EB,45,0),0)</f>
        <v>5000000</v>
      </c>
      <c r="EE307" t="str">
        <f t="shared" si="492"/>
        <v/>
      </c>
      <c r="EF307" s="275">
        <f>VLOOKUP(C307,MOVI!C:DT,46,0)</f>
        <v>0</v>
      </c>
      <c r="EG307" s="275">
        <f>VLOOKUP(C307,FPT!B:EE,46,0)</f>
        <v>0</v>
      </c>
      <c r="EH307" t="str">
        <f t="shared" si="493"/>
        <v/>
      </c>
      <c r="EI307" s="275">
        <f>VLOOKUP(C307,MOVI!C:DT,47,0)</f>
        <v>0</v>
      </c>
      <c r="EJ307" s="275">
        <f>VLOOKUP(C307,FPT!B:EH,47,0)</f>
        <v>0</v>
      </c>
      <c r="EK307" t="str">
        <f t="shared" si="494"/>
        <v/>
      </c>
      <c r="EL307" s="275">
        <f>VLOOKUP(C307,MOVI!C:DT,48,0)</f>
        <v>0</v>
      </c>
      <c r="EM307" s="275">
        <f>VLOOKUP(C307,FPT!B:EK,48,0)</f>
        <v>0</v>
      </c>
      <c r="EN307" t="str">
        <f t="shared" si="495"/>
        <v/>
      </c>
      <c r="EO307" s="275">
        <f>VLOOKUP(C307,MOVI!C:DT,49,0)</f>
        <v>200000</v>
      </c>
      <c r="EP307" s="275">
        <f>VLOOKUP(C307,FPT!B:EN,49,0)</f>
        <v>200000</v>
      </c>
      <c r="EQ307" t="str">
        <f t="shared" si="496"/>
        <v/>
      </c>
      <c r="ER307" s="275">
        <f>VLOOKUP(C307,MOVI!C:DT,50,0)</f>
        <v>0</v>
      </c>
      <c r="ES307" s="275">
        <f>VLOOKUP(C307,FPT!B:EQ,50,0)</f>
        <v>0</v>
      </c>
      <c r="ET307" t="str">
        <f t="shared" si="497"/>
        <v/>
      </c>
      <c r="EU307" s="275">
        <f>VLOOKUP(C307,MOVI!C:DT,51,0)</f>
        <v>0</v>
      </c>
      <c r="EV307" s="275">
        <f>VLOOKUP(C307,FPT!B:ET,51,0)</f>
        <v>0</v>
      </c>
      <c r="EW307" t="str">
        <f t="shared" si="498"/>
        <v/>
      </c>
      <c r="EX307" s="275">
        <f>VLOOKUP(C307,MOVI!C:DT,52,0)</f>
        <v>0</v>
      </c>
      <c r="EY307" s="275">
        <f>VLOOKUP(C307,FPT!B:EW,52,0)</f>
        <v>0</v>
      </c>
      <c r="EZ307" t="str">
        <f t="shared" si="499"/>
        <v/>
      </c>
      <c r="FA307" s="275">
        <f>VLOOKUP(C307,MOVI!C:DT,53,0)</f>
        <v>0</v>
      </c>
      <c r="FB307" s="275">
        <f>VLOOKUP(C307,FPT!B:EZ,53,0)</f>
        <v>0</v>
      </c>
      <c r="FC307" t="str">
        <f t="shared" si="500"/>
        <v/>
      </c>
      <c r="FD307" s="275">
        <f>VLOOKUP(C307,MOVI!C:DT,54,0)</f>
        <v>0</v>
      </c>
      <c r="FE307" s="275">
        <f>VLOOKUP(C307,FPT!B:FC,54,0)</f>
        <v>0</v>
      </c>
      <c r="FF307" t="str">
        <f t="shared" si="501"/>
        <v/>
      </c>
      <c r="FG307" s="275">
        <f>VLOOKUP(C307,MOVI!C:DT,55,0)</f>
        <v>715962</v>
      </c>
      <c r="FH307" s="275">
        <f>VLOOKUP(C307,FPT!B:FF,55,0)</f>
        <v>715962</v>
      </c>
      <c r="FI307" t="str">
        <f t="shared" si="502"/>
        <v/>
      </c>
      <c r="FJ307" s="275">
        <f>VLOOKUP(C307,MOVI!C:DT,56,0)</f>
        <v>915962</v>
      </c>
      <c r="FK307" s="275">
        <f>VLOOKUP(C307,FPT!B:FI,56,0)</f>
        <v>915962</v>
      </c>
      <c r="FL307" t="str">
        <f t="shared" si="503"/>
        <v/>
      </c>
      <c r="FM307" s="275">
        <f>VLOOKUP(C307,MOVI!C:DT,57,0)</f>
        <v>0</v>
      </c>
      <c r="FN307" s="275">
        <f>VLOOKUP(C307,FPT!B:FL,57,0)</f>
        <v>0</v>
      </c>
      <c r="FO307" t="str">
        <f t="shared" si="504"/>
        <v/>
      </c>
      <c r="FP307" s="275">
        <f>VLOOKUP(C307,MOVI!C:DT,58,0)</f>
        <v>50000</v>
      </c>
      <c r="FQ307" s="275">
        <f>VLOOKUP(C307,FPT!B:FO,58,0)</f>
        <v>50000</v>
      </c>
      <c r="FR307" t="str">
        <f t="shared" si="505"/>
        <v/>
      </c>
      <c r="FS307" s="275">
        <f>VLOOKUP(C307,MOVI!C:DT,59,0)</f>
        <v>0</v>
      </c>
      <c r="FT307" s="275">
        <f>VLOOKUP(C307,FPT!B:FR,59,0)</f>
        <v>0</v>
      </c>
      <c r="FU307" t="str">
        <f t="shared" si="506"/>
        <v/>
      </c>
      <c r="FV307" s="275">
        <f>VLOOKUP(C307,MOVI!C:DT,60,0)</f>
        <v>0</v>
      </c>
      <c r="FW307" s="275">
        <f>VLOOKUP(C307,FPT!B:FU,60,0)</f>
        <v>0</v>
      </c>
      <c r="FX307" t="str">
        <f t="shared" si="507"/>
        <v/>
      </c>
      <c r="FY307" s="275">
        <f>VLOOKUP(C307,MOVI!C:DT,61,0)</f>
        <v>0</v>
      </c>
      <c r="FZ307" s="275">
        <f>VLOOKUP(C307,FPT!B:FX,61,0)</f>
        <v>0</v>
      </c>
      <c r="GA307" t="str">
        <f t="shared" si="508"/>
        <v/>
      </c>
      <c r="GB307" s="275">
        <f>VLOOKUP(C307,MOVI!C:DT,62,0)</f>
        <v>0</v>
      </c>
      <c r="GC307" s="275">
        <f>VLOOKUP(C307,FPT!B:GA,62,0)</f>
        <v>0</v>
      </c>
      <c r="GD307" t="str">
        <f t="shared" si="509"/>
        <v/>
      </c>
      <c r="GE307" s="275">
        <f>VLOOKUP(C307,MOVI!C:DT,63,0)</f>
        <v>0</v>
      </c>
      <c r="GF307" s="275">
        <f>VLOOKUP(C307,FPT!B:GD,63,0)</f>
        <v>0</v>
      </c>
      <c r="GG307" t="str">
        <f t="shared" si="510"/>
        <v/>
      </c>
      <c r="GH307" s="275">
        <f>VLOOKUP(C307,MOVI!C:DT,64,0)</f>
        <v>0</v>
      </c>
      <c r="GI307" s="275">
        <f>VLOOKUP(C307,FPT!B:GG,64,0)</f>
        <v>0</v>
      </c>
      <c r="GJ307" t="str">
        <f t="shared" si="511"/>
        <v/>
      </c>
      <c r="GK307" s="275">
        <f>VLOOKUP(C307,MOVI!C:DT,65,0)</f>
        <v>0</v>
      </c>
      <c r="GL307" s="275">
        <f>VLOOKUP(C307,FPT!B:GJ,65,0)</f>
        <v>0</v>
      </c>
      <c r="GM307" t="str">
        <f t="shared" si="512"/>
        <v/>
      </c>
      <c r="GN307" s="275">
        <f>VLOOKUP(C307,MOVI!C:DT,66,0)</f>
        <v>0</v>
      </c>
      <c r="GO307" s="275">
        <f>VLOOKUP(C307,FPT!B:GM,66,0)</f>
        <v>0</v>
      </c>
      <c r="GP307" t="str">
        <f t="shared" si="513"/>
        <v/>
      </c>
      <c r="GQ307" s="275">
        <f>VLOOKUP(C307,MOVI!C:DT,67,0)</f>
        <v>0</v>
      </c>
      <c r="GR307" s="275">
        <f>VLOOKUP(C307,FPT!B:GP,67,0)</f>
        <v>0</v>
      </c>
      <c r="GS307" t="str">
        <f t="shared" si="514"/>
        <v/>
      </c>
      <c r="GT307" s="275">
        <f>VLOOKUP(C307,MOVI!C:DT,68,0)</f>
        <v>0</v>
      </c>
      <c r="GU307" s="275">
        <f>VLOOKUP(C307,FPT!B:GS,68,0)</f>
        <v>0</v>
      </c>
      <c r="GV307" t="str">
        <f t="shared" si="515"/>
        <v/>
      </c>
      <c r="GW307" s="275">
        <f>VLOOKUP(C307,MOVI!C:DT,69,0)</f>
        <v>0</v>
      </c>
      <c r="GX307" s="275">
        <f>VLOOKUP(C307,FPT!B:GV,69,0)</f>
        <v>0</v>
      </c>
      <c r="GY307" t="str">
        <f t="shared" si="516"/>
        <v/>
      </c>
      <c r="GZ307" s="275">
        <f>VLOOKUP(C307,MOVI!C:DT,70,0)</f>
        <v>50000</v>
      </c>
      <c r="HA307" s="275">
        <f>VLOOKUP(C307,FPT!B:GY,70,0)</f>
        <v>50000</v>
      </c>
      <c r="HB307" t="str">
        <f t="shared" si="517"/>
        <v/>
      </c>
      <c r="HC307" s="275">
        <f>VLOOKUP(C307,MOVI!C:DT,71,0)</f>
        <v>5965962</v>
      </c>
      <c r="HD307" s="275">
        <f>ROUND(VLOOKUP(C307,FPT!B:HB,71,0),0)</f>
        <v>5965962</v>
      </c>
      <c r="HE307" t="str">
        <f t="shared" si="518"/>
        <v/>
      </c>
      <c r="HF307" s="275">
        <f>ROUND(VLOOKUP(C307,MOVI!C:DT,72,0),0)</f>
        <v>0</v>
      </c>
      <c r="HG307" s="275">
        <f>ROUND(VLOOKUP(C307,FPT!B:HE,72,0),0)</f>
        <v>0</v>
      </c>
      <c r="HH307" t="str">
        <f t="shared" si="519"/>
        <v/>
      </c>
      <c r="HI307" s="275">
        <f>VLOOKUP(C307,MOVI!C:DT,73,0)</f>
        <v>200000</v>
      </c>
      <c r="HJ307" s="275">
        <f>VLOOKUP(C307,FPT!B:HH,73,0)</f>
        <v>200000</v>
      </c>
      <c r="HK307" t="str">
        <f t="shared" si="520"/>
        <v/>
      </c>
      <c r="HL307" s="275">
        <f>VLOOKUP(C307,MOVI!C:DT,74,0)</f>
        <v>715962</v>
      </c>
      <c r="HM307" s="275">
        <f>VLOOKUP(C307,FPT!B:HK,74,0)</f>
        <v>715962</v>
      </c>
      <c r="HN307" t="str">
        <f t="shared" si="521"/>
        <v/>
      </c>
      <c r="HO307" s="275">
        <f>VLOOKUP(C307,MOVI!C:DT,75,0)</f>
        <v>11000000</v>
      </c>
      <c r="HP307" s="275">
        <f>VLOOKUP(C307,FPT!B:HN,75,0)</f>
        <v>11000000</v>
      </c>
      <c r="HQ307" t="str">
        <f t="shared" si="522"/>
        <v/>
      </c>
      <c r="HR307" s="275">
        <f>VLOOKUP(C307,MOVI!C:DT,76,0)</f>
        <v>0</v>
      </c>
      <c r="HS307" s="275">
        <f>VLOOKUP(C307,FPT!B:HQ,76,0)</f>
        <v>0</v>
      </c>
      <c r="HT307" t="str">
        <f t="shared" si="523"/>
        <v/>
      </c>
      <c r="HU307" s="275">
        <f>VLOOKUP(C307,MOVI!C:DT,77,0)</f>
        <v>0</v>
      </c>
      <c r="HV307" s="275">
        <f>VLOOKUP(C307,FPT!B:HT,77,0)</f>
        <v>0</v>
      </c>
      <c r="HW307" t="str">
        <f t="shared" si="524"/>
        <v/>
      </c>
      <c r="HX307" s="274">
        <f>VLOOKUP(C307,MOVI!C:CB,78,0)</f>
        <v>400000</v>
      </c>
      <c r="HY307" s="261">
        <f>VLOOKUP(C307,FPT!$B:$CA,78,0)</f>
        <v>400000</v>
      </c>
      <c r="HZ307" t="str">
        <f t="shared" si="525"/>
        <v/>
      </c>
      <c r="IA307" s="275">
        <f>VLOOKUP(C307,MOVI!C:CD,79,0)</f>
        <v>50000</v>
      </c>
      <c r="IB307" s="275">
        <f>VLOOKUP(C307,FPT!B:HZ,79,0)</f>
        <v>50000</v>
      </c>
      <c r="IC307" t="str">
        <f t="shared" si="526"/>
        <v/>
      </c>
      <c r="ID307" s="275">
        <f>VLOOKUP(C307,MOVI!C:CD,80,0)</f>
        <v>75000</v>
      </c>
      <c r="IE307" s="275">
        <f>VLOOKUP(C307,FPT!B:IC,80,0)</f>
        <v>75000</v>
      </c>
      <c r="IF307" t="str">
        <f t="shared" si="527"/>
        <v/>
      </c>
      <c r="IG307" s="275">
        <f>VLOOKUP(C307,MOVI!C:DT,81,0)</f>
        <v>0</v>
      </c>
      <c r="IH307" s="275">
        <f>VLOOKUP(C307,FPT!B:IF,81,0)</f>
        <v>0</v>
      </c>
      <c r="II307" t="str">
        <f t="shared" si="528"/>
        <v/>
      </c>
      <c r="IJ307" s="275">
        <f>VLOOKUP(C307,MOVI!C:DT,82,0)</f>
        <v>525000</v>
      </c>
      <c r="IK307" s="275">
        <f>VLOOKUP(C307,FPT!B:II,82,0)</f>
        <v>525000</v>
      </c>
      <c r="IL307" t="str">
        <f t="shared" si="529"/>
        <v/>
      </c>
      <c r="IM307" s="275">
        <f>ROUND(VLOOKUP(C307,MOVI!C:DT,83,0),0)</f>
        <v>12440962</v>
      </c>
      <c r="IN307" s="275">
        <f>ROUND(VLOOKUP(C307,FPT!B:IL,83,0),0)</f>
        <v>12440962</v>
      </c>
      <c r="IO307" t="str">
        <f t="shared" si="530"/>
        <v/>
      </c>
      <c r="IP307" s="275">
        <f>VLOOKUP(C307,MOVI!C:DT,84,0)</f>
        <v>0</v>
      </c>
      <c r="IQ307" s="275">
        <f>VLOOKUP(C307,FPT!B:IO,84,0)</f>
        <v>0</v>
      </c>
      <c r="IR307" t="str">
        <f t="shared" si="531"/>
        <v/>
      </c>
      <c r="IS307" s="275">
        <f>ROUND(VLOOKUP(C307,MOVI!C:DT,85,0),0)</f>
        <v>0</v>
      </c>
      <c r="IT307" s="275">
        <f>ROUND(VLOOKUP(C307,FPT!B:IR,85,0),0)</f>
        <v>0</v>
      </c>
      <c r="IU307" t="str">
        <f t="shared" si="532"/>
        <v/>
      </c>
      <c r="IV307" s="275">
        <f>VLOOKUP(C307,MOVI!C:DT,86,0)</f>
        <v>0</v>
      </c>
      <c r="IW307" s="275">
        <f>VLOOKUP(C307,FPT!B:IU,86,0)</f>
        <v>0</v>
      </c>
      <c r="IX307" t="str">
        <f t="shared" si="533"/>
        <v/>
      </c>
      <c r="IY307" s="275">
        <f>ROUND(VLOOKUP(C307,MOVI!C:DT,87,0),0)</f>
        <v>0</v>
      </c>
      <c r="IZ307" s="275">
        <f>ROUND(VLOOKUP(C307,FPT!B:IX,87,0),0)</f>
        <v>0</v>
      </c>
      <c r="JA307" t="str">
        <f t="shared" si="534"/>
        <v/>
      </c>
      <c r="JB307" s="275">
        <f>VLOOKUP(C307,MOVI!C:DT,88,0)</f>
        <v>0</v>
      </c>
      <c r="JC307" s="275">
        <f>VLOOKUP(C307,FPT!B:JA,88,0)</f>
        <v>0</v>
      </c>
      <c r="JD307" t="str">
        <f t="shared" si="535"/>
        <v/>
      </c>
      <c r="JE307" s="275">
        <f>VLOOKUP(C307,MOVI!C:DT,89,0)</f>
        <v>50000</v>
      </c>
      <c r="JF307" s="275">
        <f>VLOOKUP(C307,FPT!B:JD,89,0)</f>
        <v>50000</v>
      </c>
      <c r="JG307" t="str">
        <f t="shared" si="536"/>
        <v/>
      </c>
      <c r="JH307" s="275">
        <f>VLOOKUP(C307,MOVI!C:DT,90,0)</f>
        <v>0</v>
      </c>
      <c r="JI307" s="275">
        <f>VLOOKUP(C307,FPT!B:JG,90,0)</f>
        <v>0</v>
      </c>
      <c r="JJ307" t="str">
        <f t="shared" si="537"/>
        <v/>
      </c>
      <c r="JK307" s="275">
        <f>VLOOKUP(C307,MOVI!C:DT,91,0)</f>
        <v>0</v>
      </c>
      <c r="JL307" s="275">
        <f>VLOOKUP(C307,FPT!B:JJ,91,0)</f>
        <v>0</v>
      </c>
      <c r="JM307" t="str">
        <f t="shared" si="538"/>
        <v/>
      </c>
      <c r="JN307" s="275">
        <f>VLOOKUP(C307,MOVI!C:DT,92,0)</f>
        <v>0</v>
      </c>
      <c r="JO307" s="275">
        <f>VLOOKUP(C307,FPT!B:JM,92,0)</f>
        <v>0</v>
      </c>
      <c r="JP307" t="str">
        <f t="shared" si="539"/>
        <v/>
      </c>
      <c r="JQ307" s="275">
        <f>VLOOKUP(C307,MOVI!C:DT,93,0)</f>
        <v>0</v>
      </c>
      <c r="JR307" s="275">
        <f>VLOOKUP(C307,FPT!B:JP,93,0)</f>
        <v>0</v>
      </c>
      <c r="JS307" t="str">
        <f t="shared" si="540"/>
        <v/>
      </c>
      <c r="JT307" s="275">
        <f>VLOOKUP(C307,MOVI!C:DT,94,0)</f>
        <v>50000</v>
      </c>
      <c r="JU307" s="275">
        <f>VLOOKUP(C307,FPT!B:JS,94,0)</f>
        <v>50000</v>
      </c>
      <c r="JV307" t="str">
        <f t="shared" si="541"/>
        <v/>
      </c>
      <c r="JW307" s="275">
        <f>VLOOKUP(C307,MOVI!C:DT,95,0)</f>
        <v>5390962</v>
      </c>
      <c r="JX307" s="275">
        <f>VLOOKUP(C307,FPT!B:JV,95,0)</f>
        <v>5390962</v>
      </c>
      <c r="JY307" t="str">
        <f t="shared" si="542"/>
        <v/>
      </c>
      <c r="JZ307" s="275">
        <f>VLOOKUP(C307,MOVI!C:DT,96,0)</f>
        <v>0</v>
      </c>
      <c r="KA307" s="275">
        <f>VLOOKUP(C307,FPT!B:JY,96,0)</f>
        <v>0</v>
      </c>
      <c r="KB307" t="str">
        <f t="shared" si="543"/>
        <v/>
      </c>
      <c r="KC307" s="275">
        <f>VLOOKUP(C307,MOVI!C:DT,97,0)</f>
        <v>5390962</v>
      </c>
      <c r="KD307" s="275">
        <f>VLOOKUP(C307,FPT!B:KB,97,0)</f>
        <v>5390962</v>
      </c>
      <c r="KE307" t="str">
        <f t="shared" si="544"/>
        <v/>
      </c>
      <c r="KF307" s="275">
        <f>VLOOKUP(C307,MOVI!C:DT,98,0)</f>
        <v>850000.00000000012</v>
      </c>
      <c r="KG307" s="275">
        <f>VLOOKUP(C307,FPT!B:KE,98,0)</f>
        <v>850000</v>
      </c>
      <c r="KH307" t="str">
        <f t="shared" si="545"/>
        <v/>
      </c>
      <c r="KI307" s="275">
        <f>VLOOKUP(C307,MOVI!C:DT,99,0)</f>
        <v>0</v>
      </c>
      <c r="KJ307" s="275">
        <f>VLOOKUP(C307,FPT!B:KH,99,0)</f>
        <v>0</v>
      </c>
      <c r="KK307" t="str">
        <f t="shared" si="546"/>
        <v/>
      </c>
      <c r="KL307" s="275">
        <f>VLOOKUP(C307,MOVI!C:DT,100,0)</f>
        <v>150000</v>
      </c>
      <c r="KM307" s="275">
        <f>VLOOKUP(C307,FPT!B:KK,100,0)</f>
        <v>150000</v>
      </c>
      <c r="KN307" t="str">
        <f t="shared" si="547"/>
        <v/>
      </c>
      <c r="KO307" s="275">
        <f>VLOOKUP(C307,MOVI!C:DT,101,0)</f>
        <v>0</v>
      </c>
      <c r="KP307" s="275">
        <f>VLOOKUP(C307,FPT!B:KN,101,0)</f>
        <v>0</v>
      </c>
      <c r="KQ307" t="str">
        <f t="shared" si="548"/>
        <v/>
      </c>
      <c r="KR307" s="275">
        <f>VLOOKUP(C307,MOVI!C:DT,102,0)</f>
        <v>0</v>
      </c>
      <c r="KS307" s="275">
        <f>VLOOKUP(C307,FPT!B:KQ,102,0)</f>
        <v>0</v>
      </c>
      <c r="KT307" t="str">
        <f t="shared" si="549"/>
        <v/>
      </c>
      <c r="KU307" s="275">
        <f>VLOOKUP(C307,MOVI!C:DT,103,0)</f>
        <v>1000000.0000000001</v>
      </c>
      <c r="KV307" s="275">
        <f>VLOOKUP(C307,FPT!B:KT,103,0)</f>
        <v>1000000</v>
      </c>
      <c r="KW307" t="str">
        <f t="shared" si="550"/>
        <v/>
      </c>
      <c r="KX307" s="275">
        <f>VLOOKUP(C307,MOVI!C:DT,104,0)</f>
        <v>1525000</v>
      </c>
      <c r="KY307" s="275">
        <f>VLOOKUP(C307,FPT!B:KW,104,0)</f>
        <v>1525000</v>
      </c>
      <c r="KZ307" t="str">
        <f t="shared" si="551"/>
        <v/>
      </c>
      <c r="LA307" s="275">
        <f>VLOOKUP(C307,MOVI!C:DT,105,0)</f>
        <v>100000</v>
      </c>
      <c r="LB307" s="275">
        <f>VLOOKUP(C307,FPT!B:KZ,105,0)</f>
        <v>100000</v>
      </c>
      <c r="LC307" t="str">
        <f t="shared" si="552"/>
        <v/>
      </c>
      <c r="LD307" s="275">
        <f>VLOOKUP(C307,MOVI!C:DT,106,0)</f>
        <v>7065962</v>
      </c>
      <c r="LE307" s="275">
        <f>VLOOKUP(C307,FPT!B:LC,106,0)</f>
        <v>7065962</v>
      </c>
      <c r="LF307" t="str">
        <f t="shared" si="553"/>
        <v/>
      </c>
      <c r="LG307" s="273">
        <f>VLOOKUP(C307,MOVI!C:DT,107,0)</f>
        <v>0</v>
      </c>
      <c r="LH307" s="273">
        <f>VLOOKUP(C307,FPT!B:LF,107,0)</f>
        <v>0</v>
      </c>
      <c r="LI307" t="str">
        <f t="shared" si="554"/>
        <v/>
      </c>
      <c r="LJ307" t="str">
        <f>VLOOKUP(C307,MOVI!C:DV,108,0)</f>
        <v>MoviSouthSales</v>
      </c>
      <c r="LK307" s="252" t="str">
        <f>VLOOKUP(C307,FPT!B:LI,108,0)</f>
        <v>MoviSouthSales</v>
      </c>
      <c r="LL307" t="str">
        <f t="shared" si="555"/>
        <v/>
      </c>
      <c r="LM307" s="275">
        <f>ROUND(VLOOKUP(C307,MOVI!C:DV,109,0),0)</f>
        <v>416667</v>
      </c>
      <c r="LN307" s="275">
        <f>ROUND(VLOOKUP(C307,FPT!B:LL,109,0),0)</f>
        <v>416667</v>
      </c>
      <c r="LO307" t="str">
        <f t="shared" si="556"/>
        <v/>
      </c>
      <c r="LP307" t="str">
        <f>VLOOKUP(C307,MOVI!C:DV,110,0)</f>
        <v>DNI</v>
      </c>
      <c r="LQ307" s="247" t="str">
        <f>VLOOKUP(C307,FPT!B:LO,110,0)</f>
        <v>DNI</v>
      </c>
      <c r="LR307" t="str">
        <f t="shared" si="557"/>
        <v/>
      </c>
      <c r="LS307">
        <f>MOVI!DI302</f>
        <v>22</v>
      </c>
      <c r="LV307">
        <f>MOVI!DJ302</f>
        <v>0</v>
      </c>
      <c r="LW307">
        <f>MOVI!DK302</f>
        <v>0</v>
      </c>
      <c r="LX307" t="str">
        <f>MOVI!DL302</f>
        <v>x</v>
      </c>
      <c r="LY307">
        <f>MOVI!DM302</f>
        <v>0</v>
      </c>
      <c r="LZ307">
        <f>MOVI!DN302</f>
        <v>50000</v>
      </c>
      <c r="MA307">
        <f>MOVI!DO302</f>
        <v>0</v>
      </c>
      <c r="MB307" t="str">
        <f>MOVI!DP302</f>
        <v>DNI</v>
      </c>
      <c r="MC307">
        <f>MOVI!DQ302</f>
        <v>0</v>
      </c>
      <c r="MD307">
        <f>MOVI!DR302</f>
        <v>0</v>
      </c>
      <c r="ME307" t="str">
        <f>VLOOKUP(C307,MOVI!C:DV,121,0)</f>
        <v>Group 1</v>
      </c>
      <c r="MF307" s="252" t="str">
        <f>VLOOKUP(C307,FPT!B:MD,111,0)</f>
        <v>Group 1</v>
      </c>
      <c r="MG307" t="str">
        <f t="shared" si="561"/>
        <v/>
      </c>
      <c r="MH307" t="str">
        <f>VLOOKUP(C307,MOVI!C:DT,122,0)</f>
        <v>MoviSouthGroup 1</v>
      </c>
      <c r="MI307" s="252" t="str">
        <f>VLOOKUP(C307,FPT!B:DS,112,0)</f>
        <v>MoviSouthGroup 1</v>
      </c>
      <c r="MJ307" t="str">
        <f t="shared" si="558"/>
        <v/>
      </c>
    </row>
    <row r="308" spans="1:348" x14ac:dyDescent="0.25">
      <c r="A308">
        <v>300</v>
      </c>
      <c r="B308" s="48">
        <v>5888</v>
      </c>
      <c r="C308" s="271" t="s">
        <v>1056</v>
      </c>
      <c r="D308" t="str">
        <f>VLOOKUP(C308,MOVI!C:D,2,0)</f>
        <v>Bùi Thị Kỳ Duyên</v>
      </c>
      <c r="E308" t="str">
        <f>VLOOKUP(C308,FPT!B:C,2,0)</f>
        <v>Bùi Thị Kỳ Duyên</v>
      </c>
      <c r="F308" t="str">
        <f t="shared" si="451"/>
        <v/>
      </c>
      <c r="G308" t="str">
        <f>VLOOKUP(C308,MOVI!C:E,3,0)</f>
        <v>Sales</v>
      </c>
      <c r="H308" t="str">
        <f>VLOOKUP(C308,FPT!B:F,3,0)</f>
        <v>Sales</v>
      </c>
      <c r="I308" t="str">
        <f t="shared" si="452"/>
        <v/>
      </c>
      <c r="J308" t="str">
        <f>VLOOKUP(C308,MOVI!C:H,4,0)</f>
        <v>Field Sales</v>
      </c>
      <c r="K308" t="str">
        <f>VLOOKUP(C308,FPT!B:I,4,0)</f>
        <v>Field Sales</v>
      </c>
      <c r="L308" t="str">
        <f t="shared" si="453"/>
        <v/>
      </c>
      <c r="M308" t="str">
        <f>VLOOKUP(C308,MOVI!C:DT,5,0)</f>
        <v>Associate</v>
      </c>
      <c r="N308" t="str">
        <f>VLOOKUP(C308,FPT!B:L,5,0)</f>
        <v>Associate</v>
      </c>
      <c r="O308" t="str">
        <f t="shared" si="454"/>
        <v/>
      </c>
      <c r="P308" t="str">
        <f>VLOOKUP(C308,MOVI!C:DT,6,0)</f>
        <v>Field Sales</v>
      </c>
      <c r="Q308" t="str">
        <f>VLOOKUP(C308,FPT!B:O,6,0)</f>
        <v>Field sales</v>
      </c>
      <c r="R308" t="str">
        <f t="shared" si="455"/>
        <v/>
      </c>
      <c r="S308" t="str">
        <f>VLOOKUP(C308,MOVI!C:DT,7,0)</f>
        <v>South</v>
      </c>
      <c r="T308" t="str">
        <f>VLOOKUP(C308,FPT!B:R,7,0)</f>
        <v>South</v>
      </c>
      <c r="U308" t="str">
        <f t="shared" si="456"/>
        <v/>
      </c>
      <c r="V308" t="str">
        <f>VLOOKUP(C308,MOVI!C:DT,8,0)</f>
        <v>Movi</v>
      </c>
      <c r="W308" t="str">
        <f>VLOOKUP(C308,FPT!B:U,8,0)</f>
        <v>Movi</v>
      </c>
      <c r="X308" t="str">
        <f t="shared" si="457"/>
        <v/>
      </c>
      <c r="Y308" t="str">
        <f>VLOOKUP(C308,MOVI!C:DT,9,0)</f>
        <v>Full-time</v>
      </c>
      <c r="Z308" t="str">
        <f>VLOOKUP(C308,FPT!B:X,9,0)</f>
        <v>Full-time</v>
      </c>
      <c r="AA308" t="str">
        <f t="shared" si="458"/>
        <v/>
      </c>
      <c r="AB308" t="str">
        <f>VLOOKUP(C308,MOVI!C:DT,10,0)</f>
        <v>Permanent</v>
      </c>
      <c r="AC308" t="str">
        <f>VLOOKUP(C308,FPT!B:AA,10,0)</f>
        <v>Permanent</v>
      </c>
      <c r="AD308" t="str">
        <f t="shared" si="459"/>
        <v/>
      </c>
      <c r="AE308" s="247">
        <f>VLOOKUP(C308,MOVI!C:DT,11,0)</f>
        <v>44075</v>
      </c>
      <c r="AF308" s="247">
        <f>VLOOKUP(C308,FPT!B:AD,11,0)</f>
        <v>44075</v>
      </c>
      <c r="AG308" t="str">
        <f t="shared" si="460"/>
        <v/>
      </c>
      <c r="AH308" s="260" t="str">
        <f>VLOOKUP(C308,MOVI!C:DT,12,0)</f>
        <v/>
      </c>
      <c r="AI308" s="260"/>
      <c r="AJ308" t="str">
        <f t="shared" si="560"/>
        <v/>
      </c>
      <c r="AK308">
        <f>VLOOKUP(C308,MOVI!C:DT,13,0)</f>
        <v>0</v>
      </c>
      <c r="AL308" s="247">
        <f>VLOOKUP(C308,FPT!B:AJ,13,0)</f>
        <v>0</v>
      </c>
      <c r="AM308" t="str">
        <f t="shared" si="559"/>
        <v/>
      </c>
      <c r="AN308" s="247">
        <f>VLOOKUP(C308,MOVI!C:DT,14,0)</f>
        <v>0</v>
      </c>
      <c r="AO308" s="247">
        <f>VLOOKUP(C308,FPT!B:AM,14,0)</f>
        <v>0</v>
      </c>
      <c r="AP308" t="str">
        <f t="shared" si="461"/>
        <v/>
      </c>
      <c r="AQ308" t="str">
        <f>VLOOKUP(C308,MOVI!C:DT,15,0)</f>
        <v>LC</v>
      </c>
      <c r="AR308" s="247">
        <f>VLOOKUP(C308,FPT!B:AP,15,0)</f>
        <v>0</v>
      </c>
      <c r="AS308" t="str">
        <f t="shared" si="462"/>
        <v>Lệch</v>
      </c>
      <c r="AT308" s="282" t="str">
        <f>VLOOKUP(C308,MOVI!C:DT,16,0)</f>
        <v>LTTP</v>
      </c>
      <c r="AU308" s="247" t="str">
        <f>VLOOKUP(C308,FPT!B:AS,16,0)</f>
        <v>LTTP</v>
      </c>
      <c r="AV308" t="str">
        <f t="shared" si="463"/>
        <v/>
      </c>
      <c r="AW308" t="str">
        <f>VLOOKUP(C308,MOVI!C:DT,17,0)</f>
        <v>L</v>
      </c>
      <c r="AX308" s="247" t="str">
        <f>VLOOKUP(C308,FPT!B:AV,17,0)</f>
        <v>L</v>
      </c>
      <c r="AY308" t="str">
        <f t="shared" si="464"/>
        <v/>
      </c>
      <c r="AZ308">
        <f>VLOOKUP(C308,MOVI!C:DT,18,0)</f>
        <v>0</v>
      </c>
      <c r="BA308" s="247">
        <f>VLOOKUP(C308,FPT!B:AY,18,0)</f>
        <v>0</v>
      </c>
      <c r="BB308" t="str">
        <f t="shared" si="465"/>
        <v/>
      </c>
      <c r="BC308" s="275">
        <f>VLOOKUP(C308,MOVI!C:DT,19,0)</f>
        <v>5000000</v>
      </c>
      <c r="BD308" s="275">
        <f>VLOOKUP(C308,FPT!B:BB,19,0)</f>
        <v>5000000</v>
      </c>
      <c r="BE308" t="str">
        <f t="shared" si="466"/>
        <v/>
      </c>
      <c r="BF308">
        <f>VLOOKUP(C308,MOVI!C:DT,20,0)</f>
        <v>0</v>
      </c>
      <c r="BG308" s="252">
        <f>VLOOKUP(C308,FPT!B:BE,20,0)</f>
        <v>0</v>
      </c>
      <c r="BH308" t="str">
        <f t="shared" si="467"/>
        <v/>
      </c>
      <c r="BI308" s="275">
        <f>VLOOKUP(C308,MOVI!C:DT,21,0)</f>
        <v>5000000</v>
      </c>
      <c r="BJ308" s="275">
        <f>VLOOKUP(C308,FPT!B:BH,21,0)</f>
        <v>5000000</v>
      </c>
      <c r="BK308" t="str">
        <f t="shared" si="468"/>
        <v/>
      </c>
      <c r="BL308" s="275">
        <f>VLOOKUP(C308,MOVI!C:DT,22,0)</f>
        <v>0</v>
      </c>
      <c r="BM308" s="275">
        <f>VLOOKUP(C308,FPT!B:BK,22,0)</f>
        <v>0</v>
      </c>
      <c r="BN308" t="str">
        <f t="shared" si="469"/>
        <v/>
      </c>
      <c r="BO308" s="275">
        <f>VLOOKUP(C308,MOVI!C:DT,23,0)</f>
        <v>0</v>
      </c>
      <c r="BP308" s="275">
        <f>VLOOKUP(C308,FPT!B:BN,23,0)</f>
        <v>0</v>
      </c>
      <c r="BQ308" t="str">
        <f t="shared" si="470"/>
        <v/>
      </c>
      <c r="BR308" s="275">
        <f>VLOOKUP(C308,MOVI!C:DT,24,0)</f>
        <v>0</v>
      </c>
      <c r="BS308" s="275">
        <f>VLOOKUP(C308,FPT!B:BQ,24,0)</f>
        <v>0</v>
      </c>
      <c r="BT308" t="str">
        <f t="shared" si="471"/>
        <v/>
      </c>
      <c r="BU308" s="275">
        <f>VLOOKUP(C308,MOVI!C:DT,25,0)</f>
        <v>200000</v>
      </c>
      <c r="BV308" s="275">
        <f>VLOOKUP(C308,FPT!B:BT,25,0)</f>
        <v>200000</v>
      </c>
      <c r="BW308" t="str">
        <f t="shared" si="472"/>
        <v/>
      </c>
      <c r="BX308" s="275">
        <f>VLOOKUP(C308,MOVI!C:DT,26,0)</f>
        <v>0</v>
      </c>
      <c r="BY308" s="275">
        <f>VLOOKUP(C308,FPT!B:BW,26,0)</f>
        <v>0</v>
      </c>
      <c r="BZ308" t="str">
        <f t="shared" si="473"/>
        <v/>
      </c>
      <c r="CA308" s="275">
        <f>VLOOKUP(C308,MOVI!C:DT,27,0)</f>
        <v>730000</v>
      </c>
      <c r="CB308" s="275">
        <f>VLOOKUP(C308,FPT!B:BZ,27,0)</f>
        <v>730000</v>
      </c>
      <c r="CC308" t="str">
        <f t="shared" si="474"/>
        <v/>
      </c>
      <c r="CD308" s="275">
        <f>VLOOKUP(C308,MOVI!C:DT,28,0)</f>
        <v>930000</v>
      </c>
      <c r="CE308" s="275">
        <f>VLOOKUP(C308,FPT!B:CC,28,0)</f>
        <v>930000</v>
      </c>
      <c r="CF308" t="str">
        <f t="shared" si="475"/>
        <v/>
      </c>
      <c r="CG308" t="str">
        <f>VLOOKUP(C308,MOVI!C:DT,29,0)</f>
        <v>CN</v>
      </c>
      <c r="CH308" s="252" t="str">
        <f>VLOOKUP(C308,FPT!B:CF,29,0)</f>
        <v>CN</v>
      </c>
      <c r="CI308" t="str">
        <f t="shared" si="476"/>
        <v/>
      </c>
      <c r="CJ308">
        <f>VLOOKUP(C308,MOVI!C:DT,30,0)</f>
        <v>26</v>
      </c>
      <c r="CK308" s="252">
        <f>VLOOKUP(C308,FPT!B:CI,30,0)</f>
        <v>26</v>
      </c>
      <c r="CL308" t="str">
        <f t="shared" si="477"/>
        <v/>
      </c>
      <c r="CM308">
        <f>VLOOKUP(C308,MOVI!C:DT,31,0)</f>
        <v>24</v>
      </c>
      <c r="CN308" s="252">
        <f>VLOOKUP(C308,FPT!B:CL,31,0)</f>
        <v>24</v>
      </c>
      <c r="CO308" t="str">
        <f t="shared" si="478"/>
        <v/>
      </c>
      <c r="CP308" s="275">
        <f>VLOOKUP(C308,MOVI!C:DT,32,0)</f>
        <v>2</v>
      </c>
      <c r="CQ308" s="275">
        <f>VLOOKUP(C308,FPT!B:CO,32,0)</f>
        <v>2</v>
      </c>
      <c r="CR308" t="str">
        <f t="shared" si="479"/>
        <v/>
      </c>
      <c r="CS308" s="275">
        <f>VLOOKUP(C308,MOVI!C:DT,33,0)</f>
        <v>0</v>
      </c>
      <c r="CT308" s="275">
        <f>VLOOKUP(C308,FPT!B:CR,33,0)</f>
        <v>0</v>
      </c>
      <c r="CU308" t="str">
        <f t="shared" si="480"/>
        <v/>
      </c>
      <c r="CV308" s="275">
        <f>VLOOKUP(C308,MOVI!C:DT,34,0)</f>
        <v>0</v>
      </c>
      <c r="CW308" s="275">
        <f>VLOOKUP(C308,FPT!B:CU,34,0)</f>
        <v>0</v>
      </c>
      <c r="CX308" t="str">
        <f t="shared" si="481"/>
        <v/>
      </c>
      <c r="CY308" s="275">
        <f>VLOOKUP(C308,MOVI!C:DT,35,0)</f>
        <v>26</v>
      </c>
      <c r="CZ308" s="275">
        <f>VLOOKUP(C308,FPT!B:CX,35,0)</f>
        <v>26</v>
      </c>
      <c r="DA308" t="str">
        <f t="shared" si="482"/>
        <v/>
      </c>
      <c r="DB308" s="275">
        <f>VLOOKUP(C308,MOVI!C:DT,36,0)</f>
        <v>0</v>
      </c>
      <c r="DC308" s="275">
        <f>VLOOKUP(C308,FPT!B:DA,36,0)</f>
        <v>0</v>
      </c>
      <c r="DD308" t="str">
        <f t="shared" si="483"/>
        <v/>
      </c>
      <c r="DE308" s="275">
        <f>VLOOKUP(C308,MOVI!C:DT,37,0)</f>
        <v>0</v>
      </c>
      <c r="DF308" s="275">
        <f>VLOOKUP(C308,FPT!B:DD,37,0)</f>
        <v>0</v>
      </c>
      <c r="DG308" t="str">
        <f t="shared" si="484"/>
        <v/>
      </c>
      <c r="DH308" s="275">
        <f>VLOOKUP(C308,MOVI!C:DT,38,0)</f>
        <v>0</v>
      </c>
      <c r="DI308" s="275">
        <f>VLOOKUP(C308,FPT!B:DG,38,0)</f>
        <v>0</v>
      </c>
      <c r="DJ308" t="str">
        <f t="shared" si="485"/>
        <v/>
      </c>
      <c r="DK308" s="275">
        <f>VLOOKUP(C308,MOVI!C:DT,39,0)</f>
        <v>0</v>
      </c>
      <c r="DL308" s="275">
        <f>VLOOKUP(C308,FPT!B:DJ,39,0)</f>
        <v>0</v>
      </c>
      <c r="DM308" t="str">
        <f t="shared" si="486"/>
        <v/>
      </c>
      <c r="DN308" s="275">
        <f>VLOOKUP(C308,MOVI!C:DT,40,0)</f>
        <v>0</v>
      </c>
      <c r="DO308" s="275">
        <f>VLOOKUP(C308,FPT!B:DM,40,0)</f>
        <v>0</v>
      </c>
      <c r="DP308" t="str">
        <f t="shared" si="487"/>
        <v/>
      </c>
      <c r="DQ308" s="275">
        <f>VLOOKUP(C308,MOVI!C:DT,41,0)</f>
        <v>0</v>
      </c>
      <c r="DR308" s="275">
        <f>VLOOKUP(C308,FPT!B:DP,41,0)</f>
        <v>0</v>
      </c>
      <c r="DS308" t="str">
        <f t="shared" si="488"/>
        <v/>
      </c>
      <c r="DT308" s="275">
        <f>VLOOKUP(C308,MOVI!C:DT,42,0)</f>
        <v>5000000</v>
      </c>
      <c r="DU308" s="275">
        <f>ROUND(VLOOKUP(C308,FPT!B:DS,42,0),0)</f>
        <v>5000000</v>
      </c>
      <c r="DV308" t="str">
        <f t="shared" si="489"/>
        <v/>
      </c>
      <c r="DW308" s="275">
        <f>VLOOKUP(C308,MOVI!C:DT,43,0)</f>
        <v>0</v>
      </c>
      <c r="DX308" s="275">
        <f>VLOOKUP(C308,FPT!B:DV,43,0)</f>
        <v>0</v>
      </c>
      <c r="DY308" t="str">
        <f t="shared" si="490"/>
        <v/>
      </c>
      <c r="DZ308" s="275">
        <f>VLOOKUP(C308,MOVI!C:DT,44,0)</f>
        <v>0</v>
      </c>
      <c r="EA308" s="275">
        <f>VLOOKUP(C308,FPT!B:DY,44,0)</f>
        <v>0</v>
      </c>
      <c r="EB308" t="str">
        <f t="shared" si="491"/>
        <v/>
      </c>
      <c r="EC308" s="275">
        <f>VLOOKUP(C308,MOVI!C:DT,45,0)</f>
        <v>5000000</v>
      </c>
      <c r="ED308" s="275">
        <f>ROUND(VLOOKUP(C308,FPT!B:EB,45,0),0)</f>
        <v>5000000</v>
      </c>
      <c r="EE308" t="str">
        <f t="shared" si="492"/>
        <v/>
      </c>
      <c r="EF308" s="275">
        <f>VLOOKUP(C308,MOVI!C:DT,46,0)</f>
        <v>0</v>
      </c>
      <c r="EG308" s="275">
        <f>VLOOKUP(C308,FPT!B:EE,46,0)</f>
        <v>0</v>
      </c>
      <c r="EH308" t="str">
        <f t="shared" si="493"/>
        <v/>
      </c>
      <c r="EI308" s="275">
        <f>VLOOKUP(C308,MOVI!C:DT,47,0)</f>
        <v>0</v>
      </c>
      <c r="EJ308" s="275">
        <f>VLOOKUP(C308,FPT!B:EH,47,0)</f>
        <v>0</v>
      </c>
      <c r="EK308" t="str">
        <f t="shared" si="494"/>
        <v/>
      </c>
      <c r="EL308" s="275">
        <f>VLOOKUP(C308,MOVI!C:DT,48,0)</f>
        <v>0</v>
      </c>
      <c r="EM308" s="275">
        <f>VLOOKUP(C308,FPT!B:EK,48,0)</f>
        <v>0</v>
      </c>
      <c r="EN308" t="str">
        <f t="shared" si="495"/>
        <v/>
      </c>
      <c r="EO308" s="275">
        <f>VLOOKUP(C308,MOVI!C:DT,49,0)</f>
        <v>200000</v>
      </c>
      <c r="EP308" s="275">
        <f>VLOOKUP(C308,FPT!B:EN,49,0)</f>
        <v>200000</v>
      </c>
      <c r="EQ308" t="str">
        <f t="shared" si="496"/>
        <v/>
      </c>
      <c r="ER308" s="275">
        <f>VLOOKUP(C308,MOVI!C:DT,50,0)</f>
        <v>0</v>
      </c>
      <c r="ES308" s="275">
        <f>VLOOKUP(C308,FPT!B:EQ,50,0)</f>
        <v>0</v>
      </c>
      <c r="ET308" t="str">
        <f t="shared" si="497"/>
        <v/>
      </c>
      <c r="EU308" s="275">
        <f>VLOOKUP(C308,MOVI!C:DT,51,0)</f>
        <v>0</v>
      </c>
      <c r="EV308" s="275">
        <f>VLOOKUP(C308,FPT!B:ET,51,0)</f>
        <v>0</v>
      </c>
      <c r="EW308" t="str">
        <f t="shared" si="498"/>
        <v/>
      </c>
      <c r="EX308" s="275">
        <f>VLOOKUP(C308,MOVI!C:DT,52,0)</f>
        <v>0</v>
      </c>
      <c r="EY308" s="275">
        <f>VLOOKUP(C308,FPT!B:EW,52,0)</f>
        <v>0</v>
      </c>
      <c r="EZ308" t="str">
        <f t="shared" si="499"/>
        <v/>
      </c>
      <c r="FA308" s="275">
        <f>VLOOKUP(C308,MOVI!C:DT,53,0)</f>
        <v>0</v>
      </c>
      <c r="FB308" s="275">
        <f>VLOOKUP(C308,FPT!B:EZ,53,0)</f>
        <v>0</v>
      </c>
      <c r="FC308" t="str">
        <f t="shared" si="500"/>
        <v/>
      </c>
      <c r="FD308" s="275">
        <f>VLOOKUP(C308,MOVI!C:DT,54,0)</f>
        <v>0</v>
      </c>
      <c r="FE308" s="275">
        <f>VLOOKUP(C308,FPT!B:FC,54,0)</f>
        <v>0</v>
      </c>
      <c r="FF308" t="str">
        <f t="shared" si="501"/>
        <v/>
      </c>
      <c r="FG308" s="275">
        <f>VLOOKUP(C308,MOVI!C:DT,55,0)</f>
        <v>673846</v>
      </c>
      <c r="FH308" s="275">
        <f>VLOOKUP(C308,FPT!B:FF,55,0)</f>
        <v>673846</v>
      </c>
      <c r="FI308" t="str">
        <f t="shared" si="502"/>
        <v/>
      </c>
      <c r="FJ308" s="275">
        <f>VLOOKUP(C308,MOVI!C:DT,56,0)</f>
        <v>873846</v>
      </c>
      <c r="FK308" s="275">
        <f>VLOOKUP(C308,FPT!B:FI,56,0)</f>
        <v>873846</v>
      </c>
      <c r="FL308" t="str">
        <f t="shared" si="503"/>
        <v/>
      </c>
      <c r="FM308" s="275">
        <f>VLOOKUP(C308,MOVI!C:DT,57,0)</f>
        <v>2050321</v>
      </c>
      <c r="FN308" s="275">
        <f>VLOOKUP(C308,FPT!B:FL,57,0)</f>
        <v>2050321</v>
      </c>
      <c r="FO308" t="str">
        <f t="shared" si="504"/>
        <v/>
      </c>
      <c r="FP308" s="275">
        <f>VLOOKUP(C308,MOVI!C:DT,58,0)</f>
        <v>0</v>
      </c>
      <c r="FQ308" s="275">
        <f>VLOOKUP(C308,FPT!B:FO,58,0)</f>
        <v>0</v>
      </c>
      <c r="FR308" t="str">
        <f t="shared" si="505"/>
        <v/>
      </c>
      <c r="FS308" s="275">
        <f>VLOOKUP(C308,MOVI!C:DT,59,0)</f>
        <v>0</v>
      </c>
      <c r="FT308" s="275">
        <f>VLOOKUP(C308,FPT!B:FR,59,0)</f>
        <v>0</v>
      </c>
      <c r="FU308" t="str">
        <f t="shared" si="506"/>
        <v/>
      </c>
      <c r="FV308" s="275">
        <f>VLOOKUP(C308,MOVI!C:DT,60,0)</f>
        <v>0</v>
      </c>
      <c r="FW308" s="275">
        <f>VLOOKUP(C308,FPT!B:FU,60,0)</f>
        <v>0</v>
      </c>
      <c r="FX308" t="str">
        <f t="shared" si="507"/>
        <v/>
      </c>
      <c r="FY308" s="275">
        <f>VLOOKUP(C308,MOVI!C:DT,61,0)</f>
        <v>0</v>
      </c>
      <c r="FZ308" s="275">
        <f>VLOOKUP(C308,FPT!B:FX,61,0)</f>
        <v>0</v>
      </c>
      <c r="GA308" t="str">
        <f t="shared" si="508"/>
        <v/>
      </c>
      <c r="GB308" s="275">
        <f>VLOOKUP(C308,MOVI!C:DT,62,0)</f>
        <v>600000</v>
      </c>
      <c r="GC308" s="275">
        <f>VLOOKUP(C308,FPT!B:GA,62,0)</f>
        <v>600000</v>
      </c>
      <c r="GD308" t="str">
        <f t="shared" si="509"/>
        <v/>
      </c>
      <c r="GE308" s="275">
        <f>VLOOKUP(C308,MOVI!C:DT,63,0)</f>
        <v>0</v>
      </c>
      <c r="GF308" s="275">
        <f>VLOOKUP(C308,FPT!B:GD,63,0)</f>
        <v>0</v>
      </c>
      <c r="GG308" t="str">
        <f t="shared" si="510"/>
        <v/>
      </c>
      <c r="GH308" s="275">
        <f>VLOOKUP(C308,MOVI!C:DT,64,0)</f>
        <v>0</v>
      </c>
      <c r="GI308" s="275">
        <f>VLOOKUP(C308,FPT!B:GG,64,0)</f>
        <v>0</v>
      </c>
      <c r="GJ308" t="str">
        <f t="shared" si="511"/>
        <v/>
      </c>
      <c r="GK308" s="275">
        <f>VLOOKUP(C308,MOVI!C:DT,65,0)</f>
        <v>0</v>
      </c>
      <c r="GL308" s="275">
        <f>VLOOKUP(C308,FPT!B:GJ,65,0)</f>
        <v>0</v>
      </c>
      <c r="GM308" t="str">
        <f t="shared" si="512"/>
        <v/>
      </c>
      <c r="GN308" s="275">
        <f>VLOOKUP(C308,MOVI!C:DT,66,0)</f>
        <v>0</v>
      </c>
      <c r="GO308" s="275">
        <f>VLOOKUP(C308,FPT!B:GM,66,0)</f>
        <v>0</v>
      </c>
      <c r="GP308" t="str">
        <f t="shared" si="513"/>
        <v/>
      </c>
      <c r="GQ308" s="275">
        <f>VLOOKUP(C308,MOVI!C:DT,67,0)</f>
        <v>0</v>
      </c>
      <c r="GR308" s="275">
        <f>VLOOKUP(C308,FPT!B:GP,67,0)</f>
        <v>0</v>
      </c>
      <c r="GS308" t="str">
        <f t="shared" si="514"/>
        <v/>
      </c>
      <c r="GT308" s="275">
        <f>VLOOKUP(C308,MOVI!C:DT,68,0)</f>
        <v>0</v>
      </c>
      <c r="GU308" s="275">
        <f>VLOOKUP(C308,FPT!B:GS,68,0)</f>
        <v>0</v>
      </c>
      <c r="GV308" t="str">
        <f t="shared" si="515"/>
        <v/>
      </c>
      <c r="GW308" s="275">
        <f>VLOOKUP(C308,MOVI!C:DT,69,0)</f>
        <v>0</v>
      </c>
      <c r="GX308" s="275">
        <f>VLOOKUP(C308,FPT!B:GV,69,0)</f>
        <v>0</v>
      </c>
      <c r="GY308" t="str">
        <f t="shared" si="516"/>
        <v/>
      </c>
      <c r="GZ308" s="275">
        <f>VLOOKUP(C308,MOVI!C:DT,70,0)</f>
        <v>2650321</v>
      </c>
      <c r="HA308" s="275">
        <f>VLOOKUP(C308,FPT!B:GY,70,0)</f>
        <v>2650321</v>
      </c>
      <c r="HB308" t="str">
        <f t="shared" si="517"/>
        <v/>
      </c>
      <c r="HC308" s="275">
        <f>VLOOKUP(C308,MOVI!C:DT,71,0)</f>
        <v>8524167</v>
      </c>
      <c r="HD308" s="275">
        <f>ROUND(VLOOKUP(C308,FPT!B:HB,71,0),0)</f>
        <v>8524167</v>
      </c>
      <c r="HE308" t="str">
        <f t="shared" si="518"/>
        <v/>
      </c>
      <c r="HF308" s="275">
        <f>ROUND(VLOOKUP(C308,MOVI!C:DT,72,0),0)</f>
        <v>0</v>
      </c>
      <c r="HG308" s="275">
        <f>ROUND(VLOOKUP(C308,FPT!B:HE,72,0),0)</f>
        <v>0</v>
      </c>
      <c r="HH308" t="str">
        <f t="shared" si="519"/>
        <v/>
      </c>
      <c r="HI308" s="275">
        <f>VLOOKUP(C308,MOVI!C:DT,73,0)</f>
        <v>200000</v>
      </c>
      <c r="HJ308" s="275">
        <f>VLOOKUP(C308,FPT!B:HH,73,0)</f>
        <v>200000</v>
      </c>
      <c r="HK308" t="str">
        <f t="shared" si="520"/>
        <v/>
      </c>
      <c r="HL308" s="275">
        <f>VLOOKUP(C308,MOVI!C:DT,74,0)</f>
        <v>673846</v>
      </c>
      <c r="HM308" s="275">
        <f>VLOOKUP(C308,FPT!B:HK,74,0)</f>
        <v>673846</v>
      </c>
      <c r="HN308" t="str">
        <f t="shared" si="521"/>
        <v/>
      </c>
      <c r="HO308" s="275">
        <f>VLOOKUP(C308,MOVI!C:DT,75,0)</f>
        <v>11000000</v>
      </c>
      <c r="HP308" s="275">
        <f>VLOOKUP(C308,FPT!B:HN,75,0)</f>
        <v>11000000</v>
      </c>
      <c r="HQ308" t="str">
        <f t="shared" si="522"/>
        <v/>
      </c>
      <c r="HR308" s="275">
        <f>VLOOKUP(C308,MOVI!C:DT,76,0)</f>
        <v>0</v>
      </c>
      <c r="HS308" s="275">
        <f>VLOOKUP(C308,FPT!B:HQ,76,0)</f>
        <v>0</v>
      </c>
      <c r="HT308" t="str">
        <f t="shared" si="523"/>
        <v/>
      </c>
      <c r="HU308" s="275">
        <f>VLOOKUP(C308,MOVI!C:DT,77,0)</f>
        <v>0</v>
      </c>
      <c r="HV308" s="275">
        <f>VLOOKUP(C308,FPT!B:HT,77,0)</f>
        <v>0</v>
      </c>
      <c r="HW308" t="str">
        <f t="shared" si="524"/>
        <v/>
      </c>
      <c r="HX308" s="274">
        <f>VLOOKUP(C308,MOVI!C:CB,78,0)</f>
        <v>400000</v>
      </c>
      <c r="HY308" s="261">
        <f>VLOOKUP(C308,FPT!$B:$CA,78,0)</f>
        <v>400000</v>
      </c>
      <c r="HZ308" t="str">
        <f t="shared" si="525"/>
        <v/>
      </c>
      <c r="IA308" s="275">
        <f>VLOOKUP(C308,MOVI!C:CD,79,0)</f>
        <v>50000</v>
      </c>
      <c r="IB308" s="275">
        <f>VLOOKUP(C308,FPT!B:HZ,79,0)</f>
        <v>50000</v>
      </c>
      <c r="IC308" t="str">
        <f t="shared" si="526"/>
        <v/>
      </c>
      <c r="ID308" s="275">
        <f>VLOOKUP(C308,MOVI!C:CD,80,0)</f>
        <v>75000</v>
      </c>
      <c r="IE308" s="275">
        <f>VLOOKUP(C308,FPT!B:IC,80,0)</f>
        <v>75000</v>
      </c>
      <c r="IF308" t="str">
        <f t="shared" si="527"/>
        <v/>
      </c>
      <c r="IG308" s="275">
        <f>VLOOKUP(C308,MOVI!C:DT,81,0)</f>
        <v>0</v>
      </c>
      <c r="IH308" s="275">
        <f>VLOOKUP(C308,FPT!B:IF,81,0)</f>
        <v>0</v>
      </c>
      <c r="II308" t="str">
        <f t="shared" si="528"/>
        <v/>
      </c>
      <c r="IJ308" s="275">
        <f>VLOOKUP(C308,MOVI!C:DT,82,0)</f>
        <v>525000</v>
      </c>
      <c r="IK308" s="275">
        <f>VLOOKUP(C308,FPT!B:II,82,0)</f>
        <v>525000</v>
      </c>
      <c r="IL308" t="str">
        <f t="shared" si="529"/>
        <v/>
      </c>
      <c r="IM308" s="275">
        <f>ROUND(VLOOKUP(C308,MOVI!C:DT,83,0),0)</f>
        <v>12398846</v>
      </c>
      <c r="IN308" s="275">
        <f>ROUND(VLOOKUP(C308,FPT!B:IL,83,0),0)</f>
        <v>12398846</v>
      </c>
      <c r="IO308" t="str">
        <f t="shared" si="530"/>
        <v/>
      </c>
      <c r="IP308" s="275">
        <f>VLOOKUP(C308,MOVI!C:DT,84,0)</f>
        <v>0</v>
      </c>
      <c r="IQ308" s="275">
        <f>VLOOKUP(C308,FPT!B:IO,84,0)</f>
        <v>0</v>
      </c>
      <c r="IR308" t="str">
        <f t="shared" si="531"/>
        <v/>
      </c>
      <c r="IS308" s="275">
        <f>ROUND(VLOOKUP(C308,MOVI!C:DT,85,0),0)</f>
        <v>0</v>
      </c>
      <c r="IT308" s="275">
        <f>ROUND(VLOOKUP(C308,FPT!B:IR,85,0),0)</f>
        <v>0</v>
      </c>
      <c r="IU308" t="str">
        <f t="shared" si="532"/>
        <v/>
      </c>
      <c r="IV308" s="275">
        <f>VLOOKUP(C308,MOVI!C:DT,86,0)</f>
        <v>0</v>
      </c>
      <c r="IW308" s="275">
        <f>VLOOKUP(C308,FPT!B:IU,86,0)</f>
        <v>0</v>
      </c>
      <c r="IX308" t="str">
        <f t="shared" si="533"/>
        <v/>
      </c>
      <c r="IY308" s="275">
        <f>ROUND(VLOOKUP(C308,MOVI!C:DT,87,0),0)</f>
        <v>0</v>
      </c>
      <c r="IZ308" s="275">
        <f>ROUND(VLOOKUP(C308,FPT!B:IX,87,0),0)</f>
        <v>0</v>
      </c>
      <c r="JA308" t="str">
        <f t="shared" si="534"/>
        <v/>
      </c>
      <c r="JB308" s="275">
        <f>VLOOKUP(C308,MOVI!C:DT,88,0)</f>
        <v>0</v>
      </c>
      <c r="JC308" s="275">
        <f>VLOOKUP(C308,FPT!B:JA,88,0)</f>
        <v>0</v>
      </c>
      <c r="JD308" t="str">
        <f t="shared" si="535"/>
        <v/>
      </c>
      <c r="JE308" s="275">
        <f>VLOOKUP(C308,MOVI!C:DT,89,0)</f>
        <v>50000</v>
      </c>
      <c r="JF308" s="275">
        <f>VLOOKUP(C308,FPT!B:JD,89,0)</f>
        <v>50000</v>
      </c>
      <c r="JG308" t="str">
        <f t="shared" si="536"/>
        <v/>
      </c>
      <c r="JH308" s="275">
        <f>VLOOKUP(C308,MOVI!C:DT,90,0)</f>
        <v>0</v>
      </c>
      <c r="JI308" s="275">
        <f>VLOOKUP(C308,FPT!B:JG,90,0)</f>
        <v>0</v>
      </c>
      <c r="JJ308" t="str">
        <f t="shared" si="537"/>
        <v/>
      </c>
      <c r="JK308" s="275">
        <f>VLOOKUP(C308,MOVI!C:DT,91,0)</f>
        <v>0</v>
      </c>
      <c r="JL308" s="275">
        <f>VLOOKUP(C308,FPT!B:JJ,91,0)</f>
        <v>0</v>
      </c>
      <c r="JM308" t="str">
        <f t="shared" si="538"/>
        <v/>
      </c>
      <c r="JN308" s="275">
        <f>VLOOKUP(C308,MOVI!C:DT,92,0)</f>
        <v>0</v>
      </c>
      <c r="JO308" s="275">
        <f>VLOOKUP(C308,FPT!B:JM,92,0)</f>
        <v>0</v>
      </c>
      <c r="JP308" t="str">
        <f t="shared" si="539"/>
        <v/>
      </c>
      <c r="JQ308" s="275">
        <f>VLOOKUP(C308,MOVI!C:DT,93,0)</f>
        <v>0</v>
      </c>
      <c r="JR308" s="275">
        <f>VLOOKUP(C308,FPT!B:JP,93,0)</f>
        <v>0</v>
      </c>
      <c r="JS308" t="str">
        <f t="shared" si="540"/>
        <v/>
      </c>
      <c r="JT308" s="275">
        <f>VLOOKUP(C308,MOVI!C:DT,94,0)</f>
        <v>50000</v>
      </c>
      <c r="JU308" s="275">
        <f>VLOOKUP(C308,FPT!B:JS,94,0)</f>
        <v>50000</v>
      </c>
      <c r="JV308" t="str">
        <f t="shared" si="541"/>
        <v/>
      </c>
      <c r="JW308" s="275">
        <f>VLOOKUP(C308,MOVI!C:DT,95,0)</f>
        <v>7949167</v>
      </c>
      <c r="JX308" s="275">
        <f>VLOOKUP(C308,FPT!B:JV,95,0)</f>
        <v>7949167</v>
      </c>
      <c r="JY308" t="str">
        <f t="shared" si="542"/>
        <v/>
      </c>
      <c r="JZ308" s="275">
        <f>VLOOKUP(C308,MOVI!C:DT,96,0)</f>
        <v>0</v>
      </c>
      <c r="KA308" s="275">
        <f>VLOOKUP(C308,FPT!B:JY,96,0)</f>
        <v>0</v>
      </c>
      <c r="KB308" t="str">
        <f t="shared" si="543"/>
        <v/>
      </c>
      <c r="KC308" s="275">
        <f>VLOOKUP(C308,MOVI!C:DT,97,0)</f>
        <v>7949167</v>
      </c>
      <c r="KD308" s="275">
        <f>VLOOKUP(C308,FPT!B:KB,97,0)</f>
        <v>7949167</v>
      </c>
      <c r="KE308" t="str">
        <f t="shared" si="544"/>
        <v/>
      </c>
      <c r="KF308" s="275">
        <f>VLOOKUP(C308,MOVI!C:DT,98,0)</f>
        <v>850000.00000000012</v>
      </c>
      <c r="KG308" s="275">
        <f>VLOOKUP(C308,FPT!B:KE,98,0)</f>
        <v>850000</v>
      </c>
      <c r="KH308" t="str">
        <f t="shared" si="545"/>
        <v/>
      </c>
      <c r="KI308" s="275">
        <f>VLOOKUP(C308,MOVI!C:DT,99,0)</f>
        <v>0</v>
      </c>
      <c r="KJ308" s="275">
        <f>VLOOKUP(C308,FPT!B:KH,99,0)</f>
        <v>0</v>
      </c>
      <c r="KK308" t="str">
        <f t="shared" si="546"/>
        <v/>
      </c>
      <c r="KL308" s="275">
        <f>VLOOKUP(C308,MOVI!C:DT,100,0)</f>
        <v>150000</v>
      </c>
      <c r="KM308" s="275">
        <f>VLOOKUP(C308,FPT!B:KK,100,0)</f>
        <v>150000</v>
      </c>
      <c r="KN308" t="str">
        <f t="shared" si="547"/>
        <v/>
      </c>
      <c r="KO308" s="275">
        <f>VLOOKUP(C308,MOVI!C:DT,101,0)</f>
        <v>0</v>
      </c>
      <c r="KP308" s="275">
        <f>VLOOKUP(C308,FPT!B:KN,101,0)</f>
        <v>0</v>
      </c>
      <c r="KQ308" t="str">
        <f t="shared" si="548"/>
        <v/>
      </c>
      <c r="KR308" s="275">
        <f>VLOOKUP(C308,MOVI!C:DT,102,0)</f>
        <v>0</v>
      </c>
      <c r="KS308" s="275">
        <f>VLOOKUP(C308,FPT!B:KQ,102,0)</f>
        <v>0</v>
      </c>
      <c r="KT308" t="str">
        <f t="shared" si="549"/>
        <v/>
      </c>
      <c r="KU308" s="275">
        <f>VLOOKUP(C308,MOVI!C:DT,103,0)</f>
        <v>1000000.0000000001</v>
      </c>
      <c r="KV308" s="275">
        <f>VLOOKUP(C308,FPT!B:KT,103,0)</f>
        <v>1000000</v>
      </c>
      <c r="KW308" t="str">
        <f t="shared" si="550"/>
        <v/>
      </c>
      <c r="KX308" s="275">
        <f>VLOOKUP(C308,MOVI!C:DT,104,0)</f>
        <v>1525000</v>
      </c>
      <c r="KY308" s="275">
        <f>VLOOKUP(C308,FPT!B:KW,104,0)</f>
        <v>1525000</v>
      </c>
      <c r="KZ308" t="str">
        <f t="shared" si="551"/>
        <v/>
      </c>
      <c r="LA308" s="275">
        <f>VLOOKUP(C308,MOVI!C:DT,105,0)</f>
        <v>100000</v>
      </c>
      <c r="LB308" s="275">
        <f>VLOOKUP(C308,FPT!B:KZ,105,0)</f>
        <v>100000</v>
      </c>
      <c r="LC308" t="str">
        <f t="shared" si="552"/>
        <v/>
      </c>
      <c r="LD308" s="275">
        <f>VLOOKUP(C308,MOVI!C:DT,106,0)</f>
        <v>9624167</v>
      </c>
      <c r="LE308" s="275">
        <f>VLOOKUP(C308,FPT!B:LC,106,0)</f>
        <v>9624167</v>
      </c>
      <c r="LF308" t="str">
        <f t="shared" si="553"/>
        <v/>
      </c>
      <c r="LG308" s="273">
        <f>VLOOKUP(C308,MOVI!C:DT,107,0)</f>
        <v>0</v>
      </c>
      <c r="LH308" s="273">
        <f>VLOOKUP(C308,FPT!B:LF,107,0)</f>
        <v>0</v>
      </c>
      <c r="LI308" t="str">
        <f t="shared" si="554"/>
        <v/>
      </c>
      <c r="LJ308" t="str">
        <f>VLOOKUP(C308,MOVI!C:DV,108,0)</f>
        <v>MoviSouthSales</v>
      </c>
      <c r="LK308" s="252" t="str">
        <f>VLOOKUP(C308,FPT!B:LI,108,0)</f>
        <v>MoviSouthSales</v>
      </c>
      <c r="LL308" t="str">
        <f t="shared" si="555"/>
        <v/>
      </c>
      <c r="LM308" s="275">
        <f>ROUND(VLOOKUP(C308,MOVI!C:DV,109,0),0)</f>
        <v>416667</v>
      </c>
      <c r="LN308" s="275">
        <f>ROUND(VLOOKUP(C308,FPT!B:LL,109,0),0)</f>
        <v>416667</v>
      </c>
      <c r="LO308" t="str">
        <f t="shared" si="556"/>
        <v/>
      </c>
      <c r="LP308" t="str">
        <f>VLOOKUP(C308,MOVI!C:DV,110,0)</f>
        <v>TNH</v>
      </c>
      <c r="LQ308" s="247" t="str">
        <f>VLOOKUP(C308,FPT!B:LO,110,0)</f>
        <v>TNH</v>
      </c>
      <c r="LR308" t="str">
        <f t="shared" si="557"/>
        <v/>
      </c>
      <c r="LS308">
        <f>MOVI!DI303</f>
        <v>22</v>
      </c>
      <c r="LV308">
        <f>MOVI!DJ303</f>
        <v>0</v>
      </c>
      <c r="LW308">
        <f>MOVI!DK303</f>
        <v>0</v>
      </c>
      <c r="LX308" t="str">
        <f>MOVI!DL303</f>
        <v>x</v>
      </c>
      <c r="LY308">
        <f>MOVI!DM303</f>
        <v>0</v>
      </c>
      <c r="LZ308">
        <f>MOVI!DN303</f>
        <v>50000</v>
      </c>
      <c r="MA308">
        <f>MOVI!DO303</f>
        <v>0</v>
      </c>
      <c r="MB308" t="str">
        <f>MOVI!DP303</f>
        <v>TNH</v>
      </c>
      <c r="MC308">
        <f>MOVI!DQ303</f>
        <v>0</v>
      </c>
      <c r="MD308">
        <f>MOVI!DR303</f>
        <v>0</v>
      </c>
      <c r="ME308" t="str">
        <f>VLOOKUP(C308,MOVI!C:DV,121,0)</f>
        <v>Group 1</v>
      </c>
      <c r="MF308" s="252" t="str">
        <f>VLOOKUP(C308,FPT!B:MD,111,0)</f>
        <v>Group 1</v>
      </c>
      <c r="MG308" t="str">
        <f t="shared" si="561"/>
        <v/>
      </c>
      <c r="MH308" t="str">
        <f>VLOOKUP(C308,MOVI!C:DT,122,0)</f>
        <v>MoviSouthGroup 1</v>
      </c>
      <c r="MI308" s="252" t="str">
        <f>VLOOKUP(C308,FPT!B:DS,112,0)</f>
        <v>MoviSouthGroup 1</v>
      </c>
      <c r="MJ308" t="str">
        <f t="shared" si="558"/>
        <v/>
      </c>
    </row>
    <row r="309" spans="1:348" x14ac:dyDescent="0.25">
      <c r="A309">
        <v>301</v>
      </c>
      <c r="B309" s="48">
        <v>5893</v>
      </c>
      <c r="C309" s="271" t="s">
        <v>1057</v>
      </c>
      <c r="D309" t="str">
        <f>VLOOKUP(C309,MOVI!C:D,2,0)</f>
        <v>Bùi Thị Kiều Oanh</v>
      </c>
      <c r="E309" t="str">
        <f>VLOOKUP(C309,FPT!B:C,2,0)</f>
        <v>Bùi Thị Kiều Oanh</v>
      </c>
      <c r="F309" t="str">
        <f t="shared" si="451"/>
        <v/>
      </c>
      <c r="G309" t="str">
        <f>VLOOKUP(C309,MOVI!C:E,3,0)</f>
        <v>Sales</v>
      </c>
      <c r="H309" t="str">
        <f>VLOOKUP(C309,FPT!B:F,3,0)</f>
        <v>Sales</v>
      </c>
      <c r="I309" t="str">
        <f t="shared" si="452"/>
        <v/>
      </c>
      <c r="J309" t="str">
        <f>VLOOKUP(C309,MOVI!C:H,4,0)</f>
        <v>Field Sales</v>
      </c>
      <c r="K309" t="str">
        <f>VLOOKUP(C309,FPT!B:I,4,0)</f>
        <v>Field Sales</v>
      </c>
      <c r="L309" t="str">
        <f t="shared" si="453"/>
        <v/>
      </c>
      <c r="M309" t="str">
        <f>VLOOKUP(C309,MOVI!C:DT,5,0)</f>
        <v>Associate</v>
      </c>
      <c r="N309" t="str">
        <f>VLOOKUP(C309,FPT!B:L,5,0)</f>
        <v>Associate</v>
      </c>
      <c r="O309" t="str">
        <f t="shared" si="454"/>
        <v/>
      </c>
      <c r="P309" t="str">
        <f>VLOOKUP(C309,MOVI!C:DT,6,0)</f>
        <v>Field Sales</v>
      </c>
      <c r="Q309" t="str">
        <f>VLOOKUP(C309,FPT!B:O,6,0)</f>
        <v>Field sales</v>
      </c>
      <c r="R309" t="str">
        <f t="shared" si="455"/>
        <v/>
      </c>
      <c r="S309" t="str">
        <f>VLOOKUP(C309,MOVI!C:DT,7,0)</f>
        <v>North</v>
      </c>
      <c r="T309" t="str">
        <f>VLOOKUP(C309,FPT!B:R,7,0)</f>
        <v>North</v>
      </c>
      <c r="U309" t="str">
        <f t="shared" si="456"/>
        <v/>
      </c>
      <c r="V309" t="str">
        <f>VLOOKUP(C309,MOVI!C:DT,8,0)</f>
        <v>Movi</v>
      </c>
      <c r="W309" t="str">
        <f>VLOOKUP(C309,FPT!B:U,8,0)</f>
        <v>Movi</v>
      </c>
      <c r="X309" t="str">
        <f t="shared" si="457"/>
        <v/>
      </c>
      <c r="Y309" t="str">
        <f>VLOOKUP(C309,MOVI!C:DT,9,0)</f>
        <v>Full-time</v>
      </c>
      <c r="Z309" t="str">
        <f>VLOOKUP(C309,FPT!B:X,9,0)</f>
        <v>Full-time</v>
      </c>
      <c r="AA309" t="str">
        <f t="shared" si="458"/>
        <v/>
      </c>
      <c r="AB309" t="str">
        <f>VLOOKUP(C309,MOVI!C:DT,10,0)</f>
        <v>Permanent</v>
      </c>
      <c r="AC309" t="str">
        <f>VLOOKUP(C309,FPT!B:AA,10,0)</f>
        <v>Permanent</v>
      </c>
      <c r="AD309" t="str">
        <f t="shared" si="459"/>
        <v/>
      </c>
      <c r="AE309" s="247">
        <f>VLOOKUP(C309,MOVI!C:DT,11,0)</f>
        <v>44078</v>
      </c>
      <c r="AF309" s="247">
        <f>VLOOKUP(C309,FPT!B:AD,11,0)</f>
        <v>44078</v>
      </c>
      <c r="AG309" t="str">
        <f t="shared" si="460"/>
        <v/>
      </c>
      <c r="AH309" s="260" t="str">
        <f>VLOOKUP(C309,MOVI!C:DT,12,0)</f>
        <v/>
      </c>
      <c r="AI309" s="260"/>
      <c r="AJ309" t="str">
        <f t="shared" si="560"/>
        <v/>
      </c>
      <c r="AK309">
        <f>VLOOKUP(C309,MOVI!C:DT,13,0)</f>
        <v>0</v>
      </c>
      <c r="AL309" s="247">
        <f>VLOOKUP(C309,FPT!B:AJ,13,0)</f>
        <v>0</v>
      </c>
      <c r="AM309" t="str">
        <f t="shared" si="559"/>
        <v/>
      </c>
      <c r="AN309" s="247">
        <f>VLOOKUP(C309,MOVI!C:DT,14,0)</f>
        <v>0</v>
      </c>
      <c r="AO309" s="247">
        <f>VLOOKUP(C309,FPT!B:AM,14,0)</f>
        <v>0</v>
      </c>
      <c r="AP309" t="str">
        <f t="shared" si="461"/>
        <v/>
      </c>
      <c r="AQ309" t="str">
        <f>VLOOKUP(C309,MOVI!C:DT,15,0)</f>
        <v>LC</v>
      </c>
      <c r="AR309" s="247">
        <f>VLOOKUP(C309,FPT!B:AP,15,0)</f>
        <v>0</v>
      </c>
      <c r="AS309" t="str">
        <f t="shared" si="462"/>
        <v>Lệch</v>
      </c>
      <c r="AT309" s="282" t="str">
        <f>VLOOKUP(C309,MOVI!C:DT,16,0)</f>
        <v>LTTP</v>
      </c>
      <c r="AU309" s="247" t="str">
        <f>VLOOKUP(C309,FPT!B:AS,16,0)</f>
        <v>LTTP</v>
      </c>
      <c r="AV309" t="str">
        <f t="shared" si="463"/>
        <v/>
      </c>
      <c r="AW309" t="str">
        <f>VLOOKUP(C309,MOVI!C:DT,17,0)</f>
        <v>L</v>
      </c>
      <c r="AX309" s="247" t="str">
        <f>VLOOKUP(C309,FPT!B:AV,17,0)</f>
        <v>L</v>
      </c>
      <c r="AY309" t="str">
        <f t="shared" si="464"/>
        <v/>
      </c>
      <c r="AZ309">
        <f>VLOOKUP(C309,MOVI!C:DT,18,0)</f>
        <v>0</v>
      </c>
      <c r="BA309" s="247">
        <f>VLOOKUP(C309,FPT!B:AY,18,0)</f>
        <v>0</v>
      </c>
      <c r="BB309" t="str">
        <f t="shared" si="465"/>
        <v/>
      </c>
      <c r="BC309" s="275">
        <f>VLOOKUP(C309,MOVI!C:DT,19,0)</f>
        <v>5000000</v>
      </c>
      <c r="BD309" s="275">
        <f>VLOOKUP(C309,FPT!B:BB,19,0)</f>
        <v>5000000</v>
      </c>
      <c r="BE309" t="str">
        <f t="shared" si="466"/>
        <v/>
      </c>
      <c r="BF309">
        <f>VLOOKUP(C309,MOVI!C:DT,20,0)</f>
        <v>0</v>
      </c>
      <c r="BG309" s="252">
        <f>VLOOKUP(C309,FPT!B:BE,20,0)</f>
        <v>0</v>
      </c>
      <c r="BH309" t="str">
        <f t="shared" si="467"/>
        <v/>
      </c>
      <c r="BI309" s="275">
        <f>VLOOKUP(C309,MOVI!C:DT,21,0)</f>
        <v>5000000</v>
      </c>
      <c r="BJ309" s="275">
        <f>VLOOKUP(C309,FPT!B:BH,21,0)</f>
        <v>5000000</v>
      </c>
      <c r="BK309" t="str">
        <f t="shared" si="468"/>
        <v/>
      </c>
      <c r="BL309" s="275">
        <f>VLOOKUP(C309,MOVI!C:DT,22,0)</f>
        <v>0</v>
      </c>
      <c r="BM309" s="275">
        <f>VLOOKUP(C309,FPT!B:BK,22,0)</f>
        <v>0</v>
      </c>
      <c r="BN309" t="str">
        <f t="shared" si="469"/>
        <v/>
      </c>
      <c r="BO309" s="275">
        <f>VLOOKUP(C309,MOVI!C:DT,23,0)</f>
        <v>0</v>
      </c>
      <c r="BP309" s="275">
        <f>VLOOKUP(C309,FPT!B:BN,23,0)</f>
        <v>0</v>
      </c>
      <c r="BQ309" t="str">
        <f t="shared" si="470"/>
        <v/>
      </c>
      <c r="BR309" s="275">
        <f>VLOOKUP(C309,MOVI!C:DT,24,0)</f>
        <v>0</v>
      </c>
      <c r="BS309" s="275">
        <f>VLOOKUP(C309,FPT!B:BQ,24,0)</f>
        <v>0</v>
      </c>
      <c r="BT309" t="str">
        <f t="shared" si="471"/>
        <v/>
      </c>
      <c r="BU309" s="275">
        <f>VLOOKUP(C309,MOVI!C:DT,25,0)</f>
        <v>200000</v>
      </c>
      <c r="BV309" s="275">
        <f>VLOOKUP(C309,FPT!B:BT,25,0)</f>
        <v>200000</v>
      </c>
      <c r="BW309" t="str">
        <f t="shared" si="472"/>
        <v/>
      </c>
      <c r="BX309" s="275">
        <f>VLOOKUP(C309,MOVI!C:DT,26,0)</f>
        <v>0</v>
      </c>
      <c r="BY309" s="275">
        <f>VLOOKUP(C309,FPT!B:BW,26,0)</f>
        <v>0</v>
      </c>
      <c r="BZ309" t="str">
        <f t="shared" si="473"/>
        <v/>
      </c>
      <c r="CA309" s="275">
        <f>VLOOKUP(C309,MOVI!C:DT,27,0)</f>
        <v>730000</v>
      </c>
      <c r="CB309" s="275">
        <f>VLOOKUP(C309,FPT!B:BZ,27,0)</f>
        <v>730000</v>
      </c>
      <c r="CC309" t="str">
        <f t="shared" si="474"/>
        <v/>
      </c>
      <c r="CD309" s="275">
        <f>VLOOKUP(C309,MOVI!C:DT,28,0)</f>
        <v>930000</v>
      </c>
      <c r="CE309" s="275">
        <f>VLOOKUP(C309,FPT!B:CC,28,0)</f>
        <v>930000</v>
      </c>
      <c r="CF309" t="str">
        <f t="shared" si="475"/>
        <v/>
      </c>
      <c r="CG309" t="str">
        <f>VLOOKUP(C309,MOVI!C:DT,29,0)</f>
        <v>CN</v>
      </c>
      <c r="CH309" s="252" t="str">
        <f>VLOOKUP(C309,FPT!B:CF,29,0)</f>
        <v>CN</v>
      </c>
      <c r="CI309" t="str">
        <f t="shared" si="476"/>
        <v/>
      </c>
      <c r="CJ309">
        <f>VLOOKUP(C309,MOVI!C:DT,30,0)</f>
        <v>26</v>
      </c>
      <c r="CK309" s="252">
        <f>VLOOKUP(C309,FPT!B:CI,30,0)</f>
        <v>26</v>
      </c>
      <c r="CL309" t="str">
        <f t="shared" si="477"/>
        <v/>
      </c>
      <c r="CM309">
        <f>VLOOKUP(C309,MOVI!C:DT,31,0)</f>
        <v>26</v>
      </c>
      <c r="CN309" s="252">
        <f>VLOOKUP(C309,FPT!B:CL,31,0)</f>
        <v>26</v>
      </c>
      <c r="CO309" t="str">
        <f t="shared" si="478"/>
        <v/>
      </c>
      <c r="CP309" s="275">
        <f>VLOOKUP(C309,MOVI!C:DT,32,0)</f>
        <v>0</v>
      </c>
      <c r="CQ309" s="275">
        <f>VLOOKUP(C309,FPT!B:CO,32,0)</f>
        <v>0</v>
      </c>
      <c r="CR309" t="str">
        <f t="shared" si="479"/>
        <v/>
      </c>
      <c r="CS309" s="275">
        <f>VLOOKUP(C309,MOVI!C:DT,33,0)</f>
        <v>0</v>
      </c>
      <c r="CT309" s="275">
        <f>VLOOKUP(C309,FPT!B:CR,33,0)</f>
        <v>0</v>
      </c>
      <c r="CU309" t="str">
        <f t="shared" si="480"/>
        <v/>
      </c>
      <c r="CV309" s="275">
        <f>VLOOKUP(C309,MOVI!C:DT,34,0)</f>
        <v>0</v>
      </c>
      <c r="CW309" s="275">
        <f>VLOOKUP(C309,FPT!B:CU,34,0)</f>
        <v>0</v>
      </c>
      <c r="CX309" t="str">
        <f t="shared" si="481"/>
        <v/>
      </c>
      <c r="CY309" s="275">
        <f>VLOOKUP(C309,MOVI!C:DT,35,0)</f>
        <v>26</v>
      </c>
      <c r="CZ309" s="275">
        <f>VLOOKUP(C309,FPT!B:CX,35,0)</f>
        <v>26</v>
      </c>
      <c r="DA309" t="str">
        <f t="shared" si="482"/>
        <v/>
      </c>
      <c r="DB309" s="275">
        <f>VLOOKUP(C309,MOVI!C:DT,36,0)</f>
        <v>0</v>
      </c>
      <c r="DC309" s="275">
        <f>VLOOKUP(C309,FPT!B:DA,36,0)</f>
        <v>0</v>
      </c>
      <c r="DD309" t="str">
        <f t="shared" si="483"/>
        <v/>
      </c>
      <c r="DE309" s="275">
        <f>VLOOKUP(C309,MOVI!C:DT,37,0)</f>
        <v>0</v>
      </c>
      <c r="DF309" s="275">
        <f>VLOOKUP(C309,FPT!B:DD,37,0)</f>
        <v>0</v>
      </c>
      <c r="DG309" t="str">
        <f t="shared" si="484"/>
        <v/>
      </c>
      <c r="DH309" s="275">
        <f>VLOOKUP(C309,MOVI!C:DT,38,0)</f>
        <v>0</v>
      </c>
      <c r="DI309" s="275">
        <f>VLOOKUP(C309,FPT!B:DG,38,0)</f>
        <v>0</v>
      </c>
      <c r="DJ309" t="str">
        <f t="shared" si="485"/>
        <v/>
      </c>
      <c r="DK309" s="275">
        <f>VLOOKUP(C309,MOVI!C:DT,39,0)</f>
        <v>0</v>
      </c>
      <c r="DL309" s="275">
        <f>VLOOKUP(C309,FPT!B:DJ,39,0)</f>
        <v>0</v>
      </c>
      <c r="DM309" t="str">
        <f t="shared" si="486"/>
        <v/>
      </c>
      <c r="DN309" s="275">
        <f>VLOOKUP(C309,MOVI!C:DT,40,0)</f>
        <v>0</v>
      </c>
      <c r="DO309" s="275">
        <f>VLOOKUP(C309,FPT!B:DM,40,0)</f>
        <v>0</v>
      </c>
      <c r="DP309" t="str">
        <f t="shared" si="487"/>
        <v/>
      </c>
      <c r="DQ309" s="275">
        <f>VLOOKUP(C309,MOVI!C:DT,41,0)</f>
        <v>0</v>
      </c>
      <c r="DR309" s="275">
        <f>VLOOKUP(C309,FPT!B:DP,41,0)</f>
        <v>0</v>
      </c>
      <c r="DS309" t="str">
        <f t="shared" si="488"/>
        <v/>
      </c>
      <c r="DT309" s="275">
        <f>VLOOKUP(C309,MOVI!C:DT,42,0)</f>
        <v>5000000</v>
      </c>
      <c r="DU309" s="275">
        <f>ROUND(VLOOKUP(C309,FPT!B:DS,42,0),0)</f>
        <v>5000000</v>
      </c>
      <c r="DV309" t="str">
        <f t="shared" si="489"/>
        <v/>
      </c>
      <c r="DW309" s="275">
        <f>VLOOKUP(C309,MOVI!C:DT,43,0)</f>
        <v>0</v>
      </c>
      <c r="DX309" s="275">
        <f>VLOOKUP(C309,FPT!B:DV,43,0)</f>
        <v>0</v>
      </c>
      <c r="DY309" t="str">
        <f t="shared" si="490"/>
        <v/>
      </c>
      <c r="DZ309" s="275">
        <f>VLOOKUP(C309,MOVI!C:DT,44,0)</f>
        <v>0</v>
      </c>
      <c r="EA309" s="275">
        <f>VLOOKUP(C309,FPT!B:DY,44,0)</f>
        <v>0</v>
      </c>
      <c r="EB309" t="str">
        <f t="shared" si="491"/>
        <v/>
      </c>
      <c r="EC309" s="275">
        <f>VLOOKUP(C309,MOVI!C:DT,45,0)</f>
        <v>5000000</v>
      </c>
      <c r="ED309" s="275">
        <f>ROUND(VLOOKUP(C309,FPT!B:EB,45,0),0)</f>
        <v>5000000</v>
      </c>
      <c r="EE309" t="str">
        <f t="shared" si="492"/>
        <v/>
      </c>
      <c r="EF309" s="275">
        <f>VLOOKUP(C309,MOVI!C:DT,46,0)</f>
        <v>0</v>
      </c>
      <c r="EG309" s="275">
        <f>VLOOKUP(C309,FPT!B:EE,46,0)</f>
        <v>0</v>
      </c>
      <c r="EH309" t="str">
        <f t="shared" si="493"/>
        <v/>
      </c>
      <c r="EI309" s="275">
        <f>VLOOKUP(C309,MOVI!C:DT,47,0)</f>
        <v>0</v>
      </c>
      <c r="EJ309" s="275">
        <f>VLOOKUP(C309,FPT!B:EH,47,0)</f>
        <v>0</v>
      </c>
      <c r="EK309" t="str">
        <f t="shared" si="494"/>
        <v/>
      </c>
      <c r="EL309" s="275">
        <f>VLOOKUP(C309,MOVI!C:DT,48,0)</f>
        <v>0</v>
      </c>
      <c r="EM309" s="275">
        <f>VLOOKUP(C309,FPT!B:EK,48,0)</f>
        <v>0</v>
      </c>
      <c r="EN309" t="str">
        <f t="shared" si="495"/>
        <v/>
      </c>
      <c r="EO309" s="275">
        <f>VLOOKUP(C309,MOVI!C:DT,49,0)</f>
        <v>200000</v>
      </c>
      <c r="EP309" s="275">
        <f>VLOOKUP(C309,FPT!B:EN,49,0)</f>
        <v>200000</v>
      </c>
      <c r="EQ309" t="str">
        <f t="shared" si="496"/>
        <v/>
      </c>
      <c r="ER309" s="275">
        <f>VLOOKUP(C309,MOVI!C:DT,50,0)</f>
        <v>0</v>
      </c>
      <c r="ES309" s="275">
        <f>VLOOKUP(C309,FPT!B:EQ,50,0)</f>
        <v>0</v>
      </c>
      <c r="ET309" t="str">
        <f t="shared" si="497"/>
        <v/>
      </c>
      <c r="EU309" s="275">
        <f>VLOOKUP(C309,MOVI!C:DT,51,0)</f>
        <v>0</v>
      </c>
      <c r="EV309" s="275">
        <f>VLOOKUP(C309,FPT!B:ET,51,0)</f>
        <v>0</v>
      </c>
      <c r="EW309" t="str">
        <f t="shared" si="498"/>
        <v/>
      </c>
      <c r="EX309" s="275">
        <f>VLOOKUP(C309,MOVI!C:DT,52,0)</f>
        <v>0</v>
      </c>
      <c r="EY309" s="275">
        <f>VLOOKUP(C309,FPT!B:EW,52,0)</f>
        <v>0</v>
      </c>
      <c r="EZ309" t="str">
        <f t="shared" si="499"/>
        <v/>
      </c>
      <c r="FA309" s="275">
        <f>VLOOKUP(C309,MOVI!C:DT,53,0)</f>
        <v>0</v>
      </c>
      <c r="FB309" s="275">
        <f>VLOOKUP(C309,FPT!B:EZ,53,0)</f>
        <v>0</v>
      </c>
      <c r="FC309" t="str">
        <f t="shared" si="500"/>
        <v/>
      </c>
      <c r="FD309" s="275">
        <f>VLOOKUP(C309,MOVI!C:DT,54,0)</f>
        <v>0</v>
      </c>
      <c r="FE309" s="275">
        <f>VLOOKUP(C309,FPT!B:FC,54,0)</f>
        <v>0</v>
      </c>
      <c r="FF309" t="str">
        <f t="shared" si="501"/>
        <v/>
      </c>
      <c r="FG309" s="275">
        <f>VLOOKUP(C309,MOVI!C:DT,55,0)</f>
        <v>730000</v>
      </c>
      <c r="FH309" s="275">
        <f>VLOOKUP(C309,FPT!B:FF,55,0)</f>
        <v>730000</v>
      </c>
      <c r="FI309" t="str">
        <f t="shared" si="502"/>
        <v/>
      </c>
      <c r="FJ309" s="275">
        <f>VLOOKUP(C309,MOVI!C:DT,56,0)</f>
        <v>930000</v>
      </c>
      <c r="FK309" s="275">
        <f>VLOOKUP(C309,FPT!B:FI,56,0)</f>
        <v>930000</v>
      </c>
      <c r="FL309" t="str">
        <f t="shared" si="503"/>
        <v/>
      </c>
      <c r="FM309" s="275">
        <f>VLOOKUP(C309,MOVI!C:DT,57,0)</f>
        <v>74506</v>
      </c>
      <c r="FN309" s="275">
        <f>VLOOKUP(C309,FPT!B:FL,57,0)</f>
        <v>74506</v>
      </c>
      <c r="FO309" t="str">
        <f t="shared" si="504"/>
        <v/>
      </c>
      <c r="FP309" s="275">
        <f>VLOOKUP(C309,MOVI!C:DT,58,0)</f>
        <v>0</v>
      </c>
      <c r="FQ309" s="275">
        <f>VLOOKUP(C309,FPT!B:FO,58,0)</f>
        <v>0</v>
      </c>
      <c r="FR309" t="str">
        <f t="shared" si="505"/>
        <v/>
      </c>
      <c r="FS309" s="275">
        <f>VLOOKUP(C309,MOVI!C:DT,59,0)</f>
        <v>0</v>
      </c>
      <c r="FT309" s="275">
        <f>VLOOKUP(C309,FPT!B:FR,59,0)</f>
        <v>0</v>
      </c>
      <c r="FU309" t="str">
        <f t="shared" si="506"/>
        <v/>
      </c>
      <c r="FV309" s="275">
        <f>VLOOKUP(C309,MOVI!C:DT,60,0)</f>
        <v>0</v>
      </c>
      <c r="FW309" s="275">
        <f>VLOOKUP(C309,FPT!B:FU,60,0)</f>
        <v>0</v>
      </c>
      <c r="FX309" t="str">
        <f t="shared" si="507"/>
        <v/>
      </c>
      <c r="FY309" s="275">
        <f>VLOOKUP(C309,MOVI!C:DT,61,0)</f>
        <v>0</v>
      </c>
      <c r="FZ309" s="275">
        <f>VLOOKUP(C309,FPT!B:FX,61,0)</f>
        <v>0</v>
      </c>
      <c r="GA309" t="str">
        <f t="shared" si="508"/>
        <v/>
      </c>
      <c r="GB309" s="275">
        <f>VLOOKUP(C309,MOVI!C:DT,62,0)</f>
        <v>200000</v>
      </c>
      <c r="GC309" s="275">
        <f>VLOOKUP(C309,FPT!B:GA,62,0)</f>
        <v>200000</v>
      </c>
      <c r="GD309" t="str">
        <f t="shared" si="509"/>
        <v/>
      </c>
      <c r="GE309" s="275">
        <f>VLOOKUP(C309,MOVI!C:DT,63,0)</f>
        <v>0</v>
      </c>
      <c r="GF309" s="275">
        <f>VLOOKUP(C309,FPT!B:GD,63,0)</f>
        <v>0</v>
      </c>
      <c r="GG309" t="str">
        <f t="shared" si="510"/>
        <v/>
      </c>
      <c r="GH309" s="275">
        <f>VLOOKUP(C309,MOVI!C:DT,64,0)</f>
        <v>0</v>
      </c>
      <c r="GI309" s="275">
        <f>VLOOKUP(C309,FPT!B:GG,64,0)</f>
        <v>0</v>
      </c>
      <c r="GJ309" t="str">
        <f t="shared" si="511"/>
        <v/>
      </c>
      <c r="GK309" s="275">
        <f>VLOOKUP(C309,MOVI!C:DT,65,0)</f>
        <v>0</v>
      </c>
      <c r="GL309" s="275">
        <f>VLOOKUP(C309,FPT!B:GJ,65,0)</f>
        <v>0</v>
      </c>
      <c r="GM309" t="str">
        <f t="shared" si="512"/>
        <v/>
      </c>
      <c r="GN309" s="275">
        <f>VLOOKUP(C309,MOVI!C:DT,66,0)</f>
        <v>0</v>
      </c>
      <c r="GO309" s="275">
        <f>VLOOKUP(C309,FPT!B:GM,66,0)</f>
        <v>0</v>
      </c>
      <c r="GP309" t="str">
        <f t="shared" si="513"/>
        <v/>
      </c>
      <c r="GQ309" s="275">
        <f>VLOOKUP(C309,MOVI!C:DT,67,0)</f>
        <v>0</v>
      </c>
      <c r="GR309" s="275">
        <f>VLOOKUP(C309,FPT!B:GP,67,0)</f>
        <v>0</v>
      </c>
      <c r="GS309" t="str">
        <f t="shared" si="514"/>
        <v/>
      </c>
      <c r="GT309" s="275">
        <f>VLOOKUP(C309,MOVI!C:DT,68,0)</f>
        <v>0</v>
      </c>
      <c r="GU309" s="275">
        <f>VLOOKUP(C309,FPT!B:GS,68,0)</f>
        <v>0</v>
      </c>
      <c r="GV309" t="str">
        <f t="shared" si="515"/>
        <v/>
      </c>
      <c r="GW309" s="275">
        <f>VLOOKUP(C309,MOVI!C:DT,69,0)</f>
        <v>0</v>
      </c>
      <c r="GX309" s="275">
        <f>VLOOKUP(C309,FPT!B:GV,69,0)</f>
        <v>0</v>
      </c>
      <c r="GY309" t="str">
        <f t="shared" si="516"/>
        <v/>
      </c>
      <c r="GZ309" s="275">
        <f>VLOOKUP(C309,MOVI!C:DT,70,0)</f>
        <v>274506</v>
      </c>
      <c r="HA309" s="275">
        <f>VLOOKUP(C309,FPT!B:GY,70,0)</f>
        <v>274506</v>
      </c>
      <c r="HB309" t="str">
        <f t="shared" si="517"/>
        <v/>
      </c>
      <c r="HC309" s="275">
        <f>VLOOKUP(C309,MOVI!C:DT,71,0)</f>
        <v>6204506</v>
      </c>
      <c r="HD309" s="275">
        <f>ROUND(VLOOKUP(C309,FPT!B:HB,71,0),0)</f>
        <v>6204506</v>
      </c>
      <c r="HE309" t="str">
        <f t="shared" si="518"/>
        <v/>
      </c>
      <c r="HF309" s="275">
        <f>ROUND(VLOOKUP(C309,MOVI!C:DT,72,0),0)</f>
        <v>0</v>
      </c>
      <c r="HG309" s="275">
        <f>ROUND(VLOOKUP(C309,FPT!B:HE,72,0),0)</f>
        <v>0</v>
      </c>
      <c r="HH309" t="str">
        <f t="shared" si="519"/>
        <v/>
      </c>
      <c r="HI309" s="275">
        <f>VLOOKUP(C309,MOVI!C:DT,73,0)</f>
        <v>200000</v>
      </c>
      <c r="HJ309" s="275">
        <f>VLOOKUP(C309,FPT!B:HH,73,0)</f>
        <v>200000</v>
      </c>
      <c r="HK309" t="str">
        <f t="shared" si="520"/>
        <v/>
      </c>
      <c r="HL309" s="275">
        <f>VLOOKUP(C309,MOVI!C:DT,74,0)</f>
        <v>730000</v>
      </c>
      <c r="HM309" s="275">
        <f>VLOOKUP(C309,FPT!B:HK,74,0)</f>
        <v>730000</v>
      </c>
      <c r="HN309" t="str">
        <f t="shared" si="521"/>
        <v/>
      </c>
      <c r="HO309" s="275">
        <f>VLOOKUP(C309,MOVI!C:DT,75,0)</f>
        <v>11000000</v>
      </c>
      <c r="HP309" s="275">
        <f>VLOOKUP(C309,FPT!B:HN,75,0)</f>
        <v>11000000</v>
      </c>
      <c r="HQ309" t="str">
        <f t="shared" si="522"/>
        <v/>
      </c>
      <c r="HR309" s="275">
        <f>VLOOKUP(C309,MOVI!C:DT,76,0)</f>
        <v>0</v>
      </c>
      <c r="HS309" s="275">
        <f>VLOOKUP(C309,FPT!B:HQ,76,0)</f>
        <v>0</v>
      </c>
      <c r="HT309" t="str">
        <f t="shared" si="523"/>
        <v/>
      </c>
      <c r="HU309" s="275">
        <f>VLOOKUP(C309,MOVI!C:DT,77,0)</f>
        <v>0</v>
      </c>
      <c r="HV309" s="275">
        <f>VLOOKUP(C309,FPT!B:HT,77,0)</f>
        <v>0</v>
      </c>
      <c r="HW309" t="str">
        <f t="shared" si="524"/>
        <v/>
      </c>
      <c r="HX309" s="274">
        <f>VLOOKUP(C309,MOVI!C:CB,78,0)</f>
        <v>400000</v>
      </c>
      <c r="HY309" s="261">
        <f>VLOOKUP(C309,FPT!$B:$CA,78,0)</f>
        <v>400000</v>
      </c>
      <c r="HZ309" t="str">
        <f t="shared" si="525"/>
        <v/>
      </c>
      <c r="IA309" s="275">
        <f>VLOOKUP(C309,MOVI!C:CD,79,0)</f>
        <v>50000</v>
      </c>
      <c r="IB309" s="275">
        <f>VLOOKUP(C309,FPT!B:HZ,79,0)</f>
        <v>50000</v>
      </c>
      <c r="IC309" t="str">
        <f t="shared" si="526"/>
        <v/>
      </c>
      <c r="ID309" s="275">
        <f>VLOOKUP(C309,MOVI!C:CD,80,0)</f>
        <v>75000</v>
      </c>
      <c r="IE309" s="275">
        <f>VLOOKUP(C309,FPT!B:IC,80,0)</f>
        <v>75000</v>
      </c>
      <c r="IF309" t="str">
        <f t="shared" si="527"/>
        <v/>
      </c>
      <c r="IG309" s="275">
        <f>VLOOKUP(C309,MOVI!C:DT,81,0)</f>
        <v>0</v>
      </c>
      <c r="IH309" s="275">
        <f>VLOOKUP(C309,FPT!B:IF,81,0)</f>
        <v>0</v>
      </c>
      <c r="II309" t="str">
        <f t="shared" si="528"/>
        <v/>
      </c>
      <c r="IJ309" s="275">
        <f>VLOOKUP(C309,MOVI!C:DT,82,0)</f>
        <v>525000</v>
      </c>
      <c r="IK309" s="275">
        <f>VLOOKUP(C309,FPT!B:II,82,0)</f>
        <v>525000</v>
      </c>
      <c r="IL309" t="str">
        <f t="shared" si="529"/>
        <v/>
      </c>
      <c r="IM309" s="275">
        <f>ROUND(VLOOKUP(C309,MOVI!C:DT,83,0),0)</f>
        <v>12455000</v>
      </c>
      <c r="IN309" s="275">
        <f>ROUND(VLOOKUP(C309,FPT!B:IL,83,0),0)</f>
        <v>12455000</v>
      </c>
      <c r="IO309" t="str">
        <f t="shared" si="530"/>
        <v/>
      </c>
      <c r="IP309" s="275">
        <f>VLOOKUP(C309,MOVI!C:DT,84,0)</f>
        <v>0</v>
      </c>
      <c r="IQ309" s="275">
        <f>VLOOKUP(C309,FPT!B:IO,84,0)</f>
        <v>0</v>
      </c>
      <c r="IR309" t="str">
        <f t="shared" si="531"/>
        <v/>
      </c>
      <c r="IS309" s="275">
        <f>ROUND(VLOOKUP(C309,MOVI!C:DT,85,0),0)</f>
        <v>0</v>
      </c>
      <c r="IT309" s="275">
        <f>ROUND(VLOOKUP(C309,FPT!B:IR,85,0),0)</f>
        <v>0</v>
      </c>
      <c r="IU309" t="str">
        <f t="shared" si="532"/>
        <v/>
      </c>
      <c r="IV309" s="275">
        <f>VLOOKUP(C309,MOVI!C:DT,86,0)</f>
        <v>0</v>
      </c>
      <c r="IW309" s="275">
        <f>VLOOKUP(C309,FPT!B:IU,86,0)</f>
        <v>0</v>
      </c>
      <c r="IX309" t="str">
        <f t="shared" si="533"/>
        <v/>
      </c>
      <c r="IY309" s="275">
        <f>ROUND(VLOOKUP(C309,MOVI!C:DT,87,0),0)</f>
        <v>0</v>
      </c>
      <c r="IZ309" s="275">
        <f>ROUND(VLOOKUP(C309,FPT!B:IX,87,0),0)</f>
        <v>0</v>
      </c>
      <c r="JA309" t="str">
        <f t="shared" si="534"/>
        <v/>
      </c>
      <c r="JB309" s="275">
        <f>VLOOKUP(C309,MOVI!C:DT,88,0)</f>
        <v>0</v>
      </c>
      <c r="JC309" s="275">
        <f>VLOOKUP(C309,FPT!B:JA,88,0)</f>
        <v>0</v>
      </c>
      <c r="JD309" t="str">
        <f t="shared" si="535"/>
        <v/>
      </c>
      <c r="JE309" s="275">
        <f>VLOOKUP(C309,MOVI!C:DT,89,0)</f>
        <v>50000</v>
      </c>
      <c r="JF309" s="275">
        <f>VLOOKUP(C309,FPT!B:JD,89,0)</f>
        <v>50000</v>
      </c>
      <c r="JG309" t="str">
        <f t="shared" si="536"/>
        <v/>
      </c>
      <c r="JH309" s="275">
        <f>VLOOKUP(C309,MOVI!C:DT,90,0)</f>
        <v>5000</v>
      </c>
      <c r="JI309" s="275">
        <f>VLOOKUP(C309,FPT!B:JG,90,0)</f>
        <v>5000</v>
      </c>
      <c r="JJ309" t="str">
        <f t="shared" si="537"/>
        <v/>
      </c>
      <c r="JK309" s="275">
        <f>VLOOKUP(C309,MOVI!C:DT,91,0)</f>
        <v>0</v>
      </c>
      <c r="JL309" s="275">
        <f>VLOOKUP(C309,FPT!B:JJ,91,0)</f>
        <v>0</v>
      </c>
      <c r="JM309" t="str">
        <f t="shared" si="538"/>
        <v/>
      </c>
      <c r="JN309" s="275">
        <f>VLOOKUP(C309,MOVI!C:DT,92,0)</f>
        <v>0</v>
      </c>
      <c r="JO309" s="275">
        <f>VLOOKUP(C309,FPT!B:JM,92,0)</f>
        <v>0</v>
      </c>
      <c r="JP309" t="str">
        <f t="shared" si="539"/>
        <v/>
      </c>
      <c r="JQ309" s="275">
        <f>VLOOKUP(C309,MOVI!C:DT,93,0)</f>
        <v>0</v>
      </c>
      <c r="JR309" s="275">
        <f>VLOOKUP(C309,FPT!B:JP,93,0)</f>
        <v>0</v>
      </c>
      <c r="JS309" t="str">
        <f t="shared" si="540"/>
        <v/>
      </c>
      <c r="JT309" s="275">
        <f>VLOOKUP(C309,MOVI!C:DT,94,0)</f>
        <v>55000</v>
      </c>
      <c r="JU309" s="275">
        <f>VLOOKUP(C309,FPT!B:JS,94,0)</f>
        <v>55000</v>
      </c>
      <c r="JV309" t="str">
        <f t="shared" si="541"/>
        <v/>
      </c>
      <c r="JW309" s="275">
        <f>VLOOKUP(C309,MOVI!C:DT,95,0)</f>
        <v>5624506</v>
      </c>
      <c r="JX309" s="275">
        <f>VLOOKUP(C309,FPT!B:JV,95,0)</f>
        <v>5624506</v>
      </c>
      <c r="JY309" t="str">
        <f t="shared" si="542"/>
        <v/>
      </c>
      <c r="JZ309" s="275">
        <f>VLOOKUP(C309,MOVI!C:DT,96,0)</f>
        <v>0</v>
      </c>
      <c r="KA309" s="275">
        <f>VLOOKUP(C309,FPT!B:JY,96,0)</f>
        <v>0</v>
      </c>
      <c r="KB309" t="str">
        <f t="shared" si="543"/>
        <v/>
      </c>
      <c r="KC309" s="275">
        <f>VLOOKUP(C309,MOVI!C:DT,97,0)</f>
        <v>5624506</v>
      </c>
      <c r="KD309" s="275">
        <f>VLOOKUP(C309,FPT!B:KB,97,0)</f>
        <v>5624506</v>
      </c>
      <c r="KE309" t="str">
        <f t="shared" si="544"/>
        <v/>
      </c>
      <c r="KF309" s="275">
        <f>VLOOKUP(C309,MOVI!C:DT,98,0)</f>
        <v>850000.00000000012</v>
      </c>
      <c r="KG309" s="275">
        <f>VLOOKUP(C309,FPT!B:KE,98,0)</f>
        <v>850000</v>
      </c>
      <c r="KH309" t="str">
        <f t="shared" si="545"/>
        <v/>
      </c>
      <c r="KI309" s="275">
        <f>VLOOKUP(C309,MOVI!C:DT,99,0)</f>
        <v>0</v>
      </c>
      <c r="KJ309" s="275">
        <f>VLOOKUP(C309,FPT!B:KH,99,0)</f>
        <v>0</v>
      </c>
      <c r="KK309" t="str">
        <f t="shared" si="546"/>
        <v/>
      </c>
      <c r="KL309" s="275">
        <f>VLOOKUP(C309,MOVI!C:DT,100,0)</f>
        <v>150000</v>
      </c>
      <c r="KM309" s="275">
        <f>VLOOKUP(C309,FPT!B:KK,100,0)</f>
        <v>150000</v>
      </c>
      <c r="KN309" t="str">
        <f t="shared" si="547"/>
        <v/>
      </c>
      <c r="KO309" s="275">
        <f>VLOOKUP(C309,MOVI!C:DT,101,0)</f>
        <v>0</v>
      </c>
      <c r="KP309" s="275">
        <f>VLOOKUP(C309,FPT!B:KN,101,0)</f>
        <v>0</v>
      </c>
      <c r="KQ309" t="str">
        <f t="shared" si="548"/>
        <v/>
      </c>
      <c r="KR309" s="275">
        <f>VLOOKUP(C309,MOVI!C:DT,102,0)</f>
        <v>0</v>
      </c>
      <c r="KS309" s="275">
        <f>VLOOKUP(C309,FPT!B:KQ,102,0)</f>
        <v>0</v>
      </c>
      <c r="KT309" t="str">
        <f t="shared" si="549"/>
        <v/>
      </c>
      <c r="KU309" s="275">
        <f>VLOOKUP(C309,MOVI!C:DT,103,0)</f>
        <v>1000000.0000000001</v>
      </c>
      <c r="KV309" s="275">
        <f>VLOOKUP(C309,FPT!B:KT,103,0)</f>
        <v>1000000</v>
      </c>
      <c r="KW309" t="str">
        <f t="shared" si="550"/>
        <v/>
      </c>
      <c r="KX309" s="275">
        <f>VLOOKUP(C309,MOVI!C:DT,104,0)</f>
        <v>1525000</v>
      </c>
      <c r="KY309" s="275">
        <f>VLOOKUP(C309,FPT!B:KW,104,0)</f>
        <v>1525000</v>
      </c>
      <c r="KZ309" t="str">
        <f t="shared" si="551"/>
        <v/>
      </c>
      <c r="LA309" s="275">
        <f>VLOOKUP(C309,MOVI!C:DT,105,0)</f>
        <v>100000</v>
      </c>
      <c r="LB309" s="275">
        <f>VLOOKUP(C309,FPT!B:KZ,105,0)</f>
        <v>100000</v>
      </c>
      <c r="LC309" t="str">
        <f t="shared" si="552"/>
        <v/>
      </c>
      <c r="LD309" s="275">
        <f>VLOOKUP(C309,MOVI!C:DT,106,0)</f>
        <v>7304506</v>
      </c>
      <c r="LE309" s="275">
        <f>VLOOKUP(C309,FPT!B:LC,106,0)</f>
        <v>7304506</v>
      </c>
      <c r="LF309" t="str">
        <f t="shared" si="553"/>
        <v/>
      </c>
      <c r="LG309" s="273">
        <f>VLOOKUP(C309,MOVI!C:DT,107,0)</f>
        <v>0</v>
      </c>
      <c r="LH309" s="273">
        <f>VLOOKUP(C309,FPT!B:LF,107,0)</f>
        <v>0</v>
      </c>
      <c r="LI309" t="str">
        <f t="shared" si="554"/>
        <v/>
      </c>
      <c r="LJ309" t="str">
        <f>VLOOKUP(C309,MOVI!C:DV,108,0)</f>
        <v>MoviNorthSales</v>
      </c>
      <c r="LK309" s="252" t="str">
        <f>VLOOKUP(C309,FPT!B:LI,108,0)</f>
        <v>MoviNorthSales</v>
      </c>
      <c r="LL309" t="str">
        <f t="shared" si="555"/>
        <v/>
      </c>
      <c r="LM309" s="275">
        <f>ROUND(VLOOKUP(C309,MOVI!C:DV,109,0),0)</f>
        <v>416667</v>
      </c>
      <c r="LN309" s="275">
        <f>ROUND(VLOOKUP(C309,FPT!B:LL,109,0),0)</f>
        <v>416667</v>
      </c>
      <c r="LO309" t="str">
        <f t="shared" si="556"/>
        <v/>
      </c>
      <c r="LP309" t="str">
        <f>VLOOKUP(C309,MOVI!C:DV,110,0)</f>
        <v>THA</v>
      </c>
      <c r="LQ309" s="247" t="str">
        <f>VLOOKUP(C309,FPT!B:LO,110,0)</f>
        <v>THA</v>
      </c>
      <c r="LR309" t="str">
        <f t="shared" si="557"/>
        <v/>
      </c>
      <c r="LS309">
        <f>MOVI!DI304</f>
        <v>22</v>
      </c>
      <c r="LV309">
        <f>MOVI!DJ304</f>
        <v>0</v>
      </c>
      <c r="LW309">
        <f>MOVI!DK304</f>
        <v>0</v>
      </c>
      <c r="LX309" t="str">
        <f>MOVI!DL304</f>
        <v>x</v>
      </c>
      <c r="LY309">
        <f>MOVI!DM304</f>
        <v>0</v>
      </c>
      <c r="LZ309">
        <f>MOVI!DN304</f>
        <v>50000</v>
      </c>
      <c r="MA309">
        <f>MOVI!DO304</f>
        <v>0</v>
      </c>
      <c r="MB309" t="str">
        <f>MOVI!DP304</f>
        <v>THA</v>
      </c>
      <c r="MC309">
        <f>MOVI!DQ304</f>
        <v>0</v>
      </c>
      <c r="MD309">
        <f>MOVI!DR304</f>
        <v>0</v>
      </c>
      <c r="ME309" t="str">
        <f>VLOOKUP(C309,MOVI!C:DV,121,0)</f>
        <v>Group 1</v>
      </c>
      <c r="MF309" s="252" t="str">
        <f>VLOOKUP(C309,FPT!B:MD,111,0)</f>
        <v>Group 1</v>
      </c>
      <c r="MG309" t="str">
        <f t="shared" si="561"/>
        <v/>
      </c>
      <c r="MH309" t="str">
        <f>VLOOKUP(C309,MOVI!C:DT,122,0)</f>
        <v>MoviNorthGroup 1</v>
      </c>
      <c r="MI309" s="252" t="str">
        <f>VLOOKUP(C309,FPT!B:DS,112,0)</f>
        <v>MoviNorthGroup 1</v>
      </c>
      <c r="MJ309" t="str">
        <f t="shared" si="558"/>
        <v/>
      </c>
    </row>
    <row r="310" spans="1:348" x14ac:dyDescent="0.25">
      <c r="A310">
        <v>302</v>
      </c>
      <c r="B310" s="48">
        <v>5894</v>
      </c>
      <c r="C310" s="271" t="s">
        <v>1058</v>
      </c>
      <c r="D310" t="str">
        <f>VLOOKUP(C310,MOVI!C:D,2,0)</f>
        <v>Nguyễn Thị Hiếu Nghĩa</v>
      </c>
      <c r="E310" t="str">
        <f>VLOOKUP(C310,FPT!B:C,2,0)</f>
        <v>Nguyễn Thị Hiếu Nghĩa</v>
      </c>
      <c r="F310" t="str">
        <f t="shared" si="451"/>
        <v/>
      </c>
      <c r="G310" t="str">
        <f>VLOOKUP(C310,MOVI!C:E,3,0)</f>
        <v>Sales</v>
      </c>
      <c r="H310" t="str">
        <f>VLOOKUP(C310,FPT!B:F,3,0)</f>
        <v>Sales</v>
      </c>
      <c r="I310" t="str">
        <f t="shared" si="452"/>
        <v/>
      </c>
      <c r="J310" t="str">
        <f>VLOOKUP(C310,MOVI!C:H,4,0)</f>
        <v>Field Sales</v>
      </c>
      <c r="K310" t="str">
        <f>VLOOKUP(C310,FPT!B:I,4,0)</f>
        <v>Field Sales</v>
      </c>
      <c r="L310" t="str">
        <f t="shared" si="453"/>
        <v/>
      </c>
      <c r="M310" t="str">
        <f>VLOOKUP(C310,MOVI!C:DT,5,0)</f>
        <v>Associate</v>
      </c>
      <c r="N310" t="str">
        <f>VLOOKUP(C310,FPT!B:L,5,0)</f>
        <v>Associate</v>
      </c>
      <c r="O310" t="str">
        <f t="shared" si="454"/>
        <v/>
      </c>
      <c r="P310" t="str">
        <f>VLOOKUP(C310,MOVI!C:DT,6,0)</f>
        <v>Field Sales</v>
      </c>
      <c r="Q310" t="str">
        <f>VLOOKUP(C310,FPT!B:O,6,0)</f>
        <v>Field sales</v>
      </c>
      <c r="R310" t="str">
        <f t="shared" si="455"/>
        <v/>
      </c>
      <c r="S310" t="str">
        <f>VLOOKUP(C310,MOVI!C:DT,7,0)</f>
        <v>South</v>
      </c>
      <c r="T310" t="str">
        <f>VLOOKUP(C310,FPT!B:R,7,0)</f>
        <v>South</v>
      </c>
      <c r="U310" t="str">
        <f t="shared" si="456"/>
        <v/>
      </c>
      <c r="V310" t="str">
        <f>VLOOKUP(C310,MOVI!C:DT,8,0)</f>
        <v>Movi</v>
      </c>
      <c r="W310" t="str">
        <f>VLOOKUP(C310,FPT!B:U,8,0)</f>
        <v>Movi</v>
      </c>
      <c r="X310" t="str">
        <f t="shared" si="457"/>
        <v/>
      </c>
      <c r="Y310" t="str">
        <f>VLOOKUP(C310,MOVI!C:DT,9,0)</f>
        <v>Full-time</v>
      </c>
      <c r="Z310" t="str">
        <f>VLOOKUP(C310,FPT!B:X,9,0)</f>
        <v>Full-time</v>
      </c>
      <c r="AA310" t="str">
        <f t="shared" si="458"/>
        <v/>
      </c>
      <c r="AB310" t="str">
        <f>VLOOKUP(C310,MOVI!C:DT,10,0)</f>
        <v>Permanent</v>
      </c>
      <c r="AC310" t="str">
        <f>VLOOKUP(C310,FPT!B:AA,10,0)</f>
        <v>Permanent</v>
      </c>
      <c r="AD310" t="str">
        <f t="shared" si="459"/>
        <v/>
      </c>
      <c r="AE310" s="247">
        <f>VLOOKUP(C310,MOVI!C:DT,11,0)</f>
        <v>44078</v>
      </c>
      <c r="AF310" s="247">
        <f>VLOOKUP(C310,FPT!B:AD,11,0)</f>
        <v>44078</v>
      </c>
      <c r="AG310" t="str">
        <f t="shared" si="460"/>
        <v/>
      </c>
      <c r="AH310" s="260" t="str">
        <f>VLOOKUP(C310,MOVI!C:DT,12,0)</f>
        <v/>
      </c>
      <c r="AI310" s="260"/>
      <c r="AJ310" t="str">
        <f t="shared" si="560"/>
        <v/>
      </c>
      <c r="AK310">
        <f>VLOOKUP(C310,MOVI!C:DT,13,0)</f>
        <v>0</v>
      </c>
      <c r="AL310" s="247">
        <f>VLOOKUP(C310,FPT!B:AJ,13,0)</f>
        <v>0</v>
      </c>
      <c r="AM310" t="str">
        <f t="shared" si="559"/>
        <v/>
      </c>
      <c r="AN310" s="247">
        <f>VLOOKUP(C310,MOVI!C:DT,14,0)</f>
        <v>0</v>
      </c>
      <c r="AO310" s="247">
        <f>VLOOKUP(C310,FPT!B:AM,14,0)</f>
        <v>0</v>
      </c>
      <c r="AP310" t="str">
        <f t="shared" si="461"/>
        <v/>
      </c>
      <c r="AQ310" t="str">
        <f>VLOOKUP(C310,MOVI!C:DT,15,0)</f>
        <v>LC</v>
      </c>
      <c r="AR310" s="247">
        <f>VLOOKUP(C310,FPT!B:AP,15,0)</f>
        <v>0</v>
      </c>
      <c r="AS310" t="str">
        <f t="shared" si="462"/>
        <v>Lệch</v>
      </c>
      <c r="AT310" s="282" t="str">
        <f>VLOOKUP(C310,MOVI!C:DT,16,0)</f>
        <v>LTTP</v>
      </c>
      <c r="AU310" s="247" t="str">
        <f>VLOOKUP(C310,FPT!B:AS,16,0)</f>
        <v>LTTP</v>
      </c>
      <c r="AV310" t="str">
        <f t="shared" si="463"/>
        <v/>
      </c>
      <c r="AW310" t="str">
        <f>VLOOKUP(C310,MOVI!C:DT,17,0)</f>
        <v>L</v>
      </c>
      <c r="AX310" s="247" t="str">
        <f>VLOOKUP(C310,FPT!B:AV,17,0)</f>
        <v>L</v>
      </c>
      <c r="AY310" t="str">
        <f t="shared" si="464"/>
        <v/>
      </c>
      <c r="AZ310">
        <f>VLOOKUP(C310,MOVI!C:DT,18,0)</f>
        <v>0</v>
      </c>
      <c r="BA310" s="247">
        <f>VLOOKUP(C310,FPT!B:AY,18,0)</f>
        <v>0</v>
      </c>
      <c r="BB310" t="str">
        <f t="shared" si="465"/>
        <v/>
      </c>
      <c r="BC310" s="275">
        <f>VLOOKUP(C310,MOVI!C:DT,19,0)</f>
        <v>5000000</v>
      </c>
      <c r="BD310" s="275">
        <f>VLOOKUP(C310,FPT!B:BB,19,0)</f>
        <v>5000000</v>
      </c>
      <c r="BE310" t="str">
        <f t="shared" si="466"/>
        <v/>
      </c>
      <c r="BF310">
        <f>VLOOKUP(C310,MOVI!C:DT,20,0)</f>
        <v>0</v>
      </c>
      <c r="BG310" s="252">
        <f>VLOOKUP(C310,FPT!B:BE,20,0)</f>
        <v>0</v>
      </c>
      <c r="BH310" t="str">
        <f t="shared" si="467"/>
        <v/>
      </c>
      <c r="BI310" s="275">
        <f>VLOOKUP(C310,MOVI!C:DT,21,0)</f>
        <v>5000000</v>
      </c>
      <c r="BJ310" s="275">
        <f>VLOOKUP(C310,FPT!B:BH,21,0)</f>
        <v>5000000</v>
      </c>
      <c r="BK310" t="str">
        <f t="shared" si="468"/>
        <v/>
      </c>
      <c r="BL310" s="275">
        <f>VLOOKUP(C310,MOVI!C:DT,22,0)</f>
        <v>0</v>
      </c>
      <c r="BM310" s="275">
        <f>VLOOKUP(C310,FPT!B:BK,22,0)</f>
        <v>0</v>
      </c>
      <c r="BN310" t="str">
        <f t="shared" si="469"/>
        <v/>
      </c>
      <c r="BO310" s="275">
        <f>VLOOKUP(C310,MOVI!C:DT,23,0)</f>
        <v>0</v>
      </c>
      <c r="BP310" s="275">
        <f>VLOOKUP(C310,FPT!B:BN,23,0)</f>
        <v>0</v>
      </c>
      <c r="BQ310" t="str">
        <f t="shared" si="470"/>
        <v/>
      </c>
      <c r="BR310" s="275">
        <f>VLOOKUP(C310,MOVI!C:DT,24,0)</f>
        <v>0</v>
      </c>
      <c r="BS310" s="275">
        <f>VLOOKUP(C310,FPT!B:BQ,24,0)</f>
        <v>0</v>
      </c>
      <c r="BT310" t="str">
        <f t="shared" si="471"/>
        <v/>
      </c>
      <c r="BU310" s="275">
        <f>VLOOKUP(C310,MOVI!C:DT,25,0)</f>
        <v>200000</v>
      </c>
      <c r="BV310" s="275">
        <f>VLOOKUP(C310,FPT!B:BT,25,0)</f>
        <v>200000</v>
      </c>
      <c r="BW310" t="str">
        <f t="shared" si="472"/>
        <v/>
      </c>
      <c r="BX310" s="275">
        <f>VLOOKUP(C310,MOVI!C:DT,26,0)</f>
        <v>0</v>
      </c>
      <c r="BY310" s="275">
        <f>VLOOKUP(C310,FPT!B:BW,26,0)</f>
        <v>0</v>
      </c>
      <c r="BZ310" t="str">
        <f t="shared" si="473"/>
        <v/>
      </c>
      <c r="CA310" s="275">
        <f>VLOOKUP(C310,MOVI!C:DT,27,0)</f>
        <v>730000</v>
      </c>
      <c r="CB310" s="275">
        <f>VLOOKUP(C310,FPT!B:BZ,27,0)</f>
        <v>730000</v>
      </c>
      <c r="CC310" t="str">
        <f t="shared" si="474"/>
        <v/>
      </c>
      <c r="CD310" s="275">
        <f>VLOOKUP(C310,MOVI!C:DT,28,0)</f>
        <v>930000</v>
      </c>
      <c r="CE310" s="275">
        <f>VLOOKUP(C310,FPT!B:CC,28,0)</f>
        <v>930000</v>
      </c>
      <c r="CF310" t="str">
        <f t="shared" si="475"/>
        <v/>
      </c>
      <c r="CG310" t="str">
        <f>VLOOKUP(C310,MOVI!C:DT,29,0)</f>
        <v>CN</v>
      </c>
      <c r="CH310" s="252" t="str">
        <f>VLOOKUP(C310,FPT!B:CF,29,0)</f>
        <v>CN</v>
      </c>
      <c r="CI310" t="str">
        <f t="shared" si="476"/>
        <v/>
      </c>
      <c r="CJ310">
        <f>VLOOKUP(C310,MOVI!C:DT,30,0)</f>
        <v>26</v>
      </c>
      <c r="CK310" s="252">
        <f>VLOOKUP(C310,FPT!B:CI,30,0)</f>
        <v>26</v>
      </c>
      <c r="CL310" t="str">
        <f t="shared" si="477"/>
        <v/>
      </c>
      <c r="CM310">
        <f>VLOOKUP(C310,MOVI!C:DT,31,0)</f>
        <v>26</v>
      </c>
      <c r="CN310" s="252">
        <f>VLOOKUP(C310,FPT!B:CL,31,0)</f>
        <v>26</v>
      </c>
      <c r="CO310" t="str">
        <f t="shared" si="478"/>
        <v/>
      </c>
      <c r="CP310" s="275">
        <f>VLOOKUP(C310,MOVI!C:DT,32,0)</f>
        <v>0</v>
      </c>
      <c r="CQ310" s="275">
        <f>VLOOKUP(C310,FPT!B:CO,32,0)</f>
        <v>0</v>
      </c>
      <c r="CR310" t="str">
        <f t="shared" si="479"/>
        <v/>
      </c>
      <c r="CS310" s="275">
        <f>VLOOKUP(C310,MOVI!C:DT,33,0)</f>
        <v>0</v>
      </c>
      <c r="CT310" s="275">
        <f>VLOOKUP(C310,FPT!B:CR,33,0)</f>
        <v>0</v>
      </c>
      <c r="CU310" t="str">
        <f t="shared" si="480"/>
        <v/>
      </c>
      <c r="CV310" s="275">
        <f>VLOOKUP(C310,MOVI!C:DT,34,0)</f>
        <v>0</v>
      </c>
      <c r="CW310" s="275">
        <f>VLOOKUP(C310,FPT!B:CU,34,0)</f>
        <v>0</v>
      </c>
      <c r="CX310" t="str">
        <f t="shared" si="481"/>
        <v/>
      </c>
      <c r="CY310" s="275">
        <f>VLOOKUP(C310,MOVI!C:DT,35,0)</f>
        <v>26</v>
      </c>
      <c r="CZ310" s="275">
        <f>VLOOKUP(C310,FPT!B:CX,35,0)</f>
        <v>26</v>
      </c>
      <c r="DA310" t="str">
        <f t="shared" si="482"/>
        <v/>
      </c>
      <c r="DB310" s="275">
        <f>VLOOKUP(C310,MOVI!C:DT,36,0)</f>
        <v>0</v>
      </c>
      <c r="DC310" s="275">
        <f>VLOOKUP(C310,FPT!B:DA,36,0)</f>
        <v>0</v>
      </c>
      <c r="DD310" t="str">
        <f t="shared" si="483"/>
        <v/>
      </c>
      <c r="DE310" s="275">
        <f>VLOOKUP(C310,MOVI!C:DT,37,0)</f>
        <v>0</v>
      </c>
      <c r="DF310" s="275">
        <f>VLOOKUP(C310,FPT!B:DD,37,0)</f>
        <v>0</v>
      </c>
      <c r="DG310" t="str">
        <f t="shared" si="484"/>
        <v/>
      </c>
      <c r="DH310" s="275">
        <f>VLOOKUP(C310,MOVI!C:DT,38,0)</f>
        <v>0</v>
      </c>
      <c r="DI310" s="275">
        <f>VLOOKUP(C310,FPT!B:DG,38,0)</f>
        <v>0</v>
      </c>
      <c r="DJ310" t="str">
        <f t="shared" si="485"/>
        <v/>
      </c>
      <c r="DK310" s="275">
        <f>VLOOKUP(C310,MOVI!C:DT,39,0)</f>
        <v>0</v>
      </c>
      <c r="DL310" s="275">
        <f>VLOOKUP(C310,FPT!B:DJ,39,0)</f>
        <v>0</v>
      </c>
      <c r="DM310" t="str">
        <f t="shared" si="486"/>
        <v/>
      </c>
      <c r="DN310" s="275">
        <f>VLOOKUP(C310,MOVI!C:DT,40,0)</f>
        <v>0</v>
      </c>
      <c r="DO310" s="275">
        <f>VLOOKUP(C310,FPT!B:DM,40,0)</f>
        <v>0</v>
      </c>
      <c r="DP310" t="str">
        <f t="shared" si="487"/>
        <v/>
      </c>
      <c r="DQ310" s="275">
        <f>VLOOKUP(C310,MOVI!C:DT,41,0)</f>
        <v>0</v>
      </c>
      <c r="DR310" s="275">
        <f>VLOOKUP(C310,FPT!B:DP,41,0)</f>
        <v>0</v>
      </c>
      <c r="DS310" t="str">
        <f t="shared" si="488"/>
        <v/>
      </c>
      <c r="DT310" s="275">
        <f>VLOOKUP(C310,MOVI!C:DT,42,0)</f>
        <v>5000000</v>
      </c>
      <c r="DU310" s="275">
        <f>ROUND(VLOOKUP(C310,FPT!B:DS,42,0),0)</f>
        <v>5000000</v>
      </c>
      <c r="DV310" t="str">
        <f t="shared" si="489"/>
        <v/>
      </c>
      <c r="DW310" s="275">
        <f>VLOOKUP(C310,MOVI!C:DT,43,0)</f>
        <v>0</v>
      </c>
      <c r="DX310" s="275">
        <f>VLOOKUP(C310,FPT!B:DV,43,0)</f>
        <v>0</v>
      </c>
      <c r="DY310" t="str">
        <f t="shared" si="490"/>
        <v/>
      </c>
      <c r="DZ310" s="275">
        <f>VLOOKUP(C310,MOVI!C:DT,44,0)</f>
        <v>0</v>
      </c>
      <c r="EA310" s="275">
        <f>VLOOKUP(C310,FPT!B:DY,44,0)</f>
        <v>0</v>
      </c>
      <c r="EB310" t="str">
        <f t="shared" si="491"/>
        <v/>
      </c>
      <c r="EC310" s="275">
        <f>VLOOKUP(C310,MOVI!C:DT,45,0)</f>
        <v>5000000</v>
      </c>
      <c r="ED310" s="275">
        <f>ROUND(VLOOKUP(C310,FPT!B:EB,45,0),0)</f>
        <v>5000000</v>
      </c>
      <c r="EE310" t="str">
        <f t="shared" si="492"/>
        <v/>
      </c>
      <c r="EF310" s="275">
        <f>VLOOKUP(C310,MOVI!C:DT,46,0)</f>
        <v>0</v>
      </c>
      <c r="EG310" s="275">
        <f>VLOOKUP(C310,FPT!B:EE,46,0)</f>
        <v>0</v>
      </c>
      <c r="EH310" t="str">
        <f t="shared" si="493"/>
        <v/>
      </c>
      <c r="EI310" s="275">
        <f>VLOOKUP(C310,MOVI!C:DT,47,0)</f>
        <v>0</v>
      </c>
      <c r="EJ310" s="275">
        <f>VLOOKUP(C310,FPT!B:EH,47,0)</f>
        <v>0</v>
      </c>
      <c r="EK310" t="str">
        <f t="shared" si="494"/>
        <v/>
      </c>
      <c r="EL310" s="275">
        <f>VLOOKUP(C310,MOVI!C:DT,48,0)</f>
        <v>0</v>
      </c>
      <c r="EM310" s="275">
        <f>VLOOKUP(C310,FPT!B:EK,48,0)</f>
        <v>0</v>
      </c>
      <c r="EN310" t="str">
        <f t="shared" si="495"/>
        <v/>
      </c>
      <c r="EO310" s="275">
        <f>VLOOKUP(C310,MOVI!C:DT,49,0)</f>
        <v>200000</v>
      </c>
      <c r="EP310" s="275">
        <f>VLOOKUP(C310,FPT!B:EN,49,0)</f>
        <v>200000</v>
      </c>
      <c r="EQ310" t="str">
        <f t="shared" si="496"/>
        <v/>
      </c>
      <c r="ER310" s="275">
        <f>VLOOKUP(C310,MOVI!C:DT,50,0)</f>
        <v>0</v>
      </c>
      <c r="ES310" s="275">
        <f>VLOOKUP(C310,FPT!B:EQ,50,0)</f>
        <v>0</v>
      </c>
      <c r="ET310" t="str">
        <f t="shared" si="497"/>
        <v/>
      </c>
      <c r="EU310" s="275">
        <f>VLOOKUP(C310,MOVI!C:DT,51,0)</f>
        <v>0</v>
      </c>
      <c r="EV310" s="275">
        <f>VLOOKUP(C310,FPT!B:ET,51,0)</f>
        <v>0</v>
      </c>
      <c r="EW310" t="str">
        <f t="shared" si="498"/>
        <v/>
      </c>
      <c r="EX310" s="275">
        <f>VLOOKUP(C310,MOVI!C:DT,52,0)</f>
        <v>0</v>
      </c>
      <c r="EY310" s="275">
        <f>VLOOKUP(C310,FPT!B:EW,52,0)</f>
        <v>0</v>
      </c>
      <c r="EZ310" t="str">
        <f t="shared" si="499"/>
        <v/>
      </c>
      <c r="FA310" s="275">
        <f>VLOOKUP(C310,MOVI!C:DT,53,0)</f>
        <v>0</v>
      </c>
      <c r="FB310" s="275">
        <f>VLOOKUP(C310,FPT!B:EZ,53,0)</f>
        <v>0</v>
      </c>
      <c r="FC310" t="str">
        <f t="shared" si="500"/>
        <v/>
      </c>
      <c r="FD310" s="275">
        <f>VLOOKUP(C310,MOVI!C:DT,54,0)</f>
        <v>0</v>
      </c>
      <c r="FE310" s="275">
        <f>VLOOKUP(C310,FPT!B:FC,54,0)</f>
        <v>0</v>
      </c>
      <c r="FF310" t="str">
        <f t="shared" si="501"/>
        <v/>
      </c>
      <c r="FG310" s="275">
        <f>VLOOKUP(C310,MOVI!C:DT,55,0)</f>
        <v>730000</v>
      </c>
      <c r="FH310" s="275">
        <f>VLOOKUP(C310,FPT!B:FF,55,0)</f>
        <v>730000</v>
      </c>
      <c r="FI310" t="str">
        <f t="shared" si="502"/>
        <v/>
      </c>
      <c r="FJ310" s="275">
        <f>VLOOKUP(C310,MOVI!C:DT,56,0)</f>
        <v>930000</v>
      </c>
      <c r="FK310" s="275">
        <f>VLOOKUP(C310,FPT!B:FI,56,0)</f>
        <v>930000</v>
      </c>
      <c r="FL310" t="str">
        <f t="shared" si="503"/>
        <v/>
      </c>
      <c r="FM310" s="275">
        <f>VLOOKUP(C310,MOVI!C:DT,57,0)</f>
        <v>1001049</v>
      </c>
      <c r="FN310" s="275">
        <f>VLOOKUP(C310,FPT!B:FL,57,0)</f>
        <v>1001049</v>
      </c>
      <c r="FO310" t="str">
        <f t="shared" si="504"/>
        <v/>
      </c>
      <c r="FP310" s="275">
        <f>VLOOKUP(C310,MOVI!C:DT,58,0)</f>
        <v>0</v>
      </c>
      <c r="FQ310" s="275">
        <f>VLOOKUP(C310,FPT!B:FO,58,0)</f>
        <v>0</v>
      </c>
      <c r="FR310" t="str">
        <f t="shared" si="505"/>
        <v/>
      </c>
      <c r="FS310" s="275">
        <f>VLOOKUP(C310,MOVI!C:DT,59,0)</f>
        <v>0</v>
      </c>
      <c r="FT310" s="275">
        <f>VLOOKUP(C310,FPT!B:FR,59,0)</f>
        <v>0</v>
      </c>
      <c r="FU310" t="str">
        <f t="shared" si="506"/>
        <v/>
      </c>
      <c r="FV310" s="275">
        <f>VLOOKUP(C310,MOVI!C:DT,60,0)</f>
        <v>0</v>
      </c>
      <c r="FW310" s="275">
        <f>VLOOKUP(C310,FPT!B:FU,60,0)</f>
        <v>0</v>
      </c>
      <c r="FX310" t="str">
        <f t="shared" si="507"/>
        <v/>
      </c>
      <c r="FY310" s="275">
        <f>VLOOKUP(C310,MOVI!C:DT,61,0)</f>
        <v>0</v>
      </c>
      <c r="FZ310" s="275">
        <f>VLOOKUP(C310,FPT!B:FX,61,0)</f>
        <v>0</v>
      </c>
      <c r="GA310" t="str">
        <f t="shared" si="508"/>
        <v/>
      </c>
      <c r="GB310" s="275">
        <f>VLOOKUP(C310,MOVI!C:DT,62,0)</f>
        <v>1050000</v>
      </c>
      <c r="GC310" s="275">
        <f>VLOOKUP(C310,FPT!B:GA,62,0)</f>
        <v>1050000</v>
      </c>
      <c r="GD310" t="str">
        <f t="shared" si="509"/>
        <v/>
      </c>
      <c r="GE310" s="275">
        <f>VLOOKUP(C310,MOVI!C:DT,63,0)</f>
        <v>0</v>
      </c>
      <c r="GF310" s="275">
        <f>VLOOKUP(C310,FPT!B:GD,63,0)</f>
        <v>0</v>
      </c>
      <c r="GG310" t="str">
        <f t="shared" si="510"/>
        <v/>
      </c>
      <c r="GH310" s="275">
        <f>VLOOKUP(C310,MOVI!C:DT,64,0)</f>
        <v>0</v>
      </c>
      <c r="GI310" s="275">
        <f>VLOOKUP(C310,FPT!B:GG,64,0)</f>
        <v>0</v>
      </c>
      <c r="GJ310" t="str">
        <f t="shared" si="511"/>
        <v/>
      </c>
      <c r="GK310" s="275">
        <f>VLOOKUP(C310,MOVI!C:DT,65,0)</f>
        <v>0</v>
      </c>
      <c r="GL310" s="275">
        <f>VLOOKUP(C310,FPT!B:GJ,65,0)</f>
        <v>0</v>
      </c>
      <c r="GM310" t="str">
        <f t="shared" si="512"/>
        <v/>
      </c>
      <c r="GN310" s="275">
        <f>VLOOKUP(C310,MOVI!C:DT,66,0)</f>
        <v>0</v>
      </c>
      <c r="GO310" s="275">
        <f>VLOOKUP(C310,FPT!B:GM,66,0)</f>
        <v>0</v>
      </c>
      <c r="GP310" t="str">
        <f t="shared" si="513"/>
        <v/>
      </c>
      <c r="GQ310" s="275">
        <f>VLOOKUP(C310,MOVI!C:DT,67,0)</f>
        <v>0</v>
      </c>
      <c r="GR310" s="275">
        <f>VLOOKUP(C310,FPT!B:GP,67,0)</f>
        <v>0</v>
      </c>
      <c r="GS310" t="str">
        <f t="shared" si="514"/>
        <v/>
      </c>
      <c r="GT310" s="275">
        <f>VLOOKUP(C310,MOVI!C:DT,68,0)</f>
        <v>0</v>
      </c>
      <c r="GU310" s="275">
        <f>VLOOKUP(C310,FPT!B:GS,68,0)</f>
        <v>0</v>
      </c>
      <c r="GV310" t="str">
        <f t="shared" si="515"/>
        <v/>
      </c>
      <c r="GW310" s="275">
        <f>VLOOKUP(C310,MOVI!C:DT,69,0)</f>
        <v>0</v>
      </c>
      <c r="GX310" s="275">
        <f>VLOOKUP(C310,FPT!B:GV,69,0)</f>
        <v>0</v>
      </c>
      <c r="GY310" t="str">
        <f t="shared" si="516"/>
        <v/>
      </c>
      <c r="GZ310" s="275">
        <f>VLOOKUP(C310,MOVI!C:DT,70,0)</f>
        <v>2051049</v>
      </c>
      <c r="HA310" s="275">
        <f>VLOOKUP(C310,FPT!B:GY,70,0)</f>
        <v>2051049</v>
      </c>
      <c r="HB310" t="str">
        <f t="shared" si="517"/>
        <v/>
      </c>
      <c r="HC310" s="275">
        <f>VLOOKUP(C310,MOVI!C:DT,71,0)</f>
        <v>7981049</v>
      </c>
      <c r="HD310" s="275">
        <f>ROUND(VLOOKUP(C310,FPT!B:HB,71,0),0)</f>
        <v>7981049</v>
      </c>
      <c r="HE310" t="str">
        <f t="shared" si="518"/>
        <v/>
      </c>
      <c r="HF310" s="275">
        <f>ROUND(VLOOKUP(C310,MOVI!C:DT,72,0),0)</f>
        <v>0</v>
      </c>
      <c r="HG310" s="275">
        <f>ROUND(VLOOKUP(C310,FPT!B:HE,72,0),0)</f>
        <v>0</v>
      </c>
      <c r="HH310" t="str">
        <f t="shared" si="519"/>
        <v/>
      </c>
      <c r="HI310" s="275">
        <f>VLOOKUP(C310,MOVI!C:DT,73,0)</f>
        <v>200000</v>
      </c>
      <c r="HJ310" s="275">
        <f>VLOOKUP(C310,FPT!B:HH,73,0)</f>
        <v>200000</v>
      </c>
      <c r="HK310" t="str">
        <f t="shared" si="520"/>
        <v/>
      </c>
      <c r="HL310" s="275">
        <f>VLOOKUP(C310,MOVI!C:DT,74,0)</f>
        <v>730000</v>
      </c>
      <c r="HM310" s="275">
        <f>VLOOKUP(C310,FPT!B:HK,74,0)</f>
        <v>730000</v>
      </c>
      <c r="HN310" t="str">
        <f t="shared" si="521"/>
        <v/>
      </c>
      <c r="HO310" s="275">
        <f>VLOOKUP(C310,MOVI!C:DT,75,0)</f>
        <v>11000000</v>
      </c>
      <c r="HP310" s="275">
        <f>VLOOKUP(C310,FPT!B:HN,75,0)</f>
        <v>11000000</v>
      </c>
      <c r="HQ310" t="str">
        <f t="shared" si="522"/>
        <v/>
      </c>
      <c r="HR310" s="275">
        <f>VLOOKUP(C310,MOVI!C:DT,76,0)</f>
        <v>0</v>
      </c>
      <c r="HS310" s="275">
        <f>VLOOKUP(C310,FPT!B:HQ,76,0)</f>
        <v>0</v>
      </c>
      <c r="HT310" t="str">
        <f t="shared" si="523"/>
        <v/>
      </c>
      <c r="HU310" s="275">
        <f>VLOOKUP(C310,MOVI!C:DT,77,0)</f>
        <v>0</v>
      </c>
      <c r="HV310" s="275">
        <f>VLOOKUP(C310,FPT!B:HT,77,0)</f>
        <v>0</v>
      </c>
      <c r="HW310" t="str">
        <f t="shared" si="524"/>
        <v/>
      </c>
      <c r="HX310" s="274">
        <f>VLOOKUP(C310,MOVI!C:CB,78,0)</f>
        <v>400000</v>
      </c>
      <c r="HY310" s="261">
        <f>VLOOKUP(C310,FPT!$B:$CA,78,0)</f>
        <v>400000</v>
      </c>
      <c r="HZ310" t="str">
        <f t="shared" si="525"/>
        <v/>
      </c>
      <c r="IA310" s="275">
        <f>VLOOKUP(C310,MOVI!C:CD,79,0)</f>
        <v>50000</v>
      </c>
      <c r="IB310" s="275">
        <f>VLOOKUP(C310,FPT!B:HZ,79,0)</f>
        <v>50000</v>
      </c>
      <c r="IC310" t="str">
        <f t="shared" si="526"/>
        <v/>
      </c>
      <c r="ID310" s="275">
        <f>VLOOKUP(C310,MOVI!C:CD,80,0)</f>
        <v>75000</v>
      </c>
      <c r="IE310" s="275">
        <f>VLOOKUP(C310,FPT!B:IC,80,0)</f>
        <v>75000</v>
      </c>
      <c r="IF310" t="str">
        <f t="shared" si="527"/>
        <v/>
      </c>
      <c r="IG310" s="275">
        <f>VLOOKUP(C310,MOVI!C:DT,81,0)</f>
        <v>0</v>
      </c>
      <c r="IH310" s="275">
        <f>VLOOKUP(C310,FPT!B:IF,81,0)</f>
        <v>0</v>
      </c>
      <c r="II310" t="str">
        <f t="shared" si="528"/>
        <v/>
      </c>
      <c r="IJ310" s="275">
        <f>VLOOKUP(C310,MOVI!C:DT,82,0)</f>
        <v>525000</v>
      </c>
      <c r="IK310" s="275">
        <f>VLOOKUP(C310,FPT!B:II,82,0)</f>
        <v>525000</v>
      </c>
      <c r="IL310" t="str">
        <f t="shared" si="529"/>
        <v/>
      </c>
      <c r="IM310" s="275">
        <f>ROUND(VLOOKUP(C310,MOVI!C:DT,83,0),0)</f>
        <v>12455000</v>
      </c>
      <c r="IN310" s="275">
        <f>ROUND(VLOOKUP(C310,FPT!B:IL,83,0),0)</f>
        <v>12455000</v>
      </c>
      <c r="IO310" t="str">
        <f t="shared" si="530"/>
        <v/>
      </c>
      <c r="IP310" s="275">
        <f>VLOOKUP(C310,MOVI!C:DT,84,0)</f>
        <v>0</v>
      </c>
      <c r="IQ310" s="275">
        <f>VLOOKUP(C310,FPT!B:IO,84,0)</f>
        <v>0</v>
      </c>
      <c r="IR310" t="str">
        <f t="shared" si="531"/>
        <v/>
      </c>
      <c r="IS310" s="275">
        <f>ROUND(VLOOKUP(C310,MOVI!C:DT,85,0),0)</f>
        <v>0</v>
      </c>
      <c r="IT310" s="275">
        <f>ROUND(VLOOKUP(C310,FPT!B:IR,85,0),0)</f>
        <v>0</v>
      </c>
      <c r="IU310" t="str">
        <f t="shared" si="532"/>
        <v/>
      </c>
      <c r="IV310" s="275">
        <f>VLOOKUP(C310,MOVI!C:DT,86,0)</f>
        <v>0</v>
      </c>
      <c r="IW310" s="275">
        <f>VLOOKUP(C310,FPT!B:IU,86,0)</f>
        <v>0</v>
      </c>
      <c r="IX310" t="str">
        <f t="shared" si="533"/>
        <v/>
      </c>
      <c r="IY310" s="275">
        <f>ROUND(VLOOKUP(C310,MOVI!C:DT,87,0),0)</f>
        <v>0</v>
      </c>
      <c r="IZ310" s="275">
        <f>ROUND(VLOOKUP(C310,FPT!B:IX,87,0),0)</f>
        <v>0</v>
      </c>
      <c r="JA310" t="str">
        <f t="shared" si="534"/>
        <v/>
      </c>
      <c r="JB310" s="275">
        <f>VLOOKUP(C310,MOVI!C:DT,88,0)</f>
        <v>0</v>
      </c>
      <c r="JC310" s="275">
        <f>VLOOKUP(C310,FPT!B:JA,88,0)</f>
        <v>0</v>
      </c>
      <c r="JD310" t="str">
        <f t="shared" si="535"/>
        <v/>
      </c>
      <c r="JE310" s="275">
        <f>VLOOKUP(C310,MOVI!C:DT,89,0)</f>
        <v>50000</v>
      </c>
      <c r="JF310" s="275">
        <f>VLOOKUP(C310,FPT!B:JD,89,0)</f>
        <v>50000</v>
      </c>
      <c r="JG310" t="str">
        <f t="shared" si="536"/>
        <v/>
      </c>
      <c r="JH310" s="275">
        <f>VLOOKUP(C310,MOVI!C:DT,90,0)</f>
        <v>0</v>
      </c>
      <c r="JI310" s="275">
        <f>VLOOKUP(C310,FPT!B:JG,90,0)</f>
        <v>0</v>
      </c>
      <c r="JJ310" t="str">
        <f t="shared" si="537"/>
        <v/>
      </c>
      <c r="JK310" s="275">
        <f>VLOOKUP(C310,MOVI!C:DT,91,0)</f>
        <v>0</v>
      </c>
      <c r="JL310" s="275">
        <f>VLOOKUP(C310,FPT!B:JJ,91,0)</f>
        <v>0</v>
      </c>
      <c r="JM310" t="str">
        <f t="shared" si="538"/>
        <v/>
      </c>
      <c r="JN310" s="275">
        <f>VLOOKUP(C310,MOVI!C:DT,92,0)</f>
        <v>0</v>
      </c>
      <c r="JO310" s="275">
        <f>VLOOKUP(C310,FPT!B:JM,92,0)</f>
        <v>0</v>
      </c>
      <c r="JP310" t="str">
        <f t="shared" si="539"/>
        <v/>
      </c>
      <c r="JQ310" s="275">
        <f>VLOOKUP(C310,MOVI!C:DT,93,0)</f>
        <v>0</v>
      </c>
      <c r="JR310" s="275">
        <f>VLOOKUP(C310,FPT!B:JP,93,0)</f>
        <v>0</v>
      </c>
      <c r="JS310" t="str">
        <f t="shared" si="540"/>
        <v/>
      </c>
      <c r="JT310" s="275">
        <f>VLOOKUP(C310,MOVI!C:DT,94,0)</f>
        <v>50000</v>
      </c>
      <c r="JU310" s="275">
        <f>VLOOKUP(C310,FPT!B:JS,94,0)</f>
        <v>50000</v>
      </c>
      <c r="JV310" t="str">
        <f t="shared" si="541"/>
        <v/>
      </c>
      <c r="JW310" s="275">
        <f>VLOOKUP(C310,MOVI!C:DT,95,0)</f>
        <v>7406049</v>
      </c>
      <c r="JX310" s="275">
        <f>VLOOKUP(C310,FPT!B:JV,95,0)</f>
        <v>7406049</v>
      </c>
      <c r="JY310" t="str">
        <f t="shared" si="542"/>
        <v/>
      </c>
      <c r="JZ310" s="275">
        <f>VLOOKUP(C310,MOVI!C:DT,96,0)</f>
        <v>0</v>
      </c>
      <c r="KA310" s="275">
        <f>VLOOKUP(C310,FPT!B:JY,96,0)</f>
        <v>0</v>
      </c>
      <c r="KB310" t="str">
        <f t="shared" si="543"/>
        <v/>
      </c>
      <c r="KC310" s="275">
        <f>VLOOKUP(C310,MOVI!C:DT,97,0)</f>
        <v>7406049</v>
      </c>
      <c r="KD310" s="275">
        <f>VLOOKUP(C310,FPT!B:KB,97,0)</f>
        <v>7406049</v>
      </c>
      <c r="KE310" t="str">
        <f t="shared" si="544"/>
        <v/>
      </c>
      <c r="KF310" s="275">
        <f>VLOOKUP(C310,MOVI!C:DT,98,0)</f>
        <v>850000.00000000012</v>
      </c>
      <c r="KG310" s="275">
        <f>VLOOKUP(C310,FPT!B:KE,98,0)</f>
        <v>850000</v>
      </c>
      <c r="KH310" t="str">
        <f t="shared" si="545"/>
        <v/>
      </c>
      <c r="KI310" s="275">
        <f>VLOOKUP(C310,MOVI!C:DT,99,0)</f>
        <v>0</v>
      </c>
      <c r="KJ310" s="275">
        <f>VLOOKUP(C310,FPT!B:KH,99,0)</f>
        <v>0</v>
      </c>
      <c r="KK310" t="str">
        <f t="shared" si="546"/>
        <v/>
      </c>
      <c r="KL310" s="275">
        <f>VLOOKUP(C310,MOVI!C:DT,100,0)</f>
        <v>150000</v>
      </c>
      <c r="KM310" s="275">
        <f>VLOOKUP(C310,FPT!B:KK,100,0)</f>
        <v>150000</v>
      </c>
      <c r="KN310" t="str">
        <f t="shared" si="547"/>
        <v/>
      </c>
      <c r="KO310" s="275">
        <f>VLOOKUP(C310,MOVI!C:DT,101,0)</f>
        <v>0</v>
      </c>
      <c r="KP310" s="275">
        <f>VLOOKUP(C310,FPT!B:KN,101,0)</f>
        <v>0</v>
      </c>
      <c r="KQ310" t="str">
        <f t="shared" si="548"/>
        <v/>
      </c>
      <c r="KR310" s="275">
        <f>VLOOKUP(C310,MOVI!C:DT,102,0)</f>
        <v>0</v>
      </c>
      <c r="KS310" s="275">
        <f>VLOOKUP(C310,FPT!B:KQ,102,0)</f>
        <v>0</v>
      </c>
      <c r="KT310" t="str">
        <f t="shared" si="549"/>
        <v/>
      </c>
      <c r="KU310" s="275">
        <f>VLOOKUP(C310,MOVI!C:DT,103,0)</f>
        <v>1000000.0000000001</v>
      </c>
      <c r="KV310" s="275">
        <f>VLOOKUP(C310,FPT!B:KT,103,0)</f>
        <v>1000000</v>
      </c>
      <c r="KW310" t="str">
        <f t="shared" si="550"/>
        <v/>
      </c>
      <c r="KX310" s="275">
        <f>VLOOKUP(C310,MOVI!C:DT,104,0)</f>
        <v>1525000</v>
      </c>
      <c r="KY310" s="275">
        <f>VLOOKUP(C310,FPT!B:KW,104,0)</f>
        <v>1525000</v>
      </c>
      <c r="KZ310" t="str">
        <f t="shared" si="551"/>
        <v/>
      </c>
      <c r="LA310" s="275">
        <f>VLOOKUP(C310,MOVI!C:DT,105,0)</f>
        <v>100000</v>
      </c>
      <c r="LB310" s="275">
        <f>VLOOKUP(C310,FPT!B:KZ,105,0)</f>
        <v>100000</v>
      </c>
      <c r="LC310" t="str">
        <f t="shared" si="552"/>
        <v/>
      </c>
      <c r="LD310" s="275">
        <f>VLOOKUP(C310,MOVI!C:DT,106,0)</f>
        <v>9081049</v>
      </c>
      <c r="LE310" s="275">
        <f>VLOOKUP(C310,FPT!B:LC,106,0)</f>
        <v>9081049</v>
      </c>
      <c r="LF310" t="str">
        <f t="shared" si="553"/>
        <v/>
      </c>
      <c r="LG310" s="273">
        <f>VLOOKUP(C310,MOVI!C:DT,107,0)</f>
        <v>0</v>
      </c>
      <c r="LH310" s="273">
        <f>VLOOKUP(C310,FPT!B:LF,107,0)</f>
        <v>0</v>
      </c>
      <c r="LI310" t="str">
        <f t="shared" si="554"/>
        <v/>
      </c>
      <c r="LJ310" t="str">
        <f>VLOOKUP(C310,MOVI!C:DV,108,0)</f>
        <v>MoviSouthSales</v>
      </c>
      <c r="LK310" s="252" t="str">
        <f>VLOOKUP(C310,FPT!B:LI,108,0)</f>
        <v>MoviSouthSales</v>
      </c>
      <c r="LL310" t="str">
        <f t="shared" si="555"/>
        <v/>
      </c>
      <c r="LM310" s="275">
        <f>ROUND(VLOOKUP(C310,MOVI!C:DV,109,0),0)</f>
        <v>416667</v>
      </c>
      <c r="LN310" s="275">
        <f>ROUND(VLOOKUP(C310,FPT!B:LL,109,0),0)</f>
        <v>416667</v>
      </c>
      <c r="LO310" t="str">
        <f t="shared" si="556"/>
        <v/>
      </c>
      <c r="LP310" t="str">
        <f>VLOOKUP(C310,MOVI!C:DV,110,0)</f>
        <v>BDG</v>
      </c>
      <c r="LQ310" s="247" t="str">
        <f>VLOOKUP(C310,FPT!B:LO,110,0)</f>
        <v>BDG</v>
      </c>
      <c r="LR310" t="str">
        <f t="shared" si="557"/>
        <v/>
      </c>
      <c r="LS310">
        <f>MOVI!DI305</f>
        <v>22</v>
      </c>
      <c r="LV310">
        <f>MOVI!DJ305</f>
        <v>0</v>
      </c>
      <c r="LW310">
        <f>MOVI!DK305</f>
        <v>0</v>
      </c>
      <c r="LX310" t="str">
        <f>MOVI!DL305</f>
        <v>x</v>
      </c>
      <c r="LY310">
        <f>MOVI!DM305</f>
        <v>0</v>
      </c>
      <c r="LZ310">
        <f>MOVI!DN305</f>
        <v>50000</v>
      </c>
      <c r="MA310">
        <f>MOVI!DO305</f>
        <v>0</v>
      </c>
      <c r="MB310" t="str">
        <f>MOVI!DP305</f>
        <v>BDG</v>
      </c>
      <c r="MC310">
        <f>MOVI!DQ305</f>
        <v>0</v>
      </c>
      <c r="MD310">
        <f>MOVI!DR305</f>
        <v>0</v>
      </c>
      <c r="ME310" t="str">
        <f>VLOOKUP(C310,MOVI!C:DV,121,0)</f>
        <v>Group 1</v>
      </c>
      <c r="MF310" s="252" t="str">
        <f>VLOOKUP(C310,FPT!B:MD,111,0)</f>
        <v>Group 1</v>
      </c>
      <c r="MG310" t="str">
        <f t="shared" si="561"/>
        <v/>
      </c>
      <c r="MH310" t="str">
        <f>VLOOKUP(C310,MOVI!C:DT,122,0)</f>
        <v>MoviSouthGroup 1</v>
      </c>
      <c r="MI310" s="252" t="str">
        <f>VLOOKUP(C310,FPT!B:DS,112,0)</f>
        <v>MoviSouthGroup 1</v>
      </c>
      <c r="MJ310" t="str">
        <f t="shared" si="558"/>
        <v/>
      </c>
    </row>
    <row r="311" spans="1:348" x14ac:dyDescent="0.25">
      <c r="A311">
        <v>303</v>
      </c>
      <c r="B311" s="48">
        <v>5897</v>
      </c>
      <c r="C311" s="271" t="s">
        <v>1059</v>
      </c>
      <c r="D311" t="str">
        <f>VLOOKUP(C311,MOVI!C:D,2,0)</f>
        <v>Huỳnh Hồng Kha</v>
      </c>
      <c r="E311" t="str">
        <f>VLOOKUP(C311,FPT!B:C,2,0)</f>
        <v>Huỳnh Hồng Kha</v>
      </c>
      <c r="F311" t="str">
        <f t="shared" si="451"/>
        <v/>
      </c>
      <c r="G311" t="str">
        <f>VLOOKUP(C311,MOVI!C:E,3,0)</f>
        <v>Sales</v>
      </c>
      <c r="H311" t="str">
        <f>VLOOKUP(C311,FPT!B:F,3,0)</f>
        <v>Sales</v>
      </c>
      <c r="I311" t="str">
        <f t="shared" si="452"/>
        <v/>
      </c>
      <c r="J311" t="str">
        <f>VLOOKUP(C311,MOVI!C:H,4,0)</f>
        <v>Field Sales</v>
      </c>
      <c r="K311" t="str">
        <f>VLOOKUP(C311,FPT!B:I,4,0)</f>
        <v>Field Sales</v>
      </c>
      <c r="L311" t="str">
        <f t="shared" si="453"/>
        <v/>
      </c>
      <c r="M311" t="str">
        <f>VLOOKUP(C311,MOVI!C:DT,5,0)</f>
        <v>Associate</v>
      </c>
      <c r="N311" t="str">
        <f>VLOOKUP(C311,FPT!B:L,5,0)</f>
        <v>Associate</v>
      </c>
      <c r="O311" t="str">
        <f t="shared" si="454"/>
        <v/>
      </c>
      <c r="P311" t="str">
        <f>VLOOKUP(C311,MOVI!C:DT,6,0)</f>
        <v>Field Sales</v>
      </c>
      <c r="Q311" t="str">
        <f>VLOOKUP(C311,FPT!B:O,6,0)</f>
        <v>Field sales</v>
      </c>
      <c r="R311" t="str">
        <f t="shared" si="455"/>
        <v/>
      </c>
      <c r="S311" t="str">
        <f>VLOOKUP(C311,MOVI!C:DT,7,0)</f>
        <v>South</v>
      </c>
      <c r="T311" t="str">
        <f>VLOOKUP(C311,FPT!B:R,7,0)</f>
        <v>South</v>
      </c>
      <c r="U311" t="str">
        <f t="shared" si="456"/>
        <v/>
      </c>
      <c r="V311" t="str">
        <f>VLOOKUP(C311,MOVI!C:DT,8,0)</f>
        <v>Movi</v>
      </c>
      <c r="W311" t="str">
        <f>VLOOKUP(C311,FPT!B:U,8,0)</f>
        <v>Movi</v>
      </c>
      <c r="X311" t="str">
        <f t="shared" si="457"/>
        <v/>
      </c>
      <c r="Y311" t="str">
        <f>VLOOKUP(C311,MOVI!C:DT,9,0)</f>
        <v>Full-time</v>
      </c>
      <c r="Z311" t="str">
        <f>VLOOKUP(C311,FPT!B:X,9,0)</f>
        <v>Full-time</v>
      </c>
      <c r="AA311" t="str">
        <f t="shared" si="458"/>
        <v/>
      </c>
      <c r="AB311" t="str">
        <f>VLOOKUP(C311,MOVI!C:DT,10,0)</f>
        <v>Permanent</v>
      </c>
      <c r="AC311" t="str">
        <f>VLOOKUP(C311,FPT!B:AA,10,0)</f>
        <v>Permanent</v>
      </c>
      <c r="AD311" t="str">
        <f t="shared" si="459"/>
        <v/>
      </c>
      <c r="AE311" s="247">
        <f>VLOOKUP(C311,MOVI!C:DT,11,0)</f>
        <v>44081</v>
      </c>
      <c r="AF311" s="247">
        <f>VLOOKUP(C311,FPT!B:AD,11,0)</f>
        <v>44081</v>
      </c>
      <c r="AG311" t="str">
        <f t="shared" si="460"/>
        <v/>
      </c>
      <c r="AH311" s="260" t="str">
        <f>VLOOKUP(C311,MOVI!C:DT,12,0)</f>
        <v/>
      </c>
      <c r="AI311" s="260"/>
      <c r="AJ311" t="str">
        <f t="shared" si="560"/>
        <v/>
      </c>
      <c r="AK311">
        <f>VLOOKUP(C311,MOVI!C:DT,13,0)</f>
        <v>0</v>
      </c>
      <c r="AL311" s="247">
        <f>VLOOKUP(C311,FPT!B:AJ,13,0)</f>
        <v>0</v>
      </c>
      <c r="AM311" t="str">
        <f t="shared" si="559"/>
        <v/>
      </c>
      <c r="AN311" s="247">
        <f>VLOOKUP(C311,MOVI!C:DT,14,0)</f>
        <v>0</v>
      </c>
      <c r="AO311" s="247">
        <f>VLOOKUP(C311,FPT!B:AM,14,0)</f>
        <v>0</v>
      </c>
      <c r="AP311" t="str">
        <f t="shared" si="461"/>
        <v/>
      </c>
      <c r="AQ311" t="str">
        <f>VLOOKUP(C311,MOVI!C:DT,15,0)</f>
        <v>LC</v>
      </c>
      <c r="AR311" s="247">
        <f>VLOOKUP(C311,FPT!B:AP,15,0)</f>
        <v>0</v>
      </c>
      <c r="AS311" t="str">
        <f t="shared" si="462"/>
        <v>Lệch</v>
      </c>
      <c r="AT311" s="282" t="str">
        <f>VLOOKUP(C311,MOVI!C:DT,16,0)</f>
        <v>LTTP</v>
      </c>
      <c r="AU311" s="247" t="str">
        <f>VLOOKUP(C311,FPT!B:AS,16,0)</f>
        <v>LTTP</v>
      </c>
      <c r="AV311" t="str">
        <f t="shared" si="463"/>
        <v/>
      </c>
      <c r="AW311" t="str">
        <f>VLOOKUP(C311,MOVI!C:DT,17,0)</f>
        <v>L</v>
      </c>
      <c r="AX311" s="247" t="str">
        <f>VLOOKUP(C311,FPT!B:AV,17,0)</f>
        <v>L</v>
      </c>
      <c r="AY311" t="str">
        <f t="shared" si="464"/>
        <v/>
      </c>
      <c r="AZ311">
        <f>VLOOKUP(C311,MOVI!C:DT,18,0)</f>
        <v>0</v>
      </c>
      <c r="BA311" s="247">
        <f>VLOOKUP(C311,FPT!B:AY,18,0)</f>
        <v>0</v>
      </c>
      <c r="BB311" t="str">
        <f t="shared" si="465"/>
        <v/>
      </c>
      <c r="BC311" s="275">
        <f>VLOOKUP(C311,MOVI!C:DT,19,0)</f>
        <v>5000000</v>
      </c>
      <c r="BD311" s="275">
        <f>VLOOKUP(C311,FPT!B:BB,19,0)</f>
        <v>5000000</v>
      </c>
      <c r="BE311" t="str">
        <f t="shared" si="466"/>
        <v/>
      </c>
      <c r="BF311">
        <f>VLOOKUP(C311,MOVI!C:DT,20,0)</f>
        <v>0</v>
      </c>
      <c r="BG311" s="252">
        <f>VLOOKUP(C311,FPT!B:BE,20,0)</f>
        <v>0</v>
      </c>
      <c r="BH311" t="str">
        <f t="shared" si="467"/>
        <v/>
      </c>
      <c r="BI311" s="275">
        <f>VLOOKUP(C311,MOVI!C:DT,21,0)</f>
        <v>5000000</v>
      </c>
      <c r="BJ311" s="275">
        <f>VLOOKUP(C311,FPT!B:BH,21,0)</f>
        <v>5000000</v>
      </c>
      <c r="BK311" t="str">
        <f t="shared" si="468"/>
        <v/>
      </c>
      <c r="BL311" s="275">
        <f>VLOOKUP(C311,MOVI!C:DT,22,0)</f>
        <v>0</v>
      </c>
      <c r="BM311" s="275">
        <f>VLOOKUP(C311,FPT!B:BK,22,0)</f>
        <v>0</v>
      </c>
      <c r="BN311" t="str">
        <f t="shared" si="469"/>
        <v/>
      </c>
      <c r="BO311" s="275">
        <f>VLOOKUP(C311,MOVI!C:DT,23,0)</f>
        <v>0</v>
      </c>
      <c r="BP311" s="275">
        <f>VLOOKUP(C311,FPT!B:BN,23,0)</f>
        <v>0</v>
      </c>
      <c r="BQ311" t="str">
        <f t="shared" si="470"/>
        <v/>
      </c>
      <c r="BR311" s="275">
        <f>VLOOKUP(C311,MOVI!C:DT,24,0)</f>
        <v>0</v>
      </c>
      <c r="BS311" s="275">
        <f>VLOOKUP(C311,FPT!B:BQ,24,0)</f>
        <v>0</v>
      </c>
      <c r="BT311" t="str">
        <f t="shared" si="471"/>
        <v/>
      </c>
      <c r="BU311" s="275">
        <f>VLOOKUP(C311,MOVI!C:DT,25,0)</f>
        <v>200000</v>
      </c>
      <c r="BV311" s="275">
        <f>VLOOKUP(C311,FPT!B:BT,25,0)</f>
        <v>200000</v>
      </c>
      <c r="BW311" t="str">
        <f t="shared" si="472"/>
        <v/>
      </c>
      <c r="BX311" s="275">
        <f>VLOOKUP(C311,MOVI!C:DT,26,0)</f>
        <v>0</v>
      </c>
      <c r="BY311" s="275">
        <f>VLOOKUP(C311,FPT!B:BW,26,0)</f>
        <v>0</v>
      </c>
      <c r="BZ311" t="str">
        <f t="shared" si="473"/>
        <v/>
      </c>
      <c r="CA311" s="275">
        <f>VLOOKUP(C311,MOVI!C:DT,27,0)</f>
        <v>730000</v>
      </c>
      <c r="CB311" s="275">
        <f>VLOOKUP(C311,FPT!B:BZ,27,0)</f>
        <v>730000</v>
      </c>
      <c r="CC311" t="str">
        <f t="shared" si="474"/>
        <v/>
      </c>
      <c r="CD311" s="275">
        <f>VLOOKUP(C311,MOVI!C:DT,28,0)</f>
        <v>930000</v>
      </c>
      <c r="CE311" s="275">
        <f>VLOOKUP(C311,FPT!B:CC,28,0)</f>
        <v>930000</v>
      </c>
      <c r="CF311" t="str">
        <f t="shared" si="475"/>
        <v/>
      </c>
      <c r="CG311" t="str">
        <f>VLOOKUP(C311,MOVI!C:DT,29,0)</f>
        <v>CN</v>
      </c>
      <c r="CH311" s="252" t="str">
        <f>VLOOKUP(C311,FPT!B:CF,29,0)</f>
        <v>CN</v>
      </c>
      <c r="CI311" t="str">
        <f t="shared" si="476"/>
        <v/>
      </c>
      <c r="CJ311">
        <f>VLOOKUP(C311,MOVI!C:DT,30,0)</f>
        <v>26</v>
      </c>
      <c r="CK311" s="252">
        <f>VLOOKUP(C311,FPT!B:CI,30,0)</f>
        <v>26</v>
      </c>
      <c r="CL311" t="str">
        <f t="shared" si="477"/>
        <v/>
      </c>
      <c r="CM311">
        <f>VLOOKUP(C311,MOVI!C:DT,31,0)</f>
        <v>26</v>
      </c>
      <c r="CN311" s="252">
        <f>VLOOKUP(C311,FPT!B:CL,31,0)</f>
        <v>26</v>
      </c>
      <c r="CO311" t="str">
        <f t="shared" si="478"/>
        <v/>
      </c>
      <c r="CP311" s="275">
        <f>VLOOKUP(C311,MOVI!C:DT,32,0)</f>
        <v>0</v>
      </c>
      <c r="CQ311" s="275">
        <f>VLOOKUP(C311,FPT!B:CO,32,0)</f>
        <v>0</v>
      </c>
      <c r="CR311" t="str">
        <f t="shared" si="479"/>
        <v/>
      </c>
      <c r="CS311" s="275">
        <f>VLOOKUP(C311,MOVI!C:DT,33,0)</f>
        <v>0</v>
      </c>
      <c r="CT311" s="275">
        <f>VLOOKUP(C311,FPT!B:CR,33,0)</f>
        <v>0</v>
      </c>
      <c r="CU311" t="str">
        <f t="shared" si="480"/>
        <v/>
      </c>
      <c r="CV311" s="275">
        <f>VLOOKUP(C311,MOVI!C:DT,34,0)</f>
        <v>0</v>
      </c>
      <c r="CW311" s="275">
        <f>VLOOKUP(C311,FPT!B:CU,34,0)</f>
        <v>0</v>
      </c>
      <c r="CX311" t="str">
        <f t="shared" si="481"/>
        <v/>
      </c>
      <c r="CY311" s="275">
        <f>VLOOKUP(C311,MOVI!C:DT,35,0)</f>
        <v>26</v>
      </c>
      <c r="CZ311" s="275">
        <f>VLOOKUP(C311,FPT!B:CX,35,0)</f>
        <v>26</v>
      </c>
      <c r="DA311" t="str">
        <f t="shared" si="482"/>
        <v/>
      </c>
      <c r="DB311" s="275">
        <f>VLOOKUP(C311,MOVI!C:DT,36,0)</f>
        <v>0</v>
      </c>
      <c r="DC311" s="275">
        <f>VLOOKUP(C311,FPT!B:DA,36,0)</f>
        <v>0</v>
      </c>
      <c r="DD311" t="str">
        <f t="shared" si="483"/>
        <v/>
      </c>
      <c r="DE311" s="275">
        <f>VLOOKUP(C311,MOVI!C:DT,37,0)</f>
        <v>0</v>
      </c>
      <c r="DF311" s="275">
        <f>VLOOKUP(C311,FPT!B:DD,37,0)</f>
        <v>0</v>
      </c>
      <c r="DG311" t="str">
        <f t="shared" si="484"/>
        <v/>
      </c>
      <c r="DH311" s="275">
        <f>VLOOKUP(C311,MOVI!C:DT,38,0)</f>
        <v>0</v>
      </c>
      <c r="DI311" s="275">
        <f>VLOOKUP(C311,FPT!B:DG,38,0)</f>
        <v>0</v>
      </c>
      <c r="DJ311" t="str">
        <f t="shared" si="485"/>
        <v/>
      </c>
      <c r="DK311" s="275">
        <f>VLOOKUP(C311,MOVI!C:DT,39,0)</f>
        <v>0</v>
      </c>
      <c r="DL311" s="275">
        <f>VLOOKUP(C311,FPT!B:DJ,39,0)</f>
        <v>0</v>
      </c>
      <c r="DM311" t="str">
        <f t="shared" si="486"/>
        <v/>
      </c>
      <c r="DN311" s="275">
        <f>VLOOKUP(C311,MOVI!C:DT,40,0)</f>
        <v>0</v>
      </c>
      <c r="DO311" s="275">
        <f>VLOOKUP(C311,FPT!B:DM,40,0)</f>
        <v>0</v>
      </c>
      <c r="DP311" t="str">
        <f t="shared" si="487"/>
        <v/>
      </c>
      <c r="DQ311" s="275">
        <f>VLOOKUP(C311,MOVI!C:DT,41,0)</f>
        <v>0</v>
      </c>
      <c r="DR311" s="275">
        <f>VLOOKUP(C311,FPT!B:DP,41,0)</f>
        <v>0</v>
      </c>
      <c r="DS311" t="str">
        <f t="shared" si="488"/>
        <v/>
      </c>
      <c r="DT311" s="275">
        <f>VLOOKUP(C311,MOVI!C:DT,42,0)</f>
        <v>5000000</v>
      </c>
      <c r="DU311" s="275">
        <f>ROUND(VLOOKUP(C311,FPT!B:DS,42,0),0)</f>
        <v>5000000</v>
      </c>
      <c r="DV311" t="str">
        <f t="shared" si="489"/>
        <v/>
      </c>
      <c r="DW311" s="275">
        <f>VLOOKUP(C311,MOVI!C:DT,43,0)</f>
        <v>0</v>
      </c>
      <c r="DX311" s="275">
        <f>VLOOKUP(C311,FPT!B:DV,43,0)</f>
        <v>0</v>
      </c>
      <c r="DY311" t="str">
        <f t="shared" si="490"/>
        <v/>
      </c>
      <c r="DZ311" s="275">
        <f>VLOOKUP(C311,MOVI!C:DT,44,0)</f>
        <v>0</v>
      </c>
      <c r="EA311" s="275">
        <f>VLOOKUP(C311,FPT!B:DY,44,0)</f>
        <v>0</v>
      </c>
      <c r="EB311" t="str">
        <f t="shared" si="491"/>
        <v/>
      </c>
      <c r="EC311" s="275">
        <f>VLOOKUP(C311,MOVI!C:DT,45,0)</f>
        <v>5000000</v>
      </c>
      <c r="ED311" s="275">
        <f>ROUND(VLOOKUP(C311,FPT!B:EB,45,0),0)</f>
        <v>5000000</v>
      </c>
      <c r="EE311" t="str">
        <f t="shared" si="492"/>
        <v/>
      </c>
      <c r="EF311" s="275">
        <f>VLOOKUP(C311,MOVI!C:DT,46,0)</f>
        <v>0</v>
      </c>
      <c r="EG311" s="275">
        <f>VLOOKUP(C311,FPT!B:EE,46,0)</f>
        <v>0</v>
      </c>
      <c r="EH311" t="str">
        <f t="shared" si="493"/>
        <v/>
      </c>
      <c r="EI311" s="275">
        <f>VLOOKUP(C311,MOVI!C:DT,47,0)</f>
        <v>0</v>
      </c>
      <c r="EJ311" s="275">
        <f>VLOOKUP(C311,FPT!B:EH,47,0)</f>
        <v>0</v>
      </c>
      <c r="EK311" t="str">
        <f t="shared" si="494"/>
        <v/>
      </c>
      <c r="EL311" s="275">
        <f>VLOOKUP(C311,MOVI!C:DT,48,0)</f>
        <v>0</v>
      </c>
      <c r="EM311" s="275">
        <f>VLOOKUP(C311,FPT!B:EK,48,0)</f>
        <v>0</v>
      </c>
      <c r="EN311" t="str">
        <f t="shared" si="495"/>
        <v/>
      </c>
      <c r="EO311" s="275">
        <f>VLOOKUP(C311,MOVI!C:DT,49,0)</f>
        <v>200000</v>
      </c>
      <c r="EP311" s="275">
        <f>VLOOKUP(C311,FPT!B:EN,49,0)</f>
        <v>200000</v>
      </c>
      <c r="EQ311" t="str">
        <f t="shared" si="496"/>
        <v/>
      </c>
      <c r="ER311" s="275">
        <f>VLOOKUP(C311,MOVI!C:DT,50,0)</f>
        <v>0</v>
      </c>
      <c r="ES311" s="275">
        <f>VLOOKUP(C311,FPT!B:EQ,50,0)</f>
        <v>0</v>
      </c>
      <c r="ET311" t="str">
        <f t="shared" si="497"/>
        <v/>
      </c>
      <c r="EU311" s="275">
        <f>VLOOKUP(C311,MOVI!C:DT,51,0)</f>
        <v>0</v>
      </c>
      <c r="EV311" s="275">
        <f>VLOOKUP(C311,FPT!B:ET,51,0)</f>
        <v>0</v>
      </c>
      <c r="EW311" t="str">
        <f t="shared" si="498"/>
        <v/>
      </c>
      <c r="EX311" s="275">
        <f>VLOOKUP(C311,MOVI!C:DT,52,0)</f>
        <v>0</v>
      </c>
      <c r="EY311" s="275">
        <f>VLOOKUP(C311,FPT!B:EW,52,0)</f>
        <v>0</v>
      </c>
      <c r="EZ311" t="str">
        <f t="shared" si="499"/>
        <v/>
      </c>
      <c r="FA311" s="275">
        <f>VLOOKUP(C311,MOVI!C:DT,53,0)</f>
        <v>0</v>
      </c>
      <c r="FB311" s="275">
        <f>VLOOKUP(C311,FPT!B:EZ,53,0)</f>
        <v>0</v>
      </c>
      <c r="FC311" t="str">
        <f t="shared" si="500"/>
        <v/>
      </c>
      <c r="FD311" s="275">
        <f>VLOOKUP(C311,MOVI!C:DT,54,0)</f>
        <v>0</v>
      </c>
      <c r="FE311" s="275">
        <f>VLOOKUP(C311,FPT!B:FC,54,0)</f>
        <v>0</v>
      </c>
      <c r="FF311" t="str">
        <f t="shared" si="501"/>
        <v/>
      </c>
      <c r="FG311" s="275">
        <f>VLOOKUP(C311,MOVI!C:DT,55,0)</f>
        <v>730000</v>
      </c>
      <c r="FH311" s="275">
        <f>VLOOKUP(C311,FPT!B:FF,55,0)</f>
        <v>730000</v>
      </c>
      <c r="FI311" t="str">
        <f t="shared" si="502"/>
        <v/>
      </c>
      <c r="FJ311" s="275">
        <f>VLOOKUP(C311,MOVI!C:DT,56,0)</f>
        <v>930000</v>
      </c>
      <c r="FK311" s="275">
        <f>VLOOKUP(C311,FPT!B:FI,56,0)</f>
        <v>930000</v>
      </c>
      <c r="FL311" t="str">
        <f t="shared" si="503"/>
        <v/>
      </c>
      <c r="FM311" s="275">
        <f>VLOOKUP(C311,MOVI!C:DT,57,0)</f>
        <v>277447</v>
      </c>
      <c r="FN311" s="275">
        <f>VLOOKUP(C311,FPT!B:FL,57,0)</f>
        <v>277447</v>
      </c>
      <c r="FO311" t="str">
        <f t="shared" si="504"/>
        <v/>
      </c>
      <c r="FP311" s="275">
        <f>VLOOKUP(C311,MOVI!C:DT,58,0)</f>
        <v>0</v>
      </c>
      <c r="FQ311" s="275">
        <f>VLOOKUP(C311,FPT!B:FO,58,0)</f>
        <v>0</v>
      </c>
      <c r="FR311" t="str">
        <f t="shared" si="505"/>
        <v/>
      </c>
      <c r="FS311" s="275">
        <f>VLOOKUP(C311,MOVI!C:DT,59,0)</f>
        <v>0</v>
      </c>
      <c r="FT311" s="275">
        <f>VLOOKUP(C311,FPT!B:FR,59,0)</f>
        <v>0</v>
      </c>
      <c r="FU311" t="str">
        <f t="shared" si="506"/>
        <v/>
      </c>
      <c r="FV311" s="275">
        <f>VLOOKUP(C311,MOVI!C:DT,60,0)</f>
        <v>0</v>
      </c>
      <c r="FW311" s="275">
        <f>VLOOKUP(C311,FPT!B:FU,60,0)</f>
        <v>0</v>
      </c>
      <c r="FX311" t="str">
        <f t="shared" si="507"/>
        <v/>
      </c>
      <c r="FY311" s="275">
        <f>VLOOKUP(C311,MOVI!C:DT,61,0)</f>
        <v>0</v>
      </c>
      <c r="FZ311" s="275">
        <f>VLOOKUP(C311,FPT!B:FX,61,0)</f>
        <v>0</v>
      </c>
      <c r="GA311" t="str">
        <f t="shared" si="508"/>
        <v/>
      </c>
      <c r="GB311" s="275">
        <f>VLOOKUP(C311,MOVI!C:DT,62,0)</f>
        <v>0</v>
      </c>
      <c r="GC311" s="275">
        <f>VLOOKUP(C311,FPT!B:GA,62,0)</f>
        <v>0</v>
      </c>
      <c r="GD311" t="str">
        <f t="shared" si="509"/>
        <v/>
      </c>
      <c r="GE311" s="275">
        <f>VLOOKUP(C311,MOVI!C:DT,63,0)</f>
        <v>0</v>
      </c>
      <c r="GF311" s="275">
        <f>VLOOKUP(C311,FPT!B:GD,63,0)</f>
        <v>0</v>
      </c>
      <c r="GG311" t="str">
        <f t="shared" si="510"/>
        <v/>
      </c>
      <c r="GH311" s="275">
        <f>VLOOKUP(C311,MOVI!C:DT,64,0)</f>
        <v>0</v>
      </c>
      <c r="GI311" s="275">
        <f>VLOOKUP(C311,FPT!B:GG,64,0)</f>
        <v>0</v>
      </c>
      <c r="GJ311" t="str">
        <f t="shared" si="511"/>
        <v/>
      </c>
      <c r="GK311" s="275">
        <f>VLOOKUP(C311,MOVI!C:DT,65,0)</f>
        <v>0</v>
      </c>
      <c r="GL311" s="275">
        <f>VLOOKUP(C311,FPT!B:GJ,65,0)</f>
        <v>0</v>
      </c>
      <c r="GM311" t="str">
        <f t="shared" si="512"/>
        <v/>
      </c>
      <c r="GN311" s="275">
        <f>VLOOKUP(C311,MOVI!C:DT,66,0)</f>
        <v>0</v>
      </c>
      <c r="GO311" s="275">
        <f>VLOOKUP(C311,FPT!B:GM,66,0)</f>
        <v>0</v>
      </c>
      <c r="GP311" t="str">
        <f t="shared" si="513"/>
        <v/>
      </c>
      <c r="GQ311" s="275">
        <f>VLOOKUP(C311,MOVI!C:DT,67,0)</f>
        <v>0</v>
      </c>
      <c r="GR311" s="275">
        <f>VLOOKUP(C311,FPT!B:GP,67,0)</f>
        <v>0</v>
      </c>
      <c r="GS311" t="str">
        <f t="shared" si="514"/>
        <v/>
      </c>
      <c r="GT311" s="275">
        <f>VLOOKUP(C311,MOVI!C:DT,68,0)</f>
        <v>0</v>
      </c>
      <c r="GU311" s="275">
        <f>VLOOKUP(C311,FPT!B:GS,68,0)</f>
        <v>0</v>
      </c>
      <c r="GV311" t="str">
        <f t="shared" si="515"/>
        <v/>
      </c>
      <c r="GW311" s="275">
        <f>VLOOKUP(C311,MOVI!C:DT,69,0)</f>
        <v>0</v>
      </c>
      <c r="GX311" s="275">
        <f>VLOOKUP(C311,FPT!B:GV,69,0)</f>
        <v>0</v>
      </c>
      <c r="GY311" t="str">
        <f t="shared" si="516"/>
        <v/>
      </c>
      <c r="GZ311" s="275">
        <f>VLOOKUP(C311,MOVI!C:DT,70,0)</f>
        <v>277447</v>
      </c>
      <c r="HA311" s="275">
        <f>VLOOKUP(C311,FPT!B:GY,70,0)</f>
        <v>277447</v>
      </c>
      <c r="HB311" t="str">
        <f t="shared" si="517"/>
        <v/>
      </c>
      <c r="HC311" s="275">
        <f>VLOOKUP(C311,MOVI!C:DT,71,0)</f>
        <v>6207447</v>
      </c>
      <c r="HD311" s="275">
        <f>ROUND(VLOOKUP(C311,FPT!B:HB,71,0),0)</f>
        <v>6207447</v>
      </c>
      <c r="HE311" t="str">
        <f t="shared" si="518"/>
        <v/>
      </c>
      <c r="HF311" s="275">
        <f>ROUND(VLOOKUP(C311,MOVI!C:DT,72,0),0)</f>
        <v>0</v>
      </c>
      <c r="HG311" s="275">
        <f>ROUND(VLOOKUP(C311,FPT!B:HE,72,0),0)</f>
        <v>0</v>
      </c>
      <c r="HH311" t="str">
        <f t="shared" si="519"/>
        <v/>
      </c>
      <c r="HI311" s="275">
        <f>VLOOKUP(C311,MOVI!C:DT,73,0)</f>
        <v>200000</v>
      </c>
      <c r="HJ311" s="275">
        <f>VLOOKUP(C311,FPT!B:HH,73,0)</f>
        <v>200000</v>
      </c>
      <c r="HK311" t="str">
        <f t="shared" si="520"/>
        <v/>
      </c>
      <c r="HL311" s="275">
        <f>VLOOKUP(C311,MOVI!C:DT,74,0)</f>
        <v>730000</v>
      </c>
      <c r="HM311" s="275">
        <f>VLOOKUP(C311,FPT!B:HK,74,0)</f>
        <v>730000</v>
      </c>
      <c r="HN311" t="str">
        <f t="shared" si="521"/>
        <v/>
      </c>
      <c r="HO311" s="275">
        <f>VLOOKUP(C311,MOVI!C:DT,75,0)</f>
        <v>11000000</v>
      </c>
      <c r="HP311" s="275">
        <f>VLOOKUP(C311,FPT!B:HN,75,0)</f>
        <v>11000000</v>
      </c>
      <c r="HQ311" t="str">
        <f t="shared" si="522"/>
        <v/>
      </c>
      <c r="HR311" s="275">
        <f>VLOOKUP(C311,MOVI!C:DT,76,0)</f>
        <v>0</v>
      </c>
      <c r="HS311" s="275">
        <f>VLOOKUP(C311,FPT!B:HQ,76,0)</f>
        <v>0</v>
      </c>
      <c r="HT311" t="str">
        <f t="shared" si="523"/>
        <v/>
      </c>
      <c r="HU311" s="275">
        <f>VLOOKUP(C311,MOVI!C:DT,77,0)</f>
        <v>0</v>
      </c>
      <c r="HV311" s="275">
        <f>VLOOKUP(C311,FPT!B:HT,77,0)</f>
        <v>0</v>
      </c>
      <c r="HW311" t="str">
        <f t="shared" si="524"/>
        <v/>
      </c>
      <c r="HX311" s="274">
        <f>VLOOKUP(C311,MOVI!C:CB,78,0)</f>
        <v>400000</v>
      </c>
      <c r="HY311" s="261">
        <f>VLOOKUP(C311,FPT!$B:$CA,78,0)</f>
        <v>400000</v>
      </c>
      <c r="HZ311" t="str">
        <f t="shared" si="525"/>
        <v/>
      </c>
      <c r="IA311" s="275">
        <f>VLOOKUP(C311,MOVI!C:CD,79,0)</f>
        <v>50000</v>
      </c>
      <c r="IB311" s="275">
        <f>VLOOKUP(C311,FPT!B:HZ,79,0)</f>
        <v>50000</v>
      </c>
      <c r="IC311" t="str">
        <f t="shared" si="526"/>
        <v/>
      </c>
      <c r="ID311" s="275">
        <f>VLOOKUP(C311,MOVI!C:CD,80,0)</f>
        <v>75000</v>
      </c>
      <c r="IE311" s="275">
        <f>VLOOKUP(C311,FPT!B:IC,80,0)</f>
        <v>75000</v>
      </c>
      <c r="IF311" t="str">
        <f t="shared" si="527"/>
        <v/>
      </c>
      <c r="IG311" s="275">
        <f>VLOOKUP(C311,MOVI!C:DT,81,0)</f>
        <v>0</v>
      </c>
      <c r="IH311" s="275">
        <f>VLOOKUP(C311,FPT!B:IF,81,0)</f>
        <v>0</v>
      </c>
      <c r="II311" t="str">
        <f t="shared" si="528"/>
        <v/>
      </c>
      <c r="IJ311" s="275">
        <f>VLOOKUP(C311,MOVI!C:DT,82,0)</f>
        <v>525000</v>
      </c>
      <c r="IK311" s="275">
        <f>VLOOKUP(C311,FPT!B:II,82,0)</f>
        <v>525000</v>
      </c>
      <c r="IL311" t="str">
        <f t="shared" si="529"/>
        <v/>
      </c>
      <c r="IM311" s="275">
        <f>ROUND(VLOOKUP(C311,MOVI!C:DT,83,0),0)</f>
        <v>12455000</v>
      </c>
      <c r="IN311" s="275">
        <f>ROUND(VLOOKUP(C311,FPT!B:IL,83,0),0)</f>
        <v>12455000</v>
      </c>
      <c r="IO311" t="str">
        <f t="shared" si="530"/>
        <v/>
      </c>
      <c r="IP311" s="275">
        <f>VLOOKUP(C311,MOVI!C:DT,84,0)</f>
        <v>0</v>
      </c>
      <c r="IQ311" s="275">
        <f>VLOOKUP(C311,FPT!B:IO,84,0)</f>
        <v>0</v>
      </c>
      <c r="IR311" t="str">
        <f t="shared" si="531"/>
        <v/>
      </c>
      <c r="IS311" s="275">
        <f>ROUND(VLOOKUP(C311,MOVI!C:DT,85,0),0)</f>
        <v>0</v>
      </c>
      <c r="IT311" s="275">
        <f>ROUND(VLOOKUP(C311,FPT!B:IR,85,0),0)</f>
        <v>0</v>
      </c>
      <c r="IU311" t="str">
        <f t="shared" si="532"/>
        <v/>
      </c>
      <c r="IV311" s="275">
        <f>VLOOKUP(C311,MOVI!C:DT,86,0)</f>
        <v>0</v>
      </c>
      <c r="IW311" s="275">
        <f>VLOOKUP(C311,FPT!B:IU,86,0)</f>
        <v>0</v>
      </c>
      <c r="IX311" t="str">
        <f t="shared" si="533"/>
        <v/>
      </c>
      <c r="IY311" s="275">
        <f>ROUND(VLOOKUP(C311,MOVI!C:DT,87,0),0)</f>
        <v>0</v>
      </c>
      <c r="IZ311" s="275">
        <f>ROUND(VLOOKUP(C311,FPT!B:IX,87,0),0)</f>
        <v>0</v>
      </c>
      <c r="JA311" t="str">
        <f t="shared" si="534"/>
        <v/>
      </c>
      <c r="JB311" s="275">
        <f>VLOOKUP(C311,MOVI!C:DT,88,0)</f>
        <v>0</v>
      </c>
      <c r="JC311" s="275">
        <f>VLOOKUP(C311,FPT!B:JA,88,0)</f>
        <v>0</v>
      </c>
      <c r="JD311" t="str">
        <f t="shared" si="535"/>
        <v/>
      </c>
      <c r="JE311" s="275">
        <f>VLOOKUP(C311,MOVI!C:DT,89,0)</f>
        <v>50000</v>
      </c>
      <c r="JF311" s="275">
        <f>VLOOKUP(C311,FPT!B:JD,89,0)</f>
        <v>50000</v>
      </c>
      <c r="JG311" t="str">
        <f t="shared" si="536"/>
        <v/>
      </c>
      <c r="JH311" s="275">
        <f>VLOOKUP(C311,MOVI!C:DT,90,0)</f>
        <v>0</v>
      </c>
      <c r="JI311" s="275">
        <f>VLOOKUP(C311,FPT!B:JG,90,0)</f>
        <v>0</v>
      </c>
      <c r="JJ311" t="str">
        <f t="shared" si="537"/>
        <v/>
      </c>
      <c r="JK311" s="275">
        <f>VLOOKUP(C311,MOVI!C:DT,91,0)</f>
        <v>0</v>
      </c>
      <c r="JL311" s="275">
        <f>VLOOKUP(C311,FPT!B:JJ,91,0)</f>
        <v>0</v>
      </c>
      <c r="JM311" t="str">
        <f t="shared" si="538"/>
        <v/>
      </c>
      <c r="JN311" s="275">
        <f>VLOOKUP(C311,MOVI!C:DT,92,0)</f>
        <v>2800000</v>
      </c>
      <c r="JO311" s="275">
        <f>VLOOKUP(C311,FPT!B:JM,92,0)</f>
        <v>2800000</v>
      </c>
      <c r="JP311" t="str">
        <f t="shared" si="539"/>
        <v/>
      </c>
      <c r="JQ311" s="275">
        <f>VLOOKUP(C311,MOVI!C:DT,93,0)</f>
        <v>0</v>
      </c>
      <c r="JR311" s="275">
        <f>VLOOKUP(C311,FPT!B:JP,93,0)</f>
        <v>0</v>
      </c>
      <c r="JS311" t="str">
        <f t="shared" si="540"/>
        <v/>
      </c>
      <c r="JT311" s="275">
        <f>VLOOKUP(C311,MOVI!C:DT,94,0)</f>
        <v>2850000</v>
      </c>
      <c r="JU311" s="275">
        <f>VLOOKUP(C311,FPT!B:JS,94,0)</f>
        <v>2850000</v>
      </c>
      <c r="JV311" t="str">
        <f t="shared" si="541"/>
        <v/>
      </c>
      <c r="JW311" s="275">
        <f>VLOOKUP(C311,MOVI!C:DT,95,0)</f>
        <v>2832447</v>
      </c>
      <c r="JX311" s="275">
        <f>VLOOKUP(C311,FPT!B:JV,95,0)</f>
        <v>2832447</v>
      </c>
      <c r="JY311" t="str">
        <f t="shared" si="542"/>
        <v/>
      </c>
      <c r="JZ311" s="275">
        <f>VLOOKUP(C311,MOVI!C:DT,96,0)</f>
        <v>0</v>
      </c>
      <c r="KA311" s="275">
        <f>VLOOKUP(C311,FPT!B:JY,96,0)</f>
        <v>0</v>
      </c>
      <c r="KB311" t="str">
        <f t="shared" si="543"/>
        <v/>
      </c>
      <c r="KC311" s="275">
        <f>VLOOKUP(C311,MOVI!C:DT,97,0)</f>
        <v>2832447</v>
      </c>
      <c r="KD311" s="275">
        <f>VLOOKUP(C311,FPT!B:KB,97,0)</f>
        <v>2832447</v>
      </c>
      <c r="KE311" t="str">
        <f t="shared" si="544"/>
        <v/>
      </c>
      <c r="KF311" s="275">
        <f>VLOOKUP(C311,MOVI!C:DT,98,0)</f>
        <v>850000.00000000012</v>
      </c>
      <c r="KG311" s="275">
        <f>VLOOKUP(C311,FPT!B:KE,98,0)</f>
        <v>850000</v>
      </c>
      <c r="KH311" t="str">
        <f t="shared" si="545"/>
        <v/>
      </c>
      <c r="KI311" s="275">
        <f>VLOOKUP(C311,MOVI!C:DT,99,0)</f>
        <v>0</v>
      </c>
      <c r="KJ311" s="275">
        <f>VLOOKUP(C311,FPT!B:KH,99,0)</f>
        <v>0</v>
      </c>
      <c r="KK311" t="str">
        <f t="shared" si="546"/>
        <v/>
      </c>
      <c r="KL311" s="275">
        <f>VLOOKUP(C311,MOVI!C:DT,100,0)</f>
        <v>150000</v>
      </c>
      <c r="KM311" s="275">
        <f>VLOOKUP(C311,FPT!B:KK,100,0)</f>
        <v>150000</v>
      </c>
      <c r="KN311" t="str">
        <f t="shared" si="547"/>
        <v/>
      </c>
      <c r="KO311" s="275">
        <f>VLOOKUP(C311,MOVI!C:DT,101,0)</f>
        <v>0</v>
      </c>
      <c r="KP311" s="275">
        <f>VLOOKUP(C311,FPT!B:KN,101,0)</f>
        <v>0</v>
      </c>
      <c r="KQ311" t="str">
        <f t="shared" si="548"/>
        <v/>
      </c>
      <c r="KR311" s="275">
        <f>VLOOKUP(C311,MOVI!C:DT,102,0)</f>
        <v>0</v>
      </c>
      <c r="KS311" s="275">
        <f>VLOOKUP(C311,FPT!B:KQ,102,0)</f>
        <v>0</v>
      </c>
      <c r="KT311" t="str">
        <f t="shared" si="549"/>
        <v/>
      </c>
      <c r="KU311" s="275">
        <f>VLOOKUP(C311,MOVI!C:DT,103,0)</f>
        <v>1000000.0000000001</v>
      </c>
      <c r="KV311" s="275">
        <f>VLOOKUP(C311,FPT!B:KT,103,0)</f>
        <v>1000000</v>
      </c>
      <c r="KW311" t="str">
        <f t="shared" si="550"/>
        <v/>
      </c>
      <c r="KX311" s="275">
        <f>VLOOKUP(C311,MOVI!C:DT,104,0)</f>
        <v>1525000</v>
      </c>
      <c r="KY311" s="275">
        <f>VLOOKUP(C311,FPT!B:KW,104,0)</f>
        <v>1525000</v>
      </c>
      <c r="KZ311" t="str">
        <f t="shared" si="551"/>
        <v/>
      </c>
      <c r="LA311" s="275">
        <f>VLOOKUP(C311,MOVI!C:DT,105,0)</f>
        <v>100000</v>
      </c>
      <c r="LB311" s="275">
        <f>VLOOKUP(C311,FPT!B:KZ,105,0)</f>
        <v>100000</v>
      </c>
      <c r="LC311" t="str">
        <f t="shared" si="552"/>
        <v/>
      </c>
      <c r="LD311" s="275">
        <f>VLOOKUP(C311,MOVI!C:DT,106,0)</f>
        <v>7307447</v>
      </c>
      <c r="LE311" s="275">
        <f>VLOOKUP(C311,FPT!B:LC,106,0)</f>
        <v>7307447</v>
      </c>
      <c r="LF311" t="str">
        <f t="shared" si="553"/>
        <v/>
      </c>
      <c r="LG311" s="273">
        <f>VLOOKUP(C311,MOVI!C:DT,107,0)</f>
        <v>0</v>
      </c>
      <c r="LH311" s="273">
        <f>VLOOKUP(C311,FPT!B:LF,107,0)</f>
        <v>0</v>
      </c>
      <c r="LI311" t="str">
        <f t="shared" si="554"/>
        <v/>
      </c>
      <c r="LJ311" t="str">
        <f>VLOOKUP(C311,MOVI!C:DV,108,0)</f>
        <v>MoviSouthSales</v>
      </c>
      <c r="LK311" s="252" t="str">
        <f>VLOOKUP(C311,FPT!B:LI,108,0)</f>
        <v>MoviSouthSales</v>
      </c>
      <c r="LL311" t="str">
        <f t="shared" si="555"/>
        <v/>
      </c>
      <c r="LM311" s="275">
        <f>ROUND(VLOOKUP(C311,MOVI!C:DV,109,0),0)</f>
        <v>416667</v>
      </c>
      <c r="LN311" s="275">
        <f>ROUND(VLOOKUP(C311,FPT!B:LL,109,0),0)</f>
        <v>416667</v>
      </c>
      <c r="LO311" t="str">
        <f t="shared" si="556"/>
        <v/>
      </c>
      <c r="LP311" t="str">
        <f>VLOOKUP(C311,MOVI!C:DV,110,0)</f>
        <v>MKD</v>
      </c>
      <c r="LQ311" s="247" t="str">
        <f>VLOOKUP(C311,FPT!B:LO,110,0)</f>
        <v>MKD</v>
      </c>
      <c r="LR311" t="str">
        <f t="shared" si="557"/>
        <v/>
      </c>
      <c r="LS311">
        <f>MOVI!DI306</f>
        <v>22</v>
      </c>
      <c r="LV311">
        <f>MOVI!DJ306</f>
        <v>0</v>
      </c>
      <c r="LW311">
        <f>MOVI!DK306</f>
        <v>0</v>
      </c>
      <c r="LX311" t="str">
        <f>MOVI!DL306</f>
        <v>x</v>
      </c>
      <c r="LY311">
        <f>MOVI!DM306</f>
        <v>0</v>
      </c>
      <c r="LZ311">
        <f>MOVI!DN306</f>
        <v>50000</v>
      </c>
      <c r="MA311">
        <f>MOVI!DO306</f>
        <v>0</v>
      </c>
      <c r="MB311" t="str">
        <f>MOVI!DP306</f>
        <v>MKD</v>
      </c>
      <c r="MC311">
        <f>MOVI!DQ306</f>
        <v>0</v>
      </c>
      <c r="MD311">
        <f>MOVI!DR306</f>
        <v>0</v>
      </c>
      <c r="ME311" t="str">
        <f>VLOOKUP(C311,MOVI!C:DV,121,0)</f>
        <v>Group 1</v>
      </c>
      <c r="MF311" s="252" t="str">
        <f>VLOOKUP(C311,FPT!B:MD,111,0)</f>
        <v>Group 1</v>
      </c>
      <c r="MG311" t="str">
        <f t="shared" si="561"/>
        <v/>
      </c>
      <c r="MH311" t="str">
        <f>VLOOKUP(C311,MOVI!C:DT,122,0)</f>
        <v>MoviSouthGroup 1</v>
      </c>
      <c r="MI311" s="252" t="str">
        <f>VLOOKUP(C311,FPT!B:DS,112,0)</f>
        <v>MoviSouthGroup 1</v>
      </c>
      <c r="MJ311" t="str">
        <f t="shared" si="558"/>
        <v/>
      </c>
    </row>
    <row r="312" spans="1:348" x14ac:dyDescent="0.25">
      <c r="A312">
        <v>304</v>
      </c>
      <c r="B312" s="48">
        <v>5912</v>
      </c>
      <c r="C312" s="271" t="s">
        <v>1060</v>
      </c>
      <c r="D312" t="str">
        <f>VLOOKUP(C312,MOVI!C:D,2,0)</f>
        <v>Nguyễn Thị Quỳnh Như</v>
      </c>
      <c r="E312" t="str">
        <f>VLOOKUP(C312,FPT!B:C,2,0)</f>
        <v>Nguyễn Thị Quỳnh Như</v>
      </c>
      <c r="F312" t="str">
        <f t="shared" si="451"/>
        <v/>
      </c>
      <c r="G312" t="str">
        <f>VLOOKUP(C312,MOVI!C:E,3,0)</f>
        <v>Sales</v>
      </c>
      <c r="H312" t="str">
        <f>VLOOKUP(C312,FPT!B:F,3,0)</f>
        <v>Sales</v>
      </c>
      <c r="I312" t="str">
        <f t="shared" si="452"/>
        <v/>
      </c>
      <c r="J312" t="str">
        <f>VLOOKUP(C312,MOVI!C:H,4,0)</f>
        <v>Field Sales</v>
      </c>
      <c r="K312" t="str">
        <f>VLOOKUP(C312,FPT!B:I,4,0)</f>
        <v>Field Sales</v>
      </c>
      <c r="L312" t="str">
        <f t="shared" si="453"/>
        <v/>
      </c>
      <c r="M312" t="str">
        <f>VLOOKUP(C312,MOVI!C:DT,5,0)</f>
        <v>Associate</v>
      </c>
      <c r="N312" t="str">
        <f>VLOOKUP(C312,FPT!B:L,5,0)</f>
        <v>Associate</v>
      </c>
      <c r="O312" t="str">
        <f t="shared" si="454"/>
        <v/>
      </c>
      <c r="P312" t="str">
        <f>VLOOKUP(C312,MOVI!C:DT,6,0)</f>
        <v>Field Sales</v>
      </c>
      <c r="Q312" t="str">
        <f>VLOOKUP(C312,FPT!B:O,6,0)</f>
        <v>Field sales</v>
      </c>
      <c r="R312" t="str">
        <f t="shared" si="455"/>
        <v/>
      </c>
      <c r="S312" t="str">
        <f>VLOOKUP(C312,MOVI!C:DT,7,0)</f>
        <v>South</v>
      </c>
      <c r="T312" t="str">
        <f>VLOOKUP(C312,FPT!B:R,7,0)</f>
        <v>South</v>
      </c>
      <c r="U312" t="str">
        <f t="shared" si="456"/>
        <v/>
      </c>
      <c r="V312" t="str">
        <f>VLOOKUP(C312,MOVI!C:DT,8,0)</f>
        <v>Movi</v>
      </c>
      <c r="W312" t="str">
        <f>VLOOKUP(C312,FPT!B:U,8,0)</f>
        <v>Movi</v>
      </c>
      <c r="X312" t="str">
        <f t="shared" si="457"/>
        <v/>
      </c>
      <c r="Y312" t="str">
        <f>VLOOKUP(C312,MOVI!C:DT,9,0)</f>
        <v>Full-time</v>
      </c>
      <c r="Z312" t="str">
        <f>VLOOKUP(C312,FPT!B:X,9,0)</f>
        <v>Full-time</v>
      </c>
      <c r="AA312" t="str">
        <f t="shared" si="458"/>
        <v/>
      </c>
      <c r="AB312" t="str">
        <f>VLOOKUP(C312,MOVI!C:DT,10,0)</f>
        <v>Permanent</v>
      </c>
      <c r="AC312" t="str">
        <f>VLOOKUP(C312,FPT!B:AA,10,0)</f>
        <v>Permanent</v>
      </c>
      <c r="AD312" t="str">
        <f t="shared" si="459"/>
        <v/>
      </c>
      <c r="AE312" s="247">
        <f>VLOOKUP(C312,MOVI!C:DT,11,0)</f>
        <v>44083</v>
      </c>
      <c r="AF312" s="247">
        <f>VLOOKUP(C312,FPT!B:AD,11,0)</f>
        <v>44083</v>
      </c>
      <c r="AG312" t="str">
        <f t="shared" si="460"/>
        <v/>
      </c>
      <c r="AH312" s="260" t="str">
        <f>VLOOKUP(C312,MOVI!C:DT,12,0)</f>
        <v/>
      </c>
      <c r="AI312" s="260"/>
      <c r="AJ312" t="str">
        <f t="shared" si="560"/>
        <v/>
      </c>
      <c r="AK312">
        <f>VLOOKUP(C312,MOVI!C:DT,13,0)</f>
        <v>0</v>
      </c>
      <c r="AL312" s="247">
        <f>VLOOKUP(C312,FPT!B:AJ,13,0)</f>
        <v>0</v>
      </c>
      <c r="AM312" t="str">
        <f t="shared" si="559"/>
        <v/>
      </c>
      <c r="AN312" s="247">
        <f>VLOOKUP(C312,MOVI!C:DT,14,0)</f>
        <v>0</v>
      </c>
      <c r="AO312" s="247">
        <f>VLOOKUP(C312,FPT!B:AM,14,0)</f>
        <v>0</v>
      </c>
      <c r="AP312" t="str">
        <f t="shared" si="461"/>
        <v/>
      </c>
      <c r="AQ312" t="str">
        <f>VLOOKUP(C312,MOVI!C:DT,15,0)</f>
        <v>LC</v>
      </c>
      <c r="AR312" s="247">
        <f>VLOOKUP(C312,FPT!B:AP,15,0)</f>
        <v>0</v>
      </c>
      <c r="AS312" t="str">
        <f t="shared" si="462"/>
        <v>Lệch</v>
      </c>
      <c r="AT312" s="282" t="str">
        <f>VLOOKUP(C312,MOVI!C:DT,16,0)</f>
        <v>LTTP</v>
      </c>
      <c r="AU312" s="247" t="str">
        <f>VLOOKUP(C312,FPT!B:AS,16,0)</f>
        <v>LTTP</v>
      </c>
      <c r="AV312" t="str">
        <f t="shared" si="463"/>
        <v/>
      </c>
      <c r="AW312" t="str">
        <f>VLOOKUP(C312,MOVI!C:DT,17,0)</f>
        <v>L</v>
      </c>
      <c r="AX312" s="247" t="str">
        <f>VLOOKUP(C312,FPT!B:AV,17,0)</f>
        <v>L</v>
      </c>
      <c r="AY312" t="str">
        <f t="shared" si="464"/>
        <v/>
      </c>
      <c r="AZ312">
        <f>VLOOKUP(C312,MOVI!C:DT,18,0)</f>
        <v>0</v>
      </c>
      <c r="BA312" s="247">
        <f>VLOOKUP(C312,FPT!B:AY,18,0)</f>
        <v>0</v>
      </c>
      <c r="BB312" t="str">
        <f t="shared" si="465"/>
        <v/>
      </c>
      <c r="BC312" s="275">
        <f>VLOOKUP(C312,MOVI!C:DT,19,0)</f>
        <v>5000000</v>
      </c>
      <c r="BD312" s="275">
        <f>VLOOKUP(C312,FPT!B:BB,19,0)</f>
        <v>5000000</v>
      </c>
      <c r="BE312" t="str">
        <f t="shared" si="466"/>
        <v/>
      </c>
      <c r="BF312">
        <f>VLOOKUP(C312,MOVI!C:DT,20,0)</f>
        <v>0</v>
      </c>
      <c r="BG312" s="252">
        <f>VLOOKUP(C312,FPT!B:BE,20,0)</f>
        <v>0</v>
      </c>
      <c r="BH312" t="str">
        <f t="shared" si="467"/>
        <v/>
      </c>
      <c r="BI312" s="275">
        <f>VLOOKUP(C312,MOVI!C:DT,21,0)</f>
        <v>5000000</v>
      </c>
      <c r="BJ312" s="275">
        <f>VLOOKUP(C312,FPT!B:BH,21,0)</f>
        <v>5000000</v>
      </c>
      <c r="BK312" t="str">
        <f t="shared" si="468"/>
        <v/>
      </c>
      <c r="BL312" s="275">
        <f>VLOOKUP(C312,MOVI!C:DT,22,0)</f>
        <v>0</v>
      </c>
      <c r="BM312" s="275">
        <f>VLOOKUP(C312,FPT!B:BK,22,0)</f>
        <v>0</v>
      </c>
      <c r="BN312" t="str">
        <f t="shared" si="469"/>
        <v/>
      </c>
      <c r="BO312" s="275">
        <f>VLOOKUP(C312,MOVI!C:DT,23,0)</f>
        <v>0</v>
      </c>
      <c r="BP312" s="275">
        <f>VLOOKUP(C312,FPT!B:BN,23,0)</f>
        <v>0</v>
      </c>
      <c r="BQ312" t="str">
        <f t="shared" si="470"/>
        <v/>
      </c>
      <c r="BR312" s="275">
        <f>VLOOKUP(C312,MOVI!C:DT,24,0)</f>
        <v>0</v>
      </c>
      <c r="BS312" s="275">
        <f>VLOOKUP(C312,FPT!B:BQ,24,0)</f>
        <v>0</v>
      </c>
      <c r="BT312" t="str">
        <f t="shared" si="471"/>
        <v/>
      </c>
      <c r="BU312" s="275">
        <f>VLOOKUP(C312,MOVI!C:DT,25,0)</f>
        <v>200000</v>
      </c>
      <c r="BV312" s="275">
        <f>VLOOKUP(C312,FPT!B:BT,25,0)</f>
        <v>200000</v>
      </c>
      <c r="BW312" t="str">
        <f t="shared" si="472"/>
        <v/>
      </c>
      <c r="BX312" s="275">
        <f>VLOOKUP(C312,MOVI!C:DT,26,0)</f>
        <v>0</v>
      </c>
      <c r="BY312" s="275">
        <f>VLOOKUP(C312,FPT!B:BW,26,0)</f>
        <v>0</v>
      </c>
      <c r="BZ312" t="str">
        <f t="shared" si="473"/>
        <v/>
      </c>
      <c r="CA312" s="275">
        <f>VLOOKUP(C312,MOVI!C:DT,27,0)</f>
        <v>730000</v>
      </c>
      <c r="CB312" s="275">
        <f>VLOOKUP(C312,FPT!B:BZ,27,0)</f>
        <v>730000</v>
      </c>
      <c r="CC312" t="str">
        <f t="shared" si="474"/>
        <v/>
      </c>
      <c r="CD312" s="275">
        <f>VLOOKUP(C312,MOVI!C:DT,28,0)</f>
        <v>930000</v>
      </c>
      <c r="CE312" s="275">
        <f>VLOOKUP(C312,FPT!B:CC,28,0)</f>
        <v>930000</v>
      </c>
      <c r="CF312" t="str">
        <f t="shared" si="475"/>
        <v/>
      </c>
      <c r="CG312" t="str">
        <f>VLOOKUP(C312,MOVI!C:DT,29,0)</f>
        <v>CN</v>
      </c>
      <c r="CH312" s="252" t="str">
        <f>VLOOKUP(C312,FPT!B:CF,29,0)</f>
        <v>CN</v>
      </c>
      <c r="CI312" t="str">
        <f t="shared" si="476"/>
        <v/>
      </c>
      <c r="CJ312">
        <f>VLOOKUP(C312,MOVI!C:DT,30,0)</f>
        <v>26</v>
      </c>
      <c r="CK312" s="252">
        <f>VLOOKUP(C312,FPT!B:CI,30,0)</f>
        <v>26</v>
      </c>
      <c r="CL312" t="str">
        <f t="shared" si="477"/>
        <v/>
      </c>
      <c r="CM312">
        <f>VLOOKUP(C312,MOVI!C:DT,31,0)</f>
        <v>26</v>
      </c>
      <c r="CN312" s="252">
        <f>VLOOKUP(C312,FPT!B:CL,31,0)</f>
        <v>26</v>
      </c>
      <c r="CO312" t="str">
        <f t="shared" si="478"/>
        <v/>
      </c>
      <c r="CP312" s="275">
        <f>VLOOKUP(C312,MOVI!C:DT,32,0)</f>
        <v>0</v>
      </c>
      <c r="CQ312" s="275">
        <f>VLOOKUP(C312,FPT!B:CO,32,0)</f>
        <v>0</v>
      </c>
      <c r="CR312" t="str">
        <f t="shared" si="479"/>
        <v/>
      </c>
      <c r="CS312" s="275">
        <f>VLOOKUP(C312,MOVI!C:DT,33,0)</f>
        <v>0</v>
      </c>
      <c r="CT312" s="275">
        <f>VLOOKUP(C312,FPT!B:CR,33,0)</f>
        <v>0</v>
      </c>
      <c r="CU312" t="str">
        <f t="shared" si="480"/>
        <v/>
      </c>
      <c r="CV312" s="275">
        <f>VLOOKUP(C312,MOVI!C:DT,34,0)</f>
        <v>0</v>
      </c>
      <c r="CW312" s="275">
        <f>VLOOKUP(C312,FPT!B:CU,34,0)</f>
        <v>0</v>
      </c>
      <c r="CX312" t="str">
        <f t="shared" si="481"/>
        <v/>
      </c>
      <c r="CY312" s="275">
        <f>VLOOKUP(C312,MOVI!C:DT,35,0)</f>
        <v>26</v>
      </c>
      <c r="CZ312" s="275">
        <f>VLOOKUP(C312,FPT!B:CX,35,0)</f>
        <v>26</v>
      </c>
      <c r="DA312" t="str">
        <f t="shared" si="482"/>
        <v/>
      </c>
      <c r="DB312" s="275">
        <f>VLOOKUP(C312,MOVI!C:DT,36,0)</f>
        <v>0</v>
      </c>
      <c r="DC312" s="275">
        <f>VLOOKUP(C312,FPT!B:DA,36,0)</f>
        <v>0</v>
      </c>
      <c r="DD312" t="str">
        <f t="shared" si="483"/>
        <v/>
      </c>
      <c r="DE312" s="275">
        <f>VLOOKUP(C312,MOVI!C:DT,37,0)</f>
        <v>0</v>
      </c>
      <c r="DF312" s="275">
        <f>VLOOKUP(C312,FPT!B:DD,37,0)</f>
        <v>0</v>
      </c>
      <c r="DG312" t="str">
        <f t="shared" si="484"/>
        <v/>
      </c>
      <c r="DH312" s="275">
        <f>VLOOKUP(C312,MOVI!C:DT,38,0)</f>
        <v>0</v>
      </c>
      <c r="DI312" s="275">
        <f>VLOOKUP(C312,FPT!B:DG,38,0)</f>
        <v>0</v>
      </c>
      <c r="DJ312" t="str">
        <f t="shared" si="485"/>
        <v/>
      </c>
      <c r="DK312" s="275">
        <f>VLOOKUP(C312,MOVI!C:DT,39,0)</f>
        <v>0</v>
      </c>
      <c r="DL312" s="275">
        <f>VLOOKUP(C312,FPT!B:DJ,39,0)</f>
        <v>0</v>
      </c>
      <c r="DM312" t="str">
        <f t="shared" si="486"/>
        <v/>
      </c>
      <c r="DN312" s="275">
        <f>VLOOKUP(C312,MOVI!C:DT,40,0)</f>
        <v>0</v>
      </c>
      <c r="DO312" s="275">
        <f>VLOOKUP(C312,FPT!B:DM,40,0)</f>
        <v>0</v>
      </c>
      <c r="DP312" t="str">
        <f t="shared" si="487"/>
        <v/>
      </c>
      <c r="DQ312" s="275">
        <f>VLOOKUP(C312,MOVI!C:DT,41,0)</f>
        <v>0</v>
      </c>
      <c r="DR312" s="275">
        <f>VLOOKUP(C312,FPT!B:DP,41,0)</f>
        <v>0</v>
      </c>
      <c r="DS312" t="str">
        <f t="shared" si="488"/>
        <v/>
      </c>
      <c r="DT312" s="275">
        <f>VLOOKUP(C312,MOVI!C:DT,42,0)</f>
        <v>5000000</v>
      </c>
      <c r="DU312" s="275">
        <f>ROUND(VLOOKUP(C312,FPT!B:DS,42,0),0)</f>
        <v>5000000</v>
      </c>
      <c r="DV312" t="str">
        <f t="shared" si="489"/>
        <v/>
      </c>
      <c r="DW312" s="275">
        <f>VLOOKUP(C312,MOVI!C:DT,43,0)</f>
        <v>0</v>
      </c>
      <c r="DX312" s="275">
        <f>VLOOKUP(C312,FPT!B:DV,43,0)</f>
        <v>0</v>
      </c>
      <c r="DY312" t="str">
        <f t="shared" si="490"/>
        <v/>
      </c>
      <c r="DZ312" s="275">
        <f>VLOOKUP(C312,MOVI!C:DT,44,0)</f>
        <v>0</v>
      </c>
      <c r="EA312" s="275">
        <f>VLOOKUP(C312,FPT!B:DY,44,0)</f>
        <v>0</v>
      </c>
      <c r="EB312" t="str">
        <f t="shared" si="491"/>
        <v/>
      </c>
      <c r="EC312" s="275">
        <f>VLOOKUP(C312,MOVI!C:DT,45,0)</f>
        <v>5000000</v>
      </c>
      <c r="ED312" s="275">
        <f>ROUND(VLOOKUP(C312,FPT!B:EB,45,0),0)</f>
        <v>5000000</v>
      </c>
      <c r="EE312" t="str">
        <f t="shared" si="492"/>
        <v/>
      </c>
      <c r="EF312" s="275">
        <f>VLOOKUP(C312,MOVI!C:DT,46,0)</f>
        <v>0</v>
      </c>
      <c r="EG312" s="275">
        <f>VLOOKUP(C312,FPT!B:EE,46,0)</f>
        <v>0</v>
      </c>
      <c r="EH312" t="str">
        <f t="shared" si="493"/>
        <v/>
      </c>
      <c r="EI312" s="275">
        <f>VLOOKUP(C312,MOVI!C:DT,47,0)</f>
        <v>0</v>
      </c>
      <c r="EJ312" s="275">
        <f>VLOOKUP(C312,FPT!B:EH,47,0)</f>
        <v>0</v>
      </c>
      <c r="EK312" t="str">
        <f t="shared" si="494"/>
        <v/>
      </c>
      <c r="EL312" s="275">
        <f>VLOOKUP(C312,MOVI!C:DT,48,0)</f>
        <v>0</v>
      </c>
      <c r="EM312" s="275">
        <f>VLOOKUP(C312,FPT!B:EK,48,0)</f>
        <v>0</v>
      </c>
      <c r="EN312" t="str">
        <f t="shared" si="495"/>
        <v/>
      </c>
      <c r="EO312" s="275">
        <f>VLOOKUP(C312,MOVI!C:DT,49,0)</f>
        <v>200000</v>
      </c>
      <c r="EP312" s="275">
        <f>VLOOKUP(C312,FPT!B:EN,49,0)</f>
        <v>200000</v>
      </c>
      <c r="EQ312" t="str">
        <f t="shared" si="496"/>
        <v/>
      </c>
      <c r="ER312" s="275">
        <f>VLOOKUP(C312,MOVI!C:DT,50,0)</f>
        <v>0</v>
      </c>
      <c r="ES312" s="275">
        <f>VLOOKUP(C312,FPT!B:EQ,50,0)</f>
        <v>0</v>
      </c>
      <c r="ET312" t="str">
        <f t="shared" si="497"/>
        <v/>
      </c>
      <c r="EU312" s="275">
        <f>VLOOKUP(C312,MOVI!C:DT,51,0)</f>
        <v>0</v>
      </c>
      <c r="EV312" s="275">
        <f>VLOOKUP(C312,FPT!B:ET,51,0)</f>
        <v>0</v>
      </c>
      <c r="EW312" t="str">
        <f t="shared" si="498"/>
        <v/>
      </c>
      <c r="EX312" s="275">
        <f>VLOOKUP(C312,MOVI!C:DT,52,0)</f>
        <v>0</v>
      </c>
      <c r="EY312" s="275">
        <f>VLOOKUP(C312,FPT!B:EW,52,0)</f>
        <v>0</v>
      </c>
      <c r="EZ312" t="str">
        <f t="shared" si="499"/>
        <v/>
      </c>
      <c r="FA312" s="275">
        <f>VLOOKUP(C312,MOVI!C:DT,53,0)</f>
        <v>0</v>
      </c>
      <c r="FB312" s="275">
        <f>VLOOKUP(C312,FPT!B:EZ,53,0)</f>
        <v>0</v>
      </c>
      <c r="FC312" t="str">
        <f t="shared" si="500"/>
        <v/>
      </c>
      <c r="FD312" s="275">
        <f>VLOOKUP(C312,MOVI!C:DT,54,0)</f>
        <v>0</v>
      </c>
      <c r="FE312" s="275">
        <f>VLOOKUP(C312,FPT!B:FC,54,0)</f>
        <v>0</v>
      </c>
      <c r="FF312" t="str">
        <f t="shared" si="501"/>
        <v/>
      </c>
      <c r="FG312" s="275">
        <f>VLOOKUP(C312,MOVI!C:DT,55,0)</f>
        <v>730000</v>
      </c>
      <c r="FH312" s="275">
        <f>VLOOKUP(C312,FPT!B:FF,55,0)</f>
        <v>730000</v>
      </c>
      <c r="FI312" t="str">
        <f t="shared" si="502"/>
        <v/>
      </c>
      <c r="FJ312" s="275">
        <f>VLOOKUP(C312,MOVI!C:DT,56,0)</f>
        <v>930000</v>
      </c>
      <c r="FK312" s="275">
        <f>VLOOKUP(C312,FPT!B:FI,56,0)</f>
        <v>930000</v>
      </c>
      <c r="FL312" t="str">
        <f t="shared" si="503"/>
        <v/>
      </c>
      <c r="FM312" s="275">
        <f>VLOOKUP(C312,MOVI!C:DT,57,0)</f>
        <v>0</v>
      </c>
      <c r="FN312" s="275">
        <f>VLOOKUP(C312,FPT!B:FL,57,0)</f>
        <v>0</v>
      </c>
      <c r="FO312" t="str">
        <f t="shared" si="504"/>
        <v/>
      </c>
      <c r="FP312" s="275">
        <f>VLOOKUP(C312,MOVI!C:DT,58,0)</f>
        <v>0</v>
      </c>
      <c r="FQ312" s="275">
        <f>VLOOKUP(C312,FPT!B:FO,58,0)</f>
        <v>0</v>
      </c>
      <c r="FR312" t="str">
        <f t="shared" si="505"/>
        <v/>
      </c>
      <c r="FS312" s="275">
        <f>VLOOKUP(C312,MOVI!C:DT,59,0)</f>
        <v>0</v>
      </c>
      <c r="FT312" s="275">
        <f>VLOOKUP(C312,FPT!B:FR,59,0)</f>
        <v>0</v>
      </c>
      <c r="FU312" t="str">
        <f t="shared" si="506"/>
        <v/>
      </c>
      <c r="FV312" s="275">
        <f>VLOOKUP(C312,MOVI!C:DT,60,0)</f>
        <v>0</v>
      </c>
      <c r="FW312" s="275">
        <f>VLOOKUP(C312,FPT!B:FU,60,0)</f>
        <v>0</v>
      </c>
      <c r="FX312" t="str">
        <f t="shared" si="507"/>
        <v/>
      </c>
      <c r="FY312" s="275">
        <f>VLOOKUP(C312,MOVI!C:DT,61,0)</f>
        <v>0</v>
      </c>
      <c r="FZ312" s="275">
        <f>VLOOKUP(C312,FPT!B:FX,61,0)</f>
        <v>0</v>
      </c>
      <c r="GA312" t="str">
        <f t="shared" si="508"/>
        <v/>
      </c>
      <c r="GB312" s="275">
        <f>VLOOKUP(C312,MOVI!C:DT,62,0)</f>
        <v>0</v>
      </c>
      <c r="GC312" s="275">
        <f>VLOOKUP(C312,FPT!B:GA,62,0)</f>
        <v>0</v>
      </c>
      <c r="GD312" t="str">
        <f t="shared" si="509"/>
        <v/>
      </c>
      <c r="GE312" s="275">
        <f>VLOOKUP(C312,MOVI!C:DT,63,0)</f>
        <v>0</v>
      </c>
      <c r="GF312" s="275">
        <f>VLOOKUP(C312,FPT!B:GD,63,0)</f>
        <v>0</v>
      </c>
      <c r="GG312" t="str">
        <f t="shared" si="510"/>
        <v/>
      </c>
      <c r="GH312" s="275">
        <f>VLOOKUP(C312,MOVI!C:DT,64,0)</f>
        <v>0</v>
      </c>
      <c r="GI312" s="275">
        <f>VLOOKUP(C312,FPT!B:GG,64,0)</f>
        <v>0</v>
      </c>
      <c r="GJ312" t="str">
        <f t="shared" si="511"/>
        <v/>
      </c>
      <c r="GK312" s="275">
        <f>VLOOKUP(C312,MOVI!C:DT,65,0)</f>
        <v>0</v>
      </c>
      <c r="GL312" s="275">
        <f>VLOOKUP(C312,FPT!B:GJ,65,0)</f>
        <v>0</v>
      </c>
      <c r="GM312" t="str">
        <f t="shared" si="512"/>
        <v/>
      </c>
      <c r="GN312" s="275">
        <f>VLOOKUP(C312,MOVI!C:DT,66,0)</f>
        <v>0</v>
      </c>
      <c r="GO312" s="275">
        <f>VLOOKUP(C312,FPT!B:GM,66,0)</f>
        <v>0</v>
      </c>
      <c r="GP312" t="str">
        <f t="shared" si="513"/>
        <v/>
      </c>
      <c r="GQ312" s="275">
        <f>VLOOKUP(C312,MOVI!C:DT,67,0)</f>
        <v>0</v>
      </c>
      <c r="GR312" s="275">
        <f>VLOOKUP(C312,FPT!B:GP,67,0)</f>
        <v>0</v>
      </c>
      <c r="GS312" t="str">
        <f t="shared" si="514"/>
        <v/>
      </c>
      <c r="GT312" s="275">
        <f>VLOOKUP(C312,MOVI!C:DT,68,0)</f>
        <v>0</v>
      </c>
      <c r="GU312" s="275">
        <f>VLOOKUP(C312,FPT!B:GS,68,0)</f>
        <v>0</v>
      </c>
      <c r="GV312" t="str">
        <f t="shared" si="515"/>
        <v/>
      </c>
      <c r="GW312" s="275">
        <f>VLOOKUP(C312,MOVI!C:DT,69,0)</f>
        <v>0</v>
      </c>
      <c r="GX312" s="275">
        <f>VLOOKUP(C312,FPT!B:GV,69,0)</f>
        <v>0</v>
      </c>
      <c r="GY312" t="str">
        <f t="shared" si="516"/>
        <v/>
      </c>
      <c r="GZ312" s="275">
        <f>VLOOKUP(C312,MOVI!C:DT,70,0)</f>
        <v>0</v>
      </c>
      <c r="HA312" s="275">
        <f>VLOOKUP(C312,FPT!B:GY,70,0)</f>
        <v>0</v>
      </c>
      <c r="HB312" t="str">
        <f t="shared" si="517"/>
        <v/>
      </c>
      <c r="HC312" s="275">
        <f>VLOOKUP(C312,MOVI!C:DT,71,0)</f>
        <v>5930000</v>
      </c>
      <c r="HD312" s="275">
        <f>ROUND(VLOOKUP(C312,FPT!B:HB,71,0),0)</f>
        <v>5930000</v>
      </c>
      <c r="HE312" t="str">
        <f t="shared" si="518"/>
        <v/>
      </c>
      <c r="HF312" s="275">
        <f>ROUND(VLOOKUP(C312,MOVI!C:DT,72,0),0)</f>
        <v>0</v>
      </c>
      <c r="HG312" s="275">
        <f>ROUND(VLOOKUP(C312,FPT!B:HE,72,0),0)</f>
        <v>0</v>
      </c>
      <c r="HH312" t="str">
        <f t="shared" si="519"/>
        <v/>
      </c>
      <c r="HI312" s="275">
        <f>VLOOKUP(C312,MOVI!C:DT,73,0)</f>
        <v>200000</v>
      </c>
      <c r="HJ312" s="275">
        <f>VLOOKUP(C312,FPT!B:HH,73,0)</f>
        <v>200000</v>
      </c>
      <c r="HK312" t="str">
        <f t="shared" si="520"/>
        <v/>
      </c>
      <c r="HL312" s="275">
        <f>VLOOKUP(C312,MOVI!C:DT,74,0)</f>
        <v>730000</v>
      </c>
      <c r="HM312" s="275">
        <f>VLOOKUP(C312,FPT!B:HK,74,0)</f>
        <v>730000</v>
      </c>
      <c r="HN312" t="str">
        <f t="shared" si="521"/>
        <v/>
      </c>
      <c r="HO312" s="275">
        <f>VLOOKUP(C312,MOVI!C:DT,75,0)</f>
        <v>11000000</v>
      </c>
      <c r="HP312" s="275">
        <f>VLOOKUP(C312,FPT!B:HN,75,0)</f>
        <v>11000000</v>
      </c>
      <c r="HQ312" t="str">
        <f t="shared" si="522"/>
        <v/>
      </c>
      <c r="HR312" s="275">
        <f>VLOOKUP(C312,MOVI!C:DT,76,0)</f>
        <v>0</v>
      </c>
      <c r="HS312" s="275">
        <f>VLOOKUP(C312,FPT!B:HQ,76,0)</f>
        <v>0</v>
      </c>
      <c r="HT312" t="str">
        <f t="shared" si="523"/>
        <v/>
      </c>
      <c r="HU312" s="275">
        <f>VLOOKUP(C312,MOVI!C:DT,77,0)</f>
        <v>0</v>
      </c>
      <c r="HV312" s="275">
        <f>VLOOKUP(C312,FPT!B:HT,77,0)</f>
        <v>0</v>
      </c>
      <c r="HW312" t="str">
        <f t="shared" si="524"/>
        <v/>
      </c>
      <c r="HX312" s="274">
        <f>VLOOKUP(C312,MOVI!C:CB,78,0)</f>
        <v>400000</v>
      </c>
      <c r="HY312" s="261">
        <f>VLOOKUP(C312,FPT!$B:$CA,78,0)</f>
        <v>400000</v>
      </c>
      <c r="HZ312" t="str">
        <f t="shared" si="525"/>
        <v/>
      </c>
      <c r="IA312" s="275">
        <f>VLOOKUP(C312,MOVI!C:CD,79,0)</f>
        <v>50000</v>
      </c>
      <c r="IB312" s="275">
        <f>VLOOKUP(C312,FPT!B:HZ,79,0)</f>
        <v>50000</v>
      </c>
      <c r="IC312" t="str">
        <f t="shared" si="526"/>
        <v/>
      </c>
      <c r="ID312" s="275">
        <f>VLOOKUP(C312,MOVI!C:CD,80,0)</f>
        <v>75000</v>
      </c>
      <c r="IE312" s="275">
        <f>VLOOKUP(C312,FPT!B:IC,80,0)</f>
        <v>75000</v>
      </c>
      <c r="IF312" t="str">
        <f t="shared" si="527"/>
        <v/>
      </c>
      <c r="IG312" s="275">
        <f>VLOOKUP(C312,MOVI!C:DT,81,0)</f>
        <v>0</v>
      </c>
      <c r="IH312" s="275">
        <f>VLOOKUP(C312,FPT!B:IF,81,0)</f>
        <v>0</v>
      </c>
      <c r="II312" t="str">
        <f t="shared" si="528"/>
        <v/>
      </c>
      <c r="IJ312" s="275">
        <f>VLOOKUP(C312,MOVI!C:DT,82,0)</f>
        <v>525000</v>
      </c>
      <c r="IK312" s="275">
        <f>VLOOKUP(C312,FPT!B:II,82,0)</f>
        <v>525000</v>
      </c>
      <c r="IL312" t="str">
        <f t="shared" si="529"/>
        <v/>
      </c>
      <c r="IM312" s="275">
        <f>ROUND(VLOOKUP(C312,MOVI!C:DT,83,0),0)</f>
        <v>12455000</v>
      </c>
      <c r="IN312" s="275">
        <f>ROUND(VLOOKUP(C312,FPT!B:IL,83,0),0)</f>
        <v>12455000</v>
      </c>
      <c r="IO312" t="str">
        <f t="shared" si="530"/>
        <v/>
      </c>
      <c r="IP312" s="275">
        <f>VLOOKUP(C312,MOVI!C:DT,84,0)</f>
        <v>0</v>
      </c>
      <c r="IQ312" s="275">
        <f>VLOOKUP(C312,FPT!B:IO,84,0)</f>
        <v>0</v>
      </c>
      <c r="IR312" t="str">
        <f t="shared" si="531"/>
        <v/>
      </c>
      <c r="IS312" s="275">
        <f>ROUND(VLOOKUP(C312,MOVI!C:DT,85,0),0)</f>
        <v>0</v>
      </c>
      <c r="IT312" s="275">
        <f>ROUND(VLOOKUP(C312,FPT!B:IR,85,0),0)</f>
        <v>0</v>
      </c>
      <c r="IU312" t="str">
        <f t="shared" si="532"/>
        <v/>
      </c>
      <c r="IV312" s="275">
        <f>VLOOKUP(C312,MOVI!C:DT,86,0)</f>
        <v>0</v>
      </c>
      <c r="IW312" s="275">
        <f>VLOOKUP(C312,FPT!B:IU,86,0)</f>
        <v>0</v>
      </c>
      <c r="IX312" t="str">
        <f t="shared" si="533"/>
        <v/>
      </c>
      <c r="IY312" s="275">
        <f>ROUND(VLOOKUP(C312,MOVI!C:DT,87,0),0)</f>
        <v>0</v>
      </c>
      <c r="IZ312" s="275">
        <f>ROUND(VLOOKUP(C312,FPT!B:IX,87,0),0)</f>
        <v>0</v>
      </c>
      <c r="JA312" t="str">
        <f t="shared" si="534"/>
        <v/>
      </c>
      <c r="JB312" s="275">
        <f>VLOOKUP(C312,MOVI!C:DT,88,0)</f>
        <v>0</v>
      </c>
      <c r="JC312" s="275">
        <f>VLOOKUP(C312,FPT!B:JA,88,0)</f>
        <v>0</v>
      </c>
      <c r="JD312" t="str">
        <f t="shared" si="535"/>
        <v/>
      </c>
      <c r="JE312" s="275">
        <f>VLOOKUP(C312,MOVI!C:DT,89,0)</f>
        <v>50000</v>
      </c>
      <c r="JF312" s="275">
        <f>VLOOKUP(C312,FPT!B:JD,89,0)</f>
        <v>50000</v>
      </c>
      <c r="JG312" t="str">
        <f t="shared" si="536"/>
        <v/>
      </c>
      <c r="JH312" s="275">
        <f>VLOOKUP(C312,MOVI!C:DT,90,0)</f>
        <v>1180000</v>
      </c>
      <c r="JI312" s="275">
        <f>VLOOKUP(C312,FPT!B:JG,90,0)</f>
        <v>1180000</v>
      </c>
      <c r="JJ312" t="str">
        <f t="shared" si="537"/>
        <v/>
      </c>
      <c r="JK312" s="275">
        <f>VLOOKUP(C312,MOVI!C:DT,91,0)</f>
        <v>0</v>
      </c>
      <c r="JL312" s="275">
        <f>VLOOKUP(C312,FPT!B:JJ,91,0)</f>
        <v>0</v>
      </c>
      <c r="JM312" t="str">
        <f t="shared" si="538"/>
        <v/>
      </c>
      <c r="JN312" s="275">
        <f>VLOOKUP(C312,MOVI!C:DT,92,0)</f>
        <v>0</v>
      </c>
      <c r="JO312" s="275">
        <f>VLOOKUP(C312,FPT!B:JM,92,0)</f>
        <v>0</v>
      </c>
      <c r="JP312" t="str">
        <f t="shared" si="539"/>
        <v/>
      </c>
      <c r="JQ312" s="275">
        <f>VLOOKUP(C312,MOVI!C:DT,93,0)</f>
        <v>0</v>
      </c>
      <c r="JR312" s="275">
        <f>VLOOKUP(C312,FPT!B:JP,93,0)</f>
        <v>0</v>
      </c>
      <c r="JS312" t="str">
        <f t="shared" si="540"/>
        <v/>
      </c>
      <c r="JT312" s="275">
        <f>VLOOKUP(C312,MOVI!C:DT,94,0)</f>
        <v>1230000</v>
      </c>
      <c r="JU312" s="275">
        <f>VLOOKUP(C312,FPT!B:JS,94,0)</f>
        <v>1230000</v>
      </c>
      <c r="JV312" t="str">
        <f t="shared" si="541"/>
        <v/>
      </c>
      <c r="JW312" s="275">
        <f>VLOOKUP(C312,MOVI!C:DT,95,0)</f>
        <v>4175000</v>
      </c>
      <c r="JX312" s="275">
        <f>VLOOKUP(C312,FPT!B:JV,95,0)</f>
        <v>4175000</v>
      </c>
      <c r="JY312" t="str">
        <f t="shared" si="542"/>
        <v/>
      </c>
      <c r="JZ312" s="275">
        <f>VLOOKUP(C312,MOVI!C:DT,96,0)</f>
        <v>0</v>
      </c>
      <c r="KA312" s="275">
        <f>VLOOKUP(C312,FPT!B:JY,96,0)</f>
        <v>0</v>
      </c>
      <c r="KB312" t="str">
        <f t="shared" si="543"/>
        <v/>
      </c>
      <c r="KC312" s="275">
        <f>VLOOKUP(C312,MOVI!C:DT,97,0)</f>
        <v>4175000</v>
      </c>
      <c r="KD312" s="275">
        <f>VLOOKUP(C312,FPT!B:KB,97,0)</f>
        <v>4175000</v>
      </c>
      <c r="KE312" t="str">
        <f t="shared" si="544"/>
        <v/>
      </c>
      <c r="KF312" s="275">
        <f>VLOOKUP(C312,MOVI!C:DT,98,0)</f>
        <v>850000.00000000012</v>
      </c>
      <c r="KG312" s="275">
        <f>VLOOKUP(C312,FPT!B:KE,98,0)</f>
        <v>850000</v>
      </c>
      <c r="KH312" t="str">
        <f t="shared" si="545"/>
        <v/>
      </c>
      <c r="KI312" s="275">
        <f>VLOOKUP(C312,MOVI!C:DT,99,0)</f>
        <v>0</v>
      </c>
      <c r="KJ312" s="275">
        <f>VLOOKUP(C312,FPT!B:KH,99,0)</f>
        <v>0</v>
      </c>
      <c r="KK312" t="str">
        <f t="shared" si="546"/>
        <v/>
      </c>
      <c r="KL312" s="275">
        <f>VLOOKUP(C312,MOVI!C:DT,100,0)</f>
        <v>150000</v>
      </c>
      <c r="KM312" s="275">
        <f>VLOOKUP(C312,FPT!B:KK,100,0)</f>
        <v>150000</v>
      </c>
      <c r="KN312" t="str">
        <f t="shared" si="547"/>
        <v/>
      </c>
      <c r="KO312" s="275">
        <f>VLOOKUP(C312,MOVI!C:DT,101,0)</f>
        <v>0</v>
      </c>
      <c r="KP312" s="275">
        <f>VLOOKUP(C312,FPT!B:KN,101,0)</f>
        <v>0</v>
      </c>
      <c r="KQ312" t="str">
        <f t="shared" si="548"/>
        <v/>
      </c>
      <c r="KR312" s="275">
        <f>VLOOKUP(C312,MOVI!C:DT,102,0)</f>
        <v>0</v>
      </c>
      <c r="KS312" s="275">
        <f>VLOOKUP(C312,FPT!B:KQ,102,0)</f>
        <v>0</v>
      </c>
      <c r="KT312" t="str">
        <f t="shared" si="549"/>
        <v/>
      </c>
      <c r="KU312" s="275">
        <f>VLOOKUP(C312,MOVI!C:DT,103,0)</f>
        <v>1000000.0000000001</v>
      </c>
      <c r="KV312" s="275">
        <f>VLOOKUP(C312,FPT!B:KT,103,0)</f>
        <v>1000000</v>
      </c>
      <c r="KW312" t="str">
        <f t="shared" si="550"/>
        <v/>
      </c>
      <c r="KX312" s="275">
        <f>VLOOKUP(C312,MOVI!C:DT,104,0)</f>
        <v>1525000</v>
      </c>
      <c r="KY312" s="275">
        <f>VLOOKUP(C312,FPT!B:KW,104,0)</f>
        <v>1525000</v>
      </c>
      <c r="KZ312" t="str">
        <f t="shared" si="551"/>
        <v/>
      </c>
      <c r="LA312" s="275">
        <f>VLOOKUP(C312,MOVI!C:DT,105,0)</f>
        <v>100000</v>
      </c>
      <c r="LB312" s="275">
        <f>VLOOKUP(C312,FPT!B:KZ,105,0)</f>
        <v>100000</v>
      </c>
      <c r="LC312" t="str">
        <f t="shared" si="552"/>
        <v/>
      </c>
      <c r="LD312" s="275">
        <f>VLOOKUP(C312,MOVI!C:DT,106,0)</f>
        <v>7030000</v>
      </c>
      <c r="LE312" s="275">
        <f>VLOOKUP(C312,FPT!B:LC,106,0)</f>
        <v>7030000</v>
      </c>
      <c r="LF312" t="str">
        <f t="shared" si="553"/>
        <v/>
      </c>
      <c r="LG312" s="273">
        <f>VLOOKUP(C312,MOVI!C:DT,107,0)</f>
        <v>0</v>
      </c>
      <c r="LH312" s="273">
        <f>VLOOKUP(C312,FPT!B:LF,107,0)</f>
        <v>0</v>
      </c>
      <c r="LI312" t="str">
        <f t="shared" si="554"/>
        <v/>
      </c>
      <c r="LJ312" t="str">
        <f>VLOOKUP(C312,MOVI!C:DV,108,0)</f>
        <v>MoviSouthSales</v>
      </c>
      <c r="LK312" s="252" t="str">
        <f>VLOOKUP(C312,FPT!B:LI,108,0)</f>
        <v>MoviSouthSales</v>
      </c>
      <c r="LL312" t="str">
        <f t="shared" si="555"/>
        <v/>
      </c>
      <c r="LM312" s="275">
        <f>ROUND(VLOOKUP(C312,MOVI!C:DV,109,0),0)</f>
        <v>416667</v>
      </c>
      <c r="LN312" s="275">
        <f>ROUND(VLOOKUP(C312,FPT!B:LL,109,0),0)</f>
        <v>416667</v>
      </c>
      <c r="LO312" t="str">
        <f t="shared" si="556"/>
        <v/>
      </c>
      <c r="LP312" t="str">
        <f>VLOOKUP(C312,MOVI!C:DV,110,0)</f>
        <v>DNI</v>
      </c>
      <c r="LQ312" s="247" t="str">
        <f>VLOOKUP(C312,FPT!B:LO,110,0)</f>
        <v>DNI</v>
      </c>
      <c r="LR312" t="str">
        <f t="shared" si="557"/>
        <v/>
      </c>
      <c r="LS312">
        <f>MOVI!DI307</f>
        <v>22</v>
      </c>
      <c r="LV312">
        <f>MOVI!DJ307</f>
        <v>0</v>
      </c>
      <c r="LW312">
        <f>MOVI!DK307</f>
        <v>0</v>
      </c>
      <c r="LX312" t="str">
        <f>MOVI!DL307</f>
        <v>x</v>
      </c>
      <c r="LY312">
        <f>MOVI!DM307</f>
        <v>0</v>
      </c>
      <c r="LZ312">
        <f>MOVI!DN307</f>
        <v>50000</v>
      </c>
      <c r="MA312">
        <f>MOVI!DO307</f>
        <v>0</v>
      </c>
      <c r="MB312" t="str">
        <f>MOVI!DP307</f>
        <v>DNI</v>
      </c>
      <c r="MC312">
        <f>MOVI!DQ307</f>
        <v>0</v>
      </c>
      <c r="MD312">
        <f>MOVI!DR307</f>
        <v>0</v>
      </c>
      <c r="ME312" t="str">
        <f>VLOOKUP(C312,MOVI!C:DV,121,0)</f>
        <v>Group 1</v>
      </c>
      <c r="MF312" s="252" t="str">
        <f>VLOOKUP(C312,FPT!B:MD,111,0)</f>
        <v>Group 1</v>
      </c>
      <c r="MG312" t="str">
        <f t="shared" si="561"/>
        <v/>
      </c>
      <c r="MH312" t="str">
        <f>VLOOKUP(C312,MOVI!C:DT,122,0)</f>
        <v>MoviSouthGroup 1</v>
      </c>
      <c r="MI312" s="252" t="str">
        <f>VLOOKUP(C312,FPT!B:DS,112,0)</f>
        <v>MoviSouthGroup 1</v>
      </c>
      <c r="MJ312" t="str">
        <f t="shared" si="558"/>
        <v/>
      </c>
    </row>
    <row r="313" spans="1:348" x14ac:dyDescent="0.25">
      <c r="A313">
        <v>305</v>
      </c>
      <c r="B313" s="48">
        <v>5918</v>
      </c>
      <c r="C313" s="271" t="s">
        <v>1061</v>
      </c>
      <c r="D313" t="str">
        <f>VLOOKUP(C313,MOVI!C:D,2,0)</f>
        <v>Phạm Thị Thu Huyền</v>
      </c>
      <c r="E313" t="str">
        <f>VLOOKUP(C313,FPT!B:C,2,0)</f>
        <v>Phạm Thị Thu Huyền</v>
      </c>
      <c r="F313" t="str">
        <f t="shared" si="451"/>
        <v/>
      </c>
      <c r="G313" t="str">
        <f>VLOOKUP(C313,MOVI!C:E,3,0)</f>
        <v>Sales</v>
      </c>
      <c r="H313" t="str">
        <f>VLOOKUP(C313,FPT!B:F,3,0)</f>
        <v>Sales</v>
      </c>
      <c r="I313" t="str">
        <f t="shared" si="452"/>
        <v/>
      </c>
      <c r="J313" t="str">
        <f>VLOOKUP(C313,MOVI!C:H,4,0)</f>
        <v>Field Sales</v>
      </c>
      <c r="K313" t="str">
        <f>VLOOKUP(C313,FPT!B:I,4,0)</f>
        <v>Field Sales</v>
      </c>
      <c r="L313" t="str">
        <f t="shared" si="453"/>
        <v/>
      </c>
      <c r="M313" t="str">
        <f>VLOOKUP(C313,MOVI!C:DT,5,0)</f>
        <v>Associate</v>
      </c>
      <c r="N313" t="str">
        <f>VLOOKUP(C313,FPT!B:L,5,0)</f>
        <v>Associate</v>
      </c>
      <c r="O313" t="str">
        <f t="shared" si="454"/>
        <v/>
      </c>
      <c r="P313" t="str">
        <f>VLOOKUP(C313,MOVI!C:DT,6,0)</f>
        <v>Field Sales</v>
      </c>
      <c r="Q313" t="str">
        <f>VLOOKUP(C313,FPT!B:O,6,0)</f>
        <v>Field sales</v>
      </c>
      <c r="R313" t="str">
        <f t="shared" si="455"/>
        <v/>
      </c>
      <c r="S313" t="str">
        <f>VLOOKUP(C313,MOVI!C:DT,7,0)</f>
        <v>South</v>
      </c>
      <c r="T313" t="str">
        <f>VLOOKUP(C313,FPT!B:R,7,0)</f>
        <v>South</v>
      </c>
      <c r="U313" t="str">
        <f t="shared" si="456"/>
        <v/>
      </c>
      <c r="V313" t="str">
        <f>VLOOKUP(C313,MOVI!C:DT,8,0)</f>
        <v>Movi</v>
      </c>
      <c r="W313" t="str">
        <f>VLOOKUP(C313,FPT!B:U,8,0)</f>
        <v>Movi</v>
      </c>
      <c r="X313" t="str">
        <f t="shared" si="457"/>
        <v/>
      </c>
      <c r="Y313" t="str">
        <f>VLOOKUP(C313,MOVI!C:DT,9,0)</f>
        <v>Full-time</v>
      </c>
      <c r="Z313" t="str">
        <f>VLOOKUP(C313,FPT!B:X,9,0)</f>
        <v>Full-time</v>
      </c>
      <c r="AA313" t="str">
        <f t="shared" si="458"/>
        <v/>
      </c>
      <c r="AB313" t="str">
        <f>VLOOKUP(C313,MOVI!C:DT,10,0)</f>
        <v>Permanent</v>
      </c>
      <c r="AC313" t="str">
        <f>VLOOKUP(C313,FPT!B:AA,10,0)</f>
        <v>Permanent</v>
      </c>
      <c r="AD313" t="str">
        <f t="shared" si="459"/>
        <v/>
      </c>
      <c r="AE313" s="247">
        <f>VLOOKUP(C313,MOVI!C:DT,11,0)</f>
        <v>44084</v>
      </c>
      <c r="AF313" s="247">
        <f>VLOOKUP(C313,FPT!B:AD,11,0)</f>
        <v>44084</v>
      </c>
      <c r="AG313" t="str">
        <f t="shared" si="460"/>
        <v/>
      </c>
      <c r="AH313" s="260" t="str">
        <f>VLOOKUP(C313,MOVI!C:DT,12,0)</f>
        <v/>
      </c>
      <c r="AI313" s="260"/>
      <c r="AJ313" t="str">
        <f t="shared" si="560"/>
        <v/>
      </c>
      <c r="AK313">
        <f>VLOOKUP(C313,MOVI!C:DT,13,0)</f>
        <v>0</v>
      </c>
      <c r="AL313" s="247">
        <f>VLOOKUP(C313,FPT!B:AJ,13,0)</f>
        <v>0</v>
      </c>
      <c r="AM313" t="str">
        <f t="shared" si="559"/>
        <v/>
      </c>
      <c r="AN313" s="247">
        <f>VLOOKUP(C313,MOVI!C:DT,14,0)</f>
        <v>0</v>
      </c>
      <c r="AO313" s="247">
        <f>VLOOKUP(C313,FPT!B:AM,14,0)</f>
        <v>0</v>
      </c>
      <c r="AP313" t="str">
        <f t="shared" si="461"/>
        <v/>
      </c>
      <c r="AQ313" t="str">
        <f>VLOOKUP(C313,MOVI!C:DT,15,0)</f>
        <v>LC</v>
      </c>
      <c r="AR313" s="247">
        <f>VLOOKUP(C313,FPT!B:AP,15,0)</f>
        <v>0</v>
      </c>
      <c r="AS313" t="str">
        <f t="shared" si="462"/>
        <v>Lệch</v>
      </c>
      <c r="AT313" s="282" t="str">
        <f>VLOOKUP(C313,MOVI!C:DT,16,0)</f>
        <v>LTTP</v>
      </c>
      <c r="AU313" s="247" t="str">
        <f>VLOOKUP(C313,FPT!B:AS,16,0)</f>
        <v>LTTP</v>
      </c>
      <c r="AV313" t="str">
        <f t="shared" si="463"/>
        <v/>
      </c>
      <c r="AW313" t="str">
        <f>VLOOKUP(C313,MOVI!C:DT,17,0)</f>
        <v>L</v>
      </c>
      <c r="AX313" s="247" t="str">
        <f>VLOOKUP(C313,FPT!B:AV,17,0)</f>
        <v>L</v>
      </c>
      <c r="AY313" t="str">
        <f t="shared" si="464"/>
        <v/>
      </c>
      <c r="AZ313">
        <f>VLOOKUP(C313,MOVI!C:DT,18,0)</f>
        <v>0</v>
      </c>
      <c r="BA313" s="247">
        <f>VLOOKUP(C313,FPT!B:AY,18,0)</f>
        <v>0</v>
      </c>
      <c r="BB313" t="str">
        <f t="shared" si="465"/>
        <v/>
      </c>
      <c r="BC313" s="275">
        <f>VLOOKUP(C313,MOVI!C:DT,19,0)</f>
        <v>5000000</v>
      </c>
      <c r="BD313" s="275">
        <f>VLOOKUP(C313,FPT!B:BB,19,0)</f>
        <v>5000000</v>
      </c>
      <c r="BE313" t="str">
        <f t="shared" si="466"/>
        <v/>
      </c>
      <c r="BF313">
        <f>VLOOKUP(C313,MOVI!C:DT,20,0)</f>
        <v>0</v>
      </c>
      <c r="BG313" s="252">
        <f>VLOOKUP(C313,FPT!B:BE,20,0)</f>
        <v>0</v>
      </c>
      <c r="BH313" t="str">
        <f t="shared" si="467"/>
        <v/>
      </c>
      <c r="BI313" s="275">
        <f>VLOOKUP(C313,MOVI!C:DT,21,0)</f>
        <v>5000000</v>
      </c>
      <c r="BJ313" s="275">
        <f>VLOOKUP(C313,FPT!B:BH,21,0)</f>
        <v>5000000</v>
      </c>
      <c r="BK313" t="str">
        <f t="shared" si="468"/>
        <v/>
      </c>
      <c r="BL313" s="275">
        <f>VLOOKUP(C313,MOVI!C:DT,22,0)</f>
        <v>0</v>
      </c>
      <c r="BM313" s="275">
        <f>VLOOKUP(C313,FPT!B:BK,22,0)</f>
        <v>0</v>
      </c>
      <c r="BN313" t="str">
        <f t="shared" si="469"/>
        <v/>
      </c>
      <c r="BO313" s="275">
        <f>VLOOKUP(C313,MOVI!C:DT,23,0)</f>
        <v>0</v>
      </c>
      <c r="BP313" s="275">
        <f>VLOOKUP(C313,FPT!B:BN,23,0)</f>
        <v>0</v>
      </c>
      <c r="BQ313" t="str">
        <f t="shared" si="470"/>
        <v/>
      </c>
      <c r="BR313" s="275">
        <f>VLOOKUP(C313,MOVI!C:DT,24,0)</f>
        <v>0</v>
      </c>
      <c r="BS313" s="275">
        <f>VLOOKUP(C313,FPT!B:BQ,24,0)</f>
        <v>0</v>
      </c>
      <c r="BT313" t="str">
        <f t="shared" si="471"/>
        <v/>
      </c>
      <c r="BU313" s="275">
        <f>VLOOKUP(C313,MOVI!C:DT,25,0)</f>
        <v>200000</v>
      </c>
      <c r="BV313" s="275">
        <f>VLOOKUP(C313,FPT!B:BT,25,0)</f>
        <v>200000</v>
      </c>
      <c r="BW313" t="str">
        <f t="shared" si="472"/>
        <v/>
      </c>
      <c r="BX313" s="275">
        <f>VLOOKUP(C313,MOVI!C:DT,26,0)</f>
        <v>0</v>
      </c>
      <c r="BY313" s="275">
        <f>VLOOKUP(C313,FPT!B:BW,26,0)</f>
        <v>0</v>
      </c>
      <c r="BZ313" t="str">
        <f t="shared" si="473"/>
        <v/>
      </c>
      <c r="CA313" s="275">
        <f>VLOOKUP(C313,MOVI!C:DT,27,0)</f>
        <v>730000</v>
      </c>
      <c r="CB313" s="275">
        <f>VLOOKUP(C313,FPT!B:BZ,27,0)</f>
        <v>730000</v>
      </c>
      <c r="CC313" t="str">
        <f t="shared" si="474"/>
        <v/>
      </c>
      <c r="CD313" s="275">
        <f>VLOOKUP(C313,MOVI!C:DT,28,0)</f>
        <v>930000</v>
      </c>
      <c r="CE313" s="275">
        <f>VLOOKUP(C313,FPT!B:CC,28,0)</f>
        <v>930000</v>
      </c>
      <c r="CF313" t="str">
        <f t="shared" si="475"/>
        <v/>
      </c>
      <c r="CG313" t="str">
        <f>VLOOKUP(C313,MOVI!C:DT,29,0)</f>
        <v>CN</v>
      </c>
      <c r="CH313" s="252" t="str">
        <f>VLOOKUP(C313,FPT!B:CF,29,0)</f>
        <v>CN</v>
      </c>
      <c r="CI313" t="str">
        <f t="shared" si="476"/>
        <v/>
      </c>
      <c r="CJ313">
        <f>VLOOKUP(C313,MOVI!C:DT,30,0)</f>
        <v>26</v>
      </c>
      <c r="CK313" s="252">
        <f>VLOOKUP(C313,FPT!B:CI,30,0)</f>
        <v>26</v>
      </c>
      <c r="CL313" t="str">
        <f t="shared" si="477"/>
        <v/>
      </c>
      <c r="CM313">
        <f>VLOOKUP(C313,MOVI!C:DT,31,0)</f>
        <v>26</v>
      </c>
      <c r="CN313" s="252">
        <f>VLOOKUP(C313,FPT!B:CL,31,0)</f>
        <v>26</v>
      </c>
      <c r="CO313" t="str">
        <f t="shared" si="478"/>
        <v/>
      </c>
      <c r="CP313" s="275">
        <f>VLOOKUP(C313,MOVI!C:DT,32,0)</f>
        <v>0</v>
      </c>
      <c r="CQ313" s="275">
        <f>VLOOKUP(C313,FPT!B:CO,32,0)</f>
        <v>0</v>
      </c>
      <c r="CR313" t="str">
        <f t="shared" si="479"/>
        <v/>
      </c>
      <c r="CS313" s="275">
        <f>VLOOKUP(C313,MOVI!C:DT,33,0)</f>
        <v>0</v>
      </c>
      <c r="CT313" s="275">
        <f>VLOOKUP(C313,FPT!B:CR,33,0)</f>
        <v>0</v>
      </c>
      <c r="CU313" t="str">
        <f t="shared" si="480"/>
        <v/>
      </c>
      <c r="CV313" s="275">
        <f>VLOOKUP(C313,MOVI!C:DT,34,0)</f>
        <v>0</v>
      </c>
      <c r="CW313" s="275">
        <f>VLOOKUP(C313,FPT!B:CU,34,0)</f>
        <v>0</v>
      </c>
      <c r="CX313" t="str">
        <f t="shared" si="481"/>
        <v/>
      </c>
      <c r="CY313" s="275">
        <f>VLOOKUP(C313,MOVI!C:DT,35,0)</f>
        <v>26</v>
      </c>
      <c r="CZ313" s="275">
        <f>VLOOKUP(C313,FPT!B:CX,35,0)</f>
        <v>26</v>
      </c>
      <c r="DA313" t="str">
        <f t="shared" si="482"/>
        <v/>
      </c>
      <c r="DB313" s="275">
        <f>VLOOKUP(C313,MOVI!C:DT,36,0)</f>
        <v>0</v>
      </c>
      <c r="DC313" s="275">
        <f>VLOOKUP(C313,FPT!B:DA,36,0)</f>
        <v>0</v>
      </c>
      <c r="DD313" t="str">
        <f t="shared" si="483"/>
        <v/>
      </c>
      <c r="DE313" s="275">
        <f>VLOOKUP(C313,MOVI!C:DT,37,0)</f>
        <v>0</v>
      </c>
      <c r="DF313" s="275">
        <f>VLOOKUP(C313,FPT!B:DD,37,0)</f>
        <v>0</v>
      </c>
      <c r="DG313" t="str">
        <f t="shared" si="484"/>
        <v/>
      </c>
      <c r="DH313" s="275">
        <f>VLOOKUP(C313,MOVI!C:DT,38,0)</f>
        <v>0</v>
      </c>
      <c r="DI313" s="275">
        <f>VLOOKUP(C313,FPT!B:DG,38,0)</f>
        <v>0</v>
      </c>
      <c r="DJ313" t="str">
        <f t="shared" si="485"/>
        <v/>
      </c>
      <c r="DK313" s="275">
        <f>VLOOKUP(C313,MOVI!C:DT,39,0)</f>
        <v>0</v>
      </c>
      <c r="DL313" s="275">
        <f>VLOOKUP(C313,FPT!B:DJ,39,0)</f>
        <v>0</v>
      </c>
      <c r="DM313" t="str">
        <f t="shared" si="486"/>
        <v/>
      </c>
      <c r="DN313" s="275">
        <f>VLOOKUP(C313,MOVI!C:DT,40,0)</f>
        <v>0</v>
      </c>
      <c r="DO313" s="275">
        <f>VLOOKUP(C313,FPT!B:DM,40,0)</f>
        <v>0</v>
      </c>
      <c r="DP313" t="str">
        <f t="shared" si="487"/>
        <v/>
      </c>
      <c r="DQ313" s="275">
        <f>VLOOKUP(C313,MOVI!C:DT,41,0)</f>
        <v>0</v>
      </c>
      <c r="DR313" s="275">
        <f>VLOOKUP(C313,FPT!B:DP,41,0)</f>
        <v>0</v>
      </c>
      <c r="DS313" t="str">
        <f t="shared" si="488"/>
        <v/>
      </c>
      <c r="DT313" s="275">
        <f>VLOOKUP(C313,MOVI!C:DT,42,0)</f>
        <v>5000000</v>
      </c>
      <c r="DU313" s="275">
        <f>ROUND(VLOOKUP(C313,FPT!B:DS,42,0),0)</f>
        <v>5000000</v>
      </c>
      <c r="DV313" t="str">
        <f t="shared" si="489"/>
        <v/>
      </c>
      <c r="DW313" s="275">
        <f>VLOOKUP(C313,MOVI!C:DT,43,0)</f>
        <v>0</v>
      </c>
      <c r="DX313" s="275">
        <f>VLOOKUP(C313,FPT!B:DV,43,0)</f>
        <v>0</v>
      </c>
      <c r="DY313" t="str">
        <f t="shared" si="490"/>
        <v/>
      </c>
      <c r="DZ313" s="275">
        <f>VLOOKUP(C313,MOVI!C:DT,44,0)</f>
        <v>0</v>
      </c>
      <c r="EA313" s="275">
        <f>VLOOKUP(C313,FPT!B:DY,44,0)</f>
        <v>0</v>
      </c>
      <c r="EB313" t="str">
        <f t="shared" si="491"/>
        <v/>
      </c>
      <c r="EC313" s="275">
        <f>VLOOKUP(C313,MOVI!C:DT,45,0)</f>
        <v>5000000</v>
      </c>
      <c r="ED313" s="275">
        <f>ROUND(VLOOKUP(C313,FPT!B:EB,45,0),0)</f>
        <v>5000000</v>
      </c>
      <c r="EE313" t="str">
        <f t="shared" si="492"/>
        <v/>
      </c>
      <c r="EF313" s="275">
        <f>VLOOKUP(C313,MOVI!C:DT,46,0)</f>
        <v>0</v>
      </c>
      <c r="EG313" s="275">
        <f>VLOOKUP(C313,FPT!B:EE,46,0)</f>
        <v>0</v>
      </c>
      <c r="EH313" t="str">
        <f t="shared" si="493"/>
        <v/>
      </c>
      <c r="EI313" s="275">
        <f>VLOOKUP(C313,MOVI!C:DT,47,0)</f>
        <v>0</v>
      </c>
      <c r="EJ313" s="275">
        <f>VLOOKUP(C313,FPT!B:EH,47,0)</f>
        <v>0</v>
      </c>
      <c r="EK313" t="str">
        <f t="shared" si="494"/>
        <v/>
      </c>
      <c r="EL313" s="275">
        <f>VLOOKUP(C313,MOVI!C:DT,48,0)</f>
        <v>0</v>
      </c>
      <c r="EM313" s="275">
        <f>VLOOKUP(C313,FPT!B:EK,48,0)</f>
        <v>0</v>
      </c>
      <c r="EN313" t="str">
        <f t="shared" si="495"/>
        <v/>
      </c>
      <c r="EO313" s="275">
        <f>VLOOKUP(C313,MOVI!C:DT,49,0)</f>
        <v>200000</v>
      </c>
      <c r="EP313" s="275">
        <f>VLOOKUP(C313,FPT!B:EN,49,0)</f>
        <v>200000</v>
      </c>
      <c r="EQ313" t="str">
        <f t="shared" si="496"/>
        <v/>
      </c>
      <c r="ER313" s="275">
        <f>VLOOKUP(C313,MOVI!C:DT,50,0)</f>
        <v>0</v>
      </c>
      <c r="ES313" s="275">
        <f>VLOOKUP(C313,FPT!B:EQ,50,0)</f>
        <v>0</v>
      </c>
      <c r="ET313" t="str">
        <f t="shared" si="497"/>
        <v/>
      </c>
      <c r="EU313" s="275">
        <f>VLOOKUP(C313,MOVI!C:DT,51,0)</f>
        <v>0</v>
      </c>
      <c r="EV313" s="275">
        <f>VLOOKUP(C313,FPT!B:ET,51,0)</f>
        <v>0</v>
      </c>
      <c r="EW313" t="str">
        <f t="shared" si="498"/>
        <v/>
      </c>
      <c r="EX313" s="275">
        <f>VLOOKUP(C313,MOVI!C:DT,52,0)</f>
        <v>0</v>
      </c>
      <c r="EY313" s="275">
        <f>VLOOKUP(C313,FPT!B:EW,52,0)</f>
        <v>0</v>
      </c>
      <c r="EZ313" t="str">
        <f t="shared" si="499"/>
        <v/>
      </c>
      <c r="FA313" s="275">
        <f>VLOOKUP(C313,MOVI!C:DT,53,0)</f>
        <v>0</v>
      </c>
      <c r="FB313" s="275">
        <f>VLOOKUP(C313,FPT!B:EZ,53,0)</f>
        <v>0</v>
      </c>
      <c r="FC313" t="str">
        <f t="shared" si="500"/>
        <v/>
      </c>
      <c r="FD313" s="275">
        <f>VLOOKUP(C313,MOVI!C:DT,54,0)</f>
        <v>0</v>
      </c>
      <c r="FE313" s="275">
        <f>VLOOKUP(C313,FPT!B:FC,54,0)</f>
        <v>0</v>
      </c>
      <c r="FF313" t="str">
        <f t="shared" si="501"/>
        <v/>
      </c>
      <c r="FG313" s="275">
        <f>VLOOKUP(C313,MOVI!C:DT,55,0)</f>
        <v>730000</v>
      </c>
      <c r="FH313" s="275">
        <f>VLOOKUP(C313,FPT!B:FF,55,0)</f>
        <v>730000</v>
      </c>
      <c r="FI313" t="str">
        <f t="shared" si="502"/>
        <v/>
      </c>
      <c r="FJ313" s="275">
        <f>VLOOKUP(C313,MOVI!C:DT,56,0)</f>
        <v>930000</v>
      </c>
      <c r="FK313" s="275">
        <f>VLOOKUP(C313,FPT!B:FI,56,0)</f>
        <v>930000</v>
      </c>
      <c r="FL313" t="str">
        <f t="shared" si="503"/>
        <v/>
      </c>
      <c r="FM313" s="275">
        <f>VLOOKUP(C313,MOVI!C:DT,57,0)</f>
        <v>784911</v>
      </c>
      <c r="FN313" s="275">
        <f>VLOOKUP(C313,FPT!B:FL,57,0)</f>
        <v>784911</v>
      </c>
      <c r="FO313" t="str">
        <f t="shared" si="504"/>
        <v/>
      </c>
      <c r="FP313" s="275">
        <f>VLOOKUP(C313,MOVI!C:DT,58,0)</f>
        <v>0</v>
      </c>
      <c r="FQ313" s="275">
        <f>VLOOKUP(C313,FPT!B:FO,58,0)</f>
        <v>0</v>
      </c>
      <c r="FR313" t="str">
        <f t="shared" si="505"/>
        <v/>
      </c>
      <c r="FS313" s="275">
        <f>VLOOKUP(C313,MOVI!C:DT,59,0)</f>
        <v>0</v>
      </c>
      <c r="FT313" s="275">
        <f>VLOOKUP(C313,FPT!B:FR,59,0)</f>
        <v>0</v>
      </c>
      <c r="FU313" t="str">
        <f t="shared" si="506"/>
        <v/>
      </c>
      <c r="FV313" s="275">
        <f>VLOOKUP(C313,MOVI!C:DT,60,0)</f>
        <v>0</v>
      </c>
      <c r="FW313" s="275">
        <f>VLOOKUP(C313,FPT!B:FU,60,0)</f>
        <v>0</v>
      </c>
      <c r="FX313" t="str">
        <f t="shared" si="507"/>
        <v/>
      </c>
      <c r="FY313" s="275">
        <f>VLOOKUP(C313,MOVI!C:DT,61,0)</f>
        <v>0</v>
      </c>
      <c r="FZ313" s="275">
        <f>VLOOKUP(C313,FPT!B:FX,61,0)</f>
        <v>0</v>
      </c>
      <c r="GA313" t="str">
        <f t="shared" si="508"/>
        <v/>
      </c>
      <c r="GB313" s="275">
        <f>VLOOKUP(C313,MOVI!C:DT,62,0)</f>
        <v>250000</v>
      </c>
      <c r="GC313" s="275">
        <f>VLOOKUP(C313,FPT!B:GA,62,0)</f>
        <v>250000</v>
      </c>
      <c r="GD313" t="str">
        <f t="shared" si="509"/>
        <v/>
      </c>
      <c r="GE313" s="275">
        <f>VLOOKUP(C313,MOVI!C:DT,63,0)</f>
        <v>0</v>
      </c>
      <c r="GF313" s="275">
        <f>VLOOKUP(C313,FPT!B:GD,63,0)</f>
        <v>0</v>
      </c>
      <c r="GG313" t="str">
        <f t="shared" si="510"/>
        <v/>
      </c>
      <c r="GH313" s="275">
        <f>VLOOKUP(C313,MOVI!C:DT,64,0)</f>
        <v>0</v>
      </c>
      <c r="GI313" s="275">
        <f>VLOOKUP(C313,FPT!B:GG,64,0)</f>
        <v>0</v>
      </c>
      <c r="GJ313" t="str">
        <f t="shared" si="511"/>
        <v/>
      </c>
      <c r="GK313" s="275">
        <f>VLOOKUP(C313,MOVI!C:DT,65,0)</f>
        <v>0</v>
      </c>
      <c r="GL313" s="275">
        <f>VLOOKUP(C313,FPT!B:GJ,65,0)</f>
        <v>0</v>
      </c>
      <c r="GM313" t="str">
        <f t="shared" si="512"/>
        <v/>
      </c>
      <c r="GN313" s="275">
        <f>VLOOKUP(C313,MOVI!C:DT,66,0)</f>
        <v>0</v>
      </c>
      <c r="GO313" s="275">
        <f>VLOOKUP(C313,FPT!B:GM,66,0)</f>
        <v>0</v>
      </c>
      <c r="GP313" t="str">
        <f t="shared" si="513"/>
        <v/>
      </c>
      <c r="GQ313" s="275">
        <f>VLOOKUP(C313,MOVI!C:DT,67,0)</f>
        <v>0</v>
      </c>
      <c r="GR313" s="275">
        <f>VLOOKUP(C313,FPT!B:GP,67,0)</f>
        <v>0</v>
      </c>
      <c r="GS313" t="str">
        <f t="shared" si="514"/>
        <v/>
      </c>
      <c r="GT313" s="275">
        <f>VLOOKUP(C313,MOVI!C:DT,68,0)</f>
        <v>0</v>
      </c>
      <c r="GU313" s="275">
        <f>VLOOKUP(C313,FPT!B:GS,68,0)</f>
        <v>0</v>
      </c>
      <c r="GV313" t="str">
        <f t="shared" si="515"/>
        <v/>
      </c>
      <c r="GW313" s="275">
        <f>VLOOKUP(C313,MOVI!C:DT,69,0)</f>
        <v>0</v>
      </c>
      <c r="GX313" s="275">
        <f>VLOOKUP(C313,FPT!B:GV,69,0)</f>
        <v>0</v>
      </c>
      <c r="GY313" t="str">
        <f t="shared" si="516"/>
        <v/>
      </c>
      <c r="GZ313" s="275">
        <f>VLOOKUP(C313,MOVI!C:DT,70,0)</f>
        <v>1034911</v>
      </c>
      <c r="HA313" s="275">
        <f>VLOOKUP(C313,FPT!B:GY,70,0)</f>
        <v>1034911</v>
      </c>
      <c r="HB313" t="str">
        <f t="shared" si="517"/>
        <v/>
      </c>
      <c r="HC313" s="275">
        <f>VLOOKUP(C313,MOVI!C:DT,71,0)</f>
        <v>6964911</v>
      </c>
      <c r="HD313" s="275">
        <f>ROUND(VLOOKUP(C313,FPT!B:HB,71,0),0)</f>
        <v>6964911</v>
      </c>
      <c r="HE313" t="str">
        <f t="shared" si="518"/>
        <v/>
      </c>
      <c r="HF313" s="275">
        <f>ROUND(VLOOKUP(C313,MOVI!C:DT,72,0),0)</f>
        <v>0</v>
      </c>
      <c r="HG313" s="275">
        <f>ROUND(VLOOKUP(C313,FPT!B:HE,72,0),0)</f>
        <v>0</v>
      </c>
      <c r="HH313" t="str">
        <f t="shared" si="519"/>
        <v/>
      </c>
      <c r="HI313" s="275">
        <f>VLOOKUP(C313,MOVI!C:DT,73,0)</f>
        <v>200000</v>
      </c>
      <c r="HJ313" s="275">
        <f>VLOOKUP(C313,FPT!B:HH,73,0)</f>
        <v>200000</v>
      </c>
      <c r="HK313" t="str">
        <f t="shared" si="520"/>
        <v/>
      </c>
      <c r="HL313" s="275">
        <f>VLOOKUP(C313,MOVI!C:DT,74,0)</f>
        <v>730000</v>
      </c>
      <c r="HM313" s="275">
        <f>VLOOKUP(C313,FPT!B:HK,74,0)</f>
        <v>730000</v>
      </c>
      <c r="HN313" t="str">
        <f t="shared" si="521"/>
        <v/>
      </c>
      <c r="HO313" s="275">
        <f>VLOOKUP(C313,MOVI!C:DT,75,0)</f>
        <v>11000000</v>
      </c>
      <c r="HP313" s="275">
        <f>VLOOKUP(C313,FPT!B:HN,75,0)</f>
        <v>11000000</v>
      </c>
      <c r="HQ313" t="str">
        <f t="shared" si="522"/>
        <v/>
      </c>
      <c r="HR313" s="275">
        <f>VLOOKUP(C313,MOVI!C:DT,76,0)</f>
        <v>0</v>
      </c>
      <c r="HS313" s="275">
        <f>VLOOKUP(C313,FPT!B:HQ,76,0)</f>
        <v>0</v>
      </c>
      <c r="HT313" t="str">
        <f t="shared" si="523"/>
        <v/>
      </c>
      <c r="HU313" s="275">
        <f>VLOOKUP(C313,MOVI!C:DT,77,0)</f>
        <v>0</v>
      </c>
      <c r="HV313" s="275">
        <f>VLOOKUP(C313,FPT!B:HT,77,0)</f>
        <v>0</v>
      </c>
      <c r="HW313" t="str">
        <f t="shared" si="524"/>
        <v/>
      </c>
      <c r="HX313" s="274">
        <f>VLOOKUP(C313,MOVI!C:CB,78,0)</f>
        <v>400000</v>
      </c>
      <c r="HY313" s="261">
        <f>VLOOKUP(C313,FPT!$B:$CA,78,0)</f>
        <v>400000</v>
      </c>
      <c r="HZ313" t="str">
        <f t="shared" si="525"/>
        <v/>
      </c>
      <c r="IA313" s="275">
        <f>VLOOKUP(C313,MOVI!C:CD,79,0)</f>
        <v>50000</v>
      </c>
      <c r="IB313" s="275">
        <f>VLOOKUP(C313,FPT!B:HZ,79,0)</f>
        <v>50000</v>
      </c>
      <c r="IC313" t="str">
        <f t="shared" si="526"/>
        <v/>
      </c>
      <c r="ID313" s="275">
        <f>VLOOKUP(C313,MOVI!C:CD,80,0)</f>
        <v>75000</v>
      </c>
      <c r="IE313" s="275">
        <f>VLOOKUP(C313,FPT!B:IC,80,0)</f>
        <v>75000</v>
      </c>
      <c r="IF313" t="str">
        <f t="shared" si="527"/>
        <v/>
      </c>
      <c r="IG313" s="275">
        <f>VLOOKUP(C313,MOVI!C:DT,81,0)</f>
        <v>0</v>
      </c>
      <c r="IH313" s="275">
        <f>VLOOKUP(C313,FPT!B:IF,81,0)</f>
        <v>0</v>
      </c>
      <c r="II313" t="str">
        <f t="shared" si="528"/>
        <v/>
      </c>
      <c r="IJ313" s="275">
        <f>VLOOKUP(C313,MOVI!C:DT,82,0)</f>
        <v>525000</v>
      </c>
      <c r="IK313" s="275">
        <f>VLOOKUP(C313,FPT!B:II,82,0)</f>
        <v>525000</v>
      </c>
      <c r="IL313" t="str">
        <f t="shared" si="529"/>
        <v/>
      </c>
      <c r="IM313" s="275">
        <f>ROUND(VLOOKUP(C313,MOVI!C:DT,83,0),0)</f>
        <v>12455000</v>
      </c>
      <c r="IN313" s="275">
        <f>ROUND(VLOOKUP(C313,FPT!B:IL,83,0),0)</f>
        <v>12455000</v>
      </c>
      <c r="IO313" t="str">
        <f t="shared" si="530"/>
        <v/>
      </c>
      <c r="IP313" s="275">
        <f>VLOOKUP(C313,MOVI!C:DT,84,0)</f>
        <v>0</v>
      </c>
      <c r="IQ313" s="275">
        <f>VLOOKUP(C313,FPT!B:IO,84,0)</f>
        <v>0</v>
      </c>
      <c r="IR313" t="str">
        <f t="shared" si="531"/>
        <v/>
      </c>
      <c r="IS313" s="275">
        <f>ROUND(VLOOKUP(C313,MOVI!C:DT,85,0),0)</f>
        <v>0</v>
      </c>
      <c r="IT313" s="275">
        <f>ROUND(VLOOKUP(C313,FPT!B:IR,85,0),0)</f>
        <v>0</v>
      </c>
      <c r="IU313" t="str">
        <f t="shared" si="532"/>
        <v/>
      </c>
      <c r="IV313" s="275">
        <f>VLOOKUP(C313,MOVI!C:DT,86,0)</f>
        <v>0</v>
      </c>
      <c r="IW313" s="275">
        <f>VLOOKUP(C313,FPT!B:IU,86,0)</f>
        <v>0</v>
      </c>
      <c r="IX313" t="str">
        <f t="shared" si="533"/>
        <v/>
      </c>
      <c r="IY313" s="275">
        <f>ROUND(VLOOKUP(C313,MOVI!C:DT,87,0),0)</f>
        <v>0</v>
      </c>
      <c r="IZ313" s="275">
        <f>ROUND(VLOOKUP(C313,FPT!B:IX,87,0),0)</f>
        <v>0</v>
      </c>
      <c r="JA313" t="str">
        <f t="shared" si="534"/>
        <v/>
      </c>
      <c r="JB313" s="275">
        <f>VLOOKUP(C313,MOVI!C:DT,88,0)</f>
        <v>0</v>
      </c>
      <c r="JC313" s="275">
        <f>VLOOKUP(C313,FPT!B:JA,88,0)</f>
        <v>0</v>
      </c>
      <c r="JD313" t="str">
        <f t="shared" si="535"/>
        <v/>
      </c>
      <c r="JE313" s="275">
        <f>VLOOKUP(C313,MOVI!C:DT,89,0)</f>
        <v>0</v>
      </c>
      <c r="JF313" s="275">
        <f>VLOOKUP(C313,FPT!B:JD,89,0)</f>
        <v>0</v>
      </c>
      <c r="JG313" t="str">
        <f t="shared" si="536"/>
        <v/>
      </c>
      <c r="JH313" s="275">
        <f>VLOOKUP(C313,MOVI!C:DT,90,0)</f>
        <v>0</v>
      </c>
      <c r="JI313" s="275">
        <f>VLOOKUP(C313,FPT!B:JG,90,0)</f>
        <v>0</v>
      </c>
      <c r="JJ313" t="str">
        <f t="shared" si="537"/>
        <v/>
      </c>
      <c r="JK313" s="275">
        <f>VLOOKUP(C313,MOVI!C:DT,91,0)</f>
        <v>0</v>
      </c>
      <c r="JL313" s="275">
        <f>VLOOKUP(C313,FPT!B:JJ,91,0)</f>
        <v>0</v>
      </c>
      <c r="JM313" t="str">
        <f t="shared" si="538"/>
        <v/>
      </c>
      <c r="JN313" s="275">
        <f>VLOOKUP(C313,MOVI!C:DT,92,0)</f>
        <v>0</v>
      </c>
      <c r="JO313" s="275">
        <f>VLOOKUP(C313,FPT!B:JM,92,0)</f>
        <v>0</v>
      </c>
      <c r="JP313" t="str">
        <f t="shared" si="539"/>
        <v/>
      </c>
      <c r="JQ313" s="275">
        <f>VLOOKUP(C313,MOVI!C:DT,93,0)</f>
        <v>0</v>
      </c>
      <c r="JR313" s="275">
        <f>VLOOKUP(C313,FPT!B:JP,93,0)</f>
        <v>0</v>
      </c>
      <c r="JS313" t="str">
        <f t="shared" si="540"/>
        <v/>
      </c>
      <c r="JT313" s="275">
        <f>VLOOKUP(C313,MOVI!C:DT,94,0)</f>
        <v>0</v>
      </c>
      <c r="JU313" s="275">
        <f>VLOOKUP(C313,FPT!B:JS,94,0)</f>
        <v>0</v>
      </c>
      <c r="JV313" t="str">
        <f t="shared" si="541"/>
        <v/>
      </c>
      <c r="JW313" s="275">
        <f>VLOOKUP(C313,MOVI!C:DT,95,0)</f>
        <v>6439911</v>
      </c>
      <c r="JX313" s="275">
        <f>VLOOKUP(C313,FPT!B:JV,95,0)</f>
        <v>6439911</v>
      </c>
      <c r="JY313" t="str">
        <f t="shared" si="542"/>
        <v/>
      </c>
      <c r="JZ313" s="275">
        <f>VLOOKUP(C313,MOVI!C:DT,96,0)</f>
        <v>0</v>
      </c>
      <c r="KA313" s="275">
        <f>VLOOKUP(C313,FPT!B:JY,96,0)</f>
        <v>0</v>
      </c>
      <c r="KB313" t="str">
        <f t="shared" si="543"/>
        <v/>
      </c>
      <c r="KC313" s="275">
        <f>VLOOKUP(C313,MOVI!C:DT,97,0)</f>
        <v>6439911</v>
      </c>
      <c r="KD313" s="275">
        <f>VLOOKUP(C313,FPT!B:KB,97,0)</f>
        <v>6439911</v>
      </c>
      <c r="KE313" t="str">
        <f t="shared" si="544"/>
        <v/>
      </c>
      <c r="KF313" s="275">
        <f>VLOOKUP(C313,MOVI!C:DT,98,0)</f>
        <v>850000.00000000012</v>
      </c>
      <c r="KG313" s="275">
        <f>VLOOKUP(C313,FPT!B:KE,98,0)</f>
        <v>850000</v>
      </c>
      <c r="KH313" t="str">
        <f t="shared" si="545"/>
        <v/>
      </c>
      <c r="KI313" s="275">
        <f>VLOOKUP(C313,MOVI!C:DT,99,0)</f>
        <v>0</v>
      </c>
      <c r="KJ313" s="275">
        <f>VLOOKUP(C313,FPT!B:KH,99,0)</f>
        <v>0</v>
      </c>
      <c r="KK313" t="str">
        <f t="shared" si="546"/>
        <v/>
      </c>
      <c r="KL313" s="275">
        <f>VLOOKUP(C313,MOVI!C:DT,100,0)</f>
        <v>150000</v>
      </c>
      <c r="KM313" s="275">
        <f>VLOOKUP(C313,FPT!B:KK,100,0)</f>
        <v>150000</v>
      </c>
      <c r="KN313" t="str">
        <f t="shared" si="547"/>
        <v/>
      </c>
      <c r="KO313" s="275">
        <f>VLOOKUP(C313,MOVI!C:DT,101,0)</f>
        <v>0</v>
      </c>
      <c r="KP313" s="275">
        <f>VLOOKUP(C313,FPT!B:KN,101,0)</f>
        <v>0</v>
      </c>
      <c r="KQ313" t="str">
        <f t="shared" si="548"/>
        <v/>
      </c>
      <c r="KR313" s="275">
        <f>VLOOKUP(C313,MOVI!C:DT,102,0)</f>
        <v>0</v>
      </c>
      <c r="KS313" s="275">
        <f>VLOOKUP(C313,FPT!B:KQ,102,0)</f>
        <v>0</v>
      </c>
      <c r="KT313" t="str">
        <f t="shared" si="549"/>
        <v/>
      </c>
      <c r="KU313" s="275">
        <f>VLOOKUP(C313,MOVI!C:DT,103,0)</f>
        <v>1000000.0000000001</v>
      </c>
      <c r="KV313" s="275">
        <f>VLOOKUP(C313,FPT!B:KT,103,0)</f>
        <v>1000000</v>
      </c>
      <c r="KW313" t="str">
        <f t="shared" si="550"/>
        <v/>
      </c>
      <c r="KX313" s="275">
        <f>VLOOKUP(C313,MOVI!C:DT,104,0)</f>
        <v>1525000</v>
      </c>
      <c r="KY313" s="275">
        <f>VLOOKUP(C313,FPT!B:KW,104,0)</f>
        <v>1525000</v>
      </c>
      <c r="KZ313" t="str">
        <f t="shared" si="551"/>
        <v/>
      </c>
      <c r="LA313" s="275">
        <f>VLOOKUP(C313,MOVI!C:DT,105,0)</f>
        <v>100000</v>
      </c>
      <c r="LB313" s="275">
        <f>VLOOKUP(C313,FPT!B:KZ,105,0)</f>
        <v>100000</v>
      </c>
      <c r="LC313" t="str">
        <f t="shared" si="552"/>
        <v/>
      </c>
      <c r="LD313" s="275">
        <f>VLOOKUP(C313,MOVI!C:DT,106,0)</f>
        <v>8064911</v>
      </c>
      <c r="LE313" s="275">
        <f>VLOOKUP(C313,FPT!B:LC,106,0)</f>
        <v>8064911</v>
      </c>
      <c r="LF313" t="str">
        <f t="shared" si="553"/>
        <v/>
      </c>
      <c r="LG313" s="273">
        <f>VLOOKUP(C313,MOVI!C:DT,107,0)</f>
        <v>0</v>
      </c>
      <c r="LH313" s="273">
        <f>VLOOKUP(C313,FPT!B:LF,107,0)</f>
        <v>0</v>
      </c>
      <c r="LI313" t="str">
        <f t="shared" si="554"/>
        <v/>
      </c>
      <c r="LJ313" t="str">
        <f>VLOOKUP(C313,MOVI!C:DV,108,0)</f>
        <v>MoviSouthSales</v>
      </c>
      <c r="LK313" s="252" t="str">
        <f>VLOOKUP(C313,FPT!B:LI,108,0)</f>
        <v>MoviSouthSales</v>
      </c>
      <c r="LL313" t="str">
        <f t="shared" si="555"/>
        <v/>
      </c>
      <c r="LM313" s="275">
        <f>ROUND(VLOOKUP(C313,MOVI!C:DV,109,0),0)</f>
        <v>416667</v>
      </c>
      <c r="LN313" s="275">
        <f>ROUND(VLOOKUP(C313,FPT!B:LL,109,0),0)</f>
        <v>416667</v>
      </c>
      <c r="LO313" t="str">
        <f t="shared" si="556"/>
        <v/>
      </c>
      <c r="LP313" t="str">
        <f>VLOOKUP(C313,MOVI!C:DV,110,0)</f>
        <v>DNI</v>
      </c>
      <c r="LQ313" s="247" t="str">
        <f>VLOOKUP(C313,FPT!B:LO,110,0)</f>
        <v>DNI</v>
      </c>
      <c r="LR313" t="str">
        <f t="shared" si="557"/>
        <v/>
      </c>
      <c r="LS313">
        <f>MOVI!DI308</f>
        <v>22</v>
      </c>
      <c r="LV313">
        <f>MOVI!DJ308</f>
        <v>0</v>
      </c>
      <c r="LW313">
        <f>MOVI!DK308</f>
        <v>0</v>
      </c>
      <c r="LX313">
        <f>MOVI!DL308</f>
        <v>0</v>
      </c>
      <c r="LY313">
        <f>MOVI!DM308</f>
        <v>0</v>
      </c>
      <c r="LZ313">
        <f>MOVI!DN308</f>
        <v>0</v>
      </c>
      <c r="MA313">
        <f>MOVI!DO308</f>
        <v>0</v>
      </c>
      <c r="MB313" t="str">
        <f>MOVI!DP308</f>
        <v>DNI</v>
      </c>
      <c r="MC313">
        <f>MOVI!DQ308</f>
        <v>0</v>
      </c>
      <c r="MD313">
        <f>MOVI!DR308</f>
        <v>0</v>
      </c>
      <c r="ME313" t="str">
        <f>VLOOKUP(C313,MOVI!C:DV,121,0)</f>
        <v>Group 1</v>
      </c>
      <c r="MF313" s="252" t="str">
        <f>VLOOKUP(C313,FPT!B:MD,111,0)</f>
        <v>Group 1</v>
      </c>
      <c r="MG313" t="str">
        <f t="shared" si="561"/>
        <v/>
      </c>
      <c r="MH313" t="str">
        <f>VLOOKUP(C313,MOVI!C:DT,122,0)</f>
        <v>MoviSouthGroup 1</v>
      </c>
      <c r="MI313" s="252" t="str">
        <f>VLOOKUP(C313,FPT!B:DS,112,0)</f>
        <v>MoviSouthGroup 1</v>
      </c>
      <c r="MJ313" t="str">
        <f t="shared" si="558"/>
        <v/>
      </c>
    </row>
    <row r="314" spans="1:348" x14ac:dyDescent="0.25">
      <c r="A314">
        <v>306</v>
      </c>
      <c r="B314" s="48">
        <v>5919</v>
      </c>
      <c r="C314" s="271" t="s">
        <v>1062</v>
      </c>
      <c r="D314" t="str">
        <f>VLOOKUP(C314,MOVI!C:D,2,0)</f>
        <v>Ngô Trung Hiếu</v>
      </c>
      <c r="E314" t="str">
        <f>VLOOKUP(C314,FPT!B:C,2,0)</f>
        <v>Ngô Trung Hiếu</v>
      </c>
      <c r="F314" t="str">
        <f t="shared" si="451"/>
        <v/>
      </c>
      <c r="G314" t="str">
        <f>VLOOKUP(C314,MOVI!C:E,3,0)</f>
        <v>Sales</v>
      </c>
      <c r="H314" t="str">
        <f>VLOOKUP(C314,FPT!B:F,3,0)</f>
        <v>Sales</v>
      </c>
      <c r="I314" t="str">
        <f t="shared" si="452"/>
        <v/>
      </c>
      <c r="J314" t="str">
        <f>VLOOKUP(C314,MOVI!C:H,4,0)</f>
        <v>Field Sales</v>
      </c>
      <c r="K314" t="str">
        <f>VLOOKUP(C314,FPT!B:I,4,0)</f>
        <v>Field Sales</v>
      </c>
      <c r="L314" t="str">
        <f t="shared" si="453"/>
        <v/>
      </c>
      <c r="M314" t="str">
        <f>VLOOKUP(C314,MOVI!C:DT,5,0)</f>
        <v>Associate</v>
      </c>
      <c r="N314" t="str">
        <f>VLOOKUP(C314,FPT!B:L,5,0)</f>
        <v>Associate</v>
      </c>
      <c r="O314" t="str">
        <f t="shared" si="454"/>
        <v/>
      </c>
      <c r="P314" t="str">
        <f>VLOOKUP(C314,MOVI!C:DT,6,0)</f>
        <v>Field Sales</v>
      </c>
      <c r="Q314" t="str">
        <f>VLOOKUP(C314,FPT!B:O,6,0)</f>
        <v>Field sales</v>
      </c>
      <c r="R314" t="str">
        <f t="shared" si="455"/>
        <v/>
      </c>
      <c r="S314" t="str">
        <f>VLOOKUP(C314,MOVI!C:DT,7,0)</f>
        <v>South</v>
      </c>
      <c r="T314" t="str">
        <f>VLOOKUP(C314,FPT!B:R,7,0)</f>
        <v>South</v>
      </c>
      <c r="U314" t="str">
        <f t="shared" si="456"/>
        <v/>
      </c>
      <c r="V314" t="str">
        <f>VLOOKUP(C314,MOVI!C:DT,8,0)</f>
        <v>Movi</v>
      </c>
      <c r="W314" t="str">
        <f>VLOOKUP(C314,FPT!B:U,8,0)</f>
        <v>Movi</v>
      </c>
      <c r="X314" t="str">
        <f t="shared" si="457"/>
        <v/>
      </c>
      <c r="Y314" t="str">
        <f>VLOOKUP(C314,MOVI!C:DT,9,0)</f>
        <v>Full-time</v>
      </c>
      <c r="Z314" t="str">
        <f>VLOOKUP(C314,FPT!B:X,9,0)</f>
        <v>Full-time</v>
      </c>
      <c r="AA314" t="str">
        <f t="shared" si="458"/>
        <v/>
      </c>
      <c r="AB314" t="str">
        <f>VLOOKUP(C314,MOVI!C:DT,10,0)</f>
        <v>Permanent</v>
      </c>
      <c r="AC314" t="str">
        <f>VLOOKUP(C314,FPT!B:AA,10,0)</f>
        <v>Permanent</v>
      </c>
      <c r="AD314" t="str">
        <f t="shared" si="459"/>
        <v/>
      </c>
      <c r="AE314" s="247">
        <f>VLOOKUP(C314,MOVI!C:DT,11,0)</f>
        <v>44084</v>
      </c>
      <c r="AF314" s="247">
        <f>VLOOKUP(C314,FPT!B:AD,11,0)</f>
        <v>44084</v>
      </c>
      <c r="AG314" t="str">
        <f t="shared" si="460"/>
        <v/>
      </c>
      <c r="AH314" s="260" t="str">
        <f>VLOOKUP(C314,MOVI!C:DT,12,0)</f>
        <v/>
      </c>
      <c r="AI314" s="260"/>
      <c r="AJ314" t="str">
        <f t="shared" si="560"/>
        <v/>
      </c>
      <c r="AK314">
        <f>VLOOKUP(C314,MOVI!C:DT,13,0)</f>
        <v>0</v>
      </c>
      <c r="AL314" s="247">
        <f>VLOOKUP(C314,FPT!B:AJ,13,0)</f>
        <v>0</v>
      </c>
      <c r="AM314" t="str">
        <f t="shared" si="559"/>
        <v/>
      </c>
      <c r="AN314" s="247">
        <f>VLOOKUP(C314,MOVI!C:DT,14,0)</f>
        <v>0</v>
      </c>
      <c r="AO314" s="247">
        <f>VLOOKUP(C314,FPT!B:AM,14,0)</f>
        <v>0</v>
      </c>
      <c r="AP314" t="str">
        <f t="shared" si="461"/>
        <v/>
      </c>
      <c r="AQ314" t="str">
        <f>VLOOKUP(C314,MOVI!C:DT,15,0)</f>
        <v>LC</v>
      </c>
      <c r="AR314" s="247">
        <f>VLOOKUP(C314,FPT!B:AP,15,0)</f>
        <v>0</v>
      </c>
      <c r="AS314" t="str">
        <f t="shared" si="462"/>
        <v>Lệch</v>
      </c>
      <c r="AT314" s="282" t="str">
        <f>VLOOKUP(C314,MOVI!C:DT,16,0)</f>
        <v>LTTP</v>
      </c>
      <c r="AU314" s="247" t="str">
        <f>VLOOKUP(C314,FPT!B:AS,16,0)</f>
        <v>LTTP</v>
      </c>
      <c r="AV314" t="str">
        <f t="shared" si="463"/>
        <v/>
      </c>
      <c r="AW314" t="str">
        <f>VLOOKUP(C314,MOVI!C:DT,17,0)</f>
        <v>L</v>
      </c>
      <c r="AX314" s="247" t="str">
        <f>VLOOKUP(C314,FPT!B:AV,17,0)</f>
        <v>L</v>
      </c>
      <c r="AY314" t="str">
        <f t="shared" si="464"/>
        <v/>
      </c>
      <c r="AZ314">
        <f>VLOOKUP(C314,MOVI!C:DT,18,0)</f>
        <v>0</v>
      </c>
      <c r="BA314" s="247">
        <f>VLOOKUP(C314,FPT!B:AY,18,0)</f>
        <v>0</v>
      </c>
      <c r="BB314" t="str">
        <f t="shared" si="465"/>
        <v/>
      </c>
      <c r="BC314" s="275">
        <f>VLOOKUP(C314,MOVI!C:DT,19,0)</f>
        <v>5000000</v>
      </c>
      <c r="BD314" s="275">
        <f>VLOOKUP(C314,FPT!B:BB,19,0)</f>
        <v>5000000</v>
      </c>
      <c r="BE314" t="str">
        <f t="shared" si="466"/>
        <v/>
      </c>
      <c r="BF314">
        <f>VLOOKUP(C314,MOVI!C:DT,20,0)</f>
        <v>0</v>
      </c>
      <c r="BG314" s="252">
        <f>VLOOKUP(C314,FPT!B:BE,20,0)</f>
        <v>0</v>
      </c>
      <c r="BH314" t="str">
        <f t="shared" si="467"/>
        <v/>
      </c>
      <c r="BI314" s="275">
        <f>VLOOKUP(C314,MOVI!C:DT,21,0)</f>
        <v>5000000</v>
      </c>
      <c r="BJ314" s="275">
        <f>VLOOKUP(C314,FPT!B:BH,21,0)</f>
        <v>5000000</v>
      </c>
      <c r="BK314" t="str">
        <f t="shared" si="468"/>
        <v/>
      </c>
      <c r="BL314" s="275">
        <f>VLOOKUP(C314,MOVI!C:DT,22,0)</f>
        <v>0</v>
      </c>
      <c r="BM314" s="275">
        <f>VLOOKUP(C314,FPT!B:BK,22,0)</f>
        <v>0</v>
      </c>
      <c r="BN314" t="str">
        <f t="shared" si="469"/>
        <v/>
      </c>
      <c r="BO314" s="275">
        <f>VLOOKUP(C314,MOVI!C:DT,23,0)</f>
        <v>0</v>
      </c>
      <c r="BP314" s="275">
        <f>VLOOKUP(C314,FPT!B:BN,23,0)</f>
        <v>0</v>
      </c>
      <c r="BQ314" t="str">
        <f t="shared" si="470"/>
        <v/>
      </c>
      <c r="BR314" s="275">
        <f>VLOOKUP(C314,MOVI!C:DT,24,0)</f>
        <v>0</v>
      </c>
      <c r="BS314" s="275">
        <f>VLOOKUP(C314,FPT!B:BQ,24,0)</f>
        <v>0</v>
      </c>
      <c r="BT314" t="str">
        <f t="shared" si="471"/>
        <v/>
      </c>
      <c r="BU314" s="275">
        <f>VLOOKUP(C314,MOVI!C:DT,25,0)</f>
        <v>200000</v>
      </c>
      <c r="BV314" s="275">
        <f>VLOOKUP(C314,FPT!B:BT,25,0)</f>
        <v>200000</v>
      </c>
      <c r="BW314" t="str">
        <f t="shared" si="472"/>
        <v/>
      </c>
      <c r="BX314" s="275">
        <f>VLOOKUP(C314,MOVI!C:DT,26,0)</f>
        <v>0</v>
      </c>
      <c r="BY314" s="275">
        <f>VLOOKUP(C314,FPT!B:BW,26,0)</f>
        <v>0</v>
      </c>
      <c r="BZ314" t="str">
        <f t="shared" si="473"/>
        <v/>
      </c>
      <c r="CA314" s="275">
        <f>VLOOKUP(C314,MOVI!C:DT,27,0)</f>
        <v>730000</v>
      </c>
      <c r="CB314" s="275">
        <f>VLOOKUP(C314,FPT!B:BZ,27,0)</f>
        <v>730000</v>
      </c>
      <c r="CC314" t="str">
        <f t="shared" si="474"/>
        <v/>
      </c>
      <c r="CD314" s="275">
        <f>VLOOKUP(C314,MOVI!C:DT,28,0)</f>
        <v>930000</v>
      </c>
      <c r="CE314" s="275">
        <f>VLOOKUP(C314,FPT!B:CC,28,0)</f>
        <v>930000</v>
      </c>
      <c r="CF314" t="str">
        <f t="shared" si="475"/>
        <v/>
      </c>
      <c r="CG314" t="str">
        <f>VLOOKUP(C314,MOVI!C:DT,29,0)</f>
        <v>CN</v>
      </c>
      <c r="CH314" s="252" t="str">
        <f>VLOOKUP(C314,FPT!B:CF,29,0)</f>
        <v>CN</v>
      </c>
      <c r="CI314" t="str">
        <f t="shared" si="476"/>
        <v/>
      </c>
      <c r="CJ314">
        <f>VLOOKUP(C314,MOVI!C:DT,30,0)</f>
        <v>26</v>
      </c>
      <c r="CK314" s="252">
        <f>VLOOKUP(C314,FPT!B:CI,30,0)</f>
        <v>26</v>
      </c>
      <c r="CL314" t="str">
        <f t="shared" si="477"/>
        <v/>
      </c>
      <c r="CM314">
        <f>VLOOKUP(C314,MOVI!C:DT,31,0)</f>
        <v>24</v>
      </c>
      <c r="CN314" s="252">
        <f>VLOOKUP(C314,FPT!B:CL,31,0)</f>
        <v>24</v>
      </c>
      <c r="CO314" t="str">
        <f t="shared" si="478"/>
        <v/>
      </c>
      <c r="CP314" s="275">
        <f>VLOOKUP(C314,MOVI!C:DT,32,0)</f>
        <v>2</v>
      </c>
      <c r="CQ314" s="275">
        <f>VLOOKUP(C314,FPT!B:CO,32,0)</f>
        <v>2</v>
      </c>
      <c r="CR314" t="str">
        <f t="shared" si="479"/>
        <v/>
      </c>
      <c r="CS314" s="275">
        <f>VLOOKUP(C314,MOVI!C:DT,33,0)</f>
        <v>0</v>
      </c>
      <c r="CT314" s="275">
        <f>VLOOKUP(C314,FPT!B:CR,33,0)</f>
        <v>0</v>
      </c>
      <c r="CU314" t="str">
        <f t="shared" si="480"/>
        <v/>
      </c>
      <c r="CV314" s="275">
        <f>VLOOKUP(C314,MOVI!C:DT,34,0)</f>
        <v>0</v>
      </c>
      <c r="CW314" s="275">
        <f>VLOOKUP(C314,FPT!B:CU,34,0)</f>
        <v>0</v>
      </c>
      <c r="CX314" t="str">
        <f t="shared" si="481"/>
        <v/>
      </c>
      <c r="CY314" s="275">
        <f>VLOOKUP(C314,MOVI!C:DT,35,0)</f>
        <v>26</v>
      </c>
      <c r="CZ314" s="275">
        <f>VLOOKUP(C314,FPT!B:CX,35,0)</f>
        <v>26</v>
      </c>
      <c r="DA314" t="str">
        <f t="shared" si="482"/>
        <v/>
      </c>
      <c r="DB314" s="275">
        <f>VLOOKUP(C314,MOVI!C:DT,36,0)</f>
        <v>0</v>
      </c>
      <c r="DC314" s="275">
        <f>VLOOKUP(C314,FPT!B:DA,36,0)</f>
        <v>0</v>
      </c>
      <c r="DD314" t="str">
        <f t="shared" si="483"/>
        <v/>
      </c>
      <c r="DE314" s="275">
        <f>VLOOKUP(C314,MOVI!C:DT,37,0)</f>
        <v>0</v>
      </c>
      <c r="DF314" s="275">
        <f>VLOOKUP(C314,FPT!B:DD,37,0)</f>
        <v>0</v>
      </c>
      <c r="DG314" t="str">
        <f t="shared" si="484"/>
        <v/>
      </c>
      <c r="DH314" s="275">
        <f>VLOOKUP(C314,MOVI!C:DT,38,0)</f>
        <v>0</v>
      </c>
      <c r="DI314" s="275">
        <f>VLOOKUP(C314,FPT!B:DG,38,0)</f>
        <v>0</v>
      </c>
      <c r="DJ314" t="str">
        <f t="shared" si="485"/>
        <v/>
      </c>
      <c r="DK314" s="275">
        <f>VLOOKUP(C314,MOVI!C:DT,39,0)</f>
        <v>0</v>
      </c>
      <c r="DL314" s="275">
        <f>VLOOKUP(C314,FPT!B:DJ,39,0)</f>
        <v>0</v>
      </c>
      <c r="DM314" t="str">
        <f t="shared" si="486"/>
        <v/>
      </c>
      <c r="DN314" s="275">
        <f>VLOOKUP(C314,MOVI!C:DT,40,0)</f>
        <v>0</v>
      </c>
      <c r="DO314" s="275">
        <f>VLOOKUP(C314,FPT!B:DM,40,0)</f>
        <v>0</v>
      </c>
      <c r="DP314" t="str">
        <f t="shared" si="487"/>
        <v/>
      </c>
      <c r="DQ314" s="275">
        <f>VLOOKUP(C314,MOVI!C:DT,41,0)</f>
        <v>0</v>
      </c>
      <c r="DR314" s="275">
        <f>VLOOKUP(C314,FPT!B:DP,41,0)</f>
        <v>0</v>
      </c>
      <c r="DS314" t="str">
        <f t="shared" si="488"/>
        <v/>
      </c>
      <c r="DT314" s="275">
        <f>VLOOKUP(C314,MOVI!C:DT,42,0)</f>
        <v>5000000</v>
      </c>
      <c r="DU314" s="275">
        <f>ROUND(VLOOKUP(C314,FPT!B:DS,42,0),0)</f>
        <v>5000000</v>
      </c>
      <c r="DV314" t="str">
        <f t="shared" si="489"/>
        <v/>
      </c>
      <c r="DW314" s="275">
        <f>VLOOKUP(C314,MOVI!C:DT,43,0)</f>
        <v>0</v>
      </c>
      <c r="DX314" s="275">
        <f>VLOOKUP(C314,FPT!B:DV,43,0)</f>
        <v>0</v>
      </c>
      <c r="DY314" t="str">
        <f t="shared" si="490"/>
        <v/>
      </c>
      <c r="DZ314" s="275">
        <f>VLOOKUP(C314,MOVI!C:DT,44,0)</f>
        <v>0</v>
      </c>
      <c r="EA314" s="275">
        <f>VLOOKUP(C314,FPT!B:DY,44,0)</f>
        <v>0</v>
      </c>
      <c r="EB314" t="str">
        <f t="shared" si="491"/>
        <v/>
      </c>
      <c r="EC314" s="275">
        <f>VLOOKUP(C314,MOVI!C:DT,45,0)</f>
        <v>5000000</v>
      </c>
      <c r="ED314" s="275">
        <f>ROUND(VLOOKUP(C314,FPT!B:EB,45,0),0)</f>
        <v>5000000</v>
      </c>
      <c r="EE314" t="str">
        <f t="shared" si="492"/>
        <v/>
      </c>
      <c r="EF314" s="275">
        <f>VLOOKUP(C314,MOVI!C:DT,46,0)</f>
        <v>0</v>
      </c>
      <c r="EG314" s="275">
        <f>VLOOKUP(C314,FPT!B:EE,46,0)</f>
        <v>0</v>
      </c>
      <c r="EH314" t="str">
        <f t="shared" si="493"/>
        <v/>
      </c>
      <c r="EI314" s="275">
        <f>VLOOKUP(C314,MOVI!C:DT,47,0)</f>
        <v>0</v>
      </c>
      <c r="EJ314" s="275">
        <f>VLOOKUP(C314,FPT!B:EH,47,0)</f>
        <v>0</v>
      </c>
      <c r="EK314" t="str">
        <f t="shared" si="494"/>
        <v/>
      </c>
      <c r="EL314" s="275">
        <f>VLOOKUP(C314,MOVI!C:DT,48,0)</f>
        <v>0</v>
      </c>
      <c r="EM314" s="275">
        <f>VLOOKUP(C314,FPT!B:EK,48,0)</f>
        <v>0</v>
      </c>
      <c r="EN314" t="str">
        <f t="shared" si="495"/>
        <v/>
      </c>
      <c r="EO314" s="275">
        <f>VLOOKUP(C314,MOVI!C:DT,49,0)</f>
        <v>200000</v>
      </c>
      <c r="EP314" s="275">
        <f>VLOOKUP(C314,FPT!B:EN,49,0)</f>
        <v>200000</v>
      </c>
      <c r="EQ314" t="str">
        <f t="shared" si="496"/>
        <v/>
      </c>
      <c r="ER314" s="275">
        <f>VLOOKUP(C314,MOVI!C:DT,50,0)</f>
        <v>0</v>
      </c>
      <c r="ES314" s="275">
        <f>VLOOKUP(C314,FPT!B:EQ,50,0)</f>
        <v>0</v>
      </c>
      <c r="ET314" t="str">
        <f t="shared" si="497"/>
        <v/>
      </c>
      <c r="EU314" s="275">
        <f>VLOOKUP(C314,MOVI!C:DT,51,0)</f>
        <v>0</v>
      </c>
      <c r="EV314" s="275">
        <f>VLOOKUP(C314,FPT!B:ET,51,0)</f>
        <v>0</v>
      </c>
      <c r="EW314" t="str">
        <f t="shared" si="498"/>
        <v/>
      </c>
      <c r="EX314" s="275">
        <f>VLOOKUP(C314,MOVI!C:DT,52,0)</f>
        <v>0</v>
      </c>
      <c r="EY314" s="275">
        <f>VLOOKUP(C314,FPT!B:EW,52,0)</f>
        <v>0</v>
      </c>
      <c r="EZ314" t="str">
        <f t="shared" si="499"/>
        <v/>
      </c>
      <c r="FA314" s="275">
        <f>VLOOKUP(C314,MOVI!C:DT,53,0)</f>
        <v>0</v>
      </c>
      <c r="FB314" s="275">
        <f>VLOOKUP(C314,FPT!B:EZ,53,0)</f>
        <v>0</v>
      </c>
      <c r="FC314" t="str">
        <f t="shared" si="500"/>
        <v/>
      </c>
      <c r="FD314" s="275">
        <f>VLOOKUP(C314,MOVI!C:DT,54,0)</f>
        <v>0</v>
      </c>
      <c r="FE314" s="275">
        <f>VLOOKUP(C314,FPT!B:FC,54,0)</f>
        <v>0</v>
      </c>
      <c r="FF314" t="str">
        <f t="shared" si="501"/>
        <v/>
      </c>
      <c r="FG314" s="275">
        <f>VLOOKUP(C314,MOVI!C:DT,55,0)</f>
        <v>673846</v>
      </c>
      <c r="FH314" s="275">
        <f>VLOOKUP(C314,FPT!B:FF,55,0)</f>
        <v>673846</v>
      </c>
      <c r="FI314" t="str">
        <f t="shared" si="502"/>
        <v/>
      </c>
      <c r="FJ314" s="275">
        <f>VLOOKUP(C314,MOVI!C:DT,56,0)</f>
        <v>873846</v>
      </c>
      <c r="FK314" s="275">
        <f>VLOOKUP(C314,FPT!B:FI,56,0)</f>
        <v>873846</v>
      </c>
      <c r="FL314" t="str">
        <f t="shared" si="503"/>
        <v/>
      </c>
      <c r="FM314" s="275">
        <f>VLOOKUP(C314,MOVI!C:DT,57,0)</f>
        <v>285928</v>
      </c>
      <c r="FN314" s="275">
        <f>VLOOKUP(C314,FPT!B:FL,57,0)</f>
        <v>285928</v>
      </c>
      <c r="FO314" t="str">
        <f t="shared" si="504"/>
        <v/>
      </c>
      <c r="FP314" s="275">
        <f>VLOOKUP(C314,MOVI!C:DT,58,0)</f>
        <v>50000</v>
      </c>
      <c r="FQ314" s="275">
        <f>VLOOKUP(C314,FPT!B:FO,58,0)</f>
        <v>50000</v>
      </c>
      <c r="FR314" t="str">
        <f t="shared" si="505"/>
        <v/>
      </c>
      <c r="FS314" s="275">
        <f>VLOOKUP(C314,MOVI!C:DT,59,0)</f>
        <v>0</v>
      </c>
      <c r="FT314" s="275">
        <f>VLOOKUP(C314,FPT!B:FR,59,0)</f>
        <v>0</v>
      </c>
      <c r="FU314" t="str">
        <f t="shared" si="506"/>
        <v/>
      </c>
      <c r="FV314" s="275">
        <f>VLOOKUP(C314,MOVI!C:DT,60,0)</f>
        <v>0</v>
      </c>
      <c r="FW314" s="275">
        <f>VLOOKUP(C314,FPT!B:FU,60,0)</f>
        <v>0</v>
      </c>
      <c r="FX314" t="str">
        <f t="shared" si="507"/>
        <v/>
      </c>
      <c r="FY314" s="275">
        <f>VLOOKUP(C314,MOVI!C:DT,61,0)</f>
        <v>0</v>
      </c>
      <c r="FZ314" s="275">
        <f>VLOOKUP(C314,FPT!B:FX,61,0)</f>
        <v>0</v>
      </c>
      <c r="GA314" t="str">
        <f t="shared" si="508"/>
        <v/>
      </c>
      <c r="GB314" s="275">
        <f>VLOOKUP(C314,MOVI!C:DT,62,0)</f>
        <v>0</v>
      </c>
      <c r="GC314" s="275">
        <f>VLOOKUP(C314,FPT!B:GA,62,0)</f>
        <v>0</v>
      </c>
      <c r="GD314" t="str">
        <f t="shared" si="509"/>
        <v/>
      </c>
      <c r="GE314" s="275">
        <f>VLOOKUP(C314,MOVI!C:DT,63,0)</f>
        <v>0</v>
      </c>
      <c r="GF314" s="275">
        <f>VLOOKUP(C314,FPT!B:GD,63,0)</f>
        <v>0</v>
      </c>
      <c r="GG314" t="str">
        <f t="shared" si="510"/>
        <v/>
      </c>
      <c r="GH314" s="275">
        <f>VLOOKUP(C314,MOVI!C:DT,64,0)</f>
        <v>0</v>
      </c>
      <c r="GI314" s="275">
        <f>VLOOKUP(C314,FPT!B:GG,64,0)</f>
        <v>0</v>
      </c>
      <c r="GJ314" t="str">
        <f t="shared" si="511"/>
        <v/>
      </c>
      <c r="GK314" s="275">
        <f>VLOOKUP(C314,MOVI!C:DT,65,0)</f>
        <v>0</v>
      </c>
      <c r="GL314" s="275">
        <f>VLOOKUP(C314,FPT!B:GJ,65,0)</f>
        <v>0</v>
      </c>
      <c r="GM314" t="str">
        <f t="shared" si="512"/>
        <v/>
      </c>
      <c r="GN314" s="275">
        <f>VLOOKUP(C314,MOVI!C:DT,66,0)</f>
        <v>0</v>
      </c>
      <c r="GO314" s="275">
        <f>VLOOKUP(C314,FPT!B:GM,66,0)</f>
        <v>0</v>
      </c>
      <c r="GP314" t="str">
        <f t="shared" si="513"/>
        <v/>
      </c>
      <c r="GQ314" s="275">
        <f>VLOOKUP(C314,MOVI!C:DT,67,0)</f>
        <v>0</v>
      </c>
      <c r="GR314" s="275">
        <f>VLOOKUP(C314,FPT!B:GP,67,0)</f>
        <v>0</v>
      </c>
      <c r="GS314" t="str">
        <f t="shared" si="514"/>
        <v/>
      </c>
      <c r="GT314" s="275">
        <f>VLOOKUP(C314,MOVI!C:DT,68,0)</f>
        <v>0</v>
      </c>
      <c r="GU314" s="275">
        <f>VLOOKUP(C314,FPT!B:GS,68,0)</f>
        <v>0</v>
      </c>
      <c r="GV314" t="str">
        <f t="shared" si="515"/>
        <v/>
      </c>
      <c r="GW314" s="275">
        <f>VLOOKUP(C314,MOVI!C:DT,69,0)</f>
        <v>0</v>
      </c>
      <c r="GX314" s="275">
        <f>VLOOKUP(C314,FPT!B:GV,69,0)</f>
        <v>0</v>
      </c>
      <c r="GY314" t="str">
        <f t="shared" si="516"/>
        <v/>
      </c>
      <c r="GZ314" s="275">
        <f>VLOOKUP(C314,MOVI!C:DT,70,0)</f>
        <v>335928</v>
      </c>
      <c r="HA314" s="275">
        <f>VLOOKUP(C314,FPT!B:GY,70,0)</f>
        <v>335928</v>
      </c>
      <c r="HB314" t="str">
        <f t="shared" si="517"/>
        <v/>
      </c>
      <c r="HC314" s="275">
        <f>VLOOKUP(C314,MOVI!C:DT,71,0)</f>
        <v>6209774</v>
      </c>
      <c r="HD314" s="275">
        <f>ROUND(VLOOKUP(C314,FPT!B:HB,71,0),0)</f>
        <v>6209774</v>
      </c>
      <c r="HE314" t="str">
        <f t="shared" si="518"/>
        <v/>
      </c>
      <c r="HF314" s="275">
        <f>ROUND(VLOOKUP(C314,MOVI!C:DT,72,0),0)</f>
        <v>0</v>
      </c>
      <c r="HG314" s="275">
        <f>ROUND(VLOOKUP(C314,FPT!B:HE,72,0),0)</f>
        <v>0</v>
      </c>
      <c r="HH314" t="str">
        <f t="shared" si="519"/>
        <v/>
      </c>
      <c r="HI314" s="275">
        <f>VLOOKUP(C314,MOVI!C:DT,73,0)</f>
        <v>200000</v>
      </c>
      <c r="HJ314" s="275">
        <f>VLOOKUP(C314,FPT!B:HH,73,0)</f>
        <v>200000</v>
      </c>
      <c r="HK314" t="str">
        <f t="shared" si="520"/>
        <v/>
      </c>
      <c r="HL314" s="275">
        <f>VLOOKUP(C314,MOVI!C:DT,74,0)</f>
        <v>673846</v>
      </c>
      <c r="HM314" s="275">
        <f>VLOOKUP(C314,FPT!B:HK,74,0)</f>
        <v>673846</v>
      </c>
      <c r="HN314" t="str">
        <f t="shared" si="521"/>
        <v/>
      </c>
      <c r="HO314" s="275">
        <f>VLOOKUP(C314,MOVI!C:DT,75,0)</f>
        <v>11000000</v>
      </c>
      <c r="HP314" s="275">
        <f>VLOOKUP(C314,FPT!B:HN,75,0)</f>
        <v>11000000</v>
      </c>
      <c r="HQ314" t="str">
        <f t="shared" si="522"/>
        <v/>
      </c>
      <c r="HR314" s="275">
        <f>VLOOKUP(C314,MOVI!C:DT,76,0)</f>
        <v>0</v>
      </c>
      <c r="HS314" s="275">
        <f>VLOOKUP(C314,FPT!B:HQ,76,0)</f>
        <v>0</v>
      </c>
      <c r="HT314" t="str">
        <f t="shared" si="523"/>
        <v/>
      </c>
      <c r="HU314" s="275">
        <f>VLOOKUP(C314,MOVI!C:DT,77,0)</f>
        <v>0</v>
      </c>
      <c r="HV314" s="275">
        <f>VLOOKUP(C314,FPT!B:HT,77,0)</f>
        <v>0</v>
      </c>
      <c r="HW314" t="str">
        <f t="shared" si="524"/>
        <v/>
      </c>
      <c r="HX314" s="274">
        <f>VLOOKUP(C314,MOVI!C:CB,78,0)</f>
        <v>400000</v>
      </c>
      <c r="HY314" s="261">
        <f>VLOOKUP(C314,FPT!$B:$CA,78,0)</f>
        <v>400000</v>
      </c>
      <c r="HZ314" t="str">
        <f t="shared" si="525"/>
        <v/>
      </c>
      <c r="IA314" s="275">
        <f>VLOOKUP(C314,MOVI!C:CD,79,0)</f>
        <v>50000</v>
      </c>
      <c r="IB314" s="275">
        <f>VLOOKUP(C314,FPT!B:HZ,79,0)</f>
        <v>50000</v>
      </c>
      <c r="IC314" t="str">
        <f t="shared" si="526"/>
        <v/>
      </c>
      <c r="ID314" s="275">
        <f>VLOOKUP(C314,MOVI!C:CD,80,0)</f>
        <v>75000</v>
      </c>
      <c r="IE314" s="275">
        <f>VLOOKUP(C314,FPT!B:IC,80,0)</f>
        <v>75000</v>
      </c>
      <c r="IF314" t="str">
        <f t="shared" si="527"/>
        <v/>
      </c>
      <c r="IG314" s="275">
        <f>VLOOKUP(C314,MOVI!C:DT,81,0)</f>
        <v>0</v>
      </c>
      <c r="IH314" s="275">
        <f>VLOOKUP(C314,FPT!B:IF,81,0)</f>
        <v>0</v>
      </c>
      <c r="II314" t="str">
        <f t="shared" si="528"/>
        <v/>
      </c>
      <c r="IJ314" s="275">
        <f>VLOOKUP(C314,MOVI!C:DT,82,0)</f>
        <v>525000</v>
      </c>
      <c r="IK314" s="275">
        <f>VLOOKUP(C314,FPT!B:II,82,0)</f>
        <v>525000</v>
      </c>
      <c r="IL314" t="str">
        <f t="shared" si="529"/>
        <v/>
      </c>
      <c r="IM314" s="275">
        <f>ROUND(VLOOKUP(C314,MOVI!C:DT,83,0),0)</f>
        <v>12398846</v>
      </c>
      <c r="IN314" s="275">
        <f>ROUND(VLOOKUP(C314,FPT!B:IL,83,0),0)</f>
        <v>12398846</v>
      </c>
      <c r="IO314" t="str">
        <f t="shared" si="530"/>
        <v/>
      </c>
      <c r="IP314" s="275">
        <f>VLOOKUP(C314,MOVI!C:DT,84,0)</f>
        <v>0</v>
      </c>
      <c r="IQ314" s="275">
        <f>VLOOKUP(C314,FPT!B:IO,84,0)</f>
        <v>0</v>
      </c>
      <c r="IR314" t="str">
        <f t="shared" si="531"/>
        <v/>
      </c>
      <c r="IS314" s="275">
        <f>ROUND(VLOOKUP(C314,MOVI!C:DT,85,0),0)</f>
        <v>0</v>
      </c>
      <c r="IT314" s="275">
        <f>ROUND(VLOOKUP(C314,FPT!B:IR,85,0),0)</f>
        <v>0</v>
      </c>
      <c r="IU314" t="str">
        <f t="shared" si="532"/>
        <v/>
      </c>
      <c r="IV314" s="275">
        <f>VLOOKUP(C314,MOVI!C:DT,86,0)</f>
        <v>0</v>
      </c>
      <c r="IW314" s="275">
        <f>VLOOKUP(C314,FPT!B:IU,86,0)</f>
        <v>0</v>
      </c>
      <c r="IX314" t="str">
        <f t="shared" si="533"/>
        <v/>
      </c>
      <c r="IY314" s="275">
        <f>ROUND(VLOOKUP(C314,MOVI!C:DT,87,0),0)</f>
        <v>0</v>
      </c>
      <c r="IZ314" s="275">
        <f>ROUND(VLOOKUP(C314,FPT!B:IX,87,0),0)</f>
        <v>0</v>
      </c>
      <c r="JA314" t="str">
        <f t="shared" si="534"/>
        <v/>
      </c>
      <c r="JB314" s="275">
        <f>VLOOKUP(C314,MOVI!C:DT,88,0)</f>
        <v>0</v>
      </c>
      <c r="JC314" s="275">
        <f>VLOOKUP(C314,FPT!B:JA,88,0)</f>
        <v>0</v>
      </c>
      <c r="JD314" t="str">
        <f t="shared" si="535"/>
        <v/>
      </c>
      <c r="JE314" s="275">
        <f>VLOOKUP(C314,MOVI!C:DT,89,0)</f>
        <v>0</v>
      </c>
      <c r="JF314" s="275">
        <f>VLOOKUP(C314,FPT!B:JD,89,0)</f>
        <v>0</v>
      </c>
      <c r="JG314" t="str">
        <f t="shared" si="536"/>
        <v/>
      </c>
      <c r="JH314" s="275">
        <f>VLOOKUP(C314,MOVI!C:DT,90,0)</f>
        <v>0</v>
      </c>
      <c r="JI314" s="275">
        <f>VLOOKUP(C314,FPT!B:JG,90,0)</f>
        <v>0</v>
      </c>
      <c r="JJ314" t="str">
        <f t="shared" si="537"/>
        <v/>
      </c>
      <c r="JK314" s="275">
        <f>VLOOKUP(C314,MOVI!C:DT,91,0)</f>
        <v>0</v>
      </c>
      <c r="JL314" s="275">
        <f>VLOOKUP(C314,FPT!B:JJ,91,0)</f>
        <v>0</v>
      </c>
      <c r="JM314" t="str">
        <f t="shared" si="538"/>
        <v/>
      </c>
      <c r="JN314" s="275">
        <f>VLOOKUP(C314,MOVI!C:DT,92,0)</f>
        <v>1445000</v>
      </c>
      <c r="JO314" s="275">
        <f>VLOOKUP(C314,FPT!B:JM,92,0)</f>
        <v>1445000</v>
      </c>
      <c r="JP314" t="str">
        <f t="shared" si="539"/>
        <v/>
      </c>
      <c r="JQ314" s="275">
        <f>VLOOKUP(C314,MOVI!C:DT,93,0)</f>
        <v>0</v>
      </c>
      <c r="JR314" s="275">
        <f>VLOOKUP(C314,FPT!B:JP,93,0)</f>
        <v>0</v>
      </c>
      <c r="JS314" t="str">
        <f t="shared" si="540"/>
        <v/>
      </c>
      <c r="JT314" s="275">
        <f>VLOOKUP(C314,MOVI!C:DT,94,0)</f>
        <v>1445000</v>
      </c>
      <c r="JU314" s="275">
        <f>VLOOKUP(C314,FPT!B:JS,94,0)</f>
        <v>1445000</v>
      </c>
      <c r="JV314" t="str">
        <f t="shared" si="541"/>
        <v/>
      </c>
      <c r="JW314" s="275">
        <f>VLOOKUP(C314,MOVI!C:DT,95,0)</f>
        <v>4239774</v>
      </c>
      <c r="JX314" s="275">
        <f>VLOOKUP(C314,FPT!B:JV,95,0)</f>
        <v>4239774</v>
      </c>
      <c r="JY314" t="str">
        <f t="shared" si="542"/>
        <v/>
      </c>
      <c r="JZ314" s="275">
        <f>VLOOKUP(C314,MOVI!C:DT,96,0)</f>
        <v>0</v>
      </c>
      <c r="KA314" s="275">
        <f>VLOOKUP(C314,FPT!B:JY,96,0)</f>
        <v>0</v>
      </c>
      <c r="KB314" t="str">
        <f t="shared" si="543"/>
        <v/>
      </c>
      <c r="KC314" s="275">
        <f>VLOOKUP(C314,MOVI!C:DT,97,0)</f>
        <v>4239774</v>
      </c>
      <c r="KD314" s="275">
        <f>VLOOKUP(C314,FPT!B:KB,97,0)</f>
        <v>4239774</v>
      </c>
      <c r="KE314" t="str">
        <f t="shared" si="544"/>
        <v/>
      </c>
      <c r="KF314" s="275">
        <f>VLOOKUP(C314,MOVI!C:DT,98,0)</f>
        <v>850000.00000000012</v>
      </c>
      <c r="KG314" s="275">
        <f>VLOOKUP(C314,FPT!B:KE,98,0)</f>
        <v>850000</v>
      </c>
      <c r="KH314" t="str">
        <f t="shared" si="545"/>
        <v/>
      </c>
      <c r="KI314" s="275">
        <f>VLOOKUP(C314,MOVI!C:DT,99,0)</f>
        <v>0</v>
      </c>
      <c r="KJ314" s="275">
        <f>VLOOKUP(C314,FPT!B:KH,99,0)</f>
        <v>0</v>
      </c>
      <c r="KK314" t="str">
        <f t="shared" si="546"/>
        <v/>
      </c>
      <c r="KL314" s="275">
        <f>VLOOKUP(C314,MOVI!C:DT,100,0)</f>
        <v>150000</v>
      </c>
      <c r="KM314" s="275">
        <f>VLOOKUP(C314,FPT!B:KK,100,0)</f>
        <v>150000</v>
      </c>
      <c r="KN314" t="str">
        <f t="shared" si="547"/>
        <v/>
      </c>
      <c r="KO314" s="275">
        <f>VLOOKUP(C314,MOVI!C:DT,101,0)</f>
        <v>0</v>
      </c>
      <c r="KP314" s="275">
        <f>VLOOKUP(C314,FPT!B:KN,101,0)</f>
        <v>0</v>
      </c>
      <c r="KQ314" t="str">
        <f t="shared" si="548"/>
        <v/>
      </c>
      <c r="KR314" s="275">
        <f>VLOOKUP(C314,MOVI!C:DT,102,0)</f>
        <v>0</v>
      </c>
      <c r="KS314" s="275">
        <f>VLOOKUP(C314,FPT!B:KQ,102,0)</f>
        <v>0</v>
      </c>
      <c r="KT314" t="str">
        <f t="shared" si="549"/>
        <v/>
      </c>
      <c r="KU314" s="275">
        <f>VLOOKUP(C314,MOVI!C:DT,103,0)</f>
        <v>1000000.0000000001</v>
      </c>
      <c r="KV314" s="275">
        <f>VLOOKUP(C314,FPT!B:KT,103,0)</f>
        <v>1000000</v>
      </c>
      <c r="KW314" t="str">
        <f t="shared" si="550"/>
        <v/>
      </c>
      <c r="KX314" s="275">
        <f>VLOOKUP(C314,MOVI!C:DT,104,0)</f>
        <v>1525000</v>
      </c>
      <c r="KY314" s="275">
        <f>VLOOKUP(C314,FPT!B:KW,104,0)</f>
        <v>1525000</v>
      </c>
      <c r="KZ314" t="str">
        <f t="shared" si="551"/>
        <v/>
      </c>
      <c r="LA314" s="275">
        <f>VLOOKUP(C314,MOVI!C:DT,105,0)</f>
        <v>100000</v>
      </c>
      <c r="LB314" s="275">
        <f>VLOOKUP(C314,FPT!B:KZ,105,0)</f>
        <v>100000</v>
      </c>
      <c r="LC314" t="str">
        <f t="shared" si="552"/>
        <v/>
      </c>
      <c r="LD314" s="275">
        <f>VLOOKUP(C314,MOVI!C:DT,106,0)</f>
        <v>7309774</v>
      </c>
      <c r="LE314" s="275">
        <f>VLOOKUP(C314,FPT!B:LC,106,0)</f>
        <v>7309774</v>
      </c>
      <c r="LF314" t="str">
        <f t="shared" si="553"/>
        <v/>
      </c>
      <c r="LG314" s="273">
        <f>VLOOKUP(C314,MOVI!C:DT,107,0)</f>
        <v>0</v>
      </c>
      <c r="LH314" s="273">
        <f>VLOOKUP(C314,FPT!B:LF,107,0)</f>
        <v>0</v>
      </c>
      <c r="LI314" t="str">
        <f t="shared" si="554"/>
        <v/>
      </c>
      <c r="LJ314" t="str">
        <f>VLOOKUP(C314,MOVI!C:DV,108,0)</f>
        <v>MoviSouthSales</v>
      </c>
      <c r="LK314" s="252" t="str">
        <f>VLOOKUP(C314,FPT!B:LI,108,0)</f>
        <v>MoviSouthSales</v>
      </c>
      <c r="LL314" t="str">
        <f t="shared" si="555"/>
        <v/>
      </c>
      <c r="LM314" s="275">
        <f>ROUND(VLOOKUP(C314,MOVI!C:DV,109,0),0)</f>
        <v>416667</v>
      </c>
      <c r="LN314" s="275">
        <f>ROUND(VLOOKUP(C314,FPT!B:LL,109,0),0)</f>
        <v>416667</v>
      </c>
      <c r="LO314" t="str">
        <f t="shared" si="556"/>
        <v/>
      </c>
      <c r="LP314" t="str">
        <f>VLOOKUP(C314,MOVI!C:DV,110,0)</f>
        <v>DNI</v>
      </c>
      <c r="LQ314" s="247" t="str">
        <f>VLOOKUP(C314,FPT!B:LO,110,0)</f>
        <v>DNI</v>
      </c>
      <c r="LR314" t="str">
        <f t="shared" si="557"/>
        <v/>
      </c>
      <c r="LS314">
        <f>MOVI!DI309</f>
        <v>22</v>
      </c>
      <c r="LV314">
        <f>MOVI!DJ309</f>
        <v>0</v>
      </c>
      <c r="LW314">
        <f>MOVI!DK309</f>
        <v>0</v>
      </c>
      <c r="LX314">
        <f>MOVI!DL309</f>
        <v>0</v>
      </c>
      <c r="LY314">
        <f>MOVI!DM309</f>
        <v>0</v>
      </c>
      <c r="LZ314">
        <f>MOVI!DN309</f>
        <v>0</v>
      </c>
      <c r="MA314">
        <f>MOVI!DO309</f>
        <v>0</v>
      </c>
      <c r="MB314" t="str">
        <f>MOVI!DP309</f>
        <v>DNI</v>
      </c>
      <c r="MC314">
        <f>MOVI!DQ309</f>
        <v>0</v>
      </c>
      <c r="MD314">
        <f>MOVI!DR309</f>
        <v>0</v>
      </c>
      <c r="ME314" t="str">
        <f>VLOOKUP(C314,MOVI!C:DV,121,0)</f>
        <v>Group 1</v>
      </c>
      <c r="MF314" s="252" t="str">
        <f>VLOOKUP(C314,FPT!B:MD,111,0)</f>
        <v>Group 1</v>
      </c>
      <c r="MG314" t="str">
        <f t="shared" si="561"/>
        <v/>
      </c>
      <c r="MH314" t="str">
        <f>VLOOKUP(C314,MOVI!C:DT,122,0)</f>
        <v>MoviSouthGroup 1</v>
      </c>
      <c r="MI314" s="252" t="str">
        <f>VLOOKUP(C314,FPT!B:DS,112,0)</f>
        <v>MoviSouthGroup 1</v>
      </c>
      <c r="MJ314" t="str">
        <f t="shared" si="558"/>
        <v/>
      </c>
    </row>
    <row r="315" spans="1:348" x14ac:dyDescent="0.25">
      <c r="A315">
        <v>307</v>
      </c>
      <c r="B315" s="48">
        <v>5923</v>
      </c>
      <c r="C315" s="271" t="s">
        <v>1064</v>
      </c>
      <c r="D315" t="str">
        <f>VLOOKUP(C315,MOVI!C:D,2,0)</f>
        <v>Tạ Thị Thanh Thảo</v>
      </c>
      <c r="E315" t="str">
        <f>VLOOKUP(C315,FPT!B:C,2,0)</f>
        <v>Tạ Thị Thanh Thảo</v>
      </c>
      <c r="F315" t="str">
        <f t="shared" si="451"/>
        <v/>
      </c>
      <c r="G315" t="str">
        <f>VLOOKUP(C315,MOVI!C:E,3,0)</f>
        <v>Sales</v>
      </c>
      <c r="H315" t="str">
        <f>VLOOKUP(C315,FPT!B:F,3,0)</f>
        <v>Sales</v>
      </c>
      <c r="I315" t="str">
        <f t="shared" si="452"/>
        <v/>
      </c>
      <c r="J315" t="str">
        <f>VLOOKUP(C315,MOVI!C:H,4,0)</f>
        <v>Field Sales</v>
      </c>
      <c r="K315" t="str">
        <f>VLOOKUP(C315,FPT!B:I,4,0)</f>
        <v>Field Sales</v>
      </c>
      <c r="L315" t="str">
        <f t="shared" si="453"/>
        <v/>
      </c>
      <c r="M315" t="str">
        <f>VLOOKUP(C315,MOVI!C:DT,5,0)</f>
        <v>Associate</v>
      </c>
      <c r="N315" t="str">
        <f>VLOOKUP(C315,FPT!B:L,5,0)</f>
        <v>Associate</v>
      </c>
      <c r="O315" t="str">
        <f t="shared" si="454"/>
        <v/>
      </c>
      <c r="P315" t="str">
        <f>VLOOKUP(C315,MOVI!C:DT,6,0)</f>
        <v>Field Sales</v>
      </c>
      <c r="Q315" t="str">
        <f>VLOOKUP(C315,FPT!B:O,6,0)</f>
        <v>Field sales</v>
      </c>
      <c r="R315" t="str">
        <f t="shared" si="455"/>
        <v/>
      </c>
      <c r="S315" t="str">
        <f>VLOOKUP(C315,MOVI!C:DT,7,0)</f>
        <v>South</v>
      </c>
      <c r="T315" t="str">
        <f>VLOOKUP(C315,FPT!B:R,7,0)</f>
        <v>South</v>
      </c>
      <c r="U315" t="str">
        <f t="shared" si="456"/>
        <v/>
      </c>
      <c r="V315" t="str">
        <f>VLOOKUP(C315,MOVI!C:DT,8,0)</f>
        <v>Movi</v>
      </c>
      <c r="W315" t="str">
        <f>VLOOKUP(C315,FPT!B:U,8,0)</f>
        <v>Movi</v>
      </c>
      <c r="X315" t="str">
        <f t="shared" si="457"/>
        <v/>
      </c>
      <c r="Y315" t="str">
        <f>VLOOKUP(C315,MOVI!C:DT,9,0)</f>
        <v>Full-time</v>
      </c>
      <c r="Z315" t="str">
        <f>VLOOKUP(C315,FPT!B:X,9,0)</f>
        <v>Full-time</v>
      </c>
      <c r="AA315" t="str">
        <f t="shared" si="458"/>
        <v/>
      </c>
      <c r="AB315" t="str">
        <f>VLOOKUP(C315,MOVI!C:DT,10,0)</f>
        <v>Permanent</v>
      </c>
      <c r="AC315" t="str">
        <f>VLOOKUP(C315,FPT!B:AA,10,0)</f>
        <v>Permanent</v>
      </c>
      <c r="AD315" t="str">
        <f t="shared" si="459"/>
        <v/>
      </c>
      <c r="AE315" s="247">
        <f>VLOOKUP(C315,MOVI!C:DT,11,0)</f>
        <v>44088</v>
      </c>
      <c r="AF315" s="247">
        <f>VLOOKUP(C315,FPT!B:AD,11,0)</f>
        <v>44088</v>
      </c>
      <c r="AG315" t="str">
        <f t="shared" si="460"/>
        <v/>
      </c>
      <c r="AH315" s="260" t="str">
        <f>VLOOKUP(C315,MOVI!C:DT,12,0)</f>
        <v/>
      </c>
      <c r="AI315" s="260"/>
      <c r="AJ315" t="str">
        <f t="shared" si="560"/>
        <v/>
      </c>
      <c r="AK315">
        <f>VLOOKUP(C315,MOVI!C:DT,13,0)</f>
        <v>0</v>
      </c>
      <c r="AL315" s="247">
        <f>VLOOKUP(C315,FPT!B:AJ,13,0)</f>
        <v>0</v>
      </c>
      <c r="AM315" t="str">
        <f t="shared" si="559"/>
        <v/>
      </c>
      <c r="AN315" s="247">
        <f>VLOOKUP(C315,MOVI!C:DT,14,0)</f>
        <v>0</v>
      </c>
      <c r="AO315" s="247">
        <f>VLOOKUP(C315,FPT!B:AM,14,0)</f>
        <v>0</v>
      </c>
      <c r="AP315" t="str">
        <f t="shared" si="461"/>
        <v/>
      </c>
      <c r="AQ315" t="str">
        <f>VLOOKUP(C315,MOVI!C:DT,15,0)</f>
        <v>LC</v>
      </c>
      <c r="AR315" s="247">
        <f>VLOOKUP(C315,FPT!B:AP,15,0)</f>
        <v>0</v>
      </c>
      <c r="AS315" t="str">
        <f t="shared" si="462"/>
        <v>Lệch</v>
      </c>
      <c r="AT315" s="282" t="str">
        <f>VLOOKUP(C315,MOVI!C:DT,16,0)</f>
        <v>LTTP</v>
      </c>
      <c r="AU315" s="247" t="str">
        <f>VLOOKUP(C315,FPT!B:AS,16,0)</f>
        <v>LTTP</v>
      </c>
      <c r="AV315" t="str">
        <f t="shared" si="463"/>
        <v/>
      </c>
      <c r="AW315" t="str">
        <f>VLOOKUP(C315,MOVI!C:DT,17,0)</f>
        <v>L</v>
      </c>
      <c r="AX315" s="247" t="str">
        <f>VLOOKUP(C315,FPT!B:AV,17,0)</f>
        <v>L</v>
      </c>
      <c r="AY315" t="str">
        <f t="shared" si="464"/>
        <v/>
      </c>
      <c r="AZ315">
        <f>VLOOKUP(C315,MOVI!C:DT,18,0)</f>
        <v>0</v>
      </c>
      <c r="BA315" s="247">
        <f>VLOOKUP(C315,FPT!B:AY,18,0)</f>
        <v>0</v>
      </c>
      <c r="BB315" t="str">
        <f t="shared" si="465"/>
        <v/>
      </c>
      <c r="BC315" s="275">
        <f>VLOOKUP(C315,MOVI!C:DT,19,0)</f>
        <v>5000000</v>
      </c>
      <c r="BD315" s="275">
        <f>VLOOKUP(C315,FPT!B:BB,19,0)</f>
        <v>5000000</v>
      </c>
      <c r="BE315" t="str">
        <f t="shared" si="466"/>
        <v/>
      </c>
      <c r="BF315">
        <f>VLOOKUP(C315,MOVI!C:DT,20,0)</f>
        <v>0</v>
      </c>
      <c r="BG315" s="252">
        <f>VLOOKUP(C315,FPT!B:BE,20,0)</f>
        <v>0</v>
      </c>
      <c r="BH315" t="str">
        <f t="shared" si="467"/>
        <v/>
      </c>
      <c r="BI315" s="275">
        <f>VLOOKUP(C315,MOVI!C:DT,21,0)</f>
        <v>5000000</v>
      </c>
      <c r="BJ315" s="275">
        <f>VLOOKUP(C315,FPT!B:BH,21,0)</f>
        <v>5000000</v>
      </c>
      <c r="BK315" t="str">
        <f t="shared" si="468"/>
        <v/>
      </c>
      <c r="BL315" s="275">
        <f>VLOOKUP(C315,MOVI!C:DT,22,0)</f>
        <v>0</v>
      </c>
      <c r="BM315" s="275">
        <f>VLOOKUP(C315,FPT!B:BK,22,0)</f>
        <v>0</v>
      </c>
      <c r="BN315" t="str">
        <f t="shared" si="469"/>
        <v/>
      </c>
      <c r="BO315" s="275">
        <f>VLOOKUP(C315,MOVI!C:DT,23,0)</f>
        <v>0</v>
      </c>
      <c r="BP315" s="275">
        <f>VLOOKUP(C315,FPT!B:BN,23,0)</f>
        <v>0</v>
      </c>
      <c r="BQ315" t="str">
        <f t="shared" si="470"/>
        <v/>
      </c>
      <c r="BR315" s="275">
        <f>VLOOKUP(C315,MOVI!C:DT,24,0)</f>
        <v>0</v>
      </c>
      <c r="BS315" s="275">
        <f>VLOOKUP(C315,FPT!B:BQ,24,0)</f>
        <v>0</v>
      </c>
      <c r="BT315" t="str">
        <f t="shared" si="471"/>
        <v/>
      </c>
      <c r="BU315" s="275">
        <f>VLOOKUP(C315,MOVI!C:DT,25,0)</f>
        <v>200000</v>
      </c>
      <c r="BV315" s="275">
        <f>VLOOKUP(C315,FPT!B:BT,25,0)</f>
        <v>200000</v>
      </c>
      <c r="BW315" t="str">
        <f t="shared" si="472"/>
        <v/>
      </c>
      <c r="BX315" s="275">
        <f>VLOOKUP(C315,MOVI!C:DT,26,0)</f>
        <v>0</v>
      </c>
      <c r="BY315" s="275">
        <f>VLOOKUP(C315,FPT!B:BW,26,0)</f>
        <v>0</v>
      </c>
      <c r="BZ315" t="str">
        <f t="shared" si="473"/>
        <v/>
      </c>
      <c r="CA315" s="275">
        <f>VLOOKUP(C315,MOVI!C:DT,27,0)</f>
        <v>730000</v>
      </c>
      <c r="CB315" s="275">
        <f>VLOOKUP(C315,FPT!B:BZ,27,0)</f>
        <v>730000</v>
      </c>
      <c r="CC315" t="str">
        <f t="shared" si="474"/>
        <v/>
      </c>
      <c r="CD315" s="275">
        <f>VLOOKUP(C315,MOVI!C:DT,28,0)</f>
        <v>930000</v>
      </c>
      <c r="CE315" s="275">
        <f>VLOOKUP(C315,FPT!B:CC,28,0)</f>
        <v>930000</v>
      </c>
      <c r="CF315" t="str">
        <f t="shared" si="475"/>
        <v/>
      </c>
      <c r="CG315" t="str">
        <f>VLOOKUP(C315,MOVI!C:DT,29,0)</f>
        <v>CN</v>
      </c>
      <c r="CH315" s="252" t="str">
        <f>VLOOKUP(C315,FPT!B:CF,29,0)</f>
        <v>CN</v>
      </c>
      <c r="CI315" t="str">
        <f t="shared" si="476"/>
        <v/>
      </c>
      <c r="CJ315">
        <f>VLOOKUP(C315,MOVI!C:DT,30,0)</f>
        <v>26</v>
      </c>
      <c r="CK315" s="252">
        <f>VLOOKUP(C315,FPT!B:CI,30,0)</f>
        <v>26</v>
      </c>
      <c r="CL315" t="str">
        <f t="shared" si="477"/>
        <v/>
      </c>
      <c r="CM315">
        <f>VLOOKUP(C315,MOVI!C:DT,31,0)</f>
        <v>25</v>
      </c>
      <c r="CN315" s="252">
        <f>VLOOKUP(C315,FPT!B:CL,31,0)</f>
        <v>25</v>
      </c>
      <c r="CO315" t="str">
        <f t="shared" si="478"/>
        <v/>
      </c>
      <c r="CP315" s="275">
        <f>VLOOKUP(C315,MOVI!C:DT,32,0)</f>
        <v>1</v>
      </c>
      <c r="CQ315" s="275">
        <f>VLOOKUP(C315,FPT!B:CO,32,0)</f>
        <v>1</v>
      </c>
      <c r="CR315" t="str">
        <f t="shared" si="479"/>
        <v/>
      </c>
      <c r="CS315" s="275">
        <f>VLOOKUP(C315,MOVI!C:DT,33,0)</f>
        <v>0</v>
      </c>
      <c r="CT315" s="275">
        <f>VLOOKUP(C315,FPT!B:CR,33,0)</f>
        <v>0</v>
      </c>
      <c r="CU315" t="str">
        <f t="shared" si="480"/>
        <v/>
      </c>
      <c r="CV315" s="275">
        <f>VLOOKUP(C315,MOVI!C:DT,34,0)</f>
        <v>0</v>
      </c>
      <c r="CW315" s="275">
        <f>VLOOKUP(C315,FPT!B:CU,34,0)</f>
        <v>0</v>
      </c>
      <c r="CX315" t="str">
        <f t="shared" si="481"/>
        <v/>
      </c>
      <c r="CY315" s="275">
        <f>VLOOKUP(C315,MOVI!C:DT,35,0)</f>
        <v>26</v>
      </c>
      <c r="CZ315" s="275">
        <f>VLOOKUP(C315,FPT!B:CX,35,0)</f>
        <v>26</v>
      </c>
      <c r="DA315" t="str">
        <f t="shared" si="482"/>
        <v/>
      </c>
      <c r="DB315" s="275">
        <f>VLOOKUP(C315,MOVI!C:DT,36,0)</f>
        <v>0</v>
      </c>
      <c r="DC315" s="275">
        <f>VLOOKUP(C315,FPT!B:DA,36,0)</f>
        <v>0</v>
      </c>
      <c r="DD315" t="str">
        <f t="shared" si="483"/>
        <v/>
      </c>
      <c r="DE315" s="275">
        <f>VLOOKUP(C315,MOVI!C:DT,37,0)</f>
        <v>0</v>
      </c>
      <c r="DF315" s="275">
        <f>VLOOKUP(C315,FPT!B:DD,37,0)</f>
        <v>0</v>
      </c>
      <c r="DG315" t="str">
        <f t="shared" si="484"/>
        <v/>
      </c>
      <c r="DH315" s="275">
        <f>VLOOKUP(C315,MOVI!C:DT,38,0)</f>
        <v>0</v>
      </c>
      <c r="DI315" s="275">
        <f>VLOOKUP(C315,FPT!B:DG,38,0)</f>
        <v>0</v>
      </c>
      <c r="DJ315" t="str">
        <f t="shared" si="485"/>
        <v/>
      </c>
      <c r="DK315" s="275">
        <f>VLOOKUP(C315,MOVI!C:DT,39,0)</f>
        <v>0</v>
      </c>
      <c r="DL315" s="275">
        <f>VLOOKUP(C315,FPT!B:DJ,39,0)</f>
        <v>0</v>
      </c>
      <c r="DM315" t="str">
        <f t="shared" si="486"/>
        <v/>
      </c>
      <c r="DN315" s="275">
        <f>VLOOKUP(C315,MOVI!C:DT,40,0)</f>
        <v>0</v>
      </c>
      <c r="DO315" s="275">
        <f>VLOOKUP(C315,FPT!B:DM,40,0)</f>
        <v>0</v>
      </c>
      <c r="DP315" t="str">
        <f t="shared" si="487"/>
        <v/>
      </c>
      <c r="DQ315" s="275">
        <f>VLOOKUP(C315,MOVI!C:DT,41,0)</f>
        <v>0</v>
      </c>
      <c r="DR315" s="275">
        <f>VLOOKUP(C315,FPT!B:DP,41,0)</f>
        <v>0</v>
      </c>
      <c r="DS315" t="str">
        <f t="shared" si="488"/>
        <v/>
      </c>
      <c r="DT315" s="275">
        <f>VLOOKUP(C315,MOVI!C:DT,42,0)</f>
        <v>5000000</v>
      </c>
      <c r="DU315" s="275">
        <f>ROUND(VLOOKUP(C315,FPT!B:DS,42,0),0)</f>
        <v>5000000</v>
      </c>
      <c r="DV315" t="str">
        <f t="shared" si="489"/>
        <v/>
      </c>
      <c r="DW315" s="275">
        <f>VLOOKUP(C315,MOVI!C:DT,43,0)</f>
        <v>0</v>
      </c>
      <c r="DX315" s="275">
        <f>VLOOKUP(C315,FPT!B:DV,43,0)</f>
        <v>0</v>
      </c>
      <c r="DY315" t="str">
        <f t="shared" si="490"/>
        <v/>
      </c>
      <c r="DZ315" s="275">
        <f>VLOOKUP(C315,MOVI!C:DT,44,0)</f>
        <v>0</v>
      </c>
      <c r="EA315" s="275">
        <f>VLOOKUP(C315,FPT!B:DY,44,0)</f>
        <v>0</v>
      </c>
      <c r="EB315" t="str">
        <f t="shared" si="491"/>
        <v/>
      </c>
      <c r="EC315" s="275">
        <f>VLOOKUP(C315,MOVI!C:DT,45,0)</f>
        <v>5000000</v>
      </c>
      <c r="ED315" s="275">
        <f>ROUND(VLOOKUP(C315,FPT!B:EB,45,0),0)</f>
        <v>5000000</v>
      </c>
      <c r="EE315" t="str">
        <f t="shared" si="492"/>
        <v/>
      </c>
      <c r="EF315" s="275">
        <f>VLOOKUP(C315,MOVI!C:DT,46,0)</f>
        <v>0</v>
      </c>
      <c r="EG315" s="275">
        <f>VLOOKUP(C315,FPT!B:EE,46,0)</f>
        <v>0</v>
      </c>
      <c r="EH315" t="str">
        <f t="shared" si="493"/>
        <v/>
      </c>
      <c r="EI315" s="275">
        <f>VLOOKUP(C315,MOVI!C:DT,47,0)</f>
        <v>0</v>
      </c>
      <c r="EJ315" s="275">
        <f>VLOOKUP(C315,FPT!B:EH,47,0)</f>
        <v>0</v>
      </c>
      <c r="EK315" t="str">
        <f t="shared" si="494"/>
        <v/>
      </c>
      <c r="EL315" s="275">
        <f>VLOOKUP(C315,MOVI!C:DT,48,0)</f>
        <v>0</v>
      </c>
      <c r="EM315" s="275">
        <f>VLOOKUP(C315,FPT!B:EK,48,0)</f>
        <v>0</v>
      </c>
      <c r="EN315" t="str">
        <f t="shared" si="495"/>
        <v/>
      </c>
      <c r="EO315" s="275">
        <f>VLOOKUP(C315,MOVI!C:DT,49,0)</f>
        <v>200000</v>
      </c>
      <c r="EP315" s="275">
        <f>VLOOKUP(C315,FPT!B:EN,49,0)</f>
        <v>200000</v>
      </c>
      <c r="EQ315" t="str">
        <f t="shared" si="496"/>
        <v/>
      </c>
      <c r="ER315" s="275">
        <f>VLOOKUP(C315,MOVI!C:DT,50,0)</f>
        <v>0</v>
      </c>
      <c r="ES315" s="275">
        <f>VLOOKUP(C315,FPT!B:EQ,50,0)</f>
        <v>0</v>
      </c>
      <c r="ET315" t="str">
        <f t="shared" si="497"/>
        <v/>
      </c>
      <c r="EU315" s="275">
        <f>VLOOKUP(C315,MOVI!C:DT,51,0)</f>
        <v>0</v>
      </c>
      <c r="EV315" s="275">
        <f>VLOOKUP(C315,FPT!B:ET,51,0)</f>
        <v>0</v>
      </c>
      <c r="EW315" t="str">
        <f t="shared" si="498"/>
        <v/>
      </c>
      <c r="EX315" s="275">
        <f>VLOOKUP(C315,MOVI!C:DT,52,0)</f>
        <v>0</v>
      </c>
      <c r="EY315" s="275">
        <f>VLOOKUP(C315,FPT!B:EW,52,0)</f>
        <v>0</v>
      </c>
      <c r="EZ315" t="str">
        <f t="shared" si="499"/>
        <v/>
      </c>
      <c r="FA315" s="275">
        <f>VLOOKUP(C315,MOVI!C:DT,53,0)</f>
        <v>0</v>
      </c>
      <c r="FB315" s="275">
        <f>VLOOKUP(C315,FPT!B:EZ,53,0)</f>
        <v>0</v>
      </c>
      <c r="FC315" t="str">
        <f t="shared" si="500"/>
        <v/>
      </c>
      <c r="FD315" s="275">
        <f>VLOOKUP(C315,MOVI!C:DT,54,0)</f>
        <v>0</v>
      </c>
      <c r="FE315" s="275">
        <f>VLOOKUP(C315,FPT!B:FC,54,0)</f>
        <v>0</v>
      </c>
      <c r="FF315" t="str">
        <f t="shared" si="501"/>
        <v/>
      </c>
      <c r="FG315" s="275">
        <f>VLOOKUP(C315,MOVI!C:DT,55,0)</f>
        <v>701923</v>
      </c>
      <c r="FH315" s="275">
        <f>VLOOKUP(C315,FPT!B:FF,55,0)</f>
        <v>701923</v>
      </c>
      <c r="FI315" t="str">
        <f t="shared" si="502"/>
        <v/>
      </c>
      <c r="FJ315" s="275">
        <f>VLOOKUP(C315,MOVI!C:DT,56,0)</f>
        <v>901923</v>
      </c>
      <c r="FK315" s="275">
        <f>VLOOKUP(C315,FPT!B:FI,56,0)</f>
        <v>901923</v>
      </c>
      <c r="FL315" t="str">
        <f t="shared" si="503"/>
        <v/>
      </c>
      <c r="FM315" s="275">
        <f>VLOOKUP(C315,MOVI!C:DT,57,0)</f>
        <v>1411715</v>
      </c>
      <c r="FN315" s="275">
        <f>VLOOKUP(C315,FPT!B:FL,57,0)</f>
        <v>1411715</v>
      </c>
      <c r="FO315" t="str">
        <f t="shared" si="504"/>
        <v/>
      </c>
      <c r="FP315" s="275">
        <f>VLOOKUP(C315,MOVI!C:DT,58,0)</f>
        <v>0</v>
      </c>
      <c r="FQ315" s="275">
        <f>VLOOKUP(C315,FPT!B:FO,58,0)</f>
        <v>0</v>
      </c>
      <c r="FR315" t="str">
        <f t="shared" si="505"/>
        <v/>
      </c>
      <c r="FS315" s="275">
        <f>VLOOKUP(C315,MOVI!C:DT,59,0)</f>
        <v>0</v>
      </c>
      <c r="FT315" s="275">
        <f>VLOOKUP(C315,FPT!B:FR,59,0)</f>
        <v>0</v>
      </c>
      <c r="FU315" t="str">
        <f t="shared" si="506"/>
        <v/>
      </c>
      <c r="FV315" s="275">
        <f>VLOOKUP(C315,MOVI!C:DT,60,0)</f>
        <v>0</v>
      </c>
      <c r="FW315" s="275">
        <f>VLOOKUP(C315,FPT!B:FU,60,0)</f>
        <v>0</v>
      </c>
      <c r="FX315" t="str">
        <f t="shared" si="507"/>
        <v/>
      </c>
      <c r="FY315" s="275">
        <f>VLOOKUP(C315,MOVI!C:DT,61,0)</f>
        <v>0</v>
      </c>
      <c r="FZ315" s="275">
        <f>VLOOKUP(C315,FPT!B:FX,61,0)</f>
        <v>0</v>
      </c>
      <c r="GA315" t="str">
        <f t="shared" si="508"/>
        <v/>
      </c>
      <c r="GB315" s="275">
        <f>VLOOKUP(C315,MOVI!C:DT,62,0)</f>
        <v>0</v>
      </c>
      <c r="GC315" s="275">
        <f>VLOOKUP(C315,FPT!B:GA,62,0)</f>
        <v>0</v>
      </c>
      <c r="GD315" t="str">
        <f t="shared" si="509"/>
        <v/>
      </c>
      <c r="GE315" s="275">
        <f>VLOOKUP(C315,MOVI!C:DT,63,0)</f>
        <v>0</v>
      </c>
      <c r="GF315" s="275">
        <f>VLOOKUP(C315,FPT!B:GD,63,0)</f>
        <v>0</v>
      </c>
      <c r="GG315" t="str">
        <f t="shared" si="510"/>
        <v/>
      </c>
      <c r="GH315" s="275">
        <f>VLOOKUP(C315,MOVI!C:DT,64,0)</f>
        <v>0</v>
      </c>
      <c r="GI315" s="275">
        <f>VLOOKUP(C315,FPT!B:GG,64,0)</f>
        <v>0</v>
      </c>
      <c r="GJ315" t="str">
        <f t="shared" si="511"/>
        <v/>
      </c>
      <c r="GK315" s="275">
        <f>VLOOKUP(C315,MOVI!C:DT,65,0)</f>
        <v>0</v>
      </c>
      <c r="GL315" s="275">
        <f>VLOOKUP(C315,FPT!B:GJ,65,0)</f>
        <v>0</v>
      </c>
      <c r="GM315" t="str">
        <f t="shared" si="512"/>
        <v/>
      </c>
      <c r="GN315" s="275">
        <f>VLOOKUP(C315,MOVI!C:DT,66,0)</f>
        <v>0</v>
      </c>
      <c r="GO315" s="275">
        <f>VLOOKUP(C315,FPT!B:GM,66,0)</f>
        <v>0</v>
      </c>
      <c r="GP315" t="str">
        <f t="shared" si="513"/>
        <v/>
      </c>
      <c r="GQ315" s="275">
        <f>VLOOKUP(C315,MOVI!C:DT,67,0)</f>
        <v>0</v>
      </c>
      <c r="GR315" s="275">
        <f>VLOOKUP(C315,FPT!B:GP,67,0)</f>
        <v>0</v>
      </c>
      <c r="GS315" t="str">
        <f t="shared" si="514"/>
        <v/>
      </c>
      <c r="GT315" s="275">
        <f>VLOOKUP(C315,MOVI!C:DT,68,0)</f>
        <v>0</v>
      </c>
      <c r="GU315" s="275">
        <f>VLOOKUP(C315,FPT!B:GS,68,0)</f>
        <v>0</v>
      </c>
      <c r="GV315" t="str">
        <f t="shared" si="515"/>
        <v/>
      </c>
      <c r="GW315" s="275">
        <f>VLOOKUP(C315,MOVI!C:DT,69,0)</f>
        <v>0</v>
      </c>
      <c r="GX315" s="275">
        <f>VLOOKUP(C315,FPT!B:GV,69,0)</f>
        <v>0</v>
      </c>
      <c r="GY315" t="str">
        <f t="shared" si="516"/>
        <v/>
      </c>
      <c r="GZ315" s="275">
        <f>VLOOKUP(C315,MOVI!C:DT,70,0)</f>
        <v>1411715</v>
      </c>
      <c r="HA315" s="275">
        <f>VLOOKUP(C315,FPT!B:GY,70,0)</f>
        <v>1411715</v>
      </c>
      <c r="HB315" t="str">
        <f t="shared" si="517"/>
        <v/>
      </c>
      <c r="HC315" s="275">
        <f>VLOOKUP(C315,MOVI!C:DT,71,0)</f>
        <v>7313638</v>
      </c>
      <c r="HD315" s="275">
        <f>ROUND(VLOOKUP(C315,FPT!B:HB,71,0),0)</f>
        <v>7313638</v>
      </c>
      <c r="HE315" t="str">
        <f t="shared" si="518"/>
        <v/>
      </c>
      <c r="HF315" s="275">
        <f>ROUND(VLOOKUP(C315,MOVI!C:DT,72,0),0)</f>
        <v>0</v>
      </c>
      <c r="HG315" s="275">
        <f>ROUND(VLOOKUP(C315,FPT!B:HE,72,0),0)</f>
        <v>0</v>
      </c>
      <c r="HH315" t="str">
        <f t="shared" si="519"/>
        <v/>
      </c>
      <c r="HI315" s="275">
        <f>VLOOKUP(C315,MOVI!C:DT,73,0)</f>
        <v>200000</v>
      </c>
      <c r="HJ315" s="275">
        <f>VLOOKUP(C315,FPT!B:HH,73,0)</f>
        <v>200000</v>
      </c>
      <c r="HK315" t="str">
        <f t="shared" si="520"/>
        <v/>
      </c>
      <c r="HL315" s="275">
        <f>VLOOKUP(C315,MOVI!C:DT,74,0)</f>
        <v>701923</v>
      </c>
      <c r="HM315" s="275">
        <f>VLOOKUP(C315,FPT!B:HK,74,0)</f>
        <v>701923</v>
      </c>
      <c r="HN315" t="str">
        <f t="shared" si="521"/>
        <v/>
      </c>
      <c r="HO315" s="275">
        <f>VLOOKUP(C315,MOVI!C:DT,75,0)</f>
        <v>11000000</v>
      </c>
      <c r="HP315" s="275">
        <f>VLOOKUP(C315,FPT!B:HN,75,0)</f>
        <v>11000000</v>
      </c>
      <c r="HQ315" t="str">
        <f t="shared" si="522"/>
        <v/>
      </c>
      <c r="HR315" s="275">
        <f>VLOOKUP(C315,MOVI!C:DT,76,0)</f>
        <v>0</v>
      </c>
      <c r="HS315" s="275">
        <f>VLOOKUP(C315,FPT!B:HQ,76,0)</f>
        <v>0</v>
      </c>
      <c r="HT315" t="str">
        <f t="shared" si="523"/>
        <v/>
      </c>
      <c r="HU315" s="275">
        <f>VLOOKUP(C315,MOVI!C:DT,77,0)</f>
        <v>0</v>
      </c>
      <c r="HV315" s="275">
        <f>VLOOKUP(C315,FPT!B:HT,77,0)</f>
        <v>0</v>
      </c>
      <c r="HW315" t="str">
        <f t="shared" si="524"/>
        <v/>
      </c>
      <c r="HX315" s="274">
        <f>VLOOKUP(C315,MOVI!C:CB,78,0)</f>
        <v>400000</v>
      </c>
      <c r="HY315" s="261">
        <f>VLOOKUP(C315,FPT!$B:$CA,78,0)</f>
        <v>400000</v>
      </c>
      <c r="HZ315" t="str">
        <f t="shared" si="525"/>
        <v/>
      </c>
      <c r="IA315" s="275">
        <f>VLOOKUP(C315,MOVI!C:CD,79,0)</f>
        <v>50000</v>
      </c>
      <c r="IB315" s="275">
        <f>VLOOKUP(C315,FPT!B:HZ,79,0)</f>
        <v>50000</v>
      </c>
      <c r="IC315" t="str">
        <f t="shared" si="526"/>
        <v/>
      </c>
      <c r="ID315" s="275">
        <f>VLOOKUP(C315,MOVI!C:CD,80,0)</f>
        <v>75000</v>
      </c>
      <c r="IE315" s="275">
        <f>VLOOKUP(C315,FPT!B:IC,80,0)</f>
        <v>75000</v>
      </c>
      <c r="IF315" t="str">
        <f t="shared" si="527"/>
        <v/>
      </c>
      <c r="IG315" s="275">
        <f>VLOOKUP(C315,MOVI!C:DT,81,0)</f>
        <v>0</v>
      </c>
      <c r="IH315" s="275">
        <f>VLOOKUP(C315,FPT!B:IF,81,0)</f>
        <v>0</v>
      </c>
      <c r="II315" t="str">
        <f t="shared" si="528"/>
        <v/>
      </c>
      <c r="IJ315" s="275">
        <f>VLOOKUP(C315,MOVI!C:DT,82,0)</f>
        <v>525000</v>
      </c>
      <c r="IK315" s="275">
        <f>VLOOKUP(C315,FPT!B:II,82,0)</f>
        <v>525000</v>
      </c>
      <c r="IL315" t="str">
        <f t="shared" si="529"/>
        <v/>
      </c>
      <c r="IM315" s="275">
        <f>ROUND(VLOOKUP(C315,MOVI!C:DT,83,0),0)</f>
        <v>12426923</v>
      </c>
      <c r="IN315" s="275">
        <f>ROUND(VLOOKUP(C315,FPT!B:IL,83,0),0)</f>
        <v>12426923</v>
      </c>
      <c r="IO315" t="str">
        <f t="shared" si="530"/>
        <v/>
      </c>
      <c r="IP315" s="275">
        <f>VLOOKUP(C315,MOVI!C:DT,84,0)</f>
        <v>0</v>
      </c>
      <c r="IQ315" s="275">
        <f>VLOOKUP(C315,FPT!B:IO,84,0)</f>
        <v>0</v>
      </c>
      <c r="IR315" t="str">
        <f t="shared" si="531"/>
        <v/>
      </c>
      <c r="IS315" s="275">
        <f>ROUND(VLOOKUP(C315,MOVI!C:DT,85,0),0)</f>
        <v>0</v>
      </c>
      <c r="IT315" s="275">
        <f>ROUND(VLOOKUP(C315,FPT!B:IR,85,0),0)</f>
        <v>0</v>
      </c>
      <c r="IU315" t="str">
        <f t="shared" si="532"/>
        <v/>
      </c>
      <c r="IV315" s="275">
        <f>VLOOKUP(C315,MOVI!C:DT,86,0)</f>
        <v>0</v>
      </c>
      <c r="IW315" s="275">
        <f>VLOOKUP(C315,FPT!B:IU,86,0)</f>
        <v>0</v>
      </c>
      <c r="IX315" t="str">
        <f t="shared" si="533"/>
        <v/>
      </c>
      <c r="IY315" s="275">
        <f>ROUND(VLOOKUP(C315,MOVI!C:DT,87,0),0)</f>
        <v>0</v>
      </c>
      <c r="IZ315" s="275">
        <f>ROUND(VLOOKUP(C315,FPT!B:IX,87,0),0)</f>
        <v>0</v>
      </c>
      <c r="JA315" t="str">
        <f t="shared" si="534"/>
        <v/>
      </c>
      <c r="JB315" s="275">
        <f>VLOOKUP(C315,MOVI!C:DT,88,0)</f>
        <v>0</v>
      </c>
      <c r="JC315" s="275">
        <f>VLOOKUP(C315,FPT!B:JA,88,0)</f>
        <v>0</v>
      </c>
      <c r="JD315" t="str">
        <f t="shared" si="535"/>
        <v/>
      </c>
      <c r="JE315" s="275">
        <f>VLOOKUP(C315,MOVI!C:DT,89,0)</f>
        <v>50000</v>
      </c>
      <c r="JF315" s="275">
        <f>VLOOKUP(C315,FPT!B:JD,89,0)</f>
        <v>50000</v>
      </c>
      <c r="JG315" t="str">
        <f t="shared" si="536"/>
        <v/>
      </c>
      <c r="JH315" s="275">
        <f>VLOOKUP(C315,MOVI!C:DT,90,0)</f>
        <v>0</v>
      </c>
      <c r="JI315" s="275">
        <f>VLOOKUP(C315,FPT!B:JG,90,0)</f>
        <v>0</v>
      </c>
      <c r="JJ315" t="str">
        <f t="shared" si="537"/>
        <v/>
      </c>
      <c r="JK315" s="275">
        <f>VLOOKUP(C315,MOVI!C:DT,91,0)</f>
        <v>0</v>
      </c>
      <c r="JL315" s="275">
        <f>VLOOKUP(C315,FPT!B:JJ,91,0)</f>
        <v>0</v>
      </c>
      <c r="JM315" t="str">
        <f t="shared" si="538"/>
        <v/>
      </c>
      <c r="JN315" s="275">
        <f>VLOOKUP(C315,MOVI!C:DT,92,0)</f>
        <v>1368000</v>
      </c>
      <c r="JO315" s="275">
        <f>VLOOKUP(C315,FPT!B:JM,92,0)</f>
        <v>1368000</v>
      </c>
      <c r="JP315" t="str">
        <f t="shared" si="539"/>
        <v/>
      </c>
      <c r="JQ315" s="275">
        <f>VLOOKUP(C315,MOVI!C:DT,93,0)</f>
        <v>0</v>
      </c>
      <c r="JR315" s="275">
        <f>VLOOKUP(C315,FPT!B:JP,93,0)</f>
        <v>0</v>
      </c>
      <c r="JS315" t="str">
        <f t="shared" si="540"/>
        <v/>
      </c>
      <c r="JT315" s="275">
        <f>VLOOKUP(C315,MOVI!C:DT,94,0)</f>
        <v>1418000</v>
      </c>
      <c r="JU315" s="275">
        <f>VLOOKUP(C315,FPT!B:JS,94,0)</f>
        <v>1418000</v>
      </c>
      <c r="JV315" t="str">
        <f t="shared" si="541"/>
        <v/>
      </c>
      <c r="JW315" s="275">
        <f>VLOOKUP(C315,MOVI!C:DT,95,0)</f>
        <v>5370638</v>
      </c>
      <c r="JX315" s="275">
        <f>VLOOKUP(C315,FPT!B:JV,95,0)</f>
        <v>5370638</v>
      </c>
      <c r="JY315" t="str">
        <f t="shared" si="542"/>
        <v/>
      </c>
      <c r="JZ315" s="275">
        <f>VLOOKUP(C315,MOVI!C:DT,96,0)</f>
        <v>0</v>
      </c>
      <c r="KA315" s="275">
        <f>VLOOKUP(C315,FPT!B:JY,96,0)</f>
        <v>0</v>
      </c>
      <c r="KB315" t="str">
        <f t="shared" si="543"/>
        <v/>
      </c>
      <c r="KC315" s="275">
        <f>VLOOKUP(C315,MOVI!C:DT,97,0)</f>
        <v>5370638</v>
      </c>
      <c r="KD315" s="275">
        <f>VLOOKUP(C315,FPT!B:KB,97,0)</f>
        <v>5370638</v>
      </c>
      <c r="KE315" t="str">
        <f t="shared" si="544"/>
        <v/>
      </c>
      <c r="KF315" s="275">
        <f>VLOOKUP(C315,MOVI!C:DT,98,0)</f>
        <v>850000.00000000012</v>
      </c>
      <c r="KG315" s="275">
        <f>VLOOKUP(C315,FPT!B:KE,98,0)</f>
        <v>850000</v>
      </c>
      <c r="KH315" t="str">
        <f t="shared" si="545"/>
        <v/>
      </c>
      <c r="KI315" s="275">
        <f>VLOOKUP(C315,MOVI!C:DT,99,0)</f>
        <v>0</v>
      </c>
      <c r="KJ315" s="275">
        <f>VLOOKUP(C315,FPT!B:KH,99,0)</f>
        <v>0</v>
      </c>
      <c r="KK315" t="str">
        <f t="shared" si="546"/>
        <v/>
      </c>
      <c r="KL315" s="275">
        <f>VLOOKUP(C315,MOVI!C:DT,100,0)</f>
        <v>150000</v>
      </c>
      <c r="KM315" s="275">
        <f>VLOOKUP(C315,FPT!B:KK,100,0)</f>
        <v>150000</v>
      </c>
      <c r="KN315" t="str">
        <f t="shared" si="547"/>
        <v/>
      </c>
      <c r="KO315" s="275">
        <f>VLOOKUP(C315,MOVI!C:DT,101,0)</f>
        <v>0</v>
      </c>
      <c r="KP315" s="275">
        <f>VLOOKUP(C315,FPT!B:KN,101,0)</f>
        <v>0</v>
      </c>
      <c r="KQ315" t="str">
        <f t="shared" si="548"/>
        <v/>
      </c>
      <c r="KR315" s="275">
        <f>VLOOKUP(C315,MOVI!C:DT,102,0)</f>
        <v>0</v>
      </c>
      <c r="KS315" s="275">
        <f>VLOOKUP(C315,FPT!B:KQ,102,0)</f>
        <v>0</v>
      </c>
      <c r="KT315" t="str">
        <f t="shared" si="549"/>
        <v/>
      </c>
      <c r="KU315" s="275">
        <f>VLOOKUP(C315,MOVI!C:DT,103,0)</f>
        <v>1000000.0000000001</v>
      </c>
      <c r="KV315" s="275">
        <f>VLOOKUP(C315,FPT!B:KT,103,0)</f>
        <v>1000000</v>
      </c>
      <c r="KW315" t="str">
        <f t="shared" si="550"/>
        <v/>
      </c>
      <c r="KX315" s="275">
        <f>VLOOKUP(C315,MOVI!C:DT,104,0)</f>
        <v>1525000</v>
      </c>
      <c r="KY315" s="275">
        <f>VLOOKUP(C315,FPT!B:KW,104,0)</f>
        <v>1525000</v>
      </c>
      <c r="KZ315" t="str">
        <f t="shared" si="551"/>
        <v/>
      </c>
      <c r="LA315" s="275">
        <f>VLOOKUP(C315,MOVI!C:DT,105,0)</f>
        <v>100000</v>
      </c>
      <c r="LB315" s="275">
        <f>VLOOKUP(C315,FPT!B:KZ,105,0)</f>
        <v>100000</v>
      </c>
      <c r="LC315" t="str">
        <f t="shared" si="552"/>
        <v/>
      </c>
      <c r="LD315" s="275">
        <f>VLOOKUP(C315,MOVI!C:DT,106,0)</f>
        <v>8413638</v>
      </c>
      <c r="LE315" s="275">
        <f>VLOOKUP(C315,FPT!B:LC,106,0)</f>
        <v>8413638</v>
      </c>
      <c r="LF315" t="str">
        <f t="shared" si="553"/>
        <v/>
      </c>
      <c r="LG315" s="273">
        <f>VLOOKUP(C315,MOVI!C:DT,107,0)</f>
        <v>0</v>
      </c>
      <c r="LH315" s="273">
        <f>VLOOKUP(C315,FPT!B:LF,107,0)</f>
        <v>0</v>
      </c>
      <c r="LI315" t="str">
        <f t="shared" si="554"/>
        <v/>
      </c>
      <c r="LJ315" t="str">
        <f>VLOOKUP(C315,MOVI!C:DV,108,0)</f>
        <v>MoviSouthSales</v>
      </c>
      <c r="LK315" s="252" t="str">
        <f>VLOOKUP(C315,FPT!B:LI,108,0)</f>
        <v>MoviSouthSales</v>
      </c>
      <c r="LL315" t="str">
        <f t="shared" si="555"/>
        <v/>
      </c>
      <c r="LM315" s="275">
        <f>ROUND(VLOOKUP(C315,MOVI!C:DV,109,0),0)</f>
        <v>416667</v>
      </c>
      <c r="LN315" s="275">
        <f>ROUND(VLOOKUP(C315,FPT!B:LL,109,0),0)</f>
        <v>416667</v>
      </c>
      <c r="LO315" t="str">
        <f t="shared" si="556"/>
        <v/>
      </c>
      <c r="LP315" t="str">
        <f>VLOOKUP(C315,MOVI!C:DV,110,0)</f>
        <v>TNH</v>
      </c>
      <c r="LQ315" s="247" t="str">
        <f>VLOOKUP(C315,FPT!B:LO,110,0)</f>
        <v>TNH</v>
      </c>
      <c r="LR315" t="str">
        <f t="shared" si="557"/>
        <v/>
      </c>
      <c r="LS315">
        <f>MOVI!DI310</f>
        <v>22</v>
      </c>
      <c r="LV315">
        <f>MOVI!DJ310</f>
        <v>0</v>
      </c>
      <c r="LW315">
        <f>MOVI!DK310</f>
        <v>0</v>
      </c>
      <c r="LX315" t="str">
        <f>MOVI!DL310</f>
        <v>x</v>
      </c>
      <c r="LY315">
        <f>MOVI!DM310</f>
        <v>0</v>
      </c>
      <c r="LZ315">
        <f>MOVI!DN310</f>
        <v>50000</v>
      </c>
      <c r="MA315">
        <f>MOVI!DO310</f>
        <v>0</v>
      </c>
      <c r="MB315" t="str">
        <f>MOVI!DP310</f>
        <v>TNH</v>
      </c>
      <c r="MC315">
        <f>MOVI!DQ310</f>
        <v>0</v>
      </c>
      <c r="MD315">
        <f>MOVI!DR310</f>
        <v>0</v>
      </c>
      <c r="ME315" t="str">
        <f>VLOOKUP(C315,MOVI!C:DV,121,0)</f>
        <v>Group 1</v>
      </c>
      <c r="MF315" s="252" t="str">
        <f>VLOOKUP(C315,FPT!B:MD,111,0)</f>
        <v>Group 1</v>
      </c>
      <c r="MG315" t="str">
        <f t="shared" si="561"/>
        <v/>
      </c>
      <c r="MH315" t="str">
        <f>VLOOKUP(C315,MOVI!C:DT,122,0)</f>
        <v>MoviSouthGroup 1</v>
      </c>
      <c r="MI315" s="252" t="str">
        <f>VLOOKUP(C315,FPT!B:DS,112,0)</f>
        <v>MoviSouthGroup 1</v>
      </c>
      <c r="MJ315" t="str">
        <f t="shared" si="558"/>
        <v/>
      </c>
    </row>
    <row r="316" spans="1:348" x14ac:dyDescent="0.25">
      <c r="A316">
        <v>308</v>
      </c>
      <c r="B316" s="48">
        <v>5924</v>
      </c>
      <c r="C316" s="271" t="s">
        <v>1065</v>
      </c>
      <c r="D316" t="str">
        <f>VLOOKUP(C316,MOVI!C:D,2,0)</f>
        <v>Nguyễn Thị Thu Thủy</v>
      </c>
      <c r="E316" t="str">
        <f>VLOOKUP(C316,FPT!B:C,2,0)</f>
        <v>Nguyễn Thị Thu Thủy</v>
      </c>
      <c r="F316" t="str">
        <f t="shared" si="451"/>
        <v/>
      </c>
      <c r="G316" t="str">
        <f>VLOOKUP(C316,MOVI!C:E,3,0)</f>
        <v>Sales</v>
      </c>
      <c r="H316" t="str">
        <f>VLOOKUP(C316,FPT!B:F,3,0)</f>
        <v>Sales</v>
      </c>
      <c r="I316" t="str">
        <f t="shared" si="452"/>
        <v/>
      </c>
      <c r="J316" t="str">
        <f>VLOOKUP(C316,MOVI!C:H,4,0)</f>
        <v>Field Sales</v>
      </c>
      <c r="K316" t="str">
        <f>VLOOKUP(C316,FPT!B:I,4,0)</f>
        <v>Field Sales</v>
      </c>
      <c r="L316" t="str">
        <f t="shared" si="453"/>
        <v/>
      </c>
      <c r="M316" t="str">
        <f>VLOOKUP(C316,MOVI!C:DT,5,0)</f>
        <v>Associate</v>
      </c>
      <c r="N316" t="str">
        <f>VLOOKUP(C316,FPT!B:L,5,0)</f>
        <v>Associate</v>
      </c>
      <c r="O316" t="str">
        <f t="shared" si="454"/>
        <v/>
      </c>
      <c r="P316" t="str">
        <f>VLOOKUP(C316,MOVI!C:DT,6,0)</f>
        <v>Field Sales</v>
      </c>
      <c r="Q316" t="str">
        <f>VLOOKUP(C316,FPT!B:O,6,0)</f>
        <v>Field sales</v>
      </c>
      <c r="R316" t="str">
        <f t="shared" si="455"/>
        <v/>
      </c>
      <c r="S316" t="str">
        <f>VLOOKUP(C316,MOVI!C:DT,7,0)</f>
        <v>South</v>
      </c>
      <c r="T316" t="str">
        <f>VLOOKUP(C316,FPT!B:R,7,0)</f>
        <v>South</v>
      </c>
      <c r="U316" t="str">
        <f t="shared" si="456"/>
        <v/>
      </c>
      <c r="V316" t="str">
        <f>VLOOKUP(C316,MOVI!C:DT,8,0)</f>
        <v>Movi</v>
      </c>
      <c r="W316" t="str">
        <f>VLOOKUP(C316,FPT!B:U,8,0)</f>
        <v>Movi</v>
      </c>
      <c r="X316" t="str">
        <f t="shared" si="457"/>
        <v/>
      </c>
      <c r="Y316" t="str">
        <f>VLOOKUP(C316,MOVI!C:DT,9,0)</f>
        <v>Full-time</v>
      </c>
      <c r="Z316" t="str">
        <f>VLOOKUP(C316,FPT!B:X,9,0)</f>
        <v>Full-time</v>
      </c>
      <c r="AA316" t="str">
        <f t="shared" si="458"/>
        <v/>
      </c>
      <c r="AB316" t="str">
        <f>VLOOKUP(C316,MOVI!C:DT,10,0)</f>
        <v>Permanent</v>
      </c>
      <c r="AC316" t="str">
        <f>VLOOKUP(C316,FPT!B:AA,10,0)</f>
        <v>Permanent</v>
      </c>
      <c r="AD316" t="str">
        <f t="shared" si="459"/>
        <v/>
      </c>
      <c r="AE316" s="247">
        <f>VLOOKUP(C316,MOVI!C:DT,11,0)</f>
        <v>44088</v>
      </c>
      <c r="AF316" s="247">
        <f>VLOOKUP(C316,FPT!B:AD,11,0)</f>
        <v>44088</v>
      </c>
      <c r="AG316" t="str">
        <f t="shared" si="460"/>
        <v/>
      </c>
      <c r="AH316" s="260" t="str">
        <f>VLOOKUP(C316,MOVI!C:DT,12,0)</f>
        <v/>
      </c>
      <c r="AI316" s="260"/>
      <c r="AJ316" t="str">
        <f t="shared" si="560"/>
        <v/>
      </c>
      <c r="AK316">
        <f>VLOOKUP(C316,MOVI!C:DT,13,0)</f>
        <v>0</v>
      </c>
      <c r="AL316" s="247">
        <f>VLOOKUP(C316,FPT!B:AJ,13,0)</f>
        <v>0</v>
      </c>
      <c r="AM316" t="str">
        <f t="shared" si="559"/>
        <v/>
      </c>
      <c r="AN316" s="247">
        <f>VLOOKUP(C316,MOVI!C:DT,14,0)</f>
        <v>0</v>
      </c>
      <c r="AO316" s="247">
        <f>VLOOKUP(C316,FPT!B:AM,14,0)</f>
        <v>0</v>
      </c>
      <c r="AP316" t="str">
        <f t="shared" si="461"/>
        <v/>
      </c>
      <c r="AQ316" t="str">
        <f>VLOOKUP(C316,MOVI!C:DT,15,0)</f>
        <v>LC</v>
      </c>
      <c r="AR316" s="247">
        <f>VLOOKUP(C316,FPT!B:AP,15,0)</f>
        <v>0</v>
      </c>
      <c r="AS316" t="str">
        <f t="shared" si="462"/>
        <v>Lệch</v>
      </c>
      <c r="AT316" s="282" t="str">
        <f>VLOOKUP(C316,MOVI!C:DT,16,0)</f>
        <v>LTTP</v>
      </c>
      <c r="AU316" s="247" t="str">
        <f>VLOOKUP(C316,FPT!B:AS,16,0)</f>
        <v>LTTP</v>
      </c>
      <c r="AV316" t="str">
        <f t="shared" si="463"/>
        <v/>
      </c>
      <c r="AW316" t="str">
        <f>VLOOKUP(C316,MOVI!C:DT,17,0)</f>
        <v>L</v>
      </c>
      <c r="AX316" s="247" t="str">
        <f>VLOOKUP(C316,FPT!B:AV,17,0)</f>
        <v>L</v>
      </c>
      <c r="AY316" t="str">
        <f t="shared" si="464"/>
        <v/>
      </c>
      <c r="AZ316">
        <f>VLOOKUP(C316,MOVI!C:DT,18,0)</f>
        <v>0</v>
      </c>
      <c r="BA316" s="247">
        <f>VLOOKUP(C316,FPT!B:AY,18,0)</f>
        <v>0</v>
      </c>
      <c r="BB316" t="str">
        <f t="shared" si="465"/>
        <v/>
      </c>
      <c r="BC316" s="275">
        <f>VLOOKUP(C316,MOVI!C:DT,19,0)</f>
        <v>5000000</v>
      </c>
      <c r="BD316" s="275">
        <f>VLOOKUP(C316,FPT!B:BB,19,0)</f>
        <v>5000000</v>
      </c>
      <c r="BE316" t="str">
        <f t="shared" si="466"/>
        <v/>
      </c>
      <c r="BF316">
        <f>VLOOKUP(C316,MOVI!C:DT,20,0)</f>
        <v>0</v>
      </c>
      <c r="BG316" s="252">
        <f>VLOOKUP(C316,FPT!B:BE,20,0)</f>
        <v>0</v>
      </c>
      <c r="BH316" t="str">
        <f t="shared" si="467"/>
        <v/>
      </c>
      <c r="BI316" s="275">
        <f>VLOOKUP(C316,MOVI!C:DT,21,0)</f>
        <v>5000000</v>
      </c>
      <c r="BJ316" s="275">
        <f>VLOOKUP(C316,FPT!B:BH,21,0)</f>
        <v>5000000</v>
      </c>
      <c r="BK316" t="str">
        <f t="shared" si="468"/>
        <v/>
      </c>
      <c r="BL316" s="275">
        <f>VLOOKUP(C316,MOVI!C:DT,22,0)</f>
        <v>0</v>
      </c>
      <c r="BM316" s="275">
        <f>VLOOKUP(C316,FPT!B:BK,22,0)</f>
        <v>0</v>
      </c>
      <c r="BN316" t="str">
        <f t="shared" si="469"/>
        <v/>
      </c>
      <c r="BO316" s="275">
        <f>VLOOKUP(C316,MOVI!C:DT,23,0)</f>
        <v>0</v>
      </c>
      <c r="BP316" s="275">
        <f>VLOOKUP(C316,FPT!B:BN,23,0)</f>
        <v>0</v>
      </c>
      <c r="BQ316" t="str">
        <f t="shared" si="470"/>
        <v/>
      </c>
      <c r="BR316" s="275">
        <f>VLOOKUP(C316,MOVI!C:DT,24,0)</f>
        <v>0</v>
      </c>
      <c r="BS316" s="275">
        <f>VLOOKUP(C316,FPT!B:BQ,24,0)</f>
        <v>0</v>
      </c>
      <c r="BT316" t="str">
        <f t="shared" si="471"/>
        <v/>
      </c>
      <c r="BU316" s="275">
        <f>VLOOKUP(C316,MOVI!C:DT,25,0)</f>
        <v>200000</v>
      </c>
      <c r="BV316" s="275">
        <f>VLOOKUP(C316,FPT!B:BT,25,0)</f>
        <v>200000</v>
      </c>
      <c r="BW316" t="str">
        <f t="shared" si="472"/>
        <v/>
      </c>
      <c r="BX316" s="275">
        <f>VLOOKUP(C316,MOVI!C:DT,26,0)</f>
        <v>0</v>
      </c>
      <c r="BY316" s="275">
        <f>VLOOKUP(C316,FPT!B:BW,26,0)</f>
        <v>0</v>
      </c>
      <c r="BZ316" t="str">
        <f t="shared" si="473"/>
        <v/>
      </c>
      <c r="CA316" s="275">
        <f>VLOOKUP(C316,MOVI!C:DT,27,0)</f>
        <v>730000</v>
      </c>
      <c r="CB316" s="275">
        <f>VLOOKUP(C316,FPT!B:BZ,27,0)</f>
        <v>730000</v>
      </c>
      <c r="CC316" t="str">
        <f t="shared" si="474"/>
        <v/>
      </c>
      <c r="CD316" s="275">
        <f>VLOOKUP(C316,MOVI!C:DT,28,0)</f>
        <v>930000</v>
      </c>
      <c r="CE316" s="275">
        <f>VLOOKUP(C316,FPT!B:CC,28,0)</f>
        <v>930000</v>
      </c>
      <c r="CF316" t="str">
        <f t="shared" si="475"/>
        <v/>
      </c>
      <c r="CG316" t="str">
        <f>VLOOKUP(C316,MOVI!C:DT,29,0)</f>
        <v>CN</v>
      </c>
      <c r="CH316" s="252" t="str">
        <f>VLOOKUP(C316,FPT!B:CF,29,0)</f>
        <v>CN</v>
      </c>
      <c r="CI316" t="str">
        <f t="shared" si="476"/>
        <v/>
      </c>
      <c r="CJ316">
        <f>VLOOKUP(C316,MOVI!C:DT,30,0)</f>
        <v>26</v>
      </c>
      <c r="CK316" s="252">
        <f>VLOOKUP(C316,FPT!B:CI,30,0)</f>
        <v>26</v>
      </c>
      <c r="CL316" t="str">
        <f t="shared" si="477"/>
        <v/>
      </c>
      <c r="CM316">
        <f>VLOOKUP(C316,MOVI!C:DT,31,0)</f>
        <v>26</v>
      </c>
      <c r="CN316" s="252">
        <f>VLOOKUP(C316,FPT!B:CL,31,0)</f>
        <v>26</v>
      </c>
      <c r="CO316" t="str">
        <f t="shared" si="478"/>
        <v/>
      </c>
      <c r="CP316" s="275">
        <f>VLOOKUP(C316,MOVI!C:DT,32,0)</f>
        <v>0</v>
      </c>
      <c r="CQ316" s="275">
        <f>VLOOKUP(C316,FPT!B:CO,32,0)</f>
        <v>0</v>
      </c>
      <c r="CR316" t="str">
        <f t="shared" si="479"/>
        <v/>
      </c>
      <c r="CS316" s="275">
        <f>VLOOKUP(C316,MOVI!C:DT,33,0)</f>
        <v>0</v>
      </c>
      <c r="CT316" s="275">
        <f>VLOOKUP(C316,FPT!B:CR,33,0)</f>
        <v>0</v>
      </c>
      <c r="CU316" t="str">
        <f t="shared" si="480"/>
        <v/>
      </c>
      <c r="CV316" s="275">
        <f>VLOOKUP(C316,MOVI!C:DT,34,0)</f>
        <v>0</v>
      </c>
      <c r="CW316" s="275">
        <f>VLOOKUP(C316,FPT!B:CU,34,0)</f>
        <v>0</v>
      </c>
      <c r="CX316" t="str">
        <f t="shared" si="481"/>
        <v/>
      </c>
      <c r="CY316" s="275">
        <f>VLOOKUP(C316,MOVI!C:DT,35,0)</f>
        <v>26</v>
      </c>
      <c r="CZ316" s="275">
        <f>VLOOKUP(C316,FPT!B:CX,35,0)</f>
        <v>26</v>
      </c>
      <c r="DA316" t="str">
        <f t="shared" si="482"/>
        <v/>
      </c>
      <c r="DB316" s="275">
        <f>VLOOKUP(C316,MOVI!C:DT,36,0)</f>
        <v>0</v>
      </c>
      <c r="DC316" s="275">
        <f>VLOOKUP(C316,FPT!B:DA,36,0)</f>
        <v>0</v>
      </c>
      <c r="DD316" t="str">
        <f t="shared" si="483"/>
        <v/>
      </c>
      <c r="DE316" s="275">
        <f>VLOOKUP(C316,MOVI!C:DT,37,0)</f>
        <v>0</v>
      </c>
      <c r="DF316" s="275">
        <f>VLOOKUP(C316,FPT!B:DD,37,0)</f>
        <v>0</v>
      </c>
      <c r="DG316" t="str">
        <f t="shared" si="484"/>
        <v/>
      </c>
      <c r="DH316" s="275">
        <f>VLOOKUP(C316,MOVI!C:DT,38,0)</f>
        <v>0</v>
      </c>
      <c r="DI316" s="275">
        <f>VLOOKUP(C316,FPT!B:DG,38,0)</f>
        <v>0</v>
      </c>
      <c r="DJ316" t="str">
        <f t="shared" si="485"/>
        <v/>
      </c>
      <c r="DK316" s="275">
        <f>VLOOKUP(C316,MOVI!C:DT,39,0)</f>
        <v>0</v>
      </c>
      <c r="DL316" s="275">
        <f>VLOOKUP(C316,FPT!B:DJ,39,0)</f>
        <v>0</v>
      </c>
      <c r="DM316" t="str">
        <f t="shared" si="486"/>
        <v/>
      </c>
      <c r="DN316" s="275">
        <f>VLOOKUP(C316,MOVI!C:DT,40,0)</f>
        <v>0</v>
      </c>
      <c r="DO316" s="275">
        <f>VLOOKUP(C316,FPT!B:DM,40,0)</f>
        <v>0</v>
      </c>
      <c r="DP316" t="str">
        <f t="shared" si="487"/>
        <v/>
      </c>
      <c r="DQ316" s="275">
        <f>VLOOKUP(C316,MOVI!C:DT,41,0)</f>
        <v>0</v>
      </c>
      <c r="DR316" s="275">
        <f>VLOOKUP(C316,FPT!B:DP,41,0)</f>
        <v>0</v>
      </c>
      <c r="DS316" t="str">
        <f t="shared" si="488"/>
        <v/>
      </c>
      <c r="DT316" s="275">
        <f>VLOOKUP(C316,MOVI!C:DT,42,0)</f>
        <v>5000000</v>
      </c>
      <c r="DU316" s="275">
        <f>ROUND(VLOOKUP(C316,FPT!B:DS,42,0),0)</f>
        <v>5000000</v>
      </c>
      <c r="DV316" t="str">
        <f t="shared" si="489"/>
        <v/>
      </c>
      <c r="DW316" s="275">
        <f>VLOOKUP(C316,MOVI!C:DT,43,0)</f>
        <v>0</v>
      </c>
      <c r="DX316" s="275">
        <f>VLOOKUP(C316,FPT!B:DV,43,0)</f>
        <v>0</v>
      </c>
      <c r="DY316" t="str">
        <f t="shared" si="490"/>
        <v/>
      </c>
      <c r="DZ316" s="275">
        <f>VLOOKUP(C316,MOVI!C:DT,44,0)</f>
        <v>0</v>
      </c>
      <c r="EA316" s="275">
        <f>VLOOKUP(C316,FPT!B:DY,44,0)</f>
        <v>0</v>
      </c>
      <c r="EB316" t="str">
        <f t="shared" si="491"/>
        <v/>
      </c>
      <c r="EC316" s="275">
        <f>VLOOKUP(C316,MOVI!C:DT,45,0)</f>
        <v>5000000</v>
      </c>
      <c r="ED316" s="275">
        <f>ROUND(VLOOKUP(C316,FPT!B:EB,45,0),0)</f>
        <v>5000000</v>
      </c>
      <c r="EE316" t="str">
        <f t="shared" si="492"/>
        <v/>
      </c>
      <c r="EF316" s="275">
        <f>VLOOKUP(C316,MOVI!C:DT,46,0)</f>
        <v>0</v>
      </c>
      <c r="EG316" s="275">
        <f>VLOOKUP(C316,FPT!B:EE,46,0)</f>
        <v>0</v>
      </c>
      <c r="EH316" t="str">
        <f t="shared" si="493"/>
        <v/>
      </c>
      <c r="EI316" s="275">
        <f>VLOOKUP(C316,MOVI!C:DT,47,0)</f>
        <v>0</v>
      </c>
      <c r="EJ316" s="275">
        <f>VLOOKUP(C316,FPT!B:EH,47,0)</f>
        <v>0</v>
      </c>
      <c r="EK316" t="str">
        <f t="shared" si="494"/>
        <v/>
      </c>
      <c r="EL316" s="275">
        <f>VLOOKUP(C316,MOVI!C:DT,48,0)</f>
        <v>0</v>
      </c>
      <c r="EM316" s="275">
        <f>VLOOKUP(C316,FPT!B:EK,48,0)</f>
        <v>0</v>
      </c>
      <c r="EN316" t="str">
        <f t="shared" si="495"/>
        <v/>
      </c>
      <c r="EO316" s="275">
        <f>VLOOKUP(C316,MOVI!C:DT,49,0)</f>
        <v>200000</v>
      </c>
      <c r="EP316" s="275">
        <f>VLOOKUP(C316,FPT!B:EN,49,0)</f>
        <v>200000</v>
      </c>
      <c r="EQ316" t="str">
        <f t="shared" si="496"/>
        <v/>
      </c>
      <c r="ER316" s="275">
        <f>VLOOKUP(C316,MOVI!C:DT,50,0)</f>
        <v>0</v>
      </c>
      <c r="ES316" s="275">
        <f>VLOOKUP(C316,FPT!B:EQ,50,0)</f>
        <v>0</v>
      </c>
      <c r="ET316" t="str">
        <f t="shared" si="497"/>
        <v/>
      </c>
      <c r="EU316" s="275">
        <f>VLOOKUP(C316,MOVI!C:DT,51,0)</f>
        <v>0</v>
      </c>
      <c r="EV316" s="275">
        <f>VLOOKUP(C316,FPT!B:ET,51,0)</f>
        <v>0</v>
      </c>
      <c r="EW316" t="str">
        <f t="shared" si="498"/>
        <v/>
      </c>
      <c r="EX316" s="275">
        <f>VLOOKUP(C316,MOVI!C:DT,52,0)</f>
        <v>0</v>
      </c>
      <c r="EY316" s="275">
        <f>VLOOKUP(C316,FPT!B:EW,52,0)</f>
        <v>0</v>
      </c>
      <c r="EZ316" t="str">
        <f t="shared" si="499"/>
        <v/>
      </c>
      <c r="FA316" s="275">
        <f>VLOOKUP(C316,MOVI!C:DT,53,0)</f>
        <v>0</v>
      </c>
      <c r="FB316" s="275">
        <f>VLOOKUP(C316,FPT!B:EZ,53,0)</f>
        <v>0</v>
      </c>
      <c r="FC316" t="str">
        <f t="shared" si="500"/>
        <v/>
      </c>
      <c r="FD316" s="275">
        <f>VLOOKUP(C316,MOVI!C:DT,54,0)</f>
        <v>0</v>
      </c>
      <c r="FE316" s="275">
        <f>VLOOKUP(C316,FPT!B:FC,54,0)</f>
        <v>0</v>
      </c>
      <c r="FF316" t="str">
        <f t="shared" si="501"/>
        <v/>
      </c>
      <c r="FG316" s="275">
        <f>VLOOKUP(C316,MOVI!C:DT,55,0)</f>
        <v>730000</v>
      </c>
      <c r="FH316" s="275">
        <f>VLOOKUP(C316,FPT!B:FF,55,0)</f>
        <v>730000</v>
      </c>
      <c r="FI316" t="str">
        <f t="shared" si="502"/>
        <v/>
      </c>
      <c r="FJ316" s="275">
        <f>VLOOKUP(C316,MOVI!C:DT,56,0)</f>
        <v>930000</v>
      </c>
      <c r="FK316" s="275">
        <f>VLOOKUP(C316,FPT!B:FI,56,0)</f>
        <v>930000</v>
      </c>
      <c r="FL316" t="str">
        <f t="shared" si="503"/>
        <v/>
      </c>
      <c r="FM316" s="275">
        <f>VLOOKUP(C316,MOVI!C:DT,57,0)</f>
        <v>3141752</v>
      </c>
      <c r="FN316" s="275">
        <f>VLOOKUP(C316,FPT!B:FL,57,0)</f>
        <v>3141752</v>
      </c>
      <c r="FO316" t="str">
        <f t="shared" si="504"/>
        <v/>
      </c>
      <c r="FP316" s="275">
        <f>VLOOKUP(C316,MOVI!C:DT,58,0)</f>
        <v>0</v>
      </c>
      <c r="FQ316" s="275">
        <f>VLOOKUP(C316,FPT!B:FO,58,0)</f>
        <v>0</v>
      </c>
      <c r="FR316" t="str">
        <f t="shared" si="505"/>
        <v/>
      </c>
      <c r="FS316" s="275">
        <f>VLOOKUP(C316,MOVI!C:DT,59,0)</f>
        <v>0</v>
      </c>
      <c r="FT316" s="275">
        <f>VLOOKUP(C316,FPT!B:FR,59,0)</f>
        <v>0</v>
      </c>
      <c r="FU316" t="str">
        <f t="shared" si="506"/>
        <v/>
      </c>
      <c r="FV316" s="275">
        <f>VLOOKUP(C316,MOVI!C:DT,60,0)</f>
        <v>0</v>
      </c>
      <c r="FW316" s="275">
        <f>VLOOKUP(C316,FPT!B:FU,60,0)</f>
        <v>0</v>
      </c>
      <c r="FX316" t="str">
        <f t="shared" si="507"/>
        <v/>
      </c>
      <c r="FY316" s="275">
        <f>VLOOKUP(C316,MOVI!C:DT,61,0)</f>
        <v>0</v>
      </c>
      <c r="FZ316" s="275">
        <f>VLOOKUP(C316,FPT!B:FX,61,0)</f>
        <v>0</v>
      </c>
      <c r="GA316" t="str">
        <f t="shared" si="508"/>
        <v/>
      </c>
      <c r="GB316" s="275">
        <f>VLOOKUP(C316,MOVI!C:DT,62,0)</f>
        <v>200000</v>
      </c>
      <c r="GC316" s="275">
        <f>VLOOKUP(C316,FPT!B:GA,62,0)</f>
        <v>200000</v>
      </c>
      <c r="GD316" t="str">
        <f t="shared" si="509"/>
        <v/>
      </c>
      <c r="GE316" s="275">
        <f>VLOOKUP(C316,MOVI!C:DT,63,0)</f>
        <v>0</v>
      </c>
      <c r="GF316" s="275">
        <f>VLOOKUP(C316,FPT!B:GD,63,0)</f>
        <v>0</v>
      </c>
      <c r="GG316" t="str">
        <f t="shared" si="510"/>
        <v/>
      </c>
      <c r="GH316" s="275">
        <f>VLOOKUP(C316,MOVI!C:DT,64,0)</f>
        <v>0</v>
      </c>
      <c r="GI316" s="275">
        <f>VLOOKUP(C316,FPT!B:GG,64,0)</f>
        <v>0</v>
      </c>
      <c r="GJ316" t="str">
        <f t="shared" si="511"/>
        <v/>
      </c>
      <c r="GK316" s="275">
        <f>VLOOKUP(C316,MOVI!C:DT,65,0)</f>
        <v>0</v>
      </c>
      <c r="GL316" s="275">
        <f>VLOOKUP(C316,FPT!B:GJ,65,0)</f>
        <v>0</v>
      </c>
      <c r="GM316" t="str">
        <f t="shared" si="512"/>
        <v/>
      </c>
      <c r="GN316" s="275">
        <f>VLOOKUP(C316,MOVI!C:DT,66,0)</f>
        <v>0</v>
      </c>
      <c r="GO316" s="275">
        <f>VLOOKUP(C316,FPT!B:GM,66,0)</f>
        <v>0</v>
      </c>
      <c r="GP316" t="str">
        <f t="shared" si="513"/>
        <v/>
      </c>
      <c r="GQ316" s="275">
        <f>VLOOKUP(C316,MOVI!C:DT,67,0)</f>
        <v>0</v>
      </c>
      <c r="GR316" s="275">
        <f>VLOOKUP(C316,FPT!B:GP,67,0)</f>
        <v>0</v>
      </c>
      <c r="GS316" t="str">
        <f t="shared" si="514"/>
        <v/>
      </c>
      <c r="GT316" s="275">
        <f>VLOOKUP(C316,MOVI!C:DT,68,0)</f>
        <v>0</v>
      </c>
      <c r="GU316" s="275">
        <f>VLOOKUP(C316,FPT!B:GS,68,0)</f>
        <v>0</v>
      </c>
      <c r="GV316" t="str">
        <f t="shared" si="515"/>
        <v/>
      </c>
      <c r="GW316" s="275">
        <f>VLOOKUP(C316,MOVI!C:DT,69,0)</f>
        <v>0</v>
      </c>
      <c r="GX316" s="275">
        <f>VLOOKUP(C316,FPT!B:GV,69,0)</f>
        <v>0</v>
      </c>
      <c r="GY316" t="str">
        <f t="shared" si="516"/>
        <v/>
      </c>
      <c r="GZ316" s="275">
        <f>VLOOKUP(C316,MOVI!C:DT,70,0)</f>
        <v>3341752</v>
      </c>
      <c r="HA316" s="275">
        <f>VLOOKUP(C316,FPT!B:GY,70,0)</f>
        <v>3341752</v>
      </c>
      <c r="HB316" t="str">
        <f t="shared" si="517"/>
        <v/>
      </c>
      <c r="HC316" s="275">
        <f>VLOOKUP(C316,MOVI!C:DT,71,0)</f>
        <v>9271752</v>
      </c>
      <c r="HD316" s="275">
        <f>ROUND(VLOOKUP(C316,FPT!B:HB,71,0),0)</f>
        <v>9271752</v>
      </c>
      <c r="HE316" t="str">
        <f t="shared" si="518"/>
        <v/>
      </c>
      <c r="HF316" s="275">
        <f>ROUND(VLOOKUP(C316,MOVI!C:DT,72,0),0)</f>
        <v>0</v>
      </c>
      <c r="HG316" s="275">
        <f>ROUND(VLOOKUP(C316,FPT!B:HE,72,0),0)</f>
        <v>0</v>
      </c>
      <c r="HH316" t="str">
        <f t="shared" si="519"/>
        <v/>
      </c>
      <c r="HI316" s="275">
        <f>VLOOKUP(C316,MOVI!C:DT,73,0)</f>
        <v>200000</v>
      </c>
      <c r="HJ316" s="275">
        <f>VLOOKUP(C316,FPT!B:HH,73,0)</f>
        <v>200000</v>
      </c>
      <c r="HK316" t="str">
        <f t="shared" si="520"/>
        <v/>
      </c>
      <c r="HL316" s="275">
        <f>VLOOKUP(C316,MOVI!C:DT,74,0)</f>
        <v>730000</v>
      </c>
      <c r="HM316" s="275">
        <f>VLOOKUP(C316,FPT!B:HK,74,0)</f>
        <v>730000</v>
      </c>
      <c r="HN316" t="str">
        <f t="shared" si="521"/>
        <v/>
      </c>
      <c r="HO316" s="275">
        <f>VLOOKUP(C316,MOVI!C:DT,75,0)</f>
        <v>11000000</v>
      </c>
      <c r="HP316" s="275">
        <f>VLOOKUP(C316,FPT!B:HN,75,0)</f>
        <v>11000000</v>
      </c>
      <c r="HQ316" t="str">
        <f t="shared" si="522"/>
        <v/>
      </c>
      <c r="HR316" s="275">
        <f>VLOOKUP(C316,MOVI!C:DT,76,0)</f>
        <v>0</v>
      </c>
      <c r="HS316" s="275">
        <f>VLOOKUP(C316,FPT!B:HQ,76,0)</f>
        <v>0</v>
      </c>
      <c r="HT316" t="str">
        <f t="shared" si="523"/>
        <v/>
      </c>
      <c r="HU316" s="275">
        <f>VLOOKUP(C316,MOVI!C:DT,77,0)</f>
        <v>0</v>
      </c>
      <c r="HV316" s="275">
        <f>VLOOKUP(C316,FPT!B:HT,77,0)</f>
        <v>0</v>
      </c>
      <c r="HW316" t="str">
        <f t="shared" si="524"/>
        <v/>
      </c>
      <c r="HX316" s="274">
        <f>VLOOKUP(C316,MOVI!C:CB,78,0)</f>
        <v>400000</v>
      </c>
      <c r="HY316" s="261">
        <f>VLOOKUP(C316,FPT!$B:$CA,78,0)</f>
        <v>400000</v>
      </c>
      <c r="HZ316" t="str">
        <f t="shared" si="525"/>
        <v/>
      </c>
      <c r="IA316" s="275">
        <f>VLOOKUP(C316,MOVI!C:CD,79,0)</f>
        <v>50000</v>
      </c>
      <c r="IB316" s="275">
        <f>VLOOKUP(C316,FPT!B:HZ,79,0)</f>
        <v>50000</v>
      </c>
      <c r="IC316" t="str">
        <f t="shared" si="526"/>
        <v/>
      </c>
      <c r="ID316" s="275">
        <f>VLOOKUP(C316,MOVI!C:CD,80,0)</f>
        <v>75000</v>
      </c>
      <c r="IE316" s="275">
        <f>VLOOKUP(C316,FPT!B:IC,80,0)</f>
        <v>75000</v>
      </c>
      <c r="IF316" t="str">
        <f t="shared" si="527"/>
        <v/>
      </c>
      <c r="IG316" s="275">
        <f>VLOOKUP(C316,MOVI!C:DT,81,0)</f>
        <v>0</v>
      </c>
      <c r="IH316" s="275">
        <f>VLOOKUP(C316,FPT!B:IF,81,0)</f>
        <v>0</v>
      </c>
      <c r="II316" t="str">
        <f t="shared" si="528"/>
        <v/>
      </c>
      <c r="IJ316" s="275">
        <f>VLOOKUP(C316,MOVI!C:DT,82,0)</f>
        <v>525000</v>
      </c>
      <c r="IK316" s="275">
        <f>VLOOKUP(C316,FPT!B:II,82,0)</f>
        <v>525000</v>
      </c>
      <c r="IL316" t="str">
        <f t="shared" si="529"/>
        <v/>
      </c>
      <c r="IM316" s="275">
        <f>ROUND(VLOOKUP(C316,MOVI!C:DT,83,0),0)</f>
        <v>12455000</v>
      </c>
      <c r="IN316" s="275">
        <f>ROUND(VLOOKUP(C316,FPT!B:IL,83,0),0)</f>
        <v>12455000</v>
      </c>
      <c r="IO316" t="str">
        <f t="shared" si="530"/>
        <v/>
      </c>
      <c r="IP316" s="275">
        <f>VLOOKUP(C316,MOVI!C:DT,84,0)</f>
        <v>0</v>
      </c>
      <c r="IQ316" s="275">
        <f>VLOOKUP(C316,FPT!B:IO,84,0)</f>
        <v>0</v>
      </c>
      <c r="IR316" t="str">
        <f t="shared" si="531"/>
        <v/>
      </c>
      <c r="IS316" s="275">
        <f>ROUND(VLOOKUP(C316,MOVI!C:DT,85,0),0)</f>
        <v>0</v>
      </c>
      <c r="IT316" s="275">
        <f>ROUND(VLOOKUP(C316,FPT!B:IR,85,0),0)</f>
        <v>0</v>
      </c>
      <c r="IU316" t="str">
        <f t="shared" si="532"/>
        <v/>
      </c>
      <c r="IV316" s="275">
        <f>VLOOKUP(C316,MOVI!C:DT,86,0)</f>
        <v>0</v>
      </c>
      <c r="IW316" s="275">
        <f>VLOOKUP(C316,FPT!B:IU,86,0)</f>
        <v>0</v>
      </c>
      <c r="IX316" t="str">
        <f t="shared" si="533"/>
        <v/>
      </c>
      <c r="IY316" s="275">
        <f>ROUND(VLOOKUP(C316,MOVI!C:DT,87,0),0)</f>
        <v>0</v>
      </c>
      <c r="IZ316" s="275">
        <f>ROUND(VLOOKUP(C316,FPT!B:IX,87,0),0)</f>
        <v>0</v>
      </c>
      <c r="JA316" t="str">
        <f t="shared" si="534"/>
        <v/>
      </c>
      <c r="JB316" s="275">
        <f>VLOOKUP(C316,MOVI!C:DT,88,0)</f>
        <v>0</v>
      </c>
      <c r="JC316" s="275">
        <f>VLOOKUP(C316,FPT!B:JA,88,0)</f>
        <v>0</v>
      </c>
      <c r="JD316" t="str">
        <f t="shared" si="535"/>
        <v/>
      </c>
      <c r="JE316" s="275">
        <f>VLOOKUP(C316,MOVI!C:DT,89,0)</f>
        <v>50000</v>
      </c>
      <c r="JF316" s="275">
        <f>VLOOKUP(C316,FPT!B:JD,89,0)</f>
        <v>50000</v>
      </c>
      <c r="JG316" t="str">
        <f t="shared" si="536"/>
        <v/>
      </c>
      <c r="JH316" s="275">
        <f>VLOOKUP(C316,MOVI!C:DT,90,0)</f>
        <v>0</v>
      </c>
      <c r="JI316" s="275">
        <f>VLOOKUP(C316,FPT!B:JG,90,0)</f>
        <v>0</v>
      </c>
      <c r="JJ316" t="str">
        <f t="shared" si="537"/>
        <v/>
      </c>
      <c r="JK316" s="275">
        <f>VLOOKUP(C316,MOVI!C:DT,91,0)</f>
        <v>0</v>
      </c>
      <c r="JL316" s="275">
        <f>VLOOKUP(C316,FPT!B:JJ,91,0)</f>
        <v>0</v>
      </c>
      <c r="JM316" t="str">
        <f t="shared" si="538"/>
        <v/>
      </c>
      <c r="JN316" s="275">
        <f>VLOOKUP(C316,MOVI!C:DT,92,0)</f>
        <v>0</v>
      </c>
      <c r="JO316" s="275">
        <f>VLOOKUP(C316,FPT!B:JM,92,0)</f>
        <v>0</v>
      </c>
      <c r="JP316" t="str">
        <f t="shared" si="539"/>
        <v/>
      </c>
      <c r="JQ316" s="275">
        <f>VLOOKUP(C316,MOVI!C:DT,93,0)</f>
        <v>0</v>
      </c>
      <c r="JR316" s="275">
        <f>VLOOKUP(C316,FPT!B:JP,93,0)</f>
        <v>0</v>
      </c>
      <c r="JS316" t="str">
        <f t="shared" si="540"/>
        <v/>
      </c>
      <c r="JT316" s="275">
        <f>VLOOKUP(C316,MOVI!C:DT,94,0)</f>
        <v>50000</v>
      </c>
      <c r="JU316" s="275">
        <f>VLOOKUP(C316,FPT!B:JS,94,0)</f>
        <v>50000</v>
      </c>
      <c r="JV316" t="str">
        <f t="shared" si="541"/>
        <v/>
      </c>
      <c r="JW316" s="275">
        <f>VLOOKUP(C316,MOVI!C:DT,95,0)</f>
        <v>8696752</v>
      </c>
      <c r="JX316" s="275">
        <f>VLOOKUP(C316,FPT!B:JV,95,0)</f>
        <v>8696752</v>
      </c>
      <c r="JY316" t="str">
        <f t="shared" si="542"/>
        <v/>
      </c>
      <c r="JZ316" s="275">
        <f>VLOOKUP(C316,MOVI!C:DT,96,0)</f>
        <v>0</v>
      </c>
      <c r="KA316" s="275">
        <f>VLOOKUP(C316,FPT!B:JY,96,0)</f>
        <v>0</v>
      </c>
      <c r="KB316" t="str">
        <f t="shared" si="543"/>
        <v/>
      </c>
      <c r="KC316" s="275">
        <f>VLOOKUP(C316,MOVI!C:DT,97,0)</f>
        <v>8696752</v>
      </c>
      <c r="KD316" s="275">
        <f>VLOOKUP(C316,FPT!B:KB,97,0)</f>
        <v>8696752</v>
      </c>
      <c r="KE316" t="str">
        <f t="shared" si="544"/>
        <v/>
      </c>
      <c r="KF316" s="275">
        <f>VLOOKUP(C316,MOVI!C:DT,98,0)</f>
        <v>850000.00000000012</v>
      </c>
      <c r="KG316" s="275">
        <f>VLOOKUP(C316,FPT!B:KE,98,0)</f>
        <v>850000</v>
      </c>
      <c r="KH316" t="str">
        <f t="shared" si="545"/>
        <v/>
      </c>
      <c r="KI316" s="275">
        <f>VLOOKUP(C316,MOVI!C:DT,99,0)</f>
        <v>0</v>
      </c>
      <c r="KJ316" s="275">
        <f>VLOOKUP(C316,FPT!B:KH,99,0)</f>
        <v>0</v>
      </c>
      <c r="KK316" t="str">
        <f t="shared" si="546"/>
        <v/>
      </c>
      <c r="KL316" s="275">
        <f>VLOOKUP(C316,MOVI!C:DT,100,0)</f>
        <v>150000</v>
      </c>
      <c r="KM316" s="275">
        <f>VLOOKUP(C316,FPT!B:KK,100,0)</f>
        <v>150000</v>
      </c>
      <c r="KN316" t="str">
        <f t="shared" si="547"/>
        <v/>
      </c>
      <c r="KO316" s="275">
        <f>VLOOKUP(C316,MOVI!C:DT,101,0)</f>
        <v>0</v>
      </c>
      <c r="KP316" s="275">
        <f>VLOOKUP(C316,FPT!B:KN,101,0)</f>
        <v>0</v>
      </c>
      <c r="KQ316" t="str">
        <f t="shared" si="548"/>
        <v/>
      </c>
      <c r="KR316" s="275">
        <f>VLOOKUP(C316,MOVI!C:DT,102,0)</f>
        <v>0</v>
      </c>
      <c r="KS316" s="275">
        <f>VLOOKUP(C316,FPT!B:KQ,102,0)</f>
        <v>0</v>
      </c>
      <c r="KT316" t="str">
        <f t="shared" si="549"/>
        <v/>
      </c>
      <c r="KU316" s="275">
        <f>VLOOKUP(C316,MOVI!C:DT,103,0)</f>
        <v>1000000.0000000001</v>
      </c>
      <c r="KV316" s="275">
        <f>VLOOKUP(C316,FPT!B:KT,103,0)</f>
        <v>1000000</v>
      </c>
      <c r="KW316" t="str">
        <f t="shared" si="550"/>
        <v/>
      </c>
      <c r="KX316" s="275">
        <f>VLOOKUP(C316,MOVI!C:DT,104,0)</f>
        <v>1525000</v>
      </c>
      <c r="KY316" s="275">
        <f>VLOOKUP(C316,FPT!B:KW,104,0)</f>
        <v>1525000</v>
      </c>
      <c r="KZ316" t="str">
        <f t="shared" si="551"/>
        <v/>
      </c>
      <c r="LA316" s="275">
        <f>VLOOKUP(C316,MOVI!C:DT,105,0)</f>
        <v>100000</v>
      </c>
      <c r="LB316" s="275">
        <f>VLOOKUP(C316,FPT!B:KZ,105,0)</f>
        <v>100000</v>
      </c>
      <c r="LC316" t="str">
        <f t="shared" si="552"/>
        <v/>
      </c>
      <c r="LD316" s="275">
        <f>VLOOKUP(C316,MOVI!C:DT,106,0)</f>
        <v>10371752</v>
      </c>
      <c r="LE316" s="275">
        <f>VLOOKUP(C316,FPT!B:LC,106,0)</f>
        <v>10371752</v>
      </c>
      <c r="LF316" t="str">
        <f t="shared" si="553"/>
        <v/>
      </c>
      <c r="LG316" s="273">
        <f>VLOOKUP(C316,MOVI!C:DT,107,0)</f>
        <v>0</v>
      </c>
      <c r="LH316" s="273">
        <f>VLOOKUP(C316,FPT!B:LF,107,0)</f>
        <v>0</v>
      </c>
      <c r="LI316" t="str">
        <f t="shared" si="554"/>
        <v/>
      </c>
      <c r="LJ316" t="str">
        <f>VLOOKUP(C316,MOVI!C:DV,108,0)</f>
        <v>MoviSouthSales</v>
      </c>
      <c r="LK316" s="252" t="str">
        <f>VLOOKUP(C316,FPT!B:LI,108,0)</f>
        <v>MoviSouthSales</v>
      </c>
      <c r="LL316" t="str">
        <f t="shared" si="555"/>
        <v/>
      </c>
      <c r="LM316" s="275">
        <f>ROUND(VLOOKUP(C316,MOVI!C:DV,109,0),0)</f>
        <v>416667</v>
      </c>
      <c r="LN316" s="275">
        <f>ROUND(VLOOKUP(C316,FPT!B:LL,109,0),0)</f>
        <v>416667</v>
      </c>
      <c r="LO316" t="str">
        <f t="shared" si="556"/>
        <v/>
      </c>
      <c r="LP316" t="str">
        <f>VLOOKUP(C316,MOVI!C:DV,110,0)</f>
        <v>TNH</v>
      </c>
      <c r="LQ316" s="247" t="str">
        <f>VLOOKUP(C316,FPT!B:LO,110,0)</f>
        <v>TNH</v>
      </c>
      <c r="LR316" t="str">
        <f t="shared" si="557"/>
        <v/>
      </c>
      <c r="LS316">
        <f>MOVI!DI311</f>
        <v>22</v>
      </c>
      <c r="LV316">
        <f>MOVI!DJ311</f>
        <v>0</v>
      </c>
      <c r="LW316">
        <f>MOVI!DK311</f>
        <v>0</v>
      </c>
      <c r="LX316" t="str">
        <f>MOVI!DL311</f>
        <v>x</v>
      </c>
      <c r="LY316">
        <f>MOVI!DM311</f>
        <v>0</v>
      </c>
      <c r="LZ316">
        <f>MOVI!DN311</f>
        <v>50000</v>
      </c>
      <c r="MA316">
        <f>MOVI!DO311</f>
        <v>0</v>
      </c>
      <c r="MB316" t="str">
        <f>MOVI!DP311</f>
        <v>TNH</v>
      </c>
      <c r="MC316">
        <f>MOVI!DQ311</f>
        <v>0</v>
      </c>
      <c r="MD316">
        <f>MOVI!DR311</f>
        <v>0</v>
      </c>
      <c r="ME316" t="str">
        <f>VLOOKUP(C316,MOVI!C:DV,121,0)</f>
        <v>Group 1</v>
      </c>
      <c r="MF316" s="252" t="str">
        <f>VLOOKUP(C316,FPT!B:MD,111,0)</f>
        <v>Group 1</v>
      </c>
      <c r="MG316" t="str">
        <f t="shared" si="561"/>
        <v/>
      </c>
      <c r="MH316" t="str">
        <f>VLOOKUP(C316,MOVI!C:DT,122,0)</f>
        <v>MoviSouthGroup 1</v>
      </c>
      <c r="MI316" s="252" t="str">
        <f>VLOOKUP(C316,FPT!B:DS,112,0)</f>
        <v>MoviSouthGroup 1</v>
      </c>
      <c r="MJ316" t="str">
        <f t="shared" si="558"/>
        <v/>
      </c>
    </row>
    <row r="317" spans="1:348" x14ac:dyDescent="0.25">
      <c r="A317">
        <v>309</v>
      </c>
      <c r="B317" s="48">
        <v>5939</v>
      </c>
      <c r="C317" s="271" t="s">
        <v>1068</v>
      </c>
      <c r="D317" t="str">
        <f>VLOOKUP(C317,MOVI!C:D,2,0)</f>
        <v>Lê Minh Hoàng</v>
      </c>
      <c r="E317" t="str">
        <f>VLOOKUP(C317,FPT!B:C,2,0)</f>
        <v>Lê Minh Hoàng</v>
      </c>
      <c r="F317" t="str">
        <f t="shared" si="451"/>
        <v/>
      </c>
      <c r="G317" t="str">
        <f>VLOOKUP(C317,MOVI!C:E,3,0)</f>
        <v>Sales</v>
      </c>
      <c r="H317" t="str">
        <f>VLOOKUP(C317,FPT!B:F,3,0)</f>
        <v>Sales</v>
      </c>
      <c r="I317" t="str">
        <f t="shared" si="452"/>
        <v/>
      </c>
      <c r="J317" t="str">
        <f>VLOOKUP(C317,MOVI!C:H,4,0)</f>
        <v>Field Sales</v>
      </c>
      <c r="K317" t="str">
        <f>VLOOKUP(C317,FPT!B:I,4,0)</f>
        <v>Field Sales</v>
      </c>
      <c r="L317" t="str">
        <f t="shared" si="453"/>
        <v/>
      </c>
      <c r="M317" t="str">
        <f>VLOOKUP(C317,MOVI!C:DT,5,0)</f>
        <v>Associate</v>
      </c>
      <c r="N317" t="str">
        <f>VLOOKUP(C317,FPT!B:L,5,0)</f>
        <v>Associate</v>
      </c>
      <c r="O317" t="str">
        <f t="shared" si="454"/>
        <v/>
      </c>
      <c r="P317" t="str">
        <f>VLOOKUP(C317,MOVI!C:DT,6,0)</f>
        <v>Field Sales</v>
      </c>
      <c r="Q317" t="str">
        <f>VLOOKUP(C317,FPT!B:O,6,0)</f>
        <v>Field sales</v>
      </c>
      <c r="R317" t="str">
        <f t="shared" si="455"/>
        <v/>
      </c>
      <c r="S317" t="str">
        <f>VLOOKUP(C317,MOVI!C:DT,7,0)</f>
        <v>South</v>
      </c>
      <c r="T317" t="str">
        <f>VLOOKUP(C317,FPT!B:R,7,0)</f>
        <v>South</v>
      </c>
      <c r="U317" t="str">
        <f t="shared" si="456"/>
        <v/>
      </c>
      <c r="V317" t="str">
        <f>VLOOKUP(C317,MOVI!C:DT,8,0)</f>
        <v>Movi</v>
      </c>
      <c r="W317" t="str">
        <f>VLOOKUP(C317,FPT!B:U,8,0)</f>
        <v>Movi</v>
      </c>
      <c r="X317" t="str">
        <f t="shared" si="457"/>
        <v/>
      </c>
      <c r="Y317" t="str">
        <f>VLOOKUP(C317,MOVI!C:DT,9,0)</f>
        <v>Full-time</v>
      </c>
      <c r="Z317" t="str">
        <f>VLOOKUP(C317,FPT!B:X,9,0)</f>
        <v>Full-time</v>
      </c>
      <c r="AA317" t="str">
        <f t="shared" si="458"/>
        <v/>
      </c>
      <c r="AB317" t="str">
        <f>VLOOKUP(C317,MOVI!C:DT,10,0)</f>
        <v>Permanent</v>
      </c>
      <c r="AC317" t="str">
        <f>VLOOKUP(C317,FPT!B:AA,10,0)</f>
        <v>Permanent</v>
      </c>
      <c r="AD317" t="str">
        <f t="shared" si="459"/>
        <v/>
      </c>
      <c r="AE317" s="247">
        <f>VLOOKUP(C317,MOVI!C:DT,11,0)</f>
        <v>44095</v>
      </c>
      <c r="AF317" s="247">
        <f>VLOOKUP(C317,FPT!B:AD,11,0)</f>
        <v>44095</v>
      </c>
      <c r="AG317" t="str">
        <f t="shared" si="460"/>
        <v/>
      </c>
      <c r="AH317" s="260" t="str">
        <f>VLOOKUP(C317,MOVI!C:DT,12,0)</f>
        <v/>
      </c>
      <c r="AI317" s="260"/>
      <c r="AJ317" t="str">
        <f t="shared" si="560"/>
        <v/>
      </c>
      <c r="AK317">
        <f>VLOOKUP(C317,MOVI!C:DT,13,0)</f>
        <v>0</v>
      </c>
      <c r="AL317" s="247">
        <f>VLOOKUP(C317,FPT!B:AJ,13,0)</f>
        <v>0</v>
      </c>
      <c r="AM317" t="str">
        <f t="shared" si="559"/>
        <v/>
      </c>
      <c r="AN317" s="247">
        <f>VLOOKUP(C317,MOVI!C:DT,14,0)</f>
        <v>0</v>
      </c>
      <c r="AO317" s="247">
        <f>VLOOKUP(C317,FPT!B:AM,14,0)</f>
        <v>0</v>
      </c>
      <c r="AP317" t="str">
        <f t="shared" si="461"/>
        <v/>
      </c>
      <c r="AQ317" t="str">
        <f>VLOOKUP(C317,MOVI!C:DT,15,0)</f>
        <v>LC</v>
      </c>
      <c r="AR317" s="247">
        <f>VLOOKUP(C317,FPT!B:AP,15,0)</f>
        <v>0</v>
      </c>
      <c r="AS317" t="str">
        <f t="shared" si="462"/>
        <v>Lệch</v>
      </c>
      <c r="AT317" s="282" t="str">
        <f>VLOOKUP(C317,MOVI!C:DT,16,0)</f>
        <v>LTTP</v>
      </c>
      <c r="AU317" s="247" t="str">
        <f>VLOOKUP(C317,FPT!B:AS,16,0)</f>
        <v>LTTP</v>
      </c>
      <c r="AV317" t="str">
        <f t="shared" si="463"/>
        <v/>
      </c>
      <c r="AW317" t="str">
        <f>VLOOKUP(C317,MOVI!C:DT,17,0)</f>
        <v>L</v>
      </c>
      <c r="AX317" s="247" t="str">
        <f>VLOOKUP(C317,FPT!B:AV,17,0)</f>
        <v>L</v>
      </c>
      <c r="AY317" t="str">
        <f t="shared" si="464"/>
        <v/>
      </c>
      <c r="AZ317">
        <f>VLOOKUP(C317,MOVI!C:DT,18,0)</f>
        <v>0</v>
      </c>
      <c r="BA317" s="247">
        <f>VLOOKUP(C317,FPT!B:AY,18,0)</f>
        <v>0</v>
      </c>
      <c r="BB317" t="str">
        <f t="shared" si="465"/>
        <v/>
      </c>
      <c r="BC317" s="275">
        <f>VLOOKUP(C317,MOVI!C:DT,19,0)</f>
        <v>5000000</v>
      </c>
      <c r="BD317" s="275">
        <f>VLOOKUP(C317,FPT!B:BB,19,0)</f>
        <v>5000000</v>
      </c>
      <c r="BE317" t="str">
        <f t="shared" si="466"/>
        <v/>
      </c>
      <c r="BF317">
        <f>VLOOKUP(C317,MOVI!C:DT,20,0)</f>
        <v>0</v>
      </c>
      <c r="BG317" s="252">
        <f>VLOOKUP(C317,FPT!B:BE,20,0)</f>
        <v>0</v>
      </c>
      <c r="BH317" t="str">
        <f t="shared" si="467"/>
        <v/>
      </c>
      <c r="BI317" s="275">
        <f>VLOOKUP(C317,MOVI!C:DT,21,0)</f>
        <v>5000000</v>
      </c>
      <c r="BJ317" s="275">
        <f>VLOOKUP(C317,FPT!B:BH,21,0)</f>
        <v>5000000</v>
      </c>
      <c r="BK317" t="str">
        <f t="shared" si="468"/>
        <v/>
      </c>
      <c r="BL317" s="275">
        <f>VLOOKUP(C317,MOVI!C:DT,22,0)</f>
        <v>0</v>
      </c>
      <c r="BM317" s="275">
        <f>VLOOKUP(C317,FPT!B:BK,22,0)</f>
        <v>0</v>
      </c>
      <c r="BN317" t="str">
        <f t="shared" si="469"/>
        <v/>
      </c>
      <c r="BO317" s="275">
        <f>VLOOKUP(C317,MOVI!C:DT,23,0)</f>
        <v>0</v>
      </c>
      <c r="BP317" s="275">
        <f>VLOOKUP(C317,FPT!B:BN,23,0)</f>
        <v>0</v>
      </c>
      <c r="BQ317" t="str">
        <f t="shared" si="470"/>
        <v/>
      </c>
      <c r="BR317" s="275">
        <f>VLOOKUP(C317,MOVI!C:DT,24,0)</f>
        <v>0</v>
      </c>
      <c r="BS317" s="275">
        <f>VLOOKUP(C317,FPT!B:BQ,24,0)</f>
        <v>0</v>
      </c>
      <c r="BT317" t="str">
        <f t="shared" si="471"/>
        <v/>
      </c>
      <c r="BU317" s="275">
        <f>VLOOKUP(C317,MOVI!C:DT,25,0)</f>
        <v>200000</v>
      </c>
      <c r="BV317" s="275">
        <f>VLOOKUP(C317,FPT!B:BT,25,0)</f>
        <v>200000</v>
      </c>
      <c r="BW317" t="str">
        <f t="shared" si="472"/>
        <v/>
      </c>
      <c r="BX317" s="275">
        <f>VLOOKUP(C317,MOVI!C:DT,26,0)</f>
        <v>0</v>
      </c>
      <c r="BY317" s="275">
        <f>VLOOKUP(C317,FPT!B:BW,26,0)</f>
        <v>0</v>
      </c>
      <c r="BZ317" t="str">
        <f t="shared" si="473"/>
        <v/>
      </c>
      <c r="CA317" s="275">
        <f>VLOOKUP(C317,MOVI!C:DT,27,0)</f>
        <v>730000</v>
      </c>
      <c r="CB317" s="275">
        <f>VLOOKUP(C317,FPT!B:BZ,27,0)</f>
        <v>730000</v>
      </c>
      <c r="CC317" t="str">
        <f t="shared" si="474"/>
        <v/>
      </c>
      <c r="CD317" s="275">
        <f>VLOOKUP(C317,MOVI!C:DT,28,0)</f>
        <v>930000</v>
      </c>
      <c r="CE317" s="275">
        <f>VLOOKUP(C317,FPT!B:CC,28,0)</f>
        <v>930000</v>
      </c>
      <c r="CF317" t="str">
        <f t="shared" si="475"/>
        <v/>
      </c>
      <c r="CG317" t="str">
        <f>VLOOKUP(C317,MOVI!C:DT,29,0)</f>
        <v>CN</v>
      </c>
      <c r="CH317" s="252" t="str">
        <f>VLOOKUP(C317,FPT!B:CF,29,0)</f>
        <v>CN</v>
      </c>
      <c r="CI317" t="str">
        <f t="shared" si="476"/>
        <v/>
      </c>
      <c r="CJ317">
        <f>VLOOKUP(C317,MOVI!C:DT,30,0)</f>
        <v>26</v>
      </c>
      <c r="CK317" s="252">
        <f>VLOOKUP(C317,FPT!B:CI,30,0)</f>
        <v>26</v>
      </c>
      <c r="CL317" t="str">
        <f t="shared" si="477"/>
        <v/>
      </c>
      <c r="CM317">
        <f>VLOOKUP(C317,MOVI!C:DT,31,0)</f>
        <v>25</v>
      </c>
      <c r="CN317" s="252">
        <f>VLOOKUP(C317,FPT!B:CL,31,0)</f>
        <v>25</v>
      </c>
      <c r="CO317" t="str">
        <f t="shared" si="478"/>
        <v/>
      </c>
      <c r="CP317" s="275">
        <f>VLOOKUP(C317,MOVI!C:DT,32,0)</f>
        <v>0</v>
      </c>
      <c r="CQ317" s="275">
        <f>VLOOKUP(C317,FPT!B:CO,32,0)</f>
        <v>0</v>
      </c>
      <c r="CR317" t="str">
        <f t="shared" si="479"/>
        <v/>
      </c>
      <c r="CS317" s="275">
        <f>VLOOKUP(C317,MOVI!C:DT,33,0)</f>
        <v>0</v>
      </c>
      <c r="CT317" s="275">
        <f>VLOOKUP(C317,FPT!B:CR,33,0)</f>
        <v>0</v>
      </c>
      <c r="CU317" t="str">
        <f t="shared" si="480"/>
        <v/>
      </c>
      <c r="CV317" s="275">
        <f>VLOOKUP(C317,MOVI!C:DT,34,0)</f>
        <v>0</v>
      </c>
      <c r="CW317" s="275">
        <f>VLOOKUP(C317,FPT!B:CU,34,0)</f>
        <v>0</v>
      </c>
      <c r="CX317" t="str">
        <f t="shared" si="481"/>
        <v/>
      </c>
      <c r="CY317" s="275">
        <f>VLOOKUP(C317,MOVI!C:DT,35,0)</f>
        <v>25</v>
      </c>
      <c r="CZ317" s="275">
        <f>VLOOKUP(C317,FPT!B:CX,35,0)</f>
        <v>25</v>
      </c>
      <c r="DA317" t="str">
        <f t="shared" si="482"/>
        <v/>
      </c>
      <c r="DB317" s="275">
        <f>VLOOKUP(C317,MOVI!C:DT,36,0)</f>
        <v>0</v>
      </c>
      <c r="DC317" s="275">
        <f>VLOOKUP(C317,FPT!B:DA,36,0)</f>
        <v>0</v>
      </c>
      <c r="DD317" t="str">
        <f t="shared" si="483"/>
        <v/>
      </c>
      <c r="DE317" s="275">
        <f>VLOOKUP(C317,MOVI!C:DT,37,0)</f>
        <v>0</v>
      </c>
      <c r="DF317" s="275">
        <f>VLOOKUP(C317,FPT!B:DD,37,0)</f>
        <v>0</v>
      </c>
      <c r="DG317" t="str">
        <f t="shared" si="484"/>
        <v/>
      </c>
      <c r="DH317" s="275">
        <f>VLOOKUP(C317,MOVI!C:DT,38,0)</f>
        <v>0</v>
      </c>
      <c r="DI317" s="275">
        <f>VLOOKUP(C317,FPT!B:DG,38,0)</f>
        <v>0</v>
      </c>
      <c r="DJ317" t="str">
        <f t="shared" si="485"/>
        <v/>
      </c>
      <c r="DK317" s="275">
        <f>VLOOKUP(C317,MOVI!C:DT,39,0)</f>
        <v>0</v>
      </c>
      <c r="DL317" s="275">
        <f>VLOOKUP(C317,FPT!B:DJ,39,0)</f>
        <v>0</v>
      </c>
      <c r="DM317" t="str">
        <f t="shared" si="486"/>
        <v/>
      </c>
      <c r="DN317" s="275">
        <f>VLOOKUP(C317,MOVI!C:DT,40,0)</f>
        <v>0</v>
      </c>
      <c r="DO317" s="275">
        <f>VLOOKUP(C317,FPT!B:DM,40,0)</f>
        <v>0</v>
      </c>
      <c r="DP317" t="str">
        <f t="shared" si="487"/>
        <v/>
      </c>
      <c r="DQ317" s="275">
        <f>VLOOKUP(C317,MOVI!C:DT,41,0)</f>
        <v>0</v>
      </c>
      <c r="DR317" s="275">
        <f>VLOOKUP(C317,FPT!B:DP,41,0)</f>
        <v>0</v>
      </c>
      <c r="DS317" t="str">
        <f t="shared" si="488"/>
        <v/>
      </c>
      <c r="DT317" s="275">
        <f>VLOOKUP(C317,MOVI!C:DT,42,0)</f>
        <v>4807692</v>
      </c>
      <c r="DU317" s="275">
        <f>ROUND(VLOOKUP(C317,FPT!B:DS,42,0),0)</f>
        <v>4807692</v>
      </c>
      <c r="DV317" t="str">
        <f t="shared" si="489"/>
        <v/>
      </c>
      <c r="DW317" s="275">
        <f>VLOOKUP(C317,MOVI!C:DT,43,0)</f>
        <v>0</v>
      </c>
      <c r="DX317" s="275">
        <f>VLOOKUP(C317,FPT!B:DV,43,0)</f>
        <v>0</v>
      </c>
      <c r="DY317" t="str">
        <f t="shared" si="490"/>
        <v/>
      </c>
      <c r="DZ317" s="275">
        <f>VLOOKUP(C317,MOVI!C:DT,44,0)</f>
        <v>0</v>
      </c>
      <c r="EA317" s="275">
        <f>VLOOKUP(C317,FPT!B:DY,44,0)</f>
        <v>0</v>
      </c>
      <c r="EB317" t="str">
        <f t="shared" si="491"/>
        <v/>
      </c>
      <c r="EC317" s="275">
        <f>VLOOKUP(C317,MOVI!C:DT,45,0)</f>
        <v>4807692</v>
      </c>
      <c r="ED317" s="275">
        <f>ROUND(VLOOKUP(C317,FPT!B:EB,45,0),0)</f>
        <v>4807692</v>
      </c>
      <c r="EE317" t="str">
        <f t="shared" si="492"/>
        <v/>
      </c>
      <c r="EF317" s="275">
        <f>VLOOKUP(C317,MOVI!C:DT,46,0)</f>
        <v>0</v>
      </c>
      <c r="EG317" s="275">
        <f>VLOOKUP(C317,FPT!B:EE,46,0)</f>
        <v>0</v>
      </c>
      <c r="EH317" t="str">
        <f t="shared" si="493"/>
        <v/>
      </c>
      <c r="EI317" s="275">
        <f>VLOOKUP(C317,MOVI!C:DT,47,0)</f>
        <v>0</v>
      </c>
      <c r="EJ317" s="275">
        <f>VLOOKUP(C317,FPT!B:EH,47,0)</f>
        <v>0</v>
      </c>
      <c r="EK317" t="str">
        <f t="shared" si="494"/>
        <v/>
      </c>
      <c r="EL317" s="275">
        <f>VLOOKUP(C317,MOVI!C:DT,48,0)</f>
        <v>0</v>
      </c>
      <c r="EM317" s="275">
        <f>VLOOKUP(C317,FPT!B:EK,48,0)</f>
        <v>0</v>
      </c>
      <c r="EN317" t="str">
        <f t="shared" si="495"/>
        <v/>
      </c>
      <c r="EO317" s="275">
        <f>VLOOKUP(C317,MOVI!C:DT,49,0)</f>
        <v>200000</v>
      </c>
      <c r="EP317" s="275">
        <f>VLOOKUP(C317,FPT!B:EN,49,0)</f>
        <v>200000</v>
      </c>
      <c r="EQ317" t="str">
        <f t="shared" si="496"/>
        <v/>
      </c>
      <c r="ER317" s="275">
        <f>VLOOKUP(C317,MOVI!C:DT,50,0)</f>
        <v>0</v>
      </c>
      <c r="ES317" s="275">
        <f>VLOOKUP(C317,FPT!B:EQ,50,0)</f>
        <v>0</v>
      </c>
      <c r="ET317" t="str">
        <f t="shared" si="497"/>
        <v/>
      </c>
      <c r="EU317" s="275">
        <f>VLOOKUP(C317,MOVI!C:DT,51,0)</f>
        <v>0</v>
      </c>
      <c r="EV317" s="275">
        <f>VLOOKUP(C317,FPT!B:ET,51,0)</f>
        <v>0</v>
      </c>
      <c r="EW317" t="str">
        <f t="shared" si="498"/>
        <v/>
      </c>
      <c r="EX317" s="275">
        <f>VLOOKUP(C317,MOVI!C:DT,52,0)</f>
        <v>0</v>
      </c>
      <c r="EY317" s="275">
        <f>VLOOKUP(C317,FPT!B:EW,52,0)</f>
        <v>0</v>
      </c>
      <c r="EZ317" t="str">
        <f t="shared" si="499"/>
        <v/>
      </c>
      <c r="FA317" s="275">
        <f>VLOOKUP(C317,MOVI!C:DT,53,0)</f>
        <v>0</v>
      </c>
      <c r="FB317" s="275">
        <f>VLOOKUP(C317,FPT!B:EZ,53,0)</f>
        <v>0</v>
      </c>
      <c r="FC317" t="str">
        <f t="shared" si="500"/>
        <v/>
      </c>
      <c r="FD317" s="275">
        <f>VLOOKUP(C317,MOVI!C:DT,54,0)</f>
        <v>0</v>
      </c>
      <c r="FE317" s="275">
        <f>VLOOKUP(C317,FPT!B:FC,54,0)</f>
        <v>0</v>
      </c>
      <c r="FF317" t="str">
        <f t="shared" si="501"/>
        <v/>
      </c>
      <c r="FG317" s="275">
        <f>VLOOKUP(C317,MOVI!C:DT,55,0)</f>
        <v>701923</v>
      </c>
      <c r="FH317" s="275">
        <f>VLOOKUP(C317,FPT!B:FF,55,0)</f>
        <v>701923</v>
      </c>
      <c r="FI317" t="str">
        <f t="shared" si="502"/>
        <v/>
      </c>
      <c r="FJ317" s="275">
        <f>VLOOKUP(C317,MOVI!C:DT,56,0)</f>
        <v>901923</v>
      </c>
      <c r="FK317" s="275">
        <f>VLOOKUP(C317,FPT!B:FI,56,0)</f>
        <v>901923</v>
      </c>
      <c r="FL317" t="str">
        <f t="shared" si="503"/>
        <v/>
      </c>
      <c r="FM317" s="275">
        <f>VLOOKUP(C317,MOVI!C:DT,57,0)</f>
        <v>302842</v>
      </c>
      <c r="FN317" s="275">
        <f>VLOOKUP(C317,FPT!B:FL,57,0)</f>
        <v>302842</v>
      </c>
      <c r="FO317" t="str">
        <f t="shared" si="504"/>
        <v/>
      </c>
      <c r="FP317" s="275">
        <f>VLOOKUP(C317,MOVI!C:DT,58,0)</f>
        <v>0</v>
      </c>
      <c r="FQ317" s="275">
        <f>VLOOKUP(C317,FPT!B:FO,58,0)</f>
        <v>0</v>
      </c>
      <c r="FR317" t="str">
        <f t="shared" si="505"/>
        <v/>
      </c>
      <c r="FS317" s="275">
        <f>VLOOKUP(C317,MOVI!C:DT,59,0)</f>
        <v>0</v>
      </c>
      <c r="FT317" s="275">
        <f>VLOOKUP(C317,FPT!B:FR,59,0)</f>
        <v>0</v>
      </c>
      <c r="FU317" t="str">
        <f t="shared" si="506"/>
        <v/>
      </c>
      <c r="FV317" s="275">
        <f>VLOOKUP(C317,MOVI!C:DT,60,0)</f>
        <v>0</v>
      </c>
      <c r="FW317" s="275">
        <f>VLOOKUP(C317,FPT!B:FU,60,0)</f>
        <v>0</v>
      </c>
      <c r="FX317" t="str">
        <f t="shared" si="507"/>
        <v/>
      </c>
      <c r="FY317" s="275">
        <f>VLOOKUP(C317,MOVI!C:DT,61,0)</f>
        <v>0</v>
      </c>
      <c r="FZ317" s="275">
        <f>VLOOKUP(C317,FPT!B:FX,61,0)</f>
        <v>0</v>
      </c>
      <c r="GA317" t="str">
        <f t="shared" si="508"/>
        <v/>
      </c>
      <c r="GB317" s="275">
        <f>VLOOKUP(C317,MOVI!C:DT,62,0)</f>
        <v>0</v>
      </c>
      <c r="GC317" s="275">
        <f>VLOOKUP(C317,FPT!B:GA,62,0)</f>
        <v>0</v>
      </c>
      <c r="GD317" t="str">
        <f t="shared" si="509"/>
        <v/>
      </c>
      <c r="GE317" s="275">
        <f>VLOOKUP(C317,MOVI!C:DT,63,0)</f>
        <v>0</v>
      </c>
      <c r="GF317" s="275">
        <f>VLOOKUP(C317,FPT!B:GD,63,0)</f>
        <v>0</v>
      </c>
      <c r="GG317" t="str">
        <f t="shared" si="510"/>
        <v/>
      </c>
      <c r="GH317" s="275">
        <f>VLOOKUP(C317,MOVI!C:DT,64,0)</f>
        <v>0</v>
      </c>
      <c r="GI317" s="275">
        <f>VLOOKUP(C317,FPT!B:GG,64,0)</f>
        <v>0</v>
      </c>
      <c r="GJ317" t="str">
        <f t="shared" si="511"/>
        <v/>
      </c>
      <c r="GK317" s="275">
        <f>VLOOKUP(C317,MOVI!C:DT,65,0)</f>
        <v>0</v>
      </c>
      <c r="GL317" s="275">
        <f>VLOOKUP(C317,FPT!B:GJ,65,0)</f>
        <v>0</v>
      </c>
      <c r="GM317" t="str">
        <f t="shared" si="512"/>
        <v/>
      </c>
      <c r="GN317" s="275">
        <f>VLOOKUP(C317,MOVI!C:DT,66,0)</f>
        <v>0</v>
      </c>
      <c r="GO317" s="275">
        <f>VLOOKUP(C317,FPT!B:GM,66,0)</f>
        <v>0</v>
      </c>
      <c r="GP317" t="str">
        <f t="shared" si="513"/>
        <v/>
      </c>
      <c r="GQ317" s="275">
        <f>VLOOKUP(C317,MOVI!C:DT,67,0)</f>
        <v>0</v>
      </c>
      <c r="GR317" s="275">
        <f>VLOOKUP(C317,FPT!B:GP,67,0)</f>
        <v>0</v>
      </c>
      <c r="GS317" t="str">
        <f t="shared" si="514"/>
        <v/>
      </c>
      <c r="GT317" s="275">
        <f>VLOOKUP(C317,MOVI!C:DT,68,0)</f>
        <v>0</v>
      </c>
      <c r="GU317" s="275">
        <f>VLOOKUP(C317,FPT!B:GS,68,0)</f>
        <v>0</v>
      </c>
      <c r="GV317" t="str">
        <f t="shared" si="515"/>
        <v/>
      </c>
      <c r="GW317" s="275">
        <f>VLOOKUP(C317,MOVI!C:DT,69,0)</f>
        <v>0</v>
      </c>
      <c r="GX317" s="275">
        <f>VLOOKUP(C317,FPT!B:GV,69,0)</f>
        <v>0</v>
      </c>
      <c r="GY317" t="str">
        <f t="shared" si="516"/>
        <v/>
      </c>
      <c r="GZ317" s="275">
        <f>VLOOKUP(C317,MOVI!C:DT,70,0)</f>
        <v>302842</v>
      </c>
      <c r="HA317" s="275">
        <f>VLOOKUP(C317,FPT!B:GY,70,0)</f>
        <v>302842</v>
      </c>
      <c r="HB317" t="str">
        <f t="shared" si="517"/>
        <v/>
      </c>
      <c r="HC317" s="275">
        <f>VLOOKUP(C317,MOVI!C:DT,71,0)</f>
        <v>6012457</v>
      </c>
      <c r="HD317" s="275">
        <f>ROUND(VLOOKUP(C317,FPT!B:HB,71,0),0)</f>
        <v>6012457</v>
      </c>
      <c r="HE317" t="str">
        <f t="shared" si="518"/>
        <v/>
      </c>
      <c r="HF317" s="275">
        <f>ROUND(VLOOKUP(C317,MOVI!C:DT,72,0),0)</f>
        <v>0</v>
      </c>
      <c r="HG317" s="275">
        <f>ROUND(VLOOKUP(C317,FPT!B:HE,72,0),0)</f>
        <v>0</v>
      </c>
      <c r="HH317" t="str">
        <f t="shared" si="519"/>
        <v/>
      </c>
      <c r="HI317" s="275">
        <f>VLOOKUP(C317,MOVI!C:DT,73,0)</f>
        <v>200000</v>
      </c>
      <c r="HJ317" s="275">
        <f>VLOOKUP(C317,FPT!B:HH,73,0)</f>
        <v>200000</v>
      </c>
      <c r="HK317" t="str">
        <f t="shared" si="520"/>
        <v/>
      </c>
      <c r="HL317" s="275">
        <f>VLOOKUP(C317,MOVI!C:DT,74,0)</f>
        <v>701923</v>
      </c>
      <c r="HM317" s="275">
        <f>VLOOKUP(C317,FPT!B:HK,74,0)</f>
        <v>701923</v>
      </c>
      <c r="HN317" t="str">
        <f t="shared" si="521"/>
        <v/>
      </c>
      <c r="HO317" s="275">
        <f>VLOOKUP(C317,MOVI!C:DT,75,0)</f>
        <v>11000000</v>
      </c>
      <c r="HP317" s="275">
        <f>VLOOKUP(C317,FPT!B:HN,75,0)</f>
        <v>11000000</v>
      </c>
      <c r="HQ317" t="str">
        <f t="shared" si="522"/>
        <v/>
      </c>
      <c r="HR317" s="275">
        <f>VLOOKUP(C317,MOVI!C:DT,76,0)</f>
        <v>0</v>
      </c>
      <c r="HS317" s="275">
        <f>VLOOKUP(C317,FPT!B:HQ,76,0)</f>
        <v>0</v>
      </c>
      <c r="HT317" t="str">
        <f t="shared" si="523"/>
        <v/>
      </c>
      <c r="HU317" s="275">
        <f>VLOOKUP(C317,MOVI!C:DT,77,0)</f>
        <v>0</v>
      </c>
      <c r="HV317" s="275">
        <f>VLOOKUP(C317,FPT!B:HT,77,0)</f>
        <v>0</v>
      </c>
      <c r="HW317" t="str">
        <f t="shared" si="524"/>
        <v/>
      </c>
      <c r="HX317" s="274">
        <f>VLOOKUP(C317,MOVI!C:CB,78,0)</f>
        <v>400000</v>
      </c>
      <c r="HY317" s="261">
        <f>VLOOKUP(C317,FPT!$B:$CA,78,0)</f>
        <v>400000</v>
      </c>
      <c r="HZ317" t="str">
        <f t="shared" si="525"/>
        <v/>
      </c>
      <c r="IA317" s="275">
        <f>VLOOKUP(C317,MOVI!C:CD,79,0)</f>
        <v>50000</v>
      </c>
      <c r="IB317" s="275">
        <f>VLOOKUP(C317,FPT!B:HZ,79,0)</f>
        <v>50000</v>
      </c>
      <c r="IC317" t="str">
        <f t="shared" si="526"/>
        <v/>
      </c>
      <c r="ID317" s="275">
        <f>VLOOKUP(C317,MOVI!C:CD,80,0)</f>
        <v>75000</v>
      </c>
      <c r="IE317" s="275">
        <f>VLOOKUP(C317,FPT!B:IC,80,0)</f>
        <v>75000</v>
      </c>
      <c r="IF317" t="str">
        <f t="shared" si="527"/>
        <v/>
      </c>
      <c r="IG317" s="275">
        <f>VLOOKUP(C317,MOVI!C:DT,81,0)</f>
        <v>0</v>
      </c>
      <c r="IH317" s="275">
        <f>VLOOKUP(C317,FPT!B:IF,81,0)</f>
        <v>0</v>
      </c>
      <c r="II317" t="str">
        <f t="shared" si="528"/>
        <v/>
      </c>
      <c r="IJ317" s="275">
        <f>VLOOKUP(C317,MOVI!C:DT,82,0)</f>
        <v>525000</v>
      </c>
      <c r="IK317" s="275">
        <f>VLOOKUP(C317,FPT!B:II,82,0)</f>
        <v>525000</v>
      </c>
      <c r="IL317" t="str">
        <f t="shared" si="529"/>
        <v/>
      </c>
      <c r="IM317" s="275">
        <f>ROUND(VLOOKUP(C317,MOVI!C:DT,83,0),0)</f>
        <v>12426923</v>
      </c>
      <c r="IN317" s="275">
        <f>ROUND(VLOOKUP(C317,FPT!B:IL,83,0),0)</f>
        <v>12426923</v>
      </c>
      <c r="IO317" t="str">
        <f t="shared" si="530"/>
        <v/>
      </c>
      <c r="IP317" s="275">
        <f>VLOOKUP(C317,MOVI!C:DT,84,0)</f>
        <v>0</v>
      </c>
      <c r="IQ317" s="275">
        <f>VLOOKUP(C317,FPT!B:IO,84,0)</f>
        <v>0</v>
      </c>
      <c r="IR317" t="str">
        <f t="shared" si="531"/>
        <v/>
      </c>
      <c r="IS317" s="275">
        <f>ROUND(VLOOKUP(C317,MOVI!C:DT,85,0),0)</f>
        <v>0</v>
      </c>
      <c r="IT317" s="275">
        <f>ROUND(VLOOKUP(C317,FPT!B:IR,85,0),0)</f>
        <v>0</v>
      </c>
      <c r="IU317" t="str">
        <f t="shared" si="532"/>
        <v/>
      </c>
      <c r="IV317" s="275">
        <f>VLOOKUP(C317,MOVI!C:DT,86,0)</f>
        <v>0</v>
      </c>
      <c r="IW317" s="275">
        <f>VLOOKUP(C317,FPT!B:IU,86,0)</f>
        <v>0</v>
      </c>
      <c r="IX317" t="str">
        <f t="shared" si="533"/>
        <v/>
      </c>
      <c r="IY317" s="275">
        <f>ROUND(VLOOKUP(C317,MOVI!C:DT,87,0),0)</f>
        <v>0</v>
      </c>
      <c r="IZ317" s="275">
        <f>ROUND(VLOOKUP(C317,FPT!B:IX,87,0),0)</f>
        <v>0</v>
      </c>
      <c r="JA317" t="str">
        <f t="shared" si="534"/>
        <v/>
      </c>
      <c r="JB317" s="275">
        <f>VLOOKUP(C317,MOVI!C:DT,88,0)</f>
        <v>0</v>
      </c>
      <c r="JC317" s="275">
        <f>VLOOKUP(C317,FPT!B:JA,88,0)</f>
        <v>0</v>
      </c>
      <c r="JD317" t="str">
        <f t="shared" si="535"/>
        <v/>
      </c>
      <c r="JE317" s="275">
        <f>VLOOKUP(C317,MOVI!C:DT,89,0)</f>
        <v>0</v>
      </c>
      <c r="JF317" s="275">
        <f>VLOOKUP(C317,FPT!B:JD,89,0)</f>
        <v>0</v>
      </c>
      <c r="JG317" t="str">
        <f t="shared" si="536"/>
        <v/>
      </c>
      <c r="JH317" s="275">
        <f>VLOOKUP(C317,MOVI!C:DT,90,0)</f>
        <v>0</v>
      </c>
      <c r="JI317" s="275">
        <f>VLOOKUP(C317,FPT!B:JG,90,0)</f>
        <v>0</v>
      </c>
      <c r="JJ317" t="str">
        <f t="shared" si="537"/>
        <v/>
      </c>
      <c r="JK317" s="275">
        <f>VLOOKUP(C317,MOVI!C:DT,91,0)</f>
        <v>0</v>
      </c>
      <c r="JL317" s="275">
        <f>VLOOKUP(C317,FPT!B:JJ,91,0)</f>
        <v>0</v>
      </c>
      <c r="JM317" t="str">
        <f t="shared" si="538"/>
        <v/>
      </c>
      <c r="JN317" s="275">
        <f>VLOOKUP(C317,MOVI!C:DT,92,0)</f>
        <v>0</v>
      </c>
      <c r="JO317" s="275">
        <f>VLOOKUP(C317,FPT!B:JM,92,0)</f>
        <v>0</v>
      </c>
      <c r="JP317" t="str">
        <f t="shared" si="539"/>
        <v/>
      </c>
      <c r="JQ317" s="275">
        <f>VLOOKUP(C317,MOVI!C:DT,93,0)</f>
        <v>0</v>
      </c>
      <c r="JR317" s="275">
        <f>VLOOKUP(C317,FPT!B:JP,93,0)</f>
        <v>0</v>
      </c>
      <c r="JS317" t="str">
        <f t="shared" si="540"/>
        <v/>
      </c>
      <c r="JT317" s="275">
        <f>VLOOKUP(C317,MOVI!C:DT,94,0)</f>
        <v>0</v>
      </c>
      <c r="JU317" s="275">
        <f>VLOOKUP(C317,FPT!B:JS,94,0)</f>
        <v>0</v>
      </c>
      <c r="JV317" t="str">
        <f t="shared" si="541"/>
        <v/>
      </c>
      <c r="JW317" s="275">
        <f>VLOOKUP(C317,MOVI!C:DT,95,0)</f>
        <v>5487457</v>
      </c>
      <c r="JX317" s="275">
        <f>VLOOKUP(C317,FPT!B:JV,95,0)</f>
        <v>5487457</v>
      </c>
      <c r="JY317" t="str">
        <f t="shared" si="542"/>
        <v/>
      </c>
      <c r="JZ317" s="275">
        <f>VLOOKUP(C317,MOVI!C:DT,96,0)</f>
        <v>0</v>
      </c>
      <c r="KA317" s="275">
        <f>VLOOKUP(C317,FPT!B:JY,96,0)</f>
        <v>0</v>
      </c>
      <c r="KB317" t="str">
        <f t="shared" si="543"/>
        <v/>
      </c>
      <c r="KC317" s="275">
        <f>VLOOKUP(C317,MOVI!C:DT,97,0)</f>
        <v>5487457</v>
      </c>
      <c r="KD317" s="275">
        <f>VLOOKUP(C317,FPT!B:KB,97,0)</f>
        <v>5487457</v>
      </c>
      <c r="KE317" t="str">
        <f t="shared" si="544"/>
        <v/>
      </c>
      <c r="KF317" s="275">
        <f>VLOOKUP(C317,MOVI!C:DT,98,0)</f>
        <v>850000.00000000012</v>
      </c>
      <c r="KG317" s="275">
        <f>VLOOKUP(C317,FPT!B:KE,98,0)</f>
        <v>850000</v>
      </c>
      <c r="KH317" t="str">
        <f t="shared" si="545"/>
        <v/>
      </c>
      <c r="KI317" s="275">
        <f>VLOOKUP(C317,MOVI!C:DT,99,0)</f>
        <v>0</v>
      </c>
      <c r="KJ317" s="275">
        <f>VLOOKUP(C317,FPT!B:KH,99,0)</f>
        <v>0</v>
      </c>
      <c r="KK317" t="str">
        <f t="shared" si="546"/>
        <v/>
      </c>
      <c r="KL317" s="275">
        <f>VLOOKUP(C317,MOVI!C:DT,100,0)</f>
        <v>150000</v>
      </c>
      <c r="KM317" s="275">
        <f>VLOOKUP(C317,FPT!B:KK,100,0)</f>
        <v>150000</v>
      </c>
      <c r="KN317" t="str">
        <f t="shared" si="547"/>
        <v/>
      </c>
      <c r="KO317" s="275">
        <f>VLOOKUP(C317,MOVI!C:DT,101,0)</f>
        <v>0</v>
      </c>
      <c r="KP317" s="275">
        <f>VLOOKUP(C317,FPT!B:KN,101,0)</f>
        <v>0</v>
      </c>
      <c r="KQ317" t="str">
        <f t="shared" si="548"/>
        <v/>
      </c>
      <c r="KR317" s="275">
        <f>VLOOKUP(C317,MOVI!C:DT,102,0)</f>
        <v>0</v>
      </c>
      <c r="KS317" s="275">
        <f>VLOOKUP(C317,FPT!B:KQ,102,0)</f>
        <v>0</v>
      </c>
      <c r="KT317" t="str">
        <f t="shared" si="549"/>
        <v/>
      </c>
      <c r="KU317" s="275">
        <f>VLOOKUP(C317,MOVI!C:DT,103,0)</f>
        <v>1000000.0000000001</v>
      </c>
      <c r="KV317" s="275">
        <f>VLOOKUP(C317,FPT!B:KT,103,0)</f>
        <v>1000000</v>
      </c>
      <c r="KW317" t="str">
        <f t="shared" si="550"/>
        <v/>
      </c>
      <c r="KX317" s="275">
        <f>VLOOKUP(C317,MOVI!C:DT,104,0)</f>
        <v>1525000</v>
      </c>
      <c r="KY317" s="275">
        <f>VLOOKUP(C317,FPT!B:KW,104,0)</f>
        <v>1525000</v>
      </c>
      <c r="KZ317" t="str">
        <f t="shared" si="551"/>
        <v/>
      </c>
      <c r="LA317" s="275">
        <f>VLOOKUP(C317,MOVI!C:DT,105,0)</f>
        <v>100000</v>
      </c>
      <c r="LB317" s="275">
        <f>VLOOKUP(C317,FPT!B:KZ,105,0)</f>
        <v>100000</v>
      </c>
      <c r="LC317" t="str">
        <f t="shared" si="552"/>
        <v/>
      </c>
      <c r="LD317" s="275">
        <f>VLOOKUP(C317,MOVI!C:DT,106,0)</f>
        <v>7112457</v>
      </c>
      <c r="LE317" s="275">
        <f>VLOOKUP(C317,FPT!B:LC,106,0)</f>
        <v>7112457</v>
      </c>
      <c r="LF317" t="str">
        <f t="shared" si="553"/>
        <v/>
      </c>
      <c r="LG317" s="273">
        <f>VLOOKUP(C317,MOVI!C:DT,107,0)</f>
        <v>0</v>
      </c>
      <c r="LH317" s="273">
        <f>VLOOKUP(C317,FPT!B:LF,107,0)</f>
        <v>0</v>
      </c>
      <c r="LI317" t="str">
        <f t="shared" si="554"/>
        <v/>
      </c>
      <c r="LJ317" t="str">
        <f>VLOOKUP(C317,MOVI!C:DV,108,0)</f>
        <v>MoviSouthSales</v>
      </c>
      <c r="LK317" s="252" t="str">
        <f>VLOOKUP(C317,FPT!B:LI,108,0)</f>
        <v>MoviSouthSales</v>
      </c>
      <c r="LL317" t="str">
        <f t="shared" si="555"/>
        <v/>
      </c>
      <c r="LM317" s="275">
        <f>ROUND(VLOOKUP(C317,MOVI!C:DV,109,0),0)</f>
        <v>416667</v>
      </c>
      <c r="LN317" s="275">
        <f>ROUND(VLOOKUP(C317,FPT!B:LL,109,0),0)</f>
        <v>416667</v>
      </c>
      <c r="LO317" t="str">
        <f t="shared" si="556"/>
        <v/>
      </c>
      <c r="LP317" t="str">
        <f>VLOOKUP(C317,MOVI!C:DV,110,0)</f>
        <v>HCM</v>
      </c>
      <c r="LQ317" s="247" t="str">
        <f>VLOOKUP(C317,FPT!B:LO,110,0)</f>
        <v>HCM</v>
      </c>
      <c r="LR317" t="str">
        <f t="shared" si="557"/>
        <v/>
      </c>
      <c r="LS317">
        <f>MOVI!DI312</f>
        <v>21</v>
      </c>
      <c r="LV317">
        <f>MOVI!DJ312</f>
        <v>0</v>
      </c>
      <c r="LW317">
        <f>MOVI!DK312</f>
        <v>1</v>
      </c>
      <c r="LX317">
        <f>MOVI!DL312</f>
        <v>0</v>
      </c>
      <c r="LY317">
        <f>MOVI!DM312</f>
        <v>0</v>
      </c>
      <c r="LZ317">
        <f>MOVI!DN312</f>
        <v>0</v>
      </c>
      <c r="MA317">
        <f>MOVI!DO312</f>
        <v>0</v>
      </c>
      <c r="MB317" t="str">
        <f>MOVI!DP312</f>
        <v>HCM</v>
      </c>
      <c r="MC317">
        <f>MOVI!DQ312</f>
        <v>0</v>
      </c>
      <c r="MD317">
        <f>MOVI!DR312</f>
        <v>0</v>
      </c>
      <c r="ME317" t="str">
        <f>VLOOKUP(C317,MOVI!C:DV,121,0)</f>
        <v>Group 1</v>
      </c>
      <c r="MF317" s="252" t="str">
        <f>VLOOKUP(C317,FPT!B:MD,111,0)</f>
        <v>Group 1</v>
      </c>
      <c r="MG317" t="str">
        <f t="shared" si="561"/>
        <v/>
      </c>
      <c r="MH317" t="str">
        <f>VLOOKUP(C317,MOVI!C:DT,122,0)</f>
        <v>MoviSouthGroup 1</v>
      </c>
      <c r="MI317" s="252" t="str">
        <f>VLOOKUP(C317,FPT!B:DS,112,0)</f>
        <v>MoviSouthGroup 1</v>
      </c>
      <c r="MJ317" t="str">
        <f t="shared" si="558"/>
        <v/>
      </c>
    </row>
    <row r="318" spans="1:348" x14ac:dyDescent="0.25">
      <c r="A318">
        <v>310</v>
      </c>
      <c r="B318" s="48">
        <v>5949</v>
      </c>
      <c r="C318" s="271" t="s">
        <v>1069</v>
      </c>
      <c r="D318" t="str">
        <f>VLOOKUP(C318,MOVI!C:D,2,0)</f>
        <v>Văn Nguyễn Trà Giang</v>
      </c>
      <c r="E318" t="str">
        <f>VLOOKUP(C318,FPT!B:C,2,0)</f>
        <v>Văn Nguyễn Trà Giang</v>
      </c>
      <c r="F318" t="str">
        <f t="shared" si="451"/>
        <v/>
      </c>
      <c r="G318" t="str">
        <f>VLOOKUP(C318,MOVI!C:E,3,0)</f>
        <v>Sales</v>
      </c>
      <c r="H318" t="str">
        <f>VLOOKUP(C318,FPT!B:F,3,0)</f>
        <v>Sales</v>
      </c>
      <c r="I318" t="str">
        <f t="shared" si="452"/>
        <v/>
      </c>
      <c r="J318" t="str">
        <f>VLOOKUP(C318,MOVI!C:H,4,0)</f>
        <v>Field Sales</v>
      </c>
      <c r="K318" t="str">
        <f>VLOOKUP(C318,FPT!B:I,4,0)</f>
        <v>Field Sales</v>
      </c>
      <c r="L318" t="str">
        <f t="shared" si="453"/>
        <v/>
      </c>
      <c r="M318" t="str">
        <f>VLOOKUP(C318,MOVI!C:DT,5,0)</f>
        <v>Associate</v>
      </c>
      <c r="N318" t="str">
        <f>VLOOKUP(C318,FPT!B:L,5,0)</f>
        <v>Associate</v>
      </c>
      <c r="O318" t="str">
        <f t="shared" si="454"/>
        <v/>
      </c>
      <c r="P318" t="str">
        <f>VLOOKUP(C318,MOVI!C:DT,6,0)</f>
        <v>Field Sales</v>
      </c>
      <c r="Q318" t="str">
        <f>VLOOKUP(C318,FPT!B:O,6,0)</f>
        <v>Field sales</v>
      </c>
      <c r="R318" t="str">
        <f t="shared" si="455"/>
        <v/>
      </c>
      <c r="S318" t="str">
        <f>VLOOKUP(C318,MOVI!C:DT,7,0)</f>
        <v>Central</v>
      </c>
      <c r="T318" t="str">
        <f>VLOOKUP(C318,FPT!B:R,7,0)</f>
        <v>Central</v>
      </c>
      <c r="U318" t="str">
        <f t="shared" si="456"/>
        <v/>
      </c>
      <c r="V318" t="str">
        <f>VLOOKUP(C318,MOVI!C:DT,8,0)</f>
        <v>Movi</v>
      </c>
      <c r="W318" t="str">
        <f>VLOOKUP(C318,FPT!B:U,8,0)</f>
        <v>Movi</v>
      </c>
      <c r="X318" t="str">
        <f t="shared" si="457"/>
        <v/>
      </c>
      <c r="Y318" t="str">
        <f>VLOOKUP(C318,MOVI!C:DT,9,0)</f>
        <v>Full-time</v>
      </c>
      <c r="Z318" t="str">
        <f>VLOOKUP(C318,FPT!B:X,9,0)</f>
        <v>Full-time</v>
      </c>
      <c r="AA318" t="str">
        <f t="shared" si="458"/>
        <v/>
      </c>
      <c r="AB318" t="str">
        <f>VLOOKUP(C318,MOVI!C:DT,10,0)</f>
        <v>Permanent</v>
      </c>
      <c r="AC318" t="str">
        <f>VLOOKUP(C318,FPT!B:AA,10,0)</f>
        <v>Permanent</v>
      </c>
      <c r="AD318" t="str">
        <f t="shared" si="459"/>
        <v/>
      </c>
      <c r="AE318" s="247">
        <f>VLOOKUP(C318,MOVI!C:DT,11,0)</f>
        <v>44095</v>
      </c>
      <c r="AF318" s="247">
        <f>VLOOKUP(C318,FPT!B:AD,11,0)</f>
        <v>44095</v>
      </c>
      <c r="AG318" t="str">
        <f t="shared" si="460"/>
        <v/>
      </c>
      <c r="AH318" s="260" t="str">
        <f>VLOOKUP(C318,MOVI!C:DT,12,0)</f>
        <v/>
      </c>
      <c r="AI318" s="260"/>
      <c r="AJ318" t="str">
        <f t="shared" si="560"/>
        <v/>
      </c>
      <c r="AK318">
        <f>VLOOKUP(C318,MOVI!C:DT,13,0)</f>
        <v>0</v>
      </c>
      <c r="AL318" s="247">
        <f>VLOOKUP(C318,FPT!B:AJ,13,0)</f>
        <v>0</v>
      </c>
      <c r="AM318" t="str">
        <f t="shared" si="559"/>
        <v/>
      </c>
      <c r="AN318" s="247">
        <f>VLOOKUP(C318,MOVI!C:DT,14,0)</f>
        <v>0</v>
      </c>
      <c r="AO318" s="247">
        <f>VLOOKUP(C318,FPT!B:AM,14,0)</f>
        <v>0</v>
      </c>
      <c r="AP318" t="str">
        <f t="shared" si="461"/>
        <v/>
      </c>
      <c r="AQ318" t="str">
        <f>VLOOKUP(C318,MOVI!C:DT,15,0)</f>
        <v>LC</v>
      </c>
      <c r="AR318" s="247">
        <f>VLOOKUP(C318,FPT!B:AP,15,0)</f>
        <v>0</v>
      </c>
      <c r="AS318" t="str">
        <f t="shared" si="462"/>
        <v>Lệch</v>
      </c>
      <c r="AT318" s="282" t="str">
        <f>VLOOKUP(C318,MOVI!C:DT,16,0)</f>
        <v>LTTP</v>
      </c>
      <c r="AU318" s="247" t="str">
        <f>VLOOKUP(C318,FPT!B:AS,16,0)</f>
        <v>LTTP</v>
      </c>
      <c r="AV318" t="str">
        <f t="shared" si="463"/>
        <v/>
      </c>
      <c r="AW318" t="str">
        <f>VLOOKUP(C318,MOVI!C:DT,17,0)</f>
        <v>L</v>
      </c>
      <c r="AX318" s="247" t="str">
        <f>VLOOKUP(C318,FPT!B:AV,17,0)</f>
        <v>L</v>
      </c>
      <c r="AY318" t="str">
        <f t="shared" si="464"/>
        <v/>
      </c>
      <c r="AZ318">
        <f>VLOOKUP(C318,MOVI!C:DT,18,0)</f>
        <v>0</v>
      </c>
      <c r="BA318" s="247">
        <f>VLOOKUP(C318,FPT!B:AY,18,0)</f>
        <v>0</v>
      </c>
      <c r="BB318" t="str">
        <f t="shared" si="465"/>
        <v/>
      </c>
      <c r="BC318" s="275">
        <f>VLOOKUP(C318,MOVI!C:DT,19,0)</f>
        <v>5000000</v>
      </c>
      <c r="BD318" s="275">
        <f>VLOOKUP(C318,FPT!B:BB,19,0)</f>
        <v>5000000</v>
      </c>
      <c r="BE318" t="str">
        <f t="shared" si="466"/>
        <v/>
      </c>
      <c r="BF318">
        <f>VLOOKUP(C318,MOVI!C:DT,20,0)</f>
        <v>0</v>
      </c>
      <c r="BG318" s="252">
        <f>VLOOKUP(C318,FPT!B:BE,20,0)</f>
        <v>0</v>
      </c>
      <c r="BH318" t="str">
        <f t="shared" si="467"/>
        <v/>
      </c>
      <c r="BI318" s="275">
        <f>VLOOKUP(C318,MOVI!C:DT,21,0)</f>
        <v>5000000</v>
      </c>
      <c r="BJ318" s="275">
        <f>VLOOKUP(C318,FPT!B:BH,21,0)</f>
        <v>5000000</v>
      </c>
      <c r="BK318" t="str">
        <f t="shared" si="468"/>
        <v/>
      </c>
      <c r="BL318" s="275">
        <f>VLOOKUP(C318,MOVI!C:DT,22,0)</f>
        <v>0</v>
      </c>
      <c r="BM318" s="275">
        <f>VLOOKUP(C318,FPT!B:BK,22,0)</f>
        <v>0</v>
      </c>
      <c r="BN318" t="str">
        <f t="shared" si="469"/>
        <v/>
      </c>
      <c r="BO318" s="275">
        <f>VLOOKUP(C318,MOVI!C:DT,23,0)</f>
        <v>0</v>
      </c>
      <c r="BP318" s="275">
        <f>VLOOKUP(C318,FPT!B:BN,23,0)</f>
        <v>0</v>
      </c>
      <c r="BQ318" t="str">
        <f t="shared" si="470"/>
        <v/>
      </c>
      <c r="BR318" s="275">
        <f>VLOOKUP(C318,MOVI!C:DT,24,0)</f>
        <v>0</v>
      </c>
      <c r="BS318" s="275">
        <f>VLOOKUP(C318,FPT!B:BQ,24,0)</f>
        <v>0</v>
      </c>
      <c r="BT318" t="str">
        <f t="shared" si="471"/>
        <v/>
      </c>
      <c r="BU318" s="275">
        <f>VLOOKUP(C318,MOVI!C:DT,25,0)</f>
        <v>200000</v>
      </c>
      <c r="BV318" s="275">
        <f>VLOOKUP(C318,FPT!B:BT,25,0)</f>
        <v>200000</v>
      </c>
      <c r="BW318" t="str">
        <f t="shared" si="472"/>
        <v/>
      </c>
      <c r="BX318" s="275">
        <f>VLOOKUP(C318,MOVI!C:DT,26,0)</f>
        <v>0</v>
      </c>
      <c r="BY318" s="275">
        <f>VLOOKUP(C318,FPT!B:BW,26,0)</f>
        <v>0</v>
      </c>
      <c r="BZ318" t="str">
        <f t="shared" si="473"/>
        <v/>
      </c>
      <c r="CA318" s="275">
        <f>VLOOKUP(C318,MOVI!C:DT,27,0)</f>
        <v>730000</v>
      </c>
      <c r="CB318" s="275">
        <f>VLOOKUP(C318,FPT!B:BZ,27,0)</f>
        <v>730000</v>
      </c>
      <c r="CC318" t="str">
        <f t="shared" si="474"/>
        <v/>
      </c>
      <c r="CD318" s="275">
        <f>VLOOKUP(C318,MOVI!C:DT,28,0)</f>
        <v>930000</v>
      </c>
      <c r="CE318" s="275">
        <f>VLOOKUP(C318,FPT!B:CC,28,0)</f>
        <v>930000</v>
      </c>
      <c r="CF318" t="str">
        <f t="shared" si="475"/>
        <v/>
      </c>
      <c r="CG318" t="str">
        <f>VLOOKUP(C318,MOVI!C:DT,29,0)</f>
        <v>CN</v>
      </c>
      <c r="CH318" s="252" t="str">
        <f>VLOOKUP(C318,FPT!B:CF,29,0)</f>
        <v>CN</v>
      </c>
      <c r="CI318" t="str">
        <f t="shared" si="476"/>
        <v/>
      </c>
      <c r="CJ318">
        <f>VLOOKUP(C318,MOVI!C:DT,30,0)</f>
        <v>26</v>
      </c>
      <c r="CK318" s="252">
        <f>VLOOKUP(C318,FPT!B:CI,30,0)</f>
        <v>26</v>
      </c>
      <c r="CL318" t="str">
        <f t="shared" si="477"/>
        <v/>
      </c>
      <c r="CM318">
        <f>VLOOKUP(C318,MOVI!C:DT,31,0)</f>
        <v>25.5</v>
      </c>
      <c r="CN318" s="252">
        <f>VLOOKUP(C318,FPT!B:CL,31,0)</f>
        <v>25.5</v>
      </c>
      <c r="CO318" t="str">
        <f t="shared" si="478"/>
        <v/>
      </c>
      <c r="CP318" s="275">
        <f>VLOOKUP(C318,MOVI!C:DT,32,0)</f>
        <v>0</v>
      </c>
      <c r="CQ318" s="275">
        <f>VLOOKUP(C318,FPT!B:CO,32,0)</f>
        <v>0</v>
      </c>
      <c r="CR318" t="str">
        <f t="shared" si="479"/>
        <v/>
      </c>
      <c r="CS318" s="275">
        <f>VLOOKUP(C318,MOVI!C:DT,33,0)</f>
        <v>0</v>
      </c>
      <c r="CT318" s="275">
        <f>VLOOKUP(C318,FPT!B:CR,33,0)</f>
        <v>0</v>
      </c>
      <c r="CU318" t="str">
        <f t="shared" si="480"/>
        <v/>
      </c>
      <c r="CV318" s="275">
        <f>VLOOKUP(C318,MOVI!C:DT,34,0)</f>
        <v>0</v>
      </c>
      <c r="CW318" s="275">
        <f>VLOOKUP(C318,FPT!B:CU,34,0)</f>
        <v>0</v>
      </c>
      <c r="CX318" t="str">
        <f t="shared" si="481"/>
        <v/>
      </c>
      <c r="CY318" s="275">
        <f>VLOOKUP(C318,MOVI!C:DT,35,0)</f>
        <v>25.5</v>
      </c>
      <c r="CZ318" s="275">
        <f>VLOOKUP(C318,FPT!B:CX,35,0)</f>
        <v>25.5</v>
      </c>
      <c r="DA318" t="str">
        <f t="shared" si="482"/>
        <v/>
      </c>
      <c r="DB318" s="275">
        <f>VLOOKUP(C318,MOVI!C:DT,36,0)</f>
        <v>0</v>
      </c>
      <c r="DC318" s="275">
        <f>VLOOKUP(C318,FPT!B:DA,36,0)</f>
        <v>0</v>
      </c>
      <c r="DD318" t="str">
        <f t="shared" si="483"/>
        <v/>
      </c>
      <c r="DE318" s="275">
        <f>VLOOKUP(C318,MOVI!C:DT,37,0)</f>
        <v>0</v>
      </c>
      <c r="DF318" s="275">
        <f>VLOOKUP(C318,FPT!B:DD,37,0)</f>
        <v>0</v>
      </c>
      <c r="DG318" t="str">
        <f t="shared" si="484"/>
        <v/>
      </c>
      <c r="DH318" s="275">
        <f>VLOOKUP(C318,MOVI!C:DT,38,0)</f>
        <v>0</v>
      </c>
      <c r="DI318" s="275">
        <f>VLOOKUP(C318,FPT!B:DG,38,0)</f>
        <v>0</v>
      </c>
      <c r="DJ318" t="str">
        <f t="shared" si="485"/>
        <v/>
      </c>
      <c r="DK318" s="275">
        <f>VLOOKUP(C318,MOVI!C:DT,39,0)</f>
        <v>0</v>
      </c>
      <c r="DL318" s="275">
        <f>VLOOKUP(C318,FPT!B:DJ,39,0)</f>
        <v>0</v>
      </c>
      <c r="DM318" t="str">
        <f t="shared" si="486"/>
        <v/>
      </c>
      <c r="DN318" s="275">
        <f>VLOOKUP(C318,MOVI!C:DT,40,0)</f>
        <v>0</v>
      </c>
      <c r="DO318" s="275">
        <f>VLOOKUP(C318,FPT!B:DM,40,0)</f>
        <v>0</v>
      </c>
      <c r="DP318" t="str">
        <f t="shared" si="487"/>
        <v/>
      </c>
      <c r="DQ318" s="275">
        <f>VLOOKUP(C318,MOVI!C:DT,41,0)</f>
        <v>0</v>
      </c>
      <c r="DR318" s="275">
        <f>VLOOKUP(C318,FPT!B:DP,41,0)</f>
        <v>0</v>
      </c>
      <c r="DS318" t="str">
        <f t="shared" si="488"/>
        <v/>
      </c>
      <c r="DT318" s="275">
        <f>VLOOKUP(C318,MOVI!C:DT,42,0)</f>
        <v>4903846</v>
      </c>
      <c r="DU318" s="275">
        <f>ROUND(VLOOKUP(C318,FPT!B:DS,42,0),0)</f>
        <v>4903846</v>
      </c>
      <c r="DV318" t="str">
        <f t="shared" si="489"/>
        <v/>
      </c>
      <c r="DW318" s="275">
        <f>VLOOKUP(C318,MOVI!C:DT,43,0)</f>
        <v>0</v>
      </c>
      <c r="DX318" s="275">
        <f>VLOOKUP(C318,FPT!B:DV,43,0)</f>
        <v>0</v>
      </c>
      <c r="DY318" t="str">
        <f t="shared" si="490"/>
        <v/>
      </c>
      <c r="DZ318" s="275">
        <f>VLOOKUP(C318,MOVI!C:DT,44,0)</f>
        <v>0</v>
      </c>
      <c r="EA318" s="275">
        <f>VLOOKUP(C318,FPT!B:DY,44,0)</f>
        <v>0</v>
      </c>
      <c r="EB318" t="str">
        <f t="shared" si="491"/>
        <v/>
      </c>
      <c r="EC318" s="275">
        <f>VLOOKUP(C318,MOVI!C:DT,45,0)</f>
        <v>4903846</v>
      </c>
      <c r="ED318" s="275">
        <f>ROUND(VLOOKUP(C318,FPT!B:EB,45,0),0)</f>
        <v>4903846</v>
      </c>
      <c r="EE318" t="str">
        <f t="shared" si="492"/>
        <v/>
      </c>
      <c r="EF318" s="275">
        <f>VLOOKUP(C318,MOVI!C:DT,46,0)</f>
        <v>0</v>
      </c>
      <c r="EG318" s="275">
        <f>VLOOKUP(C318,FPT!B:EE,46,0)</f>
        <v>0</v>
      </c>
      <c r="EH318" t="str">
        <f t="shared" si="493"/>
        <v/>
      </c>
      <c r="EI318" s="275">
        <f>VLOOKUP(C318,MOVI!C:DT,47,0)</f>
        <v>0</v>
      </c>
      <c r="EJ318" s="275">
        <f>VLOOKUP(C318,FPT!B:EH,47,0)</f>
        <v>0</v>
      </c>
      <c r="EK318" t="str">
        <f t="shared" si="494"/>
        <v/>
      </c>
      <c r="EL318" s="275">
        <f>VLOOKUP(C318,MOVI!C:DT,48,0)</f>
        <v>0</v>
      </c>
      <c r="EM318" s="275">
        <f>VLOOKUP(C318,FPT!B:EK,48,0)</f>
        <v>0</v>
      </c>
      <c r="EN318" t="str">
        <f t="shared" si="495"/>
        <v/>
      </c>
      <c r="EO318" s="275">
        <f>VLOOKUP(C318,MOVI!C:DT,49,0)</f>
        <v>200000</v>
      </c>
      <c r="EP318" s="275">
        <f>VLOOKUP(C318,FPT!B:EN,49,0)</f>
        <v>200000</v>
      </c>
      <c r="EQ318" t="str">
        <f t="shared" si="496"/>
        <v/>
      </c>
      <c r="ER318" s="275">
        <f>VLOOKUP(C318,MOVI!C:DT,50,0)</f>
        <v>0</v>
      </c>
      <c r="ES318" s="275">
        <f>VLOOKUP(C318,FPT!B:EQ,50,0)</f>
        <v>0</v>
      </c>
      <c r="ET318" t="str">
        <f t="shared" si="497"/>
        <v/>
      </c>
      <c r="EU318" s="275">
        <f>VLOOKUP(C318,MOVI!C:DT,51,0)</f>
        <v>0</v>
      </c>
      <c r="EV318" s="275">
        <f>VLOOKUP(C318,FPT!B:ET,51,0)</f>
        <v>0</v>
      </c>
      <c r="EW318" t="str">
        <f t="shared" si="498"/>
        <v/>
      </c>
      <c r="EX318" s="275">
        <f>VLOOKUP(C318,MOVI!C:DT,52,0)</f>
        <v>0</v>
      </c>
      <c r="EY318" s="275">
        <f>VLOOKUP(C318,FPT!B:EW,52,0)</f>
        <v>0</v>
      </c>
      <c r="EZ318" t="str">
        <f t="shared" si="499"/>
        <v/>
      </c>
      <c r="FA318" s="275">
        <f>VLOOKUP(C318,MOVI!C:DT,53,0)</f>
        <v>0</v>
      </c>
      <c r="FB318" s="275">
        <f>VLOOKUP(C318,FPT!B:EZ,53,0)</f>
        <v>0</v>
      </c>
      <c r="FC318" t="str">
        <f t="shared" si="500"/>
        <v/>
      </c>
      <c r="FD318" s="275">
        <f>VLOOKUP(C318,MOVI!C:DT,54,0)</f>
        <v>0</v>
      </c>
      <c r="FE318" s="275">
        <f>VLOOKUP(C318,FPT!B:FC,54,0)</f>
        <v>0</v>
      </c>
      <c r="FF318" t="str">
        <f t="shared" si="501"/>
        <v/>
      </c>
      <c r="FG318" s="275">
        <f>VLOOKUP(C318,MOVI!C:DT,55,0)</f>
        <v>715962</v>
      </c>
      <c r="FH318" s="275">
        <f>VLOOKUP(C318,FPT!B:FF,55,0)</f>
        <v>715962</v>
      </c>
      <c r="FI318" t="str">
        <f t="shared" si="502"/>
        <v/>
      </c>
      <c r="FJ318" s="275">
        <f>VLOOKUP(C318,MOVI!C:DT,56,0)</f>
        <v>915962</v>
      </c>
      <c r="FK318" s="275">
        <f>VLOOKUP(C318,FPT!B:FI,56,0)</f>
        <v>915962</v>
      </c>
      <c r="FL318" t="str">
        <f t="shared" si="503"/>
        <v/>
      </c>
      <c r="FM318" s="275">
        <f>VLOOKUP(C318,MOVI!C:DT,57,0)</f>
        <v>23894</v>
      </c>
      <c r="FN318" s="275">
        <f>VLOOKUP(C318,FPT!B:FL,57,0)</f>
        <v>23894</v>
      </c>
      <c r="FO318" t="str">
        <f t="shared" si="504"/>
        <v/>
      </c>
      <c r="FP318" s="275">
        <f>VLOOKUP(C318,MOVI!C:DT,58,0)</f>
        <v>0</v>
      </c>
      <c r="FQ318" s="275">
        <f>VLOOKUP(C318,FPT!B:FO,58,0)</f>
        <v>0</v>
      </c>
      <c r="FR318" t="str">
        <f t="shared" si="505"/>
        <v/>
      </c>
      <c r="FS318" s="275">
        <f>VLOOKUP(C318,MOVI!C:DT,59,0)</f>
        <v>0</v>
      </c>
      <c r="FT318" s="275">
        <f>VLOOKUP(C318,FPT!B:FR,59,0)</f>
        <v>0</v>
      </c>
      <c r="FU318" t="str">
        <f t="shared" si="506"/>
        <v/>
      </c>
      <c r="FV318" s="275">
        <f>VLOOKUP(C318,MOVI!C:DT,60,0)</f>
        <v>0</v>
      </c>
      <c r="FW318" s="275">
        <f>VLOOKUP(C318,FPT!B:FU,60,0)</f>
        <v>0</v>
      </c>
      <c r="FX318" t="str">
        <f t="shared" si="507"/>
        <v/>
      </c>
      <c r="FY318" s="275">
        <f>VLOOKUP(C318,MOVI!C:DT,61,0)</f>
        <v>0</v>
      </c>
      <c r="FZ318" s="275">
        <f>VLOOKUP(C318,FPT!B:FX,61,0)</f>
        <v>0</v>
      </c>
      <c r="GA318" t="str">
        <f t="shared" si="508"/>
        <v/>
      </c>
      <c r="GB318" s="275">
        <f>VLOOKUP(C318,MOVI!C:DT,62,0)</f>
        <v>0</v>
      </c>
      <c r="GC318" s="275">
        <f>VLOOKUP(C318,FPT!B:GA,62,0)</f>
        <v>0</v>
      </c>
      <c r="GD318" t="str">
        <f t="shared" si="509"/>
        <v/>
      </c>
      <c r="GE318" s="275">
        <f>VLOOKUP(C318,MOVI!C:DT,63,0)</f>
        <v>0</v>
      </c>
      <c r="GF318" s="275">
        <f>VLOOKUP(C318,FPT!B:GD,63,0)</f>
        <v>0</v>
      </c>
      <c r="GG318" t="str">
        <f t="shared" si="510"/>
        <v/>
      </c>
      <c r="GH318" s="275">
        <f>VLOOKUP(C318,MOVI!C:DT,64,0)</f>
        <v>0</v>
      </c>
      <c r="GI318" s="275">
        <f>VLOOKUP(C318,FPT!B:GG,64,0)</f>
        <v>0</v>
      </c>
      <c r="GJ318" t="str">
        <f t="shared" si="511"/>
        <v/>
      </c>
      <c r="GK318" s="275">
        <f>VLOOKUP(C318,MOVI!C:DT,65,0)</f>
        <v>0</v>
      </c>
      <c r="GL318" s="275">
        <f>VLOOKUP(C318,FPT!B:GJ,65,0)</f>
        <v>0</v>
      </c>
      <c r="GM318" t="str">
        <f t="shared" si="512"/>
        <v/>
      </c>
      <c r="GN318" s="275">
        <f>VLOOKUP(C318,MOVI!C:DT,66,0)</f>
        <v>0</v>
      </c>
      <c r="GO318" s="275">
        <f>VLOOKUP(C318,FPT!B:GM,66,0)</f>
        <v>0</v>
      </c>
      <c r="GP318" t="str">
        <f t="shared" si="513"/>
        <v/>
      </c>
      <c r="GQ318" s="275">
        <f>VLOOKUP(C318,MOVI!C:DT,67,0)</f>
        <v>0</v>
      </c>
      <c r="GR318" s="275">
        <f>VLOOKUP(C318,FPT!B:GP,67,0)</f>
        <v>0</v>
      </c>
      <c r="GS318" t="str">
        <f t="shared" si="514"/>
        <v/>
      </c>
      <c r="GT318" s="275">
        <f>VLOOKUP(C318,MOVI!C:DT,68,0)</f>
        <v>0</v>
      </c>
      <c r="GU318" s="275">
        <f>VLOOKUP(C318,FPT!B:GS,68,0)</f>
        <v>0</v>
      </c>
      <c r="GV318" t="str">
        <f t="shared" si="515"/>
        <v/>
      </c>
      <c r="GW318" s="275">
        <f>VLOOKUP(C318,MOVI!C:DT,69,0)</f>
        <v>0</v>
      </c>
      <c r="GX318" s="275">
        <f>VLOOKUP(C318,FPT!B:GV,69,0)</f>
        <v>0</v>
      </c>
      <c r="GY318" t="str">
        <f t="shared" si="516"/>
        <v/>
      </c>
      <c r="GZ318" s="275">
        <f>VLOOKUP(C318,MOVI!C:DT,70,0)</f>
        <v>23894</v>
      </c>
      <c r="HA318" s="275">
        <f>VLOOKUP(C318,FPT!B:GY,70,0)</f>
        <v>23894</v>
      </c>
      <c r="HB318" t="str">
        <f t="shared" si="517"/>
        <v/>
      </c>
      <c r="HC318" s="275">
        <f>VLOOKUP(C318,MOVI!C:DT,71,0)</f>
        <v>5843702</v>
      </c>
      <c r="HD318" s="275">
        <f>ROUND(VLOOKUP(C318,FPT!B:HB,71,0),0)</f>
        <v>5843702</v>
      </c>
      <c r="HE318" t="str">
        <f t="shared" si="518"/>
        <v/>
      </c>
      <c r="HF318" s="275">
        <f>ROUND(VLOOKUP(C318,MOVI!C:DT,72,0),0)</f>
        <v>0</v>
      </c>
      <c r="HG318" s="275">
        <f>ROUND(VLOOKUP(C318,FPT!B:HE,72,0),0)</f>
        <v>0</v>
      </c>
      <c r="HH318" t="str">
        <f t="shared" si="519"/>
        <v/>
      </c>
      <c r="HI318" s="275">
        <f>VLOOKUP(C318,MOVI!C:DT,73,0)</f>
        <v>200000</v>
      </c>
      <c r="HJ318" s="275">
        <f>VLOOKUP(C318,FPT!B:HH,73,0)</f>
        <v>200000</v>
      </c>
      <c r="HK318" t="str">
        <f t="shared" si="520"/>
        <v/>
      </c>
      <c r="HL318" s="275">
        <f>VLOOKUP(C318,MOVI!C:DT,74,0)</f>
        <v>715962</v>
      </c>
      <c r="HM318" s="275">
        <f>VLOOKUP(C318,FPT!B:HK,74,0)</f>
        <v>715962</v>
      </c>
      <c r="HN318" t="str">
        <f t="shared" si="521"/>
        <v/>
      </c>
      <c r="HO318" s="275">
        <f>VLOOKUP(C318,MOVI!C:DT,75,0)</f>
        <v>11000000</v>
      </c>
      <c r="HP318" s="275">
        <f>VLOOKUP(C318,FPT!B:HN,75,0)</f>
        <v>11000000</v>
      </c>
      <c r="HQ318" t="str">
        <f t="shared" si="522"/>
        <v/>
      </c>
      <c r="HR318" s="275">
        <f>VLOOKUP(C318,MOVI!C:DT,76,0)</f>
        <v>0</v>
      </c>
      <c r="HS318" s="275">
        <f>VLOOKUP(C318,FPT!B:HQ,76,0)</f>
        <v>0</v>
      </c>
      <c r="HT318" t="str">
        <f t="shared" si="523"/>
        <v/>
      </c>
      <c r="HU318" s="275">
        <f>VLOOKUP(C318,MOVI!C:DT,77,0)</f>
        <v>0</v>
      </c>
      <c r="HV318" s="275">
        <f>VLOOKUP(C318,FPT!B:HT,77,0)</f>
        <v>0</v>
      </c>
      <c r="HW318" t="str">
        <f t="shared" si="524"/>
        <v/>
      </c>
      <c r="HX318" s="274">
        <f>VLOOKUP(C318,MOVI!C:CB,78,0)</f>
        <v>400000</v>
      </c>
      <c r="HY318" s="261">
        <f>VLOOKUP(C318,FPT!$B:$CA,78,0)</f>
        <v>400000</v>
      </c>
      <c r="HZ318" t="str">
        <f t="shared" si="525"/>
        <v/>
      </c>
      <c r="IA318" s="275">
        <f>VLOOKUP(C318,MOVI!C:CD,79,0)</f>
        <v>50000</v>
      </c>
      <c r="IB318" s="275">
        <f>VLOOKUP(C318,FPT!B:HZ,79,0)</f>
        <v>50000</v>
      </c>
      <c r="IC318" t="str">
        <f t="shared" si="526"/>
        <v/>
      </c>
      <c r="ID318" s="275">
        <f>VLOOKUP(C318,MOVI!C:CD,80,0)</f>
        <v>75000</v>
      </c>
      <c r="IE318" s="275">
        <f>VLOOKUP(C318,FPT!B:IC,80,0)</f>
        <v>75000</v>
      </c>
      <c r="IF318" t="str">
        <f t="shared" si="527"/>
        <v/>
      </c>
      <c r="IG318" s="275">
        <f>VLOOKUP(C318,MOVI!C:DT,81,0)</f>
        <v>0</v>
      </c>
      <c r="IH318" s="275">
        <f>VLOOKUP(C318,FPT!B:IF,81,0)</f>
        <v>0</v>
      </c>
      <c r="II318" t="str">
        <f t="shared" si="528"/>
        <v/>
      </c>
      <c r="IJ318" s="275">
        <f>VLOOKUP(C318,MOVI!C:DT,82,0)</f>
        <v>525000</v>
      </c>
      <c r="IK318" s="275">
        <f>VLOOKUP(C318,FPT!B:II,82,0)</f>
        <v>525000</v>
      </c>
      <c r="IL318" t="str">
        <f t="shared" si="529"/>
        <v/>
      </c>
      <c r="IM318" s="275">
        <f>ROUND(VLOOKUP(C318,MOVI!C:DT,83,0),0)</f>
        <v>12440962</v>
      </c>
      <c r="IN318" s="275">
        <f>ROUND(VLOOKUP(C318,FPT!B:IL,83,0),0)</f>
        <v>12440962</v>
      </c>
      <c r="IO318" t="str">
        <f t="shared" si="530"/>
        <v/>
      </c>
      <c r="IP318" s="275">
        <f>VLOOKUP(C318,MOVI!C:DT,84,0)</f>
        <v>0</v>
      </c>
      <c r="IQ318" s="275">
        <f>VLOOKUP(C318,FPT!B:IO,84,0)</f>
        <v>0</v>
      </c>
      <c r="IR318" t="str">
        <f t="shared" si="531"/>
        <v/>
      </c>
      <c r="IS318" s="275">
        <f>ROUND(VLOOKUP(C318,MOVI!C:DT,85,0),0)</f>
        <v>0</v>
      </c>
      <c r="IT318" s="275">
        <f>ROUND(VLOOKUP(C318,FPT!B:IR,85,0),0)</f>
        <v>0</v>
      </c>
      <c r="IU318" t="str">
        <f t="shared" si="532"/>
        <v/>
      </c>
      <c r="IV318" s="275">
        <f>VLOOKUP(C318,MOVI!C:DT,86,0)</f>
        <v>0</v>
      </c>
      <c r="IW318" s="275">
        <f>VLOOKUP(C318,FPT!B:IU,86,0)</f>
        <v>0</v>
      </c>
      <c r="IX318" t="str">
        <f t="shared" si="533"/>
        <v/>
      </c>
      <c r="IY318" s="275">
        <f>ROUND(VLOOKUP(C318,MOVI!C:DT,87,0),0)</f>
        <v>0</v>
      </c>
      <c r="IZ318" s="275">
        <f>ROUND(VLOOKUP(C318,FPT!B:IX,87,0),0)</f>
        <v>0</v>
      </c>
      <c r="JA318" t="str">
        <f t="shared" si="534"/>
        <v/>
      </c>
      <c r="JB318" s="275">
        <f>VLOOKUP(C318,MOVI!C:DT,88,0)</f>
        <v>0</v>
      </c>
      <c r="JC318" s="275">
        <f>VLOOKUP(C318,FPT!B:JA,88,0)</f>
        <v>0</v>
      </c>
      <c r="JD318" t="str">
        <f t="shared" si="535"/>
        <v/>
      </c>
      <c r="JE318" s="275">
        <f>VLOOKUP(C318,MOVI!C:DT,89,0)</f>
        <v>50000</v>
      </c>
      <c r="JF318" s="275">
        <f>VLOOKUP(C318,FPT!B:JD,89,0)</f>
        <v>50000</v>
      </c>
      <c r="JG318" t="str">
        <f t="shared" si="536"/>
        <v/>
      </c>
      <c r="JH318" s="275">
        <f>VLOOKUP(C318,MOVI!C:DT,90,0)</f>
        <v>0</v>
      </c>
      <c r="JI318" s="275">
        <f>VLOOKUP(C318,FPT!B:JG,90,0)</f>
        <v>0</v>
      </c>
      <c r="JJ318" t="str">
        <f t="shared" si="537"/>
        <v/>
      </c>
      <c r="JK318" s="275">
        <f>VLOOKUP(C318,MOVI!C:DT,91,0)</f>
        <v>0</v>
      </c>
      <c r="JL318" s="275">
        <f>VLOOKUP(C318,FPT!B:JJ,91,0)</f>
        <v>0</v>
      </c>
      <c r="JM318" t="str">
        <f t="shared" si="538"/>
        <v/>
      </c>
      <c r="JN318" s="275">
        <f>VLOOKUP(C318,MOVI!C:DT,92,0)</f>
        <v>0</v>
      </c>
      <c r="JO318" s="275">
        <f>VLOOKUP(C318,FPT!B:JM,92,0)</f>
        <v>0</v>
      </c>
      <c r="JP318" t="str">
        <f t="shared" si="539"/>
        <v/>
      </c>
      <c r="JQ318" s="275">
        <f>VLOOKUP(C318,MOVI!C:DT,93,0)</f>
        <v>0</v>
      </c>
      <c r="JR318" s="275">
        <f>VLOOKUP(C318,FPT!B:JP,93,0)</f>
        <v>0</v>
      </c>
      <c r="JS318" t="str">
        <f t="shared" si="540"/>
        <v/>
      </c>
      <c r="JT318" s="275">
        <f>VLOOKUP(C318,MOVI!C:DT,94,0)</f>
        <v>50000</v>
      </c>
      <c r="JU318" s="275">
        <f>VLOOKUP(C318,FPT!B:JS,94,0)</f>
        <v>50000</v>
      </c>
      <c r="JV318" t="str">
        <f t="shared" si="541"/>
        <v/>
      </c>
      <c r="JW318" s="275">
        <f>VLOOKUP(C318,MOVI!C:DT,95,0)</f>
        <v>5268702</v>
      </c>
      <c r="JX318" s="275">
        <f>VLOOKUP(C318,FPT!B:JV,95,0)</f>
        <v>5268702</v>
      </c>
      <c r="JY318" t="str">
        <f t="shared" si="542"/>
        <v/>
      </c>
      <c r="JZ318" s="275">
        <f>VLOOKUP(C318,MOVI!C:DT,96,0)</f>
        <v>0</v>
      </c>
      <c r="KA318" s="275">
        <f>VLOOKUP(C318,FPT!B:JY,96,0)</f>
        <v>0</v>
      </c>
      <c r="KB318" t="str">
        <f t="shared" si="543"/>
        <v/>
      </c>
      <c r="KC318" s="275">
        <f>VLOOKUP(C318,MOVI!C:DT,97,0)</f>
        <v>5268702</v>
      </c>
      <c r="KD318" s="275">
        <f>VLOOKUP(C318,FPT!B:KB,97,0)</f>
        <v>5268702</v>
      </c>
      <c r="KE318" t="str">
        <f t="shared" si="544"/>
        <v/>
      </c>
      <c r="KF318" s="275">
        <f>VLOOKUP(C318,MOVI!C:DT,98,0)</f>
        <v>850000.00000000012</v>
      </c>
      <c r="KG318" s="275">
        <f>VLOOKUP(C318,FPT!B:KE,98,0)</f>
        <v>850000</v>
      </c>
      <c r="KH318" t="str">
        <f t="shared" si="545"/>
        <v/>
      </c>
      <c r="KI318" s="275">
        <f>VLOOKUP(C318,MOVI!C:DT,99,0)</f>
        <v>0</v>
      </c>
      <c r="KJ318" s="275">
        <f>VLOOKUP(C318,FPT!B:KH,99,0)</f>
        <v>0</v>
      </c>
      <c r="KK318" t="str">
        <f t="shared" si="546"/>
        <v/>
      </c>
      <c r="KL318" s="275">
        <f>VLOOKUP(C318,MOVI!C:DT,100,0)</f>
        <v>150000</v>
      </c>
      <c r="KM318" s="275">
        <f>VLOOKUP(C318,FPT!B:KK,100,0)</f>
        <v>150000</v>
      </c>
      <c r="KN318" t="str">
        <f t="shared" si="547"/>
        <v/>
      </c>
      <c r="KO318" s="275">
        <f>VLOOKUP(C318,MOVI!C:DT,101,0)</f>
        <v>0</v>
      </c>
      <c r="KP318" s="275">
        <f>VLOOKUP(C318,FPT!B:KN,101,0)</f>
        <v>0</v>
      </c>
      <c r="KQ318" t="str">
        <f t="shared" si="548"/>
        <v/>
      </c>
      <c r="KR318" s="275">
        <f>VLOOKUP(C318,MOVI!C:DT,102,0)</f>
        <v>0</v>
      </c>
      <c r="KS318" s="275">
        <f>VLOOKUP(C318,FPT!B:KQ,102,0)</f>
        <v>0</v>
      </c>
      <c r="KT318" t="str">
        <f t="shared" si="549"/>
        <v/>
      </c>
      <c r="KU318" s="275">
        <f>VLOOKUP(C318,MOVI!C:DT,103,0)</f>
        <v>1000000.0000000001</v>
      </c>
      <c r="KV318" s="275">
        <f>VLOOKUP(C318,FPT!B:KT,103,0)</f>
        <v>1000000</v>
      </c>
      <c r="KW318" t="str">
        <f t="shared" si="550"/>
        <v/>
      </c>
      <c r="KX318" s="275">
        <f>VLOOKUP(C318,MOVI!C:DT,104,0)</f>
        <v>1525000</v>
      </c>
      <c r="KY318" s="275">
        <f>VLOOKUP(C318,FPT!B:KW,104,0)</f>
        <v>1525000</v>
      </c>
      <c r="KZ318" t="str">
        <f t="shared" si="551"/>
        <v/>
      </c>
      <c r="LA318" s="275">
        <f>VLOOKUP(C318,MOVI!C:DT,105,0)</f>
        <v>100000</v>
      </c>
      <c r="LB318" s="275">
        <f>VLOOKUP(C318,FPT!B:KZ,105,0)</f>
        <v>100000</v>
      </c>
      <c r="LC318" t="str">
        <f t="shared" si="552"/>
        <v/>
      </c>
      <c r="LD318" s="275">
        <f>VLOOKUP(C318,MOVI!C:DT,106,0)</f>
        <v>6943702</v>
      </c>
      <c r="LE318" s="275">
        <f>VLOOKUP(C318,FPT!B:LC,106,0)</f>
        <v>6943702</v>
      </c>
      <c r="LF318" t="str">
        <f t="shared" si="553"/>
        <v/>
      </c>
      <c r="LG318" s="273">
        <f>VLOOKUP(C318,MOVI!C:DT,107,0)</f>
        <v>0</v>
      </c>
      <c r="LH318" s="273">
        <f>VLOOKUP(C318,FPT!B:LF,107,0)</f>
        <v>0</v>
      </c>
      <c r="LI318" t="str">
        <f t="shared" si="554"/>
        <v/>
      </c>
      <c r="LJ318" t="str">
        <f>VLOOKUP(C318,MOVI!C:DV,108,0)</f>
        <v>MoviCentralSales</v>
      </c>
      <c r="LK318" s="252" t="str">
        <f>VLOOKUP(C318,FPT!B:LI,108,0)</f>
        <v>MoviCentralSales</v>
      </c>
      <c r="LL318" t="str">
        <f t="shared" si="555"/>
        <v/>
      </c>
      <c r="LM318" s="275">
        <f>ROUND(VLOOKUP(C318,MOVI!C:DV,109,0),0)</f>
        <v>416667</v>
      </c>
      <c r="LN318" s="275">
        <f>ROUND(VLOOKUP(C318,FPT!B:LL,109,0),0)</f>
        <v>416667</v>
      </c>
      <c r="LO318" t="str">
        <f t="shared" si="556"/>
        <v/>
      </c>
      <c r="LP318" t="str">
        <f>VLOOKUP(C318,MOVI!C:DV,110,0)</f>
        <v>DNG</v>
      </c>
      <c r="LQ318" s="247" t="str">
        <f>VLOOKUP(C318,FPT!B:LO,110,0)</f>
        <v>DNG</v>
      </c>
      <c r="LR318" t="str">
        <f t="shared" si="557"/>
        <v/>
      </c>
      <c r="LS318">
        <f>MOVI!DI313</f>
        <v>22</v>
      </c>
      <c r="LV318">
        <f>MOVI!DJ313</f>
        <v>0</v>
      </c>
      <c r="LW318">
        <f>MOVI!DK313</f>
        <v>0</v>
      </c>
      <c r="LX318" t="str">
        <f>MOVI!DL313</f>
        <v>x</v>
      </c>
      <c r="LY318">
        <f>MOVI!DM313</f>
        <v>0</v>
      </c>
      <c r="LZ318">
        <f>MOVI!DN313</f>
        <v>50000</v>
      </c>
      <c r="MA318">
        <f>MOVI!DO313</f>
        <v>0</v>
      </c>
      <c r="MB318" t="str">
        <f>MOVI!DP313</f>
        <v>DNG</v>
      </c>
      <c r="MC318">
        <f>MOVI!DQ313</f>
        <v>0</v>
      </c>
      <c r="MD318">
        <f>MOVI!DR313</f>
        <v>0</v>
      </c>
      <c r="ME318" t="str">
        <f>VLOOKUP(C318,MOVI!C:DV,121,0)</f>
        <v>Group 1</v>
      </c>
      <c r="MF318" s="252" t="str">
        <f>VLOOKUP(C318,FPT!B:MD,111,0)</f>
        <v>Group 1</v>
      </c>
      <c r="MG318" t="str">
        <f t="shared" si="561"/>
        <v/>
      </c>
      <c r="MH318" t="str">
        <f>VLOOKUP(C318,MOVI!C:DT,122,0)</f>
        <v>MoviCentralGroup 1</v>
      </c>
      <c r="MI318" s="252" t="str">
        <f>VLOOKUP(C318,FPT!B:DS,112,0)</f>
        <v>MoviCentralGroup 1</v>
      </c>
      <c r="MJ318" t="str">
        <f t="shared" si="558"/>
        <v/>
      </c>
    </row>
    <row r="319" spans="1:348" x14ac:dyDescent="0.25">
      <c r="A319">
        <v>311</v>
      </c>
      <c r="B319" s="48">
        <v>5975</v>
      </c>
      <c r="C319" s="271" t="s">
        <v>1071</v>
      </c>
      <c r="D319" t="str">
        <f>VLOOKUP(C319,MOVI!C:D,2,0)</f>
        <v>Hoàng Trương Tuấn Vũ</v>
      </c>
      <c r="E319" t="str">
        <f>VLOOKUP(C319,FPT!B:C,2,0)</f>
        <v>Hoàng Trương Tuấn Vũ</v>
      </c>
      <c r="F319" t="str">
        <f t="shared" si="451"/>
        <v/>
      </c>
      <c r="G319" t="str">
        <f>VLOOKUP(C319,MOVI!C:E,3,0)</f>
        <v>Sales</v>
      </c>
      <c r="H319" t="str">
        <f>VLOOKUP(C319,FPT!B:F,3,0)</f>
        <v>Sales</v>
      </c>
      <c r="I319" t="str">
        <f t="shared" si="452"/>
        <v/>
      </c>
      <c r="J319" t="str">
        <f>VLOOKUP(C319,MOVI!C:H,4,0)</f>
        <v>Field Sales</v>
      </c>
      <c r="K319" t="str">
        <f>VLOOKUP(C319,FPT!B:I,4,0)</f>
        <v>Field Sales</v>
      </c>
      <c r="L319" t="str">
        <f t="shared" si="453"/>
        <v/>
      </c>
      <c r="M319" t="str">
        <f>VLOOKUP(C319,MOVI!C:DT,5,0)</f>
        <v>Associate</v>
      </c>
      <c r="N319" t="str">
        <f>VLOOKUP(C319,FPT!B:L,5,0)</f>
        <v>Associate</v>
      </c>
      <c r="O319" t="str">
        <f t="shared" si="454"/>
        <v/>
      </c>
      <c r="P319" t="str">
        <f>VLOOKUP(C319,MOVI!C:DT,6,0)</f>
        <v>Field Sales</v>
      </c>
      <c r="Q319" t="str">
        <f>VLOOKUP(C319,FPT!B:O,6,0)</f>
        <v>Field sales</v>
      </c>
      <c r="R319" t="str">
        <f t="shared" si="455"/>
        <v/>
      </c>
      <c r="S319" t="str">
        <f>VLOOKUP(C319,MOVI!C:DT,7,0)</f>
        <v>South</v>
      </c>
      <c r="T319" t="str">
        <f>VLOOKUP(C319,FPT!B:R,7,0)</f>
        <v>South</v>
      </c>
      <c r="U319" t="str">
        <f t="shared" si="456"/>
        <v/>
      </c>
      <c r="V319" t="str">
        <f>VLOOKUP(C319,MOVI!C:DT,8,0)</f>
        <v>Movi</v>
      </c>
      <c r="W319" t="str">
        <f>VLOOKUP(C319,FPT!B:U,8,0)</f>
        <v>Movi</v>
      </c>
      <c r="X319" t="str">
        <f t="shared" si="457"/>
        <v/>
      </c>
      <c r="Y319" t="str">
        <f>VLOOKUP(C319,MOVI!C:DT,9,0)</f>
        <v>Full-time</v>
      </c>
      <c r="Z319" t="str">
        <f>VLOOKUP(C319,FPT!B:X,9,0)</f>
        <v>Full-time</v>
      </c>
      <c r="AA319" t="str">
        <f t="shared" si="458"/>
        <v/>
      </c>
      <c r="AB319" t="str">
        <f>VLOOKUP(C319,MOVI!C:DT,10,0)</f>
        <v>Leaving</v>
      </c>
      <c r="AC319" t="str">
        <f>VLOOKUP(C319,FPT!B:AA,10,0)</f>
        <v>Leaving</v>
      </c>
      <c r="AD319" t="str">
        <f t="shared" si="459"/>
        <v/>
      </c>
      <c r="AE319" s="247">
        <f>VLOOKUP(C319,MOVI!C:DT,11,0)</f>
        <v>44103</v>
      </c>
      <c r="AF319" s="247">
        <f>VLOOKUP(C319,FPT!B:AD,11,0)</f>
        <v>44103</v>
      </c>
      <c r="AG319" t="str">
        <f t="shared" si="460"/>
        <v/>
      </c>
      <c r="AH319" s="260" t="str">
        <f>VLOOKUP(C319,MOVI!C:DT,12,0)</f>
        <v/>
      </c>
      <c r="AI319" s="260"/>
      <c r="AJ319" t="str">
        <f t="shared" si="560"/>
        <v/>
      </c>
      <c r="AK319">
        <f>VLOOKUP(C319,MOVI!C:DT,13,0)</f>
        <v>0</v>
      </c>
      <c r="AL319" s="247">
        <f>VLOOKUP(C319,FPT!B:AJ,13,0)</f>
        <v>0</v>
      </c>
      <c r="AM319" t="str">
        <f t="shared" si="559"/>
        <v/>
      </c>
      <c r="AN319" s="247">
        <f>VLOOKUP(C319,MOVI!C:DT,14,0)</f>
        <v>44537</v>
      </c>
      <c r="AO319" s="247">
        <f>VLOOKUP(C319,FPT!B:AM,14,0)</f>
        <v>44537</v>
      </c>
      <c r="AP319" t="str">
        <f t="shared" si="461"/>
        <v/>
      </c>
      <c r="AQ319" t="str">
        <f>VLOOKUP(C319,MOVI!C:DT,15,0)</f>
        <v>LC</v>
      </c>
      <c r="AR319" s="247" t="str">
        <f>VLOOKUP(C319,FPT!B:AP,15,0)</f>
        <v>LC</v>
      </c>
      <c r="AS319" t="str">
        <f t="shared" si="462"/>
        <v/>
      </c>
      <c r="AT319" s="282" t="str">
        <f>VLOOKUP(C319,MOVI!C:DT,16,0)</f>
        <v>LTTP</v>
      </c>
      <c r="AU319" s="247" t="str">
        <f>VLOOKUP(C319,FPT!B:AS,16,0)</f>
        <v>LTTP</v>
      </c>
      <c r="AV319" t="str">
        <f t="shared" si="463"/>
        <v/>
      </c>
      <c r="AW319" t="str">
        <f>VLOOKUP(C319,MOVI!C:DT,17,0)</f>
        <v>L</v>
      </c>
      <c r="AX319" s="247" t="str">
        <f>VLOOKUP(C319,FPT!B:AV,17,0)</f>
        <v>L</v>
      </c>
      <c r="AY319" t="str">
        <f t="shared" si="464"/>
        <v/>
      </c>
      <c r="AZ319">
        <f>VLOOKUP(C319,MOVI!C:DT,18,0)</f>
        <v>0</v>
      </c>
      <c r="BA319" s="247">
        <f>VLOOKUP(C319,FPT!B:AY,18,0)</f>
        <v>0</v>
      </c>
      <c r="BB319" t="str">
        <f t="shared" si="465"/>
        <v/>
      </c>
      <c r="BC319" s="275">
        <f>VLOOKUP(C319,MOVI!C:DT,19,0)</f>
        <v>5000000</v>
      </c>
      <c r="BD319" s="275">
        <f>VLOOKUP(C319,FPT!B:BB,19,0)</f>
        <v>5000000</v>
      </c>
      <c r="BE319" t="str">
        <f t="shared" si="466"/>
        <v/>
      </c>
      <c r="BF319">
        <f>VLOOKUP(C319,MOVI!C:DT,20,0)</f>
        <v>0</v>
      </c>
      <c r="BG319" s="252">
        <f>VLOOKUP(C319,FPT!B:BE,20,0)</f>
        <v>0</v>
      </c>
      <c r="BH319" t="str">
        <f t="shared" si="467"/>
        <v/>
      </c>
      <c r="BI319" s="275">
        <f>VLOOKUP(C319,MOVI!C:DT,21,0)</f>
        <v>5000000</v>
      </c>
      <c r="BJ319" s="275">
        <f>VLOOKUP(C319,FPT!B:BH,21,0)</f>
        <v>5000000</v>
      </c>
      <c r="BK319" t="str">
        <f t="shared" si="468"/>
        <v/>
      </c>
      <c r="BL319" s="275">
        <f>VLOOKUP(C319,MOVI!C:DT,22,0)</f>
        <v>0</v>
      </c>
      <c r="BM319" s="275">
        <f>VLOOKUP(C319,FPT!B:BK,22,0)</f>
        <v>0</v>
      </c>
      <c r="BN319" t="str">
        <f t="shared" si="469"/>
        <v/>
      </c>
      <c r="BO319" s="275">
        <f>VLOOKUP(C319,MOVI!C:DT,23,0)</f>
        <v>0</v>
      </c>
      <c r="BP319" s="275">
        <f>VLOOKUP(C319,FPT!B:BN,23,0)</f>
        <v>0</v>
      </c>
      <c r="BQ319" t="str">
        <f t="shared" si="470"/>
        <v/>
      </c>
      <c r="BR319" s="275">
        <f>VLOOKUP(C319,MOVI!C:DT,24,0)</f>
        <v>0</v>
      </c>
      <c r="BS319" s="275">
        <f>VLOOKUP(C319,FPT!B:BQ,24,0)</f>
        <v>0</v>
      </c>
      <c r="BT319" t="str">
        <f t="shared" si="471"/>
        <v/>
      </c>
      <c r="BU319" s="275">
        <f>VLOOKUP(C319,MOVI!C:DT,25,0)</f>
        <v>200000</v>
      </c>
      <c r="BV319" s="275">
        <f>VLOOKUP(C319,FPT!B:BT,25,0)</f>
        <v>200000</v>
      </c>
      <c r="BW319" t="str">
        <f t="shared" si="472"/>
        <v/>
      </c>
      <c r="BX319" s="275">
        <f>VLOOKUP(C319,MOVI!C:DT,26,0)</f>
        <v>0</v>
      </c>
      <c r="BY319" s="275">
        <f>VLOOKUP(C319,FPT!B:BW,26,0)</f>
        <v>0</v>
      </c>
      <c r="BZ319" t="str">
        <f t="shared" si="473"/>
        <v/>
      </c>
      <c r="CA319" s="275">
        <f>VLOOKUP(C319,MOVI!C:DT,27,0)</f>
        <v>730000</v>
      </c>
      <c r="CB319" s="275">
        <f>VLOOKUP(C319,FPT!B:BZ,27,0)</f>
        <v>730000</v>
      </c>
      <c r="CC319" t="str">
        <f t="shared" si="474"/>
        <v/>
      </c>
      <c r="CD319" s="275">
        <f>VLOOKUP(C319,MOVI!C:DT,28,0)</f>
        <v>930000</v>
      </c>
      <c r="CE319" s="275">
        <f>VLOOKUP(C319,FPT!B:CC,28,0)</f>
        <v>930000</v>
      </c>
      <c r="CF319" t="str">
        <f t="shared" si="475"/>
        <v/>
      </c>
      <c r="CG319" t="str">
        <f>VLOOKUP(C319,MOVI!C:DT,29,0)</f>
        <v>CN</v>
      </c>
      <c r="CH319" s="252" t="str">
        <f>VLOOKUP(C319,FPT!B:CF,29,0)</f>
        <v>CN</v>
      </c>
      <c r="CI319" t="str">
        <f t="shared" si="476"/>
        <v/>
      </c>
      <c r="CJ319">
        <f>VLOOKUP(C319,MOVI!C:DT,30,0)</f>
        <v>26</v>
      </c>
      <c r="CK319" s="252">
        <f>VLOOKUP(C319,FPT!B:CI,30,0)</f>
        <v>26</v>
      </c>
      <c r="CL319" t="str">
        <f t="shared" si="477"/>
        <v/>
      </c>
      <c r="CM319">
        <f>VLOOKUP(C319,MOVI!C:DT,31,0)</f>
        <v>8</v>
      </c>
      <c r="CN319" s="252">
        <f>VLOOKUP(C319,FPT!B:CL,31,0)</f>
        <v>8</v>
      </c>
      <c r="CO319" t="str">
        <f t="shared" si="478"/>
        <v/>
      </c>
      <c r="CP319" s="275">
        <f>VLOOKUP(C319,MOVI!C:DT,32,0)</f>
        <v>0</v>
      </c>
      <c r="CQ319" s="275">
        <f>VLOOKUP(C319,FPT!B:CO,32,0)</f>
        <v>0</v>
      </c>
      <c r="CR319" t="str">
        <f t="shared" si="479"/>
        <v/>
      </c>
      <c r="CS319" s="275">
        <f>VLOOKUP(C319,MOVI!C:DT,33,0)</f>
        <v>0</v>
      </c>
      <c r="CT319" s="275">
        <f>VLOOKUP(C319,FPT!B:CR,33,0)</f>
        <v>0</v>
      </c>
      <c r="CU319" t="str">
        <f t="shared" si="480"/>
        <v/>
      </c>
      <c r="CV319" s="275">
        <f>VLOOKUP(C319,MOVI!C:DT,34,0)</f>
        <v>0</v>
      </c>
      <c r="CW319" s="275">
        <f>VLOOKUP(C319,FPT!B:CU,34,0)</f>
        <v>0</v>
      </c>
      <c r="CX319" t="str">
        <f t="shared" si="481"/>
        <v/>
      </c>
      <c r="CY319" s="275">
        <f>VLOOKUP(C319,MOVI!C:DT,35,0)</f>
        <v>8</v>
      </c>
      <c r="CZ319" s="275">
        <f>VLOOKUP(C319,FPT!B:CX,35,0)</f>
        <v>8</v>
      </c>
      <c r="DA319" t="str">
        <f t="shared" si="482"/>
        <v/>
      </c>
      <c r="DB319" s="275">
        <f>VLOOKUP(C319,MOVI!C:DT,36,0)</f>
        <v>0</v>
      </c>
      <c r="DC319" s="275">
        <f>VLOOKUP(C319,FPT!B:DA,36,0)</f>
        <v>0</v>
      </c>
      <c r="DD319" t="str">
        <f t="shared" si="483"/>
        <v/>
      </c>
      <c r="DE319" s="275">
        <f>VLOOKUP(C319,MOVI!C:DT,37,0)</f>
        <v>0</v>
      </c>
      <c r="DF319" s="275">
        <f>VLOOKUP(C319,FPT!B:DD,37,0)</f>
        <v>0</v>
      </c>
      <c r="DG319" t="str">
        <f t="shared" si="484"/>
        <v/>
      </c>
      <c r="DH319" s="275">
        <f>VLOOKUP(C319,MOVI!C:DT,38,0)</f>
        <v>0</v>
      </c>
      <c r="DI319" s="275">
        <f>VLOOKUP(C319,FPT!B:DG,38,0)</f>
        <v>0</v>
      </c>
      <c r="DJ319" t="str">
        <f t="shared" si="485"/>
        <v/>
      </c>
      <c r="DK319" s="275">
        <f>VLOOKUP(C319,MOVI!C:DT,39,0)</f>
        <v>0</v>
      </c>
      <c r="DL319" s="275">
        <f>VLOOKUP(C319,FPT!B:DJ,39,0)</f>
        <v>0</v>
      </c>
      <c r="DM319" t="str">
        <f t="shared" si="486"/>
        <v/>
      </c>
      <c r="DN319" s="275">
        <f>VLOOKUP(C319,MOVI!C:DT,40,0)</f>
        <v>0</v>
      </c>
      <c r="DO319" s="275">
        <f>VLOOKUP(C319,FPT!B:DM,40,0)</f>
        <v>0</v>
      </c>
      <c r="DP319" t="str">
        <f t="shared" si="487"/>
        <v/>
      </c>
      <c r="DQ319" s="275">
        <f>VLOOKUP(C319,MOVI!C:DT,41,0)</f>
        <v>0</v>
      </c>
      <c r="DR319" s="275">
        <f>VLOOKUP(C319,FPT!B:DP,41,0)</f>
        <v>0</v>
      </c>
      <c r="DS319" t="str">
        <f t="shared" si="488"/>
        <v/>
      </c>
      <c r="DT319" s="275">
        <f>VLOOKUP(C319,MOVI!C:DT,42,0)</f>
        <v>1538462</v>
      </c>
      <c r="DU319" s="275">
        <f>ROUND(VLOOKUP(C319,FPT!B:DS,42,0),0)</f>
        <v>1538462</v>
      </c>
      <c r="DV319" t="str">
        <f t="shared" si="489"/>
        <v/>
      </c>
      <c r="DW319" s="275">
        <f>VLOOKUP(C319,MOVI!C:DT,43,0)</f>
        <v>1476923</v>
      </c>
      <c r="DX319" s="275">
        <f>VLOOKUP(C319,FPT!B:DV,43,0)</f>
        <v>1476923</v>
      </c>
      <c r="DY319" t="str">
        <f t="shared" si="490"/>
        <v/>
      </c>
      <c r="DZ319" s="275">
        <f>VLOOKUP(C319,MOVI!C:DT,44,0)</f>
        <v>0</v>
      </c>
      <c r="EA319" s="275">
        <f>VLOOKUP(C319,FPT!B:DY,44,0)</f>
        <v>0</v>
      </c>
      <c r="EB319" t="str">
        <f t="shared" si="491"/>
        <v/>
      </c>
      <c r="EC319" s="275">
        <f>VLOOKUP(C319,MOVI!C:DT,45,0)</f>
        <v>3015385</v>
      </c>
      <c r="ED319" s="275">
        <f>ROUND(VLOOKUP(C319,FPT!B:EB,45,0),0)</f>
        <v>3015385</v>
      </c>
      <c r="EE319" t="str">
        <f t="shared" si="492"/>
        <v/>
      </c>
      <c r="EF319" s="275">
        <f>VLOOKUP(C319,MOVI!C:DT,46,0)</f>
        <v>0</v>
      </c>
      <c r="EG319" s="275">
        <f>VLOOKUP(C319,FPT!B:EE,46,0)</f>
        <v>0</v>
      </c>
      <c r="EH319" t="str">
        <f t="shared" si="493"/>
        <v/>
      </c>
      <c r="EI319" s="275">
        <f>VLOOKUP(C319,MOVI!C:DT,47,0)</f>
        <v>0</v>
      </c>
      <c r="EJ319" s="275">
        <f>VLOOKUP(C319,FPT!B:EH,47,0)</f>
        <v>0</v>
      </c>
      <c r="EK319" t="str">
        <f t="shared" si="494"/>
        <v/>
      </c>
      <c r="EL319" s="275">
        <f>VLOOKUP(C319,MOVI!C:DT,48,0)</f>
        <v>0</v>
      </c>
      <c r="EM319" s="275">
        <f>VLOOKUP(C319,FPT!B:EK,48,0)</f>
        <v>0</v>
      </c>
      <c r="EN319" t="str">
        <f t="shared" si="495"/>
        <v/>
      </c>
      <c r="EO319" s="275">
        <f>VLOOKUP(C319,MOVI!C:DT,49,0)</f>
        <v>100000</v>
      </c>
      <c r="EP319" s="275">
        <f>VLOOKUP(C319,FPT!B:EN,49,0)</f>
        <v>100000</v>
      </c>
      <c r="EQ319" t="str">
        <f t="shared" si="496"/>
        <v/>
      </c>
      <c r="ER319" s="275">
        <f>VLOOKUP(C319,MOVI!C:DT,50,0)</f>
        <v>0</v>
      </c>
      <c r="ES319" s="275">
        <f>VLOOKUP(C319,FPT!B:EQ,50,0)</f>
        <v>0</v>
      </c>
      <c r="ET319" t="str">
        <f t="shared" si="497"/>
        <v/>
      </c>
      <c r="EU319" s="275">
        <f>VLOOKUP(C319,MOVI!C:DT,51,0)</f>
        <v>0</v>
      </c>
      <c r="EV319" s="275">
        <f>VLOOKUP(C319,FPT!B:ET,51,0)</f>
        <v>0</v>
      </c>
      <c r="EW319" t="str">
        <f t="shared" si="498"/>
        <v/>
      </c>
      <c r="EX319" s="275">
        <f>VLOOKUP(C319,MOVI!C:DT,52,0)</f>
        <v>0</v>
      </c>
      <c r="EY319" s="275">
        <f>VLOOKUP(C319,FPT!B:EW,52,0)</f>
        <v>0</v>
      </c>
      <c r="EZ319" t="str">
        <f t="shared" si="499"/>
        <v/>
      </c>
      <c r="FA319" s="275">
        <f>VLOOKUP(C319,MOVI!C:DT,53,0)</f>
        <v>0</v>
      </c>
      <c r="FB319" s="275">
        <f>VLOOKUP(C319,FPT!B:EZ,53,0)</f>
        <v>0</v>
      </c>
      <c r="FC319" t="str">
        <f t="shared" si="500"/>
        <v/>
      </c>
      <c r="FD319" s="275">
        <f>VLOOKUP(C319,MOVI!C:DT,54,0)</f>
        <v>0</v>
      </c>
      <c r="FE319" s="275">
        <f>VLOOKUP(C319,FPT!B:FC,54,0)</f>
        <v>0</v>
      </c>
      <c r="FF319" t="str">
        <f t="shared" si="501"/>
        <v/>
      </c>
      <c r="FG319" s="275">
        <f>VLOOKUP(C319,MOVI!C:DT,55,0)</f>
        <v>224615</v>
      </c>
      <c r="FH319" s="275">
        <f>VLOOKUP(C319,FPT!B:FF,55,0)</f>
        <v>224615</v>
      </c>
      <c r="FI319" t="str">
        <f t="shared" si="502"/>
        <v/>
      </c>
      <c r="FJ319" s="275">
        <f>VLOOKUP(C319,MOVI!C:DT,56,0)</f>
        <v>324615</v>
      </c>
      <c r="FK319" s="275">
        <f>VLOOKUP(C319,FPT!B:FI,56,0)</f>
        <v>324615</v>
      </c>
      <c r="FL319" t="str">
        <f t="shared" si="503"/>
        <v/>
      </c>
      <c r="FM319" s="275">
        <f>VLOOKUP(C319,MOVI!C:DT,57,0)</f>
        <v>0</v>
      </c>
      <c r="FN319" s="275">
        <f>VLOOKUP(C319,FPT!B:FL,57,0)</f>
        <v>0</v>
      </c>
      <c r="FO319" t="str">
        <f t="shared" si="504"/>
        <v/>
      </c>
      <c r="FP319" s="275">
        <f>VLOOKUP(C319,MOVI!C:DT,58,0)</f>
        <v>0</v>
      </c>
      <c r="FQ319" s="275">
        <f>VLOOKUP(C319,FPT!B:FO,58,0)</f>
        <v>0</v>
      </c>
      <c r="FR319" t="str">
        <f t="shared" si="505"/>
        <v/>
      </c>
      <c r="FS319" s="275">
        <f>VLOOKUP(C319,MOVI!C:DT,59,0)</f>
        <v>0</v>
      </c>
      <c r="FT319" s="275">
        <f>VLOOKUP(C319,FPT!B:FR,59,0)</f>
        <v>0</v>
      </c>
      <c r="FU319" t="str">
        <f t="shared" si="506"/>
        <v/>
      </c>
      <c r="FV319" s="275">
        <f>VLOOKUP(C319,MOVI!C:DT,60,0)</f>
        <v>0</v>
      </c>
      <c r="FW319" s="275">
        <f>VLOOKUP(C319,FPT!B:FU,60,0)</f>
        <v>0</v>
      </c>
      <c r="FX319" t="str">
        <f t="shared" si="507"/>
        <v/>
      </c>
      <c r="FY319" s="275">
        <f>VLOOKUP(C319,MOVI!C:DT,61,0)</f>
        <v>0</v>
      </c>
      <c r="FZ319" s="275">
        <f>VLOOKUP(C319,FPT!B:FX,61,0)</f>
        <v>0</v>
      </c>
      <c r="GA319" t="str">
        <f t="shared" si="508"/>
        <v/>
      </c>
      <c r="GB319" s="275">
        <f>VLOOKUP(C319,MOVI!C:DT,62,0)</f>
        <v>0</v>
      </c>
      <c r="GC319" s="275">
        <f>VLOOKUP(C319,FPT!B:GA,62,0)</f>
        <v>0</v>
      </c>
      <c r="GD319" t="str">
        <f t="shared" si="509"/>
        <v/>
      </c>
      <c r="GE319" s="275">
        <f>VLOOKUP(C319,MOVI!C:DT,63,0)</f>
        <v>0</v>
      </c>
      <c r="GF319" s="275">
        <f>VLOOKUP(C319,FPT!B:GD,63,0)</f>
        <v>0</v>
      </c>
      <c r="GG319" t="str">
        <f t="shared" si="510"/>
        <v/>
      </c>
      <c r="GH319" s="275">
        <f>VLOOKUP(C319,MOVI!C:DT,64,0)</f>
        <v>0</v>
      </c>
      <c r="GI319" s="275">
        <f>VLOOKUP(C319,FPT!B:GG,64,0)</f>
        <v>0</v>
      </c>
      <c r="GJ319" t="str">
        <f t="shared" si="511"/>
        <v/>
      </c>
      <c r="GK319" s="275">
        <f>VLOOKUP(C319,MOVI!C:DT,65,0)</f>
        <v>0</v>
      </c>
      <c r="GL319" s="275">
        <f>VLOOKUP(C319,FPT!B:GJ,65,0)</f>
        <v>0</v>
      </c>
      <c r="GM319" t="str">
        <f t="shared" si="512"/>
        <v/>
      </c>
      <c r="GN319" s="275">
        <f>VLOOKUP(C319,MOVI!C:DT,66,0)</f>
        <v>0</v>
      </c>
      <c r="GO319" s="275">
        <f>VLOOKUP(C319,FPT!B:GM,66,0)</f>
        <v>0</v>
      </c>
      <c r="GP319" t="str">
        <f t="shared" si="513"/>
        <v/>
      </c>
      <c r="GQ319" s="275">
        <f>VLOOKUP(C319,MOVI!C:DT,67,0)</f>
        <v>0</v>
      </c>
      <c r="GR319" s="275">
        <f>VLOOKUP(C319,FPT!B:GP,67,0)</f>
        <v>0</v>
      </c>
      <c r="GS319" t="str">
        <f t="shared" si="514"/>
        <v/>
      </c>
      <c r="GT319" s="275">
        <f>VLOOKUP(C319,MOVI!C:DT,68,0)</f>
        <v>0</v>
      </c>
      <c r="GU319" s="275">
        <f>VLOOKUP(C319,FPT!B:GS,68,0)</f>
        <v>0</v>
      </c>
      <c r="GV319" t="str">
        <f t="shared" si="515"/>
        <v/>
      </c>
      <c r="GW319" s="275">
        <f>VLOOKUP(C319,MOVI!C:DT,69,0)</f>
        <v>0</v>
      </c>
      <c r="GX319" s="275">
        <f>VLOOKUP(C319,FPT!B:GV,69,0)</f>
        <v>0</v>
      </c>
      <c r="GY319" t="str">
        <f t="shared" si="516"/>
        <v/>
      </c>
      <c r="GZ319" s="275">
        <f>VLOOKUP(C319,MOVI!C:DT,70,0)</f>
        <v>0</v>
      </c>
      <c r="HA319" s="275">
        <f>VLOOKUP(C319,FPT!B:GY,70,0)</f>
        <v>0</v>
      </c>
      <c r="HB319" t="str">
        <f t="shared" si="517"/>
        <v/>
      </c>
      <c r="HC319" s="275">
        <f>VLOOKUP(C319,MOVI!C:DT,71,0)</f>
        <v>3340000</v>
      </c>
      <c r="HD319" s="275">
        <f>ROUND(VLOOKUP(C319,FPT!B:HB,71,0),0)</f>
        <v>3340000</v>
      </c>
      <c r="HE319" t="str">
        <f t="shared" si="518"/>
        <v/>
      </c>
      <c r="HF319" s="275">
        <f>ROUND(VLOOKUP(C319,MOVI!C:DT,72,0),0)</f>
        <v>0</v>
      </c>
      <c r="HG319" s="275">
        <f>ROUND(VLOOKUP(C319,FPT!B:HE,72,0),0)</f>
        <v>0</v>
      </c>
      <c r="HH319" t="str">
        <f t="shared" si="519"/>
        <v/>
      </c>
      <c r="HI319" s="275">
        <f>VLOOKUP(C319,MOVI!C:DT,73,0)</f>
        <v>100000</v>
      </c>
      <c r="HJ319" s="275">
        <f>VLOOKUP(C319,FPT!B:HH,73,0)</f>
        <v>100000</v>
      </c>
      <c r="HK319" t="str">
        <f t="shared" si="520"/>
        <v/>
      </c>
      <c r="HL319" s="275">
        <f>VLOOKUP(C319,MOVI!C:DT,74,0)</f>
        <v>224615</v>
      </c>
      <c r="HM319" s="275">
        <f>VLOOKUP(C319,FPT!B:HK,74,0)</f>
        <v>224615</v>
      </c>
      <c r="HN319" t="str">
        <f t="shared" si="521"/>
        <v/>
      </c>
      <c r="HO319" s="275">
        <f>VLOOKUP(C319,MOVI!C:DT,75,0)</f>
        <v>11000000</v>
      </c>
      <c r="HP319" s="275">
        <f>VLOOKUP(C319,FPT!B:HN,75,0)</f>
        <v>11000000</v>
      </c>
      <c r="HQ319" t="str">
        <f t="shared" si="522"/>
        <v/>
      </c>
      <c r="HR319" s="275">
        <f>VLOOKUP(C319,MOVI!C:DT,76,0)</f>
        <v>0</v>
      </c>
      <c r="HS319" s="275">
        <f>VLOOKUP(C319,FPT!B:HQ,76,0)</f>
        <v>0</v>
      </c>
      <c r="HT319" t="str">
        <f t="shared" si="523"/>
        <v/>
      </c>
      <c r="HU319" s="275">
        <f>VLOOKUP(C319,MOVI!C:DT,77,0)</f>
        <v>0</v>
      </c>
      <c r="HV319" s="275">
        <f>VLOOKUP(C319,FPT!B:HT,77,0)</f>
        <v>0</v>
      </c>
      <c r="HW319" t="str">
        <f t="shared" si="524"/>
        <v/>
      </c>
      <c r="HX319" s="274">
        <f>VLOOKUP(C319,MOVI!C:CB,78,0)</f>
        <v>0</v>
      </c>
      <c r="HY319" s="261">
        <f>VLOOKUP(C319,FPT!$B:$CA,78,0)</f>
        <v>0</v>
      </c>
      <c r="HZ319" t="str">
        <f t="shared" si="525"/>
        <v/>
      </c>
      <c r="IA319" s="275">
        <f>VLOOKUP(C319,MOVI!C:CD,79,0)</f>
        <v>0</v>
      </c>
      <c r="IB319" s="275">
        <f>VLOOKUP(C319,FPT!B:HZ,79,0)</f>
        <v>0</v>
      </c>
      <c r="IC319" t="str">
        <f t="shared" si="526"/>
        <v/>
      </c>
      <c r="ID319" s="275">
        <f>VLOOKUP(C319,MOVI!C:CD,80,0)</f>
        <v>0</v>
      </c>
      <c r="IE319" s="275">
        <f>VLOOKUP(C319,FPT!B:IC,80,0)</f>
        <v>0</v>
      </c>
      <c r="IF319" t="str">
        <f t="shared" si="527"/>
        <v/>
      </c>
      <c r="IG319" s="275">
        <f>VLOOKUP(C319,MOVI!C:DT,81,0)</f>
        <v>216000</v>
      </c>
      <c r="IH319" s="275">
        <f>VLOOKUP(C319,FPT!B:IF,81,0)</f>
        <v>216000</v>
      </c>
      <c r="II319" t="str">
        <f t="shared" si="528"/>
        <v/>
      </c>
      <c r="IJ319" s="275">
        <f>VLOOKUP(C319,MOVI!C:DT,82,0)</f>
        <v>216000</v>
      </c>
      <c r="IK319" s="275">
        <f>VLOOKUP(C319,FPT!B:II,82,0)</f>
        <v>216000</v>
      </c>
      <c r="IL319" t="str">
        <f t="shared" si="529"/>
        <v/>
      </c>
      <c r="IM319" s="275">
        <f>ROUND(VLOOKUP(C319,MOVI!C:DT,83,0),0)</f>
        <v>11540615</v>
      </c>
      <c r="IN319" s="275">
        <f>ROUND(VLOOKUP(C319,FPT!B:IL,83,0),0)</f>
        <v>11540615</v>
      </c>
      <c r="IO319" t="str">
        <f t="shared" si="530"/>
        <v/>
      </c>
      <c r="IP319" s="275">
        <f>VLOOKUP(C319,MOVI!C:DT,84,0)</f>
        <v>0</v>
      </c>
      <c r="IQ319" s="275">
        <f>VLOOKUP(C319,FPT!B:IO,84,0)</f>
        <v>0</v>
      </c>
      <c r="IR319" t="str">
        <f t="shared" si="531"/>
        <v/>
      </c>
      <c r="IS319" s="275">
        <f>ROUND(VLOOKUP(C319,MOVI!C:DT,85,0),0)</f>
        <v>0</v>
      </c>
      <c r="IT319" s="275">
        <f>ROUND(VLOOKUP(C319,FPT!B:IR,85,0),0)</f>
        <v>0</v>
      </c>
      <c r="IU319" t="str">
        <f t="shared" si="532"/>
        <v/>
      </c>
      <c r="IV319" s="275">
        <f>VLOOKUP(C319,MOVI!C:DT,86,0)</f>
        <v>0</v>
      </c>
      <c r="IW319" s="275">
        <f>VLOOKUP(C319,FPT!B:IU,86,0)</f>
        <v>0</v>
      </c>
      <c r="IX319" t="str">
        <f t="shared" si="533"/>
        <v/>
      </c>
      <c r="IY319" s="275">
        <f>ROUND(VLOOKUP(C319,MOVI!C:DT,87,0),0)</f>
        <v>0</v>
      </c>
      <c r="IZ319" s="275">
        <f>ROUND(VLOOKUP(C319,FPT!B:IX,87,0),0)</f>
        <v>0</v>
      </c>
      <c r="JA319" t="str">
        <f t="shared" si="534"/>
        <v/>
      </c>
      <c r="JB319" s="275">
        <f>VLOOKUP(C319,MOVI!C:DT,88,0)</f>
        <v>0</v>
      </c>
      <c r="JC319" s="275">
        <f>VLOOKUP(C319,FPT!B:JA,88,0)</f>
        <v>0</v>
      </c>
      <c r="JD319" t="str">
        <f t="shared" si="535"/>
        <v/>
      </c>
      <c r="JE319" s="275">
        <f>VLOOKUP(C319,MOVI!C:DT,89,0)</f>
        <v>0</v>
      </c>
      <c r="JF319" s="275">
        <f>VLOOKUP(C319,FPT!B:JD,89,0)</f>
        <v>0</v>
      </c>
      <c r="JG319" t="str">
        <f t="shared" si="536"/>
        <v/>
      </c>
      <c r="JH319" s="275">
        <f>VLOOKUP(C319,MOVI!C:DT,90,0)</f>
        <v>0</v>
      </c>
      <c r="JI319" s="275">
        <f>VLOOKUP(C319,FPT!B:JG,90,0)</f>
        <v>0</v>
      </c>
      <c r="JJ319" t="str">
        <f t="shared" si="537"/>
        <v/>
      </c>
      <c r="JK319" s="275">
        <f>VLOOKUP(C319,MOVI!C:DT,91,0)</f>
        <v>0</v>
      </c>
      <c r="JL319" s="275">
        <f>VLOOKUP(C319,FPT!B:JJ,91,0)</f>
        <v>0</v>
      </c>
      <c r="JM319" t="str">
        <f t="shared" si="538"/>
        <v/>
      </c>
      <c r="JN319" s="275">
        <f>VLOOKUP(C319,MOVI!C:DT,92,0)</f>
        <v>0</v>
      </c>
      <c r="JO319" s="275">
        <f>VLOOKUP(C319,FPT!B:JM,92,0)</f>
        <v>0</v>
      </c>
      <c r="JP319" t="str">
        <f t="shared" si="539"/>
        <v/>
      </c>
      <c r="JQ319" s="275">
        <f>VLOOKUP(C319,MOVI!C:DT,93,0)</f>
        <v>0</v>
      </c>
      <c r="JR319" s="275">
        <f>VLOOKUP(C319,FPT!B:JP,93,0)</f>
        <v>0</v>
      </c>
      <c r="JS319" t="str">
        <f t="shared" si="540"/>
        <v/>
      </c>
      <c r="JT319" s="275">
        <f>VLOOKUP(C319,MOVI!C:DT,94,0)</f>
        <v>0</v>
      </c>
      <c r="JU319" s="275">
        <f>VLOOKUP(C319,FPT!B:JS,94,0)</f>
        <v>0</v>
      </c>
      <c r="JV319" t="str">
        <f t="shared" si="541"/>
        <v/>
      </c>
      <c r="JW319" s="275">
        <f>VLOOKUP(C319,MOVI!C:DT,95,0)</f>
        <v>3124000</v>
      </c>
      <c r="JX319" s="275">
        <f>VLOOKUP(C319,FPT!B:JV,95,0)</f>
        <v>3124000</v>
      </c>
      <c r="JY319" t="str">
        <f t="shared" si="542"/>
        <v/>
      </c>
      <c r="JZ319" s="275">
        <f>VLOOKUP(C319,MOVI!C:DT,96,0)</f>
        <v>0</v>
      </c>
      <c r="KA319" s="275">
        <f>VLOOKUP(C319,FPT!B:JY,96,0)</f>
        <v>0</v>
      </c>
      <c r="KB319" t="str">
        <f t="shared" si="543"/>
        <v/>
      </c>
      <c r="KC319" s="275">
        <f>VLOOKUP(C319,MOVI!C:DT,97,0)</f>
        <v>3124000</v>
      </c>
      <c r="KD319" s="275">
        <f>VLOOKUP(C319,FPT!B:KB,97,0)</f>
        <v>3124000</v>
      </c>
      <c r="KE319" t="str">
        <f t="shared" si="544"/>
        <v/>
      </c>
      <c r="KF319" s="275">
        <f>VLOOKUP(C319,MOVI!C:DT,98,0)</f>
        <v>0</v>
      </c>
      <c r="KG319" s="275">
        <f>VLOOKUP(C319,FPT!B:KE,98,0)</f>
        <v>0</v>
      </c>
      <c r="KH319" t="str">
        <f t="shared" si="545"/>
        <v/>
      </c>
      <c r="KI319" s="275">
        <f>VLOOKUP(C319,MOVI!C:DT,99,0)</f>
        <v>0</v>
      </c>
      <c r="KJ319" s="275">
        <f>VLOOKUP(C319,FPT!B:KH,99,0)</f>
        <v>0</v>
      </c>
      <c r="KK319" t="str">
        <f t="shared" si="546"/>
        <v/>
      </c>
      <c r="KL319" s="275">
        <f>VLOOKUP(C319,MOVI!C:DT,100,0)</f>
        <v>0</v>
      </c>
      <c r="KM319" s="275">
        <f>VLOOKUP(C319,FPT!B:KK,100,0)</f>
        <v>0</v>
      </c>
      <c r="KN319" t="str">
        <f t="shared" si="547"/>
        <v/>
      </c>
      <c r="KO319" s="275">
        <f>VLOOKUP(C319,MOVI!C:DT,101,0)</f>
        <v>0</v>
      </c>
      <c r="KP319" s="275">
        <f>VLOOKUP(C319,FPT!B:KN,101,0)</f>
        <v>0</v>
      </c>
      <c r="KQ319" t="str">
        <f t="shared" si="548"/>
        <v/>
      </c>
      <c r="KR319" s="275">
        <f>VLOOKUP(C319,MOVI!C:DT,102,0)</f>
        <v>0</v>
      </c>
      <c r="KS319" s="275">
        <f>VLOOKUP(C319,FPT!B:KQ,102,0)</f>
        <v>0</v>
      </c>
      <c r="KT319" t="str">
        <f t="shared" si="549"/>
        <v/>
      </c>
      <c r="KU319" s="275">
        <f>VLOOKUP(C319,MOVI!C:DT,103,0)</f>
        <v>0</v>
      </c>
      <c r="KV319" s="275">
        <f>VLOOKUP(C319,FPT!B:KT,103,0)</f>
        <v>0</v>
      </c>
      <c r="KW319" t="str">
        <f t="shared" si="550"/>
        <v/>
      </c>
      <c r="KX319" s="275">
        <f>VLOOKUP(C319,MOVI!C:DT,104,0)</f>
        <v>216000</v>
      </c>
      <c r="KY319" s="275">
        <f>VLOOKUP(C319,FPT!B:KW,104,0)</f>
        <v>216000</v>
      </c>
      <c r="KZ319" t="str">
        <f t="shared" si="551"/>
        <v/>
      </c>
      <c r="LA319" s="275">
        <f>VLOOKUP(C319,MOVI!C:DT,105,0)</f>
        <v>0</v>
      </c>
      <c r="LB319" s="275">
        <f>VLOOKUP(C319,FPT!B:KZ,105,0)</f>
        <v>0</v>
      </c>
      <c r="LC319" t="str">
        <f t="shared" si="552"/>
        <v/>
      </c>
      <c r="LD319" s="275">
        <f>VLOOKUP(C319,MOVI!C:DT,106,0)</f>
        <v>3340000</v>
      </c>
      <c r="LE319" s="275">
        <f>VLOOKUP(C319,FPT!B:LC,106,0)</f>
        <v>3340000</v>
      </c>
      <c r="LF319" t="str">
        <f t="shared" si="553"/>
        <v/>
      </c>
      <c r="LG319" s="273">
        <f>VLOOKUP(C319,MOVI!C:DT,107,0)</f>
        <v>0</v>
      </c>
      <c r="LH319" s="273">
        <f>VLOOKUP(C319,FPT!B:LF,107,0)</f>
        <v>0</v>
      </c>
      <c r="LI319" t="str">
        <f t="shared" si="554"/>
        <v/>
      </c>
      <c r="LJ319" t="str">
        <f>VLOOKUP(C319,MOVI!C:DV,108,0)</f>
        <v>MoviSouthSales</v>
      </c>
      <c r="LK319" s="252" t="str">
        <f>VLOOKUP(C319,FPT!B:LI,108,0)</f>
        <v>MoviSouthSales</v>
      </c>
      <c r="LL319" t="str">
        <f t="shared" si="555"/>
        <v/>
      </c>
      <c r="LM319" s="275">
        <f>ROUND(VLOOKUP(C319,MOVI!C:DV,109,0),0)</f>
        <v>416667</v>
      </c>
      <c r="LN319" s="275">
        <f>ROUND(VLOOKUP(C319,FPT!B:LL,109,0),0)</f>
        <v>416667</v>
      </c>
      <c r="LO319" t="str">
        <f t="shared" si="556"/>
        <v/>
      </c>
      <c r="LP319" t="str">
        <f>VLOOKUP(C319,MOVI!C:DV,110,0)</f>
        <v>BDG</v>
      </c>
      <c r="LQ319" s="247" t="str">
        <f>VLOOKUP(C319,FPT!B:LO,110,0)</f>
        <v>BDG</v>
      </c>
      <c r="LR319" t="str">
        <f t="shared" si="557"/>
        <v/>
      </c>
      <c r="LS319">
        <f>MOVI!DI314</f>
        <v>4</v>
      </c>
      <c r="LV319">
        <f>MOVI!DJ314</f>
        <v>0</v>
      </c>
      <c r="LW319">
        <f>MOVI!DK314</f>
        <v>1</v>
      </c>
      <c r="LX319">
        <f>MOVI!DL314</f>
        <v>0</v>
      </c>
      <c r="LY319">
        <f>MOVI!DM314</f>
        <v>0</v>
      </c>
      <c r="LZ319">
        <f>MOVI!DN314</f>
        <v>0</v>
      </c>
      <c r="MA319">
        <f>MOVI!DO314</f>
        <v>0</v>
      </c>
      <c r="MB319" t="str">
        <f>MOVI!DP314</f>
        <v>BDG</v>
      </c>
      <c r="MC319">
        <f>MOVI!DQ314</f>
        <v>0</v>
      </c>
      <c r="MD319">
        <f>MOVI!DR314</f>
        <v>0</v>
      </c>
      <c r="ME319" t="str">
        <f>VLOOKUP(C319,MOVI!C:DV,121,0)</f>
        <v>Group 1</v>
      </c>
      <c r="MF319" s="252" t="str">
        <f>VLOOKUP(C319,FPT!B:MD,111,0)</f>
        <v>Group 1</v>
      </c>
      <c r="MG319" t="str">
        <f t="shared" si="561"/>
        <v/>
      </c>
      <c r="MH319" t="str">
        <f>VLOOKUP(C319,MOVI!C:DT,122,0)</f>
        <v>MoviSouthGroup 1</v>
      </c>
      <c r="MI319" s="252" t="str">
        <f>VLOOKUP(C319,FPT!B:DS,112,0)</f>
        <v>MoviSouthGroup 1</v>
      </c>
      <c r="MJ319" t="str">
        <f t="shared" si="558"/>
        <v/>
      </c>
    </row>
    <row r="320" spans="1:348" x14ac:dyDescent="0.25">
      <c r="A320">
        <v>312</v>
      </c>
      <c r="B320" s="48">
        <v>5978</v>
      </c>
      <c r="C320" s="271" t="s">
        <v>1073</v>
      </c>
      <c r="D320" t="str">
        <f>VLOOKUP(C320,MOVI!C:D,2,0)</f>
        <v>Ngô Văn Trạc</v>
      </c>
      <c r="E320" t="str">
        <f>VLOOKUP(C320,FPT!B:C,2,0)</f>
        <v>Ngô Văn Trạc</v>
      </c>
      <c r="F320" t="str">
        <f t="shared" si="451"/>
        <v/>
      </c>
      <c r="G320" t="str">
        <f>VLOOKUP(C320,MOVI!C:E,3,0)</f>
        <v>Sales</v>
      </c>
      <c r="H320" t="str">
        <f>VLOOKUP(C320,FPT!B:F,3,0)</f>
        <v>Sales</v>
      </c>
      <c r="I320" t="str">
        <f t="shared" si="452"/>
        <v/>
      </c>
      <c r="J320" t="str">
        <f>VLOOKUP(C320,MOVI!C:H,4,0)</f>
        <v>Field Sales</v>
      </c>
      <c r="K320" t="str">
        <f>VLOOKUP(C320,FPT!B:I,4,0)</f>
        <v>Field Sales</v>
      </c>
      <c r="L320" t="str">
        <f t="shared" si="453"/>
        <v/>
      </c>
      <c r="M320" t="str">
        <f>VLOOKUP(C320,MOVI!C:DT,5,0)</f>
        <v>Associate</v>
      </c>
      <c r="N320" t="str">
        <f>VLOOKUP(C320,FPT!B:L,5,0)</f>
        <v>Associate</v>
      </c>
      <c r="O320" t="str">
        <f t="shared" si="454"/>
        <v/>
      </c>
      <c r="P320" t="str">
        <f>VLOOKUP(C320,MOVI!C:DT,6,0)</f>
        <v>Field Sales</v>
      </c>
      <c r="Q320" t="str">
        <f>VLOOKUP(C320,FPT!B:O,6,0)</f>
        <v>Field sales</v>
      </c>
      <c r="R320" t="str">
        <f t="shared" si="455"/>
        <v/>
      </c>
      <c r="S320" t="str">
        <f>VLOOKUP(C320,MOVI!C:DT,7,0)</f>
        <v>South</v>
      </c>
      <c r="T320" t="str">
        <f>VLOOKUP(C320,FPT!B:R,7,0)</f>
        <v>South</v>
      </c>
      <c r="U320" t="str">
        <f t="shared" si="456"/>
        <v/>
      </c>
      <c r="V320" t="str">
        <f>VLOOKUP(C320,MOVI!C:DT,8,0)</f>
        <v>Movi</v>
      </c>
      <c r="W320" t="str">
        <f>VLOOKUP(C320,FPT!B:U,8,0)</f>
        <v>Movi</v>
      </c>
      <c r="X320" t="str">
        <f t="shared" si="457"/>
        <v/>
      </c>
      <c r="Y320" t="str">
        <f>VLOOKUP(C320,MOVI!C:DT,9,0)</f>
        <v>Full-time</v>
      </c>
      <c r="Z320" t="str">
        <f>VLOOKUP(C320,FPT!B:X,9,0)</f>
        <v>Full-time</v>
      </c>
      <c r="AA320" t="str">
        <f t="shared" si="458"/>
        <v/>
      </c>
      <c r="AB320" t="str">
        <f>VLOOKUP(C320,MOVI!C:DT,10,0)</f>
        <v>Permanent</v>
      </c>
      <c r="AC320" t="str">
        <f>VLOOKUP(C320,FPT!B:AA,10,0)</f>
        <v>Permanent</v>
      </c>
      <c r="AD320" t="str">
        <f t="shared" si="459"/>
        <v/>
      </c>
      <c r="AE320" s="247">
        <f>VLOOKUP(C320,MOVI!C:DT,11,0)</f>
        <v>44105</v>
      </c>
      <c r="AF320" s="247">
        <f>VLOOKUP(C320,FPT!B:AD,11,0)</f>
        <v>44105</v>
      </c>
      <c r="AG320" t="str">
        <f t="shared" si="460"/>
        <v/>
      </c>
      <c r="AH320" s="260" t="str">
        <f>VLOOKUP(C320,MOVI!C:DT,12,0)</f>
        <v/>
      </c>
      <c r="AI320" s="260"/>
      <c r="AJ320" t="str">
        <f t="shared" si="560"/>
        <v/>
      </c>
      <c r="AK320">
        <f>VLOOKUP(C320,MOVI!C:DT,13,0)</f>
        <v>0</v>
      </c>
      <c r="AL320" s="247">
        <f>VLOOKUP(C320,FPT!B:AJ,13,0)</f>
        <v>0</v>
      </c>
      <c r="AM320" t="str">
        <f t="shared" si="559"/>
        <v/>
      </c>
      <c r="AN320" s="247">
        <f>VLOOKUP(C320,MOVI!C:DT,14,0)</f>
        <v>0</v>
      </c>
      <c r="AO320" s="247">
        <f>VLOOKUP(C320,FPT!B:AM,14,0)</f>
        <v>0</v>
      </c>
      <c r="AP320" t="str">
        <f t="shared" si="461"/>
        <v/>
      </c>
      <c r="AQ320" t="str">
        <f>VLOOKUP(C320,MOVI!C:DT,15,0)</f>
        <v>LC</v>
      </c>
      <c r="AR320" s="247">
        <f>VLOOKUP(C320,FPT!B:AP,15,0)</f>
        <v>0</v>
      </c>
      <c r="AS320" t="str">
        <f t="shared" si="462"/>
        <v>Lệch</v>
      </c>
      <c r="AT320" s="282" t="str">
        <f>VLOOKUP(C320,MOVI!C:DT,16,0)</f>
        <v>LTTP</v>
      </c>
      <c r="AU320" s="247" t="str">
        <f>VLOOKUP(C320,FPT!B:AS,16,0)</f>
        <v>LTTP</v>
      </c>
      <c r="AV320" t="str">
        <f t="shared" si="463"/>
        <v/>
      </c>
      <c r="AW320" t="str">
        <f>VLOOKUP(C320,MOVI!C:DT,17,0)</f>
        <v>L</v>
      </c>
      <c r="AX320" s="247" t="str">
        <f>VLOOKUP(C320,FPT!B:AV,17,0)</f>
        <v>L</v>
      </c>
      <c r="AY320" t="str">
        <f t="shared" si="464"/>
        <v/>
      </c>
      <c r="AZ320">
        <f>VLOOKUP(C320,MOVI!C:DT,18,0)</f>
        <v>0</v>
      </c>
      <c r="BA320" s="247">
        <f>VLOOKUP(C320,FPT!B:AY,18,0)</f>
        <v>0</v>
      </c>
      <c r="BB320" t="str">
        <f t="shared" si="465"/>
        <v/>
      </c>
      <c r="BC320" s="275">
        <f>VLOOKUP(C320,MOVI!C:DT,19,0)</f>
        <v>5000000</v>
      </c>
      <c r="BD320" s="275">
        <f>VLOOKUP(C320,FPT!B:BB,19,0)</f>
        <v>5000000</v>
      </c>
      <c r="BE320" t="str">
        <f t="shared" si="466"/>
        <v/>
      </c>
      <c r="BF320">
        <f>VLOOKUP(C320,MOVI!C:DT,20,0)</f>
        <v>0</v>
      </c>
      <c r="BG320" s="252">
        <f>VLOOKUP(C320,FPT!B:BE,20,0)</f>
        <v>0</v>
      </c>
      <c r="BH320" t="str">
        <f t="shared" si="467"/>
        <v/>
      </c>
      <c r="BI320" s="275">
        <f>VLOOKUP(C320,MOVI!C:DT,21,0)</f>
        <v>5000000</v>
      </c>
      <c r="BJ320" s="275">
        <f>VLOOKUP(C320,FPT!B:BH,21,0)</f>
        <v>5000000</v>
      </c>
      <c r="BK320" t="str">
        <f t="shared" si="468"/>
        <v/>
      </c>
      <c r="BL320" s="275">
        <f>VLOOKUP(C320,MOVI!C:DT,22,0)</f>
        <v>0</v>
      </c>
      <c r="BM320" s="275">
        <f>VLOOKUP(C320,FPT!B:BK,22,0)</f>
        <v>0</v>
      </c>
      <c r="BN320" t="str">
        <f t="shared" si="469"/>
        <v/>
      </c>
      <c r="BO320" s="275">
        <f>VLOOKUP(C320,MOVI!C:DT,23,0)</f>
        <v>0</v>
      </c>
      <c r="BP320" s="275">
        <f>VLOOKUP(C320,FPT!B:BN,23,0)</f>
        <v>0</v>
      </c>
      <c r="BQ320" t="str">
        <f t="shared" si="470"/>
        <v/>
      </c>
      <c r="BR320" s="275">
        <f>VLOOKUP(C320,MOVI!C:DT,24,0)</f>
        <v>0</v>
      </c>
      <c r="BS320" s="275">
        <f>VLOOKUP(C320,FPT!B:BQ,24,0)</f>
        <v>0</v>
      </c>
      <c r="BT320" t="str">
        <f t="shared" si="471"/>
        <v/>
      </c>
      <c r="BU320" s="275">
        <f>VLOOKUP(C320,MOVI!C:DT,25,0)</f>
        <v>200000</v>
      </c>
      <c r="BV320" s="275">
        <f>VLOOKUP(C320,FPT!B:BT,25,0)</f>
        <v>200000</v>
      </c>
      <c r="BW320" t="str">
        <f t="shared" si="472"/>
        <v/>
      </c>
      <c r="BX320" s="275">
        <f>VLOOKUP(C320,MOVI!C:DT,26,0)</f>
        <v>0</v>
      </c>
      <c r="BY320" s="275">
        <f>VLOOKUP(C320,FPT!B:BW,26,0)</f>
        <v>0</v>
      </c>
      <c r="BZ320" t="str">
        <f t="shared" si="473"/>
        <v/>
      </c>
      <c r="CA320" s="275">
        <f>VLOOKUP(C320,MOVI!C:DT,27,0)</f>
        <v>730000</v>
      </c>
      <c r="CB320" s="275">
        <f>VLOOKUP(C320,FPT!B:BZ,27,0)</f>
        <v>730000</v>
      </c>
      <c r="CC320" t="str">
        <f t="shared" si="474"/>
        <v/>
      </c>
      <c r="CD320" s="275">
        <f>VLOOKUP(C320,MOVI!C:DT,28,0)</f>
        <v>930000</v>
      </c>
      <c r="CE320" s="275">
        <f>VLOOKUP(C320,FPT!B:CC,28,0)</f>
        <v>930000</v>
      </c>
      <c r="CF320" t="str">
        <f t="shared" si="475"/>
        <v/>
      </c>
      <c r="CG320" t="str">
        <f>VLOOKUP(C320,MOVI!C:DT,29,0)</f>
        <v>CN</v>
      </c>
      <c r="CH320" s="252" t="str">
        <f>VLOOKUP(C320,FPT!B:CF,29,0)</f>
        <v>CN</v>
      </c>
      <c r="CI320" t="str">
        <f t="shared" si="476"/>
        <v/>
      </c>
      <c r="CJ320">
        <f>VLOOKUP(C320,MOVI!C:DT,30,0)</f>
        <v>26</v>
      </c>
      <c r="CK320" s="252">
        <f>VLOOKUP(C320,FPT!B:CI,30,0)</f>
        <v>26</v>
      </c>
      <c r="CL320" t="str">
        <f t="shared" si="477"/>
        <v/>
      </c>
      <c r="CM320">
        <f>VLOOKUP(C320,MOVI!C:DT,31,0)</f>
        <v>26</v>
      </c>
      <c r="CN320" s="252">
        <f>VLOOKUP(C320,FPT!B:CL,31,0)</f>
        <v>26</v>
      </c>
      <c r="CO320" t="str">
        <f t="shared" si="478"/>
        <v/>
      </c>
      <c r="CP320" s="275">
        <f>VLOOKUP(C320,MOVI!C:DT,32,0)</f>
        <v>0</v>
      </c>
      <c r="CQ320" s="275">
        <f>VLOOKUP(C320,FPT!B:CO,32,0)</f>
        <v>0</v>
      </c>
      <c r="CR320" t="str">
        <f t="shared" si="479"/>
        <v/>
      </c>
      <c r="CS320" s="275">
        <f>VLOOKUP(C320,MOVI!C:DT,33,0)</f>
        <v>0</v>
      </c>
      <c r="CT320" s="275">
        <f>VLOOKUP(C320,FPT!B:CR,33,0)</f>
        <v>0</v>
      </c>
      <c r="CU320" t="str">
        <f t="shared" si="480"/>
        <v/>
      </c>
      <c r="CV320" s="275">
        <f>VLOOKUP(C320,MOVI!C:DT,34,0)</f>
        <v>0</v>
      </c>
      <c r="CW320" s="275">
        <f>VLOOKUP(C320,FPT!B:CU,34,0)</f>
        <v>0</v>
      </c>
      <c r="CX320" t="str">
        <f t="shared" si="481"/>
        <v/>
      </c>
      <c r="CY320" s="275">
        <f>VLOOKUP(C320,MOVI!C:DT,35,0)</f>
        <v>26</v>
      </c>
      <c r="CZ320" s="275">
        <f>VLOOKUP(C320,FPT!B:CX,35,0)</f>
        <v>26</v>
      </c>
      <c r="DA320" t="str">
        <f t="shared" si="482"/>
        <v/>
      </c>
      <c r="DB320" s="275">
        <f>VLOOKUP(C320,MOVI!C:DT,36,0)</f>
        <v>0</v>
      </c>
      <c r="DC320" s="275">
        <f>VLOOKUP(C320,FPT!B:DA,36,0)</f>
        <v>0</v>
      </c>
      <c r="DD320" t="str">
        <f t="shared" si="483"/>
        <v/>
      </c>
      <c r="DE320" s="275">
        <f>VLOOKUP(C320,MOVI!C:DT,37,0)</f>
        <v>0</v>
      </c>
      <c r="DF320" s="275">
        <f>VLOOKUP(C320,FPT!B:DD,37,0)</f>
        <v>0</v>
      </c>
      <c r="DG320" t="str">
        <f t="shared" si="484"/>
        <v/>
      </c>
      <c r="DH320" s="275">
        <f>VLOOKUP(C320,MOVI!C:DT,38,0)</f>
        <v>0</v>
      </c>
      <c r="DI320" s="275">
        <f>VLOOKUP(C320,FPT!B:DG,38,0)</f>
        <v>0</v>
      </c>
      <c r="DJ320" t="str">
        <f t="shared" si="485"/>
        <v/>
      </c>
      <c r="DK320" s="275">
        <f>VLOOKUP(C320,MOVI!C:DT,39,0)</f>
        <v>0</v>
      </c>
      <c r="DL320" s="275">
        <f>VLOOKUP(C320,FPT!B:DJ,39,0)</f>
        <v>0</v>
      </c>
      <c r="DM320" t="str">
        <f t="shared" si="486"/>
        <v/>
      </c>
      <c r="DN320" s="275">
        <f>VLOOKUP(C320,MOVI!C:DT,40,0)</f>
        <v>0</v>
      </c>
      <c r="DO320" s="275">
        <f>VLOOKUP(C320,FPT!B:DM,40,0)</f>
        <v>0</v>
      </c>
      <c r="DP320" t="str">
        <f t="shared" si="487"/>
        <v/>
      </c>
      <c r="DQ320" s="275">
        <f>VLOOKUP(C320,MOVI!C:DT,41,0)</f>
        <v>0</v>
      </c>
      <c r="DR320" s="275">
        <f>VLOOKUP(C320,FPT!B:DP,41,0)</f>
        <v>0</v>
      </c>
      <c r="DS320" t="str">
        <f t="shared" si="488"/>
        <v/>
      </c>
      <c r="DT320" s="275">
        <f>VLOOKUP(C320,MOVI!C:DT,42,0)</f>
        <v>5000000</v>
      </c>
      <c r="DU320" s="275">
        <f>ROUND(VLOOKUP(C320,FPT!B:DS,42,0),0)</f>
        <v>5000000</v>
      </c>
      <c r="DV320" t="str">
        <f t="shared" si="489"/>
        <v/>
      </c>
      <c r="DW320" s="275">
        <f>VLOOKUP(C320,MOVI!C:DT,43,0)</f>
        <v>0</v>
      </c>
      <c r="DX320" s="275">
        <f>VLOOKUP(C320,FPT!B:DV,43,0)</f>
        <v>0</v>
      </c>
      <c r="DY320" t="str">
        <f t="shared" si="490"/>
        <v/>
      </c>
      <c r="DZ320" s="275">
        <f>VLOOKUP(C320,MOVI!C:DT,44,0)</f>
        <v>0</v>
      </c>
      <c r="EA320" s="275">
        <f>VLOOKUP(C320,FPT!B:DY,44,0)</f>
        <v>0</v>
      </c>
      <c r="EB320" t="str">
        <f t="shared" si="491"/>
        <v/>
      </c>
      <c r="EC320" s="275">
        <f>VLOOKUP(C320,MOVI!C:DT,45,0)</f>
        <v>5000000</v>
      </c>
      <c r="ED320" s="275">
        <f>ROUND(VLOOKUP(C320,FPT!B:EB,45,0),0)</f>
        <v>5000000</v>
      </c>
      <c r="EE320" t="str">
        <f t="shared" si="492"/>
        <v/>
      </c>
      <c r="EF320" s="275">
        <f>VLOOKUP(C320,MOVI!C:DT,46,0)</f>
        <v>0</v>
      </c>
      <c r="EG320" s="275">
        <f>VLOOKUP(C320,FPT!B:EE,46,0)</f>
        <v>0</v>
      </c>
      <c r="EH320" t="str">
        <f t="shared" si="493"/>
        <v/>
      </c>
      <c r="EI320" s="275">
        <f>VLOOKUP(C320,MOVI!C:DT,47,0)</f>
        <v>0</v>
      </c>
      <c r="EJ320" s="275">
        <f>VLOOKUP(C320,FPT!B:EH,47,0)</f>
        <v>0</v>
      </c>
      <c r="EK320" t="str">
        <f t="shared" si="494"/>
        <v/>
      </c>
      <c r="EL320" s="275">
        <f>VLOOKUP(C320,MOVI!C:DT,48,0)</f>
        <v>0</v>
      </c>
      <c r="EM320" s="275">
        <f>VLOOKUP(C320,FPT!B:EK,48,0)</f>
        <v>0</v>
      </c>
      <c r="EN320" t="str">
        <f t="shared" si="495"/>
        <v/>
      </c>
      <c r="EO320" s="275">
        <f>VLOOKUP(C320,MOVI!C:DT,49,0)</f>
        <v>200000</v>
      </c>
      <c r="EP320" s="275">
        <f>VLOOKUP(C320,FPT!B:EN,49,0)</f>
        <v>200000</v>
      </c>
      <c r="EQ320" t="str">
        <f t="shared" si="496"/>
        <v/>
      </c>
      <c r="ER320" s="275">
        <f>VLOOKUP(C320,MOVI!C:DT,50,0)</f>
        <v>0</v>
      </c>
      <c r="ES320" s="275">
        <f>VLOOKUP(C320,FPT!B:EQ,50,0)</f>
        <v>0</v>
      </c>
      <c r="ET320" t="str">
        <f t="shared" si="497"/>
        <v/>
      </c>
      <c r="EU320" s="275">
        <f>VLOOKUP(C320,MOVI!C:DT,51,0)</f>
        <v>0</v>
      </c>
      <c r="EV320" s="275">
        <f>VLOOKUP(C320,FPT!B:ET,51,0)</f>
        <v>0</v>
      </c>
      <c r="EW320" t="str">
        <f t="shared" si="498"/>
        <v/>
      </c>
      <c r="EX320" s="275">
        <f>VLOOKUP(C320,MOVI!C:DT,52,0)</f>
        <v>0</v>
      </c>
      <c r="EY320" s="275">
        <f>VLOOKUP(C320,FPT!B:EW,52,0)</f>
        <v>0</v>
      </c>
      <c r="EZ320" t="str">
        <f t="shared" si="499"/>
        <v/>
      </c>
      <c r="FA320" s="275">
        <f>VLOOKUP(C320,MOVI!C:DT,53,0)</f>
        <v>0</v>
      </c>
      <c r="FB320" s="275">
        <f>VLOOKUP(C320,FPT!B:EZ,53,0)</f>
        <v>0</v>
      </c>
      <c r="FC320" t="str">
        <f t="shared" si="500"/>
        <v/>
      </c>
      <c r="FD320" s="275">
        <f>VLOOKUP(C320,MOVI!C:DT,54,0)</f>
        <v>0</v>
      </c>
      <c r="FE320" s="275">
        <f>VLOOKUP(C320,FPT!B:FC,54,0)</f>
        <v>0</v>
      </c>
      <c r="FF320" t="str">
        <f t="shared" si="501"/>
        <v/>
      </c>
      <c r="FG320" s="275">
        <f>VLOOKUP(C320,MOVI!C:DT,55,0)</f>
        <v>730000</v>
      </c>
      <c r="FH320" s="275">
        <f>VLOOKUP(C320,FPT!B:FF,55,0)</f>
        <v>730000</v>
      </c>
      <c r="FI320" t="str">
        <f t="shared" si="502"/>
        <v/>
      </c>
      <c r="FJ320" s="275">
        <f>VLOOKUP(C320,MOVI!C:DT,56,0)</f>
        <v>930000</v>
      </c>
      <c r="FK320" s="275">
        <f>VLOOKUP(C320,FPT!B:FI,56,0)</f>
        <v>930000</v>
      </c>
      <c r="FL320" t="str">
        <f t="shared" si="503"/>
        <v/>
      </c>
      <c r="FM320" s="275">
        <f>VLOOKUP(C320,MOVI!C:DT,57,0)</f>
        <v>2255010</v>
      </c>
      <c r="FN320" s="275">
        <f>VLOOKUP(C320,FPT!B:FL,57,0)</f>
        <v>2255010</v>
      </c>
      <c r="FO320" t="str">
        <f t="shared" si="504"/>
        <v/>
      </c>
      <c r="FP320" s="275">
        <f>VLOOKUP(C320,MOVI!C:DT,58,0)</f>
        <v>0</v>
      </c>
      <c r="FQ320" s="275">
        <f>VLOOKUP(C320,FPT!B:FO,58,0)</f>
        <v>0</v>
      </c>
      <c r="FR320" t="str">
        <f t="shared" si="505"/>
        <v/>
      </c>
      <c r="FS320" s="275">
        <f>VLOOKUP(C320,MOVI!C:DT,59,0)</f>
        <v>0</v>
      </c>
      <c r="FT320" s="275">
        <f>VLOOKUP(C320,FPT!B:FR,59,0)</f>
        <v>0</v>
      </c>
      <c r="FU320" t="str">
        <f t="shared" si="506"/>
        <v/>
      </c>
      <c r="FV320" s="275">
        <f>VLOOKUP(C320,MOVI!C:DT,60,0)</f>
        <v>0</v>
      </c>
      <c r="FW320" s="275">
        <f>VLOOKUP(C320,FPT!B:FU,60,0)</f>
        <v>0</v>
      </c>
      <c r="FX320" t="str">
        <f t="shared" si="507"/>
        <v/>
      </c>
      <c r="FY320" s="275">
        <f>VLOOKUP(C320,MOVI!C:DT,61,0)</f>
        <v>0</v>
      </c>
      <c r="FZ320" s="275">
        <f>VLOOKUP(C320,FPT!B:FX,61,0)</f>
        <v>0</v>
      </c>
      <c r="GA320" t="str">
        <f t="shared" si="508"/>
        <v/>
      </c>
      <c r="GB320" s="275">
        <f>VLOOKUP(C320,MOVI!C:DT,62,0)</f>
        <v>50000</v>
      </c>
      <c r="GC320" s="275">
        <f>VLOOKUP(C320,FPT!B:GA,62,0)</f>
        <v>50000</v>
      </c>
      <c r="GD320" t="str">
        <f t="shared" si="509"/>
        <v/>
      </c>
      <c r="GE320" s="275">
        <f>VLOOKUP(C320,MOVI!C:DT,63,0)</f>
        <v>0</v>
      </c>
      <c r="GF320" s="275">
        <f>VLOOKUP(C320,FPT!B:GD,63,0)</f>
        <v>0</v>
      </c>
      <c r="GG320" t="str">
        <f t="shared" si="510"/>
        <v/>
      </c>
      <c r="GH320" s="275">
        <f>VLOOKUP(C320,MOVI!C:DT,64,0)</f>
        <v>0</v>
      </c>
      <c r="GI320" s="275">
        <f>VLOOKUP(C320,FPT!B:GG,64,0)</f>
        <v>0</v>
      </c>
      <c r="GJ320" t="str">
        <f t="shared" si="511"/>
        <v/>
      </c>
      <c r="GK320" s="275">
        <f>VLOOKUP(C320,MOVI!C:DT,65,0)</f>
        <v>0</v>
      </c>
      <c r="GL320" s="275">
        <f>VLOOKUP(C320,FPT!B:GJ,65,0)</f>
        <v>0</v>
      </c>
      <c r="GM320" t="str">
        <f t="shared" si="512"/>
        <v/>
      </c>
      <c r="GN320" s="275">
        <f>VLOOKUP(C320,MOVI!C:DT,66,0)</f>
        <v>0</v>
      </c>
      <c r="GO320" s="275">
        <f>VLOOKUP(C320,FPT!B:GM,66,0)</f>
        <v>0</v>
      </c>
      <c r="GP320" t="str">
        <f t="shared" si="513"/>
        <v/>
      </c>
      <c r="GQ320" s="275">
        <f>VLOOKUP(C320,MOVI!C:DT,67,0)</f>
        <v>0</v>
      </c>
      <c r="GR320" s="275">
        <f>VLOOKUP(C320,FPT!B:GP,67,0)</f>
        <v>0</v>
      </c>
      <c r="GS320" t="str">
        <f t="shared" si="514"/>
        <v/>
      </c>
      <c r="GT320" s="275">
        <f>VLOOKUP(C320,MOVI!C:DT,68,0)</f>
        <v>0</v>
      </c>
      <c r="GU320" s="275">
        <f>VLOOKUP(C320,FPT!B:GS,68,0)</f>
        <v>0</v>
      </c>
      <c r="GV320" t="str">
        <f t="shared" si="515"/>
        <v/>
      </c>
      <c r="GW320" s="275">
        <f>VLOOKUP(C320,MOVI!C:DT,69,0)</f>
        <v>0</v>
      </c>
      <c r="GX320" s="275">
        <f>VLOOKUP(C320,FPT!B:GV,69,0)</f>
        <v>0</v>
      </c>
      <c r="GY320" t="str">
        <f t="shared" si="516"/>
        <v/>
      </c>
      <c r="GZ320" s="275">
        <f>VLOOKUP(C320,MOVI!C:DT,70,0)</f>
        <v>2305010</v>
      </c>
      <c r="HA320" s="275">
        <f>VLOOKUP(C320,FPT!B:GY,70,0)</f>
        <v>2305010</v>
      </c>
      <c r="HB320" t="str">
        <f t="shared" si="517"/>
        <v/>
      </c>
      <c r="HC320" s="275">
        <f>VLOOKUP(C320,MOVI!C:DT,71,0)</f>
        <v>8235010</v>
      </c>
      <c r="HD320" s="275">
        <f>ROUND(VLOOKUP(C320,FPT!B:HB,71,0),0)</f>
        <v>8235010</v>
      </c>
      <c r="HE320" t="str">
        <f t="shared" si="518"/>
        <v/>
      </c>
      <c r="HF320" s="275">
        <f>ROUND(VLOOKUP(C320,MOVI!C:DT,72,0),0)</f>
        <v>0</v>
      </c>
      <c r="HG320" s="275">
        <f>ROUND(VLOOKUP(C320,FPT!B:HE,72,0),0)</f>
        <v>0</v>
      </c>
      <c r="HH320" t="str">
        <f t="shared" si="519"/>
        <v/>
      </c>
      <c r="HI320" s="275">
        <f>VLOOKUP(C320,MOVI!C:DT,73,0)</f>
        <v>200000</v>
      </c>
      <c r="HJ320" s="275">
        <f>VLOOKUP(C320,FPT!B:HH,73,0)</f>
        <v>200000</v>
      </c>
      <c r="HK320" t="str">
        <f t="shared" si="520"/>
        <v/>
      </c>
      <c r="HL320" s="275">
        <f>VLOOKUP(C320,MOVI!C:DT,74,0)</f>
        <v>730000</v>
      </c>
      <c r="HM320" s="275">
        <f>VLOOKUP(C320,FPT!B:HK,74,0)</f>
        <v>730000</v>
      </c>
      <c r="HN320" t="str">
        <f t="shared" si="521"/>
        <v/>
      </c>
      <c r="HO320" s="275">
        <f>VLOOKUP(C320,MOVI!C:DT,75,0)</f>
        <v>11000000</v>
      </c>
      <c r="HP320" s="275">
        <f>VLOOKUP(C320,FPT!B:HN,75,0)</f>
        <v>11000000</v>
      </c>
      <c r="HQ320" t="str">
        <f t="shared" si="522"/>
        <v/>
      </c>
      <c r="HR320" s="275">
        <f>VLOOKUP(C320,MOVI!C:DT,76,0)</f>
        <v>0</v>
      </c>
      <c r="HS320" s="275">
        <f>VLOOKUP(C320,FPT!B:HQ,76,0)</f>
        <v>0</v>
      </c>
      <c r="HT320" t="str">
        <f t="shared" si="523"/>
        <v/>
      </c>
      <c r="HU320" s="275">
        <f>VLOOKUP(C320,MOVI!C:DT,77,0)</f>
        <v>0</v>
      </c>
      <c r="HV320" s="275">
        <f>VLOOKUP(C320,FPT!B:HT,77,0)</f>
        <v>0</v>
      </c>
      <c r="HW320" t="str">
        <f t="shared" si="524"/>
        <v/>
      </c>
      <c r="HX320" s="274">
        <f>VLOOKUP(C320,MOVI!C:CB,78,0)</f>
        <v>400000</v>
      </c>
      <c r="HY320" s="261">
        <f>VLOOKUP(C320,FPT!$B:$CA,78,0)</f>
        <v>400000</v>
      </c>
      <c r="HZ320" t="str">
        <f t="shared" si="525"/>
        <v/>
      </c>
      <c r="IA320" s="275">
        <f>VLOOKUP(C320,MOVI!C:CD,79,0)</f>
        <v>50000</v>
      </c>
      <c r="IB320" s="275">
        <f>VLOOKUP(C320,FPT!B:HZ,79,0)</f>
        <v>50000</v>
      </c>
      <c r="IC320" t="str">
        <f t="shared" si="526"/>
        <v/>
      </c>
      <c r="ID320" s="275">
        <f>VLOOKUP(C320,MOVI!C:CD,80,0)</f>
        <v>75000</v>
      </c>
      <c r="IE320" s="275">
        <f>VLOOKUP(C320,FPT!B:IC,80,0)</f>
        <v>75000</v>
      </c>
      <c r="IF320" t="str">
        <f t="shared" si="527"/>
        <v/>
      </c>
      <c r="IG320" s="275">
        <f>VLOOKUP(C320,MOVI!C:DT,81,0)</f>
        <v>0</v>
      </c>
      <c r="IH320" s="275">
        <f>VLOOKUP(C320,FPT!B:IF,81,0)</f>
        <v>0</v>
      </c>
      <c r="II320" t="str">
        <f t="shared" si="528"/>
        <v/>
      </c>
      <c r="IJ320" s="275">
        <f>VLOOKUP(C320,MOVI!C:DT,82,0)</f>
        <v>525000</v>
      </c>
      <c r="IK320" s="275">
        <f>VLOOKUP(C320,FPT!B:II,82,0)</f>
        <v>525000</v>
      </c>
      <c r="IL320" t="str">
        <f t="shared" si="529"/>
        <v/>
      </c>
      <c r="IM320" s="275">
        <f>ROUND(VLOOKUP(C320,MOVI!C:DT,83,0),0)</f>
        <v>12455000</v>
      </c>
      <c r="IN320" s="275">
        <f>ROUND(VLOOKUP(C320,FPT!B:IL,83,0),0)</f>
        <v>12455000</v>
      </c>
      <c r="IO320" t="str">
        <f t="shared" si="530"/>
        <v/>
      </c>
      <c r="IP320" s="275">
        <f>VLOOKUP(C320,MOVI!C:DT,84,0)</f>
        <v>0</v>
      </c>
      <c r="IQ320" s="275">
        <f>VLOOKUP(C320,FPT!B:IO,84,0)</f>
        <v>0</v>
      </c>
      <c r="IR320" t="str">
        <f t="shared" si="531"/>
        <v/>
      </c>
      <c r="IS320" s="275">
        <f>ROUND(VLOOKUP(C320,MOVI!C:DT,85,0),0)</f>
        <v>0</v>
      </c>
      <c r="IT320" s="275">
        <f>ROUND(VLOOKUP(C320,FPT!B:IR,85,0),0)</f>
        <v>0</v>
      </c>
      <c r="IU320" t="str">
        <f t="shared" si="532"/>
        <v/>
      </c>
      <c r="IV320" s="275">
        <f>VLOOKUP(C320,MOVI!C:DT,86,0)</f>
        <v>0</v>
      </c>
      <c r="IW320" s="275">
        <f>VLOOKUP(C320,FPT!B:IU,86,0)</f>
        <v>0</v>
      </c>
      <c r="IX320" t="str">
        <f t="shared" si="533"/>
        <v/>
      </c>
      <c r="IY320" s="275">
        <f>ROUND(VLOOKUP(C320,MOVI!C:DT,87,0),0)</f>
        <v>0</v>
      </c>
      <c r="IZ320" s="275">
        <f>ROUND(VLOOKUP(C320,FPT!B:IX,87,0),0)</f>
        <v>0</v>
      </c>
      <c r="JA320" t="str">
        <f t="shared" si="534"/>
        <v/>
      </c>
      <c r="JB320" s="275">
        <f>VLOOKUP(C320,MOVI!C:DT,88,0)</f>
        <v>0</v>
      </c>
      <c r="JC320" s="275">
        <f>VLOOKUP(C320,FPT!B:JA,88,0)</f>
        <v>0</v>
      </c>
      <c r="JD320" t="str">
        <f t="shared" si="535"/>
        <v/>
      </c>
      <c r="JE320" s="275">
        <f>VLOOKUP(C320,MOVI!C:DT,89,0)</f>
        <v>50000</v>
      </c>
      <c r="JF320" s="275">
        <f>VLOOKUP(C320,FPT!B:JD,89,0)</f>
        <v>50000</v>
      </c>
      <c r="JG320" t="str">
        <f t="shared" si="536"/>
        <v/>
      </c>
      <c r="JH320" s="275">
        <f>VLOOKUP(C320,MOVI!C:DT,90,0)</f>
        <v>2000</v>
      </c>
      <c r="JI320" s="275">
        <f>VLOOKUP(C320,FPT!B:JG,90,0)</f>
        <v>2000</v>
      </c>
      <c r="JJ320" t="str">
        <f t="shared" si="537"/>
        <v/>
      </c>
      <c r="JK320" s="275">
        <f>VLOOKUP(C320,MOVI!C:DT,91,0)</f>
        <v>0</v>
      </c>
      <c r="JL320" s="275">
        <f>VLOOKUP(C320,FPT!B:JJ,91,0)</f>
        <v>0</v>
      </c>
      <c r="JM320" t="str">
        <f t="shared" si="538"/>
        <v/>
      </c>
      <c r="JN320" s="275">
        <f>VLOOKUP(C320,MOVI!C:DT,92,0)</f>
        <v>0</v>
      </c>
      <c r="JO320" s="275">
        <f>VLOOKUP(C320,FPT!B:JM,92,0)</f>
        <v>0</v>
      </c>
      <c r="JP320" t="str">
        <f t="shared" si="539"/>
        <v/>
      </c>
      <c r="JQ320" s="275">
        <f>VLOOKUP(C320,MOVI!C:DT,93,0)</f>
        <v>0</v>
      </c>
      <c r="JR320" s="275">
        <f>VLOOKUP(C320,FPT!B:JP,93,0)</f>
        <v>0</v>
      </c>
      <c r="JS320" t="str">
        <f t="shared" si="540"/>
        <v/>
      </c>
      <c r="JT320" s="275">
        <f>VLOOKUP(C320,MOVI!C:DT,94,0)</f>
        <v>52000</v>
      </c>
      <c r="JU320" s="275">
        <f>VLOOKUP(C320,FPT!B:JS,94,0)</f>
        <v>52000</v>
      </c>
      <c r="JV320" t="str">
        <f t="shared" si="541"/>
        <v/>
      </c>
      <c r="JW320" s="275">
        <f>VLOOKUP(C320,MOVI!C:DT,95,0)</f>
        <v>7658010</v>
      </c>
      <c r="JX320" s="275">
        <f>VLOOKUP(C320,FPT!B:JV,95,0)</f>
        <v>7658010</v>
      </c>
      <c r="JY320" t="str">
        <f t="shared" si="542"/>
        <v/>
      </c>
      <c r="JZ320" s="275">
        <f>VLOOKUP(C320,MOVI!C:DT,96,0)</f>
        <v>0</v>
      </c>
      <c r="KA320" s="275">
        <f>VLOOKUP(C320,FPT!B:JY,96,0)</f>
        <v>0</v>
      </c>
      <c r="KB320" t="str">
        <f t="shared" si="543"/>
        <v/>
      </c>
      <c r="KC320" s="275">
        <f>VLOOKUP(C320,MOVI!C:DT,97,0)</f>
        <v>7658010</v>
      </c>
      <c r="KD320" s="275">
        <f>VLOOKUP(C320,FPT!B:KB,97,0)</f>
        <v>7658010</v>
      </c>
      <c r="KE320" t="str">
        <f t="shared" si="544"/>
        <v/>
      </c>
      <c r="KF320" s="275">
        <f>VLOOKUP(C320,MOVI!C:DT,98,0)</f>
        <v>850000.00000000012</v>
      </c>
      <c r="KG320" s="275">
        <f>VLOOKUP(C320,FPT!B:KE,98,0)</f>
        <v>850000</v>
      </c>
      <c r="KH320" t="str">
        <f t="shared" si="545"/>
        <v/>
      </c>
      <c r="KI320" s="275">
        <f>VLOOKUP(C320,MOVI!C:DT,99,0)</f>
        <v>0</v>
      </c>
      <c r="KJ320" s="275">
        <f>VLOOKUP(C320,FPT!B:KH,99,0)</f>
        <v>0</v>
      </c>
      <c r="KK320" t="str">
        <f t="shared" si="546"/>
        <v/>
      </c>
      <c r="KL320" s="275">
        <f>VLOOKUP(C320,MOVI!C:DT,100,0)</f>
        <v>150000</v>
      </c>
      <c r="KM320" s="275">
        <f>VLOOKUP(C320,FPT!B:KK,100,0)</f>
        <v>150000</v>
      </c>
      <c r="KN320" t="str">
        <f t="shared" si="547"/>
        <v/>
      </c>
      <c r="KO320" s="275">
        <f>VLOOKUP(C320,MOVI!C:DT,101,0)</f>
        <v>0</v>
      </c>
      <c r="KP320" s="275">
        <f>VLOOKUP(C320,FPT!B:KN,101,0)</f>
        <v>0</v>
      </c>
      <c r="KQ320" t="str">
        <f t="shared" si="548"/>
        <v/>
      </c>
      <c r="KR320" s="275">
        <f>VLOOKUP(C320,MOVI!C:DT,102,0)</f>
        <v>0</v>
      </c>
      <c r="KS320" s="275">
        <f>VLOOKUP(C320,FPT!B:KQ,102,0)</f>
        <v>0</v>
      </c>
      <c r="KT320" t="str">
        <f t="shared" si="549"/>
        <v/>
      </c>
      <c r="KU320" s="275">
        <f>VLOOKUP(C320,MOVI!C:DT,103,0)</f>
        <v>1000000.0000000001</v>
      </c>
      <c r="KV320" s="275">
        <f>VLOOKUP(C320,FPT!B:KT,103,0)</f>
        <v>1000000</v>
      </c>
      <c r="KW320" t="str">
        <f t="shared" si="550"/>
        <v/>
      </c>
      <c r="KX320" s="275">
        <f>VLOOKUP(C320,MOVI!C:DT,104,0)</f>
        <v>1525000</v>
      </c>
      <c r="KY320" s="275">
        <f>VLOOKUP(C320,FPT!B:KW,104,0)</f>
        <v>1525000</v>
      </c>
      <c r="KZ320" t="str">
        <f t="shared" si="551"/>
        <v/>
      </c>
      <c r="LA320" s="275">
        <f>VLOOKUP(C320,MOVI!C:DT,105,0)</f>
        <v>100000</v>
      </c>
      <c r="LB320" s="275">
        <f>VLOOKUP(C320,FPT!B:KZ,105,0)</f>
        <v>100000</v>
      </c>
      <c r="LC320" t="str">
        <f t="shared" si="552"/>
        <v/>
      </c>
      <c r="LD320" s="275">
        <f>VLOOKUP(C320,MOVI!C:DT,106,0)</f>
        <v>9335010</v>
      </c>
      <c r="LE320" s="275">
        <f>VLOOKUP(C320,FPT!B:LC,106,0)</f>
        <v>9335010</v>
      </c>
      <c r="LF320" t="str">
        <f t="shared" si="553"/>
        <v/>
      </c>
      <c r="LG320" s="273">
        <f>VLOOKUP(C320,MOVI!C:DT,107,0)</f>
        <v>0</v>
      </c>
      <c r="LH320" s="273">
        <f>VLOOKUP(C320,FPT!B:LF,107,0)</f>
        <v>0</v>
      </c>
      <c r="LI320" t="str">
        <f t="shared" si="554"/>
        <v/>
      </c>
      <c r="LJ320" t="str">
        <f>VLOOKUP(C320,MOVI!C:DV,108,0)</f>
        <v>MoviSouthSales</v>
      </c>
      <c r="LK320" s="252" t="str">
        <f>VLOOKUP(C320,FPT!B:LI,108,0)</f>
        <v>MoviSouthSales</v>
      </c>
      <c r="LL320" t="str">
        <f t="shared" si="555"/>
        <v/>
      </c>
      <c r="LM320" s="275">
        <f>ROUND(VLOOKUP(C320,MOVI!C:DV,109,0),0)</f>
        <v>416667</v>
      </c>
      <c r="LN320" s="275">
        <f>ROUND(VLOOKUP(C320,FPT!B:LL,109,0),0)</f>
        <v>416667</v>
      </c>
      <c r="LO320" t="str">
        <f t="shared" si="556"/>
        <v/>
      </c>
      <c r="LP320" t="str">
        <f>VLOOKUP(C320,MOVI!C:DV,110,0)</f>
        <v>TNH</v>
      </c>
      <c r="LQ320" s="247" t="str">
        <f>VLOOKUP(C320,FPT!B:LO,110,0)</f>
        <v>TNH</v>
      </c>
      <c r="LR320" t="str">
        <f t="shared" si="557"/>
        <v/>
      </c>
      <c r="LS320">
        <f>MOVI!DI315</f>
        <v>22</v>
      </c>
      <c r="LV320">
        <f>MOVI!DJ315</f>
        <v>0</v>
      </c>
      <c r="LW320">
        <f>MOVI!DK315</f>
        <v>0</v>
      </c>
      <c r="LX320" t="str">
        <f>MOVI!DL315</f>
        <v>x</v>
      </c>
      <c r="LY320">
        <f>MOVI!DM315</f>
        <v>0</v>
      </c>
      <c r="LZ320">
        <f>MOVI!DN315</f>
        <v>50000</v>
      </c>
      <c r="MA320">
        <f>MOVI!DO315</f>
        <v>0</v>
      </c>
      <c r="MB320" t="str">
        <f>MOVI!DP315</f>
        <v>TNH</v>
      </c>
      <c r="MC320">
        <f>MOVI!DQ315</f>
        <v>0</v>
      </c>
      <c r="MD320">
        <f>MOVI!DR315</f>
        <v>0</v>
      </c>
      <c r="ME320" t="str">
        <f>VLOOKUP(C320,MOVI!C:DV,121,0)</f>
        <v>Group 1</v>
      </c>
      <c r="MF320" s="252" t="str">
        <f>VLOOKUP(C320,FPT!B:MD,111,0)</f>
        <v>Group 1</v>
      </c>
      <c r="MG320" t="str">
        <f t="shared" si="561"/>
        <v/>
      </c>
      <c r="MH320" t="str">
        <f>VLOOKUP(C320,MOVI!C:DT,122,0)</f>
        <v>MoviSouthGroup 1</v>
      </c>
      <c r="MI320" s="252" t="str">
        <f>VLOOKUP(C320,FPT!B:DS,112,0)</f>
        <v>MoviSouthGroup 1</v>
      </c>
      <c r="MJ320" t="str">
        <f t="shared" si="558"/>
        <v/>
      </c>
    </row>
    <row r="321" spans="1:348" x14ac:dyDescent="0.25">
      <c r="A321">
        <v>313</v>
      </c>
      <c r="B321" s="48">
        <v>5981</v>
      </c>
      <c r="C321" s="271" t="s">
        <v>1074</v>
      </c>
      <c r="D321" t="str">
        <f>VLOOKUP(C321,MOVI!C:D,2,0)</f>
        <v>Trần Quốc Tuấn</v>
      </c>
      <c r="E321" t="str">
        <f>VLOOKUP(C321,FPT!B:C,2,0)</f>
        <v>Trần Quốc Tuấn</v>
      </c>
      <c r="F321" t="str">
        <f t="shared" si="451"/>
        <v/>
      </c>
      <c r="G321" t="str">
        <f>VLOOKUP(C321,MOVI!C:E,3,0)</f>
        <v>Sales</v>
      </c>
      <c r="H321" t="str">
        <f>VLOOKUP(C321,FPT!B:F,3,0)</f>
        <v>Sales</v>
      </c>
      <c r="I321" t="str">
        <f t="shared" si="452"/>
        <v/>
      </c>
      <c r="J321" t="str">
        <f>VLOOKUP(C321,MOVI!C:H,4,0)</f>
        <v>Field Sales</v>
      </c>
      <c r="K321" t="str">
        <f>VLOOKUP(C321,FPT!B:I,4,0)</f>
        <v>Field Sales</v>
      </c>
      <c r="L321" t="str">
        <f t="shared" si="453"/>
        <v/>
      </c>
      <c r="M321" t="str">
        <f>VLOOKUP(C321,MOVI!C:DT,5,0)</f>
        <v>Associate</v>
      </c>
      <c r="N321" t="str">
        <f>VLOOKUP(C321,FPT!B:L,5,0)</f>
        <v>Associate</v>
      </c>
      <c r="O321" t="str">
        <f t="shared" si="454"/>
        <v/>
      </c>
      <c r="P321" t="str">
        <f>VLOOKUP(C321,MOVI!C:DT,6,0)</f>
        <v>Field Sales</v>
      </c>
      <c r="Q321" t="str">
        <f>VLOOKUP(C321,FPT!B:O,6,0)</f>
        <v>Field sales</v>
      </c>
      <c r="R321" t="str">
        <f t="shared" si="455"/>
        <v/>
      </c>
      <c r="S321" t="str">
        <f>VLOOKUP(C321,MOVI!C:DT,7,0)</f>
        <v>South</v>
      </c>
      <c r="T321" t="str">
        <f>VLOOKUP(C321,FPT!B:R,7,0)</f>
        <v>South</v>
      </c>
      <c r="U321" t="str">
        <f t="shared" si="456"/>
        <v/>
      </c>
      <c r="V321" t="str">
        <f>VLOOKUP(C321,MOVI!C:DT,8,0)</f>
        <v>Movi</v>
      </c>
      <c r="W321" t="str">
        <f>VLOOKUP(C321,FPT!B:U,8,0)</f>
        <v>Movi</v>
      </c>
      <c r="X321" t="str">
        <f t="shared" si="457"/>
        <v/>
      </c>
      <c r="Y321" t="str">
        <f>VLOOKUP(C321,MOVI!C:DT,9,0)</f>
        <v>Full-time</v>
      </c>
      <c r="Z321" t="str">
        <f>VLOOKUP(C321,FPT!B:X,9,0)</f>
        <v>Full-time</v>
      </c>
      <c r="AA321" t="str">
        <f t="shared" si="458"/>
        <v/>
      </c>
      <c r="AB321" t="str">
        <f>VLOOKUP(C321,MOVI!C:DT,10,0)</f>
        <v>Permanent</v>
      </c>
      <c r="AC321" t="str">
        <f>VLOOKUP(C321,FPT!B:AA,10,0)</f>
        <v>Permanent</v>
      </c>
      <c r="AD321" t="str">
        <f t="shared" si="459"/>
        <v/>
      </c>
      <c r="AE321" s="247">
        <f>VLOOKUP(C321,MOVI!C:DT,11,0)</f>
        <v>44105</v>
      </c>
      <c r="AF321" s="247">
        <f>VLOOKUP(C321,FPT!B:AD,11,0)</f>
        <v>44105</v>
      </c>
      <c r="AG321" t="str">
        <f t="shared" si="460"/>
        <v/>
      </c>
      <c r="AH321" s="260" t="str">
        <f>VLOOKUP(C321,MOVI!C:DT,12,0)</f>
        <v/>
      </c>
      <c r="AI321" s="260"/>
      <c r="AJ321" t="str">
        <f t="shared" si="560"/>
        <v/>
      </c>
      <c r="AK321">
        <f>VLOOKUP(C321,MOVI!C:DT,13,0)</f>
        <v>0</v>
      </c>
      <c r="AL321" s="247">
        <f>VLOOKUP(C321,FPT!B:AJ,13,0)</f>
        <v>0</v>
      </c>
      <c r="AM321" t="str">
        <f t="shared" si="559"/>
        <v/>
      </c>
      <c r="AN321" s="247">
        <f>VLOOKUP(C321,MOVI!C:DT,14,0)</f>
        <v>0</v>
      </c>
      <c r="AO321" s="247">
        <f>VLOOKUP(C321,FPT!B:AM,14,0)</f>
        <v>0</v>
      </c>
      <c r="AP321" t="str">
        <f t="shared" si="461"/>
        <v/>
      </c>
      <c r="AQ321" t="str">
        <f>VLOOKUP(C321,MOVI!C:DT,15,0)</f>
        <v>LC</v>
      </c>
      <c r="AR321" s="247">
        <f>VLOOKUP(C321,FPT!B:AP,15,0)</f>
        <v>0</v>
      </c>
      <c r="AS321" t="str">
        <f t="shared" si="462"/>
        <v>Lệch</v>
      </c>
      <c r="AT321" s="282" t="str">
        <f>VLOOKUP(C321,MOVI!C:DT,16,0)</f>
        <v>LTTP</v>
      </c>
      <c r="AU321" s="247" t="str">
        <f>VLOOKUP(C321,FPT!B:AS,16,0)</f>
        <v>LTTP</v>
      </c>
      <c r="AV321" t="str">
        <f t="shared" si="463"/>
        <v/>
      </c>
      <c r="AW321" t="str">
        <f>VLOOKUP(C321,MOVI!C:DT,17,0)</f>
        <v>L</v>
      </c>
      <c r="AX321" s="247" t="str">
        <f>VLOOKUP(C321,FPT!B:AV,17,0)</f>
        <v>L</v>
      </c>
      <c r="AY321" t="str">
        <f t="shared" si="464"/>
        <v/>
      </c>
      <c r="AZ321">
        <f>VLOOKUP(C321,MOVI!C:DT,18,0)</f>
        <v>0</v>
      </c>
      <c r="BA321" s="247">
        <f>VLOOKUP(C321,FPT!B:AY,18,0)</f>
        <v>0</v>
      </c>
      <c r="BB321" t="str">
        <f t="shared" si="465"/>
        <v/>
      </c>
      <c r="BC321" s="275">
        <f>VLOOKUP(C321,MOVI!C:DT,19,0)</f>
        <v>5000000</v>
      </c>
      <c r="BD321" s="275">
        <f>VLOOKUP(C321,FPT!B:BB,19,0)</f>
        <v>5000000</v>
      </c>
      <c r="BE321" t="str">
        <f t="shared" si="466"/>
        <v/>
      </c>
      <c r="BF321">
        <f>VLOOKUP(C321,MOVI!C:DT,20,0)</f>
        <v>0</v>
      </c>
      <c r="BG321" s="252">
        <f>VLOOKUP(C321,FPT!B:BE,20,0)</f>
        <v>0</v>
      </c>
      <c r="BH321" t="str">
        <f t="shared" si="467"/>
        <v/>
      </c>
      <c r="BI321" s="275">
        <f>VLOOKUP(C321,MOVI!C:DT,21,0)</f>
        <v>5000000</v>
      </c>
      <c r="BJ321" s="275">
        <f>VLOOKUP(C321,FPT!B:BH,21,0)</f>
        <v>5000000</v>
      </c>
      <c r="BK321" t="str">
        <f t="shared" si="468"/>
        <v/>
      </c>
      <c r="BL321" s="275">
        <f>VLOOKUP(C321,MOVI!C:DT,22,0)</f>
        <v>0</v>
      </c>
      <c r="BM321" s="275">
        <f>VLOOKUP(C321,FPT!B:BK,22,0)</f>
        <v>0</v>
      </c>
      <c r="BN321" t="str">
        <f t="shared" si="469"/>
        <v/>
      </c>
      <c r="BO321" s="275">
        <f>VLOOKUP(C321,MOVI!C:DT,23,0)</f>
        <v>0</v>
      </c>
      <c r="BP321" s="275">
        <f>VLOOKUP(C321,FPT!B:BN,23,0)</f>
        <v>0</v>
      </c>
      <c r="BQ321" t="str">
        <f t="shared" si="470"/>
        <v/>
      </c>
      <c r="BR321" s="275">
        <f>VLOOKUP(C321,MOVI!C:DT,24,0)</f>
        <v>0</v>
      </c>
      <c r="BS321" s="275">
        <f>VLOOKUP(C321,FPT!B:BQ,24,0)</f>
        <v>0</v>
      </c>
      <c r="BT321" t="str">
        <f t="shared" si="471"/>
        <v/>
      </c>
      <c r="BU321" s="275">
        <f>VLOOKUP(C321,MOVI!C:DT,25,0)</f>
        <v>200000</v>
      </c>
      <c r="BV321" s="275">
        <f>VLOOKUP(C321,FPT!B:BT,25,0)</f>
        <v>200000</v>
      </c>
      <c r="BW321" t="str">
        <f t="shared" si="472"/>
        <v/>
      </c>
      <c r="BX321" s="275">
        <f>VLOOKUP(C321,MOVI!C:DT,26,0)</f>
        <v>0</v>
      </c>
      <c r="BY321" s="275">
        <f>VLOOKUP(C321,FPT!B:BW,26,0)</f>
        <v>0</v>
      </c>
      <c r="BZ321" t="str">
        <f t="shared" si="473"/>
        <v/>
      </c>
      <c r="CA321" s="275">
        <f>VLOOKUP(C321,MOVI!C:DT,27,0)</f>
        <v>730000</v>
      </c>
      <c r="CB321" s="275">
        <f>VLOOKUP(C321,FPT!B:BZ,27,0)</f>
        <v>730000</v>
      </c>
      <c r="CC321" t="str">
        <f t="shared" si="474"/>
        <v/>
      </c>
      <c r="CD321" s="275">
        <f>VLOOKUP(C321,MOVI!C:DT,28,0)</f>
        <v>930000</v>
      </c>
      <c r="CE321" s="275">
        <f>VLOOKUP(C321,FPT!B:CC,28,0)</f>
        <v>930000</v>
      </c>
      <c r="CF321" t="str">
        <f t="shared" si="475"/>
        <v/>
      </c>
      <c r="CG321" t="str">
        <f>VLOOKUP(C321,MOVI!C:DT,29,0)</f>
        <v>CN</v>
      </c>
      <c r="CH321" s="252" t="str">
        <f>VLOOKUP(C321,FPT!B:CF,29,0)</f>
        <v>CN</v>
      </c>
      <c r="CI321" t="str">
        <f t="shared" si="476"/>
        <v/>
      </c>
      <c r="CJ321">
        <f>VLOOKUP(C321,MOVI!C:DT,30,0)</f>
        <v>26</v>
      </c>
      <c r="CK321" s="252">
        <f>VLOOKUP(C321,FPT!B:CI,30,0)</f>
        <v>26</v>
      </c>
      <c r="CL321" t="str">
        <f t="shared" si="477"/>
        <v/>
      </c>
      <c r="CM321">
        <f>VLOOKUP(C321,MOVI!C:DT,31,0)</f>
        <v>26</v>
      </c>
      <c r="CN321" s="252">
        <f>VLOOKUP(C321,FPT!B:CL,31,0)</f>
        <v>26</v>
      </c>
      <c r="CO321" t="str">
        <f t="shared" si="478"/>
        <v/>
      </c>
      <c r="CP321" s="275">
        <f>VLOOKUP(C321,MOVI!C:DT,32,0)</f>
        <v>0</v>
      </c>
      <c r="CQ321" s="275">
        <f>VLOOKUP(C321,FPT!B:CO,32,0)</f>
        <v>0</v>
      </c>
      <c r="CR321" t="str">
        <f t="shared" si="479"/>
        <v/>
      </c>
      <c r="CS321" s="275">
        <f>VLOOKUP(C321,MOVI!C:DT,33,0)</f>
        <v>0</v>
      </c>
      <c r="CT321" s="275">
        <f>VLOOKUP(C321,FPT!B:CR,33,0)</f>
        <v>0</v>
      </c>
      <c r="CU321" t="str">
        <f t="shared" si="480"/>
        <v/>
      </c>
      <c r="CV321" s="275">
        <f>VLOOKUP(C321,MOVI!C:DT,34,0)</f>
        <v>0</v>
      </c>
      <c r="CW321" s="275">
        <f>VLOOKUP(C321,FPT!B:CU,34,0)</f>
        <v>0</v>
      </c>
      <c r="CX321" t="str">
        <f t="shared" si="481"/>
        <v/>
      </c>
      <c r="CY321" s="275">
        <f>VLOOKUP(C321,MOVI!C:DT,35,0)</f>
        <v>26</v>
      </c>
      <c r="CZ321" s="275">
        <f>VLOOKUP(C321,FPT!B:CX,35,0)</f>
        <v>26</v>
      </c>
      <c r="DA321" t="str">
        <f t="shared" si="482"/>
        <v/>
      </c>
      <c r="DB321" s="275">
        <f>VLOOKUP(C321,MOVI!C:DT,36,0)</f>
        <v>0</v>
      </c>
      <c r="DC321" s="275">
        <f>VLOOKUP(C321,FPT!B:DA,36,0)</f>
        <v>0</v>
      </c>
      <c r="DD321" t="str">
        <f t="shared" si="483"/>
        <v/>
      </c>
      <c r="DE321" s="275">
        <f>VLOOKUP(C321,MOVI!C:DT,37,0)</f>
        <v>0</v>
      </c>
      <c r="DF321" s="275">
        <f>VLOOKUP(C321,FPT!B:DD,37,0)</f>
        <v>0</v>
      </c>
      <c r="DG321" t="str">
        <f t="shared" si="484"/>
        <v/>
      </c>
      <c r="DH321" s="275">
        <f>VLOOKUP(C321,MOVI!C:DT,38,0)</f>
        <v>0</v>
      </c>
      <c r="DI321" s="275">
        <f>VLOOKUP(C321,FPT!B:DG,38,0)</f>
        <v>0</v>
      </c>
      <c r="DJ321" t="str">
        <f t="shared" si="485"/>
        <v/>
      </c>
      <c r="DK321" s="275">
        <f>VLOOKUP(C321,MOVI!C:DT,39,0)</f>
        <v>0</v>
      </c>
      <c r="DL321" s="275">
        <f>VLOOKUP(C321,FPT!B:DJ,39,0)</f>
        <v>0</v>
      </c>
      <c r="DM321" t="str">
        <f t="shared" si="486"/>
        <v/>
      </c>
      <c r="DN321" s="275">
        <f>VLOOKUP(C321,MOVI!C:DT,40,0)</f>
        <v>0</v>
      </c>
      <c r="DO321" s="275">
        <f>VLOOKUP(C321,FPT!B:DM,40,0)</f>
        <v>0</v>
      </c>
      <c r="DP321" t="str">
        <f t="shared" si="487"/>
        <v/>
      </c>
      <c r="DQ321" s="275">
        <f>VLOOKUP(C321,MOVI!C:DT,41,0)</f>
        <v>0</v>
      </c>
      <c r="DR321" s="275">
        <f>VLOOKUP(C321,FPT!B:DP,41,0)</f>
        <v>0</v>
      </c>
      <c r="DS321" t="str">
        <f t="shared" si="488"/>
        <v/>
      </c>
      <c r="DT321" s="275">
        <f>VLOOKUP(C321,MOVI!C:DT,42,0)</f>
        <v>5000000</v>
      </c>
      <c r="DU321" s="275">
        <f>ROUND(VLOOKUP(C321,FPT!B:DS,42,0),0)</f>
        <v>5000000</v>
      </c>
      <c r="DV321" t="str">
        <f t="shared" si="489"/>
        <v/>
      </c>
      <c r="DW321" s="275">
        <f>VLOOKUP(C321,MOVI!C:DT,43,0)</f>
        <v>0</v>
      </c>
      <c r="DX321" s="275">
        <f>VLOOKUP(C321,FPT!B:DV,43,0)</f>
        <v>0</v>
      </c>
      <c r="DY321" t="str">
        <f t="shared" si="490"/>
        <v/>
      </c>
      <c r="DZ321" s="275">
        <f>VLOOKUP(C321,MOVI!C:DT,44,0)</f>
        <v>0</v>
      </c>
      <c r="EA321" s="275">
        <f>VLOOKUP(C321,FPT!B:DY,44,0)</f>
        <v>0</v>
      </c>
      <c r="EB321" t="str">
        <f t="shared" si="491"/>
        <v/>
      </c>
      <c r="EC321" s="275">
        <f>VLOOKUP(C321,MOVI!C:DT,45,0)</f>
        <v>5000000</v>
      </c>
      <c r="ED321" s="275">
        <f>ROUND(VLOOKUP(C321,FPT!B:EB,45,0),0)</f>
        <v>5000000</v>
      </c>
      <c r="EE321" t="str">
        <f t="shared" si="492"/>
        <v/>
      </c>
      <c r="EF321" s="275">
        <f>VLOOKUP(C321,MOVI!C:DT,46,0)</f>
        <v>0</v>
      </c>
      <c r="EG321" s="275">
        <f>VLOOKUP(C321,FPT!B:EE,46,0)</f>
        <v>0</v>
      </c>
      <c r="EH321" t="str">
        <f t="shared" si="493"/>
        <v/>
      </c>
      <c r="EI321" s="275">
        <f>VLOOKUP(C321,MOVI!C:DT,47,0)</f>
        <v>0</v>
      </c>
      <c r="EJ321" s="275">
        <f>VLOOKUP(C321,FPT!B:EH,47,0)</f>
        <v>0</v>
      </c>
      <c r="EK321" t="str">
        <f t="shared" si="494"/>
        <v/>
      </c>
      <c r="EL321" s="275">
        <f>VLOOKUP(C321,MOVI!C:DT,48,0)</f>
        <v>0</v>
      </c>
      <c r="EM321" s="275">
        <f>VLOOKUP(C321,FPT!B:EK,48,0)</f>
        <v>0</v>
      </c>
      <c r="EN321" t="str">
        <f t="shared" si="495"/>
        <v/>
      </c>
      <c r="EO321" s="275">
        <f>VLOOKUP(C321,MOVI!C:DT,49,0)</f>
        <v>200000</v>
      </c>
      <c r="EP321" s="275">
        <f>VLOOKUP(C321,FPT!B:EN,49,0)</f>
        <v>200000</v>
      </c>
      <c r="EQ321" t="str">
        <f t="shared" si="496"/>
        <v/>
      </c>
      <c r="ER321" s="275">
        <f>VLOOKUP(C321,MOVI!C:DT,50,0)</f>
        <v>0</v>
      </c>
      <c r="ES321" s="275">
        <f>VLOOKUP(C321,FPT!B:EQ,50,0)</f>
        <v>0</v>
      </c>
      <c r="ET321" t="str">
        <f t="shared" si="497"/>
        <v/>
      </c>
      <c r="EU321" s="275">
        <f>VLOOKUP(C321,MOVI!C:DT,51,0)</f>
        <v>0</v>
      </c>
      <c r="EV321" s="275">
        <f>VLOOKUP(C321,FPT!B:ET,51,0)</f>
        <v>0</v>
      </c>
      <c r="EW321" t="str">
        <f t="shared" si="498"/>
        <v/>
      </c>
      <c r="EX321" s="275">
        <f>VLOOKUP(C321,MOVI!C:DT,52,0)</f>
        <v>0</v>
      </c>
      <c r="EY321" s="275">
        <f>VLOOKUP(C321,FPT!B:EW,52,0)</f>
        <v>0</v>
      </c>
      <c r="EZ321" t="str">
        <f t="shared" si="499"/>
        <v/>
      </c>
      <c r="FA321" s="275">
        <f>VLOOKUP(C321,MOVI!C:DT,53,0)</f>
        <v>0</v>
      </c>
      <c r="FB321" s="275">
        <f>VLOOKUP(C321,FPT!B:EZ,53,0)</f>
        <v>0</v>
      </c>
      <c r="FC321" t="str">
        <f t="shared" si="500"/>
        <v/>
      </c>
      <c r="FD321" s="275">
        <f>VLOOKUP(C321,MOVI!C:DT,54,0)</f>
        <v>0</v>
      </c>
      <c r="FE321" s="275">
        <f>VLOOKUP(C321,FPT!B:FC,54,0)</f>
        <v>0</v>
      </c>
      <c r="FF321" t="str">
        <f t="shared" si="501"/>
        <v/>
      </c>
      <c r="FG321" s="275">
        <f>VLOOKUP(C321,MOVI!C:DT,55,0)</f>
        <v>730000</v>
      </c>
      <c r="FH321" s="275">
        <f>VLOOKUP(C321,FPT!B:FF,55,0)</f>
        <v>730000</v>
      </c>
      <c r="FI321" t="str">
        <f t="shared" si="502"/>
        <v/>
      </c>
      <c r="FJ321" s="275">
        <f>VLOOKUP(C321,MOVI!C:DT,56,0)</f>
        <v>930000</v>
      </c>
      <c r="FK321" s="275">
        <f>VLOOKUP(C321,FPT!B:FI,56,0)</f>
        <v>930000</v>
      </c>
      <c r="FL321" t="str">
        <f t="shared" si="503"/>
        <v/>
      </c>
      <c r="FM321" s="275">
        <f>VLOOKUP(C321,MOVI!C:DT,57,0)</f>
        <v>4365451</v>
      </c>
      <c r="FN321" s="275">
        <f>VLOOKUP(C321,FPT!B:FL,57,0)</f>
        <v>4365451</v>
      </c>
      <c r="FO321" t="str">
        <f t="shared" si="504"/>
        <v/>
      </c>
      <c r="FP321" s="275">
        <f>VLOOKUP(C321,MOVI!C:DT,58,0)</f>
        <v>0</v>
      </c>
      <c r="FQ321" s="275">
        <f>VLOOKUP(C321,FPT!B:FO,58,0)</f>
        <v>0</v>
      </c>
      <c r="FR321" t="str">
        <f t="shared" si="505"/>
        <v/>
      </c>
      <c r="FS321" s="275">
        <f>VLOOKUP(C321,MOVI!C:DT,59,0)</f>
        <v>0</v>
      </c>
      <c r="FT321" s="275">
        <f>VLOOKUP(C321,FPT!B:FR,59,0)</f>
        <v>0</v>
      </c>
      <c r="FU321" t="str">
        <f t="shared" si="506"/>
        <v/>
      </c>
      <c r="FV321" s="275">
        <f>VLOOKUP(C321,MOVI!C:DT,60,0)</f>
        <v>0</v>
      </c>
      <c r="FW321" s="275">
        <f>VLOOKUP(C321,FPT!B:FU,60,0)</f>
        <v>0</v>
      </c>
      <c r="FX321" t="str">
        <f t="shared" si="507"/>
        <v/>
      </c>
      <c r="FY321" s="275">
        <f>VLOOKUP(C321,MOVI!C:DT,61,0)</f>
        <v>0</v>
      </c>
      <c r="FZ321" s="275">
        <f>VLOOKUP(C321,FPT!B:FX,61,0)</f>
        <v>0</v>
      </c>
      <c r="GA321" t="str">
        <f t="shared" si="508"/>
        <v/>
      </c>
      <c r="GB321" s="275">
        <f>VLOOKUP(C321,MOVI!C:DT,62,0)</f>
        <v>100000</v>
      </c>
      <c r="GC321" s="275">
        <f>VLOOKUP(C321,FPT!B:GA,62,0)</f>
        <v>100000</v>
      </c>
      <c r="GD321" t="str">
        <f t="shared" si="509"/>
        <v/>
      </c>
      <c r="GE321" s="275">
        <f>VLOOKUP(C321,MOVI!C:DT,63,0)</f>
        <v>0</v>
      </c>
      <c r="GF321" s="275">
        <f>VLOOKUP(C321,FPT!B:GD,63,0)</f>
        <v>0</v>
      </c>
      <c r="GG321" t="str">
        <f t="shared" si="510"/>
        <v/>
      </c>
      <c r="GH321" s="275">
        <f>VLOOKUP(C321,MOVI!C:DT,64,0)</f>
        <v>0</v>
      </c>
      <c r="GI321" s="275">
        <f>VLOOKUP(C321,FPT!B:GG,64,0)</f>
        <v>0</v>
      </c>
      <c r="GJ321" t="str">
        <f t="shared" si="511"/>
        <v/>
      </c>
      <c r="GK321" s="275">
        <f>VLOOKUP(C321,MOVI!C:DT,65,0)</f>
        <v>0</v>
      </c>
      <c r="GL321" s="275">
        <f>VLOOKUP(C321,FPT!B:GJ,65,0)</f>
        <v>0</v>
      </c>
      <c r="GM321" t="str">
        <f t="shared" si="512"/>
        <v/>
      </c>
      <c r="GN321" s="275">
        <f>VLOOKUP(C321,MOVI!C:DT,66,0)</f>
        <v>0</v>
      </c>
      <c r="GO321" s="275">
        <f>VLOOKUP(C321,FPT!B:GM,66,0)</f>
        <v>0</v>
      </c>
      <c r="GP321" t="str">
        <f t="shared" si="513"/>
        <v/>
      </c>
      <c r="GQ321" s="275">
        <f>VLOOKUP(C321,MOVI!C:DT,67,0)</f>
        <v>0</v>
      </c>
      <c r="GR321" s="275">
        <f>VLOOKUP(C321,FPT!B:GP,67,0)</f>
        <v>0</v>
      </c>
      <c r="GS321" t="str">
        <f t="shared" si="514"/>
        <v/>
      </c>
      <c r="GT321" s="275">
        <f>VLOOKUP(C321,MOVI!C:DT,68,0)</f>
        <v>0</v>
      </c>
      <c r="GU321" s="275">
        <f>VLOOKUP(C321,FPT!B:GS,68,0)</f>
        <v>0</v>
      </c>
      <c r="GV321" t="str">
        <f t="shared" si="515"/>
        <v/>
      </c>
      <c r="GW321" s="275">
        <f>VLOOKUP(C321,MOVI!C:DT,69,0)</f>
        <v>0</v>
      </c>
      <c r="GX321" s="275">
        <f>VLOOKUP(C321,FPT!B:GV,69,0)</f>
        <v>0</v>
      </c>
      <c r="GY321" t="str">
        <f t="shared" si="516"/>
        <v/>
      </c>
      <c r="GZ321" s="275">
        <f>VLOOKUP(C321,MOVI!C:DT,70,0)</f>
        <v>4465451</v>
      </c>
      <c r="HA321" s="275">
        <f>VLOOKUP(C321,FPT!B:GY,70,0)</f>
        <v>4465451</v>
      </c>
      <c r="HB321" t="str">
        <f t="shared" si="517"/>
        <v/>
      </c>
      <c r="HC321" s="275">
        <f>VLOOKUP(C321,MOVI!C:DT,71,0)</f>
        <v>10395451</v>
      </c>
      <c r="HD321" s="275">
        <f>ROUND(VLOOKUP(C321,FPT!B:HB,71,0),0)</f>
        <v>10395451</v>
      </c>
      <c r="HE321" t="str">
        <f t="shared" si="518"/>
        <v/>
      </c>
      <c r="HF321" s="275">
        <f>ROUND(VLOOKUP(C321,MOVI!C:DT,72,0),0)</f>
        <v>0</v>
      </c>
      <c r="HG321" s="275">
        <f>ROUND(VLOOKUP(C321,FPT!B:HE,72,0),0)</f>
        <v>0</v>
      </c>
      <c r="HH321" t="str">
        <f t="shared" si="519"/>
        <v/>
      </c>
      <c r="HI321" s="275">
        <f>VLOOKUP(C321,MOVI!C:DT,73,0)</f>
        <v>200000</v>
      </c>
      <c r="HJ321" s="275">
        <f>VLOOKUP(C321,FPT!B:HH,73,0)</f>
        <v>200000</v>
      </c>
      <c r="HK321" t="str">
        <f t="shared" si="520"/>
        <v/>
      </c>
      <c r="HL321" s="275">
        <f>VLOOKUP(C321,MOVI!C:DT,74,0)</f>
        <v>730000</v>
      </c>
      <c r="HM321" s="275">
        <f>VLOOKUP(C321,FPT!B:HK,74,0)</f>
        <v>730000</v>
      </c>
      <c r="HN321" t="str">
        <f t="shared" si="521"/>
        <v/>
      </c>
      <c r="HO321" s="275">
        <f>VLOOKUP(C321,MOVI!C:DT,75,0)</f>
        <v>11000000</v>
      </c>
      <c r="HP321" s="275">
        <f>VLOOKUP(C321,FPT!B:HN,75,0)</f>
        <v>11000000</v>
      </c>
      <c r="HQ321" t="str">
        <f t="shared" si="522"/>
        <v/>
      </c>
      <c r="HR321" s="275">
        <f>VLOOKUP(C321,MOVI!C:DT,76,0)</f>
        <v>0</v>
      </c>
      <c r="HS321" s="275">
        <f>VLOOKUP(C321,FPT!B:HQ,76,0)</f>
        <v>0</v>
      </c>
      <c r="HT321" t="str">
        <f t="shared" si="523"/>
        <v/>
      </c>
      <c r="HU321" s="275">
        <f>VLOOKUP(C321,MOVI!C:DT,77,0)</f>
        <v>0</v>
      </c>
      <c r="HV321" s="275">
        <f>VLOOKUP(C321,FPT!B:HT,77,0)</f>
        <v>0</v>
      </c>
      <c r="HW321" t="str">
        <f t="shared" si="524"/>
        <v/>
      </c>
      <c r="HX321" s="274">
        <f>VLOOKUP(C321,MOVI!C:CB,78,0)</f>
        <v>400000</v>
      </c>
      <c r="HY321" s="261">
        <f>VLOOKUP(C321,FPT!$B:$CA,78,0)</f>
        <v>400000</v>
      </c>
      <c r="HZ321" t="str">
        <f t="shared" si="525"/>
        <v/>
      </c>
      <c r="IA321" s="275">
        <f>VLOOKUP(C321,MOVI!C:CD,79,0)</f>
        <v>50000</v>
      </c>
      <c r="IB321" s="275">
        <f>VLOOKUP(C321,FPT!B:HZ,79,0)</f>
        <v>50000</v>
      </c>
      <c r="IC321" t="str">
        <f t="shared" si="526"/>
        <v/>
      </c>
      <c r="ID321" s="275">
        <f>VLOOKUP(C321,MOVI!C:CD,80,0)</f>
        <v>75000</v>
      </c>
      <c r="IE321" s="275">
        <f>VLOOKUP(C321,FPT!B:IC,80,0)</f>
        <v>75000</v>
      </c>
      <c r="IF321" t="str">
        <f t="shared" si="527"/>
        <v/>
      </c>
      <c r="IG321" s="275">
        <f>VLOOKUP(C321,MOVI!C:DT,81,0)</f>
        <v>0</v>
      </c>
      <c r="IH321" s="275">
        <f>VLOOKUP(C321,FPT!B:IF,81,0)</f>
        <v>0</v>
      </c>
      <c r="II321" t="str">
        <f t="shared" si="528"/>
        <v/>
      </c>
      <c r="IJ321" s="275">
        <f>VLOOKUP(C321,MOVI!C:DT,82,0)</f>
        <v>525000</v>
      </c>
      <c r="IK321" s="275">
        <f>VLOOKUP(C321,FPT!B:II,82,0)</f>
        <v>525000</v>
      </c>
      <c r="IL321" t="str">
        <f t="shared" si="529"/>
        <v/>
      </c>
      <c r="IM321" s="275">
        <f>ROUND(VLOOKUP(C321,MOVI!C:DT,83,0),0)</f>
        <v>12455000</v>
      </c>
      <c r="IN321" s="275">
        <f>ROUND(VLOOKUP(C321,FPT!B:IL,83,0),0)</f>
        <v>12455000</v>
      </c>
      <c r="IO321" t="str">
        <f t="shared" si="530"/>
        <v/>
      </c>
      <c r="IP321" s="275">
        <f>VLOOKUP(C321,MOVI!C:DT,84,0)</f>
        <v>0</v>
      </c>
      <c r="IQ321" s="275">
        <f>VLOOKUP(C321,FPT!B:IO,84,0)</f>
        <v>0</v>
      </c>
      <c r="IR321" t="str">
        <f t="shared" si="531"/>
        <v/>
      </c>
      <c r="IS321" s="275">
        <f>ROUND(VLOOKUP(C321,MOVI!C:DT,85,0),0)</f>
        <v>0</v>
      </c>
      <c r="IT321" s="275">
        <f>ROUND(VLOOKUP(C321,FPT!B:IR,85,0),0)</f>
        <v>0</v>
      </c>
      <c r="IU321" t="str">
        <f t="shared" si="532"/>
        <v/>
      </c>
      <c r="IV321" s="275">
        <f>VLOOKUP(C321,MOVI!C:DT,86,0)</f>
        <v>0</v>
      </c>
      <c r="IW321" s="275">
        <f>VLOOKUP(C321,FPT!B:IU,86,0)</f>
        <v>0</v>
      </c>
      <c r="IX321" t="str">
        <f t="shared" si="533"/>
        <v/>
      </c>
      <c r="IY321" s="275">
        <f>ROUND(VLOOKUP(C321,MOVI!C:DT,87,0),0)</f>
        <v>0</v>
      </c>
      <c r="IZ321" s="275">
        <f>ROUND(VLOOKUP(C321,FPT!B:IX,87,0),0)</f>
        <v>0</v>
      </c>
      <c r="JA321" t="str">
        <f t="shared" si="534"/>
        <v/>
      </c>
      <c r="JB321" s="275">
        <f>VLOOKUP(C321,MOVI!C:DT,88,0)</f>
        <v>0</v>
      </c>
      <c r="JC321" s="275">
        <f>VLOOKUP(C321,FPT!B:JA,88,0)</f>
        <v>0</v>
      </c>
      <c r="JD321" t="str">
        <f t="shared" si="535"/>
        <v/>
      </c>
      <c r="JE321" s="275">
        <f>VLOOKUP(C321,MOVI!C:DT,89,0)</f>
        <v>0</v>
      </c>
      <c r="JF321" s="275">
        <f>VLOOKUP(C321,FPT!B:JD,89,0)</f>
        <v>0</v>
      </c>
      <c r="JG321" t="str">
        <f t="shared" si="536"/>
        <v/>
      </c>
      <c r="JH321" s="275">
        <f>VLOOKUP(C321,MOVI!C:DT,90,0)</f>
        <v>0</v>
      </c>
      <c r="JI321" s="275">
        <f>VLOOKUP(C321,FPT!B:JG,90,0)</f>
        <v>0</v>
      </c>
      <c r="JJ321" t="str">
        <f t="shared" si="537"/>
        <v/>
      </c>
      <c r="JK321" s="275">
        <f>VLOOKUP(C321,MOVI!C:DT,91,0)</f>
        <v>0</v>
      </c>
      <c r="JL321" s="275">
        <f>VLOOKUP(C321,FPT!B:JJ,91,0)</f>
        <v>0</v>
      </c>
      <c r="JM321" t="str">
        <f t="shared" si="538"/>
        <v/>
      </c>
      <c r="JN321" s="275">
        <f>VLOOKUP(C321,MOVI!C:DT,92,0)</f>
        <v>0</v>
      </c>
      <c r="JO321" s="275">
        <f>VLOOKUP(C321,FPT!B:JM,92,0)</f>
        <v>0</v>
      </c>
      <c r="JP321" t="str">
        <f t="shared" si="539"/>
        <v/>
      </c>
      <c r="JQ321" s="275">
        <f>VLOOKUP(C321,MOVI!C:DT,93,0)</f>
        <v>0</v>
      </c>
      <c r="JR321" s="275">
        <f>VLOOKUP(C321,FPT!B:JP,93,0)</f>
        <v>0</v>
      </c>
      <c r="JS321" t="str">
        <f t="shared" si="540"/>
        <v/>
      </c>
      <c r="JT321" s="275">
        <f>VLOOKUP(C321,MOVI!C:DT,94,0)</f>
        <v>0</v>
      </c>
      <c r="JU321" s="275">
        <f>VLOOKUP(C321,FPT!B:JS,94,0)</f>
        <v>0</v>
      </c>
      <c r="JV321" t="str">
        <f t="shared" si="541"/>
        <v/>
      </c>
      <c r="JW321" s="275">
        <f>VLOOKUP(C321,MOVI!C:DT,95,0)</f>
        <v>9870451</v>
      </c>
      <c r="JX321" s="275">
        <f>VLOOKUP(C321,FPT!B:JV,95,0)</f>
        <v>9870451</v>
      </c>
      <c r="JY321" t="str">
        <f t="shared" si="542"/>
        <v/>
      </c>
      <c r="JZ321" s="275">
        <f>VLOOKUP(C321,MOVI!C:DT,96,0)</f>
        <v>0</v>
      </c>
      <c r="KA321" s="275">
        <f>VLOOKUP(C321,FPT!B:JY,96,0)</f>
        <v>0</v>
      </c>
      <c r="KB321" t="str">
        <f t="shared" si="543"/>
        <v/>
      </c>
      <c r="KC321" s="275">
        <f>VLOOKUP(C321,MOVI!C:DT,97,0)</f>
        <v>9870451</v>
      </c>
      <c r="KD321" s="275">
        <f>VLOOKUP(C321,FPT!B:KB,97,0)</f>
        <v>9870451</v>
      </c>
      <c r="KE321" t="str">
        <f t="shared" si="544"/>
        <v/>
      </c>
      <c r="KF321" s="275">
        <f>VLOOKUP(C321,MOVI!C:DT,98,0)</f>
        <v>850000.00000000012</v>
      </c>
      <c r="KG321" s="275">
        <f>VLOOKUP(C321,FPT!B:KE,98,0)</f>
        <v>850000</v>
      </c>
      <c r="KH321" t="str">
        <f t="shared" si="545"/>
        <v/>
      </c>
      <c r="KI321" s="275">
        <f>VLOOKUP(C321,MOVI!C:DT,99,0)</f>
        <v>0</v>
      </c>
      <c r="KJ321" s="275">
        <f>VLOOKUP(C321,FPT!B:KH,99,0)</f>
        <v>0</v>
      </c>
      <c r="KK321" t="str">
        <f t="shared" si="546"/>
        <v/>
      </c>
      <c r="KL321" s="275">
        <f>VLOOKUP(C321,MOVI!C:DT,100,0)</f>
        <v>150000</v>
      </c>
      <c r="KM321" s="275">
        <f>VLOOKUP(C321,FPT!B:KK,100,0)</f>
        <v>150000</v>
      </c>
      <c r="KN321" t="str">
        <f t="shared" si="547"/>
        <v/>
      </c>
      <c r="KO321" s="275">
        <f>VLOOKUP(C321,MOVI!C:DT,101,0)</f>
        <v>0</v>
      </c>
      <c r="KP321" s="275">
        <f>VLOOKUP(C321,FPT!B:KN,101,0)</f>
        <v>0</v>
      </c>
      <c r="KQ321" t="str">
        <f t="shared" si="548"/>
        <v/>
      </c>
      <c r="KR321" s="275">
        <f>VLOOKUP(C321,MOVI!C:DT,102,0)</f>
        <v>0</v>
      </c>
      <c r="KS321" s="275">
        <f>VLOOKUP(C321,FPT!B:KQ,102,0)</f>
        <v>0</v>
      </c>
      <c r="KT321" t="str">
        <f t="shared" si="549"/>
        <v/>
      </c>
      <c r="KU321" s="275">
        <f>VLOOKUP(C321,MOVI!C:DT,103,0)</f>
        <v>1000000.0000000001</v>
      </c>
      <c r="KV321" s="275">
        <f>VLOOKUP(C321,FPT!B:KT,103,0)</f>
        <v>1000000</v>
      </c>
      <c r="KW321" t="str">
        <f t="shared" si="550"/>
        <v/>
      </c>
      <c r="KX321" s="275">
        <f>VLOOKUP(C321,MOVI!C:DT,104,0)</f>
        <v>1525000</v>
      </c>
      <c r="KY321" s="275">
        <f>VLOOKUP(C321,FPT!B:KW,104,0)</f>
        <v>1525000</v>
      </c>
      <c r="KZ321" t="str">
        <f t="shared" si="551"/>
        <v/>
      </c>
      <c r="LA321" s="275">
        <f>VLOOKUP(C321,MOVI!C:DT,105,0)</f>
        <v>100000</v>
      </c>
      <c r="LB321" s="275">
        <f>VLOOKUP(C321,FPT!B:KZ,105,0)</f>
        <v>100000</v>
      </c>
      <c r="LC321" t="str">
        <f t="shared" si="552"/>
        <v/>
      </c>
      <c r="LD321" s="275">
        <f>VLOOKUP(C321,MOVI!C:DT,106,0)</f>
        <v>11495451</v>
      </c>
      <c r="LE321" s="275">
        <f>VLOOKUP(C321,FPT!B:LC,106,0)</f>
        <v>11495451</v>
      </c>
      <c r="LF321" t="str">
        <f t="shared" si="553"/>
        <v/>
      </c>
      <c r="LG321" s="273">
        <f>VLOOKUP(C321,MOVI!C:DT,107,0)</f>
        <v>0</v>
      </c>
      <c r="LH321" s="273">
        <f>VLOOKUP(C321,FPT!B:LF,107,0)</f>
        <v>0</v>
      </c>
      <c r="LI321" t="str">
        <f t="shared" si="554"/>
        <v/>
      </c>
      <c r="LJ321" t="str">
        <f>VLOOKUP(C321,MOVI!C:DV,108,0)</f>
        <v>MoviSouthSales</v>
      </c>
      <c r="LK321" s="252" t="str">
        <f>VLOOKUP(C321,FPT!B:LI,108,0)</f>
        <v>MoviSouthSales</v>
      </c>
      <c r="LL321" t="str">
        <f t="shared" si="555"/>
        <v/>
      </c>
      <c r="LM321" s="275">
        <f>ROUND(VLOOKUP(C321,MOVI!C:DV,109,0),0)</f>
        <v>416667</v>
      </c>
      <c r="LN321" s="275">
        <f>ROUND(VLOOKUP(C321,FPT!B:LL,109,0),0)</f>
        <v>416667</v>
      </c>
      <c r="LO321" t="str">
        <f t="shared" si="556"/>
        <v/>
      </c>
      <c r="LP321" t="str">
        <f>VLOOKUP(C321,MOVI!C:DV,110,0)</f>
        <v>BDG</v>
      </c>
      <c r="LQ321" s="247" t="str">
        <f>VLOOKUP(C321,FPT!B:LO,110,0)</f>
        <v>BDG</v>
      </c>
      <c r="LR321" t="str">
        <f t="shared" si="557"/>
        <v/>
      </c>
      <c r="LS321">
        <f>MOVI!DI316</f>
        <v>22</v>
      </c>
      <c r="LV321">
        <f>MOVI!DJ316</f>
        <v>0</v>
      </c>
      <c r="LW321">
        <f>MOVI!DK316</f>
        <v>0</v>
      </c>
      <c r="LX321">
        <f>MOVI!DL316</f>
        <v>0</v>
      </c>
      <c r="LY321">
        <f>MOVI!DM316</f>
        <v>0</v>
      </c>
      <c r="LZ321">
        <f>MOVI!DN316</f>
        <v>0</v>
      </c>
      <c r="MA321">
        <f>MOVI!DO316</f>
        <v>0</v>
      </c>
      <c r="MB321" t="str">
        <f>MOVI!DP316</f>
        <v>BDG</v>
      </c>
      <c r="MC321">
        <f>MOVI!DQ316</f>
        <v>0</v>
      </c>
      <c r="MD321">
        <f>MOVI!DR316</f>
        <v>0</v>
      </c>
      <c r="ME321" t="str">
        <f>VLOOKUP(C321,MOVI!C:DV,121,0)</f>
        <v>Group 1</v>
      </c>
      <c r="MF321" s="252" t="str">
        <f>VLOOKUP(C321,FPT!B:MD,111,0)</f>
        <v>Group 1</v>
      </c>
      <c r="MG321" t="str">
        <f t="shared" si="561"/>
        <v/>
      </c>
      <c r="MH321" t="str">
        <f>VLOOKUP(C321,MOVI!C:DT,122,0)</f>
        <v>MoviSouthGroup 1</v>
      </c>
      <c r="MI321" s="252" t="str">
        <f>VLOOKUP(C321,FPT!B:DS,112,0)</f>
        <v>MoviSouthGroup 1</v>
      </c>
      <c r="MJ321" t="str">
        <f t="shared" si="558"/>
        <v/>
      </c>
    </row>
    <row r="322" spans="1:348" x14ac:dyDescent="0.25">
      <c r="A322">
        <v>314</v>
      </c>
      <c r="B322" s="48">
        <v>5996</v>
      </c>
      <c r="C322" s="271" t="s">
        <v>1075</v>
      </c>
      <c r="D322" t="str">
        <f>VLOOKUP(C322,MOVI!C:D,2,0)</f>
        <v>Nguyễn Thành Tài</v>
      </c>
      <c r="E322" t="str">
        <f>VLOOKUP(C322,FPT!B:C,2,0)</f>
        <v>Nguyễn Thành Tài</v>
      </c>
      <c r="F322" t="str">
        <f t="shared" si="451"/>
        <v/>
      </c>
      <c r="G322" t="str">
        <f>VLOOKUP(C322,MOVI!C:E,3,0)</f>
        <v>Sales</v>
      </c>
      <c r="H322" t="str">
        <f>VLOOKUP(C322,FPT!B:F,3,0)</f>
        <v>Sales</v>
      </c>
      <c r="I322" t="str">
        <f t="shared" si="452"/>
        <v/>
      </c>
      <c r="J322" t="str">
        <f>VLOOKUP(C322,MOVI!C:H,4,0)</f>
        <v>Field Sales</v>
      </c>
      <c r="K322" t="str">
        <f>VLOOKUP(C322,FPT!B:I,4,0)</f>
        <v>Field Sales</v>
      </c>
      <c r="L322" t="str">
        <f t="shared" si="453"/>
        <v/>
      </c>
      <c r="M322" t="str">
        <f>VLOOKUP(C322,MOVI!C:DT,5,0)</f>
        <v>Associate</v>
      </c>
      <c r="N322" t="str">
        <f>VLOOKUP(C322,FPT!B:L,5,0)</f>
        <v>Associate</v>
      </c>
      <c r="O322" t="str">
        <f t="shared" si="454"/>
        <v/>
      </c>
      <c r="P322" t="str">
        <f>VLOOKUP(C322,MOVI!C:DT,6,0)</f>
        <v>Field Sales</v>
      </c>
      <c r="Q322" t="str">
        <f>VLOOKUP(C322,FPT!B:O,6,0)</f>
        <v>Field sales</v>
      </c>
      <c r="R322" t="str">
        <f t="shared" si="455"/>
        <v/>
      </c>
      <c r="S322" t="str">
        <f>VLOOKUP(C322,MOVI!C:DT,7,0)</f>
        <v>South</v>
      </c>
      <c r="T322" t="str">
        <f>VLOOKUP(C322,FPT!B:R,7,0)</f>
        <v>South</v>
      </c>
      <c r="U322" t="str">
        <f t="shared" si="456"/>
        <v/>
      </c>
      <c r="V322" t="str">
        <f>VLOOKUP(C322,MOVI!C:DT,8,0)</f>
        <v>Movi</v>
      </c>
      <c r="W322" t="str">
        <f>VLOOKUP(C322,FPT!B:U,8,0)</f>
        <v>Movi</v>
      </c>
      <c r="X322" t="str">
        <f t="shared" si="457"/>
        <v/>
      </c>
      <c r="Y322" t="str">
        <f>VLOOKUP(C322,MOVI!C:DT,9,0)</f>
        <v>Full-time</v>
      </c>
      <c r="Z322" t="str">
        <f>VLOOKUP(C322,FPT!B:X,9,0)</f>
        <v>Full-time</v>
      </c>
      <c r="AA322" t="str">
        <f t="shared" si="458"/>
        <v/>
      </c>
      <c r="AB322" t="str">
        <f>VLOOKUP(C322,MOVI!C:DT,10,0)</f>
        <v>Permanent</v>
      </c>
      <c r="AC322" t="str">
        <f>VLOOKUP(C322,FPT!B:AA,10,0)</f>
        <v>Permanent</v>
      </c>
      <c r="AD322" t="str">
        <f t="shared" si="459"/>
        <v/>
      </c>
      <c r="AE322" s="247">
        <f>VLOOKUP(C322,MOVI!C:DT,11,0)</f>
        <v>44109</v>
      </c>
      <c r="AF322" s="247">
        <f>VLOOKUP(C322,FPT!B:AD,11,0)</f>
        <v>44109</v>
      </c>
      <c r="AG322" t="str">
        <f t="shared" si="460"/>
        <v/>
      </c>
      <c r="AH322" s="260" t="str">
        <f>VLOOKUP(C322,MOVI!C:DT,12,0)</f>
        <v/>
      </c>
      <c r="AI322" s="260"/>
      <c r="AJ322" t="str">
        <f t="shared" si="560"/>
        <v/>
      </c>
      <c r="AK322">
        <f>VLOOKUP(C322,MOVI!C:DT,13,0)</f>
        <v>0</v>
      </c>
      <c r="AL322" s="247">
        <f>VLOOKUP(C322,FPT!B:AJ,13,0)</f>
        <v>0</v>
      </c>
      <c r="AM322" t="str">
        <f t="shared" si="559"/>
        <v/>
      </c>
      <c r="AN322" s="247">
        <f>VLOOKUP(C322,MOVI!C:DT,14,0)</f>
        <v>0</v>
      </c>
      <c r="AO322" s="247">
        <f>VLOOKUP(C322,FPT!B:AM,14,0)</f>
        <v>0</v>
      </c>
      <c r="AP322" t="str">
        <f t="shared" si="461"/>
        <v/>
      </c>
      <c r="AQ322" t="str">
        <f>VLOOKUP(C322,MOVI!C:DT,15,0)</f>
        <v>LC</v>
      </c>
      <c r="AR322" s="247">
        <f>VLOOKUP(C322,FPT!B:AP,15,0)</f>
        <v>0</v>
      </c>
      <c r="AS322" t="str">
        <f t="shared" si="462"/>
        <v>Lệch</v>
      </c>
      <c r="AT322" s="282" t="str">
        <f>VLOOKUP(C322,MOVI!C:DT,16,0)</f>
        <v>LTTP</v>
      </c>
      <c r="AU322" s="247" t="str">
        <f>VLOOKUP(C322,FPT!B:AS,16,0)</f>
        <v>LTTP</v>
      </c>
      <c r="AV322" t="str">
        <f t="shared" si="463"/>
        <v/>
      </c>
      <c r="AW322" t="str">
        <f>VLOOKUP(C322,MOVI!C:DT,17,0)</f>
        <v>L</v>
      </c>
      <c r="AX322" s="247" t="str">
        <f>VLOOKUP(C322,FPT!B:AV,17,0)</f>
        <v>L</v>
      </c>
      <c r="AY322" t="str">
        <f t="shared" si="464"/>
        <v/>
      </c>
      <c r="AZ322">
        <f>VLOOKUP(C322,MOVI!C:DT,18,0)</f>
        <v>0</v>
      </c>
      <c r="BA322" s="247">
        <f>VLOOKUP(C322,FPT!B:AY,18,0)</f>
        <v>0</v>
      </c>
      <c r="BB322" t="str">
        <f t="shared" si="465"/>
        <v/>
      </c>
      <c r="BC322" s="275">
        <f>VLOOKUP(C322,MOVI!C:DT,19,0)</f>
        <v>5000000</v>
      </c>
      <c r="BD322" s="275">
        <f>VLOOKUP(C322,FPT!B:BB,19,0)</f>
        <v>5000000</v>
      </c>
      <c r="BE322" t="str">
        <f t="shared" si="466"/>
        <v/>
      </c>
      <c r="BF322">
        <f>VLOOKUP(C322,MOVI!C:DT,20,0)</f>
        <v>0</v>
      </c>
      <c r="BG322" s="252">
        <f>VLOOKUP(C322,FPT!B:BE,20,0)</f>
        <v>0</v>
      </c>
      <c r="BH322" t="str">
        <f t="shared" si="467"/>
        <v/>
      </c>
      <c r="BI322" s="275">
        <f>VLOOKUP(C322,MOVI!C:DT,21,0)</f>
        <v>5000000</v>
      </c>
      <c r="BJ322" s="275">
        <f>VLOOKUP(C322,FPT!B:BH,21,0)</f>
        <v>5000000</v>
      </c>
      <c r="BK322" t="str">
        <f t="shared" si="468"/>
        <v/>
      </c>
      <c r="BL322" s="275">
        <f>VLOOKUP(C322,MOVI!C:DT,22,0)</f>
        <v>0</v>
      </c>
      <c r="BM322" s="275">
        <f>VLOOKUP(C322,FPT!B:BK,22,0)</f>
        <v>0</v>
      </c>
      <c r="BN322" t="str">
        <f t="shared" si="469"/>
        <v/>
      </c>
      <c r="BO322" s="275">
        <f>VLOOKUP(C322,MOVI!C:DT,23,0)</f>
        <v>0</v>
      </c>
      <c r="BP322" s="275">
        <f>VLOOKUP(C322,FPT!B:BN,23,0)</f>
        <v>0</v>
      </c>
      <c r="BQ322" t="str">
        <f t="shared" si="470"/>
        <v/>
      </c>
      <c r="BR322" s="275">
        <f>VLOOKUP(C322,MOVI!C:DT,24,0)</f>
        <v>0</v>
      </c>
      <c r="BS322" s="275">
        <f>VLOOKUP(C322,FPT!B:BQ,24,0)</f>
        <v>0</v>
      </c>
      <c r="BT322" t="str">
        <f t="shared" si="471"/>
        <v/>
      </c>
      <c r="BU322" s="275">
        <f>VLOOKUP(C322,MOVI!C:DT,25,0)</f>
        <v>200000</v>
      </c>
      <c r="BV322" s="275">
        <f>VLOOKUP(C322,FPT!B:BT,25,0)</f>
        <v>200000</v>
      </c>
      <c r="BW322" t="str">
        <f t="shared" si="472"/>
        <v/>
      </c>
      <c r="BX322" s="275">
        <f>VLOOKUP(C322,MOVI!C:DT,26,0)</f>
        <v>0</v>
      </c>
      <c r="BY322" s="275">
        <f>VLOOKUP(C322,FPT!B:BW,26,0)</f>
        <v>0</v>
      </c>
      <c r="BZ322" t="str">
        <f t="shared" si="473"/>
        <v/>
      </c>
      <c r="CA322" s="275">
        <f>VLOOKUP(C322,MOVI!C:DT,27,0)</f>
        <v>730000</v>
      </c>
      <c r="CB322" s="275">
        <f>VLOOKUP(C322,FPT!B:BZ,27,0)</f>
        <v>730000</v>
      </c>
      <c r="CC322" t="str">
        <f t="shared" si="474"/>
        <v/>
      </c>
      <c r="CD322" s="275">
        <f>VLOOKUP(C322,MOVI!C:DT,28,0)</f>
        <v>930000</v>
      </c>
      <c r="CE322" s="275">
        <f>VLOOKUP(C322,FPT!B:CC,28,0)</f>
        <v>930000</v>
      </c>
      <c r="CF322" t="str">
        <f t="shared" si="475"/>
        <v/>
      </c>
      <c r="CG322" t="str">
        <f>VLOOKUP(C322,MOVI!C:DT,29,0)</f>
        <v>CN</v>
      </c>
      <c r="CH322" s="252" t="str">
        <f>VLOOKUP(C322,FPT!B:CF,29,0)</f>
        <v>CN</v>
      </c>
      <c r="CI322" t="str">
        <f t="shared" si="476"/>
        <v/>
      </c>
      <c r="CJ322">
        <f>VLOOKUP(C322,MOVI!C:DT,30,0)</f>
        <v>26</v>
      </c>
      <c r="CK322" s="252">
        <f>VLOOKUP(C322,FPT!B:CI,30,0)</f>
        <v>26</v>
      </c>
      <c r="CL322" t="str">
        <f t="shared" si="477"/>
        <v/>
      </c>
      <c r="CM322">
        <f>VLOOKUP(C322,MOVI!C:DT,31,0)</f>
        <v>24</v>
      </c>
      <c r="CN322" s="252">
        <f>VLOOKUP(C322,FPT!B:CL,31,0)</f>
        <v>24</v>
      </c>
      <c r="CO322" t="str">
        <f t="shared" si="478"/>
        <v/>
      </c>
      <c r="CP322" s="275">
        <f>VLOOKUP(C322,MOVI!C:DT,32,0)</f>
        <v>2</v>
      </c>
      <c r="CQ322" s="275">
        <f>VLOOKUP(C322,FPT!B:CO,32,0)</f>
        <v>2</v>
      </c>
      <c r="CR322" t="str">
        <f t="shared" si="479"/>
        <v/>
      </c>
      <c r="CS322" s="275">
        <f>VLOOKUP(C322,MOVI!C:DT,33,0)</f>
        <v>0</v>
      </c>
      <c r="CT322" s="275">
        <f>VLOOKUP(C322,FPT!B:CR,33,0)</f>
        <v>0</v>
      </c>
      <c r="CU322" t="str">
        <f t="shared" si="480"/>
        <v/>
      </c>
      <c r="CV322" s="275">
        <f>VLOOKUP(C322,MOVI!C:DT,34,0)</f>
        <v>0</v>
      </c>
      <c r="CW322" s="275">
        <f>VLOOKUP(C322,FPT!B:CU,34,0)</f>
        <v>0</v>
      </c>
      <c r="CX322" t="str">
        <f t="shared" si="481"/>
        <v/>
      </c>
      <c r="CY322" s="275">
        <f>VLOOKUP(C322,MOVI!C:DT,35,0)</f>
        <v>26</v>
      </c>
      <c r="CZ322" s="275">
        <f>VLOOKUP(C322,FPT!B:CX,35,0)</f>
        <v>26</v>
      </c>
      <c r="DA322" t="str">
        <f t="shared" si="482"/>
        <v/>
      </c>
      <c r="DB322" s="275">
        <f>VLOOKUP(C322,MOVI!C:DT,36,0)</f>
        <v>0</v>
      </c>
      <c r="DC322" s="275">
        <f>VLOOKUP(C322,FPT!B:DA,36,0)</f>
        <v>0</v>
      </c>
      <c r="DD322" t="str">
        <f t="shared" si="483"/>
        <v/>
      </c>
      <c r="DE322" s="275">
        <f>VLOOKUP(C322,MOVI!C:DT,37,0)</f>
        <v>0</v>
      </c>
      <c r="DF322" s="275">
        <f>VLOOKUP(C322,FPT!B:DD,37,0)</f>
        <v>0</v>
      </c>
      <c r="DG322" t="str">
        <f t="shared" si="484"/>
        <v/>
      </c>
      <c r="DH322" s="275">
        <f>VLOOKUP(C322,MOVI!C:DT,38,0)</f>
        <v>0</v>
      </c>
      <c r="DI322" s="275">
        <f>VLOOKUP(C322,FPT!B:DG,38,0)</f>
        <v>0</v>
      </c>
      <c r="DJ322" t="str">
        <f t="shared" si="485"/>
        <v/>
      </c>
      <c r="DK322" s="275">
        <f>VLOOKUP(C322,MOVI!C:DT,39,0)</f>
        <v>0</v>
      </c>
      <c r="DL322" s="275">
        <f>VLOOKUP(C322,FPT!B:DJ,39,0)</f>
        <v>0</v>
      </c>
      <c r="DM322" t="str">
        <f t="shared" si="486"/>
        <v/>
      </c>
      <c r="DN322" s="275">
        <f>VLOOKUP(C322,MOVI!C:DT,40,0)</f>
        <v>0</v>
      </c>
      <c r="DO322" s="275">
        <f>VLOOKUP(C322,FPT!B:DM,40,0)</f>
        <v>0</v>
      </c>
      <c r="DP322" t="str">
        <f t="shared" si="487"/>
        <v/>
      </c>
      <c r="DQ322" s="275">
        <f>VLOOKUP(C322,MOVI!C:DT,41,0)</f>
        <v>0</v>
      </c>
      <c r="DR322" s="275">
        <f>VLOOKUP(C322,FPT!B:DP,41,0)</f>
        <v>0</v>
      </c>
      <c r="DS322" t="str">
        <f t="shared" si="488"/>
        <v/>
      </c>
      <c r="DT322" s="275">
        <f>VLOOKUP(C322,MOVI!C:DT,42,0)</f>
        <v>5000000</v>
      </c>
      <c r="DU322" s="275">
        <f>ROUND(VLOOKUP(C322,FPT!B:DS,42,0),0)</f>
        <v>5000000</v>
      </c>
      <c r="DV322" t="str">
        <f t="shared" si="489"/>
        <v/>
      </c>
      <c r="DW322" s="275">
        <f>VLOOKUP(C322,MOVI!C:DT,43,0)</f>
        <v>0</v>
      </c>
      <c r="DX322" s="275">
        <f>VLOOKUP(C322,FPT!B:DV,43,0)</f>
        <v>0</v>
      </c>
      <c r="DY322" t="str">
        <f t="shared" si="490"/>
        <v/>
      </c>
      <c r="DZ322" s="275">
        <f>VLOOKUP(C322,MOVI!C:DT,44,0)</f>
        <v>0</v>
      </c>
      <c r="EA322" s="275">
        <f>VLOOKUP(C322,FPT!B:DY,44,0)</f>
        <v>0</v>
      </c>
      <c r="EB322" t="str">
        <f t="shared" si="491"/>
        <v/>
      </c>
      <c r="EC322" s="275">
        <f>VLOOKUP(C322,MOVI!C:DT,45,0)</f>
        <v>5000000</v>
      </c>
      <c r="ED322" s="275">
        <f>ROUND(VLOOKUP(C322,FPT!B:EB,45,0),0)</f>
        <v>5000000</v>
      </c>
      <c r="EE322" t="str">
        <f t="shared" si="492"/>
        <v/>
      </c>
      <c r="EF322" s="275">
        <f>VLOOKUP(C322,MOVI!C:DT,46,0)</f>
        <v>0</v>
      </c>
      <c r="EG322" s="275">
        <f>VLOOKUP(C322,FPT!B:EE,46,0)</f>
        <v>0</v>
      </c>
      <c r="EH322" t="str">
        <f t="shared" si="493"/>
        <v/>
      </c>
      <c r="EI322" s="275">
        <f>VLOOKUP(C322,MOVI!C:DT,47,0)</f>
        <v>0</v>
      </c>
      <c r="EJ322" s="275">
        <f>VLOOKUP(C322,FPT!B:EH,47,0)</f>
        <v>0</v>
      </c>
      <c r="EK322" t="str">
        <f t="shared" si="494"/>
        <v/>
      </c>
      <c r="EL322" s="275">
        <f>VLOOKUP(C322,MOVI!C:DT,48,0)</f>
        <v>0</v>
      </c>
      <c r="EM322" s="275">
        <f>VLOOKUP(C322,FPT!B:EK,48,0)</f>
        <v>0</v>
      </c>
      <c r="EN322" t="str">
        <f t="shared" si="495"/>
        <v/>
      </c>
      <c r="EO322" s="275">
        <f>VLOOKUP(C322,MOVI!C:DT,49,0)</f>
        <v>200000</v>
      </c>
      <c r="EP322" s="275">
        <f>VLOOKUP(C322,FPT!B:EN,49,0)</f>
        <v>200000</v>
      </c>
      <c r="EQ322" t="str">
        <f t="shared" si="496"/>
        <v/>
      </c>
      <c r="ER322" s="275">
        <f>VLOOKUP(C322,MOVI!C:DT,50,0)</f>
        <v>0</v>
      </c>
      <c r="ES322" s="275">
        <f>VLOOKUP(C322,FPT!B:EQ,50,0)</f>
        <v>0</v>
      </c>
      <c r="ET322" t="str">
        <f t="shared" si="497"/>
        <v/>
      </c>
      <c r="EU322" s="275">
        <f>VLOOKUP(C322,MOVI!C:DT,51,0)</f>
        <v>0</v>
      </c>
      <c r="EV322" s="275">
        <f>VLOOKUP(C322,FPT!B:ET,51,0)</f>
        <v>0</v>
      </c>
      <c r="EW322" t="str">
        <f t="shared" si="498"/>
        <v/>
      </c>
      <c r="EX322" s="275">
        <f>VLOOKUP(C322,MOVI!C:DT,52,0)</f>
        <v>0</v>
      </c>
      <c r="EY322" s="275">
        <f>VLOOKUP(C322,FPT!B:EW,52,0)</f>
        <v>0</v>
      </c>
      <c r="EZ322" t="str">
        <f t="shared" si="499"/>
        <v/>
      </c>
      <c r="FA322" s="275">
        <f>VLOOKUP(C322,MOVI!C:DT,53,0)</f>
        <v>0</v>
      </c>
      <c r="FB322" s="275">
        <f>VLOOKUP(C322,FPT!B:EZ,53,0)</f>
        <v>0</v>
      </c>
      <c r="FC322" t="str">
        <f t="shared" si="500"/>
        <v/>
      </c>
      <c r="FD322" s="275">
        <f>VLOOKUP(C322,MOVI!C:DT,54,0)</f>
        <v>0</v>
      </c>
      <c r="FE322" s="275">
        <f>VLOOKUP(C322,FPT!B:FC,54,0)</f>
        <v>0</v>
      </c>
      <c r="FF322" t="str">
        <f t="shared" si="501"/>
        <v/>
      </c>
      <c r="FG322" s="275">
        <f>VLOOKUP(C322,MOVI!C:DT,55,0)</f>
        <v>673846</v>
      </c>
      <c r="FH322" s="275">
        <f>VLOOKUP(C322,FPT!B:FF,55,0)</f>
        <v>673846</v>
      </c>
      <c r="FI322" t="str">
        <f t="shared" si="502"/>
        <v/>
      </c>
      <c r="FJ322" s="275">
        <f>VLOOKUP(C322,MOVI!C:DT,56,0)</f>
        <v>873846</v>
      </c>
      <c r="FK322" s="275">
        <f>VLOOKUP(C322,FPT!B:FI,56,0)</f>
        <v>873846</v>
      </c>
      <c r="FL322" t="str">
        <f t="shared" si="503"/>
        <v/>
      </c>
      <c r="FM322" s="275">
        <f>VLOOKUP(C322,MOVI!C:DT,57,0)</f>
        <v>1915408</v>
      </c>
      <c r="FN322" s="275">
        <f>VLOOKUP(C322,FPT!B:FL,57,0)</f>
        <v>1915408</v>
      </c>
      <c r="FO322" t="str">
        <f t="shared" si="504"/>
        <v/>
      </c>
      <c r="FP322" s="275">
        <f>VLOOKUP(C322,MOVI!C:DT,58,0)</f>
        <v>100000</v>
      </c>
      <c r="FQ322" s="275">
        <f>VLOOKUP(C322,FPT!B:FO,58,0)</f>
        <v>100000</v>
      </c>
      <c r="FR322" t="str">
        <f t="shared" si="505"/>
        <v/>
      </c>
      <c r="FS322" s="275">
        <f>VLOOKUP(C322,MOVI!C:DT,59,0)</f>
        <v>0</v>
      </c>
      <c r="FT322" s="275">
        <f>VLOOKUP(C322,FPT!B:FR,59,0)</f>
        <v>0</v>
      </c>
      <c r="FU322" t="str">
        <f t="shared" si="506"/>
        <v/>
      </c>
      <c r="FV322" s="275">
        <f>VLOOKUP(C322,MOVI!C:DT,60,0)</f>
        <v>0</v>
      </c>
      <c r="FW322" s="275">
        <f>VLOOKUP(C322,FPT!B:FU,60,0)</f>
        <v>0</v>
      </c>
      <c r="FX322" t="str">
        <f t="shared" si="507"/>
        <v/>
      </c>
      <c r="FY322" s="275">
        <f>VLOOKUP(C322,MOVI!C:DT,61,0)</f>
        <v>0</v>
      </c>
      <c r="FZ322" s="275">
        <f>VLOOKUP(C322,FPT!B:FX,61,0)</f>
        <v>0</v>
      </c>
      <c r="GA322" t="str">
        <f t="shared" si="508"/>
        <v/>
      </c>
      <c r="GB322" s="275">
        <f>VLOOKUP(C322,MOVI!C:DT,62,0)</f>
        <v>100000</v>
      </c>
      <c r="GC322" s="275">
        <f>VLOOKUP(C322,FPT!B:GA,62,0)</f>
        <v>100000</v>
      </c>
      <c r="GD322" t="str">
        <f t="shared" si="509"/>
        <v/>
      </c>
      <c r="GE322" s="275">
        <f>VLOOKUP(C322,MOVI!C:DT,63,0)</f>
        <v>0</v>
      </c>
      <c r="GF322" s="275">
        <f>VLOOKUP(C322,FPT!B:GD,63,0)</f>
        <v>0</v>
      </c>
      <c r="GG322" t="str">
        <f t="shared" si="510"/>
        <v/>
      </c>
      <c r="GH322" s="275">
        <f>VLOOKUP(C322,MOVI!C:DT,64,0)</f>
        <v>0</v>
      </c>
      <c r="GI322" s="275">
        <f>VLOOKUP(C322,FPT!B:GG,64,0)</f>
        <v>0</v>
      </c>
      <c r="GJ322" t="str">
        <f t="shared" si="511"/>
        <v/>
      </c>
      <c r="GK322" s="275">
        <f>VLOOKUP(C322,MOVI!C:DT,65,0)</f>
        <v>0</v>
      </c>
      <c r="GL322" s="275">
        <f>VLOOKUP(C322,FPT!B:GJ,65,0)</f>
        <v>0</v>
      </c>
      <c r="GM322" t="str">
        <f t="shared" si="512"/>
        <v/>
      </c>
      <c r="GN322" s="275">
        <f>VLOOKUP(C322,MOVI!C:DT,66,0)</f>
        <v>0</v>
      </c>
      <c r="GO322" s="275">
        <f>VLOOKUP(C322,FPT!B:GM,66,0)</f>
        <v>0</v>
      </c>
      <c r="GP322" t="str">
        <f t="shared" si="513"/>
        <v/>
      </c>
      <c r="GQ322" s="275">
        <f>VLOOKUP(C322,MOVI!C:DT,67,0)</f>
        <v>0</v>
      </c>
      <c r="GR322" s="275">
        <f>VLOOKUP(C322,FPT!B:GP,67,0)</f>
        <v>0</v>
      </c>
      <c r="GS322" t="str">
        <f t="shared" si="514"/>
        <v/>
      </c>
      <c r="GT322" s="275">
        <f>VLOOKUP(C322,MOVI!C:DT,68,0)</f>
        <v>0</v>
      </c>
      <c r="GU322" s="275">
        <f>VLOOKUP(C322,FPT!B:GS,68,0)</f>
        <v>0</v>
      </c>
      <c r="GV322" t="str">
        <f t="shared" si="515"/>
        <v/>
      </c>
      <c r="GW322" s="275">
        <f>VLOOKUP(C322,MOVI!C:DT,69,0)</f>
        <v>0</v>
      </c>
      <c r="GX322" s="275">
        <f>VLOOKUP(C322,FPT!B:GV,69,0)</f>
        <v>0</v>
      </c>
      <c r="GY322" t="str">
        <f t="shared" si="516"/>
        <v/>
      </c>
      <c r="GZ322" s="275">
        <f>VLOOKUP(C322,MOVI!C:DT,70,0)</f>
        <v>2115408</v>
      </c>
      <c r="HA322" s="275">
        <f>VLOOKUP(C322,FPT!B:GY,70,0)</f>
        <v>2115408</v>
      </c>
      <c r="HB322" t="str">
        <f t="shared" si="517"/>
        <v/>
      </c>
      <c r="HC322" s="275">
        <f>VLOOKUP(C322,MOVI!C:DT,71,0)</f>
        <v>7989254</v>
      </c>
      <c r="HD322" s="275">
        <f>ROUND(VLOOKUP(C322,FPT!B:HB,71,0),0)</f>
        <v>7989254</v>
      </c>
      <c r="HE322" t="str">
        <f t="shared" si="518"/>
        <v/>
      </c>
      <c r="HF322" s="275">
        <f>ROUND(VLOOKUP(C322,MOVI!C:DT,72,0),0)</f>
        <v>0</v>
      </c>
      <c r="HG322" s="275">
        <f>ROUND(VLOOKUP(C322,FPT!B:HE,72,0),0)</f>
        <v>0</v>
      </c>
      <c r="HH322" t="str">
        <f t="shared" si="519"/>
        <v/>
      </c>
      <c r="HI322" s="275">
        <f>VLOOKUP(C322,MOVI!C:DT,73,0)</f>
        <v>200000</v>
      </c>
      <c r="HJ322" s="275">
        <f>VLOOKUP(C322,FPT!B:HH,73,0)</f>
        <v>200000</v>
      </c>
      <c r="HK322" t="str">
        <f t="shared" si="520"/>
        <v/>
      </c>
      <c r="HL322" s="275">
        <f>VLOOKUP(C322,MOVI!C:DT,74,0)</f>
        <v>673846</v>
      </c>
      <c r="HM322" s="275">
        <f>VLOOKUP(C322,FPT!B:HK,74,0)</f>
        <v>673846</v>
      </c>
      <c r="HN322" t="str">
        <f t="shared" si="521"/>
        <v/>
      </c>
      <c r="HO322" s="275">
        <f>VLOOKUP(C322,MOVI!C:DT,75,0)</f>
        <v>11000000</v>
      </c>
      <c r="HP322" s="275">
        <f>VLOOKUP(C322,FPT!B:HN,75,0)</f>
        <v>11000000</v>
      </c>
      <c r="HQ322" t="str">
        <f t="shared" si="522"/>
        <v/>
      </c>
      <c r="HR322" s="275">
        <f>VLOOKUP(C322,MOVI!C:DT,76,0)</f>
        <v>0</v>
      </c>
      <c r="HS322" s="275">
        <f>VLOOKUP(C322,FPT!B:HQ,76,0)</f>
        <v>0</v>
      </c>
      <c r="HT322" t="str">
        <f t="shared" si="523"/>
        <v/>
      </c>
      <c r="HU322" s="275">
        <f>VLOOKUP(C322,MOVI!C:DT,77,0)</f>
        <v>0</v>
      </c>
      <c r="HV322" s="275">
        <f>VLOOKUP(C322,FPT!B:HT,77,0)</f>
        <v>0</v>
      </c>
      <c r="HW322" t="str">
        <f t="shared" si="524"/>
        <v/>
      </c>
      <c r="HX322" s="274">
        <f>VLOOKUP(C322,MOVI!C:CB,78,0)</f>
        <v>400000</v>
      </c>
      <c r="HY322" s="261">
        <f>VLOOKUP(C322,FPT!$B:$CA,78,0)</f>
        <v>400000</v>
      </c>
      <c r="HZ322" t="str">
        <f t="shared" si="525"/>
        <v/>
      </c>
      <c r="IA322" s="275">
        <f>VLOOKUP(C322,MOVI!C:CD,79,0)</f>
        <v>50000</v>
      </c>
      <c r="IB322" s="275">
        <f>VLOOKUP(C322,FPT!B:HZ,79,0)</f>
        <v>50000</v>
      </c>
      <c r="IC322" t="str">
        <f t="shared" si="526"/>
        <v/>
      </c>
      <c r="ID322" s="275">
        <f>VLOOKUP(C322,MOVI!C:CD,80,0)</f>
        <v>75000</v>
      </c>
      <c r="IE322" s="275">
        <f>VLOOKUP(C322,FPT!B:IC,80,0)</f>
        <v>75000</v>
      </c>
      <c r="IF322" t="str">
        <f t="shared" si="527"/>
        <v/>
      </c>
      <c r="IG322" s="275">
        <f>VLOOKUP(C322,MOVI!C:DT,81,0)</f>
        <v>0</v>
      </c>
      <c r="IH322" s="275">
        <f>VLOOKUP(C322,FPT!B:IF,81,0)</f>
        <v>0</v>
      </c>
      <c r="II322" t="str">
        <f t="shared" si="528"/>
        <v/>
      </c>
      <c r="IJ322" s="275">
        <f>VLOOKUP(C322,MOVI!C:DT,82,0)</f>
        <v>525000</v>
      </c>
      <c r="IK322" s="275">
        <f>VLOOKUP(C322,FPT!B:II,82,0)</f>
        <v>525000</v>
      </c>
      <c r="IL322" t="str">
        <f t="shared" si="529"/>
        <v/>
      </c>
      <c r="IM322" s="275">
        <f>ROUND(VLOOKUP(C322,MOVI!C:DT,83,0),0)</f>
        <v>12398846</v>
      </c>
      <c r="IN322" s="275">
        <f>ROUND(VLOOKUP(C322,FPT!B:IL,83,0),0)</f>
        <v>12398846</v>
      </c>
      <c r="IO322" t="str">
        <f t="shared" si="530"/>
        <v/>
      </c>
      <c r="IP322" s="275">
        <f>VLOOKUP(C322,MOVI!C:DT,84,0)</f>
        <v>0</v>
      </c>
      <c r="IQ322" s="275">
        <f>VLOOKUP(C322,FPT!B:IO,84,0)</f>
        <v>0</v>
      </c>
      <c r="IR322" t="str">
        <f t="shared" si="531"/>
        <v/>
      </c>
      <c r="IS322" s="275">
        <f>ROUND(VLOOKUP(C322,MOVI!C:DT,85,0),0)</f>
        <v>0</v>
      </c>
      <c r="IT322" s="275">
        <f>ROUND(VLOOKUP(C322,FPT!B:IR,85,0),0)</f>
        <v>0</v>
      </c>
      <c r="IU322" t="str">
        <f t="shared" si="532"/>
        <v/>
      </c>
      <c r="IV322" s="275">
        <f>VLOOKUP(C322,MOVI!C:DT,86,0)</f>
        <v>0</v>
      </c>
      <c r="IW322" s="275">
        <f>VLOOKUP(C322,FPT!B:IU,86,0)</f>
        <v>0</v>
      </c>
      <c r="IX322" t="str">
        <f t="shared" si="533"/>
        <v/>
      </c>
      <c r="IY322" s="275">
        <f>ROUND(VLOOKUP(C322,MOVI!C:DT,87,0),0)</f>
        <v>0</v>
      </c>
      <c r="IZ322" s="275">
        <f>ROUND(VLOOKUP(C322,FPT!B:IX,87,0),0)</f>
        <v>0</v>
      </c>
      <c r="JA322" t="str">
        <f t="shared" si="534"/>
        <v/>
      </c>
      <c r="JB322" s="275">
        <f>VLOOKUP(C322,MOVI!C:DT,88,0)</f>
        <v>0</v>
      </c>
      <c r="JC322" s="275">
        <f>VLOOKUP(C322,FPT!B:JA,88,0)</f>
        <v>0</v>
      </c>
      <c r="JD322" t="str">
        <f t="shared" si="535"/>
        <v/>
      </c>
      <c r="JE322" s="275">
        <f>VLOOKUP(C322,MOVI!C:DT,89,0)</f>
        <v>0</v>
      </c>
      <c r="JF322" s="275">
        <f>VLOOKUP(C322,FPT!B:JD,89,0)</f>
        <v>0</v>
      </c>
      <c r="JG322" t="str">
        <f t="shared" si="536"/>
        <v/>
      </c>
      <c r="JH322" s="275">
        <f>VLOOKUP(C322,MOVI!C:DT,90,0)</f>
        <v>0</v>
      </c>
      <c r="JI322" s="275">
        <f>VLOOKUP(C322,FPT!B:JG,90,0)</f>
        <v>0</v>
      </c>
      <c r="JJ322" t="str">
        <f t="shared" si="537"/>
        <v/>
      </c>
      <c r="JK322" s="275">
        <f>VLOOKUP(C322,MOVI!C:DT,91,0)</f>
        <v>0</v>
      </c>
      <c r="JL322" s="275">
        <f>VLOOKUP(C322,FPT!B:JJ,91,0)</f>
        <v>0</v>
      </c>
      <c r="JM322" t="str">
        <f t="shared" si="538"/>
        <v/>
      </c>
      <c r="JN322" s="275">
        <f>VLOOKUP(C322,MOVI!C:DT,92,0)</f>
        <v>0</v>
      </c>
      <c r="JO322" s="275">
        <f>VLOOKUP(C322,FPT!B:JM,92,0)</f>
        <v>0</v>
      </c>
      <c r="JP322" t="str">
        <f t="shared" si="539"/>
        <v/>
      </c>
      <c r="JQ322" s="275">
        <f>VLOOKUP(C322,MOVI!C:DT,93,0)</f>
        <v>0</v>
      </c>
      <c r="JR322" s="275">
        <f>VLOOKUP(C322,FPT!B:JP,93,0)</f>
        <v>0</v>
      </c>
      <c r="JS322" t="str">
        <f t="shared" si="540"/>
        <v/>
      </c>
      <c r="JT322" s="275">
        <f>VLOOKUP(C322,MOVI!C:DT,94,0)</f>
        <v>0</v>
      </c>
      <c r="JU322" s="275">
        <f>VLOOKUP(C322,FPT!B:JS,94,0)</f>
        <v>0</v>
      </c>
      <c r="JV322" t="str">
        <f t="shared" si="541"/>
        <v/>
      </c>
      <c r="JW322" s="275">
        <f>VLOOKUP(C322,MOVI!C:DT,95,0)</f>
        <v>7464254</v>
      </c>
      <c r="JX322" s="275">
        <f>VLOOKUP(C322,FPT!B:JV,95,0)</f>
        <v>7464254</v>
      </c>
      <c r="JY322" t="str">
        <f t="shared" si="542"/>
        <v/>
      </c>
      <c r="JZ322" s="275">
        <f>VLOOKUP(C322,MOVI!C:DT,96,0)</f>
        <v>0</v>
      </c>
      <c r="KA322" s="275">
        <f>VLOOKUP(C322,FPT!B:JY,96,0)</f>
        <v>0</v>
      </c>
      <c r="KB322" t="str">
        <f t="shared" si="543"/>
        <v/>
      </c>
      <c r="KC322" s="275">
        <f>VLOOKUP(C322,MOVI!C:DT,97,0)</f>
        <v>7464254</v>
      </c>
      <c r="KD322" s="275">
        <f>VLOOKUP(C322,FPT!B:KB,97,0)</f>
        <v>7464254</v>
      </c>
      <c r="KE322" t="str">
        <f t="shared" si="544"/>
        <v/>
      </c>
      <c r="KF322" s="275">
        <f>VLOOKUP(C322,MOVI!C:DT,98,0)</f>
        <v>850000.00000000012</v>
      </c>
      <c r="KG322" s="275">
        <f>VLOOKUP(C322,FPT!B:KE,98,0)</f>
        <v>850000</v>
      </c>
      <c r="KH322" t="str">
        <f t="shared" si="545"/>
        <v/>
      </c>
      <c r="KI322" s="275">
        <f>VLOOKUP(C322,MOVI!C:DT,99,0)</f>
        <v>0</v>
      </c>
      <c r="KJ322" s="275">
        <f>VLOOKUP(C322,FPT!B:KH,99,0)</f>
        <v>0</v>
      </c>
      <c r="KK322" t="str">
        <f t="shared" si="546"/>
        <v/>
      </c>
      <c r="KL322" s="275">
        <f>VLOOKUP(C322,MOVI!C:DT,100,0)</f>
        <v>150000</v>
      </c>
      <c r="KM322" s="275">
        <f>VLOOKUP(C322,FPT!B:KK,100,0)</f>
        <v>150000</v>
      </c>
      <c r="KN322" t="str">
        <f t="shared" si="547"/>
        <v/>
      </c>
      <c r="KO322" s="275">
        <f>VLOOKUP(C322,MOVI!C:DT,101,0)</f>
        <v>0</v>
      </c>
      <c r="KP322" s="275">
        <f>VLOOKUP(C322,FPT!B:KN,101,0)</f>
        <v>0</v>
      </c>
      <c r="KQ322" t="str">
        <f t="shared" si="548"/>
        <v/>
      </c>
      <c r="KR322" s="275">
        <f>VLOOKUP(C322,MOVI!C:DT,102,0)</f>
        <v>0</v>
      </c>
      <c r="KS322" s="275">
        <f>VLOOKUP(C322,FPT!B:KQ,102,0)</f>
        <v>0</v>
      </c>
      <c r="KT322" t="str">
        <f t="shared" si="549"/>
        <v/>
      </c>
      <c r="KU322" s="275">
        <f>VLOOKUP(C322,MOVI!C:DT,103,0)</f>
        <v>1000000.0000000001</v>
      </c>
      <c r="KV322" s="275">
        <f>VLOOKUP(C322,FPT!B:KT,103,0)</f>
        <v>1000000</v>
      </c>
      <c r="KW322" t="str">
        <f t="shared" si="550"/>
        <v/>
      </c>
      <c r="KX322" s="275">
        <f>VLOOKUP(C322,MOVI!C:DT,104,0)</f>
        <v>1525000</v>
      </c>
      <c r="KY322" s="275">
        <f>VLOOKUP(C322,FPT!B:KW,104,0)</f>
        <v>1525000</v>
      </c>
      <c r="KZ322" t="str">
        <f t="shared" si="551"/>
        <v/>
      </c>
      <c r="LA322" s="275">
        <f>VLOOKUP(C322,MOVI!C:DT,105,0)</f>
        <v>100000</v>
      </c>
      <c r="LB322" s="275">
        <f>VLOOKUP(C322,FPT!B:KZ,105,0)</f>
        <v>100000</v>
      </c>
      <c r="LC322" t="str">
        <f t="shared" si="552"/>
        <v/>
      </c>
      <c r="LD322" s="275">
        <f>VLOOKUP(C322,MOVI!C:DT,106,0)</f>
        <v>9089254</v>
      </c>
      <c r="LE322" s="275">
        <f>VLOOKUP(C322,FPT!B:LC,106,0)</f>
        <v>9089254</v>
      </c>
      <c r="LF322" t="str">
        <f t="shared" si="553"/>
        <v/>
      </c>
      <c r="LG322" s="273">
        <f>VLOOKUP(C322,MOVI!C:DT,107,0)</f>
        <v>0</v>
      </c>
      <c r="LH322" s="273">
        <f>VLOOKUP(C322,FPT!B:LF,107,0)</f>
        <v>0</v>
      </c>
      <c r="LI322" t="str">
        <f t="shared" si="554"/>
        <v/>
      </c>
      <c r="LJ322" t="str">
        <f>VLOOKUP(C322,MOVI!C:DV,108,0)</f>
        <v>MoviSouthSales</v>
      </c>
      <c r="LK322" s="252" t="str">
        <f>VLOOKUP(C322,FPT!B:LI,108,0)</f>
        <v>MoviSouthSales</v>
      </c>
      <c r="LL322" t="str">
        <f t="shared" si="555"/>
        <v/>
      </c>
      <c r="LM322" s="275">
        <f>ROUND(VLOOKUP(C322,MOVI!C:DV,109,0),0)</f>
        <v>416667</v>
      </c>
      <c r="LN322" s="275">
        <f>ROUND(VLOOKUP(C322,FPT!B:LL,109,0),0)</f>
        <v>416667</v>
      </c>
      <c r="LO322" t="str">
        <f t="shared" si="556"/>
        <v/>
      </c>
      <c r="LP322" t="str">
        <f>VLOOKUP(C322,MOVI!C:DV,110,0)</f>
        <v>BDG</v>
      </c>
      <c r="LQ322" s="247" t="str">
        <f>VLOOKUP(C322,FPT!B:LO,110,0)</f>
        <v>BDG</v>
      </c>
      <c r="LR322" t="str">
        <f t="shared" si="557"/>
        <v/>
      </c>
      <c r="LS322">
        <f>MOVI!DI317</f>
        <v>22</v>
      </c>
      <c r="LV322">
        <f>MOVI!DJ317</f>
        <v>0</v>
      </c>
      <c r="LW322">
        <f>MOVI!DK317</f>
        <v>0</v>
      </c>
      <c r="LX322">
        <f>MOVI!DL317</f>
        <v>0</v>
      </c>
      <c r="LY322">
        <f>MOVI!DM317</f>
        <v>0</v>
      </c>
      <c r="LZ322">
        <f>MOVI!DN317</f>
        <v>0</v>
      </c>
      <c r="MA322">
        <f>MOVI!DO317</f>
        <v>0</v>
      </c>
      <c r="MB322" t="str">
        <f>MOVI!DP317</f>
        <v>BDG</v>
      </c>
      <c r="MC322">
        <f>MOVI!DQ317</f>
        <v>0</v>
      </c>
      <c r="MD322">
        <f>MOVI!DR317</f>
        <v>0</v>
      </c>
      <c r="ME322" t="str">
        <f>VLOOKUP(C322,MOVI!C:DV,121,0)</f>
        <v>Group 1</v>
      </c>
      <c r="MF322" s="252" t="str">
        <f>VLOOKUP(C322,FPT!B:MD,111,0)</f>
        <v>Group 1</v>
      </c>
      <c r="MG322" t="str">
        <f t="shared" si="561"/>
        <v/>
      </c>
      <c r="MH322" t="str">
        <f>VLOOKUP(C322,MOVI!C:DT,122,0)</f>
        <v>MoviSouthGroup 1</v>
      </c>
      <c r="MI322" s="252" t="str">
        <f>VLOOKUP(C322,FPT!B:DS,112,0)</f>
        <v>MoviSouthGroup 1</v>
      </c>
      <c r="MJ322" t="str">
        <f t="shared" si="558"/>
        <v/>
      </c>
    </row>
    <row r="323" spans="1:348" x14ac:dyDescent="0.25">
      <c r="A323">
        <v>315</v>
      </c>
      <c r="B323" s="48">
        <v>5997</v>
      </c>
      <c r="C323" s="271" t="s">
        <v>1076</v>
      </c>
      <c r="D323" t="str">
        <f>VLOOKUP(C323,MOVI!C:D,2,0)</f>
        <v>Nguyễn Thành Vửng</v>
      </c>
      <c r="E323" t="str">
        <f>VLOOKUP(C323,FPT!B:C,2,0)</f>
        <v>Nguyễn Thành Vửng</v>
      </c>
      <c r="F323" t="str">
        <f t="shared" si="451"/>
        <v/>
      </c>
      <c r="G323" t="str">
        <f>VLOOKUP(C323,MOVI!C:E,3,0)</f>
        <v>Sales</v>
      </c>
      <c r="H323" t="str">
        <f>VLOOKUP(C323,FPT!B:F,3,0)</f>
        <v>Sales</v>
      </c>
      <c r="I323" t="str">
        <f t="shared" si="452"/>
        <v/>
      </c>
      <c r="J323" t="str">
        <f>VLOOKUP(C323,MOVI!C:H,4,0)</f>
        <v>Field Sales</v>
      </c>
      <c r="K323" t="str">
        <f>VLOOKUP(C323,FPT!B:I,4,0)</f>
        <v>Field Sales</v>
      </c>
      <c r="L323" t="str">
        <f t="shared" si="453"/>
        <v/>
      </c>
      <c r="M323" t="str">
        <f>VLOOKUP(C323,MOVI!C:DT,5,0)</f>
        <v>Associate</v>
      </c>
      <c r="N323" t="str">
        <f>VLOOKUP(C323,FPT!B:L,5,0)</f>
        <v>Associate</v>
      </c>
      <c r="O323" t="str">
        <f t="shared" si="454"/>
        <v/>
      </c>
      <c r="P323" t="str">
        <f>VLOOKUP(C323,MOVI!C:DT,6,0)</f>
        <v>Field Sales</v>
      </c>
      <c r="Q323" t="str">
        <f>VLOOKUP(C323,FPT!B:O,6,0)</f>
        <v>Field sales</v>
      </c>
      <c r="R323" t="str">
        <f t="shared" si="455"/>
        <v/>
      </c>
      <c r="S323" t="str">
        <f>VLOOKUP(C323,MOVI!C:DT,7,0)</f>
        <v>South</v>
      </c>
      <c r="T323" t="str">
        <f>VLOOKUP(C323,FPT!B:R,7,0)</f>
        <v>South</v>
      </c>
      <c r="U323" t="str">
        <f t="shared" si="456"/>
        <v/>
      </c>
      <c r="V323" t="str">
        <f>VLOOKUP(C323,MOVI!C:DT,8,0)</f>
        <v>Movi</v>
      </c>
      <c r="W323" t="str">
        <f>VLOOKUP(C323,FPT!B:U,8,0)</f>
        <v>Movi</v>
      </c>
      <c r="X323" t="str">
        <f t="shared" si="457"/>
        <v/>
      </c>
      <c r="Y323" t="str">
        <f>VLOOKUP(C323,MOVI!C:DT,9,0)</f>
        <v>Full-time</v>
      </c>
      <c r="Z323" t="str">
        <f>VLOOKUP(C323,FPT!B:X,9,0)</f>
        <v>Full-time</v>
      </c>
      <c r="AA323" t="str">
        <f t="shared" si="458"/>
        <v/>
      </c>
      <c r="AB323" t="str">
        <f>VLOOKUP(C323,MOVI!C:DT,10,0)</f>
        <v>Leaving</v>
      </c>
      <c r="AC323" t="str">
        <f>VLOOKUP(C323,FPT!B:AA,10,0)</f>
        <v>Leaving</v>
      </c>
      <c r="AD323" t="str">
        <f t="shared" si="459"/>
        <v/>
      </c>
      <c r="AE323" s="247">
        <f>VLOOKUP(C323,MOVI!C:DT,11,0)</f>
        <v>44110</v>
      </c>
      <c r="AF323" s="247">
        <f>VLOOKUP(C323,FPT!B:AD,11,0)</f>
        <v>44110</v>
      </c>
      <c r="AG323" t="str">
        <f t="shared" si="460"/>
        <v/>
      </c>
      <c r="AH323" s="260" t="str">
        <f>VLOOKUP(C323,MOVI!C:DT,12,0)</f>
        <v/>
      </c>
      <c r="AI323" s="260"/>
      <c r="AJ323" t="str">
        <f t="shared" si="560"/>
        <v/>
      </c>
      <c r="AK323">
        <f>VLOOKUP(C323,MOVI!C:DT,13,0)</f>
        <v>0</v>
      </c>
      <c r="AL323" s="247">
        <f>VLOOKUP(C323,FPT!B:AJ,13,0)</f>
        <v>0</v>
      </c>
      <c r="AM323" t="str">
        <f t="shared" si="559"/>
        <v/>
      </c>
      <c r="AN323" s="247">
        <f>VLOOKUP(C323,MOVI!C:DT,14,0)</f>
        <v>44562</v>
      </c>
      <c r="AO323" s="247">
        <f>VLOOKUP(C323,FPT!B:AM,14,0)</f>
        <v>44562</v>
      </c>
      <c r="AP323" t="str">
        <f t="shared" si="461"/>
        <v/>
      </c>
      <c r="AQ323" t="str">
        <f>VLOOKUP(C323,MOVI!C:DT,15,0)</f>
        <v>LC</v>
      </c>
      <c r="AR323" s="247" t="str">
        <f>VLOOKUP(C323,FPT!B:AP,15,0)</f>
        <v>LC</v>
      </c>
      <c r="AS323" t="str">
        <f t="shared" si="462"/>
        <v/>
      </c>
      <c r="AT323" s="282" t="str">
        <f>VLOOKUP(C323,MOVI!C:DT,16,0)</f>
        <v>LTTP</v>
      </c>
      <c r="AU323" s="247" t="str">
        <f>VLOOKUP(C323,FPT!B:AS,16,0)</f>
        <v>LTTP</v>
      </c>
      <c r="AV323" t="str">
        <f t="shared" si="463"/>
        <v/>
      </c>
      <c r="AW323" t="str">
        <f>VLOOKUP(C323,MOVI!C:DT,17,0)</f>
        <v>L</v>
      </c>
      <c r="AX323" s="247" t="str">
        <f>VLOOKUP(C323,FPT!B:AV,17,0)</f>
        <v>L</v>
      </c>
      <c r="AY323" t="str">
        <f t="shared" si="464"/>
        <v/>
      </c>
      <c r="AZ323">
        <f>VLOOKUP(C323,MOVI!C:DT,18,0)</f>
        <v>0</v>
      </c>
      <c r="BA323" s="247">
        <f>VLOOKUP(C323,FPT!B:AY,18,0)</f>
        <v>0</v>
      </c>
      <c r="BB323" t="str">
        <f t="shared" si="465"/>
        <v/>
      </c>
      <c r="BC323" s="275">
        <f>VLOOKUP(C323,MOVI!C:DT,19,0)</f>
        <v>5000000</v>
      </c>
      <c r="BD323" s="275">
        <f>VLOOKUP(C323,FPT!B:BB,19,0)</f>
        <v>5000000</v>
      </c>
      <c r="BE323" t="str">
        <f t="shared" si="466"/>
        <v/>
      </c>
      <c r="BF323">
        <f>VLOOKUP(C323,MOVI!C:DT,20,0)</f>
        <v>0</v>
      </c>
      <c r="BG323" s="252">
        <f>VLOOKUP(C323,FPT!B:BE,20,0)</f>
        <v>0</v>
      </c>
      <c r="BH323" t="str">
        <f t="shared" si="467"/>
        <v/>
      </c>
      <c r="BI323" s="275">
        <f>VLOOKUP(C323,MOVI!C:DT,21,0)</f>
        <v>5000000</v>
      </c>
      <c r="BJ323" s="275">
        <f>VLOOKUP(C323,FPT!B:BH,21,0)</f>
        <v>5000000</v>
      </c>
      <c r="BK323" t="str">
        <f t="shared" si="468"/>
        <v/>
      </c>
      <c r="BL323" s="275">
        <f>VLOOKUP(C323,MOVI!C:DT,22,0)</f>
        <v>0</v>
      </c>
      <c r="BM323" s="275">
        <f>VLOOKUP(C323,FPT!B:BK,22,0)</f>
        <v>0</v>
      </c>
      <c r="BN323" t="str">
        <f t="shared" si="469"/>
        <v/>
      </c>
      <c r="BO323" s="275">
        <f>VLOOKUP(C323,MOVI!C:DT,23,0)</f>
        <v>0</v>
      </c>
      <c r="BP323" s="275">
        <f>VLOOKUP(C323,FPT!B:BN,23,0)</f>
        <v>0</v>
      </c>
      <c r="BQ323" t="str">
        <f t="shared" si="470"/>
        <v/>
      </c>
      <c r="BR323" s="275">
        <f>VLOOKUP(C323,MOVI!C:DT,24,0)</f>
        <v>0</v>
      </c>
      <c r="BS323" s="275">
        <f>VLOOKUP(C323,FPT!B:BQ,24,0)</f>
        <v>0</v>
      </c>
      <c r="BT323" t="str">
        <f t="shared" si="471"/>
        <v/>
      </c>
      <c r="BU323" s="275">
        <f>VLOOKUP(C323,MOVI!C:DT,25,0)</f>
        <v>200000</v>
      </c>
      <c r="BV323" s="275">
        <f>VLOOKUP(C323,FPT!B:BT,25,0)</f>
        <v>200000</v>
      </c>
      <c r="BW323" t="str">
        <f t="shared" si="472"/>
        <v/>
      </c>
      <c r="BX323" s="275">
        <f>VLOOKUP(C323,MOVI!C:DT,26,0)</f>
        <v>0</v>
      </c>
      <c r="BY323" s="275">
        <f>VLOOKUP(C323,FPT!B:BW,26,0)</f>
        <v>0</v>
      </c>
      <c r="BZ323" t="str">
        <f t="shared" si="473"/>
        <v/>
      </c>
      <c r="CA323" s="275">
        <f>VLOOKUP(C323,MOVI!C:DT,27,0)</f>
        <v>730000</v>
      </c>
      <c r="CB323" s="275">
        <f>VLOOKUP(C323,FPT!B:BZ,27,0)</f>
        <v>730000</v>
      </c>
      <c r="CC323" t="str">
        <f t="shared" si="474"/>
        <v/>
      </c>
      <c r="CD323" s="275">
        <f>VLOOKUP(C323,MOVI!C:DT,28,0)</f>
        <v>930000</v>
      </c>
      <c r="CE323" s="275">
        <f>VLOOKUP(C323,FPT!B:CC,28,0)</f>
        <v>930000</v>
      </c>
      <c r="CF323" t="str">
        <f t="shared" si="475"/>
        <v/>
      </c>
      <c r="CG323" t="str">
        <f>VLOOKUP(C323,MOVI!C:DT,29,0)</f>
        <v>CN</v>
      </c>
      <c r="CH323" s="252" t="str">
        <f>VLOOKUP(C323,FPT!B:CF,29,0)</f>
        <v>CN</v>
      </c>
      <c r="CI323" t="str">
        <f t="shared" si="476"/>
        <v/>
      </c>
      <c r="CJ323">
        <f>VLOOKUP(C323,MOVI!C:DT,30,0)</f>
        <v>26</v>
      </c>
      <c r="CK323" s="252">
        <f>VLOOKUP(C323,FPT!B:CI,30,0)</f>
        <v>26</v>
      </c>
      <c r="CL323" t="str">
        <f t="shared" si="477"/>
        <v/>
      </c>
      <c r="CM323">
        <f>VLOOKUP(C323,MOVI!C:DT,31,0)</f>
        <v>24</v>
      </c>
      <c r="CN323" s="252">
        <f>VLOOKUP(C323,FPT!B:CL,31,0)</f>
        <v>24</v>
      </c>
      <c r="CO323" t="str">
        <f t="shared" si="478"/>
        <v/>
      </c>
      <c r="CP323" s="275">
        <f>VLOOKUP(C323,MOVI!C:DT,32,0)</f>
        <v>2</v>
      </c>
      <c r="CQ323" s="275">
        <f>VLOOKUP(C323,FPT!B:CO,32,0)</f>
        <v>2</v>
      </c>
      <c r="CR323" t="str">
        <f t="shared" si="479"/>
        <v/>
      </c>
      <c r="CS323" s="275">
        <f>VLOOKUP(C323,MOVI!C:DT,33,0)</f>
        <v>0</v>
      </c>
      <c r="CT323" s="275">
        <f>VLOOKUP(C323,FPT!B:CR,33,0)</f>
        <v>0</v>
      </c>
      <c r="CU323" t="str">
        <f t="shared" si="480"/>
        <v/>
      </c>
      <c r="CV323" s="275">
        <f>VLOOKUP(C323,MOVI!C:DT,34,0)</f>
        <v>0</v>
      </c>
      <c r="CW323" s="275">
        <f>VLOOKUP(C323,FPT!B:CU,34,0)</f>
        <v>0</v>
      </c>
      <c r="CX323" t="str">
        <f t="shared" si="481"/>
        <v/>
      </c>
      <c r="CY323" s="275">
        <f>VLOOKUP(C323,MOVI!C:DT,35,0)</f>
        <v>26</v>
      </c>
      <c r="CZ323" s="275">
        <f>VLOOKUP(C323,FPT!B:CX,35,0)</f>
        <v>26</v>
      </c>
      <c r="DA323" t="str">
        <f t="shared" si="482"/>
        <v/>
      </c>
      <c r="DB323" s="275">
        <f>VLOOKUP(C323,MOVI!C:DT,36,0)</f>
        <v>0</v>
      </c>
      <c r="DC323" s="275">
        <f>VLOOKUP(C323,FPT!B:DA,36,0)</f>
        <v>0</v>
      </c>
      <c r="DD323" t="str">
        <f t="shared" si="483"/>
        <v/>
      </c>
      <c r="DE323" s="275">
        <f>VLOOKUP(C323,MOVI!C:DT,37,0)</f>
        <v>0</v>
      </c>
      <c r="DF323" s="275">
        <f>VLOOKUP(C323,FPT!B:DD,37,0)</f>
        <v>0</v>
      </c>
      <c r="DG323" t="str">
        <f t="shared" si="484"/>
        <v/>
      </c>
      <c r="DH323" s="275">
        <f>VLOOKUP(C323,MOVI!C:DT,38,0)</f>
        <v>0</v>
      </c>
      <c r="DI323" s="275">
        <f>VLOOKUP(C323,FPT!B:DG,38,0)</f>
        <v>0</v>
      </c>
      <c r="DJ323" t="str">
        <f t="shared" si="485"/>
        <v/>
      </c>
      <c r="DK323" s="275">
        <f>VLOOKUP(C323,MOVI!C:DT,39,0)</f>
        <v>0</v>
      </c>
      <c r="DL323" s="275">
        <f>VLOOKUP(C323,FPT!B:DJ,39,0)</f>
        <v>0</v>
      </c>
      <c r="DM323" t="str">
        <f t="shared" si="486"/>
        <v/>
      </c>
      <c r="DN323" s="275">
        <f>VLOOKUP(C323,MOVI!C:DT,40,0)</f>
        <v>0</v>
      </c>
      <c r="DO323" s="275">
        <f>VLOOKUP(C323,FPT!B:DM,40,0)</f>
        <v>0</v>
      </c>
      <c r="DP323" t="str">
        <f t="shared" si="487"/>
        <v/>
      </c>
      <c r="DQ323" s="275">
        <f>VLOOKUP(C323,MOVI!C:DT,41,0)</f>
        <v>0</v>
      </c>
      <c r="DR323" s="275">
        <f>VLOOKUP(C323,FPT!B:DP,41,0)</f>
        <v>0</v>
      </c>
      <c r="DS323" t="str">
        <f t="shared" si="488"/>
        <v/>
      </c>
      <c r="DT323" s="275">
        <f>VLOOKUP(C323,MOVI!C:DT,42,0)</f>
        <v>5000000</v>
      </c>
      <c r="DU323" s="275">
        <f>ROUND(VLOOKUP(C323,FPT!B:DS,42,0),0)</f>
        <v>5000000</v>
      </c>
      <c r="DV323" t="str">
        <f t="shared" si="489"/>
        <v/>
      </c>
      <c r="DW323" s="275">
        <f>VLOOKUP(C323,MOVI!C:DT,43,0)</f>
        <v>0</v>
      </c>
      <c r="DX323" s="275">
        <f>VLOOKUP(C323,FPT!B:DV,43,0)</f>
        <v>0</v>
      </c>
      <c r="DY323" t="str">
        <f t="shared" si="490"/>
        <v/>
      </c>
      <c r="DZ323" s="275">
        <f>VLOOKUP(C323,MOVI!C:DT,44,0)</f>
        <v>0</v>
      </c>
      <c r="EA323" s="275">
        <f>VLOOKUP(C323,FPT!B:DY,44,0)</f>
        <v>0</v>
      </c>
      <c r="EB323" t="str">
        <f t="shared" si="491"/>
        <v/>
      </c>
      <c r="EC323" s="275">
        <f>VLOOKUP(C323,MOVI!C:DT,45,0)</f>
        <v>5000000</v>
      </c>
      <c r="ED323" s="275">
        <f>ROUND(VLOOKUP(C323,FPT!B:EB,45,0),0)</f>
        <v>5000000</v>
      </c>
      <c r="EE323" t="str">
        <f t="shared" si="492"/>
        <v/>
      </c>
      <c r="EF323" s="275">
        <f>VLOOKUP(C323,MOVI!C:DT,46,0)</f>
        <v>0</v>
      </c>
      <c r="EG323" s="275">
        <f>VLOOKUP(C323,FPT!B:EE,46,0)</f>
        <v>0</v>
      </c>
      <c r="EH323" t="str">
        <f t="shared" si="493"/>
        <v/>
      </c>
      <c r="EI323" s="275">
        <f>VLOOKUP(C323,MOVI!C:DT,47,0)</f>
        <v>0</v>
      </c>
      <c r="EJ323" s="275">
        <f>VLOOKUP(C323,FPT!B:EH,47,0)</f>
        <v>0</v>
      </c>
      <c r="EK323" t="str">
        <f t="shared" si="494"/>
        <v/>
      </c>
      <c r="EL323" s="275">
        <f>VLOOKUP(C323,MOVI!C:DT,48,0)</f>
        <v>0</v>
      </c>
      <c r="EM323" s="275">
        <f>VLOOKUP(C323,FPT!B:EK,48,0)</f>
        <v>0</v>
      </c>
      <c r="EN323" t="str">
        <f t="shared" si="495"/>
        <v/>
      </c>
      <c r="EO323" s="275">
        <f>VLOOKUP(C323,MOVI!C:DT,49,0)</f>
        <v>200000</v>
      </c>
      <c r="EP323" s="275">
        <f>VLOOKUP(C323,FPT!B:EN,49,0)</f>
        <v>200000</v>
      </c>
      <c r="EQ323" t="str">
        <f t="shared" si="496"/>
        <v/>
      </c>
      <c r="ER323" s="275">
        <f>VLOOKUP(C323,MOVI!C:DT,50,0)</f>
        <v>0</v>
      </c>
      <c r="ES323" s="275">
        <f>VLOOKUP(C323,FPT!B:EQ,50,0)</f>
        <v>0</v>
      </c>
      <c r="ET323" t="str">
        <f t="shared" si="497"/>
        <v/>
      </c>
      <c r="EU323" s="275">
        <f>VLOOKUP(C323,MOVI!C:DT,51,0)</f>
        <v>0</v>
      </c>
      <c r="EV323" s="275">
        <f>VLOOKUP(C323,FPT!B:ET,51,0)</f>
        <v>0</v>
      </c>
      <c r="EW323" t="str">
        <f t="shared" si="498"/>
        <v/>
      </c>
      <c r="EX323" s="275">
        <f>VLOOKUP(C323,MOVI!C:DT,52,0)</f>
        <v>0</v>
      </c>
      <c r="EY323" s="275">
        <f>VLOOKUP(C323,FPT!B:EW,52,0)</f>
        <v>0</v>
      </c>
      <c r="EZ323" t="str">
        <f t="shared" si="499"/>
        <v/>
      </c>
      <c r="FA323" s="275">
        <f>VLOOKUP(C323,MOVI!C:DT,53,0)</f>
        <v>0</v>
      </c>
      <c r="FB323" s="275">
        <f>VLOOKUP(C323,FPT!B:EZ,53,0)</f>
        <v>0</v>
      </c>
      <c r="FC323" t="str">
        <f t="shared" si="500"/>
        <v/>
      </c>
      <c r="FD323" s="275">
        <f>VLOOKUP(C323,MOVI!C:DT,54,0)</f>
        <v>0</v>
      </c>
      <c r="FE323" s="275">
        <f>VLOOKUP(C323,FPT!B:FC,54,0)</f>
        <v>0</v>
      </c>
      <c r="FF323" t="str">
        <f t="shared" si="501"/>
        <v/>
      </c>
      <c r="FG323" s="275">
        <f>VLOOKUP(C323,MOVI!C:DT,55,0)</f>
        <v>673846</v>
      </c>
      <c r="FH323" s="275">
        <f>VLOOKUP(C323,FPT!B:FF,55,0)</f>
        <v>673846</v>
      </c>
      <c r="FI323" t="str">
        <f t="shared" si="502"/>
        <v/>
      </c>
      <c r="FJ323" s="275">
        <f>VLOOKUP(C323,MOVI!C:DT,56,0)</f>
        <v>873846</v>
      </c>
      <c r="FK323" s="275">
        <f>VLOOKUP(C323,FPT!B:FI,56,0)</f>
        <v>873846</v>
      </c>
      <c r="FL323" t="str">
        <f t="shared" si="503"/>
        <v/>
      </c>
      <c r="FM323" s="275">
        <f>VLOOKUP(C323,MOVI!C:DT,57,0)</f>
        <v>0</v>
      </c>
      <c r="FN323" s="275">
        <f>VLOOKUP(C323,FPT!B:FL,57,0)</f>
        <v>0</v>
      </c>
      <c r="FO323" t="str">
        <f t="shared" si="504"/>
        <v/>
      </c>
      <c r="FP323" s="275">
        <f>VLOOKUP(C323,MOVI!C:DT,58,0)</f>
        <v>0</v>
      </c>
      <c r="FQ323" s="275">
        <f>VLOOKUP(C323,FPT!B:FO,58,0)</f>
        <v>0</v>
      </c>
      <c r="FR323" t="str">
        <f t="shared" si="505"/>
        <v/>
      </c>
      <c r="FS323" s="275">
        <f>VLOOKUP(C323,MOVI!C:DT,59,0)</f>
        <v>0</v>
      </c>
      <c r="FT323" s="275">
        <f>VLOOKUP(C323,FPT!B:FR,59,0)</f>
        <v>0</v>
      </c>
      <c r="FU323" t="str">
        <f t="shared" si="506"/>
        <v/>
      </c>
      <c r="FV323" s="275">
        <f>VLOOKUP(C323,MOVI!C:DT,60,0)</f>
        <v>0</v>
      </c>
      <c r="FW323" s="275">
        <f>VLOOKUP(C323,FPT!B:FU,60,0)</f>
        <v>0</v>
      </c>
      <c r="FX323" t="str">
        <f t="shared" si="507"/>
        <v/>
      </c>
      <c r="FY323" s="275">
        <f>VLOOKUP(C323,MOVI!C:DT,61,0)</f>
        <v>0</v>
      </c>
      <c r="FZ323" s="275">
        <f>VLOOKUP(C323,FPT!B:FX,61,0)</f>
        <v>0</v>
      </c>
      <c r="GA323" t="str">
        <f t="shared" si="508"/>
        <v/>
      </c>
      <c r="GB323" s="275">
        <f>VLOOKUP(C323,MOVI!C:DT,62,0)</f>
        <v>0</v>
      </c>
      <c r="GC323" s="275">
        <f>VLOOKUP(C323,FPT!B:GA,62,0)</f>
        <v>0</v>
      </c>
      <c r="GD323" t="str">
        <f t="shared" si="509"/>
        <v/>
      </c>
      <c r="GE323" s="275">
        <f>VLOOKUP(C323,MOVI!C:DT,63,0)</f>
        <v>0</v>
      </c>
      <c r="GF323" s="275">
        <f>VLOOKUP(C323,FPT!B:GD,63,0)</f>
        <v>0</v>
      </c>
      <c r="GG323" t="str">
        <f t="shared" si="510"/>
        <v/>
      </c>
      <c r="GH323" s="275">
        <f>VLOOKUP(C323,MOVI!C:DT,64,0)</f>
        <v>0</v>
      </c>
      <c r="GI323" s="275">
        <f>VLOOKUP(C323,FPT!B:GG,64,0)</f>
        <v>0</v>
      </c>
      <c r="GJ323" t="str">
        <f t="shared" si="511"/>
        <v/>
      </c>
      <c r="GK323" s="275">
        <f>VLOOKUP(C323,MOVI!C:DT,65,0)</f>
        <v>0</v>
      </c>
      <c r="GL323" s="275">
        <f>VLOOKUP(C323,FPT!B:GJ,65,0)</f>
        <v>0</v>
      </c>
      <c r="GM323" t="str">
        <f t="shared" si="512"/>
        <v/>
      </c>
      <c r="GN323" s="275">
        <f>VLOOKUP(C323,MOVI!C:DT,66,0)</f>
        <v>0</v>
      </c>
      <c r="GO323" s="275">
        <f>VLOOKUP(C323,FPT!B:GM,66,0)</f>
        <v>0</v>
      </c>
      <c r="GP323" t="str">
        <f t="shared" si="513"/>
        <v/>
      </c>
      <c r="GQ323" s="275">
        <f>VLOOKUP(C323,MOVI!C:DT,67,0)</f>
        <v>0</v>
      </c>
      <c r="GR323" s="275">
        <f>VLOOKUP(C323,FPT!B:GP,67,0)</f>
        <v>0</v>
      </c>
      <c r="GS323" t="str">
        <f t="shared" si="514"/>
        <v/>
      </c>
      <c r="GT323" s="275">
        <f>VLOOKUP(C323,MOVI!C:DT,68,0)</f>
        <v>0</v>
      </c>
      <c r="GU323" s="275">
        <f>VLOOKUP(C323,FPT!B:GS,68,0)</f>
        <v>0</v>
      </c>
      <c r="GV323" t="str">
        <f t="shared" si="515"/>
        <v/>
      </c>
      <c r="GW323" s="275">
        <f>VLOOKUP(C323,MOVI!C:DT,69,0)</f>
        <v>0</v>
      </c>
      <c r="GX323" s="275">
        <f>VLOOKUP(C323,FPT!B:GV,69,0)</f>
        <v>0</v>
      </c>
      <c r="GY323" t="str">
        <f t="shared" si="516"/>
        <v/>
      </c>
      <c r="GZ323" s="275">
        <f>VLOOKUP(C323,MOVI!C:DT,70,0)</f>
        <v>0</v>
      </c>
      <c r="HA323" s="275">
        <f>VLOOKUP(C323,FPT!B:GY,70,0)</f>
        <v>0</v>
      </c>
      <c r="HB323" t="str">
        <f t="shared" si="517"/>
        <v/>
      </c>
      <c r="HC323" s="275">
        <f>VLOOKUP(C323,MOVI!C:DT,71,0)</f>
        <v>5873846</v>
      </c>
      <c r="HD323" s="275">
        <f>ROUND(VLOOKUP(C323,FPT!B:HB,71,0),0)</f>
        <v>5873846</v>
      </c>
      <c r="HE323" t="str">
        <f t="shared" si="518"/>
        <v/>
      </c>
      <c r="HF323" s="275">
        <f>ROUND(VLOOKUP(C323,MOVI!C:DT,72,0),0)</f>
        <v>0</v>
      </c>
      <c r="HG323" s="275">
        <f>ROUND(VLOOKUP(C323,FPT!B:HE,72,0),0)</f>
        <v>0</v>
      </c>
      <c r="HH323" t="str">
        <f t="shared" si="519"/>
        <v/>
      </c>
      <c r="HI323" s="275">
        <f>VLOOKUP(C323,MOVI!C:DT,73,0)</f>
        <v>200000</v>
      </c>
      <c r="HJ323" s="275">
        <f>VLOOKUP(C323,FPT!B:HH,73,0)</f>
        <v>200000</v>
      </c>
      <c r="HK323" t="str">
        <f t="shared" si="520"/>
        <v/>
      </c>
      <c r="HL323" s="275">
        <f>VLOOKUP(C323,MOVI!C:DT,74,0)</f>
        <v>673846</v>
      </c>
      <c r="HM323" s="275">
        <f>VLOOKUP(C323,FPT!B:HK,74,0)</f>
        <v>673846</v>
      </c>
      <c r="HN323" t="str">
        <f t="shared" si="521"/>
        <v/>
      </c>
      <c r="HO323" s="275">
        <f>VLOOKUP(C323,MOVI!C:DT,75,0)</f>
        <v>11000000</v>
      </c>
      <c r="HP323" s="275">
        <f>VLOOKUP(C323,FPT!B:HN,75,0)</f>
        <v>11000000</v>
      </c>
      <c r="HQ323" t="str">
        <f t="shared" si="522"/>
        <v/>
      </c>
      <c r="HR323" s="275">
        <f>VLOOKUP(C323,MOVI!C:DT,76,0)</f>
        <v>0</v>
      </c>
      <c r="HS323" s="275">
        <f>VLOOKUP(C323,FPT!B:HQ,76,0)</f>
        <v>0</v>
      </c>
      <c r="HT323" t="str">
        <f t="shared" si="523"/>
        <v/>
      </c>
      <c r="HU323" s="275">
        <f>VLOOKUP(C323,MOVI!C:DT,77,0)</f>
        <v>0</v>
      </c>
      <c r="HV323" s="275">
        <f>VLOOKUP(C323,FPT!B:HT,77,0)</f>
        <v>0</v>
      </c>
      <c r="HW323" t="str">
        <f t="shared" si="524"/>
        <v/>
      </c>
      <c r="HX323" s="274">
        <f>VLOOKUP(C323,MOVI!C:CB,78,0)</f>
        <v>400000</v>
      </c>
      <c r="HY323" s="261">
        <f>VLOOKUP(C323,FPT!$B:$CA,78,0)</f>
        <v>400000</v>
      </c>
      <c r="HZ323" t="str">
        <f t="shared" si="525"/>
        <v/>
      </c>
      <c r="IA323" s="275">
        <f>VLOOKUP(C323,MOVI!C:CD,79,0)</f>
        <v>50000</v>
      </c>
      <c r="IB323" s="275">
        <f>VLOOKUP(C323,FPT!B:HZ,79,0)</f>
        <v>50000</v>
      </c>
      <c r="IC323" t="str">
        <f t="shared" si="526"/>
        <v/>
      </c>
      <c r="ID323" s="275">
        <f>VLOOKUP(C323,MOVI!C:CD,80,0)</f>
        <v>75000</v>
      </c>
      <c r="IE323" s="275">
        <f>VLOOKUP(C323,FPT!B:IC,80,0)</f>
        <v>75000</v>
      </c>
      <c r="IF323" t="str">
        <f t="shared" si="527"/>
        <v/>
      </c>
      <c r="IG323" s="275">
        <f>VLOOKUP(C323,MOVI!C:DT,81,0)</f>
        <v>0</v>
      </c>
      <c r="IH323" s="275">
        <f>VLOOKUP(C323,FPT!B:IF,81,0)</f>
        <v>0</v>
      </c>
      <c r="II323" t="str">
        <f t="shared" si="528"/>
        <v/>
      </c>
      <c r="IJ323" s="275">
        <f>VLOOKUP(C323,MOVI!C:DT,82,0)</f>
        <v>525000</v>
      </c>
      <c r="IK323" s="275">
        <f>VLOOKUP(C323,FPT!B:II,82,0)</f>
        <v>525000</v>
      </c>
      <c r="IL323" t="str">
        <f t="shared" si="529"/>
        <v/>
      </c>
      <c r="IM323" s="275">
        <f>ROUND(VLOOKUP(C323,MOVI!C:DT,83,0),0)</f>
        <v>12398846</v>
      </c>
      <c r="IN323" s="275">
        <f>ROUND(VLOOKUP(C323,FPT!B:IL,83,0),0)</f>
        <v>12398846</v>
      </c>
      <c r="IO323" t="str">
        <f t="shared" si="530"/>
        <v/>
      </c>
      <c r="IP323" s="275">
        <f>VLOOKUP(C323,MOVI!C:DT,84,0)</f>
        <v>0</v>
      </c>
      <c r="IQ323" s="275">
        <f>VLOOKUP(C323,FPT!B:IO,84,0)</f>
        <v>0</v>
      </c>
      <c r="IR323" t="str">
        <f t="shared" si="531"/>
        <v/>
      </c>
      <c r="IS323" s="275">
        <f>ROUND(VLOOKUP(C323,MOVI!C:DT,85,0),0)</f>
        <v>0</v>
      </c>
      <c r="IT323" s="275">
        <f>ROUND(VLOOKUP(C323,FPT!B:IR,85,0),0)</f>
        <v>0</v>
      </c>
      <c r="IU323" t="str">
        <f t="shared" si="532"/>
        <v/>
      </c>
      <c r="IV323" s="275">
        <f>VLOOKUP(C323,MOVI!C:DT,86,0)</f>
        <v>0</v>
      </c>
      <c r="IW323" s="275">
        <f>VLOOKUP(C323,FPT!B:IU,86,0)</f>
        <v>0</v>
      </c>
      <c r="IX323" t="str">
        <f t="shared" si="533"/>
        <v/>
      </c>
      <c r="IY323" s="275">
        <f>ROUND(VLOOKUP(C323,MOVI!C:DT,87,0),0)</f>
        <v>0</v>
      </c>
      <c r="IZ323" s="275">
        <f>ROUND(VLOOKUP(C323,FPT!B:IX,87,0),0)</f>
        <v>0</v>
      </c>
      <c r="JA323" t="str">
        <f t="shared" si="534"/>
        <v/>
      </c>
      <c r="JB323" s="275">
        <f>VLOOKUP(C323,MOVI!C:DT,88,0)</f>
        <v>0</v>
      </c>
      <c r="JC323" s="275">
        <f>VLOOKUP(C323,FPT!B:JA,88,0)</f>
        <v>0</v>
      </c>
      <c r="JD323" t="str">
        <f t="shared" si="535"/>
        <v/>
      </c>
      <c r="JE323" s="275">
        <f>VLOOKUP(C323,MOVI!C:DT,89,0)</f>
        <v>50000</v>
      </c>
      <c r="JF323" s="275">
        <f>VLOOKUP(C323,FPT!B:JD,89,0)</f>
        <v>50000</v>
      </c>
      <c r="JG323" t="str">
        <f t="shared" si="536"/>
        <v/>
      </c>
      <c r="JH323" s="275">
        <f>VLOOKUP(C323,MOVI!C:DT,90,0)</f>
        <v>0</v>
      </c>
      <c r="JI323" s="275">
        <f>VLOOKUP(C323,FPT!B:JG,90,0)</f>
        <v>0</v>
      </c>
      <c r="JJ323" t="str">
        <f t="shared" si="537"/>
        <v/>
      </c>
      <c r="JK323" s="275">
        <f>VLOOKUP(C323,MOVI!C:DT,91,0)</f>
        <v>0</v>
      </c>
      <c r="JL323" s="275">
        <f>VLOOKUP(C323,FPT!B:JJ,91,0)</f>
        <v>0</v>
      </c>
      <c r="JM323" t="str">
        <f t="shared" si="538"/>
        <v/>
      </c>
      <c r="JN323" s="275">
        <f>VLOOKUP(C323,MOVI!C:DT,92,0)</f>
        <v>0</v>
      </c>
      <c r="JO323" s="275">
        <f>VLOOKUP(C323,FPT!B:JM,92,0)</f>
        <v>0</v>
      </c>
      <c r="JP323" t="str">
        <f t="shared" si="539"/>
        <v/>
      </c>
      <c r="JQ323" s="275">
        <f>VLOOKUP(C323,MOVI!C:DT,93,0)</f>
        <v>0</v>
      </c>
      <c r="JR323" s="275">
        <f>VLOOKUP(C323,FPT!B:JP,93,0)</f>
        <v>0</v>
      </c>
      <c r="JS323" t="str">
        <f t="shared" si="540"/>
        <v/>
      </c>
      <c r="JT323" s="275">
        <f>VLOOKUP(C323,MOVI!C:DT,94,0)</f>
        <v>50000</v>
      </c>
      <c r="JU323" s="275">
        <f>VLOOKUP(C323,FPT!B:JS,94,0)</f>
        <v>50000</v>
      </c>
      <c r="JV323" t="str">
        <f t="shared" si="541"/>
        <v/>
      </c>
      <c r="JW323" s="275">
        <f>VLOOKUP(C323,MOVI!C:DT,95,0)</f>
        <v>5298846</v>
      </c>
      <c r="JX323" s="275">
        <f>VLOOKUP(C323,FPT!B:JV,95,0)</f>
        <v>5298846</v>
      </c>
      <c r="JY323" t="str">
        <f t="shared" si="542"/>
        <v/>
      </c>
      <c r="JZ323" s="275">
        <f>VLOOKUP(C323,MOVI!C:DT,96,0)</f>
        <v>0</v>
      </c>
      <c r="KA323" s="275">
        <f>VLOOKUP(C323,FPT!B:JY,96,0)</f>
        <v>0</v>
      </c>
      <c r="KB323" t="str">
        <f t="shared" si="543"/>
        <v/>
      </c>
      <c r="KC323" s="275">
        <f>VLOOKUP(C323,MOVI!C:DT,97,0)</f>
        <v>5298846</v>
      </c>
      <c r="KD323" s="275">
        <f>VLOOKUP(C323,FPT!B:KB,97,0)</f>
        <v>5298846</v>
      </c>
      <c r="KE323" t="str">
        <f t="shared" si="544"/>
        <v/>
      </c>
      <c r="KF323" s="275">
        <f>VLOOKUP(C323,MOVI!C:DT,98,0)</f>
        <v>850000.00000000012</v>
      </c>
      <c r="KG323" s="275">
        <f>VLOOKUP(C323,FPT!B:KE,98,0)</f>
        <v>850000</v>
      </c>
      <c r="KH323" t="str">
        <f t="shared" si="545"/>
        <v/>
      </c>
      <c r="KI323" s="275">
        <f>VLOOKUP(C323,MOVI!C:DT,99,0)</f>
        <v>0</v>
      </c>
      <c r="KJ323" s="275">
        <f>VLOOKUP(C323,FPT!B:KH,99,0)</f>
        <v>0</v>
      </c>
      <c r="KK323" t="str">
        <f t="shared" si="546"/>
        <v/>
      </c>
      <c r="KL323" s="275">
        <f>VLOOKUP(C323,MOVI!C:DT,100,0)</f>
        <v>150000</v>
      </c>
      <c r="KM323" s="275">
        <f>VLOOKUP(C323,FPT!B:KK,100,0)</f>
        <v>150000</v>
      </c>
      <c r="KN323" t="str">
        <f t="shared" si="547"/>
        <v/>
      </c>
      <c r="KO323" s="275">
        <f>VLOOKUP(C323,MOVI!C:DT,101,0)</f>
        <v>0</v>
      </c>
      <c r="KP323" s="275">
        <f>VLOOKUP(C323,FPT!B:KN,101,0)</f>
        <v>0</v>
      </c>
      <c r="KQ323" t="str">
        <f t="shared" si="548"/>
        <v/>
      </c>
      <c r="KR323" s="275">
        <f>VLOOKUP(C323,MOVI!C:DT,102,0)</f>
        <v>0</v>
      </c>
      <c r="KS323" s="275">
        <f>VLOOKUP(C323,FPT!B:KQ,102,0)</f>
        <v>0</v>
      </c>
      <c r="KT323" t="str">
        <f t="shared" si="549"/>
        <v/>
      </c>
      <c r="KU323" s="275">
        <f>VLOOKUP(C323,MOVI!C:DT,103,0)</f>
        <v>1000000.0000000001</v>
      </c>
      <c r="KV323" s="275">
        <f>VLOOKUP(C323,FPT!B:KT,103,0)</f>
        <v>1000000</v>
      </c>
      <c r="KW323" t="str">
        <f t="shared" si="550"/>
        <v/>
      </c>
      <c r="KX323" s="275">
        <f>VLOOKUP(C323,MOVI!C:DT,104,0)</f>
        <v>1525000</v>
      </c>
      <c r="KY323" s="275">
        <f>VLOOKUP(C323,FPT!B:KW,104,0)</f>
        <v>1525000</v>
      </c>
      <c r="KZ323" t="str">
        <f t="shared" si="551"/>
        <v/>
      </c>
      <c r="LA323" s="275">
        <f>VLOOKUP(C323,MOVI!C:DT,105,0)</f>
        <v>100000</v>
      </c>
      <c r="LB323" s="275">
        <f>VLOOKUP(C323,FPT!B:KZ,105,0)</f>
        <v>100000</v>
      </c>
      <c r="LC323" t="str">
        <f t="shared" si="552"/>
        <v/>
      </c>
      <c r="LD323" s="275">
        <f>VLOOKUP(C323,MOVI!C:DT,106,0)</f>
        <v>6973846</v>
      </c>
      <c r="LE323" s="275">
        <f>VLOOKUP(C323,FPT!B:LC,106,0)</f>
        <v>6973846</v>
      </c>
      <c r="LF323" t="str">
        <f t="shared" si="553"/>
        <v/>
      </c>
      <c r="LG323" s="273">
        <f>VLOOKUP(C323,MOVI!C:DT,107,0)</f>
        <v>0</v>
      </c>
      <c r="LH323" s="273">
        <f>VLOOKUP(C323,FPT!B:LF,107,0)</f>
        <v>0</v>
      </c>
      <c r="LI323" t="str">
        <f t="shared" si="554"/>
        <v/>
      </c>
      <c r="LJ323" t="str">
        <f>VLOOKUP(C323,MOVI!C:DV,108,0)</f>
        <v>MoviSouthSales</v>
      </c>
      <c r="LK323" s="252" t="str">
        <f>VLOOKUP(C323,FPT!B:LI,108,0)</f>
        <v>MoviSouthSales</v>
      </c>
      <c r="LL323" t="str">
        <f t="shared" si="555"/>
        <v/>
      </c>
      <c r="LM323" s="275">
        <f>ROUND(VLOOKUP(C323,MOVI!C:DV,109,0),0)</f>
        <v>416667</v>
      </c>
      <c r="LN323" s="275">
        <f>ROUND(VLOOKUP(C323,FPT!B:LL,109,0),0)</f>
        <v>416667</v>
      </c>
      <c r="LO323" t="str">
        <f t="shared" si="556"/>
        <v/>
      </c>
      <c r="LP323" t="str">
        <f>VLOOKUP(C323,MOVI!C:DV,110,0)</f>
        <v>MKD</v>
      </c>
      <c r="LQ323" s="247" t="str">
        <f>VLOOKUP(C323,FPT!B:LO,110,0)</f>
        <v>MKD</v>
      </c>
      <c r="LR323" t="str">
        <f t="shared" si="557"/>
        <v/>
      </c>
      <c r="LS323">
        <f>MOVI!DI318</f>
        <v>22</v>
      </c>
      <c r="LV323">
        <f>MOVI!DJ318</f>
        <v>0</v>
      </c>
      <c r="LW323">
        <f>MOVI!DK318</f>
        <v>0</v>
      </c>
      <c r="LX323" t="str">
        <f>MOVI!DL318</f>
        <v>x</v>
      </c>
      <c r="LY323">
        <f>MOVI!DM318</f>
        <v>0</v>
      </c>
      <c r="LZ323">
        <f>MOVI!DN318</f>
        <v>50000</v>
      </c>
      <c r="MA323">
        <f>MOVI!DO318</f>
        <v>0</v>
      </c>
      <c r="MB323" t="str">
        <f>MOVI!DP318</f>
        <v>MKD</v>
      </c>
      <c r="MC323">
        <f>MOVI!DQ318</f>
        <v>0</v>
      </c>
      <c r="MD323">
        <f>MOVI!DR318</f>
        <v>0</v>
      </c>
      <c r="ME323" t="str">
        <f>VLOOKUP(C323,MOVI!C:DV,121,0)</f>
        <v>Group 1</v>
      </c>
      <c r="MF323" s="252" t="str">
        <f>VLOOKUP(C323,FPT!B:MD,111,0)</f>
        <v>Group 1</v>
      </c>
      <c r="MG323" t="str">
        <f t="shared" si="561"/>
        <v/>
      </c>
      <c r="MH323" t="str">
        <f>VLOOKUP(C323,MOVI!C:DT,122,0)</f>
        <v>MoviSouthGroup 1</v>
      </c>
      <c r="MI323" s="252" t="str">
        <f>VLOOKUP(C323,FPT!B:DS,112,0)</f>
        <v>MoviSouthGroup 1</v>
      </c>
      <c r="MJ323" t="str">
        <f t="shared" si="558"/>
        <v/>
      </c>
    </row>
    <row r="324" spans="1:348" x14ac:dyDescent="0.25">
      <c r="A324">
        <v>316</v>
      </c>
      <c r="B324" s="48">
        <v>5998</v>
      </c>
      <c r="C324" s="271" t="s">
        <v>1077</v>
      </c>
      <c r="D324" t="str">
        <f>VLOOKUP(C324,MOVI!C:D,2,0)</f>
        <v>Nguyễn Thị Ngọc Quý</v>
      </c>
      <c r="E324" t="str">
        <f>VLOOKUP(C324,FPT!B:C,2,0)</f>
        <v>Nguyễn Thị Ngọc Quý</v>
      </c>
      <c r="F324" t="str">
        <f t="shared" si="451"/>
        <v/>
      </c>
      <c r="G324" t="str">
        <f>VLOOKUP(C324,MOVI!C:E,3,0)</f>
        <v>Sales</v>
      </c>
      <c r="H324" t="str">
        <f>VLOOKUP(C324,FPT!B:F,3,0)</f>
        <v>Sales</v>
      </c>
      <c r="I324" t="str">
        <f t="shared" si="452"/>
        <v/>
      </c>
      <c r="J324" t="str">
        <f>VLOOKUP(C324,MOVI!C:H,4,0)</f>
        <v>Field Sales</v>
      </c>
      <c r="K324" t="str">
        <f>VLOOKUP(C324,FPT!B:I,4,0)</f>
        <v>Field Sales</v>
      </c>
      <c r="L324" t="str">
        <f t="shared" si="453"/>
        <v/>
      </c>
      <c r="M324" t="str">
        <f>VLOOKUP(C324,MOVI!C:DT,5,0)</f>
        <v>Associate</v>
      </c>
      <c r="N324" t="str">
        <f>VLOOKUP(C324,FPT!B:L,5,0)</f>
        <v>Associate</v>
      </c>
      <c r="O324" t="str">
        <f t="shared" si="454"/>
        <v/>
      </c>
      <c r="P324" t="str">
        <f>VLOOKUP(C324,MOVI!C:DT,6,0)</f>
        <v>Field Sales</v>
      </c>
      <c r="Q324" t="str">
        <f>VLOOKUP(C324,FPT!B:O,6,0)</f>
        <v>Field sales</v>
      </c>
      <c r="R324" t="str">
        <f t="shared" si="455"/>
        <v/>
      </c>
      <c r="S324" t="str">
        <f>VLOOKUP(C324,MOVI!C:DT,7,0)</f>
        <v>South</v>
      </c>
      <c r="T324" t="str">
        <f>VLOOKUP(C324,FPT!B:R,7,0)</f>
        <v>South</v>
      </c>
      <c r="U324" t="str">
        <f t="shared" si="456"/>
        <v/>
      </c>
      <c r="V324" t="str">
        <f>VLOOKUP(C324,MOVI!C:DT,8,0)</f>
        <v>Movi</v>
      </c>
      <c r="W324" t="str">
        <f>VLOOKUP(C324,FPT!B:U,8,0)</f>
        <v>Movi</v>
      </c>
      <c r="X324" t="str">
        <f t="shared" si="457"/>
        <v/>
      </c>
      <c r="Y324" t="str">
        <f>VLOOKUP(C324,MOVI!C:DT,9,0)</f>
        <v>Full-time</v>
      </c>
      <c r="Z324" t="str">
        <f>VLOOKUP(C324,FPT!B:X,9,0)</f>
        <v>Full-time</v>
      </c>
      <c r="AA324" t="str">
        <f t="shared" si="458"/>
        <v/>
      </c>
      <c r="AB324" t="str">
        <f>VLOOKUP(C324,MOVI!C:DT,10,0)</f>
        <v>Maternity</v>
      </c>
      <c r="AC324" t="str">
        <f>VLOOKUP(C324,FPT!B:AA,10,0)</f>
        <v>Maternity</v>
      </c>
      <c r="AD324" t="str">
        <f t="shared" si="459"/>
        <v/>
      </c>
      <c r="AE324" s="247">
        <f>VLOOKUP(C324,MOVI!C:DT,11,0)</f>
        <v>44110</v>
      </c>
      <c r="AF324" s="247">
        <f>VLOOKUP(C324,FPT!B:AD,11,0)</f>
        <v>44110</v>
      </c>
      <c r="AG324" t="str">
        <f t="shared" si="460"/>
        <v/>
      </c>
      <c r="AH324" s="260" t="str">
        <f>VLOOKUP(C324,MOVI!C:DT,12,0)</f>
        <v>21/11/2021 - 20/05/2022</v>
      </c>
      <c r="AI324" s="260" t="str">
        <f>VLOOKUP(C324,FPT!B:AD,12,0)</f>
        <v>21/11/2021 - 20/05/2022</v>
      </c>
      <c r="AJ324" t="str">
        <f t="shared" si="560"/>
        <v/>
      </c>
      <c r="AK324">
        <f>VLOOKUP(C324,MOVI!C:DT,13,0)</f>
        <v>0</v>
      </c>
      <c r="AL324" s="247">
        <f>VLOOKUP(C324,FPT!B:AJ,13,0)</f>
        <v>0</v>
      </c>
      <c r="AM324" t="str">
        <f t="shared" si="559"/>
        <v/>
      </c>
      <c r="AN324" s="247">
        <f>VLOOKUP(C324,MOVI!C:DT,14,0)</f>
        <v>0</v>
      </c>
      <c r="AO324" s="247">
        <f>VLOOKUP(C324,FPT!B:AM,14,0)</f>
        <v>0</v>
      </c>
      <c r="AP324" t="str">
        <f t="shared" si="461"/>
        <v/>
      </c>
      <c r="AQ324" t="str">
        <f>VLOOKUP(C324,MOVI!C:DT,15,0)</f>
        <v>LC</v>
      </c>
      <c r="AR324" s="247">
        <f>VLOOKUP(C324,FPT!B:AP,15,0)</f>
        <v>0</v>
      </c>
      <c r="AS324" t="str">
        <f t="shared" si="462"/>
        <v>Lệch</v>
      </c>
      <c r="AT324" s="282" t="str">
        <f>VLOOKUP(C324,MOVI!C:DT,16,0)</f>
        <v>LTTP</v>
      </c>
      <c r="AU324" s="247" t="str">
        <f>VLOOKUP(C324,FPT!B:AS,16,0)</f>
        <v>LTTP</v>
      </c>
      <c r="AV324" t="str">
        <f t="shared" si="463"/>
        <v/>
      </c>
      <c r="AW324" t="str">
        <f>VLOOKUP(C324,MOVI!C:DT,17,0)</f>
        <v>L</v>
      </c>
      <c r="AX324" s="247" t="str">
        <f>VLOOKUP(C324,FPT!B:AV,17,0)</f>
        <v>L</v>
      </c>
      <c r="AY324" t="str">
        <f t="shared" si="464"/>
        <v/>
      </c>
      <c r="AZ324">
        <f>VLOOKUP(C324,MOVI!C:DT,18,0)</f>
        <v>0</v>
      </c>
      <c r="BA324" s="247">
        <f>VLOOKUP(C324,FPT!B:AY,18,0)</f>
        <v>0</v>
      </c>
      <c r="BB324" t="str">
        <f t="shared" si="465"/>
        <v/>
      </c>
      <c r="BC324" s="275">
        <f>VLOOKUP(C324,MOVI!C:DT,19,0)</f>
        <v>5000000</v>
      </c>
      <c r="BD324" s="275">
        <f>VLOOKUP(C324,FPT!B:BB,19,0)</f>
        <v>5000000</v>
      </c>
      <c r="BE324" t="str">
        <f t="shared" si="466"/>
        <v/>
      </c>
      <c r="BF324">
        <f>VLOOKUP(C324,MOVI!C:DT,20,0)</f>
        <v>0</v>
      </c>
      <c r="BG324" s="252">
        <f>VLOOKUP(C324,FPT!B:BE,20,0)</f>
        <v>0</v>
      </c>
      <c r="BH324" t="str">
        <f t="shared" si="467"/>
        <v/>
      </c>
      <c r="BI324" s="275">
        <f>VLOOKUP(C324,MOVI!C:DT,21,0)</f>
        <v>5000000</v>
      </c>
      <c r="BJ324" s="275">
        <f>VLOOKUP(C324,FPT!B:BH,21,0)</f>
        <v>5000000</v>
      </c>
      <c r="BK324" t="str">
        <f t="shared" si="468"/>
        <v/>
      </c>
      <c r="BL324" s="275">
        <f>VLOOKUP(C324,MOVI!C:DT,22,0)</f>
        <v>0</v>
      </c>
      <c r="BM324" s="275">
        <f>VLOOKUP(C324,FPT!B:BK,22,0)</f>
        <v>0</v>
      </c>
      <c r="BN324" t="str">
        <f t="shared" si="469"/>
        <v/>
      </c>
      <c r="BO324" s="275">
        <f>VLOOKUP(C324,MOVI!C:DT,23,0)</f>
        <v>0</v>
      </c>
      <c r="BP324" s="275">
        <f>VLOOKUP(C324,FPT!B:BN,23,0)</f>
        <v>0</v>
      </c>
      <c r="BQ324" t="str">
        <f t="shared" si="470"/>
        <v/>
      </c>
      <c r="BR324" s="275">
        <f>VLOOKUP(C324,MOVI!C:DT,24,0)</f>
        <v>0</v>
      </c>
      <c r="BS324" s="275">
        <f>VLOOKUP(C324,FPT!B:BQ,24,0)</f>
        <v>0</v>
      </c>
      <c r="BT324" t="str">
        <f t="shared" si="471"/>
        <v/>
      </c>
      <c r="BU324" s="275">
        <f>VLOOKUP(C324,MOVI!C:DT,25,0)</f>
        <v>200000</v>
      </c>
      <c r="BV324" s="275">
        <f>VLOOKUP(C324,FPT!B:BT,25,0)</f>
        <v>200000</v>
      </c>
      <c r="BW324" t="str">
        <f t="shared" si="472"/>
        <v/>
      </c>
      <c r="BX324" s="275">
        <f>VLOOKUP(C324,MOVI!C:DT,26,0)</f>
        <v>0</v>
      </c>
      <c r="BY324" s="275">
        <f>VLOOKUP(C324,FPT!B:BW,26,0)</f>
        <v>0</v>
      </c>
      <c r="BZ324" t="str">
        <f t="shared" si="473"/>
        <v/>
      </c>
      <c r="CA324" s="275">
        <f>VLOOKUP(C324,MOVI!C:DT,27,0)</f>
        <v>730000</v>
      </c>
      <c r="CB324" s="275">
        <f>VLOOKUP(C324,FPT!B:BZ,27,0)</f>
        <v>730000</v>
      </c>
      <c r="CC324" t="str">
        <f t="shared" si="474"/>
        <v/>
      </c>
      <c r="CD324" s="275">
        <f>VLOOKUP(C324,MOVI!C:DT,28,0)</f>
        <v>930000</v>
      </c>
      <c r="CE324" s="275">
        <f>VLOOKUP(C324,FPT!B:CC,28,0)</f>
        <v>930000</v>
      </c>
      <c r="CF324" t="str">
        <f t="shared" si="475"/>
        <v/>
      </c>
      <c r="CG324" t="str">
        <f>VLOOKUP(C324,MOVI!C:DT,29,0)</f>
        <v>CN</v>
      </c>
      <c r="CH324" s="252" t="str">
        <f>VLOOKUP(C324,FPT!B:CF,29,0)</f>
        <v>CN</v>
      </c>
      <c r="CI324" t="str">
        <f t="shared" si="476"/>
        <v/>
      </c>
      <c r="CJ324">
        <f>VLOOKUP(C324,MOVI!C:DT,30,0)</f>
        <v>26</v>
      </c>
      <c r="CK324" s="252">
        <f>VLOOKUP(C324,FPT!B:CI,30,0)</f>
        <v>26</v>
      </c>
      <c r="CL324" t="str">
        <f t="shared" si="477"/>
        <v/>
      </c>
      <c r="CM324">
        <f>VLOOKUP(C324,MOVI!C:DT,31,0)</f>
        <v>0</v>
      </c>
      <c r="CN324" s="252">
        <f>VLOOKUP(C324,FPT!B:CL,31,0)</f>
        <v>0</v>
      </c>
      <c r="CO324" t="str">
        <f t="shared" si="478"/>
        <v/>
      </c>
      <c r="CP324" s="275">
        <f>VLOOKUP(C324,MOVI!C:DT,32,0)</f>
        <v>0</v>
      </c>
      <c r="CQ324" s="275">
        <f>VLOOKUP(C324,FPT!B:CO,32,0)</f>
        <v>0</v>
      </c>
      <c r="CR324" t="str">
        <f t="shared" si="479"/>
        <v/>
      </c>
      <c r="CS324" s="275">
        <f>VLOOKUP(C324,MOVI!C:DT,33,0)</f>
        <v>0</v>
      </c>
      <c r="CT324" s="275">
        <f>VLOOKUP(C324,FPT!B:CR,33,0)</f>
        <v>0</v>
      </c>
      <c r="CU324" t="str">
        <f t="shared" si="480"/>
        <v/>
      </c>
      <c r="CV324" s="275">
        <f>VLOOKUP(C324,MOVI!C:DT,34,0)</f>
        <v>0</v>
      </c>
      <c r="CW324" s="275">
        <f>VLOOKUP(C324,FPT!B:CU,34,0)</f>
        <v>0</v>
      </c>
      <c r="CX324" t="str">
        <f t="shared" si="481"/>
        <v/>
      </c>
      <c r="CY324" s="275">
        <f>VLOOKUP(C324,MOVI!C:DT,35,0)</f>
        <v>0</v>
      </c>
      <c r="CZ324" s="275">
        <f>VLOOKUP(C324,FPT!B:CX,35,0)</f>
        <v>0</v>
      </c>
      <c r="DA324" t="str">
        <f t="shared" si="482"/>
        <v/>
      </c>
      <c r="DB324" s="275">
        <f>VLOOKUP(C324,MOVI!C:DT,36,0)</f>
        <v>0</v>
      </c>
      <c r="DC324" s="275">
        <f>VLOOKUP(C324,FPT!B:DA,36,0)</f>
        <v>0</v>
      </c>
      <c r="DD324" t="str">
        <f t="shared" si="483"/>
        <v/>
      </c>
      <c r="DE324" s="275">
        <f>VLOOKUP(C324,MOVI!C:DT,37,0)</f>
        <v>0</v>
      </c>
      <c r="DF324" s="275">
        <f>VLOOKUP(C324,FPT!B:DD,37,0)</f>
        <v>0</v>
      </c>
      <c r="DG324" t="str">
        <f t="shared" si="484"/>
        <v/>
      </c>
      <c r="DH324" s="275">
        <f>VLOOKUP(C324,MOVI!C:DT,38,0)</f>
        <v>0</v>
      </c>
      <c r="DI324" s="275">
        <f>VLOOKUP(C324,FPT!B:DG,38,0)</f>
        <v>0</v>
      </c>
      <c r="DJ324" t="str">
        <f t="shared" si="485"/>
        <v/>
      </c>
      <c r="DK324" s="275">
        <f>VLOOKUP(C324,MOVI!C:DT,39,0)</f>
        <v>0</v>
      </c>
      <c r="DL324" s="275">
        <f>VLOOKUP(C324,FPT!B:DJ,39,0)</f>
        <v>0</v>
      </c>
      <c r="DM324" t="str">
        <f t="shared" si="486"/>
        <v/>
      </c>
      <c r="DN324" s="275">
        <f>VLOOKUP(C324,MOVI!C:DT,40,0)</f>
        <v>0</v>
      </c>
      <c r="DO324" s="275">
        <f>VLOOKUP(C324,FPT!B:DM,40,0)</f>
        <v>0</v>
      </c>
      <c r="DP324" t="str">
        <f t="shared" si="487"/>
        <v/>
      </c>
      <c r="DQ324" s="275">
        <f>VLOOKUP(C324,MOVI!C:DT,41,0)</f>
        <v>0</v>
      </c>
      <c r="DR324" s="275">
        <f>VLOOKUP(C324,FPT!B:DP,41,0)</f>
        <v>0</v>
      </c>
      <c r="DS324" t="str">
        <f t="shared" si="488"/>
        <v/>
      </c>
      <c r="DT324" s="275">
        <f>VLOOKUP(C324,MOVI!C:DT,42,0)</f>
        <v>0</v>
      </c>
      <c r="DU324" s="275">
        <f>ROUND(VLOOKUP(C324,FPT!B:DS,42,0),0)</f>
        <v>0</v>
      </c>
      <c r="DV324" t="str">
        <f t="shared" si="489"/>
        <v/>
      </c>
      <c r="DW324" s="275">
        <f>VLOOKUP(C324,MOVI!C:DT,43,0)</f>
        <v>0</v>
      </c>
      <c r="DX324" s="275">
        <f>VLOOKUP(C324,FPT!B:DV,43,0)</f>
        <v>0</v>
      </c>
      <c r="DY324" t="str">
        <f t="shared" si="490"/>
        <v/>
      </c>
      <c r="DZ324" s="275">
        <f>VLOOKUP(C324,MOVI!C:DT,44,0)</f>
        <v>0</v>
      </c>
      <c r="EA324" s="275">
        <f>VLOOKUP(C324,FPT!B:DY,44,0)</f>
        <v>0</v>
      </c>
      <c r="EB324" t="str">
        <f t="shared" si="491"/>
        <v/>
      </c>
      <c r="EC324" s="275">
        <f>VLOOKUP(C324,MOVI!C:DT,45,0)</f>
        <v>0</v>
      </c>
      <c r="ED324" s="275">
        <f>ROUND(VLOOKUP(C324,FPT!B:EB,45,0),0)</f>
        <v>0</v>
      </c>
      <c r="EE324" t="str">
        <f t="shared" si="492"/>
        <v/>
      </c>
      <c r="EF324" s="275">
        <f>VLOOKUP(C324,MOVI!C:DT,46,0)</f>
        <v>0</v>
      </c>
      <c r="EG324" s="275">
        <f>VLOOKUP(C324,FPT!B:EE,46,0)</f>
        <v>0</v>
      </c>
      <c r="EH324" t="str">
        <f t="shared" si="493"/>
        <v/>
      </c>
      <c r="EI324" s="275">
        <f>VLOOKUP(C324,MOVI!C:DT,47,0)</f>
        <v>0</v>
      </c>
      <c r="EJ324" s="275">
        <f>VLOOKUP(C324,FPT!B:EH,47,0)</f>
        <v>0</v>
      </c>
      <c r="EK324" t="str">
        <f t="shared" si="494"/>
        <v/>
      </c>
      <c r="EL324" s="275">
        <f>VLOOKUP(C324,MOVI!C:DT,48,0)</f>
        <v>0</v>
      </c>
      <c r="EM324" s="275">
        <f>VLOOKUP(C324,FPT!B:EK,48,0)</f>
        <v>0</v>
      </c>
      <c r="EN324" t="str">
        <f t="shared" si="495"/>
        <v/>
      </c>
      <c r="EO324" s="275">
        <f>VLOOKUP(C324,MOVI!C:DT,49,0)</f>
        <v>0</v>
      </c>
      <c r="EP324" s="275">
        <f>VLOOKUP(C324,FPT!B:EN,49,0)</f>
        <v>0</v>
      </c>
      <c r="EQ324" t="str">
        <f t="shared" si="496"/>
        <v/>
      </c>
      <c r="ER324" s="275">
        <f>VLOOKUP(C324,MOVI!C:DT,50,0)</f>
        <v>0</v>
      </c>
      <c r="ES324" s="275">
        <f>VLOOKUP(C324,FPT!B:EQ,50,0)</f>
        <v>0</v>
      </c>
      <c r="ET324" t="str">
        <f t="shared" si="497"/>
        <v/>
      </c>
      <c r="EU324" s="275">
        <f>VLOOKUP(C324,MOVI!C:DT,51,0)</f>
        <v>0</v>
      </c>
      <c r="EV324" s="275">
        <f>VLOOKUP(C324,FPT!B:ET,51,0)</f>
        <v>0</v>
      </c>
      <c r="EW324" t="str">
        <f t="shared" si="498"/>
        <v/>
      </c>
      <c r="EX324" s="275">
        <f>VLOOKUP(C324,MOVI!C:DT,52,0)</f>
        <v>0</v>
      </c>
      <c r="EY324" s="275">
        <f>VLOOKUP(C324,FPT!B:EW,52,0)</f>
        <v>0</v>
      </c>
      <c r="EZ324" t="str">
        <f t="shared" si="499"/>
        <v/>
      </c>
      <c r="FA324" s="275">
        <f>VLOOKUP(C324,MOVI!C:DT,53,0)</f>
        <v>0</v>
      </c>
      <c r="FB324" s="275">
        <f>VLOOKUP(C324,FPT!B:EZ,53,0)</f>
        <v>0</v>
      </c>
      <c r="FC324" t="str">
        <f t="shared" si="500"/>
        <v/>
      </c>
      <c r="FD324" s="275">
        <f>VLOOKUP(C324,MOVI!C:DT,54,0)</f>
        <v>0</v>
      </c>
      <c r="FE324" s="275">
        <f>VLOOKUP(C324,FPT!B:FC,54,0)</f>
        <v>0</v>
      </c>
      <c r="FF324" t="str">
        <f t="shared" si="501"/>
        <v/>
      </c>
      <c r="FG324" s="275">
        <f>VLOOKUP(C324,MOVI!C:DT,55,0)</f>
        <v>0</v>
      </c>
      <c r="FH324" s="275">
        <f>VLOOKUP(C324,FPT!B:FF,55,0)</f>
        <v>0</v>
      </c>
      <c r="FI324" t="str">
        <f t="shared" si="502"/>
        <v/>
      </c>
      <c r="FJ324" s="275">
        <f>VLOOKUP(C324,MOVI!C:DT,56,0)</f>
        <v>0</v>
      </c>
      <c r="FK324" s="275">
        <f>VLOOKUP(C324,FPT!B:FI,56,0)</f>
        <v>0</v>
      </c>
      <c r="FL324" t="str">
        <f t="shared" si="503"/>
        <v/>
      </c>
      <c r="FM324" s="275">
        <f>VLOOKUP(C324,MOVI!C:DT,57,0)</f>
        <v>0</v>
      </c>
      <c r="FN324" s="275">
        <f>VLOOKUP(C324,FPT!B:FL,57,0)</f>
        <v>0</v>
      </c>
      <c r="FO324" t="str">
        <f t="shared" si="504"/>
        <v/>
      </c>
      <c r="FP324" s="275">
        <f>VLOOKUP(C324,MOVI!C:DT,58,0)</f>
        <v>0</v>
      </c>
      <c r="FQ324" s="275">
        <f>VLOOKUP(C324,FPT!B:FO,58,0)</f>
        <v>0</v>
      </c>
      <c r="FR324" t="str">
        <f t="shared" si="505"/>
        <v/>
      </c>
      <c r="FS324" s="275">
        <f>VLOOKUP(C324,MOVI!C:DT,59,0)</f>
        <v>0</v>
      </c>
      <c r="FT324" s="275">
        <f>VLOOKUP(C324,FPT!B:FR,59,0)</f>
        <v>0</v>
      </c>
      <c r="FU324" t="str">
        <f t="shared" si="506"/>
        <v/>
      </c>
      <c r="FV324" s="275">
        <f>VLOOKUP(C324,MOVI!C:DT,60,0)</f>
        <v>0</v>
      </c>
      <c r="FW324" s="275">
        <f>VLOOKUP(C324,FPT!B:FU,60,0)</f>
        <v>0</v>
      </c>
      <c r="FX324" t="str">
        <f t="shared" si="507"/>
        <v/>
      </c>
      <c r="FY324" s="275">
        <f>VLOOKUP(C324,MOVI!C:DT,61,0)</f>
        <v>0</v>
      </c>
      <c r="FZ324" s="275">
        <f>VLOOKUP(C324,FPT!B:FX,61,0)</f>
        <v>0</v>
      </c>
      <c r="GA324" t="str">
        <f t="shared" si="508"/>
        <v/>
      </c>
      <c r="GB324" s="275">
        <f>VLOOKUP(C324,MOVI!C:DT,62,0)</f>
        <v>0</v>
      </c>
      <c r="GC324" s="275">
        <f>VLOOKUP(C324,FPT!B:GA,62,0)</f>
        <v>0</v>
      </c>
      <c r="GD324" t="str">
        <f t="shared" si="509"/>
        <v/>
      </c>
      <c r="GE324" s="275">
        <f>VLOOKUP(C324,MOVI!C:DT,63,0)</f>
        <v>0</v>
      </c>
      <c r="GF324" s="275">
        <f>VLOOKUP(C324,FPT!B:GD,63,0)</f>
        <v>0</v>
      </c>
      <c r="GG324" t="str">
        <f t="shared" si="510"/>
        <v/>
      </c>
      <c r="GH324" s="275">
        <f>VLOOKUP(C324,MOVI!C:DT,64,0)</f>
        <v>0</v>
      </c>
      <c r="GI324" s="275">
        <f>VLOOKUP(C324,FPT!B:GG,64,0)</f>
        <v>0</v>
      </c>
      <c r="GJ324" t="str">
        <f t="shared" si="511"/>
        <v/>
      </c>
      <c r="GK324" s="275">
        <f>VLOOKUP(C324,MOVI!C:DT,65,0)</f>
        <v>0</v>
      </c>
      <c r="GL324" s="275">
        <f>VLOOKUP(C324,FPT!B:GJ,65,0)</f>
        <v>0</v>
      </c>
      <c r="GM324" t="str">
        <f t="shared" si="512"/>
        <v/>
      </c>
      <c r="GN324" s="275">
        <f>VLOOKUP(C324,MOVI!C:DT,66,0)</f>
        <v>0</v>
      </c>
      <c r="GO324" s="275">
        <f>VLOOKUP(C324,FPT!B:GM,66,0)</f>
        <v>0</v>
      </c>
      <c r="GP324" t="str">
        <f t="shared" si="513"/>
        <v/>
      </c>
      <c r="GQ324" s="275">
        <f>VLOOKUP(C324,MOVI!C:DT,67,0)</f>
        <v>0</v>
      </c>
      <c r="GR324" s="275">
        <f>VLOOKUP(C324,FPT!B:GP,67,0)</f>
        <v>0</v>
      </c>
      <c r="GS324" t="str">
        <f t="shared" si="514"/>
        <v/>
      </c>
      <c r="GT324" s="275">
        <f>VLOOKUP(C324,MOVI!C:DT,68,0)</f>
        <v>0</v>
      </c>
      <c r="GU324" s="275">
        <f>VLOOKUP(C324,FPT!B:GS,68,0)</f>
        <v>0</v>
      </c>
      <c r="GV324" t="str">
        <f t="shared" si="515"/>
        <v/>
      </c>
      <c r="GW324" s="275">
        <f>VLOOKUP(C324,MOVI!C:DT,69,0)</f>
        <v>0</v>
      </c>
      <c r="GX324" s="275">
        <f>VLOOKUP(C324,FPT!B:GV,69,0)</f>
        <v>0</v>
      </c>
      <c r="GY324" t="str">
        <f t="shared" si="516"/>
        <v/>
      </c>
      <c r="GZ324" s="275">
        <f>VLOOKUP(C324,MOVI!C:DT,70,0)</f>
        <v>0</v>
      </c>
      <c r="HA324" s="275">
        <f>VLOOKUP(C324,FPT!B:GY,70,0)</f>
        <v>0</v>
      </c>
      <c r="HB324" t="str">
        <f t="shared" si="517"/>
        <v/>
      </c>
      <c r="HC324" s="275">
        <f>VLOOKUP(C324,MOVI!C:DT,71,0)</f>
        <v>0</v>
      </c>
      <c r="HD324" s="275">
        <f>ROUND(VLOOKUP(C324,FPT!B:HB,71,0),0)</f>
        <v>0</v>
      </c>
      <c r="HE324" t="str">
        <f t="shared" si="518"/>
        <v/>
      </c>
      <c r="HF324" s="275">
        <f>ROUND(VLOOKUP(C324,MOVI!C:DT,72,0),0)</f>
        <v>0</v>
      </c>
      <c r="HG324" s="275">
        <f>ROUND(VLOOKUP(C324,FPT!B:HE,72,0),0)</f>
        <v>0</v>
      </c>
      <c r="HH324" t="str">
        <f t="shared" si="519"/>
        <v/>
      </c>
      <c r="HI324" s="275">
        <f>VLOOKUP(C324,MOVI!C:DT,73,0)</f>
        <v>0</v>
      </c>
      <c r="HJ324" s="275">
        <f>VLOOKUP(C324,FPT!B:HH,73,0)</f>
        <v>0</v>
      </c>
      <c r="HK324" t="str">
        <f t="shared" si="520"/>
        <v/>
      </c>
      <c r="HL324" s="275">
        <f>VLOOKUP(C324,MOVI!C:DT,74,0)</f>
        <v>0</v>
      </c>
      <c r="HM324" s="275">
        <f>VLOOKUP(C324,FPT!B:HK,74,0)</f>
        <v>0</v>
      </c>
      <c r="HN324" t="str">
        <f t="shared" si="521"/>
        <v/>
      </c>
      <c r="HO324" s="275">
        <f>VLOOKUP(C324,MOVI!C:DT,75,0)</f>
        <v>11000000</v>
      </c>
      <c r="HP324" s="275">
        <f>VLOOKUP(C324,FPT!B:HN,75,0)</f>
        <v>11000000</v>
      </c>
      <c r="HQ324" t="str">
        <f t="shared" si="522"/>
        <v/>
      </c>
      <c r="HR324" s="275">
        <f>VLOOKUP(C324,MOVI!C:DT,76,0)</f>
        <v>0</v>
      </c>
      <c r="HS324" s="275">
        <f>VLOOKUP(C324,FPT!B:HQ,76,0)</f>
        <v>0</v>
      </c>
      <c r="HT324" t="str">
        <f t="shared" si="523"/>
        <v/>
      </c>
      <c r="HU324" s="275">
        <f>VLOOKUP(C324,MOVI!C:DT,77,0)</f>
        <v>0</v>
      </c>
      <c r="HV324" s="275">
        <f>VLOOKUP(C324,FPT!B:HT,77,0)</f>
        <v>0</v>
      </c>
      <c r="HW324" t="str">
        <f t="shared" si="524"/>
        <v/>
      </c>
      <c r="HX324" s="274">
        <f>VLOOKUP(C324,MOVI!C:CB,78,0)</f>
        <v>0</v>
      </c>
      <c r="HY324" s="261">
        <f>VLOOKUP(C324,FPT!$B:$CA,78,0)</f>
        <v>0</v>
      </c>
      <c r="HZ324" t="str">
        <f t="shared" si="525"/>
        <v/>
      </c>
      <c r="IA324" s="275">
        <f>VLOOKUP(C324,MOVI!C:CD,79,0)</f>
        <v>0</v>
      </c>
      <c r="IB324" s="275">
        <f>VLOOKUP(C324,FPT!B:HZ,79,0)</f>
        <v>0</v>
      </c>
      <c r="IC324" t="str">
        <f t="shared" si="526"/>
        <v/>
      </c>
      <c r="ID324" s="275">
        <f>VLOOKUP(C324,MOVI!C:CD,80,0)</f>
        <v>0</v>
      </c>
      <c r="IE324" s="275">
        <f>VLOOKUP(C324,FPT!B:IC,80,0)</f>
        <v>0</v>
      </c>
      <c r="IF324" t="str">
        <f t="shared" si="527"/>
        <v/>
      </c>
      <c r="IG324" s="275">
        <f>VLOOKUP(C324,MOVI!C:DT,81,0)</f>
        <v>0</v>
      </c>
      <c r="IH324" s="275">
        <f>VLOOKUP(C324,FPT!B:IF,81,0)</f>
        <v>0</v>
      </c>
      <c r="II324" t="str">
        <f t="shared" si="528"/>
        <v/>
      </c>
      <c r="IJ324" s="275">
        <f>VLOOKUP(C324,MOVI!C:DT,82,0)</f>
        <v>0</v>
      </c>
      <c r="IK324" s="275">
        <f>VLOOKUP(C324,FPT!B:II,82,0)</f>
        <v>0</v>
      </c>
      <c r="IL324" t="str">
        <f t="shared" si="529"/>
        <v/>
      </c>
      <c r="IM324" s="275">
        <f>ROUND(VLOOKUP(C324,MOVI!C:DT,83,0),0)</f>
        <v>11000000</v>
      </c>
      <c r="IN324" s="275">
        <f>ROUND(VLOOKUP(C324,FPT!B:IL,83,0),0)</f>
        <v>11000000</v>
      </c>
      <c r="IO324" t="str">
        <f t="shared" si="530"/>
        <v/>
      </c>
      <c r="IP324" s="275">
        <f>VLOOKUP(C324,MOVI!C:DT,84,0)</f>
        <v>0</v>
      </c>
      <c r="IQ324" s="275">
        <f>VLOOKUP(C324,FPT!B:IO,84,0)</f>
        <v>0</v>
      </c>
      <c r="IR324" t="str">
        <f t="shared" si="531"/>
        <v/>
      </c>
      <c r="IS324" s="275">
        <f>ROUND(VLOOKUP(C324,MOVI!C:DT,85,0),0)</f>
        <v>0</v>
      </c>
      <c r="IT324" s="275">
        <f>ROUND(VLOOKUP(C324,FPT!B:IR,85,0),0)</f>
        <v>0</v>
      </c>
      <c r="IU324" t="str">
        <f t="shared" si="532"/>
        <v/>
      </c>
      <c r="IV324" s="275">
        <f>VLOOKUP(C324,MOVI!C:DT,86,0)</f>
        <v>0</v>
      </c>
      <c r="IW324" s="275">
        <f>VLOOKUP(C324,FPT!B:IU,86,0)</f>
        <v>0</v>
      </c>
      <c r="IX324" t="str">
        <f t="shared" si="533"/>
        <v/>
      </c>
      <c r="IY324" s="275">
        <f>ROUND(VLOOKUP(C324,MOVI!C:DT,87,0),0)</f>
        <v>0</v>
      </c>
      <c r="IZ324" s="275">
        <f>ROUND(VLOOKUP(C324,FPT!B:IX,87,0),0)</f>
        <v>0</v>
      </c>
      <c r="JA324" t="str">
        <f t="shared" si="534"/>
        <v/>
      </c>
      <c r="JB324" s="275">
        <f>VLOOKUP(C324,MOVI!C:DT,88,0)</f>
        <v>0</v>
      </c>
      <c r="JC324" s="275">
        <f>VLOOKUP(C324,FPT!B:JA,88,0)</f>
        <v>0</v>
      </c>
      <c r="JD324" t="str">
        <f t="shared" si="535"/>
        <v/>
      </c>
      <c r="JE324" s="275">
        <f>VLOOKUP(C324,MOVI!C:DT,89,0)</f>
        <v>0</v>
      </c>
      <c r="JF324" s="275">
        <f>VLOOKUP(C324,FPT!B:JD,89,0)</f>
        <v>0</v>
      </c>
      <c r="JG324" t="str">
        <f t="shared" si="536"/>
        <v/>
      </c>
      <c r="JH324" s="275">
        <f>VLOOKUP(C324,MOVI!C:DT,90,0)</f>
        <v>0</v>
      </c>
      <c r="JI324" s="275">
        <f>VLOOKUP(C324,FPT!B:JG,90,0)</f>
        <v>0</v>
      </c>
      <c r="JJ324" t="str">
        <f t="shared" si="537"/>
        <v/>
      </c>
      <c r="JK324" s="275">
        <f>VLOOKUP(C324,MOVI!C:DT,91,0)</f>
        <v>0</v>
      </c>
      <c r="JL324" s="275">
        <f>VLOOKUP(C324,FPT!B:JJ,91,0)</f>
        <v>0</v>
      </c>
      <c r="JM324" t="str">
        <f t="shared" si="538"/>
        <v/>
      </c>
      <c r="JN324" s="275">
        <f>VLOOKUP(C324,MOVI!C:DT,92,0)</f>
        <v>0</v>
      </c>
      <c r="JO324" s="275">
        <f>VLOOKUP(C324,FPT!B:JM,92,0)</f>
        <v>0</v>
      </c>
      <c r="JP324" t="str">
        <f t="shared" si="539"/>
        <v/>
      </c>
      <c r="JQ324" s="275">
        <f>VLOOKUP(C324,MOVI!C:DT,93,0)</f>
        <v>0</v>
      </c>
      <c r="JR324" s="275">
        <f>VLOOKUP(C324,FPT!B:JP,93,0)</f>
        <v>0</v>
      </c>
      <c r="JS324" t="str">
        <f t="shared" si="540"/>
        <v/>
      </c>
      <c r="JT324" s="275">
        <f>VLOOKUP(C324,MOVI!C:DT,94,0)</f>
        <v>0</v>
      </c>
      <c r="JU324" s="275">
        <f>VLOOKUP(C324,FPT!B:JS,94,0)</f>
        <v>0</v>
      </c>
      <c r="JV324" t="str">
        <f t="shared" si="541"/>
        <v/>
      </c>
      <c r="JW324" s="275">
        <f>VLOOKUP(C324,MOVI!C:DT,95,0)</f>
        <v>0</v>
      </c>
      <c r="JX324" s="275">
        <f>VLOOKUP(C324,FPT!B:JV,95,0)</f>
        <v>0</v>
      </c>
      <c r="JY324" t="str">
        <f t="shared" si="542"/>
        <v/>
      </c>
      <c r="JZ324" s="275">
        <f>VLOOKUP(C324,MOVI!C:DT,96,0)</f>
        <v>0</v>
      </c>
      <c r="KA324" s="275">
        <f>VLOOKUP(C324,FPT!B:JY,96,0)</f>
        <v>0</v>
      </c>
      <c r="KB324" t="str">
        <f t="shared" si="543"/>
        <v/>
      </c>
      <c r="KC324" s="275">
        <f>VLOOKUP(C324,MOVI!C:DT,97,0)</f>
        <v>0</v>
      </c>
      <c r="KD324" s="275">
        <f>VLOOKUP(C324,FPT!B:KB,97,0)</f>
        <v>0</v>
      </c>
      <c r="KE324" t="str">
        <f t="shared" si="544"/>
        <v/>
      </c>
      <c r="KF324" s="275">
        <f>VLOOKUP(C324,MOVI!C:DT,98,0)</f>
        <v>0</v>
      </c>
      <c r="KG324" s="275">
        <f>VLOOKUP(C324,FPT!B:KE,98,0)</f>
        <v>0</v>
      </c>
      <c r="KH324" t="str">
        <f t="shared" si="545"/>
        <v/>
      </c>
      <c r="KI324" s="275">
        <f>VLOOKUP(C324,MOVI!C:DT,99,0)</f>
        <v>0</v>
      </c>
      <c r="KJ324" s="275">
        <f>VLOOKUP(C324,FPT!B:KH,99,0)</f>
        <v>0</v>
      </c>
      <c r="KK324" t="str">
        <f t="shared" si="546"/>
        <v/>
      </c>
      <c r="KL324" s="275">
        <f>VLOOKUP(C324,MOVI!C:DT,100,0)</f>
        <v>0</v>
      </c>
      <c r="KM324" s="275">
        <f>VLOOKUP(C324,FPT!B:KK,100,0)</f>
        <v>0</v>
      </c>
      <c r="KN324" t="str">
        <f t="shared" si="547"/>
        <v/>
      </c>
      <c r="KO324" s="275">
        <f>VLOOKUP(C324,MOVI!C:DT,101,0)</f>
        <v>0</v>
      </c>
      <c r="KP324" s="275">
        <f>VLOOKUP(C324,FPT!B:KN,101,0)</f>
        <v>0</v>
      </c>
      <c r="KQ324" t="str">
        <f t="shared" si="548"/>
        <v/>
      </c>
      <c r="KR324" s="275">
        <f>VLOOKUP(C324,MOVI!C:DT,102,0)</f>
        <v>0</v>
      </c>
      <c r="KS324" s="275">
        <f>VLOOKUP(C324,FPT!B:KQ,102,0)</f>
        <v>0</v>
      </c>
      <c r="KT324" t="str">
        <f t="shared" si="549"/>
        <v/>
      </c>
      <c r="KU324" s="275">
        <f>VLOOKUP(C324,MOVI!C:DT,103,0)</f>
        <v>0</v>
      </c>
      <c r="KV324" s="275">
        <f>VLOOKUP(C324,FPT!B:KT,103,0)</f>
        <v>0</v>
      </c>
      <c r="KW324" t="str">
        <f t="shared" si="550"/>
        <v/>
      </c>
      <c r="KX324" s="275">
        <f>VLOOKUP(C324,MOVI!C:DT,104,0)</f>
        <v>0</v>
      </c>
      <c r="KY324" s="275">
        <f>VLOOKUP(C324,FPT!B:KW,104,0)</f>
        <v>0</v>
      </c>
      <c r="KZ324" t="str">
        <f t="shared" si="551"/>
        <v/>
      </c>
      <c r="LA324" s="275">
        <f>VLOOKUP(C324,MOVI!C:DT,105,0)</f>
        <v>0</v>
      </c>
      <c r="LB324" s="275">
        <f>VLOOKUP(C324,FPT!B:KZ,105,0)</f>
        <v>0</v>
      </c>
      <c r="LC324" t="str">
        <f t="shared" si="552"/>
        <v/>
      </c>
      <c r="LD324" s="275">
        <f>VLOOKUP(C324,MOVI!C:DT,106,0)</f>
        <v>0</v>
      </c>
      <c r="LE324" s="275">
        <f>VLOOKUP(C324,FPT!B:LC,106,0)</f>
        <v>0</v>
      </c>
      <c r="LF324" t="str">
        <f t="shared" si="553"/>
        <v/>
      </c>
      <c r="LG324" s="273">
        <f>VLOOKUP(C324,MOVI!C:DT,107,0)</f>
        <v>0</v>
      </c>
      <c r="LH324" s="273">
        <f>VLOOKUP(C324,FPT!B:LF,107,0)</f>
        <v>0</v>
      </c>
      <c r="LI324" t="str">
        <f t="shared" si="554"/>
        <v/>
      </c>
      <c r="LJ324" t="str">
        <f>VLOOKUP(C324,MOVI!C:DV,108,0)</f>
        <v>MoviSouthSales</v>
      </c>
      <c r="LK324" s="252" t="str">
        <f>VLOOKUP(C324,FPT!B:LI,108,0)</f>
        <v>MoviSouthSales</v>
      </c>
      <c r="LL324" t="str">
        <f t="shared" si="555"/>
        <v/>
      </c>
      <c r="LM324" s="275">
        <f>ROUND(VLOOKUP(C324,MOVI!C:DV,109,0),0)</f>
        <v>416667</v>
      </c>
      <c r="LN324" s="275">
        <f>ROUND(VLOOKUP(C324,FPT!B:LL,109,0),0)</f>
        <v>416667</v>
      </c>
      <c r="LO324" t="str">
        <f t="shared" si="556"/>
        <v/>
      </c>
      <c r="LP324" t="str">
        <f>VLOOKUP(C324,MOVI!C:DV,110,0)</f>
        <v>HCM</v>
      </c>
      <c r="LQ324" s="247" t="str">
        <f>VLOOKUP(C324,FPT!B:LO,110,0)</f>
        <v>HCM</v>
      </c>
      <c r="LR324" t="str">
        <f t="shared" si="557"/>
        <v/>
      </c>
      <c r="LS324">
        <f>MOVI!DI319</f>
        <v>0</v>
      </c>
      <c r="LV324">
        <f>MOVI!DJ319</f>
        <v>0</v>
      </c>
      <c r="LW324">
        <f>MOVI!DK319</f>
        <v>0</v>
      </c>
      <c r="LX324">
        <f>MOVI!DL319</f>
        <v>0</v>
      </c>
      <c r="LY324">
        <f>MOVI!DM319</f>
        <v>0</v>
      </c>
      <c r="LZ324">
        <f>MOVI!DN319</f>
        <v>0</v>
      </c>
      <c r="MA324">
        <f>MOVI!DO319</f>
        <v>0</v>
      </c>
      <c r="MB324" t="str">
        <f>MOVI!DP319</f>
        <v>HCM</v>
      </c>
      <c r="MC324">
        <f>MOVI!DQ319</f>
        <v>44521</v>
      </c>
      <c r="MD324">
        <f>MOVI!DR319</f>
        <v>44701</v>
      </c>
      <c r="ME324" t="str">
        <f>VLOOKUP(C324,MOVI!C:DV,121,0)</f>
        <v>Group 1</v>
      </c>
      <c r="MF324" s="252" t="str">
        <f>VLOOKUP(C324,FPT!B:MD,111,0)</f>
        <v>Group 1</v>
      </c>
      <c r="MG324" t="str">
        <f t="shared" si="561"/>
        <v/>
      </c>
      <c r="MH324" t="str">
        <f>VLOOKUP(C324,MOVI!C:DT,122,0)</f>
        <v>MoviSouthGroup 1</v>
      </c>
      <c r="MI324" s="252" t="str">
        <f>VLOOKUP(C324,FPT!B:DS,112,0)</f>
        <v>MoviSouthGroup 1</v>
      </c>
      <c r="MJ324" t="str">
        <f t="shared" si="558"/>
        <v/>
      </c>
    </row>
    <row r="325" spans="1:348" x14ac:dyDescent="0.25">
      <c r="A325">
        <v>317</v>
      </c>
      <c r="B325" s="48">
        <v>6005</v>
      </c>
      <c r="C325" s="271" t="s">
        <v>1078</v>
      </c>
      <c r="D325" t="str">
        <f>VLOOKUP(C325,MOVI!C:D,2,0)</f>
        <v>Lê Thị Bích Ngọc</v>
      </c>
      <c r="E325" t="str">
        <f>VLOOKUP(C325,FPT!B:C,2,0)</f>
        <v>Lê Thị Bích Ngọc</v>
      </c>
      <c r="F325" t="str">
        <f t="shared" si="451"/>
        <v/>
      </c>
      <c r="G325" t="str">
        <f>VLOOKUP(C325,MOVI!C:E,3,0)</f>
        <v>Sales</v>
      </c>
      <c r="H325" t="str">
        <f>VLOOKUP(C325,FPT!B:F,3,0)</f>
        <v>Sales</v>
      </c>
      <c r="I325" t="str">
        <f t="shared" si="452"/>
        <v/>
      </c>
      <c r="J325" t="str">
        <f>VLOOKUP(C325,MOVI!C:H,4,0)</f>
        <v>Field Sales</v>
      </c>
      <c r="K325" t="str">
        <f>VLOOKUP(C325,FPT!B:I,4,0)</f>
        <v>Field Sales</v>
      </c>
      <c r="L325" t="str">
        <f t="shared" si="453"/>
        <v/>
      </c>
      <c r="M325" t="str">
        <f>VLOOKUP(C325,MOVI!C:DT,5,0)</f>
        <v>Associate</v>
      </c>
      <c r="N325" t="str">
        <f>VLOOKUP(C325,FPT!B:L,5,0)</f>
        <v>Associate</v>
      </c>
      <c r="O325" t="str">
        <f t="shared" si="454"/>
        <v/>
      </c>
      <c r="P325" t="str">
        <f>VLOOKUP(C325,MOVI!C:DT,6,0)</f>
        <v>Field Sales</v>
      </c>
      <c r="Q325" t="str">
        <f>VLOOKUP(C325,FPT!B:O,6,0)</f>
        <v>Field sales</v>
      </c>
      <c r="R325" t="str">
        <f t="shared" si="455"/>
        <v/>
      </c>
      <c r="S325" t="str">
        <f>VLOOKUP(C325,MOVI!C:DT,7,0)</f>
        <v>North</v>
      </c>
      <c r="T325" t="str">
        <f>VLOOKUP(C325,FPT!B:R,7,0)</f>
        <v>North</v>
      </c>
      <c r="U325" t="str">
        <f t="shared" si="456"/>
        <v/>
      </c>
      <c r="V325" t="str">
        <f>VLOOKUP(C325,MOVI!C:DT,8,0)</f>
        <v>Movi</v>
      </c>
      <c r="W325" t="str">
        <f>VLOOKUP(C325,FPT!B:U,8,0)</f>
        <v>Movi</v>
      </c>
      <c r="X325" t="str">
        <f t="shared" si="457"/>
        <v/>
      </c>
      <c r="Y325" t="str">
        <f>VLOOKUP(C325,MOVI!C:DT,9,0)</f>
        <v>Full-time</v>
      </c>
      <c r="Z325" t="str">
        <f>VLOOKUP(C325,FPT!B:X,9,0)</f>
        <v>Full-time</v>
      </c>
      <c r="AA325" t="str">
        <f t="shared" si="458"/>
        <v/>
      </c>
      <c r="AB325" t="str">
        <f>VLOOKUP(C325,MOVI!C:DT,10,0)</f>
        <v>Permanent</v>
      </c>
      <c r="AC325" t="str">
        <f>VLOOKUP(C325,FPT!B:AA,10,0)</f>
        <v>Permanent</v>
      </c>
      <c r="AD325" t="str">
        <f t="shared" si="459"/>
        <v/>
      </c>
      <c r="AE325" s="247">
        <f>VLOOKUP(C325,MOVI!C:DT,11,0)</f>
        <v>44116</v>
      </c>
      <c r="AF325" s="247">
        <f>VLOOKUP(C325,FPT!B:AD,11,0)</f>
        <v>44116</v>
      </c>
      <c r="AG325" t="str">
        <f t="shared" si="460"/>
        <v/>
      </c>
      <c r="AH325" s="260" t="str">
        <f>VLOOKUP(C325,MOVI!C:DT,12,0)</f>
        <v/>
      </c>
      <c r="AI325" s="260"/>
      <c r="AJ325" t="str">
        <f t="shared" si="560"/>
        <v/>
      </c>
      <c r="AK325">
        <f>VLOOKUP(C325,MOVI!C:DT,13,0)</f>
        <v>0</v>
      </c>
      <c r="AL325" s="247">
        <f>VLOOKUP(C325,FPT!B:AJ,13,0)</f>
        <v>0</v>
      </c>
      <c r="AM325" t="str">
        <f t="shared" si="559"/>
        <v/>
      </c>
      <c r="AN325" s="247">
        <f>VLOOKUP(C325,MOVI!C:DT,14,0)</f>
        <v>0</v>
      </c>
      <c r="AO325" s="247">
        <f>VLOOKUP(C325,FPT!B:AM,14,0)</f>
        <v>0</v>
      </c>
      <c r="AP325" t="str">
        <f t="shared" si="461"/>
        <v/>
      </c>
      <c r="AQ325" t="str">
        <f>VLOOKUP(C325,MOVI!C:DT,15,0)</f>
        <v>LC</v>
      </c>
      <c r="AR325" s="247">
        <f>VLOOKUP(C325,FPT!B:AP,15,0)</f>
        <v>0</v>
      </c>
      <c r="AS325" t="str">
        <f t="shared" si="462"/>
        <v>Lệch</v>
      </c>
      <c r="AT325" s="282" t="str">
        <f>VLOOKUP(C325,MOVI!C:DT,16,0)</f>
        <v>LTTP</v>
      </c>
      <c r="AU325" s="247" t="str">
        <f>VLOOKUP(C325,FPT!B:AS,16,0)</f>
        <v>LTTP</v>
      </c>
      <c r="AV325" t="str">
        <f t="shared" si="463"/>
        <v/>
      </c>
      <c r="AW325" t="str">
        <f>VLOOKUP(C325,MOVI!C:DT,17,0)</f>
        <v>L</v>
      </c>
      <c r="AX325" s="247" t="str">
        <f>VLOOKUP(C325,FPT!B:AV,17,0)</f>
        <v>L</v>
      </c>
      <c r="AY325" t="str">
        <f t="shared" si="464"/>
        <v/>
      </c>
      <c r="AZ325">
        <f>VLOOKUP(C325,MOVI!C:DT,18,0)</f>
        <v>0</v>
      </c>
      <c r="BA325" s="247">
        <f>VLOOKUP(C325,FPT!B:AY,18,0)</f>
        <v>0</v>
      </c>
      <c r="BB325" t="str">
        <f t="shared" si="465"/>
        <v/>
      </c>
      <c r="BC325" s="275">
        <f>VLOOKUP(C325,MOVI!C:DT,19,0)</f>
        <v>5000000</v>
      </c>
      <c r="BD325" s="275">
        <f>VLOOKUP(C325,FPT!B:BB,19,0)</f>
        <v>5000000</v>
      </c>
      <c r="BE325" t="str">
        <f t="shared" si="466"/>
        <v/>
      </c>
      <c r="BF325">
        <f>VLOOKUP(C325,MOVI!C:DT,20,0)</f>
        <v>0</v>
      </c>
      <c r="BG325" s="252">
        <f>VLOOKUP(C325,FPT!B:BE,20,0)</f>
        <v>0</v>
      </c>
      <c r="BH325" t="str">
        <f t="shared" si="467"/>
        <v/>
      </c>
      <c r="BI325" s="275">
        <f>VLOOKUP(C325,MOVI!C:DT,21,0)</f>
        <v>5000000</v>
      </c>
      <c r="BJ325" s="275">
        <f>VLOOKUP(C325,FPT!B:BH,21,0)</f>
        <v>5000000</v>
      </c>
      <c r="BK325" t="str">
        <f t="shared" si="468"/>
        <v/>
      </c>
      <c r="BL325" s="275">
        <f>VLOOKUP(C325,MOVI!C:DT,22,0)</f>
        <v>0</v>
      </c>
      <c r="BM325" s="275">
        <f>VLOOKUP(C325,FPT!B:BK,22,0)</f>
        <v>0</v>
      </c>
      <c r="BN325" t="str">
        <f t="shared" si="469"/>
        <v/>
      </c>
      <c r="BO325" s="275">
        <f>VLOOKUP(C325,MOVI!C:DT,23,0)</f>
        <v>0</v>
      </c>
      <c r="BP325" s="275">
        <f>VLOOKUP(C325,FPT!B:BN,23,0)</f>
        <v>0</v>
      </c>
      <c r="BQ325" t="str">
        <f t="shared" si="470"/>
        <v/>
      </c>
      <c r="BR325" s="275">
        <f>VLOOKUP(C325,MOVI!C:DT,24,0)</f>
        <v>0</v>
      </c>
      <c r="BS325" s="275">
        <f>VLOOKUP(C325,FPT!B:BQ,24,0)</f>
        <v>0</v>
      </c>
      <c r="BT325" t="str">
        <f t="shared" si="471"/>
        <v/>
      </c>
      <c r="BU325" s="275">
        <f>VLOOKUP(C325,MOVI!C:DT,25,0)</f>
        <v>200000</v>
      </c>
      <c r="BV325" s="275">
        <f>VLOOKUP(C325,FPT!B:BT,25,0)</f>
        <v>200000</v>
      </c>
      <c r="BW325" t="str">
        <f t="shared" si="472"/>
        <v/>
      </c>
      <c r="BX325" s="275">
        <f>VLOOKUP(C325,MOVI!C:DT,26,0)</f>
        <v>0</v>
      </c>
      <c r="BY325" s="275">
        <f>VLOOKUP(C325,FPT!B:BW,26,0)</f>
        <v>0</v>
      </c>
      <c r="BZ325" t="str">
        <f t="shared" si="473"/>
        <v/>
      </c>
      <c r="CA325" s="275">
        <f>VLOOKUP(C325,MOVI!C:DT,27,0)</f>
        <v>730000</v>
      </c>
      <c r="CB325" s="275">
        <f>VLOOKUP(C325,FPT!B:BZ,27,0)</f>
        <v>730000</v>
      </c>
      <c r="CC325" t="str">
        <f t="shared" si="474"/>
        <v/>
      </c>
      <c r="CD325" s="275">
        <f>VLOOKUP(C325,MOVI!C:DT,28,0)</f>
        <v>930000</v>
      </c>
      <c r="CE325" s="275">
        <f>VLOOKUP(C325,FPT!B:CC,28,0)</f>
        <v>930000</v>
      </c>
      <c r="CF325" t="str">
        <f t="shared" si="475"/>
        <v/>
      </c>
      <c r="CG325" t="str">
        <f>VLOOKUP(C325,MOVI!C:DT,29,0)</f>
        <v>CN</v>
      </c>
      <c r="CH325" s="252" t="str">
        <f>VLOOKUP(C325,FPT!B:CF,29,0)</f>
        <v>CN</v>
      </c>
      <c r="CI325" t="str">
        <f t="shared" si="476"/>
        <v/>
      </c>
      <c r="CJ325">
        <f>VLOOKUP(C325,MOVI!C:DT,30,0)</f>
        <v>26</v>
      </c>
      <c r="CK325" s="252">
        <f>VLOOKUP(C325,FPT!B:CI,30,0)</f>
        <v>26</v>
      </c>
      <c r="CL325" t="str">
        <f t="shared" si="477"/>
        <v/>
      </c>
      <c r="CM325">
        <f>VLOOKUP(C325,MOVI!C:DT,31,0)</f>
        <v>26</v>
      </c>
      <c r="CN325" s="252">
        <f>VLOOKUP(C325,FPT!B:CL,31,0)</f>
        <v>26</v>
      </c>
      <c r="CO325" t="str">
        <f t="shared" si="478"/>
        <v/>
      </c>
      <c r="CP325" s="275">
        <f>VLOOKUP(C325,MOVI!C:DT,32,0)</f>
        <v>0</v>
      </c>
      <c r="CQ325" s="275">
        <f>VLOOKUP(C325,FPT!B:CO,32,0)</f>
        <v>0</v>
      </c>
      <c r="CR325" t="str">
        <f t="shared" si="479"/>
        <v/>
      </c>
      <c r="CS325" s="275">
        <f>VLOOKUP(C325,MOVI!C:DT,33,0)</f>
        <v>0</v>
      </c>
      <c r="CT325" s="275">
        <f>VLOOKUP(C325,FPT!B:CR,33,0)</f>
        <v>0</v>
      </c>
      <c r="CU325" t="str">
        <f t="shared" si="480"/>
        <v/>
      </c>
      <c r="CV325" s="275">
        <f>VLOOKUP(C325,MOVI!C:DT,34,0)</f>
        <v>0</v>
      </c>
      <c r="CW325" s="275">
        <f>VLOOKUP(C325,FPT!B:CU,34,0)</f>
        <v>0</v>
      </c>
      <c r="CX325" t="str">
        <f t="shared" si="481"/>
        <v/>
      </c>
      <c r="CY325" s="275">
        <f>VLOOKUP(C325,MOVI!C:DT,35,0)</f>
        <v>26</v>
      </c>
      <c r="CZ325" s="275">
        <f>VLOOKUP(C325,FPT!B:CX,35,0)</f>
        <v>26</v>
      </c>
      <c r="DA325" t="str">
        <f t="shared" si="482"/>
        <v/>
      </c>
      <c r="DB325" s="275">
        <f>VLOOKUP(C325,MOVI!C:DT,36,0)</f>
        <v>0</v>
      </c>
      <c r="DC325" s="275">
        <f>VLOOKUP(C325,FPT!B:DA,36,0)</f>
        <v>0</v>
      </c>
      <c r="DD325" t="str">
        <f t="shared" si="483"/>
        <v/>
      </c>
      <c r="DE325" s="275">
        <f>VLOOKUP(C325,MOVI!C:DT,37,0)</f>
        <v>0</v>
      </c>
      <c r="DF325" s="275">
        <f>VLOOKUP(C325,FPT!B:DD,37,0)</f>
        <v>0</v>
      </c>
      <c r="DG325" t="str">
        <f t="shared" si="484"/>
        <v/>
      </c>
      <c r="DH325" s="275">
        <f>VLOOKUP(C325,MOVI!C:DT,38,0)</f>
        <v>0</v>
      </c>
      <c r="DI325" s="275">
        <f>VLOOKUP(C325,FPT!B:DG,38,0)</f>
        <v>0</v>
      </c>
      <c r="DJ325" t="str">
        <f t="shared" si="485"/>
        <v/>
      </c>
      <c r="DK325" s="275">
        <f>VLOOKUP(C325,MOVI!C:DT,39,0)</f>
        <v>0</v>
      </c>
      <c r="DL325" s="275">
        <f>VLOOKUP(C325,FPT!B:DJ,39,0)</f>
        <v>0</v>
      </c>
      <c r="DM325" t="str">
        <f t="shared" si="486"/>
        <v/>
      </c>
      <c r="DN325" s="275">
        <f>VLOOKUP(C325,MOVI!C:DT,40,0)</f>
        <v>0</v>
      </c>
      <c r="DO325" s="275">
        <f>VLOOKUP(C325,FPT!B:DM,40,0)</f>
        <v>0</v>
      </c>
      <c r="DP325" t="str">
        <f t="shared" si="487"/>
        <v/>
      </c>
      <c r="DQ325" s="275">
        <f>VLOOKUP(C325,MOVI!C:DT,41,0)</f>
        <v>0</v>
      </c>
      <c r="DR325" s="275">
        <f>VLOOKUP(C325,FPT!B:DP,41,0)</f>
        <v>0</v>
      </c>
      <c r="DS325" t="str">
        <f t="shared" si="488"/>
        <v/>
      </c>
      <c r="DT325" s="275">
        <f>VLOOKUP(C325,MOVI!C:DT,42,0)</f>
        <v>5000000</v>
      </c>
      <c r="DU325" s="275">
        <f>ROUND(VLOOKUP(C325,FPT!B:DS,42,0),0)</f>
        <v>5000000</v>
      </c>
      <c r="DV325" t="str">
        <f t="shared" si="489"/>
        <v/>
      </c>
      <c r="DW325" s="275">
        <f>VLOOKUP(C325,MOVI!C:DT,43,0)</f>
        <v>0</v>
      </c>
      <c r="DX325" s="275">
        <f>VLOOKUP(C325,FPT!B:DV,43,0)</f>
        <v>0</v>
      </c>
      <c r="DY325" t="str">
        <f t="shared" si="490"/>
        <v/>
      </c>
      <c r="DZ325" s="275">
        <f>VLOOKUP(C325,MOVI!C:DT,44,0)</f>
        <v>0</v>
      </c>
      <c r="EA325" s="275">
        <f>VLOOKUP(C325,FPT!B:DY,44,0)</f>
        <v>0</v>
      </c>
      <c r="EB325" t="str">
        <f t="shared" si="491"/>
        <v/>
      </c>
      <c r="EC325" s="275">
        <f>VLOOKUP(C325,MOVI!C:DT,45,0)</f>
        <v>5000000</v>
      </c>
      <c r="ED325" s="275">
        <f>ROUND(VLOOKUP(C325,FPT!B:EB,45,0),0)</f>
        <v>5000000</v>
      </c>
      <c r="EE325" t="str">
        <f t="shared" si="492"/>
        <v/>
      </c>
      <c r="EF325" s="275">
        <f>VLOOKUP(C325,MOVI!C:DT,46,0)</f>
        <v>0</v>
      </c>
      <c r="EG325" s="275">
        <f>VLOOKUP(C325,FPT!B:EE,46,0)</f>
        <v>0</v>
      </c>
      <c r="EH325" t="str">
        <f t="shared" si="493"/>
        <v/>
      </c>
      <c r="EI325" s="275">
        <f>VLOOKUP(C325,MOVI!C:DT,47,0)</f>
        <v>0</v>
      </c>
      <c r="EJ325" s="275">
        <f>VLOOKUP(C325,FPT!B:EH,47,0)</f>
        <v>0</v>
      </c>
      <c r="EK325" t="str">
        <f t="shared" si="494"/>
        <v/>
      </c>
      <c r="EL325" s="275">
        <f>VLOOKUP(C325,MOVI!C:DT,48,0)</f>
        <v>0</v>
      </c>
      <c r="EM325" s="275">
        <f>VLOOKUP(C325,FPT!B:EK,48,0)</f>
        <v>0</v>
      </c>
      <c r="EN325" t="str">
        <f t="shared" si="495"/>
        <v/>
      </c>
      <c r="EO325" s="275">
        <f>VLOOKUP(C325,MOVI!C:DT,49,0)</f>
        <v>200000</v>
      </c>
      <c r="EP325" s="275">
        <f>VLOOKUP(C325,FPT!B:EN,49,0)</f>
        <v>200000</v>
      </c>
      <c r="EQ325" t="str">
        <f t="shared" si="496"/>
        <v/>
      </c>
      <c r="ER325" s="275">
        <f>VLOOKUP(C325,MOVI!C:DT,50,0)</f>
        <v>0</v>
      </c>
      <c r="ES325" s="275">
        <f>VLOOKUP(C325,FPT!B:EQ,50,0)</f>
        <v>0</v>
      </c>
      <c r="ET325" t="str">
        <f t="shared" si="497"/>
        <v/>
      </c>
      <c r="EU325" s="275">
        <f>VLOOKUP(C325,MOVI!C:DT,51,0)</f>
        <v>0</v>
      </c>
      <c r="EV325" s="275">
        <f>VLOOKUP(C325,FPT!B:ET,51,0)</f>
        <v>0</v>
      </c>
      <c r="EW325" t="str">
        <f t="shared" si="498"/>
        <v/>
      </c>
      <c r="EX325" s="275">
        <f>VLOOKUP(C325,MOVI!C:DT,52,0)</f>
        <v>0</v>
      </c>
      <c r="EY325" s="275">
        <f>VLOOKUP(C325,FPT!B:EW,52,0)</f>
        <v>0</v>
      </c>
      <c r="EZ325" t="str">
        <f t="shared" si="499"/>
        <v/>
      </c>
      <c r="FA325" s="275">
        <f>VLOOKUP(C325,MOVI!C:DT,53,0)</f>
        <v>0</v>
      </c>
      <c r="FB325" s="275">
        <f>VLOOKUP(C325,FPT!B:EZ,53,0)</f>
        <v>0</v>
      </c>
      <c r="FC325" t="str">
        <f t="shared" si="500"/>
        <v/>
      </c>
      <c r="FD325" s="275">
        <f>VLOOKUP(C325,MOVI!C:DT,54,0)</f>
        <v>0</v>
      </c>
      <c r="FE325" s="275">
        <f>VLOOKUP(C325,FPT!B:FC,54,0)</f>
        <v>0</v>
      </c>
      <c r="FF325" t="str">
        <f t="shared" si="501"/>
        <v/>
      </c>
      <c r="FG325" s="275">
        <f>VLOOKUP(C325,MOVI!C:DT,55,0)</f>
        <v>730000</v>
      </c>
      <c r="FH325" s="275">
        <f>VLOOKUP(C325,FPT!B:FF,55,0)</f>
        <v>730000</v>
      </c>
      <c r="FI325" t="str">
        <f t="shared" si="502"/>
        <v/>
      </c>
      <c r="FJ325" s="275">
        <f>VLOOKUP(C325,MOVI!C:DT,56,0)</f>
        <v>930000</v>
      </c>
      <c r="FK325" s="275">
        <f>VLOOKUP(C325,FPT!B:FI,56,0)</f>
        <v>930000</v>
      </c>
      <c r="FL325" t="str">
        <f t="shared" si="503"/>
        <v/>
      </c>
      <c r="FM325" s="275">
        <f>VLOOKUP(C325,MOVI!C:DT,57,0)</f>
        <v>0</v>
      </c>
      <c r="FN325" s="275">
        <f>VLOOKUP(C325,FPT!B:FL,57,0)</f>
        <v>0</v>
      </c>
      <c r="FO325" t="str">
        <f t="shared" si="504"/>
        <v/>
      </c>
      <c r="FP325" s="275">
        <f>VLOOKUP(C325,MOVI!C:DT,58,0)</f>
        <v>0</v>
      </c>
      <c r="FQ325" s="275">
        <f>VLOOKUP(C325,FPT!B:FO,58,0)</f>
        <v>0</v>
      </c>
      <c r="FR325" t="str">
        <f t="shared" si="505"/>
        <v/>
      </c>
      <c r="FS325" s="275">
        <f>VLOOKUP(C325,MOVI!C:DT,59,0)</f>
        <v>0</v>
      </c>
      <c r="FT325" s="275">
        <f>VLOOKUP(C325,FPT!B:FR,59,0)</f>
        <v>0</v>
      </c>
      <c r="FU325" t="str">
        <f t="shared" si="506"/>
        <v/>
      </c>
      <c r="FV325" s="275">
        <f>VLOOKUP(C325,MOVI!C:DT,60,0)</f>
        <v>0</v>
      </c>
      <c r="FW325" s="275">
        <f>VLOOKUP(C325,FPT!B:FU,60,0)</f>
        <v>0</v>
      </c>
      <c r="FX325" t="str">
        <f t="shared" si="507"/>
        <v/>
      </c>
      <c r="FY325" s="275">
        <f>VLOOKUP(C325,MOVI!C:DT,61,0)</f>
        <v>0</v>
      </c>
      <c r="FZ325" s="275">
        <f>VLOOKUP(C325,FPT!B:FX,61,0)</f>
        <v>0</v>
      </c>
      <c r="GA325" t="str">
        <f t="shared" si="508"/>
        <v/>
      </c>
      <c r="GB325" s="275">
        <f>VLOOKUP(C325,MOVI!C:DT,62,0)</f>
        <v>0</v>
      </c>
      <c r="GC325" s="275">
        <f>VLOOKUP(C325,FPT!B:GA,62,0)</f>
        <v>0</v>
      </c>
      <c r="GD325" t="str">
        <f t="shared" si="509"/>
        <v/>
      </c>
      <c r="GE325" s="275">
        <f>VLOOKUP(C325,MOVI!C:DT,63,0)</f>
        <v>0</v>
      </c>
      <c r="GF325" s="275">
        <f>VLOOKUP(C325,FPT!B:GD,63,0)</f>
        <v>0</v>
      </c>
      <c r="GG325" t="str">
        <f t="shared" si="510"/>
        <v/>
      </c>
      <c r="GH325" s="275">
        <f>VLOOKUP(C325,MOVI!C:DT,64,0)</f>
        <v>0</v>
      </c>
      <c r="GI325" s="275">
        <f>VLOOKUP(C325,FPT!B:GG,64,0)</f>
        <v>0</v>
      </c>
      <c r="GJ325" t="str">
        <f t="shared" si="511"/>
        <v/>
      </c>
      <c r="GK325" s="275">
        <f>VLOOKUP(C325,MOVI!C:DT,65,0)</f>
        <v>0</v>
      </c>
      <c r="GL325" s="275">
        <f>VLOOKUP(C325,FPT!B:GJ,65,0)</f>
        <v>0</v>
      </c>
      <c r="GM325" t="str">
        <f t="shared" si="512"/>
        <v/>
      </c>
      <c r="GN325" s="275">
        <f>VLOOKUP(C325,MOVI!C:DT,66,0)</f>
        <v>0</v>
      </c>
      <c r="GO325" s="275">
        <f>VLOOKUP(C325,FPT!B:GM,66,0)</f>
        <v>0</v>
      </c>
      <c r="GP325" t="str">
        <f t="shared" si="513"/>
        <v/>
      </c>
      <c r="GQ325" s="275">
        <f>VLOOKUP(C325,MOVI!C:DT,67,0)</f>
        <v>0</v>
      </c>
      <c r="GR325" s="275">
        <f>VLOOKUP(C325,FPT!B:GP,67,0)</f>
        <v>0</v>
      </c>
      <c r="GS325" t="str">
        <f t="shared" si="514"/>
        <v/>
      </c>
      <c r="GT325" s="275">
        <f>VLOOKUP(C325,MOVI!C:DT,68,0)</f>
        <v>0</v>
      </c>
      <c r="GU325" s="275">
        <f>VLOOKUP(C325,FPT!B:GS,68,0)</f>
        <v>0</v>
      </c>
      <c r="GV325" t="str">
        <f t="shared" si="515"/>
        <v/>
      </c>
      <c r="GW325" s="275">
        <f>VLOOKUP(C325,MOVI!C:DT,69,0)</f>
        <v>0</v>
      </c>
      <c r="GX325" s="275">
        <f>VLOOKUP(C325,FPT!B:GV,69,0)</f>
        <v>0</v>
      </c>
      <c r="GY325" t="str">
        <f t="shared" si="516"/>
        <v/>
      </c>
      <c r="GZ325" s="275">
        <f>VLOOKUP(C325,MOVI!C:DT,70,0)</f>
        <v>0</v>
      </c>
      <c r="HA325" s="275">
        <f>VLOOKUP(C325,FPT!B:GY,70,0)</f>
        <v>0</v>
      </c>
      <c r="HB325" t="str">
        <f t="shared" si="517"/>
        <v/>
      </c>
      <c r="HC325" s="275">
        <f>VLOOKUP(C325,MOVI!C:DT,71,0)</f>
        <v>5930000</v>
      </c>
      <c r="HD325" s="275">
        <f>ROUND(VLOOKUP(C325,FPT!B:HB,71,0),0)</f>
        <v>5930000</v>
      </c>
      <c r="HE325" t="str">
        <f t="shared" si="518"/>
        <v/>
      </c>
      <c r="HF325" s="275">
        <f>ROUND(VLOOKUP(C325,MOVI!C:DT,72,0),0)</f>
        <v>0</v>
      </c>
      <c r="HG325" s="275">
        <f>ROUND(VLOOKUP(C325,FPT!B:HE,72,0),0)</f>
        <v>0</v>
      </c>
      <c r="HH325" t="str">
        <f t="shared" si="519"/>
        <v/>
      </c>
      <c r="HI325" s="275">
        <f>VLOOKUP(C325,MOVI!C:DT,73,0)</f>
        <v>200000</v>
      </c>
      <c r="HJ325" s="275">
        <f>VLOOKUP(C325,FPT!B:HH,73,0)</f>
        <v>200000</v>
      </c>
      <c r="HK325" t="str">
        <f t="shared" si="520"/>
        <v/>
      </c>
      <c r="HL325" s="275">
        <f>VLOOKUP(C325,MOVI!C:DT,74,0)</f>
        <v>730000</v>
      </c>
      <c r="HM325" s="275">
        <f>VLOOKUP(C325,FPT!B:HK,74,0)</f>
        <v>730000</v>
      </c>
      <c r="HN325" t="str">
        <f t="shared" si="521"/>
        <v/>
      </c>
      <c r="HO325" s="275">
        <f>VLOOKUP(C325,MOVI!C:DT,75,0)</f>
        <v>11000000</v>
      </c>
      <c r="HP325" s="275">
        <f>VLOOKUP(C325,FPT!B:HN,75,0)</f>
        <v>11000000</v>
      </c>
      <c r="HQ325" t="str">
        <f t="shared" si="522"/>
        <v/>
      </c>
      <c r="HR325" s="275">
        <f>VLOOKUP(C325,MOVI!C:DT,76,0)</f>
        <v>0</v>
      </c>
      <c r="HS325" s="275">
        <f>VLOOKUP(C325,FPT!B:HQ,76,0)</f>
        <v>0</v>
      </c>
      <c r="HT325" t="str">
        <f t="shared" si="523"/>
        <v/>
      </c>
      <c r="HU325" s="275">
        <f>VLOOKUP(C325,MOVI!C:DT,77,0)</f>
        <v>0</v>
      </c>
      <c r="HV325" s="275">
        <f>VLOOKUP(C325,FPT!B:HT,77,0)</f>
        <v>0</v>
      </c>
      <c r="HW325" t="str">
        <f t="shared" si="524"/>
        <v/>
      </c>
      <c r="HX325" s="274">
        <f>VLOOKUP(C325,MOVI!C:CB,78,0)</f>
        <v>400000</v>
      </c>
      <c r="HY325" s="261">
        <f>VLOOKUP(C325,FPT!$B:$CA,78,0)</f>
        <v>400000</v>
      </c>
      <c r="HZ325" t="str">
        <f t="shared" si="525"/>
        <v/>
      </c>
      <c r="IA325" s="275">
        <f>VLOOKUP(C325,MOVI!C:CD,79,0)</f>
        <v>50000</v>
      </c>
      <c r="IB325" s="275">
        <f>VLOOKUP(C325,FPT!B:HZ,79,0)</f>
        <v>50000</v>
      </c>
      <c r="IC325" t="str">
        <f t="shared" si="526"/>
        <v/>
      </c>
      <c r="ID325" s="275">
        <f>VLOOKUP(C325,MOVI!C:CD,80,0)</f>
        <v>75000</v>
      </c>
      <c r="IE325" s="275">
        <f>VLOOKUP(C325,FPT!B:IC,80,0)</f>
        <v>75000</v>
      </c>
      <c r="IF325" t="str">
        <f t="shared" si="527"/>
        <v/>
      </c>
      <c r="IG325" s="275">
        <f>VLOOKUP(C325,MOVI!C:DT,81,0)</f>
        <v>0</v>
      </c>
      <c r="IH325" s="275">
        <f>VLOOKUP(C325,FPT!B:IF,81,0)</f>
        <v>0</v>
      </c>
      <c r="II325" t="str">
        <f t="shared" si="528"/>
        <v/>
      </c>
      <c r="IJ325" s="275">
        <f>VLOOKUP(C325,MOVI!C:DT,82,0)</f>
        <v>525000</v>
      </c>
      <c r="IK325" s="275">
        <f>VLOOKUP(C325,FPT!B:II,82,0)</f>
        <v>525000</v>
      </c>
      <c r="IL325" t="str">
        <f t="shared" si="529"/>
        <v/>
      </c>
      <c r="IM325" s="275">
        <f>ROUND(VLOOKUP(C325,MOVI!C:DT,83,0),0)</f>
        <v>12455000</v>
      </c>
      <c r="IN325" s="275">
        <f>ROUND(VLOOKUP(C325,FPT!B:IL,83,0),0)</f>
        <v>12455000</v>
      </c>
      <c r="IO325" t="str">
        <f t="shared" si="530"/>
        <v/>
      </c>
      <c r="IP325" s="275">
        <f>VLOOKUP(C325,MOVI!C:DT,84,0)</f>
        <v>0</v>
      </c>
      <c r="IQ325" s="275">
        <f>VLOOKUP(C325,FPT!B:IO,84,0)</f>
        <v>0</v>
      </c>
      <c r="IR325" t="str">
        <f t="shared" si="531"/>
        <v/>
      </c>
      <c r="IS325" s="275">
        <f>ROUND(VLOOKUP(C325,MOVI!C:DT,85,0),0)</f>
        <v>0</v>
      </c>
      <c r="IT325" s="275">
        <f>ROUND(VLOOKUP(C325,FPT!B:IR,85,0),0)</f>
        <v>0</v>
      </c>
      <c r="IU325" t="str">
        <f t="shared" si="532"/>
        <v/>
      </c>
      <c r="IV325" s="275">
        <f>VLOOKUP(C325,MOVI!C:DT,86,0)</f>
        <v>0</v>
      </c>
      <c r="IW325" s="275">
        <f>VLOOKUP(C325,FPT!B:IU,86,0)</f>
        <v>0</v>
      </c>
      <c r="IX325" t="str">
        <f t="shared" si="533"/>
        <v/>
      </c>
      <c r="IY325" s="275">
        <f>ROUND(VLOOKUP(C325,MOVI!C:DT,87,0),0)</f>
        <v>0</v>
      </c>
      <c r="IZ325" s="275">
        <f>ROUND(VLOOKUP(C325,FPT!B:IX,87,0),0)</f>
        <v>0</v>
      </c>
      <c r="JA325" t="str">
        <f t="shared" si="534"/>
        <v/>
      </c>
      <c r="JB325" s="275">
        <f>VLOOKUP(C325,MOVI!C:DT,88,0)</f>
        <v>0</v>
      </c>
      <c r="JC325" s="275">
        <f>VLOOKUP(C325,FPT!B:JA,88,0)</f>
        <v>0</v>
      </c>
      <c r="JD325" t="str">
        <f t="shared" si="535"/>
        <v/>
      </c>
      <c r="JE325" s="275">
        <f>VLOOKUP(C325,MOVI!C:DT,89,0)</f>
        <v>0</v>
      </c>
      <c r="JF325" s="275">
        <f>VLOOKUP(C325,FPT!B:JD,89,0)</f>
        <v>0</v>
      </c>
      <c r="JG325" t="str">
        <f t="shared" si="536"/>
        <v/>
      </c>
      <c r="JH325" s="275">
        <f>VLOOKUP(C325,MOVI!C:DT,90,0)</f>
        <v>0</v>
      </c>
      <c r="JI325" s="275">
        <f>VLOOKUP(C325,FPT!B:JG,90,0)</f>
        <v>0</v>
      </c>
      <c r="JJ325" t="str">
        <f t="shared" si="537"/>
        <v/>
      </c>
      <c r="JK325" s="275">
        <f>VLOOKUP(C325,MOVI!C:DT,91,0)</f>
        <v>0</v>
      </c>
      <c r="JL325" s="275">
        <f>VLOOKUP(C325,FPT!B:JJ,91,0)</f>
        <v>0</v>
      </c>
      <c r="JM325" t="str">
        <f t="shared" si="538"/>
        <v/>
      </c>
      <c r="JN325" s="275">
        <f>VLOOKUP(C325,MOVI!C:DT,92,0)</f>
        <v>0</v>
      </c>
      <c r="JO325" s="275">
        <f>VLOOKUP(C325,FPT!B:JM,92,0)</f>
        <v>0</v>
      </c>
      <c r="JP325" t="str">
        <f t="shared" si="539"/>
        <v/>
      </c>
      <c r="JQ325" s="275">
        <f>VLOOKUP(C325,MOVI!C:DT,93,0)</f>
        <v>0</v>
      </c>
      <c r="JR325" s="275">
        <f>VLOOKUP(C325,FPT!B:JP,93,0)</f>
        <v>0</v>
      </c>
      <c r="JS325" t="str">
        <f t="shared" si="540"/>
        <v/>
      </c>
      <c r="JT325" s="275">
        <f>VLOOKUP(C325,MOVI!C:DT,94,0)</f>
        <v>0</v>
      </c>
      <c r="JU325" s="275">
        <f>VLOOKUP(C325,FPT!B:JS,94,0)</f>
        <v>0</v>
      </c>
      <c r="JV325" t="str">
        <f t="shared" si="541"/>
        <v/>
      </c>
      <c r="JW325" s="275">
        <f>VLOOKUP(C325,MOVI!C:DT,95,0)</f>
        <v>5405000</v>
      </c>
      <c r="JX325" s="275">
        <f>VLOOKUP(C325,FPT!B:JV,95,0)</f>
        <v>5405000</v>
      </c>
      <c r="JY325" t="str">
        <f t="shared" si="542"/>
        <v/>
      </c>
      <c r="JZ325" s="275">
        <f>VLOOKUP(C325,MOVI!C:DT,96,0)</f>
        <v>0</v>
      </c>
      <c r="KA325" s="275">
        <f>VLOOKUP(C325,FPT!B:JY,96,0)</f>
        <v>0</v>
      </c>
      <c r="KB325" t="str">
        <f t="shared" si="543"/>
        <v/>
      </c>
      <c r="KC325" s="275">
        <f>VLOOKUP(C325,MOVI!C:DT,97,0)</f>
        <v>5405000</v>
      </c>
      <c r="KD325" s="275">
        <f>VLOOKUP(C325,FPT!B:KB,97,0)</f>
        <v>5405000</v>
      </c>
      <c r="KE325" t="str">
        <f t="shared" si="544"/>
        <v/>
      </c>
      <c r="KF325" s="275">
        <f>VLOOKUP(C325,MOVI!C:DT,98,0)</f>
        <v>850000.00000000012</v>
      </c>
      <c r="KG325" s="275">
        <f>VLOOKUP(C325,FPT!B:KE,98,0)</f>
        <v>850000</v>
      </c>
      <c r="KH325" t="str">
        <f t="shared" si="545"/>
        <v/>
      </c>
      <c r="KI325" s="275">
        <f>VLOOKUP(C325,MOVI!C:DT,99,0)</f>
        <v>0</v>
      </c>
      <c r="KJ325" s="275">
        <f>VLOOKUP(C325,FPT!B:KH,99,0)</f>
        <v>0</v>
      </c>
      <c r="KK325" t="str">
        <f t="shared" si="546"/>
        <v/>
      </c>
      <c r="KL325" s="275">
        <f>VLOOKUP(C325,MOVI!C:DT,100,0)</f>
        <v>150000</v>
      </c>
      <c r="KM325" s="275">
        <f>VLOOKUP(C325,FPT!B:KK,100,0)</f>
        <v>150000</v>
      </c>
      <c r="KN325" t="str">
        <f t="shared" si="547"/>
        <v/>
      </c>
      <c r="KO325" s="275">
        <f>VLOOKUP(C325,MOVI!C:DT,101,0)</f>
        <v>0</v>
      </c>
      <c r="KP325" s="275">
        <f>VLOOKUP(C325,FPT!B:KN,101,0)</f>
        <v>0</v>
      </c>
      <c r="KQ325" t="str">
        <f t="shared" si="548"/>
        <v/>
      </c>
      <c r="KR325" s="275">
        <f>VLOOKUP(C325,MOVI!C:DT,102,0)</f>
        <v>0</v>
      </c>
      <c r="KS325" s="275">
        <f>VLOOKUP(C325,FPT!B:KQ,102,0)</f>
        <v>0</v>
      </c>
      <c r="KT325" t="str">
        <f t="shared" si="549"/>
        <v/>
      </c>
      <c r="KU325" s="275">
        <f>VLOOKUP(C325,MOVI!C:DT,103,0)</f>
        <v>1000000.0000000001</v>
      </c>
      <c r="KV325" s="275">
        <f>VLOOKUP(C325,FPT!B:KT,103,0)</f>
        <v>1000000</v>
      </c>
      <c r="KW325" t="str">
        <f t="shared" si="550"/>
        <v/>
      </c>
      <c r="KX325" s="275">
        <f>VLOOKUP(C325,MOVI!C:DT,104,0)</f>
        <v>1525000</v>
      </c>
      <c r="KY325" s="275">
        <f>VLOOKUP(C325,FPT!B:KW,104,0)</f>
        <v>1525000</v>
      </c>
      <c r="KZ325" t="str">
        <f t="shared" si="551"/>
        <v/>
      </c>
      <c r="LA325" s="275">
        <f>VLOOKUP(C325,MOVI!C:DT,105,0)</f>
        <v>100000</v>
      </c>
      <c r="LB325" s="275">
        <f>VLOOKUP(C325,FPT!B:KZ,105,0)</f>
        <v>100000</v>
      </c>
      <c r="LC325" t="str">
        <f t="shared" si="552"/>
        <v/>
      </c>
      <c r="LD325" s="275">
        <f>VLOOKUP(C325,MOVI!C:DT,106,0)</f>
        <v>7030000</v>
      </c>
      <c r="LE325" s="275">
        <f>VLOOKUP(C325,FPT!B:LC,106,0)</f>
        <v>7030000</v>
      </c>
      <c r="LF325" t="str">
        <f t="shared" si="553"/>
        <v/>
      </c>
      <c r="LG325" s="273">
        <f>VLOOKUP(C325,MOVI!C:DT,107,0)</f>
        <v>0</v>
      </c>
      <c r="LH325" s="273">
        <f>VLOOKUP(C325,FPT!B:LF,107,0)</f>
        <v>0</v>
      </c>
      <c r="LI325" t="str">
        <f t="shared" si="554"/>
        <v/>
      </c>
      <c r="LJ325" t="str">
        <f>VLOOKUP(C325,MOVI!C:DV,108,0)</f>
        <v>MoviNorthSales</v>
      </c>
      <c r="LK325" s="252" t="str">
        <f>VLOOKUP(C325,FPT!B:LI,108,0)</f>
        <v>MoviNorthSales</v>
      </c>
      <c r="LL325" t="str">
        <f t="shared" si="555"/>
        <v/>
      </c>
      <c r="LM325" s="275">
        <f>ROUND(VLOOKUP(C325,MOVI!C:DV,109,0),0)</f>
        <v>416667</v>
      </c>
      <c r="LN325" s="275">
        <f>ROUND(VLOOKUP(C325,FPT!B:LL,109,0),0)</f>
        <v>416667</v>
      </c>
      <c r="LO325" t="str">
        <f t="shared" si="556"/>
        <v/>
      </c>
      <c r="LP325" t="str">
        <f>VLOOKUP(C325,MOVI!C:DV,110,0)</f>
        <v>HNI</v>
      </c>
      <c r="LQ325" s="247" t="str">
        <f>VLOOKUP(C325,FPT!B:LO,110,0)</f>
        <v>HNI</v>
      </c>
      <c r="LR325" t="str">
        <f t="shared" si="557"/>
        <v/>
      </c>
      <c r="LS325">
        <f>MOVI!DI320</f>
        <v>22</v>
      </c>
      <c r="LV325">
        <f>MOVI!DJ320</f>
        <v>0</v>
      </c>
      <c r="LW325">
        <f>MOVI!DK320</f>
        <v>0</v>
      </c>
      <c r="LX325">
        <f>MOVI!DL320</f>
        <v>0</v>
      </c>
      <c r="LY325">
        <f>MOVI!DM320</f>
        <v>0</v>
      </c>
      <c r="LZ325">
        <f>MOVI!DN320</f>
        <v>0</v>
      </c>
      <c r="MA325">
        <f>MOVI!DO320</f>
        <v>0</v>
      </c>
      <c r="MB325" t="str">
        <f>MOVI!DP320</f>
        <v>HNI</v>
      </c>
      <c r="MC325">
        <f>MOVI!DQ320</f>
        <v>0</v>
      </c>
      <c r="MD325">
        <f>MOVI!DR320</f>
        <v>0</v>
      </c>
      <c r="ME325" t="str">
        <f>VLOOKUP(C325,MOVI!C:DV,121,0)</f>
        <v>Group 1</v>
      </c>
      <c r="MF325" s="252" t="str">
        <f>VLOOKUP(C325,FPT!B:MD,111,0)</f>
        <v>Group 1</v>
      </c>
      <c r="MG325" t="str">
        <f t="shared" si="561"/>
        <v/>
      </c>
      <c r="MH325" t="str">
        <f>VLOOKUP(C325,MOVI!C:DT,122,0)</f>
        <v>MoviNorthGroup 1</v>
      </c>
      <c r="MI325" s="252" t="str">
        <f>VLOOKUP(C325,FPT!B:DS,112,0)</f>
        <v>MoviNorthGroup 1</v>
      </c>
      <c r="MJ325" t="str">
        <f t="shared" si="558"/>
        <v/>
      </c>
    </row>
    <row r="326" spans="1:348" x14ac:dyDescent="0.25">
      <c r="A326">
        <v>318</v>
      </c>
      <c r="B326" s="48">
        <v>6008</v>
      </c>
      <c r="C326" s="271" t="s">
        <v>1079</v>
      </c>
      <c r="D326" t="str">
        <f>VLOOKUP(C326,MOVI!C:D,2,0)</f>
        <v>Nguyễn Ngọc Minh Tân</v>
      </c>
      <c r="E326" t="str">
        <f>VLOOKUP(C326,FPT!B:C,2,0)</f>
        <v>Nguyễn Ngọc Minh Tân</v>
      </c>
      <c r="F326" t="str">
        <f t="shared" si="451"/>
        <v/>
      </c>
      <c r="G326" t="str">
        <f>VLOOKUP(C326,MOVI!C:E,3,0)</f>
        <v>Sales</v>
      </c>
      <c r="H326" t="str">
        <f>VLOOKUP(C326,FPT!B:F,3,0)</f>
        <v>Sales</v>
      </c>
      <c r="I326" t="str">
        <f t="shared" si="452"/>
        <v/>
      </c>
      <c r="J326" t="str">
        <f>VLOOKUP(C326,MOVI!C:H,4,0)</f>
        <v>Field Sales</v>
      </c>
      <c r="K326" t="str">
        <f>VLOOKUP(C326,FPT!B:I,4,0)</f>
        <v>Field Sales</v>
      </c>
      <c r="L326" t="str">
        <f t="shared" si="453"/>
        <v/>
      </c>
      <c r="M326" t="str">
        <f>VLOOKUP(C326,MOVI!C:DT,5,0)</f>
        <v>Associate</v>
      </c>
      <c r="N326" t="str">
        <f>VLOOKUP(C326,FPT!B:L,5,0)</f>
        <v>Associate</v>
      </c>
      <c r="O326" t="str">
        <f t="shared" si="454"/>
        <v/>
      </c>
      <c r="P326" t="str">
        <f>VLOOKUP(C326,MOVI!C:DT,6,0)</f>
        <v>Field Sales</v>
      </c>
      <c r="Q326" t="str">
        <f>VLOOKUP(C326,FPT!B:O,6,0)</f>
        <v>Field sales</v>
      </c>
      <c r="R326" t="str">
        <f t="shared" si="455"/>
        <v/>
      </c>
      <c r="S326" t="str">
        <f>VLOOKUP(C326,MOVI!C:DT,7,0)</f>
        <v>South</v>
      </c>
      <c r="T326" t="str">
        <f>VLOOKUP(C326,FPT!B:R,7,0)</f>
        <v>South</v>
      </c>
      <c r="U326" t="str">
        <f t="shared" si="456"/>
        <v/>
      </c>
      <c r="V326" t="str">
        <f>VLOOKUP(C326,MOVI!C:DT,8,0)</f>
        <v>Movi</v>
      </c>
      <c r="W326" t="str">
        <f>VLOOKUP(C326,FPT!B:U,8,0)</f>
        <v>Movi</v>
      </c>
      <c r="X326" t="str">
        <f t="shared" si="457"/>
        <v/>
      </c>
      <c r="Y326" t="str">
        <f>VLOOKUP(C326,MOVI!C:DT,9,0)</f>
        <v>Full-time</v>
      </c>
      <c r="Z326" t="str">
        <f>VLOOKUP(C326,FPT!B:X,9,0)</f>
        <v>Full-time</v>
      </c>
      <c r="AA326" t="str">
        <f t="shared" si="458"/>
        <v/>
      </c>
      <c r="AB326" t="str">
        <f>VLOOKUP(C326,MOVI!C:DT,10,0)</f>
        <v>Permanent</v>
      </c>
      <c r="AC326" t="str">
        <f>VLOOKUP(C326,FPT!B:AA,10,0)</f>
        <v>Permanent</v>
      </c>
      <c r="AD326" t="str">
        <f t="shared" si="459"/>
        <v/>
      </c>
      <c r="AE326" s="247">
        <f>VLOOKUP(C326,MOVI!C:DT,11,0)</f>
        <v>44117</v>
      </c>
      <c r="AF326" s="247">
        <f>VLOOKUP(C326,FPT!B:AD,11,0)</f>
        <v>44117</v>
      </c>
      <c r="AG326" t="str">
        <f t="shared" si="460"/>
        <v/>
      </c>
      <c r="AH326" s="260" t="str">
        <f>VLOOKUP(C326,MOVI!C:DT,12,0)</f>
        <v/>
      </c>
      <c r="AI326" s="260"/>
      <c r="AJ326" t="str">
        <f t="shared" si="560"/>
        <v/>
      </c>
      <c r="AK326">
        <f>VLOOKUP(C326,MOVI!C:DT,13,0)</f>
        <v>0</v>
      </c>
      <c r="AL326" s="247">
        <f>VLOOKUP(C326,FPT!B:AJ,13,0)</f>
        <v>0</v>
      </c>
      <c r="AM326" t="str">
        <f t="shared" si="559"/>
        <v/>
      </c>
      <c r="AN326" s="247">
        <f>VLOOKUP(C326,MOVI!C:DT,14,0)</f>
        <v>0</v>
      </c>
      <c r="AO326" s="247">
        <f>VLOOKUP(C326,FPT!B:AM,14,0)</f>
        <v>0</v>
      </c>
      <c r="AP326" t="str">
        <f t="shared" si="461"/>
        <v/>
      </c>
      <c r="AQ326" t="str">
        <f>VLOOKUP(C326,MOVI!C:DT,15,0)</f>
        <v>LC</v>
      </c>
      <c r="AR326" s="247">
        <f>VLOOKUP(C326,FPT!B:AP,15,0)</f>
        <v>0</v>
      </c>
      <c r="AS326" t="str">
        <f t="shared" si="462"/>
        <v>Lệch</v>
      </c>
      <c r="AT326" s="282" t="str">
        <f>VLOOKUP(C326,MOVI!C:DT,16,0)</f>
        <v>LTTP</v>
      </c>
      <c r="AU326" s="247" t="str">
        <f>VLOOKUP(C326,FPT!B:AS,16,0)</f>
        <v>LTTP</v>
      </c>
      <c r="AV326" t="str">
        <f t="shared" si="463"/>
        <v/>
      </c>
      <c r="AW326" t="str">
        <f>VLOOKUP(C326,MOVI!C:DT,17,0)</f>
        <v>L</v>
      </c>
      <c r="AX326" s="247" t="str">
        <f>VLOOKUP(C326,FPT!B:AV,17,0)</f>
        <v>L</v>
      </c>
      <c r="AY326" t="str">
        <f t="shared" si="464"/>
        <v/>
      </c>
      <c r="AZ326">
        <f>VLOOKUP(C326,MOVI!C:DT,18,0)</f>
        <v>0</v>
      </c>
      <c r="BA326" s="247">
        <f>VLOOKUP(C326,FPT!B:AY,18,0)</f>
        <v>0</v>
      </c>
      <c r="BB326" t="str">
        <f t="shared" si="465"/>
        <v/>
      </c>
      <c r="BC326" s="275">
        <f>VLOOKUP(C326,MOVI!C:DT,19,0)</f>
        <v>5000000</v>
      </c>
      <c r="BD326" s="275">
        <f>VLOOKUP(C326,FPT!B:BB,19,0)</f>
        <v>5000000</v>
      </c>
      <c r="BE326" t="str">
        <f t="shared" si="466"/>
        <v/>
      </c>
      <c r="BF326">
        <f>VLOOKUP(C326,MOVI!C:DT,20,0)</f>
        <v>0</v>
      </c>
      <c r="BG326" s="252">
        <f>VLOOKUP(C326,FPT!B:BE,20,0)</f>
        <v>0</v>
      </c>
      <c r="BH326" t="str">
        <f t="shared" si="467"/>
        <v/>
      </c>
      <c r="BI326" s="275">
        <f>VLOOKUP(C326,MOVI!C:DT,21,0)</f>
        <v>5000000</v>
      </c>
      <c r="BJ326" s="275">
        <f>VLOOKUP(C326,FPT!B:BH,21,0)</f>
        <v>5000000</v>
      </c>
      <c r="BK326" t="str">
        <f t="shared" si="468"/>
        <v/>
      </c>
      <c r="BL326" s="275">
        <f>VLOOKUP(C326,MOVI!C:DT,22,0)</f>
        <v>0</v>
      </c>
      <c r="BM326" s="275">
        <f>VLOOKUP(C326,FPT!B:BK,22,0)</f>
        <v>0</v>
      </c>
      <c r="BN326" t="str">
        <f t="shared" si="469"/>
        <v/>
      </c>
      <c r="BO326" s="275">
        <f>VLOOKUP(C326,MOVI!C:DT,23,0)</f>
        <v>0</v>
      </c>
      <c r="BP326" s="275">
        <f>VLOOKUP(C326,FPT!B:BN,23,0)</f>
        <v>0</v>
      </c>
      <c r="BQ326" t="str">
        <f t="shared" si="470"/>
        <v/>
      </c>
      <c r="BR326" s="275">
        <f>VLOOKUP(C326,MOVI!C:DT,24,0)</f>
        <v>0</v>
      </c>
      <c r="BS326" s="275">
        <f>VLOOKUP(C326,FPT!B:BQ,24,0)</f>
        <v>0</v>
      </c>
      <c r="BT326" t="str">
        <f t="shared" si="471"/>
        <v/>
      </c>
      <c r="BU326" s="275">
        <f>VLOOKUP(C326,MOVI!C:DT,25,0)</f>
        <v>200000</v>
      </c>
      <c r="BV326" s="275">
        <f>VLOOKUP(C326,FPT!B:BT,25,0)</f>
        <v>200000</v>
      </c>
      <c r="BW326" t="str">
        <f t="shared" si="472"/>
        <v/>
      </c>
      <c r="BX326" s="275">
        <f>VLOOKUP(C326,MOVI!C:DT,26,0)</f>
        <v>0</v>
      </c>
      <c r="BY326" s="275">
        <f>VLOOKUP(C326,FPT!B:BW,26,0)</f>
        <v>0</v>
      </c>
      <c r="BZ326" t="str">
        <f t="shared" si="473"/>
        <v/>
      </c>
      <c r="CA326" s="275">
        <f>VLOOKUP(C326,MOVI!C:DT,27,0)</f>
        <v>730000</v>
      </c>
      <c r="CB326" s="275">
        <f>VLOOKUP(C326,FPT!B:BZ,27,0)</f>
        <v>730000</v>
      </c>
      <c r="CC326" t="str">
        <f t="shared" si="474"/>
        <v/>
      </c>
      <c r="CD326" s="275">
        <f>VLOOKUP(C326,MOVI!C:DT,28,0)</f>
        <v>930000</v>
      </c>
      <c r="CE326" s="275">
        <f>VLOOKUP(C326,FPT!B:CC,28,0)</f>
        <v>930000</v>
      </c>
      <c r="CF326" t="str">
        <f t="shared" si="475"/>
        <v/>
      </c>
      <c r="CG326" t="str">
        <f>VLOOKUP(C326,MOVI!C:DT,29,0)</f>
        <v>CN</v>
      </c>
      <c r="CH326" s="252" t="str">
        <f>VLOOKUP(C326,FPT!B:CF,29,0)</f>
        <v>CN</v>
      </c>
      <c r="CI326" t="str">
        <f t="shared" si="476"/>
        <v/>
      </c>
      <c r="CJ326">
        <f>VLOOKUP(C326,MOVI!C:DT,30,0)</f>
        <v>26</v>
      </c>
      <c r="CK326" s="252">
        <f>VLOOKUP(C326,FPT!B:CI,30,0)</f>
        <v>26</v>
      </c>
      <c r="CL326" t="str">
        <f t="shared" si="477"/>
        <v/>
      </c>
      <c r="CM326">
        <f>VLOOKUP(C326,MOVI!C:DT,31,0)</f>
        <v>23</v>
      </c>
      <c r="CN326" s="252">
        <f>VLOOKUP(C326,FPT!B:CL,31,0)</f>
        <v>23</v>
      </c>
      <c r="CO326" t="str">
        <f t="shared" si="478"/>
        <v/>
      </c>
      <c r="CP326" s="275">
        <f>VLOOKUP(C326,MOVI!C:DT,32,0)</f>
        <v>3</v>
      </c>
      <c r="CQ326" s="275">
        <f>VLOOKUP(C326,FPT!B:CO,32,0)</f>
        <v>3</v>
      </c>
      <c r="CR326" t="str">
        <f t="shared" si="479"/>
        <v/>
      </c>
      <c r="CS326" s="275">
        <f>VLOOKUP(C326,MOVI!C:DT,33,0)</f>
        <v>0</v>
      </c>
      <c r="CT326" s="275">
        <f>VLOOKUP(C326,FPT!B:CR,33,0)</f>
        <v>0</v>
      </c>
      <c r="CU326" t="str">
        <f t="shared" si="480"/>
        <v/>
      </c>
      <c r="CV326" s="275">
        <f>VLOOKUP(C326,MOVI!C:DT,34,0)</f>
        <v>0</v>
      </c>
      <c r="CW326" s="275">
        <f>VLOOKUP(C326,FPT!B:CU,34,0)</f>
        <v>0</v>
      </c>
      <c r="CX326" t="str">
        <f t="shared" si="481"/>
        <v/>
      </c>
      <c r="CY326" s="275">
        <f>VLOOKUP(C326,MOVI!C:DT,35,0)</f>
        <v>26</v>
      </c>
      <c r="CZ326" s="275">
        <f>VLOOKUP(C326,FPT!B:CX,35,0)</f>
        <v>26</v>
      </c>
      <c r="DA326" t="str">
        <f t="shared" si="482"/>
        <v/>
      </c>
      <c r="DB326" s="275">
        <f>VLOOKUP(C326,MOVI!C:DT,36,0)</f>
        <v>0</v>
      </c>
      <c r="DC326" s="275">
        <f>VLOOKUP(C326,FPT!B:DA,36,0)</f>
        <v>0</v>
      </c>
      <c r="DD326" t="str">
        <f t="shared" si="483"/>
        <v/>
      </c>
      <c r="DE326" s="275">
        <f>VLOOKUP(C326,MOVI!C:DT,37,0)</f>
        <v>0</v>
      </c>
      <c r="DF326" s="275">
        <f>VLOOKUP(C326,FPT!B:DD,37,0)</f>
        <v>0</v>
      </c>
      <c r="DG326" t="str">
        <f t="shared" si="484"/>
        <v/>
      </c>
      <c r="DH326" s="275">
        <f>VLOOKUP(C326,MOVI!C:DT,38,0)</f>
        <v>0</v>
      </c>
      <c r="DI326" s="275">
        <f>VLOOKUP(C326,FPT!B:DG,38,0)</f>
        <v>0</v>
      </c>
      <c r="DJ326" t="str">
        <f t="shared" si="485"/>
        <v/>
      </c>
      <c r="DK326" s="275">
        <f>VLOOKUP(C326,MOVI!C:DT,39,0)</f>
        <v>0</v>
      </c>
      <c r="DL326" s="275">
        <f>VLOOKUP(C326,FPT!B:DJ,39,0)</f>
        <v>0</v>
      </c>
      <c r="DM326" t="str">
        <f t="shared" si="486"/>
        <v/>
      </c>
      <c r="DN326" s="275">
        <f>VLOOKUP(C326,MOVI!C:DT,40,0)</f>
        <v>0</v>
      </c>
      <c r="DO326" s="275">
        <f>VLOOKUP(C326,FPT!B:DM,40,0)</f>
        <v>0</v>
      </c>
      <c r="DP326" t="str">
        <f t="shared" si="487"/>
        <v/>
      </c>
      <c r="DQ326" s="275">
        <f>VLOOKUP(C326,MOVI!C:DT,41,0)</f>
        <v>0</v>
      </c>
      <c r="DR326" s="275">
        <f>VLOOKUP(C326,FPT!B:DP,41,0)</f>
        <v>0</v>
      </c>
      <c r="DS326" t="str">
        <f t="shared" si="488"/>
        <v/>
      </c>
      <c r="DT326" s="275">
        <f>VLOOKUP(C326,MOVI!C:DT,42,0)</f>
        <v>5000000</v>
      </c>
      <c r="DU326" s="275">
        <f>ROUND(VLOOKUP(C326,FPT!B:DS,42,0),0)</f>
        <v>5000000</v>
      </c>
      <c r="DV326" t="str">
        <f t="shared" si="489"/>
        <v/>
      </c>
      <c r="DW326" s="275">
        <f>VLOOKUP(C326,MOVI!C:DT,43,0)</f>
        <v>0</v>
      </c>
      <c r="DX326" s="275">
        <f>VLOOKUP(C326,FPT!B:DV,43,0)</f>
        <v>0</v>
      </c>
      <c r="DY326" t="str">
        <f t="shared" si="490"/>
        <v/>
      </c>
      <c r="DZ326" s="275">
        <f>VLOOKUP(C326,MOVI!C:DT,44,0)</f>
        <v>0</v>
      </c>
      <c r="EA326" s="275">
        <f>VLOOKUP(C326,FPT!B:DY,44,0)</f>
        <v>0</v>
      </c>
      <c r="EB326" t="str">
        <f t="shared" si="491"/>
        <v/>
      </c>
      <c r="EC326" s="275">
        <f>VLOOKUP(C326,MOVI!C:DT,45,0)</f>
        <v>5000000</v>
      </c>
      <c r="ED326" s="275">
        <f>ROUND(VLOOKUP(C326,FPT!B:EB,45,0),0)</f>
        <v>5000000</v>
      </c>
      <c r="EE326" t="str">
        <f t="shared" si="492"/>
        <v/>
      </c>
      <c r="EF326" s="275">
        <f>VLOOKUP(C326,MOVI!C:DT,46,0)</f>
        <v>0</v>
      </c>
      <c r="EG326" s="275">
        <f>VLOOKUP(C326,FPT!B:EE,46,0)</f>
        <v>0</v>
      </c>
      <c r="EH326" t="str">
        <f t="shared" si="493"/>
        <v/>
      </c>
      <c r="EI326" s="275">
        <f>VLOOKUP(C326,MOVI!C:DT,47,0)</f>
        <v>0</v>
      </c>
      <c r="EJ326" s="275">
        <f>VLOOKUP(C326,FPT!B:EH,47,0)</f>
        <v>0</v>
      </c>
      <c r="EK326" t="str">
        <f t="shared" si="494"/>
        <v/>
      </c>
      <c r="EL326" s="275">
        <f>VLOOKUP(C326,MOVI!C:DT,48,0)</f>
        <v>0</v>
      </c>
      <c r="EM326" s="275">
        <f>VLOOKUP(C326,FPT!B:EK,48,0)</f>
        <v>0</v>
      </c>
      <c r="EN326" t="str">
        <f t="shared" si="495"/>
        <v/>
      </c>
      <c r="EO326" s="275">
        <f>VLOOKUP(C326,MOVI!C:DT,49,0)</f>
        <v>200000</v>
      </c>
      <c r="EP326" s="275">
        <f>VLOOKUP(C326,FPT!B:EN,49,0)</f>
        <v>200000</v>
      </c>
      <c r="EQ326" t="str">
        <f t="shared" si="496"/>
        <v/>
      </c>
      <c r="ER326" s="275">
        <f>VLOOKUP(C326,MOVI!C:DT,50,0)</f>
        <v>0</v>
      </c>
      <c r="ES326" s="275">
        <f>VLOOKUP(C326,FPT!B:EQ,50,0)</f>
        <v>0</v>
      </c>
      <c r="ET326" t="str">
        <f t="shared" si="497"/>
        <v/>
      </c>
      <c r="EU326" s="275">
        <f>VLOOKUP(C326,MOVI!C:DT,51,0)</f>
        <v>0</v>
      </c>
      <c r="EV326" s="275">
        <f>VLOOKUP(C326,FPT!B:ET,51,0)</f>
        <v>0</v>
      </c>
      <c r="EW326" t="str">
        <f t="shared" si="498"/>
        <v/>
      </c>
      <c r="EX326" s="275">
        <f>VLOOKUP(C326,MOVI!C:DT,52,0)</f>
        <v>0</v>
      </c>
      <c r="EY326" s="275">
        <f>VLOOKUP(C326,FPT!B:EW,52,0)</f>
        <v>0</v>
      </c>
      <c r="EZ326" t="str">
        <f t="shared" si="499"/>
        <v/>
      </c>
      <c r="FA326" s="275">
        <f>VLOOKUP(C326,MOVI!C:DT,53,0)</f>
        <v>0</v>
      </c>
      <c r="FB326" s="275">
        <f>VLOOKUP(C326,FPT!B:EZ,53,0)</f>
        <v>0</v>
      </c>
      <c r="FC326" t="str">
        <f t="shared" si="500"/>
        <v/>
      </c>
      <c r="FD326" s="275">
        <f>VLOOKUP(C326,MOVI!C:DT,54,0)</f>
        <v>0</v>
      </c>
      <c r="FE326" s="275">
        <f>VLOOKUP(C326,FPT!B:FC,54,0)</f>
        <v>0</v>
      </c>
      <c r="FF326" t="str">
        <f t="shared" si="501"/>
        <v/>
      </c>
      <c r="FG326" s="275">
        <f>VLOOKUP(C326,MOVI!C:DT,55,0)</f>
        <v>645769</v>
      </c>
      <c r="FH326" s="275">
        <f>VLOOKUP(C326,FPT!B:FF,55,0)</f>
        <v>645769</v>
      </c>
      <c r="FI326" t="str">
        <f t="shared" si="502"/>
        <v/>
      </c>
      <c r="FJ326" s="275">
        <f>VLOOKUP(C326,MOVI!C:DT,56,0)</f>
        <v>845769</v>
      </c>
      <c r="FK326" s="275">
        <f>VLOOKUP(C326,FPT!B:FI,56,0)</f>
        <v>845769</v>
      </c>
      <c r="FL326" t="str">
        <f t="shared" si="503"/>
        <v/>
      </c>
      <c r="FM326" s="275">
        <f>VLOOKUP(C326,MOVI!C:DT,57,0)</f>
        <v>3293218</v>
      </c>
      <c r="FN326" s="275">
        <f>VLOOKUP(C326,FPT!B:FL,57,0)</f>
        <v>3293218</v>
      </c>
      <c r="FO326" t="str">
        <f t="shared" si="504"/>
        <v/>
      </c>
      <c r="FP326" s="275">
        <f>VLOOKUP(C326,MOVI!C:DT,58,0)</f>
        <v>0</v>
      </c>
      <c r="FQ326" s="275">
        <f>VLOOKUP(C326,FPT!B:FO,58,0)</f>
        <v>0</v>
      </c>
      <c r="FR326" t="str">
        <f t="shared" si="505"/>
        <v/>
      </c>
      <c r="FS326" s="275">
        <f>VLOOKUP(C326,MOVI!C:DT,59,0)</f>
        <v>0</v>
      </c>
      <c r="FT326" s="275">
        <f>VLOOKUP(C326,FPT!B:FR,59,0)</f>
        <v>0</v>
      </c>
      <c r="FU326" t="str">
        <f t="shared" si="506"/>
        <v/>
      </c>
      <c r="FV326" s="275">
        <f>VLOOKUP(C326,MOVI!C:DT,60,0)</f>
        <v>0</v>
      </c>
      <c r="FW326" s="275">
        <f>VLOOKUP(C326,FPT!B:FU,60,0)</f>
        <v>0</v>
      </c>
      <c r="FX326" t="str">
        <f t="shared" si="507"/>
        <v/>
      </c>
      <c r="FY326" s="275">
        <f>VLOOKUP(C326,MOVI!C:DT,61,0)</f>
        <v>0</v>
      </c>
      <c r="FZ326" s="275">
        <f>VLOOKUP(C326,FPT!B:FX,61,0)</f>
        <v>0</v>
      </c>
      <c r="GA326" t="str">
        <f t="shared" si="508"/>
        <v/>
      </c>
      <c r="GB326" s="275">
        <f>VLOOKUP(C326,MOVI!C:DT,62,0)</f>
        <v>370000</v>
      </c>
      <c r="GC326" s="275">
        <f>VLOOKUP(C326,FPT!B:GA,62,0)</f>
        <v>370000</v>
      </c>
      <c r="GD326" t="str">
        <f t="shared" si="509"/>
        <v/>
      </c>
      <c r="GE326" s="275">
        <f>VLOOKUP(C326,MOVI!C:DT,63,0)</f>
        <v>0</v>
      </c>
      <c r="GF326" s="275">
        <f>VLOOKUP(C326,FPT!B:GD,63,0)</f>
        <v>0</v>
      </c>
      <c r="GG326" t="str">
        <f t="shared" si="510"/>
        <v/>
      </c>
      <c r="GH326" s="275">
        <f>VLOOKUP(C326,MOVI!C:DT,64,0)</f>
        <v>0</v>
      </c>
      <c r="GI326" s="275">
        <f>VLOOKUP(C326,FPT!B:GG,64,0)</f>
        <v>0</v>
      </c>
      <c r="GJ326" t="str">
        <f t="shared" si="511"/>
        <v/>
      </c>
      <c r="GK326" s="275">
        <f>VLOOKUP(C326,MOVI!C:DT,65,0)</f>
        <v>0</v>
      </c>
      <c r="GL326" s="275">
        <f>VLOOKUP(C326,FPT!B:GJ,65,0)</f>
        <v>0</v>
      </c>
      <c r="GM326" t="str">
        <f t="shared" si="512"/>
        <v/>
      </c>
      <c r="GN326" s="275">
        <f>VLOOKUP(C326,MOVI!C:DT,66,0)</f>
        <v>0</v>
      </c>
      <c r="GO326" s="275">
        <f>VLOOKUP(C326,FPT!B:GM,66,0)</f>
        <v>0</v>
      </c>
      <c r="GP326" t="str">
        <f t="shared" si="513"/>
        <v/>
      </c>
      <c r="GQ326" s="275">
        <f>VLOOKUP(C326,MOVI!C:DT,67,0)</f>
        <v>0</v>
      </c>
      <c r="GR326" s="275">
        <f>VLOOKUP(C326,FPT!B:GP,67,0)</f>
        <v>0</v>
      </c>
      <c r="GS326" t="str">
        <f t="shared" si="514"/>
        <v/>
      </c>
      <c r="GT326" s="275">
        <f>VLOOKUP(C326,MOVI!C:DT,68,0)</f>
        <v>0</v>
      </c>
      <c r="GU326" s="275">
        <f>VLOOKUP(C326,FPT!B:GS,68,0)</f>
        <v>0</v>
      </c>
      <c r="GV326" t="str">
        <f t="shared" si="515"/>
        <v/>
      </c>
      <c r="GW326" s="275">
        <f>VLOOKUP(C326,MOVI!C:DT,69,0)</f>
        <v>0</v>
      </c>
      <c r="GX326" s="275">
        <f>VLOOKUP(C326,FPT!B:GV,69,0)</f>
        <v>0</v>
      </c>
      <c r="GY326" t="str">
        <f t="shared" si="516"/>
        <v/>
      </c>
      <c r="GZ326" s="275">
        <f>VLOOKUP(C326,MOVI!C:DT,70,0)</f>
        <v>3663218</v>
      </c>
      <c r="HA326" s="275">
        <f>VLOOKUP(C326,FPT!B:GY,70,0)</f>
        <v>3663218</v>
      </c>
      <c r="HB326" t="str">
        <f t="shared" si="517"/>
        <v/>
      </c>
      <c r="HC326" s="275">
        <f>VLOOKUP(C326,MOVI!C:DT,71,0)</f>
        <v>9508987</v>
      </c>
      <c r="HD326" s="275">
        <f>ROUND(VLOOKUP(C326,FPT!B:HB,71,0),0)</f>
        <v>9508987</v>
      </c>
      <c r="HE326" t="str">
        <f t="shared" si="518"/>
        <v/>
      </c>
      <c r="HF326" s="275">
        <f>ROUND(VLOOKUP(C326,MOVI!C:DT,72,0),0)</f>
        <v>0</v>
      </c>
      <c r="HG326" s="275">
        <f>ROUND(VLOOKUP(C326,FPT!B:HE,72,0),0)</f>
        <v>0</v>
      </c>
      <c r="HH326" t="str">
        <f t="shared" si="519"/>
        <v/>
      </c>
      <c r="HI326" s="275">
        <f>VLOOKUP(C326,MOVI!C:DT,73,0)</f>
        <v>200000</v>
      </c>
      <c r="HJ326" s="275">
        <f>VLOOKUP(C326,FPT!B:HH,73,0)</f>
        <v>200000</v>
      </c>
      <c r="HK326" t="str">
        <f t="shared" si="520"/>
        <v/>
      </c>
      <c r="HL326" s="275">
        <f>VLOOKUP(C326,MOVI!C:DT,74,0)</f>
        <v>645769</v>
      </c>
      <c r="HM326" s="275">
        <f>VLOOKUP(C326,FPT!B:HK,74,0)</f>
        <v>645769</v>
      </c>
      <c r="HN326" t="str">
        <f t="shared" si="521"/>
        <v/>
      </c>
      <c r="HO326" s="275">
        <f>VLOOKUP(C326,MOVI!C:DT,75,0)</f>
        <v>11000000</v>
      </c>
      <c r="HP326" s="275">
        <f>VLOOKUP(C326,FPT!B:HN,75,0)</f>
        <v>11000000</v>
      </c>
      <c r="HQ326" t="str">
        <f t="shared" si="522"/>
        <v/>
      </c>
      <c r="HR326" s="275">
        <f>VLOOKUP(C326,MOVI!C:DT,76,0)</f>
        <v>0</v>
      </c>
      <c r="HS326" s="275">
        <f>VLOOKUP(C326,FPT!B:HQ,76,0)</f>
        <v>0</v>
      </c>
      <c r="HT326" t="str">
        <f t="shared" si="523"/>
        <v/>
      </c>
      <c r="HU326" s="275">
        <f>VLOOKUP(C326,MOVI!C:DT,77,0)</f>
        <v>0</v>
      </c>
      <c r="HV326" s="275">
        <f>VLOOKUP(C326,FPT!B:HT,77,0)</f>
        <v>0</v>
      </c>
      <c r="HW326" t="str">
        <f t="shared" si="524"/>
        <v/>
      </c>
      <c r="HX326" s="274">
        <f>VLOOKUP(C326,MOVI!C:CB,78,0)</f>
        <v>400000</v>
      </c>
      <c r="HY326" s="261">
        <f>VLOOKUP(C326,FPT!$B:$CA,78,0)</f>
        <v>400000</v>
      </c>
      <c r="HZ326" t="str">
        <f t="shared" si="525"/>
        <v/>
      </c>
      <c r="IA326" s="275">
        <f>VLOOKUP(C326,MOVI!C:CD,79,0)</f>
        <v>50000</v>
      </c>
      <c r="IB326" s="275">
        <f>VLOOKUP(C326,FPT!B:HZ,79,0)</f>
        <v>50000</v>
      </c>
      <c r="IC326" t="str">
        <f t="shared" si="526"/>
        <v/>
      </c>
      <c r="ID326" s="275">
        <f>VLOOKUP(C326,MOVI!C:CD,80,0)</f>
        <v>75000</v>
      </c>
      <c r="IE326" s="275">
        <f>VLOOKUP(C326,FPT!B:IC,80,0)</f>
        <v>75000</v>
      </c>
      <c r="IF326" t="str">
        <f t="shared" si="527"/>
        <v/>
      </c>
      <c r="IG326" s="275">
        <f>VLOOKUP(C326,MOVI!C:DT,81,0)</f>
        <v>0</v>
      </c>
      <c r="IH326" s="275">
        <f>VLOOKUP(C326,FPT!B:IF,81,0)</f>
        <v>0</v>
      </c>
      <c r="II326" t="str">
        <f t="shared" si="528"/>
        <v/>
      </c>
      <c r="IJ326" s="275">
        <f>VLOOKUP(C326,MOVI!C:DT,82,0)</f>
        <v>525000</v>
      </c>
      <c r="IK326" s="275">
        <f>VLOOKUP(C326,FPT!B:II,82,0)</f>
        <v>525000</v>
      </c>
      <c r="IL326" t="str">
        <f t="shared" si="529"/>
        <v/>
      </c>
      <c r="IM326" s="275">
        <f>ROUND(VLOOKUP(C326,MOVI!C:DT,83,0),0)</f>
        <v>12370769</v>
      </c>
      <c r="IN326" s="275">
        <f>ROUND(VLOOKUP(C326,FPT!B:IL,83,0),0)</f>
        <v>12370769</v>
      </c>
      <c r="IO326" t="str">
        <f t="shared" si="530"/>
        <v/>
      </c>
      <c r="IP326" s="275">
        <f>VLOOKUP(C326,MOVI!C:DT,84,0)</f>
        <v>0</v>
      </c>
      <c r="IQ326" s="275">
        <f>VLOOKUP(C326,FPT!B:IO,84,0)</f>
        <v>0</v>
      </c>
      <c r="IR326" t="str">
        <f t="shared" si="531"/>
        <v/>
      </c>
      <c r="IS326" s="275">
        <f>ROUND(VLOOKUP(C326,MOVI!C:DT,85,0),0)</f>
        <v>0</v>
      </c>
      <c r="IT326" s="275">
        <f>ROUND(VLOOKUP(C326,FPT!B:IR,85,0),0)</f>
        <v>0</v>
      </c>
      <c r="IU326" t="str">
        <f t="shared" si="532"/>
        <v/>
      </c>
      <c r="IV326" s="275">
        <f>VLOOKUP(C326,MOVI!C:DT,86,0)</f>
        <v>0</v>
      </c>
      <c r="IW326" s="275">
        <f>VLOOKUP(C326,FPT!B:IU,86,0)</f>
        <v>0</v>
      </c>
      <c r="IX326" t="str">
        <f t="shared" si="533"/>
        <v/>
      </c>
      <c r="IY326" s="275">
        <f>ROUND(VLOOKUP(C326,MOVI!C:DT,87,0),0)</f>
        <v>0</v>
      </c>
      <c r="IZ326" s="275">
        <f>ROUND(VLOOKUP(C326,FPT!B:IX,87,0),0)</f>
        <v>0</v>
      </c>
      <c r="JA326" t="str">
        <f t="shared" si="534"/>
        <v/>
      </c>
      <c r="JB326" s="275">
        <f>VLOOKUP(C326,MOVI!C:DT,88,0)</f>
        <v>0</v>
      </c>
      <c r="JC326" s="275">
        <f>VLOOKUP(C326,FPT!B:JA,88,0)</f>
        <v>0</v>
      </c>
      <c r="JD326" t="str">
        <f t="shared" si="535"/>
        <v/>
      </c>
      <c r="JE326" s="275">
        <f>VLOOKUP(C326,MOVI!C:DT,89,0)</f>
        <v>50000</v>
      </c>
      <c r="JF326" s="275">
        <f>VLOOKUP(C326,FPT!B:JD,89,0)</f>
        <v>50000</v>
      </c>
      <c r="JG326" t="str">
        <f t="shared" si="536"/>
        <v/>
      </c>
      <c r="JH326" s="275">
        <f>VLOOKUP(C326,MOVI!C:DT,90,0)</f>
        <v>0</v>
      </c>
      <c r="JI326" s="275">
        <f>VLOOKUP(C326,FPT!B:JG,90,0)</f>
        <v>0</v>
      </c>
      <c r="JJ326" t="str">
        <f t="shared" si="537"/>
        <v/>
      </c>
      <c r="JK326" s="275">
        <f>VLOOKUP(C326,MOVI!C:DT,91,0)</f>
        <v>0</v>
      </c>
      <c r="JL326" s="275">
        <f>VLOOKUP(C326,FPT!B:JJ,91,0)</f>
        <v>0</v>
      </c>
      <c r="JM326" t="str">
        <f t="shared" si="538"/>
        <v/>
      </c>
      <c r="JN326" s="275">
        <f>VLOOKUP(C326,MOVI!C:DT,92,0)</f>
        <v>2733000</v>
      </c>
      <c r="JO326" s="275">
        <f>VLOOKUP(C326,FPT!B:JM,92,0)</f>
        <v>2733000</v>
      </c>
      <c r="JP326" t="str">
        <f t="shared" si="539"/>
        <v/>
      </c>
      <c r="JQ326" s="275">
        <f>VLOOKUP(C326,MOVI!C:DT,93,0)</f>
        <v>0</v>
      </c>
      <c r="JR326" s="275">
        <f>VLOOKUP(C326,FPT!B:JP,93,0)</f>
        <v>0</v>
      </c>
      <c r="JS326" t="str">
        <f t="shared" si="540"/>
        <v/>
      </c>
      <c r="JT326" s="275">
        <f>VLOOKUP(C326,MOVI!C:DT,94,0)</f>
        <v>2783000</v>
      </c>
      <c r="JU326" s="275">
        <f>VLOOKUP(C326,FPT!B:JS,94,0)</f>
        <v>2783000</v>
      </c>
      <c r="JV326" t="str">
        <f t="shared" si="541"/>
        <v/>
      </c>
      <c r="JW326" s="275">
        <f>VLOOKUP(C326,MOVI!C:DT,95,0)</f>
        <v>6200987</v>
      </c>
      <c r="JX326" s="275">
        <f>VLOOKUP(C326,FPT!B:JV,95,0)</f>
        <v>6200987</v>
      </c>
      <c r="JY326" t="str">
        <f t="shared" si="542"/>
        <v/>
      </c>
      <c r="JZ326" s="275">
        <f>VLOOKUP(C326,MOVI!C:DT,96,0)</f>
        <v>0</v>
      </c>
      <c r="KA326" s="275">
        <f>VLOOKUP(C326,FPT!B:JY,96,0)</f>
        <v>0</v>
      </c>
      <c r="KB326" t="str">
        <f t="shared" si="543"/>
        <v/>
      </c>
      <c r="KC326" s="275">
        <f>VLOOKUP(C326,MOVI!C:DT,97,0)</f>
        <v>6200987</v>
      </c>
      <c r="KD326" s="275">
        <f>VLOOKUP(C326,FPT!B:KB,97,0)</f>
        <v>6200987</v>
      </c>
      <c r="KE326" t="str">
        <f t="shared" si="544"/>
        <v/>
      </c>
      <c r="KF326" s="275">
        <f>VLOOKUP(C326,MOVI!C:DT,98,0)</f>
        <v>850000.00000000012</v>
      </c>
      <c r="KG326" s="275">
        <f>VLOOKUP(C326,FPT!B:KE,98,0)</f>
        <v>850000</v>
      </c>
      <c r="KH326" t="str">
        <f t="shared" si="545"/>
        <v/>
      </c>
      <c r="KI326" s="275">
        <f>VLOOKUP(C326,MOVI!C:DT,99,0)</f>
        <v>0</v>
      </c>
      <c r="KJ326" s="275">
        <f>VLOOKUP(C326,FPT!B:KH,99,0)</f>
        <v>0</v>
      </c>
      <c r="KK326" t="str">
        <f t="shared" si="546"/>
        <v/>
      </c>
      <c r="KL326" s="275">
        <f>VLOOKUP(C326,MOVI!C:DT,100,0)</f>
        <v>150000</v>
      </c>
      <c r="KM326" s="275">
        <f>VLOOKUP(C326,FPT!B:KK,100,0)</f>
        <v>150000</v>
      </c>
      <c r="KN326" t="str">
        <f t="shared" si="547"/>
        <v/>
      </c>
      <c r="KO326" s="275">
        <f>VLOOKUP(C326,MOVI!C:DT,101,0)</f>
        <v>0</v>
      </c>
      <c r="KP326" s="275">
        <f>VLOOKUP(C326,FPT!B:KN,101,0)</f>
        <v>0</v>
      </c>
      <c r="KQ326" t="str">
        <f t="shared" si="548"/>
        <v/>
      </c>
      <c r="KR326" s="275">
        <f>VLOOKUP(C326,MOVI!C:DT,102,0)</f>
        <v>0</v>
      </c>
      <c r="KS326" s="275">
        <f>VLOOKUP(C326,FPT!B:KQ,102,0)</f>
        <v>0</v>
      </c>
      <c r="KT326" t="str">
        <f t="shared" si="549"/>
        <v/>
      </c>
      <c r="KU326" s="275">
        <f>VLOOKUP(C326,MOVI!C:DT,103,0)</f>
        <v>1000000.0000000001</v>
      </c>
      <c r="KV326" s="275">
        <f>VLOOKUP(C326,FPT!B:KT,103,0)</f>
        <v>1000000</v>
      </c>
      <c r="KW326" t="str">
        <f t="shared" si="550"/>
        <v/>
      </c>
      <c r="KX326" s="275">
        <f>VLOOKUP(C326,MOVI!C:DT,104,0)</f>
        <v>1525000</v>
      </c>
      <c r="KY326" s="275">
        <f>VLOOKUP(C326,FPT!B:KW,104,0)</f>
        <v>1525000</v>
      </c>
      <c r="KZ326" t="str">
        <f t="shared" si="551"/>
        <v/>
      </c>
      <c r="LA326" s="275">
        <f>VLOOKUP(C326,MOVI!C:DT,105,0)</f>
        <v>100000</v>
      </c>
      <c r="LB326" s="275">
        <f>VLOOKUP(C326,FPT!B:KZ,105,0)</f>
        <v>100000</v>
      </c>
      <c r="LC326" t="str">
        <f t="shared" si="552"/>
        <v/>
      </c>
      <c r="LD326" s="275">
        <f>VLOOKUP(C326,MOVI!C:DT,106,0)</f>
        <v>10608987</v>
      </c>
      <c r="LE326" s="275">
        <f>VLOOKUP(C326,FPT!B:LC,106,0)</f>
        <v>10608987</v>
      </c>
      <c r="LF326" t="str">
        <f t="shared" si="553"/>
        <v/>
      </c>
      <c r="LG326" s="273">
        <f>VLOOKUP(C326,MOVI!C:DT,107,0)</f>
        <v>0</v>
      </c>
      <c r="LH326" s="273">
        <f>VLOOKUP(C326,FPT!B:LF,107,0)</f>
        <v>0</v>
      </c>
      <c r="LI326" t="str">
        <f t="shared" si="554"/>
        <v/>
      </c>
      <c r="LJ326" t="str">
        <f>VLOOKUP(C326,MOVI!C:DV,108,0)</f>
        <v>MoviSouthSales</v>
      </c>
      <c r="LK326" s="252" t="str">
        <f>VLOOKUP(C326,FPT!B:LI,108,0)</f>
        <v>MoviSouthSales</v>
      </c>
      <c r="LL326" t="str">
        <f t="shared" si="555"/>
        <v/>
      </c>
      <c r="LM326" s="275">
        <f>ROUND(VLOOKUP(C326,MOVI!C:DV,109,0),0)</f>
        <v>416667</v>
      </c>
      <c r="LN326" s="275">
        <f>ROUND(VLOOKUP(C326,FPT!B:LL,109,0),0)</f>
        <v>416667</v>
      </c>
      <c r="LO326" t="str">
        <f t="shared" si="556"/>
        <v/>
      </c>
      <c r="LP326" t="str">
        <f>VLOOKUP(C326,MOVI!C:DV,110,0)</f>
        <v>HCM</v>
      </c>
      <c r="LQ326" s="247" t="str">
        <f>VLOOKUP(C326,FPT!B:LO,110,0)</f>
        <v>HCM</v>
      </c>
      <c r="LR326" t="str">
        <f t="shared" si="557"/>
        <v/>
      </c>
      <c r="LS326">
        <f>MOVI!DI321</f>
        <v>22</v>
      </c>
      <c r="LV326">
        <f>MOVI!DJ321</f>
        <v>0</v>
      </c>
      <c r="LW326">
        <f>MOVI!DK321</f>
        <v>0</v>
      </c>
      <c r="LX326" t="str">
        <f>MOVI!DL321</f>
        <v>x</v>
      </c>
      <c r="LY326">
        <f>MOVI!DM321</f>
        <v>0</v>
      </c>
      <c r="LZ326">
        <f>MOVI!DN321</f>
        <v>50000</v>
      </c>
      <c r="MA326">
        <f>MOVI!DO321</f>
        <v>0</v>
      </c>
      <c r="MB326" t="str">
        <f>MOVI!DP321</f>
        <v>HCM</v>
      </c>
      <c r="MC326">
        <f>MOVI!DQ321</f>
        <v>0</v>
      </c>
      <c r="MD326">
        <f>MOVI!DR321</f>
        <v>0</v>
      </c>
      <c r="ME326" t="str">
        <f>VLOOKUP(C326,MOVI!C:DV,121,0)</f>
        <v>Group 1</v>
      </c>
      <c r="MF326" s="252" t="str">
        <f>VLOOKUP(C326,FPT!B:MD,111,0)</f>
        <v>Group 1</v>
      </c>
      <c r="MG326" t="str">
        <f t="shared" si="561"/>
        <v/>
      </c>
      <c r="MH326" t="str">
        <f>VLOOKUP(C326,MOVI!C:DT,122,0)</f>
        <v>MoviSouthGroup 1</v>
      </c>
      <c r="MI326" s="252" t="str">
        <f>VLOOKUP(C326,FPT!B:DS,112,0)</f>
        <v>MoviSouthGroup 1</v>
      </c>
      <c r="MJ326" t="str">
        <f t="shared" si="558"/>
        <v/>
      </c>
    </row>
    <row r="327" spans="1:348" x14ac:dyDescent="0.25">
      <c r="A327">
        <v>319</v>
      </c>
      <c r="B327" s="48">
        <v>6009</v>
      </c>
      <c r="C327" s="271" t="s">
        <v>1080</v>
      </c>
      <c r="D327" t="str">
        <f>VLOOKUP(C327,MOVI!C:D,2,0)</f>
        <v>Dìu Nguyễn Hoàng Tuấn Vũ</v>
      </c>
      <c r="E327" t="str">
        <f>VLOOKUP(C327,FPT!B:C,2,0)</f>
        <v>Dìu Nguyễn Hoàng Tuấn Vũ</v>
      </c>
      <c r="F327" t="str">
        <f t="shared" si="451"/>
        <v/>
      </c>
      <c r="G327" t="str">
        <f>VLOOKUP(C327,MOVI!C:E,3,0)</f>
        <v>Sales</v>
      </c>
      <c r="H327" t="str">
        <f>VLOOKUP(C327,FPT!B:F,3,0)</f>
        <v>Sales</v>
      </c>
      <c r="I327" t="str">
        <f t="shared" si="452"/>
        <v/>
      </c>
      <c r="J327" t="str">
        <f>VLOOKUP(C327,MOVI!C:H,4,0)</f>
        <v>Field Sales</v>
      </c>
      <c r="K327" t="str">
        <f>VLOOKUP(C327,FPT!B:I,4,0)</f>
        <v>Field Sales</v>
      </c>
      <c r="L327" t="str">
        <f t="shared" si="453"/>
        <v/>
      </c>
      <c r="M327" t="str">
        <f>VLOOKUP(C327,MOVI!C:DT,5,0)</f>
        <v>Associate</v>
      </c>
      <c r="N327" t="str">
        <f>VLOOKUP(C327,FPT!B:L,5,0)</f>
        <v>Associate</v>
      </c>
      <c r="O327" t="str">
        <f t="shared" si="454"/>
        <v/>
      </c>
      <c r="P327" t="str">
        <f>VLOOKUP(C327,MOVI!C:DT,6,0)</f>
        <v>Field Sales</v>
      </c>
      <c r="Q327" t="str">
        <f>VLOOKUP(C327,FPT!B:O,6,0)</f>
        <v>Field sales</v>
      </c>
      <c r="R327" t="str">
        <f t="shared" si="455"/>
        <v/>
      </c>
      <c r="S327" t="str">
        <f>VLOOKUP(C327,MOVI!C:DT,7,0)</f>
        <v>South</v>
      </c>
      <c r="T327" t="str">
        <f>VLOOKUP(C327,FPT!B:R,7,0)</f>
        <v>South</v>
      </c>
      <c r="U327" t="str">
        <f t="shared" si="456"/>
        <v/>
      </c>
      <c r="V327" t="str">
        <f>VLOOKUP(C327,MOVI!C:DT,8,0)</f>
        <v>Movi</v>
      </c>
      <c r="W327" t="str">
        <f>VLOOKUP(C327,FPT!B:U,8,0)</f>
        <v>Movi</v>
      </c>
      <c r="X327" t="str">
        <f t="shared" si="457"/>
        <v/>
      </c>
      <c r="Y327" t="str">
        <f>VLOOKUP(C327,MOVI!C:DT,9,0)</f>
        <v>Full-time</v>
      </c>
      <c r="Z327" t="str">
        <f>VLOOKUP(C327,FPT!B:X,9,0)</f>
        <v>Full-time</v>
      </c>
      <c r="AA327" t="str">
        <f t="shared" si="458"/>
        <v/>
      </c>
      <c r="AB327" t="str">
        <f>VLOOKUP(C327,MOVI!C:DT,10,0)</f>
        <v>Permanent</v>
      </c>
      <c r="AC327" t="str">
        <f>VLOOKUP(C327,FPT!B:AA,10,0)</f>
        <v>Permanent</v>
      </c>
      <c r="AD327" t="str">
        <f t="shared" si="459"/>
        <v/>
      </c>
      <c r="AE327" s="247">
        <f>VLOOKUP(C327,MOVI!C:DT,11,0)</f>
        <v>44118</v>
      </c>
      <c r="AF327" s="247">
        <f>VLOOKUP(C327,FPT!B:AD,11,0)</f>
        <v>44118</v>
      </c>
      <c r="AG327" t="str">
        <f t="shared" si="460"/>
        <v/>
      </c>
      <c r="AH327" s="260" t="str">
        <f>VLOOKUP(C327,MOVI!C:DT,12,0)</f>
        <v/>
      </c>
      <c r="AI327" s="260"/>
      <c r="AJ327" t="str">
        <f t="shared" si="560"/>
        <v/>
      </c>
      <c r="AK327">
        <f>VLOOKUP(C327,MOVI!C:DT,13,0)</f>
        <v>0</v>
      </c>
      <c r="AL327" s="247">
        <f>VLOOKUP(C327,FPT!B:AJ,13,0)</f>
        <v>0</v>
      </c>
      <c r="AM327" t="str">
        <f t="shared" si="559"/>
        <v/>
      </c>
      <c r="AN327" s="247">
        <f>VLOOKUP(C327,MOVI!C:DT,14,0)</f>
        <v>0</v>
      </c>
      <c r="AO327" s="247">
        <f>VLOOKUP(C327,FPT!B:AM,14,0)</f>
        <v>0</v>
      </c>
      <c r="AP327" t="str">
        <f t="shared" si="461"/>
        <v/>
      </c>
      <c r="AQ327" t="str">
        <f>VLOOKUP(C327,MOVI!C:DT,15,0)</f>
        <v>LC</v>
      </c>
      <c r="AR327" s="247">
        <f>VLOOKUP(C327,FPT!B:AP,15,0)</f>
        <v>0</v>
      </c>
      <c r="AS327" t="str">
        <f t="shared" si="462"/>
        <v>Lệch</v>
      </c>
      <c r="AT327" s="282" t="str">
        <f>VLOOKUP(C327,MOVI!C:DT,16,0)</f>
        <v>LTTP</v>
      </c>
      <c r="AU327" s="247" t="str">
        <f>VLOOKUP(C327,FPT!B:AS,16,0)</f>
        <v>LTTP</v>
      </c>
      <c r="AV327" t="str">
        <f t="shared" si="463"/>
        <v/>
      </c>
      <c r="AW327" t="str">
        <f>VLOOKUP(C327,MOVI!C:DT,17,0)</f>
        <v>L</v>
      </c>
      <c r="AX327" s="247" t="str">
        <f>VLOOKUP(C327,FPT!B:AV,17,0)</f>
        <v>L</v>
      </c>
      <c r="AY327" t="str">
        <f t="shared" si="464"/>
        <v/>
      </c>
      <c r="AZ327">
        <f>VLOOKUP(C327,MOVI!C:DT,18,0)</f>
        <v>0</v>
      </c>
      <c r="BA327" s="247">
        <f>VLOOKUP(C327,FPT!B:AY,18,0)</f>
        <v>0</v>
      </c>
      <c r="BB327" t="str">
        <f t="shared" si="465"/>
        <v/>
      </c>
      <c r="BC327" s="275">
        <f>VLOOKUP(C327,MOVI!C:DT,19,0)</f>
        <v>5000000</v>
      </c>
      <c r="BD327" s="275">
        <f>VLOOKUP(C327,FPT!B:BB,19,0)</f>
        <v>5000000</v>
      </c>
      <c r="BE327" t="str">
        <f t="shared" si="466"/>
        <v/>
      </c>
      <c r="BF327">
        <f>VLOOKUP(C327,MOVI!C:DT,20,0)</f>
        <v>0</v>
      </c>
      <c r="BG327" s="252">
        <f>VLOOKUP(C327,FPT!B:BE,20,0)</f>
        <v>0</v>
      </c>
      <c r="BH327" t="str">
        <f t="shared" si="467"/>
        <v/>
      </c>
      <c r="BI327" s="275">
        <f>VLOOKUP(C327,MOVI!C:DT,21,0)</f>
        <v>5000000</v>
      </c>
      <c r="BJ327" s="275">
        <f>VLOOKUP(C327,FPT!B:BH,21,0)</f>
        <v>5000000</v>
      </c>
      <c r="BK327" t="str">
        <f t="shared" si="468"/>
        <v/>
      </c>
      <c r="BL327" s="275">
        <f>VLOOKUP(C327,MOVI!C:DT,22,0)</f>
        <v>0</v>
      </c>
      <c r="BM327" s="275">
        <f>VLOOKUP(C327,FPT!B:BK,22,0)</f>
        <v>0</v>
      </c>
      <c r="BN327" t="str">
        <f t="shared" si="469"/>
        <v/>
      </c>
      <c r="BO327" s="275">
        <f>VLOOKUP(C327,MOVI!C:DT,23,0)</f>
        <v>0</v>
      </c>
      <c r="BP327" s="275">
        <f>VLOOKUP(C327,FPT!B:BN,23,0)</f>
        <v>0</v>
      </c>
      <c r="BQ327" t="str">
        <f t="shared" si="470"/>
        <v/>
      </c>
      <c r="BR327" s="275">
        <f>VLOOKUP(C327,MOVI!C:DT,24,0)</f>
        <v>0</v>
      </c>
      <c r="BS327" s="275">
        <f>VLOOKUP(C327,FPT!B:BQ,24,0)</f>
        <v>0</v>
      </c>
      <c r="BT327" t="str">
        <f t="shared" si="471"/>
        <v/>
      </c>
      <c r="BU327" s="275">
        <f>VLOOKUP(C327,MOVI!C:DT,25,0)</f>
        <v>200000</v>
      </c>
      <c r="BV327" s="275">
        <f>VLOOKUP(C327,FPT!B:BT,25,0)</f>
        <v>200000</v>
      </c>
      <c r="BW327" t="str">
        <f t="shared" si="472"/>
        <v/>
      </c>
      <c r="BX327" s="275">
        <f>VLOOKUP(C327,MOVI!C:DT,26,0)</f>
        <v>0</v>
      </c>
      <c r="BY327" s="275">
        <f>VLOOKUP(C327,FPT!B:BW,26,0)</f>
        <v>0</v>
      </c>
      <c r="BZ327" t="str">
        <f t="shared" si="473"/>
        <v/>
      </c>
      <c r="CA327" s="275">
        <f>VLOOKUP(C327,MOVI!C:DT,27,0)</f>
        <v>730000</v>
      </c>
      <c r="CB327" s="275">
        <f>VLOOKUP(C327,FPT!B:BZ,27,0)</f>
        <v>730000</v>
      </c>
      <c r="CC327" t="str">
        <f t="shared" si="474"/>
        <v/>
      </c>
      <c r="CD327" s="275">
        <f>VLOOKUP(C327,MOVI!C:DT,28,0)</f>
        <v>930000</v>
      </c>
      <c r="CE327" s="275">
        <f>VLOOKUP(C327,FPT!B:CC,28,0)</f>
        <v>930000</v>
      </c>
      <c r="CF327" t="str">
        <f t="shared" si="475"/>
        <v/>
      </c>
      <c r="CG327" t="str">
        <f>VLOOKUP(C327,MOVI!C:DT,29,0)</f>
        <v>CN</v>
      </c>
      <c r="CH327" s="252" t="str">
        <f>VLOOKUP(C327,FPT!B:CF,29,0)</f>
        <v>CN</v>
      </c>
      <c r="CI327" t="str">
        <f t="shared" si="476"/>
        <v/>
      </c>
      <c r="CJ327">
        <f>VLOOKUP(C327,MOVI!C:DT,30,0)</f>
        <v>26</v>
      </c>
      <c r="CK327" s="252">
        <f>VLOOKUP(C327,FPT!B:CI,30,0)</f>
        <v>26</v>
      </c>
      <c r="CL327" t="str">
        <f t="shared" si="477"/>
        <v/>
      </c>
      <c r="CM327">
        <f>VLOOKUP(C327,MOVI!C:DT,31,0)</f>
        <v>26</v>
      </c>
      <c r="CN327" s="252">
        <f>VLOOKUP(C327,FPT!B:CL,31,0)</f>
        <v>26</v>
      </c>
      <c r="CO327" t="str">
        <f t="shared" si="478"/>
        <v/>
      </c>
      <c r="CP327" s="275">
        <f>VLOOKUP(C327,MOVI!C:DT,32,0)</f>
        <v>0</v>
      </c>
      <c r="CQ327" s="275">
        <f>VLOOKUP(C327,FPT!B:CO,32,0)</f>
        <v>0</v>
      </c>
      <c r="CR327" t="str">
        <f t="shared" si="479"/>
        <v/>
      </c>
      <c r="CS327" s="275">
        <f>VLOOKUP(C327,MOVI!C:DT,33,0)</f>
        <v>0</v>
      </c>
      <c r="CT327" s="275">
        <f>VLOOKUP(C327,FPT!B:CR,33,0)</f>
        <v>0</v>
      </c>
      <c r="CU327" t="str">
        <f t="shared" si="480"/>
        <v/>
      </c>
      <c r="CV327" s="275">
        <f>VLOOKUP(C327,MOVI!C:DT,34,0)</f>
        <v>0</v>
      </c>
      <c r="CW327" s="275">
        <f>VLOOKUP(C327,FPT!B:CU,34,0)</f>
        <v>0</v>
      </c>
      <c r="CX327" t="str">
        <f t="shared" si="481"/>
        <v/>
      </c>
      <c r="CY327" s="275">
        <f>VLOOKUP(C327,MOVI!C:DT,35,0)</f>
        <v>26</v>
      </c>
      <c r="CZ327" s="275">
        <f>VLOOKUP(C327,FPT!B:CX,35,0)</f>
        <v>26</v>
      </c>
      <c r="DA327" t="str">
        <f t="shared" si="482"/>
        <v/>
      </c>
      <c r="DB327" s="275">
        <f>VLOOKUP(C327,MOVI!C:DT,36,0)</f>
        <v>0</v>
      </c>
      <c r="DC327" s="275">
        <f>VLOOKUP(C327,FPT!B:DA,36,0)</f>
        <v>0</v>
      </c>
      <c r="DD327" t="str">
        <f t="shared" si="483"/>
        <v/>
      </c>
      <c r="DE327" s="275">
        <f>VLOOKUP(C327,MOVI!C:DT,37,0)</f>
        <v>0</v>
      </c>
      <c r="DF327" s="275">
        <f>VLOOKUP(C327,FPT!B:DD,37,0)</f>
        <v>0</v>
      </c>
      <c r="DG327" t="str">
        <f t="shared" si="484"/>
        <v/>
      </c>
      <c r="DH327" s="275">
        <f>VLOOKUP(C327,MOVI!C:DT,38,0)</f>
        <v>0</v>
      </c>
      <c r="DI327" s="275">
        <f>VLOOKUP(C327,FPT!B:DG,38,0)</f>
        <v>0</v>
      </c>
      <c r="DJ327" t="str">
        <f t="shared" si="485"/>
        <v/>
      </c>
      <c r="DK327" s="275">
        <f>VLOOKUP(C327,MOVI!C:DT,39,0)</f>
        <v>0</v>
      </c>
      <c r="DL327" s="275">
        <f>VLOOKUP(C327,FPT!B:DJ,39,0)</f>
        <v>0</v>
      </c>
      <c r="DM327" t="str">
        <f t="shared" si="486"/>
        <v/>
      </c>
      <c r="DN327" s="275">
        <f>VLOOKUP(C327,MOVI!C:DT,40,0)</f>
        <v>0</v>
      </c>
      <c r="DO327" s="275">
        <f>VLOOKUP(C327,FPT!B:DM,40,0)</f>
        <v>0</v>
      </c>
      <c r="DP327" t="str">
        <f t="shared" si="487"/>
        <v/>
      </c>
      <c r="DQ327" s="275">
        <f>VLOOKUP(C327,MOVI!C:DT,41,0)</f>
        <v>0</v>
      </c>
      <c r="DR327" s="275">
        <f>VLOOKUP(C327,FPT!B:DP,41,0)</f>
        <v>0</v>
      </c>
      <c r="DS327" t="str">
        <f t="shared" si="488"/>
        <v/>
      </c>
      <c r="DT327" s="275">
        <f>VLOOKUP(C327,MOVI!C:DT,42,0)</f>
        <v>5000000</v>
      </c>
      <c r="DU327" s="275">
        <f>ROUND(VLOOKUP(C327,FPT!B:DS,42,0),0)</f>
        <v>5000000</v>
      </c>
      <c r="DV327" t="str">
        <f t="shared" si="489"/>
        <v/>
      </c>
      <c r="DW327" s="275">
        <f>VLOOKUP(C327,MOVI!C:DT,43,0)</f>
        <v>0</v>
      </c>
      <c r="DX327" s="275">
        <f>VLOOKUP(C327,FPT!B:DV,43,0)</f>
        <v>0</v>
      </c>
      <c r="DY327" t="str">
        <f t="shared" si="490"/>
        <v/>
      </c>
      <c r="DZ327" s="275">
        <f>VLOOKUP(C327,MOVI!C:DT,44,0)</f>
        <v>0</v>
      </c>
      <c r="EA327" s="275">
        <f>VLOOKUP(C327,FPT!B:DY,44,0)</f>
        <v>0</v>
      </c>
      <c r="EB327" t="str">
        <f t="shared" si="491"/>
        <v/>
      </c>
      <c r="EC327" s="275">
        <f>VLOOKUP(C327,MOVI!C:DT,45,0)</f>
        <v>5000000</v>
      </c>
      <c r="ED327" s="275">
        <f>ROUND(VLOOKUP(C327,FPT!B:EB,45,0),0)</f>
        <v>5000000</v>
      </c>
      <c r="EE327" t="str">
        <f t="shared" si="492"/>
        <v/>
      </c>
      <c r="EF327" s="275">
        <f>VLOOKUP(C327,MOVI!C:DT,46,0)</f>
        <v>0</v>
      </c>
      <c r="EG327" s="275">
        <f>VLOOKUP(C327,FPT!B:EE,46,0)</f>
        <v>0</v>
      </c>
      <c r="EH327" t="str">
        <f t="shared" si="493"/>
        <v/>
      </c>
      <c r="EI327" s="275">
        <f>VLOOKUP(C327,MOVI!C:DT,47,0)</f>
        <v>0</v>
      </c>
      <c r="EJ327" s="275">
        <f>VLOOKUP(C327,FPT!B:EH,47,0)</f>
        <v>0</v>
      </c>
      <c r="EK327" t="str">
        <f t="shared" si="494"/>
        <v/>
      </c>
      <c r="EL327" s="275">
        <f>VLOOKUP(C327,MOVI!C:DT,48,0)</f>
        <v>0</v>
      </c>
      <c r="EM327" s="275">
        <f>VLOOKUP(C327,FPT!B:EK,48,0)</f>
        <v>0</v>
      </c>
      <c r="EN327" t="str">
        <f t="shared" si="495"/>
        <v/>
      </c>
      <c r="EO327" s="275">
        <f>VLOOKUP(C327,MOVI!C:DT,49,0)</f>
        <v>200000</v>
      </c>
      <c r="EP327" s="275">
        <f>VLOOKUP(C327,FPT!B:EN,49,0)</f>
        <v>200000</v>
      </c>
      <c r="EQ327" t="str">
        <f t="shared" si="496"/>
        <v/>
      </c>
      <c r="ER327" s="275">
        <f>VLOOKUP(C327,MOVI!C:DT,50,0)</f>
        <v>0</v>
      </c>
      <c r="ES327" s="275">
        <f>VLOOKUP(C327,FPT!B:EQ,50,0)</f>
        <v>0</v>
      </c>
      <c r="ET327" t="str">
        <f t="shared" si="497"/>
        <v/>
      </c>
      <c r="EU327" s="275">
        <f>VLOOKUP(C327,MOVI!C:DT,51,0)</f>
        <v>0</v>
      </c>
      <c r="EV327" s="275">
        <f>VLOOKUP(C327,FPT!B:ET,51,0)</f>
        <v>0</v>
      </c>
      <c r="EW327" t="str">
        <f t="shared" si="498"/>
        <v/>
      </c>
      <c r="EX327" s="275">
        <f>VLOOKUP(C327,MOVI!C:DT,52,0)</f>
        <v>0</v>
      </c>
      <c r="EY327" s="275">
        <f>VLOOKUP(C327,FPT!B:EW,52,0)</f>
        <v>0</v>
      </c>
      <c r="EZ327" t="str">
        <f t="shared" si="499"/>
        <v/>
      </c>
      <c r="FA327" s="275">
        <f>VLOOKUP(C327,MOVI!C:DT,53,0)</f>
        <v>0</v>
      </c>
      <c r="FB327" s="275">
        <f>VLOOKUP(C327,FPT!B:EZ,53,0)</f>
        <v>0</v>
      </c>
      <c r="FC327" t="str">
        <f t="shared" si="500"/>
        <v/>
      </c>
      <c r="FD327" s="275">
        <f>VLOOKUP(C327,MOVI!C:DT,54,0)</f>
        <v>0</v>
      </c>
      <c r="FE327" s="275">
        <f>VLOOKUP(C327,FPT!B:FC,54,0)</f>
        <v>0</v>
      </c>
      <c r="FF327" t="str">
        <f t="shared" si="501"/>
        <v/>
      </c>
      <c r="FG327" s="275">
        <f>VLOOKUP(C327,MOVI!C:DT,55,0)</f>
        <v>730000</v>
      </c>
      <c r="FH327" s="275">
        <f>VLOOKUP(C327,FPT!B:FF,55,0)</f>
        <v>730000</v>
      </c>
      <c r="FI327" t="str">
        <f t="shared" si="502"/>
        <v/>
      </c>
      <c r="FJ327" s="275">
        <f>VLOOKUP(C327,MOVI!C:DT,56,0)</f>
        <v>930000</v>
      </c>
      <c r="FK327" s="275">
        <f>VLOOKUP(C327,FPT!B:FI,56,0)</f>
        <v>930000</v>
      </c>
      <c r="FL327" t="str">
        <f t="shared" si="503"/>
        <v/>
      </c>
      <c r="FM327" s="275">
        <f>VLOOKUP(C327,MOVI!C:DT,57,0)</f>
        <v>849596</v>
      </c>
      <c r="FN327" s="275">
        <f>VLOOKUP(C327,FPT!B:FL,57,0)</f>
        <v>849596</v>
      </c>
      <c r="FO327" t="str">
        <f t="shared" si="504"/>
        <v/>
      </c>
      <c r="FP327" s="275">
        <f>VLOOKUP(C327,MOVI!C:DT,58,0)</f>
        <v>0</v>
      </c>
      <c r="FQ327" s="275">
        <f>VLOOKUP(C327,FPT!B:FO,58,0)</f>
        <v>0</v>
      </c>
      <c r="FR327" t="str">
        <f t="shared" si="505"/>
        <v/>
      </c>
      <c r="FS327" s="275">
        <f>VLOOKUP(C327,MOVI!C:DT,59,0)</f>
        <v>0</v>
      </c>
      <c r="FT327" s="275">
        <f>VLOOKUP(C327,FPT!B:FR,59,0)</f>
        <v>0</v>
      </c>
      <c r="FU327" t="str">
        <f t="shared" si="506"/>
        <v/>
      </c>
      <c r="FV327" s="275">
        <f>VLOOKUP(C327,MOVI!C:DT,60,0)</f>
        <v>0</v>
      </c>
      <c r="FW327" s="275">
        <f>VLOOKUP(C327,FPT!B:FU,60,0)</f>
        <v>0</v>
      </c>
      <c r="FX327" t="str">
        <f t="shared" si="507"/>
        <v/>
      </c>
      <c r="FY327" s="275">
        <f>VLOOKUP(C327,MOVI!C:DT,61,0)</f>
        <v>0</v>
      </c>
      <c r="FZ327" s="275">
        <f>VLOOKUP(C327,FPT!B:FX,61,0)</f>
        <v>0</v>
      </c>
      <c r="GA327" t="str">
        <f t="shared" si="508"/>
        <v/>
      </c>
      <c r="GB327" s="275">
        <f>VLOOKUP(C327,MOVI!C:DT,62,0)</f>
        <v>370000</v>
      </c>
      <c r="GC327" s="275">
        <f>VLOOKUP(C327,FPT!B:GA,62,0)</f>
        <v>370000</v>
      </c>
      <c r="GD327" t="str">
        <f t="shared" si="509"/>
        <v/>
      </c>
      <c r="GE327" s="275">
        <f>VLOOKUP(C327,MOVI!C:DT,63,0)</f>
        <v>0</v>
      </c>
      <c r="GF327" s="275">
        <f>VLOOKUP(C327,FPT!B:GD,63,0)</f>
        <v>0</v>
      </c>
      <c r="GG327" t="str">
        <f t="shared" si="510"/>
        <v/>
      </c>
      <c r="GH327" s="275">
        <f>VLOOKUP(C327,MOVI!C:DT,64,0)</f>
        <v>0</v>
      </c>
      <c r="GI327" s="275">
        <f>VLOOKUP(C327,FPT!B:GG,64,0)</f>
        <v>0</v>
      </c>
      <c r="GJ327" t="str">
        <f t="shared" si="511"/>
        <v/>
      </c>
      <c r="GK327" s="275">
        <f>VLOOKUP(C327,MOVI!C:DT,65,0)</f>
        <v>0</v>
      </c>
      <c r="GL327" s="275">
        <f>VLOOKUP(C327,FPT!B:GJ,65,0)</f>
        <v>0</v>
      </c>
      <c r="GM327" t="str">
        <f t="shared" si="512"/>
        <v/>
      </c>
      <c r="GN327" s="275">
        <f>VLOOKUP(C327,MOVI!C:DT,66,0)</f>
        <v>0</v>
      </c>
      <c r="GO327" s="275">
        <f>VLOOKUP(C327,FPT!B:GM,66,0)</f>
        <v>0</v>
      </c>
      <c r="GP327" t="str">
        <f t="shared" si="513"/>
        <v/>
      </c>
      <c r="GQ327" s="275">
        <f>VLOOKUP(C327,MOVI!C:DT,67,0)</f>
        <v>0</v>
      </c>
      <c r="GR327" s="275">
        <f>VLOOKUP(C327,FPT!B:GP,67,0)</f>
        <v>0</v>
      </c>
      <c r="GS327" t="str">
        <f t="shared" si="514"/>
        <v/>
      </c>
      <c r="GT327" s="275">
        <f>VLOOKUP(C327,MOVI!C:DT,68,0)</f>
        <v>0</v>
      </c>
      <c r="GU327" s="275">
        <f>VLOOKUP(C327,FPT!B:GS,68,0)</f>
        <v>0</v>
      </c>
      <c r="GV327" t="str">
        <f t="shared" si="515"/>
        <v/>
      </c>
      <c r="GW327" s="275">
        <f>VLOOKUP(C327,MOVI!C:DT,69,0)</f>
        <v>0</v>
      </c>
      <c r="GX327" s="275">
        <f>VLOOKUP(C327,FPT!B:GV,69,0)</f>
        <v>0</v>
      </c>
      <c r="GY327" t="str">
        <f t="shared" si="516"/>
        <v/>
      </c>
      <c r="GZ327" s="275">
        <f>VLOOKUP(C327,MOVI!C:DT,70,0)</f>
        <v>1219596</v>
      </c>
      <c r="HA327" s="275">
        <f>VLOOKUP(C327,FPT!B:GY,70,0)</f>
        <v>1219596</v>
      </c>
      <c r="HB327" t="str">
        <f t="shared" si="517"/>
        <v/>
      </c>
      <c r="HC327" s="275">
        <f>VLOOKUP(C327,MOVI!C:DT,71,0)</f>
        <v>7149596</v>
      </c>
      <c r="HD327" s="275">
        <f>ROUND(VLOOKUP(C327,FPT!B:HB,71,0),0)</f>
        <v>7149596</v>
      </c>
      <c r="HE327" t="str">
        <f t="shared" si="518"/>
        <v/>
      </c>
      <c r="HF327" s="275">
        <f>ROUND(VLOOKUP(C327,MOVI!C:DT,72,0),0)</f>
        <v>0</v>
      </c>
      <c r="HG327" s="275">
        <f>ROUND(VLOOKUP(C327,FPT!B:HE,72,0),0)</f>
        <v>0</v>
      </c>
      <c r="HH327" t="str">
        <f t="shared" si="519"/>
        <v/>
      </c>
      <c r="HI327" s="275">
        <f>VLOOKUP(C327,MOVI!C:DT,73,0)</f>
        <v>200000</v>
      </c>
      <c r="HJ327" s="275">
        <f>VLOOKUP(C327,FPT!B:HH,73,0)</f>
        <v>200000</v>
      </c>
      <c r="HK327" t="str">
        <f t="shared" si="520"/>
        <v/>
      </c>
      <c r="HL327" s="275">
        <f>VLOOKUP(C327,MOVI!C:DT,74,0)</f>
        <v>730000</v>
      </c>
      <c r="HM327" s="275">
        <f>VLOOKUP(C327,FPT!B:HK,74,0)</f>
        <v>730000</v>
      </c>
      <c r="HN327" t="str">
        <f t="shared" si="521"/>
        <v/>
      </c>
      <c r="HO327" s="275">
        <f>VLOOKUP(C327,MOVI!C:DT,75,0)</f>
        <v>11000000</v>
      </c>
      <c r="HP327" s="275">
        <f>VLOOKUP(C327,FPT!B:HN,75,0)</f>
        <v>11000000</v>
      </c>
      <c r="HQ327" t="str">
        <f t="shared" si="522"/>
        <v/>
      </c>
      <c r="HR327" s="275">
        <f>VLOOKUP(C327,MOVI!C:DT,76,0)</f>
        <v>0</v>
      </c>
      <c r="HS327" s="275">
        <f>VLOOKUP(C327,FPT!B:HQ,76,0)</f>
        <v>0</v>
      </c>
      <c r="HT327" t="str">
        <f t="shared" si="523"/>
        <v/>
      </c>
      <c r="HU327" s="275">
        <f>VLOOKUP(C327,MOVI!C:DT,77,0)</f>
        <v>0</v>
      </c>
      <c r="HV327" s="275">
        <f>VLOOKUP(C327,FPT!B:HT,77,0)</f>
        <v>0</v>
      </c>
      <c r="HW327" t="str">
        <f t="shared" si="524"/>
        <v/>
      </c>
      <c r="HX327" s="274">
        <f>VLOOKUP(C327,MOVI!C:CB,78,0)</f>
        <v>400000</v>
      </c>
      <c r="HY327" s="261">
        <f>VLOOKUP(C327,FPT!$B:$CA,78,0)</f>
        <v>400000</v>
      </c>
      <c r="HZ327" t="str">
        <f t="shared" si="525"/>
        <v/>
      </c>
      <c r="IA327" s="275">
        <f>VLOOKUP(C327,MOVI!C:CD,79,0)</f>
        <v>50000</v>
      </c>
      <c r="IB327" s="275">
        <f>VLOOKUP(C327,FPT!B:HZ,79,0)</f>
        <v>50000</v>
      </c>
      <c r="IC327" t="str">
        <f t="shared" si="526"/>
        <v/>
      </c>
      <c r="ID327" s="275">
        <f>VLOOKUP(C327,MOVI!C:CD,80,0)</f>
        <v>75000</v>
      </c>
      <c r="IE327" s="275">
        <f>VLOOKUP(C327,FPT!B:IC,80,0)</f>
        <v>75000</v>
      </c>
      <c r="IF327" t="str">
        <f t="shared" si="527"/>
        <v/>
      </c>
      <c r="IG327" s="275">
        <f>VLOOKUP(C327,MOVI!C:DT,81,0)</f>
        <v>0</v>
      </c>
      <c r="IH327" s="275">
        <f>VLOOKUP(C327,FPT!B:IF,81,0)</f>
        <v>0</v>
      </c>
      <c r="II327" t="str">
        <f t="shared" si="528"/>
        <v/>
      </c>
      <c r="IJ327" s="275">
        <f>VLOOKUP(C327,MOVI!C:DT,82,0)</f>
        <v>525000</v>
      </c>
      <c r="IK327" s="275">
        <f>VLOOKUP(C327,FPT!B:II,82,0)</f>
        <v>525000</v>
      </c>
      <c r="IL327" t="str">
        <f t="shared" si="529"/>
        <v/>
      </c>
      <c r="IM327" s="275">
        <f>ROUND(VLOOKUP(C327,MOVI!C:DT,83,0),0)</f>
        <v>12455000</v>
      </c>
      <c r="IN327" s="275">
        <f>ROUND(VLOOKUP(C327,FPT!B:IL,83,0),0)</f>
        <v>12455000</v>
      </c>
      <c r="IO327" t="str">
        <f t="shared" si="530"/>
        <v/>
      </c>
      <c r="IP327" s="275">
        <f>VLOOKUP(C327,MOVI!C:DT,84,0)</f>
        <v>0</v>
      </c>
      <c r="IQ327" s="275">
        <f>VLOOKUP(C327,FPT!B:IO,84,0)</f>
        <v>0</v>
      </c>
      <c r="IR327" t="str">
        <f t="shared" si="531"/>
        <v/>
      </c>
      <c r="IS327" s="275">
        <f>ROUND(VLOOKUP(C327,MOVI!C:DT,85,0),0)</f>
        <v>0</v>
      </c>
      <c r="IT327" s="275">
        <f>ROUND(VLOOKUP(C327,FPT!B:IR,85,0),0)</f>
        <v>0</v>
      </c>
      <c r="IU327" t="str">
        <f t="shared" si="532"/>
        <v/>
      </c>
      <c r="IV327" s="275">
        <f>VLOOKUP(C327,MOVI!C:DT,86,0)</f>
        <v>0</v>
      </c>
      <c r="IW327" s="275">
        <f>VLOOKUP(C327,FPT!B:IU,86,0)</f>
        <v>0</v>
      </c>
      <c r="IX327" t="str">
        <f t="shared" si="533"/>
        <v/>
      </c>
      <c r="IY327" s="275">
        <f>ROUND(VLOOKUP(C327,MOVI!C:DT,87,0),0)</f>
        <v>0</v>
      </c>
      <c r="IZ327" s="275">
        <f>ROUND(VLOOKUP(C327,FPT!B:IX,87,0),0)</f>
        <v>0</v>
      </c>
      <c r="JA327" t="str">
        <f t="shared" si="534"/>
        <v/>
      </c>
      <c r="JB327" s="275">
        <f>VLOOKUP(C327,MOVI!C:DT,88,0)</f>
        <v>0</v>
      </c>
      <c r="JC327" s="275">
        <f>VLOOKUP(C327,FPT!B:JA,88,0)</f>
        <v>0</v>
      </c>
      <c r="JD327" t="str">
        <f t="shared" si="535"/>
        <v/>
      </c>
      <c r="JE327" s="275">
        <f>VLOOKUP(C327,MOVI!C:DT,89,0)</f>
        <v>50000</v>
      </c>
      <c r="JF327" s="275">
        <f>VLOOKUP(C327,FPT!B:JD,89,0)</f>
        <v>50000</v>
      </c>
      <c r="JG327" t="str">
        <f t="shared" si="536"/>
        <v/>
      </c>
      <c r="JH327" s="275">
        <f>VLOOKUP(C327,MOVI!C:DT,90,0)</f>
        <v>0</v>
      </c>
      <c r="JI327" s="275">
        <f>VLOOKUP(C327,FPT!B:JG,90,0)</f>
        <v>0</v>
      </c>
      <c r="JJ327" t="str">
        <f t="shared" si="537"/>
        <v/>
      </c>
      <c r="JK327" s="275">
        <f>VLOOKUP(C327,MOVI!C:DT,91,0)</f>
        <v>0</v>
      </c>
      <c r="JL327" s="275">
        <f>VLOOKUP(C327,FPT!B:JJ,91,0)</f>
        <v>0</v>
      </c>
      <c r="JM327" t="str">
        <f t="shared" si="538"/>
        <v/>
      </c>
      <c r="JN327" s="275">
        <f>VLOOKUP(C327,MOVI!C:DT,92,0)</f>
        <v>0</v>
      </c>
      <c r="JO327" s="275">
        <f>VLOOKUP(C327,FPT!B:JM,92,0)</f>
        <v>0</v>
      </c>
      <c r="JP327" t="str">
        <f t="shared" si="539"/>
        <v/>
      </c>
      <c r="JQ327" s="275">
        <f>VLOOKUP(C327,MOVI!C:DT,93,0)</f>
        <v>0</v>
      </c>
      <c r="JR327" s="275">
        <f>VLOOKUP(C327,FPT!B:JP,93,0)</f>
        <v>0</v>
      </c>
      <c r="JS327" t="str">
        <f t="shared" si="540"/>
        <v/>
      </c>
      <c r="JT327" s="275">
        <f>VLOOKUP(C327,MOVI!C:DT,94,0)</f>
        <v>50000</v>
      </c>
      <c r="JU327" s="275">
        <f>VLOOKUP(C327,FPT!B:JS,94,0)</f>
        <v>50000</v>
      </c>
      <c r="JV327" t="str">
        <f t="shared" si="541"/>
        <v/>
      </c>
      <c r="JW327" s="275">
        <f>VLOOKUP(C327,MOVI!C:DT,95,0)</f>
        <v>6574596</v>
      </c>
      <c r="JX327" s="275">
        <f>VLOOKUP(C327,FPT!B:JV,95,0)</f>
        <v>6574596</v>
      </c>
      <c r="JY327" t="str">
        <f t="shared" si="542"/>
        <v/>
      </c>
      <c r="JZ327" s="275">
        <f>VLOOKUP(C327,MOVI!C:DT,96,0)</f>
        <v>0</v>
      </c>
      <c r="KA327" s="275">
        <f>VLOOKUP(C327,FPT!B:JY,96,0)</f>
        <v>0</v>
      </c>
      <c r="KB327" t="str">
        <f t="shared" si="543"/>
        <v/>
      </c>
      <c r="KC327" s="275">
        <f>VLOOKUP(C327,MOVI!C:DT,97,0)</f>
        <v>6574596</v>
      </c>
      <c r="KD327" s="275">
        <f>VLOOKUP(C327,FPT!B:KB,97,0)</f>
        <v>6574596</v>
      </c>
      <c r="KE327" t="str">
        <f t="shared" si="544"/>
        <v/>
      </c>
      <c r="KF327" s="275">
        <f>VLOOKUP(C327,MOVI!C:DT,98,0)</f>
        <v>850000.00000000012</v>
      </c>
      <c r="KG327" s="275">
        <f>VLOOKUP(C327,FPT!B:KE,98,0)</f>
        <v>850000</v>
      </c>
      <c r="KH327" t="str">
        <f t="shared" si="545"/>
        <v/>
      </c>
      <c r="KI327" s="275">
        <f>VLOOKUP(C327,MOVI!C:DT,99,0)</f>
        <v>0</v>
      </c>
      <c r="KJ327" s="275">
        <f>VLOOKUP(C327,FPT!B:KH,99,0)</f>
        <v>0</v>
      </c>
      <c r="KK327" t="str">
        <f t="shared" si="546"/>
        <v/>
      </c>
      <c r="KL327" s="275">
        <f>VLOOKUP(C327,MOVI!C:DT,100,0)</f>
        <v>150000</v>
      </c>
      <c r="KM327" s="275">
        <f>VLOOKUP(C327,FPT!B:KK,100,0)</f>
        <v>150000</v>
      </c>
      <c r="KN327" t="str">
        <f t="shared" si="547"/>
        <v/>
      </c>
      <c r="KO327" s="275">
        <f>VLOOKUP(C327,MOVI!C:DT,101,0)</f>
        <v>0</v>
      </c>
      <c r="KP327" s="275">
        <f>VLOOKUP(C327,FPT!B:KN,101,0)</f>
        <v>0</v>
      </c>
      <c r="KQ327" t="str">
        <f t="shared" si="548"/>
        <v/>
      </c>
      <c r="KR327" s="275">
        <f>VLOOKUP(C327,MOVI!C:DT,102,0)</f>
        <v>0</v>
      </c>
      <c r="KS327" s="275">
        <f>VLOOKUP(C327,FPT!B:KQ,102,0)</f>
        <v>0</v>
      </c>
      <c r="KT327" t="str">
        <f t="shared" si="549"/>
        <v/>
      </c>
      <c r="KU327" s="275">
        <f>VLOOKUP(C327,MOVI!C:DT,103,0)</f>
        <v>1000000.0000000001</v>
      </c>
      <c r="KV327" s="275">
        <f>VLOOKUP(C327,FPT!B:KT,103,0)</f>
        <v>1000000</v>
      </c>
      <c r="KW327" t="str">
        <f t="shared" si="550"/>
        <v/>
      </c>
      <c r="KX327" s="275">
        <f>VLOOKUP(C327,MOVI!C:DT,104,0)</f>
        <v>1525000</v>
      </c>
      <c r="KY327" s="275">
        <f>VLOOKUP(C327,FPT!B:KW,104,0)</f>
        <v>1525000</v>
      </c>
      <c r="KZ327" t="str">
        <f t="shared" si="551"/>
        <v/>
      </c>
      <c r="LA327" s="275">
        <f>VLOOKUP(C327,MOVI!C:DT,105,0)</f>
        <v>100000</v>
      </c>
      <c r="LB327" s="275">
        <f>VLOOKUP(C327,FPT!B:KZ,105,0)</f>
        <v>100000</v>
      </c>
      <c r="LC327" t="str">
        <f t="shared" si="552"/>
        <v/>
      </c>
      <c r="LD327" s="275">
        <f>VLOOKUP(C327,MOVI!C:DT,106,0)</f>
        <v>8249596</v>
      </c>
      <c r="LE327" s="275">
        <f>VLOOKUP(C327,FPT!B:LC,106,0)</f>
        <v>8249596</v>
      </c>
      <c r="LF327" t="str">
        <f t="shared" si="553"/>
        <v/>
      </c>
      <c r="LG327" s="273">
        <f>VLOOKUP(C327,MOVI!C:DT,107,0)</f>
        <v>0</v>
      </c>
      <c r="LH327" s="273">
        <f>VLOOKUP(C327,FPT!B:LF,107,0)</f>
        <v>0</v>
      </c>
      <c r="LI327" t="str">
        <f t="shared" si="554"/>
        <v/>
      </c>
      <c r="LJ327" t="str">
        <f>VLOOKUP(C327,MOVI!C:DV,108,0)</f>
        <v>MoviSouthSales</v>
      </c>
      <c r="LK327" s="252" t="str">
        <f>VLOOKUP(C327,FPT!B:LI,108,0)</f>
        <v>MoviSouthSales</v>
      </c>
      <c r="LL327" t="str">
        <f t="shared" si="555"/>
        <v/>
      </c>
      <c r="LM327" s="275">
        <f>ROUND(VLOOKUP(C327,MOVI!C:DV,109,0),0)</f>
        <v>416667</v>
      </c>
      <c r="LN327" s="275">
        <f>ROUND(VLOOKUP(C327,FPT!B:LL,109,0),0)</f>
        <v>416667</v>
      </c>
      <c r="LO327" t="str">
        <f t="shared" si="556"/>
        <v/>
      </c>
      <c r="LP327" t="str">
        <f>VLOOKUP(C327,MOVI!C:DV,110,0)</f>
        <v>HCM</v>
      </c>
      <c r="LQ327" s="247" t="str">
        <f>VLOOKUP(C327,FPT!B:LO,110,0)</f>
        <v>HCM</v>
      </c>
      <c r="LR327" t="str">
        <f t="shared" si="557"/>
        <v/>
      </c>
      <c r="LS327">
        <f>MOVI!DI322</f>
        <v>22</v>
      </c>
      <c r="LV327">
        <f>MOVI!DJ322</f>
        <v>0</v>
      </c>
      <c r="LW327">
        <f>MOVI!DK322</f>
        <v>0</v>
      </c>
      <c r="LX327" t="str">
        <f>MOVI!DL322</f>
        <v>x</v>
      </c>
      <c r="LY327">
        <f>MOVI!DM322</f>
        <v>0</v>
      </c>
      <c r="LZ327">
        <f>MOVI!DN322</f>
        <v>50000</v>
      </c>
      <c r="MA327">
        <f>MOVI!DO322</f>
        <v>0</v>
      </c>
      <c r="MB327" t="str">
        <f>MOVI!DP322</f>
        <v>HCM</v>
      </c>
      <c r="MC327">
        <f>MOVI!DQ322</f>
        <v>0</v>
      </c>
      <c r="MD327">
        <f>MOVI!DR322</f>
        <v>0</v>
      </c>
      <c r="ME327" t="str">
        <f>VLOOKUP(C327,MOVI!C:DV,121,0)</f>
        <v>Group 1</v>
      </c>
      <c r="MF327" s="252" t="str">
        <f>VLOOKUP(C327,FPT!B:MD,111,0)</f>
        <v>Group 1</v>
      </c>
      <c r="MG327" t="str">
        <f t="shared" si="561"/>
        <v/>
      </c>
      <c r="MH327" t="str">
        <f>VLOOKUP(C327,MOVI!C:DT,122,0)</f>
        <v>MoviSouthGroup 1</v>
      </c>
      <c r="MI327" s="252" t="str">
        <f>VLOOKUP(C327,FPT!B:DS,112,0)</f>
        <v>MoviSouthGroup 1</v>
      </c>
      <c r="MJ327" t="str">
        <f t="shared" si="558"/>
        <v/>
      </c>
    </row>
    <row r="328" spans="1:348" x14ac:dyDescent="0.25">
      <c r="A328">
        <v>320</v>
      </c>
      <c r="B328" s="48">
        <v>6031</v>
      </c>
      <c r="C328" s="271" t="s">
        <v>1086</v>
      </c>
      <c r="D328" t="str">
        <f>VLOOKUP(C328,MOVI!C:D,2,0)</f>
        <v>Thẩm Ngọc Mạnh</v>
      </c>
      <c r="E328" t="str">
        <f>VLOOKUP(C328,FPT!B:C,2,0)</f>
        <v>Thẩm Ngọc Mạnh</v>
      </c>
      <c r="F328" t="str">
        <f t="shared" si="451"/>
        <v/>
      </c>
      <c r="G328" t="str">
        <f>VLOOKUP(C328,MOVI!C:E,3,0)</f>
        <v>Sales</v>
      </c>
      <c r="H328" t="str">
        <f>VLOOKUP(C328,FPT!B:F,3,0)</f>
        <v>Sales</v>
      </c>
      <c r="I328" t="str">
        <f t="shared" si="452"/>
        <v/>
      </c>
      <c r="J328" t="str">
        <f>VLOOKUP(C328,MOVI!C:H,4,0)</f>
        <v>Field Sales</v>
      </c>
      <c r="K328" t="str">
        <f>VLOOKUP(C328,FPT!B:I,4,0)</f>
        <v>Field Sales</v>
      </c>
      <c r="L328" t="str">
        <f t="shared" si="453"/>
        <v/>
      </c>
      <c r="M328" t="str">
        <f>VLOOKUP(C328,MOVI!C:DT,5,0)</f>
        <v>Associate</v>
      </c>
      <c r="N328" t="str">
        <f>VLOOKUP(C328,FPT!B:L,5,0)</f>
        <v>Associate</v>
      </c>
      <c r="O328" t="str">
        <f t="shared" si="454"/>
        <v/>
      </c>
      <c r="P328" t="str">
        <f>VLOOKUP(C328,MOVI!C:DT,6,0)</f>
        <v>Field Sales</v>
      </c>
      <c r="Q328" t="str">
        <f>VLOOKUP(C328,FPT!B:O,6,0)</f>
        <v>Field sales</v>
      </c>
      <c r="R328" t="str">
        <f t="shared" si="455"/>
        <v/>
      </c>
      <c r="S328" t="str">
        <f>VLOOKUP(C328,MOVI!C:DT,7,0)</f>
        <v>North</v>
      </c>
      <c r="T328" t="str">
        <f>VLOOKUP(C328,FPT!B:R,7,0)</f>
        <v>North</v>
      </c>
      <c r="U328" t="str">
        <f t="shared" si="456"/>
        <v/>
      </c>
      <c r="V328" t="str">
        <f>VLOOKUP(C328,MOVI!C:DT,8,0)</f>
        <v>Movi</v>
      </c>
      <c r="W328" t="str">
        <f>VLOOKUP(C328,FPT!B:U,8,0)</f>
        <v>Movi</v>
      </c>
      <c r="X328" t="str">
        <f t="shared" si="457"/>
        <v/>
      </c>
      <c r="Y328" t="str">
        <f>VLOOKUP(C328,MOVI!C:DT,9,0)</f>
        <v>Full-time</v>
      </c>
      <c r="Z328" t="str">
        <f>VLOOKUP(C328,FPT!B:X,9,0)</f>
        <v>Full-time</v>
      </c>
      <c r="AA328" t="str">
        <f t="shared" si="458"/>
        <v/>
      </c>
      <c r="AB328" t="str">
        <f>VLOOKUP(C328,MOVI!C:DT,10,0)</f>
        <v>Permanent</v>
      </c>
      <c r="AC328" t="str">
        <f>VLOOKUP(C328,FPT!B:AA,10,0)</f>
        <v>Permanent</v>
      </c>
      <c r="AD328" t="str">
        <f t="shared" si="459"/>
        <v/>
      </c>
      <c r="AE328" s="247">
        <f>VLOOKUP(C328,MOVI!C:DT,11,0)</f>
        <v>44120</v>
      </c>
      <c r="AF328" s="247">
        <f>VLOOKUP(C328,FPT!B:AD,11,0)</f>
        <v>44120</v>
      </c>
      <c r="AG328" t="str">
        <f t="shared" si="460"/>
        <v/>
      </c>
      <c r="AH328" s="260" t="str">
        <f>VLOOKUP(C328,MOVI!C:DT,12,0)</f>
        <v/>
      </c>
      <c r="AI328" s="260"/>
      <c r="AJ328" t="str">
        <f t="shared" si="560"/>
        <v/>
      </c>
      <c r="AK328">
        <f>VLOOKUP(C328,MOVI!C:DT,13,0)</f>
        <v>0</v>
      </c>
      <c r="AL328" s="247">
        <f>VLOOKUP(C328,FPT!B:AJ,13,0)</f>
        <v>0</v>
      </c>
      <c r="AM328" t="str">
        <f t="shared" si="559"/>
        <v/>
      </c>
      <c r="AN328" s="247">
        <f>VLOOKUP(C328,MOVI!C:DT,14,0)</f>
        <v>0</v>
      </c>
      <c r="AO328" s="247">
        <f>VLOOKUP(C328,FPT!B:AM,14,0)</f>
        <v>0</v>
      </c>
      <c r="AP328" t="str">
        <f t="shared" si="461"/>
        <v/>
      </c>
      <c r="AQ328" t="str">
        <f>VLOOKUP(C328,MOVI!C:DT,15,0)</f>
        <v>LC</v>
      </c>
      <c r="AR328" s="247">
        <f>VLOOKUP(C328,FPT!B:AP,15,0)</f>
        <v>0</v>
      </c>
      <c r="AS328" t="str">
        <f t="shared" si="462"/>
        <v>Lệch</v>
      </c>
      <c r="AT328" s="282" t="str">
        <f>VLOOKUP(C328,MOVI!C:DT,16,0)</f>
        <v>LTTP</v>
      </c>
      <c r="AU328" s="247" t="str">
        <f>VLOOKUP(C328,FPT!B:AS,16,0)</f>
        <v>LTTP</v>
      </c>
      <c r="AV328" t="str">
        <f t="shared" si="463"/>
        <v/>
      </c>
      <c r="AW328" t="str">
        <f>VLOOKUP(C328,MOVI!C:DT,17,0)</f>
        <v>L</v>
      </c>
      <c r="AX328" s="247" t="str">
        <f>VLOOKUP(C328,FPT!B:AV,17,0)</f>
        <v>L</v>
      </c>
      <c r="AY328" t="str">
        <f t="shared" si="464"/>
        <v/>
      </c>
      <c r="AZ328">
        <f>VLOOKUP(C328,MOVI!C:DT,18,0)</f>
        <v>0</v>
      </c>
      <c r="BA328" s="247">
        <f>VLOOKUP(C328,FPT!B:AY,18,0)</f>
        <v>0</v>
      </c>
      <c r="BB328" t="str">
        <f t="shared" si="465"/>
        <v/>
      </c>
      <c r="BC328" s="275">
        <f>VLOOKUP(C328,MOVI!C:DT,19,0)</f>
        <v>5000000</v>
      </c>
      <c r="BD328" s="275">
        <f>VLOOKUP(C328,FPT!B:BB,19,0)</f>
        <v>5000000</v>
      </c>
      <c r="BE328" t="str">
        <f t="shared" si="466"/>
        <v/>
      </c>
      <c r="BF328">
        <f>VLOOKUP(C328,MOVI!C:DT,20,0)</f>
        <v>0</v>
      </c>
      <c r="BG328" s="252">
        <f>VLOOKUP(C328,FPT!B:BE,20,0)</f>
        <v>0</v>
      </c>
      <c r="BH328" t="str">
        <f t="shared" si="467"/>
        <v/>
      </c>
      <c r="BI328" s="275">
        <f>VLOOKUP(C328,MOVI!C:DT,21,0)</f>
        <v>5000000</v>
      </c>
      <c r="BJ328" s="275">
        <f>VLOOKUP(C328,FPT!B:BH,21,0)</f>
        <v>5000000</v>
      </c>
      <c r="BK328" t="str">
        <f t="shared" si="468"/>
        <v/>
      </c>
      <c r="BL328" s="275">
        <f>VLOOKUP(C328,MOVI!C:DT,22,0)</f>
        <v>0</v>
      </c>
      <c r="BM328" s="275">
        <f>VLOOKUP(C328,FPT!B:BK,22,0)</f>
        <v>0</v>
      </c>
      <c r="BN328" t="str">
        <f t="shared" si="469"/>
        <v/>
      </c>
      <c r="BO328" s="275">
        <f>VLOOKUP(C328,MOVI!C:DT,23,0)</f>
        <v>0</v>
      </c>
      <c r="BP328" s="275">
        <f>VLOOKUP(C328,FPT!B:BN,23,0)</f>
        <v>0</v>
      </c>
      <c r="BQ328" t="str">
        <f t="shared" si="470"/>
        <v/>
      </c>
      <c r="BR328" s="275">
        <f>VLOOKUP(C328,MOVI!C:DT,24,0)</f>
        <v>0</v>
      </c>
      <c r="BS328" s="275">
        <f>VLOOKUP(C328,FPT!B:BQ,24,0)</f>
        <v>0</v>
      </c>
      <c r="BT328" t="str">
        <f t="shared" si="471"/>
        <v/>
      </c>
      <c r="BU328" s="275">
        <f>VLOOKUP(C328,MOVI!C:DT,25,0)</f>
        <v>200000</v>
      </c>
      <c r="BV328" s="275">
        <f>VLOOKUP(C328,FPT!B:BT,25,0)</f>
        <v>200000</v>
      </c>
      <c r="BW328" t="str">
        <f t="shared" si="472"/>
        <v/>
      </c>
      <c r="BX328" s="275">
        <f>VLOOKUP(C328,MOVI!C:DT,26,0)</f>
        <v>0</v>
      </c>
      <c r="BY328" s="275">
        <f>VLOOKUP(C328,FPT!B:BW,26,0)</f>
        <v>0</v>
      </c>
      <c r="BZ328" t="str">
        <f t="shared" si="473"/>
        <v/>
      </c>
      <c r="CA328" s="275">
        <f>VLOOKUP(C328,MOVI!C:DT,27,0)</f>
        <v>730000</v>
      </c>
      <c r="CB328" s="275">
        <f>VLOOKUP(C328,FPT!B:BZ,27,0)</f>
        <v>730000</v>
      </c>
      <c r="CC328" t="str">
        <f t="shared" si="474"/>
        <v/>
      </c>
      <c r="CD328" s="275">
        <f>VLOOKUP(C328,MOVI!C:DT,28,0)</f>
        <v>930000</v>
      </c>
      <c r="CE328" s="275">
        <f>VLOOKUP(C328,FPT!B:CC,28,0)</f>
        <v>930000</v>
      </c>
      <c r="CF328" t="str">
        <f t="shared" si="475"/>
        <v/>
      </c>
      <c r="CG328" t="str">
        <f>VLOOKUP(C328,MOVI!C:DT,29,0)</f>
        <v>CN</v>
      </c>
      <c r="CH328" s="252" t="str">
        <f>VLOOKUP(C328,FPT!B:CF,29,0)</f>
        <v>CN</v>
      </c>
      <c r="CI328" t="str">
        <f t="shared" si="476"/>
        <v/>
      </c>
      <c r="CJ328">
        <f>VLOOKUP(C328,MOVI!C:DT,30,0)</f>
        <v>26</v>
      </c>
      <c r="CK328" s="252">
        <f>VLOOKUP(C328,FPT!B:CI,30,0)</f>
        <v>26</v>
      </c>
      <c r="CL328" t="str">
        <f t="shared" si="477"/>
        <v/>
      </c>
      <c r="CM328">
        <f>VLOOKUP(C328,MOVI!C:DT,31,0)</f>
        <v>26</v>
      </c>
      <c r="CN328" s="252">
        <f>VLOOKUP(C328,FPT!B:CL,31,0)</f>
        <v>26</v>
      </c>
      <c r="CO328" t="str">
        <f t="shared" si="478"/>
        <v/>
      </c>
      <c r="CP328" s="275">
        <f>VLOOKUP(C328,MOVI!C:DT,32,0)</f>
        <v>0</v>
      </c>
      <c r="CQ328" s="275">
        <f>VLOOKUP(C328,FPT!B:CO,32,0)</f>
        <v>0</v>
      </c>
      <c r="CR328" t="str">
        <f t="shared" si="479"/>
        <v/>
      </c>
      <c r="CS328" s="275">
        <f>VLOOKUP(C328,MOVI!C:DT,33,0)</f>
        <v>0</v>
      </c>
      <c r="CT328" s="275">
        <f>VLOOKUP(C328,FPT!B:CR,33,0)</f>
        <v>0</v>
      </c>
      <c r="CU328" t="str">
        <f t="shared" si="480"/>
        <v/>
      </c>
      <c r="CV328" s="275">
        <f>VLOOKUP(C328,MOVI!C:DT,34,0)</f>
        <v>0</v>
      </c>
      <c r="CW328" s="275">
        <f>VLOOKUP(C328,FPT!B:CU,34,0)</f>
        <v>0</v>
      </c>
      <c r="CX328" t="str">
        <f t="shared" si="481"/>
        <v/>
      </c>
      <c r="CY328" s="275">
        <f>VLOOKUP(C328,MOVI!C:DT,35,0)</f>
        <v>26</v>
      </c>
      <c r="CZ328" s="275">
        <f>VLOOKUP(C328,FPT!B:CX,35,0)</f>
        <v>26</v>
      </c>
      <c r="DA328" t="str">
        <f t="shared" si="482"/>
        <v/>
      </c>
      <c r="DB328" s="275">
        <f>VLOOKUP(C328,MOVI!C:DT,36,0)</f>
        <v>0</v>
      </c>
      <c r="DC328" s="275">
        <f>VLOOKUP(C328,FPT!B:DA,36,0)</f>
        <v>0</v>
      </c>
      <c r="DD328" t="str">
        <f t="shared" si="483"/>
        <v/>
      </c>
      <c r="DE328" s="275">
        <f>VLOOKUP(C328,MOVI!C:DT,37,0)</f>
        <v>0</v>
      </c>
      <c r="DF328" s="275">
        <f>VLOOKUP(C328,FPT!B:DD,37,0)</f>
        <v>0</v>
      </c>
      <c r="DG328" t="str">
        <f t="shared" si="484"/>
        <v/>
      </c>
      <c r="DH328" s="275">
        <f>VLOOKUP(C328,MOVI!C:DT,38,0)</f>
        <v>0</v>
      </c>
      <c r="DI328" s="275">
        <f>VLOOKUP(C328,FPT!B:DG,38,0)</f>
        <v>0</v>
      </c>
      <c r="DJ328" t="str">
        <f t="shared" si="485"/>
        <v/>
      </c>
      <c r="DK328" s="275">
        <f>VLOOKUP(C328,MOVI!C:DT,39,0)</f>
        <v>0</v>
      </c>
      <c r="DL328" s="275">
        <f>VLOOKUP(C328,FPT!B:DJ,39,0)</f>
        <v>0</v>
      </c>
      <c r="DM328" t="str">
        <f t="shared" si="486"/>
        <v/>
      </c>
      <c r="DN328" s="275">
        <f>VLOOKUP(C328,MOVI!C:DT,40,0)</f>
        <v>0</v>
      </c>
      <c r="DO328" s="275">
        <f>VLOOKUP(C328,FPT!B:DM,40,0)</f>
        <v>0</v>
      </c>
      <c r="DP328" t="str">
        <f t="shared" si="487"/>
        <v/>
      </c>
      <c r="DQ328" s="275">
        <f>VLOOKUP(C328,MOVI!C:DT,41,0)</f>
        <v>0</v>
      </c>
      <c r="DR328" s="275">
        <f>VLOOKUP(C328,FPT!B:DP,41,0)</f>
        <v>0</v>
      </c>
      <c r="DS328" t="str">
        <f t="shared" si="488"/>
        <v/>
      </c>
      <c r="DT328" s="275">
        <f>VLOOKUP(C328,MOVI!C:DT,42,0)</f>
        <v>5000000</v>
      </c>
      <c r="DU328" s="275">
        <f>ROUND(VLOOKUP(C328,FPT!B:DS,42,0),0)</f>
        <v>5000000</v>
      </c>
      <c r="DV328" t="str">
        <f t="shared" si="489"/>
        <v/>
      </c>
      <c r="DW328" s="275">
        <f>VLOOKUP(C328,MOVI!C:DT,43,0)</f>
        <v>0</v>
      </c>
      <c r="DX328" s="275">
        <f>VLOOKUP(C328,FPT!B:DV,43,0)</f>
        <v>0</v>
      </c>
      <c r="DY328" t="str">
        <f t="shared" si="490"/>
        <v/>
      </c>
      <c r="DZ328" s="275">
        <f>VLOOKUP(C328,MOVI!C:DT,44,0)</f>
        <v>0</v>
      </c>
      <c r="EA328" s="275">
        <f>VLOOKUP(C328,FPT!B:DY,44,0)</f>
        <v>0</v>
      </c>
      <c r="EB328" t="str">
        <f t="shared" si="491"/>
        <v/>
      </c>
      <c r="EC328" s="275">
        <f>VLOOKUP(C328,MOVI!C:DT,45,0)</f>
        <v>5000000</v>
      </c>
      <c r="ED328" s="275">
        <f>ROUND(VLOOKUP(C328,FPT!B:EB,45,0),0)</f>
        <v>5000000</v>
      </c>
      <c r="EE328" t="str">
        <f t="shared" si="492"/>
        <v/>
      </c>
      <c r="EF328" s="275">
        <f>VLOOKUP(C328,MOVI!C:DT,46,0)</f>
        <v>0</v>
      </c>
      <c r="EG328" s="275">
        <f>VLOOKUP(C328,FPT!B:EE,46,0)</f>
        <v>0</v>
      </c>
      <c r="EH328" t="str">
        <f t="shared" si="493"/>
        <v/>
      </c>
      <c r="EI328" s="275">
        <f>VLOOKUP(C328,MOVI!C:DT,47,0)</f>
        <v>0</v>
      </c>
      <c r="EJ328" s="275">
        <f>VLOOKUP(C328,FPT!B:EH,47,0)</f>
        <v>0</v>
      </c>
      <c r="EK328" t="str">
        <f t="shared" si="494"/>
        <v/>
      </c>
      <c r="EL328" s="275">
        <f>VLOOKUP(C328,MOVI!C:DT,48,0)</f>
        <v>0</v>
      </c>
      <c r="EM328" s="275">
        <f>VLOOKUP(C328,FPT!B:EK,48,0)</f>
        <v>0</v>
      </c>
      <c r="EN328" t="str">
        <f t="shared" si="495"/>
        <v/>
      </c>
      <c r="EO328" s="275">
        <f>VLOOKUP(C328,MOVI!C:DT,49,0)</f>
        <v>200000</v>
      </c>
      <c r="EP328" s="275">
        <f>VLOOKUP(C328,FPT!B:EN,49,0)</f>
        <v>200000</v>
      </c>
      <c r="EQ328" t="str">
        <f t="shared" si="496"/>
        <v/>
      </c>
      <c r="ER328" s="275">
        <f>VLOOKUP(C328,MOVI!C:DT,50,0)</f>
        <v>0</v>
      </c>
      <c r="ES328" s="275">
        <f>VLOOKUP(C328,FPT!B:EQ,50,0)</f>
        <v>0</v>
      </c>
      <c r="ET328" t="str">
        <f t="shared" si="497"/>
        <v/>
      </c>
      <c r="EU328" s="275">
        <f>VLOOKUP(C328,MOVI!C:DT,51,0)</f>
        <v>0</v>
      </c>
      <c r="EV328" s="275">
        <f>VLOOKUP(C328,FPT!B:ET,51,0)</f>
        <v>0</v>
      </c>
      <c r="EW328" t="str">
        <f t="shared" si="498"/>
        <v/>
      </c>
      <c r="EX328" s="275">
        <f>VLOOKUP(C328,MOVI!C:DT,52,0)</f>
        <v>0</v>
      </c>
      <c r="EY328" s="275">
        <f>VLOOKUP(C328,FPT!B:EW,52,0)</f>
        <v>0</v>
      </c>
      <c r="EZ328" t="str">
        <f t="shared" si="499"/>
        <v/>
      </c>
      <c r="FA328" s="275">
        <f>VLOOKUP(C328,MOVI!C:DT,53,0)</f>
        <v>0</v>
      </c>
      <c r="FB328" s="275">
        <f>VLOOKUP(C328,FPT!B:EZ,53,0)</f>
        <v>0</v>
      </c>
      <c r="FC328" t="str">
        <f t="shared" si="500"/>
        <v/>
      </c>
      <c r="FD328" s="275">
        <f>VLOOKUP(C328,MOVI!C:DT,54,0)</f>
        <v>0</v>
      </c>
      <c r="FE328" s="275">
        <f>VLOOKUP(C328,FPT!B:FC,54,0)</f>
        <v>0</v>
      </c>
      <c r="FF328" t="str">
        <f t="shared" si="501"/>
        <v/>
      </c>
      <c r="FG328" s="275">
        <f>VLOOKUP(C328,MOVI!C:DT,55,0)</f>
        <v>730000</v>
      </c>
      <c r="FH328" s="275">
        <f>VLOOKUP(C328,FPT!B:FF,55,0)</f>
        <v>730000</v>
      </c>
      <c r="FI328" t="str">
        <f t="shared" si="502"/>
        <v/>
      </c>
      <c r="FJ328" s="275">
        <f>VLOOKUP(C328,MOVI!C:DT,56,0)</f>
        <v>930000</v>
      </c>
      <c r="FK328" s="275">
        <f>VLOOKUP(C328,FPT!B:FI,56,0)</f>
        <v>930000</v>
      </c>
      <c r="FL328" t="str">
        <f t="shared" si="503"/>
        <v/>
      </c>
      <c r="FM328" s="275">
        <f>VLOOKUP(C328,MOVI!C:DT,57,0)</f>
        <v>0</v>
      </c>
      <c r="FN328" s="275">
        <f>VLOOKUP(C328,FPT!B:FL,57,0)</f>
        <v>0</v>
      </c>
      <c r="FO328" t="str">
        <f t="shared" si="504"/>
        <v/>
      </c>
      <c r="FP328" s="275">
        <f>VLOOKUP(C328,MOVI!C:DT,58,0)</f>
        <v>0</v>
      </c>
      <c r="FQ328" s="275">
        <f>VLOOKUP(C328,FPT!B:FO,58,0)</f>
        <v>0</v>
      </c>
      <c r="FR328" t="str">
        <f t="shared" si="505"/>
        <v/>
      </c>
      <c r="FS328" s="275">
        <f>VLOOKUP(C328,MOVI!C:DT,59,0)</f>
        <v>0</v>
      </c>
      <c r="FT328" s="275">
        <f>VLOOKUP(C328,FPT!B:FR,59,0)</f>
        <v>0</v>
      </c>
      <c r="FU328" t="str">
        <f t="shared" si="506"/>
        <v/>
      </c>
      <c r="FV328" s="275">
        <f>VLOOKUP(C328,MOVI!C:DT,60,0)</f>
        <v>0</v>
      </c>
      <c r="FW328" s="275">
        <f>VLOOKUP(C328,FPT!B:FU,60,0)</f>
        <v>0</v>
      </c>
      <c r="FX328" t="str">
        <f t="shared" si="507"/>
        <v/>
      </c>
      <c r="FY328" s="275">
        <f>VLOOKUP(C328,MOVI!C:DT,61,0)</f>
        <v>0</v>
      </c>
      <c r="FZ328" s="275">
        <f>VLOOKUP(C328,FPT!B:FX,61,0)</f>
        <v>0</v>
      </c>
      <c r="GA328" t="str">
        <f t="shared" si="508"/>
        <v/>
      </c>
      <c r="GB328" s="275">
        <f>VLOOKUP(C328,MOVI!C:DT,62,0)</f>
        <v>0</v>
      </c>
      <c r="GC328" s="275">
        <f>VLOOKUP(C328,FPT!B:GA,62,0)</f>
        <v>0</v>
      </c>
      <c r="GD328" t="str">
        <f t="shared" si="509"/>
        <v/>
      </c>
      <c r="GE328" s="275">
        <f>VLOOKUP(C328,MOVI!C:DT,63,0)</f>
        <v>0</v>
      </c>
      <c r="GF328" s="275">
        <f>VLOOKUP(C328,FPT!B:GD,63,0)</f>
        <v>0</v>
      </c>
      <c r="GG328" t="str">
        <f t="shared" si="510"/>
        <v/>
      </c>
      <c r="GH328" s="275">
        <f>VLOOKUP(C328,MOVI!C:DT,64,0)</f>
        <v>0</v>
      </c>
      <c r="GI328" s="275">
        <f>VLOOKUP(C328,FPT!B:GG,64,0)</f>
        <v>0</v>
      </c>
      <c r="GJ328" t="str">
        <f t="shared" si="511"/>
        <v/>
      </c>
      <c r="GK328" s="275">
        <f>VLOOKUP(C328,MOVI!C:DT,65,0)</f>
        <v>0</v>
      </c>
      <c r="GL328" s="275">
        <f>VLOOKUP(C328,FPT!B:GJ,65,0)</f>
        <v>0</v>
      </c>
      <c r="GM328" t="str">
        <f t="shared" si="512"/>
        <v/>
      </c>
      <c r="GN328" s="275">
        <f>VLOOKUP(C328,MOVI!C:DT,66,0)</f>
        <v>0</v>
      </c>
      <c r="GO328" s="275">
        <f>VLOOKUP(C328,FPT!B:GM,66,0)</f>
        <v>0</v>
      </c>
      <c r="GP328" t="str">
        <f t="shared" si="513"/>
        <v/>
      </c>
      <c r="GQ328" s="275">
        <f>VLOOKUP(C328,MOVI!C:DT,67,0)</f>
        <v>0</v>
      </c>
      <c r="GR328" s="275">
        <f>VLOOKUP(C328,FPT!B:GP,67,0)</f>
        <v>0</v>
      </c>
      <c r="GS328" t="str">
        <f t="shared" si="514"/>
        <v/>
      </c>
      <c r="GT328" s="275">
        <f>VLOOKUP(C328,MOVI!C:DT,68,0)</f>
        <v>0</v>
      </c>
      <c r="GU328" s="275">
        <f>VLOOKUP(C328,FPT!B:GS,68,0)</f>
        <v>0</v>
      </c>
      <c r="GV328" t="str">
        <f t="shared" si="515"/>
        <v/>
      </c>
      <c r="GW328" s="275">
        <f>VLOOKUP(C328,MOVI!C:DT,69,0)</f>
        <v>0</v>
      </c>
      <c r="GX328" s="275">
        <f>VLOOKUP(C328,FPT!B:GV,69,0)</f>
        <v>0</v>
      </c>
      <c r="GY328" t="str">
        <f t="shared" si="516"/>
        <v/>
      </c>
      <c r="GZ328" s="275">
        <f>VLOOKUP(C328,MOVI!C:DT,70,0)</f>
        <v>0</v>
      </c>
      <c r="HA328" s="275">
        <f>VLOOKUP(C328,FPT!B:GY,70,0)</f>
        <v>0</v>
      </c>
      <c r="HB328" t="str">
        <f t="shared" si="517"/>
        <v/>
      </c>
      <c r="HC328" s="275">
        <f>VLOOKUP(C328,MOVI!C:DT,71,0)</f>
        <v>5930000</v>
      </c>
      <c r="HD328" s="275">
        <f>ROUND(VLOOKUP(C328,FPT!B:HB,71,0),0)</f>
        <v>5930000</v>
      </c>
      <c r="HE328" t="str">
        <f t="shared" si="518"/>
        <v/>
      </c>
      <c r="HF328" s="275">
        <f>ROUND(VLOOKUP(C328,MOVI!C:DT,72,0),0)</f>
        <v>0</v>
      </c>
      <c r="HG328" s="275">
        <f>ROUND(VLOOKUP(C328,FPT!B:HE,72,0),0)</f>
        <v>0</v>
      </c>
      <c r="HH328" t="str">
        <f t="shared" si="519"/>
        <v/>
      </c>
      <c r="HI328" s="275">
        <f>VLOOKUP(C328,MOVI!C:DT,73,0)</f>
        <v>200000</v>
      </c>
      <c r="HJ328" s="275">
        <f>VLOOKUP(C328,FPT!B:HH,73,0)</f>
        <v>200000</v>
      </c>
      <c r="HK328" t="str">
        <f t="shared" si="520"/>
        <v/>
      </c>
      <c r="HL328" s="275">
        <f>VLOOKUP(C328,MOVI!C:DT,74,0)</f>
        <v>730000</v>
      </c>
      <c r="HM328" s="275">
        <f>VLOOKUP(C328,FPT!B:HK,74,0)</f>
        <v>730000</v>
      </c>
      <c r="HN328" t="str">
        <f t="shared" si="521"/>
        <v/>
      </c>
      <c r="HO328" s="275">
        <f>VLOOKUP(C328,MOVI!C:DT,75,0)</f>
        <v>11000000</v>
      </c>
      <c r="HP328" s="275">
        <f>VLOOKUP(C328,FPT!B:HN,75,0)</f>
        <v>11000000</v>
      </c>
      <c r="HQ328" t="str">
        <f t="shared" si="522"/>
        <v/>
      </c>
      <c r="HR328" s="275">
        <f>VLOOKUP(C328,MOVI!C:DT,76,0)</f>
        <v>0</v>
      </c>
      <c r="HS328" s="275">
        <f>VLOOKUP(C328,FPT!B:HQ,76,0)</f>
        <v>0</v>
      </c>
      <c r="HT328" t="str">
        <f t="shared" si="523"/>
        <v/>
      </c>
      <c r="HU328" s="275">
        <f>VLOOKUP(C328,MOVI!C:DT,77,0)</f>
        <v>0</v>
      </c>
      <c r="HV328" s="275">
        <f>VLOOKUP(C328,FPT!B:HT,77,0)</f>
        <v>0</v>
      </c>
      <c r="HW328" t="str">
        <f t="shared" si="524"/>
        <v/>
      </c>
      <c r="HX328" s="274">
        <f>VLOOKUP(C328,MOVI!C:CB,78,0)</f>
        <v>400000</v>
      </c>
      <c r="HY328" s="261">
        <f>VLOOKUP(C328,FPT!$B:$CA,78,0)</f>
        <v>400000</v>
      </c>
      <c r="HZ328" t="str">
        <f t="shared" si="525"/>
        <v/>
      </c>
      <c r="IA328" s="275">
        <f>VLOOKUP(C328,MOVI!C:CD,79,0)</f>
        <v>50000</v>
      </c>
      <c r="IB328" s="275">
        <f>VLOOKUP(C328,FPT!B:HZ,79,0)</f>
        <v>50000</v>
      </c>
      <c r="IC328" t="str">
        <f t="shared" si="526"/>
        <v/>
      </c>
      <c r="ID328" s="275">
        <f>VLOOKUP(C328,MOVI!C:CD,80,0)</f>
        <v>75000</v>
      </c>
      <c r="IE328" s="275">
        <f>VLOOKUP(C328,FPT!B:IC,80,0)</f>
        <v>75000</v>
      </c>
      <c r="IF328" t="str">
        <f t="shared" si="527"/>
        <v/>
      </c>
      <c r="IG328" s="275">
        <f>VLOOKUP(C328,MOVI!C:DT,81,0)</f>
        <v>0</v>
      </c>
      <c r="IH328" s="275">
        <f>VLOOKUP(C328,FPT!B:IF,81,0)</f>
        <v>0</v>
      </c>
      <c r="II328" t="str">
        <f t="shared" si="528"/>
        <v/>
      </c>
      <c r="IJ328" s="275">
        <f>VLOOKUP(C328,MOVI!C:DT,82,0)</f>
        <v>525000</v>
      </c>
      <c r="IK328" s="275">
        <f>VLOOKUP(C328,FPT!B:II,82,0)</f>
        <v>525000</v>
      </c>
      <c r="IL328" t="str">
        <f t="shared" si="529"/>
        <v/>
      </c>
      <c r="IM328" s="275">
        <f>ROUND(VLOOKUP(C328,MOVI!C:DT,83,0),0)</f>
        <v>12455000</v>
      </c>
      <c r="IN328" s="275">
        <f>ROUND(VLOOKUP(C328,FPT!B:IL,83,0),0)</f>
        <v>12455000</v>
      </c>
      <c r="IO328" t="str">
        <f t="shared" si="530"/>
        <v/>
      </c>
      <c r="IP328" s="275">
        <f>VLOOKUP(C328,MOVI!C:DT,84,0)</f>
        <v>0</v>
      </c>
      <c r="IQ328" s="275">
        <f>VLOOKUP(C328,FPT!B:IO,84,0)</f>
        <v>0</v>
      </c>
      <c r="IR328" t="str">
        <f t="shared" si="531"/>
        <v/>
      </c>
      <c r="IS328" s="275">
        <f>ROUND(VLOOKUP(C328,MOVI!C:DT,85,0),0)</f>
        <v>0</v>
      </c>
      <c r="IT328" s="275">
        <f>ROUND(VLOOKUP(C328,FPT!B:IR,85,0),0)</f>
        <v>0</v>
      </c>
      <c r="IU328" t="str">
        <f t="shared" si="532"/>
        <v/>
      </c>
      <c r="IV328" s="275">
        <f>VLOOKUP(C328,MOVI!C:DT,86,0)</f>
        <v>0</v>
      </c>
      <c r="IW328" s="275">
        <f>VLOOKUP(C328,FPT!B:IU,86,0)</f>
        <v>0</v>
      </c>
      <c r="IX328" t="str">
        <f t="shared" si="533"/>
        <v/>
      </c>
      <c r="IY328" s="275">
        <f>ROUND(VLOOKUP(C328,MOVI!C:DT,87,0),0)</f>
        <v>0</v>
      </c>
      <c r="IZ328" s="275">
        <f>ROUND(VLOOKUP(C328,FPT!B:IX,87,0),0)</f>
        <v>0</v>
      </c>
      <c r="JA328" t="str">
        <f t="shared" si="534"/>
        <v/>
      </c>
      <c r="JB328" s="275">
        <f>VLOOKUP(C328,MOVI!C:DT,88,0)</f>
        <v>0</v>
      </c>
      <c r="JC328" s="275">
        <f>VLOOKUP(C328,FPT!B:JA,88,0)</f>
        <v>0</v>
      </c>
      <c r="JD328" t="str">
        <f t="shared" si="535"/>
        <v/>
      </c>
      <c r="JE328" s="275">
        <f>VLOOKUP(C328,MOVI!C:DT,89,0)</f>
        <v>50000</v>
      </c>
      <c r="JF328" s="275">
        <f>VLOOKUP(C328,FPT!B:JD,89,0)</f>
        <v>50000</v>
      </c>
      <c r="JG328" t="str">
        <f t="shared" si="536"/>
        <v/>
      </c>
      <c r="JH328" s="275">
        <f>VLOOKUP(C328,MOVI!C:DT,90,0)</f>
        <v>0</v>
      </c>
      <c r="JI328" s="275">
        <f>VLOOKUP(C328,FPT!B:JG,90,0)</f>
        <v>0</v>
      </c>
      <c r="JJ328" t="str">
        <f t="shared" si="537"/>
        <v/>
      </c>
      <c r="JK328" s="275">
        <f>VLOOKUP(C328,MOVI!C:DT,91,0)</f>
        <v>0</v>
      </c>
      <c r="JL328" s="275">
        <f>VLOOKUP(C328,FPT!B:JJ,91,0)</f>
        <v>0</v>
      </c>
      <c r="JM328" t="str">
        <f t="shared" si="538"/>
        <v/>
      </c>
      <c r="JN328" s="275">
        <f>VLOOKUP(C328,MOVI!C:DT,92,0)</f>
        <v>0</v>
      </c>
      <c r="JO328" s="275">
        <f>VLOOKUP(C328,FPT!B:JM,92,0)</f>
        <v>0</v>
      </c>
      <c r="JP328" t="str">
        <f t="shared" si="539"/>
        <v/>
      </c>
      <c r="JQ328" s="275">
        <f>VLOOKUP(C328,MOVI!C:DT,93,0)</f>
        <v>0</v>
      </c>
      <c r="JR328" s="275">
        <f>VLOOKUP(C328,FPT!B:JP,93,0)</f>
        <v>0</v>
      </c>
      <c r="JS328" t="str">
        <f t="shared" si="540"/>
        <v/>
      </c>
      <c r="JT328" s="275">
        <f>VLOOKUP(C328,MOVI!C:DT,94,0)</f>
        <v>50000</v>
      </c>
      <c r="JU328" s="275">
        <f>VLOOKUP(C328,FPT!B:JS,94,0)</f>
        <v>50000</v>
      </c>
      <c r="JV328" t="str">
        <f t="shared" si="541"/>
        <v/>
      </c>
      <c r="JW328" s="275">
        <f>VLOOKUP(C328,MOVI!C:DT,95,0)</f>
        <v>5355000</v>
      </c>
      <c r="JX328" s="275">
        <f>VLOOKUP(C328,FPT!B:JV,95,0)</f>
        <v>5355000</v>
      </c>
      <c r="JY328" t="str">
        <f t="shared" si="542"/>
        <v/>
      </c>
      <c r="JZ328" s="275">
        <f>VLOOKUP(C328,MOVI!C:DT,96,0)</f>
        <v>0</v>
      </c>
      <c r="KA328" s="275">
        <f>VLOOKUP(C328,FPT!B:JY,96,0)</f>
        <v>0</v>
      </c>
      <c r="KB328" t="str">
        <f t="shared" si="543"/>
        <v/>
      </c>
      <c r="KC328" s="275">
        <f>VLOOKUP(C328,MOVI!C:DT,97,0)</f>
        <v>5355000</v>
      </c>
      <c r="KD328" s="275">
        <f>VLOOKUP(C328,FPT!B:KB,97,0)</f>
        <v>5355000</v>
      </c>
      <c r="KE328" t="str">
        <f t="shared" si="544"/>
        <v/>
      </c>
      <c r="KF328" s="275">
        <f>VLOOKUP(C328,MOVI!C:DT,98,0)</f>
        <v>850000.00000000012</v>
      </c>
      <c r="KG328" s="275">
        <f>VLOOKUP(C328,FPT!B:KE,98,0)</f>
        <v>850000</v>
      </c>
      <c r="KH328" t="str">
        <f t="shared" si="545"/>
        <v/>
      </c>
      <c r="KI328" s="275">
        <f>VLOOKUP(C328,MOVI!C:DT,99,0)</f>
        <v>0</v>
      </c>
      <c r="KJ328" s="275">
        <f>VLOOKUP(C328,FPT!B:KH,99,0)</f>
        <v>0</v>
      </c>
      <c r="KK328" t="str">
        <f t="shared" si="546"/>
        <v/>
      </c>
      <c r="KL328" s="275">
        <f>VLOOKUP(C328,MOVI!C:DT,100,0)</f>
        <v>150000</v>
      </c>
      <c r="KM328" s="275">
        <f>VLOOKUP(C328,FPT!B:KK,100,0)</f>
        <v>150000</v>
      </c>
      <c r="KN328" t="str">
        <f t="shared" si="547"/>
        <v/>
      </c>
      <c r="KO328" s="275">
        <f>VLOOKUP(C328,MOVI!C:DT,101,0)</f>
        <v>0</v>
      </c>
      <c r="KP328" s="275">
        <f>VLOOKUP(C328,FPT!B:KN,101,0)</f>
        <v>0</v>
      </c>
      <c r="KQ328" t="str">
        <f t="shared" si="548"/>
        <v/>
      </c>
      <c r="KR328" s="275">
        <f>VLOOKUP(C328,MOVI!C:DT,102,0)</f>
        <v>0</v>
      </c>
      <c r="KS328" s="275">
        <f>VLOOKUP(C328,FPT!B:KQ,102,0)</f>
        <v>0</v>
      </c>
      <c r="KT328" t="str">
        <f t="shared" si="549"/>
        <v/>
      </c>
      <c r="KU328" s="275">
        <f>VLOOKUP(C328,MOVI!C:DT,103,0)</f>
        <v>1000000.0000000001</v>
      </c>
      <c r="KV328" s="275">
        <f>VLOOKUP(C328,FPT!B:KT,103,0)</f>
        <v>1000000</v>
      </c>
      <c r="KW328" t="str">
        <f t="shared" si="550"/>
        <v/>
      </c>
      <c r="KX328" s="275">
        <f>VLOOKUP(C328,MOVI!C:DT,104,0)</f>
        <v>1525000</v>
      </c>
      <c r="KY328" s="275">
        <f>VLOOKUP(C328,FPT!B:KW,104,0)</f>
        <v>1525000</v>
      </c>
      <c r="KZ328" t="str">
        <f t="shared" si="551"/>
        <v/>
      </c>
      <c r="LA328" s="275">
        <f>VLOOKUP(C328,MOVI!C:DT,105,0)</f>
        <v>100000</v>
      </c>
      <c r="LB328" s="275">
        <f>VLOOKUP(C328,FPT!B:KZ,105,0)</f>
        <v>100000</v>
      </c>
      <c r="LC328" t="str">
        <f t="shared" si="552"/>
        <v/>
      </c>
      <c r="LD328" s="275">
        <f>VLOOKUP(C328,MOVI!C:DT,106,0)</f>
        <v>7030000</v>
      </c>
      <c r="LE328" s="275">
        <f>VLOOKUP(C328,FPT!B:LC,106,0)</f>
        <v>7030000</v>
      </c>
      <c r="LF328" t="str">
        <f t="shared" si="553"/>
        <v/>
      </c>
      <c r="LG328" s="273">
        <f>VLOOKUP(C328,MOVI!C:DT,107,0)</f>
        <v>0</v>
      </c>
      <c r="LH328" s="273">
        <f>VLOOKUP(C328,FPT!B:LF,107,0)</f>
        <v>0</v>
      </c>
      <c r="LI328" t="str">
        <f t="shared" si="554"/>
        <v/>
      </c>
      <c r="LJ328" t="str">
        <f>VLOOKUP(C328,MOVI!C:DV,108,0)</f>
        <v>MoviNorthSales</v>
      </c>
      <c r="LK328" s="252" t="str">
        <f>VLOOKUP(C328,FPT!B:LI,108,0)</f>
        <v>MoviNorthSales</v>
      </c>
      <c r="LL328" t="str">
        <f t="shared" si="555"/>
        <v/>
      </c>
      <c r="LM328" s="275">
        <f>ROUND(VLOOKUP(C328,MOVI!C:DV,109,0),0)</f>
        <v>416667</v>
      </c>
      <c r="LN328" s="275">
        <f>ROUND(VLOOKUP(C328,FPT!B:LL,109,0),0)</f>
        <v>416667</v>
      </c>
      <c r="LO328" t="str">
        <f t="shared" si="556"/>
        <v/>
      </c>
      <c r="LP328" t="str">
        <f>VLOOKUP(C328,MOVI!C:DV,110,0)</f>
        <v>HPG</v>
      </c>
      <c r="LQ328" s="247" t="str">
        <f>VLOOKUP(C328,FPT!B:LO,110,0)</f>
        <v>HPG</v>
      </c>
      <c r="LR328" t="str">
        <f t="shared" si="557"/>
        <v/>
      </c>
      <c r="LS328">
        <f>MOVI!DI323</f>
        <v>22</v>
      </c>
      <c r="LV328">
        <f>MOVI!DJ323</f>
        <v>0</v>
      </c>
      <c r="LW328">
        <f>MOVI!DK323</f>
        <v>0</v>
      </c>
      <c r="LX328" t="str">
        <f>MOVI!DL323</f>
        <v>x</v>
      </c>
      <c r="LY328">
        <f>MOVI!DM323</f>
        <v>0</v>
      </c>
      <c r="LZ328">
        <f>MOVI!DN323</f>
        <v>50000</v>
      </c>
      <c r="MA328">
        <f>MOVI!DO323</f>
        <v>0</v>
      </c>
      <c r="MB328" t="str">
        <f>MOVI!DP323</f>
        <v>HPG</v>
      </c>
      <c r="MC328">
        <f>MOVI!DQ323</f>
        <v>0</v>
      </c>
      <c r="MD328">
        <f>MOVI!DR323</f>
        <v>0</v>
      </c>
      <c r="ME328" t="str">
        <f>VLOOKUP(C328,MOVI!C:DV,121,0)</f>
        <v>Group 1</v>
      </c>
      <c r="MF328" s="252" t="str">
        <f>VLOOKUP(C328,FPT!B:MD,111,0)</f>
        <v>Group 1</v>
      </c>
      <c r="MG328" t="str">
        <f t="shared" si="561"/>
        <v/>
      </c>
      <c r="MH328" t="str">
        <f>VLOOKUP(C328,MOVI!C:DT,122,0)</f>
        <v>MoviNorthGroup 1</v>
      </c>
      <c r="MI328" s="252" t="str">
        <f>VLOOKUP(C328,FPT!B:DS,112,0)</f>
        <v>MoviNorthGroup 1</v>
      </c>
      <c r="MJ328" t="str">
        <f t="shared" si="558"/>
        <v/>
      </c>
    </row>
    <row r="329" spans="1:348" x14ac:dyDescent="0.25">
      <c r="A329">
        <v>321</v>
      </c>
      <c r="B329" s="48">
        <v>4454</v>
      </c>
      <c r="C329" s="271" t="s">
        <v>1005</v>
      </c>
      <c r="D329" t="str">
        <f>VLOOKUP(C329,MOVI!C:D,2,0)</f>
        <v>Vũ Thanh Thảo</v>
      </c>
      <c r="E329" t="str">
        <f>VLOOKUP(C329,FPT!B:C,2,0)</f>
        <v>Vũ Thanh Thảo</v>
      </c>
      <c r="F329" t="str">
        <f t="shared" si="451"/>
        <v/>
      </c>
      <c r="G329" t="str">
        <f>VLOOKUP(C329,MOVI!C:E,3,0)</f>
        <v>Sales</v>
      </c>
      <c r="H329" t="str">
        <f>VLOOKUP(C329,FPT!B:F,3,0)</f>
        <v>Sales</v>
      </c>
      <c r="I329" t="str">
        <f t="shared" si="452"/>
        <v/>
      </c>
      <c r="J329" t="str">
        <f>VLOOKUP(C329,MOVI!C:H,4,0)</f>
        <v>Field Sales</v>
      </c>
      <c r="K329" t="str">
        <f>VLOOKUP(C329,FPT!B:I,4,0)</f>
        <v>Field Sales</v>
      </c>
      <c r="L329" t="str">
        <f t="shared" si="453"/>
        <v/>
      </c>
      <c r="M329" t="str">
        <f>VLOOKUP(C329,MOVI!C:DT,5,0)</f>
        <v>Associate</v>
      </c>
      <c r="N329" t="str">
        <f>VLOOKUP(C329,FPT!B:L,5,0)</f>
        <v>Associate</v>
      </c>
      <c r="O329" t="str">
        <f t="shared" si="454"/>
        <v/>
      </c>
      <c r="P329" t="str">
        <f>VLOOKUP(C329,MOVI!C:DT,6,0)</f>
        <v>Field Sales</v>
      </c>
      <c r="Q329" t="str">
        <f>VLOOKUP(C329,FPT!B:O,6,0)</f>
        <v>Field sales</v>
      </c>
      <c r="R329" t="str">
        <f t="shared" si="455"/>
        <v/>
      </c>
      <c r="S329" t="str">
        <f>VLOOKUP(C329,MOVI!C:DT,7,0)</f>
        <v>South</v>
      </c>
      <c r="T329" t="str">
        <f>VLOOKUP(C329,FPT!B:R,7,0)</f>
        <v>South</v>
      </c>
      <c r="U329" t="str">
        <f t="shared" si="456"/>
        <v/>
      </c>
      <c r="V329" t="str">
        <f>VLOOKUP(C329,MOVI!C:DT,8,0)</f>
        <v>Movi</v>
      </c>
      <c r="W329" t="str">
        <f>VLOOKUP(C329,FPT!B:U,8,0)</f>
        <v>Movi</v>
      </c>
      <c r="X329" t="str">
        <f t="shared" si="457"/>
        <v/>
      </c>
      <c r="Y329" t="str">
        <f>VLOOKUP(C329,MOVI!C:DT,9,0)</f>
        <v>Full-time</v>
      </c>
      <c r="Z329" t="str">
        <f>VLOOKUP(C329,FPT!B:X,9,0)</f>
        <v>Full-time</v>
      </c>
      <c r="AA329" t="str">
        <f t="shared" si="458"/>
        <v/>
      </c>
      <c r="AB329" t="str">
        <f>VLOOKUP(C329,MOVI!C:DT,10,0)</f>
        <v>Permanent</v>
      </c>
      <c r="AC329" t="str">
        <f>VLOOKUP(C329,FPT!B:AA,10,0)</f>
        <v>Permanent</v>
      </c>
      <c r="AD329" t="str">
        <f t="shared" si="459"/>
        <v/>
      </c>
      <c r="AE329" s="247">
        <f>VLOOKUP(C329,MOVI!C:DT,11,0)</f>
        <v>43192</v>
      </c>
      <c r="AF329" s="247">
        <f>VLOOKUP(C329,FPT!B:AD,11,0)</f>
        <v>43192</v>
      </c>
      <c r="AG329" t="str">
        <f t="shared" si="460"/>
        <v/>
      </c>
      <c r="AH329" s="260" t="str">
        <f>VLOOKUP(C329,MOVI!C:DT,12,0)</f>
        <v/>
      </c>
      <c r="AI329" s="260"/>
      <c r="AJ329" t="str">
        <f t="shared" si="560"/>
        <v/>
      </c>
      <c r="AK329">
        <f>VLOOKUP(C329,MOVI!C:DT,13,0)</f>
        <v>0</v>
      </c>
      <c r="AL329" s="247">
        <f>VLOOKUP(C329,FPT!B:AJ,13,0)</f>
        <v>0</v>
      </c>
      <c r="AM329" t="str">
        <f t="shared" si="559"/>
        <v/>
      </c>
      <c r="AN329" s="247">
        <f>VLOOKUP(C329,MOVI!C:DT,14,0)</f>
        <v>0</v>
      </c>
      <c r="AO329" s="247">
        <f>VLOOKUP(C329,FPT!B:AM,14,0)</f>
        <v>0</v>
      </c>
      <c r="AP329" t="str">
        <f t="shared" si="461"/>
        <v/>
      </c>
      <c r="AQ329" t="str">
        <f>VLOOKUP(C329,MOVI!C:DT,15,0)</f>
        <v>LC</v>
      </c>
      <c r="AR329" s="247" t="str">
        <f>VLOOKUP(C329,FPT!B:AP,15,0)</f>
        <v>LC</v>
      </c>
      <c r="AS329" t="str">
        <f t="shared" si="462"/>
        <v/>
      </c>
      <c r="AT329" s="282" t="str">
        <f>VLOOKUP(C329,MOVI!C:DT,16,0)</f>
        <v>LTTP</v>
      </c>
      <c r="AU329" s="247" t="str">
        <f>VLOOKUP(C329,FPT!B:AS,16,0)</f>
        <v>LTTP</v>
      </c>
      <c r="AV329" t="str">
        <f t="shared" si="463"/>
        <v/>
      </c>
      <c r="AW329" t="str">
        <f>VLOOKUP(C329,MOVI!C:DT,17,0)</f>
        <v>L</v>
      </c>
      <c r="AX329" s="247" t="str">
        <f>VLOOKUP(C329,FPT!B:AV,17,0)</f>
        <v>L</v>
      </c>
      <c r="AY329" t="str">
        <f t="shared" si="464"/>
        <v/>
      </c>
      <c r="AZ329">
        <f>VLOOKUP(C329,MOVI!C:DT,18,0)</f>
        <v>0</v>
      </c>
      <c r="BA329" s="247">
        <f>VLOOKUP(C329,FPT!B:AY,18,0)</f>
        <v>0</v>
      </c>
      <c r="BB329" t="str">
        <f t="shared" si="465"/>
        <v/>
      </c>
      <c r="BC329" s="275">
        <f>VLOOKUP(C329,MOVI!C:DT,19,0)</f>
        <v>5000000</v>
      </c>
      <c r="BD329" s="275">
        <f>VLOOKUP(C329,FPT!B:BB,19,0)</f>
        <v>5000000</v>
      </c>
      <c r="BE329" t="str">
        <f t="shared" si="466"/>
        <v/>
      </c>
      <c r="BF329">
        <f>VLOOKUP(C329,MOVI!C:DT,20,0)</f>
        <v>0</v>
      </c>
      <c r="BG329" s="252">
        <f>VLOOKUP(C329,FPT!B:BE,20,0)</f>
        <v>0</v>
      </c>
      <c r="BH329" t="str">
        <f t="shared" si="467"/>
        <v/>
      </c>
      <c r="BI329" s="275">
        <f>VLOOKUP(C329,MOVI!C:DT,21,0)</f>
        <v>5000000</v>
      </c>
      <c r="BJ329" s="275">
        <f>VLOOKUP(C329,FPT!B:BH,21,0)</f>
        <v>5000000</v>
      </c>
      <c r="BK329" t="str">
        <f t="shared" si="468"/>
        <v/>
      </c>
      <c r="BL329" s="275">
        <f>VLOOKUP(C329,MOVI!C:DT,22,0)</f>
        <v>0</v>
      </c>
      <c r="BM329" s="275">
        <f>VLOOKUP(C329,FPT!B:BK,22,0)</f>
        <v>0</v>
      </c>
      <c r="BN329" t="str">
        <f t="shared" si="469"/>
        <v/>
      </c>
      <c r="BO329" s="275">
        <f>VLOOKUP(C329,MOVI!C:DT,23,0)</f>
        <v>0</v>
      </c>
      <c r="BP329" s="275">
        <f>VLOOKUP(C329,FPT!B:BN,23,0)</f>
        <v>0</v>
      </c>
      <c r="BQ329" t="str">
        <f t="shared" si="470"/>
        <v/>
      </c>
      <c r="BR329" s="275">
        <f>VLOOKUP(C329,MOVI!C:DT,24,0)</f>
        <v>0</v>
      </c>
      <c r="BS329" s="275">
        <f>VLOOKUP(C329,FPT!B:BQ,24,0)</f>
        <v>0</v>
      </c>
      <c r="BT329" t="str">
        <f t="shared" si="471"/>
        <v/>
      </c>
      <c r="BU329" s="275">
        <f>VLOOKUP(C329,MOVI!C:DT,25,0)</f>
        <v>200000</v>
      </c>
      <c r="BV329" s="275">
        <f>VLOOKUP(C329,FPT!B:BT,25,0)</f>
        <v>200000</v>
      </c>
      <c r="BW329" t="str">
        <f t="shared" si="472"/>
        <v/>
      </c>
      <c r="BX329" s="275">
        <f>VLOOKUP(C329,MOVI!C:DT,26,0)</f>
        <v>0</v>
      </c>
      <c r="BY329" s="275">
        <f>VLOOKUP(C329,FPT!B:BW,26,0)</f>
        <v>0</v>
      </c>
      <c r="BZ329" t="str">
        <f t="shared" si="473"/>
        <v/>
      </c>
      <c r="CA329" s="275">
        <f>VLOOKUP(C329,MOVI!C:DT,27,0)</f>
        <v>730000</v>
      </c>
      <c r="CB329" s="275">
        <f>VLOOKUP(C329,FPT!B:BZ,27,0)</f>
        <v>730000</v>
      </c>
      <c r="CC329" t="str">
        <f t="shared" si="474"/>
        <v/>
      </c>
      <c r="CD329" s="275">
        <f>VLOOKUP(C329,MOVI!C:DT,28,0)</f>
        <v>930000</v>
      </c>
      <c r="CE329" s="275">
        <f>VLOOKUP(C329,FPT!B:CC,28,0)</f>
        <v>930000</v>
      </c>
      <c r="CF329" t="str">
        <f t="shared" si="475"/>
        <v/>
      </c>
      <c r="CG329" t="str">
        <f>VLOOKUP(C329,MOVI!C:DT,29,0)</f>
        <v>CN</v>
      </c>
      <c r="CH329" s="252" t="str">
        <f>VLOOKUP(C329,FPT!B:CF,29,0)</f>
        <v>CN</v>
      </c>
      <c r="CI329" t="str">
        <f t="shared" si="476"/>
        <v/>
      </c>
      <c r="CJ329">
        <f>VLOOKUP(C329,MOVI!C:DT,30,0)</f>
        <v>26</v>
      </c>
      <c r="CK329" s="252">
        <f>VLOOKUP(C329,FPT!B:CI,30,0)</f>
        <v>26</v>
      </c>
      <c r="CL329" t="str">
        <f t="shared" si="477"/>
        <v/>
      </c>
      <c r="CM329">
        <f>VLOOKUP(C329,MOVI!C:DT,31,0)</f>
        <v>24</v>
      </c>
      <c r="CN329" s="252">
        <f>VLOOKUP(C329,FPT!B:CL,31,0)</f>
        <v>24</v>
      </c>
      <c r="CO329" t="str">
        <f t="shared" si="478"/>
        <v/>
      </c>
      <c r="CP329" s="275">
        <f>VLOOKUP(C329,MOVI!C:DT,32,0)</f>
        <v>2</v>
      </c>
      <c r="CQ329" s="275">
        <f>VLOOKUP(C329,FPT!B:CO,32,0)</f>
        <v>2</v>
      </c>
      <c r="CR329" t="str">
        <f t="shared" si="479"/>
        <v/>
      </c>
      <c r="CS329" s="275">
        <f>VLOOKUP(C329,MOVI!C:DT,33,0)</f>
        <v>0</v>
      </c>
      <c r="CT329" s="275">
        <f>VLOOKUP(C329,FPT!B:CR,33,0)</f>
        <v>0</v>
      </c>
      <c r="CU329" t="str">
        <f t="shared" si="480"/>
        <v/>
      </c>
      <c r="CV329" s="275">
        <f>VLOOKUP(C329,MOVI!C:DT,34,0)</f>
        <v>0</v>
      </c>
      <c r="CW329" s="275">
        <f>VLOOKUP(C329,FPT!B:CU,34,0)</f>
        <v>0</v>
      </c>
      <c r="CX329" t="str">
        <f t="shared" si="481"/>
        <v/>
      </c>
      <c r="CY329" s="275">
        <f>VLOOKUP(C329,MOVI!C:DT,35,0)</f>
        <v>26</v>
      </c>
      <c r="CZ329" s="275">
        <f>VLOOKUP(C329,FPT!B:CX,35,0)</f>
        <v>26</v>
      </c>
      <c r="DA329" t="str">
        <f t="shared" si="482"/>
        <v/>
      </c>
      <c r="DB329" s="275">
        <f>VLOOKUP(C329,MOVI!C:DT,36,0)</f>
        <v>0</v>
      </c>
      <c r="DC329" s="275">
        <f>VLOOKUP(C329,FPT!B:DA,36,0)</f>
        <v>0</v>
      </c>
      <c r="DD329" t="str">
        <f t="shared" si="483"/>
        <v/>
      </c>
      <c r="DE329" s="275">
        <f>VLOOKUP(C329,MOVI!C:DT,37,0)</f>
        <v>0</v>
      </c>
      <c r="DF329" s="275">
        <f>VLOOKUP(C329,FPT!B:DD,37,0)</f>
        <v>0</v>
      </c>
      <c r="DG329" t="str">
        <f t="shared" si="484"/>
        <v/>
      </c>
      <c r="DH329" s="275">
        <f>VLOOKUP(C329,MOVI!C:DT,38,0)</f>
        <v>0</v>
      </c>
      <c r="DI329" s="275">
        <f>VLOOKUP(C329,FPT!B:DG,38,0)</f>
        <v>0</v>
      </c>
      <c r="DJ329" t="str">
        <f t="shared" si="485"/>
        <v/>
      </c>
      <c r="DK329" s="275">
        <f>VLOOKUP(C329,MOVI!C:DT,39,0)</f>
        <v>0</v>
      </c>
      <c r="DL329" s="275">
        <f>VLOOKUP(C329,FPT!B:DJ,39,0)</f>
        <v>0</v>
      </c>
      <c r="DM329" t="str">
        <f t="shared" si="486"/>
        <v/>
      </c>
      <c r="DN329" s="275">
        <f>VLOOKUP(C329,MOVI!C:DT,40,0)</f>
        <v>0</v>
      </c>
      <c r="DO329" s="275">
        <f>VLOOKUP(C329,FPT!B:DM,40,0)</f>
        <v>0</v>
      </c>
      <c r="DP329" t="str">
        <f t="shared" si="487"/>
        <v/>
      </c>
      <c r="DQ329" s="275">
        <f>VLOOKUP(C329,MOVI!C:DT,41,0)</f>
        <v>0</v>
      </c>
      <c r="DR329" s="275">
        <f>VLOOKUP(C329,FPT!B:DP,41,0)</f>
        <v>0</v>
      </c>
      <c r="DS329" t="str">
        <f t="shared" si="488"/>
        <v/>
      </c>
      <c r="DT329" s="275">
        <f>VLOOKUP(C329,MOVI!C:DT,42,0)</f>
        <v>5000000</v>
      </c>
      <c r="DU329" s="275">
        <f>ROUND(VLOOKUP(C329,FPT!B:DS,42,0),0)</f>
        <v>5000000</v>
      </c>
      <c r="DV329" t="str">
        <f t="shared" si="489"/>
        <v/>
      </c>
      <c r="DW329" s="275">
        <f>VLOOKUP(C329,MOVI!C:DT,43,0)</f>
        <v>0</v>
      </c>
      <c r="DX329" s="275">
        <f>VLOOKUP(C329,FPT!B:DV,43,0)</f>
        <v>0</v>
      </c>
      <c r="DY329" t="str">
        <f t="shared" si="490"/>
        <v/>
      </c>
      <c r="DZ329" s="275">
        <f>VLOOKUP(C329,MOVI!C:DT,44,0)</f>
        <v>0</v>
      </c>
      <c r="EA329" s="275">
        <f>VLOOKUP(C329,FPT!B:DY,44,0)</f>
        <v>0</v>
      </c>
      <c r="EB329" t="str">
        <f t="shared" si="491"/>
        <v/>
      </c>
      <c r="EC329" s="275">
        <f>VLOOKUP(C329,MOVI!C:DT,45,0)</f>
        <v>5000000</v>
      </c>
      <c r="ED329" s="275">
        <f>ROUND(VLOOKUP(C329,FPT!B:EB,45,0),0)</f>
        <v>5000000</v>
      </c>
      <c r="EE329" t="str">
        <f t="shared" si="492"/>
        <v/>
      </c>
      <c r="EF329" s="275">
        <f>VLOOKUP(C329,MOVI!C:DT,46,0)</f>
        <v>0</v>
      </c>
      <c r="EG329" s="275">
        <f>VLOOKUP(C329,FPT!B:EE,46,0)</f>
        <v>0</v>
      </c>
      <c r="EH329" t="str">
        <f t="shared" si="493"/>
        <v/>
      </c>
      <c r="EI329" s="275">
        <f>VLOOKUP(C329,MOVI!C:DT,47,0)</f>
        <v>0</v>
      </c>
      <c r="EJ329" s="275">
        <f>VLOOKUP(C329,FPT!B:EH,47,0)</f>
        <v>0</v>
      </c>
      <c r="EK329" t="str">
        <f t="shared" si="494"/>
        <v/>
      </c>
      <c r="EL329" s="275">
        <f>VLOOKUP(C329,MOVI!C:DT,48,0)</f>
        <v>0</v>
      </c>
      <c r="EM329" s="275">
        <f>VLOOKUP(C329,FPT!B:EK,48,0)</f>
        <v>0</v>
      </c>
      <c r="EN329" t="str">
        <f t="shared" si="495"/>
        <v/>
      </c>
      <c r="EO329" s="275">
        <f>VLOOKUP(C329,MOVI!C:DT,49,0)</f>
        <v>200000</v>
      </c>
      <c r="EP329" s="275">
        <f>VLOOKUP(C329,FPT!B:EN,49,0)</f>
        <v>200000</v>
      </c>
      <c r="EQ329" t="str">
        <f t="shared" si="496"/>
        <v/>
      </c>
      <c r="ER329" s="275">
        <f>VLOOKUP(C329,MOVI!C:DT,50,0)</f>
        <v>0</v>
      </c>
      <c r="ES329" s="275">
        <f>VLOOKUP(C329,FPT!B:EQ,50,0)</f>
        <v>0</v>
      </c>
      <c r="ET329" t="str">
        <f t="shared" si="497"/>
        <v/>
      </c>
      <c r="EU329" s="275">
        <f>VLOOKUP(C329,MOVI!C:DT,51,0)</f>
        <v>0</v>
      </c>
      <c r="EV329" s="275">
        <f>VLOOKUP(C329,FPT!B:ET,51,0)</f>
        <v>0</v>
      </c>
      <c r="EW329" t="str">
        <f t="shared" si="498"/>
        <v/>
      </c>
      <c r="EX329" s="275">
        <f>VLOOKUP(C329,MOVI!C:DT,52,0)</f>
        <v>0</v>
      </c>
      <c r="EY329" s="275">
        <f>VLOOKUP(C329,FPT!B:EW,52,0)</f>
        <v>0</v>
      </c>
      <c r="EZ329" t="str">
        <f t="shared" si="499"/>
        <v/>
      </c>
      <c r="FA329" s="275">
        <f>VLOOKUP(C329,MOVI!C:DT,53,0)</f>
        <v>0</v>
      </c>
      <c r="FB329" s="275">
        <f>VLOOKUP(C329,FPT!B:EZ,53,0)</f>
        <v>0</v>
      </c>
      <c r="FC329" t="str">
        <f t="shared" si="500"/>
        <v/>
      </c>
      <c r="FD329" s="275">
        <f>VLOOKUP(C329,MOVI!C:DT,54,0)</f>
        <v>0</v>
      </c>
      <c r="FE329" s="275">
        <f>VLOOKUP(C329,FPT!B:FC,54,0)</f>
        <v>0</v>
      </c>
      <c r="FF329" t="str">
        <f t="shared" si="501"/>
        <v/>
      </c>
      <c r="FG329" s="275">
        <f>VLOOKUP(C329,MOVI!C:DT,55,0)</f>
        <v>673846</v>
      </c>
      <c r="FH329" s="275">
        <f>VLOOKUP(C329,FPT!B:FF,55,0)</f>
        <v>673846</v>
      </c>
      <c r="FI329" t="str">
        <f t="shared" si="502"/>
        <v/>
      </c>
      <c r="FJ329" s="275">
        <f>VLOOKUP(C329,MOVI!C:DT,56,0)</f>
        <v>873846</v>
      </c>
      <c r="FK329" s="275">
        <f>VLOOKUP(C329,FPT!B:FI,56,0)</f>
        <v>873846</v>
      </c>
      <c r="FL329" t="str">
        <f t="shared" si="503"/>
        <v/>
      </c>
      <c r="FM329" s="275">
        <f>VLOOKUP(C329,MOVI!C:DT,57,0)</f>
        <v>434967</v>
      </c>
      <c r="FN329" s="275">
        <f>VLOOKUP(C329,FPT!B:FL,57,0)</f>
        <v>434967</v>
      </c>
      <c r="FO329" t="str">
        <f t="shared" si="504"/>
        <v/>
      </c>
      <c r="FP329" s="275">
        <f>VLOOKUP(C329,MOVI!C:DT,58,0)</f>
        <v>0</v>
      </c>
      <c r="FQ329" s="275">
        <f>VLOOKUP(C329,FPT!B:FO,58,0)</f>
        <v>0</v>
      </c>
      <c r="FR329" t="str">
        <f t="shared" si="505"/>
        <v/>
      </c>
      <c r="FS329" s="275">
        <f>VLOOKUP(C329,MOVI!C:DT,59,0)</f>
        <v>0</v>
      </c>
      <c r="FT329" s="275">
        <f>VLOOKUP(C329,FPT!B:FR,59,0)</f>
        <v>0</v>
      </c>
      <c r="FU329" t="str">
        <f t="shared" si="506"/>
        <v/>
      </c>
      <c r="FV329" s="275">
        <f>VLOOKUP(C329,MOVI!C:DT,60,0)</f>
        <v>0</v>
      </c>
      <c r="FW329" s="275">
        <f>VLOOKUP(C329,FPT!B:FU,60,0)</f>
        <v>0</v>
      </c>
      <c r="FX329" t="str">
        <f t="shared" si="507"/>
        <v/>
      </c>
      <c r="FY329" s="275">
        <f>VLOOKUP(C329,MOVI!C:DT,61,0)</f>
        <v>0</v>
      </c>
      <c r="FZ329" s="275">
        <f>VLOOKUP(C329,FPT!B:FX,61,0)</f>
        <v>0</v>
      </c>
      <c r="GA329" t="str">
        <f t="shared" si="508"/>
        <v/>
      </c>
      <c r="GB329" s="275">
        <f>VLOOKUP(C329,MOVI!C:DT,62,0)</f>
        <v>290000</v>
      </c>
      <c r="GC329" s="275">
        <f>VLOOKUP(C329,FPT!B:GA,62,0)</f>
        <v>290000</v>
      </c>
      <c r="GD329" t="str">
        <f t="shared" si="509"/>
        <v/>
      </c>
      <c r="GE329" s="275">
        <f>VLOOKUP(C329,MOVI!C:DT,63,0)</f>
        <v>0</v>
      </c>
      <c r="GF329" s="275">
        <f>VLOOKUP(C329,FPT!B:GD,63,0)</f>
        <v>0</v>
      </c>
      <c r="GG329" t="str">
        <f t="shared" si="510"/>
        <v/>
      </c>
      <c r="GH329" s="275">
        <f>VLOOKUP(C329,MOVI!C:DT,64,0)</f>
        <v>0</v>
      </c>
      <c r="GI329" s="275">
        <f>VLOOKUP(C329,FPT!B:GG,64,0)</f>
        <v>0</v>
      </c>
      <c r="GJ329" t="str">
        <f t="shared" si="511"/>
        <v/>
      </c>
      <c r="GK329" s="275">
        <f>VLOOKUP(C329,MOVI!C:DT,65,0)</f>
        <v>0</v>
      </c>
      <c r="GL329" s="275">
        <f>VLOOKUP(C329,FPT!B:GJ,65,0)</f>
        <v>0</v>
      </c>
      <c r="GM329" t="str">
        <f t="shared" si="512"/>
        <v/>
      </c>
      <c r="GN329" s="275">
        <f>VLOOKUP(C329,MOVI!C:DT,66,0)</f>
        <v>0</v>
      </c>
      <c r="GO329" s="275">
        <f>VLOOKUP(C329,FPT!B:GM,66,0)</f>
        <v>0</v>
      </c>
      <c r="GP329" t="str">
        <f t="shared" si="513"/>
        <v/>
      </c>
      <c r="GQ329" s="275">
        <f>VLOOKUP(C329,MOVI!C:DT,67,0)</f>
        <v>0</v>
      </c>
      <c r="GR329" s="275">
        <f>VLOOKUP(C329,FPT!B:GP,67,0)</f>
        <v>0</v>
      </c>
      <c r="GS329" t="str">
        <f t="shared" si="514"/>
        <v/>
      </c>
      <c r="GT329" s="275">
        <f>VLOOKUP(C329,MOVI!C:DT,68,0)</f>
        <v>0</v>
      </c>
      <c r="GU329" s="275">
        <f>VLOOKUP(C329,FPT!B:GS,68,0)</f>
        <v>0</v>
      </c>
      <c r="GV329" t="str">
        <f t="shared" si="515"/>
        <v/>
      </c>
      <c r="GW329" s="275">
        <f>VLOOKUP(C329,MOVI!C:DT,69,0)</f>
        <v>0</v>
      </c>
      <c r="GX329" s="275">
        <f>VLOOKUP(C329,FPT!B:GV,69,0)</f>
        <v>0</v>
      </c>
      <c r="GY329" t="str">
        <f t="shared" si="516"/>
        <v/>
      </c>
      <c r="GZ329" s="275">
        <f>VLOOKUP(C329,MOVI!C:DT,70,0)</f>
        <v>724967</v>
      </c>
      <c r="HA329" s="275">
        <f>VLOOKUP(C329,FPT!B:GY,70,0)</f>
        <v>724967</v>
      </c>
      <c r="HB329" t="str">
        <f t="shared" si="517"/>
        <v/>
      </c>
      <c r="HC329" s="275">
        <f>VLOOKUP(C329,MOVI!C:DT,71,0)</f>
        <v>6598813</v>
      </c>
      <c r="HD329" s="275">
        <f>ROUND(VLOOKUP(C329,FPT!B:HB,71,0),0)</f>
        <v>6598813</v>
      </c>
      <c r="HE329" t="str">
        <f t="shared" si="518"/>
        <v/>
      </c>
      <c r="HF329" s="275">
        <f>ROUND(VLOOKUP(C329,MOVI!C:DT,72,0),0)</f>
        <v>0</v>
      </c>
      <c r="HG329" s="275">
        <f>ROUND(VLOOKUP(C329,FPT!B:HE,72,0),0)</f>
        <v>0</v>
      </c>
      <c r="HH329" t="str">
        <f t="shared" si="519"/>
        <v/>
      </c>
      <c r="HI329" s="275">
        <f>VLOOKUP(C329,MOVI!C:DT,73,0)</f>
        <v>200000</v>
      </c>
      <c r="HJ329" s="275">
        <f>VLOOKUP(C329,FPT!B:HH,73,0)</f>
        <v>200000</v>
      </c>
      <c r="HK329" t="str">
        <f t="shared" si="520"/>
        <v/>
      </c>
      <c r="HL329" s="275">
        <f>VLOOKUP(C329,MOVI!C:DT,74,0)</f>
        <v>673846</v>
      </c>
      <c r="HM329" s="275">
        <f>VLOOKUP(C329,FPT!B:HK,74,0)</f>
        <v>673846</v>
      </c>
      <c r="HN329" t="str">
        <f t="shared" si="521"/>
        <v/>
      </c>
      <c r="HO329" s="275">
        <f>VLOOKUP(C329,MOVI!C:DT,75,0)</f>
        <v>11000000</v>
      </c>
      <c r="HP329" s="275">
        <f>VLOOKUP(C329,FPT!B:HN,75,0)</f>
        <v>11000000</v>
      </c>
      <c r="HQ329" t="str">
        <f t="shared" si="522"/>
        <v/>
      </c>
      <c r="HR329" s="275">
        <f>VLOOKUP(C329,MOVI!C:DT,76,0)</f>
        <v>0</v>
      </c>
      <c r="HS329" s="275">
        <f>VLOOKUP(C329,FPT!B:HQ,76,0)</f>
        <v>0</v>
      </c>
      <c r="HT329" t="str">
        <f t="shared" si="523"/>
        <v/>
      </c>
      <c r="HU329" s="275">
        <f>VLOOKUP(C329,MOVI!C:DT,77,0)</f>
        <v>0</v>
      </c>
      <c r="HV329" s="275">
        <f>VLOOKUP(C329,FPT!B:HT,77,0)</f>
        <v>0</v>
      </c>
      <c r="HW329" t="str">
        <f t="shared" si="524"/>
        <v/>
      </c>
      <c r="HX329" s="274">
        <f>VLOOKUP(C329,MOVI!C:CB,78,0)</f>
        <v>400000</v>
      </c>
      <c r="HY329" s="261">
        <f>VLOOKUP(C329,FPT!$B:$CA,78,0)</f>
        <v>400000</v>
      </c>
      <c r="HZ329" t="str">
        <f t="shared" si="525"/>
        <v/>
      </c>
      <c r="IA329" s="275">
        <f>VLOOKUP(C329,MOVI!C:CD,79,0)</f>
        <v>50000</v>
      </c>
      <c r="IB329" s="275">
        <f>VLOOKUP(C329,FPT!B:HZ,79,0)</f>
        <v>50000</v>
      </c>
      <c r="IC329" t="str">
        <f t="shared" si="526"/>
        <v/>
      </c>
      <c r="ID329" s="275">
        <f>VLOOKUP(C329,MOVI!C:CD,80,0)</f>
        <v>75000</v>
      </c>
      <c r="IE329" s="275">
        <f>VLOOKUP(C329,FPT!B:IC,80,0)</f>
        <v>75000</v>
      </c>
      <c r="IF329" t="str">
        <f t="shared" si="527"/>
        <v/>
      </c>
      <c r="IG329" s="275">
        <f>VLOOKUP(C329,MOVI!C:DT,81,0)</f>
        <v>0</v>
      </c>
      <c r="IH329" s="275">
        <f>VLOOKUP(C329,FPT!B:IF,81,0)</f>
        <v>0</v>
      </c>
      <c r="II329" t="str">
        <f t="shared" si="528"/>
        <v/>
      </c>
      <c r="IJ329" s="275">
        <f>VLOOKUP(C329,MOVI!C:DT,82,0)</f>
        <v>525000</v>
      </c>
      <c r="IK329" s="275">
        <f>VLOOKUP(C329,FPT!B:II,82,0)</f>
        <v>525000</v>
      </c>
      <c r="IL329" t="str">
        <f t="shared" si="529"/>
        <v/>
      </c>
      <c r="IM329" s="275">
        <f>ROUND(VLOOKUP(C329,MOVI!C:DT,83,0),0)</f>
        <v>12398846</v>
      </c>
      <c r="IN329" s="275">
        <f>ROUND(VLOOKUP(C329,FPT!B:IL,83,0),0)</f>
        <v>12398846</v>
      </c>
      <c r="IO329" t="str">
        <f t="shared" si="530"/>
        <v/>
      </c>
      <c r="IP329" s="275">
        <f>VLOOKUP(C329,MOVI!C:DT,84,0)</f>
        <v>0</v>
      </c>
      <c r="IQ329" s="275">
        <f>VLOOKUP(C329,FPT!B:IO,84,0)</f>
        <v>0</v>
      </c>
      <c r="IR329" t="str">
        <f t="shared" si="531"/>
        <v/>
      </c>
      <c r="IS329" s="275">
        <f>ROUND(VLOOKUP(C329,MOVI!C:DT,85,0),0)</f>
        <v>0</v>
      </c>
      <c r="IT329" s="275">
        <f>ROUND(VLOOKUP(C329,FPT!B:IR,85,0),0)</f>
        <v>0</v>
      </c>
      <c r="IU329" t="str">
        <f t="shared" si="532"/>
        <v/>
      </c>
      <c r="IV329" s="275">
        <f>VLOOKUP(C329,MOVI!C:DT,86,0)</f>
        <v>0</v>
      </c>
      <c r="IW329" s="275">
        <f>VLOOKUP(C329,FPT!B:IU,86,0)</f>
        <v>0</v>
      </c>
      <c r="IX329" t="str">
        <f t="shared" si="533"/>
        <v/>
      </c>
      <c r="IY329" s="275">
        <f>ROUND(VLOOKUP(C329,MOVI!C:DT,87,0),0)</f>
        <v>0</v>
      </c>
      <c r="IZ329" s="275">
        <f>ROUND(VLOOKUP(C329,FPT!B:IX,87,0),0)</f>
        <v>0</v>
      </c>
      <c r="JA329" t="str">
        <f t="shared" si="534"/>
        <v/>
      </c>
      <c r="JB329" s="275">
        <f>VLOOKUP(C329,MOVI!C:DT,88,0)</f>
        <v>0</v>
      </c>
      <c r="JC329" s="275">
        <f>VLOOKUP(C329,FPT!B:JA,88,0)</f>
        <v>0</v>
      </c>
      <c r="JD329" t="str">
        <f t="shared" si="535"/>
        <v/>
      </c>
      <c r="JE329" s="275">
        <f>VLOOKUP(C329,MOVI!C:DT,89,0)</f>
        <v>50000</v>
      </c>
      <c r="JF329" s="275">
        <f>VLOOKUP(C329,FPT!B:JD,89,0)</f>
        <v>50000</v>
      </c>
      <c r="JG329" t="str">
        <f t="shared" si="536"/>
        <v/>
      </c>
      <c r="JH329" s="275">
        <f>VLOOKUP(C329,MOVI!C:DT,90,0)</f>
        <v>0</v>
      </c>
      <c r="JI329" s="275">
        <f>VLOOKUP(C329,FPT!B:JG,90,0)</f>
        <v>0</v>
      </c>
      <c r="JJ329" t="str">
        <f t="shared" si="537"/>
        <v/>
      </c>
      <c r="JK329" s="275">
        <f>VLOOKUP(C329,MOVI!C:DT,91,0)</f>
        <v>0</v>
      </c>
      <c r="JL329" s="275">
        <f>VLOOKUP(C329,FPT!B:JJ,91,0)</f>
        <v>0</v>
      </c>
      <c r="JM329" t="str">
        <f t="shared" si="538"/>
        <v/>
      </c>
      <c r="JN329" s="275">
        <f>VLOOKUP(C329,MOVI!C:DT,92,0)</f>
        <v>0</v>
      </c>
      <c r="JO329" s="275">
        <f>VLOOKUP(C329,FPT!B:JM,92,0)</f>
        <v>0</v>
      </c>
      <c r="JP329" t="str">
        <f t="shared" si="539"/>
        <v/>
      </c>
      <c r="JQ329" s="275">
        <f>VLOOKUP(C329,MOVI!C:DT,93,0)</f>
        <v>0</v>
      </c>
      <c r="JR329" s="275">
        <f>VLOOKUP(C329,FPT!B:JP,93,0)</f>
        <v>0</v>
      </c>
      <c r="JS329" t="str">
        <f t="shared" si="540"/>
        <v/>
      </c>
      <c r="JT329" s="275">
        <f>VLOOKUP(C329,MOVI!C:DT,94,0)</f>
        <v>50000</v>
      </c>
      <c r="JU329" s="275">
        <f>VLOOKUP(C329,FPT!B:JS,94,0)</f>
        <v>50000</v>
      </c>
      <c r="JV329" t="str">
        <f t="shared" si="541"/>
        <v/>
      </c>
      <c r="JW329" s="275">
        <f>VLOOKUP(C329,MOVI!C:DT,95,0)</f>
        <v>6023813</v>
      </c>
      <c r="JX329" s="275">
        <f>VLOOKUP(C329,FPT!B:JV,95,0)</f>
        <v>6023813</v>
      </c>
      <c r="JY329" t="str">
        <f t="shared" si="542"/>
        <v/>
      </c>
      <c r="JZ329" s="275">
        <f>VLOOKUP(C329,MOVI!C:DT,96,0)</f>
        <v>0</v>
      </c>
      <c r="KA329" s="275">
        <f>VLOOKUP(C329,FPT!B:JY,96,0)</f>
        <v>0</v>
      </c>
      <c r="KB329" t="str">
        <f t="shared" si="543"/>
        <v/>
      </c>
      <c r="KC329" s="275">
        <f>VLOOKUP(C329,MOVI!C:DT,97,0)</f>
        <v>6023813</v>
      </c>
      <c r="KD329" s="275">
        <f>VLOOKUP(C329,FPT!B:KB,97,0)</f>
        <v>6023813</v>
      </c>
      <c r="KE329" t="str">
        <f t="shared" si="544"/>
        <v/>
      </c>
      <c r="KF329" s="275">
        <f>VLOOKUP(C329,MOVI!C:DT,98,0)</f>
        <v>850000.00000000012</v>
      </c>
      <c r="KG329" s="275">
        <f>VLOOKUP(C329,FPT!B:KE,98,0)</f>
        <v>850000</v>
      </c>
      <c r="KH329" t="str">
        <f t="shared" si="545"/>
        <v/>
      </c>
      <c r="KI329" s="275">
        <f>VLOOKUP(C329,MOVI!C:DT,99,0)</f>
        <v>0</v>
      </c>
      <c r="KJ329" s="275">
        <f>VLOOKUP(C329,FPT!B:KH,99,0)</f>
        <v>0</v>
      </c>
      <c r="KK329" t="str">
        <f t="shared" si="546"/>
        <v/>
      </c>
      <c r="KL329" s="275">
        <f>VLOOKUP(C329,MOVI!C:DT,100,0)</f>
        <v>150000</v>
      </c>
      <c r="KM329" s="275">
        <f>VLOOKUP(C329,FPT!B:KK,100,0)</f>
        <v>150000</v>
      </c>
      <c r="KN329" t="str">
        <f t="shared" si="547"/>
        <v/>
      </c>
      <c r="KO329" s="275">
        <f>VLOOKUP(C329,MOVI!C:DT,101,0)</f>
        <v>0</v>
      </c>
      <c r="KP329" s="275">
        <f>VLOOKUP(C329,FPT!B:KN,101,0)</f>
        <v>0</v>
      </c>
      <c r="KQ329" t="str">
        <f t="shared" si="548"/>
        <v/>
      </c>
      <c r="KR329" s="275">
        <f>VLOOKUP(C329,MOVI!C:DT,102,0)</f>
        <v>0</v>
      </c>
      <c r="KS329" s="275">
        <f>VLOOKUP(C329,FPT!B:KQ,102,0)</f>
        <v>0</v>
      </c>
      <c r="KT329" t="str">
        <f t="shared" si="549"/>
        <v/>
      </c>
      <c r="KU329" s="275">
        <f>VLOOKUP(C329,MOVI!C:DT,103,0)</f>
        <v>1000000.0000000001</v>
      </c>
      <c r="KV329" s="275">
        <f>VLOOKUP(C329,FPT!B:KT,103,0)</f>
        <v>1000000</v>
      </c>
      <c r="KW329" t="str">
        <f t="shared" si="550"/>
        <v/>
      </c>
      <c r="KX329" s="275">
        <f>VLOOKUP(C329,MOVI!C:DT,104,0)</f>
        <v>1525000</v>
      </c>
      <c r="KY329" s="275">
        <f>VLOOKUP(C329,FPT!B:KW,104,0)</f>
        <v>1525000</v>
      </c>
      <c r="KZ329" t="str">
        <f t="shared" si="551"/>
        <v/>
      </c>
      <c r="LA329" s="275">
        <f>VLOOKUP(C329,MOVI!C:DT,105,0)</f>
        <v>100000</v>
      </c>
      <c r="LB329" s="275">
        <f>VLOOKUP(C329,FPT!B:KZ,105,0)</f>
        <v>100000</v>
      </c>
      <c r="LC329" t="str">
        <f t="shared" si="552"/>
        <v/>
      </c>
      <c r="LD329" s="275">
        <f>VLOOKUP(C329,MOVI!C:DT,106,0)</f>
        <v>7698813</v>
      </c>
      <c r="LE329" s="275">
        <f>VLOOKUP(C329,FPT!B:LC,106,0)</f>
        <v>7698813</v>
      </c>
      <c r="LF329" t="str">
        <f t="shared" si="553"/>
        <v/>
      </c>
      <c r="LG329" s="273">
        <f>VLOOKUP(C329,MOVI!C:DT,107,0)</f>
        <v>0</v>
      </c>
      <c r="LH329" s="273">
        <f>VLOOKUP(C329,FPT!B:LF,107,0)</f>
        <v>0</v>
      </c>
      <c r="LI329" t="str">
        <f t="shared" si="554"/>
        <v/>
      </c>
      <c r="LJ329" t="str">
        <f>VLOOKUP(C329,MOVI!C:DV,108,0)</f>
        <v>MoviSouthSales</v>
      </c>
      <c r="LK329" s="252" t="str">
        <f>VLOOKUP(C329,FPT!B:LI,108,0)</f>
        <v>MoviSouthSales</v>
      </c>
      <c r="LL329" t="str">
        <f t="shared" si="555"/>
        <v/>
      </c>
      <c r="LM329" s="275">
        <f>ROUND(VLOOKUP(C329,MOVI!C:DV,109,0),0)</f>
        <v>416667</v>
      </c>
      <c r="LN329" s="275">
        <f>ROUND(VLOOKUP(C329,FPT!B:LL,109,0),0)</f>
        <v>416667</v>
      </c>
      <c r="LO329" t="str">
        <f t="shared" si="556"/>
        <v/>
      </c>
      <c r="LP329" t="str">
        <f>VLOOKUP(C329,MOVI!C:DV,110,0)</f>
        <v>DNI</v>
      </c>
      <c r="LQ329" s="247" t="str">
        <f>VLOOKUP(C329,FPT!B:LO,110,0)</f>
        <v>DNI</v>
      </c>
      <c r="LR329" t="str">
        <f t="shared" si="557"/>
        <v/>
      </c>
      <c r="LS329">
        <f>MOVI!DI324</f>
        <v>22</v>
      </c>
      <c r="LV329">
        <f>MOVI!DJ324</f>
        <v>0</v>
      </c>
      <c r="LW329">
        <f>MOVI!DK324</f>
        <v>0</v>
      </c>
      <c r="LX329" t="str">
        <f>MOVI!DL324</f>
        <v>x</v>
      </c>
      <c r="LY329">
        <f>MOVI!DM324</f>
        <v>0</v>
      </c>
      <c r="LZ329">
        <f>MOVI!DN324</f>
        <v>50000</v>
      </c>
      <c r="MA329">
        <f>MOVI!DO324</f>
        <v>0</v>
      </c>
      <c r="MB329" t="str">
        <f>MOVI!DP324</f>
        <v>DNI</v>
      </c>
      <c r="MC329">
        <f>MOVI!DQ324</f>
        <v>0</v>
      </c>
      <c r="MD329">
        <f>MOVI!DR324</f>
        <v>0</v>
      </c>
      <c r="ME329" t="str">
        <f>VLOOKUP(C329,MOVI!C:DV,121,0)</f>
        <v>Group 1</v>
      </c>
      <c r="MF329" s="252" t="str">
        <f>VLOOKUP(C329,FPT!B:MD,111,0)</f>
        <v>Group 1</v>
      </c>
      <c r="MG329" t="str">
        <f t="shared" si="561"/>
        <v/>
      </c>
      <c r="MH329" t="str">
        <f>VLOOKUP(C329,MOVI!C:DT,122,0)</f>
        <v>MoviSouthGroup 1</v>
      </c>
      <c r="MI329" s="252" t="str">
        <f>VLOOKUP(C329,FPT!B:DS,112,0)</f>
        <v>MoviSouthGroup 1</v>
      </c>
      <c r="MJ329" t="str">
        <f t="shared" si="558"/>
        <v/>
      </c>
    </row>
    <row r="330" spans="1:348" x14ac:dyDescent="0.25">
      <c r="A330">
        <v>322</v>
      </c>
      <c r="B330" s="48">
        <v>6035</v>
      </c>
      <c r="C330" s="271" t="s">
        <v>1087</v>
      </c>
      <c r="D330" t="str">
        <f>VLOOKUP(C330,MOVI!C:D,2,0)</f>
        <v>Võ Thị Trịnh Nhi</v>
      </c>
      <c r="E330" t="str">
        <f>VLOOKUP(C330,FPT!B:C,2,0)</f>
        <v>Võ Thị Trịnh Nhi</v>
      </c>
      <c r="F330" t="str">
        <f t="shared" ref="F330:F393" si="562">IF(D330&lt;&gt;E330,"Lệch","")</f>
        <v/>
      </c>
      <c r="G330" t="str">
        <f>VLOOKUP(C330,MOVI!C:E,3,0)</f>
        <v>Sales</v>
      </c>
      <c r="H330" t="str">
        <f>VLOOKUP(C330,FPT!B:F,3,0)</f>
        <v>Sales</v>
      </c>
      <c r="I330" t="str">
        <f t="shared" ref="I330:I393" si="563">IF(G330&lt;&gt;H330,"Lệch","")</f>
        <v/>
      </c>
      <c r="J330" t="str">
        <f>VLOOKUP(C330,MOVI!C:H,4,0)</f>
        <v>Field Sales</v>
      </c>
      <c r="K330" t="str">
        <f>VLOOKUP(C330,FPT!B:I,4,0)</f>
        <v>Field Sales</v>
      </c>
      <c r="L330" t="str">
        <f t="shared" ref="L330:L393" si="564">IF(J330&lt;&gt;K330,"Lệch","")</f>
        <v/>
      </c>
      <c r="M330" t="str">
        <f>VLOOKUP(C330,MOVI!C:DT,5,0)</f>
        <v>Associate</v>
      </c>
      <c r="N330" t="str">
        <f>VLOOKUP(C330,FPT!B:L,5,0)</f>
        <v>Associate</v>
      </c>
      <c r="O330" t="str">
        <f t="shared" ref="O330:O393" si="565">IF(M330&lt;&gt;N330,"Lệch","")</f>
        <v/>
      </c>
      <c r="P330" t="str">
        <f>VLOOKUP(C330,MOVI!C:DT,6,0)</f>
        <v>Field Sales</v>
      </c>
      <c r="Q330" t="str">
        <f>VLOOKUP(C330,FPT!B:O,6,0)</f>
        <v>Field sales</v>
      </c>
      <c r="R330" t="str">
        <f t="shared" ref="R330:R393" si="566">IF(P330&lt;&gt;Q330,"Lệch","")</f>
        <v/>
      </c>
      <c r="S330" t="str">
        <f>VLOOKUP(C330,MOVI!C:DT,7,0)</f>
        <v>Central</v>
      </c>
      <c r="T330" t="str">
        <f>VLOOKUP(C330,FPT!B:R,7,0)</f>
        <v>Central</v>
      </c>
      <c r="U330" t="str">
        <f t="shared" ref="U330:U393" si="567">IF(S330&lt;&gt;T330,"Lệch","")</f>
        <v/>
      </c>
      <c r="V330" t="str">
        <f>VLOOKUP(C330,MOVI!C:DT,8,0)</f>
        <v>Movi</v>
      </c>
      <c r="W330" t="str">
        <f>VLOOKUP(C330,FPT!B:U,8,0)</f>
        <v>Movi</v>
      </c>
      <c r="X330" t="str">
        <f t="shared" ref="X330:X393" si="568">IF(V330&lt;&gt;W330,"Lệch","")</f>
        <v/>
      </c>
      <c r="Y330" t="str">
        <f>VLOOKUP(C330,MOVI!C:DT,9,0)</f>
        <v>Full-time</v>
      </c>
      <c r="Z330" t="str">
        <f>VLOOKUP(C330,FPT!B:X,9,0)</f>
        <v>Full-time</v>
      </c>
      <c r="AA330" t="str">
        <f t="shared" ref="AA330:AA393" si="569">IF(Y330&lt;&gt;Z330,"Lệch","")</f>
        <v/>
      </c>
      <c r="AB330" t="str">
        <f>VLOOKUP(C330,MOVI!C:DT,10,0)</f>
        <v>Permanent</v>
      </c>
      <c r="AC330" t="str">
        <f>VLOOKUP(C330,FPT!B:AA,10,0)</f>
        <v>Permanent</v>
      </c>
      <c r="AD330" t="str">
        <f t="shared" ref="AD330:AD393" si="570">IF(AB330&lt;&gt;AC330,"Lệch","")</f>
        <v/>
      </c>
      <c r="AE330" s="247">
        <f>VLOOKUP(C330,MOVI!C:DT,11,0)</f>
        <v>44139</v>
      </c>
      <c r="AF330" s="247">
        <f>VLOOKUP(C330,FPT!B:AD,11,0)</f>
        <v>44139</v>
      </c>
      <c r="AG330" t="str">
        <f t="shared" ref="AG330:AG393" si="571">IF(AE330&lt;&gt;AF330,"Lệch","")</f>
        <v/>
      </c>
      <c r="AH330" s="260" t="str">
        <f>VLOOKUP(C330,MOVI!C:DT,12,0)</f>
        <v/>
      </c>
      <c r="AI330" s="260"/>
      <c r="AJ330" t="str">
        <f t="shared" si="560"/>
        <v/>
      </c>
      <c r="AK330">
        <f>VLOOKUP(C330,MOVI!C:DT,13,0)</f>
        <v>0</v>
      </c>
      <c r="AL330" s="247">
        <f>VLOOKUP(C330,FPT!B:AJ,13,0)</f>
        <v>0</v>
      </c>
      <c r="AM330" t="str">
        <f t="shared" si="559"/>
        <v/>
      </c>
      <c r="AN330" s="247">
        <f>VLOOKUP(C330,MOVI!C:DT,14,0)</f>
        <v>0</v>
      </c>
      <c r="AO330" s="247">
        <f>VLOOKUP(C330,FPT!B:AM,14,0)</f>
        <v>0</v>
      </c>
      <c r="AP330" t="str">
        <f t="shared" ref="AP330:AP393" si="572">IF(AN330&lt;&gt;AO330,"Lệch","")</f>
        <v/>
      </c>
      <c r="AQ330" t="str">
        <f>VLOOKUP(C330,MOVI!C:DT,15,0)</f>
        <v>LC</v>
      </c>
      <c r="AR330" s="247" t="str">
        <f>VLOOKUP(C330,FPT!B:AP,15,0)</f>
        <v>LC</v>
      </c>
      <c r="AS330" t="str">
        <f t="shared" ref="AS330:AS393" si="573">IF(AQ330&lt;&gt;AR330,"Lệch","")</f>
        <v/>
      </c>
      <c r="AT330" s="282" t="str">
        <f>VLOOKUP(C330,MOVI!C:DT,16,0)</f>
        <v>LTTP</v>
      </c>
      <c r="AU330" s="247" t="str">
        <f>VLOOKUP(C330,FPT!B:AS,16,0)</f>
        <v>LTTP</v>
      </c>
      <c r="AV330" t="str">
        <f t="shared" ref="AV330:AV393" si="574">IF(AT330&lt;&gt;AU330,"Lệch","")</f>
        <v/>
      </c>
      <c r="AW330" t="str">
        <f>VLOOKUP(C330,MOVI!C:DT,17,0)</f>
        <v>L</v>
      </c>
      <c r="AX330" s="247" t="str">
        <f>VLOOKUP(C330,FPT!B:AV,17,0)</f>
        <v>L</v>
      </c>
      <c r="AY330" t="str">
        <f t="shared" ref="AY330:AY393" si="575">IF(AW330&lt;&gt;AX330,"Lệch","")</f>
        <v/>
      </c>
      <c r="AZ330">
        <f>VLOOKUP(C330,MOVI!C:DT,18,0)</f>
        <v>0</v>
      </c>
      <c r="BA330" s="247">
        <f>VLOOKUP(C330,FPT!B:AY,18,0)</f>
        <v>0</v>
      </c>
      <c r="BB330" t="str">
        <f t="shared" ref="BB330:BB393" si="576">IF(AZ330&lt;&gt;BA330,"Lệch","")</f>
        <v/>
      </c>
      <c r="BC330" s="275">
        <f>VLOOKUP(C330,MOVI!C:DT,19,0)</f>
        <v>5000000</v>
      </c>
      <c r="BD330" s="275">
        <f>VLOOKUP(C330,FPT!B:BB,19,0)</f>
        <v>5000000</v>
      </c>
      <c r="BE330" t="str">
        <f t="shared" ref="BE330:BE393" si="577">IF(BC330&lt;&gt;BD330,"Lệch","")</f>
        <v/>
      </c>
      <c r="BF330">
        <f>VLOOKUP(C330,MOVI!C:DT,20,0)</f>
        <v>0</v>
      </c>
      <c r="BG330" s="252">
        <f>VLOOKUP(C330,FPT!B:BE,20,0)</f>
        <v>0</v>
      </c>
      <c r="BH330" t="str">
        <f t="shared" ref="BH330:BH393" si="578">IF(BF330&lt;&gt;BG330,"Lệch","")</f>
        <v/>
      </c>
      <c r="BI330" s="275">
        <f>VLOOKUP(C330,MOVI!C:DT,21,0)</f>
        <v>5000000</v>
      </c>
      <c r="BJ330" s="275">
        <f>VLOOKUP(C330,FPT!B:BH,21,0)</f>
        <v>5000000</v>
      </c>
      <c r="BK330" t="str">
        <f t="shared" ref="BK330:BK393" si="579">IF(BI330&lt;&gt;BJ330,"Lệch","")</f>
        <v/>
      </c>
      <c r="BL330" s="275">
        <f>VLOOKUP(C330,MOVI!C:DT,22,0)</f>
        <v>0</v>
      </c>
      <c r="BM330" s="275">
        <f>VLOOKUP(C330,FPT!B:BK,22,0)</f>
        <v>0</v>
      </c>
      <c r="BN330" t="str">
        <f t="shared" ref="BN330:BN393" si="580">IF(BL330&lt;&gt;BM330,"Lệch","")</f>
        <v/>
      </c>
      <c r="BO330" s="275">
        <f>VLOOKUP(C330,MOVI!C:DT,23,0)</f>
        <v>0</v>
      </c>
      <c r="BP330" s="275">
        <f>VLOOKUP(C330,FPT!B:BN,23,0)</f>
        <v>0</v>
      </c>
      <c r="BQ330" t="str">
        <f t="shared" ref="BQ330:BQ393" si="581">IF(BO330&lt;&gt;BP330,"Lệch","")</f>
        <v/>
      </c>
      <c r="BR330" s="275">
        <f>VLOOKUP(C330,MOVI!C:DT,24,0)</f>
        <v>0</v>
      </c>
      <c r="BS330" s="275">
        <f>VLOOKUP(C330,FPT!B:BQ,24,0)</f>
        <v>0</v>
      </c>
      <c r="BT330" t="str">
        <f t="shared" ref="BT330:BT393" si="582">IF(BR330&lt;&gt;BS330,"Lệch","")</f>
        <v/>
      </c>
      <c r="BU330" s="275">
        <f>VLOOKUP(C330,MOVI!C:DT,25,0)</f>
        <v>200000</v>
      </c>
      <c r="BV330" s="275">
        <f>VLOOKUP(C330,FPT!B:BT,25,0)</f>
        <v>200000</v>
      </c>
      <c r="BW330" t="str">
        <f t="shared" ref="BW330:BW393" si="583">IF(BU330&lt;&gt;BV330,"Lệch","")</f>
        <v/>
      </c>
      <c r="BX330" s="275">
        <f>VLOOKUP(C330,MOVI!C:DT,26,0)</f>
        <v>0</v>
      </c>
      <c r="BY330" s="275">
        <f>VLOOKUP(C330,FPT!B:BW,26,0)</f>
        <v>0</v>
      </c>
      <c r="BZ330" t="str">
        <f t="shared" ref="BZ330:BZ393" si="584">IF(BX330&lt;&gt;BY330,"Lệch","")</f>
        <v/>
      </c>
      <c r="CA330" s="275">
        <f>VLOOKUP(C330,MOVI!C:DT,27,0)</f>
        <v>730000</v>
      </c>
      <c r="CB330" s="275">
        <f>VLOOKUP(C330,FPT!B:BZ,27,0)</f>
        <v>730000</v>
      </c>
      <c r="CC330" t="str">
        <f t="shared" ref="CC330:CC393" si="585">IF(CA330&lt;&gt;CB330,"Lệch","")</f>
        <v/>
      </c>
      <c r="CD330" s="275">
        <f>VLOOKUP(C330,MOVI!C:DT,28,0)</f>
        <v>930000</v>
      </c>
      <c r="CE330" s="275">
        <f>VLOOKUP(C330,FPT!B:CC,28,0)</f>
        <v>930000</v>
      </c>
      <c r="CF330" t="str">
        <f t="shared" ref="CF330:CF393" si="586">IF(CD330&lt;&gt;CE330,"Lệch","")</f>
        <v/>
      </c>
      <c r="CG330" t="str">
        <f>VLOOKUP(C330,MOVI!C:DT,29,0)</f>
        <v>CN</v>
      </c>
      <c r="CH330" s="252" t="str">
        <f>VLOOKUP(C330,FPT!B:CF,29,0)</f>
        <v>CN</v>
      </c>
      <c r="CI330" t="str">
        <f t="shared" ref="CI330:CI393" si="587">IF(CG330&lt;&gt;CH330,"Lệch","")</f>
        <v/>
      </c>
      <c r="CJ330">
        <f>VLOOKUP(C330,MOVI!C:DT,30,0)</f>
        <v>26</v>
      </c>
      <c r="CK330" s="252">
        <f>VLOOKUP(C330,FPT!B:CI,30,0)</f>
        <v>26</v>
      </c>
      <c r="CL330" t="str">
        <f t="shared" ref="CL330:CL393" si="588">IF(CJ330&lt;&gt;CK330,"Lệch","")</f>
        <v/>
      </c>
      <c r="CM330">
        <f>VLOOKUP(C330,MOVI!C:DT,31,0)</f>
        <v>23.5</v>
      </c>
      <c r="CN330" s="252">
        <f>VLOOKUP(C330,FPT!B:CL,31,0)</f>
        <v>23.5</v>
      </c>
      <c r="CO330" t="str">
        <f t="shared" ref="CO330:CO393" si="589">IF(CM330&lt;&gt;CN330,"Lệch","")</f>
        <v/>
      </c>
      <c r="CP330" s="275">
        <f>VLOOKUP(C330,MOVI!C:DT,32,0)</f>
        <v>2</v>
      </c>
      <c r="CQ330" s="275">
        <f>VLOOKUP(C330,FPT!B:CO,32,0)</f>
        <v>2</v>
      </c>
      <c r="CR330" t="str">
        <f t="shared" ref="CR330:CR393" si="590">IF(CP330&lt;&gt;CQ330,"Lệch","")</f>
        <v/>
      </c>
      <c r="CS330" s="275">
        <f>VLOOKUP(C330,MOVI!C:DT,33,0)</f>
        <v>0</v>
      </c>
      <c r="CT330" s="275">
        <f>VLOOKUP(C330,FPT!B:CR,33,0)</f>
        <v>0</v>
      </c>
      <c r="CU330" t="str">
        <f t="shared" ref="CU330:CU393" si="591">IF(CS330&lt;&gt;CT330,"Lệch","")</f>
        <v/>
      </c>
      <c r="CV330" s="275">
        <f>VLOOKUP(C330,MOVI!C:DT,34,0)</f>
        <v>0</v>
      </c>
      <c r="CW330" s="275">
        <f>VLOOKUP(C330,FPT!B:CU,34,0)</f>
        <v>0</v>
      </c>
      <c r="CX330" t="str">
        <f t="shared" ref="CX330:CX393" si="592">IF(CV330&lt;&gt;CW330,"Lệch","")</f>
        <v/>
      </c>
      <c r="CY330" s="275">
        <f>VLOOKUP(C330,MOVI!C:DT,35,0)</f>
        <v>25.5</v>
      </c>
      <c r="CZ330" s="275">
        <f>VLOOKUP(C330,FPT!B:CX,35,0)</f>
        <v>25.5</v>
      </c>
      <c r="DA330" t="str">
        <f t="shared" ref="DA330:DA393" si="593">IF(CY330&lt;&gt;CZ330,"Lệch","")</f>
        <v/>
      </c>
      <c r="DB330" s="275">
        <f>VLOOKUP(C330,MOVI!C:DT,36,0)</f>
        <v>0</v>
      </c>
      <c r="DC330" s="275">
        <f>VLOOKUP(C330,FPT!B:DA,36,0)</f>
        <v>0</v>
      </c>
      <c r="DD330" t="str">
        <f t="shared" ref="DD330:DD393" si="594">IF(DB330&lt;&gt;DC330,"Lệch","")</f>
        <v/>
      </c>
      <c r="DE330" s="275">
        <f>VLOOKUP(C330,MOVI!C:DT,37,0)</f>
        <v>0</v>
      </c>
      <c r="DF330" s="275">
        <f>VLOOKUP(C330,FPT!B:DD,37,0)</f>
        <v>0</v>
      </c>
      <c r="DG330" t="str">
        <f t="shared" ref="DG330:DG393" si="595">IF(DE330&lt;&gt;DF330,"Lệch","")</f>
        <v/>
      </c>
      <c r="DH330" s="275">
        <f>VLOOKUP(C330,MOVI!C:DT,38,0)</f>
        <v>0</v>
      </c>
      <c r="DI330" s="275">
        <f>VLOOKUP(C330,FPT!B:DG,38,0)</f>
        <v>0</v>
      </c>
      <c r="DJ330" t="str">
        <f t="shared" ref="DJ330:DJ393" si="596">IF(DH330&lt;&gt;DI330,"Lệch","")</f>
        <v/>
      </c>
      <c r="DK330" s="275">
        <f>VLOOKUP(C330,MOVI!C:DT,39,0)</f>
        <v>0</v>
      </c>
      <c r="DL330" s="275">
        <f>VLOOKUP(C330,FPT!B:DJ,39,0)</f>
        <v>0</v>
      </c>
      <c r="DM330" t="str">
        <f t="shared" ref="DM330:DM393" si="597">IF(DK330&lt;&gt;DL330,"Lệch","")</f>
        <v/>
      </c>
      <c r="DN330" s="275">
        <f>VLOOKUP(C330,MOVI!C:DT,40,0)</f>
        <v>0</v>
      </c>
      <c r="DO330" s="275">
        <f>VLOOKUP(C330,FPT!B:DM,40,0)</f>
        <v>0</v>
      </c>
      <c r="DP330" t="str">
        <f t="shared" ref="DP330:DP393" si="598">IF(DN330&lt;&gt;DO330,"Lệch","")</f>
        <v/>
      </c>
      <c r="DQ330" s="275">
        <f>VLOOKUP(C330,MOVI!C:DT,41,0)</f>
        <v>0</v>
      </c>
      <c r="DR330" s="275">
        <f>VLOOKUP(C330,FPT!B:DP,41,0)</f>
        <v>0</v>
      </c>
      <c r="DS330" t="str">
        <f t="shared" ref="DS330:DS393" si="599">IF(DQ330&lt;&gt;DR330,"Lệch","")</f>
        <v/>
      </c>
      <c r="DT330" s="275">
        <f>VLOOKUP(C330,MOVI!C:DT,42,0)</f>
        <v>4903846</v>
      </c>
      <c r="DU330" s="275">
        <f>ROUND(VLOOKUP(C330,FPT!B:DS,42,0),0)</f>
        <v>4903846</v>
      </c>
      <c r="DV330" t="str">
        <f t="shared" ref="DV330:DV393" si="600">IF(DT330&lt;&gt;DU330,"Lệch","")</f>
        <v/>
      </c>
      <c r="DW330" s="275">
        <f>VLOOKUP(C330,MOVI!C:DT,43,0)</f>
        <v>0</v>
      </c>
      <c r="DX330" s="275">
        <f>VLOOKUP(C330,FPT!B:DV,43,0)</f>
        <v>0</v>
      </c>
      <c r="DY330" t="str">
        <f t="shared" ref="DY330:DY393" si="601">IF(DW330&lt;&gt;DX330,"Lệch","")</f>
        <v/>
      </c>
      <c r="DZ330" s="275">
        <f>VLOOKUP(C330,MOVI!C:DT,44,0)</f>
        <v>0</v>
      </c>
      <c r="EA330" s="275">
        <f>VLOOKUP(C330,FPT!B:DY,44,0)</f>
        <v>0</v>
      </c>
      <c r="EB330" t="str">
        <f t="shared" ref="EB330:EB393" si="602">IF(DZ330&lt;&gt;EA330,"Lệch","")</f>
        <v/>
      </c>
      <c r="EC330" s="275">
        <f>VLOOKUP(C330,MOVI!C:DT,45,0)</f>
        <v>4903846</v>
      </c>
      <c r="ED330" s="275">
        <f>ROUND(VLOOKUP(C330,FPT!B:EB,45,0),0)</f>
        <v>4903846</v>
      </c>
      <c r="EE330" t="str">
        <f t="shared" ref="EE330:EE393" si="603">IF(EC330&lt;&gt;ED330,"Lệch","")</f>
        <v/>
      </c>
      <c r="EF330" s="275">
        <f>VLOOKUP(C330,MOVI!C:DT,46,0)</f>
        <v>0</v>
      </c>
      <c r="EG330" s="275">
        <f>VLOOKUP(C330,FPT!B:EE,46,0)</f>
        <v>0</v>
      </c>
      <c r="EH330" t="str">
        <f t="shared" ref="EH330:EH393" si="604">IF(EF330&lt;&gt;EG330,"Lệch","")</f>
        <v/>
      </c>
      <c r="EI330" s="275">
        <f>VLOOKUP(C330,MOVI!C:DT,47,0)</f>
        <v>0</v>
      </c>
      <c r="EJ330" s="275">
        <f>VLOOKUP(C330,FPT!B:EH,47,0)</f>
        <v>0</v>
      </c>
      <c r="EK330" t="str">
        <f t="shared" ref="EK330:EK393" si="605">IF(EI330&lt;&gt;EJ330,"Lệch","")</f>
        <v/>
      </c>
      <c r="EL330" s="275">
        <f>VLOOKUP(C330,MOVI!C:DT,48,0)</f>
        <v>0</v>
      </c>
      <c r="EM330" s="275">
        <f>VLOOKUP(C330,FPT!B:EK,48,0)</f>
        <v>0</v>
      </c>
      <c r="EN330" t="str">
        <f t="shared" ref="EN330:EN393" si="606">IF(EL330&lt;&gt;EM330,"Lệch","")</f>
        <v/>
      </c>
      <c r="EO330" s="275">
        <f>VLOOKUP(C330,MOVI!C:DT,49,0)</f>
        <v>200000</v>
      </c>
      <c r="EP330" s="275">
        <f>VLOOKUP(C330,FPT!B:EN,49,0)</f>
        <v>200000</v>
      </c>
      <c r="EQ330" t="str">
        <f t="shared" ref="EQ330:EQ393" si="607">IF(EO330&lt;&gt;EP330,"Lệch","")</f>
        <v/>
      </c>
      <c r="ER330" s="275">
        <f>VLOOKUP(C330,MOVI!C:DT,50,0)</f>
        <v>0</v>
      </c>
      <c r="ES330" s="275">
        <f>VLOOKUP(C330,FPT!B:EQ,50,0)</f>
        <v>0</v>
      </c>
      <c r="ET330" t="str">
        <f t="shared" ref="ET330:ET393" si="608">IF(ER330&lt;&gt;ES330,"Lệch","")</f>
        <v/>
      </c>
      <c r="EU330" s="275">
        <f>VLOOKUP(C330,MOVI!C:DT,51,0)</f>
        <v>0</v>
      </c>
      <c r="EV330" s="275">
        <f>VLOOKUP(C330,FPT!B:ET,51,0)</f>
        <v>0</v>
      </c>
      <c r="EW330" t="str">
        <f t="shared" ref="EW330:EW393" si="609">IF(EU330&lt;&gt;EV330,"Lệch","")</f>
        <v/>
      </c>
      <c r="EX330" s="275">
        <f>VLOOKUP(C330,MOVI!C:DT,52,0)</f>
        <v>0</v>
      </c>
      <c r="EY330" s="275">
        <f>VLOOKUP(C330,FPT!B:EW,52,0)</f>
        <v>0</v>
      </c>
      <c r="EZ330" t="str">
        <f t="shared" ref="EZ330:EZ393" si="610">IF(EX330&lt;&gt;EY330,"Lệch","")</f>
        <v/>
      </c>
      <c r="FA330" s="275">
        <f>VLOOKUP(C330,MOVI!C:DT,53,0)</f>
        <v>0</v>
      </c>
      <c r="FB330" s="275">
        <f>VLOOKUP(C330,FPT!B:EZ,53,0)</f>
        <v>0</v>
      </c>
      <c r="FC330" t="str">
        <f t="shared" ref="FC330:FC393" si="611">IF(FA330&lt;&gt;FB330,"Lệch","")</f>
        <v/>
      </c>
      <c r="FD330" s="275">
        <f>VLOOKUP(C330,MOVI!C:DT,54,0)</f>
        <v>0</v>
      </c>
      <c r="FE330" s="275">
        <f>VLOOKUP(C330,FPT!B:FC,54,0)</f>
        <v>0</v>
      </c>
      <c r="FF330" t="str">
        <f t="shared" ref="FF330:FF393" si="612">IF(FD330&lt;&gt;FE330,"Lệch","")</f>
        <v/>
      </c>
      <c r="FG330" s="275">
        <f>VLOOKUP(C330,MOVI!C:DT,55,0)</f>
        <v>659808</v>
      </c>
      <c r="FH330" s="275">
        <f>VLOOKUP(C330,FPT!B:FF,55,0)</f>
        <v>659808</v>
      </c>
      <c r="FI330" t="str">
        <f t="shared" ref="FI330:FI393" si="613">IF(FG330&lt;&gt;FH330,"Lệch","")</f>
        <v/>
      </c>
      <c r="FJ330" s="275">
        <f>VLOOKUP(C330,MOVI!C:DT,56,0)</f>
        <v>859808</v>
      </c>
      <c r="FK330" s="275">
        <f>VLOOKUP(C330,FPT!B:FI,56,0)</f>
        <v>859808</v>
      </c>
      <c r="FL330" t="str">
        <f t="shared" ref="FL330:FL393" si="614">IF(FJ330&lt;&gt;FK330,"Lệch","")</f>
        <v/>
      </c>
      <c r="FM330" s="275">
        <f>VLOOKUP(C330,MOVI!C:DT,57,0)</f>
        <v>230769</v>
      </c>
      <c r="FN330" s="275">
        <f>VLOOKUP(C330,FPT!B:FL,57,0)</f>
        <v>230769</v>
      </c>
      <c r="FO330" t="str">
        <f t="shared" ref="FO330:FO393" si="615">IF(FM330&lt;&gt;FN330,"Lệch","")</f>
        <v/>
      </c>
      <c r="FP330" s="275">
        <f>VLOOKUP(C330,MOVI!C:DT,58,0)</f>
        <v>0</v>
      </c>
      <c r="FQ330" s="275">
        <f>VLOOKUP(C330,FPT!B:FO,58,0)</f>
        <v>0</v>
      </c>
      <c r="FR330" t="str">
        <f t="shared" ref="FR330:FR393" si="616">IF(FP330&lt;&gt;FQ330,"Lệch","")</f>
        <v/>
      </c>
      <c r="FS330" s="275">
        <f>VLOOKUP(C330,MOVI!C:DT,59,0)</f>
        <v>0</v>
      </c>
      <c r="FT330" s="275">
        <f>VLOOKUP(C330,FPT!B:FR,59,0)</f>
        <v>0</v>
      </c>
      <c r="FU330" t="str">
        <f t="shared" ref="FU330:FU393" si="617">IF(FS330&lt;&gt;FT330,"Lệch","")</f>
        <v/>
      </c>
      <c r="FV330" s="275">
        <f>VLOOKUP(C330,MOVI!C:DT,60,0)</f>
        <v>0</v>
      </c>
      <c r="FW330" s="275">
        <f>VLOOKUP(C330,FPT!B:FU,60,0)</f>
        <v>0</v>
      </c>
      <c r="FX330" t="str">
        <f t="shared" ref="FX330:FX393" si="618">IF(FV330&lt;&gt;FW330,"Lệch","")</f>
        <v/>
      </c>
      <c r="FY330" s="275">
        <f>VLOOKUP(C330,MOVI!C:DT,61,0)</f>
        <v>0</v>
      </c>
      <c r="FZ330" s="275">
        <f>VLOOKUP(C330,FPT!B:FX,61,0)</f>
        <v>0</v>
      </c>
      <c r="GA330" t="str">
        <f t="shared" ref="GA330:GA393" si="619">IF(FY330&lt;&gt;FZ330,"Lệch","")</f>
        <v/>
      </c>
      <c r="GB330" s="275">
        <f>VLOOKUP(C330,MOVI!C:DT,62,0)</f>
        <v>50000</v>
      </c>
      <c r="GC330" s="275">
        <f>VLOOKUP(C330,FPT!B:GA,62,0)</f>
        <v>50000</v>
      </c>
      <c r="GD330" t="str">
        <f t="shared" ref="GD330:GD393" si="620">IF(GB330&lt;&gt;GC330,"Lệch","")</f>
        <v/>
      </c>
      <c r="GE330" s="275">
        <f>VLOOKUP(C330,MOVI!C:DT,63,0)</f>
        <v>0</v>
      </c>
      <c r="GF330" s="275">
        <f>VLOOKUP(C330,FPT!B:GD,63,0)</f>
        <v>0</v>
      </c>
      <c r="GG330" t="str">
        <f t="shared" ref="GG330:GG393" si="621">IF(GE330&lt;&gt;GF330,"Lệch","")</f>
        <v/>
      </c>
      <c r="GH330" s="275">
        <f>VLOOKUP(C330,MOVI!C:DT,64,0)</f>
        <v>0</v>
      </c>
      <c r="GI330" s="275">
        <f>VLOOKUP(C330,FPT!B:GG,64,0)</f>
        <v>0</v>
      </c>
      <c r="GJ330" t="str">
        <f t="shared" ref="GJ330:GJ393" si="622">IF(GH330&lt;&gt;GI330,"Lệch","")</f>
        <v/>
      </c>
      <c r="GK330" s="275">
        <f>VLOOKUP(C330,MOVI!C:DT,65,0)</f>
        <v>0</v>
      </c>
      <c r="GL330" s="275">
        <f>VLOOKUP(C330,FPT!B:GJ,65,0)</f>
        <v>0</v>
      </c>
      <c r="GM330" t="str">
        <f t="shared" ref="GM330:GM393" si="623">IF(GK330&lt;&gt;GL330,"Lệch","")</f>
        <v/>
      </c>
      <c r="GN330" s="275">
        <f>VLOOKUP(C330,MOVI!C:DT,66,0)</f>
        <v>0</v>
      </c>
      <c r="GO330" s="275">
        <f>VLOOKUP(C330,FPT!B:GM,66,0)</f>
        <v>0</v>
      </c>
      <c r="GP330" t="str">
        <f t="shared" ref="GP330:GP393" si="624">IF(GN330&lt;&gt;GO330,"Lệch","")</f>
        <v/>
      </c>
      <c r="GQ330" s="275">
        <f>VLOOKUP(C330,MOVI!C:DT,67,0)</f>
        <v>0</v>
      </c>
      <c r="GR330" s="275">
        <f>VLOOKUP(C330,FPT!B:GP,67,0)</f>
        <v>0</v>
      </c>
      <c r="GS330" t="str">
        <f t="shared" ref="GS330:GS393" si="625">IF(GQ330&lt;&gt;GR330,"Lệch","")</f>
        <v/>
      </c>
      <c r="GT330" s="275">
        <f>VLOOKUP(C330,MOVI!C:DT,68,0)</f>
        <v>0</v>
      </c>
      <c r="GU330" s="275">
        <f>VLOOKUP(C330,FPT!B:GS,68,0)</f>
        <v>0</v>
      </c>
      <c r="GV330" t="str">
        <f t="shared" ref="GV330:GV393" si="626">IF(GT330&lt;&gt;GU330,"Lệch","")</f>
        <v/>
      </c>
      <c r="GW330" s="275">
        <f>VLOOKUP(C330,MOVI!C:DT,69,0)</f>
        <v>0</v>
      </c>
      <c r="GX330" s="275">
        <f>VLOOKUP(C330,FPT!B:GV,69,0)</f>
        <v>0</v>
      </c>
      <c r="GY330" t="str">
        <f t="shared" ref="GY330:GY393" si="627">IF(GW330&lt;&gt;GX330,"Lệch","")</f>
        <v/>
      </c>
      <c r="GZ330" s="275">
        <f>VLOOKUP(C330,MOVI!C:DT,70,0)</f>
        <v>280769</v>
      </c>
      <c r="HA330" s="275">
        <f>VLOOKUP(C330,FPT!B:GY,70,0)</f>
        <v>280769</v>
      </c>
      <c r="HB330" t="str">
        <f t="shared" ref="HB330:HB393" si="628">IF(GZ330&lt;&gt;HA330,"Lệch","")</f>
        <v/>
      </c>
      <c r="HC330" s="275">
        <f>VLOOKUP(C330,MOVI!C:DT,71,0)</f>
        <v>6044423</v>
      </c>
      <c r="HD330" s="275">
        <f>ROUND(VLOOKUP(C330,FPT!B:HB,71,0),0)</f>
        <v>6044423</v>
      </c>
      <c r="HE330" t="str">
        <f t="shared" ref="HE330:HE393" si="629">IF(HC330&lt;&gt;HD330,"Lệch","")</f>
        <v/>
      </c>
      <c r="HF330" s="275">
        <f>ROUND(VLOOKUP(C330,MOVI!C:DT,72,0),0)</f>
        <v>0</v>
      </c>
      <c r="HG330" s="275">
        <f>ROUND(VLOOKUP(C330,FPT!B:HE,72,0),0)</f>
        <v>0</v>
      </c>
      <c r="HH330" t="str">
        <f t="shared" ref="HH330:HH393" si="630">IF(HF330&lt;&gt;HG330,"Lệch","")</f>
        <v/>
      </c>
      <c r="HI330" s="275">
        <f>VLOOKUP(C330,MOVI!C:DT,73,0)</f>
        <v>200000</v>
      </c>
      <c r="HJ330" s="275">
        <f>VLOOKUP(C330,FPT!B:HH,73,0)</f>
        <v>200000</v>
      </c>
      <c r="HK330" t="str">
        <f t="shared" ref="HK330:HK393" si="631">IF(HI330&lt;&gt;HJ330,"Lệch","")</f>
        <v/>
      </c>
      <c r="HL330" s="275">
        <f>VLOOKUP(C330,MOVI!C:DT,74,0)</f>
        <v>659808</v>
      </c>
      <c r="HM330" s="275">
        <f>VLOOKUP(C330,FPT!B:HK,74,0)</f>
        <v>659808</v>
      </c>
      <c r="HN330" t="str">
        <f t="shared" ref="HN330:HN393" si="632">IF(HL330&lt;&gt;HM330,"Lệch","")</f>
        <v/>
      </c>
      <c r="HO330" s="275">
        <f>VLOOKUP(C330,MOVI!C:DT,75,0)</f>
        <v>11000000</v>
      </c>
      <c r="HP330" s="275">
        <f>VLOOKUP(C330,FPT!B:HN,75,0)</f>
        <v>11000000</v>
      </c>
      <c r="HQ330" t="str">
        <f t="shared" ref="HQ330:HQ393" si="633">IF(HO330&lt;&gt;HP330,"Lệch","")</f>
        <v/>
      </c>
      <c r="HR330" s="275">
        <f>VLOOKUP(C330,MOVI!C:DT,76,0)</f>
        <v>0</v>
      </c>
      <c r="HS330" s="275">
        <f>VLOOKUP(C330,FPT!B:HQ,76,0)</f>
        <v>0</v>
      </c>
      <c r="HT330" t="str">
        <f t="shared" ref="HT330:HT393" si="634">IF(HR330&lt;&gt;HS330,"Lệch","")</f>
        <v/>
      </c>
      <c r="HU330" s="275">
        <f>VLOOKUP(C330,MOVI!C:DT,77,0)</f>
        <v>0</v>
      </c>
      <c r="HV330" s="275">
        <f>VLOOKUP(C330,FPT!B:HT,77,0)</f>
        <v>0</v>
      </c>
      <c r="HW330" t="str">
        <f t="shared" ref="HW330:HW393" si="635">IF(HU330&lt;&gt;HV330,"Lệch","")</f>
        <v/>
      </c>
      <c r="HX330" s="274">
        <f>VLOOKUP(C330,MOVI!C:CB,78,0)</f>
        <v>400000</v>
      </c>
      <c r="HY330" s="261">
        <f>VLOOKUP(C330,FPT!$B:$CA,78,0)</f>
        <v>400000</v>
      </c>
      <c r="HZ330" t="str">
        <f t="shared" ref="HZ330:HZ393" si="636">IF(HX330&lt;&gt;HY330,"Lệch","")</f>
        <v/>
      </c>
      <c r="IA330" s="275">
        <f>VLOOKUP(C330,MOVI!C:CD,79,0)</f>
        <v>50000</v>
      </c>
      <c r="IB330" s="275">
        <f>VLOOKUP(C330,FPT!B:HZ,79,0)</f>
        <v>50000</v>
      </c>
      <c r="IC330" t="str">
        <f t="shared" ref="IC330:IC393" si="637">IF(IA330&lt;&gt;IB330,"Lệch","")</f>
        <v/>
      </c>
      <c r="ID330" s="275">
        <f>VLOOKUP(C330,MOVI!C:CD,80,0)</f>
        <v>75000</v>
      </c>
      <c r="IE330" s="275">
        <f>VLOOKUP(C330,FPT!B:IC,80,0)</f>
        <v>75000</v>
      </c>
      <c r="IF330" t="str">
        <f t="shared" ref="IF330:IF393" si="638">IF(ID330&lt;&gt;IE330,"Lệch","")</f>
        <v/>
      </c>
      <c r="IG330" s="275">
        <f>VLOOKUP(C330,MOVI!C:DT,81,0)</f>
        <v>0</v>
      </c>
      <c r="IH330" s="275">
        <f>VLOOKUP(C330,FPT!B:IF,81,0)</f>
        <v>0</v>
      </c>
      <c r="II330" t="str">
        <f t="shared" ref="II330:II393" si="639">IF(IG330&lt;&gt;IH330,"Lệch","")</f>
        <v/>
      </c>
      <c r="IJ330" s="275">
        <f>VLOOKUP(C330,MOVI!C:DT,82,0)</f>
        <v>525000</v>
      </c>
      <c r="IK330" s="275">
        <f>VLOOKUP(C330,FPT!B:II,82,0)</f>
        <v>525000</v>
      </c>
      <c r="IL330" t="str">
        <f t="shared" ref="IL330:IL393" si="640">IF(IJ330&lt;&gt;IK330,"Lệch","")</f>
        <v/>
      </c>
      <c r="IM330" s="275">
        <f>ROUND(VLOOKUP(C330,MOVI!C:DT,83,0),0)</f>
        <v>12384808</v>
      </c>
      <c r="IN330" s="275">
        <f>ROUND(VLOOKUP(C330,FPT!B:IL,83,0),0)</f>
        <v>12384808</v>
      </c>
      <c r="IO330" t="str">
        <f t="shared" ref="IO330:IO393" si="641">IF(IM330&lt;&gt;IN330,"Lệch","")</f>
        <v/>
      </c>
      <c r="IP330" s="275">
        <f>VLOOKUP(C330,MOVI!C:DT,84,0)</f>
        <v>0</v>
      </c>
      <c r="IQ330" s="275">
        <f>VLOOKUP(C330,FPT!B:IO,84,0)</f>
        <v>0</v>
      </c>
      <c r="IR330" t="str">
        <f t="shared" ref="IR330:IR393" si="642">IF(IP330&lt;&gt;IQ330,"Lệch","")</f>
        <v/>
      </c>
      <c r="IS330" s="275">
        <f>ROUND(VLOOKUP(C330,MOVI!C:DT,85,0),0)</f>
        <v>0</v>
      </c>
      <c r="IT330" s="275">
        <f>ROUND(VLOOKUP(C330,FPT!B:IR,85,0),0)</f>
        <v>0</v>
      </c>
      <c r="IU330" t="str">
        <f t="shared" ref="IU330:IU393" si="643">IF(IS330&lt;&gt;IT330,"Lệch","")</f>
        <v/>
      </c>
      <c r="IV330" s="275">
        <f>VLOOKUP(C330,MOVI!C:DT,86,0)</f>
        <v>0</v>
      </c>
      <c r="IW330" s="275">
        <f>VLOOKUP(C330,FPT!B:IU,86,0)</f>
        <v>0</v>
      </c>
      <c r="IX330" t="str">
        <f t="shared" ref="IX330:IX393" si="644">IF(IV330&lt;&gt;IW330,"Lệch","")</f>
        <v/>
      </c>
      <c r="IY330" s="275">
        <f>ROUND(VLOOKUP(C330,MOVI!C:DT,87,0),0)</f>
        <v>0</v>
      </c>
      <c r="IZ330" s="275">
        <f>ROUND(VLOOKUP(C330,FPT!B:IX,87,0),0)</f>
        <v>0</v>
      </c>
      <c r="JA330" t="str">
        <f t="shared" ref="JA330:JA393" si="645">IF(IY330&lt;&gt;IZ330,"Lệch","")</f>
        <v/>
      </c>
      <c r="JB330" s="275">
        <f>VLOOKUP(C330,MOVI!C:DT,88,0)</f>
        <v>0</v>
      </c>
      <c r="JC330" s="275">
        <f>VLOOKUP(C330,FPT!B:JA,88,0)</f>
        <v>0</v>
      </c>
      <c r="JD330" t="str">
        <f t="shared" ref="JD330:JD393" si="646">IF(JB330&lt;&gt;JC330,"Lệch","")</f>
        <v/>
      </c>
      <c r="JE330" s="275">
        <f>VLOOKUP(C330,MOVI!C:DT,89,0)</f>
        <v>50000</v>
      </c>
      <c r="JF330" s="275">
        <f>VLOOKUP(C330,FPT!B:JD,89,0)</f>
        <v>50000</v>
      </c>
      <c r="JG330" t="str">
        <f t="shared" ref="JG330:JG393" si="647">IF(JE330&lt;&gt;JF330,"Lệch","")</f>
        <v/>
      </c>
      <c r="JH330" s="275">
        <f>VLOOKUP(C330,MOVI!C:DT,90,0)</f>
        <v>0</v>
      </c>
      <c r="JI330" s="275">
        <f>VLOOKUP(C330,FPT!B:JG,90,0)</f>
        <v>0</v>
      </c>
      <c r="JJ330" t="str">
        <f t="shared" ref="JJ330:JJ393" si="648">IF(JH330&lt;&gt;JI330,"Lệch","")</f>
        <v/>
      </c>
      <c r="JK330" s="275">
        <f>VLOOKUP(C330,MOVI!C:DT,91,0)</f>
        <v>0</v>
      </c>
      <c r="JL330" s="275">
        <f>VLOOKUP(C330,FPT!B:JJ,91,0)</f>
        <v>0</v>
      </c>
      <c r="JM330" t="str">
        <f t="shared" ref="JM330:JM393" si="649">IF(JK330&lt;&gt;JL330,"Lệch","")</f>
        <v/>
      </c>
      <c r="JN330" s="275">
        <f>VLOOKUP(C330,MOVI!C:DT,92,0)</f>
        <v>0</v>
      </c>
      <c r="JO330" s="275">
        <f>VLOOKUP(C330,FPT!B:JM,92,0)</f>
        <v>0</v>
      </c>
      <c r="JP330" t="str">
        <f t="shared" ref="JP330:JP393" si="650">IF(JN330&lt;&gt;JO330,"Lệch","")</f>
        <v/>
      </c>
      <c r="JQ330" s="275">
        <f>VLOOKUP(C330,MOVI!C:DT,93,0)</f>
        <v>0</v>
      </c>
      <c r="JR330" s="275">
        <f>VLOOKUP(C330,FPT!B:JP,93,0)</f>
        <v>0</v>
      </c>
      <c r="JS330" t="str">
        <f t="shared" ref="JS330:JS393" si="651">IF(JQ330&lt;&gt;JR330,"Lệch","")</f>
        <v/>
      </c>
      <c r="JT330" s="275">
        <f>VLOOKUP(C330,MOVI!C:DT,94,0)</f>
        <v>50000</v>
      </c>
      <c r="JU330" s="275">
        <f>VLOOKUP(C330,FPT!B:JS,94,0)</f>
        <v>50000</v>
      </c>
      <c r="JV330" t="str">
        <f t="shared" ref="JV330:JV393" si="652">IF(JT330&lt;&gt;JU330,"Lệch","")</f>
        <v/>
      </c>
      <c r="JW330" s="275">
        <f>VLOOKUP(C330,MOVI!C:DT,95,0)</f>
        <v>5469423</v>
      </c>
      <c r="JX330" s="275">
        <f>VLOOKUP(C330,FPT!B:JV,95,0)</f>
        <v>5469423</v>
      </c>
      <c r="JY330" t="str">
        <f t="shared" ref="JY330:JY393" si="653">IF(JW330&lt;&gt;JX330,"Lệch","")</f>
        <v/>
      </c>
      <c r="JZ330" s="275">
        <f>VLOOKUP(C330,MOVI!C:DT,96,0)</f>
        <v>0</v>
      </c>
      <c r="KA330" s="275">
        <f>VLOOKUP(C330,FPT!B:JY,96,0)</f>
        <v>0</v>
      </c>
      <c r="KB330" t="str">
        <f t="shared" ref="KB330:KB393" si="654">IF(JZ330&lt;&gt;KA330,"Lệch","")</f>
        <v/>
      </c>
      <c r="KC330" s="275">
        <f>VLOOKUP(C330,MOVI!C:DT,97,0)</f>
        <v>5469423</v>
      </c>
      <c r="KD330" s="275">
        <f>VLOOKUP(C330,FPT!B:KB,97,0)</f>
        <v>5469423</v>
      </c>
      <c r="KE330" t="str">
        <f t="shared" ref="KE330:KE393" si="655">IF(KC330&lt;&gt;KD330,"Lệch","")</f>
        <v/>
      </c>
      <c r="KF330" s="275">
        <f>VLOOKUP(C330,MOVI!C:DT,98,0)</f>
        <v>850000.00000000012</v>
      </c>
      <c r="KG330" s="275">
        <f>VLOOKUP(C330,FPT!B:KE,98,0)</f>
        <v>850000</v>
      </c>
      <c r="KH330" t="str">
        <f t="shared" ref="KH330:KH393" si="656">IF(KF330&lt;&gt;KG330,"Lệch","")</f>
        <v/>
      </c>
      <c r="KI330" s="275">
        <f>VLOOKUP(C330,MOVI!C:DT,99,0)</f>
        <v>0</v>
      </c>
      <c r="KJ330" s="275">
        <f>VLOOKUP(C330,FPT!B:KH,99,0)</f>
        <v>0</v>
      </c>
      <c r="KK330" t="str">
        <f t="shared" ref="KK330:KK393" si="657">IF(KI330&lt;&gt;KJ330,"Lệch","")</f>
        <v/>
      </c>
      <c r="KL330" s="275">
        <f>VLOOKUP(C330,MOVI!C:DT,100,0)</f>
        <v>150000</v>
      </c>
      <c r="KM330" s="275">
        <f>VLOOKUP(C330,FPT!B:KK,100,0)</f>
        <v>150000</v>
      </c>
      <c r="KN330" t="str">
        <f t="shared" ref="KN330:KN393" si="658">IF(KL330&lt;&gt;KM330,"Lệch","")</f>
        <v/>
      </c>
      <c r="KO330" s="275">
        <f>VLOOKUP(C330,MOVI!C:DT,101,0)</f>
        <v>0</v>
      </c>
      <c r="KP330" s="275">
        <f>VLOOKUP(C330,FPT!B:KN,101,0)</f>
        <v>0</v>
      </c>
      <c r="KQ330" t="str">
        <f t="shared" ref="KQ330:KQ393" si="659">IF(KO330&lt;&gt;KP330,"Lệch","")</f>
        <v/>
      </c>
      <c r="KR330" s="275">
        <f>VLOOKUP(C330,MOVI!C:DT,102,0)</f>
        <v>0</v>
      </c>
      <c r="KS330" s="275">
        <f>VLOOKUP(C330,FPT!B:KQ,102,0)</f>
        <v>0</v>
      </c>
      <c r="KT330" t="str">
        <f t="shared" ref="KT330:KT393" si="660">IF(KR330&lt;&gt;KS330,"Lệch","")</f>
        <v/>
      </c>
      <c r="KU330" s="275">
        <f>VLOOKUP(C330,MOVI!C:DT,103,0)</f>
        <v>1000000.0000000001</v>
      </c>
      <c r="KV330" s="275">
        <f>VLOOKUP(C330,FPT!B:KT,103,0)</f>
        <v>1000000</v>
      </c>
      <c r="KW330" t="str">
        <f t="shared" ref="KW330:KW393" si="661">IF(KU330&lt;&gt;KV330,"Lệch","")</f>
        <v/>
      </c>
      <c r="KX330" s="275">
        <f>VLOOKUP(C330,MOVI!C:DT,104,0)</f>
        <v>1525000</v>
      </c>
      <c r="KY330" s="275">
        <f>VLOOKUP(C330,FPT!B:KW,104,0)</f>
        <v>1525000</v>
      </c>
      <c r="KZ330" t="str">
        <f t="shared" ref="KZ330:KZ393" si="662">IF(KX330&lt;&gt;KY330,"Lệch","")</f>
        <v/>
      </c>
      <c r="LA330" s="275">
        <f>VLOOKUP(C330,MOVI!C:DT,105,0)</f>
        <v>100000</v>
      </c>
      <c r="LB330" s="275">
        <f>VLOOKUP(C330,FPT!B:KZ,105,0)</f>
        <v>100000</v>
      </c>
      <c r="LC330" t="str">
        <f t="shared" ref="LC330:LC393" si="663">IF(LA330&lt;&gt;LB330,"Lệch","")</f>
        <v/>
      </c>
      <c r="LD330" s="275">
        <f>VLOOKUP(C330,MOVI!C:DT,106,0)</f>
        <v>7144423</v>
      </c>
      <c r="LE330" s="275">
        <f>VLOOKUP(C330,FPT!B:LC,106,0)</f>
        <v>7144423</v>
      </c>
      <c r="LF330" t="str">
        <f t="shared" ref="LF330:LF393" si="664">IF(LD330&lt;&gt;LE330,"Lệch","")</f>
        <v/>
      </c>
      <c r="LG330" s="273">
        <f>VLOOKUP(C330,MOVI!C:DT,107,0)</f>
        <v>0</v>
      </c>
      <c r="LH330" s="273">
        <f>VLOOKUP(C330,FPT!B:LF,107,0)</f>
        <v>0</v>
      </c>
      <c r="LI330" t="str">
        <f t="shared" ref="LI330:LI393" si="665">IF(LG330&lt;&gt;LH330,"Lệch","")</f>
        <v/>
      </c>
      <c r="LJ330" t="str">
        <f>VLOOKUP(C330,MOVI!C:DV,108,0)</f>
        <v>MoviCentralSales</v>
      </c>
      <c r="LK330" s="252" t="str">
        <f>VLOOKUP(C330,FPT!B:LI,108,0)</f>
        <v>MoviCentralSales</v>
      </c>
      <c r="LL330" t="str">
        <f t="shared" ref="LL330:LL393" si="666">IF(LJ330&lt;&gt;LK330,"Lệch","")</f>
        <v/>
      </c>
      <c r="LM330" s="275">
        <f>ROUND(VLOOKUP(C330,MOVI!C:DV,109,0),0)</f>
        <v>416667</v>
      </c>
      <c r="LN330" s="275">
        <f>ROUND(VLOOKUP(C330,FPT!B:LL,109,0),0)</f>
        <v>416667</v>
      </c>
      <c r="LO330" t="str">
        <f t="shared" ref="LO330:LO393" si="667">IF(LM330&lt;&gt;LN330,"Lệch","")</f>
        <v/>
      </c>
      <c r="LP330" t="str">
        <f>VLOOKUP(C330,MOVI!C:DV,110,0)</f>
        <v>DNG</v>
      </c>
      <c r="LQ330" s="247" t="str">
        <f>VLOOKUP(C330,FPT!B:LO,110,0)</f>
        <v>DNG</v>
      </c>
      <c r="LR330" t="str">
        <f t="shared" ref="LR330:LR393" si="668">IF(LP330&lt;&gt;LQ330,"Lệch","")</f>
        <v/>
      </c>
      <c r="LS330">
        <f>MOVI!DI325</f>
        <v>21</v>
      </c>
      <c r="LV330">
        <f>MOVI!DJ325</f>
        <v>0</v>
      </c>
      <c r="LW330">
        <f>MOVI!DK325</f>
        <v>1</v>
      </c>
      <c r="LX330" t="str">
        <f>MOVI!DL325</f>
        <v>x</v>
      </c>
      <c r="LY330">
        <f>MOVI!DM325</f>
        <v>0</v>
      </c>
      <c r="LZ330">
        <f>MOVI!DN325</f>
        <v>50000</v>
      </c>
      <c r="MA330">
        <f>MOVI!DO325</f>
        <v>0</v>
      </c>
      <c r="MB330" t="str">
        <f>MOVI!DP325</f>
        <v>DNG</v>
      </c>
      <c r="MC330">
        <f>MOVI!DQ325</f>
        <v>0</v>
      </c>
      <c r="MD330">
        <f>MOVI!DR325</f>
        <v>0</v>
      </c>
      <c r="ME330" t="str">
        <f>VLOOKUP(C330,MOVI!C:DV,121,0)</f>
        <v>Group 1</v>
      </c>
      <c r="MF330" s="252" t="str">
        <f>VLOOKUP(C330,FPT!B:MD,111,0)</f>
        <v>Group 1</v>
      </c>
      <c r="MG330" t="str">
        <f t="shared" si="561"/>
        <v/>
      </c>
      <c r="MH330" t="str">
        <f>VLOOKUP(C330,MOVI!C:DT,122,0)</f>
        <v>MoviCentralGroup 1</v>
      </c>
      <c r="MI330" s="252" t="str">
        <f>VLOOKUP(C330,FPT!B:DS,112,0)</f>
        <v>MoviCentralGroup 1</v>
      </c>
      <c r="MJ330" t="str">
        <f t="shared" ref="MJ330:MJ393" si="669">IF(MH330&lt;&gt;MI330,"Lệch","")</f>
        <v/>
      </c>
    </row>
    <row r="331" spans="1:348" x14ac:dyDescent="0.25">
      <c r="A331">
        <v>323</v>
      </c>
      <c r="B331" s="48">
        <v>6036</v>
      </c>
      <c r="C331" s="271" t="s">
        <v>1088</v>
      </c>
      <c r="D331" t="str">
        <f>VLOOKUP(C331,MOVI!C:D,2,0)</f>
        <v>Ngô Thị Minh Hòa</v>
      </c>
      <c r="E331" t="str">
        <f>VLOOKUP(C331,FPT!B:C,2,0)</f>
        <v>Ngô Thị Minh Hòa</v>
      </c>
      <c r="F331" t="str">
        <f t="shared" si="562"/>
        <v/>
      </c>
      <c r="G331" t="str">
        <f>VLOOKUP(C331,MOVI!C:E,3,0)</f>
        <v>Sales</v>
      </c>
      <c r="H331" t="str">
        <f>VLOOKUP(C331,FPT!B:F,3,0)</f>
        <v>Sales</v>
      </c>
      <c r="I331" t="str">
        <f t="shared" si="563"/>
        <v/>
      </c>
      <c r="J331" t="str">
        <f>VLOOKUP(C331,MOVI!C:H,4,0)</f>
        <v>Field Sales</v>
      </c>
      <c r="K331" t="str">
        <f>VLOOKUP(C331,FPT!B:I,4,0)</f>
        <v>Field Sales</v>
      </c>
      <c r="L331" t="str">
        <f t="shared" si="564"/>
        <v/>
      </c>
      <c r="M331" t="str">
        <f>VLOOKUP(C331,MOVI!C:DT,5,0)</f>
        <v>Associate</v>
      </c>
      <c r="N331" t="str">
        <f>VLOOKUP(C331,FPT!B:L,5,0)</f>
        <v>Associate</v>
      </c>
      <c r="O331" t="str">
        <f t="shared" si="565"/>
        <v/>
      </c>
      <c r="P331" t="str">
        <f>VLOOKUP(C331,MOVI!C:DT,6,0)</f>
        <v>Field Sales</v>
      </c>
      <c r="Q331" t="str">
        <f>VLOOKUP(C331,FPT!B:O,6,0)</f>
        <v>Field sales</v>
      </c>
      <c r="R331" t="str">
        <f t="shared" si="566"/>
        <v/>
      </c>
      <c r="S331" t="str">
        <f>VLOOKUP(C331,MOVI!C:DT,7,0)</f>
        <v>Central</v>
      </c>
      <c r="T331" t="str">
        <f>VLOOKUP(C331,FPT!B:R,7,0)</f>
        <v>Central</v>
      </c>
      <c r="U331" t="str">
        <f t="shared" si="567"/>
        <v/>
      </c>
      <c r="V331" t="str">
        <f>VLOOKUP(C331,MOVI!C:DT,8,0)</f>
        <v>Movi</v>
      </c>
      <c r="W331" t="str">
        <f>VLOOKUP(C331,FPT!B:U,8,0)</f>
        <v>Movi</v>
      </c>
      <c r="X331" t="str">
        <f t="shared" si="568"/>
        <v/>
      </c>
      <c r="Y331" t="str">
        <f>VLOOKUP(C331,MOVI!C:DT,9,0)</f>
        <v>Full-time</v>
      </c>
      <c r="Z331" t="str">
        <f>VLOOKUP(C331,FPT!B:X,9,0)</f>
        <v>Full-time</v>
      </c>
      <c r="AA331" t="str">
        <f t="shared" si="569"/>
        <v/>
      </c>
      <c r="AB331" t="str">
        <f>VLOOKUP(C331,MOVI!C:DT,10,0)</f>
        <v>Permanent</v>
      </c>
      <c r="AC331" t="str">
        <f>VLOOKUP(C331,FPT!B:AA,10,0)</f>
        <v>Permanent</v>
      </c>
      <c r="AD331" t="str">
        <f t="shared" si="570"/>
        <v/>
      </c>
      <c r="AE331" s="247">
        <f>VLOOKUP(C331,MOVI!C:DT,11,0)</f>
        <v>44146</v>
      </c>
      <c r="AF331" s="247">
        <f>VLOOKUP(C331,FPT!B:AD,11,0)</f>
        <v>44146</v>
      </c>
      <c r="AG331" t="str">
        <f t="shared" si="571"/>
        <v/>
      </c>
      <c r="AH331" s="260" t="str">
        <f>VLOOKUP(C331,MOVI!C:DT,12,0)</f>
        <v/>
      </c>
      <c r="AI331" s="260"/>
      <c r="AJ331" t="str">
        <f t="shared" si="560"/>
        <v/>
      </c>
      <c r="AK331">
        <f>VLOOKUP(C331,MOVI!C:DT,13,0)</f>
        <v>0</v>
      </c>
      <c r="AL331" s="247">
        <f>VLOOKUP(C331,FPT!B:AJ,13,0)</f>
        <v>0</v>
      </c>
      <c r="AM331" t="str">
        <f t="shared" ref="AM331:AM394" si="670">IF(AK331&lt;&gt;AL331,"Lệch","")</f>
        <v/>
      </c>
      <c r="AN331" s="247">
        <f>VLOOKUP(C331,MOVI!C:DT,14,0)</f>
        <v>0</v>
      </c>
      <c r="AO331" s="247">
        <f>VLOOKUP(C331,FPT!B:AM,14,0)</f>
        <v>0</v>
      </c>
      <c r="AP331" t="str">
        <f t="shared" si="572"/>
        <v/>
      </c>
      <c r="AQ331" t="str">
        <f>VLOOKUP(C331,MOVI!C:DT,15,0)</f>
        <v>LC</v>
      </c>
      <c r="AR331" s="247" t="str">
        <f>VLOOKUP(C331,FPT!B:AP,15,0)</f>
        <v>LC</v>
      </c>
      <c r="AS331" t="str">
        <f t="shared" si="573"/>
        <v/>
      </c>
      <c r="AT331" s="282" t="str">
        <f>VLOOKUP(C331,MOVI!C:DT,16,0)</f>
        <v>LTTP</v>
      </c>
      <c r="AU331" s="247" t="str">
        <f>VLOOKUP(C331,FPT!B:AS,16,0)</f>
        <v>LTTP</v>
      </c>
      <c r="AV331" t="str">
        <f t="shared" si="574"/>
        <v/>
      </c>
      <c r="AW331" t="str">
        <f>VLOOKUP(C331,MOVI!C:DT,17,0)</f>
        <v>L</v>
      </c>
      <c r="AX331" s="247" t="str">
        <f>VLOOKUP(C331,FPT!B:AV,17,0)</f>
        <v>L</v>
      </c>
      <c r="AY331" t="str">
        <f t="shared" si="575"/>
        <v/>
      </c>
      <c r="AZ331">
        <f>VLOOKUP(C331,MOVI!C:DT,18,0)</f>
        <v>0</v>
      </c>
      <c r="BA331" s="247">
        <f>VLOOKUP(C331,FPT!B:AY,18,0)</f>
        <v>0</v>
      </c>
      <c r="BB331" t="str">
        <f t="shared" si="576"/>
        <v/>
      </c>
      <c r="BC331" s="275">
        <f>VLOOKUP(C331,MOVI!C:DT,19,0)</f>
        <v>5000000</v>
      </c>
      <c r="BD331" s="275">
        <f>VLOOKUP(C331,FPT!B:BB,19,0)</f>
        <v>5000000</v>
      </c>
      <c r="BE331" t="str">
        <f t="shared" si="577"/>
        <v/>
      </c>
      <c r="BF331">
        <f>VLOOKUP(C331,MOVI!C:DT,20,0)</f>
        <v>0</v>
      </c>
      <c r="BG331" s="252">
        <f>VLOOKUP(C331,FPT!B:BE,20,0)</f>
        <v>0</v>
      </c>
      <c r="BH331" t="str">
        <f t="shared" si="578"/>
        <v/>
      </c>
      <c r="BI331" s="275">
        <f>VLOOKUP(C331,MOVI!C:DT,21,0)</f>
        <v>5000000</v>
      </c>
      <c r="BJ331" s="275">
        <f>VLOOKUP(C331,FPT!B:BH,21,0)</f>
        <v>5000000</v>
      </c>
      <c r="BK331" t="str">
        <f t="shared" si="579"/>
        <v/>
      </c>
      <c r="BL331" s="275">
        <f>VLOOKUP(C331,MOVI!C:DT,22,0)</f>
        <v>0</v>
      </c>
      <c r="BM331" s="275">
        <f>VLOOKUP(C331,FPT!B:BK,22,0)</f>
        <v>0</v>
      </c>
      <c r="BN331" t="str">
        <f t="shared" si="580"/>
        <v/>
      </c>
      <c r="BO331" s="275">
        <f>VLOOKUP(C331,MOVI!C:DT,23,0)</f>
        <v>0</v>
      </c>
      <c r="BP331" s="275">
        <f>VLOOKUP(C331,FPT!B:BN,23,0)</f>
        <v>0</v>
      </c>
      <c r="BQ331" t="str">
        <f t="shared" si="581"/>
        <v/>
      </c>
      <c r="BR331" s="275">
        <f>VLOOKUP(C331,MOVI!C:DT,24,0)</f>
        <v>0</v>
      </c>
      <c r="BS331" s="275">
        <f>VLOOKUP(C331,FPT!B:BQ,24,0)</f>
        <v>0</v>
      </c>
      <c r="BT331" t="str">
        <f t="shared" si="582"/>
        <v/>
      </c>
      <c r="BU331" s="275">
        <f>VLOOKUP(C331,MOVI!C:DT,25,0)</f>
        <v>200000</v>
      </c>
      <c r="BV331" s="275">
        <f>VLOOKUP(C331,FPT!B:BT,25,0)</f>
        <v>200000</v>
      </c>
      <c r="BW331" t="str">
        <f t="shared" si="583"/>
        <v/>
      </c>
      <c r="BX331" s="275">
        <f>VLOOKUP(C331,MOVI!C:DT,26,0)</f>
        <v>0</v>
      </c>
      <c r="BY331" s="275">
        <f>VLOOKUP(C331,FPT!B:BW,26,0)</f>
        <v>0</v>
      </c>
      <c r="BZ331" t="str">
        <f t="shared" si="584"/>
        <v/>
      </c>
      <c r="CA331" s="275">
        <f>VLOOKUP(C331,MOVI!C:DT,27,0)</f>
        <v>730000</v>
      </c>
      <c r="CB331" s="275">
        <f>VLOOKUP(C331,FPT!B:BZ,27,0)</f>
        <v>730000</v>
      </c>
      <c r="CC331" t="str">
        <f t="shared" si="585"/>
        <v/>
      </c>
      <c r="CD331" s="275">
        <f>VLOOKUP(C331,MOVI!C:DT,28,0)</f>
        <v>930000</v>
      </c>
      <c r="CE331" s="275">
        <f>VLOOKUP(C331,FPT!B:CC,28,0)</f>
        <v>930000</v>
      </c>
      <c r="CF331" t="str">
        <f t="shared" si="586"/>
        <v/>
      </c>
      <c r="CG331" t="str">
        <f>VLOOKUP(C331,MOVI!C:DT,29,0)</f>
        <v>CN</v>
      </c>
      <c r="CH331" s="252" t="str">
        <f>VLOOKUP(C331,FPT!B:CF,29,0)</f>
        <v>CN</v>
      </c>
      <c r="CI331" t="str">
        <f t="shared" si="587"/>
        <v/>
      </c>
      <c r="CJ331">
        <f>VLOOKUP(C331,MOVI!C:DT,30,0)</f>
        <v>26</v>
      </c>
      <c r="CK331" s="252">
        <f>VLOOKUP(C331,FPT!B:CI,30,0)</f>
        <v>26</v>
      </c>
      <c r="CL331" t="str">
        <f t="shared" si="588"/>
        <v/>
      </c>
      <c r="CM331">
        <f>VLOOKUP(C331,MOVI!C:DT,31,0)</f>
        <v>16</v>
      </c>
      <c r="CN331" s="252">
        <f>VLOOKUP(C331,FPT!B:CL,31,0)</f>
        <v>16</v>
      </c>
      <c r="CO331" t="str">
        <f t="shared" si="589"/>
        <v/>
      </c>
      <c r="CP331" s="275">
        <f>VLOOKUP(C331,MOVI!C:DT,32,0)</f>
        <v>2</v>
      </c>
      <c r="CQ331" s="275">
        <f>VLOOKUP(C331,FPT!B:CO,32,0)</f>
        <v>2</v>
      </c>
      <c r="CR331" t="str">
        <f t="shared" si="590"/>
        <v/>
      </c>
      <c r="CS331" s="275">
        <f>VLOOKUP(C331,MOVI!C:DT,33,0)</f>
        <v>0</v>
      </c>
      <c r="CT331" s="275">
        <f>VLOOKUP(C331,FPT!B:CR,33,0)</f>
        <v>0</v>
      </c>
      <c r="CU331" t="str">
        <f t="shared" si="591"/>
        <v/>
      </c>
      <c r="CV331" s="275">
        <f>VLOOKUP(C331,MOVI!C:DT,34,0)</f>
        <v>0</v>
      </c>
      <c r="CW331" s="275">
        <f>VLOOKUP(C331,FPT!B:CU,34,0)</f>
        <v>0</v>
      </c>
      <c r="CX331" t="str">
        <f t="shared" si="592"/>
        <v/>
      </c>
      <c r="CY331" s="275">
        <f>VLOOKUP(C331,MOVI!C:DT,35,0)</f>
        <v>18</v>
      </c>
      <c r="CZ331" s="275">
        <f>VLOOKUP(C331,FPT!B:CX,35,0)</f>
        <v>18</v>
      </c>
      <c r="DA331" t="str">
        <f t="shared" si="593"/>
        <v/>
      </c>
      <c r="DB331" s="275">
        <f>VLOOKUP(C331,MOVI!C:DT,36,0)</f>
        <v>0</v>
      </c>
      <c r="DC331" s="275">
        <f>VLOOKUP(C331,FPT!B:DA,36,0)</f>
        <v>0</v>
      </c>
      <c r="DD331" t="str">
        <f t="shared" si="594"/>
        <v/>
      </c>
      <c r="DE331" s="275">
        <f>VLOOKUP(C331,MOVI!C:DT,37,0)</f>
        <v>0</v>
      </c>
      <c r="DF331" s="275">
        <f>VLOOKUP(C331,FPT!B:DD,37,0)</f>
        <v>0</v>
      </c>
      <c r="DG331" t="str">
        <f t="shared" si="595"/>
        <v/>
      </c>
      <c r="DH331" s="275">
        <f>VLOOKUP(C331,MOVI!C:DT,38,0)</f>
        <v>0</v>
      </c>
      <c r="DI331" s="275">
        <f>VLOOKUP(C331,FPT!B:DG,38,0)</f>
        <v>0</v>
      </c>
      <c r="DJ331" t="str">
        <f t="shared" si="596"/>
        <v/>
      </c>
      <c r="DK331" s="275">
        <f>VLOOKUP(C331,MOVI!C:DT,39,0)</f>
        <v>0</v>
      </c>
      <c r="DL331" s="275">
        <f>VLOOKUP(C331,FPT!B:DJ,39,0)</f>
        <v>0</v>
      </c>
      <c r="DM331" t="str">
        <f t="shared" si="597"/>
        <v/>
      </c>
      <c r="DN331" s="275">
        <f>VLOOKUP(C331,MOVI!C:DT,40,0)</f>
        <v>0</v>
      </c>
      <c r="DO331" s="275">
        <f>VLOOKUP(C331,FPT!B:DM,40,0)</f>
        <v>0</v>
      </c>
      <c r="DP331" t="str">
        <f t="shared" si="598"/>
        <v/>
      </c>
      <c r="DQ331" s="275">
        <f>VLOOKUP(C331,MOVI!C:DT,41,0)</f>
        <v>0</v>
      </c>
      <c r="DR331" s="275">
        <f>VLOOKUP(C331,FPT!B:DP,41,0)</f>
        <v>0</v>
      </c>
      <c r="DS331" t="str">
        <f t="shared" si="599"/>
        <v/>
      </c>
      <c r="DT331" s="275">
        <f>VLOOKUP(C331,MOVI!C:DT,42,0)</f>
        <v>3461538</v>
      </c>
      <c r="DU331" s="275">
        <f>ROUND(VLOOKUP(C331,FPT!B:DS,42,0),0)</f>
        <v>3461538</v>
      </c>
      <c r="DV331" t="str">
        <f t="shared" si="600"/>
        <v/>
      </c>
      <c r="DW331" s="275">
        <f>VLOOKUP(C331,MOVI!C:DT,43,0)</f>
        <v>0</v>
      </c>
      <c r="DX331" s="275">
        <f>VLOOKUP(C331,FPT!B:DV,43,0)</f>
        <v>0</v>
      </c>
      <c r="DY331" t="str">
        <f t="shared" si="601"/>
        <v/>
      </c>
      <c r="DZ331" s="275">
        <f>VLOOKUP(C331,MOVI!C:DT,44,0)</f>
        <v>0</v>
      </c>
      <c r="EA331" s="275">
        <f>VLOOKUP(C331,FPT!B:DY,44,0)</f>
        <v>0</v>
      </c>
      <c r="EB331" t="str">
        <f t="shared" si="602"/>
        <v/>
      </c>
      <c r="EC331" s="275">
        <f>VLOOKUP(C331,MOVI!C:DT,45,0)</f>
        <v>3461538</v>
      </c>
      <c r="ED331" s="275">
        <f>ROUND(VLOOKUP(C331,FPT!B:EB,45,0),0)</f>
        <v>3461538</v>
      </c>
      <c r="EE331" t="str">
        <f t="shared" si="603"/>
        <v/>
      </c>
      <c r="EF331" s="275">
        <f>VLOOKUP(C331,MOVI!C:DT,46,0)</f>
        <v>0</v>
      </c>
      <c r="EG331" s="275">
        <f>VLOOKUP(C331,FPT!B:EE,46,0)</f>
        <v>0</v>
      </c>
      <c r="EH331" t="str">
        <f t="shared" si="604"/>
        <v/>
      </c>
      <c r="EI331" s="275">
        <f>VLOOKUP(C331,MOVI!C:DT,47,0)</f>
        <v>0</v>
      </c>
      <c r="EJ331" s="275">
        <f>VLOOKUP(C331,FPT!B:EH,47,0)</f>
        <v>0</v>
      </c>
      <c r="EK331" t="str">
        <f t="shared" si="605"/>
        <v/>
      </c>
      <c r="EL331" s="275">
        <f>VLOOKUP(C331,MOVI!C:DT,48,0)</f>
        <v>0</v>
      </c>
      <c r="EM331" s="275">
        <f>VLOOKUP(C331,FPT!B:EK,48,0)</f>
        <v>0</v>
      </c>
      <c r="EN331" t="str">
        <f t="shared" si="606"/>
        <v/>
      </c>
      <c r="EO331" s="275">
        <f>VLOOKUP(C331,MOVI!C:DT,49,0)</f>
        <v>200000</v>
      </c>
      <c r="EP331" s="275">
        <f>VLOOKUP(C331,FPT!B:EN,49,0)</f>
        <v>200000</v>
      </c>
      <c r="EQ331" t="str">
        <f t="shared" si="607"/>
        <v/>
      </c>
      <c r="ER331" s="275">
        <f>VLOOKUP(C331,MOVI!C:DT,50,0)</f>
        <v>0</v>
      </c>
      <c r="ES331" s="275">
        <f>VLOOKUP(C331,FPT!B:EQ,50,0)</f>
        <v>0</v>
      </c>
      <c r="ET331" t="str">
        <f t="shared" si="608"/>
        <v/>
      </c>
      <c r="EU331" s="275">
        <f>VLOOKUP(C331,MOVI!C:DT,51,0)</f>
        <v>0</v>
      </c>
      <c r="EV331" s="275">
        <f>VLOOKUP(C331,FPT!B:ET,51,0)</f>
        <v>0</v>
      </c>
      <c r="EW331" t="str">
        <f t="shared" si="609"/>
        <v/>
      </c>
      <c r="EX331" s="275">
        <f>VLOOKUP(C331,MOVI!C:DT,52,0)</f>
        <v>0</v>
      </c>
      <c r="EY331" s="275">
        <f>VLOOKUP(C331,FPT!B:EW,52,0)</f>
        <v>0</v>
      </c>
      <c r="EZ331" t="str">
        <f t="shared" si="610"/>
        <v/>
      </c>
      <c r="FA331" s="275">
        <f>VLOOKUP(C331,MOVI!C:DT,53,0)</f>
        <v>0</v>
      </c>
      <c r="FB331" s="275">
        <f>VLOOKUP(C331,FPT!B:EZ,53,0)</f>
        <v>0</v>
      </c>
      <c r="FC331" t="str">
        <f t="shared" si="611"/>
        <v/>
      </c>
      <c r="FD331" s="275">
        <f>VLOOKUP(C331,MOVI!C:DT,54,0)</f>
        <v>0</v>
      </c>
      <c r="FE331" s="275">
        <f>VLOOKUP(C331,FPT!B:FC,54,0)</f>
        <v>0</v>
      </c>
      <c r="FF331" t="str">
        <f t="shared" si="612"/>
        <v/>
      </c>
      <c r="FG331" s="275">
        <f>VLOOKUP(C331,MOVI!C:DT,55,0)</f>
        <v>449231</v>
      </c>
      <c r="FH331" s="275">
        <f>VLOOKUP(C331,FPT!B:FF,55,0)</f>
        <v>449231</v>
      </c>
      <c r="FI331" t="str">
        <f t="shared" si="613"/>
        <v/>
      </c>
      <c r="FJ331" s="275">
        <f>VLOOKUP(C331,MOVI!C:DT,56,0)</f>
        <v>649231</v>
      </c>
      <c r="FK331" s="275">
        <f>VLOOKUP(C331,FPT!B:FI,56,0)</f>
        <v>649231</v>
      </c>
      <c r="FL331" t="str">
        <f t="shared" si="614"/>
        <v/>
      </c>
      <c r="FM331" s="275">
        <f>VLOOKUP(C331,MOVI!C:DT,57,0)</f>
        <v>765705</v>
      </c>
      <c r="FN331" s="275">
        <f>VLOOKUP(C331,FPT!B:FL,57,0)</f>
        <v>765705</v>
      </c>
      <c r="FO331" t="str">
        <f t="shared" si="615"/>
        <v/>
      </c>
      <c r="FP331" s="275">
        <f>VLOOKUP(C331,MOVI!C:DT,58,0)</f>
        <v>0</v>
      </c>
      <c r="FQ331" s="275">
        <f>VLOOKUP(C331,FPT!B:FO,58,0)</f>
        <v>0</v>
      </c>
      <c r="FR331" t="str">
        <f t="shared" si="616"/>
        <v/>
      </c>
      <c r="FS331" s="275">
        <f>VLOOKUP(C331,MOVI!C:DT,59,0)</f>
        <v>0</v>
      </c>
      <c r="FT331" s="275">
        <f>VLOOKUP(C331,FPT!B:FR,59,0)</f>
        <v>0</v>
      </c>
      <c r="FU331" t="str">
        <f t="shared" si="617"/>
        <v/>
      </c>
      <c r="FV331" s="275">
        <f>VLOOKUP(C331,MOVI!C:DT,60,0)</f>
        <v>0</v>
      </c>
      <c r="FW331" s="275">
        <f>VLOOKUP(C331,FPT!B:FU,60,0)</f>
        <v>0</v>
      </c>
      <c r="FX331" t="str">
        <f t="shared" si="618"/>
        <v/>
      </c>
      <c r="FY331" s="275">
        <f>VLOOKUP(C331,MOVI!C:DT,61,0)</f>
        <v>0</v>
      </c>
      <c r="FZ331" s="275">
        <f>VLOOKUP(C331,FPT!B:FX,61,0)</f>
        <v>0</v>
      </c>
      <c r="GA331" t="str">
        <f t="shared" si="619"/>
        <v/>
      </c>
      <c r="GB331" s="275">
        <f>VLOOKUP(C331,MOVI!C:DT,62,0)</f>
        <v>300000</v>
      </c>
      <c r="GC331" s="275">
        <f>VLOOKUP(C331,FPT!B:GA,62,0)</f>
        <v>300000</v>
      </c>
      <c r="GD331" t="str">
        <f t="shared" si="620"/>
        <v/>
      </c>
      <c r="GE331" s="275">
        <f>VLOOKUP(C331,MOVI!C:DT,63,0)</f>
        <v>0</v>
      </c>
      <c r="GF331" s="275">
        <f>VLOOKUP(C331,FPT!B:GD,63,0)</f>
        <v>0</v>
      </c>
      <c r="GG331" t="str">
        <f t="shared" si="621"/>
        <v/>
      </c>
      <c r="GH331" s="275">
        <f>VLOOKUP(C331,MOVI!C:DT,64,0)</f>
        <v>0</v>
      </c>
      <c r="GI331" s="275">
        <f>VLOOKUP(C331,FPT!B:GG,64,0)</f>
        <v>0</v>
      </c>
      <c r="GJ331" t="str">
        <f t="shared" si="622"/>
        <v/>
      </c>
      <c r="GK331" s="275">
        <f>VLOOKUP(C331,MOVI!C:DT,65,0)</f>
        <v>0</v>
      </c>
      <c r="GL331" s="275">
        <f>VLOOKUP(C331,FPT!B:GJ,65,0)</f>
        <v>0</v>
      </c>
      <c r="GM331" t="str">
        <f t="shared" si="623"/>
        <v/>
      </c>
      <c r="GN331" s="275">
        <f>VLOOKUP(C331,MOVI!C:DT,66,0)</f>
        <v>0</v>
      </c>
      <c r="GO331" s="275">
        <f>VLOOKUP(C331,FPT!B:GM,66,0)</f>
        <v>0</v>
      </c>
      <c r="GP331" t="str">
        <f t="shared" si="624"/>
        <v/>
      </c>
      <c r="GQ331" s="275">
        <f>VLOOKUP(C331,MOVI!C:DT,67,0)</f>
        <v>0</v>
      </c>
      <c r="GR331" s="275">
        <f>VLOOKUP(C331,FPT!B:GP,67,0)</f>
        <v>0</v>
      </c>
      <c r="GS331" t="str">
        <f t="shared" si="625"/>
        <v/>
      </c>
      <c r="GT331" s="275">
        <f>VLOOKUP(C331,MOVI!C:DT,68,0)</f>
        <v>0</v>
      </c>
      <c r="GU331" s="275">
        <f>VLOOKUP(C331,FPT!B:GS,68,0)</f>
        <v>0</v>
      </c>
      <c r="GV331" t="str">
        <f t="shared" si="626"/>
        <v/>
      </c>
      <c r="GW331" s="275">
        <f>VLOOKUP(C331,MOVI!C:DT,69,0)</f>
        <v>0</v>
      </c>
      <c r="GX331" s="275">
        <f>VLOOKUP(C331,FPT!B:GV,69,0)</f>
        <v>0</v>
      </c>
      <c r="GY331" t="str">
        <f t="shared" si="627"/>
        <v/>
      </c>
      <c r="GZ331" s="275">
        <f>VLOOKUP(C331,MOVI!C:DT,70,0)</f>
        <v>1065705</v>
      </c>
      <c r="HA331" s="275">
        <f>VLOOKUP(C331,FPT!B:GY,70,0)</f>
        <v>1065705</v>
      </c>
      <c r="HB331" t="str">
        <f t="shared" si="628"/>
        <v/>
      </c>
      <c r="HC331" s="275">
        <f>VLOOKUP(C331,MOVI!C:DT,71,0)</f>
        <v>5176474</v>
      </c>
      <c r="HD331" s="275">
        <f>ROUND(VLOOKUP(C331,FPT!B:HB,71,0),0)</f>
        <v>5176474</v>
      </c>
      <c r="HE331" t="str">
        <f t="shared" si="629"/>
        <v/>
      </c>
      <c r="HF331" s="275">
        <f>ROUND(VLOOKUP(C331,MOVI!C:DT,72,0),0)</f>
        <v>0</v>
      </c>
      <c r="HG331" s="275">
        <f>ROUND(VLOOKUP(C331,FPT!B:HE,72,0),0)</f>
        <v>0</v>
      </c>
      <c r="HH331" t="str">
        <f t="shared" si="630"/>
        <v/>
      </c>
      <c r="HI331" s="275">
        <f>VLOOKUP(C331,MOVI!C:DT,73,0)</f>
        <v>200000</v>
      </c>
      <c r="HJ331" s="275">
        <f>VLOOKUP(C331,FPT!B:HH,73,0)</f>
        <v>200000</v>
      </c>
      <c r="HK331" t="str">
        <f t="shared" si="631"/>
        <v/>
      </c>
      <c r="HL331" s="275">
        <f>VLOOKUP(C331,MOVI!C:DT,74,0)</f>
        <v>449231</v>
      </c>
      <c r="HM331" s="275">
        <f>VLOOKUP(C331,FPT!B:HK,74,0)</f>
        <v>449231</v>
      </c>
      <c r="HN331" t="str">
        <f t="shared" si="632"/>
        <v/>
      </c>
      <c r="HO331" s="275">
        <f>VLOOKUP(C331,MOVI!C:DT,75,0)</f>
        <v>11000000</v>
      </c>
      <c r="HP331" s="275">
        <f>VLOOKUP(C331,FPT!B:HN,75,0)</f>
        <v>11000000</v>
      </c>
      <c r="HQ331" t="str">
        <f t="shared" si="633"/>
        <v/>
      </c>
      <c r="HR331" s="275">
        <f>VLOOKUP(C331,MOVI!C:DT,76,0)</f>
        <v>0</v>
      </c>
      <c r="HS331" s="275">
        <f>VLOOKUP(C331,FPT!B:HQ,76,0)</f>
        <v>0</v>
      </c>
      <c r="HT331" t="str">
        <f t="shared" si="634"/>
        <v/>
      </c>
      <c r="HU331" s="275">
        <f>VLOOKUP(C331,MOVI!C:DT,77,0)</f>
        <v>0</v>
      </c>
      <c r="HV331" s="275">
        <f>VLOOKUP(C331,FPT!B:HT,77,0)</f>
        <v>0</v>
      </c>
      <c r="HW331" t="str">
        <f t="shared" si="635"/>
        <v/>
      </c>
      <c r="HX331" s="274">
        <f>VLOOKUP(C331,MOVI!C:CB,78,0)</f>
        <v>400000</v>
      </c>
      <c r="HY331" s="261">
        <f>VLOOKUP(C331,FPT!$B:$CA,78,0)</f>
        <v>400000</v>
      </c>
      <c r="HZ331" t="str">
        <f t="shared" si="636"/>
        <v/>
      </c>
      <c r="IA331" s="275">
        <f>VLOOKUP(C331,MOVI!C:CD,79,0)</f>
        <v>50000</v>
      </c>
      <c r="IB331" s="275">
        <f>VLOOKUP(C331,FPT!B:HZ,79,0)</f>
        <v>50000</v>
      </c>
      <c r="IC331" t="str">
        <f t="shared" si="637"/>
        <v/>
      </c>
      <c r="ID331" s="275">
        <f>VLOOKUP(C331,MOVI!C:CD,80,0)</f>
        <v>75000</v>
      </c>
      <c r="IE331" s="275">
        <f>VLOOKUP(C331,FPT!B:IC,80,0)</f>
        <v>75000</v>
      </c>
      <c r="IF331" t="str">
        <f t="shared" si="638"/>
        <v/>
      </c>
      <c r="IG331" s="275">
        <f>VLOOKUP(C331,MOVI!C:DT,81,0)</f>
        <v>0</v>
      </c>
      <c r="IH331" s="275">
        <f>VLOOKUP(C331,FPT!B:IF,81,0)</f>
        <v>0</v>
      </c>
      <c r="II331" t="str">
        <f t="shared" si="639"/>
        <v/>
      </c>
      <c r="IJ331" s="275">
        <f>VLOOKUP(C331,MOVI!C:DT,82,0)</f>
        <v>525000</v>
      </c>
      <c r="IK331" s="275">
        <f>VLOOKUP(C331,FPT!B:II,82,0)</f>
        <v>525000</v>
      </c>
      <c r="IL331" t="str">
        <f t="shared" si="640"/>
        <v/>
      </c>
      <c r="IM331" s="275">
        <f>ROUND(VLOOKUP(C331,MOVI!C:DT,83,0),0)</f>
        <v>12174231</v>
      </c>
      <c r="IN331" s="275">
        <f>ROUND(VLOOKUP(C331,FPT!B:IL,83,0),0)</f>
        <v>12174231</v>
      </c>
      <c r="IO331" t="str">
        <f t="shared" si="641"/>
        <v/>
      </c>
      <c r="IP331" s="275">
        <f>VLOOKUP(C331,MOVI!C:DT,84,0)</f>
        <v>0</v>
      </c>
      <c r="IQ331" s="275">
        <f>VLOOKUP(C331,FPT!B:IO,84,0)</f>
        <v>0</v>
      </c>
      <c r="IR331" t="str">
        <f t="shared" si="642"/>
        <v/>
      </c>
      <c r="IS331" s="275">
        <f>ROUND(VLOOKUP(C331,MOVI!C:DT,85,0),0)</f>
        <v>0</v>
      </c>
      <c r="IT331" s="275">
        <f>ROUND(VLOOKUP(C331,FPT!B:IR,85,0),0)</f>
        <v>0</v>
      </c>
      <c r="IU331" t="str">
        <f t="shared" si="643"/>
        <v/>
      </c>
      <c r="IV331" s="275">
        <f>VLOOKUP(C331,MOVI!C:DT,86,0)</f>
        <v>0</v>
      </c>
      <c r="IW331" s="275">
        <f>VLOOKUP(C331,FPT!B:IU,86,0)</f>
        <v>0</v>
      </c>
      <c r="IX331" t="str">
        <f t="shared" si="644"/>
        <v/>
      </c>
      <c r="IY331" s="275">
        <f>ROUND(VLOOKUP(C331,MOVI!C:DT,87,0),0)</f>
        <v>0</v>
      </c>
      <c r="IZ331" s="275">
        <f>ROUND(VLOOKUP(C331,FPT!B:IX,87,0),0)</f>
        <v>0</v>
      </c>
      <c r="JA331" t="str">
        <f t="shared" si="645"/>
        <v/>
      </c>
      <c r="JB331" s="275">
        <f>VLOOKUP(C331,MOVI!C:DT,88,0)</f>
        <v>0</v>
      </c>
      <c r="JC331" s="275">
        <f>VLOOKUP(C331,FPT!B:JA,88,0)</f>
        <v>0</v>
      </c>
      <c r="JD331" t="str">
        <f t="shared" si="646"/>
        <v/>
      </c>
      <c r="JE331" s="275">
        <f>VLOOKUP(C331,MOVI!C:DT,89,0)</f>
        <v>50000</v>
      </c>
      <c r="JF331" s="275">
        <f>VLOOKUP(C331,FPT!B:JD,89,0)</f>
        <v>50000</v>
      </c>
      <c r="JG331" t="str">
        <f t="shared" si="647"/>
        <v/>
      </c>
      <c r="JH331" s="275">
        <f>VLOOKUP(C331,MOVI!C:DT,90,0)</f>
        <v>0</v>
      </c>
      <c r="JI331" s="275">
        <f>VLOOKUP(C331,FPT!B:JG,90,0)</f>
        <v>0</v>
      </c>
      <c r="JJ331" t="str">
        <f t="shared" si="648"/>
        <v/>
      </c>
      <c r="JK331" s="275">
        <f>VLOOKUP(C331,MOVI!C:DT,91,0)</f>
        <v>0</v>
      </c>
      <c r="JL331" s="275">
        <f>VLOOKUP(C331,FPT!B:JJ,91,0)</f>
        <v>0</v>
      </c>
      <c r="JM331" t="str">
        <f t="shared" si="649"/>
        <v/>
      </c>
      <c r="JN331" s="275">
        <f>VLOOKUP(C331,MOVI!C:DT,92,0)</f>
        <v>1308900</v>
      </c>
      <c r="JO331" s="275">
        <f>VLOOKUP(C331,FPT!B:JM,92,0)</f>
        <v>1308900</v>
      </c>
      <c r="JP331" t="str">
        <f t="shared" si="650"/>
        <v/>
      </c>
      <c r="JQ331" s="275">
        <f>VLOOKUP(C331,MOVI!C:DT,93,0)</f>
        <v>0</v>
      </c>
      <c r="JR331" s="275">
        <f>VLOOKUP(C331,FPT!B:JP,93,0)</f>
        <v>0</v>
      </c>
      <c r="JS331" t="str">
        <f t="shared" si="651"/>
        <v/>
      </c>
      <c r="JT331" s="275">
        <f>VLOOKUP(C331,MOVI!C:DT,94,0)</f>
        <v>1358900</v>
      </c>
      <c r="JU331" s="275">
        <f>VLOOKUP(C331,FPT!B:JS,94,0)</f>
        <v>1358900</v>
      </c>
      <c r="JV331" t="str">
        <f t="shared" si="652"/>
        <v/>
      </c>
      <c r="JW331" s="275">
        <f>VLOOKUP(C331,MOVI!C:DT,95,0)</f>
        <v>3292574</v>
      </c>
      <c r="JX331" s="275">
        <f>VLOOKUP(C331,FPT!B:JV,95,0)</f>
        <v>3292574</v>
      </c>
      <c r="JY331" t="str">
        <f t="shared" si="653"/>
        <v/>
      </c>
      <c r="JZ331" s="275">
        <f>VLOOKUP(C331,MOVI!C:DT,96,0)</f>
        <v>0</v>
      </c>
      <c r="KA331" s="275">
        <f>VLOOKUP(C331,FPT!B:JY,96,0)</f>
        <v>0</v>
      </c>
      <c r="KB331" t="str">
        <f t="shared" si="654"/>
        <v/>
      </c>
      <c r="KC331" s="275">
        <f>VLOOKUP(C331,MOVI!C:DT,97,0)</f>
        <v>3292574</v>
      </c>
      <c r="KD331" s="275">
        <f>VLOOKUP(C331,FPT!B:KB,97,0)</f>
        <v>3292574</v>
      </c>
      <c r="KE331" t="str">
        <f t="shared" si="655"/>
        <v/>
      </c>
      <c r="KF331" s="275">
        <f>VLOOKUP(C331,MOVI!C:DT,98,0)</f>
        <v>850000.00000000012</v>
      </c>
      <c r="KG331" s="275">
        <f>VLOOKUP(C331,FPT!B:KE,98,0)</f>
        <v>850000</v>
      </c>
      <c r="KH331" t="str">
        <f t="shared" si="656"/>
        <v/>
      </c>
      <c r="KI331" s="275">
        <f>VLOOKUP(C331,MOVI!C:DT,99,0)</f>
        <v>0</v>
      </c>
      <c r="KJ331" s="275">
        <f>VLOOKUP(C331,FPT!B:KH,99,0)</f>
        <v>0</v>
      </c>
      <c r="KK331" t="str">
        <f t="shared" si="657"/>
        <v/>
      </c>
      <c r="KL331" s="275">
        <f>VLOOKUP(C331,MOVI!C:DT,100,0)</f>
        <v>150000</v>
      </c>
      <c r="KM331" s="275">
        <f>VLOOKUP(C331,FPT!B:KK,100,0)</f>
        <v>150000</v>
      </c>
      <c r="KN331" t="str">
        <f t="shared" si="658"/>
        <v/>
      </c>
      <c r="KO331" s="275">
        <f>VLOOKUP(C331,MOVI!C:DT,101,0)</f>
        <v>0</v>
      </c>
      <c r="KP331" s="275">
        <f>VLOOKUP(C331,FPT!B:KN,101,0)</f>
        <v>0</v>
      </c>
      <c r="KQ331" t="str">
        <f t="shared" si="659"/>
        <v/>
      </c>
      <c r="KR331" s="275">
        <f>VLOOKUP(C331,MOVI!C:DT,102,0)</f>
        <v>0</v>
      </c>
      <c r="KS331" s="275">
        <f>VLOOKUP(C331,FPT!B:KQ,102,0)</f>
        <v>0</v>
      </c>
      <c r="KT331" t="str">
        <f t="shared" si="660"/>
        <v/>
      </c>
      <c r="KU331" s="275">
        <f>VLOOKUP(C331,MOVI!C:DT,103,0)</f>
        <v>1000000.0000000001</v>
      </c>
      <c r="KV331" s="275">
        <f>VLOOKUP(C331,FPT!B:KT,103,0)</f>
        <v>1000000</v>
      </c>
      <c r="KW331" t="str">
        <f t="shared" si="661"/>
        <v/>
      </c>
      <c r="KX331" s="275">
        <f>VLOOKUP(C331,MOVI!C:DT,104,0)</f>
        <v>1525000</v>
      </c>
      <c r="KY331" s="275">
        <f>VLOOKUP(C331,FPT!B:KW,104,0)</f>
        <v>1525000</v>
      </c>
      <c r="KZ331" t="str">
        <f t="shared" si="662"/>
        <v/>
      </c>
      <c r="LA331" s="275">
        <f>VLOOKUP(C331,MOVI!C:DT,105,0)</f>
        <v>100000</v>
      </c>
      <c r="LB331" s="275">
        <f>VLOOKUP(C331,FPT!B:KZ,105,0)</f>
        <v>100000</v>
      </c>
      <c r="LC331" t="str">
        <f t="shared" si="663"/>
        <v/>
      </c>
      <c r="LD331" s="275">
        <f>VLOOKUP(C331,MOVI!C:DT,106,0)</f>
        <v>6276474</v>
      </c>
      <c r="LE331" s="275">
        <f>VLOOKUP(C331,FPT!B:LC,106,0)</f>
        <v>6276474</v>
      </c>
      <c r="LF331" t="str">
        <f t="shared" si="664"/>
        <v/>
      </c>
      <c r="LG331" s="273">
        <f>VLOOKUP(C331,MOVI!C:DT,107,0)</f>
        <v>0</v>
      </c>
      <c r="LH331" s="273">
        <f>VLOOKUP(C331,FPT!B:LF,107,0)</f>
        <v>0</v>
      </c>
      <c r="LI331" t="str">
        <f t="shared" si="665"/>
        <v/>
      </c>
      <c r="LJ331" t="str">
        <f>VLOOKUP(C331,MOVI!C:DV,108,0)</f>
        <v>MoviCentralSales</v>
      </c>
      <c r="LK331" s="252" t="str">
        <f>VLOOKUP(C331,FPT!B:LI,108,0)</f>
        <v>MoviCentralSales</v>
      </c>
      <c r="LL331" t="str">
        <f t="shared" si="666"/>
        <v/>
      </c>
      <c r="LM331" s="275">
        <f>ROUND(VLOOKUP(C331,MOVI!C:DV,109,0),0)</f>
        <v>416667</v>
      </c>
      <c r="LN331" s="275">
        <f>ROUND(VLOOKUP(C331,FPT!B:LL,109,0),0)</f>
        <v>416667</v>
      </c>
      <c r="LO331" t="str">
        <f t="shared" si="667"/>
        <v/>
      </c>
      <c r="LP331" t="str">
        <f>VLOOKUP(C331,MOVI!C:DV,110,0)</f>
        <v>DNG</v>
      </c>
      <c r="LQ331" s="247" t="str">
        <f>VLOOKUP(C331,FPT!B:LO,110,0)</f>
        <v>DNG</v>
      </c>
      <c r="LR331" t="str">
        <f t="shared" si="668"/>
        <v/>
      </c>
      <c r="LS331">
        <f>MOVI!DI326</f>
        <v>14</v>
      </c>
      <c r="LV331">
        <f>MOVI!DJ326</f>
        <v>0</v>
      </c>
      <c r="LW331">
        <f>MOVI!DK326</f>
        <v>8</v>
      </c>
      <c r="LX331" t="str">
        <f>MOVI!DL326</f>
        <v>x</v>
      </c>
      <c r="LY331">
        <f>MOVI!DM326</f>
        <v>0</v>
      </c>
      <c r="LZ331">
        <f>MOVI!DN326</f>
        <v>50000</v>
      </c>
      <c r="MA331">
        <f>MOVI!DO326</f>
        <v>0</v>
      </c>
      <c r="MB331" t="str">
        <f>MOVI!DP326</f>
        <v>DNG</v>
      </c>
      <c r="MC331">
        <f>MOVI!DQ326</f>
        <v>0</v>
      </c>
      <c r="MD331">
        <f>MOVI!DR326</f>
        <v>0</v>
      </c>
      <c r="ME331" t="str">
        <f>VLOOKUP(C331,MOVI!C:DV,121,0)</f>
        <v>Group 1</v>
      </c>
      <c r="MF331" s="252" t="str">
        <f>VLOOKUP(C331,FPT!B:MD,111,0)</f>
        <v>Group 1</v>
      </c>
      <c r="MG331" t="str">
        <f t="shared" si="561"/>
        <v/>
      </c>
      <c r="MH331" t="str">
        <f>VLOOKUP(C331,MOVI!C:DT,122,0)</f>
        <v>MoviCentralGroup 1</v>
      </c>
      <c r="MI331" s="252" t="str">
        <f>VLOOKUP(C331,FPT!B:DS,112,0)</f>
        <v>MoviCentralGroup 1</v>
      </c>
      <c r="MJ331" t="str">
        <f t="shared" si="669"/>
        <v/>
      </c>
    </row>
    <row r="332" spans="1:348" x14ac:dyDescent="0.25">
      <c r="A332">
        <v>324</v>
      </c>
      <c r="B332" s="48">
        <v>6065</v>
      </c>
      <c r="C332" s="271" t="s">
        <v>1095</v>
      </c>
      <c r="D332" t="str">
        <f>VLOOKUP(C332,MOVI!C:D,2,0)</f>
        <v>Bùi Thị Hồng Tính</v>
      </c>
      <c r="E332" t="str">
        <f>VLOOKUP(C332,FPT!B:C,2,0)</f>
        <v>Bùi Thị Hồng Tính</v>
      </c>
      <c r="F332" t="str">
        <f t="shared" si="562"/>
        <v/>
      </c>
      <c r="G332" t="str">
        <f>VLOOKUP(C332,MOVI!C:E,3,0)</f>
        <v>Sales</v>
      </c>
      <c r="H332" t="str">
        <f>VLOOKUP(C332,FPT!B:F,3,0)</f>
        <v>Sales</v>
      </c>
      <c r="I332" t="str">
        <f t="shared" si="563"/>
        <v/>
      </c>
      <c r="J332" t="str">
        <f>VLOOKUP(C332,MOVI!C:H,4,0)</f>
        <v>Field Sales</v>
      </c>
      <c r="K332" t="str">
        <f>VLOOKUP(C332,FPT!B:I,4,0)</f>
        <v>Field Sales</v>
      </c>
      <c r="L332" t="str">
        <f t="shared" si="564"/>
        <v/>
      </c>
      <c r="M332" t="str">
        <f>VLOOKUP(C332,MOVI!C:DT,5,0)</f>
        <v>Associate</v>
      </c>
      <c r="N332" t="str">
        <f>VLOOKUP(C332,FPT!B:L,5,0)</f>
        <v>Associate</v>
      </c>
      <c r="O332" t="str">
        <f t="shared" si="565"/>
        <v/>
      </c>
      <c r="P332" t="str">
        <f>VLOOKUP(C332,MOVI!C:DT,6,0)</f>
        <v>Field Sales</v>
      </c>
      <c r="Q332" t="str">
        <f>VLOOKUP(C332,FPT!B:O,6,0)</f>
        <v>Field sales</v>
      </c>
      <c r="R332" t="str">
        <f t="shared" si="566"/>
        <v/>
      </c>
      <c r="S332" t="str">
        <f>VLOOKUP(C332,MOVI!C:DT,7,0)</f>
        <v>South</v>
      </c>
      <c r="T332" t="str">
        <f>VLOOKUP(C332,FPT!B:R,7,0)</f>
        <v>South</v>
      </c>
      <c r="U332" t="str">
        <f t="shared" si="567"/>
        <v/>
      </c>
      <c r="V332" t="str">
        <f>VLOOKUP(C332,MOVI!C:DT,8,0)</f>
        <v>Movi</v>
      </c>
      <c r="W332" t="str">
        <f>VLOOKUP(C332,FPT!B:U,8,0)</f>
        <v>Movi</v>
      </c>
      <c r="X332" t="str">
        <f t="shared" si="568"/>
        <v/>
      </c>
      <c r="Y332" t="str">
        <f>VLOOKUP(C332,MOVI!C:DT,9,0)</f>
        <v>Full-time</v>
      </c>
      <c r="Z332" t="str">
        <f>VLOOKUP(C332,FPT!B:X,9,0)</f>
        <v>Full-time</v>
      </c>
      <c r="AA332" t="str">
        <f t="shared" si="569"/>
        <v/>
      </c>
      <c r="AB332" t="str">
        <f>VLOOKUP(C332,MOVI!C:DT,10,0)</f>
        <v>Permanent</v>
      </c>
      <c r="AC332" t="str">
        <f>VLOOKUP(C332,FPT!B:AA,10,0)</f>
        <v>Permanent</v>
      </c>
      <c r="AD332" t="str">
        <f t="shared" si="570"/>
        <v/>
      </c>
      <c r="AE332" s="247">
        <f>VLOOKUP(C332,MOVI!C:DT,11,0)</f>
        <v>44287</v>
      </c>
      <c r="AF332" s="247">
        <f>VLOOKUP(C332,FPT!B:AD,11,0)</f>
        <v>44287</v>
      </c>
      <c r="AG332" t="str">
        <f t="shared" si="571"/>
        <v/>
      </c>
      <c r="AH332" s="260" t="str">
        <f>VLOOKUP(C332,MOVI!C:DT,12,0)</f>
        <v/>
      </c>
      <c r="AI332" s="260"/>
      <c r="AJ332" t="str">
        <f t="shared" si="560"/>
        <v/>
      </c>
      <c r="AK332">
        <f>VLOOKUP(C332,MOVI!C:DT,13,0)</f>
        <v>0</v>
      </c>
      <c r="AL332" s="247">
        <f>VLOOKUP(C332,FPT!B:AJ,13,0)</f>
        <v>0</v>
      </c>
      <c r="AM332" t="str">
        <f t="shared" si="670"/>
        <v/>
      </c>
      <c r="AN332" s="247">
        <f>VLOOKUP(C332,MOVI!C:DT,14,0)</f>
        <v>0</v>
      </c>
      <c r="AO332" s="247">
        <f>VLOOKUP(C332,FPT!B:AM,14,0)</f>
        <v>0</v>
      </c>
      <c r="AP332" t="str">
        <f t="shared" si="572"/>
        <v/>
      </c>
      <c r="AQ332" t="str">
        <f>VLOOKUP(C332,MOVI!C:DT,15,0)</f>
        <v>LC</v>
      </c>
      <c r="AR332" s="247" t="str">
        <f>VLOOKUP(C332,FPT!B:AP,15,0)</f>
        <v>LC</v>
      </c>
      <c r="AS332" t="str">
        <f t="shared" si="573"/>
        <v/>
      </c>
      <c r="AT332" s="282" t="str">
        <f>VLOOKUP(C332,MOVI!C:DT,16,0)</f>
        <v>LTTP</v>
      </c>
      <c r="AU332" s="247" t="str">
        <f>VLOOKUP(C332,FPT!B:AS,16,0)</f>
        <v>LTTP</v>
      </c>
      <c r="AV332" t="str">
        <f t="shared" si="574"/>
        <v/>
      </c>
      <c r="AW332" t="str">
        <f>VLOOKUP(C332,MOVI!C:DT,17,0)</f>
        <v>L</v>
      </c>
      <c r="AX332" s="247" t="str">
        <f>VLOOKUP(C332,FPT!B:AV,17,0)</f>
        <v>L</v>
      </c>
      <c r="AY332" t="str">
        <f t="shared" si="575"/>
        <v/>
      </c>
      <c r="AZ332">
        <f>VLOOKUP(C332,MOVI!C:DT,18,0)</f>
        <v>0</v>
      </c>
      <c r="BA332" s="247">
        <f>VLOOKUP(C332,FPT!B:AY,18,0)</f>
        <v>0</v>
      </c>
      <c r="BB332" t="str">
        <f t="shared" si="576"/>
        <v/>
      </c>
      <c r="BC332" s="275">
        <f>VLOOKUP(C332,MOVI!C:DT,19,0)</f>
        <v>5000000</v>
      </c>
      <c r="BD332" s="275">
        <f>VLOOKUP(C332,FPT!B:BB,19,0)</f>
        <v>5000000</v>
      </c>
      <c r="BE332" t="str">
        <f t="shared" si="577"/>
        <v/>
      </c>
      <c r="BF332">
        <f>VLOOKUP(C332,MOVI!C:DT,20,0)</f>
        <v>0</v>
      </c>
      <c r="BG332" s="252">
        <f>VLOOKUP(C332,FPT!B:BE,20,0)</f>
        <v>0</v>
      </c>
      <c r="BH332" t="str">
        <f t="shared" si="578"/>
        <v/>
      </c>
      <c r="BI332" s="275">
        <f>VLOOKUP(C332,MOVI!C:DT,21,0)</f>
        <v>5000000</v>
      </c>
      <c r="BJ332" s="275">
        <f>VLOOKUP(C332,FPT!B:BH,21,0)</f>
        <v>5000000</v>
      </c>
      <c r="BK332" t="str">
        <f t="shared" si="579"/>
        <v/>
      </c>
      <c r="BL332" s="275">
        <f>VLOOKUP(C332,MOVI!C:DT,22,0)</f>
        <v>0</v>
      </c>
      <c r="BM332" s="275">
        <f>VLOOKUP(C332,FPT!B:BK,22,0)</f>
        <v>0</v>
      </c>
      <c r="BN332" t="str">
        <f t="shared" si="580"/>
        <v/>
      </c>
      <c r="BO332" s="275">
        <f>VLOOKUP(C332,MOVI!C:DT,23,0)</f>
        <v>0</v>
      </c>
      <c r="BP332" s="275">
        <f>VLOOKUP(C332,FPT!B:BN,23,0)</f>
        <v>0</v>
      </c>
      <c r="BQ332" t="str">
        <f t="shared" si="581"/>
        <v/>
      </c>
      <c r="BR332" s="275">
        <f>VLOOKUP(C332,MOVI!C:DT,24,0)</f>
        <v>0</v>
      </c>
      <c r="BS332" s="275">
        <f>VLOOKUP(C332,FPT!B:BQ,24,0)</f>
        <v>0</v>
      </c>
      <c r="BT332" t="str">
        <f t="shared" si="582"/>
        <v/>
      </c>
      <c r="BU332" s="275">
        <f>VLOOKUP(C332,MOVI!C:DT,25,0)</f>
        <v>200000</v>
      </c>
      <c r="BV332" s="275">
        <f>VLOOKUP(C332,FPT!B:BT,25,0)</f>
        <v>200000</v>
      </c>
      <c r="BW332" t="str">
        <f t="shared" si="583"/>
        <v/>
      </c>
      <c r="BX332" s="275">
        <f>VLOOKUP(C332,MOVI!C:DT,26,0)</f>
        <v>0</v>
      </c>
      <c r="BY332" s="275">
        <f>VLOOKUP(C332,FPT!B:BW,26,0)</f>
        <v>0</v>
      </c>
      <c r="BZ332" t="str">
        <f t="shared" si="584"/>
        <v/>
      </c>
      <c r="CA332" s="275">
        <f>VLOOKUP(C332,MOVI!C:DT,27,0)</f>
        <v>730000</v>
      </c>
      <c r="CB332" s="275">
        <f>VLOOKUP(C332,FPT!B:BZ,27,0)</f>
        <v>730000</v>
      </c>
      <c r="CC332" t="str">
        <f t="shared" si="585"/>
        <v/>
      </c>
      <c r="CD332" s="275">
        <f>VLOOKUP(C332,MOVI!C:DT,28,0)</f>
        <v>930000</v>
      </c>
      <c r="CE332" s="275">
        <f>VLOOKUP(C332,FPT!B:CC,28,0)</f>
        <v>930000</v>
      </c>
      <c r="CF332" t="str">
        <f t="shared" si="586"/>
        <v/>
      </c>
      <c r="CG332" t="str">
        <f>VLOOKUP(C332,MOVI!C:DT,29,0)</f>
        <v>CN</v>
      </c>
      <c r="CH332" s="252" t="str">
        <f>VLOOKUP(C332,FPT!B:CF,29,0)</f>
        <v>CN</v>
      </c>
      <c r="CI332" t="str">
        <f t="shared" si="587"/>
        <v/>
      </c>
      <c r="CJ332">
        <f>VLOOKUP(C332,MOVI!C:DT,30,0)</f>
        <v>26</v>
      </c>
      <c r="CK332" s="252">
        <f>VLOOKUP(C332,FPT!B:CI,30,0)</f>
        <v>26</v>
      </c>
      <c r="CL332" t="str">
        <f t="shared" si="588"/>
        <v/>
      </c>
      <c r="CM332">
        <f>VLOOKUP(C332,MOVI!C:DT,31,0)</f>
        <v>26</v>
      </c>
      <c r="CN332" s="252">
        <f>VLOOKUP(C332,FPT!B:CL,31,0)</f>
        <v>26</v>
      </c>
      <c r="CO332" t="str">
        <f t="shared" si="589"/>
        <v/>
      </c>
      <c r="CP332" s="275">
        <f>VLOOKUP(C332,MOVI!C:DT,32,0)</f>
        <v>0</v>
      </c>
      <c r="CQ332" s="275">
        <f>VLOOKUP(C332,FPT!B:CO,32,0)</f>
        <v>0</v>
      </c>
      <c r="CR332" t="str">
        <f t="shared" si="590"/>
        <v/>
      </c>
      <c r="CS332" s="275">
        <f>VLOOKUP(C332,MOVI!C:DT,33,0)</f>
        <v>0</v>
      </c>
      <c r="CT332" s="275">
        <f>VLOOKUP(C332,FPT!B:CR,33,0)</f>
        <v>0</v>
      </c>
      <c r="CU332" t="str">
        <f t="shared" si="591"/>
        <v/>
      </c>
      <c r="CV332" s="275">
        <f>VLOOKUP(C332,MOVI!C:DT,34,0)</f>
        <v>0</v>
      </c>
      <c r="CW332" s="275">
        <f>VLOOKUP(C332,FPT!B:CU,34,0)</f>
        <v>0</v>
      </c>
      <c r="CX332" t="str">
        <f t="shared" si="592"/>
        <v/>
      </c>
      <c r="CY332" s="275">
        <f>VLOOKUP(C332,MOVI!C:DT,35,0)</f>
        <v>26</v>
      </c>
      <c r="CZ332" s="275">
        <f>VLOOKUP(C332,FPT!B:CX,35,0)</f>
        <v>26</v>
      </c>
      <c r="DA332" t="str">
        <f t="shared" si="593"/>
        <v/>
      </c>
      <c r="DB332" s="275">
        <f>VLOOKUP(C332,MOVI!C:DT,36,0)</f>
        <v>0</v>
      </c>
      <c r="DC332" s="275">
        <f>VLOOKUP(C332,FPT!B:DA,36,0)</f>
        <v>0</v>
      </c>
      <c r="DD332" t="str">
        <f t="shared" si="594"/>
        <v/>
      </c>
      <c r="DE332" s="275">
        <f>VLOOKUP(C332,MOVI!C:DT,37,0)</f>
        <v>0</v>
      </c>
      <c r="DF332" s="275">
        <f>VLOOKUP(C332,FPT!B:DD,37,0)</f>
        <v>0</v>
      </c>
      <c r="DG332" t="str">
        <f t="shared" si="595"/>
        <v/>
      </c>
      <c r="DH332" s="275">
        <f>VLOOKUP(C332,MOVI!C:DT,38,0)</f>
        <v>0</v>
      </c>
      <c r="DI332" s="275">
        <f>VLOOKUP(C332,FPT!B:DG,38,0)</f>
        <v>0</v>
      </c>
      <c r="DJ332" t="str">
        <f t="shared" si="596"/>
        <v/>
      </c>
      <c r="DK332" s="275">
        <f>VLOOKUP(C332,MOVI!C:DT,39,0)</f>
        <v>0</v>
      </c>
      <c r="DL332" s="275">
        <f>VLOOKUP(C332,FPT!B:DJ,39,0)</f>
        <v>0</v>
      </c>
      <c r="DM332" t="str">
        <f t="shared" si="597"/>
        <v/>
      </c>
      <c r="DN332" s="275">
        <f>VLOOKUP(C332,MOVI!C:DT,40,0)</f>
        <v>0</v>
      </c>
      <c r="DO332" s="275">
        <f>VLOOKUP(C332,FPT!B:DM,40,0)</f>
        <v>0</v>
      </c>
      <c r="DP332" t="str">
        <f t="shared" si="598"/>
        <v/>
      </c>
      <c r="DQ332" s="275">
        <f>VLOOKUP(C332,MOVI!C:DT,41,0)</f>
        <v>0</v>
      </c>
      <c r="DR332" s="275">
        <f>VLOOKUP(C332,FPT!B:DP,41,0)</f>
        <v>0</v>
      </c>
      <c r="DS332" t="str">
        <f t="shared" si="599"/>
        <v/>
      </c>
      <c r="DT332" s="275">
        <f>VLOOKUP(C332,MOVI!C:DT,42,0)</f>
        <v>5000000</v>
      </c>
      <c r="DU332" s="275">
        <f>ROUND(VLOOKUP(C332,FPT!B:DS,42,0),0)</f>
        <v>5000000</v>
      </c>
      <c r="DV332" t="str">
        <f t="shared" si="600"/>
        <v/>
      </c>
      <c r="DW332" s="275">
        <f>VLOOKUP(C332,MOVI!C:DT,43,0)</f>
        <v>0</v>
      </c>
      <c r="DX332" s="275">
        <f>VLOOKUP(C332,FPT!B:DV,43,0)</f>
        <v>0</v>
      </c>
      <c r="DY332" t="str">
        <f t="shared" si="601"/>
        <v/>
      </c>
      <c r="DZ332" s="275">
        <f>VLOOKUP(C332,MOVI!C:DT,44,0)</f>
        <v>0</v>
      </c>
      <c r="EA332" s="275">
        <f>VLOOKUP(C332,FPT!B:DY,44,0)</f>
        <v>0</v>
      </c>
      <c r="EB332" t="str">
        <f t="shared" si="602"/>
        <v/>
      </c>
      <c r="EC332" s="275">
        <f>VLOOKUP(C332,MOVI!C:DT,45,0)</f>
        <v>5000000</v>
      </c>
      <c r="ED332" s="275">
        <f>ROUND(VLOOKUP(C332,FPT!B:EB,45,0),0)</f>
        <v>5000000</v>
      </c>
      <c r="EE332" t="str">
        <f t="shared" si="603"/>
        <v/>
      </c>
      <c r="EF332" s="275">
        <f>VLOOKUP(C332,MOVI!C:DT,46,0)</f>
        <v>0</v>
      </c>
      <c r="EG332" s="275">
        <f>VLOOKUP(C332,FPT!B:EE,46,0)</f>
        <v>0</v>
      </c>
      <c r="EH332" t="str">
        <f t="shared" si="604"/>
        <v/>
      </c>
      <c r="EI332" s="275">
        <f>VLOOKUP(C332,MOVI!C:DT,47,0)</f>
        <v>0</v>
      </c>
      <c r="EJ332" s="275">
        <f>VLOOKUP(C332,FPT!B:EH,47,0)</f>
        <v>0</v>
      </c>
      <c r="EK332" t="str">
        <f t="shared" si="605"/>
        <v/>
      </c>
      <c r="EL332" s="275">
        <f>VLOOKUP(C332,MOVI!C:DT,48,0)</f>
        <v>0</v>
      </c>
      <c r="EM332" s="275">
        <f>VLOOKUP(C332,FPT!B:EK,48,0)</f>
        <v>0</v>
      </c>
      <c r="EN332" t="str">
        <f t="shared" si="606"/>
        <v/>
      </c>
      <c r="EO332" s="275">
        <f>VLOOKUP(C332,MOVI!C:DT,49,0)</f>
        <v>200000</v>
      </c>
      <c r="EP332" s="275">
        <f>VLOOKUP(C332,FPT!B:EN,49,0)</f>
        <v>200000</v>
      </c>
      <c r="EQ332" t="str">
        <f t="shared" si="607"/>
        <v/>
      </c>
      <c r="ER332" s="275">
        <f>VLOOKUP(C332,MOVI!C:DT,50,0)</f>
        <v>0</v>
      </c>
      <c r="ES332" s="275">
        <f>VLOOKUP(C332,FPT!B:EQ,50,0)</f>
        <v>0</v>
      </c>
      <c r="ET332" t="str">
        <f t="shared" si="608"/>
        <v/>
      </c>
      <c r="EU332" s="275">
        <f>VLOOKUP(C332,MOVI!C:DT,51,0)</f>
        <v>0</v>
      </c>
      <c r="EV332" s="275">
        <f>VLOOKUP(C332,FPT!B:ET,51,0)</f>
        <v>0</v>
      </c>
      <c r="EW332" t="str">
        <f t="shared" si="609"/>
        <v/>
      </c>
      <c r="EX332" s="275">
        <f>VLOOKUP(C332,MOVI!C:DT,52,0)</f>
        <v>0</v>
      </c>
      <c r="EY332" s="275">
        <f>VLOOKUP(C332,FPT!B:EW,52,0)</f>
        <v>0</v>
      </c>
      <c r="EZ332" t="str">
        <f t="shared" si="610"/>
        <v/>
      </c>
      <c r="FA332" s="275">
        <f>VLOOKUP(C332,MOVI!C:DT,53,0)</f>
        <v>0</v>
      </c>
      <c r="FB332" s="275">
        <f>VLOOKUP(C332,FPT!B:EZ,53,0)</f>
        <v>0</v>
      </c>
      <c r="FC332" t="str">
        <f t="shared" si="611"/>
        <v/>
      </c>
      <c r="FD332" s="275">
        <f>VLOOKUP(C332,MOVI!C:DT,54,0)</f>
        <v>0</v>
      </c>
      <c r="FE332" s="275">
        <f>VLOOKUP(C332,FPT!B:FC,54,0)</f>
        <v>0</v>
      </c>
      <c r="FF332" t="str">
        <f t="shared" si="612"/>
        <v/>
      </c>
      <c r="FG332" s="275">
        <f>VLOOKUP(C332,MOVI!C:DT,55,0)</f>
        <v>730000</v>
      </c>
      <c r="FH332" s="275">
        <f>VLOOKUP(C332,FPT!B:FF,55,0)</f>
        <v>730000</v>
      </c>
      <c r="FI332" t="str">
        <f t="shared" si="613"/>
        <v/>
      </c>
      <c r="FJ332" s="275">
        <f>VLOOKUP(C332,MOVI!C:DT,56,0)</f>
        <v>930000</v>
      </c>
      <c r="FK332" s="275">
        <f>VLOOKUP(C332,FPT!B:FI,56,0)</f>
        <v>930000</v>
      </c>
      <c r="FL332" t="str">
        <f t="shared" si="614"/>
        <v/>
      </c>
      <c r="FM332" s="275">
        <f>VLOOKUP(C332,MOVI!C:DT,57,0)</f>
        <v>277628</v>
      </c>
      <c r="FN332" s="275">
        <f>VLOOKUP(C332,FPT!B:FL,57,0)</f>
        <v>277628</v>
      </c>
      <c r="FO332" t="str">
        <f t="shared" si="615"/>
        <v/>
      </c>
      <c r="FP332" s="275">
        <f>VLOOKUP(C332,MOVI!C:DT,58,0)</f>
        <v>0</v>
      </c>
      <c r="FQ332" s="275">
        <f>VLOOKUP(C332,FPT!B:FO,58,0)</f>
        <v>0</v>
      </c>
      <c r="FR332" t="str">
        <f t="shared" si="616"/>
        <v/>
      </c>
      <c r="FS332" s="275">
        <f>VLOOKUP(C332,MOVI!C:DT,59,0)</f>
        <v>0</v>
      </c>
      <c r="FT332" s="275">
        <f>VLOOKUP(C332,FPT!B:FR,59,0)</f>
        <v>0</v>
      </c>
      <c r="FU332" t="str">
        <f t="shared" si="617"/>
        <v/>
      </c>
      <c r="FV332" s="275">
        <f>VLOOKUP(C332,MOVI!C:DT,60,0)</f>
        <v>0</v>
      </c>
      <c r="FW332" s="275">
        <f>VLOOKUP(C332,FPT!B:FU,60,0)</f>
        <v>0</v>
      </c>
      <c r="FX332" t="str">
        <f t="shared" si="618"/>
        <v/>
      </c>
      <c r="FY332" s="275">
        <f>VLOOKUP(C332,MOVI!C:DT,61,0)</f>
        <v>0</v>
      </c>
      <c r="FZ332" s="275">
        <f>VLOOKUP(C332,FPT!B:FX,61,0)</f>
        <v>0</v>
      </c>
      <c r="GA332" t="str">
        <f t="shared" si="619"/>
        <v/>
      </c>
      <c r="GB332" s="275">
        <f>VLOOKUP(C332,MOVI!C:DT,62,0)</f>
        <v>0</v>
      </c>
      <c r="GC332" s="275">
        <f>VLOOKUP(C332,FPT!B:GA,62,0)</f>
        <v>0</v>
      </c>
      <c r="GD332" t="str">
        <f t="shared" si="620"/>
        <v/>
      </c>
      <c r="GE332" s="275">
        <f>VLOOKUP(C332,MOVI!C:DT,63,0)</f>
        <v>0</v>
      </c>
      <c r="GF332" s="275">
        <f>VLOOKUP(C332,FPT!B:GD,63,0)</f>
        <v>0</v>
      </c>
      <c r="GG332" t="str">
        <f t="shared" si="621"/>
        <v/>
      </c>
      <c r="GH332" s="275">
        <f>VLOOKUP(C332,MOVI!C:DT,64,0)</f>
        <v>0</v>
      </c>
      <c r="GI332" s="275">
        <f>VLOOKUP(C332,FPT!B:GG,64,0)</f>
        <v>0</v>
      </c>
      <c r="GJ332" t="str">
        <f t="shared" si="622"/>
        <v/>
      </c>
      <c r="GK332" s="275">
        <f>VLOOKUP(C332,MOVI!C:DT,65,0)</f>
        <v>0</v>
      </c>
      <c r="GL332" s="275">
        <f>VLOOKUP(C332,FPT!B:GJ,65,0)</f>
        <v>0</v>
      </c>
      <c r="GM332" t="str">
        <f t="shared" si="623"/>
        <v/>
      </c>
      <c r="GN332" s="275">
        <f>VLOOKUP(C332,MOVI!C:DT,66,0)</f>
        <v>0</v>
      </c>
      <c r="GO332" s="275">
        <f>VLOOKUP(C332,FPT!B:GM,66,0)</f>
        <v>0</v>
      </c>
      <c r="GP332" t="str">
        <f t="shared" si="624"/>
        <v/>
      </c>
      <c r="GQ332" s="275">
        <f>VLOOKUP(C332,MOVI!C:DT,67,0)</f>
        <v>0</v>
      </c>
      <c r="GR332" s="275">
        <f>VLOOKUP(C332,FPT!B:GP,67,0)</f>
        <v>0</v>
      </c>
      <c r="GS332" t="str">
        <f t="shared" si="625"/>
        <v/>
      </c>
      <c r="GT332" s="275">
        <f>VLOOKUP(C332,MOVI!C:DT,68,0)</f>
        <v>0</v>
      </c>
      <c r="GU332" s="275">
        <f>VLOOKUP(C332,FPT!B:GS,68,0)</f>
        <v>0</v>
      </c>
      <c r="GV332" t="str">
        <f t="shared" si="626"/>
        <v/>
      </c>
      <c r="GW332" s="275">
        <f>VLOOKUP(C332,MOVI!C:DT,69,0)</f>
        <v>0</v>
      </c>
      <c r="GX332" s="275">
        <f>VLOOKUP(C332,FPT!B:GV,69,0)</f>
        <v>0</v>
      </c>
      <c r="GY332" t="str">
        <f t="shared" si="627"/>
        <v/>
      </c>
      <c r="GZ332" s="275">
        <f>VLOOKUP(C332,MOVI!C:DT,70,0)</f>
        <v>277628</v>
      </c>
      <c r="HA332" s="275">
        <f>VLOOKUP(C332,FPT!B:GY,70,0)</f>
        <v>277628</v>
      </c>
      <c r="HB332" t="str">
        <f t="shared" si="628"/>
        <v/>
      </c>
      <c r="HC332" s="275">
        <f>VLOOKUP(C332,MOVI!C:DT,71,0)</f>
        <v>6207628</v>
      </c>
      <c r="HD332" s="275">
        <f>ROUND(VLOOKUP(C332,FPT!B:HB,71,0),0)</f>
        <v>6207628</v>
      </c>
      <c r="HE332" t="str">
        <f t="shared" si="629"/>
        <v/>
      </c>
      <c r="HF332" s="275">
        <f>ROUND(VLOOKUP(C332,MOVI!C:DT,72,0),0)</f>
        <v>0</v>
      </c>
      <c r="HG332" s="275">
        <f>ROUND(VLOOKUP(C332,FPT!B:HE,72,0),0)</f>
        <v>0</v>
      </c>
      <c r="HH332" t="str">
        <f t="shared" si="630"/>
        <v/>
      </c>
      <c r="HI332" s="275">
        <f>VLOOKUP(C332,MOVI!C:DT,73,0)</f>
        <v>200000</v>
      </c>
      <c r="HJ332" s="275">
        <f>VLOOKUP(C332,FPT!B:HH,73,0)</f>
        <v>200000</v>
      </c>
      <c r="HK332" t="str">
        <f t="shared" si="631"/>
        <v/>
      </c>
      <c r="HL332" s="275">
        <f>VLOOKUP(C332,MOVI!C:DT,74,0)</f>
        <v>730000</v>
      </c>
      <c r="HM332" s="275">
        <f>VLOOKUP(C332,FPT!B:HK,74,0)</f>
        <v>730000</v>
      </c>
      <c r="HN332" t="str">
        <f t="shared" si="632"/>
        <v/>
      </c>
      <c r="HO332" s="275">
        <f>VLOOKUP(C332,MOVI!C:DT,75,0)</f>
        <v>11000000</v>
      </c>
      <c r="HP332" s="275">
        <f>VLOOKUP(C332,FPT!B:HN,75,0)</f>
        <v>11000000</v>
      </c>
      <c r="HQ332" t="str">
        <f t="shared" si="633"/>
        <v/>
      </c>
      <c r="HR332" s="275">
        <f>VLOOKUP(C332,MOVI!C:DT,76,0)</f>
        <v>0</v>
      </c>
      <c r="HS332" s="275">
        <f>VLOOKUP(C332,FPT!B:HQ,76,0)</f>
        <v>0</v>
      </c>
      <c r="HT332" t="str">
        <f t="shared" si="634"/>
        <v/>
      </c>
      <c r="HU332" s="275">
        <f>VLOOKUP(C332,MOVI!C:DT,77,0)</f>
        <v>0</v>
      </c>
      <c r="HV332" s="275">
        <f>VLOOKUP(C332,FPT!B:HT,77,0)</f>
        <v>0</v>
      </c>
      <c r="HW332" t="str">
        <f t="shared" si="635"/>
        <v/>
      </c>
      <c r="HX332" s="274">
        <f>VLOOKUP(C332,MOVI!C:CB,78,0)</f>
        <v>400000</v>
      </c>
      <c r="HY332" s="261">
        <f>VLOOKUP(C332,FPT!$B:$CA,78,0)</f>
        <v>400000</v>
      </c>
      <c r="HZ332" t="str">
        <f t="shared" si="636"/>
        <v/>
      </c>
      <c r="IA332" s="275">
        <f>VLOOKUP(C332,MOVI!C:CD,79,0)</f>
        <v>50000</v>
      </c>
      <c r="IB332" s="275">
        <f>VLOOKUP(C332,FPT!B:HZ,79,0)</f>
        <v>50000</v>
      </c>
      <c r="IC332" t="str">
        <f t="shared" si="637"/>
        <v/>
      </c>
      <c r="ID332" s="275">
        <f>VLOOKUP(C332,MOVI!C:CD,80,0)</f>
        <v>75000</v>
      </c>
      <c r="IE332" s="275">
        <f>VLOOKUP(C332,FPT!B:IC,80,0)</f>
        <v>75000</v>
      </c>
      <c r="IF332" t="str">
        <f t="shared" si="638"/>
        <v/>
      </c>
      <c r="IG332" s="275">
        <f>VLOOKUP(C332,MOVI!C:DT,81,0)</f>
        <v>0</v>
      </c>
      <c r="IH332" s="275">
        <f>VLOOKUP(C332,FPT!B:IF,81,0)</f>
        <v>0</v>
      </c>
      <c r="II332" t="str">
        <f t="shared" si="639"/>
        <v/>
      </c>
      <c r="IJ332" s="275">
        <f>VLOOKUP(C332,MOVI!C:DT,82,0)</f>
        <v>525000</v>
      </c>
      <c r="IK332" s="275">
        <f>VLOOKUP(C332,FPT!B:II,82,0)</f>
        <v>525000</v>
      </c>
      <c r="IL332" t="str">
        <f t="shared" si="640"/>
        <v/>
      </c>
      <c r="IM332" s="275">
        <f>ROUND(VLOOKUP(C332,MOVI!C:DT,83,0),0)</f>
        <v>12455000</v>
      </c>
      <c r="IN332" s="275">
        <f>ROUND(VLOOKUP(C332,FPT!B:IL,83,0),0)</f>
        <v>12455000</v>
      </c>
      <c r="IO332" t="str">
        <f t="shared" si="641"/>
        <v/>
      </c>
      <c r="IP332" s="275">
        <f>VLOOKUP(C332,MOVI!C:DT,84,0)</f>
        <v>0</v>
      </c>
      <c r="IQ332" s="275">
        <f>VLOOKUP(C332,FPT!B:IO,84,0)</f>
        <v>0</v>
      </c>
      <c r="IR332" t="str">
        <f t="shared" si="642"/>
        <v/>
      </c>
      <c r="IS332" s="275">
        <f>ROUND(VLOOKUP(C332,MOVI!C:DT,85,0),0)</f>
        <v>0</v>
      </c>
      <c r="IT332" s="275">
        <f>ROUND(VLOOKUP(C332,FPT!B:IR,85,0),0)</f>
        <v>0</v>
      </c>
      <c r="IU332" t="str">
        <f t="shared" si="643"/>
        <v/>
      </c>
      <c r="IV332" s="275">
        <f>VLOOKUP(C332,MOVI!C:DT,86,0)</f>
        <v>0</v>
      </c>
      <c r="IW332" s="275">
        <f>VLOOKUP(C332,FPT!B:IU,86,0)</f>
        <v>0</v>
      </c>
      <c r="IX332" t="str">
        <f t="shared" si="644"/>
        <v/>
      </c>
      <c r="IY332" s="275">
        <f>ROUND(VLOOKUP(C332,MOVI!C:DT,87,0),0)</f>
        <v>0</v>
      </c>
      <c r="IZ332" s="275">
        <f>ROUND(VLOOKUP(C332,FPT!B:IX,87,0),0)</f>
        <v>0</v>
      </c>
      <c r="JA332" t="str">
        <f t="shared" si="645"/>
        <v/>
      </c>
      <c r="JB332" s="275">
        <f>VLOOKUP(C332,MOVI!C:DT,88,0)</f>
        <v>0</v>
      </c>
      <c r="JC332" s="275">
        <f>VLOOKUP(C332,FPT!B:JA,88,0)</f>
        <v>0</v>
      </c>
      <c r="JD332" t="str">
        <f t="shared" si="646"/>
        <v/>
      </c>
      <c r="JE332" s="275">
        <f>VLOOKUP(C332,MOVI!C:DT,89,0)</f>
        <v>50000</v>
      </c>
      <c r="JF332" s="275">
        <f>VLOOKUP(C332,FPT!B:JD,89,0)</f>
        <v>50000</v>
      </c>
      <c r="JG332" t="str">
        <f t="shared" si="647"/>
        <v/>
      </c>
      <c r="JH332" s="275">
        <f>VLOOKUP(C332,MOVI!C:DT,90,0)</f>
        <v>0</v>
      </c>
      <c r="JI332" s="275">
        <f>VLOOKUP(C332,FPT!B:JG,90,0)</f>
        <v>0</v>
      </c>
      <c r="JJ332" t="str">
        <f t="shared" si="648"/>
        <v/>
      </c>
      <c r="JK332" s="275">
        <f>VLOOKUP(C332,MOVI!C:DT,91,0)</f>
        <v>0</v>
      </c>
      <c r="JL332" s="275">
        <f>VLOOKUP(C332,FPT!B:JJ,91,0)</f>
        <v>0</v>
      </c>
      <c r="JM332" t="str">
        <f t="shared" si="649"/>
        <v/>
      </c>
      <c r="JN332" s="275">
        <f>VLOOKUP(C332,MOVI!C:DT,92,0)</f>
        <v>0</v>
      </c>
      <c r="JO332" s="275">
        <f>VLOOKUP(C332,FPT!B:JM,92,0)</f>
        <v>0</v>
      </c>
      <c r="JP332" t="str">
        <f t="shared" si="650"/>
        <v/>
      </c>
      <c r="JQ332" s="275">
        <f>VLOOKUP(C332,MOVI!C:DT,93,0)</f>
        <v>0</v>
      </c>
      <c r="JR332" s="275">
        <f>VLOOKUP(C332,FPT!B:JP,93,0)</f>
        <v>0</v>
      </c>
      <c r="JS332" t="str">
        <f t="shared" si="651"/>
        <v/>
      </c>
      <c r="JT332" s="275">
        <f>VLOOKUP(C332,MOVI!C:DT,94,0)</f>
        <v>50000</v>
      </c>
      <c r="JU332" s="275">
        <f>VLOOKUP(C332,FPT!B:JS,94,0)</f>
        <v>50000</v>
      </c>
      <c r="JV332" t="str">
        <f t="shared" si="652"/>
        <v/>
      </c>
      <c r="JW332" s="275">
        <f>VLOOKUP(C332,MOVI!C:DT,95,0)</f>
        <v>5632628</v>
      </c>
      <c r="JX332" s="275">
        <f>VLOOKUP(C332,FPT!B:JV,95,0)</f>
        <v>5632628</v>
      </c>
      <c r="JY332" t="str">
        <f t="shared" si="653"/>
        <v/>
      </c>
      <c r="JZ332" s="275">
        <f>VLOOKUP(C332,MOVI!C:DT,96,0)</f>
        <v>0</v>
      </c>
      <c r="KA332" s="275">
        <f>VLOOKUP(C332,FPT!B:JY,96,0)</f>
        <v>0</v>
      </c>
      <c r="KB332" t="str">
        <f t="shared" si="654"/>
        <v/>
      </c>
      <c r="KC332" s="275">
        <f>VLOOKUP(C332,MOVI!C:DT,97,0)</f>
        <v>5632628</v>
      </c>
      <c r="KD332" s="275">
        <f>VLOOKUP(C332,FPT!B:KB,97,0)</f>
        <v>5632628</v>
      </c>
      <c r="KE332" t="str">
        <f t="shared" si="655"/>
        <v/>
      </c>
      <c r="KF332" s="275">
        <f>VLOOKUP(C332,MOVI!C:DT,98,0)</f>
        <v>850000.00000000012</v>
      </c>
      <c r="KG332" s="275">
        <f>VLOOKUP(C332,FPT!B:KE,98,0)</f>
        <v>850000</v>
      </c>
      <c r="KH332" t="str">
        <f t="shared" si="656"/>
        <v/>
      </c>
      <c r="KI332" s="275">
        <f>VLOOKUP(C332,MOVI!C:DT,99,0)</f>
        <v>0</v>
      </c>
      <c r="KJ332" s="275">
        <f>VLOOKUP(C332,FPT!B:KH,99,0)</f>
        <v>0</v>
      </c>
      <c r="KK332" t="str">
        <f t="shared" si="657"/>
        <v/>
      </c>
      <c r="KL332" s="275">
        <f>VLOOKUP(C332,MOVI!C:DT,100,0)</f>
        <v>150000</v>
      </c>
      <c r="KM332" s="275">
        <f>VLOOKUP(C332,FPT!B:KK,100,0)</f>
        <v>150000</v>
      </c>
      <c r="KN332" t="str">
        <f t="shared" si="658"/>
        <v/>
      </c>
      <c r="KO332" s="275">
        <f>VLOOKUP(C332,MOVI!C:DT,101,0)</f>
        <v>0</v>
      </c>
      <c r="KP332" s="275">
        <f>VLOOKUP(C332,FPT!B:KN,101,0)</f>
        <v>0</v>
      </c>
      <c r="KQ332" t="str">
        <f t="shared" si="659"/>
        <v/>
      </c>
      <c r="KR332" s="275">
        <f>VLOOKUP(C332,MOVI!C:DT,102,0)</f>
        <v>0</v>
      </c>
      <c r="KS332" s="275">
        <f>VLOOKUP(C332,FPT!B:KQ,102,0)</f>
        <v>0</v>
      </c>
      <c r="KT332" t="str">
        <f t="shared" si="660"/>
        <v/>
      </c>
      <c r="KU332" s="275">
        <f>VLOOKUP(C332,MOVI!C:DT,103,0)</f>
        <v>1000000.0000000001</v>
      </c>
      <c r="KV332" s="275">
        <f>VLOOKUP(C332,FPT!B:KT,103,0)</f>
        <v>1000000</v>
      </c>
      <c r="KW332" t="str">
        <f t="shared" si="661"/>
        <v/>
      </c>
      <c r="KX332" s="275">
        <f>VLOOKUP(C332,MOVI!C:DT,104,0)</f>
        <v>1525000</v>
      </c>
      <c r="KY332" s="275">
        <f>VLOOKUP(C332,FPT!B:KW,104,0)</f>
        <v>1525000</v>
      </c>
      <c r="KZ332" t="str">
        <f t="shared" si="662"/>
        <v/>
      </c>
      <c r="LA332" s="275">
        <f>VLOOKUP(C332,MOVI!C:DT,105,0)</f>
        <v>100000</v>
      </c>
      <c r="LB332" s="275">
        <f>VLOOKUP(C332,FPT!B:KZ,105,0)</f>
        <v>100000</v>
      </c>
      <c r="LC332" t="str">
        <f t="shared" si="663"/>
        <v/>
      </c>
      <c r="LD332" s="275">
        <f>VLOOKUP(C332,MOVI!C:DT,106,0)</f>
        <v>7307628</v>
      </c>
      <c r="LE332" s="275">
        <f>VLOOKUP(C332,FPT!B:LC,106,0)</f>
        <v>7307628</v>
      </c>
      <c r="LF332" t="str">
        <f t="shared" si="664"/>
        <v/>
      </c>
      <c r="LG332" s="273">
        <f>VLOOKUP(C332,MOVI!C:DT,107,0)</f>
        <v>0</v>
      </c>
      <c r="LH332" s="273">
        <f>VLOOKUP(C332,FPT!B:LF,107,0)</f>
        <v>0</v>
      </c>
      <c r="LI332" t="str">
        <f t="shared" si="665"/>
        <v/>
      </c>
      <c r="LJ332" t="str">
        <f>VLOOKUP(C332,MOVI!C:DV,108,0)</f>
        <v>MoviSouthSales</v>
      </c>
      <c r="LK332" s="252" t="str">
        <f>VLOOKUP(C332,FPT!B:LI,108,0)</f>
        <v>MoviSouthSales</v>
      </c>
      <c r="LL332" t="str">
        <f t="shared" si="666"/>
        <v/>
      </c>
      <c r="LM332" s="275">
        <f>ROUND(VLOOKUP(C332,MOVI!C:DV,109,0),0)</f>
        <v>416667</v>
      </c>
      <c r="LN332" s="275">
        <f>ROUND(VLOOKUP(C332,FPT!B:LL,109,0),0)</f>
        <v>416667</v>
      </c>
      <c r="LO332" t="str">
        <f t="shared" si="667"/>
        <v/>
      </c>
      <c r="LP332" t="str">
        <f>VLOOKUP(C332,MOVI!C:DV,110,0)</f>
        <v>BDG</v>
      </c>
      <c r="LQ332" s="247" t="str">
        <f>VLOOKUP(C332,FPT!B:LO,110,0)</f>
        <v>BDG</v>
      </c>
      <c r="LR332" t="str">
        <f t="shared" si="668"/>
        <v/>
      </c>
      <c r="LS332">
        <f>MOVI!DI327</f>
        <v>22</v>
      </c>
      <c r="LV332">
        <f>MOVI!DJ327</f>
        <v>0</v>
      </c>
      <c r="LW332">
        <f>MOVI!DK327</f>
        <v>0</v>
      </c>
      <c r="LX332" t="str">
        <f>MOVI!DL327</f>
        <v>x</v>
      </c>
      <c r="LY332">
        <f>MOVI!DM327</f>
        <v>0</v>
      </c>
      <c r="LZ332">
        <f>MOVI!DN327</f>
        <v>50000</v>
      </c>
      <c r="MA332">
        <f>MOVI!DO327</f>
        <v>0</v>
      </c>
      <c r="MB332" t="str">
        <f>MOVI!DP327</f>
        <v>BDG</v>
      </c>
      <c r="MC332">
        <f>MOVI!DQ327</f>
        <v>0</v>
      </c>
      <c r="MD332">
        <f>MOVI!DR327</f>
        <v>0</v>
      </c>
      <c r="ME332" t="str">
        <f>VLOOKUP(C332,MOVI!C:DV,121,0)</f>
        <v>Group 1</v>
      </c>
      <c r="MF332" s="252" t="str">
        <f>VLOOKUP(C332,FPT!B:MD,111,0)</f>
        <v>Group 1</v>
      </c>
      <c r="MG332" t="str">
        <f t="shared" si="561"/>
        <v/>
      </c>
      <c r="MH332" t="str">
        <f>VLOOKUP(C332,MOVI!C:DT,122,0)</f>
        <v>MoviSouthGroup 1</v>
      </c>
      <c r="MI332" s="252" t="str">
        <f>VLOOKUP(C332,FPT!B:DS,112,0)</f>
        <v>MoviSouthGroup 1</v>
      </c>
      <c r="MJ332" t="str">
        <f t="shared" si="669"/>
        <v/>
      </c>
    </row>
    <row r="333" spans="1:348" x14ac:dyDescent="0.25">
      <c r="A333">
        <v>325</v>
      </c>
      <c r="B333" s="48">
        <v>6067</v>
      </c>
      <c r="C333" s="271" t="s">
        <v>1096</v>
      </c>
      <c r="D333" t="str">
        <f>VLOOKUP(C333,MOVI!C:D,2,0)</f>
        <v>Phạm Thị Mỹ Dung</v>
      </c>
      <c r="E333" t="str">
        <f>VLOOKUP(C333,FPT!B:C,2,0)</f>
        <v>Phạm Thị Mỹ Dung</v>
      </c>
      <c r="F333" t="str">
        <f t="shared" si="562"/>
        <v/>
      </c>
      <c r="G333" t="str">
        <f>VLOOKUP(C333,MOVI!C:E,3,0)</f>
        <v>Sales</v>
      </c>
      <c r="H333" t="str">
        <f>VLOOKUP(C333,FPT!B:F,3,0)</f>
        <v>Sales</v>
      </c>
      <c r="I333" t="str">
        <f t="shared" si="563"/>
        <v/>
      </c>
      <c r="J333" t="str">
        <f>VLOOKUP(C333,MOVI!C:H,4,0)</f>
        <v>Field Sales</v>
      </c>
      <c r="K333" t="str">
        <f>VLOOKUP(C333,FPT!B:I,4,0)</f>
        <v>Field Sales</v>
      </c>
      <c r="L333" t="str">
        <f t="shared" si="564"/>
        <v/>
      </c>
      <c r="M333" t="str">
        <f>VLOOKUP(C333,MOVI!C:DT,5,0)</f>
        <v>Associate</v>
      </c>
      <c r="N333" t="str">
        <f>VLOOKUP(C333,FPT!B:L,5,0)</f>
        <v>Associate</v>
      </c>
      <c r="O333" t="str">
        <f t="shared" si="565"/>
        <v/>
      </c>
      <c r="P333" t="str">
        <f>VLOOKUP(C333,MOVI!C:DT,6,0)</f>
        <v>Field Sales</v>
      </c>
      <c r="Q333" t="str">
        <f>VLOOKUP(C333,FPT!B:O,6,0)</f>
        <v>Field sales</v>
      </c>
      <c r="R333" t="str">
        <f t="shared" si="566"/>
        <v/>
      </c>
      <c r="S333" t="str">
        <f>VLOOKUP(C333,MOVI!C:DT,7,0)</f>
        <v>South</v>
      </c>
      <c r="T333" t="str">
        <f>VLOOKUP(C333,FPT!B:R,7,0)</f>
        <v>South</v>
      </c>
      <c r="U333" t="str">
        <f t="shared" si="567"/>
        <v/>
      </c>
      <c r="V333" t="str">
        <f>VLOOKUP(C333,MOVI!C:DT,8,0)</f>
        <v>Movi</v>
      </c>
      <c r="W333" t="str">
        <f>VLOOKUP(C333,FPT!B:U,8,0)</f>
        <v>Movi</v>
      </c>
      <c r="X333" t="str">
        <f t="shared" si="568"/>
        <v/>
      </c>
      <c r="Y333" t="str">
        <f>VLOOKUP(C333,MOVI!C:DT,9,0)</f>
        <v>Full-time</v>
      </c>
      <c r="Z333" t="str">
        <f>VLOOKUP(C333,FPT!B:X,9,0)</f>
        <v>Full-time</v>
      </c>
      <c r="AA333" t="str">
        <f t="shared" si="569"/>
        <v/>
      </c>
      <c r="AB333" t="str">
        <f>VLOOKUP(C333,MOVI!C:DT,10,0)</f>
        <v>Permanent</v>
      </c>
      <c r="AC333" t="str">
        <f>VLOOKUP(C333,FPT!B:AA,10,0)</f>
        <v>Permanent</v>
      </c>
      <c r="AD333" t="str">
        <f t="shared" si="570"/>
        <v/>
      </c>
      <c r="AE333" s="247">
        <f>VLOOKUP(C333,MOVI!C:DT,11,0)</f>
        <v>44287</v>
      </c>
      <c r="AF333" s="247">
        <f>VLOOKUP(C333,FPT!B:AD,11,0)</f>
        <v>44287</v>
      </c>
      <c r="AG333" t="str">
        <f t="shared" si="571"/>
        <v/>
      </c>
      <c r="AH333" s="260" t="str">
        <f>VLOOKUP(C333,MOVI!C:DT,12,0)</f>
        <v/>
      </c>
      <c r="AI333" s="260"/>
      <c r="AJ333" t="str">
        <f t="shared" si="560"/>
        <v/>
      </c>
      <c r="AK333">
        <f>VLOOKUP(C333,MOVI!C:DT,13,0)</f>
        <v>0</v>
      </c>
      <c r="AL333" s="247">
        <f>VLOOKUP(C333,FPT!B:AJ,13,0)</f>
        <v>0</v>
      </c>
      <c r="AM333" t="str">
        <f t="shared" si="670"/>
        <v/>
      </c>
      <c r="AN333" s="247">
        <f>VLOOKUP(C333,MOVI!C:DT,14,0)</f>
        <v>0</v>
      </c>
      <c r="AO333" s="247">
        <f>VLOOKUP(C333,FPT!B:AM,14,0)</f>
        <v>0</v>
      </c>
      <c r="AP333" t="str">
        <f t="shared" si="572"/>
        <v/>
      </c>
      <c r="AQ333" t="str">
        <f>VLOOKUP(C333,MOVI!C:DT,15,0)</f>
        <v>LC</v>
      </c>
      <c r="AR333" s="247" t="str">
        <f>VLOOKUP(C333,FPT!B:AP,15,0)</f>
        <v>LC</v>
      </c>
      <c r="AS333" t="str">
        <f t="shared" si="573"/>
        <v/>
      </c>
      <c r="AT333" s="282" t="str">
        <f>VLOOKUP(C333,MOVI!C:DT,16,0)</f>
        <v>LTTP</v>
      </c>
      <c r="AU333" s="247" t="str">
        <f>VLOOKUP(C333,FPT!B:AS,16,0)</f>
        <v>LTTP</v>
      </c>
      <c r="AV333" t="str">
        <f t="shared" si="574"/>
        <v/>
      </c>
      <c r="AW333" t="str">
        <f>VLOOKUP(C333,MOVI!C:DT,17,0)</f>
        <v>L</v>
      </c>
      <c r="AX333" s="247" t="str">
        <f>VLOOKUP(C333,FPT!B:AV,17,0)</f>
        <v>L</v>
      </c>
      <c r="AY333" t="str">
        <f t="shared" si="575"/>
        <v/>
      </c>
      <c r="AZ333">
        <f>VLOOKUP(C333,MOVI!C:DT,18,0)</f>
        <v>0</v>
      </c>
      <c r="BA333" s="247">
        <f>VLOOKUP(C333,FPT!B:AY,18,0)</f>
        <v>0</v>
      </c>
      <c r="BB333" t="str">
        <f t="shared" si="576"/>
        <v/>
      </c>
      <c r="BC333" s="275">
        <f>VLOOKUP(C333,MOVI!C:DT,19,0)</f>
        <v>5000000</v>
      </c>
      <c r="BD333" s="275">
        <f>VLOOKUP(C333,FPT!B:BB,19,0)</f>
        <v>5000000</v>
      </c>
      <c r="BE333" t="str">
        <f t="shared" si="577"/>
        <v/>
      </c>
      <c r="BF333">
        <f>VLOOKUP(C333,MOVI!C:DT,20,0)</f>
        <v>0</v>
      </c>
      <c r="BG333" s="252">
        <f>VLOOKUP(C333,FPT!B:BE,20,0)</f>
        <v>0</v>
      </c>
      <c r="BH333" t="str">
        <f t="shared" si="578"/>
        <v/>
      </c>
      <c r="BI333" s="275">
        <f>VLOOKUP(C333,MOVI!C:DT,21,0)</f>
        <v>5000000</v>
      </c>
      <c r="BJ333" s="275">
        <f>VLOOKUP(C333,FPT!B:BH,21,0)</f>
        <v>5000000</v>
      </c>
      <c r="BK333" t="str">
        <f t="shared" si="579"/>
        <v/>
      </c>
      <c r="BL333" s="275">
        <f>VLOOKUP(C333,MOVI!C:DT,22,0)</f>
        <v>0</v>
      </c>
      <c r="BM333" s="275">
        <f>VLOOKUP(C333,FPT!B:BK,22,0)</f>
        <v>0</v>
      </c>
      <c r="BN333" t="str">
        <f t="shared" si="580"/>
        <v/>
      </c>
      <c r="BO333" s="275">
        <f>VLOOKUP(C333,MOVI!C:DT,23,0)</f>
        <v>0</v>
      </c>
      <c r="BP333" s="275">
        <f>VLOOKUP(C333,FPT!B:BN,23,0)</f>
        <v>0</v>
      </c>
      <c r="BQ333" t="str">
        <f t="shared" si="581"/>
        <v/>
      </c>
      <c r="BR333" s="275">
        <f>VLOOKUP(C333,MOVI!C:DT,24,0)</f>
        <v>0</v>
      </c>
      <c r="BS333" s="275">
        <f>VLOOKUP(C333,FPT!B:BQ,24,0)</f>
        <v>0</v>
      </c>
      <c r="BT333" t="str">
        <f t="shared" si="582"/>
        <v/>
      </c>
      <c r="BU333" s="275">
        <f>VLOOKUP(C333,MOVI!C:DT,25,0)</f>
        <v>200000</v>
      </c>
      <c r="BV333" s="275">
        <f>VLOOKUP(C333,FPT!B:BT,25,0)</f>
        <v>200000</v>
      </c>
      <c r="BW333" t="str">
        <f t="shared" si="583"/>
        <v/>
      </c>
      <c r="BX333" s="275">
        <f>VLOOKUP(C333,MOVI!C:DT,26,0)</f>
        <v>0</v>
      </c>
      <c r="BY333" s="275">
        <f>VLOOKUP(C333,FPT!B:BW,26,0)</f>
        <v>0</v>
      </c>
      <c r="BZ333" t="str">
        <f t="shared" si="584"/>
        <v/>
      </c>
      <c r="CA333" s="275">
        <f>VLOOKUP(C333,MOVI!C:DT,27,0)</f>
        <v>730000</v>
      </c>
      <c r="CB333" s="275">
        <f>VLOOKUP(C333,FPT!B:BZ,27,0)</f>
        <v>730000</v>
      </c>
      <c r="CC333" t="str">
        <f t="shared" si="585"/>
        <v/>
      </c>
      <c r="CD333" s="275">
        <f>VLOOKUP(C333,MOVI!C:DT,28,0)</f>
        <v>930000</v>
      </c>
      <c r="CE333" s="275">
        <f>VLOOKUP(C333,FPT!B:CC,28,0)</f>
        <v>930000</v>
      </c>
      <c r="CF333" t="str">
        <f t="shared" si="586"/>
        <v/>
      </c>
      <c r="CG333" t="str">
        <f>VLOOKUP(C333,MOVI!C:DT,29,0)</f>
        <v>CN</v>
      </c>
      <c r="CH333" s="252" t="str">
        <f>VLOOKUP(C333,FPT!B:CF,29,0)</f>
        <v>CN</v>
      </c>
      <c r="CI333" t="str">
        <f t="shared" si="587"/>
        <v/>
      </c>
      <c r="CJ333">
        <f>VLOOKUP(C333,MOVI!C:DT,30,0)</f>
        <v>26</v>
      </c>
      <c r="CK333" s="252">
        <f>VLOOKUP(C333,FPT!B:CI,30,0)</f>
        <v>26</v>
      </c>
      <c r="CL333" t="str">
        <f t="shared" si="588"/>
        <v/>
      </c>
      <c r="CM333">
        <f>VLOOKUP(C333,MOVI!C:DT,31,0)</f>
        <v>26</v>
      </c>
      <c r="CN333" s="252">
        <f>VLOOKUP(C333,FPT!B:CL,31,0)</f>
        <v>26</v>
      </c>
      <c r="CO333" t="str">
        <f t="shared" si="589"/>
        <v/>
      </c>
      <c r="CP333" s="275">
        <f>VLOOKUP(C333,MOVI!C:DT,32,0)</f>
        <v>0</v>
      </c>
      <c r="CQ333" s="275">
        <f>VLOOKUP(C333,FPT!B:CO,32,0)</f>
        <v>0</v>
      </c>
      <c r="CR333" t="str">
        <f t="shared" si="590"/>
        <v/>
      </c>
      <c r="CS333" s="275">
        <f>VLOOKUP(C333,MOVI!C:DT,33,0)</f>
        <v>0</v>
      </c>
      <c r="CT333" s="275">
        <f>VLOOKUP(C333,FPT!B:CR,33,0)</f>
        <v>0</v>
      </c>
      <c r="CU333" t="str">
        <f t="shared" si="591"/>
        <v/>
      </c>
      <c r="CV333" s="275">
        <f>VLOOKUP(C333,MOVI!C:DT,34,0)</f>
        <v>0</v>
      </c>
      <c r="CW333" s="275">
        <f>VLOOKUP(C333,FPT!B:CU,34,0)</f>
        <v>0</v>
      </c>
      <c r="CX333" t="str">
        <f t="shared" si="592"/>
        <v/>
      </c>
      <c r="CY333" s="275">
        <f>VLOOKUP(C333,MOVI!C:DT,35,0)</f>
        <v>26</v>
      </c>
      <c r="CZ333" s="275">
        <f>VLOOKUP(C333,FPT!B:CX,35,0)</f>
        <v>26</v>
      </c>
      <c r="DA333" t="str">
        <f t="shared" si="593"/>
        <v/>
      </c>
      <c r="DB333" s="275">
        <f>VLOOKUP(C333,MOVI!C:DT,36,0)</f>
        <v>0</v>
      </c>
      <c r="DC333" s="275">
        <f>VLOOKUP(C333,FPT!B:DA,36,0)</f>
        <v>0</v>
      </c>
      <c r="DD333" t="str">
        <f t="shared" si="594"/>
        <v/>
      </c>
      <c r="DE333" s="275">
        <f>VLOOKUP(C333,MOVI!C:DT,37,0)</f>
        <v>0</v>
      </c>
      <c r="DF333" s="275">
        <f>VLOOKUP(C333,FPT!B:DD,37,0)</f>
        <v>0</v>
      </c>
      <c r="DG333" t="str">
        <f t="shared" si="595"/>
        <v/>
      </c>
      <c r="DH333" s="275">
        <f>VLOOKUP(C333,MOVI!C:DT,38,0)</f>
        <v>0</v>
      </c>
      <c r="DI333" s="275">
        <f>VLOOKUP(C333,FPT!B:DG,38,0)</f>
        <v>0</v>
      </c>
      <c r="DJ333" t="str">
        <f t="shared" si="596"/>
        <v/>
      </c>
      <c r="DK333" s="275">
        <f>VLOOKUP(C333,MOVI!C:DT,39,0)</f>
        <v>0</v>
      </c>
      <c r="DL333" s="275">
        <f>VLOOKUP(C333,FPT!B:DJ,39,0)</f>
        <v>0</v>
      </c>
      <c r="DM333" t="str">
        <f t="shared" si="597"/>
        <v/>
      </c>
      <c r="DN333" s="275">
        <f>VLOOKUP(C333,MOVI!C:DT,40,0)</f>
        <v>0</v>
      </c>
      <c r="DO333" s="275">
        <f>VLOOKUP(C333,FPT!B:DM,40,0)</f>
        <v>0</v>
      </c>
      <c r="DP333" t="str">
        <f t="shared" si="598"/>
        <v/>
      </c>
      <c r="DQ333" s="275">
        <f>VLOOKUP(C333,MOVI!C:DT,41,0)</f>
        <v>0</v>
      </c>
      <c r="DR333" s="275">
        <f>VLOOKUP(C333,FPT!B:DP,41,0)</f>
        <v>0</v>
      </c>
      <c r="DS333" t="str">
        <f t="shared" si="599"/>
        <v/>
      </c>
      <c r="DT333" s="275">
        <f>VLOOKUP(C333,MOVI!C:DT,42,0)</f>
        <v>5000000</v>
      </c>
      <c r="DU333" s="275">
        <f>ROUND(VLOOKUP(C333,FPT!B:DS,42,0),0)</f>
        <v>5000000</v>
      </c>
      <c r="DV333" t="str">
        <f t="shared" si="600"/>
        <v/>
      </c>
      <c r="DW333" s="275">
        <f>VLOOKUP(C333,MOVI!C:DT,43,0)</f>
        <v>0</v>
      </c>
      <c r="DX333" s="275">
        <f>VLOOKUP(C333,FPT!B:DV,43,0)</f>
        <v>0</v>
      </c>
      <c r="DY333" t="str">
        <f t="shared" si="601"/>
        <v/>
      </c>
      <c r="DZ333" s="275">
        <f>VLOOKUP(C333,MOVI!C:DT,44,0)</f>
        <v>0</v>
      </c>
      <c r="EA333" s="275">
        <f>VLOOKUP(C333,FPT!B:DY,44,0)</f>
        <v>0</v>
      </c>
      <c r="EB333" t="str">
        <f t="shared" si="602"/>
        <v/>
      </c>
      <c r="EC333" s="275">
        <f>VLOOKUP(C333,MOVI!C:DT,45,0)</f>
        <v>5000000</v>
      </c>
      <c r="ED333" s="275">
        <f>ROUND(VLOOKUP(C333,FPT!B:EB,45,0),0)</f>
        <v>5000000</v>
      </c>
      <c r="EE333" t="str">
        <f t="shared" si="603"/>
        <v/>
      </c>
      <c r="EF333" s="275">
        <f>VLOOKUP(C333,MOVI!C:DT,46,0)</f>
        <v>0</v>
      </c>
      <c r="EG333" s="275">
        <f>VLOOKUP(C333,FPT!B:EE,46,0)</f>
        <v>0</v>
      </c>
      <c r="EH333" t="str">
        <f t="shared" si="604"/>
        <v/>
      </c>
      <c r="EI333" s="275">
        <f>VLOOKUP(C333,MOVI!C:DT,47,0)</f>
        <v>0</v>
      </c>
      <c r="EJ333" s="275">
        <f>VLOOKUP(C333,FPT!B:EH,47,0)</f>
        <v>0</v>
      </c>
      <c r="EK333" t="str">
        <f t="shared" si="605"/>
        <v/>
      </c>
      <c r="EL333" s="275">
        <f>VLOOKUP(C333,MOVI!C:DT,48,0)</f>
        <v>0</v>
      </c>
      <c r="EM333" s="275">
        <f>VLOOKUP(C333,FPT!B:EK,48,0)</f>
        <v>0</v>
      </c>
      <c r="EN333" t="str">
        <f t="shared" si="606"/>
        <v/>
      </c>
      <c r="EO333" s="275">
        <f>VLOOKUP(C333,MOVI!C:DT,49,0)</f>
        <v>200000</v>
      </c>
      <c r="EP333" s="275">
        <f>VLOOKUP(C333,FPT!B:EN,49,0)</f>
        <v>200000</v>
      </c>
      <c r="EQ333" t="str">
        <f t="shared" si="607"/>
        <v/>
      </c>
      <c r="ER333" s="275">
        <f>VLOOKUP(C333,MOVI!C:DT,50,0)</f>
        <v>0</v>
      </c>
      <c r="ES333" s="275">
        <f>VLOOKUP(C333,FPT!B:EQ,50,0)</f>
        <v>0</v>
      </c>
      <c r="ET333" t="str">
        <f t="shared" si="608"/>
        <v/>
      </c>
      <c r="EU333" s="275">
        <f>VLOOKUP(C333,MOVI!C:DT,51,0)</f>
        <v>0</v>
      </c>
      <c r="EV333" s="275">
        <f>VLOOKUP(C333,FPT!B:ET,51,0)</f>
        <v>0</v>
      </c>
      <c r="EW333" t="str">
        <f t="shared" si="609"/>
        <v/>
      </c>
      <c r="EX333" s="275">
        <f>VLOOKUP(C333,MOVI!C:DT,52,0)</f>
        <v>0</v>
      </c>
      <c r="EY333" s="275">
        <f>VLOOKUP(C333,FPT!B:EW,52,0)</f>
        <v>0</v>
      </c>
      <c r="EZ333" t="str">
        <f t="shared" si="610"/>
        <v/>
      </c>
      <c r="FA333" s="275">
        <f>VLOOKUP(C333,MOVI!C:DT,53,0)</f>
        <v>0</v>
      </c>
      <c r="FB333" s="275">
        <f>VLOOKUP(C333,FPT!B:EZ,53,0)</f>
        <v>0</v>
      </c>
      <c r="FC333" t="str">
        <f t="shared" si="611"/>
        <v/>
      </c>
      <c r="FD333" s="275">
        <f>VLOOKUP(C333,MOVI!C:DT,54,0)</f>
        <v>0</v>
      </c>
      <c r="FE333" s="275">
        <f>VLOOKUP(C333,FPT!B:FC,54,0)</f>
        <v>0</v>
      </c>
      <c r="FF333" t="str">
        <f t="shared" si="612"/>
        <v/>
      </c>
      <c r="FG333" s="275">
        <f>VLOOKUP(C333,MOVI!C:DT,55,0)</f>
        <v>730000</v>
      </c>
      <c r="FH333" s="275">
        <f>VLOOKUP(C333,FPT!B:FF,55,0)</f>
        <v>730000</v>
      </c>
      <c r="FI333" t="str">
        <f t="shared" si="613"/>
        <v/>
      </c>
      <c r="FJ333" s="275">
        <f>VLOOKUP(C333,MOVI!C:DT,56,0)</f>
        <v>930000</v>
      </c>
      <c r="FK333" s="275">
        <f>VLOOKUP(C333,FPT!B:FI,56,0)</f>
        <v>930000</v>
      </c>
      <c r="FL333" t="str">
        <f t="shared" si="614"/>
        <v/>
      </c>
      <c r="FM333" s="275">
        <f>VLOOKUP(C333,MOVI!C:DT,57,0)</f>
        <v>269456</v>
      </c>
      <c r="FN333" s="275">
        <f>VLOOKUP(C333,FPT!B:FL,57,0)</f>
        <v>269456</v>
      </c>
      <c r="FO333" t="str">
        <f t="shared" si="615"/>
        <v/>
      </c>
      <c r="FP333" s="275">
        <f>VLOOKUP(C333,MOVI!C:DT,58,0)</f>
        <v>0</v>
      </c>
      <c r="FQ333" s="275">
        <f>VLOOKUP(C333,FPT!B:FO,58,0)</f>
        <v>0</v>
      </c>
      <c r="FR333" t="str">
        <f t="shared" si="616"/>
        <v/>
      </c>
      <c r="FS333" s="275">
        <f>VLOOKUP(C333,MOVI!C:DT,59,0)</f>
        <v>0</v>
      </c>
      <c r="FT333" s="275">
        <f>VLOOKUP(C333,FPT!B:FR,59,0)</f>
        <v>0</v>
      </c>
      <c r="FU333" t="str">
        <f t="shared" si="617"/>
        <v/>
      </c>
      <c r="FV333" s="275">
        <f>VLOOKUP(C333,MOVI!C:DT,60,0)</f>
        <v>0</v>
      </c>
      <c r="FW333" s="275">
        <f>VLOOKUP(C333,FPT!B:FU,60,0)</f>
        <v>0</v>
      </c>
      <c r="FX333" t="str">
        <f t="shared" si="618"/>
        <v/>
      </c>
      <c r="FY333" s="275">
        <f>VLOOKUP(C333,MOVI!C:DT,61,0)</f>
        <v>0</v>
      </c>
      <c r="FZ333" s="275">
        <f>VLOOKUP(C333,FPT!B:FX,61,0)</f>
        <v>0</v>
      </c>
      <c r="GA333" t="str">
        <f t="shared" si="619"/>
        <v/>
      </c>
      <c r="GB333" s="275">
        <f>VLOOKUP(C333,MOVI!C:DT,62,0)</f>
        <v>0</v>
      </c>
      <c r="GC333" s="275">
        <f>VLOOKUP(C333,FPT!B:GA,62,0)</f>
        <v>0</v>
      </c>
      <c r="GD333" t="str">
        <f t="shared" si="620"/>
        <v/>
      </c>
      <c r="GE333" s="275">
        <f>VLOOKUP(C333,MOVI!C:DT,63,0)</f>
        <v>0</v>
      </c>
      <c r="GF333" s="275">
        <f>VLOOKUP(C333,FPT!B:GD,63,0)</f>
        <v>0</v>
      </c>
      <c r="GG333" t="str">
        <f t="shared" si="621"/>
        <v/>
      </c>
      <c r="GH333" s="275">
        <f>VLOOKUP(C333,MOVI!C:DT,64,0)</f>
        <v>0</v>
      </c>
      <c r="GI333" s="275">
        <f>VLOOKUP(C333,FPT!B:GG,64,0)</f>
        <v>0</v>
      </c>
      <c r="GJ333" t="str">
        <f t="shared" si="622"/>
        <v/>
      </c>
      <c r="GK333" s="275">
        <f>VLOOKUP(C333,MOVI!C:DT,65,0)</f>
        <v>0</v>
      </c>
      <c r="GL333" s="275">
        <f>VLOOKUP(C333,FPT!B:GJ,65,0)</f>
        <v>0</v>
      </c>
      <c r="GM333" t="str">
        <f t="shared" si="623"/>
        <v/>
      </c>
      <c r="GN333" s="275">
        <f>VLOOKUP(C333,MOVI!C:DT,66,0)</f>
        <v>0</v>
      </c>
      <c r="GO333" s="275">
        <f>VLOOKUP(C333,FPT!B:GM,66,0)</f>
        <v>0</v>
      </c>
      <c r="GP333" t="str">
        <f t="shared" si="624"/>
        <v/>
      </c>
      <c r="GQ333" s="275">
        <f>VLOOKUP(C333,MOVI!C:DT,67,0)</f>
        <v>0</v>
      </c>
      <c r="GR333" s="275">
        <f>VLOOKUP(C333,FPT!B:GP,67,0)</f>
        <v>0</v>
      </c>
      <c r="GS333" t="str">
        <f t="shared" si="625"/>
        <v/>
      </c>
      <c r="GT333" s="275">
        <f>VLOOKUP(C333,MOVI!C:DT,68,0)</f>
        <v>0</v>
      </c>
      <c r="GU333" s="275">
        <f>VLOOKUP(C333,FPT!B:GS,68,0)</f>
        <v>0</v>
      </c>
      <c r="GV333" t="str">
        <f t="shared" si="626"/>
        <v/>
      </c>
      <c r="GW333" s="275">
        <f>VLOOKUP(C333,MOVI!C:DT,69,0)</f>
        <v>0</v>
      </c>
      <c r="GX333" s="275">
        <f>VLOOKUP(C333,FPT!B:GV,69,0)</f>
        <v>0</v>
      </c>
      <c r="GY333" t="str">
        <f t="shared" si="627"/>
        <v/>
      </c>
      <c r="GZ333" s="275">
        <f>VLOOKUP(C333,MOVI!C:DT,70,0)</f>
        <v>269456</v>
      </c>
      <c r="HA333" s="275">
        <f>VLOOKUP(C333,FPT!B:GY,70,0)</f>
        <v>269456</v>
      </c>
      <c r="HB333" t="str">
        <f t="shared" si="628"/>
        <v/>
      </c>
      <c r="HC333" s="275">
        <f>VLOOKUP(C333,MOVI!C:DT,71,0)</f>
        <v>6199456</v>
      </c>
      <c r="HD333" s="275">
        <f>ROUND(VLOOKUP(C333,FPT!B:HB,71,0),0)</f>
        <v>6199456</v>
      </c>
      <c r="HE333" t="str">
        <f t="shared" si="629"/>
        <v/>
      </c>
      <c r="HF333" s="275">
        <f>ROUND(VLOOKUP(C333,MOVI!C:DT,72,0),0)</f>
        <v>0</v>
      </c>
      <c r="HG333" s="275">
        <f>ROUND(VLOOKUP(C333,FPT!B:HE,72,0),0)</f>
        <v>0</v>
      </c>
      <c r="HH333" t="str">
        <f t="shared" si="630"/>
        <v/>
      </c>
      <c r="HI333" s="275">
        <f>VLOOKUP(C333,MOVI!C:DT,73,0)</f>
        <v>200000</v>
      </c>
      <c r="HJ333" s="275">
        <f>VLOOKUP(C333,FPT!B:HH,73,0)</f>
        <v>200000</v>
      </c>
      <c r="HK333" t="str">
        <f t="shared" si="631"/>
        <v/>
      </c>
      <c r="HL333" s="275">
        <f>VLOOKUP(C333,MOVI!C:DT,74,0)</f>
        <v>730000</v>
      </c>
      <c r="HM333" s="275">
        <f>VLOOKUP(C333,FPT!B:HK,74,0)</f>
        <v>730000</v>
      </c>
      <c r="HN333" t="str">
        <f t="shared" si="632"/>
        <v/>
      </c>
      <c r="HO333" s="275">
        <f>VLOOKUP(C333,MOVI!C:DT,75,0)</f>
        <v>11000000</v>
      </c>
      <c r="HP333" s="275">
        <f>VLOOKUP(C333,FPT!B:HN,75,0)</f>
        <v>11000000</v>
      </c>
      <c r="HQ333" t="str">
        <f t="shared" si="633"/>
        <v/>
      </c>
      <c r="HR333" s="275">
        <f>VLOOKUP(C333,MOVI!C:DT,76,0)</f>
        <v>0</v>
      </c>
      <c r="HS333" s="275">
        <f>VLOOKUP(C333,FPT!B:HQ,76,0)</f>
        <v>0</v>
      </c>
      <c r="HT333" t="str">
        <f t="shared" si="634"/>
        <v/>
      </c>
      <c r="HU333" s="275">
        <f>VLOOKUP(C333,MOVI!C:DT,77,0)</f>
        <v>0</v>
      </c>
      <c r="HV333" s="275">
        <f>VLOOKUP(C333,FPT!B:HT,77,0)</f>
        <v>0</v>
      </c>
      <c r="HW333" t="str">
        <f t="shared" si="635"/>
        <v/>
      </c>
      <c r="HX333" s="274">
        <f>VLOOKUP(C333,MOVI!C:CB,78,0)</f>
        <v>400000</v>
      </c>
      <c r="HY333" s="261">
        <f>VLOOKUP(C333,FPT!$B:$CA,78,0)</f>
        <v>400000</v>
      </c>
      <c r="HZ333" t="str">
        <f t="shared" si="636"/>
        <v/>
      </c>
      <c r="IA333" s="275">
        <f>VLOOKUP(C333,MOVI!C:CD,79,0)</f>
        <v>50000</v>
      </c>
      <c r="IB333" s="275">
        <f>VLOOKUP(C333,FPT!B:HZ,79,0)</f>
        <v>50000</v>
      </c>
      <c r="IC333" t="str">
        <f t="shared" si="637"/>
        <v/>
      </c>
      <c r="ID333" s="275">
        <f>VLOOKUP(C333,MOVI!C:CD,80,0)</f>
        <v>75000</v>
      </c>
      <c r="IE333" s="275">
        <f>VLOOKUP(C333,FPT!B:IC,80,0)</f>
        <v>75000</v>
      </c>
      <c r="IF333" t="str">
        <f t="shared" si="638"/>
        <v/>
      </c>
      <c r="IG333" s="275">
        <f>VLOOKUP(C333,MOVI!C:DT,81,0)</f>
        <v>0</v>
      </c>
      <c r="IH333" s="275">
        <f>VLOOKUP(C333,FPT!B:IF,81,0)</f>
        <v>0</v>
      </c>
      <c r="II333" t="str">
        <f t="shared" si="639"/>
        <v/>
      </c>
      <c r="IJ333" s="275">
        <f>VLOOKUP(C333,MOVI!C:DT,82,0)</f>
        <v>525000</v>
      </c>
      <c r="IK333" s="275">
        <f>VLOOKUP(C333,FPT!B:II,82,0)</f>
        <v>525000</v>
      </c>
      <c r="IL333" t="str">
        <f t="shared" si="640"/>
        <v/>
      </c>
      <c r="IM333" s="275">
        <f>ROUND(VLOOKUP(C333,MOVI!C:DT,83,0),0)</f>
        <v>12455000</v>
      </c>
      <c r="IN333" s="275">
        <f>ROUND(VLOOKUP(C333,FPT!B:IL,83,0),0)</f>
        <v>12455000</v>
      </c>
      <c r="IO333" t="str">
        <f t="shared" si="641"/>
        <v/>
      </c>
      <c r="IP333" s="275">
        <f>VLOOKUP(C333,MOVI!C:DT,84,0)</f>
        <v>0</v>
      </c>
      <c r="IQ333" s="275">
        <f>VLOOKUP(C333,FPT!B:IO,84,0)</f>
        <v>0</v>
      </c>
      <c r="IR333" t="str">
        <f t="shared" si="642"/>
        <v/>
      </c>
      <c r="IS333" s="275">
        <f>ROUND(VLOOKUP(C333,MOVI!C:DT,85,0),0)</f>
        <v>0</v>
      </c>
      <c r="IT333" s="275">
        <f>ROUND(VLOOKUP(C333,FPT!B:IR,85,0),0)</f>
        <v>0</v>
      </c>
      <c r="IU333" t="str">
        <f t="shared" si="643"/>
        <v/>
      </c>
      <c r="IV333" s="275">
        <f>VLOOKUP(C333,MOVI!C:DT,86,0)</f>
        <v>0</v>
      </c>
      <c r="IW333" s="275">
        <f>VLOOKUP(C333,FPT!B:IU,86,0)</f>
        <v>0</v>
      </c>
      <c r="IX333" t="str">
        <f t="shared" si="644"/>
        <v/>
      </c>
      <c r="IY333" s="275">
        <f>ROUND(VLOOKUP(C333,MOVI!C:DT,87,0),0)</f>
        <v>0</v>
      </c>
      <c r="IZ333" s="275">
        <f>ROUND(VLOOKUP(C333,FPT!B:IX,87,0),0)</f>
        <v>0</v>
      </c>
      <c r="JA333" t="str">
        <f t="shared" si="645"/>
        <v/>
      </c>
      <c r="JB333" s="275">
        <f>VLOOKUP(C333,MOVI!C:DT,88,0)</f>
        <v>0</v>
      </c>
      <c r="JC333" s="275">
        <f>VLOOKUP(C333,FPT!B:JA,88,0)</f>
        <v>0</v>
      </c>
      <c r="JD333" t="str">
        <f t="shared" si="646"/>
        <v/>
      </c>
      <c r="JE333" s="275">
        <f>VLOOKUP(C333,MOVI!C:DT,89,0)</f>
        <v>50000</v>
      </c>
      <c r="JF333" s="275">
        <f>VLOOKUP(C333,FPT!B:JD,89,0)</f>
        <v>50000</v>
      </c>
      <c r="JG333" t="str">
        <f t="shared" si="647"/>
        <v/>
      </c>
      <c r="JH333" s="275">
        <f>VLOOKUP(C333,MOVI!C:DT,90,0)</f>
        <v>0</v>
      </c>
      <c r="JI333" s="275">
        <f>VLOOKUP(C333,FPT!B:JG,90,0)</f>
        <v>0</v>
      </c>
      <c r="JJ333" t="str">
        <f t="shared" si="648"/>
        <v/>
      </c>
      <c r="JK333" s="275">
        <f>VLOOKUP(C333,MOVI!C:DT,91,0)</f>
        <v>0</v>
      </c>
      <c r="JL333" s="275">
        <f>VLOOKUP(C333,FPT!B:JJ,91,0)</f>
        <v>0</v>
      </c>
      <c r="JM333" t="str">
        <f t="shared" si="649"/>
        <v/>
      </c>
      <c r="JN333" s="275">
        <f>VLOOKUP(C333,MOVI!C:DT,92,0)</f>
        <v>605750</v>
      </c>
      <c r="JO333" s="275">
        <f>VLOOKUP(C333,FPT!B:JM,92,0)</f>
        <v>605750</v>
      </c>
      <c r="JP333" t="str">
        <f t="shared" si="650"/>
        <v/>
      </c>
      <c r="JQ333" s="275">
        <f>VLOOKUP(C333,MOVI!C:DT,93,0)</f>
        <v>0</v>
      </c>
      <c r="JR333" s="275">
        <f>VLOOKUP(C333,FPT!B:JP,93,0)</f>
        <v>0</v>
      </c>
      <c r="JS333" t="str">
        <f t="shared" si="651"/>
        <v/>
      </c>
      <c r="JT333" s="275">
        <f>VLOOKUP(C333,MOVI!C:DT,94,0)</f>
        <v>655750</v>
      </c>
      <c r="JU333" s="275">
        <f>VLOOKUP(C333,FPT!B:JS,94,0)</f>
        <v>655750</v>
      </c>
      <c r="JV333" t="str">
        <f t="shared" si="652"/>
        <v/>
      </c>
      <c r="JW333" s="275">
        <f>VLOOKUP(C333,MOVI!C:DT,95,0)</f>
        <v>5018706</v>
      </c>
      <c r="JX333" s="275">
        <f>VLOOKUP(C333,FPT!B:JV,95,0)</f>
        <v>5018706</v>
      </c>
      <c r="JY333" t="str">
        <f t="shared" si="653"/>
        <v/>
      </c>
      <c r="JZ333" s="275">
        <f>VLOOKUP(C333,MOVI!C:DT,96,0)</f>
        <v>0</v>
      </c>
      <c r="KA333" s="275">
        <f>VLOOKUP(C333,FPT!B:JY,96,0)</f>
        <v>0</v>
      </c>
      <c r="KB333" t="str">
        <f t="shared" si="654"/>
        <v/>
      </c>
      <c r="KC333" s="275">
        <f>VLOOKUP(C333,MOVI!C:DT,97,0)</f>
        <v>5018706</v>
      </c>
      <c r="KD333" s="275">
        <f>VLOOKUP(C333,FPT!B:KB,97,0)</f>
        <v>5018706</v>
      </c>
      <c r="KE333" t="str">
        <f t="shared" si="655"/>
        <v/>
      </c>
      <c r="KF333" s="275">
        <f>VLOOKUP(C333,MOVI!C:DT,98,0)</f>
        <v>850000.00000000012</v>
      </c>
      <c r="KG333" s="275">
        <f>VLOOKUP(C333,FPT!B:KE,98,0)</f>
        <v>850000</v>
      </c>
      <c r="KH333" t="str">
        <f t="shared" si="656"/>
        <v/>
      </c>
      <c r="KI333" s="275">
        <f>VLOOKUP(C333,MOVI!C:DT,99,0)</f>
        <v>0</v>
      </c>
      <c r="KJ333" s="275">
        <f>VLOOKUP(C333,FPT!B:KH,99,0)</f>
        <v>0</v>
      </c>
      <c r="KK333" t="str">
        <f t="shared" si="657"/>
        <v/>
      </c>
      <c r="KL333" s="275">
        <f>VLOOKUP(C333,MOVI!C:DT,100,0)</f>
        <v>150000</v>
      </c>
      <c r="KM333" s="275">
        <f>VLOOKUP(C333,FPT!B:KK,100,0)</f>
        <v>150000</v>
      </c>
      <c r="KN333" t="str">
        <f t="shared" si="658"/>
        <v/>
      </c>
      <c r="KO333" s="275">
        <f>VLOOKUP(C333,MOVI!C:DT,101,0)</f>
        <v>0</v>
      </c>
      <c r="KP333" s="275">
        <f>VLOOKUP(C333,FPT!B:KN,101,0)</f>
        <v>0</v>
      </c>
      <c r="KQ333" t="str">
        <f t="shared" si="659"/>
        <v/>
      </c>
      <c r="KR333" s="275">
        <f>VLOOKUP(C333,MOVI!C:DT,102,0)</f>
        <v>0</v>
      </c>
      <c r="KS333" s="275">
        <f>VLOOKUP(C333,FPT!B:KQ,102,0)</f>
        <v>0</v>
      </c>
      <c r="KT333" t="str">
        <f t="shared" si="660"/>
        <v/>
      </c>
      <c r="KU333" s="275">
        <f>VLOOKUP(C333,MOVI!C:DT,103,0)</f>
        <v>1000000.0000000001</v>
      </c>
      <c r="KV333" s="275">
        <f>VLOOKUP(C333,FPT!B:KT,103,0)</f>
        <v>1000000</v>
      </c>
      <c r="KW333" t="str">
        <f t="shared" si="661"/>
        <v/>
      </c>
      <c r="KX333" s="275">
        <f>VLOOKUP(C333,MOVI!C:DT,104,0)</f>
        <v>1525000</v>
      </c>
      <c r="KY333" s="275">
        <f>VLOOKUP(C333,FPT!B:KW,104,0)</f>
        <v>1525000</v>
      </c>
      <c r="KZ333" t="str">
        <f t="shared" si="662"/>
        <v/>
      </c>
      <c r="LA333" s="275">
        <f>VLOOKUP(C333,MOVI!C:DT,105,0)</f>
        <v>100000</v>
      </c>
      <c r="LB333" s="275">
        <f>VLOOKUP(C333,FPT!B:KZ,105,0)</f>
        <v>100000</v>
      </c>
      <c r="LC333" t="str">
        <f t="shared" si="663"/>
        <v/>
      </c>
      <c r="LD333" s="275">
        <f>VLOOKUP(C333,MOVI!C:DT,106,0)</f>
        <v>7299456</v>
      </c>
      <c r="LE333" s="275">
        <f>VLOOKUP(C333,FPT!B:LC,106,0)</f>
        <v>7299456</v>
      </c>
      <c r="LF333" t="str">
        <f t="shared" si="664"/>
        <v/>
      </c>
      <c r="LG333" s="273">
        <f>VLOOKUP(C333,MOVI!C:DT,107,0)</f>
        <v>0</v>
      </c>
      <c r="LH333" s="273">
        <f>VLOOKUP(C333,FPT!B:LF,107,0)</f>
        <v>0</v>
      </c>
      <c r="LI333" t="str">
        <f t="shared" si="665"/>
        <v/>
      </c>
      <c r="LJ333" t="str">
        <f>VLOOKUP(C333,MOVI!C:DV,108,0)</f>
        <v>MoviSouthSales</v>
      </c>
      <c r="LK333" s="252" t="str">
        <f>VLOOKUP(C333,FPT!B:LI,108,0)</f>
        <v>MoviSouthSales</v>
      </c>
      <c r="LL333" t="str">
        <f t="shared" si="666"/>
        <v/>
      </c>
      <c r="LM333" s="275">
        <f>ROUND(VLOOKUP(C333,MOVI!C:DV,109,0),0)</f>
        <v>416667</v>
      </c>
      <c r="LN333" s="275">
        <f>ROUND(VLOOKUP(C333,FPT!B:LL,109,0),0)</f>
        <v>416667</v>
      </c>
      <c r="LO333" t="str">
        <f t="shared" si="667"/>
        <v/>
      </c>
      <c r="LP333" t="str">
        <f>VLOOKUP(C333,MOVI!C:DV,110,0)</f>
        <v>BDG</v>
      </c>
      <c r="LQ333" s="247" t="str">
        <f>VLOOKUP(C333,FPT!B:LO,110,0)</f>
        <v>BDG</v>
      </c>
      <c r="LR333" t="str">
        <f t="shared" si="668"/>
        <v/>
      </c>
      <c r="LS333">
        <f>MOVI!DI328</f>
        <v>22</v>
      </c>
      <c r="LV333">
        <f>MOVI!DJ328</f>
        <v>0</v>
      </c>
      <c r="LW333">
        <f>MOVI!DK328</f>
        <v>0</v>
      </c>
      <c r="LX333" t="str">
        <f>MOVI!DL328</f>
        <v>x</v>
      </c>
      <c r="LY333">
        <f>MOVI!DM328</f>
        <v>0</v>
      </c>
      <c r="LZ333">
        <f>MOVI!DN328</f>
        <v>50000</v>
      </c>
      <c r="MA333">
        <f>MOVI!DO328</f>
        <v>0</v>
      </c>
      <c r="MB333" t="str">
        <f>MOVI!DP328</f>
        <v>BDG</v>
      </c>
      <c r="MC333">
        <f>MOVI!DQ328</f>
        <v>0</v>
      </c>
      <c r="MD333">
        <f>MOVI!DR328</f>
        <v>0</v>
      </c>
      <c r="ME333" t="str">
        <f>VLOOKUP(C333,MOVI!C:DV,121,0)</f>
        <v>Group 1</v>
      </c>
      <c r="MF333" s="252" t="str">
        <f>VLOOKUP(C333,FPT!B:MD,111,0)</f>
        <v>Group 1</v>
      </c>
      <c r="MG333" t="str">
        <f t="shared" si="561"/>
        <v/>
      </c>
      <c r="MH333" t="str">
        <f>VLOOKUP(C333,MOVI!C:DT,122,0)</f>
        <v>MoviSouthGroup 1</v>
      </c>
      <c r="MI333" s="252" t="str">
        <f>VLOOKUP(C333,FPT!B:DS,112,0)</f>
        <v>MoviSouthGroup 1</v>
      </c>
      <c r="MJ333" t="str">
        <f t="shared" si="669"/>
        <v/>
      </c>
    </row>
    <row r="334" spans="1:348" x14ac:dyDescent="0.25">
      <c r="A334">
        <v>326</v>
      </c>
      <c r="B334" s="48">
        <v>6068</v>
      </c>
      <c r="C334" s="271" t="s">
        <v>1097</v>
      </c>
      <c r="D334" t="str">
        <f>VLOOKUP(C334,MOVI!C:D,2,0)</f>
        <v>Trần Thị Huỳnh Như</v>
      </c>
      <c r="E334" t="str">
        <f>VLOOKUP(C334,FPT!B:C,2,0)</f>
        <v>Trần Thị Huỳnh Như</v>
      </c>
      <c r="F334" t="str">
        <f t="shared" si="562"/>
        <v/>
      </c>
      <c r="G334" t="str">
        <f>VLOOKUP(C334,MOVI!C:E,3,0)</f>
        <v>Sales</v>
      </c>
      <c r="H334" t="str">
        <f>VLOOKUP(C334,FPT!B:F,3,0)</f>
        <v>Sales</v>
      </c>
      <c r="I334" t="str">
        <f t="shared" si="563"/>
        <v/>
      </c>
      <c r="J334" t="str">
        <f>VLOOKUP(C334,MOVI!C:H,4,0)</f>
        <v>Field Sales</v>
      </c>
      <c r="K334" t="str">
        <f>VLOOKUP(C334,FPT!B:I,4,0)</f>
        <v>Field Sales</v>
      </c>
      <c r="L334" t="str">
        <f t="shared" si="564"/>
        <v/>
      </c>
      <c r="M334" t="str">
        <f>VLOOKUP(C334,MOVI!C:DT,5,0)</f>
        <v>Associate</v>
      </c>
      <c r="N334" t="str">
        <f>VLOOKUP(C334,FPT!B:L,5,0)</f>
        <v>Associate</v>
      </c>
      <c r="O334" t="str">
        <f t="shared" si="565"/>
        <v/>
      </c>
      <c r="P334" t="str">
        <f>VLOOKUP(C334,MOVI!C:DT,6,0)</f>
        <v>Field Sales</v>
      </c>
      <c r="Q334" t="str">
        <f>VLOOKUP(C334,FPT!B:O,6,0)</f>
        <v>Field sales</v>
      </c>
      <c r="R334" t="str">
        <f t="shared" si="566"/>
        <v/>
      </c>
      <c r="S334" t="str">
        <f>VLOOKUP(C334,MOVI!C:DT,7,0)</f>
        <v>South</v>
      </c>
      <c r="T334" t="str">
        <f>VLOOKUP(C334,FPT!B:R,7,0)</f>
        <v>South</v>
      </c>
      <c r="U334" t="str">
        <f t="shared" si="567"/>
        <v/>
      </c>
      <c r="V334" t="str">
        <f>VLOOKUP(C334,MOVI!C:DT,8,0)</f>
        <v>Movi</v>
      </c>
      <c r="W334" t="str">
        <f>VLOOKUP(C334,FPT!B:U,8,0)</f>
        <v>Movi</v>
      </c>
      <c r="X334" t="str">
        <f t="shared" si="568"/>
        <v/>
      </c>
      <c r="Y334" t="str">
        <f>VLOOKUP(C334,MOVI!C:DT,9,0)</f>
        <v>Full-time</v>
      </c>
      <c r="Z334" t="str">
        <f>VLOOKUP(C334,FPT!B:X,9,0)</f>
        <v>Full-time</v>
      </c>
      <c r="AA334" t="str">
        <f t="shared" si="569"/>
        <v/>
      </c>
      <c r="AB334" t="str">
        <f>VLOOKUP(C334,MOVI!C:DT,10,0)</f>
        <v>Permanent</v>
      </c>
      <c r="AC334" t="str">
        <f>VLOOKUP(C334,FPT!B:AA,10,0)</f>
        <v>Permanent</v>
      </c>
      <c r="AD334" t="str">
        <f t="shared" si="570"/>
        <v/>
      </c>
      <c r="AE334" s="247">
        <f>VLOOKUP(C334,MOVI!C:DT,11,0)</f>
        <v>44287</v>
      </c>
      <c r="AF334" s="247">
        <f>VLOOKUP(C334,FPT!B:AD,11,0)</f>
        <v>44287</v>
      </c>
      <c r="AG334" t="str">
        <f t="shared" si="571"/>
        <v/>
      </c>
      <c r="AH334" s="260" t="str">
        <f>VLOOKUP(C334,MOVI!C:DT,12,0)</f>
        <v/>
      </c>
      <c r="AI334" s="260"/>
      <c r="AJ334" t="str">
        <f t="shared" si="560"/>
        <v/>
      </c>
      <c r="AK334">
        <f>VLOOKUP(C334,MOVI!C:DT,13,0)</f>
        <v>0</v>
      </c>
      <c r="AL334" s="247">
        <f>VLOOKUP(C334,FPT!B:AJ,13,0)</f>
        <v>0</v>
      </c>
      <c r="AM334" t="str">
        <f t="shared" si="670"/>
        <v/>
      </c>
      <c r="AN334" s="247">
        <f>VLOOKUP(C334,MOVI!C:DT,14,0)</f>
        <v>0</v>
      </c>
      <c r="AO334" s="247">
        <f>VLOOKUP(C334,FPT!B:AM,14,0)</f>
        <v>0</v>
      </c>
      <c r="AP334" t="str">
        <f t="shared" si="572"/>
        <v/>
      </c>
      <c r="AQ334" t="str">
        <f>VLOOKUP(C334,MOVI!C:DT,15,0)</f>
        <v>LC</v>
      </c>
      <c r="AR334" s="247" t="str">
        <f>VLOOKUP(C334,FPT!B:AP,15,0)</f>
        <v>LC</v>
      </c>
      <c r="AS334" t="str">
        <f t="shared" si="573"/>
        <v/>
      </c>
      <c r="AT334" s="282" t="str">
        <f>VLOOKUP(C334,MOVI!C:DT,16,0)</f>
        <v>LTTP</v>
      </c>
      <c r="AU334" s="247" t="str">
        <f>VLOOKUP(C334,FPT!B:AS,16,0)</f>
        <v>LTTP</v>
      </c>
      <c r="AV334" t="str">
        <f t="shared" si="574"/>
        <v/>
      </c>
      <c r="AW334" t="str">
        <f>VLOOKUP(C334,MOVI!C:DT,17,0)</f>
        <v>L</v>
      </c>
      <c r="AX334" s="247" t="str">
        <f>VLOOKUP(C334,FPT!B:AV,17,0)</f>
        <v>L</v>
      </c>
      <c r="AY334" t="str">
        <f t="shared" si="575"/>
        <v/>
      </c>
      <c r="AZ334">
        <f>VLOOKUP(C334,MOVI!C:DT,18,0)</f>
        <v>0</v>
      </c>
      <c r="BA334" s="247">
        <f>VLOOKUP(C334,FPT!B:AY,18,0)</f>
        <v>0</v>
      </c>
      <c r="BB334" t="str">
        <f t="shared" si="576"/>
        <v/>
      </c>
      <c r="BC334" s="275">
        <f>VLOOKUP(C334,MOVI!C:DT,19,0)</f>
        <v>5000000</v>
      </c>
      <c r="BD334" s="275">
        <f>VLOOKUP(C334,FPT!B:BB,19,0)</f>
        <v>5000000</v>
      </c>
      <c r="BE334" t="str">
        <f t="shared" si="577"/>
        <v/>
      </c>
      <c r="BF334">
        <f>VLOOKUP(C334,MOVI!C:DT,20,0)</f>
        <v>0</v>
      </c>
      <c r="BG334" s="252">
        <f>VLOOKUP(C334,FPT!B:BE,20,0)</f>
        <v>0</v>
      </c>
      <c r="BH334" t="str">
        <f t="shared" si="578"/>
        <v/>
      </c>
      <c r="BI334" s="275">
        <f>VLOOKUP(C334,MOVI!C:DT,21,0)</f>
        <v>5000000</v>
      </c>
      <c r="BJ334" s="275">
        <f>VLOOKUP(C334,FPT!B:BH,21,0)</f>
        <v>5000000</v>
      </c>
      <c r="BK334" t="str">
        <f t="shared" si="579"/>
        <v/>
      </c>
      <c r="BL334" s="275">
        <f>VLOOKUP(C334,MOVI!C:DT,22,0)</f>
        <v>0</v>
      </c>
      <c r="BM334" s="275">
        <f>VLOOKUP(C334,FPT!B:BK,22,0)</f>
        <v>0</v>
      </c>
      <c r="BN334" t="str">
        <f t="shared" si="580"/>
        <v/>
      </c>
      <c r="BO334" s="275">
        <f>VLOOKUP(C334,MOVI!C:DT,23,0)</f>
        <v>0</v>
      </c>
      <c r="BP334" s="275">
        <f>VLOOKUP(C334,FPT!B:BN,23,0)</f>
        <v>0</v>
      </c>
      <c r="BQ334" t="str">
        <f t="shared" si="581"/>
        <v/>
      </c>
      <c r="BR334" s="275">
        <f>VLOOKUP(C334,MOVI!C:DT,24,0)</f>
        <v>0</v>
      </c>
      <c r="BS334" s="275">
        <f>VLOOKUP(C334,FPT!B:BQ,24,0)</f>
        <v>0</v>
      </c>
      <c r="BT334" t="str">
        <f t="shared" si="582"/>
        <v/>
      </c>
      <c r="BU334" s="275">
        <f>VLOOKUP(C334,MOVI!C:DT,25,0)</f>
        <v>200000</v>
      </c>
      <c r="BV334" s="275">
        <f>VLOOKUP(C334,FPT!B:BT,25,0)</f>
        <v>200000</v>
      </c>
      <c r="BW334" t="str">
        <f t="shared" si="583"/>
        <v/>
      </c>
      <c r="BX334" s="275">
        <f>VLOOKUP(C334,MOVI!C:DT,26,0)</f>
        <v>0</v>
      </c>
      <c r="BY334" s="275">
        <f>VLOOKUP(C334,FPT!B:BW,26,0)</f>
        <v>0</v>
      </c>
      <c r="BZ334" t="str">
        <f t="shared" si="584"/>
        <v/>
      </c>
      <c r="CA334" s="275">
        <f>VLOOKUP(C334,MOVI!C:DT,27,0)</f>
        <v>730000</v>
      </c>
      <c r="CB334" s="275">
        <f>VLOOKUP(C334,FPT!B:BZ,27,0)</f>
        <v>730000</v>
      </c>
      <c r="CC334" t="str">
        <f t="shared" si="585"/>
        <v/>
      </c>
      <c r="CD334" s="275">
        <f>VLOOKUP(C334,MOVI!C:DT,28,0)</f>
        <v>930000</v>
      </c>
      <c r="CE334" s="275">
        <f>VLOOKUP(C334,FPT!B:CC,28,0)</f>
        <v>930000</v>
      </c>
      <c r="CF334" t="str">
        <f t="shared" si="586"/>
        <v/>
      </c>
      <c r="CG334" t="str">
        <f>VLOOKUP(C334,MOVI!C:DT,29,0)</f>
        <v>CN</v>
      </c>
      <c r="CH334" s="252" t="str">
        <f>VLOOKUP(C334,FPT!B:CF,29,0)</f>
        <v>CN</v>
      </c>
      <c r="CI334" t="str">
        <f t="shared" si="587"/>
        <v/>
      </c>
      <c r="CJ334">
        <f>VLOOKUP(C334,MOVI!C:DT,30,0)</f>
        <v>26</v>
      </c>
      <c r="CK334" s="252">
        <f>VLOOKUP(C334,FPT!B:CI,30,0)</f>
        <v>26</v>
      </c>
      <c r="CL334" t="str">
        <f t="shared" si="588"/>
        <v/>
      </c>
      <c r="CM334">
        <f>VLOOKUP(C334,MOVI!C:DT,31,0)</f>
        <v>24</v>
      </c>
      <c r="CN334" s="252">
        <f>VLOOKUP(C334,FPT!B:CL,31,0)</f>
        <v>24</v>
      </c>
      <c r="CO334" t="str">
        <f t="shared" si="589"/>
        <v/>
      </c>
      <c r="CP334" s="275">
        <f>VLOOKUP(C334,MOVI!C:DT,32,0)</f>
        <v>2</v>
      </c>
      <c r="CQ334" s="275">
        <f>VLOOKUP(C334,FPT!B:CO,32,0)</f>
        <v>2</v>
      </c>
      <c r="CR334" t="str">
        <f t="shared" si="590"/>
        <v/>
      </c>
      <c r="CS334" s="275">
        <f>VLOOKUP(C334,MOVI!C:DT,33,0)</f>
        <v>0</v>
      </c>
      <c r="CT334" s="275">
        <f>VLOOKUP(C334,FPT!B:CR,33,0)</f>
        <v>0</v>
      </c>
      <c r="CU334" t="str">
        <f t="shared" si="591"/>
        <v/>
      </c>
      <c r="CV334" s="275">
        <f>VLOOKUP(C334,MOVI!C:DT,34,0)</f>
        <v>0</v>
      </c>
      <c r="CW334" s="275">
        <f>VLOOKUP(C334,FPT!B:CU,34,0)</f>
        <v>0</v>
      </c>
      <c r="CX334" t="str">
        <f t="shared" si="592"/>
        <v/>
      </c>
      <c r="CY334" s="275">
        <f>VLOOKUP(C334,MOVI!C:DT,35,0)</f>
        <v>26</v>
      </c>
      <c r="CZ334" s="275">
        <f>VLOOKUP(C334,FPT!B:CX,35,0)</f>
        <v>26</v>
      </c>
      <c r="DA334" t="str">
        <f t="shared" si="593"/>
        <v/>
      </c>
      <c r="DB334" s="275">
        <f>VLOOKUP(C334,MOVI!C:DT,36,0)</f>
        <v>0</v>
      </c>
      <c r="DC334" s="275">
        <f>VLOOKUP(C334,FPT!B:DA,36,0)</f>
        <v>0</v>
      </c>
      <c r="DD334" t="str">
        <f t="shared" si="594"/>
        <v/>
      </c>
      <c r="DE334" s="275">
        <f>VLOOKUP(C334,MOVI!C:DT,37,0)</f>
        <v>0</v>
      </c>
      <c r="DF334" s="275">
        <f>VLOOKUP(C334,FPT!B:DD,37,0)</f>
        <v>0</v>
      </c>
      <c r="DG334" t="str">
        <f t="shared" si="595"/>
        <v/>
      </c>
      <c r="DH334" s="275">
        <f>VLOOKUP(C334,MOVI!C:DT,38,0)</f>
        <v>0</v>
      </c>
      <c r="DI334" s="275">
        <f>VLOOKUP(C334,FPT!B:DG,38,0)</f>
        <v>0</v>
      </c>
      <c r="DJ334" t="str">
        <f t="shared" si="596"/>
        <v/>
      </c>
      <c r="DK334" s="275">
        <f>VLOOKUP(C334,MOVI!C:DT,39,0)</f>
        <v>0</v>
      </c>
      <c r="DL334" s="275">
        <f>VLOOKUP(C334,FPT!B:DJ,39,0)</f>
        <v>0</v>
      </c>
      <c r="DM334" t="str">
        <f t="shared" si="597"/>
        <v/>
      </c>
      <c r="DN334" s="275">
        <f>VLOOKUP(C334,MOVI!C:DT,40,0)</f>
        <v>0</v>
      </c>
      <c r="DO334" s="275">
        <f>VLOOKUP(C334,FPT!B:DM,40,0)</f>
        <v>0</v>
      </c>
      <c r="DP334" t="str">
        <f t="shared" si="598"/>
        <v/>
      </c>
      <c r="DQ334" s="275">
        <f>VLOOKUP(C334,MOVI!C:DT,41,0)</f>
        <v>0</v>
      </c>
      <c r="DR334" s="275">
        <f>VLOOKUP(C334,FPT!B:DP,41,0)</f>
        <v>0</v>
      </c>
      <c r="DS334" t="str">
        <f t="shared" si="599"/>
        <v/>
      </c>
      <c r="DT334" s="275">
        <f>VLOOKUP(C334,MOVI!C:DT,42,0)</f>
        <v>5000000</v>
      </c>
      <c r="DU334" s="275">
        <f>ROUND(VLOOKUP(C334,FPT!B:DS,42,0),0)</f>
        <v>5000000</v>
      </c>
      <c r="DV334" t="str">
        <f t="shared" si="600"/>
        <v/>
      </c>
      <c r="DW334" s="275">
        <f>VLOOKUP(C334,MOVI!C:DT,43,0)</f>
        <v>0</v>
      </c>
      <c r="DX334" s="275">
        <f>VLOOKUP(C334,FPT!B:DV,43,0)</f>
        <v>0</v>
      </c>
      <c r="DY334" t="str">
        <f t="shared" si="601"/>
        <v/>
      </c>
      <c r="DZ334" s="275">
        <f>VLOOKUP(C334,MOVI!C:DT,44,0)</f>
        <v>0</v>
      </c>
      <c r="EA334" s="275">
        <f>VLOOKUP(C334,FPT!B:DY,44,0)</f>
        <v>0</v>
      </c>
      <c r="EB334" t="str">
        <f t="shared" si="602"/>
        <v/>
      </c>
      <c r="EC334" s="275">
        <f>VLOOKUP(C334,MOVI!C:DT,45,0)</f>
        <v>5000000</v>
      </c>
      <c r="ED334" s="275">
        <f>ROUND(VLOOKUP(C334,FPT!B:EB,45,0),0)</f>
        <v>5000000</v>
      </c>
      <c r="EE334" t="str">
        <f t="shared" si="603"/>
        <v/>
      </c>
      <c r="EF334" s="275">
        <f>VLOOKUP(C334,MOVI!C:DT,46,0)</f>
        <v>0</v>
      </c>
      <c r="EG334" s="275">
        <f>VLOOKUP(C334,FPT!B:EE,46,0)</f>
        <v>0</v>
      </c>
      <c r="EH334" t="str">
        <f t="shared" si="604"/>
        <v/>
      </c>
      <c r="EI334" s="275">
        <f>VLOOKUP(C334,MOVI!C:DT,47,0)</f>
        <v>0</v>
      </c>
      <c r="EJ334" s="275">
        <f>VLOOKUP(C334,FPT!B:EH,47,0)</f>
        <v>0</v>
      </c>
      <c r="EK334" t="str">
        <f t="shared" si="605"/>
        <v/>
      </c>
      <c r="EL334" s="275">
        <f>VLOOKUP(C334,MOVI!C:DT,48,0)</f>
        <v>0</v>
      </c>
      <c r="EM334" s="275">
        <f>VLOOKUP(C334,FPT!B:EK,48,0)</f>
        <v>0</v>
      </c>
      <c r="EN334" t="str">
        <f t="shared" si="606"/>
        <v/>
      </c>
      <c r="EO334" s="275">
        <f>VLOOKUP(C334,MOVI!C:DT,49,0)</f>
        <v>200000</v>
      </c>
      <c r="EP334" s="275">
        <f>VLOOKUP(C334,FPT!B:EN,49,0)</f>
        <v>200000</v>
      </c>
      <c r="EQ334" t="str">
        <f t="shared" si="607"/>
        <v/>
      </c>
      <c r="ER334" s="275">
        <f>VLOOKUP(C334,MOVI!C:DT,50,0)</f>
        <v>0</v>
      </c>
      <c r="ES334" s="275">
        <f>VLOOKUP(C334,FPT!B:EQ,50,0)</f>
        <v>0</v>
      </c>
      <c r="ET334" t="str">
        <f t="shared" si="608"/>
        <v/>
      </c>
      <c r="EU334" s="275">
        <f>VLOOKUP(C334,MOVI!C:DT,51,0)</f>
        <v>0</v>
      </c>
      <c r="EV334" s="275">
        <f>VLOOKUP(C334,FPT!B:ET,51,0)</f>
        <v>0</v>
      </c>
      <c r="EW334" t="str">
        <f t="shared" si="609"/>
        <v/>
      </c>
      <c r="EX334" s="275">
        <f>VLOOKUP(C334,MOVI!C:DT,52,0)</f>
        <v>0</v>
      </c>
      <c r="EY334" s="275">
        <f>VLOOKUP(C334,FPT!B:EW,52,0)</f>
        <v>0</v>
      </c>
      <c r="EZ334" t="str">
        <f t="shared" si="610"/>
        <v/>
      </c>
      <c r="FA334" s="275">
        <f>VLOOKUP(C334,MOVI!C:DT,53,0)</f>
        <v>0</v>
      </c>
      <c r="FB334" s="275">
        <f>VLOOKUP(C334,FPT!B:EZ,53,0)</f>
        <v>0</v>
      </c>
      <c r="FC334" t="str">
        <f t="shared" si="611"/>
        <v/>
      </c>
      <c r="FD334" s="275">
        <f>VLOOKUP(C334,MOVI!C:DT,54,0)</f>
        <v>0</v>
      </c>
      <c r="FE334" s="275">
        <f>VLOOKUP(C334,FPT!B:FC,54,0)</f>
        <v>0</v>
      </c>
      <c r="FF334" t="str">
        <f t="shared" si="612"/>
        <v/>
      </c>
      <c r="FG334" s="275">
        <f>VLOOKUP(C334,MOVI!C:DT,55,0)</f>
        <v>673846</v>
      </c>
      <c r="FH334" s="275">
        <f>VLOOKUP(C334,FPT!B:FF,55,0)</f>
        <v>673846</v>
      </c>
      <c r="FI334" t="str">
        <f t="shared" si="613"/>
        <v/>
      </c>
      <c r="FJ334" s="275">
        <f>VLOOKUP(C334,MOVI!C:DT,56,0)</f>
        <v>873846</v>
      </c>
      <c r="FK334" s="275">
        <f>VLOOKUP(C334,FPT!B:FI,56,0)</f>
        <v>873846</v>
      </c>
      <c r="FL334" t="str">
        <f t="shared" si="614"/>
        <v/>
      </c>
      <c r="FM334" s="275">
        <f>VLOOKUP(C334,MOVI!C:DT,57,0)</f>
        <v>734826</v>
      </c>
      <c r="FN334" s="275">
        <f>VLOOKUP(C334,FPT!B:FL,57,0)</f>
        <v>734826</v>
      </c>
      <c r="FO334" t="str">
        <f t="shared" si="615"/>
        <v/>
      </c>
      <c r="FP334" s="275">
        <f>VLOOKUP(C334,MOVI!C:DT,58,0)</f>
        <v>0</v>
      </c>
      <c r="FQ334" s="275">
        <f>VLOOKUP(C334,FPT!B:FO,58,0)</f>
        <v>0</v>
      </c>
      <c r="FR334" t="str">
        <f t="shared" si="616"/>
        <v/>
      </c>
      <c r="FS334" s="275">
        <f>VLOOKUP(C334,MOVI!C:DT,59,0)</f>
        <v>0</v>
      </c>
      <c r="FT334" s="275">
        <f>VLOOKUP(C334,FPT!B:FR,59,0)</f>
        <v>0</v>
      </c>
      <c r="FU334" t="str">
        <f t="shared" si="617"/>
        <v/>
      </c>
      <c r="FV334" s="275">
        <f>VLOOKUP(C334,MOVI!C:DT,60,0)</f>
        <v>0</v>
      </c>
      <c r="FW334" s="275">
        <f>VLOOKUP(C334,FPT!B:FU,60,0)</f>
        <v>0</v>
      </c>
      <c r="FX334" t="str">
        <f t="shared" si="618"/>
        <v/>
      </c>
      <c r="FY334" s="275">
        <f>VLOOKUP(C334,MOVI!C:DT,61,0)</f>
        <v>0</v>
      </c>
      <c r="FZ334" s="275">
        <f>VLOOKUP(C334,FPT!B:FX,61,0)</f>
        <v>0</v>
      </c>
      <c r="GA334" t="str">
        <f t="shared" si="619"/>
        <v/>
      </c>
      <c r="GB334" s="275">
        <f>VLOOKUP(C334,MOVI!C:DT,62,0)</f>
        <v>150000</v>
      </c>
      <c r="GC334" s="275">
        <f>VLOOKUP(C334,FPT!B:GA,62,0)</f>
        <v>150000</v>
      </c>
      <c r="GD334" t="str">
        <f t="shared" si="620"/>
        <v/>
      </c>
      <c r="GE334" s="275">
        <f>VLOOKUP(C334,MOVI!C:DT,63,0)</f>
        <v>0</v>
      </c>
      <c r="GF334" s="275">
        <f>VLOOKUP(C334,FPT!B:GD,63,0)</f>
        <v>0</v>
      </c>
      <c r="GG334" t="str">
        <f t="shared" si="621"/>
        <v/>
      </c>
      <c r="GH334" s="275">
        <f>VLOOKUP(C334,MOVI!C:DT,64,0)</f>
        <v>0</v>
      </c>
      <c r="GI334" s="275">
        <f>VLOOKUP(C334,FPT!B:GG,64,0)</f>
        <v>0</v>
      </c>
      <c r="GJ334" t="str">
        <f t="shared" si="622"/>
        <v/>
      </c>
      <c r="GK334" s="275">
        <f>VLOOKUP(C334,MOVI!C:DT,65,0)</f>
        <v>0</v>
      </c>
      <c r="GL334" s="275">
        <f>VLOOKUP(C334,FPT!B:GJ,65,0)</f>
        <v>0</v>
      </c>
      <c r="GM334" t="str">
        <f t="shared" si="623"/>
        <v/>
      </c>
      <c r="GN334" s="275">
        <f>VLOOKUP(C334,MOVI!C:DT,66,0)</f>
        <v>0</v>
      </c>
      <c r="GO334" s="275">
        <f>VLOOKUP(C334,FPT!B:GM,66,0)</f>
        <v>0</v>
      </c>
      <c r="GP334" t="str">
        <f t="shared" si="624"/>
        <v/>
      </c>
      <c r="GQ334" s="275">
        <f>VLOOKUP(C334,MOVI!C:DT,67,0)</f>
        <v>0</v>
      </c>
      <c r="GR334" s="275">
        <f>VLOOKUP(C334,FPT!B:GP,67,0)</f>
        <v>0</v>
      </c>
      <c r="GS334" t="str">
        <f t="shared" si="625"/>
        <v/>
      </c>
      <c r="GT334" s="275">
        <f>VLOOKUP(C334,MOVI!C:DT,68,0)</f>
        <v>0</v>
      </c>
      <c r="GU334" s="275">
        <f>VLOOKUP(C334,FPT!B:GS,68,0)</f>
        <v>0</v>
      </c>
      <c r="GV334" t="str">
        <f t="shared" si="626"/>
        <v/>
      </c>
      <c r="GW334" s="275">
        <f>VLOOKUP(C334,MOVI!C:DT,69,0)</f>
        <v>0</v>
      </c>
      <c r="GX334" s="275">
        <f>VLOOKUP(C334,FPT!B:GV,69,0)</f>
        <v>0</v>
      </c>
      <c r="GY334" t="str">
        <f t="shared" si="627"/>
        <v/>
      </c>
      <c r="GZ334" s="275">
        <f>VLOOKUP(C334,MOVI!C:DT,70,0)</f>
        <v>884826</v>
      </c>
      <c r="HA334" s="275">
        <f>VLOOKUP(C334,FPT!B:GY,70,0)</f>
        <v>884826</v>
      </c>
      <c r="HB334" t="str">
        <f t="shared" si="628"/>
        <v/>
      </c>
      <c r="HC334" s="275">
        <f>VLOOKUP(C334,MOVI!C:DT,71,0)</f>
        <v>6758672</v>
      </c>
      <c r="HD334" s="275">
        <f>ROUND(VLOOKUP(C334,FPT!B:HB,71,0),0)</f>
        <v>6758672</v>
      </c>
      <c r="HE334" t="str">
        <f t="shared" si="629"/>
        <v/>
      </c>
      <c r="HF334" s="275">
        <f>ROUND(VLOOKUP(C334,MOVI!C:DT,72,0),0)</f>
        <v>0</v>
      </c>
      <c r="HG334" s="275">
        <f>ROUND(VLOOKUP(C334,FPT!B:HE,72,0),0)</f>
        <v>0</v>
      </c>
      <c r="HH334" t="str">
        <f t="shared" si="630"/>
        <v/>
      </c>
      <c r="HI334" s="275">
        <f>VLOOKUP(C334,MOVI!C:DT,73,0)</f>
        <v>200000</v>
      </c>
      <c r="HJ334" s="275">
        <f>VLOOKUP(C334,FPT!B:HH,73,0)</f>
        <v>200000</v>
      </c>
      <c r="HK334" t="str">
        <f t="shared" si="631"/>
        <v/>
      </c>
      <c r="HL334" s="275">
        <f>VLOOKUP(C334,MOVI!C:DT,74,0)</f>
        <v>673846</v>
      </c>
      <c r="HM334" s="275">
        <f>VLOOKUP(C334,FPT!B:HK,74,0)</f>
        <v>673846</v>
      </c>
      <c r="HN334" t="str">
        <f t="shared" si="632"/>
        <v/>
      </c>
      <c r="HO334" s="275">
        <f>VLOOKUP(C334,MOVI!C:DT,75,0)</f>
        <v>11000000</v>
      </c>
      <c r="HP334" s="275">
        <f>VLOOKUP(C334,FPT!B:HN,75,0)</f>
        <v>11000000</v>
      </c>
      <c r="HQ334" t="str">
        <f t="shared" si="633"/>
        <v/>
      </c>
      <c r="HR334" s="275">
        <f>VLOOKUP(C334,MOVI!C:DT,76,0)</f>
        <v>0</v>
      </c>
      <c r="HS334" s="275">
        <f>VLOOKUP(C334,FPT!B:HQ,76,0)</f>
        <v>0</v>
      </c>
      <c r="HT334" t="str">
        <f t="shared" si="634"/>
        <v/>
      </c>
      <c r="HU334" s="275">
        <f>VLOOKUP(C334,MOVI!C:DT,77,0)</f>
        <v>0</v>
      </c>
      <c r="HV334" s="275">
        <f>VLOOKUP(C334,FPT!B:HT,77,0)</f>
        <v>0</v>
      </c>
      <c r="HW334" t="str">
        <f t="shared" si="635"/>
        <v/>
      </c>
      <c r="HX334" s="274">
        <f>VLOOKUP(C334,MOVI!C:CB,78,0)</f>
        <v>400000</v>
      </c>
      <c r="HY334" s="261">
        <f>VLOOKUP(C334,FPT!$B:$CA,78,0)</f>
        <v>400000</v>
      </c>
      <c r="HZ334" t="str">
        <f t="shared" si="636"/>
        <v/>
      </c>
      <c r="IA334" s="275">
        <f>VLOOKUP(C334,MOVI!C:CD,79,0)</f>
        <v>50000</v>
      </c>
      <c r="IB334" s="275">
        <f>VLOOKUP(C334,FPT!B:HZ,79,0)</f>
        <v>50000</v>
      </c>
      <c r="IC334" t="str">
        <f t="shared" si="637"/>
        <v/>
      </c>
      <c r="ID334" s="275">
        <f>VLOOKUP(C334,MOVI!C:CD,80,0)</f>
        <v>75000</v>
      </c>
      <c r="IE334" s="275">
        <f>VLOOKUP(C334,FPT!B:IC,80,0)</f>
        <v>75000</v>
      </c>
      <c r="IF334" t="str">
        <f t="shared" si="638"/>
        <v/>
      </c>
      <c r="IG334" s="275">
        <f>VLOOKUP(C334,MOVI!C:DT,81,0)</f>
        <v>0</v>
      </c>
      <c r="IH334" s="275">
        <f>VLOOKUP(C334,FPT!B:IF,81,0)</f>
        <v>0</v>
      </c>
      <c r="II334" t="str">
        <f t="shared" si="639"/>
        <v/>
      </c>
      <c r="IJ334" s="275">
        <f>VLOOKUP(C334,MOVI!C:DT,82,0)</f>
        <v>525000</v>
      </c>
      <c r="IK334" s="275">
        <f>VLOOKUP(C334,FPT!B:II,82,0)</f>
        <v>525000</v>
      </c>
      <c r="IL334" t="str">
        <f t="shared" si="640"/>
        <v/>
      </c>
      <c r="IM334" s="275">
        <f>ROUND(VLOOKUP(C334,MOVI!C:DT,83,0),0)</f>
        <v>12398846</v>
      </c>
      <c r="IN334" s="275">
        <f>ROUND(VLOOKUP(C334,FPT!B:IL,83,0),0)</f>
        <v>12398846</v>
      </c>
      <c r="IO334" t="str">
        <f t="shared" si="641"/>
        <v/>
      </c>
      <c r="IP334" s="275">
        <f>VLOOKUP(C334,MOVI!C:DT,84,0)</f>
        <v>0</v>
      </c>
      <c r="IQ334" s="275">
        <f>VLOOKUP(C334,FPT!B:IO,84,0)</f>
        <v>0</v>
      </c>
      <c r="IR334" t="str">
        <f t="shared" si="642"/>
        <v/>
      </c>
      <c r="IS334" s="275">
        <f>ROUND(VLOOKUP(C334,MOVI!C:DT,85,0),0)</f>
        <v>0</v>
      </c>
      <c r="IT334" s="275">
        <f>ROUND(VLOOKUP(C334,FPT!B:IR,85,0),0)</f>
        <v>0</v>
      </c>
      <c r="IU334" t="str">
        <f t="shared" si="643"/>
        <v/>
      </c>
      <c r="IV334" s="275">
        <f>VLOOKUP(C334,MOVI!C:DT,86,0)</f>
        <v>0</v>
      </c>
      <c r="IW334" s="275">
        <f>VLOOKUP(C334,FPT!B:IU,86,0)</f>
        <v>0</v>
      </c>
      <c r="IX334" t="str">
        <f t="shared" si="644"/>
        <v/>
      </c>
      <c r="IY334" s="275">
        <f>ROUND(VLOOKUP(C334,MOVI!C:DT,87,0),0)</f>
        <v>0</v>
      </c>
      <c r="IZ334" s="275">
        <f>ROUND(VLOOKUP(C334,FPT!B:IX,87,0),0)</f>
        <v>0</v>
      </c>
      <c r="JA334" t="str">
        <f t="shared" si="645"/>
        <v/>
      </c>
      <c r="JB334" s="275">
        <f>VLOOKUP(C334,MOVI!C:DT,88,0)</f>
        <v>0</v>
      </c>
      <c r="JC334" s="275">
        <f>VLOOKUP(C334,FPT!B:JA,88,0)</f>
        <v>0</v>
      </c>
      <c r="JD334" t="str">
        <f t="shared" si="646"/>
        <v/>
      </c>
      <c r="JE334" s="275">
        <f>VLOOKUP(C334,MOVI!C:DT,89,0)</f>
        <v>50000</v>
      </c>
      <c r="JF334" s="275">
        <f>VLOOKUP(C334,FPT!B:JD,89,0)</f>
        <v>50000</v>
      </c>
      <c r="JG334" t="str">
        <f t="shared" si="647"/>
        <v/>
      </c>
      <c r="JH334" s="275">
        <f>VLOOKUP(C334,MOVI!C:DT,90,0)</f>
        <v>0</v>
      </c>
      <c r="JI334" s="275">
        <f>VLOOKUP(C334,FPT!B:JG,90,0)</f>
        <v>0</v>
      </c>
      <c r="JJ334" t="str">
        <f t="shared" si="648"/>
        <v/>
      </c>
      <c r="JK334" s="275">
        <f>VLOOKUP(C334,MOVI!C:DT,91,0)</f>
        <v>0</v>
      </c>
      <c r="JL334" s="275">
        <f>VLOOKUP(C334,FPT!B:JJ,91,0)</f>
        <v>0</v>
      </c>
      <c r="JM334" t="str">
        <f t="shared" si="649"/>
        <v/>
      </c>
      <c r="JN334" s="275">
        <f>VLOOKUP(C334,MOVI!C:DT,92,0)</f>
        <v>0</v>
      </c>
      <c r="JO334" s="275">
        <f>VLOOKUP(C334,FPT!B:JM,92,0)</f>
        <v>0</v>
      </c>
      <c r="JP334" t="str">
        <f t="shared" si="650"/>
        <v/>
      </c>
      <c r="JQ334" s="275">
        <f>VLOOKUP(C334,MOVI!C:DT,93,0)</f>
        <v>0</v>
      </c>
      <c r="JR334" s="275">
        <f>VLOOKUP(C334,FPT!B:JP,93,0)</f>
        <v>0</v>
      </c>
      <c r="JS334" t="str">
        <f t="shared" si="651"/>
        <v/>
      </c>
      <c r="JT334" s="275">
        <f>VLOOKUP(C334,MOVI!C:DT,94,0)</f>
        <v>50000</v>
      </c>
      <c r="JU334" s="275">
        <f>VLOOKUP(C334,FPT!B:JS,94,0)</f>
        <v>50000</v>
      </c>
      <c r="JV334" t="str">
        <f t="shared" si="652"/>
        <v/>
      </c>
      <c r="JW334" s="275">
        <f>VLOOKUP(C334,MOVI!C:DT,95,0)</f>
        <v>6183672</v>
      </c>
      <c r="JX334" s="275">
        <f>VLOOKUP(C334,FPT!B:JV,95,0)</f>
        <v>6183672</v>
      </c>
      <c r="JY334" t="str">
        <f t="shared" si="653"/>
        <v/>
      </c>
      <c r="JZ334" s="275">
        <f>VLOOKUP(C334,MOVI!C:DT,96,0)</f>
        <v>0</v>
      </c>
      <c r="KA334" s="275">
        <f>VLOOKUP(C334,FPT!B:JY,96,0)</f>
        <v>0</v>
      </c>
      <c r="KB334" t="str">
        <f t="shared" si="654"/>
        <v/>
      </c>
      <c r="KC334" s="275">
        <f>VLOOKUP(C334,MOVI!C:DT,97,0)</f>
        <v>6183672</v>
      </c>
      <c r="KD334" s="275">
        <f>VLOOKUP(C334,FPT!B:KB,97,0)</f>
        <v>6183672</v>
      </c>
      <c r="KE334" t="str">
        <f t="shared" si="655"/>
        <v/>
      </c>
      <c r="KF334" s="275">
        <f>VLOOKUP(C334,MOVI!C:DT,98,0)</f>
        <v>850000.00000000012</v>
      </c>
      <c r="KG334" s="275">
        <f>VLOOKUP(C334,FPT!B:KE,98,0)</f>
        <v>850000</v>
      </c>
      <c r="KH334" t="str">
        <f t="shared" si="656"/>
        <v/>
      </c>
      <c r="KI334" s="275">
        <f>VLOOKUP(C334,MOVI!C:DT,99,0)</f>
        <v>0</v>
      </c>
      <c r="KJ334" s="275">
        <f>VLOOKUP(C334,FPT!B:KH,99,0)</f>
        <v>0</v>
      </c>
      <c r="KK334" t="str">
        <f t="shared" si="657"/>
        <v/>
      </c>
      <c r="KL334" s="275">
        <f>VLOOKUP(C334,MOVI!C:DT,100,0)</f>
        <v>150000</v>
      </c>
      <c r="KM334" s="275">
        <f>VLOOKUP(C334,FPT!B:KK,100,0)</f>
        <v>150000</v>
      </c>
      <c r="KN334" t="str">
        <f t="shared" si="658"/>
        <v/>
      </c>
      <c r="KO334" s="275">
        <f>VLOOKUP(C334,MOVI!C:DT,101,0)</f>
        <v>0</v>
      </c>
      <c r="KP334" s="275">
        <f>VLOOKUP(C334,FPT!B:KN,101,0)</f>
        <v>0</v>
      </c>
      <c r="KQ334" t="str">
        <f t="shared" si="659"/>
        <v/>
      </c>
      <c r="KR334" s="275">
        <f>VLOOKUP(C334,MOVI!C:DT,102,0)</f>
        <v>0</v>
      </c>
      <c r="KS334" s="275">
        <f>VLOOKUP(C334,FPT!B:KQ,102,0)</f>
        <v>0</v>
      </c>
      <c r="KT334" t="str">
        <f t="shared" si="660"/>
        <v/>
      </c>
      <c r="KU334" s="275">
        <f>VLOOKUP(C334,MOVI!C:DT,103,0)</f>
        <v>1000000.0000000001</v>
      </c>
      <c r="KV334" s="275">
        <f>VLOOKUP(C334,FPT!B:KT,103,0)</f>
        <v>1000000</v>
      </c>
      <c r="KW334" t="str">
        <f t="shared" si="661"/>
        <v/>
      </c>
      <c r="KX334" s="275">
        <f>VLOOKUP(C334,MOVI!C:DT,104,0)</f>
        <v>1525000</v>
      </c>
      <c r="KY334" s="275">
        <f>VLOOKUP(C334,FPT!B:KW,104,0)</f>
        <v>1525000</v>
      </c>
      <c r="KZ334" t="str">
        <f t="shared" si="662"/>
        <v/>
      </c>
      <c r="LA334" s="275">
        <f>VLOOKUP(C334,MOVI!C:DT,105,0)</f>
        <v>100000</v>
      </c>
      <c r="LB334" s="275">
        <f>VLOOKUP(C334,FPT!B:KZ,105,0)</f>
        <v>100000</v>
      </c>
      <c r="LC334" t="str">
        <f t="shared" si="663"/>
        <v/>
      </c>
      <c r="LD334" s="275">
        <f>VLOOKUP(C334,MOVI!C:DT,106,0)</f>
        <v>7858672</v>
      </c>
      <c r="LE334" s="275">
        <f>VLOOKUP(C334,FPT!B:LC,106,0)</f>
        <v>7858672</v>
      </c>
      <c r="LF334" t="str">
        <f t="shared" si="664"/>
        <v/>
      </c>
      <c r="LG334" s="273">
        <f>VLOOKUP(C334,MOVI!C:DT,107,0)</f>
        <v>0</v>
      </c>
      <c r="LH334" s="273">
        <f>VLOOKUP(C334,FPT!B:LF,107,0)</f>
        <v>0</v>
      </c>
      <c r="LI334" t="str">
        <f t="shared" si="665"/>
        <v/>
      </c>
      <c r="LJ334" t="str">
        <f>VLOOKUP(C334,MOVI!C:DV,108,0)</f>
        <v>MoviSouthSales</v>
      </c>
      <c r="LK334" s="252" t="str">
        <f>VLOOKUP(C334,FPT!B:LI,108,0)</f>
        <v>MoviSouthSales</v>
      </c>
      <c r="LL334" t="str">
        <f t="shared" si="666"/>
        <v/>
      </c>
      <c r="LM334" s="275">
        <f>ROUND(VLOOKUP(C334,MOVI!C:DV,109,0),0)</f>
        <v>416667</v>
      </c>
      <c r="LN334" s="275">
        <f>ROUND(VLOOKUP(C334,FPT!B:LL,109,0),0)</f>
        <v>416667</v>
      </c>
      <c r="LO334" t="str">
        <f t="shared" si="667"/>
        <v/>
      </c>
      <c r="LP334" t="str">
        <f>VLOOKUP(C334,MOVI!C:DV,110,0)</f>
        <v>MKD</v>
      </c>
      <c r="LQ334" s="247" t="str">
        <f>VLOOKUP(C334,FPT!B:LO,110,0)</f>
        <v>MKD</v>
      </c>
      <c r="LR334" t="str">
        <f t="shared" si="668"/>
        <v/>
      </c>
      <c r="LS334">
        <f>MOVI!DI329</f>
        <v>22</v>
      </c>
      <c r="LV334">
        <f>MOVI!DJ329</f>
        <v>0</v>
      </c>
      <c r="LW334">
        <f>MOVI!DK329</f>
        <v>0</v>
      </c>
      <c r="LX334" t="str">
        <f>MOVI!DL329</f>
        <v>x</v>
      </c>
      <c r="LY334">
        <f>MOVI!DM329</f>
        <v>0</v>
      </c>
      <c r="LZ334">
        <f>MOVI!DN329</f>
        <v>50000</v>
      </c>
      <c r="MA334">
        <f>MOVI!DO329</f>
        <v>0</v>
      </c>
      <c r="MB334" t="str">
        <f>MOVI!DP329</f>
        <v>MKD</v>
      </c>
      <c r="MC334">
        <f>MOVI!DQ329</f>
        <v>0</v>
      </c>
      <c r="MD334">
        <f>MOVI!DR329</f>
        <v>0</v>
      </c>
      <c r="ME334" t="str">
        <f>VLOOKUP(C334,MOVI!C:DV,121,0)</f>
        <v>Group 1</v>
      </c>
      <c r="MF334" s="252" t="str">
        <f>VLOOKUP(C334,FPT!B:MD,111,0)</f>
        <v>Group 1</v>
      </c>
      <c r="MG334" t="str">
        <f t="shared" si="561"/>
        <v/>
      </c>
      <c r="MH334" t="str">
        <f>VLOOKUP(C334,MOVI!C:DT,122,0)</f>
        <v>MoviSouthGroup 1</v>
      </c>
      <c r="MI334" s="252" t="str">
        <f>VLOOKUP(C334,FPT!B:DS,112,0)</f>
        <v>MoviSouthGroup 1</v>
      </c>
      <c r="MJ334" t="str">
        <f t="shared" si="669"/>
        <v/>
      </c>
    </row>
    <row r="335" spans="1:348" x14ac:dyDescent="0.25">
      <c r="A335">
        <v>327</v>
      </c>
      <c r="B335" s="48">
        <v>6073</v>
      </c>
      <c r="C335" s="271" t="s">
        <v>1098</v>
      </c>
      <c r="D335" t="str">
        <f>VLOOKUP(C335,MOVI!C:D,2,0)</f>
        <v>Tăng Văn Hòa</v>
      </c>
      <c r="E335" t="str">
        <f>VLOOKUP(C335,FPT!B:C,2,0)</f>
        <v>Tăng Văn Hòa</v>
      </c>
      <c r="F335" t="str">
        <f t="shared" si="562"/>
        <v/>
      </c>
      <c r="G335" t="str">
        <f>VLOOKUP(C335,MOVI!C:E,3,0)</f>
        <v>Sales</v>
      </c>
      <c r="H335" t="str">
        <f>VLOOKUP(C335,FPT!B:F,3,0)</f>
        <v>Sales</v>
      </c>
      <c r="I335" t="str">
        <f t="shared" si="563"/>
        <v/>
      </c>
      <c r="J335" t="str">
        <f>VLOOKUP(C335,MOVI!C:H,4,0)</f>
        <v>Field Sales</v>
      </c>
      <c r="K335" t="str">
        <f>VLOOKUP(C335,FPT!B:I,4,0)</f>
        <v>Field Sales</v>
      </c>
      <c r="L335" t="str">
        <f t="shared" si="564"/>
        <v/>
      </c>
      <c r="M335" t="str">
        <f>VLOOKUP(C335,MOVI!C:DT,5,0)</f>
        <v>Associate</v>
      </c>
      <c r="N335" t="str">
        <f>VLOOKUP(C335,FPT!B:L,5,0)</f>
        <v>Associate</v>
      </c>
      <c r="O335" t="str">
        <f t="shared" si="565"/>
        <v/>
      </c>
      <c r="P335" t="str">
        <f>VLOOKUP(C335,MOVI!C:DT,6,0)</f>
        <v>Field Sales</v>
      </c>
      <c r="Q335" t="str">
        <f>VLOOKUP(C335,FPT!B:O,6,0)</f>
        <v>Field sales</v>
      </c>
      <c r="R335" t="str">
        <f t="shared" si="566"/>
        <v/>
      </c>
      <c r="S335" t="str">
        <f>VLOOKUP(C335,MOVI!C:DT,7,0)</f>
        <v>South</v>
      </c>
      <c r="T335" t="str">
        <f>VLOOKUP(C335,FPT!B:R,7,0)</f>
        <v>South</v>
      </c>
      <c r="U335" t="str">
        <f t="shared" si="567"/>
        <v/>
      </c>
      <c r="V335" t="str">
        <f>VLOOKUP(C335,MOVI!C:DT,8,0)</f>
        <v>Movi</v>
      </c>
      <c r="W335" t="str">
        <f>VLOOKUP(C335,FPT!B:U,8,0)</f>
        <v>Movi</v>
      </c>
      <c r="X335" t="str">
        <f t="shared" si="568"/>
        <v/>
      </c>
      <c r="Y335" t="str">
        <f>VLOOKUP(C335,MOVI!C:DT,9,0)</f>
        <v>Full-time</v>
      </c>
      <c r="Z335" t="str">
        <f>VLOOKUP(C335,FPT!B:X,9,0)</f>
        <v>Full-time</v>
      </c>
      <c r="AA335" t="str">
        <f t="shared" si="569"/>
        <v/>
      </c>
      <c r="AB335" t="str">
        <f>VLOOKUP(C335,MOVI!C:DT,10,0)</f>
        <v>Permanent</v>
      </c>
      <c r="AC335" t="str">
        <f>VLOOKUP(C335,FPT!B:AA,10,0)</f>
        <v>Permanent</v>
      </c>
      <c r="AD335" t="str">
        <f t="shared" si="570"/>
        <v/>
      </c>
      <c r="AE335" s="247">
        <f>VLOOKUP(C335,MOVI!C:DT,11,0)</f>
        <v>44287</v>
      </c>
      <c r="AF335" s="247">
        <f>VLOOKUP(C335,FPT!B:AD,11,0)</f>
        <v>44287</v>
      </c>
      <c r="AG335" t="str">
        <f t="shared" si="571"/>
        <v/>
      </c>
      <c r="AH335" s="260" t="str">
        <f>VLOOKUP(C335,MOVI!C:DT,12,0)</f>
        <v/>
      </c>
      <c r="AI335" s="260"/>
      <c r="AJ335" t="str">
        <f t="shared" ref="AJ335:AJ398" si="671">IF(AH335&lt;&gt;AI335,"Lệch","")</f>
        <v/>
      </c>
      <c r="AK335">
        <f>VLOOKUP(C335,MOVI!C:DT,13,0)</f>
        <v>0</v>
      </c>
      <c r="AL335" s="247">
        <f>VLOOKUP(C335,FPT!B:AJ,13,0)</f>
        <v>0</v>
      </c>
      <c r="AM335" t="str">
        <f t="shared" si="670"/>
        <v/>
      </c>
      <c r="AN335" s="247">
        <f>VLOOKUP(C335,MOVI!C:DT,14,0)</f>
        <v>0</v>
      </c>
      <c r="AO335" s="247">
        <f>VLOOKUP(C335,FPT!B:AM,14,0)</f>
        <v>0</v>
      </c>
      <c r="AP335" t="str">
        <f t="shared" si="572"/>
        <v/>
      </c>
      <c r="AQ335" t="str">
        <f>VLOOKUP(C335,MOVI!C:DT,15,0)</f>
        <v>LC</v>
      </c>
      <c r="AR335" s="247" t="str">
        <f>VLOOKUP(C335,FPT!B:AP,15,0)</f>
        <v>LC</v>
      </c>
      <c r="AS335" t="str">
        <f t="shared" si="573"/>
        <v/>
      </c>
      <c r="AT335" s="282" t="str">
        <f>VLOOKUP(C335,MOVI!C:DT,16,0)</f>
        <v>LTTP</v>
      </c>
      <c r="AU335" s="247" t="str">
        <f>VLOOKUP(C335,FPT!B:AS,16,0)</f>
        <v>LTTP</v>
      </c>
      <c r="AV335" t="str">
        <f t="shared" si="574"/>
        <v/>
      </c>
      <c r="AW335" t="str">
        <f>VLOOKUP(C335,MOVI!C:DT,17,0)</f>
        <v>L</v>
      </c>
      <c r="AX335" s="247" t="str">
        <f>VLOOKUP(C335,FPT!B:AV,17,0)</f>
        <v>L</v>
      </c>
      <c r="AY335" t="str">
        <f t="shared" si="575"/>
        <v/>
      </c>
      <c r="AZ335">
        <f>VLOOKUP(C335,MOVI!C:DT,18,0)</f>
        <v>0</v>
      </c>
      <c r="BA335" s="247">
        <f>VLOOKUP(C335,FPT!B:AY,18,0)</f>
        <v>0</v>
      </c>
      <c r="BB335" t="str">
        <f t="shared" si="576"/>
        <v/>
      </c>
      <c r="BC335" s="275">
        <f>VLOOKUP(C335,MOVI!C:DT,19,0)</f>
        <v>5000000</v>
      </c>
      <c r="BD335" s="275">
        <f>VLOOKUP(C335,FPT!B:BB,19,0)</f>
        <v>5000000</v>
      </c>
      <c r="BE335" t="str">
        <f t="shared" si="577"/>
        <v/>
      </c>
      <c r="BF335">
        <f>VLOOKUP(C335,MOVI!C:DT,20,0)</f>
        <v>0</v>
      </c>
      <c r="BG335" s="252">
        <f>VLOOKUP(C335,FPT!B:BE,20,0)</f>
        <v>0</v>
      </c>
      <c r="BH335" t="str">
        <f t="shared" si="578"/>
        <v/>
      </c>
      <c r="BI335" s="275">
        <f>VLOOKUP(C335,MOVI!C:DT,21,0)</f>
        <v>5000000</v>
      </c>
      <c r="BJ335" s="275">
        <f>VLOOKUP(C335,FPT!B:BH,21,0)</f>
        <v>5000000</v>
      </c>
      <c r="BK335" t="str">
        <f t="shared" si="579"/>
        <v/>
      </c>
      <c r="BL335" s="275">
        <f>VLOOKUP(C335,MOVI!C:DT,22,0)</f>
        <v>0</v>
      </c>
      <c r="BM335" s="275">
        <f>VLOOKUP(C335,FPT!B:BK,22,0)</f>
        <v>0</v>
      </c>
      <c r="BN335" t="str">
        <f t="shared" si="580"/>
        <v/>
      </c>
      <c r="BO335" s="275">
        <f>VLOOKUP(C335,MOVI!C:DT,23,0)</f>
        <v>0</v>
      </c>
      <c r="BP335" s="275">
        <f>VLOOKUP(C335,FPT!B:BN,23,0)</f>
        <v>0</v>
      </c>
      <c r="BQ335" t="str">
        <f t="shared" si="581"/>
        <v/>
      </c>
      <c r="BR335" s="275">
        <f>VLOOKUP(C335,MOVI!C:DT,24,0)</f>
        <v>0</v>
      </c>
      <c r="BS335" s="275">
        <f>VLOOKUP(C335,FPT!B:BQ,24,0)</f>
        <v>0</v>
      </c>
      <c r="BT335" t="str">
        <f t="shared" si="582"/>
        <v/>
      </c>
      <c r="BU335" s="275">
        <f>VLOOKUP(C335,MOVI!C:DT,25,0)</f>
        <v>200000</v>
      </c>
      <c r="BV335" s="275">
        <f>VLOOKUP(C335,FPT!B:BT,25,0)</f>
        <v>200000</v>
      </c>
      <c r="BW335" t="str">
        <f t="shared" si="583"/>
        <v/>
      </c>
      <c r="BX335" s="275">
        <f>VLOOKUP(C335,MOVI!C:DT,26,0)</f>
        <v>0</v>
      </c>
      <c r="BY335" s="275">
        <f>VLOOKUP(C335,FPT!B:BW,26,0)</f>
        <v>0</v>
      </c>
      <c r="BZ335" t="str">
        <f t="shared" si="584"/>
        <v/>
      </c>
      <c r="CA335" s="275">
        <f>VLOOKUP(C335,MOVI!C:DT,27,0)</f>
        <v>730000</v>
      </c>
      <c r="CB335" s="275">
        <f>VLOOKUP(C335,FPT!B:BZ,27,0)</f>
        <v>730000</v>
      </c>
      <c r="CC335" t="str">
        <f t="shared" si="585"/>
        <v/>
      </c>
      <c r="CD335" s="275">
        <f>VLOOKUP(C335,MOVI!C:DT,28,0)</f>
        <v>930000</v>
      </c>
      <c r="CE335" s="275">
        <f>VLOOKUP(C335,FPT!B:CC,28,0)</f>
        <v>930000</v>
      </c>
      <c r="CF335" t="str">
        <f t="shared" si="586"/>
        <v/>
      </c>
      <c r="CG335" t="str">
        <f>VLOOKUP(C335,MOVI!C:DT,29,0)</f>
        <v>CN</v>
      </c>
      <c r="CH335" s="252" t="str">
        <f>VLOOKUP(C335,FPT!B:CF,29,0)</f>
        <v>CN</v>
      </c>
      <c r="CI335" t="str">
        <f t="shared" si="587"/>
        <v/>
      </c>
      <c r="CJ335">
        <f>VLOOKUP(C335,MOVI!C:DT,30,0)</f>
        <v>26</v>
      </c>
      <c r="CK335" s="252">
        <f>VLOOKUP(C335,FPT!B:CI,30,0)</f>
        <v>26</v>
      </c>
      <c r="CL335" t="str">
        <f t="shared" si="588"/>
        <v/>
      </c>
      <c r="CM335">
        <f>VLOOKUP(C335,MOVI!C:DT,31,0)</f>
        <v>26</v>
      </c>
      <c r="CN335" s="252">
        <f>VLOOKUP(C335,FPT!B:CL,31,0)</f>
        <v>26</v>
      </c>
      <c r="CO335" t="str">
        <f t="shared" si="589"/>
        <v/>
      </c>
      <c r="CP335" s="275">
        <f>VLOOKUP(C335,MOVI!C:DT,32,0)</f>
        <v>0</v>
      </c>
      <c r="CQ335" s="275">
        <f>VLOOKUP(C335,FPT!B:CO,32,0)</f>
        <v>0</v>
      </c>
      <c r="CR335" t="str">
        <f t="shared" si="590"/>
        <v/>
      </c>
      <c r="CS335" s="275">
        <f>VLOOKUP(C335,MOVI!C:DT,33,0)</f>
        <v>0</v>
      </c>
      <c r="CT335" s="275">
        <f>VLOOKUP(C335,FPT!B:CR,33,0)</f>
        <v>0</v>
      </c>
      <c r="CU335" t="str">
        <f t="shared" si="591"/>
        <v/>
      </c>
      <c r="CV335" s="275">
        <f>VLOOKUP(C335,MOVI!C:DT,34,0)</f>
        <v>0</v>
      </c>
      <c r="CW335" s="275">
        <f>VLOOKUP(C335,FPT!B:CU,34,0)</f>
        <v>0</v>
      </c>
      <c r="CX335" t="str">
        <f t="shared" si="592"/>
        <v/>
      </c>
      <c r="CY335" s="275">
        <f>VLOOKUP(C335,MOVI!C:DT,35,0)</f>
        <v>26</v>
      </c>
      <c r="CZ335" s="275">
        <f>VLOOKUP(C335,FPT!B:CX,35,0)</f>
        <v>26</v>
      </c>
      <c r="DA335" t="str">
        <f t="shared" si="593"/>
        <v/>
      </c>
      <c r="DB335" s="275">
        <f>VLOOKUP(C335,MOVI!C:DT,36,0)</f>
        <v>0</v>
      </c>
      <c r="DC335" s="275">
        <f>VLOOKUP(C335,FPT!B:DA,36,0)</f>
        <v>0</v>
      </c>
      <c r="DD335" t="str">
        <f t="shared" si="594"/>
        <v/>
      </c>
      <c r="DE335" s="275">
        <f>VLOOKUP(C335,MOVI!C:DT,37,0)</f>
        <v>0</v>
      </c>
      <c r="DF335" s="275">
        <f>VLOOKUP(C335,FPT!B:DD,37,0)</f>
        <v>0</v>
      </c>
      <c r="DG335" t="str">
        <f t="shared" si="595"/>
        <v/>
      </c>
      <c r="DH335" s="275">
        <f>VLOOKUP(C335,MOVI!C:DT,38,0)</f>
        <v>0</v>
      </c>
      <c r="DI335" s="275">
        <f>VLOOKUP(C335,FPT!B:DG,38,0)</f>
        <v>0</v>
      </c>
      <c r="DJ335" t="str">
        <f t="shared" si="596"/>
        <v/>
      </c>
      <c r="DK335" s="275">
        <f>VLOOKUP(C335,MOVI!C:DT,39,0)</f>
        <v>0</v>
      </c>
      <c r="DL335" s="275">
        <f>VLOOKUP(C335,FPT!B:DJ,39,0)</f>
        <v>0</v>
      </c>
      <c r="DM335" t="str">
        <f t="shared" si="597"/>
        <v/>
      </c>
      <c r="DN335" s="275">
        <f>VLOOKUP(C335,MOVI!C:DT,40,0)</f>
        <v>0</v>
      </c>
      <c r="DO335" s="275">
        <f>VLOOKUP(C335,FPT!B:DM,40,0)</f>
        <v>0</v>
      </c>
      <c r="DP335" t="str">
        <f t="shared" si="598"/>
        <v/>
      </c>
      <c r="DQ335" s="275">
        <f>VLOOKUP(C335,MOVI!C:DT,41,0)</f>
        <v>0</v>
      </c>
      <c r="DR335" s="275">
        <f>VLOOKUP(C335,FPT!B:DP,41,0)</f>
        <v>0</v>
      </c>
      <c r="DS335" t="str">
        <f t="shared" si="599"/>
        <v/>
      </c>
      <c r="DT335" s="275">
        <f>VLOOKUP(C335,MOVI!C:DT,42,0)</f>
        <v>5000000</v>
      </c>
      <c r="DU335" s="275">
        <f>ROUND(VLOOKUP(C335,FPT!B:DS,42,0),0)</f>
        <v>5000000</v>
      </c>
      <c r="DV335" t="str">
        <f t="shared" si="600"/>
        <v/>
      </c>
      <c r="DW335" s="275">
        <f>VLOOKUP(C335,MOVI!C:DT,43,0)</f>
        <v>0</v>
      </c>
      <c r="DX335" s="275">
        <f>VLOOKUP(C335,FPT!B:DV,43,0)</f>
        <v>0</v>
      </c>
      <c r="DY335" t="str">
        <f t="shared" si="601"/>
        <v/>
      </c>
      <c r="DZ335" s="275">
        <f>VLOOKUP(C335,MOVI!C:DT,44,0)</f>
        <v>0</v>
      </c>
      <c r="EA335" s="275">
        <f>VLOOKUP(C335,FPT!B:DY,44,0)</f>
        <v>0</v>
      </c>
      <c r="EB335" t="str">
        <f t="shared" si="602"/>
        <v/>
      </c>
      <c r="EC335" s="275">
        <f>VLOOKUP(C335,MOVI!C:DT,45,0)</f>
        <v>5000000</v>
      </c>
      <c r="ED335" s="275">
        <f>ROUND(VLOOKUP(C335,FPT!B:EB,45,0),0)</f>
        <v>5000000</v>
      </c>
      <c r="EE335" t="str">
        <f t="shared" si="603"/>
        <v/>
      </c>
      <c r="EF335" s="275">
        <f>VLOOKUP(C335,MOVI!C:DT,46,0)</f>
        <v>0</v>
      </c>
      <c r="EG335" s="275">
        <f>VLOOKUP(C335,FPT!B:EE,46,0)</f>
        <v>0</v>
      </c>
      <c r="EH335" t="str">
        <f t="shared" si="604"/>
        <v/>
      </c>
      <c r="EI335" s="275">
        <f>VLOOKUP(C335,MOVI!C:DT,47,0)</f>
        <v>0</v>
      </c>
      <c r="EJ335" s="275">
        <f>VLOOKUP(C335,FPT!B:EH,47,0)</f>
        <v>0</v>
      </c>
      <c r="EK335" t="str">
        <f t="shared" si="605"/>
        <v/>
      </c>
      <c r="EL335" s="275">
        <f>VLOOKUP(C335,MOVI!C:DT,48,0)</f>
        <v>0</v>
      </c>
      <c r="EM335" s="275">
        <f>VLOOKUP(C335,FPT!B:EK,48,0)</f>
        <v>0</v>
      </c>
      <c r="EN335" t="str">
        <f t="shared" si="606"/>
        <v/>
      </c>
      <c r="EO335" s="275">
        <f>VLOOKUP(C335,MOVI!C:DT,49,0)</f>
        <v>200000</v>
      </c>
      <c r="EP335" s="275">
        <f>VLOOKUP(C335,FPT!B:EN,49,0)</f>
        <v>200000</v>
      </c>
      <c r="EQ335" t="str">
        <f t="shared" si="607"/>
        <v/>
      </c>
      <c r="ER335" s="275">
        <f>VLOOKUP(C335,MOVI!C:DT,50,0)</f>
        <v>0</v>
      </c>
      <c r="ES335" s="275">
        <f>VLOOKUP(C335,FPT!B:EQ,50,0)</f>
        <v>0</v>
      </c>
      <c r="ET335" t="str">
        <f t="shared" si="608"/>
        <v/>
      </c>
      <c r="EU335" s="275">
        <f>VLOOKUP(C335,MOVI!C:DT,51,0)</f>
        <v>0</v>
      </c>
      <c r="EV335" s="275">
        <f>VLOOKUP(C335,FPT!B:ET,51,0)</f>
        <v>0</v>
      </c>
      <c r="EW335" t="str">
        <f t="shared" si="609"/>
        <v/>
      </c>
      <c r="EX335" s="275">
        <f>VLOOKUP(C335,MOVI!C:DT,52,0)</f>
        <v>0</v>
      </c>
      <c r="EY335" s="275">
        <f>VLOOKUP(C335,FPT!B:EW,52,0)</f>
        <v>0</v>
      </c>
      <c r="EZ335" t="str">
        <f t="shared" si="610"/>
        <v/>
      </c>
      <c r="FA335" s="275">
        <f>VLOOKUP(C335,MOVI!C:DT,53,0)</f>
        <v>0</v>
      </c>
      <c r="FB335" s="275">
        <f>VLOOKUP(C335,FPT!B:EZ,53,0)</f>
        <v>0</v>
      </c>
      <c r="FC335" t="str">
        <f t="shared" si="611"/>
        <v/>
      </c>
      <c r="FD335" s="275">
        <f>VLOOKUP(C335,MOVI!C:DT,54,0)</f>
        <v>0</v>
      </c>
      <c r="FE335" s="275">
        <f>VLOOKUP(C335,FPT!B:FC,54,0)</f>
        <v>0</v>
      </c>
      <c r="FF335" t="str">
        <f t="shared" si="612"/>
        <v/>
      </c>
      <c r="FG335" s="275">
        <f>VLOOKUP(C335,MOVI!C:DT,55,0)</f>
        <v>730000</v>
      </c>
      <c r="FH335" s="275">
        <f>VLOOKUP(C335,FPT!B:FF,55,0)</f>
        <v>730000</v>
      </c>
      <c r="FI335" t="str">
        <f t="shared" si="613"/>
        <v/>
      </c>
      <c r="FJ335" s="275">
        <f>VLOOKUP(C335,MOVI!C:DT,56,0)</f>
        <v>930000</v>
      </c>
      <c r="FK335" s="275">
        <f>VLOOKUP(C335,FPT!B:FI,56,0)</f>
        <v>930000</v>
      </c>
      <c r="FL335" t="str">
        <f t="shared" si="614"/>
        <v/>
      </c>
      <c r="FM335" s="275">
        <f>VLOOKUP(C335,MOVI!C:DT,57,0)</f>
        <v>0</v>
      </c>
      <c r="FN335" s="275">
        <f>VLOOKUP(C335,FPT!B:FL,57,0)</f>
        <v>0</v>
      </c>
      <c r="FO335" t="str">
        <f t="shared" si="615"/>
        <v/>
      </c>
      <c r="FP335" s="275">
        <f>VLOOKUP(C335,MOVI!C:DT,58,0)</f>
        <v>0</v>
      </c>
      <c r="FQ335" s="275">
        <f>VLOOKUP(C335,FPT!B:FO,58,0)</f>
        <v>0</v>
      </c>
      <c r="FR335" t="str">
        <f t="shared" si="616"/>
        <v/>
      </c>
      <c r="FS335" s="275">
        <f>VLOOKUP(C335,MOVI!C:DT,59,0)</f>
        <v>0</v>
      </c>
      <c r="FT335" s="275">
        <f>VLOOKUP(C335,FPT!B:FR,59,0)</f>
        <v>0</v>
      </c>
      <c r="FU335" t="str">
        <f t="shared" si="617"/>
        <v/>
      </c>
      <c r="FV335" s="275">
        <f>VLOOKUP(C335,MOVI!C:DT,60,0)</f>
        <v>0</v>
      </c>
      <c r="FW335" s="275">
        <f>VLOOKUP(C335,FPT!B:FU,60,0)</f>
        <v>0</v>
      </c>
      <c r="FX335" t="str">
        <f t="shared" si="618"/>
        <v/>
      </c>
      <c r="FY335" s="275">
        <f>VLOOKUP(C335,MOVI!C:DT,61,0)</f>
        <v>0</v>
      </c>
      <c r="FZ335" s="275">
        <f>VLOOKUP(C335,FPT!B:FX,61,0)</f>
        <v>0</v>
      </c>
      <c r="GA335" t="str">
        <f t="shared" si="619"/>
        <v/>
      </c>
      <c r="GB335" s="275">
        <f>VLOOKUP(C335,MOVI!C:DT,62,0)</f>
        <v>0</v>
      </c>
      <c r="GC335" s="275">
        <f>VLOOKUP(C335,FPT!B:GA,62,0)</f>
        <v>0</v>
      </c>
      <c r="GD335" t="str">
        <f t="shared" si="620"/>
        <v/>
      </c>
      <c r="GE335" s="275">
        <f>VLOOKUP(C335,MOVI!C:DT,63,0)</f>
        <v>0</v>
      </c>
      <c r="GF335" s="275">
        <f>VLOOKUP(C335,FPT!B:GD,63,0)</f>
        <v>0</v>
      </c>
      <c r="GG335" t="str">
        <f t="shared" si="621"/>
        <v/>
      </c>
      <c r="GH335" s="275">
        <f>VLOOKUP(C335,MOVI!C:DT,64,0)</f>
        <v>0</v>
      </c>
      <c r="GI335" s="275">
        <f>VLOOKUP(C335,FPT!B:GG,64,0)</f>
        <v>0</v>
      </c>
      <c r="GJ335" t="str">
        <f t="shared" si="622"/>
        <v/>
      </c>
      <c r="GK335" s="275">
        <f>VLOOKUP(C335,MOVI!C:DT,65,0)</f>
        <v>0</v>
      </c>
      <c r="GL335" s="275">
        <f>VLOOKUP(C335,FPT!B:GJ,65,0)</f>
        <v>0</v>
      </c>
      <c r="GM335" t="str">
        <f t="shared" si="623"/>
        <v/>
      </c>
      <c r="GN335" s="275">
        <f>VLOOKUP(C335,MOVI!C:DT,66,0)</f>
        <v>0</v>
      </c>
      <c r="GO335" s="275">
        <f>VLOOKUP(C335,FPT!B:GM,66,0)</f>
        <v>0</v>
      </c>
      <c r="GP335" t="str">
        <f t="shared" si="624"/>
        <v/>
      </c>
      <c r="GQ335" s="275">
        <f>VLOOKUP(C335,MOVI!C:DT,67,0)</f>
        <v>0</v>
      </c>
      <c r="GR335" s="275">
        <f>VLOOKUP(C335,FPT!B:GP,67,0)</f>
        <v>0</v>
      </c>
      <c r="GS335" t="str">
        <f t="shared" si="625"/>
        <v/>
      </c>
      <c r="GT335" s="275">
        <f>VLOOKUP(C335,MOVI!C:DT,68,0)</f>
        <v>0</v>
      </c>
      <c r="GU335" s="275">
        <f>VLOOKUP(C335,FPT!B:GS,68,0)</f>
        <v>0</v>
      </c>
      <c r="GV335" t="str">
        <f t="shared" si="626"/>
        <v/>
      </c>
      <c r="GW335" s="275">
        <f>VLOOKUP(C335,MOVI!C:DT,69,0)</f>
        <v>0</v>
      </c>
      <c r="GX335" s="275">
        <f>VLOOKUP(C335,FPT!B:GV,69,0)</f>
        <v>0</v>
      </c>
      <c r="GY335" t="str">
        <f t="shared" si="627"/>
        <v/>
      </c>
      <c r="GZ335" s="275">
        <f>VLOOKUP(C335,MOVI!C:DT,70,0)</f>
        <v>0</v>
      </c>
      <c r="HA335" s="275">
        <f>VLOOKUP(C335,FPT!B:GY,70,0)</f>
        <v>0</v>
      </c>
      <c r="HB335" t="str">
        <f t="shared" si="628"/>
        <v/>
      </c>
      <c r="HC335" s="275">
        <f>VLOOKUP(C335,MOVI!C:DT,71,0)</f>
        <v>5930000</v>
      </c>
      <c r="HD335" s="275">
        <f>ROUND(VLOOKUP(C335,FPT!B:HB,71,0),0)</f>
        <v>5930000</v>
      </c>
      <c r="HE335" t="str">
        <f t="shared" si="629"/>
        <v/>
      </c>
      <c r="HF335" s="275">
        <f>ROUND(VLOOKUP(C335,MOVI!C:DT,72,0),0)</f>
        <v>0</v>
      </c>
      <c r="HG335" s="275">
        <f>ROUND(VLOOKUP(C335,FPT!B:HE,72,0),0)</f>
        <v>0</v>
      </c>
      <c r="HH335" t="str">
        <f t="shared" si="630"/>
        <v/>
      </c>
      <c r="HI335" s="275">
        <f>VLOOKUP(C335,MOVI!C:DT,73,0)</f>
        <v>200000</v>
      </c>
      <c r="HJ335" s="275">
        <f>VLOOKUP(C335,FPT!B:HH,73,0)</f>
        <v>200000</v>
      </c>
      <c r="HK335" t="str">
        <f t="shared" si="631"/>
        <v/>
      </c>
      <c r="HL335" s="275">
        <f>VLOOKUP(C335,MOVI!C:DT,74,0)</f>
        <v>730000</v>
      </c>
      <c r="HM335" s="275">
        <f>VLOOKUP(C335,FPT!B:HK,74,0)</f>
        <v>730000</v>
      </c>
      <c r="HN335" t="str">
        <f t="shared" si="632"/>
        <v/>
      </c>
      <c r="HO335" s="275">
        <f>VLOOKUP(C335,MOVI!C:DT,75,0)</f>
        <v>11000000</v>
      </c>
      <c r="HP335" s="275">
        <f>VLOOKUP(C335,FPT!B:HN,75,0)</f>
        <v>11000000</v>
      </c>
      <c r="HQ335" t="str">
        <f t="shared" si="633"/>
        <v/>
      </c>
      <c r="HR335" s="275">
        <f>VLOOKUP(C335,MOVI!C:DT,76,0)</f>
        <v>0</v>
      </c>
      <c r="HS335" s="275">
        <f>VLOOKUP(C335,FPT!B:HQ,76,0)</f>
        <v>0</v>
      </c>
      <c r="HT335" t="str">
        <f t="shared" si="634"/>
        <v/>
      </c>
      <c r="HU335" s="275">
        <f>VLOOKUP(C335,MOVI!C:DT,77,0)</f>
        <v>0</v>
      </c>
      <c r="HV335" s="275">
        <f>VLOOKUP(C335,FPT!B:HT,77,0)</f>
        <v>0</v>
      </c>
      <c r="HW335" t="str">
        <f t="shared" si="635"/>
        <v/>
      </c>
      <c r="HX335" s="274">
        <f>VLOOKUP(C335,MOVI!C:CB,78,0)</f>
        <v>400000</v>
      </c>
      <c r="HY335" s="261">
        <f>VLOOKUP(C335,FPT!$B:$CA,78,0)</f>
        <v>400000</v>
      </c>
      <c r="HZ335" t="str">
        <f t="shared" si="636"/>
        <v/>
      </c>
      <c r="IA335" s="275">
        <f>VLOOKUP(C335,MOVI!C:CD,79,0)</f>
        <v>50000</v>
      </c>
      <c r="IB335" s="275">
        <f>VLOOKUP(C335,FPT!B:HZ,79,0)</f>
        <v>50000</v>
      </c>
      <c r="IC335" t="str">
        <f t="shared" si="637"/>
        <v/>
      </c>
      <c r="ID335" s="275">
        <f>VLOOKUP(C335,MOVI!C:CD,80,0)</f>
        <v>75000</v>
      </c>
      <c r="IE335" s="275">
        <f>VLOOKUP(C335,FPT!B:IC,80,0)</f>
        <v>75000</v>
      </c>
      <c r="IF335" t="str">
        <f t="shared" si="638"/>
        <v/>
      </c>
      <c r="IG335" s="275">
        <f>VLOOKUP(C335,MOVI!C:DT,81,0)</f>
        <v>0</v>
      </c>
      <c r="IH335" s="275">
        <f>VLOOKUP(C335,FPT!B:IF,81,0)</f>
        <v>0</v>
      </c>
      <c r="II335" t="str">
        <f t="shared" si="639"/>
        <v/>
      </c>
      <c r="IJ335" s="275">
        <f>VLOOKUP(C335,MOVI!C:DT,82,0)</f>
        <v>525000</v>
      </c>
      <c r="IK335" s="275">
        <f>VLOOKUP(C335,FPT!B:II,82,0)</f>
        <v>525000</v>
      </c>
      <c r="IL335" t="str">
        <f t="shared" si="640"/>
        <v/>
      </c>
      <c r="IM335" s="275">
        <f>ROUND(VLOOKUP(C335,MOVI!C:DT,83,0),0)</f>
        <v>12455000</v>
      </c>
      <c r="IN335" s="275">
        <f>ROUND(VLOOKUP(C335,FPT!B:IL,83,0),0)</f>
        <v>12455000</v>
      </c>
      <c r="IO335" t="str">
        <f t="shared" si="641"/>
        <v/>
      </c>
      <c r="IP335" s="275">
        <f>VLOOKUP(C335,MOVI!C:DT,84,0)</f>
        <v>0</v>
      </c>
      <c r="IQ335" s="275">
        <f>VLOOKUP(C335,FPT!B:IO,84,0)</f>
        <v>0</v>
      </c>
      <c r="IR335" t="str">
        <f t="shared" si="642"/>
        <v/>
      </c>
      <c r="IS335" s="275">
        <f>ROUND(VLOOKUP(C335,MOVI!C:DT,85,0),0)</f>
        <v>0</v>
      </c>
      <c r="IT335" s="275">
        <f>ROUND(VLOOKUP(C335,FPT!B:IR,85,0),0)</f>
        <v>0</v>
      </c>
      <c r="IU335" t="str">
        <f t="shared" si="643"/>
        <v/>
      </c>
      <c r="IV335" s="275">
        <f>VLOOKUP(C335,MOVI!C:DT,86,0)</f>
        <v>0</v>
      </c>
      <c r="IW335" s="275">
        <f>VLOOKUP(C335,FPT!B:IU,86,0)</f>
        <v>0</v>
      </c>
      <c r="IX335" t="str">
        <f t="shared" si="644"/>
        <v/>
      </c>
      <c r="IY335" s="275">
        <f>ROUND(VLOOKUP(C335,MOVI!C:DT,87,0),0)</f>
        <v>0</v>
      </c>
      <c r="IZ335" s="275">
        <f>ROUND(VLOOKUP(C335,FPT!B:IX,87,0),0)</f>
        <v>0</v>
      </c>
      <c r="JA335" t="str">
        <f t="shared" si="645"/>
        <v/>
      </c>
      <c r="JB335" s="275">
        <f>VLOOKUP(C335,MOVI!C:DT,88,0)</f>
        <v>0</v>
      </c>
      <c r="JC335" s="275">
        <f>VLOOKUP(C335,FPT!B:JA,88,0)</f>
        <v>0</v>
      </c>
      <c r="JD335" t="str">
        <f t="shared" si="646"/>
        <v/>
      </c>
      <c r="JE335" s="275">
        <f>VLOOKUP(C335,MOVI!C:DT,89,0)</f>
        <v>50000</v>
      </c>
      <c r="JF335" s="275">
        <f>VLOOKUP(C335,FPT!B:JD,89,0)</f>
        <v>50000</v>
      </c>
      <c r="JG335" t="str">
        <f t="shared" si="647"/>
        <v/>
      </c>
      <c r="JH335" s="275">
        <f>VLOOKUP(C335,MOVI!C:DT,90,0)</f>
        <v>0</v>
      </c>
      <c r="JI335" s="275">
        <f>VLOOKUP(C335,FPT!B:JG,90,0)</f>
        <v>0</v>
      </c>
      <c r="JJ335" t="str">
        <f t="shared" si="648"/>
        <v/>
      </c>
      <c r="JK335" s="275">
        <f>VLOOKUP(C335,MOVI!C:DT,91,0)</f>
        <v>0</v>
      </c>
      <c r="JL335" s="275">
        <f>VLOOKUP(C335,FPT!B:JJ,91,0)</f>
        <v>0</v>
      </c>
      <c r="JM335" t="str">
        <f t="shared" si="649"/>
        <v/>
      </c>
      <c r="JN335" s="275">
        <f>VLOOKUP(C335,MOVI!C:DT,92,0)</f>
        <v>0</v>
      </c>
      <c r="JO335" s="275">
        <f>VLOOKUP(C335,FPT!B:JM,92,0)</f>
        <v>0</v>
      </c>
      <c r="JP335" t="str">
        <f t="shared" si="650"/>
        <v/>
      </c>
      <c r="JQ335" s="275">
        <f>VLOOKUP(C335,MOVI!C:DT,93,0)</f>
        <v>0</v>
      </c>
      <c r="JR335" s="275">
        <f>VLOOKUP(C335,FPT!B:JP,93,0)</f>
        <v>0</v>
      </c>
      <c r="JS335" t="str">
        <f t="shared" si="651"/>
        <v/>
      </c>
      <c r="JT335" s="275">
        <f>VLOOKUP(C335,MOVI!C:DT,94,0)</f>
        <v>50000</v>
      </c>
      <c r="JU335" s="275">
        <f>VLOOKUP(C335,FPT!B:JS,94,0)</f>
        <v>50000</v>
      </c>
      <c r="JV335" t="str">
        <f t="shared" si="652"/>
        <v/>
      </c>
      <c r="JW335" s="275">
        <f>VLOOKUP(C335,MOVI!C:DT,95,0)</f>
        <v>5355000</v>
      </c>
      <c r="JX335" s="275">
        <f>VLOOKUP(C335,FPT!B:JV,95,0)</f>
        <v>5355000</v>
      </c>
      <c r="JY335" t="str">
        <f t="shared" si="653"/>
        <v/>
      </c>
      <c r="JZ335" s="275">
        <f>VLOOKUP(C335,MOVI!C:DT,96,0)</f>
        <v>0</v>
      </c>
      <c r="KA335" s="275">
        <f>VLOOKUP(C335,FPT!B:JY,96,0)</f>
        <v>0</v>
      </c>
      <c r="KB335" t="str">
        <f t="shared" si="654"/>
        <v/>
      </c>
      <c r="KC335" s="275">
        <f>VLOOKUP(C335,MOVI!C:DT,97,0)</f>
        <v>5355000</v>
      </c>
      <c r="KD335" s="275">
        <f>VLOOKUP(C335,FPT!B:KB,97,0)</f>
        <v>5355000</v>
      </c>
      <c r="KE335" t="str">
        <f t="shared" si="655"/>
        <v/>
      </c>
      <c r="KF335" s="275">
        <f>VLOOKUP(C335,MOVI!C:DT,98,0)</f>
        <v>850000.00000000012</v>
      </c>
      <c r="KG335" s="275">
        <f>VLOOKUP(C335,FPT!B:KE,98,0)</f>
        <v>850000</v>
      </c>
      <c r="KH335" t="str">
        <f t="shared" si="656"/>
        <v/>
      </c>
      <c r="KI335" s="275">
        <f>VLOOKUP(C335,MOVI!C:DT,99,0)</f>
        <v>0</v>
      </c>
      <c r="KJ335" s="275">
        <f>VLOOKUP(C335,FPT!B:KH,99,0)</f>
        <v>0</v>
      </c>
      <c r="KK335" t="str">
        <f t="shared" si="657"/>
        <v/>
      </c>
      <c r="KL335" s="275">
        <f>VLOOKUP(C335,MOVI!C:DT,100,0)</f>
        <v>150000</v>
      </c>
      <c r="KM335" s="275">
        <f>VLOOKUP(C335,FPT!B:KK,100,0)</f>
        <v>150000</v>
      </c>
      <c r="KN335" t="str">
        <f t="shared" si="658"/>
        <v/>
      </c>
      <c r="KO335" s="275">
        <f>VLOOKUP(C335,MOVI!C:DT,101,0)</f>
        <v>0</v>
      </c>
      <c r="KP335" s="275">
        <f>VLOOKUP(C335,FPT!B:KN,101,0)</f>
        <v>0</v>
      </c>
      <c r="KQ335" t="str">
        <f t="shared" si="659"/>
        <v/>
      </c>
      <c r="KR335" s="275">
        <f>VLOOKUP(C335,MOVI!C:DT,102,0)</f>
        <v>0</v>
      </c>
      <c r="KS335" s="275">
        <f>VLOOKUP(C335,FPT!B:KQ,102,0)</f>
        <v>0</v>
      </c>
      <c r="KT335" t="str">
        <f t="shared" si="660"/>
        <v/>
      </c>
      <c r="KU335" s="275">
        <f>VLOOKUP(C335,MOVI!C:DT,103,0)</f>
        <v>1000000.0000000001</v>
      </c>
      <c r="KV335" s="275">
        <f>VLOOKUP(C335,FPT!B:KT,103,0)</f>
        <v>1000000</v>
      </c>
      <c r="KW335" t="str">
        <f t="shared" si="661"/>
        <v/>
      </c>
      <c r="KX335" s="275">
        <f>VLOOKUP(C335,MOVI!C:DT,104,0)</f>
        <v>1525000</v>
      </c>
      <c r="KY335" s="275">
        <f>VLOOKUP(C335,FPT!B:KW,104,0)</f>
        <v>1525000</v>
      </c>
      <c r="KZ335" t="str">
        <f t="shared" si="662"/>
        <v/>
      </c>
      <c r="LA335" s="275">
        <f>VLOOKUP(C335,MOVI!C:DT,105,0)</f>
        <v>100000</v>
      </c>
      <c r="LB335" s="275">
        <f>VLOOKUP(C335,FPT!B:KZ,105,0)</f>
        <v>100000</v>
      </c>
      <c r="LC335" t="str">
        <f t="shared" si="663"/>
        <v/>
      </c>
      <c r="LD335" s="275">
        <f>VLOOKUP(C335,MOVI!C:DT,106,0)</f>
        <v>7030000</v>
      </c>
      <c r="LE335" s="275">
        <f>VLOOKUP(C335,FPT!B:LC,106,0)</f>
        <v>7030000</v>
      </c>
      <c r="LF335" t="str">
        <f t="shared" si="664"/>
        <v/>
      </c>
      <c r="LG335" s="273">
        <f>VLOOKUP(C335,MOVI!C:DT,107,0)</f>
        <v>0</v>
      </c>
      <c r="LH335" s="273">
        <f>VLOOKUP(C335,FPT!B:LF,107,0)</f>
        <v>0</v>
      </c>
      <c r="LI335" t="str">
        <f t="shared" si="665"/>
        <v/>
      </c>
      <c r="LJ335" t="str">
        <f>VLOOKUP(C335,MOVI!C:DV,108,0)</f>
        <v>MoviSouthSales</v>
      </c>
      <c r="LK335" s="252" t="str">
        <f>VLOOKUP(C335,FPT!B:LI,108,0)</f>
        <v>MoviSouthSales</v>
      </c>
      <c r="LL335" t="str">
        <f t="shared" si="666"/>
        <v/>
      </c>
      <c r="LM335" s="275">
        <f>ROUND(VLOOKUP(C335,MOVI!C:DV,109,0),0)</f>
        <v>416667</v>
      </c>
      <c r="LN335" s="275">
        <f>ROUND(VLOOKUP(C335,FPT!B:LL,109,0),0)</f>
        <v>416667</v>
      </c>
      <c r="LO335" t="str">
        <f t="shared" si="667"/>
        <v/>
      </c>
      <c r="LP335" t="str">
        <f>VLOOKUP(C335,MOVI!C:DV,110,0)</f>
        <v>BDG</v>
      </c>
      <c r="LQ335" s="247" t="str">
        <f>VLOOKUP(C335,FPT!B:LO,110,0)</f>
        <v>BDG</v>
      </c>
      <c r="LR335" t="str">
        <f t="shared" si="668"/>
        <v/>
      </c>
      <c r="LS335">
        <f>MOVI!DI330</f>
        <v>22</v>
      </c>
      <c r="LV335">
        <f>MOVI!DJ330</f>
        <v>0</v>
      </c>
      <c r="LW335">
        <f>MOVI!DK330</f>
        <v>0</v>
      </c>
      <c r="LX335" t="str">
        <f>MOVI!DL330</f>
        <v>x</v>
      </c>
      <c r="LY335">
        <f>MOVI!DM330</f>
        <v>0</v>
      </c>
      <c r="LZ335">
        <f>MOVI!DN330</f>
        <v>50000</v>
      </c>
      <c r="MA335">
        <f>MOVI!DO330</f>
        <v>0</v>
      </c>
      <c r="MB335" t="str">
        <f>MOVI!DP330</f>
        <v>BDG</v>
      </c>
      <c r="MC335">
        <f>MOVI!DQ330</f>
        <v>0</v>
      </c>
      <c r="MD335">
        <f>MOVI!DR330</f>
        <v>0</v>
      </c>
      <c r="ME335" t="str">
        <f>VLOOKUP(C335,MOVI!C:DV,121,0)</f>
        <v>Group 1</v>
      </c>
      <c r="MF335" s="252" t="str">
        <f>VLOOKUP(C335,FPT!B:MD,111,0)</f>
        <v>Group 1</v>
      </c>
      <c r="MG335" t="str">
        <f t="shared" si="561"/>
        <v/>
      </c>
      <c r="MH335" t="str">
        <f>VLOOKUP(C335,MOVI!C:DT,122,0)</f>
        <v>MoviSouthGroup 1</v>
      </c>
      <c r="MI335" s="252" t="str">
        <f>VLOOKUP(C335,FPT!B:DS,112,0)</f>
        <v>MoviSouthGroup 1</v>
      </c>
      <c r="MJ335" t="str">
        <f t="shared" si="669"/>
        <v/>
      </c>
    </row>
    <row r="336" spans="1:348" x14ac:dyDescent="0.25">
      <c r="A336">
        <v>328</v>
      </c>
      <c r="B336" s="48">
        <v>6074</v>
      </c>
      <c r="C336" s="271" t="s">
        <v>1099</v>
      </c>
      <c r="D336" t="str">
        <f>VLOOKUP(C336,MOVI!C:D,2,0)</f>
        <v>Nguyễn Thiện Toàn</v>
      </c>
      <c r="E336" t="str">
        <f>VLOOKUP(C336,FPT!B:C,2,0)</f>
        <v>Nguyễn Thiện Toàn</v>
      </c>
      <c r="F336" t="str">
        <f t="shared" si="562"/>
        <v/>
      </c>
      <c r="G336" t="str">
        <f>VLOOKUP(C336,MOVI!C:E,3,0)</f>
        <v>Sales</v>
      </c>
      <c r="H336" t="str">
        <f>VLOOKUP(C336,FPT!B:F,3,0)</f>
        <v>Sales</v>
      </c>
      <c r="I336" t="str">
        <f t="shared" si="563"/>
        <v/>
      </c>
      <c r="J336" t="str">
        <f>VLOOKUP(C336,MOVI!C:H,4,0)</f>
        <v>Field Sales</v>
      </c>
      <c r="K336" t="str">
        <f>VLOOKUP(C336,FPT!B:I,4,0)</f>
        <v>Field Sales</v>
      </c>
      <c r="L336" t="str">
        <f t="shared" si="564"/>
        <v/>
      </c>
      <c r="M336" t="str">
        <f>VLOOKUP(C336,MOVI!C:DT,5,0)</f>
        <v>Associate</v>
      </c>
      <c r="N336" t="str">
        <f>VLOOKUP(C336,FPT!B:L,5,0)</f>
        <v>Associate</v>
      </c>
      <c r="O336" t="str">
        <f t="shared" si="565"/>
        <v/>
      </c>
      <c r="P336" t="str">
        <f>VLOOKUP(C336,MOVI!C:DT,6,0)</f>
        <v>Field Sales</v>
      </c>
      <c r="Q336" t="str">
        <f>VLOOKUP(C336,FPT!B:O,6,0)</f>
        <v>Field sales</v>
      </c>
      <c r="R336" t="str">
        <f t="shared" si="566"/>
        <v/>
      </c>
      <c r="S336" t="str">
        <f>VLOOKUP(C336,MOVI!C:DT,7,0)</f>
        <v>South</v>
      </c>
      <c r="T336" t="str">
        <f>VLOOKUP(C336,FPT!B:R,7,0)</f>
        <v>South</v>
      </c>
      <c r="U336" t="str">
        <f t="shared" si="567"/>
        <v/>
      </c>
      <c r="V336" t="str">
        <f>VLOOKUP(C336,MOVI!C:DT,8,0)</f>
        <v>Movi</v>
      </c>
      <c r="W336" t="str">
        <f>VLOOKUP(C336,FPT!B:U,8,0)</f>
        <v>Movi</v>
      </c>
      <c r="X336" t="str">
        <f t="shared" si="568"/>
        <v/>
      </c>
      <c r="Y336" t="str">
        <f>VLOOKUP(C336,MOVI!C:DT,9,0)</f>
        <v>Full-time</v>
      </c>
      <c r="Z336" t="str">
        <f>VLOOKUP(C336,FPT!B:X,9,0)</f>
        <v>Full-time</v>
      </c>
      <c r="AA336" t="str">
        <f t="shared" si="569"/>
        <v/>
      </c>
      <c r="AB336" t="str">
        <f>VLOOKUP(C336,MOVI!C:DT,10,0)</f>
        <v>Permanent</v>
      </c>
      <c r="AC336" t="str">
        <f>VLOOKUP(C336,FPT!B:AA,10,0)</f>
        <v>Permanent</v>
      </c>
      <c r="AD336" t="str">
        <f t="shared" si="570"/>
        <v/>
      </c>
      <c r="AE336" s="247">
        <f>VLOOKUP(C336,MOVI!C:DT,11,0)</f>
        <v>44287</v>
      </c>
      <c r="AF336" s="247">
        <f>VLOOKUP(C336,FPT!B:AD,11,0)</f>
        <v>44287</v>
      </c>
      <c r="AG336" t="str">
        <f t="shared" si="571"/>
        <v/>
      </c>
      <c r="AH336" s="260" t="str">
        <f>VLOOKUP(C336,MOVI!C:DT,12,0)</f>
        <v/>
      </c>
      <c r="AI336" s="260"/>
      <c r="AJ336" t="str">
        <f t="shared" si="671"/>
        <v/>
      </c>
      <c r="AK336">
        <f>VLOOKUP(C336,MOVI!C:DT,13,0)</f>
        <v>0</v>
      </c>
      <c r="AL336" s="247">
        <f>VLOOKUP(C336,FPT!B:AJ,13,0)</f>
        <v>0</v>
      </c>
      <c r="AM336" t="str">
        <f t="shared" si="670"/>
        <v/>
      </c>
      <c r="AN336" s="247">
        <f>VLOOKUP(C336,MOVI!C:DT,14,0)</f>
        <v>0</v>
      </c>
      <c r="AO336" s="247">
        <f>VLOOKUP(C336,FPT!B:AM,14,0)</f>
        <v>0</v>
      </c>
      <c r="AP336" t="str">
        <f t="shared" si="572"/>
        <v/>
      </c>
      <c r="AQ336" t="str">
        <f>VLOOKUP(C336,MOVI!C:DT,15,0)</f>
        <v>LC</v>
      </c>
      <c r="AR336" s="247" t="str">
        <f>VLOOKUP(C336,FPT!B:AP,15,0)</f>
        <v>LC</v>
      </c>
      <c r="AS336" t="str">
        <f t="shared" si="573"/>
        <v/>
      </c>
      <c r="AT336" s="282" t="str">
        <f>VLOOKUP(C336,MOVI!C:DT,16,0)</f>
        <v>LTTP</v>
      </c>
      <c r="AU336" s="247" t="str">
        <f>VLOOKUP(C336,FPT!B:AS,16,0)</f>
        <v>LTTP</v>
      </c>
      <c r="AV336" t="str">
        <f t="shared" si="574"/>
        <v/>
      </c>
      <c r="AW336" t="str">
        <f>VLOOKUP(C336,MOVI!C:DT,17,0)</f>
        <v>L</v>
      </c>
      <c r="AX336" s="247" t="str">
        <f>VLOOKUP(C336,FPT!B:AV,17,0)</f>
        <v>L</v>
      </c>
      <c r="AY336" t="str">
        <f t="shared" si="575"/>
        <v/>
      </c>
      <c r="AZ336">
        <f>VLOOKUP(C336,MOVI!C:DT,18,0)</f>
        <v>0</v>
      </c>
      <c r="BA336" s="247">
        <f>VLOOKUP(C336,FPT!B:AY,18,0)</f>
        <v>0</v>
      </c>
      <c r="BB336" t="str">
        <f t="shared" si="576"/>
        <v/>
      </c>
      <c r="BC336" s="275">
        <f>VLOOKUP(C336,MOVI!C:DT,19,0)</f>
        <v>5000000</v>
      </c>
      <c r="BD336" s="275">
        <f>VLOOKUP(C336,FPT!B:BB,19,0)</f>
        <v>5000000</v>
      </c>
      <c r="BE336" t="str">
        <f t="shared" si="577"/>
        <v/>
      </c>
      <c r="BF336">
        <f>VLOOKUP(C336,MOVI!C:DT,20,0)</f>
        <v>0</v>
      </c>
      <c r="BG336" s="252">
        <f>VLOOKUP(C336,FPT!B:BE,20,0)</f>
        <v>0</v>
      </c>
      <c r="BH336" t="str">
        <f t="shared" si="578"/>
        <v/>
      </c>
      <c r="BI336" s="275">
        <f>VLOOKUP(C336,MOVI!C:DT,21,0)</f>
        <v>5000000</v>
      </c>
      <c r="BJ336" s="275">
        <f>VLOOKUP(C336,FPT!B:BH,21,0)</f>
        <v>5000000</v>
      </c>
      <c r="BK336" t="str">
        <f t="shared" si="579"/>
        <v/>
      </c>
      <c r="BL336" s="275">
        <f>VLOOKUP(C336,MOVI!C:DT,22,0)</f>
        <v>0</v>
      </c>
      <c r="BM336" s="275">
        <f>VLOOKUP(C336,FPT!B:BK,22,0)</f>
        <v>0</v>
      </c>
      <c r="BN336" t="str">
        <f t="shared" si="580"/>
        <v/>
      </c>
      <c r="BO336" s="275">
        <f>VLOOKUP(C336,MOVI!C:DT,23,0)</f>
        <v>0</v>
      </c>
      <c r="BP336" s="275">
        <f>VLOOKUP(C336,FPT!B:BN,23,0)</f>
        <v>0</v>
      </c>
      <c r="BQ336" t="str">
        <f t="shared" si="581"/>
        <v/>
      </c>
      <c r="BR336" s="275">
        <f>VLOOKUP(C336,MOVI!C:DT,24,0)</f>
        <v>0</v>
      </c>
      <c r="BS336" s="275">
        <f>VLOOKUP(C336,FPT!B:BQ,24,0)</f>
        <v>0</v>
      </c>
      <c r="BT336" t="str">
        <f t="shared" si="582"/>
        <v/>
      </c>
      <c r="BU336" s="275">
        <f>VLOOKUP(C336,MOVI!C:DT,25,0)</f>
        <v>200000</v>
      </c>
      <c r="BV336" s="275">
        <f>VLOOKUP(C336,FPT!B:BT,25,0)</f>
        <v>200000</v>
      </c>
      <c r="BW336" t="str">
        <f t="shared" si="583"/>
        <v/>
      </c>
      <c r="BX336" s="275">
        <f>VLOOKUP(C336,MOVI!C:DT,26,0)</f>
        <v>0</v>
      </c>
      <c r="BY336" s="275">
        <f>VLOOKUP(C336,FPT!B:BW,26,0)</f>
        <v>0</v>
      </c>
      <c r="BZ336" t="str">
        <f t="shared" si="584"/>
        <v/>
      </c>
      <c r="CA336" s="275">
        <f>VLOOKUP(C336,MOVI!C:DT,27,0)</f>
        <v>730000</v>
      </c>
      <c r="CB336" s="275">
        <f>VLOOKUP(C336,FPT!B:BZ,27,0)</f>
        <v>730000</v>
      </c>
      <c r="CC336" t="str">
        <f t="shared" si="585"/>
        <v/>
      </c>
      <c r="CD336" s="275">
        <f>VLOOKUP(C336,MOVI!C:DT,28,0)</f>
        <v>930000</v>
      </c>
      <c r="CE336" s="275">
        <f>VLOOKUP(C336,FPT!B:CC,28,0)</f>
        <v>930000</v>
      </c>
      <c r="CF336" t="str">
        <f t="shared" si="586"/>
        <v/>
      </c>
      <c r="CG336" t="str">
        <f>VLOOKUP(C336,MOVI!C:DT,29,0)</f>
        <v>CN</v>
      </c>
      <c r="CH336" s="252" t="str">
        <f>VLOOKUP(C336,FPT!B:CF,29,0)</f>
        <v>CN</v>
      </c>
      <c r="CI336" t="str">
        <f t="shared" si="587"/>
        <v/>
      </c>
      <c r="CJ336">
        <f>VLOOKUP(C336,MOVI!C:DT,30,0)</f>
        <v>26</v>
      </c>
      <c r="CK336" s="252">
        <f>VLOOKUP(C336,FPT!B:CI,30,0)</f>
        <v>26</v>
      </c>
      <c r="CL336" t="str">
        <f t="shared" si="588"/>
        <v/>
      </c>
      <c r="CM336">
        <f>VLOOKUP(C336,MOVI!C:DT,31,0)</f>
        <v>24.5</v>
      </c>
      <c r="CN336" s="252">
        <f>VLOOKUP(C336,FPT!B:CL,31,0)</f>
        <v>24.5</v>
      </c>
      <c r="CO336" t="str">
        <f t="shared" si="589"/>
        <v/>
      </c>
      <c r="CP336" s="275">
        <f>VLOOKUP(C336,MOVI!C:DT,32,0)</f>
        <v>0.5</v>
      </c>
      <c r="CQ336" s="275">
        <f>VLOOKUP(C336,FPT!B:CO,32,0)</f>
        <v>0.5</v>
      </c>
      <c r="CR336" t="str">
        <f t="shared" si="590"/>
        <v/>
      </c>
      <c r="CS336" s="275">
        <f>VLOOKUP(C336,MOVI!C:DT,33,0)</f>
        <v>0</v>
      </c>
      <c r="CT336" s="275">
        <f>VLOOKUP(C336,FPT!B:CR,33,0)</f>
        <v>0</v>
      </c>
      <c r="CU336" t="str">
        <f t="shared" si="591"/>
        <v/>
      </c>
      <c r="CV336" s="275">
        <f>VLOOKUP(C336,MOVI!C:DT,34,0)</f>
        <v>0</v>
      </c>
      <c r="CW336" s="275">
        <f>VLOOKUP(C336,FPT!B:CU,34,0)</f>
        <v>0</v>
      </c>
      <c r="CX336" t="str">
        <f t="shared" si="592"/>
        <v/>
      </c>
      <c r="CY336" s="275">
        <f>VLOOKUP(C336,MOVI!C:DT,35,0)</f>
        <v>25</v>
      </c>
      <c r="CZ336" s="275">
        <f>VLOOKUP(C336,FPT!B:CX,35,0)</f>
        <v>25</v>
      </c>
      <c r="DA336" t="str">
        <f t="shared" si="593"/>
        <v/>
      </c>
      <c r="DB336" s="275">
        <f>VLOOKUP(C336,MOVI!C:DT,36,0)</f>
        <v>0</v>
      </c>
      <c r="DC336" s="275">
        <f>VLOOKUP(C336,FPT!B:DA,36,0)</f>
        <v>0</v>
      </c>
      <c r="DD336" t="str">
        <f t="shared" si="594"/>
        <v/>
      </c>
      <c r="DE336" s="275">
        <f>VLOOKUP(C336,MOVI!C:DT,37,0)</f>
        <v>0</v>
      </c>
      <c r="DF336" s="275">
        <f>VLOOKUP(C336,FPT!B:DD,37,0)</f>
        <v>0</v>
      </c>
      <c r="DG336" t="str">
        <f t="shared" si="595"/>
        <v/>
      </c>
      <c r="DH336" s="275">
        <f>VLOOKUP(C336,MOVI!C:DT,38,0)</f>
        <v>0</v>
      </c>
      <c r="DI336" s="275">
        <f>VLOOKUP(C336,FPT!B:DG,38,0)</f>
        <v>0</v>
      </c>
      <c r="DJ336" t="str">
        <f t="shared" si="596"/>
        <v/>
      </c>
      <c r="DK336" s="275">
        <f>VLOOKUP(C336,MOVI!C:DT,39,0)</f>
        <v>0</v>
      </c>
      <c r="DL336" s="275">
        <f>VLOOKUP(C336,FPT!B:DJ,39,0)</f>
        <v>0</v>
      </c>
      <c r="DM336" t="str">
        <f t="shared" si="597"/>
        <v/>
      </c>
      <c r="DN336" s="275">
        <f>VLOOKUP(C336,MOVI!C:DT,40,0)</f>
        <v>0</v>
      </c>
      <c r="DO336" s="275">
        <f>VLOOKUP(C336,FPT!B:DM,40,0)</f>
        <v>0</v>
      </c>
      <c r="DP336" t="str">
        <f t="shared" si="598"/>
        <v/>
      </c>
      <c r="DQ336" s="275">
        <f>VLOOKUP(C336,MOVI!C:DT,41,0)</f>
        <v>0</v>
      </c>
      <c r="DR336" s="275">
        <f>VLOOKUP(C336,FPT!B:DP,41,0)</f>
        <v>0</v>
      </c>
      <c r="DS336" t="str">
        <f t="shared" si="599"/>
        <v/>
      </c>
      <c r="DT336" s="275">
        <f>VLOOKUP(C336,MOVI!C:DT,42,0)</f>
        <v>4807692</v>
      </c>
      <c r="DU336" s="275">
        <f>ROUND(VLOOKUP(C336,FPT!B:DS,42,0),0)</f>
        <v>4807692</v>
      </c>
      <c r="DV336" t="str">
        <f t="shared" si="600"/>
        <v/>
      </c>
      <c r="DW336" s="275">
        <f>VLOOKUP(C336,MOVI!C:DT,43,0)</f>
        <v>0</v>
      </c>
      <c r="DX336" s="275">
        <f>VLOOKUP(C336,FPT!B:DV,43,0)</f>
        <v>0</v>
      </c>
      <c r="DY336" t="str">
        <f t="shared" si="601"/>
        <v/>
      </c>
      <c r="DZ336" s="275">
        <f>VLOOKUP(C336,MOVI!C:DT,44,0)</f>
        <v>0</v>
      </c>
      <c r="EA336" s="275">
        <f>VLOOKUP(C336,FPT!B:DY,44,0)</f>
        <v>0</v>
      </c>
      <c r="EB336" t="str">
        <f t="shared" si="602"/>
        <v/>
      </c>
      <c r="EC336" s="275">
        <f>VLOOKUP(C336,MOVI!C:DT,45,0)</f>
        <v>4807692</v>
      </c>
      <c r="ED336" s="275">
        <f>ROUND(VLOOKUP(C336,FPT!B:EB,45,0),0)</f>
        <v>4807692</v>
      </c>
      <c r="EE336" t="str">
        <f t="shared" si="603"/>
        <v/>
      </c>
      <c r="EF336" s="275">
        <f>VLOOKUP(C336,MOVI!C:DT,46,0)</f>
        <v>0</v>
      </c>
      <c r="EG336" s="275">
        <f>VLOOKUP(C336,FPT!B:EE,46,0)</f>
        <v>0</v>
      </c>
      <c r="EH336" t="str">
        <f t="shared" si="604"/>
        <v/>
      </c>
      <c r="EI336" s="275">
        <f>VLOOKUP(C336,MOVI!C:DT,47,0)</f>
        <v>0</v>
      </c>
      <c r="EJ336" s="275">
        <f>VLOOKUP(C336,FPT!B:EH,47,0)</f>
        <v>0</v>
      </c>
      <c r="EK336" t="str">
        <f t="shared" si="605"/>
        <v/>
      </c>
      <c r="EL336" s="275">
        <f>VLOOKUP(C336,MOVI!C:DT,48,0)</f>
        <v>0</v>
      </c>
      <c r="EM336" s="275">
        <f>VLOOKUP(C336,FPT!B:EK,48,0)</f>
        <v>0</v>
      </c>
      <c r="EN336" t="str">
        <f t="shared" si="606"/>
        <v/>
      </c>
      <c r="EO336" s="275">
        <f>VLOOKUP(C336,MOVI!C:DT,49,0)</f>
        <v>200000</v>
      </c>
      <c r="EP336" s="275">
        <f>VLOOKUP(C336,FPT!B:EN,49,0)</f>
        <v>200000</v>
      </c>
      <c r="EQ336" t="str">
        <f t="shared" si="607"/>
        <v/>
      </c>
      <c r="ER336" s="275">
        <f>VLOOKUP(C336,MOVI!C:DT,50,0)</f>
        <v>0</v>
      </c>
      <c r="ES336" s="275">
        <f>VLOOKUP(C336,FPT!B:EQ,50,0)</f>
        <v>0</v>
      </c>
      <c r="ET336" t="str">
        <f t="shared" si="608"/>
        <v/>
      </c>
      <c r="EU336" s="275">
        <f>VLOOKUP(C336,MOVI!C:DT,51,0)</f>
        <v>0</v>
      </c>
      <c r="EV336" s="275">
        <f>VLOOKUP(C336,FPT!B:ET,51,0)</f>
        <v>0</v>
      </c>
      <c r="EW336" t="str">
        <f t="shared" si="609"/>
        <v/>
      </c>
      <c r="EX336" s="275">
        <f>VLOOKUP(C336,MOVI!C:DT,52,0)</f>
        <v>0</v>
      </c>
      <c r="EY336" s="275">
        <f>VLOOKUP(C336,FPT!B:EW,52,0)</f>
        <v>0</v>
      </c>
      <c r="EZ336" t="str">
        <f t="shared" si="610"/>
        <v/>
      </c>
      <c r="FA336" s="275">
        <f>VLOOKUP(C336,MOVI!C:DT,53,0)</f>
        <v>0</v>
      </c>
      <c r="FB336" s="275">
        <f>VLOOKUP(C336,FPT!B:EZ,53,0)</f>
        <v>0</v>
      </c>
      <c r="FC336" t="str">
        <f t="shared" si="611"/>
        <v/>
      </c>
      <c r="FD336" s="275">
        <f>VLOOKUP(C336,MOVI!C:DT,54,0)</f>
        <v>0</v>
      </c>
      <c r="FE336" s="275">
        <f>VLOOKUP(C336,FPT!B:FC,54,0)</f>
        <v>0</v>
      </c>
      <c r="FF336" t="str">
        <f t="shared" si="612"/>
        <v/>
      </c>
      <c r="FG336" s="275">
        <f>VLOOKUP(C336,MOVI!C:DT,55,0)</f>
        <v>687885</v>
      </c>
      <c r="FH336" s="275">
        <f>VLOOKUP(C336,FPT!B:FF,55,0)</f>
        <v>687885</v>
      </c>
      <c r="FI336" t="str">
        <f t="shared" si="613"/>
        <v/>
      </c>
      <c r="FJ336" s="275">
        <f>VLOOKUP(C336,MOVI!C:DT,56,0)</f>
        <v>887885</v>
      </c>
      <c r="FK336" s="275">
        <f>VLOOKUP(C336,FPT!B:FI,56,0)</f>
        <v>887885</v>
      </c>
      <c r="FL336" t="str">
        <f t="shared" si="614"/>
        <v/>
      </c>
      <c r="FM336" s="275">
        <f>VLOOKUP(C336,MOVI!C:DT,57,0)</f>
        <v>273009</v>
      </c>
      <c r="FN336" s="275">
        <f>VLOOKUP(C336,FPT!B:FL,57,0)</f>
        <v>273009</v>
      </c>
      <c r="FO336" t="str">
        <f t="shared" si="615"/>
        <v/>
      </c>
      <c r="FP336" s="275">
        <f>VLOOKUP(C336,MOVI!C:DT,58,0)</f>
        <v>0</v>
      </c>
      <c r="FQ336" s="275">
        <f>VLOOKUP(C336,FPT!B:FO,58,0)</f>
        <v>0</v>
      </c>
      <c r="FR336" t="str">
        <f t="shared" si="616"/>
        <v/>
      </c>
      <c r="FS336" s="275">
        <f>VLOOKUP(C336,MOVI!C:DT,59,0)</f>
        <v>0</v>
      </c>
      <c r="FT336" s="275">
        <f>VLOOKUP(C336,FPT!B:FR,59,0)</f>
        <v>0</v>
      </c>
      <c r="FU336" t="str">
        <f t="shared" si="617"/>
        <v/>
      </c>
      <c r="FV336" s="275">
        <f>VLOOKUP(C336,MOVI!C:DT,60,0)</f>
        <v>0</v>
      </c>
      <c r="FW336" s="275">
        <f>VLOOKUP(C336,FPT!B:FU,60,0)</f>
        <v>0</v>
      </c>
      <c r="FX336" t="str">
        <f t="shared" si="618"/>
        <v/>
      </c>
      <c r="FY336" s="275">
        <f>VLOOKUP(C336,MOVI!C:DT,61,0)</f>
        <v>0</v>
      </c>
      <c r="FZ336" s="275">
        <f>VLOOKUP(C336,FPT!B:FX,61,0)</f>
        <v>0</v>
      </c>
      <c r="GA336" t="str">
        <f t="shared" si="619"/>
        <v/>
      </c>
      <c r="GB336" s="275">
        <f>VLOOKUP(C336,MOVI!C:DT,62,0)</f>
        <v>0</v>
      </c>
      <c r="GC336" s="275">
        <f>VLOOKUP(C336,FPT!B:GA,62,0)</f>
        <v>0</v>
      </c>
      <c r="GD336" t="str">
        <f t="shared" si="620"/>
        <v/>
      </c>
      <c r="GE336" s="275">
        <f>VLOOKUP(C336,MOVI!C:DT,63,0)</f>
        <v>0</v>
      </c>
      <c r="GF336" s="275">
        <f>VLOOKUP(C336,FPT!B:GD,63,0)</f>
        <v>0</v>
      </c>
      <c r="GG336" t="str">
        <f t="shared" si="621"/>
        <v/>
      </c>
      <c r="GH336" s="275">
        <f>VLOOKUP(C336,MOVI!C:DT,64,0)</f>
        <v>0</v>
      </c>
      <c r="GI336" s="275">
        <f>VLOOKUP(C336,FPT!B:GG,64,0)</f>
        <v>0</v>
      </c>
      <c r="GJ336" t="str">
        <f t="shared" si="622"/>
        <v/>
      </c>
      <c r="GK336" s="275">
        <f>VLOOKUP(C336,MOVI!C:DT,65,0)</f>
        <v>0</v>
      </c>
      <c r="GL336" s="275">
        <f>VLOOKUP(C336,FPT!B:GJ,65,0)</f>
        <v>0</v>
      </c>
      <c r="GM336" t="str">
        <f t="shared" si="623"/>
        <v/>
      </c>
      <c r="GN336" s="275">
        <f>VLOOKUP(C336,MOVI!C:DT,66,0)</f>
        <v>0</v>
      </c>
      <c r="GO336" s="275">
        <f>VLOOKUP(C336,FPT!B:GM,66,0)</f>
        <v>0</v>
      </c>
      <c r="GP336" t="str">
        <f t="shared" si="624"/>
        <v/>
      </c>
      <c r="GQ336" s="275">
        <f>VLOOKUP(C336,MOVI!C:DT,67,0)</f>
        <v>0</v>
      </c>
      <c r="GR336" s="275">
        <f>VLOOKUP(C336,FPT!B:GP,67,0)</f>
        <v>0</v>
      </c>
      <c r="GS336" t="str">
        <f t="shared" si="625"/>
        <v/>
      </c>
      <c r="GT336" s="275">
        <f>VLOOKUP(C336,MOVI!C:DT,68,0)</f>
        <v>0</v>
      </c>
      <c r="GU336" s="275">
        <f>VLOOKUP(C336,FPT!B:GS,68,0)</f>
        <v>0</v>
      </c>
      <c r="GV336" t="str">
        <f t="shared" si="626"/>
        <v/>
      </c>
      <c r="GW336" s="275">
        <f>VLOOKUP(C336,MOVI!C:DT,69,0)</f>
        <v>0</v>
      </c>
      <c r="GX336" s="275">
        <f>VLOOKUP(C336,FPT!B:GV,69,0)</f>
        <v>0</v>
      </c>
      <c r="GY336" t="str">
        <f t="shared" si="627"/>
        <v/>
      </c>
      <c r="GZ336" s="275">
        <f>VLOOKUP(C336,MOVI!C:DT,70,0)</f>
        <v>273009</v>
      </c>
      <c r="HA336" s="275">
        <f>VLOOKUP(C336,FPT!B:GY,70,0)</f>
        <v>273009</v>
      </c>
      <c r="HB336" t="str">
        <f t="shared" si="628"/>
        <v/>
      </c>
      <c r="HC336" s="275">
        <f>VLOOKUP(C336,MOVI!C:DT,71,0)</f>
        <v>5968586</v>
      </c>
      <c r="HD336" s="275">
        <f>ROUND(VLOOKUP(C336,FPT!B:HB,71,0),0)</f>
        <v>5968586</v>
      </c>
      <c r="HE336" t="str">
        <f t="shared" si="629"/>
        <v/>
      </c>
      <c r="HF336" s="275">
        <f>ROUND(VLOOKUP(C336,MOVI!C:DT,72,0),0)</f>
        <v>0</v>
      </c>
      <c r="HG336" s="275">
        <f>ROUND(VLOOKUP(C336,FPT!B:HE,72,0),0)</f>
        <v>0</v>
      </c>
      <c r="HH336" t="str">
        <f t="shared" si="630"/>
        <v/>
      </c>
      <c r="HI336" s="275">
        <f>VLOOKUP(C336,MOVI!C:DT,73,0)</f>
        <v>200000</v>
      </c>
      <c r="HJ336" s="275">
        <f>VLOOKUP(C336,FPT!B:HH,73,0)</f>
        <v>200000</v>
      </c>
      <c r="HK336" t="str">
        <f t="shared" si="631"/>
        <v/>
      </c>
      <c r="HL336" s="275">
        <f>VLOOKUP(C336,MOVI!C:DT,74,0)</f>
        <v>687885</v>
      </c>
      <c r="HM336" s="275">
        <f>VLOOKUP(C336,FPT!B:HK,74,0)</f>
        <v>687885</v>
      </c>
      <c r="HN336" t="str">
        <f t="shared" si="632"/>
        <v/>
      </c>
      <c r="HO336" s="275">
        <f>VLOOKUP(C336,MOVI!C:DT,75,0)</f>
        <v>11000000</v>
      </c>
      <c r="HP336" s="275">
        <f>VLOOKUP(C336,FPT!B:HN,75,0)</f>
        <v>11000000</v>
      </c>
      <c r="HQ336" t="str">
        <f t="shared" si="633"/>
        <v/>
      </c>
      <c r="HR336" s="275">
        <f>VLOOKUP(C336,MOVI!C:DT,76,0)</f>
        <v>0</v>
      </c>
      <c r="HS336" s="275">
        <f>VLOOKUP(C336,FPT!B:HQ,76,0)</f>
        <v>0</v>
      </c>
      <c r="HT336" t="str">
        <f t="shared" si="634"/>
        <v/>
      </c>
      <c r="HU336" s="275">
        <f>VLOOKUP(C336,MOVI!C:DT,77,0)</f>
        <v>0</v>
      </c>
      <c r="HV336" s="275">
        <f>VLOOKUP(C336,FPT!B:HT,77,0)</f>
        <v>0</v>
      </c>
      <c r="HW336" t="str">
        <f t="shared" si="635"/>
        <v/>
      </c>
      <c r="HX336" s="274">
        <f>VLOOKUP(C336,MOVI!C:CB,78,0)</f>
        <v>400000</v>
      </c>
      <c r="HY336" s="261">
        <f>VLOOKUP(C336,FPT!$B:$CA,78,0)</f>
        <v>400000</v>
      </c>
      <c r="HZ336" t="str">
        <f t="shared" si="636"/>
        <v/>
      </c>
      <c r="IA336" s="275">
        <f>VLOOKUP(C336,MOVI!C:CD,79,0)</f>
        <v>50000</v>
      </c>
      <c r="IB336" s="275">
        <f>VLOOKUP(C336,FPT!B:HZ,79,0)</f>
        <v>50000</v>
      </c>
      <c r="IC336" t="str">
        <f t="shared" si="637"/>
        <v/>
      </c>
      <c r="ID336" s="275">
        <f>VLOOKUP(C336,MOVI!C:CD,80,0)</f>
        <v>75000</v>
      </c>
      <c r="IE336" s="275">
        <f>VLOOKUP(C336,FPT!B:IC,80,0)</f>
        <v>75000</v>
      </c>
      <c r="IF336" t="str">
        <f t="shared" si="638"/>
        <v/>
      </c>
      <c r="IG336" s="275">
        <f>VLOOKUP(C336,MOVI!C:DT,81,0)</f>
        <v>0</v>
      </c>
      <c r="IH336" s="275">
        <f>VLOOKUP(C336,FPT!B:IF,81,0)</f>
        <v>0</v>
      </c>
      <c r="II336" t="str">
        <f t="shared" si="639"/>
        <v/>
      </c>
      <c r="IJ336" s="275">
        <f>VLOOKUP(C336,MOVI!C:DT,82,0)</f>
        <v>525000</v>
      </c>
      <c r="IK336" s="275">
        <f>VLOOKUP(C336,FPT!B:II,82,0)</f>
        <v>525000</v>
      </c>
      <c r="IL336" t="str">
        <f t="shared" si="640"/>
        <v/>
      </c>
      <c r="IM336" s="275">
        <f>ROUND(VLOOKUP(C336,MOVI!C:DT,83,0),0)</f>
        <v>12412885</v>
      </c>
      <c r="IN336" s="275">
        <f>ROUND(VLOOKUP(C336,FPT!B:IL,83,0),0)</f>
        <v>12412885</v>
      </c>
      <c r="IO336" t="str">
        <f t="shared" si="641"/>
        <v/>
      </c>
      <c r="IP336" s="275">
        <f>VLOOKUP(C336,MOVI!C:DT,84,0)</f>
        <v>0</v>
      </c>
      <c r="IQ336" s="275">
        <f>VLOOKUP(C336,FPT!B:IO,84,0)</f>
        <v>0</v>
      </c>
      <c r="IR336" t="str">
        <f t="shared" si="642"/>
        <v/>
      </c>
      <c r="IS336" s="275">
        <f>ROUND(VLOOKUP(C336,MOVI!C:DT,85,0),0)</f>
        <v>0</v>
      </c>
      <c r="IT336" s="275">
        <f>ROUND(VLOOKUP(C336,FPT!B:IR,85,0),0)</f>
        <v>0</v>
      </c>
      <c r="IU336" t="str">
        <f t="shared" si="643"/>
        <v/>
      </c>
      <c r="IV336" s="275">
        <f>VLOOKUP(C336,MOVI!C:DT,86,0)</f>
        <v>0</v>
      </c>
      <c r="IW336" s="275">
        <f>VLOOKUP(C336,FPT!B:IU,86,0)</f>
        <v>0</v>
      </c>
      <c r="IX336" t="str">
        <f t="shared" si="644"/>
        <v/>
      </c>
      <c r="IY336" s="275">
        <f>ROUND(VLOOKUP(C336,MOVI!C:DT,87,0),0)</f>
        <v>0</v>
      </c>
      <c r="IZ336" s="275">
        <f>ROUND(VLOOKUP(C336,FPT!B:IX,87,0),0)</f>
        <v>0</v>
      </c>
      <c r="JA336" t="str">
        <f t="shared" si="645"/>
        <v/>
      </c>
      <c r="JB336" s="275">
        <f>VLOOKUP(C336,MOVI!C:DT,88,0)</f>
        <v>0</v>
      </c>
      <c r="JC336" s="275">
        <f>VLOOKUP(C336,FPT!B:JA,88,0)</f>
        <v>0</v>
      </c>
      <c r="JD336" t="str">
        <f t="shared" si="646"/>
        <v/>
      </c>
      <c r="JE336" s="275">
        <f>VLOOKUP(C336,MOVI!C:DT,89,0)</f>
        <v>50000</v>
      </c>
      <c r="JF336" s="275">
        <f>VLOOKUP(C336,FPT!B:JD,89,0)</f>
        <v>50000</v>
      </c>
      <c r="JG336" t="str">
        <f t="shared" si="647"/>
        <v/>
      </c>
      <c r="JH336" s="275">
        <f>VLOOKUP(C336,MOVI!C:DT,90,0)</f>
        <v>0</v>
      </c>
      <c r="JI336" s="275">
        <f>VLOOKUP(C336,FPT!B:JG,90,0)</f>
        <v>0</v>
      </c>
      <c r="JJ336" t="str">
        <f t="shared" si="648"/>
        <v/>
      </c>
      <c r="JK336" s="275">
        <f>VLOOKUP(C336,MOVI!C:DT,91,0)</f>
        <v>0</v>
      </c>
      <c r="JL336" s="275">
        <f>VLOOKUP(C336,FPT!B:JJ,91,0)</f>
        <v>0</v>
      </c>
      <c r="JM336" t="str">
        <f t="shared" si="649"/>
        <v/>
      </c>
      <c r="JN336" s="275">
        <f>VLOOKUP(C336,MOVI!C:DT,92,0)</f>
        <v>0</v>
      </c>
      <c r="JO336" s="275">
        <f>VLOOKUP(C336,FPT!B:JM,92,0)</f>
        <v>0</v>
      </c>
      <c r="JP336" t="str">
        <f t="shared" si="650"/>
        <v/>
      </c>
      <c r="JQ336" s="275">
        <f>VLOOKUP(C336,MOVI!C:DT,93,0)</f>
        <v>0</v>
      </c>
      <c r="JR336" s="275">
        <f>VLOOKUP(C336,FPT!B:JP,93,0)</f>
        <v>0</v>
      </c>
      <c r="JS336" t="str">
        <f t="shared" si="651"/>
        <v/>
      </c>
      <c r="JT336" s="275">
        <f>VLOOKUP(C336,MOVI!C:DT,94,0)</f>
        <v>50000</v>
      </c>
      <c r="JU336" s="275">
        <f>VLOOKUP(C336,FPT!B:JS,94,0)</f>
        <v>50000</v>
      </c>
      <c r="JV336" t="str">
        <f t="shared" si="652"/>
        <v/>
      </c>
      <c r="JW336" s="275">
        <f>VLOOKUP(C336,MOVI!C:DT,95,0)</f>
        <v>5393586</v>
      </c>
      <c r="JX336" s="275">
        <f>VLOOKUP(C336,FPT!B:JV,95,0)</f>
        <v>5393586</v>
      </c>
      <c r="JY336" t="str">
        <f t="shared" si="653"/>
        <v/>
      </c>
      <c r="JZ336" s="275">
        <f>VLOOKUP(C336,MOVI!C:DT,96,0)</f>
        <v>0</v>
      </c>
      <c r="KA336" s="275">
        <f>VLOOKUP(C336,FPT!B:JY,96,0)</f>
        <v>0</v>
      </c>
      <c r="KB336" t="str">
        <f t="shared" si="654"/>
        <v/>
      </c>
      <c r="KC336" s="275">
        <f>VLOOKUP(C336,MOVI!C:DT,97,0)</f>
        <v>5393586</v>
      </c>
      <c r="KD336" s="275">
        <f>VLOOKUP(C336,FPT!B:KB,97,0)</f>
        <v>5393586</v>
      </c>
      <c r="KE336" t="str">
        <f t="shared" si="655"/>
        <v/>
      </c>
      <c r="KF336" s="275">
        <f>VLOOKUP(C336,MOVI!C:DT,98,0)</f>
        <v>850000.00000000012</v>
      </c>
      <c r="KG336" s="275">
        <f>VLOOKUP(C336,FPT!B:KE,98,0)</f>
        <v>850000</v>
      </c>
      <c r="KH336" t="str">
        <f t="shared" si="656"/>
        <v/>
      </c>
      <c r="KI336" s="275">
        <f>VLOOKUP(C336,MOVI!C:DT,99,0)</f>
        <v>0</v>
      </c>
      <c r="KJ336" s="275">
        <f>VLOOKUP(C336,FPT!B:KH,99,0)</f>
        <v>0</v>
      </c>
      <c r="KK336" t="str">
        <f t="shared" si="657"/>
        <v/>
      </c>
      <c r="KL336" s="275">
        <f>VLOOKUP(C336,MOVI!C:DT,100,0)</f>
        <v>150000</v>
      </c>
      <c r="KM336" s="275">
        <f>VLOOKUP(C336,FPT!B:KK,100,0)</f>
        <v>150000</v>
      </c>
      <c r="KN336" t="str">
        <f t="shared" si="658"/>
        <v/>
      </c>
      <c r="KO336" s="275">
        <f>VLOOKUP(C336,MOVI!C:DT,101,0)</f>
        <v>0</v>
      </c>
      <c r="KP336" s="275">
        <f>VLOOKUP(C336,FPT!B:KN,101,0)</f>
        <v>0</v>
      </c>
      <c r="KQ336" t="str">
        <f t="shared" si="659"/>
        <v/>
      </c>
      <c r="KR336" s="275">
        <f>VLOOKUP(C336,MOVI!C:DT,102,0)</f>
        <v>0</v>
      </c>
      <c r="KS336" s="275">
        <f>VLOOKUP(C336,FPT!B:KQ,102,0)</f>
        <v>0</v>
      </c>
      <c r="KT336" t="str">
        <f t="shared" si="660"/>
        <v/>
      </c>
      <c r="KU336" s="275">
        <f>VLOOKUP(C336,MOVI!C:DT,103,0)</f>
        <v>1000000.0000000001</v>
      </c>
      <c r="KV336" s="275">
        <f>VLOOKUP(C336,FPT!B:KT,103,0)</f>
        <v>1000000</v>
      </c>
      <c r="KW336" t="str">
        <f t="shared" si="661"/>
        <v/>
      </c>
      <c r="KX336" s="275">
        <f>VLOOKUP(C336,MOVI!C:DT,104,0)</f>
        <v>1525000</v>
      </c>
      <c r="KY336" s="275">
        <f>VLOOKUP(C336,FPT!B:KW,104,0)</f>
        <v>1525000</v>
      </c>
      <c r="KZ336" t="str">
        <f t="shared" si="662"/>
        <v/>
      </c>
      <c r="LA336" s="275">
        <f>VLOOKUP(C336,MOVI!C:DT,105,0)</f>
        <v>100000</v>
      </c>
      <c r="LB336" s="275">
        <f>VLOOKUP(C336,FPT!B:KZ,105,0)</f>
        <v>100000</v>
      </c>
      <c r="LC336" t="str">
        <f t="shared" si="663"/>
        <v/>
      </c>
      <c r="LD336" s="275">
        <f>VLOOKUP(C336,MOVI!C:DT,106,0)</f>
        <v>7068586</v>
      </c>
      <c r="LE336" s="275">
        <f>VLOOKUP(C336,FPT!B:LC,106,0)</f>
        <v>7068586</v>
      </c>
      <c r="LF336" t="str">
        <f t="shared" si="664"/>
        <v/>
      </c>
      <c r="LG336" s="273">
        <f>VLOOKUP(C336,MOVI!C:DT,107,0)</f>
        <v>0</v>
      </c>
      <c r="LH336" s="273">
        <f>VLOOKUP(C336,FPT!B:LF,107,0)</f>
        <v>0</v>
      </c>
      <c r="LI336" t="str">
        <f t="shared" si="665"/>
        <v/>
      </c>
      <c r="LJ336" t="str">
        <f>VLOOKUP(C336,MOVI!C:DV,108,0)</f>
        <v>MoviSouthSales</v>
      </c>
      <c r="LK336" s="252" t="str">
        <f>VLOOKUP(C336,FPT!B:LI,108,0)</f>
        <v>MoviSouthSales</v>
      </c>
      <c r="LL336" t="str">
        <f t="shared" si="666"/>
        <v/>
      </c>
      <c r="LM336" s="275">
        <f>ROUND(VLOOKUP(C336,MOVI!C:DV,109,0),0)</f>
        <v>416667</v>
      </c>
      <c r="LN336" s="275">
        <f>ROUND(VLOOKUP(C336,FPT!B:LL,109,0),0)</f>
        <v>416667</v>
      </c>
      <c r="LO336" t="str">
        <f t="shared" si="667"/>
        <v/>
      </c>
      <c r="LP336" t="str">
        <f>VLOOKUP(C336,MOVI!C:DV,110,0)</f>
        <v>MKD</v>
      </c>
      <c r="LQ336" s="247" t="str">
        <f>VLOOKUP(C336,FPT!B:LO,110,0)</f>
        <v>MKD</v>
      </c>
      <c r="LR336" t="str">
        <f t="shared" si="668"/>
        <v/>
      </c>
      <c r="LS336">
        <f>MOVI!DI331</f>
        <v>21</v>
      </c>
      <c r="LV336">
        <f>MOVI!DJ331</f>
        <v>0</v>
      </c>
      <c r="LW336">
        <f>MOVI!DK331</f>
        <v>1</v>
      </c>
      <c r="LX336" t="str">
        <f>MOVI!DL331</f>
        <v>x</v>
      </c>
      <c r="LY336">
        <f>MOVI!DM331</f>
        <v>0</v>
      </c>
      <c r="LZ336">
        <f>MOVI!DN331</f>
        <v>50000</v>
      </c>
      <c r="MA336">
        <f>MOVI!DO331</f>
        <v>0</v>
      </c>
      <c r="MB336" t="str">
        <f>MOVI!DP331</f>
        <v>MKD</v>
      </c>
      <c r="MC336">
        <f>MOVI!DQ331</f>
        <v>0</v>
      </c>
      <c r="MD336">
        <f>MOVI!DR331</f>
        <v>0</v>
      </c>
      <c r="ME336" t="str">
        <f>VLOOKUP(C336,MOVI!C:DV,121,0)</f>
        <v>Group 1</v>
      </c>
      <c r="MF336" s="252" t="str">
        <f>VLOOKUP(C336,FPT!B:MD,111,0)</f>
        <v>Group 1</v>
      </c>
      <c r="MG336" t="str">
        <f t="shared" si="561"/>
        <v/>
      </c>
      <c r="MH336" t="str">
        <f>VLOOKUP(C336,MOVI!C:DT,122,0)</f>
        <v>MoviSouthGroup 1</v>
      </c>
      <c r="MI336" s="252" t="str">
        <f>VLOOKUP(C336,FPT!B:DS,112,0)</f>
        <v>MoviSouthGroup 1</v>
      </c>
      <c r="MJ336" t="str">
        <f t="shared" si="669"/>
        <v/>
      </c>
    </row>
    <row r="337" spans="1:348" x14ac:dyDescent="0.25">
      <c r="A337">
        <v>329</v>
      </c>
      <c r="B337" s="48">
        <v>6075</v>
      </c>
      <c r="C337" s="271" t="s">
        <v>1100</v>
      </c>
      <c r="D337" t="str">
        <f>VLOOKUP(C337,MOVI!C:D,2,0)</f>
        <v>Phạm Thị Phương Hồng</v>
      </c>
      <c r="E337" t="str">
        <f>VLOOKUP(C337,FPT!B:C,2,0)</f>
        <v>Phạm Thị Phương Hồng</v>
      </c>
      <c r="F337" t="str">
        <f t="shared" si="562"/>
        <v/>
      </c>
      <c r="G337" t="str">
        <f>VLOOKUP(C337,MOVI!C:E,3,0)</f>
        <v>Sales</v>
      </c>
      <c r="H337" t="str">
        <f>VLOOKUP(C337,FPT!B:F,3,0)</f>
        <v>Sales</v>
      </c>
      <c r="I337" t="str">
        <f t="shared" si="563"/>
        <v/>
      </c>
      <c r="J337" t="str">
        <f>VLOOKUP(C337,MOVI!C:H,4,0)</f>
        <v>Field Sales</v>
      </c>
      <c r="K337" t="str">
        <f>VLOOKUP(C337,FPT!B:I,4,0)</f>
        <v>Field Sales</v>
      </c>
      <c r="L337" t="str">
        <f t="shared" si="564"/>
        <v/>
      </c>
      <c r="M337" t="str">
        <f>VLOOKUP(C337,MOVI!C:DT,5,0)</f>
        <v>Associate</v>
      </c>
      <c r="N337" t="str">
        <f>VLOOKUP(C337,FPT!B:L,5,0)</f>
        <v>Associate</v>
      </c>
      <c r="O337" t="str">
        <f t="shared" si="565"/>
        <v/>
      </c>
      <c r="P337" t="str">
        <f>VLOOKUP(C337,MOVI!C:DT,6,0)</f>
        <v>Field Sales</v>
      </c>
      <c r="Q337" t="str">
        <f>VLOOKUP(C337,FPT!B:O,6,0)</f>
        <v>Field sales</v>
      </c>
      <c r="R337" t="str">
        <f t="shared" si="566"/>
        <v/>
      </c>
      <c r="S337" t="str">
        <f>VLOOKUP(C337,MOVI!C:DT,7,0)</f>
        <v>South</v>
      </c>
      <c r="T337" t="str">
        <f>VLOOKUP(C337,FPT!B:R,7,0)</f>
        <v>South</v>
      </c>
      <c r="U337" t="str">
        <f t="shared" si="567"/>
        <v/>
      </c>
      <c r="V337" t="str">
        <f>VLOOKUP(C337,MOVI!C:DT,8,0)</f>
        <v>Movi</v>
      </c>
      <c r="W337" t="str">
        <f>VLOOKUP(C337,FPT!B:U,8,0)</f>
        <v>Movi</v>
      </c>
      <c r="X337" t="str">
        <f t="shared" si="568"/>
        <v/>
      </c>
      <c r="Y337" t="str">
        <f>VLOOKUP(C337,MOVI!C:DT,9,0)</f>
        <v>Full-time</v>
      </c>
      <c r="Z337" t="str">
        <f>VLOOKUP(C337,FPT!B:X,9,0)</f>
        <v>Full-time</v>
      </c>
      <c r="AA337" t="str">
        <f t="shared" si="569"/>
        <v/>
      </c>
      <c r="AB337" t="str">
        <f>VLOOKUP(C337,MOVI!C:DT,10,0)</f>
        <v>Leaving</v>
      </c>
      <c r="AC337" t="str">
        <f>VLOOKUP(C337,FPT!B:AA,10,0)</f>
        <v>Leaving</v>
      </c>
      <c r="AD337" t="str">
        <f t="shared" si="570"/>
        <v/>
      </c>
      <c r="AE337" s="247">
        <f>VLOOKUP(C337,MOVI!C:DT,11,0)</f>
        <v>44287</v>
      </c>
      <c r="AF337" s="247">
        <f>VLOOKUP(C337,FPT!B:AD,11,0)</f>
        <v>44287</v>
      </c>
      <c r="AG337" t="str">
        <f t="shared" si="571"/>
        <v/>
      </c>
      <c r="AH337" s="260" t="str">
        <f>VLOOKUP(C337,MOVI!C:DT,12,0)</f>
        <v/>
      </c>
      <c r="AI337" s="260"/>
      <c r="AJ337" t="str">
        <f t="shared" si="671"/>
        <v/>
      </c>
      <c r="AK337">
        <f>VLOOKUP(C337,MOVI!C:DT,13,0)</f>
        <v>0</v>
      </c>
      <c r="AL337" s="247">
        <f>VLOOKUP(C337,FPT!B:AJ,13,0)</f>
        <v>0</v>
      </c>
      <c r="AM337" t="str">
        <f t="shared" si="670"/>
        <v/>
      </c>
      <c r="AN337" s="247">
        <f>VLOOKUP(C337,MOVI!C:DT,14,0)</f>
        <v>44542</v>
      </c>
      <c r="AO337" s="247">
        <f>VLOOKUP(C337,FPT!B:AM,14,0)</f>
        <v>44542</v>
      </c>
      <c r="AP337" t="str">
        <f t="shared" si="572"/>
        <v/>
      </c>
      <c r="AQ337" t="str">
        <f>VLOOKUP(C337,MOVI!C:DT,15,0)</f>
        <v>LC</v>
      </c>
      <c r="AR337" s="247" t="str">
        <f>VLOOKUP(C337,FPT!B:AP,15,0)</f>
        <v>LC</v>
      </c>
      <c r="AS337" t="str">
        <f t="shared" si="573"/>
        <v/>
      </c>
      <c r="AT337" s="282" t="str">
        <f>VLOOKUP(C337,MOVI!C:DT,16,0)</f>
        <v>LTTP</v>
      </c>
      <c r="AU337" s="247" t="str">
        <f>VLOOKUP(C337,FPT!B:AS,16,0)</f>
        <v>LTTP</v>
      </c>
      <c r="AV337" t="str">
        <f t="shared" si="574"/>
        <v/>
      </c>
      <c r="AW337" t="str">
        <f>VLOOKUP(C337,MOVI!C:DT,17,0)</f>
        <v>L</v>
      </c>
      <c r="AX337" s="247" t="str">
        <f>VLOOKUP(C337,FPT!B:AV,17,0)</f>
        <v>L</v>
      </c>
      <c r="AY337" t="str">
        <f t="shared" si="575"/>
        <v/>
      </c>
      <c r="AZ337">
        <f>VLOOKUP(C337,MOVI!C:DT,18,0)</f>
        <v>0</v>
      </c>
      <c r="BA337" s="247">
        <f>VLOOKUP(C337,FPT!B:AY,18,0)</f>
        <v>0</v>
      </c>
      <c r="BB337" t="str">
        <f t="shared" si="576"/>
        <v/>
      </c>
      <c r="BC337" s="275">
        <f>VLOOKUP(C337,MOVI!C:DT,19,0)</f>
        <v>5000000</v>
      </c>
      <c r="BD337" s="275">
        <f>VLOOKUP(C337,FPT!B:BB,19,0)</f>
        <v>5000000</v>
      </c>
      <c r="BE337" t="str">
        <f t="shared" si="577"/>
        <v/>
      </c>
      <c r="BF337">
        <f>VLOOKUP(C337,MOVI!C:DT,20,0)</f>
        <v>0</v>
      </c>
      <c r="BG337" s="252">
        <f>VLOOKUP(C337,FPT!B:BE,20,0)</f>
        <v>0</v>
      </c>
      <c r="BH337" t="str">
        <f t="shared" si="578"/>
        <v/>
      </c>
      <c r="BI337" s="275">
        <f>VLOOKUP(C337,MOVI!C:DT,21,0)</f>
        <v>5000000</v>
      </c>
      <c r="BJ337" s="275">
        <f>VLOOKUP(C337,FPT!B:BH,21,0)</f>
        <v>5000000</v>
      </c>
      <c r="BK337" t="str">
        <f t="shared" si="579"/>
        <v/>
      </c>
      <c r="BL337" s="275">
        <f>VLOOKUP(C337,MOVI!C:DT,22,0)</f>
        <v>0</v>
      </c>
      <c r="BM337" s="275">
        <f>VLOOKUP(C337,FPT!B:BK,22,0)</f>
        <v>0</v>
      </c>
      <c r="BN337" t="str">
        <f t="shared" si="580"/>
        <v/>
      </c>
      <c r="BO337" s="275">
        <f>VLOOKUP(C337,MOVI!C:DT,23,0)</f>
        <v>0</v>
      </c>
      <c r="BP337" s="275">
        <f>VLOOKUP(C337,FPT!B:BN,23,0)</f>
        <v>0</v>
      </c>
      <c r="BQ337" t="str">
        <f t="shared" si="581"/>
        <v/>
      </c>
      <c r="BR337" s="275">
        <f>VLOOKUP(C337,MOVI!C:DT,24,0)</f>
        <v>0</v>
      </c>
      <c r="BS337" s="275">
        <f>VLOOKUP(C337,FPT!B:BQ,24,0)</f>
        <v>0</v>
      </c>
      <c r="BT337" t="str">
        <f t="shared" si="582"/>
        <v/>
      </c>
      <c r="BU337" s="275">
        <f>VLOOKUP(C337,MOVI!C:DT,25,0)</f>
        <v>200000</v>
      </c>
      <c r="BV337" s="275">
        <f>VLOOKUP(C337,FPT!B:BT,25,0)</f>
        <v>200000</v>
      </c>
      <c r="BW337" t="str">
        <f t="shared" si="583"/>
        <v/>
      </c>
      <c r="BX337" s="275">
        <f>VLOOKUP(C337,MOVI!C:DT,26,0)</f>
        <v>0</v>
      </c>
      <c r="BY337" s="275">
        <f>VLOOKUP(C337,FPT!B:BW,26,0)</f>
        <v>0</v>
      </c>
      <c r="BZ337" t="str">
        <f t="shared" si="584"/>
        <v/>
      </c>
      <c r="CA337" s="275">
        <f>VLOOKUP(C337,MOVI!C:DT,27,0)</f>
        <v>730000</v>
      </c>
      <c r="CB337" s="275">
        <f>VLOOKUP(C337,FPT!B:BZ,27,0)</f>
        <v>730000</v>
      </c>
      <c r="CC337" t="str">
        <f t="shared" si="585"/>
        <v/>
      </c>
      <c r="CD337" s="275">
        <f>VLOOKUP(C337,MOVI!C:DT,28,0)</f>
        <v>930000</v>
      </c>
      <c r="CE337" s="275">
        <f>VLOOKUP(C337,FPT!B:CC,28,0)</f>
        <v>930000</v>
      </c>
      <c r="CF337" t="str">
        <f t="shared" si="586"/>
        <v/>
      </c>
      <c r="CG337" t="str">
        <f>VLOOKUP(C337,MOVI!C:DT,29,0)</f>
        <v>CN</v>
      </c>
      <c r="CH337" s="252" t="str">
        <f>VLOOKUP(C337,FPT!B:CF,29,0)</f>
        <v>CN</v>
      </c>
      <c r="CI337" t="str">
        <f t="shared" si="587"/>
        <v/>
      </c>
      <c r="CJ337">
        <f>VLOOKUP(C337,MOVI!C:DT,30,0)</f>
        <v>26</v>
      </c>
      <c r="CK337" s="252">
        <f>VLOOKUP(C337,FPT!B:CI,30,0)</f>
        <v>26</v>
      </c>
      <c r="CL337" t="str">
        <f t="shared" si="588"/>
        <v/>
      </c>
      <c r="CM337">
        <f>VLOOKUP(C337,MOVI!C:DT,31,0)</f>
        <v>14</v>
      </c>
      <c r="CN337" s="252">
        <f>VLOOKUP(C337,FPT!B:CL,31,0)</f>
        <v>14</v>
      </c>
      <c r="CO337" t="str">
        <f t="shared" si="589"/>
        <v/>
      </c>
      <c r="CP337" s="275">
        <f>VLOOKUP(C337,MOVI!C:DT,32,0)</f>
        <v>0</v>
      </c>
      <c r="CQ337" s="275">
        <f>VLOOKUP(C337,FPT!B:CO,32,0)</f>
        <v>0</v>
      </c>
      <c r="CR337" t="str">
        <f t="shared" si="590"/>
        <v/>
      </c>
      <c r="CS337" s="275">
        <f>VLOOKUP(C337,MOVI!C:DT,33,0)</f>
        <v>0</v>
      </c>
      <c r="CT337" s="275">
        <f>VLOOKUP(C337,FPT!B:CR,33,0)</f>
        <v>0</v>
      </c>
      <c r="CU337" t="str">
        <f t="shared" si="591"/>
        <v/>
      </c>
      <c r="CV337" s="275">
        <f>VLOOKUP(C337,MOVI!C:DT,34,0)</f>
        <v>0</v>
      </c>
      <c r="CW337" s="275">
        <f>VLOOKUP(C337,FPT!B:CU,34,0)</f>
        <v>0</v>
      </c>
      <c r="CX337" t="str">
        <f t="shared" si="592"/>
        <v/>
      </c>
      <c r="CY337" s="275">
        <f>VLOOKUP(C337,MOVI!C:DT,35,0)</f>
        <v>14</v>
      </c>
      <c r="CZ337" s="275">
        <f>VLOOKUP(C337,FPT!B:CX,35,0)</f>
        <v>14</v>
      </c>
      <c r="DA337" t="str">
        <f t="shared" si="593"/>
        <v/>
      </c>
      <c r="DB337" s="275">
        <f>VLOOKUP(C337,MOVI!C:DT,36,0)</f>
        <v>0</v>
      </c>
      <c r="DC337" s="275">
        <f>VLOOKUP(C337,FPT!B:DA,36,0)</f>
        <v>0</v>
      </c>
      <c r="DD337" t="str">
        <f t="shared" si="594"/>
        <v/>
      </c>
      <c r="DE337" s="275">
        <f>VLOOKUP(C337,MOVI!C:DT,37,0)</f>
        <v>0</v>
      </c>
      <c r="DF337" s="275">
        <f>VLOOKUP(C337,FPT!B:DD,37,0)</f>
        <v>0</v>
      </c>
      <c r="DG337" t="str">
        <f t="shared" si="595"/>
        <v/>
      </c>
      <c r="DH337" s="275">
        <f>VLOOKUP(C337,MOVI!C:DT,38,0)</f>
        <v>0</v>
      </c>
      <c r="DI337" s="275">
        <f>VLOOKUP(C337,FPT!B:DG,38,0)</f>
        <v>0</v>
      </c>
      <c r="DJ337" t="str">
        <f t="shared" si="596"/>
        <v/>
      </c>
      <c r="DK337" s="275">
        <f>VLOOKUP(C337,MOVI!C:DT,39,0)</f>
        <v>0</v>
      </c>
      <c r="DL337" s="275">
        <f>VLOOKUP(C337,FPT!B:DJ,39,0)</f>
        <v>0</v>
      </c>
      <c r="DM337" t="str">
        <f t="shared" si="597"/>
        <v/>
      </c>
      <c r="DN337" s="275">
        <f>VLOOKUP(C337,MOVI!C:DT,40,0)</f>
        <v>0</v>
      </c>
      <c r="DO337" s="275">
        <f>VLOOKUP(C337,FPT!B:DM,40,0)</f>
        <v>0</v>
      </c>
      <c r="DP337" t="str">
        <f t="shared" si="598"/>
        <v/>
      </c>
      <c r="DQ337" s="275">
        <f>VLOOKUP(C337,MOVI!C:DT,41,0)</f>
        <v>0</v>
      </c>
      <c r="DR337" s="275">
        <f>VLOOKUP(C337,FPT!B:DP,41,0)</f>
        <v>0</v>
      </c>
      <c r="DS337" t="str">
        <f t="shared" si="599"/>
        <v/>
      </c>
      <c r="DT337" s="275">
        <f>VLOOKUP(C337,MOVI!C:DT,42,0)</f>
        <v>2692308</v>
      </c>
      <c r="DU337" s="275">
        <f>ROUND(VLOOKUP(C337,FPT!B:DS,42,0),0)</f>
        <v>2692308</v>
      </c>
      <c r="DV337" t="str">
        <f t="shared" si="600"/>
        <v/>
      </c>
      <c r="DW337" s="275">
        <f>VLOOKUP(C337,MOVI!C:DT,43,0)</f>
        <v>0</v>
      </c>
      <c r="DX337" s="275">
        <f>VLOOKUP(C337,FPT!B:DV,43,0)</f>
        <v>0</v>
      </c>
      <c r="DY337" t="str">
        <f t="shared" si="601"/>
        <v/>
      </c>
      <c r="DZ337" s="275">
        <f>VLOOKUP(C337,MOVI!C:DT,44,0)</f>
        <v>0</v>
      </c>
      <c r="EA337" s="275">
        <f>VLOOKUP(C337,FPT!B:DY,44,0)</f>
        <v>0</v>
      </c>
      <c r="EB337" t="str">
        <f t="shared" si="602"/>
        <v/>
      </c>
      <c r="EC337" s="275">
        <f>VLOOKUP(C337,MOVI!C:DT,45,0)</f>
        <v>2692308</v>
      </c>
      <c r="ED337" s="275">
        <f>ROUND(VLOOKUP(C337,FPT!B:EB,45,0),0)</f>
        <v>2692308</v>
      </c>
      <c r="EE337" t="str">
        <f t="shared" si="603"/>
        <v/>
      </c>
      <c r="EF337" s="275">
        <f>VLOOKUP(C337,MOVI!C:DT,46,0)</f>
        <v>0</v>
      </c>
      <c r="EG337" s="275">
        <f>VLOOKUP(C337,FPT!B:EE,46,0)</f>
        <v>0</v>
      </c>
      <c r="EH337" t="str">
        <f t="shared" si="604"/>
        <v/>
      </c>
      <c r="EI337" s="275">
        <f>VLOOKUP(C337,MOVI!C:DT,47,0)</f>
        <v>0</v>
      </c>
      <c r="EJ337" s="275">
        <f>VLOOKUP(C337,FPT!B:EH,47,0)</f>
        <v>0</v>
      </c>
      <c r="EK337" t="str">
        <f t="shared" si="605"/>
        <v/>
      </c>
      <c r="EL337" s="275">
        <f>VLOOKUP(C337,MOVI!C:DT,48,0)</f>
        <v>0</v>
      </c>
      <c r="EM337" s="275">
        <f>VLOOKUP(C337,FPT!B:EK,48,0)</f>
        <v>0</v>
      </c>
      <c r="EN337" t="str">
        <f t="shared" si="606"/>
        <v/>
      </c>
      <c r="EO337" s="275">
        <f>VLOOKUP(C337,MOVI!C:DT,49,0)</f>
        <v>100000</v>
      </c>
      <c r="EP337" s="275">
        <f>VLOOKUP(C337,FPT!B:EN,49,0)</f>
        <v>100000</v>
      </c>
      <c r="EQ337" t="str">
        <f t="shared" si="607"/>
        <v/>
      </c>
      <c r="ER337" s="275">
        <f>VLOOKUP(C337,MOVI!C:DT,50,0)</f>
        <v>0</v>
      </c>
      <c r="ES337" s="275">
        <f>VLOOKUP(C337,FPT!B:EQ,50,0)</f>
        <v>0</v>
      </c>
      <c r="ET337" t="str">
        <f t="shared" si="608"/>
        <v/>
      </c>
      <c r="EU337" s="275">
        <f>VLOOKUP(C337,MOVI!C:DT,51,0)</f>
        <v>0</v>
      </c>
      <c r="EV337" s="275">
        <f>VLOOKUP(C337,FPT!B:ET,51,0)</f>
        <v>0</v>
      </c>
      <c r="EW337" t="str">
        <f t="shared" si="609"/>
        <v/>
      </c>
      <c r="EX337" s="275">
        <f>VLOOKUP(C337,MOVI!C:DT,52,0)</f>
        <v>0</v>
      </c>
      <c r="EY337" s="275">
        <f>VLOOKUP(C337,FPT!B:EW,52,0)</f>
        <v>0</v>
      </c>
      <c r="EZ337" t="str">
        <f t="shared" si="610"/>
        <v/>
      </c>
      <c r="FA337" s="275">
        <f>VLOOKUP(C337,MOVI!C:DT,53,0)</f>
        <v>0</v>
      </c>
      <c r="FB337" s="275">
        <f>VLOOKUP(C337,FPT!B:EZ,53,0)</f>
        <v>0</v>
      </c>
      <c r="FC337" t="str">
        <f t="shared" si="611"/>
        <v/>
      </c>
      <c r="FD337" s="275">
        <f>VLOOKUP(C337,MOVI!C:DT,54,0)</f>
        <v>0</v>
      </c>
      <c r="FE337" s="275">
        <f>VLOOKUP(C337,FPT!B:FC,54,0)</f>
        <v>0</v>
      </c>
      <c r="FF337" t="str">
        <f t="shared" si="612"/>
        <v/>
      </c>
      <c r="FG337" s="275">
        <f>VLOOKUP(C337,MOVI!C:DT,55,0)</f>
        <v>393077</v>
      </c>
      <c r="FH337" s="275">
        <f>VLOOKUP(C337,FPT!B:FF,55,0)</f>
        <v>393077</v>
      </c>
      <c r="FI337" t="str">
        <f t="shared" si="613"/>
        <v/>
      </c>
      <c r="FJ337" s="275">
        <f>VLOOKUP(C337,MOVI!C:DT,56,0)</f>
        <v>493077</v>
      </c>
      <c r="FK337" s="275">
        <f>VLOOKUP(C337,FPT!B:FI,56,0)</f>
        <v>493077</v>
      </c>
      <c r="FL337" t="str">
        <f t="shared" si="614"/>
        <v/>
      </c>
      <c r="FM337" s="275">
        <f>VLOOKUP(C337,MOVI!C:DT,57,0)</f>
        <v>37500</v>
      </c>
      <c r="FN337" s="275">
        <f>VLOOKUP(C337,FPT!B:FL,57,0)</f>
        <v>37500</v>
      </c>
      <c r="FO337" t="str">
        <f t="shared" si="615"/>
        <v/>
      </c>
      <c r="FP337" s="275">
        <f>VLOOKUP(C337,MOVI!C:DT,58,0)</f>
        <v>0</v>
      </c>
      <c r="FQ337" s="275">
        <f>VLOOKUP(C337,FPT!B:FO,58,0)</f>
        <v>0</v>
      </c>
      <c r="FR337" t="str">
        <f t="shared" si="616"/>
        <v/>
      </c>
      <c r="FS337" s="275">
        <f>VLOOKUP(C337,MOVI!C:DT,59,0)</f>
        <v>0</v>
      </c>
      <c r="FT337" s="275">
        <f>VLOOKUP(C337,FPT!B:FR,59,0)</f>
        <v>0</v>
      </c>
      <c r="FU337" t="str">
        <f t="shared" si="617"/>
        <v/>
      </c>
      <c r="FV337" s="275">
        <f>VLOOKUP(C337,MOVI!C:DT,60,0)</f>
        <v>0</v>
      </c>
      <c r="FW337" s="275">
        <f>VLOOKUP(C337,FPT!B:FU,60,0)</f>
        <v>0</v>
      </c>
      <c r="FX337" t="str">
        <f t="shared" si="618"/>
        <v/>
      </c>
      <c r="FY337" s="275">
        <f>VLOOKUP(C337,MOVI!C:DT,61,0)</f>
        <v>0</v>
      </c>
      <c r="FZ337" s="275">
        <f>VLOOKUP(C337,FPT!B:FX,61,0)</f>
        <v>0</v>
      </c>
      <c r="GA337" t="str">
        <f t="shared" si="619"/>
        <v/>
      </c>
      <c r="GB337" s="275">
        <f>VLOOKUP(C337,MOVI!C:DT,62,0)</f>
        <v>0</v>
      </c>
      <c r="GC337" s="275">
        <f>VLOOKUP(C337,FPT!B:GA,62,0)</f>
        <v>0</v>
      </c>
      <c r="GD337" t="str">
        <f t="shared" si="620"/>
        <v/>
      </c>
      <c r="GE337" s="275">
        <f>VLOOKUP(C337,MOVI!C:DT,63,0)</f>
        <v>0</v>
      </c>
      <c r="GF337" s="275">
        <f>VLOOKUP(C337,FPT!B:GD,63,0)</f>
        <v>0</v>
      </c>
      <c r="GG337" t="str">
        <f t="shared" si="621"/>
        <v/>
      </c>
      <c r="GH337" s="275">
        <f>VLOOKUP(C337,MOVI!C:DT,64,0)</f>
        <v>0</v>
      </c>
      <c r="GI337" s="275">
        <f>VLOOKUP(C337,FPT!B:GG,64,0)</f>
        <v>0</v>
      </c>
      <c r="GJ337" t="str">
        <f t="shared" si="622"/>
        <v/>
      </c>
      <c r="GK337" s="275">
        <f>VLOOKUP(C337,MOVI!C:DT,65,0)</f>
        <v>0</v>
      </c>
      <c r="GL337" s="275">
        <f>VLOOKUP(C337,FPT!B:GJ,65,0)</f>
        <v>0</v>
      </c>
      <c r="GM337" t="str">
        <f t="shared" si="623"/>
        <v/>
      </c>
      <c r="GN337" s="275">
        <f>VLOOKUP(C337,MOVI!C:DT,66,0)</f>
        <v>0</v>
      </c>
      <c r="GO337" s="275">
        <f>VLOOKUP(C337,FPT!B:GM,66,0)</f>
        <v>0</v>
      </c>
      <c r="GP337" t="str">
        <f t="shared" si="624"/>
        <v/>
      </c>
      <c r="GQ337" s="275">
        <f>VLOOKUP(C337,MOVI!C:DT,67,0)</f>
        <v>0</v>
      </c>
      <c r="GR337" s="275">
        <f>VLOOKUP(C337,FPT!B:GP,67,0)</f>
        <v>0</v>
      </c>
      <c r="GS337" t="str">
        <f t="shared" si="625"/>
        <v/>
      </c>
      <c r="GT337" s="275">
        <f>VLOOKUP(C337,MOVI!C:DT,68,0)</f>
        <v>0</v>
      </c>
      <c r="GU337" s="275">
        <f>VLOOKUP(C337,FPT!B:GS,68,0)</f>
        <v>0</v>
      </c>
      <c r="GV337" t="str">
        <f t="shared" si="626"/>
        <v/>
      </c>
      <c r="GW337" s="275">
        <f>VLOOKUP(C337,MOVI!C:DT,69,0)</f>
        <v>0</v>
      </c>
      <c r="GX337" s="275">
        <f>VLOOKUP(C337,FPT!B:GV,69,0)</f>
        <v>0</v>
      </c>
      <c r="GY337" t="str">
        <f t="shared" si="627"/>
        <v/>
      </c>
      <c r="GZ337" s="275">
        <f>VLOOKUP(C337,MOVI!C:DT,70,0)</f>
        <v>37500</v>
      </c>
      <c r="HA337" s="275">
        <f>VLOOKUP(C337,FPT!B:GY,70,0)</f>
        <v>37500</v>
      </c>
      <c r="HB337" t="str">
        <f t="shared" si="628"/>
        <v/>
      </c>
      <c r="HC337" s="275">
        <f>VLOOKUP(C337,MOVI!C:DT,71,0)</f>
        <v>3222885</v>
      </c>
      <c r="HD337" s="275">
        <f>ROUND(VLOOKUP(C337,FPT!B:HB,71,0),0)</f>
        <v>3222885</v>
      </c>
      <c r="HE337" t="str">
        <f t="shared" si="629"/>
        <v/>
      </c>
      <c r="HF337" s="275">
        <f>ROUND(VLOOKUP(C337,MOVI!C:DT,72,0),0)</f>
        <v>0</v>
      </c>
      <c r="HG337" s="275">
        <f>ROUND(VLOOKUP(C337,FPT!B:HE,72,0),0)</f>
        <v>0</v>
      </c>
      <c r="HH337" t="str">
        <f t="shared" si="630"/>
        <v/>
      </c>
      <c r="HI337" s="275">
        <f>VLOOKUP(C337,MOVI!C:DT,73,0)</f>
        <v>100000</v>
      </c>
      <c r="HJ337" s="275">
        <f>VLOOKUP(C337,FPT!B:HH,73,0)</f>
        <v>100000</v>
      </c>
      <c r="HK337" t="str">
        <f t="shared" si="631"/>
        <v/>
      </c>
      <c r="HL337" s="275">
        <f>VLOOKUP(C337,MOVI!C:DT,74,0)</f>
        <v>393077</v>
      </c>
      <c r="HM337" s="275">
        <f>VLOOKUP(C337,FPT!B:HK,74,0)</f>
        <v>393077</v>
      </c>
      <c r="HN337" t="str">
        <f t="shared" si="632"/>
        <v/>
      </c>
      <c r="HO337" s="275">
        <f>VLOOKUP(C337,MOVI!C:DT,75,0)</f>
        <v>11000000</v>
      </c>
      <c r="HP337" s="275">
        <f>VLOOKUP(C337,FPT!B:HN,75,0)</f>
        <v>11000000</v>
      </c>
      <c r="HQ337" t="str">
        <f t="shared" si="633"/>
        <v/>
      </c>
      <c r="HR337" s="275">
        <f>VLOOKUP(C337,MOVI!C:DT,76,0)</f>
        <v>0</v>
      </c>
      <c r="HS337" s="275">
        <f>VLOOKUP(C337,FPT!B:HQ,76,0)</f>
        <v>0</v>
      </c>
      <c r="HT337" t="str">
        <f t="shared" si="634"/>
        <v/>
      </c>
      <c r="HU337" s="275">
        <f>VLOOKUP(C337,MOVI!C:DT,77,0)</f>
        <v>0</v>
      </c>
      <c r="HV337" s="275">
        <f>VLOOKUP(C337,FPT!B:HT,77,0)</f>
        <v>0</v>
      </c>
      <c r="HW337" t="str">
        <f t="shared" si="635"/>
        <v/>
      </c>
      <c r="HX337" s="274">
        <f>VLOOKUP(C337,MOVI!C:CB,78,0)</f>
        <v>0</v>
      </c>
      <c r="HY337" s="261">
        <f>VLOOKUP(C337,FPT!$B:$CA,78,0)</f>
        <v>0</v>
      </c>
      <c r="HZ337" t="str">
        <f t="shared" si="636"/>
        <v/>
      </c>
      <c r="IA337" s="275">
        <f>VLOOKUP(C337,MOVI!C:CD,79,0)</f>
        <v>0</v>
      </c>
      <c r="IB337" s="275">
        <f>VLOOKUP(C337,FPT!B:HZ,79,0)</f>
        <v>0</v>
      </c>
      <c r="IC337" t="str">
        <f t="shared" si="637"/>
        <v/>
      </c>
      <c r="ID337" s="275">
        <f>VLOOKUP(C337,MOVI!C:CD,80,0)</f>
        <v>0</v>
      </c>
      <c r="IE337" s="275">
        <f>VLOOKUP(C337,FPT!B:IC,80,0)</f>
        <v>0</v>
      </c>
      <c r="IF337" t="str">
        <f t="shared" si="638"/>
        <v/>
      </c>
      <c r="IG337" s="275">
        <f>VLOOKUP(C337,MOVI!C:DT,81,0)</f>
        <v>0</v>
      </c>
      <c r="IH337" s="275">
        <f>VLOOKUP(C337,FPT!B:IF,81,0)</f>
        <v>0</v>
      </c>
      <c r="II337" t="str">
        <f t="shared" si="639"/>
        <v/>
      </c>
      <c r="IJ337" s="275">
        <f>VLOOKUP(C337,MOVI!C:DT,82,0)</f>
        <v>0</v>
      </c>
      <c r="IK337" s="275">
        <f>VLOOKUP(C337,FPT!B:II,82,0)</f>
        <v>0</v>
      </c>
      <c r="IL337" t="str">
        <f t="shared" si="640"/>
        <v/>
      </c>
      <c r="IM337" s="275">
        <f>ROUND(VLOOKUP(C337,MOVI!C:DT,83,0),0)</f>
        <v>11493077</v>
      </c>
      <c r="IN337" s="275">
        <f>ROUND(VLOOKUP(C337,FPT!B:IL,83,0),0)</f>
        <v>11493077</v>
      </c>
      <c r="IO337" t="str">
        <f t="shared" si="641"/>
        <v/>
      </c>
      <c r="IP337" s="275">
        <f>VLOOKUP(C337,MOVI!C:DT,84,0)</f>
        <v>0</v>
      </c>
      <c r="IQ337" s="275">
        <f>VLOOKUP(C337,FPT!B:IO,84,0)</f>
        <v>0</v>
      </c>
      <c r="IR337" t="str">
        <f t="shared" si="642"/>
        <v/>
      </c>
      <c r="IS337" s="275">
        <f>ROUND(VLOOKUP(C337,MOVI!C:DT,85,0),0)</f>
        <v>0</v>
      </c>
      <c r="IT337" s="275">
        <f>ROUND(VLOOKUP(C337,FPT!B:IR,85,0),0)</f>
        <v>0</v>
      </c>
      <c r="IU337" t="str">
        <f t="shared" si="643"/>
        <v/>
      </c>
      <c r="IV337" s="275">
        <f>VLOOKUP(C337,MOVI!C:DT,86,0)</f>
        <v>0</v>
      </c>
      <c r="IW337" s="275">
        <f>VLOOKUP(C337,FPT!B:IU,86,0)</f>
        <v>0</v>
      </c>
      <c r="IX337" t="str">
        <f t="shared" si="644"/>
        <v/>
      </c>
      <c r="IY337" s="275">
        <f>ROUND(VLOOKUP(C337,MOVI!C:DT,87,0),0)</f>
        <v>0</v>
      </c>
      <c r="IZ337" s="275">
        <f>ROUND(VLOOKUP(C337,FPT!B:IX,87,0),0)</f>
        <v>0</v>
      </c>
      <c r="JA337" t="str">
        <f t="shared" si="645"/>
        <v/>
      </c>
      <c r="JB337" s="275">
        <f>VLOOKUP(C337,MOVI!C:DT,88,0)</f>
        <v>0</v>
      </c>
      <c r="JC337" s="275">
        <f>VLOOKUP(C337,FPT!B:JA,88,0)</f>
        <v>0</v>
      </c>
      <c r="JD337" t="str">
        <f t="shared" si="646"/>
        <v/>
      </c>
      <c r="JE337" s="275">
        <f>VLOOKUP(C337,MOVI!C:DT,89,0)</f>
        <v>0</v>
      </c>
      <c r="JF337" s="275">
        <f>VLOOKUP(C337,FPT!B:JD,89,0)</f>
        <v>0</v>
      </c>
      <c r="JG337" t="str">
        <f t="shared" si="647"/>
        <v/>
      </c>
      <c r="JH337" s="275">
        <f>VLOOKUP(C337,MOVI!C:DT,90,0)</f>
        <v>0</v>
      </c>
      <c r="JI337" s="275">
        <f>VLOOKUP(C337,FPT!B:JG,90,0)</f>
        <v>0</v>
      </c>
      <c r="JJ337" t="str">
        <f t="shared" si="648"/>
        <v/>
      </c>
      <c r="JK337" s="275">
        <f>VLOOKUP(C337,MOVI!C:DT,91,0)</f>
        <v>0</v>
      </c>
      <c r="JL337" s="275">
        <f>VLOOKUP(C337,FPT!B:JJ,91,0)</f>
        <v>0</v>
      </c>
      <c r="JM337" t="str">
        <f t="shared" si="649"/>
        <v/>
      </c>
      <c r="JN337" s="275">
        <f>VLOOKUP(C337,MOVI!C:DT,92,0)</f>
        <v>0</v>
      </c>
      <c r="JO337" s="275">
        <f>VLOOKUP(C337,FPT!B:JM,92,0)</f>
        <v>0</v>
      </c>
      <c r="JP337" t="str">
        <f t="shared" si="650"/>
        <v/>
      </c>
      <c r="JQ337" s="275">
        <f>VLOOKUP(C337,MOVI!C:DT,93,0)</f>
        <v>0</v>
      </c>
      <c r="JR337" s="275">
        <f>VLOOKUP(C337,FPT!B:JP,93,0)</f>
        <v>0</v>
      </c>
      <c r="JS337" t="str">
        <f t="shared" si="651"/>
        <v/>
      </c>
      <c r="JT337" s="275">
        <f>VLOOKUP(C337,MOVI!C:DT,94,0)</f>
        <v>0</v>
      </c>
      <c r="JU337" s="275">
        <f>VLOOKUP(C337,FPT!B:JS,94,0)</f>
        <v>0</v>
      </c>
      <c r="JV337" t="str">
        <f t="shared" si="652"/>
        <v/>
      </c>
      <c r="JW337" s="275">
        <f>VLOOKUP(C337,MOVI!C:DT,95,0)</f>
        <v>3222885</v>
      </c>
      <c r="JX337" s="275">
        <f>VLOOKUP(C337,FPT!B:JV,95,0)</f>
        <v>3222885</v>
      </c>
      <c r="JY337" t="str">
        <f t="shared" si="653"/>
        <v/>
      </c>
      <c r="JZ337" s="275">
        <f>VLOOKUP(C337,MOVI!C:DT,96,0)</f>
        <v>0</v>
      </c>
      <c r="KA337" s="275">
        <f>VLOOKUP(C337,FPT!B:JY,96,0)</f>
        <v>0</v>
      </c>
      <c r="KB337" t="str">
        <f t="shared" si="654"/>
        <v/>
      </c>
      <c r="KC337" s="275">
        <f>VLOOKUP(C337,MOVI!C:DT,97,0)</f>
        <v>3222885</v>
      </c>
      <c r="KD337" s="275">
        <f>VLOOKUP(C337,FPT!B:KB,97,0)</f>
        <v>3222885</v>
      </c>
      <c r="KE337" t="str">
        <f t="shared" si="655"/>
        <v/>
      </c>
      <c r="KF337" s="275">
        <f>VLOOKUP(C337,MOVI!C:DT,98,0)</f>
        <v>0</v>
      </c>
      <c r="KG337" s="275">
        <f>VLOOKUP(C337,FPT!B:KE,98,0)</f>
        <v>0</v>
      </c>
      <c r="KH337" t="str">
        <f t="shared" si="656"/>
        <v/>
      </c>
      <c r="KI337" s="275">
        <f>VLOOKUP(C337,MOVI!C:DT,99,0)</f>
        <v>0</v>
      </c>
      <c r="KJ337" s="275">
        <f>VLOOKUP(C337,FPT!B:KH,99,0)</f>
        <v>0</v>
      </c>
      <c r="KK337" t="str">
        <f t="shared" si="657"/>
        <v/>
      </c>
      <c r="KL337" s="275">
        <f>VLOOKUP(C337,MOVI!C:DT,100,0)</f>
        <v>0</v>
      </c>
      <c r="KM337" s="275">
        <f>VLOOKUP(C337,FPT!B:KK,100,0)</f>
        <v>0</v>
      </c>
      <c r="KN337" t="str">
        <f t="shared" si="658"/>
        <v/>
      </c>
      <c r="KO337" s="275">
        <f>VLOOKUP(C337,MOVI!C:DT,101,0)</f>
        <v>0</v>
      </c>
      <c r="KP337" s="275">
        <f>VLOOKUP(C337,FPT!B:KN,101,0)</f>
        <v>0</v>
      </c>
      <c r="KQ337" t="str">
        <f t="shared" si="659"/>
        <v/>
      </c>
      <c r="KR337" s="275">
        <f>VLOOKUP(C337,MOVI!C:DT,102,0)</f>
        <v>0</v>
      </c>
      <c r="KS337" s="275">
        <f>VLOOKUP(C337,FPT!B:KQ,102,0)</f>
        <v>0</v>
      </c>
      <c r="KT337" t="str">
        <f t="shared" si="660"/>
        <v/>
      </c>
      <c r="KU337" s="275">
        <f>VLOOKUP(C337,MOVI!C:DT,103,0)</f>
        <v>0</v>
      </c>
      <c r="KV337" s="275">
        <f>VLOOKUP(C337,FPT!B:KT,103,0)</f>
        <v>0</v>
      </c>
      <c r="KW337" t="str">
        <f t="shared" si="661"/>
        <v/>
      </c>
      <c r="KX337" s="275">
        <f>VLOOKUP(C337,MOVI!C:DT,104,0)</f>
        <v>0</v>
      </c>
      <c r="KY337" s="275">
        <f>VLOOKUP(C337,FPT!B:KW,104,0)</f>
        <v>0</v>
      </c>
      <c r="KZ337" t="str">
        <f t="shared" si="662"/>
        <v/>
      </c>
      <c r="LA337" s="275">
        <f>VLOOKUP(C337,MOVI!C:DT,105,0)</f>
        <v>0</v>
      </c>
      <c r="LB337" s="275">
        <f>VLOOKUP(C337,FPT!B:KZ,105,0)</f>
        <v>0</v>
      </c>
      <c r="LC337" t="str">
        <f t="shared" si="663"/>
        <v/>
      </c>
      <c r="LD337" s="275">
        <f>VLOOKUP(C337,MOVI!C:DT,106,0)</f>
        <v>3222885</v>
      </c>
      <c r="LE337" s="275">
        <f>VLOOKUP(C337,FPT!B:LC,106,0)</f>
        <v>3222885</v>
      </c>
      <c r="LF337" t="str">
        <f t="shared" si="664"/>
        <v/>
      </c>
      <c r="LG337" s="273">
        <f>VLOOKUP(C337,MOVI!C:DT,107,0)</f>
        <v>0</v>
      </c>
      <c r="LH337" s="273">
        <f>VLOOKUP(C337,FPT!B:LF,107,0)</f>
        <v>0</v>
      </c>
      <c r="LI337" t="str">
        <f t="shared" si="665"/>
        <v/>
      </c>
      <c r="LJ337" t="str">
        <f>VLOOKUP(C337,MOVI!C:DV,108,0)</f>
        <v>MoviSouthSales</v>
      </c>
      <c r="LK337" s="252" t="str">
        <f>VLOOKUP(C337,FPT!B:LI,108,0)</f>
        <v>MoviSouthSales</v>
      </c>
      <c r="LL337" t="str">
        <f t="shared" si="666"/>
        <v/>
      </c>
      <c r="LM337" s="275">
        <f>ROUND(VLOOKUP(C337,MOVI!C:DV,109,0),0)</f>
        <v>416667</v>
      </c>
      <c r="LN337" s="275">
        <f>ROUND(VLOOKUP(C337,FPT!B:LL,109,0),0)</f>
        <v>416667</v>
      </c>
      <c r="LO337" t="str">
        <f t="shared" si="667"/>
        <v/>
      </c>
      <c r="LP337" t="str">
        <f>VLOOKUP(C337,MOVI!C:DV,110,0)</f>
        <v>MKD</v>
      </c>
      <c r="LQ337" s="247" t="str">
        <f>VLOOKUP(C337,FPT!B:LO,110,0)</f>
        <v>MKD</v>
      </c>
      <c r="LR337" t="str">
        <f t="shared" si="668"/>
        <v/>
      </c>
      <c r="LS337">
        <f>MOVI!DI332</f>
        <v>10</v>
      </c>
      <c r="LV337">
        <f>MOVI!DJ332</f>
        <v>0</v>
      </c>
      <c r="LW337">
        <f>MOVI!DK332</f>
        <v>0</v>
      </c>
      <c r="LX337">
        <f>MOVI!DL332</f>
        <v>0</v>
      </c>
      <c r="LY337">
        <f>MOVI!DM332</f>
        <v>0</v>
      </c>
      <c r="LZ337">
        <f>MOVI!DN332</f>
        <v>0</v>
      </c>
      <c r="MA337">
        <f>MOVI!DO332</f>
        <v>0</v>
      </c>
      <c r="MB337" t="str">
        <f>MOVI!DP332</f>
        <v>MKD</v>
      </c>
      <c r="MC337">
        <f>MOVI!DQ332</f>
        <v>0</v>
      </c>
      <c r="MD337">
        <f>MOVI!DR332</f>
        <v>0</v>
      </c>
      <c r="ME337" t="str">
        <f>VLOOKUP(C337,MOVI!C:DV,121,0)</f>
        <v>Group 1</v>
      </c>
      <c r="MF337" s="252" t="str">
        <f>VLOOKUP(C337,FPT!B:MD,111,0)</f>
        <v>Group 1</v>
      </c>
      <c r="MG337" t="str">
        <f t="shared" si="561"/>
        <v/>
      </c>
      <c r="MH337" t="str">
        <f>VLOOKUP(C337,MOVI!C:DT,122,0)</f>
        <v>MoviSouthGroup 1</v>
      </c>
      <c r="MI337" s="252" t="str">
        <f>VLOOKUP(C337,FPT!B:DS,112,0)</f>
        <v>MoviSouthGroup 1</v>
      </c>
      <c r="MJ337" t="str">
        <f t="shared" si="669"/>
        <v/>
      </c>
    </row>
    <row r="338" spans="1:348" x14ac:dyDescent="0.25">
      <c r="A338">
        <v>330</v>
      </c>
      <c r="B338" s="48">
        <v>6076</v>
      </c>
      <c r="C338" s="271" t="s">
        <v>1101</v>
      </c>
      <c r="D338" t="str">
        <f>VLOOKUP(C338,MOVI!C:D,2,0)</f>
        <v>Trần Thị Thu Thảo</v>
      </c>
      <c r="E338" t="str">
        <f>VLOOKUP(C338,FPT!B:C,2,0)</f>
        <v>Trần Thị Thu Thảo</v>
      </c>
      <c r="F338" t="str">
        <f t="shared" si="562"/>
        <v/>
      </c>
      <c r="G338" t="str">
        <f>VLOOKUP(C338,MOVI!C:E,3,0)</f>
        <v>Sales</v>
      </c>
      <c r="H338" t="str">
        <f>VLOOKUP(C338,FPT!B:F,3,0)</f>
        <v>Sales</v>
      </c>
      <c r="I338" t="str">
        <f t="shared" si="563"/>
        <v/>
      </c>
      <c r="J338" t="str">
        <f>VLOOKUP(C338,MOVI!C:H,4,0)</f>
        <v>Field Sales</v>
      </c>
      <c r="K338" t="str">
        <f>VLOOKUP(C338,FPT!B:I,4,0)</f>
        <v>Field Sales</v>
      </c>
      <c r="L338" t="str">
        <f t="shared" si="564"/>
        <v/>
      </c>
      <c r="M338" t="str">
        <f>VLOOKUP(C338,MOVI!C:DT,5,0)</f>
        <v>Associate</v>
      </c>
      <c r="N338" t="str">
        <f>VLOOKUP(C338,FPT!B:L,5,0)</f>
        <v>Associate</v>
      </c>
      <c r="O338" t="str">
        <f t="shared" si="565"/>
        <v/>
      </c>
      <c r="P338" t="str">
        <f>VLOOKUP(C338,MOVI!C:DT,6,0)</f>
        <v>Field Sales</v>
      </c>
      <c r="Q338" t="str">
        <f>VLOOKUP(C338,FPT!B:O,6,0)</f>
        <v>Field sales</v>
      </c>
      <c r="R338" t="str">
        <f t="shared" si="566"/>
        <v/>
      </c>
      <c r="S338" t="str">
        <f>VLOOKUP(C338,MOVI!C:DT,7,0)</f>
        <v>South</v>
      </c>
      <c r="T338" t="str">
        <f>VLOOKUP(C338,FPT!B:R,7,0)</f>
        <v>South</v>
      </c>
      <c r="U338" t="str">
        <f t="shared" si="567"/>
        <v/>
      </c>
      <c r="V338" t="str">
        <f>VLOOKUP(C338,MOVI!C:DT,8,0)</f>
        <v>Movi</v>
      </c>
      <c r="W338" t="str">
        <f>VLOOKUP(C338,FPT!B:U,8,0)</f>
        <v>Movi</v>
      </c>
      <c r="X338" t="str">
        <f t="shared" si="568"/>
        <v/>
      </c>
      <c r="Y338" t="str">
        <f>VLOOKUP(C338,MOVI!C:DT,9,0)</f>
        <v>Full-time</v>
      </c>
      <c r="Z338" t="str">
        <f>VLOOKUP(C338,FPT!B:X,9,0)</f>
        <v>Full-time</v>
      </c>
      <c r="AA338" t="str">
        <f t="shared" si="569"/>
        <v/>
      </c>
      <c r="AB338" t="str">
        <f>VLOOKUP(C338,MOVI!C:DT,10,0)</f>
        <v>Permanent</v>
      </c>
      <c r="AC338" t="str">
        <f>VLOOKUP(C338,FPT!B:AA,10,0)</f>
        <v>Permanent</v>
      </c>
      <c r="AD338" t="str">
        <f t="shared" si="570"/>
        <v/>
      </c>
      <c r="AE338" s="247">
        <f>VLOOKUP(C338,MOVI!C:DT,11,0)</f>
        <v>44287</v>
      </c>
      <c r="AF338" s="247">
        <f>VLOOKUP(C338,FPT!B:AD,11,0)</f>
        <v>44287</v>
      </c>
      <c r="AG338" t="str">
        <f t="shared" si="571"/>
        <v/>
      </c>
      <c r="AH338" s="260" t="str">
        <f>VLOOKUP(C338,MOVI!C:DT,12,0)</f>
        <v/>
      </c>
      <c r="AI338" s="260"/>
      <c r="AJ338" t="str">
        <f t="shared" si="671"/>
        <v/>
      </c>
      <c r="AK338">
        <f>VLOOKUP(C338,MOVI!C:DT,13,0)</f>
        <v>0</v>
      </c>
      <c r="AL338" s="247">
        <f>VLOOKUP(C338,FPT!B:AJ,13,0)</f>
        <v>0</v>
      </c>
      <c r="AM338" t="str">
        <f t="shared" si="670"/>
        <v/>
      </c>
      <c r="AN338" s="247">
        <f>VLOOKUP(C338,MOVI!C:DT,14,0)</f>
        <v>0</v>
      </c>
      <c r="AO338" s="247">
        <f>VLOOKUP(C338,FPT!B:AM,14,0)</f>
        <v>0</v>
      </c>
      <c r="AP338" t="str">
        <f t="shared" si="572"/>
        <v/>
      </c>
      <c r="AQ338" t="str">
        <f>VLOOKUP(C338,MOVI!C:DT,15,0)</f>
        <v>LC</v>
      </c>
      <c r="AR338" s="247" t="str">
        <f>VLOOKUP(C338,FPT!B:AP,15,0)</f>
        <v>LC</v>
      </c>
      <c r="AS338" t="str">
        <f t="shared" si="573"/>
        <v/>
      </c>
      <c r="AT338" s="282" t="str">
        <f>VLOOKUP(C338,MOVI!C:DT,16,0)</f>
        <v>LTTP</v>
      </c>
      <c r="AU338" s="247" t="str">
        <f>VLOOKUP(C338,FPT!B:AS,16,0)</f>
        <v>LTTP</v>
      </c>
      <c r="AV338" t="str">
        <f t="shared" si="574"/>
        <v/>
      </c>
      <c r="AW338" t="str">
        <f>VLOOKUP(C338,MOVI!C:DT,17,0)</f>
        <v>L</v>
      </c>
      <c r="AX338" s="247" t="str">
        <f>VLOOKUP(C338,FPT!B:AV,17,0)</f>
        <v>L</v>
      </c>
      <c r="AY338" t="str">
        <f t="shared" si="575"/>
        <v/>
      </c>
      <c r="AZ338">
        <f>VLOOKUP(C338,MOVI!C:DT,18,0)</f>
        <v>0</v>
      </c>
      <c r="BA338" s="247">
        <f>VLOOKUP(C338,FPT!B:AY,18,0)</f>
        <v>0</v>
      </c>
      <c r="BB338" t="str">
        <f t="shared" si="576"/>
        <v/>
      </c>
      <c r="BC338" s="275">
        <f>VLOOKUP(C338,MOVI!C:DT,19,0)</f>
        <v>5000000</v>
      </c>
      <c r="BD338" s="275">
        <f>VLOOKUP(C338,FPT!B:BB,19,0)</f>
        <v>5000000</v>
      </c>
      <c r="BE338" t="str">
        <f t="shared" si="577"/>
        <v/>
      </c>
      <c r="BF338">
        <f>VLOOKUP(C338,MOVI!C:DT,20,0)</f>
        <v>0</v>
      </c>
      <c r="BG338" s="252">
        <f>VLOOKUP(C338,FPT!B:BE,20,0)</f>
        <v>0</v>
      </c>
      <c r="BH338" t="str">
        <f t="shared" si="578"/>
        <v/>
      </c>
      <c r="BI338" s="275">
        <f>VLOOKUP(C338,MOVI!C:DT,21,0)</f>
        <v>5000000</v>
      </c>
      <c r="BJ338" s="275">
        <f>VLOOKUP(C338,FPT!B:BH,21,0)</f>
        <v>5000000</v>
      </c>
      <c r="BK338" t="str">
        <f t="shared" si="579"/>
        <v/>
      </c>
      <c r="BL338" s="275">
        <f>VLOOKUP(C338,MOVI!C:DT,22,0)</f>
        <v>0</v>
      </c>
      <c r="BM338" s="275">
        <f>VLOOKUP(C338,FPT!B:BK,22,0)</f>
        <v>0</v>
      </c>
      <c r="BN338" t="str">
        <f t="shared" si="580"/>
        <v/>
      </c>
      <c r="BO338" s="275">
        <f>VLOOKUP(C338,MOVI!C:DT,23,0)</f>
        <v>0</v>
      </c>
      <c r="BP338" s="275">
        <f>VLOOKUP(C338,FPT!B:BN,23,0)</f>
        <v>0</v>
      </c>
      <c r="BQ338" t="str">
        <f t="shared" si="581"/>
        <v/>
      </c>
      <c r="BR338" s="275">
        <f>VLOOKUP(C338,MOVI!C:DT,24,0)</f>
        <v>0</v>
      </c>
      <c r="BS338" s="275">
        <f>VLOOKUP(C338,FPT!B:BQ,24,0)</f>
        <v>0</v>
      </c>
      <c r="BT338" t="str">
        <f t="shared" si="582"/>
        <v/>
      </c>
      <c r="BU338" s="275">
        <f>VLOOKUP(C338,MOVI!C:DT,25,0)</f>
        <v>200000</v>
      </c>
      <c r="BV338" s="275">
        <f>VLOOKUP(C338,FPT!B:BT,25,0)</f>
        <v>200000</v>
      </c>
      <c r="BW338" t="str">
        <f t="shared" si="583"/>
        <v/>
      </c>
      <c r="BX338" s="275">
        <f>VLOOKUP(C338,MOVI!C:DT,26,0)</f>
        <v>0</v>
      </c>
      <c r="BY338" s="275">
        <f>VLOOKUP(C338,FPT!B:BW,26,0)</f>
        <v>0</v>
      </c>
      <c r="BZ338" t="str">
        <f t="shared" si="584"/>
        <v/>
      </c>
      <c r="CA338" s="275">
        <f>VLOOKUP(C338,MOVI!C:DT,27,0)</f>
        <v>730000</v>
      </c>
      <c r="CB338" s="275">
        <f>VLOOKUP(C338,FPT!B:BZ,27,0)</f>
        <v>730000</v>
      </c>
      <c r="CC338" t="str">
        <f t="shared" si="585"/>
        <v/>
      </c>
      <c r="CD338" s="275">
        <f>VLOOKUP(C338,MOVI!C:DT,28,0)</f>
        <v>930000</v>
      </c>
      <c r="CE338" s="275">
        <f>VLOOKUP(C338,FPT!B:CC,28,0)</f>
        <v>930000</v>
      </c>
      <c r="CF338" t="str">
        <f t="shared" si="586"/>
        <v/>
      </c>
      <c r="CG338" t="str">
        <f>VLOOKUP(C338,MOVI!C:DT,29,0)</f>
        <v>CN</v>
      </c>
      <c r="CH338" s="252" t="str">
        <f>VLOOKUP(C338,FPT!B:CF,29,0)</f>
        <v>CN</v>
      </c>
      <c r="CI338" t="str">
        <f t="shared" si="587"/>
        <v/>
      </c>
      <c r="CJ338">
        <f>VLOOKUP(C338,MOVI!C:DT,30,0)</f>
        <v>26</v>
      </c>
      <c r="CK338" s="252">
        <f>VLOOKUP(C338,FPT!B:CI,30,0)</f>
        <v>26</v>
      </c>
      <c r="CL338" t="str">
        <f t="shared" si="588"/>
        <v/>
      </c>
      <c r="CM338">
        <f>VLOOKUP(C338,MOVI!C:DT,31,0)</f>
        <v>25.5</v>
      </c>
      <c r="CN338" s="252">
        <f>VLOOKUP(C338,FPT!B:CL,31,0)</f>
        <v>25.5</v>
      </c>
      <c r="CO338" t="str">
        <f t="shared" si="589"/>
        <v/>
      </c>
      <c r="CP338" s="275">
        <f>VLOOKUP(C338,MOVI!C:DT,32,0)</f>
        <v>0.5</v>
      </c>
      <c r="CQ338" s="275">
        <f>VLOOKUP(C338,FPT!B:CO,32,0)</f>
        <v>0.5</v>
      </c>
      <c r="CR338" t="str">
        <f t="shared" si="590"/>
        <v/>
      </c>
      <c r="CS338" s="275">
        <f>VLOOKUP(C338,MOVI!C:DT,33,0)</f>
        <v>0</v>
      </c>
      <c r="CT338" s="275">
        <f>VLOOKUP(C338,FPT!B:CR,33,0)</f>
        <v>0</v>
      </c>
      <c r="CU338" t="str">
        <f t="shared" si="591"/>
        <v/>
      </c>
      <c r="CV338" s="275">
        <f>VLOOKUP(C338,MOVI!C:DT,34,0)</f>
        <v>0</v>
      </c>
      <c r="CW338" s="275">
        <f>VLOOKUP(C338,FPT!B:CU,34,0)</f>
        <v>0</v>
      </c>
      <c r="CX338" t="str">
        <f t="shared" si="592"/>
        <v/>
      </c>
      <c r="CY338" s="275">
        <f>VLOOKUP(C338,MOVI!C:DT,35,0)</f>
        <v>26</v>
      </c>
      <c r="CZ338" s="275">
        <f>VLOOKUP(C338,FPT!B:CX,35,0)</f>
        <v>26</v>
      </c>
      <c r="DA338" t="str">
        <f t="shared" si="593"/>
        <v/>
      </c>
      <c r="DB338" s="275">
        <f>VLOOKUP(C338,MOVI!C:DT,36,0)</f>
        <v>0</v>
      </c>
      <c r="DC338" s="275">
        <f>VLOOKUP(C338,FPT!B:DA,36,0)</f>
        <v>0</v>
      </c>
      <c r="DD338" t="str">
        <f t="shared" si="594"/>
        <v/>
      </c>
      <c r="DE338" s="275">
        <f>VLOOKUP(C338,MOVI!C:DT,37,0)</f>
        <v>0</v>
      </c>
      <c r="DF338" s="275">
        <f>VLOOKUP(C338,FPT!B:DD,37,0)</f>
        <v>0</v>
      </c>
      <c r="DG338" t="str">
        <f t="shared" si="595"/>
        <v/>
      </c>
      <c r="DH338" s="275">
        <f>VLOOKUP(C338,MOVI!C:DT,38,0)</f>
        <v>0</v>
      </c>
      <c r="DI338" s="275">
        <f>VLOOKUP(C338,FPT!B:DG,38,0)</f>
        <v>0</v>
      </c>
      <c r="DJ338" t="str">
        <f t="shared" si="596"/>
        <v/>
      </c>
      <c r="DK338" s="275">
        <f>VLOOKUP(C338,MOVI!C:DT,39,0)</f>
        <v>0</v>
      </c>
      <c r="DL338" s="275">
        <f>VLOOKUP(C338,FPT!B:DJ,39,0)</f>
        <v>0</v>
      </c>
      <c r="DM338" t="str">
        <f t="shared" si="597"/>
        <v/>
      </c>
      <c r="DN338" s="275">
        <f>VLOOKUP(C338,MOVI!C:DT,40,0)</f>
        <v>0</v>
      </c>
      <c r="DO338" s="275">
        <f>VLOOKUP(C338,FPT!B:DM,40,0)</f>
        <v>0</v>
      </c>
      <c r="DP338" t="str">
        <f t="shared" si="598"/>
        <v/>
      </c>
      <c r="DQ338" s="275">
        <f>VLOOKUP(C338,MOVI!C:DT,41,0)</f>
        <v>0</v>
      </c>
      <c r="DR338" s="275">
        <f>VLOOKUP(C338,FPT!B:DP,41,0)</f>
        <v>0</v>
      </c>
      <c r="DS338" t="str">
        <f t="shared" si="599"/>
        <v/>
      </c>
      <c r="DT338" s="275">
        <f>VLOOKUP(C338,MOVI!C:DT,42,0)</f>
        <v>5000000</v>
      </c>
      <c r="DU338" s="275">
        <f>ROUND(VLOOKUP(C338,FPT!B:DS,42,0),0)</f>
        <v>5000000</v>
      </c>
      <c r="DV338" t="str">
        <f t="shared" si="600"/>
        <v/>
      </c>
      <c r="DW338" s="275">
        <f>VLOOKUP(C338,MOVI!C:DT,43,0)</f>
        <v>0</v>
      </c>
      <c r="DX338" s="275">
        <f>VLOOKUP(C338,FPT!B:DV,43,0)</f>
        <v>0</v>
      </c>
      <c r="DY338" t="str">
        <f t="shared" si="601"/>
        <v/>
      </c>
      <c r="DZ338" s="275">
        <f>VLOOKUP(C338,MOVI!C:DT,44,0)</f>
        <v>0</v>
      </c>
      <c r="EA338" s="275">
        <f>VLOOKUP(C338,FPT!B:DY,44,0)</f>
        <v>0</v>
      </c>
      <c r="EB338" t="str">
        <f t="shared" si="602"/>
        <v/>
      </c>
      <c r="EC338" s="275">
        <f>VLOOKUP(C338,MOVI!C:DT,45,0)</f>
        <v>5000000</v>
      </c>
      <c r="ED338" s="275">
        <f>ROUND(VLOOKUP(C338,FPT!B:EB,45,0),0)</f>
        <v>5000000</v>
      </c>
      <c r="EE338" t="str">
        <f t="shared" si="603"/>
        <v/>
      </c>
      <c r="EF338" s="275">
        <f>VLOOKUP(C338,MOVI!C:DT,46,0)</f>
        <v>0</v>
      </c>
      <c r="EG338" s="275">
        <f>VLOOKUP(C338,FPT!B:EE,46,0)</f>
        <v>0</v>
      </c>
      <c r="EH338" t="str">
        <f t="shared" si="604"/>
        <v/>
      </c>
      <c r="EI338" s="275">
        <f>VLOOKUP(C338,MOVI!C:DT,47,0)</f>
        <v>0</v>
      </c>
      <c r="EJ338" s="275">
        <f>VLOOKUP(C338,FPT!B:EH,47,0)</f>
        <v>0</v>
      </c>
      <c r="EK338" t="str">
        <f t="shared" si="605"/>
        <v/>
      </c>
      <c r="EL338" s="275">
        <f>VLOOKUP(C338,MOVI!C:DT,48,0)</f>
        <v>0</v>
      </c>
      <c r="EM338" s="275">
        <f>VLOOKUP(C338,FPT!B:EK,48,0)</f>
        <v>0</v>
      </c>
      <c r="EN338" t="str">
        <f t="shared" si="606"/>
        <v/>
      </c>
      <c r="EO338" s="275">
        <f>VLOOKUP(C338,MOVI!C:DT,49,0)</f>
        <v>200000</v>
      </c>
      <c r="EP338" s="275">
        <f>VLOOKUP(C338,FPT!B:EN,49,0)</f>
        <v>200000</v>
      </c>
      <c r="EQ338" t="str">
        <f t="shared" si="607"/>
        <v/>
      </c>
      <c r="ER338" s="275">
        <f>VLOOKUP(C338,MOVI!C:DT,50,0)</f>
        <v>0</v>
      </c>
      <c r="ES338" s="275">
        <f>VLOOKUP(C338,FPT!B:EQ,50,0)</f>
        <v>0</v>
      </c>
      <c r="ET338" t="str">
        <f t="shared" si="608"/>
        <v/>
      </c>
      <c r="EU338" s="275">
        <f>VLOOKUP(C338,MOVI!C:DT,51,0)</f>
        <v>0</v>
      </c>
      <c r="EV338" s="275">
        <f>VLOOKUP(C338,FPT!B:ET,51,0)</f>
        <v>0</v>
      </c>
      <c r="EW338" t="str">
        <f t="shared" si="609"/>
        <v/>
      </c>
      <c r="EX338" s="275">
        <f>VLOOKUP(C338,MOVI!C:DT,52,0)</f>
        <v>0</v>
      </c>
      <c r="EY338" s="275">
        <f>VLOOKUP(C338,FPT!B:EW,52,0)</f>
        <v>0</v>
      </c>
      <c r="EZ338" t="str">
        <f t="shared" si="610"/>
        <v/>
      </c>
      <c r="FA338" s="275">
        <f>VLOOKUP(C338,MOVI!C:DT,53,0)</f>
        <v>0</v>
      </c>
      <c r="FB338" s="275">
        <f>VLOOKUP(C338,FPT!B:EZ,53,0)</f>
        <v>0</v>
      </c>
      <c r="FC338" t="str">
        <f t="shared" si="611"/>
        <v/>
      </c>
      <c r="FD338" s="275">
        <f>VLOOKUP(C338,MOVI!C:DT,54,0)</f>
        <v>0</v>
      </c>
      <c r="FE338" s="275">
        <f>VLOOKUP(C338,FPT!B:FC,54,0)</f>
        <v>0</v>
      </c>
      <c r="FF338" t="str">
        <f t="shared" si="612"/>
        <v/>
      </c>
      <c r="FG338" s="275">
        <f>VLOOKUP(C338,MOVI!C:DT,55,0)</f>
        <v>715962</v>
      </c>
      <c r="FH338" s="275">
        <f>VLOOKUP(C338,FPT!B:FF,55,0)</f>
        <v>715962</v>
      </c>
      <c r="FI338" t="str">
        <f t="shared" si="613"/>
        <v/>
      </c>
      <c r="FJ338" s="275">
        <f>VLOOKUP(C338,MOVI!C:DT,56,0)</f>
        <v>915962</v>
      </c>
      <c r="FK338" s="275">
        <f>VLOOKUP(C338,FPT!B:FI,56,0)</f>
        <v>915962</v>
      </c>
      <c r="FL338" t="str">
        <f t="shared" si="614"/>
        <v/>
      </c>
      <c r="FM338" s="275">
        <f>VLOOKUP(C338,MOVI!C:DT,57,0)</f>
        <v>633725</v>
      </c>
      <c r="FN338" s="275">
        <f>VLOOKUP(C338,FPT!B:FL,57,0)</f>
        <v>633725</v>
      </c>
      <c r="FO338" t="str">
        <f t="shared" si="615"/>
        <v/>
      </c>
      <c r="FP338" s="275">
        <f>VLOOKUP(C338,MOVI!C:DT,58,0)</f>
        <v>0</v>
      </c>
      <c r="FQ338" s="275">
        <f>VLOOKUP(C338,FPT!B:FO,58,0)</f>
        <v>0</v>
      </c>
      <c r="FR338" t="str">
        <f t="shared" si="616"/>
        <v/>
      </c>
      <c r="FS338" s="275">
        <f>VLOOKUP(C338,MOVI!C:DT,59,0)</f>
        <v>0</v>
      </c>
      <c r="FT338" s="275">
        <f>VLOOKUP(C338,FPT!B:FR,59,0)</f>
        <v>0</v>
      </c>
      <c r="FU338" t="str">
        <f t="shared" si="617"/>
        <v/>
      </c>
      <c r="FV338" s="275">
        <f>VLOOKUP(C338,MOVI!C:DT,60,0)</f>
        <v>0</v>
      </c>
      <c r="FW338" s="275">
        <f>VLOOKUP(C338,FPT!B:FU,60,0)</f>
        <v>0</v>
      </c>
      <c r="FX338" t="str">
        <f t="shared" si="618"/>
        <v/>
      </c>
      <c r="FY338" s="275">
        <f>VLOOKUP(C338,MOVI!C:DT,61,0)</f>
        <v>0</v>
      </c>
      <c r="FZ338" s="275">
        <f>VLOOKUP(C338,FPT!B:FX,61,0)</f>
        <v>0</v>
      </c>
      <c r="GA338" t="str">
        <f t="shared" si="619"/>
        <v/>
      </c>
      <c r="GB338" s="275">
        <f>VLOOKUP(C338,MOVI!C:DT,62,0)</f>
        <v>400000</v>
      </c>
      <c r="GC338" s="275">
        <f>VLOOKUP(C338,FPT!B:GA,62,0)</f>
        <v>400000</v>
      </c>
      <c r="GD338" t="str">
        <f t="shared" si="620"/>
        <v/>
      </c>
      <c r="GE338" s="275">
        <f>VLOOKUP(C338,MOVI!C:DT,63,0)</f>
        <v>0</v>
      </c>
      <c r="GF338" s="275">
        <f>VLOOKUP(C338,FPT!B:GD,63,0)</f>
        <v>0</v>
      </c>
      <c r="GG338" t="str">
        <f t="shared" si="621"/>
        <v/>
      </c>
      <c r="GH338" s="275">
        <f>VLOOKUP(C338,MOVI!C:DT,64,0)</f>
        <v>0</v>
      </c>
      <c r="GI338" s="275">
        <f>VLOOKUP(C338,FPT!B:GG,64,0)</f>
        <v>0</v>
      </c>
      <c r="GJ338" t="str">
        <f t="shared" si="622"/>
        <v/>
      </c>
      <c r="GK338" s="275">
        <f>VLOOKUP(C338,MOVI!C:DT,65,0)</f>
        <v>0</v>
      </c>
      <c r="GL338" s="275">
        <f>VLOOKUP(C338,FPT!B:GJ,65,0)</f>
        <v>0</v>
      </c>
      <c r="GM338" t="str">
        <f t="shared" si="623"/>
        <v/>
      </c>
      <c r="GN338" s="275">
        <f>VLOOKUP(C338,MOVI!C:DT,66,0)</f>
        <v>0</v>
      </c>
      <c r="GO338" s="275">
        <f>VLOOKUP(C338,FPT!B:GM,66,0)</f>
        <v>0</v>
      </c>
      <c r="GP338" t="str">
        <f t="shared" si="624"/>
        <v/>
      </c>
      <c r="GQ338" s="275">
        <f>VLOOKUP(C338,MOVI!C:DT,67,0)</f>
        <v>0</v>
      </c>
      <c r="GR338" s="275">
        <f>VLOOKUP(C338,FPT!B:GP,67,0)</f>
        <v>0</v>
      </c>
      <c r="GS338" t="str">
        <f t="shared" si="625"/>
        <v/>
      </c>
      <c r="GT338" s="275">
        <f>VLOOKUP(C338,MOVI!C:DT,68,0)</f>
        <v>0</v>
      </c>
      <c r="GU338" s="275">
        <f>VLOOKUP(C338,FPT!B:GS,68,0)</f>
        <v>0</v>
      </c>
      <c r="GV338" t="str">
        <f t="shared" si="626"/>
        <v/>
      </c>
      <c r="GW338" s="275">
        <f>VLOOKUP(C338,MOVI!C:DT,69,0)</f>
        <v>0</v>
      </c>
      <c r="GX338" s="275">
        <f>VLOOKUP(C338,FPT!B:GV,69,0)</f>
        <v>0</v>
      </c>
      <c r="GY338" t="str">
        <f t="shared" si="627"/>
        <v/>
      </c>
      <c r="GZ338" s="275">
        <f>VLOOKUP(C338,MOVI!C:DT,70,0)</f>
        <v>1033725</v>
      </c>
      <c r="HA338" s="275">
        <f>VLOOKUP(C338,FPT!B:GY,70,0)</f>
        <v>1033725</v>
      </c>
      <c r="HB338" t="str">
        <f t="shared" si="628"/>
        <v/>
      </c>
      <c r="HC338" s="275">
        <f>VLOOKUP(C338,MOVI!C:DT,71,0)</f>
        <v>6949687</v>
      </c>
      <c r="HD338" s="275">
        <f>ROUND(VLOOKUP(C338,FPT!B:HB,71,0),0)</f>
        <v>6949687</v>
      </c>
      <c r="HE338" t="str">
        <f t="shared" si="629"/>
        <v/>
      </c>
      <c r="HF338" s="275">
        <f>ROUND(VLOOKUP(C338,MOVI!C:DT,72,0),0)</f>
        <v>0</v>
      </c>
      <c r="HG338" s="275">
        <f>ROUND(VLOOKUP(C338,FPT!B:HE,72,0),0)</f>
        <v>0</v>
      </c>
      <c r="HH338" t="str">
        <f t="shared" si="630"/>
        <v/>
      </c>
      <c r="HI338" s="275">
        <f>VLOOKUP(C338,MOVI!C:DT,73,0)</f>
        <v>200000</v>
      </c>
      <c r="HJ338" s="275">
        <f>VLOOKUP(C338,FPT!B:HH,73,0)</f>
        <v>200000</v>
      </c>
      <c r="HK338" t="str">
        <f t="shared" si="631"/>
        <v/>
      </c>
      <c r="HL338" s="275">
        <f>VLOOKUP(C338,MOVI!C:DT,74,0)</f>
        <v>715962</v>
      </c>
      <c r="HM338" s="275">
        <f>VLOOKUP(C338,FPT!B:HK,74,0)</f>
        <v>715962</v>
      </c>
      <c r="HN338" t="str">
        <f t="shared" si="632"/>
        <v/>
      </c>
      <c r="HO338" s="275">
        <f>VLOOKUP(C338,MOVI!C:DT,75,0)</f>
        <v>11000000</v>
      </c>
      <c r="HP338" s="275">
        <f>VLOOKUP(C338,FPT!B:HN,75,0)</f>
        <v>11000000</v>
      </c>
      <c r="HQ338" t="str">
        <f t="shared" si="633"/>
        <v/>
      </c>
      <c r="HR338" s="275">
        <f>VLOOKUP(C338,MOVI!C:DT,76,0)</f>
        <v>0</v>
      </c>
      <c r="HS338" s="275">
        <f>VLOOKUP(C338,FPT!B:HQ,76,0)</f>
        <v>0</v>
      </c>
      <c r="HT338" t="str">
        <f t="shared" si="634"/>
        <v/>
      </c>
      <c r="HU338" s="275">
        <f>VLOOKUP(C338,MOVI!C:DT,77,0)</f>
        <v>0</v>
      </c>
      <c r="HV338" s="275">
        <f>VLOOKUP(C338,FPT!B:HT,77,0)</f>
        <v>0</v>
      </c>
      <c r="HW338" t="str">
        <f t="shared" si="635"/>
        <v/>
      </c>
      <c r="HX338" s="274">
        <f>VLOOKUP(C338,MOVI!C:CB,78,0)</f>
        <v>400000</v>
      </c>
      <c r="HY338" s="261">
        <f>VLOOKUP(C338,FPT!$B:$CA,78,0)</f>
        <v>400000</v>
      </c>
      <c r="HZ338" t="str">
        <f t="shared" si="636"/>
        <v/>
      </c>
      <c r="IA338" s="275">
        <f>VLOOKUP(C338,MOVI!C:CD,79,0)</f>
        <v>50000</v>
      </c>
      <c r="IB338" s="275">
        <f>VLOOKUP(C338,FPT!B:HZ,79,0)</f>
        <v>50000</v>
      </c>
      <c r="IC338" t="str">
        <f t="shared" si="637"/>
        <v/>
      </c>
      <c r="ID338" s="275">
        <f>VLOOKUP(C338,MOVI!C:CD,80,0)</f>
        <v>75000</v>
      </c>
      <c r="IE338" s="275">
        <f>VLOOKUP(C338,FPT!B:IC,80,0)</f>
        <v>75000</v>
      </c>
      <c r="IF338" t="str">
        <f t="shared" si="638"/>
        <v/>
      </c>
      <c r="IG338" s="275">
        <f>VLOOKUP(C338,MOVI!C:DT,81,0)</f>
        <v>0</v>
      </c>
      <c r="IH338" s="275">
        <f>VLOOKUP(C338,FPT!B:IF,81,0)</f>
        <v>0</v>
      </c>
      <c r="II338" t="str">
        <f t="shared" si="639"/>
        <v/>
      </c>
      <c r="IJ338" s="275">
        <f>VLOOKUP(C338,MOVI!C:DT,82,0)</f>
        <v>525000</v>
      </c>
      <c r="IK338" s="275">
        <f>VLOOKUP(C338,FPT!B:II,82,0)</f>
        <v>525000</v>
      </c>
      <c r="IL338" t="str">
        <f t="shared" si="640"/>
        <v/>
      </c>
      <c r="IM338" s="275">
        <f>ROUND(VLOOKUP(C338,MOVI!C:DT,83,0),0)</f>
        <v>12440962</v>
      </c>
      <c r="IN338" s="275">
        <f>ROUND(VLOOKUP(C338,FPT!B:IL,83,0),0)</f>
        <v>12440962</v>
      </c>
      <c r="IO338" t="str">
        <f t="shared" si="641"/>
        <v/>
      </c>
      <c r="IP338" s="275">
        <f>VLOOKUP(C338,MOVI!C:DT,84,0)</f>
        <v>0</v>
      </c>
      <c r="IQ338" s="275">
        <f>VLOOKUP(C338,FPT!B:IO,84,0)</f>
        <v>0</v>
      </c>
      <c r="IR338" t="str">
        <f t="shared" si="642"/>
        <v/>
      </c>
      <c r="IS338" s="275">
        <f>ROUND(VLOOKUP(C338,MOVI!C:DT,85,0),0)</f>
        <v>0</v>
      </c>
      <c r="IT338" s="275">
        <f>ROUND(VLOOKUP(C338,FPT!B:IR,85,0),0)</f>
        <v>0</v>
      </c>
      <c r="IU338" t="str">
        <f t="shared" si="643"/>
        <v/>
      </c>
      <c r="IV338" s="275">
        <f>VLOOKUP(C338,MOVI!C:DT,86,0)</f>
        <v>0</v>
      </c>
      <c r="IW338" s="275">
        <f>VLOOKUP(C338,FPT!B:IU,86,0)</f>
        <v>0</v>
      </c>
      <c r="IX338" t="str">
        <f t="shared" si="644"/>
        <v/>
      </c>
      <c r="IY338" s="275">
        <f>ROUND(VLOOKUP(C338,MOVI!C:DT,87,0),0)</f>
        <v>0</v>
      </c>
      <c r="IZ338" s="275">
        <f>ROUND(VLOOKUP(C338,FPT!B:IX,87,0),0)</f>
        <v>0</v>
      </c>
      <c r="JA338" t="str">
        <f t="shared" si="645"/>
        <v/>
      </c>
      <c r="JB338" s="275">
        <f>VLOOKUP(C338,MOVI!C:DT,88,0)</f>
        <v>0</v>
      </c>
      <c r="JC338" s="275">
        <f>VLOOKUP(C338,FPT!B:JA,88,0)</f>
        <v>0</v>
      </c>
      <c r="JD338" t="str">
        <f t="shared" si="646"/>
        <v/>
      </c>
      <c r="JE338" s="275">
        <f>VLOOKUP(C338,MOVI!C:DT,89,0)</f>
        <v>50000</v>
      </c>
      <c r="JF338" s="275">
        <f>VLOOKUP(C338,FPT!B:JD,89,0)</f>
        <v>50000</v>
      </c>
      <c r="JG338" t="str">
        <f t="shared" si="647"/>
        <v/>
      </c>
      <c r="JH338" s="275">
        <f>VLOOKUP(C338,MOVI!C:DT,90,0)</f>
        <v>0</v>
      </c>
      <c r="JI338" s="275">
        <f>VLOOKUP(C338,FPT!B:JG,90,0)</f>
        <v>0</v>
      </c>
      <c r="JJ338" t="str">
        <f t="shared" si="648"/>
        <v/>
      </c>
      <c r="JK338" s="275">
        <f>VLOOKUP(C338,MOVI!C:DT,91,0)</f>
        <v>0</v>
      </c>
      <c r="JL338" s="275">
        <f>VLOOKUP(C338,FPT!B:JJ,91,0)</f>
        <v>0</v>
      </c>
      <c r="JM338" t="str">
        <f t="shared" si="649"/>
        <v/>
      </c>
      <c r="JN338" s="275">
        <f>VLOOKUP(C338,MOVI!C:DT,92,0)</f>
        <v>0</v>
      </c>
      <c r="JO338" s="275">
        <f>VLOOKUP(C338,FPT!B:JM,92,0)</f>
        <v>0</v>
      </c>
      <c r="JP338" t="str">
        <f t="shared" si="650"/>
        <v/>
      </c>
      <c r="JQ338" s="275">
        <f>VLOOKUP(C338,MOVI!C:DT,93,0)</f>
        <v>0</v>
      </c>
      <c r="JR338" s="275">
        <f>VLOOKUP(C338,FPT!B:JP,93,0)</f>
        <v>0</v>
      </c>
      <c r="JS338" t="str">
        <f t="shared" si="651"/>
        <v/>
      </c>
      <c r="JT338" s="275">
        <f>VLOOKUP(C338,MOVI!C:DT,94,0)</f>
        <v>50000</v>
      </c>
      <c r="JU338" s="275">
        <f>VLOOKUP(C338,FPT!B:JS,94,0)</f>
        <v>50000</v>
      </c>
      <c r="JV338" t="str">
        <f t="shared" si="652"/>
        <v/>
      </c>
      <c r="JW338" s="275">
        <f>VLOOKUP(C338,MOVI!C:DT,95,0)</f>
        <v>6374687</v>
      </c>
      <c r="JX338" s="275">
        <f>VLOOKUP(C338,FPT!B:JV,95,0)</f>
        <v>6374687</v>
      </c>
      <c r="JY338" t="str">
        <f t="shared" si="653"/>
        <v/>
      </c>
      <c r="JZ338" s="275">
        <f>VLOOKUP(C338,MOVI!C:DT,96,0)</f>
        <v>0</v>
      </c>
      <c r="KA338" s="275">
        <f>VLOOKUP(C338,FPT!B:JY,96,0)</f>
        <v>0</v>
      </c>
      <c r="KB338" t="str">
        <f t="shared" si="654"/>
        <v/>
      </c>
      <c r="KC338" s="275">
        <f>VLOOKUP(C338,MOVI!C:DT,97,0)</f>
        <v>6374687</v>
      </c>
      <c r="KD338" s="275">
        <f>VLOOKUP(C338,FPT!B:KB,97,0)</f>
        <v>6374687</v>
      </c>
      <c r="KE338" t="str">
        <f t="shared" si="655"/>
        <v/>
      </c>
      <c r="KF338" s="275">
        <f>VLOOKUP(C338,MOVI!C:DT,98,0)</f>
        <v>850000.00000000012</v>
      </c>
      <c r="KG338" s="275">
        <f>VLOOKUP(C338,FPT!B:KE,98,0)</f>
        <v>850000</v>
      </c>
      <c r="KH338" t="str">
        <f t="shared" si="656"/>
        <v/>
      </c>
      <c r="KI338" s="275">
        <f>VLOOKUP(C338,MOVI!C:DT,99,0)</f>
        <v>0</v>
      </c>
      <c r="KJ338" s="275">
        <f>VLOOKUP(C338,FPT!B:KH,99,0)</f>
        <v>0</v>
      </c>
      <c r="KK338" t="str">
        <f t="shared" si="657"/>
        <v/>
      </c>
      <c r="KL338" s="275">
        <f>VLOOKUP(C338,MOVI!C:DT,100,0)</f>
        <v>150000</v>
      </c>
      <c r="KM338" s="275">
        <f>VLOOKUP(C338,FPT!B:KK,100,0)</f>
        <v>150000</v>
      </c>
      <c r="KN338" t="str">
        <f t="shared" si="658"/>
        <v/>
      </c>
      <c r="KO338" s="275">
        <f>VLOOKUP(C338,MOVI!C:DT,101,0)</f>
        <v>0</v>
      </c>
      <c r="KP338" s="275">
        <f>VLOOKUP(C338,FPT!B:KN,101,0)</f>
        <v>0</v>
      </c>
      <c r="KQ338" t="str">
        <f t="shared" si="659"/>
        <v/>
      </c>
      <c r="KR338" s="275">
        <f>VLOOKUP(C338,MOVI!C:DT,102,0)</f>
        <v>0</v>
      </c>
      <c r="KS338" s="275">
        <f>VLOOKUP(C338,FPT!B:KQ,102,0)</f>
        <v>0</v>
      </c>
      <c r="KT338" t="str">
        <f t="shared" si="660"/>
        <v/>
      </c>
      <c r="KU338" s="275">
        <f>VLOOKUP(C338,MOVI!C:DT,103,0)</f>
        <v>1000000.0000000001</v>
      </c>
      <c r="KV338" s="275">
        <f>VLOOKUP(C338,FPT!B:KT,103,0)</f>
        <v>1000000</v>
      </c>
      <c r="KW338" t="str">
        <f t="shared" si="661"/>
        <v/>
      </c>
      <c r="KX338" s="275">
        <f>VLOOKUP(C338,MOVI!C:DT,104,0)</f>
        <v>1525000</v>
      </c>
      <c r="KY338" s="275">
        <f>VLOOKUP(C338,FPT!B:KW,104,0)</f>
        <v>1525000</v>
      </c>
      <c r="KZ338" t="str">
        <f t="shared" si="662"/>
        <v/>
      </c>
      <c r="LA338" s="275">
        <f>VLOOKUP(C338,MOVI!C:DT,105,0)</f>
        <v>100000</v>
      </c>
      <c r="LB338" s="275">
        <f>VLOOKUP(C338,FPT!B:KZ,105,0)</f>
        <v>100000</v>
      </c>
      <c r="LC338" t="str">
        <f t="shared" si="663"/>
        <v/>
      </c>
      <c r="LD338" s="275">
        <f>VLOOKUP(C338,MOVI!C:DT,106,0)</f>
        <v>8049687</v>
      </c>
      <c r="LE338" s="275">
        <f>VLOOKUP(C338,FPT!B:LC,106,0)</f>
        <v>8049687</v>
      </c>
      <c r="LF338" t="str">
        <f t="shared" si="664"/>
        <v/>
      </c>
      <c r="LG338" s="273">
        <f>VLOOKUP(C338,MOVI!C:DT,107,0)</f>
        <v>0</v>
      </c>
      <c r="LH338" s="273">
        <f>VLOOKUP(C338,FPT!B:LF,107,0)</f>
        <v>0</v>
      </c>
      <c r="LI338" t="str">
        <f t="shared" si="665"/>
        <v/>
      </c>
      <c r="LJ338" t="str">
        <f>VLOOKUP(C338,MOVI!C:DV,108,0)</f>
        <v>MoviSouthSales</v>
      </c>
      <c r="LK338" s="252" t="str">
        <f>VLOOKUP(C338,FPT!B:LI,108,0)</f>
        <v>MoviSouthSales</v>
      </c>
      <c r="LL338" t="str">
        <f t="shared" si="666"/>
        <v/>
      </c>
      <c r="LM338" s="275">
        <f>ROUND(VLOOKUP(C338,MOVI!C:DV,109,0),0)</f>
        <v>416667</v>
      </c>
      <c r="LN338" s="275">
        <f>ROUND(VLOOKUP(C338,FPT!B:LL,109,0),0)</f>
        <v>416667</v>
      </c>
      <c r="LO338" t="str">
        <f t="shared" si="667"/>
        <v/>
      </c>
      <c r="LP338" t="str">
        <f>VLOOKUP(C338,MOVI!C:DV,110,0)</f>
        <v>DNI</v>
      </c>
      <c r="LQ338" s="247" t="str">
        <f>VLOOKUP(C338,FPT!B:LO,110,0)</f>
        <v>DNI</v>
      </c>
      <c r="LR338" t="str">
        <f t="shared" si="668"/>
        <v/>
      </c>
      <c r="LS338">
        <f>MOVI!DI333</f>
        <v>22</v>
      </c>
      <c r="LV338">
        <f>MOVI!DJ333</f>
        <v>0</v>
      </c>
      <c r="LW338">
        <f>MOVI!DK333</f>
        <v>0</v>
      </c>
      <c r="LX338" t="str">
        <f>MOVI!DL333</f>
        <v>x</v>
      </c>
      <c r="LY338">
        <f>MOVI!DM333</f>
        <v>0</v>
      </c>
      <c r="LZ338">
        <f>MOVI!DN333</f>
        <v>50000</v>
      </c>
      <c r="MA338">
        <f>MOVI!DO333</f>
        <v>0</v>
      </c>
      <c r="MB338" t="str">
        <f>MOVI!DP333</f>
        <v>DNI</v>
      </c>
      <c r="MC338">
        <f>MOVI!DQ333</f>
        <v>0</v>
      </c>
      <c r="MD338">
        <f>MOVI!DR333</f>
        <v>0</v>
      </c>
      <c r="ME338" t="str">
        <f>VLOOKUP(C338,MOVI!C:DV,121,0)</f>
        <v>Group 1</v>
      </c>
      <c r="MF338" s="252" t="str">
        <f>VLOOKUP(C338,FPT!B:MD,111,0)</f>
        <v>Group 1</v>
      </c>
      <c r="MG338" t="str">
        <f t="shared" si="561"/>
        <v/>
      </c>
      <c r="MH338" t="str">
        <f>VLOOKUP(C338,MOVI!C:DT,122,0)</f>
        <v>MoviSouthGroup 1</v>
      </c>
      <c r="MI338" s="252" t="str">
        <f>VLOOKUP(C338,FPT!B:DS,112,0)</f>
        <v>MoviSouthGroup 1</v>
      </c>
      <c r="MJ338" t="str">
        <f t="shared" si="669"/>
        <v/>
      </c>
    </row>
    <row r="339" spans="1:348" x14ac:dyDescent="0.25">
      <c r="A339">
        <v>331</v>
      </c>
      <c r="B339" s="48">
        <v>6077</v>
      </c>
      <c r="C339" s="271" t="s">
        <v>1102</v>
      </c>
      <c r="D339" t="str">
        <f>VLOOKUP(C339,MOVI!C:D,2,0)</f>
        <v>Trần Ngọc Trầm Huế</v>
      </c>
      <c r="E339" t="str">
        <f>VLOOKUP(C339,FPT!B:C,2,0)</f>
        <v>Trần Ngọc Trầm Huế</v>
      </c>
      <c r="F339" t="str">
        <f t="shared" si="562"/>
        <v/>
      </c>
      <c r="G339" t="str">
        <f>VLOOKUP(C339,MOVI!C:E,3,0)</f>
        <v>Sales</v>
      </c>
      <c r="H339" t="str">
        <f>VLOOKUP(C339,FPT!B:F,3,0)</f>
        <v>Sales</v>
      </c>
      <c r="I339" t="str">
        <f t="shared" si="563"/>
        <v/>
      </c>
      <c r="J339" t="str">
        <f>VLOOKUP(C339,MOVI!C:H,4,0)</f>
        <v>Field Sales</v>
      </c>
      <c r="K339" t="str">
        <f>VLOOKUP(C339,FPT!B:I,4,0)</f>
        <v>Field Sales</v>
      </c>
      <c r="L339" t="str">
        <f t="shared" si="564"/>
        <v/>
      </c>
      <c r="M339" t="str">
        <f>VLOOKUP(C339,MOVI!C:DT,5,0)</f>
        <v>Associate</v>
      </c>
      <c r="N339" t="str">
        <f>VLOOKUP(C339,FPT!B:L,5,0)</f>
        <v>Associate</v>
      </c>
      <c r="O339" t="str">
        <f t="shared" si="565"/>
        <v/>
      </c>
      <c r="P339" t="str">
        <f>VLOOKUP(C339,MOVI!C:DT,6,0)</f>
        <v>Field Sales</v>
      </c>
      <c r="Q339" t="str">
        <f>VLOOKUP(C339,FPT!B:O,6,0)</f>
        <v>Field sales</v>
      </c>
      <c r="R339" t="str">
        <f t="shared" si="566"/>
        <v/>
      </c>
      <c r="S339" t="str">
        <f>VLOOKUP(C339,MOVI!C:DT,7,0)</f>
        <v>South</v>
      </c>
      <c r="T339" t="str">
        <f>VLOOKUP(C339,FPT!B:R,7,0)</f>
        <v>South</v>
      </c>
      <c r="U339" t="str">
        <f t="shared" si="567"/>
        <v/>
      </c>
      <c r="V339" t="str">
        <f>VLOOKUP(C339,MOVI!C:DT,8,0)</f>
        <v>Movi</v>
      </c>
      <c r="W339" t="str">
        <f>VLOOKUP(C339,FPT!B:U,8,0)</f>
        <v>Movi</v>
      </c>
      <c r="X339" t="str">
        <f t="shared" si="568"/>
        <v/>
      </c>
      <c r="Y339" t="str">
        <f>VLOOKUP(C339,MOVI!C:DT,9,0)</f>
        <v>Full-time</v>
      </c>
      <c r="Z339" t="str">
        <f>VLOOKUP(C339,FPT!B:X,9,0)</f>
        <v>Full-time</v>
      </c>
      <c r="AA339" t="str">
        <f t="shared" si="569"/>
        <v/>
      </c>
      <c r="AB339" t="str">
        <f>VLOOKUP(C339,MOVI!C:DT,10,0)</f>
        <v>Leaving</v>
      </c>
      <c r="AC339" t="str">
        <f>VLOOKUP(C339,FPT!B:AA,10,0)</f>
        <v>Leaving</v>
      </c>
      <c r="AD339" t="str">
        <f t="shared" si="570"/>
        <v/>
      </c>
      <c r="AE339" s="247">
        <f>VLOOKUP(C339,MOVI!C:DT,11,0)</f>
        <v>44287</v>
      </c>
      <c r="AF339" s="247">
        <f>VLOOKUP(C339,FPT!B:AD,11,0)</f>
        <v>44287</v>
      </c>
      <c r="AG339" t="str">
        <f t="shared" si="571"/>
        <v/>
      </c>
      <c r="AH339" s="260" t="str">
        <f>VLOOKUP(C339,MOVI!C:DT,12,0)</f>
        <v/>
      </c>
      <c r="AI339" s="260"/>
      <c r="AJ339" t="str">
        <f t="shared" si="671"/>
        <v/>
      </c>
      <c r="AK339">
        <f>VLOOKUP(C339,MOVI!C:DT,13,0)</f>
        <v>0</v>
      </c>
      <c r="AL339" s="247">
        <f>VLOOKUP(C339,FPT!B:AJ,13,0)</f>
        <v>0</v>
      </c>
      <c r="AM339" t="str">
        <f t="shared" si="670"/>
        <v/>
      </c>
      <c r="AN339" s="247">
        <f>VLOOKUP(C339,MOVI!C:DT,14,0)</f>
        <v>44541</v>
      </c>
      <c r="AO339" s="247">
        <f>VLOOKUP(C339,FPT!B:AM,14,0)</f>
        <v>44541</v>
      </c>
      <c r="AP339" t="str">
        <f t="shared" si="572"/>
        <v/>
      </c>
      <c r="AQ339" t="str">
        <f>VLOOKUP(C339,MOVI!C:DT,15,0)</f>
        <v>LC</v>
      </c>
      <c r="AR339" s="247" t="str">
        <f>VLOOKUP(C339,FPT!B:AP,15,0)</f>
        <v>LC</v>
      </c>
      <c r="AS339" t="str">
        <f t="shared" si="573"/>
        <v/>
      </c>
      <c r="AT339" s="282" t="str">
        <f>VLOOKUP(C339,MOVI!C:DT,16,0)</f>
        <v>LTTP</v>
      </c>
      <c r="AU339" s="247" t="str">
        <f>VLOOKUP(C339,FPT!B:AS,16,0)</f>
        <v>LTTP</v>
      </c>
      <c r="AV339" t="str">
        <f t="shared" si="574"/>
        <v/>
      </c>
      <c r="AW339" t="str">
        <f>VLOOKUP(C339,MOVI!C:DT,17,0)</f>
        <v>L</v>
      </c>
      <c r="AX339" s="247" t="str">
        <f>VLOOKUP(C339,FPT!B:AV,17,0)</f>
        <v>L</v>
      </c>
      <c r="AY339" t="str">
        <f t="shared" si="575"/>
        <v/>
      </c>
      <c r="AZ339">
        <f>VLOOKUP(C339,MOVI!C:DT,18,0)</f>
        <v>0</v>
      </c>
      <c r="BA339" s="247">
        <f>VLOOKUP(C339,FPT!B:AY,18,0)</f>
        <v>0</v>
      </c>
      <c r="BB339" t="str">
        <f t="shared" si="576"/>
        <v/>
      </c>
      <c r="BC339" s="275">
        <f>VLOOKUP(C339,MOVI!C:DT,19,0)</f>
        <v>5000000</v>
      </c>
      <c r="BD339" s="275">
        <f>VLOOKUP(C339,FPT!B:BB,19,0)</f>
        <v>5000000</v>
      </c>
      <c r="BE339" t="str">
        <f t="shared" si="577"/>
        <v/>
      </c>
      <c r="BF339">
        <f>VLOOKUP(C339,MOVI!C:DT,20,0)</f>
        <v>0</v>
      </c>
      <c r="BG339" s="252">
        <f>VLOOKUP(C339,FPT!B:BE,20,0)</f>
        <v>0</v>
      </c>
      <c r="BH339" t="str">
        <f t="shared" si="578"/>
        <v/>
      </c>
      <c r="BI339" s="275">
        <f>VLOOKUP(C339,MOVI!C:DT,21,0)</f>
        <v>5000000</v>
      </c>
      <c r="BJ339" s="275">
        <f>VLOOKUP(C339,FPT!B:BH,21,0)</f>
        <v>5000000</v>
      </c>
      <c r="BK339" t="str">
        <f t="shared" si="579"/>
        <v/>
      </c>
      <c r="BL339" s="275">
        <f>VLOOKUP(C339,MOVI!C:DT,22,0)</f>
        <v>0</v>
      </c>
      <c r="BM339" s="275">
        <f>VLOOKUP(C339,FPT!B:BK,22,0)</f>
        <v>0</v>
      </c>
      <c r="BN339" t="str">
        <f t="shared" si="580"/>
        <v/>
      </c>
      <c r="BO339" s="275">
        <f>VLOOKUP(C339,MOVI!C:DT,23,0)</f>
        <v>0</v>
      </c>
      <c r="BP339" s="275">
        <f>VLOOKUP(C339,FPT!B:BN,23,0)</f>
        <v>0</v>
      </c>
      <c r="BQ339" t="str">
        <f t="shared" si="581"/>
        <v/>
      </c>
      <c r="BR339" s="275">
        <f>VLOOKUP(C339,MOVI!C:DT,24,0)</f>
        <v>0</v>
      </c>
      <c r="BS339" s="275">
        <f>VLOOKUP(C339,FPT!B:BQ,24,0)</f>
        <v>0</v>
      </c>
      <c r="BT339" t="str">
        <f t="shared" si="582"/>
        <v/>
      </c>
      <c r="BU339" s="275">
        <f>VLOOKUP(C339,MOVI!C:DT,25,0)</f>
        <v>200000</v>
      </c>
      <c r="BV339" s="275">
        <f>VLOOKUP(C339,FPT!B:BT,25,0)</f>
        <v>200000</v>
      </c>
      <c r="BW339" t="str">
        <f t="shared" si="583"/>
        <v/>
      </c>
      <c r="BX339" s="275">
        <f>VLOOKUP(C339,MOVI!C:DT,26,0)</f>
        <v>0</v>
      </c>
      <c r="BY339" s="275">
        <f>VLOOKUP(C339,FPT!B:BW,26,0)</f>
        <v>0</v>
      </c>
      <c r="BZ339" t="str">
        <f t="shared" si="584"/>
        <v/>
      </c>
      <c r="CA339" s="275">
        <f>VLOOKUP(C339,MOVI!C:DT,27,0)</f>
        <v>730000</v>
      </c>
      <c r="CB339" s="275">
        <f>VLOOKUP(C339,FPT!B:BZ,27,0)</f>
        <v>730000</v>
      </c>
      <c r="CC339" t="str">
        <f t="shared" si="585"/>
        <v/>
      </c>
      <c r="CD339" s="275">
        <f>VLOOKUP(C339,MOVI!C:DT,28,0)</f>
        <v>930000</v>
      </c>
      <c r="CE339" s="275">
        <f>VLOOKUP(C339,FPT!B:CC,28,0)</f>
        <v>930000</v>
      </c>
      <c r="CF339" t="str">
        <f t="shared" si="586"/>
        <v/>
      </c>
      <c r="CG339" t="str">
        <f>VLOOKUP(C339,MOVI!C:DT,29,0)</f>
        <v>CN</v>
      </c>
      <c r="CH339" s="252" t="str">
        <f>VLOOKUP(C339,FPT!B:CF,29,0)</f>
        <v>CN</v>
      </c>
      <c r="CI339" t="str">
        <f t="shared" si="587"/>
        <v/>
      </c>
      <c r="CJ339">
        <f>VLOOKUP(C339,MOVI!C:DT,30,0)</f>
        <v>26</v>
      </c>
      <c r="CK339" s="252">
        <f>VLOOKUP(C339,FPT!B:CI,30,0)</f>
        <v>26</v>
      </c>
      <c r="CL339" t="str">
        <f t="shared" si="588"/>
        <v/>
      </c>
      <c r="CM339">
        <f>VLOOKUP(C339,MOVI!C:DT,31,0)</f>
        <v>13</v>
      </c>
      <c r="CN339" s="252">
        <f>VLOOKUP(C339,FPT!B:CL,31,0)</f>
        <v>13</v>
      </c>
      <c r="CO339" t="str">
        <f t="shared" si="589"/>
        <v/>
      </c>
      <c r="CP339" s="275">
        <f>VLOOKUP(C339,MOVI!C:DT,32,0)</f>
        <v>0</v>
      </c>
      <c r="CQ339" s="275">
        <f>VLOOKUP(C339,FPT!B:CO,32,0)</f>
        <v>0</v>
      </c>
      <c r="CR339" t="str">
        <f t="shared" si="590"/>
        <v/>
      </c>
      <c r="CS339" s="275">
        <f>VLOOKUP(C339,MOVI!C:DT,33,0)</f>
        <v>0</v>
      </c>
      <c r="CT339" s="275">
        <f>VLOOKUP(C339,FPT!B:CR,33,0)</f>
        <v>0</v>
      </c>
      <c r="CU339" t="str">
        <f t="shared" si="591"/>
        <v/>
      </c>
      <c r="CV339" s="275">
        <f>VLOOKUP(C339,MOVI!C:DT,34,0)</f>
        <v>0</v>
      </c>
      <c r="CW339" s="275">
        <f>VLOOKUP(C339,FPT!B:CU,34,0)</f>
        <v>0</v>
      </c>
      <c r="CX339" t="str">
        <f t="shared" si="592"/>
        <v/>
      </c>
      <c r="CY339" s="275">
        <f>VLOOKUP(C339,MOVI!C:DT,35,0)</f>
        <v>13</v>
      </c>
      <c r="CZ339" s="275">
        <f>VLOOKUP(C339,FPT!B:CX,35,0)</f>
        <v>13</v>
      </c>
      <c r="DA339" t="str">
        <f t="shared" si="593"/>
        <v/>
      </c>
      <c r="DB339" s="275">
        <f>VLOOKUP(C339,MOVI!C:DT,36,0)</f>
        <v>0</v>
      </c>
      <c r="DC339" s="275">
        <f>VLOOKUP(C339,FPT!B:DA,36,0)</f>
        <v>0</v>
      </c>
      <c r="DD339" t="str">
        <f t="shared" si="594"/>
        <v/>
      </c>
      <c r="DE339" s="275">
        <f>VLOOKUP(C339,MOVI!C:DT,37,0)</f>
        <v>0</v>
      </c>
      <c r="DF339" s="275">
        <f>VLOOKUP(C339,FPT!B:DD,37,0)</f>
        <v>0</v>
      </c>
      <c r="DG339" t="str">
        <f t="shared" si="595"/>
        <v/>
      </c>
      <c r="DH339" s="275">
        <f>VLOOKUP(C339,MOVI!C:DT,38,0)</f>
        <v>0</v>
      </c>
      <c r="DI339" s="275">
        <f>VLOOKUP(C339,FPT!B:DG,38,0)</f>
        <v>0</v>
      </c>
      <c r="DJ339" t="str">
        <f t="shared" si="596"/>
        <v/>
      </c>
      <c r="DK339" s="275">
        <f>VLOOKUP(C339,MOVI!C:DT,39,0)</f>
        <v>0</v>
      </c>
      <c r="DL339" s="275">
        <f>VLOOKUP(C339,FPT!B:DJ,39,0)</f>
        <v>0</v>
      </c>
      <c r="DM339" t="str">
        <f t="shared" si="597"/>
        <v/>
      </c>
      <c r="DN339" s="275">
        <f>VLOOKUP(C339,MOVI!C:DT,40,0)</f>
        <v>0</v>
      </c>
      <c r="DO339" s="275">
        <f>VLOOKUP(C339,FPT!B:DM,40,0)</f>
        <v>0</v>
      </c>
      <c r="DP339" t="str">
        <f t="shared" si="598"/>
        <v/>
      </c>
      <c r="DQ339" s="275">
        <f>VLOOKUP(C339,MOVI!C:DT,41,0)</f>
        <v>0</v>
      </c>
      <c r="DR339" s="275">
        <f>VLOOKUP(C339,FPT!B:DP,41,0)</f>
        <v>0</v>
      </c>
      <c r="DS339" t="str">
        <f t="shared" si="599"/>
        <v/>
      </c>
      <c r="DT339" s="275">
        <f>VLOOKUP(C339,MOVI!C:DT,42,0)</f>
        <v>2500000</v>
      </c>
      <c r="DU339" s="275">
        <f>ROUND(VLOOKUP(C339,FPT!B:DS,42,0),0)</f>
        <v>2500000</v>
      </c>
      <c r="DV339" t="str">
        <f t="shared" si="600"/>
        <v/>
      </c>
      <c r="DW339" s="275">
        <f>VLOOKUP(C339,MOVI!C:DT,43,0)</f>
        <v>738462</v>
      </c>
      <c r="DX339" s="275">
        <f>VLOOKUP(C339,FPT!B:DV,43,0)</f>
        <v>738462</v>
      </c>
      <c r="DY339" t="str">
        <f t="shared" si="601"/>
        <v/>
      </c>
      <c r="DZ339" s="275">
        <f>VLOOKUP(C339,MOVI!C:DT,44,0)</f>
        <v>0</v>
      </c>
      <c r="EA339" s="275">
        <f>VLOOKUP(C339,FPT!B:DY,44,0)</f>
        <v>0</v>
      </c>
      <c r="EB339" t="str">
        <f t="shared" si="602"/>
        <v/>
      </c>
      <c r="EC339" s="275">
        <f>VLOOKUP(C339,MOVI!C:DT,45,0)</f>
        <v>3238462</v>
      </c>
      <c r="ED339" s="275">
        <f>ROUND(VLOOKUP(C339,FPT!B:EB,45,0),0)</f>
        <v>3238462</v>
      </c>
      <c r="EE339" t="str">
        <f t="shared" si="603"/>
        <v/>
      </c>
      <c r="EF339" s="275">
        <f>VLOOKUP(C339,MOVI!C:DT,46,0)</f>
        <v>0</v>
      </c>
      <c r="EG339" s="275">
        <f>VLOOKUP(C339,FPT!B:EE,46,0)</f>
        <v>0</v>
      </c>
      <c r="EH339" t="str">
        <f t="shared" si="604"/>
        <v/>
      </c>
      <c r="EI339" s="275">
        <f>VLOOKUP(C339,MOVI!C:DT,47,0)</f>
        <v>0</v>
      </c>
      <c r="EJ339" s="275">
        <f>VLOOKUP(C339,FPT!B:EH,47,0)</f>
        <v>0</v>
      </c>
      <c r="EK339" t="str">
        <f t="shared" si="605"/>
        <v/>
      </c>
      <c r="EL339" s="275">
        <f>VLOOKUP(C339,MOVI!C:DT,48,0)</f>
        <v>0</v>
      </c>
      <c r="EM339" s="275">
        <f>VLOOKUP(C339,FPT!B:EK,48,0)</f>
        <v>0</v>
      </c>
      <c r="EN339" t="str">
        <f t="shared" si="606"/>
        <v/>
      </c>
      <c r="EO339" s="275">
        <f>VLOOKUP(C339,MOVI!C:DT,49,0)</f>
        <v>100000</v>
      </c>
      <c r="EP339" s="275">
        <f>VLOOKUP(C339,FPT!B:EN,49,0)</f>
        <v>100000</v>
      </c>
      <c r="EQ339" t="str">
        <f t="shared" si="607"/>
        <v/>
      </c>
      <c r="ER339" s="275">
        <f>VLOOKUP(C339,MOVI!C:DT,50,0)</f>
        <v>0</v>
      </c>
      <c r="ES339" s="275">
        <f>VLOOKUP(C339,FPT!B:EQ,50,0)</f>
        <v>0</v>
      </c>
      <c r="ET339" t="str">
        <f t="shared" si="608"/>
        <v/>
      </c>
      <c r="EU339" s="275">
        <f>VLOOKUP(C339,MOVI!C:DT,51,0)</f>
        <v>0</v>
      </c>
      <c r="EV339" s="275">
        <f>VLOOKUP(C339,FPT!B:ET,51,0)</f>
        <v>0</v>
      </c>
      <c r="EW339" t="str">
        <f t="shared" si="609"/>
        <v/>
      </c>
      <c r="EX339" s="275">
        <f>VLOOKUP(C339,MOVI!C:DT,52,0)</f>
        <v>0</v>
      </c>
      <c r="EY339" s="275">
        <f>VLOOKUP(C339,FPT!B:EW,52,0)</f>
        <v>0</v>
      </c>
      <c r="EZ339" t="str">
        <f t="shared" si="610"/>
        <v/>
      </c>
      <c r="FA339" s="275">
        <f>VLOOKUP(C339,MOVI!C:DT,53,0)</f>
        <v>0</v>
      </c>
      <c r="FB339" s="275">
        <f>VLOOKUP(C339,FPT!B:EZ,53,0)</f>
        <v>0</v>
      </c>
      <c r="FC339" t="str">
        <f t="shared" si="611"/>
        <v/>
      </c>
      <c r="FD339" s="275">
        <f>VLOOKUP(C339,MOVI!C:DT,54,0)</f>
        <v>0</v>
      </c>
      <c r="FE339" s="275">
        <f>VLOOKUP(C339,FPT!B:FC,54,0)</f>
        <v>0</v>
      </c>
      <c r="FF339" t="str">
        <f t="shared" si="612"/>
        <v/>
      </c>
      <c r="FG339" s="275">
        <f>VLOOKUP(C339,MOVI!C:DT,55,0)</f>
        <v>365000</v>
      </c>
      <c r="FH339" s="275">
        <f>VLOOKUP(C339,FPT!B:FF,55,0)</f>
        <v>365000</v>
      </c>
      <c r="FI339" t="str">
        <f t="shared" si="613"/>
        <v/>
      </c>
      <c r="FJ339" s="275">
        <f>VLOOKUP(C339,MOVI!C:DT,56,0)</f>
        <v>465000</v>
      </c>
      <c r="FK339" s="275">
        <f>VLOOKUP(C339,FPT!B:FI,56,0)</f>
        <v>465000</v>
      </c>
      <c r="FL339" t="str">
        <f t="shared" si="614"/>
        <v/>
      </c>
      <c r="FM339" s="275">
        <f>VLOOKUP(C339,MOVI!C:DT,57,0)</f>
        <v>0</v>
      </c>
      <c r="FN339" s="275">
        <f>VLOOKUP(C339,FPT!B:FL,57,0)</f>
        <v>0</v>
      </c>
      <c r="FO339" t="str">
        <f t="shared" si="615"/>
        <v/>
      </c>
      <c r="FP339" s="275">
        <f>VLOOKUP(C339,MOVI!C:DT,58,0)</f>
        <v>0</v>
      </c>
      <c r="FQ339" s="275">
        <f>VLOOKUP(C339,FPT!B:FO,58,0)</f>
        <v>0</v>
      </c>
      <c r="FR339" t="str">
        <f t="shared" si="616"/>
        <v/>
      </c>
      <c r="FS339" s="275">
        <f>VLOOKUP(C339,MOVI!C:DT,59,0)</f>
        <v>0</v>
      </c>
      <c r="FT339" s="275">
        <f>VLOOKUP(C339,FPT!B:FR,59,0)</f>
        <v>0</v>
      </c>
      <c r="FU339" t="str">
        <f t="shared" si="617"/>
        <v/>
      </c>
      <c r="FV339" s="275">
        <f>VLOOKUP(C339,MOVI!C:DT,60,0)</f>
        <v>0</v>
      </c>
      <c r="FW339" s="275">
        <f>VLOOKUP(C339,FPT!B:FU,60,0)</f>
        <v>0</v>
      </c>
      <c r="FX339" t="str">
        <f t="shared" si="618"/>
        <v/>
      </c>
      <c r="FY339" s="275">
        <f>VLOOKUP(C339,MOVI!C:DT,61,0)</f>
        <v>0</v>
      </c>
      <c r="FZ339" s="275">
        <f>VLOOKUP(C339,FPT!B:FX,61,0)</f>
        <v>0</v>
      </c>
      <c r="GA339" t="str">
        <f t="shared" si="619"/>
        <v/>
      </c>
      <c r="GB339" s="275">
        <f>VLOOKUP(C339,MOVI!C:DT,62,0)</f>
        <v>0</v>
      </c>
      <c r="GC339" s="275">
        <f>VLOOKUP(C339,FPT!B:GA,62,0)</f>
        <v>0</v>
      </c>
      <c r="GD339" t="str">
        <f t="shared" si="620"/>
        <v/>
      </c>
      <c r="GE339" s="275">
        <f>VLOOKUP(C339,MOVI!C:DT,63,0)</f>
        <v>0</v>
      </c>
      <c r="GF339" s="275">
        <f>VLOOKUP(C339,FPT!B:GD,63,0)</f>
        <v>0</v>
      </c>
      <c r="GG339" t="str">
        <f t="shared" si="621"/>
        <v/>
      </c>
      <c r="GH339" s="275">
        <f>VLOOKUP(C339,MOVI!C:DT,64,0)</f>
        <v>0</v>
      </c>
      <c r="GI339" s="275">
        <f>VLOOKUP(C339,FPT!B:GG,64,0)</f>
        <v>0</v>
      </c>
      <c r="GJ339" t="str">
        <f t="shared" si="622"/>
        <v/>
      </c>
      <c r="GK339" s="275">
        <f>VLOOKUP(C339,MOVI!C:DT,65,0)</f>
        <v>0</v>
      </c>
      <c r="GL339" s="275">
        <f>VLOOKUP(C339,FPT!B:GJ,65,0)</f>
        <v>0</v>
      </c>
      <c r="GM339" t="str">
        <f t="shared" si="623"/>
        <v/>
      </c>
      <c r="GN339" s="275">
        <f>VLOOKUP(C339,MOVI!C:DT,66,0)</f>
        <v>0</v>
      </c>
      <c r="GO339" s="275">
        <f>VLOOKUP(C339,FPT!B:GM,66,0)</f>
        <v>0</v>
      </c>
      <c r="GP339" t="str">
        <f t="shared" si="624"/>
        <v/>
      </c>
      <c r="GQ339" s="275">
        <f>VLOOKUP(C339,MOVI!C:DT,67,0)</f>
        <v>0</v>
      </c>
      <c r="GR339" s="275">
        <f>VLOOKUP(C339,FPT!B:GP,67,0)</f>
        <v>0</v>
      </c>
      <c r="GS339" t="str">
        <f t="shared" si="625"/>
        <v/>
      </c>
      <c r="GT339" s="275">
        <f>VLOOKUP(C339,MOVI!C:DT,68,0)</f>
        <v>0</v>
      </c>
      <c r="GU339" s="275">
        <f>VLOOKUP(C339,FPT!B:GS,68,0)</f>
        <v>0</v>
      </c>
      <c r="GV339" t="str">
        <f t="shared" si="626"/>
        <v/>
      </c>
      <c r="GW339" s="275">
        <f>VLOOKUP(C339,MOVI!C:DT,69,0)</f>
        <v>0</v>
      </c>
      <c r="GX339" s="275">
        <f>VLOOKUP(C339,FPT!B:GV,69,0)</f>
        <v>0</v>
      </c>
      <c r="GY339" t="str">
        <f t="shared" si="627"/>
        <v/>
      </c>
      <c r="GZ339" s="275">
        <f>VLOOKUP(C339,MOVI!C:DT,70,0)</f>
        <v>0</v>
      </c>
      <c r="HA339" s="275">
        <f>VLOOKUP(C339,FPT!B:GY,70,0)</f>
        <v>0</v>
      </c>
      <c r="HB339" t="str">
        <f t="shared" si="628"/>
        <v/>
      </c>
      <c r="HC339" s="275">
        <f>VLOOKUP(C339,MOVI!C:DT,71,0)</f>
        <v>3703462</v>
      </c>
      <c r="HD339" s="275">
        <f>ROUND(VLOOKUP(C339,FPT!B:HB,71,0),0)</f>
        <v>3703462</v>
      </c>
      <c r="HE339" t="str">
        <f t="shared" si="629"/>
        <v/>
      </c>
      <c r="HF339" s="275">
        <f>ROUND(VLOOKUP(C339,MOVI!C:DT,72,0),0)</f>
        <v>0</v>
      </c>
      <c r="HG339" s="275">
        <f>ROUND(VLOOKUP(C339,FPT!B:HE,72,0),0)</f>
        <v>0</v>
      </c>
      <c r="HH339" t="str">
        <f t="shared" si="630"/>
        <v/>
      </c>
      <c r="HI339" s="275">
        <f>VLOOKUP(C339,MOVI!C:DT,73,0)</f>
        <v>100000</v>
      </c>
      <c r="HJ339" s="275">
        <f>VLOOKUP(C339,FPT!B:HH,73,0)</f>
        <v>100000</v>
      </c>
      <c r="HK339" t="str">
        <f t="shared" si="631"/>
        <v/>
      </c>
      <c r="HL339" s="275">
        <f>VLOOKUP(C339,MOVI!C:DT,74,0)</f>
        <v>365000</v>
      </c>
      <c r="HM339" s="275">
        <f>VLOOKUP(C339,FPT!B:HK,74,0)</f>
        <v>365000</v>
      </c>
      <c r="HN339" t="str">
        <f t="shared" si="632"/>
        <v/>
      </c>
      <c r="HO339" s="275">
        <f>VLOOKUP(C339,MOVI!C:DT,75,0)</f>
        <v>11000000</v>
      </c>
      <c r="HP339" s="275">
        <f>VLOOKUP(C339,FPT!B:HN,75,0)</f>
        <v>11000000</v>
      </c>
      <c r="HQ339" t="str">
        <f t="shared" si="633"/>
        <v/>
      </c>
      <c r="HR339" s="275">
        <f>VLOOKUP(C339,MOVI!C:DT,76,0)</f>
        <v>0</v>
      </c>
      <c r="HS339" s="275">
        <f>VLOOKUP(C339,FPT!B:HQ,76,0)</f>
        <v>0</v>
      </c>
      <c r="HT339" t="str">
        <f t="shared" si="634"/>
        <v/>
      </c>
      <c r="HU339" s="275">
        <f>VLOOKUP(C339,MOVI!C:DT,77,0)</f>
        <v>0</v>
      </c>
      <c r="HV339" s="275">
        <f>VLOOKUP(C339,FPT!B:HT,77,0)</f>
        <v>0</v>
      </c>
      <c r="HW339" t="str">
        <f t="shared" si="635"/>
        <v/>
      </c>
      <c r="HX339" s="274">
        <f>VLOOKUP(C339,MOVI!C:CB,78,0)</f>
        <v>0</v>
      </c>
      <c r="HY339" s="261">
        <f>VLOOKUP(C339,FPT!$B:$CA,78,0)</f>
        <v>0</v>
      </c>
      <c r="HZ339" t="str">
        <f t="shared" si="636"/>
        <v/>
      </c>
      <c r="IA339" s="275">
        <f>VLOOKUP(C339,MOVI!C:CD,79,0)</f>
        <v>0</v>
      </c>
      <c r="IB339" s="275">
        <f>VLOOKUP(C339,FPT!B:HZ,79,0)</f>
        <v>0</v>
      </c>
      <c r="IC339" t="str">
        <f t="shared" si="637"/>
        <v/>
      </c>
      <c r="ID339" s="275">
        <f>VLOOKUP(C339,MOVI!C:CD,80,0)</f>
        <v>0</v>
      </c>
      <c r="IE339" s="275">
        <f>VLOOKUP(C339,FPT!B:IC,80,0)</f>
        <v>0</v>
      </c>
      <c r="IF339" t="str">
        <f t="shared" si="638"/>
        <v/>
      </c>
      <c r="IG339" s="275">
        <f>VLOOKUP(C339,MOVI!C:DT,81,0)</f>
        <v>216000</v>
      </c>
      <c r="IH339" s="275">
        <f>VLOOKUP(C339,FPT!B:IF,81,0)</f>
        <v>216000</v>
      </c>
      <c r="II339" t="str">
        <f t="shared" si="639"/>
        <v/>
      </c>
      <c r="IJ339" s="275">
        <f>VLOOKUP(C339,MOVI!C:DT,82,0)</f>
        <v>216000</v>
      </c>
      <c r="IK339" s="275">
        <f>VLOOKUP(C339,FPT!B:II,82,0)</f>
        <v>216000</v>
      </c>
      <c r="IL339" t="str">
        <f t="shared" si="640"/>
        <v/>
      </c>
      <c r="IM339" s="275">
        <f>ROUND(VLOOKUP(C339,MOVI!C:DT,83,0),0)</f>
        <v>11681000</v>
      </c>
      <c r="IN339" s="275">
        <f>ROUND(VLOOKUP(C339,FPT!B:IL,83,0),0)</f>
        <v>11681000</v>
      </c>
      <c r="IO339" t="str">
        <f t="shared" si="641"/>
        <v/>
      </c>
      <c r="IP339" s="275">
        <f>VLOOKUP(C339,MOVI!C:DT,84,0)</f>
        <v>0</v>
      </c>
      <c r="IQ339" s="275">
        <f>VLOOKUP(C339,FPT!B:IO,84,0)</f>
        <v>0</v>
      </c>
      <c r="IR339" t="str">
        <f t="shared" si="642"/>
        <v/>
      </c>
      <c r="IS339" s="275">
        <f>ROUND(VLOOKUP(C339,MOVI!C:DT,85,0),0)</f>
        <v>0</v>
      </c>
      <c r="IT339" s="275">
        <f>ROUND(VLOOKUP(C339,FPT!B:IR,85,0),0)</f>
        <v>0</v>
      </c>
      <c r="IU339" t="str">
        <f t="shared" si="643"/>
        <v/>
      </c>
      <c r="IV339" s="275">
        <f>VLOOKUP(C339,MOVI!C:DT,86,0)</f>
        <v>0</v>
      </c>
      <c r="IW339" s="275">
        <f>VLOOKUP(C339,FPT!B:IU,86,0)</f>
        <v>0</v>
      </c>
      <c r="IX339" t="str">
        <f t="shared" si="644"/>
        <v/>
      </c>
      <c r="IY339" s="275">
        <f>ROUND(VLOOKUP(C339,MOVI!C:DT,87,0),0)</f>
        <v>0</v>
      </c>
      <c r="IZ339" s="275">
        <f>ROUND(VLOOKUP(C339,FPT!B:IX,87,0),0)</f>
        <v>0</v>
      </c>
      <c r="JA339" t="str">
        <f t="shared" si="645"/>
        <v/>
      </c>
      <c r="JB339" s="275">
        <f>VLOOKUP(C339,MOVI!C:DT,88,0)</f>
        <v>0</v>
      </c>
      <c r="JC339" s="275">
        <f>VLOOKUP(C339,FPT!B:JA,88,0)</f>
        <v>0</v>
      </c>
      <c r="JD339" t="str">
        <f t="shared" si="646"/>
        <v/>
      </c>
      <c r="JE339" s="275">
        <f>VLOOKUP(C339,MOVI!C:DT,89,0)</f>
        <v>0</v>
      </c>
      <c r="JF339" s="275">
        <f>VLOOKUP(C339,FPT!B:JD,89,0)</f>
        <v>0</v>
      </c>
      <c r="JG339" t="str">
        <f t="shared" si="647"/>
        <v/>
      </c>
      <c r="JH339" s="275">
        <f>VLOOKUP(C339,MOVI!C:DT,90,0)</f>
        <v>0</v>
      </c>
      <c r="JI339" s="275">
        <f>VLOOKUP(C339,FPT!B:JG,90,0)</f>
        <v>0</v>
      </c>
      <c r="JJ339" t="str">
        <f t="shared" si="648"/>
        <v/>
      </c>
      <c r="JK339" s="275">
        <f>VLOOKUP(C339,MOVI!C:DT,91,0)</f>
        <v>0</v>
      </c>
      <c r="JL339" s="275">
        <f>VLOOKUP(C339,FPT!B:JJ,91,0)</f>
        <v>0</v>
      </c>
      <c r="JM339" t="str">
        <f t="shared" si="649"/>
        <v/>
      </c>
      <c r="JN339" s="275">
        <f>VLOOKUP(C339,MOVI!C:DT,92,0)</f>
        <v>0</v>
      </c>
      <c r="JO339" s="275">
        <f>VLOOKUP(C339,FPT!B:JM,92,0)</f>
        <v>0</v>
      </c>
      <c r="JP339" t="str">
        <f t="shared" si="650"/>
        <v/>
      </c>
      <c r="JQ339" s="275">
        <f>VLOOKUP(C339,MOVI!C:DT,93,0)</f>
        <v>0</v>
      </c>
      <c r="JR339" s="275">
        <f>VLOOKUP(C339,FPT!B:JP,93,0)</f>
        <v>0</v>
      </c>
      <c r="JS339" t="str">
        <f t="shared" si="651"/>
        <v/>
      </c>
      <c r="JT339" s="275">
        <f>VLOOKUP(C339,MOVI!C:DT,94,0)</f>
        <v>0</v>
      </c>
      <c r="JU339" s="275">
        <f>VLOOKUP(C339,FPT!B:JS,94,0)</f>
        <v>0</v>
      </c>
      <c r="JV339" t="str">
        <f t="shared" si="652"/>
        <v/>
      </c>
      <c r="JW339" s="275">
        <f>VLOOKUP(C339,MOVI!C:DT,95,0)</f>
        <v>3487462</v>
      </c>
      <c r="JX339" s="275">
        <f>VLOOKUP(C339,FPT!B:JV,95,0)</f>
        <v>3487462</v>
      </c>
      <c r="JY339" t="str">
        <f t="shared" si="653"/>
        <v/>
      </c>
      <c r="JZ339" s="275">
        <f>VLOOKUP(C339,MOVI!C:DT,96,0)</f>
        <v>0</v>
      </c>
      <c r="KA339" s="275">
        <f>VLOOKUP(C339,FPT!B:JY,96,0)</f>
        <v>0</v>
      </c>
      <c r="KB339" t="str">
        <f t="shared" si="654"/>
        <v/>
      </c>
      <c r="KC339" s="275">
        <f>VLOOKUP(C339,MOVI!C:DT,97,0)</f>
        <v>3487462</v>
      </c>
      <c r="KD339" s="275">
        <f>VLOOKUP(C339,FPT!B:KB,97,0)</f>
        <v>3487462</v>
      </c>
      <c r="KE339" t="str">
        <f t="shared" si="655"/>
        <v/>
      </c>
      <c r="KF339" s="275">
        <f>VLOOKUP(C339,MOVI!C:DT,98,0)</f>
        <v>0</v>
      </c>
      <c r="KG339" s="275">
        <f>VLOOKUP(C339,FPT!B:KE,98,0)</f>
        <v>0</v>
      </c>
      <c r="KH339" t="str">
        <f t="shared" si="656"/>
        <v/>
      </c>
      <c r="KI339" s="275">
        <f>VLOOKUP(C339,MOVI!C:DT,99,0)</f>
        <v>0</v>
      </c>
      <c r="KJ339" s="275">
        <f>VLOOKUP(C339,FPT!B:KH,99,0)</f>
        <v>0</v>
      </c>
      <c r="KK339" t="str">
        <f t="shared" si="657"/>
        <v/>
      </c>
      <c r="KL339" s="275">
        <f>VLOOKUP(C339,MOVI!C:DT,100,0)</f>
        <v>0</v>
      </c>
      <c r="KM339" s="275">
        <f>VLOOKUP(C339,FPT!B:KK,100,0)</f>
        <v>0</v>
      </c>
      <c r="KN339" t="str">
        <f t="shared" si="658"/>
        <v/>
      </c>
      <c r="KO339" s="275">
        <f>VLOOKUP(C339,MOVI!C:DT,101,0)</f>
        <v>0</v>
      </c>
      <c r="KP339" s="275">
        <f>VLOOKUP(C339,FPT!B:KN,101,0)</f>
        <v>0</v>
      </c>
      <c r="KQ339" t="str">
        <f t="shared" si="659"/>
        <v/>
      </c>
      <c r="KR339" s="275">
        <f>VLOOKUP(C339,MOVI!C:DT,102,0)</f>
        <v>0</v>
      </c>
      <c r="KS339" s="275">
        <f>VLOOKUP(C339,FPT!B:KQ,102,0)</f>
        <v>0</v>
      </c>
      <c r="KT339" t="str">
        <f t="shared" si="660"/>
        <v/>
      </c>
      <c r="KU339" s="275">
        <f>VLOOKUP(C339,MOVI!C:DT,103,0)</f>
        <v>0</v>
      </c>
      <c r="KV339" s="275">
        <f>VLOOKUP(C339,FPT!B:KT,103,0)</f>
        <v>0</v>
      </c>
      <c r="KW339" t="str">
        <f t="shared" si="661"/>
        <v/>
      </c>
      <c r="KX339" s="275">
        <f>VLOOKUP(C339,MOVI!C:DT,104,0)</f>
        <v>216000</v>
      </c>
      <c r="KY339" s="275">
        <f>VLOOKUP(C339,FPT!B:KW,104,0)</f>
        <v>216000</v>
      </c>
      <c r="KZ339" t="str">
        <f t="shared" si="662"/>
        <v/>
      </c>
      <c r="LA339" s="275">
        <f>VLOOKUP(C339,MOVI!C:DT,105,0)</f>
        <v>0</v>
      </c>
      <c r="LB339" s="275">
        <f>VLOOKUP(C339,FPT!B:KZ,105,0)</f>
        <v>0</v>
      </c>
      <c r="LC339" t="str">
        <f t="shared" si="663"/>
        <v/>
      </c>
      <c r="LD339" s="275">
        <f>VLOOKUP(C339,MOVI!C:DT,106,0)</f>
        <v>3703462</v>
      </c>
      <c r="LE339" s="275">
        <f>VLOOKUP(C339,FPT!B:LC,106,0)</f>
        <v>3703462</v>
      </c>
      <c r="LF339" t="str">
        <f t="shared" si="664"/>
        <v/>
      </c>
      <c r="LG339" s="273">
        <f>VLOOKUP(C339,MOVI!C:DT,107,0)</f>
        <v>0</v>
      </c>
      <c r="LH339" s="273">
        <f>VLOOKUP(C339,FPT!B:LF,107,0)</f>
        <v>0</v>
      </c>
      <c r="LI339" t="str">
        <f t="shared" si="665"/>
        <v/>
      </c>
      <c r="LJ339" t="str">
        <f>VLOOKUP(C339,MOVI!C:DV,108,0)</f>
        <v>MoviSouthSales</v>
      </c>
      <c r="LK339" s="252" t="str">
        <f>VLOOKUP(C339,FPT!B:LI,108,0)</f>
        <v>MoviSouthSales</v>
      </c>
      <c r="LL339" t="str">
        <f t="shared" si="666"/>
        <v/>
      </c>
      <c r="LM339" s="275">
        <f>ROUND(VLOOKUP(C339,MOVI!C:DV,109,0),0)</f>
        <v>416667</v>
      </c>
      <c r="LN339" s="275">
        <f>ROUND(VLOOKUP(C339,FPT!B:LL,109,0),0)</f>
        <v>416667</v>
      </c>
      <c r="LO339" t="str">
        <f t="shared" si="667"/>
        <v/>
      </c>
      <c r="LP339" t="str">
        <f>VLOOKUP(C339,MOVI!C:DV,110,0)</f>
        <v>TNH</v>
      </c>
      <c r="LQ339" s="247" t="str">
        <f>VLOOKUP(C339,FPT!B:LO,110,0)</f>
        <v>TNH</v>
      </c>
      <c r="LR339" t="str">
        <f t="shared" si="668"/>
        <v/>
      </c>
      <c r="LS339">
        <f>MOVI!DI334</f>
        <v>9</v>
      </c>
      <c r="LV339">
        <f>MOVI!DJ334</f>
        <v>0</v>
      </c>
      <c r="LW339">
        <f>MOVI!DK334</f>
        <v>0</v>
      </c>
      <c r="LX339">
        <f>MOVI!DL334</f>
        <v>0</v>
      </c>
      <c r="LY339">
        <f>MOVI!DM334</f>
        <v>0</v>
      </c>
      <c r="LZ339">
        <f>MOVI!DN334</f>
        <v>0</v>
      </c>
      <c r="MA339">
        <f>MOVI!DO334</f>
        <v>0</v>
      </c>
      <c r="MB339" t="str">
        <f>MOVI!DP334</f>
        <v>TNH</v>
      </c>
      <c r="MC339">
        <f>MOVI!DQ334</f>
        <v>0</v>
      </c>
      <c r="MD339">
        <f>MOVI!DR334</f>
        <v>0</v>
      </c>
      <c r="ME339" t="str">
        <f>VLOOKUP(C339,MOVI!C:DV,121,0)</f>
        <v>Group 1</v>
      </c>
      <c r="MF339" s="252" t="str">
        <f>VLOOKUP(C339,FPT!B:MD,111,0)</f>
        <v>Group 1</v>
      </c>
      <c r="MG339" t="str">
        <f t="shared" si="561"/>
        <v/>
      </c>
      <c r="MH339" t="str">
        <f>VLOOKUP(C339,MOVI!C:DT,122,0)</f>
        <v>MoviSouthGroup 1</v>
      </c>
      <c r="MI339" s="252" t="str">
        <f>VLOOKUP(C339,FPT!B:DS,112,0)</f>
        <v>MoviSouthGroup 1</v>
      </c>
      <c r="MJ339" t="str">
        <f t="shared" si="669"/>
        <v/>
      </c>
    </row>
    <row r="340" spans="1:348" x14ac:dyDescent="0.25">
      <c r="A340">
        <v>332</v>
      </c>
      <c r="B340" s="48">
        <v>6082</v>
      </c>
      <c r="C340" s="271" t="s">
        <v>1103</v>
      </c>
      <c r="D340" t="str">
        <f>VLOOKUP(C340,MOVI!C:D,2,0)</f>
        <v>Đinh Như Đức</v>
      </c>
      <c r="E340" t="str">
        <f>VLOOKUP(C340,FPT!B:C,2,0)</f>
        <v>Đinh Như Đức</v>
      </c>
      <c r="F340" t="str">
        <f t="shared" si="562"/>
        <v/>
      </c>
      <c r="G340" t="str">
        <f>VLOOKUP(C340,MOVI!C:E,3,0)</f>
        <v>Sales</v>
      </c>
      <c r="H340" t="str">
        <f>VLOOKUP(C340,FPT!B:F,3,0)</f>
        <v>Sales</v>
      </c>
      <c r="I340" t="str">
        <f t="shared" si="563"/>
        <v/>
      </c>
      <c r="J340" t="str">
        <f>VLOOKUP(C340,MOVI!C:H,4,0)</f>
        <v>Field Sales</v>
      </c>
      <c r="K340" t="str">
        <f>VLOOKUP(C340,FPT!B:I,4,0)</f>
        <v>Field Sales</v>
      </c>
      <c r="L340" t="str">
        <f t="shared" si="564"/>
        <v/>
      </c>
      <c r="M340" t="str">
        <f>VLOOKUP(C340,MOVI!C:DT,5,0)</f>
        <v>Associate</v>
      </c>
      <c r="N340" t="str">
        <f>VLOOKUP(C340,FPT!B:L,5,0)</f>
        <v>Associate</v>
      </c>
      <c r="O340" t="str">
        <f t="shared" si="565"/>
        <v/>
      </c>
      <c r="P340" t="str">
        <f>VLOOKUP(C340,MOVI!C:DT,6,0)</f>
        <v>Field Sales</v>
      </c>
      <c r="Q340" t="str">
        <f>VLOOKUP(C340,FPT!B:O,6,0)</f>
        <v>Field sales</v>
      </c>
      <c r="R340" t="str">
        <f t="shared" si="566"/>
        <v/>
      </c>
      <c r="S340" t="str">
        <f>VLOOKUP(C340,MOVI!C:DT,7,0)</f>
        <v>South</v>
      </c>
      <c r="T340" t="str">
        <f>VLOOKUP(C340,FPT!B:R,7,0)</f>
        <v>South</v>
      </c>
      <c r="U340" t="str">
        <f t="shared" si="567"/>
        <v/>
      </c>
      <c r="V340" t="str">
        <f>VLOOKUP(C340,MOVI!C:DT,8,0)</f>
        <v>Movi</v>
      </c>
      <c r="W340" t="str">
        <f>VLOOKUP(C340,FPT!B:U,8,0)</f>
        <v>Movi</v>
      </c>
      <c r="X340" t="str">
        <f t="shared" si="568"/>
        <v/>
      </c>
      <c r="Y340" t="str">
        <f>VLOOKUP(C340,MOVI!C:DT,9,0)</f>
        <v>Full-time</v>
      </c>
      <c r="Z340" t="str">
        <f>VLOOKUP(C340,FPT!B:X,9,0)</f>
        <v>Full-time</v>
      </c>
      <c r="AA340" t="str">
        <f t="shared" si="569"/>
        <v/>
      </c>
      <c r="AB340" t="str">
        <f>VLOOKUP(C340,MOVI!C:DT,10,0)</f>
        <v>Permanent</v>
      </c>
      <c r="AC340" t="str">
        <f>VLOOKUP(C340,FPT!B:AA,10,0)</f>
        <v>Permanent</v>
      </c>
      <c r="AD340" t="str">
        <f t="shared" si="570"/>
        <v/>
      </c>
      <c r="AE340" s="247">
        <f>VLOOKUP(C340,MOVI!C:DT,11,0)</f>
        <v>44287</v>
      </c>
      <c r="AF340" s="247">
        <f>VLOOKUP(C340,FPT!B:AD,11,0)</f>
        <v>44287</v>
      </c>
      <c r="AG340" t="str">
        <f t="shared" si="571"/>
        <v/>
      </c>
      <c r="AH340" s="260" t="str">
        <f>VLOOKUP(C340,MOVI!C:DT,12,0)</f>
        <v/>
      </c>
      <c r="AI340" s="260"/>
      <c r="AJ340" t="str">
        <f t="shared" si="671"/>
        <v/>
      </c>
      <c r="AK340">
        <f>VLOOKUP(C340,MOVI!C:DT,13,0)</f>
        <v>0</v>
      </c>
      <c r="AL340" s="247">
        <f>VLOOKUP(C340,FPT!B:AJ,13,0)</f>
        <v>0</v>
      </c>
      <c r="AM340" t="str">
        <f t="shared" si="670"/>
        <v/>
      </c>
      <c r="AN340" s="247">
        <f>VLOOKUP(C340,MOVI!C:DT,14,0)</f>
        <v>0</v>
      </c>
      <c r="AO340" s="247">
        <f>VLOOKUP(C340,FPT!B:AM,14,0)</f>
        <v>0</v>
      </c>
      <c r="AP340" t="str">
        <f t="shared" si="572"/>
        <v/>
      </c>
      <c r="AQ340" t="str">
        <f>VLOOKUP(C340,MOVI!C:DT,15,0)</f>
        <v>LC</v>
      </c>
      <c r="AR340" s="247" t="str">
        <f>VLOOKUP(C340,FPT!B:AP,15,0)</f>
        <v>LC</v>
      </c>
      <c r="AS340" t="str">
        <f t="shared" si="573"/>
        <v/>
      </c>
      <c r="AT340" s="282" t="str">
        <f>VLOOKUP(C340,MOVI!C:DT,16,0)</f>
        <v>LTTP</v>
      </c>
      <c r="AU340" s="247" t="str">
        <f>VLOOKUP(C340,FPT!B:AS,16,0)</f>
        <v>LTTP</v>
      </c>
      <c r="AV340" t="str">
        <f t="shared" si="574"/>
        <v/>
      </c>
      <c r="AW340" t="str">
        <f>VLOOKUP(C340,MOVI!C:DT,17,0)</f>
        <v>L</v>
      </c>
      <c r="AX340" s="247" t="str">
        <f>VLOOKUP(C340,FPT!B:AV,17,0)</f>
        <v>L</v>
      </c>
      <c r="AY340" t="str">
        <f t="shared" si="575"/>
        <v/>
      </c>
      <c r="AZ340">
        <f>VLOOKUP(C340,MOVI!C:DT,18,0)</f>
        <v>0</v>
      </c>
      <c r="BA340" s="247">
        <f>VLOOKUP(C340,FPT!B:AY,18,0)</f>
        <v>0</v>
      </c>
      <c r="BB340" t="str">
        <f t="shared" si="576"/>
        <v/>
      </c>
      <c r="BC340" s="275">
        <f>VLOOKUP(C340,MOVI!C:DT,19,0)</f>
        <v>5000000</v>
      </c>
      <c r="BD340" s="275">
        <f>VLOOKUP(C340,FPT!B:BB,19,0)</f>
        <v>5000000</v>
      </c>
      <c r="BE340" t="str">
        <f t="shared" si="577"/>
        <v/>
      </c>
      <c r="BF340">
        <f>VLOOKUP(C340,MOVI!C:DT,20,0)</f>
        <v>0</v>
      </c>
      <c r="BG340" s="252">
        <f>VLOOKUP(C340,FPT!B:BE,20,0)</f>
        <v>0</v>
      </c>
      <c r="BH340" t="str">
        <f t="shared" si="578"/>
        <v/>
      </c>
      <c r="BI340" s="275">
        <f>VLOOKUP(C340,MOVI!C:DT,21,0)</f>
        <v>5000000</v>
      </c>
      <c r="BJ340" s="275">
        <f>VLOOKUP(C340,FPT!B:BH,21,0)</f>
        <v>5000000</v>
      </c>
      <c r="BK340" t="str">
        <f t="shared" si="579"/>
        <v/>
      </c>
      <c r="BL340" s="275">
        <f>VLOOKUP(C340,MOVI!C:DT,22,0)</f>
        <v>0</v>
      </c>
      <c r="BM340" s="275">
        <f>VLOOKUP(C340,FPT!B:BK,22,0)</f>
        <v>0</v>
      </c>
      <c r="BN340" t="str">
        <f t="shared" si="580"/>
        <v/>
      </c>
      <c r="BO340" s="275">
        <f>VLOOKUP(C340,MOVI!C:DT,23,0)</f>
        <v>0</v>
      </c>
      <c r="BP340" s="275">
        <f>VLOOKUP(C340,FPT!B:BN,23,0)</f>
        <v>0</v>
      </c>
      <c r="BQ340" t="str">
        <f t="shared" si="581"/>
        <v/>
      </c>
      <c r="BR340" s="275">
        <f>VLOOKUP(C340,MOVI!C:DT,24,0)</f>
        <v>0</v>
      </c>
      <c r="BS340" s="275">
        <f>VLOOKUP(C340,FPT!B:BQ,24,0)</f>
        <v>0</v>
      </c>
      <c r="BT340" t="str">
        <f t="shared" si="582"/>
        <v/>
      </c>
      <c r="BU340" s="275">
        <f>VLOOKUP(C340,MOVI!C:DT,25,0)</f>
        <v>200000</v>
      </c>
      <c r="BV340" s="275">
        <f>VLOOKUP(C340,FPT!B:BT,25,0)</f>
        <v>200000</v>
      </c>
      <c r="BW340" t="str">
        <f t="shared" si="583"/>
        <v/>
      </c>
      <c r="BX340" s="275">
        <f>VLOOKUP(C340,MOVI!C:DT,26,0)</f>
        <v>0</v>
      </c>
      <c r="BY340" s="275">
        <f>VLOOKUP(C340,FPT!B:BW,26,0)</f>
        <v>0</v>
      </c>
      <c r="BZ340" t="str">
        <f t="shared" si="584"/>
        <v/>
      </c>
      <c r="CA340" s="275">
        <f>VLOOKUP(C340,MOVI!C:DT,27,0)</f>
        <v>730000</v>
      </c>
      <c r="CB340" s="275">
        <f>VLOOKUP(C340,FPT!B:BZ,27,0)</f>
        <v>730000</v>
      </c>
      <c r="CC340" t="str">
        <f t="shared" si="585"/>
        <v/>
      </c>
      <c r="CD340" s="275">
        <f>VLOOKUP(C340,MOVI!C:DT,28,0)</f>
        <v>930000</v>
      </c>
      <c r="CE340" s="275">
        <f>VLOOKUP(C340,FPT!B:CC,28,0)</f>
        <v>930000</v>
      </c>
      <c r="CF340" t="str">
        <f t="shared" si="586"/>
        <v/>
      </c>
      <c r="CG340" t="str">
        <f>VLOOKUP(C340,MOVI!C:DT,29,0)</f>
        <v>CN</v>
      </c>
      <c r="CH340" s="252" t="str">
        <f>VLOOKUP(C340,FPT!B:CF,29,0)</f>
        <v>CN</v>
      </c>
      <c r="CI340" t="str">
        <f t="shared" si="587"/>
        <v/>
      </c>
      <c r="CJ340">
        <f>VLOOKUP(C340,MOVI!C:DT,30,0)</f>
        <v>26</v>
      </c>
      <c r="CK340" s="252">
        <f>VLOOKUP(C340,FPT!B:CI,30,0)</f>
        <v>26</v>
      </c>
      <c r="CL340" t="str">
        <f t="shared" si="588"/>
        <v/>
      </c>
      <c r="CM340">
        <f>VLOOKUP(C340,MOVI!C:DT,31,0)</f>
        <v>24</v>
      </c>
      <c r="CN340" s="252">
        <f>VLOOKUP(C340,FPT!B:CL,31,0)</f>
        <v>24</v>
      </c>
      <c r="CO340" t="str">
        <f t="shared" si="589"/>
        <v/>
      </c>
      <c r="CP340" s="275">
        <f>VLOOKUP(C340,MOVI!C:DT,32,0)</f>
        <v>0</v>
      </c>
      <c r="CQ340" s="275">
        <f>VLOOKUP(C340,FPT!B:CO,32,0)</f>
        <v>0</v>
      </c>
      <c r="CR340" t="str">
        <f t="shared" si="590"/>
        <v/>
      </c>
      <c r="CS340" s="275">
        <f>VLOOKUP(C340,MOVI!C:DT,33,0)</f>
        <v>0</v>
      </c>
      <c r="CT340" s="275">
        <f>VLOOKUP(C340,FPT!B:CR,33,0)</f>
        <v>0</v>
      </c>
      <c r="CU340" t="str">
        <f t="shared" si="591"/>
        <v/>
      </c>
      <c r="CV340" s="275">
        <f>VLOOKUP(C340,MOVI!C:DT,34,0)</f>
        <v>0</v>
      </c>
      <c r="CW340" s="275">
        <f>VLOOKUP(C340,FPT!B:CU,34,0)</f>
        <v>0</v>
      </c>
      <c r="CX340" t="str">
        <f t="shared" si="592"/>
        <v/>
      </c>
      <c r="CY340" s="275">
        <f>VLOOKUP(C340,MOVI!C:DT,35,0)</f>
        <v>24</v>
      </c>
      <c r="CZ340" s="275">
        <f>VLOOKUP(C340,FPT!B:CX,35,0)</f>
        <v>24</v>
      </c>
      <c r="DA340" t="str">
        <f t="shared" si="593"/>
        <v/>
      </c>
      <c r="DB340" s="275">
        <f>VLOOKUP(C340,MOVI!C:DT,36,0)</f>
        <v>0</v>
      </c>
      <c r="DC340" s="275">
        <f>VLOOKUP(C340,FPT!B:DA,36,0)</f>
        <v>0</v>
      </c>
      <c r="DD340" t="str">
        <f t="shared" si="594"/>
        <v/>
      </c>
      <c r="DE340" s="275">
        <f>VLOOKUP(C340,MOVI!C:DT,37,0)</f>
        <v>0</v>
      </c>
      <c r="DF340" s="275">
        <f>VLOOKUP(C340,FPT!B:DD,37,0)</f>
        <v>0</v>
      </c>
      <c r="DG340" t="str">
        <f t="shared" si="595"/>
        <v/>
      </c>
      <c r="DH340" s="275">
        <f>VLOOKUP(C340,MOVI!C:DT,38,0)</f>
        <v>0</v>
      </c>
      <c r="DI340" s="275">
        <f>VLOOKUP(C340,FPT!B:DG,38,0)</f>
        <v>0</v>
      </c>
      <c r="DJ340" t="str">
        <f t="shared" si="596"/>
        <v/>
      </c>
      <c r="DK340" s="275">
        <f>VLOOKUP(C340,MOVI!C:DT,39,0)</f>
        <v>0</v>
      </c>
      <c r="DL340" s="275">
        <f>VLOOKUP(C340,FPT!B:DJ,39,0)</f>
        <v>0</v>
      </c>
      <c r="DM340" t="str">
        <f t="shared" si="597"/>
        <v/>
      </c>
      <c r="DN340" s="275">
        <f>VLOOKUP(C340,MOVI!C:DT,40,0)</f>
        <v>0</v>
      </c>
      <c r="DO340" s="275">
        <f>VLOOKUP(C340,FPT!B:DM,40,0)</f>
        <v>0</v>
      </c>
      <c r="DP340" t="str">
        <f t="shared" si="598"/>
        <v/>
      </c>
      <c r="DQ340" s="275">
        <f>VLOOKUP(C340,MOVI!C:DT,41,0)</f>
        <v>0</v>
      </c>
      <c r="DR340" s="275">
        <f>VLOOKUP(C340,FPT!B:DP,41,0)</f>
        <v>0</v>
      </c>
      <c r="DS340" t="str">
        <f t="shared" si="599"/>
        <v/>
      </c>
      <c r="DT340" s="275">
        <f>VLOOKUP(C340,MOVI!C:DT,42,0)</f>
        <v>4615385</v>
      </c>
      <c r="DU340" s="275">
        <f>ROUND(VLOOKUP(C340,FPT!B:DS,42,0),0)</f>
        <v>4615385</v>
      </c>
      <c r="DV340" t="str">
        <f t="shared" si="600"/>
        <v/>
      </c>
      <c r="DW340" s="275">
        <f>VLOOKUP(C340,MOVI!C:DT,43,0)</f>
        <v>0</v>
      </c>
      <c r="DX340" s="275">
        <f>VLOOKUP(C340,FPT!B:DV,43,0)</f>
        <v>0</v>
      </c>
      <c r="DY340" t="str">
        <f t="shared" si="601"/>
        <v/>
      </c>
      <c r="DZ340" s="275">
        <f>VLOOKUP(C340,MOVI!C:DT,44,0)</f>
        <v>0</v>
      </c>
      <c r="EA340" s="275">
        <f>VLOOKUP(C340,FPT!B:DY,44,0)</f>
        <v>0</v>
      </c>
      <c r="EB340" t="str">
        <f t="shared" si="602"/>
        <v/>
      </c>
      <c r="EC340" s="275">
        <f>VLOOKUP(C340,MOVI!C:DT,45,0)</f>
        <v>4615385</v>
      </c>
      <c r="ED340" s="275">
        <f>ROUND(VLOOKUP(C340,FPT!B:EB,45,0),0)</f>
        <v>4615385</v>
      </c>
      <c r="EE340" t="str">
        <f t="shared" si="603"/>
        <v/>
      </c>
      <c r="EF340" s="275">
        <f>VLOOKUP(C340,MOVI!C:DT,46,0)</f>
        <v>0</v>
      </c>
      <c r="EG340" s="275">
        <f>VLOOKUP(C340,FPT!B:EE,46,0)</f>
        <v>0</v>
      </c>
      <c r="EH340" t="str">
        <f t="shared" si="604"/>
        <v/>
      </c>
      <c r="EI340" s="275">
        <f>VLOOKUP(C340,MOVI!C:DT,47,0)</f>
        <v>0</v>
      </c>
      <c r="EJ340" s="275">
        <f>VLOOKUP(C340,FPT!B:EH,47,0)</f>
        <v>0</v>
      </c>
      <c r="EK340" t="str">
        <f t="shared" si="605"/>
        <v/>
      </c>
      <c r="EL340" s="275">
        <f>VLOOKUP(C340,MOVI!C:DT,48,0)</f>
        <v>0</v>
      </c>
      <c r="EM340" s="275">
        <f>VLOOKUP(C340,FPT!B:EK,48,0)</f>
        <v>0</v>
      </c>
      <c r="EN340" t="str">
        <f t="shared" si="606"/>
        <v/>
      </c>
      <c r="EO340" s="275">
        <f>VLOOKUP(C340,MOVI!C:DT,49,0)</f>
        <v>200000</v>
      </c>
      <c r="EP340" s="275">
        <f>VLOOKUP(C340,FPT!B:EN,49,0)</f>
        <v>200000</v>
      </c>
      <c r="EQ340" t="str">
        <f t="shared" si="607"/>
        <v/>
      </c>
      <c r="ER340" s="275">
        <f>VLOOKUP(C340,MOVI!C:DT,50,0)</f>
        <v>0</v>
      </c>
      <c r="ES340" s="275">
        <f>VLOOKUP(C340,FPT!B:EQ,50,0)</f>
        <v>0</v>
      </c>
      <c r="ET340" t="str">
        <f t="shared" si="608"/>
        <v/>
      </c>
      <c r="EU340" s="275">
        <f>VLOOKUP(C340,MOVI!C:DT,51,0)</f>
        <v>0</v>
      </c>
      <c r="EV340" s="275">
        <f>VLOOKUP(C340,FPT!B:ET,51,0)</f>
        <v>0</v>
      </c>
      <c r="EW340" t="str">
        <f t="shared" si="609"/>
        <v/>
      </c>
      <c r="EX340" s="275">
        <f>VLOOKUP(C340,MOVI!C:DT,52,0)</f>
        <v>0</v>
      </c>
      <c r="EY340" s="275">
        <f>VLOOKUP(C340,FPT!B:EW,52,0)</f>
        <v>0</v>
      </c>
      <c r="EZ340" t="str">
        <f t="shared" si="610"/>
        <v/>
      </c>
      <c r="FA340" s="275">
        <f>VLOOKUP(C340,MOVI!C:DT,53,0)</f>
        <v>0</v>
      </c>
      <c r="FB340" s="275">
        <f>VLOOKUP(C340,FPT!B:EZ,53,0)</f>
        <v>0</v>
      </c>
      <c r="FC340" t="str">
        <f t="shared" si="611"/>
        <v/>
      </c>
      <c r="FD340" s="275">
        <f>VLOOKUP(C340,MOVI!C:DT,54,0)</f>
        <v>0</v>
      </c>
      <c r="FE340" s="275">
        <f>VLOOKUP(C340,FPT!B:FC,54,0)</f>
        <v>0</v>
      </c>
      <c r="FF340" t="str">
        <f t="shared" si="612"/>
        <v/>
      </c>
      <c r="FG340" s="275">
        <f>VLOOKUP(C340,MOVI!C:DT,55,0)</f>
        <v>673846</v>
      </c>
      <c r="FH340" s="275">
        <f>VLOOKUP(C340,FPT!B:FF,55,0)</f>
        <v>673846</v>
      </c>
      <c r="FI340" t="str">
        <f t="shared" si="613"/>
        <v/>
      </c>
      <c r="FJ340" s="275">
        <f>VLOOKUP(C340,MOVI!C:DT,56,0)</f>
        <v>873846</v>
      </c>
      <c r="FK340" s="275">
        <f>VLOOKUP(C340,FPT!B:FI,56,0)</f>
        <v>873846</v>
      </c>
      <c r="FL340" t="str">
        <f t="shared" si="614"/>
        <v/>
      </c>
      <c r="FM340" s="275">
        <f>VLOOKUP(C340,MOVI!C:DT,57,0)</f>
        <v>85000</v>
      </c>
      <c r="FN340" s="275">
        <f>VLOOKUP(C340,FPT!B:FL,57,0)</f>
        <v>85000</v>
      </c>
      <c r="FO340" t="str">
        <f t="shared" si="615"/>
        <v/>
      </c>
      <c r="FP340" s="275">
        <f>VLOOKUP(C340,MOVI!C:DT,58,0)</f>
        <v>0</v>
      </c>
      <c r="FQ340" s="275">
        <f>VLOOKUP(C340,FPT!B:FO,58,0)</f>
        <v>0</v>
      </c>
      <c r="FR340" t="str">
        <f t="shared" si="616"/>
        <v/>
      </c>
      <c r="FS340" s="275">
        <f>VLOOKUP(C340,MOVI!C:DT,59,0)</f>
        <v>0</v>
      </c>
      <c r="FT340" s="275">
        <f>VLOOKUP(C340,FPT!B:FR,59,0)</f>
        <v>0</v>
      </c>
      <c r="FU340" t="str">
        <f t="shared" si="617"/>
        <v/>
      </c>
      <c r="FV340" s="275">
        <f>VLOOKUP(C340,MOVI!C:DT,60,0)</f>
        <v>0</v>
      </c>
      <c r="FW340" s="275">
        <f>VLOOKUP(C340,FPT!B:FU,60,0)</f>
        <v>0</v>
      </c>
      <c r="FX340" t="str">
        <f t="shared" si="618"/>
        <v/>
      </c>
      <c r="FY340" s="275">
        <f>VLOOKUP(C340,MOVI!C:DT,61,0)</f>
        <v>0</v>
      </c>
      <c r="FZ340" s="275">
        <f>VLOOKUP(C340,FPT!B:FX,61,0)</f>
        <v>0</v>
      </c>
      <c r="GA340" t="str">
        <f t="shared" si="619"/>
        <v/>
      </c>
      <c r="GB340" s="275">
        <f>VLOOKUP(C340,MOVI!C:DT,62,0)</f>
        <v>0</v>
      </c>
      <c r="GC340" s="275">
        <f>VLOOKUP(C340,FPT!B:GA,62,0)</f>
        <v>0</v>
      </c>
      <c r="GD340" t="str">
        <f t="shared" si="620"/>
        <v/>
      </c>
      <c r="GE340" s="275">
        <f>VLOOKUP(C340,MOVI!C:DT,63,0)</f>
        <v>0</v>
      </c>
      <c r="GF340" s="275">
        <f>VLOOKUP(C340,FPT!B:GD,63,0)</f>
        <v>0</v>
      </c>
      <c r="GG340" t="str">
        <f t="shared" si="621"/>
        <v/>
      </c>
      <c r="GH340" s="275">
        <f>VLOOKUP(C340,MOVI!C:DT,64,0)</f>
        <v>0</v>
      </c>
      <c r="GI340" s="275">
        <f>VLOOKUP(C340,FPT!B:GG,64,0)</f>
        <v>0</v>
      </c>
      <c r="GJ340" t="str">
        <f t="shared" si="622"/>
        <v/>
      </c>
      <c r="GK340" s="275">
        <f>VLOOKUP(C340,MOVI!C:DT,65,0)</f>
        <v>0</v>
      </c>
      <c r="GL340" s="275">
        <f>VLOOKUP(C340,FPT!B:GJ,65,0)</f>
        <v>0</v>
      </c>
      <c r="GM340" t="str">
        <f t="shared" si="623"/>
        <v/>
      </c>
      <c r="GN340" s="275">
        <f>VLOOKUP(C340,MOVI!C:DT,66,0)</f>
        <v>0</v>
      </c>
      <c r="GO340" s="275">
        <f>VLOOKUP(C340,FPT!B:GM,66,0)</f>
        <v>0</v>
      </c>
      <c r="GP340" t="str">
        <f t="shared" si="624"/>
        <v/>
      </c>
      <c r="GQ340" s="275">
        <f>VLOOKUP(C340,MOVI!C:DT,67,0)</f>
        <v>0</v>
      </c>
      <c r="GR340" s="275">
        <f>VLOOKUP(C340,FPT!B:GP,67,0)</f>
        <v>0</v>
      </c>
      <c r="GS340" t="str">
        <f t="shared" si="625"/>
        <v/>
      </c>
      <c r="GT340" s="275">
        <f>VLOOKUP(C340,MOVI!C:DT,68,0)</f>
        <v>0</v>
      </c>
      <c r="GU340" s="275">
        <f>VLOOKUP(C340,FPT!B:GS,68,0)</f>
        <v>0</v>
      </c>
      <c r="GV340" t="str">
        <f t="shared" si="626"/>
        <v/>
      </c>
      <c r="GW340" s="275">
        <f>VLOOKUP(C340,MOVI!C:DT,69,0)</f>
        <v>0</v>
      </c>
      <c r="GX340" s="275">
        <f>VLOOKUP(C340,FPT!B:GV,69,0)</f>
        <v>0</v>
      </c>
      <c r="GY340" t="str">
        <f t="shared" si="627"/>
        <v/>
      </c>
      <c r="GZ340" s="275">
        <f>VLOOKUP(C340,MOVI!C:DT,70,0)</f>
        <v>85000</v>
      </c>
      <c r="HA340" s="275">
        <f>VLOOKUP(C340,FPT!B:GY,70,0)</f>
        <v>85000</v>
      </c>
      <c r="HB340" t="str">
        <f t="shared" si="628"/>
        <v/>
      </c>
      <c r="HC340" s="275">
        <f>VLOOKUP(C340,MOVI!C:DT,71,0)</f>
        <v>5574231</v>
      </c>
      <c r="HD340" s="275">
        <f>ROUND(VLOOKUP(C340,FPT!B:HB,71,0),0)</f>
        <v>5574231</v>
      </c>
      <c r="HE340" t="str">
        <f t="shared" si="629"/>
        <v/>
      </c>
      <c r="HF340" s="275">
        <f>ROUND(VLOOKUP(C340,MOVI!C:DT,72,0),0)</f>
        <v>0</v>
      </c>
      <c r="HG340" s="275">
        <f>ROUND(VLOOKUP(C340,FPT!B:HE,72,0),0)</f>
        <v>0</v>
      </c>
      <c r="HH340" t="str">
        <f t="shared" si="630"/>
        <v/>
      </c>
      <c r="HI340" s="275">
        <f>VLOOKUP(C340,MOVI!C:DT,73,0)</f>
        <v>200000</v>
      </c>
      <c r="HJ340" s="275">
        <f>VLOOKUP(C340,FPT!B:HH,73,0)</f>
        <v>200000</v>
      </c>
      <c r="HK340" t="str">
        <f t="shared" si="631"/>
        <v/>
      </c>
      <c r="HL340" s="275">
        <f>VLOOKUP(C340,MOVI!C:DT,74,0)</f>
        <v>673846</v>
      </c>
      <c r="HM340" s="275">
        <f>VLOOKUP(C340,FPT!B:HK,74,0)</f>
        <v>673846</v>
      </c>
      <c r="HN340" t="str">
        <f t="shared" si="632"/>
        <v/>
      </c>
      <c r="HO340" s="275">
        <f>VLOOKUP(C340,MOVI!C:DT,75,0)</f>
        <v>11000000</v>
      </c>
      <c r="HP340" s="275">
        <f>VLOOKUP(C340,FPT!B:HN,75,0)</f>
        <v>11000000</v>
      </c>
      <c r="HQ340" t="str">
        <f t="shared" si="633"/>
        <v/>
      </c>
      <c r="HR340" s="275">
        <f>VLOOKUP(C340,MOVI!C:DT,76,0)</f>
        <v>0</v>
      </c>
      <c r="HS340" s="275">
        <f>VLOOKUP(C340,FPT!B:HQ,76,0)</f>
        <v>0</v>
      </c>
      <c r="HT340" t="str">
        <f t="shared" si="634"/>
        <v/>
      </c>
      <c r="HU340" s="275">
        <f>VLOOKUP(C340,MOVI!C:DT,77,0)</f>
        <v>0</v>
      </c>
      <c r="HV340" s="275">
        <f>VLOOKUP(C340,FPT!B:HT,77,0)</f>
        <v>0</v>
      </c>
      <c r="HW340" t="str">
        <f t="shared" si="635"/>
        <v/>
      </c>
      <c r="HX340" s="274">
        <f>VLOOKUP(C340,MOVI!C:CB,78,0)</f>
        <v>400000</v>
      </c>
      <c r="HY340" s="261">
        <f>VLOOKUP(C340,FPT!$B:$CA,78,0)</f>
        <v>400000</v>
      </c>
      <c r="HZ340" t="str">
        <f t="shared" si="636"/>
        <v/>
      </c>
      <c r="IA340" s="275">
        <f>VLOOKUP(C340,MOVI!C:CD,79,0)</f>
        <v>50000</v>
      </c>
      <c r="IB340" s="275">
        <f>VLOOKUP(C340,FPT!B:HZ,79,0)</f>
        <v>50000</v>
      </c>
      <c r="IC340" t="str">
        <f t="shared" si="637"/>
        <v/>
      </c>
      <c r="ID340" s="275">
        <f>VLOOKUP(C340,MOVI!C:CD,80,0)</f>
        <v>75000</v>
      </c>
      <c r="IE340" s="275">
        <f>VLOOKUP(C340,FPT!B:IC,80,0)</f>
        <v>75000</v>
      </c>
      <c r="IF340" t="str">
        <f t="shared" si="638"/>
        <v/>
      </c>
      <c r="IG340" s="275">
        <f>VLOOKUP(C340,MOVI!C:DT,81,0)</f>
        <v>0</v>
      </c>
      <c r="IH340" s="275">
        <f>VLOOKUP(C340,FPT!B:IF,81,0)</f>
        <v>0</v>
      </c>
      <c r="II340" t="str">
        <f t="shared" si="639"/>
        <v/>
      </c>
      <c r="IJ340" s="275">
        <f>VLOOKUP(C340,MOVI!C:DT,82,0)</f>
        <v>525000</v>
      </c>
      <c r="IK340" s="275">
        <f>VLOOKUP(C340,FPT!B:II,82,0)</f>
        <v>525000</v>
      </c>
      <c r="IL340" t="str">
        <f t="shared" si="640"/>
        <v/>
      </c>
      <c r="IM340" s="275">
        <f>ROUND(VLOOKUP(C340,MOVI!C:DT,83,0),0)</f>
        <v>12398846</v>
      </c>
      <c r="IN340" s="275">
        <f>ROUND(VLOOKUP(C340,FPT!B:IL,83,0),0)</f>
        <v>12398846</v>
      </c>
      <c r="IO340" t="str">
        <f t="shared" si="641"/>
        <v/>
      </c>
      <c r="IP340" s="275">
        <f>VLOOKUP(C340,MOVI!C:DT,84,0)</f>
        <v>0</v>
      </c>
      <c r="IQ340" s="275">
        <f>VLOOKUP(C340,FPT!B:IO,84,0)</f>
        <v>0</v>
      </c>
      <c r="IR340" t="str">
        <f t="shared" si="642"/>
        <v/>
      </c>
      <c r="IS340" s="275">
        <f>ROUND(VLOOKUP(C340,MOVI!C:DT,85,0),0)</f>
        <v>0</v>
      </c>
      <c r="IT340" s="275">
        <f>ROUND(VLOOKUP(C340,FPT!B:IR,85,0),0)</f>
        <v>0</v>
      </c>
      <c r="IU340" t="str">
        <f t="shared" si="643"/>
        <v/>
      </c>
      <c r="IV340" s="275">
        <f>VLOOKUP(C340,MOVI!C:DT,86,0)</f>
        <v>0</v>
      </c>
      <c r="IW340" s="275">
        <f>VLOOKUP(C340,FPT!B:IU,86,0)</f>
        <v>0</v>
      </c>
      <c r="IX340" t="str">
        <f t="shared" si="644"/>
        <v/>
      </c>
      <c r="IY340" s="275">
        <f>ROUND(VLOOKUP(C340,MOVI!C:DT,87,0),0)</f>
        <v>0</v>
      </c>
      <c r="IZ340" s="275">
        <f>ROUND(VLOOKUP(C340,FPT!B:IX,87,0),0)</f>
        <v>0</v>
      </c>
      <c r="JA340" t="str">
        <f t="shared" si="645"/>
        <v/>
      </c>
      <c r="JB340" s="275">
        <f>VLOOKUP(C340,MOVI!C:DT,88,0)</f>
        <v>0</v>
      </c>
      <c r="JC340" s="275">
        <f>VLOOKUP(C340,FPT!B:JA,88,0)</f>
        <v>0</v>
      </c>
      <c r="JD340" t="str">
        <f t="shared" si="646"/>
        <v/>
      </c>
      <c r="JE340" s="275">
        <f>VLOOKUP(C340,MOVI!C:DT,89,0)</f>
        <v>50000</v>
      </c>
      <c r="JF340" s="275">
        <f>VLOOKUP(C340,FPT!B:JD,89,0)</f>
        <v>50000</v>
      </c>
      <c r="JG340" t="str">
        <f t="shared" si="647"/>
        <v/>
      </c>
      <c r="JH340" s="275">
        <f>VLOOKUP(C340,MOVI!C:DT,90,0)</f>
        <v>0</v>
      </c>
      <c r="JI340" s="275">
        <f>VLOOKUP(C340,FPT!B:JG,90,0)</f>
        <v>0</v>
      </c>
      <c r="JJ340" t="str">
        <f t="shared" si="648"/>
        <v/>
      </c>
      <c r="JK340" s="275">
        <f>VLOOKUP(C340,MOVI!C:DT,91,0)</f>
        <v>0</v>
      </c>
      <c r="JL340" s="275">
        <f>VLOOKUP(C340,FPT!B:JJ,91,0)</f>
        <v>0</v>
      </c>
      <c r="JM340" t="str">
        <f t="shared" si="649"/>
        <v/>
      </c>
      <c r="JN340" s="275">
        <f>VLOOKUP(C340,MOVI!C:DT,92,0)</f>
        <v>0</v>
      </c>
      <c r="JO340" s="275">
        <f>VLOOKUP(C340,FPT!B:JM,92,0)</f>
        <v>0</v>
      </c>
      <c r="JP340" t="str">
        <f t="shared" si="650"/>
        <v/>
      </c>
      <c r="JQ340" s="275">
        <f>VLOOKUP(C340,MOVI!C:DT,93,0)</f>
        <v>0</v>
      </c>
      <c r="JR340" s="275">
        <f>VLOOKUP(C340,FPT!B:JP,93,0)</f>
        <v>0</v>
      </c>
      <c r="JS340" t="str">
        <f t="shared" si="651"/>
        <v/>
      </c>
      <c r="JT340" s="275">
        <f>VLOOKUP(C340,MOVI!C:DT,94,0)</f>
        <v>50000</v>
      </c>
      <c r="JU340" s="275">
        <f>VLOOKUP(C340,FPT!B:JS,94,0)</f>
        <v>50000</v>
      </c>
      <c r="JV340" t="str">
        <f t="shared" si="652"/>
        <v/>
      </c>
      <c r="JW340" s="275">
        <f>VLOOKUP(C340,MOVI!C:DT,95,0)</f>
        <v>4999231</v>
      </c>
      <c r="JX340" s="275">
        <f>VLOOKUP(C340,FPT!B:JV,95,0)</f>
        <v>4999231</v>
      </c>
      <c r="JY340" t="str">
        <f t="shared" si="653"/>
        <v/>
      </c>
      <c r="JZ340" s="275">
        <f>VLOOKUP(C340,MOVI!C:DT,96,0)</f>
        <v>0</v>
      </c>
      <c r="KA340" s="275">
        <f>VLOOKUP(C340,FPT!B:JY,96,0)</f>
        <v>0</v>
      </c>
      <c r="KB340" t="str">
        <f t="shared" si="654"/>
        <v/>
      </c>
      <c r="KC340" s="275">
        <f>VLOOKUP(C340,MOVI!C:DT,97,0)</f>
        <v>4999231</v>
      </c>
      <c r="KD340" s="275">
        <f>VLOOKUP(C340,FPT!B:KB,97,0)</f>
        <v>4999231</v>
      </c>
      <c r="KE340" t="str">
        <f t="shared" si="655"/>
        <v/>
      </c>
      <c r="KF340" s="275">
        <f>VLOOKUP(C340,MOVI!C:DT,98,0)</f>
        <v>850000.00000000012</v>
      </c>
      <c r="KG340" s="275">
        <f>VLOOKUP(C340,FPT!B:KE,98,0)</f>
        <v>850000</v>
      </c>
      <c r="KH340" t="str">
        <f t="shared" si="656"/>
        <v/>
      </c>
      <c r="KI340" s="275">
        <f>VLOOKUP(C340,MOVI!C:DT,99,0)</f>
        <v>0</v>
      </c>
      <c r="KJ340" s="275">
        <f>VLOOKUP(C340,FPT!B:KH,99,0)</f>
        <v>0</v>
      </c>
      <c r="KK340" t="str">
        <f t="shared" si="657"/>
        <v/>
      </c>
      <c r="KL340" s="275">
        <f>VLOOKUP(C340,MOVI!C:DT,100,0)</f>
        <v>150000</v>
      </c>
      <c r="KM340" s="275">
        <f>VLOOKUP(C340,FPT!B:KK,100,0)</f>
        <v>150000</v>
      </c>
      <c r="KN340" t="str">
        <f t="shared" si="658"/>
        <v/>
      </c>
      <c r="KO340" s="275">
        <f>VLOOKUP(C340,MOVI!C:DT,101,0)</f>
        <v>0</v>
      </c>
      <c r="KP340" s="275">
        <f>VLOOKUP(C340,FPT!B:KN,101,0)</f>
        <v>0</v>
      </c>
      <c r="KQ340" t="str">
        <f t="shared" si="659"/>
        <v/>
      </c>
      <c r="KR340" s="275">
        <f>VLOOKUP(C340,MOVI!C:DT,102,0)</f>
        <v>0</v>
      </c>
      <c r="KS340" s="275">
        <f>VLOOKUP(C340,FPT!B:KQ,102,0)</f>
        <v>0</v>
      </c>
      <c r="KT340" t="str">
        <f t="shared" si="660"/>
        <v/>
      </c>
      <c r="KU340" s="275">
        <f>VLOOKUP(C340,MOVI!C:DT,103,0)</f>
        <v>1000000.0000000001</v>
      </c>
      <c r="KV340" s="275">
        <f>VLOOKUP(C340,FPT!B:KT,103,0)</f>
        <v>1000000</v>
      </c>
      <c r="KW340" t="str">
        <f t="shared" si="661"/>
        <v/>
      </c>
      <c r="KX340" s="275">
        <f>VLOOKUP(C340,MOVI!C:DT,104,0)</f>
        <v>1525000</v>
      </c>
      <c r="KY340" s="275">
        <f>VLOOKUP(C340,FPT!B:KW,104,0)</f>
        <v>1525000</v>
      </c>
      <c r="KZ340" t="str">
        <f t="shared" si="662"/>
        <v/>
      </c>
      <c r="LA340" s="275">
        <f>VLOOKUP(C340,MOVI!C:DT,105,0)</f>
        <v>100000</v>
      </c>
      <c r="LB340" s="275">
        <f>VLOOKUP(C340,FPT!B:KZ,105,0)</f>
        <v>100000</v>
      </c>
      <c r="LC340" t="str">
        <f t="shared" si="663"/>
        <v/>
      </c>
      <c r="LD340" s="275">
        <f>VLOOKUP(C340,MOVI!C:DT,106,0)</f>
        <v>6674231</v>
      </c>
      <c r="LE340" s="275">
        <f>VLOOKUP(C340,FPT!B:LC,106,0)</f>
        <v>6674231</v>
      </c>
      <c r="LF340" t="str">
        <f t="shared" si="664"/>
        <v/>
      </c>
      <c r="LG340" s="273">
        <f>VLOOKUP(C340,MOVI!C:DT,107,0)</f>
        <v>0</v>
      </c>
      <c r="LH340" s="273">
        <f>VLOOKUP(C340,FPT!B:LF,107,0)</f>
        <v>0</v>
      </c>
      <c r="LI340" t="str">
        <f t="shared" si="665"/>
        <v/>
      </c>
      <c r="LJ340" t="str">
        <f>VLOOKUP(C340,MOVI!C:DV,108,0)</f>
        <v>MoviSouthSales</v>
      </c>
      <c r="LK340" s="252" t="str">
        <f>VLOOKUP(C340,FPT!B:LI,108,0)</f>
        <v>MoviSouthSales</v>
      </c>
      <c r="LL340" t="str">
        <f t="shared" si="666"/>
        <v/>
      </c>
      <c r="LM340" s="275">
        <f>ROUND(VLOOKUP(C340,MOVI!C:DV,109,0),0)</f>
        <v>416667</v>
      </c>
      <c r="LN340" s="275">
        <f>ROUND(VLOOKUP(C340,FPT!B:LL,109,0),0)</f>
        <v>416667</v>
      </c>
      <c r="LO340" t="str">
        <f t="shared" si="667"/>
        <v/>
      </c>
      <c r="LP340" t="str">
        <f>VLOOKUP(C340,MOVI!C:DV,110,0)</f>
        <v>HCM</v>
      </c>
      <c r="LQ340" s="247" t="str">
        <f>VLOOKUP(C340,FPT!B:LO,110,0)</f>
        <v>HCM</v>
      </c>
      <c r="LR340" t="str">
        <f t="shared" si="668"/>
        <v/>
      </c>
      <c r="LS340">
        <f>MOVI!DI335</f>
        <v>21</v>
      </c>
      <c r="LV340">
        <f>MOVI!DJ335</f>
        <v>0</v>
      </c>
      <c r="LW340">
        <f>MOVI!DK335</f>
        <v>1</v>
      </c>
      <c r="LX340" t="str">
        <f>MOVI!DL335</f>
        <v>x</v>
      </c>
      <c r="LY340">
        <f>MOVI!DM335</f>
        <v>0</v>
      </c>
      <c r="LZ340">
        <f>MOVI!DN335</f>
        <v>50000</v>
      </c>
      <c r="MA340">
        <f>MOVI!DO335</f>
        <v>0</v>
      </c>
      <c r="MB340" t="str">
        <f>MOVI!DP335</f>
        <v>HCM</v>
      </c>
      <c r="MC340">
        <f>MOVI!DQ335</f>
        <v>0</v>
      </c>
      <c r="MD340">
        <f>MOVI!DR335</f>
        <v>0</v>
      </c>
      <c r="ME340" t="str">
        <f>VLOOKUP(C340,MOVI!C:DV,121,0)</f>
        <v>Group 1</v>
      </c>
      <c r="MF340" s="252" t="str">
        <f>VLOOKUP(C340,FPT!B:MD,111,0)</f>
        <v>Group 1</v>
      </c>
      <c r="MG340" t="str">
        <f t="shared" si="561"/>
        <v/>
      </c>
      <c r="MH340" t="str">
        <f>VLOOKUP(C340,MOVI!C:DT,122,0)</f>
        <v>MoviSouthGroup 1</v>
      </c>
      <c r="MI340" s="252" t="str">
        <f>VLOOKUP(C340,FPT!B:DS,112,0)</f>
        <v>MoviSouthGroup 1</v>
      </c>
      <c r="MJ340" t="str">
        <f t="shared" si="669"/>
        <v/>
      </c>
    </row>
    <row r="341" spans="1:348" x14ac:dyDescent="0.25">
      <c r="A341">
        <v>333</v>
      </c>
      <c r="B341" s="48">
        <v>6085</v>
      </c>
      <c r="C341" s="271" t="s">
        <v>1104</v>
      </c>
      <c r="D341" t="str">
        <f>VLOOKUP(C341,MOVI!C:D,2,0)</f>
        <v>Trần Mộng Thế Trân</v>
      </c>
      <c r="E341" t="str">
        <f>VLOOKUP(C341,FPT!B:C,2,0)</f>
        <v>Trần Mộng Thế Trân</v>
      </c>
      <c r="F341" t="str">
        <f t="shared" si="562"/>
        <v/>
      </c>
      <c r="G341" t="str">
        <f>VLOOKUP(C341,MOVI!C:E,3,0)</f>
        <v>Sales</v>
      </c>
      <c r="H341" t="str">
        <f>VLOOKUP(C341,FPT!B:F,3,0)</f>
        <v>Sales</v>
      </c>
      <c r="I341" t="str">
        <f t="shared" si="563"/>
        <v/>
      </c>
      <c r="J341" t="str">
        <f>VLOOKUP(C341,MOVI!C:H,4,0)</f>
        <v>Field Sales</v>
      </c>
      <c r="K341" t="str">
        <f>VLOOKUP(C341,FPT!B:I,4,0)</f>
        <v>Field Sales</v>
      </c>
      <c r="L341" t="str">
        <f t="shared" si="564"/>
        <v/>
      </c>
      <c r="M341" t="str">
        <f>VLOOKUP(C341,MOVI!C:DT,5,0)</f>
        <v>Associate</v>
      </c>
      <c r="N341" t="str">
        <f>VLOOKUP(C341,FPT!B:L,5,0)</f>
        <v>Associate</v>
      </c>
      <c r="O341" t="str">
        <f t="shared" si="565"/>
        <v/>
      </c>
      <c r="P341" t="str">
        <f>VLOOKUP(C341,MOVI!C:DT,6,0)</f>
        <v>Field Sales</v>
      </c>
      <c r="Q341" t="str">
        <f>VLOOKUP(C341,FPT!B:O,6,0)</f>
        <v>Field sales</v>
      </c>
      <c r="R341" t="str">
        <f t="shared" si="566"/>
        <v/>
      </c>
      <c r="S341" t="str">
        <f>VLOOKUP(C341,MOVI!C:DT,7,0)</f>
        <v>South</v>
      </c>
      <c r="T341" t="str">
        <f>VLOOKUP(C341,FPT!B:R,7,0)</f>
        <v>South</v>
      </c>
      <c r="U341" t="str">
        <f t="shared" si="567"/>
        <v/>
      </c>
      <c r="V341" t="str">
        <f>VLOOKUP(C341,MOVI!C:DT,8,0)</f>
        <v>Movi</v>
      </c>
      <c r="W341" t="str">
        <f>VLOOKUP(C341,FPT!B:U,8,0)</f>
        <v>Movi</v>
      </c>
      <c r="X341" t="str">
        <f t="shared" si="568"/>
        <v/>
      </c>
      <c r="Y341" t="str">
        <f>VLOOKUP(C341,MOVI!C:DT,9,0)</f>
        <v>Full-time</v>
      </c>
      <c r="Z341" t="str">
        <f>VLOOKUP(C341,FPT!B:X,9,0)</f>
        <v>Full-time</v>
      </c>
      <c r="AA341" t="str">
        <f t="shared" si="569"/>
        <v/>
      </c>
      <c r="AB341" t="str">
        <f>VLOOKUP(C341,MOVI!C:DT,10,0)</f>
        <v>Permanent</v>
      </c>
      <c r="AC341" t="str">
        <f>VLOOKUP(C341,FPT!B:AA,10,0)</f>
        <v>Permanent</v>
      </c>
      <c r="AD341" t="str">
        <f t="shared" si="570"/>
        <v/>
      </c>
      <c r="AE341" s="247">
        <f>VLOOKUP(C341,MOVI!C:DT,11,0)</f>
        <v>44287</v>
      </c>
      <c r="AF341" s="247">
        <f>VLOOKUP(C341,FPT!B:AD,11,0)</f>
        <v>44287</v>
      </c>
      <c r="AG341" t="str">
        <f t="shared" si="571"/>
        <v/>
      </c>
      <c r="AH341" s="260" t="str">
        <f>VLOOKUP(C341,MOVI!C:DT,12,0)</f>
        <v/>
      </c>
      <c r="AI341" s="260"/>
      <c r="AJ341" t="str">
        <f t="shared" si="671"/>
        <v/>
      </c>
      <c r="AK341">
        <f>VLOOKUP(C341,MOVI!C:DT,13,0)</f>
        <v>0</v>
      </c>
      <c r="AL341" s="247">
        <f>VLOOKUP(C341,FPT!B:AJ,13,0)</f>
        <v>0</v>
      </c>
      <c r="AM341" t="str">
        <f t="shared" si="670"/>
        <v/>
      </c>
      <c r="AN341" s="247">
        <f>VLOOKUP(C341,MOVI!C:DT,14,0)</f>
        <v>0</v>
      </c>
      <c r="AO341" s="247">
        <f>VLOOKUP(C341,FPT!B:AM,14,0)</f>
        <v>0</v>
      </c>
      <c r="AP341" t="str">
        <f t="shared" si="572"/>
        <v/>
      </c>
      <c r="AQ341" t="str">
        <f>VLOOKUP(C341,MOVI!C:DT,15,0)</f>
        <v>LC</v>
      </c>
      <c r="AR341" s="247" t="str">
        <f>VLOOKUP(C341,FPT!B:AP,15,0)</f>
        <v>LC</v>
      </c>
      <c r="AS341" t="str">
        <f t="shared" si="573"/>
        <v/>
      </c>
      <c r="AT341" s="282" t="str">
        <f>VLOOKUP(C341,MOVI!C:DT,16,0)</f>
        <v>LTTP</v>
      </c>
      <c r="AU341" s="247" t="str">
        <f>VLOOKUP(C341,FPT!B:AS,16,0)</f>
        <v>LTTP</v>
      </c>
      <c r="AV341" t="str">
        <f t="shared" si="574"/>
        <v/>
      </c>
      <c r="AW341" t="str">
        <f>VLOOKUP(C341,MOVI!C:DT,17,0)</f>
        <v>L</v>
      </c>
      <c r="AX341" s="247" t="str">
        <f>VLOOKUP(C341,FPT!B:AV,17,0)</f>
        <v>L</v>
      </c>
      <c r="AY341" t="str">
        <f t="shared" si="575"/>
        <v/>
      </c>
      <c r="AZ341">
        <f>VLOOKUP(C341,MOVI!C:DT,18,0)</f>
        <v>0</v>
      </c>
      <c r="BA341" s="247">
        <f>VLOOKUP(C341,FPT!B:AY,18,0)</f>
        <v>0</v>
      </c>
      <c r="BB341" t="str">
        <f t="shared" si="576"/>
        <v/>
      </c>
      <c r="BC341" s="275">
        <f>VLOOKUP(C341,MOVI!C:DT,19,0)</f>
        <v>5000000</v>
      </c>
      <c r="BD341" s="275">
        <f>VLOOKUP(C341,FPT!B:BB,19,0)</f>
        <v>5000000</v>
      </c>
      <c r="BE341" t="str">
        <f t="shared" si="577"/>
        <v/>
      </c>
      <c r="BF341">
        <f>VLOOKUP(C341,MOVI!C:DT,20,0)</f>
        <v>0</v>
      </c>
      <c r="BG341" s="252">
        <f>VLOOKUP(C341,FPT!B:BE,20,0)</f>
        <v>0</v>
      </c>
      <c r="BH341" t="str">
        <f t="shared" si="578"/>
        <v/>
      </c>
      <c r="BI341" s="275">
        <f>VLOOKUP(C341,MOVI!C:DT,21,0)</f>
        <v>5000000</v>
      </c>
      <c r="BJ341" s="275">
        <f>VLOOKUP(C341,FPT!B:BH,21,0)</f>
        <v>5000000</v>
      </c>
      <c r="BK341" t="str">
        <f t="shared" si="579"/>
        <v/>
      </c>
      <c r="BL341" s="275">
        <f>VLOOKUP(C341,MOVI!C:DT,22,0)</f>
        <v>0</v>
      </c>
      <c r="BM341" s="275">
        <f>VLOOKUP(C341,FPT!B:BK,22,0)</f>
        <v>0</v>
      </c>
      <c r="BN341" t="str">
        <f t="shared" si="580"/>
        <v/>
      </c>
      <c r="BO341" s="275">
        <f>VLOOKUP(C341,MOVI!C:DT,23,0)</f>
        <v>0</v>
      </c>
      <c r="BP341" s="275">
        <f>VLOOKUP(C341,FPT!B:BN,23,0)</f>
        <v>0</v>
      </c>
      <c r="BQ341" t="str">
        <f t="shared" si="581"/>
        <v/>
      </c>
      <c r="BR341" s="275">
        <f>VLOOKUP(C341,MOVI!C:DT,24,0)</f>
        <v>0</v>
      </c>
      <c r="BS341" s="275">
        <f>VLOOKUP(C341,FPT!B:BQ,24,0)</f>
        <v>0</v>
      </c>
      <c r="BT341" t="str">
        <f t="shared" si="582"/>
        <v/>
      </c>
      <c r="BU341" s="275">
        <f>VLOOKUP(C341,MOVI!C:DT,25,0)</f>
        <v>200000</v>
      </c>
      <c r="BV341" s="275">
        <f>VLOOKUP(C341,FPT!B:BT,25,0)</f>
        <v>200000</v>
      </c>
      <c r="BW341" t="str">
        <f t="shared" si="583"/>
        <v/>
      </c>
      <c r="BX341" s="275">
        <f>VLOOKUP(C341,MOVI!C:DT,26,0)</f>
        <v>0</v>
      </c>
      <c r="BY341" s="275">
        <f>VLOOKUP(C341,FPT!B:BW,26,0)</f>
        <v>0</v>
      </c>
      <c r="BZ341" t="str">
        <f t="shared" si="584"/>
        <v/>
      </c>
      <c r="CA341" s="275">
        <f>VLOOKUP(C341,MOVI!C:DT,27,0)</f>
        <v>730000</v>
      </c>
      <c r="CB341" s="275">
        <f>VLOOKUP(C341,FPT!B:BZ,27,0)</f>
        <v>730000</v>
      </c>
      <c r="CC341" t="str">
        <f t="shared" si="585"/>
        <v/>
      </c>
      <c r="CD341" s="275">
        <f>VLOOKUP(C341,MOVI!C:DT,28,0)</f>
        <v>930000</v>
      </c>
      <c r="CE341" s="275">
        <f>VLOOKUP(C341,FPT!B:CC,28,0)</f>
        <v>930000</v>
      </c>
      <c r="CF341" t="str">
        <f t="shared" si="586"/>
        <v/>
      </c>
      <c r="CG341" t="str">
        <f>VLOOKUP(C341,MOVI!C:DT,29,0)</f>
        <v>CN</v>
      </c>
      <c r="CH341" s="252" t="str">
        <f>VLOOKUP(C341,FPT!B:CF,29,0)</f>
        <v>CN</v>
      </c>
      <c r="CI341" t="str">
        <f t="shared" si="587"/>
        <v/>
      </c>
      <c r="CJ341">
        <f>VLOOKUP(C341,MOVI!C:DT,30,0)</f>
        <v>26</v>
      </c>
      <c r="CK341" s="252">
        <f>VLOOKUP(C341,FPT!B:CI,30,0)</f>
        <v>26</v>
      </c>
      <c r="CL341" t="str">
        <f t="shared" si="588"/>
        <v/>
      </c>
      <c r="CM341">
        <f>VLOOKUP(C341,MOVI!C:DT,31,0)</f>
        <v>26</v>
      </c>
      <c r="CN341" s="252">
        <f>VLOOKUP(C341,FPT!B:CL,31,0)</f>
        <v>26</v>
      </c>
      <c r="CO341" t="str">
        <f t="shared" si="589"/>
        <v/>
      </c>
      <c r="CP341" s="275">
        <f>VLOOKUP(C341,MOVI!C:DT,32,0)</f>
        <v>0</v>
      </c>
      <c r="CQ341" s="275">
        <f>VLOOKUP(C341,FPT!B:CO,32,0)</f>
        <v>0</v>
      </c>
      <c r="CR341" t="str">
        <f t="shared" si="590"/>
        <v/>
      </c>
      <c r="CS341" s="275">
        <f>VLOOKUP(C341,MOVI!C:DT,33,0)</f>
        <v>0</v>
      </c>
      <c r="CT341" s="275">
        <f>VLOOKUP(C341,FPT!B:CR,33,0)</f>
        <v>0</v>
      </c>
      <c r="CU341" t="str">
        <f t="shared" si="591"/>
        <v/>
      </c>
      <c r="CV341" s="275">
        <f>VLOOKUP(C341,MOVI!C:DT,34,0)</f>
        <v>0</v>
      </c>
      <c r="CW341" s="275">
        <f>VLOOKUP(C341,FPT!B:CU,34,0)</f>
        <v>0</v>
      </c>
      <c r="CX341" t="str">
        <f t="shared" si="592"/>
        <v/>
      </c>
      <c r="CY341" s="275">
        <f>VLOOKUP(C341,MOVI!C:DT,35,0)</f>
        <v>26</v>
      </c>
      <c r="CZ341" s="275">
        <f>VLOOKUP(C341,FPT!B:CX,35,0)</f>
        <v>26</v>
      </c>
      <c r="DA341" t="str">
        <f t="shared" si="593"/>
        <v/>
      </c>
      <c r="DB341" s="275">
        <f>VLOOKUP(C341,MOVI!C:DT,36,0)</f>
        <v>0</v>
      </c>
      <c r="DC341" s="275">
        <f>VLOOKUP(C341,FPT!B:DA,36,0)</f>
        <v>0</v>
      </c>
      <c r="DD341" t="str">
        <f t="shared" si="594"/>
        <v/>
      </c>
      <c r="DE341" s="275">
        <f>VLOOKUP(C341,MOVI!C:DT,37,0)</f>
        <v>0</v>
      </c>
      <c r="DF341" s="275">
        <f>VLOOKUP(C341,FPT!B:DD,37,0)</f>
        <v>0</v>
      </c>
      <c r="DG341" t="str">
        <f t="shared" si="595"/>
        <v/>
      </c>
      <c r="DH341" s="275">
        <f>VLOOKUP(C341,MOVI!C:DT,38,0)</f>
        <v>0</v>
      </c>
      <c r="DI341" s="275">
        <f>VLOOKUP(C341,FPT!B:DG,38,0)</f>
        <v>0</v>
      </c>
      <c r="DJ341" t="str">
        <f t="shared" si="596"/>
        <v/>
      </c>
      <c r="DK341" s="275">
        <f>VLOOKUP(C341,MOVI!C:DT,39,0)</f>
        <v>0</v>
      </c>
      <c r="DL341" s="275">
        <f>VLOOKUP(C341,FPT!B:DJ,39,0)</f>
        <v>0</v>
      </c>
      <c r="DM341" t="str">
        <f t="shared" si="597"/>
        <v/>
      </c>
      <c r="DN341" s="275">
        <f>VLOOKUP(C341,MOVI!C:DT,40,0)</f>
        <v>0</v>
      </c>
      <c r="DO341" s="275">
        <f>VLOOKUP(C341,FPT!B:DM,40,0)</f>
        <v>0</v>
      </c>
      <c r="DP341" t="str">
        <f t="shared" si="598"/>
        <v/>
      </c>
      <c r="DQ341" s="275">
        <f>VLOOKUP(C341,MOVI!C:DT,41,0)</f>
        <v>0</v>
      </c>
      <c r="DR341" s="275">
        <f>VLOOKUP(C341,FPT!B:DP,41,0)</f>
        <v>0</v>
      </c>
      <c r="DS341" t="str">
        <f t="shared" si="599"/>
        <v/>
      </c>
      <c r="DT341" s="275">
        <f>VLOOKUP(C341,MOVI!C:DT,42,0)</f>
        <v>5000000</v>
      </c>
      <c r="DU341" s="275">
        <f>ROUND(VLOOKUP(C341,FPT!B:DS,42,0),0)</f>
        <v>5000000</v>
      </c>
      <c r="DV341" t="str">
        <f t="shared" si="600"/>
        <v/>
      </c>
      <c r="DW341" s="275">
        <f>VLOOKUP(C341,MOVI!C:DT,43,0)</f>
        <v>0</v>
      </c>
      <c r="DX341" s="275">
        <f>VLOOKUP(C341,FPT!B:DV,43,0)</f>
        <v>0</v>
      </c>
      <c r="DY341" t="str">
        <f t="shared" si="601"/>
        <v/>
      </c>
      <c r="DZ341" s="275">
        <f>VLOOKUP(C341,MOVI!C:DT,44,0)</f>
        <v>0</v>
      </c>
      <c r="EA341" s="275">
        <f>VLOOKUP(C341,FPT!B:DY,44,0)</f>
        <v>0</v>
      </c>
      <c r="EB341" t="str">
        <f t="shared" si="602"/>
        <v/>
      </c>
      <c r="EC341" s="275">
        <f>VLOOKUP(C341,MOVI!C:DT,45,0)</f>
        <v>5000000</v>
      </c>
      <c r="ED341" s="275">
        <f>ROUND(VLOOKUP(C341,FPT!B:EB,45,0),0)</f>
        <v>5000000</v>
      </c>
      <c r="EE341" t="str">
        <f t="shared" si="603"/>
        <v/>
      </c>
      <c r="EF341" s="275">
        <f>VLOOKUP(C341,MOVI!C:DT,46,0)</f>
        <v>0</v>
      </c>
      <c r="EG341" s="275">
        <f>VLOOKUP(C341,FPT!B:EE,46,0)</f>
        <v>0</v>
      </c>
      <c r="EH341" t="str">
        <f t="shared" si="604"/>
        <v/>
      </c>
      <c r="EI341" s="275">
        <f>VLOOKUP(C341,MOVI!C:DT,47,0)</f>
        <v>0</v>
      </c>
      <c r="EJ341" s="275">
        <f>VLOOKUP(C341,FPT!B:EH,47,0)</f>
        <v>0</v>
      </c>
      <c r="EK341" t="str">
        <f t="shared" si="605"/>
        <v/>
      </c>
      <c r="EL341" s="275">
        <f>VLOOKUP(C341,MOVI!C:DT,48,0)</f>
        <v>0</v>
      </c>
      <c r="EM341" s="275">
        <f>VLOOKUP(C341,FPT!B:EK,48,0)</f>
        <v>0</v>
      </c>
      <c r="EN341" t="str">
        <f t="shared" si="606"/>
        <v/>
      </c>
      <c r="EO341" s="275">
        <f>VLOOKUP(C341,MOVI!C:DT,49,0)</f>
        <v>200000</v>
      </c>
      <c r="EP341" s="275">
        <f>VLOOKUP(C341,FPT!B:EN,49,0)</f>
        <v>200000</v>
      </c>
      <c r="EQ341" t="str">
        <f t="shared" si="607"/>
        <v/>
      </c>
      <c r="ER341" s="275">
        <f>VLOOKUP(C341,MOVI!C:DT,50,0)</f>
        <v>0</v>
      </c>
      <c r="ES341" s="275">
        <f>VLOOKUP(C341,FPT!B:EQ,50,0)</f>
        <v>0</v>
      </c>
      <c r="ET341" t="str">
        <f t="shared" si="608"/>
        <v/>
      </c>
      <c r="EU341" s="275">
        <f>VLOOKUP(C341,MOVI!C:DT,51,0)</f>
        <v>0</v>
      </c>
      <c r="EV341" s="275">
        <f>VLOOKUP(C341,FPT!B:ET,51,0)</f>
        <v>0</v>
      </c>
      <c r="EW341" t="str">
        <f t="shared" si="609"/>
        <v/>
      </c>
      <c r="EX341" s="275">
        <f>VLOOKUP(C341,MOVI!C:DT,52,0)</f>
        <v>0</v>
      </c>
      <c r="EY341" s="275">
        <f>VLOOKUP(C341,FPT!B:EW,52,0)</f>
        <v>0</v>
      </c>
      <c r="EZ341" t="str">
        <f t="shared" si="610"/>
        <v/>
      </c>
      <c r="FA341" s="275">
        <f>VLOOKUP(C341,MOVI!C:DT,53,0)</f>
        <v>0</v>
      </c>
      <c r="FB341" s="275">
        <f>VLOOKUP(C341,FPT!B:EZ,53,0)</f>
        <v>0</v>
      </c>
      <c r="FC341" t="str">
        <f t="shared" si="611"/>
        <v/>
      </c>
      <c r="FD341" s="275">
        <f>VLOOKUP(C341,MOVI!C:DT,54,0)</f>
        <v>0</v>
      </c>
      <c r="FE341" s="275">
        <f>VLOOKUP(C341,FPT!B:FC,54,0)</f>
        <v>0</v>
      </c>
      <c r="FF341" t="str">
        <f t="shared" si="612"/>
        <v/>
      </c>
      <c r="FG341" s="275">
        <f>VLOOKUP(C341,MOVI!C:DT,55,0)</f>
        <v>730000</v>
      </c>
      <c r="FH341" s="275">
        <f>VLOOKUP(C341,FPT!B:FF,55,0)</f>
        <v>730000</v>
      </c>
      <c r="FI341" t="str">
        <f t="shared" si="613"/>
        <v/>
      </c>
      <c r="FJ341" s="275">
        <f>VLOOKUP(C341,MOVI!C:DT,56,0)</f>
        <v>930000</v>
      </c>
      <c r="FK341" s="275">
        <f>VLOOKUP(C341,FPT!B:FI,56,0)</f>
        <v>930000</v>
      </c>
      <c r="FL341" t="str">
        <f t="shared" si="614"/>
        <v/>
      </c>
      <c r="FM341" s="275">
        <f>VLOOKUP(C341,MOVI!C:DT,57,0)</f>
        <v>506711</v>
      </c>
      <c r="FN341" s="275">
        <f>VLOOKUP(C341,FPT!B:FL,57,0)</f>
        <v>506711</v>
      </c>
      <c r="FO341" t="str">
        <f t="shared" si="615"/>
        <v/>
      </c>
      <c r="FP341" s="275">
        <f>VLOOKUP(C341,MOVI!C:DT,58,0)</f>
        <v>0</v>
      </c>
      <c r="FQ341" s="275">
        <f>VLOOKUP(C341,FPT!B:FO,58,0)</f>
        <v>0</v>
      </c>
      <c r="FR341" t="str">
        <f t="shared" si="616"/>
        <v/>
      </c>
      <c r="FS341" s="275">
        <f>VLOOKUP(C341,MOVI!C:DT,59,0)</f>
        <v>0</v>
      </c>
      <c r="FT341" s="275">
        <f>VLOOKUP(C341,FPT!B:FR,59,0)</f>
        <v>0</v>
      </c>
      <c r="FU341" t="str">
        <f t="shared" si="617"/>
        <v/>
      </c>
      <c r="FV341" s="275">
        <f>VLOOKUP(C341,MOVI!C:DT,60,0)</f>
        <v>0</v>
      </c>
      <c r="FW341" s="275">
        <f>VLOOKUP(C341,FPT!B:FU,60,0)</f>
        <v>0</v>
      </c>
      <c r="FX341" t="str">
        <f t="shared" si="618"/>
        <v/>
      </c>
      <c r="FY341" s="275">
        <f>VLOOKUP(C341,MOVI!C:DT,61,0)</f>
        <v>0</v>
      </c>
      <c r="FZ341" s="275">
        <f>VLOOKUP(C341,FPT!B:FX,61,0)</f>
        <v>0</v>
      </c>
      <c r="GA341" t="str">
        <f t="shared" si="619"/>
        <v/>
      </c>
      <c r="GB341" s="275">
        <f>VLOOKUP(C341,MOVI!C:DT,62,0)</f>
        <v>200000</v>
      </c>
      <c r="GC341" s="275">
        <f>VLOOKUP(C341,FPT!B:GA,62,0)</f>
        <v>200000</v>
      </c>
      <c r="GD341" t="str">
        <f t="shared" si="620"/>
        <v/>
      </c>
      <c r="GE341" s="275">
        <f>VLOOKUP(C341,MOVI!C:DT,63,0)</f>
        <v>0</v>
      </c>
      <c r="GF341" s="275">
        <f>VLOOKUP(C341,FPT!B:GD,63,0)</f>
        <v>0</v>
      </c>
      <c r="GG341" t="str">
        <f t="shared" si="621"/>
        <v/>
      </c>
      <c r="GH341" s="275">
        <f>VLOOKUP(C341,MOVI!C:DT,64,0)</f>
        <v>0</v>
      </c>
      <c r="GI341" s="275">
        <f>VLOOKUP(C341,FPT!B:GG,64,0)</f>
        <v>0</v>
      </c>
      <c r="GJ341" t="str">
        <f t="shared" si="622"/>
        <v/>
      </c>
      <c r="GK341" s="275">
        <f>VLOOKUP(C341,MOVI!C:DT,65,0)</f>
        <v>0</v>
      </c>
      <c r="GL341" s="275">
        <f>VLOOKUP(C341,FPT!B:GJ,65,0)</f>
        <v>0</v>
      </c>
      <c r="GM341" t="str">
        <f t="shared" si="623"/>
        <v/>
      </c>
      <c r="GN341" s="275">
        <f>VLOOKUP(C341,MOVI!C:DT,66,0)</f>
        <v>0</v>
      </c>
      <c r="GO341" s="275">
        <f>VLOOKUP(C341,FPT!B:GM,66,0)</f>
        <v>0</v>
      </c>
      <c r="GP341" t="str">
        <f t="shared" si="624"/>
        <v/>
      </c>
      <c r="GQ341" s="275">
        <f>VLOOKUP(C341,MOVI!C:DT,67,0)</f>
        <v>0</v>
      </c>
      <c r="GR341" s="275">
        <f>VLOOKUP(C341,FPT!B:GP,67,0)</f>
        <v>0</v>
      </c>
      <c r="GS341" t="str">
        <f t="shared" si="625"/>
        <v/>
      </c>
      <c r="GT341" s="275">
        <f>VLOOKUP(C341,MOVI!C:DT,68,0)</f>
        <v>0</v>
      </c>
      <c r="GU341" s="275">
        <f>VLOOKUP(C341,FPT!B:GS,68,0)</f>
        <v>0</v>
      </c>
      <c r="GV341" t="str">
        <f t="shared" si="626"/>
        <v/>
      </c>
      <c r="GW341" s="275">
        <f>VLOOKUP(C341,MOVI!C:DT,69,0)</f>
        <v>0</v>
      </c>
      <c r="GX341" s="275">
        <f>VLOOKUP(C341,FPT!B:GV,69,0)</f>
        <v>0</v>
      </c>
      <c r="GY341" t="str">
        <f t="shared" si="627"/>
        <v/>
      </c>
      <c r="GZ341" s="275">
        <f>VLOOKUP(C341,MOVI!C:DT,70,0)</f>
        <v>706711</v>
      </c>
      <c r="HA341" s="275">
        <f>VLOOKUP(C341,FPT!B:GY,70,0)</f>
        <v>706711</v>
      </c>
      <c r="HB341" t="str">
        <f t="shared" si="628"/>
        <v/>
      </c>
      <c r="HC341" s="275">
        <f>VLOOKUP(C341,MOVI!C:DT,71,0)</f>
        <v>6636711</v>
      </c>
      <c r="HD341" s="275">
        <f>ROUND(VLOOKUP(C341,FPT!B:HB,71,0),0)</f>
        <v>6636711</v>
      </c>
      <c r="HE341" t="str">
        <f t="shared" si="629"/>
        <v/>
      </c>
      <c r="HF341" s="275">
        <f>ROUND(VLOOKUP(C341,MOVI!C:DT,72,0),0)</f>
        <v>0</v>
      </c>
      <c r="HG341" s="275">
        <f>ROUND(VLOOKUP(C341,FPT!B:HE,72,0),0)</f>
        <v>0</v>
      </c>
      <c r="HH341" t="str">
        <f t="shared" si="630"/>
        <v/>
      </c>
      <c r="HI341" s="275">
        <f>VLOOKUP(C341,MOVI!C:DT,73,0)</f>
        <v>200000</v>
      </c>
      <c r="HJ341" s="275">
        <f>VLOOKUP(C341,FPT!B:HH,73,0)</f>
        <v>200000</v>
      </c>
      <c r="HK341" t="str">
        <f t="shared" si="631"/>
        <v/>
      </c>
      <c r="HL341" s="275">
        <f>VLOOKUP(C341,MOVI!C:DT,74,0)</f>
        <v>730000</v>
      </c>
      <c r="HM341" s="275">
        <f>VLOOKUP(C341,FPT!B:HK,74,0)</f>
        <v>730000</v>
      </c>
      <c r="HN341" t="str">
        <f t="shared" si="632"/>
        <v/>
      </c>
      <c r="HO341" s="275">
        <f>VLOOKUP(C341,MOVI!C:DT,75,0)</f>
        <v>11000000</v>
      </c>
      <c r="HP341" s="275">
        <f>VLOOKUP(C341,FPT!B:HN,75,0)</f>
        <v>11000000</v>
      </c>
      <c r="HQ341" t="str">
        <f t="shared" si="633"/>
        <v/>
      </c>
      <c r="HR341" s="275">
        <f>VLOOKUP(C341,MOVI!C:DT,76,0)</f>
        <v>0</v>
      </c>
      <c r="HS341" s="275">
        <f>VLOOKUP(C341,FPT!B:HQ,76,0)</f>
        <v>0</v>
      </c>
      <c r="HT341" t="str">
        <f t="shared" si="634"/>
        <v/>
      </c>
      <c r="HU341" s="275">
        <f>VLOOKUP(C341,MOVI!C:DT,77,0)</f>
        <v>0</v>
      </c>
      <c r="HV341" s="275">
        <f>VLOOKUP(C341,FPT!B:HT,77,0)</f>
        <v>0</v>
      </c>
      <c r="HW341" t="str">
        <f t="shared" si="635"/>
        <v/>
      </c>
      <c r="HX341" s="274">
        <f>VLOOKUP(C341,MOVI!C:CB,78,0)</f>
        <v>400000</v>
      </c>
      <c r="HY341" s="261">
        <f>VLOOKUP(C341,FPT!$B:$CA,78,0)</f>
        <v>400000</v>
      </c>
      <c r="HZ341" t="str">
        <f t="shared" si="636"/>
        <v/>
      </c>
      <c r="IA341" s="275">
        <f>VLOOKUP(C341,MOVI!C:CD,79,0)</f>
        <v>50000</v>
      </c>
      <c r="IB341" s="275">
        <f>VLOOKUP(C341,FPT!B:HZ,79,0)</f>
        <v>50000</v>
      </c>
      <c r="IC341" t="str">
        <f t="shared" si="637"/>
        <v/>
      </c>
      <c r="ID341" s="275">
        <f>VLOOKUP(C341,MOVI!C:CD,80,0)</f>
        <v>75000</v>
      </c>
      <c r="IE341" s="275">
        <f>VLOOKUP(C341,FPT!B:IC,80,0)</f>
        <v>75000</v>
      </c>
      <c r="IF341" t="str">
        <f t="shared" si="638"/>
        <v/>
      </c>
      <c r="IG341" s="275">
        <f>VLOOKUP(C341,MOVI!C:DT,81,0)</f>
        <v>0</v>
      </c>
      <c r="IH341" s="275">
        <f>VLOOKUP(C341,FPT!B:IF,81,0)</f>
        <v>0</v>
      </c>
      <c r="II341" t="str">
        <f t="shared" si="639"/>
        <v/>
      </c>
      <c r="IJ341" s="275">
        <f>VLOOKUP(C341,MOVI!C:DT,82,0)</f>
        <v>525000</v>
      </c>
      <c r="IK341" s="275">
        <f>VLOOKUP(C341,FPT!B:II,82,0)</f>
        <v>525000</v>
      </c>
      <c r="IL341" t="str">
        <f t="shared" si="640"/>
        <v/>
      </c>
      <c r="IM341" s="275">
        <f>ROUND(VLOOKUP(C341,MOVI!C:DT,83,0),0)</f>
        <v>12455000</v>
      </c>
      <c r="IN341" s="275">
        <f>ROUND(VLOOKUP(C341,FPT!B:IL,83,0),0)</f>
        <v>12455000</v>
      </c>
      <c r="IO341" t="str">
        <f t="shared" si="641"/>
        <v/>
      </c>
      <c r="IP341" s="275">
        <f>VLOOKUP(C341,MOVI!C:DT,84,0)</f>
        <v>0</v>
      </c>
      <c r="IQ341" s="275">
        <f>VLOOKUP(C341,FPT!B:IO,84,0)</f>
        <v>0</v>
      </c>
      <c r="IR341" t="str">
        <f t="shared" si="642"/>
        <v/>
      </c>
      <c r="IS341" s="275">
        <f>ROUND(VLOOKUP(C341,MOVI!C:DT,85,0),0)</f>
        <v>0</v>
      </c>
      <c r="IT341" s="275">
        <f>ROUND(VLOOKUP(C341,FPT!B:IR,85,0),0)</f>
        <v>0</v>
      </c>
      <c r="IU341" t="str">
        <f t="shared" si="643"/>
        <v/>
      </c>
      <c r="IV341" s="275">
        <f>VLOOKUP(C341,MOVI!C:DT,86,0)</f>
        <v>0</v>
      </c>
      <c r="IW341" s="275">
        <f>VLOOKUP(C341,FPT!B:IU,86,0)</f>
        <v>0</v>
      </c>
      <c r="IX341" t="str">
        <f t="shared" si="644"/>
        <v/>
      </c>
      <c r="IY341" s="275">
        <f>ROUND(VLOOKUP(C341,MOVI!C:DT,87,0),0)</f>
        <v>0</v>
      </c>
      <c r="IZ341" s="275">
        <f>ROUND(VLOOKUP(C341,FPT!B:IX,87,0),0)</f>
        <v>0</v>
      </c>
      <c r="JA341" t="str">
        <f t="shared" si="645"/>
        <v/>
      </c>
      <c r="JB341" s="275">
        <f>VLOOKUP(C341,MOVI!C:DT,88,0)</f>
        <v>0</v>
      </c>
      <c r="JC341" s="275">
        <f>VLOOKUP(C341,FPT!B:JA,88,0)</f>
        <v>0</v>
      </c>
      <c r="JD341" t="str">
        <f t="shared" si="646"/>
        <v/>
      </c>
      <c r="JE341" s="275">
        <f>VLOOKUP(C341,MOVI!C:DT,89,0)</f>
        <v>0</v>
      </c>
      <c r="JF341" s="275">
        <f>VLOOKUP(C341,FPT!B:JD,89,0)</f>
        <v>0</v>
      </c>
      <c r="JG341" t="str">
        <f t="shared" si="647"/>
        <v/>
      </c>
      <c r="JH341" s="275">
        <f>VLOOKUP(C341,MOVI!C:DT,90,0)</f>
        <v>0</v>
      </c>
      <c r="JI341" s="275">
        <f>VLOOKUP(C341,FPT!B:JG,90,0)</f>
        <v>0</v>
      </c>
      <c r="JJ341" t="str">
        <f t="shared" si="648"/>
        <v/>
      </c>
      <c r="JK341" s="275">
        <f>VLOOKUP(C341,MOVI!C:DT,91,0)</f>
        <v>0</v>
      </c>
      <c r="JL341" s="275">
        <f>VLOOKUP(C341,FPT!B:JJ,91,0)</f>
        <v>0</v>
      </c>
      <c r="JM341" t="str">
        <f t="shared" si="649"/>
        <v/>
      </c>
      <c r="JN341" s="275">
        <f>VLOOKUP(C341,MOVI!C:DT,92,0)</f>
        <v>0</v>
      </c>
      <c r="JO341" s="275">
        <f>VLOOKUP(C341,FPT!B:JM,92,0)</f>
        <v>0</v>
      </c>
      <c r="JP341" t="str">
        <f t="shared" si="650"/>
        <v/>
      </c>
      <c r="JQ341" s="275">
        <f>VLOOKUP(C341,MOVI!C:DT,93,0)</f>
        <v>0</v>
      </c>
      <c r="JR341" s="275">
        <f>VLOOKUP(C341,FPT!B:JP,93,0)</f>
        <v>0</v>
      </c>
      <c r="JS341" t="str">
        <f t="shared" si="651"/>
        <v/>
      </c>
      <c r="JT341" s="275">
        <f>VLOOKUP(C341,MOVI!C:DT,94,0)</f>
        <v>0</v>
      </c>
      <c r="JU341" s="275">
        <f>VLOOKUP(C341,FPT!B:JS,94,0)</f>
        <v>0</v>
      </c>
      <c r="JV341" t="str">
        <f t="shared" si="652"/>
        <v/>
      </c>
      <c r="JW341" s="275">
        <f>VLOOKUP(C341,MOVI!C:DT,95,0)</f>
        <v>6111711</v>
      </c>
      <c r="JX341" s="275">
        <f>VLOOKUP(C341,FPT!B:JV,95,0)</f>
        <v>6111711</v>
      </c>
      <c r="JY341" t="str">
        <f t="shared" si="653"/>
        <v/>
      </c>
      <c r="JZ341" s="275">
        <f>VLOOKUP(C341,MOVI!C:DT,96,0)</f>
        <v>0</v>
      </c>
      <c r="KA341" s="275">
        <f>VLOOKUP(C341,FPT!B:JY,96,0)</f>
        <v>0</v>
      </c>
      <c r="KB341" t="str">
        <f t="shared" si="654"/>
        <v/>
      </c>
      <c r="KC341" s="275">
        <f>VLOOKUP(C341,MOVI!C:DT,97,0)</f>
        <v>6111711</v>
      </c>
      <c r="KD341" s="275">
        <f>VLOOKUP(C341,FPT!B:KB,97,0)</f>
        <v>6111711</v>
      </c>
      <c r="KE341" t="str">
        <f t="shared" si="655"/>
        <v/>
      </c>
      <c r="KF341" s="275">
        <f>VLOOKUP(C341,MOVI!C:DT,98,0)</f>
        <v>850000.00000000012</v>
      </c>
      <c r="KG341" s="275">
        <f>VLOOKUP(C341,FPT!B:KE,98,0)</f>
        <v>850000</v>
      </c>
      <c r="KH341" t="str">
        <f t="shared" si="656"/>
        <v/>
      </c>
      <c r="KI341" s="275">
        <f>VLOOKUP(C341,MOVI!C:DT,99,0)</f>
        <v>0</v>
      </c>
      <c r="KJ341" s="275">
        <f>VLOOKUP(C341,FPT!B:KH,99,0)</f>
        <v>0</v>
      </c>
      <c r="KK341" t="str">
        <f t="shared" si="657"/>
        <v/>
      </c>
      <c r="KL341" s="275">
        <f>VLOOKUP(C341,MOVI!C:DT,100,0)</f>
        <v>150000</v>
      </c>
      <c r="KM341" s="275">
        <f>VLOOKUP(C341,FPT!B:KK,100,0)</f>
        <v>150000</v>
      </c>
      <c r="KN341" t="str">
        <f t="shared" si="658"/>
        <v/>
      </c>
      <c r="KO341" s="275">
        <f>VLOOKUP(C341,MOVI!C:DT,101,0)</f>
        <v>0</v>
      </c>
      <c r="KP341" s="275">
        <f>VLOOKUP(C341,FPT!B:KN,101,0)</f>
        <v>0</v>
      </c>
      <c r="KQ341" t="str">
        <f t="shared" si="659"/>
        <v/>
      </c>
      <c r="KR341" s="275">
        <f>VLOOKUP(C341,MOVI!C:DT,102,0)</f>
        <v>0</v>
      </c>
      <c r="KS341" s="275">
        <f>VLOOKUP(C341,FPT!B:KQ,102,0)</f>
        <v>0</v>
      </c>
      <c r="KT341" t="str">
        <f t="shared" si="660"/>
        <v/>
      </c>
      <c r="KU341" s="275">
        <f>VLOOKUP(C341,MOVI!C:DT,103,0)</f>
        <v>1000000.0000000001</v>
      </c>
      <c r="KV341" s="275">
        <f>VLOOKUP(C341,FPT!B:KT,103,0)</f>
        <v>1000000</v>
      </c>
      <c r="KW341" t="str">
        <f t="shared" si="661"/>
        <v/>
      </c>
      <c r="KX341" s="275">
        <f>VLOOKUP(C341,MOVI!C:DT,104,0)</f>
        <v>1525000</v>
      </c>
      <c r="KY341" s="275">
        <f>VLOOKUP(C341,FPT!B:KW,104,0)</f>
        <v>1525000</v>
      </c>
      <c r="KZ341" t="str">
        <f t="shared" si="662"/>
        <v/>
      </c>
      <c r="LA341" s="275">
        <f>VLOOKUP(C341,MOVI!C:DT,105,0)</f>
        <v>100000</v>
      </c>
      <c r="LB341" s="275">
        <f>VLOOKUP(C341,FPT!B:KZ,105,0)</f>
        <v>100000</v>
      </c>
      <c r="LC341" t="str">
        <f t="shared" si="663"/>
        <v/>
      </c>
      <c r="LD341" s="275">
        <f>VLOOKUP(C341,MOVI!C:DT,106,0)</f>
        <v>7736711</v>
      </c>
      <c r="LE341" s="275">
        <f>VLOOKUP(C341,FPT!B:LC,106,0)</f>
        <v>7736711</v>
      </c>
      <c r="LF341" t="str">
        <f t="shared" si="664"/>
        <v/>
      </c>
      <c r="LG341" s="273">
        <f>VLOOKUP(C341,MOVI!C:DT,107,0)</f>
        <v>0</v>
      </c>
      <c r="LH341" s="273">
        <f>VLOOKUP(C341,FPT!B:LF,107,0)</f>
        <v>0</v>
      </c>
      <c r="LI341" t="str">
        <f t="shared" si="665"/>
        <v/>
      </c>
      <c r="LJ341" t="str">
        <f>VLOOKUP(C341,MOVI!C:DV,108,0)</f>
        <v>MoviSouthSales</v>
      </c>
      <c r="LK341" s="252" t="str">
        <f>VLOOKUP(C341,FPT!B:LI,108,0)</f>
        <v>MoviSouthSales</v>
      </c>
      <c r="LL341" t="str">
        <f t="shared" si="666"/>
        <v/>
      </c>
      <c r="LM341" s="275">
        <f>ROUND(VLOOKUP(C341,MOVI!C:DV,109,0),0)</f>
        <v>416667</v>
      </c>
      <c r="LN341" s="275">
        <f>ROUND(VLOOKUP(C341,FPT!B:LL,109,0),0)</f>
        <v>416667</v>
      </c>
      <c r="LO341" t="str">
        <f t="shared" si="667"/>
        <v/>
      </c>
      <c r="LP341" t="str">
        <f>VLOOKUP(C341,MOVI!C:DV,110,0)</f>
        <v>DNI</v>
      </c>
      <c r="LQ341" s="247" t="str">
        <f>VLOOKUP(C341,FPT!B:LO,110,0)</f>
        <v>DNI</v>
      </c>
      <c r="LR341" t="str">
        <f t="shared" si="668"/>
        <v/>
      </c>
      <c r="LS341">
        <f>MOVI!DI336</f>
        <v>22</v>
      </c>
      <c r="LV341">
        <f>MOVI!DJ336</f>
        <v>0</v>
      </c>
      <c r="LW341">
        <f>MOVI!DK336</f>
        <v>0</v>
      </c>
      <c r="LX341">
        <f>MOVI!DL336</f>
        <v>0</v>
      </c>
      <c r="LY341">
        <f>MOVI!DM336</f>
        <v>0</v>
      </c>
      <c r="LZ341">
        <f>MOVI!DN336</f>
        <v>0</v>
      </c>
      <c r="MA341">
        <f>MOVI!DO336</f>
        <v>0</v>
      </c>
      <c r="MB341" t="str">
        <f>MOVI!DP336</f>
        <v>DNI</v>
      </c>
      <c r="MC341">
        <f>MOVI!DQ336</f>
        <v>0</v>
      </c>
      <c r="MD341">
        <f>MOVI!DR336</f>
        <v>0</v>
      </c>
      <c r="ME341" t="str">
        <f>VLOOKUP(C341,MOVI!C:DV,121,0)</f>
        <v>Group 1</v>
      </c>
      <c r="MF341" s="252" t="str">
        <f>VLOOKUP(C341,FPT!B:MD,111,0)</f>
        <v>Group 1</v>
      </c>
      <c r="MG341" t="str">
        <f t="shared" si="561"/>
        <v/>
      </c>
      <c r="MH341" t="str">
        <f>VLOOKUP(C341,MOVI!C:DT,122,0)</f>
        <v>MoviSouthGroup 1</v>
      </c>
      <c r="MI341" s="252" t="str">
        <f>VLOOKUP(C341,FPT!B:DS,112,0)</f>
        <v>MoviSouthGroup 1</v>
      </c>
      <c r="MJ341" t="str">
        <f t="shared" si="669"/>
        <v/>
      </c>
    </row>
    <row r="342" spans="1:348" x14ac:dyDescent="0.25">
      <c r="A342">
        <v>334</v>
      </c>
      <c r="B342" s="48">
        <v>6086</v>
      </c>
      <c r="C342" s="271" t="s">
        <v>1105</v>
      </c>
      <c r="D342" t="str">
        <f>VLOOKUP(C342,MOVI!C:D,2,0)</f>
        <v>Võ Thị Mộng Tuyền</v>
      </c>
      <c r="E342" t="str">
        <f>VLOOKUP(C342,FPT!B:C,2,0)</f>
        <v>Võ Thị Mộng Tuyền</v>
      </c>
      <c r="F342" t="str">
        <f t="shared" si="562"/>
        <v/>
      </c>
      <c r="G342" t="str">
        <f>VLOOKUP(C342,MOVI!C:E,3,0)</f>
        <v>Sales</v>
      </c>
      <c r="H342" t="str">
        <f>VLOOKUP(C342,FPT!B:F,3,0)</f>
        <v>Sales</v>
      </c>
      <c r="I342" t="str">
        <f t="shared" si="563"/>
        <v/>
      </c>
      <c r="J342" t="str">
        <f>VLOOKUP(C342,MOVI!C:H,4,0)</f>
        <v>Field Sales</v>
      </c>
      <c r="K342" t="str">
        <f>VLOOKUP(C342,FPT!B:I,4,0)</f>
        <v>Field Sales</v>
      </c>
      <c r="L342" t="str">
        <f t="shared" si="564"/>
        <v/>
      </c>
      <c r="M342" t="str">
        <f>VLOOKUP(C342,MOVI!C:DT,5,0)</f>
        <v>Associate</v>
      </c>
      <c r="N342" t="str">
        <f>VLOOKUP(C342,FPT!B:L,5,0)</f>
        <v>Associate</v>
      </c>
      <c r="O342" t="str">
        <f t="shared" si="565"/>
        <v/>
      </c>
      <c r="P342" t="str">
        <f>VLOOKUP(C342,MOVI!C:DT,6,0)</f>
        <v>Field Sales</v>
      </c>
      <c r="Q342" t="str">
        <f>VLOOKUP(C342,FPT!B:O,6,0)</f>
        <v>Field sales</v>
      </c>
      <c r="R342" t="str">
        <f t="shared" si="566"/>
        <v/>
      </c>
      <c r="S342" t="str">
        <f>VLOOKUP(C342,MOVI!C:DT,7,0)</f>
        <v>South</v>
      </c>
      <c r="T342" t="str">
        <f>VLOOKUP(C342,FPT!B:R,7,0)</f>
        <v>South</v>
      </c>
      <c r="U342" t="str">
        <f t="shared" si="567"/>
        <v/>
      </c>
      <c r="V342" t="str">
        <f>VLOOKUP(C342,MOVI!C:DT,8,0)</f>
        <v>Movi</v>
      </c>
      <c r="W342" t="str">
        <f>VLOOKUP(C342,FPT!B:U,8,0)</f>
        <v>Movi</v>
      </c>
      <c r="X342" t="str">
        <f t="shared" si="568"/>
        <v/>
      </c>
      <c r="Y342" t="str">
        <f>VLOOKUP(C342,MOVI!C:DT,9,0)</f>
        <v>Full-time</v>
      </c>
      <c r="Z342" t="str">
        <f>VLOOKUP(C342,FPT!B:X,9,0)</f>
        <v>Full-time</v>
      </c>
      <c r="AA342" t="str">
        <f t="shared" si="569"/>
        <v/>
      </c>
      <c r="AB342" t="str">
        <f>VLOOKUP(C342,MOVI!C:DT,10,0)</f>
        <v>Permanent</v>
      </c>
      <c r="AC342" t="str">
        <f>VLOOKUP(C342,FPT!B:AA,10,0)</f>
        <v>Permanent</v>
      </c>
      <c r="AD342" t="str">
        <f t="shared" si="570"/>
        <v/>
      </c>
      <c r="AE342" s="247">
        <f>VLOOKUP(C342,MOVI!C:DT,11,0)</f>
        <v>44291</v>
      </c>
      <c r="AF342" s="247">
        <f>VLOOKUP(C342,FPT!B:AD,11,0)</f>
        <v>44291</v>
      </c>
      <c r="AG342" t="str">
        <f t="shared" si="571"/>
        <v/>
      </c>
      <c r="AH342" s="260" t="str">
        <f>VLOOKUP(C342,MOVI!C:DT,12,0)</f>
        <v/>
      </c>
      <c r="AI342" s="260"/>
      <c r="AJ342" t="str">
        <f t="shared" si="671"/>
        <v/>
      </c>
      <c r="AK342">
        <f>VLOOKUP(C342,MOVI!C:DT,13,0)</f>
        <v>0</v>
      </c>
      <c r="AL342" s="247">
        <f>VLOOKUP(C342,FPT!B:AJ,13,0)</f>
        <v>0</v>
      </c>
      <c r="AM342" t="str">
        <f t="shared" si="670"/>
        <v/>
      </c>
      <c r="AN342" s="247">
        <f>VLOOKUP(C342,MOVI!C:DT,14,0)</f>
        <v>0</v>
      </c>
      <c r="AO342" s="247">
        <f>VLOOKUP(C342,FPT!B:AM,14,0)</f>
        <v>0</v>
      </c>
      <c r="AP342" t="str">
        <f t="shared" si="572"/>
        <v/>
      </c>
      <c r="AQ342" t="str">
        <f>VLOOKUP(C342,MOVI!C:DT,15,0)</f>
        <v>LC</v>
      </c>
      <c r="AR342" s="247" t="str">
        <f>VLOOKUP(C342,FPT!B:AP,15,0)</f>
        <v>LC</v>
      </c>
      <c r="AS342" t="str">
        <f t="shared" si="573"/>
        <v/>
      </c>
      <c r="AT342" s="282" t="str">
        <f>VLOOKUP(C342,MOVI!C:DT,16,0)</f>
        <v>LTTP</v>
      </c>
      <c r="AU342" s="247" t="str">
        <f>VLOOKUP(C342,FPT!B:AS,16,0)</f>
        <v>LTTP</v>
      </c>
      <c r="AV342" t="str">
        <f t="shared" si="574"/>
        <v/>
      </c>
      <c r="AW342" t="str">
        <f>VLOOKUP(C342,MOVI!C:DT,17,0)</f>
        <v>L</v>
      </c>
      <c r="AX342" s="247" t="str">
        <f>VLOOKUP(C342,FPT!B:AV,17,0)</f>
        <v>L</v>
      </c>
      <c r="AY342" t="str">
        <f t="shared" si="575"/>
        <v/>
      </c>
      <c r="AZ342">
        <f>VLOOKUP(C342,MOVI!C:DT,18,0)</f>
        <v>0</v>
      </c>
      <c r="BA342" s="247">
        <f>VLOOKUP(C342,FPT!B:AY,18,0)</f>
        <v>0</v>
      </c>
      <c r="BB342" t="str">
        <f t="shared" si="576"/>
        <v/>
      </c>
      <c r="BC342" s="275">
        <f>VLOOKUP(C342,MOVI!C:DT,19,0)</f>
        <v>5000000</v>
      </c>
      <c r="BD342" s="275">
        <f>VLOOKUP(C342,FPT!B:BB,19,0)</f>
        <v>5000000</v>
      </c>
      <c r="BE342" t="str">
        <f t="shared" si="577"/>
        <v/>
      </c>
      <c r="BF342">
        <f>VLOOKUP(C342,MOVI!C:DT,20,0)</f>
        <v>0</v>
      </c>
      <c r="BG342" s="252">
        <f>VLOOKUP(C342,FPT!B:BE,20,0)</f>
        <v>0</v>
      </c>
      <c r="BH342" t="str">
        <f t="shared" si="578"/>
        <v/>
      </c>
      <c r="BI342" s="275">
        <f>VLOOKUP(C342,MOVI!C:DT,21,0)</f>
        <v>5000000</v>
      </c>
      <c r="BJ342" s="275">
        <f>VLOOKUP(C342,FPT!B:BH,21,0)</f>
        <v>5000000</v>
      </c>
      <c r="BK342" t="str">
        <f t="shared" si="579"/>
        <v/>
      </c>
      <c r="BL342" s="275">
        <f>VLOOKUP(C342,MOVI!C:DT,22,0)</f>
        <v>0</v>
      </c>
      <c r="BM342" s="275">
        <f>VLOOKUP(C342,FPT!B:BK,22,0)</f>
        <v>0</v>
      </c>
      <c r="BN342" t="str">
        <f t="shared" si="580"/>
        <v/>
      </c>
      <c r="BO342" s="275">
        <f>VLOOKUP(C342,MOVI!C:DT,23,0)</f>
        <v>0</v>
      </c>
      <c r="BP342" s="275">
        <f>VLOOKUP(C342,FPT!B:BN,23,0)</f>
        <v>0</v>
      </c>
      <c r="BQ342" t="str">
        <f t="shared" si="581"/>
        <v/>
      </c>
      <c r="BR342" s="275">
        <f>VLOOKUP(C342,MOVI!C:DT,24,0)</f>
        <v>0</v>
      </c>
      <c r="BS342" s="275">
        <f>VLOOKUP(C342,FPT!B:BQ,24,0)</f>
        <v>0</v>
      </c>
      <c r="BT342" t="str">
        <f t="shared" si="582"/>
        <v/>
      </c>
      <c r="BU342" s="275">
        <f>VLOOKUP(C342,MOVI!C:DT,25,0)</f>
        <v>200000</v>
      </c>
      <c r="BV342" s="275">
        <f>VLOOKUP(C342,FPT!B:BT,25,0)</f>
        <v>200000</v>
      </c>
      <c r="BW342" t="str">
        <f t="shared" si="583"/>
        <v/>
      </c>
      <c r="BX342" s="275">
        <f>VLOOKUP(C342,MOVI!C:DT,26,0)</f>
        <v>0</v>
      </c>
      <c r="BY342" s="275">
        <f>VLOOKUP(C342,FPT!B:BW,26,0)</f>
        <v>0</v>
      </c>
      <c r="BZ342" t="str">
        <f t="shared" si="584"/>
        <v/>
      </c>
      <c r="CA342" s="275">
        <f>VLOOKUP(C342,MOVI!C:DT,27,0)</f>
        <v>730000</v>
      </c>
      <c r="CB342" s="275">
        <f>VLOOKUP(C342,FPT!B:BZ,27,0)</f>
        <v>730000</v>
      </c>
      <c r="CC342" t="str">
        <f t="shared" si="585"/>
        <v/>
      </c>
      <c r="CD342" s="275">
        <f>VLOOKUP(C342,MOVI!C:DT,28,0)</f>
        <v>930000</v>
      </c>
      <c r="CE342" s="275">
        <f>VLOOKUP(C342,FPT!B:CC,28,0)</f>
        <v>930000</v>
      </c>
      <c r="CF342" t="str">
        <f t="shared" si="586"/>
        <v/>
      </c>
      <c r="CG342" t="str">
        <f>VLOOKUP(C342,MOVI!C:DT,29,0)</f>
        <v>CN</v>
      </c>
      <c r="CH342" s="252" t="str">
        <f>VLOOKUP(C342,FPT!B:CF,29,0)</f>
        <v>CN</v>
      </c>
      <c r="CI342" t="str">
        <f t="shared" si="587"/>
        <v/>
      </c>
      <c r="CJ342">
        <f>VLOOKUP(C342,MOVI!C:DT,30,0)</f>
        <v>26</v>
      </c>
      <c r="CK342" s="252">
        <f>VLOOKUP(C342,FPT!B:CI,30,0)</f>
        <v>26</v>
      </c>
      <c r="CL342" t="str">
        <f t="shared" si="588"/>
        <v/>
      </c>
      <c r="CM342">
        <f>VLOOKUP(C342,MOVI!C:DT,31,0)</f>
        <v>26</v>
      </c>
      <c r="CN342" s="252">
        <f>VLOOKUP(C342,FPT!B:CL,31,0)</f>
        <v>26</v>
      </c>
      <c r="CO342" t="str">
        <f t="shared" si="589"/>
        <v/>
      </c>
      <c r="CP342" s="275">
        <f>VLOOKUP(C342,MOVI!C:DT,32,0)</f>
        <v>0</v>
      </c>
      <c r="CQ342" s="275">
        <f>VLOOKUP(C342,FPT!B:CO,32,0)</f>
        <v>0</v>
      </c>
      <c r="CR342" t="str">
        <f t="shared" si="590"/>
        <v/>
      </c>
      <c r="CS342" s="275">
        <f>VLOOKUP(C342,MOVI!C:DT,33,0)</f>
        <v>0</v>
      </c>
      <c r="CT342" s="275">
        <f>VLOOKUP(C342,FPT!B:CR,33,0)</f>
        <v>0</v>
      </c>
      <c r="CU342" t="str">
        <f t="shared" si="591"/>
        <v/>
      </c>
      <c r="CV342" s="275">
        <f>VLOOKUP(C342,MOVI!C:DT,34,0)</f>
        <v>0</v>
      </c>
      <c r="CW342" s="275">
        <f>VLOOKUP(C342,FPT!B:CU,34,0)</f>
        <v>0</v>
      </c>
      <c r="CX342" t="str">
        <f t="shared" si="592"/>
        <v/>
      </c>
      <c r="CY342" s="275">
        <f>VLOOKUP(C342,MOVI!C:DT,35,0)</f>
        <v>26</v>
      </c>
      <c r="CZ342" s="275">
        <f>VLOOKUP(C342,FPT!B:CX,35,0)</f>
        <v>26</v>
      </c>
      <c r="DA342" t="str">
        <f t="shared" si="593"/>
        <v/>
      </c>
      <c r="DB342" s="275">
        <f>VLOOKUP(C342,MOVI!C:DT,36,0)</f>
        <v>0</v>
      </c>
      <c r="DC342" s="275">
        <f>VLOOKUP(C342,FPT!B:DA,36,0)</f>
        <v>0</v>
      </c>
      <c r="DD342" t="str">
        <f t="shared" si="594"/>
        <v/>
      </c>
      <c r="DE342" s="275">
        <f>VLOOKUP(C342,MOVI!C:DT,37,0)</f>
        <v>0</v>
      </c>
      <c r="DF342" s="275">
        <f>VLOOKUP(C342,FPT!B:DD,37,0)</f>
        <v>0</v>
      </c>
      <c r="DG342" t="str">
        <f t="shared" si="595"/>
        <v/>
      </c>
      <c r="DH342" s="275">
        <f>VLOOKUP(C342,MOVI!C:DT,38,0)</f>
        <v>0</v>
      </c>
      <c r="DI342" s="275">
        <f>VLOOKUP(C342,FPT!B:DG,38,0)</f>
        <v>0</v>
      </c>
      <c r="DJ342" t="str">
        <f t="shared" si="596"/>
        <v/>
      </c>
      <c r="DK342" s="275">
        <f>VLOOKUP(C342,MOVI!C:DT,39,0)</f>
        <v>0</v>
      </c>
      <c r="DL342" s="275">
        <f>VLOOKUP(C342,FPT!B:DJ,39,0)</f>
        <v>0</v>
      </c>
      <c r="DM342" t="str">
        <f t="shared" si="597"/>
        <v/>
      </c>
      <c r="DN342" s="275">
        <f>VLOOKUP(C342,MOVI!C:DT,40,0)</f>
        <v>0</v>
      </c>
      <c r="DO342" s="275">
        <f>VLOOKUP(C342,FPT!B:DM,40,0)</f>
        <v>0</v>
      </c>
      <c r="DP342" t="str">
        <f t="shared" si="598"/>
        <v/>
      </c>
      <c r="DQ342" s="275">
        <f>VLOOKUP(C342,MOVI!C:DT,41,0)</f>
        <v>0</v>
      </c>
      <c r="DR342" s="275">
        <f>VLOOKUP(C342,FPT!B:DP,41,0)</f>
        <v>0</v>
      </c>
      <c r="DS342" t="str">
        <f t="shared" si="599"/>
        <v/>
      </c>
      <c r="DT342" s="275">
        <f>VLOOKUP(C342,MOVI!C:DT,42,0)</f>
        <v>5000000</v>
      </c>
      <c r="DU342" s="275">
        <f>ROUND(VLOOKUP(C342,FPT!B:DS,42,0),0)</f>
        <v>5000000</v>
      </c>
      <c r="DV342" t="str">
        <f t="shared" si="600"/>
        <v/>
      </c>
      <c r="DW342" s="275">
        <f>VLOOKUP(C342,MOVI!C:DT,43,0)</f>
        <v>0</v>
      </c>
      <c r="DX342" s="275">
        <f>VLOOKUP(C342,FPT!B:DV,43,0)</f>
        <v>0</v>
      </c>
      <c r="DY342" t="str">
        <f t="shared" si="601"/>
        <v/>
      </c>
      <c r="DZ342" s="275">
        <f>VLOOKUP(C342,MOVI!C:DT,44,0)</f>
        <v>0</v>
      </c>
      <c r="EA342" s="275">
        <f>VLOOKUP(C342,FPT!B:DY,44,0)</f>
        <v>0</v>
      </c>
      <c r="EB342" t="str">
        <f t="shared" si="602"/>
        <v/>
      </c>
      <c r="EC342" s="275">
        <f>VLOOKUP(C342,MOVI!C:DT,45,0)</f>
        <v>5000000</v>
      </c>
      <c r="ED342" s="275">
        <f>ROUND(VLOOKUP(C342,FPT!B:EB,45,0),0)</f>
        <v>5000000</v>
      </c>
      <c r="EE342" t="str">
        <f t="shared" si="603"/>
        <v/>
      </c>
      <c r="EF342" s="275">
        <f>VLOOKUP(C342,MOVI!C:DT,46,0)</f>
        <v>0</v>
      </c>
      <c r="EG342" s="275">
        <f>VLOOKUP(C342,FPT!B:EE,46,0)</f>
        <v>0</v>
      </c>
      <c r="EH342" t="str">
        <f t="shared" si="604"/>
        <v/>
      </c>
      <c r="EI342" s="275">
        <f>VLOOKUP(C342,MOVI!C:DT,47,0)</f>
        <v>0</v>
      </c>
      <c r="EJ342" s="275">
        <f>VLOOKUP(C342,FPT!B:EH,47,0)</f>
        <v>0</v>
      </c>
      <c r="EK342" t="str">
        <f t="shared" si="605"/>
        <v/>
      </c>
      <c r="EL342" s="275">
        <f>VLOOKUP(C342,MOVI!C:DT,48,0)</f>
        <v>0</v>
      </c>
      <c r="EM342" s="275">
        <f>VLOOKUP(C342,FPT!B:EK,48,0)</f>
        <v>0</v>
      </c>
      <c r="EN342" t="str">
        <f t="shared" si="606"/>
        <v/>
      </c>
      <c r="EO342" s="275">
        <f>VLOOKUP(C342,MOVI!C:DT,49,0)</f>
        <v>200000</v>
      </c>
      <c r="EP342" s="275">
        <f>VLOOKUP(C342,FPT!B:EN,49,0)</f>
        <v>200000</v>
      </c>
      <c r="EQ342" t="str">
        <f t="shared" si="607"/>
        <v/>
      </c>
      <c r="ER342" s="275">
        <f>VLOOKUP(C342,MOVI!C:DT,50,0)</f>
        <v>0</v>
      </c>
      <c r="ES342" s="275">
        <f>VLOOKUP(C342,FPT!B:EQ,50,0)</f>
        <v>0</v>
      </c>
      <c r="ET342" t="str">
        <f t="shared" si="608"/>
        <v/>
      </c>
      <c r="EU342" s="275">
        <f>VLOOKUP(C342,MOVI!C:DT,51,0)</f>
        <v>0</v>
      </c>
      <c r="EV342" s="275">
        <f>VLOOKUP(C342,FPT!B:ET,51,0)</f>
        <v>0</v>
      </c>
      <c r="EW342" t="str">
        <f t="shared" si="609"/>
        <v/>
      </c>
      <c r="EX342" s="275">
        <f>VLOOKUP(C342,MOVI!C:DT,52,0)</f>
        <v>0</v>
      </c>
      <c r="EY342" s="275">
        <f>VLOOKUP(C342,FPT!B:EW,52,0)</f>
        <v>0</v>
      </c>
      <c r="EZ342" t="str">
        <f t="shared" si="610"/>
        <v/>
      </c>
      <c r="FA342" s="275">
        <f>VLOOKUP(C342,MOVI!C:DT,53,0)</f>
        <v>0</v>
      </c>
      <c r="FB342" s="275">
        <f>VLOOKUP(C342,FPT!B:EZ,53,0)</f>
        <v>0</v>
      </c>
      <c r="FC342" t="str">
        <f t="shared" si="611"/>
        <v/>
      </c>
      <c r="FD342" s="275">
        <f>VLOOKUP(C342,MOVI!C:DT,54,0)</f>
        <v>0</v>
      </c>
      <c r="FE342" s="275">
        <f>VLOOKUP(C342,FPT!B:FC,54,0)</f>
        <v>0</v>
      </c>
      <c r="FF342" t="str">
        <f t="shared" si="612"/>
        <v/>
      </c>
      <c r="FG342" s="275">
        <f>VLOOKUP(C342,MOVI!C:DT,55,0)</f>
        <v>730000</v>
      </c>
      <c r="FH342" s="275">
        <f>VLOOKUP(C342,FPT!B:FF,55,0)</f>
        <v>730000</v>
      </c>
      <c r="FI342" t="str">
        <f t="shared" si="613"/>
        <v/>
      </c>
      <c r="FJ342" s="275">
        <f>VLOOKUP(C342,MOVI!C:DT,56,0)</f>
        <v>930000</v>
      </c>
      <c r="FK342" s="275">
        <f>VLOOKUP(C342,FPT!B:FI,56,0)</f>
        <v>930000</v>
      </c>
      <c r="FL342" t="str">
        <f t="shared" si="614"/>
        <v/>
      </c>
      <c r="FM342" s="275">
        <f>VLOOKUP(C342,MOVI!C:DT,57,0)</f>
        <v>1579764</v>
      </c>
      <c r="FN342" s="275">
        <f>VLOOKUP(C342,FPT!B:FL,57,0)</f>
        <v>1579764</v>
      </c>
      <c r="FO342" t="str">
        <f t="shared" si="615"/>
        <v/>
      </c>
      <c r="FP342" s="275">
        <f>VLOOKUP(C342,MOVI!C:DT,58,0)</f>
        <v>0</v>
      </c>
      <c r="FQ342" s="275">
        <f>VLOOKUP(C342,FPT!B:FO,58,0)</f>
        <v>0</v>
      </c>
      <c r="FR342" t="str">
        <f t="shared" si="616"/>
        <v/>
      </c>
      <c r="FS342" s="275">
        <f>VLOOKUP(C342,MOVI!C:DT,59,0)</f>
        <v>0</v>
      </c>
      <c r="FT342" s="275">
        <f>VLOOKUP(C342,FPT!B:FR,59,0)</f>
        <v>0</v>
      </c>
      <c r="FU342" t="str">
        <f t="shared" si="617"/>
        <v/>
      </c>
      <c r="FV342" s="275">
        <f>VLOOKUP(C342,MOVI!C:DT,60,0)</f>
        <v>0</v>
      </c>
      <c r="FW342" s="275">
        <f>VLOOKUP(C342,FPT!B:FU,60,0)</f>
        <v>0</v>
      </c>
      <c r="FX342" t="str">
        <f t="shared" si="618"/>
        <v/>
      </c>
      <c r="FY342" s="275">
        <f>VLOOKUP(C342,MOVI!C:DT,61,0)</f>
        <v>0</v>
      </c>
      <c r="FZ342" s="275">
        <f>VLOOKUP(C342,FPT!B:FX,61,0)</f>
        <v>0</v>
      </c>
      <c r="GA342" t="str">
        <f t="shared" si="619"/>
        <v/>
      </c>
      <c r="GB342" s="275">
        <f>VLOOKUP(C342,MOVI!C:DT,62,0)</f>
        <v>400000</v>
      </c>
      <c r="GC342" s="275">
        <f>VLOOKUP(C342,FPT!B:GA,62,0)</f>
        <v>400000</v>
      </c>
      <c r="GD342" t="str">
        <f t="shared" si="620"/>
        <v/>
      </c>
      <c r="GE342" s="275">
        <f>VLOOKUP(C342,MOVI!C:DT,63,0)</f>
        <v>0</v>
      </c>
      <c r="GF342" s="275">
        <f>VLOOKUP(C342,FPT!B:GD,63,0)</f>
        <v>0</v>
      </c>
      <c r="GG342" t="str">
        <f t="shared" si="621"/>
        <v/>
      </c>
      <c r="GH342" s="275">
        <f>VLOOKUP(C342,MOVI!C:DT,64,0)</f>
        <v>0</v>
      </c>
      <c r="GI342" s="275">
        <f>VLOOKUP(C342,FPT!B:GG,64,0)</f>
        <v>0</v>
      </c>
      <c r="GJ342" t="str">
        <f t="shared" si="622"/>
        <v/>
      </c>
      <c r="GK342" s="275">
        <f>VLOOKUP(C342,MOVI!C:DT,65,0)</f>
        <v>0</v>
      </c>
      <c r="GL342" s="275">
        <f>VLOOKUP(C342,FPT!B:GJ,65,0)</f>
        <v>0</v>
      </c>
      <c r="GM342" t="str">
        <f t="shared" si="623"/>
        <v/>
      </c>
      <c r="GN342" s="275">
        <f>VLOOKUP(C342,MOVI!C:DT,66,0)</f>
        <v>0</v>
      </c>
      <c r="GO342" s="275">
        <f>VLOOKUP(C342,FPT!B:GM,66,0)</f>
        <v>0</v>
      </c>
      <c r="GP342" t="str">
        <f t="shared" si="624"/>
        <v/>
      </c>
      <c r="GQ342" s="275">
        <f>VLOOKUP(C342,MOVI!C:DT,67,0)</f>
        <v>0</v>
      </c>
      <c r="GR342" s="275">
        <f>VLOOKUP(C342,FPT!B:GP,67,0)</f>
        <v>0</v>
      </c>
      <c r="GS342" t="str">
        <f t="shared" si="625"/>
        <v/>
      </c>
      <c r="GT342" s="275">
        <f>VLOOKUP(C342,MOVI!C:DT,68,0)</f>
        <v>0</v>
      </c>
      <c r="GU342" s="275">
        <f>VLOOKUP(C342,FPT!B:GS,68,0)</f>
        <v>0</v>
      </c>
      <c r="GV342" t="str">
        <f t="shared" si="626"/>
        <v/>
      </c>
      <c r="GW342" s="275">
        <f>VLOOKUP(C342,MOVI!C:DT,69,0)</f>
        <v>0</v>
      </c>
      <c r="GX342" s="275">
        <f>VLOOKUP(C342,FPT!B:GV,69,0)</f>
        <v>0</v>
      </c>
      <c r="GY342" t="str">
        <f t="shared" si="627"/>
        <v/>
      </c>
      <c r="GZ342" s="275">
        <f>VLOOKUP(C342,MOVI!C:DT,70,0)</f>
        <v>1979764</v>
      </c>
      <c r="HA342" s="275">
        <f>VLOOKUP(C342,FPT!B:GY,70,0)</f>
        <v>1979764</v>
      </c>
      <c r="HB342" t="str">
        <f t="shared" si="628"/>
        <v/>
      </c>
      <c r="HC342" s="275">
        <f>VLOOKUP(C342,MOVI!C:DT,71,0)</f>
        <v>7909764</v>
      </c>
      <c r="HD342" s="275">
        <f>ROUND(VLOOKUP(C342,FPT!B:HB,71,0),0)</f>
        <v>7909764</v>
      </c>
      <c r="HE342" t="str">
        <f t="shared" si="629"/>
        <v/>
      </c>
      <c r="HF342" s="275">
        <f>ROUND(VLOOKUP(C342,MOVI!C:DT,72,0),0)</f>
        <v>0</v>
      </c>
      <c r="HG342" s="275">
        <f>ROUND(VLOOKUP(C342,FPT!B:HE,72,0),0)</f>
        <v>0</v>
      </c>
      <c r="HH342" t="str">
        <f t="shared" si="630"/>
        <v/>
      </c>
      <c r="HI342" s="275">
        <f>VLOOKUP(C342,MOVI!C:DT,73,0)</f>
        <v>200000</v>
      </c>
      <c r="HJ342" s="275">
        <f>VLOOKUP(C342,FPT!B:HH,73,0)</f>
        <v>200000</v>
      </c>
      <c r="HK342" t="str">
        <f t="shared" si="631"/>
        <v/>
      </c>
      <c r="HL342" s="275">
        <f>VLOOKUP(C342,MOVI!C:DT,74,0)</f>
        <v>730000</v>
      </c>
      <c r="HM342" s="275">
        <f>VLOOKUP(C342,FPT!B:HK,74,0)</f>
        <v>730000</v>
      </c>
      <c r="HN342" t="str">
        <f t="shared" si="632"/>
        <v/>
      </c>
      <c r="HO342" s="275">
        <f>VLOOKUP(C342,MOVI!C:DT,75,0)</f>
        <v>11000000</v>
      </c>
      <c r="HP342" s="275">
        <f>VLOOKUP(C342,FPT!B:HN,75,0)</f>
        <v>11000000</v>
      </c>
      <c r="HQ342" t="str">
        <f t="shared" si="633"/>
        <v/>
      </c>
      <c r="HR342" s="275">
        <f>VLOOKUP(C342,MOVI!C:DT,76,0)</f>
        <v>0</v>
      </c>
      <c r="HS342" s="275">
        <f>VLOOKUP(C342,FPT!B:HQ,76,0)</f>
        <v>0</v>
      </c>
      <c r="HT342" t="str">
        <f t="shared" si="634"/>
        <v/>
      </c>
      <c r="HU342" s="275">
        <f>VLOOKUP(C342,MOVI!C:DT,77,0)</f>
        <v>0</v>
      </c>
      <c r="HV342" s="275">
        <f>VLOOKUP(C342,FPT!B:HT,77,0)</f>
        <v>0</v>
      </c>
      <c r="HW342" t="str">
        <f t="shared" si="635"/>
        <v/>
      </c>
      <c r="HX342" s="274">
        <f>VLOOKUP(C342,MOVI!C:CB,78,0)</f>
        <v>400000</v>
      </c>
      <c r="HY342" s="261">
        <f>VLOOKUP(C342,FPT!$B:$CA,78,0)</f>
        <v>400000</v>
      </c>
      <c r="HZ342" t="str">
        <f t="shared" si="636"/>
        <v/>
      </c>
      <c r="IA342" s="275">
        <f>VLOOKUP(C342,MOVI!C:CD,79,0)</f>
        <v>50000</v>
      </c>
      <c r="IB342" s="275">
        <f>VLOOKUP(C342,FPT!B:HZ,79,0)</f>
        <v>50000</v>
      </c>
      <c r="IC342" t="str">
        <f t="shared" si="637"/>
        <v/>
      </c>
      <c r="ID342" s="275">
        <f>VLOOKUP(C342,MOVI!C:CD,80,0)</f>
        <v>75000</v>
      </c>
      <c r="IE342" s="275">
        <f>VLOOKUP(C342,FPT!B:IC,80,0)</f>
        <v>75000</v>
      </c>
      <c r="IF342" t="str">
        <f t="shared" si="638"/>
        <v/>
      </c>
      <c r="IG342" s="275">
        <f>VLOOKUP(C342,MOVI!C:DT,81,0)</f>
        <v>0</v>
      </c>
      <c r="IH342" s="275">
        <f>VLOOKUP(C342,FPT!B:IF,81,0)</f>
        <v>0</v>
      </c>
      <c r="II342" t="str">
        <f t="shared" si="639"/>
        <v/>
      </c>
      <c r="IJ342" s="275">
        <f>VLOOKUP(C342,MOVI!C:DT,82,0)</f>
        <v>525000</v>
      </c>
      <c r="IK342" s="275">
        <f>VLOOKUP(C342,FPT!B:II,82,0)</f>
        <v>525000</v>
      </c>
      <c r="IL342" t="str">
        <f t="shared" si="640"/>
        <v/>
      </c>
      <c r="IM342" s="275">
        <f>ROUND(VLOOKUP(C342,MOVI!C:DT,83,0),0)</f>
        <v>12455000</v>
      </c>
      <c r="IN342" s="275">
        <f>ROUND(VLOOKUP(C342,FPT!B:IL,83,0),0)</f>
        <v>12455000</v>
      </c>
      <c r="IO342" t="str">
        <f t="shared" si="641"/>
        <v/>
      </c>
      <c r="IP342" s="275">
        <f>VLOOKUP(C342,MOVI!C:DT,84,0)</f>
        <v>0</v>
      </c>
      <c r="IQ342" s="275">
        <f>VLOOKUP(C342,FPT!B:IO,84,0)</f>
        <v>0</v>
      </c>
      <c r="IR342" t="str">
        <f t="shared" si="642"/>
        <v/>
      </c>
      <c r="IS342" s="275">
        <f>ROUND(VLOOKUP(C342,MOVI!C:DT,85,0),0)</f>
        <v>0</v>
      </c>
      <c r="IT342" s="275">
        <f>ROUND(VLOOKUP(C342,FPT!B:IR,85,0),0)</f>
        <v>0</v>
      </c>
      <c r="IU342" t="str">
        <f t="shared" si="643"/>
        <v/>
      </c>
      <c r="IV342" s="275">
        <f>VLOOKUP(C342,MOVI!C:DT,86,0)</f>
        <v>0</v>
      </c>
      <c r="IW342" s="275">
        <f>VLOOKUP(C342,FPT!B:IU,86,0)</f>
        <v>0</v>
      </c>
      <c r="IX342" t="str">
        <f t="shared" si="644"/>
        <v/>
      </c>
      <c r="IY342" s="275">
        <f>ROUND(VLOOKUP(C342,MOVI!C:DT,87,0),0)</f>
        <v>0</v>
      </c>
      <c r="IZ342" s="275">
        <f>ROUND(VLOOKUP(C342,FPT!B:IX,87,0),0)</f>
        <v>0</v>
      </c>
      <c r="JA342" t="str">
        <f t="shared" si="645"/>
        <v/>
      </c>
      <c r="JB342" s="275">
        <f>VLOOKUP(C342,MOVI!C:DT,88,0)</f>
        <v>0</v>
      </c>
      <c r="JC342" s="275">
        <f>VLOOKUP(C342,FPT!B:JA,88,0)</f>
        <v>0</v>
      </c>
      <c r="JD342" t="str">
        <f t="shared" si="646"/>
        <v/>
      </c>
      <c r="JE342" s="275">
        <f>VLOOKUP(C342,MOVI!C:DT,89,0)</f>
        <v>50000</v>
      </c>
      <c r="JF342" s="275">
        <f>VLOOKUP(C342,FPT!B:JD,89,0)</f>
        <v>50000</v>
      </c>
      <c r="JG342" t="str">
        <f t="shared" si="647"/>
        <v/>
      </c>
      <c r="JH342" s="275">
        <f>VLOOKUP(C342,MOVI!C:DT,90,0)</f>
        <v>0</v>
      </c>
      <c r="JI342" s="275">
        <f>VLOOKUP(C342,FPT!B:JG,90,0)</f>
        <v>0</v>
      </c>
      <c r="JJ342" t="str">
        <f t="shared" si="648"/>
        <v/>
      </c>
      <c r="JK342" s="275">
        <f>VLOOKUP(C342,MOVI!C:DT,91,0)</f>
        <v>0</v>
      </c>
      <c r="JL342" s="275">
        <f>VLOOKUP(C342,FPT!B:JJ,91,0)</f>
        <v>0</v>
      </c>
      <c r="JM342" t="str">
        <f t="shared" si="649"/>
        <v/>
      </c>
      <c r="JN342" s="275">
        <f>VLOOKUP(C342,MOVI!C:DT,92,0)</f>
        <v>376000</v>
      </c>
      <c r="JO342" s="275">
        <f>VLOOKUP(C342,FPT!B:JM,92,0)</f>
        <v>376000</v>
      </c>
      <c r="JP342" t="str">
        <f t="shared" si="650"/>
        <v/>
      </c>
      <c r="JQ342" s="275">
        <f>VLOOKUP(C342,MOVI!C:DT,93,0)</f>
        <v>0</v>
      </c>
      <c r="JR342" s="275">
        <f>VLOOKUP(C342,FPT!B:JP,93,0)</f>
        <v>0</v>
      </c>
      <c r="JS342" t="str">
        <f t="shared" si="651"/>
        <v/>
      </c>
      <c r="JT342" s="275">
        <f>VLOOKUP(C342,MOVI!C:DT,94,0)</f>
        <v>426000</v>
      </c>
      <c r="JU342" s="275">
        <f>VLOOKUP(C342,FPT!B:JS,94,0)</f>
        <v>426000</v>
      </c>
      <c r="JV342" t="str">
        <f t="shared" si="652"/>
        <v/>
      </c>
      <c r="JW342" s="275">
        <f>VLOOKUP(C342,MOVI!C:DT,95,0)</f>
        <v>6958764</v>
      </c>
      <c r="JX342" s="275">
        <f>VLOOKUP(C342,FPT!B:JV,95,0)</f>
        <v>6958764</v>
      </c>
      <c r="JY342" t="str">
        <f t="shared" si="653"/>
        <v/>
      </c>
      <c r="JZ342" s="275">
        <f>VLOOKUP(C342,MOVI!C:DT,96,0)</f>
        <v>0</v>
      </c>
      <c r="KA342" s="275">
        <f>VLOOKUP(C342,FPT!B:JY,96,0)</f>
        <v>0</v>
      </c>
      <c r="KB342" t="str">
        <f t="shared" si="654"/>
        <v/>
      </c>
      <c r="KC342" s="275">
        <f>VLOOKUP(C342,MOVI!C:DT,97,0)</f>
        <v>6958764</v>
      </c>
      <c r="KD342" s="275">
        <f>VLOOKUP(C342,FPT!B:KB,97,0)</f>
        <v>6958764</v>
      </c>
      <c r="KE342" t="str">
        <f t="shared" si="655"/>
        <v/>
      </c>
      <c r="KF342" s="275">
        <f>VLOOKUP(C342,MOVI!C:DT,98,0)</f>
        <v>850000.00000000012</v>
      </c>
      <c r="KG342" s="275">
        <f>VLOOKUP(C342,FPT!B:KE,98,0)</f>
        <v>850000</v>
      </c>
      <c r="KH342" t="str">
        <f t="shared" si="656"/>
        <v/>
      </c>
      <c r="KI342" s="275">
        <f>VLOOKUP(C342,MOVI!C:DT,99,0)</f>
        <v>0</v>
      </c>
      <c r="KJ342" s="275">
        <f>VLOOKUP(C342,FPT!B:KH,99,0)</f>
        <v>0</v>
      </c>
      <c r="KK342" t="str">
        <f t="shared" si="657"/>
        <v/>
      </c>
      <c r="KL342" s="275">
        <f>VLOOKUP(C342,MOVI!C:DT,100,0)</f>
        <v>150000</v>
      </c>
      <c r="KM342" s="275">
        <f>VLOOKUP(C342,FPT!B:KK,100,0)</f>
        <v>150000</v>
      </c>
      <c r="KN342" t="str">
        <f t="shared" si="658"/>
        <v/>
      </c>
      <c r="KO342" s="275">
        <f>VLOOKUP(C342,MOVI!C:DT,101,0)</f>
        <v>0</v>
      </c>
      <c r="KP342" s="275">
        <f>VLOOKUP(C342,FPT!B:KN,101,0)</f>
        <v>0</v>
      </c>
      <c r="KQ342" t="str">
        <f t="shared" si="659"/>
        <v/>
      </c>
      <c r="KR342" s="275">
        <f>VLOOKUP(C342,MOVI!C:DT,102,0)</f>
        <v>0</v>
      </c>
      <c r="KS342" s="275">
        <f>VLOOKUP(C342,FPT!B:KQ,102,0)</f>
        <v>0</v>
      </c>
      <c r="KT342" t="str">
        <f t="shared" si="660"/>
        <v/>
      </c>
      <c r="KU342" s="275">
        <f>VLOOKUP(C342,MOVI!C:DT,103,0)</f>
        <v>1000000.0000000001</v>
      </c>
      <c r="KV342" s="275">
        <f>VLOOKUP(C342,FPT!B:KT,103,0)</f>
        <v>1000000</v>
      </c>
      <c r="KW342" t="str">
        <f t="shared" si="661"/>
        <v/>
      </c>
      <c r="KX342" s="275">
        <f>VLOOKUP(C342,MOVI!C:DT,104,0)</f>
        <v>1525000</v>
      </c>
      <c r="KY342" s="275">
        <f>VLOOKUP(C342,FPT!B:KW,104,0)</f>
        <v>1525000</v>
      </c>
      <c r="KZ342" t="str">
        <f t="shared" si="662"/>
        <v/>
      </c>
      <c r="LA342" s="275">
        <f>VLOOKUP(C342,MOVI!C:DT,105,0)</f>
        <v>100000</v>
      </c>
      <c r="LB342" s="275">
        <f>VLOOKUP(C342,FPT!B:KZ,105,0)</f>
        <v>100000</v>
      </c>
      <c r="LC342" t="str">
        <f t="shared" si="663"/>
        <v/>
      </c>
      <c r="LD342" s="275">
        <f>VLOOKUP(C342,MOVI!C:DT,106,0)</f>
        <v>9009764</v>
      </c>
      <c r="LE342" s="275">
        <f>VLOOKUP(C342,FPT!B:LC,106,0)</f>
        <v>9009764</v>
      </c>
      <c r="LF342" t="str">
        <f t="shared" si="664"/>
        <v/>
      </c>
      <c r="LG342" s="273">
        <f>VLOOKUP(C342,MOVI!C:DT,107,0)</f>
        <v>0</v>
      </c>
      <c r="LH342" s="273">
        <f>VLOOKUP(C342,FPT!B:LF,107,0)</f>
        <v>0</v>
      </c>
      <c r="LI342" t="str">
        <f t="shared" si="665"/>
        <v/>
      </c>
      <c r="LJ342" t="str">
        <f>VLOOKUP(C342,MOVI!C:DV,108,0)</f>
        <v>MoviSouthSales</v>
      </c>
      <c r="LK342" s="252" t="str">
        <f>VLOOKUP(C342,FPT!B:LI,108,0)</f>
        <v>MoviSouthSales</v>
      </c>
      <c r="LL342" t="str">
        <f t="shared" si="666"/>
        <v/>
      </c>
      <c r="LM342" s="275">
        <f>ROUND(VLOOKUP(C342,MOVI!C:DV,109,0),0)</f>
        <v>416667</v>
      </c>
      <c r="LN342" s="275">
        <f>ROUND(VLOOKUP(C342,FPT!B:LL,109,0),0)</f>
        <v>416667</v>
      </c>
      <c r="LO342" t="str">
        <f t="shared" si="667"/>
        <v/>
      </c>
      <c r="LP342" t="str">
        <f>VLOOKUP(C342,MOVI!C:DV,110,0)</f>
        <v>MKD</v>
      </c>
      <c r="LQ342" s="247" t="str">
        <f>VLOOKUP(C342,FPT!B:LO,110,0)</f>
        <v>MKD</v>
      </c>
      <c r="LR342" t="str">
        <f t="shared" si="668"/>
        <v/>
      </c>
      <c r="LS342">
        <f>MOVI!DI337</f>
        <v>22</v>
      </c>
      <c r="LV342">
        <f>MOVI!DJ337</f>
        <v>0</v>
      </c>
      <c r="LW342">
        <f>MOVI!DK337</f>
        <v>0</v>
      </c>
      <c r="LX342" t="str">
        <f>MOVI!DL337</f>
        <v>x</v>
      </c>
      <c r="LY342">
        <f>MOVI!DM337</f>
        <v>0</v>
      </c>
      <c r="LZ342">
        <f>MOVI!DN337</f>
        <v>50000</v>
      </c>
      <c r="MA342">
        <f>MOVI!DO337</f>
        <v>0</v>
      </c>
      <c r="MB342" t="str">
        <f>MOVI!DP337</f>
        <v>MKD</v>
      </c>
      <c r="MC342">
        <f>MOVI!DQ337</f>
        <v>0</v>
      </c>
      <c r="MD342">
        <f>MOVI!DR337</f>
        <v>0</v>
      </c>
      <c r="ME342" t="str">
        <f>VLOOKUP(C342,MOVI!C:DV,121,0)</f>
        <v>Group 1</v>
      </c>
      <c r="MF342" s="252" t="str">
        <f>VLOOKUP(C342,FPT!B:MD,111,0)</f>
        <v>Group 1</v>
      </c>
      <c r="MG342" t="str">
        <f t="shared" si="561"/>
        <v/>
      </c>
      <c r="MH342" t="str">
        <f>VLOOKUP(C342,MOVI!C:DT,122,0)</f>
        <v>MoviSouthGroup 1</v>
      </c>
      <c r="MI342" s="252" t="str">
        <f>VLOOKUP(C342,FPT!B:DS,112,0)</f>
        <v>MoviSouthGroup 1</v>
      </c>
      <c r="MJ342" t="str">
        <f t="shared" si="669"/>
        <v/>
      </c>
    </row>
    <row r="343" spans="1:348" x14ac:dyDescent="0.25">
      <c r="A343">
        <v>335</v>
      </c>
      <c r="B343" s="48">
        <v>6096</v>
      </c>
      <c r="C343" s="271" t="s">
        <v>1107</v>
      </c>
      <c r="D343" t="str">
        <f>VLOOKUP(C343,MOVI!C:D,2,0)</f>
        <v>Phạm Thanh Bảo</v>
      </c>
      <c r="E343" t="str">
        <f>VLOOKUP(C343,FPT!B:C,2,0)</f>
        <v>Phạm Thanh Bảo</v>
      </c>
      <c r="F343" t="str">
        <f t="shared" si="562"/>
        <v/>
      </c>
      <c r="G343" t="str">
        <f>VLOOKUP(C343,MOVI!C:E,3,0)</f>
        <v>Sales</v>
      </c>
      <c r="H343" t="str">
        <f>VLOOKUP(C343,FPT!B:F,3,0)</f>
        <v>Sales</v>
      </c>
      <c r="I343" t="str">
        <f t="shared" si="563"/>
        <v/>
      </c>
      <c r="J343" t="str">
        <f>VLOOKUP(C343,MOVI!C:H,4,0)</f>
        <v>Field Sales</v>
      </c>
      <c r="K343" t="str">
        <f>VLOOKUP(C343,FPT!B:I,4,0)</f>
        <v>Field Sales</v>
      </c>
      <c r="L343" t="str">
        <f t="shared" si="564"/>
        <v/>
      </c>
      <c r="M343" t="str">
        <f>VLOOKUP(C343,MOVI!C:DT,5,0)</f>
        <v>Associate</v>
      </c>
      <c r="N343" t="str">
        <f>VLOOKUP(C343,FPT!B:L,5,0)</f>
        <v>Associate</v>
      </c>
      <c r="O343" t="str">
        <f t="shared" si="565"/>
        <v/>
      </c>
      <c r="P343" t="str">
        <f>VLOOKUP(C343,MOVI!C:DT,6,0)</f>
        <v>Field Sales</v>
      </c>
      <c r="Q343" t="str">
        <f>VLOOKUP(C343,FPT!B:O,6,0)</f>
        <v>Field sales</v>
      </c>
      <c r="R343" t="str">
        <f t="shared" si="566"/>
        <v/>
      </c>
      <c r="S343" t="str">
        <f>VLOOKUP(C343,MOVI!C:DT,7,0)</f>
        <v>South</v>
      </c>
      <c r="T343" t="str">
        <f>VLOOKUP(C343,FPT!B:R,7,0)</f>
        <v>South</v>
      </c>
      <c r="U343" t="str">
        <f t="shared" si="567"/>
        <v/>
      </c>
      <c r="V343" t="str">
        <f>VLOOKUP(C343,MOVI!C:DT,8,0)</f>
        <v>Movi</v>
      </c>
      <c r="W343" t="str">
        <f>VLOOKUP(C343,FPT!B:U,8,0)</f>
        <v>Movi</v>
      </c>
      <c r="X343" t="str">
        <f t="shared" si="568"/>
        <v/>
      </c>
      <c r="Y343" t="str">
        <f>VLOOKUP(C343,MOVI!C:DT,9,0)</f>
        <v>Full-time</v>
      </c>
      <c r="Z343" t="str">
        <f>VLOOKUP(C343,FPT!B:X,9,0)</f>
        <v>Full-time</v>
      </c>
      <c r="AA343" t="str">
        <f t="shared" si="569"/>
        <v/>
      </c>
      <c r="AB343" t="str">
        <f>VLOOKUP(C343,MOVI!C:DT,10,0)</f>
        <v>Permanent</v>
      </c>
      <c r="AC343" t="str">
        <f>VLOOKUP(C343,FPT!B:AA,10,0)</f>
        <v>Permanent</v>
      </c>
      <c r="AD343" t="str">
        <f t="shared" si="570"/>
        <v/>
      </c>
      <c r="AE343" s="247">
        <f>VLOOKUP(C343,MOVI!C:DT,11,0)</f>
        <v>44292</v>
      </c>
      <c r="AF343" s="247">
        <f>VLOOKUP(C343,FPT!B:AD,11,0)</f>
        <v>44292</v>
      </c>
      <c r="AG343" t="str">
        <f t="shared" si="571"/>
        <v/>
      </c>
      <c r="AH343" s="260" t="str">
        <f>VLOOKUP(C343,MOVI!C:DT,12,0)</f>
        <v/>
      </c>
      <c r="AI343" s="260"/>
      <c r="AJ343" t="str">
        <f t="shared" si="671"/>
        <v/>
      </c>
      <c r="AK343">
        <f>VLOOKUP(C343,MOVI!C:DT,13,0)</f>
        <v>0</v>
      </c>
      <c r="AL343" s="247">
        <f>VLOOKUP(C343,FPT!B:AJ,13,0)</f>
        <v>0</v>
      </c>
      <c r="AM343" t="str">
        <f t="shared" si="670"/>
        <v/>
      </c>
      <c r="AN343" s="247">
        <f>VLOOKUP(C343,MOVI!C:DT,14,0)</f>
        <v>0</v>
      </c>
      <c r="AO343" s="247">
        <f>VLOOKUP(C343,FPT!B:AM,14,0)</f>
        <v>0</v>
      </c>
      <c r="AP343" t="str">
        <f t="shared" si="572"/>
        <v/>
      </c>
      <c r="AQ343" t="str">
        <f>VLOOKUP(C343,MOVI!C:DT,15,0)</f>
        <v>LC</v>
      </c>
      <c r="AR343" s="247" t="str">
        <f>VLOOKUP(C343,FPT!B:AP,15,0)</f>
        <v>LC</v>
      </c>
      <c r="AS343" t="str">
        <f t="shared" si="573"/>
        <v/>
      </c>
      <c r="AT343" s="282" t="str">
        <f>VLOOKUP(C343,MOVI!C:DT,16,0)</f>
        <v>LTTP</v>
      </c>
      <c r="AU343" s="247" t="str">
        <f>VLOOKUP(C343,FPT!B:AS,16,0)</f>
        <v>LTTP</v>
      </c>
      <c r="AV343" t="str">
        <f t="shared" si="574"/>
        <v/>
      </c>
      <c r="AW343" t="str">
        <f>VLOOKUP(C343,MOVI!C:DT,17,0)</f>
        <v>L</v>
      </c>
      <c r="AX343" s="247" t="str">
        <f>VLOOKUP(C343,FPT!B:AV,17,0)</f>
        <v>L</v>
      </c>
      <c r="AY343" t="str">
        <f t="shared" si="575"/>
        <v/>
      </c>
      <c r="AZ343">
        <f>VLOOKUP(C343,MOVI!C:DT,18,0)</f>
        <v>0</v>
      </c>
      <c r="BA343" s="247">
        <f>VLOOKUP(C343,FPT!B:AY,18,0)</f>
        <v>0</v>
      </c>
      <c r="BB343" t="str">
        <f t="shared" si="576"/>
        <v/>
      </c>
      <c r="BC343" s="275">
        <f>VLOOKUP(C343,MOVI!C:DT,19,0)</f>
        <v>5000000</v>
      </c>
      <c r="BD343" s="275">
        <f>VLOOKUP(C343,FPT!B:BB,19,0)</f>
        <v>5000000</v>
      </c>
      <c r="BE343" t="str">
        <f t="shared" si="577"/>
        <v/>
      </c>
      <c r="BF343">
        <f>VLOOKUP(C343,MOVI!C:DT,20,0)</f>
        <v>0</v>
      </c>
      <c r="BG343" s="252">
        <f>VLOOKUP(C343,FPT!B:BE,20,0)</f>
        <v>0</v>
      </c>
      <c r="BH343" t="str">
        <f t="shared" si="578"/>
        <v/>
      </c>
      <c r="BI343" s="275">
        <f>VLOOKUP(C343,MOVI!C:DT,21,0)</f>
        <v>5000000</v>
      </c>
      <c r="BJ343" s="275">
        <f>VLOOKUP(C343,FPT!B:BH,21,0)</f>
        <v>5000000</v>
      </c>
      <c r="BK343" t="str">
        <f t="shared" si="579"/>
        <v/>
      </c>
      <c r="BL343" s="275">
        <f>VLOOKUP(C343,MOVI!C:DT,22,0)</f>
        <v>0</v>
      </c>
      <c r="BM343" s="275">
        <f>VLOOKUP(C343,FPT!B:BK,22,0)</f>
        <v>0</v>
      </c>
      <c r="BN343" t="str">
        <f t="shared" si="580"/>
        <v/>
      </c>
      <c r="BO343" s="275">
        <f>VLOOKUP(C343,MOVI!C:DT,23,0)</f>
        <v>0</v>
      </c>
      <c r="BP343" s="275">
        <f>VLOOKUP(C343,FPT!B:BN,23,0)</f>
        <v>0</v>
      </c>
      <c r="BQ343" t="str">
        <f t="shared" si="581"/>
        <v/>
      </c>
      <c r="BR343" s="275">
        <f>VLOOKUP(C343,MOVI!C:DT,24,0)</f>
        <v>0</v>
      </c>
      <c r="BS343" s="275">
        <f>VLOOKUP(C343,FPT!B:BQ,24,0)</f>
        <v>0</v>
      </c>
      <c r="BT343" t="str">
        <f t="shared" si="582"/>
        <v/>
      </c>
      <c r="BU343" s="275">
        <f>VLOOKUP(C343,MOVI!C:DT,25,0)</f>
        <v>200000</v>
      </c>
      <c r="BV343" s="275">
        <f>VLOOKUP(C343,FPT!B:BT,25,0)</f>
        <v>200000</v>
      </c>
      <c r="BW343" t="str">
        <f t="shared" si="583"/>
        <v/>
      </c>
      <c r="BX343" s="275">
        <f>VLOOKUP(C343,MOVI!C:DT,26,0)</f>
        <v>0</v>
      </c>
      <c r="BY343" s="275">
        <f>VLOOKUP(C343,FPT!B:BW,26,0)</f>
        <v>0</v>
      </c>
      <c r="BZ343" t="str">
        <f t="shared" si="584"/>
        <v/>
      </c>
      <c r="CA343" s="275">
        <f>VLOOKUP(C343,MOVI!C:DT,27,0)</f>
        <v>730000</v>
      </c>
      <c r="CB343" s="275">
        <f>VLOOKUP(C343,FPT!B:BZ,27,0)</f>
        <v>730000</v>
      </c>
      <c r="CC343" t="str">
        <f t="shared" si="585"/>
        <v/>
      </c>
      <c r="CD343" s="275">
        <f>VLOOKUP(C343,MOVI!C:DT,28,0)</f>
        <v>930000</v>
      </c>
      <c r="CE343" s="275">
        <f>VLOOKUP(C343,FPT!B:CC,28,0)</f>
        <v>930000</v>
      </c>
      <c r="CF343" t="str">
        <f t="shared" si="586"/>
        <v/>
      </c>
      <c r="CG343" t="str">
        <f>VLOOKUP(C343,MOVI!C:DT,29,0)</f>
        <v>CN</v>
      </c>
      <c r="CH343" s="252" t="str">
        <f>VLOOKUP(C343,FPT!B:CF,29,0)</f>
        <v>CN</v>
      </c>
      <c r="CI343" t="str">
        <f t="shared" si="587"/>
        <v/>
      </c>
      <c r="CJ343">
        <f>VLOOKUP(C343,MOVI!C:DT,30,0)</f>
        <v>26</v>
      </c>
      <c r="CK343" s="252">
        <f>VLOOKUP(C343,FPT!B:CI,30,0)</f>
        <v>26</v>
      </c>
      <c r="CL343" t="str">
        <f t="shared" si="588"/>
        <v/>
      </c>
      <c r="CM343">
        <f>VLOOKUP(C343,MOVI!C:DT,31,0)</f>
        <v>25</v>
      </c>
      <c r="CN343" s="252">
        <f>VLOOKUP(C343,FPT!B:CL,31,0)</f>
        <v>25</v>
      </c>
      <c r="CO343" t="str">
        <f t="shared" si="589"/>
        <v/>
      </c>
      <c r="CP343" s="275">
        <f>VLOOKUP(C343,MOVI!C:DT,32,0)</f>
        <v>1</v>
      </c>
      <c r="CQ343" s="275">
        <f>VLOOKUP(C343,FPT!B:CO,32,0)</f>
        <v>1</v>
      </c>
      <c r="CR343" t="str">
        <f t="shared" si="590"/>
        <v/>
      </c>
      <c r="CS343" s="275">
        <f>VLOOKUP(C343,MOVI!C:DT,33,0)</f>
        <v>0</v>
      </c>
      <c r="CT343" s="275">
        <f>VLOOKUP(C343,FPT!B:CR,33,0)</f>
        <v>0</v>
      </c>
      <c r="CU343" t="str">
        <f t="shared" si="591"/>
        <v/>
      </c>
      <c r="CV343" s="275">
        <f>VLOOKUP(C343,MOVI!C:DT,34,0)</f>
        <v>0</v>
      </c>
      <c r="CW343" s="275">
        <f>VLOOKUP(C343,FPT!B:CU,34,0)</f>
        <v>0</v>
      </c>
      <c r="CX343" t="str">
        <f t="shared" si="592"/>
        <v/>
      </c>
      <c r="CY343" s="275">
        <f>VLOOKUP(C343,MOVI!C:DT,35,0)</f>
        <v>26</v>
      </c>
      <c r="CZ343" s="275">
        <f>VLOOKUP(C343,FPT!B:CX,35,0)</f>
        <v>26</v>
      </c>
      <c r="DA343" t="str">
        <f t="shared" si="593"/>
        <v/>
      </c>
      <c r="DB343" s="275">
        <f>VLOOKUP(C343,MOVI!C:DT,36,0)</f>
        <v>0</v>
      </c>
      <c r="DC343" s="275">
        <f>VLOOKUP(C343,FPT!B:DA,36,0)</f>
        <v>0</v>
      </c>
      <c r="DD343" t="str">
        <f t="shared" si="594"/>
        <v/>
      </c>
      <c r="DE343" s="275">
        <f>VLOOKUP(C343,MOVI!C:DT,37,0)</f>
        <v>0</v>
      </c>
      <c r="DF343" s="275">
        <f>VLOOKUP(C343,FPT!B:DD,37,0)</f>
        <v>0</v>
      </c>
      <c r="DG343" t="str">
        <f t="shared" si="595"/>
        <v/>
      </c>
      <c r="DH343" s="275">
        <f>VLOOKUP(C343,MOVI!C:DT,38,0)</f>
        <v>0</v>
      </c>
      <c r="DI343" s="275">
        <f>VLOOKUP(C343,FPT!B:DG,38,0)</f>
        <v>0</v>
      </c>
      <c r="DJ343" t="str">
        <f t="shared" si="596"/>
        <v/>
      </c>
      <c r="DK343" s="275">
        <f>VLOOKUP(C343,MOVI!C:DT,39,0)</f>
        <v>0</v>
      </c>
      <c r="DL343" s="275">
        <f>VLOOKUP(C343,FPT!B:DJ,39,0)</f>
        <v>0</v>
      </c>
      <c r="DM343" t="str">
        <f t="shared" si="597"/>
        <v/>
      </c>
      <c r="DN343" s="275">
        <f>VLOOKUP(C343,MOVI!C:DT,40,0)</f>
        <v>0</v>
      </c>
      <c r="DO343" s="275">
        <f>VLOOKUP(C343,FPT!B:DM,40,0)</f>
        <v>0</v>
      </c>
      <c r="DP343" t="str">
        <f t="shared" si="598"/>
        <v/>
      </c>
      <c r="DQ343" s="275">
        <f>VLOOKUP(C343,MOVI!C:DT,41,0)</f>
        <v>0</v>
      </c>
      <c r="DR343" s="275">
        <f>VLOOKUP(C343,FPT!B:DP,41,0)</f>
        <v>0</v>
      </c>
      <c r="DS343" t="str">
        <f t="shared" si="599"/>
        <v/>
      </c>
      <c r="DT343" s="275">
        <f>VLOOKUP(C343,MOVI!C:DT,42,0)</f>
        <v>5000000</v>
      </c>
      <c r="DU343" s="275">
        <f>ROUND(VLOOKUP(C343,FPT!B:DS,42,0),0)</f>
        <v>5000000</v>
      </c>
      <c r="DV343" t="str">
        <f t="shared" si="600"/>
        <v/>
      </c>
      <c r="DW343" s="275">
        <f>VLOOKUP(C343,MOVI!C:DT,43,0)</f>
        <v>0</v>
      </c>
      <c r="DX343" s="275">
        <f>VLOOKUP(C343,FPT!B:DV,43,0)</f>
        <v>0</v>
      </c>
      <c r="DY343" t="str">
        <f t="shared" si="601"/>
        <v/>
      </c>
      <c r="DZ343" s="275">
        <f>VLOOKUP(C343,MOVI!C:DT,44,0)</f>
        <v>0</v>
      </c>
      <c r="EA343" s="275">
        <f>VLOOKUP(C343,FPT!B:DY,44,0)</f>
        <v>0</v>
      </c>
      <c r="EB343" t="str">
        <f t="shared" si="602"/>
        <v/>
      </c>
      <c r="EC343" s="275">
        <f>VLOOKUP(C343,MOVI!C:DT,45,0)</f>
        <v>5000000</v>
      </c>
      <c r="ED343" s="275">
        <f>ROUND(VLOOKUP(C343,FPT!B:EB,45,0),0)</f>
        <v>5000000</v>
      </c>
      <c r="EE343" t="str">
        <f t="shared" si="603"/>
        <v/>
      </c>
      <c r="EF343" s="275">
        <f>VLOOKUP(C343,MOVI!C:DT,46,0)</f>
        <v>0</v>
      </c>
      <c r="EG343" s="275">
        <f>VLOOKUP(C343,FPT!B:EE,46,0)</f>
        <v>0</v>
      </c>
      <c r="EH343" t="str">
        <f t="shared" si="604"/>
        <v/>
      </c>
      <c r="EI343" s="275">
        <f>VLOOKUP(C343,MOVI!C:DT,47,0)</f>
        <v>0</v>
      </c>
      <c r="EJ343" s="275">
        <f>VLOOKUP(C343,FPT!B:EH,47,0)</f>
        <v>0</v>
      </c>
      <c r="EK343" t="str">
        <f t="shared" si="605"/>
        <v/>
      </c>
      <c r="EL343" s="275">
        <f>VLOOKUP(C343,MOVI!C:DT,48,0)</f>
        <v>0</v>
      </c>
      <c r="EM343" s="275">
        <f>VLOOKUP(C343,FPT!B:EK,48,0)</f>
        <v>0</v>
      </c>
      <c r="EN343" t="str">
        <f t="shared" si="606"/>
        <v/>
      </c>
      <c r="EO343" s="275">
        <f>VLOOKUP(C343,MOVI!C:DT,49,0)</f>
        <v>200000</v>
      </c>
      <c r="EP343" s="275">
        <f>VLOOKUP(C343,FPT!B:EN,49,0)</f>
        <v>200000</v>
      </c>
      <c r="EQ343" t="str">
        <f t="shared" si="607"/>
        <v/>
      </c>
      <c r="ER343" s="275">
        <f>VLOOKUP(C343,MOVI!C:DT,50,0)</f>
        <v>0</v>
      </c>
      <c r="ES343" s="275">
        <f>VLOOKUP(C343,FPT!B:EQ,50,0)</f>
        <v>0</v>
      </c>
      <c r="ET343" t="str">
        <f t="shared" si="608"/>
        <v/>
      </c>
      <c r="EU343" s="275">
        <f>VLOOKUP(C343,MOVI!C:DT,51,0)</f>
        <v>0</v>
      </c>
      <c r="EV343" s="275">
        <f>VLOOKUP(C343,FPT!B:ET,51,0)</f>
        <v>0</v>
      </c>
      <c r="EW343" t="str">
        <f t="shared" si="609"/>
        <v/>
      </c>
      <c r="EX343" s="275">
        <f>VLOOKUP(C343,MOVI!C:DT,52,0)</f>
        <v>0</v>
      </c>
      <c r="EY343" s="275">
        <f>VLOOKUP(C343,FPT!B:EW,52,0)</f>
        <v>0</v>
      </c>
      <c r="EZ343" t="str">
        <f t="shared" si="610"/>
        <v/>
      </c>
      <c r="FA343" s="275">
        <f>VLOOKUP(C343,MOVI!C:DT,53,0)</f>
        <v>0</v>
      </c>
      <c r="FB343" s="275">
        <f>VLOOKUP(C343,FPT!B:EZ,53,0)</f>
        <v>0</v>
      </c>
      <c r="FC343" t="str">
        <f t="shared" si="611"/>
        <v/>
      </c>
      <c r="FD343" s="275">
        <f>VLOOKUP(C343,MOVI!C:DT,54,0)</f>
        <v>0</v>
      </c>
      <c r="FE343" s="275">
        <f>VLOOKUP(C343,FPT!B:FC,54,0)</f>
        <v>0</v>
      </c>
      <c r="FF343" t="str">
        <f t="shared" si="612"/>
        <v/>
      </c>
      <c r="FG343" s="275">
        <f>VLOOKUP(C343,MOVI!C:DT,55,0)</f>
        <v>701923</v>
      </c>
      <c r="FH343" s="275">
        <f>VLOOKUP(C343,FPT!B:FF,55,0)</f>
        <v>701923</v>
      </c>
      <c r="FI343" t="str">
        <f t="shared" si="613"/>
        <v/>
      </c>
      <c r="FJ343" s="275">
        <f>VLOOKUP(C343,MOVI!C:DT,56,0)</f>
        <v>901923</v>
      </c>
      <c r="FK343" s="275">
        <f>VLOOKUP(C343,FPT!B:FI,56,0)</f>
        <v>901923</v>
      </c>
      <c r="FL343" t="str">
        <f t="shared" si="614"/>
        <v/>
      </c>
      <c r="FM343" s="275">
        <f>VLOOKUP(C343,MOVI!C:DT,57,0)</f>
        <v>335386</v>
      </c>
      <c r="FN343" s="275">
        <f>VLOOKUP(C343,FPT!B:FL,57,0)</f>
        <v>335386</v>
      </c>
      <c r="FO343" t="str">
        <f t="shared" si="615"/>
        <v/>
      </c>
      <c r="FP343" s="275">
        <f>VLOOKUP(C343,MOVI!C:DT,58,0)</f>
        <v>0</v>
      </c>
      <c r="FQ343" s="275">
        <f>VLOOKUP(C343,FPT!B:FO,58,0)</f>
        <v>0</v>
      </c>
      <c r="FR343" t="str">
        <f t="shared" si="616"/>
        <v/>
      </c>
      <c r="FS343" s="275">
        <f>VLOOKUP(C343,MOVI!C:DT,59,0)</f>
        <v>0</v>
      </c>
      <c r="FT343" s="275">
        <f>VLOOKUP(C343,FPT!B:FR,59,0)</f>
        <v>0</v>
      </c>
      <c r="FU343" t="str">
        <f t="shared" si="617"/>
        <v/>
      </c>
      <c r="FV343" s="275">
        <f>VLOOKUP(C343,MOVI!C:DT,60,0)</f>
        <v>0</v>
      </c>
      <c r="FW343" s="275">
        <f>VLOOKUP(C343,FPT!B:FU,60,0)</f>
        <v>0</v>
      </c>
      <c r="FX343" t="str">
        <f t="shared" si="618"/>
        <v/>
      </c>
      <c r="FY343" s="275">
        <f>VLOOKUP(C343,MOVI!C:DT,61,0)</f>
        <v>0</v>
      </c>
      <c r="FZ343" s="275">
        <f>VLOOKUP(C343,FPT!B:FX,61,0)</f>
        <v>0</v>
      </c>
      <c r="GA343" t="str">
        <f t="shared" si="619"/>
        <v/>
      </c>
      <c r="GB343" s="275">
        <f>VLOOKUP(C343,MOVI!C:DT,62,0)</f>
        <v>50000</v>
      </c>
      <c r="GC343" s="275">
        <f>VLOOKUP(C343,FPT!B:GA,62,0)</f>
        <v>50000</v>
      </c>
      <c r="GD343" t="str">
        <f t="shared" si="620"/>
        <v/>
      </c>
      <c r="GE343" s="275">
        <f>VLOOKUP(C343,MOVI!C:DT,63,0)</f>
        <v>0</v>
      </c>
      <c r="GF343" s="275">
        <f>VLOOKUP(C343,FPT!B:GD,63,0)</f>
        <v>0</v>
      </c>
      <c r="GG343" t="str">
        <f t="shared" si="621"/>
        <v/>
      </c>
      <c r="GH343" s="275">
        <f>VLOOKUP(C343,MOVI!C:DT,64,0)</f>
        <v>0</v>
      </c>
      <c r="GI343" s="275">
        <f>VLOOKUP(C343,FPT!B:GG,64,0)</f>
        <v>0</v>
      </c>
      <c r="GJ343" t="str">
        <f t="shared" si="622"/>
        <v/>
      </c>
      <c r="GK343" s="275">
        <f>VLOOKUP(C343,MOVI!C:DT,65,0)</f>
        <v>0</v>
      </c>
      <c r="GL343" s="275">
        <f>VLOOKUP(C343,FPT!B:GJ,65,0)</f>
        <v>0</v>
      </c>
      <c r="GM343" t="str">
        <f t="shared" si="623"/>
        <v/>
      </c>
      <c r="GN343" s="275">
        <f>VLOOKUP(C343,MOVI!C:DT,66,0)</f>
        <v>0</v>
      </c>
      <c r="GO343" s="275">
        <f>VLOOKUP(C343,FPT!B:GM,66,0)</f>
        <v>0</v>
      </c>
      <c r="GP343" t="str">
        <f t="shared" si="624"/>
        <v/>
      </c>
      <c r="GQ343" s="275">
        <f>VLOOKUP(C343,MOVI!C:DT,67,0)</f>
        <v>0</v>
      </c>
      <c r="GR343" s="275">
        <f>VLOOKUP(C343,FPT!B:GP,67,0)</f>
        <v>0</v>
      </c>
      <c r="GS343" t="str">
        <f t="shared" si="625"/>
        <v/>
      </c>
      <c r="GT343" s="275">
        <f>VLOOKUP(C343,MOVI!C:DT,68,0)</f>
        <v>0</v>
      </c>
      <c r="GU343" s="275">
        <f>VLOOKUP(C343,FPT!B:GS,68,0)</f>
        <v>0</v>
      </c>
      <c r="GV343" t="str">
        <f t="shared" si="626"/>
        <v/>
      </c>
      <c r="GW343" s="275">
        <f>VLOOKUP(C343,MOVI!C:DT,69,0)</f>
        <v>0</v>
      </c>
      <c r="GX343" s="275">
        <f>VLOOKUP(C343,FPT!B:GV,69,0)</f>
        <v>0</v>
      </c>
      <c r="GY343" t="str">
        <f t="shared" si="627"/>
        <v/>
      </c>
      <c r="GZ343" s="275">
        <f>VLOOKUP(C343,MOVI!C:DT,70,0)</f>
        <v>385386</v>
      </c>
      <c r="HA343" s="275">
        <f>VLOOKUP(C343,FPT!B:GY,70,0)</f>
        <v>385386</v>
      </c>
      <c r="HB343" t="str">
        <f t="shared" si="628"/>
        <v/>
      </c>
      <c r="HC343" s="275">
        <f>VLOOKUP(C343,MOVI!C:DT,71,0)</f>
        <v>6287309</v>
      </c>
      <c r="HD343" s="275">
        <f>ROUND(VLOOKUP(C343,FPT!B:HB,71,0),0)</f>
        <v>6287309</v>
      </c>
      <c r="HE343" t="str">
        <f t="shared" si="629"/>
        <v/>
      </c>
      <c r="HF343" s="275">
        <f>ROUND(VLOOKUP(C343,MOVI!C:DT,72,0),0)</f>
        <v>0</v>
      </c>
      <c r="HG343" s="275">
        <f>ROUND(VLOOKUP(C343,FPT!B:HE,72,0),0)</f>
        <v>0</v>
      </c>
      <c r="HH343" t="str">
        <f t="shared" si="630"/>
        <v/>
      </c>
      <c r="HI343" s="275">
        <f>VLOOKUP(C343,MOVI!C:DT,73,0)</f>
        <v>200000</v>
      </c>
      <c r="HJ343" s="275">
        <f>VLOOKUP(C343,FPT!B:HH,73,0)</f>
        <v>200000</v>
      </c>
      <c r="HK343" t="str">
        <f t="shared" si="631"/>
        <v/>
      </c>
      <c r="HL343" s="275">
        <f>VLOOKUP(C343,MOVI!C:DT,74,0)</f>
        <v>701923</v>
      </c>
      <c r="HM343" s="275">
        <f>VLOOKUP(C343,FPT!B:HK,74,0)</f>
        <v>701923</v>
      </c>
      <c r="HN343" t="str">
        <f t="shared" si="632"/>
        <v/>
      </c>
      <c r="HO343" s="275">
        <f>VLOOKUP(C343,MOVI!C:DT,75,0)</f>
        <v>11000000</v>
      </c>
      <c r="HP343" s="275">
        <f>VLOOKUP(C343,FPT!B:HN,75,0)</f>
        <v>11000000</v>
      </c>
      <c r="HQ343" t="str">
        <f t="shared" si="633"/>
        <v/>
      </c>
      <c r="HR343" s="275">
        <f>VLOOKUP(C343,MOVI!C:DT,76,0)</f>
        <v>0</v>
      </c>
      <c r="HS343" s="275">
        <f>VLOOKUP(C343,FPT!B:HQ,76,0)</f>
        <v>0</v>
      </c>
      <c r="HT343" t="str">
        <f t="shared" si="634"/>
        <v/>
      </c>
      <c r="HU343" s="275">
        <f>VLOOKUP(C343,MOVI!C:DT,77,0)</f>
        <v>0</v>
      </c>
      <c r="HV343" s="275">
        <f>VLOOKUP(C343,FPT!B:HT,77,0)</f>
        <v>0</v>
      </c>
      <c r="HW343" t="str">
        <f t="shared" si="635"/>
        <v/>
      </c>
      <c r="HX343" s="274">
        <f>VLOOKUP(C343,MOVI!C:CB,78,0)</f>
        <v>400000</v>
      </c>
      <c r="HY343" s="261">
        <f>VLOOKUP(C343,FPT!$B:$CA,78,0)</f>
        <v>400000</v>
      </c>
      <c r="HZ343" t="str">
        <f t="shared" si="636"/>
        <v/>
      </c>
      <c r="IA343" s="275">
        <f>VLOOKUP(C343,MOVI!C:CD,79,0)</f>
        <v>50000</v>
      </c>
      <c r="IB343" s="275">
        <f>VLOOKUP(C343,FPT!B:HZ,79,0)</f>
        <v>50000</v>
      </c>
      <c r="IC343" t="str">
        <f t="shared" si="637"/>
        <v/>
      </c>
      <c r="ID343" s="275">
        <f>VLOOKUP(C343,MOVI!C:CD,80,0)</f>
        <v>75000</v>
      </c>
      <c r="IE343" s="275">
        <f>VLOOKUP(C343,FPT!B:IC,80,0)</f>
        <v>75000</v>
      </c>
      <c r="IF343" t="str">
        <f t="shared" si="638"/>
        <v/>
      </c>
      <c r="IG343" s="275">
        <f>VLOOKUP(C343,MOVI!C:DT,81,0)</f>
        <v>0</v>
      </c>
      <c r="IH343" s="275">
        <f>VLOOKUP(C343,FPT!B:IF,81,0)</f>
        <v>0</v>
      </c>
      <c r="II343" t="str">
        <f t="shared" si="639"/>
        <v/>
      </c>
      <c r="IJ343" s="275">
        <f>VLOOKUP(C343,MOVI!C:DT,82,0)</f>
        <v>525000</v>
      </c>
      <c r="IK343" s="275">
        <f>VLOOKUP(C343,FPT!B:II,82,0)</f>
        <v>525000</v>
      </c>
      <c r="IL343" t="str">
        <f t="shared" si="640"/>
        <v/>
      </c>
      <c r="IM343" s="275">
        <f>ROUND(VLOOKUP(C343,MOVI!C:DT,83,0),0)</f>
        <v>12426923</v>
      </c>
      <c r="IN343" s="275">
        <f>ROUND(VLOOKUP(C343,FPT!B:IL,83,0),0)</f>
        <v>12426923</v>
      </c>
      <c r="IO343" t="str">
        <f t="shared" si="641"/>
        <v/>
      </c>
      <c r="IP343" s="275">
        <f>VLOOKUP(C343,MOVI!C:DT,84,0)</f>
        <v>0</v>
      </c>
      <c r="IQ343" s="275">
        <f>VLOOKUP(C343,FPT!B:IO,84,0)</f>
        <v>0</v>
      </c>
      <c r="IR343" t="str">
        <f t="shared" si="642"/>
        <v/>
      </c>
      <c r="IS343" s="275">
        <f>ROUND(VLOOKUP(C343,MOVI!C:DT,85,0),0)</f>
        <v>0</v>
      </c>
      <c r="IT343" s="275">
        <f>ROUND(VLOOKUP(C343,FPT!B:IR,85,0),0)</f>
        <v>0</v>
      </c>
      <c r="IU343" t="str">
        <f t="shared" si="643"/>
        <v/>
      </c>
      <c r="IV343" s="275">
        <f>VLOOKUP(C343,MOVI!C:DT,86,0)</f>
        <v>0</v>
      </c>
      <c r="IW343" s="275">
        <f>VLOOKUP(C343,FPT!B:IU,86,0)</f>
        <v>0</v>
      </c>
      <c r="IX343" t="str">
        <f t="shared" si="644"/>
        <v/>
      </c>
      <c r="IY343" s="275">
        <f>ROUND(VLOOKUP(C343,MOVI!C:DT,87,0),0)</f>
        <v>0</v>
      </c>
      <c r="IZ343" s="275">
        <f>ROUND(VLOOKUP(C343,FPT!B:IX,87,0),0)</f>
        <v>0</v>
      </c>
      <c r="JA343" t="str">
        <f t="shared" si="645"/>
        <v/>
      </c>
      <c r="JB343" s="275">
        <f>VLOOKUP(C343,MOVI!C:DT,88,0)</f>
        <v>0</v>
      </c>
      <c r="JC343" s="275">
        <f>VLOOKUP(C343,FPT!B:JA,88,0)</f>
        <v>0</v>
      </c>
      <c r="JD343" t="str">
        <f t="shared" si="646"/>
        <v/>
      </c>
      <c r="JE343" s="275">
        <f>VLOOKUP(C343,MOVI!C:DT,89,0)</f>
        <v>50000</v>
      </c>
      <c r="JF343" s="275">
        <f>VLOOKUP(C343,FPT!B:JD,89,0)</f>
        <v>50000</v>
      </c>
      <c r="JG343" t="str">
        <f t="shared" si="647"/>
        <v/>
      </c>
      <c r="JH343" s="275">
        <f>VLOOKUP(C343,MOVI!C:DT,90,0)</f>
        <v>0</v>
      </c>
      <c r="JI343" s="275">
        <f>VLOOKUP(C343,FPT!B:JG,90,0)</f>
        <v>0</v>
      </c>
      <c r="JJ343" t="str">
        <f t="shared" si="648"/>
        <v/>
      </c>
      <c r="JK343" s="275">
        <f>VLOOKUP(C343,MOVI!C:DT,91,0)</f>
        <v>0</v>
      </c>
      <c r="JL343" s="275">
        <f>VLOOKUP(C343,FPT!B:JJ,91,0)</f>
        <v>0</v>
      </c>
      <c r="JM343" t="str">
        <f t="shared" si="649"/>
        <v/>
      </c>
      <c r="JN343" s="275">
        <f>VLOOKUP(C343,MOVI!C:DT,92,0)</f>
        <v>1560000</v>
      </c>
      <c r="JO343" s="275">
        <f>VLOOKUP(C343,FPT!B:JM,92,0)</f>
        <v>1560000</v>
      </c>
      <c r="JP343" t="str">
        <f t="shared" si="650"/>
        <v/>
      </c>
      <c r="JQ343" s="275">
        <f>VLOOKUP(C343,MOVI!C:DT,93,0)</f>
        <v>0</v>
      </c>
      <c r="JR343" s="275">
        <f>VLOOKUP(C343,FPT!B:JP,93,0)</f>
        <v>0</v>
      </c>
      <c r="JS343" t="str">
        <f t="shared" si="651"/>
        <v/>
      </c>
      <c r="JT343" s="275">
        <f>VLOOKUP(C343,MOVI!C:DT,94,0)</f>
        <v>1610000</v>
      </c>
      <c r="JU343" s="275">
        <f>VLOOKUP(C343,FPT!B:JS,94,0)</f>
        <v>1610000</v>
      </c>
      <c r="JV343" t="str">
        <f t="shared" si="652"/>
        <v/>
      </c>
      <c r="JW343" s="275">
        <f>VLOOKUP(C343,MOVI!C:DT,95,0)</f>
        <v>4152309</v>
      </c>
      <c r="JX343" s="275">
        <f>VLOOKUP(C343,FPT!B:JV,95,0)</f>
        <v>4152309</v>
      </c>
      <c r="JY343" t="str">
        <f t="shared" si="653"/>
        <v/>
      </c>
      <c r="JZ343" s="275">
        <f>VLOOKUP(C343,MOVI!C:DT,96,0)</f>
        <v>0</v>
      </c>
      <c r="KA343" s="275">
        <f>VLOOKUP(C343,FPT!B:JY,96,0)</f>
        <v>0</v>
      </c>
      <c r="KB343" t="str">
        <f t="shared" si="654"/>
        <v/>
      </c>
      <c r="KC343" s="275">
        <f>VLOOKUP(C343,MOVI!C:DT,97,0)</f>
        <v>4152309</v>
      </c>
      <c r="KD343" s="275">
        <f>VLOOKUP(C343,FPT!B:KB,97,0)</f>
        <v>4152309</v>
      </c>
      <c r="KE343" t="str">
        <f t="shared" si="655"/>
        <v/>
      </c>
      <c r="KF343" s="275">
        <f>VLOOKUP(C343,MOVI!C:DT,98,0)</f>
        <v>850000.00000000012</v>
      </c>
      <c r="KG343" s="275">
        <f>VLOOKUP(C343,FPT!B:KE,98,0)</f>
        <v>850000</v>
      </c>
      <c r="KH343" t="str">
        <f t="shared" si="656"/>
        <v/>
      </c>
      <c r="KI343" s="275">
        <f>VLOOKUP(C343,MOVI!C:DT,99,0)</f>
        <v>0</v>
      </c>
      <c r="KJ343" s="275">
        <f>VLOOKUP(C343,FPT!B:KH,99,0)</f>
        <v>0</v>
      </c>
      <c r="KK343" t="str">
        <f t="shared" si="657"/>
        <v/>
      </c>
      <c r="KL343" s="275">
        <f>VLOOKUP(C343,MOVI!C:DT,100,0)</f>
        <v>150000</v>
      </c>
      <c r="KM343" s="275">
        <f>VLOOKUP(C343,FPT!B:KK,100,0)</f>
        <v>150000</v>
      </c>
      <c r="KN343" t="str">
        <f t="shared" si="658"/>
        <v/>
      </c>
      <c r="KO343" s="275">
        <f>VLOOKUP(C343,MOVI!C:DT,101,0)</f>
        <v>0</v>
      </c>
      <c r="KP343" s="275">
        <f>VLOOKUP(C343,FPT!B:KN,101,0)</f>
        <v>0</v>
      </c>
      <c r="KQ343" t="str">
        <f t="shared" si="659"/>
        <v/>
      </c>
      <c r="KR343" s="275">
        <f>VLOOKUP(C343,MOVI!C:DT,102,0)</f>
        <v>0</v>
      </c>
      <c r="KS343" s="275">
        <f>VLOOKUP(C343,FPT!B:KQ,102,0)</f>
        <v>0</v>
      </c>
      <c r="KT343" t="str">
        <f t="shared" si="660"/>
        <v/>
      </c>
      <c r="KU343" s="275">
        <f>VLOOKUP(C343,MOVI!C:DT,103,0)</f>
        <v>1000000.0000000001</v>
      </c>
      <c r="KV343" s="275">
        <f>VLOOKUP(C343,FPT!B:KT,103,0)</f>
        <v>1000000</v>
      </c>
      <c r="KW343" t="str">
        <f t="shared" si="661"/>
        <v/>
      </c>
      <c r="KX343" s="275">
        <f>VLOOKUP(C343,MOVI!C:DT,104,0)</f>
        <v>1525000</v>
      </c>
      <c r="KY343" s="275">
        <f>VLOOKUP(C343,FPT!B:KW,104,0)</f>
        <v>1525000</v>
      </c>
      <c r="KZ343" t="str">
        <f t="shared" si="662"/>
        <v/>
      </c>
      <c r="LA343" s="275">
        <f>VLOOKUP(C343,MOVI!C:DT,105,0)</f>
        <v>100000</v>
      </c>
      <c r="LB343" s="275">
        <f>VLOOKUP(C343,FPT!B:KZ,105,0)</f>
        <v>100000</v>
      </c>
      <c r="LC343" t="str">
        <f t="shared" si="663"/>
        <v/>
      </c>
      <c r="LD343" s="275">
        <f>VLOOKUP(C343,MOVI!C:DT,106,0)</f>
        <v>7387309</v>
      </c>
      <c r="LE343" s="275">
        <f>VLOOKUP(C343,FPT!B:LC,106,0)</f>
        <v>7387309</v>
      </c>
      <c r="LF343" t="str">
        <f t="shared" si="664"/>
        <v/>
      </c>
      <c r="LG343" s="273">
        <f>VLOOKUP(C343,MOVI!C:DT,107,0)</f>
        <v>0</v>
      </c>
      <c r="LH343" s="273">
        <f>VLOOKUP(C343,FPT!B:LF,107,0)</f>
        <v>0</v>
      </c>
      <c r="LI343" t="str">
        <f t="shared" si="665"/>
        <v/>
      </c>
      <c r="LJ343" t="str">
        <f>VLOOKUP(C343,MOVI!C:DV,108,0)</f>
        <v>MoviSouthSales</v>
      </c>
      <c r="LK343" s="252" t="str">
        <f>VLOOKUP(C343,FPT!B:LI,108,0)</f>
        <v>MoviSouthSales</v>
      </c>
      <c r="LL343" t="str">
        <f t="shared" si="666"/>
        <v/>
      </c>
      <c r="LM343" s="275">
        <f>ROUND(VLOOKUP(C343,MOVI!C:DV,109,0),0)</f>
        <v>416667</v>
      </c>
      <c r="LN343" s="275">
        <f>ROUND(VLOOKUP(C343,FPT!B:LL,109,0),0)</f>
        <v>416667</v>
      </c>
      <c r="LO343" t="str">
        <f t="shared" si="667"/>
        <v/>
      </c>
      <c r="LP343" t="str">
        <f>VLOOKUP(C343,MOVI!C:DV,110,0)</f>
        <v>DNI</v>
      </c>
      <c r="LQ343" s="247" t="str">
        <f>VLOOKUP(C343,FPT!B:LO,110,0)</f>
        <v>DNI</v>
      </c>
      <c r="LR343" t="str">
        <f t="shared" si="668"/>
        <v/>
      </c>
      <c r="LS343">
        <f>MOVI!DI338</f>
        <v>22</v>
      </c>
      <c r="LV343">
        <f>MOVI!DJ338</f>
        <v>0</v>
      </c>
      <c r="LW343">
        <f>MOVI!DK338</f>
        <v>0</v>
      </c>
      <c r="LX343" t="str">
        <f>MOVI!DL338</f>
        <v>x</v>
      </c>
      <c r="LY343">
        <f>MOVI!DM338</f>
        <v>0</v>
      </c>
      <c r="LZ343">
        <f>MOVI!DN338</f>
        <v>50000</v>
      </c>
      <c r="MA343">
        <f>MOVI!DO338</f>
        <v>0</v>
      </c>
      <c r="MB343" t="str">
        <f>MOVI!DP338</f>
        <v>DNI</v>
      </c>
      <c r="MC343">
        <f>MOVI!DQ338</f>
        <v>0</v>
      </c>
      <c r="MD343">
        <f>MOVI!DR338</f>
        <v>0</v>
      </c>
      <c r="ME343" t="str">
        <f>VLOOKUP(C343,MOVI!C:DV,121,0)</f>
        <v>Group 1</v>
      </c>
      <c r="MF343" s="252" t="str">
        <f>VLOOKUP(C343,FPT!B:MD,111,0)</f>
        <v>Group 1</v>
      </c>
      <c r="MG343" t="str">
        <f t="shared" si="561"/>
        <v/>
      </c>
      <c r="MH343" t="str">
        <f>VLOOKUP(C343,MOVI!C:DT,122,0)</f>
        <v>MoviSouthGroup 1</v>
      </c>
      <c r="MI343" s="252" t="str">
        <f>VLOOKUP(C343,FPT!B:DS,112,0)</f>
        <v>MoviSouthGroup 1</v>
      </c>
      <c r="MJ343" t="str">
        <f t="shared" si="669"/>
        <v/>
      </c>
    </row>
    <row r="344" spans="1:348" x14ac:dyDescent="0.25">
      <c r="A344">
        <v>336</v>
      </c>
      <c r="B344" s="48">
        <v>6102</v>
      </c>
      <c r="C344" s="271" t="s">
        <v>1108</v>
      </c>
      <c r="D344" t="str">
        <f>VLOOKUP(C344,MOVI!C:D,2,0)</f>
        <v>Nguyễn Thị Hiền Thương</v>
      </c>
      <c r="E344" t="str">
        <f>VLOOKUP(C344,FPT!B:C,2,0)</f>
        <v>Nguyễn Thị Hiền Thương</v>
      </c>
      <c r="F344" t="str">
        <f t="shared" si="562"/>
        <v/>
      </c>
      <c r="G344" t="str">
        <f>VLOOKUP(C344,MOVI!C:E,3,0)</f>
        <v>Sales</v>
      </c>
      <c r="H344" t="str">
        <f>VLOOKUP(C344,FPT!B:F,3,0)</f>
        <v>Sales</v>
      </c>
      <c r="I344" t="str">
        <f t="shared" si="563"/>
        <v/>
      </c>
      <c r="J344" t="str">
        <f>VLOOKUP(C344,MOVI!C:H,4,0)</f>
        <v>Field Sales</v>
      </c>
      <c r="K344" t="str">
        <f>VLOOKUP(C344,FPT!B:I,4,0)</f>
        <v>Field Sales</v>
      </c>
      <c r="L344" t="str">
        <f t="shared" si="564"/>
        <v/>
      </c>
      <c r="M344" t="str">
        <f>VLOOKUP(C344,MOVI!C:DT,5,0)</f>
        <v>Associate</v>
      </c>
      <c r="N344" t="str">
        <f>VLOOKUP(C344,FPT!B:L,5,0)</f>
        <v>Associate</v>
      </c>
      <c r="O344" t="str">
        <f t="shared" si="565"/>
        <v/>
      </c>
      <c r="P344" t="str">
        <f>VLOOKUP(C344,MOVI!C:DT,6,0)</f>
        <v>Field Sales</v>
      </c>
      <c r="Q344" t="str">
        <f>VLOOKUP(C344,FPT!B:O,6,0)</f>
        <v>Field sales</v>
      </c>
      <c r="R344" t="str">
        <f t="shared" si="566"/>
        <v/>
      </c>
      <c r="S344" t="str">
        <f>VLOOKUP(C344,MOVI!C:DT,7,0)</f>
        <v>South</v>
      </c>
      <c r="T344" t="str">
        <f>VLOOKUP(C344,FPT!B:R,7,0)</f>
        <v>South</v>
      </c>
      <c r="U344" t="str">
        <f t="shared" si="567"/>
        <v/>
      </c>
      <c r="V344" t="str">
        <f>VLOOKUP(C344,MOVI!C:DT,8,0)</f>
        <v>Movi</v>
      </c>
      <c r="W344" t="str">
        <f>VLOOKUP(C344,FPT!B:U,8,0)</f>
        <v>Movi</v>
      </c>
      <c r="X344" t="str">
        <f t="shared" si="568"/>
        <v/>
      </c>
      <c r="Y344" t="str">
        <f>VLOOKUP(C344,MOVI!C:DT,9,0)</f>
        <v>Full-time</v>
      </c>
      <c r="Z344" t="str">
        <f>VLOOKUP(C344,FPT!B:X,9,0)</f>
        <v>Full-time</v>
      </c>
      <c r="AA344" t="str">
        <f t="shared" si="569"/>
        <v/>
      </c>
      <c r="AB344" t="str">
        <f>VLOOKUP(C344,MOVI!C:DT,10,0)</f>
        <v>Permanent</v>
      </c>
      <c r="AC344" t="str">
        <f>VLOOKUP(C344,FPT!B:AA,10,0)</f>
        <v>Permanent</v>
      </c>
      <c r="AD344" t="str">
        <f t="shared" si="570"/>
        <v/>
      </c>
      <c r="AE344" s="247">
        <f>VLOOKUP(C344,MOVI!C:DT,11,0)</f>
        <v>44295</v>
      </c>
      <c r="AF344" s="247">
        <f>VLOOKUP(C344,FPT!B:AD,11,0)</f>
        <v>44295</v>
      </c>
      <c r="AG344" t="str">
        <f t="shared" si="571"/>
        <v/>
      </c>
      <c r="AH344" s="260" t="str">
        <f>VLOOKUP(C344,MOVI!C:DT,12,0)</f>
        <v/>
      </c>
      <c r="AI344" s="260"/>
      <c r="AJ344" t="str">
        <f t="shared" si="671"/>
        <v/>
      </c>
      <c r="AK344">
        <f>VLOOKUP(C344,MOVI!C:DT,13,0)</f>
        <v>0</v>
      </c>
      <c r="AL344" s="247">
        <f>VLOOKUP(C344,FPT!B:AJ,13,0)</f>
        <v>0</v>
      </c>
      <c r="AM344" t="str">
        <f t="shared" si="670"/>
        <v/>
      </c>
      <c r="AN344" s="247">
        <f>VLOOKUP(C344,MOVI!C:DT,14,0)</f>
        <v>0</v>
      </c>
      <c r="AO344" s="247">
        <f>VLOOKUP(C344,FPT!B:AM,14,0)</f>
        <v>0</v>
      </c>
      <c r="AP344" t="str">
        <f t="shared" si="572"/>
        <v/>
      </c>
      <c r="AQ344" t="str">
        <f>VLOOKUP(C344,MOVI!C:DT,15,0)</f>
        <v>LC</v>
      </c>
      <c r="AR344" s="247" t="str">
        <f>VLOOKUP(C344,FPT!B:AP,15,0)</f>
        <v>LC</v>
      </c>
      <c r="AS344" t="str">
        <f t="shared" si="573"/>
        <v/>
      </c>
      <c r="AT344" s="282" t="str">
        <f>VLOOKUP(C344,MOVI!C:DT,16,0)</f>
        <v>LTTP</v>
      </c>
      <c r="AU344" s="247" t="str">
        <f>VLOOKUP(C344,FPT!B:AS,16,0)</f>
        <v>LTTP</v>
      </c>
      <c r="AV344" t="str">
        <f t="shared" si="574"/>
        <v/>
      </c>
      <c r="AW344" t="str">
        <f>VLOOKUP(C344,MOVI!C:DT,17,0)</f>
        <v>L</v>
      </c>
      <c r="AX344" s="247" t="str">
        <f>VLOOKUP(C344,FPT!B:AV,17,0)</f>
        <v>L</v>
      </c>
      <c r="AY344" t="str">
        <f t="shared" si="575"/>
        <v/>
      </c>
      <c r="AZ344">
        <f>VLOOKUP(C344,MOVI!C:DT,18,0)</f>
        <v>0</v>
      </c>
      <c r="BA344" s="247">
        <f>VLOOKUP(C344,FPT!B:AY,18,0)</f>
        <v>0</v>
      </c>
      <c r="BB344" t="str">
        <f t="shared" si="576"/>
        <v/>
      </c>
      <c r="BC344" s="275">
        <f>VLOOKUP(C344,MOVI!C:DT,19,0)</f>
        <v>5000000</v>
      </c>
      <c r="BD344" s="275">
        <f>VLOOKUP(C344,FPT!B:BB,19,0)</f>
        <v>5000000</v>
      </c>
      <c r="BE344" t="str">
        <f t="shared" si="577"/>
        <v/>
      </c>
      <c r="BF344">
        <f>VLOOKUP(C344,MOVI!C:DT,20,0)</f>
        <v>0</v>
      </c>
      <c r="BG344" s="252">
        <f>VLOOKUP(C344,FPT!B:BE,20,0)</f>
        <v>0</v>
      </c>
      <c r="BH344" t="str">
        <f t="shared" si="578"/>
        <v/>
      </c>
      <c r="BI344" s="275">
        <f>VLOOKUP(C344,MOVI!C:DT,21,0)</f>
        <v>5000000</v>
      </c>
      <c r="BJ344" s="275">
        <f>VLOOKUP(C344,FPT!B:BH,21,0)</f>
        <v>5000000</v>
      </c>
      <c r="BK344" t="str">
        <f t="shared" si="579"/>
        <v/>
      </c>
      <c r="BL344" s="275">
        <f>VLOOKUP(C344,MOVI!C:DT,22,0)</f>
        <v>0</v>
      </c>
      <c r="BM344" s="275">
        <f>VLOOKUP(C344,FPT!B:BK,22,0)</f>
        <v>0</v>
      </c>
      <c r="BN344" t="str">
        <f t="shared" si="580"/>
        <v/>
      </c>
      <c r="BO344" s="275">
        <f>VLOOKUP(C344,MOVI!C:DT,23,0)</f>
        <v>0</v>
      </c>
      <c r="BP344" s="275">
        <f>VLOOKUP(C344,FPT!B:BN,23,0)</f>
        <v>0</v>
      </c>
      <c r="BQ344" t="str">
        <f t="shared" si="581"/>
        <v/>
      </c>
      <c r="BR344" s="275">
        <f>VLOOKUP(C344,MOVI!C:DT,24,0)</f>
        <v>0</v>
      </c>
      <c r="BS344" s="275">
        <f>VLOOKUP(C344,FPT!B:BQ,24,0)</f>
        <v>0</v>
      </c>
      <c r="BT344" t="str">
        <f t="shared" si="582"/>
        <v/>
      </c>
      <c r="BU344" s="275">
        <f>VLOOKUP(C344,MOVI!C:DT,25,0)</f>
        <v>200000</v>
      </c>
      <c r="BV344" s="275">
        <f>VLOOKUP(C344,FPT!B:BT,25,0)</f>
        <v>200000</v>
      </c>
      <c r="BW344" t="str">
        <f t="shared" si="583"/>
        <v/>
      </c>
      <c r="BX344" s="275">
        <f>VLOOKUP(C344,MOVI!C:DT,26,0)</f>
        <v>0</v>
      </c>
      <c r="BY344" s="275">
        <f>VLOOKUP(C344,FPT!B:BW,26,0)</f>
        <v>0</v>
      </c>
      <c r="BZ344" t="str">
        <f t="shared" si="584"/>
        <v/>
      </c>
      <c r="CA344" s="275">
        <f>VLOOKUP(C344,MOVI!C:DT,27,0)</f>
        <v>730000</v>
      </c>
      <c r="CB344" s="275">
        <f>VLOOKUP(C344,FPT!B:BZ,27,0)</f>
        <v>730000</v>
      </c>
      <c r="CC344" t="str">
        <f t="shared" si="585"/>
        <v/>
      </c>
      <c r="CD344" s="275">
        <f>VLOOKUP(C344,MOVI!C:DT,28,0)</f>
        <v>930000</v>
      </c>
      <c r="CE344" s="275">
        <f>VLOOKUP(C344,FPT!B:CC,28,0)</f>
        <v>930000</v>
      </c>
      <c r="CF344" t="str">
        <f t="shared" si="586"/>
        <v/>
      </c>
      <c r="CG344" t="str">
        <f>VLOOKUP(C344,MOVI!C:DT,29,0)</f>
        <v>CN</v>
      </c>
      <c r="CH344" s="252" t="str">
        <f>VLOOKUP(C344,FPT!B:CF,29,0)</f>
        <v>CN</v>
      </c>
      <c r="CI344" t="str">
        <f t="shared" si="587"/>
        <v/>
      </c>
      <c r="CJ344">
        <f>VLOOKUP(C344,MOVI!C:DT,30,0)</f>
        <v>26</v>
      </c>
      <c r="CK344" s="252">
        <f>VLOOKUP(C344,FPT!B:CI,30,0)</f>
        <v>26</v>
      </c>
      <c r="CL344" t="str">
        <f t="shared" si="588"/>
        <v/>
      </c>
      <c r="CM344">
        <f>VLOOKUP(C344,MOVI!C:DT,31,0)</f>
        <v>25</v>
      </c>
      <c r="CN344" s="252">
        <f>VLOOKUP(C344,FPT!B:CL,31,0)</f>
        <v>25</v>
      </c>
      <c r="CO344" t="str">
        <f t="shared" si="589"/>
        <v/>
      </c>
      <c r="CP344" s="275">
        <f>VLOOKUP(C344,MOVI!C:DT,32,0)</f>
        <v>1</v>
      </c>
      <c r="CQ344" s="275">
        <f>VLOOKUP(C344,FPT!B:CO,32,0)</f>
        <v>1</v>
      </c>
      <c r="CR344" t="str">
        <f t="shared" si="590"/>
        <v/>
      </c>
      <c r="CS344" s="275">
        <f>VLOOKUP(C344,MOVI!C:DT,33,0)</f>
        <v>0</v>
      </c>
      <c r="CT344" s="275">
        <f>VLOOKUP(C344,FPT!B:CR,33,0)</f>
        <v>0</v>
      </c>
      <c r="CU344" t="str">
        <f t="shared" si="591"/>
        <v/>
      </c>
      <c r="CV344" s="275">
        <f>VLOOKUP(C344,MOVI!C:DT,34,0)</f>
        <v>0</v>
      </c>
      <c r="CW344" s="275">
        <f>VLOOKUP(C344,FPT!B:CU,34,0)</f>
        <v>0</v>
      </c>
      <c r="CX344" t="str">
        <f t="shared" si="592"/>
        <v/>
      </c>
      <c r="CY344" s="275">
        <f>VLOOKUP(C344,MOVI!C:DT,35,0)</f>
        <v>26</v>
      </c>
      <c r="CZ344" s="275">
        <f>VLOOKUP(C344,FPT!B:CX,35,0)</f>
        <v>26</v>
      </c>
      <c r="DA344" t="str">
        <f t="shared" si="593"/>
        <v/>
      </c>
      <c r="DB344" s="275">
        <f>VLOOKUP(C344,MOVI!C:DT,36,0)</f>
        <v>0</v>
      </c>
      <c r="DC344" s="275">
        <f>VLOOKUP(C344,FPT!B:DA,36,0)</f>
        <v>0</v>
      </c>
      <c r="DD344" t="str">
        <f t="shared" si="594"/>
        <v/>
      </c>
      <c r="DE344" s="275">
        <f>VLOOKUP(C344,MOVI!C:DT,37,0)</f>
        <v>0</v>
      </c>
      <c r="DF344" s="275">
        <f>VLOOKUP(C344,FPT!B:DD,37,0)</f>
        <v>0</v>
      </c>
      <c r="DG344" t="str">
        <f t="shared" si="595"/>
        <v/>
      </c>
      <c r="DH344" s="275">
        <f>VLOOKUP(C344,MOVI!C:DT,38,0)</f>
        <v>0</v>
      </c>
      <c r="DI344" s="275">
        <f>VLOOKUP(C344,FPT!B:DG,38,0)</f>
        <v>0</v>
      </c>
      <c r="DJ344" t="str">
        <f t="shared" si="596"/>
        <v/>
      </c>
      <c r="DK344" s="275">
        <f>VLOOKUP(C344,MOVI!C:DT,39,0)</f>
        <v>0</v>
      </c>
      <c r="DL344" s="275">
        <f>VLOOKUP(C344,FPT!B:DJ,39,0)</f>
        <v>0</v>
      </c>
      <c r="DM344" t="str">
        <f t="shared" si="597"/>
        <v/>
      </c>
      <c r="DN344" s="275">
        <f>VLOOKUP(C344,MOVI!C:DT,40,0)</f>
        <v>0</v>
      </c>
      <c r="DO344" s="275">
        <f>VLOOKUP(C344,FPT!B:DM,40,0)</f>
        <v>0</v>
      </c>
      <c r="DP344" t="str">
        <f t="shared" si="598"/>
        <v/>
      </c>
      <c r="DQ344" s="275">
        <f>VLOOKUP(C344,MOVI!C:DT,41,0)</f>
        <v>0</v>
      </c>
      <c r="DR344" s="275">
        <f>VLOOKUP(C344,FPT!B:DP,41,0)</f>
        <v>0</v>
      </c>
      <c r="DS344" t="str">
        <f t="shared" si="599"/>
        <v/>
      </c>
      <c r="DT344" s="275">
        <f>VLOOKUP(C344,MOVI!C:DT,42,0)</f>
        <v>5000000</v>
      </c>
      <c r="DU344" s="275">
        <f>ROUND(VLOOKUP(C344,FPT!B:DS,42,0),0)</f>
        <v>5000000</v>
      </c>
      <c r="DV344" t="str">
        <f t="shared" si="600"/>
        <v/>
      </c>
      <c r="DW344" s="275">
        <f>VLOOKUP(C344,MOVI!C:DT,43,0)</f>
        <v>0</v>
      </c>
      <c r="DX344" s="275">
        <f>VLOOKUP(C344,FPT!B:DV,43,0)</f>
        <v>0</v>
      </c>
      <c r="DY344" t="str">
        <f t="shared" si="601"/>
        <v/>
      </c>
      <c r="DZ344" s="275">
        <f>VLOOKUP(C344,MOVI!C:DT,44,0)</f>
        <v>0</v>
      </c>
      <c r="EA344" s="275">
        <f>VLOOKUP(C344,FPT!B:DY,44,0)</f>
        <v>0</v>
      </c>
      <c r="EB344" t="str">
        <f t="shared" si="602"/>
        <v/>
      </c>
      <c r="EC344" s="275">
        <f>VLOOKUP(C344,MOVI!C:DT,45,0)</f>
        <v>5000000</v>
      </c>
      <c r="ED344" s="275">
        <f>ROUND(VLOOKUP(C344,FPT!B:EB,45,0),0)</f>
        <v>5000000</v>
      </c>
      <c r="EE344" t="str">
        <f t="shared" si="603"/>
        <v/>
      </c>
      <c r="EF344" s="275">
        <f>VLOOKUP(C344,MOVI!C:DT,46,0)</f>
        <v>0</v>
      </c>
      <c r="EG344" s="275">
        <f>VLOOKUP(C344,FPT!B:EE,46,0)</f>
        <v>0</v>
      </c>
      <c r="EH344" t="str">
        <f t="shared" si="604"/>
        <v/>
      </c>
      <c r="EI344" s="275">
        <f>VLOOKUP(C344,MOVI!C:DT,47,0)</f>
        <v>0</v>
      </c>
      <c r="EJ344" s="275">
        <f>VLOOKUP(C344,FPT!B:EH,47,0)</f>
        <v>0</v>
      </c>
      <c r="EK344" t="str">
        <f t="shared" si="605"/>
        <v/>
      </c>
      <c r="EL344" s="275">
        <f>VLOOKUP(C344,MOVI!C:DT,48,0)</f>
        <v>0</v>
      </c>
      <c r="EM344" s="275">
        <f>VLOOKUP(C344,FPT!B:EK,48,0)</f>
        <v>0</v>
      </c>
      <c r="EN344" t="str">
        <f t="shared" si="606"/>
        <v/>
      </c>
      <c r="EO344" s="275">
        <f>VLOOKUP(C344,MOVI!C:DT,49,0)</f>
        <v>200000</v>
      </c>
      <c r="EP344" s="275">
        <f>VLOOKUP(C344,FPT!B:EN,49,0)</f>
        <v>200000</v>
      </c>
      <c r="EQ344" t="str">
        <f t="shared" si="607"/>
        <v/>
      </c>
      <c r="ER344" s="275">
        <f>VLOOKUP(C344,MOVI!C:DT,50,0)</f>
        <v>0</v>
      </c>
      <c r="ES344" s="275">
        <f>VLOOKUP(C344,FPT!B:EQ,50,0)</f>
        <v>0</v>
      </c>
      <c r="ET344" t="str">
        <f t="shared" si="608"/>
        <v/>
      </c>
      <c r="EU344" s="275">
        <f>VLOOKUP(C344,MOVI!C:DT,51,0)</f>
        <v>0</v>
      </c>
      <c r="EV344" s="275">
        <f>VLOOKUP(C344,FPT!B:ET,51,0)</f>
        <v>0</v>
      </c>
      <c r="EW344" t="str">
        <f t="shared" si="609"/>
        <v/>
      </c>
      <c r="EX344" s="275">
        <f>VLOOKUP(C344,MOVI!C:DT,52,0)</f>
        <v>0</v>
      </c>
      <c r="EY344" s="275">
        <f>VLOOKUP(C344,FPT!B:EW,52,0)</f>
        <v>0</v>
      </c>
      <c r="EZ344" t="str">
        <f t="shared" si="610"/>
        <v/>
      </c>
      <c r="FA344" s="275">
        <f>VLOOKUP(C344,MOVI!C:DT,53,0)</f>
        <v>0</v>
      </c>
      <c r="FB344" s="275">
        <f>VLOOKUP(C344,FPT!B:EZ,53,0)</f>
        <v>0</v>
      </c>
      <c r="FC344" t="str">
        <f t="shared" si="611"/>
        <v/>
      </c>
      <c r="FD344" s="275">
        <f>VLOOKUP(C344,MOVI!C:DT,54,0)</f>
        <v>0</v>
      </c>
      <c r="FE344" s="275">
        <f>VLOOKUP(C344,FPT!B:FC,54,0)</f>
        <v>0</v>
      </c>
      <c r="FF344" t="str">
        <f t="shared" si="612"/>
        <v/>
      </c>
      <c r="FG344" s="275">
        <f>VLOOKUP(C344,MOVI!C:DT,55,0)</f>
        <v>701923</v>
      </c>
      <c r="FH344" s="275">
        <f>VLOOKUP(C344,FPT!B:FF,55,0)</f>
        <v>701923</v>
      </c>
      <c r="FI344" t="str">
        <f t="shared" si="613"/>
        <v/>
      </c>
      <c r="FJ344" s="275">
        <f>VLOOKUP(C344,MOVI!C:DT,56,0)</f>
        <v>901923</v>
      </c>
      <c r="FK344" s="275">
        <f>VLOOKUP(C344,FPT!B:FI,56,0)</f>
        <v>901923</v>
      </c>
      <c r="FL344" t="str">
        <f t="shared" si="614"/>
        <v/>
      </c>
      <c r="FM344" s="275">
        <f>VLOOKUP(C344,MOVI!C:DT,57,0)</f>
        <v>302517</v>
      </c>
      <c r="FN344" s="275">
        <f>VLOOKUP(C344,FPT!B:FL,57,0)</f>
        <v>302517</v>
      </c>
      <c r="FO344" t="str">
        <f t="shared" si="615"/>
        <v/>
      </c>
      <c r="FP344" s="275">
        <f>VLOOKUP(C344,MOVI!C:DT,58,0)</f>
        <v>50000</v>
      </c>
      <c r="FQ344" s="275">
        <f>VLOOKUP(C344,FPT!B:FO,58,0)</f>
        <v>50000</v>
      </c>
      <c r="FR344" t="str">
        <f t="shared" si="616"/>
        <v/>
      </c>
      <c r="FS344" s="275">
        <f>VLOOKUP(C344,MOVI!C:DT,59,0)</f>
        <v>0</v>
      </c>
      <c r="FT344" s="275">
        <f>VLOOKUP(C344,FPT!B:FR,59,0)</f>
        <v>0</v>
      </c>
      <c r="FU344" t="str">
        <f t="shared" si="617"/>
        <v/>
      </c>
      <c r="FV344" s="275">
        <f>VLOOKUP(C344,MOVI!C:DT,60,0)</f>
        <v>0</v>
      </c>
      <c r="FW344" s="275">
        <f>VLOOKUP(C344,FPT!B:FU,60,0)</f>
        <v>0</v>
      </c>
      <c r="FX344" t="str">
        <f t="shared" si="618"/>
        <v/>
      </c>
      <c r="FY344" s="275">
        <f>VLOOKUP(C344,MOVI!C:DT,61,0)</f>
        <v>0</v>
      </c>
      <c r="FZ344" s="275">
        <f>VLOOKUP(C344,FPT!B:FX,61,0)</f>
        <v>0</v>
      </c>
      <c r="GA344" t="str">
        <f t="shared" si="619"/>
        <v/>
      </c>
      <c r="GB344" s="275">
        <f>VLOOKUP(C344,MOVI!C:DT,62,0)</f>
        <v>100000</v>
      </c>
      <c r="GC344" s="275">
        <f>VLOOKUP(C344,FPT!B:GA,62,0)</f>
        <v>100000</v>
      </c>
      <c r="GD344" t="str">
        <f t="shared" si="620"/>
        <v/>
      </c>
      <c r="GE344" s="275">
        <f>VLOOKUP(C344,MOVI!C:DT,63,0)</f>
        <v>0</v>
      </c>
      <c r="GF344" s="275">
        <f>VLOOKUP(C344,FPT!B:GD,63,0)</f>
        <v>0</v>
      </c>
      <c r="GG344" t="str">
        <f t="shared" si="621"/>
        <v/>
      </c>
      <c r="GH344" s="275">
        <f>VLOOKUP(C344,MOVI!C:DT,64,0)</f>
        <v>0</v>
      </c>
      <c r="GI344" s="275">
        <f>VLOOKUP(C344,FPT!B:GG,64,0)</f>
        <v>0</v>
      </c>
      <c r="GJ344" t="str">
        <f t="shared" si="622"/>
        <v/>
      </c>
      <c r="GK344" s="275">
        <f>VLOOKUP(C344,MOVI!C:DT,65,0)</f>
        <v>0</v>
      </c>
      <c r="GL344" s="275">
        <f>VLOOKUP(C344,FPT!B:GJ,65,0)</f>
        <v>0</v>
      </c>
      <c r="GM344" t="str">
        <f t="shared" si="623"/>
        <v/>
      </c>
      <c r="GN344" s="275">
        <f>VLOOKUP(C344,MOVI!C:DT,66,0)</f>
        <v>0</v>
      </c>
      <c r="GO344" s="275">
        <f>VLOOKUP(C344,FPT!B:GM,66,0)</f>
        <v>0</v>
      </c>
      <c r="GP344" t="str">
        <f t="shared" si="624"/>
        <v/>
      </c>
      <c r="GQ344" s="275">
        <f>VLOOKUP(C344,MOVI!C:DT,67,0)</f>
        <v>0</v>
      </c>
      <c r="GR344" s="275">
        <f>VLOOKUP(C344,FPT!B:GP,67,0)</f>
        <v>0</v>
      </c>
      <c r="GS344" t="str">
        <f t="shared" si="625"/>
        <v/>
      </c>
      <c r="GT344" s="275">
        <f>VLOOKUP(C344,MOVI!C:DT,68,0)</f>
        <v>0</v>
      </c>
      <c r="GU344" s="275">
        <f>VLOOKUP(C344,FPT!B:GS,68,0)</f>
        <v>0</v>
      </c>
      <c r="GV344" t="str">
        <f t="shared" si="626"/>
        <v/>
      </c>
      <c r="GW344" s="275">
        <f>VLOOKUP(C344,MOVI!C:DT,69,0)</f>
        <v>0</v>
      </c>
      <c r="GX344" s="275">
        <f>VLOOKUP(C344,FPT!B:GV,69,0)</f>
        <v>0</v>
      </c>
      <c r="GY344" t="str">
        <f t="shared" si="627"/>
        <v/>
      </c>
      <c r="GZ344" s="275">
        <f>VLOOKUP(C344,MOVI!C:DT,70,0)</f>
        <v>452517</v>
      </c>
      <c r="HA344" s="275">
        <f>VLOOKUP(C344,FPT!B:GY,70,0)</f>
        <v>452517</v>
      </c>
      <c r="HB344" t="str">
        <f t="shared" si="628"/>
        <v/>
      </c>
      <c r="HC344" s="275">
        <f>VLOOKUP(C344,MOVI!C:DT,71,0)</f>
        <v>6354440</v>
      </c>
      <c r="HD344" s="275">
        <f>ROUND(VLOOKUP(C344,FPT!B:HB,71,0),0)</f>
        <v>6354440</v>
      </c>
      <c r="HE344" t="str">
        <f t="shared" si="629"/>
        <v/>
      </c>
      <c r="HF344" s="275">
        <f>ROUND(VLOOKUP(C344,MOVI!C:DT,72,0),0)</f>
        <v>0</v>
      </c>
      <c r="HG344" s="275">
        <f>ROUND(VLOOKUP(C344,FPT!B:HE,72,0),0)</f>
        <v>0</v>
      </c>
      <c r="HH344" t="str">
        <f t="shared" si="630"/>
        <v/>
      </c>
      <c r="HI344" s="275">
        <f>VLOOKUP(C344,MOVI!C:DT,73,0)</f>
        <v>200000</v>
      </c>
      <c r="HJ344" s="275">
        <f>VLOOKUP(C344,FPT!B:HH,73,0)</f>
        <v>200000</v>
      </c>
      <c r="HK344" t="str">
        <f t="shared" si="631"/>
        <v/>
      </c>
      <c r="HL344" s="275">
        <f>VLOOKUP(C344,MOVI!C:DT,74,0)</f>
        <v>701923</v>
      </c>
      <c r="HM344" s="275">
        <f>VLOOKUP(C344,FPT!B:HK,74,0)</f>
        <v>701923</v>
      </c>
      <c r="HN344" t="str">
        <f t="shared" si="632"/>
        <v/>
      </c>
      <c r="HO344" s="275">
        <f>VLOOKUP(C344,MOVI!C:DT,75,0)</f>
        <v>11000000</v>
      </c>
      <c r="HP344" s="275">
        <f>VLOOKUP(C344,FPT!B:HN,75,0)</f>
        <v>11000000</v>
      </c>
      <c r="HQ344" t="str">
        <f t="shared" si="633"/>
        <v/>
      </c>
      <c r="HR344" s="275">
        <f>VLOOKUP(C344,MOVI!C:DT,76,0)</f>
        <v>0</v>
      </c>
      <c r="HS344" s="275">
        <f>VLOOKUP(C344,FPT!B:HQ,76,0)</f>
        <v>0</v>
      </c>
      <c r="HT344" t="str">
        <f t="shared" si="634"/>
        <v/>
      </c>
      <c r="HU344" s="275">
        <f>VLOOKUP(C344,MOVI!C:DT,77,0)</f>
        <v>0</v>
      </c>
      <c r="HV344" s="275">
        <f>VLOOKUP(C344,FPT!B:HT,77,0)</f>
        <v>0</v>
      </c>
      <c r="HW344" t="str">
        <f t="shared" si="635"/>
        <v/>
      </c>
      <c r="HX344" s="274">
        <f>VLOOKUP(C344,MOVI!C:CB,78,0)</f>
        <v>400000</v>
      </c>
      <c r="HY344" s="261">
        <f>VLOOKUP(C344,FPT!$B:$CA,78,0)</f>
        <v>400000</v>
      </c>
      <c r="HZ344" t="str">
        <f t="shared" si="636"/>
        <v/>
      </c>
      <c r="IA344" s="275">
        <f>VLOOKUP(C344,MOVI!C:CD,79,0)</f>
        <v>50000</v>
      </c>
      <c r="IB344" s="275">
        <f>VLOOKUP(C344,FPT!B:HZ,79,0)</f>
        <v>50000</v>
      </c>
      <c r="IC344" t="str">
        <f t="shared" si="637"/>
        <v/>
      </c>
      <c r="ID344" s="275">
        <f>VLOOKUP(C344,MOVI!C:CD,80,0)</f>
        <v>75000</v>
      </c>
      <c r="IE344" s="275">
        <f>VLOOKUP(C344,FPT!B:IC,80,0)</f>
        <v>75000</v>
      </c>
      <c r="IF344" t="str">
        <f t="shared" si="638"/>
        <v/>
      </c>
      <c r="IG344" s="275">
        <f>VLOOKUP(C344,MOVI!C:DT,81,0)</f>
        <v>0</v>
      </c>
      <c r="IH344" s="275">
        <f>VLOOKUP(C344,FPT!B:IF,81,0)</f>
        <v>0</v>
      </c>
      <c r="II344" t="str">
        <f t="shared" si="639"/>
        <v/>
      </c>
      <c r="IJ344" s="275">
        <f>VLOOKUP(C344,MOVI!C:DT,82,0)</f>
        <v>525000</v>
      </c>
      <c r="IK344" s="275">
        <f>VLOOKUP(C344,FPT!B:II,82,0)</f>
        <v>525000</v>
      </c>
      <c r="IL344" t="str">
        <f t="shared" si="640"/>
        <v/>
      </c>
      <c r="IM344" s="275">
        <f>ROUND(VLOOKUP(C344,MOVI!C:DT,83,0),0)</f>
        <v>12426923</v>
      </c>
      <c r="IN344" s="275">
        <f>ROUND(VLOOKUP(C344,FPT!B:IL,83,0),0)</f>
        <v>12426923</v>
      </c>
      <c r="IO344" t="str">
        <f t="shared" si="641"/>
        <v/>
      </c>
      <c r="IP344" s="275">
        <f>VLOOKUP(C344,MOVI!C:DT,84,0)</f>
        <v>0</v>
      </c>
      <c r="IQ344" s="275">
        <f>VLOOKUP(C344,FPT!B:IO,84,0)</f>
        <v>0</v>
      </c>
      <c r="IR344" t="str">
        <f t="shared" si="642"/>
        <v/>
      </c>
      <c r="IS344" s="275">
        <f>ROUND(VLOOKUP(C344,MOVI!C:DT,85,0),0)</f>
        <v>0</v>
      </c>
      <c r="IT344" s="275">
        <f>ROUND(VLOOKUP(C344,FPT!B:IR,85,0),0)</f>
        <v>0</v>
      </c>
      <c r="IU344" t="str">
        <f t="shared" si="643"/>
        <v/>
      </c>
      <c r="IV344" s="275">
        <f>VLOOKUP(C344,MOVI!C:DT,86,0)</f>
        <v>0</v>
      </c>
      <c r="IW344" s="275">
        <f>VLOOKUP(C344,FPT!B:IU,86,0)</f>
        <v>0</v>
      </c>
      <c r="IX344" t="str">
        <f t="shared" si="644"/>
        <v/>
      </c>
      <c r="IY344" s="275">
        <f>ROUND(VLOOKUP(C344,MOVI!C:DT,87,0),0)</f>
        <v>0</v>
      </c>
      <c r="IZ344" s="275">
        <f>ROUND(VLOOKUP(C344,FPT!B:IX,87,0),0)</f>
        <v>0</v>
      </c>
      <c r="JA344" t="str">
        <f t="shared" si="645"/>
        <v/>
      </c>
      <c r="JB344" s="275">
        <f>VLOOKUP(C344,MOVI!C:DT,88,0)</f>
        <v>0</v>
      </c>
      <c r="JC344" s="275">
        <f>VLOOKUP(C344,FPT!B:JA,88,0)</f>
        <v>0</v>
      </c>
      <c r="JD344" t="str">
        <f t="shared" si="646"/>
        <v/>
      </c>
      <c r="JE344" s="275">
        <f>VLOOKUP(C344,MOVI!C:DT,89,0)</f>
        <v>50000</v>
      </c>
      <c r="JF344" s="275">
        <f>VLOOKUP(C344,FPT!B:JD,89,0)</f>
        <v>50000</v>
      </c>
      <c r="JG344" t="str">
        <f t="shared" si="647"/>
        <v/>
      </c>
      <c r="JH344" s="275">
        <f>VLOOKUP(C344,MOVI!C:DT,90,0)</f>
        <v>350000</v>
      </c>
      <c r="JI344" s="275">
        <f>VLOOKUP(C344,FPT!B:JG,90,0)</f>
        <v>350000</v>
      </c>
      <c r="JJ344" t="str">
        <f t="shared" si="648"/>
        <v/>
      </c>
      <c r="JK344" s="275">
        <f>VLOOKUP(C344,MOVI!C:DT,91,0)</f>
        <v>0</v>
      </c>
      <c r="JL344" s="275">
        <f>VLOOKUP(C344,FPT!B:JJ,91,0)</f>
        <v>0</v>
      </c>
      <c r="JM344" t="str">
        <f t="shared" si="649"/>
        <v/>
      </c>
      <c r="JN344" s="275">
        <f>VLOOKUP(C344,MOVI!C:DT,92,0)</f>
        <v>469000</v>
      </c>
      <c r="JO344" s="275">
        <f>VLOOKUP(C344,FPT!B:JM,92,0)</f>
        <v>469000</v>
      </c>
      <c r="JP344" t="str">
        <f t="shared" si="650"/>
        <v/>
      </c>
      <c r="JQ344" s="275">
        <f>VLOOKUP(C344,MOVI!C:DT,93,0)</f>
        <v>0</v>
      </c>
      <c r="JR344" s="275">
        <f>VLOOKUP(C344,FPT!B:JP,93,0)</f>
        <v>0</v>
      </c>
      <c r="JS344" t="str">
        <f t="shared" si="651"/>
        <v/>
      </c>
      <c r="JT344" s="275">
        <f>VLOOKUP(C344,MOVI!C:DT,94,0)</f>
        <v>869000</v>
      </c>
      <c r="JU344" s="275">
        <f>VLOOKUP(C344,FPT!B:JS,94,0)</f>
        <v>869000</v>
      </c>
      <c r="JV344" t="str">
        <f t="shared" si="652"/>
        <v/>
      </c>
      <c r="JW344" s="275">
        <f>VLOOKUP(C344,MOVI!C:DT,95,0)</f>
        <v>4960440</v>
      </c>
      <c r="JX344" s="275">
        <f>VLOOKUP(C344,FPT!B:JV,95,0)</f>
        <v>4960440</v>
      </c>
      <c r="JY344" t="str">
        <f t="shared" si="653"/>
        <v/>
      </c>
      <c r="JZ344" s="275">
        <f>VLOOKUP(C344,MOVI!C:DT,96,0)</f>
        <v>0</v>
      </c>
      <c r="KA344" s="275">
        <f>VLOOKUP(C344,FPT!B:JY,96,0)</f>
        <v>0</v>
      </c>
      <c r="KB344" t="str">
        <f t="shared" si="654"/>
        <v/>
      </c>
      <c r="KC344" s="275">
        <f>VLOOKUP(C344,MOVI!C:DT,97,0)</f>
        <v>4960440</v>
      </c>
      <c r="KD344" s="275">
        <f>VLOOKUP(C344,FPT!B:KB,97,0)</f>
        <v>4960440</v>
      </c>
      <c r="KE344" t="str">
        <f t="shared" si="655"/>
        <v/>
      </c>
      <c r="KF344" s="275">
        <f>VLOOKUP(C344,MOVI!C:DT,98,0)</f>
        <v>850000.00000000012</v>
      </c>
      <c r="KG344" s="275">
        <f>VLOOKUP(C344,FPT!B:KE,98,0)</f>
        <v>850000</v>
      </c>
      <c r="KH344" t="str">
        <f t="shared" si="656"/>
        <v/>
      </c>
      <c r="KI344" s="275">
        <f>VLOOKUP(C344,MOVI!C:DT,99,0)</f>
        <v>0</v>
      </c>
      <c r="KJ344" s="275">
        <f>VLOOKUP(C344,FPT!B:KH,99,0)</f>
        <v>0</v>
      </c>
      <c r="KK344" t="str">
        <f t="shared" si="657"/>
        <v/>
      </c>
      <c r="KL344" s="275">
        <f>VLOOKUP(C344,MOVI!C:DT,100,0)</f>
        <v>150000</v>
      </c>
      <c r="KM344" s="275">
        <f>VLOOKUP(C344,FPT!B:KK,100,0)</f>
        <v>150000</v>
      </c>
      <c r="KN344" t="str">
        <f t="shared" si="658"/>
        <v/>
      </c>
      <c r="KO344" s="275">
        <f>VLOOKUP(C344,MOVI!C:DT,101,0)</f>
        <v>0</v>
      </c>
      <c r="KP344" s="275">
        <f>VLOOKUP(C344,FPT!B:KN,101,0)</f>
        <v>0</v>
      </c>
      <c r="KQ344" t="str">
        <f t="shared" si="659"/>
        <v/>
      </c>
      <c r="KR344" s="275">
        <f>VLOOKUP(C344,MOVI!C:DT,102,0)</f>
        <v>0</v>
      </c>
      <c r="KS344" s="275">
        <f>VLOOKUP(C344,FPT!B:KQ,102,0)</f>
        <v>0</v>
      </c>
      <c r="KT344" t="str">
        <f t="shared" si="660"/>
        <v/>
      </c>
      <c r="KU344" s="275">
        <f>VLOOKUP(C344,MOVI!C:DT,103,0)</f>
        <v>1000000.0000000001</v>
      </c>
      <c r="KV344" s="275">
        <f>VLOOKUP(C344,FPT!B:KT,103,0)</f>
        <v>1000000</v>
      </c>
      <c r="KW344" t="str">
        <f t="shared" si="661"/>
        <v/>
      </c>
      <c r="KX344" s="275">
        <f>VLOOKUP(C344,MOVI!C:DT,104,0)</f>
        <v>1525000</v>
      </c>
      <c r="KY344" s="275">
        <f>VLOOKUP(C344,FPT!B:KW,104,0)</f>
        <v>1525000</v>
      </c>
      <c r="KZ344" t="str">
        <f t="shared" si="662"/>
        <v/>
      </c>
      <c r="LA344" s="275">
        <f>VLOOKUP(C344,MOVI!C:DT,105,0)</f>
        <v>100000</v>
      </c>
      <c r="LB344" s="275">
        <f>VLOOKUP(C344,FPT!B:KZ,105,0)</f>
        <v>100000</v>
      </c>
      <c r="LC344" t="str">
        <f t="shared" si="663"/>
        <v/>
      </c>
      <c r="LD344" s="275">
        <f>VLOOKUP(C344,MOVI!C:DT,106,0)</f>
        <v>7454440</v>
      </c>
      <c r="LE344" s="275">
        <f>VLOOKUP(C344,FPT!B:LC,106,0)</f>
        <v>7454440</v>
      </c>
      <c r="LF344" t="str">
        <f t="shared" si="664"/>
        <v/>
      </c>
      <c r="LG344" s="273">
        <f>VLOOKUP(C344,MOVI!C:DT,107,0)</f>
        <v>0</v>
      </c>
      <c r="LH344" s="273">
        <f>VLOOKUP(C344,FPT!B:LF,107,0)</f>
        <v>0</v>
      </c>
      <c r="LI344" t="str">
        <f t="shared" si="665"/>
        <v/>
      </c>
      <c r="LJ344" t="str">
        <f>VLOOKUP(C344,MOVI!C:DV,108,0)</f>
        <v>MoviSouthSales</v>
      </c>
      <c r="LK344" s="252" t="str">
        <f>VLOOKUP(C344,FPT!B:LI,108,0)</f>
        <v>MoviSouthSales</v>
      </c>
      <c r="LL344" t="str">
        <f t="shared" si="666"/>
        <v/>
      </c>
      <c r="LM344" s="275">
        <f>ROUND(VLOOKUP(C344,MOVI!C:DV,109,0),0)</f>
        <v>416667</v>
      </c>
      <c r="LN344" s="275">
        <f>ROUND(VLOOKUP(C344,FPT!B:LL,109,0),0)</f>
        <v>416667</v>
      </c>
      <c r="LO344" t="str">
        <f t="shared" si="667"/>
        <v/>
      </c>
      <c r="LP344" t="str">
        <f>VLOOKUP(C344,MOVI!C:DV,110,0)</f>
        <v>DNI</v>
      </c>
      <c r="LQ344" s="247" t="str">
        <f>VLOOKUP(C344,FPT!B:LO,110,0)</f>
        <v>DNI</v>
      </c>
      <c r="LR344" t="str">
        <f t="shared" si="668"/>
        <v/>
      </c>
      <c r="LS344">
        <f>MOVI!DI339</f>
        <v>22</v>
      </c>
      <c r="LV344">
        <f>MOVI!DJ339</f>
        <v>0</v>
      </c>
      <c r="LW344">
        <f>MOVI!DK339</f>
        <v>0</v>
      </c>
      <c r="LX344" t="str">
        <f>MOVI!DL339</f>
        <v>x</v>
      </c>
      <c r="LY344">
        <f>MOVI!DM339</f>
        <v>0</v>
      </c>
      <c r="LZ344">
        <f>MOVI!DN339</f>
        <v>50000</v>
      </c>
      <c r="MA344">
        <f>MOVI!DO339</f>
        <v>0</v>
      </c>
      <c r="MB344" t="str">
        <f>MOVI!DP339</f>
        <v>DNI</v>
      </c>
      <c r="MC344">
        <f>MOVI!DQ339</f>
        <v>0</v>
      </c>
      <c r="MD344">
        <f>MOVI!DR339</f>
        <v>0</v>
      </c>
      <c r="ME344" t="str">
        <f>VLOOKUP(C344,MOVI!C:DV,121,0)</f>
        <v>Group 1</v>
      </c>
      <c r="MF344" s="252" t="str">
        <f>VLOOKUP(C344,FPT!B:MD,111,0)</f>
        <v>Group 1</v>
      </c>
      <c r="MG344" t="str">
        <f t="shared" si="561"/>
        <v/>
      </c>
      <c r="MH344" t="str">
        <f>VLOOKUP(C344,MOVI!C:DT,122,0)</f>
        <v>MoviSouthGroup 1</v>
      </c>
      <c r="MI344" s="252" t="str">
        <f>VLOOKUP(C344,FPT!B:DS,112,0)</f>
        <v>MoviSouthGroup 1</v>
      </c>
      <c r="MJ344" t="str">
        <f t="shared" si="669"/>
        <v/>
      </c>
    </row>
    <row r="345" spans="1:348" x14ac:dyDescent="0.25">
      <c r="A345">
        <v>337</v>
      </c>
      <c r="B345" s="48">
        <v>6107</v>
      </c>
      <c r="C345" s="271" t="s">
        <v>1109</v>
      </c>
      <c r="D345" t="str">
        <f>VLOOKUP(C345,MOVI!C:D,2,0)</f>
        <v>Đỗ Huy Thông</v>
      </c>
      <c r="E345" t="str">
        <f>VLOOKUP(C345,FPT!B:C,2,0)</f>
        <v>Đỗ Huy Thông</v>
      </c>
      <c r="F345" t="str">
        <f t="shared" si="562"/>
        <v/>
      </c>
      <c r="G345" t="str">
        <f>VLOOKUP(C345,MOVI!C:E,3,0)</f>
        <v>Sales</v>
      </c>
      <c r="H345" t="str">
        <f>VLOOKUP(C345,FPT!B:F,3,0)</f>
        <v>Sales</v>
      </c>
      <c r="I345" t="str">
        <f t="shared" si="563"/>
        <v/>
      </c>
      <c r="J345" t="str">
        <f>VLOOKUP(C345,MOVI!C:H,4,0)</f>
        <v>Field Sales</v>
      </c>
      <c r="K345" t="str">
        <f>VLOOKUP(C345,FPT!B:I,4,0)</f>
        <v>Field Sales</v>
      </c>
      <c r="L345" t="str">
        <f t="shared" si="564"/>
        <v/>
      </c>
      <c r="M345" t="str">
        <f>VLOOKUP(C345,MOVI!C:DT,5,0)</f>
        <v>Associate</v>
      </c>
      <c r="N345" t="str">
        <f>VLOOKUP(C345,FPT!B:L,5,0)</f>
        <v>Associate</v>
      </c>
      <c r="O345" t="str">
        <f t="shared" si="565"/>
        <v/>
      </c>
      <c r="P345" t="str">
        <f>VLOOKUP(C345,MOVI!C:DT,6,0)</f>
        <v>Field Sales</v>
      </c>
      <c r="Q345" t="str">
        <f>VLOOKUP(C345,FPT!B:O,6,0)</f>
        <v>Field sales</v>
      </c>
      <c r="R345" t="str">
        <f t="shared" si="566"/>
        <v/>
      </c>
      <c r="S345" t="str">
        <f>VLOOKUP(C345,MOVI!C:DT,7,0)</f>
        <v>South</v>
      </c>
      <c r="T345" t="str">
        <f>VLOOKUP(C345,FPT!B:R,7,0)</f>
        <v>South</v>
      </c>
      <c r="U345" t="str">
        <f t="shared" si="567"/>
        <v/>
      </c>
      <c r="V345" t="str">
        <f>VLOOKUP(C345,MOVI!C:DT,8,0)</f>
        <v>Movi</v>
      </c>
      <c r="W345" t="str">
        <f>VLOOKUP(C345,FPT!B:U,8,0)</f>
        <v>Movi</v>
      </c>
      <c r="X345" t="str">
        <f t="shared" si="568"/>
        <v/>
      </c>
      <c r="Y345" t="str">
        <f>VLOOKUP(C345,MOVI!C:DT,9,0)</f>
        <v>Full-time</v>
      </c>
      <c r="Z345" t="str">
        <f>VLOOKUP(C345,FPT!B:X,9,0)</f>
        <v>Full-time</v>
      </c>
      <c r="AA345" t="str">
        <f t="shared" si="569"/>
        <v/>
      </c>
      <c r="AB345" t="str">
        <f>VLOOKUP(C345,MOVI!C:DT,10,0)</f>
        <v>Permanent</v>
      </c>
      <c r="AC345" t="str">
        <f>VLOOKUP(C345,FPT!B:AA,10,0)</f>
        <v>Permanent</v>
      </c>
      <c r="AD345" t="str">
        <f t="shared" si="570"/>
        <v/>
      </c>
      <c r="AE345" s="247">
        <f>VLOOKUP(C345,MOVI!C:DT,11,0)</f>
        <v>44299</v>
      </c>
      <c r="AF345" s="247">
        <f>VLOOKUP(C345,FPT!B:AD,11,0)</f>
        <v>44299</v>
      </c>
      <c r="AG345" t="str">
        <f t="shared" si="571"/>
        <v/>
      </c>
      <c r="AH345" s="260" t="str">
        <f>VLOOKUP(C345,MOVI!C:DT,12,0)</f>
        <v/>
      </c>
      <c r="AI345" s="260"/>
      <c r="AJ345" t="str">
        <f t="shared" si="671"/>
        <v/>
      </c>
      <c r="AK345">
        <f>VLOOKUP(C345,MOVI!C:DT,13,0)</f>
        <v>0</v>
      </c>
      <c r="AL345" s="247">
        <f>VLOOKUP(C345,FPT!B:AJ,13,0)</f>
        <v>0</v>
      </c>
      <c r="AM345" t="str">
        <f t="shared" si="670"/>
        <v/>
      </c>
      <c r="AN345" s="247">
        <f>VLOOKUP(C345,MOVI!C:DT,14,0)</f>
        <v>0</v>
      </c>
      <c r="AO345" s="247">
        <f>VLOOKUP(C345,FPT!B:AM,14,0)</f>
        <v>0</v>
      </c>
      <c r="AP345" t="str">
        <f t="shared" si="572"/>
        <v/>
      </c>
      <c r="AQ345" t="str">
        <f>VLOOKUP(C345,MOVI!C:DT,15,0)</f>
        <v>LC</v>
      </c>
      <c r="AR345" s="247" t="str">
        <f>VLOOKUP(C345,FPT!B:AP,15,0)</f>
        <v>LC</v>
      </c>
      <c r="AS345" t="str">
        <f t="shared" si="573"/>
        <v/>
      </c>
      <c r="AT345" s="282" t="str">
        <f>VLOOKUP(C345,MOVI!C:DT,16,0)</f>
        <v>LTTP</v>
      </c>
      <c r="AU345" s="247" t="str">
        <f>VLOOKUP(C345,FPT!B:AS,16,0)</f>
        <v>LTTP</v>
      </c>
      <c r="AV345" t="str">
        <f t="shared" si="574"/>
        <v/>
      </c>
      <c r="AW345" t="str">
        <f>VLOOKUP(C345,MOVI!C:DT,17,0)</f>
        <v>L</v>
      </c>
      <c r="AX345" s="247" t="str">
        <f>VLOOKUP(C345,FPT!B:AV,17,0)</f>
        <v>L</v>
      </c>
      <c r="AY345" t="str">
        <f t="shared" si="575"/>
        <v/>
      </c>
      <c r="AZ345">
        <f>VLOOKUP(C345,MOVI!C:DT,18,0)</f>
        <v>0</v>
      </c>
      <c r="BA345" s="247">
        <f>VLOOKUP(C345,FPT!B:AY,18,0)</f>
        <v>0</v>
      </c>
      <c r="BB345" t="str">
        <f t="shared" si="576"/>
        <v/>
      </c>
      <c r="BC345" s="275">
        <f>VLOOKUP(C345,MOVI!C:DT,19,0)</f>
        <v>5000000</v>
      </c>
      <c r="BD345" s="275">
        <f>VLOOKUP(C345,FPT!B:BB,19,0)</f>
        <v>5000000</v>
      </c>
      <c r="BE345" t="str">
        <f t="shared" si="577"/>
        <v/>
      </c>
      <c r="BF345">
        <f>VLOOKUP(C345,MOVI!C:DT,20,0)</f>
        <v>0</v>
      </c>
      <c r="BG345" s="252">
        <f>VLOOKUP(C345,FPT!B:BE,20,0)</f>
        <v>0</v>
      </c>
      <c r="BH345" t="str">
        <f t="shared" si="578"/>
        <v/>
      </c>
      <c r="BI345" s="275">
        <f>VLOOKUP(C345,MOVI!C:DT,21,0)</f>
        <v>5000000</v>
      </c>
      <c r="BJ345" s="275">
        <f>VLOOKUP(C345,FPT!B:BH,21,0)</f>
        <v>5000000</v>
      </c>
      <c r="BK345" t="str">
        <f t="shared" si="579"/>
        <v/>
      </c>
      <c r="BL345" s="275">
        <f>VLOOKUP(C345,MOVI!C:DT,22,0)</f>
        <v>0</v>
      </c>
      <c r="BM345" s="275">
        <f>VLOOKUP(C345,FPT!B:BK,22,0)</f>
        <v>0</v>
      </c>
      <c r="BN345" t="str">
        <f t="shared" si="580"/>
        <v/>
      </c>
      <c r="BO345" s="275">
        <f>VLOOKUP(C345,MOVI!C:DT,23,0)</f>
        <v>0</v>
      </c>
      <c r="BP345" s="275">
        <f>VLOOKUP(C345,FPT!B:BN,23,0)</f>
        <v>0</v>
      </c>
      <c r="BQ345" t="str">
        <f t="shared" si="581"/>
        <v/>
      </c>
      <c r="BR345" s="275">
        <f>VLOOKUP(C345,MOVI!C:DT,24,0)</f>
        <v>0</v>
      </c>
      <c r="BS345" s="275">
        <f>VLOOKUP(C345,FPT!B:BQ,24,0)</f>
        <v>0</v>
      </c>
      <c r="BT345" t="str">
        <f t="shared" si="582"/>
        <v/>
      </c>
      <c r="BU345" s="275">
        <f>VLOOKUP(C345,MOVI!C:DT,25,0)</f>
        <v>200000</v>
      </c>
      <c r="BV345" s="275">
        <f>VLOOKUP(C345,FPT!B:BT,25,0)</f>
        <v>200000</v>
      </c>
      <c r="BW345" t="str">
        <f t="shared" si="583"/>
        <v/>
      </c>
      <c r="BX345" s="275">
        <f>VLOOKUP(C345,MOVI!C:DT,26,0)</f>
        <v>0</v>
      </c>
      <c r="BY345" s="275">
        <f>VLOOKUP(C345,FPT!B:BW,26,0)</f>
        <v>0</v>
      </c>
      <c r="BZ345" t="str">
        <f t="shared" si="584"/>
        <v/>
      </c>
      <c r="CA345" s="275">
        <f>VLOOKUP(C345,MOVI!C:DT,27,0)</f>
        <v>730000</v>
      </c>
      <c r="CB345" s="275">
        <f>VLOOKUP(C345,FPT!B:BZ,27,0)</f>
        <v>730000</v>
      </c>
      <c r="CC345" t="str">
        <f t="shared" si="585"/>
        <v/>
      </c>
      <c r="CD345" s="275">
        <f>VLOOKUP(C345,MOVI!C:DT,28,0)</f>
        <v>930000</v>
      </c>
      <c r="CE345" s="275">
        <f>VLOOKUP(C345,FPT!B:CC,28,0)</f>
        <v>930000</v>
      </c>
      <c r="CF345" t="str">
        <f t="shared" si="586"/>
        <v/>
      </c>
      <c r="CG345" t="str">
        <f>VLOOKUP(C345,MOVI!C:DT,29,0)</f>
        <v>CN</v>
      </c>
      <c r="CH345" s="252" t="str">
        <f>VLOOKUP(C345,FPT!B:CF,29,0)</f>
        <v>CN</v>
      </c>
      <c r="CI345" t="str">
        <f t="shared" si="587"/>
        <v/>
      </c>
      <c r="CJ345">
        <f>VLOOKUP(C345,MOVI!C:DT,30,0)</f>
        <v>26</v>
      </c>
      <c r="CK345" s="252">
        <f>VLOOKUP(C345,FPT!B:CI,30,0)</f>
        <v>26</v>
      </c>
      <c r="CL345" t="str">
        <f t="shared" si="588"/>
        <v/>
      </c>
      <c r="CM345">
        <f>VLOOKUP(C345,MOVI!C:DT,31,0)</f>
        <v>26</v>
      </c>
      <c r="CN345" s="252">
        <f>VLOOKUP(C345,FPT!B:CL,31,0)</f>
        <v>26</v>
      </c>
      <c r="CO345" t="str">
        <f t="shared" si="589"/>
        <v/>
      </c>
      <c r="CP345" s="275">
        <f>VLOOKUP(C345,MOVI!C:DT,32,0)</f>
        <v>0</v>
      </c>
      <c r="CQ345" s="275">
        <f>VLOOKUP(C345,FPT!B:CO,32,0)</f>
        <v>0</v>
      </c>
      <c r="CR345" t="str">
        <f t="shared" si="590"/>
        <v/>
      </c>
      <c r="CS345" s="275">
        <f>VLOOKUP(C345,MOVI!C:DT,33,0)</f>
        <v>0</v>
      </c>
      <c r="CT345" s="275">
        <f>VLOOKUP(C345,FPT!B:CR,33,0)</f>
        <v>0</v>
      </c>
      <c r="CU345" t="str">
        <f t="shared" si="591"/>
        <v/>
      </c>
      <c r="CV345" s="275">
        <f>VLOOKUP(C345,MOVI!C:DT,34,0)</f>
        <v>0</v>
      </c>
      <c r="CW345" s="275">
        <f>VLOOKUP(C345,FPT!B:CU,34,0)</f>
        <v>0</v>
      </c>
      <c r="CX345" t="str">
        <f t="shared" si="592"/>
        <v/>
      </c>
      <c r="CY345" s="275">
        <f>VLOOKUP(C345,MOVI!C:DT,35,0)</f>
        <v>26</v>
      </c>
      <c r="CZ345" s="275">
        <f>VLOOKUP(C345,FPT!B:CX,35,0)</f>
        <v>26</v>
      </c>
      <c r="DA345" t="str">
        <f t="shared" si="593"/>
        <v/>
      </c>
      <c r="DB345" s="275">
        <f>VLOOKUP(C345,MOVI!C:DT,36,0)</f>
        <v>0</v>
      </c>
      <c r="DC345" s="275">
        <f>VLOOKUP(C345,FPT!B:DA,36,0)</f>
        <v>0</v>
      </c>
      <c r="DD345" t="str">
        <f t="shared" si="594"/>
        <v/>
      </c>
      <c r="DE345" s="275">
        <f>VLOOKUP(C345,MOVI!C:DT,37,0)</f>
        <v>0</v>
      </c>
      <c r="DF345" s="275">
        <f>VLOOKUP(C345,FPT!B:DD,37,0)</f>
        <v>0</v>
      </c>
      <c r="DG345" t="str">
        <f t="shared" si="595"/>
        <v/>
      </c>
      <c r="DH345" s="275">
        <f>VLOOKUP(C345,MOVI!C:DT,38,0)</f>
        <v>0</v>
      </c>
      <c r="DI345" s="275">
        <f>VLOOKUP(C345,FPT!B:DG,38,0)</f>
        <v>0</v>
      </c>
      <c r="DJ345" t="str">
        <f t="shared" si="596"/>
        <v/>
      </c>
      <c r="DK345" s="275">
        <f>VLOOKUP(C345,MOVI!C:DT,39,0)</f>
        <v>0</v>
      </c>
      <c r="DL345" s="275">
        <f>VLOOKUP(C345,FPT!B:DJ,39,0)</f>
        <v>0</v>
      </c>
      <c r="DM345" t="str">
        <f t="shared" si="597"/>
        <v/>
      </c>
      <c r="DN345" s="275">
        <f>VLOOKUP(C345,MOVI!C:DT,40,0)</f>
        <v>0</v>
      </c>
      <c r="DO345" s="275">
        <f>VLOOKUP(C345,FPT!B:DM,40,0)</f>
        <v>0</v>
      </c>
      <c r="DP345" t="str">
        <f t="shared" si="598"/>
        <v/>
      </c>
      <c r="DQ345" s="275">
        <f>VLOOKUP(C345,MOVI!C:DT,41,0)</f>
        <v>0</v>
      </c>
      <c r="DR345" s="275">
        <f>VLOOKUP(C345,FPT!B:DP,41,0)</f>
        <v>0</v>
      </c>
      <c r="DS345" t="str">
        <f t="shared" si="599"/>
        <v/>
      </c>
      <c r="DT345" s="275">
        <f>VLOOKUP(C345,MOVI!C:DT,42,0)</f>
        <v>5000000</v>
      </c>
      <c r="DU345" s="275">
        <f>ROUND(VLOOKUP(C345,FPT!B:DS,42,0),0)</f>
        <v>5000000</v>
      </c>
      <c r="DV345" t="str">
        <f t="shared" si="600"/>
        <v/>
      </c>
      <c r="DW345" s="275">
        <f>VLOOKUP(C345,MOVI!C:DT,43,0)</f>
        <v>0</v>
      </c>
      <c r="DX345" s="275">
        <f>VLOOKUP(C345,FPT!B:DV,43,0)</f>
        <v>0</v>
      </c>
      <c r="DY345" t="str">
        <f t="shared" si="601"/>
        <v/>
      </c>
      <c r="DZ345" s="275">
        <f>VLOOKUP(C345,MOVI!C:DT,44,0)</f>
        <v>0</v>
      </c>
      <c r="EA345" s="275">
        <f>VLOOKUP(C345,FPT!B:DY,44,0)</f>
        <v>0</v>
      </c>
      <c r="EB345" t="str">
        <f t="shared" si="602"/>
        <v/>
      </c>
      <c r="EC345" s="275">
        <f>VLOOKUP(C345,MOVI!C:DT,45,0)</f>
        <v>5000000</v>
      </c>
      <c r="ED345" s="275">
        <f>ROUND(VLOOKUP(C345,FPT!B:EB,45,0),0)</f>
        <v>5000000</v>
      </c>
      <c r="EE345" t="str">
        <f t="shared" si="603"/>
        <v/>
      </c>
      <c r="EF345" s="275">
        <f>VLOOKUP(C345,MOVI!C:DT,46,0)</f>
        <v>0</v>
      </c>
      <c r="EG345" s="275">
        <f>VLOOKUP(C345,FPT!B:EE,46,0)</f>
        <v>0</v>
      </c>
      <c r="EH345" t="str">
        <f t="shared" si="604"/>
        <v/>
      </c>
      <c r="EI345" s="275">
        <f>VLOOKUP(C345,MOVI!C:DT,47,0)</f>
        <v>0</v>
      </c>
      <c r="EJ345" s="275">
        <f>VLOOKUP(C345,FPT!B:EH,47,0)</f>
        <v>0</v>
      </c>
      <c r="EK345" t="str">
        <f t="shared" si="605"/>
        <v/>
      </c>
      <c r="EL345" s="275">
        <f>VLOOKUP(C345,MOVI!C:DT,48,0)</f>
        <v>0</v>
      </c>
      <c r="EM345" s="275">
        <f>VLOOKUP(C345,FPT!B:EK,48,0)</f>
        <v>0</v>
      </c>
      <c r="EN345" t="str">
        <f t="shared" si="606"/>
        <v/>
      </c>
      <c r="EO345" s="275">
        <f>VLOOKUP(C345,MOVI!C:DT,49,0)</f>
        <v>200000</v>
      </c>
      <c r="EP345" s="275">
        <f>VLOOKUP(C345,FPT!B:EN,49,0)</f>
        <v>200000</v>
      </c>
      <c r="EQ345" t="str">
        <f t="shared" si="607"/>
        <v/>
      </c>
      <c r="ER345" s="275">
        <f>VLOOKUP(C345,MOVI!C:DT,50,0)</f>
        <v>0</v>
      </c>
      <c r="ES345" s="275">
        <f>VLOOKUP(C345,FPT!B:EQ,50,0)</f>
        <v>0</v>
      </c>
      <c r="ET345" t="str">
        <f t="shared" si="608"/>
        <v/>
      </c>
      <c r="EU345" s="275">
        <f>VLOOKUP(C345,MOVI!C:DT,51,0)</f>
        <v>0</v>
      </c>
      <c r="EV345" s="275">
        <f>VLOOKUP(C345,FPT!B:ET,51,0)</f>
        <v>0</v>
      </c>
      <c r="EW345" t="str">
        <f t="shared" si="609"/>
        <v/>
      </c>
      <c r="EX345" s="275">
        <f>VLOOKUP(C345,MOVI!C:DT,52,0)</f>
        <v>0</v>
      </c>
      <c r="EY345" s="275">
        <f>VLOOKUP(C345,FPT!B:EW,52,0)</f>
        <v>0</v>
      </c>
      <c r="EZ345" t="str">
        <f t="shared" si="610"/>
        <v/>
      </c>
      <c r="FA345" s="275">
        <f>VLOOKUP(C345,MOVI!C:DT,53,0)</f>
        <v>0</v>
      </c>
      <c r="FB345" s="275">
        <f>VLOOKUP(C345,FPT!B:EZ,53,0)</f>
        <v>0</v>
      </c>
      <c r="FC345" t="str">
        <f t="shared" si="611"/>
        <v/>
      </c>
      <c r="FD345" s="275">
        <f>VLOOKUP(C345,MOVI!C:DT,54,0)</f>
        <v>0</v>
      </c>
      <c r="FE345" s="275">
        <f>VLOOKUP(C345,FPT!B:FC,54,0)</f>
        <v>0</v>
      </c>
      <c r="FF345" t="str">
        <f t="shared" si="612"/>
        <v/>
      </c>
      <c r="FG345" s="275">
        <f>VLOOKUP(C345,MOVI!C:DT,55,0)</f>
        <v>730000</v>
      </c>
      <c r="FH345" s="275">
        <f>VLOOKUP(C345,FPT!B:FF,55,0)</f>
        <v>730000</v>
      </c>
      <c r="FI345" t="str">
        <f t="shared" si="613"/>
        <v/>
      </c>
      <c r="FJ345" s="275">
        <f>VLOOKUP(C345,MOVI!C:DT,56,0)</f>
        <v>930000</v>
      </c>
      <c r="FK345" s="275">
        <f>VLOOKUP(C345,FPT!B:FI,56,0)</f>
        <v>930000</v>
      </c>
      <c r="FL345" t="str">
        <f t="shared" si="614"/>
        <v/>
      </c>
      <c r="FM345" s="275">
        <f>VLOOKUP(C345,MOVI!C:DT,57,0)</f>
        <v>0</v>
      </c>
      <c r="FN345" s="275">
        <f>VLOOKUP(C345,FPT!B:FL,57,0)</f>
        <v>0</v>
      </c>
      <c r="FO345" t="str">
        <f t="shared" si="615"/>
        <v/>
      </c>
      <c r="FP345" s="275">
        <f>VLOOKUP(C345,MOVI!C:DT,58,0)</f>
        <v>0</v>
      </c>
      <c r="FQ345" s="275">
        <f>VLOOKUP(C345,FPT!B:FO,58,0)</f>
        <v>0</v>
      </c>
      <c r="FR345" t="str">
        <f t="shared" si="616"/>
        <v/>
      </c>
      <c r="FS345" s="275">
        <f>VLOOKUP(C345,MOVI!C:DT,59,0)</f>
        <v>0</v>
      </c>
      <c r="FT345" s="275">
        <f>VLOOKUP(C345,FPT!B:FR,59,0)</f>
        <v>0</v>
      </c>
      <c r="FU345" t="str">
        <f t="shared" si="617"/>
        <v/>
      </c>
      <c r="FV345" s="275">
        <f>VLOOKUP(C345,MOVI!C:DT,60,0)</f>
        <v>0</v>
      </c>
      <c r="FW345" s="275">
        <f>VLOOKUP(C345,FPT!B:FU,60,0)</f>
        <v>0</v>
      </c>
      <c r="FX345" t="str">
        <f t="shared" si="618"/>
        <v/>
      </c>
      <c r="FY345" s="275">
        <f>VLOOKUP(C345,MOVI!C:DT,61,0)</f>
        <v>0</v>
      </c>
      <c r="FZ345" s="275">
        <f>VLOOKUP(C345,FPT!B:FX,61,0)</f>
        <v>0</v>
      </c>
      <c r="GA345" t="str">
        <f t="shared" si="619"/>
        <v/>
      </c>
      <c r="GB345" s="275">
        <f>VLOOKUP(C345,MOVI!C:DT,62,0)</f>
        <v>0</v>
      </c>
      <c r="GC345" s="275">
        <f>VLOOKUP(C345,FPT!B:GA,62,0)</f>
        <v>0</v>
      </c>
      <c r="GD345" t="str">
        <f t="shared" si="620"/>
        <v/>
      </c>
      <c r="GE345" s="275">
        <f>VLOOKUP(C345,MOVI!C:DT,63,0)</f>
        <v>0</v>
      </c>
      <c r="GF345" s="275">
        <f>VLOOKUP(C345,FPT!B:GD,63,0)</f>
        <v>0</v>
      </c>
      <c r="GG345" t="str">
        <f t="shared" si="621"/>
        <v/>
      </c>
      <c r="GH345" s="275">
        <f>VLOOKUP(C345,MOVI!C:DT,64,0)</f>
        <v>0</v>
      </c>
      <c r="GI345" s="275">
        <f>VLOOKUP(C345,FPT!B:GG,64,0)</f>
        <v>0</v>
      </c>
      <c r="GJ345" t="str">
        <f t="shared" si="622"/>
        <v/>
      </c>
      <c r="GK345" s="275">
        <f>VLOOKUP(C345,MOVI!C:DT,65,0)</f>
        <v>0</v>
      </c>
      <c r="GL345" s="275">
        <f>VLOOKUP(C345,FPT!B:GJ,65,0)</f>
        <v>0</v>
      </c>
      <c r="GM345" t="str">
        <f t="shared" si="623"/>
        <v/>
      </c>
      <c r="GN345" s="275">
        <f>VLOOKUP(C345,MOVI!C:DT,66,0)</f>
        <v>0</v>
      </c>
      <c r="GO345" s="275">
        <f>VLOOKUP(C345,FPT!B:GM,66,0)</f>
        <v>0</v>
      </c>
      <c r="GP345" t="str">
        <f t="shared" si="624"/>
        <v/>
      </c>
      <c r="GQ345" s="275">
        <f>VLOOKUP(C345,MOVI!C:DT,67,0)</f>
        <v>0</v>
      </c>
      <c r="GR345" s="275">
        <f>VLOOKUP(C345,FPT!B:GP,67,0)</f>
        <v>0</v>
      </c>
      <c r="GS345" t="str">
        <f t="shared" si="625"/>
        <v/>
      </c>
      <c r="GT345" s="275">
        <f>VLOOKUP(C345,MOVI!C:DT,68,0)</f>
        <v>0</v>
      </c>
      <c r="GU345" s="275">
        <f>VLOOKUP(C345,FPT!B:GS,68,0)</f>
        <v>0</v>
      </c>
      <c r="GV345" t="str">
        <f t="shared" si="626"/>
        <v/>
      </c>
      <c r="GW345" s="275">
        <f>VLOOKUP(C345,MOVI!C:DT,69,0)</f>
        <v>0</v>
      </c>
      <c r="GX345" s="275">
        <f>VLOOKUP(C345,FPT!B:GV,69,0)</f>
        <v>0</v>
      </c>
      <c r="GY345" t="str">
        <f t="shared" si="627"/>
        <v/>
      </c>
      <c r="GZ345" s="275">
        <f>VLOOKUP(C345,MOVI!C:DT,70,0)</f>
        <v>0</v>
      </c>
      <c r="HA345" s="275">
        <f>VLOOKUP(C345,FPT!B:GY,70,0)</f>
        <v>0</v>
      </c>
      <c r="HB345" t="str">
        <f t="shared" si="628"/>
        <v/>
      </c>
      <c r="HC345" s="275">
        <f>VLOOKUP(C345,MOVI!C:DT,71,0)</f>
        <v>5930000</v>
      </c>
      <c r="HD345" s="275">
        <f>ROUND(VLOOKUP(C345,FPT!B:HB,71,0),0)</f>
        <v>5930000</v>
      </c>
      <c r="HE345" t="str">
        <f t="shared" si="629"/>
        <v/>
      </c>
      <c r="HF345" s="275">
        <f>ROUND(VLOOKUP(C345,MOVI!C:DT,72,0),0)</f>
        <v>0</v>
      </c>
      <c r="HG345" s="275">
        <f>ROUND(VLOOKUP(C345,FPT!B:HE,72,0),0)</f>
        <v>0</v>
      </c>
      <c r="HH345" t="str">
        <f t="shared" si="630"/>
        <v/>
      </c>
      <c r="HI345" s="275">
        <f>VLOOKUP(C345,MOVI!C:DT,73,0)</f>
        <v>200000</v>
      </c>
      <c r="HJ345" s="275">
        <f>VLOOKUP(C345,FPT!B:HH,73,0)</f>
        <v>200000</v>
      </c>
      <c r="HK345" t="str">
        <f t="shared" si="631"/>
        <v/>
      </c>
      <c r="HL345" s="275">
        <f>VLOOKUP(C345,MOVI!C:DT,74,0)</f>
        <v>730000</v>
      </c>
      <c r="HM345" s="275">
        <f>VLOOKUP(C345,FPT!B:HK,74,0)</f>
        <v>730000</v>
      </c>
      <c r="HN345" t="str">
        <f t="shared" si="632"/>
        <v/>
      </c>
      <c r="HO345" s="275">
        <f>VLOOKUP(C345,MOVI!C:DT,75,0)</f>
        <v>11000000</v>
      </c>
      <c r="HP345" s="275">
        <f>VLOOKUP(C345,FPT!B:HN,75,0)</f>
        <v>11000000</v>
      </c>
      <c r="HQ345" t="str">
        <f t="shared" si="633"/>
        <v/>
      </c>
      <c r="HR345" s="275">
        <f>VLOOKUP(C345,MOVI!C:DT,76,0)</f>
        <v>0</v>
      </c>
      <c r="HS345" s="275">
        <f>VLOOKUP(C345,FPT!B:HQ,76,0)</f>
        <v>0</v>
      </c>
      <c r="HT345" t="str">
        <f t="shared" si="634"/>
        <v/>
      </c>
      <c r="HU345" s="275">
        <f>VLOOKUP(C345,MOVI!C:DT,77,0)</f>
        <v>0</v>
      </c>
      <c r="HV345" s="275">
        <f>VLOOKUP(C345,FPT!B:HT,77,0)</f>
        <v>0</v>
      </c>
      <c r="HW345" t="str">
        <f t="shared" si="635"/>
        <v/>
      </c>
      <c r="HX345" s="274">
        <f>VLOOKUP(C345,MOVI!C:CB,78,0)</f>
        <v>400000</v>
      </c>
      <c r="HY345" s="261">
        <f>VLOOKUP(C345,FPT!$B:$CA,78,0)</f>
        <v>400000</v>
      </c>
      <c r="HZ345" t="str">
        <f t="shared" si="636"/>
        <v/>
      </c>
      <c r="IA345" s="275">
        <f>VLOOKUP(C345,MOVI!C:CD,79,0)</f>
        <v>50000</v>
      </c>
      <c r="IB345" s="275">
        <f>VLOOKUP(C345,FPT!B:HZ,79,0)</f>
        <v>50000</v>
      </c>
      <c r="IC345" t="str">
        <f t="shared" si="637"/>
        <v/>
      </c>
      <c r="ID345" s="275">
        <f>VLOOKUP(C345,MOVI!C:CD,80,0)</f>
        <v>75000</v>
      </c>
      <c r="IE345" s="275">
        <f>VLOOKUP(C345,FPT!B:IC,80,0)</f>
        <v>75000</v>
      </c>
      <c r="IF345" t="str">
        <f t="shared" si="638"/>
        <v/>
      </c>
      <c r="IG345" s="275">
        <f>VLOOKUP(C345,MOVI!C:DT,81,0)</f>
        <v>0</v>
      </c>
      <c r="IH345" s="275">
        <f>VLOOKUP(C345,FPT!B:IF,81,0)</f>
        <v>0</v>
      </c>
      <c r="II345" t="str">
        <f t="shared" si="639"/>
        <v/>
      </c>
      <c r="IJ345" s="275">
        <f>VLOOKUP(C345,MOVI!C:DT,82,0)</f>
        <v>525000</v>
      </c>
      <c r="IK345" s="275">
        <f>VLOOKUP(C345,FPT!B:II,82,0)</f>
        <v>525000</v>
      </c>
      <c r="IL345" t="str">
        <f t="shared" si="640"/>
        <v/>
      </c>
      <c r="IM345" s="275">
        <f>ROUND(VLOOKUP(C345,MOVI!C:DT,83,0),0)</f>
        <v>12455000</v>
      </c>
      <c r="IN345" s="275">
        <f>ROUND(VLOOKUP(C345,FPT!B:IL,83,0),0)</f>
        <v>12455000</v>
      </c>
      <c r="IO345" t="str">
        <f t="shared" si="641"/>
        <v/>
      </c>
      <c r="IP345" s="275">
        <f>VLOOKUP(C345,MOVI!C:DT,84,0)</f>
        <v>0</v>
      </c>
      <c r="IQ345" s="275">
        <f>VLOOKUP(C345,FPT!B:IO,84,0)</f>
        <v>0</v>
      </c>
      <c r="IR345" t="str">
        <f t="shared" si="642"/>
        <v/>
      </c>
      <c r="IS345" s="275">
        <f>ROUND(VLOOKUP(C345,MOVI!C:DT,85,0),0)</f>
        <v>0</v>
      </c>
      <c r="IT345" s="275">
        <f>ROUND(VLOOKUP(C345,FPT!B:IR,85,0),0)</f>
        <v>0</v>
      </c>
      <c r="IU345" t="str">
        <f t="shared" si="643"/>
        <v/>
      </c>
      <c r="IV345" s="275">
        <f>VLOOKUP(C345,MOVI!C:DT,86,0)</f>
        <v>0</v>
      </c>
      <c r="IW345" s="275">
        <f>VLOOKUP(C345,FPT!B:IU,86,0)</f>
        <v>0</v>
      </c>
      <c r="IX345" t="str">
        <f t="shared" si="644"/>
        <v/>
      </c>
      <c r="IY345" s="275">
        <f>ROUND(VLOOKUP(C345,MOVI!C:DT,87,0),0)</f>
        <v>0</v>
      </c>
      <c r="IZ345" s="275">
        <f>ROUND(VLOOKUP(C345,FPT!B:IX,87,0),0)</f>
        <v>0</v>
      </c>
      <c r="JA345" t="str">
        <f t="shared" si="645"/>
        <v/>
      </c>
      <c r="JB345" s="275">
        <f>VLOOKUP(C345,MOVI!C:DT,88,0)</f>
        <v>0</v>
      </c>
      <c r="JC345" s="275">
        <f>VLOOKUP(C345,FPT!B:JA,88,0)</f>
        <v>0</v>
      </c>
      <c r="JD345" t="str">
        <f t="shared" si="646"/>
        <v/>
      </c>
      <c r="JE345" s="275">
        <f>VLOOKUP(C345,MOVI!C:DT,89,0)</f>
        <v>0</v>
      </c>
      <c r="JF345" s="275">
        <f>VLOOKUP(C345,FPT!B:JD,89,0)</f>
        <v>0</v>
      </c>
      <c r="JG345" t="str">
        <f t="shared" si="647"/>
        <v/>
      </c>
      <c r="JH345" s="275">
        <f>VLOOKUP(C345,MOVI!C:DT,90,0)</f>
        <v>0</v>
      </c>
      <c r="JI345" s="275">
        <f>VLOOKUP(C345,FPT!B:JG,90,0)</f>
        <v>0</v>
      </c>
      <c r="JJ345" t="str">
        <f t="shared" si="648"/>
        <v/>
      </c>
      <c r="JK345" s="275">
        <f>VLOOKUP(C345,MOVI!C:DT,91,0)</f>
        <v>0</v>
      </c>
      <c r="JL345" s="275">
        <f>VLOOKUP(C345,FPT!B:JJ,91,0)</f>
        <v>0</v>
      </c>
      <c r="JM345" t="str">
        <f t="shared" si="649"/>
        <v/>
      </c>
      <c r="JN345" s="275">
        <f>VLOOKUP(C345,MOVI!C:DT,92,0)</f>
        <v>0</v>
      </c>
      <c r="JO345" s="275">
        <f>VLOOKUP(C345,FPT!B:JM,92,0)</f>
        <v>0</v>
      </c>
      <c r="JP345" t="str">
        <f t="shared" si="650"/>
        <v/>
      </c>
      <c r="JQ345" s="275">
        <f>VLOOKUP(C345,MOVI!C:DT,93,0)</f>
        <v>0</v>
      </c>
      <c r="JR345" s="275">
        <f>VLOOKUP(C345,FPT!B:JP,93,0)</f>
        <v>0</v>
      </c>
      <c r="JS345" t="str">
        <f t="shared" si="651"/>
        <v/>
      </c>
      <c r="JT345" s="275">
        <f>VLOOKUP(C345,MOVI!C:DT,94,0)</f>
        <v>0</v>
      </c>
      <c r="JU345" s="275">
        <f>VLOOKUP(C345,FPT!B:JS,94,0)</f>
        <v>0</v>
      </c>
      <c r="JV345" t="str">
        <f t="shared" si="652"/>
        <v/>
      </c>
      <c r="JW345" s="275">
        <f>VLOOKUP(C345,MOVI!C:DT,95,0)</f>
        <v>5405000</v>
      </c>
      <c r="JX345" s="275">
        <f>VLOOKUP(C345,FPT!B:JV,95,0)</f>
        <v>5405000</v>
      </c>
      <c r="JY345" t="str">
        <f t="shared" si="653"/>
        <v/>
      </c>
      <c r="JZ345" s="275">
        <f>VLOOKUP(C345,MOVI!C:DT,96,0)</f>
        <v>0</v>
      </c>
      <c r="KA345" s="275">
        <f>VLOOKUP(C345,FPT!B:JY,96,0)</f>
        <v>0</v>
      </c>
      <c r="KB345" t="str">
        <f t="shared" si="654"/>
        <v/>
      </c>
      <c r="KC345" s="275">
        <f>VLOOKUP(C345,MOVI!C:DT,97,0)</f>
        <v>5405000</v>
      </c>
      <c r="KD345" s="275">
        <f>VLOOKUP(C345,FPT!B:KB,97,0)</f>
        <v>5405000</v>
      </c>
      <c r="KE345" t="str">
        <f t="shared" si="655"/>
        <v/>
      </c>
      <c r="KF345" s="275">
        <f>VLOOKUP(C345,MOVI!C:DT,98,0)</f>
        <v>850000.00000000012</v>
      </c>
      <c r="KG345" s="275">
        <f>VLOOKUP(C345,FPT!B:KE,98,0)</f>
        <v>850000</v>
      </c>
      <c r="KH345" t="str">
        <f t="shared" si="656"/>
        <v/>
      </c>
      <c r="KI345" s="275">
        <f>VLOOKUP(C345,MOVI!C:DT,99,0)</f>
        <v>0</v>
      </c>
      <c r="KJ345" s="275">
        <f>VLOOKUP(C345,FPT!B:KH,99,0)</f>
        <v>0</v>
      </c>
      <c r="KK345" t="str">
        <f t="shared" si="657"/>
        <v/>
      </c>
      <c r="KL345" s="275">
        <f>VLOOKUP(C345,MOVI!C:DT,100,0)</f>
        <v>150000</v>
      </c>
      <c r="KM345" s="275">
        <f>VLOOKUP(C345,FPT!B:KK,100,0)</f>
        <v>150000</v>
      </c>
      <c r="KN345" t="str">
        <f t="shared" si="658"/>
        <v/>
      </c>
      <c r="KO345" s="275">
        <f>VLOOKUP(C345,MOVI!C:DT,101,0)</f>
        <v>0</v>
      </c>
      <c r="KP345" s="275">
        <f>VLOOKUP(C345,FPT!B:KN,101,0)</f>
        <v>0</v>
      </c>
      <c r="KQ345" t="str">
        <f t="shared" si="659"/>
        <v/>
      </c>
      <c r="KR345" s="275">
        <f>VLOOKUP(C345,MOVI!C:DT,102,0)</f>
        <v>0</v>
      </c>
      <c r="KS345" s="275">
        <f>VLOOKUP(C345,FPT!B:KQ,102,0)</f>
        <v>0</v>
      </c>
      <c r="KT345" t="str">
        <f t="shared" si="660"/>
        <v/>
      </c>
      <c r="KU345" s="275">
        <f>VLOOKUP(C345,MOVI!C:DT,103,0)</f>
        <v>1000000.0000000001</v>
      </c>
      <c r="KV345" s="275">
        <f>VLOOKUP(C345,FPT!B:KT,103,0)</f>
        <v>1000000</v>
      </c>
      <c r="KW345" t="str">
        <f t="shared" si="661"/>
        <v/>
      </c>
      <c r="KX345" s="275">
        <f>VLOOKUP(C345,MOVI!C:DT,104,0)</f>
        <v>1525000</v>
      </c>
      <c r="KY345" s="275">
        <f>VLOOKUP(C345,FPT!B:KW,104,0)</f>
        <v>1525000</v>
      </c>
      <c r="KZ345" t="str">
        <f t="shared" si="662"/>
        <v/>
      </c>
      <c r="LA345" s="275">
        <f>VLOOKUP(C345,MOVI!C:DT,105,0)</f>
        <v>100000</v>
      </c>
      <c r="LB345" s="275">
        <f>VLOOKUP(C345,FPT!B:KZ,105,0)</f>
        <v>100000</v>
      </c>
      <c r="LC345" t="str">
        <f t="shared" si="663"/>
        <v/>
      </c>
      <c r="LD345" s="275">
        <f>VLOOKUP(C345,MOVI!C:DT,106,0)</f>
        <v>7030000</v>
      </c>
      <c r="LE345" s="275">
        <f>VLOOKUP(C345,FPT!B:LC,106,0)</f>
        <v>7030000</v>
      </c>
      <c r="LF345" t="str">
        <f t="shared" si="664"/>
        <v/>
      </c>
      <c r="LG345" s="273">
        <f>VLOOKUP(C345,MOVI!C:DT,107,0)</f>
        <v>0</v>
      </c>
      <c r="LH345" s="273">
        <f>VLOOKUP(C345,FPT!B:LF,107,0)</f>
        <v>0</v>
      </c>
      <c r="LI345" t="str">
        <f t="shared" si="665"/>
        <v/>
      </c>
      <c r="LJ345" t="str">
        <f>VLOOKUP(C345,MOVI!C:DV,108,0)</f>
        <v>MoviSouthSales</v>
      </c>
      <c r="LK345" s="252" t="str">
        <f>VLOOKUP(C345,FPT!B:LI,108,0)</f>
        <v>MoviSouthSales</v>
      </c>
      <c r="LL345" t="str">
        <f t="shared" si="666"/>
        <v/>
      </c>
      <c r="LM345" s="275">
        <f>ROUND(VLOOKUP(C345,MOVI!C:DV,109,0),0)</f>
        <v>416667</v>
      </c>
      <c r="LN345" s="275">
        <f>ROUND(VLOOKUP(C345,FPT!B:LL,109,0),0)</f>
        <v>416667</v>
      </c>
      <c r="LO345" t="str">
        <f t="shared" si="667"/>
        <v/>
      </c>
      <c r="LP345" t="str">
        <f>VLOOKUP(C345,MOVI!C:DV,110,0)</f>
        <v>DNI</v>
      </c>
      <c r="LQ345" s="247" t="str">
        <f>VLOOKUP(C345,FPT!B:LO,110,0)</f>
        <v>DNI</v>
      </c>
      <c r="LR345" t="str">
        <f t="shared" si="668"/>
        <v/>
      </c>
      <c r="LS345">
        <f>MOVI!DI340</f>
        <v>22</v>
      </c>
      <c r="LV345">
        <f>MOVI!DJ340</f>
        <v>0</v>
      </c>
      <c r="LW345">
        <f>MOVI!DK340</f>
        <v>0</v>
      </c>
      <c r="LX345">
        <f>MOVI!DL340</f>
        <v>0</v>
      </c>
      <c r="LY345">
        <f>MOVI!DM340</f>
        <v>0</v>
      </c>
      <c r="LZ345">
        <f>MOVI!DN340</f>
        <v>0</v>
      </c>
      <c r="MA345">
        <f>MOVI!DO340</f>
        <v>0</v>
      </c>
      <c r="MB345" t="str">
        <f>MOVI!DP340</f>
        <v>DNI</v>
      </c>
      <c r="MC345">
        <f>MOVI!DQ340</f>
        <v>0</v>
      </c>
      <c r="MD345">
        <f>MOVI!DR340</f>
        <v>0</v>
      </c>
      <c r="ME345" t="str">
        <f>VLOOKUP(C345,MOVI!C:DV,121,0)</f>
        <v>Group 1</v>
      </c>
      <c r="MF345" s="252" t="str">
        <f>VLOOKUP(C345,FPT!B:MD,111,0)</f>
        <v>Group 1</v>
      </c>
      <c r="MG345" t="str">
        <f t="shared" si="561"/>
        <v/>
      </c>
      <c r="MH345" t="str">
        <f>VLOOKUP(C345,MOVI!C:DT,122,0)</f>
        <v>MoviSouthGroup 1</v>
      </c>
      <c r="MI345" s="252" t="str">
        <f>VLOOKUP(C345,FPT!B:DS,112,0)</f>
        <v>MoviSouthGroup 1</v>
      </c>
      <c r="MJ345" t="str">
        <f t="shared" si="669"/>
        <v/>
      </c>
    </row>
    <row r="346" spans="1:348" x14ac:dyDescent="0.25">
      <c r="A346">
        <v>338</v>
      </c>
      <c r="B346" s="48">
        <v>6114</v>
      </c>
      <c r="C346" s="271" t="s">
        <v>1111</v>
      </c>
      <c r="D346" t="str">
        <f>VLOOKUP(C346,MOVI!C:D,2,0)</f>
        <v>Nguyễn Thị Thu Thão</v>
      </c>
      <c r="E346" t="str">
        <f>VLOOKUP(C346,FPT!B:C,2,0)</f>
        <v>Nguyễn Thị Thu Thão</v>
      </c>
      <c r="F346" t="str">
        <f t="shared" si="562"/>
        <v/>
      </c>
      <c r="G346" t="str">
        <f>VLOOKUP(C346,MOVI!C:E,3,0)</f>
        <v>Sales</v>
      </c>
      <c r="H346" t="str">
        <f>VLOOKUP(C346,FPT!B:F,3,0)</f>
        <v>Sales</v>
      </c>
      <c r="I346" t="str">
        <f t="shared" si="563"/>
        <v/>
      </c>
      <c r="J346" t="str">
        <f>VLOOKUP(C346,MOVI!C:H,4,0)</f>
        <v>Field Sales</v>
      </c>
      <c r="K346" t="str">
        <f>VLOOKUP(C346,FPT!B:I,4,0)</f>
        <v>Field Sales</v>
      </c>
      <c r="L346" t="str">
        <f t="shared" si="564"/>
        <v/>
      </c>
      <c r="M346" t="str">
        <f>VLOOKUP(C346,MOVI!C:DT,5,0)</f>
        <v>Associate</v>
      </c>
      <c r="N346" t="str">
        <f>VLOOKUP(C346,FPT!B:L,5,0)</f>
        <v>Associate</v>
      </c>
      <c r="O346" t="str">
        <f t="shared" si="565"/>
        <v/>
      </c>
      <c r="P346" t="str">
        <f>VLOOKUP(C346,MOVI!C:DT,6,0)</f>
        <v>Field Sales</v>
      </c>
      <c r="Q346" t="str">
        <f>VLOOKUP(C346,FPT!B:O,6,0)</f>
        <v>Field sales</v>
      </c>
      <c r="R346" t="str">
        <f t="shared" si="566"/>
        <v/>
      </c>
      <c r="S346" t="str">
        <f>VLOOKUP(C346,MOVI!C:DT,7,0)</f>
        <v>South</v>
      </c>
      <c r="T346" t="str">
        <f>VLOOKUP(C346,FPT!B:R,7,0)</f>
        <v>South</v>
      </c>
      <c r="U346" t="str">
        <f t="shared" si="567"/>
        <v/>
      </c>
      <c r="V346" t="str">
        <f>VLOOKUP(C346,MOVI!C:DT,8,0)</f>
        <v>Movi</v>
      </c>
      <c r="W346" t="str">
        <f>VLOOKUP(C346,FPT!B:U,8,0)</f>
        <v>Movi</v>
      </c>
      <c r="X346" t="str">
        <f t="shared" si="568"/>
        <v/>
      </c>
      <c r="Y346" t="str">
        <f>VLOOKUP(C346,MOVI!C:DT,9,0)</f>
        <v>Full-time</v>
      </c>
      <c r="Z346" t="str">
        <f>VLOOKUP(C346,FPT!B:X,9,0)</f>
        <v>Full-time</v>
      </c>
      <c r="AA346" t="str">
        <f t="shared" si="569"/>
        <v/>
      </c>
      <c r="AB346" t="str">
        <f>VLOOKUP(C346,MOVI!C:DT,10,0)</f>
        <v>Permanent</v>
      </c>
      <c r="AC346" t="str">
        <f>VLOOKUP(C346,FPT!B:AA,10,0)</f>
        <v>Permanent</v>
      </c>
      <c r="AD346" t="str">
        <f t="shared" si="570"/>
        <v/>
      </c>
      <c r="AE346" s="247">
        <f>VLOOKUP(C346,MOVI!C:DT,11,0)</f>
        <v>44301</v>
      </c>
      <c r="AF346" s="247">
        <f>VLOOKUP(C346,FPT!B:AD,11,0)</f>
        <v>44301</v>
      </c>
      <c r="AG346" t="str">
        <f t="shared" si="571"/>
        <v/>
      </c>
      <c r="AH346" s="260" t="str">
        <f>VLOOKUP(C346,MOVI!C:DT,12,0)</f>
        <v/>
      </c>
      <c r="AI346" s="260"/>
      <c r="AJ346" t="str">
        <f t="shared" si="671"/>
        <v/>
      </c>
      <c r="AK346">
        <f>VLOOKUP(C346,MOVI!C:DT,13,0)</f>
        <v>0</v>
      </c>
      <c r="AL346" s="247">
        <f>VLOOKUP(C346,FPT!B:AJ,13,0)</f>
        <v>0</v>
      </c>
      <c r="AM346" t="str">
        <f t="shared" si="670"/>
        <v/>
      </c>
      <c r="AN346" s="247">
        <f>VLOOKUP(C346,MOVI!C:DT,14,0)</f>
        <v>0</v>
      </c>
      <c r="AO346" s="247">
        <f>VLOOKUP(C346,FPT!B:AM,14,0)</f>
        <v>0</v>
      </c>
      <c r="AP346" t="str">
        <f t="shared" si="572"/>
        <v/>
      </c>
      <c r="AQ346" t="str">
        <f>VLOOKUP(C346,MOVI!C:DT,15,0)</f>
        <v>LC</v>
      </c>
      <c r="AR346" s="247" t="str">
        <f>VLOOKUP(C346,FPT!B:AP,15,0)</f>
        <v>LC</v>
      </c>
      <c r="AS346" t="str">
        <f t="shared" si="573"/>
        <v/>
      </c>
      <c r="AT346" s="282" t="str">
        <f>VLOOKUP(C346,MOVI!C:DT,16,0)</f>
        <v>LTTP</v>
      </c>
      <c r="AU346" s="247" t="str">
        <f>VLOOKUP(C346,FPT!B:AS,16,0)</f>
        <v>LTTP</v>
      </c>
      <c r="AV346" t="str">
        <f t="shared" si="574"/>
        <v/>
      </c>
      <c r="AW346" t="str">
        <f>VLOOKUP(C346,MOVI!C:DT,17,0)</f>
        <v>L</v>
      </c>
      <c r="AX346" s="247" t="str">
        <f>VLOOKUP(C346,FPT!B:AV,17,0)</f>
        <v>L</v>
      </c>
      <c r="AY346" t="str">
        <f t="shared" si="575"/>
        <v/>
      </c>
      <c r="AZ346">
        <f>VLOOKUP(C346,MOVI!C:DT,18,0)</f>
        <v>0</v>
      </c>
      <c r="BA346" s="247">
        <f>VLOOKUP(C346,FPT!B:AY,18,0)</f>
        <v>0</v>
      </c>
      <c r="BB346" t="str">
        <f t="shared" si="576"/>
        <v/>
      </c>
      <c r="BC346" s="275">
        <f>VLOOKUP(C346,MOVI!C:DT,19,0)</f>
        <v>5000000</v>
      </c>
      <c r="BD346" s="275">
        <f>VLOOKUP(C346,FPT!B:BB,19,0)</f>
        <v>5000000</v>
      </c>
      <c r="BE346" t="str">
        <f t="shared" si="577"/>
        <v/>
      </c>
      <c r="BF346">
        <f>VLOOKUP(C346,MOVI!C:DT,20,0)</f>
        <v>0</v>
      </c>
      <c r="BG346" s="252">
        <f>VLOOKUP(C346,FPT!B:BE,20,0)</f>
        <v>0</v>
      </c>
      <c r="BH346" t="str">
        <f t="shared" si="578"/>
        <v/>
      </c>
      <c r="BI346" s="275">
        <f>VLOOKUP(C346,MOVI!C:DT,21,0)</f>
        <v>5000000</v>
      </c>
      <c r="BJ346" s="275">
        <f>VLOOKUP(C346,FPT!B:BH,21,0)</f>
        <v>5000000</v>
      </c>
      <c r="BK346" t="str">
        <f t="shared" si="579"/>
        <v/>
      </c>
      <c r="BL346" s="275">
        <f>VLOOKUP(C346,MOVI!C:DT,22,0)</f>
        <v>0</v>
      </c>
      <c r="BM346" s="275">
        <f>VLOOKUP(C346,FPT!B:BK,22,0)</f>
        <v>0</v>
      </c>
      <c r="BN346" t="str">
        <f t="shared" si="580"/>
        <v/>
      </c>
      <c r="BO346" s="275">
        <f>VLOOKUP(C346,MOVI!C:DT,23,0)</f>
        <v>0</v>
      </c>
      <c r="BP346" s="275">
        <f>VLOOKUP(C346,FPT!B:BN,23,0)</f>
        <v>0</v>
      </c>
      <c r="BQ346" t="str">
        <f t="shared" si="581"/>
        <v/>
      </c>
      <c r="BR346" s="275">
        <f>VLOOKUP(C346,MOVI!C:DT,24,0)</f>
        <v>0</v>
      </c>
      <c r="BS346" s="275">
        <f>VLOOKUP(C346,FPT!B:BQ,24,0)</f>
        <v>0</v>
      </c>
      <c r="BT346" t="str">
        <f t="shared" si="582"/>
        <v/>
      </c>
      <c r="BU346" s="275">
        <f>VLOOKUP(C346,MOVI!C:DT,25,0)</f>
        <v>200000</v>
      </c>
      <c r="BV346" s="275">
        <f>VLOOKUP(C346,FPT!B:BT,25,0)</f>
        <v>200000</v>
      </c>
      <c r="BW346" t="str">
        <f t="shared" si="583"/>
        <v/>
      </c>
      <c r="BX346" s="275">
        <f>VLOOKUP(C346,MOVI!C:DT,26,0)</f>
        <v>0</v>
      </c>
      <c r="BY346" s="275">
        <f>VLOOKUP(C346,FPT!B:BW,26,0)</f>
        <v>0</v>
      </c>
      <c r="BZ346" t="str">
        <f t="shared" si="584"/>
        <v/>
      </c>
      <c r="CA346" s="275">
        <f>VLOOKUP(C346,MOVI!C:DT,27,0)</f>
        <v>730000</v>
      </c>
      <c r="CB346" s="275">
        <f>VLOOKUP(C346,FPT!B:BZ,27,0)</f>
        <v>730000</v>
      </c>
      <c r="CC346" t="str">
        <f t="shared" si="585"/>
        <v/>
      </c>
      <c r="CD346" s="275">
        <f>VLOOKUP(C346,MOVI!C:DT,28,0)</f>
        <v>930000</v>
      </c>
      <c r="CE346" s="275">
        <f>VLOOKUP(C346,FPT!B:CC,28,0)</f>
        <v>930000</v>
      </c>
      <c r="CF346" t="str">
        <f t="shared" si="586"/>
        <v/>
      </c>
      <c r="CG346" t="str">
        <f>VLOOKUP(C346,MOVI!C:DT,29,0)</f>
        <v>CN</v>
      </c>
      <c r="CH346" s="252" t="str">
        <f>VLOOKUP(C346,FPT!B:CF,29,0)</f>
        <v>CN</v>
      </c>
      <c r="CI346" t="str">
        <f t="shared" si="587"/>
        <v/>
      </c>
      <c r="CJ346">
        <f>VLOOKUP(C346,MOVI!C:DT,30,0)</f>
        <v>26</v>
      </c>
      <c r="CK346" s="252">
        <f>VLOOKUP(C346,FPT!B:CI,30,0)</f>
        <v>26</v>
      </c>
      <c r="CL346" t="str">
        <f t="shared" si="588"/>
        <v/>
      </c>
      <c r="CM346">
        <f>VLOOKUP(C346,MOVI!C:DT,31,0)</f>
        <v>26</v>
      </c>
      <c r="CN346" s="252">
        <f>VLOOKUP(C346,FPT!B:CL,31,0)</f>
        <v>26</v>
      </c>
      <c r="CO346" t="str">
        <f t="shared" si="589"/>
        <v/>
      </c>
      <c r="CP346" s="275">
        <f>VLOOKUP(C346,MOVI!C:DT,32,0)</f>
        <v>0</v>
      </c>
      <c r="CQ346" s="275">
        <f>VLOOKUP(C346,FPT!B:CO,32,0)</f>
        <v>0</v>
      </c>
      <c r="CR346" t="str">
        <f t="shared" si="590"/>
        <v/>
      </c>
      <c r="CS346" s="275">
        <f>VLOOKUP(C346,MOVI!C:DT,33,0)</f>
        <v>0</v>
      </c>
      <c r="CT346" s="275">
        <f>VLOOKUP(C346,FPT!B:CR,33,0)</f>
        <v>0</v>
      </c>
      <c r="CU346" t="str">
        <f t="shared" si="591"/>
        <v/>
      </c>
      <c r="CV346" s="275">
        <f>VLOOKUP(C346,MOVI!C:DT,34,0)</f>
        <v>0</v>
      </c>
      <c r="CW346" s="275">
        <f>VLOOKUP(C346,FPT!B:CU,34,0)</f>
        <v>0</v>
      </c>
      <c r="CX346" t="str">
        <f t="shared" si="592"/>
        <v/>
      </c>
      <c r="CY346" s="275">
        <f>VLOOKUP(C346,MOVI!C:DT,35,0)</f>
        <v>26</v>
      </c>
      <c r="CZ346" s="275">
        <f>VLOOKUP(C346,FPT!B:CX,35,0)</f>
        <v>26</v>
      </c>
      <c r="DA346" t="str">
        <f t="shared" si="593"/>
        <v/>
      </c>
      <c r="DB346" s="275">
        <f>VLOOKUP(C346,MOVI!C:DT,36,0)</f>
        <v>0</v>
      </c>
      <c r="DC346" s="275">
        <f>VLOOKUP(C346,FPT!B:DA,36,0)</f>
        <v>0</v>
      </c>
      <c r="DD346" t="str">
        <f t="shared" si="594"/>
        <v/>
      </c>
      <c r="DE346" s="275">
        <f>VLOOKUP(C346,MOVI!C:DT,37,0)</f>
        <v>0</v>
      </c>
      <c r="DF346" s="275">
        <f>VLOOKUP(C346,FPT!B:DD,37,0)</f>
        <v>0</v>
      </c>
      <c r="DG346" t="str">
        <f t="shared" si="595"/>
        <v/>
      </c>
      <c r="DH346" s="275">
        <f>VLOOKUP(C346,MOVI!C:DT,38,0)</f>
        <v>0</v>
      </c>
      <c r="DI346" s="275">
        <f>VLOOKUP(C346,FPT!B:DG,38,0)</f>
        <v>0</v>
      </c>
      <c r="DJ346" t="str">
        <f t="shared" si="596"/>
        <v/>
      </c>
      <c r="DK346" s="275">
        <f>VLOOKUP(C346,MOVI!C:DT,39,0)</f>
        <v>0</v>
      </c>
      <c r="DL346" s="275">
        <f>VLOOKUP(C346,FPT!B:DJ,39,0)</f>
        <v>0</v>
      </c>
      <c r="DM346" t="str">
        <f t="shared" si="597"/>
        <v/>
      </c>
      <c r="DN346" s="275">
        <f>VLOOKUP(C346,MOVI!C:DT,40,0)</f>
        <v>0</v>
      </c>
      <c r="DO346" s="275">
        <f>VLOOKUP(C346,FPT!B:DM,40,0)</f>
        <v>0</v>
      </c>
      <c r="DP346" t="str">
        <f t="shared" si="598"/>
        <v/>
      </c>
      <c r="DQ346" s="275">
        <f>VLOOKUP(C346,MOVI!C:DT,41,0)</f>
        <v>0</v>
      </c>
      <c r="DR346" s="275">
        <f>VLOOKUP(C346,FPT!B:DP,41,0)</f>
        <v>0</v>
      </c>
      <c r="DS346" t="str">
        <f t="shared" si="599"/>
        <v/>
      </c>
      <c r="DT346" s="275">
        <f>VLOOKUP(C346,MOVI!C:DT,42,0)</f>
        <v>5000000</v>
      </c>
      <c r="DU346" s="275">
        <f>ROUND(VLOOKUP(C346,FPT!B:DS,42,0),0)</f>
        <v>5000000</v>
      </c>
      <c r="DV346" t="str">
        <f t="shared" si="600"/>
        <v/>
      </c>
      <c r="DW346" s="275">
        <f>VLOOKUP(C346,MOVI!C:DT,43,0)</f>
        <v>0</v>
      </c>
      <c r="DX346" s="275">
        <f>VLOOKUP(C346,FPT!B:DV,43,0)</f>
        <v>0</v>
      </c>
      <c r="DY346" t="str">
        <f t="shared" si="601"/>
        <v/>
      </c>
      <c r="DZ346" s="275">
        <f>VLOOKUP(C346,MOVI!C:DT,44,0)</f>
        <v>0</v>
      </c>
      <c r="EA346" s="275">
        <f>VLOOKUP(C346,FPT!B:DY,44,0)</f>
        <v>0</v>
      </c>
      <c r="EB346" t="str">
        <f t="shared" si="602"/>
        <v/>
      </c>
      <c r="EC346" s="275">
        <f>VLOOKUP(C346,MOVI!C:DT,45,0)</f>
        <v>5000000</v>
      </c>
      <c r="ED346" s="275">
        <f>ROUND(VLOOKUP(C346,FPT!B:EB,45,0),0)</f>
        <v>5000000</v>
      </c>
      <c r="EE346" t="str">
        <f t="shared" si="603"/>
        <v/>
      </c>
      <c r="EF346" s="275">
        <f>VLOOKUP(C346,MOVI!C:DT,46,0)</f>
        <v>0</v>
      </c>
      <c r="EG346" s="275">
        <f>VLOOKUP(C346,FPT!B:EE,46,0)</f>
        <v>0</v>
      </c>
      <c r="EH346" t="str">
        <f t="shared" si="604"/>
        <v/>
      </c>
      <c r="EI346" s="275">
        <f>VLOOKUP(C346,MOVI!C:DT,47,0)</f>
        <v>0</v>
      </c>
      <c r="EJ346" s="275">
        <f>VLOOKUP(C346,FPT!B:EH,47,0)</f>
        <v>0</v>
      </c>
      <c r="EK346" t="str">
        <f t="shared" si="605"/>
        <v/>
      </c>
      <c r="EL346" s="275">
        <f>VLOOKUP(C346,MOVI!C:DT,48,0)</f>
        <v>0</v>
      </c>
      <c r="EM346" s="275">
        <f>VLOOKUP(C346,FPT!B:EK,48,0)</f>
        <v>0</v>
      </c>
      <c r="EN346" t="str">
        <f t="shared" si="606"/>
        <v/>
      </c>
      <c r="EO346" s="275">
        <f>VLOOKUP(C346,MOVI!C:DT,49,0)</f>
        <v>200000</v>
      </c>
      <c r="EP346" s="275">
        <f>VLOOKUP(C346,FPT!B:EN,49,0)</f>
        <v>200000</v>
      </c>
      <c r="EQ346" t="str">
        <f t="shared" si="607"/>
        <v/>
      </c>
      <c r="ER346" s="275">
        <f>VLOOKUP(C346,MOVI!C:DT,50,0)</f>
        <v>0</v>
      </c>
      <c r="ES346" s="275">
        <f>VLOOKUP(C346,FPT!B:EQ,50,0)</f>
        <v>0</v>
      </c>
      <c r="ET346" t="str">
        <f t="shared" si="608"/>
        <v/>
      </c>
      <c r="EU346" s="275">
        <f>VLOOKUP(C346,MOVI!C:DT,51,0)</f>
        <v>0</v>
      </c>
      <c r="EV346" s="275">
        <f>VLOOKUP(C346,FPT!B:ET,51,0)</f>
        <v>0</v>
      </c>
      <c r="EW346" t="str">
        <f t="shared" si="609"/>
        <v/>
      </c>
      <c r="EX346" s="275">
        <f>VLOOKUP(C346,MOVI!C:DT,52,0)</f>
        <v>0</v>
      </c>
      <c r="EY346" s="275">
        <f>VLOOKUP(C346,FPT!B:EW,52,0)</f>
        <v>0</v>
      </c>
      <c r="EZ346" t="str">
        <f t="shared" si="610"/>
        <v/>
      </c>
      <c r="FA346" s="275">
        <f>VLOOKUP(C346,MOVI!C:DT,53,0)</f>
        <v>0</v>
      </c>
      <c r="FB346" s="275">
        <f>VLOOKUP(C346,FPT!B:EZ,53,0)</f>
        <v>0</v>
      </c>
      <c r="FC346" t="str">
        <f t="shared" si="611"/>
        <v/>
      </c>
      <c r="FD346" s="275">
        <f>VLOOKUP(C346,MOVI!C:DT,54,0)</f>
        <v>0</v>
      </c>
      <c r="FE346" s="275">
        <f>VLOOKUP(C346,FPT!B:FC,54,0)</f>
        <v>0</v>
      </c>
      <c r="FF346" t="str">
        <f t="shared" si="612"/>
        <v/>
      </c>
      <c r="FG346" s="275">
        <f>VLOOKUP(C346,MOVI!C:DT,55,0)</f>
        <v>730000</v>
      </c>
      <c r="FH346" s="275">
        <f>VLOOKUP(C346,FPT!B:FF,55,0)</f>
        <v>730000</v>
      </c>
      <c r="FI346" t="str">
        <f t="shared" si="613"/>
        <v/>
      </c>
      <c r="FJ346" s="275">
        <f>VLOOKUP(C346,MOVI!C:DT,56,0)</f>
        <v>930000</v>
      </c>
      <c r="FK346" s="275">
        <f>VLOOKUP(C346,FPT!B:FI,56,0)</f>
        <v>930000</v>
      </c>
      <c r="FL346" t="str">
        <f t="shared" si="614"/>
        <v/>
      </c>
      <c r="FM346" s="275">
        <f>VLOOKUP(C346,MOVI!C:DT,57,0)</f>
        <v>0</v>
      </c>
      <c r="FN346" s="275">
        <f>VLOOKUP(C346,FPT!B:FL,57,0)</f>
        <v>0</v>
      </c>
      <c r="FO346" t="str">
        <f t="shared" si="615"/>
        <v/>
      </c>
      <c r="FP346" s="275">
        <f>VLOOKUP(C346,MOVI!C:DT,58,0)</f>
        <v>0</v>
      </c>
      <c r="FQ346" s="275">
        <f>VLOOKUP(C346,FPT!B:FO,58,0)</f>
        <v>0</v>
      </c>
      <c r="FR346" t="str">
        <f t="shared" si="616"/>
        <v/>
      </c>
      <c r="FS346" s="275">
        <f>VLOOKUP(C346,MOVI!C:DT,59,0)</f>
        <v>0</v>
      </c>
      <c r="FT346" s="275">
        <f>VLOOKUP(C346,FPT!B:FR,59,0)</f>
        <v>0</v>
      </c>
      <c r="FU346" t="str">
        <f t="shared" si="617"/>
        <v/>
      </c>
      <c r="FV346" s="275">
        <f>VLOOKUP(C346,MOVI!C:DT,60,0)</f>
        <v>0</v>
      </c>
      <c r="FW346" s="275">
        <f>VLOOKUP(C346,FPT!B:FU,60,0)</f>
        <v>0</v>
      </c>
      <c r="FX346" t="str">
        <f t="shared" si="618"/>
        <v/>
      </c>
      <c r="FY346" s="275">
        <f>VLOOKUP(C346,MOVI!C:DT,61,0)</f>
        <v>0</v>
      </c>
      <c r="FZ346" s="275">
        <f>VLOOKUP(C346,FPT!B:FX,61,0)</f>
        <v>0</v>
      </c>
      <c r="GA346" t="str">
        <f t="shared" si="619"/>
        <v/>
      </c>
      <c r="GB346" s="275">
        <f>VLOOKUP(C346,MOVI!C:DT,62,0)</f>
        <v>0</v>
      </c>
      <c r="GC346" s="275">
        <f>VLOOKUP(C346,FPT!B:GA,62,0)</f>
        <v>0</v>
      </c>
      <c r="GD346" t="str">
        <f t="shared" si="620"/>
        <v/>
      </c>
      <c r="GE346" s="275">
        <f>VLOOKUP(C346,MOVI!C:DT,63,0)</f>
        <v>0</v>
      </c>
      <c r="GF346" s="275">
        <f>VLOOKUP(C346,FPT!B:GD,63,0)</f>
        <v>0</v>
      </c>
      <c r="GG346" t="str">
        <f t="shared" si="621"/>
        <v/>
      </c>
      <c r="GH346" s="275">
        <f>VLOOKUP(C346,MOVI!C:DT,64,0)</f>
        <v>0</v>
      </c>
      <c r="GI346" s="275">
        <f>VLOOKUP(C346,FPT!B:GG,64,0)</f>
        <v>0</v>
      </c>
      <c r="GJ346" t="str">
        <f t="shared" si="622"/>
        <v/>
      </c>
      <c r="GK346" s="275">
        <f>VLOOKUP(C346,MOVI!C:DT,65,0)</f>
        <v>0</v>
      </c>
      <c r="GL346" s="275">
        <f>VLOOKUP(C346,FPT!B:GJ,65,0)</f>
        <v>0</v>
      </c>
      <c r="GM346" t="str">
        <f t="shared" si="623"/>
        <v/>
      </c>
      <c r="GN346" s="275">
        <f>VLOOKUP(C346,MOVI!C:DT,66,0)</f>
        <v>0</v>
      </c>
      <c r="GO346" s="275">
        <f>VLOOKUP(C346,FPT!B:GM,66,0)</f>
        <v>0</v>
      </c>
      <c r="GP346" t="str">
        <f t="shared" si="624"/>
        <v/>
      </c>
      <c r="GQ346" s="275">
        <f>VLOOKUP(C346,MOVI!C:DT,67,0)</f>
        <v>0</v>
      </c>
      <c r="GR346" s="275">
        <f>VLOOKUP(C346,FPT!B:GP,67,0)</f>
        <v>0</v>
      </c>
      <c r="GS346" t="str">
        <f t="shared" si="625"/>
        <v/>
      </c>
      <c r="GT346" s="275">
        <f>VLOOKUP(C346,MOVI!C:DT,68,0)</f>
        <v>0</v>
      </c>
      <c r="GU346" s="275">
        <f>VLOOKUP(C346,FPT!B:GS,68,0)</f>
        <v>0</v>
      </c>
      <c r="GV346" t="str">
        <f t="shared" si="626"/>
        <v/>
      </c>
      <c r="GW346" s="275">
        <f>VLOOKUP(C346,MOVI!C:DT,69,0)</f>
        <v>0</v>
      </c>
      <c r="GX346" s="275">
        <f>VLOOKUP(C346,FPT!B:GV,69,0)</f>
        <v>0</v>
      </c>
      <c r="GY346" t="str">
        <f t="shared" si="627"/>
        <v/>
      </c>
      <c r="GZ346" s="275">
        <f>VLOOKUP(C346,MOVI!C:DT,70,0)</f>
        <v>0</v>
      </c>
      <c r="HA346" s="275">
        <f>VLOOKUP(C346,FPT!B:GY,70,0)</f>
        <v>0</v>
      </c>
      <c r="HB346" t="str">
        <f t="shared" si="628"/>
        <v/>
      </c>
      <c r="HC346" s="275">
        <f>VLOOKUP(C346,MOVI!C:DT,71,0)</f>
        <v>5930000</v>
      </c>
      <c r="HD346" s="275">
        <f>ROUND(VLOOKUP(C346,FPT!B:HB,71,0),0)</f>
        <v>5930000</v>
      </c>
      <c r="HE346" t="str">
        <f t="shared" si="629"/>
        <v/>
      </c>
      <c r="HF346" s="275">
        <f>ROUND(VLOOKUP(C346,MOVI!C:DT,72,0),0)</f>
        <v>0</v>
      </c>
      <c r="HG346" s="275">
        <f>ROUND(VLOOKUP(C346,FPT!B:HE,72,0),0)</f>
        <v>0</v>
      </c>
      <c r="HH346" t="str">
        <f t="shared" si="630"/>
        <v/>
      </c>
      <c r="HI346" s="275">
        <f>VLOOKUP(C346,MOVI!C:DT,73,0)</f>
        <v>200000</v>
      </c>
      <c r="HJ346" s="275">
        <f>VLOOKUP(C346,FPT!B:HH,73,0)</f>
        <v>200000</v>
      </c>
      <c r="HK346" t="str">
        <f t="shared" si="631"/>
        <v/>
      </c>
      <c r="HL346" s="275">
        <f>VLOOKUP(C346,MOVI!C:DT,74,0)</f>
        <v>730000</v>
      </c>
      <c r="HM346" s="275">
        <f>VLOOKUP(C346,FPT!B:HK,74,0)</f>
        <v>730000</v>
      </c>
      <c r="HN346" t="str">
        <f t="shared" si="632"/>
        <v/>
      </c>
      <c r="HO346" s="275">
        <f>VLOOKUP(C346,MOVI!C:DT,75,0)</f>
        <v>11000000</v>
      </c>
      <c r="HP346" s="275">
        <f>VLOOKUP(C346,FPT!B:HN,75,0)</f>
        <v>11000000</v>
      </c>
      <c r="HQ346" t="str">
        <f t="shared" si="633"/>
        <v/>
      </c>
      <c r="HR346" s="275">
        <f>VLOOKUP(C346,MOVI!C:DT,76,0)</f>
        <v>0</v>
      </c>
      <c r="HS346" s="275">
        <f>VLOOKUP(C346,FPT!B:HQ,76,0)</f>
        <v>0</v>
      </c>
      <c r="HT346" t="str">
        <f t="shared" si="634"/>
        <v/>
      </c>
      <c r="HU346" s="275">
        <f>VLOOKUP(C346,MOVI!C:DT,77,0)</f>
        <v>0</v>
      </c>
      <c r="HV346" s="275">
        <f>VLOOKUP(C346,FPT!B:HT,77,0)</f>
        <v>0</v>
      </c>
      <c r="HW346" t="str">
        <f t="shared" si="635"/>
        <v/>
      </c>
      <c r="HX346" s="274">
        <f>VLOOKUP(C346,MOVI!C:CB,78,0)</f>
        <v>400000</v>
      </c>
      <c r="HY346" s="261">
        <f>VLOOKUP(C346,FPT!$B:$CA,78,0)</f>
        <v>400000</v>
      </c>
      <c r="HZ346" t="str">
        <f t="shared" si="636"/>
        <v/>
      </c>
      <c r="IA346" s="275">
        <f>VLOOKUP(C346,MOVI!C:CD,79,0)</f>
        <v>50000</v>
      </c>
      <c r="IB346" s="275">
        <f>VLOOKUP(C346,FPT!B:HZ,79,0)</f>
        <v>50000</v>
      </c>
      <c r="IC346" t="str">
        <f t="shared" si="637"/>
        <v/>
      </c>
      <c r="ID346" s="275">
        <f>VLOOKUP(C346,MOVI!C:CD,80,0)</f>
        <v>75000</v>
      </c>
      <c r="IE346" s="275">
        <f>VLOOKUP(C346,FPT!B:IC,80,0)</f>
        <v>75000</v>
      </c>
      <c r="IF346" t="str">
        <f t="shared" si="638"/>
        <v/>
      </c>
      <c r="IG346" s="275">
        <f>VLOOKUP(C346,MOVI!C:DT,81,0)</f>
        <v>0</v>
      </c>
      <c r="IH346" s="275">
        <f>VLOOKUP(C346,FPT!B:IF,81,0)</f>
        <v>0</v>
      </c>
      <c r="II346" t="str">
        <f t="shared" si="639"/>
        <v/>
      </c>
      <c r="IJ346" s="275">
        <f>VLOOKUP(C346,MOVI!C:DT,82,0)</f>
        <v>525000</v>
      </c>
      <c r="IK346" s="275">
        <f>VLOOKUP(C346,FPT!B:II,82,0)</f>
        <v>525000</v>
      </c>
      <c r="IL346" t="str">
        <f t="shared" si="640"/>
        <v/>
      </c>
      <c r="IM346" s="275">
        <f>ROUND(VLOOKUP(C346,MOVI!C:DT,83,0),0)</f>
        <v>12455000</v>
      </c>
      <c r="IN346" s="275">
        <f>ROUND(VLOOKUP(C346,FPT!B:IL,83,0),0)</f>
        <v>12455000</v>
      </c>
      <c r="IO346" t="str">
        <f t="shared" si="641"/>
        <v/>
      </c>
      <c r="IP346" s="275">
        <f>VLOOKUP(C346,MOVI!C:DT,84,0)</f>
        <v>0</v>
      </c>
      <c r="IQ346" s="275">
        <f>VLOOKUP(C346,FPT!B:IO,84,0)</f>
        <v>0</v>
      </c>
      <c r="IR346" t="str">
        <f t="shared" si="642"/>
        <v/>
      </c>
      <c r="IS346" s="275">
        <f>ROUND(VLOOKUP(C346,MOVI!C:DT,85,0),0)</f>
        <v>0</v>
      </c>
      <c r="IT346" s="275">
        <f>ROUND(VLOOKUP(C346,FPT!B:IR,85,0),0)</f>
        <v>0</v>
      </c>
      <c r="IU346" t="str">
        <f t="shared" si="643"/>
        <v/>
      </c>
      <c r="IV346" s="275">
        <f>VLOOKUP(C346,MOVI!C:DT,86,0)</f>
        <v>0</v>
      </c>
      <c r="IW346" s="275">
        <f>VLOOKUP(C346,FPT!B:IU,86,0)</f>
        <v>0</v>
      </c>
      <c r="IX346" t="str">
        <f t="shared" si="644"/>
        <v/>
      </c>
      <c r="IY346" s="275">
        <f>ROUND(VLOOKUP(C346,MOVI!C:DT,87,0),0)</f>
        <v>0</v>
      </c>
      <c r="IZ346" s="275">
        <f>ROUND(VLOOKUP(C346,FPT!B:IX,87,0),0)</f>
        <v>0</v>
      </c>
      <c r="JA346" t="str">
        <f t="shared" si="645"/>
        <v/>
      </c>
      <c r="JB346" s="275">
        <f>VLOOKUP(C346,MOVI!C:DT,88,0)</f>
        <v>0</v>
      </c>
      <c r="JC346" s="275">
        <f>VLOOKUP(C346,FPT!B:JA,88,0)</f>
        <v>0</v>
      </c>
      <c r="JD346" t="str">
        <f t="shared" si="646"/>
        <v/>
      </c>
      <c r="JE346" s="275">
        <f>VLOOKUP(C346,MOVI!C:DT,89,0)</f>
        <v>50000</v>
      </c>
      <c r="JF346" s="275">
        <f>VLOOKUP(C346,FPT!B:JD,89,0)</f>
        <v>50000</v>
      </c>
      <c r="JG346" t="str">
        <f t="shared" si="647"/>
        <v/>
      </c>
      <c r="JH346" s="275">
        <f>VLOOKUP(C346,MOVI!C:DT,90,0)</f>
        <v>0</v>
      </c>
      <c r="JI346" s="275">
        <f>VLOOKUP(C346,FPT!B:JG,90,0)</f>
        <v>0</v>
      </c>
      <c r="JJ346" t="str">
        <f t="shared" si="648"/>
        <v/>
      </c>
      <c r="JK346" s="275">
        <f>VLOOKUP(C346,MOVI!C:DT,91,0)</f>
        <v>0</v>
      </c>
      <c r="JL346" s="275">
        <f>VLOOKUP(C346,FPT!B:JJ,91,0)</f>
        <v>0</v>
      </c>
      <c r="JM346" t="str">
        <f t="shared" si="649"/>
        <v/>
      </c>
      <c r="JN346" s="275">
        <f>VLOOKUP(C346,MOVI!C:DT,92,0)</f>
        <v>0</v>
      </c>
      <c r="JO346" s="275">
        <f>VLOOKUP(C346,FPT!B:JM,92,0)</f>
        <v>0</v>
      </c>
      <c r="JP346" t="str">
        <f t="shared" si="650"/>
        <v/>
      </c>
      <c r="JQ346" s="275">
        <f>VLOOKUP(C346,MOVI!C:DT,93,0)</f>
        <v>0</v>
      </c>
      <c r="JR346" s="275">
        <f>VLOOKUP(C346,FPT!B:JP,93,0)</f>
        <v>0</v>
      </c>
      <c r="JS346" t="str">
        <f t="shared" si="651"/>
        <v/>
      </c>
      <c r="JT346" s="275">
        <f>VLOOKUP(C346,MOVI!C:DT,94,0)</f>
        <v>50000</v>
      </c>
      <c r="JU346" s="275">
        <f>VLOOKUP(C346,FPT!B:JS,94,0)</f>
        <v>50000</v>
      </c>
      <c r="JV346" t="str">
        <f t="shared" si="652"/>
        <v/>
      </c>
      <c r="JW346" s="275">
        <f>VLOOKUP(C346,MOVI!C:DT,95,0)</f>
        <v>5355000</v>
      </c>
      <c r="JX346" s="275">
        <f>VLOOKUP(C346,FPT!B:JV,95,0)</f>
        <v>5355000</v>
      </c>
      <c r="JY346" t="str">
        <f t="shared" si="653"/>
        <v/>
      </c>
      <c r="JZ346" s="275">
        <f>VLOOKUP(C346,MOVI!C:DT,96,0)</f>
        <v>0</v>
      </c>
      <c r="KA346" s="275">
        <f>VLOOKUP(C346,FPT!B:JY,96,0)</f>
        <v>0</v>
      </c>
      <c r="KB346" t="str">
        <f t="shared" si="654"/>
        <v/>
      </c>
      <c r="KC346" s="275">
        <f>VLOOKUP(C346,MOVI!C:DT,97,0)</f>
        <v>5355000</v>
      </c>
      <c r="KD346" s="275">
        <f>VLOOKUP(C346,FPT!B:KB,97,0)</f>
        <v>5355000</v>
      </c>
      <c r="KE346" t="str">
        <f t="shared" si="655"/>
        <v/>
      </c>
      <c r="KF346" s="275">
        <f>VLOOKUP(C346,MOVI!C:DT,98,0)</f>
        <v>850000.00000000012</v>
      </c>
      <c r="KG346" s="275">
        <f>VLOOKUP(C346,FPT!B:KE,98,0)</f>
        <v>850000</v>
      </c>
      <c r="KH346" t="str">
        <f t="shared" si="656"/>
        <v/>
      </c>
      <c r="KI346" s="275">
        <f>VLOOKUP(C346,MOVI!C:DT,99,0)</f>
        <v>0</v>
      </c>
      <c r="KJ346" s="275">
        <f>VLOOKUP(C346,FPT!B:KH,99,0)</f>
        <v>0</v>
      </c>
      <c r="KK346" t="str">
        <f t="shared" si="657"/>
        <v/>
      </c>
      <c r="KL346" s="275">
        <f>VLOOKUP(C346,MOVI!C:DT,100,0)</f>
        <v>150000</v>
      </c>
      <c r="KM346" s="275">
        <f>VLOOKUP(C346,FPT!B:KK,100,0)</f>
        <v>150000</v>
      </c>
      <c r="KN346" t="str">
        <f t="shared" si="658"/>
        <v/>
      </c>
      <c r="KO346" s="275">
        <f>VLOOKUP(C346,MOVI!C:DT,101,0)</f>
        <v>0</v>
      </c>
      <c r="KP346" s="275">
        <f>VLOOKUP(C346,FPT!B:KN,101,0)</f>
        <v>0</v>
      </c>
      <c r="KQ346" t="str">
        <f t="shared" si="659"/>
        <v/>
      </c>
      <c r="KR346" s="275">
        <f>VLOOKUP(C346,MOVI!C:DT,102,0)</f>
        <v>0</v>
      </c>
      <c r="KS346" s="275">
        <f>VLOOKUP(C346,FPT!B:KQ,102,0)</f>
        <v>0</v>
      </c>
      <c r="KT346" t="str">
        <f t="shared" si="660"/>
        <v/>
      </c>
      <c r="KU346" s="275">
        <f>VLOOKUP(C346,MOVI!C:DT,103,0)</f>
        <v>1000000.0000000001</v>
      </c>
      <c r="KV346" s="275">
        <f>VLOOKUP(C346,FPT!B:KT,103,0)</f>
        <v>1000000</v>
      </c>
      <c r="KW346" t="str">
        <f t="shared" si="661"/>
        <v/>
      </c>
      <c r="KX346" s="275">
        <f>VLOOKUP(C346,MOVI!C:DT,104,0)</f>
        <v>1525000</v>
      </c>
      <c r="KY346" s="275">
        <f>VLOOKUP(C346,FPT!B:KW,104,0)</f>
        <v>1525000</v>
      </c>
      <c r="KZ346" t="str">
        <f t="shared" si="662"/>
        <v/>
      </c>
      <c r="LA346" s="275">
        <f>VLOOKUP(C346,MOVI!C:DT,105,0)</f>
        <v>100000</v>
      </c>
      <c r="LB346" s="275">
        <f>VLOOKUP(C346,FPT!B:KZ,105,0)</f>
        <v>100000</v>
      </c>
      <c r="LC346" t="str">
        <f t="shared" si="663"/>
        <v/>
      </c>
      <c r="LD346" s="275">
        <f>VLOOKUP(C346,MOVI!C:DT,106,0)</f>
        <v>7030000</v>
      </c>
      <c r="LE346" s="275">
        <f>VLOOKUP(C346,FPT!B:LC,106,0)</f>
        <v>7030000</v>
      </c>
      <c r="LF346" t="str">
        <f t="shared" si="664"/>
        <v/>
      </c>
      <c r="LG346" s="273">
        <f>VLOOKUP(C346,MOVI!C:DT,107,0)</f>
        <v>0</v>
      </c>
      <c r="LH346" s="273">
        <f>VLOOKUP(C346,FPT!B:LF,107,0)</f>
        <v>0</v>
      </c>
      <c r="LI346" t="str">
        <f t="shared" si="665"/>
        <v/>
      </c>
      <c r="LJ346" t="str">
        <f>VLOOKUP(C346,MOVI!C:DV,108,0)</f>
        <v>MoviSouthSales</v>
      </c>
      <c r="LK346" s="252" t="str">
        <f>VLOOKUP(C346,FPT!B:LI,108,0)</f>
        <v>MoviSouthSales</v>
      </c>
      <c r="LL346" t="str">
        <f t="shared" si="666"/>
        <v/>
      </c>
      <c r="LM346" s="275">
        <f>ROUND(VLOOKUP(C346,MOVI!C:DV,109,0),0)</f>
        <v>416667</v>
      </c>
      <c r="LN346" s="275">
        <f>ROUND(VLOOKUP(C346,FPT!B:LL,109,0),0)</f>
        <v>416667</v>
      </c>
      <c r="LO346" t="str">
        <f t="shared" si="667"/>
        <v/>
      </c>
      <c r="LP346" t="str">
        <f>VLOOKUP(C346,MOVI!C:DV,110,0)</f>
        <v>HCM</v>
      </c>
      <c r="LQ346" s="247" t="str">
        <f>VLOOKUP(C346,FPT!B:LO,110,0)</f>
        <v>HCM</v>
      </c>
      <c r="LR346" t="str">
        <f t="shared" si="668"/>
        <v/>
      </c>
      <c r="LS346">
        <f>MOVI!DI341</f>
        <v>22</v>
      </c>
      <c r="LV346">
        <f>MOVI!DJ341</f>
        <v>0</v>
      </c>
      <c r="LW346">
        <f>MOVI!DK341</f>
        <v>0</v>
      </c>
      <c r="LX346" t="str">
        <f>MOVI!DL341</f>
        <v>x</v>
      </c>
      <c r="LY346">
        <f>MOVI!DM341</f>
        <v>0</v>
      </c>
      <c r="LZ346">
        <f>MOVI!DN341</f>
        <v>50000</v>
      </c>
      <c r="MA346">
        <f>MOVI!DO341</f>
        <v>0</v>
      </c>
      <c r="MB346" t="str">
        <f>MOVI!DP341</f>
        <v>HCM</v>
      </c>
      <c r="MC346">
        <f>MOVI!DQ341</f>
        <v>0</v>
      </c>
      <c r="MD346">
        <f>MOVI!DR341</f>
        <v>0</v>
      </c>
      <c r="ME346" t="str">
        <f>VLOOKUP(C346,MOVI!C:DV,121,0)</f>
        <v>Group 1</v>
      </c>
      <c r="MF346" s="252" t="str">
        <f>VLOOKUP(C346,FPT!B:MD,111,0)</f>
        <v>Group 1</v>
      </c>
      <c r="MG346" t="str">
        <f t="shared" si="561"/>
        <v/>
      </c>
      <c r="MH346" t="str">
        <f>VLOOKUP(C346,MOVI!C:DT,122,0)</f>
        <v>MoviSouthGroup 1</v>
      </c>
      <c r="MI346" s="252" t="str">
        <f>VLOOKUP(C346,FPT!B:DS,112,0)</f>
        <v>MoviSouthGroup 1</v>
      </c>
      <c r="MJ346" t="str">
        <f t="shared" si="669"/>
        <v/>
      </c>
    </row>
    <row r="347" spans="1:348" x14ac:dyDescent="0.25">
      <c r="A347">
        <v>339</v>
      </c>
      <c r="B347" s="48">
        <v>6130</v>
      </c>
      <c r="C347" s="271" t="s">
        <v>1113</v>
      </c>
      <c r="D347" t="str">
        <f>VLOOKUP(C347,MOVI!C:D,2,0)</f>
        <v>Võ Hoàng Phúc</v>
      </c>
      <c r="E347" t="str">
        <f>VLOOKUP(C347,FPT!B:C,2,0)</f>
        <v>Võ Hoàng Phúc</v>
      </c>
      <c r="F347" t="str">
        <f t="shared" si="562"/>
        <v/>
      </c>
      <c r="G347" t="str">
        <f>VLOOKUP(C347,MOVI!C:E,3,0)</f>
        <v>Sales</v>
      </c>
      <c r="H347" t="str">
        <f>VLOOKUP(C347,FPT!B:F,3,0)</f>
        <v>Sales</v>
      </c>
      <c r="I347" t="str">
        <f t="shared" si="563"/>
        <v/>
      </c>
      <c r="J347" t="str">
        <f>VLOOKUP(C347,MOVI!C:H,4,0)</f>
        <v>Field Sales</v>
      </c>
      <c r="K347" t="str">
        <f>VLOOKUP(C347,FPT!B:I,4,0)</f>
        <v>Field Sales</v>
      </c>
      <c r="L347" t="str">
        <f t="shared" si="564"/>
        <v/>
      </c>
      <c r="M347" t="str">
        <f>VLOOKUP(C347,MOVI!C:DT,5,0)</f>
        <v>Associate</v>
      </c>
      <c r="N347" t="str">
        <f>VLOOKUP(C347,FPT!B:L,5,0)</f>
        <v>Associate</v>
      </c>
      <c r="O347" t="str">
        <f t="shared" si="565"/>
        <v/>
      </c>
      <c r="P347" t="str">
        <f>VLOOKUP(C347,MOVI!C:DT,6,0)</f>
        <v>Field Sales</v>
      </c>
      <c r="Q347" t="str">
        <f>VLOOKUP(C347,FPT!B:O,6,0)</f>
        <v>Field sales</v>
      </c>
      <c r="R347" t="str">
        <f t="shared" si="566"/>
        <v/>
      </c>
      <c r="S347" t="str">
        <f>VLOOKUP(C347,MOVI!C:DT,7,0)</f>
        <v>South</v>
      </c>
      <c r="T347" t="str">
        <f>VLOOKUP(C347,FPT!B:R,7,0)</f>
        <v>South</v>
      </c>
      <c r="U347" t="str">
        <f t="shared" si="567"/>
        <v/>
      </c>
      <c r="V347" t="str">
        <f>VLOOKUP(C347,MOVI!C:DT,8,0)</f>
        <v>Movi</v>
      </c>
      <c r="W347" t="str">
        <f>VLOOKUP(C347,FPT!B:U,8,0)</f>
        <v>Movi</v>
      </c>
      <c r="X347" t="str">
        <f t="shared" si="568"/>
        <v/>
      </c>
      <c r="Y347" t="str">
        <f>VLOOKUP(C347,MOVI!C:DT,9,0)</f>
        <v>Full-time</v>
      </c>
      <c r="Z347" t="str">
        <f>VLOOKUP(C347,FPT!B:X,9,0)</f>
        <v>Full-time</v>
      </c>
      <c r="AA347" t="str">
        <f t="shared" si="569"/>
        <v/>
      </c>
      <c r="AB347" t="str">
        <f>VLOOKUP(C347,MOVI!C:DT,10,0)</f>
        <v>Permanent</v>
      </c>
      <c r="AC347" t="str">
        <f>VLOOKUP(C347,FPT!B:AA,10,0)</f>
        <v>Permanent</v>
      </c>
      <c r="AD347" t="str">
        <f t="shared" si="570"/>
        <v/>
      </c>
      <c r="AE347" s="247">
        <f>VLOOKUP(C347,MOVI!C:DT,11,0)</f>
        <v>44320</v>
      </c>
      <c r="AF347" s="247">
        <f>VLOOKUP(C347,FPT!B:AD,11,0)</f>
        <v>44320</v>
      </c>
      <c r="AG347" t="str">
        <f t="shared" si="571"/>
        <v/>
      </c>
      <c r="AH347" s="260" t="str">
        <f>VLOOKUP(C347,MOVI!C:DT,12,0)</f>
        <v/>
      </c>
      <c r="AI347" s="260"/>
      <c r="AJ347" t="str">
        <f t="shared" si="671"/>
        <v/>
      </c>
      <c r="AK347">
        <f>VLOOKUP(C347,MOVI!C:DT,13,0)</f>
        <v>0</v>
      </c>
      <c r="AL347" s="247">
        <f>VLOOKUP(C347,FPT!B:AJ,13,0)</f>
        <v>0</v>
      </c>
      <c r="AM347" t="str">
        <f t="shared" si="670"/>
        <v/>
      </c>
      <c r="AN347" s="247">
        <f>VLOOKUP(C347,MOVI!C:DT,14,0)</f>
        <v>0</v>
      </c>
      <c r="AO347" s="247">
        <f>VLOOKUP(C347,FPT!B:AM,14,0)</f>
        <v>0</v>
      </c>
      <c r="AP347" t="str">
        <f t="shared" si="572"/>
        <v/>
      </c>
      <c r="AQ347" t="str">
        <f>VLOOKUP(C347,MOVI!C:DT,15,0)</f>
        <v>LC</v>
      </c>
      <c r="AR347" s="247" t="str">
        <f>VLOOKUP(C347,FPT!B:AP,15,0)</f>
        <v>LC</v>
      </c>
      <c r="AS347" t="str">
        <f t="shared" si="573"/>
        <v/>
      </c>
      <c r="AT347" s="282" t="str">
        <f>VLOOKUP(C347,MOVI!C:DT,16,0)</f>
        <v>LTTP</v>
      </c>
      <c r="AU347" s="247" t="str">
        <f>VLOOKUP(C347,FPT!B:AS,16,0)</f>
        <v>LTTP</v>
      </c>
      <c r="AV347" t="str">
        <f t="shared" si="574"/>
        <v/>
      </c>
      <c r="AW347" t="str">
        <f>VLOOKUP(C347,MOVI!C:DT,17,0)</f>
        <v>L</v>
      </c>
      <c r="AX347" s="247" t="str">
        <f>VLOOKUP(C347,FPT!B:AV,17,0)</f>
        <v>L</v>
      </c>
      <c r="AY347" t="str">
        <f t="shared" si="575"/>
        <v/>
      </c>
      <c r="AZ347">
        <f>VLOOKUP(C347,MOVI!C:DT,18,0)</f>
        <v>0</v>
      </c>
      <c r="BA347" s="247">
        <f>VLOOKUP(C347,FPT!B:AY,18,0)</f>
        <v>0</v>
      </c>
      <c r="BB347" t="str">
        <f t="shared" si="576"/>
        <v/>
      </c>
      <c r="BC347" s="275">
        <f>VLOOKUP(C347,MOVI!C:DT,19,0)</f>
        <v>5000000</v>
      </c>
      <c r="BD347" s="275">
        <f>VLOOKUP(C347,FPT!B:BB,19,0)</f>
        <v>5000000</v>
      </c>
      <c r="BE347" t="str">
        <f t="shared" si="577"/>
        <v/>
      </c>
      <c r="BF347">
        <f>VLOOKUP(C347,MOVI!C:DT,20,0)</f>
        <v>0</v>
      </c>
      <c r="BG347" s="252">
        <f>VLOOKUP(C347,FPT!B:BE,20,0)</f>
        <v>0</v>
      </c>
      <c r="BH347" t="str">
        <f t="shared" si="578"/>
        <v/>
      </c>
      <c r="BI347" s="275">
        <f>VLOOKUP(C347,MOVI!C:DT,21,0)</f>
        <v>5000000</v>
      </c>
      <c r="BJ347" s="275">
        <f>VLOOKUP(C347,FPT!B:BH,21,0)</f>
        <v>5000000</v>
      </c>
      <c r="BK347" t="str">
        <f t="shared" si="579"/>
        <v/>
      </c>
      <c r="BL347" s="275">
        <f>VLOOKUP(C347,MOVI!C:DT,22,0)</f>
        <v>0</v>
      </c>
      <c r="BM347" s="275">
        <f>VLOOKUP(C347,FPT!B:BK,22,0)</f>
        <v>0</v>
      </c>
      <c r="BN347" t="str">
        <f t="shared" si="580"/>
        <v/>
      </c>
      <c r="BO347" s="275">
        <f>VLOOKUP(C347,MOVI!C:DT,23,0)</f>
        <v>0</v>
      </c>
      <c r="BP347" s="275">
        <f>VLOOKUP(C347,FPT!B:BN,23,0)</f>
        <v>0</v>
      </c>
      <c r="BQ347" t="str">
        <f t="shared" si="581"/>
        <v/>
      </c>
      <c r="BR347" s="275">
        <f>VLOOKUP(C347,MOVI!C:DT,24,0)</f>
        <v>0</v>
      </c>
      <c r="BS347" s="275">
        <f>VLOOKUP(C347,FPT!B:BQ,24,0)</f>
        <v>0</v>
      </c>
      <c r="BT347" t="str">
        <f t="shared" si="582"/>
        <v/>
      </c>
      <c r="BU347" s="275">
        <f>VLOOKUP(C347,MOVI!C:DT,25,0)</f>
        <v>200000</v>
      </c>
      <c r="BV347" s="275">
        <f>VLOOKUP(C347,FPT!B:BT,25,0)</f>
        <v>200000</v>
      </c>
      <c r="BW347" t="str">
        <f t="shared" si="583"/>
        <v/>
      </c>
      <c r="BX347" s="275">
        <f>VLOOKUP(C347,MOVI!C:DT,26,0)</f>
        <v>0</v>
      </c>
      <c r="BY347" s="275">
        <f>VLOOKUP(C347,FPT!B:BW,26,0)</f>
        <v>0</v>
      </c>
      <c r="BZ347" t="str">
        <f t="shared" si="584"/>
        <v/>
      </c>
      <c r="CA347" s="275">
        <f>VLOOKUP(C347,MOVI!C:DT,27,0)</f>
        <v>730000</v>
      </c>
      <c r="CB347" s="275">
        <f>VLOOKUP(C347,FPT!B:BZ,27,0)</f>
        <v>730000</v>
      </c>
      <c r="CC347" t="str">
        <f t="shared" si="585"/>
        <v/>
      </c>
      <c r="CD347" s="275">
        <f>VLOOKUP(C347,MOVI!C:DT,28,0)</f>
        <v>930000</v>
      </c>
      <c r="CE347" s="275">
        <f>VLOOKUP(C347,FPT!B:CC,28,0)</f>
        <v>930000</v>
      </c>
      <c r="CF347" t="str">
        <f t="shared" si="586"/>
        <v/>
      </c>
      <c r="CG347" t="str">
        <f>VLOOKUP(C347,MOVI!C:DT,29,0)</f>
        <v>CN</v>
      </c>
      <c r="CH347" s="252" t="str">
        <f>VLOOKUP(C347,FPT!B:CF,29,0)</f>
        <v>CN</v>
      </c>
      <c r="CI347" t="str">
        <f t="shared" si="587"/>
        <v/>
      </c>
      <c r="CJ347">
        <f>VLOOKUP(C347,MOVI!C:DT,30,0)</f>
        <v>26</v>
      </c>
      <c r="CK347" s="252">
        <f>VLOOKUP(C347,FPT!B:CI,30,0)</f>
        <v>26</v>
      </c>
      <c r="CL347" t="str">
        <f t="shared" si="588"/>
        <v/>
      </c>
      <c r="CM347">
        <f>VLOOKUP(C347,MOVI!C:DT,31,0)</f>
        <v>26</v>
      </c>
      <c r="CN347" s="252">
        <f>VLOOKUP(C347,FPT!B:CL,31,0)</f>
        <v>26</v>
      </c>
      <c r="CO347" t="str">
        <f t="shared" si="589"/>
        <v/>
      </c>
      <c r="CP347" s="275">
        <f>VLOOKUP(C347,MOVI!C:DT,32,0)</f>
        <v>0</v>
      </c>
      <c r="CQ347" s="275">
        <f>VLOOKUP(C347,FPT!B:CO,32,0)</f>
        <v>0</v>
      </c>
      <c r="CR347" t="str">
        <f t="shared" si="590"/>
        <v/>
      </c>
      <c r="CS347" s="275">
        <f>VLOOKUP(C347,MOVI!C:DT,33,0)</f>
        <v>0</v>
      </c>
      <c r="CT347" s="275">
        <f>VLOOKUP(C347,FPT!B:CR,33,0)</f>
        <v>0</v>
      </c>
      <c r="CU347" t="str">
        <f t="shared" si="591"/>
        <v/>
      </c>
      <c r="CV347" s="275">
        <f>VLOOKUP(C347,MOVI!C:DT,34,0)</f>
        <v>0</v>
      </c>
      <c r="CW347" s="275">
        <f>VLOOKUP(C347,FPT!B:CU,34,0)</f>
        <v>0</v>
      </c>
      <c r="CX347" t="str">
        <f t="shared" si="592"/>
        <v/>
      </c>
      <c r="CY347" s="275">
        <f>VLOOKUP(C347,MOVI!C:DT,35,0)</f>
        <v>26</v>
      </c>
      <c r="CZ347" s="275">
        <f>VLOOKUP(C347,FPT!B:CX,35,0)</f>
        <v>26</v>
      </c>
      <c r="DA347" t="str">
        <f t="shared" si="593"/>
        <v/>
      </c>
      <c r="DB347" s="275">
        <f>VLOOKUP(C347,MOVI!C:DT,36,0)</f>
        <v>0</v>
      </c>
      <c r="DC347" s="275">
        <f>VLOOKUP(C347,FPT!B:DA,36,0)</f>
        <v>0</v>
      </c>
      <c r="DD347" t="str">
        <f t="shared" si="594"/>
        <v/>
      </c>
      <c r="DE347" s="275">
        <f>VLOOKUP(C347,MOVI!C:DT,37,0)</f>
        <v>0</v>
      </c>
      <c r="DF347" s="275">
        <f>VLOOKUP(C347,FPT!B:DD,37,0)</f>
        <v>0</v>
      </c>
      <c r="DG347" t="str">
        <f t="shared" si="595"/>
        <v/>
      </c>
      <c r="DH347" s="275">
        <f>VLOOKUP(C347,MOVI!C:DT,38,0)</f>
        <v>0</v>
      </c>
      <c r="DI347" s="275">
        <f>VLOOKUP(C347,FPT!B:DG,38,0)</f>
        <v>0</v>
      </c>
      <c r="DJ347" t="str">
        <f t="shared" si="596"/>
        <v/>
      </c>
      <c r="DK347" s="275">
        <f>VLOOKUP(C347,MOVI!C:DT,39,0)</f>
        <v>0</v>
      </c>
      <c r="DL347" s="275">
        <f>VLOOKUP(C347,FPT!B:DJ,39,0)</f>
        <v>0</v>
      </c>
      <c r="DM347" t="str">
        <f t="shared" si="597"/>
        <v/>
      </c>
      <c r="DN347" s="275">
        <f>VLOOKUP(C347,MOVI!C:DT,40,0)</f>
        <v>0</v>
      </c>
      <c r="DO347" s="275">
        <f>VLOOKUP(C347,FPT!B:DM,40,0)</f>
        <v>0</v>
      </c>
      <c r="DP347" t="str">
        <f t="shared" si="598"/>
        <v/>
      </c>
      <c r="DQ347" s="275">
        <f>VLOOKUP(C347,MOVI!C:DT,41,0)</f>
        <v>0</v>
      </c>
      <c r="DR347" s="275">
        <f>VLOOKUP(C347,FPT!B:DP,41,0)</f>
        <v>0</v>
      </c>
      <c r="DS347" t="str">
        <f t="shared" si="599"/>
        <v/>
      </c>
      <c r="DT347" s="275">
        <f>VLOOKUP(C347,MOVI!C:DT,42,0)</f>
        <v>5000000</v>
      </c>
      <c r="DU347" s="275">
        <f>ROUND(VLOOKUP(C347,FPT!B:DS,42,0),0)</f>
        <v>5000000</v>
      </c>
      <c r="DV347" t="str">
        <f t="shared" si="600"/>
        <v/>
      </c>
      <c r="DW347" s="275">
        <f>VLOOKUP(C347,MOVI!C:DT,43,0)</f>
        <v>-276923</v>
      </c>
      <c r="DX347" s="275">
        <f>VLOOKUP(C347,FPT!B:DV,43,0)</f>
        <v>-276923</v>
      </c>
      <c r="DY347" t="str">
        <f t="shared" si="601"/>
        <v/>
      </c>
      <c r="DZ347" s="275">
        <f>VLOOKUP(C347,MOVI!C:DT,44,0)</f>
        <v>0</v>
      </c>
      <c r="EA347" s="275">
        <f>VLOOKUP(C347,FPT!B:DY,44,0)</f>
        <v>0</v>
      </c>
      <c r="EB347" t="str">
        <f t="shared" si="602"/>
        <v/>
      </c>
      <c r="EC347" s="275">
        <f>VLOOKUP(C347,MOVI!C:DT,45,0)</f>
        <v>4723077</v>
      </c>
      <c r="ED347" s="275">
        <f>ROUND(VLOOKUP(C347,FPT!B:EB,45,0),0)</f>
        <v>4723077</v>
      </c>
      <c r="EE347" t="str">
        <f t="shared" si="603"/>
        <v/>
      </c>
      <c r="EF347" s="275">
        <f>VLOOKUP(C347,MOVI!C:DT,46,0)</f>
        <v>0</v>
      </c>
      <c r="EG347" s="275">
        <f>VLOOKUP(C347,FPT!B:EE,46,0)</f>
        <v>0</v>
      </c>
      <c r="EH347" t="str">
        <f t="shared" si="604"/>
        <v/>
      </c>
      <c r="EI347" s="275">
        <f>VLOOKUP(C347,MOVI!C:DT,47,0)</f>
        <v>0</v>
      </c>
      <c r="EJ347" s="275">
        <f>VLOOKUP(C347,FPT!B:EH,47,0)</f>
        <v>0</v>
      </c>
      <c r="EK347" t="str">
        <f t="shared" si="605"/>
        <v/>
      </c>
      <c r="EL347" s="275">
        <f>VLOOKUP(C347,MOVI!C:DT,48,0)</f>
        <v>0</v>
      </c>
      <c r="EM347" s="275">
        <f>VLOOKUP(C347,FPT!B:EK,48,0)</f>
        <v>0</v>
      </c>
      <c r="EN347" t="str">
        <f t="shared" si="606"/>
        <v/>
      </c>
      <c r="EO347" s="275">
        <f>VLOOKUP(C347,MOVI!C:DT,49,0)</f>
        <v>200000</v>
      </c>
      <c r="EP347" s="275">
        <f>VLOOKUP(C347,FPT!B:EN,49,0)</f>
        <v>200000</v>
      </c>
      <c r="EQ347" t="str">
        <f t="shared" si="607"/>
        <v/>
      </c>
      <c r="ER347" s="275">
        <f>VLOOKUP(C347,MOVI!C:DT,50,0)</f>
        <v>0</v>
      </c>
      <c r="ES347" s="275">
        <f>VLOOKUP(C347,FPT!B:EQ,50,0)</f>
        <v>0</v>
      </c>
      <c r="ET347" t="str">
        <f t="shared" si="608"/>
        <v/>
      </c>
      <c r="EU347" s="275">
        <f>VLOOKUP(C347,MOVI!C:DT,51,0)</f>
        <v>0</v>
      </c>
      <c r="EV347" s="275">
        <f>VLOOKUP(C347,FPT!B:ET,51,0)</f>
        <v>0</v>
      </c>
      <c r="EW347" t="str">
        <f t="shared" si="609"/>
        <v/>
      </c>
      <c r="EX347" s="275">
        <f>VLOOKUP(C347,MOVI!C:DT,52,0)</f>
        <v>0</v>
      </c>
      <c r="EY347" s="275">
        <f>VLOOKUP(C347,FPT!B:EW,52,0)</f>
        <v>0</v>
      </c>
      <c r="EZ347" t="str">
        <f t="shared" si="610"/>
        <v/>
      </c>
      <c r="FA347" s="275">
        <f>VLOOKUP(C347,MOVI!C:DT,53,0)</f>
        <v>0</v>
      </c>
      <c r="FB347" s="275">
        <f>VLOOKUP(C347,FPT!B:EZ,53,0)</f>
        <v>0</v>
      </c>
      <c r="FC347" t="str">
        <f t="shared" si="611"/>
        <v/>
      </c>
      <c r="FD347" s="275">
        <f>VLOOKUP(C347,MOVI!C:DT,54,0)</f>
        <v>0</v>
      </c>
      <c r="FE347" s="275">
        <f>VLOOKUP(C347,FPT!B:FC,54,0)</f>
        <v>0</v>
      </c>
      <c r="FF347" t="str">
        <f t="shared" si="612"/>
        <v/>
      </c>
      <c r="FG347" s="275">
        <f>VLOOKUP(C347,MOVI!C:DT,55,0)</f>
        <v>730000</v>
      </c>
      <c r="FH347" s="275">
        <f>VLOOKUP(C347,FPT!B:FF,55,0)</f>
        <v>730000</v>
      </c>
      <c r="FI347" t="str">
        <f t="shared" si="613"/>
        <v/>
      </c>
      <c r="FJ347" s="275">
        <f>VLOOKUP(C347,MOVI!C:DT,56,0)</f>
        <v>930000</v>
      </c>
      <c r="FK347" s="275">
        <f>VLOOKUP(C347,FPT!B:FI,56,0)</f>
        <v>930000</v>
      </c>
      <c r="FL347" t="str">
        <f t="shared" si="614"/>
        <v/>
      </c>
      <c r="FM347" s="275">
        <f>VLOOKUP(C347,MOVI!C:DT,57,0)</f>
        <v>0</v>
      </c>
      <c r="FN347" s="275">
        <f>VLOOKUP(C347,FPT!B:FL,57,0)</f>
        <v>0</v>
      </c>
      <c r="FO347" t="str">
        <f t="shared" si="615"/>
        <v/>
      </c>
      <c r="FP347" s="275">
        <f>VLOOKUP(C347,MOVI!C:DT,58,0)</f>
        <v>0</v>
      </c>
      <c r="FQ347" s="275">
        <f>VLOOKUP(C347,FPT!B:FO,58,0)</f>
        <v>0</v>
      </c>
      <c r="FR347" t="str">
        <f t="shared" si="616"/>
        <v/>
      </c>
      <c r="FS347" s="275">
        <f>VLOOKUP(C347,MOVI!C:DT,59,0)</f>
        <v>0</v>
      </c>
      <c r="FT347" s="275">
        <f>VLOOKUP(C347,FPT!B:FR,59,0)</f>
        <v>0</v>
      </c>
      <c r="FU347" t="str">
        <f t="shared" si="617"/>
        <v/>
      </c>
      <c r="FV347" s="275">
        <f>VLOOKUP(C347,MOVI!C:DT,60,0)</f>
        <v>0</v>
      </c>
      <c r="FW347" s="275">
        <f>VLOOKUP(C347,FPT!B:FU,60,0)</f>
        <v>0</v>
      </c>
      <c r="FX347" t="str">
        <f t="shared" si="618"/>
        <v/>
      </c>
      <c r="FY347" s="275">
        <f>VLOOKUP(C347,MOVI!C:DT,61,0)</f>
        <v>0</v>
      </c>
      <c r="FZ347" s="275">
        <f>VLOOKUP(C347,FPT!B:FX,61,0)</f>
        <v>0</v>
      </c>
      <c r="GA347" t="str">
        <f t="shared" si="619"/>
        <v/>
      </c>
      <c r="GB347" s="275">
        <f>VLOOKUP(C347,MOVI!C:DT,62,0)</f>
        <v>150000</v>
      </c>
      <c r="GC347" s="275">
        <f>VLOOKUP(C347,FPT!B:GA,62,0)</f>
        <v>150000</v>
      </c>
      <c r="GD347" t="str">
        <f t="shared" si="620"/>
        <v/>
      </c>
      <c r="GE347" s="275">
        <f>VLOOKUP(C347,MOVI!C:DT,63,0)</f>
        <v>0</v>
      </c>
      <c r="GF347" s="275">
        <f>VLOOKUP(C347,FPT!B:GD,63,0)</f>
        <v>0</v>
      </c>
      <c r="GG347" t="str">
        <f t="shared" si="621"/>
        <v/>
      </c>
      <c r="GH347" s="275">
        <f>VLOOKUP(C347,MOVI!C:DT,64,0)</f>
        <v>0</v>
      </c>
      <c r="GI347" s="275">
        <f>VLOOKUP(C347,FPT!B:GG,64,0)</f>
        <v>0</v>
      </c>
      <c r="GJ347" t="str">
        <f t="shared" si="622"/>
        <v/>
      </c>
      <c r="GK347" s="275">
        <f>VLOOKUP(C347,MOVI!C:DT,65,0)</f>
        <v>0</v>
      </c>
      <c r="GL347" s="275">
        <f>VLOOKUP(C347,FPT!B:GJ,65,0)</f>
        <v>0</v>
      </c>
      <c r="GM347" t="str">
        <f t="shared" si="623"/>
        <v/>
      </c>
      <c r="GN347" s="275">
        <f>VLOOKUP(C347,MOVI!C:DT,66,0)</f>
        <v>0</v>
      </c>
      <c r="GO347" s="275">
        <f>VLOOKUP(C347,FPT!B:GM,66,0)</f>
        <v>0</v>
      </c>
      <c r="GP347" t="str">
        <f t="shared" si="624"/>
        <v/>
      </c>
      <c r="GQ347" s="275">
        <f>VLOOKUP(C347,MOVI!C:DT,67,0)</f>
        <v>0</v>
      </c>
      <c r="GR347" s="275">
        <f>VLOOKUP(C347,FPT!B:GP,67,0)</f>
        <v>0</v>
      </c>
      <c r="GS347" t="str">
        <f t="shared" si="625"/>
        <v/>
      </c>
      <c r="GT347" s="275">
        <f>VLOOKUP(C347,MOVI!C:DT,68,0)</f>
        <v>0</v>
      </c>
      <c r="GU347" s="275">
        <f>VLOOKUP(C347,FPT!B:GS,68,0)</f>
        <v>0</v>
      </c>
      <c r="GV347" t="str">
        <f t="shared" si="626"/>
        <v/>
      </c>
      <c r="GW347" s="275">
        <f>VLOOKUP(C347,MOVI!C:DT,69,0)</f>
        <v>0</v>
      </c>
      <c r="GX347" s="275">
        <f>VLOOKUP(C347,FPT!B:GV,69,0)</f>
        <v>0</v>
      </c>
      <c r="GY347" t="str">
        <f t="shared" si="627"/>
        <v/>
      </c>
      <c r="GZ347" s="275">
        <f>VLOOKUP(C347,MOVI!C:DT,70,0)</f>
        <v>150000</v>
      </c>
      <c r="HA347" s="275">
        <f>VLOOKUP(C347,FPT!B:GY,70,0)</f>
        <v>150000</v>
      </c>
      <c r="HB347" t="str">
        <f t="shared" si="628"/>
        <v/>
      </c>
      <c r="HC347" s="275">
        <f>VLOOKUP(C347,MOVI!C:DT,71,0)</f>
        <v>5803077</v>
      </c>
      <c r="HD347" s="275">
        <f>ROUND(VLOOKUP(C347,FPT!B:HB,71,0),0)</f>
        <v>5803077</v>
      </c>
      <c r="HE347" t="str">
        <f t="shared" si="629"/>
        <v/>
      </c>
      <c r="HF347" s="275">
        <f>ROUND(VLOOKUP(C347,MOVI!C:DT,72,0),0)</f>
        <v>0</v>
      </c>
      <c r="HG347" s="275">
        <f>ROUND(VLOOKUP(C347,FPT!B:HE,72,0),0)</f>
        <v>0</v>
      </c>
      <c r="HH347" t="str">
        <f t="shared" si="630"/>
        <v/>
      </c>
      <c r="HI347" s="275">
        <f>VLOOKUP(C347,MOVI!C:DT,73,0)</f>
        <v>200000</v>
      </c>
      <c r="HJ347" s="275">
        <f>VLOOKUP(C347,FPT!B:HH,73,0)</f>
        <v>200000</v>
      </c>
      <c r="HK347" t="str">
        <f t="shared" si="631"/>
        <v/>
      </c>
      <c r="HL347" s="275">
        <f>VLOOKUP(C347,MOVI!C:DT,74,0)</f>
        <v>730000</v>
      </c>
      <c r="HM347" s="275">
        <f>VLOOKUP(C347,FPT!B:HK,74,0)</f>
        <v>730000</v>
      </c>
      <c r="HN347" t="str">
        <f t="shared" si="632"/>
        <v/>
      </c>
      <c r="HO347" s="275">
        <f>VLOOKUP(C347,MOVI!C:DT,75,0)</f>
        <v>11000000</v>
      </c>
      <c r="HP347" s="275">
        <f>VLOOKUP(C347,FPT!B:HN,75,0)</f>
        <v>11000000</v>
      </c>
      <c r="HQ347" t="str">
        <f t="shared" si="633"/>
        <v/>
      </c>
      <c r="HR347" s="275">
        <f>VLOOKUP(C347,MOVI!C:DT,76,0)</f>
        <v>0</v>
      </c>
      <c r="HS347" s="275">
        <f>VLOOKUP(C347,FPT!B:HQ,76,0)</f>
        <v>0</v>
      </c>
      <c r="HT347" t="str">
        <f t="shared" si="634"/>
        <v/>
      </c>
      <c r="HU347" s="275">
        <f>VLOOKUP(C347,MOVI!C:DT,77,0)</f>
        <v>0</v>
      </c>
      <c r="HV347" s="275">
        <f>VLOOKUP(C347,FPT!B:HT,77,0)</f>
        <v>0</v>
      </c>
      <c r="HW347" t="str">
        <f t="shared" si="635"/>
        <v/>
      </c>
      <c r="HX347" s="274">
        <f>VLOOKUP(C347,MOVI!C:CB,78,0)</f>
        <v>400000</v>
      </c>
      <c r="HY347" s="261">
        <f>VLOOKUP(C347,FPT!$B:$CA,78,0)</f>
        <v>400000</v>
      </c>
      <c r="HZ347" t="str">
        <f t="shared" si="636"/>
        <v/>
      </c>
      <c r="IA347" s="275">
        <f>VLOOKUP(C347,MOVI!C:CD,79,0)</f>
        <v>50000</v>
      </c>
      <c r="IB347" s="275">
        <f>VLOOKUP(C347,FPT!B:HZ,79,0)</f>
        <v>50000</v>
      </c>
      <c r="IC347" t="str">
        <f t="shared" si="637"/>
        <v/>
      </c>
      <c r="ID347" s="275">
        <f>VLOOKUP(C347,MOVI!C:CD,80,0)</f>
        <v>75000</v>
      </c>
      <c r="IE347" s="275">
        <f>VLOOKUP(C347,FPT!B:IC,80,0)</f>
        <v>75000</v>
      </c>
      <c r="IF347" t="str">
        <f t="shared" si="638"/>
        <v/>
      </c>
      <c r="IG347" s="275">
        <f>VLOOKUP(C347,MOVI!C:DT,81,0)</f>
        <v>0</v>
      </c>
      <c r="IH347" s="275">
        <f>VLOOKUP(C347,FPT!B:IF,81,0)</f>
        <v>0</v>
      </c>
      <c r="II347" t="str">
        <f t="shared" si="639"/>
        <v/>
      </c>
      <c r="IJ347" s="275">
        <f>VLOOKUP(C347,MOVI!C:DT,82,0)</f>
        <v>525000</v>
      </c>
      <c r="IK347" s="275">
        <f>VLOOKUP(C347,FPT!B:II,82,0)</f>
        <v>525000</v>
      </c>
      <c r="IL347" t="str">
        <f t="shared" si="640"/>
        <v/>
      </c>
      <c r="IM347" s="275">
        <f>ROUND(VLOOKUP(C347,MOVI!C:DT,83,0),0)</f>
        <v>12455000</v>
      </c>
      <c r="IN347" s="275">
        <f>ROUND(VLOOKUP(C347,FPT!B:IL,83,0),0)</f>
        <v>12455000</v>
      </c>
      <c r="IO347" t="str">
        <f t="shared" si="641"/>
        <v/>
      </c>
      <c r="IP347" s="275">
        <f>VLOOKUP(C347,MOVI!C:DT,84,0)</f>
        <v>0</v>
      </c>
      <c r="IQ347" s="275">
        <f>VLOOKUP(C347,FPT!B:IO,84,0)</f>
        <v>0</v>
      </c>
      <c r="IR347" t="str">
        <f t="shared" si="642"/>
        <v/>
      </c>
      <c r="IS347" s="275">
        <f>ROUND(VLOOKUP(C347,MOVI!C:DT,85,0),0)</f>
        <v>0</v>
      </c>
      <c r="IT347" s="275">
        <f>ROUND(VLOOKUP(C347,FPT!B:IR,85,0),0)</f>
        <v>0</v>
      </c>
      <c r="IU347" t="str">
        <f t="shared" si="643"/>
        <v/>
      </c>
      <c r="IV347" s="275">
        <f>VLOOKUP(C347,MOVI!C:DT,86,0)</f>
        <v>0</v>
      </c>
      <c r="IW347" s="275">
        <f>VLOOKUP(C347,FPT!B:IU,86,0)</f>
        <v>0</v>
      </c>
      <c r="IX347" t="str">
        <f t="shared" si="644"/>
        <v/>
      </c>
      <c r="IY347" s="275">
        <f>ROUND(VLOOKUP(C347,MOVI!C:DT,87,0),0)</f>
        <v>0</v>
      </c>
      <c r="IZ347" s="275">
        <f>ROUND(VLOOKUP(C347,FPT!B:IX,87,0),0)</f>
        <v>0</v>
      </c>
      <c r="JA347" t="str">
        <f t="shared" si="645"/>
        <v/>
      </c>
      <c r="JB347" s="275">
        <f>VLOOKUP(C347,MOVI!C:DT,88,0)</f>
        <v>0</v>
      </c>
      <c r="JC347" s="275">
        <f>VLOOKUP(C347,FPT!B:JA,88,0)</f>
        <v>0</v>
      </c>
      <c r="JD347" t="str">
        <f t="shared" si="646"/>
        <v/>
      </c>
      <c r="JE347" s="275">
        <f>VLOOKUP(C347,MOVI!C:DT,89,0)</f>
        <v>0</v>
      </c>
      <c r="JF347" s="275">
        <f>VLOOKUP(C347,FPT!B:JD,89,0)</f>
        <v>0</v>
      </c>
      <c r="JG347" t="str">
        <f t="shared" si="647"/>
        <v/>
      </c>
      <c r="JH347" s="275">
        <f>VLOOKUP(C347,MOVI!C:DT,90,0)</f>
        <v>0</v>
      </c>
      <c r="JI347" s="275">
        <f>VLOOKUP(C347,FPT!B:JG,90,0)</f>
        <v>0</v>
      </c>
      <c r="JJ347" t="str">
        <f t="shared" si="648"/>
        <v/>
      </c>
      <c r="JK347" s="275">
        <f>VLOOKUP(C347,MOVI!C:DT,91,0)</f>
        <v>0</v>
      </c>
      <c r="JL347" s="275">
        <f>VLOOKUP(C347,FPT!B:JJ,91,0)</f>
        <v>0</v>
      </c>
      <c r="JM347" t="str">
        <f t="shared" si="649"/>
        <v/>
      </c>
      <c r="JN347" s="275">
        <f>VLOOKUP(C347,MOVI!C:DT,92,0)</f>
        <v>2729000</v>
      </c>
      <c r="JO347" s="275">
        <f>VLOOKUP(C347,FPT!B:JM,92,0)</f>
        <v>2729000</v>
      </c>
      <c r="JP347" t="str">
        <f t="shared" si="650"/>
        <v/>
      </c>
      <c r="JQ347" s="275">
        <f>VLOOKUP(C347,MOVI!C:DT,93,0)</f>
        <v>0</v>
      </c>
      <c r="JR347" s="275">
        <f>VLOOKUP(C347,FPT!B:JP,93,0)</f>
        <v>0</v>
      </c>
      <c r="JS347" t="str">
        <f t="shared" si="651"/>
        <v/>
      </c>
      <c r="JT347" s="275">
        <f>VLOOKUP(C347,MOVI!C:DT,94,0)</f>
        <v>2729000</v>
      </c>
      <c r="JU347" s="275">
        <f>VLOOKUP(C347,FPT!B:JS,94,0)</f>
        <v>2729000</v>
      </c>
      <c r="JV347" t="str">
        <f t="shared" si="652"/>
        <v/>
      </c>
      <c r="JW347" s="275">
        <f>VLOOKUP(C347,MOVI!C:DT,95,0)</f>
        <v>2549077</v>
      </c>
      <c r="JX347" s="275">
        <f>VLOOKUP(C347,FPT!B:JV,95,0)</f>
        <v>2549077</v>
      </c>
      <c r="JY347" t="str">
        <f t="shared" si="653"/>
        <v/>
      </c>
      <c r="JZ347" s="275">
        <f>VLOOKUP(C347,MOVI!C:DT,96,0)</f>
        <v>0</v>
      </c>
      <c r="KA347" s="275">
        <f>VLOOKUP(C347,FPT!B:JY,96,0)</f>
        <v>0</v>
      </c>
      <c r="KB347" t="str">
        <f t="shared" si="654"/>
        <v/>
      </c>
      <c r="KC347" s="275">
        <f>VLOOKUP(C347,MOVI!C:DT,97,0)</f>
        <v>2549077</v>
      </c>
      <c r="KD347" s="275">
        <f>VLOOKUP(C347,FPT!B:KB,97,0)</f>
        <v>2549077</v>
      </c>
      <c r="KE347" t="str">
        <f t="shared" si="655"/>
        <v/>
      </c>
      <c r="KF347" s="275">
        <f>VLOOKUP(C347,MOVI!C:DT,98,0)</f>
        <v>850000.00000000012</v>
      </c>
      <c r="KG347" s="275">
        <f>VLOOKUP(C347,FPT!B:KE,98,0)</f>
        <v>850000</v>
      </c>
      <c r="KH347" t="str">
        <f t="shared" si="656"/>
        <v/>
      </c>
      <c r="KI347" s="275">
        <f>VLOOKUP(C347,MOVI!C:DT,99,0)</f>
        <v>0</v>
      </c>
      <c r="KJ347" s="275">
        <f>VLOOKUP(C347,FPT!B:KH,99,0)</f>
        <v>0</v>
      </c>
      <c r="KK347" t="str">
        <f t="shared" si="657"/>
        <v/>
      </c>
      <c r="KL347" s="275">
        <f>VLOOKUP(C347,MOVI!C:DT,100,0)</f>
        <v>150000</v>
      </c>
      <c r="KM347" s="275">
        <f>VLOOKUP(C347,FPT!B:KK,100,0)</f>
        <v>150000</v>
      </c>
      <c r="KN347" t="str">
        <f t="shared" si="658"/>
        <v/>
      </c>
      <c r="KO347" s="275">
        <f>VLOOKUP(C347,MOVI!C:DT,101,0)</f>
        <v>0</v>
      </c>
      <c r="KP347" s="275">
        <f>VLOOKUP(C347,FPT!B:KN,101,0)</f>
        <v>0</v>
      </c>
      <c r="KQ347" t="str">
        <f t="shared" si="659"/>
        <v/>
      </c>
      <c r="KR347" s="275">
        <f>VLOOKUP(C347,MOVI!C:DT,102,0)</f>
        <v>0</v>
      </c>
      <c r="KS347" s="275">
        <f>VLOOKUP(C347,FPT!B:KQ,102,0)</f>
        <v>0</v>
      </c>
      <c r="KT347" t="str">
        <f t="shared" si="660"/>
        <v/>
      </c>
      <c r="KU347" s="275">
        <f>VLOOKUP(C347,MOVI!C:DT,103,0)</f>
        <v>1000000.0000000001</v>
      </c>
      <c r="KV347" s="275">
        <f>VLOOKUP(C347,FPT!B:KT,103,0)</f>
        <v>1000000</v>
      </c>
      <c r="KW347" t="str">
        <f t="shared" si="661"/>
        <v/>
      </c>
      <c r="KX347" s="275">
        <f>VLOOKUP(C347,MOVI!C:DT,104,0)</f>
        <v>1525000</v>
      </c>
      <c r="KY347" s="275">
        <f>VLOOKUP(C347,FPT!B:KW,104,0)</f>
        <v>1525000</v>
      </c>
      <c r="KZ347" t="str">
        <f t="shared" si="662"/>
        <v/>
      </c>
      <c r="LA347" s="275">
        <f>VLOOKUP(C347,MOVI!C:DT,105,0)</f>
        <v>100000</v>
      </c>
      <c r="LB347" s="275">
        <f>VLOOKUP(C347,FPT!B:KZ,105,0)</f>
        <v>100000</v>
      </c>
      <c r="LC347" t="str">
        <f t="shared" si="663"/>
        <v/>
      </c>
      <c r="LD347" s="275">
        <f>VLOOKUP(C347,MOVI!C:DT,106,0)</f>
        <v>6903077</v>
      </c>
      <c r="LE347" s="275">
        <f>VLOOKUP(C347,FPT!B:LC,106,0)</f>
        <v>6903077</v>
      </c>
      <c r="LF347" t="str">
        <f t="shared" si="664"/>
        <v/>
      </c>
      <c r="LG347" s="273">
        <f>VLOOKUP(C347,MOVI!C:DT,107,0)</f>
        <v>0</v>
      </c>
      <c r="LH347" s="273">
        <f>VLOOKUP(C347,FPT!B:LF,107,0)</f>
        <v>0</v>
      </c>
      <c r="LI347" t="str">
        <f t="shared" si="665"/>
        <v/>
      </c>
      <c r="LJ347" t="str">
        <f>VLOOKUP(C347,MOVI!C:DV,108,0)</f>
        <v>MoviSouthSales</v>
      </c>
      <c r="LK347" s="252" t="str">
        <f>VLOOKUP(C347,FPT!B:LI,108,0)</f>
        <v>MoviSouthSales</v>
      </c>
      <c r="LL347" t="str">
        <f t="shared" si="666"/>
        <v/>
      </c>
      <c r="LM347" s="275">
        <f>ROUND(VLOOKUP(C347,MOVI!C:DV,109,0),0)</f>
        <v>416667</v>
      </c>
      <c r="LN347" s="275">
        <f>ROUND(VLOOKUP(C347,FPT!B:LL,109,0),0)</f>
        <v>416667</v>
      </c>
      <c r="LO347" t="str">
        <f t="shared" si="667"/>
        <v/>
      </c>
      <c r="LP347" t="str">
        <f>VLOOKUP(C347,MOVI!C:DV,110,0)</f>
        <v>HCM</v>
      </c>
      <c r="LQ347" s="247" t="str">
        <f>VLOOKUP(C347,FPT!B:LO,110,0)</f>
        <v>HCM</v>
      </c>
      <c r="LR347" t="str">
        <f t="shared" si="668"/>
        <v/>
      </c>
      <c r="LS347">
        <f>MOVI!DI342</f>
        <v>22</v>
      </c>
      <c r="LV347">
        <f>MOVI!DJ342</f>
        <v>0</v>
      </c>
      <c r="LW347">
        <f>MOVI!DK342</f>
        <v>0</v>
      </c>
      <c r="LX347">
        <f>MOVI!DL342</f>
        <v>0</v>
      </c>
      <c r="LY347">
        <f>MOVI!DM342</f>
        <v>0</v>
      </c>
      <c r="LZ347">
        <f>MOVI!DN342</f>
        <v>0</v>
      </c>
      <c r="MA347">
        <f>MOVI!DO342</f>
        <v>0</v>
      </c>
      <c r="MB347" t="str">
        <f>MOVI!DP342</f>
        <v>HCM</v>
      </c>
      <c r="MC347">
        <f>MOVI!DQ342</f>
        <v>0</v>
      </c>
      <c r="MD347">
        <f>MOVI!DR342</f>
        <v>0</v>
      </c>
      <c r="ME347" t="str">
        <f>VLOOKUP(C347,MOVI!C:DV,121,0)</f>
        <v>Group 1</v>
      </c>
      <c r="MF347" s="252" t="str">
        <f>VLOOKUP(C347,FPT!B:MD,111,0)</f>
        <v>Group 1</v>
      </c>
      <c r="MG347" t="str">
        <f t="shared" si="561"/>
        <v/>
      </c>
      <c r="MH347" t="str">
        <f>VLOOKUP(C347,MOVI!C:DT,122,0)</f>
        <v>MoviSouthGroup 1</v>
      </c>
      <c r="MI347" s="252" t="str">
        <f>VLOOKUP(C347,FPT!B:DS,112,0)</f>
        <v>MoviSouthGroup 1</v>
      </c>
      <c r="MJ347" t="str">
        <f t="shared" si="669"/>
        <v/>
      </c>
    </row>
    <row r="348" spans="1:348" x14ac:dyDescent="0.25">
      <c r="A348">
        <v>340</v>
      </c>
      <c r="B348" s="48">
        <v>6135</v>
      </c>
      <c r="C348" s="271" t="s">
        <v>1212</v>
      </c>
      <c r="D348" t="str">
        <f>VLOOKUP(C348,MOVI!C:D,2,0)</f>
        <v>Bùi Thị Hòa</v>
      </c>
      <c r="E348" t="str">
        <f>VLOOKUP(C348,FPT!B:C,2,0)</f>
        <v>Bùi Thị Hòa</v>
      </c>
      <c r="F348" t="str">
        <f t="shared" si="562"/>
        <v/>
      </c>
      <c r="G348" t="str">
        <f>VLOOKUP(C348,MOVI!C:E,3,0)</f>
        <v>Sales</v>
      </c>
      <c r="H348" t="str">
        <f>VLOOKUP(C348,FPT!B:F,3,0)</f>
        <v>Sales</v>
      </c>
      <c r="I348" t="str">
        <f t="shared" si="563"/>
        <v/>
      </c>
      <c r="J348" t="str">
        <f>VLOOKUP(C348,MOVI!C:H,4,0)</f>
        <v>Field Sales</v>
      </c>
      <c r="K348" t="str">
        <f>VLOOKUP(C348,FPT!B:I,4,0)</f>
        <v>Field Sales</v>
      </c>
      <c r="L348" t="str">
        <f t="shared" si="564"/>
        <v/>
      </c>
      <c r="M348" t="str">
        <f>VLOOKUP(C348,MOVI!C:DT,5,0)</f>
        <v>Team leader</v>
      </c>
      <c r="N348" t="str">
        <f>VLOOKUP(C348,FPT!B:L,5,0)</f>
        <v>Team leader</v>
      </c>
      <c r="O348" t="str">
        <f t="shared" si="565"/>
        <v/>
      </c>
      <c r="P348" t="str">
        <f>VLOOKUP(C348,MOVI!C:DT,6,0)</f>
        <v>Field Sales Team Leader</v>
      </c>
      <c r="Q348" t="str">
        <f>VLOOKUP(C348,FPT!B:O,6,0)</f>
        <v>Field Sales Team Leader</v>
      </c>
      <c r="R348" t="str">
        <f t="shared" si="566"/>
        <v/>
      </c>
      <c r="S348" t="str">
        <f>VLOOKUP(C348,MOVI!C:DT,7,0)</f>
        <v>North</v>
      </c>
      <c r="T348" t="str">
        <f>VLOOKUP(C348,FPT!B:R,7,0)</f>
        <v>North</v>
      </c>
      <c r="U348" t="str">
        <f t="shared" si="567"/>
        <v/>
      </c>
      <c r="V348" t="str">
        <f>VLOOKUP(C348,MOVI!C:DT,8,0)</f>
        <v>Movi</v>
      </c>
      <c r="W348" t="str">
        <f>VLOOKUP(C348,FPT!B:U,8,0)</f>
        <v>Movi</v>
      </c>
      <c r="X348" t="str">
        <f t="shared" si="568"/>
        <v/>
      </c>
      <c r="Y348" t="str">
        <f>VLOOKUP(C348,MOVI!C:DT,9,0)</f>
        <v>Full-time</v>
      </c>
      <c r="Z348" t="str">
        <f>VLOOKUP(C348,FPT!B:X,9,0)</f>
        <v>Full-time</v>
      </c>
      <c r="AA348" t="str">
        <f t="shared" si="569"/>
        <v/>
      </c>
      <c r="AB348" t="str">
        <f>VLOOKUP(C348,MOVI!C:DT,10,0)</f>
        <v>Permanent</v>
      </c>
      <c r="AC348" t="str">
        <f>VLOOKUP(C348,FPT!B:AA,10,0)</f>
        <v>Permanent</v>
      </c>
      <c r="AD348" t="str">
        <f t="shared" si="570"/>
        <v/>
      </c>
      <c r="AE348" s="247">
        <f>VLOOKUP(C348,MOVI!C:DT,11,0)</f>
        <v>44320</v>
      </c>
      <c r="AF348" s="247">
        <f>VLOOKUP(C348,FPT!B:AD,11,0)</f>
        <v>44320</v>
      </c>
      <c r="AG348" t="str">
        <f t="shared" si="571"/>
        <v/>
      </c>
      <c r="AH348" s="260" t="str">
        <f>VLOOKUP(C348,MOVI!C:DT,12,0)</f>
        <v/>
      </c>
      <c r="AI348" s="260"/>
      <c r="AJ348" t="str">
        <f t="shared" si="671"/>
        <v/>
      </c>
      <c r="AK348">
        <f>VLOOKUP(C348,MOVI!C:DT,13,0)</f>
        <v>0</v>
      </c>
      <c r="AL348" s="247">
        <f>VLOOKUP(C348,FPT!B:AJ,13,0)</f>
        <v>0</v>
      </c>
      <c r="AM348" t="str">
        <f t="shared" si="670"/>
        <v/>
      </c>
      <c r="AN348" s="247">
        <f>VLOOKUP(C348,MOVI!C:DT,14,0)</f>
        <v>0</v>
      </c>
      <c r="AO348" s="247">
        <f>VLOOKUP(C348,FPT!B:AM,14,0)</f>
        <v>0</v>
      </c>
      <c r="AP348" t="str">
        <f t="shared" si="572"/>
        <v/>
      </c>
      <c r="AQ348" t="str">
        <f>VLOOKUP(C348,MOVI!C:DT,15,0)</f>
        <v>LC</v>
      </c>
      <c r="AR348" s="247" t="str">
        <f>VLOOKUP(C348,FPT!B:AP,15,0)</f>
        <v>LC</v>
      </c>
      <c r="AS348" t="str">
        <f t="shared" si="573"/>
        <v/>
      </c>
      <c r="AT348" s="282" t="str">
        <f>VLOOKUP(C348,MOVI!C:DT,16,0)</f>
        <v>LTTP</v>
      </c>
      <c r="AU348" s="247" t="str">
        <f>VLOOKUP(C348,FPT!B:AS,16,0)</f>
        <v>LTTP</v>
      </c>
      <c r="AV348" t="str">
        <f t="shared" si="574"/>
        <v/>
      </c>
      <c r="AW348" t="str">
        <f>VLOOKUP(C348,MOVI!C:DT,17,0)</f>
        <v>L</v>
      </c>
      <c r="AX348" s="247" t="str">
        <f>VLOOKUP(C348,FPT!B:AV,17,0)</f>
        <v>L</v>
      </c>
      <c r="AY348" t="str">
        <f t="shared" si="575"/>
        <v/>
      </c>
      <c r="AZ348">
        <f>VLOOKUP(C348,MOVI!C:DT,18,0)</f>
        <v>0</v>
      </c>
      <c r="BA348" s="247">
        <f>VLOOKUP(C348,FPT!B:AY,18,0)</f>
        <v>0</v>
      </c>
      <c r="BB348" t="str">
        <f t="shared" si="576"/>
        <v/>
      </c>
      <c r="BC348" s="275">
        <f>VLOOKUP(C348,MOVI!C:DT,19,0)</f>
        <v>15000000</v>
      </c>
      <c r="BD348" s="275">
        <f>VLOOKUP(C348,FPT!B:BB,19,0)</f>
        <v>15000000</v>
      </c>
      <c r="BE348" t="str">
        <f t="shared" si="577"/>
        <v/>
      </c>
      <c r="BF348">
        <f>VLOOKUP(C348,MOVI!C:DT,20,0)</f>
        <v>0</v>
      </c>
      <c r="BG348" s="252">
        <f>VLOOKUP(C348,FPT!B:BE,20,0)</f>
        <v>0</v>
      </c>
      <c r="BH348" t="str">
        <f t="shared" si="578"/>
        <v/>
      </c>
      <c r="BI348" s="275">
        <f>VLOOKUP(C348,MOVI!C:DT,21,0)</f>
        <v>15000000</v>
      </c>
      <c r="BJ348" s="275">
        <f>VLOOKUP(C348,FPT!B:BH,21,0)</f>
        <v>15000000</v>
      </c>
      <c r="BK348" t="str">
        <f t="shared" si="579"/>
        <v/>
      </c>
      <c r="BL348" s="275">
        <f>VLOOKUP(C348,MOVI!C:DT,22,0)</f>
        <v>0</v>
      </c>
      <c r="BM348" s="275">
        <f>VLOOKUP(C348,FPT!B:BK,22,0)</f>
        <v>0</v>
      </c>
      <c r="BN348" t="str">
        <f t="shared" si="580"/>
        <v/>
      </c>
      <c r="BO348" s="275">
        <f>VLOOKUP(C348,MOVI!C:DT,23,0)</f>
        <v>0</v>
      </c>
      <c r="BP348" s="275">
        <f>VLOOKUP(C348,FPT!B:BN,23,0)</f>
        <v>0</v>
      </c>
      <c r="BQ348" t="str">
        <f t="shared" si="581"/>
        <v/>
      </c>
      <c r="BR348" s="275">
        <f>VLOOKUP(C348,MOVI!C:DT,24,0)</f>
        <v>0</v>
      </c>
      <c r="BS348" s="275">
        <f>VLOOKUP(C348,FPT!B:BQ,24,0)</f>
        <v>0</v>
      </c>
      <c r="BT348" t="str">
        <f t="shared" si="582"/>
        <v/>
      </c>
      <c r="BU348" s="275">
        <f>VLOOKUP(C348,MOVI!C:DT,25,0)</f>
        <v>200000</v>
      </c>
      <c r="BV348" s="275">
        <f>VLOOKUP(C348,FPT!B:BT,25,0)</f>
        <v>200000</v>
      </c>
      <c r="BW348" t="str">
        <f t="shared" si="583"/>
        <v/>
      </c>
      <c r="BX348" s="275">
        <f>VLOOKUP(C348,MOVI!C:DT,26,0)</f>
        <v>0</v>
      </c>
      <c r="BY348" s="275">
        <f>VLOOKUP(C348,FPT!B:BW,26,0)</f>
        <v>0</v>
      </c>
      <c r="BZ348" t="str">
        <f t="shared" si="584"/>
        <v/>
      </c>
      <c r="CA348" s="275">
        <f>VLOOKUP(C348,MOVI!C:DT,27,0)</f>
        <v>730000</v>
      </c>
      <c r="CB348" s="275">
        <f>VLOOKUP(C348,FPT!B:BZ,27,0)</f>
        <v>730000</v>
      </c>
      <c r="CC348" t="str">
        <f t="shared" si="585"/>
        <v/>
      </c>
      <c r="CD348" s="275">
        <f>VLOOKUP(C348,MOVI!C:DT,28,0)</f>
        <v>930000</v>
      </c>
      <c r="CE348" s="275">
        <f>VLOOKUP(C348,FPT!B:CC,28,0)</f>
        <v>930000</v>
      </c>
      <c r="CF348" t="str">
        <f t="shared" si="586"/>
        <v/>
      </c>
      <c r="CG348" t="str">
        <f>VLOOKUP(C348,MOVI!C:DT,29,0)</f>
        <v>CN</v>
      </c>
      <c r="CH348" s="252" t="str">
        <f>VLOOKUP(C348,FPT!B:CF,29,0)</f>
        <v>CN</v>
      </c>
      <c r="CI348" t="str">
        <f t="shared" si="587"/>
        <v/>
      </c>
      <c r="CJ348">
        <f>VLOOKUP(C348,MOVI!C:DT,30,0)</f>
        <v>26</v>
      </c>
      <c r="CK348" s="252">
        <f>VLOOKUP(C348,FPT!B:CI,30,0)</f>
        <v>26</v>
      </c>
      <c r="CL348" t="str">
        <f t="shared" si="588"/>
        <v/>
      </c>
      <c r="CM348">
        <f>VLOOKUP(C348,MOVI!C:DT,31,0)</f>
        <v>26</v>
      </c>
      <c r="CN348" s="252">
        <f>VLOOKUP(C348,FPT!B:CL,31,0)</f>
        <v>26</v>
      </c>
      <c r="CO348" t="str">
        <f t="shared" si="589"/>
        <v/>
      </c>
      <c r="CP348" s="275">
        <f>VLOOKUP(C348,MOVI!C:DT,32,0)</f>
        <v>0</v>
      </c>
      <c r="CQ348" s="275">
        <f>VLOOKUP(C348,FPT!B:CO,32,0)</f>
        <v>0</v>
      </c>
      <c r="CR348" t="str">
        <f t="shared" si="590"/>
        <v/>
      </c>
      <c r="CS348" s="275">
        <f>VLOOKUP(C348,MOVI!C:DT,33,0)</f>
        <v>0</v>
      </c>
      <c r="CT348" s="275">
        <f>VLOOKUP(C348,FPT!B:CR,33,0)</f>
        <v>0</v>
      </c>
      <c r="CU348" t="str">
        <f t="shared" si="591"/>
        <v/>
      </c>
      <c r="CV348" s="275">
        <f>VLOOKUP(C348,MOVI!C:DT,34,0)</f>
        <v>0</v>
      </c>
      <c r="CW348" s="275">
        <f>VLOOKUP(C348,FPT!B:CU,34,0)</f>
        <v>0</v>
      </c>
      <c r="CX348" t="str">
        <f t="shared" si="592"/>
        <v/>
      </c>
      <c r="CY348" s="275">
        <f>VLOOKUP(C348,MOVI!C:DT,35,0)</f>
        <v>26</v>
      </c>
      <c r="CZ348" s="275">
        <f>VLOOKUP(C348,FPT!B:CX,35,0)</f>
        <v>26</v>
      </c>
      <c r="DA348" t="str">
        <f t="shared" si="593"/>
        <v/>
      </c>
      <c r="DB348" s="275">
        <f>VLOOKUP(C348,MOVI!C:DT,36,0)</f>
        <v>0</v>
      </c>
      <c r="DC348" s="275">
        <f>VLOOKUP(C348,FPT!B:DA,36,0)</f>
        <v>0</v>
      </c>
      <c r="DD348" t="str">
        <f t="shared" si="594"/>
        <v/>
      </c>
      <c r="DE348" s="275">
        <f>VLOOKUP(C348,MOVI!C:DT,37,0)</f>
        <v>0</v>
      </c>
      <c r="DF348" s="275">
        <f>VLOOKUP(C348,FPT!B:DD,37,0)</f>
        <v>0</v>
      </c>
      <c r="DG348" t="str">
        <f t="shared" si="595"/>
        <v/>
      </c>
      <c r="DH348" s="275">
        <f>VLOOKUP(C348,MOVI!C:DT,38,0)</f>
        <v>0</v>
      </c>
      <c r="DI348" s="275">
        <f>VLOOKUP(C348,FPT!B:DG,38,0)</f>
        <v>0</v>
      </c>
      <c r="DJ348" t="str">
        <f t="shared" si="596"/>
        <v/>
      </c>
      <c r="DK348" s="275">
        <f>VLOOKUP(C348,MOVI!C:DT,39,0)</f>
        <v>0</v>
      </c>
      <c r="DL348" s="275">
        <f>VLOOKUP(C348,FPT!B:DJ,39,0)</f>
        <v>0</v>
      </c>
      <c r="DM348" t="str">
        <f t="shared" si="597"/>
        <v/>
      </c>
      <c r="DN348" s="275">
        <f>VLOOKUP(C348,MOVI!C:DT,40,0)</f>
        <v>0</v>
      </c>
      <c r="DO348" s="275">
        <f>VLOOKUP(C348,FPT!B:DM,40,0)</f>
        <v>0</v>
      </c>
      <c r="DP348" t="str">
        <f t="shared" si="598"/>
        <v/>
      </c>
      <c r="DQ348" s="275">
        <f>VLOOKUP(C348,MOVI!C:DT,41,0)</f>
        <v>0</v>
      </c>
      <c r="DR348" s="275">
        <f>VLOOKUP(C348,FPT!B:DP,41,0)</f>
        <v>0</v>
      </c>
      <c r="DS348" t="str">
        <f t="shared" si="599"/>
        <v/>
      </c>
      <c r="DT348" s="275">
        <f>VLOOKUP(C348,MOVI!C:DT,42,0)</f>
        <v>15000000</v>
      </c>
      <c r="DU348" s="275">
        <f>ROUND(VLOOKUP(C348,FPT!B:DS,42,0),0)</f>
        <v>15000000</v>
      </c>
      <c r="DV348" t="str">
        <f t="shared" si="600"/>
        <v/>
      </c>
      <c r="DW348" s="275">
        <f>VLOOKUP(C348,MOVI!C:DT,43,0)</f>
        <v>0</v>
      </c>
      <c r="DX348" s="275">
        <f>VLOOKUP(C348,FPT!B:DV,43,0)</f>
        <v>0</v>
      </c>
      <c r="DY348" t="str">
        <f t="shared" si="601"/>
        <v/>
      </c>
      <c r="DZ348" s="275">
        <f>VLOOKUP(C348,MOVI!C:DT,44,0)</f>
        <v>0</v>
      </c>
      <c r="EA348" s="275">
        <f>VLOOKUP(C348,FPT!B:DY,44,0)</f>
        <v>0</v>
      </c>
      <c r="EB348" t="str">
        <f t="shared" si="602"/>
        <v/>
      </c>
      <c r="EC348" s="275">
        <f>VLOOKUP(C348,MOVI!C:DT,45,0)</f>
        <v>15000000</v>
      </c>
      <c r="ED348" s="275">
        <f>ROUND(VLOOKUP(C348,FPT!B:EB,45,0),0)</f>
        <v>15000000</v>
      </c>
      <c r="EE348" t="str">
        <f t="shared" si="603"/>
        <v/>
      </c>
      <c r="EF348" s="275">
        <f>VLOOKUP(C348,MOVI!C:DT,46,0)</f>
        <v>0</v>
      </c>
      <c r="EG348" s="275">
        <f>VLOOKUP(C348,FPT!B:EE,46,0)</f>
        <v>0</v>
      </c>
      <c r="EH348" t="str">
        <f t="shared" si="604"/>
        <v/>
      </c>
      <c r="EI348" s="275">
        <f>VLOOKUP(C348,MOVI!C:DT,47,0)</f>
        <v>0</v>
      </c>
      <c r="EJ348" s="275">
        <f>VLOOKUP(C348,FPT!B:EH,47,0)</f>
        <v>0</v>
      </c>
      <c r="EK348" t="str">
        <f t="shared" si="605"/>
        <v/>
      </c>
      <c r="EL348" s="275">
        <f>VLOOKUP(C348,MOVI!C:DT,48,0)</f>
        <v>0</v>
      </c>
      <c r="EM348" s="275">
        <f>VLOOKUP(C348,FPT!B:EK,48,0)</f>
        <v>0</v>
      </c>
      <c r="EN348" t="str">
        <f t="shared" si="606"/>
        <v/>
      </c>
      <c r="EO348" s="275">
        <f>VLOOKUP(C348,MOVI!C:DT,49,0)</f>
        <v>200000</v>
      </c>
      <c r="EP348" s="275">
        <f>VLOOKUP(C348,FPT!B:EN,49,0)</f>
        <v>200000</v>
      </c>
      <c r="EQ348" t="str">
        <f t="shared" si="607"/>
        <v/>
      </c>
      <c r="ER348" s="275">
        <f>VLOOKUP(C348,MOVI!C:DT,50,0)</f>
        <v>0</v>
      </c>
      <c r="ES348" s="275">
        <f>VLOOKUP(C348,FPT!B:EQ,50,0)</f>
        <v>0</v>
      </c>
      <c r="ET348" t="str">
        <f t="shared" si="608"/>
        <v/>
      </c>
      <c r="EU348" s="275">
        <f>VLOOKUP(C348,MOVI!C:DT,51,0)</f>
        <v>0</v>
      </c>
      <c r="EV348" s="275">
        <f>VLOOKUP(C348,FPT!B:ET,51,0)</f>
        <v>0</v>
      </c>
      <c r="EW348" t="str">
        <f t="shared" si="609"/>
        <v/>
      </c>
      <c r="EX348" s="275">
        <f>VLOOKUP(C348,MOVI!C:DT,52,0)</f>
        <v>0</v>
      </c>
      <c r="EY348" s="275">
        <f>VLOOKUP(C348,FPT!B:EW,52,0)</f>
        <v>0</v>
      </c>
      <c r="EZ348" t="str">
        <f t="shared" si="610"/>
        <v/>
      </c>
      <c r="FA348" s="275">
        <f>VLOOKUP(C348,MOVI!C:DT,53,0)</f>
        <v>0</v>
      </c>
      <c r="FB348" s="275">
        <f>VLOOKUP(C348,FPT!B:EZ,53,0)</f>
        <v>0</v>
      </c>
      <c r="FC348" t="str">
        <f t="shared" si="611"/>
        <v/>
      </c>
      <c r="FD348" s="275">
        <f>VLOOKUP(C348,MOVI!C:DT,54,0)</f>
        <v>0</v>
      </c>
      <c r="FE348" s="275">
        <f>VLOOKUP(C348,FPT!B:FC,54,0)</f>
        <v>0</v>
      </c>
      <c r="FF348" t="str">
        <f t="shared" si="612"/>
        <v/>
      </c>
      <c r="FG348" s="275">
        <f>VLOOKUP(C348,MOVI!C:DT,55,0)</f>
        <v>730000</v>
      </c>
      <c r="FH348" s="275">
        <f>VLOOKUP(C348,FPT!B:FF,55,0)</f>
        <v>730000</v>
      </c>
      <c r="FI348" t="str">
        <f t="shared" si="613"/>
        <v/>
      </c>
      <c r="FJ348" s="275">
        <f>VLOOKUP(C348,MOVI!C:DT,56,0)</f>
        <v>930000</v>
      </c>
      <c r="FK348" s="275">
        <f>VLOOKUP(C348,FPT!B:FI,56,0)</f>
        <v>930000</v>
      </c>
      <c r="FL348" t="str">
        <f t="shared" si="614"/>
        <v/>
      </c>
      <c r="FM348" s="275">
        <f>VLOOKUP(C348,MOVI!C:DT,57,0)</f>
        <v>0</v>
      </c>
      <c r="FN348" s="275">
        <f>VLOOKUP(C348,FPT!B:FL,57,0)</f>
        <v>0</v>
      </c>
      <c r="FO348" t="str">
        <f t="shared" si="615"/>
        <v/>
      </c>
      <c r="FP348" s="275">
        <f>VLOOKUP(C348,MOVI!C:DT,58,0)</f>
        <v>0</v>
      </c>
      <c r="FQ348" s="275">
        <f>VLOOKUP(C348,FPT!B:FO,58,0)</f>
        <v>0</v>
      </c>
      <c r="FR348" t="str">
        <f t="shared" si="616"/>
        <v/>
      </c>
      <c r="FS348" s="275">
        <f>VLOOKUP(C348,MOVI!C:DT,59,0)</f>
        <v>0</v>
      </c>
      <c r="FT348" s="275">
        <f>VLOOKUP(C348,FPT!B:FR,59,0)</f>
        <v>0</v>
      </c>
      <c r="FU348" t="str">
        <f t="shared" si="617"/>
        <v/>
      </c>
      <c r="FV348" s="275">
        <f>VLOOKUP(C348,MOVI!C:DT,60,0)</f>
        <v>0</v>
      </c>
      <c r="FW348" s="275">
        <f>VLOOKUP(C348,FPT!B:FU,60,0)</f>
        <v>0</v>
      </c>
      <c r="FX348" t="str">
        <f t="shared" si="618"/>
        <v/>
      </c>
      <c r="FY348" s="275">
        <f>VLOOKUP(C348,MOVI!C:DT,61,0)</f>
        <v>0</v>
      </c>
      <c r="FZ348" s="275">
        <f>VLOOKUP(C348,FPT!B:FX,61,0)</f>
        <v>0</v>
      </c>
      <c r="GA348" t="str">
        <f t="shared" si="619"/>
        <v/>
      </c>
      <c r="GB348" s="275">
        <f>VLOOKUP(C348,MOVI!C:DT,62,0)</f>
        <v>0</v>
      </c>
      <c r="GC348" s="275">
        <f>VLOOKUP(C348,FPT!B:GA,62,0)</f>
        <v>0</v>
      </c>
      <c r="GD348" t="str">
        <f t="shared" si="620"/>
        <v/>
      </c>
      <c r="GE348" s="275">
        <f>VLOOKUP(C348,MOVI!C:DT,63,0)</f>
        <v>0</v>
      </c>
      <c r="GF348" s="275">
        <f>VLOOKUP(C348,FPT!B:GD,63,0)</f>
        <v>0</v>
      </c>
      <c r="GG348" t="str">
        <f t="shared" si="621"/>
        <v/>
      </c>
      <c r="GH348" s="275">
        <f>VLOOKUP(C348,MOVI!C:DT,64,0)</f>
        <v>0</v>
      </c>
      <c r="GI348" s="275">
        <f>VLOOKUP(C348,FPT!B:GG,64,0)</f>
        <v>0</v>
      </c>
      <c r="GJ348" t="str">
        <f t="shared" si="622"/>
        <v/>
      </c>
      <c r="GK348" s="275">
        <f>VLOOKUP(C348,MOVI!C:DT,65,0)</f>
        <v>0</v>
      </c>
      <c r="GL348" s="275">
        <f>VLOOKUP(C348,FPT!B:GJ,65,0)</f>
        <v>0</v>
      </c>
      <c r="GM348" t="str">
        <f t="shared" si="623"/>
        <v/>
      </c>
      <c r="GN348" s="275">
        <f>VLOOKUP(C348,MOVI!C:DT,66,0)</f>
        <v>0</v>
      </c>
      <c r="GO348" s="275">
        <f>VLOOKUP(C348,FPT!B:GM,66,0)</f>
        <v>0</v>
      </c>
      <c r="GP348" t="str">
        <f t="shared" si="624"/>
        <v/>
      </c>
      <c r="GQ348" s="275">
        <f>VLOOKUP(C348,MOVI!C:DT,67,0)</f>
        <v>0</v>
      </c>
      <c r="GR348" s="275">
        <f>VLOOKUP(C348,FPT!B:GP,67,0)</f>
        <v>0</v>
      </c>
      <c r="GS348" t="str">
        <f t="shared" si="625"/>
        <v/>
      </c>
      <c r="GT348" s="275">
        <f>VLOOKUP(C348,MOVI!C:DT,68,0)</f>
        <v>0</v>
      </c>
      <c r="GU348" s="275">
        <f>VLOOKUP(C348,FPT!B:GS,68,0)</f>
        <v>0</v>
      </c>
      <c r="GV348" t="str">
        <f t="shared" si="626"/>
        <v/>
      </c>
      <c r="GW348" s="275">
        <f>VLOOKUP(C348,MOVI!C:DT,69,0)</f>
        <v>0</v>
      </c>
      <c r="GX348" s="275">
        <f>VLOOKUP(C348,FPT!B:GV,69,0)</f>
        <v>0</v>
      </c>
      <c r="GY348" t="str">
        <f t="shared" si="627"/>
        <v/>
      </c>
      <c r="GZ348" s="275">
        <f>VLOOKUP(C348,MOVI!C:DT,70,0)</f>
        <v>0</v>
      </c>
      <c r="HA348" s="275">
        <f>VLOOKUP(C348,FPT!B:GY,70,0)</f>
        <v>0</v>
      </c>
      <c r="HB348" t="str">
        <f t="shared" si="628"/>
        <v/>
      </c>
      <c r="HC348" s="275">
        <f>VLOOKUP(C348,MOVI!C:DT,71,0)</f>
        <v>15930000</v>
      </c>
      <c r="HD348" s="275">
        <f>ROUND(VLOOKUP(C348,FPT!B:HB,71,0),0)</f>
        <v>15930000</v>
      </c>
      <c r="HE348" t="str">
        <f t="shared" si="629"/>
        <v/>
      </c>
      <c r="HF348" s="275">
        <f>ROUND(VLOOKUP(C348,MOVI!C:DT,72,0),0)</f>
        <v>0</v>
      </c>
      <c r="HG348" s="275">
        <f>ROUND(VLOOKUP(C348,FPT!B:HE,72,0),0)</f>
        <v>0</v>
      </c>
      <c r="HH348" t="str">
        <f t="shared" si="630"/>
        <v/>
      </c>
      <c r="HI348" s="275">
        <f>VLOOKUP(C348,MOVI!C:DT,73,0)</f>
        <v>200000</v>
      </c>
      <c r="HJ348" s="275">
        <f>VLOOKUP(C348,FPT!B:HH,73,0)</f>
        <v>200000</v>
      </c>
      <c r="HK348" t="str">
        <f t="shared" si="631"/>
        <v/>
      </c>
      <c r="HL348" s="275">
        <f>VLOOKUP(C348,MOVI!C:DT,74,0)</f>
        <v>730000</v>
      </c>
      <c r="HM348" s="275">
        <f>VLOOKUP(C348,FPT!B:HK,74,0)</f>
        <v>730000</v>
      </c>
      <c r="HN348" t="str">
        <f t="shared" si="632"/>
        <v/>
      </c>
      <c r="HO348" s="275">
        <f>VLOOKUP(C348,MOVI!C:DT,75,0)</f>
        <v>11000000</v>
      </c>
      <c r="HP348" s="275">
        <f>VLOOKUP(C348,FPT!B:HN,75,0)</f>
        <v>11000000</v>
      </c>
      <c r="HQ348" t="str">
        <f t="shared" si="633"/>
        <v/>
      </c>
      <c r="HR348" s="275">
        <f>VLOOKUP(C348,MOVI!C:DT,76,0)</f>
        <v>0</v>
      </c>
      <c r="HS348" s="275">
        <f>VLOOKUP(C348,FPT!B:HQ,76,0)</f>
        <v>0</v>
      </c>
      <c r="HT348" t="str">
        <f t="shared" si="634"/>
        <v/>
      </c>
      <c r="HU348" s="275">
        <f>VLOOKUP(C348,MOVI!C:DT,77,0)</f>
        <v>0</v>
      </c>
      <c r="HV348" s="275">
        <f>VLOOKUP(C348,FPT!B:HT,77,0)</f>
        <v>0</v>
      </c>
      <c r="HW348" t="str">
        <f t="shared" si="635"/>
        <v/>
      </c>
      <c r="HX348" s="274">
        <f>VLOOKUP(C348,MOVI!C:CB,78,0)</f>
        <v>1200000</v>
      </c>
      <c r="HY348" s="261">
        <f>VLOOKUP(C348,FPT!$B:$CA,78,0)</f>
        <v>1200000</v>
      </c>
      <c r="HZ348" t="str">
        <f t="shared" si="636"/>
        <v/>
      </c>
      <c r="IA348" s="275">
        <f>VLOOKUP(C348,MOVI!C:CD,79,0)</f>
        <v>150000</v>
      </c>
      <c r="IB348" s="275">
        <f>VLOOKUP(C348,FPT!B:HZ,79,0)</f>
        <v>150000</v>
      </c>
      <c r="IC348" t="str">
        <f t="shared" si="637"/>
        <v/>
      </c>
      <c r="ID348" s="275">
        <f>VLOOKUP(C348,MOVI!C:CD,80,0)</f>
        <v>225000</v>
      </c>
      <c r="IE348" s="275">
        <f>VLOOKUP(C348,FPT!B:IC,80,0)</f>
        <v>225000</v>
      </c>
      <c r="IF348" t="str">
        <f t="shared" si="638"/>
        <v/>
      </c>
      <c r="IG348" s="275">
        <f>VLOOKUP(C348,MOVI!C:DT,81,0)</f>
        <v>0</v>
      </c>
      <c r="IH348" s="275">
        <f>VLOOKUP(C348,FPT!B:IF,81,0)</f>
        <v>0</v>
      </c>
      <c r="II348" t="str">
        <f t="shared" si="639"/>
        <v/>
      </c>
      <c r="IJ348" s="275">
        <f>VLOOKUP(C348,MOVI!C:DT,82,0)</f>
        <v>1575000</v>
      </c>
      <c r="IK348" s="275">
        <f>VLOOKUP(C348,FPT!B:II,82,0)</f>
        <v>1575000</v>
      </c>
      <c r="IL348" t="str">
        <f t="shared" si="640"/>
        <v/>
      </c>
      <c r="IM348" s="275">
        <f>ROUND(VLOOKUP(C348,MOVI!C:DT,83,0),0)</f>
        <v>13505000</v>
      </c>
      <c r="IN348" s="275">
        <f>ROUND(VLOOKUP(C348,FPT!B:IL,83,0),0)</f>
        <v>13505000</v>
      </c>
      <c r="IO348" t="str">
        <f t="shared" si="641"/>
        <v/>
      </c>
      <c r="IP348" s="275">
        <f>VLOOKUP(C348,MOVI!C:DT,84,0)</f>
        <v>2425000</v>
      </c>
      <c r="IQ348" s="275">
        <f>VLOOKUP(C348,FPT!B:IO,84,0)</f>
        <v>2425000</v>
      </c>
      <c r="IR348" t="str">
        <f t="shared" si="642"/>
        <v/>
      </c>
      <c r="IS348" s="275">
        <f>ROUND(VLOOKUP(C348,MOVI!C:DT,85,0),0)</f>
        <v>121250</v>
      </c>
      <c r="IT348" s="275">
        <f>ROUND(VLOOKUP(C348,FPT!B:IR,85,0),0)</f>
        <v>121250</v>
      </c>
      <c r="IU348" t="str">
        <f t="shared" si="643"/>
        <v/>
      </c>
      <c r="IV348" s="275">
        <f>VLOOKUP(C348,MOVI!C:DT,86,0)</f>
        <v>0</v>
      </c>
      <c r="IW348" s="275">
        <f>VLOOKUP(C348,FPT!B:IU,86,0)</f>
        <v>0</v>
      </c>
      <c r="IX348" t="str">
        <f t="shared" si="644"/>
        <v/>
      </c>
      <c r="IY348" s="275">
        <f>ROUND(VLOOKUP(C348,MOVI!C:DT,87,0),0)</f>
        <v>121250</v>
      </c>
      <c r="IZ348" s="275">
        <f>ROUND(VLOOKUP(C348,FPT!B:IX,87,0),0)</f>
        <v>121250</v>
      </c>
      <c r="JA348" t="str">
        <f t="shared" si="645"/>
        <v/>
      </c>
      <c r="JB348" s="275">
        <f>VLOOKUP(C348,MOVI!C:DT,88,0)</f>
        <v>0</v>
      </c>
      <c r="JC348" s="275">
        <f>VLOOKUP(C348,FPT!B:JA,88,0)</f>
        <v>0</v>
      </c>
      <c r="JD348" t="str">
        <f t="shared" si="646"/>
        <v/>
      </c>
      <c r="JE348" s="275">
        <f>VLOOKUP(C348,MOVI!C:DT,89,0)</f>
        <v>149000</v>
      </c>
      <c r="JF348" s="275">
        <f>VLOOKUP(C348,FPT!B:JD,89,0)</f>
        <v>149000</v>
      </c>
      <c r="JG348" t="str">
        <f t="shared" si="647"/>
        <v/>
      </c>
      <c r="JH348" s="275">
        <f>VLOOKUP(C348,MOVI!C:DT,90,0)</f>
        <v>0</v>
      </c>
      <c r="JI348" s="275">
        <f>VLOOKUP(C348,FPT!B:JG,90,0)</f>
        <v>0</v>
      </c>
      <c r="JJ348" t="str">
        <f t="shared" si="648"/>
        <v/>
      </c>
      <c r="JK348" s="275">
        <f>VLOOKUP(C348,MOVI!C:DT,91,0)</f>
        <v>0</v>
      </c>
      <c r="JL348" s="275">
        <f>VLOOKUP(C348,FPT!B:JJ,91,0)</f>
        <v>0</v>
      </c>
      <c r="JM348" t="str">
        <f t="shared" si="649"/>
        <v/>
      </c>
      <c r="JN348" s="275">
        <f>VLOOKUP(C348,MOVI!C:DT,92,0)</f>
        <v>0</v>
      </c>
      <c r="JO348" s="275">
        <f>VLOOKUP(C348,FPT!B:JM,92,0)</f>
        <v>0</v>
      </c>
      <c r="JP348" t="str">
        <f t="shared" si="650"/>
        <v/>
      </c>
      <c r="JQ348" s="275">
        <f>VLOOKUP(C348,MOVI!C:DT,93,0)</f>
        <v>0</v>
      </c>
      <c r="JR348" s="275">
        <f>VLOOKUP(C348,FPT!B:JP,93,0)</f>
        <v>0</v>
      </c>
      <c r="JS348" t="str">
        <f t="shared" si="651"/>
        <v/>
      </c>
      <c r="JT348" s="275">
        <f>VLOOKUP(C348,MOVI!C:DT,94,0)</f>
        <v>149000</v>
      </c>
      <c r="JU348" s="275">
        <f>VLOOKUP(C348,FPT!B:JS,94,0)</f>
        <v>149000</v>
      </c>
      <c r="JV348" t="str">
        <f t="shared" si="652"/>
        <v/>
      </c>
      <c r="JW348" s="275">
        <f>VLOOKUP(C348,MOVI!C:DT,95,0)</f>
        <v>14084750</v>
      </c>
      <c r="JX348" s="275">
        <f>VLOOKUP(C348,FPT!B:JV,95,0)</f>
        <v>14084750</v>
      </c>
      <c r="JY348" t="str">
        <f t="shared" si="653"/>
        <v/>
      </c>
      <c r="JZ348" s="275">
        <f>VLOOKUP(C348,MOVI!C:DT,96,0)</f>
        <v>0</v>
      </c>
      <c r="KA348" s="275">
        <f>VLOOKUP(C348,FPT!B:JY,96,0)</f>
        <v>0</v>
      </c>
      <c r="KB348" t="str">
        <f t="shared" si="654"/>
        <v/>
      </c>
      <c r="KC348" s="275">
        <f>VLOOKUP(C348,MOVI!C:DT,97,0)</f>
        <v>14084750</v>
      </c>
      <c r="KD348" s="275">
        <f>VLOOKUP(C348,FPT!B:KB,97,0)</f>
        <v>14084750</v>
      </c>
      <c r="KE348" t="str">
        <f t="shared" si="655"/>
        <v/>
      </c>
      <c r="KF348" s="275">
        <f>VLOOKUP(C348,MOVI!C:DT,98,0)</f>
        <v>2550000</v>
      </c>
      <c r="KG348" s="275">
        <f>VLOOKUP(C348,FPT!B:KE,98,0)</f>
        <v>2550000</v>
      </c>
      <c r="KH348" t="str">
        <f t="shared" si="656"/>
        <v/>
      </c>
      <c r="KI348" s="275">
        <f>VLOOKUP(C348,MOVI!C:DT,99,0)</f>
        <v>0</v>
      </c>
      <c r="KJ348" s="275">
        <f>VLOOKUP(C348,FPT!B:KH,99,0)</f>
        <v>0</v>
      </c>
      <c r="KK348" t="str">
        <f t="shared" si="657"/>
        <v/>
      </c>
      <c r="KL348" s="275">
        <f>VLOOKUP(C348,MOVI!C:DT,100,0)</f>
        <v>450000</v>
      </c>
      <c r="KM348" s="275">
        <f>VLOOKUP(C348,FPT!B:KK,100,0)</f>
        <v>450000</v>
      </c>
      <c r="KN348" t="str">
        <f t="shared" si="658"/>
        <v/>
      </c>
      <c r="KO348" s="275">
        <f>VLOOKUP(C348,MOVI!C:DT,101,0)</f>
        <v>0</v>
      </c>
      <c r="KP348" s="275">
        <f>VLOOKUP(C348,FPT!B:KN,101,0)</f>
        <v>0</v>
      </c>
      <c r="KQ348" t="str">
        <f t="shared" si="659"/>
        <v/>
      </c>
      <c r="KR348" s="275">
        <f>VLOOKUP(C348,MOVI!C:DT,102,0)</f>
        <v>0</v>
      </c>
      <c r="KS348" s="275">
        <f>VLOOKUP(C348,FPT!B:KQ,102,0)</f>
        <v>0</v>
      </c>
      <c r="KT348" t="str">
        <f t="shared" si="660"/>
        <v/>
      </c>
      <c r="KU348" s="275">
        <f>VLOOKUP(C348,MOVI!C:DT,103,0)</f>
        <v>3000000</v>
      </c>
      <c r="KV348" s="275">
        <f>VLOOKUP(C348,FPT!B:KT,103,0)</f>
        <v>3000000</v>
      </c>
      <c r="KW348" t="str">
        <f t="shared" si="661"/>
        <v/>
      </c>
      <c r="KX348" s="275">
        <f>VLOOKUP(C348,MOVI!C:DT,104,0)</f>
        <v>4575000</v>
      </c>
      <c r="KY348" s="275">
        <f>VLOOKUP(C348,FPT!B:KW,104,0)</f>
        <v>4575000</v>
      </c>
      <c r="KZ348" t="str">
        <f t="shared" si="662"/>
        <v/>
      </c>
      <c r="LA348" s="275">
        <f>VLOOKUP(C348,MOVI!C:DT,105,0)</f>
        <v>300000</v>
      </c>
      <c r="LB348" s="275">
        <f>VLOOKUP(C348,FPT!B:KZ,105,0)</f>
        <v>300000</v>
      </c>
      <c r="LC348" t="str">
        <f t="shared" si="663"/>
        <v/>
      </c>
      <c r="LD348" s="275">
        <f>VLOOKUP(C348,MOVI!C:DT,106,0)</f>
        <v>19230000</v>
      </c>
      <c r="LE348" s="275">
        <f>VLOOKUP(C348,FPT!B:LC,106,0)</f>
        <v>19230000</v>
      </c>
      <c r="LF348" t="str">
        <f t="shared" si="664"/>
        <v/>
      </c>
      <c r="LG348" s="273">
        <f>VLOOKUP(C348,MOVI!C:DT,107,0)</f>
        <v>0</v>
      </c>
      <c r="LH348" s="273">
        <f>VLOOKUP(C348,FPT!B:LF,107,0)</f>
        <v>0</v>
      </c>
      <c r="LI348" t="str">
        <f t="shared" si="665"/>
        <v/>
      </c>
      <c r="LJ348" t="str">
        <f>VLOOKUP(C348,MOVI!C:DV,108,0)</f>
        <v>MoviNorthSales</v>
      </c>
      <c r="LK348" s="252" t="str">
        <f>VLOOKUP(C348,FPT!B:LI,108,0)</f>
        <v>MoviNorthSales</v>
      </c>
      <c r="LL348" t="str">
        <f t="shared" si="666"/>
        <v/>
      </c>
      <c r="LM348" s="275">
        <f>ROUND(VLOOKUP(C348,MOVI!C:DV,109,0),0)</f>
        <v>1250000</v>
      </c>
      <c r="LN348" s="275">
        <f>ROUND(VLOOKUP(C348,FPT!B:LL,109,0),0)</f>
        <v>1250000</v>
      </c>
      <c r="LO348" t="str">
        <f t="shared" si="667"/>
        <v/>
      </c>
      <c r="LP348" t="str">
        <f>VLOOKUP(C348,MOVI!C:DV,110,0)</f>
        <v>THA</v>
      </c>
      <c r="LQ348" s="247" t="str">
        <f>VLOOKUP(C348,FPT!B:LO,110,0)</f>
        <v>THA</v>
      </c>
      <c r="LR348" t="str">
        <f t="shared" si="668"/>
        <v/>
      </c>
      <c r="LS348">
        <f>MOVI!DI343</f>
        <v>22</v>
      </c>
      <c r="LV348">
        <f>MOVI!DJ343</f>
        <v>0</v>
      </c>
      <c r="LW348">
        <f>MOVI!DK343</f>
        <v>0</v>
      </c>
      <c r="LX348" t="str">
        <f>MOVI!DL343</f>
        <v>x</v>
      </c>
      <c r="LY348">
        <f>MOVI!DM343</f>
        <v>0</v>
      </c>
      <c r="LZ348">
        <f>MOVI!DN343</f>
        <v>149000</v>
      </c>
      <c r="MA348">
        <f>MOVI!DO343</f>
        <v>0</v>
      </c>
      <c r="MB348" t="str">
        <f>MOVI!DP343</f>
        <v>THA</v>
      </c>
      <c r="MC348">
        <f>MOVI!DQ343</f>
        <v>0</v>
      </c>
      <c r="MD348">
        <f>MOVI!DR343</f>
        <v>0</v>
      </c>
      <c r="ME348" t="str">
        <f>VLOOKUP(C348,MOVI!C:DV,121,0)</f>
        <v>Group 1</v>
      </c>
      <c r="MF348" s="252" t="str">
        <f>VLOOKUP(C348,FPT!B:MD,111,0)</f>
        <v>Group 1</v>
      </c>
      <c r="MG348" t="str">
        <f t="shared" si="561"/>
        <v/>
      </c>
      <c r="MH348" t="str">
        <f>VLOOKUP(C348,MOVI!C:DT,122,0)</f>
        <v>MoviNorthGroup 1</v>
      </c>
      <c r="MI348" s="252" t="str">
        <f>VLOOKUP(C348,FPT!B:DS,112,0)</f>
        <v>MoviNorthGroup 1</v>
      </c>
      <c r="MJ348" t="str">
        <f t="shared" si="669"/>
        <v/>
      </c>
    </row>
    <row r="349" spans="1:348" x14ac:dyDescent="0.25">
      <c r="A349">
        <v>341</v>
      </c>
      <c r="B349" s="48">
        <v>6138</v>
      </c>
      <c r="C349" s="271" t="s">
        <v>1114</v>
      </c>
      <c r="D349" t="str">
        <f>VLOOKUP(C349,MOVI!C:D,2,0)</f>
        <v>Lê Hải Dương</v>
      </c>
      <c r="E349" t="str">
        <f>VLOOKUP(C349,FPT!B:C,2,0)</f>
        <v>Lê Hải Dương</v>
      </c>
      <c r="F349" t="str">
        <f t="shared" si="562"/>
        <v/>
      </c>
      <c r="G349" t="str">
        <f>VLOOKUP(C349,MOVI!C:E,3,0)</f>
        <v>Sales</v>
      </c>
      <c r="H349" t="str">
        <f>VLOOKUP(C349,FPT!B:F,3,0)</f>
        <v>Sales</v>
      </c>
      <c r="I349" t="str">
        <f t="shared" si="563"/>
        <v/>
      </c>
      <c r="J349" t="str">
        <f>VLOOKUP(C349,MOVI!C:H,4,0)</f>
        <v>Field Sales</v>
      </c>
      <c r="K349" t="str">
        <f>VLOOKUP(C349,FPT!B:I,4,0)</f>
        <v>Field Sales</v>
      </c>
      <c r="L349" t="str">
        <f t="shared" si="564"/>
        <v/>
      </c>
      <c r="M349" t="str">
        <f>VLOOKUP(C349,MOVI!C:DT,5,0)</f>
        <v>Associate</v>
      </c>
      <c r="N349" t="str">
        <f>VLOOKUP(C349,FPT!B:L,5,0)</f>
        <v>Associate</v>
      </c>
      <c r="O349" t="str">
        <f t="shared" si="565"/>
        <v/>
      </c>
      <c r="P349" t="str">
        <f>VLOOKUP(C349,MOVI!C:DT,6,0)</f>
        <v>Field Sales</v>
      </c>
      <c r="Q349" t="str">
        <f>VLOOKUP(C349,FPT!B:O,6,0)</f>
        <v>Field sales</v>
      </c>
      <c r="R349" t="str">
        <f t="shared" si="566"/>
        <v/>
      </c>
      <c r="S349" t="str">
        <f>VLOOKUP(C349,MOVI!C:DT,7,0)</f>
        <v>North</v>
      </c>
      <c r="T349" t="str">
        <f>VLOOKUP(C349,FPT!B:R,7,0)</f>
        <v>North</v>
      </c>
      <c r="U349" t="str">
        <f t="shared" si="567"/>
        <v/>
      </c>
      <c r="V349" t="str">
        <f>VLOOKUP(C349,MOVI!C:DT,8,0)</f>
        <v>Movi</v>
      </c>
      <c r="W349" t="str">
        <f>VLOOKUP(C349,FPT!B:U,8,0)</f>
        <v>Movi</v>
      </c>
      <c r="X349" t="str">
        <f t="shared" si="568"/>
        <v/>
      </c>
      <c r="Y349" t="str">
        <f>VLOOKUP(C349,MOVI!C:DT,9,0)</f>
        <v>Full-time</v>
      </c>
      <c r="Z349" t="str">
        <f>VLOOKUP(C349,FPT!B:X,9,0)</f>
        <v>Full-time</v>
      </c>
      <c r="AA349" t="str">
        <f t="shared" si="569"/>
        <v/>
      </c>
      <c r="AB349" t="str">
        <f>VLOOKUP(C349,MOVI!C:DT,10,0)</f>
        <v>Permanent</v>
      </c>
      <c r="AC349" t="str">
        <f>VLOOKUP(C349,FPT!B:AA,10,0)</f>
        <v>Permanent</v>
      </c>
      <c r="AD349" t="str">
        <f t="shared" si="570"/>
        <v/>
      </c>
      <c r="AE349" s="247">
        <f>VLOOKUP(C349,MOVI!C:DT,11,0)</f>
        <v>44321</v>
      </c>
      <c r="AF349" s="247">
        <f>VLOOKUP(C349,FPT!B:AD,11,0)</f>
        <v>44321</v>
      </c>
      <c r="AG349" t="str">
        <f t="shared" si="571"/>
        <v/>
      </c>
      <c r="AH349" s="260" t="str">
        <f>VLOOKUP(C349,MOVI!C:DT,12,0)</f>
        <v/>
      </c>
      <c r="AI349" s="260"/>
      <c r="AJ349" t="str">
        <f t="shared" si="671"/>
        <v/>
      </c>
      <c r="AK349">
        <f>VLOOKUP(C349,MOVI!C:DT,13,0)</f>
        <v>0</v>
      </c>
      <c r="AL349" s="247">
        <f>VLOOKUP(C349,FPT!B:AJ,13,0)</f>
        <v>0</v>
      </c>
      <c r="AM349" t="str">
        <f t="shared" si="670"/>
        <v/>
      </c>
      <c r="AN349" s="247">
        <f>VLOOKUP(C349,MOVI!C:DT,14,0)</f>
        <v>0</v>
      </c>
      <c r="AO349" s="247">
        <f>VLOOKUP(C349,FPT!B:AM,14,0)</f>
        <v>0</v>
      </c>
      <c r="AP349" t="str">
        <f t="shared" si="572"/>
        <v/>
      </c>
      <c r="AQ349" t="str">
        <f>VLOOKUP(C349,MOVI!C:DT,15,0)</f>
        <v>LC</v>
      </c>
      <c r="AR349" s="247" t="str">
        <f>VLOOKUP(C349,FPT!B:AP,15,0)</f>
        <v>LC</v>
      </c>
      <c r="AS349" t="str">
        <f t="shared" si="573"/>
        <v/>
      </c>
      <c r="AT349" s="282" t="str">
        <f>VLOOKUP(C349,MOVI!C:DT,16,0)</f>
        <v>LTTP</v>
      </c>
      <c r="AU349" s="247" t="str">
        <f>VLOOKUP(C349,FPT!B:AS,16,0)</f>
        <v>LTTP</v>
      </c>
      <c r="AV349" t="str">
        <f t="shared" si="574"/>
        <v/>
      </c>
      <c r="AW349" t="str">
        <f>VLOOKUP(C349,MOVI!C:DT,17,0)</f>
        <v>L</v>
      </c>
      <c r="AX349" s="247" t="str">
        <f>VLOOKUP(C349,FPT!B:AV,17,0)</f>
        <v>L</v>
      </c>
      <c r="AY349" t="str">
        <f t="shared" si="575"/>
        <v/>
      </c>
      <c r="AZ349">
        <f>VLOOKUP(C349,MOVI!C:DT,18,0)</f>
        <v>0</v>
      </c>
      <c r="BA349" s="247">
        <f>VLOOKUP(C349,FPT!B:AY,18,0)</f>
        <v>0</v>
      </c>
      <c r="BB349" t="str">
        <f t="shared" si="576"/>
        <v/>
      </c>
      <c r="BC349" s="275">
        <f>VLOOKUP(C349,MOVI!C:DT,19,0)</f>
        <v>5000000</v>
      </c>
      <c r="BD349" s="275">
        <f>VLOOKUP(C349,FPT!B:BB,19,0)</f>
        <v>5000000</v>
      </c>
      <c r="BE349" t="str">
        <f t="shared" si="577"/>
        <v/>
      </c>
      <c r="BF349">
        <f>VLOOKUP(C349,MOVI!C:DT,20,0)</f>
        <v>0</v>
      </c>
      <c r="BG349" s="252">
        <f>VLOOKUP(C349,FPT!B:BE,20,0)</f>
        <v>0</v>
      </c>
      <c r="BH349" t="str">
        <f t="shared" si="578"/>
        <v/>
      </c>
      <c r="BI349" s="275">
        <f>VLOOKUP(C349,MOVI!C:DT,21,0)</f>
        <v>5000000</v>
      </c>
      <c r="BJ349" s="275">
        <f>VLOOKUP(C349,FPT!B:BH,21,0)</f>
        <v>5000000</v>
      </c>
      <c r="BK349" t="str">
        <f t="shared" si="579"/>
        <v/>
      </c>
      <c r="BL349" s="275">
        <f>VLOOKUP(C349,MOVI!C:DT,22,0)</f>
        <v>0</v>
      </c>
      <c r="BM349" s="275">
        <f>VLOOKUP(C349,FPT!B:BK,22,0)</f>
        <v>0</v>
      </c>
      <c r="BN349" t="str">
        <f t="shared" si="580"/>
        <v/>
      </c>
      <c r="BO349" s="275">
        <f>VLOOKUP(C349,MOVI!C:DT,23,0)</f>
        <v>0</v>
      </c>
      <c r="BP349" s="275">
        <f>VLOOKUP(C349,FPT!B:BN,23,0)</f>
        <v>0</v>
      </c>
      <c r="BQ349" t="str">
        <f t="shared" si="581"/>
        <v/>
      </c>
      <c r="BR349" s="275">
        <f>VLOOKUP(C349,MOVI!C:DT,24,0)</f>
        <v>0</v>
      </c>
      <c r="BS349" s="275">
        <f>VLOOKUP(C349,FPT!B:BQ,24,0)</f>
        <v>0</v>
      </c>
      <c r="BT349" t="str">
        <f t="shared" si="582"/>
        <v/>
      </c>
      <c r="BU349" s="275">
        <f>VLOOKUP(C349,MOVI!C:DT,25,0)</f>
        <v>200000</v>
      </c>
      <c r="BV349" s="275">
        <f>VLOOKUP(C349,FPT!B:BT,25,0)</f>
        <v>200000</v>
      </c>
      <c r="BW349" t="str">
        <f t="shared" si="583"/>
        <v/>
      </c>
      <c r="BX349" s="275">
        <f>VLOOKUP(C349,MOVI!C:DT,26,0)</f>
        <v>0</v>
      </c>
      <c r="BY349" s="275">
        <f>VLOOKUP(C349,FPT!B:BW,26,0)</f>
        <v>0</v>
      </c>
      <c r="BZ349" t="str">
        <f t="shared" si="584"/>
        <v/>
      </c>
      <c r="CA349" s="275">
        <f>VLOOKUP(C349,MOVI!C:DT,27,0)</f>
        <v>730000</v>
      </c>
      <c r="CB349" s="275">
        <f>VLOOKUP(C349,FPT!B:BZ,27,0)</f>
        <v>730000</v>
      </c>
      <c r="CC349" t="str">
        <f t="shared" si="585"/>
        <v/>
      </c>
      <c r="CD349" s="275">
        <f>VLOOKUP(C349,MOVI!C:DT,28,0)</f>
        <v>930000</v>
      </c>
      <c r="CE349" s="275">
        <f>VLOOKUP(C349,FPT!B:CC,28,0)</f>
        <v>930000</v>
      </c>
      <c r="CF349" t="str">
        <f t="shared" si="586"/>
        <v/>
      </c>
      <c r="CG349" t="str">
        <f>VLOOKUP(C349,MOVI!C:DT,29,0)</f>
        <v>CN</v>
      </c>
      <c r="CH349" s="252" t="str">
        <f>VLOOKUP(C349,FPT!B:CF,29,0)</f>
        <v>CN</v>
      </c>
      <c r="CI349" t="str">
        <f t="shared" si="587"/>
        <v/>
      </c>
      <c r="CJ349">
        <f>VLOOKUP(C349,MOVI!C:DT,30,0)</f>
        <v>26</v>
      </c>
      <c r="CK349" s="252">
        <f>VLOOKUP(C349,FPT!B:CI,30,0)</f>
        <v>26</v>
      </c>
      <c r="CL349" t="str">
        <f t="shared" si="588"/>
        <v/>
      </c>
      <c r="CM349">
        <f>VLOOKUP(C349,MOVI!C:DT,31,0)</f>
        <v>26</v>
      </c>
      <c r="CN349" s="252">
        <f>VLOOKUP(C349,FPT!B:CL,31,0)</f>
        <v>26</v>
      </c>
      <c r="CO349" t="str">
        <f t="shared" si="589"/>
        <v/>
      </c>
      <c r="CP349" s="275">
        <f>VLOOKUP(C349,MOVI!C:DT,32,0)</f>
        <v>0</v>
      </c>
      <c r="CQ349" s="275">
        <f>VLOOKUP(C349,FPT!B:CO,32,0)</f>
        <v>0</v>
      </c>
      <c r="CR349" t="str">
        <f t="shared" si="590"/>
        <v/>
      </c>
      <c r="CS349" s="275">
        <f>VLOOKUP(C349,MOVI!C:DT,33,0)</f>
        <v>0</v>
      </c>
      <c r="CT349" s="275">
        <f>VLOOKUP(C349,FPT!B:CR,33,0)</f>
        <v>0</v>
      </c>
      <c r="CU349" t="str">
        <f t="shared" si="591"/>
        <v/>
      </c>
      <c r="CV349" s="275">
        <f>VLOOKUP(C349,MOVI!C:DT,34,0)</f>
        <v>0</v>
      </c>
      <c r="CW349" s="275">
        <f>VLOOKUP(C349,FPT!B:CU,34,0)</f>
        <v>0</v>
      </c>
      <c r="CX349" t="str">
        <f t="shared" si="592"/>
        <v/>
      </c>
      <c r="CY349" s="275">
        <f>VLOOKUP(C349,MOVI!C:DT,35,0)</f>
        <v>26</v>
      </c>
      <c r="CZ349" s="275">
        <f>VLOOKUP(C349,FPT!B:CX,35,0)</f>
        <v>26</v>
      </c>
      <c r="DA349" t="str">
        <f t="shared" si="593"/>
        <v/>
      </c>
      <c r="DB349" s="275">
        <f>VLOOKUP(C349,MOVI!C:DT,36,0)</f>
        <v>0</v>
      </c>
      <c r="DC349" s="275">
        <f>VLOOKUP(C349,FPT!B:DA,36,0)</f>
        <v>0</v>
      </c>
      <c r="DD349" t="str">
        <f t="shared" si="594"/>
        <v/>
      </c>
      <c r="DE349" s="275">
        <f>VLOOKUP(C349,MOVI!C:DT,37,0)</f>
        <v>0</v>
      </c>
      <c r="DF349" s="275">
        <f>VLOOKUP(C349,FPT!B:DD,37,0)</f>
        <v>0</v>
      </c>
      <c r="DG349" t="str">
        <f t="shared" si="595"/>
        <v/>
      </c>
      <c r="DH349" s="275">
        <f>VLOOKUP(C349,MOVI!C:DT,38,0)</f>
        <v>0</v>
      </c>
      <c r="DI349" s="275">
        <f>VLOOKUP(C349,FPT!B:DG,38,0)</f>
        <v>0</v>
      </c>
      <c r="DJ349" t="str">
        <f t="shared" si="596"/>
        <v/>
      </c>
      <c r="DK349" s="275">
        <f>VLOOKUP(C349,MOVI!C:DT,39,0)</f>
        <v>0</v>
      </c>
      <c r="DL349" s="275">
        <f>VLOOKUP(C349,FPT!B:DJ,39,0)</f>
        <v>0</v>
      </c>
      <c r="DM349" t="str">
        <f t="shared" si="597"/>
        <v/>
      </c>
      <c r="DN349" s="275">
        <f>VLOOKUP(C349,MOVI!C:DT,40,0)</f>
        <v>0</v>
      </c>
      <c r="DO349" s="275">
        <f>VLOOKUP(C349,FPT!B:DM,40,0)</f>
        <v>0</v>
      </c>
      <c r="DP349" t="str">
        <f t="shared" si="598"/>
        <v/>
      </c>
      <c r="DQ349" s="275">
        <f>VLOOKUP(C349,MOVI!C:DT,41,0)</f>
        <v>0</v>
      </c>
      <c r="DR349" s="275">
        <f>VLOOKUP(C349,FPT!B:DP,41,0)</f>
        <v>0</v>
      </c>
      <c r="DS349" t="str">
        <f t="shared" si="599"/>
        <v/>
      </c>
      <c r="DT349" s="275">
        <f>VLOOKUP(C349,MOVI!C:DT,42,0)</f>
        <v>5000000</v>
      </c>
      <c r="DU349" s="275">
        <f>ROUND(VLOOKUP(C349,FPT!B:DS,42,0),0)</f>
        <v>5000000</v>
      </c>
      <c r="DV349" t="str">
        <f t="shared" si="600"/>
        <v/>
      </c>
      <c r="DW349" s="275">
        <f>VLOOKUP(C349,MOVI!C:DT,43,0)</f>
        <v>0</v>
      </c>
      <c r="DX349" s="275">
        <f>VLOOKUP(C349,FPT!B:DV,43,0)</f>
        <v>0</v>
      </c>
      <c r="DY349" t="str">
        <f t="shared" si="601"/>
        <v/>
      </c>
      <c r="DZ349" s="275">
        <f>VLOOKUP(C349,MOVI!C:DT,44,0)</f>
        <v>0</v>
      </c>
      <c r="EA349" s="275">
        <f>VLOOKUP(C349,FPT!B:DY,44,0)</f>
        <v>0</v>
      </c>
      <c r="EB349" t="str">
        <f t="shared" si="602"/>
        <v/>
      </c>
      <c r="EC349" s="275">
        <f>VLOOKUP(C349,MOVI!C:DT,45,0)</f>
        <v>5000000</v>
      </c>
      <c r="ED349" s="275">
        <f>ROUND(VLOOKUP(C349,FPT!B:EB,45,0),0)</f>
        <v>5000000</v>
      </c>
      <c r="EE349" t="str">
        <f t="shared" si="603"/>
        <v/>
      </c>
      <c r="EF349" s="275">
        <f>VLOOKUP(C349,MOVI!C:DT,46,0)</f>
        <v>0</v>
      </c>
      <c r="EG349" s="275">
        <f>VLOOKUP(C349,FPT!B:EE,46,0)</f>
        <v>0</v>
      </c>
      <c r="EH349" t="str">
        <f t="shared" si="604"/>
        <v/>
      </c>
      <c r="EI349" s="275">
        <f>VLOOKUP(C349,MOVI!C:DT,47,0)</f>
        <v>0</v>
      </c>
      <c r="EJ349" s="275">
        <f>VLOOKUP(C349,FPT!B:EH,47,0)</f>
        <v>0</v>
      </c>
      <c r="EK349" t="str">
        <f t="shared" si="605"/>
        <v/>
      </c>
      <c r="EL349" s="275">
        <f>VLOOKUP(C349,MOVI!C:DT,48,0)</f>
        <v>0</v>
      </c>
      <c r="EM349" s="275">
        <f>VLOOKUP(C349,FPT!B:EK,48,0)</f>
        <v>0</v>
      </c>
      <c r="EN349" t="str">
        <f t="shared" si="606"/>
        <v/>
      </c>
      <c r="EO349" s="275">
        <f>VLOOKUP(C349,MOVI!C:DT,49,0)</f>
        <v>200000</v>
      </c>
      <c r="EP349" s="275">
        <f>VLOOKUP(C349,FPT!B:EN,49,0)</f>
        <v>200000</v>
      </c>
      <c r="EQ349" t="str">
        <f t="shared" si="607"/>
        <v/>
      </c>
      <c r="ER349" s="275">
        <f>VLOOKUP(C349,MOVI!C:DT,50,0)</f>
        <v>0</v>
      </c>
      <c r="ES349" s="275">
        <f>VLOOKUP(C349,FPT!B:EQ,50,0)</f>
        <v>0</v>
      </c>
      <c r="ET349" t="str">
        <f t="shared" si="608"/>
        <v/>
      </c>
      <c r="EU349" s="275">
        <f>VLOOKUP(C349,MOVI!C:DT,51,0)</f>
        <v>0</v>
      </c>
      <c r="EV349" s="275">
        <f>VLOOKUP(C349,FPT!B:ET,51,0)</f>
        <v>0</v>
      </c>
      <c r="EW349" t="str">
        <f t="shared" si="609"/>
        <v/>
      </c>
      <c r="EX349" s="275">
        <f>VLOOKUP(C349,MOVI!C:DT,52,0)</f>
        <v>0</v>
      </c>
      <c r="EY349" s="275">
        <f>VLOOKUP(C349,FPT!B:EW,52,0)</f>
        <v>0</v>
      </c>
      <c r="EZ349" t="str">
        <f t="shared" si="610"/>
        <v/>
      </c>
      <c r="FA349" s="275">
        <f>VLOOKUP(C349,MOVI!C:DT,53,0)</f>
        <v>0</v>
      </c>
      <c r="FB349" s="275">
        <f>VLOOKUP(C349,FPT!B:EZ,53,0)</f>
        <v>0</v>
      </c>
      <c r="FC349" t="str">
        <f t="shared" si="611"/>
        <v/>
      </c>
      <c r="FD349" s="275">
        <f>VLOOKUP(C349,MOVI!C:DT,54,0)</f>
        <v>0</v>
      </c>
      <c r="FE349" s="275">
        <f>VLOOKUP(C349,FPT!B:FC,54,0)</f>
        <v>0</v>
      </c>
      <c r="FF349" t="str">
        <f t="shared" si="612"/>
        <v/>
      </c>
      <c r="FG349" s="275">
        <f>VLOOKUP(C349,MOVI!C:DT,55,0)</f>
        <v>730000</v>
      </c>
      <c r="FH349" s="275">
        <f>VLOOKUP(C349,FPT!B:FF,55,0)</f>
        <v>730000</v>
      </c>
      <c r="FI349" t="str">
        <f t="shared" si="613"/>
        <v/>
      </c>
      <c r="FJ349" s="275">
        <f>VLOOKUP(C349,MOVI!C:DT,56,0)</f>
        <v>930000</v>
      </c>
      <c r="FK349" s="275">
        <f>VLOOKUP(C349,FPT!B:FI,56,0)</f>
        <v>930000</v>
      </c>
      <c r="FL349" t="str">
        <f t="shared" si="614"/>
        <v/>
      </c>
      <c r="FM349" s="275">
        <f>VLOOKUP(C349,MOVI!C:DT,57,0)</f>
        <v>748092</v>
      </c>
      <c r="FN349" s="275">
        <f>VLOOKUP(C349,FPT!B:FL,57,0)</f>
        <v>748092</v>
      </c>
      <c r="FO349" t="str">
        <f t="shared" si="615"/>
        <v/>
      </c>
      <c r="FP349" s="275">
        <f>VLOOKUP(C349,MOVI!C:DT,58,0)</f>
        <v>0</v>
      </c>
      <c r="FQ349" s="275">
        <f>VLOOKUP(C349,FPT!B:FO,58,0)</f>
        <v>0</v>
      </c>
      <c r="FR349" t="str">
        <f t="shared" si="616"/>
        <v/>
      </c>
      <c r="FS349" s="275">
        <f>VLOOKUP(C349,MOVI!C:DT,59,0)</f>
        <v>0</v>
      </c>
      <c r="FT349" s="275">
        <f>VLOOKUP(C349,FPT!B:FR,59,0)</f>
        <v>0</v>
      </c>
      <c r="FU349" t="str">
        <f t="shared" si="617"/>
        <v/>
      </c>
      <c r="FV349" s="275">
        <f>VLOOKUP(C349,MOVI!C:DT,60,0)</f>
        <v>0</v>
      </c>
      <c r="FW349" s="275">
        <f>VLOOKUP(C349,FPT!B:FU,60,0)</f>
        <v>0</v>
      </c>
      <c r="FX349" t="str">
        <f t="shared" si="618"/>
        <v/>
      </c>
      <c r="FY349" s="275">
        <f>VLOOKUP(C349,MOVI!C:DT,61,0)</f>
        <v>0</v>
      </c>
      <c r="FZ349" s="275">
        <f>VLOOKUP(C349,FPT!B:FX,61,0)</f>
        <v>0</v>
      </c>
      <c r="GA349" t="str">
        <f t="shared" si="619"/>
        <v/>
      </c>
      <c r="GB349" s="275">
        <f>VLOOKUP(C349,MOVI!C:DT,62,0)</f>
        <v>0</v>
      </c>
      <c r="GC349" s="275">
        <f>VLOOKUP(C349,FPT!B:GA,62,0)</f>
        <v>0</v>
      </c>
      <c r="GD349" t="str">
        <f t="shared" si="620"/>
        <v/>
      </c>
      <c r="GE349" s="275">
        <f>VLOOKUP(C349,MOVI!C:DT,63,0)</f>
        <v>0</v>
      </c>
      <c r="GF349" s="275">
        <f>VLOOKUP(C349,FPT!B:GD,63,0)</f>
        <v>0</v>
      </c>
      <c r="GG349" t="str">
        <f t="shared" si="621"/>
        <v/>
      </c>
      <c r="GH349" s="275">
        <f>VLOOKUP(C349,MOVI!C:DT,64,0)</f>
        <v>0</v>
      </c>
      <c r="GI349" s="275">
        <f>VLOOKUP(C349,FPT!B:GG,64,0)</f>
        <v>0</v>
      </c>
      <c r="GJ349" t="str">
        <f t="shared" si="622"/>
        <v/>
      </c>
      <c r="GK349" s="275">
        <f>VLOOKUP(C349,MOVI!C:DT,65,0)</f>
        <v>0</v>
      </c>
      <c r="GL349" s="275">
        <f>VLOOKUP(C349,FPT!B:GJ,65,0)</f>
        <v>0</v>
      </c>
      <c r="GM349" t="str">
        <f t="shared" si="623"/>
        <v/>
      </c>
      <c r="GN349" s="275">
        <f>VLOOKUP(C349,MOVI!C:DT,66,0)</f>
        <v>0</v>
      </c>
      <c r="GO349" s="275">
        <f>VLOOKUP(C349,FPT!B:GM,66,0)</f>
        <v>0</v>
      </c>
      <c r="GP349" t="str">
        <f t="shared" si="624"/>
        <v/>
      </c>
      <c r="GQ349" s="275">
        <f>VLOOKUP(C349,MOVI!C:DT,67,0)</f>
        <v>0</v>
      </c>
      <c r="GR349" s="275">
        <f>VLOOKUP(C349,FPT!B:GP,67,0)</f>
        <v>0</v>
      </c>
      <c r="GS349" t="str">
        <f t="shared" si="625"/>
        <v/>
      </c>
      <c r="GT349" s="275">
        <f>VLOOKUP(C349,MOVI!C:DT,68,0)</f>
        <v>0</v>
      </c>
      <c r="GU349" s="275">
        <f>VLOOKUP(C349,FPT!B:GS,68,0)</f>
        <v>0</v>
      </c>
      <c r="GV349" t="str">
        <f t="shared" si="626"/>
        <v/>
      </c>
      <c r="GW349" s="275">
        <f>VLOOKUP(C349,MOVI!C:DT,69,0)</f>
        <v>0</v>
      </c>
      <c r="GX349" s="275">
        <f>VLOOKUP(C349,FPT!B:GV,69,0)</f>
        <v>0</v>
      </c>
      <c r="GY349" t="str">
        <f t="shared" si="627"/>
        <v/>
      </c>
      <c r="GZ349" s="275">
        <f>VLOOKUP(C349,MOVI!C:DT,70,0)</f>
        <v>748092</v>
      </c>
      <c r="HA349" s="275">
        <f>VLOOKUP(C349,FPT!B:GY,70,0)</f>
        <v>748092</v>
      </c>
      <c r="HB349" t="str">
        <f t="shared" si="628"/>
        <v/>
      </c>
      <c r="HC349" s="275">
        <f>VLOOKUP(C349,MOVI!C:DT,71,0)</f>
        <v>6678092</v>
      </c>
      <c r="HD349" s="275">
        <f>ROUND(VLOOKUP(C349,FPT!B:HB,71,0),0)</f>
        <v>6678092</v>
      </c>
      <c r="HE349" t="str">
        <f t="shared" si="629"/>
        <v/>
      </c>
      <c r="HF349" s="275">
        <f>ROUND(VLOOKUP(C349,MOVI!C:DT,72,0),0)</f>
        <v>0</v>
      </c>
      <c r="HG349" s="275">
        <f>ROUND(VLOOKUP(C349,FPT!B:HE,72,0),0)</f>
        <v>0</v>
      </c>
      <c r="HH349" t="str">
        <f t="shared" si="630"/>
        <v/>
      </c>
      <c r="HI349" s="275">
        <f>VLOOKUP(C349,MOVI!C:DT,73,0)</f>
        <v>200000</v>
      </c>
      <c r="HJ349" s="275">
        <f>VLOOKUP(C349,FPT!B:HH,73,0)</f>
        <v>200000</v>
      </c>
      <c r="HK349" t="str">
        <f t="shared" si="631"/>
        <v/>
      </c>
      <c r="HL349" s="275">
        <f>VLOOKUP(C349,MOVI!C:DT,74,0)</f>
        <v>730000</v>
      </c>
      <c r="HM349" s="275">
        <f>VLOOKUP(C349,FPT!B:HK,74,0)</f>
        <v>730000</v>
      </c>
      <c r="HN349" t="str">
        <f t="shared" si="632"/>
        <v/>
      </c>
      <c r="HO349" s="275">
        <f>VLOOKUP(C349,MOVI!C:DT,75,0)</f>
        <v>11000000</v>
      </c>
      <c r="HP349" s="275">
        <f>VLOOKUP(C349,FPT!B:HN,75,0)</f>
        <v>11000000</v>
      </c>
      <c r="HQ349" t="str">
        <f t="shared" si="633"/>
        <v/>
      </c>
      <c r="HR349" s="275">
        <f>VLOOKUP(C349,MOVI!C:DT,76,0)</f>
        <v>0</v>
      </c>
      <c r="HS349" s="275">
        <f>VLOOKUP(C349,FPT!B:HQ,76,0)</f>
        <v>0</v>
      </c>
      <c r="HT349" t="str">
        <f t="shared" si="634"/>
        <v/>
      </c>
      <c r="HU349" s="275">
        <f>VLOOKUP(C349,MOVI!C:DT,77,0)</f>
        <v>0</v>
      </c>
      <c r="HV349" s="275">
        <f>VLOOKUP(C349,FPT!B:HT,77,0)</f>
        <v>0</v>
      </c>
      <c r="HW349" t="str">
        <f t="shared" si="635"/>
        <v/>
      </c>
      <c r="HX349" s="274">
        <f>VLOOKUP(C349,MOVI!C:CB,78,0)</f>
        <v>400000</v>
      </c>
      <c r="HY349" s="261">
        <f>VLOOKUP(C349,FPT!$B:$CA,78,0)</f>
        <v>400000</v>
      </c>
      <c r="HZ349" t="str">
        <f t="shared" si="636"/>
        <v/>
      </c>
      <c r="IA349" s="275">
        <f>VLOOKUP(C349,MOVI!C:CD,79,0)</f>
        <v>50000</v>
      </c>
      <c r="IB349" s="275">
        <f>VLOOKUP(C349,FPT!B:HZ,79,0)</f>
        <v>50000</v>
      </c>
      <c r="IC349" t="str">
        <f t="shared" si="637"/>
        <v/>
      </c>
      <c r="ID349" s="275">
        <f>VLOOKUP(C349,MOVI!C:CD,80,0)</f>
        <v>75000</v>
      </c>
      <c r="IE349" s="275">
        <f>VLOOKUP(C349,FPT!B:IC,80,0)</f>
        <v>75000</v>
      </c>
      <c r="IF349" t="str">
        <f t="shared" si="638"/>
        <v/>
      </c>
      <c r="IG349" s="275">
        <f>VLOOKUP(C349,MOVI!C:DT,81,0)</f>
        <v>0</v>
      </c>
      <c r="IH349" s="275">
        <f>VLOOKUP(C349,FPT!B:IF,81,0)</f>
        <v>0</v>
      </c>
      <c r="II349" t="str">
        <f t="shared" si="639"/>
        <v/>
      </c>
      <c r="IJ349" s="275">
        <f>VLOOKUP(C349,MOVI!C:DT,82,0)</f>
        <v>525000</v>
      </c>
      <c r="IK349" s="275">
        <f>VLOOKUP(C349,FPT!B:II,82,0)</f>
        <v>525000</v>
      </c>
      <c r="IL349" t="str">
        <f t="shared" si="640"/>
        <v/>
      </c>
      <c r="IM349" s="275">
        <f>ROUND(VLOOKUP(C349,MOVI!C:DT,83,0),0)</f>
        <v>12455000</v>
      </c>
      <c r="IN349" s="275">
        <f>ROUND(VLOOKUP(C349,FPT!B:IL,83,0),0)</f>
        <v>12455000</v>
      </c>
      <c r="IO349" t="str">
        <f t="shared" si="641"/>
        <v/>
      </c>
      <c r="IP349" s="275">
        <f>VLOOKUP(C349,MOVI!C:DT,84,0)</f>
        <v>0</v>
      </c>
      <c r="IQ349" s="275">
        <f>VLOOKUP(C349,FPT!B:IO,84,0)</f>
        <v>0</v>
      </c>
      <c r="IR349" t="str">
        <f t="shared" si="642"/>
        <v/>
      </c>
      <c r="IS349" s="275">
        <f>ROUND(VLOOKUP(C349,MOVI!C:DT,85,0),0)</f>
        <v>0</v>
      </c>
      <c r="IT349" s="275">
        <f>ROUND(VLOOKUP(C349,FPT!B:IR,85,0),0)</f>
        <v>0</v>
      </c>
      <c r="IU349" t="str">
        <f t="shared" si="643"/>
        <v/>
      </c>
      <c r="IV349" s="275">
        <f>VLOOKUP(C349,MOVI!C:DT,86,0)</f>
        <v>0</v>
      </c>
      <c r="IW349" s="275">
        <f>VLOOKUP(C349,FPT!B:IU,86,0)</f>
        <v>0</v>
      </c>
      <c r="IX349" t="str">
        <f t="shared" si="644"/>
        <v/>
      </c>
      <c r="IY349" s="275">
        <f>ROUND(VLOOKUP(C349,MOVI!C:DT,87,0),0)</f>
        <v>0</v>
      </c>
      <c r="IZ349" s="275">
        <f>ROUND(VLOOKUP(C349,FPT!B:IX,87,0),0)</f>
        <v>0</v>
      </c>
      <c r="JA349" t="str">
        <f t="shared" si="645"/>
        <v/>
      </c>
      <c r="JB349" s="275">
        <f>VLOOKUP(C349,MOVI!C:DT,88,0)</f>
        <v>0</v>
      </c>
      <c r="JC349" s="275">
        <f>VLOOKUP(C349,FPT!B:JA,88,0)</f>
        <v>0</v>
      </c>
      <c r="JD349" t="str">
        <f t="shared" si="646"/>
        <v/>
      </c>
      <c r="JE349" s="275">
        <f>VLOOKUP(C349,MOVI!C:DT,89,0)</f>
        <v>50000</v>
      </c>
      <c r="JF349" s="275">
        <f>VLOOKUP(C349,FPT!B:JD,89,0)</f>
        <v>50000</v>
      </c>
      <c r="JG349" t="str">
        <f t="shared" si="647"/>
        <v/>
      </c>
      <c r="JH349" s="275">
        <f>VLOOKUP(C349,MOVI!C:DT,90,0)</f>
        <v>3000</v>
      </c>
      <c r="JI349" s="275">
        <f>VLOOKUP(C349,FPT!B:JG,90,0)</f>
        <v>3000</v>
      </c>
      <c r="JJ349" t="str">
        <f t="shared" si="648"/>
        <v/>
      </c>
      <c r="JK349" s="275">
        <f>VLOOKUP(C349,MOVI!C:DT,91,0)</f>
        <v>0</v>
      </c>
      <c r="JL349" s="275">
        <f>VLOOKUP(C349,FPT!B:JJ,91,0)</f>
        <v>0</v>
      </c>
      <c r="JM349" t="str">
        <f t="shared" si="649"/>
        <v/>
      </c>
      <c r="JN349" s="275">
        <f>VLOOKUP(C349,MOVI!C:DT,92,0)</f>
        <v>0</v>
      </c>
      <c r="JO349" s="275">
        <f>VLOOKUP(C349,FPT!B:JM,92,0)</f>
        <v>0</v>
      </c>
      <c r="JP349" t="str">
        <f t="shared" si="650"/>
        <v/>
      </c>
      <c r="JQ349" s="275">
        <f>VLOOKUP(C349,MOVI!C:DT,93,0)</f>
        <v>0</v>
      </c>
      <c r="JR349" s="275">
        <f>VLOOKUP(C349,FPT!B:JP,93,0)</f>
        <v>0</v>
      </c>
      <c r="JS349" t="str">
        <f t="shared" si="651"/>
        <v/>
      </c>
      <c r="JT349" s="275">
        <f>VLOOKUP(C349,MOVI!C:DT,94,0)</f>
        <v>53000</v>
      </c>
      <c r="JU349" s="275">
        <f>VLOOKUP(C349,FPT!B:JS,94,0)</f>
        <v>53000</v>
      </c>
      <c r="JV349" t="str">
        <f t="shared" si="652"/>
        <v/>
      </c>
      <c r="JW349" s="275">
        <f>VLOOKUP(C349,MOVI!C:DT,95,0)</f>
        <v>6100092</v>
      </c>
      <c r="JX349" s="275">
        <f>VLOOKUP(C349,FPT!B:JV,95,0)</f>
        <v>6100092</v>
      </c>
      <c r="JY349" t="str">
        <f t="shared" si="653"/>
        <v/>
      </c>
      <c r="JZ349" s="275">
        <f>VLOOKUP(C349,MOVI!C:DT,96,0)</f>
        <v>0</v>
      </c>
      <c r="KA349" s="275">
        <f>VLOOKUP(C349,FPT!B:JY,96,0)</f>
        <v>0</v>
      </c>
      <c r="KB349" t="str">
        <f t="shared" si="654"/>
        <v/>
      </c>
      <c r="KC349" s="275">
        <f>VLOOKUP(C349,MOVI!C:DT,97,0)</f>
        <v>6100092</v>
      </c>
      <c r="KD349" s="275">
        <f>VLOOKUP(C349,FPT!B:KB,97,0)</f>
        <v>6100092</v>
      </c>
      <c r="KE349" t="str">
        <f t="shared" si="655"/>
        <v/>
      </c>
      <c r="KF349" s="275">
        <f>VLOOKUP(C349,MOVI!C:DT,98,0)</f>
        <v>850000.00000000012</v>
      </c>
      <c r="KG349" s="275">
        <f>VLOOKUP(C349,FPT!B:KE,98,0)</f>
        <v>850000</v>
      </c>
      <c r="KH349" t="str">
        <f t="shared" si="656"/>
        <v/>
      </c>
      <c r="KI349" s="275">
        <f>VLOOKUP(C349,MOVI!C:DT,99,0)</f>
        <v>0</v>
      </c>
      <c r="KJ349" s="275">
        <f>VLOOKUP(C349,FPT!B:KH,99,0)</f>
        <v>0</v>
      </c>
      <c r="KK349" t="str">
        <f t="shared" si="657"/>
        <v/>
      </c>
      <c r="KL349" s="275">
        <f>VLOOKUP(C349,MOVI!C:DT,100,0)</f>
        <v>150000</v>
      </c>
      <c r="KM349" s="275">
        <f>VLOOKUP(C349,FPT!B:KK,100,0)</f>
        <v>150000</v>
      </c>
      <c r="KN349" t="str">
        <f t="shared" si="658"/>
        <v/>
      </c>
      <c r="KO349" s="275">
        <f>VLOOKUP(C349,MOVI!C:DT,101,0)</f>
        <v>0</v>
      </c>
      <c r="KP349" s="275">
        <f>VLOOKUP(C349,FPT!B:KN,101,0)</f>
        <v>0</v>
      </c>
      <c r="KQ349" t="str">
        <f t="shared" si="659"/>
        <v/>
      </c>
      <c r="KR349" s="275">
        <f>VLOOKUP(C349,MOVI!C:DT,102,0)</f>
        <v>0</v>
      </c>
      <c r="KS349" s="275">
        <f>VLOOKUP(C349,FPT!B:KQ,102,0)</f>
        <v>0</v>
      </c>
      <c r="KT349" t="str">
        <f t="shared" si="660"/>
        <v/>
      </c>
      <c r="KU349" s="275">
        <f>VLOOKUP(C349,MOVI!C:DT,103,0)</f>
        <v>1000000.0000000001</v>
      </c>
      <c r="KV349" s="275">
        <f>VLOOKUP(C349,FPT!B:KT,103,0)</f>
        <v>1000000</v>
      </c>
      <c r="KW349" t="str">
        <f t="shared" si="661"/>
        <v/>
      </c>
      <c r="KX349" s="275">
        <f>VLOOKUP(C349,MOVI!C:DT,104,0)</f>
        <v>1525000</v>
      </c>
      <c r="KY349" s="275">
        <f>VLOOKUP(C349,FPT!B:KW,104,0)</f>
        <v>1525000</v>
      </c>
      <c r="KZ349" t="str">
        <f t="shared" si="662"/>
        <v/>
      </c>
      <c r="LA349" s="275">
        <f>VLOOKUP(C349,MOVI!C:DT,105,0)</f>
        <v>100000</v>
      </c>
      <c r="LB349" s="275">
        <f>VLOOKUP(C349,FPT!B:KZ,105,0)</f>
        <v>100000</v>
      </c>
      <c r="LC349" t="str">
        <f t="shared" si="663"/>
        <v/>
      </c>
      <c r="LD349" s="275">
        <f>VLOOKUP(C349,MOVI!C:DT,106,0)</f>
        <v>7778092</v>
      </c>
      <c r="LE349" s="275">
        <f>VLOOKUP(C349,FPT!B:LC,106,0)</f>
        <v>7778092</v>
      </c>
      <c r="LF349" t="str">
        <f t="shared" si="664"/>
        <v/>
      </c>
      <c r="LG349" s="273">
        <f>VLOOKUP(C349,MOVI!C:DT,107,0)</f>
        <v>0</v>
      </c>
      <c r="LH349" s="273">
        <f>VLOOKUP(C349,FPT!B:LF,107,0)</f>
        <v>0</v>
      </c>
      <c r="LI349" t="str">
        <f t="shared" si="665"/>
        <v/>
      </c>
      <c r="LJ349" t="str">
        <f>VLOOKUP(C349,MOVI!C:DV,108,0)</f>
        <v>MoviNorthSales</v>
      </c>
      <c r="LK349" s="252" t="str">
        <f>VLOOKUP(C349,FPT!B:LI,108,0)</f>
        <v>MoviNorthSales</v>
      </c>
      <c r="LL349" t="str">
        <f t="shared" si="666"/>
        <v/>
      </c>
      <c r="LM349" s="275">
        <f>ROUND(VLOOKUP(C349,MOVI!C:DV,109,0),0)</f>
        <v>416667</v>
      </c>
      <c r="LN349" s="275">
        <f>ROUND(VLOOKUP(C349,FPT!B:LL,109,0),0)</f>
        <v>416667</v>
      </c>
      <c r="LO349" t="str">
        <f t="shared" si="667"/>
        <v/>
      </c>
      <c r="LP349" t="str">
        <f>VLOOKUP(C349,MOVI!C:DV,110,0)</f>
        <v>THA</v>
      </c>
      <c r="LQ349" s="247" t="str">
        <f>VLOOKUP(C349,FPT!B:LO,110,0)</f>
        <v>THA</v>
      </c>
      <c r="LR349" t="str">
        <f t="shared" si="668"/>
        <v/>
      </c>
      <c r="LS349">
        <f>MOVI!DI344</f>
        <v>22</v>
      </c>
      <c r="LV349">
        <f>MOVI!DJ344</f>
        <v>0</v>
      </c>
      <c r="LW349">
        <f>MOVI!DK344</f>
        <v>0</v>
      </c>
      <c r="LX349" t="str">
        <f>MOVI!DL344</f>
        <v>x</v>
      </c>
      <c r="LY349">
        <f>MOVI!DM344</f>
        <v>0</v>
      </c>
      <c r="LZ349">
        <f>MOVI!DN344</f>
        <v>50000</v>
      </c>
      <c r="MA349">
        <f>MOVI!DO344</f>
        <v>0</v>
      </c>
      <c r="MB349" t="str">
        <f>MOVI!DP344</f>
        <v>THA</v>
      </c>
      <c r="MC349">
        <f>MOVI!DQ344</f>
        <v>0</v>
      </c>
      <c r="MD349">
        <f>MOVI!DR344</f>
        <v>0</v>
      </c>
      <c r="ME349" t="str">
        <f>VLOOKUP(C349,MOVI!C:DV,121,0)</f>
        <v>Group 1</v>
      </c>
      <c r="MF349" s="252" t="str">
        <f>VLOOKUP(C349,FPT!B:MD,111,0)</f>
        <v>Group 1</v>
      </c>
      <c r="MG349" t="str">
        <f t="shared" si="561"/>
        <v/>
      </c>
      <c r="MH349" t="str">
        <f>VLOOKUP(C349,MOVI!C:DT,122,0)</f>
        <v>MoviNorthGroup 1</v>
      </c>
      <c r="MI349" s="252" t="str">
        <f>VLOOKUP(C349,FPT!B:DS,112,0)</f>
        <v>MoviNorthGroup 1</v>
      </c>
      <c r="MJ349" t="str">
        <f t="shared" si="669"/>
        <v/>
      </c>
    </row>
    <row r="350" spans="1:348" x14ac:dyDescent="0.25">
      <c r="A350">
        <v>342</v>
      </c>
      <c r="B350" s="48">
        <v>6141</v>
      </c>
      <c r="C350" s="271" t="s">
        <v>1116</v>
      </c>
      <c r="D350" t="str">
        <f>VLOOKUP(C350,MOVI!C:D,2,0)</f>
        <v>Trần Thị Ngọc Hân</v>
      </c>
      <c r="E350" t="str">
        <f>VLOOKUP(C350,FPT!B:C,2,0)</f>
        <v>Trần Thị Ngọc Hân</v>
      </c>
      <c r="F350" t="str">
        <f t="shared" si="562"/>
        <v/>
      </c>
      <c r="G350" t="str">
        <f>VLOOKUP(C350,MOVI!C:E,3,0)</f>
        <v>Sales</v>
      </c>
      <c r="H350" t="str">
        <f>VLOOKUP(C350,FPT!B:F,3,0)</f>
        <v>Sales</v>
      </c>
      <c r="I350" t="str">
        <f t="shared" si="563"/>
        <v/>
      </c>
      <c r="J350" t="str">
        <f>VLOOKUP(C350,MOVI!C:H,4,0)</f>
        <v>Field Sales</v>
      </c>
      <c r="K350" t="str">
        <f>VLOOKUP(C350,FPT!B:I,4,0)</f>
        <v>Field Sales</v>
      </c>
      <c r="L350" t="str">
        <f t="shared" si="564"/>
        <v/>
      </c>
      <c r="M350" t="str">
        <f>VLOOKUP(C350,MOVI!C:DT,5,0)</f>
        <v>Associate</v>
      </c>
      <c r="N350" t="str">
        <f>VLOOKUP(C350,FPT!B:L,5,0)</f>
        <v>Associate</v>
      </c>
      <c r="O350" t="str">
        <f t="shared" si="565"/>
        <v/>
      </c>
      <c r="P350" t="str">
        <f>VLOOKUP(C350,MOVI!C:DT,6,0)</f>
        <v>Field Sales</v>
      </c>
      <c r="Q350" t="str">
        <f>VLOOKUP(C350,FPT!B:O,6,0)</f>
        <v>Field sales</v>
      </c>
      <c r="R350" t="str">
        <f t="shared" si="566"/>
        <v/>
      </c>
      <c r="S350" t="str">
        <f>VLOOKUP(C350,MOVI!C:DT,7,0)</f>
        <v>South</v>
      </c>
      <c r="T350" t="str">
        <f>VLOOKUP(C350,FPT!B:R,7,0)</f>
        <v>South</v>
      </c>
      <c r="U350" t="str">
        <f t="shared" si="567"/>
        <v/>
      </c>
      <c r="V350" t="str">
        <f>VLOOKUP(C350,MOVI!C:DT,8,0)</f>
        <v>Movi</v>
      </c>
      <c r="W350" t="str">
        <f>VLOOKUP(C350,FPT!B:U,8,0)</f>
        <v>Movi</v>
      </c>
      <c r="X350" t="str">
        <f t="shared" si="568"/>
        <v/>
      </c>
      <c r="Y350" t="str">
        <f>VLOOKUP(C350,MOVI!C:DT,9,0)</f>
        <v>Full-time</v>
      </c>
      <c r="Z350" t="str">
        <f>VLOOKUP(C350,FPT!B:X,9,0)</f>
        <v>Full-time</v>
      </c>
      <c r="AA350" t="str">
        <f t="shared" si="569"/>
        <v/>
      </c>
      <c r="AB350" t="str">
        <f>VLOOKUP(C350,MOVI!C:DT,10,0)</f>
        <v>Permanent</v>
      </c>
      <c r="AC350" t="str">
        <f>VLOOKUP(C350,FPT!B:AA,10,0)</f>
        <v>Permanent</v>
      </c>
      <c r="AD350" t="str">
        <f t="shared" si="570"/>
        <v/>
      </c>
      <c r="AE350" s="247">
        <f>VLOOKUP(C350,MOVI!C:DT,11,0)</f>
        <v>44323</v>
      </c>
      <c r="AF350" s="247">
        <f>VLOOKUP(C350,FPT!B:AD,11,0)</f>
        <v>44323</v>
      </c>
      <c r="AG350" t="str">
        <f t="shared" si="571"/>
        <v/>
      </c>
      <c r="AH350" s="260" t="str">
        <f>VLOOKUP(C350,MOVI!C:DT,12,0)</f>
        <v/>
      </c>
      <c r="AI350" s="260"/>
      <c r="AJ350" t="str">
        <f t="shared" si="671"/>
        <v/>
      </c>
      <c r="AK350">
        <f>VLOOKUP(C350,MOVI!C:DT,13,0)</f>
        <v>0</v>
      </c>
      <c r="AL350" s="247">
        <f>VLOOKUP(C350,FPT!B:AJ,13,0)</f>
        <v>0</v>
      </c>
      <c r="AM350" t="str">
        <f t="shared" si="670"/>
        <v/>
      </c>
      <c r="AN350" s="247">
        <f>VLOOKUP(C350,MOVI!C:DT,14,0)</f>
        <v>0</v>
      </c>
      <c r="AO350" s="247">
        <f>VLOOKUP(C350,FPT!B:AM,14,0)</f>
        <v>0</v>
      </c>
      <c r="AP350" t="str">
        <f t="shared" si="572"/>
        <v/>
      </c>
      <c r="AQ350" t="str">
        <f>VLOOKUP(C350,MOVI!C:DT,15,0)</f>
        <v>LC</v>
      </c>
      <c r="AR350" s="247" t="str">
        <f>VLOOKUP(C350,FPT!B:AP,15,0)</f>
        <v>LC</v>
      </c>
      <c r="AS350" t="str">
        <f t="shared" si="573"/>
        <v/>
      </c>
      <c r="AT350" s="282" t="str">
        <f>VLOOKUP(C350,MOVI!C:DT,16,0)</f>
        <v>LTTP</v>
      </c>
      <c r="AU350" s="247" t="str">
        <f>VLOOKUP(C350,FPT!B:AS,16,0)</f>
        <v>LTTP</v>
      </c>
      <c r="AV350" t="str">
        <f t="shared" si="574"/>
        <v/>
      </c>
      <c r="AW350" t="str">
        <f>VLOOKUP(C350,MOVI!C:DT,17,0)</f>
        <v>L</v>
      </c>
      <c r="AX350" s="247" t="str">
        <f>VLOOKUP(C350,FPT!B:AV,17,0)</f>
        <v>L</v>
      </c>
      <c r="AY350" t="str">
        <f t="shared" si="575"/>
        <v/>
      </c>
      <c r="AZ350">
        <f>VLOOKUP(C350,MOVI!C:DT,18,0)</f>
        <v>0</v>
      </c>
      <c r="BA350" s="247">
        <f>VLOOKUP(C350,FPT!B:AY,18,0)</f>
        <v>0</v>
      </c>
      <c r="BB350" t="str">
        <f t="shared" si="576"/>
        <v/>
      </c>
      <c r="BC350" s="275">
        <f>VLOOKUP(C350,MOVI!C:DT,19,0)</f>
        <v>5000000</v>
      </c>
      <c r="BD350" s="275">
        <f>VLOOKUP(C350,FPT!B:BB,19,0)</f>
        <v>5000000</v>
      </c>
      <c r="BE350" t="str">
        <f t="shared" si="577"/>
        <v/>
      </c>
      <c r="BF350">
        <f>VLOOKUP(C350,MOVI!C:DT,20,0)</f>
        <v>0</v>
      </c>
      <c r="BG350" s="252">
        <f>VLOOKUP(C350,FPT!B:BE,20,0)</f>
        <v>0</v>
      </c>
      <c r="BH350" t="str">
        <f t="shared" si="578"/>
        <v/>
      </c>
      <c r="BI350" s="275">
        <f>VLOOKUP(C350,MOVI!C:DT,21,0)</f>
        <v>5000000</v>
      </c>
      <c r="BJ350" s="275">
        <f>VLOOKUP(C350,FPT!B:BH,21,0)</f>
        <v>5000000</v>
      </c>
      <c r="BK350" t="str">
        <f t="shared" si="579"/>
        <v/>
      </c>
      <c r="BL350" s="275">
        <f>VLOOKUP(C350,MOVI!C:DT,22,0)</f>
        <v>0</v>
      </c>
      <c r="BM350" s="275">
        <f>VLOOKUP(C350,FPT!B:BK,22,0)</f>
        <v>0</v>
      </c>
      <c r="BN350" t="str">
        <f t="shared" si="580"/>
        <v/>
      </c>
      <c r="BO350" s="275">
        <f>VLOOKUP(C350,MOVI!C:DT,23,0)</f>
        <v>0</v>
      </c>
      <c r="BP350" s="275">
        <f>VLOOKUP(C350,FPT!B:BN,23,0)</f>
        <v>0</v>
      </c>
      <c r="BQ350" t="str">
        <f t="shared" si="581"/>
        <v/>
      </c>
      <c r="BR350" s="275">
        <f>VLOOKUP(C350,MOVI!C:DT,24,0)</f>
        <v>0</v>
      </c>
      <c r="BS350" s="275">
        <f>VLOOKUP(C350,FPT!B:BQ,24,0)</f>
        <v>0</v>
      </c>
      <c r="BT350" t="str">
        <f t="shared" si="582"/>
        <v/>
      </c>
      <c r="BU350" s="275">
        <f>VLOOKUP(C350,MOVI!C:DT,25,0)</f>
        <v>200000</v>
      </c>
      <c r="BV350" s="275">
        <f>VLOOKUP(C350,FPT!B:BT,25,0)</f>
        <v>200000</v>
      </c>
      <c r="BW350" t="str">
        <f t="shared" si="583"/>
        <v/>
      </c>
      <c r="BX350" s="275">
        <f>VLOOKUP(C350,MOVI!C:DT,26,0)</f>
        <v>0</v>
      </c>
      <c r="BY350" s="275">
        <f>VLOOKUP(C350,FPT!B:BW,26,0)</f>
        <v>0</v>
      </c>
      <c r="BZ350" t="str">
        <f t="shared" si="584"/>
        <v/>
      </c>
      <c r="CA350" s="275">
        <f>VLOOKUP(C350,MOVI!C:DT,27,0)</f>
        <v>730000</v>
      </c>
      <c r="CB350" s="275">
        <f>VLOOKUP(C350,FPT!B:BZ,27,0)</f>
        <v>730000</v>
      </c>
      <c r="CC350" t="str">
        <f t="shared" si="585"/>
        <v/>
      </c>
      <c r="CD350" s="275">
        <f>VLOOKUP(C350,MOVI!C:DT,28,0)</f>
        <v>930000</v>
      </c>
      <c r="CE350" s="275">
        <f>VLOOKUP(C350,FPT!B:CC,28,0)</f>
        <v>930000</v>
      </c>
      <c r="CF350" t="str">
        <f t="shared" si="586"/>
        <v/>
      </c>
      <c r="CG350" t="str">
        <f>VLOOKUP(C350,MOVI!C:DT,29,0)</f>
        <v>CN</v>
      </c>
      <c r="CH350" s="252" t="str">
        <f>VLOOKUP(C350,FPT!B:CF,29,0)</f>
        <v>CN</v>
      </c>
      <c r="CI350" t="str">
        <f t="shared" si="587"/>
        <v/>
      </c>
      <c r="CJ350">
        <f>VLOOKUP(C350,MOVI!C:DT,30,0)</f>
        <v>26</v>
      </c>
      <c r="CK350" s="252">
        <f>VLOOKUP(C350,FPT!B:CI,30,0)</f>
        <v>26</v>
      </c>
      <c r="CL350" t="str">
        <f t="shared" si="588"/>
        <v/>
      </c>
      <c r="CM350">
        <f>VLOOKUP(C350,MOVI!C:DT,31,0)</f>
        <v>25.5</v>
      </c>
      <c r="CN350" s="252">
        <f>VLOOKUP(C350,FPT!B:CL,31,0)</f>
        <v>25.5</v>
      </c>
      <c r="CO350" t="str">
        <f t="shared" si="589"/>
        <v/>
      </c>
      <c r="CP350" s="275">
        <f>VLOOKUP(C350,MOVI!C:DT,32,0)</f>
        <v>0</v>
      </c>
      <c r="CQ350" s="275">
        <f>VLOOKUP(C350,FPT!B:CO,32,0)</f>
        <v>0</v>
      </c>
      <c r="CR350" t="str">
        <f t="shared" si="590"/>
        <v/>
      </c>
      <c r="CS350" s="275">
        <f>VLOOKUP(C350,MOVI!C:DT,33,0)</f>
        <v>0</v>
      </c>
      <c r="CT350" s="275">
        <f>VLOOKUP(C350,FPT!B:CR,33,0)</f>
        <v>0</v>
      </c>
      <c r="CU350" t="str">
        <f t="shared" si="591"/>
        <v/>
      </c>
      <c r="CV350" s="275">
        <f>VLOOKUP(C350,MOVI!C:DT,34,0)</f>
        <v>0</v>
      </c>
      <c r="CW350" s="275">
        <f>VLOOKUP(C350,FPT!B:CU,34,0)</f>
        <v>0</v>
      </c>
      <c r="CX350" t="str">
        <f t="shared" si="592"/>
        <v/>
      </c>
      <c r="CY350" s="275">
        <f>VLOOKUP(C350,MOVI!C:DT,35,0)</f>
        <v>25.5</v>
      </c>
      <c r="CZ350" s="275">
        <f>VLOOKUP(C350,FPT!B:CX,35,0)</f>
        <v>25.5</v>
      </c>
      <c r="DA350" t="str">
        <f t="shared" si="593"/>
        <v/>
      </c>
      <c r="DB350" s="275">
        <f>VLOOKUP(C350,MOVI!C:DT,36,0)</f>
        <v>0</v>
      </c>
      <c r="DC350" s="275">
        <f>VLOOKUP(C350,FPT!B:DA,36,0)</f>
        <v>0</v>
      </c>
      <c r="DD350" t="str">
        <f t="shared" si="594"/>
        <v/>
      </c>
      <c r="DE350" s="275">
        <f>VLOOKUP(C350,MOVI!C:DT,37,0)</f>
        <v>0</v>
      </c>
      <c r="DF350" s="275">
        <f>VLOOKUP(C350,FPT!B:DD,37,0)</f>
        <v>0</v>
      </c>
      <c r="DG350" t="str">
        <f t="shared" si="595"/>
        <v/>
      </c>
      <c r="DH350" s="275">
        <f>VLOOKUP(C350,MOVI!C:DT,38,0)</f>
        <v>0</v>
      </c>
      <c r="DI350" s="275">
        <f>VLOOKUP(C350,FPT!B:DG,38,0)</f>
        <v>0</v>
      </c>
      <c r="DJ350" t="str">
        <f t="shared" si="596"/>
        <v/>
      </c>
      <c r="DK350" s="275">
        <f>VLOOKUP(C350,MOVI!C:DT,39,0)</f>
        <v>0</v>
      </c>
      <c r="DL350" s="275">
        <f>VLOOKUP(C350,FPT!B:DJ,39,0)</f>
        <v>0</v>
      </c>
      <c r="DM350" t="str">
        <f t="shared" si="597"/>
        <v/>
      </c>
      <c r="DN350" s="275">
        <f>VLOOKUP(C350,MOVI!C:DT,40,0)</f>
        <v>0</v>
      </c>
      <c r="DO350" s="275">
        <f>VLOOKUP(C350,FPT!B:DM,40,0)</f>
        <v>0</v>
      </c>
      <c r="DP350" t="str">
        <f t="shared" si="598"/>
        <v/>
      </c>
      <c r="DQ350" s="275">
        <f>VLOOKUP(C350,MOVI!C:DT,41,0)</f>
        <v>0</v>
      </c>
      <c r="DR350" s="275">
        <f>VLOOKUP(C350,FPT!B:DP,41,0)</f>
        <v>0</v>
      </c>
      <c r="DS350" t="str">
        <f t="shared" si="599"/>
        <v/>
      </c>
      <c r="DT350" s="275">
        <f>VLOOKUP(C350,MOVI!C:DT,42,0)</f>
        <v>4903846</v>
      </c>
      <c r="DU350" s="275">
        <f>ROUND(VLOOKUP(C350,FPT!B:DS,42,0),0)</f>
        <v>4903846</v>
      </c>
      <c r="DV350" t="str">
        <f t="shared" si="600"/>
        <v/>
      </c>
      <c r="DW350" s="275">
        <f>VLOOKUP(C350,MOVI!C:DT,43,0)</f>
        <v>0</v>
      </c>
      <c r="DX350" s="275">
        <f>VLOOKUP(C350,FPT!B:DV,43,0)</f>
        <v>0</v>
      </c>
      <c r="DY350" t="str">
        <f t="shared" si="601"/>
        <v/>
      </c>
      <c r="DZ350" s="275">
        <f>VLOOKUP(C350,MOVI!C:DT,44,0)</f>
        <v>0</v>
      </c>
      <c r="EA350" s="275">
        <f>VLOOKUP(C350,FPT!B:DY,44,0)</f>
        <v>0</v>
      </c>
      <c r="EB350" t="str">
        <f t="shared" si="602"/>
        <v/>
      </c>
      <c r="EC350" s="275">
        <f>VLOOKUP(C350,MOVI!C:DT,45,0)</f>
        <v>4903846</v>
      </c>
      <c r="ED350" s="275">
        <f>ROUND(VLOOKUP(C350,FPT!B:EB,45,0),0)</f>
        <v>4903846</v>
      </c>
      <c r="EE350" t="str">
        <f t="shared" si="603"/>
        <v/>
      </c>
      <c r="EF350" s="275">
        <f>VLOOKUP(C350,MOVI!C:DT,46,0)</f>
        <v>0</v>
      </c>
      <c r="EG350" s="275">
        <f>VLOOKUP(C350,FPT!B:EE,46,0)</f>
        <v>0</v>
      </c>
      <c r="EH350" t="str">
        <f t="shared" si="604"/>
        <v/>
      </c>
      <c r="EI350" s="275">
        <f>VLOOKUP(C350,MOVI!C:DT,47,0)</f>
        <v>0</v>
      </c>
      <c r="EJ350" s="275">
        <f>VLOOKUP(C350,FPT!B:EH,47,0)</f>
        <v>0</v>
      </c>
      <c r="EK350" t="str">
        <f t="shared" si="605"/>
        <v/>
      </c>
      <c r="EL350" s="275">
        <f>VLOOKUP(C350,MOVI!C:DT,48,0)</f>
        <v>0</v>
      </c>
      <c r="EM350" s="275">
        <f>VLOOKUP(C350,FPT!B:EK,48,0)</f>
        <v>0</v>
      </c>
      <c r="EN350" t="str">
        <f t="shared" si="606"/>
        <v/>
      </c>
      <c r="EO350" s="275">
        <f>VLOOKUP(C350,MOVI!C:DT,49,0)</f>
        <v>200000</v>
      </c>
      <c r="EP350" s="275">
        <f>VLOOKUP(C350,FPT!B:EN,49,0)</f>
        <v>200000</v>
      </c>
      <c r="EQ350" t="str">
        <f t="shared" si="607"/>
        <v/>
      </c>
      <c r="ER350" s="275">
        <f>VLOOKUP(C350,MOVI!C:DT,50,0)</f>
        <v>0</v>
      </c>
      <c r="ES350" s="275">
        <f>VLOOKUP(C350,FPT!B:EQ,50,0)</f>
        <v>0</v>
      </c>
      <c r="ET350" t="str">
        <f t="shared" si="608"/>
        <v/>
      </c>
      <c r="EU350" s="275">
        <f>VLOOKUP(C350,MOVI!C:DT,51,0)</f>
        <v>0</v>
      </c>
      <c r="EV350" s="275">
        <f>VLOOKUP(C350,FPT!B:ET,51,0)</f>
        <v>0</v>
      </c>
      <c r="EW350" t="str">
        <f t="shared" si="609"/>
        <v/>
      </c>
      <c r="EX350" s="275">
        <f>VLOOKUP(C350,MOVI!C:DT,52,0)</f>
        <v>0</v>
      </c>
      <c r="EY350" s="275">
        <f>VLOOKUP(C350,FPT!B:EW,52,0)</f>
        <v>0</v>
      </c>
      <c r="EZ350" t="str">
        <f t="shared" si="610"/>
        <v/>
      </c>
      <c r="FA350" s="275">
        <f>VLOOKUP(C350,MOVI!C:DT,53,0)</f>
        <v>0</v>
      </c>
      <c r="FB350" s="275">
        <f>VLOOKUP(C350,FPT!B:EZ,53,0)</f>
        <v>0</v>
      </c>
      <c r="FC350" t="str">
        <f t="shared" si="611"/>
        <v/>
      </c>
      <c r="FD350" s="275">
        <f>VLOOKUP(C350,MOVI!C:DT,54,0)</f>
        <v>0</v>
      </c>
      <c r="FE350" s="275">
        <f>VLOOKUP(C350,FPT!B:FC,54,0)</f>
        <v>0</v>
      </c>
      <c r="FF350" t="str">
        <f t="shared" si="612"/>
        <v/>
      </c>
      <c r="FG350" s="275">
        <f>VLOOKUP(C350,MOVI!C:DT,55,0)</f>
        <v>715962</v>
      </c>
      <c r="FH350" s="275">
        <f>VLOOKUP(C350,FPT!B:FF,55,0)</f>
        <v>715962</v>
      </c>
      <c r="FI350" t="str">
        <f t="shared" si="613"/>
        <v/>
      </c>
      <c r="FJ350" s="275">
        <f>VLOOKUP(C350,MOVI!C:DT,56,0)</f>
        <v>915962</v>
      </c>
      <c r="FK350" s="275">
        <f>VLOOKUP(C350,FPT!B:FI,56,0)</f>
        <v>915962</v>
      </c>
      <c r="FL350" t="str">
        <f t="shared" si="614"/>
        <v/>
      </c>
      <c r="FM350" s="275">
        <f>VLOOKUP(C350,MOVI!C:DT,57,0)</f>
        <v>139693</v>
      </c>
      <c r="FN350" s="275">
        <f>VLOOKUP(C350,FPT!B:FL,57,0)</f>
        <v>139693</v>
      </c>
      <c r="FO350" t="str">
        <f t="shared" si="615"/>
        <v/>
      </c>
      <c r="FP350" s="275">
        <f>VLOOKUP(C350,MOVI!C:DT,58,0)</f>
        <v>0</v>
      </c>
      <c r="FQ350" s="275">
        <f>VLOOKUP(C350,FPT!B:FO,58,0)</f>
        <v>0</v>
      </c>
      <c r="FR350" t="str">
        <f t="shared" si="616"/>
        <v/>
      </c>
      <c r="FS350" s="275">
        <f>VLOOKUP(C350,MOVI!C:DT,59,0)</f>
        <v>0</v>
      </c>
      <c r="FT350" s="275">
        <f>VLOOKUP(C350,FPT!B:FR,59,0)</f>
        <v>0</v>
      </c>
      <c r="FU350" t="str">
        <f t="shared" si="617"/>
        <v/>
      </c>
      <c r="FV350" s="275">
        <f>VLOOKUP(C350,MOVI!C:DT,60,0)</f>
        <v>0</v>
      </c>
      <c r="FW350" s="275">
        <f>VLOOKUP(C350,FPT!B:FU,60,0)</f>
        <v>0</v>
      </c>
      <c r="FX350" t="str">
        <f t="shared" si="618"/>
        <v/>
      </c>
      <c r="FY350" s="275">
        <f>VLOOKUP(C350,MOVI!C:DT,61,0)</f>
        <v>0</v>
      </c>
      <c r="FZ350" s="275">
        <f>VLOOKUP(C350,FPT!B:FX,61,0)</f>
        <v>0</v>
      </c>
      <c r="GA350" t="str">
        <f t="shared" si="619"/>
        <v/>
      </c>
      <c r="GB350" s="275">
        <f>VLOOKUP(C350,MOVI!C:DT,62,0)</f>
        <v>0</v>
      </c>
      <c r="GC350" s="275">
        <f>VLOOKUP(C350,FPT!B:GA,62,0)</f>
        <v>0</v>
      </c>
      <c r="GD350" t="str">
        <f t="shared" si="620"/>
        <v/>
      </c>
      <c r="GE350" s="275">
        <f>VLOOKUP(C350,MOVI!C:DT,63,0)</f>
        <v>0</v>
      </c>
      <c r="GF350" s="275">
        <f>VLOOKUP(C350,FPT!B:GD,63,0)</f>
        <v>0</v>
      </c>
      <c r="GG350" t="str">
        <f t="shared" si="621"/>
        <v/>
      </c>
      <c r="GH350" s="275">
        <f>VLOOKUP(C350,MOVI!C:DT,64,0)</f>
        <v>0</v>
      </c>
      <c r="GI350" s="275">
        <f>VLOOKUP(C350,FPT!B:GG,64,0)</f>
        <v>0</v>
      </c>
      <c r="GJ350" t="str">
        <f t="shared" si="622"/>
        <v/>
      </c>
      <c r="GK350" s="275">
        <f>VLOOKUP(C350,MOVI!C:DT,65,0)</f>
        <v>0</v>
      </c>
      <c r="GL350" s="275">
        <f>VLOOKUP(C350,FPT!B:GJ,65,0)</f>
        <v>0</v>
      </c>
      <c r="GM350" t="str">
        <f t="shared" si="623"/>
        <v/>
      </c>
      <c r="GN350" s="275">
        <f>VLOOKUP(C350,MOVI!C:DT,66,0)</f>
        <v>0</v>
      </c>
      <c r="GO350" s="275">
        <f>VLOOKUP(C350,FPT!B:GM,66,0)</f>
        <v>0</v>
      </c>
      <c r="GP350" t="str">
        <f t="shared" si="624"/>
        <v/>
      </c>
      <c r="GQ350" s="275">
        <f>VLOOKUP(C350,MOVI!C:DT,67,0)</f>
        <v>0</v>
      </c>
      <c r="GR350" s="275">
        <f>VLOOKUP(C350,FPT!B:GP,67,0)</f>
        <v>0</v>
      </c>
      <c r="GS350" t="str">
        <f t="shared" si="625"/>
        <v/>
      </c>
      <c r="GT350" s="275">
        <f>VLOOKUP(C350,MOVI!C:DT,68,0)</f>
        <v>0</v>
      </c>
      <c r="GU350" s="275">
        <f>VLOOKUP(C350,FPT!B:GS,68,0)</f>
        <v>0</v>
      </c>
      <c r="GV350" t="str">
        <f t="shared" si="626"/>
        <v/>
      </c>
      <c r="GW350" s="275">
        <f>VLOOKUP(C350,MOVI!C:DT,69,0)</f>
        <v>0</v>
      </c>
      <c r="GX350" s="275">
        <f>VLOOKUP(C350,FPT!B:GV,69,0)</f>
        <v>0</v>
      </c>
      <c r="GY350" t="str">
        <f t="shared" si="627"/>
        <v/>
      </c>
      <c r="GZ350" s="275">
        <f>VLOOKUP(C350,MOVI!C:DT,70,0)</f>
        <v>139693</v>
      </c>
      <c r="HA350" s="275">
        <f>VLOOKUP(C350,FPT!B:GY,70,0)</f>
        <v>139693</v>
      </c>
      <c r="HB350" t="str">
        <f t="shared" si="628"/>
        <v/>
      </c>
      <c r="HC350" s="275">
        <f>VLOOKUP(C350,MOVI!C:DT,71,0)</f>
        <v>5959501</v>
      </c>
      <c r="HD350" s="275">
        <f>ROUND(VLOOKUP(C350,FPT!B:HB,71,0),0)</f>
        <v>5959501</v>
      </c>
      <c r="HE350" t="str">
        <f t="shared" si="629"/>
        <v/>
      </c>
      <c r="HF350" s="275">
        <f>ROUND(VLOOKUP(C350,MOVI!C:DT,72,0),0)</f>
        <v>0</v>
      </c>
      <c r="HG350" s="275">
        <f>ROUND(VLOOKUP(C350,FPT!B:HE,72,0),0)</f>
        <v>0</v>
      </c>
      <c r="HH350" t="str">
        <f t="shared" si="630"/>
        <v/>
      </c>
      <c r="HI350" s="275">
        <f>VLOOKUP(C350,MOVI!C:DT,73,0)</f>
        <v>200000</v>
      </c>
      <c r="HJ350" s="275">
        <f>VLOOKUP(C350,FPT!B:HH,73,0)</f>
        <v>200000</v>
      </c>
      <c r="HK350" t="str">
        <f t="shared" si="631"/>
        <v/>
      </c>
      <c r="HL350" s="275">
        <f>VLOOKUP(C350,MOVI!C:DT,74,0)</f>
        <v>715962</v>
      </c>
      <c r="HM350" s="275">
        <f>VLOOKUP(C350,FPT!B:HK,74,0)</f>
        <v>715962</v>
      </c>
      <c r="HN350" t="str">
        <f t="shared" si="632"/>
        <v/>
      </c>
      <c r="HO350" s="275">
        <f>VLOOKUP(C350,MOVI!C:DT,75,0)</f>
        <v>11000000</v>
      </c>
      <c r="HP350" s="275">
        <f>VLOOKUP(C350,FPT!B:HN,75,0)</f>
        <v>11000000</v>
      </c>
      <c r="HQ350" t="str">
        <f t="shared" si="633"/>
        <v/>
      </c>
      <c r="HR350" s="275">
        <f>VLOOKUP(C350,MOVI!C:DT,76,0)</f>
        <v>0</v>
      </c>
      <c r="HS350" s="275">
        <f>VLOOKUP(C350,FPT!B:HQ,76,0)</f>
        <v>0</v>
      </c>
      <c r="HT350" t="str">
        <f t="shared" si="634"/>
        <v/>
      </c>
      <c r="HU350" s="275">
        <f>VLOOKUP(C350,MOVI!C:DT,77,0)</f>
        <v>0</v>
      </c>
      <c r="HV350" s="275">
        <f>VLOOKUP(C350,FPT!B:HT,77,0)</f>
        <v>0</v>
      </c>
      <c r="HW350" t="str">
        <f t="shared" si="635"/>
        <v/>
      </c>
      <c r="HX350" s="274">
        <f>VLOOKUP(C350,MOVI!C:CB,78,0)</f>
        <v>400000</v>
      </c>
      <c r="HY350" s="261">
        <f>VLOOKUP(C350,FPT!$B:$CA,78,0)</f>
        <v>400000</v>
      </c>
      <c r="HZ350" t="str">
        <f t="shared" si="636"/>
        <v/>
      </c>
      <c r="IA350" s="275">
        <f>VLOOKUP(C350,MOVI!C:CD,79,0)</f>
        <v>50000</v>
      </c>
      <c r="IB350" s="275">
        <f>VLOOKUP(C350,FPT!B:HZ,79,0)</f>
        <v>50000</v>
      </c>
      <c r="IC350" t="str">
        <f t="shared" si="637"/>
        <v/>
      </c>
      <c r="ID350" s="275">
        <f>VLOOKUP(C350,MOVI!C:CD,80,0)</f>
        <v>75000</v>
      </c>
      <c r="IE350" s="275">
        <f>VLOOKUP(C350,FPT!B:IC,80,0)</f>
        <v>75000</v>
      </c>
      <c r="IF350" t="str">
        <f t="shared" si="638"/>
        <v/>
      </c>
      <c r="IG350" s="275">
        <f>VLOOKUP(C350,MOVI!C:DT,81,0)</f>
        <v>0</v>
      </c>
      <c r="IH350" s="275">
        <f>VLOOKUP(C350,FPT!B:IF,81,0)</f>
        <v>0</v>
      </c>
      <c r="II350" t="str">
        <f t="shared" si="639"/>
        <v/>
      </c>
      <c r="IJ350" s="275">
        <f>VLOOKUP(C350,MOVI!C:DT,82,0)</f>
        <v>525000</v>
      </c>
      <c r="IK350" s="275">
        <f>VLOOKUP(C350,FPT!B:II,82,0)</f>
        <v>525000</v>
      </c>
      <c r="IL350" t="str">
        <f t="shared" si="640"/>
        <v/>
      </c>
      <c r="IM350" s="275">
        <f>ROUND(VLOOKUP(C350,MOVI!C:DT,83,0),0)</f>
        <v>12440962</v>
      </c>
      <c r="IN350" s="275">
        <f>ROUND(VLOOKUP(C350,FPT!B:IL,83,0),0)</f>
        <v>12440962</v>
      </c>
      <c r="IO350" t="str">
        <f t="shared" si="641"/>
        <v/>
      </c>
      <c r="IP350" s="275">
        <f>VLOOKUP(C350,MOVI!C:DT,84,0)</f>
        <v>0</v>
      </c>
      <c r="IQ350" s="275">
        <f>VLOOKUP(C350,FPT!B:IO,84,0)</f>
        <v>0</v>
      </c>
      <c r="IR350" t="str">
        <f t="shared" si="642"/>
        <v/>
      </c>
      <c r="IS350" s="275">
        <f>ROUND(VLOOKUP(C350,MOVI!C:DT,85,0),0)</f>
        <v>0</v>
      </c>
      <c r="IT350" s="275">
        <f>ROUND(VLOOKUP(C350,FPT!B:IR,85,0),0)</f>
        <v>0</v>
      </c>
      <c r="IU350" t="str">
        <f t="shared" si="643"/>
        <v/>
      </c>
      <c r="IV350" s="275">
        <f>VLOOKUP(C350,MOVI!C:DT,86,0)</f>
        <v>0</v>
      </c>
      <c r="IW350" s="275">
        <f>VLOOKUP(C350,FPT!B:IU,86,0)</f>
        <v>0</v>
      </c>
      <c r="IX350" t="str">
        <f t="shared" si="644"/>
        <v/>
      </c>
      <c r="IY350" s="275">
        <f>ROUND(VLOOKUP(C350,MOVI!C:DT,87,0),0)</f>
        <v>0</v>
      </c>
      <c r="IZ350" s="275">
        <f>ROUND(VLOOKUP(C350,FPT!B:IX,87,0),0)</f>
        <v>0</v>
      </c>
      <c r="JA350" t="str">
        <f t="shared" si="645"/>
        <v/>
      </c>
      <c r="JB350" s="275">
        <f>VLOOKUP(C350,MOVI!C:DT,88,0)</f>
        <v>0</v>
      </c>
      <c r="JC350" s="275">
        <f>VLOOKUP(C350,FPT!B:JA,88,0)</f>
        <v>0</v>
      </c>
      <c r="JD350" t="str">
        <f t="shared" si="646"/>
        <v/>
      </c>
      <c r="JE350" s="275">
        <f>VLOOKUP(C350,MOVI!C:DT,89,0)</f>
        <v>50000</v>
      </c>
      <c r="JF350" s="275">
        <f>VLOOKUP(C350,FPT!B:JD,89,0)</f>
        <v>50000</v>
      </c>
      <c r="JG350" t="str">
        <f t="shared" si="647"/>
        <v/>
      </c>
      <c r="JH350" s="275">
        <f>VLOOKUP(C350,MOVI!C:DT,90,0)</f>
        <v>0</v>
      </c>
      <c r="JI350" s="275">
        <f>VLOOKUP(C350,FPT!B:JG,90,0)</f>
        <v>0</v>
      </c>
      <c r="JJ350" t="str">
        <f t="shared" si="648"/>
        <v/>
      </c>
      <c r="JK350" s="275">
        <f>VLOOKUP(C350,MOVI!C:DT,91,0)</f>
        <v>0</v>
      </c>
      <c r="JL350" s="275">
        <f>VLOOKUP(C350,FPT!B:JJ,91,0)</f>
        <v>0</v>
      </c>
      <c r="JM350" t="str">
        <f t="shared" si="649"/>
        <v/>
      </c>
      <c r="JN350" s="275">
        <f>VLOOKUP(C350,MOVI!C:DT,92,0)</f>
        <v>0</v>
      </c>
      <c r="JO350" s="275">
        <f>VLOOKUP(C350,FPT!B:JM,92,0)</f>
        <v>0</v>
      </c>
      <c r="JP350" t="str">
        <f t="shared" si="650"/>
        <v/>
      </c>
      <c r="JQ350" s="275">
        <f>VLOOKUP(C350,MOVI!C:DT,93,0)</f>
        <v>0</v>
      </c>
      <c r="JR350" s="275">
        <f>VLOOKUP(C350,FPT!B:JP,93,0)</f>
        <v>0</v>
      </c>
      <c r="JS350" t="str">
        <f t="shared" si="651"/>
        <v/>
      </c>
      <c r="JT350" s="275">
        <f>VLOOKUP(C350,MOVI!C:DT,94,0)</f>
        <v>50000</v>
      </c>
      <c r="JU350" s="275">
        <f>VLOOKUP(C350,FPT!B:JS,94,0)</f>
        <v>50000</v>
      </c>
      <c r="JV350" t="str">
        <f t="shared" si="652"/>
        <v/>
      </c>
      <c r="JW350" s="275">
        <f>VLOOKUP(C350,MOVI!C:DT,95,0)</f>
        <v>5384501</v>
      </c>
      <c r="JX350" s="275">
        <f>VLOOKUP(C350,FPT!B:JV,95,0)</f>
        <v>5384501</v>
      </c>
      <c r="JY350" t="str">
        <f t="shared" si="653"/>
        <v/>
      </c>
      <c r="JZ350" s="275">
        <f>VLOOKUP(C350,MOVI!C:DT,96,0)</f>
        <v>0</v>
      </c>
      <c r="KA350" s="275">
        <f>VLOOKUP(C350,FPT!B:JY,96,0)</f>
        <v>0</v>
      </c>
      <c r="KB350" t="str">
        <f t="shared" si="654"/>
        <v/>
      </c>
      <c r="KC350" s="275">
        <f>VLOOKUP(C350,MOVI!C:DT,97,0)</f>
        <v>5384501</v>
      </c>
      <c r="KD350" s="275">
        <f>VLOOKUP(C350,FPT!B:KB,97,0)</f>
        <v>5384501</v>
      </c>
      <c r="KE350" t="str">
        <f t="shared" si="655"/>
        <v/>
      </c>
      <c r="KF350" s="275">
        <f>VLOOKUP(C350,MOVI!C:DT,98,0)</f>
        <v>850000.00000000012</v>
      </c>
      <c r="KG350" s="275">
        <f>VLOOKUP(C350,FPT!B:KE,98,0)</f>
        <v>850000</v>
      </c>
      <c r="KH350" t="str">
        <f t="shared" si="656"/>
        <v/>
      </c>
      <c r="KI350" s="275">
        <f>VLOOKUP(C350,MOVI!C:DT,99,0)</f>
        <v>0</v>
      </c>
      <c r="KJ350" s="275">
        <f>VLOOKUP(C350,FPT!B:KH,99,0)</f>
        <v>0</v>
      </c>
      <c r="KK350" t="str">
        <f t="shared" si="657"/>
        <v/>
      </c>
      <c r="KL350" s="275">
        <f>VLOOKUP(C350,MOVI!C:DT,100,0)</f>
        <v>150000</v>
      </c>
      <c r="KM350" s="275">
        <f>VLOOKUP(C350,FPT!B:KK,100,0)</f>
        <v>150000</v>
      </c>
      <c r="KN350" t="str">
        <f t="shared" si="658"/>
        <v/>
      </c>
      <c r="KO350" s="275">
        <f>VLOOKUP(C350,MOVI!C:DT,101,0)</f>
        <v>0</v>
      </c>
      <c r="KP350" s="275">
        <f>VLOOKUP(C350,FPT!B:KN,101,0)</f>
        <v>0</v>
      </c>
      <c r="KQ350" t="str">
        <f t="shared" si="659"/>
        <v/>
      </c>
      <c r="KR350" s="275">
        <f>VLOOKUP(C350,MOVI!C:DT,102,0)</f>
        <v>0</v>
      </c>
      <c r="KS350" s="275">
        <f>VLOOKUP(C350,FPT!B:KQ,102,0)</f>
        <v>0</v>
      </c>
      <c r="KT350" t="str">
        <f t="shared" si="660"/>
        <v/>
      </c>
      <c r="KU350" s="275">
        <f>VLOOKUP(C350,MOVI!C:DT,103,0)</f>
        <v>1000000.0000000001</v>
      </c>
      <c r="KV350" s="275">
        <f>VLOOKUP(C350,FPT!B:KT,103,0)</f>
        <v>1000000</v>
      </c>
      <c r="KW350" t="str">
        <f t="shared" si="661"/>
        <v/>
      </c>
      <c r="KX350" s="275">
        <f>VLOOKUP(C350,MOVI!C:DT,104,0)</f>
        <v>1525000</v>
      </c>
      <c r="KY350" s="275">
        <f>VLOOKUP(C350,FPT!B:KW,104,0)</f>
        <v>1525000</v>
      </c>
      <c r="KZ350" t="str">
        <f t="shared" si="662"/>
        <v/>
      </c>
      <c r="LA350" s="275">
        <f>VLOOKUP(C350,MOVI!C:DT,105,0)</f>
        <v>100000</v>
      </c>
      <c r="LB350" s="275">
        <f>VLOOKUP(C350,FPT!B:KZ,105,0)</f>
        <v>100000</v>
      </c>
      <c r="LC350" t="str">
        <f t="shared" si="663"/>
        <v/>
      </c>
      <c r="LD350" s="275">
        <f>VLOOKUP(C350,MOVI!C:DT,106,0)</f>
        <v>7059501</v>
      </c>
      <c r="LE350" s="275">
        <f>VLOOKUP(C350,FPT!B:LC,106,0)</f>
        <v>7059501</v>
      </c>
      <c r="LF350" t="str">
        <f t="shared" si="664"/>
        <v/>
      </c>
      <c r="LG350" s="273">
        <f>VLOOKUP(C350,MOVI!C:DT,107,0)</f>
        <v>0</v>
      </c>
      <c r="LH350" s="273">
        <f>VLOOKUP(C350,FPT!B:LF,107,0)</f>
        <v>0</v>
      </c>
      <c r="LI350" t="str">
        <f t="shared" si="665"/>
        <v/>
      </c>
      <c r="LJ350" t="str">
        <f>VLOOKUP(C350,MOVI!C:DV,108,0)</f>
        <v>MoviSouthSales</v>
      </c>
      <c r="LK350" s="252" t="str">
        <f>VLOOKUP(C350,FPT!B:LI,108,0)</f>
        <v>MoviSouthSales</v>
      </c>
      <c r="LL350" t="str">
        <f t="shared" si="666"/>
        <v/>
      </c>
      <c r="LM350" s="275">
        <f>ROUND(VLOOKUP(C350,MOVI!C:DV,109,0),0)</f>
        <v>416667</v>
      </c>
      <c r="LN350" s="275">
        <f>ROUND(VLOOKUP(C350,FPT!B:LL,109,0),0)</f>
        <v>416667</v>
      </c>
      <c r="LO350" t="str">
        <f t="shared" si="667"/>
        <v/>
      </c>
      <c r="LP350" t="str">
        <f>VLOOKUP(C350,MOVI!C:DV,110,0)</f>
        <v>HCM</v>
      </c>
      <c r="LQ350" s="247" t="str">
        <f>VLOOKUP(C350,FPT!B:LO,110,0)</f>
        <v>HCM</v>
      </c>
      <c r="LR350" t="str">
        <f t="shared" si="668"/>
        <v/>
      </c>
      <c r="LS350">
        <f>MOVI!DI345</f>
        <v>21</v>
      </c>
      <c r="LV350">
        <f>MOVI!DJ345</f>
        <v>0</v>
      </c>
      <c r="LW350">
        <f>MOVI!DK345</f>
        <v>1</v>
      </c>
      <c r="LX350" t="str">
        <f>MOVI!DL345</f>
        <v>x</v>
      </c>
      <c r="LY350">
        <f>MOVI!DM345</f>
        <v>0</v>
      </c>
      <c r="LZ350">
        <f>MOVI!DN345</f>
        <v>50000</v>
      </c>
      <c r="MA350">
        <f>MOVI!DO345</f>
        <v>0</v>
      </c>
      <c r="MB350" t="str">
        <f>MOVI!DP345</f>
        <v>HCM</v>
      </c>
      <c r="MC350">
        <f>MOVI!DQ345</f>
        <v>0</v>
      </c>
      <c r="MD350">
        <f>MOVI!DR345</f>
        <v>0</v>
      </c>
      <c r="ME350" t="str">
        <f>VLOOKUP(C350,MOVI!C:DV,121,0)</f>
        <v>Group 1</v>
      </c>
      <c r="MF350" s="252" t="str">
        <f>VLOOKUP(C350,FPT!B:MD,111,0)</f>
        <v>Group 1</v>
      </c>
      <c r="MG350" t="str">
        <f t="shared" si="561"/>
        <v/>
      </c>
      <c r="MH350" t="str">
        <f>VLOOKUP(C350,MOVI!C:DT,122,0)</f>
        <v>MoviSouthGroup 1</v>
      </c>
      <c r="MI350" s="252" t="str">
        <f>VLOOKUP(C350,FPT!B:DS,112,0)</f>
        <v>MoviSouthGroup 1</v>
      </c>
      <c r="MJ350" t="str">
        <f t="shared" si="669"/>
        <v/>
      </c>
    </row>
    <row r="351" spans="1:348" x14ac:dyDescent="0.25">
      <c r="A351">
        <v>343</v>
      </c>
      <c r="B351" s="48">
        <v>6143</v>
      </c>
      <c r="C351" s="271" t="s">
        <v>1117</v>
      </c>
      <c r="D351" t="str">
        <f>VLOOKUP(C351,MOVI!C:D,2,0)</f>
        <v>Võ Thị Hồng Đào</v>
      </c>
      <c r="E351" t="str">
        <f>VLOOKUP(C351,FPT!B:C,2,0)</f>
        <v>Võ Thị Hồng Đào</v>
      </c>
      <c r="F351" t="str">
        <f t="shared" si="562"/>
        <v/>
      </c>
      <c r="G351" t="str">
        <f>VLOOKUP(C351,MOVI!C:E,3,0)</f>
        <v>Sales</v>
      </c>
      <c r="H351" t="str">
        <f>VLOOKUP(C351,FPT!B:F,3,0)</f>
        <v>Sales</v>
      </c>
      <c r="I351" t="str">
        <f t="shared" si="563"/>
        <v/>
      </c>
      <c r="J351" t="str">
        <f>VLOOKUP(C351,MOVI!C:H,4,0)</f>
        <v>Field Sales</v>
      </c>
      <c r="K351" t="str">
        <f>VLOOKUP(C351,FPT!B:I,4,0)</f>
        <v>Field Sales</v>
      </c>
      <c r="L351" t="str">
        <f t="shared" si="564"/>
        <v/>
      </c>
      <c r="M351" t="str">
        <f>VLOOKUP(C351,MOVI!C:DT,5,0)</f>
        <v>Associate</v>
      </c>
      <c r="N351" t="str">
        <f>VLOOKUP(C351,FPT!B:L,5,0)</f>
        <v>Associate</v>
      </c>
      <c r="O351" t="str">
        <f t="shared" si="565"/>
        <v/>
      </c>
      <c r="P351" t="str">
        <f>VLOOKUP(C351,MOVI!C:DT,6,0)</f>
        <v>Field Sales</v>
      </c>
      <c r="Q351" t="str">
        <f>VLOOKUP(C351,FPT!B:O,6,0)</f>
        <v>Field sales</v>
      </c>
      <c r="R351" t="str">
        <f t="shared" si="566"/>
        <v/>
      </c>
      <c r="S351" t="str">
        <f>VLOOKUP(C351,MOVI!C:DT,7,0)</f>
        <v>South</v>
      </c>
      <c r="T351" t="str">
        <f>VLOOKUP(C351,FPT!B:R,7,0)</f>
        <v>South</v>
      </c>
      <c r="U351" t="str">
        <f t="shared" si="567"/>
        <v/>
      </c>
      <c r="V351" t="str">
        <f>VLOOKUP(C351,MOVI!C:DT,8,0)</f>
        <v>Movi</v>
      </c>
      <c r="W351" t="str">
        <f>VLOOKUP(C351,FPT!B:U,8,0)</f>
        <v>Movi</v>
      </c>
      <c r="X351" t="str">
        <f t="shared" si="568"/>
        <v/>
      </c>
      <c r="Y351" t="str">
        <f>VLOOKUP(C351,MOVI!C:DT,9,0)</f>
        <v>Full-time</v>
      </c>
      <c r="Z351" t="str">
        <f>VLOOKUP(C351,FPT!B:X,9,0)</f>
        <v>Full-time</v>
      </c>
      <c r="AA351" t="str">
        <f t="shared" si="569"/>
        <v/>
      </c>
      <c r="AB351" t="str">
        <f>VLOOKUP(C351,MOVI!C:DT,10,0)</f>
        <v>Permanent</v>
      </c>
      <c r="AC351" t="str">
        <f>VLOOKUP(C351,FPT!B:AA,10,0)</f>
        <v>Permanent</v>
      </c>
      <c r="AD351" t="str">
        <f t="shared" si="570"/>
        <v/>
      </c>
      <c r="AE351" s="247">
        <f>VLOOKUP(C351,MOVI!C:DT,11,0)</f>
        <v>44329</v>
      </c>
      <c r="AF351" s="247">
        <f>VLOOKUP(C351,FPT!B:AD,11,0)</f>
        <v>44329</v>
      </c>
      <c r="AG351" t="str">
        <f t="shared" si="571"/>
        <v/>
      </c>
      <c r="AH351" s="260" t="str">
        <f>VLOOKUP(C351,MOVI!C:DT,12,0)</f>
        <v/>
      </c>
      <c r="AI351" s="260"/>
      <c r="AJ351" t="str">
        <f t="shared" si="671"/>
        <v/>
      </c>
      <c r="AK351">
        <f>VLOOKUP(C351,MOVI!C:DT,13,0)</f>
        <v>0</v>
      </c>
      <c r="AL351" s="247">
        <f>VLOOKUP(C351,FPT!B:AJ,13,0)</f>
        <v>0</v>
      </c>
      <c r="AM351" t="str">
        <f t="shared" si="670"/>
        <v/>
      </c>
      <c r="AN351" s="247">
        <f>VLOOKUP(C351,MOVI!C:DT,14,0)</f>
        <v>0</v>
      </c>
      <c r="AO351" s="247">
        <f>VLOOKUP(C351,FPT!B:AM,14,0)</f>
        <v>0</v>
      </c>
      <c r="AP351" t="str">
        <f t="shared" si="572"/>
        <v/>
      </c>
      <c r="AQ351" t="str">
        <f>VLOOKUP(C351,MOVI!C:DT,15,0)</f>
        <v>LC</v>
      </c>
      <c r="AR351" s="247" t="str">
        <f>VLOOKUP(C351,FPT!B:AP,15,0)</f>
        <v>LC</v>
      </c>
      <c r="AS351" t="str">
        <f t="shared" si="573"/>
        <v/>
      </c>
      <c r="AT351" s="282" t="str">
        <f>VLOOKUP(C351,MOVI!C:DT,16,0)</f>
        <v>LTTP</v>
      </c>
      <c r="AU351" s="247" t="str">
        <f>VLOOKUP(C351,FPT!B:AS,16,0)</f>
        <v>LTTP</v>
      </c>
      <c r="AV351" t="str">
        <f t="shared" si="574"/>
        <v/>
      </c>
      <c r="AW351" t="str">
        <f>VLOOKUP(C351,MOVI!C:DT,17,0)</f>
        <v>L</v>
      </c>
      <c r="AX351" s="247" t="str">
        <f>VLOOKUP(C351,FPT!B:AV,17,0)</f>
        <v>L</v>
      </c>
      <c r="AY351" t="str">
        <f t="shared" si="575"/>
        <v/>
      </c>
      <c r="AZ351">
        <f>VLOOKUP(C351,MOVI!C:DT,18,0)</f>
        <v>0</v>
      </c>
      <c r="BA351" s="247">
        <f>VLOOKUP(C351,FPT!B:AY,18,0)</f>
        <v>0</v>
      </c>
      <c r="BB351" t="str">
        <f t="shared" si="576"/>
        <v/>
      </c>
      <c r="BC351" s="275">
        <f>VLOOKUP(C351,MOVI!C:DT,19,0)</f>
        <v>5000000</v>
      </c>
      <c r="BD351" s="275">
        <f>VLOOKUP(C351,FPT!B:BB,19,0)</f>
        <v>5000000</v>
      </c>
      <c r="BE351" t="str">
        <f t="shared" si="577"/>
        <v/>
      </c>
      <c r="BF351">
        <f>VLOOKUP(C351,MOVI!C:DT,20,0)</f>
        <v>0</v>
      </c>
      <c r="BG351" s="252">
        <f>VLOOKUP(C351,FPT!B:BE,20,0)</f>
        <v>0</v>
      </c>
      <c r="BH351" t="str">
        <f t="shared" si="578"/>
        <v/>
      </c>
      <c r="BI351" s="275">
        <f>VLOOKUP(C351,MOVI!C:DT,21,0)</f>
        <v>5000000</v>
      </c>
      <c r="BJ351" s="275">
        <f>VLOOKUP(C351,FPT!B:BH,21,0)</f>
        <v>5000000</v>
      </c>
      <c r="BK351" t="str">
        <f t="shared" si="579"/>
        <v/>
      </c>
      <c r="BL351" s="275">
        <f>VLOOKUP(C351,MOVI!C:DT,22,0)</f>
        <v>0</v>
      </c>
      <c r="BM351" s="275">
        <f>VLOOKUP(C351,FPT!B:BK,22,0)</f>
        <v>0</v>
      </c>
      <c r="BN351" t="str">
        <f t="shared" si="580"/>
        <v/>
      </c>
      <c r="BO351" s="275">
        <f>VLOOKUP(C351,MOVI!C:DT,23,0)</f>
        <v>0</v>
      </c>
      <c r="BP351" s="275">
        <f>VLOOKUP(C351,FPT!B:BN,23,0)</f>
        <v>0</v>
      </c>
      <c r="BQ351" t="str">
        <f t="shared" si="581"/>
        <v/>
      </c>
      <c r="BR351" s="275">
        <f>VLOOKUP(C351,MOVI!C:DT,24,0)</f>
        <v>0</v>
      </c>
      <c r="BS351" s="275">
        <f>VLOOKUP(C351,FPT!B:BQ,24,0)</f>
        <v>0</v>
      </c>
      <c r="BT351" t="str">
        <f t="shared" si="582"/>
        <v/>
      </c>
      <c r="BU351" s="275">
        <f>VLOOKUP(C351,MOVI!C:DT,25,0)</f>
        <v>200000</v>
      </c>
      <c r="BV351" s="275">
        <f>VLOOKUP(C351,FPT!B:BT,25,0)</f>
        <v>200000</v>
      </c>
      <c r="BW351" t="str">
        <f t="shared" si="583"/>
        <v/>
      </c>
      <c r="BX351" s="275">
        <f>VLOOKUP(C351,MOVI!C:DT,26,0)</f>
        <v>0</v>
      </c>
      <c r="BY351" s="275">
        <f>VLOOKUP(C351,FPT!B:BW,26,0)</f>
        <v>0</v>
      </c>
      <c r="BZ351" t="str">
        <f t="shared" si="584"/>
        <v/>
      </c>
      <c r="CA351" s="275">
        <f>VLOOKUP(C351,MOVI!C:DT,27,0)</f>
        <v>730000</v>
      </c>
      <c r="CB351" s="275">
        <f>VLOOKUP(C351,FPT!B:BZ,27,0)</f>
        <v>730000</v>
      </c>
      <c r="CC351" t="str">
        <f t="shared" si="585"/>
        <v/>
      </c>
      <c r="CD351" s="275">
        <f>VLOOKUP(C351,MOVI!C:DT,28,0)</f>
        <v>930000</v>
      </c>
      <c r="CE351" s="275">
        <f>VLOOKUP(C351,FPT!B:CC,28,0)</f>
        <v>930000</v>
      </c>
      <c r="CF351" t="str">
        <f t="shared" si="586"/>
        <v/>
      </c>
      <c r="CG351" t="str">
        <f>VLOOKUP(C351,MOVI!C:DT,29,0)</f>
        <v>CN</v>
      </c>
      <c r="CH351" s="252" t="str">
        <f>VLOOKUP(C351,FPT!B:CF,29,0)</f>
        <v>CN</v>
      </c>
      <c r="CI351" t="str">
        <f t="shared" si="587"/>
        <v/>
      </c>
      <c r="CJ351">
        <f>VLOOKUP(C351,MOVI!C:DT,30,0)</f>
        <v>26</v>
      </c>
      <c r="CK351" s="252">
        <f>VLOOKUP(C351,FPT!B:CI,30,0)</f>
        <v>26</v>
      </c>
      <c r="CL351" t="str">
        <f t="shared" si="588"/>
        <v/>
      </c>
      <c r="CM351">
        <f>VLOOKUP(C351,MOVI!C:DT,31,0)</f>
        <v>25.5</v>
      </c>
      <c r="CN351" s="252">
        <f>VLOOKUP(C351,FPT!B:CL,31,0)</f>
        <v>25.5</v>
      </c>
      <c r="CO351" t="str">
        <f t="shared" si="589"/>
        <v/>
      </c>
      <c r="CP351" s="275">
        <f>VLOOKUP(C351,MOVI!C:DT,32,0)</f>
        <v>0.5</v>
      </c>
      <c r="CQ351" s="275">
        <f>VLOOKUP(C351,FPT!B:CO,32,0)</f>
        <v>0.5</v>
      </c>
      <c r="CR351" t="str">
        <f t="shared" si="590"/>
        <v/>
      </c>
      <c r="CS351" s="275">
        <f>VLOOKUP(C351,MOVI!C:DT,33,0)</f>
        <v>0</v>
      </c>
      <c r="CT351" s="275">
        <f>VLOOKUP(C351,FPT!B:CR,33,0)</f>
        <v>0</v>
      </c>
      <c r="CU351" t="str">
        <f t="shared" si="591"/>
        <v/>
      </c>
      <c r="CV351" s="275">
        <f>VLOOKUP(C351,MOVI!C:DT,34,0)</f>
        <v>0</v>
      </c>
      <c r="CW351" s="275">
        <f>VLOOKUP(C351,FPT!B:CU,34,0)</f>
        <v>0</v>
      </c>
      <c r="CX351" t="str">
        <f t="shared" si="592"/>
        <v/>
      </c>
      <c r="CY351" s="275">
        <f>VLOOKUP(C351,MOVI!C:DT,35,0)</f>
        <v>26</v>
      </c>
      <c r="CZ351" s="275">
        <f>VLOOKUP(C351,FPT!B:CX,35,0)</f>
        <v>26</v>
      </c>
      <c r="DA351" t="str">
        <f t="shared" si="593"/>
        <v/>
      </c>
      <c r="DB351" s="275">
        <f>VLOOKUP(C351,MOVI!C:DT,36,0)</f>
        <v>0</v>
      </c>
      <c r="DC351" s="275">
        <f>VLOOKUP(C351,FPT!B:DA,36,0)</f>
        <v>0</v>
      </c>
      <c r="DD351" t="str">
        <f t="shared" si="594"/>
        <v/>
      </c>
      <c r="DE351" s="275">
        <f>VLOOKUP(C351,MOVI!C:DT,37,0)</f>
        <v>0</v>
      </c>
      <c r="DF351" s="275">
        <f>VLOOKUP(C351,FPT!B:DD,37,0)</f>
        <v>0</v>
      </c>
      <c r="DG351" t="str">
        <f t="shared" si="595"/>
        <v/>
      </c>
      <c r="DH351" s="275">
        <f>VLOOKUP(C351,MOVI!C:DT,38,0)</f>
        <v>0</v>
      </c>
      <c r="DI351" s="275">
        <f>VLOOKUP(C351,FPT!B:DG,38,0)</f>
        <v>0</v>
      </c>
      <c r="DJ351" t="str">
        <f t="shared" si="596"/>
        <v/>
      </c>
      <c r="DK351" s="275">
        <f>VLOOKUP(C351,MOVI!C:DT,39,0)</f>
        <v>0</v>
      </c>
      <c r="DL351" s="275">
        <f>VLOOKUP(C351,FPT!B:DJ,39,0)</f>
        <v>0</v>
      </c>
      <c r="DM351" t="str">
        <f t="shared" si="597"/>
        <v/>
      </c>
      <c r="DN351" s="275">
        <f>VLOOKUP(C351,MOVI!C:DT,40,0)</f>
        <v>0</v>
      </c>
      <c r="DO351" s="275">
        <f>VLOOKUP(C351,FPT!B:DM,40,0)</f>
        <v>0</v>
      </c>
      <c r="DP351" t="str">
        <f t="shared" si="598"/>
        <v/>
      </c>
      <c r="DQ351" s="275">
        <f>VLOOKUP(C351,MOVI!C:DT,41,0)</f>
        <v>0</v>
      </c>
      <c r="DR351" s="275">
        <f>VLOOKUP(C351,FPT!B:DP,41,0)</f>
        <v>0</v>
      </c>
      <c r="DS351" t="str">
        <f t="shared" si="599"/>
        <v/>
      </c>
      <c r="DT351" s="275">
        <f>VLOOKUP(C351,MOVI!C:DT,42,0)</f>
        <v>5000000</v>
      </c>
      <c r="DU351" s="275">
        <f>ROUND(VLOOKUP(C351,FPT!B:DS,42,0),0)</f>
        <v>5000000</v>
      </c>
      <c r="DV351" t="str">
        <f t="shared" si="600"/>
        <v/>
      </c>
      <c r="DW351" s="275">
        <f>VLOOKUP(C351,MOVI!C:DT,43,0)</f>
        <v>0</v>
      </c>
      <c r="DX351" s="275">
        <f>VLOOKUP(C351,FPT!B:DV,43,0)</f>
        <v>0</v>
      </c>
      <c r="DY351" t="str">
        <f t="shared" si="601"/>
        <v/>
      </c>
      <c r="DZ351" s="275">
        <f>VLOOKUP(C351,MOVI!C:DT,44,0)</f>
        <v>0</v>
      </c>
      <c r="EA351" s="275">
        <f>VLOOKUP(C351,FPT!B:DY,44,0)</f>
        <v>0</v>
      </c>
      <c r="EB351" t="str">
        <f t="shared" si="602"/>
        <v/>
      </c>
      <c r="EC351" s="275">
        <f>VLOOKUP(C351,MOVI!C:DT,45,0)</f>
        <v>5000000</v>
      </c>
      <c r="ED351" s="275">
        <f>ROUND(VLOOKUP(C351,FPT!B:EB,45,0),0)</f>
        <v>5000000</v>
      </c>
      <c r="EE351" t="str">
        <f t="shared" si="603"/>
        <v/>
      </c>
      <c r="EF351" s="275">
        <f>VLOOKUP(C351,MOVI!C:DT,46,0)</f>
        <v>0</v>
      </c>
      <c r="EG351" s="275">
        <f>VLOOKUP(C351,FPT!B:EE,46,0)</f>
        <v>0</v>
      </c>
      <c r="EH351" t="str">
        <f t="shared" si="604"/>
        <v/>
      </c>
      <c r="EI351" s="275">
        <f>VLOOKUP(C351,MOVI!C:DT,47,0)</f>
        <v>0</v>
      </c>
      <c r="EJ351" s="275">
        <f>VLOOKUP(C351,FPT!B:EH,47,0)</f>
        <v>0</v>
      </c>
      <c r="EK351" t="str">
        <f t="shared" si="605"/>
        <v/>
      </c>
      <c r="EL351" s="275">
        <f>VLOOKUP(C351,MOVI!C:DT,48,0)</f>
        <v>0</v>
      </c>
      <c r="EM351" s="275">
        <f>VLOOKUP(C351,FPT!B:EK,48,0)</f>
        <v>0</v>
      </c>
      <c r="EN351" t="str">
        <f t="shared" si="606"/>
        <v/>
      </c>
      <c r="EO351" s="275">
        <f>VLOOKUP(C351,MOVI!C:DT,49,0)</f>
        <v>200000</v>
      </c>
      <c r="EP351" s="275">
        <f>VLOOKUP(C351,FPT!B:EN,49,0)</f>
        <v>200000</v>
      </c>
      <c r="EQ351" t="str">
        <f t="shared" si="607"/>
        <v/>
      </c>
      <c r="ER351" s="275">
        <f>VLOOKUP(C351,MOVI!C:DT,50,0)</f>
        <v>0</v>
      </c>
      <c r="ES351" s="275">
        <f>VLOOKUP(C351,FPT!B:EQ,50,0)</f>
        <v>0</v>
      </c>
      <c r="ET351" t="str">
        <f t="shared" si="608"/>
        <v/>
      </c>
      <c r="EU351" s="275">
        <f>VLOOKUP(C351,MOVI!C:DT,51,0)</f>
        <v>0</v>
      </c>
      <c r="EV351" s="275">
        <f>VLOOKUP(C351,FPT!B:ET,51,0)</f>
        <v>0</v>
      </c>
      <c r="EW351" t="str">
        <f t="shared" si="609"/>
        <v/>
      </c>
      <c r="EX351" s="275">
        <f>VLOOKUP(C351,MOVI!C:DT,52,0)</f>
        <v>0</v>
      </c>
      <c r="EY351" s="275">
        <f>VLOOKUP(C351,FPT!B:EW,52,0)</f>
        <v>0</v>
      </c>
      <c r="EZ351" t="str">
        <f t="shared" si="610"/>
        <v/>
      </c>
      <c r="FA351" s="275">
        <f>VLOOKUP(C351,MOVI!C:DT,53,0)</f>
        <v>0</v>
      </c>
      <c r="FB351" s="275">
        <f>VLOOKUP(C351,FPT!B:EZ,53,0)</f>
        <v>0</v>
      </c>
      <c r="FC351" t="str">
        <f t="shared" si="611"/>
        <v/>
      </c>
      <c r="FD351" s="275">
        <f>VLOOKUP(C351,MOVI!C:DT,54,0)</f>
        <v>0</v>
      </c>
      <c r="FE351" s="275">
        <f>VLOOKUP(C351,FPT!B:FC,54,0)</f>
        <v>0</v>
      </c>
      <c r="FF351" t="str">
        <f t="shared" si="612"/>
        <v/>
      </c>
      <c r="FG351" s="275">
        <f>VLOOKUP(C351,MOVI!C:DT,55,0)</f>
        <v>715962</v>
      </c>
      <c r="FH351" s="275">
        <f>VLOOKUP(C351,FPT!B:FF,55,0)</f>
        <v>715962</v>
      </c>
      <c r="FI351" t="str">
        <f t="shared" si="613"/>
        <v/>
      </c>
      <c r="FJ351" s="275">
        <f>VLOOKUP(C351,MOVI!C:DT,56,0)</f>
        <v>915962</v>
      </c>
      <c r="FK351" s="275">
        <f>VLOOKUP(C351,FPT!B:FI,56,0)</f>
        <v>915962</v>
      </c>
      <c r="FL351" t="str">
        <f t="shared" si="614"/>
        <v/>
      </c>
      <c r="FM351" s="275">
        <f>VLOOKUP(C351,MOVI!C:DT,57,0)</f>
        <v>0</v>
      </c>
      <c r="FN351" s="275">
        <f>VLOOKUP(C351,FPT!B:FL,57,0)</f>
        <v>0</v>
      </c>
      <c r="FO351" t="str">
        <f t="shared" si="615"/>
        <v/>
      </c>
      <c r="FP351" s="275">
        <f>VLOOKUP(C351,MOVI!C:DT,58,0)</f>
        <v>0</v>
      </c>
      <c r="FQ351" s="275">
        <f>VLOOKUP(C351,FPT!B:FO,58,0)</f>
        <v>0</v>
      </c>
      <c r="FR351" t="str">
        <f t="shared" si="616"/>
        <v/>
      </c>
      <c r="FS351" s="275">
        <f>VLOOKUP(C351,MOVI!C:DT,59,0)</f>
        <v>0</v>
      </c>
      <c r="FT351" s="275">
        <f>VLOOKUP(C351,FPT!B:FR,59,0)</f>
        <v>0</v>
      </c>
      <c r="FU351" t="str">
        <f t="shared" si="617"/>
        <v/>
      </c>
      <c r="FV351" s="275">
        <f>VLOOKUP(C351,MOVI!C:DT,60,0)</f>
        <v>0</v>
      </c>
      <c r="FW351" s="275">
        <f>VLOOKUP(C351,FPT!B:FU,60,0)</f>
        <v>0</v>
      </c>
      <c r="FX351" t="str">
        <f t="shared" si="618"/>
        <v/>
      </c>
      <c r="FY351" s="275">
        <f>VLOOKUP(C351,MOVI!C:DT,61,0)</f>
        <v>0</v>
      </c>
      <c r="FZ351" s="275">
        <f>VLOOKUP(C351,FPT!B:FX,61,0)</f>
        <v>0</v>
      </c>
      <c r="GA351" t="str">
        <f t="shared" si="619"/>
        <v/>
      </c>
      <c r="GB351" s="275">
        <f>VLOOKUP(C351,MOVI!C:DT,62,0)</f>
        <v>0</v>
      </c>
      <c r="GC351" s="275">
        <f>VLOOKUP(C351,FPT!B:GA,62,0)</f>
        <v>0</v>
      </c>
      <c r="GD351" t="str">
        <f t="shared" si="620"/>
        <v/>
      </c>
      <c r="GE351" s="275">
        <f>VLOOKUP(C351,MOVI!C:DT,63,0)</f>
        <v>0</v>
      </c>
      <c r="GF351" s="275">
        <f>VLOOKUP(C351,FPT!B:GD,63,0)</f>
        <v>0</v>
      </c>
      <c r="GG351" t="str">
        <f t="shared" si="621"/>
        <v/>
      </c>
      <c r="GH351" s="275">
        <f>VLOOKUP(C351,MOVI!C:DT,64,0)</f>
        <v>0</v>
      </c>
      <c r="GI351" s="275">
        <f>VLOOKUP(C351,FPT!B:GG,64,0)</f>
        <v>0</v>
      </c>
      <c r="GJ351" t="str">
        <f t="shared" si="622"/>
        <v/>
      </c>
      <c r="GK351" s="275">
        <f>VLOOKUP(C351,MOVI!C:DT,65,0)</f>
        <v>0</v>
      </c>
      <c r="GL351" s="275">
        <f>VLOOKUP(C351,FPT!B:GJ,65,0)</f>
        <v>0</v>
      </c>
      <c r="GM351" t="str">
        <f t="shared" si="623"/>
        <v/>
      </c>
      <c r="GN351" s="275">
        <f>VLOOKUP(C351,MOVI!C:DT,66,0)</f>
        <v>0</v>
      </c>
      <c r="GO351" s="275">
        <f>VLOOKUP(C351,FPT!B:GM,66,0)</f>
        <v>0</v>
      </c>
      <c r="GP351" t="str">
        <f t="shared" si="624"/>
        <v/>
      </c>
      <c r="GQ351" s="275">
        <f>VLOOKUP(C351,MOVI!C:DT,67,0)</f>
        <v>0</v>
      </c>
      <c r="GR351" s="275">
        <f>VLOOKUP(C351,FPT!B:GP,67,0)</f>
        <v>0</v>
      </c>
      <c r="GS351" t="str">
        <f t="shared" si="625"/>
        <v/>
      </c>
      <c r="GT351" s="275">
        <f>VLOOKUP(C351,MOVI!C:DT,68,0)</f>
        <v>0</v>
      </c>
      <c r="GU351" s="275">
        <f>VLOOKUP(C351,FPT!B:GS,68,0)</f>
        <v>0</v>
      </c>
      <c r="GV351" t="str">
        <f t="shared" si="626"/>
        <v/>
      </c>
      <c r="GW351" s="275">
        <f>VLOOKUP(C351,MOVI!C:DT,69,0)</f>
        <v>0</v>
      </c>
      <c r="GX351" s="275">
        <f>VLOOKUP(C351,FPT!B:GV,69,0)</f>
        <v>0</v>
      </c>
      <c r="GY351" t="str">
        <f t="shared" si="627"/>
        <v/>
      </c>
      <c r="GZ351" s="275">
        <f>VLOOKUP(C351,MOVI!C:DT,70,0)</f>
        <v>0</v>
      </c>
      <c r="HA351" s="275">
        <f>VLOOKUP(C351,FPT!B:GY,70,0)</f>
        <v>0</v>
      </c>
      <c r="HB351" t="str">
        <f t="shared" si="628"/>
        <v/>
      </c>
      <c r="HC351" s="275">
        <f>VLOOKUP(C351,MOVI!C:DT,71,0)</f>
        <v>5915962</v>
      </c>
      <c r="HD351" s="275">
        <f>ROUND(VLOOKUP(C351,FPT!B:HB,71,0),0)</f>
        <v>5915962</v>
      </c>
      <c r="HE351" t="str">
        <f t="shared" si="629"/>
        <v/>
      </c>
      <c r="HF351" s="275">
        <f>ROUND(VLOOKUP(C351,MOVI!C:DT,72,0),0)</f>
        <v>0</v>
      </c>
      <c r="HG351" s="275">
        <f>ROUND(VLOOKUP(C351,FPT!B:HE,72,0),0)</f>
        <v>0</v>
      </c>
      <c r="HH351" t="str">
        <f t="shared" si="630"/>
        <v/>
      </c>
      <c r="HI351" s="275">
        <f>VLOOKUP(C351,MOVI!C:DT,73,0)</f>
        <v>200000</v>
      </c>
      <c r="HJ351" s="275">
        <f>VLOOKUP(C351,FPT!B:HH,73,0)</f>
        <v>200000</v>
      </c>
      <c r="HK351" t="str">
        <f t="shared" si="631"/>
        <v/>
      </c>
      <c r="HL351" s="275">
        <f>VLOOKUP(C351,MOVI!C:DT,74,0)</f>
        <v>715962</v>
      </c>
      <c r="HM351" s="275">
        <f>VLOOKUP(C351,FPT!B:HK,74,0)</f>
        <v>715962</v>
      </c>
      <c r="HN351" t="str">
        <f t="shared" si="632"/>
        <v/>
      </c>
      <c r="HO351" s="275">
        <f>VLOOKUP(C351,MOVI!C:DT,75,0)</f>
        <v>11000000</v>
      </c>
      <c r="HP351" s="275">
        <f>VLOOKUP(C351,FPT!B:HN,75,0)</f>
        <v>11000000</v>
      </c>
      <c r="HQ351" t="str">
        <f t="shared" si="633"/>
        <v/>
      </c>
      <c r="HR351" s="275">
        <f>VLOOKUP(C351,MOVI!C:DT,76,0)</f>
        <v>0</v>
      </c>
      <c r="HS351" s="275">
        <f>VLOOKUP(C351,FPT!B:HQ,76,0)</f>
        <v>0</v>
      </c>
      <c r="HT351" t="str">
        <f t="shared" si="634"/>
        <v/>
      </c>
      <c r="HU351" s="275">
        <f>VLOOKUP(C351,MOVI!C:DT,77,0)</f>
        <v>0</v>
      </c>
      <c r="HV351" s="275">
        <f>VLOOKUP(C351,FPT!B:HT,77,0)</f>
        <v>0</v>
      </c>
      <c r="HW351" t="str">
        <f t="shared" si="635"/>
        <v/>
      </c>
      <c r="HX351" s="274">
        <f>VLOOKUP(C351,MOVI!C:CB,78,0)</f>
        <v>400000</v>
      </c>
      <c r="HY351" s="261">
        <f>VLOOKUP(C351,FPT!$B:$CA,78,0)</f>
        <v>400000</v>
      </c>
      <c r="HZ351" t="str">
        <f t="shared" si="636"/>
        <v/>
      </c>
      <c r="IA351" s="275">
        <f>VLOOKUP(C351,MOVI!C:CD,79,0)</f>
        <v>50000</v>
      </c>
      <c r="IB351" s="275">
        <f>VLOOKUP(C351,FPT!B:HZ,79,0)</f>
        <v>50000</v>
      </c>
      <c r="IC351" t="str">
        <f t="shared" si="637"/>
        <v/>
      </c>
      <c r="ID351" s="275">
        <f>VLOOKUP(C351,MOVI!C:CD,80,0)</f>
        <v>75000</v>
      </c>
      <c r="IE351" s="275">
        <f>VLOOKUP(C351,FPT!B:IC,80,0)</f>
        <v>75000</v>
      </c>
      <c r="IF351" t="str">
        <f t="shared" si="638"/>
        <v/>
      </c>
      <c r="IG351" s="275">
        <f>VLOOKUP(C351,MOVI!C:DT,81,0)</f>
        <v>0</v>
      </c>
      <c r="IH351" s="275">
        <f>VLOOKUP(C351,FPT!B:IF,81,0)</f>
        <v>0</v>
      </c>
      <c r="II351" t="str">
        <f t="shared" si="639"/>
        <v/>
      </c>
      <c r="IJ351" s="275">
        <f>VLOOKUP(C351,MOVI!C:DT,82,0)</f>
        <v>525000</v>
      </c>
      <c r="IK351" s="275">
        <f>VLOOKUP(C351,FPT!B:II,82,0)</f>
        <v>525000</v>
      </c>
      <c r="IL351" t="str">
        <f t="shared" si="640"/>
        <v/>
      </c>
      <c r="IM351" s="275">
        <f>ROUND(VLOOKUP(C351,MOVI!C:DT,83,0),0)</f>
        <v>12440962</v>
      </c>
      <c r="IN351" s="275">
        <f>ROUND(VLOOKUP(C351,FPT!B:IL,83,0),0)</f>
        <v>12440962</v>
      </c>
      <c r="IO351" t="str">
        <f t="shared" si="641"/>
        <v/>
      </c>
      <c r="IP351" s="275">
        <f>VLOOKUP(C351,MOVI!C:DT,84,0)</f>
        <v>0</v>
      </c>
      <c r="IQ351" s="275">
        <f>VLOOKUP(C351,FPT!B:IO,84,0)</f>
        <v>0</v>
      </c>
      <c r="IR351" t="str">
        <f t="shared" si="642"/>
        <v/>
      </c>
      <c r="IS351" s="275">
        <f>ROUND(VLOOKUP(C351,MOVI!C:DT,85,0),0)</f>
        <v>0</v>
      </c>
      <c r="IT351" s="275">
        <f>ROUND(VLOOKUP(C351,FPT!B:IR,85,0),0)</f>
        <v>0</v>
      </c>
      <c r="IU351" t="str">
        <f t="shared" si="643"/>
        <v/>
      </c>
      <c r="IV351" s="275">
        <f>VLOOKUP(C351,MOVI!C:DT,86,0)</f>
        <v>0</v>
      </c>
      <c r="IW351" s="275">
        <f>VLOOKUP(C351,FPT!B:IU,86,0)</f>
        <v>0</v>
      </c>
      <c r="IX351" t="str">
        <f t="shared" si="644"/>
        <v/>
      </c>
      <c r="IY351" s="275">
        <f>ROUND(VLOOKUP(C351,MOVI!C:DT,87,0),0)</f>
        <v>0</v>
      </c>
      <c r="IZ351" s="275">
        <f>ROUND(VLOOKUP(C351,FPT!B:IX,87,0),0)</f>
        <v>0</v>
      </c>
      <c r="JA351" t="str">
        <f t="shared" si="645"/>
        <v/>
      </c>
      <c r="JB351" s="275">
        <f>VLOOKUP(C351,MOVI!C:DT,88,0)</f>
        <v>0</v>
      </c>
      <c r="JC351" s="275">
        <f>VLOOKUP(C351,FPT!B:JA,88,0)</f>
        <v>0</v>
      </c>
      <c r="JD351" t="str">
        <f t="shared" si="646"/>
        <v/>
      </c>
      <c r="JE351" s="275">
        <f>VLOOKUP(C351,MOVI!C:DT,89,0)</f>
        <v>50000</v>
      </c>
      <c r="JF351" s="275">
        <f>VLOOKUP(C351,FPT!B:JD,89,0)</f>
        <v>50000</v>
      </c>
      <c r="JG351" t="str">
        <f t="shared" si="647"/>
        <v/>
      </c>
      <c r="JH351" s="275">
        <f>VLOOKUP(C351,MOVI!C:DT,90,0)</f>
        <v>0</v>
      </c>
      <c r="JI351" s="275">
        <f>VLOOKUP(C351,FPT!B:JG,90,0)</f>
        <v>0</v>
      </c>
      <c r="JJ351" t="str">
        <f t="shared" si="648"/>
        <v/>
      </c>
      <c r="JK351" s="275">
        <f>VLOOKUP(C351,MOVI!C:DT,91,0)</f>
        <v>0</v>
      </c>
      <c r="JL351" s="275">
        <f>VLOOKUP(C351,FPT!B:JJ,91,0)</f>
        <v>0</v>
      </c>
      <c r="JM351" t="str">
        <f t="shared" si="649"/>
        <v/>
      </c>
      <c r="JN351" s="275">
        <f>VLOOKUP(C351,MOVI!C:DT,92,0)</f>
        <v>0</v>
      </c>
      <c r="JO351" s="275">
        <f>VLOOKUP(C351,FPT!B:JM,92,0)</f>
        <v>0</v>
      </c>
      <c r="JP351" t="str">
        <f t="shared" si="650"/>
        <v/>
      </c>
      <c r="JQ351" s="275">
        <f>VLOOKUP(C351,MOVI!C:DT,93,0)</f>
        <v>0</v>
      </c>
      <c r="JR351" s="275">
        <f>VLOOKUP(C351,FPT!B:JP,93,0)</f>
        <v>0</v>
      </c>
      <c r="JS351" t="str">
        <f t="shared" si="651"/>
        <v/>
      </c>
      <c r="JT351" s="275">
        <f>VLOOKUP(C351,MOVI!C:DT,94,0)</f>
        <v>50000</v>
      </c>
      <c r="JU351" s="275">
        <f>VLOOKUP(C351,FPT!B:JS,94,0)</f>
        <v>50000</v>
      </c>
      <c r="JV351" t="str">
        <f t="shared" si="652"/>
        <v/>
      </c>
      <c r="JW351" s="275">
        <f>VLOOKUP(C351,MOVI!C:DT,95,0)</f>
        <v>5340962</v>
      </c>
      <c r="JX351" s="275">
        <f>VLOOKUP(C351,FPT!B:JV,95,0)</f>
        <v>5340962</v>
      </c>
      <c r="JY351" t="str">
        <f t="shared" si="653"/>
        <v/>
      </c>
      <c r="JZ351" s="275">
        <f>VLOOKUP(C351,MOVI!C:DT,96,0)</f>
        <v>0</v>
      </c>
      <c r="KA351" s="275">
        <f>VLOOKUP(C351,FPT!B:JY,96,0)</f>
        <v>0</v>
      </c>
      <c r="KB351" t="str">
        <f t="shared" si="654"/>
        <v/>
      </c>
      <c r="KC351" s="275">
        <f>VLOOKUP(C351,MOVI!C:DT,97,0)</f>
        <v>5340962</v>
      </c>
      <c r="KD351" s="275">
        <f>VLOOKUP(C351,FPT!B:KB,97,0)</f>
        <v>5340962</v>
      </c>
      <c r="KE351" t="str">
        <f t="shared" si="655"/>
        <v/>
      </c>
      <c r="KF351" s="275">
        <f>VLOOKUP(C351,MOVI!C:DT,98,0)</f>
        <v>850000.00000000012</v>
      </c>
      <c r="KG351" s="275">
        <f>VLOOKUP(C351,FPT!B:KE,98,0)</f>
        <v>850000</v>
      </c>
      <c r="KH351" t="str">
        <f t="shared" si="656"/>
        <v/>
      </c>
      <c r="KI351" s="275">
        <f>VLOOKUP(C351,MOVI!C:DT,99,0)</f>
        <v>0</v>
      </c>
      <c r="KJ351" s="275">
        <f>VLOOKUP(C351,FPT!B:KH,99,0)</f>
        <v>0</v>
      </c>
      <c r="KK351" t="str">
        <f t="shared" si="657"/>
        <v/>
      </c>
      <c r="KL351" s="275">
        <f>VLOOKUP(C351,MOVI!C:DT,100,0)</f>
        <v>150000</v>
      </c>
      <c r="KM351" s="275">
        <f>VLOOKUP(C351,FPT!B:KK,100,0)</f>
        <v>150000</v>
      </c>
      <c r="KN351" t="str">
        <f t="shared" si="658"/>
        <v/>
      </c>
      <c r="KO351" s="275">
        <f>VLOOKUP(C351,MOVI!C:DT,101,0)</f>
        <v>0</v>
      </c>
      <c r="KP351" s="275">
        <f>VLOOKUP(C351,FPT!B:KN,101,0)</f>
        <v>0</v>
      </c>
      <c r="KQ351" t="str">
        <f t="shared" si="659"/>
        <v/>
      </c>
      <c r="KR351" s="275">
        <f>VLOOKUP(C351,MOVI!C:DT,102,0)</f>
        <v>0</v>
      </c>
      <c r="KS351" s="275">
        <f>VLOOKUP(C351,FPT!B:KQ,102,0)</f>
        <v>0</v>
      </c>
      <c r="KT351" t="str">
        <f t="shared" si="660"/>
        <v/>
      </c>
      <c r="KU351" s="275">
        <f>VLOOKUP(C351,MOVI!C:DT,103,0)</f>
        <v>1000000.0000000001</v>
      </c>
      <c r="KV351" s="275">
        <f>VLOOKUP(C351,FPT!B:KT,103,0)</f>
        <v>1000000</v>
      </c>
      <c r="KW351" t="str">
        <f t="shared" si="661"/>
        <v/>
      </c>
      <c r="KX351" s="275">
        <f>VLOOKUP(C351,MOVI!C:DT,104,0)</f>
        <v>1525000</v>
      </c>
      <c r="KY351" s="275">
        <f>VLOOKUP(C351,FPT!B:KW,104,0)</f>
        <v>1525000</v>
      </c>
      <c r="KZ351" t="str">
        <f t="shared" si="662"/>
        <v/>
      </c>
      <c r="LA351" s="275">
        <f>VLOOKUP(C351,MOVI!C:DT,105,0)</f>
        <v>100000</v>
      </c>
      <c r="LB351" s="275">
        <f>VLOOKUP(C351,FPT!B:KZ,105,0)</f>
        <v>100000</v>
      </c>
      <c r="LC351" t="str">
        <f t="shared" si="663"/>
        <v/>
      </c>
      <c r="LD351" s="275">
        <f>VLOOKUP(C351,MOVI!C:DT,106,0)</f>
        <v>7015962</v>
      </c>
      <c r="LE351" s="275">
        <f>VLOOKUP(C351,FPT!B:LC,106,0)</f>
        <v>7015962</v>
      </c>
      <c r="LF351" t="str">
        <f t="shared" si="664"/>
        <v/>
      </c>
      <c r="LG351" s="273">
        <f>VLOOKUP(C351,MOVI!C:DT,107,0)</f>
        <v>0</v>
      </c>
      <c r="LH351" s="273">
        <f>VLOOKUP(C351,FPT!B:LF,107,0)</f>
        <v>0</v>
      </c>
      <c r="LI351" t="str">
        <f t="shared" si="665"/>
        <v/>
      </c>
      <c r="LJ351" t="str">
        <f>VLOOKUP(C351,MOVI!C:DV,108,0)</f>
        <v>MoviSouthSales</v>
      </c>
      <c r="LK351" s="252" t="str">
        <f>VLOOKUP(C351,FPT!B:LI,108,0)</f>
        <v>MoviSouthSales</v>
      </c>
      <c r="LL351" t="str">
        <f t="shared" si="666"/>
        <v/>
      </c>
      <c r="LM351" s="275">
        <f>ROUND(VLOOKUP(C351,MOVI!C:DV,109,0),0)</f>
        <v>416667</v>
      </c>
      <c r="LN351" s="275">
        <f>ROUND(VLOOKUP(C351,FPT!B:LL,109,0),0)</f>
        <v>416667</v>
      </c>
      <c r="LO351" t="str">
        <f t="shared" si="667"/>
        <v/>
      </c>
      <c r="LP351" t="str">
        <f>VLOOKUP(C351,MOVI!C:DV,110,0)</f>
        <v>MKD</v>
      </c>
      <c r="LQ351" s="247" t="str">
        <f>VLOOKUP(C351,FPT!B:LO,110,0)</f>
        <v>MKD</v>
      </c>
      <c r="LR351" t="str">
        <f t="shared" si="668"/>
        <v/>
      </c>
      <c r="LS351">
        <f>MOVI!DI346</f>
        <v>22</v>
      </c>
      <c r="LV351">
        <f>MOVI!DJ346</f>
        <v>0</v>
      </c>
      <c r="LW351">
        <f>MOVI!DK346</f>
        <v>0</v>
      </c>
      <c r="LX351" t="str">
        <f>MOVI!DL346</f>
        <v>x</v>
      </c>
      <c r="LY351">
        <f>MOVI!DM346</f>
        <v>0</v>
      </c>
      <c r="LZ351">
        <f>MOVI!DN346</f>
        <v>50000</v>
      </c>
      <c r="MA351">
        <f>MOVI!DO346</f>
        <v>0</v>
      </c>
      <c r="MB351" t="str">
        <f>MOVI!DP346</f>
        <v>MKD</v>
      </c>
      <c r="MC351">
        <f>MOVI!DQ346</f>
        <v>0</v>
      </c>
      <c r="MD351">
        <f>MOVI!DR346</f>
        <v>0</v>
      </c>
      <c r="ME351" t="str">
        <f>VLOOKUP(C351,MOVI!C:DV,121,0)</f>
        <v>Group 1</v>
      </c>
      <c r="MF351" s="252" t="str">
        <f>VLOOKUP(C351,FPT!B:MD,111,0)</f>
        <v>Group 1</v>
      </c>
      <c r="MG351" t="str">
        <f t="shared" si="561"/>
        <v/>
      </c>
      <c r="MH351" t="str">
        <f>VLOOKUP(C351,MOVI!C:DT,122,0)</f>
        <v>MoviSouthGroup 1</v>
      </c>
      <c r="MI351" s="252" t="str">
        <f>VLOOKUP(C351,FPT!B:DS,112,0)</f>
        <v>MoviSouthGroup 1</v>
      </c>
      <c r="MJ351" t="str">
        <f t="shared" si="669"/>
        <v/>
      </c>
    </row>
    <row r="352" spans="1:348" x14ac:dyDescent="0.25">
      <c r="A352">
        <v>344</v>
      </c>
      <c r="B352" s="48">
        <v>6154</v>
      </c>
      <c r="C352" s="271" t="s">
        <v>1118</v>
      </c>
      <c r="D352" t="str">
        <f>VLOOKUP(C352,MOVI!C:D,2,0)</f>
        <v>Nguyễn Khương Duy</v>
      </c>
      <c r="E352" t="str">
        <f>VLOOKUP(C352,FPT!B:C,2,0)</f>
        <v>Nguyễn Khương Duy</v>
      </c>
      <c r="F352" t="str">
        <f t="shared" si="562"/>
        <v/>
      </c>
      <c r="G352" t="str">
        <f>VLOOKUP(C352,MOVI!C:E,3,0)</f>
        <v>Sales</v>
      </c>
      <c r="H352" t="str">
        <f>VLOOKUP(C352,FPT!B:F,3,0)</f>
        <v>Sales</v>
      </c>
      <c r="I352" t="str">
        <f t="shared" si="563"/>
        <v/>
      </c>
      <c r="J352" t="str">
        <f>VLOOKUP(C352,MOVI!C:H,4,0)</f>
        <v>Field Sales</v>
      </c>
      <c r="K352" t="str">
        <f>VLOOKUP(C352,FPT!B:I,4,0)</f>
        <v>Field Sales</v>
      </c>
      <c r="L352" t="str">
        <f t="shared" si="564"/>
        <v/>
      </c>
      <c r="M352" t="str">
        <f>VLOOKUP(C352,MOVI!C:DT,5,0)</f>
        <v>Associate</v>
      </c>
      <c r="N352" t="str">
        <f>VLOOKUP(C352,FPT!B:L,5,0)</f>
        <v>Associate</v>
      </c>
      <c r="O352" t="str">
        <f t="shared" si="565"/>
        <v/>
      </c>
      <c r="P352" t="str">
        <f>VLOOKUP(C352,MOVI!C:DT,6,0)</f>
        <v>Field Sales</v>
      </c>
      <c r="Q352" t="str">
        <f>VLOOKUP(C352,FPT!B:O,6,0)</f>
        <v>Field sales</v>
      </c>
      <c r="R352" t="str">
        <f t="shared" si="566"/>
        <v/>
      </c>
      <c r="S352" t="str">
        <f>VLOOKUP(C352,MOVI!C:DT,7,0)</f>
        <v>South</v>
      </c>
      <c r="T352" t="str">
        <f>VLOOKUP(C352,FPT!B:R,7,0)</f>
        <v>South</v>
      </c>
      <c r="U352" t="str">
        <f t="shared" si="567"/>
        <v/>
      </c>
      <c r="V352" t="str">
        <f>VLOOKUP(C352,MOVI!C:DT,8,0)</f>
        <v>Movi</v>
      </c>
      <c r="W352" t="str">
        <f>VLOOKUP(C352,FPT!B:U,8,0)</f>
        <v>Movi</v>
      </c>
      <c r="X352" t="str">
        <f t="shared" si="568"/>
        <v/>
      </c>
      <c r="Y352" t="str">
        <f>VLOOKUP(C352,MOVI!C:DT,9,0)</f>
        <v>Full-time</v>
      </c>
      <c r="Z352" t="str">
        <f>VLOOKUP(C352,FPT!B:X,9,0)</f>
        <v>Full-time</v>
      </c>
      <c r="AA352" t="str">
        <f t="shared" si="569"/>
        <v/>
      </c>
      <c r="AB352" t="str">
        <f>VLOOKUP(C352,MOVI!C:DT,10,0)</f>
        <v>Permanent</v>
      </c>
      <c r="AC352" t="str">
        <f>VLOOKUP(C352,FPT!B:AA,10,0)</f>
        <v>Permanent</v>
      </c>
      <c r="AD352" t="str">
        <f t="shared" si="570"/>
        <v/>
      </c>
      <c r="AE352" s="247">
        <f>VLOOKUP(C352,MOVI!C:DT,11,0)</f>
        <v>44337</v>
      </c>
      <c r="AF352" s="247">
        <f>VLOOKUP(C352,FPT!B:AD,11,0)</f>
        <v>44337</v>
      </c>
      <c r="AG352" t="str">
        <f t="shared" si="571"/>
        <v/>
      </c>
      <c r="AH352" s="260" t="str">
        <f>VLOOKUP(C352,MOVI!C:DT,12,0)</f>
        <v/>
      </c>
      <c r="AI352" s="260"/>
      <c r="AJ352" t="str">
        <f t="shared" si="671"/>
        <v/>
      </c>
      <c r="AK352">
        <f>VLOOKUP(C352,MOVI!C:DT,13,0)</f>
        <v>0</v>
      </c>
      <c r="AL352" s="247">
        <f>VLOOKUP(C352,FPT!B:AJ,13,0)</f>
        <v>0</v>
      </c>
      <c r="AM352" t="str">
        <f t="shared" si="670"/>
        <v/>
      </c>
      <c r="AN352" s="247">
        <f>VLOOKUP(C352,MOVI!C:DT,14,0)</f>
        <v>0</v>
      </c>
      <c r="AO352" s="247">
        <f>VLOOKUP(C352,FPT!B:AM,14,0)</f>
        <v>0</v>
      </c>
      <c r="AP352" t="str">
        <f t="shared" si="572"/>
        <v/>
      </c>
      <c r="AQ352" t="str">
        <f>VLOOKUP(C352,MOVI!C:DT,15,0)</f>
        <v>LC</v>
      </c>
      <c r="AR352" s="247" t="str">
        <f>VLOOKUP(C352,FPT!B:AP,15,0)</f>
        <v>LC</v>
      </c>
      <c r="AS352" t="str">
        <f t="shared" si="573"/>
        <v/>
      </c>
      <c r="AT352" s="282" t="str">
        <f>VLOOKUP(C352,MOVI!C:DT,16,0)</f>
        <v>LTTP</v>
      </c>
      <c r="AU352" s="247" t="str">
        <f>VLOOKUP(C352,FPT!B:AS,16,0)</f>
        <v>LTTP</v>
      </c>
      <c r="AV352" t="str">
        <f t="shared" si="574"/>
        <v/>
      </c>
      <c r="AW352" t="str">
        <f>VLOOKUP(C352,MOVI!C:DT,17,0)</f>
        <v>L</v>
      </c>
      <c r="AX352" s="247" t="str">
        <f>VLOOKUP(C352,FPT!B:AV,17,0)</f>
        <v>L</v>
      </c>
      <c r="AY352" t="str">
        <f t="shared" si="575"/>
        <v/>
      </c>
      <c r="AZ352">
        <f>VLOOKUP(C352,MOVI!C:DT,18,0)</f>
        <v>0</v>
      </c>
      <c r="BA352" s="247">
        <f>VLOOKUP(C352,FPT!B:AY,18,0)</f>
        <v>0</v>
      </c>
      <c r="BB352" t="str">
        <f t="shared" si="576"/>
        <v/>
      </c>
      <c r="BC352" s="275">
        <f>VLOOKUP(C352,MOVI!C:DT,19,0)</f>
        <v>5000000</v>
      </c>
      <c r="BD352" s="275">
        <f>VLOOKUP(C352,FPT!B:BB,19,0)</f>
        <v>5000000</v>
      </c>
      <c r="BE352" t="str">
        <f t="shared" si="577"/>
        <v/>
      </c>
      <c r="BF352">
        <f>VLOOKUP(C352,MOVI!C:DT,20,0)</f>
        <v>0</v>
      </c>
      <c r="BG352" s="252">
        <f>VLOOKUP(C352,FPT!B:BE,20,0)</f>
        <v>0</v>
      </c>
      <c r="BH352" t="str">
        <f t="shared" si="578"/>
        <v/>
      </c>
      <c r="BI352" s="275">
        <f>VLOOKUP(C352,MOVI!C:DT,21,0)</f>
        <v>5000000</v>
      </c>
      <c r="BJ352" s="275">
        <f>VLOOKUP(C352,FPT!B:BH,21,0)</f>
        <v>5000000</v>
      </c>
      <c r="BK352" t="str">
        <f t="shared" si="579"/>
        <v/>
      </c>
      <c r="BL352" s="275">
        <f>VLOOKUP(C352,MOVI!C:DT,22,0)</f>
        <v>0</v>
      </c>
      <c r="BM352" s="275">
        <f>VLOOKUP(C352,FPT!B:BK,22,0)</f>
        <v>0</v>
      </c>
      <c r="BN352" t="str">
        <f t="shared" si="580"/>
        <v/>
      </c>
      <c r="BO352" s="275">
        <f>VLOOKUP(C352,MOVI!C:DT,23,0)</f>
        <v>0</v>
      </c>
      <c r="BP352" s="275">
        <f>VLOOKUP(C352,FPT!B:BN,23,0)</f>
        <v>0</v>
      </c>
      <c r="BQ352" t="str">
        <f t="shared" si="581"/>
        <v/>
      </c>
      <c r="BR352" s="275">
        <f>VLOOKUP(C352,MOVI!C:DT,24,0)</f>
        <v>0</v>
      </c>
      <c r="BS352" s="275">
        <f>VLOOKUP(C352,FPT!B:BQ,24,0)</f>
        <v>0</v>
      </c>
      <c r="BT352" t="str">
        <f t="shared" si="582"/>
        <v/>
      </c>
      <c r="BU352" s="275">
        <f>VLOOKUP(C352,MOVI!C:DT,25,0)</f>
        <v>200000</v>
      </c>
      <c r="BV352" s="275">
        <f>VLOOKUP(C352,FPT!B:BT,25,0)</f>
        <v>200000</v>
      </c>
      <c r="BW352" t="str">
        <f t="shared" si="583"/>
        <v/>
      </c>
      <c r="BX352" s="275">
        <f>VLOOKUP(C352,MOVI!C:DT,26,0)</f>
        <v>0</v>
      </c>
      <c r="BY352" s="275">
        <f>VLOOKUP(C352,FPT!B:BW,26,0)</f>
        <v>0</v>
      </c>
      <c r="BZ352" t="str">
        <f t="shared" si="584"/>
        <v/>
      </c>
      <c r="CA352" s="275">
        <f>VLOOKUP(C352,MOVI!C:DT,27,0)</f>
        <v>730000</v>
      </c>
      <c r="CB352" s="275">
        <f>VLOOKUP(C352,FPT!B:BZ,27,0)</f>
        <v>730000</v>
      </c>
      <c r="CC352" t="str">
        <f t="shared" si="585"/>
        <v/>
      </c>
      <c r="CD352" s="275">
        <f>VLOOKUP(C352,MOVI!C:DT,28,0)</f>
        <v>930000</v>
      </c>
      <c r="CE352" s="275">
        <f>VLOOKUP(C352,FPT!B:CC,28,0)</f>
        <v>930000</v>
      </c>
      <c r="CF352" t="str">
        <f t="shared" si="586"/>
        <v/>
      </c>
      <c r="CG352" t="str">
        <f>VLOOKUP(C352,MOVI!C:DT,29,0)</f>
        <v>CN</v>
      </c>
      <c r="CH352" s="252" t="str">
        <f>VLOOKUP(C352,FPT!B:CF,29,0)</f>
        <v>CN</v>
      </c>
      <c r="CI352" t="str">
        <f t="shared" si="587"/>
        <v/>
      </c>
      <c r="CJ352">
        <f>VLOOKUP(C352,MOVI!C:DT,30,0)</f>
        <v>26</v>
      </c>
      <c r="CK352" s="252">
        <f>VLOOKUP(C352,FPT!B:CI,30,0)</f>
        <v>26</v>
      </c>
      <c r="CL352" t="str">
        <f t="shared" si="588"/>
        <v/>
      </c>
      <c r="CM352">
        <f>VLOOKUP(C352,MOVI!C:DT,31,0)</f>
        <v>25</v>
      </c>
      <c r="CN352" s="252">
        <f>VLOOKUP(C352,FPT!B:CL,31,0)</f>
        <v>25</v>
      </c>
      <c r="CO352" t="str">
        <f t="shared" si="589"/>
        <v/>
      </c>
      <c r="CP352" s="275">
        <f>VLOOKUP(C352,MOVI!C:DT,32,0)</f>
        <v>1</v>
      </c>
      <c r="CQ352" s="275">
        <f>VLOOKUP(C352,FPT!B:CO,32,0)</f>
        <v>1</v>
      </c>
      <c r="CR352" t="str">
        <f t="shared" si="590"/>
        <v/>
      </c>
      <c r="CS352" s="275">
        <f>VLOOKUP(C352,MOVI!C:DT,33,0)</f>
        <v>0</v>
      </c>
      <c r="CT352" s="275">
        <f>VLOOKUP(C352,FPT!B:CR,33,0)</f>
        <v>0</v>
      </c>
      <c r="CU352" t="str">
        <f t="shared" si="591"/>
        <v/>
      </c>
      <c r="CV352" s="275">
        <f>VLOOKUP(C352,MOVI!C:DT,34,0)</f>
        <v>0</v>
      </c>
      <c r="CW352" s="275">
        <f>VLOOKUP(C352,FPT!B:CU,34,0)</f>
        <v>0</v>
      </c>
      <c r="CX352" t="str">
        <f t="shared" si="592"/>
        <v/>
      </c>
      <c r="CY352" s="275">
        <f>VLOOKUP(C352,MOVI!C:DT,35,0)</f>
        <v>26</v>
      </c>
      <c r="CZ352" s="275">
        <f>VLOOKUP(C352,FPT!B:CX,35,0)</f>
        <v>26</v>
      </c>
      <c r="DA352" t="str">
        <f t="shared" si="593"/>
        <v/>
      </c>
      <c r="DB352" s="275">
        <f>VLOOKUP(C352,MOVI!C:DT,36,0)</f>
        <v>0</v>
      </c>
      <c r="DC352" s="275">
        <f>VLOOKUP(C352,FPT!B:DA,36,0)</f>
        <v>0</v>
      </c>
      <c r="DD352" t="str">
        <f t="shared" si="594"/>
        <v/>
      </c>
      <c r="DE352" s="275">
        <f>VLOOKUP(C352,MOVI!C:DT,37,0)</f>
        <v>0</v>
      </c>
      <c r="DF352" s="275">
        <f>VLOOKUP(C352,FPT!B:DD,37,0)</f>
        <v>0</v>
      </c>
      <c r="DG352" t="str">
        <f t="shared" si="595"/>
        <v/>
      </c>
      <c r="DH352" s="275">
        <f>VLOOKUP(C352,MOVI!C:DT,38,0)</f>
        <v>0</v>
      </c>
      <c r="DI352" s="275">
        <f>VLOOKUP(C352,FPT!B:DG,38,0)</f>
        <v>0</v>
      </c>
      <c r="DJ352" t="str">
        <f t="shared" si="596"/>
        <v/>
      </c>
      <c r="DK352" s="275">
        <f>VLOOKUP(C352,MOVI!C:DT,39,0)</f>
        <v>0</v>
      </c>
      <c r="DL352" s="275">
        <f>VLOOKUP(C352,FPT!B:DJ,39,0)</f>
        <v>0</v>
      </c>
      <c r="DM352" t="str">
        <f t="shared" si="597"/>
        <v/>
      </c>
      <c r="DN352" s="275">
        <f>VLOOKUP(C352,MOVI!C:DT,40,0)</f>
        <v>0</v>
      </c>
      <c r="DO352" s="275">
        <f>VLOOKUP(C352,FPT!B:DM,40,0)</f>
        <v>0</v>
      </c>
      <c r="DP352" t="str">
        <f t="shared" si="598"/>
        <v/>
      </c>
      <c r="DQ352" s="275">
        <f>VLOOKUP(C352,MOVI!C:DT,41,0)</f>
        <v>0</v>
      </c>
      <c r="DR352" s="275">
        <f>VLOOKUP(C352,FPT!B:DP,41,0)</f>
        <v>0</v>
      </c>
      <c r="DS352" t="str">
        <f t="shared" si="599"/>
        <v/>
      </c>
      <c r="DT352" s="275">
        <f>VLOOKUP(C352,MOVI!C:DT,42,0)</f>
        <v>5000000</v>
      </c>
      <c r="DU352" s="275">
        <f>ROUND(VLOOKUP(C352,FPT!B:DS,42,0),0)</f>
        <v>5000000</v>
      </c>
      <c r="DV352" t="str">
        <f t="shared" si="600"/>
        <v/>
      </c>
      <c r="DW352" s="275">
        <f>VLOOKUP(C352,MOVI!C:DT,43,0)</f>
        <v>0</v>
      </c>
      <c r="DX352" s="275">
        <f>VLOOKUP(C352,FPT!B:DV,43,0)</f>
        <v>0</v>
      </c>
      <c r="DY352" t="str">
        <f t="shared" si="601"/>
        <v/>
      </c>
      <c r="DZ352" s="275">
        <f>VLOOKUP(C352,MOVI!C:DT,44,0)</f>
        <v>0</v>
      </c>
      <c r="EA352" s="275">
        <f>VLOOKUP(C352,FPT!B:DY,44,0)</f>
        <v>0</v>
      </c>
      <c r="EB352" t="str">
        <f t="shared" si="602"/>
        <v/>
      </c>
      <c r="EC352" s="275">
        <f>VLOOKUP(C352,MOVI!C:DT,45,0)</f>
        <v>5000000</v>
      </c>
      <c r="ED352" s="275">
        <f>ROUND(VLOOKUP(C352,FPT!B:EB,45,0),0)</f>
        <v>5000000</v>
      </c>
      <c r="EE352" t="str">
        <f t="shared" si="603"/>
        <v/>
      </c>
      <c r="EF352" s="275">
        <f>VLOOKUP(C352,MOVI!C:DT,46,0)</f>
        <v>0</v>
      </c>
      <c r="EG352" s="275">
        <f>VLOOKUP(C352,FPT!B:EE,46,0)</f>
        <v>0</v>
      </c>
      <c r="EH352" t="str">
        <f t="shared" si="604"/>
        <v/>
      </c>
      <c r="EI352" s="275">
        <f>VLOOKUP(C352,MOVI!C:DT,47,0)</f>
        <v>0</v>
      </c>
      <c r="EJ352" s="275">
        <f>VLOOKUP(C352,FPT!B:EH,47,0)</f>
        <v>0</v>
      </c>
      <c r="EK352" t="str">
        <f t="shared" si="605"/>
        <v/>
      </c>
      <c r="EL352" s="275">
        <f>VLOOKUP(C352,MOVI!C:DT,48,0)</f>
        <v>0</v>
      </c>
      <c r="EM352" s="275">
        <f>VLOOKUP(C352,FPT!B:EK,48,0)</f>
        <v>0</v>
      </c>
      <c r="EN352" t="str">
        <f t="shared" si="606"/>
        <v/>
      </c>
      <c r="EO352" s="275">
        <f>VLOOKUP(C352,MOVI!C:DT,49,0)</f>
        <v>200000</v>
      </c>
      <c r="EP352" s="275">
        <f>VLOOKUP(C352,FPT!B:EN,49,0)</f>
        <v>200000</v>
      </c>
      <c r="EQ352" t="str">
        <f t="shared" si="607"/>
        <v/>
      </c>
      <c r="ER352" s="275">
        <f>VLOOKUP(C352,MOVI!C:DT,50,0)</f>
        <v>0</v>
      </c>
      <c r="ES352" s="275">
        <f>VLOOKUP(C352,FPT!B:EQ,50,0)</f>
        <v>0</v>
      </c>
      <c r="ET352" t="str">
        <f t="shared" si="608"/>
        <v/>
      </c>
      <c r="EU352" s="275">
        <f>VLOOKUP(C352,MOVI!C:DT,51,0)</f>
        <v>0</v>
      </c>
      <c r="EV352" s="275">
        <f>VLOOKUP(C352,FPT!B:ET,51,0)</f>
        <v>0</v>
      </c>
      <c r="EW352" t="str">
        <f t="shared" si="609"/>
        <v/>
      </c>
      <c r="EX352" s="275">
        <f>VLOOKUP(C352,MOVI!C:DT,52,0)</f>
        <v>0</v>
      </c>
      <c r="EY352" s="275">
        <f>VLOOKUP(C352,FPT!B:EW,52,0)</f>
        <v>0</v>
      </c>
      <c r="EZ352" t="str">
        <f t="shared" si="610"/>
        <v/>
      </c>
      <c r="FA352" s="275">
        <f>VLOOKUP(C352,MOVI!C:DT,53,0)</f>
        <v>0</v>
      </c>
      <c r="FB352" s="275">
        <f>VLOOKUP(C352,FPT!B:EZ,53,0)</f>
        <v>0</v>
      </c>
      <c r="FC352" t="str">
        <f t="shared" si="611"/>
        <v/>
      </c>
      <c r="FD352" s="275">
        <f>VLOOKUP(C352,MOVI!C:DT,54,0)</f>
        <v>0</v>
      </c>
      <c r="FE352" s="275">
        <f>VLOOKUP(C352,FPT!B:FC,54,0)</f>
        <v>0</v>
      </c>
      <c r="FF352" t="str">
        <f t="shared" si="612"/>
        <v/>
      </c>
      <c r="FG352" s="275">
        <f>VLOOKUP(C352,MOVI!C:DT,55,0)</f>
        <v>701923</v>
      </c>
      <c r="FH352" s="275">
        <f>VLOOKUP(C352,FPT!B:FF,55,0)</f>
        <v>701923</v>
      </c>
      <c r="FI352" t="str">
        <f t="shared" si="613"/>
        <v/>
      </c>
      <c r="FJ352" s="275">
        <f>VLOOKUP(C352,MOVI!C:DT,56,0)</f>
        <v>901923</v>
      </c>
      <c r="FK352" s="275">
        <f>VLOOKUP(C352,FPT!B:FI,56,0)</f>
        <v>901923</v>
      </c>
      <c r="FL352" t="str">
        <f t="shared" si="614"/>
        <v/>
      </c>
      <c r="FM352" s="275">
        <f>VLOOKUP(C352,MOVI!C:DT,57,0)</f>
        <v>3322760</v>
      </c>
      <c r="FN352" s="275">
        <f>VLOOKUP(C352,FPT!B:FL,57,0)</f>
        <v>3322760</v>
      </c>
      <c r="FO352" t="str">
        <f t="shared" si="615"/>
        <v/>
      </c>
      <c r="FP352" s="275">
        <f>VLOOKUP(C352,MOVI!C:DT,58,0)</f>
        <v>0</v>
      </c>
      <c r="FQ352" s="275">
        <f>VLOOKUP(C352,FPT!B:FO,58,0)</f>
        <v>0</v>
      </c>
      <c r="FR352" t="str">
        <f t="shared" si="616"/>
        <v/>
      </c>
      <c r="FS352" s="275">
        <f>VLOOKUP(C352,MOVI!C:DT,59,0)</f>
        <v>0</v>
      </c>
      <c r="FT352" s="275">
        <f>VLOOKUP(C352,FPT!B:FR,59,0)</f>
        <v>0</v>
      </c>
      <c r="FU352" t="str">
        <f t="shared" si="617"/>
        <v/>
      </c>
      <c r="FV352" s="275">
        <f>VLOOKUP(C352,MOVI!C:DT,60,0)</f>
        <v>0</v>
      </c>
      <c r="FW352" s="275">
        <f>VLOOKUP(C352,FPT!B:FU,60,0)</f>
        <v>0</v>
      </c>
      <c r="FX352" t="str">
        <f t="shared" si="618"/>
        <v/>
      </c>
      <c r="FY352" s="275">
        <f>VLOOKUP(C352,MOVI!C:DT,61,0)</f>
        <v>0</v>
      </c>
      <c r="FZ352" s="275">
        <f>VLOOKUP(C352,FPT!B:FX,61,0)</f>
        <v>0</v>
      </c>
      <c r="GA352" t="str">
        <f t="shared" si="619"/>
        <v/>
      </c>
      <c r="GB352" s="275">
        <f>VLOOKUP(C352,MOVI!C:DT,62,0)</f>
        <v>170000</v>
      </c>
      <c r="GC352" s="275">
        <f>VLOOKUP(C352,FPT!B:GA,62,0)</f>
        <v>170000</v>
      </c>
      <c r="GD352" t="str">
        <f t="shared" si="620"/>
        <v/>
      </c>
      <c r="GE352" s="275">
        <f>VLOOKUP(C352,MOVI!C:DT,63,0)</f>
        <v>0</v>
      </c>
      <c r="GF352" s="275">
        <f>VLOOKUP(C352,FPT!B:GD,63,0)</f>
        <v>0</v>
      </c>
      <c r="GG352" t="str">
        <f t="shared" si="621"/>
        <v/>
      </c>
      <c r="GH352" s="275">
        <f>VLOOKUP(C352,MOVI!C:DT,64,0)</f>
        <v>0</v>
      </c>
      <c r="GI352" s="275">
        <f>VLOOKUP(C352,FPT!B:GG,64,0)</f>
        <v>0</v>
      </c>
      <c r="GJ352" t="str">
        <f t="shared" si="622"/>
        <v/>
      </c>
      <c r="GK352" s="275">
        <f>VLOOKUP(C352,MOVI!C:DT,65,0)</f>
        <v>0</v>
      </c>
      <c r="GL352" s="275">
        <f>VLOOKUP(C352,FPT!B:GJ,65,0)</f>
        <v>0</v>
      </c>
      <c r="GM352" t="str">
        <f t="shared" si="623"/>
        <v/>
      </c>
      <c r="GN352" s="275">
        <f>VLOOKUP(C352,MOVI!C:DT,66,0)</f>
        <v>0</v>
      </c>
      <c r="GO352" s="275">
        <f>VLOOKUP(C352,FPT!B:GM,66,0)</f>
        <v>0</v>
      </c>
      <c r="GP352" t="str">
        <f t="shared" si="624"/>
        <v/>
      </c>
      <c r="GQ352" s="275">
        <f>VLOOKUP(C352,MOVI!C:DT,67,0)</f>
        <v>0</v>
      </c>
      <c r="GR352" s="275">
        <f>VLOOKUP(C352,FPT!B:GP,67,0)</f>
        <v>0</v>
      </c>
      <c r="GS352" t="str">
        <f t="shared" si="625"/>
        <v/>
      </c>
      <c r="GT352" s="275">
        <f>VLOOKUP(C352,MOVI!C:DT,68,0)</f>
        <v>0</v>
      </c>
      <c r="GU352" s="275">
        <f>VLOOKUP(C352,FPT!B:GS,68,0)</f>
        <v>0</v>
      </c>
      <c r="GV352" t="str">
        <f t="shared" si="626"/>
        <v/>
      </c>
      <c r="GW352" s="275">
        <f>VLOOKUP(C352,MOVI!C:DT,69,0)</f>
        <v>0</v>
      </c>
      <c r="GX352" s="275">
        <f>VLOOKUP(C352,FPT!B:GV,69,0)</f>
        <v>0</v>
      </c>
      <c r="GY352" t="str">
        <f t="shared" si="627"/>
        <v/>
      </c>
      <c r="GZ352" s="275">
        <f>VLOOKUP(C352,MOVI!C:DT,70,0)</f>
        <v>3492760</v>
      </c>
      <c r="HA352" s="275">
        <f>VLOOKUP(C352,FPT!B:GY,70,0)</f>
        <v>3492760</v>
      </c>
      <c r="HB352" t="str">
        <f t="shared" si="628"/>
        <v/>
      </c>
      <c r="HC352" s="275">
        <f>VLOOKUP(C352,MOVI!C:DT,71,0)</f>
        <v>9394683</v>
      </c>
      <c r="HD352" s="275">
        <f>ROUND(VLOOKUP(C352,FPT!B:HB,71,0),0)</f>
        <v>9394683</v>
      </c>
      <c r="HE352" t="str">
        <f t="shared" si="629"/>
        <v/>
      </c>
      <c r="HF352" s="275">
        <f>ROUND(VLOOKUP(C352,MOVI!C:DT,72,0),0)</f>
        <v>0</v>
      </c>
      <c r="HG352" s="275">
        <f>ROUND(VLOOKUP(C352,FPT!B:HE,72,0),0)</f>
        <v>0</v>
      </c>
      <c r="HH352" t="str">
        <f t="shared" si="630"/>
        <v/>
      </c>
      <c r="HI352" s="275">
        <f>VLOOKUP(C352,MOVI!C:DT,73,0)</f>
        <v>200000</v>
      </c>
      <c r="HJ352" s="275">
        <f>VLOOKUP(C352,FPT!B:HH,73,0)</f>
        <v>200000</v>
      </c>
      <c r="HK352" t="str">
        <f t="shared" si="631"/>
        <v/>
      </c>
      <c r="HL352" s="275">
        <f>VLOOKUP(C352,MOVI!C:DT,74,0)</f>
        <v>701923</v>
      </c>
      <c r="HM352" s="275">
        <f>VLOOKUP(C352,FPT!B:HK,74,0)</f>
        <v>701923</v>
      </c>
      <c r="HN352" t="str">
        <f t="shared" si="632"/>
        <v/>
      </c>
      <c r="HO352" s="275">
        <f>VLOOKUP(C352,MOVI!C:DT,75,0)</f>
        <v>11000000</v>
      </c>
      <c r="HP352" s="275">
        <f>VLOOKUP(C352,FPT!B:HN,75,0)</f>
        <v>11000000</v>
      </c>
      <c r="HQ352" t="str">
        <f t="shared" si="633"/>
        <v/>
      </c>
      <c r="HR352" s="275">
        <f>VLOOKUP(C352,MOVI!C:DT,76,0)</f>
        <v>0</v>
      </c>
      <c r="HS352" s="275">
        <f>VLOOKUP(C352,FPT!B:HQ,76,0)</f>
        <v>0</v>
      </c>
      <c r="HT352" t="str">
        <f t="shared" si="634"/>
        <v/>
      </c>
      <c r="HU352" s="275">
        <f>VLOOKUP(C352,MOVI!C:DT,77,0)</f>
        <v>0</v>
      </c>
      <c r="HV352" s="275">
        <f>VLOOKUP(C352,FPT!B:HT,77,0)</f>
        <v>0</v>
      </c>
      <c r="HW352" t="str">
        <f t="shared" si="635"/>
        <v/>
      </c>
      <c r="HX352" s="274">
        <f>VLOOKUP(C352,MOVI!C:CB,78,0)</f>
        <v>400000</v>
      </c>
      <c r="HY352" s="261">
        <f>VLOOKUP(C352,FPT!$B:$CA,78,0)</f>
        <v>400000</v>
      </c>
      <c r="HZ352" t="str">
        <f t="shared" si="636"/>
        <v/>
      </c>
      <c r="IA352" s="275">
        <f>VLOOKUP(C352,MOVI!C:CD,79,0)</f>
        <v>50000</v>
      </c>
      <c r="IB352" s="275">
        <f>VLOOKUP(C352,FPT!B:HZ,79,0)</f>
        <v>50000</v>
      </c>
      <c r="IC352" t="str">
        <f t="shared" si="637"/>
        <v/>
      </c>
      <c r="ID352" s="275">
        <f>VLOOKUP(C352,MOVI!C:CD,80,0)</f>
        <v>75000</v>
      </c>
      <c r="IE352" s="275">
        <f>VLOOKUP(C352,FPT!B:IC,80,0)</f>
        <v>75000</v>
      </c>
      <c r="IF352" t="str">
        <f t="shared" si="638"/>
        <v/>
      </c>
      <c r="IG352" s="275">
        <f>VLOOKUP(C352,MOVI!C:DT,81,0)</f>
        <v>0</v>
      </c>
      <c r="IH352" s="275">
        <f>VLOOKUP(C352,FPT!B:IF,81,0)</f>
        <v>0</v>
      </c>
      <c r="II352" t="str">
        <f t="shared" si="639"/>
        <v/>
      </c>
      <c r="IJ352" s="275">
        <f>VLOOKUP(C352,MOVI!C:DT,82,0)</f>
        <v>525000</v>
      </c>
      <c r="IK352" s="275">
        <f>VLOOKUP(C352,FPT!B:II,82,0)</f>
        <v>525000</v>
      </c>
      <c r="IL352" t="str">
        <f t="shared" si="640"/>
        <v/>
      </c>
      <c r="IM352" s="275">
        <f>ROUND(VLOOKUP(C352,MOVI!C:DT,83,0),0)</f>
        <v>12426923</v>
      </c>
      <c r="IN352" s="275">
        <f>ROUND(VLOOKUP(C352,FPT!B:IL,83,0),0)</f>
        <v>12426923</v>
      </c>
      <c r="IO352" t="str">
        <f t="shared" si="641"/>
        <v/>
      </c>
      <c r="IP352" s="275">
        <f>VLOOKUP(C352,MOVI!C:DT,84,0)</f>
        <v>0</v>
      </c>
      <c r="IQ352" s="275">
        <f>VLOOKUP(C352,FPT!B:IO,84,0)</f>
        <v>0</v>
      </c>
      <c r="IR352" t="str">
        <f t="shared" si="642"/>
        <v/>
      </c>
      <c r="IS352" s="275">
        <f>ROUND(VLOOKUP(C352,MOVI!C:DT,85,0),0)</f>
        <v>0</v>
      </c>
      <c r="IT352" s="275">
        <f>ROUND(VLOOKUP(C352,FPT!B:IR,85,0),0)</f>
        <v>0</v>
      </c>
      <c r="IU352" t="str">
        <f t="shared" si="643"/>
        <v/>
      </c>
      <c r="IV352" s="275">
        <f>VLOOKUP(C352,MOVI!C:DT,86,0)</f>
        <v>0</v>
      </c>
      <c r="IW352" s="275">
        <f>VLOOKUP(C352,FPT!B:IU,86,0)</f>
        <v>0</v>
      </c>
      <c r="IX352" t="str">
        <f t="shared" si="644"/>
        <v/>
      </c>
      <c r="IY352" s="275">
        <f>ROUND(VLOOKUP(C352,MOVI!C:DT,87,0),0)</f>
        <v>0</v>
      </c>
      <c r="IZ352" s="275">
        <f>ROUND(VLOOKUP(C352,FPT!B:IX,87,0),0)</f>
        <v>0</v>
      </c>
      <c r="JA352" t="str">
        <f t="shared" si="645"/>
        <v/>
      </c>
      <c r="JB352" s="275">
        <f>VLOOKUP(C352,MOVI!C:DT,88,0)</f>
        <v>0</v>
      </c>
      <c r="JC352" s="275">
        <f>VLOOKUP(C352,FPT!B:JA,88,0)</f>
        <v>0</v>
      </c>
      <c r="JD352" t="str">
        <f t="shared" si="646"/>
        <v/>
      </c>
      <c r="JE352" s="275">
        <f>VLOOKUP(C352,MOVI!C:DT,89,0)</f>
        <v>50000</v>
      </c>
      <c r="JF352" s="275">
        <f>VLOOKUP(C352,FPT!B:JD,89,0)</f>
        <v>50000</v>
      </c>
      <c r="JG352" t="str">
        <f t="shared" si="647"/>
        <v/>
      </c>
      <c r="JH352" s="275">
        <f>VLOOKUP(C352,MOVI!C:DT,90,0)</f>
        <v>0</v>
      </c>
      <c r="JI352" s="275">
        <f>VLOOKUP(C352,FPT!B:JG,90,0)</f>
        <v>0</v>
      </c>
      <c r="JJ352" t="str">
        <f t="shared" si="648"/>
        <v/>
      </c>
      <c r="JK352" s="275">
        <f>VLOOKUP(C352,MOVI!C:DT,91,0)</f>
        <v>0</v>
      </c>
      <c r="JL352" s="275">
        <f>VLOOKUP(C352,FPT!B:JJ,91,0)</f>
        <v>0</v>
      </c>
      <c r="JM352" t="str">
        <f t="shared" si="649"/>
        <v/>
      </c>
      <c r="JN352" s="275">
        <f>VLOOKUP(C352,MOVI!C:DT,92,0)</f>
        <v>0</v>
      </c>
      <c r="JO352" s="275">
        <f>VLOOKUP(C352,FPT!B:JM,92,0)</f>
        <v>0</v>
      </c>
      <c r="JP352" t="str">
        <f t="shared" si="650"/>
        <v/>
      </c>
      <c r="JQ352" s="275">
        <f>VLOOKUP(C352,MOVI!C:DT,93,0)</f>
        <v>0</v>
      </c>
      <c r="JR352" s="275">
        <f>VLOOKUP(C352,FPT!B:JP,93,0)</f>
        <v>0</v>
      </c>
      <c r="JS352" t="str">
        <f t="shared" si="651"/>
        <v/>
      </c>
      <c r="JT352" s="275">
        <f>VLOOKUP(C352,MOVI!C:DT,94,0)</f>
        <v>50000</v>
      </c>
      <c r="JU352" s="275">
        <f>VLOOKUP(C352,FPT!B:JS,94,0)</f>
        <v>50000</v>
      </c>
      <c r="JV352" t="str">
        <f t="shared" si="652"/>
        <v/>
      </c>
      <c r="JW352" s="275">
        <f>VLOOKUP(C352,MOVI!C:DT,95,0)</f>
        <v>8819683</v>
      </c>
      <c r="JX352" s="275">
        <f>VLOOKUP(C352,FPT!B:JV,95,0)</f>
        <v>8819683</v>
      </c>
      <c r="JY352" t="str">
        <f t="shared" si="653"/>
        <v/>
      </c>
      <c r="JZ352" s="275">
        <f>VLOOKUP(C352,MOVI!C:DT,96,0)</f>
        <v>0</v>
      </c>
      <c r="KA352" s="275">
        <f>VLOOKUP(C352,FPT!B:JY,96,0)</f>
        <v>0</v>
      </c>
      <c r="KB352" t="str">
        <f t="shared" si="654"/>
        <v/>
      </c>
      <c r="KC352" s="275">
        <f>VLOOKUP(C352,MOVI!C:DT,97,0)</f>
        <v>8819683</v>
      </c>
      <c r="KD352" s="275">
        <f>VLOOKUP(C352,FPT!B:KB,97,0)</f>
        <v>8819683</v>
      </c>
      <c r="KE352" t="str">
        <f t="shared" si="655"/>
        <v/>
      </c>
      <c r="KF352" s="275">
        <f>VLOOKUP(C352,MOVI!C:DT,98,0)</f>
        <v>850000.00000000012</v>
      </c>
      <c r="KG352" s="275">
        <f>VLOOKUP(C352,FPT!B:KE,98,0)</f>
        <v>850000</v>
      </c>
      <c r="KH352" t="str">
        <f t="shared" si="656"/>
        <v/>
      </c>
      <c r="KI352" s="275">
        <f>VLOOKUP(C352,MOVI!C:DT,99,0)</f>
        <v>0</v>
      </c>
      <c r="KJ352" s="275">
        <f>VLOOKUP(C352,FPT!B:KH,99,0)</f>
        <v>0</v>
      </c>
      <c r="KK352" t="str">
        <f t="shared" si="657"/>
        <v/>
      </c>
      <c r="KL352" s="275">
        <f>VLOOKUP(C352,MOVI!C:DT,100,0)</f>
        <v>150000</v>
      </c>
      <c r="KM352" s="275">
        <f>VLOOKUP(C352,FPT!B:KK,100,0)</f>
        <v>150000</v>
      </c>
      <c r="KN352" t="str">
        <f t="shared" si="658"/>
        <v/>
      </c>
      <c r="KO352" s="275">
        <f>VLOOKUP(C352,MOVI!C:DT,101,0)</f>
        <v>0</v>
      </c>
      <c r="KP352" s="275">
        <f>VLOOKUP(C352,FPT!B:KN,101,0)</f>
        <v>0</v>
      </c>
      <c r="KQ352" t="str">
        <f t="shared" si="659"/>
        <v/>
      </c>
      <c r="KR352" s="275">
        <f>VLOOKUP(C352,MOVI!C:DT,102,0)</f>
        <v>0</v>
      </c>
      <c r="KS352" s="275">
        <f>VLOOKUP(C352,FPT!B:KQ,102,0)</f>
        <v>0</v>
      </c>
      <c r="KT352" t="str">
        <f t="shared" si="660"/>
        <v/>
      </c>
      <c r="KU352" s="275">
        <f>VLOOKUP(C352,MOVI!C:DT,103,0)</f>
        <v>1000000.0000000001</v>
      </c>
      <c r="KV352" s="275">
        <f>VLOOKUP(C352,FPT!B:KT,103,0)</f>
        <v>1000000</v>
      </c>
      <c r="KW352" t="str">
        <f t="shared" si="661"/>
        <v/>
      </c>
      <c r="KX352" s="275">
        <f>VLOOKUP(C352,MOVI!C:DT,104,0)</f>
        <v>1525000</v>
      </c>
      <c r="KY352" s="275">
        <f>VLOOKUP(C352,FPT!B:KW,104,0)</f>
        <v>1525000</v>
      </c>
      <c r="KZ352" t="str">
        <f t="shared" si="662"/>
        <v/>
      </c>
      <c r="LA352" s="275">
        <f>VLOOKUP(C352,MOVI!C:DT,105,0)</f>
        <v>100000</v>
      </c>
      <c r="LB352" s="275">
        <f>VLOOKUP(C352,FPT!B:KZ,105,0)</f>
        <v>100000</v>
      </c>
      <c r="LC352" t="str">
        <f t="shared" si="663"/>
        <v/>
      </c>
      <c r="LD352" s="275">
        <f>VLOOKUP(C352,MOVI!C:DT,106,0)</f>
        <v>10494683</v>
      </c>
      <c r="LE352" s="275">
        <f>VLOOKUP(C352,FPT!B:LC,106,0)</f>
        <v>10494683</v>
      </c>
      <c r="LF352" t="str">
        <f t="shared" si="664"/>
        <v/>
      </c>
      <c r="LG352" s="273">
        <f>VLOOKUP(C352,MOVI!C:DT,107,0)</f>
        <v>0</v>
      </c>
      <c r="LH352" s="273">
        <f>VLOOKUP(C352,FPT!B:LF,107,0)</f>
        <v>0</v>
      </c>
      <c r="LI352" t="str">
        <f t="shared" si="665"/>
        <v/>
      </c>
      <c r="LJ352" t="str">
        <f>VLOOKUP(C352,MOVI!C:DV,108,0)</f>
        <v>MoviSouthSales</v>
      </c>
      <c r="LK352" s="252" t="str">
        <f>VLOOKUP(C352,FPT!B:LI,108,0)</f>
        <v>MoviSouthSales</v>
      </c>
      <c r="LL352" t="str">
        <f t="shared" si="666"/>
        <v/>
      </c>
      <c r="LM352" s="275">
        <f>ROUND(VLOOKUP(C352,MOVI!C:DV,109,0),0)</f>
        <v>416667</v>
      </c>
      <c r="LN352" s="275">
        <f>ROUND(VLOOKUP(C352,FPT!B:LL,109,0),0)</f>
        <v>416667</v>
      </c>
      <c r="LO352" t="str">
        <f t="shared" si="667"/>
        <v/>
      </c>
      <c r="LP352" t="str">
        <f>VLOOKUP(C352,MOVI!C:DV,110,0)</f>
        <v>TNH</v>
      </c>
      <c r="LQ352" s="247" t="str">
        <f>VLOOKUP(C352,FPT!B:LO,110,0)</f>
        <v>TNH</v>
      </c>
      <c r="LR352" t="str">
        <f t="shared" si="668"/>
        <v/>
      </c>
      <c r="LS352">
        <f>MOVI!DI347</f>
        <v>22</v>
      </c>
      <c r="LV352">
        <f>MOVI!DJ347</f>
        <v>0</v>
      </c>
      <c r="LW352">
        <f>MOVI!DK347</f>
        <v>0</v>
      </c>
      <c r="LX352" t="str">
        <f>MOVI!DL347</f>
        <v>x</v>
      </c>
      <c r="LY352">
        <f>MOVI!DM347</f>
        <v>0</v>
      </c>
      <c r="LZ352">
        <f>MOVI!DN347</f>
        <v>50000</v>
      </c>
      <c r="MA352">
        <f>MOVI!DO347</f>
        <v>0</v>
      </c>
      <c r="MB352" t="str">
        <f>MOVI!DP347</f>
        <v>TNH</v>
      </c>
      <c r="MC352">
        <f>MOVI!DQ347</f>
        <v>0</v>
      </c>
      <c r="MD352">
        <f>MOVI!DR347</f>
        <v>0</v>
      </c>
      <c r="ME352" t="str">
        <f>VLOOKUP(C352,MOVI!C:DV,121,0)</f>
        <v>Group 1</v>
      </c>
      <c r="MF352" s="252" t="str">
        <f>VLOOKUP(C352,FPT!B:MD,111,0)</f>
        <v>Group 1</v>
      </c>
      <c r="MG352" t="str">
        <f t="shared" si="561"/>
        <v/>
      </c>
      <c r="MH352" t="str">
        <f>VLOOKUP(C352,MOVI!C:DT,122,0)</f>
        <v>MoviSouthGroup 1</v>
      </c>
      <c r="MI352" s="252" t="str">
        <f>VLOOKUP(C352,FPT!B:DS,112,0)</f>
        <v>MoviSouthGroup 1</v>
      </c>
      <c r="MJ352" t="str">
        <f t="shared" si="669"/>
        <v/>
      </c>
    </row>
    <row r="353" spans="1:348" x14ac:dyDescent="0.25">
      <c r="A353">
        <v>345</v>
      </c>
      <c r="B353" s="48">
        <v>6164</v>
      </c>
      <c r="C353" s="271" t="s">
        <v>1119</v>
      </c>
      <c r="D353" t="str">
        <f>VLOOKUP(C353,MOVI!C:D,2,0)</f>
        <v>Phạm Thị Lệ Thảo</v>
      </c>
      <c r="E353" t="str">
        <f>VLOOKUP(C353,FPT!B:C,2,0)</f>
        <v>Phạm Thị Lệ Thảo</v>
      </c>
      <c r="F353" t="str">
        <f t="shared" si="562"/>
        <v/>
      </c>
      <c r="G353" t="str">
        <f>VLOOKUP(C353,MOVI!C:E,3,0)</f>
        <v>Sales</v>
      </c>
      <c r="H353" t="str">
        <f>VLOOKUP(C353,FPT!B:F,3,0)</f>
        <v>Sales</v>
      </c>
      <c r="I353" t="str">
        <f t="shared" si="563"/>
        <v/>
      </c>
      <c r="J353" t="str">
        <f>VLOOKUP(C353,MOVI!C:H,4,0)</f>
        <v>Field Sales</v>
      </c>
      <c r="K353" t="str">
        <f>VLOOKUP(C353,FPT!B:I,4,0)</f>
        <v>Field Sales</v>
      </c>
      <c r="L353" t="str">
        <f t="shared" si="564"/>
        <v/>
      </c>
      <c r="M353" t="str">
        <f>VLOOKUP(C353,MOVI!C:DT,5,0)</f>
        <v>Associate</v>
      </c>
      <c r="N353" t="str">
        <f>VLOOKUP(C353,FPT!B:L,5,0)</f>
        <v>Associate</v>
      </c>
      <c r="O353" t="str">
        <f t="shared" si="565"/>
        <v/>
      </c>
      <c r="P353" t="str">
        <f>VLOOKUP(C353,MOVI!C:DT,6,0)</f>
        <v>Field Sales</v>
      </c>
      <c r="Q353" t="str">
        <f>VLOOKUP(C353,FPT!B:O,6,0)</f>
        <v>Field sales</v>
      </c>
      <c r="R353" t="str">
        <f t="shared" si="566"/>
        <v/>
      </c>
      <c r="S353" t="str">
        <f>VLOOKUP(C353,MOVI!C:DT,7,0)</f>
        <v>South</v>
      </c>
      <c r="T353" t="str">
        <f>VLOOKUP(C353,FPT!B:R,7,0)</f>
        <v>South</v>
      </c>
      <c r="U353" t="str">
        <f t="shared" si="567"/>
        <v/>
      </c>
      <c r="V353" t="str">
        <f>VLOOKUP(C353,MOVI!C:DT,8,0)</f>
        <v>Movi</v>
      </c>
      <c r="W353" t="str">
        <f>VLOOKUP(C353,FPT!B:U,8,0)</f>
        <v>Movi</v>
      </c>
      <c r="X353" t="str">
        <f t="shared" si="568"/>
        <v/>
      </c>
      <c r="Y353" t="str">
        <f>VLOOKUP(C353,MOVI!C:DT,9,0)</f>
        <v>Full-time</v>
      </c>
      <c r="Z353" t="str">
        <f>VLOOKUP(C353,FPT!B:X,9,0)</f>
        <v>Full-time</v>
      </c>
      <c r="AA353" t="str">
        <f t="shared" si="569"/>
        <v/>
      </c>
      <c r="AB353" t="str">
        <f>VLOOKUP(C353,MOVI!C:DT,10,0)</f>
        <v>Permanent</v>
      </c>
      <c r="AC353" t="str">
        <f>VLOOKUP(C353,FPT!B:AA,10,0)</f>
        <v>Permanent</v>
      </c>
      <c r="AD353" t="str">
        <f t="shared" si="570"/>
        <v/>
      </c>
      <c r="AE353" s="247">
        <f>VLOOKUP(C353,MOVI!C:DT,11,0)</f>
        <v>44348</v>
      </c>
      <c r="AF353" s="247">
        <f>VLOOKUP(C353,FPT!B:AD,11,0)</f>
        <v>44348</v>
      </c>
      <c r="AG353" t="str">
        <f t="shared" si="571"/>
        <v/>
      </c>
      <c r="AH353" s="260" t="str">
        <f>VLOOKUP(C353,MOVI!C:DT,12,0)</f>
        <v/>
      </c>
      <c r="AI353" s="260"/>
      <c r="AJ353" t="str">
        <f t="shared" si="671"/>
        <v/>
      </c>
      <c r="AK353">
        <f>VLOOKUP(C353,MOVI!C:DT,13,0)</f>
        <v>0</v>
      </c>
      <c r="AL353" s="247">
        <f>VLOOKUP(C353,FPT!B:AJ,13,0)</f>
        <v>0</v>
      </c>
      <c r="AM353" t="str">
        <f t="shared" si="670"/>
        <v/>
      </c>
      <c r="AN353" s="247">
        <f>VLOOKUP(C353,MOVI!C:DT,14,0)</f>
        <v>0</v>
      </c>
      <c r="AO353" s="247">
        <f>VLOOKUP(C353,FPT!B:AM,14,0)</f>
        <v>0</v>
      </c>
      <c r="AP353" t="str">
        <f t="shared" si="572"/>
        <v/>
      </c>
      <c r="AQ353" t="str">
        <f>VLOOKUP(C353,MOVI!C:DT,15,0)</f>
        <v>LC</v>
      </c>
      <c r="AR353" s="247" t="str">
        <f>VLOOKUP(C353,FPT!B:AP,15,0)</f>
        <v>LC</v>
      </c>
      <c r="AS353" t="str">
        <f t="shared" si="573"/>
        <v/>
      </c>
      <c r="AT353" s="282" t="str">
        <f>VLOOKUP(C353,MOVI!C:DT,16,0)</f>
        <v>LTTP</v>
      </c>
      <c r="AU353" s="247" t="str">
        <f>VLOOKUP(C353,FPT!B:AS,16,0)</f>
        <v>LTTP</v>
      </c>
      <c r="AV353" t="str">
        <f t="shared" si="574"/>
        <v/>
      </c>
      <c r="AW353" t="str">
        <f>VLOOKUP(C353,MOVI!C:DT,17,0)</f>
        <v>L</v>
      </c>
      <c r="AX353" s="247" t="str">
        <f>VLOOKUP(C353,FPT!B:AV,17,0)</f>
        <v>L</v>
      </c>
      <c r="AY353" t="str">
        <f t="shared" si="575"/>
        <v/>
      </c>
      <c r="AZ353">
        <f>VLOOKUP(C353,MOVI!C:DT,18,0)</f>
        <v>0</v>
      </c>
      <c r="BA353" s="247">
        <f>VLOOKUP(C353,FPT!B:AY,18,0)</f>
        <v>0</v>
      </c>
      <c r="BB353" t="str">
        <f t="shared" si="576"/>
        <v/>
      </c>
      <c r="BC353" s="275">
        <f>VLOOKUP(C353,MOVI!C:DT,19,0)</f>
        <v>5000000</v>
      </c>
      <c r="BD353" s="275">
        <f>VLOOKUP(C353,FPT!B:BB,19,0)</f>
        <v>5000000</v>
      </c>
      <c r="BE353" t="str">
        <f t="shared" si="577"/>
        <v/>
      </c>
      <c r="BF353">
        <f>VLOOKUP(C353,MOVI!C:DT,20,0)</f>
        <v>0</v>
      </c>
      <c r="BG353" s="252">
        <f>VLOOKUP(C353,FPT!B:BE,20,0)</f>
        <v>0</v>
      </c>
      <c r="BH353" t="str">
        <f t="shared" si="578"/>
        <v/>
      </c>
      <c r="BI353" s="275">
        <f>VLOOKUP(C353,MOVI!C:DT,21,0)</f>
        <v>5000000</v>
      </c>
      <c r="BJ353" s="275">
        <f>VLOOKUP(C353,FPT!B:BH,21,0)</f>
        <v>5000000</v>
      </c>
      <c r="BK353" t="str">
        <f t="shared" si="579"/>
        <v/>
      </c>
      <c r="BL353" s="275">
        <f>VLOOKUP(C353,MOVI!C:DT,22,0)</f>
        <v>0</v>
      </c>
      <c r="BM353" s="275">
        <f>VLOOKUP(C353,FPT!B:BK,22,0)</f>
        <v>0</v>
      </c>
      <c r="BN353" t="str">
        <f t="shared" si="580"/>
        <v/>
      </c>
      <c r="BO353" s="275">
        <f>VLOOKUP(C353,MOVI!C:DT,23,0)</f>
        <v>0</v>
      </c>
      <c r="BP353" s="275">
        <f>VLOOKUP(C353,FPT!B:BN,23,0)</f>
        <v>0</v>
      </c>
      <c r="BQ353" t="str">
        <f t="shared" si="581"/>
        <v/>
      </c>
      <c r="BR353" s="275">
        <f>VLOOKUP(C353,MOVI!C:DT,24,0)</f>
        <v>0</v>
      </c>
      <c r="BS353" s="275">
        <f>VLOOKUP(C353,FPT!B:BQ,24,0)</f>
        <v>0</v>
      </c>
      <c r="BT353" t="str">
        <f t="shared" si="582"/>
        <v/>
      </c>
      <c r="BU353" s="275">
        <f>VLOOKUP(C353,MOVI!C:DT,25,0)</f>
        <v>200000</v>
      </c>
      <c r="BV353" s="275">
        <f>VLOOKUP(C353,FPT!B:BT,25,0)</f>
        <v>200000</v>
      </c>
      <c r="BW353" t="str">
        <f t="shared" si="583"/>
        <v/>
      </c>
      <c r="BX353" s="275">
        <f>VLOOKUP(C353,MOVI!C:DT,26,0)</f>
        <v>0</v>
      </c>
      <c r="BY353" s="275">
        <f>VLOOKUP(C353,FPT!B:BW,26,0)</f>
        <v>0</v>
      </c>
      <c r="BZ353" t="str">
        <f t="shared" si="584"/>
        <v/>
      </c>
      <c r="CA353" s="275">
        <f>VLOOKUP(C353,MOVI!C:DT,27,0)</f>
        <v>730000</v>
      </c>
      <c r="CB353" s="275">
        <f>VLOOKUP(C353,FPT!B:BZ,27,0)</f>
        <v>730000</v>
      </c>
      <c r="CC353" t="str">
        <f t="shared" si="585"/>
        <v/>
      </c>
      <c r="CD353" s="275">
        <f>VLOOKUP(C353,MOVI!C:DT,28,0)</f>
        <v>930000</v>
      </c>
      <c r="CE353" s="275">
        <f>VLOOKUP(C353,FPT!B:CC,28,0)</f>
        <v>930000</v>
      </c>
      <c r="CF353" t="str">
        <f t="shared" si="586"/>
        <v/>
      </c>
      <c r="CG353" t="str">
        <f>VLOOKUP(C353,MOVI!C:DT,29,0)</f>
        <v>CN</v>
      </c>
      <c r="CH353" s="252" t="str">
        <f>VLOOKUP(C353,FPT!B:CF,29,0)</f>
        <v>CN</v>
      </c>
      <c r="CI353" t="str">
        <f t="shared" si="587"/>
        <v/>
      </c>
      <c r="CJ353">
        <f>VLOOKUP(C353,MOVI!C:DT,30,0)</f>
        <v>26</v>
      </c>
      <c r="CK353" s="252">
        <f>VLOOKUP(C353,FPT!B:CI,30,0)</f>
        <v>26</v>
      </c>
      <c r="CL353" t="str">
        <f t="shared" si="588"/>
        <v/>
      </c>
      <c r="CM353">
        <f>VLOOKUP(C353,MOVI!C:DT,31,0)</f>
        <v>26</v>
      </c>
      <c r="CN353" s="252">
        <f>VLOOKUP(C353,FPT!B:CL,31,0)</f>
        <v>26</v>
      </c>
      <c r="CO353" t="str">
        <f t="shared" si="589"/>
        <v/>
      </c>
      <c r="CP353" s="275">
        <f>VLOOKUP(C353,MOVI!C:DT,32,0)</f>
        <v>0</v>
      </c>
      <c r="CQ353" s="275">
        <f>VLOOKUP(C353,FPT!B:CO,32,0)</f>
        <v>0</v>
      </c>
      <c r="CR353" t="str">
        <f t="shared" si="590"/>
        <v/>
      </c>
      <c r="CS353" s="275">
        <f>VLOOKUP(C353,MOVI!C:DT,33,0)</f>
        <v>0</v>
      </c>
      <c r="CT353" s="275">
        <f>VLOOKUP(C353,FPT!B:CR,33,0)</f>
        <v>0</v>
      </c>
      <c r="CU353" t="str">
        <f t="shared" si="591"/>
        <v/>
      </c>
      <c r="CV353" s="275">
        <f>VLOOKUP(C353,MOVI!C:DT,34,0)</f>
        <v>0</v>
      </c>
      <c r="CW353" s="275">
        <f>VLOOKUP(C353,FPT!B:CU,34,0)</f>
        <v>0</v>
      </c>
      <c r="CX353" t="str">
        <f t="shared" si="592"/>
        <v/>
      </c>
      <c r="CY353" s="275">
        <f>VLOOKUP(C353,MOVI!C:DT,35,0)</f>
        <v>26</v>
      </c>
      <c r="CZ353" s="275">
        <f>VLOOKUP(C353,FPT!B:CX,35,0)</f>
        <v>26</v>
      </c>
      <c r="DA353" t="str">
        <f t="shared" si="593"/>
        <v/>
      </c>
      <c r="DB353" s="275">
        <f>VLOOKUP(C353,MOVI!C:DT,36,0)</f>
        <v>0</v>
      </c>
      <c r="DC353" s="275">
        <f>VLOOKUP(C353,FPT!B:DA,36,0)</f>
        <v>0</v>
      </c>
      <c r="DD353" t="str">
        <f t="shared" si="594"/>
        <v/>
      </c>
      <c r="DE353" s="275">
        <f>VLOOKUP(C353,MOVI!C:DT,37,0)</f>
        <v>0</v>
      </c>
      <c r="DF353" s="275">
        <f>VLOOKUP(C353,FPT!B:DD,37,0)</f>
        <v>0</v>
      </c>
      <c r="DG353" t="str">
        <f t="shared" si="595"/>
        <v/>
      </c>
      <c r="DH353" s="275">
        <f>VLOOKUP(C353,MOVI!C:DT,38,0)</f>
        <v>0</v>
      </c>
      <c r="DI353" s="275">
        <f>VLOOKUP(C353,FPT!B:DG,38,0)</f>
        <v>0</v>
      </c>
      <c r="DJ353" t="str">
        <f t="shared" si="596"/>
        <v/>
      </c>
      <c r="DK353" s="275">
        <f>VLOOKUP(C353,MOVI!C:DT,39,0)</f>
        <v>0</v>
      </c>
      <c r="DL353" s="275">
        <f>VLOOKUP(C353,FPT!B:DJ,39,0)</f>
        <v>0</v>
      </c>
      <c r="DM353" t="str">
        <f t="shared" si="597"/>
        <v/>
      </c>
      <c r="DN353" s="275">
        <f>VLOOKUP(C353,MOVI!C:DT,40,0)</f>
        <v>0</v>
      </c>
      <c r="DO353" s="275">
        <f>VLOOKUP(C353,FPT!B:DM,40,0)</f>
        <v>0</v>
      </c>
      <c r="DP353" t="str">
        <f t="shared" si="598"/>
        <v/>
      </c>
      <c r="DQ353" s="275">
        <f>VLOOKUP(C353,MOVI!C:DT,41,0)</f>
        <v>0</v>
      </c>
      <c r="DR353" s="275">
        <f>VLOOKUP(C353,FPT!B:DP,41,0)</f>
        <v>0</v>
      </c>
      <c r="DS353" t="str">
        <f t="shared" si="599"/>
        <v/>
      </c>
      <c r="DT353" s="275">
        <f>VLOOKUP(C353,MOVI!C:DT,42,0)</f>
        <v>5000000</v>
      </c>
      <c r="DU353" s="275">
        <f>ROUND(VLOOKUP(C353,FPT!B:DS,42,0),0)</f>
        <v>5000000</v>
      </c>
      <c r="DV353" t="str">
        <f t="shared" si="600"/>
        <v/>
      </c>
      <c r="DW353" s="275">
        <f>VLOOKUP(C353,MOVI!C:DT,43,0)</f>
        <v>0</v>
      </c>
      <c r="DX353" s="275">
        <f>VLOOKUP(C353,FPT!B:DV,43,0)</f>
        <v>0</v>
      </c>
      <c r="DY353" t="str">
        <f t="shared" si="601"/>
        <v/>
      </c>
      <c r="DZ353" s="275">
        <f>VLOOKUP(C353,MOVI!C:DT,44,0)</f>
        <v>0</v>
      </c>
      <c r="EA353" s="275">
        <f>VLOOKUP(C353,FPT!B:DY,44,0)</f>
        <v>0</v>
      </c>
      <c r="EB353" t="str">
        <f t="shared" si="602"/>
        <v/>
      </c>
      <c r="EC353" s="275">
        <f>VLOOKUP(C353,MOVI!C:DT,45,0)</f>
        <v>5000000</v>
      </c>
      <c r="ED353" s="275">
        <f>ROUND(VLOOKUP(C353,FPT!B:EB,45,0),0)</f>
        <v>5000000</v>
      </c>
      <c r="EE353" t="str">
        <f t="shared" si="603"/>
        <v/>
      </c>
      <c r="EF353" s="275">
        <f>VLOOKUP(C353,MOVI!C:DT,46,0)</f>
        <v>0</v>
      </c>
      <c r="EG353" s="275">
        <f>VLOOKUP(C353,FPT!B:EE,46,0)</f>
        <v>0</v>
      </c>
      <c r="EH353" t="str">
        <f t="shared" si="604"/>
        <v/>
      </c>
      <c r="EI353" s="275">
        <f>VLOOKUP(C353,MOVI!C:DT,47,0)</f>
        <v>0</v>
      </c>
      <c r="EJ353" s="275">
        <f>VLOOKUP(C353,FPT!B:EH,47,0)</f>
        <v>0</v>
      </c>
      <c r="EK353" t="str">
        <f t="shared" si="605"/>
        <v/>
      </c>
      <c r="EL353" s="275">
        <f>VLOOKUP(C353,MOVI!C:DT,48,0)</f>
        <v>0</v>
      </c>
      <c r="EM353" s="275">
        <f>VLOOKUP(C353,FPT!B:EK,48,0)</f>
        <v>0</v>
      </c>
      <c r="EN353" t="str">
        <f t="shared" si="606"/>
        <v/>
      </c>
      <c r="EO353" s="275">
        <f>VLOOKUP(C353,MOVI!C:DT,49,0)</f>
        <v>200000</v>
      </c>
      <c r="EP353" s="275">
        <f>VLOOKUP(C353,FPT!B:EN,49,0)</f>
        <v>200000</v>
      </c>
      <c r="EQ353" t="str">
        <f t="shared" si="607"/>
        <v/>
      </c>
      <c r="ER353" s="275">
        <f>VLOOKUP(C353,MOVI!C:DT,50,0)</f>
        <v>0</v>
      </c>
      <c r="ES353" s="275">
        <f>VLOOKUP(C353,FPT!B:EQ,50,0)</f>
        <v>0</v>
      </c>
      <c r="ET353" t="str">
        <f t="shared" si="608"/>
        <v/>
      </c>
      <c r="EU353" s="275">
        <f>VLOOKUP(C353,MOVI!C:DT,51,0)</f>
        <v>0</v>
      </c>
      <c r="EV353" s="275">
        <f>VLOOKUP(C353,FPT!B:ET,51,0)</f>
        <v>0</v>
      </c>
      <c r="EW353" t="str">
        <f t="shared" si="609"/>
        <v/>
      </c>
      <c r="EX353" s="275">
        <f>VLOOKUP(C353,MOVI!C:DT,52,0)</f>
        <v>0</v>
      </c>
      <c r="EY353" s="275">
        <f>VLOOKUP(C353,FPT!B:EW,52,0)</f>
        <v>0</v>
      </c>
      <c r="EZ353" t="str">
        <f t="shared" si="610"/>
        <v/>
      </c>
      <c r="FA353" s="275">
        <f>VLOOKUP(C353,MOVI!C:DT,53,0)</f>
        <v>0</v>
      </c>
      <c r="FB353" s="275">
        <f>VLOOKUP(C353,FPT!B:EZ,53,0)</f>
        <v>0</v>
      </c>
      <c r="FC353" t="str">
        <f t="shared" si="611"/>
        <v/>
      </c>
      <c r="FD353" s="275">
        <f>VLOOKUP(C353,MOVI!C:DT,54,0)</f>
        <v>0</v>
      </c>
      <c r="FE353" s="275">
        <f>VLOOKUP(C353,FPT!B:FC,54,0)</f>
        <v>0</v>
      </c>
      <c r="FF353" t="str">
        <f t="shared" si="612"/>
        <v/>
      </c>
      <c r="FG353" s="275">
        <f>VLOOKUP(C353,MOVI!C:DT,55,0)</f>
        <v>730000</v>
      </c>
      <c r="FH353" s="275">
        <f>VLOOKUP(C353,FPT!B:FF,55,0)</f>
        <v>730000</v>
      </c>
      <c r="FI353" t="str">
        <f t="shared" si="613"/>
        <v/>
      </c>
      <c r="FJ353" s="275">
        <f>VLOOKUP(C353,MOVI!C:DT,56,0)</f>
        <v>930000</v>
      </c>
      <c r="FK353" s="275">
        <f>VLOOKUP(C353,FPT!B:FI,56,0)</f>
        <v>930000</v>
      </c>
      <c r="FL353" t="str">
        <f t="shared" si="614"/>
        <v/>
      </c>
      <c r="FM353" s="275">
        <f>VLOOKUP(C353,MOVI!C:DT,57,0)</f>
        <v>2306812</v>
      </c>
      <c r="FN353" s="275">
        <f>VLOOKUP(C353,FPT!B:FL,57,0)</f>
        <v>2306812</v>
      </c>
      <c r="FO353" t="str">
        <f t="shared" si="615"/>
        <v/>
      </c>
      <c r="FP353" s="275">
        <f>VLOOKUP(C353,MOVI!C:DT,58,0)</f>
        <v>0</v>
      </c>
      <c r="FQ353" s="275">
        <f>VLOOKUP(C353,FPT!B:FO,58,0)</f>
        <v>0</v>
      </c>
      <c r="FR353" t="str">
        <f t="shared" si="616"/>
        <v/>
      </c>
      <c r="FS353" s="275">
        <f>VLOOKUP(C353,MOVI!C:DT,59,0)</f>
        <v>0</v>
      </c>
      <c r="FT353" s="275">
        <f>VLOOKUP(C353,FPT!B:FR,59,0)</f>
        <v>0</v>
      </c>
      <c r="FU353" t="str">
        <f t="shared" si="617"/>
        <v/>
      </c>
      <c r="FV353" s="275">
        <f>VLOOKUP(C353,MOVI!C:DT,60,0)</f>
        <v>0</v>
      </c>
      <c r="FW353" s="275">
        <f>VLOOKUP(C353,FPT!B:FU,60,0)</f>
        <v>0</v>
      </c>
      <c r="FX353" t="str">
        <f t="shared" si="618"/>
        <v/>
      </c>
      <c r="FY353" s="275">
        <f>VLOOKUP(C353,MOVI!C:DT,61,0)</f>
        <v>0</v>
      </c>
      <c r="FZ353" s="275">
        <f>VLOOKUP(C353,FPT!B:FX,61,0)</f>
        <v>0</v>
      </c>
      <c r="GA353" t="str">
        <f t="shared" si="619"/>
        <v/>
      </c>
      <c r="GB353" s="275">
        <f>VLOOKUP(C353,MOVI!C:DT,62,0)</f>
        <v>100000</v>
      </c>
      <c r="GC353" s="275">
        <f>VLOOKUP(C353,FPT!B:GA,62,0)</f>
        <v>100000</v>
      </c>
      <c r="GD353" t="str">
        <f t="shared" si="620"/>
        <v/>
      </c>
      <c r="GE353" s="275">
        <f>VLOOKUP(C353,MOVI!C:DT,63,0)</f>
        <v>0</v>
      </c>
      <c r="GF353" s="275">
        <f>VLOOKUP(C353,FPT!B:GD,63,0)</f>
        <v>0</v>
      </c>
      <c r="GG353" t="str">
        <f t="shared" si="621"/>
        <v/>
      </c>
      <c r="GH353" s="275">
        <f>VLOOKUP(C353,MOVI!C:DT,64,0)</f>
        <v>0</v>
      </c>
      <c r="GI353" s="275">
        <f>VLOOKUP(C353,FPT!B:GG,64,0)</f>
        <v>0</v>
      </c>
      <c r="GJ353" t="str">
        <f t="shared" si="622"/>
        <v/>
      </c>
      <c r="GK353" s="275">
        <f>VLOOKUP(C353,MOVI!C:DT,65,0)</f>
        <v>0</v>
      </c>
      <c r="GL353" s="275">
        <f>VLOOKUP(C353,FPT!B:GJ,65,0)</f>
        <v>0</v>
      </c>
      <c r="GM353" t="str">
        <f t="shared" si="623"/>
        <v/>
      </c>
      <c r="GN353" s="275">
        <f>VLOOKUP(C353,MOVI!C:DT,66,0)</f>
        <v>0</v>
      </c>
      <c r="GO353" s="275">
        <f>VLOOKUP(C353,FPT!B:GM,66,0)</f>
        <v>0</v>
      </c>
      <c r="GP353" t="str">
        <f t="shared" si="624"/>
        <v/>
      </c>
      <c r="GQ353" s="275">
        <f>VLOOKUP(C353,MOVI!C:DT,67,0)</f>
        <v>0</v>
      </c>
      <c r="GR353" s="275">
        <f>VLOOKUP(C353,FPT!B:GP,67,0)</f>
        <v>0</v>
      </c>
      <c r="GS353" t="str">
        <f t="shared" si="625"/>
        <v/>
      </c>
      <c r="GT353" s="275">
        <f>VLOOKUP(C353,MOVI!C:DT,68,0)</f>
        <v>0</v>
      </c>
      <c r="GU353" s="275">
        <f>VLOOKUP(C353,FPT!B:GS,68,0)</f>
        <v>0</v>
      </c>
      <c r="GV353" t="str">
        <f t="shared" si="626"/>
        <v/>
      </c>
      <c r="GW353" s="275">
        <f>VLOOKUP(C353,MOVI!C:DT,69,0)</f>
        <v>0</v>
      </c>
      <c r="GX353" s="275">
        <f>VLOOKUP(C353,FPT!B:GV,69,0)</f>
        <v>0</v>
      </c>
      <c r="GY353" t="str">
        <f t="shared" si="627"/>
        <v/>
      </c>
      <c r="GZ353" s="275">
        <f>VLOOKUP(C353,MOVI!C:DT,70,0)</f>
        <v>2406812</v>
      </c>
      <c r="HA353" s="275">
        <f>VLOOKUP(C353,FPT!B:GY,70,0)</f>
        <v>2406812</v>
      </c>
      <c r="HB353" t="str">
        <f t="shared" si="628"/>
        <v/>
      </c>
      <c r="HC353" s="275">
        <f>VLOOKUP(C353,MOVI!C:DT,71,0)</f>
        <v>8336812</v>
      </c>
      <c r="HD353" s="275">
        <f>ROUND(VLOOKUP(C353,FPT!B:HB,71,0),0)</f>
        <v>8336812</v>
      </c>
      <c r="HE353" t="str">
        <f t="shared" si="629"/>
        <v/>
      </c>
      <c r="HF353" s="275">
        <f>ROUND(VLOOKUP(C353,MOVI!C:DT,72,0),0)</f>
        <v>0</v>
      </c>
      <c r="HG353" s="275">
        <f>ROUND(VLOOKUP(C353,FPT!B:HE,72,0),0)</f>
        <v>0</v>
      </c>
      <c r="HH353" t="str">
        <f t="shared" si="630"/>
        <v/>
      </c>
      <c r="HI353" s="275">
        <f>VLOOKUP(C353,MOVI!C:DT,73,0)</f>
        <v>200000</v>
      </c>
      <c r="HJ353" s="275">
        <f>VLOOKUP(C353,FPT!B:HH,73,0)</f>
        <v>200000</v>
      </c>
      <c r="HK353" t="str">
        <f t="shared" si="631"/>
        <v/>
      </c>
      <c r="HL353" s="275">
        <f>VLOOKUP(C353,MOVI!C:DT,74,0)</f>
        <v>730000</v>
      </c>
      <c r="HM353" s="275">
        <f>VLOOKUP(C353,FPT!B:HK,74,0)</f>
        <v>730000</v>
      </c>
      <c r="HN353" t="str">
        <f t="shared" si="632"/>
        <v/>
      </c>
      <c r="HO353" s="275">
        <f>VLOOKUP(C353,MOVI!C:DT,75,0)</f>
        <v>11000000</v>
      </c>
      <c r="HP353" s="275">
        <f>VLOOKUP(C353,FPT!B:HN,75,0)</f>
        <v>11000000</v>
      </c>
      <c r="HQ353" t="str">
        <f t="shared" si="633"/>
        <v/>
      </c>
      <c r="HR353" s="275">
        <f>VLOOKUP(C353,MOVI!C:DT,76,0)</f>
        <v>0</v>
      </c>
      <c r="HS353" s="275">
        <f>VLOOKUP(C353,FPT!B:HQ,76,0)</f>
        <v>0</v>
      </c>
      <c r="HT353" t="str">
        <f t="shared" si="634"/>
        <v/>
      </c>
      <c r="HU353" s="275">
        <f>VLOOKUP(C353,MOVI!C:DT,77,0)</f>
        <v>0</v>
      </c>
      <c r="HV353" s="275">
        <f>VLOOKUP(C353,FPT!B:HT,77,0)</f>
        <v>0</v>
      </c>
      <c r="HW353" t="str">
        <f t="shared" si="635"/>
        <v/>
      </c>
      <c r="HX353" s="274">
        <f>VLOOKUP(C353,MOVI!C:CB,78,0)</f>
        <v>400000</v>
      </c>
      <c r="HY353" s="261">
        <f>VLOOKUP(C353,FPT!$B:$CA,78,0)</f>
        <v>400000</v>
      </c>
      <c r="HZ353" t="str">
        <f t="shared" si="636"/>
        <v/>
      </c>
      <c r="IA353" s="275">
        <f>VLOOKUP(C353,MOVI!C:CD,79,0)</f>
        <v>50000</v>
      </c>
      <c r="IB353" s="275">
        <f>VLOOKUP(C353,FPT!B:HZ,79,0)</f>
        <v>50000</v>
      </c>
      <c r="IC353" t="str">
        <f t="shared" si="637"/>
        <v/>
      </c>
      <c r="ID353" s="275">
        <f>VLOOKUP(C353,MOVI!C:CD,80,0)</f>
        <v>75000</v>
      </c>
      <c r="IE353" s="275">
        <f>VLOOKUP(C353,FPT!B:IC,80,0)</f>
        <v>75000</v>
      </c>
      <c r="IF353" t="str">
        <f t="shared" si="638"/>
        <v/>
      </c>
      <c r="IG353" s="275">
        <f>VLOOKUP(C353,MOVI!C:DT,81,0)</f>
        <v>0</v>
      </c>
      <c r="IH353" s="275">
        <f>VLOOKUP(C353,FPT!B:IF,81,0)</f>
        <v>0</v>
      </c>
      <c r="II353" t="str">
        <f t="shared" si="639"/>
        <v/>
      </c>
      <c r="IJ353" s="275">
        <f>VLOOKUP(C353,MOVI!C:DT,82,0)</f>
        <v>525000</v>
      </c>
      <c r="IK353" s="275">
        <f>VLOOKUP(C353,FPT!B:II,82,0)</f>
        <v>525000</v>
      </c>
      <c r="IL353" t="str">
        <f t="shared" si="640"/>
        <v/>
      </c>
      <c r="IM353" s="275">
        <f>ROUND(VLOOKUP(C353,MOVI!C:DT,83,0),0)</f>
        <v>12455000</v>
      </c>
      <c r="IN353" s="275">
        <f>ROUND(VLOOKUP(C353,FPT!B:IL,83,0),0)</f>
        <v>12455000</v>
      </c>
      <c r="IO353" t="str">
        <f t="shared" si="641"/>
        <v/>
      </c>
      <c r="IP353" s="275">
        <f>VLOOKUP(C353,MOVI!C:DT,84,0)</f>
        <v>0</v>
      </c>
      <c r="IQ353" s="275">
        <f>VLOOKUP(C353,FPT!B:IO,84,0)</f>
        <v>0</v>
      </c>
      <c r="IR353" t="str">
        <f t="shared" si="642"/>
        <v/>
      </c>
      <c r="IS353" s="275">
        <f>ROUND(VLOOKUP(C353,MOVI!C:DT,85,0),0)</f>
        <v>0</v>
      </c>
      <c r="IT353" s="275">
        <f>ROUND(VLOOKUP(C353,FPT!B:IR,85,0),0)</f>
        <v>0</v>
      </c>
      <c r="IU353" t="str">
        <f t="shared" si="643"/>
        <v/>
      </c>
      <c r="IV353" s="275">
        <f>VLOOKUP(C353,MOVI!C:DT,86,0)</f>
        <v>0</v>
      </c>
      <c r="IW353" s="275">
        <f>VLOOKUP(C353,FPT!B:IU,86,0)</f>
        <v>0</v>
      </c>
      <c r="IX353" t="str">
        <f t="shared" si="644"/>
        <v/>
      </c>
      <c r="IY353" s="275">
        <f>ROUND(VLOOKUP(C353,MOVI!C:DT,87,0),0)</f>
        <v>0</v>
      </c>
      <c r="IZ353" s="275">
        <f>ROUND(VLOOKUP(C353,FPT!B:IX,87,0),0)</f>
        <v>0</v>
      </c>
      <c r="JA353" t="str">
        <f t="shared" si="645"/>
        <v/>
      </c>
      <c r="JB353" s="275">
        <f>VLOOKUP(C353,MOVI!C:DT,88,0)</f>
        <v>0</v>
      </c>
      <c r="JC353" s="275">
        <f>VLOOKUP(C353,FPT!B:JA,88,0)</f>
        <v>0</v>
      </c>
      <c r="JD353" t="str">
        <f t="shared" si="646"/>
        <v/>
      </c>
      <c r="JE353" s="275">
        <f>VLOOKUP(C353,MOVI!C:DT,89,0)</f>
        <v>50000</v>
      </c>
      <c r="JF353" s="275">
        <f>VLOOKUP(C353,FPT!B:JD,89,0)</f>
        <v>50000</v>
      </c>
      <c r="JG353" t="str">
        <f t="shared" si="647"/>
        <v/>
      </c>
      <c r="JH353" s="275">
        <f>VLOOKUP(C353,MOVI!C:DT,90,0)</f>
        <v>0</v>
      </c>
      <c r="JI353" s="275">
        <f>VLOOKUP(C353,FPT!B:JG,90,0)</f>
        <v>0</v>
      </c>
      <c r="JJ353" t="str">
        <f t="shared" si="648"/>
        <v/>
      </c>
      <c r="JK353" s="275">
        <f>VLOOKUP(C353,MOVI!C:DT,91,0)</f>
        <v>0</v>
      </c>
      <c r="JL353" s="275">
        <f>VLOOKUP(C353,FPT!B:JJ,91,0)</f>
        <v>0</v>
      </c>
      <c r="JM353" t="str">
        <f t="shared" si="649"/>
        <v/>
      </c>
      <c r="JN353" s="275">
        <f>VLOOKUP(C353,MOVI!C:DT,92,0)</f>
        <v>0</v>
      </c>
      <c r="JO353" s="275">
        <f>VLOOKUP(C353,FPT!B:JM,92,0)</f>
        <v>0</v>
      </c>
      <c r="JP353" t="str">
        <f t="shared" si="650"/>
        <v/>
      </c>
      <c r="JQ353" s="275">
        <f>VLOOKUP(C353,MOVI!C:DT,93,0)</f>
        <v>0</v>
      </c>
      <c r="JR353" s="275">
        <f>VLOOKUP(C353,FPT!B:JP,93,0)</f>
        <v>0</v>
      </c>
      <c r="JS353" t="str">
        <f t="shared" si="651"/>
        <v/>
      </c>
      <c r="JT353" s="275">
        <f>VLOOKUP(C353,MOVI!C:DT,94,0)</f>
        <v>50000</v>
      </c>
      <c r="JU353" s="275">
        <f>VLOOKUP(C353,FPT!B:JS,94,0)</f>
        <v>50000</v>
      </c>
      <c r="JV353" t="str">
        <f t="shared" si="652"/>
        <v/>
      </c>
      <c r="JW353" s="275">
        <f>VLOOKUP(C353,MOVI!C:DT,95,0)</f>
        <v>7761812</v>
      </c>
      <c r="JX353" s="275">
        <f>VLOOKUP(C353,FPT!B:JV,95,0)</f>
        <v>7761812</v>
      </c>
      <c r="JY353" t="str">
        <f t="shared" si="653"/>
        <v/>
      </c>
      <c r="JZ353" s="275">
        <f>VLOOKUP(C353,MOVI!C:DT,96,0)</f>
        <v>0</v>
      </c>
      <c r="KA353" s="275">
        <f>VLOOKUP(C353,FPT!B:JY,96,0)</f>
        <v>0</v>
      </c>
      <c r="KB353" t="str">
        <f t="shared" si="654"/>
        <v/>
      </c>
      <c r="KC353" s="275">
        <f>VLOOKUP(C353,MOVI!C:DT,97,0)</f>
        <v>7761812</v>
      </c>
      <c r="KD353" s="275">
        <f>VLOOKUP(C353,FPT!B:KB,97,0)</f>
        <v>7761812</v>
      </c>
      <c r="KE353" t="str">
        <f t="shared" si="655"/>
        <v/>
      </c>
      <c r="KF353" s="275">
        <f>VLOOKUP(C353,MOVI!C:DT,98,0)</f>
        <v>850000.00000000012</v>
      </c>
      <c r="KG353" s="275">
        <f>VLOOKUP(C353,FPT!B:KE,98,0)</f>
        <v>850000</v>
      </c>
      <c r="KH353" t="str">
        <f t="shared" si="656"/>
        <v/>
      </c>
      <c r="KI353" s="275">
        <f>VLOOKUP(C353,MOVI!C:DT,99,0)</f>
        <v>0</v>
      </c>
      <c r="KJ353" s="275">
        <f>VLOOKUP(C353,FPT!B:KH,99,0)</f>
        <v>0</v>
      </c>
      <c r="KK353" t="str">
        <f t="shared" si="657"/>
        <v/>
      </c>
      <c r="KL353" s="275">
        <f>VLOOKUP(C353,MOVI!C:DT,100,0)</f>
        <v>150000</v>
      </c>
      <c r="KM353" s="275">
        <f>VLOOKUP(C353,FPT!B:KK,100,0)</f>
        <v>150000</v>
      </c>
      <c r="KN353" t="str">
        <f t="shared" si="658"/>
        <v/>
      </c>
      <c r="KO353" s="275">
        <f>VLOOKUP(C353,MOVI!C:DT,101,0)</f>
        <v>0</v>
      </c>
      <c r="KP353" s="275">
        <f>VLOOKUP(C353,FPT!B:KN,101,0)</f>
        <v>0</v>
      </c>
      <c r="KQ353" t="str">
        <f t="shared" si="659"/>
        <v/>
      </c>
      <c r="KR353" s="275">
        <f>VLOOKUP(C353,MOVI!C:DT,102,0)</f>
        <v>0</v>
      </c>
      <c r="KS353" s="275">
        <f>VLOOKUP(C353,FPT!B:KQ,102,0)</f>
        <v>0</v>
      </c>
      <c r="KT353" t="str">
        <f t="shared" si="660"/>
        <v/>
      </c>
      <c r="KU353" s="275">
        <f>VLOOKUP(C353,MOVI!C:DT,103,0)</f>
        <v>1000000.0000000001</v>
      </c>
      <c r="KV353" s="275">
        <f>VLOOKUP(C353,FPT!B:KT,103,0)</f>
        <v>1000000</v>
      </c>
      <c r="KW353" t="str">
        <f t="shared" si="661"/>
        <v/>
      </c>
      <c r="KX353" s="275">
        <f>VLOOKUP(C353,MOVI!C:DT,104,0)</f>
        <v>1525000</v>
      </c>
      <c r="KY353" s="275">
        <f>VLOOKUP(C353,FPT!B:KW,104,0)</f>
        <v>1525000</v>
      </c>
      <c r="KZ353" t="str">
        <f t="shared" si="662"/>
        <v/>
      </c>
      <c r="LA353" s="275">
        <f>VLOOKUP(C353,MOVI!C:DT,105,0)</f>
        <v>100000</v>
      </c>
      <c r="LB353" s="275">
        <f>VLOOKUP(C353,FPT!B:KZ,105,0)</f>
        <v>100000</v>
      </c>
      <c r="LC353" t="str">
        <f t="shared" si="663"/>
        <v/>
      </c>
      <c r="LD353" s="275">
        <f>VLOOKUP(C353,MOVI!C:DT,106,0)</f>
        <v>9436812</v>
      </c>
      <c r="LE353" s="275">
        <f>VLOOKUP(C353,FPT!B:LC,106,0)</f>
        <v>9436812</v>
      </c>
      <c r="LF353" t="str">
        <f t="shared" si="664"/>
        <v/>
      </c>
      <c r="LG353" s="273">
        <f>VLOOKUP(C353,MOVI!C:DT,107,0)</f>
        <v>0</v>
      </c>
      <c r="LH353" s="273">
        <f>VLOOKUP(C353,FPT!B:LF,107,0)</f>
        <v>0</v>
      </c>
      <c r="LI353" t="str">
        <f t="shared" si="665"/>
        <v/>
      </c>
      <c r="LJ353" t="str">
        <f>VLOOKUP(C353,MOVI!C:DV,108,0)</f>
        <v>MoviSouthSales</v>
      </c>
      <c r="LK353" s="252" t="str">
        <f>VLOOKUP(C353,FPT!B:LI,108,0)</f>
        <v>MoviSouthSales</v>
      </c>
      <c r="LL353" t="str">
        <f t="shared" si="666"/>
        <v/>
      </c>
      <c r="LM353" s="275">
        <f>ROUND(VLOOKUP(C353,MOVI!C:DV,109,0),0)</f>
        <v>416667</v>
      </c>
      <c r="LN353" s="275">
        <f>ROUND(VLOOKUP(C353,FPT!B:LL,109,0),0)</f>
        <v>416667</v>
      </c>
      <c r="LO353" t="str">
        <f t="shared" si="667"/>
        <v/>
      </c>
      <c r="LP353" t="str">
        <f>VLOOKUP(C353,MOVI!C:DV,110,0)</f>
        <v>BDG</v>
      </c>
      <c r="LQ353" s="247" t="str">
        <f>VLOOKUP(C353,FPT!B:LO,110,0)</f>
        <v>BDG</v>
      </c>
      <c r="LR353" t="str">
        <f t="shared" si="668"/>
        <v/>
      </c>
      <c r="LS353">
        <f>MOVI!DI348</f>
        <v>22</v>
      </c>
      <c r="LV353">
        <f>MOVI!DJ348</f>
        <v>0</v>
      </c>
      <c r="LW353">
        <f>MOVI!DK348</f>
        <v>0</v>
      </c>
      <c r="LX353" t="str">
        <f>MOVI!DL348</f>
        <v>x</v>
      </c>
      <c r="LY353">
        <f>MOVI!DM348</f>
        <v>0</v>
      </c>
      <c r="LZ353">
        <f>MOVI!DN348</f>
        <v>50000</v>
      </c>
      <c r="MA353">
        <f>MOVI!DO348</f>
        <v>0</v>
      </c>
      <c r="MB353" t="str">
        <f>MOVI!DP348</f>
        <v>BDG</v>
      </c>
      <c r="MC353">
        <f>MOVI!DQ348</f>
        <v>0</v>
      </c>
      <c r="MD353">
        <f>MOVI!DR348</f>
        <v>0</v>
      </c>
      <c r="ME353" t="str">
        <f>VLOOKUP(C353,MOVI!C:DV,121,0)</f>
        <v>Group 1</v>
      </c>
      <c r="MF353" s="252" t="str">
        <f>VLOOKUP(C353,FPT!B:MD,111,0)</f>
        <v>Group 1</v>
      </c>
      <c r="MG353" t="str">
        <f t="shared" si="561"/>
        <v/>
      </c>
      <c r="MH353" t="str">
        <f>VLOOKUP(C353,MOVI!C:DT,122,0)</f>
        <v>MoviSouthGroup 1</v>
      </c>
      <c r="MI353" s="252" t="str">
        <f>VLOOKUP(C353,FPT!B:DS,112,0)</f>
        <v>MoviSouthGroup 1</v>
      </c>
      <c r="MJ353" t="str">
        <f t="shared" si="669"/>
        <v/>
      </c>
    </row>
    <row r="354" spans="1:348" x14ac:dyDescent="0.25">
      <c r="A354">
        <v>346</v>
      </c>
      <c r="B354" s="48">
        <v>6170</v>
      </c>
      <c r="C354" s="271" t="s">
        <v>1120</v>
      </c>
      <c r="D354" t="str">
        <f>VLOOKUP(C354,MOVI!C:D,2,0)</f>
        <v>Võ Kim Xuyến</v>
      </c>
      <c r="E354" t="str">
        <f>VLOOKUP(C354,FPT!B:C,2,0)</f>
        <v>Võ Kim Xuyến</v>
      </c>
      <c r="F354" t="str">
        <f t="shared" si="562"/>
        <v/>
      </c>
      <c r="G354" t="str">
        <f>VLOOKUP(C354,MOVI!C:E,3,0)</f>
        <v>Sales</v>
      </c>
      <c r="H354" t="str">
        <f>VLOOKUP(C354,FPT!B:F,3,0)</f>
        <v>Sales</v>
      </c>
      <c r="I354" t="str">
        <f t="shared" si="563"/>
        <v/>
      </c>
      <c r="J354" t="str">
        <f>VLOOKUP(C354,MOVI!C:H,4,0)</f>
        <v>Field Sales</v>
      </c>
      <c r="K354" t="str">
        <f>VLOOKUP(C354,FPT!B:I,4,0)</f>
        <v>Field Sales</v>
      </c>
      <c r="L354" t="str">
        <f t="shared" si="564"/>
        <v/>
      </c>
      <c r="M354" t="str">
        <f>VLOOKUP(C354,MOVI!C:DT,5,0)</f>
        <v>Associate</v>
      </c>
      <c r="N354" t="str">
        <f>VLOOKUP(C354,FPT!B:L,5,0)</f>
        <v>Associate</v>
      </c>
      <c r="O354" t="str">
        <f t="shared" si="565"/>
        <v/>
      </c>
      <c r="P354" t="str">
        <f>VLOOKUP(C354,MOVI!C:DT,6,0)</f>
        <v>Field Sales</v>
      </c>
      <c r="Q354" t="str">
        <f>VLOOKUP(C354,FPT!B:O,6,0)</f>
        <v>Field sales</v>
      </c>
      <c r="R354" t="str">
        <f t="shared" si="566"/>
        <v/>
      </c>
      <c r="S354" t="str">
        <f>VLOOKUP(C354,MOVI!C:DT,7,0)</f>
        <v>South</v>
      </c>
      <c r="T354" t="str">
        <f>VLOOKUP(C354,FPT!B:R,7,0)</f>
        <v>South</v>
      </c>
      <c r="U354" t="str">
        <f t="shared" si="567"/>
        <v/>
      </c>
      <c r="V354" t="str">
        <f>VLOOKUP(C354,MOVI!C:DT,8,0)</f>
        <v>Movi</v>
      </c>
      <c r="W354" t="str">
        <f>VLOOKUP(C354,FPT!B:U,8,0)</f>
        <v>Movi</v>
      </c>
      <c r="X354" t="str">
        <f t="shared" si="568"/>
        <v/>
      </c>
      <c r="Y354" t="str">
        <f>VLOOKUP(C354,MOVI!C:DT,9,0)</f>
        <v>Full-time</v>
      </c>
      <c r="Z354" t="str">
        <f>VLOOKUP(C354,FPT!B:X,9,0)</f>
        <v>Full-time</v>
      </c>
      <c r="AA354" t="str">
        <f t="shared" si="569"/>
        <v/>
      </c>
      <c r="AB354" t="str">
        <f>VLOOKUP(C354,MOVI!C:DT,10,0)</f>
        <v>Permanent</v>
      </c>
      <c r="AC354" t="str">
        <f>VLOOKUP(C354,FPT!B:AA,10,0)</f>
        <v>Permanent</v>
      </c>
      <c r="AD354" t="str">
        <f t="shared" si="570"/>
        <v/>
      </c>
      <c r="AE354" s="247">
        <f>VLOOKUP(C354,MOVI!C:DT,11,0)</f>
        <v>44349</v>
      </c>
      <c r="AF354" s="247">
        <f>VLOOKUP(C354,FPT!B:AD,11,0)</f>
        <v>44349</v>
      </c>
      <c r="AG354" t="str">
        <f t="shared" si="571"/>
        <v/>
      </c>
      <c r="AH354" s="260" t="str">
        <f>VLOOKUP(C354,MOVI!C:DT,12,0)</f>
        <v/>
      </c>
      <c r="AI354" s="260"/>
      <c r="AJ354" t="str">
        <f t="shared" si="671"/>
        <v/>
      </c>
      <c r="AK354">
        <f>VLOOKUP(C354,MOVI!C:DT,13,0)</f>
        <v>0</v>
      </c>
      <c r="AL354" s="247">
        <f>VLOOKUP(C354,FPT!B:AJ,13,0)</f>
        <v>0</v>
      </c>
      <c r="AM354" t="str">
        <f t="shared" si="670"/>
        <v/>
      </c>
      <c r="AN354" s="247">
        <f>VLOOKUP(C354,MOVI!C:DT,14,0)</f>
        <v>0</v>
      </c>
      <c r="AO354" s="247">
        <f>VLOOKUP(C354,FPT!B:AM,14,0)</f>
        <v>0</v>
      </c>
      <c r="AP354" t="str">
        <f t="shared" si="572"/>
        <v/>
      </c>
      <c r="AQ354" t="str">
        <f>VLOOKUP(C354,MOVI!C:DT,15,0)</f>
        <v>LC</v>
      </c>
      <c r="AR354" s="247" t="str">
        <f>VLOOKUP(C354,FPT!B:AP,15,0)</f>
        <v>LC</v>
      </c>
      <c r="AS354" t="str">
        <f t="shared" si="573"/>
        <v/>
      </c>
      <c r="AT354" s="282" t="str">
        <f>VLOOKUP(C354,MOVI!C:DT,16,0)</f>
        <v>LTTP</v>
      </c>
      <c r="AU354" s="247" t="str">
        <f>VLOOKUP(C354,FPT!B:AS,16,0)</f>
        <v>LTTP</v>
      </c>
      <c r="AV354" t="str">
        <f t="shared" si="574"/>
        <v/>
      </c>
      <c r="AW354" t="str">
        <f>VLOOKUP(C354,MOVI!C:DT,17,0)</f>
        <v>L</v>
      </c>
      <c r="AX354" s="247" t="str">
        <f>VLOOKUP(C354,FPT!B:AV,17,0)</f>
        <v>L</v>
      </c>
      <c r="AY354" t="str">
        <f t="shared" si="575"/>
        <v/>
      </c>
      <c r="AZ354">
        <f>VLOOKUP(C354,MOVI!C:DT,18,0)</f>
        <v>0</v>
      </c>
      <c r="BA354" s="247">
        <f>VLOOKUP(C354,FPT!B:AY,18,0)</f>
        <v>0</v>
      </c>
      <c r="BB354" t="str">
        <f t="shared" si="576"/>
        <v/>
      </c>
      <c r="BC354" s="275">
        <f>VLOOKUP(C354,MOVI!C:DT,19,0)</f>
        <v>5000000</v>
      </c>
      <c r="BD354" s="275">
        <f>VLOOKUP(C354,FPT!B:BB,19,0)</f>
        <v>5000000</v>
      </c>
      <c r="BE354" t="str">
        <f t="shared" si="577"/>
        <v/>
      </c>
      <c r="BF354">
        <f>VLOOKUP(C354,MOVI!C:DT,20,0)</f>
        <v>0</v>
      </c>
      <c r="BG354" s="252">
        <f>VLOOKUP(C354,FPT!B:BE,20,0)</f>
        <v>0</v>
      </c>
      <c r="BH354" t="str">
        <f t="shared" si="578"/>
        <v/>
      </c>
      <c r="BI354" s="275">
        <f>VLOOKUP(C354,MOVI!C:DT,21,0)</f>
        <v>5000000</v>
      </c>
      <c r="BJ354" s="275">
        <f>VLOOKUP(C354,FPT!B:BH,21,0)</f>
        <v>5000000</v>
      </c>
      <c r="BK354" t="str">
        <f t="shared" si="579"/>
        <v/>
      </c>
      <c r="BL354" s="275">
        <f>VLOOKUP(C354,MOVI!C:DT,22,0)</f>
        <v>0</v>
      </c>
      <c r="BM354" s="275">
        <f>VLOOKUP(C354,FPT!B:BK,22,0)</f>
        <v>0</v>
      </c>
      <c r="BN354" t="str">
        <f t="shared" si="580"/>
        <v/>
      </c>
      <c r="BO354" s="275">
        <f>VLOOKUP(C354,MOVI!C:DT,23,0)</f>
        <v>0</v>
      </c>
      <c r="BP354" s="275">
        <f>VLOOKUP(C354,FPT!B:BN,23,0)</f>
        <v>0</v>
      </c>
      <c r="BQ354" t="str">
        <f t="shared" si="581"/>
        <v/>
      </c>
      <c r="BR354" s="275">
        <f>VLOOKUP(C354,MOVI!C:DT,24,0)</f>
        <v>0</v>
      </c>
      <c r="BS354" s="275">
        <f>VLOOKUP(C354,FPT!B:BQ,24,0)</f>
        <v>0</v>
      </c>
      <c r="BT354" t="str">
        <f t="shared" si="582"/>
        <v/>
      </c>
      <c r="BU354" s="275">
        <f>VLOOKUP(C354,MOVI!C:DT,25,0)</f>
        <v>200000</v>
      </c>
      <c r="BV354" s="275">
        <f>VLOOKUP(C354,FPT!B:BT,25,0)</f>
        <v>200000</v>
      </c>
      <c r="BW354" t="str">
        <f t="shared" si="583"/>
        <v/>
      </c>
      <c r="BX354" s="275">
        <f>VLOOKUP(C354,MOVI!C:DT,26,0)</f>
        <v>0</v>
      </c>
      <c r="BY354" s="275">
        <f>VLOOKUP(C354,FPT!B:BW,26,0)</f>
        <v>0</v>
      </c>
      <c r="BZ354" t="str">
        <f t="shared" si="584"/>
        <v/>
      </c>
      <c r="CA354" s="275">
        <f>VLOOKUP(C354,MOVI!C:DT,27,0)</f>
        <v>730000</v>
      </c>
      <c r="CB354" s="275">
        <f>VLOOKUP(C354,FPT!B:BZ,27,0)</f>
        <v>730000</v>
      </c>
      <c r="CC354" t="str">
        <f t="shared" si="585"/>
        <v/>
      </c>
      <c r="CD354" s="275">
        <f>VLOOKUP(C354,MOVI!C:DT,28,0)</f>
        <v>930000</v>
      </c>
      <c r="CE354" s="275">
        <f>VLOOKUP(C354,FPT!B:CC,28,0)</f>
        <v>930000</v>
      </c>
      <c r="CF354" t="str">
        <f t="shared" si="586"/>
        <v/>
      </c>
      <c r="CG354" t="str">
        <f>VLOOKUP(C354,MOVI!C:DT,29,0)</f>
        <v>CN</v>
      </c>
      <c r="CH354" s="252" t="str">
        <f>VLOOKUP(C354,FPT!B:CF,29,0)</f>
        <v>CN</v>
      </c>
      <c r="CI354" t="str">
        <f t="shared" si="587"/>
        <v/>
      </c>
      <c r="CJ354">
        <f>VLOOKUP(C354,MOVI!C:DT,30,0)</f>
        <v>26</v>
      </c>
      <c r="CK354" s="252">
        <f>VLOOKUP(C354,FPT!B:CI,30,0)</f>
        <v>26</v>
      </c>
      <c r="CL354" t="str">
        <f t="shared" si="588"/>
        <v/>
      </c>
      <c r="CM354">
        <f>VLOOKUP(C354,MOVI!C:DT,31,0)</f>
        <v>24.5</v>
      </c>
      <c r="CN354" s="252">
        <f>VLOOKUP(C354,FPT!B:CL,31,0)</f>
        <v>24.5</v>
      </c>
      <c r="CO354" t="str">
        <f t="shared" si="589"/>
        <v/>
      </c>
      <c r="CP354" s="275">
        <f>VLOOKUP(C354,MOVI!C:DT,32,0)</f>
        <v>0.5</v>
      </c>
      <c r="CQ354" s="275">
        <f>VLOOKUP(C354,FPT!B:CO,32,0)</f>
        <v>0.5</v>
      </c>
      <c r="CR354" t="str">
        <f t="shared" si="590"/>
        <v/>
      </c>
      <c r="CS354" s="275">
        <f>VLOOKUP(C354,MOVI!C:DT,33,0)</f>
        <v>0</v>
      </c>
      <c r="CT354" s="275">
        <f>VLOOKUP(C354,FPT!B:CR,33,0)</f>
        <v>0</v>
      </c>
      <c r="CU354" t="str">
        <f t="shared" si="591"/>
        <v/>
      </c>
      <c r="CV354" s="275">
        <f>VLOOKUP(C354,MOVI!C:DT,34,0)</f>
        <v>0</v>
      </c>
      <c r="CW354" s="275">
        <f>VLOOKUP(C354,FPT!B:CU,34,0)</f>
        <v>0</v>
      </c>
      <c r="CX354" t="str">
        <f t="shared" si="592"/>
        <v/>
      </c>
      <c r="CY354" s="275">
        <f>VLOOKUP(C354,MOVI!C:DT,35,0)</f>
        <v>25</v>
      </c>
      <c r="CZ354" s="275">
        <f>VLOOKUP(C354,FPT!B:CX,35,0)</f>
        <v>25</v>
      </c>
      <c r="DA354" t="str">
        <f t="shared" si="593"/>
        <v/>
      </c>
      <c r="DB354" s="275">
        <f>VLOOKUP(C354,MOVI!C:DT,36,0)</f>
        <v>0</v>
      </c>
      <c r="DC354" s="275">
        <f>VLOOKUP(C354,FPT!B:DA,36,0)</f>
        <v>0</v>
      </c>
      <c r="DD354" t="str">
        <f t="shared" si="594"/>
        <v/>
      </c>
      <c r="DE354" s="275">
        <f>VLOOKUP(C354,MOVI!C:DT,37,0)</f>
        <v>0</v>
      </c>
      <c r="DF354" s="275">
        <f>VLOOKUP(C354,FPT!B:DD,37,0)</f>
        <v>0</v>
      </c>
      <c r="DG354" t="str">
        <f t="shared" si="595"/>
        <v/>
      </c>
      <c r="DH354" s="275">
        <f>VLOOKUP(C354,MOVI!C:DT,38,0)</f>
        <v>0</v>
      </c>
      <c r="DI354" s="275">
        <f>VLOOKUP(C354,FPT!B:DG,38,0)</f>
        <v>0</v>
      </c>
      <c r="DJ354" t="str">
        <f t="shared" si="596"/>
        <v/>
      </c>
      <c r="DK354" s="275">
        <f>VLOOKUP(C354,MOVI!C:DT,39,0)</f>
        <v>0</v>
      </c>
      <c r="DL354" s="275">
        <f>VLOOKUP(C354,FPT!B:DJ,39,0)</f>
        <v>0</v>
      </c>
      <c r="DM354" t="str">
        <f t="shared" si="597"/>
        <v/>
      </c>
      <c r="DN354" s="275">
        <f>VLOOKUP(C354,MOVI!C:DT,40,0)</f>
        <v>0</v>
      </c>
      <c r="DO354" s="275">
        <f>VLOOKUP(C354,FPT!B:DM,40,0)</f>
        <v>0</v>
      </c>
      <c r="DP354" t="str">
        <f t="shared" si="598"/>
        <v/>
      </c>
      <c r="DQ354" s="275">
        <f>VLOOKUP(C354,MOVI!C:DT,41,0)</f>
        <v>0</v>
      </c>
      <c r="DR354" s="275">
        <f>VLOOKUP(C354,FPT!B:DP,41,0)</f>
        <v>0</v>
      </c>
      <c r="DS354" t="str">
        <f t="shared" si="599"/>
        <v/>
      </c>
      <c r="DT354" s="275">
        <f>VLOOKUP(C354,MOVI!C:DT,42,0)</f>
        <v>4807692</v>
      </c>
      <c r="DU354" s="275">
        <f>ROUND(VLOOKUP(C354,FPT!B:DS,42,0),0)</f>
        <v>4807692</v>
      </c>
      <c r="DV354" t="str">
        <f t="shared" si="600"/>
        <v/>
      </c>
      <c r="DW354" s="275">
        <f>VLOOKUP(C354,MOVI!C:DT,43,0)</f>
        <v>0</v>
      </c>
      <c r="DX354" s="275">
        <f>VLOOKUP(C354,FPT!B:DV,43,0)</f>
        <v>0</v>
      </c>
      <c r="DY354" t="str">
        <f t="shared" si="601"/>
        <v/>
      </c>
      <c r="DZ354" s="275">
        <f>VLOOKUP(C354,MOVI!C:DT,44,0)</f>
        <v>0</v>
      </c>
      <c r="EA354" s="275">
        <f>VLOOKUP(C354,FPT!B:DY,44,0)</f>
        <v>0</v>
      </c>
      <c r="EB354" t="str">
        <f t="shared" si="602"/>
        <v/>
      </c>
      <c r="EC354" s="275">
        <f>VLOOKUP(C354,MOVI!C:DT,45,0)</f>
        <v>4807692</v>
      </c>
      <c r="ED354" s="275">
        <f>ROUND(VLOOKUP(C354,FPT!B:EB,45,0),0)</f>
        <v>4807692</v>
      </c>
      <c r="EE354" t="str">
        <f t="shared" si="603"/>
        <v/>
      </c>
      <c r="EF354" s="275">
        <f>VLOOKUP(C354,MOVI!C:DT,46,0)</f>
        <v>0</v>
      </c>
      <c r="EG354" s="275">
        <f>VLOOKUP(C354,FPT!B:EE,46,0)</f>
        <v>0</v>
      </c>
      <c r="EH354" t="str">
        <f t="shared" si="604"/>
        <v/>
      </c>
      <c r="EI354" s="275">
        <f>VLOOKUP(C354,MOVI!C:DT,47,0)</f>
        <v>0</v>
      </c>
      <c r="EJ354" s="275">
        <f>VLOOKUP(C354,FPT!B:EH,47,0)</f>
        <v>0</v>
      </c>
      <c r="EK354" t="str">
        <f t="shared" si="605"/>
        <v/>
      </c>
      <c r="EL354" s="275">
        <f>VLOOKUP(C354,MOVI!C:DT,48,0)</f>
        <v>0</v>
      </c>
      <c r="EM354" s="275">
        <f>VLOOKUP(C354,FPT!B:EK,48,0)</f>
        <v>0</v>
      </c>
      <c r="EN354" t="str">
        <f t="shared" si="606"/>
        <v/>
      </c>
      <c r="EO354" s="275">
        <f>VLOOKUP(C354,MOVI!C:DT,49,0)</f>
        <v>200000</v>
      </c>
      <c r="EP354" s="275">
        <f>VLOOKUP(C354,FPT!B:EN,49,0)</f>
        <v>200000</v>
      </c>
      <c r="EQ354" t="str">
        <f t="shared" si="607"/>
        <v/>
      </c>
      <c r="ER354" s="275">
        <f>VLOOKUP(C354,MOVI!C:DT,50,0)</f>
        <v>0</v>
      </c>
      <c r="ES354" s="275">
        <f>VLOOKUP(C354,FPT!B:EQ,50,0)</f>
        <v>0</v>
      </c>
      <c r="ET354" t="str">
        <f t="shared" si="608"/>
        <v/>
      </c>
      <c r="EU354" s="275">
        <f>VLOOKUP(C354,MOVI!C:DT,51,0)</f>
        <v>0</v>
      </c>
      <c r="EV354" s="275">
        <f>VLOOKUP(C354,FPT!B:ET,51,0)</f>
        <v>0</v>
      </c>
      <c r="EW354" t="str">
        <f t="shared" si="609"/>
        <v/>
      </c>
      <c r="EX354" s="275">
        <f>VLOOKUP(C354,MOVI!C:DT,52,0)</f>
        <v>0</v>
      </c>
      <c r="EY354" s="275">
        <f>VLOOKUP(C354,FPT!B:EW,52,0)</f>
        <v>0</v>
      </c>
      <c r="EZ354" t="str">
        <f t="shared" si="610"/>
        <v/>
      </c>
      <c r="FA354" s="275">
        <f>VLOOKUP(C354,MOVI!C:DT,53,0)</f>
        <v>0</v>
      </c>
      <c r="FB354" s="275">
        <f>VLOOKUP(C354,FPT!B:EZ,53,0)</f>
        <v>0</v>
      </c>
      <c r="FC354" t="str">
        <f t="shared" si="611"/>
        <v/>
      </c>
      <c r="FD354" s="275">
        <f>VLOOKUP(C354,MOVI!C:DT,54,0)</f>
        <v>0</v>
      </c>
      <c r="FE354" s="275">
        <f>VLOOKUP(C354,FPT!B:FC,54,0)</f>
        <v>0</v>
      </c>
      <c r="FF354" t="str">
        <f t="shared" si="612"/>
        <v/>
      </c>
      <c r="FG354" s="275">
        <f>VLOOKUP(C354,MOVI!C:DT,55,0)</f>
        <v>687885</v>
      </c>
      <c r="FH354" s="275">
        <f>VLOOKUP(C354,FPT!B:FF,55,0)</f>
        <v>687885</v>
      </c>
      <c r="FI354" t="str">
        <f t="shared" si="613"/>
        <v/>
      </c>
      <c r="FJ354" s="275">
        <f>VLOOKUP(C354,MOVI!C:DT,56,0)</f>
        <v>887885</v>
      </c>
      <c r="FK354" s="275">
        <f>VLOOKUP(C354,FPT!B:FI,56,0)</f>
        <v>887885</v>
      </c>
      <c r="FL354" t="str">
        <f t="shared" si="614"/>
        <v/>
      </c>
      <c r="FM354" s="275">
        <f>VLOOKUP(C354,MOVI!C:DT,57,0)</f>
        <v>0</v>
      </c>
      <c r="FN354" s="275">
        <f>VLOOKUP(C354,FPT!B:FL,57,0)</f>
        <v>0</v>
      </c>
      <c r="FO354" t="str">
        <f t="shared" si="615"/>
        <v/>
      </c>
      <c r="FP354" s="275">
        <f>VLOOKUP(C354,MOVI!C:DT,58,0)</f>
        <v>0</v>
      </c>
      <c r="FQ354" s="275">
        <f>VLOOKUP(C354,FPT!B:FO,58,0)</f>
        <v>0</v>
      </c>
      <c r="FR354" t="str">
        <f t="shared" si="616"/>
        <v/>
      </c>
      <c r="FS354" s="275">
        <f>VLOOKUP(C354,MOVI!C:DT,59,0)</f>
        <v>0</v>
      </c>
      <c r="FT354" s="275">
        <f>VLOOKUP(C354,FPT!B:FR,59,0)</f>
        <v>0</v>
      </c>
      <c r="FU354" t="str">
        <f t="shared" si="617"/>
        <v/>
      </c>
      <c r="FV354" s="275">
        <f>VLOOKUP(C354,MOVI!C:DT,60,0)</f>
        <v>0</v>
      </c>
      <c r="FW354" s="275">
        <f>VLOOKUP(C354,FPT!B:FU,60,0)</f>
        <v>0</v>
      </c>
      <c r="FX354" t="str">
        <f t="shared" si="618"/>
        <v/>
      </c>
      <c r="FY354" s="275">
        <f>VLOOKUP(C354,MOVI!C:DT,61,0)</f>
        <v>0</v>
      </c>
      <c r="FZ354" s="275">
        <f>VLOOKUP(C354,FPT!B:FX,61,0)</f>
        <v>0</v>
      </c>
      <c r="GA354" t="str">
        <f t="shared" si="619"/>
        <v/>
      </c>
      <c r="GB354" s="275">
        <f>VLOOKUP(C354,MOVI!C:DT,62,0)</f>
        <v>0</v>
      </c>
      <c r="GC354" s="275">
        <f>VLOOKUP(C354,FPT!B:GA,62,0)</f>
        <v>0</v>
      </c>
      <c r="GD354" t="str">
        <f t="shared" si="620"/>
        <v/>
      </c>
      <c r="GE354" s="275">
        <f>VLOOKUP(C354,MOVI!C:DT,63,0)</f>
        <v>0</v>
      </c>
      <c r="GF354" s="275">
        <f>VLOOKUP(C354,FPT!B:GD,63,0)</f>
        <v>0</v>
      </c>
      <c r="GG354" t="str">
        <f t="shared" si="621"/>
        <v/>
      </c>
      <c r="GH354" s="275">
        <f>VLOOKUP(C354,MOVI!C:DT,64,0)</f>
        <v>0</v>
      </c>
      <c r="GI354" s="275">
        <f>VLOOKUP(C354,FPT!B:GG,64,0)</f>
        <v>0</v>
      </c>
      <c r="GJ354" t="str">
        <f t="shared" si="622"/>
        <v/>
      </c>
      <c r="GK354" s="275">
        <f>VLOOKUP(C354,MOVI!C:DT,65,0)</f>
        <v>0</v>
      </c>
      <c r="GL354" s="275">
        <f>VLOOKUP(C354,FPT!B:GJ,65,0)</f>
        <v>0</v>
      </c>
      <c r="GM354" t="str">
        <f t="shared" si="623"/>
        <v/>
      </c>
      <c r="GN354" s="275">
        <f>VLOOKUP(C354,MOVI!C:DT,66,0)</f>
        <v>0</v>
      </c>
      <c r="GO354" s="275">
        <f>VLOOKUP(C354,FPT!B:GM,66,0)</f>
        <v>0</v>
      </c>
      <c r="GP354" t="str">
        <f t="shared" si="624"/>
        <v/>
      </c>
      <c r="GQ354" s="275">
        <f>VLOOKUP(C354,MOVI!C:DT,67,0)</f>
        <v>0</v>
      </c>
      <c r="GR354" s="275">
        <f>VLOOKUP(C354,FPT!B:GP,67,0)</f>
        <v>0</v>
      </c>
      <c r="GS354" t="str">
        <f t="shared" si="625"/>
        <v/>
      </c>
      <c r="GT354" s="275">
        <f>VLOOKUP(C354,MOVI!C:DT,68,0)</f>
        <v>0</v>
      </c>
      <c r="GU354" s="275">
        <f>VLOOKUP(C354,FPT!B:GS,68,0)</f>
        <v>0</v>
      </c>
      <c r="GV354" t="str">
        <f t="shared" si="626"/>
        <v/>
      </c>
      <c r="GW354" s="275">
        <f>VLOOKUP(C354,MOVI!C:DT,69,0)</f>
        <v>0</v>
      </c>
      <c r="GX354" s="275">
        <f>VLOOKUP(C354,FPT!B:GV,69,0)</f>
        <v>0</v>
      </c>
      <c r="GY354" t="str">
        <f t="shared" si="627"/>
        <v/>
      </c>
      <c r="GZ354" s="275">
        <f>VLOOKUP(C354,MOVI!C:DT,70,0)</f>
        <v>0</v>
      </c>
      <c r="HA354" s="275">
        <f>VLOOKUP(C354,FPT!B:GY,70,0)</f>
        <v>0</v>
      </c>
      <c r="HB354" t="str">
        <f t="shared" si="628"/>
        <v/>
      </c>
      <c r="HC354" s="275">
        <f>VLOOKUP(C354,MOVI!C:DT,71,0)</f>
        <v>5695577</v>
      </c>
      <c r="HD354" s="275">
        <f>ROUND(VLOOKUP(C354,FPT!B:HB,71,0),0)</f>
        <v>5695577</v>
      </c>
      <c r="HE354" t="str">
        <f t="shared" si="629"/>
        <v/>
      </c>
      <c r="HF354" s="275">
        <f>ROUND(VLOOKUP(C354,MOVI!C:DT,72,0),0)</f>
        <v>0</v>
      </c>
      <c r="HG354" s="275">
        <f>ROUND(VLOOKUP(C354,FPT!B:HE,72,0),0)</f>
        <v>0</v>
      </c>
      <c r="HH354" t="str">
        <f t="shared" si="630"/>
        <v/>
      </c>
      <c r="HI354" s="275">
        <f>VLOOKUP(C354,MOVI!C:DT,73,0)</f>
        <v>200000</v>
      </c>
      <c r="HJ354" s="275">
        <f>VLOOKUP(C354,FPT!B:HH,73,0)</f>
        <v>200000</v>
      </c>
      <c r="HK354" t="str">
        <f t="shared" si="631"/>
        <v/>
      </c>
      <c r="HL354" s="275">
        <f>VLOOKUP(C354,MOVI!C:DT,74,0)</f>
        <v>687885</v>
      </c>
      <c r="HM354" s="275">
        <f>VLOOKUP(C354,FPT!B:HK,74,0)</f>
        <v>687885</v>
      </c>
      <c r="HN354" t="str">
        <f t="shared" si="632"/>
        <v/>
      </c>
      <c r="HO354" s="275">
        <f>VLOOKUP(C354,MOVI!C:DT,75,0)</f>
        <v>11000000</v>
      </c>
      <c r="HP354" s="275">
        <f>VLOOKUP(C354,FPT!B:HN,75,0)</f>
        <v>11000000</v>
      </c>
      <c r="HQ354" t="str">
        <f t="shared" si="633"/>
        <v/>
      </c>
      <c r="HR354" s="275">
        <f>VLOOKUP(C354,MOVI!C:DT,76,0)</f>
        <v>0</v>
      </c>
      <c r="HS354" s="275">
        <f>VLOOKUP(C354,FPT!B:HQ,76,0)</f>
        <v>0</v>
      </c>
      <c r="HT354" t="str">
        <f t="shared" si="634"/>
        <v/>
      </c>
      <c r="HU354" s="275">
        <f>VLOOKUP(C354,MOVI!C:DT,77,0)</f>
        <v>0</v>
      </c>
      <c r="HV354" s="275">
        <f>VLOOKUP(C354,FPT!B:HT,77,0)</f>
        <v>0</v>
      </c>
      <c r="HW354" t="str">
        <f t="shared" si="635"/>
        <v/>
      </c>
      <c r="HX354" s="274">
        <f>VLOOKUP(C354,MOVI!C:CB,78,0)</f>
        <v>400000</v>
      </c>
      <c r="HY354" s="261">
        <f>VLOOKUP(C354,FPT!$B:$CA,78,0)</f>
        <v>400000</v>
      </c>
      <c r="HZ354" t="str">
        <f t="shared" si="636"/>
        <v/>
      </c>
      <c r="IA354" s="275">
        <f>VLOOKUP(C354,MOVI!C:CD,79,0)</f>
        <v>50000</v>
      </c>
      <c r="IB354" s="275">
        <f>VLOOKUP(C354,FPT!B:HZ,79,0)</f>
        <v>50000</v>
      </c>
      <c r="IC354" t="str">
        <f t="shared" si="637"/>
        <v/>
      </c>
      <c r="ID354" s="275">
        <f>VLOOKUP(C354,MOVI!C:CD,80,0)</f>
        <v>75000</v>
      </c>
      <c r="IE354" s="275">
        <f>VLOOKUP(C354,FPT!B:IC,80,0)</f>
        <v>75000</v>
      </c>
      <c r="IF354" t="str">
        <f t="shared" si="638"/>
        <v/>
      </c>
      <c r="IG354" s="275">
        <f>VLOOKUP(C354,MOVI!C:DT,81,0)</f>
        <v>0</v>
      </c>
      <c r="IH354" s="275">
        <f>VLOOKUP(C354,FPT!B:IF,81,0)</f>
        <v>0</v>
      </c>
      <c r="II354" t="str">
        <f t="shared" si="639"/>
        <v/>
      </c>
      <c r="IJ354" s="275">
        <f>VLOOKUP(C354,MOVI!C:DT,82,0)</f>
        <v>525000</v>
      </c>
      <c r="IK354" s="275">
        <f>VLOOKUP(C354,FPT!B:II,82,0)</f>
        <v>525000</v>
      </c>
      <c r="IL354" t="str">
        <f t="shared" si="640"/>
        <v/>
      </c>
      <c r="IM354" s="275">
        <f>ROUND(VLOOKUP(C354,MOVI!C:DT,83,0),0)</f>
        <v>12412885</v>
      </c>
      <c r="IN354" s="275">
        <f>ROUND(VLOOKUP(C354,FPT!B:IL,83,0),0)</f>
        <v>12412885</v>
      </c>
      <c r="IO354" t="str">
        <f t="shared" si="641"/>
        <v/>
      </c>
      <c r="IP354" s="275">
        <f>VLOOKUP(C354,MOVI!C:DT,84,0)</f>
        <v>0</v>
      </c>
      <c r="IQ354" s="275">
        <f>VLOOKUP(C354,FPT!B:IO,84,0)</f>
        <v>0</v>
      </c>
      <c r="IR354" t="str">
        <f t="shared" si="642"/>
        <v/>
      </c>
      <c r="IS354" s="275">
        <f>ROUND(VLOOKUP(C354,MOVI!C:DT,85,0),0)</f>
        <v>0</v>
      </c>
      <c r="IT354" s="275">
        <f>ROUND(VLOOKUP(C354,FPT!B:IR,85,0),0)</f>
        <v>0</v>
      </c>
      <c r="IU354" t="str">
        <f t="shared" si="643"/>
        <v/>
      </c>
      <c r="IV354" s="275">
        <f>VLOOKUP(C354,MOVI!C:DT,86,0)</f>
        <v>0</v>
      </c>
      <c r="IW354" s="275">
        <f>VLOOKUP(C354,FPT!B:IU,86,0)</f>
        <v>0</v>
      </c>
      <c r="IX354" t="str">
        <f t="shared" si="644"/>
        <v/>
      </c>
      <c r="IY354" s="275">
        <f>ROUND(VLOOKUP(C354,MOVI!C:DT,87,0),0)</f>
        <v>0</v>
      </c>
      <c r="IZ354" s="275">
        <f>ROUND(VLOOKUP(C354,FPT!B:IX,87,0),0)</f>
        <v>0</v>
      </c>
      <c r="JA354" t="str">
        <f t="shared" si="645"/>
        <v/>
      </c>
      <c r="JB354" s="275">
        <f>VLOOKUP(C354,MOVI!C:DT,88,0)</f>
        <v>0</v>
      </c>
      <c r="JC354" s="275">
        <f>VLOOKUP(C354,FPT!B:JA,88,0)</f>
        <v>0</v>
      </c>
      <c r="JD354" t="str">
        <f t="shared" si="646"/>
        <v/>
      </c>
      <c r="JE354" s="275">
        <f>VLOOKUP(C354,MOVI!C:DT,89,0)</f>
        <v>50000</v>
      </c>
      <c r="JF354" s="275">
        <f>VLOOKUP(C354,FPT!B:JD,89,0)</f>
        <v>50000</v>
      </c>
      <c r="JG354" t="str">
        <f t="shared" si="647"/>
        <v/>
      </c>
      <c r="JH354" s="275">
        <f>VLOOKUP(C354,MOVI!C:DT,90,0)</f>
        <v>0</v>
      </c>
      <c r="JI354" s="275">
        <f>VLOOKUP(C354,FPT!B:JG,90,0)</f>
        <v>0</v>
      </c>
      <c r="JJ354" t="str">
        <f t="shared" si="648"/>
        <v/>
      </c>
      <c r="JK354" s="275">
        <f>VLOOKUP(C354,MOVI!C:DT,91,0)</f>
        <v>0</v>
      </c>
      <c r="JL354" s="275">
        <f>VLOOKUP(C354,FPT!B:JJ,91,0)</f>
        <v>0</v>
      </c>
      <c r="JM354" t="str">
        <f t="shared" si="649"/>
        <v/>
      </c>
      <c r="JN354" s="275">
        <f>VLOOKUP(C354,MOVI!C:DT,92,0)</f>
        <v>0</v>
      </c>
      <c r="JO354" s="275">
        <f>VLOOKUP(C354,FPT!B:JM,92,0)</f>
        <v>0</v>
      </c>
      <c r="JP354" t="str">
        <f t="shared" si="650"/>
        <v/>
      </c>
      <c r="JQ354" s="275">
        <f>VLOOKUP(C354,MOVI!C:DT,93,0)</f>
        <v>0</v>
      </c>
      <c r="JR354" s="275">
        <f>VLOOKUP(C354,FPT!B:JP,93,0)</f>
        <v>0</v>
      </c>
      <c r="JS354" t="str">
        <f t="shared" si="651"/>
        <v/>
      </c>
      <c r="JT354" s="275">
        <f>VLOOKUP(C354,MOVI!C:DT,94,0)</f>
        <v>50000</v>
      </c>
      <c r="JU354" s="275">
        <f>VLOOKUP(C354,FPT!B:JS,94,0)</f>
        <v>50000</v>
      </c>
      <c r="JV354" t="str">
        <f t="shared" si="652"/>
        <v/>
      </c>
      <c r="JW354" s="275">
        <f>VLOOKUP(C354,MOVI!C:DT,95,0)</f>
        <v>5120577</v>
      </c>
      <c r="JX354" s="275">
        <f>VLOOKUP(C354,FPT!B:JV,95,0)</f>
        <v>5120577</v>
      </c>
      <c r="JY354" t="str">
        <f t="shared" si="653"/>
        <v/>
      </c>
      <c r="JZ354" s="275">
        <f>VLOOKUP(C354,MOVI!C:DT,96,0)</f>
        <v>0</v>
      </c>
      <c r="KA354" s="275">
        <f>VLOOKUP(C354,FPT!B:JY,96,0)</f>
        <v>0</v>
      </c>
      <c r="KB354" t="str">
        <f t="shared" si="654"/>
        <v/>
      </c>
      <c r="KC354" s="275">
        <f>VLOOKUP(C354,MOVI!C:DT,97,0)</f>
        <v>5120577</v>
      </c>
      <c r="KD354" s="275">
        <f>VLOOKUP(C354,FPT!B:KB,97,0)</f>
        <v>5120577</v>
      </c>
      <c r="KE354" t="str">
        <f t="shared" si="655"/>
        <v/>
      </c>
      <c r="KF354" s="275">
        <f>VLOOKUP(C354,MOVI!C:DT,98,0)</f>
        <v>850000.00000000012</v>
      </c>
      <c r="KG354" s="275">
        <f>VLOOKUP(C354,FPT!B:KE,98,0)</f>
        <v>850000</v>
      </c>
      <c r="KH354" t="str">
        <f t="shared" si="656"/>
        <v/>
      </c>
      <c r="KI354" s="275">
        <f>VLOOKUP(C354,MOVI!C:DT,99,0)</f>
        <v>0</v>
      </c>
      <c r="KJ354" s="275">
        <f>VLOOKUP(C354,FPT!B:KH,99,0)</f>
        <v>0</v>
      </c>
      <c r="KK354" t="str">
        <f t="shared" si="657"/>
        <v/>
      </c>
      <c r="KL354" s="275">
        <f>VLOOKUP(C354,MOVI!C:DT,100,0)</f>
        <v>150000</v>
      </c>
      <c r="KM354" s="275">
        <f>VLOOKUP(C354,FPT!B:KK,100,0)</f>
        <v>150000</v>
      </c>
      <c r="KN354" t="str">
        <f t="shared" si="658"/>
        <v/>
      </c>
      <c r="KO354" s="275">
        <f>VLOOKUP(C354,MOVI!C:DT,101,0)</f>
        <v>0</v>
      </c>
      <c r="KP354" s="275">
        <f>VLOOKUP(C354,FPT!B:KN,101,0)</f>
        <v>0</v>
      </c>
      <c r="KQ354" t="str">
        <f t="shared" si="659"/>
        <v/>
      </c>
      <c r="KR354" s="275">
        <f>VLOOKUP(C354,MOVI!C:DT,102,0)</f>
        <v>0</v>
      </c>
      <c r="KS354" s="275">
        <f>VLOOKUP(C354,FPT!B:KQ,102,0)</f>
        <v>0</v>
      </c>
      <c r="KT354" t="str">
        <f t="shared" si="660"/>
        <v/>
      </c>
      <c r="KU354" s="275">
        <f>VLOOKUP(C354,MOVI!C:DT,103,0)</f>
        <v>1000000.0000000001</v>
      </c>
      <c r="KV354" s="275">
        <f>VLOOKUP(C354,FPT!B:KT,103,0)</f>
        <v>1000000</v>
      </c>
      <c r="KW354" t="str">
        <f t="shared" si="661"/>
        <v/>
      </c>
      <c r="KX354" s="275">
        <f>VLOOKUP(C354,MOVI!C:DT,104,0)</f>
        <v>1525000</v>
      </c>
      <c r="KY354" s="275">
        <f>VLOOKUP(C354,FPT!B:KW,104,0)</f>
        <v>1525000</v>
      </c>
      <c r="KZ354" t="str">
        <f t="shared" si="662"/>
        <v/>
      </c>
      <c r="LA354" s="275">
        <f>VLOOKUP(C354,MOVI!C:DT,105,0)</f>
        <v>100000</v>
      </c>
      <c r="LB354" s="275">
        <f>VLOOKUP(C354,FPT!B:KZ,105,0)</f>
        <v>100000</v>
      </c>
      <c r="LC354" t="str">
        <f t="shared" si="663"/>
        <v/>
      </c>
      <c r="LD354" s="275">
        <f>VLOOKUP(C354,MOVI!C:DT,106,0)</f>
        <v>6795577</v>
      </c>
      <c r="LE354" s="275">
        <f>VLOOKUP(C354,FPT!B:LC,106,0)</f>
        <v>6795577</v>
      </c>
      <c r="LF354" t="str">
        <f t="shared" si="664"/>
        <v/>
      </c>
      <c r="LG354" s="273">
        <f>VLOOKUP(C354,MOVI!C:DT,107,0)</f>
        <v>0</v>
      </c>
      <c r="LH354" s="273">
        <f>VLOOKUP(C354,FPT!B:LF,107,0)</f>
        <v>0</v>
      </c>
      <c r="LI354" t="str">
        <f t="shared" si="665"/>
        <v/>
      </c>
      <c r="LJ354" t="str">
        <f>VLOOKUP(C354,MOVI!C:DV,108,0)</f>
        <v>MoviSouthSales</v>
      </c>
      <c r="LK354" s="252" t="str">
        <f>VLOOKUP(C354,FPT!B:LI,108,0)</f>
        <v>MoviSouthSales</v>
      </c>
      <c r="LL354" t="str">
        <f t="shared" si="666"/>
        <v/>
      </c>
      <c r="LM354" s="275">
        <f>ROUND(VLOOKUP(C354,MOVI!C:DV,109,0),0)</f>
        <v>416667</v>
      </c>
      <c r="LN354" s="275">
        <f>ROUND(VLOOKUP(C354,FPT!B:LL,109,0),0)</f>
        <v>416667</v>
      </c>
      <c r="LO354" t="str">
        <f t="shared" si="667"/>
        <v/>
      </c>
      <c r="LP354" t="str">
        <f>VLOOKUP(C354,MOVI!C:DV,110,0)</f>
        <v>MKD</v>
      </c>
      <c r="LQ354" s="247" t="str">
        <f>VLOOKUP(C354,FPT!B:LO,110,0)</f>
        <v>MKD</v>
      </c>
      <c r="LR354" t="str">
        <f t="shared" si="668"/>
        <v/>
      </c>
      <c r="LS354">
        <f>MOVI!DI349</f>
        <v>21</v>
      </c>
      <c r="LV354">
        <f>MOVI!DJ349</f>
        <v>0</v>
      </c>
      <c r="LW354">
        <f>MOVI!DK349</f>
        <v>1</v>
      </c>
      <c r="LX354" t="str">
        <f>MOVI!DL349</f>
        <v>x</v>
      </c>
      <c r="LY354">
        <f>MOVI!DM349</f>
        <v>0</v>
      </c>
      <c r="LZ354">
        <f>MOVI!DN349</f>
        <v>50000</v>
      </c>
      <c r="MA354">
        <f>MOVI!DO349</f>
        <v>0</v>
      </c>
      <c r="MB354" t="str">
        <f>MOVI!DP349</f>
        <v>MKD</v>
      </c>
      <c r="MC354">
        <f>MOVI!DQ349</f>
        <v>0</v>
      </c>
      <c r="MD354">
        <f>MOVI!DR349</f>
        <v>0</v>
      </c>
      <c r="ME354" t="str">
        <f>VLOOKUP(C354,MOVI!C:DV,121,0)</f>
        <v>Group 1</v>
      </c>
      <c r="MF354" s="252" t="str">
        <f>VLOOKUP(C354,FPT!B:MD,111,0)</f>
        <v>Group 1</v>
      </c>
      <c r="MG354" t="str">
        <f t="shared" si="561"/>
        <v/>
      </c>
      <c r="MH354" t="str">
        <f>VLOOKUP(C354,MOVI!C:DT,122,0)</f>
        <v>MoviSouthGroup 1</v>
      </c>
      <c r="MI354" s="252" t="str">
        <f>VLOOKUP(C354,FPT!B:DS,112,0)</f>
        <v>MoviSouthGroup 1</v>
      </c>
      <c r="MJ354" t="str">
        <f t="shared" si="669"/>
        <v/>
      </c>
    </row>
    <row r="355" spans="1:348" x14ac:dyDescent="0.25">
      <c r="A355">
        <v>347</v>
      </c>
      <c r="B355" s="48">
        <v>6172</v>
      </c>
      <c r="C355" s="271" t="s">
        <v>1121</v>
      </c>
      <c r="D355" t="str">
        <f>VLOOKUP(C355,MOVI!C:D,2,0)</f>
        <v>Đỗ Thảo Hiền</v>
      </c>
      <c r="E355" t="str">
        <f>VLOOKUP(C355,FPT!B:C,2,0)</f>
        <v>Đỗ Thảo Hiền</v>
      </c>
      <c r="F355" t="str">
        <f t="shared" si="562"/>
        <v/>
      </c>
      <c r="G355" t="str">
        <f>VLOOKUP(C355,MOVI!C:E,3,0)</f>
        <v>Sales</v>
      </c>
      <c r="H355" t="str">
        <f>VLOOKUP(C355,FPT!B:F,3,0)</f>
        <v>Sales</v>
      </c>
      <c r="I355" t="str">
        <f t="shared" si="563"/>
        <v/>
      </c>
      <c r="J355" t="str">
        <f>VLOOKUP(C355,MOVI!C:H,4,0)</f>
        <v>Field Sales</v>
      </c>
      <c r="K355" t="str">
        <f>VLOOKUP(C355,FPT!B:I,4,0)</f>
        <v>Field Sales</v>
      </c>
      <c r="L355" t="str">
        <f t="shared" si="564"/>
        <v/>
      </c>
      <c r="M355" t="str">
        <f>VLOOKUP(C355,MOVI!C:DT,5,0)</f>
        <v>Associate</v>
      </c>
      <c r="N355" t="str">
        <f>VLOOKUP(C355,FPT!B:L,5,0)</f>
        <v>Associate</v>
      </c>
      <c r="O355" t="str">
        <f t="shared" si="565"/>
        <v/>
      </c>
      <c r="P355" t="str">
        <f>VLOOKUP(C355,MOVI!C:DT,6,0)</f>
        <v>Field Sales</v>
      </c>
      <c r="Q355" t="str">
        <f>VLOOKUP(C355,FPT!B:O,6,0)</f>
        <v>Field sales</v>
      </c>
      <c r="R355" t="str">
        <f t="shared" si="566"/>
        <v/>
      </c>
      <c r="S355" t="str">
        <f>VLOOKUP(C355,MOVI!C:DT,7,0)</f>
        <v>South</v>
      </c>
      <c r="T355" t="str">
        <f>VLOOKUP(C355,FPT!B:R,7,0)</f>
        <v>South</v>
      </c>
      <c r="U355" t="str">
        <f t="shared" si="567"/>
        <v/>
      </c>
      <c r="V355" t="str">
        <f>VLOOKUP(C355,MOVI!C:DT,8,0)</f>
        <v>Movi</v>
      </c>
      <c r="W355" t="str">
        <f>VLOOKUP(C355,FPT!B:U,8,0)</f>
        <v>Movi</v>
      </c>
      <c r="X355" t="str">
        <f t="shared" si="568"/>
        <v/>
      </c>
      <c r="Y355" t="str">
        <f>VLOOKUP(C355,MOVI!C:DT,9,0)</f>
        <v>Full-time</v>
      </c>
      <c r="Z355" t="str">
        <f>VLOOKUP(C355,FPT!B:X,9,0)</f>
        <v>Full-time</v>
      </c>
      <c r="AA355" t="str">
        <f t="shared" si="569"/>
        <v/>
      </c>
      <c r="AB355" t="str">
        <f>VLOOKUP(C355,MOVI!C:DT,10,0)</f>
        <v>Permanent</v>
      </c>
      <c r="AC355" t="str">
        <f>VLOOKUP(C355,FPT!B:AA,10,0)</f>
        <v>Permanent</v>
      </c>
      <c r="AD355" t="str">
        <f t="shared" si="570"/>
        <v/>
      </c>
      <c r="AE355" s="247">
        <f>VLOOKUP(C355,MOVI!C:DT,11,0)</f>
        <v>44357</v>
      </c>
      <c r="AF355" s="247">
        <f>VLOOKUP(C355,FPT!B:AD,11,0)</f>
        <v>44357</v>
      </c>
      <c r="AG355" t="str">
        <f t="shared" si="571"/>
        <v/>
      </c>
      <c r="AH355" s="260" t="str">
        <f>VLOOKUP(C355,MOVI!C:DT,12,0)</f>
        <v/>
      </c>
      <c r="AI355" s="260"/>
      <c r="AJ355" t="str">
        <f t="shared" si="671"/>
        <v/>
      </c>
      <c r="AK355">
        <f>VLOOKUP(C355,MOVI!C:DT,13,0)</f>
        <v>0</v>
      </c>
      <c r="AL355" s="247">
        <f>VLOOKUP(C355,FPT!B:AJ,13,0)</f>
        <v>0</v>
      </c>
      <c r="AM355" t="str">
        <f t="shared" si="670"/>
        <v/>
      </c>
      <c r="AN355" s="247">
        <f>VLOOKUP(C355,MOVI!C:DT,14,0)</f>
        <v>0</v>
      </c>
      <c r="AO355" s="247">
        <f>VLOOKUP(C355,FPT!B:AM,14,0)</f>
        <v>0</v>
      </c>
      <c r="AP355" t="str">
        <f t="shared" si="572"/>
        <v/>
      </c>
      <c r="AQ355" t="str">
        <f>VLOOKUP(C355,MOVI!C:DT,15,0)</f>
        <v>LC</v>
      </c>
      <c r="AR355" s="247" t="str">
        <f>VLOOKUP(C355,FPT!B:AP,15,0)</f>
        <v>LC</v>
      </c>
      <c r="AS355" t="str">
        <f t="shared" si="573"/>
        <v/>
      </c>
      <c r="AT355" s="282" t="str">
        <f>VLOOKUP(C355,MOVI!C:DT,16,0)</f>
        <v>LTTP</v>
      </c>
      <c r="AU355" s="247" t="str">
        <f>VLOOKUP(C355,FPT!B:AS,16,0)</f>
        <v>LTTP</v>
      </c>
      <c r="AV355" t="str">
        <f t="shared" si="574"/>
        <v/>
      </c>
      <c r="AW355" t="str">
        <f>VLOOKUP(C355,MOVI!C:DT,17,0)</f>
        <v>L</v>
      </c>
      <c r="AX355" s="247" t="str">
        <f>VLOOKUP(C355,FPT!B:AV,17,0)</f>
        <v>L</v>
      </c>
      <c r="AY355" t="str">
        <f t="shared" si="575"/>
        <v/>
      </c>
      <c r="AZ355">
        <f>VLOOKUP(C355,MOVI!C:DT,18,0)</f>
        <v>0</v>
      </c>
      <c r="BA355" s="247">
        <f>VLOOKUP(C355,FPT!B:AY,18,0)</f>
        <v>0</v>
      </c>
      <c r="BB355" t="str">
        <f t="shared" si="576"/>
        <v/>
      </c>
      <c r="BC355" s="275">
        <f>VLOOKUP(C355,MOVI!C:DT,19,0)</f>
        <v>5000000</v>
      </c>
      <c r="BD355" s="275">
        <f>VLOOKUP(C355,FPT!B:BB,19,0)</f>
        <v>5000000</v>
      </c>
      <c r="BE355" t="str">
        <f t="shared" si="577"/>
        <v/>
      </c>
      <c r="BF355">
        <f>VLOOKUP(C355,MOVI!C:DT,20,0)</f>
        <v>0</v>
      </c>
      <c r="BG355" s="252">
        <f>VLOOKUP(C355,FPT!B:BE,20,0)</f>
        <v>0</v>
      </c>
      <c r="BH355" t="str">
        <f t="shared" si="578"/>
        <v/>
      </c>
      <c r="BI355" s="275">
        <f>VLOOKUP(C355,MOVI!C:DT,21,0)</f>
        <v>5000000</v>
      </c>
      <c r="BJ355" s="275">
        <f>VLOOKUP(C355,FPT!B:BH,21,0)</f>
        <v>5000000</v>
      </c>
      <c r="BK355" t="str">
        <f t="shared" si="579"/>
        <v/>
      </c>
      <c r="BL355" s="275">
        <f>VLOOKUP(C355,MOVI!C:DT,22,0)</f>
        <v>0</v>
      </c>
      <c r="BM355" s="275">
        <f>VLOOKUP(C355,FPT!B:BK,22,0)</f>
        <v>0</v>
      </c>
      <c r="BN355" t="str">
        <f t="shared" si="580"/>
        <v/>
      </c>
      <c r="BO355" s="275">
        <f>VLOOKUP(C355,MOVI!C:DT,23,0)</f>
        <v>0</v>
      </c>
      <c r="BP355" s="275">
        <f>VLOOKUP(C355,FPT!B:BN,23,0)</f>
        <v>0</v>
      </c>
      <c r="BQ355" t="str">
        <f t="shared" si="581"/>
        <v/>
      </c>
      <c r="BR355" s="275">
        <f>VLOOKUP(C355,MOVI!C:DT,24,0)</f>
        <v>0</v>
      </c>
      <c r="BS355" s="275">
        <f>VLOOKUP(C355,FPT!B:BQ,24,0)</f>
        <v>0</v>
      </c>
      <c r="BT355" t="str">
        <f t="shared" si="582"/>
        <v/>
      </c>
      <c r="BU355" s="275">
        <f>VLOOKUP(C355,MOVI!C:DT,25,0)</f>
        <v>200000</v>
      </c>
      <c r="BV355" s="275">
        <f>VLOOKUP(C355,FPT!B:BT,25,0)</f>
        <v>200000</v>
      </c>
      <c r="BW355" t="str">
        <f t="shared" si="583"/>
        <v/>
      </c>
      <c r="BX355" s="275">
        <f>VLOOKUP(C355,MOVI!C:DT,26,0)</f>
        <v>0</v>
      </c>
      <c r="BY355" s="275">
        <f>VLOOKUP(C355,FPT!B:BW,26,0)</f>
        <v>0</v>
      </c>
      <c r="BZ355" t="str">
        <f t="shared" si="584"/>
        <v/>
      </c>
      <c r="CA355" s="275">
        <f>VLOOKUP(C355,MOVI!C:DT,27,0)</f>
        <v>730000</v>
      </c>
      <c r="CB355" s="275">
        <f>VLOOKUP(C355,FPT!B:BZ,27,0)</f>
        <v>730000</v>
      </c>
      <c r="CC355" t="str">
        <f t="shared" si="585"/>
        <v/>
      </c>
      <c r="CD355" s="275">
        <f>VLOOKUP(C355,MOVI!C:DT,28,0)</f>
        <v>930000</v>
      </c>
      <c r="CE355" s="275">
        <f>VLOOKUP(C355,FPT!B:CC,28,0)</f>
        <v>930000</v>
      </c>
      <c r="CF355" t="str">
        <f t="shared" si="586"/>
        <v/>
      </c>
      <c r="CG355" t="str">
        <f>VLOOKUP(C355,MOVI!C:DT,29,0)</f>
        <v>CN</v>
      </c>
      <c r="CH355" s="252" t="str">
        <f>VLOOKUP(C355,FPT!B:CF,29,0)</f>
        <v>CN</v>
      </c>
      <c r="CI355" t="str">
        <f t="shared" si="587"/>
        <v/>
      </c>
      <c r="CJ355">
        <f>VLOOKUP(C355,MOVI!C:DT,30,0)</f>
        <v>26</v>
      </c>
      <c r="CK355" s="252">
        <f>VLOOKUP(C355,FPT!B:CI,30,0)</f>
        <v>26</v>
      </c>
      <c r="CL355" t="str">
        <f t="shared" si="588"/>
        <v/>
      </c>
      <c r="CM355">
        <f>VLOOKUP(C355,MOVI!C:DT,31,0)</f>
        <v>26</v>
      </c>
      <c r="CN355" s="252">
        <f>VLOOKUP(C355,FPT!B:CL,31,0)</f>
        <v>26</v>
      </c>
      <c r="CO355" t="str">
        <f t="shared" si="589"/>
        <v/>
      </c>
      <c r="CP355" s="275">
        <f>VLOOKUP(C355,MOVI!C:DT,32,0)</f>
        <v>0</v>
      </c>
      <c r="CQ355" s="275">
        <f>VLOOKUP(C355,FPT!B:CO,32,0)</f>
        <v>0</v>
      </c>
      <c r="CR355" t="str">
        <f t="shared" si="590"/>
        <v/>
      </c>
      <c r="CS355" s="275">
        <f>VLOOKUP(C355,MOVI!C:DT,33,0)</f>
        <v>0</v>
      </c>
      <c r="CT355" s="275">
        <f>VLOOKUP(C355,FPT!B:CR,33,0)</f>
        <v>0</v>
      </c>
      <c r="CU355" t="str">
        <f t="shared" si="591"/>
        <v/>
      </c>
      <c r="CV355" s="275">
        <f>VLOOKUP(C355,MOVI!C:DT,34,0)</f>
        <v>0</v>
      </c>
      <c r="CW355" s="275">
        <f>VLOOKUP(C355,FPT!B:CU,34,0)</f>
        <v>0</v>
      </c>
      <c r="CX355" t="str">
        <f t="shared" si="592"/>
        <v/>
      </c>
      <c r="CY355" s="275">
        <f>VLOOKUP(C355,MOVI!C:DT,35,0)</f>
        <v>26</v>
      </c>
      <c r="CZ355" s="275">
        <f>VLOOKUP(C355,FPT!B:CX,35,0)</f>
        <v>26</v>
      </c>
      <c r="DA355" t="str">
        <f t="shared" si="593"/>
        <v/>
      </c>
      <c r="DB355" s="275">
        <f>VLOOKUP(C355,MOVI!C:DT,36,0)</f>
        <v>0</v>
      </c>
      <c r="DC355" s="275">
        <f>VLOOKUP(C355,FPT!B:DA,36,0)</f>
        <v>0</v>
      </c>
      <c r="DD355" t="str">
        <f t="shared" si="594"/>
        <v/>
      </c>
      <c r="DE355" s="275">
        <f>VLOOKUP(C355,MOVI!C:DT,37,0)</f>
        <v>0</v>
      </c>
      <c r="DF355" s="275">
        <f>VLOOKUP(C355,FPT!B:DD,37,0)</f>
        <v>0</v>
      </c>
      <c r="DG355" t="str">
        <f t="shared" si="595"/>
        <v/>
      </c>
      <c r="DH355" s="275">
        <f>VLOOKUP(C355,MOVI!C:DT,38,0)</f>
        <v>0</v>
      </c>
      <c r="DI355" s="275">
        <f>VLOOKUP(C355,FPT!B:DG,38,0)</f>
        <v>0</v>
      </c>
      <c r="DJ355" t="str">
        <f t="shared" si="596"/>
        <v/>
      </c>
      <c r="DK355" s="275">
        <f>VLOOKUP(C355,MOVI!C:DT,39,0)</f>
        <v>0</v>
      </c>
      <c r="DL355" s="275">
        <f>VLOOKUP(C355,FPT!B:DJ,39,0)</f>
        <v>0</v>
      </c>
      <c r="DM355" t="str">
        <f t="shared" si="597"/>
        <v/>
      </c>
      <c r="DN355" s="275">
        <f>VLOOKUP(C355,MOVI!C:DT,40,0)</f>
        <v>0</v>
      </c>
      <c r="DO355" s="275">
        <f>VLOOKUP(C355,FPT!B:DM,40,0)</f>
        <v>0</v>
      </c>
      <c r="DP355" t="str">
        <f t="shared" si="598"/>
        <v/>
      </c>
      <c r="DQ355" s="275">
        <f>VLOOKUP(C355,MOVI!C:DT,41,0)</f>
        <v>0</v>
      </c>
      <c r="DR355" s="275">
        <f>VLOOKUP(C355,FPT!B:DP,41,0)</f>
        <v>0</v>
      </c>
      <c r="DS355" t="str">
        <f t="shared" si="599"/>
        <v/>
      </c>
      <c r="DT355" s="275">
        <f>VLOOKUP(C355,MOVI!C:DT,42,0)</f>
        <v>5000000</v>
      </c>
      <c r="DU355" s="275">
        <f>ROUND(VLOOKUP(C355,FPT!B:DS,42,0),0)</f>
        <v>5000000</v>
      </c>
      <c r="DV355" t="str">
        <f t="shared" si="600"/>
        <v/>
      </c>
      <c r="DW355" s="275">
        <f>VLOOKUP(C355,MOVI!C:DT,43,0)</f>
        <v>0</v>
      </c>
      <c r="DX355" s="275">
        <f>VLOOKUP(C355,FPT!B:DV,43,0)</f>
        <v>0</v>
      </c>
      <c r="DY355" t="str">
        <f t="shared" si="601"/>
        <v/>
      </c>
      <c r="DZ355" s="275">
        <f>VLOOKUP(C355,MOVI!C:DT,44,0)</f>
        <v>0</v>
      </c>
      <c r="EA355" s="275">
        <f>VLOOKUP(C355,FPT!B:DY,44,0)</f>
        <v>0</v>
      </c>
      <c r="EB355" t="str">
        <f t="shared" si="602"/>
        <v/>
      </c>
      <c r="EC355" s="275">
        <f>VLOOKUP(C355,MOVI!C:DT,45,0)</f>
        <v>5000000</v>
      </c>
      <c r="ED355" s="275">
        <f>ROUND(VLOOKUP(C355,FPT!B:EB,45,0),0)</f>
        <v>5000000</v>
      </c>
      <c r="EE355" t="str">
        <f t="shared" si="603"/>
        <v/>
      </c>
      <c r="EF355" s="275">
        <f>VLOOKUP(C355,MOVI!C:DT,46,0)</f>
        <v>0</v>
      </c>
      <c r="EG355" s="275">
        <f>VLOOKUP(C355,FPT!B:EE,46,0)</f>
        <v>0</v>
      </c>
      <c r="EH355" t="str">
        <f t="shared" si="604"/>
        <v/>
      </c>
      <c r="EI355" s="275">
        <f>VLOOKUP(C355,MOVI!C:DT,47,0)</f>
        <v>0</v>
      </c>
      <c r="EJ355" s="275">
        <f>VLOOKUP(C355,FPT!B:EH,47,0)</f>
        <v>0</v>
      </c>
      <c r="EK355" t="str">
        <f t="shared" si="605"/>
        <v/>
      </c>
      <c r="EL355" s="275">
        <f>VLOOKUP(C355,MOVI!C:DT,48,0)</f>
        <v>0</v>
      </c>
      <c r="EM355" s="275">
        <f>VLOOKUP(C355,FPT!B:EK,48,0)</f>
        <v>0</v>
      </c>
      <c r="EN355" t="str">
        <f t="shared" si="606"/>
        <v/>
      </c>
      <c r="EO355" s="275">
        <f>VLOOKUP(C355,MOVI!C:DT,49,0)</f>
        <v>200000</v>
      </c>
      <c r="EP355" s="275">
        <f>VLOOKUP(C355,FPT!B:EN,49,0)</f>
        <v>200000</v>
      </c>
      <c r="EQ355" t="str">
        <f t="shared" si="607"/>
        <v/>
      </c>
      <c r="ER355" s="275">
        <f>VLOOKUP(C355,MOVI!C:DT,50,0)</f>
        <v>0</v>
      </c>
      <c r="ES355" s="275">
        <f>VLOOKUP(C355,FPT!B:EQ,50,0)</f>
        <v>0</v>
      </c>
      <c r="ET355" t="str">
        <f t="shared" si="608"/>
        <v/>
      </c>
      <c r="EU355" s="275">
        <f>VLOOKUP(C355,MOVI!C:DT,51,0)</f>
        <v>0</v>
      </c>
      <c r="EV355" s="275">
        <f>VLOOKUP(C355,FPT!B:ET,51,0)</f>
        <v>0</v>
      </c>
      <c r="EW355" t="str">
        <f t="shared" si="609"/>
        <v/>
      </c>
      <c r="EX355" s="275">
        <f>VLOOKUP(C355,MOVI!C:DT,52,0)</f>
        <v>0</v>
      </c>
      <c r="EY355" s="275">
        <f>VLOOKUP(C355,FPT!B:EW,52,0)</f>
        <v>0</v>
      </c>
      <c r="EZ355" t="str">
        <f t="shared" si="610"/>
        <v/>
      </c>
      <c r="FA355" s="275">
        <f>VLOOKUP(C355,MOVI!C:DT,53,0)</f>
        <v>0</v>
      </c>
      <c r="FB355" s="275">
        <f>VLOOKUP(C355,FPT!B:EZ,53,0)</f>
        <v>0</v>
      </c>
      <c r="FC355" t="str">
        <f t="shared" si="611"/>
        <v/>
      </c>
      <c r="FD355" s="275">
        <f>VLOOKUP(C355,MOVI!C:DT,54,0)</f>
        <v>0</v>
      </c>
      <c r="FE355" s="275">
        <f>VLOOKUP(C355,FPT!B:FC,54,0)</f>
        <v>0</v>
      </c>
      <c r="FF355" t="str">
        <f t="shared" si="612"/>
        <v/>
      </c>
      <c r="FG355" s="275">
        <f>VLOOKUP(C355,MOVI!C:DT,55,0)</f>
        <v>730000</v>
      </c>
      <c r="FH355" s="275">
        <f>VLOOKUP(C355,FPT!B:FF,55,0)</f>
        <v>730000</v>
      </c>
      <c r="FI355" t="str">
        <f t="shared" si="613"/>
        <v/>
      </c>
      <c r="FJ355" s="275">
        <f>VLOOKUP(C355,MOVI!C:DT,56,0)</f>
        <v>930000</v>
      </c>
      <c r="FK355" s="275">
        <f>VLOOKUP(C355,FPT!B:FI,56,0)</f>
        <v>930000</v>
      </c>
      <c r="FL355" t="str">
        <f t="shared" si="614"/>
        <v/>
      </c>
      <c r="FM355" s="275">
        <f>VLOOKUP(C355,MOVI!C:DT,57,0)</f>
        <v>252897</v>
      </c>
      <c r="FN355" s="275">
        <f>VLOOKUP(C355,FPT!B:FL,57,0)</f>
        <v>252897</v>
      </c>
      <c r="FO355" t="str">
        <f t="shared" si="615"/>
        <v/>
      </c>
      <c r="FP355" s="275">
        <f>VLOOKUP(C355,MOVI!C:DT,58,0)</f>
        <v>0</v>
      </c>
      <c r="FQ355" s="275">
        <f>VLOOKUP(C355,FPT!B:FO,58,0)</f>
        <v>0</v>
      </c>
      <c r="FR355" t="str">
        <f t="shared" si="616"/>
        <v/>
      </c>
      <c r="FS355" s="275">
        <f>VLOOKUP(C355,MOVI!C:DT,59,0)</f>
        <v>0</v>
      </c>
      <c r="FT355" s="275">
        <f>VLOOKUP(C355,FPT!B:FR,59,0)</f>
        <v>0</v>
      </c>
      <c r="FU355" t="str">
        <f t="shared" si="617"/>
        <v/>
      </c>
      <c r="FV355" s="275">
        <f>VLOOKUP(C355,MOVI!C:DT,60,0)</f>
        <v>0</v>
      </c>
      <c r="FW355" s="275">
        <f>VLOOKUP(C355,FPT!B:FU,60,0)</f>
        <v>0</v>
      </c>
      <c r="FX355" t="str">
        <f t="shared" si="618"/>
        <v/>
      </c>
      <c r="FY355" s="275">
        <f>VLOOKUP(C355,MOVI!C:DT,61,0)</f>
        <v>0</v>
      </c>
      <c r="FZ355" s="275">
        <f>VLOOKUP(C355,FPT!B:FX,61,0)</f>
        <v>0</v>
      </c>
      <c r="GA355" t="str">
        <f t="shared" si="619"/>
        <v/>
      </c>
      <c r="GB355" s="275">
        <f>VLOOKUP(C355,MOVI!C:DT,62,0)</f>
        <v>0</v>
      </c>
      <c r="GC355" s="275">
        <f>VLOOKUP(C355,FPT!B:GA,62,0)</f>
        <v>0</v>
      </c>
      <c r="GD355" t="str">
        <f t="shared" si="620"/>
        <v/>
      </c>
      <c r="GE355" s="275">
        <f>VLOOKUP(C355,MOVI!C:DT,63,0)</f>
        <v>0</v>
      </c>
      <c r="GF355" s="275">
        <f>VLOOKUP(C355,FPT!B:GD,63,0)</f>
        <v>0</v>
      </c>
      <c r="GG355" t="str">
        <f t="shared" si="621"/>
        <v/>
      </c>
      <c r="GH355" s="275">
        <f>VLOOKUP(C355,MOVI!C:DT,64,0)</f>
        <v>0</v>
      </c>
      <c r="GI355" s="275">
        <f>VLOOKUP(C355,FPT!B:GG,64,0)</f>
        <v>0</v>
      </c>
      <c r="GJ355" t="str">
        <f t="shared" si="622"/>
        <v/>
      </c>
      <c r="GK355" s="275">
        <f>VLOOKUP(C355,MOVI!C:DT,65,0)</f>
        <v>0</v>
      </c>
      <c r="GL355" s="275">
        <f>VLOOKUP(C355,FPT!B:GJ,65,0)</f>
        <v>0</v>
      </c>
      <c r="GM355" t="str">
        <f t="shared" si="623"/>
        <v/>
      </c>
      <c r="GN355" s="275">
        <f>VLOOKUP(C355,MOVI!C:DT,66,0)</f>
        <v>0</v>
      </c>
      <c r="GO355" s="275">
        <f>VLOOKUP(C355,FPT!B:GM,66,0)</f>
        <v>0</v>
      </c>
      <c r="GP355" t="str">
        <f t="shared" si="624"/>
        <v/>
      </c>
      <c r="GQ355" s="275">
        <f>VLOOKUP(C355,MOVI!C:DT,67,0)</f>
        <v>0</v>
      </c>
      <c r="GR355" s="275">
        <f>VLOOKUP(C355,FPT!B:GP,67,0)</f>
        <v>0</v>
      </c>
      <c r="GS355" t="str">
        <f t="shared" si="625"/>
        <v/>
      </c>
      <c r="GT355" s="275">
        <f>VLOOKUP(C355,MOVI!C:DT,68,0)</f>
        <v>0</v>
      </c>
      <c r="GU355" s="275">
        <f>VLOOKUP(C355,FPT!B:GS,68,0)</f>
        <v>0</v>
      </c>
      <c r="GV355" t="str">
        <f t="shared" si="626"/>
        <v/>
      </c>
      <c r="GW355" s="275">
        <f>VLOOKUP(C355,MOVI!C:DT,69,0)</f>
        <v>0</v>
      </c>
      <c r="GX355" s="275">
        <f>VLOOKUP(C355,FPT!B:GV,69,0)</f>
        <v>0</v>
      </c>
      <c r="GY355" t="str">
        <f t="shared" si="627"/>
        <v/>
      </c>
      <c r="GZ355" s="275">
        <f>VLOOKUP(C355,MOVI!C:DT,70,0)</f>
        <v>252897</v>
      </c>
      <c r="HA355" s="275">
        <f>VLOOKUP(C355,FPT!B:GY,70,0)</f>
        <v>252897</v>
      </c>
      <c r="HB355" t="str">
        <f t="shared" si="628"/>
        <v/>
      </c>
      <c r="HC355" s="275">
        <f>VLOOKUP(C355,MOVI!C:DT,71,0)</f>
        <v>6182897</v>
      </c>
      <c r="HD355" s="275">
        <f>ROUND(VLOOKUP(C355,FPT!B:HB,71,0),0)</f>
        <v>6182897</v>
      </c>
      <c r="HE355" t="str">
        <f t="shared" si="629"/>
        <v/>
      </c>
      <c r="HF355" s="275">
        <f>ROUND(VLOOKUP(C355,MOVI!C:DT,72,0),0)</f>
        <v>0</v>
      </c>
      <c r="HG355" s="275">
        <f>ROUND(VLOOKUP(C355,FPT!B:HE,72,0),0)</f>
        <v>0</v>
      </c>
      <c r="HH355" t="str">
        <f t="shared" si="630"/>
        <v/>
      </c>
      <c r="HI355" s="275">
        <f>VLOOKUP(C355,MOVI!C:DT,73,0)</f>
        <v>200000</v>
      </c>
      <c r="HJ355" s="275">
        <f>VLOOKUP(C355,FPT!B:HH,73,0)</f>
        <v>200000</v>
      </c>
      <c r="HK355" t="str">
        <f t="shared" si="631"/>
        <v/>
      </c>
      <c r="HL355" s="275">
        <f>VLOOKUP(C355,MOVI!C:DT,74,0)</f>
        <v>730000</v>
      </c>
      <c r="HM355" s="275">
        <f>VLOOKUP(C355,FPT!B:HK,74,0)</f>
        <v>730000</v>
      </c>
      <c r="HN355" t="str">
        <f t="shared" si="632"/>
        <v/>
      </c>
      <c r="HO355" s="275">
        <f>VLOOKUP(C355,MOVI!C:DT,75,0)</f>
        <v>11000000</v>
      </c>
      <c r="HP355" s="275">
        <f>VLOOKUP(C355,FPT!B:HN,75,0)</f>
        <v>11000000</v>
      </c>
      <c r="HQ355" t="str">
        <f t="shared" si="633"/>
        <v/>
      </c>
      <c r="HR355" s="275">
        <f>VLOOKUP(C355,MOVI!C:DT,76,0)</f>
        <v>0</v>
      </c>
      <c r="HS355" s="275">
        <f>VLOOKUP(C355,FPT!B:HQ,76,0)</f>
        <v>0</v>
      </c>
      <c r="HT355" t="str">
        <f t="shared" si="634"/>
        <v/>
      </c>
      <c r="HU355" s="275">
        <f>VLOOKUP(C355,MOVI!C:DT,77,0)</f>
        <v>0</v>
      </c>
      <c r="HV355" s="275">
        <f>VLOOKUP(C355,FPT!B:HT,77,0)</f>
        <v>0</v>
      </c>
      <c r="HW355" t="str">
        <f t="shared" si="635"/>
        <v/>
      </c>
      <c r="HX355" s="274">
        <f>VLOOKUP(C355,MOVI!C:CB,78,0)</f>
        <v>400000</v>
      </c>
      <c r="HY355" s="261">
        <f>VLOOKUP(C355,FPT!$B:$CA,78,0)</f>
        <v>400000</v>
      </c>
      <c r="HZ355" t="str">
        <f t="shared" si="636"/>
        <v/>
      </c>
      <c r="IA355" s="275">
        <f>VLOOKUP(C355,MOVI!C:CD,79,0)</f>
        <v>50000</v>
      </c>
      <c r="IB355" s="275">
        <f>VLOOKUP(C355,FPT!B:HZ,79,0)</f>
        <v>50000</v>
      </c>
      <c r="IC355" t="str">
        <f t="shared" si="637"/>
        <v/>
      </c>
      <c r="ID355" s="275">
        <f>VLOOKUP(C355,MOVI!C:CD,80,0)</f>
        <v>75000</v>
      </c>
      <c r="IE355" s="275">
        <f>VLOOKUP(C355,FPT!B:IC,80,0)</f>
        <v>75000</v>
      </c>
      <c r="IF355" t="str">
        <f t="shared" si="638"/>
        <v/>
      </c>
      <c r="IG355" s="275">
        <f>VLOOKUP(C355,MOVI!C:DT,81,0)</f>
        <v>0</v>
      </c>
      <c r="IH355" s="275">
        <f>VLOOKUP(C355,FPT!B:IF,81,0)</f>
        <v>0</v>
      </c>
      <c r="II355" t="str">
        <f t="shared" si="639"/>
        <v/>
      </c>
      <c r="IJ355" s="275">
        <f>VLOOKUP(C355,MOVI!C:DT,82,0)</f>
        <v>525000</v>
      </c>
      <c r="IK355" s="275">
        <f>VLOOKUP(C355,FPT!B:II,82,0)</f>
        <v>525000</v>
      </c>
      <c r="IL355" t="str">
        <f t="shared" si="640"/>
        <v/>
      </c>
      <c r="IM355" s="275">
        <f>ROUND(VLOOKUP(C355,MOVI!C:DT,83,0),0)</f>
        <v>12455000</v>
      </c>
      <c r="IN355" s="275">
        <f>ROUND(VLOOKUP(C355,FPT!B:IL,83,0),0)</f>
        <v>12455000</v>
      </c>
      <c r="IO355" t="str">
        <f t="shared" si="641"/>
        <v/>
      </c>
      <c r="IP355" s="275">
        <f>VLOOKUP(C355,MOVI!C:DT,84,0)</f>
        <v>0</v>
      </c>
      <c r="IQ355" s="275">
        <f>VLOOKUP(C355,FPT!B:IO,84,0)</f>
        <v>0</v>
      </c>
      <c r="IR355" t="str">
        <f t="shared" si="642"/>
        <v/>
      </c>
      <c r="IS355" s="275">
        <f>ROUND(VLOOKUP(C355,MOVI!C:DT,85,0),0)</f>
        <v>0</v>
      </c>
      <c r="IT355" s="275">
        <f>ROUND(VLOOKUP(C355,FPT!B:IR,85,0),0)</f>
        <v>0</v>
      </c>
      <c r="IU355" t="str">
        <f t="shared" si="643"/>
        <v/>
      </c>
      <c r="IV355" s="275">
        <f>VLOOKUP(C355,MOVI!C:DT,86,0)</f>
        <v>0</v>
      </c>
      <c r="IW355" s="275">
        <f>VLOOKUP(C355,FPT!B:IU,86,0)</f>
        <v>0</v>
      </c>
      <c r="IX355" t="str">
        <f t="shared" si="644"/>
        <v/>
      </c>
      <c r="IY355" s="275">
        <f>ROUND(VLOOKUP(C355,MOVI!C:DT,87,0),0)</f>
        <v>0</v>
      </c>
      <c r="IZ355" s="275">
        <f>ROUND(VLOOKUP(C355,FPT!B:IX,87,0),0)</f>
        <v>0</v>
      </c>
      <c r="JA355" t="str">
        <f t="shared" si="645"/>
        <v/>
      </c>
      <c r="JB355" s="275">
        <f>VLOOKUP(C355,MOVI!C:DT,88,0)</f>
        <v>0</v>
      </c>
      <c r="JC355" s="275">
        <f>VLOOKUP(C355,FPT!B:JA,88,0)</f>
        <v>0</v>
      </c>
      <c r="JD355" t="str">
        <f t="shared" si="646"/>
        <v/>
      </c>
      <c r="JE355" s="275">
        <f>VLOOKUP(C355,MOVI!C:DT,89,0)</f>
        <v>0</v>
      </c>
      <c r="JF355" s="275">
        <f>VLOOKUP(C355,FPT!B:JD,89,0)</f>
        <v>0</v>
      </c>
      <c r="JG355" t="str">
        <f t="shared" si="647"/>
        <v/>
      </c>
      <c r="JH355" s="275">
        <f>VLOOKUP(C355,MOVI!C:DT,90,0)</f>
        <v>0</v>
      </c>
      <c r="JI355" s="275">
        <f>VLOOKUP(C355,FPT!B:JG,90,0)</f>
        <v>0</v>
      </c>
      <c r="JJ355" t="str">
        <f t="shared" si="648"/>
        <v/>
      </c>
      <c r="JK355" s="275">
        <f>VLOOKUP(C355,MOVI!C:DT,91,0)</f>
        <v>0</v>
      </c>
      <c r="JL355" s="275">
        <f>VLOOKUP(C355,FPT!B:JJ,91,0)</f>
        <v>0</v>
      </c>
      <c r="JM355" t="str">
        <f t="shared" si="649"/>
        <v/>
      </c>
      <c r="JN355" s="275">
        <f>VLOOKUP(C355,MOVI!C:DT,92,0)</f>
        <v>0</v>
      </c>
      <c r="JO355" s="275">
        <f>VLOOKUP(C355,FPT!B:JM,92,0)</f>
        <v>0</v>
      </c>
      <c r="JP355" t="str">
        <f t="shared" si="650"/>
        <v/>
      </c>
      <c r="JQ355" s="275">
        <f>VLOOKUP(C355,MOVI!C:DT,93,0)</f>
        <v>0</v>
      </c>
      <c r="JR355" s="275">
        <f>VLOOKUP(C355,FPT!B:JP,93,0)</f>
        <v>0</v>
      </c>
      <c r="JS355" t="str">
        <f t="shared" si="651"/>
        <v/>
      </c>
      <c r="JT355" s="275">
        <f>VLOOKUP(C355,MOVI!C:DT,94,0)</f>
        <v>0</v>
      </c>
      <c r="JU355" s="275">
        <f>VLOOKUP(C355,FPT!B:JS,94,0)</f>
        <v>0</v>
      </c>
      <c r="JV355" t="str">
        <f t="shared" si="652"/>
        <v/>
      </c>
      <c r="JW355" s="275">
        <f>VLOOKUP(C355,MOVI!C:DT,95,0)</f>
        <v>5657897</v>
      </c>
      <c r="JX355" s="275">
        <f>VLOOKUP(C355,FPT!B:JV,95,0)</f>
        <v>5657897</v>
      </c>
      <c r="JY355" t="str">
        <f t="shared" si="653"/>
        <v/>
      </c>
      <c r="JZ355" s="275">
        <f>VLOOKUP(C355,MOVI!C:DT,96,0)</f>
        <v>0</v>
      </c>
      <c r="KA355" s="275">
        <f>VLOOKUP(C355,FPT!B:JY,96,0)</f>
        <v>0</v>
      </c>
      <c r="KB355" t="str">
        <f t="shared" si="654"/>
        <v/>
      </c>
      <c r="KC355" s="275">
        <f>VLOOKUP(C355,MOVI!C:DT,97,0)</f>
        <v>5657897</v>
      </c>
      <c r="KD355" s="275">
        <f>VLOOKUP(C355,FPT!B:KB,97,0)</f>
        <v>5657897</v>
      </c>
      <c r="KE355" t="str">
        <f t="shared" si="655"/>
        <v/>
      </c>
      <c r="KF355" s="275">
        <f>VLOOKUP(C355,MOVI!C:DT,98,0)</f>
        <v>850000.00000000012</v>
      </c>
      <c r="KG355" s="275">
        <f>VLOOKUP(C355,FPT!B:KE,98,0)</f>
        <v>850000</v>
      </c>
      <c r="KH355" t="str">
        <f t="shared" si="656"/>
        <v/>
      </c>
      <c r="KI355" s="275">
        <f>VLOOKUP(C355,MOVI!C:DT,99,0)</f>
        <v>0</v>
      </c>
      <c r="KJ355" s="275">
        <f>VLOOKUP(C355,FPT!B:KH,99,0)</f>
        <v>0</v>
      </c>
      <c r="KK355" t="str">
        <f t="shared" si="657"/>
        <v/>
      </c>
      <c r="KL355" s="275">
        <f>VLOOKUP(C355,MOVI!C:DT,100,0)</f>
        <v>150000</v>
      </c>
      <c r="KM355" s="275">
        <f>VLOOKUP(C355,FPT!B:KK,100,0)</f>
        <v>150000</v>
      </c>
      <c r="KN355" t="str">
        <f t="shared" si="658"/>
        <v/>
      </c>
      <c r="KO355" s="275">
        <f>VLOOKUP(C355,MOVI!C:DT,101,0)</f>
        <v>0</v>
      </c>
      <c r="KP355" s="275">
        <f>VLOOKUP(C355,FPT!B:KN,101,0)</f>
        <v>0</v>
      </c>
      <c r="KQ355" t="str">
        <f t="shared" si="659"/>
        <v/>
      </c>
      <c r="KR355" s="275">
        <f>VLOOKUP(C355,MOVI!C:DT,102,0)</f>
        <v>0</v>
      </c>
      <c r="KS355" s="275">
        <f>VLOOKUP(C355,FPT!B:KQ,102,0)</f>
        <v>0</v>
      </c>
      <c r="KT355" t="str">
        <f t="shared" si="660"/>
        <v/>
      </c>
      <c r="KU355" s="275">
        <f>VLOOKUP(C355,MOVI!C:DT,103,0)</f>
        <v>1000000.0000000001</v>
      </c>
      <c r="KV355" s="275">
        <f>VLOOKUP(C355,FPT!B:KT,103,0)</f>
        <v>1000000</v>
      </c>
      <c r="KW355" t="str">
        <f t="shared" si="661"/>
        <v/>
      </c>
      <c r="KX355" s="275">
        <f>VLOOKUP(C355,MOVI!C:DT,104,0)</f>
        <v>1525000</v>
      </c>
      <c r="KY355" s="275">
        <f>VLOOKUP(C355,FPT!B:KW,104,0)</f>
        <v>1525000</v>
      </c>
      <c r="KZ355" t="str">
        <f t="shared" si="662"/>
        <v/>
      </c>
      <c r="LA355" s="275">
        <f>VLOOKUP(C355,MOVI!C:DT,105,0)</f>
        <v>100000</v>
      </c>
      <c r="LB355" s="275">
        <f>VLOOKUP(C355,FPT!B:KZ,105,0)</f>
        <v>100000</v>
      </c>
      <c r="LC355" t="str">
        <f t="shared" si="663"/>
        <v/>
      </c>
      <c r="LD355" s="275">
        <f>VLOOKUP(C355,MOVI!C:DT,106,0)</f>
        <v>7282897</v>
      </c>
      <c r="LE355" s="275">
        <f>VLOOKUP(C355,FPT!B:LC,106,0)</f>
        <v>7282897</v>
      </c>
      <c r="LF355" t="str">
        <f t="shared" si="664"/>
        <v/>
      </c>
      <c r="LG355" s="273">
        <f>VLOOKUP(C355,MOVI!C:DT,107,0)</f>
        <v>0</v>
      </c>
      <c r="LH355" s="273">
        <f>VLOOKUP(C355,FPT!B:LF,107,0)</f>
        <v>0</v>
      </c>
      <c r="LI355" t="str">
        <f t="shared" si="665"/>
        <v/>
      </c>
      <c r="LJ355" t="str">
        <f>VLOOKUP(C355,MOVI!C:DV,108,0)</f>
        <v>MoviSouthSales</v>
      </c>
      <c r="LK355" s="252" t="str">
        <f>VLOOKUP(C355,FPT!B:LI,108,0)</f>
        <v>MoviSouthSales</v>
      </c>
      <c r="LL355" t="str">
        <f t="shared" si="666"/>
        <v/>
      </c>
      <c r="LM355" s="275">
        <f>ROUND(VLOOKUP(C355,MOVI!C:DV,109,0),0)</f>
        <v>416667</v>
      </c>
      <c r="LN355" s="275">
        <f>ROUND(VLOOKUP(C355,FPT!B:LL,109,0),0)</f>
        <v>416667</v>
      </c>
      <c r="LO355" t="str">
        <f t="shared" si="667"/>
        <v/>
      </c>
      <c r="LP355" t="str">
        <f>VLOOKUP(C355,MOVI!C:DV,110,0)</f>
        <v>DNI</v>
      </c>
      <c r="LQ355" s="247" t="str">
        <f>VLOOKUP(C355,FPT!B:LO,110,0)</f>
        <v>DNI</v>
      </c>
      <c r="LR355" t="str">
        <f t="shared" si="668"/>
        <v/>
      </c>
      <c r="LS355">
        <f>MOVI!DI350</f>
        <v>22</v>
      </c>
      <c r="LV355">
        <f>MOVI!DJ350</f>
        <v>0</v>
      </c>
      <c r="LW355">
        <f>MOVI!DK350</f>
        <v>0</v>
      </c>
      <c r="LX355">
        <f>MOVI!DL350</f>
        <v>0</v>
      </c>
      <c r="LY355">
        <f>MOVI!DM350</f>
        <v>0</v>
      </c>
      <c r="LZ355">
        <f>MOVI!DN350</f>
        <v>0</v>
      </c>
      <c r="MA355">
        <f>MOVI!DO350</f>
        <v>0</v>
      </c>
      <c r="MB355" t="str">
        <f>MOVI!DP350</f>
        <v>DNI</v>
      </c>
      <c r="MC355">
        <f>MOVI!DQ350</f>
        <v>0</v>
      </c>
      <c r="MD355">
        <f>MOVI!DR350</f>
        <v>0</v>
      </c>
      <c r="ME355" t="str">
        <f>VLOOKUP(C355,MOVI!C:DV,121,0)</f>
        <v>Group 1</v>
      </c>
      <c r="MF355" s="252" t="str">
        <f>VLOOKUP(C355,FPT!B:MD,111,0)</f>
        <v>Group 1</v>
      </c>
      <c r="MG355" t="str">
        <f t="shared" si="561"/>
        <v/>
      </c>
      <c r="MH355" t="str">
        <f>VLOOKUP(C355,MOVI!C:DT,122,0)</f>
        <v>MoviSouthGroup 1</v>
      </c>
      <c r="MI355" s="252" t="str">
        <f>VLOOKUP(C355,FPT!B:DS,112,0)</f>
        <v>MoviSouthGroup 1</v>
      </c>
      <c r="MJ355" t="str">
        <f t="shared" si="669"/>
        <v/>
      </c>
    </row>
    <row r="356" spans="1:348" x14ac:dyDescent="0.25">
      <c r="A356">
        <v>348</v>
      </c>
      <c r="B356" s="48">
        <v>6194</v>
      </c>
      <c r="C356" s="271" t="s">
        <v>1124</v>
      </c>
      <c r="D356" t="str">
        <f>VLOOKUP(C356,MOVI!C:D,2,0)</f>
        <v>Nguyễn Đăng Khoa</v>
      </c>
      <c r="E356" t="str">
        <f>VLOOKUP(C356,FPT!B:C,2,0)</f>
        <v>Nguyễn Đăng Khoa</v>
      </c>
      <c r="F356" t="str">
        <f t="shared" si="562"/>
        <v/>
      </c>
      <c r="G356" t="str">
        <f>VLOOKUP(C356,MOVI!C:E,3,0)</f>
        <v>Sales</v>
      </c>
      <c r="H356" t="str">
        <f>VLOOKUP(C356,FPT!B:F,3,0)</f>
        <v>Sales</v>
      </c>
      <c r="I356" t="str">
        <f t="shared" si="563"/>
        <v/>
      </c>
      <c r="J356" t="str">
        <f>VLOOKUP(C356,MOVI!C:H,4,0)</f>
        <v>Field Sales</v>
      </c>
      <c r="K356" t="str">
        <f>VLOOKUP(C356,FPT!B:I,4,0)</f>
        <v>Field Sales</v>
      </c>
      <c r="L356" t="str">
        <f t="shared" si="564"/>
        <v/>
      </c>
      <c r="M356" t="str">
        <f>VLOOKUP(C356,MOVI!C:DT,5,0)</f>
        <v>Associate</v>
      </c>
      <c r="N356" t="str">
        <f>VLOOKUP(C356,FPT!B:L,5,0)</f>
        <v>Associate</v>
      </c>
      <c r="O356" t="str">
        <f t="shared" si="565"/>
        <v/>
      </c>
      <c r="P356" t="str">
        <f>VLOOKUP(C356,MOVI!C:DT,6,0)</f>
        <v>Field Sales</v>
      </c>
      <c r="Q356" t="str">
        <f>VLOOKUP(C356,FPT!B:O,6,0)</f>
        <v>Field sales</v>
      </c>
      <c r="R356" t="str">
        <f t="shared" si="566"/>
        <v/>
      </c>
      <c r="S356" t="str">
        <f>VLOOKUP(C356,MOVI!C:DT,7,0)</f>
        <v>South</v>
      </c>
      <c r="T356" t="str">
        <f>VLOOKUP(C356,FPT!B:R,7,0)</f>
        <v>South</v>
      </c>
      <c r="U356" t="str">
        <f t="shared" si="567"/>
        <v/>
      </c>
      <c r="V356" t="str">
        <f>VLOOKUP(C356,MOVI!C:DT,8,0)</f>
        <v>Movi</v>
      </c>
      <c r="W356" t="str">
        <f>VLOOKUP(C356,FPT!B:U,8,0)</f>
        <v>Movi</v>
      </c>
      <c r="X356" t="str">
        <f t="shared" si="568"/>
        <v/>
      </c>
      <c r="Y356" t="str">
        <f>VLOOKUP(C356,MOVI!C:DT,9,0)</f>
        <v>Full-time</v>
      </c>
      <c r="Z356" t="str">
        <f>VLOOKUP(C356,FPT!B:X,9,0)</f>
        <v>Full-time</v>
      </c>
      <c r="AA356" t="str">
        <f t="shared" si="569"/>
        <v/>
      </c>
      <c r="AB356" t="str">
        <f>VLOOKUP(C356,MOVI!C:DT,10,0)</f>
        <v>Permanent</v>
      </c>
      <c r="AC356" t="str">
        <f>VLOOKUP(C356,FPT!B:AA,10,0)</f>
        <v>Permanent</v>
      </c>
      <c r="AD356" t="str">
        <f t="shared" si="570"/>
        <v/>
      </c>
      <c r="AE356" s="247">
        <f>VLOOKUP(C356,MOVI!C:DT,11,0)</f>
        <v>44385</v>
      </c>
      <c r="AF356" s="247">
        <f>VLOOKUP(C356,FPT!B:AD,11,0)</f>
        <v>44385</v>
      </c>
      <c r="AG356" t="str">
        <f t="shared" si="571"/>
        <v/>
      </c>
      <c r="AH356" s="260" t="str">
        <f>VLOOKUP(C356,MOVI!C:DT,12,0)</f>
        <v/>
      </c>
      <c r="AI356" s="260"/>
      <c r="AJ356" t="str">
        <f t="shared" si="671"/>
        <v/>
      </c>
      <c r="AK356">
        <f>VLOOKUP(C356,MOVI!C:DT,13,0)</f>
        <v>0</v>
      </c>
      <c r="AL356" s="247">
        <f>VLOOKUP(C356,FPT!B:AJ,13,0)</f>
        <v>0</v>
      </c>
      <c r="AM356" t="str">
        <f t="shared" si="670"/>
        <v/>
      </c>
      <c r="AN356" s="247">
        <f>VLOOKUP(C356,MOVI!C:DT,14,0)</f>
        <v>0</v>
      </c>
      <c r="AO356" s="247">
        <f>VLOOKUP(C356,FPT!B:AM,14,0)</f>
        <v>0</v>
      </c>
      <c r="AP356" t="str">
        <f t="shared" si="572"/>
        <v/>
      </c>
      <c r="AQ356" t="str">
        <f>VLOOKUP(C356,MOVI!C:DT,15,0)</f>
        <v>LC</v>
      </c>
      <c r="AR356" s="247" t="str">
        <f>VLOOKUP(C356,FPT!B:AP,15,0)</f>
        <v>LC</v>
      </c>
      <c r="AS356" t="str">
        <f t="shared" si="573"/>
        <v/>
      </c>
      <c r="AT356" s="282" t="str">
        <f>VLOOKUP(C356,MOVI!C:DT,16,0)</f>
        <v>LTTP</v>
      </c>
      <c r="AU356" s="247" t="str">
        <f>VLOOKUP(C356,FPT!B:AS,16,0)</f>
        <v>LTTP</v>
      </c>
      <c r="AV356" t="str">
        <f t="shared" si="574"/>
        <v/>
      </c>
      <c r="AW356" t="str">
        <f>VLOOKUP(C356,MOVI!C:DT,17,0)</f>
        <v>L</v>
      </c>
      <c r="AX356" s="247" t="str">
        <f>VLOOKUP(C356,FPT!B:AV,17,0)</f>
        <v>L</v>
      </c>
      <c r="AY356" t="str">
        <f t="shared" si="575"/>
        <v/>
      </c>
      <c r="AZ356">
        <f>VLOOKUP(C356,MOVI!C:DT,18,0)</f>
        <v>0</v>
      </c>
      <c r="BA356" s="247">
        <f>VLOOKUP(C356,FPT!B:AY,18,0)</f>
        <v>0</v>
      </c>
      <c r="BB356" t="str">
        <f t="shared" si="576"/>
        <v/>
      </c>
      <c r="BC356" s="275">
        <f>VLOOKUP(C356,MOVI!C:DT,19,0)</f>
        <v>5000000</v>
      </c>
      <c r="BD356" s="275">
        <f>VLOOKUP(C356,FPT!B:BB,19,0)</f>
        <v>5000000</v>
      </c>
      <c r="BE356" t="str">
        <f t="shared" si="577"/>
        <v/>
      </c>
      <c r="BF356">
        <f>VLOOKUP(C356,MOVI!C:DT,20,0)</f>
        <v>0</v>
      </c>
      <c r="BG356" s="252">
        <f>VLOOKUP(C356,FPT!B:BE,20,0)</f>
        <v>0</v>
      </c>
      <c r="BH356" t="str">
        <f t="shared" si="578"/>
        <v/>
      </c>
      <c r="BI356" s="275">
        <f>VLOOKUP(C356,MOVI!C:DT,21,0)</f>
        <v>5000000</v>
      </c>
      <c r="BJ356" s="275">
        <f>VLOOKUP(C356,FPT!B:BH,21,0)</f>
        <v>5000000</v>
      </c>
      <c r="BK356" t="str">
        <f t="shared" si="579"/>
        <v/>
      </c>
      <c r="BL356" s="275">
        <f>VLOOKUP(C356,MOVI!C:DT,22,0)</f>
        <v>0</v>
      </c>
      <c r="BM356" s="275">
        <f>VLOOKUP(C356,FPT!B:BK,22,0)</f>
        <v>0</v>
      </c>
      <c r="BN356" t="str">
        <f t="shared" si="580"/>
        <v/>
      </c>
      <c r="BO356" s="275">
        <f>VLOOKUP(C356,MOVI!C:DT,23,0)</f>
        <v>0</v>
      </c>
      <c r="BP356" s="275">
        <f>VLOOKUP(C356,FPT!B:BN,23,0)</f>
        <v>0</v>
      </c>
      <c r="BQ356" t="str">
        <f t="shared" si="581"/>
        <v/>
      </c>
      <c r="BR356" s="275">
        <f>VLOOKUP(C356,MOVI!C:DT,24,0)</f>
        <v>0</v>
      </c>
      <c r="BS356" s="275">
        <f>VLOOKUP(C356,FPT!B:BQ,24,0)</f>
        <v>0</v>
      </c>
      <c r="BT356" t="str">
        <f t="shared" si="582"/>
        <v/>
      </c>
      <c r="BU356" s="275">
        <f>VLOOKUP(C356,MOVI!C:DT,25,0)</f>
        <v>200000</v>
      </c>
      <c r="BV356" s="275">
        <f>VLOOKUP(C356,FPT!B:BT,25,0)</f>
        <v>200000</v>
      </c>
      <c r="BW356" t="str">
        <f t="shared" si="583"/>
        <v/>
      </c>
      <c r="BX356" s="275">
        <f>VLOOKUP(C356,MOVI!C:DT,26,0)</f>
        <v>0</v>
      </c>
      <c r="BY356" s="275">
        <f>VLOOKUP(C356,FPT!B:BW,26,0)</f>
        <v>0</v>
      </c>
      <c r="BZ356" t="str">
        <f t="shared" si="584"/>
        <v/>
      </c>
      <c r="CA356" s="275">
        <f>VLOOKUP(C356,MOVI!C:DT,27,0)</f>
        <v>730000</v>
      </c>
      <c r="CB356" s="275">
        <f>VLOOKUP(C356,FPT!B:BZ,27,0)</f>
        <v>730000</v>
      </c>
      <c r="CC356" t="str">
        <f t="shared" si="585"/>
        <v/>
      </c>
      <c r="CD356" s="275">
        <f>VLOOKUP(C356,MOVI!C:DT,28,0)</f>
        <v>930000</v>
      </c>
      <c r="CE356" s="275">
        <f>VLOOKUP(C356,FPT!B:CC,28,0)</f>
        <v>930000</v>
      </c>
      <c r="CF356" t="str">
        <f t="shared" si="586"/>
        <v/>
      </c>
      <c r="CG356" t="str">
        <f>VLOOKUP(C356,MOVI!C:DT,29,0)</f>
        <v>CN</v>
      </c>
      <c r="CH356" s="252" t="str">
        <f>VLOOKUP(C356,FPT!B:CF,29,0)</f>
        <v>CN</v>
      </c>
      <c r="CI356" t="str">
        <f t="shared" si="587"/>
        <v/>
      </c>
      <c r="CJ356">
        <f>VLOOKUP(C356,MOVI!C:DT,30,0)</f>
        <v>26</v>
      </c>
      <c r="CK356" s="252">
        <f>VLOOKUP(C356,FPT!B:CI,30,0)</f>
        <v>26</v>
      </c>
      <c r="CL356" t="str">
        <f t="shared" si="588"/>
        <v/>
      </c>
      <c r="CM356">
        <f>VLOOKUP(C356,MOVI!C:DT,31,0)</f>
        <v>26</v>
      </c>
      <c r="CN356" s="252">
        <f>VLOOKUP(C356,FPT!B:CL,31,0)</f>
        <v>26</v>
      </c>
      <c r="CO356" t="str">
        <f t="shared" si="589"/>
        <v/>
      </c>
      <c r="CP356" s="275">
        <f>VLOOKUP(C356,MOVI!C:DT,32,0)</f>
        <v>0</v>
      </c>
      <c r="CQ356" s="275">
        <f>VLOOKUP(C356,FPT!B:CO,32,0)</f>
        <v>0</v>
      </c>
      <c r="CR356" t="str">
        <f t="shared" si="590"/>
        <v/>
      </c>
      <c r="CS356" s="275">
        <f>VLOOKUP(C356,MOVI!C:DT,33,0)</f>
        <v>0</v>
      </c>
      <c r="CT356" s="275">
        <f>VLOOKUP(C356,FPT!B:CR,33,0)</f>
        <v>0</v>
      </c>
      <c r="CU356" t="str">
        <f t="shared" si="591"/>
        <v/>
      </c>
      <c r="CV356" s="275">
        <f>VLOOKUP(C356,MOVI!C:DT,34,0)</f>
        <v>0</v>
      </c>
      <c r="CW356" s="275">
        <f>VLOOKUP(C356,FPT!B:CU,34,0)</f>
        <v>0</v>
      </c>
      <c r="CX356" t="str">
        <f t="shared" si="592"/>
        <v/>
      </c>
      <c r="CY356" s="275">
        <f>VLOOKUP(C356,MOVI!C:DT,35,0)</f>
        <v>26</v>
      </c>
      <c r="CZ356" s="275">
        <f>VLOOKUP(C356,FPT!B:CX,35,0)</f>
        <v>26</v>
      </c>
      <c r="DA356" t="str">
        <f t="shared" si="593"/>
        <v/>
      </c>
      <c r="DB356" s="275">
        <f>VLOOKUP(C356,MOVI!C:DT,36,0)</f>
        <v>0</v>
      </c>
      <c r="DC356" s="275">
        <f>VLOOKUP(C356,FPT!B:DA,36,0)</f>
        <v>0</v>
      </c>
      <c r="DD356" t="str">
        <f t="shared" si="594"/>
        <v/>
      </c>
      <c r="DE356" s="275">
        <f>VLOOKUP(C356,MOVI!C:DT,37,0)</f>
        <v>0</v>
      </c>
      <c r="DF356" s="275">
        <f>VLOOKUP(C356,FPT!B:DD,37,0)</f>
        <v>0</v>
      </c>
      <c r="DG356" t="str">
        <f t="shared" si="595"/>
        <v/>
      </c>
      <c r="DH356" s="275">
        <f>VLOOKUP(C356,MOVI!C:DT,38,0)</f>
        <v>0</v>
      </c>
      <c r="DI356" s="275">
        <f>VLOOKUP(C356,FPT!B:DG,38,0)</f>
        <v>0</v>
      </c>
      <c r="DJ356" t="str">
        <f t="shared" si="596"/>
        <v/>
      </c>
      <c r="DK356" s="275">
        <f>VLOOKUP(C356,MOVI!C:DT,39,0)</f>
        <v>0</v>
      </c>
      <c r="DL356" s="275">
        <f>VLOOKUP(C356,FPT!B:DJ,39,0)</f>
        <v>0</v>
      </c>
      <c r="DM356" t="str">
        <f t="shared" si="597"/>
        <v/>
      </c>
      <c r="DN356" s="275">
        <f>VLOOKUP(C356,MOVI!C:DT,40,0)</f>
        <v>0</v>
      </c>
      <c r="DO356" s="275">
        <f>VLOOKUP(C356,FPT!B:DM,40,0)</f>
        <v>0</v>
      </c>
      <c r="DP356" t="str">
        <f t="shared" si="598"/>
        <v/>
      </c>
      <c r="DQ356" s="275">
        <f>VLOOKUP(C356,MOVI!C:DT,41,0)</f>
        <v>0</v>
      </c>
      <c r="DR356" s="275">
        <f>VLOOKUP(C356,FPT!B:DP,41,0)</f>
        <v>0</v>
      </c>
      <c r="DS356" t="str">
        <f t="shared" si="599"/>
        <v/>
      </c>
      <c r="DT356" s="275">
        <f>VLOOKUP(C356,MOVI!C:DT,42,0)</f>
        <v>5000000</v>
      </c>
      <c r="DU356" s="275">
        <f>ROUND(VLOOKUP(C356,FPT!B:DS,42,0),0)</f>
        <v>5000000</v>
      </c>
      <c r="DV356" t="str">
        <f t="shared" si="600"/>
        <v/>
      </c>
      <c r="DW356" s="275">
        <f>VLOOKUP(C356,MOVI!C:DT,43,0)</f>
        <v>0</v>
      </c>
      <c r="DX356" s="275">
        <f>VLOOKUP(C356,FPT!B:DV,43,0)</f>
        <v>0</v>
      </c>
      <c r="DY356" t="str">
        <f t="shared" si="601"/>
        <v/>
      </c>
      <c r="DZ356" s="275">
        <f>VLOOKUP(C356,MOVI!C:DT,44,0)</f>
        <v>0</v>
      </c>
      <c r="EA356" s="275">
        <f>VLOOKUP(C356,FPT!B:DY,44,0)</f>
        <v>0</v>
      </c>
      <c r="EB356" t="str">
        <f t="shared" si="602"/>
        <v/>
      </c>
      <c r="EC356" s="275">
        <f>VLOOKUP(C356,MOVI!C:DT,45,0)</f>
        <v>5000000</v>
      </c>
      <c r="ED356" s="275">
        <f>ROUND(VLOOKUP(C356,FPT!B:EB,45,0),0)</f>
        <v>5000000</v>
      </c>
      <c r="EE356" t="str">
        <f t="shared" si="603"/>
        <v/>
      </c>
      <c r="EF356" s="275">
        <f>VLOOKUP(C356,MOVI!C:DT,46,0)</f>
        <v>0</v>
      </c>
      <c r="EG356" s="275">
        <f>VLOOKUP(C356,FPT!B:EE,46,0)</f>
        <v>0</v>
      </c>
      <c r="EH356" t="str">
        <f t="shared" si="604"/>
        <v/>
      </c>
      <c r="EI356" s="275">
        <f>VLOOKUP(C356,MOVI!C:DT,47,0)</f>
        <v>0</v>
      </c>
      <c r="EJ356" s="275">
        <f>VLOOKUP(C356,FPT!B:EH,47,0)</f>
        <v>0</v>
      </c>
      <c r="EK356" t="str">
        <f t="shared" si="605"/>
        <v/>
      </c>
      <c r="EL356" s="275">
        <f>VLOOKUP(C356,MOVI!C:DT,48,0)</f>
        <v>0</v>
      </c>
      <c r="EM356" s="275">
        <f>VLOOKUP(C356,FPT!B:EK,48,0)</f>
        <v>0</v>
      </c>
      <c r="EN356" t="str">
        <f t="shared" si="606"/>
        <v/>
      </c>
      <c r="EO356" s="275">
        <f>VLOOKUP(C356,MOVI!C:DT,49,0)</f>
        <v>200000</v>
      </c>
      <c r="EP356" s="275">
        <f>VLOOKUP(C356,FPT!B:EN,49,0)</f>
        <v>200000</v>
      </c>
      <c r="EQ356" t="str">
        <f t="shared" si="607"/>
        <v/>
      </c>
      <c r="ER356" s="275">
        <f>VLOOKUP(C356,MOVI!C:DT,50,0)</f>
        <v>0</v>
      </c>
      <c r="ES356" s="275">
        <f>VLOOKUP(C356,FPT!B:EQ,50,0)</f>
        <v>0</v>
      </c>
      <c r="ET356" t="str">
        <f t="shared" si="608"/>
        <v/>
      </c>
      <c r="EU356" s="275">
        <f>VLOOKUP(C356,MOVI!C:DT,51,0)</f>
        <v>0</v>
      </c>
      <c r="EV356" s="275">
        <f>VLOOKUP(C356,FPT!B:ET,51,0)</f>
        <v>0</v>
      </c>
      <c r="EW356" t="str">
        <f t="shared" si="609"/>
        <v/>
      </c>
      <c r="EX356" s="275">
        <f>VLOOKUP(C356,MOVI!C:DT,52,0)</f>
        <v>0</v>
      </c>
      <c r="EY356" s="275">
        <f>VLOOKUP(C356,FPT!B:EW,52,0)</f>
        <v>0</v>
      </c>
      <c r="EZ356" t="str">
        <f t="shared" si="610"/>
        <v/>
      </c>
      <c r="FA356" s="275">
        <f>VLOOKUP(C356,MOVI!C:DT,53,0)</f>
        <v>0</v>
      </c>
      <c r="FB356" s="275">
        <f>VLOOKUP(C356,FPT!B:EZ,53,0)</f>
        <v>0</v>
      </c>
      <c r="FC356" t="str">
        <f t="shared" si="611"/>
        <v/>
      </c>
      <c r="FD356" s="275">
        <f>VLOOKUP(C356,MOVI!C:DT,54,0)</f>
        <v>0</v>
      </c>
      <c r="FE356" s="275">
        <f>VLOOKUP(C356,FPT!B:FC,54,0)</f>
        <v>0</v>
      </c>
      <c r="FF356" t="str">
        <f t="shared" si="612"/>
        <v/>
      </c>
      <c r="FG356" s="275">
        <f>VLOOKUP(C356,MOVI!C:DT,55,0)</f>
        <v>730000</v>
      </c>
      <c r="FH356" s="275">
        <f>VLOOKUP(C356,FPT!B:FF,55,0)</f>
        <v>730000</v>
      </c>
      <c r="FI356" t="str">
        <f t="shared" si="613"/>
        <v/>
      </c>
      <c r="FJ356" s="275">
        <f>VLOOKUP(C356,MOVI!C:DT,56,0)</f>
        <v>930000</v>
      </c>
      <c r="FK356" s="275">
        <f>VLOOKUP(C356,FPT!B:FI,56,0)</f>
        <v>930000</v>
      </c>
      <c r="FL356" t="str">
        <f t="shared" si="614"/>
        <v/>
      </c>
      <c r="FM356" s="275">
        <f>VLOOKUP(C356,MOVI!C:DT,57,0)</f>
        <v>1362455</v>
      </c>
      <c r="FN356" s="275">
        <f>VLOOKUP(C356,FPT!B:FL,57,0)</f>
        <v>1362455</v>
      </c>
      <c r="FO356" t="str">
        <f t="shared" si="615"/>
        <v/>
      </c>
      <c r="FP356" s="275">
        <f>VLOOKUP(C356,MOVI!C:DT,58,0)</f>
        <v>0</v>
      </c>
      <c r="FQ356" s="275">
        <f>VLOOKUP(C356,FPT!B:FO,58,0)</f>
        <v>0</v>
      </c>
      <c r="FR356" t="str">
        <f t="shared" si="616"/>
        <v/>
      </c>
      <c r="FS356" s="275">
        <f>VLOOKUP(C356,MOVI!C:DT,59,0)</f>
        <v>0</v>
      </c>
      <c r="FT356" s="275">
        <f>VLOOKUP(C356,FPT!B:FR,59,0)</f>
        <v>0</v>
      </c>
      <c r="FU356" t="str">
        <f t="shared" si="617"/>
        <v/>
      </c>
      <c r="FV356" s="275">
        <f>VLOOKUP(C356,MOVI!C:DT,60,0)</f>
        <v>0</v>
      </c>
      <c r="FW356" s="275">
        <f>VLOOKUP(C356,FPT!B:FU,60,0)</f>
        <v>0</v>
      </c>
      <c r="FX356" t="str">
        <f t="shared" si="618"/>
        <v/>
      </c>
      <c r="FY356" s="275">
        <f>VLOOKUP(C356,MOVI!C:DT,61,0)</f>
        <v>0</v>
      </c>
      <c r="FZ356" s="275">
        <f>VLOOKUP(C356,FPT!B:FX,61,0)</f>
        <v>0</v>
      </c>
      <c r="GA356" t="str">
        <f t="shared" si="619"/>
        <v/>
      </c>
      <c r="GB356" s="275">
        <f>VLOOKUP(C356,MOVI!C:DT,62,0)</f>
        <v>450000</v>
      </c>
      <c r="GC356" s="275">
        <f>VLOOKUP(C356,FPT!B:GA,62,0)</f>
        <v>450000</v>
      </c>
      <c r="GD356" t="str">
        <f t="shared" si="620"/>
        <v/>
      </c>
      <c r="GE356" s="275">
        <f>VLOOKUP(C356,MOVI!C:DT,63,0)</f>
        <v>0</v>
      </c>
      <c r="GF356" s="275">
        <f>VLOOKUP(C356,FPT!B:GD,63,0)</f>
        <v>0</v>
      </c>
      <c r="GG356" t="str">
        <f t="shared" si="621"/>
        <v/>
      </c>
      <c r="GH356" s="275">
        <f>VLOOKUP(C356,MOVI!C:DT,64,0)</f>
        <v>0</v>
      </c>
      <c r="GI356" s="275">
        <f>VLOOKUP(C356,FPT!B:GG,64,0)</f>
        <v>0</v>
      </c>
      <c r="GJ356" t="str">
        <f t="shared" si="622"/>
        <v/>
      </c>
      <c r="GK356" s="275">
        <f>VLOOKUP(C356,MOVI!C:DT,65,0)</f>
        <v>0</v>
      </c>
      <c r="GL356" s="275">
        <f>VLOOKUP(C356,FPT!B:GJ,65,0)</f>
        <v>0</v>
      </c>
      <c r="GM356" t="str">
        <f t="shared" si="623"/>
        <v/>
      </c>
      <c r="GN356" s="275">
        <f>VLOOKUP(C356,MOVI!C:DT,66,0)</f>
        <v>0</v>
      </c>
      <c r="GO356" s="275">
        <f>VLOOKUP(C356,FPT!B:GM,66,0)</f>
        <v>0</v>
      </c>
      <c r="GP356" t="str">
        <f t="shared" si="624"/>
        <v/>
      </c>
      <c r="GQ356" s="275">
        <f>VLOOKUP(C356,MOVI!C:DT,67,0)</f>
        <v>0</v>
      </c>
      <c r="GR356" s="275">
        <f>VLOOKUP(C356,FPT!B:GP,67,0)</f>
        <v>0</v>
      </c>
      <c r="GS356" t="str">
        <f t="shared" si="625"/>
        <v/>
      </c>
      <c r="GT356" s="275">
        <f>VLOOKUP(C356,MOVI!C:DT,68,0)</f>
        <v>0</v>
      </c>
      <c r="GU356" s="275">
        <f>VLOOKUP(C356,FPT!B:GS,68,0)</f>
        <v>0</v>
      </c>
      <c r="GV356" t="str">
        <f t="shared" si="626"/>
        <v/>
      </c>
      <c r="GW356" s="275">
        <f>VLOOKUP(C356,MOVI!C:DT,69,0)</f>
        <v>0</v>
      </c>
      <c r="GX356" s="275">
        <f>VLOOKUP(C356,FPT!B:GV,69,0)</f>
        <v>0</v>
      </c>
      <c r="GY356" t="str">
        <f t="shared" si="627"/>
        <v/>
      </c>
      <c r="GZ356" s="275">
        <f>VLOOKUP(C356,MOVI!C:DT,70,0)</f>
        <v>1812455</v>
      </c>
      <c r="HA356" s="275">
        <f>VLOOKUP(C356,FPT!B:GY,70,0)</f>
        <v>1812455</v>
      </c>
      <c r="HB356" t="str">
        <f t="shared" si="628"/>
        <v/>
      </c>
      <c r="HC356" s="275">
        <f>VLOOKUP(C356,MOVI!C:DT,71,0)</f>
        <v>7742455</v>
      </c>
      <c r="HD356" s="275">
        <f>ROUND(VLOOKUP(C356,FPT!B:HB,71,0),0)</f>
        <v>7742455</v>
      </c>
      <c r="HE356" t="str">
        <f t="shared" si="629"/>
        <v/>
      </c>
      <c r="HF356" s="275">
        <f>ROUND(VLOOKUP(C356,MOVI!C:DT,72,0),0)</f>
        <v>0</v>
      </c>
      <c r="HG356" s="275">
        <f>ROUND(VLOOKUP(C356,FPT!B:HE,72,0),0)</f>
        <v>0</v>
      </c>
      <c r="HH356" t="str">
        <f t="shared" si="630"/>
        <v/>
      </c>
      <c r="HI356" s="275">
        <f>VLOOKUP(C356,MOVI!C:DT,73,0)</f>
        <v>200000</v>
      </c>
      <c r="HJ356" s="275">
        <f>VLOOKUP(C356,FPT!B:HH,73,0)</f>
        <v>200000</v>
      </c>
      <c r="HK356" t="str">
        <f t="shared" si="631"/>
        <v/>
      </c>
      <c r="HL356" s="275">
        <f>VLOOKUP(C356,MOVI!C:DT,74,0)</f>
        <v>730000</v>
      </c>
      <c r="HM356" s="275">
        <f>VLOOKUP(C356,FPT!B:HK,74,0)</f>
        <v>730000</v>
      </c>
      <c r="HN356" t="str">
        <f t="shared" si="632"/>
        <v/>
      </c>
      <c r="HO356" s="275">
        <f>VLOOKUP(C356,MOVI!C:DT,75,0)</f>
        <v>11000000</v>
      </c>
      <c r="HP356" s="275">
        <f>VLOOKUP(C356,FPT!B:HN,75,0)</f>
        <v>11000000</v>
      </c>
      <c r="HQ356" t="str">
        <f t="shared" si="633"/>
        <v/>
      </c>
      <c r="HR356" s="275">
        <f>VLOOKUP(C356,MOVI!C:DT,76,0)</f>
        <v>0</v>
      </c>
      <c r="HS356" s="275">
        <f>VLOOKUP(C356,FPT!B:HQ,76,0)</f>
        <v>0</v>
      </c>
      <c r="HT356" t="str">
        <f t="shared" si="634"/>
        <v/>
      </c>
      <c r="HU356" s="275">
        <f>VLOOKUP(C356,MOVI!C:DT,77,0)</f>
        <v>0</v>
      </c>
      <c r="HV356" s="275">
        <f>VLOOKUP(C356,FPT!B:HT,77,0)</f>
        <v>0</v>
      </c>
      <c r="HW356" t="str">
        <f t="shared" si="635"/>
        <v/>
      </c>
      <c r="HX356" s="274">
        <f>VLOOKUP(C356,MOVI!C:CB,78,0)</f>
        <v>400000</v>
      </c>
      <c r="HY356" s="261">
        <f>VLOOKUP(C356,FPT!$B:$CA,78,0)</f>
        <v>400000</v>
      </c>
      <c r="HZ356" t="str">
        <f t="shared" si="636"/>
        <v/>
      </c>
      <c r="IA356" s="275">
        <f>VLOOKUP(C356,MOVI!C:CD,79,0)</f>
        <v>50000</v>
      </c>
      <c r="IB356" s="275">
        <f>VLOOKUP(C356,FPT!B:HZ,79,0)</f>
        <v>50000</v>
      </c>
      <c r="IC356" t="str">
        <f t="shared" si="637"/>
        <v/>
      </c>
      <c r="ID356" s="275">
        <f>VLOOKUP(C356,MOVI!C:CD,80,0)</f>
        <v>75000</v>
      </c>
      <c r="IE356" s="275">
        <f>VLOOKUP(C356,FPT!B:IC,80,0)</f>
        <v>75000</v>
      </c>
      <c r="IF356" t="str">
        <f t="shared" si="638"/>
        <v/>
      </c>
      <c r="IG356" s="275">
        <f>VLOOKUP(C356,MOVI!C:DT,81,0)</f>
        <v>0</v>
      </c>
      <c r="IH356" s="275">
        <f>VLOOKUP(C356,FPT!B:IF,81,0)</f>
        <v>0</v>
      </c>
      <c r="II356" t="str">
        <f t="shared" si="639"/>
        <v/>
      </c>
      <c r="IJ356" s="275">
        <f>VLOOKUP(C356,MOVI!C:DT,82,0)</f>
        <v>525000</v>
      </c>
      <c r="IK356" s="275">
        <f>VLOOKUP(C356,FPT!B:II,82,0)</f>
        <v>525000</v>
      </c>
      <c r="IL356" t="str">
        <f t="shared" si="640"/>
        <v/>
      </c>
      <c r="IM356" s="275">
        <f>ROUND(VLOOKUP(C356,MOVI!C:DT,83,0),0)</f>
        <v>12455000</v>
      </c>
      <c r="IN356" s="275">
        <f>ROUND(VLOOKUP(C356,FPT!B:IL,83,0),0)</f>
        <v>12455000</v>
      </c>
      <c r="IO356" t="str">
        <f t="shared" si="641"/>
        <v/>
      </c>
      <c r="IP356" s="275">
        <f>VLOOKUP(C356,MOVI!C:DT,84,0)</f>
        <v>0</v>
      </c>
      <c r="IQ356" s="275">
        <f>VLOOKUP(C356,FPT!B:IO,84,0)</f>
        <v>0</v>
      </c>
      <c r="IR356" t="str">
        <f t="shared" si="642"/>
        <v/>
      </c>
      <c r="IS356" s="275">
        <f>ROUND(VLOOKUP(C356,MOVI!C:DT,85,0),0)</f>
        <v>0</v>
      </c>
      <c r="IT356" s="275">
        <f>ROUND(VLOOKUP(C356,FPT!B:IR,85,0),0)</f>
        <v>0</v>
      </c>
      <c r="IU356" t="str">
        <f t="shared" si="643"/>
        <v/>
      </c>
      <c r="IV356" s="275">
        <f>VLOOKUP(C356,MOVI!C:DT,86,0)</f>
        <v>0</v>
      </c>
      <c r="IW356" s="275">
        <f>VLOOKUP(C356,FPT!B:IU,86,0)</f>
        <v>0</v>
      </c>
      <c r="IX356" t="str">
        <f t="shared" si="644"/>
        <v/>
      </c>
      <c r="IY356" s="275">
        <f>ROUND(VLOOKUP(C356,MOVI!C:DT,87,0),0)</f>
        <v>0</v>
      </c>
      <c r="IZ356" s="275">
        <f>ROUND(VLOOKUP(C356,FPT!B:IX,87,0),0)</f>
        <v>0</v>
      </c>
      <c r="JA356" t="str">
        <f t="shared" si="645"/>
        <v/>
      </c>
      <c r="JB356" s="275">
        <f>VLOOKUP(C356,MOVI!C:DT,88,0)</f>
        <v>0</v>
      </c>
      <c r="JC356" s="275">
        <f>VLOOKUP(C356,FPT!B:JA,88,0)</f>
        <v>0</v>
      </c>
      <c r="JD356" t="str">
        <f t="shared" si="646"/>
        <v/>
      </c>
      <c r="JE356" s="275">
        <f>VLOOKUP(C356,MOVI!C:DT,89,0)</f>
        <v>50000</v>
      </c>
      <c r="JF356" s="275">
        <f>VLOOKUP(C356,FPT!B:JD,89,0)</f>
        <v>50000</v>
      </c>
      <c r="JG356" t="str">
        <f t="shared" si="647"/>
        <v/>
      </c>
      <c r="JH356" s="275">
        <f>VLOOKUP(C356,MOVI!C:DT,90,0)</f>
        <v>0</v>
      </c>
      <c r="JI356" s="275">
        <f>VLOOKUP(C356,FPT!B:JG,90,0)</f>
        <v>0</v>
      </c>
      <c r="JJ356" t="str">
        <f t="shared" si="648"/>
        <v/>
      </c>
      <c r="JK356" s="275">
        <f>VLOOKUP(C356,MOVI!C:DT,91,0)</f>
        <v>0</v>
      </c>
      <c r="JL356" s="275">
        <f>VLOOKUP(C356,FPT!B:JJ,91,0)</f>
        <v>0</v>
      </c>
      <c r="JM356" t="str">
        <f t="shared" si="649"/>
        <v/>
      </c>
      <c r="JN356" s="275">
        <f>VLOOKUP(C356,MOVI!C:DT,92,0)</f>
        <v>0</v>
      </c>
      <c r="JO356" s="275">
        <f>VLOOKUP(C356,FPT!B:JM,92,0)</f>
        <v>0</v>
      </c>
      <c r="JP356" t="str">
        <f t="shared" si="650"/>
        <v/>
      </c>
      <c r="JQ356" s="275">
        <f>VLOOKUP(C356,MOVI!C:DT,93,0)</f>
        <v>0</v>
      </c>
      <c r="JR356" s="275">
        <f>VLOOKUP(C356,FPT!B:JP,93,0)</f>
        <v>0</v>
      </c>
      <c r="JS356" t="str">
        <f t="shared" si="651"/>
        <v/>
      </c>
      <c r="JT356" s="275">
        <f>VLOOKUP(C356,MOVI!C:DT,94,0)</f>
        <v>50000</v>
      </c>
      <c r="JU356" s="275">
        <f>VLOOKUP(C356,FPT!B:JS,94,0)</f>
        <v>50000</v>
      </c>
      <c r="JV356" t="str">
        <f t="shared" si="652"/>
        <v/>
      </c>
      <c r="JW356" s="275">
        <f>VLOOKUP(C356,MOVI!C:DT,95,0)</f>
        <v>7167455</v>
      </c>
      <c r="JX356" s="275">
        <f>VLOOKUP(C356,FPT!B:JV,95,0)</f>
        <v>7167455</v>
      </c>
      <c r="JY356" t="str">
        <f t="shared" si="653"/>
        <v/>
      </c>
      <c r="JZ356" s="275">
        <f>VLOOKUP(C356,MOVI!C:DT,96,0)</f>
        <v>0</v>
      </c>
      <c r="KA356" s="275">
        <f>VLOOKUP(C356,FPT!B:JY,96,0)</f>
        <v>0</v>
      </c>
      <c r="KB356" t="str">
        <f t="shared" si="654"/>
        <v/>
      </c>
      <c r="KC356" s="275">
        <f>VLOOKUP(C356,MOVI!C:DT,97,0)</f>
        <v>7167455</v>
      </c>
      <c r="KD356" s="275">
        <f>VLOOKUP(C356,FPT!B:KB,97,0)</f>
        <v>7167455</v>
      </c>
      <c r="KE356" t="str">
        <f t="shared" si="655"/>
        <v/>
      </c>
      <c r="KF356" s="275">
        <f>VLOOKUP(C356,MOVI!C:DT,98,0)</f>
        <v>850000.00000000012</v>
      </c>
      <c r="KG356" s="275">
        <f>VLOOKUP(C356,FPT!B:KE,98,0)</f>
        <v>850000</v>
      </c>
      <c r="KH356" t="str">
        <f t="shared" si="656"/>
        <v/>
      </c>
      <c r="KI356" s="275">
        <f>VLOOKUP(C356,MOVI!C:DT,99,0)</f>
        <v>0</v>
      </c>
      <c r="KJ356" s="275">
        <f>VLOOKUP(C356,FPT!B:KH,99,0)</f>
        <v>0</v>
      </c>
      <c r="KK356" t="str">
        <f t="shared" si="657"/>
        <v/>
      </c>
      <c r="KL356" s="275">
        <f>VLOOKUP(C356,MOVI!C:DT,100,0)</f>
        <v>150000</v>
      </c>
      <c r="KM356" s="275">
        <f>VLOOKUP(C356,FPT!B:KK,100,0)</f>
        <v>150000</v>
      </c>
      <c r="KN356" t="str">
        <f t="shared" si="658"/>
        <v/>
      </c>
      <c r="KO356" s="275">
        <f>VLOOKUP(C356,MOVI!C:DT,101,0)</f>
        <v>0</v>
      </c>
      <c r="KP356" s="275">
        <f>VLOOKUP(C356,FPT!B:KN,101,0)</f>
        <v>0</v>
      </c>
      <c r="KQ356" t="str">
        <f t="shared" si="659"/>
        <v/>
      </c>
      <c r="KR356" s="275">
        <f>VLOOKUP(C356,MOVI!C:DT,102,0)</f>
        <v>0</v>
      </c>
      <c r="KS356" s="275">
        <f>VLOOKUP(C356,FPT!B:KQ,102,0)</f>
        <v>0</v>
      </c>
      <c r="KT356" t="str">
        <f t="shared" si="660"/>
        <v/>
      </c>
      <c r="KU356" s="275">
        <f>VLOOKUP(C356,MOVI!C:DT,103,0)</f>
        <v>1000000.0000000001</v>
      </c>
      <c r="KV356" s="275">
        <f>VLOOKUP(C356,FPT!B:KT,103,0)</f>
        <v>1000000</v>
      </c>
      <c r="KW356" t="str">
        <f t="shared" si="661"/>
        <v/>
      </c>
      <c r="KX356" s="275">
        <f>VLOOKUP(C356,MOVI!C:DT,104,0)</f>
        <v>1525000</v>
      </c>
      <c r="KY356" s="275">
        <f>VLOOKUP(C356,FPT!B:KW,104,0)</f>
        <v>1525000</v>
      </c>
      <c r="KZ356" t="str">
        <f t="shared" si="662"/>
        <v/>
      </c>
      <c r="LA356" s="275">
        <f>VLOOKUP(C356,MOVI!C:DT,105,0)</f>
        <v>100000</v>
      </c>
      <c r="LB356" s="275">
        <f>VLOOKUP(C356,FPT!B:KZ,105,0)</f>
        <v>100000</v>
      </c>
      <c r="LC356" t="str">
        <f t="shared" si="663"/>
        <v/>
      </c>
      <c r="LD356" s="275">
        <f>VLOOKUP(C356,MOVI!C:DT,106,0)</f>
        <v>8842455</v>
      </c>
      <c r="LE356" s="275">
        <f>VLOOKUP(C356,FPT!B:LC,106,0)</f>
        <v>8842455</v>
      </c>
      <c r="LF356" t="str">
        <f t="shared" si="664"/>
        <v/>
      </c>
      <c r="LG356" s="273">
        <f>VLOOKUP(C356,MOVI!C:DT,107,0)</f>
        <v>0</v>
      </c>
      <c r="LH356" s="273">
        <f>VLOOKUP(C356,FPT!B:LF,107,0)</f>
        <v>0</v>
      </c>
      <c r="LI356" t="str">
        <f t="shared" si="665"/>
        <v/>
      </c>
      <c r="LJ356" t="str">
        <f>VLOOKUP(C356,MOVI!C:DV,108,0)</f>
        <v>MoviSouthSales</v>
      </c>
      <c r="LK356" s="252" t="str">
        <f>VLOOKUP(C356,FPT!B:LI,108,0)</f>
        <v>MoviSouthSales</v>
      </c>
      <c r="LL356" t="str">
        <f t="shared" si="666"/>
        <v/>
      </c>
      <c r="LM356" s="275">
        <f>ROUND(VLOOKUP(C356,MOVI!C:DV,109,0),0)</f>
        <v>416667</v>
      </c>
      <c r="LN356" s="275">
        <f>ROUND(VLOOKUP(C356,FPT!B:LL,109,0),0)</f>
        <v>416667</v>
      </c>
      <c r="LO356" t="str">
        <f t="shared" si="667"/>
        <v/>
      </c>
      <c r="LP356" t="str">
        <f>VLOOKUP(C356,MOVI!C:DV,110,0)</f>
        <v>TNH</v>
      </c>
      <c r="LQ356" s="247" t="str">
        <f>VLOOKUP(C356,FPT!B:LO,110,0)</f>
        <v>TNH</v>
      </c>
      <c r="LR356" t="str">
        <f t="shared" si="668"/>
        <v/>
      </c>
      <c r="LS356">
        <f>MOVI!DI351</f>
        <v>22</v>
      </c>
      <c r="LV356">
        <f>MOVI!DJ351</f>
        <v>0</v>
      </c>
      <c r="LW356">
        <f>MOVI!DK351</f>
        <v>0</v>
      </c>
      <c r="LX356" t="str">
        <f>MOVI!DL351</f>
        <v>x</v>
      </c>
      <c r="LY356">
        <f>MOVI!DM351</f>
        <v>0</v>
      </c>
      <c r="LZ356">
        <f>MOVI!DN351</f>
        <v>50000</v>
      </c>
      <c r="MA356">
        <f>MOVI!DO351</f>
        <v>0</v>
      </c>
      <c r="MB356" t="str">
        <f>MOVI!DP351</f>
        <v>TNH</v>
      </c>
      <c r="MC356">
        <f>MOVI!DQ351</f>
        <v>0</v>
      </c>
      <c r="MD356">
        <f>MOVI!DR351</f>
        <v>0</v>
      </c>
      <c r="ME356" t="str">
        <f>VLOOKUP(C356,MOVI!C:DV,121,0)</f>
        <v>Group 1</v>
      </c>
      <c r="MF356" s="252" t="str">
        <f>VLOOKUP(C356,FPT!B:MD,111,0)</f>
        <v>Group 1</v>
      </c>
      <c r="MG356" t="str">
        <f t="shared" si="561"/>
        <v/>
      </c>
      <c r="MH356" t="str">
        <f>VLOOKUP(C356,MOVI!C:DT,122,0)</f>
        <v>MoviSouthGroup 1</v>
      </c>
      <c r="MI356" s="252" t="str">
        <f>VLOOKUP(C356,FPT!B:DS,112,0)</f>
        <v>MoviSouthGroup 1</v>
      </c>
      <c r="MJ356" t="str">
        <f t="shared" si="669"/>
        <v/>
      </c>
    </row>
    <row r="357" spans="1:348" x14ac:dyDescent="0.25">
      <c r="A357">
        <v>349</v>
      </c>
      <c r="B357" s="48">
        <v>6192</v>
      </c>
      <c r="C357" s="271" t="s">
        <v>1122</v>
      </c>
      <c r="D357" t="str">
        <f>VLOOKUP(C357,MOVI!C:D,2,0)</f>
        <v>Đồng Anh Tuấn</v>
      </c>
      <c r="E357" t="str">
        <f>VLOOKUP(C357,FPT!B:C,2,0)</f>
        <v>Đồng Anh Tuấn</v>
      </c>
      <c r="F357" t="str">
        <f t="shared" si="562"/>
        <v/>
      </c>
      <c r="G357" t="str">
        <f>VLOOKUP(C357,MOVI!C:E,3,0)</f>
        <v>Sales</v>
      </c>
      <c r="H357" t="str">
        <f>VLOOKUP(C357,FPT!B:F,3,0)</f>
        <v>Sales</v>
      </c>
      <c r="I357" t="str">
        <f t="shared" si="563"/>
        <v/>
      </c>
      <c r="J357" t="str">
        <f>VLOOKUP(C357,MOVI!C:H,4,0)</f>
        <v>Field Sales</v>
      </c>
      <c r="K357" t="str">
        <f>VLOOKUP(C357,FPT!B:I,4,0)</f>
        <v>Field Sales</v>
      </c>
      <c r="L357" t="str">
        <f t="shared" si="564"/>
        <v/>
      </c>
      <c r="M357" t="str">
        <f>VLOOKUP(C357,MOVI!C:DT,5,0)</f>
        <v>Associate</v>
      </c>
      <c r="N357" t="str">
        <f>VLOOKUP(C357,FPT!B:L,5,0)</f>
        <v>Associate</v>
      </c>
      <c r="O357" t="str">
        <f t="shared" si="565"/>
        <v/>
      </c>
      <c r="P357" t="str">
        <f>VLOOKUP(C357,MOVI!C:DT,6,0)</f>
        <v>Field Sales</v>
      </c>
      <c r="Q357" t="str">
        <f>VLOOKUP(C357,FPT!B:O,6,0)</f>
        <v>Field sales</v>
      </c>
      <c r="R357" t="str">
        <f t="shared" si="566"/>
        <v/>
      </c>
      <c r="S357" t="str">
        <f>VLOOKUP(C357,MOVI!C:DT,7,0)</f>
        <v>North</v>
      </c>
      <c r="T357" t="str">
        <f>VLOOKUP(C357,FPT!B:R,7,0)</f>
        <v>North</v>
      </c>
      <c r="U357" t="str">
        <f t="shared" si="567"/>
        <v/>
      </c>
      <c r="V357" t="str">
        <f>VLOOKUP(C357,MOVI!C:DT,8,0)</f>
        <v>Movi</v>
      </c>
      <c r="W357" t="str">
        <f>VLOOKUP(C357,FPT!B:U,8,0)</f>
        <v>Movi</v>
      </c>
      <c r="X357" t="str">
        <f t="shared" si="568"/>
        <v/>
      </c>
      <c r="Y357" t="str">
        <f>VLOOKUP(C357,MOVI!C:DT,9,0)</f>
        <v>Full-time</v>
      </c>
      <c r="Z357" t="str">
        <f>VLOOKUP(C357,FPT!B:X,9,0)</f>
        <v>Full-time</v>
      </c>
      <c r="AA357" t="str">
        <f t="shared" si="569"/>
        <v/>
      </c>
      <c r="AB357" t="str">
        <f>VLOOKUP(C357,MOVI!C:DT,10,0)</f>
        <v>Permanent</v>
      </c>
      <c r="AC357" t="str">
        <f>VLOOKUP(C357,FPT!B:AA,10,0)</f>
        <v>Permanent</v>
      </c>
      <c r="AD357" t="str">
        <f t="shared" si="570"/>
        <v/>
      </c>
      <c r="AE357" s="247">
        <f>VLOOKUP(C357,MOVI!C:DT,11,0)</f>
        <v>44412</v>
      </c>
      <c r="AF357" s="247">
        <f>VLOOKUP(C357,FPT!B:AD,11,0)</f>
        <v>44412</v>
      </c>
      <c r="AG357" t="str">
        <f t="shared" si="571"/>
        <v/>
      </c>
      <c r="AH357" s="260" t="str">
        <f>VLOOKUP(C357,MOVI!C:DT,12,0)</f>
        <v/>
      </c>
      <c r="AI357" s="260"/>
      <c r="AJ357" t="str">
        <f t="shared" si="671"/>
        <v/>
      </c>
      <c r="AK357">
        <f>VLOOKUP(C357,MOVI!C:DT,13,0)</f>
        <v>0</v>
      </c>
      <c r="AL357" s="247">
        <f>VLOOKUP(C357,FPT!B:AJ,13,0)</f>
        <v>0</v>
      </c>
      <c r="AM357" t="str">
        <f t="shared" si="670"/>
        <v/>
      </c>
      <c r="AN357" s="247">
        <f>VLOOKUP(C357,MOVI!C:DT,14,0)</f>
        <v>0</v>
      </c>
      <c r="AO357" s="247">
        <f>VLOOKUP(C357,FPT!B:AM,14,0)</f>
        <v>0</v>
      </c>
      <c r="AP357" t="str">
        <f t="shared" si="572"/>
        <v/>
      </c>
      <c r="AQ357" t="str">
        <f>VLOOKUP(C357,MOVI!C:DT,15,0)</f>
        <v>LC</v>
      </c>
      <c r="AR357" s="247" t="str">
        <f>VLOOKUP(C357,FPT!B:AP,15,0)</f>
        <v>LC</v>
      </c>
      <c r="AS357" t="str">
        <f t="shared" si="573"/>
        <v/>
      </c>
      <c r="AT357" s="282" t="str">
        <f>VLOOKUP(C357,MOVI!C:DT,16,0)</f>
        <v>LTTP</v>
      </c>
      <c r="AU357" s="247" t="str">
        <f>VLOOKUP(C357,FPT!B:AS,16,0)</f>
        <v>LTTP</v>
      </c>
      <c r="AV357" t="str">
        <f t="shared" si="574"/>
        <v/>
      </c>
      <c r="AW357" t="str">
        <f>VLOOKUP(C357,MOVI!C:DT,17,0)</f>
        <v>L</v>
      </c>
      <c r="AX357" s="247" t="str">
        <f>VLOOKUP(C357,FPT!B:AV,17,0)</f>
        <v>L</v>
      </c>
      <c r="AY357" t="str">
        <f t="shared" si="575"/>
        <v/>
      </c>
      <c r="AZ357">
        <f>VLOOKUP(C357,MOVI!C:DT,18,0)</f>
        <v>0</v>
      </c>
      <c r="BA357" s="247">
        <f>VLOOKUP(C357,FPT!B:AY,18,0)</f>
        <v>0</v>
      </c>
      <c r="BB357" t="str">
        <f t="shared" si="576"/>
        <v/>
      </c>
      <c r="BC357" s="275">
        <f>VLOOKUP(C357,MOVI!C:DT,19,0)</f>
        <v>5000000</v>
      </c>
      <c r="BD357" s="275">
        <f>VLOOKUP(C357,FPT!B:BB,19,0)</f>
        <v>5000000</v>
      </c>
      <c r="BE357" t="str">
        <f t="shared" si="577"/>
        <v/>
      </c>
      <c r="BF357">
        <f>VLOOKUP(C357,MOVI!C:DT,20,0)</f>
        <v>0</v>
      </c>
      <c r="BG357" s="252">
        <f>VLOOKUP(C357,FPT!B:BE,20,0)</f>
        <v>0</v>
      </c>
      <c r="BH357" t="str">
        <f t="shared" si="578"/>
        <v/>
      </c>
      <c r="BI357" s="275">
        <f>VLOOKUP(C357,MOVI!C:DT,21,0)</f>
        <v>5000000</v>
      </c>
      <c r="BJ357" s="275">
        <f>VLOOKUP(C357,FPT!B:BH,21,0)</f>
        <v>5000000</v>
      </c>
      <c r="BK357" t="str">
        <f t="shared" si="579"/>
        <v/>
      </c>
      <c r="BL357" s="275">
        <f>VLOOKUP(C357,MOVI!C:DT,22,0)</f>
        <v>0</v>
      </c>
      <c r="BM357" s="275">
        <f>VLOOKUP(C357,FPT!B:BK,22,0)</f>
        <v>0</v>
      </c>
      <c r="BN357" t="str">
        <f t="shared" si="580"/>
        <v/>
      </c>
      <c r="BO357" s="275">
        <f>VLOOKUP(C357,MOVI!C:DT,23,0)</f>
        <v>0</v>
      </c>
      <c r="BP357" s="275">
        <f>VLOOKUP(C357,FPT!B:BN,23,0)</f>
        <v>0</v>
      </c>
      <c r="BQ357" t="str">
        <f t="shared" si="581"/>
        <v/>
      </c>
      <c r="BR357" s="275">
        <f>VLOOKUP(C357,MOVI!C:DT,24,0)</f>
        <v>0</v>
      </c>
      <c r="BS357" s="275">
        <f>VLOOKUP(C357,FPT!B:BQ,24,0)</f>
        <v>0</v>
      </c>
      <c r="BT357" t="str">
        <f t="shared" si="582"/>
        <v/>
      </c>
      <c r="BU357" s="275">
        <f>VLOOKUP(C357,MOVI!C:DT,25,0)</f>
        <v>200000</v>
      </c>
      <c r="BV357" s="275">
        <f>VLOOKUP(C357,FPT!B:BT,25,0)</f>
        <v>200000</v>
      </c>
      <c r="BW357" t="str">
        <f t="shared" si="583"/>
        <v/>
      </c>
      <c r="BX357" s="275">
        <f>VLOOKUP(C357,MOVI!C:DT,26,0)</f>
        <v>0</v>
      </c>
      <c r="BY357" s="275">
        <f>VLOOKUP(C357,FPT!B:BW,26,0)</f>
        <v>0</v>
      </c>
      <c r="BZ357" t="str">
        <f t="shared" si="584"/>
        <v/>
      </c>
      <c r="CA357" s="275">
        <f>VLOOKUP(C357,MOVI!C:DT,27,0)</f>
        <v>730000</v>
      </c>
      <c r="CB357" s="275">
        <f>VLOOKUP(C357,FPT!B:BZ,27,0)</f>
        <v>730000</v>
      </c>
      <c r="CC357" t="str">
        <f t="shared" si="585"/>
        <v/>
      </c>
      <c r="CD357" s="275">
        <f>VLOOKUP(C357,MOVI!C:DT,28,0)</f>
        <v>930000</v>
      </c>
      <c r="CE357" s="275">
        <f>VLOOKUP(C357,FPT!B:CC,28,0)</f>
        <v>930000</v>
      </c>
      <c r="CF357" t="str">
        <f t="shared" si="586"/>
        <v/>
      </c>
      <c r="CG357" t="str">
        <f>VLOOKUP(C357,MOVI!C:DT,29,0)</f>
        <v>CN</v>
      </c>
      <c r="CH357" s="252" t="str">
        <f>VLOOKUP(C357,FPT!B:CF,29,0)</f>
        <v>CN</v>
      </c>
      <c r="CI357" t="str">
        <f t="shared" si="587"/>
        <v/>
      </c>
      <c r="CJ357">
        <f>VLOOKUP(C357,MOVI!C:DT,30,0)</f>
        <v>26</v>
      </c>
      <c r="CK357" s="252">
        <f>VLOOKUP(C357,FPT!B:CI,30,0)</f>
        <v>26</v>
      </c>
      <c r="CL357" t="str">
        <f t="shared" si="588"/>
        <v/>
      </c>
      <c r="CM357">
        <f>VLOOKUP(C357,MOVI!C:DT,31,0)</f>
        <v>26</v>
      </c>
      <c r="CN357" s="252">
        <f>VLOOKUP(C357,FPT!B:CL,31,0)</f>
        <v>26</v>
      </c>
      <c r="CO357" t="str">
        <f t="shared" si="589"/>
        <v/>
      </c>
      <c r="CP357" s="275">
        <f>VLOOKUP(C357,MOVI!C:DT,32,0)</f>
        <v>0</v>
      </c>
      <c r="CQ357" s="275">
        <f>VLOOKUP(C357,FPT!B:CO,32,0)</f>
        <v>0</v>
      </c>
      <c r="CR357" t="str">
        <f t="shared" si="590"/>
        <v/>
      </c>
      <c r="CS357" s="275">
        <f>VLOOKUP(C357,MOVI!C:DT,33,0)</f>
        <v>0</v>
      </c>
      <c r="CT357" s="275">
        <f>VLOOKUP(C357,FPT!B:CR,33,0)</f>
        <v>0</v>
      </c>
      <c r="CU357" t="str">
        <f t="shared" si="591"/>
        <v/>
      </c>
      <c r="CV357" s="275">
        <f>VLOOKUP(C357,MOVI!C:DT,34,0)</f>
        <v>0</v>
      </c>
      <c r="CW357" s="275">
        <f>VLOOKUP(C357,FPT!B:CU,34,0)</f>
        <v>0</v>
      </c>
      <c r="CX357" t="str">
        <f t="shared" si="592"/>
        <v/>
      </c>
      <c r="CY357" s="275">
        <f>VLOOKUP(C357,MOVI!C:DT,35,0)</f>
        <v>26</v>
      </c>
      <c r="CZ357" s="275">
        <f>VLOOKUP(C357,FPT!B:CX,35,0)</f>
        <v>26</v>
      </c>
      <c r="DA357" t="str">
        <f t="shared" si="593"/>
        <v/>
      </c>
      <c r="DB357" s="275">
        <f>VLOOKUP(C357,MOVI!C:DT,36,0)</f>
        <v>0</v>
      </c>
      <c r="DC357" s="275">
        <f>VLOOKUP(C357,FPT!B:DA,36,0)</f>
        <v>0</v>
      </c>
      <c r="DD357" t="str">
        <f t="shared" si="594"/>
        <v/>
      </c>
      <c r="DE357" s="275">
        <f>VLOOKUP(C357,MOVI!C:DT,37,0)</f>
        <v>0</v>
      </c>
      <c r="DF357" s="275">
        <f>VLOOKUP(C357,FPT!B:DD,37,0)</f>
        <v>0</v>
      </c>
      <c r="DG357" t="str">
        <f t="shared" si="595"/>
        <v/>
      </c>
      <c r="DH357" s="275">
        <f>VLOOKUP(C357,MOVI!C:DT,38,0)</f>
        <v>0</v>
      </c>
      <c r="DI357" s="275">
        <f>VLOOKUP(C357,FPT!B:DG,38,0)</f>
        <v>0</v>
      </c>
      <c r="DJ357" t="str">
        <f t="shared" si="596"/>
        <v/>
      </c>
      <c r="DK357" s="275">
        <f>VLOOKUP(C357,MOVI!C:DT,39,0)</f>
        <v>0</v>
      </c>
      <c r="DL357" s="275">
        <f>VLOOKUP(C357,FPT!B:DJ,39,0)</f>
        <v>0</v>
      </c>
      <c r="DM357" t="str">
        <f t="shared" si="597"/>
        <v/>
      </c>
      <c r="DN357" s="275">
        <f>VLOOKUP(C357,MOVI!C:DT,40,0)</f>
        <v>0</v>
      </c>
      <c r="DO357" s="275">
        <f>VLOOKUP(C357,FPT!B:DM,40,0)</f>
        <v>0</v>
      </c>
      <c r="DP357" t="str">
        <f t="shared" si="598"/>
        <v/>
      </c>
      <c r="DQ357" s="275">
        <f>VLOOKUP(C357,MOVI!C:DT,41,0)</f>
        <v>0</v>
      </c>
      <c r="DR357" s="275">
        <f>VLOOKUP(C357,FPT!B:DP,41,0)</f>
        <v>0</v>
      </c>
      <c r="DS357" t="str">
        <f t="shared" si="599"/>
        <v/>
      </c>
      <c r="DT357" s="275">
        <f>VLOOKUP(C357,MOVI!C:DT,42,0)</f>
        <v>5000000</v>
      </c>
      <c r="DU357" s="275">
        <f>ROUND(VLOOKUP(C357,FPT!B:DS,42,0),0)</f>
        <v>5000000</v>
      </c>
      <c r="DV357" t="str">
        <f t="shared" si="600"/>
        <v/>
      </c>
      <c r="DW357" s="275">
        <f>VLOOKUP(C357,MOVI!C:DT,43,0)</f>
        <v>0</v>
      </c>
      <c r="DX357" s="275">
        <f>VLOOKUP(C357,FPT!B:DV,43,0)</f>
        <v>0</v>
      </c>
      <c r="DY357" t="str">
        <f t="shared" si="601"/>
        <v/>
      </c>
      <c r="DZ357" s="275">
        <f>VLOOKUP(C357,MOVI!C:DT,44,0)</f>
        <v>0</v>
      </c>
      <c r="EA357" s="275">
        <f>VLOOKUP(C357,FPT!B:DY,44,0)</f>
        <v>0</v>
      </c>
      <c r="EB357" t="str">
        <f t="shared" si="602"/>
        <v/>
      </c>
      <c r="EC357" s="275">
        <f>VLOOKUP(C357,MOVI!C:DT,45,0)</f>
        <v>5000000</v>
      </c>
      <c r="ED357" s="275">
        <f>ROUND(VLOOKUP(C357,FPT!B:EB,45,0),0)</f>
        <v>5000000</v>
      </c>
      <c r="EE357" t="str">
        <f t="shared" si="603"/>
        <v/>
      </c>
      <c r="EF357" s="275">
        <f>VLOOKUP(C357,MOVI!C:DT,46,0)</f>
        <v>0</v>
      </c>
      <c r="EG357" s="275">
        <f>VLOOKUP(C357,FPT!B:EE,46,0)</f>
        <v>0</v>
      </c>
      <c r="EH357" t="str">
        <f t="shared" si="604"/>
        <v/>
      </c>
      <c r="EI357" s="275">
        <f>VLOOKUP(C357,MOVI!C:DT,47,0)</f>
        <v>0</v>
      </c>
      <c r="EJ357" s="275">
        <f>VLOOKUP(C357,FPT!B:EH,47,0)</f>
        <v>0</v>
      </c>
      <c r="EK357" t="str">
        <f t="shared" si="605"/>
        <v/>
      </c>
      <c r="EL357" s="275">
        <f>VLOOKUP(C357,MOVI!C:DT,48,0)</f>
        <v>0</v>
      </c>
      <c r="EM357" s="275">
        <f>VLOOKUP(C357,FPT!B:EK,48,0)</f>
        <v>0</v>
      </c>
      <c r="EN357" t="str">
        <f t="shared" si="606"/>
        <v/>
      </c>
      <c r="EO357" s="275">
        <f>VLOOKUP(C357,MOVI!C:DT,49,0)</f>
        <v>200000</v>
      </c>
      <c r="EP357" s="275">
        <f>VLOOKUP(C357,FPT!B:EN,49,0)</f>
        <v>200000</v>
      </c>
      <c r="EQ357" t="str">
        <f t="shared" si="607"/>
        <v/>
      </c>
      <c r="ER357" s="275">
        <f>VLOOKUP(C357,MOVI!C:DT,50,0)</f>
        <v>0</v>
      </c>
      <c r="ES357" s="275">
        <f>VLOOKUP(C357,FPT!B:EQ,50,0)</f>
        <v>0</v>
      </c>
      <c r="ET357" t="str">
        <f t="shared" si="608"/>
        <v/>
      </c>
      <c r="EU357" s="275">
        <f>VLOOKUP(C357,MOVI!C:DT,51,0)</f>
        <v>0</v>
      </c>
      <c r="EV357" s="275">
        <f>VLOOKUP(C357,FPT!B:ET,51,0)</f>
        <v>0</v>
      </c>
      <c r="EW357" t="str">
        <f t="shared" si="609"/>
        <v/>
      </c>
      <c r="EX357" s="275">
        <f>VLOOKUP(C357,MOVI!C:DT,52,0)</f>
        <v>0</v>
      </c>
      <c r="EY357" s="275">
        <f>VLOOKUP(C357,FPT!B:EW,52,0)</f>
        <v>0</v>
      </c>
      <c r="EZ357" t="str">
        <f t="shared" si="610"/>
        <v/>
      </c>
      <c r="FA357" s="275">
        <f>VLOOKUP(C357,MOVI!C:DT,53,0)</f>
        <v>0</v>
      </c>
      <c r="FB357" s="275">
        <f>VLOOKUP(C357,FPT!B:EZ,53,0)</f>
        <v>0</v>
      </c>
      <c r="FC357" t="str">
        <f t="shared" si="611"/>
        <v/>
      </c>
      <c r="FD357" s="275">
        <f>VLOOKUP(C357,MOVI!C:DT,54,0)</f>
        <v>0</v>
      </c>
      <c r="FE357" s="275">
        <f>VLOOKUP(C357,FPT!B:FC,54,0)</f>
        <v>0</v>
      </c>
      <c r="FF357" t="str">
        <f t="shared" si="612"/>
        <v/>
      </c>
      <c r="FG357" s="275">
        <f>VLOOKUP(C357,MOVI!C:DT,55,0)</f>
        <v>730000</v>
      </c>
      <c r="FH357" s="275">
        <f>VLOOKUP(C357,FPT!B:FF,55,0)</f>
        <v>730000</v>
      </c>
      <c r="FI357" t="str">
        <f t="shared" si="613"/>
        <v/>
      </c>
      <c r="FJ357" s="275">
        <f>VLOOKUP(C357,MOVI!C:DT,56,0)</f>
        <v>930000</v>
      </c>
      <c r="FK357" s="275">
        <f>VLOOKUP(C357,FPT!B:FI,56,0)</f>
        <v>930000</v>
      </c>
      <c r="FL357" t="str">
        <f t="shared" si="614"/>
        <v/>
      </c>
      <c r="FM357" s="275">
        <f>VLOOKUP(C357,MOVI!C:DT,57,0)</f>
        <v>389092</v>
      </c>
      <c r="FN357" s="275">
        <f>VLOOKUP(C357,FPT!B:FL,57,0)</f>
        <v>389092</v>
      </c>
      <c r="FO357" t="str">
        <f t="shared" si="615"/>
        <v/>
      </c>
      <c r="FP357" s="275">
        <f>VLOOKUP(C357,MOVI!C:DT,58,0)</f>
        <v>0</v>
      </c>
      <c r="FQ357" s="275">
        <f>VLOOKUP(C357,FPT!B:FO,58,0)</f>
        <v>0</v>
      </c>
      <c r="FR357" t="str">
        <f t="shared" si="616"/>
        <v/>
      </c>
      <c r="FS357" s="275">
        <f>VLOOKUP(C357,MOVI!C:DT,59,0)</f>
        <v>0</v>
      </c>
      <c r="FT357" s="275">
        <f>VLOOKUP(C357,FPT!B:FR,59,0)</f>
        <v>0</v>
      </c>
      <c r="FU357" t="str">
        <f t="shared" si="617"/>
        <v/>
      </c>
      <c r="FV357" s="275">
        <f>VLOOKUP(C357,MOVI!C:DT,60,0)</f>
        <v>0</v>
      </c>
      <c r="FW357" s="275">
        <f>VLOOKUP(C357,FPT!B:FU,60,0)</f>
        <v>0</v>
      </c>
      <c r="FX357" t="str">
        <f t="shared" si="618"/>
        <v/>
      </c>
      <c r="FY357" s="275">
        <f>VLOOKUP(C357,MOVI!C:DT,61,0)</f>
        <v>0</v>
      </c>
      <c r="FZ357" s="275">
        <f>VLOOKUP(C357,FPT!B:FX,61,0)</f>
        <v>0</v>
      </c>
      <c r="GA357" t="str">
        <f t="shared" si="619"/>
        <v/>
      </c>
      <c r="GB357" s="275">
        <f>VLOOKUP(C357,MOVI!C:DT,62,0)</f>
        <v>200000</v>
      </c>
      <c r="GC357" s="275">
        <f>VLOOKUP(C357,FPT!B:GA,62,0)</f>
        <v>200000</v>
      </c>
      <c r="GD357" t="str">
        <f t="shared" si="620"/>
        <v/>
      </c>
      <c r="GE357" s="275">
        <f>VLOOKUP(C357,MOVI!C:DT,63,0)</f>
        <v>0</v>
      </c>
      <c r="GF357" s="275">
        <f>VLOOKUP(C357,FPT!B:GD,63,0)</f>
        <v>0</v>
      </c>
      <c r="GG357" t="str">
        <f t="shared" si="621"/>
        <v/>
      </c>
      <c r="GH357" s="275">
        <f>VLOOKUP(C357,MOVI!C:DT,64,0)</f>
        <v>0</v>
      </c>
      <c r="GI357" s="275">
        <f>VLOOKUP(C357,FPT!B:GG,64,0)</f>
        <v>0</v>
      </c>
      <c r="GJ357" t="str">
        <f t="shared" si="622"/>
        <v/>
      </c>
      <c r="GK357" s="275">
        <f>VLOOKUP(C357,MOVI!C:DT,65,0)</f>
        <v>0</v>
      </c>
      <c r="GL357" s="275">
        <f>VLOOKUP(C357,FPT!B:GJ,65,0)</f>
        <v>0</v>
      </c>
      <c r="GM357" t="str">
        <f t="shared" si="623"/>
        <v/>
      </c>
      <c r="GN357" s="275">
        <f>VLOOKUP(C357,MOVI!C:DT,66,0)</f>
        <v>0</v>
      </c>
      <c r="GO357" s="275">
        <f>VLOOKUP(C357,FPT!B:GM,66,0)</f>
        <v>0</v>
      </c>
      <c r="GP357" t="str">
        <f t="shared" si="624"/>
        <v/>
      </c>
      <c r="GQ357" s="275">
        <f>VLOOKUP(C357,MOVI!C:DT,67,0)</f>
        <v>0</v>
      </c>
      <c r="GR357" s="275">
        <f>VLOOKUP(C357,FPT!B:GP,67,0)</f>
        <v>0</v>
      </c>
      <c r="GS357" t="str">
        <f t="shared" si="625"/>
        <v/>
      </c>
      <c r="GT357" s="275">
        <f>VLOOKUP(C357,MOVI!C:DT,68,0)</f>
        <v>0</v>
      </c>
      <c r="GU357" s="275">
        <f>VLOOKUP(C357,FPT!B:GS,68,0)</f>
        <v>0</v>
      </c>
      <c r="GV357" t="str">
        <f t="shared" si="626"/>
        <v/>
      </c>
      <c r="GW357" s="275">
        <f>VLOOKUP(C357,MOVI!C:DT,69,0)</f>
        <v>0</v>
      </c>
      <c r="GX357" s="275">
        <f>VLOOKUP(C357,FPT!B:GV,69,0)</f>
        <v>0</v>
      </c>
      <c r="GY357" t="str">
        <f t="shared" si="627"/>
        <v/>
      </c>
      <c r="GZ357" s="275">
        <f>VLOOKUP(C357,MOVI!C:DT,70,0)</f>
        <v>589092</v>
      </c>
      <c r="HA357" s="275">
        <f>VLOOKUP(C357,FPT!B:GY,70,0)</f>
        <v>589092</v>
      </c>
      <c r="HB357" t="str">
        <f t="shared" si="628"/>
        <v/>
      </c>
      <c r="HC357" s="275">
        <f>VLOOKUP(C357,MOVI!C:DT,71,0)</f>
        <v>6519092</v>
      </c>
      <c r="HD357" s="275">
        <f>ROUND(VLOOKUP(C357,FPT!B:HB,71,0),0)</f>
        <v>6519092</v>
      </c>
      <c r="HE357" t="str">
        <f t="shared" si="629"/>
        <v/>
      </c>
      <c r="HF357" s="275">
        <f>ROUND(VLOOKUP(C357,MOVI!C:DT,72,0),0)</f>
        <v>0</v>
      </c>
      <c r="HG357" s="275">
        <f>ROUND(VLOOKUP(C357,FPT!B:HE,72,0),0)</f>
        <v>0</v>
      </c>
      <c r="HH357" t="str">
        <f t="shared" si="630"/>
        <v/>
      </c>
      <c r="HI357" s="275">
        <f>VLOOKUP(C357,MOVI!C:DT,73,0)</f>
        <v>200000</v>
      </c>
      <c r="HJ357" s="275">
        <f>VLOOKUP(C357,FPT!B:HH,73,0)</f>
        <v>200000</v>
      </c>
      <c r="HK357" t="str">
        <f t="shared" si="631"/>
        <v/>
      </c>
      <c r="HL357" s="275">
        <f>VLOOKUP(C357,MOVI!C:DT,74,0)</f>
        <v>730000</v>
      </c>
      <c r="HM357" s="275">
        <f>VLOOKUP(C357,FPT!B:HK,74,0)</f>
        <v>730000</v>
      </c>
      <c r="HN357" t="str">
        <f t="shared" si="632"/>
        <v/>
      </c>
      <c r="HO357" s="275">
        <f>VLOOKUP(C357,MOVI!C:DT,75,0)</f>
        <v>11000000</v>
      </c>
      <c r="HP357" s="275">
        <f>VLOOKUP(C357,FPT!B:HN,75,0)</f>
        <v>11000000</v>
      </c>
      <c r="HQ357" t="str">
        <f t="shared" si="633"/>
        <v/>
      </c>
      <c r="HR357" s="275">
        <f>VLOOKUP(C357,MOVI!C:DT,76,0)</f>
        <v>0</v>
      </c>
      <c r="HS357" s="275">
        <f>VLOOKUP(C357,FPT!B:HQ,76,0)</f>
        <v>0</v>
      </c>
      <c r="HT357" t="str">
        <f t="shared" si="634"/>
        <v/>
      </c>
      <c r="HU357" s="275">
        <f>VLOOKUP(C357,MOVI!C:DT,77,0)</f>
        <v>0</v>
      </c>
      <c r="HV357" s="275">
        <f>VLOOKUP(C357,FPT!B:HT,77,0)</f>
        <v>0</v>
      </c>
      <c r="HW357" t="str">
        <f t="shared" si="635"/>
        <v/>
      </c>
      <c r="HX357" s="274">
        <f>VLOOKUP(C357,MOVI!C:CB,78,0)</f>
        <v>400000</v>
      </c>
      <c r="HY357" s="261">
        <f>VLOOKUP(C357,FPT!$B:$CA,78,0)</f>
        <v>400000</v>
      </c>
      <c r="HZ357" t="str">
        <f t="shared" si="636"/>
        <v/>
      </c>
      <c r="IA357" s="275">
        <f>VLOOKUP(C357,MOVI!C:CD,79,0)</f>
        <v>50000</v>
      </c>
      <c r="IB357" s="275">
        <f>VLOOKUP(C357,FPT!B:HZ,79,0)</f>
        <v>50000</v>
      </c>
      <c r="IC357" t="str">
        <f t="shared" si="637"/>
        <v/>
      </c>
      <c r="ID357" s="275">
        <f>VLOOKUP(C357,MOVI!C:CD,80,0)</f>
        <v>75000</v>
      </c>
      <c r="IE357" s="275">
        <f>VLOOKUP(C357,FPT!B:IC,80,0)</f>
        <v>75000</v>
      </c>
      <c r="IF357" t="str">
        <f t="shared" si="638"/>
        <v/>
      </c>
      <c r="IG357" s="275">
        <f>VLOOKUP(C357,MOVI!C:DT,81,0)</f>
        <v>0</v>
      </c>
      <c r="IH357" s="275">
        <f>VLOOKUP(C357,FPT!B:IF,81,0)</f>
        <v>0</v>
      </c>
      <c r="II357" t="str">
        <f t="shared" si="639"/>
        <v/>
      </c>
      <c r="IJ357" s="275">
        <f>VLOOKUP(C357,MOVI!C:DT,82,0)</f>
        <v>525000</v>
      </c>
      <c r="IK357" s="275">
        <f>VLOOKUP(C357,FPT!B:II,82,0)</f>
        <v>525000</v>
      </c>
      <c r="IL357" t="str">
        <f t="shared" si="640"/>
        <v/>
      </c>
      <c r="IM357" s="275">
        <f>ROUND(VLOOKUP(C357,MOVI!C:DT,83,0),0)</f>
        <v>12455000</v>
      </c>
      <c r="IN357" s="275">
        <f>ROUND(VLOOKUP(C357,FPT!B:IL,83,0),0)</f>
        <v>12455000</v>
      </c>
      <c r="IO357" t="str">
        <f t="shared" si="641"/>
        <v/>
      </c>
      <c r="IP357" s="275">
        <f>VLOOKUP(C357,MOVI!C:DT,84,0)</f>
        <v>0</v>
      </c>
      <c r="IQ357" s="275">
        <f>VLOOKUP(C357,FPT!B:IO,84,0)</f>
        <v>0</v>
      </c>
      <c r="IR357" t="str">
        <f t="shared" si="642"/>
        <v/>
      </c>
      <c r="IS357" s="275">
        <f>ROUND(VLOOKUP(C357,MOVI!C:DT,85,0),0)</f>
        <v>0</v>
      </c>
      <c r="IT357" s="275">
        <f>ROUND(VLOOKUP(C357,FPT!B:IR,85,0),0)</f>
        <v>0</v>
      </c>
      <c r="IU357" t="str">
        <f t="shared" si="643"/>
        <v/>
      </c>
      <c r="IV357" s="275">
        <f>VLOOKUP(C357,MOVI!C:DT,86,0)</f>
        <v>0</v>
      </c>
      <c r="IW357" s="275">
        <f>VLOOKUP(C357,FPT!B:IU,86,0)</f>
        <v>0</v>
      </c>
      <c r="IX357" t="str">
        <f t="shared" si="644"/>
        <v/>
      </c>
      <c r="IY357" s="275">
        <f>ROUND(VLOOKUP(C357,MOVI!C:DT,87,0),0)</f>
        <v>0</v>
      </c>
      <c r="IZ357" s="275">
        <f>ROUND(VLOOKUP(C357,FPT!B:IX,87,0),0)</f>
        <v>0</v>
      </c>
      <c r="JA357" t="str">
        <f t="shared" si="645"/>
        <v/>
      </c>
      <c r="JB357" s="275">
        <f>VLOOKUP(C357,MOVI!C:DT,88,0)</f>
        <v>0</v>
      </c>
      <c r="JC357" s="275">
        <f>VLOOKUP(C357,FPT!B:JA,88,0)</f>
        <v>0</v>
      </c>
      <c r="JD357" t="str">
        <f t="shared" si="646"/>
        <v/>
      </c>
      <c r="JE357" s="275">
        <f>VLOOKUP(C357,MOVI!C:DT,89,0)</f>
        <v>0</v>
      </c>
      <c r="JF357" s="275">
        <f>VLOOKUP(C357,FPT!B:JD,89,0)</f>
        <v>0</v>
      </c>
      <c r="JG357" t="str">
        <f t="shared" si="647"/>
        <v/>
      </c>
      <c r="JH357" s="275">
        <f>VLOOKUP(C357,MOVI!C:DT,90,0)</f>
        <v>0</v>
      </c>
      <c r="JI357" s="275">
        <f>VLOOKUP(C357,FPT!B:JG,90,0)</f>
        <v>0</v>
      </c>
      <c r="JJ357" t="str">
        <f t="shared" si="648"/>
        <v/>
      </c>
      <c r="JK357" s="275">
        <f>VLOOKUP(C357,MOVI!C:DT,91,0)</f>
        <v>0</v>
      </c>
      <c r="JL357" s="275">
        <f>VLOOKUP(C357,FPT!B:JJ,91,0)</f>
        <v>0</v>
      </c>
      <c r="JM357" t="str">
        <f t="shared" si="649"/>
        <v/>
      </c>
      <c r="JN357" s="275">
        <f>VLOOKUP(C357,MOVI!C:DT,92,0)</f>
        <v>0</v>
      </c>
      <c r="JO357" s="275">
        <f>VLOOKUP(C357,FPT!B:JM,92,0)</f>
        <v>0</v>
      </c>
      <c r="JP357" t="str">
        <f t="shared" si="650"/>
        <v/>
      </c>
      <c r="JQ357" s="275">
        <f>VLOOKUP(C357,MOVI!C:DT,93,0)</f>
        <v>0</v>
      </c>
      <c r="JR357" s="275">
        <f>VLOOKUP(C357,FPT!B:JP,93,0)</f>
        <v>0</v>
      </c>
      <c r="JS357" t="str">
        <f t="shared" si="651"/>
        <v/>
      </c>
      <c r="JT357" s="275">
        <f>VLOOKUP(C357,MOVI!C:DT,94,0)</f>
        <v>0</v>
      </c>
      <c r="JU357" s="275">
        <f>VLOOKUP(C357,FPT!B:JS,94,0)</f>
        <v>0</v>
      </c>
      <c r="JV357" t="str">
        <f t="shared" si="652"/>
        <v/>
      </c>
      <c r="JW357" s="275">
        <f>VLOOKUP(C357,MOVI!C:DT,95,0)</f>
        <v>5994092</v>
      </c>
      <c r="JX357" s="275">
        <f>VLOOKUP(C357,FPT!B:JV,95,0)</f>
        <v>5994092</v>
      </c>
      <c r="JY357" t="str">
        <f t="shared" si="653"/>
        <v/>
      </c>
      <c r="JZ357" s="275">
        <f>VLOOKUP(C357,MOVI!C:DT,96,0)</f>
        <v>0</v>
      </c>
      <c r="KA357" s="275">
        <f>VLOOKUP(C357,FPT!B:JY,96,0)</f>
        <v>0</v>
      </c>
      <c r="KB357" t="str">
        <f t="shared" si="654"/>
        <v/>
      </c>
      <c r="KC357" s="275">
        <f>VLOOKUP(C357,MOVI!C:DT,97,0)</f>
        <v>5994092</v>
      </c>
      <c r="KD357" s="275">
        <f>VLOOKUP(C357,FPT!B:KB,97,0)</f>
        <v>5994092</v>
      </c>
      <c r="KE357" t="str">
        <f t="shared" si="655"/>
        <v/>
      </c>
      <c r="KF357" s="275">
        <f>VLOOKUP(C357,MOVI!C:DT,98,0)</f>
        <v>850000.00000000012</v>
      </c>
      <c r="KG357" s="275">
        <f>VLOOKUP(C357,FPT!B:KE,98,0)</f>
        <v>850000</v>
      </c>
      <c r="KH357" t="str">
        <f t="shared" si="656"/>
        <v/>
      </c>
      <c r="KI357" s="275">
        <f>VLOOKUP(C357,MOVI!C:DT,99,0)</f>
        <v>0</v>
      </c>
      <c r="KJ357" s="275">
        <f>VLOOKUP(C357,FPT!B:KH,99,0)</f>
        <v>0</v>
      </c>
      <c r="KK357" t="str">
        <f t="shared" si="657"/>
        <v/>
      </c>
      <c r="KL357" s="275">
        <f>VLOOKUP(C357,MOVI!C:DT,100,0)</f>
        <v>150000</v>
      </c>
      <c r="KM357" s="275">
        <f>VLOOKUP(C357,FPT!B:KK,100,0)</f>
        <v>150000</v>
      </c>
      <c r="KN357" t="str">
        <f t="shared" si="658"/>
        <v/>
      </c>
      <c r="KO357" s="275">
        <f>VLOOKUP(C357,MOVI!C:DT,101,0)</f>
        <v>0</v>
      </c>
      <c r="KP357" s="275">
        <f>VLOOKUP(C357,FPT!B:KN,101,0)</f>
        <v>0</v>
      </c>
      <c r="KQ357" t="str">
        <f t="shared" si="659"/>
        <v/>
      </c>
      <c r="KR357" s="275">
        <f>VLOOKUP(C357,MOVI!C:DT,102,0)</f>
        <v>0</v>
      </c>
      <c r="KS357" s="275">
        <f>VLOOKUP(C357,FPT!B:KQ,102,0)</f>
        <v>0</v>
      </c>
      <c r="KT357" t="str">
        <f t="shared" si="660"/>
        <v/>
      </c>
      <c r="KU357" s="275">
        <f>VLOOKUP(C357,MOVI!C:DT,103,0)</f>
        <v>1000000.0000000001</v>
      </c>
      <c r="KV357" s="275">
        <f>VLOOKUP(C357,FPT!B:KT,103,0)</f>
        <v>1000000</v>
      </c>
      <c r="KW357" t="str">
        <f t="shared" si="661"/>
        <v/>
      </c>
      <c r="KX357" s="275">
        <f>VLOOKUP(C357,MOVI!C:DT,104,0)</f>
        <v>1525000</v>
      </c>
      <c r="KY357" s="275">
        <f>VLOOKUP(C357,FPT!B:KW,104,0)</f>
        <v>1525000</v>
      </c>
      <c r="KZ357" t="str">
        <f t="shared" si="662"/>
        <v/>
      </c>
      <c r="LA357" s="275">
        <f>VLOOKUP(C357,MOVI!C:DT,105,0)</f>
        <v>100000</v>
      </c>
      <c r="LB357" s="275">
        <f>VLOOKUP(C357,FPT!B:KZ,105,0)</f>
        <v>100000</v>
      </c>
      <c r="LC357" t="str">
        <f t="shared" si="663"/>
        <v/>
      </c>
      <c r="LD357" s="275">
        <f>VLOOKUP(C357,MOVI!C:DT,106,0)</f>
        <v>7619092</v>
      </c>
      <c r="LE357" s="275">
        <f>VLOOKUP(C357,FPT!B:LC,106,0)</f>
        <v>7619092</v>
      </c>
      <c r="LF357" t="str">
        <f t="shared" si="664"/>
        <v/>
      </c>
      <c r="LG357" s="273">
        <f>VLOOKUP(C357,MOVI!C:DT,107,0)</f>
        <v>0</v>
      </c>
      <c r="LH357" s="273">
        <f>VLOOKUP(C357,FPT!B:LF,107,0)</f>
        <v>0</v>
      </c>
      <c r="LI357" t="str">
        <f t="shared" si="665"/>
        <v/>
      </c>
      <c r="LJ357" t="str">
        <f>VLOOKUP(C357,MOVI!C:DV,108,0)</f>
        <v>MoviNorthSales</v>
      </c>
      <c r="LK357" s="252" t="str">
        <f>VLOOKUP(C357,FPT!B:LI,108,0)</f>
        <v>MoviNorthSales</v>
      </c>
      <c r="LL357" t="str">
        <f t="shared" si="666"/>
        <v/>
      </c>
      <c r="LM357" s="275">
        <f>ROUND(VLOOKUP(C357,MOVI!C:DV,109,0),0)</f>
        <v>416667</v>
      </c>
      <c r="LN357" s="275">
        <f>ROUND(VLOOKUP(C357,FPT!B:LL,109,0),0)</f>
        <v>416667</v>
      </c>
      <c r="LO357" t="str">
        <f t="shared" si="667"/>
        <v/>
      </c>
      <c r="LP357" t="str">
        <f>VLOOKUP(C357,MOVI!C:DV,110,0)</f>
        <v>HPG</v>
      </c>
      <c r="LQ357" s="247" t="str">
        <f>VLOOKUP(C357,FPT!B:LO,110,0)</f>
        <v>HPG</v>
      </c>
      <c r="LR357" t="str">
        <f t="shared" si="668"/>
        <v/>
      </c>
      <c r="LS357">
        <f>MOVI!DI352</f>
        <v>22</v>
      </c>
      <c r="LV357">
        <f>MOVI!DJ352</f>
        <v>0</v>
      </c>
      <c r="LW357">
        <f>MOVI!DK352</f>
        <v>0</v>
      </c>
      <c r="LX357">
        <f>MOVI!DL352</f>
        <v>0</v>
      </c>
      <c r="LY357">
        <f>MOVI!DM352</f>
        <v>0</v>
      </c>
      <c r="LZ357">
        <f>MOVI!DN352</f>
        <v>0</v>
      </c>
      <c r="MA357">
        <f>MOVI!DO352</f>
        <v>0</v>
      </c>
      <c r="MB357" t="str">
        <f>MOVI!DP352</f>
        <v>HPG</v>
      </c>
      <c r="MC357">
        <f>MOVI!DQ352</f>
        <v>0</v>
      </c>
      <c r="MD357">
        <f>MOVI!DR352</f>
        <v>0</v>
      </c>
      <c r="ME357" t="str">
        <f>VLOOKUP(C357,MOVI!C:DV,121,0)</f>
        <v>Group 1</v>
      </c>
      <c r="MF357" s="252" t="str">
        <f>VLOOKUP(C357,FPT!B:MD,111,0)</f>
        <v>Group 1</v>
      </c>
      <c r="MG357" t="str">
        <f t="shared" si="561"/>
        <v/>
      </c>
      <c r="MH357" t="str">
        <f>VLOOKUP(C357,MOVI!C:DT,122,0)</f>
        <v>MoviNorthGroup 1</v>
      </c>
      <c r="MI357" s="252" t="str">
        <f>VLOOKUP(C357,FPT!B:DS,112,0)</f>
        <v>MoviNorthGroup 1</v>
      </c>
      <c r="MJ357" t="str">
        <f t="shared" si="669"/>
        <v/>
      </c>
    </row>
    <row r="358" spans="1:348" x14ac:dyDescent="0.25">
      <c r="A358">
        <v>350</v>
      </c>
      <c r="B358" s="48">
        <v>6193</v>
      </c>
      <c r="C358" s="271" t="s">
        <v>1123</v>
      </c>
      <c r="D358" t="str">
        <f>VLOOKUP(C358,MOVI!C:D,2,0)</f>
        <v>Lê Thị Phương</v>
      </c>
      <c r="E358" t="str">
        <f>VLOOKUP(C358,FPT!B:C,2,0)</f>
        <v>Lê Thị Phương</v>
      </c>
      <c r="F358" t="str">
        <f t="shared" si="562"/>
        <v/>
      </c>
      <c r="G358" t="str">
        <f>VLOOKUP(C358,MOVI!C:E,3,0)</f>
        <v>Sales</v>
      </c>
      <c r="H358" t="str">
        <f>VLOOKUP(C358,FPT!B:F,3,0)</f>
        <v>Sales</v>
      </c>
      <c r="I358" t="str">
        <f t="shared" si="563"/>
        <v/>
      </c>
      <c r="J358" t="str">
        <f>VLOOKUP(C358,MOVI!C:H,4,0)</f>
        <v>Field Sales</v>
      </c>
      <c r="K358" t="str">
        <f>VLOOKUP(C358,FPT!B:I,4,0)</f>
        <v>Field Sales</v>
      </c>
      <c r="L358" t="str">
        <f t="shared" si="564"/>
        <v/>
      </c>
      <c r="M358" t="str">
        <f>VLOOKUP(C358,MOVI!C:DT,5,0)</f>
        <v>Associate</v>
      </c>
      <c r="N358" t="str">
        <f>VLOOKUP(C358,FPT!B:L,5,0)</f>
        <v>Associate</v>
      </c>
      <c r="O358" t="str">
        <f t="shared" si="565"/>
        <v/>
      </c>
      <c r="P358" t="str">
        <f>VLOOKUP(C358,MOVI!C:DT,6,0)</f>
        <v>Field Sales</v>
      </c>
      <c r="Q358" t="str">
        <f>VLOOKUP(C358,FPT!B:O,6,0)</f>
        <v>Field sales</v>
      </c>
      <c r="R358" t="str">
        <f t="shared" si="566"/>
        <v/>
      </c>
      <c r="S358" t="str">
        <f>VLOOKUP(C358,MOVI!C:DT,7,0)</f>
        <v>North</v>
      </c>
      <c r="T358" t="str">
        <f>VLOOKUP(C358,FPT!B:R,7,0)</f>
        <v>North</v>
      </c>
      <c r="U358" t="str">
        <f t="shared" si="567"/>
        <v/>
      </c>
      <c r="V358" t="str">
        <f>VLOOKUP(C358,MOVI!C:DT,8,0)</f>
        <v>Movi</v>
      </c>
      <c r="W358" t="str">
        <f>VLOOKUP(C358,FPT!B:U,8,0)</f>
        <v>Movi</v>
      </c>
      <c r="X358" t="str">
        <f t="shared" si="568"/>
        <v/>
      </c>
      <c r="Y358" t="str">
        <f>VLOOKUP(C358,MOVI!C:DT,9,0)</f>
        <v>Full-time</v>
      </c>
      <c r="Z358" t="str">
        <f>VLOOKUP(C358,FPT!B:X,9,0)</f>
        <v>Full-time</v>
      </c>
      <c r="AA358" t="str">
        <f t="shared" si="569"/>
        <v/>
      </c>
      <c r="AB358" t="str">
        <f>VLOOKUP(C358,MOVI!C:DT,10,0)</f>
        <v>Permanent</v>
      </c>
      <c r="AC358" t="str">
        <f>VLOOKUP(C358,FPT!B:AA,10,0)</f>
        <v>Permanent</v>
      </c>
      <c r="AD358" t="str">
        <f t="shared" si="570"/>
        <v/>
      </c>
      <c r="AE358" s="247">
        <f>VLOOKUP(C358,MOVI!C:DT,11,0)</f>
        <v>44412</v>
      </c>
      <c r="AF358" s="247">
        <f>VLOOKUP(C358,FPT!B:AD,11,0)</f>
        <v>44412</v>
      </c>
      <c r="AG358" t="str">
        <f t="shared" si="571"/>
        <v/>
      </c>
      <c r="AH358" s="260" t="str">
        <f>VLOOKUP(C358,MOVI!C:DT,12,0)</f>
        <v/>
      </c>
      <c r="AI358" s="260"/>
      <c r="AJ358" t="str">
        <f t="shared" si="671"/>
        <v/>
      </c>
      <c r="AK358">
        <f>VLOOKUP(C358,MOVI!C:DT,13,0)</f>
        <v>0</v>
      </c>
      <c r="AL358" s="247">
        <f>VLOOKUP(C358,FPT!B:AJ,13,0)</f>
        <v>0</v>
      </c>
      <c r="AM358" t="str">
        <f t="shared" si="670"/>
        <v/>
      </c>
      <c r="AN358" s="247">
        <f>VLOOKUP(C358,MOVI!C:DT,14,0)</f>
        <v>0</v>
      </c>
      <c r="AO358" s="247">
        <f>VLOOKUP(C358,FPT!B:AM,14,0)</f>
        <v>0</v>
      </c>
      <c r="AP358" t="str">
        <f t="shared" si="572"/>
        <v/>
      </c>
      <c r="AQ358" t="str">
        <f>VLOOKUP(C358,MOVI!C:DT,15,0)</f>
        <v>LC</v>
      </c>
      <c r="AR358" s="247" t="str">
        <f>VLOOKUP(C358,FPT!B:AP,15,0)</f>
        <v>LC</v>
      </c>
      <c r="AS358" t="str">
        <f t="shared" si="573"/>
        <v/>
      </c>
      <c r="AT358" s="282" t="str">
        <f>VLOOKUP(C358,MOVI!C:DT,16,0)</f>
        <v>LTTP</v>
      </c>
      <c r="AU358" s="247" t="str">
        <f>VLOOKUP(C358,FPT!B:AS,16,0)</f>
        <v>LTTP</v>
      </c>
      <c r="AV358" t="str">
        <f t="shared" si="574"/>
        <v/>
      </c>
      <c r="AW358" t="str">
        <f>VLOOKUP(C358,MOVI!C:DT,17,0)</f>
        <v>L</v>
      </c>
      <c r="AX358" s="247" t="str">
        <f>VLOOKUP(C358,FPT!B:AV,17,0)</f>
        <v>L</v>
      </c>
      <c r="AY358" t="str">
        <f t="shared" si="575"/>
        <v/>
      </c>
      <c r="AZ358">
        <f>VLOOKUP(C358,MOVI!C:DT,18,0)</f>
        <v>0</v>
      </c>
      <c r="BA358" s="247">
        <f>VLOOKUP(C358,FPT!B:AY,18,0)</f>
        <v>0</v>
      </c>
      <c r="BB358" t="str">
        <f t="shared" si="576"/>
        <v/>
      </c>
      <c r="BC358" s="275">
        <f>VLOOKUP(C358,MOVI!C:DT,19,0)</f>
        <v>5000000</v>
      </c>
      <c r="BD358" s="275">
        <f>VLOOKUP(C358,FPT!B:BB,19,0)</f>
        <v>5000000</v>
      </c>
      <c r="BE358" t="str">
        <f t="shared" si="577"/>
        <v/>
      </c>
      <c r="BF358">
        <f>VLOOKUP(C358,MOVI!C:DT,20,0)</f>
        <v>0</v>
      </c>
      <c r="BG358" s="252">
        <f>VLOOKUP(C358,FPT!B:BE,20,0)</f>
        <v>0</v>
      </c>
      <c r="BH358" t="str">
        <f t="shared" si="578"/>
        <v/>
      </c>
      <c r="BI358" s="275">
        <f>VLOOKUP(C358,MOVI!C:DT,21,0)</f>
        <v>5000000</v>
      </c>
      <c r="BJ358" s="275">
        <f>VLOOKUP(C358,FPT!B:BH,21,0)</f>
        <v>5000000</v>
      </c>
      <c r="BK358" t="str">
        <f t="shared" si="579"/>
        <v/>
      </c>
      <c r="BL358" s="275">
        <f>VLOOKUP(C358,MOVI!C:DT,22,0)</f>
        <v>0</v>
      </c>
      <c r="BM358" s="275">
        <f>VLOOKUP(C358,FPT!B:BK,22,0)</f>
        <v>0</v>
      </c>
      <c r="BN358" t="str">
        <f t="shared" si="580"/>
        <v/>
      </c>
      <c r="BO358" s="275">
        <f>VLOOKUP(C358,MOVI!C:DT,23,0)</f>
        <v>0</v>
      </c>
      <c r="BP358" s="275">
        <f>VLOOKUP(C358,FPT!B:BN,23,0)</f>
        <v>0</v>
      </c>
      <c r="BQ358" t="str">
        <f t="shared" si="581"/>
        <v/>
      </c>
      <c r="BR358" s="275">
        <f>VLOOKUP(C358,MOVI!C:DT,24,0)</f>
        <v>0</v>
      </c>
      <c r="BS358" s="275">
        <f>VLOOKUP(C358,FPT!B:BQ,24,0)</f>
        <v>0</v>
      </c>
      <c r="BT358" t="str">
        <f t="shared" si="582"/>
        <v/>
      </c>
      <c r="BU358" s="275">
        <f>VLOOKUP(C358,MOVI!C:DT,25,0)</f>
        <v>200000</v>
      </c>
      <c r="BV358" s="275">
        <f>VLOOKUP(C358,FPT!B:BT,25,0)</f>
        <v>200000</v>
      </c>
      <c r="BW358" t="str">
        <f t="shared" si="583"/>
        <v/>
      </c>
      <c r="BX358" s="275">
        <f>VLOOKUP(C358,MOVI!C:DT,26,0)</f>
        <v>0</v>
      </c>
      <c r="BY358" s="275">
        <f>VLOOKUP(C358,FPT!B:BW,26,0)</f>
        <v>0</v>
      </c>
      <c r="BZ358" t="str">
        <f t="shared" si="584"/>
        <v/>
      </c>
      <c r="CA358" s="275">
        <f>VLOOKUP(C358,MOVI!C:DT,27,0)</f>
        <v>730000</v>
      </c>
      <c r="CB358" s="275">
        <f>VLOOKUP(C358,FPT!B:BZ,27,0)</f>
        <v>730000</v>
      </c>
      <c r="CC358" t="str">
        <f t="shared" si="585"/>
        <v/>
      </c>
      <c r="CD358" s="275">
        <f>VLOOKUP(C358,MOVI!C:DT,28,0)</f>
        <v>930000</v>
      </c>
      <c r="CE358" s="275">
        <f>VLOOKUP(C358,FPT!B:CC,28,0)</f>
        <v>930000</v>
      </c>
      <c r="CF358" t="str">
        <f t="shared" si="586"/>
        <v/>
      </c>
      <c r="CG358" t="str">
        <f>VLOOKUP(C358,MOVI!C:DT,29,0)</f>
        <v>CN</v>
      </c>
      <c r="CH358" s="252" t="str">
        <f>VLOOKUP(C358,FPT!B:CF,29,0)</f>
        <v>CN</v>
      </c>
      <c r="CI358" t="str">
        <f t="shared" si="587"/>
        <v/>
      </c>
      <c r="CJ358">
        <f>VLOOKUP(C358,MOVI!C:DT,30,0)</f>
        <v>26</v>
      </c>
      <c r="CK358" s="252">
        <f>VLOOKUP(C358,FPT!B:CI,30,0)</f>
        <v>26</v>
      </c>
      <c r="CL358" t="str">
        <f t="shared" si="588"/>
        <v/>
      </c>
      <c r="CM358">
        <f>VLOOKUP(C358,MOVI!C:DT,31,0)</f>
        <v>26</v>
      </c>
      <c r="CN358" s="252">
        <f>VLOOKUP(C358,FPT!B:CL,31,0)</f>
        <v>26</v>
      </c>
      <c r="CO358" t="str">
        <f t="shared" si="589"/>
        <v/>
      </c>
      <c r="CP358" s="275">
        <f>VLOOKUP(C358,MOVI!C:DT,32,0)</f>
        <v>0</v>
      </c>
      <c r="CQ358" s="275">
        <f>VLOOKUP(C358,FPT!B:CO,32,0)</f>
        <v>0</v>
      </c>
      <c r="CR358" t="str">
        <f t="shared" si="590"/>
        <v/>
      </c>
      <c r="CS358" s="275">
        <f>VLOOKUP(C358,MOVI!C:DT,33,0)</f>
        <v>0</v>
      </c>
      <c r="CT358" s="275">
        <f>VLOOKUP(C358,FPT!B:CR,33,0)</f>
        <v>0</v>
      </c>
      <c r="CU358" t="str">
        <f t="shared" si="591"/>
        <v/>
      </c>
      <c r="CV358" s="275">
        <f>VLOOKUP(C358,MOVI!C:DT,34,0)</f>
        <v>0</v>
      </c>
      <c r="CW358" s="275">
        <f>VLOOKUP(C358,FPT!B:CU,34,0)</f>
        <v>0</v>
      </c>
      <c r="CX358" t="str">
        <f t="shared" si="592"/>
        <v/>
      </c>
      <c r="CY358" s="275">
        <f>VLOOKUP(C358,MOVI!C:DT,35,0)</f>
        <v>26</v>
      </c>
      <c r="CZ358" s="275">
        <f>VLOOKUP(C358,FPT!B:CX,35,0)</f>
        <v>26</v>
      </c>
      <c r="DA358" t="str">
        <f t="shared" si="593"/>
        <v/>
      </c>
      <c r="DB358" s="275">
        <f>VLOOKUP(C358,MOVI!C:DT,36,0)</f>
        <v>0</v>
      </c>
      <c r="DC358" s="275">
        <f>VLOOKUP(C358,FPT!B:DA,36,0)</f>
        <v>0</v>
      </c>
      <c r="DD358" t="str">
        <f t="shared" si="594"/>
        <v/>
      </c>
      <c r="DE358" s="275">
        <f>VLOOKUP(C358,MOVI!C:DT,37,0)</f>
        <v>0</v>
      </c>
      <c r="DF358" s="275">
        <f>VLOOKUP(C358,FPT!B:DD,37,0)</f>
        <v>0</v>
      </c>
      <c r="DG358" t="str">
        <f t="shared" si="595"/>
        <v/>
      </c>
      <c r="DH358" s="275">
        <f>VLOOKUP(C358,MOVI!C:DT,38,0)</f>
        <v>0</v>
      </c>
      <c r="DI358" s="275">
        <f>VLOOKUP(C358,FPT!B:DG,38,0)</f>
        <v>0</v>
      </c>
      <c r="DJ358" t="str">
        <f t="shared" si="596"/>
        <v/>
      </c>
      <c r="DK358" s="275">
        <f>VLOOKUP(C358,MOVI!C:DT,39,0)</f>
        <v>0</v>
      </c>
      <c r="DL358" s="275">
        <f>VLOOKUP(C358,FPT!B:DJ,39,0)</f>
        <v>0</v>
      </c>
      <c r="DM358" t="str">
        <f t="shared" si="597"/>
        <v/>
      </c>
      <c r="DN358" s="275">
        <f>VLOOKUP(C358,MOVI!C:DT,40,0)</f>
        <v>0</v>
      </c>
      <c r="DO358" s="275">
        <f>VLOOKUP(C358,FPT!B:DM,40,0)</f>
        <v>0</v>
      </c>
      <c r="DP358" t="str">
        <f t="shared" si="598"/>
        <v/>
      </c>
      <c r="DQ358" s="275">
        <f>VLOOKUP(C358,MOVI!C:DT,41,0)</f>
        <v>0</v>
      </c>
      <c r="DR358" s="275">
        <f>VLOOKUP(C358,FPT!B:DP,41,0)</f>
        <v>0</v>
      </c>
      <c r="DS358" t="str">
        <f t="shared" si="599"/>
        <v/>
      </c>
      <c r="DT358" s="275">
        <f>VLOOKUP(C358,MOVI!C:DT,42,0)</f>
        <v>5000000</v>
      </c>
      <c r="DU358" s="275">
        <f>ROUND(VLOOKUP(C358,FPT!B:DS,42,0),0)</f>
        <v>5000000</v>
      </c>
      <c r="DV358" t="str">
        <f t="shared" si="600"/>
        <v/>
      </c>
      <c r="DW358" s="275">
        <f>VLOOKUP(C358,MOVI!C:DT,43,0)</f>
        <v>0</v>
      </c>
      <c r="DX358" s="275">
        <f>VLOOKUP(C358,FPT!B:DV,43,0)</f>
        <v>0</v>
      </c>
      <c r="DY358" t="str">
        <f t="shared" si="601"/>
        <v/>
      </c>
      <c r="DZ358" s="275">
        <f>VLOOKUP(C358,MOVI!C:DT,44,0)</f>
        <v>0</v>
      </c>
      <c r="EA358" s="275">
        <f>VLOOKUP(C358,FPT!B:DY,44,0)</f>
        <v>0</v>
      </c>
      <c r="EB358" t="str">
        <f t="shared" si="602"/>
        <v/>
      </c>
      <c r="EC358" s="275">
        <f>VLOOKUP(C358,MOVI!C:DT,45,0)</f>
        <v>5000000</v>
      </c>
      <c r="ED358" s="275">
        <f>ROUND(VLOOKUP(C358,FPT!B:EB,45,0),0)</f>
        <v>5000000</v>
      </c>
      <c r="EE358" t="str">
        <f t="shared" si="603"/>
        <v/>
      </c>
      <c r="EF358" s="275">
        <f>VLOOKUP(C358,MOVI!C:DT,46,0)</f>
        <v>0</v>
      </c>
      <c r="EG358" s="275">
        <f>VLOOKUP(C358,FPT!B:EE,46,0)</f>
        <v>0</v>
      </c>
      <c r="EH358" t="str">
        <f t="shared" si="604"/>
        <v/>
      </c>
      <c r="EI358" s="275">
        <f>VLOOKUP(C358,MOVI!C:DT,47,0)</f>
        <v>0</v>
      </c>
      <c r="EJ358" s="275">
        <f>VLOOKUP(C358,FPT!B:EH,47,0)</f>
        <v>0</v>
      </c>
      <c r="EK358" t="str">
        <f t="shared" si="605"/>
        <v/>
      </c>
      <c r="EL358" s="275">
        <f>VLOOKUP(C358,MOVI!C:DT,48,0)</f>
        <v>0</v>
      </c>
      <c r="EM358" s="275">
        <f>VLOOKUP(C358,FPT!B:EK,48,0)</f>
        <v>0</v>
      </c>
      <c r="EN358" t="str">
        <f t="shared" si="606"/>
        <v/>
      </c>
      <c r="EO358" s="275">
        <f>VLOOKUP(C358,MOVI!C:DT,49,0)</f>
        <v>200000</v>
      </c>
      <c r="EP358" s="275">
        <f>VLOOKUP(C358,FPT!B:EN,49,0)</f>
        <v>200000</v>
      </c>
      <c r="EQ358" t="str">
        <f t="shared" si="607"/>
        <v/>
      </c>
      <c r="ER358" s="275">
        <f>VLOOKUP(C358,MOVI!C:DT,50,0)</f>
        <v>0</v>
      </c>
      <c r="ES358" s="275">
        <f>VLOOKUP(C358,FPT!B:EQ,50,0)</f>
        <v>0</v>
      </c>
      <c r="ET358" t="str">
        <f t="shared" si="608"/>
        <v/>
      </c>
      <c r="EU358" s="275">
        <f>VLOOKUP(C358,MOVI!C:DT,51,0)</f>
        <v>0</v>
      </c>
      <c r="EV358" s="275">
        <f>VLOOKUP(C358,FPT!B:ET,51,0)</f>
        <v>0</v>
      </c>
      <c r="EW358" t="str">
        <f t="shared" si="609"/>
        <v/>
      </c>
      <c r="EX358" s="275">
        <f>VLOOKUP(C358,MOVI!C:DT,52,0)</f>
        <v>0</v>
      </c>
      <c r="EY358" s="275">
        <f>VLOOKUP(C358,FPT!B:EW,52,0)</f>
        <v>0</v>
      </c>
      <c r="EZ358" t="str">
        <f t="shared" si="610"/>
        <v/>
      </c>
      <c r="FA358" s="275">
        <f>VLOOKUP(C358,MOVI!C:DT,53,0)</f>
        <v>0</v>
      </c>
      <c r="FB358" s="275">
        <f>VLOOKUP(C358,FPT!B:EZ,53,0)</f>
        <v>0</v>
      </c>
      <c r="FC358" t="str">
        <f t="shared" si="611"/>
        <v/>
      </c>
      <c r="FD358" s="275">
        <f>VLOOKUP(C358,MOVI!C:DT,54,0)</f>
        <v>0</v>
      </c>
      <c r="FE358" s="275">
        <f>VLOOKUP(C358,FPT!B:FC,54,0)</f>
        <v>0</v>
      </c>
      <c r="FF358" t="str">
        <f t="shared" si="612"/>
        <v/>
      </c>
      <c r="FG358" s="275">
        <f>VLOOKUP(C358,MOVI!C:DT,55,0)</f>
        <v>730000</v>
      </c>
      <c r="FH358" s="275">
        <f>VLOOKUP(C358,FPT!B:FF,55,0)</f>
        <v>730000</v>
      </c>
      <c r="FI358" t="str">
        <f t="shared" si="613"/>
        <v/>
      </c>
      <c r="FJ358" s="275">
        <f>VLOOKUP(C358,MOVI!C:DT,56,0)</f>
        <v>930000</v>
      </c>
      <c r="FK358" s="275">
        <f>VLOOKUP(C358,FPT!B:FI,56,0)</f>
        <v>930000</v>
      </c>
      <c r="FL358" t="str">
        <f t="shared" si="614"/>
        <v/>
      </c>
      <c r="FM358" s="275">
        <f>VLOOKUP(C358,MOVI!C:DT,57,0)</f>
        <v>798750</v>
      </c>
      <c r="FN358" s="275">
        <f>VLOOKUP(C358,FPT!B:FL,57,0)</f>
        <v>798750</v>
      </c>
      <c r="FO358" t="str">
        <f t="shared" si="615"/>
        <v/>
      </c>
      <c r="FP358" s="275">
        <f>VLOOKUP(C358,MOVI!C:DT,58,0)</f>
        <v>0</v>
      </c>
      <c r="FQ358" s="275">
        <f>VLOOKUP(C358,FPT!B:FO,58,0)</f>
        <v>0</v>
      </c>
      <c r="FR358" t="str">
        <f t="shared" si="616"/>
        <v/>
      </c>
      <c r="FS358" s="275">
        <f>VLOOKUP(C358,MOVI!C:DT,59,0)</f>
        <v>0</v>
      </c>
      <c r="FT358" s="275">
        <f>VLOOKUP(C358,FPT!B:FR,59,0)</f>
        <v>0</v>
      </c>
      <c r="FU358" t="str">
        <f t="shared" si="617"/>
        <v/>
      </c>
      <c r="FV358" s="275">
        <f>VLOOKUP(C358,MOVI!C:DT,60,0)</f>
        <v>0</v>
      </c>
      <c r="FW358" s="275">
        <f>VLOOKUP(C358,FPT!B:FU,60,0)</f>
        <v>0</v>
      </c>
      <c r="FX358" t="str">
        <f t="shared" si="618"/>
        <v/>
      </c>
      <c r="FY358" s="275">
        <f>VLOOKUP(C358,MOVI!C:DT,61,0)</f>
        <v>0</v>
      </c>
      <c r="FZ358" s="275">
        <f>VLOOKUP(C358,FPT!B:FX,61,0)</f>
        <v>0</v>
      </c>
      <c r="GA358" t="str">
        <f t="shared" si="619"/>
        <v/>
      </c>
      <c r="GB358" s="275">
        <f>VLOOKUP(C358,MOVI!C:DT,62,0)</f>
        <v>0</v>
      </c>
      <c r="GC358" s="275">
        <f>VLOOKUP(C358,FPT!B:GA,62,0)</f>
        <v>0</v>
      </c>
      <c r="GD358" t="str">
        <f t="shared" si="620"/>
        <v/>
      </c>
      <c r="GE358" s="275">
        <f>VLOOKUP(C358,MOVI!C:DT,63,0)</f>
        <v>0</v>
      </c>
      <c r="GF358" s="275">
        <f>VLOOKUP(C358,FPT!B:GD,63,0)</f>
        <v>0</v>
      </c>
      <c r="GG358" t="str">
        <f t="shared" si="621"/>
        <v/>
      </c>
      <c r="GH358" s="275">
        <f>VLOOKUP(C358,MOVI!C:DT,64,0)</f>
        <v>0</v>
      </c>
      <c r="GI358" s="275">
        <f>VLOOKUP(C358,FPT!B:GG,64,0)</f>
        <v>0</v>
      </c>
      <c r="GJ358" t="str">
        <f t="shared" si="622"/>
        <v/>
      </c>
      <c r="GK358" s="275">
        <f>VLOOKUP(C358,MOVI!C:DT,65,0)</f>
        <v>0</v>
      </c>
      <c r="GL358" s="275">
        <f>VLOOKUP(C358,FPT!B:GJ,65,0)</f>
        <v>0</v>
      </c>
      <c r="GM358" t="str">
        <f t="shared" si="623"/>
        <v/>
      </c>
      <c r="GN358" s="275">
        <f>VLOOKUP(C358,MOVI!C:DT,66,0)</f>
        <v>0</v>
      </c>
      <c r="GO358" s="275">
        <f>VLOOKUP(C358,FPT!B:GM,66,0)</f>
        <v>0</v>
      </c>
      <c r="GP358" t="str">
        <f t="shared" si="624"/>
        <v/>
      </c>
      <c r="GQ358" s="275">
        <f>VLOOKUP(C358,MOVI!C:DT,67,0)</f>
        <v>0</v>
      </c>
      <c r="GR358" s="275">
        <f>VLOOKUP(C358,FPT!B:GP,67,0)</f>
        <v>0</v>
      </c>
      <c r="GS358" t="str">
        <f t="shared" si="625"/>
        <v/>
      </c>
      <c r="GT358" s="275">
        <f>VLOOKUP(C358,MOVI!C:DT,68,0)</f>
        <v>0</v>
      </c>
      <c r="GU358" s="275">
        <f>VLOOKUP(C358,FPT!B:GS,68,0)</f>
        <v>0</v>
      </c>
      <c r="GV358" t="str">
        <f t="shared" si="626"/>
        <v/>
      </c>
      <c r="GW358" s="275">
        <f>VLOOKUP(C358,MOVI!C:DT,69,0)</f>
        <v>0</v>
      </c>
      <c r="GX358" s="275">
        <f>VLOOKUP(C358,FPT!B:GV,69,0)</f>
        <v>0</v>
      </c>
      <c r="GY358" t="str">
        <f t="shared" si="627"/>
        <v/>
      </c>
      <c r="GZ358" s="275">
        <f>VLOOKUP(C358,MOVI!C:DT,70,0)</f>
        <v>798750</v>
      </c>
      <c r="HA358" s="275">
        <f>VLOOKUP(C358,FPT!B:GY,70,0)</f>
        <v>798750</v>
      </c>
      <c r="HB358" t="str">
        <f t="shared" si="628"/>
        <v/>
      </c>
      <c r="HC358" s="275">
        <f>VLOOKUP(C358,MOVI!C:DT,71,0)</f>
        <v>6728750</v>
      </c>
      <c r="HD358" s="275">
        <f>ROUND(VLOOKUP(C358,FPT!B:HB,71,0),0)</f>
        <v>6728750</v>
      </c>
      <c r="HE358" t="str">
        <f t="shared" si="629"/>
        <v/>
      </c>
      <c r="HF358" s="275">
        <f>ROUND(VLOOKUP(C358,MOVI!C:DT,72,0),0)</f>
        <v>0</v>
      </c>
      <c r="HG358" s="275">
        <f>ROUND(VLOOKUP(C358,FPT!B:HE,72,0),0)</f>
        <v>0</v>
      </c>
      <c r="HH358" t="str">
        <f t="shared" si="630"/>
        <v/>
      </c>
      <c r="HI358" s="275">
        <f>VLOOKUP(C358,MOVI!C:DT,73,0)</f>
        <v>200000</v>
      </c>
      <c r="HJ358" s="275">
        <f>VLOOKUP(C358,FPT!B:HH,73,0)</f>
        <v>200000</v>
      </c>
      <c r="HK358" t="str">
        <f t="shared" si="631"/>
        <v/>
      </c>
      <c r="HL358" s="275">
        <f>VLOOKUP(C358,MOVI!C:DT,74,0)</f>
        <v>730000</v>
      </c>
      <c r="HM358" s="275">
        <f>VLOOKUP(C358,FPT!B:HK,74,0)</f>
        <v>730000</v>
      </c>
      <c r="HN358" t="str">
        <f t="shared" si="632"/>
        <v/>
      </c>
      <c r="HO358" s="275">
        <f>VLOOKUP(C358,MOVI!C:DT,75,0)</f>
        <v>11000000</v>
      </c>
      <c r="HP358" s="275">
        <f>VLOOKUP(C358,FPT!B:HN,75,0)</f>
        <v>11000000</v>
      </c>
      <c r="HQ358" t="str">
        <f t="shared" si="633"/>
        <v/>
      </c>
      <c r="HR358" s="275">
        <f>VLOOKUP(C358,MOVI!C:DT,76,0)</f>
        <v>0</v>
      </c>
      <c r="HS358" s="275">
        <f>VLOOKUP(C358,FPT!B:HQ,76,0)</f>
        <v>0</v>
      </c>
      <c r="HT358" t="str">
        <f t="shared" si="634"/>
        <v/>
      </c>
      <c r="HU358" s="275">
        <f>VLOOKUP(C358,MOVI!C:DT,77,0)</f>
        <v>0</v>
      </c>
      <c r="HV358" s="275">
        <f>VLOOKUP(C358,FPT!B:HT,77,0)</f>
        <v>0</v>
      </c>
      <c r="HW358" t="str">
        <f t="shared" si="635"/>
        <v/>
      </c>
      <c r="HX358" s="274">
        <f>VLOOKUP(C358,MOVI!C:CB,78,0)</f>
        <v>400000</v>
      </c>
      <c r="HY358" s="261">
        <f>VLOOKUP(C358,FPT!$B:$CA,78,0)</f>
        <v>400000</v>
      </c>
      <c r="HZ358" t="str">
        <f t="shared" si="636"/>
        <v/>
      </c>
      <c r="IA358" s="275">
        <f>VLOOKUP(C358,MOVI!C:CD,79,0)</f>
        <v>50000</v>
      </c>
      <c r="IB358" s="275">
        <f>VLOOKUP(C358,FPT!B:HZ,79,0)</f>
        <v>50000</v>
      </c>
      <c r="IC358" t="str">
        <f t="shared" si="637"/>
        <v/>
      </c>
      <c r="ID358" s="275">
        <f>VLOOKUP(C358,MOVI!C:CD,80,0)</f>
        <v>75000</v>
      </c>
      <c r="IE358" s="275">
        <f>VLOOKUP(C358,FPT!B:IC,80,0)</f>
        <v>75000</v>
      </c>
      <c r="IF358" t="str">
        <f t="shared" si="638"/>
        <v/>
      </c>
      <c r="IG358" s="275">
        <f>VLOOKUP(C358,MOVI!C:DT,81,0)</f>
        <v>0</v>
      </c>
      <c r="IH358" s="275">
        <f>VLOOKUP(C358,FPT!B:IF,81,0)</f>
        <v>0</v>
      </c>
      <c r="II358" t="str">
        <f t="shared" si="639"/>
        <v/>
      </c>
      <c r="IJ358" s="275">
        <f>VLOOKUP(C358,MOVI!C:DT,82,0)</f>
        <v>525000</v>
      </c>
      <c r="IK358" s="275">
        <f>VLOOKUP(C358,FPT!B:II,82,0)</f>
        <v>525000</v>
      </c>
      <c r="IL358" t="str">
        <f t="shared" si="640"/>
        <v/>
      </c>
      <c r="IM358" s="275">
        <f>ROUND(VLOOKUP(C358,MOVI!C:DT,83,0),0)</f>
        <v>12455000</v>
      </c>
      <c r="IN358" s="275">
        <f>ROUND(VLOOKUP(C358,FPT!B:IL,83,0),0)</f>
        <v>12455000</v>
      </c>
      <c r="IO358" t="str">
        <f t="shared" si="641"/>
        <v/>
      </c>
      <c r="IP358" s="275">
        <f>VLOOKUP(C358,MOVI!C:DT,84,0)</f>
        <v>0</v>
      </c>
      <c r="IQ358" s="275">
        <f>VLOOKUP(C358,FPT!B:IO,84,0)</f>
        <v>0</v>
      </c>
      <c r="IR358" t="str">
        <f t="shared" si="642"/>
        <v/>
      </c>
      <c r="IS358" s="275">
        <f>ROUND(VLOOKUP(C358,MOVI!C:DT,85,0),0)</f>
        <v>0</v>
      </c>
      <c r="IT358" s="275">
        <f>ROUND(VLOOKUP(C358,FPT!B:IR,85,0),0)</f>
        <v>0</v>
      </c>
      <c r="IU358" t="str">
        <f t="shared" si="643"/>
        <v/>
      </c>
      <c r="IV358" s="275">
        <f>VLOOKUP(C358,MOVI!C:DT,86,0)</f>
        <v>0</v>
      </c>
      <c r="IW358" s="275">
        <f>VLOOKUP(C358,FPT!B:IU,86,0)</f>
        <v>0</v>
      </c>
      <c r="IX358" t="str">
        <f t="shared" si="644"/>
        <v/>
      </c>
      <c r="IY358" s="275">
        <f>ROUND(VLOOKUP(C358,MOVI!C:DT,87,0),0)</f>
        <v>0</v>
      </c>
      <c r="IZ358" s="275">
        <f>ROUND(VLOOKUP(C358,FPT!B:IX,87,0),0)</f>
        <v>0</v>
      </c>
      <c r="JA358" t="str">
        <f t="shared" si="645"/>
        <v/>
      </c>
      <c r="JB358" s="275">
        <f>VLOOKUP(C358,MOVI!C:DT,88,0)</f>
        <v>0</v>
      </c>
      <c r="JC358" s="275">
        <f>VLOOKUP(C358,FPT!B:JA,88,0)</f>
        <v>0</v>
      </c>
      <c r="JD358" t="str">
        <f t="shared" si="646"/>
        <v/>
      </c>
      <c r="JE358" s="275">
        <f>VLOOKUP(C358,MOVI!C:DT,89,0)</f>
        <v>50000</v>
      </c>
      <c r="JF358" s="275">
        <f>VLOOKUP(C358,FPT!B:JD,89,0)</f>
        <v>50000</v>
      </c>
      <c r="JG358" t="str">
        <f t="shared" si="647"/>
        <v/>
      </c>
      <c r="JH358" s="275">
        <f>VLOOKUP(C358,MOVI!C:DT,90,0)</f>
        <v>17100</v>
      </c>
      <c r="JI358" s="275">
        <f>VLOOKUP(C358,FPT!B:JG,90,0)</f>
        <v>17100</v>
      </c>
      <c r="JJ358" t="str">
        <f t="shared" si="648"/>
        <v/>
      </c>
      <c r="JK358" s="275">
        <f>VLOOKUP(C358,MOVI!C:DT,91,0)</f>
        <v>0</v>
      </c>
      <c r="JL358" s="275">
        <f>VLOOKUP(C358,FPT!B:JJ,91,0)</f>
        <v>0</v>
      </c>
      <c r="JM358" t="str">
        <f t="shared" si="649"/>
        <v/>
      </c>
      <c r="JN358" s="275">
        <f>VLOOKUP(C358,MOVI!C:DT,92,0)</f>
        <v>0</v>
      </c>
      <c r="JO358" s="275">
        <f>VLOOKUP(C358,FPT!B:JM,92,0)</f>
        <v>0</v>
      </c>
      <c r="JP358" t="str">
        <f t="shared" si="650"/>
        <v/>
      </c>
      <c r="JQ358" s="275">
        <f>VLOOKUP(C358,MOVI!C:DT,93,0)</f>
        <v>0</v>
      </c>
      <c r="JR358" s="275">
        <f>VLOOKUP(C358,FPT!B:JP,93,0)</f>
        <v>0</v>
      </c>
      <c r="JS358" t="str">
        <f t="shared" si="651"/>
        <v/>
      </c>
      <c r="JT358" s="275">
        <f>VLOOKUP(C358,MOVI!C:DT,94,0)</f>
        <v>67100</v>
      </c>
      <c r="JU358" s="275">
        <f>VLOOKUP(C358,FPT!B:JS,94,0)</f>
        <v>67100</v>
      </c>
      <c r="JV358" t="str">
        <f t="shared" si="652"/>
        <v/>
      </c>
      <c r="JW358" s="275">
        <f>VLOOKUP(C358,MOVI!C:DT,95,0)</f>
        <v>6136650</v>
      </c>
      <c r="JX358" s="275">
        <f>VLOOKUP(C358,FPT!B:JV,95,0)</f>
        <v>6136650</v>
      </c>
      <c r="JY358" t="str">
        <f t="shared" si="653"/>
        <v/>
      </c>
      <c r="JZ358" s="275">
        <f>VLOOKUP(C358,MOVI!C:DT,96,0)</f>
        <v>0</v>
      </c>
      <c r="KA358" s="275">
        <f>VLOOKUP(C358,FPT!B:JY,96,0)</f>
        <v>0</v>
      </c>
      <c r="KB358" t="str">
        <f t="shared" si="654"/>
        <v/>
      </c>
      <c r="KC358" s="275">
        <f>VLOOKUP(C358,MOVI!C:DT,97,0)</f>
        <v>6136650</v>
      </c>
      <c r="KD358" s="275">
        <f>VLOOKUP(C358,FPT!B:KB,97,0)</f>
        <v>6136650</v>
      </c>
      <c r="KE358" t="str">
        <f t="shared" si="655"/>
        <v/>
      </c>
      <c r="KF358" s="275">
        <f>VLOOKUP(C358,MOVI!C:DT,98,0)</f>
        <v>850000.00000000012</v>
      </c>
      <c r="KG358" s="275">
        <f>VLOOKUP(C358,FPT!B:KE,98,0)</f>
        <v>850000</v>
      </c>
      <c r="KH358" t="str">
        <f t="shared" si="656"/>
        <v/>
      </c>
      <c r="KI358" s="275">
        <f>VLOOKUP(C358,MOVI!C:DT,99,0)</f>
        <v>0</v>
      </c>
      <c r="KJ358" s="275">
        <f>VLOOKUP(C358,FPT!B:KH,99,0)</f>
        <v>0</v>
      </c>
      <c r="KK358" t="str">
        <f t="shared" si="657"/>
        <v/>
      </c>
      <c r="KL358" s="275">
        <f>VLOOKUP(C358,MOVI!C:DT,100,0)</f>
        <v>150000</v>
      </c>
      <c r="KM358" s="275">
        <f>VLOOKUP(C358,FPT!B:KK,100,0)</f>
        <v>150000</v>
      </c>
      <c r="KN358" t="str">
        <f t="shared" si="658"/>
        <v/>
      </c>
      <c r="KO358" s="275">
        <f>VLOOKUP(C358,MOVI!C:DT,101,0)</f>
        <v>0</v>
      </c>
      <c r="KP358" s="275">
        <f>VLOOKUP(C358,FPT!B:KN,101,0)</f>
        <v>0</v>
      </c>
      <c r="KQ358" t="str">
        <f t="shared" si="659"/>
        <v/>
      </c>
      <c r="KR358" s="275">
        <f>VLOOKUP(C358,MOVI!C:DT,102,0)</f>
        <v>0</v>
      </c>
      <c r="KS358" s="275">
        <f>VLOOKUP(C358,FPT!B:KQ,102,0)</f>
        <v>0</v>
      </c>
      <c r="KT358" t="str">
        <f t="shared" si="660"/>
        <v/>
      </c>
      <c r="KU358" s="275">
        <f>VLOOKUP(C358,MOVI!C:DT,103,0)</f>
        <v>1000000.0000000001</v>
      </c>
      <c r="KV358" s="275">
        <f>VLOOKUP(C358,FPT!B:KT,103,0)</f>
        <v>1000000</v>
      </c>
      <c r="KW358" t="str">
        <f t="shared" si="661"/>
        <v/>
      </c>
      <c r="KX358" s="275">
        <f>VLOOKUP(C358,MOVI!C:DT,104,0)</f>
        <v>1525000</v>
      </c>
      <c r="KY358" s="275">
        <f>VLOOKUP(C358,FPT!B:KW,104,0)</f>
        <v>1525000</v>
      </c>
      <c r="KZ358" t="str">
        <f t="shared" si="662"/>
        <v/>
      </c>
      <c r="LA358" s="275">
        <f>VLOOKUP(C358,MOVI!C:DT,105,0)</f>
        <v>100000</v>
      </c>
      <c r="LB358" s="275">
        <f>VLOOKUP(C358,FPT!B:KZ,105,0)</f>
        <v>100000</v>
      </c>
      <c r="LC358" t="str">
        <f t="shared" si="663"/>
        <v/>
      </c>
      <c r="LD358" s="275">
        <f>VLOOKUP(C358,MOVI!C:DT,106,0)</f>
        <v>7828750</v>
      </c>
      <c r="LE358" s="275">
        <f>VLOOKUP(C358,FPT!B:LC,106,0)</f>
        <v>7828750</v>
      </c>
      <c r="LF358" t="str">
        <f t="shared" si="664"/>
        <v/>
      </c>
      <c r="LG358" s="273">
        <f>VLOOKUP(C358,MOVI!C:DT,107,0)</f>
        <v>0</v>
      </c>
      <c r="LH358" s="273">
        <f>VLOOKUP(C358,FPT!B:LF,107,0)</f>
        <v>0</v>
      </c>
      <c r="LI358" t="str">
        <f t="shared" si="665"/>
        <v/>
      </c>
      <c r="LJ358" t="str">
        <f>VLOOKUP(C358,MOVI!C:DV,108,0)</f>
        <v>MoviNorthSales</v>
      </c>
      <c r="LK358" s="252" t="str">
        <f>VLOOKUP(C358,FPT!B:LI,108,0)</f>
        <v>MoviNorthSales</v>
      </c>
      <c r="LL358" t="str">
        <f t="shared" si="666"/>
        <v/>
      </c>
      <c r="LM358" s="275">
        <f>ROUND(VLOOKUP(C358,MOVI!C:DV,109,0),0)</f>
        <v>416667</v>
      </c>
      <c r="LN358" s="275">
        <f>ROUND(VLOOKUP(C358,FPT!B:LL,109,0),0)</f>
        <v>416667</v>
      </c>
      <c r="LO358" t="str">
        <f t="shared" si="667"/>
        <v/>
      </c>
      <c r="LP358" t="str">
        <f>VLOOKUP(C358,MOVI!C:DV,110,0)</f>
        <v>THA</v>
      </c>
      <c r="LQ358" s="247" t="str">
        <f>VLOOKUP(C358,FPT!B:LO,110,0)</f>
        <v>THA</v>
      </c>
      <c r="LR358" t="str">
        <f t="shared" si="668"/>
        <v/>
      </c>
      <c r="LS358">
        <f>MOVI!DI353</f>
        <v>22</v>
      </c>
      <c r="LV358">
        <f>MOVI!DJ353</f>
        <v>0</v>
      </c>
      <c r="LW358">
        <f>MOVI!DK353</f>
        <v>0</v>
      </c>
      <c r="LX358" t="str">
        <f>MOVI!DL353</f>
        <v>x</v>
      </c>
      <c r="LY358">
        <f>MOVI!DM353</f>
        <v>0</v>
      </c>
      <c r="LZ358">
        <f>MOVI!DN353</f>
        <v>50000</v>
      </c>
      <c r="MA358">
        <f>MOVI!DO353</f>
        <v>0</v>
      </c>
      <c r="MB358" t="str">
        <f>MOVI!DP353</f>
        <v>THA</v>
      </c>
      <c r="MC358">
        <f>MOVI!DQ353</f>
        <v>0</v>
      </c>
      <c r="MD358">
        <f>MOVI!DR353</f>
        <v>0</v>
      </c>
      <c r="ME358" t="str">
        <f>VLOOKUP(C358,MOVI!C:DV,121,0)</f>
        <v>Group 1</v>
      </c>
      <c r="MF358" s="252" t="str">
        <f>VLOOKUP(C358,FPT!B:MD,111,0)</f>
        <v>Group 1</v>
      </c>
      <c r="MG358" t="str">
        <f t="shared" si="561"/>
        <v/>
      </c>
      <c r="MH358" t="str">
        <f>VLOOKUP(C358,MOVI!C:DT,122,0)</f>
        <v>MoviNorthGroup 1</v>
      </c>
      <c r="MI358" s="252" t="str">
        <f>VLOOKUP(C358,FPT!B:DS,112,0)</f>
        <v>MoviNorthGroup 1</v>
      </c>
      <c r="MJ358" t="str">
        <f t="shared" si="669"/>
        <v/>
      </c>
    </row>
    <row r="359" spans="1:348" x14ac:dyDescent="0.25">
      <c r="A359">
        <v>351</v>
      </c>
      <c r="B359" s="48">
        <v>6210</v>
      </c>
      <c r="C359" s="271" t="s">
        <v>1125</v>
      </c>
      <c r="D359" t="str">
        <f>VLOOKUP(C359,MOVI!C:D,2,0)</f>
        <v>Nguyễn Đức Tưởng</v>
      </c>
      <c r="E359" t="str">
        <f>VLOOKUP(C359,FPT!B:C,2,0)</f>
        <v>Nguyễn Đức Tưởng</v>
      </c>
      <c r="F359" t="str">
        <f t="shared" si="562"/>
        <v/>
      </c>
      <c r="G359" t="str">
        <f>VLOOKUP(C359,MOVI!C:E,3,0)</f>
        <v>Sales</v>
      </c>
      <c r="H359" t="str">
        <f>VLOOKUP(C359,FPT!B:F,3,0)</f>
        <v>Sales</v>
      </c>
      <c r="I359" t="str">
        <f t="shared" si="563"/>
        <v/>
      </c>
      <c r="J359" t="str">
        <f>VLOOKUP(C359,MOVI!C:H,4,0)</f>
        <v>Field Sales</v>
      </c>
      <c r="K359" t="str">
        <f>VLOOKUP(C359,FPT!B:I,4,0)</f>
        <v>Field Sales</v>
      </c>
      <c r="L359" t="str">
        <f t="shared" si="564"/>
        <v/>
      </c>
      <c r="M359" t="str">
        <f>VLOOKUP(C359,MOVI!C:DT,5,0)</f>
        <v>Associate</v>
      </c>
      <c r="N359" t="str">
        <f>VLOOKUP(C359,FPT!B:L,5,0)</f>
        <v>Associate</v>
      </c>
      <c r="O359" t="str">
        <f t="shared" si="565"/>
        <v/>
      </c>
      <c r="P359" t="str">
        <f>VLOOKUP(C359,MOVI!C:DT,6,0)</f>
        <v>Field Sales</v>
      </c>
      <c r="Q359" t="str">
        <f>VLOOKUP(C359,FPT!B:O,6,0)</f>
        <v>Field sales</v>
      </c>
      <c r="R359" t="str">
        <f t="shared" si="566"/>
        <v/>
      </c>
      <c r="S359" t="str">
        <f>VLOOKUP(C359,MOVI!C:DT,7,0)</f>
        <v>North</v>
      </c>
      <c r="T359" t="str">
        <f>VLOOKUP(C359,FPT!B:R,7,0)</f>
        <v>North</v>
      </c>
      <c r="U359" t="str">
        <f t="shared" si="567"/>
        <v/>
      </c>
      <c r="V359" t="str">
        <f>VLOOKUP(C359,MOVI!C:DT,8,0)</f>
        <v>Movi</v>
      </c>
      <c r="W359" t="str">
        <f>VLOOKUP(C359,FPT!B:U,8,0)</f>
        <v>Movi</v>
      </c>
      <c r="X359" t="str">
        <f t="shared" si="568"/>
        <v/>
      </c>
      <c r="Y359" t="str">
        <f>VLOOKUP(C359,MOVI!C:DT,9,0)</f>
        <v>Full-time</v>
      </c>
      <c r="Z359" t="str">
        <f>VLOOKUP(C359,FPT!B:X,9,0)</f>
        <v>Full-time</v>
      </c>
      <c r="AA359" t="str">
        <f t="shared" si="569"/>
        <v/>
      </c>
      <c r="AB359" t="str">
        <f>VLOOKUP(C359,MOVI!C:DT,10,0)</f>
        <v>Permanent</v>
      </c>
      <c r="AC359" t="str">
        <f>VLOOKUP(C359,FPT!B:AA,10,0)</f>
        <v>Permanent</v>
      </c>
      <c r="AD359" t="str">
        <f t="shared" si="570"/>
        <v/>
      </c>
      <c r="AE359" s="247">
        <f>VLOOKUP(C359,MOVI!C:DT,11,0)</f>
        <v>44480</v>
      </c>
      <c r="AF359" s="247">
        <f>VLOOKUP(C359,FPT!B:AD,11,0)</f>
        <v>44480</v>
      </c>
      <c r="AG359" t="str">
        <f t="shared" si="571"/>
        <v/>
      </c>
      <c r="AH359" s="260" t="str">
        <f>VLOOKUP(C359,MOVI!C:DT,12,0)</f>
        <v/>
      </c>
      <c r="AI359" s="260"/>
      <c r="AJ359" t="str">
        <f t="shared" si="671"/>
        <v/>
      </c>
      <c r="AK359">
        <f>VLOOKUP(C359,MOVI!C:DT,13,0)</f>
        <v>0</v>
      </c>
      <c r="AL359" s="247">
        <f>VLOOKUP(C359,FPT!B:AJ,13,0)</f>
        <v>0</v>
      </c>
      <c r="AM359" t="str">
        <f t="shared" si="670"/>
        <v/>
      </c>
      <c r="AN359" s="247">
        <f>VLOOKUP(C359,MOVI!C:DT,14,0)</f>
        <v>0</v>
      </c>
      <c r="AO359" s="247">
        <f>VLOOKUP(C359,FPT!B:AM,14,0)</f>
        <v>0</v>
      </c>
      <c r="AP359" t="str">
        <f t="shared" si="572"/>
        <v/>
      </c>
      <c r="AQ359" t="str">
        <f>VLOOKUP(C359,MOVI!C:DT,15,0)</f>
        <v>LC</v>
      </c>
      <c r="AR359" s="247" t="str">
        <f>VLOOKUP(C359,FPT!B:AP,15,0)</f>
        <v>LC</v>
      </c>
      <c r="AS359" t="str">
        <f t="shared" si="573"/>
        <v/>
      </c>
      <c r="AT359" s="282" t="str">
        <f>VLOOKUP(C359,MOVI!C:DT,16,0)</f>
        <v>LTTP</v>
      </c>
      <c r="AU359" s="247" t="str">
        <f>VLOOKUP(C359,FPT!B:AS,16,0)</f>
        <v>LTTP</v>
      </c>
      <c r="AV359" t="str">
        <f t="shared" si="574"/>
        <v/>
      </c>
      <c r="AW359" t="str">
        <f>VLOOKUP(C359,MOVI!C:DT,17,0)</f>
        <v>L</v>
      </c>
      <c r="AX359" s="247" t="str">
        <f>VLOOKUP(C359,FPT!B:AV,17,0)</f>
        <v>L</v>
      </c>
      <c r="AY359" t="str">
        <f t="shared" si="575"/>
        <v/>
      </c>
      <c r="AZ359">
        <f>VLOOKUP(C359,MOVI!C:DT,18,0)</f>
        <v>0</v>
      </c>
      <c r="BA359" s="247">
        <f>VLOOKUP(C359,FPT!B:AY,18,0)</f>
        <v>0</v>
      </c>
      <c r="BB359" t="str">
        <f t="shared" si="576"/>
        <v/>
      </c>
      <c r="BC359" s="275">
        <f>VLOOKUP(C359,MOVI!C:DT,19,0)</f>
        <v>5000000</v>
      </c>
      <c r="BD359" s="275">
        <f>VLOOKUP(C359,FPT!B:BB,19,0)</f>
        <v>5000000</v>
      </c>
      <c r="BE359" t="str">
        <f t="shared" si="577"/>
        <v/>
      </c>
      <c r="BF359">
        <f>VLOOKUP(C359,MOVI!C:DT,20,0)</f>
        <v>0</v>
      </c>
      <c r="BG359" s="252">
        <f>VLOOKUP(C359,FPT!B:BE,20,0)</f>
        <v>0</v>
      </c>
      <c r="BH359" t="str">
        <f t="shared" si="578"/>
        <v/>
      </c>
      <c r="BI359" s="275">
        <f>VLOOKUP(C359,MOVI!C:DT,21,0)</f>
        <v>5000000</v>
      </c>
      <c r="BJ359" s="275">
        <f>VLOOKUP(C359,FPT!B:BH,21,0)</f>
        <v>5000000</v>
      </c>
      <c r="BK359" t="str">
        <f t="shared" si="579"/>
        <v/>
      </c>
      <c r="BL359" s="275">
        <f>VLOOKUP(C359,MOVI!C:DT,22,0)</f>
        <v>0</v>
      </c>
      <c r="BM359" s="275">
        <f>VLOOKUP(C359,FPT!B:BK,22,0)</f>
        <v>0</v>
      </c>
      <c r="BN359" t="str">
        <f t="shared" si="580"/>
        <v/>
      </c>
      <c r="BO359" s="275">
        <f>VLOOKUP(C359,MOVI!C:DT,23,0)</f>
        <v>0</v>
      </c>
      <c r="BP359" s="275">
        <f>VLOOKUP(C359,FPT!B:BN,23,0)</f>
        <v>0</v>
      </c>
      <c r="BQ359" t="str">
        <f t="shared" si="581"/>
        <v/>
      </c>
      <c r="BR359" s="275">
        <f>VLOOKUP(C359,MOVI!C:DT,24,0)</f>
        <v>0</v>
      </c>
      <c r="BS359" s="275">
        <f>VLOOKUP(C359,FPT!B:BQ,24,0)</f>
        <v>0</v>
      </c>
      <c r="BT359" t="str">
        <f t="shared" si="582"/>
        <v/>
      </c>
      <c r="BU359" s="275">
        <f>VLOOKUP(C359,MOVI!C:DT,25,0)</f>
        <v>200000</v>
      </c>
      <c r="BV359" s="275">
        <f>VLOOKUP(C359,FPT!B:BT,25,0)</f>
        <v>200000</v>
      </c>
      <c r="BW359" t="str">
        <f t="shared" si="583"/>
        <v/>
      </c>
      <c r="BX359" s="275">
        <f>VLOOKUP(C359,MOVI!C:DT,26,0)</f>
        <v>0</v>
      </c>
      <c r="BY359" s="275">
        <f>VLOOKUP(C359,FPT!B:BW,26,0)</f>
        <v>0</v>
      </c>
      <c r="BZ359" t="str">
        <f t="shared" si="584"/>
        <v/>
      </c>
      <c r="CA359" s="275">
        <f>VLOOKUP(C359,MOVI!C:DT,27,0)</f>
        <v>730000</v>
      </c>
      <c r="CB359" s="275">
        <f>VLOOKUP(C359,FPT!B:BZ,27,0)</f>
        <v>730000</v>
      </c>
      <c r="CC359" t="str">
        <f t="shared" si="585"/>
        <v/>
      </c>
      <c r="CD359" s="275">
        <f>VLOOKUP(C359,MOVI!C:DT,28,0)</f>
        <v>930000</v>
      </c>
      <c r="CE359" s="275">
        <f>VLOOKUP(C359,FPT!B:CC,28,0)</f>
        <v>930000</v>
      </c>
      <c r="CF359" t="str">
        <f t="shared" si="586"/>
        <v/>
      </c>
      <c r="CG359" t="str">
        <f>VLOOKUP(C359,MOVI!C:DT,29,0)</f>
        <v>CN</v>
      </c>
      <c r="CH359" s="252" t="str">
        <f>VLOOKUP(C359,FPT!B:CF,29,0)</f>
        <v>CN</v>
      </c>
      <c r="CI359" t="str">
        <f t="shared" si="587"/>
        <v/>
      </c>
      <c r="CJ359">
        <f>VLOOKUP(C359,MOVI!C:DT,30,0)</f>
        <v>26</v>
      </c>
      <c r="CK359" s="252">
        <f>VLOOKUP(C359,FPT!B:CI,30,0)</f>
        <v>26</v>
      </c>
      <c r="CL359" t="str">
        <f t="shared" si="588"/>
        <v/>
      </c>
      <c r="CM359">
        <f>VLOOKUP(C359,MOVI!C:DT,31,0)</f>
        <v>26</v>
      </c>
      <c r="CN359" s="252">
        <f>VLOOKUP(C359,FPT!B:CL,31,0)</f>
        <v>26</v>
      </c>
      <c r="CO359" t="str">
        <f t="shared" si="589"/>
        <v/>
      </c>
      <c r="CP359" s="275">
        <f>VLOOKUP(C359,MOVI!C:DT,32,0)</f>
        <v>0</v>
      </c>
      <c r="CQ359" s="275">
        <f>VLOOKUP(C359,FPT!B:CO,32,0)</f>
        <v>0</v>
      </c>
      <c r="CR359" t="str">
        <f t="shared" si="590"/>
        <v/>
      </c>
      <c r="CS359" s="275">
        <f>VLOOKUP(C359,MOVI!C:DT,33,0)</f>
        <v>0</v>
      </c>
      <c r="CT359" s="275">
        <f>VLOOKUP(C359,FPT!B:CR,33,0)</f>
        <v>0</v>
      </c>
      <c r="CU359" t="str">
        <f t="shared" si="591"/>
        <v/>
      </c>
      <c r="CV359" s="275">
        <f>VLOOKUP(C359,MOVI!C:DT,34,0)</f>
        <v>0</v>
      </c>
      <c r="CW359" s="275">
        <f>VLOOKUP(C359,FPT!B:CU,34,0)</f>
        <v>0</v>
      </c>
      <c r="CX359" t="str">
        <f t="shared" si="592"/>
        <v/>
      </c>
      <c r="CY359" s="275">
        <f>VLOOKUP(C359,MOVI!C:DT,35,0)</f>
        <v>26</v>
      </c>
      <c r="CZ359" s="275">
        <f>VLOOKUP(C359,FPT!B:CX,35,0)</f>
        <v>26</v>
      </c>
      <c r="DA359" t="str">
        <f t="shared" si="593"/>
        <v/>
      </c>
      <c r="DB359" s="275">
        <f>VLOOKUP(C359,MOVI!C:DT,36,0)</f>
        <v>0</v>
      </c>
      <c r="DC359" s="275">
        <f>VLOOKUP(C359,FPT!B:DA,36,0)</f>
        <v>0</v>
      </c>
      <c r="DD359" t="str">
        <f t="shared" si="594"/>
        <v/>
      </c>
      <c r="DE359" s="275">
        <f>VLOOKUP(C359,MOVI!C:DT,37,0)</f>
        <v>0</v>
      </c>
      <c r="DF359" s="275">
        <f>VLOOKUP(C359,FPT!B:DD,37,0)</f>
        <v>0</v>
      </c>
      <c r="DG359" t="str">
        <f t="shared" si="595"/>
        <v/>
      </c>
      <c r="DH359" s="275">
        <f>VLOOKUP(C359,MOVI!C:DT,38,0)</f>
        <v>0</v>
      </c>
      <c r="DI359" s="275">
        <f>VLOOKUP(C359,FPT!B:DG,38,0)</f>
        <v>0</v>
      </c>
      <c r="DJ359" t="str">
        <f t="shared" si="596"/>
        <v/>
      </c>
      <c r="DK359" s="275">
        <f>VLOOKUP(C359,MOVI!C:DT,39,0)</f>
        <v>0</v>
      </c>
      <c r="DL359" s="275">
        <f>VLOOKUP(C359,FPT!B:DJ,39,0)</f>
        <v>0</v>
      </c>
      <c r="DM359" t="str">
        <f t="shared" si="597"/>
        <v/>
      </c>
      <c r="DN359" s="275">
        <f>VLOOKUP(C359,MOVI!C:DT,40,0)</f>
        <v>0</v>
      </c>
      <c r="DO359" s="275">
        <f>VLOOKUP(C359,FPT!B:DM,40,0)</f>
        <v>0</v>
      </c>
      <c r="DP359" t="str">
        <f t="shared" si="598"/>
        <v/>
      </c>
      <c r="DQ359" s="275">
        <f>VLOOKUP(C359,MOVI!C:DT,41,0)</f>
        <v>0</v>
      </c>
      <c r="DR359" s="275">
        <f>VLOOKUP(C359,FPT!B:DP,41,0)</f>
        <v>0</v>
      </c>
      <c r="DS359" t="str">
        <f t="shared" si="599"/>
        <v/>
      </c>
      <c r="DT359" s="275">
        <f>VLOOKUP(C359,MOVI!C:DT,42,0)</f>
        <v>5000000</v>
      </c>
      <c r="DU359" s="275">
        <f>ROUND(VLOOKUP(C359,FPT!B:DS,42,0),0)</f>
        <v>5000000</v>
      </c>
      <c r="DV359" t="str">
        <f t="shared" si="600"/>
        <v/>
      </c>
      <c r="DW359" s="275">
        <f>VLOOKUP(C359,MOVI!C:DT,43,0)</f>
        <v>0</v>
      </c>
      <c r="DX359" s="275">
        <f>VLOOKUP(C359,FPT!B:DV,43,0)</f>
        <v>0</v>
      </c>
      <c r="DY359" t="str">
        <f t="shared" si="601"/>
        <v/>
      </c>
      <c r="DZ359" s="275">
        <f>VLOOKUP(C359,MOVI!C:DT,44,0)</f>
        <v>0</v>
      </c>
      <c r="EA359" s="275">
        <f>VLOOKUP(C359,FPT!B:DY,44,0)</f>
        <v>0</v>
      </c>
      <c r="EB359" t="str">
        <f t="shared" si="602"/>
        <v/>
      </c>
      <c r="EC359" s="275">
        <f>VLOOKUP(C359,MOVI!C:DT,45,0)</f>
        <v>5000000</v>
      </c>
      <c r="ED359" s="275">
        <f>ROUND(VLOOKUP(C359,FPT!B:EB,45,0),0)</f>
        <v>5000000</v>
      </c>
      <c r="EE359" t="str">
        <f t="shared" si="603"/>
        <v/>
      </c>
      <c r="EF359" s="275">
        <f>VLOOKUP(C359,MOVI!C:DT,46,0)</f>
        <v>0</v>
      </c>
      <c r="EG359" s="275">
        <f>VLOOKUP(C359,FPT!B:EE,46,0)</f>
        <v>0</v>
      </c>
      <c r="EH359" t="str">
        <f t="shared" si="604"/>
        <v/>
      </c>
      <c r="EI359" s="275">
        <f>VLOOKUP(C359,MOVI!C:DT,47,0)</f>
        <v>0</v>
      </c>
      <c r="EJ359" s="275">
        <f>VLOOKUP(C359,FPT!B:EH,47,0)</f>
        <v>0</v>
      </c>
      <c r="EK359" t="str">
        <f t="shared" si="605"/>
        <v/>
      </c>
      <c r="EL359" s="275">
        <f>VLOOKUP(C359,MOVI!C:DT,48,0)</f>
        <v>0</v>
      </c>
      <c r="EM359" s="275">
        <f>VLOOKUP(C359,FPT!B:EK,48,0)</f>
        <v>0</v>
      </c>
      <c r="EN359" t="str">
        <f t="shared" si="606"/>
        <v/>
      </c>
      <c r="EO359" s="275">
        <f>VLOOKUP(C359,MOVI!C:DT,49,0)</f>
        <v>200000</v>
      </c>
      <c r="EP359" s="275">
        <f>VLOOKUP(C359,FPT!B:EN,49,0)</f>
        <v>200000</v>
      </c>
      <c r="EQ359" t="str">
        <f t="shared" si="607"/>
        <v/>
      </c>
      <c r="ER359" s="275">
        <f>VLOOKUP(C359,MOVI!C:DT,50,0)</f>
        <v>0</v>
      </c>
      <c r="ES359" s="275">
        <f>VLOOKUP(C359,FPT!B:EQ,50,0)</f>
        <v>0</v>
      </c>
      <c r="ET359" t="str">
        <f t="shared" si="608"/>
        <v/>
      </c>
      <c r="EU359" s="275">
        <f>VLOOKUP(C359,MOVI!C:DT,51,0)</f>
        <v>0</v>
      </c>
      <c r="EV359" s="275">
        <f>VLOOKUP(C359,FPT!B:ET,51,0)</f>
        <v>0</v>
      </c>
      <c r="EW359" t="str">
        <f t="shared" si="609"/>
        <v/>
      </c>
      <c r="EX359" s="275">
        <f>VLOOKUP(C359,MOVI!C:DT,52,0)</f>
        <v>0</v>
      </c>
      <c r="EY359" s="275">
        <f>VLOOKUP(C359,FPT!B:EW,52,0)</f>
        <v>0</v>
      </c>
      <c r="EZ359" t="str">
        <f t="shared" si="610"/>
        <v/>
      </c>
      <c r="FA359" s="275">
        <f>VLOOKUP(C359,MOVI!C:DT,53,0)</f>
        <v>0</v>
      </c>
      <c r="FB359" s="275">
        <f>VLOOKUP(C359,FPT!B:EZ,53,0)</f>
        <v>0</v>
      </c>
      <c r="FC359" t="str">
        <f t="shared" si="611"/>
        <v/>
      </c>
      <c r="FD359" s="275">
        <f>VLOOKUP(C359,MOVI!C:DT,54,0)</f>
        <v>0</v>
      </c>
      <c r="FE359" s="275">
        <f>VLOOKUP(C359,FPT!B:FC,54,0)</f>
        <v>0</v>
      </c>
      <c r="FF359" t="str">
        <f t="shared" si="612"/>
        <v/>
      </c>
      <c r="FG359" s="275">
        <f>VLOOKUP(C359,MOVI!C:DT,55,0)</f>
        <v>730000</v>
      </c>
      <c r="FH359" s="275">
        <f>VLOOKUP(C359,FPT!B:FF,55,0)</f>
        <v>730000</v>
      </c>
      <c r="FI359" t="str">
        <f t="shared" si="613"/>
        <v/>
      </c>
      <c r="FJ359" s="275">
        <f>VLOOKUP(C359,MOVI!C:DT,56,0)</f>
        <v>930000</v>
      </c>
      <c r="FK359" s="275">
        <f>VLOOKUP(C359,FPT!B:FI,56,0)</f>
        <v>930000</v>
      </c>
      <c r="FL359" t="str">
        <f t="shared" si="614"/>
        <v/>
      </c>
      <c r="FM359" s="275">
        <f>VLOOKUP(C359,MOVI!C:DT,57,0)</f>
        <v>25000</v>
      </c>
      <c r="FN359" s="275">
        <f>VLOOKUP(C359,FPT!B:FL,57,0)</f>
        <v>25000</v>
      </c>
      <c r="FO359" t="str">
        <f t="shared" si="615"/>
        <v/>
      </c>
      <c r="FP359" s="275">
        <f>VLOOKUP(C359,MOVI!C:DT,58,0)</f>
        <v>0</v>
      </c>
      <c r="FQ359" s="275">
        <f>VLOOKUP(C359,FPT!B:FO,58,0)</f>
        <v>0</v>
      </c>
      <c r="FR359" t="str">
        <f t="shared" si="616"/>
        <v/>
      </c>
      <c r="FS359" s="275">
        <f>VLOOKUP(C359,MOVI!C:DT,59,0)</f>
        <v>0</v>
      </c>
      <c r="FT359" s="275">
        <f>VLOOKUP(C359,FPT!B:FR,59,0)</f>
        <v>0</v>
      </c>
      <c r="FU359" t="str">
        <f t="shared" si="617"/>
        <v/>
      </c>
      <c r="FV359" s="275">
        <f>VLOOKUP(C359,MOVI!C:DT,60,0)</f>
        <v>0</v>
      </c>
      <c r="FW359" s="275">
        <f>VLOOKUP(C359,FPT!B:FU,60,0)</f>
        <v>0</v>
      </c>
      <c r="FX359" t="str">
        <f t="shared" si="618"/>
        <v/>
      </c>
      <c r="FY359" s="275">
        <f>VLOOKUP(C359,MOVI!C:DT,61,0)</f>
        <v>0</v>
      </c>
      <c r="FZ359" s="275">
        <f>VLOOKUP(C359,FPT!B:FX,61,0)</f>
        <v>0</v>
      </c>
      <c r="GA359" t="str">
        <f t="shared" si="619"/>
        <v/>
      </c>
      <c r="GB359" s="275">
        <f>VLOOKUP(C359,MOVI!C:DT,62,0)</f>
        <v>0</v>
      </c>
      <c r="GC359" s="275">
        <f>VLOOKUP(C359,FPT!B:GA,62,0)</f>
        <v>0</v>
      </c>
      <c r="GD359" t="str">
        <f t="shared" si="620"/>
        <v/>
      </c>
      <c r="GE359" s="275">
        <f>VLOOKUP(C359,MOVI!C:DT,63,0)</f>
        <v>0</v>
      </c>
      <c r="GF359" s="275">
        <f>VLOOKUP(C359,FPT!B:GD,63,0)</f>
        <v>0</v>
      </c>
      <c r="GG359" t="str">
        <f t="shared" si="621"/>
        <v/>
      </c>
      <c r="GH359" s="275">
        <f>VLOOKUP(C359,MOVI!C:DT,64,0)</f>
        <v>0</v>
      </c>
      <c r="GI359" s="275">
        <f>VLOOKUP(C359,FPT!B:GG,64,0)</f>
        <v>0</v>
      </c>
      <c r="GJ359" t="str">
        <f t="shared" si="622"/>
        <v/>
      </c>
      <c r="GK359" s="275">
        <f>VLOOKUP(C359,MOVI!C:DT,65,0)</f>
        <v>0</v>
      </c>
      <c r="GL359" s="275">
        <f>VLOOKUP(C359,FPT!B:GJ,65,0)</f>
        <v>0</v>
      </c>
      <c r="GM359" t="str">
        <f t="shared" si="623"/>
        <v/>
      </c>
      <c r="GN359" s="275">
        <f>VLOOKUP(C359,MOVI!C:DT,66,0)</f>
        <v>0</v>
      </c>
      <c r="GO359" s="275">
        <f>VLOOKUP(C359,FPT!B:GM,66,0)</f>
        <v>0</v>
      </c>
      <c r="GP359" t="str">
        <f t="shared" si="624"/>
        <v/>
      </c>
      <c r="GQ359" s="275">
        <f>VLOOKUP(C359,MOVI!C:DT,67,0)</f>
        <v>0</v>
      </c>
      <c r="GR359" s="275">
        <f>VLOOKUP(C359,FPT!B:GP,67,0)</f>
        <v>0</v>
      </c>
      <c r="GS359" t="str">
        <f t="shared" si="625"/>
        <v/>
      </c>
      <c r="GT359" s="275">
        <f>VLOOKUP(C359,MOVI!C:DT,68,0)</f>
        <v>0</v>
      </c>
      <c r="GU359" s="275">
        <f>VLOOKUP(C359,FPT!B:GS,68,0)</f>
        <v>0</v>
      </c>
      <c r="GV359" t="str">
        <f t="shared" si="626"/>
        <v/>
      </c>
      <c r="GW359" s="275">
        <f>VLOOKUP(C359,MOVI!C:DT,69,0)</f>
        <v>0</v>
      </c>
      <c r="GX359" s="275">
        <f>VLOOKUP(C359,FPT!B:GV,69,0)</f>
        <v>0</v>
      </c>
      <c r="GY359" t="str">
        <f t="shared" si="627"/>
        <v/>
      </c>
      <c r="GZ359" s="275">
        <f>VLOOKUP(C359,MOVI!C:DT,70,0)</f>
        <v>25000</v>
      </c>
      <c r="HA359" s="275">
        <f>VLOOKUP(C359,FPT!B:GY,70,0)</f>
        <v>25000</v>
      </c>
      <c r="HB359" t="str">
        <f t="shared" si="628"/>
        <v/>
      </c>
      <c r="HC359" s="275">
        <f>VLOOKUP(C359,MOVI!C:DT,71,0)</f>
        <v>5955000</v>
      </c>
      <c r="HD359" s="275">
        <f>ROUND(VLOOKUP(C359,FPT!B:HB,71,0),0)</f>
        <v>5955000</v>
      </c>
      <c r="HE359" t="str">
        <f t="shared" si="629"/>
        <v/>
      </c>
      <c r="HF359" s="275">
        <f>ROUND(VLOOKUP(C359,MOVI!C:DT,72,0),0)</f>
        <v>0</v>
      </c>
      <c r="HG359" s="275">
        <f>ROUND(VLOOKUP(C359,FPT!B:HE,72,0),0)</f>
        <v>0</v>
      </c>
      <c r="HH359" t="str">
        <f t="shared" si="630"/>
        <v/>
      </c>
      <c r="HI359" s="275">
        <f>VLOOKUP(C359,MOVI!C:DT,73,0)</f>
        <v>200000</v>
      </c>
      <c r="HJ359" s="275">
        <f>VLOOKUP(C359,FPT!B:HH,73,0)</f>
        <v>200000</v>
      </c>
      <c r="HK359" t="str">
        <f t="shared" si="631"/>
        <v/>
      </c>
      <c r="HL359" s="275">
        <f>VLOOKUP(C359,MOVI!C:DT,74,0)</f>
        <v>730000</v>
      </c>
      <c r="HM359" s="275">
        <f>VLOOKUP(C359,FPT!B:HK,74,0)</f>
        <v>730000</v>
      </c>
      <c r="HN359" t="str">
        <f t="shared" si="632"/>
        <v/>
      </c>
      <c r="HO359" s="275">
        <f>VLOOKUP(C359,MOVI!C:DT,75,0)</f>
        <v>11000000</v>
      </c>
      <c r="HP359" s="275">
        <f>VLOOKUP(C359,FPT!B:HN,75,0)</f>
        <v>11000000</v>
      </c>
      <c r="HQ359" t="str">
        <f t="shared" si="633"/>
        <v/>
      </c>
      <c r="HR359" s="275">
        <f>VLOOKUP(C359,MOVI!C:DT,76,0)</f>
        <v>0</v>
      </c>
      <c r="HS359" s="275">
        <f>VLOOKUP(C359,FPT!B:HQ,76,0)</f>
        <v>0</v>
      </c>
      <c r="HT359" t="str">
        <f t="shared" si="634"/>
        <v/>
      </c>
      <c r="HU359" s="275">
        <f>VLOOKUP(C359,MOVI!C:DT,77,0)</f>
        <v>0</v>
      </c>
      <c r="HV359" s="275">
        <f>VLOOKUP(C359,FPT!B:HT,77,0)</f>
        <v>0</v>
      </c>
      <c r="HW359" t="str">
        <f t="shared" si="635"/>
        <v/>
      </c>
      <c r="HX359" s="274">
        <f>VLOOKUP(C359,MOVI!C:CB,78,0)</f>
        <v>400000</v>
      </c>
      <c r="HY359" s="261">
        <f>VLOOKUP(C359,FPT!$B:$CA,78,0)</f>
        <v>400000</v>
      </c>
      <c r="HZ359" t="str">
        <f t="shared" si="636"/>
        <v/>
      </c>
      <c r="IA359" s="275">
        <f>VLOOKUP(C359,MOVI!C:CD,79,0)</f>
        <v>50000</v>
      </c>
      <c r="IB359" s="275">
        <f>VLOOKUP(C359,FPT!B:HZ,79,0)</f>
        <v>50000</v>
      </c>
      <c r="IC359" t="str">
        <f t="shared" si="637"/>
        <v/>
      </c>
      <c r="ID359" s="275">
        <f>VLOOKUP(C359,MOVI!C:CD,80,0)</f>
        <v>75000</v>
      </c>
      <c r="IE359" s="275">
        <f>VLOOKUP(C359,FPT!B:IC,80,0)</f>
        <v>75000</v>
      </c>
      <c r="IF359" t="str">
        <f t="shared" si="638"/>
        <v/>
      </c>
      <c r="IG359" s="275">
        <f>VLOOKUP(C359,MOVI!C:DT,81,0)</f>
        <v>0</v>
      </c>
      <c r="IH359" s="275">
        <f>VLOOKUP(C359,FPT!B:IF,81,0)</f>
        <v>0</v>
      </c>
      <c r="II359" t="str">
        <f t="shared" si="639"/>
        <v/>
      </c>
      <c r="IJ359" s="275">
        <f>VLOOKUP(C359,MOVI!C:DT,82,0)</f>
        <v>525000</v>
      </c>
      <c r="IK359" s="275">
        <f>VLOOKUP(C359,FPT!B:II,82,0)</f>
        <v>525000</v>
      </c>
      <c r="IL359" t="str">
        <f t="shared" si="640"/>
        <v/>
      </c>
      <c r="IM359" s="275">
        <f>ROUND(VLOOKUP(C359,MOVI!C:DT,83,0),0)</f>
        <v>12455000</v>
      </c>
      <c r="IN359" s="275">
        <f>ROUND(VLOOKUP(C359,FPT!B:IL,83,0),0)</f>
        <v>12455000</v>
      </c>
      <c r="IO359" t="str">
        <f t="shared" si="641"/>
        <v/>
      </c>
      <c r="IP359" s="275">
        <f>VLOOKUP(C359,MOVI!C:DT,84,0)</f>
        <v>0</v>
      </c>
      <c r="IQ359" s="275">
        <f>VLOOKUP(C359,FPT!B:IO,84,0)</f>
        <v>0</v>
      </c>
      <c r="IR359" t="str">
        <f t="shared" si="642"/>
        <v/>
      </c>
      <c r="IS359" s="275">
        <f>ROUND(VLOOKUP(C359,MOVI!C:DT,85,0),0)</f>
        <v>0</v>
      </c>
      <c r="IT359" s="275">
        <f>ROUND(VLOOKUP(C359,FPT!B:IR,85,0),0)</f>
        <v>0</v>
      </c>
      <c r="IU359" t="str">
        <f t="shared" si="643"/>
        <v/>
      </c>
      <c r="IV359" s="275">
        <f>VLOOKUP(C359,MOVI!C:DT,86,0)</f>
        <v>0</v>
      </c>
      <c r="IW359" s="275">
        <f>VLOOKUP(C359,FPT!B:IU,86,0)</f>
        <v>0</v>
      </c>
      <c r="IX359" t="str">
        <f t="shared" si="644"/>
        <v/>
      </c>
      <c r="IY359" s="275">
        <f>ROUND(VLOOKUP(C359,MOVI!C:DT,87,0),0)</f>
        <v>0</v>
      </c>
      <c r="IZ359" s="275">
        <f>ROUND(VLOOKUP(C359,FPT!B:IX,87,0),0)</f>
        <v>0</v>
      </c>
      <c r="JA359" t="str">
        <f t="shared" si="645"/>
        <v/>
      </c>
      <c r="JB359" s="275">
        <f>VLOOKUP(C359,MOVI!C:DT,88,0)</f>
        <v>0</v>
      </c>
      <c r="JC359" s="275">
        <f>VLOOKUP(C359,FPT!B:JA,88,0)</f>
        <v>0</v>
      </c>
      <c r="JD359" t="str">
        <f t="shared" si="646"/>
        <v/>
      </c>
      <c r="JE359" s="275">
        <f>VLOOKUP(C359,MOVI!C:DT,89,0)</f>
        <v>0</v>
      </c>
      <c r="JF359" s="275">
        <f>VLOOKUP(C359,FPT!B:JD,89,0)</f>
        <v>0</v>
      </c>
      <c r="JG359" t="str">
        <f t="shared" si="647"/>
        <v/>
      </c>
      <c r="JH359" s="275">
        <f>VLOOKUP(C359,MOVI!C:DT,90,0)</f>
        <v>0</v>
      </c>
      <c r="JI359" s="275">
        <f>VLOOKUP(C359,FPT!B:JG,90,0)</f>
        <v>0</v>
      </c>
      <c r="JJ359" t="str">
        <f t="shared" si="648"/>
        <v/>
      </c>
      <c r="JK359" s="275">
        <f>VLOOKUP(C359,MOVI!C:DT,91,0)</f>
        <v>0</v>
      </c>
      <c r="JL359" s="275">
        <f>VLOOKUP(C359,FPT!B:JJ,91,0)</f>
        <v>0</v>
      </c>
      <c r="JM359" t="str">
        <f t="shared" si="649"/>
        <v/>
      </c>
      <c r="JN359" s="275">
        <f>VLOOKUP(C359,MOVI!C:DT,92,0)</f>
        <v>0</v>
      </c>
      <c r="JO359" s="275">
        <f>VLOOKUP(C359,FPT!B:JM,92,0)</f>
        <v>0</v>
      </c>
      <c r="JP359" t="str">
        <f t="shared" si="650"/>
        <v/>
      </c>
      <c r="JQ359" s="275">
        <f>VLOOKUP(C359,MOVI!C:DT,93,0)</f>
        <v>0</v>
      </c>
      <c r="JR359" s="275">
        <f>VLOOKUP(C359,FPT!B:JP,93,0)</f>
        <v>0</v>
      </c>
      <c r="JS359" t="str">
        <f t="shared" si="651"/>
        <v/>
      </c>
      <c r="JT359" s="275">
        <f>VLOOKUP(C359,MOVI!C:DT,94,0)</f>
        <v>0</v>
      </c>
      <c r="JU359" s="275">
        <f>VLOOKUP(C359,FPT!B:JS,94,0)</f>
        <v>0</v>
      </c>
      <c r="JV359" t="str">
        <f t="shared" si="652"/>
        <v/>
      </c>
      <c r="JW359" s="275">
        <f>VLOOKUP(C359,MOVI!C:DT,95,0)</f>
        <v>5430000</v>
      </c>
      <c r="JX359" s="275">
        <f>VLOOKUP(C359,FPT!B:JV,95,0)</f>
        <v>5430000</v>
      </c>
      <c r="JY359" t="str">
        <f t="shared" si="653"/>
        <v/>
      </c>
      <c r="JZ359" s="275">
        <f>VLOOKUP(C359,MOVI!C:DT,96,0)</f>
        <v>0</v>
      </c>
      <c r="KA359" s="275">
        <f>VLOOKUP(C359,FPT!B:JY,96,0)</f>
        <v>0</v>
      </c>
      <c r="KB359" t="str">
        <f t="shared" si="654"/>
        <v/>
      </c>
      <c r="KC359" s="275">
        <f>VLOOKUP(C359,MOVI!C:DT,97,0)</f>
        <v>5430000</v>
      </c>
      <c r="KD359" s="275">
        <f>VLOOKUP(C359,FPT!B:KB,97,0)</f>
        <v>5430000</v>
      </c>
      <c r="KE359" t="str">
        <f t="shared" si="655"/>
        <v/>
      </c>
      <c r="KF359" s="275">
        <f>VLOOKUP(C359,MOVI!C:DT,98,0)</f>
        <v>850000.00000000012</v>
      </c>
      <c r="KG359" s="275">
        <f>VLOOKUP(C359,FPT!B:KE,98,0)</f>
        <v>850000</v>
      </c>
      <c r="KH359" t="str">
        <f t="shared" si="656"/>
        <v/>
      </c>
      <c r="KI359" s="275">
        <f>VLOOKUP(C359,MOVI!C:DT,99,0)</f>
        <v>0</v>
      </c>
      <c r="KJ359" s="275">
        <f>VLOOKUP(C359,FPT!B:KH,99,0)</f>
        <v>0</v>
      </c>
      <c r="KK359" t="str">
        <f t="shared" si="657"/>
        <v/>
      </c>
      <c r="KL359" s="275">
        <f>VLOOKUP(C359,MOVI!C:DT,100,0)</f>
        <v>150000</v>
      </c>
      <c r="KM359" s="275">
        <f>VLOOKUP(C359,FPT!B:KK,100,0)</f>
        <v>150000</v>
      </c>
      <c r="KN359" t="str">
        <f t="shared" si="658"/>
        <v/>
      </c>
      <c r="KO359" s="275">
        <f>VLOOKUP(C359,MOVI!C:DT,101,0)</f>
        <v>0</v>
      </c>
      <c r="KP359" s="275">
        <f>VLOOKUP(C359,FPT!B:KN,101,0)</f>
        <v>0</v>
      </c>
      <c r="KQ359" t="str">
        <f t="shared" si="659"/>
        <v/>
      </c>
      <c r="KR359" s="275">
        <f>VLOOKUP(C359,MOVI!C:DT,102,0)</f>
        <v>0</v>
      </c>
      <c r="KS359" s="275">
        <f>VLOOKUP(C359,FPT!B:KQ,102,0)</f>
        <v>0</v>
      </c>
      <c r="KT359" t="str">
        <f t="shared" si="660"/>
        <v/>
      </c>
      <c r="KU359" s="275">
        <f>VLOOKUP(C359,MOVI!C:DT,103,0)</f>
        <v>1000000.0000000001</v>
      </c>
      <c r="KV359" s="275">
        <f>VLOOKUP(C359,FPT!B:KT,103,0)</f>
        <v>1000000</v>
      </c>
      <c r="KW359" t="str">
        <f t="shared" si="661"/>
        <v/>
      </c>
      <c r="KX359" s="275">
        <f>VLOOKUP(C359,MOVI!C:DT,104,0)</f>
        <v>1525000</v>
      </c>
      <c r="KY359" s="275">
        <f>VLOOKUP(C359,FPT!B:KW,104,0)</f>
        <v>1525000</v>
      </c>
      <c r="KZ359" t="str">
        <f t="shared" si="662"/>
        <v/>
      </c>
      <c r="LA359" s="275">
        <f>VLOOKUP(C359,MOVI!C:DT,105,0)</f>
        <v>100000</v>
      </c>
      <c r="LB359" s="275">
        <f>VLOOKUP(C359,FPT!B:KZ,105,0)</f>
        <v>100000</v>
      </c>
      <c r="LC359" t="str">
        <f t="shared" si="663"/>
        <v/>
      </c>
      <c r="LD359" s="275">
        <f>VLOOKUP(C359,MOVI!C:DT,106,0)</f>
        <v>7055000</v>
      </c>
      <c r="LE359" s="275">
        <f>VLOOKUP(C359,FPT!B:LC,106,0)</f>
        <v>7055000</v>
      </c>
      <c r="LF359" t="str">
        <f t="shared" si="664"/>
        <v/>
      </c>
      <c r="LG359" s="273">
        <f>VLOOKUP(C359,MOVI!C:DT,107,0)</f>
        <v>0</v>
      </c>
      <c r="LH359" s="273">
        <f>VLOOKUP(C359,FPT!B:LF,107,0)</f>
        <v>0</v>
      </c>
      <c r="LI359" t="str">
        <f t="shared" si="665"/>
        <v/>
      </c>
      <c r="LJ359" t="str">
        <f>VLOOKUP(C359,MOVI!C:DV,108,0)</f>
        <v>MoviNorthSales</v>
      </c>
      <c r="LK359" s="252" t="str">
        <f>VLOOKUP(C359,FPT!B:LI,108,0)</f>
        <v>MoviNorthSales</v>
      </c>
      <c r="LL359" t="str">
        <f t="shared" si="666"/>
        <v/>
      </c>
      <c r="LM359" s="275">
        <f>ROUND(VLOOKUP(C359,MOVI!C:DV,109,0),0)</f>
        <v>416667</v>
      </c>
      <c r="LN359" s="275">
        <f>ROUND(VLOOKUP(C359,FPT!B:LL,109,0),0)</f>
        <v>416667</v>
      </c>
      <c r="LO359" t="str">
        <f t="shared" si="667"/>
        <v/>
      </c>
      <c r="LP359" t="str">
        <f>VLOOKUP(C359,MOVI!C:DV,110,0)</f>
        <v>HPG</v>
      </c>
      <c r="LQ359" s="247" t="str">
        <f>VLOOKUP(C359,FPT!B:LO,110,0)</f>
        <v>HPG</v>
      </c>
      <c r="LR359" t="str">
        <f t="shared" si="668"/>
        <v/>
      </c>
      <c r="LS359">
        <f>MOVI!DI354</f>
        <v>22</v>
      </c>
      <c r="LV359">
        <f>MOVI!DJ354</f>
        <v>0</v>
      </c>
      <c r="LW359">
        <f>MOVI!DK354</f>
        <v>0</v>
      </c>
      <c r="LX359">
        <f>MOVI!DL354</f>
        <v>0</v>
      </c>
      <c r="LY359">
        <f>MOVI!DM354</f>
        <v>0</v>
      </c>
      <c r="LZ359">
        <f>MOVI!DN354</f>
        <v>0</v>
      </c>
      <c r="MA359">
        <f>MOVI!DO354</f>
        <v>0</v>
      </c>
      <c r="MB359" t="str">
        <f>MOVI!DP354</f>
        <v>HPG</v>
      </c>
      <c r="MC359">
        <f>MOVI!DQ354</f>
        <v>0</v>
      </c>
      <c r="MD359">
        <f>MOVI!DR354</f>
        <v>0</v>
      </c>
      <c r="ME359" t="str">
        <f>VLOOKUP(C359,MOVI!C:DV,121,0)</f>
        <v>Group 1</v>
      </c>
      <c r="MF359" s="252" t="str">
        <f>VLOOKUP(C359,FPT!B:MD,111,0)</f>
        <v>Group 1</v>
      </c>
      <c r="MG359" t="str">
        <f t="shared" si="561"/>
        <v/>
      </c>
      <c r="MH359" t="str">
        <f>VLOOKUP(C359,MOVI!C:DT,122,0)</f>
        <v>MoviNorthGroup 1</v>
      </c>
      <c r="MI359" s="252" t="str">
        <f>VLOOKUP(C359,FPT!B:DS,112,0)</f>
        <v>MoviNorthGroup 1</v>
      </c>
      <c r="MJ359" t="str">
        <f t="shared" si="669"/>
        <v/>
      </c>
    </row>
    <row r="360" spans="1:348" x14ac:dyDescent="0.25">
      <c r="A360">
        <v>352</v>
      </c>
      <c r="B360" s="48">
        <v>6211</v>
      </c>
      <c r="C360" s="271" t="s">
        <v>1126</v>
      </c>
      <c r="D360" t="str">
        <f>VLOOKUP(C360,MOVI!C:D,2,0)</f>
        <v>Mai Quỳnh Duyên</v>
      </c>
      <c r="E360" t="str">
        <f>VLOOKUP(C360,FPT!B:C,2,0)</f>
        <v>Mai Quỳnh Duyên</v>
      </c>
      <c r="F360" t="str">
        <f t="shared" si="562"/>
        <v/>
      </c>
      <c r="G360" t="str">
        <f>VLOOKUP(C360,MOVI!C:E,3,0)</f>
        <v>Sales</v>
      </c>
      <c r="H360" t="str">
        <f>VLOOKUP(C360,FPT!B:F,3,0)</f>
        <v>Sales</v>
      </c>
      <c r="I360" t="str">
        <f t="shared" si="563"/>
        <v/>
      </c>
      <c r="J360" t="str">
        <f>VLOOKUP(C360,MOVI!C:H,4,0)</f>
        <v>Field Sales</v>
      </c>
      <c r="K360" t="str">
        <f>VLOOKUP(C360,FPT!B:I,4,0)</f>
        <v>Field Sales</v>
      </c>
      <c r="L360" t="str">
        <f t="shared" si="564"/>
        <v/>
      </c>
      <c r="M360" t="str">
        <f>VLOOKUP(C360,MOVI!C:DT,5,0)</f>
        <v>Associate</v>
      </c>
      <c r="N360" t="str">
        <f>VLOOKUP(C360,FPT!B:L,5,0)</f>
        <v>Associate</v>
      </c>
      <c r="O360" t="str">
        <f t="shared" si="565"/>
        <v/>
      </c>
      <c r="P360" t="str">
        <f>VLOOKUP(C360,MOVI!C:DT,6,0)</f>
        <v>Field Sales</v>
      </c>
      <c r="Q360" t="str">
        <f>VLOOKUP(C360,FPT!B:O,6,0)</f>
        <v>Field sales</v>
      </c>
      <c r="R360" t="str">
        <f t="shared" si="566"/>
        <v/>
      </c>
      <c r="S360" t="str">
        <f>VLOOKUP(C360,MOVI!C:DT,7,0)</f>
        <v>North</v>
      </c>
      <c r="T360" t="str">
        <f>VLOOKUP(C360,FPT!B:R,7,0)</f>
        <v>North</v>
      </c>
      <c r="U360" t="str">
        <f t="shared" si="567"/>
        <v/>
      </c>
      <c r="V360" t="str">
        <f>VLOOKUP(C360,MOVI!C:DT,8,0)</f>
        <v>Movi</v>
      </c>
      <c r="W360" t="str">
        <f>VLOOKUP(C360,FPT!B:U,8,0)</f>
        <v>Movi</v>
      </c>
      <c r="X360" t="str">
        <f t="shared" si="568"/>
        <v/>
      </c>
      <c r="Y360" t="str">
        <f>VLOOKUP(C360,MOVI!C:DT,9,0)</f>
        <v>Full-time</v>
      </c>
      <c r="Z360" t="str">
        <f>VLOOKUP(C360,FPT!B:X,9,0)</f>
        <v>Full-time</v>
      </c>
      <c r="AA360" t="str">
        <f t="shared" si="569"/>
        <v/>
      </c>
      <c r="AB360" t="str">
        <f>VLOOKUP(C360,MOVI!C:DT,10,0)</f>
        <v>Permanent</v>
      </c>
      <c r="AC360" t="str">
        <f>VLOOKUP(C360,FPT!B:AA,10,0)</f>
        <v>Permanent</v>
      </c>
      <c r="AD360" t="str">
        <f t="shared" si="570"/>
        <v/>
      </c>
      <c r="AE360" s="247">
        <f>VLOOKUP(C360,MOVI!C:DT,11,0)</f>
        <v>44480</v>
      </c>
      <c r="AF360" s="247">
        <f>VLOOKUP(C360,FPT!B:AD,11,0)</f>
        <v>44480</v>
      </c>
      <c r="AG360" t="str">
        <f t="shared" si="571"/>
        <v/>
      </c>
      <c r="AH360" s="260" t="str">
        <f>VLOOKUP(C360,MOVI!C:DT,12,0)</f>
        <v/>
      </c>
      <c r="AI360" s="260"/>
      <c r="AJ360" t="str">
        <f t="shared" si="671"/>
        <v/>
      </c>
      <c r="AK360">
        <f>VLOOKUP(C360,MOVI!C:DT,13,0)</f>
        <v>0</v>
      </c>
      <c r="AL360" s="247">
        <f>VLOOKUP(C360,FPT!B:AJ,13,0)</f>
        <v>0</v>
      </c>
      <c r="AM360" t="str">
        <f t="shared" si="670"/>
        <v/>
      </c>
      <c r="AN360" s="247">
        <f>VLOOKUP(C360,MOVI!C:DT,14,0)</f>
        <v>0</v>
      </c>
      <c r="AO360" s="247">
        <f>VLOOKUP(C360,FPT!B:AM,14,0)</f>
        <v>0</v>
      </c>
      <c r="AP360" t="str">
        <f t="shared" si="572"/>
        <v/>
      </c>
      <c r="AQ360" t="str">
        <f>VLOOKUP(C360,MOVI!C:DT,15,0)</f>
        <v>LC</v>
      </c>
      <c r="AR360" s="247" t="str">
        <f>VLOOKUP(C360,FPT!B:AP,15,0)</f>
        <v>LC</v>
      </c>
      <c r="AS360" t="str">
        <f t="shared" si="573"/>
        <v/>
      </c>
      <c r="AT360" s="282" t="str">
        <f>VLOOKUP(C360,MOVI!C:DT,16,0)</f>
        <v>LTTP</v>
      </c>
      <c r="AU360" s="247" t="str">
        <f>VLOOKUP(C360,FPT!B:AS,16,0)</f>
        <v>LTTP</v>
      </c>
      <c r="AV360" t="str">
        <f t="shared" si="574"/>
        <v/>
      </c>
      <c r="AW360" t="str">
        <f>VLOOKUP(C360,MOVI!C:DT,17,0)</f>
        <v>L</v>
      </c>
      <c r="AX360" s="247" t="str">
        <f>VLOOKUP(C360,FPT!B:AV,17,0)</f>
        <v>L</v>
      </c>
      <c r="AY360" t="str">
        <f t="shared" si="575"/>
        <v/>
      </c>
      <c r="AZ360">
        <f>VLOOKUP(C360,MOVI!C:DT,18,0)</f>
        <v>0</v>
      </c>
      <c r="BA360" s="247">
        <f>VLOOKUP(C360,FPT!B:AY,18,0)</f>
        <v>0</v>
      </c>
      <c r="BB360" t="str">
        <f t="shared" si="576"/>
        <v/>
      </c>
      <c r="BC360" s="275">
        <f>VLOOKUP(C360,MOVI!C:DT,19,0)</f>
        <v>5000000</v>
      </c>
      <c r="BD360" s="275">
        <f>VLOOKUP(C360,FPT!B:BB,19,0)</f>
        <v>5000000</v>
      </c>
      <c r="BE360" t="str">
        <f t="shared" si="577"/>
        <v/>
      </c>
      <c r="BF360">
        <f>VLOOKUP(C360,MOVI!C:DT,20,0)</f>
        <v>0</v>
      </c>
      <c r="BG360" s="252">
        <f>VLOOKUP(C360,FPT!B:BE,20,0)</f>
        <v>0</v>
      </c>
      <c r="BH360" t="str">
        <f t="shared" si="578"/>
        <v/>
      </c>
      <c r="BI360" s="275">
        <f>VLOOKUP(C360,MOVI!C:DT,21,0)</f>
        <v>5000000</v>
      </c>
      <c r="BJ360" s="275">
        <f>VLOOKUP(C360,FPT!B:BH,21,0)</f>
        <v>5000000</v>
      </c>
      <c r="BK360" t="str">
        <f t="shared" si="579"/>
        <v/>
      </c>
      <c r="BL360" s="275">
        <f>VLOOKUP(C360,MOVI!C:DT,22,0)</f>
        <v>0</v>
      </c>
      <c r="BM360" s="275">
        <f>VLOOKUP(C360,FPT!B:BK,22,0)</f>
        <v>0</v>
      </c>
      <c r="BN360" t="str">
        <f t="shared" si="580"/>
        <v/>
      </c>
      <c r="BO360" s="275">
        <f>VLOOKUP(C360,MOVI!C:DT,23,0)</f>
        <v>0</v>
      </c>
      <c r="BP360" s="275">
        <f>VLOOKUP(C360,FPT!B:BN,23,0)</f>
        <v>0</v>
      </c>
      <c r="BQ360" t="str">
        <f t="shared" si="581"/>
        <v/>
      </c>
      <c r="BR360" s="275">
        <f>VLOOKUP(C360,MOVI!C:DT,24,0)</f>
        <v>0</v>
      </c>
      <c r="BS360" s="275">
        <f>VLOOKUP(C360,FPT!B:BQ,24,0)</f>
        <v>0</v>
      </c>
      <c r="BT360" t="str">
        <f t="shared" si="582"/>
        <v/>
      </c>
      <c r="BU360" s="275">
        <f>VLOOKUP(C360,MOVI!C:DT,25,0)</f>
        <v>200000</v>
      </c>
      <c r="BV360" s="275">
        <f>VLOOKUP(C360,FPT!B:BT,25,0)</f>
        <v>200000</v>
      </c>
      <c r="BW360" t="str">
        <f t="shared" si="583"/>
        <v/>
      </c>
      <c r="BX360" s="275">
        <f>VLOOKUP(C360,MOVI!C:DT,26,0)</f>
        <v>0</v>
      </c>
      <c r="BY360" s="275">
        <f>VLOOKUP(C360,FPT!B:BW,26,0)</f>
        <v>0</v>
      </c>
      <c r="BZ360" t="str">
        <f t="shared" si="584"/>
        <v/>
      </c>
      <c r="CA360" s="275">
        <f>VLOOKUP(C360,MOVI!C:DT,27,0)</f>
        <v>730000</v>
      </c>
      <c r="CB360" s="275">
        <f>VLOOKUP(C360,FPT!B:BZ,27,0)</f>
        <v>730000</v>
      </c>
      <c r="CC360" t="str">
        <f t="shared" si="585"/>
        <v/>
      </c>
      <c r="CD360" s="275">
        <f>VLOOKUP(C360,MOVI!C:DT,28,0)</f>
        <v>930000</v>
      </c>
      <c r="CE360" s="275">
        <f>VLOOKUP(C360,FPT!B:CC,28,0)</f>
        <v>930000</v>
      </c>
      <c r="CF360" t="str">
        <f t="shared" si="586"/>
        <v/>
      </c>
      <c r="CG360" t="str">
        <f>VLOOKUP(C360,MOVI!C:DT,29,0)</f>
        <v>CN</v>
      </c>
      <c r="CH360" s="252" t="str">
        <f>VLOOKUP(C360,FPT!B:CF,29,0)</f>
        <v>CN</v>
      </c>
      <c r="CI360" t="str">
        <f t="shared" si="587"/>
        <v/>
      </c>
      <c r="CJ360">
        <f>VLOOKUP(C360,MOVI!C:DT,30,0)</f>
        <v>26</v>
      </c>
      <c r="CK360" s="252">
        <f>VLOOKUP(C360,FPT!B:CI,30,0)</f>
        <v>26</v>
      </c>
      <c r="CL360" t="str">
        <f t="shared" si="588"/>
        <v/>
      </c>
      <c r="CM360">
        <f>VLOOKUP(C360,MOVI!C:DT,31,0)</f>
        <v>26</v>
      </c>
      <c r="CN360" s="252">
        <f>VLOOKUP(C360,FPT!B:CL,31,0)</f>
        <v>26</v>
      </c>
      <c r="CO360" t="str">
        <f t="shared" si="589"/>
        <v/>
      </c>
      <c r="CP360" s="275">
        <f>VLOOKUP(C360,MOVI!C:DT,32,0)</f>
        <v>0</v>
      </c>
      <c r="CQ360" s="275">
        <f>VLOOKUP(C360,FPT!B:CO,32,0)</f>
        <v>0</v>
      </c>
      <c r="CR360" t="str">
        <f t="shared" si="590"/>
        <v/>
      </c>
      <c r="CS360" s="275">
        <f>VLOOKUP(C360,MOVI!C:DT,33,0)</f>
        <v>0</v>
      </c>
      <c r="CT360" s="275">
        <f>VLOOKUP(C360,FPT!B:CR,33,0)</f>
        <v>0</v>
      </c>
      <c r="CU360" t="str">
        <f t="shared" si="591"/>
        <v/>
      </c>
      <c r="CV360" s="275">
        <f>VLOOKUP(C360,MOVI!C:DT,34,0)</f>
        <v>0</v>
      </c>
      <c r="CW360" s="275">
        <f>VLOOKUP(C360,FPT!B:CU,34,0)</f>
        <v>0</v>
      </c>
      <c r="CX360" t="str">
        <f t="shared" si="592"/>
        <v/>
      </c>
      <c r="CY360" s="275">
        <f>VLOOKUP(C360,MOVI!C:DT,35,0)</f>
        <v>26</v>
      </c>
      <c r="CZ360" s="275">
        <f>VLOOKUP(C360,FPT!B:CX,35,0)</f>
        <v>26</v>
      </c>
      <c r="DA360" t="str">
        <f t="shared" si="593"/>
        <v/>
      </c>
      <c r="DB360" s="275">
        <f>VLOOKUP(C360,MOVI!C:DT,36,0)</f>
        <v>0</v>
      </c>
      <c r="DC360" s="275">
        <f>VLOOKUP(C360,FPT!B:DA,36,0)</f>
        <v>0</v>
      </c>
      <c r="DD360" t="str">
        <f t="shared" si="594"/>
        <v/>
      </c>
      <c r="DE360" s="275">
        <f>VLOOKUP(C360,MOVI!C:DT,37,0)</f>
        <v>0</v>
      </c>
      <c r="DF360" s="275">
        <f>VLOOKUP(C360,FPT!B:DD,37,0)</f>
        <v>0</v>
      </c>
      <c r="DG360" t="str">
        <f t="shared" si="595"/>
        <v/>
      </c>
      <c r="DH360" s="275">
        <f>VLOOKUP(C360,MOVI!C:DT,38,0)</f>
        <v>0</v>
      </c>
      <c r="DI360" s="275">
        <f>VLOOKUP(C360,FPT!B:DG,38,0)</f>
        <v>0</v>
      </c>
      <c r="DJ360" t="str">
        <f t="shared" si="596"/>
        <v/>
      </c>
      <c r="DK360" s="275">
        <f>VLOOKUP(C360,MOVI!C:DT,39,0)</f>
        <v>0</v>
      </c>
      <c r="DL360" s="275">
        <f>VLOOKUP(C360,FPT!B:DJ,39,0)</f>
        <v>0</v>
      </c>
      <c r="DM360" t="str">
        <f t="shared" si="597"/>
        <v/>
      </c>
      <c r="DN360" s="275">
        <f>VLOOKUP(C360,MOVI!C:DT,40,0)</f>
        <v>0</v>
      </c>
      <c r="DO360" s="275">
        <f>VLOOKUP(C360,FPT!B:DM,40,0)</f>
        <v>0</v>
      </c>
      <c r="DP360" t="str">
        <f t="shared" si="598"/>
        <v/>
      </c>
      <c r="DQ360" s="275">
        <f>VLOOKUP(C360,MOVI!C:DT,41,0)</f>
        <v>0</v>
      </c>
      <c r="DR360" s="275">
        <f>VLOOKUP(C360,FPT!B:DP,41,0)</f>
        <v>0</v>
      </c>
      <c r="DS360" t="str">
        <f t="shared" si="599"/>
        <v/>
      </c>
      <c r="DT360" s="275">
        <f>VLOOKUP(C360,MOVI!C:DT,42,0)</f>
        <v>5000000</v>
      </c>
      <c r="DU360" s="275">
        <f>ROUND(VLOOKUP(C360,FPT!B:DS,42,0),0)</f>
        <v>5000000</v>
      </c>
      <c r="DV360" t="str">
        <f t="shared" si="600"/>
        <v/>
      </c>
      <c r="DW360" s="275">
        <f>VLOOKUP(C360,MOVI!C:DT,43,0)</f>
        <v>0</v>
      </c>
      <c r="DX360" s="275">
        <f>VLOOKUP(C360,FPT!B:DV,43,0)</f>
        <v>0</v>
      </c>
      <c r="DY360" t="str">
        <f t="shared" si="601"/>
        <v/>
      </c>
      <c r="DZ360" s="275">
        <f>VLOOKUP(C360,MOVI!C:DT,44,0)</f>
        <v>0</v>
      </c>
      <c r="EA360" s="275">
        <f>VLOOKUP(C360,FPT!B:DY,44,0)</f>
        <v>0</v>
      </c>
      <c r="EB360" t="str">
        <f t="shared" si="602"/>
        <v/>
      </c>
      <c r="EC360" s="275">
        <f>VLOOKUP(C360,MOVI!C:DT,45,0)</f>
        <v>5000000</v>
      </c>
      <c r="ED360" s="275">
        <f>ROUND(VLOOKUP(C360,FPT!B:EB,45,0),0)</f>
        <v>5000000</v>
      </c>
      <c r="EE360" t="str">
        <f t="shared" si="603"/>
        <v/>
      </c>
      <c r="EF360" s="275">
        <f>VLOOKUP(C360,MOVI!C:DT,46,0)</f>
        <v>0</v>
      </c>
      <c r="EG360" s="275">
        <f>VLOOKUP(C360,FPT!B:EE,46,0)</f>
        <v>0</v>
      </c>
      <c r="EH360" t="str">
        <f t="shared" si="604"/>
        <v/>
      </c>
      <c r="EI360" s="275">
        <f>VLOOKUP(C360,MOVI!C:DT,47,0)</f>
        <v>0</v>
      </c>
      <c r="EJ360" s="275">
        <f>VLOOKUP(C360,FPT!B:EH,47,0)</f>
        <v>0</v>
      </c>
      <c r="EK360" t="str">
        <f t="shared" si="605"/>
        <v/>
      </c>
      <c r="EL360" s="275">
        <f>VLOOKUP(C360,MOVI!C:DT,48,0)</f>
        <v>0</v>
      </c>
      <c r="EM360" s="275">
        <f>VLOOKUP(C360,FPT!B:EK,48,0)</f>
        <v>0</v>
      </c>
      <c r="EN360" t="str">
        <f t="shared" si="606"/>
        <v/>
      </c>
      <c r="EO360" s="275">
        <f>VLOOKUP(C360,MOVI!C:DT,49,0)</f>
        <v>200000</v>
      </c>
      <c r="EP360" s="275">
        <f>VLOOKUP(C360,FPT!B:EN,49,0)</f>
        <v>200000</v>
      </c>
      <c r="EQ360" t="str">
        <f t="shared" si="607"/>
        <v/>
      </c>
      <c r="ER360" s="275">
        <f>VLOOKUP(C360,MOVI!C:DT,50,0)</f>
        <v>0</v>
      </c>
      <c r="ES360" s="275">
        <f>VLOOKUP(C360,FPT!B:EQ,50,0)</f>
        <v>0</v>
      </c>
      <c r="ET360" t="str">
        <f t="shared" si="608"/>
        <v/>
      </c>
      <c r="EU360" s="275">
        <f>VLOOKUP(C360,MOVI!C:DT,51,0)</f>
        <v>0</v>
      </c>
      <c r="EV360" s="275">
        <f>VLOOKUP(C360,FPT!B:ET,51,0)</f>
        <v>0</v>
      </c>
      <c r="EW360" t="str">
        <f t="shared" si="609"/>
        <v/>
      </c>
      <c r="EX360" s="275">
        <f>VLOOKUP(C360,MOVI!C:DT,52,0)</f>
        <v>0</v>
      </c>
      <c r="EY360" s="275">
        <f>VLOOKUP(C360,FPT!B:EW,52,0)</f>
        <v>0</v>
      </c>
      <c r="EZ360" t="str">
        <f t="shared" si="610"/>
        <v/>
      </c>
      <c r="FA360" s="275">
        <f>VLOOKUP(C360,MOVI!C:DT,53,0)</f>
        <v>0</v>
      </c>
      <c r="FB360" s="275">
        <f>VLOOKUP(C360,FPT!B:EZ,53,0)</f>
        <v>0</v>
      </c>
      <c r="FC360" t="str">
        <f t="shared" si="611"/>
        <v/>
      </c>
      <c r="FD360" s="275">
        <f>VLOOKUP(C360,MOVI!C:DT,54,0)</f>
        <v>0</v>
      </c>
      <c r="FE360" s="275">
        <f>VLOOKUP(C360,FPT!B:FC,54,0)</f>
        <v>0</v>
      </c>
      <c r="FF360" t="str">
        <f t="shared" si="612"/>
        <v/>
      </c>
      <c r="FG360" s="275">
        <f>VLOOKUP(C360,MOVI!C:DT,55,0)</f>
        <v>730000</v>
      </c>
      <c r="FH360" s="275">
        <f>VLOOKUP(C360,FPT!B:FF,55,0)</f>
        <v>730000</v>
      </c>
      <c r="FI360" t="str">
        <f t="shared" si="613"/>
        <v/>
      </c>
      <c r="FJ360" s="275">
        <f>VLOOKUP(C360,MOVI!C:DT,56,0)</f>
        <v>930000</v>
      </c>
      <c r="FK360" s="275">
        <f>VLOOKUP(C360,FPT!B:FI,56,0)</f>
        <v>930000</v>
      </c>
      <c r="FL360" t="str">
        <f t="shared" si="614"/>
        <v/>
      </c>
      <c r="FM360" s="275">
        <f>VLOOKUP(C360,MOVI!C:DT,57,0)</f>
        <v>85000</v>
      </c>
      <c r="FN360" s="275">
        <f>VLOOKUP(C360,FPT!B:FL,57,0)</f>
        <v>85000</v>
      </c>
      <c r="FO360" t="str">
        <f t="shared" si="615"/>
        <v/>
      </c>
      <c r="FP360" s="275">
        <f>VLOOKUP(C360,MOVI!C:DT,58,0)</f>
        <v>0</v>
      </c>
      <c r="FQ360" s="275">
        <f>VLOOKUP(C360,FPT!B:FO,58,0)</f>
        <v>0</v>
      </c>
      <c r="FR360" t="str">
        <f t="shared" si="616"/>
        <v/>
      </c>
      <c r="FS360" s="275">
        <f>VLOOKUP(C360,MOVI!C:DT,59,0)</f>
        <v>0</v>
      </c>
      <c r="FT360" s="275">
        <f>VLOOKUP(C360,FPT!B:FR,59,0)</f>
        <v>0</v>
      </c>
      <c r="FU360" t="str">
        <f t="shared" si="617"/>
        <v/>
      </c>
      <c r="FV360" s="275">
        <f>VLOOKUP(C360,MOVI!C:DT,60,0)</f>
        <v>0</v>
      </c>
      <c r="FW360" s="275">
        <f>VLOOKUP(C360,FPT!B:FU,60,0)</f>
        <v>0</v>
      </c>
      <c r="FX360" t="str">
        <f t="shared" si="618"/>
        <v/>
      </c>
      <c r="FY360" s="275">
        <f>VLOOKUP(C360,MOVI!C:DT,61,0)</f>
        <v>0</v>
      </c>
      <c r="FZ360" s="275">
        <f>VLOOKUP(C360,FPT!B:FX,61,0)</f>
        <v>0</v>
      </c>
      <c r="GA360" t="str">
        <f t="shared" si="619"/>
        <v/>
      </c>
      <c r="GB360" s="275">
        <f>VLOOKUP(C360,MOVI!C:DT,62,0)</f>
        <v>0</v>
      </c>
      <c r="GC360" s="275">
        <f>VLOOKUP(C360,FPT!B:GA,62,0)</f>
        <v>0</v>
      </c>
      <c r="GD360" t="str">
        <f t="shared" si="620"/>
        <v/>
      </c>
      <c r="GE360" s="275">
        <f>VLOOKUP(C360,MOVI!C:DT,63,0)</f>
        <v>0</v>
      </c>
      <c r="GF360" s="275">
        <f>VLOOKUP(C360,FPT!B:GD,63,0)</f>
        <v>0</v>
      </c>
      <c r="GG360" t="str">
        <f t="shared" si="621"/>
        <v/>
      </c>
      <c r="GH360" s="275">
        <f>VLOOKUP(C360,MOVI!C:DT,64,0)</f>
        <v>0</v>
      </c>
      <c r="GI360" s="275">
        <f>VLOOKUP(C360,FPT!B:GG,64,0)</f>
        <v>0</v>
      </c>
      <c r="GJ360" t="str">
        <f t="shared" si="622"/>
        <v/>
      </c>
      <c r="GK360" s="275">
        <f>VLOOKUP(C360,MOVI!C:DT,65,0)</f>
        <v>0</v>
      </c>
      <c r="GL360" s="275">
        <f>VLOOKUP(C360,FPT!B:GJ,65,0)</f>
        <v>0</v>
      </c>
      <c r="GM360" t="str">
        <f t="shared" si="623"/>
        <v/>
      </c>
      <c r="GN360" s="275">
        <f>VLOOKUP(C360,MOVI!C:DT,66,0)</f>
        <v>0</v>
      </c>
      <c r="GO360" s="275">
        <f>VLOOKUP(C360,FPT!B:GM,66,0)</f>
        <v>0</v>
      </c>
      <c r="GP360" t="str">
        <f t="shared" si="624"/>
        <v/>
      </c>
      <c r="GQ360" s="275">
        <f>VLOOKUP(C360,MOVI!C:DT,67,0)</f>
        <v>0</v>
      </c>
      <c r="GR360" s="275">
        <f>VLOOKUP(C360,FPT!B:GP,67,0)</f>
        <v>0</v>
      </c>
      <c r="GS360" t="str">
        <f t="shared" si="625"/>
        <v/>
      </c>
      <c r="GT360" s="275">
        <f>VLOOKUP(C360,MOVI!C:DT,68,0)</f>
        <v>0</v>
      </c>
      <c r="GU360" s="275">
        <f>VLOOKUP(C360,FPT!B:GS,68,0)</f>
        <v>0</v>
      </c>
      <c r="GV360" t="str">
        <f t="shared" si="626"/>
        <v/>
      </c>
      <c r="GW360" s="275">
        <f>VLOOKUP(C360,MOVI!C:DT,69,0)</f>
        <v>0</v>
      </c>
      <c r="GX360" s="275">
        <f>VLOOKUP(C360,FPT!B:GV,69,0)</f>
        <v>0</v>
      </c>
      <c r="GY360" t="str">
        <f t="shared" si="627"/>
        <v/>
      </c>
      <c r="GZ360" s="275">
        <f>VLOOKUP(C360,MOVI!C:DT,70,0)</f>
        <v>85000</v>
      </c>
      <c r="HA360" s="275">
        <f>VLOOKUP(C360,FPT!B:GY,70,0)</f>
        <v>85000</v>
      </c>
      <c r="HB360" t="str">
        <f t="shared" si="628"/>
        <v/>
      </c>
      <c r="HC360" s="275">
        <f>VLOOKUP(C360,MOVI!C:DT,71,0)</f>
        <v>6015000</v>
      </c>
      <c r="HD360" s="275">
        <f>ROUND(VLOOKUP(C360,FPT!B:HB,71,0),0)</f>
        <v>6015000</v>
      </c>
      <c r="HE360" t="str">
        <f t="shared" si="629"/>
        <v/>
      </c>
      <c r="HF360" s="275">
        <f>ROUND(VLOOKUP(C360,MOVI!C:DT,72,0),0)</f>
        <v>0</v>
      </c>
      <c r="HG360" s="275">
        <f>ROUND(VLOOKUP(C360,FPT!B:HE,72,0),0)</f>
        <v>0</v>
      </c>
      <c r="HH360" t="str">
        <f t="shared" si="630"/>
        <v/>
      </c>
      <c r="HI360" s="275">
        <f>VLOOKUP(C360,MOVI!C:DT,73,0)</f>
        <v>200000</v>
      </c>
      <c r="HJ360" s="275">
        <f>VLOOKUP(C360,FPT!B:HH,73,0)</f>
        <v>200000</v>
      </c>
      <c r="HK360" t="str">
        <f t="shared" si="631"/>
        <v/>
      </c>
      <c r="HL360" s="275">
        <f>VLOOKUP(C360,MOVI!C:DT,74,0)</f>
        <v>730000</v>
      </c>
      <c r="HM360" s="275">
        <f>VLOOKUP(C360,FPT!B:HK,74,0)</f>
        <v>730000</v>
      </c>
      <c r="HN360" t="str">
        <f t="shared" si="632"/>
        <v/>
      </c>
      <c r="HO360" s="275">
        <f>VLOOKUP(C360,MOVI!C:DT,75,0)</f>
        <v>11000000</v>
      </c>
      <c r="HP360" s="275">
        <f>VLOOKUP(C360,FPT!B:HN,75,0)</f>
        <v>11000000</v>
      </c>
      <c r="HQ360" t="str">
        <f t="shared" si="633"/>
        <v/>
      </c>
      <c r="HR360" s="275">
        <f>VLOOKUP(C360,MOVI!C:DT,76,0)</f>
        <v>0</v>
      </c>
      <c r="HS360" s="275">
        <f>VLOOKUP(C360,FPT!B:HQ,76,0)</f>
        <v>0</v>
      </c>
      <c r="HT360" t="str">
        <f t="shared" si="634"/>
        <v/>
      </c>
      <c r="HU360" s="275">
        <f>VLOOKUP(C360,MOVI!C:DT,77,0)</f>
        <v>0</v>
      </c>
      <c r="HV360" s="275">
        <f>VLOOKUP(C360,FPT!B:HT,77,0)</f>
        <v>0</v>
      </c>
      <c r="HW360" t="str">
        <f t="shared" si="635"/>
        <v/>
      </c>
      <c r="HX360" s="274">
        <f>VLOOKUP(C360,MOVI!C:CB,78,0)</f>
        <v>400000</v>
      </c>
      <c r="HY360" s="261">
        <f>VLOOKUP(C360,FPT!$B:$CA,78,0)</f>
        <v>400000</v>
      </c>
      <c r="HZ360" t="str">
        <f t="shared" si="636"/>
        <v/>
      </c>
      <c r="IA360" s="275">
        <f>VLOOKUP(C360,MOVI!C:CD,79,0)</f>
        <v>50000</v>
      </c>
      <c r="IB360" s="275">
        <f>VLOOKUP(C360,FPT!B:HZ,79,0)</f>
        <v>50000</v>
      </c>
      <c r="IC360" t="str">
        <f t="shared" si="637"/>
        <v/>
      </c>
      <c r="ID360" s="275">
        <f>VLOOKUP(C360,MOVI!C:CD,80,0)</f>
        <v>75000</v>
      </c>
      <c r="IE360" s="275">
        <f>VLOOKUP(C360,FPT!B:IC,80,0)</f>
        <v>75000</v>
      </c>
      <c r="IF360" t="str">
        <f t="shared" si="638"/>
        <v/>
      </c>
      <c r="IG360" s="275">
        <f>VLOOKUP(C360,MOVI!C:DT,81,0)</f>
        <v>0</v>
      </c>
      <c r="IH360" s="275">
        <f>VLOOKUP(C360,FPT!B:IF,81,0)</f>
        <v>0</v>
      </c>
      <c r="II360" t="str">
        <f t="shared" si="639"/>
        <v/>
      </c>
      <c r="IJ360" s="275">
        <f>VLOOKUP(C360,MOVI!C:DT,82,0)</f>
        <v>525000</v>
      </c>
      <c r="IK360" s="275">
        <f>VLOOKUP(C360,FPT!B:II,82,0)</f>
        <v>525000</v>
      </c>
      <c r="IL360" t="str">
        <f t="shared" si="640"/>
        <v/>
      </c>
      <c r="IM360" s="275">
        <f>ROUND(VLOOKUP(C360,MOVI!C:DT,83,0),0)</f>
        <v>12455000</v>
      </c>
      <c r="IN360" s="275">
        <f>ROUND(VLOOKUP(C360,FPT!B:IL,83,0),0)</f>
        <v>12455000</v>
      </c>
      <c r="IO360" t="str">
        <f t="shared" si="641"/>
        <v/>
      </c>
      <c r="IP360" s="275">
        <f>VLOOKUP(C360,MOVI!C:DT,84,0)</f>
        <v>0</v>
      </c>
      <c r="IQ360" s="275">
        <f>VLOOKUP(C360,FPT!B:IO,84,0)</f>
        <v>0</v>
      </c>
      <c r="IR360" t="str">
        <f t="shared" si="642"/>
        <v/>
      </c>
      <c r="IS360" s="275">
        <f>ROUND(VLOOKUP(C360,MOVI!C:DT,85,0),0)</f>
        <v>0</v>
      </c>
      <c r="IT360" s="275">
        <f>ROUND(VLOOKUP(C360,FPT!B:IR,85,0),0)</f>
        <v>0</v>
      </c>
      <c r="IU360" t="str">
        <f t="shared" si="643"/>
        <v/>
      </c>
      <c r="IV360" s="275">
        <f>VLOOKUP(C360,MOVI!C:DT,86,0)</f>
        <v>0</v>
      </c>
      <c r="IW360" s="275">
        <f>VLOOKUP(C360,FPT!B:IU,86,0)</f>
        <v>0</v>
      </c>
      <c r="IX360" t="str">
        <f t="shared" si="644"/>
        <v/>
      </c>
      <c r="IY360" s="275">
        <f>ROUND(VLOOKUP(C360,MOVI!C:DT,87,0),0)</f>
        <v>0</v>
      </c>
      <c r="IZ360" s="275">
        <f>ROUND(VLOOKUP(C360,FPT!B:IX,87,0),0)</f>
        <v>0</v>
      </c>
      <c r="JA360" t="str">
        <f t="shared" si="645"/>
        <v/>
      </c>
      <c r="JB360" s="275">
        <f>VLOOKUP(C360,MOVI!C:DT,88,0)</f>
        <v>0</v>
      </c>
      <c r="JC360" s="275">
        <f>VLOOKUP(C360,FPT!B:JA,88,0)</f>
        <v>0</v>
      </c>
      <c r="JD360" t="str">
        <f t="shared" si="646"/>
        <v/>
      </c>
      <c r="JE360" s="275">
        <f>VLOOKUP(C360,MOVI!C:DT,89,0)</f>
        <v>0</v>
      </c>
      <c r="JF360" s="275">
        <f>VLOOKUP(C360,FPT!B:JD,89,0)</f>
        <v>0</v>
      </c>
      <c r="JG360" t="str">
        <f t="shared" si="647"/>
        <v/>
      </c>
      <c r="JH360" s="275">
        <f>VLOOKUP(C360,MOVI!C:DT,90,0)</f>
        <v>0</v>
      </c>
      <c r="JI360" s="275">
        <f>VLOOKUP(C360,FPT!B:JG,90,0)</f>
        <v>0</v>
      </c>
      <c r="JJ360" t="str">
        <f t="shared" si="648"/>
        <v/>
      </c>
      <c r="JK360" s="275">
        <f>VLOOKUP(C360,MOVI!C:DT,91,0)</f>
        <v>0</v>
      </c>
      <c r="JL360" s="275">
        <f>VLOOKUP(C360,FPT!B:JJ,91,0)</f>
        <v>0</v>
      </c>
      <c r="JM360" t="str">
        <f t="shared" si="649"/>
        <v/>
      </c>
      <c r="JN360" s="275">
        <f>VLOOKUP(C360,MOVI!C:DT,92,0)</f>
        <v>0</v>
      </c>
      <c r="JO360" s="275">
        <f>VLOOKUP(C360,FPT!B:JM,92,0)</f>
        <v>0</v>
      </c>
      <c r="JP360" t="str">
        <f t="shared" si="650"/>
        <v/>
      </c>
      <c r="JQ360" s="275">
        <f>VLOOKUP(C360,MOVI!C:DT,93,0)</f>
        <v>0</v>
      </c>
      <c r="JR360" s="275">
        <f>VLOOKUP(C360,FPT!B:JP,93,0)</f>
        <v>0</v>
      </c>
      <c r="JS360" t="str">
        <f t="shared" si="651"/>
        <v/>
      </c>
      <c r="JT360" s="275">
        <f>VLOOKUP(C360,MOVI!C:DT,94,0)</f>
        <v>0</v>
      </c>
      <c r="JU360" s="275">
        <f>VLOOKUP(C360,FPT!B:JS,94,0)</f>
        <v>0</v>
      </c>
      <c r="JV360" t="str">
        <f t="shared" si="652"/>
        <v/>
      </c>
      <c r="JW360" s="275">
        <f>VLOOKUP(C360,MOVI!C:DT,95,0)</f>
        <v>5490000</v>
      </c>
      <c r="JX360" s="275">
        <f>VLOOKUP(C360,FPT!B:JV,95,0)</f>
        <v>5490000</v>
      </c>
      <c r="JY360" t="str">
        <f t="shared" si="653"/>
        <v/>
      </c>
      <c r="JZ360" s="275">
        <f>VLOOKUP(C360,MOVI!C:DT,96,0)</f>
        <v>0</v>
      </c>
      <c r="KA360" s="275">
        <f>VLOOKUP(C360,FPT!B:JY,96,0)</f>
        <v>0</v>
      </c>
      <c r="KB360" t="str">
        <f t="shared" si="654"/>
        <v/>
      </c>
      <c r="KC360" s="275">
        <f>VLOOKUP(C360,MOVI!C:DT,97,0)</f>
        <v>5490000</v>
      </c>
      <c r="KD360" s="275">
        <f>VLOOKUP(C360,FPT!B:KB,97,0)</f>
        <v>5490000</v>
      </c>
      <c r="KE360" t="str">
        <f t="shared" si="655"/>
        <v/>
      </c>
      <c r="KF360" s="275">
        <f>VLOOKUP(C360,MOVI!C:DT,98,0)</f>
        <v>850000.00000000012</v>
      </c>
      <c r="KG360" s="275">
        <f>VLOOKUP(C360,FPT!B:KE,98,0)</f>
        <v>850000</v>
      </c>
      <c r="KH360" t="str">
        <f t="shared" si="656"/>
        <v/>
      </c>
      <c r="KI360" s="275">
        <f>VLOOKUP(C360,MOVI!C:DT,99,0)</f>
        <v>0</v>
      </c>
      <c r="KJ360" s="275">
        <f>VLOOKUP(C360,FPT!B:KH,99,0)</f>
        <v>0</v>
      </c>
      <c r="KK360" t="str">
        <f t="shared" si="657"/>
        <v/>
      </c>
      <c r="KL360" s="275">
        <f>VLOOKUP(C360,MOVI!C:DT,100,0)</f>
        <v>150000</v>
      </c>
      <c r="KM360" s="275">
        <f>VLOOKUP(C360,FPT!B:KK,100,0)</f>
        <v>150000</v>
      </c>
      <c r="KN360" t="str">
        <f t="shared" si="658"/>
        <v/>
      </c>
      <c r="KO360" s="275">
        <f>VLOOKUP(C360,MOVI!C:DT,101,0)</f>
        <v>0</v>
      </c>
      <c r="KP360" s="275">
        <f>VLOOKUP(C360,FPT!B:KN,101,0)</f>
        <v>0</v>
      </c>
      <c r="KQ360" t="str">
        <f t="shared" si="659"/>
        <v/>
      </c>
      <c r="KR360" s="275">
        <f>VLOOKUP(C360,MOVI!C:DT,102,0)</f>
        <v>0</v>
      </c>
      <c r="KS360" s="275">
        <f>VLOOKUP(C360,FPT!B:KQ,102,0)</f>
        <v>0</v>
      </c>
      <c r="KT360" t="str">
        <f t="shared" si="660"/>
        <v/>
      </c>
      <c r="KU360" s="275">
        <f>VLOOKUP(C360,MOVI!C:DT,103,0)</f>
        <v>1000000.0000000001</v>
      </c>
      <c r="KV360" s="275">
        <f>VLOOKUP(C360,FPT!B:KT,103,0)</f>
        <v>1000000</v>
      </c>
      <c r="KW360" t="str">
        <f t="shared" si="661"/>
        <v/>
      </c>
      <c r="KX360" s="275">
        <f>VLOOKUP(C360,MOVI!C:DT,104,0)</f>
        <v>1525000</v>
      </c>
      <c r="KY360" s="275">
        <f>VLOOKUP(C360,FPT!B:KW,104,0)</f>
        <v>1525000</v>
      </c>
      <c r="KZ360" t="str">
        <f t="shared" si="662"/>
        <v/>
      </c>
      <c r="LA360" s="275">
        <f>VLOOKUP(C360,MOVI!C:DT,105,0)</f>
        <v>100000</v>
      </c>
      <c r="LB360" s="275">
        <f>VLOOKUP(C360,FPT!B:KZ,105,0)</f>
        <v>100000</v>
      </c>
      <c r="LC360" t="str">
        <f t="shared" si="663"/>
        <v/>
      </c>
      <c r="LD360" s="275">
        <f>VLOOKUP(C360,MOVI!C:DT,106,0)</f>
        <v>7115000</v>
      </c>
      <c r="LE360" s="275">
        <f>VLOOKUP(C360,FPT!B:LC,106,0)</f>
        <v>7115000</v>
      </c>
      <c r="LF360" t="str">
        <f t="shared" si="664"/>
        <v/>
      </c>
      <c r="LG360" s="273">
        <f>VLOOKUP(C360,MOVI!C:DT,107,0)</f>
        <v>0</v>
      </c>
      <c r="LH360" s="273">
        <f>VLOOKUP(C360,FPT!B:LF,107,0)</f>
        <v>0</v>
      </c>
      <c r="LI360" t="str">
        <f t="shared" si="665"/>
        <v/>
      </c>
      <c r="LJ360" t="str">
        <f>VLOOKUP(C360,MOVI!C:DV,108,0)</f>
        <v>MoviNorthSales</v>
      </c>
      <c r="LK360" s="252" t="str">
        <f>VLOOKUP(C360,FPT!B:LI,108,0)</f>
        <v>MoviNorthSales</v>
      </c>
      <c r="LL360" t="str">
        <f t="shared" si="666"/>
        <v/>
      </c>
      <c r="LM360" s="275">
        <f>ROUND(VLOOKUP(C360,MOVI!C:DV,109,0),0)</f>
        <v>416667</v>
      </c>
      <c r="LN360" s="275">
        <f>ROUND(VLOOKUP(C360,FPT!B:LL,109,0),0)</f>
        <v>416667</v>
      </c>
      <c r="LO360" t="str">
        <f t="shared" si="667"/>
        <v/>
      </c>
      <c r="LP360" t="str">
        <f>VLOOKUP(C360,MOVI!C:DV,110,0)</f>
        <v>HPG</v>
      </c>
      <c r="LQ360" s="247" t="str">
        <f>VLOOKUP(C360,FPT!B:LO,110,0)</f>
        <v>HPG</v>
      </c>
      <c r="LR360" t="str">
        <f t="shared" si="668"/>
        <v/>
      </c>
      <c r="LS360">
        <f>MOVI!DI355</f>
        <v>22</v>
      </c>
      <c r="LV360">
        <f>MOVI!DJ355</f>
        <v>0</v>
      </c>
      <c r="LW360">
        <f>MOVI!DK355</f>
        <v>0</v>
      </c>
      <c r="LX360">
        <f>MOVI!DL355</f>
        <v>0</v>
      </c>
      <c r="LY360">
        <f>MOVI!DM355</f>
        <v>0</v>
      </c>
      <c r="LZ360">
        <f>MOVI!DN355</f>
        <v>0</v>
      </c>
      <c r="MA360">
        <f>MOVI!DO355</f>
        <v>0</v>
      </c>
      <c r="MB360" t="str">
        <f>MOVI!DP355</f>
        <v>HPG</v>
      </c>
      <c r="MC360">
        <f>MOVI!DQ355</f>
        <v>0</v>
      </c>
      <c r="MD360">
        <f>MOVI!DR355</f>
        <v>0</v>
      </c>
      <c r="ME360" t="str">
        <f>VLOOKUP(C360,MOVI!C:DV,121,0)</f>
        <v>Group 1</v>
      </c>
      <c r="MF360" s="252" t="str">
        <f>VLOOKUP(C360,FPT!B:MD,111,0)</f>
        <v>Group 1</v>
      </c>
      <c r="MG360" t="str">
        <f t="shared" si="561"/>
        <v/>
      </c>
      <c r="MH360" t="str">
        <f>VLOOKUP(C360,MOVI!C:DT,122,0)</f>
        <v>MoviNorthGroup 1</v>
      </c>
      <c r="MI360" s="252" t="str">
        <f>VLOOKUP(C360,FPT!B:DS,112,0)</f>
        <v>MoviNorthGroup 1</v>
      </c>
      <c r="MJ360" t="str">
        <f t="shared" si="669"/>
        <v/>
      </c>
    </row>
    <row r="361" spans="1:348" x14ac:dyDescent="0.25">
      <c r="A361">
        <v>353</v>
      </c>
      <c r="B361" s="48">
        <v>6221</v>
      </c>
      <c r="C361" s="271" t="s">
        <v>1133</v>
      </c>
      <c r="D361" t="str">
        <f>VLOOKUP(C361,MOVI!C:D,2,0)</f>
        <v>Bùi Thị Ánh Minh</v>
      </c>
      <c r="E361" t="str">
        <f>VLOOKUP(C361,FPT!B:C,2,0)</f>
        <v>Bùi Thị Ánh Minh</v>
      </c>
      <c r="F361" t="str">
        <f t="shared" si="562"/>
        <v/>
      </c>
      <c r="G361" t="str">
        <f>VLOOKUP(C361,MOVI!C:E,3,0)</f>
        <v>Sales</v>
      </c>
      <c r="H361" t="str">
        <f>VLOOKUP(C361,FPT!B:F,3,0)</f>
        <v>Sales</v>
      </c>
      <c r="I361" t="str">
        <f t="shared" si="563"/>
        <v/>
      </c>
      <c r="J361" t="str">
        <f>VLOOKUP(C361,MOVI!C:H,4,0)</f>
        <v>Field Sales</v>
      </c>
      <c r="K361" t="str">
        <f>VLOOKUP(C361,FPT!B:I,4,0)</f>
        <v>Field Sales</v>
      </c>
      <c r="L361" t="str">
        <f t="shared" si="564"/>
        <v/>
      </c>
      <c r="M361" t="str">
        <f>VLOOKUP(C361,MOVI!C:DT,5,0)</f>
        <v>Associate</v>
      </c>
      <c r="N361" t="str">
        <f>VLOOKUP(C361,FPT!B:L,5,0)</f>
        <v>Associate</v>
      </c>
      <c r="O361" t="str">
        <f t="shared" si="565"/>
        <v/>
      </c>
      <c r="P361" t="str">
        <f>VLOOKUP(C361,MOVI!C:DT,6,0)</f>
        <v>Field Sales</v>
      </c>
      <c r="Q361" t="str">
        <f>VLOOKUP(C361,FPT!B:O,6,0)</f>
        <v>Field sales</v>
      </c>
      <c r="R361" t="str">
        <f t="shared" si="566"/>
        <v/>
      </c>
      <c r="S361" t="str">
        <f>VLOOKUP(C361,MOVI!C:DT,7,0)</f>
        <v>South</v>
      </c>
      <c r="T361" t="str">
        <f>VLOOKUP(C361,FPT!B:R,7,0)</f>
        <v>South</v>
      </c>
      <c r="U361" t="str">
        <f t="shared" si="567"/>
        <v/>
      </c>
      <c r="V361" t="str">
        <f>VLOOKUP(C361,MOVI!C:DT,8,0)</f>
        <v>Movi</v>
      </c>
      <c r="W361" t="str">
        <f>VLOOKUP(C361,FPT!B:U,8,0)</f>
        <v>Movi</v>
      </c>
      <c r="X361" t="str">
        <f t="shared" si="568"/>
        <v/>
      </c>
      <c r="Y361" t="str">
        <f>VLOOKUP(C361,MOVI!C:DT,9,0)</f>
        <v>Full-time</v>
      </c>
      <c r="Z361" t="str">
        <f>VLOOKUP(C361,FPT!B:X,9,0)</f>
        <v>Full-time</v>
      </c>
      <c r="AA361" t="str">
        <f t="shared" si="569"/>
        <v/>
      </c>
      <c r="AB361" s="287" t="str">
        <f>VLOOKUP(C361,MOVI!C:DT,10,0)</f>
        <v>Probation</v>
      </c>
      <c r="AC361" t="str">
        <f>VLOOKUP(C361,FPT!B:AA,10,0)</f>
        <v>Permanent</v>
      </c>
      <c r="AD361" t="str">
        <f t="shared" si="570"/>
        <v>Lệch</v>
      </c>
      <c r="AE361" s="247">
        <f>VLOOKUP(C361,MOVI!C:DT,11,0)</f>
        <v>44501</v>
      </c>
      <c r="AF361" s="247">
        <f>VLOOKUP(C361,FPT!B:AD,11,0)</f>
        <v>44501</v>
      </c>
      <c r="AG361" t="str">
        <f t="shared" si="571"/>
        <v/>
      </c>
      <c r="AH361" s="260" t="str">
        <f>VLOOKUP(C361,MOVI!C:DT,12,0)</f>
        <v/>
      </c>
      <c r="AI361" s="260"/>
      <c r="AJ361" t="str">
        <f t="shared" si="671"/>
        <v/>
      </c>
      <c r="AK361">
        <f>VLOOKUP(C361,MOVI!C:DT,13,0)</f>
        <v>0</v>
      </c>
      <c r="AL361" s="247">
        <f>VLOOKUP(C361,FPT!B:AJ,13,0)</f>
        <v>0</v>
      </c>
      <c r="AM361" t="str">
        <f t="shared" si="670"/>
        <v/>
      </c>
      <c r="AN361" s="247">
        <f>VLOOKUP(C361,MOVI!C:DT,14,0)</f>
        <v>0</v>
      </c>
      <c r="AO361" s="247">
        <f>VLOOKUP(C361,FPT!B:AM,14,0)</f>
        <v>0</v>
      </c>
      <c r="AP361" t="str">
        <f t="shared" si="572"/>
        <v/>
      </c>
      <c r="AQ361" t="str">
        <f>VLOOKUP(C361,MOVI!C:DT,15,0)</f>
        <v>JO</v>
      </c>
      <c r="AR361" s="247">
        <f>VLOOKUP(C361,FPT!B:AP,15,0)</f>
        <v>0</v>
      </c>
      <c r="AS361" t="str">
        <f t="shared" si="573"/>
        <v>Lệch</v>
      </c>
      <c r="AT361" s="282">
        <f>VLOOKUP(C361,MOVI!C:DT,16,0)</f>
        <v>0.1</v>
      </c>
      <c r="AU361" s="288" t="str">
        <f>VLOOKUP(C361,FPT!B:AS,16,0)</f>
        <v>10%</v>
      </c>
      <c r="AV361" t="str">
        <f t="shared" si="574"/>
        <v>Lệch</v>
      </c>
      <c r="AW361" t="str">
        <f>VLOOKUP(C361,MOVI!C:DT,17,0)</f>
        <v>L</v>
      </c>
      <c r="AX361" s="247" t="str">
        <f>VLOOKUP(C361,FPT!B:AV,17,0)</f>
        <v>L</v>
      </c>
      <c r="AY361" t="str">
        <f t="shared" si="575"/>
        <v/>
      </c>
      <c r="AZ361">
        <f>VLOOKUP(C361,MOVI!C:DT,18,0)</f>
        <v>0</v>
      </c>
      <c r="BA361" s="247">
        <f>VLOOKUP(C361,FPT!B:AY,18,0)</f>
        <v>0</v>
      </c>
      <c r="BB361" t="str">
        <f t="shared" si="576"/>
        <v/>
      </c>
      <c r="BC361" s="275">
        <f>VLOOKUP(C361,MOVI!C:DT,19,0)</f>
        <v>5000000</v>
      </c>
      <c r="BD361" s="275">
        <f>VLOOKUP(C361,FPT!B:BB,19,0)</f>
        <v>5000000</v>
      </c>
      <c r="BE361" t="str">
        <f t="shared" si="577"/>
        <v/>
      </c>
      <c r="BF361">
        <f>VLOOKUP(C361,MOVI!C:DT,20,0)</f>
        <v>0</v>
      </c>
      <c r="BG361" s="252">
        <f>VLOOKUP(C361,FPT!B:BE,20,0)</f>
        <v>0</v>
      </c>
      <c r="BH361" t="str">
        <f t="shared" si="578"/>
        <v/>
      </c>
      <c r="BI361" s="275">
        <f>VLOOKUP(C361,MOVI!C:DT,21,0)</f>
        <v>5000000</v>
      </c>
      <c r="BJ361" s="275">
        <f>VLOOKUP(C361,FPT!B:BH,21,0)</f>
        <v>5000000</v>
      </c>
      <c r="BK361" t="str">
        <f t="shared" si="579"/>
        <v/>
      </c>
      <c r="BL361" s="275">
        <f>VLOOKUP(C361,MOVI!C:DT,22,0)</f>
        <v>0</v>
      </c>
      <c r="BM361" s="275">
        <f>VLOOKUP(C361,FPT!B:BK,22,0)</f>
        <v>0</v>
      </c>
      <c r="BN361" t="str">
        <f t="shared" si="580"/>
        <v/>
      </c>
      <c r="BO361" s="275">
        <f>VLOOKUP(C361,MOVI!C:DT,23,0)</f>
        <v>0</v>
      </c>
      <c r="BP361" s="275">
        <f>VLOOKUP(C361,FPT!B:BN,23,0)</f>
        <v>0</v>
      </c>
      <c r="BQ361" t="str">
        <f t="shared" si="581"/>
        <v/>
      </c>
      <c r="BR361" s="275">
        <f>VLOOKUP(C361,MOVI!C:DT,24,0)</f>
        <v>0</v>
      </c>
      <c r="BS361" s="275">
        <f>VLOOKUP(C361,FPT!B:BQ,24,0)</f>
        <v>0</v>
      </c>
      <c r="BT361" t="str">
        <f t="shared" si="582"/>
        <v/>
      </c>
      <c r="BU361" s="275">
        <f>VLOOKUP(C361,MOVI!C:DT,25,0)</f>
        <v>200000</v>
      </c>
      <c r="BV361" s="275">
        <f>VLOOKUP(C361,FPT!B:BT,25,0)</f>
        <v>200000</v>
      </c>
      <c r="BW361" t="str">
        <f t="shared" si="583"/>
        <v/>
      </c>
      <c r="BX361" s="275">
        <f>VLOOKUP(C361,MOVI!C:DT,26,0)</f>
        <v>0</v>
      </c>
      <c r="BY361" s="275">
        <f>VLOOKUP(C361,FPT!B:BW,26,0)</f>
        <v>0</v>
      </c>
      <c r="BZ361" t="str">
        <f t="shared" si="584"/>
        <v/>
      </c>
      <c r="CA361" s="275">
        <f>VLOOKUP(C361,MOVI!C:DT,27,0)</f>
        <v>730000</v>
      </c>
      <c r="CB361" s="275">
        <f>VLOOKUP(C361,FPT!B:BZ,27,0)</f>
        <v>730000</v>
      </c>
      <c r="CC361" t="str">
        <f t="shared" si="585"/>
        <v/>
      </c>
      <c r="CD361" s="275">
        <f>VLOOKUP(C361,MOVI!C:DT,28,0)</f>
        <v>930000</v>
      </c>
      <c r="CE361" s="275">
        <f>VLOOKUP(C361,FPT!B:CC,28,0)</f>
        <v>930000</v>
      </c>
      <c r="CF361" t="str">
        <f t="shared" si="586"/>
        <v/>
      </c>
      <c r="CG361" t="str">
        <f>VLOOKUP(C361,MOVI!C:DT,29,0)</f>
        <v>CN</v>
      </c>
      <c r="CH361" s="252" t="str">
        <f>VLOOKUP(C361,FPT!B:CF,29,0)</f>
        <v>CN</v>
      </c>
      <c r="CI361" t="str">
        <f t="shared" si="587"/>
        <v/>
      </c>
      <c r="CJ361">
        <f>VLOOKUP(C361,MOVI!C:DT,30,0)</f>
        <v>26</v>
      </c>
      <c r="CK361" s="252">
        <f>VLOOKUP(C361,FPT!B:CI,30,0)</f>
        <v>26</v>
      </c>
      <c r="CL361" t="str">
        <f t="shared" si="588"/>
        <v/>
      </c>
      <c r="CM361">
        <f>VLOOKUP(C361,MOVI!C:DT,31,0)</f>
        <v>25.5</v>
      </c>
      <c r="CN361" s="252">
        <f>VLOOKUP(C361,FPT!B:CL,31,0)</f>
        <v>25.5</v>
      </c>
      <c r="CO361" t="str">
        <f t="shared" si="589"/>
        <v/>
      </c>
      <c r="CP361" s="275">
        <f>VLOOKUP(C361,MOVI!C:DT,32,0)</f>
        <v>0</v>
      </c>
      <c r="CQ361" s="275">
        <f>VLOOKUP(C361,FPT!B:CO,32,0)</f>
        <v>0</v>
      </c>
      <c r="CR361" t="str">
        <f t="shared" si="590"/>
        <v/>
      </c>
      <c r="CS361" s="275">
        <f>VLOOKUP(C361,MOVI!C:DT,33,0)</f>
        <v>0</v>
      </c>
      <c r="CT361" s="275">
        <f>VLOOKUP(C361,FPT!B:CR,33,0)</f>
        <v>0</v>
      </c>
      <c r="CU361" t="str">
        <f t="shared" si="591"/>
        <v/>
      </c>
      <c r="CV361" s="275">
        <f>VLOOKUP(C361,MOVI!C:DT,34,0)</f>
        <v>0</v>
      </c>
      <c r="CW361" s="275">
        <f>VLOOKUP(C361,FPT!B:CU,34,0)</f>
        <v>0</v>
      </c>
      <c r="CX361" t="str">
        <f t="shared" si="592"/>
        <v/>
      </c>
      <c r="CY361" s="275">
        <f>VLOOKUP(C361,MOVI!C:DT,35,0)</f>
        <v>25.5</v>
      </c>
      <c r="CZ361" s="275">
        <f>VLOOKUP(C361,FPT!B:CX,35,0)</f>
        <v>25.5</v>
      </c>
      <c r="DA361" t="str">
        <f t="shared" si="593"/>
        <v/>
      </c>
      <c r="DB361" s="275">
        <f>VLOOKUP(C361,MOVI!C:DT,36,0)</f>
        <v>0</v>
      </c>
      <c r="DC361" s="275">
        <f>VLOOKUP(C361,FPT!B:DA,36,0)</f>
        <v>0</v>
      </c>
      <c r="DD361" t="str">
        <f t="shared" si="594"/>
        <v/>
      </c>
      <c r="DE361" s="275">
        <f>VLOOKUP(C361,MOVI!C:DT,37,0)</f>
        <v>0</v>
      </c>
      <c r="DF361" s="275">
        <f>VLOOKUP(C361,FPT!B:DD,37,0)</f>
        <v>0</v>
      </c>
      <c r="DG361" t="str">
        <f t="shared" si="595"/>
        <v/>
      </c>
      <c r="DH361" s="275">
        <f>VLOOKUP(C361,MOVI!C:DT,38,0)</f>
        <v>0</v>
      </c>
      <c r="DI361" s="275">
        <f>VLOOKUP(C361,FPT!B:DG,38,0)</f>
        <v>0</v>
      </c>
      <c r="DJ361" t="str">
        <f t="shared" si="596"/>
        <v/>
      </c>
      <c r="DK361" s="275">
        <f>VLOOKUP(C361,MOVI!C:DT,39,0)</f>
        <v>0</v>
      </c>
      <c r="DL361" s="275">
        <f>VLOOKUP(C361,FPT!B:DJ,39,0)</f>
        <v>0</v>
      </c>
      <c r="DM361" t="str">
        <f t="shared" si="597"/>
        <v/>
      </c>
      <c r="DN361" s="275">
        <f>VLOOKUP(C361,MOVI!C:DT,40,0)</f>
        <v>0</v>
      </c>
      <c r="DO361" s="275">
        <f>VLOOKUP(C361,FPT!B:DM,40,0)</f>
        <v>0</v>
      </c>
      <c r="DP361" t="str">
        <f t="shared" si="598"/>
        <v/>
      </c>
      <c r="DQ361" s="275">
        <f>VLOOKUP(C361,MOVI!C:DT,41,0)</f>
        <v>0</v>
      </c>
      <c r="DR361" s="275">
        <f>VLOOKUP(C361,FPT!B:DP,41,0)</f>
        <v>0</v>
      </c>
      <c r="DS361" t="str">
        <f t="shared" si="599"/>
        <v/>
      </c>
      <c r="DT361" s="275">
        <f>VLOOKUP(C361,MOVI!C:DT,42,0)</f>
        <v>4903846</v>
      </c>
      <c r="DU361" s="275">
        <f>ROUND(VLOOKUP(C361,FPT!B:DS,42,0),0)</f>
        <v>4903846</v>
      </c>
      <c r="DV361" t="str">
        <f t="shared" si="600"/>
        <v/>
      </c>
      <c r="DW361" s="275">
        <f>VLOOKUP(C361,MOVI!C:DT,43,0)</f>
        <v>0</v>
      </c>
      <c r="DX361" s="275">
        <f>VLOOKUP(C361,FPT!B:DV,43,0)</f>
        <v>0</v>
      </c>
      <c r="DY361" t="str">
        <f t="shared" si="601"/>
        <v/>
      </c>
      <c r="DZ361" s="275">
        <f>VLOOKUP(C361,MOVI!C:DT,44,0)</f>
        <v>0</v>
      </c>
      <c r="EA361" s="275">
        <f>VLOOKUP(C361,FPT!B:DY,44,0)</f>
        <v>0</v>
      </c>
      <c r="EB361" t="str">
        <f t="shared" si="602"/>
        <v/>
      </c>
      <c r="EC361" s="275">
        <f>VLOOKUP(C361,MOVI!C:DT,45,0)</f>
        <v>4903846</v>
      </c>
      <c r="ED361" s="275">
        <f>ROUND(VLOOKUP(C361,FPT!B:EB,45,0),0)</f>
        <v>4903846</v>
      </c>
      <c r="EE361" t="str">
        <f t="shared" si="603"/>
        <v/>
      </c>
      <c r="EF361" s="275">
        <f>VLOOKUP(C361,MOVI!C:DT,46,0)</f>
        <v>0</v>
      </c>
      <c r="EG361" s="275">
        <f>VLOOKUP(C361,FPT!B:EE,46,0)</f>
        <v>0</v>
      </c>
      <c r="EH361" t="str">
        <f t="shared" si="604"/>
        <v/>
      </c>
      <c r="EI361" s="275">
        <f>VLOOKUP(C361,MOVI!C:DT,47,0)</f>
        <v>0</v>
      </c>
      <c r="EJ361" s="275">
        <f>VLOOKUP(C361,FPT!B:EH,47,0)</f>
        <v>0</v>
      </c>
      <c r="EK361" t="str">
        <f t="shared" si="605"/>
        <v/>
      </c>
      <c r="EL361" s="275">
        <f>VLOOKUP(C361,MOVI!C:DT,48,0)</f>
        <v>0</v>
      </c>
      <c r="EM361" s="275">
        <f>VLOOKUP(C361,FPT!B:EK,48,0)</f>
        <v>0</v>
      </c>
      <c r="EN361" t="str">
        <f t="shared" si="606"/>
        <v/>
      </c>
      <c r="EO361" s="275">
        <f>VLOOKUP(C361,MOVI!C:DT,49,0)</f>
        <v>200000</v>
      </c>
      <c r="EP361" s="275">
        <f>VLOOKUP(C361,FPT!B:EN,49,0)</f>
        <v>200000</v>
      </c>
      <c r="EQ361" t="str">
        <f t="shared" si="607"/>
        <v/>
      </c>
      <c r="ER361" s="275">
        <f>VLOOKUP(C361,MOVI!C:DT,50,0)</f>
        <v>0</v>
      </c>
      <c r="ES361" s="275">
        <f>VLOOKUP(C361,FPT!B:EQ,50,0)</f>
        <v>0</v>
      </c>
      <c r="ET361" t="str">
        <f t="shared" si="608"/>
        <v/>
      </c>
      <c r="EU361" s="275">
        <f>VLOOKUP(C361,MOVI!C:DT,51,0)</f>
        <v>0</v>
      </c>
      <c r="EV361" s="275">
        <f>VLOOKUP(C361,FPT!B:ET,51,0)</f>
        <v>0</v>
      </c>
      <c r="EW361" t="str">
        <f t="shared" si="609"/>
        <v/>
      </c>
      <c r="EX361" s="275">
        <f>VLOOKUP(C361,MOVI!C:DT,52,0)</f>
        <v>0</v>
      </c>
      <c r="EY361" s="275">
        <f>VLOOKUP(C361,FPT!B:EW,52,0)</f>
        <v>0</v>
      </c>
      <c r="EZ361" t="str">
        <f t="shared" si="610"/>
        <v/>
      </c>
      <c r="FA361" s="275">
        <f>VLOOKUP(C361,MOVI!C:DT,53,0)</f>
        <v>0</v>
      </c>
      <c r="FB361" s="275">
        <f>VLOOKUP(C361,FPT!B:EZ,53,0)</f>
        <v>0</v>
      </c>
      <c r="FC361" t="str">
        <f t="shared" si="611"/>
        <v/>
      </c>
      <c r="FD361" s="275">
        <f>VLOOKUP(C361,MOVI!C:DT,54,0)</f>
        <v>0</v>
      </c>
      <c r="FE361" s="275">
        <f>VLOOKUP(C361,FPT!B:FC,54,0)</f>
        <v>0</v>
      </c>
      <c r="FF361" t="str">
        <f t="shared" si="612"/>
        <v/>
      </c>
      <c r="FG361" s="275">
        <f>VLOOKUP(C361,MOVI!C:DT,55,0)</f>
        <v>715962</v>
      </c>
      <c r="FH361" s="275">
        <f>VLOOKUP(C361,FPT!B:FF,55,0)</f>
        <v>715962</v>
      </c>
      <c r="FI361" t="str">
        <f t="shared" si="613"/>
        <v/>
      </c>
      <c r="FJ361" s="275">
        <f>VLOOKUP(C361,MOVI!C:DT,56,0)</f>
        <v>915962</v>
      </c>
      <c r="FK361" s="275">
        <f>VLOOKUP(C361,FPT!B:FI,56,0)</f>
        <v>915962</v>
      </c>
      <c r="FL361" t="str">
        <f t="shared" si="614"/>
        <v/>
      </c>
      <c r="FM361" s="275">
        <f>VLOOKUP(C361,MOVI!C:DT,57,0)</f>
        <v>0</v>
      </c>
      <c r="FN361" s="275">
        <f>VLOOKUP(C361,FPT!B:FL,57,0)</f>
        <v>0</v>
      </c>
      <c r="FO361" t="str">
        <f t="shared" si="615"/>
        <v/>
      </c>
      <c r="FP361" s="275">
        <f>VLOOKUP(C361,MOVI!C:DT,58,0)</f>
        <v>0</v>
      </c>
      <c r="FQ361" s="275">
        <f>VLOOKUP(C361,FPT!B:FO,58,0)</f>
        <v>0</v>
      </c>
      <c r="FR361" t="str">
        <f t="shared" si="616"/>
        <v/>
      </c>
      <c r="FS361" s="275">
        <f>VLOOKUP(C361,MOVI!C:DT,59,0)</f>
        <v>0</v>
      </c>
      <c r="FT361" s="275">
        <f>VLOOKUP(C361,FPT!B:FR,59,0)</f>
        <v>0</v>
      </c>
      <c r="FU361" t="str">
        <f t="shared" si="617"/>
        <v/>
      </c>
      <c r="FV361" s="275">
        <f>VLOOKUP(C361,MOVI!C:DT,60,0)</f>
        <v>0</v>
      </c>
      <c r="FW361" s="275">
        <f>VLOOKUP(C361,FPT!B:FU,60,0)</f>
        <v>0</v>
      </c>
      <c r="FX361" t="str">
        <f t="shared" si="618"/>
        <v/>
      </c>
      <c r="FY361" s="275">
        <f>VLOOKUP(C361,MOVI!C:DT,61,0)</f>
        <v>0</v>
      </c>
      <c r="FZ361" s="275">
        <f>VLOOKUP(C361,FPT!B:FX,61,0)</f>
        <v>0</v>
      </c>
      <c r="GA361" t="str">
        <f t="shared" si="619"/>
        <v/>
      </c>
      <c r="GB361" s="275">
        <f>VLOOKUP(C361,MOVI!C:DT,62,0)</f>
        <v>0</v>
      </c>
      <c r="GC361" s="275">
        <f>VLOOKUP(C361,FPT!B:GA,62,0)</f>
        <v>0</v>
      </c>
      <c r="GD361" t="str">
        <f t="shared" si="620"/>
        <v/>
      </c>
      <c r="GE361" s="275">
        <f>VLOOKUP(C361,MOVI!C:DT,63,0)</f>
        <v>0</v>
      </c>
      <c r="GF361" s="275">
        <f>VLOOKUP(C361,FPT!B:GD,63,0)</f>
        <v>0</v>
      </c>
      <c r="GG361" t="str">
        <f t="shared" si="621"/>
        <v/>
      </c>
      <c r="GH361" s="275">
        <f>VLOOKUP(C361,MOVI!C:DT,64,0)</f>
        <v>0</v>
      </c>
      <c r="GI361" s="275">
        <f>VLOOKUP(C361,FPT!B:GG,64,0)</f>
        <v>0</v>
      </c>
      <c r="GJ361" t="str">
        <f t="shared" si="622"/>
        <v/>
      </c>
      <c r="GK361" s="275">
        <f>VLOOKUP(C361,MOVI!C:DT,65,0)</f>
        <v>0</v>
      </c>
      <c r="GL361" s="275">
        <f>VLOOKUP(C361,FPT!B:GJ,65,0)</f>
        <v>0</v>
      </c>
      <c r="GM361" t="str">
        <f t="shared" si="623"/>
        <v/>
      </c>
      <c r="GN361" s="275">
        <f>VLOOKUP(C361,MOVI!C:DT,66,0)</f>
        <v>0</v>
      </c>
      <c r="GO361" s="275">
        <f>VLOOKUP(C361,FPT!B:GM,66,0)</f>
        <v>0</v>
      </c>
      <c r="GP361" t="str">
        <f t="shared" si="624"/>
        <v/>
      </c>
      <c r="GQ361" s="275">
        <f>VLOOKUP(C361,MOVI!C:DT,67,0)</f>
        <v>0</v>
      </c>
      <c r="GR361" s="275">
        <f>VLOOKUP(C361,FPT!B:GP,67,0)</f>
        <v>0</v>
      </c>
      <c r="GS361" t="str">
        <f t="shared" si="625"/>
        <v/>
      </c>
      <c r="GT361" s="275">
        <f>VLOOKUP(C361,MOVI!C:DT,68,0)</f>
        <v>0</v>
      </c>
      <c r="GU361" s="275">
        <f>VLOOKUP(C361,FPT!B:GS,68,0)</f>
        <v>0</v>
      </c>
      <c r="GV361" t="str">
        <f t="shared" si="626"/>
        <v/>
      </c>
      <c r="GW361" s="275">
        <f>VLOOKUP(C361,MOVI!C:DT,69,0)</f>
        <v>0</v>
      </c>
      <c r="GX361" s="275">
        <f>VLOOKUP(C361,FPT!B:GV,69,0)</f>
        <v>0</v>
      </c>
      <c r="GY361" t="str">
        <f t="shared" si="627"/>
        <v/>
      </c>
      <c r="GZ361" s="275">
        <f>VLOOKUP(C361,MOVI!C:DT,70,0)</f>
        <v>0</v>
      </c>
      <c r="HA361" s="275">
        <f>VLOOKUP(C361,FPT!B:GY,70,0)</f>
        <v>0</v>
      </c>
      <c r="HB361" t="str">
        <f t="shared" si="628"/>
        <v/>
      </c>
      <c r="HC361" s="275">
        <f>VLOOKUP(C361,MOVI!C:DT,71,0)</f>
        <v>5819808</v>
      </c>
      <c r="HD361" s="275">
        <f>ROUND(VLOOKUP(C361,FPT!B:HB,71,0),0)</f>
        <v>5819808</v>
      </c>
      <c r="HE361" t="str">
        <f t="shared" si="629"/>
        <v/>
      </c>
      <c r="HF361" s="275">
        <f>ROUND(VLOOKUP(C361,MOVI!C:DT,72,0),0)</f>
        <v>0</v>
      </c>
      <c r="HG361" s="275">
        <f>ROUND(VLOOKUP(C361,FPT!B:HE,72,0),0)</f>
        <v>0</v>
      </c>
      <c r="HH361" t="str">
        <f t="shared" si="630"/>
        <v/>
      </c>
      <c r="HI361" s="275">
        <f>VLOOKUP(C361,MOVI!C:DT,73,0)</f>
        <v>200000</v>
      </c>
      <c r="HJ361" s="275">
        <f>VLOOKUP(C361,FPT!B:HH,73,0)</f>
        <v>200000</v>
      </c>
      <c r="HK361" t="str">
        <f t="shared" si="631"/>
        <v/>
      </c>
      <c r="HL361" s="275">
        <f>VLOOKUP(C361,MOVI!C:DT,74,0)</f>
        <v>715962</v>
      </c>
      <c r="HM361" s="275">
        <f>VLOOKUP(C361,FPT!B:HK,74,0)</f>
        <v>715962</v>
      </c>
      <c r="HN361" t="str">
        <f t="shared" si="632"/>
        <v/>
      </c>
      <c r="HO361" s="275">
        <f>VLOOKUP(C361,MOVI!C:DT,75,0)</f>
        <v>0</v>
      </c>
      <c r="HP361" s="275">
        <f>VLOOKUP(C361,FPT!B:HN,75,0)</f>
        <v>0</v>
      </c>
      <c r="HQ361" t="str">
        <f t="shared" si="633"/>
        <v/>
      </c>
      <c r="HR361" s="275">
        <f>VLOOKUP(C361,MOVI!C:DT,76,0)</f>
        <v>0</v>
      </c>
      <c r="HS361" s="275">
        <f>VLOOKUP(C361,FPT!B:HQ,76,0)</f>
        <v>0</v>
      </c>
      <c r="HT361" t="str">
        <f t="shared" si="634"/>
        <v/>
      </c>
      <c r="HU361" s="275">
        <f>VLOOKUP(C361,MOVI!C:DT,77,0)</f>
        <v>0</v>
      </c>
      <c r="HV361" s="275">
        <f>VLOOKUP(C361,FPT!B:HT,77,0)</f>
        <v>0</v>
      </c>
      <c r="HW361" t="str">
        <f t="shared" si="635"/>
        <v/>
      </c>
      <c r="HX361" s="274">
        <f>VLOOKUP(C361,MOVI!C:CB,78,0)</f>
        <v>0</v>
      </c>
      <c r="HY361" s="261">
        <f>VLOOKUP(C361,FPT!$B:$CA,78,0)</f>
        <v>0</v>
      </c>
      <c r="HZ361" t="str">
        <f t="shared" si="636"/>
        <v/>
      </c>
      <c r="IA361" s="275">
        <f>VLOOKUP(C361,MOVI!C:CD,79,0)</f>
        <v>0</v>
      </c>
      <c r="IB361" s="275">
        <f>VLOOKUP(C361,FPT!B:HZ,79,0)</f>
        <v>0</v>
      </c>
      <c r="IC361" t="str">
        <f t="shared" si="637"/>
        <v/>
      </c>
      <c r="ID361" s="275">
        <f>VLOOKUP(C361,MOVI!C:CD,80,0)</f>
        <v>0</v>
      </c>
      <c r="IE361" s="275">
        <f>VLOOKUP(C361,FPT!B:IC,80,0)</f>
        <v>0</v>
      </c>
      <c r="IF361" t="str">
        <f t="shared" si="638"/>
        <v/>
      </c>
      <c r="IG361" s="275">
        <f>VLOOKUP(C361,MOVI!C:DT,81,0)</f>
        <v>0</v>
      </c>
      <c r="IH361" s="275">
        <f>VLOOKUP(C361,FPT!B:IF,81,0)</f>
        <v>0</v>
      </c>
      <c r="II361" t="str">
        <f t="shared" si="639"/>
        <v/>
      </c>
      <c r="IJ361" s="275">
        <f>VLOOKUP(C361,MOVI!C:DT,82,0)</f>
        <v>0</v>
      </c>
      <c r="IK361" s="275">
        <f>VLOOKUP(C361,FPT!B:II,82,0)</f>
        <v>0</v>
      </c>
      <c r="IL361" t="str">
        <f t="shared" si="640"/>
        <v/>
      </c>
      <c r="IM361" s="275">
        <f>ROUND(VLOOKUP(C361,MOVI!C:DT,83,0),0)</f>
        <v>915962</v>
      </c>
      <c r="IN361" s="275">
        <f>ROUND(VLOOKUP(C361,FPT!B:IL,83,0),0)</f>
        <v>915962</v>
      </c>
      <c r="IO361" t="str">
        <f t="shared" si="641"/>
        <v/>
      </c>
      <c r="IP361" s="275">
        <f>ROUND(VLOOKUP(C361,MOVI!C:DT,84,0),0)</f>
        <v>4903846</v>
      </c>
      <c r="IQ361" s="275">
        <f>ROUND(VLOOKUP(C361,FPT!B:IO,84,0),0)</f>
        <v>4903846</v>
      </c>
      <c r="IR361" t="str">
        <f t="shared" si="642"/>
        <v/>
      </c>
      <c r="IS361" s="275">
        <f>ROUND(VLOOKUP(C361,MOVI!C:DT,85,0),0)</f>
        <v>581981</v>
      </c>
      <c r="IT361" s="275">
        <f>ROUND(VLOOKUP(C361,FPT!B:IR,85,0),0)</f>
        <v>581981</v>
      </c>
      <c r="IU361" t="str">
        <f t="shared" si="643"/>
        <v/>
      </c>
      <c r="IV361" s="275">
        <f>VLOOKUP(C361,MOVI!C:DT,86,0)</f>
        <v>0</v>
      </c>
      <c r="IW361" s="275">
        <f>VLOOKUP(C361,FPT!B:IU,86,0)</f>
        <v>0</v>
      </c>
      <c r="IX361" t="str">
        <f t="shared" si="644"/>
        <v/>
      </c>
      <c r="IY361" s="275">
        <f>ROUND(VLOOKUP(C361,MOVI!C:DT,87,0),0)</f>
        <v>581981</v>
      </c>
      <c r="IZ361" s="275">
        <f>ROUND(VLOOKUP(C361,FPT!B:IX,87,0),0)</f>
        <v>581981</v>
      </c>
      <c r="JA361" t="str">
        <f t="shared" si="645"/>
        <v/>
      </c>
      <c r="JB361" s="275">
        <f>VLOOKUP(C361,MOVI!C:DT,88,0)</f>
        <v>0</v>
      </c>
      <c r="JC361" s="275">
        <f>VLOOKUP(C361,FPT!B:JA,88,0)</f>
        <v>0</v>
      </c>
      <c r="JD361" t="str">
        <f t="shared" si="646"/>
        <v/>
      </c>
      <c r="JE361" s="275">
        <f>VLOOKUP(C361,MOVI!C:DT,89,0)</f>
        <v>0</v>
      </c>
      <c r="JF361" s="275">
        <f>VLOOKUP(C361,FPT!B:JD,89,0)</f>
        <v>0</v>
      </c>
      <c r="JG361" t="str">
        <f t="shared" si="647"/>
        <v/>
      </c>
      <c r="JH361" s="275">
        <f>VLOOKUP(C361,MOVI!C:DT,90,0)</f>
        <v>0</v>
      </c>
      <c r="JI361" s="275">
        <f>VLOOKUP(C361,FPT!B:JG,90,0)</f>
        <v>0</v>
      </c>
      <c r="JJ361" t="str">
        <f t="shared" si="648"/>
        <v/>
      </c>
      <c r="JK361" s="275">
        <f>VLOOKUP(C361,MOVI!C:DT,91,0)</f>
        <v>0</v>
      </c>
      <c r="JL361" s="275">
        <f>VLOOKUP(C361,FPT!B:JJ,91,0)</f>
        <v>0</v>
      </c>
      <c r="JM361" t="str">
        <f t="shared" si="649"/>
        <v/>
      </c>
      <c r="JN361" s="275">
        <f>VLOOKUP(C361,MOVI!C:DT,92,0)</f>
        <v>0</v>
      </c>
      <c r="JO361" s="275">
        <f>VLOOKUP(C361,FPT!B:JM,92,0)</f>
        <v>0</v>
      </c>
      <c r="JP361" t="str">
        <f t="shared" si="650"/>
        <v/>
      </c>
      <c r="JQ361" s="275">
        <f>VLOOKUP(C361,MOVI!C:DT,93,0)</f>
        <v>0</v>
      </c>
      <c r="JR361" s="275">
        <f>VLOOKUP(C361,FPT!B:JP,93,0)</f>
        <v>0</v>
      </c>
      <c r="JS361" t="str">
        <f t="shared" si="651"/>
        <v/>
      </c>
      <c r="JT361" s="275">
        <f>VLOOKUP(C361,MOVI!C:DT,94,0)</f>
        <v>0</v>
      </c>
      <c r="JU361" s="275">
        <f>VLOOKUP(C361,FPT!B:JS,94,0)</f>
        <v>0</v>
      </c>
      <c r="JV361" t="str">
        <f t="shared" si="652"/>
        <v/>
      </c>
      <c r="JW361" s="275">
        <f>VLOOKUP(C361,MOVI!C:DT,95,0)</f>
        <v>5237827</v>
      </c>
      <c r="JX361" s="275">
        <f>VLOOKUP(C361,FPT!B:JV,95,0)</f>
        <v>5237827</v>
      </c>
      <c r="JY361" t="str">
        <f t="shared" si="653"/>
        <v/>
      </c>
      <c r="JZ361" s="275">
        <f>VLOOKUP(C361,MOVI!C:DT,96,0)</f>
        <v>0</v>
      </c>
      <c r="KA361" s="275">
        <f>VLOOKUP(C361,FPT!B:JY,96,0)</f>
        <v>0</v>
      </c>
      <c r="KB361" t="str">
        <f t="shared" si="654"/>
        <v/>
      </c>
      <c r="KC361" s="275">
        <f>VLOOKUP(C361,MOVI!C:DT,97,0)</f>
        <v>5237827</v>
      </c>
      <c r="KD361" s="275">
        <f>VLOOKUP(C361,FPT!B:KB,97,0)</f>
        <v>5237827</v>
      </c>
      <c r="KE361" t="str">
        <f t="shared" si="655"/>
        <v/>
      </c>
      <c r="KF361" s="275">
        <f>VLOOKUP(C361,MOVI!C:DT,98,0)</f>
        <v>0</v>
      </c>
      <c r="KG361" s="275">
        <f>VLOOKUP(C361,FPT!B:KE,98,0)</f>
        <v>0</v>
      </c>
      <c r="KH361" t="str">
        <f t="shared" si="656"/>
        <v/>
      </c>
      <c r="KI361" s="275">
        <f>VLOOKUP(C361,MOVI!C:DT,99,0)</f>
        <v>0</v>
      </c>
      <c r="KJ361" s="275">
        <f>VLOOKUP(C361,FPT!B:KH,99,0)</f>
        <v>0</v>
      </c>
      <c r="KK361" t="str">
        <f t="shared" si="657"/>
        <v/>
      </c>
      <c r="KL361" s="275">
        <f>VLOOKUP(C361,MOVI!C:DT,100,0)</f>
        <v>0</v>
      </c>
      <c r="KM361" s="275">
        <f>VLOOKUP(C361,FPT!B:KK,100,0)</f>
        <v>0</v>
      </c>
      <c r="KN361" t="str">
        <f t="shared" si="658"/>
        <v/>
      </c>
      <c r="KO361" s="275">
        <f>VLOOKUP(C361,MOVI!C:DT,101,0)</f>
        <v>0</v>
      </c>
      <c r="KP361" s="275">
        <f>VLOOKUP(C361,FPT!B:KN,101,0)</f>
        <v>0</v>
      </c>
      <c r="KQ361" t="str">
        <f t="shared" si="659"/>
        <v/>
      </c>
      <c r="KR361" s="275">
        <f>VLOOKUP(C361,MOVI!C:DT,102,0)</f>
        <v>0</v>
      </c>
      <c r="KS361" s="275">
        <f>VLOOKUP(C361,FPT!B:KQ,102,0)</f>
        <v>0</v>
      </c>
      <c r="KT361" t="str">
        <f t="shared" si="660"/>
        <v/>
      </c>
      <c r="KU361" s="275">
        <f>VLOOKUP(C361,MOVI!C:DT,103,0)</f>
        <v>0</v>
      </c>
      <c r="KV361" s="275">
        <f>VLOOKUP(C361,FPT!B:KT,103,0)</f>
        <v>0</v>
      </c>
      <c r="KW361" t="str">
        <f t="shared" si="661"/>
        <v/>
      </c>
      <c r="KX361" s="275">
        <f>VLOOKUP(C361,MOVI!C:DT,104,0)</f>
        <v>0</v>
      </c>
      <c r="KY361" s="275">
        <f>VLOOKUP(C361,FPT!B:KW,104,0)</f>
        <v>0</v>
      </c>
      <c r="KZ361" t="str">
        <f t="shared" si="662"/>
        <v/>
      </c>
      <c r="LA361" s="275">
        <f>VLOOKUP(C361,MOVI!C:DT,105,0)</f>
        <v>0</v>
      </c>
      <c r="LB361" s="275">
        <f>VLOOKUP(C361,FPT!B:KZ,105,0)</f>
        <v>0</v>
      </c>
      <c r="LC361" t="str">
        <f t="shared" si="663"/>
        <v/>
      </c>
      <c r="LD361" s="275">
        <f>VLOOKUP(C361,MOVI!C:DT,106,0)</f>
        <v>5819808</v>
      </c>
      <c r="LE361" s="275">
        <f>VLOOKUP(C361,FPT!B:LC,106,0)</f>
        <v>5819808</v>
      </c>
      <c r="LF361" t="str">
        <f t="shared" si="664"/>
        <v/>
      </c>
      <c r="LG361" s="273">
        <f>VLOOKUP(C361,MOVI!C:DT,107,0)</f>
        <v>0</v>
      </c>
      <c r="LH361" s="273">
        <f>VLOOKUP(C361,FPT!B:LF,107,0)</f>
        <v>0</v>
      </c>
      <c r="LI361" t="str">
        <f t="shared" si="665"/>
        <v/>
      </c>
      <c r="LJ361" t="str">
        <f>VLOOKUP(C361,MOVI!C:DV,108,0)</f>
        <v>MoviSouthSales</v>
      </c>
      <c r="LK361" s="252" t="str">
        <f>VLOOKUP(C361,FPT!B:LI,108,0)</f>
        <v>MoviSouthSales</v>
      </c>
      <c r="LL361" t="str">
        <f t="shared" si="666"/>
        <v/>
      </c>
      <c r="LM361" s="275">
        <f>ROUND(VLOOKUP(C361,MOVI!C:DV,109,0),0)</f>
        <v>416667</v>
      </c>
      <c r="LN361" s="275">
        <f>ROUND(VLOOKUP(C361,FPT!B:LL,109,0),0)</f>
        <v>416667</v>
      </c>
      <c r="LO361" t="str">
        <f t="shared" si="667"/>
        <v/>
      </c>
      <c r="LP361" t="str">
        <f>VLOOKUP(C361,MOVI!C:DV,110,0)</f>
        <v>HCM</v>
      </c>
      <c r="LQ361" s="247" t="str">
        <f>VLOOKUP(C361,FPT!B:LO,110,0)</f>
        <v>HCM</v>
      </c>
      <c r="LR361" t="str">
        <f t="shared" si="668"/>
        <v/>
      </c>
      <c r="LS361">
        <f>MOVI!DI356</f>
        <v>22</v>
      </c>
      <c r="LV361">
        <f>MOVI!DJ356</f>
        <v>0</v>
      </c>
      <c r="LW361">
        <f>MOVI!DK356</f>
        <v>0</v>
      </c>
      <c r="LX361">
        <f>MOVI!DL356</f>
        <v>0</v>
      </c>
      <c r="LY361">
        <f>MOVI!DM356</f>
        <v>0</v>
      </c>
      <c r="LZ361">
        <f>MOVI!DN356</f>
        <v>0</v>
      </c>
      <c r="MA361">
        <f>MOVI!DO356</f>
        <v>0</v>
      </c>
      <c r="MB361" t="str">
        <f>MOVI!DP356</f>
        <v>HCM</v>
      </c>
      <c r="MC361">
        <f>MOVI!DQ356</f>
        <v>0</v>
      </c>
      <c r="MD361">
        <f>MOVI!DR356</f>
        <v>0</v>
      </c>
      <c r="ME361" t="str">
        <f>VLOOKUP(C361,MOVI!C:DV,121,0)</f>
        <v>Group 1</v>
      </c>
      <c r="MF361" s="252" t="str">
        <f>VLOOKUP(C361,FPT!B:MD,111,0)</f>
        <v>Group 1</v>
      </c>
      <c r="MG361" t="str">
        <f t="shared" si="561"/>
        <v/>
      </c>
      <c r="MH361" t="str">
        <f>VLOOKUP(C361,MOVI!C:DT,122,0)</f>
        <v>MoviSouthGroup 1</v>
      </c>
      <c r="MI361" s="252" t="str">
        <f>VLOOKUP(C361,FPT!B:DS,112,0)</f>
        <v>MoviSouthGroup 1</v>
      </c>
      <c r="MJ361" t="str">
        <f t="shared" si="669"/>
        <v/>
      </c>
    </row>
    <row r="362" spans="1:348" x14ac:dyDescent="0.25">
      <c r="A362">
        <v>354</v>
      </c>
      <c r="B362" s="48">
        <v>6222</v>
      </c>
      <c r="C362" s="271" t="s">
        <v>1134</v>
      </c>
      <c r="D362" t="str">
        <f>VLOOKUP(C362,MOVI!C:D,2,0)</f>
        <v>Nguyễn Thị Ngọc Tài</v>
      </c>
      <c r="E362" t="str">
        <f>VLOOKUP(C362,FPT!B:C,2,0)</f>
        <v>Nguyễn Thị Ngọc Tài</v>
      </c>
      <c r="F362" t="str">
        <f t="shared" si="562"/>
        <v/>
      </c>
      <c r="G362" t="str">
        <f>VLOOKUP(C362,MOVI!C:E,3,0)</f>
        <v>Sales</v>
      </c>
      <c r="H362" t="str">
        <f>VLOOKUP(C362,FPT!B:F,3,0)</f>
        <v>Sales</v>
      </c>
      <c r="I362" t="str">
        <f t="shared" si="563"/>
        <v/>
      </c>
      <c r="J362" t="str">
        <f>VLOOKUP(C362,MOVI!C:H,4,0)</f>
        <v>Field Sales</v>
      </c>
      <c r="K362" t="str">
        <f>VLOOKUP(C362,FPT!B:I,4,0)</f>
        <v>Field Sales</v>
      </c>
      <c r="L362" t="str">
        <f t="shared" si="564"/>
        <v/>
      </c>
      <c r="M362" t="str">
        <f>VLOOKUP(C362,MOVI!C:DT,5,0)</f>
        <v>Associate</v>
      </c>
      <c r="N362" t="str">
        <f>VLOOKUP(C362,FPT!B:L,5,0)</f>
        <v>Associate</v>
      </c>
      <c r="O362" t="str">
        <f t="shared" si="565"/>
        <v/>
      </c>
      <c r="P362" t="str">
        <f>VLOOKUP(C362,MOVI!C:DT,6,0)</f>
        <v>Field Sales</v>
      </c>
      <c r="Q362" t="str">
        <f>VLOOKUP(C362,FPT!B:O,6,0)</f>
        <v>Field sales</v>
      </c>
      <c r="R362" t="str">
        <f t="shared" si="566"/>
        <v/>
      </c>
      <c r="S362" t="str">
        <f>VLOOKUP(C362,MOVI!C:DT,7,0)</f>
        <v>South</v>
      </c>
      <c r="T362" t="str">
        <f>VLOOKUP(C362,FPT!B:R,7,0)</f>
        <v>South</v>
      </c>
      <c r="U362" t="str">
        <f t="shared" si="567"/>
        <v/>
      </c>
      <c r="V362" t="str">
        <f>VLOOKUP(C362,MOVI!C:DT,8,0)</f>
        <v>Movi</v>
      </c>
      <c r="W362" t="str">
        <f>VLOOKUP(C362,FPT!B:U,8,0)</f>
        <v>Movi</v>
      </c>
      <c r="X362" t="str">
        <f t="shared" si="568"/>
        <v/>
      </c>
      <c r="Y362" t="str">
        <f>VLOOKUP(C362,MOVI!C:DT,9,0)</f>
        <v>Full-time</v>
      </c>
      <c r="Z362" t="str">
        <f>VLOOKUP(C362,FPT!B:X,9,0)</f>
        <v>Full-time</v>
      </c>
      <c r="AA362" t="str">
        <f t="shared" si="569"/>
        <v/>
      </c>
      <c r="AB362" t="str">
        <f>VLOOKUP(C362,MOVI!C:DT,10,0)</f>
        <v>Leaving</v>
      </c>
      <c r="AC362" t="str">
        <f>VLOOKUP(C362,FPT!B:AA,10,0)</f>
        <v>Leaving</v>
      </c>
      <c r="AD362" t="str">
        <f t="shared" si="570"/>
        <v/>
      </c>
      <c r="AE362" s="247">
        <f>VLOOKUP(C362,MOVI!C:DT,11,0)</f>
        <v>44501</v>
      </c>
      <c r="AF362" s="247">
        <f>VLOOKUP(C362,FPT!B:AD,11,0)</f>
        <v>44501</v>
      </c>
      <c r="AG362" t="str">
        <f t="shared" si="571"/>
        <v/>
      </c>
      <c r="AH362" s="260" t="str">
        <f>VLOOKUP(C362,MOVI!C:DT,12,0)</f>
        <v/>
      </c>
      <c r="AI362" s="260"/>
      <c r="AJ362" t="str">
        <f t="shared" si="671"/>
        <v/>
      </c>
      <c r="AK362">
        <f>VLOOKUP(C362,MOVI!C:DT,13,0)</f>
        <v>0</v>
      </c>
      <c r="AL362" s="247">
        <f>VLOOKUP(C362,FPT!B:AJ,13,0)</f>
        <v>0</v>
      </c>
      <c r="AM362" t="str">
        <f t="shared" si="670"/>
        <v/>
      </c>
      <c r="AN362" s="247">
        <f>VLOOKUP(C362,MOVI!C:DT,14,0)</f>
        <v>44532</v>
      </c>
      <c r="AO362" s="247">
        <f>VLOOKUP(C362,FPT!B:AM,14,0)</f>
        <v>44532</v>
      </c>
      <c r="AP362" t="str">
        <f t="shared" si="572"/>
        <v/>
      </c>
      <c r="AQ362" t="str">
        <f>VLOOKUP(C362,MOVI!C:DT,15,0)</f>
        <v>JO</v>
      </c>
      <c r="AR362" s="247" t="str">
        <f>VLOOKUP(C362,FPT!B:AP,15,0)</f>
        <v>JO</v>
      </c>
      <c r="AS362" t="str">
        <f t="shared" si="573"/>
        <v/>
      </c>
      <c r="AT362" s="282">
        <f>VLOOKUP(C362,MOVI!C:DT,16,0)</f>
        <v>0.1</v>
      </c>
      <c r="AU362" s="247" t="str">
        <f>VLOOKUP(C362,FPT!B:AS,16,0)</f>
        <v>10%</v>
      </c>
      <c r="AV362" t="str">
        <f t="shared" si="574"/>
        <v>Lệch</v>
      </c>
      <c r="AW362" t="str">
        <f>VLOOKUP(C362,MOVI!C:DT,17,0)</f>
        <v>L</v>
      </c>
      <c r="AX362" s="247" t="str">
        <f>VLOOKUP(C362,FPT!B:AV,17,0)</f>
        <v>L</v>
      </c>
      <c r="AY362" t="str">
        <f t="shared" si="575"/>
        <v/>
      </c>
      <c r="AZ362">
        <f>VLOOKUP(C362,MOVI!C:DT,18,0)</f>
        <v>0</v>
      </c>
      <c r="BA362" s="247">
        <f>VLOOKUP(C362,FPT!B:AY,18,0)</f>
        <v>0</v>
      </c>
      <c r="BB362" t="str">
        <f t="shared" si="576"/>
        <v/>
      </c>
      <c r="BC362" s="275">
        <f>VLOOKUP(C362,MOVI!C:DT,19,0)</f>
        <v>5000000</v>
      </c>
      <c r="BD362" s="275">
        <f>VLOOKUP(C362,FPT!B:BB,19,0)</f>
        <v>5000000</v>
      </c>
      <c r="BE362" t="str">
        <f t="shared" si="577"/>
        <v/>
      </c>
      <c r="BF362">
        <f>VLOOKUP(C362,MOVI!C:DT,20,0)</f>
        <v>0</v>
      </c>
      <c r="BG362" s="252">
        <f>VLOOKUP(C362,FPT!B:BE,20,0)</f>
        <v>0</v>
      </c>
      <c r="BH362" t="str">
        <f t="shared" si="578"/>
        <v/>
      </c>
      <c r="BI362" s="275">
        <f>VLOOKUP(C362,MOVI!C:DT,21,0)</f>
        <v>5000000</v>
      </c>
      <c r="BJ362" s="275">
        <f>VLOOKUP(C362,FPT!B:BH,21,0)</f>
        <v>5000000</v>
      </c>
      <c r="BK362" t="str">
        <f t="shared" si="579"/>
        <v/>
      </c>
      <c r="BL362" s="275">
        <f>VLOOKUP(C362,MOVI!C:DT,22,0)</f>
        <v>0</v>
      </c>
      <c r="BM362" s="275">
        <f>VLOOKUP(C362,FPT!B:BK,22,0)</f>
        <v>0</v>
      </c>
      <c r="BN362" t="str">
        <f t="shared" si="580"/>
        <v/>
      </c>
      <c r="BO362" s="275">
        <f>VLOOKUP(C362,MOVI!C:DT,23,0)</f>
        <v>0</v>
      </c>
      <c r="BP362" s="275">
        <f>VLOOKUP(C362,FPT!B:BN,23,0)</f>
        <v>0</v>
      </c>
      <c r="BQ362" t="str">
        <f t="shared" si="581"/>
        <v/>
      </c>
      <c r="BR362" s="275">
        <f>VLOOKUP(C362,MOVI!C:DT,24,0)</f>
        <v>0</v>
      </c>
      <c r="BS362" s="275">
        <f>VLOOKUP(C362,FPT!B:BQ,24,0)</f>
        <v>0</v>
      </c>
      <c r="BT362" t="str">
        <f t="shared" si="582"/>
        <v/>
      </c>
      <c r="BU362" s="275">
        <f>VLOOKUP(C362,MOVI!C:DT,25,0)</f>
        <v>200000</v>
      </c>
      <c r="BV362" s="275">
        <f>VLOOKUP(C362,FPT!B:BT,25,0)</f>
        <v>200000</v>
      </c>
      <c r="BW362" t="str">
        <f t="shared" si="583"/>
        <v/>
      </c>
      <c r="BX362" s="275">
        <f>VLOOKUP(C362,MOVI!C:DT,26,0)</f>
        <v>0</v>
      </c>
      <c r="BY362" s="275">
        <f>VLOOKUP(C362,FPT!B:BW,26,0)</f>
        <v>0</v>
      </c>
      <c r="BZ362" t="str">
        <f t="shared" si="584"/>
        <v/>
      </c>
      <c r="CA362" s="275">
        <f>VLOOKUP(C362,MOVI!C:DT,27,0)</f>
        <v>730000</v>
      </c>
      <c r="CB362" s="275">
        <f>VLOOKUP(C362,FPT!B:BZ,27,0)</f>
        <v>730000</v>
      </c>
      <c r="CC362" t="str">
        <f t="shared" si="585"/>
        <v/>
      </c>
      <c r="CD362" s="275">
        <f>VLOOKUP(C362,MOVI!C:DT,28,0)</f>
        <v>930000</v>
      </c>
      <c r="CE362" s="275">
        <f>VLOOKUP(C362,FPT!B:CC,28,0)</f>
        <v>930000</v>
      </c>
      <c r="CF362" t="str">
        <f t="shared" si="586"/>
        <v/>
      </c>
      <c r="CG362" t="str">
        <f>VLOOKUP(C362,MOVI!C:DT,29,0)</f>
        <v>CN</v>
      </c>
      <c r="CH362" s="252" t="str">
        <f>VLOOKUP(C362,FPT!B:CF,29,0)</f>
        <v>CN</v>
      </c>
      <c r="CI362" t="str">
        <f t="shared" si="587"/>
        <v/>
      </c>
      <c r="CJ362">
        <f>VLOOKUP(C362,MOVI!C:DT,30,0)</f>
        <v>26</v>
      </c>
      <c r="CK362" s="252">
        <f>VLOOKUP(C362,FPT!B:CI,30,0)</f>
        <v>26</v>
      </c>
      <c r="CL362" t="str">
        <f t="shared" si="588"/>
        <v/>
      </c>
      <c r="CM362">
        <f>VLOOKUP(C362,MOVI!C:DT,31,0)</f>
        <v>4</v>
      </c>
      <c r="CN362" s="252">
        <f>VLOOKUP(C362,FPT!B:CL,31,0)</f>
        <v>4</v>
      </c>
      <c r="CO362" t="str">
        <f t="shared" si="589"/>
        <v/>
      </c>
      <c r="CP362" s="275">
        <f>VLOOKUP(C362,MOVI!C:DT,32,0)</f>
        <v>0</v>
      </c>
      <c r="CQ362" s="275">
        <f>VLOOKUP(C362,FPT!B:CO,32,0)</f>
        <v>0</v>
      </c>
      <c r="CR362" t="str">
        <f t="shared" si="590"/>
        <v/>
      </c>
      <c r="CS362" s="275">
        <f>VLOOKUP(C362,MOVI!C:DT,33,0)</f>
        <v>0</v>
      </c>
      <c r="CT362" s="275">
        <f>VLOOKUP(C362,FPT!B:CR,33,0)</f>
        <v>0</v>
      </c>
      <c r="CU362" t="str">
        <f t="shared" si="591"/>
        <v/>
      </c>
      <c r="CV362" s="275">
        <f>VLOOKUP(C362,MOVI!C:DT,34,0)</f>
        <v>0</v>
      </c>
      <c r="CW362" s="275">
        <f>VLOOKUP(C362,FPT!B:CU,34,0)</f>
        <v>0</v>
      </c>
      <c r="CX362" t="str">
        <f t="shared" si="592"/>
        <v/>
      </c>
      <c r="CY362" s="275">
        <f>VLOOKUP(C362,MOVI!C:DT,35,0)</f>
        <v>4</v>
      </c>
      <c r="CZ362" s="275">
        <f>VLOOKUP(C362,FPT!B:CX,35,0)</f>
        <v>4</v>
      </c>
      <c r="DA362" t="str">
        <f t="shared" si="593"/>
        <v/>
      </c>
      <c r="DB362" s="275">
        <f>VLOOKUP(C362,MOVI!C:DT,36,0)</f>
        <v>0</v>
      </c>
      <c r="DC362" s="275">
        <f>VLOOKUP(C362,FPT!B:DA,36,0)</f>
        <v>0</v>
      </c>
      <c r="DD362" t="str">
        <f t="shared" si="594"/>
        <v/>
      </c>
      <c r="DE362" s="275">
        <f>VLOOKUP(C362,MOVI!C:DT,37,0)</f>
        <v>0</v>
      </c>
      <c r="DF362" s="275">
        <f>VLOOKUP(C362,FPT!B:DD,37,0)</f>
        <v>0</v>
      </c>
      <c r="DG362" t="str">
        <f t="shared" si="595"/>
        <v/>
      </c>
      <c r="DH362" s="275">
        <f>VLOOKUP(C362,MOVI!C:DT,38,0)</f>
        <v>0</v>
      </c>
      <c r="DI362" s="275">
        <f>VLOOKUP(C362,FPT!B:DG,38,0)</f>
        <v>0</v>
      </c>
      <c r="DJ362" t="str">
        <f t="shared" si="596"/>
        <v/>
      </c>
      <c r="DK362" s="275">
        <f>VLOOKUP(C362,MOVI!C:DT,39,0)</f>
        <v>0</v>
      </c>
      <c r="DL362" s="275">
        <f>VLOOKUP(C362,FPT!B:DJ,39,0)</f>
        <v>0</v>
      </c>
      <c r="DM362" t="str">
        <f t="shared" si="597"/>
        <v/>
      </c>
      <c r="DN362" s="275">
        <f>VLOOKUP(C362,MOVI!C:DT,40,0)</f>
        <v>0</v>
      </c>
      <c r="DO362" s="275">
        <f>VLOOKUP(C362,FPT!B:DM,40,0)</f>
        <v>0</v>
      </c>
      <c r="DP362" t="str">
        <f t="shared" si="598"/>
        <v/>
      </c>
      <c r="DQ362" s="275">
        <f>VLOOKUP(C362,MOVI!C:DT,41,0)</f>
        <v>0</v>
      </c>
      <c r="DR362" s="275">
        <f>VLOOKUP(C362,FPT!B:DP,41,0)</f>
        <v>0</v>
      </c>
      <c r="DS362" t="str">
        <f t="shared" si="599"/>
        <v/>
      </c>
      <c r="DT362" s="275">
        <f>VLOOKUP(C362,MOVI!C:DT,42,0)</f>
        <v>769231</v>
      </c>
      <c r="DU362" s="275">
        <f>ROUND(VLOOKUP(C362,FPT!B:DS,42,0),0)</f>
        <v>769231</v>
      </c>
      <c r="DV362" t="str">
        <f t="shared" si="600"/>
        <v/>
      </c>
      <c r="DW362" s="275">
        <f>VLOOKUP(C362,MOVI!C:DT,43,0)</f>
        <v>0</v>
      </c>
      <c r="DX362" s="275">
        <f>VLOOKUP(C362,FPT!B:DV,43,0)</f>
        <v>0</v>
      </c>
      <c r="DY362" t="str">
        <f t="shared" si="601"/>
        <v/>
      </c>
      <c r="DZ362" s="275">
        <f>VLOOKUP(C362,MOVI!C:DT,44,0)</f>
        <v>0</v>
      </c>
      <c r="EA362" s="275">
        <f>VLOOKUP(C362,FPT!B:DY,44,0)</f>
        <v>0</v>
      </c>
      <c r="EB362" t="str">
        <f t="shared" si="602"/>
        <v/>
      </c>
      <c r="EC362" s="275">
        <f>VLOOKUP(C362,MOVI!C:DT,45,0)</f>
        <v>769231</v>
      </c>
      <c r="ED362" s="275">
        <f>ROUND(VLOOKUP(C362,FPT!B:EB,45,0),0)</f>
        <v>769231</v>
      </c>
      <c r="EE362" t="str">
        <f t="shared" si="603"/>
        <v/>
      </c>
      <c r="EF362" s="275">
        <f>VLOOKUP(C362,MOVI!C:DT,46,0)</f>
        <v>0</v>
      </c>
      <c r="EG362" s="275">
        <f>VLOOKUP(C362,FPT!B:EE,46,0)</f>
        <v>0</v>
      </c>
      <c r="EH362" t="str">
        <f t="shared" si="604"/>
        <v/>
      </c>
      <c r="EI362" s="275">
        <f>VLOOKUP(C362,MOVI!C:DT,47,0)</f>
        <v>0</v>
      </c>
      <c r="EJ362" s="275">
        <f>VLOOKUP(C362,FPT!B:EH,47,0)</f>
        <v>0</v>
      </c>
      <c r="EK362" t="str">
        <f t="shared" si="605"/>
        <v/>
      </c>
      <c r="EL362" s="275">
        <f>VLOOKUP(C362,MOVI!C:DT,48,0)</f>
        <v>0</v>
      </c>
      <c r="EM362" s="275">
        <f>VLOOKUP(C362,FPT!B:EK,48,0)</f>
        <v>0</v>
      </c>
      <c r="EN362" t="str">
        <f t="shared" si="606"/>
        <v/>
      </c>
      <c r="EO362" s="275">
        <f>VLOOKUP(C362,MOVI!C:DT,49,0)</f>
        <v>0</v>
      </c>
      <c r="EP362" s="275">
        <f>VLOOKUP(C362,FPT!B:EN,49,0)</f>
        <v>0</v>
      </c>
      <c r="EQ362" t="str">
        <f t="shared" si="607"/>
        <v/>
      </c>
      <c r="ER362" s="275">
        <f>VLOOKUP(C362,MOVI!C:DT,50,0)</f>
        <v>0</v>
      </c>
      <c r="ES362" s="275">
        <f>VLOOKUP(C362,FPT!B:EQ,50,0)</f>
        <v>0</v>
      </c>
      <c r="ET362" t="str">
        <f t="shared" si="608"/>
        <v/>
      </c>
      <c r="EU362" s="275">
        <f>VLOOKUP(C362,MOVI!C:DT,51,0)</f>
        <v>0</v>
      </c>
      <c r="EV362" s="275">
        <f>VLOOKUP(C362,FPT!B:ET,51,0)</f>
        <v>0</v>
      </c>
      <c r="EW362" t="str">
        <f t="shared" si="609"/>
        <v/>
      </c>
      <c r="EX362" s="275">
        <f>VLOOKUP(C362,MOVI!C:DT,52,0)</f>
        <v>0</v>
      </c>
      <c r="EY362" s="275">
        <f>VLOOKUP(C362,FPT!B:EW,52,0)</f>
        <v>0</v>
      </c>
      <c r="EZ362" t="str">
        <f t="shared" si="610"/>
        <v/>
      </c>
      <c r="FA362" s="275">
        <f>VLOOKUP(C362,MOVI!C:DT,53,0)</f>
        <v>0</v>
      </c>
      <c r="FB362" s="275">
        <f>VLOOKUP(C362,FPT!B:EZ,53,0)</f>
        <v>0</v>
      </c>
      <c r="FC362" t="str">
        <f t="shared" si="611"/>
        <v/>
      </c>
      <c r="FD362" s="275">
        <f>VLOOKUP(C362,MOVI!C:DT,54,0)</f>
        <v>0</v>
      </c>
      <c r="FE362" s="275">
        <f>VLOOKUP(C362,FPT!B:FC,54,0)</f>
        <v>0</v>
      </c>
      <c r="FF362" t="str">
        <f t="shared" si="612"/>
        <v/>
      </c>
      <c r="FG362" s="275">
        <f>VLOOKUP(C362,MOVI!C:DT,55,0)</f>
        <v>112308</v>
      </c>
      <c r="FH362" s="275">
        <f>VLOOKUP(C362,FPT!B:FF,55,0)</f>
        <v>112308</v>
      </c>
      <c r="FI362" t="str">
        <f t="shared" si="613"/>
        <v/>
      </c>
      <c r="FJ362" s="275">
        <f>VLOOKUP(C362,MOVI!C:DT,56,0)</f>
        <v>112308</v>
      </c>
      <c r="FK362" s="275">
        <f>VLOOKUP(C362,FPT!B:FI,56,0)</f>
        <v>112308</v>
      </c>
      <c r="FL362" t="str">
        <f t="shared" si="614"/>
        <v/>
      </c>
      <c r="FM362" s="275">
        <f>VLOOKUP(C362,MOVI!C:DT,57,0)</f>
        <v>15000</v>
      </c>
      <c r="FN362" s="275">
        <f>VLOOKUP(C362,FPT!B:FL,57,0)</f>
        <v>15000</v>
      </c>
      <c r="FO362" t="str">
        <f t="shared" si="615"/>
        <v/>
      </c>
      <c r="FP362" s="275">
        <f>VLOOKUP(C362,MOVI!C:DT,58,0)</f>
        <v>0</v>
      </c>
      <c r="FQ362" s="275">
        <f>VLOOKUP(C362,FPT!B:FO,58,0)</f>
        <v>0</v>
      </c>
      <c r="FR362" t="str">
        <f t="shared" si="616"/>
        <v/>
      </c>
      <c r="FS362" s="275">
        <f>VLOOKUP(C362,MOVI!C:DT,59,0)</f>
        <v>0</v>
      </c>
      <c r="FT362" s="275">
        <f>VLOOKUP(C362,FPT!B:FR,59,0)</f>
        <v>0</v>
      </c>
      <c r="FU362" t="str">
        <f t="shared" si="617"/>
        <v/>
      </c>
      <c r="FV362" s="275">
        <f>VLOOKUP(C362,MOVI!C:DT,60,0)</f>
        <v>0</v>
      </c>
      <c r="FW362" s="275">
        <f>VLOOKUP(C362,FPT!B:FU,60,0)</f>
        <v>0</v>
      </c>
      <c r="FX362" t="str">
        <f t="shared" si="618"/>
        <v/>
      </c>
      <c r="FY362" s="275">
        <f>VLOOKUP(C362,MOVI!C:DT,61,0)</f>
        <v>0</v>
      </c>
      <c r="FZ362" s="275">
        <f>VLOOKUP(C362,FPT!B:FX,61,0)</f>
        <v>0</v>
      </c>
      <c r="GA362" t="str">
        <f t="shared" si="619"/>
        <v/>
      </c>
      <c r="GB362" s="275">
        <f>VLOOKUP(C362,MOVI!C:DT,62,0)</f>
        <v>0</v>
      </c>
      <c r="GC362" s="275">
        <f>VLOOKUP(C362,FPT!B:GA,62,0)</f>
        <v>0</v>
      </c>
      <c r="GD362" t="str">
        <f t="shared" si="620"/>
        <v/>
      </c>
      <c r="GE362" s="275">
        <f>VLOOKUP(C362,MOVI!C:DT,63,0)</f>
        <v>0</v>
      </c>
      <c r="GF362" s="275">
        <f>VLOOKUP(C362,FPT!B:GD,63,0)</f>
        <v>0</v>
      </c>
      <c r="GG362" t="str">
        <f t="shared" si="621"/>
        <v/>
      </c>
      <c r="GH362" s="275">
        <f>VLOOKUP(C362,MOVI!C:DT,64,0)</f>
        <v>0</v>
      </c>
      <c r="GI362" s="275">
        <f>VLOOKUP(C362,FPT!B:GG,64,0)</f>
        <v>0</v>
      </c>
      <c r="GJ362" t="str">
        <f t="shared" si="622"/>
        <v/>
      </c>
      <c r="GK362" s="275">
        <f>VLOOKUP(C362,MOVI!C:DT,65,0)</f>
        <v>0</v>
      </c>
      <c r="GL362" s="275">
        <f>VLOOKUP(C362,FPT!B:GJ,65,0)</f>
        <v>0</v>
      </c>
      <c r="GM362" t="str">
        <f t="shared" si="623"/>
        <v/>
      </c>
      <c r="GN362" s="275">
        <f>VLOOKUP(C362,MOVI!C:DT,66,0)</f>
        <v>0</v>
      </c>
      <c r="GO362" s="275">
        <f>VLOOKUP(C362,FPT!B:GM,66,0)</f>
        <v>0</v>
      </c>
      <c r="GP362" t="str">
        <f t="shared" si="624"/>
        <v/>
      </c>
      <c r="GQ362" s="275">
        <f>VLOOKUP(C362,MOVI!C:DT,67,0)</f>
        <v>0</v>
      </c>
      <c r="GR362" s="275">
        <f>VLOOKUP(C362,FPT!B:GP,67,0)</f>
        <v>0</v>
      </c>
      <c r="GS362" t="str">
        <f t="shared" si="625"/>
        <v/>
      </c>
      <c r="GT362" s="275">
        <f>VLOOKUP(C362,MOVI!C:DT,68,0)</f>
        <v>0</v>
      </c>
      <c r="GU362" s="275">
        <f>VLOOKUP(C362,FPT!B:GS,68,0)</f>
        <v>0</v>
      </c>
      <c r="GV362" t="str">
        <f t="shared" si="626"/>
        <v/>
      </c>
      <c r="GW362" s="275">
        <f>VLOOKUP(C362,MOVI!C:DT,69,0)</f>
        <v>0</v>
      </c>
      <c r="GX362" s="275">
        <f>VLOOKUP(C362,FPT!B:GV,69,0)</f>
        <v>0</v>
      </c>
      <c r="GY362" t="str">
        <f t="shared" si="627"/>
        <v/>
      </c>
      <c r="GZ362" s="275">
        <f>VLOOKUP(C362,MOVI!C:DT,70,0)</f>
        <v>15000</v>
      </c>
      <c r="HA362" s="275">
        <f>VLOOKUP(C362,FPT!B:GY,70,0)</f>
        <v>15000</v>
      </c>
      <c r="HB362" t="str">
        <f t="shared" si="628"/>
        <v/>
      </c>
      <c r="HC362" s="275">
        <f>VLOOKUP(C362,MOVI!C:DT,71,0)</f>
        <v>896539</v>
      </c>
      <c r="HD362" s="275">
        <f>ROUND(VLOOKUP(C362,FPT!B:HB,71,0),0)</f>
        <v>896539</v>
      </c>
      <c r="HE362" t="str">
        <f t="shared" si="629"/>
        <v/>
      </c>
      <c r="HF362" s="275">
        <f>ROUND(VLOOKUP(C362,MOVI!C:DT,72,0),0)</f>
        <v>0</v>
      </c>
      <c r="HG362" s="275">
        <f>ROUND(VLOOKUP(C362,FPT!B:HE,72,0),0)</f>
        <v>0</v>
      </c>
      <c r="HH362" t="str">
        <f t="shared" si="630"/>
        <v/>
      </c>
      <c r="HI362" s="275">
        <f>VLOOKUP(C362,MOVI!C:DT,73,0)</f>
        <v>0</v>
      </c>
      <c r="HJ362" s="275">
        <f>VLOOKUP(C362,FPT!B:HH,73,0)</f>
        <v>0</v>
      </c>
      <c r="HK362" t="str">
        <f t="shared" si="631"/>
        <v/>
      </c>
      <c r="HL362" s="275">
        <f>VLOOKUP(C362,MOVI!C:DT,74,0)</f>
        <v>112308</v>
      </c>
      <c r="HM362" s="275">
        <f>VLOOKUP(C362,FPT!B:HK,74,0)</f>
        <v>112308</v>
      </c>
      <c r="HN362" t="str">
        <f t="shared" si="632"/>
        <v/>
      </c>
      <c r="HO362" s="275">
        <f>VLOOKUP(C362,MOVI!C:DT,75,0)</f>
        <v>0</v>
      </c>
      <c r="HP362" s="275">
        <f>VLOOKUP(C362,FPT!B:HN,75,0)</f>
        <v>0</v>
      </c>
      <c r="HQ362" t="str">
        <f t="shared" si="633"/>
        <v/>
      </c>
      <c r="HR362" s="275">
        <f>VLOOKUP(C362,MOVI!C:DT,76,0)</f>
        <v>0</v>
      </c>
      <c r="HS362" s="275">
        <f>VLOOKUP(C362,FPT!B:HQ,76,0)</f>
        <v>0</v>
      </c>
      <c r="HT362" t="str">
        <f t="shared" si="634"/>
        <v/>
      </c>
      <c r="HU362" s="275">
        <f>VLOOKUP(C362,MOVI!C:DT,77,0)</f>
        <v>0</v>
      </c>
      <c r="HV362" s="275">
        <f>VLOOKUP(C362,FPT!B:HT,77,0)</f>
        <v>0</v>
      </c>
      <c r="HW362" t="str">
        <f t="shared" si="635"/>
        <v/>
      </c>
      <c r="HX362" s="274">
        <f>VLOOKUP(C362,MOVI!C:CB,78,0)</f>
        <v>0</v>
      </c>
      <c r="HY362" s="261">
        <f>VLOOKUP(C362,FPT!$B:$CA,78,0)</f>
        <v>0</v>
      </c>
      <c r="HZ362" t="str">
        <f t="shared" si="636"/>
        <v/>
      </c>
      <c r="IA362" s="275">
        <f>VLOOKUP(C362,MOVI!C:CD,79,0)</f>
        <v>0</v>
      </c>
      <c r="IB362" s="275">
        <f>VLOOKUP(C362,FPT!B:HZ,79,0)</f>
        <v>0</v>
      </c>
      <c r="IC362" t="str">
        <f t="shared" si="637"/>
        <v/>
      </c>
      <c r="ID362" s="275">
        <f>VLOOKUP(C362,MOVI!C:CD,80,0)</f>
        <v>0</v>
      </c>
      <c r="IE362" s="275">
        <f>VLOOKUP(C362,FPT!B:IC,80,0)</f>
        <v>0</v>
      </c>
      <c r="IF362" t="str">
        <f t="shared" si="638"/>
        <v/>
      </c>
      <c r="IG362" s="275">
        <f>VLOOKUP(C362,MOVI!C:DT,81,0)</f>
        <v>0</v>
      </c>
      <c r="IH362" s="275">
        <f>VLOOKUP(C362,FPT!B:IF,81,0)</f>
        <v>0</v>
      </c>
      <c r="II362" t="str">
        <f t="shared" si="639"/>
        <v/>
      </c>
      <c r="IJ362" s="275">
        <f>VLOOKUP(C362,MOVI!C:DT,82,0)</f>
        <v>0</v>
      </c>
      <c r="IK362" s="275">
        <f>VLOOKUP(C362,FPT!B:II,82,0)</f>
        <v>0</v>
      </c>
      <c r="IL362" t="str">
        <f t="shared" si="640"/>
        <v/>
      </c>
      <c r="IM362" s="275">
        <f>ROUND(VLOOKUP(C362,MOVI!C:DT,83,0),0)</f>
        <v>112308</v>
      </c>
      <c r="IN362" s="275">
        <f>ROUND(VLOOKUP(C362,FPT!B:IL,83,0),0)</f>
        <v>112308</v>
      </c>
      <c r="IO362" t="str">
        <f t="shared" si="641"/>
        <v/>
      </c>
      <c r="IP362" s="275">
        <f>ROUND(VLOOKUP(C362,MOVI!C:DT,84,0),0)</f>
        <v>784231</v>
      </c>
      <c r="IQ362" s="275">
        <f>ROUND(VLOOKUP(C362,FPT!B:IO,84,0),0)</f>
        <v>784231</v>
      </c>
      <c r="IR362" t="str">
        <f t="shared" si="642"/>
        <v/>
      </c>
      <c r="IS362" s="275">
        <f>ROUND(VLOOKUP(C362,MOVI!C:DT,85,0),0)</f>
        <v>0</v>
      </c>
      <c r="IT362" s="275">
        <f>ROUND(VLOOKUP(C362,FPT!B:IR,85,0),0)</f>
        <v>0</v>
      </c>
      <c r="IU362" t="str">
        <f t="shared" si="643"/>
        <v/>
      </c>
      <c r="IV362" s="275">
        <f>VLOOKUP(C362,MOVI!C:DT,86,0)</f>
        <v>0</v>
      </c>
      <c r="IW362" s="275">
        <f>VLOOKUP(C362,FPT!B:IU,86,0)</f>
        <v>0</v>
      </c>
      <c r="IX362" t="str">
        <f t="shared" si="644"/>
        <v/>
      </c>
      <c r="IY362" s="275">
        <f>ROUND(VLOOKUP(C362,MOVI!C:DT,87,0),0)</f>
        <v>0</v>
      </c>
      <c r="IZ362" s="275">
        <f>ROUND(VLOOKUP(C362,FPT!B:IX,87,0),0)</f>
        <v>0</v>
      </c>
      <c r="JA362" t="str">
        <f t="shared" si="645"/>
        <v/>
      </c>
      <c r="JB362" s="275">
        <f>VLOOKUP(C362,MOVI!C:DT,88,0)</f>
        <v>0</v>
      </c>
      <c r="JC362" s="275">
        <f>VLOOKUP(C362,FPT!B:JA,88,0)</f>
        <v>0</v>
      </c>
      <c r="JD362" t="str">
        <f t="shared" si="646"/>
        <v/>
      </c>
      <c r="JE362" s="275">
        <f>VLOOKUP(C362,MOVI!C:DT,89,0)</f>
        <v>0</v>
      </c>
      <c r="JF362" s="275">
        <f>VLOOKUP(C362,FPT!B:JD,89,0)</f>
        <v>0</v>
      </c>
      <c r="JG362" t="str">
        <f t="shared" si="647"/>
        <v/>
      </c>
      <c r="JH362" s="275">
        <f>VLOOKUP(C362,MOVI!C:DT,90,0)</f>
        <v>0</v>
      </c>
      <c r="JI362" s="275">
        <f>VLOOKUP(C362,FPT!B:JG,90,0)</f>
        <v>0</v>
      </c>
      <c r="JJ362" t="str">
        <f t="shared" si="648"/>
        <v/>
      </c>
      <c r="JK362" s="275">
        <f>VLOOKUP(C362,MOVI!C:DT,91,0)</f>
        <v>0</v>
      </c>
      <c r="JL362" s="275">
        <f>VLOOKUP(C362,FPT!B:JJ,91,0)</f>
        <v>0</v>
      </c>
      <c r="JM362" t="str">
        <f t="shared" si="649"/>
        <v/>
      </c>
      <c r="JN362" s="275">
        <f>VLOOKUP(C362,MOVI!C:DT,92,0)</f>
        <v>0</v>
      </c>
      <c r="JO362" s="275">
        <f>VLOOKUP(C362,FPT!B:JM,92,0)</f>
        <v>0</v>
      </c>
      <c r="JP362" t="str">
        <f t="shared" si="650"/>
        <v/>
      </c>
      <c r="JQ362" s="275">
        <f>VLOOKUP(C362,MOVI!C:DT,93,0)</f>
        <v>0</v>
      </c>
      <c r="JR362" s="275">
        <f>VLOOKUP(C362,FPT!B:JP,93,0)</f>
        <v>0</v>
      </c>
      <c r="JS362" t="str">
        <f t="shared" si="651"/>
        <v/>
      </c>
      <c r="JT362" s="275">
        <f>VLOOKUP(C362,MOVI!C:DT,94,0)</f>
        <v>0</v>
      </c>
      <c r="JU362" s="275">
        <f>VLOOKUP(C362,FPT!B:JS,94,0)</f>
        <v>0</v>
      </c>
      <c r="JV362" t="str">
        <f t="shared" si="652"/>
        <v/>
      </c>
      <c r="JW362" s="275">
        <f>VLOOKUP(C362,MOVI!C:DT,95,0)</f>
        <v>896539</v>
      </c>
      <c r="JX362" s="275">
        <f>VLOOKUP(C362,FPT!B:JV,95,0)</f>
        <v>896539</v>
      </c>
      <c r="JY362" t="str">
        <f t="shared" si="653"/>
        <v/>
      </c>
      <c r="JZ362" s="275">
        <f>VLOOKUP(C362,MOVI!C:DT,96,0)</f>
        <v>0</v>
      </c>
      <c r="KA362" s="275">
        <f>VLOOKUP(C362,FPT!B:JY,96,0)</f>
        <v>0</v>
      </c>
      <c r="KB362" t="str">
        <f t="shared" si="654"/>
        <v/>
      </c>
      <c r="KC362" s="275">
        <f>VLOOKUP(C362,MOVI!C:DT,97,0)</f>
        <v>896539</v>
      </c>
      <c r="KD362" s="275">
        <f>VLOOKUP(C362,FPT!B:KB,97,0)</f>
        <v>896539</v>
      </c>
      <c r="KE362" t="str">
        <f t="shared" si="655"/>
        <v/>
      </c>
      <c r="KF362" s="275">
        <f>VLOOKUP(C362,MOVI!C:DT,98,0)</f>
        <v>0</v>
      </c>
      <c r="KG362" s="275">
        <f>VLOOKUP(C362,FPT!B:KE,98,0)</f>
        <v>0</v>
      </c>
      <c r="KH362" t="str">
        <f t="shared" si="656"/>
        <v/>
      </c>
      <c r="KI362" s="275">
        <f>VLOOKUP(C362,MOVI!C:DT,99,0)</f>
        <v>0</v>
      </c>
      <c r="KJ362" s="275">
        <f>VLOOKUP(C362,FPT!B:KH,99,0)</f>
        <v>0</v>
      </c>
      <c r="KK362" t="str">
        <f t="shared" si="657"/>
        <v/>
      </c>
      <c r="KL362" s="275">
        <f>VLOOKUP(C362,MOVI!C:DT,100,0)</f>
        <v>0</v>
      </c>
      <c r="KM362" s="275">
        <f>VLOOKUP(C362,FPT!B:KK,100,0)</f>
        <v>0</v>
      </c>
      <c r="KN362" t="str">
        <f t="shared" si="658"/>
        <v/>
      </c>
      <c r="KO362" s="275">
        <f>VLOOKUP(C362,MOVI!C:DT,101,0)</f>
        <v>0</v>
      </c>
      <c r="KP362" s="275">
        <f>VLOOKUP(C362,FPT!B:KN,101,0)</f>
        <v>0</v>
      </c>
      <c r="KQ362" t="str">
        <f t="shared" si="659"/>
        <v/>
      </c>
      <c r="KR362" s="275">
        <f>VLOOKUP(C362,MOVI!C:DT,102,0)</f>
        <v>0</v>
      </c>
      <c r="KS362" s="275">
        <f>VLOOKUP(C362,FPT!B:KQ,102,0)</f>
        <v>0</v>
      </c>
      <c r="KT362" t="str">
        <f t="shared" si="660"/>
        <v/>
      </c>
      <c r="KU362" s="275">
        <f>VLOOKUP(C362,MOVI!C:DT,103,0)</f>
        <v>0</v>
      </c>
      <c r="KV362" s="275">
        <f>VLOOKUP(C362,FPT!B:KT,103,0)</f>
        <v>0</v>
      </c>
      <c r="KW362" t="str">
        <f t="shared" si="661"/>
        <v/>
      </c>
      <c r="KX362" s="275">
        <f>VLOOKUP(C362,MOVI!C:DT,104,0)</f>
        <v>0</v>
      </c>
      <c r="KY362" s="275">
        <f>VLOOKUP(C362,FPT!B:KW,104,0)</f>
        <v>0</v>
      </c>
      <c r="KZ362" t="str">
        <f t="shared" si="662"/>
        <v/>
      </c>
      <c r="LA362" s="275">
        <f>VLOOKUP(C362,MOVI!C:DT,105,0)</f>
        <v>0</v>
      </c>
      <c r="LB362" s="275">
        <f>VLOOKUP(C362,FPT!B:KZ,105,0)</f>
        <v>0</v>
      </c>
      <c r="LC362" t="str">
        <f t="shared" si="663"/>
        <v/>
      </c>
      <c r="LD362" s="275">
        <f>VLOOKUP(C362,MOVI!C:DT,106,0)</f>
        <v>896539</v>
      </c>
      <c r="LE362" s="275">
        <f>VLOOKUP(C362,FPT!B:LC,106,0)</f>
        <v>896539</v>
      </c>
      <c r="LF362" t="str">
        <f t="shared" si="664"/>
        <v/>
      </c>
      <c r="LG362" s="273">
        <f>VLOOKUP(C362,MOVI!C:DT,107,0)</f>
        <v>0</v>
      </c>
      <c r="LH362" s="273">
        <f>VLOOKUP(C362,FPT!B:LF,107,0)</f>
        <v>0</v>
      </c>
      <c r="LI362" t="str">
        <f t="shared" si="665"/>
        <v/>
      </c>
      <c r="LJ362" t="str">
        <f>VLOOKUP(C362,MOVI!C:DV,108,0)</f>
        <v>MoviSouthSales</v>
      </c>
      <c r="LK362" s="252" t="str">
        <f>VLOOKUP(C362,FPT!B:LI,108,0)</f>
        <v>MoviSouthSales</v>
      </c>
      <c r="LL362" t="str">
        <f t="shared" si="666"/>
        <v/>
      </c>
      <c r="LM362" s="275">
        <f>ROUND(VLOOKUP(C362,MOVI!C:DV,109,0),0)</f>
        <v>416667</v>
      </c>
      <c r="LN362" s="275">
        <f>ROUND(VLOOKUP(C362,FPT!B:LL,109,0),0)</f>
        <v>416667</v>
      </c>
      <c r="LO362" t="str">
        <f t="shared" si="667"/>
        <v/>
      </c>
      <c r="LP362" t="str">
        <f>VLOOKUP(C362,MOVI!C:DV,110,0)</f>
        <v>HCM</v>
      </c>
      <c r="LQ362" s="247" t="str">
        <f>VLOOKUP(C362,FPT!B:LO,110,0)</f>
        <v>HCM</v>
      </c>
      <c r="LR362" t="str">
        <f t="shared" si="668"/>
        <v/>
      </c>
      <c r="LS362">
        <f>MOVI!DI357</f>
        <v>0</v>
      </c>
      <c r="LV362">
        <f>MOVI!DJ357</f>
        <v>0</v>
      </c>
      <c r="LW362">
        <f>MOVI!DK357</f>
        <v>1</v>
      </c>
      <c r="LX362">
        <f>MOVI!DL357</f>
        <v>0</v>
      </c>
      <c r="LY362">
        <f>MOVI!DM357</f>
        <v>0</v>
      </c>
      <c r="LZ362">
        <f>MOVI!DN357</f>
        <v>0</v>
      </c>
      <c r="MA362">
        <f>MOVI!DO357</f>
        <v>0</v>
      </c>
      <c r="MB362" t="str">
        <f>MOVI!DP357</f>
        <v>HCM</v>
      </c>
      <c r="MC362">
        <f>MOVI!DQ357</f>
        <v>0</v>
      </c>
      <c r="MD362">
        <f>MOVI!DR357</f>
        <v>0</v>
      </c>
      <c r="ME362" t="str">
        <f>VLOOKUP(C362,MOVI!C:DV,121,0)</f>
        <v>Group 1</v>
      </c>
      <c r="MF362" s="252" t="str">
        <f>VLOOKUP(C362,FPT!B:MD,111,0)</f>
        <v>Group 1</v>
      </c>
      <c r="MG362" t="str">
        <f t="shared" si="561"/>
        <v/>
      </c>
      <c r="MH362" t="str">
        <f>VLOOKUP(C362,MOVI!C:DT,122,0)</f>
        <v>MoviSouthGroup 1</v>
      </c>
      <c r="MI362" s="252" t="str">
        <f>VLOOKUP(C362,FPT!B:DS,112,0)</f>
        <v>MoviSouthGroup 1</v>
      </c>
      <c r="MJ362" t="str">
        <f t="shared" si="669"/>
        <v/>
      </c>
    </row>
    <row r="363" spans="1:348" x14ac:dyDescent="0.25">
      <c r="A363">
        <v>355</v>
      </c>
      <c r="B363" s="48">
        <v>6223</v>
      </c>
      <c r="C363" s="271" t="s">
        <v>1135</v>
      </c>
      <c r="D363" t="str">
        <f>VLOOKUP(C363,MOVI!C:D,2,0)</f>
        <v>Từ Thị Mỹ Thuận</v>
      </c>
      <c r="E363" t="str">
        <f>VLOOKUP(C363,FPT!B:C,2,0)</f>
        <v>Từ Thị Mỹ Thuận</v>
      </c>
      <c r="F363" t="str">
        <f t="shared" si="562"/>
        <v/>
      </c>
      <c r="G363" t="str">
        <f>VLOOKUP(C363,MOVI!C:E,3,0)</f>
        <v>Sales</v>
      </c>
      <c r="H363" t="str">
        <f>VLOOKUP(C363,FPT!B:F,3,0)</f>
        <v>Sales</v>
      </c>
      <c r="I363" t="str">
        <f t="shared" si="563"/>
        <v/>
      </c>
      <c r="J363" t="str">
        <f>VLOOKUP(C363,MOVI!C:H,4,0)</f>
        <v>Field Sales</v>
      </c>
      <c r="K363" t="str">
        <f>VLOOKUP(C363,FPT!B:I,4,0)</f>
        <v>Field Sales</v>
      </c>
      <c r="L363" t="str">
        <f t="shared" si="564"/>
        <v/>
      </c>
      <c r="M363" t="str">
        <f>VLOOKUP(C363,MOVI!C:DT,5,0)</f>
        <v>Associate</v>
      </c>
      <c r="N363" t="str">
        <f>VLOOKUP(C363,FPT!B:L,5,0)</f>
        <v>Associate</v>
      </c>
      <c r="O363" t="str">
        <f t="shared" si="565"/>
        <v/>
      </c>
      <c r="P363" t="str">
        <f>VLOOKUP(C363,MOVI!C:DT,6,0)</f>
        <v>Field Sales</v>
      </c>
      <c r="Q363" t="str">
        <f>VLOOKUP(C363,FPT!B:O,6,0)</f>
        <v>Field sales</v>
      </c>
      <c r="R363" t="str">
        <f t="shared" si="566"/>
        <v/>
      </c>
      <c r="S363" t="str">
        <f>VLOOKUP(C363,MOVI!C:DT,7,0)</f>
        <v>Central</v>
      </c>
      <c r="T363" t="str">
        <f>VLOOKUP(C363,FPT!B:R,7,0)</f>
        <v>Central</v>
      </c>
      <c r="U363" t="str">
        <f t="shared" si="567"/>
        <v/>
      </c>
      <c r="V363" t="str">
        <f>VLOOKUP(C363,MOVI!C:DT,8,0)</f>
        <v>Movi</v>
      </c>
      <c r="W363" t="str">
        <f>VLOOKUP(C363,FPT!B:U,8,0)</f>
        <v>Movi</v>
      </c>
      <c r="X363" t="str">
        <f t="shared" si="568"/>
        <v/>
      </c>
      <c r="Y363" t="str">
        <f>VLOOKUP(C363,MOVI!C:DT,9,0)</f>
        <v>Full-time</v>
      </c>
      <c r="Z363" t="str">
        <f>VLOOKUP(C363,FPT!B:X,9,0)</f>
        <v>Full-time</v>
      </c>
      <c r="AA363" t="str">
        <f t="shared" si="569"/>
        <v/>
      </c>
      <c r="AB363" t="str">
        <f>VLOOKUP(C363,MOVI!C:DT,10,0)</f>
        <v>Leaving</v>
      </c>
      <c r="AC363" t="str">
        <f>VLOOKUP(C363,FPT!B:AA,10,0)</f>
        <v>Leaving</v>
      </c>
      <c r="AD363" t="str">
        <f t="shared" si="570"/>
        <v/>
      </c>
      <c r="AE363" s="247">
        <f>VLOOKUP(C363,MOVI!C:DT,11,0)</f>
        <v>44501</v>
      </c>
      <c r="AF363" s="247">
        <f>VLOOKUP(C363,FPT!B:AD,11,0)</f>
        <v>44501</v>
      </c>
      <c r="AG363" t="str">
        <f t="shared" si="571"/>
        <v/>
      </c>
      <c r="AH363" s="260" t="str">
        <f>VLOOKUP(C363,MOVI!C:DT,12,0)</f>
        <v/>
      </c>
      <c r="AI363" s="260"/>
      <c r="AJ363" t="str">
        <f t="shared" si="671"/>
        <v/>
      </c>
      <c r="AK363">
        <f>VLOOKUP(C363,MOVI!C:DT,13,0)</f>
        <v>0</v>
      </c>
      <c r="AL363" s="247">
        <f>VLOOKUP(C363,FPT!B:AJ,13,0)</f>
        <v>0</v>
      </c>
      <c r="AM363" t="str">
        <f t="shared" si="670"/>
        <v/>
      </c>
      <c r="AN363" s="247">
        <f>VLOOKUP(C363,MOVI!C:DT,14,0)</f>
        <v>44556</v>
      </c>
      <c r="AO363" s="247">
        <f>VLOOKUP(C363,FPT!B:AM,14,0)</f>
        <v>44556</v>
      </c>
      <c r="AP363" t="str">
        <f t="shared" si="572"/>
        <v/>
      </c>
      <c r="AQ363" t="str">
        <f>VLOOKUP(C363,MOVI!C:DT,15,0)</f>
        <v>JO</v>
      </c>
      <c r="AR363" s="247" t="str">
        <f>VLOOKUP(C363,FPT!B:AP,15,0)</f>
        <v>JO</v>
      </c>
      <c r="AS363" t="str">
        <f t="shared" si="573"/>
        <v/>
      </c>
      <c r="AT363" s="282">
        <f>VLOOKUP(C363,MOVI!C:DT,16,0)</f>
        <v>0.1</v>
      </c>
      <c r="AU363" s="247" t="str">
        <f>VLOOKUP(C363,FPT!B:AS,16,0)</f>
        <v>10%</v>
      </c>
      <c r="AV363" t="str">
        <f t="shared" si="574"/>
        <v>Lệch</v>
      </c>
      <c r="AW363" t="str">
        <f>VLOOKUP(C363,MOVI!C:DT,17,0)</f>
        <v>L</v>
      </c>
      <c r="AX363" s="247" t="str">
        <f>VLOOKUP(C363,FPT!B:AV,17,0)</f>
        <v>L</v>
      </c>
      <c r="AY363" t="str">
        <f t="shared" si="575"/>
        <v/>
      </c>
      <c r="AZ363">
        <f>VLOOKUP(C363,MOVI!C:DT,18,0)</f>
        <v>0</v>
      </c>
      <c r="BA363" s="247">
        <f>VLOOKUP(C363,FPT!B:AY,18,0)</f>
        <v>0</v>
      </c>
      <c r="BB363" t="str">
        <f t="shared" si="576"/>
        <v/>
      </c>
      <c r="BC363" s="275">
        <f>VLOOKUP(C363,MOVI!C:DT,19,0)</f>
        <v>5000000</v>
      </c>
      <c r="BD363" s="275">
        <f>VLOOKUP(C363,FPT!B:BB,19,0)</f>
        <v>5000000</v>
      </c>
      <c r="BE363" t="str">
        <f t="shared" si="577"/>
        <v/>
      </c>
      <c r="BF363">
        <f>VLOOKUP(C363,MOVI!C:DT,20,0)</f>
        <v>0</v>
      </c>
      <c r="BG363" s="252">
        <f>VLOOKUP(C363,FPT!B:BE,20,0)</f>
        <v>0</v>
      </c>
      <c r="BH363" t="str">
        <f t="shared" si="578"/>
        <v/>
      </c>
      <c r="BI363" s="275">
        <f>VLOOKUP(C363,MOVI!C:DT,21,0)</f>
        <v>5000000</v>
      </c>
      <c r="BJ363" s="275">
        <f>VLOOKUP(C363,FPT!B:BH,21,0)</f>
        <v>5000000</v>
      </c>
      <c r="BK363" t="str">
        <f t="shared" si="579"/>
        <v/>
      </c>
      <c r="BL363" s="275">
        <f>VLOOKUP(C363,MOVI!C:DT,22,0)</f>
        <v>0</v>
      </c>
      <c r="BM363" s="275">
        <f>VLOOKUP(C363,FPT!B:BK,22,0)</f>
        <v>0</v>
      </c>
      <c r="BN363" t="str">
        <f t="shared" si="580"/>
        <v/>
      </c>
      <c r="BO363" s="275">
        <f>VLOOKUP(C363,MOVI!C:DT,23,0)</f>
        <v>0</v>
      </c>
      <c r="BP363" s="275">
        <f>VLOOKUP(C363,FPT!B:BN,23,0)</f>
        <v>0</v>
      </c>
      <c r="BQ363" t="str">
        <f t="shared" si="581"/>
        <v/>
      </c>
      <c r="BR363" s="275">
        <f>VLOOKUP(C363,MOVI!C:DT,24,0)</f>
        <v>0</v>
      </c>
      <c r="BS363" s="275">
        <f>VLOOKUP(C363,FPT!B:BQ,24,0)</f>
        <v>0</v>
      </c>
      <c r="BT363" t="str">
        <f t="shared" si="582"/>
        <v/>
      </c>
      <c r="BU363" s="275">
        <f>VLOOKUP(C363,MOVI!C:DT,25,0)</f>
        <v>200000</v>
      </c>
      <c r="BV363" s="275">
        <f>VLOOKUP(C363,FPT!B:BT,25,0)</f>
        <v>200000</v>
      </c>
      <c r="BW363" t="str">
        <f t="shared" si="583"/>
        <v/>
      </c>
      <c r="BX363" s="275">
        <f>VLOOKUP(C363,MOVI!C:DT,26,0)</f>
        <v>0</v>
      </c>
      <c r="BY363" s="275">
        <f>VLOOKUP(C363,FPT!B:BW,26,0)</f>
        <v>0</v>
      </c>
      <c r="BZ363" t="str">
        <f t="shared" si="584"/>
        <v/>
      </c>
      <c r="CA363" s="275">
        <f>VLOOKUP(C363,MOVI!C:DT,27,0)</f>
        <v>730000</v>
      </c>
      <c r="CB363" s="275">
        <f>VLOOKUP(C363,FPT!B:BZ,27,0)</f>
        <v>730000</v>
      </c>
      <c r="CC363" t="str">
        <f t="shared" si="585"/>
        <v/>
      </c>
      <c r="CD363" s="275">
        <f>VLOOKUP(C363,MOVI!C:DT,28,0)</f>
        <v>930000</v>
      </c>
      <c r="CE363" s="275">
        <f>VLOOKUP(C363,FPT!B:CC,28,0)</f>
        <v>930000</v>
      </c>
      <c r="CF363" t="str">
        <f t="shared" si="586"/>
        <v/>
      </c>
      <c r="CG363" t="str">
        <f>VLOOKUP(C363,MOVI!C:DT,29,0)</f>
        <v>CN</v>
      </c>
      <c r="CH363" s="252" t="str">
        <f>VLOOKUP(C363,FPT!B:CF,29,0)</f>
        <v>CN</v>
      </c>
      <c r="CI363" t="str">
        <f t="shared" si="587"/>
        <v/>
      </c>
      <c r="CJ363">
        <f>VLOOKUP(C363,MOVI!C:DT,30,0)</f>
        <v>26</v>
      </c>
      <c r="CK363" s="252">
        <f>VLOOKUP(C363,FPT!B:CI,30,0)</f>
        <v>26</v>
      </c>
      <c r="CL363" t="str">
        <f t="shared" si="588"/>
        <v/>
      </c>
      <c r="CM363">
        <f>VLOOKUP(C363,MOVI!C:DT,31,0)</f>
        <v>26</v>
      </c>
      <c r="CN363" s="252">
        <f>VLOOKUP(C363,FPT!B:CL,31,0)</f>
        <v>26</v>
      </c>
      <c r="CO363" t="str">
        <f t="shared" si="589"/>
        <v/>
      </c>
      <c r="CP363" s="275">
        <f>VLOOKUP(C363,MOVI!C:DT,32,0)</f>
        <v>0</v>
      </c>
      <c r="CQ363" s="275">
        <f>VLOOKUP(C363,FPT!B:CO,32,0)</f>
        <v>0</v>
      </c>
      <c r="CR363" t="str">
        <f t="shared" si="590"/>
        <v/>
      </c>
      <c r="CS363" s="275">
        <f>VLOOKUP(C363,MOVI!C:DT,33,0)</f>
        <v>0</v>
      </c>
      <c r="CT363" s="275">
        <f>VLOOKUP(C363,FPT!B:CR,33,0)</f>
        <v>0</v>
      </c>
      <c r="CU363" t="str">
        <f t="shared" si="591"/>
        <v/>
      </c>
      <c r="CV363" s="275">
        <f>VLOOKUP(C363,MOVI!C:DT,34,0)</f>
        <v>0</v>
      </c>
      <c r="CW363" s="275">
        <f>VLOOKUP(C363,FPT!B:CU,34,0)</f>
        <v>0</v>
      </c>
      <c r="CX363" t="str">
        <f t="shared" si="592"/>
        <v/>
      </c>
      <c r="CY363" s="275">
        <f>VLOOKUP(C363,MOVI!C:DT,35,0)</f>
        <v>26</v>
      </c>
      <c r="CZ363" s="275">
        <f>VLOOKUP(C363,FPT!B:CX,35,0)</f>
        <v>26</v>
      </c>
      <c r="DA363" t="str">
        <f t="shared" si="593"/>
        <v/>
      </c>
      <c r="DB363" s="275">
        <f>VLOOKUP(C363,MOVI!C:DT,36,0)</f>
        <v>0</v>
      </c>
      <c r="DC363" s="275">
        <f>VLOOKUP(C363,FPT!B:DA,36,0)</f>
        <v>0</v>
      </c>
      <c r="DD363" t="str">
        <f t="shared" si="594"/>
        <v/>
      </c>
      <c r="DE363" s="275">
        <f>VLOOKUP(C363,MOVI!C:DT,37,0)</f>
        <v>0</v>
      </c>
      <c r="DF363" s="275">
        <f>VLOOKUP(C363,FPT!B:DD,37,0)</f>
        <v>0</v>
      </c>
      <c r="DG363" t="str">
        <f t="shared" si="595"/>
        <v/>
      </c>
      <c r="DH363" s="275">
        <f>VLOOKUP(C363,MOVI!C:DT,38,0)</f>
        <v>0</v>
      </c>
      <c r="DI363" s="275">
        <f>VLOOKUP(C363,FPT!B:DG,38,0)</f>
        <v>0</v>
      </c>
      <c r="DJ363" t="str">
        <f t="shared" si="596"/>
        <v/>
      </c>
      <c r="DK363" s="275">
        <f>VLOOKUP(C363,MOVI!C:DT,39,0)</f>
        <v>0</v>
      </c>
      <c r="DL363" s="275">
        <f>VLOOKUP(C363,FPT!B:DJ,39,0)</f>
        <v>0</v>
      </c>
      <c r="DM363" t="str">
        <f t="shared" si="597"/>
        <v/>
      </c>
      <c r="DN363" s="275">
        <f>VLOOKUP(C363,MOVI!C:DT,40,0)</f>
        <v>0</v>
      </c>
      <c r="DO363" s="275">
        <f>VLOOKUP(C363,FPT!B:DM,40,0)</f>
        <v>0</v>
      </c>
      <c r="DP363" t="str">
        <f t="shared" si="598"/>
        <v/>
      </c>
      <c r="DQ363" s="275">
        <f>VLOOKUP(C363,MOVI!C:DT,41,0)</f>
        <v>0</v>
      </c>
      <c r="DR363" s="275">
        <f>VLOOKUP(C363,FPT!B:DP,41,0)</f>
        <v>0</v>
      </c>
      <c r="DS363" t="str">
        <f t="shared" si="599"/>
        <v/>
      </c>
      <c r="DT363" s="275">
        <f>VLOOKUP(C363,MOVI!C:DT,42,0)</f>
        <v>5000000</v>
      </c>
      <c r="DU363" s="275">
        <f>ROUND(VLOOKUP(C363,FPT!B:DS,42,0),0)</f>
        <v>5000000</v>
      </c>
      <c r="DV363" t="str">
        <f t="shared" si="600"/>
        <v/>
      </c>
      <c r="DW363" s="275">
        <f>VLOOKUP(C363,MOVI!C:DT,43,0)</f>
        <v>0</v>
      </c>
      <c r="DX363" s="275">
        <f>VLOOKUP(C363,FPT!B:DV,43,0)</f>
        <v>0</v>
      </c>
      <c r="DY363" t="str">
        <f t="shared" si="601"/>
        <v/>
      </c>
      <c r="DZ363" s="275">
        <f>VLOOKUP(C363,MOVI!C:DT,44,0)</f>
        <v>0</v>
      </c>
      <c r="EA363" s="275">
        <f>VLOOKUP(C363,FPT!B:DY,44,0)</f>
        <v>0</v>
      </c>
      <c r="EB363" t="str">
        <f t="shared" si="602"/>
        <v/>
      </c>
      <c r="EC363" s="275">
        <f>VLOOKUP(C363,MOVI!C:DT,45,0)</f>
        <v>5000000</v>
      </c>
      <c r="ED363" s="275">
        <f>ROUND(VLOOKUP(C363,FPT!B:EB,45,0),0)</f>
        <v>5000000</v>
      </c>
      <c r="EE363" t="str">
        <f t="shared" si="603"/>
        <v/>
      </c>
      <c r="EF363" s="275">
        <f>VLOOKUP(C363,MOVI!C:DT,46,0)</f>
        <v>0</v>
      </c>
      <c r="EG363" s="275">
        <f>VLOOKUP(C363,FPT!B:EE,46,0)</f>
        <v>0</v>
      </c>
      <c r="EH363" t="str">
        <f t="shared" si="604"/>
        <v/>
      </c>
      <c r="EI363" s="275">
        <f>VLOOKUP(C363,MOVI!C:DT,47,0)</f>
        <v>0</v>
      </c>
      <c r="EJ363" s="275">
        <f>VLOOKUP(C363,FPT!B:EH,47,0)</f>
        <v>0</v>
      </c>
      <c r="EK363" t="str">
        <f t="shared" si="605"/>
        <v/>
      </c>
      <c r="EL363" s="275">
        <f>VLOOKUP(C363,MOVI!C:DT,48,0)</f>
        <v>0</v>
      </c>
      <c r="EM363" s="275">
        <f>VLOOKUP(C363,FPT!B:EK,48,0)</f>
        <v>0</v>
      </c>
      <c r="EN363" t="str">
        <f t="shared" si="606"/>
        <v/>
      </c>
      <c r="EO363" s="275">
        <f>VLOOKUP(C363,MOVI!C:DT,49,0)</f>
        <v>200000</v>
      </c>
      <c r="EP363" s="275">
        <f>VLOOKUP(C363,FPT!B:EN,49,0)</f>
        <v>200000</v>
      </c>
      <c r="EQ363" t="str">
        <f t="shared" si="607"/>
        <v/>
      </c>
      <c r="ER363" s="275">
        <f>VLOOKUP(C363,MOVI!C:DT,50,0)</f>
        <v>0</v>
      </c>
      <c r="ES363" s="275">
        <f>VLOOKUP(C363,FPT!B:EQ,50,0)</f>
        <v>0</v>
      </c>
      <c r="ET363" t="str">
        <f t="shared" si="608"/>
        <v/>
      </c>
      <c r="EU363" s="275">
        <f>VLOOKUP(C363,MOVI!C:DT,51,0)</f>
        <v>0</v>
      </c>
      <c r="EV363" s="275">
        <f>VLOOKUP(C363,FPT!B:ET,51,0)</f>
        <v>0</v>
      </c>
      <c r="EW363" t="str">
        <f t="shared" si="609"/>
        <v/>
      </c>
      <c r="EX363" s="275">
        <f>VLOOKUP(C363,MOVI!C:DT,52,0)</f>
        <v>0</v>
      </c>
      <c r="EY363" s="275">
        <f>VLOOKUP(C363,FPT!B:EW,52,0)</f>
        <v>0</v>
      </c>
      <c r="EZ363" t="str">
        <f t="shared" si="610"/>
        <v/>
      </c>
      <c r="FA363" s="275">
        <f>VLOOKUP(C363,MOVI!C:DT,53,0)</f>
        <v>0</v>
      </c>
      <c r="FB363" s="275">
        <f>VLOOKUP(C363,FPT!B:EZ,53,0)</f>
        <v>0</v>
      </c>
      <c r="FC363" t="str">
        <f t="shared" si="611"/>
        <v/>
      </c>
      <c r="FD363" s="275">
        <f>VLOOKUP(C363,MOVI!C:DT,54,0)</f>
        <v>0</v>
      </c>
      <c r="FE363" s="275">
        <f>VLOOKUP(C363,FPT!B:FC,54,0)</f>
        <v>0</v>
      </c>
      <c r="FF363" t="str">
        <f t="shared" si="612"/>
        <v/>
      </c>
      <c r="FG363" s="275">
        <f>VLOOKUP(C363,MOVI!C:DT,55,0)</f>
        <v>730000</v>
      </c>
      <c r="FH363" s="275">
        <f>VLOOKUP(C363,FPT!B:FF,55,0)</f>
        <v>730000</v>
      </c>
      <c r="FI363" t="str">
        <f t="shared" si="613"/>
        <v/>
      </c>
      <c r="FJ363" s="275">
        <f>VLOOKUP(C363,MOVI!C:DT,56,0)</f>
        <v>930000</v>
      </c>
      <c r="FK363" s="275">
        <f>VLOOKUP(C363,FPT!B:FI,56,0)</f>
        <v>930000</v>
      </c>
      <c r="FL363" t="str">
        <f t="shared" si="614"/>
        <v/>
      </c>
      <c r="FM363" s="275">
        <f>VLOOKUP(C363,MOVI!C:DT,57,0)</f>
        <v>0</v>
      </c>
      <c r="FN363" s="275">
        <f>VLOOKUP(C363,FPT!B:FL,57,0)</f>
        <v>0</v>
      </c>
      <c r="FO363" t="str">
        <f t="shared" si="615"/>
        <v/>
      </c>
      <c r="FP363" s="275">
        <f>VLOOKUP(C363,MOVI!C:DT,58,0)</f>
        <v>0</v>
      </c>
      <c r="FQ363" s="275">
        <f>VLOOKUP(C363,FPT!B:FO,58,0)</f>
        <v>0</v>
      </c>
      <c r="FR363" t="str">
        <f t="shared" si="616"/>
        <v/>
      </c>
      <c r="FS363" s="275">
        <f>VLOOKUP(C363,MOVI!C:DT,59,0)</f>
        <v>0</v>
      </c>
      <c r="FT363" s="275">
        <f>VLOOKUP(C363,FPT!B:FR,59,0)</f>
        <v>0</v>
      </c>
      <c r="FU363" t="str">
        <f t="shared" si="617"/>
        <v/>
      </c>
      <c r="FV363" s="275">
        <f>VLOOKUP(C363,MOVI!C:DT,60,0)</f>
        <v>0</v>
      </c>
      <c r="FW363" s="275">
        <f>VLOOKUP(C363,FPT!B:FU,60,0)</f>
        <v>0</v>
      </c>
      <c r="FX363" t="str">
        <f t="shared" si="618"/>
        <v/>
      </c>
      <c r="FY363" s="275">
        <f>VLOOKUP(C363,MOVI!C:DT,61,0)</f>
        <v>0</v>
      </c>
      <c r="FZ363" s="275">
        <f>VLOOKUP(C363,FPT!B:FX,61,0)</f>
        <v>0</v>
      </c>
      <c r="GA363" t="str">
        <f t="shared" si="619"/>
        <v/>
      </c>
      <c r="GB363" s="275">
        <f>VLOOKUP(C363,MOVI!C:DT,62,0)</f>
        <v>0</v>
      </c>
      <c r="GC363" s="275">
        <f>VLOOKUP(C363,FPT!B:GA,62,0)</f>
        <v>0</v>
      </c>
      <c r="GD363" t="str">
        <f t="shared" si="620"/>
        <v/>
      </c>
      <c r="GE363" s="275">
        <f>VLOOKUP(C363,MOVI!C:DT,63,0)</f>
        <v>0</v>
      </c>
      <c r="GF363" s="275">
        <f>VLOOKUP(C363,FPT!B:GD,63,0)</f>
        <v>0</v>
      </c>
      <c r="GG363" t="str">
        <f t="shared" si="621"/>
        <v/>
      </c>
      <c r="GH363" s="275">
        <f>VLOOKUP(C363,MOVI!C:DT,64,0)</f>
        <v>0</v>
      </c>
      <c r="GI363" s="275">
        <f>VLOOKUP(C363,FPT!B:GG,64,0)</f>
        <v>0</v>
      </c>
      <c r="GJ363" t="str">
        <f t="shared" si="622"/>
        <v/>
      </c>
      <c r="GK363" s="275">
        <f>VLOOKUP(C363,MOVI!C:DT,65,0)</f>
        <v>0</v>
      </c>
      <c r="GL363" s="275">
        <f>VLOOKUP(C363,FPT!B:GJ,65,0)</f>
        <v>0</v>
      </c>
      <c r="GM363" t="str">
        <f t="shared" si="623"/>
        <v/>
      </c>
      <c r="GN363" s="275">
        <f>VLOOKUP(C363,MOVI!C:DT,66,0)</f>
        <v>0</v>
      </c>
      <c r="GO363" s="275">
        <f>VLOOKUP(C363,FPT!B:GM,66,0)</f>
        <v>0</v>
      </c>
      <c r="GP363" t="str">
        <f t="shared" si="624"/>
        <v/>
      </c>
      <c r="GQ363" s="275">
        <f>VLOOKUP(C363,MOVI!C:DT,67,0)</f>
        <v>0</v>
      </c>
      <c r="GR363" s="275">
        <f>VLOOKUP(C363,FPT!B:GP,67,0)</f>
        <v>0</v>
      </c>
      <c r="GS363" t="str">
        <f t="shared" si="625"/>
        <v/>
      </c>
      <c r="GT363" s="275">
        <f>VLOOKUP(C363,MOVI!C:DT,68,0)</f>
        <v>0</v>
      </c>
      <c r="GU363" s="275">
        <f>VLOOKUP(C363,FPT!B:GS,68,0)</f>
        <v>0</v>
      </c>
      <c r="GV363" t="str">
        <f t="shared" si="626"/>
        <v/>
      </c>
      <c r="GW363" s="275">
        <f>VLOOKUP(C363,MOVI!C:DT,69,0)</f>
        <v>0</v>
      </c>
      <c r="GX363" s="275">
        <f>VLOOKUP(C363,FPT!B:GV,69,0)</f>
        <v>0</v>
      </c>
      <c r="GY363" t="str">
        <f t="shared" si="627"/>
        <v/>
      </c>
      <c r="GZ363" s="275">
        <f>VLOOKUP(C363,MOVI!C:DT,70,0)</f>
        <v>0</v>
      </c>
      <c r="HA363" s="275">
        <f>VLOOKUP(C363,FPT!B:GY,70,0)</f>
        <v>0</v>
      </c>
      <c r="HB363" t="str">
        <f t="shared" si="628"/>
        <v/>
      </c>
      <c r="HC363" s="275">
        <f>VLOOKUP(C363,MOVI!C:DT,71,0)</f>
        <v>5930000</v>
      </c>
      <c r="HD363" s="275">
        <f>ROUND(VLOOKUP(C363,FPT!B:HB,71,0),0)</f>
        <v>5930000</v>
      </c>
      <c r="HE363" t="str">
        <f t="shared" si="629"/>
        <v/>
      </c>
      <c r="HF363" s="275">
        <f>ROUND(VLOOKUP(C363,MOVI!C:DT,72,0),0)</f>
        <v>0</v>
      </c>
      <c r="HG363" s="275">
        <f>ROUND(VLOOKUP(C363,FPT!B:HE,72,0),0)</f>
        <v>0</v>
      </c>
      <c r="HH363" t="str">
        <f t="shared" si="630"/>
        <v/>
      </c>
      <c r="HI363" s="275">
        <f>VLOOKUP(C363,MOVI!C:DT,73,0)</f>
        <v>200000</v>
      </c>
      <c r="HJ363" s="275">
        <f>VLOOKUP(C363,FPT!B:HH,73,0)</f>
        <v>200000</v>
      </c>
      <c r="HK363" t="str">
        <f t="shared" si="631"/>
        <v/>
      </c>
      <c r="HL363" s="275">
        <f>VLOOKUP(C363,MOVI!C:DT,74,0)</f>
        <v>730000</v>
      </c>
      <c r="HM363" s="275">
        <f>VLOOKUP(C363,FPT!B:HK,74,0)</f>
        <v>730000</v>
      </c>
      <c r="HN363" t="str">
        <f t="shared" si="632"/>
        <v/>
      </c>
      <c r="HO363" s="275">
        <f>VLOOKUP(C363,MOVI!C:DT,75,0)</f>
        <v>0</v>
      </c>
      <c r="HP363" s="275">
        <f>VLOOKUP(C363,FPT!B:HN,75,0)</f>
        <v>0</v>
      </c>
      <c r="HQ363" t="str">
        <f t="shared" si="633"/>
        <v/>
      </c>
      <c r="HR363" s="275">
        <f>VLOOKUP(C363,MOVI!C:DT,76,0)</f>
        <v>0</v>
      </c>
      <c r="HS363" s="275">
        <f>VLOOKUP(C363,FPT!B:HQ,76,0)</f>
        <v>0</v>
      </c>
      <c r="HT363" t="str">
        <f t="shared" si="634"/>
        <v/>
      </c>
      <c r="HU363" s="275">
        <f>VLOOKUP(C363,MOVI!C:DT,77,0)</f>
        <v>0</v>
      </c>
      <c r="HV363" s="275">
        <f>VLOOKUP(C363,FPT!B:HT,77,0)</f>
        <v>0</v>
      </c>
      <c r="HW363" t="str">
        <f t="shared" si="635"/>
        <v/>
      </c>
      <c r="HX363" s="274">
        <f>VLOOKUP(C363,MOVI!C:CB,78,0)</f>
        <v>0</v>
      </c>
      <c r="HY363" s="261">
        <f>VLOOKUP(C363,FPT!$B:$CA,78,0)</f>
        <v>0</v>
      </c>
      <c r="HZ363" t="str">
        <f t="shared" si="636"/>
        <v/>
      </c>
      <c r="IA363" s="275">
        <f>VLOOKUP(C363,MOVI!C:CD,79,0)</f>
        <v>0</v>
      </c>
      <c r="IB363" s="275">
        <f>VLOOKUP(C363,FPT!B:HZ,79,0)</f>
        <v>0</v>
      </c>
      <c r="IC363" t="str">
        <f t="shared" si="637"/>
        <v/>
      </c>
      <c r="ID363" s="275">
        <f>VLOOKUP(C363,MOVI!C:CD,80,0)</f>
        <v>0</v>
      </c>
      <c r="IE363" s="275">
        <f>VLOOKUP(C363,FPT!B:IC,80,0)</f>
        <v>0</v>
      </c>
      <c r="IF363" t="str">
        <f t="shared" si="638"/>
        <v/>
      </c>
      <c r="IG363" s="275">
        <f>VLOOKUP(C363,MOVI!C:DT,81,0)</f>
        <v>0</v>
      </c>
      <c r="IH363" s="275">
        <f>VLOOKUP(C363,FPT!B:IF,81,0)</f>
        <v>0</v>
      </c>
      <c r="II363" t="str">
        <f t="shared" si="639"/>
        <v/>
      </c>
      <c r="IJ363" s="275">
        <f>VLOOKUP(C363,MOVI!C:DT,82,0)</f>
        <v>0</v>
      </c>
      <c r="IK363" s="275">
        <f>VLOOKUP(C363,FPT!B:II,82,0)</f>
        <v>0</v>
      </c>
      <c r="IL363" t="str">
        <f t="shared" si="640"/>
        <v/>
      </c>
      <c r="IM363" s="275">
        <f>ROUND(VLOOKUP(C363,MOVI!C:DT,83,0),0)</f>
        <v>930000</v>
      </c>
      <c r="IN363" s="275">
        <f>ROUND(VLOOKUP(C363,FPT!B:IL,83,0),0)</f>
        <v>930000</v>
      </c>
      <c r="IO363" t="str">
        <f t="shared" si="641"/>
        <v/>
      </c>
      <c r="IP363" s="275">
        <f>VLOOKUP(C363,MOVI!C:DT,84,0)</f>
        <v>5000000</v>
      </c>
      <c r="IQ363" s="275">
        <f>VLOOKUP(C363,FPT!B:IO,84,0)</f>
        <v>5000000</v>
      </c>
      <c r="IR363" t="str">
        <f t="shared" si="642"/>
        <v/>
      </c>
      <c r="IS363" s="275">
        <f>ROUND(VLOOKUP(C363,MOVI!C:DT,85,0),0)</f>
        <v>593000</v>
      </c>
      <c r="IT363" s="275">
        <f>ROUND(VLOOKUP(C363,FPT!B:IR,85,0),0)</f>
        <v>593000</v>
      </c>
      <c r="IU363" t="str">
        <f t="shared" si="643"/>
        <v/>
      </c>
      <c r="IV363" s="275">
        <f>VLOOKUP(C363,MOVI!C:DT,86,0)</f>
        <v>0</v>
      </c>
      <c r="IW363" s="275">
        <f>VLOOKUP(C363,FPT!B:IU,86,0)</f>
        <v>0</v>
      </c>
      <c r="IX363" t="str">
        <f t="shared" si="644"/>
        <v/>
      </c>
      <c r="IY363" s="275">
        <f>ROUND(VLOOKUP(C363,MOVI!C:DT,87,0),0)</f>
        <v>593000</v>
      </c>
      <c r="IZ363" s="275">
        <f>ROUND(VLOOKUP(C363,FPT!B:IX,87,0),0)</f>
        <v>593000</v>
      </c>
      <c r="JA363" t="str">
        <f t="shared" si="645"/>
        <v/>
      </c>
      <c r="JB363" s="275">
        <f>VLOOKUP(C363,MOVI!C:DT,88,0)</f>
        <v>0</v>
      </c>
      <c r="JC363" s="275">
        <f>VLOOKUP(C363,FPT!B:JA,88,0)</f>
        <v>0</v>
      </c>
      <c r="JD363" t="str">
        <f t="shared" si="646"/>
        <v/>
      </c>
      <c r="JE363" s="275">
        <f>VLOOKUP(C363,MOVI!C:DT,89,0)</f>
        <v>0</v>
      </c>
      <c r="JF363" s="275">
        <f>VLOOKUP(C363,FPT!B:JD,89,0)</f>
        <v>0</v>
      </c>
      <c r="JG363" t="str">
        <f t="shared" si="647"/>
        <v/>
      </c>
      <c r="JH363" s="275">
        <f>VLOOKUP(C363,MOVI!C:DT,90,0)</f>
        <v>0</v>
      </c>
      <c r="JI363" s="275">
        <f>VLOOKUP(C363,FPT!B:JG,90,0)</f>
        <v>0</v>
      </c>
      <c r="JJ363" t="str">
        <f t="shared" si="648"/>
        <v/>
      </c>
      <c r="JK363" s="275">
        <f>VLOOKUP(C363,MOVI!C:DT,91,0)</f>
        <v>0</v>
      </c>
      <c r="JL363" s="275">
        <f>VLOOKUP(C363,FPT!B:JJ,91,0)</f>
        <v>0</v>
      </c>
      <c r="JM363" t="str">
        <f t="shared" si="649"/>
        <v/>
      </c>
      <c r="JN363" s="275">
        <f>VLOOKUP(C363,MOVI!C:DT,92,0)</f>
        <v>0</v>
      </c>
      <c r="JO363" s="275">
        <f>VLOOKUP(C363,FPT!B:JM,92,0)</f>
        <v>0</v>
      </c>
      <c r="JP363" t="str">
        <f t="shared" si="650"/>
        <v/>
      </c>
      <c r="JQ363" s="275">
        <f>VLOOKUP(C363,MOVI!C:DT,93,0)</f>
        <v>0</v>
      </c>
      <c r="JR363" s="275">
        <f>VLOOKUP(C363,FPT!B:JP,93,0)</f>
        <v>0</v>
      </c>
      <c r="JS363" t="str">
        <f t="shared" si="651"/>
        <v/>
      </c>
      <c r="JT363" s="275">
        <f>VLOOKUP(C363,MOVI!C:DT,94,0)</f>
        <v>0</v>
      </c>
      <c r="JU363" s="275">
        <f>VLOOKUP(C363,FPT!B:JS,94,0)</f>
        <v>0</v>
      </c>
      <c r="JV363" t="str">
        <f t="shared" si="652"/>
        <v/>
      </c>
      <c r="JW363" s="275">
        <f>VLOOKUP(C363,MOVI!C:DT,95,0)</f>
        <v>5337000</v>
      </c>
      <c r="JX363" s="275">
        <f>VLOOKUP(C363,FPT!B:JV,95,0)</f>
        <v>5337000</v>
      </c>
      <c r="JY363" t="str">
        <f t="shared" si="653"/>
        <v/>
      </c>
      <c r="JZ363" s="275">
        <f>VLOOKUP(C363,MOVI!C:DT,96,0)</f>
        <v>0</v>
      </c>
      <c r="KA363" s="275">
        <f>VLOOKUP(C363,FPT!B:JY,96,0)</f>
        <v>0</v>
      </c>
      <c r="KB363" t="str">
        <f t="shared" si="654"/>
        <v/>
      </c>
      <c r="KC363" s="275">
        <f>VLOOKUP(C363,MOVI!C:DT,97,0)</f>
        <v>5337000</v>
      </c>
      <c r="KD363" s="275">
        <f>VLOOKUP(C363,FPT!B:KB,97,0)</f>
        <v>5337000</v>
      </c>
      <c r="KE363" t="str">
        <f t="shared" si="655"/>
        <v/>
      </c>
      <c r="KF363" s="275">
        <f>VLOOKUP(C363,MOVI!C:DT,98,0)</f>
        <v>0</v>
      </c>
      <c r="KG363" s="275">
        <f>VLOOKUP(C363,FPT!B:KE,98,0)</f>
        <v>0</v>
      </c>
      <c r="KH363" t="str">
        <f t="shared" si="656"/>
        <v/>
      </c>
      <c r="KI363" s="275">
        <f>VLOOKUP(C363,MOVI!C:DT,99,0)</f>
        <v>0</v>
      </c>
      <c r="KJ363" s="275">
        <f>VLOOKUP(C363,FPT!B:KH,99,0)</f>
        <v>0</v>
      </c>
      <c r="KK363" t="str">
        <f t="shared" si="657"/>
        <v/>
      </c>
      <c r="KL363" s="275">
        <f>VLOOKUP(C363,MOVI!C:DT,100,0)</f>
        <v>0</v>
      </c>
      <c r="KM363" s="275">
        <f>VLOOKUP(C363,FPT!B:KK,100,0)</f>
        <v>0</v>
      </c>
      <c r="KN363" t="str">
        <f t="shared" si="658"/>
        <v/>
      </c>
      <c r="KO363" s="275">
        <f>VLOOKUP(C363,MOVI!C:DT,101,0)</f>
        <v>0</v>
      </c>
      <c r="KP363" s="275">
        <f>VLOOKUP(C363,FPT!B:KN,101,0)</f>
        <v>0</v>
      </c>
      <c r="KQ363" t="str">
        <f t="shared" si="659"/>
        <v/>
      </c>
      <c r="KR363" s="275">
        <f>VLOOKUP(C363,MOVI!C:DT,102,0)</f>
        <v>0</v>
      </c>
      <c r="KS363" s="275">
        <f>VLOOKUP(C363,FPT!B:KQ,102,0)</f>
        <v>0</v>
      </c>
      <c r="KT363" t="str">
        <f t="shared" si="660"/>
        <v/>
      </c>
      <c r="KU363" s="275">
        <f>VLOOKUP(C363,MOVI!C:DT,103,0)</f>
        <v>0</v>
      </c>
      <c r="KV363" s="275">
        <f>VLOOKUP(C363,FPT!B:KT,103,0)</f>
        <v>0</v>
      </c>
      <c r="KW363" t="str">
        <f t="shared" si="661"/>
        <v/>
      </c>
      <c r="KX363" s="275">
        <f>VLOOKUP(C363,MOVI!C:DT,104,0)</f>
        <v>0</v>
      </c>
      <c r="KY363" s="275">
        <f>VLOOKUP(C363,FPT!B:KW,104,0)</f>
        <v>0</v>
      </c>
      <c r="KZ363" t="str">
        <f t="shared" si="662"/>
        <v/>
      </c>
      <c r="LA363" s="275">
        <f>VLOOKUP(C363,MOVI!C:DT,105,0)</f>
        <v>0</v>
      </c>
      <c r="LB363" s="275">
        <f>VLOOKUP(C363,FPT!B:KZ,105,0)</f>
        <v>0</v>
      </c>
      <c r="LC363" t="str">
        <f t="shared" si="663"/>
        <v/>
      </c>
      <c r="LD363" s="275">
        <f>VLOOKUP(C363,MOVI!C:DT,106,0)</f>
        <v>5930000</v>
      </c>
      <c r="LE363" s="275">
        <f>VLOOKUP(C363,FPT!B:LC,106,0)</f>
        <v>5930000</v>
      </c>
      <c r="LF363" t="str">
        <f t="shared" si="664"/>
        <v/>
      </c>
      <c r="LG363" s="273">
        <f>VLOOKUP(C363,MOVI!C:DT,107,0)</f>
        <v>0</v>
      </c>
      <c r="LH363" s="273">
        <f>VLOOKUP(C363,FPT!B:LF,107,0)</f>
        <v>0</v>
      </c>
      <c r="LI363" t="str">
        <f t="shared" si="665"/>
        <v/>
      </c>
      <c r="LJ363" t="str">
        <f>VLOOKUP(C363,MOVI!C:DV,108,0)</f>
        <v>MoviCentralSales</v>
      </c>
      <c r="LK363" s="252" t="str">
        <f>VLOOKUP(C363,FPT!B:LI,108,0)</f>
        <v>MoviCentralSales</v>
      </c>
      <c r="LL363" t="str">
        <f t="shared" si="666"/>
        <v/>
      </c>
      <c r="LM363" s="275">
        <f>ROUND(VLOOKUP(C363,MOVI!C:DV,109,0),0)</f>
        <v>416667</v>
      </c>
      <c r="LN363" s="275">
        <f>ROUND(VLOOKUP(C363,FPT!B:LL,109,0),0)</f>
        <v>416667</v>
      </c>
      <c r="LO363" t="str">
        <f t="shared" si="667"/>
        <v/>
      </c>
      <c r="LP363" t="str">
        <f>VLOOKUP(C363,MOVI!C:DV,110,0)</f>
        <v>DNG</v>
      </c>
      <c r="LQ363" s="247" t="str">
        <f>VLOOKUP(C363,FPT!B:LO,110,0)</f>
        <v>DNG</v>
      </c>
      <c r="LR363" t="str">
        <f t="shared" si="668"/>
        <v/>
      </c>
      <c r="LS363">
        <f>MOVI!DI358</f>
        <v>22</v>
      </c>
      <c r="LV363">
        <f>MOVI!DJ358</f>
        <v>0</v>
      </c>
      <c r="LW363">
        <f>MOVI!DK358</f>
        <v>0</v>
      </c>
      <c r="LX363">
        <f>MOVI!DL358</f>
        <v>0</v>
      </c>
      <c r="LY363">
        <f>MOVI!DM358</f>
        <v>0</v>
      </c>
      <c r="LZ363">
        <f>MOVI!DN358</f>
        <v>0</v>
      </c>
      <c r="MA363">
        <f>MOVI!DO358</f>
        <v>0</v>
      </c>
      <c r="MB363" t="str">
        <f>MOVI!DP358</f>
        <v>DNG</v>
      </c>
      <c r="MC363">
        <f>MOVI!DQ358</f>
        <v>0</v>
      </c>
      <c r="MD363">
        <f>MOVI!DR358</f>
        <v>0</v>
      </c>
      <c r="ME363" t="str">
        <f>VLOOKUP(C363,MOVI!C:DV,121,0)</f>
        <v>Group 1</v>
      </c>
      <c r="MF363" s="252" t="str">
        <f>VLOOKUP(C363,FPT!B:MD,111,0)</f>
        <v>Group 1</v>
      </c>
      <c r="MG363" t="str">
        <f t="shared" si="561"/>
        <v/>
      </c>
      <c r="MH363" t="str">
        <f>VLOOKUP(C363,MOVI!C:DT,122,0)</f>
        <v>MoviCentralGroup 1</v>
      </c>
      <c r="MI363" s="252" t="str">
        <f>VLOOKUP(C363,FPT!B:DS,112,0)</f>
        <v>MoviCentralGroup 1</v>
      </c>
      <c r="MJ363" t="str">
        <f t="shared" si="669"/>
        <v/>
      </c>
    </row>
    <row r="364" spans="1:348" x14ac:dyDescent="0.25">
      <c r="A364">
        <v>356</v>
      </c>
      <c r="B364" s="48">
        <v>6224</v>
      </c>
      <c r="C364" s="271" t="s">
        <v>1136</v>
      </c>
      <c r="D364" t="str">
        <f>VLOOKUP(C364,MOVI!C:D,2,0)</f>
        <v>Nguyễn Thị Trang Nhung</v>
      </c>
      <c r="E364" t="str">
        <f>VLOOKUP(C364,FPT!B:C,2,0)</f>
        <v>Nguyễn Thị Trang Nhung</v>
      </c>
      <c r="F364" t="str">
        <f t="shared" si="562"/>
        <v/>
      </c>
      <c r="G364" t="str">
        <f>VLOOKUP(C364,MOVI!C:E,3,0)</f>
        <v>Sales</v>
      </c>
      <c r="H364" t="str">
        <f>VLOOKUP(C364,FPT!B:F,3,0)</f>
        <v>Sales</v>
      </c>
      <c r="I364" t="str">
        <f t="shared" si="563"/>
        <v/>
      </c>
      <c r="J364" t="str">
        <f>VLOOKUP(C364,MOVI!C:H,4,0)</f>
        <v>Field Sales</v>
      </c>
      <c r="K364" t="str">
        <f>VLOOKUP(C364,FPT!B:I,4,0)</f>
        <v>Field Sales</v>
      </c>
      <c r="L364" t="str">
        <f t="shared" si="564"/>
        <v/>
      </c>
      <c r="M364" t="str">
        <f>VLOOKUP(C364,MOVI!C:DT,5,0)</f>
        <v>Associate</v>
      </c>
      <c r="N364" t="str">
        <f>VLOOKUP(C364,FPT!B:L,5,0)</f>
        <v>Associate</v>
      </c>
      <c r="O364" t="str">
        <f t="shared" si="565"/>
        <v/>
      </c>
      <c r="P364" t="str">
        <f>VLOOKUP(C364,MOVI!C:DT,6,0)</f>
        <v>Field Sales</v>
      </c>
      <c r="Q364" t="str">
        <f>VLOOKUP(C364,FPT!B:O,6,0)</f>
        <v>Field sales</v>
      </c>
      <c r="R364" t="str">
        <f t="shared" si="566"/>
        <v/>
      </c>
      <c r="S364" t="str">
        <f>VLOOKUP(C364,MOVI!C:DT,7,0)</f>
        <v>North</v>
      </c>
      <c r="T364" t="str">
        <f>VLOOKUP(C364,FPT!B:R,7,0)</f>
        <v>North</v>
      </c>
      <c r="U364" t="str">
        <f t="shared" si="567"/>
        <v/>
      </c>
      <c r="V364" t="str">
        <f>VLOOKUP(C364,MOVI!C:DT,8,0)</f>
        <v>Movi</v>
      </c>
      <c r="W364" t="str">
        <f>VLOOKUP(C364,FPT!B:U,8,0)</f>
        <v>Movi</v>
      </c>
      <c r="X364" t="str">
        <f t="shared" si="568"/>
        <v/>
      </c>
      <c r="Y364" t="str">
        <f>VLOOKUP(C364,MOVI!C:DT,9,0)</f>
        <v>Full-time</v>
      </c>
      <c r="Z364" t="str">
        <f>VLOOKUP(C364,FPT!B:X,9,0)</f>
        <v>Full-time</v>
      </c>
      <c r="AA364" t="str">
        <f t="shared" si="569"/>
        <v/>
      </c>
      <c r="AB364" s="287" t="str">
        <f>VLOOKUP(C364,MOVI!C:DT,10,0)</f>
        <v>Probation</v>
      </c>
      <c r="AC364" t="str">
        <f>VLOOKUP(C364,FPT!B:AA,10,0)</f>
        <v>Permanent</v>
      </c>
      <c r="AD364" t="str">
        <f t="shared" si="570"/>
        <v>Lệch</v>
      </c>
      <c r="AE364" s="247">
        <f>VLOOKUP(C364,MOVI!C:DT,11,0)</f>
        <v>44501</v>
      </c>
      <c r="AF364" s="247">
        <f>VLOOKUP(C364,FPT!B:AD,11,0)</f>
        <v>44501</v>
      </c>
      <c r="AG364" t="str">
        <f t="shared" si="571"/>
        <v/>
      </c>
      <c r="AH364" s="260" t="str">
        <f>VLOOKUP(C364,MOVI!C:DT,12,0)</f>
        <v/>
      </c>
      <c r="AI364" s="260"/>
      <c r="AJ364" t="str">
        <f t="shared" si="671"/>
        <v/>
      </c>
      <c r="AK364">
        <f>VLOOKUP(C364,MOVI!C:DT,13,0)</f>
        <v>0</v>
      </c>
      <c r="AL364" s="247">
        <f>VLOOKUP(C364,FPT!B:AJ,13,0)</f>
        <v>0</v>
      </c>
      <c r="AM364" t="str">
        <f t="shared" si="670"/>
        <v/>
      </c>
      <c r="AN364" s="247">
        <f>VLOOKUP(C364,MOVI!C:DT,14,0)</f>
        <v>0</v>
      </c>
      <c r="AO364" s="247">
        <f>VLOOKUP(C364,FPT!B:AM,14,0)</f>
        <v>0</v>
      </c>
      <c r="AP364" t="str">
        <f t="shared" si="572"/>
        <v/>
      </c>
      <c r="AQ364" t="str">
        <f>VLOOKUP(C364,MOVI!C:DT,15,0)</f>
        <v>JO</v>
      </c>
      <c r="AR364" s="247">
        <f>VLOOKUP(C364,FPT!B:AP,15,0)</f>
        <v>0</v>
      </c>
      <c r="AS364" t="str">
        <f t="shared" si="573"/>
        <v>Lệch</v>
      </c>
      <c r="AT364" s="282">
        <f>VLOOKUP(C364,MOVI!C:DT,16,0)</f>
        <v>0.1</v>
      </c>
      <c r="AU364" s="288" t="str">
        <f>VLOOKUP(C364,FPT!B:AS,16,0)</f>
        <v>10%</v>
      </c>
      <c r="AV364" t="str">
        <f t="shared" si="574"/>
        <v>Lệch</v>
      </c>
      <c r="AW364" t="str">
        <f>VLOOKUP(C364,MOVI!C:DT,17,0)</f>
        <v>L</v>
      </c>
      <c r="AX364" s="247" t="str">
        <f>VLOOKUP(C364,FPT!B:AV,17,0)</f>
        <v>L</v>
      </c>
      <c r="AY364" t="str">
        <f t="shared" si="575"/>
        <v/>
      </c>
      <c r="AZ364">
        <f>VLOOKUP(C364,MOVI!C:DT,18,0)</f>
        <v>0</v>
      </c>
      <c r="BA364" s="247">
        <f>VLOOKUP(C364,FPT!B:AY,18,0)</f>
        <v>0</v>
      </c>
      <c r="BB364" t="str">
        <f t="shared" si="576"/>
        <v/>
      </c>
      <c r="BC364" s="275">
        <f>VLOOKUP(C364,MOVI!C:DT,19,0)</f>
        <v>5000000</v>
      </c>
      <c r="BD364" s="275">
        <f>VLOOKUP(C364,FPT!B:BB,19,0)</f>
        <v>5000000</v>
      </c>
      <c r="BE364" t="str">
        <f t="shared" si="577"/>
        <v/>
      </c>
      <c r="BF364">
        <f>VLOOKUP(C364,MOVI!C:DT,20,0)</f>
        <v>0</v>
      </c>
      <c r="BG364" s="252">
        <f>VLOOKUP(C364,FPT!B:BE,20,0)</f>
        <v>0</v>
      </c>
      <c r="BH364" t="str">
        <f t="shared" si="578"/>
        <v/>
      </c>
      <c r="BI364" s="275">
        <f>VLOOKUP(C364,MOVI!C:DT,21,0)</f>
        <v>5000000</v>
      </c>
      <c r="BJ364" s="275">
        <f>VLOOKUP(C364,FPT!B:BH,21,0)</f>
        <v>5000000</v>
      </c>
      <c r="BK364" t="str">
        <f t="shared" si="579"/>
        <v/>
      </c>
      <c r="BL364" s="275">
        <f>VLOOKUP(C364,MOVI!C:DT,22,0)</f>
        <v>0</v>
      </c>
      <c r="BM364" s="275">
        <f>VLOOKUP(C364,FPT!B:BK,22,0)</f>
        <v>0</v>
      </c>
      <c r="BN364" t="str">
        <f t="shared" si="580"/>
        <v/>
      </c>
      <c r="BO364" s="275">
        <f>VLOOKUP(C364,MOVI!C:DT,23,0)</f>
        <v>0</v>
      </c>
      <c r="BP364" s="275">
        <f>VLOOKUP(C364,FPT!B:BN,23,0)</f>
        <v>0</v>
      </c>
      <c r="BQ364" t="str">
        <f t="shared" si="581"/>
        <v/>
      </c>
      <c r="BR364" s="275">
        <f>VLOOKUP(C364,MOVI!C:DT,24,0)</f>
        <v>0</v>
      </c>
      <c r="BS364" s="275">
        <f>VLOOKUP(C364,FPT!B:BQ,24,0)</f>
        <v>0</v>
      </c>
      <c r="BT364" t="str">
        <f t="shared" si="582"/>
        <v/>
      </c>
      <c r="BU364" s="275">
        <f>VLOOKUP(C364,MOVI!C:DT,25,0)</f>
        <v>200000</v>
      </c>
      <c r="BV364" s="275">
        <f>VLOOKUP(C364,FPT!B:BT,25,0)</f>
        <v>200000</v>
      </c>
      <c r="BW364" t="str">
        <f t="shared" si="583"/>
        <v/>
      </c>
      <c r="BX364" s="275">
        <f>VLOOKUP(C364,MOVI!C:DT,26,0)</f>
        <v>0</v>
      </c>
      <c r="BY364" s="275">
        <f>VLOOKUP(C364,FPT!B:BW,26,0)</f>
        <v>0</v>
      </c>
      <c r="BZ364" t="str">
        <f t="shared" si="584"/>
        <v/>
      </c>
      <c r="CA364" s="275">
        <f>VLOOKUP(C364,MOVI!C:DT,27,0)</f>
        <v>730000</v>
      </c>
      <c r="CB364" s="275">
        <f>VLOOKUP(C364,FPT!B:BZ,27,0)</f>
        <v>730000</v>
      </c>
      <c r="CC364" t="str">
        <f t="shared" si="585"/>
        <v/>
      </c>
      <c r="CD364" s="275">
        <f>VLOOKUP(C364,MOVI!C:DT,28,0)</f>
        <v>930000</v>
      </c>
      <c r="CE364" s="275">
        <f>VLOOKUP(C364,FPT!B:CC,28,0)</f>
        <v>930000</v>
      </c>
      <c r="CF364" t="str">
        <f t="shared" si="586"/>
        <v/>
      </c>
      <c r="CG364" t="str">
        <f>VLOOKUP(C364,MOVI!C:DT,29,0)</f>
        <v>CN</v>
      </c>
      <c r="CH364" s="252" t="str">
        <f>VLOOKUP(C364,FPT!B:CF,29,0)</f>
        <v>CN</v>
      </c>
      <c r="CI364" t="str">
        <f t="shared" si="587"/>
        <v/>
      </c>
      <c r="CJ364">
        <f>VLOOKUP(C364,MOVI!C:DT,30,0)</f>
        <v>26</v>
      </c>
      <c r="CK364" s="252">
        <f>VLOOKUP(C364,FPT!B:CI,30,0)</f>
        <v>26</v>
      </c>
      <c r="CL364" t="str">
        <f t="shared" si="588"/>
        <v/>
      </c>
      <c r="CM364">
        <f>VLOOKUP(C364,MOVI!C:DT,31,0)</f>
        <v>26</v>
      </c>
      <c r="CN364" s="252">
        <f>VLOOKUP(C364,FPT!B:CL,31,0)</f>
        <v>26</v>
      </c>
      <c r="CO364" t="str">
        <f t="shared" si="589"/>
        <v/>
      </c>
      <c r="CP364" s="275">
        <f>VLOOKUP(C364,MOVI!C:DT,32,0)</f>
        <v>0</v>
      </c>
      <c r="CQ364" s="275">
        <f>VLOOKUP(C364,FPT!B:CO,32,0)</f>
        <v>0</v>
      </c>
      <c r="CR364" t="str">
        <f t="shared" si="590"/>
        <v/>
      </c>
      <c r="CS364" s="275">
        <f>VLOOKUP(C364,MOVI!C:DT,33,0)</f>
        <v>0</v>
      </c>
      <c r="CT364" s="275">
        <f>VLOOKUP(C364,FPT!B:CR,33,0)</f>
        <v>0</v>
      </c>
      <c r="CU364" t="str">
        <f t="shared" si="591"/>
        <v/>
      </c>
      <c r="CV364" s="275">
        <f>VLOOKUP(C364,MOVI!C:DT,34,0)</f>
        <v>0</v>
      </c>
      <c r="CW364" s="275">
        <f>VLOOKUP(C364,FPT!B:CU,34,0)</f>
        <v>0</v>
      </c>
      <c r="CX364" t="str">
        <f t="shared" si="592"/>
        <v/>
      </c>
      <c r="CY364" s="275">
        <f>VLOOKUP(C364,MOVI!C:DT,35,0)</f>
        <v>26</v>
      </c>
      <c r="CZ364" s="275">
        <f>VLOOKUP(C364,FPT!B:CX,35,0)</f>
        <v>26</v>
      </c>
      <c r="DA364" t="str">
        <f t="shared" si="593"/>
        <v/>
      </c>
      <c r="DB364" s="275">
        <f>VLOOKUP(C364,MOVI!C:DT,36,0)</f>
        <v>0</v>
      </c>
      <c r="DC364" s="275">
        <f>VLOOKUP(C364,FPT!B:DA,36,0)</f>
        <v>0</v>
      </c>
      <c r="DD364" t="str">
        <f t="shared" si="594"/>
        <v/>
      </c>
      <c r="DE364" s="275">
        <f>VLOOKUP(C364,MOVI!C:DT,37,0)</f>
        <v>0</v>
      </c>
      <c r="DF364" s="275">
        <f>VLOOKUP(C364,FPT!B:DD,37,0)</f>
        <v>0</v>
      </c>
      <c r="DG364" t="str">
        <f t="shared" si="595"/>
        <v/>
      </c>
      <c r="DH364" s="275">
        <f>VLOOKUP(C364,MOVI!C:DT,38,0)</f>
        <v>0</v>
      </c>
      <c r="DI364" s="275">
        <f>VLOOKUP(C364,FPT!B:DG,38,0)</f>
        <v>0</v>
      </c>
      <c r="DJ364" t="str">
        <f t="shared" si="596"/>
        <v/>
      </c>
      <c r="DK364" s="275">
        <f>VLOOKUP(C364,MOVI!C:DT,39,0)</f>
        <v>0</v>
      </c>
      <c r="DL364" s="275">
        <f>VLOOKUP(C364,FPT!B:DJ,39,0)</f>
        <v>0</v>
      </c>
      <c r="DM364" t="str">
        <f t="shared" si="597"/>
        <v/>
      </c>
      <c r="DN364" s="275">
        <f>VLOOKUP(C364,MOVI!C:DT,40,0)</f>
        <v>0</v>
      </c>
      <c r="DO364" s="275">
        <f>VLOOKUP(C364,FPT!B:DM,40,0)</f>
        <v>0</v>
      </c>
      <c r="DP364" t="str">
        <f t="shared" si="598"/>
        <v/>
      </c>
      <c r="DQ364" s="275">
        <f>VLOOKUP(C364,MOVI!C:DT,41,0)</f>
        <v>0</v>
      </c>
      <c r="DR364" s="275">
        <f>VLOOKUP(C364,FPT!B:DP,41,0)</f>
        <v>0</v>
      </c>
      <c r="DS364" t="str">
        <f t="shared" si="599"/>
        <v/>
      </c>
      <c r="DT364" s="275">
        <f>VLOOKUP(C364,MOVI!C:DT,42,0)</f>
        <v>5000000</v>
      </c>
      <c r="DU364" s="275">
        <f>ROUND(VLOOKUP(C364,FPT!B:DS,42,0),0)</f>
        <v>5000000</v>
      </c>
      <c r="DV364" t="str">
        <f t="shared" si="600"/>
        <v/>
      </c>
      <c r="DW364" s="275">
        <f>VLOOKUP(C364,MOVI!C:DT,43,0)</f>
        <v>0</v>
      </c>
      <c r="DX364" s="275">
        <f>VLOOKUP(C364,FPT!B:DV,43,0)</f>
        <v>0</v>
      </c>
      <c r="DY364" t="str">
        <f t="shared" si="601"/>
        <v/>
      </c>
      <c r="DZ364" s="275">
        <f>VLOOKUP(C364,MOVI!C:DT,44,0)</f>
        <v>0</v>
      </c>
      <c r="EA364" s="275">
        <f>VLOOKUP(C364,FPT!B:DY,44,0)</f>
        <v>0</v>
      </c>
      <c r="EB364" t="str">
        <f t="shared" si="602"/>
        <v/>
      </c>
      <c r="EC364" s="275">
        <f>VLOOKUP(C364,MOVI!C:DT,45,0)</f>
        <v>5000000</v>
      </c>
      <c r="ED364" s="275">
        <f>ROUND(VLOOKUP(C364,FPT!B:EB,45,0),0)</f>
        <v>5000000</v>
      </c>
      <c r="EE364" t="str">
        <f t="shared" si="603"/>
        <v/>
      </c>
      <c r="EF364" s="275">
        <f>VLOOKUP(C364,MOVI!C:DT,46,0)</f>
        <v>0</v>
      </c>
      <c r="EG364" s="275">
        <f>VLOOKUP(C364,FPT!B:EE,46,0)</f>
        <v>0</v>
      </c>
      <c r="EH364" t="str">
        <f t="shared" si="604"/>
        <v/>
      </c>
      <c r="EI364" s="275">
        <f>VLOOKUP(C364,MOVI!C:DT,47,0)</f>
        <v>0</v>
      </c>
      <c r="EJ364" s="275">
        <f>VLOOKUP(C364,FPT!B:EH,47,0)</f>
        <v>0</v>
      </c>
      <c r="EK364" t="str">
        <f t="shared" si="605"/>
        <v/>
      </c>
      <c r="EL364" s="275">
        <f>VLOOKUP(C364,MOVI!C:DT,48,0)</f>
        <v>0</v>
      </c>
      <c r="EM364" s="275">
        <f>VLOOKUP(C364,FPT!B:EK,48,0)</f>
        <v>0</v>
      </c>
      <c r="EN364" t="str">
        <f t="shared" si="606"/>
        <v/>
      </c>
      <c r="EO364" s="275">
        <f>VLOOKUP(C364,MOVI!C:DT,49,0)</f>
        <v>200000</v>
      </c>
      <c r="EP364" s="275">
        <f>VLOOKUP(C364,FPT!B:EN,49,0)</f>
        <v>200000</v>
      </c>
      <c r="EQ364" t="str">
        <f t="shared" si="607"/>
        <v/>
      </c>
      <c r="ER364" s="275">
        <f>VLOOKUP(C364,MOVI!C:DT,50,0)</f>
        <v>0</v>
      </c>
      <c r="ES364" s="275">
        <f>VLOOKUP(C364,FPT!B:EQ,50,0)</f>
        <v>0</v>
      </c>
      <c r="ET364" t="str">
        <f t="shared" si="608"/>
        <v/>
      </c>
      <c r="EU364" s="275">
        <f>VLOOKUP(C364,MOVI!C:DT,51,0)</f>
        <v>0</v>
      </c>
      <c r="EV364" s="275">
        <f>VLOOKUP(C364,FPT!B:ET,51,0)</f>
        <v>0</v>
      </c>
      <c r="EW364" t="str">
        <f t="shared" si="609"/>
        <v/>
      </c>
      <c r="EX364" s="275">
        <f>VLOOKUP(C364,MOVI!C:DT,52,0)</f>
        <v>0</v>
      </c>
      <c r="EY364" s="275">
        <f>VLOOKUP(C364,FPT!B:EW,52,0)</f>
        <v>0</v>
      </c>
      <c r="EZ364" t="str">
        <f t="shared" si="610"/>
        <v/>
      </c>
      <c r="FA364" s="275">
        <f>VLOOKUP(C364,MOVI!C:DT,53,0)</f>
        <v>0</v>
      </c>
      <c r="FB364" s="275">
        <f>VLOOKUP(C364,FPT!B:EZ,53,0)</f>
        <v>0</v>
      </c>
      <c r="FC364" t="str">
        <f t="shared" si="611"/>
        <v/>
      </c>
      <c r="FD364" s="275">
        <f>VLOOKUP(C364,MOVI!C:DT,54,0)</f>
        <v>0</v>
      </c>
      <c r="FE364" s="275">
        <f>VLOOKUP(C364,FPT!B:FC,54,0)</f>
        <v>0</v>
      </c>
      <c r="FF364" t="str">
        <f t="shared" si="612"/>
        <v/>
      </c>
      <c r="FG364" s="275">
        <f>VLOOKUP(C364,MOVI!C:DT,55,0)</f>
        <v>730000</v>
      </c>
      <c r="FH364" s="275">
        <f>VLOOKUP(C364,FPT!B:FF,55,0)</f>
        <v>730000</v>
      </c>
      <c r="FI364" t="str">
        <f t="shared" si="613"/>
        <v/>
      </c>
      <c r="FJ364" s="275">
        <f>VLOOKUP(C364,MOVI!C:DT,56,0)</f>
        <v>930000</v>
      </c>
      <c r="FK364" s="275">
        <f>VLOOKUP(C364,FPT!B:FI,56,0)</f>
        <v>930000</v>
      </c>
      <c r="FL364" t="str">
        <f t="shared" si="614"/>
        <v/>
      </c>
      <c r="FM364" s="275">
        <f>VLOOKUP(C364,MOVI!C:DT,57,0)</f>
        <v>37500</v>
      </c>
      <c r="FN364" s="275">
        <f>VLOOKUP(C364,FPT!B:FL,57,0)</f>
        <v>37500</v>
      </c>
      <c r="FO364" t="str">
        <f t="shared" si="615"/>
        <v/>
      </c>
      <c r="FP364" s="275">
        <f>VLOOKUP(C364,MOVI!C:DT,58,0)</f>
        <v>50000</v>
      </c>
      <c r="FQ364" s="275">
        <f>VLOOKUP(C364,FPT!B:FO,58,0)</f>
        <v>50000</v>
      </c>
      <c r="FR364" t="str">
        <f t="shared" si="616"/>
        <v/>
      </c>
      <c r="FS364" s="275">
        <f>VLOOKUP(C364,MOVI!C:DT,59,0)</f>
        <v>0</v>
      </c>
      <c r="FT364" s="275">
        <f>VLOOKUP(C364,FPT!B:FR,59,0)</f>
        <v>0</v>
      </c>
      <c r="FU364" t="str">
        <f t="shared" si="617"/>
        <v/>
      </c>
      <c r="FV364" s="275">
        <f>VLOOKUP(C364,MOVI!C:DT,60,0)</f>
        <v>0</v>
      </c>
      <c r="FW364" s="275">
        <f>VLOOKUP(C364,FPT!B:FU,60,0)</f>
        <v>0</v>
      </c>
      <c r="FX364" t="str">
        <f t="shared" si="618"/>
        <v/>
      </c>
      <c r="FY364" s="275">
        <f>VLOOKUP(C364,MOVI!C:DT,61,0)</f>
        <v>0</v>
      </c>
      <c r="FZ364" s="275">
        <f>VLOOKUP(C364,FPT!B:FX,61,0)</f>
        <v>0</v>
      </c>
      <c r="GA364" t="str">
        <f t="shared" si="619"/>
        <v/>
      </c>
      <c r="GB364" s="275">
        <f>VLOOKUP(C364,MOVI!C:DT,62,0)</f>
        <v>0</v>
      </c>
      <c r="GC364" s="275">
        <f>VLOOKUP(C364,FPT!B:GA,62,0)</f>
        <v>0</v>
      </c>
      <c r="GD364" t="str">
        <f t="shared" si="620"/>
        <v/>
      </c>
      <c r="GE364" s="275">
        <f>VLOOKUP(C364,MOVI!C:DT,63,0)</f>
        <v>0</v>
      </c>
      <c r="GF364" s="275">
        <f>VLOOKUP(C364,FPT!B:GD,63,0)</f>
        <v>0</v>
      </c>
      <c r="GG364" t="str">
        <f t="shared" si="621"/>
        <v/>
      </c>
      <c r="GH364" s="275">
        <f>VLOOKUP(C364,MOVI!C:DT,64,0)</f>
        <v>0</v>
      </c>
      <c r="GI364" s="275">
        <f>VLOOKUP(C364,FPT!B:GG,64,0)</f>
        <v>0</v>
      </c>
      <c r="GJ364" t="str">
        <f t="shared" si="622"/>
        <v/>
      </c>
      <c r="GK364" s="275">
        <f>VLOOKUP(C364,MOVI!C:DT,65,0)</f>
        <v>0</v>
      </c>
      <c r="GL364" s="275">
        <f>VLOOKUP(C364,FPT!B:GJ,65,0)</f>
        <v>0</v>
      </c>
      <c r="GM364" t="str">
        <f t="shared" si="623"/>
        <v/>
      </c>
      <c r="GN364" s="275">
        <f>VLOOKUP(C364,MOVI!C:DT,66,0)</f>
        <v>0</v>
      </c>
      <c r="GO364" s="275">
        <f>VLOOKUP(C364,FPT!B:GM,66,0)</f>
        <v>0</v>
      </c>
      <c r="GP364" t="str">
        <f t="shared" si="624"/>
        <v/>
      </c>
      <c r="GQ364" s="275">
        <f>VLOOKUP(C364,MOVI!C:DT,67,0)</f>
        <v>0</v>
      </c>
      <c r="GR364" s="275">
        <f>VLOOKUP(C364,FPT!B:GP,67,0)</f>
        <v>0</v>
      </c>
      <c r="GS364" t="str">
        <f t="shared" si="625"/>
        <v/>
      </c>
      <c r="GT364" s="275">
        <f>VLOOKUP(C364,MOVI!C:DT,68,0)</f>
        <v>0</v>
      </c>
      <c r="GU364" s="275">
        <f>VLOOKUP(C364,FPT!B:GS,68,0)</f>
        <v>0</v>
      </c>
      <c r="GV364" t="str">
        <f t="shared" si="626"/>
        <v/>
      </c>
      <c r="GW364" s="275">
        <f>VLOOKUP(C364,MOVI!C:DT,69,0)</f>
        <v>0</v>
      </c>
      <c r="GX364" s="275">
        <f>VLOOKUP(C364,FPT!B:GV,69,0)</f>
        <v>0</v>
      </c>
      <c r="GY364" t="str">
        <f t="shared" si="627"/>
        <v/>
      </c>
      <c r="GZ364" s="275">
        <f>VLOOKUP(C364,MOVI!C:DT,70,0)</f>
        <v>87500</v>
      </c>
      <c r="HA364" s="275">
        <f>VLOOKUP(C364,FPT!B:GY,70,0)</f>
        <v>87500</v>
      </c>
      <c r="HB364" t="str">
        <f t="shared" si="628"/>
        <v/>
      </c>
      <c r="HC364" s="275">
        <f>VLOOKUP(C364,MOVI!C:DT,71,0)</f>
        <v>6017500</v>
      </c>
      <c r="HD364" s="275">
        <f>ROUND(VLOOKUP(C364,FPT!B:HB,71,0),0)</f>
        <v>6017500</v>
      </c>
      <c r="HE364" t="str">
        <f t="shared" si="629"/>
        <v/>
      </c>
      <c r="HF364" s="275">
        <f>ROUND(VLOOKUP(C364,MOVI!C:DT,72,0),0)</f>
        <v>0</v>
      </c>
      <c r="HG364" s="275">
        <f>ROUND(VLOOKUP(C364,FPT!B:HE,72,0),0)</f>
        <v>0</v>
      </c>
      <c r="HH364" t="str">
        <f t="shared" si="630"/>
        <v/>
      </c>
      <c r="HI364" s="275">
        <f>VLOOKUP(C364,MOVI!C:DT,73,0)</f>
        <v>200000</v>
      </c>
      <c r="HJ364" s="275">
        <f>VLOOKUP(C364,FPT!B:HH,73,0)</f>
        <v>200000</v>
      </c>
      <c r="HK364" t="str">
        <f t="shared" si="631"/>
        <v/>
      </c>
      <c r="HL364" s="275">
        <f>VLOOKUP(C364,MOVI!C:DT,74,0)</f>
        <v>730000</v>
      </c>
      <c r="HM364" s="275">
        <f>VLOOKUP(C364,FPT!B:HK,74,0)</f>
        <v>730000</v>
      </c>
      <c r="HN364" t="str">
        <f t="shared" si="632"/>
        <v/>
      </c>
      <c r="HO364" s="275">
        <f>VLOOKUP(C364,MOVI!C:DT,75,0)</f>
        <v>0</v>
      </c>
      <c r="HP364" s="275">
        <f>VLOOKUP(C364,FPT!B:HN,75,0)</f>
        <v>0</v>
      </c>
      <c r="HQ364" t="str">
        <f t="shared" si="633"/>
        <v/>
      </c>
      <c r="HR364" s="275">
        <f>VLOOKUP(C364,MOVI!C:DT,76,0)</f>
        <v>0</v>
      </c>
      <c r="HS364" s="275">
        <f>VLOOKUP(C364,FPT!B:HQ,76,0)</f>
        <v>0</v>
      </c>
      <c r="HT364" t="str">
        <f t="shared" si="634"/>
        <v/>
      </c>
      <c r="HU364" s="275">
        <f>VLOOKUP(C364,MOVI!C:DT,77,0)</f>
        <v>0</v>
      </c>
      <c r="HV364" s="275">
        <f>VLOOKUP(C364,FPT!B:HT,77,0)</f>
        <v>0</v>
      </c>
      <c r="HW364" t="str">
        <f t="shared" si="635"/>
        <v/>
      </c>
      <c r="HX364" s="274">
        <f>VLOOKUP(C364,MOVI!C:CB,78,0)</f>
        <v>0</v>
      </c>
      <c r="HY364" s="261">
        <f>VLOOKUP(C364,FPT!$B:$CA,78,0)</f>
        <v>0</v>
      </c>
      <c r="HZ364" t="str">
        <f t="shared" si="636"/>
        <v/>
      </c>
      <c r="IA364" s="275">
        <f>VLOOKUP(C364,MOVI!C:CD,79,0)</f>
        <v>0</v>
      </c>
      <c r="IB364" s="275">
        <f>VLOOKUP(C364,FPT!B:HZ,79,0)</f>
        <v>0</v>
      </c>
      <c r="IC364" t="str">
        <f t="shared" si="637"/>
        <v/>
      </c>
      <c r="ID364" s="275">
        <f>VLOOKUP(C364,MOVI!C:CD,80,0)</f>
        <v>0</v>
      </c>
      <c r="IE364" s="275">
        <f>VLOOKUP(C364,FPT!B:IC,80,0)</f>
        <v>0</v>
      </c>
      <c r="IF364" t="str">
        <f t="shared" si="638"/>
        <v/>
      </c>
      <c r="IG364" s="275">
        <f>VLOOKUP(C364,MOVI!C:DT,81,0)</f>
        <v>0</v>
      </c>
      <c r="IH364" s="275">
        <f>VLOOKUP(C364,FPT!B:IF,81,0)</f>
        <v>0</v>
      </c>
      <c r="II364" t="str">
        <f t="shared" si="639"/>
        <v/>
      </c>
      <c r="IJ364" s="275">
        <f>VLOOKUP(C364,MOVI!C:DT,82,0)</f>
        <v>0</v>
      </c>
      <c r="IK364" s="275">
        <f>VLOOKUP(C364,FPT!B:II,82,0)</f>
        <v>0</v>
      </c>
      <c r="IL364" t="str">
        <f t="shared" si="640"/>
        <v/>
      </c>
      <c r="IM364" s="275">
        <f>ROUND(VLOOKUP(C364,MOVI!C:DT,83,0),0)</f>
        <v>930000</v>
      </c>
      <c r="IN364" s="275">
        <f>ROUND(VLOOKUP(C364,FPT!B:IL,83,0),0)</f>
        <v>930000</v>
      </c>
      <c r="IO364" t="str">
        <f t="shared" si="641"/>
        <v/>
      </c>
      <c r="IP364" s="275">
        <f>VLOOKUP(C364,MOVI!C:DT,84,0)</f>
        <v>5087500</v>
      </c>
      <c r="IQ364" s="275">
        <f>VLOOKUP(C364,FPT!B:IO,84,0)</f>
        <v>5087500</v>
      </c>
      <c r="IR364" t="str">
        <f t="shared" si="642"/>
        <v/>
      </c>
      <c r="IS364" s="275">
        <f>ROUND(VLOOKUP(C364,MOVI!C:DT,85,0),0)</f>
        <v>601750</v>
      </c>
      <c r="IT364" s="275">
        <f>ROUND(VLOOKUP(C364,FPT!B:IR,85,0),0)</f>
        <v>601750</v>
      </c>
      <c r="IU364" t="str">
        <f t="shared" si="643"/>
        <v/>
      </c>
      <c r="IV364" s="275">
        <f>VLOOKUP(C364,MOVI!C:DT,86,0)</f>
        <v>0</v>
      </c>
      <c r="IW364" s="275">
        <f>VLOOKUP(C364,FPT!B:IU,86,0)</f>
        <v>0</v>
      </c>
      <c r="IX364" t="str">
        <f t="shared" si="644"/>
        <v/>
      </c>
      <c r="IY364" s="275">
        <f>ROUND(VLOOKUP(C364,MOVI!C:DT,87,0),0)</f>
        <v>601750</v>
      </c>
      <c r="IZ364" s="275">
        <f>ROUND(VLOOKUP(C364,FPT!B:IX,87,0),0)</f>
        <v>601750</v>
      </c>
      <c r="JA364" t="str">
        <f t="shared" si="645"/>
        <v/>
      </c>
      <c r="JB364" s="275">
        <f>VLOOKUP(C364,MOVI!C:DT,88,0)</f>
        <v>0</v>
      </c>
      <c r="JC364" s="275">
        <f>VLOOKUP(C364,FPT!B:JA,88,0)</f>
        <v>0</v>
      </c>
      <c r="JD364" t="str">
        <f t="shared" si="646"/>
        <v/>
      </c>
      <c r="JE364" s="275">
        <f>VLOOKUP(C364,MOVI!C:DT,89,0)</f>
        <v>0</v>
      </c>
      <c r="JF364" s="275">
        <f>VLOOKUP(C364,FPT!B:JD,89,0)</f>
        <v>0</v>
      </c>
      <c r="JG364" t="str">
        <f t="shared" si="647"/>
        <v/>
      </c>
      <c r="JH364" s="275">
        <f>VLOOKUP(C364,MOVI!C:DT,90,0)</f>
        <v>0</v>
      </c>
      <c r="JI364" s="275">
        <f>VLOOKUP(C364,FPT!B:JG,90,0)</f>
        <v>0</v>
      </c>
      <c r="JJ364" t="str">
        <f t="shared" si="648"/>
        <v/>
      </c>
      <c r="JK364" s="275">
        <f>VLOOKUP(C364,MOVI!C:DT,91,0)</f>
        <v>0</v>
      </c>
      <c r="JL364" s="275">
        <f>VLOOKUP(C364,FPT!B:JJ,91,0)</f>
        <v>0</v>
      </c>
      <c r="JM364" t="str">
        <f t="shared" si="649"/>
        <v/>
      </c>
      <c r="JN364" s="275">
        <f>VLOOKUP(C364,MOVI!C:DT,92,0)</f>
        <v>0</v>
      </c>
      <c r="JO364" s="275">
        <f>VLOOKUP(C364,FPT!B:JM,92,0)</f>
        <v>0</v>
      </c>
      <c r="JP364" t="str">
        <f t="shared" si="650"/>
        <v/>
      </c>
      <c r="JQ364" s="275">
        <f>VLOOKUP(C364,MOVI!C:DT,93,0)</f>
        <v>0</v>
      </c>
      <c r="JR364" s="275">
        <f>VLOOKUP(C364,FPT!B:JP,93,0)</f>
        <v>0</v>
      </c>
      <c r="JS364" t="str">
        <f t="shared" si="651"/>
        <v/>
      </c>
      <c r="JT364" s="275">
        <f>VLOOKUP(C364,MOVI!C:DT,94,0)</f>
        <v>0</v>
      </c>
      <c r="JU364" s="275">
        <f>VLOOKUP(C364,FPT!B:JS,94,0)</f>
        <v>0</v>
      </c>
      <c r="JV364" t="str">
        <f t="shared" si="652"/>
        <v/>
      </c>
      <c r="JW364" s="275">
        <f>VLOOKUP(C364,MOVI!C:DT,95,0)</f>
        <v>5415750</v>
      </c>
      <c r="JX364" s="275">
        <f>VLOOKUP(C364,FPT!B:JV,95,0)</f>
        <v>5415750</v>
      </c>
      <c r="JY364" t="str">
        <f t="shared" si="653"/>
        <v/>
      </c>
      <c r="JZ364" s="275">
        <f>VLOOKUP(C364,MOVI!C:DT,96,0)</f>
        <v>0</v>
      </c>
      <c r="KA364" s="275">
        <f>VLOOKUP(C364,FPT!B:JY,96,0)</f>
        <v>0</v>
      </c>
      <c r="KB364" t="str">
        <f t="shared" si="654"/>
        <v/>
      </c>
      <c r="KC364" s="275">
        <f>VLOOKUP(C364,MOVI!C:DT,97,0)</f>
        <v>5415750</v>
      </c>
      <c r="KD364" s="275">
        <f>VLOOKUP(C364,FPT!B:KB,97,0)</f>
        <v>5415750</v>
      </c>
      <c r="KE364" t="str">
        <f t="shared" si="655"/>
        <v/>
      </c>
      <c r="KF364" s="275">
        <f>VLOOKUP(C364,MOVI!C:DT,98,0)</f>
        <v>0</v>
      </c>
      <c r="KG364" s="275">
        <f>VLOOKUP(C364,FPT!B:KE,98,0)</f>
        <v>0</v>
      </c>
      <c r="KH364" t="str">
        <f t="shared" si="656"/>
        <v/>
      </c>
      <c r="KI364" s="275">
        <f>VLOOKUP(C364,MOVI!C:DT,99,0)</f>
        <v>0</v>
      </c>
      <c r="KJ364" s="275">
        <f>VLOOKUP(C364,FPT!B:KH,99,0)</f>
        <v>0</v>
      </c>
      <c r="KK364" t="str">
        <f t="shared" si="657"/>
        <v/>
      </c>
      <c r="KL364" s="275">
        <f>VLOOKUP(C364,MOVI!C:DT,100,0)</f>
        <v>0</v>
      </c>
      <c r="KM364" s="275">
        <f>VLOOKUP(C364,FPT!B:KK,100,0)</f>
        <v>0</v>
      </c>
      <c r="KN364" t="str">
        <f t="shared" si="658"/>
        <v/>
      </c>
      <c r="KO364" s="275">
        <f>VLOOKUP(C364,MOVI!C:DT,101,0)</f>
        <v>0</v>
      </c>
      <c r="KP364" s="275">
        <f>VLOOKUP(C364,FPT!B:KN,101,0)</f>
        <v>0</v>
      </c>
      <c r="KQ364" t="str">
        <f t="shared" si="659"/>
        <v/>
      </c>
      <c r="KR364" s="275">
        <f>VLOOKUP(C364,MOVI!C:DT,102,0)</f>
        <v>0</v>
      </c>
      <c r="KS364" s="275">
        <f>VLOOKUP(C364,FPT!B:KQ,102,0)</f>
        <v>0</v>
      </c>
      <c r="KT364" t="str">
        <f t="shared" si="660"/>
        <v/>
      </c>
      <c r="KU364" s="275">
        <f>VLOOKUP(C364,MOVI!C:DT,103,0)</f>
        <v>0</v>
      </c>
      <c r="KV364" s="275">
        <f>VLOOKUP(C364,FPT!B:KT,103,0)</f>
        <v>0</v>
      </c>
      <c r="KW364" t="str">
        <f t="shared" si="661"/>
        <v/>
      </c>
      <c r="KX364" s="275">
        <f>VLOOKUP(C364,MOVI!C:DT,104,0)</f>
        <v>0</v>
      </c>
      <c r="KY364" s="275">
        <f>VLOOKUP(C364,FPT!B:KW,104,0)</f>
        <v>0</v>
      </c>
      <c r="KZ364" t="str">
        <f t="shared" si="662"/>
        <v/>
      </c>
      <c r="LA364" s="275">
        <f>VLOOKUP(C364,MOVI!C:DT,105,0)</f>
        <v>0</v>
      </c>
      <c r="LB364" s="275">
        <f>VLOOKUP(C364,FPT!B:KZ,105,0)</f>
        <v>0</v>
      </c>
      <c r="LC364" t="str">
        <f t="shared" si="663"/>
        <v/>
      </c>
      <c r="LD364" s="275">
        <f>VLOOKUP(C364,MOVI!C:DT,106,0)</f>
        <v>6017500</v>
      </c>
      <c r="LE364" s="275">
        <f>VLOOKUP(C364,FPT!B:LC,106,0)</f>
        <v>6017500</v>
      </c>
      <c r="LF364" t="str">
        <f t="shared" si="664"/>
        <v/>
      </c>
      <c r="LG364" s="273">
        <f>VLOOKUP(C364,MOVI!C:DT,107,0)</f>
        <v>0</v>
      </c>
      <c r="LH364" s="273">
        <f>VLOOKUP(C364,FPT!B:LF,107,0)</f>
        <v>0</v>
      </c>
      <c r="LI364" t="str">
        <f t="shared" si="665"/>
        <v/>
      </c>
      <c r="LJ364" t="str">
        <f>VLOOKUP(C364,MOVI!C:DV,108,0)</f>
        <v>MoviNorthSales</v>
      </c>
      <c r="LK364" s="252" t="str">
        <f>VLOOKUP(C364,FPT!B:LI,108,0)</f>
        <v>MoviNorthSales</v>
      </c>
      <c r="LL364" t="str">
        <f t="shared" si="666"/>
        <v/>
      </c>
      <c r="LM364" s="275">
        <f>ROUND(VLOOKUP(C364,MOVI!C:DV,109,0),0)</f>
        <v>416667</v>
      </c>
      <c r="LN364" s="275">
        <f>ROUND(VLOOKUP(C364,FPT!B:LL,109,0),0)</f>
        <v>416667</v>
      </c>
      <c r="LO364" t="str">
        <f t="shared" si="667"/>
        <v/>
      </c>
      <c r="LP364" t="str">
        <f>VLOOKUP(C364,MOVI!C:DV,110,0)</f>
        <v>HPG</v>
      </c>
      <c r="LQ364" s="247" t="str">
        <f>VLOOKUP(C364,FPT!B:LO,110,0)</f>
        <v>HPG</v>
      </c>
      <c r="LR364" t="str">
        <f t="shared" si="668"/>
        <v/>
      </c>
      <c r="LS364">
        <f>MOVI!DI359</f>
        <v>22</v>
      </c>
      <c r="LV364">
        <f>MOVI!DJ359</f>
        <v>0</v>
      </c>
      <c r="LW364">
        <f>MOVI!DK359</f>
        <v>0</v>
      </c>
      <c r="LX364">
        <f>MOVI!DL359</f>
        <v>0</v>
      </c>
      <c r="LY364">
        <f>MOVI!DM359</f>
        <v>0</v>
      </c>
      <c r="LZ364">
        <f>MOVI!DN359</f>
        <v>0</v>
      </c>
      <c r="MA364">
        <f>MOVI!DO359</f>
        <v>0</v>
      </c>
      <c r="MB364" t="str">
        <f>MOVI!DP359</f>
        <v>HPG</v>
      </c>
      <c r="MC364">
        <f>MOVI!DQ359</f>
        <v>0</v>
      </c>
      <c r="MD364">
        <f>MOVI!DR359</f>
        <v>0</v>
      </c>
      <c r="ME364" t="str">
        <f>VLOOKUP(C364,MOVI!C:DV,121,0)</f>
        <v>Group 1</v>
      </c>
      <c r="MF364" s="252" t="str">
        <f>VLOOKUP(C364,FPT!B:MD,111,0)</f>
        <v>Group 1</v>
      </c>
      <c r="MG364" t="str">
        <f t="shared" ref="MG364:MG427" si="672">IF(ME364&lt;&gt;MF364,"Lệch","")</f>
        <v/>
      </c>
      <c r="MH364" t="str">
        <f>VLOOKUP(C364,MOVI!C:DT,122,0)</f>
        <v>MoviNorthGroup 1</v>
      </c>
      <c r="MI364" s="252" t="str">
        <f>VLOOKUP(C364,FPT!B:DS,112,0)</f>
        <v>MoviNorthGroup 1</v>
      </c>
      <c r="MJ364" t="str">
        <f t="shared" si="669"/>
        <v/>
      </c>
    </row>
    <row r="365" spans="1:348" x14ac:dyDescent="0.25">
      <c r="A365">
        <v>357</v>
      </c>
      <c r="B365" s="48">
        <v>6227</v>
      </c>
      <c r="C365" s="271" t="s">
        <v>1139</v>
      </c>
      <c r="D365" t="str">
        <f>VLOOKUP(C365,MOVI!C:D,2,0)</f>
        <v>Phạm Hoàng Uyển Nhi</v>
      </c>
      <c r="E365" t="str">
        <f>VLOOKUP(C365,FPT!B:C,2,0)</f>
        <v>Phạm Hoàng Uyển Nhi</v>
      </c>
      <c r="F365" t="str">
        <f t="shared" si="562"/>
        <v/>
      </c>
      <c r="G365" t="str">
        <f>VLOOKUP(C365,MOVI!C:E,3,0)</f>
        <v>Sales</v>
      </c>
      <c r="H365" t="str">
        <f>VLOOKUP(C365,FPT!B:F,3,0)</f>
        <v>Sales</v>
      </c>
      <c r="I365" t="str">
        <f t="shared" si="563"/>
        <v/>
      </c>
      <c r="J365" t="str">
        <f>VLOOKUP(C365,MOVI!C:H,4,0)</f>
        <v>Field Sales</v>
      </c>
      <c r="K365" t="str">
        <f>VLOOKUP(C365,FPT!B:I,4,0)</f>
        <v>Field Sales</v>
      </c>
      <c r="L365" t="str">
        <f t="shared" si="564"/>
        <v/>
      </c>
      <c r="M365" t="str">
        <f>VLOOKUP(C365,MOVI!C:DT,5,0)</f>
        <v>Associate</v>
      </c>
      <c r="N365" t="str">
        <f>VLOOKUP(C365,FPT!B:L,5,0)</f>
        <v>Associate</v>
      </c>
      <c r="O365" t="str">
        <f t="shared" si="565"/>
        <v/>
      </c>
      <c r="P365" t="str">
        <f>VLOOKUP(C365,MOVI!C:DT,6,0)</f>
        <v>Field Sales</v>
      </c>
      <c r="Q365" t="str">
        <f>VLOOKUP(C365,FPT!B:O,6,0)</f>
        <v>Field sales</v>
      </c>
      <c r="R365" t="str">
        <f t="shared" si="566"/>
        <v/>
      </c>
      <c r="S365" t="str">
        <f>VLOOKUP(C365,MOVI!C:DT,7,0)</f>
        <v>South</v>
      </c>
      <c r="T365" t="str">
        <f>VLOOKUP(C365,FPT!B:R,7,0)</f>
        <v>South</v>
      </c>
      <c r="U365" t="str">
        <f t="shared" si="567"/>
        <v/>
      </c>
      <c r="V365" t="str">
        <f>VLOOKUP(C365,MOVI!C:DT,8,0)</f>
        <v>Movi</v>
      </c>
      <c r="W365" t="str">
        <f>VLOOKUP(C365,FPT!B:U,8,0)</f>
        <v>Movi</v>
      </c>
      <c r="X365" t="str">
        <f t="shared" si="568"/>
        <v/>
      </c>
      <c r="Y365" t="str">
        <f>VLOOKUP(C365,MOVI!C:DT,9,0)</f>
        <v>Full-time</v>
      </c>
      <c r="Z365" t="str">
        <f>VLOOKUP(C365,FPT!B:X,9,0)</f>
        <v>Full-time</v>
      </c>
      <c r="AA365" t="str">
        <f t="shared" si="569"/>
        <v/>
      </c>
      <c r="AB365" s="287" t="str">
        <f>VLOOKUP(C365,MOVI!C:DT,10,0)</f>
        <v>Probation</v>
      </c>
      <c r="AC365" t="str">
        <f>VLOOKUP(C365,FPT!B:AA,10,0)</f>
        <v>Permanent</v>
      </c>
      <c r="AD365" t="str">
        <f t="shared" si="570"/>
        <v>Lệch</v>
      </c>
      <c r="AE365" s="247">
        <f>VLOOKUP(C365,MOVI!C:DT,11,0)</f>
        <v>44503</v>
      </c>
      <c r="AF365" s="247">
        <f>VLOOKUP(C365,FPT!B:AD,11,0)</f>
        <v>44503</v>
      </c>
      <c r="AG365" t="str">
        <f t="shared" si="571"/>
        <v/>
      </c>
      <c r="AH365" s="260" t="str">
        <f>VLOOKUP(C365,MOVI!C:DT,12,0)</f>
        <v/>
      </c>
      <c r="AI365" s="260"/>
      <c r="AJ365" t="str">
        <f t="shared" si="671"/>
        <v/>
      </c>
      <c r="AK365">
        <f>VLOOKUP(C365,MOVI!C:DT,13,0)</f>
        <v>0</v>
      </c>
      <c r="AL365" s="247">
        <f>VLOOKUP(C365,FPT!B:AJ,13,0)</f>
        <v>0</v>
      </c>
      <c r="AM365" t="str">
        <f t="shared" si="670"/>
        <v/>
      </c>
      <c r="AN365" s="247">
        <f>VLOOKUP(C365,MOVI!C:DT,14,0)</f>
        <v>0</v>
      </c>
      <c r="AO365" s="247">
        <f>VLOOKUP(C365,FPT!B:AM,14,0)</f>
        <v>0</v>
      </c>
      <c r="AP365" t="str">
        <f t="shared" si="572"/>
        <v/>
      </c>
      <c r="AQ365" t="str">
        <f>VLOOKUP(C365,MOVI!C:DT,15,0)</f>
        <v>JO</v>
      </c>
      <c r="AR365" s="247">
        <f>VLOOKUP(C365,FPT!B:AP,15,0)</f>
        <v>0</v>
      </c>
      <c r="AS365" t="str">
        <f t="shared" si="573"/>
        <v>Lệch</v>
      </c>
      <c r="AT365" s="282">
        <f>VLOOKUP(C365,MOVI!C:DT,16,0)</f>
        <v>0.1</v>
      </c>
      <c r="AU365" s="288" t="str">
        <f>VLOOKUP(C365,FPT!B:AS,16,0)</f>
        <v>10%</v>
      </c>
      <c r="AV365" t="str">
        <f t="shared" si="574"/>
        <v>Lệch</v>
      </c>
      <c r="AW365" t="str">
        <f>VLOOKUP(C365,MOVI!C:DT,17,0)</f>
        <v>L</v>
      </c>
      <c r="AX365" s="247" t="str">
        <f>VLOOKUP(C365,FPT!B:AV,17,0)</f>
        <v>L</v>
      </c>
      <c r="AY365" t="str">
        <f t="shared" si="575"/>
        <v/>
      </c>
      <c r="AZ365">
        <f>VLOOKUP(C365,MOVI!C:DT,18,0)</f>
        <v>0</v>
      </c>
      <c r="BA365" s="247">
        <f>VLOOKUP(C365,FPT!B:AY,18,0)</f>
        <v>0</v>
      </c>
      <c r="BB365" t="str">
        <f t="shared" si="576"/>
        <v/>
      </c>
      <c r="BC365" s="275">
        <f>VLOOKUP(C365,MOVI!C:DT,19,0)</f>
        <v>5000000</v>
      </c>
      <c r="BD365" s="275">
        <f>VLOOKUP(C365,FPT!B:BB,19,0)</f>
        <v>5000000</v>
      </c>
      <c r="BE365" t="str">
        <f t="shared" si="577"/>
        <v/>
      </c>
      <c r="BF365">
        <f>VLOOKUP(C365,MOVI!C:DT,20,0)</f>
        <v>0</v>
      </c>
      <c r="BG365" s="252">
        <f>VLOOKUP(C365,FPT!B:BE,20,0)</f>
        <v>0</v>
      </c>
      <c r="BH365" t="str">
        <f t="shared" si="578"/>
        <v/>
      </c>
      <c r="BI365" s="275">
        <f>VLOOKUP(C365,MOVI!C:DT,21,0)</f>
        <v>5000000</v>
      </c>
      <c r="BJ365" s="275">
        <f>VLOOKUP(C365,FPT!B:BH,21,0)</f>
        <v>5000000</v>
      </c>
      <c r="BK365" t="str">
        <f t="shared" si="579"/>
        <v/>
      </c>
      <c r="BL365" s="275">
        <f>VLOOKUP(C365,MOVI!C:DT,22,0)</f>
        <v>0</v>
      </c>
      <c r="BM365" s="275">
        <f>VLOOKUP(C365,FPT!B:BK,22,0)</f>
        <v>0</v>
      </c>
      <c r="BN365" t="str">
        <f t="shared" si="580"/>
        <v/>
      </c>
      <c r="BO365" s="275">
        <f>VLOOKUP(C365,MOVI!C:DT,23,0)</f>
        <v>0</v>
      </c>
      <c r="BP365" s="275">
        <f>VLOOKUP(C365,FPT!B:BN,23,0)</f>
        <v>0</v>
      </c>
      <c r="BQ365" t="str">
        <f t="shared" si="581"/>
        <v/>
      </c>
      <c r="BR365" s="275">
        <f>VLOOKUP(C365,MOVI!C:DT,24,0)</f>
        <v>0</v>
      </c>
      <c r="BS365" s="275">
        <f>VLOOKUP(C365,FPT!B:BQ,24,0)</f>
        <v>0</v>
      </c>
      <c r="BT365" t="str">
        <f t="shared" si="582"/>
        <v/>
      </c>
      <c r="BU365" s="275">
        <f>VLOOKUP(C365,MOVI!C:DT,25,0)</f>
        <v>200000</v>
      </c>
      <c r="BV365" s="275">
        <f>VLOOKUP(C365,FPT!B:BT,25,0)</f>
        <v>200000</v>
      </c>
      <c r="BW365" t="str">
        <f t="shared" si="583"/>
        <v/>
      </c>
      <c r="BX365" s="275">
        <f>VLOOKUP(C365,MOVI!C:DT,26,0)</f>
        <v>0</v>
      </c>
      <c r="BY365" s="275">
        <f>VLOOKUP(C365,FPT!B:BW,26,0)</f>
        <v>0</v>
      </c>
      <c r="BZ365" t="str">
        <f t="shared" si="584"/>
        <v/>
      </c>
      <c r="CA365" s="275">
        <f>VLOOKUP(C365,MOVI!C:DT,27,0)</f>
        <v>730000</v>
      </c>
      <c r="CB365" s="275">
        <f>VLOOKUP(C365,FPT!B:BZ,27,0)</f>
        <v>730000</v>
      </c>
      <c r="CC365" t="str">
        <f t="shared" si="585"/>
        <v/>
      </c>
      <c r="CD365" s="275">
        <f>VLOOKUP(C365,MOVI!C:DT,28,0)</f>
        <v>930000</v>
      </c>
      <c r="CE365" s="275">
        <f>VLOOKUP(C365,FPT!B:CC,28,0)</f>
        <v>930000</v>
      </c>
      <c r="CF365" t="str">
        <f t="shared" si="586"/>
        <v/>
      </c>
      <c r="CG365" t="str">
        <f>VLOOKUP(C365,MOVI!C:DT,29,0)</f>
        <v>CN</v>
      </c>
      <c r="CH365" s="252" t="str">
        <f>VLOOKUP(C365,FPT!B:CF,29,0)</f>
        <v>CN</v>
      </c>
      <c r="CI365" t="str">
        <f t="shared" si="587"/>
        <v/>
      </c>
      <c r="CJ365">
        <f>VLOOKUP(C365,MOVI!C:DT,30,0)</f>
        <v>26</v>
      </c>
      <c r="CK365" s="252">
        <f>VLOOKUP(C365,FPT!B:CI,30,0)</f>
        <v>26</v>
      </c>
      <c r="CL365" t="str">
        <f t="shared" si="588"/>
        <v/>
      </c>
      <c r="CM365">
        <f>VLOOKUP(C365,MOVI!C:DT,31,0)</f>
        <v>26</v>
      </c>
      <c r="CN365" s="252">
        <f>VLOOKUP(C365,FPT!B:CL,31,0)</f>
        <v>26</v>
      </c>
      <c r="CO365" t="str">
        <f t="shared" si="589"/>
        <v/>
      </c>
      <c r="CP365" s="275">
        <f>VLOOKUP(C365,MOVI!C:DT,32,0)</f>
        <v>0</v>
      </c>
      <c r="CQ365" s="275">
        <f>VLOOKUP(C365,FPT!B:CO,32,0)</f>
        <v>0</v>
      </c>
      <c r="CR365" t="str">
        <f t="shared" si="590"/>
        <v/>
      </c>
      <c r="CS365" s="275">
        <f>VLOOKUP(C365,MOVI!C:DT,33,0)</f>
        <v>0</v>
      </c>
      <c r="CT365" s="275">
        <f>VLOOKUP(C365,FPT!B:CR,33,0)</f>
        <v>0</v>
      </c>
      <c r="CU365" t="str">
        <f t="shared" si="591"/>
        <v/>
      </c>
      <c r="CV365" s="275">
        <f>VLOOKUP(C365,MOVI!C:DT,34,0)</f>
        <v>0</v>
      </c>
      <c r="CW365" s="275">
        <f>VLOOKUP(C365,FPT!B:CU,34,0)</f>
        <v>0</v>
      </c>
      <c r="CX365" t="str">
        <f t="shared" si="592"/>
        <v/>
      </c>
      <c r="CY365" s="275">
        <f>VLOOKUP(C365,MOVI!C:DT,35,0)</f>
        <v>26</v>
      </c>
      <c r="CZ365" s="275">
        <f>VLOOKUP(C365,FPT!B:CX,35,0)</f>
        <v>26</v>
      </c>
      <c r="DA365" t="str">
        <f t="shared" si="593"/>
        <v/>
      </c>
      <c r="DB365" s="275">
        <f>VLOOKUP(C365,MOVI!C:DT,36,0)</f>
        <v>0</v>
      </c>
      <c r="DC365" s="275">
        <f>VLOOKUP(C365,FPT!B:DA,36,0)</f>
        <v>0</v>
      </c>
      <c r="DD365" t="str">
        <f t="shared" si="594"/>
        <v/>
      </c>
      <c r="DE365" s="275">
        <f>VLOOKUP(C365,MOVI!C:DT,37,0)</f>
        <v>0</v>
      </c>
      <c r="DF365" s="275">
        <f>VLOOKUP(C365,FPT!B:DD,37,0)</f>
        <v>0</v>
      </c>
      <c r="DG365" t="str">
        <f t="shared" si="595"/>
        <v/>
      </c>
      <c r="DH365" s="275">
        <f>VLOOKUP(C365,MOVI!C:DT,38,0)</f>
        <v>0</v>
      </c>
      <c r="DI365" s="275">
        <f>VLOOKUP(C365,FPT!B:DG,38,0)</f>
        <v>0</v>
      </c>
      <c r="DJ365" t="str">
        <f t="shared" si="596"/>
        <v/>
      </c>
      <c r="DK365" s="275">
        <f>VLOOKUP(C365,MOVI!C:DT,39,0)</f>
        <v>0</v>
      </c>
      <c r="DL365" s="275">
        <f>VLOOKUP(C365,FPT!B:DJ,39,0)</f>
        <v>0</v>
      </c>
      <c r="DM365" t="str">
        <f t="shared" si="597"/>
        <v/>
      </c>
      <c r="DN365" s="275">
        <f>VLOOKUP(C365,MOVI!C:DT,40,0)</f>
        <v>0</v>
      </c>
      <c r="DO365" s="275">
        <f>VLOOKUP(C365,FPT!B:DM,40,0)</f>
        <v>0</v>
      </c>
      <c r="DP365" t="str">
        <f t="shared" si="598"/>
        <v/>
      </c>
      <c r="DQ365" s="275">
        <f>VLOOKUP(C365,MOVI!C:DT,41,0)</f>
        <v>0</v>
      </c>
      <c r="DR365" s="275">
        <f>VLOOKUP(C365,FPT!B:DP,41,0)</f>
        <v>0</v>
      </c>
      <c r="DS365" t="str">
        <f t="shared" si="599"/>
        <v/>
      </c>
      <c r="DT365" s="275">
        <f>VLOOKUP(C365,MOVI!C:DT,42,0)</f>
        <v>5000000</v>
      </c>
      <c r="DU365" s="275">
        <f>ROUND(VLOOKUP(C365,FPT!B:DS,42,0),0)</f>
        <v>5000000</v>
      </c>
      <c r="DV365" t="str">
        <f t="shared" si="600"/>
        <v/>
      </c>
      <c r="DW365" s="275">
        <f>VLOOKUP(C365,MOVI!C:DT,43,0)</f>
        <v>0</v>
      </c>
      <c r="DX365" s="275">
        <f>VLOOKUP(C365,FPT!B:DV,43,0)</f>
        <v>0</v>
      </c>
      <c r="DY365" t="str">
        <f t="shared" si="601"/>
        <v/>
      </c>
      <c r="DZ365" s="275">
        <f>VLOOKUP(C365,MOVI!C:DT,44,0)</f>
        <v>0</v>
      </c>
      <c r="EA365" s="275">
        <f>VLOOKUP(C365,FPT!B:DY,44,0)</f>
        <v>0</v>
      </c>
      <c r="EB365" t="str">
        <f t="shared" si="602"/>
        <v/>
      </c>
      <c r="EC365" s="275">
        <f>VLOOKUP(C365,MOVI!C:DT,45,0)</f>
        <v>5000000</v>
      </c>
      <c r="ED365" s="275">
        <f>ROUND(VLOOKUP(C365,FPT!B:EB,45,0),0)</f>
        <v>5000000</v>
      </c>
      <c r="EE365" t="str">
        <f t="shared" si="603"/>
        <v/>
      </c>
      <c r="EF365" s="275">
        <f>VLOOKUP(C365,MOVI!C:DT,46,0)</f>
        <v>0</v>
      </c>
      <c r="EG365" s="275">
        <f>VLOOKUP(C365,FPT!B:EE,46,0)</f>
        <v>0</v>
      </c>
      <c r="EH365" t="str">
        <f t="shared" si="604"/>
        <v/>
      </c>
      <c r="EI365" s="275">
        <f>VLOOKUP(C365,MOVI!C:DT,47,0)</f>
        <v>0</v>
      </c>
      <c r="EJ365" s="275">
        <f>VLOOKUP(C365,FPT!B:EH,47,0)</f>
        <v>0</v>
      </c>
      <c r="EK365" t="str">
        <f t="shared" si="605"/>
        <v/>
      </c>
      <c r="EL365" s="275">
        <f>VLOOKUP(C365,MOVI!C:DT,48,0)</f>
        <v>0</v>
      </c>
      <c r="EM365" s="275">
        <f>VLOOKUP(C365,FPT!B:EK,48,0)</f>
        <v>0</v>
      </c>
      <c r="EN365" t="str">
        <f t="shared" si="606"/>
        <v/>
      </c>
      <c r="EO365" s="275">
        <f>VLOOKUP(C365,MOVI!C:DT,49,0)</f>
        <v>200000</v>
      </c>
      <c r="EP365" s="275">
        <f>VLOOKUP(C365,FPT!B:EN,49,0)</f>
        <v>200000</v>
      </c>
      <c r="EQ365" t="str">
        <f t="shared" si="607"/>
        <v/>
      </c>
      <c r="ER365" s="275">
        <f>VLOOKUP(C365,MOVI!C:DT,50,0)</f>
        <v>0</v>
      </c>
      <c r="ES365" s="275">
        <f>VLOOKUP(C365,FPT!B:EQ,50,0)</f>
        <v>0</v>
      </c>
      <c r="ET365" t="str">
        <f t="shared" si="608"/>
        <v/>
      </c>
      <c r="EU365" s="275">
        <f>VLOOKUP(C365,MOVI!C:DT,51,0)</f>
        <v>0</v>
      </c>
      <c r="EV365" s="275">
        <f>VLOOKUP(C365,FPT!B:ET,51,0)</f>
        <v>0</v>
      </c>
      <c r="EW365" t="str">
        <f t="shared" si="609"/>
        <v/>
      </c>
      <c r="EX365" s="275">
        <f>VLOOKUP(C365,MOVI!C:DT,52,0)</f>
        <v>0</v>
      </c>
      <c r="EY365" s="275">
        <f>VLOOKUP(C365,FPT!B:EW,52,0)</f>
        <v>0</v>
      </c>
      <c r="EZ365" t="str">
        <f t="shared" si="610"/>
        <v/>
      </c>
      <c r="FA365" s="275">
        <f>VLOOKUP(C365,MOVI!C:DT,53,0)</f>
        <v>0</v>
      </c>
      <c r="FB365" s="275">
        <f>VLOOKUP(C365,FPT!B:EZ,53,0)</f>
        <v>0</v>
      </c>
      <c r="FC365" t="str">
        <f t="shared" si="611"/>
        <v/>
      </c>
      <c r="FD365" s="275">
        <f>VLOOKUP(C365,MOVI!C:DT,54,0)</f>
        <v>0</v>
      </c>
      <c r="FE365" s="275">
        <f>VLOOKUP(C365,FPT!B:FC,54,0)</f>
        <v>0</v>
      </c>
      <c r="FF365" t="str">
        <f t="shared" si="612"/>
        <v/>
      </c>
      <c r="FG365" s="275">
        <f>VLOOKUP(C365,MOVI!C:DT,55,0)</f>
        <v>730000</v>
      </c>
      <c r="FH365" s="275">
        <f>VLOOKUP(C365,FPT!B:FF,55,0)</f>
        <v>730000</v>
      </c>
      <c r="FI365" t="str">
        <f t="shared" si="613"/>
        <v/>
      </c>
      <c r="FJ365" s="275">
        <f>VLOOKUP(C365,MOVI!C:DT,56,0)</f>
        <v>930000</v>
      </c>
      <c r="FK365" s="275">
        <f>VLOOKUP(C365,FPT!B:FI,56,0)</f>
        <v>930000</v>
      </c>
      <c r="FL365" t="str">
        <f t="shared" si="614"/>
        <v/>
      </c>
      <c r="FM365" s="275">
        <f>VLOOKUP(C365,MOVI!C:DT,57,0)</f>
        <v>25000</v>
      </c>
      <c r="FN365" s="275">
        <f>VLOOKUP(C365,FPT!B:FL,57,0)</f>
        <v>25000</v>
      </c>
      <c r="FO365" t="str">
        <f t="shared" si="615"/>
        <v/>
      </c>
      <c r="FP365" s="275">
        <f>VLOOKUP(C365,MOVI!C:DT,58,0)</f>
        <v>0</v>
      </c>
      <c r="FQ365" s="275">
        <f>VLOOKUP(C365,FPT!B:FO,58,0)</f>
        <v>0</v>
      </c>
      <c r="FR365" t="str">
        <f t="shared" si="616"/>
        <v/>
      </c>
      <c r="FS365" s="275">
        <f>VLOOKUP(C365,MOVI!C:DT,59,0)</f>
        <v>0</v>
      </c>
      <c r="FT365" s="275">
        <f>VLOOKUP(C365,FPT!B:FR,59,0)</f>
        <v>0</v>
      </c>
      <c r="FU365" t="str">
        <f t="shared" si="617"/>
        <v/>
      </c>
      <c r="FV365" s="275">
        <f>VLOOKUP(C365,MOVI!C:DT,60,0)</f>
        <v>0</v>
      </c>
      <c r="FW365" s="275">
        <f>VLOOKUP(C365,FPT!B:FU,60,0)</f>
        <v>0</v>
      </c>
      <c r="FX365" t="str">
        <f t="shared" si="618"/>
        <v/>
      </c>
      <c r="FY365" s="275">
        <f>VLOOKUP(C365,MOVI!C:DT,61,0)</f>
        <v>0</v>
      </c>
      <c r="FZ365" s="275">
        <f>VLOOKUP(C365,FPT!B:FX,61,0)</f>
        <v>0</v>
      </c>
      <c r="GA365" t="str">
        <f t="shared" si="619"/>
        <v/>
      </c>
      <c r="GB365" s="275">
        <f>VLOOKUP(C365,MOVI!C:DT,62,0)</f>
        <v>0</v>
      </c>
      <c r="GC365" s="275">
        <f>VLOOKUP(C365,FPT!B:GA,62,0)</f>
        <v>0</v>
      </c>
      <c r="GD365" t="str">
        <f t="shared" si="620"/>
        <v/>
      </c>
      <c r="GE365" s="275">
        <f>VLOOKUP(C365,MOVI!C:DT,63,0)</f>
        <v>0</v>
      </c>
      <c r="GF365" s="275">
        <f>VLOOKUP(C365,FPT!B:GD,63,0)</f>
        <v>0</v>
      </c>
      <c r="GG365" t="str">
        <f t="shared" si="621"/>
        <v/>
      </c>
      <c r="GH365" s="275">
        <f>VLOOKUP(C365,MOVI!C:DT,64,0)</f>
        <v>0</v>
      </c>
      <c r="GI365" s="275">
        <f>VLOOKUP(C365,FPT!B:GG,64,0)</f>
        <v>0</v>
      </c>
      <c r="GJ365" t="str">
        <f t="shared" si="622"/>
        <v/>
      </c>
      <c r="GK365" s="275">
        <f>VLOOKUP(C365,MOVI!C:DT,65,0)</f>
        <v>0</v>
      </c>
      <c r="GL365" s="275">
        <f>VLOOKUP(C365,FPT!B:GJ,65,0)</f>
        <v>0</v>
      </c>
      <c r="GM365" t="str">
        <f t="shared" si="623"/>
        <v/>
      </c>
      <c r="GN365" s="275">
        <f>VLOOKUP(C365,MOVI!C:DT,66,0)</f>
        <v>0</v>
      </c>
      <c r="GO365" s="275">
        <f>VLOOKUP(C365,FPT!B:GM,66,0)</f>
        <v>0</v>
      </c>
      <c r="GP365" t="str">
        <f t="shared" si="624"/>
        <v/>
      </c>
      <c r="GQ365" s="275">
        <f>VLOOKUP(C365,MOVI!C:DT,67,0)</f>
        <v>0</v>
      </c>
      <c r="GR365" s="275">
        <f>VLOOKUP(C365,FPT!B:GP,67,0)</f>
        <v>0</v>
      </c>
      <c r="GS365" t="str">
        <f t="shared" si="625"/>
        <v/>
      </c>
      <c r="GT365" s="275">
        <f>VLOOKUP(C365,MOVI!C:DT,68,0)</f>
        <v>0</v>
      </c>
      <c r="GU365" s="275">
        <f>VLOOKUP(C365,FPT!B:GS,68,0)</f>
        <v>0</v>
      </c>
      <c r="GV365" t="str">
        <f t="shared" si="626"/>
        <v/>
      </c>
      <c r="GW365" s="275">
        <f>VLOOKUP(C365,MOVI!C:DT,69,0)</f>
        <v>0</v>
      </c>
      <c r="GX365" s="275">
        <f>VLOOKUP(C365,FPT!B:GV,69,0)</f>
        <v>0</v>
      </c>
      <c r="GY365" t="str">
        <f t="shared" si="627"/>
        <v/>
      </c>
      <c r="GZ365" s="275">
        <f>VLOOKUP(C365,MOVI!C:DT,70,0)</f>
        <v>25000</v>
      </c>
      <c r="HA365" s="275">
        <f>VLOOKUP(C365,FPT!B:GY,70,0)</f>
        <v>25000</v>
      </c>
      <c r="HB365" t="str">
        <f t="shared" si="628"/>
        <v/>
      </c>
      <c r="HC365" s="275">
        <f>VLOOKUP(C365,MOVI!C:DT,71,0)</f>
        <v>5955000</v>
      </c>
      <c r="HD365" s="275">
        <f>ROUND(VLOOKUP(C365,FPT!B:HB,71,0),0)</f>
        <v>5955000</v>
      </c>
      <c r="HE365" t="str">
        <f t="shared" si="629"/>
        <v/>
      </c>
      <c r="HF365" s="275">
        <f>ROUND(VLOOKUP(C365,MOVI!C:DT,72,0),0)</f>
        <v>0</v>
      </c>
      <c r="HG365" s="275">
        <f>ROUND(VLOOKUP(C365,FPT!B:HE,72,0),0)</f>
        <v>0</v>
      </c>
      <c r="HH365" t="str">
        <f t="shared" si="630"/>
        <v/>
      </c>
      <c r="HI365" s="275">
        <f>VLOOKUP(C365,MOVI!C:DT,73,0)</f>
        <v>200000</v>
      </c>
      <c r="HJ365" s="275">
        <f>VLOOKUP(C365,FPT!B:HH,73,0)</f>
        <v>200000</v>
      </c>
      <c r="HK365" t="str">
        <f t="shared" si="631"/>
        <v/>
      </c>
      <c r="HL365" s="275">
        <f>VLOOKUP(C365,MOVI!C:DT,74,0)</f>
        <v>730000</v>
      </c>
      <c r="HM365" s="275">
        <f>VLOOKUP(C365,FPT!B:HK,74,0)</f>
        <v>730000</v>
      </c>
      <c r="HN365" t="str">
        <f t="shared" si="632"/>
        <v/>
      </c>
      <c r="HO365" s="275">
        <f>VLOOKUP(C365,MOVI!C:DT,75,0)</f>
        <v>0</v>
      </c>
      <c r="HP365" s="275">
        <f>VLOOKUP(C365,FPT!B:HN,75,0)</f>
        <v>0</v>
      </c>
      <c r="HQ365" t="str">
        <f t="shared" si="633"/>
        <v/>
      </c>
      <c r="HR365" s="275">
        <f>VLOOKUP(C365,MOVI!C:DT,76,0)</f>
        <v>0</v>
      </c>
      <c r="HS365" s="275">
        <f>VLOOKUP(C365,FPT!B:HQ,76,0)</f>
        <v>0</v>
      </c>
      <c r="HT365" t="str">
        <f t="shared" si="634"/>
        <v/>
      </c>
      <c r="HU365" s="275">
        <f>VLOOKUP(C365,MOVI!C:DT,77,0)</f>
        <v>0</v>
      </c>
      <c r="HV365" s="275">
        <f>VLOOKUP(C365,FPT!B:HT,77,0)</f>
        <v>0</v>
      </c>
      <c r="HW365" t="str">
        <f t="shared" si="635"/>
        <v/>
      </c>
      <c r="HX365" s="274">
        <f>VLOOKUP(C365,MOVI!C:CB,78,0)</f>
        <v>0</v>
      </c>
      <c r="HY365" s="261">
        <f>VLOOKUP(C365,FPT!$B:$CA,78,0)</f>
        <v>0</v>
      </c>
      <c r="HZ365" t="str">
        <f t="shared" si="636"/>
        <v/>
      </c>
      <c r="IA365" s="275">
        <f>VLOOKUP(C365,MOVI!C:CD,79,0)</f>
        <v>0</v>
      </c>
      <c r="IB365" s="275">
        <f>VLOOKUP(C365,FPT!B:HZ,79,0)</f>
        <v>0</v>
      </c>
      <c r="IC365" t="str">
        <f t="shared" si="637"/>
        <v/>
      </c>
      <c r="ID365" s="275">
        <f>VLOOKUP(C365,MOVI!C:CD,80,0)</f>
        <v>0</v>
      </c>
      <c r="IE365" s="275">
        <f>VLOOKUP(C365,FPT!B:IC,80,0)</f>
        <v>0</v>
      </c>
      <c r="IF365" t="str">
        <f t="shared" si="638"/>
        <v/>
      </c>
      <c r="IG365" s="275">
        <f>VLOOKUP(C365,MOVI!C:DT,81,0)</f>
        <v>0</v>
      </c>
      <c r="IH365" s="275">
        <f>VLOOKUP(C365,FPT!B:IF,81,0)</f>
        <v>0</v>
      </c>
      <c r="II365" t="str">
        <f t="shared" si="639"/>
        <v/>
      </c>
      <c r="IJ365" s="275">
        <f>VLOOKUP(C365,MOVI!C:DT,82,0)</f>
        <v>0</v>
      </c>
      <c r="IK365" s="275">
        <f>VLOOKUP(C365,FPT!B:II,82,0)</f>
        <v>0</v>
      </c>
      <c r="IL365" t="str">
        <f t="shared" si="640"/>
        <v/>
      </c>
      <c r="IM365" s="275">
        <f>ROUND(VLOOKUP(C365,MOVI!C:DT,83,0),0)</f>
        <v>930000</v>
      </c>
      <c r="IN365" s="275">
        <f>ROUND(VLOOKUP(C365,FPT!B:IL,83,0),0)</f>
        <v>930000</v>
      </c>
      <c r="IO365" t="str">
        <f t="shared" si="641"/>
        <v/>
      </c>
      <c r="IP365" s="275">
        <f>VLOOKUP(C365,MOVI!C:DT,84,0)</f>
        <v>5025000</v>
      </c>
      <c r="IQ365" s="275">
        <f>VLOOKUP(C365,FPT!B:IO,84,0)</f>
        <v>5025000</v>
      </c>
      <c r="IR365" t="str">
        <f t="shared" si="642"/>
        <v/>
      </c>
      <c r="IS365" s="275">
        <f>ROUND(VLOOKUP(C365,MOVI!C:DT,85,0),0)</f>
        <v>595500</v>
      </c>
      <c r="IT365" s="275">
        <f>ROUND(VLOOKUP(C365,FPT!B:IR,85,0),0)</f>
        <v>595500</v>
      </c>
      <c r="IU365" t="str">
        <f t="shared" si="643"/>
        <v/>
      </c>
      <c r="IV365" s="275">
        <f>VLOOKUP(C365,MOVI!C:DT,86,0)</f>
        <v>0</v>
      </c>
      <c r="IW365" s="275">
        <f>VLOOKUP(C365,FPT!B:IU,86,0)</f>
        <v>0</v>
      </c>
      <c r="IX365" t="str">
        <f t="shared" si="644"/>
        <v/>
      </c>
      <c r="IY365" s="275">
        <f>ROUND(VLOOKUP(C365,MOVI!C:DT,87,0),0)</f>
        <v>595500</v>
      </c>
      <c r="IZ365" s="275">
        <f>ROUND(VLOOKUP(C365,FPT!B:IX,87,0),0)</f>
        <v>595500</v>
      </c>
      <c r="JA365" t="str">
        <f t="shared" si="645"/>
        <v/>
      </c>
      <c r="JB365" s="275">
        <f>VLOOKUP(C365,MOVI!C:DT,88,0)</f>
        <v>0</v>
      </c>
      <c r="JC365" s="275">
        <f>VLOOKUP(C365,FPT!B:JA,88,0)</f>
        <v>0</v>
      </c>
      <c r="JD365" t="str">
        <f t="shared" si="646"/>
        <v/>
      </c>
      <c r="JE365" s="275">
        <f>VLOOKUP(C365,MOVI!C:DT,89,0)</f>
        <v>0</v>
      </c>
      <c r="JF365" s="275">
        <f>VLOOKUP(C365,FPT!B:JD,89,0)</f>
        <v>0</v>
      </c>
      <c r="JG365" t="str">
        <f t="shared" si="647"/>
        <v/>
      </c>
      <c r="JH365" s="275">
        <f>VLOOKUP(C365,MOVI!C:DT,90,0)</f>
        <v>0</v>
      </c>
      <c r="JI365" s="275">
        <f>VLOOKUP(C365,FPT!B:JG,90,0)</f>
        <v>0</v>
      </c>
      <c r="JJ365" t="str">
        <f t="shared" si="648"/>
        <v/>
      </c>
      <c r="JK365" s="275">
        <f>VLOOKUP(C365,MOVI!C:DT,91,0)</f>
        <v>0</v>
      </c>
      <c r="JL365" s="275">
        <f>VLOOKUP(C365,FPT!B:JJ,91,0)</f>
        <v>0</v>
      </c>
      <c r="JM365" t="str">
        <f t="shared" si="649"/>
        <v/>
      </c>
      <c r="JN365" s="275">
        <f>VLOOKUP(C365,MOVI!C:DT,92,0)</f>
        <v>0</v>
      </c>
      <c r="JO365" s="275">
        <f>VLOOKUP(C365,FPT!B:JM,92,0)</f>
        <v>0</v>
      </c>
      <c r="JP365" t="str">
        <f t="shared" si="650"/>
        <v/>
      </c>
      <c r="JQ365" s="275">
        <f>VLOOKUP(C365,MOVI!C:DT,93,0)</f>
        <v>0</v>
      </c>
      <c r="JR365" s="275">
        <f>VLOOKUP(C365,FPT!B:JP,93,0)</f>
        <v>0</v>
      </c>
      <c r="JS365" t="str">
        <f t="shared" si="651"/>
        <v/>
      </c>
      <c r="JT365" s="275">
        <f>VLOOKUP(C365,MOVI!C:DT,94,0)</f>
        <v>0</v>
      </c>
      <c r="JU365" s="275">
        <f>VLOOKUP(C365,FPT!B:JS,94,0)</f>
        <v>0</v>
      </c>
      <c r="JV365" t="str">
        <f t="shared" si="652"/>
        <v/>
      </c>
      <c r="JW365" s="275">
        <f>VLOOKUP(C365,MOVI!C:DT,95,0)</f>
        <v>5359500</v>
      </c>
      <c r="JX365" s="275">
        <f>VLOOKUP(C365,FPT!B:JV,95,0)</f>
        <v>5359500</v>
      </c>
      <c r="JY365" t="str">
        <f t="shared" si="653"/>
        <v/>
      </c>
      <c r="JZ365" s="275">
        <f>VLOOKUP(C365,MOVI!C:DT,96,0)</f>
        <v>0</v>
      </c>
      <c r="KA365" s="275">
        <f>VLOOKUP(C365,FPT!B:JY,96,0)</f>
        <v>0</v>
      </c>
      <c r="KB365" t="str">
        <f t="shared" si="654"/>
        <v/>
      </c>
      <c r="KC365" s="275">
        <f>VLOOKUP(C365,MOVI!C:DT,97,0)</f>
        <v>5359500</v>
      </c>
      <c r="KD365" s="275">
        <f>VLOOKUP(C365,FPT!B:KB,97,0)</f>
        <v>5359500</v>
      </c>
      <c r="KE365" t="str">
        <f t="shared" si="655"/>
        <v/>
      </c>
      <c r="KF365" s="275">
        <f>VLOOKUP(C365,MOVI!C:DT,98,0)</f>
        <v>0</v>
      </c>
      <c r="KG365" s="275">
        <f>VLOOKUP(C365,FPT!B:KE,98,0)</f>
        <v>0</v>
      </c>
      <c r="KH365" t="str">
        <f t="shared" si="656"/>
        <v/>
      </c>
      <c r="KI365" s="275">
        <f>VLOOKUP(C365,MOVI!C:DT,99,0)</f>
        <v>0</v>
      </c>
      <c r="KJ365" s="275">
        <f>VLOOKUP(C365,FPT!B:KH,99,0)</f>
        <v>0</v>
      </c>
      <c r="KK365" t="str">
        <f t="shared" si="657"/>
        <v/>
      </c>
      <c r="KL365" s="275">
        <f>VLOOKUP(C365,MOVI!C:DT,100,0)</f>
        <v>0</v>
      </c>
      <c r="KM365" s="275">
        <f>VLOOKUP(C365,FPT!B:KK,100,0)</f>
        <v>0</v>
      </c>
      <c r="KN365" t="str">
        <f t="shared" si="658"/>
        <v/>
      </c>
      <c r="KO365" s="275">
        <f>VLOOKUP(C365,MOVI!C:DT,101,0)</f>
        <v>0</v>
      </c>
      <c r="KP365" s="275">
        <f>VLOOKUP(C365,FPT!B:KN,101,0)</f>
        <v>0</v>
      </c>
      <c r="KQ365" t="str">
        <f t="shared" si="659"/>
        <v/>
      </c>
      <c r="KR365" s="275">
        <f>VLOOKUP(C365,MOVI!C:DT,102,0)</f>
        <v>0</v>
      </c>
      <c r="KS365" s="275">
        <f>VLOOKUP(C365,FPT!B:KQ,102,0)</f>
        <v>0</v>
      </c>
      <c r="KT365" t="str">
        <f t="shared" si="660"/>
        <v/>
      </c>
      <c r="KU365" s="275">
        <f>VLOOKUP(C365,MOVI!C:DT,103,0)</f>
        <v>0</v>
      </c>
      <c r="KV365" s="275">
        <f>VLOOKUP(C365,FPT!B:KT,103,0)</f>
        <v>0</v>
      </c>
      <c r="KW365" t="str">
        <f t="shared" si="661"/>
        <v/>
      </c>
      <c r="KX365" s="275">
        <f>VLOOKUP(C365,MOVI!C:DT,104,0)</f>
        <v>0</v>
      </c>
      <c r="KY365" s="275">
        <f>VLOOKUP(C365,FPT!B:KW,104,0)</f>
        <v>0</v>
      </c>
      <c r="KZ365" t="str">
        <f t="shared" si="662"/>
        <v/>
      </c>
      <c r="LA365" s="275">
        <f>VLOOKUP(C365,MOVI!C:DT,105,0)</f>
        <v>0</v>
      </c>
      <c r="LB365" s="275">
        <f>VLOOKUP(C365,FPT!B:KZ,105,0)</f>
        <v>0</v>
      </c>
      <c r="LC365" t="str">
        <f t="shared" si="663"/>
        <v/>
      </c>
      <c r="LD365" s="275">
        <f>VLOOKUP(C365,MOVI!C:DT,106,0)</f>
        <v>5955000</v>
      </c>
      <c r="LE365" s="275">
        <f>VLOOKUP(C365,FPT!B:LC,106,0)</f>
        <v>5955000</v>
      </c>
      <c r="LF365" t="str">
        <f t="shared" si="664"/>
        <v/>
      </c>
      <c r="LG365" s="273">
        <f>VLOOKUP(C365,MOVI!C:DT,107,0)</f>
        <v>0</v>
      </c>
      <c r="LH365" s="273">
        <f>VLOOKUP(C365,FPT!B:LF,107,0)</f>
        <v>0</v>
      </c>
      <c r="LI365" t="str">
        <f t="shared" si="665"/>
        <v/>
      </c>
      <c r="LJ365" t="str">
        <f>VLOOKUP(C365,MOVI!C:DV,108,0)</f>
        <v>MoviSouthSales</v>
      </c>
      <c r="LK365" s="252" t="str">
        <f>VLOOKUP(C365,FPT!B:LI,108,0)</f>
        <v>MoviSouthSales</v>
      </c>
      <c r="LL365" t="str">
        <f t="shared" si="666"/>
        <v/>
      </c>
      <c r="LM365" s="275">
        <f>ROUND(VLOOKUP(C365,MOVI!C:DV,109,0),0)</f>
        <v>416667</v>
      </c>
      <c r="LN365" s="275">
        <f>ROUND(VLOOKUP(C365,FPT!B:LL,109,0),0)</f>
        <v>416667</v>
      </c>
      <c r="LO365" t="str">
        <f t="shared" si="667"/>
        <v/>
      </c>
      <c r="LP365" t="str">
        <f>VLOOKUP(C365,MOVI!C:DV,110,0)</f>
        <v>DNI</v>
      </c>
      <c r="LQ365" s="247" t="str">
        <f>VLOOKUP(C365,FPT!B:LO,110,0)</f>
        <v>DNI</v>
      </c>
      <c r="LR365" t="str">
        <f t="shared" si="668"/>
        <v/>
      </c>
      <c r="LS365">
        <f>MOVI!DI360</f>
        <v>22</v>
      </c>
      <c r="LV365">
        <f>MOVI!DJ360</f>
        <v>0</v>
      </c>
      <c r="LW365">
        <f>MOVI!DK360</f>
        <v>0</v>
      </c>
      <c r="LX365">
        <f>MOVI!DL360</f>
        <v>0</v>
      </c>
      <c r="LY365">
        <f>MOVI!DM360</f>
        <v>0</v>
      </c>
      <c r="LZ365">
        <f>MOVI!DN360</f>
        <v>0</v>
      </c>
      <c r="MA365">
        <f>MOVI!DO360</f>
        <v>0</v>
      </c>
      <c r="MB365" t="str">
        <f>MOVI!DP360</f>
        <v>DNI</v>
      </c>
      <c r="MC365">
        <f>MOVI!DQ360</f>
        <v>0</v>
      </c>
      <c r="MD365">
        <f>MOVI!DR360</f>
        <v>0</v>
      </c>
      <c r="ME365" t="str">
        <f>VLOOKUP(C365,MOVI!C:DV,121,0)</f>
        <v>Group 1</v>
      </c>
      <c r="MF365" s="252" t="str">
        <f>VLOOKUP(C365,FPT!B:MD,111,0)</f>
        <v>Group 1</v>
      </c>
      <c r="MG365" t="str">
        <f t="shared" si="672"/>
        <v/>
      </c>
      <c r="MH365" t="str">
        <f>VLOOKUP(C365,MOVI!C:DT,122,0)</f>
        <v>MoviSouthGroup 1</v>
      </c>
      <c r="MI365" s="252" t="str">
        <f>VLOOKUP(C365,FPT!B:DS,112,0)</f>
        <v>MoviSouthGroup 1</v>
      </c>
      <c r="MJ365" t="str">
        <f t="shared" si="669"/>
        <v/>
      </c>
    </row>
    <row r="366" spans="1:348" x14ac:dyDescent="0.25">
      <c r="A366">
        <v>358</v>
      </c>
      <c r="B366" s="48">
        <v>6233</v>
      </c>
      <c r="C366" s="271" t="s">
        <v>1141</v>
      </c>
      <c r="D366" t="str">
        <f>VLOOKUP(C366,MOVI!C:D,2,0)</f>
        <v>Nguyễn Ngọc Thi Thương</v>
      </c>
      <c r="E366" t="str">
        <f>VLOOKUP(C366,FPT!B:C,2,0)</f>
        <v>Nguyễn Ngọc Thi Thương</v>
      </c>
      <c r="F366" t="str">
        <f t="shared" si="562"/>
        <v/>
      </c>
      <c r="G366" t="str">
        <f>VLOOKUP(C366,MOVI!C:E,3,0)</f>
        <v>Sales</v>
      </c>
      <c r="H366" t="str">
        <f>VLOOKUP(C366,FPT!B:F,3,0)</f>
        <v>Sales</v>
      </c>
      <c r="I366" t="str">
        <f t="shared" si="563"/>
        <v/>
      </c>
      <c r="J366" t="str">
        <f>VLOOKUP(C366,MOVI!C:H,4,0)</f>
        <v>Field Sales</v>
      </c>
      <c r="K366" t="str">
        <f>VLOOKUP(C366,FPT!B:I,4,0)</f>
        <v>Field Sales</v>
      </c>
      <c r="L366" t="str">
        <f t="shared" si="564"/>
        <v/>
      </c>
      <c r="M366" t="str">
        <f>VLOOKUP(C366,MOVI!C:DT,5,0)</f>
        <v>Associate</v>
      </c>
      <c r="N366" t="str">
        <f>VLOOKUP(C366,FPT!B:L,5,0)</f>
        <v>Associate</v>
      </c>
      <c r="O366" t="str">
        <f t="shared" si="565"/>
        <v/>
      </c>
      <c r="P366" t="str">
        <f>VLOOKUP(C366,MOVI!C:DT,6,0)</f>
        <v>Field Sales</v>
      </c>
      <c r="Q366" t="str">
        <f>VLOOKUP(C366,FPT!B:O,6,0)</f>
        <v>Field sales</v>
      </c>
      <c r="R366" t="str">
        <f t="shared" si="566"/>
        <v/>
      </c>
      <c r="S366" t="str">
        <f>VLOOKUP(C366,MOVI!C:DT,7,0)</f>
        <v>South</v>
      </c>
      <c r="T366" t="str">
        <f>VLOOKUP(C366,FPT!B:R,7,0)</f>
        <v>South</v>
      </c>
      <c r="U366" t="str">
        <f t="shared" si="567"/>
        <v/>
      </c>
      <c r="V366" t="str">
        <f>VLOOKUP(C366,MOVI!C:DT,8,0)</f>
        <v>Movi</v>
      </c>
      <c r="W366" t="str">
        <f>VLOOKUP(C366,FPT!B:U,8,0)</f>
        <v>Movi</v>
      </c>
      <c r="X366" t="str">
        <f t="shared" si="568"/>
        <v/>
      </c>
      <c r="Y366" t="str">
        <f>VLOOKUP(C366,MOVI!C:DT,9,0)</f>
        <v>Full-time</v>
      </c>
      <c r="Z366" t="str">
        <f>VLOOKUP(C366,FPT!B:X,9,0)</f>
        <v>Full-time</v>
      </c>
      <c r="AA366" t="str">
        <f t="shared" si="569"/>
        <v/>
      </c>
      <c r="AB366" t="str">
        <f>VLOOKUP(C366,MOVI!C:DT,10,0)</f>
        <v>Leaving</v>
      </c>
      <c r="AC366" t="str">
        <f>VLOOKUP(C366,FPT!B:AA,10,0)</f>
        <v>Leaving</v>
      </c>
      <c r="AD366" t="str">
        <f t="shared" si="570"/>
        <v/>
      </c>
      <c r="AE366" s="247">
        <f>VLOOKUP(C366,MOVI!C:DT,11,0)</f>
        <v>44505</v>
      </c>
      <c r="AF366" s="247">
        <f>VLOOKUP(C366,FPT!B:AD,11,0)</f>
        <v>44505</v>
      </c>
      <c r="AG366" t="str">
        <f t="shared" si="571"/>
        <v/>
      </c>
      <c r="AH366" s="260" t="str">
        <f>VLOOKUP(C366,MOVI!C:DT,12,0)</f>
        <v/>
      </c>
      <c r="AI366" s="260"/>
      <c r="AJ366" t="str">
        <f t="shared" si="671"/>
        <v/>
      </c>
      <c r="AK366">
        <f>VLOOKUP(C366,MOVI!C:DT,13,0)</f>
        <v>0</v>
      </c>
      <c r="AL366" s="247">
        <f>VLOOKUP(C366,FPT!B:AJ,13,0)</f>
        <v>0</v>
      </c>
      <c r="AM366" t="str">
        <f t="shared" si="670"/>
        <v/>
      </c>
      <c r="AN366" s="247">
        <f>VLOOKUP(C366,MOVI!C:DT,14,0)</f>
        <v>44531</v>
      </c>
      <c r="AO366" s="247">
        <f>VLOOKUP(C366,FPT!B:AM,14,0)</f>
        <v>44531</v>
      </c>
      <c r="AP366" t="str">
        <f t="shared" si="572"/>
        <v/>
      </c>
      <c r="AQ366" t="str">
        <f>VLOOKUP(C366,MOVI!C:DT,15,0)</f>
        <v>JO</v>
      </c>
      <c r="AR366" s="247" t="str">
        <f>VLOOKUP(C366,FPT!B:AP,15,0)</f>
        <v>JO</v>
      </c>
      <c r="AS366" t="str">
        <f t="shared" si="573"/>
        <v/>
      </c>
      <c r="AT366" s="282">
        <f>VLOOKUP(C366,MOVI!C:DT,16,0)</f>
        <v>0.1</v>
      </c>
      <c r="AU366" s="247" t="str">
        <f>VLOOKUP(C366,FPT!B:AS,16,0)</f>
        <v>10%</v>
      </c>
      <c r="AV366" t="str">
        <f t="shared" si="574"/>
        <v>Lệch</v>
      </c>
      <c r="AW366" t="str">
        <f>VLOOKUP(C366,MOVI!C:DT,17,0)</f>
        <v>L</v>
      </c>
      <c r="AX366" s="247" t="str">
        <f>VLOOKUP(C366,FPT!B:AV,17,0)</f>
        <v>L</v>
      </c>
      <c r="AY366" t="str">
        <f t="shared" si="575"/>
        <v/>
      </c>
      <c r="AZ366">
        <f>VLOOKUP(C366,MOVI!C:DT,18,0)</f>
        <v>0</v>
      </c>
      <c r="BA366" s="247">
        <f>VLOOKUP(C366,FPT!B:AY,18,0)</f>
        <v>0</v>
      </c>
      <c r="BB366" t="str">
        <f t="shared" si="576"/>
        <v/>
      </c>
      <c r="BC366" s="275">
        <f>VLOOKUP(C366,MOVI!C:DT,19,0)</f>
        <v>5000000</v>
      </c>
      <c r="BD366" s="275">
        <f>VLOOKUP(C366,FPT!B:BB,19,0)</f>
        <v>5000000</v>
      </c>
      <c r="BE366" t="str">
        <f t="shared" si="577"/>
        <v/>
      </c>
      <c r="BF366">
        <f>VLOOKUP(C366,MOVI!C:DT,20,0)</f>
        <v>0</v>
      </c>
      <c r="BG366" s="252">
        <f>VLOOKUP(C366,FPT!B:BE,20,0)</f>
        <v>0</v>
      </c>
      <c r="BH366" t="str">
        <f t="shared" si="578"/>
        <v/>
      </c>
      <c r="BI366" s="275">
        <f>VLOOKUP(C366,MOVI!C:DT,21,0)</f>
        <v>5000000</v>
      </c>
      <c r="BJ366" s="275">
        <f>VLOOKUP(C366,FPT!B:BH,21,0)</f>
        <v>5000000</v>
      </c>
      <c r="BK366" t="str">
        <f t="shared" si="579"/>
        <v/>
      </c>
      <c r="BL366" s="275">
        <f>VLOOKUP(C366,MOVI!C:DT,22,0)</f>
        <v>0</v>
      </c>
      <c r="BM366" s="275">
        <f>VLOOKUP(C366,FPT!B:BK,22,0)</f>
        <v>0</v>
      </c>
      <c r="BN366" t="str">
        <f t="shared" si="580"/>
        <v/>
      </c>
      <c r="BO366" s="275">
        <f>VLOOKUP(C366,MOVI!C:DT,23,0)</f>
        <v>0</v>
      </c>
      <c r="BP366" s="275">
        <f>VLOOKUP(C366,FPT!B:BN,23,0)</f>
        <v>0</v>
      </c>
      <c r="BQ366" t="str">
        <f t="shared" si="581"/>
        <v/>
      </c>
      <c r="BR366" s="275">
        <f>VLOOKUP(C366,MOVI!C:DT,24,0)</f>
        <v>0</v>
      </c>
      <c r="BS366" s="275">
        <f>VLOOKUP(C366,FPT!B:BQ,24,0)</f>
        <v>0</v>
      </c>
      <c r="BT366" t="str">
        <f t="shared" si="582"/>
        <v/>
      </c>
      <c r="BU366" s="275">
        <f>VLOOKUP(C366,MOVI!C:DT,25,0)</f>
        <v>200000</v>
      </c>
      <c r="BV366" s="275">
        <f>VLOOKUP(C366,FPT!B:BT,25,0)</f>
        <v>200000</v>
      </c>
      <c r="BW366" t="str">
        <f t="shared" si="583"/>
        <v/>
      </c>
      <c r="BX366" s="275">
        <f>VLOOKUP(C366,MOVI!C:DT,26,0)</f>
        <v>0</v>
      </c>
      <c r="BY366" s="275">
        <f>VLOOKUP(C366,FPT!B:BW,26,0)</f>
        <v>0</v>
      </c>
      <c r="BZ366" t="str">
        <f t="shared" si="584"/>
        <v/>
      </c>
      <c r="CA366" s="275">
        <f>VLOOKUP(C366,MOVI!C:DT,27,0)</f>
        <v>730000</v>
      </c>
      <c r="CB366" s="275">
        <f>VLOOKUP(C366,FPT!B:BZ,27,0)</f>
        <v>730000</v>
      </c>
      <c r="CC366" t="str">
        <f t="shared" si="585"/>
        <v/>
      </c>
      <c r="CD366" s="275">
        <f>VLOOKUP(C366,MOVI!C:DT,28,0)</f>
        <v>930000</v>
      </c>
      <c r="CE366" s="275">
        <f>VLOOKUP(C366,FPT!B:CC,28,0)</f>
        <v>930000</v>
      </c>
      <c r="CF366" t="str">
        <f t="shared" si="586"/>
        <v/>
      </c>
      <c r="CG366" t="str">
        <f>VLOOKUP(C366,MOVI!C:DT,29,0)</f>
        <v>CN</v>
      </c>
      <c r="CH366" s="252" t="str">
        <f>VLOOKUP(C366,FPT!B:CF,29,0)</f>
        <v>CN</v>
      </c>
      <c r="CI366" t="str">
        <f t="shared" si="587"/>
        <v/>
      </c>
      <c r="CJ366">
        <f>VLOOKUP(C366,MOVI!C:DT,30,0)</f>
        <v>26</v>
      </c>
      <c r="CK366" s="252">
        <f>VLOOKUP(C366,FPT!B:CI,30,0)</f>
        <v>26</v>
      </c>
      <c r="CL366" t="str">
        <f t="shared" si="588"/>
        <v/>
      </c>
      <c r="CM366">
        <f>VLOOKUP(C366,MOVI!C:DT,31,0)</f>
        <v>0</v>
      </c>
      <c r="CN366" s="252">
        <f>VLOOKUP(C366,FPT!B:CL,31,0)</f>
        <v>0</v>
      </c>
      <c r="CO366" t="str">
        <f t="shared" si="589"/>
        <v/>
      </c>
      <c r="CP366" s="275">
        <f>VLOOKUP(C366,MOVI!C:DT,32,0)</f>
        <v>0</v>
      </c>
      <c r="CQ366" s="275">
        <f>VLOOKUP(C366,FPT!B:CO,32,0)</f>
        <v>0</v>
      </c>
      <c r="CR366" t="str">
        <f t="shared" si="590"/>
        <v/>
      </c>
      <c r="CS366" s="275">
        <f>VLOOKUP(C366,MOVI!C:DT,33,0)</f>
        <v>0</v>
      </c>
      <c r="CT366" s="275">
        <f>VLOOKUP(C366,FPT!B:CR,33,0)</f>
        <v>0</v>
      </c>
      <c r="CU366" t="str">
        <f t="shared" si="591"/>
        <v/>
      </c>
      <c r="CV366" s="275">
        <f>VLOOKUP(C366,MOVI!C:DT,34,0)</f>
        <v>0</v>
      </c>
      <c r="CW366" s="275">
        <f>VLOOKUP(C366,FPT!B:CU,34,0)</f>
        <v>0</v>
      </c>
      <c r="CX366" t="str">
        <f t="shared" si="592"/>
        <v/>
      </c>
      <c r="CY366" s="275">
        <f>VLOOKUP(C366,MOVI!C:DT,35,0)</f>
        <v>0</v>
      </c>
      <c r="CZ366" s="275">
        <f>VLOOKUP(C366,FPT!B:CX,35,0)</f>
        <v>0</v>
      </c>
      <c r="DA366" t="str">
        <f t="shared" si="593"/>
        <v/>
      </c>
      <c r="DB366" s="275">
        <f>VLOOKUP(C366,MOVI!C:DT,36,0)</f>
        <v>0</v>
      </c>
      <c r="DC366" s="275">
        <f>VLOOKUP(C366,FPT!B:DA,36,0)</f>
        <v>0</v>
      </c>
      <c r="DD366" t="str">
        <f t="shared" si="594"/>
        <v/>
      </c>
      <c r="DE366" s="275">
        <f>VLOOKUP(C366,MOVI!C:DT,37,0)</f>
        <v>0</v>
      </c>
      <c r="DF366" s="275">
        <f>VLOOKUP(C366,FPT!B:DD,37,0)</f>
        <v>0</v>
      </c>
      <c r="DG366" t="str">
        <f t="shared" si="595"/>
        <v/>
      </c>
      <c r="DH366" s="275">
        <f>VLOOKUP(C366,MOVI!C:DT,38,0)</f>
        <v>0</v>
      </c>
      <c r="DI366" s="275">
        <f>VLOOKUP(C366,FPT!B:DG,38,0)</f>
        <v>0</v>
      </c>
      <c r="DJ366" t="str">
        <f t="shared" si="596"/>
        <v/>
      </c>
      <c r="DK366" s="275">
        <f>VLOOKUP(C366,MOVI!C:DT,39,0)</f>
        <v>0</v>
      </c>
      <c r="DL366" s="275">
        <f>VLOOKUP(C366,FPT!B:DJ,39,0)</f>
        <v>0</v>
      </c>
      <c r="DM366" t="str">
        <f t="shared" si="597"/>
        <v/>
      </c>
      <c r="DN366" s="275">
        <f>VLOOKUP(C366,MOVI!C:DT,40,0)</f>
        <v>0</v>
      </c>
      <c r="DO366" s="275">
        <f>VLOOKUP(C366,FPT!B:DM,40,0)</f>
        <v>0</v>
      </c>
      <c r="DP366" t="str">
        <f t="shared" si="598"/>
        <v/>
      </c>
      <c r="DQ366" s="275">
        <f>VLOOKUP(C366,MOVI!C:DT,41,0)</f>
        <v>0</v>
      </c>
      <c r="DR366" s="275">
        <f>VLOOKUP(C366,FPT!B:DP,41,0)</f>
        <v>0</v>
      </c>
      <c r="DS366" t="str">
        <f t="shared" si="599"/>
        <v/>
      </c>
      <c r="DT366" s="275">
        <f>VLOOKUP(C366,MOVI!C:DT,42,0)</f>
        <v>0</v>
      </c>
      <c r="DU366" s="275">
        <f>ROUND(VLOOKUP(C366,FPT!B:DS,42,0),0)</f>
        <v>0</v>
      </c>
      <c r="DV366" t="str">
        <f t="shared" si="600"/>
        <v/>
      </c>
      <c r="DW366" s="275">
        <f>VLOOKUP(C366,MOVI!C:DT,43,0)</f>
        <v>0</v>
      </c>
      <c r="DX366" s="275">
        <f>VLOOKUP(C366,FPT!B:DV,43,0)</f>
        <v>0</v>
      </c>
      <c r="DY366" t="str">
        <f t="shared" si="601"/>
        <v/>
      </c>
      <c r="DZ366" s="275">
        <f>VLOOKUP(C366,MOVI!C:DT,44,0)</f>
        <v>0</v>
      </c>
      <c r="EA366" s="275">
        <f>VLOOKUP(C366,FPT!B:DY,44,0)</f>
        <v>0</v>
      </c>
      <c r="EB366" t="str">
        <f t="shared" si="602"/>
        <v/>
      </c>
      <c r="EC366" s="275">
        <f>VLOOKUP(C366,MOVI!C:DT,45,0)</f>
        <v>0</v>
      </c>
      <c r="ED366" s="275">
        <f>ROUND(VLOOKUP(C366,FPT!B:EB,45,0),0)</f>
        <v>0</v>
      </c>
      <c r="EE366" t="str">
        <f t="shared" si="603"/>
        <v/>
      </c>
      <c r="EF366" s="275">
        <f>VLOOKUP(C366,MOVI!C:DT,46,0)</f>
        <v>0</v>
      </c>
      <c r="EG366" s="275">
        <f>VLOOKUP(C366,FPT!B:EE,46,0)</f>
        <v>0</v>
      </c>
      <c r="EH366" t="str">
        <f t="shared" si="604"/>
        <v/>
      </c>
      <c r="EI366" s="275">
        <f>VLOOKUP(C366,MOVI!C:DT,47,0)</f>
        <v>0</v>
      </c>
      <c r="EJ366" s="275">
        <f>VLOOKUP(C366,FPT!B:EH,47,0)</f>
        <v>0</v>
      </c>
      <c r="EK366" t="str">
        <f t="shared" si="605"/>
        <v/>
      </c>
      <c r="EL366" s="275">
        <f>VLOOKUP(C366,MOVI!C:DT,48,0)</f>
        <v>0</v>
      </c>
      <c r="EM366" s="275">
        <f>VLOOKUP(C366,FPT!B:EK,48,0)</f>
        <v>0</v>
      </c>
      <c r="EN366" t="str">
        <f t="shared" si="606"/>
        <v/>
      </c>
      <c r="EO366" s="275">
        <f>VLOOKUP(C366,MOVI!C:DT,49,0)</f>
        <v>0</v>
      </c>
      <c r="EP366" s="275">
        <f>VLOOKUP(C366,FPT!B:EN,49,0)</f>
        <v>0</v>
      </c>
      <c r="EQ366" t="str">
        <f t="shared" si="607"/>
        <v/>
      </c>
      <c r="ER366" s="275">
        <f>VLOOKUP(C366,MOVI!C:DT,50,0)</f>
        <v>0</v>
      </c>
      <c r="ES366" s="275">
        <f>VLOOKUP(C366,FPT!B:EQ,50,0)</f>
        <v>0</v>
      </c>
      <c r="ET366" t="str">
        <f t="shared" si="608"/>
        <v/>
      </c>
      <c r="EU366" s="275">
        <f>VLOOKUP(C366,MOVI!C:DT,51,0)</f>
        <v>0</v>
      </c>
      <c r="EV366" s="275">
        <f>VLOOKUP(C366,FPT!B:ET,51,0)</f>
        <v>0</v>
      </c>
      <c r="EW366" t="str">
        <f t="shared" si="609"/>
        <v/>
      </c>
      <c r="EX366" s="275">
        <f>VLOOKUP(C366,MOVI!C:DT,52,0)</f>
        <v>0</v>
      </c>
      <c r="EY366" s="275">
        <f>VLOOKUP(C366,FPT!B:EW,52,0)</f>
        <v>0</v>
      </c>
      <c r="EZ366" t="str">
        <f t="shared" si="610"/>
        <v/>
      </c>
      <c r="FA366" s="275">
        <f>VLOOKUP(C366,MOVI!C:DT,53,0)</f>
        <v>0</v>
      </c>
      <c r="FB366" s="275">
        <f>VLOOKUP(C366,FPT!B:EZ,53,0)</f>
        <v>0</v>
      </c>
      <c r="FC366" t="str">
        <f t="shared" si="611"/>
        <v/>
      </c>
      <c r="FD366" s="275">
        <f>VLOOKUP(C366,MOVI!C:DT,54,0)</f>
        <v>0</v>
      </c>
      <c r="FE366" s="275">
        <f>VLOOKUP(C366,FPT!B:FC,54,0)</f>
        <v>0</v>
      </c>
      <c r="FF366" t="str">
        <f t="shared" si="612"/>
        <v/>
      </c>
      <c r="FG366" s="275">
        <f>VLOOKUP(C366,MOVI!C:DT,55,0)</f>
        <v>0</v>
      </c>
      <c r="FH366" s="275">
        <f>VLOOKUP(C366,FPT!B:FF,55,0)</f>
        <v>0</v>
      </c>
      <c r="FI366" t="str">
        <f t="shared" si="613"/>
        <v/>
      </c>
      <c r="FJ366" s="275">
        <f>VLOOKUP(C366,MOVI!C:DT,56,0)</f>
        <v>0</v>
      </c>
      <c r="FK366" s="275">
        <f>VLOOKUP(C366,FPT!B:FI,56,0)</f>
        <v>0</v>
      </c>
      <c r="FL366" t="str">
        <f t="shared" si="614"/>
        <v/>
      </c>
      <c r="FM366" s="275">
        <f>VLOOKUP(C366,MOVI!C:DT,57,0)</f>
        <v>0</v>
      </c>
      <c r="FN366" s="275">
        <f>VLOOKUP(C366,FPT!B:FL,57,0)</f>
        <v>0</v>
      </c>
      <c r="FO366" t="str">
        <f t="shared" si="615"/>
        <v/>
      </c>
      <c r="FP366" s="275">
        <f>VLOOKUP(C366,MOVI!C:DT,58,0)</f>
        <v>0</v>
      </c>
      <c r="FQ366" s="275">
        <f>VLOOKUP(C366,FPT!B:FO,58,0)</f>
        <v>0</v>
      </c>
      <c r="FR366" t="str">
        <f t="shared" si="616"/>
        <v/>
      </c>
      <c r="FS366" s="275">
        <f>VLOOKUP(C366,MOVI!C:DT,59,0)</f>
        <v>0</v>
      </c>
      <c r="FT366" s="275">
        <f>VLOOKUP(C366,FPT!B:FR,59,0)</f>
        <v>0</v>
      </c>
      <c r="FU366" t="str">
        <f t="shared" si="617"/>
        <v/>
      </c>
      <c r="FV366" s="275">
        <f>VLOOKUP(C366,MOVI!C:DT,60,0)</f>
        <v>0</v>
      </c>
      <c r="FW366" s="275">
        <f>VLOOKUP(C366,FPT!B:FU,60,0)</f>
        <v>0</v>
      </c>
      <c r="FX366" t="str">
        <f t="shared" si="618"/>
        <v/>
      </c>
      <c r="FY366" s="275">
        <f>VLOOKUP(C366,MOVI!C:DT,61,0)</f>
        <v>0</v>
      </c>
      <c r="FZ366" s="275">
        <f>VLOOKUP(C366,FPT!B:FX,61,0)</f>
        <v>0</v>
      </c>
      <c r="GA366" t="str">
        <f t="shared" si="619"/>
        <v/>
      </c>
      <c r="GB366" s="275">
        <f>VLOOKUP(C366,MOVI!C:DT,62,0)</f>
        <v>0</v>
      </c>
      <c r="GC366" s="275">
        <f>VLOOKUP(C366,FPT!B:GA,62,0)</f>
        <v>0</v>
      </c>
      <c r="GD366" t="str">
        <f t="shared" si="620"/>
        <v/>
      </c>
      <c r="GE366" s="275">
        <f>VLOOKUP(C366,MOVI!C:DT,63,0)</f>
        <v>0</v>
      </c>
      <c r="GF366" s="275">
        <f>VLOOKUP(C366,FPT!B:GD,63,0)</f>
        <v>0</v>
      </c>
      <c r="GG366" t="str">
        <f t="shared" si="621"/>
        <v/>
      </c>
      <c r="GH366" s="275">
        <f>VLOOKUP(C366,MOVI!C:DT,64,0)</f>
        <v>0</v>
      </c>
      <c r="GI366" s="275">
        <f>VLOOKUP(C366,FPT!B:GG,64,0)</f>
        <v>0</v>
      </c>
      <c r="GJ366" t="str">
        <f t="shared" si="622"/>
        <v/>
      </c>
      <c r="GK366" s="275">
        <f>VLOOKUP(C366,MOVI!C:DT,65,0)</f>
        <v>0</v>
      </c>
      <c r="GL366" s="275">
        <f>VLOOKUP(C366,FPT!B:GJ,65,0)</f>
        <v>0</v>
      </c>
      <c r="GM366" t="str">
        <f t="shared" si="623"/>
        <v/>
      </c>
      <c r="GN366" s="275">
        <f>VLOOKUP(C366,MOVI!C:DT,66,0)</f>
        <v>0</v>
      </c>
      <c r="GO366" s="275">
        <f>VLOOKUP(C366,FPT!B:GM,66,0)</f>
        <v>0</v>
      </c>
      <c r="GP366" t="str">
        <f t="shared" si="624"/>
        <v/>
      </c>
      <c r="GQ366" s="275">
        <f>VLOOKUP(C366,MOVI!C:DT,67,0)</f>
        <v>0</v>
      </c>
      <c r="GR366" s="275">
        <f>VLOOKUP(C366,FPT!B:GP,67,0)</f>
        <v>0</v>
      </c>
      <c r="GS366" t="str">
        <f t="shared" si="625"/>
        <v/>
      </c>
      <c r="GT366" s="275">
        <f>VLOOKUP(C366,MOVI!C:DT,68,0)</f>
        <v>0</v>
      </c>
      <c r="GU366" s="275">
        <f>VLOOKUP(C366,FPT!B:GS,68,0)</f>
        <v>0</v>
      </c>
      <c r="GV366" t="str">
        <f t="shared" si="626"/>
        <v/>
      </c>
      <c r="GW366" s="275">
        <f>VLOOKUP(C366,MOVI!C:DT,69,0)</f>
        <v>0</v>
      </c>
      <c r="GX366" s="275">
        <f>VLOOKUP(C366,FPT!B:GV,69,0)</f>
        <v>0</v>
      </c>
      <c r="GY366" t="str">
        <f t="shared" si="627"/>
        <v/>
      </c>
      <c r="GZ366" s="275">
        <f>VLOOKUP(C366,MOVI!C:DT,70,0)</f>
        <v>0</v>
      </c>
      <c r="HA366" s="275">
        <f>VLOOKUP(C366,FPT!B:GY,70,0)</f>
        <v>0</v>
      </c>
      <c r="HB366" t="str">
        <f t="shared" si="628"/>
        <v/>
      </c>
      <c r="HC366" s="275">
        <f>VLOOKUP(C366,MOVI!C:DT,71,0)</f>
        <v>0</v>
      </c>
      <c r="HD366" s="275">
        <f>ROUND(VLOOKUP(C366,FPT!B:HB,71,0),0)</f>
        <v>0</v>
      </c>
      <c r="HE366" t="str">
        <f t="shared" si="629"/>
        <v/>
      </c>
      <c r="HF366" s="275">
        <f>ROUND(VLOOKUP(C366,MOVI!C:DT,72,0),0)</f>
        <v>0</v>
      </c>
      <c r="HG366" s="275">
        <f>ROUND(VLOOKUP(C366,FPT!B:HE,72,0),0)</f>
        <v>0</v>
      </c>
      <c r="HH366" t="str">
        <f t="shared" si="630"/>
        <v/>
      </c>
      <c r="HI366" s="275">
        <f>VLOOKUP(C366,MOVI!C:DT,73,0)</f>
        <v>0</v>
      </c>
      <c r="HJ366" s="275">
        <f>VLOOKUP(C366,FPT!B:HH,73,0)</f>
        <v>0</v>
      </c>
      <c r="HK366" t="str">
        <f t="shared" si="631"/>
        <v/>
      </c>
      <c r="HL366" s="275">
        <f>VLOOKUP(C366,MOVI!C:DT,74,0)</f>
        <v>0</v>
      </c>
      <c r="HM366" s="275">
        <f>VLOOKUP(C366,FPT!B:HK,74,0)</f>
        <v>0</v>
      </c>
      <c r="HN366" t="str">
        <f t="shared" si="632"/>
        <v/>
      </c>
      <c r="HO366" s="275">
        <f>VLOOKUP(C366,MOVI!C:DT,75,0)</f>
        <v>0</v>
      </c>
      <c r="HP366" s="275">
        <f>VLOOKUP(C366,FPT!B:HN,75,0)</f>
        <v>0</v>
      </c>
      <c r="HQ366" t="str">
        <f t="shared" si="633"/>
        <v/>
      </c>
      <c r="HR366" s="275">
        <f>VLOOKUP(C366,MOVI!C:DT,76,0)</f>
        <v>0</v>
      </c>
      <c r="HS366" s="275">
        <f>VLOOKUP(C366,FPT!B:HQ,76,0)</f>
        <v>0</v>
      </c>
      <c r="HT366" t="str">
        <f t="shared" si="634"/>
        <v/>
      </c>
      <c r="HU366" s="275">
        <f>VLOOKUP(C366,MOVI!C:DT,77,0)</f>
        <v>0</v>
      </c>
      <c r="HV366" s="275">
        <f>VLOOKUP(C366,FPT!B:HT,77,0)</f>
        <v>0</v>
      </c>
      <c r="HW366" t="str">
        <f t="shared" si="635"/>
        <v/>
      </c>
      <c r="HX366" s="274">
        <f>VLOOKUP(C366,MOVI!C:CB,78,0)</f>
        <v>0</v>
      </c>
      <c r="HY366" s="261">
        <f>VLOOKUP(C366,FPT!$B:$CA,78,0)</f>
        <v>0</v>
      </c>
      <c r="HZ366" t="str">
        <f t="shared" si="636"/>
        <v/>
      </c>
      <c r="IA366" s="275">
        <f>VLOOKUP(C366,MOVI!C:CD,79,0)</f>
        <v>0</v>
      </c>
      <c r="IB366" s="275">
        <f>VLOOKUP(C366,FPT!B:HZ,79,0)</f>
        <v>0</v>
      </c>
      <c r="IC366" t="str">
        <f t="shared" si="637"/>
        <v/>
      </c>
      <c r="ID366" s="275">
        <f>VLOOKUP(C366,MOVI!C:CD,80,0)</f>
        <v>0</v>
      </c>
      <c r="IE366" s="275">
        <f>VLOOKUP(C366,FPT!B:IC,80,0)</f>
        <v>0</v>
      </c>
      <c r="IF366" t="str">
        <f t="shared" si="638"/>
        <v/>
      </c>
      <c r="IG366" s="275">
        <f>VLOOKUP(C366,MOVI!C:DT,81,0)</f>
        <v>0</v>
      </c>
      <c r="IH366" s="275">
        <f>VLOOKUP(C366,FPT!B:IF,81,0)</f>
        <v>0</v>
      </c>
      <c r="II366" t="str">
        <f t="shared" si="639"/>
        <v/>
      </c>
      <c r="IJ366" s="275">
        <f>VLOOKUP(C366,MOVI!C:DT,82,0)</f>
        <v>0</v>
      </c>
      <c r="IK366" s="275">
        <f>VLOOKUP(C366,FPT!B:II,82,0)</f>
        <v>0</v>
      </c>
      <c r="IL366" t="str">
        <f t="shared" si="640"/>
        <v/>
      </c>
      <c r="IM366" s="275">
        <f>ROUND(VLOOKUP(C366,MOVI!C:DT,83,0),0)</f>
        <v>0</v>
      </c>
      <c r="IN366" s="275">
        <f>ROUND(VLOOKUP(C366,FPT!B:IL,83,0),0)</f>
        <v>0</v>
      </c>
      <c r="IO366" t="str">
        <f t="shared" si="641"/>
        <v/>
      </c>
      <c r="IP366" s="275">
        <f>VLOOKUP(C366,MOVI!C:DT,84,0)</f>
        <v>0</v>
      </c>
      <c r="IQ366" s="275">
        <f>VLOOKUP(C366,FPT!B:IO,84,0)</f>
        <v>0</v>
      </c>
      <c r="IR366" t="str">
        <f t="shared" si="642"/>
        <v/>
      </c>
      <c r="IS366" s="275">
        <f>ROUND(VLOOKUP(C366,MOVI!C:DT,85,0),0)</f>
        <v>0</v>
      </c>
      <c r="IT366" s="275">
        <f>ROUND(VLOOKUP(C366,FPT!B:IR,85,0),0)</f>
        <v>0</v>
      </c>
      <c r="IU366" t="str">
        <f t="shared" si="643"/>
        <v/>
      </c>
      <c r="IV366" s="275">
        <f>VLOOKUP(C366,MOVI!C:DT,86,0)</f>
        <v>0</v>
      </c>
      <c r="IW366" s="275">
        <f>VLOOKUP(C366,FPT!B:IU,86,0)</f>
        <v>0</v>
      </c>
      <c r="IX366" t="str">
        <f t="shared" si="644"/>
        <v/>
      </c>
      <c r="IY366" s="275">
        <f>ROUND(VLOOKUP(C366,MOVI!C:DT,87,0),0)</f>
        <v>0</v>
      </c>
      <c r="IZ366" s="275">
        <f>ROUND(VLOOKUP(C366,FPT!B:IX,87,0),0)</f>
        <v>0</v>
      </c>
      <c r="JA366" t="str">
        <f t="shared" si="645"/>
        <v/>
      </c>
      <c r="JB366" s="275">
        <f>VLOOKUP(C366,MOVI!C:DT,88,0)</f>
        <v>0</v>
      </c>
      <c r="JC366" s="275">
        <f>VLOOKUP(C366,FPT!B:JA,88,0)</f>
        <v>0</v>
      </c>
      <c r="JD366" t="str">
        <f t="shared" si="646"/>
        <v/>
      </c>
      <c r="JE366" s="275">
        <f>VLOOKUP(C366,MOVI!C:DT,89,0)</f>
        <v>0</v>
      </c>
      <c r="JF366" s="275">
        <f>VLOOKUP(C366,FPT!B:JD,89,0)</f>
        <v>0</v>
      </c>
      <c r="JG366" t="str">
        <f t="shared" si="647"/>
        <v/>
      </c>
      <c r="JH366" s="275">
        <f>VLOOKUP(C366,MOVI!C:DT,90,0)</f>
        <v>0</v>
      </c>
      <c r="JI366" s="275">
        <f>VLOOKUP(C366,FPT!B:JG,90,0)</f>
        <v>0</v>
      </c>
      <c r="JJ366" t="str">
        <f t="shared" si="648"/>
        <v/>
      </c>
      <c r="JK366" s="275">
        <f>VLOOKUP(C366,MOVI!C:DT,91,0)</f>
        <v>0</v>
      </c>
      <c r="JL366" s="275">
        <f>VLOOKUP(C366,FPT!B:JJ,91,0)</f>
        <v>0</v>
      </c>
      <c r="JM366" t="str">
        <f t="shared" si="649"/>
        <v/>
      </c>
      <c r="JN366" s="275">
        <f>VLOOKUP(C366,MOVI!C:DT,92,0)</f>
        <v>0</v>
      </c>
      <c r="JO366" s="275">
        <f>VLOOKUP(C366,FPT!B:JM,92,0)</f>
        <v>0</v>
      </c>
      <c r="JP366" t="str">
        <f t="shared" si="650"/>
        <v/>
      </c>
      <c r="JQ366" s="275">
        <f>VLOOKUP(C366,MOVI!C:DT,93,0)</f>
        <v>0</v>
      </c>
      <c r="JR366" s="275">
        <f>VLOOKUP(C366,FPT!B:JP,93,0)</f>
        <v>0</v>
      </c>
      <c r="JS366" t="str">
        <f t="shared" si="651"/>
        <v/>
      </c>
      <c r="JT366" s="275">
        <f>VLOOKUP(C366,MOVI!C:DT,94,0)</f>
        <v>0</v>
      </c>
      <c r="JU366" s="275">
        <f>VLOOKUP(C366,FPT!B:JS,94,0)</f>
        <v>0</v>
      </c>
      <c r="JV366" t="str">
        <f t="shared" si="652"/>
        <v/>
      </c>
      <c r="JW366" s="275">
        <f>VLOOKUP(C366,MOVI!C:DT,95,0)</f>
        <v>0</v>
      </c>
      <c r="JX366" s="275">
        <f>VLOOKUP(C366,FPT!B:JV,95,0)</f>
        <v>0</v>
      </c>
      <c r="JY366" t="str">
        <f t="shared" si="653"/>
        <v/>
      </c>
      <c r="JZ366" s="275">
        <f>VLOOKUP(C366,MOVI!C:DT,96,0)</f>
        <v>0</v>
      </c>
      <c r="KA366" s="275">
        <f>VLOOKUP(C366,FPT!B:JY,96,0)</f>
        <v>0</v>
      </c>
      <c r="KB366" t="str">
        <f t="shared" si="654"/>
        <v/>
      </c>
      <c r="KC366" s="275">
        <f>VLOOKUP(C366,MOVI!C:DT,97,0)</f>
        <v>0</v>
      </c>
      <c r="KD366" s="275">
        <f>VLOOKUP(C366,FPT!B:KB,97,0)</f>
        <v>0</v>
      </c>
      <c r="KE366" t="str">
        <f t="shared" si="655"/>
        <v/>
      </c>
      <c r="KF366" s="275">
        <f>VLOOKUP(C366,MOVI!C:DT,98,0)</f>
        <v>0</v>
      </c>
      <c r="KG366" s="275">
        <f>VLOOKUP(C366,FPT!B:KE,98,0)</f>
        <v>0</v>
      </c>
      <c r="KH366" t="str">
        <f t="shared" si="656"/>
        <v/>
      </c>
      <c r="KI366" s="275">
        <f>VLOOKUP(C366,MOVI!C:DT,99,0)</f>
        <v>0</v>
      </c>
      <c r="KJ366" s="275">
        <f>VLOOKUP(C366,FPT!B:KH,99,0)</f>
        <v>0</v>
      </c>
      <c r="KK366" t="str">
        <f t="shared" si="657"/>
        <v/>
      </c>
      <c r="KL366" s="275">
        <f>VLOOKUP(C366,MOVI!C:DT,100,0)</f>
        <v>0</v>
      </c>
      <c r="KM366" s="275">
        <f>VLOOKUP(C366,FPT!B:KK,100,0)</f>
        <v>0</v>
      </c>
      <c r="KN366" t="str">
        <f t="shared" si="658"/>
        <v/>
      </c>
      <c r="KO366" s="275">
        <f>VLOOKUP(C366,MOVI!C:DT,101,0)</f>
        <v>0</v>
      </c>
      <c r="KP366" s="275">
        <f>VLOOKUP(C366,FPT!B:KN,101,0)</f>
        <v>0</v>
      </c>
      <c r="KQ366" t="str">
        <f t="shared" si="659"/>
        <v/>
      </c>
      <c r="KR366" s="275">
        <f>VLOOKUP(C366,MOVI!C:DT,102,0)</f>
        <v>0</v>
      </c>
      <c r="KS366" s="275">
        <f>VLOOKUP(C366,FPT!B:KQ,102,0)</f>
        <v>0</v>
      </c>
      <c r="KT366" t="str">
        <f t="shared" si="660"/>
        <v/>
      </c>
      <c r="KU366" s="275">
        <f>VLOOKUP(C366,MOVI!C:DT,103,0)</f>
        <v>0</v>
      </c>
      <c r="KV366" s="275">
        <f>VLOOKUP(C366,FPT!B:KT,103,0)</f>
        <v>0</v>
      </c>
      <c r="KW366" t="str">
        <f t="shared" si="661"/>
        <v/>
      </c>
      <c r="KX366" s="275">
        <f>VLOOKUP(C366,MOVI!C:DT,104,0)</f>
        <v>0</v>
      </c>
      <c r="KY366" s="275">
        <f>VLOOKUP(C366,FPT!B:KW,104,0)</f>
        <v>0</v>
      </c>
      <c r="KZ366" t="str">
        <f t="shared" si="662"/>
        <v/>
      </c>
      <c r="LA366" s="275">
        <f>VLOOKUP(C366,MOVI!C:DT,105,0)</f>
        <v>0</v>
      </c>
      <c r="LB366" s="275">
        <f>VLOOKUP(C366,FPT!B:KZ,105,0)</f>
        <v>0</v>
      </c>
      <c r="LC366" t="str">
        <f t="shared" si="663"/>
        <v/>
      </c>
      <c r="LD366" s="275">
        <f>VLOOKUP(C366,MOVI!C:DT,106,0)</f>
        <v>0</v>
      </c>
      <c r="LE366" s="275">
        <f>VLOOKUP(C366,FPT!B:LC,106,0)</f>
        <v>0</v>
      </c>
      <c r="LF366" t="str">
        <f t="shared" si="664"/>
        <v/>
      </c>
      <c r="LG366" s="273">
        <f>VLOOKUP(C366,MOVI!C:DT,107,0)</f>
        <v>0</v>
      </c>
      <c r="LH366" s="273">
        <f>VLOOKUP(C366,FPT!B:LF,107,0)</f>
        <v>0</v>
      </c>
      <c r="LI366" t="str">
        <f t="shared" si="665"/>
        <v/>
      </c>
      <c r="LJ366" t="str">
        <f>VLOOKUP(C366,MOVI!C:DV,108,0)</f>
        <v>MoviSouthSales</v>
      </c>
      <c r="LK366" s="252" t="str">
        <f>VLOOKUP(C366,FPT!B:LI,108,0)</f>
        <v>MoviSouthSales</v>
      </c>
      <c r="LL366" t="str">
        <f t="shared" si="666"/>
        <v/>
      </c>
      <c r="LM366" s="275">
        <f>ROUND(VLOOKUP(C366,MOVI!C:DV,109,0),0)</f>
        <v>416667</v>
      </c>
      <c r="LN366" s="275">
        <f>ROUND(VLOOKUP(C366,FPT!B:LL,109,0),0)</f>
        <v>416667</v>
      </c>
      <c r="LO366" t="str">
        <f t="shared" si="667"/>
        <v/>
      </c>
      <c r="LP366" t="str">
        <f>VLOOKUP(C366,MOVI!C:DV,110,0)</f>
        <v>BDG</v>
      </c>
      <c r="LQ366" s="247" t="str">
        <f>VLOOKUP(C366,FPT!B:LO,110,0)</f>
        <v>BDG</v>
      </c>
      <c r="LR366" t="str">
        <f t="shared" si="668"/>
        <v/>
      </c>
      <c r="LS366">
        <f>MOVI!DI361</f>
        <v>0</v>
      </c>
      <c r="LV366">
        <f>MOVI!DJ361</f>
        <v>0</v>
      </c>
      <c r="LW366">
        <f>MOVI!DK361</f>
        <v>0</v>
      </c>
      <c r="LX366">
        <f>MOVI!DL361</f>
        <v>0</v>
      </c>
      <c r="LY366">
        <f>MOVI!DM361</f>
        <v>0</v>
      </c>
      <c r="LZ366">
        <f>MOVI!DN361</f>
        <v>0</v>
      </c>
      <c r="MA366">
        <f>MOVI!DO361</f>
        <v>0</v>
      </c>
      <c r="MB366" t="str">
        <f>MOVI!DP361</f>
        <v>BDG</v>
      </c>
      <c r="MC366">
        <f>MOVI!DQ361</f>
        <v>0</v>
      </c>
      <c r="MD366">
        <f>MOVI!DR361</f>
        <v>0</v>
      </c>
      <c r="ME366" t="str">
        <f>VLOOKUP(C366,MOVI!C:DV,121,0)</f>
        <v>Group 1</v>
      </c>
      <c r="MF366" s="252" t="str">
        <f>VLOOKUP(C366,FPT!B:MD,111,0)</f>
        <v>Group 1</v>
      </c>
      <c r="MG366" t="str">
        <f t="shared" si="672"/>
        <v/>
      </c>
      <c r="MH366" t="str">
        <f>VLOOKUP(C366,MOVI!C:DT,122,0)</f>
        <v>MoviSouthGroup 1</v>
      </c>
      <c r="MI366" s="252" t="str">
        <f>VLOOKUP(C366,FPT!B:DS,112,0)</f>
        <v>MoviSouthGroup 1</v>
      </c>
      <c r="MJ366" t="str">
        <f t="shared" si="669"/>
        <v/>
      </c>
    </row>
    <row r="367" spans="1:348" x14ac:dyDescent="0.25">
      <c r="A367">
        <v>359</v>
      </c>
      <c r="B367" s="48">
        <v>6234</v>
      </c>
      <c r="C367" s="271" t="s">
        <v>1142</v>
      </c>
      <c r="D367" t="str">
        <f>VLOOKUP(C367,MOVI!C:D,2,0)</f>
        <v>Trương Văn Hàng</v>
      </c>
      <c r="E367" t="str">
        <f>VLOOKUP(C367,FPT!B:C,2,0)</f>
        <v>Trương Văn Hàng</v>
      </c>
      <c r="F367" t="str">
        <f t="shared" si="562"/>
        <v/>
      </c>
      <c r="G367" t="str">
        <f>VLOOKUP(C367,MOVI!C:E,3,0)</f>
        <v>Sales</v>
      </c>
      <c r="H367" t="str">
        <f>VLOOKUP(C367,FPT!B:F,3,0)</f>
        <v>Sales</v>
      </c>
      <c r="I367" t="str">
        <f t="shared" si="563"/>
        <v/>
      </c>
      <c r="J367" t="str">
        <f>VLOOKUP(C367,MOVI!C:H,4,0)</f>
        <v>Field Sales</v>
      </c>
      <c r="K367" t="str">
        <f>VLOOKUP(C367,FPT!B:I,4,0)</f>
        <v>Field Sales</v>
      </c>
      <c r="L367" t="str">
        <f t="shared" si="564"/>
        <v/>
      </c>
      <c r="M367" t="str">
        <f>VLOOKUP(C367,MOVI!C:DT,5,0)</f>
        <v>Associate</v>
      </c>
      <c r="N367" t="str">
        <f>VLOOKUP(C367,FPT!B:L,5,0)</f>
        <v>Associate</v>
      </c>
      <c r="O367" t="str">
        <f t="shared" si="565"/>
        <v/>
      </c>
      <c r="P367" t="str">
        <f>VLOOKUP(C367,MOVI!C:DT,6,0)</f>
        <v>Field Sales</v>
      </c>
      <c r="Q367" t="str">
        <f>VLOOKUP(C367,FPT!B:O,6,0)</f>
        <v>Field sales</v>
      </c>
      <c r="R367" t="str">
        <f t="shared" si="566"/>
        <v/>
      </c>
      <c r="S367" t="str">
        <f>VLOOKUP(C367,MOVI!C:DT,7,0)</f>
        <v>South</v>
      </c>
      <c r="T367" t="str">
        <f>VLOOKUP(C367,FPT!B:R,7,0)</f>
        <v>South</v>
      </c>
      <c r="U367" t="str">
        <f t="shared" si="567"/>
        <v/>
      </c>
      <c r="V367" t="str">
        <f>VLOOKUP(C367,MOVI!C:DT,8,0)</f>
        <v>Movi</v>
      </c>
      <c r="W367" t="str">
        <f>VLOOKUP(C367,FPT!B:U,8,0)</f>
        <v>Movi</v>
      </c>
      <c r="X367" t="str">
        <f t="shared" si="568"/>
        <v/>
      </c>
      <c r="Y367" t="str">
        <f>VLOOKUP(C367,MOVI!C:DT,9,0)</f>
        <v>Full-time</v>
      </c>
      <c r="Z367" t="str">
        <f>VLOOKUP(C367,FPT!B:X,9,0)</f>
        <v>Full-time</v>
      </c>
      <c r="AA367" t="str">
        <f t="shared" si="569"/>
        <v/>
      </c>
      <c r="AB367" t="str">
        <f>VLOOKUP(C367,MOVI!C:DT,10,0)</f>
        <v>Probation</v>
      </c>
      <c r="AC367" t="str">
        <f>VLOOKUP(C367,FPT!B:AA,10,0)</f>
        <v>Probation</v>
      </c>
      <c r="AD367" t="str">
        <f t="shared" si="570"/>
        <v/>
      </c>
      <c r="AE367" s="247">
        <f>VLOOKUP(C367,MOVI!C:DT,11,0)</f>
        <v>44505</v>
      </c>
      <c r="AF367" s="247">
        <f>VLOOKUP(C367,FPT!B:AD,11,0)</f>
        <v>44505</v>
      </c>
      <c r="AG367" t="str">
        <f t="shared" si="571"/>
        <v/>
      </c>
      <c r="AH367" s="260" t="str">
        <f>VLOOKUP(C367,MOVI!C:DT,12,0)</f>
        <v/>
      </c>
      <c r="AI367" s="260"/>
      <c r="AJ367" t="str">
        <f t="shared" si="671"/>
        <v/>
      </c>
      <c r="AK367">
        <f>VLOOKUP(C367,MOVI!C:DT,13,0)</f>
        <v>0</v>
      </c>
      <c r="AL367" s="247">
        <f>VLOOKUP(C367,FPT!B:AJ,13,0)</f>
        <v>0</v>
      </c>
      <c r="AM367" t="str">
        <f t="shared" si="670"/>
        <v/>
      </c>
      <c r="AN367" s="247">
        <f>VLOOKUP(C367,MOVI!C:DT,14,0)</f>
        <v>0</v>
      </c>
      <c r="AO367" s="247">
        <f>VLOOKUP(C367,FPT!B:AM,14,0)</f>
        <v>0</v>
      </c>
      <c r="AP367" t="str">
        <f t="shared" si="572"/>
        <v/>
      </c>
      <c r="AQ367" t="str">
        <f>VLOOKUP(C367,MOVI!C:DT,15,0)</f>
        <v>JO</v>
      </c>
      <c r="AR367" s="247" t="str">
        <f>VLOOKUP(C367,FPT!B:AP,15,0)</f>
        <v>JO</v>
      </c>
      <c r="AS367" t="str">
        <f t="shared" si="573"/>
        <v/>
      </c>
      <c r="AT367" s="282">
        <f>VLOOKUP(C367,MOVI!C:DT,16,0)</f>
        <v>0.1</v>
      </c>
      <c r="AU367" s="247" t="str">
        <f>VLOOKUP(C367,FPT!B:AS,16,0)</f>
        <v>10%</v>
      </c>
      <c r="AV367" t="str">
        <f t="shared" si="574"/>
        <v>Lệch</v>
      </c>
      <c r="AW367" t="str">
        <f>VLOOKUP(C367,MOVI!C:DT,17,0)</f>
        <v>L</v>
      </c>
      <c r="AX367" s="247" t="str">
        <f>VLOOKUP(C367,FPT!B:AV,17,0)</f>
        <v>L</v>
      </c>
      <c r="AY367" t="str">
        <f t="shared" si="575"/>
        <v/>
      </c>
      <c r="AZ367">
        <f>VLOOKUP(C367,MOVI!C:DT,18,0)</f>
        <v>0</v>
      </c>
      <c r="BA367" s="247">
        <f>VLOOKUP(C367,FPT!B:AY,18,0)</f>
        <v>0</v>
      </c>
      <c r="BB367" t="str">
        <f t="shared" si="576"/>
        <v/>
      </c>
      <c r="BC367" s="275">
        <f>VLOOKUP(C367,MOVI!C:DT,19,0)</f>
        <v>5000000</v>
      </c>
      <c r="BD367" s="275">
        <f>VLOOKUP(C367,FPT!B:BB,19,0)</f>
        <v>5000000</v>
      </c>
      <c r="BE367" t="str">
        <f t="shared" si="577"/>
        <v/>
      </c>
      <c r="BF367">
        <f>VLOOKUP(C367,MOVI!C:DT,20,0)</f>
        <v>0</v>
      </c>
      <c r="BG367" s="252">
        <f>VLOOKUP(C367,FPT!B:BE,20,0)</f>
        <v>0</v>
      </c>
      <c r="BH367" t="str">
        <f t="shared" si="578"/>
        <v/>
      </c>
      <c r="BI367" s="275">
        <f>VLOOKUP(C367,MOVI!C:DT,21,0)</f>
        <v>5000000</v>
      </c>
      <c r="BJ367" s="275">
        <f>VLOOKUP(C367,FPT!B:BH,21,0)</f>
        <v>5000000</v>
      </c>
      <c r="BK367" t="str">
        <f t="shared" si="579"/>
        <v/>
      </c>
      <c r="BL367" s="275">
        <f>VLOOKUP(C367,MOVI!C:DT,22,0)</f>
        <v>0</v>
      </c>
      <c r="BM367" s="275">
        <f>VLOOKUP(C367,FPT!B:BK,22,0)</f>
        <v>0</v>
      </c>
      <c r="BN367" t="str">
        <f t="shared" si="580"/>
        <v/>
      </c>
      <c r="BO367" s="275">
        <f>VLOOKUP(C367,MOVI!C:DT,23,0)</f>
        <v>0</v>
      </c>
      <c r="BP367" s="275">
        <f>VLOOKUP(C367,FPT!B:BN,23,0)</f>
        <v>0</v>
      </c>
      <c r="BQ367" t="str">
        <f t="shared" si="581"/>
        <v/>
      </c>
      <c r="BR367" s="275">
        <f>VLOOKUP(C367,MOVI!C:DT,24,0)</f>
        <v>0</v>
      </c>
      <c r="BS367" s="275">
        <f>VLOOKUP(C367,FPT!B:BQ,24,0)</f>
        <v>0</v>
      </c>
      <c r="BT367" t="str">
        <f t="shared" si="582"/>
        <v/>
      </c>
      <c r="BU367" s="275">
        <f>VLOOKUP(C367,MOVI!C:DT,25,0)</f>
        <v>200000</v>
      </c>
      <c r="BV367" s="275">
        <f>VLOOKUP(C367,FPT!B:BT,25,0)</f>
        <v>200000</v>
      </c>
      <c r="BW367" t="str">
        <f t="shared" si="583"/>
        <v/>
      </c>
      <c r="BX367" s="275">
        <f>VLOOKUP(C367,MOVI!C:DT,26,0)</f>
        <v>0</v>
      </c>
      <c r="BY367" s="275">
        <f>VLOOKUP(C367,FPT!B:BW,26,0)</f>
        <v>0</v>
      </c>
      <c r="BZ367" t="str">
        <f t="shared" si="584"/>
        <v/>
      </c>
      <c r="CA367" s="275">
        <f>VLOOKUP(C367,MOVI!C:DT,27,0)</f>
        <v>730000</v>
      </c>
      <c r="CB367" s="275">
        <f>VLOOKUP(C367,FPT!B:BZ,27,0)</f>
        <v>730000</v>
      </c>
      <c r="CC367" t="str">
        <f t="shared" si="585"/>
        <v/>
      </c>
      <c r="CD367" s="275">
        <f>VLOOKUP(C367,MOVI!C:DT,28,0)</f>
        <v>930000</v>
      </c>
      <c r="CE367" s="275">
        <f>VLOOKUP(C367,FPT!B:CC,28,0)</f>
        <v>930000</v>
      </c>
      <c r="CF367" t="str">
        <f t="shared" si="586"/>
        <v/>
      </c>
      <c r="CG367" t="str">
        <f>VLOOKUP(C367,MOVI!C:DT,29,0)</f>
        <v>CN</v>
      </c>
      <c r="CH367" s="252" t="str">
        <f>VLOOKUP(C367,FPT!B:CF,29,0)</f>
        <v>CN</v>
      </c>
      <c r="CI367" t="str">
        <f t="shared" si="587"/>
        <v/>
      </c>
      <c r="CJ367">
        <f>VLOOKUP(C367,MOVI!C:DT,30,0)</f>
        <v>26</v>
      </c>
      <c r="CK367" s="252">
        <f>VLOOKUP(C367,FPT!B:CI,30,0)</f>
        <v>26</v>
      </c>
      <c r="CL367" t="str">
        <f t="shared" si="588"/>
        <v/>
      </c>
      <c r="CM367">
        <f>VLOOKUP(C367,MOVI!C:DT,31,0)</f>
        <v>26</v>
      </c>
      <c r="CN367" s="252">
        <f>VLOOKUP(C367,FPT!B:CL,31,0)</f>
        <v>26</v>
      </c>
      <c r="CO367" t="str">
        <f t="shared" si="589"/>
        <v/>
      </c>
      <c r="CP367" s="275">
        <f>VLOOKUP(C367,MOVI!C:DT,32,0)</f>
        <v>0</v>
      </c>
      <c r="CQ367" s="275">
        <f>VLOOKUP(C367,FPT!B:CO,32,0)</f>
        <v>0</v>
      </c>
      <c r="CR367" t="str">
        <f t="shared" si="590"/>
        <v/>
      </c>
      <c r="CS367" s="275">
        <f>VLOOKUP(C367,MOVI!C:DT,33,0)</f>
        <v>0</v>
      </c>
      <c r="CT367" s="275">
        <f>VLOOKUP(C367,FPT!B:CR,33,0)</f>
        <v>0</v>
      </c>
      <c r="CU367" t="str">
        <f t="shared" si="591"/>
        <v/>
      </c>
      <c r="CV367" s="275">
        <f>VLOOKUP(C367,MOVI!C:DT,34,0)</f>
        <v>0</v>
      </c>
      <c r="CW367" s="275">
        <f>VLOOKUP(C367,FPT!B:CU,34,0)</f>
        <v>0</v>
      </c>
      <c r="CX367" t="str">
        <f t="shared" si="592"/>
        <v/>
      </c>
      <c r="CY367" s="275">
        <f>VLOOKUP(C367,MOVI!C:DT,35,0)</f>
        <v>26</v>
      </c>
      <c r="CZ367" s="275">
        <f>VLOOKUP(C367,FPT!B:CX,35,0)</f>
        <v>26</v>
      </c>
      <c r="DA367" t="str">
        <f t="shared" si="593"/>
        <v/>
      </c>
      <c r="DB367" s="275">
        <f>VLOOKUP(C367,MOVI!C:DT,36,0)</f>
        <v>0</v>
      </c>
      <c r="DC367" s="275">
        <f>VLOOKUP(C367,FPT!B:DA,36,0)</f>
        <v>0</v>
      </c>
      <c r="DD367" t="str">
        <f t="shared" si="594"/>
        <v/>
      </c>
      <c r="DE367" s="275">
        <f>VLOOKUP(C367,MOVI!C:DT,37,0)</f>
        <v>0</v>
      </c>
      <c r="DF367" s="275">
        <f>VLOOKUP(C367,FPT!B:DD,37,0)</f>
        <v>0</v>
      </c>
      <c r="DG367" t="str">
        <f t="shared" si="595"/>
        <v/>
      </c>
      <c r="DH367" s="275">
        <f>VLOOKUP(C367,MOVI!C:DT,38,0)</f>
        <v>0</v>
      </c>
      <c r="DI367" s="275">
        <f>VLOOKUP(C367,FPT!B:DG,38,0)</f>
        <v>0</v>
      </c>
      <c r="DJ367" t="str">
        <f t="shared" si="596"/>
        <v/>
      </c>
      <c r="DK367" s="275">
        <f>VLOOKUP(C367,MOVI!C:DT,39,0)</f>
        <v>0</v>
      </c>
      <c r="DL367" s="275">
        <f>VLOOKUP(C367,FPT!B:DJ,39,0)</f>
        <v>0</v>
      </c>
      <c r="DM367" t="str">
        <f t="shared" si="597"/>
        <v/>
      </c>
      <c r="DN367" s="275">
        <f>VLOOKUP(C367,MOVI!C:DT,40,0)</f>
        <v>0</v>
      </c>
      <c r="DO367" s="275">
        <f>VLOOKUP(C367,FPT!B:DM,40,0)</f>
        <v>0</v>
      </c>
      <c r="DP367" t="str">
        <f t="shared" si="598"/>
        <v/>
      </c>
      <c r="DQ367" s="275">
        <f>VLOOKUP(C367,MOVI!C:DT,41,0)</f>
        <v>0</v>
      </c>
      <c r="DR367" s="275">
        <f>VLOOKUP(C367,FPT!B:DP,41,0)</f>
        <v>0</v>
      </c>
      <c r="DS367" t="str">
        <f t="shared" si="599"/>
        <v/>
      </c>
      <c r="DT367" s="275">
        <f>VLOOKUP(C367,MOVI!C:DT,42,0)</f>
        <v>5000000</v>
      </c>
      <c r="DU367" s="275">
        <f>ROUND(VLOOKUP(C367,FPT!B:DS,42,0),0)</f>
        <v>5000000</v>
      </c>
      <c r="DV367" t="str">
        <f t="shared" si="600"/>
        <v/>
      </c>
      <c r="DW367" s="275">
        <f>VLOOKUP(C367,MOVI!C:DT,43,0)</f>
        <v>0</v>
      </c>
      <c r="DX367" s="275">
        <f>VLOOKUP(C367,FPT!B:DV,43,0)</f>
        <v>0</v>
      </c>
      <c r="DY367" t="str">
        <f t="shared" si="601"/>
        <v/>
      </c>
      <c r="DZ367" s="275">
        <f>VLOOKUP(C367,MOVI!C:DT,44,0)</f>
        <v>0</v>
      </c>
      <c r="EA367" s="275">
        <f>VLOOKUP(C367,FPT!B:DY,44,0)</f>
        <v>0</v>
      </c>
      <c r="EB367" t="str">
        <f t="shared" si="602"/>
        <v/>
      </c>
      <c r="EC367" s="275">
        <f>VLOOKUP(C367,MOVI!C:DT,45,0)</f>
        <v>5000000</v>
      </c>
      <c r="ED367" s="275">
        <f>ROUND(VLOOKUP(C367,FPT!B:EB,45,0),0)</f>
        <v>5000000</v>
      </c>
      <c r="EE367" t="str">
        <f t="shared" si="603"/>
        <v/>
      </c>
      <c r="EF367" s="275">
        <f>VLOOKUP(C367,MOVI!C:DT,46,0)</f>
        <v>0</v>
      </c>
      <c r="EG367" s="275">
        <f>VLOOKUP(C367,FPT!B:EE,46,0)</f>
        <v>0</v>
      </c>
      <c r="EH367" t="str">
        <f t="shared" si="604"/>
        <v/>
      </c>
      <c r="EI367" s="275">
        <f>VLOOKUP(C367,MOVI!C:DT,47,0)</f>
        <v>0</v>
      </c>
      <c r="EJ367" s="275">
        <f>VLOOKUP(C367,FPT!B:EH,47,0)</f>
        <v>0</v>
      </c>
      <c r="EK367" t="str">
        <f t="shared" si="605"/>
        <v/>
      </c>
      <c r="EL367" s="275">
        <f>VLOOKUP(C367,MOVI!C:DT,48,0)</f>
        <v>0</v>
      </c>
      <c r="EM367" s="275">
        <f>VLOOKUP(C367,FPT!B:EK,48,0)</f>
        <v>0</v>
      </c>
      <c r="EN367" t="str">
        <f t="shared" si="606"/>
        <v/>
      </c>
      <c r="EO367" s="275">
        <f>VLOOKUP(C367,MOVI!C:DT,49,0)</f>
        <v>200000</v>
      </c>
      <c r="EP367" s="275">
        <f>VLOOKUP(C367,FPT!B:EN,49,0)</f>
        <v>200000</v>
      </c>
      <c r="EQ367" t="str">
        <f t="shared" si="607"/>
        <v/>
      </c>
      <c r="ER367" s="275">
        <f>VLOOKUP(C367,MOVI!C:DT,50,0)</f>
        <v>0</v>
      </c>
      <c r="ES367" s="275">
        <f>VLOOKUP(C367,FPT!B:EQ,50,0)</f>
        <v>0</v>
      </c>
      <c r="ET367" t="str">
        <f t="shared" si="608"/>
        <v/>
      </c>
      <c r="EU367" s="275">
        <f>VLOOKUP(C367,MOVI!C:DT,51,0)</f>
        <v>0</v>
      </c>
      <c r="EV367" s="275">
        <f>VLOOKUP(C367,FPT!B:ET,51,0)</f>
        <v>0</v>
      </c>
      <c r="EW367" t="str">
        <f t="shared" si="609"/>
        <v/>
      </c>
      <c r="EX367" s="275">
        <f>VLOOKUP(C367,MOVI!C:DT,52,0)</f>
        <v>0</v>
      </c>
      <c r="EY367" s="275">
        <f>VLOOKUP(C367,FPT!B:EW,52,0)</f>
        <v>0</v>
      </c>
      <c r="EZ367" t="str">
        <f t="shared" si="610"/>
        <v/>
      </c>
      <c r="FA367" s="275">
        <f>VLOOKUP(C367,MOVI!C:DT,53,0)</f>
        <v>0</v>
      </c>
      <c r="FB367" s="275">
        <f>VLOOKUP(C367,FPT!B:EZ,53,0)</f>
        <v>0</v>
      </c>
      <c r="FC367" t="str">
        <f t="shared" si="611"/>
        <v/>
      </c>
      <c r="FD367" s="275">
        <f>VLOOKUP(C367,MOVI!C:DT,54,0)</f>
        <v>0</v>
      </c>
      <c r="FE367" s="275">
        <f>VLOOKUP(C367,FPT!B:FC,54,0)</f>
        <v>0</v>
      </c>
      <c r="FF367" t="str">
        <f t="shared" si="612"/>
        <v/>
      </c>
      <c r="FG367" s="275">
        <f>VLOOKUP(C367,MOVI!C:DT,55,0)</f>
        <v>730000</v>
      </c>
      <c r="FH367" s="275">
        <f>VLOOKUP(C367,FPT!B:FF,55,0)</f>
        <v>730000</v>
      </c>
      <c r="FI367" t="str">
        <f t="shared" si="613"/>
        <v/>
      </c>
      <c r="FJ367" s="275">
        <f>VLOOKUP(C367,MOVI!C:DT,56,0)</f>
        <v>930000</v>
      </c>
      <c r="FK367" s="275">
        <f>VLOOKUP(C367,FPT!B:FI,56,0)</f>
        <v>930000</v>
      </c>
      <c r="FL367" t="str">
        <f t="shared" si="614"/>
        <v/>
      </c>
      <c r="FM367" s="275">
        <f>VLOOKUP(C367,MOVI!C:DT,57,0)</f>
        <v>0</v>
      </c>
      <c r="FN367" s="275">
        <f>VLOOKUP(C367,FPT!B:FL,57,0)</f>
        <v>0</v>
      </c>
      <c r="FO367" t="str">
        <f t="shared" si="615"/>
        <v/>
      </c>
      <c r="FP367" s="275">
        <f>VLOOKUP(C367,MOVI!C:DT,58,0)</f>
        <v>0</v>
      </c>
      <c r="FQ367" s="275">
        <f>VLOOKUP(C367,FPT!B:FO,58,0)</f>
        <v>0</v>
      </c>
      <c r="FR367" t="str">
        <f t="shared" si="616"/>
        <v/>
      </c>
      <c r="FS367" s="275">
        <f>VLOOKUP(C367,MOVI!C:DT,59,0)</f>
        <v>0</v>
      </c>
      <c r="FT367" s="275">
        <f>VLOOKUP(C367,FPT!B:FR,59,0)</f>
        <v>0</v>
      </c>
      <c r="FU367" t="str">
        <f t="shared" si="617"/>
        <v/>
      </c>
      <c r="FV367" s="275">
        <f>VLOOKUP(C367,MOVI!C:DT,60,0)</f>
        <v>0</v>
      </c>
      <c r="FW367" s="275">
        <f>VLOOKUP(C367,FPT!B:FU,60,0)</f>
        <v>0</v>
      </c>
      <c r="FX367" t="str">
        <f t="shared" si="618"/>
        <v/>
      </c>
      <c r="FY367" s="275">
        <f>VLOOKUP(C367,MOVI!C:DT,61,0)</f>
        <v>0</v>
      </c>
      <c r="FZ367" s="275">
        <f>VLOOKUP(C367,FPT!B:FX,61,0)</f>
        <v>0</v>
      </c>
      <c r="GA367" t="str">
        <f t="shared" si="619"/>
        <v/>
      </c>
      <c r="GB367" s="275">
        <f>VLOOKUP(C367,MOVI!C:DT,62,0)</f>
        <v>0</v>
      </c>
      <c r="GC367" s="275">
        <f>VLOOKUP(C367,FPT!B:GA,62,0)</f>
        <v>0</v>
      </c>
      <c r="GD367" t="str">
        <f t="shared" si="620"/>
        <v/>
      </c>
      <c r="GE367" s="275">
        <f>VLOOKUP(C367,MOVI!C:DT,63,0)</f>
        <v>0</v>
      </c>
      <c r="GF367" s="275">
        <f>VLOOKUP(C367,FPT!B:GD,63,0)</f>
        <v>0</v>
      </c>
      <c r="GG367" t="str">
        <f t="shared" si="621"/>
        <v/>
      </c>
      <c r="GH367" s="275">
        <f>VLOOKUP(C367,MOVI!C:DT,64,0)</f>
        <v>0</v>
      </c>
      <c r="GI367" s="275">
        <f>VLOOKUP(C367,FPT!B:GG,64,0)</f>
        <v>0</v>
      </c>
      <c r="GJ367" t="str">
        <f t="shared" si="622"/>
        <v/>
      </c>
      <c r="GK367" s="275">
        <f>VLOOKUP(C367,MOVI!C:DT,65,0)</f>
        <v>0</v>
      </c>
      <c r="GL367" s="275">
        <f>VLOOKUP(C367,FPT!B:GJ,65,0)</f>
        <v>0</v>
      </c>
      <c r="GM367" t="str">
        <f t="shared" si="623"/>
        <v/>
      </c>
      <c r="GN367" s="275">
        <f>VLOOKUP(C367,MOVI!C:DT,66,0)</f>
        <v>0</v>
      </c>
      <c r="GO367" s="275">
        <f>VLOOKUP(C367,FPT!B:GM,66,0)</f>
        <v>0</v>
      </c>
      <c r="GP367" t="str">
        <f t="shared" si="624"/>
        <v/>
      </c>
      <c r="GQ367" s="275">
        <f>VLOOKUP(C367,MOVI!C:DT,67,0)</f>
        <v>0</v>
      </c>
      <c r="GR367" s="275">
        <f>VLOOKUP(C367,FPT!B:GP,67,0)</f>
        <v>0</v>
      </c>
      <c r="GS367" t="str">
        <f t="shared" si="625"/>
        <v/>
      </c>
      <c r="GT367" s="275">
        <f>VLOOKUP(C367,MOVI!C:DT,68,0)</f>
        <v>0</v>
      </c>
      <c r="GU367" s="275">
        <f>VLOOKUP(C367,FPT!B:GS,68,0)</f>
        <v>0</v>
      </c>
      <c r="GV367" t="str">
        <f t="shared" si="626"/>
        <v/>
      </c>
      <c r="GW367" s="275">
        <f>VLOOKUP(C367,MOVI!C:DT,69,0)</f>
        <v>0</v>
      </c>
      <c r="GX367" s="275">
        <f>VLOOKUP(C367,FPT!B:GV,69,0)</f>
        <v>0</v>
      </c>
      <c r="GY367" t="str">
        <f t="shared" si="627"/>
        <v/>
      </c>
      <c r="GZ367" s="275">
        <f>VLOOKUP(C367,MOVI!C:DT,70,0)</f>
        <v>0</v>
      </c>
      <c r="HA367" s="275">
        <f>VLOOKUP(C367,FPT!B:GY,70,0)</f>
        <v>0</v>
      </c>
      <c r="HB367" t="str">
        <f t="shared" si="628"/>
        <v/>
      </c>
      <c r="HC367" s="275">
        <f>VLOOKUP(C367,MOVI!C:DT,71,0)</f>
        <v>5930000</v>
      </c>
      <c r="HD367" s="275">
        <f>ROUND(VLOOKUP(C367,FPT!B:HB,71,0),0)</f>
        <v>5930000</v>
      </c>
      <c r="HE367" t="str">
        <f t="shared" si="629"/>
        <v/>
      </c>
      <c r="HF367" s="275">
        <f>ROUND(VLOOKUP(C367,MOVI!C:DT,72,0),0)</f>
        <v>0</v>
      </c>
      <c r="HG367" s="275">
        <f>ROUND(VLOOKUP(C367,FPT!B:HE,72,0),0)</f>
        <v>0</v>
      </c>
      <c r="HH367" t="str">
        <f t="shared" si="630"/>
        <v/>
      </c>
      <c r="HI367" s="275">
        <f>VLOOKUP(C367,MOVI!C:DT,73,0)</f>
        <v>200000</v>
      </c>
      <c r="HJ367" s="275">
        <f>VLOOKUP(C367,FPT!B:HH,73,0)</f>
        <v>200000</v>
      </c>
      <c r="HK367" t="str">
        <f t="shared" si="631"/>
        <v/>
      </c>
      <c r="HL367" s="275">
        <f>VLOOKUP(C367,MOVI!C:DT,74,0)</f>
        <v>730000</v>
      </c>
      <c r="HM367" s="275">
        <f>VLOOKUP(C367,FPT!B:HK,74,0)</f>
        <v>730000</v>
      </c>
      <c r="HN367" t="str">
        <f t="shared" si="632"/>
        <v/>
      </c>
      <c r="HO367" s="275">
        <f>VLOOKUP(C367,MOVI!C:DT,75,0)</f>
        <v>0</v>
      </c>
      <c r="HP367" s="275">
        <f>VLOOKUP(C367,FPT!B:HN,75,0)</f>
        <v>0</v>
      </c>
      <c r="HQ367" t="str">
        <f t="shared" si="633"/>
        <v/>
      </c>
      <c r="HR367" s="275">
        <f>VLOOKUP(C367,MOVI!C:DT,76,0)</f>
        <v>0</v>
      </c>
      <c r="HS367" s="275">
        <f>VLOOKUP(C367,FPT!B:HQ,76,0)</f>
        <v>0</v>
      </c>
      <c r="HT367" t="str">
        <f t="shared" si="634"/>
        <v/>
      </c>
      <c r="HU367" s="275">
        <f>VLOOKUP(C367,MOVI!C:DT,77,0)</f>
        <v>0</v>
      </c>
      <c r="HV367" s="275">
        <f>VLOOKUP(C367,FPT!B:HT,77,0)</f>
        <v>0</v>
      </c>
      <c r="HW367" t="str">
        <f t="shared" si="635"/>
        <v/>
      </c>
      <c r="HX367" s="274">
        <f>VLOOKUP(C367,MOVI!C:CB,78,0)</f>
        <v>0</v>
      </c>
      <c r="HY367" s="261">
        <f>VLOOKUP(C367,FPT!$B:$CA,78,0)</f>
        <v>0</v>
      </c>
      <c r="HZ367" t="str">
        <f t="shared" si="636"/>
        <v/>
      </c>
      <c r="IA367" s="275">
        <f>VLOOKUP(C367,MOVI!C:CD,79,0)</f>
        <v>0</v>
      </c>
      <c r="IB367" s="275">
        <f>VLOOKUP(C367,FPT!B:HZ,79,0)</f>
        <v>0</v>
      </c>
      <c r="IC367" t="str">
        <f t="shared" si="637"/>
        <v/>
      </c>
      <c r="ID367" s="275">
        <f>VLOOKUP(C367,MOVI!C:CD,80,0)</f>
        <v>0</v>
      </c>
      <c r="IE367" s="275">
        <f>VLOOKUP(C367,FPT!B:IC,80,0)</f>
        <v>0</v>
      </c>
      <c r="IF367" t="str">
        <f t="shared" si="638"/>
        <v/>
      </c>
      <c r="IG367" s="275">
        <f>VLOOKUP(C367,MOVI!C:DT,81,0)</f>
        <v>0</v>
      </c>
      <c r="IH367" s="275">
        <f>VLOOKUP(C367,FPT!B:IF,81,0)</f>
        <v>0</v>
      </c>
      <c r="II367" t="str">
        <f t="shared" si="639"/>
        <v/>
      </c>
      <c r="IJ367" s="275">
        <f>VLOOKUP(C367,MOVI!C:DT,82,0)</f>
        <v>0</v>
      </c>
      <c r="IK367" s="275">
        <f>VLOOKUP(C367,FPT!B:II,82,0)</f>
        <v>0</v>
      </c>
      <c r="IL367" t="str">
        <f t="shared" si="640"/>
        <v/>
      </c>
      <c r="IM367" s="275">
        <f>ROUND(VLOOKUP(C367,MOVI!C:DT,83,0),0)</f>
        <v>930000</v>
      </c>
      <c r="IN367" s="275">
        <f>ROUND(VLOOKUP(C367,FPT!B:IL,83,0),0)</f>
        <v>930000</v>
      </c>
      <c r="IO367" t="str">
        <f t="shared" si="641"/>
        <v/>
      </c>
      <c r="IP367" s="275">
        <f>VLOOKUP(C367,MOVI!C:DT,84,0)</f>
        <v>5000000</v>
      </c>
      <c r="IQ367" s="275">
        <f>VLOOKUP(C367,FPT!B:IO,84,0)</f>
        <v>5000000</v>
      </c>
      <c r="IR367" t="str">
        <f t="shared" si="642"/>
        <v/>
      </c>
      <c r="IS367" s="275">
        <f>ROUND(VLOOKUP(C367,MOVI!C:DT,85,0),0)</f>
        <v>593000</v>
      </c>
      <c r="IT367" s="275">
        <f>ROUND(VLOOKUP(C367,FPT!B:IR,85,0),0)</f>
        <v>593000</v>
      </c>
      <c r="IU367" t="str">
        <f t="shared" si="643"/>
        <v/>
      </c>
      <c r="IV367" s="275">
        <f>VLOOKUP(C367,MOVI!C:DT,86,0)</f>
        <v>0</v>
      </c>
      <c r="IW367" s="275">
        <f>VLOOKUP(C367,FPT!B:IU,86,0)</f>
        <v>0</v>
      </c>
      <c r="IX367" t="str">
        <f t="shared" si="644"/>
        <v/>
      </c>
      <c r="IY367" s="275">
        <f>ROUND(VLOOKUP(C367,MOVI!C:DT,87,0),0)</f>
        <v>593000</v>
      </c>
      <c r="IZ367" s="275">
        <f>ROUND(VLOOKUP(C367,FPT!B:IX,87,0),0)</f>
        <v>593000</v>
      </c>
      <c r="JA367" t="str">
        <f t="shared" si="645"/>
        <v/>
      </c>
      <c r="JB367" s="275">
        <f>VLOOKUP(C367,MOVI!C:DT,88,0)</f>
        <v>0</v>
      </c>
      <c r="JC367" s="275">
        <f>VLOOKUP(C367,FPT!B:JA,88,0)</f>
        <v>0</v>
      </c>
      <c r="JD367" t="str">
        <f t="shared" si="646"/>
        <v/>
      </c>
      <c r="JE367" s="275">
        <f>VLOOKUP(C367,MOVI!C:DT,89,0)</f>
        <v>0</v>
      </c>
      <c r="JF367" s="275">
        <f>VLOOKUP(C367,FPT!B:JD,89,0)</f>
        <v>0</v>
      </c>
      <c r="JG367" t="str">
        <f t="shared" si="647"/>
        <v/>
      </c>
      <c r="JH367" s="275">
        <f>VLOOKUP(C367,MOVI!C:DT,90,0)</f>
        <v>0</v>
      </c>
      <c r="JI367" s="275">
        <f>VLOOKUP(C367,FPT!B:JG,90,0)</f>
        <v>0</v>
      </c>
      <c r="JJ367" t="str">
        <f t="shared" si="648"/>
        <v/>
      </c>
      <c r="JK367" s="275">
        <f>VLOOKUP(C367,MOVI!C:DT,91,0)</f>
        <v>0</v>
      </c>
      <c r="JL367" s="275">
        <f>VLOOKUP(C367,FPT!B:JJ,91,0)</f>
        <v>0</v>
      </c>
      <c r="JM367" t="str">
        <f t="shared" si="649"/>
        <v/>
      </c>
      <c r="JN367" s="275">
        <f>VLOOKUP(C367,MOVI!C:DT,92,0)</f>
        <v>0</v>
      </c>
      <c r="JO367" s="275">
        <f>VLOOKUP(C367,FPT!B:JM,92,0)</f>
        <v>0</v>
      </c>
      <c r="JP367" t="str">
        <f t="shared" si="650"/>
        <v/>
      </c>
      <c r="JQ367" s="275">
        <f>VLOOKUP(C367,MOVI!C:DT,93,0)</f>
        <v>0</v>
      </c>
      <c r="JR367" s="275">
        <f>VLOOKUP(C367,FPT!B:JP,93,0)</f>
        <v>0</v>
      </c>
      <c r="JS367" t="str">
        <f t="shared" si="651"/>
        <v/>
      </c>
      <c r="JT367" s="275">
        <f>VLOOKUP(C367,MOVI!C:DT,94,0)</f>
        <v>0</v>
      </c>
      <c r="JU367" s="275">
        <f>VLOOKUP(C367,FPT!B:JS,94,0)</f>
        <v>0</v>
      </c>
      <c r="JV367" t="str">
        <f t="shared" si="652"/>
        <v/>
      </c>
      <c r="JW367" s="275">
        <f>VLOOKUP(C367,MOVI!C:DT,95,0)</f>
        <v>5337000</v>
      </c>
      <c r="JX367" s="275">
        <f>VLOOKUP(C367,FPT!B:JV,95,0)</f>
        <v>5337000</v>
      </c>
      <c r="JY367" t="str">
        <f t="shared" si="653"/>
        <v/>
      </c>
      <c r="JZ367" s="275">
        <f>VLOOKUP(C367,MOVI!C:DT,96,0)</f>
        <v>0</v>
      </c>
      <c r="KA367" s="275">
        <f>VLOOKUP(C367,FPT!B:JY,96,0)</f>
        <v>0</v>
      </c>
      <c r="KB367" t="str">
        <f t="shared" si="654"/>
        <v/>
      </c>
      <c r="KC367" s="275">
        <f>VLOOKUP(C367,MOVI!C:DT,97,0)</f>
        <v>5337000</v>
      </c>
      <c r="KD367" s="275">
        <f>VLOOKUP(C367,FPT!B:KB,97,0)</f>
        <v>5337000</v>
      </c>
      <c r="KE367" t="str">
        <f t="shared" si="655"/>
        <v/>
      </c>
      <c r="KF367" s="275">
        <f>VLOOKUP(C367,MOVI!C:DT,98,0)</f>
        <v>0</v>
      </c>
      <c r="KG367" s="275">
        <f>VLOOKUP(C367,FPT!B:KE,98,0)</f>
        <v>0</v>
      </c>
      <c r="KH367" t="str">
        <f t="shared" si="656"/>
        <v/>
      </c>
      <c r="KI367" s="275">
        <f>VLOOKUP(C367,MOVI!C:DT,99,0)</f>
        <v>0</v>
      </c>
      <c r="KJ367" s="275">
        <f>VLOOKUP(C367,FPT!B:KH,99,0)</f>
        <v>0</v>
      </c>
      <c r="KK367" t="str">
        <f t="shared" si="657"/>
        <v/>
      </c>
      <c r="KL367" s="275">
        <f>VLOOKUP(C367,MOVI!C:DT,100,0)</f>
        <v>0</v>
      </c>
      <c r="KM367" s="275">
        <f>VLOOKUP(C367,FPT!B:KK,100,0)</f>
        <v>0</v>
      </c>
      <c r="KN367" t="str">
        <f t="shared" si="658"/>
        <v/>
      </c>
      <c r="KO367" s="275">
        <f>VLOOKUP(C367,MOVI!C:DT,101,0)</f>
        <v>0</v>
      </c>
      <c r="KP367" s="275">
        <f>VLOOKUP(C367,FPT!B:KN,101,0)</f>
        <v>0</v>
      </c>
      <c r="KQ367" t="str">
        <f t="shared" si="659"/>
        <v/>
      </c>
      <c r="KR367" s="275">
        <f>VLOOKUP(C367,MOVI!C:DT,102,0)</f>
        <v>0</v>
      </c>
      <c r="KS367" s="275">
        <f>VLOOKUP(C367,FPT!B:KQ,102,0)</f>
        <v>0</v>
      </c>
      <c r="KT367" t="str">
        <f t="shared" si="660"/>
        <v/>
      </c>
      <c r="KU367" s="275">
        <f>VLOOKUP(C367,MOVI!C:DT,103,0)</f>
        <v>0</v>
      </c>
      <c r="KV367" s="275">
        <f>VLOOKUP(C367,FPT!B:KT,103,0)</f>
        <v>0</v>
      </c>
      <c r="KW367" t="str">
        <f t="shared" si="661"/>
        <v/>
      </c>
      <c r="KX367" s="275">
        <f>VLOOKUP(C367,MOVI!C:DT,104,0)</f>
        <v>0</v>
      </c>
      <c r="KY367" s="275">
        <f>VLOOKUP(C367,FPT!B:KW,104,0)</f>
        <v>0</v>
      </c>
      <c r="KZ367" t="str">
        <f t="shared" si="662"/>
        <v/>
      </c>
      <c r="LA367" s="275">
        <f>VLOOKUP(C367,MOVI!C:DT,105,0)</f>
        <v>0</v>
      </c>
      <c r="LB367" s="275">
        <f>VLOOKUP(C367,FPT!B:KZ,105,0)</f>
        <v>0</v>
      </c>
      <c r="LC367" t="str">
        <f t="shared" si="663"/>
        <v/>
      </c>
      <c r="LD367" s="275">
        <f>VLOOKUP(C367,MOVI!C:DT,106,0)</f>
        <v>5930000</v>
      </c>
      <c r="LE367" s="275">
        <f>VLOOKUP(C367,FPT!B:LC,106,0)</f>
        <v>5930000</v>
      </c>
      <c r="LF367" t="str">
        <f t="shared" si="664"/>
        <v/>
      </c>
      <c r="LG367" s="273">
        <f>VLOOKUP(C367,MOVI!C:DT,107,0)</f>
        <v>0</v>
      </c>
      <c r="LH367" s="273">
        <f>VLOOKUP(C367,FPT!B:LF,107,0)</f>
        <v>0</v>
      </c>
      <c r="LI367" t="str">
        <f t="shared" si="665"/>
        <v/>
      </c>
      <c r="LJ367" t="str">
        <f>VLOOKUP(C367,MOVI!C:DV,108,0)</f>
        <v>MoviSouthSales</v>
      </c>
      <c r="LK367" s="252" t="str">
        <f>VLOOKUP(C367,FPT!B:LI,108,0)</f>
        <v>MoviSouthSales</v>
      </c>
      <c r="LL367" t="str">
        <f t="shared" si="666"/>
        <v/>
      </c>
      <c r="LM367" s="275">
        <f>ROUND(VLOOKUP(C367,MOVI!C:DV,109,0),0)</f>
        <v>416667</v>
      </c>
      <c r="LN367" s="275">
        <f>ROUND(VLOOKUP(C367,FPT!B:LL,109,0),0)</f>
        <v>416667</v>
      </c>
      <c r="LO367" t="str">
        <f t="shared" si="667"/>
        <v/>
      </c>
      <c r="LP367" t="str">
        <f>VLOOKUP(C367,MOVI!C:DV,110,0)</f>
        <v>BDG</v>
      </c>
      <c r="LQ367" s="247" t="str">
        <f>VLOOKUP(C367,FPT!B:LO,110,0)</f>
        <v>BDG</v>
      </c>
      <c r="LR367" t="str">
        <f t="shared" si="668"/>
        <v/>
      </c>
      <c r="LS367">
        <f>MOVI!DI362</f>
        <v>22</v>
      </c>
      <c r="LV367">
        <f>MOVI!DJ362</f>
        <v>0</v>
      </c>
      <c r="LW367">
        <f>MOVI!DK362</f>
        <v>0</v>
      </c>
      <c r="LX367">
        <f>MOVI!DL362</f>
        <v>0</v>
      </c>
      <c r="LY367">
        <f>MOVI!DM362</f>
        <v>0</v>
      </c>
      <c r="LZ367">
        <f>MOVI!DN362</f>
        <v>0</v>
      </c>
      <c r="MA367">
        <f>MOVI!DO362</f>
        <v>0</v>
      </c>
      <c r="MB367" t="str">
        <f>MOVI!DP362</f>
        <v>BDG</v>
      </c>
      <c r="MC367">
        <f>MOVI!DQ362</f>
        <v>0</v>
      </c>
      <c r="MD367">
        <f>MOVI!DR362</f>
        <v>0</v>
      </c>
      <c r="ME367" t="str">
        <f>VLOOKUP(C367,MOVI!C:DV,121,0)</f>
        <v>Group 1</v>
      </c>
      <c r="MF367" s="252" t="str">
        <f>VLOOKUP(C367,FPT!B:MD,111,0)</f>
        <v>Group 1</v>
      </c>
      <c r="MG367" t="str">
        <f t="shared" si="672"/>
        <v/>
      </c>
      <c r="MH367" t="str">
        <f>VLOOKUP(C367,MOVI!C:DT,122,0)</f>
        <v>MoviSouthGroup 1</v>
      </c>
      <c r="MI367" s="252" t="str">
        <f>VLOOKUP(C367,FPT!B:DS,112,0)</f>
        <v>MoviSouthGroup 1</v>
      </c>
      <c r="MJ367" t="str">
        <f t="shared" si="669"/>
        <v/>
      </c>
    </row>
    <row r="368" spans="1:348" x14ac:dyDescent="0.25">
      <c r="A368">
        <v>360</v>
      </c>
      <c r="B368" s="48">
        <v>6235</v>
      </c>
      <c r="C368" s="271" t="s">
        <v>1143</v>
      </c>
      <c r="D368" t="str">
        <f>VLOOKUP(C368,MOVI!C:D,2,0)</f>
        <v>Nguyễn Thị Mỹ Thiện</v>
      </c>
      <c r="E368" t="str">
        <f>VLOOKUP(C368,FPT!B:C,2,0)</f>
        <v>Nguyễn Thị Mỹ Thiện</v>
      </c>
      <c r="F368" t="str">
        <f t="shared" si="562"/>
        <v/>
      </c>
      <c r="G368" t="str">
        <f>VLOOKUP(C368,MOVI!C:E,3,0)</f>
        <v>Sales</v>
      </c>
      <c r="H368" t="str">
        <f>VLOOKUP(C368,FPT!B:F,3,0)</f>
        <v>Sales</v>
      </c>
      <c r="I368" t="str">
        <f t="shared" si="563"/>
        <v/>
      </c>
      <c r="J368" t="str">
        <f>VLOOKUP(C368,MOVI!C:H,4,0)</f>
        <v>Field Sales</v>
      </c>
      <c r="K368" t="str">
        <f>VLOOKUP(C368,FPT!B:I,4,0)</f>
        <v>Field Sales</v>
      </c>
      <c r="L368" t="str">
        <f t="shared" si="564"/>
        <v/>
      </c>
      <c r="M368" t="str">
        <f>VLOOKUP(C368,MOVI!C:DT,5,0)</f>
        <v>Associate</v>
      </c>
      <c r="N368" t="str">
        <f>VLOOKUP(C368,FPT!B:L,5,0)</f>
        <v>Associate</v>
      </c>
      <c r="O368" t="str">
        <f t="shared" si="565"/>
        <v/>
      </c>
      <c r="P368" t="str">
        <f>VLOOKUP(C368,MOVI!C:DT,6,0)</f>
        <v>Field Sales</v>
      </c>
      <c r="Q368" t="str">
        <f>VLOOKUP(C368,FPT!B:O,6,0)</f>
        <v>Field sales</v>
      </c>
      <c r="R368" t="str">
        <f t="shared" si="566"/>
        <v/>
      </c>
      <c r="S368" t="str">
        <f>VLOOKUP(C368,MOVI!C:DT,7,0)</f>
        <v>South</v>
      </c>
      <c r="T368" t="str">
        <f>VLOOKUP(C368,FPT!B:R,7,0)</f>
        <v>South</v>
      </c>
      <c r="U368" t="str">
        <f t="shared" si="567"/>
        <v/>
      </c>
      <c r="V368" t="str">
        <f>VLOOKUP(C368,MOVI!C:DT,8,0)</f>
        <v>Movi</v>
      </c>
      <c r="W368" t="str">
        <f>VLOOKUP(C368,FPT!B:U,8,0)</f>
        <v>Movi</v>
      </c>
      <c r="X368" t="str">
        <f t="shared" si="568"/>
        <v/>
      </c>
      <c r="Y368" t="str">
        <f>VLOOKUP(C368,MOVI!C:DT,9,0)</f>
        <v>Full-time</v>
      </c>
      <c r="Z368" t="str">
        <f>VLOOKUP(C368,FPT!B:X,9,0)</f>
        <v>Full-time</v>
      </c>
      <c r="AA368" t="str">
        <f t="shared" si="569"/>
        <v/>
      </c>
      <c r="AB368" t="str">
        <f>VLOOKUP(C368,MOVI!C:DT,10,0)</f>
        <v>Leaving</v>
      </c>
      <c r="AC368" t="str">
        <f>VLOOKUP(C368,FPT!B:AA,10,0)</f>
        <v>Leaving</v>
      </c>
      <c r="AD368" t="str">
        <f t="shared" si="570"/>
        <v/>
      </c>
      <c r="AE368" s="247">
        <f>VLOOKUP(C368,MOVI!C:DT,11,0)</f>
        <v>44505</v>
      </c>
      <c r="AF368" s="247">
        <f>VLOOKUP(C368,FPT!B:AD,11,0)</f>
        <v>44505</v>
      </c>
      <c r="AG368" t="str">
        <f t="shared" si="571"/>
        <v/>
      </c>
      <c r="AH368" s="260" t="str">
        <f>VLOOKUP(C368,MOVI!C:DT,12,0)</f>
        <v/>
      </c>
      <c r="AI368" s="260"/>
      <c r="AJ368" t="str">
        <f t="shared" si="671"/>
        <v/>
      </c>
      <c r="AK368">
        <f>VLOOKUP(C368,MOVI!C:DT,13,0)</f>
        <v>0</v>
      </c>
      <c r="AL368" s="247">
        <f>VLOOKUP(C368,FPT!B:AJ,13,0)</f>
        <v>0</v>
      </c>
      <c r="AM368" t="str">
        <f t="shared" si="670"/>
        <v/>
      </c>
      <c r="AN368" s="247">
        <f>VLOOKUP(C368,MOVI!C:DT,14,0)</f>
        <v>44547</v>
      </c>
      <c r="AO368" s="247">
        <f>VLOOKUP(C368,FPT!B:AM,14,0)</f>
        <v>44547</v>
      </c>
      <c r="AP368" t="str">
        <f t="shared" si="572"/>
        <v/>
      </c>
      <c r="AQ368" t="str">
        <f>VLOOKUP(C368,MOVI!C:DT,15,0)</f>
        <v>JO</v>
      </c>
      <c r="AR368" s="247" t="str">
        <f>VLOOKUP(C368,FPT!B:AP,15,0)</f>
        <v>JO</v>
      </c>
      <c r="AS368" t="str">
        <f t="shared" si="573"/>
        <v/>
      </c>
      <c r="AT368" s="282">
        <f>VLOOKUP(C368,MOVI!C:DT,16,0)</f>
        <v>0.1</v>
      </c>
      <c r="AU368" s="247" t="str">
        <f>VLOOKUP(C368,FPT!B:AS,16,0)</f>
        <v>10%</v>
      </c>
      <c r="AV368" t="str">
        <f t="shared" si="574"/>
        <v>Lệch</v>
      </c>
      <c r="AW368" t="str">
        <f>VLOOKUP(C368,MOVI!C:DT,17,0)</f>
        <v>L</v>
      </c>
      <c r="AX368" s="247" t="str">
        <f>VLOOKUP(C368,FPT!B:AV,17,0)</f>
        <v>L</v>
      </c>
      <c r="AY368" t="str">
        <f t="shared" si="575"/>
        <v/>
      </c>
      <c r="AZ368">
        <f>VLOOKUP(C368,MOVI!C:DT,18,0)</f>
        <v>0</v>
      </c>
      <c r="BA368" s="247">
        <f>VLOOKUP(C368,FPT!B:AY,18,0)</f>
        <v>0</v>
      </c>
      <c r="BB368" t="str">
        <f t="shared" si="576"/>
        <v/>
      </c>
      <c r="BC368" s="275">
        <f>VLOOKUP(C368,MOVI!C:DT,19,0)</f>
        <v>5000000</v>
      </c>
      <c r="BD368" s="275">
        <f>VLOOKUP(C368,FPT!B:BB,19,0)</f>
        <v>5000000</v>
      </c>
      <c r="BE368" t="str">
        <f t="shared" si="577"/>
        <v/>
      </c>
      <c r="BF368">
        <f>VLOOKUP(C368,MOVI!C:DT,20,0)</f>
        <v>0</v>
      </c>
      <c r="BG368" s="252">
        <f>VLOOKUP(C368,FPT!B:BE,20,0)</f>
        <v>0</v>
      </c>
      <c r="BH368" t="str">
        <f t="shared" si="578"/>
        <v/>
      </c>
      <c r="BI368" s="275">
        <f>VLOOKUP(C368,MOVI!C:DT,21,0)</f>
        <v>5000000</v>
      </c>
      <c r="BJ368" s="275">
        <f>VLOOKUP(C368,FPT!B:BH,21,0)</f>
        <v>5000000</v>
      </c>
      <c r="BK368" t="str">
        <f t="shared" si="579"/>
        <v/>
      </c>
      <c r="BL368" s="275">
        <f>VLOOKUP(C368,MOVI!C:DT,22,0)</f>
        <v>0</v>
      </c>
      <c r="BM368" s="275">
        <f>VLOOKUP(C368,FPT!B:BK,22,0)</f>
        <v>0</v>
      </c>
      <c r="BN368" t="str">
        <f t="shared" si="580"/>
        <v/>
      </c>
      <c r="BO368" s="275">
        <f>VLOOKUP(C368,MOVI!C:DT,23,0)</f>
        <v>0</v>
      </c>
      <c r="BP368" s="275">
        <f>VLOOKUP(C368,FPT!B:BN,23,0)</f>
        <v>0</v>
      </c>
      <c r="BQ368" t="str">
        <f t="shared" si="581"/>
        <v/>
      </c>
      <c r="BR368" s="275">
        <f>VLOOKUP(C368,MOVI!C:DT,24,0)</f>
        <v>0</v>
      </c>
      <c r="BS368" s="275">
        <f>VLOOKUP(C368,FPT!B:BQ,24,0)</f>
        <v>0</v>
      </c>
      <c r="BT368" t="str">
        <f t="shared" si="582"/>
        <v/>
      </c>
      <c r="BU368" s="275">
        <f>VLOOKUP(C368,MOVI!C:DT,25,0)</f>
        <v>200000</v>
      </c>
      <c r="BV368" s="275">
        <f>VLOOKUP(C368,FPT!B:BT,25,0)</f>
        <v>200000</v>
      </c>
      <c r="BW368" t="str">
        <f t="shared" si="583"/>
        <v/>
      </c>
      <c r="BX368" s="275">
        <f>VLOOKUP(C368,MOVI!C:DT,26,0)</f>
        <v>0</v>
      </c>
      <c r="BY368" s="275">
        <f>VLOOKUP(C368,FPT!B:BW,26,0)</f>
        <v>0</v>
      </c>
      <c r="BZ368" t="str">
        <f t="shared" si="584"/>
        <v/>
      </c>
      <c r="CA368" s="275">
        <f>VLOOKUP(C368,MOVI!C:DT,27,0)</f>
        <v>730000</v>
      </c>
      <c r="CB368" s="275">
        <f>VLOOKUP(C368,FPT!B:BZ,27,0)</f>
        <v>730000</v>
      </c>
      <c r="CC368" t="str">
        <f t="shared" si="585"/>
        <v/>
      </c>
      <c r="CD368" s="275">
        <f>VLOOKUP(C368,MOVI!C:DT,28,0)</f>
        <v>930000</v>
      </c>
      <c r="CE368" s="275">
        <f>VLOOKUP(C368,FPT!B:CC,28,0)</f>
        <v>930000</v>
      </c>
      <c r="CF368" t="str">
        <f t="shared" si="586"/>
        <v/>
      </c>
      <c r="CG368" t="str">
        <f>VLOOKUP(C368,MOVI!C:DT,29,0)</f>
        <v>CN</v>
      </c>
      <c r="CH368" s="252" t="str">
        <f>VLOOKUP(C368,FPT!B:CF,29,0)</f>
        <v>CN</v>
      </c>
      <c r="CI368" t="str">
        <f t="shared" si="587"/>
        <v/>
      </c>
      <c r="CJ368">
        <f>VLOOKUP(C368,MOVI!C:DT,30,0)</f>
        <v>26</v>
      </c>
      <c r="CK368" s="252">
        <f>VLOOKUP(C368,FPT!B:CI,30,0)</f>
        <v>26</v>
      </c>
      <c r="CL368" t="str">
        <f t="shared" si="588"/>
        <v/>
      </c>
      <c r="CM368">
        <f>VLOOKUP(C368,MOVI!C:DT,31,0)</f>
        <v>17</v>
      </c>
      <c r="CN368" s="252">
        <f>VLOOKUP(C368,FPT!B:CL,31,0)</f>
        <v>17</v>
      </c>
      <c r="CO368" t="str">
        <f t="shared" si="589"/>
        <v/>
      </c>
      <c r="CP368" s="275">
        <f>VLOOKUP(C368,MOVI!C:DT,32,0)</f>
        <v>0</v>
      </c>
      <c r="CQ368" s="275">
        <f>VLOOKUP(C368,FPT!B:CO,32,0)</f>
        <v>0</v>
      </c>
      <c r="CR368" t="str">
        <f t="shared" si="590"/>
        <v/>
      </c>
      <c r="CS368" s="275">
        <f>VLOOKUP(C368,MOVI!C:DT,33,0)</f>
        <v>0</v>
      </c>
      <c r="CT368" s="275">
        <f>VLOOKUP(C368,FPT!B:CR,33,0)</f>
        <v>0</v>
      </c>
      <c r="CU368" t="str">
        <f t="shared" si="591"/>
        <v/>
      </c>
      <c r="CV368" s="275">
        <f>VLOOKUP(C368,MOVI!C:DT,34,0)</f>
        <v>0</v>
      </c>
      <c r="CW368" s="275">
        <f>VLOOKUP(C368,FPT!B:CU,34,0)</f>
        <v>0</v>
      </c>
      <c r="CX368" t="str">
        <f t="shared" si="592"/>
        <v/>
      </c>
      <c r="CY368" s="275">
        <f>VLOOKUP(C368,MOVI!C:DT,35,0)</f>
        <v>17</v>
      </c>
      <c r="CZ368" s="275">
        <f>VLOOKUP(C368,FPT!B:CX,35,0)</f>
        <v>17</v>
      </c>
      <c r="DA368" t="str">
        <f t="shared" si="593"/>
        <v/>
      </c>
      <c r="DB368" s="275">
        <f>VLOOKUP(C368,MOVI!C:DT,36,0)</f>
        <v>0</v>
      </c>
      <c r="DC368" s="275">
        <f>VLOOKUP(C368,FPT!B:DA,36,0)</f>
        <v>0</v>
      </c>
      <c r="DD368" t="str">
        <f t="shared" si="594"/>
        <v/>
      </c>
      <c r="DE368" s="275">
        <f>VLOOKUP(C368,MOVI!C:DT,37,0)</f>
        <v>0</v>
      </c>
      <c r="DF368" s="275">
        <f>VLOOKUP(C368,FPT!B:DD,37,0)</f>
        <v>0</v>
      </c>
      <c r="DG368" t="str">
        <f t="shared" si="595"/>
        <v/>
      </c>
      <c r="DH368" s="275">
        <f>VLOOKUP(C368,MOVI!C:DT,38,0)</f>
        <v>0</v>
      </c>
      <c r="DI368" s="275">
        <f>VLOOKUP(C368,FPT!B:DG,38,0)</f>
        <v>0</v>
      </c>
      <c r="DJ368" t="str">
        <f t="shared" si="596"/>
        <v/>
      </c>
      <c r="DK368" s="275">
        <f>VLOOKUP(C368,MOVI!C:DT,39,0)</f>
        <v>0</v>
      </c>
      <c r="DL368" s="275">
        <f>VLOOKUP(C368,FPT!B:DJ,39,0)</f>
        <v>0</v>
      </c>
      <c r="DM368" t="str">
        <f t="shared" si="597"/>
        <v/>
      </c>
      <c r="DN368" s="275">
        <f>VLOOKUP(C368,MOVI!C:DT,40,0)</f>
        <v>0</v>
      </c>
      <c r="DO368" s="275">
        <f>VLOOKUP(C368,FPT!B:DM,40,0)</f>
        <v>0</v>
      </c>
      <c r="DP368" t="str">
        <f t="shared" si="598"/>
        <v/>
      </c>
      <c r="DQ368" s="275">
        <f>VLOOKUP(C368,MOVI!C:DT,41,0)</f>
        <v>0</v>
      </c>
      <c r="DR368" s="275">
        <f>VLOOKUP(C368,FPT!B:DP,41,0)</f>
        <v>0</v>
      </c>
      <c r="DS368" t="str">
        <f t="shared" si="599"/>
        <v/>
      </c>
      <c r="DT368" s="275">
        <f>VLOOKUP(C368,MOVI!C:DT,42,0)</f>
        <v>3269231</v>
      </c>
      <c r="DU368" s="275">
        <f>ROUND(VLOOKUP(C368,FPT!B:DS,42,0),0)</f>
        <v>3269231</v>
      </c>
      <c r="DV368" t="str">
        <f t="shared" si="600"/>
        <v/>
      </c>
      <c r="DW368" s="275">
        <f>VLOOKUP(C368,MOVI!C:DT,43,0)</f>
        <v>0</v>
      </c>
      <c r="DX368" s="275">
        <f>VLOOKUP(C368,FPT!B:DV,43,0)</f>
        <v>0</v>
      </c>
      <c r="DY368" t="str">
        <f t="shared" si="601"/>
        <v/>
      </c>
      <c r="DZ368" s="275">
        <f>VLOOKUP(C368,MOVI!C:DT,44,0)</f>
        <v>0</v>
      </c>
      <c r="EA368" s="275">
        <f>VLOOKUP(C368,FPT!B:DY,44,0)</f>
        <v>0</v>
      </c>
      <c r="EB368" t="str">
        <f t="shared" si="602"/>
        <v/>
      </c>
      <c r="EC368" s="275">
        <f>VLOOKUP(C368,MOVI!C:DT,45,0)</f>
        <v>3269231</v>
      </c>
      <c r="ED368" s="275">
        <f>ROUND(VLOOKUP(C368,FPT!B:EB,45,0),0)</f>
        <v>3269231</v>
      </c>
      <c r="EE368" t="str">
        <f t="shared" si="603"/>
        <v/>
      </c>
      <c r="EF368" s="275">
        <f>VLOOKUP(C368,MOVI!C:DT,46,0)</f>
        <v>0</v>
      </c>
      <c r="EG368" s="275">
        <f>VLOOKUP(C368,FPT!B:EE,46,0)</f>
        <v>0</v>
      </c>
      <c r="EH368" t="str">
        <f t="shared" si="604"/>
        <v/>
      </c>
      <c r="EI368" s="275">
        <f>VLOOKUP(C368,MOVI!C:DT,47,0)</f>
        <v>0</v>
      </c>
      <c r="EJ368" s="275">
        <f>VLOOKUP(C368,FPT!B:EH,47,0)</f>
        <v>0</v>
      </c>
      <c r="EK368" t="str">
        <f t="shared" si="605"/>
        <v/>
      </c>
      <c r="EL368" s="275">
        <f>VLOOKUP(C368,MOVI!C:DT,48,0)</f>
        <v>0</v>
      </c>
      <c r="EM368" s="275">
        <f>VLOOKUP(C368,FPT!B:EK,48,0)</f>
        <v>0</v>
      </c>
      <c r="EN368" t="str">
        <f t="shared" si="606"/>
        <v/>
      </c>
      <c r="EO368" s="275">
        <f>VLOOKUP(C368,MOVI!C:DT,49,0)</f>
        <v>200000</v>
      </c>
      <c r="EP368" s="275">
        <f>VLOOKUP(C368,FPT!B:EN,49,0)</f>
        <v>200000</v>
      </c>
      <c r="EQ368" t="str">
        <f t="shared" si="607"/>
        <v/>
      </c>
      <c r="ER368" s="275">
        <f>VLOOKUP(C368,MOVI!C:DT,50,0)</f>
        <v>0</v>
      </c>
      <c r="ES368" s="275">
        <f>VLOOKUP(C368,FPT!B:EQ,50,0)</f>
        <v>0</v>
      </c>
      <c r="ET368" t="str">
        <f t="shared" si="608"/>
        <v/>
      </c>
      <c r="EU368" s="275">
        <f>VLOOKUP(C368,MOVI!C:DT,51,0)</f>
        <v>0</v>
      </c>
      <c r="EV368" s="275">
        <f>VLOOKUP(C368,FPT!B:ET,51,0)</f>
        <v>0</v>
      </c>
      <c r="EW368" t="str">
        <f t="shared" si="609"/>
        <v/>
      </c>
      <c r="EX368" s="275">
        <f>VLOOKUP(C368,MOVI!C:DT,52,0)</f>
        <v>0</v>
      </c>
      <c r="EY368" s="275">
        <f>VLOOKUP(C368,FPT!B:EW,52,0)</f>
        <v>0</v>
      </c>
      <c r="EZ368" t="str">
        <f t="shared" si="610"/>
        <v/>
      </c>
      <c r="FA368" s="275">
        <f>VLOOKUP(C368,MOVI!C:DT,53,0)</f>
        <v>0</v>
      </c>
      <c r="FB368" s="275">
        <f>VLOOKUP(C368,FPT!B:EZ,53,0)</f>
        <v>0</v>
      </c>
      <c r="FC368" t="str">
        <f t="shared" si="611"/>
        <v/>
      </c>
      <c r="FD368" s="275">
        <f>VLOOKUP(C368,MOVI!C:DT,54,0)</f>
        <v>0</v>
      </c>
      <c r="FE368" s="275">
        <f>VLOOKUP(C368,FPT!B:FC,54,0)</f>
        <v>0</v>
      </c>
      <c r="FF368" t="str">
        <f t="shared" si="612"/>
        <v/>
      </c>
      <c r="FG368" s="275">
        <f>VLOOKUP(C368,MOVI!C:DT,55,0)</f>
        <v>477308</v>
      </c>
      <c r="FH368" s="275">
        <f>VLOOKUP(C368,FPT!B:FF,55,0)</f>
        <v>477308</v>
      </c>
      <c r="FI368" t="str">
        <f t="shared" si="613"/>
        <v/>
      </c>
      <c r="FJ368" s="275">
        <f>VLOOKUP(C368,MOVI!C:DT,56,0)</f>
        <v>677308</v>
      </c>
      <c r="FK368" s="275">
        <f>VLOOKUP(C368,FPT!B:FI,56,0)</f>
        <v>677308</v>
      </c>
      <c r="FL368" t="str">
        <f t="shared" si="614"/>
        <v/>
      </c>
      <c r="FM368" s="275">
        <f>VLOOKUP(C368,MOVI!C:DT,57,0)</f>
        <v>0</v>
      </c>
      <c r="FN368" s="275">
        <f>VLOOKUP(C368,FPT!B:FL,57,0)</f>
        <v>0</v>
      </c>
      <c r="FO368" t="str">
        <f t="shared" si="615"/>
        <v/>
      </c>
      <c r="FP368" s="275">
        <f>VLOOKUP(C368,MOVI!C:DT,58,0)</f>
        <v>0</v>
      </c>
      <c r="FQ368" s="275">
        <f>VLOOKUP(C368,FPT!B:FO,58,0)</f>
        <v>0</v>
      </c>
      <c r="FR368" t="str">
        <f t="shared" si="616"/>
        <v/>
      </c>
      <c r="FS368" s="275">
        <f>VLOOKUP(C368,MOVI!C:DT,59,0)</f>
        <v>0</v>
      </c>
      <c r="FT368" s="275">
        <f>VLOOKUP(C368,FPT!B:FR,59,0)</f>
        <v>0</v>
      </c>
      <c r="FU368" t="str">
        <f t="shared" si="617"/>
        <v/>
      </c>
      <c r="FV368" s="275">
        <f>VLOOKUP(C368,MOVI!C:DT,60,0)</f>
        <v>0</v>
      </c>
      <c r="FW368" s="275">
        <f>VLOOKUP(C368,FPT!B:FU,60,0)</f>
        <v>0</v>
      </c>
      <c r="FX368" t="str">
        <f t="shared" si="618"/>
        <v/>
      </c>
      <c r="FY368" s="275">
        <f>VLOOKUP(C368,MOVI!C:DT,61,0)</f>
        <v>0</v>
      </c>
      <c r="FZ368" s="275">
        <f>VLOOKUP(C368,FPT!B:FX,61,0)</f>
        <v>0</v>
      </c>
      <c r="GA368" t="str">
        <f t="shared" si="619"/>
        <v/>
      </c>
      <c r="GB368" s="275">
        <f>VLOOKUP(C368,MOVI!C:DT,62,0)</f>
        <v>0</v>
      </c>
      <c r="GC368" s="275">
        <f>VLOOKUP(C368,FPT!B:GA,62,0)</f>
        <v>0</v>
      </c>
      <c r="GD368" t="str">
        <f t="shared" si="620"/>
        <v/>
      </c>
      <c r="GE368" s="275">
        <f>VLOOKUP(C368,MOVI!C:DT,63,0)</f>
        <v>0</v>
      </c>
      <c r="GF368" s="275">
        <f>VLOOKUP(C368,FPT!B:GD,63,0)</f>
        <v>0</v>
      </c>
      <c r="GG368" t="str">
        <f t="shared" si="621"/>
        <v/>
      </c>
      <c r="GH368" s="275">
        <f>VLOOKUP(C368,MOVI!C:DT,64,0)</f>
        <v>0</v>
      </c>
      <c r="GI368" s="275">
        <f>VLOOKUP(C368,FPT!B:GG,64,0)</f>
        <v>0</v>
      </c>
      <c r="GJ368" t="str">
        <f t="shared" si="622"/>
        <v/>
      </c>
      <c r="GK368" s="275">
        <f>VLOOKUP(C368,MOVI!C:DT,65,0)</f>
        <v>0</v>
      </c>
      <c r="GL368" s="275">
        <f>VLOOKUP(C368,FPT!B:GJ,65,0)</f>
        <v>0</v>
      </c>
      <c r="GM368" t="str">
        <f t="shared" si="623"/>
        <v/>
      </c>
      <c r="GN368" s="275">
        <f>VLOOKUP(C368,MOVI!C:DT,66,0)</f>
        <v>0</v>
      </c>
      <c r="GO368" s="275">
        <f>VLOOKUP(C368,FPT!B:GM,66,0)</f>
        <v>0</v>
      </c>
      <c r="GP368" t="str">
        <f t="shared" si="624"/>
        <v/>
      </c>
      <c r="GQ368" s="275">
        <f>VLOOKUP(C368,MOVI!C:DT,67,0)</f>
        <v>0</v>
      </c>
      <c r="GR368" s="275">
        <f>VLOOKUP(C368,FPT!B:GP,67,0)</f>
        <v>0</v>
      </c>
      <c r="GS368" t="str">
        <f t="shared" si="625"/>
        <v/>
      </c>
      <c r="GT368" s="275">
        <f>VLOOKUP(C368,MOVI!C:DT,68,0)</f>
        <v>0</v>
      </c>
      <c r="GU368" s="275">
        <f>VLOOKUP(C368,FPT!B:GS,68,0)</f>
        <v>0</v>
      </c>
      <c r="GV368" t="str">
        <f t="shared" si="626"/>
        <v/>
      </c>
      <c r="GW368" s="275">
        <f>VLOOKUP(C368,MOVI!C:DT,69,0)</f>
        <v>0</v>
      </c>
      <c r="GX368" s="275">
        <f>VLOOKUP(C368,FPT!B:GV,69,0)</f>
        <v>0</v>
      </c>
      <c r="GY368" t="str">
        <f t="shared" si="627"/>
        <v/>
      </c>
      <c r="GZ368" s="275">
        <f>VLOOKUP(C368,MOVI!C:DT,70,0)</f>
        <v>0</v>
      </c>
      <c r="HA368" s="275">
        <f>VLOOKUP(C368,FPT!B:GY,70,0)</f>
        <v>0</v>
      </c>
      <c r="HB368" t="str">
        <f t="shared" si="628"/>
        <v/>
      </c>
      <c r="HC368" s="275">
        <f>VLOOKUP(C368,MOVI!C:DT,71,0)</f>
        <v>3946539</v>
      </c>
      <c r="HD368" s="275">
        <f>ROUND(VLOOKUP(C368,FPT!B:HB,71,0),0)</f>
        <v>3946539</v>
      </c>
      <c r="HE368" t="str">
        <f t="shared" si="629"/>
        <v/>
      </c>
      <c r="HF368" s="275">
        <f>ROUND(VLOOKUP(C368,MOVI!C:DT,72,0),0)</f>
        <v>0</v>
      </c>
      <c r="HG368" s="275">
        <f>ROUND(VLOOKUP(C368,FPT!B:HE,72,0),0)</f>
        <v>0</v>
      </c>
      <c r="HH368" t="str">
        <f t="shared" si="630"/>
        <v/>
      </c>
      <c r="HI368" s="275">
        <f>VLOOKUP(C368,MOVI!C:DT,73,0)</f>
        <v>200000</v>
      </c>
      <c r="HJ368" s="275">
        <f>VLOOKUP(C368,FPT!B:HH,73,0)</f>
        <v>200000</v>
      </c>
      <c r="HK368" t="str">
        <f t="shared" si="631"/>
        <v/>
      </c>
      <c r="HL368" s="275">
        <f>VLOOKUP(C368,MOVI!C:DT,74,0)</f>
        <v>477308</v>
      </c>
      <c r="HM368" s="275">
        <f>VLOOKUP(C368,FPT!B:HK,74,0)</f>
        <v>477308</v>
      </c>
      <c r="HN368" t="str">
        <f t="shared" si="632"/>
        <v/>
      </c>
      <c r="HO368" s="275">
        <f>VLOOKUP(C368,MOVI!C:DT,75,0)</f>
        <v>0</v>
      </c>
      <c r="HP368" s="275">
        <f>VLOOKUP(C368,FPT!B:HN,75,0)</f>
        <v>0</v>
      </c>
      <c r="HQ368" t="str">
        <f t="shared" si="633"/>
        <v/>
      </c>
      <c r="HR368" s="275">
        <f>VLOOKUP(C368,MOVI!C:DT,76,0)</f>
        <v>0</v>
      </c>
      <c r="HS368" s="275">
        <f>VLOOKUP(C368,FPT!B:HQ,76,0)</f>
        <v>0</v>
      </c>
      <c r="HT368" t="str">
        <f t="shared" si="634"/>
        <v/>
      </c>
      <c r="HU368" s="275">
        <f>VLOOKUP(C368,MOVI!C:DT,77,0)</f>
        <v>0</v>
      </c>
      <c r="HV368" s="275">
        <f>VLOOKUP(C368,FPT!B:HT,77,0)</f>
        <v>0</v>
      </c>
      <c r="HW368" t="str">
        <f t="shared" si="635"/>
        <v/>
      </c>
      <c r="HX368" s="274">
        <f>VLOOKUP(C368,MOVI!C:CB,78,0)</f>
        <v>0</v>
      </c>
      <c r="HY368" s="261">
        <f>VLOOKUP(C368,FPT!$B:$CA,78,0)</f>
        <v>0</v>
      </c>
      <c r="HZ368" t="str">
        <f t="shared" si="636"/>
        <v/>
      </c>
      <c r="IA368" s="275">
        <f>VLOOKUP(C368,MOVI!C:CD,79,0)</f>
        <v>0</v>
      </c>
      <c r="IB368" s="275">
        <f>VLOOKUP(C368,FPT!B:HZ,79,0)</f>
        <v>0</v>
      </c>
      <c r="IC368" t="str">
        <f t="shared" si="637"/>
        <v/>
      </c>
      <c r="ID368" s="275">
        <f>VLOOKUP(C368,MOVI!C:CD,80,0)</f>
        <v>0</v>
      </c>
      <c r="IE368" s="275">
        <f>VLOOKUP(C368,FPT!B:IC,80,0)</f>
        <v>0</v>
      </c>
      <c r="IF368" t="str">
        <f t="shared" si="638"/>
        <v/>
      </c>
      <c r="IG368" s="275">
        <f>VLOOKUP(C368,MOVI!C:DT,81,0)</f>
        <v>0</v>
      </c>
      <c r="IH368" s="275">
        <f>VLOOKUP(C368,FPT!B:IF,81,0)</f>
        <v>0</v>
      </c>
      <c r="II368" t="str">
        <f t="shared" si="639"/>
        <v/>
      </c>
      <c r="IJ368" s="275">
        <f>VLOOKUP(C368,MOVI!C:DT,82,0)</f>
        <v>0</v>
      </c>
      <c r="IK368" s="275">
        <f>VLOOKUP(C368,FPT!B:II,82,0)</f>
        <v>0</v>
      </c>
      <c r="IL368" t="str">
        <f t="shared" si="640"/>
        <v/>
      </c>
      <c r="IM368" s="275">
        <f>ROUND(VLOOKUP(C368,MOVI!C:DT,83,0),0)</f>
        <v>677308</v>
      </c>
      <c r="IN368" s="275">
        <f>ROUND(VLOOKUP(C368,FPT!B:IL,83,0),0)</f>
        <v>677308</v>
      </c>
      <c r="IO368" t="str">
        <f t="shared" si="641"/>
        <v/>
      </c>
      <c r="IP368" s="275">
        <f>ROUND(VLOOKUP(C368,MOVI!C:DT,84,0),0)</f>
        <v>3269231</v>
      </c>
      <c r="IQ368" s="275">
        <f>ROUND(VLOOKUP(C368,FPT!B:IO,84,0),0)</f>
        <v>3269231</v>
      </c>
      <c r="IR368" t="str">
        <f t="shared" si="642"/>
        <v/>
      </c>
      <c r="IS368" s="275">
        <f>ROUND(VLOOKUP(C368,MOVI!C:DT,85,0),0)</f>
        <v>394654</v>
      </c>
      <c r="IT368" s="275">
        <f>ROUND(VLOOKUP(C368,FPT!B:IR,85,0),0)</f>
        <v>394654</v>
      </c>
      <c r="IU368" t="str">
        <f t="shared" si="643"/>
        <v/>
      </c>
      <c r="IV368" s="275">
        <f>VLOOKUP(C368,MOVI!C:DT,86,0)</f>
        <v>0</v>
      </c>
      <c r="IW368" s="275">
        <f>VLOOKUP(C368,FPT!B:IU,86,0)</f>
        <v>0</v>
      </c>
      <c r="IX368" t="str">
        <f t="shared" si="644"/>
        <v/>
      </c>
      <c r="IY368" s="275">
        <f>ROUND(VLOOKUP(C368,MOVI!C:DT,87,0),0)</f>
        <v>394654</v>
      </c>
      <c r="IZ368" s="275">
        <f>ROUND(VLOOKUP(C368,FPT!B:IX,87,0),0)</f>
        <v>394654</v>
      </c>
      <c r="JA368" t="str">
        <f t="shared" si="645"/>
        <v/>
      </c>
      <c r="JB368" s="275">
        <f>VLOOKUP(C368,MOVI!C:DT,88,0)</f>
        <v>0</v>
      </c>
      <c r="JC368" s="275">
        <f>VLOOKUP(C368,FPT!B:JA,88,0)</f>
        <v>0</v>
      </c>
      <c r="JD368" t="str">
        <f t="shared" si="646"/>
        <v/>
      </c>
      <c r="JE368" s="275">
        <f>VLOOKUP(C368,MOVI!C:DT,89,0)</f>
        <v>0</v>
      </c>
      <c r="JF368" s="275">
        <f>VLOOKUP(C368,FPT!B:JD,89,0)</f>
        <v>0</v>
      </c>
      <c r="JG368" t="str">
        <f t="shared" si="647"/>
        <v/>
      </c>
      <c r="JH368" s="275">
        <f>VLOOKUP(C368,MOVI!C:DT,90,0)</f>
        <v>0</v>
      </c>
      <c r="JI368" s="275">
        <f>VLOOKUP(C368,FPT!B:JG,90,0)</f>
        <v>0</v>
      </c>
      <c r="JJ368" t="str">
        <f t="shared" si="648"/>
        <v/>
      </c>
      <c r="JK368" s="275">
        <f>VLOOKUP(C368,MOVI!C:DT,91,0)</f>
        <v>0</v>
      </c>
      <c r="JL368" s="275">
        <f>VLOOKUP(C368,FPT!B:JJ,91,0)</f>
        <v>0</v>
      </c>
      <c r="JM368" t="str">
        <f t="shared" si="649"/>
        <v/>
      </c>
      <c r="JN368" s="275">
        <f>VLOOKUP(C368,MOVI!C:DT,92,0)</f>
        <v>0</v>
      </c>
      <c r="JO368" s="275">
        <f>VLOOKUP(C368,FPT!B:JM,92,0)</f>
        <v>0</v>
      </c>
      <c r="JP368" t="str">
        <f t="shared" si="650"/>
        <v/>
      </c>
      <c r="JQ368" s="275">
        <f>VLOOKUP(C368,MOVI!C:DT,93,0)</f>
        <v>0</v>
      </c>
      <c r="JR368" s="275">
        <f>VLOOKUP(C368,FPT!B:JP,93,0)</f>
        <v>0</v>
      </c>
      <c r="JS368" t="str">
        <f t="shared" si="651"/>
        <v/>
      </c>
      <c r="JT368" s="275">
        <f>VLOOKUP(C368,MOVI!C:DT,94,0)</f>
        <v>0</v>
      </c>
      <c r="JU368" s="275">
        <f>VLOOKUP(C368,FPT!B:JS,94,0)</f>
        <v>0</v>
      </c>
      <c r="JV368" t="str">
        <f t="shared" si="652"/>
        <v/>
      </c>
      <c r="JW368" s="275">
        <f>VLOOKUP(C368,MOVI!C:DT,95,0)</f>
        <v>3551885</v>
      </c>
      <c r="JX368" s="275">
        <f>VLOOKUP(C368,FPT!B:JV,95,0)</f>
        <v>3551885</v>
      </c>
      <c r="JY368" t="str">
        <f t="shared" si="653"/>
        <v/>
      </c>
      <c r="JZ368" s="275">
        <f>VLOOKUP(C368,MOVI!C:DT,96,0)</f>
        <v>0</v>
      </c>
      <c r="KA368" s="275">
        <f>VLOOKUP(C368,FPT!B:JY,96,0)</f>
        <v>0</v>
      </c>
      <c r="KB368" t="str">
        <f t="shared" si="654"/>
        <v/>
      </c>
      <c r="KC368" s="275">
        <f>VLOOKUP(C368,MOVI!C:DT,97,0)</f>
        <v>3551885</v>
      </c>
      <c r="KD368" s="275">
        <f>VLOOKUP(C368,FPT!B:KB,97,0)</f>
        <v>3551885</v>
      </c>
      <c r="KE368" t="str">
        <f t="shared" si="655"/>
        <v/>
      </c>
      <c r="KF368" s="275">
        <f>VLOOKUP(C368,MOVI!C:DT,98,0)</f>
        <v>0</v>
      </c>
      <c r="KG368" s="275">
        <f>VLOOKUP(C368,FPT!B:KE,98,0)</f>
        <v>0</v>
      </c>
      <c r="KH368" t="str">
        <f t="shared" si="656"/>
        <v/>
      </c>
      <c r="KI368" s="275">
        <f>VLOOKUP(C368,MOVI!C:DT,99,0)</f>
        <v>0</v>
      </c>
      <c r="KJ368" s="275">
        <f>VLOOKUP(C368,FPT!B:KH,99,0)</f>
        <v>0</v>
      </c>
      <c r="KK368" t="str">
        <f t="shared" si="657"/>
        <v/>
      </c>
      <c r="KL368" s="275">
        <f>VLOOKUP(C368,MOVI!C:DT,100,0)</f>
        <v>0</v>
      </c>
      <c r="KM368" s="275">
        <f>VLOOKUP(C368,FPT!B:KK,100,0)</f>
        <v>0</v>
      </c>
      <c r="KN368" t="str">
        <f t="shared" si="658"/>
        <v/>
      </c>
      <c r="KO368" s="275">
        <f>VLOOKUP(C368,MOVI!C:DT,101,0)</f>
        <v>0</v>
      </c>
      <c r="KP368" s="275">
        <f>VLOOKUP(C368,FPT!B:KN,101,0)</f>
        <v>0</v>
      </c>
      <c r="KQ368" t="str">
        <f t="shared" si="659"/>
        <v/>
      </c>
      <c r="KR368" s="275">
        <f>VLOOKUP(C368,MOVI!C:DT,102,0)</f>
        <v>0</v>
      </c>
      <c r="KS368" s="275">
        <f>VLOOKUP(C368,FPT!B:KQ,102,0)</f>
        <v>0</v>
      </c>
      <c r="KT368" t="str">
        <f t="shared" si="660"/>
        <v/>
      </c>
      <c r="KU368" s="275">
        <f>VLOOKUP(C368,MOVI!C:DT,103,0)</f>
        <v>0</v>
      </c>
      <c r="KV368" s="275">
        <f>VLOOKUP(C368,FPT!B:KT,103,0)</f>
        <v>0</v>
      </c>
      <c r="KW368" t="str">
        <f t="shared" si="661"/>
        <v/>
      </c>
      <c r="KX368" s="275">
        <f>VLOOKUP(C368,MOVI!C:DT,104,0)</f>
        <v>0</v>
      </c>
      <c r="KY368" s="275">
        <f>VLOOKUP(C368,FPT!B:KW,104,0)</f>
        <v>0</v>
      </c>
      <c r="KZ368" t="str">
        <f t="shared" si="662"/>
        <v/>
      </c>
      <c r="LA368" s="275">
        <f>VLOOKUP(C368,MOVI!C:DT,105,0)</f>
        <v>0</v>
      </c>
      <c r="LB368" s="275">
        <f>VLOOKUP(C368,FPT!B:KZ,105,0)</f>
        <v>0</v>
      </c>
      <c r="LC368" t="str">
        <f t="shared" si="663"/>
        <v/>
      </c>
      <c r="LD368" s="275">
        <f>VLOOKUP(C368,MOVI!C:DT,106,0)</f>
        <v>3946539</v>
      </c>
      <c r="LE368" s="275">
        <f>VLOOKUP(C368,FPT!B:LC,106,0)</f>
        <v>3946539</v>
      </c>
      <c r="LF368" t="str">
        <f t="shared" si="664"/>
        <v/>
      </c>
      <c r="LG368" s="273">
        <f>VLOOKUP(C368,MOVI!C:DT,107,0)</f>
        <v>0</v>
      </c>
      <c r="LH368" s="273">
        <f>VLOOKUP(C368,FPT!B:LF,107,0)</f>
        <v>0</v>
      </c>
      <c r="LI368" t="str">
        <f t="shared" si="665"/>
        <v/>
      </c>
      <c r="LJ368" t="str">
        <f>VLOOKUP(C368,MOVI!C:DV,108,0)</f>
        <v>MoviSouthSales</v>
      </c>
      <c r="LK368" s="252" t="str">
        <f>VLOOKUP(C368,FPT!B:LI,108,0)</f>
        <v>MoviSouthSales</v>
      </c>
      <c r="LL368" t="str">
        <f t="shared" si="666"/>
        <v/>
      </c>
      <c r="LM368" s="275">
        <f>ROUND(VLOOKUP(C368,MOVI!C:DV,109,0),0)</f>
        <v>416667</v>
      </c>
      <c r="LN368" s="275">
        <f>ROUND(VLOOKUP(C368,FPT!B:LL,109,0),0)</f>
        <v>416667</v>
      </c>
      <c r="LO368" t="str">
        <f t="shared" si="667"/>
        <v/>
      </c>
      <c r="LP368" t="str">
        <f>VLOOKUP(C368,MOVI!C:DV,110,0)</f>
        <v>BDG</v>
      </c>
      <c r="LQ368" s="247" t="str">
        <f>VLOOKUP(C368,FPT!B:LO,110,0)</f>
        <v>BDG</v>
      </c>
      <c r="LR368" t="str">
        <f t="shared" si="668"/>
        <v/>
      </c>
      <c r="LS368">
        <f>MOVI!DI363</f>
        <v>13</v>
      </c>
      <c r="LV368">
        <f>MOVI!DJ363</f>
        <v>0</v>
      </c>
      <c r="LW368">
        <f>MOVI!DK363</f>
        <v>1</v>
      </c>
      <c r="LX368">
        <f>MOVI!DL363</f>
        <v>0</v>
      </c>
      <c r="LY368">
        <f>MOVI!DM363</f>
        <v>0</v>
      </c>
      <c r="LZ368">
        <f>MOVI!DN363</f>
        <v>0</v>
      </c>
      <c r="MA368">
        <f>MOVI!DO363</f>
        <v>0</v>
      </c>
      <c r="MB368" t="str">
        <f>MOVI!DP363</f>
        <v>BDG</v>
      </c>
      <c r="MC368">
        <f>MOVI!DQ363</f>
        <v>0</v>
      </c>
      <c r="MD368">
        <f>MOVI!DR363</f>
        <v>0</v>
      </c>
      <c r="ME368" t="str">
        <f>VLOOKUP(C368,MOVI!C:DV,121,0)</f>
        <v>Group 1</v>
      </c>
      <c r="MF368" s="252" t="str">
        <f>VLOOKUP(C368,FPT!B:MD,111,0)</f>
        <v>Group 1</v>
      </c>
      <c r="MG368" t="str">
        <f t="shared" si="672"/>
        <v/>
      </c>
      <c r="MH368" t="str">
        <f>VLOOKUP(C368,MOVI!C:DT,122,0)</f>
        <v>MoviSouthGroup 1</v>
      </c>
      <c r="MI368" s="252" t="str">
        <f>VLOOKUP(C368,FPT!B:DS,112,0)</f>
        <v>MoviSouthGroup 1</v>
      </c>
      <c r="MJ368" t="str">
        <f t="shared" si="669"/>
        <v/>
      </c>
    </row>
    <row r="369" spans="1:348" x14ac:dyDescent="0.25">
      <c r="A369">
        <v>361</v>
      </c>
      <c r="B369" s="48">
        <v>6242</v>
      </c>
      <c r="C369" s="271" t="s">
        <v>1145</v>
      </c>
      <c r="D369" t="str">
        <f>VLOOKUP(C369,MOVI!C:D,2,0)</f>
        <v>Lê Mạnh Hùng</v>
      </c>
      <c r="E369" t="str">
        <f>VLOOKUP(C369,FPT!B:C,2,0)</f>
        <v>Lê Mạnh Hùng</v>
      </c>
      <c r="F369" t="str">
        <f t="shared" si="562"/>
        <v/>
      </c>
      <c r="G369" t="str">
        <f>VLOOKUP(C369,MOVI!C:E,3,0)</f>
        <v>Sales</v>
      </c>
      <c r="H369" t="str">
        <f>VLOOKUP(C369,FPT!B:F,3,0)</f>
        <v>Sales</v>
      </c>
      <c r="I369" t="str">
        <f t="shared" si="563"/>
        <v/>
      </c>
      <c r="J369" t="str">
        <f>VLOOKUP(C369,MOVI!C:H,4,0)</f>
        <v>Field Sales</v>
      </c>
      <c r="K369" t="str">
        <f>VLOOKUP(C369,FPT!B:I,4,0)</f>
        <v>Field Sales</v>
      </c>
      <c r="L369" t="str">
        <f t="shared" si="564"/>
        <v/>
      </c>
      <c r="M369" t="str">
        <f>VLOOKUP(C369,MOVI!C:DT,5,0)</f>
        <v>Associate</v>
      </c>
      <c r="N369" t="str">
        <f>VLOOKUP(C369,FPT!B:L,5,0)</f>
        <v>Associate</v>
      </c>
      <c r="O369" t="str">
        <f t="shared" si="565"/>
        <v/>
      </c>
      <c r="P369" t="str">
        <f>VLOOKUP(C369,MOVI!C:DT,6,0)</f>
        <v>Field Sales</v>
      </c>
      <c r="Q369" t="str">
        <f>VLOOKUP(C369,FPT!B:O,6,0)</f>
        <v>Field sales</v>
      </c>
      <c r="R369" t="str">
        <f t="shared" si="566"/>
        <v/>
      </c>
      <c r="S369" t="str">
        <f>VLOOKUP(C369,MOVI!C:DT,7,0)</f>
        <v>North</v>
      </c>
      <c r="T369" t="str">
        <f>VLOOKUP(C369,FPT!B:R,7,0)</f>
        <v>North</v>
      </c>
      <c r="U369" t="str">
        <f t="shared" si="567"/>
        <v/>
      </c>
      <c r="V369" t="str">
        <f>VLOOKUP(C369,MOVI!C:DT,8,0)</f>
        <v>Movi</v>
      </c>
      <c r="W369" t="str">
        <f>VLOOKUP(C369,FPT!B:U,8,0)</f>
        <v>Movi</v>
      </c>
      <c r="X369" t="str">
        <f t="shared" si="568"/>
        <v/>
      </c>
      <c r="Y369" t="str">
        <f>VLOOKUP(C369,MOVI!C:DT,9,0)</f>
        <v>Full-time</v>
      </c>
      <c r="Z369" t="str">
        <f>VLOOKUP(C369,FPT!B:X,9,0)</f>
        <v>Full-time</v>
      </c>
      <c r="AA369" t="str">
        <f t="shared" si="569"/>
        <v/>
      </c>
      <c r="AB369" s="287" t="str">
        <f>VLOOKUP(C369,MOVI!C:DT,10,0)</f>
        <v>Probation</v>
      </c>
      <c r="AC369" t="str">
        <f>VLOOKUP(C369,FPT!B:AA,10,0)</f>
        <v>Permanent</v>
      </c>
      <c r="AD369" t="str">
        <f t="shared" si="570"/>
        <v>Lệch</v>
      </c>
      <c r="AE369" s="247">
        <f>VLOOKUP(C369,MOVI!C:DT,11,0)</f>
        <v>44508</v>
      </c>
      <c r="AF369" s="247">
        <f>VLOOKUP(C369,FPT!B:AD,11,0)</f>
        <v>44508</v>
      </c>
      <c r="AG369" t="str">
        <f t="shared" si="571"/>
        <v/>
      </c>
      <c r="AH369" s="260" t="str">
        <f>VLOOKUP(C369,MOVI!C:DT,12,0)</f>
        <v/>
      </c>
      <c r="AI369" s="260"/>
      <c r="AJ369" t="str">
        <f t="shared" si="671"/>
        <v/>
      </c>
      <c r="AK369">
        <f>VLOOKUP(C369,MOVI!C:DT,13,0)</f>
        <v>0</v>
      </c>
      <c r="AL369" s="247">
        <f>VLOOKUP(C369,FPT!B:AJ,13,0)</f>
        <v>0</v>
      </c>
      <c r="AM369" t="str">
        <f t="shared" si="670"/>
        <v/>
      </c>
      <c r="AN369" s="247">
        <f>VLOOKUP(C369,MOVI!C:DT,14,0)</f>
        <v>0</v>
      </c>
      <c r="AO369" s="247">
        <f>VLOOKUP(C369,FPT!B:AM,14,0)</f>
        <v>0</v>
      </c>
      <c r="AP369" t="str">
        <f t="shared" si="572"/>
        <v/>
      </c>
      <c r="AQ369" t="str">
        <f>VLOOKUP(C369,MOVI!C:DT,15,0)</f>
        <v>JO</v>
      </c>
      <c r="AR369" s="247">
        <f>VLOOKUP(C369,FPT!B:AP,15,0)</f>
        <v>0</v>
      </c>
      <c r="AS369" t="str">
        <f t="shared" si="573"/>
        <v>Lệch</v>
      </c>
      <c r="AT369" s="282">
        <f>VLOOKUP(C369,MOVI!C:DT,16,0)</f>
        <v>0.1</v>
      </c>
      <c r="AU369" s="288" t="str">
        <f>VLOOKUP(C369,FPT!B:AS,16,0)</f>
        <v>10%</v>
      </c>
      <c r="AV369" t="str">
        <f t="shared" si="574"/>
        <v>Lệch</v>
      </c>
      <c r="AW369" t="str">
        <f>VLOOKUP(C369,MOVI!C:DT,17,0)</f>
        <v>L</v>
      </c>
      <c r="AX369" s="247" t="str">
        <f>VLOOKUP(C369,FPT!B:AV,17,0)</f>
        <v>L</v>
      </c>
      <c r="AY369" t="str">
        <f t="shared" si="575"/>
        <v/>
      </c>
      <c r="AZ369">
        <f>VLOOKUP(C369,MOVI!C:DT,18,0)</f>
        <v>0</v>
      </c>
      <c r="BA369" s="247">
        <f>VLOOKUP(C369,FPT!B:AY,18,0)</f>
        <v>0</v>
      </c>
      <c r="BB369" t="str">
        <f t="shared" si="576"/>
        <v/>
      </c>
      <c r="BC369" s="275">
        <f>VLOOKUP(C369,MOVI!C:DT,19,0)</f>
        <v>5000000</v>
      </c>
      <c r="BD369" s="275">
        <f>VLOOKUP(C369,FPT!B:BB,19,0)</f>
        <v>5000000</v>
      </c>
      <c r="BE369" t="str">
        <f t="shared" si="577"/>
        <v/>
      </c>
      <c r="BF369">
        <f>VLOOKUP(C369,MOVI!C:DT,20,0)</f>
        <v>0</v>
      </c>
      <c r="BG369" s="252">
        <f>VLOOKUP(C369,FPT!B:BE,20,0)</f>
        <v>0</v>
      </c>
      <c r="BH369" t="str">
        <f t="shared" si="578"/>
        <v/>
      </c>
      <c r="BI369" s="275">
        <f>VLOOKUP(C369,MOVI!C:DT,21,0)</f>
        <v>5000000</v>
      </c>
      <c r="BJ369" s="275">
        <f>VLOOKUP(C369,FPT!B:BH,21,0)</f>
        <v>5000000</v>
      </c>
      <c r="BK369" t="str">
        <f t="shared" si="579"/>
        <v/>
      </c>
      <c r="BL369" s="275">
        <f>VLOOKUP(C369,MOVI!C:DT,22,0)</f>
        <v>0</v>
      </c>
      <c r="BM369" s="275">
        <f>VLOOKUP(C369,FPT!B:BK,22,0)</f>
        <v>0</v>
      </c>
      <c r="BN369" t="str">
        <f t="shared" si="580"/>
        <v/>
      </c>
      <c r="BO369" s="275">
        <f>VLOOKUP(C369,MOVI!C:DT,23,0)</f>
        <v>0</v>
      </c>
      <c r="BP369" s="275">
        <f>VLOOKUP(C369,FPT!B:BN,23,0)</f>
        <v>0</v>
      </c>
      <c r="BQ369" t="str">
        <f t="shared" si="581"/>
        <v/>
      </c>
      <c r="BR369" s="275">
        <f>VLOOKUP(C369,MOVI!C:DT,24,0)</f>
        <v>0</v>
      </c>
      <c r="BS369" s="275">
        <f>VLOOKUP(C369,FPT!B:BQ,24,0)</f>
        <v>0</v>
      </c>
      <c r="BT369" t="str">
        <f t="shared" si="582"/>
        <v/>
      </c>
      <c r="BU369" s="275">
        <f>VLOOKUP(C369,MOVI!C:DT,25,0)</f>
        <v>200000</v>
      </c>
      <c r="BV369" s="275">
        <f>VLOOKUP(C369,FPT!B:BT,25,0)</f>
        <v>200000</v>
      </c>
      <c r="BW369" t="str">
        <f t="shared" si="583"/>
        <v/>
      </c>
      <c r="BX369" s="275">
        <f>VLOOKUP(C369,MOVI!C:DT,26,0)</f>
        <v>0</v>
      </c>
      <c r="BY369" s="275">
        <f>VLOOKUP(C369,FPT!B:BW,26,0)</f>
        <v>0</v>
      </c>
      <c r="BZ369" t="str">
        <f t="shared" si="584"/>
        <v/>
      </c>
      <c r="CA369" s="275">
        <f>VLOOKUP(C369,MOVI!C:DT,27,0)</f>
        <v>730000</v>
      </c>
      <c r="CB369" s="275">
        <f>VLOOKUP(C369,FPT!B:BZ,27,0)</f>
        <v>730000</v>
      </c>
      <c r="CC369" t="str">
        <f t="shared" si="585"/>
        <v/>
      </c>
      <c r="CD369" s="275">
        <f>VLOOKUP(C369,MOVI!C:DT,28,0)</f>
        <v>930000</v>
      </c>
      <c r="CE369" s="275">
        <f>VLOOKUP(C369,FPT!B:CC,28,0)</f>
        <v>930000</v>
      </c>
      <c r="CF369" t="str">
        <f t="shared" si="586"/>
        <v/>
      </c>
      <c r="CG369" t="str">
        <f>VLOOKUP(C369,MOVI!C:DT,29,0)</f>
        <v>CN</v>
      </c>
      <c r="CH369" s="252" t="str">
        <f>VLOOKUP(C369,FPT!B:CF,29,0)</f>
        <v>CN</v>
      </c>
      <c r="CI369" t="str">
        <f t="shared" si="587"/>
        <v/>
      </c>
      <c r="CJ369">
        <f>VLOOKUP(C369,MOVI!C:DT,30,0)</f>
        <v>26</v>
      </c>
      <c r="CK369" s="252">
        <f>VLOOKUP(C369,FPT!B:CI,30,0)</f>
        <v>26</v>
      </c>
      <c r="CL369" t="str">
        <f t="shared" si="588"/>
        <v/>
      </c>
      <c r="CM369">
        <f>VLOOKUP(C369,MOVI!C:DT,31,0)</f>
        <v>26</v>
      </c>
      <c r="CN369" s="252">
        <f>VLOOKUP(C369,FPT!B:CL,31,0)</f>
        <v>26</v>
      </c>
      <c r="CO369" t="str">
        <f t="shared" si="589"/>
        <v/>
      </c>
      <c r="CP369" s="275">
        <f>VLOOKUP(C369,MOVI!C:DT,32,0)</f>
        <v>0</v>
      </c>
      <c r="CQ369" s="275">
        <f>VLOOKUP(C369,FPT!B:CO,32,0)</f>
        <v>0</v>
      </c>
      <c r="CR369" t="str">
        <f t="shared" si="590"/>
        <v/>
      </c>
      <c r="CS369" s="275">
        <f>VLOOKUP(C369,MOVI!C:DT,33,0)</f>
        <v>0</v>
      </c>
      <c r="CT369" s="275">
        <f>VLOOKUP(C369,FPT!B:CR,33,0)</f>
        <v>0</v>
      </c>
      <c r="CU369" t="str">
        <f t="shared" si="591"/>
        <v/>
      </c>
      <c r="CV369" s="275">
        <f>VLOOKUP(C369,MOVI!C:DT,34,0)</f>
        <v>0</v>
      </c>
      <c r="CW369" s="275">
        <f>VLOOKUP(C369,FPT!B:CU,34,0)</f>
        <v>0</v>
      </c>
      <c r="CX369" t="str">
        <f t="shared" si="592"/>
        <v/>
      </c>
      <c r="CY369" s="275">
        <f>VLOOKUP(C369,MOVI!C:DT,35,0)</f>
        <v>26</v>
      </c>
      <c r="CZ369" s="275">
        <f>VLOOKUP(C369,FPT!B:CX,35,0)</f>
        <v>26</v>
      </c>
      <c r="DA369" t="str">
        <f t="shared" si="593"/>
        <v/>
      </c>
      <c r="DB369" s="275">
        <f>VLOOKUP(C369,MOVI!C:DT,36,0)</f>
        <v>0</v>
      </c>
      <c r="DC369" s="275">
        <f>VLOOKUP(C369,FPT!B:DA,36,0)</f>
        <v>0</v>
      </c>
      <c r="DD369" t="str">
        <f t="shared" si="594"/>
        <v/>
      </c>
      <c r="DE369" s="275">
        <f>VLOOKUP(C369,MOVI!C:DT,37,0)</f>
        <v>0</v>
      </c>
      <c r="DF369" s="275">
        <f>VLOOKUP(C369,FPT!B:DD,37,0)</f>
        <v>0</v>
      </c>
      <c r="DG369" t="str">
        <f t="shared" si="595"/>
        <v/>
      </c>
      <c r="DH369" s="275">
        <f>VLOOKUP(C369,MOVI!C:DT,38,0)</f>
        <v>0</v>
      </c>
      <c r="DI369" s="275">
        <f>VLOOKUP(C369,FPT!B:DG,38,0)</f>
        <v>0</v>
      </c>
      <c r="DJ369" t="str">
        <f t="shared" si="596"/>
        <v/>
      </c>
      <c r="DK369" s="275">
        <f>VLOOKUP(C369,MOVI!C:DT,39,0)</f>
        <v>0</v>
      </c>
      <c r="DL369" s="275">
        <f>VLOOKUP(C369,FPT!B:DJ,39,0)</f>
        <v>0</v>
      </c>
      <c r="DM369" t="str">
        <f t="shared" si="597"/>
        <v/>
      </c>
      <c r="DN369" s="275">
        <f>VLOOKUP(C369,MOVI!C:DT,40,0)</f>
        <v>0</v>
      </c>
      <c r="DO369" s="275">
        <f>VLOOKUP(C369,FPT!B:DM,40,0)</f>
        <v>0</v>
      </c>
      <c r="DP369" t="str">
        <f t="shared" si="598"/>
        <v/>
      </c>
      <c r="DQ369" s="275">
        <f>VLOOKUP(C369,MOVI!C:DT,41,0)</f>
        <v>0</v>
      </c>
      <c r="DR369" s="275">
        <f>VLOOKUP(C369,FPT!B:DP,41,0)</f>
        <v>0</v>
      </c>
      <c r="DS369" t="str">
        <f t="shared" si="599"/>
        <v/>
      </c>
      <c r="DT369" s="275">
        <f>VLOOKUP(C369,MOVI!C:DT,42,0)</f>
        <v>5000000</v>
      </c>
      <c r="DU369" s="275">
        <f>ROUND(VLOOKUP(C369,FPT!B:DS,42,0),0)</f>
        <v>5000000</v>
      </c>
      <c r="DV369" t="str">
        <f t="shared" si="600"/>
        <v/>
      </c>
      <c r="DW369" s="275">
        <f>VLOOKUP(C369,MOVI!C:DT,43,0)</f>
        <v>0</v>
      </c>
      <c r="DX369" s="275">
        <f>VLOOKUP(C369,FPT!B:DV,43,0)</f>
        <v>0</v>
      </c>
      <c r="DY369" t="str">
        <f t="shared" si="601"/>
        <v/>
      </c>
      <c r="DZ369" s="275">
        <f>VLOOKUP(C369,MOVI!C:DT,44,0)</f>
        <v>0</v>
      </c>
      <c r="EA369" s="275">
        <f>VLOOKUP(C369,FPT!B:DY,44,0)</f>
        <v>0</v>
      </c>
      <c r="EB369" t="str">
        <f t="shared" si="602"/>
        <v/>
      </c>
      <c r="EC369" s="275">
        <f>VLOOKUP(C369,MOVI!C:DT,45,0)</f>
        <v>5000000</v>
      </c>
      <c r="ED369" s="275">
        <f>ROUND(VLOOKUP(C369,FPT!B:EB,45,0),0)</f>
        <v>5000000</v>
      </c>
      <c r="EE369" t="str">
        <f t="shared" si="603"/>
        <v/>
      </c>
      <c r="EF369" s="275">
        <f>VLOOKUP(C369,MOVI!C:DT,46,0)</f>
        <v>0</v>
      </c>
      <c r="EG369" s="275">
        <f>VLOOKUP(C369,FPT!B:EE,46,0)</f>
        <v>0</v>
      </c>
      <c r="EH369" t="str">
        <f t="shared" si="604"/>
        <v/>
      </c>
      <c r="EI369" s="275">
        <f>VLOOKUP(C369,MOVI!C:DT,47,0)</f>
        <v>0</v>
      </c>
      <c r="EJ369" s="275">
        <f>VLOOKUP(C369,FPT!B:EH,47,0)</f>
        <v>0</v>
      </c>
      <c r="EK369" t="str">
        <f t="shared" si="605"/>
        <v/>
      </c>
      <c r="EL369" s="275">
        <f>VLOOKUP(C369,MOVI!C:DT,48,0)</f>
        <v>0</v>
      </c>
      <c r="EM369" s="275">
        <f>VLOOKUP(C369,FPT!B:EK,48,0)</f>
        <v>0</v>
      </c>
      <c r="EN369" t="str">
        <f t="shared" si="606"/>
        <v/>
      </c>
      <c r="EO369" s="275">
        <f>VLOOKUP(C369,MOVI!C:DT,49,0)</f>
        <v>200000</v>
      </c>
      <c r="EP369" s="275">
        <f>VLOOKUP(C369,FPT!B:EN,49,0)</f>
        <v>200000</v>
      </c>
      <c r="EQ369" t="str">
        <f t="shared" si="607"/>
        <v/>
      </c>
      <c r="ER369" s="275">
        <f>VLOOKUP(C369,MOVI!C:DT,50,0)</f>
        <v>0</v>
      </c>
      <c r="ES369" s="275">
        <f>VLOOKUP(C369,FPT!B:EQ,50,0)</f>
        <v>0</v>
      </c>
      <c r="ET369" t="str">
        <f t="shared" si="608"/>
        <v/>
      </c>
      <c r="EU369" s="275">
        <f>VLOOKUP(C369,MOVI!C:DT,51,0)</f>
        <v>0</v>
      </c>
      <c r="EV369" s="275">
        <f>VLOOKUP(C369,FPT!B:ET,51,0)</f>
        <v>0</v>
      </c>
      <c r="EW369" t="str">
        <f t="shared" si="609"/>
        <v/>
      </c>
      <c r="EX369" s="275">
        <f>VLOOKUP(C369,MOVI!C:DT,52,0)</f>
        <v>0</v>
      </c>
      <c r="EY369" s="275">
        <f>VLOOKUP(C369,FPT!B:EW,52,0)</f>
        <v>0</v>
      </c>
      <c r="EZ369" t="str">
        <f t="shared" si="610"/>
        <v/>
      </c>
      <c r="FA369" s="275">
        <f>VLOOKUP(C369,MOVI!C:DT,53,0)</f>
        <v>0</v>
      </c>
      <c r="FB369" s="275">
        <f>VLOOKUP(C369,FPT!B:EZ,53,0)</f>
        <v>0</v>
      </c>
      <c r="FC369" t="str">
        <f t="shared" si="611"/>
        <v/>
      </c>
      <c r="FD369" s="275">
        <f>VLOOKUP(C369,MOVI!C:DT,54,0)</f>
        <v>0</v>
      </c>
      <c r="FE369" s="275">
        <f>VLOOKUP(C369,FPT!B:FC,54,0)</f>
        <v>0</v>
      </c>
      <c r="FF369" t="str">
        <f t="shared" si="612"/>
        <v/>
      </c>
      <c r="FG369" s="275">
        <f>VLOOKUP(C369,MOVI!C:DT,55,0)</f>
        <v>730000</v>
      </c>
      <c r="FH369" s="275">
        <f>VLOOKUP(C369,FPT!B:FF,55,0)</f>
        <v>730000</v>
      </c>
      <c r="FI369" t="str">
        <f t="shared" si="613"/>
        <v/>
      </c>
      <c r="FJ369" s="275">
        <f>VLOOKUP(C369,MOVI!C:DT,56,0)</f>
        <v>930000</v>
      </c>
      <c r="FK369" s="275">
        <f>VLOOKUP(C369,FPT!B:FI,56,0)</f>
        <v>930000</v>
      </c>
      <c r="FL369" t="str">
        <f t="shared" si="614"/>
        <v/>
      </c>
      <c r="FM369" s="275">
        <f>VLOOKUP(C369,MOVI!C:DT,57,0)</f>
        <v>31908</v>
      </c>
      <c r="FN369" s="275">
        <f>VLOOKUP(C369,FPT!B:FL,57,0)</f>
        <v>31908</v>
      </c>
      <c r="FO369" t="str">
        <f t="shared" si="615"/>
        <v/>
      </c>
      <c r="FP369" s="275">
        <f>VLOOKUP(C369,MOVI!C:DT,58,0)</f>
        <v>0</v>
      </c>
      <c r="FQ369" s="275">
        <f>VLOOKUP(C369,FPT!B:FO,58,0)</f>
        <v>0</v>
      </c>
      <c r="FR369" t="str">
        <f t="shared" si="616"/>
        <v/>
      </c>
      <c r="FS369" s="275">
        <f>VLOOKUP(C369,MOVI!C:DT,59,0)</f>
        <v>0</v>
      </c>
      <c r="FT369" s="275">
        <f>VLOOKUP(C369,FPT!B:FR,59,0)</f>
        <v>0</v>
      </c>
      <c r="FU369" t="str">
        <f t="shared" si="617"/>
        <v/>
      </c>
      <c r="FV369" s="275">
        <f>VLOOKUP(C369,MOVI!C:DT,60,0)</f>
        <v>0</v>
      </c>
      <c r="FW369" s="275">
        <f>VLOOKUP(C369,FPT!B:FU,60,0)</f>
        <v>0</v>
      </c>
      <c r="FX369" t="str">
        <f t="shared" si="618"/>
        <v/>
      </c>
      <c r="FY369" s="275">
        <f>VLOOKUP(C369,MOVI!C:DT,61,0)</f>
        <v>0</v>
      </c>
      <c r="FZ369" s="275">
        <f>VLOOKUP(C369,FPT!B:FX,61,0)</f>
        <v>0</v>
      </c>
      <c r="GA369" t="str">
        <f t="shared" si="619"/>
        <v/>
      </c>
      <c r="GB369" s="275">
        <f>VLOOKUP(C369,MOVI!C:DT,62,0)</f>
        <v>0</v>
      </c>
      <c r="GC369" s="275">
        <f>VLOOKUP(C369,FPT!B:GA,62,0)</f>
        <v>0</v>
      </c>
      <c r="GD369" t="str">
        <f t="shared" si="620"/>
        <v/>
      </c>
      <c r="GE369" s="275">
        <f>VLOOKUP(C369,MOVI!C:DT,63,0)</f>
        <v>0</v>
      </c>
      <c r="GF369" s="275">
        <f>VLOOKUP(C369,FPT!B:GD,63,0)</f>
        <v>0</v>
      </c>
      <c r="GG369" t="str">
        <f t="shared" si="621"/>
        <v/>
      </c>
      <c r="GH369" s="275">
        <f>VLOOKUP(C369,MOVI!C:DT,64,0)</f>
        <v>0</v>
      </c>
      <c r="GI369" s="275">
        <f>VLOOKUP(C369,FPT!B:GG,64,0)</f>
        <v>0</v>
      </c>
      <c r="GJ369" t="str">
        <f t="shared" si="622"/>
        <v/>
      </c>
      <c r="GK369" s="275">
        <f>VLOOKUP(C369,MOVI!C:DT,65,0)</f>
        <v>0</v>
      </c>
      <c r="GL369" s="275">
        <f>VLOOKUP(C369,FPT!B:GJ,65,0)</f>
        <v>0</v>
      </c>
      <c r="GM369" t="str">
        <f t="shared" si="623"/>
        <v/>
      </c>
      <c r="GN369" s="275">
        <f>VLOOKUP(C369,MOVI!C:DT,66,0)</f>
        <v>0</v>
      </c>
      <c r="GO369" s="275">
        <f>VLOOKUP(C369,FPT!B:GM,66,0)</f>
        <v>0</v>
      </c>
      <c r="GP369" t="str">
        <f t="shared" si="624"/>
        <v/>
      </c>
      <c r="GQ369" s="275">
        <f>VLOOKUP(C369,MOVI!C:DT,67,0)</f>
        <v>0</v>
      </c>
      <c r="GR369" s="275">
        <f>VLOOKUP(C369,FPT!B:GP,67,0)</f>
        <v>0</v>
      </c>
      <c r="GS369" t="str">
        <f t="shared" si="625"/>
        <v/>
      </c>
      <c r="GT369" s="275">
        <f>VLOOKUP(C369,MOVI!C:DT,68,0)</f>
        <v>0</v>
      </c>
      <c r="GU369" s="275">
        <f>VLOOKUP(C369,FPT!B:GS,68,0)</f>
        <v>0</v>
      </c>
      <c r="GV369" t="str">
        <f t="shared" si="626"/>
        <v/>
      </c>
      <c r="GW369" s="275">
        <f>VLOOKUP(C369,MOVI!C:DT,69,0)</f>
        <v>0</v>
      </c>
      <c r="GX369" s="275">
        <f>VLOOKUP(C369,FPT!B:GV,69,0)</f>
        <v>0</v>
      </c>
      <c r="GY369" t="str">
        <f t="shared" si="627"/>
        <v/>
      </c>
      <c r="GZ369" s="275">
        <f>VLOOKUP(C369,MOVI!C:DT,70,0)</f>
        <v>31908</v>
      </c>
      <c r="HA369" s="275">
        <f>VLOOKUP(C369,FPT!B:GY,70,0)</f>
        <v>31908</v>
      </c>
      <c r="HB369" t="str">
        <f t="shared" si="628"/>
        <v/>
      </c>
      <c r="HC369" s="275">
        <f>VLOOKUP(C369,MOVI!C:DT,71,0)</f>
        <v>5961908</v>
      </c>
      <c r="HD369" s="275">
        <f>ROUND(VLOOKUP(C369,FPT!B:HB,71,0),0)</f>
        <v>5961908</v>
      </c>
      <c r="HE369" t="str">
        <f t="shared" si="629"/>
        <v/>
      </c>
      <c r="HF369" s="275">
        <f>ROUND(VLOOKUP(C369,MOVI!C:DT,72,0),0)</f>
        <v>0</v>
      </c>
      <c r="HG369" s="275">
        <f>ROUND(VLOOKUP(C369,FPT!B:HE,72,0),0)</f>
        <v>0</v>
      </c>
      <c r="HH369" t="str">
        <f t="shared" si="630"/>
        <v/>
      </c>
      <c r="HI369" s="275">
        <f>VLOOKUP(C369,MOVI!C:DT,73,0)</f>
        <v>200000</v>
      </c>
      <c r="HJ369" s="275">
        <f>VLOOKUP(C369,FPT!B:HH,73,0)</f>
        <v>200000</v>
      </c>
      <c r="HK369" t="str">
        <f t="shared" si="631"/>
        <v/>
      </c>
      <c r="HL369" s="275">
        <f>VLOOKUP(C369,MOVI!C:DT,74,0)</f>
        <v>730000</v>
      </c>
      <c r="HM369" s="275">
        <f>VLOOKUP(C369,FPT!B:HK,74,0)</f>
        <v>730000</v>
      </c>
      <c r="HN369" t="str">
        <f t="shared" si="632"/>
        <v/>
      </c>
      <c r="HO369" s="275">
        <f>VLOOKUP(C369,MOVI!C:DT,75,0)</f>
        <v>0</v>
      </c>
      <c r="HP369" s="275">
        <f>VLOOKUP(C369,FPT!B:HN,75,0)</f>
        <v>0</v>
      </c>
      <c r="HQ369" t="str">
        <f t="shared" si="633"/>
        <v/>
      </c>
      <c r="HR369" s="275">
        <f>VLOOKUP(C369,MOVI!C:DT,76,0)</f>
        <v>0</v>
      </c>
      <c r="HS369" s="275">
        <f>VLOOKUP(C369,FPT!B:HQ,76,0)</f>
        <v>0</v>
      </c>
      <c r="HT369" t="str">
        <f t="shared" si="634"/>
        <v/>
      </c>
      <c r="HU369" s="275">
        <f>VLOOKUP(C369,MOVI!C:DT,77,0)</f>
        <v>0</v>
      </c>
      <c r="HV369" s="275">
        <f>VLOOKUP(C369,FPT!B:HT,77,0)</f>
        <v>0</v>
      </c>
      <c r="HW369" t="str">
        <f t="shared" si="635"/>
        <v/>
      </c>
      <c r="HX369" s="274">
        <f>VLOOKUP(C369,MOVI!C:CB,78,0)</f>
        <v>0</v>
      </c>
      <c r="HY369" s="261">
        <f>VLOOKUP(C369,FPT!$B:$CA,78,0)</f>
        <v>0</v>
      </c>
      <c r="HZ369" t="str">
        <f t="shared" si="636"/>
        <v/>
      </c>
      <c r="IA369" s="275">
        <f>VLOOKUP(C369,MOVI!C:CD,79,0)</f>
        <v>0</v>
      </c>
      <c r="IB369" s="275">
        <f>VLOOKUP(C369,FPT!B:HZ,79,0)</f>
        <v>0</v>
      </c>
      <c r="IC369" t="str">
        <f t="shared" si="637"/>
        <v/>
      </c>
      <c r="ID369" s="275">
        <f>VLOOKUP(C369,MOVI!C:CD,80,0)</f>
        <v>0</v>
      </c>
      <c r="IE369" s="275">
        <f>VLOOKUP(C369,FPT!B:IC,80,0)</f>
        <v>0</v>
      </c>
      <c r="IF369" t="str">
        <f t="shared" si="638"/>
        <v/>
      </c>
      <c r="IG369" s="275">
        <f>VLOOKUP(C369,MOVI!C:DT,81,0)</f>
        <v>0</v>
      </c>
      <c r="IH369" s="275">
        <f>VLOOKUP(C369,FPT!B:IF,81,0)</f>
        <v>0</v>
      </c>
      <c r="II369" t="str">
        <f t="shared" si="639"/>
        <v/>
      </c>
      <c r="IJ369" s="275">
        <f>VLOOKUP(C369,MOVI!C:DT,82,0)</f>
        <v>0</v>
      </c>
      <c r="IK369" s="275">
        <f>VLOOKUP(C369,FPT!B:II,82,0)</f>
        <v>0</v>
      </c>
      <c r="IL369" t="str">
        <f t="shared" si="640"/>
        <v/>
      </c>
      <c r="IM369" s="275">
        <f>ROUND(VLOOKUP(C369,MOVI!C:DT,83,0),0)</f>
        <v>930000</v>
      </c>
      <c r="IN369" s="275">
        <f>ROUND(VLOOKUP(C369,FPT!B:IL,83,0),0)</f>
        <v>930000</v>
      </c>
      <c r="IO369" t="str">
        <f t="shared" si="641"/>
        <v/>
      </c>
      <c r="IP369" s="275">
        <f>VLOOKUP(C369,MOVI!C:DT,84,0)</f>
        <v>5031908</v>
      </c>
      <c r="IQ369" s="275">
        <f>VLOOKUP(C369,FPT!B:IO,84,0)</f>
        <v>5031908</v>
      </c>
      <c r="IR369" t="str">
        <f t="shared" si="642"/>
        <v/>
      </c>
      <c r="IS369" s="275">
        <f>ROUND(VLOOKUP(C369,MOVI!C:DT,85,0),0)</f>
        <v>596191</v>
      </c>
      <c r="IT369" s="275">
        <f>ROUND(VLOOKUP(C369,FPT!B:IR,85,0),0)</f>
        <v>596191</v>
      </c>
      <c r="IU369" t="str">
        <f t="shared" si="643"/>
        <v/>
      </c>
      <c r="IV369" s="275">
        <f>VLOOKUP(C369,MOVI!C:DT,86,0)</f>
        <v>0</v>
      </c>
      <c r="IW369" s="275">
        <f>VLOOKUP(C369,FPT!B:IU,86,0)</f>
        <v>0</v>
      </c>
      <c r="IX369" t="str">
        <f t="shared" si="644"/>
        <v/>
      </c>
      <c r="IY369" s="275">
        <f>ROUND(VLOOKUP(C369,MOVI!C:DT,87,0),0)</f>
        <v>596191</v>
      </c>
      <c r="IZ369" s="275">
        <f>ROUND(VLOOKUP(C369,FPT!B:IX,87,0),0)</f>
        <v>596191</v>
      </c>
      <c r="JA369" t="str">
        <f t="shared" si="645"/>
        <v/>
      </c>
      <c r="JB369" s="275">
        <f>VLOOKUP(C369,MOVI!C:DT,88,0)</f>
        <v>0</v>
      </c>
      <c r="JC369" s="275">
        <f>VLOOKUP(C369,FPT!B:JA,88,0)</f>
        <v>0</v>
      </c>
      <c r="JD369" t="str">
        <f t="shared" si="646"/>
        <v/>
      </c>
      <c r="JE369" s="275">
        <f>VLOOKUP(C369,MOVI!C:DT,89,0)</f>
        <v>0</v>
      </c>
      <c r="JF369" s="275">
        <f>VLOOKUP(C369,FPT!B:JD,89,0)</f>
        <v>0</v>
      </c>
      <c r="JG369" t="str">
        <f t="shared" si="647"/>
        <v/>
      </c>
      <c r="JH369" s="275">
        <f>VLOOKUP(C369,MOVI!C:DT,90,0)</f>
        <v>7000</v>
      </c>
      <c r="JI369" s="275">
        <f>VLOOKUP(C369,FPT!B:JG,90,0)</f>
        <v>7000</v>
      </c>
      <c r="JJ369" t="str">
        <f t="shared" si="648"/>
        <v/>
      </c>
      <c r="JK369" s="275">
        <f>VLOOKUP(C369,MOVI!C:DT,91,0)</f>
        <v>0</v>
      </c>
      <c r="JL369" s="275">
        <f>VLOOKUP(C369,FPT!B:JJ,91,0)</f>
        <v>0</v>
      </c>
      <c r="JM369" t="str">
        <f t="shared" si="649"/>
        <v/>
      </c>
      <c r="JN369" s="275">
        <f>VLOOKUP(C369,MOVI!C:DT,92,0)</f>
        <v>0</v>
      </c>
      <c r="JO369" s="275">
        <f>VLOOKUP(C369,FPT!B:JM,92,0)</f>
        <v>0</v>
      </c>
      <c r="JP369" t="str">
        <f t="shared" si="650"/>
        <v/>
      </c>
      <c r="JQ369" s="275">
        <f>VLOOKUP(C369,MOVI!C:DT,93,0)</f>
        <v>0</v>
      </c>
      <c r="JR369" s="275">
        <f>VLOOKUP(C369,FPT!B:JP,93,0)</f>
        <v>0</v>
      </c>
      <c r="JS369" t="str">
        <f t="shared" si="651"/>
        <v/>
      </c>
      <c r="JT369" s="275">
        <f>VLOOKUP(C369,MOVI!C:DT,94,0)</f>
        <v>7000</v>
      </c>
      <c r="JU369" s="275">
        <f>VLOOKUP(C369,FPT!B:JS,94,0)</f>
        <v>7000</v>
      </c>
      <c r="JV369" t="str">
        <f t="shared" si="652"/>
        <v/>
      </c>
      <c r="JW369" s="275">
        <f>VLOOKUP(C369,MOVI!C:DT,95,0)</f>
        <v>5358717</v>
      </c>
      <c r="JX369" s="275">
        <f>VLOOKUP(C369,FPT!B:JV,95,0)</f>
        <v>5358717</v>
      </c>
      <c r="JY369" t="str">
        <f t="shared" si="653"/>
        <v/>
      </c>
      <c r="JZ369" s="275">
        <f>VLOOKUP(C369,MOVI!C:DT,96,0)</f>
        <v>0</v>
      </c>
      <c r="KA369" s="275">
        <f>VLOOKUP(C369,FPT!B:JY,96,0)</f>
        <v>0</v>
      </c>
      <c r="KB369" t="str">
        <f t="shared" si="654"/>
        <v/>
      </c>
      <c r="KC369" s="275">
        <f>VLOOKUP(C369,MOVI!C:DT,97,0)</f>
        <v>5358717</v>
      </c>
      <c r="KD369" s="275">
        <f>VLOOKUP(C369,FPT!B:KB,97,0)</f>
        <v>5358717</v>
      </c>
      <c r="KE369" t="str">
        <f t="shared" si="655"/>
        <v/>
      </c>
      <c r="KF369" s="275">
        <f>VLOOKUP(C369,MOVI!C:DT,98,0)</f>
        <v>0</v>
      </c>
      <c r="KG369" s="275">
        <f>VLOOKUP(C369,FPT!B:KE,98,0)</f>
        <v>0</v>
      </c>
      <c r="KH369" t="str">
        <f t="shared" si="656"/>
        <v/>
      </c>
      <c r="KI369" s="275">
        <f>VLOOKUP(C369,MOVI!C:DT,99,0)</f>
        <v>0</v>
      </c>
      <c r="KJ369" s="275">
        <f>VLOOKUP(C369,FPT!B:KH,99,0)</f>
        <v>0</v>
      </c>
      <c r="KK369" t="str">
        <f t="shared" si="657"/>
        <v/>
      </c>
      <c r="KL369" s="275">
        <f>VLOOKUP(C369,MOVI!C:DT,100,0)</f>
        <v>0</v>
      </c>
      <c r="KM369" s="275">
        <f>VLOOKUP(C369,FPT!B:KK,100,0)</f>
        <v>0</v>
      </c>
      <c r="KN369" t="str">
        <f t="shared" si="658"/>
        <v/>
      </c>
      <c r="KO369" s="275">
        <f>VLOOKUP(C369,MOVI!C:DT,101,0)</f>
        <v>0</v>
      </c>
      <c r="KP369" s="275">
        <f>VLOOKUP(C369,FPT!B:KN,101,0)</f>
        <v>0</v>
      </c>
      <c r="KQ369" t="str">
        <f t="shared" si="659"/>
        <v/>
      </c>
      <c r="KR369" s="275">
        <f>VLOOKUP(C369,MOVI!C:DT,102,0)</f>
        <v>0</v>
      </c>
      <c r="KS369" s="275">
        <f>VLOOKUP(C369,FPT!B:KQ,102,0)</f>
        <v>0</v>
      </c>
      <c r="KT369" t="str">
        <f t="shared" si="660"/>
        <v/>
      </c>
      <c r="KU369" s="275">
        <f>VLOOKUP(C369,MOVI!C:DT,103,0)</f>
        <v>0</v>
      </c>
      <c r="KV369" s="275">
        <f>VLOOKUP(C369,FPT!B:KT,103,0)</f>
        <v>0</v>
      </c>
      <c r="KW369" t="str">
        <f t="shared" si="661"/>
        <v/>
      </c>
      <c r="KX369" s="275">
        <f>VLOOKUP(C369,MOVI!C:DT,104,0)</f>
        <v>0</v>
      </c>
      <c r="KY369" s="275">
        <f>VLOOKUP(C369,FPT!B:KW,104,0)</f>
        <v>0</v>
      </c>
      <c r="KZ369" t="str">
        <f t="shared" si="662"/>
        <v/>
      </c>
      <c r="LA369" s="275">
        <f>VLOOKUP(C369,MOVI!C:DT,105,0)</f>
        <v>0</v>
      </c>
      <c r="LB369" s="275">
        <f>VLOOKUP(C369,FPT!B:KZ,105,0)</f>
        <v>0</v>
      </c>
      <c r="LC369" t="str">
        <f t="shared" si="663"/>
        <v/>
      </c>
      <c r="LD369" s="275">
        <f>VLOOKUP(C369,MOVI!C:DT,106,0)</f>
        <v>5961908</v>
      </c>
      <c r="LE369" s="275">
        <f>VLOOKUP(C369,FPT!B:LC,106,0)</f>
        <v>5961908</v>
      </c>
      <c r="LF369" t="str">
        <f t="shared" si="664"/>
        <v/>
      </c>
      <c r="LG369" s="273">
        <f>VLOOKUP(C369,MOVI!C:DT,107,0)</f>
        <v>0</v>
      </c>
      <c r="LH369" s="273">
        <f>VLOOKUP(C369,FPT!B:LF,107,0)</f>
        <v>0</v>
      </c>
      <c r="LI369" t="str">
        <f t="shared" si="665"/>
        <v/>
      </c>
      <c r="LJ369" t="str">
        <f>VLOOKUP(C369,MOVI!C:DV,108,0)</f>
        <v>MoviNorthSales</v>
      </c>
      <c r="LK369" s="252" t="str">
        <f>VLOOKUP(C369,FPT!B:LI,108,0)</f>
        <v>MoviNorthSales</v>
      </c>
      <c r="LL369" t="str">
        <f t="shared" si="666"/>
        <v/>
      </c>
      <c r="LM369" s="275">
        <f>ROUND(VLOOKUP(C369,MOVI!C:DV,109,0),0)</f>
        <v>416667</v>
      </c>
      <c r="LN369" s="275">
        <f>ROUND(VLOOKUP(C369,FPT!B:LL,109,0),0)</f>
        <v>416667</v>
      </c>
      <c r="LO369" t="str">
        <f t="shared" si="667"/>
        <v/>
      </c>
      <c r="LP369" t="str">
        <f>VLOOKUP(C369,MOVI!C:DV,110,0)</f>
        <v>THA</v>
      </c>
      <c r="LQ369" s="247" t="str">
        <f>VLOOKUP(C369,FPT!B:LO,110,0)</f>
        <v>THA</v>
      </c>
      <c r="LR369" t="str">
        <f t="shared" si="668"/>
        <v/>
      </c>
      <c r="LS369">
        <f>MOVI!DI364</f>
        <v>22</v>
      </c>
      <c r="LV369">
        <f>MOVI!DJ364</f>
        <v>0</v>
      </c>
      <c r="LW369">
        <f>MOVI!DK364</f>
        <v>0</v>
      </c>
      <c r="LX369">
        <f>MOVI!DL364</f>
        <v>0</v>
      </c>
      <c r="LY369">
        <f>MOVI!DM364</f>
        <v>0</v>
      </c>
      <c r="LZ369">
        <f>MOVI!DN364</f>
        <v>0</v>
      </c>
      <c r="MA369">
        <f>MOVI!DO364</f>
        <v>0</v>
      </c>
      <c r="MB369" t="str">
        <f>MOVI!DP364</f>
        <v>THA</v>
      </c>
      <c r="MC369">
        <f>MOVI!DQ364</f>
        <v>0</v>
      </c>
      <c r="MD369">
        <f>MOVI!DR364</f>
        <v>0</v>
      </c>
      <c r="ME369" t="str">
        <f>VLOOKUP(C369,MOVI!C:DV,121,0)</f>
        <v>Group 1</v>
      </c>
      <c r="MF369" s="252" t="str">
        <f>VLOOKUP(C369,FPT!B:MD,111,0)</f>
        <v>Group 1</v>
      </c>
      <c r="MG369" t="str">
        <f t="shared" si="672"/>
        <v/>
      </c>
      <c r="MH369" t="str">
        <f>VLOOKUP(C369,MOVI!C:DT,122,0)</f>
        <v>MoviNorthGroup 1</v>
      </c>
      <c r="MI369" s="252" t="str">
        <f>VLOOKUP(C369,FPT!B:DS,112,0)</f>
        <v>MoviNorthGroup 1</v>
      </c>
      <c r="MJ369" t="str">
        <f t="shared" si="669"/>
        <v/>
      </c>
    </row>
    <row r="370" spans="1:348" x14ac:dyDescent="0.25">
      <c r="A370">
        <v>362</v>
      </c>
      <c r="B370" s="48">
        <v>6244</v>
      </c>
      <c r="C370" s="271" t="s">
        <v>1146</v>
      </c>
      <c r="D370" t="str">
        <f>VLOOKUP(C370,MOVI!C:D,2,0)</f>
        <v>Trần Thị Linh</v>
      </c>
      <c r="E370" t="str">
        <f>VLOOKUP(C370,FPT!B:C,2,0)</f>
        <v>Trần Thị Linh</v>
      </c>
      <c r="F370" t="str">
        <f t="shared" si="562"/>
        <v/>
      </c>
      <c r="G370" t="str">
        <f>VLOOKUP(C370,MOVI!C:E,3,0)</f>
        <v>Sales</v>
      </c>
      <c r="H370" t="str">
        <f>VLOOKUP(C370,FPT!B:F,3,0)</f>
        <v>Sales</v>
      </c>
      <c r="I370" t="str">
        <f t="shared" si="563"/>
        <v/>
      </c>
      <c r="J370" t="str">
        <f>VLOOKUP(C370,MOVI!C:H,4,0)</f>
        <v>Field Sales</v>
      </c>
      <c r="K370" t="str">
        <f>VLOOKUP(C370,FPT!B:I,4,0)</f>
        <v>Field Sales</v>
      </c>
      <c r="L370" t="str">
        <f t="shared" si="564"/>
        <v/>
      </c>
      <c r="M370" t="str">
        <f>VLOOKUP(C370,MOVI!C:DT,5,0)</f>
        <v>Associate</v>
      </c>
      <c r="N370" t="str">
        <f>VLOOKUP(C370,FPT!B:L,5,0)</f>
        <v>Associate</v>
      </c>
      <c r="O370" t="str">
        <f t="shared" si="565"/>
        <v/>
      </c>
      <c r="P370" t="str">
        <f>VLOOKUP(C370,MOVI!C:DT,6,0)</f>
        <v>Field Sales</v>
      </c>
      <c r="Q370" t="str">
        <f>VLOOKUP(C370,FPT!B:O,6,0)</f>
        <v>Field sales</v>
      </c>
      <c r="R370" t="str">
        <f t="shared" si="566"/>
        <v/>
      </c>
      <c r="S370" t="str">
        <f>VLOOKUP(C370,MOVI!C:DT,7,0)</f>
        <v>North</v>
      </c>
      <c r="T370" t="str">
        <f>VLOOKUP(C370,FPT!B:R,7,0)</f>
        <v>North</v>
      </c>
      <c r="U370" t="str">
        <f t="shared" si="567"/>
        <v/>
      </c>
      <c r="V370" t="str">
        <f>VLOOKUP(C370,MOVI!C:DT,8,0)</f>
        <v>Movi</v>
      </c>
      <c r="W370" t="str">
        <f>VLOOKUP(C370,FPT!B:U,8,0)</f>
        <v>Movi</v>
      </c>
      <c r="X370" t="str">
        <f t="shared" si="568"/>
        <v/>
      </c>
      <c r="Y370" t="str">
        <f>VLOOKUP(C370,MOVI!C:DT,9,0)</f>
        <v>Full-time</v>
      </c>
      <c r="Z370" t="str">
        <f>VLOOKUP(C370,FPT!B:X,9,0)</f>
        <v>Full-time</v>
      </c>
      <c r="AA370" t="str">
        <f t="shared" si="569"/>
        <v/>
      </c>
      <c r="AB370" s="287" t="str">
        <f>VLOOKUP(C370,MOVI!C:DT,10,0)</f>
        <v>Probation</v>
      </c>
      <c r="AC370" t="str">
        <f>VLOOKUP(C370,FPT!B:AA,10,0)</f>
        <v>Permanent</v>
      </c>
      <c r="AD370" t="str">
        <f t="shared" si="570"/>
        <v>Lệch</v>
      </c>
      <c r="AE370" s="247">
        <f>VLOOKUP(C370,MOVI!C:DT,11,0)</f>
        <v>44508</v>
      </c>
      <c r="AF370" s="247">
        <f>VLOOKUP(C370,FPT!B:AD,11,0)</f>
        <v>44508</v>
      </c>
      <c r="AG370" t="str">
        <f t="shared" si="571"/>
        <v/>
      </c>
      <c r="AH370" s="260" t="str">
        <f>VLOOKUP(C370,MOVI!C:DT,12,0)</f>
        <v/>
      </c>
      <c r="AI370" s="260"/>
      <c r="AJ370" t="str">
        <f t="shared" si="671"/>
        <v/>
      </c>
      <c r="AK370">
        <f>VLOOKUP(C370,MOVI!C:DT,13,0)</f>
        <v>0</v>
      </c>
      <c r="AL370" s="247">
        <f>VLOOKUP(C370,FPT!B:AJ,13,0)</f>
        <v>0</v>
      </c>
      <c r="AM370" t="str">
        <f t="shared" si="670"/>
        <v/>
      </c>
      <c r="AN370" s="247">
        <f>VLOOKUP(C370,MOVI!C:DT,14,0)</f>
        <v>0</v>
      </c>
      <c r="AO370" s="247">
        <f>VLOOKUP(C370,FPT!B:AM,14,0)</f>
        <v>0</v>
      </c>
      <c r="AP370" t="str">
        <f t="shared" si="572"/>
        <v/>
      </c>
      <c r="AQ370" t="str">
        <f>VLOOKUP(C370,MOVI!C:DT,15,0)</f>
        <v>JO</v>
      </c>
      <c r="AR370" s="247">
        <f>VLOOKUP(C370,FPT!B:AP,15,0)</f>
        <v>0</v>
      </c>
      <c r="AS370" t="str">
        <f t="shared" si="573"/>
        <v>Lệch</v>
      </c>
      <c r="AT370" s="282">
        <f>VLOOKUP(C370,MOVI!C:DT,16,0)</f>
        <v>0.1</v>
      </c>
      <c r="AU370" s="288" t="str">
        <f>VLOOKUP(C370,FPT!B:AS,16,0)</f>
        <v>10%</v>
      </c>
      <c r="AV370" t="str">
        <f t="shared" si="574"/>
        <v>Lệch</v>
      </c>
      <c r="AW370" t="str">
        <f>VLOOKUP(C370,MOVI!C:DT,17,0)</f>
        <v>L</v>
      </c>
      <c r="AX370" s="247" t="str">
        <f>VLOOKUP(C370,FPT!B:AV,17,0)</f>
        <v>L</v>
      </c>
      <c r="AY370" t="str">
        <f t="shared" si="575"/>
        <v/>
      </c>
      <c r="AZ370">
        <f>VLOOKUP(C370,MOVI!C:DT,18,0)</f>
        <v>0</v>
      </c>
      <c r="BA370" s="247">
        <f>VLOOKUP(C370,FPT!B:AY,18,0)</f>
        <v>0</v>
      </c>
      <c r="BB370" t="str">
        <f t="shared" si="576"/>
        <v/>
      </c>
      <c r="BC370" s="275">
        <f>VLOOKUP(C370,MOVI!C:DT,19,0)</f>
        <v>5000000</v>
      </c>
      <c r="BD370" s="275">
        <f>VLOOKUP(C370,FPT!B:BB,19,0)</f>
        <v>5000000</v>
      </c>
      <c r="BE370" t="str">
        <f t="shared" si="577"/>
        <v/>
      </c>
      <c r="BF370">
        <f>VLOOKUP(C370,MOVI!C:DT,20,0)</f>
        <v>0</v>
      </c>
      <c r="BG370" s="252">
        <f>VLOOKUP(C370,FPT!B:BE,20,0)</f>
        <v>0</v>
      </c>
      <c r="BH370" t="str">
        <f t="shared" si="578"/>
        <v/>
      </c>
      <c r="BI370" s="275">
        <f>VLOOKUP(C370,MOVI!C:DT,21,0)</f>
        <v>5000000</v>
      </c>
      <c r="BJ370" s="275">
        <f>VLOOKUP(C370,FPT!B:BH,21,0)</f>
        <v>5000000</v>
      </c>
      <c r="BK370" t="str">
        <f t="shared" si="579"/>
        <v/>
      </c>
      <c r="BL370" s="275">
        <f>VLOOKUP(C370,MOVI!C:DT,22,0)</f>
        <v>0</v>
      </c>
      <c r="BM370" s="275">
        <f>VLOOKUP(C370,FPT!B:BK,22,0)</f>
        <v>0</v>
      </c>
      <c r="BN370" t="str">
        <f t="shared" si="580"/>
        <v/>
      </c>
      <c r="BO370" s="275">
        <f>VLOOKUP(C370,MOVI!C:DT,23,0)</f>
        <v>0</v>
      </c>
      <c r="BP370" s="275">
        <f>VLOOKUP(C370,FPT!B:BN,23,0)</f>
        <v>0</v>
      </c>
      <c r="BQ370" t="str">
        <f t="shared" si="581"/>
        <v/>
      </c>
      <c r="BR370" s="275">
        <f>VLOOKUP(C370,MOVI!C:DT,24,0)</f>
        <v>0</v>
      </c>
      <c r="BS370" s="275">
        <f>VLOOKUP(C370,FPT!B:BQ,24,0)</f>
        <v>0</v>
      </c>
      <c r="BT370" t="str">
        <f t="shared" si="582"/>
        <v/>
      </c>
      <c r="BU370" s="275">
        <f>VLOOKUP(C370,MOVI!C:DT,25,0)</f>
        <v>200000</v>
      </c>
      <c r="BV370" s="275">
        <f>VLOOKUP(C370,FPT!B:BT,25,0)</f>
        <v>200000</v>
      </c>
      <c r="BW370" t="str">
        <f t="shared" si="583"/>
        <v/>
      </c>
      <c r="BX370" s="275">
        <f>VLOOKUP(C370,MOVI!C:DT,26,0)</f>
        <v>0</v>
      </c>
      <c r="BY370" s="275">
        <f>VLOOKUP(C370,FPT!B:BW,26,0)</f>
        <v>0</v>
      </c>
      <c r="BZ370" t="str">
        <f t="shared" si="584"/>
        <v/>
      </c>
      <c r="CA370" s="275">
        <f>VLOOKUP(C370,MOVI!C:DT,27,0)</f>
        <v>730000</v>
      </c>
      <c r="CB370" s="275">
        <f>VLOOKUP(C370,FPT!B:BZ,27,0)</f>
        <v>730000</v>
      </c>
      <c r="CC370" t="str">
        <f t="shared" si="585"/>
        <v/>
      </c>
      <c r="CD370" s="275">
        <f>VLOOKUP(C370,MOVI!C:DT,28,0)</f>
        <v>930000</v>
      </c>
      <c r="CE370" s="275">
        <f>VLOOKUP(C370,FPT!B:CC,28,0)</f>
        <v>930000</v>
      </c>
      <c r="CF370" t="str">
        <f t="shared" si="586"/>
        <v/>
      </c>
      <c r="CG370" t="str">
        <f>VLOOKUP(C370,MOVI!C:DT,29,0)</f>
        <v>CN</v>
      </c>
      <c r="CH370" s="252" t="str">
        <f>VLOOKUP(C370,FPT!B:CF,29,0)</f>
        <v>CN</v>
      </c>
      <c r="CI370" t="str">
        <f t="shared" si="587"/>
        <v/>
      </c>
      <c r="CJ370">
        <f>VLOOKUP(C370,MOVI!C:DT,30,0)</f>
        <v>26</v>
      </c>
      <c r="CK370" s="252">
        <f>VLOOKUP(C370,FPT!B:CI,30,0)</f>
        <v>26</v>
      </c>
      <c r="CL370" t="str">
        <f t="shared" si="588"/>
        <v/>
      </c>
      <c r="CM370">
        <f>VLOOKUP(C370,MOVI!C:DT,31,0)</f>
        <v>26</v>
      </c>
      <c r="CN370" s="252">
        <f>VLOOKUP(C370,FPT!B:CL,31,0)</f>
        <v>26</v>
      </c>
      <c r="CO370" t="str">
        <f t="shared" si="589"/>
        <v/>
      </c>
      <c r="CP370" s="275">
        <f>VLOOKUP(C370,MOVI!C:DT,32,0)</f>
        <v>0</v>
      </c>
      <c r="CQ370" s="275">
        <f>VLOOKUP(C370,FPT!B:CO,32,0)</f>
        <v>0</v>
      </c>
      <c r="CR370" t="str">
        <f t="shared" si="590"/>
        <v/>
      </c>
      <c r="CS370" s="275">
        <f>VLOOKUP(C370,MOVI!C:DT,33,0)</f>
        <v>0</v>
      </c>
      <c r="CT370" s="275">
        <f>VLOOKUP(C370,FPT!B:CR,33,0)</f>
        <v>0</v>
      </c>
      <c r="CU370" t="str">
        <f t="shared" si="591"/>
        <v/>
      </c>
      <c r="CV370" s="275">
        <f>VLOOKUP(C370,MOVI!C:DT,34,0)</f>
        <v>0</v>
      </c>
      <c r="CW370" s="275">
        <f>VLOOKUP(C370,FPT!B:CU,34,0)</f>
        <v>0</v>
      </c>
      <c r="CX370" t="str">
        <f t="shared" si="592"/>
        <v/>
      </c>
      <c r="CY370" s="275">
        <f>VLOOKUP(C370,MOVI!C:DT,35,0)</f>
        <v>26</v>
      </c>
      <c r="CZ370" s="275">
        <f>VLOOKUP(C370,FPT!B:CX,35,0)</f>
        <v>26</v>
      </c>
      <c r="DA370" t="str">
        <f t="shared" si="593"/>
        <v/>
      </c>
      <c r="DB370" s="275">
        <f>VLOOKUP(C370,MOVI!C:DT,36,0)</f>
        <v>0</v>
      </c>
      <c r="DC370" s="275">
        <f>VLOOKUP(C370,FPT!B:DA,36,0)</f>
        <v>0</v>
      </c>
      <c r="DD370" t="str">
        <f t="shared" si="594"/>
        <v/>
      </c>
      <c r="DE370" s="275">
        <f>VLOOKUP(C370,MOVI!C:DT,37,0)</f>
        <v>0</v>
      </c>
      <c r="DF370" s="275">
        <f>VLOOKUP(C370,FPT!B:DD,37,0)</f>
        <v>0</v>
      </c>
      <c r="DG370" t="str">
        <f t="shared" si="595"/>
        <v/>
      </c>
      <c r="DH370" s="275">
        <f>VLOOKUP(C370,MOVI!C:DT,38,0)</f>
        <v>0</v>
      </c>
      <c r="DI370" s="275">
        <f>VLOOKUP(C370,FPT!B:DG,38,0)</f>
        <v>0</v>
      </c>
      <c r="DJ370" t="str">
        <f t="shared" si="596"/>
        <v/>
      </c>
      <c r="DK370" s="275">
        <f>VLOOKUP(C370,MOVI!C:DT,39,0)</f>
        <v>0</v>
      </c>
      <c r="DL370" s="275">
        <f>VLOOKUP(C370,FPT!B:DJ,39,0)</f>
        <v>0</v>
      </c>
      <c r="DM370" t="str">
        <f t="shared" si="597"/>
        <v/>
      </c>
      <c r="DN370" s="275">
        <f>VLOOKUP(C370,MOVI!C:DT,40,0)</f>
        <v>0</v>
      </c>
      <c r="DO370" s="275">
        <f>VLOOKUP(C370,FPT!B:DM,40,0)</f>
        <v>0</v>
      </c>
      <c r="DP370" t="str">
        <f t="shared" si="598"/>
        <v/>
      </c>
      <c r="DQ370" s="275">
        <f>VLOOKUP(C370,MOVI!C:DT,41,0)</f>
        <v>0</v>
      </c>
      <c r="DR370" s="275">
        <f>VLOOKUP(C370,FPT!B:DP,41,0)</f>
        <v>0</v>
      </c>
      <c r="DS370" t="str">
        <f t="shared" si="599"/>
        <v/>
      </c>
      <c r="DT370" s="275">
        <f>VLOOKUP(C370,MOVI!C:DT,42,0)</f>
        <v>5000000</v>
      </c>
      <c r="DU370" s="275">
        <f>ROUND(VLOOKUP(C370,FPT!B:DS,42,0),0)</f>
        <v>5000000</v>
      </c>
      <c r="DV370" t="str">
        <f t="shared" si="600"/>
        <v/>
      </c>
      <c r="DW370" s="275">
        <f>VLOOKUP(C370,MOVI!C:DT,43,0)</f>
        <v>0</v>
      </c>
      <c r="DX370" s="275">
        <f>VLOOKUP(C370,FPT!B:DV,43,0)</f>
        <v>0</v>
      </c>
      <c r="DY370" t="str">
        <f t="shared" si="601"/>
        <v/>
      </c>
      <c r="DZ370" s="275">
        <f>VLOOKUP(C370,MOVI!C:DT,44,0)</f>
        <v>0</v>
      </c>
      <c r="EA370" s="275">
        <f>VLOOKUP(C370,FPT!B:DY,44,0)</f>
        <v>0</v>
      </c>
      <c r="EB370" t="str">
        <f t="shared" si="602"/>
        <v/>
      </c>
      <c r="EC370" s="275">
        <f>VLOOKUP(C370,MOVI!C:DT,45,0)</f>
        <v>5000000</v>
      </c>
      <c r="ED370" s="275">
        <f>ROUND(VLOOKUP(C370,FPT!B:EB,45,0),0)</f>
        <v>5000000</v>
      </c>
      <c r="EE370" t="str">
        <f t="shared" si="603"/>
        <v/>
      </c>
      <c r="EF370" s="275">
        <f>VLOOKUP(C370,MOVI!C:DT,46,0)</f>
        <v>0</v>
      </c>
      <c r="EG370" s="275">
        <f>VLOOKUP(C370,FPT!B:EE,46,0)</f>
        <v>0</v>
      </c>
      <c r="EH370" t="str">
        <f t="shared" si="604"/>
        <v/>
      </c>
      <c r="EI370" s="275">
        <f>VLOOKUP(C370,MOVI!C:DT,47,0)</f>
        <v>0</v>
      </c>
      <c r="EJ370" s="275">
        <f>VLOOKUP(C370,FPT!B:EH,47,0)</f>
        <v>0</v>
      </c>
      <c r="EK370" t="str">
        <f t="shared" si="605"/>
        <v/>
      </c>
      <c r="EL370" s="275">
        <f>VLOOKUP(C370,MOVI!C:DT,48,0)</f>
        <v>0</v>
      </c>
      <c r="EM370" s="275">
        <f>VLOOKUP(C370,FPT!B:EK,48,0)</f>
        <v>0</v>
      </c>
      <c r="EN370" t="str">
        <f t="shared" si="606"/>
        <v/>
      </c>
      <c r="EO370" s="275">
        <f>VLOOKUP(C370,MOVI!C:DT,49,0)</f>
        <v>200000</v>
      </c>
      <c r="EP370" s="275">
        <f>VLOOKUP(C370,FPT!B:EN,49,0)</f>
        <v>200000</v>
      </c>
      <c r="EQ370" t="str">
        <f t="shared" si="607"/>
        <v/>
      </c>
      <c r="ER370" s="275">
        <f>VLOOKUP(C370,MOVI!C:DT,50,0)</f>
        <v>0</v>
      </c>
      <c r="ES370" s="275">
        <f>VLOOKUP(C370,FPT!B:EQ,50,0)</f>
        <v>0</v>
      </c>
      <c r="ET370" t="str">
        <f t="shared" si="608"/>
        <v/>
      </c>
      <c r="EU370" s="275">
        <f>VLOOKUP(C370,MOVI!C:DT,51,0)</f>
        <v>0</v>
      </c>
      <c r="EV370" s="275">
        <f>VLOOKUP(C370,FPT!B:ET,51,0)</f>
        <v>0</v>
      </c>
      <c r="EW370" t="str">
        <f t="shared" si="609"/>
        <v/>
      </c>
      <c r="EX370" s="275">
        <f>VLOOKUP(C370,MOVI!C:DT,52,0)</f>
        <v>0</v>
      </c>
      <c r="EY370" s="275">
        <f>VLOOKUP(C370,FPT!B:EW,52,0)</f>
        <v>0</v>
      </c>
      <c r="EZ370" t="str">
        <f t="shared" si="610"/>
        <v/>
      </c>
      <c r="FA370" s="275">
        <f>VLOOKUP(C370,MOVI!C:DT,53,0)</f>
        <v>0</v>
      </c>
      <c r="FB370" s="275">
        <f>VLOOKUP(C370,FPT!B:EZ,53,0)</f>
        <v>0</v>
      </c>
      <c r="FC370" t="str">
        <f t="shared" si="611"/>
        <v/>
      </c>
      <c r="FD370" s="275">
        <f>VLOOKUP(C370,MOVI!C:DT,54,0)</f>
        <v>0</v>
      </c>
      <c r="FE370" s="275">
        <f>VLOOKUP(C370,FPT!B:FC,54,0)</f>
        <v>0</v>
      </c>
      <c r="FF370" t="str">
        <f t="shared" si="612"/>
        <v/>
      </c>
      <c r="FG370" s="275">
        <f>VLOOKUP(C370,MOVI!C:DT,55,0)</f>
        <v>730000</v>
      </c>
      <c r="FH370" s="275">
        <f>VLOOKUP(C370,FPT!B:FF,55,0)</f>
        <v>730000</v>
      </c>
      <c r="FI370" t="str">
        <f t="shared" si="613"/>
        <v/>
      </c>
      <c r="FJ370" s="275">
        <f>VLOOKUP(C370,MOVI!C:DT,56,0)</f>
        <v>930000</v>
      </c>
      <c r="FK370" s="275">
        <f>VLOOKUP(C370,FPT!B:FI,56,0)</f>
        <v>930000</v>
      </c>
      <c r="FL370" t="str">
        <f t="shared" si="614"/>
        <v/>
      </c>
      <c r="FM370" s="275">
        <f>VLOOKUP(C370,MOVI!C:DT,57,0)</f>
        <v>0</v>
      </c>
      <c r="FN370" s="275">
        <f>VLOOKUP(C370,FPT!B:FL,57,0)</f>
        <v>0</v>
      </c>
      <c r="FO370" t="str">
        <f t="shared" si="615"/>
        <v/>
      </c>
      <c r="FP370" s="275">
        <f>VLOOKUP(C370,MOVI!C:DT,58,0)</f>
        <v>50000</v>
      </c>
      <c r="FQ370" s="275">
        <f>VLOOKUP(C370,FPT!B:FO,58,0)</f>
        <v>50000</v>
      </c>
      <c r="FR370" t="str">
        <f t="shared" si="616"/>
        <v/>
      </c>
      <c r="FS370" s="275">
        <f>VLOOKUP(C370,MOVI!C:DT,59,0)</f>
        <v>0</v>
      </c>
      <c r="FT370" s="275">
        <f>VLOOKUP(C370,FPT!B:FR,59,0)</f>
        <v>0</v>
      </c>
      <c r="FU370" t="str">
        <f t="shared" si="617"/>
        <v/>
      </c>
      <c r="FV370" s="275">
        <f>VLOOKUP(C370,MOVI!C:DT,60,0)</f>
        <v>0</v>
      </c>
      <c r="FW370" s="275">
        <f>VLOOKUP(C370,FPT!B:FU,60,0)</f>
        <v>0</v>
      </c>
      <c r="FX370" t="str">
        <f t="shared" si="618"/>
        <v/>
      </c>
      <c r="FY370" s="275">
        <f>VLOOKUP(C370,MOVI!C:DT,61,0)</f>
        <v>0</v>
      </c>
      <c r="FZ370" s="275">
        <f>VLOOKUP(C370,FPT!B:FX,61,0)</f>
        <v>0</v>
      </c>
      <c r="GA370" t="str">
        <f t="shared" si="619"/>
        <v/>
      </c>
      <c r="GB370" s="275">
        <f>VLOOKUP(C370,MOVI!C:DT,62,0)</f>
        <v>0</v>
      </c>
      <c r="GC370" s="275">
        <f>VLOOKUP(C370,FPT!B:GA,62,0)</f>
        <v>0</v>
      </c>
      <c r="GD370" t="str">
        <f t="shared" si="620"/>
        <v/>
      </c>
      <c r="GE370" s="275">
        <f>VLOOKUP(C370,MOVI!C:DT,63,0)</f>
        <v>0</v>
      </c>
      <c r="GF370" s="275">
        <f>VLOOKUP(C370,FPT!B:GD,63,0)</f>
        <v>0</v>
      </c>
      <c r="GG370" t="str">
        <f t="shared" si="621"/>
        <v/>
      </c>
      <c r="GH370" s="275">
        <f>VLOOKUP(C370,MOVI!C:DT,64,0)</f>
        <v>0</v>
      </c>
      <c r="GI370" s="275">
        <f>VLOOKUP(C370,FPT!B:GG,64,0)</f>
        <v>0</v>
      </c>
      <c r="GJ370" t="str">
        <f t="shared" si="622"/>
        <v/>
      </c>
      <c r="GK370" s="275">
        <f>VLOOKUP(C370,MOVI!C:DT,65,0)</f>
        <v>0</v>
      </c>
      <c r="GL370" s="275">
        <f>VLOOKUP(C370,FPT!B:GJ,65,0)</f>
        <v>0</v>
      </c>
      <c r="GM370" t="str">
        <f t="shared" si="623"/>
        <v/>
      </c>
      <c r="GN370" s="275">
        <f>VLOOKUP(C370,MOVI!C:DT,66,0)</f>
        <v>0</v>
      </c>
      <c r="GO370" s="275">
        <f>VLOOKUP(C370,FPT!B:GM,66,0)</f>
        <v>0</v>
      </c>
      <c r="GP370" t="str">
        <f t="shared" si="624"/>
        <v/>
      </c>
      <c r="GQ370" s="275">
        <f>VLOOKUP(C370,MOVI!C:DT,67,0)</f>
        <v>0</v>
      </c>
      <c r="GR370" s="275">
        <f>VLOOKUP(C370,FPT!B:GP,67,0)</f>
        <v>0</v>
      </c>
      <c r="GS370" t="str">
        <f t="shared" si="625"/>
        <v/>
      </c>
      <c r="GT370" s="275">
        <f>VLOOKUP(C370,MOVI!C:DT,68,0)</f>
        <v>0</v>
      </c>
      <c r="GU370" s="275">
        <f>VLOOKUP(C370,FPT!B:GS,68,0)</f>
        <v>0</v>
      </c>
      <c r="GV370" t="str">
        <f t="shared" si="626"/>
        <v/>
      </c>
      <c r="GW370" s="275">
        <f>VLOOKUP(C370,MOVI!C:DT,69,0)</f>
        <v>0</v>
      </c>
      <c r="GX370" s="275">
        <f>VLOOKUP(C370,FPT!B:GV,69,0)</f>
        <v>0</v>
      </c>
      <c r="GY370" t="str">
        <f t="shared" si="627"/>
        <v/>
      </c>
      <c r="GZ370" s="275">
        <f>VLOOKUP(C370,MOVI!C:DT,70,0)</f>
        <v>50000</v>
      </c>
      <c r="HA370" s="275">
        <f>VLOOKUP(C370,FPT!B:GY,70,0)</f>
        <v>50000</v>
      </c>
      <c r="HB370" t="str">
        <f t="shared" si="628"/>
        <v/>
      </c>
      <c r="HC370" s="275">
        <f>VLOOKUP(C370,MOVI!C:DT,71,0)</f>
        <v>5980000</v>
      </c>
      <c r="HD370" s="275">
        <f>ROUND(VLOOKUP(C370,FPT!B:HB,71,0),0)</f>
        <v>5980000</v>
      </c>
      <c r="HE370" t="str">
        <f t="shared" si="629"/>
        <v/>
      </c>
      <c r="HF370" s="275">
        <f>ROUND(VLOOKUP(C370,MOVI!C:DT,72,0),0)</f>
        <v>0</v>
      </c>
      <c r="HG370" s="275">
        <f>ROUND(VLOOKUP(C370,FPT!B:HE,72,0),0)</f>
        <v>0</v>
      </c>
      <c r="HH370" t="str">
        <f t="shared" si="630"/>
        <v/>
      </c>
      <c r="HI370" s="275">
        <f>VLOOKUP(C370,MOVI!C:DT,73,0)</f>
        <v>200000</v>
      </c>
      <c r="HJ370" s="275">
        <f>VLOOKUP(C370,FPT!B:HH,73,0)</f>
        <v>200000</v>
      </c>
      <c r="HK370" t="str">
        <f t="shared" si="631"/>
        <v/>
      </c>
      <c r="HL370" s="275">
        <f>VLOOKUP(C370,MOVI!C:DT,74,0)</f>
        <v>730000</v>
      </c>
      <c r="HM370" s="275">
        <f>VLOOKUP(C370,FPT!B:HK,74,0)</f>
        <v>730000</v>
      </c>
      <c r="HN370" t="str">
        <f t="shared" si="632"/>
        <v/>
      </c>
      <c r="HO370" s="275">
        <f>VLOOKUP(C370,MOVI!C:DT,75,0)</f>
        <v>0</v>
      </c>
      <c r="HP370" s="275">
        <f>VLOOKUP(C370,FPT!B:HN,75,0)</f>
        <v>0</v>
      </c>
      <c r="HQ370" t="str">
        <f t="shared" si="633"/>
        <v/>
      </c>
      <c r="HR370" s="275">
        <f>VLOOKUP(C370,MOVI!C:DT,76,0)</f>
        <v>0</v>
      </c>
      <c r="HS370" s="275">
        <f>VLOOKUP(C370,FPT!B:HQ,76,0)</f>
        <v>0</v>
      </c>
      <c r="HT370" t="str">
        <f t="shared" si="634"/>
        <v/>
      </c>
      <c r="HU370" s="275">
        <f>VLOOKUP(C370,MOVI!C:DT,77,0)</f>
        <v>0</v>
      </c>
      <c r="HV370" s="275">
        <f>VLOOKUP(C370,FPT!B:HT,77,0)</f>
        <v>0</v>
      </c>
      <c r="HW370" t="str">
        <f t="shared" si="635"/>
        <v/>
      </c>
      <c r="HX370" s="274">
        <f>VLOOKUP(C370,MOVI!C:CB,78,0)</f>
        <v>0</v>
      </c>
      <c r="HY370" s="261">
        <f>VLOOKUP(C370,FPT!$B:$CA,78,0)</f>
        <v>0</v>
      </c>
      <c r="HZ370" t="str">
        <f t="shared" si="636"/>
        <v/>
      </c>
      <c r="IA370" s="275">
        <f>VLOOKUP(C370,MOVI!C:CD,79,0)</f>
        <v>0</v>
      </c>
      <c r="IB370" s="275">
        <f>VLOOKUP(C370,FPT!B:HZ,79,0)</f>
        <v>0</v>
      </c>
      <c r="IC370" t="str">
        <f t="shared" si="637"/>
        <v/>
      </c>
      <c r="ID370" s="275">
        <f>VLOOKUP(C370,MOVI!C:CD,80,0)</f>
        <v>0</v>
      </c>
      <c r="IE370" s="275">
        <f>VLOOKUP(C370,FPT!B:IC,80,0)</f>
        <v>0</v>
      </c>
      <c r="IF370" t="str">
        <f t="shared" si="638"/>
        <v/>
      </c>
      <c r="IG370" s="275">
        <f>VLOOKUP(C370,MOVI!C:DT,81,0)</f>
        <v>0</v>
      </c>
      <c r="IH370" s="275">
        <f>VLOOKUP(C370,FPT!B:IF,81,0)</f>
        <v>0</v>
      </c>
      <c r="II370" t="str">
        <f t="shared" si="639"/>
        <v/>
      </c>
      <c r="IJ370" s="275">
        <f>VLOOKUP(C370,MOVI!C:DT,82,0)</f>
        <v>0</v>
      </c>
      <c r="IK370" s="275">
        <f>VLOOKUP(C370,FPT!B:II,82,0)</f>
        <v>0</v>
      </c>
      <c r="IL370" t="str">
        <f t="shared" si="640"/>
        <v/>
      </c>
      <c r="IM370" s="275">
        <f>ROUND(VLOOKUP(C370,MOVI!C:DT,83,0),0)</f>
        <v>930000</v>
      </c>
      <c r="IN370" s="275">
        <f>ROUND(VLOOKUP(C370,FPT!B:IL,83,0),0)</f>
        <v>930000</v>
      </c>
      <c r="IO370" t="str">
        <f t="shared" si="641"/>
        <v/>
      </c>
      <c r="IP370" s="275">
        <f>VLOOKUP(C370,MOVI!C:DT,84,0)</f>
        <v>5050000</v>
      </c>
      <c r="IQ370" s="275">
        <f>VLOOKUP(C370,FPT!B:IO,84,0)</f>
        <v>5050000</v>
      </c>
      <c r="IR370" t="str">
        <f t="shared" si="642"/>
        <v/>
      </c>
      <c r="IS370" s="275">
        <f>ROUND(VLOOKUP(C370,MOVI!C:DT,85,0),0)</f>
        <v>598000</v>
      </c>
      <c r="IT370" s="275">
        <f>ROUND(VLOOKUP(C370,FPT!B:IR,85,0),0)</f>
        <v>598000</v>
      </c>
      <c r="IU370" t="str">
        <f t="shared" si="643"/>
        <v/>
      </c>
      <c r="IV370" s="275">
        <f>VLOOKUP(C370,MOVI!C:DT,86,0)</f>
        <v>0</v>
      </c>
      <c r="IW370" s="275">
        <f>VLOOKUP(C370,FPT!B:IU,86,0)</f>
        <v>0</v>
      </c>
      <c r="IX370" t="str">
        <f t="shared" si="644"/>
        <v/>
      </c>
      <c r="IY370" s="275">
        <f>ROUND(VLOOKUP(C370,MOVI!C:DT,87,0),0)</f>
        <v>598000</v>
      </c>
      <c r="IZ370" s="275">
        <f>ROUND(VLOOKUP(C370,FPT!B:IX,87,0),0)</f>
        <v>598000</v>
      </c>
      <c r="JA370" t="str">
        <f t="shared" si="645"/>
        <v/>
      </c>
      <c r="JB370" s="275">
        <f>VLOOKUP(C370,MOVI!C:DT,88,0)</f>
        <v>0</v>
      </c>
      <c r="JC370" s="275">
        <f>VLOOKUP(C370,FPT!B:JA,88,0)</f>
        <v>0</v>
      </c>
      <c r="JD370" t="str">
        <f t="shared" si="646"/>
        <v/>
      </c>
      <c r="JE370" s="275">
        <f>VLOOKUP(C370,MOVI!C:DT,89,0)</f>
        <v>0</v>
      </c>
      <c r="JF370" s="275">
        <f>VLOOKUP(C370,FPT!B:JD,89,0)</f>
        <v>0</v>
      </c>
      <c r="JG370" t="str">
        <f t="shared" si="647"/>
        <v/>
      </c>
      <c r="JH370" s="275">
        <f>VLOOKUP(C370,MOVI!C:DT,90,0)</f>
        <v>5100</v>
      </c>
      <c r="JI370" s="275">
        <f>VLOOKUP(C370,FPT!B:JG,90,0)</f>
        <v>5100</v>
      </c>
      <c r="JJ370" t="str">
        <f t="shared" si="648"/>
        <v/>
      </c>
      <c r="JK370" s="275">
        <f>VLOOKUP(C370,MOVI!C:DT,91,0)</f>
        <v>0</v>
      </c>
      <c r="JL370" s="275">
        <f>VLOOKUP(C370,FPT!B:JJ,91,0)</f>
        <v>0</v>
      </c>
      <c r="JM370" t="str">
        <f t="shared" si="649"/>
        <v/>
      </c>
      <c r="JN370" s="275">
        <f>VLOOKUP(C370,MOVI!C:DT,92,0)</f>
        <v>0</v>
      </c>
      <c r="JO370" s="275">
        <f>VLOOKUP(C370,FPT!B:JM,92,0)</f>
        <v>0</v>
      </c>
      <c r="JP370" t="str">
        <f t="shared" si="650"/>
        <v/>
      </c>
      <c r="JQ370" s="275">
        <f>VLOOKUP(C370,MOVI!C:DT,93,0)</f>
        <v>0</v>
      </c>
      <c r="JR370" s="275">
        <f>VLOOKUP(C370,FPT!B:JP,93,0)</f>
        <v>0</v>
      </c>
      <c r="JS370" t="str">
        <f t="shared" si="651"/>
        <v/>
      </c>
      <c r="JT370" s="275">
        <f>VLOOKUP(C370,MOVI!C:DT,94,0)</f>
        <v>5100</v>
      </c>
      <c r="JU370" s="275">
        <f>VLOOKUP(C370,FPT!B:JS,94,0)</f>
        <v>5100</v>
      </c>
      <c r="JV370" t="str">
        <f t="shared" si="652"/>
        <v/>
      </c>
      <c r="JW370" s="275">
        <f>VLOOKUP(C370,MOVI!C:DT,95,0)</f>
        <v>5376900</v>
      </c>
      <c r="JX370" s="275">
        <f>VLOOKUP(C370,FPT!B:JV,95,0)</f>
        <v>5376900</v>
      </c>
      <c r="JY370" t="str">
        <f t="shared" si="653"/>
        <v/>
      </c>
      <c r="JZ370" s="275">
        <f>VLOOKUP(C370,MOVI!C:DT,96,0)</f>
        <v>0</v>
      </c>
      <c r="KA370" s="275">
        <f>VLOOKUP(C370,FPT!B:JY,96,0)</f>
        <v>0</v>
      </c>
      <c r="KB370" t="str">
        <f t="shared" si="654"/>
        <v/>
      </c>
      <c r="KC370" s="275">
        <f>VLOOKUP(C370,MOVI!C:DT,97,0)</f>
        <v>5376900</v>
      </c>
      <c r="KD370" s="275">
        <f>VLOOKUP(C370,FPT!B:KB,97,0)</f>
        <v>5376900</v>
      </c>
      <c r="KE370" t="str">
        <f t="shared" si="655"/>
        <v/>
      </c>
      <c r="KF370" s="275">
        <f>VLOOKUP(C370,MOVI!C:DT,98,0)</f>
        <v>0</v>
      </c>
      <c r="KG370" s="275">
        <f>VLOOKUP(C370,FPT!B:KE,98,0)</f>
        <v>0</v>
      </c>
      <c r="KH370" t="str">
        <f t="shared" si="656"/>
        <v/>
      </c>
      <c r="KI370" s="275">
        <f>VLOOKUP(C370,MOVI!C:DT,99,0)</f>
        <v>0</v>
      </c>
      <c r="KJ370" s="275">
        <f>VLOOKUP(C370,FPT!B:KH,99,0)</f>
        <v>0</v>
      </c>
      <c r="KK370" t="str">
        <f t="shared" si="657"/>
        <v/>
      </c>
      <c r="KL370" s="275">
        <f>VLOOKUP(C370,MOVI!C:DT,100,0)</f>
        <v>0</v>
      </c>
      <c r="KM370" s="275">
        <f>VLOOKUP(C370,FPT!B:KK,100,0)</f>
        <v>0</v>
      </c>
      <c r="KN370" t="str">
        <f t="shared" si="658"/>
        <v/>
      </c>
      <c r="KO370" s="275">
        <f>VLOOKUP(C370,MOVI!C:DT,101,0)</f>
        <v>0</v>
      </c>
      <c r="KP370" s="275">
        <f>VLOOKUP(C370,FPT!B:KN,101,0)</f>
        <v>0</v>
      </c>
      <c r="KQ370" t="str">
        <f t="shared" si="659"/>
        <v/>
      </c>
      <c r="KR370" s="275">
        <f>VLOOKUP(C370,MOVI!C:DT,102,0)</f>
        <v>0</v>
      </c>
      <c r="KS370" s="275">
        <f>VLOOKUP(C370,FPT!B:KQ,102,0)</f>
        <v>0</v>
      </c>
      <c r="KT370" t="str">
        <f t="shared" si="660"/>
        <v/>
      </c>
      <c r="KU370" s="275">
        <f>VLOOKUP(C370,MOVI!C:DT,103,0)</f>
        <v>0</v>
      </c>
      <c r="KV370" s="275">
        <f>VLOOKUP(C370,FPT!B:KT,103,0)</f>
        <v>0</v>
      </c>
      <c r="KW370" t="str">
        <f t="shared" si="661"/>
        <v/>
      </c>
      <c r="KX370" s="275">
        <f>VLOOKUP(C370,MOVI!C:DT,104,0)</f>
        <v>0</v>
      </c>
      <c r="KY370" s="275">
        <f>VLOOKUP(C370,FPT!B:KW,104,0)</f>
        <v>0</v>
      </c>
      <c r="KZ370" t="str">
        <f t="shared" si="662"/>
        <v/>
      </c>
      <c r="LA370" s="275">
        <f>VLOOKUP(C370,MOVI!C:DT,105,0)</f>
        <v>0</v>
      </c>
      <c r="LB370" s="275">
        <f>VLOOKUP(C370,FPT!B:KZ,105,0)</f>
        <v>0</v>
      </c>
      <c r="LC370" t="str">
        <f t="shared" si="663"/>
        <v/>
      </c>
      <c r="LD370" s="275">
        <f>VLOOKUP(C370,MOVI!C:DT,106,0)</f>
        <v>5980000</v>
      </c>
      <c r="LE370" s="275">
        <f>VLOOKUP(C370,FPT!B:LC,106,0)</f>
        <v>5980000</v>
      </c>
      <c r="LF370" t="str">
        <f t="shared" si="664"/>
        <v/>
      </c>
      <c r="LG370" s="273">
        <f>VLOOKUP(C370,MOVI!C:DT,107,0)</f>
        <v>0</v>
      </c>
      <c r="LH370" s="273">
        <f>VLOOKUP(C370,FPT!B:LF,107,0)</f>
        <v>0</v>
      </c>
      <c r="LI370" t="str">
        <f t="shared" si="665"/>
        <v/>
      </c>
      <c r="LJ370" t="str">
        <f>VLOOKUP(C370,MOVI!C:DV,108,0)</f>
        <v>MoviNorthSales</v>
      </c>
      <c r="LK370" s="252" t="str">
        <f>VLOOKUP(C370,FPT!B:LI,108,0)</f>
        <v>MoviNorthSales</v>
      </c>
      <c r="LL370" t="str">
        <f t="shared" si="666"/>
        <v/>
      </c>
      <c r="LM370" s="275">
        <f>ROUND(VLOOKUP(C370,MOVI!C:DV,109,0),0)</f>
        <v>416667</v>
      </c>
      <c r="LN370" s="275">
        <f>ROUND(VLOOKUP(C370,FPT!B:LL,109,0),0)</f>
        <v>416667</v>
      </c>
      <c r="LO370" t="str">
        <f t="shared" si="667"/>
        <v/>
      </c>
      <c r="LP370" t="str">
        <f>VLOOKUP(C370,MOVI!C:DV,110,0)</f>
        <v>THA</v>
      </c>
      <c r="LQ370" s="247" t="str">
        <f>VLOOKUP(C370,FPT!B:LO,110,0)</f>
        <v>THA</v>
      </c>
      <c r="LR370" t="str">
        <f t="shared" si="668"/>
        <v/>
      </c>
      <c r="LS370">
        <f>MOVI!DI365</f>
        <v>22</v>
      </c>
      <c r="LV370">
        <f>MOVI!DJ365</f>
        <v>0</v>
      </c>
      <c r="LW370">
        <f>MOVI!DK365</f>
        <v>0</v>
      </c>
      <c r="LX370">
        <f>MOVI!DL365</f>
        <v>0</v>
      </c>
      <c r="LY370">
        <f>MOVI!DM365</f>
        <v>0</v>
      </c>
      <c r="LZ370">
        <f>MOVI!DN365</f>
        <v>0</v>
      </c>
      <c r="MA370">
        <f>MOVI!DO365</f>
        <v>0</v>
      </c>
      <c r="MB370" t="str">
        <f>MOVI!DP365</f>
        <v>THA</v>
      </c>
      <c r="MC370">
        <f>MOVI!DQ365</f>
        <v>0</v>
      </c>
      <c r="MD370">
        <f>MOVI!DR365</f>
        <v>0</v>
      </c>
      <c r="ME370" t="str">
        <f>VLOOKUP(C370,MOVI!C:DV,121,0)</f>
        <v>Group 1</v>
      </c>
      <c r="MF370" s="252" t="str">
        <f>VLOOKUP(C370,FPT!B:MD,111,0)</f>
        <v>Group 1</v>
      </c>
      <c r="MG370" t="str">
        <f t="shared" si="672"/>
        <v/>
      </c>
      <c r="MH370" t="str">
        <f>VLOOKUP(C370,MOVI!C:DT,122,0)</f>
        <v>MoviNorthGroup 1</v>
      </c>
      <c r="MI370" s="252" t="str">
        <f>VLOOKUP(C370,FPT!B:DS,112,0)</f>
        <v>MoviNorthGroup 1</v>
      </c>
      <c r="MJ370" t="str">
        <f t="shared" si="669"/>
        <v/>
      </c>
    </row>
    <row r="371" spans="1:348" x14ac:dyDescent="0.25">
      <c r="A371">
        <v>363</v>
      </c>
      <c r="B371" s="48">
        <v>6245</v>
      </c>
      <c r="C371" s="271" t="s">
        <v>1147</v>
      </c>
      <c r="D371" t="str">
        <f>VLOOKUP(C371,MOVI!C:D,2,0)</f>
        <v>Nguyễn Thị Tươi</v>
      </c>
      <c r="E371" t="str">
        <f>VLOOKUP(C371,FPT!B:C,2,0)</f>
        <v>Nguyễn Thị Tươi</v>
      </c>
      <c r="F371" t="str">
        <f t="shared" si="562"/>
        <v/>
      </c>
      <c r="G371" t="str">
        <f>VLOOKUP(C371,MOVI!C:E,3,0)</f>
        <v>Sales</v>
      </c>
      <c r="H371" t="str">
        <f>VLOOKUP(C371,FPT!B:F,3,0)</f>
        <v>Sales</v>
      </c>
      <c r="I371" t="str">
        <f t="shared" si="563"/>
        <v/>
      </c>
      <c r="J371" t="str">
        <f>VLOOKUP(C371,MOVI!C:H,4,0)</f>
        <v>Field Sales</v>
      </c>
      <c r="K371" t="str">
        <f>VLOOKUP(C371,FPT!B:I,4,0)</f>
        <v>Field Sales</v>
      </c>
      <c r="L371" t="str">
        <f t="shared" si="564"/>
        <v/>
      </c>
      <c r="M371" t="str">
        <f>VLOOKUP(C371,MOVI!C:DT,5,0)</f>
        <v>Associate</v>
      </c>
      <c r="N371" t="str">
        <f>VLOOKUP(C371,FPT!B:L,5,0)</f>
        <v>Associate</v>
      </c>
      <c r="O371" t="str">
        <f t="shared" si="565"/>
        <v/>
      </c>
      <c r="P371" t="str">
        <f>VLOOKUP(C371,MOVI!C:DT,6,0)</f>
        <v>Field Sales</v>
      </c>
      <c r="Q371" t="str">
        <f>VLOOKUP(C371,FPT!B:O,6,0)</f>
        <v>Field sales</v>
      </c>
      <c r="R371" t="str">
        <f t="shared" si="566"/>
        <v/>
      </c>
      <c r="S371" t="str">
        <f>VLOOKUP(C371,MOVI!C:DT,7,0)</f>
        <v>Central</v>
      </c>
      <c r="T371" t="str">
        <f>VLOOKUP(C371,FPT!B:R,7,0)</f>
        <v>Central</v>
      </c>
      <c r="U371" t="str">
        <f t="shared" si="567"/>
        <v/>
      </c>
      <c r="V371" t="str">
        <f>VLOOKUP(C371,MOVI!C:DT,8,0)</f>
        <v>Movi</v>
      </c>
      <c r="W371" t="str">
        <f>VLOOKUP(C371,FPT!B:U,8,0)</f>
        <v>Movi</v>
      </c>
      <c r="X371" t="str">
        <f t="shared" si="568"/>
        <v/>
      </c>
      <c r="Y371" t="str">
        <f>VLOOKUP(C371,MOVI!C:DT,9,0)</f>
        <v>Full-time</v>
      </c>
      <c r="Z371" t="str">
        <f>VLOOKUP(C371,FPT!B:X,9,0)</f>
        <v>Full-time</v>
      </c>
      <c r="AA371" t="str">
        <f t="shared" si="569"/>
        <v/>
      </c>
      <c r="AB371" t="str">
        <f>VLOOKUP(C371,MOVI!C:DT,10,0)</f>
        <v>Leaving</v>
      </c>
      <c r="AC371" t="str">
        <f>VLOOKUP(C371,FPT!B:AA,10,0)</f>
        <v>Leaving</v>
      </c>
      <c r="AD371" t="str">
        <f t="shared" si="570"/>
        <v/>
      </c>
      <c r="AE371" s="247">
        <f>VLOOKUP(C371,MOVI!C:DT,11,0)</f>
        <v>44508</v>
      </c>
      <c r="AF371" s="247">
        <f>VLOOKUP(C371,FPT!B:AD,11,0)</f>
        <v>44508</v>
      </c>
      <c r="AG371" t="str">
        <f t="shared" si="571"/>
        <v/>
      </c>
      <c r="AH371" s="260" t="str">
        <f>VLOOKUP(C371,MOVI!C:DT,12,0)</f>
        <v/>
      </c>
      <c r="AI371" s="260"/>
      <c r="AJ371" t="str">
        <f t="shared" si="671"/>
        <v/>
      </c>
      <c r="AK371">
        <f>VLOOKUP(C371,MOVI!C:DT,13,0)</f>
        <v>0</v>
      </c>
      <c r="AL371" s="247">
        <f>VLOOKUP(C371,FPT!B:AJ,13,0)</f>
        <v>0</v>
      </c>
      <c r="AM371" t="str">
        <f t="shared" si="670"/>
        <v/>
      </c>
      <c r="AN371" s="247">
        <f>VLOOKUP(C371,MOVI!C:DT,14,0)</f>
        <v>44539</v>
      </c>
      <c r="AO371" s="247">
        <f>VLOOKUP(C371,FPT!B:AM,14,0)</f>
        <v>44539</v>
      </c>
      <c r="AP371" t="str">
        <f t="shared" si="572"/>
        <v/>
      </c>
      <c r="AQ371" t="str">
        <f>VLOOKUP(C371,MOVI!C:DT,15,0)</f>
        <v>JO</v>
      </c>
      <c r="AR371" s="247" t="str">
        <f>VLOOKUP(C371,FPT!B:AP,15,0)</f>
        <v>JO</v>
      </c>
      <c r="AS371" t="str">
        <f t="shared" si="573"/>
        <v/>
      </c>
      <c r="AT371" s="282">
        <f>VLOOKUP(C371,MOVI!C:DT,16,0)</f>
        <v>0.1</v>
      </c>
      <c r="AU371" s="247" t="str">
        <f>VLOOKUP(C371,FPT!B:AS,16,0)</f>
        <v>10%</v>
      </c>
      <c r="AV371" t="str">
        <f t="shared" si="574"/>
        <v>Lệch</v>
      </c>
      <c r="AW371" t="str">
        <f>VLOOKUP(C371,MOVI!C:DT,17,0)</f>
        <v>L</v>
      </c>
      <c r="AX371" s="247" t="str">
        <f>VLOOKUP(C371,FPT!B:AV,17,0)</f>
        <v>L</v>
      </c>
      <c r="AY371" t="str">
        <f t="shared" si="575"/>
        <v/>
      </c>
      <c r="AZ371">
        <f>VLOOKUP(C371,MOVI!C:DT,18,0)</f>
        <v>0</v>
      </c>
      <c r="BA371" s="247">
        <f>VLOOKUP(C371,FPT!B:AY,18,0)</f>
        <v>0</v>
      </c>
      <c r="BB371" t="str">
        <f t="shared" si="576"/>
        <v/>
      </c>
      <c r="BC371" s="275">
        <f>VLOOKUP(C371,MOVI!C:DT,19,0)</f>
        <v>5000000</v>
      </c>
      <c r="BD371" s="275">
        <f>VLOOKUP(C371,FPT!B:BB,19,0)</f>
        <v>5000000</v>
      </c>
      <c r="BE371" t="str">
        <f t="shared" si="577"/>
        <v/>
      </c>
      <c r="BF371">
        <f>VLOOKUP(C371,MOVI!C:DT,20,0)</f>
        <v>0</v>
      </c>
      <c r="BG371" s="252">
        <f>VLOOKUP(C371,FPT!B:BE,20,0)</f>
        <v>0</v>
      </c>
      <c r="BH371" t="str">
        <f t="shared" si="578"/>
        <v/>
      </c>
      <c r="BI371" s="275">
        <f>VLOOKUP(C371,MOVI!C:DT,21,0)</f>
        <v>5000000</v>
      </c>
      <c r="BJ371" s="275">
        <f>VLOOKUP(C371,FPT!B:BH,21,0)</f>
        <v>5000000</v>
      </c>
      <c r="BK371" t="str">
        <f t="shared" si="579"/>
        <v/>
      </c>
      <c r="BL371" s="275">
        <f>VLOOKUP(C371,MOVI!C:DT,22,0)</f>
        <v>0</v>
      </c>
      <c r="BM371" s="275">
        <f>VLOOKUP(C371,FPT!B:BK,22,0)</f>
        <v>0</v>
      </c>
      <c r="BN371" t="str">
        <f t="shared" si="580"/>
        <v/>
      </c>
      <c r="BO371" s="275">
        <f>VLOOKUP(C371,MOVI!C:DT,23,0)</f>
        <v>0</v>
      </c>
      <c r="BP371" s="275">
        <f>VLOOKUP(C371,FPT!B:BN,23,0)</f>
        <v>0</v>
      </c>
      <c r="BQ371" t="str">
        <f t="shared" si="581"/>
        <v/>
      </c>
      <c r="BR371" s="275">
        <f>VLOOKUP(C371,MOVI!C:DT,24,0)</f>
        <v>0</v>
      </c>
      <c r="BS371" s="275">
        <f>VLOOKUP(C371,FPT!B:BQ,24,0)</f>
        <v>0</v>
      </c>
      <c r="BT371" t="str">
        <f t="shared" si="582"/>
        <v/>
      </c>
      <c r="BU371" s="275">
        <f>VLOOKUP(C371,MOVI!C:DT,25,0)</f>
        <v>200000</v>
      </c>
      <c r="BV371" s="275">
        <f>VLOOKUP(C371,FPT!B:BT,25,0)</f>
        <v>200000</v>
      </c>
      <c r="BW371" t="str">
        <f t="shared" si="583"/>
        <v/>
      </c>
      <c r="BX371" s="275">
        <f>VLOOKUP(C371,MOVI!C:DT,26,0)</f>
        <v>0</v>
      </c>
      <c r="BY371" s="275">
        <f>VLOOKUP(C371,FPT!B:BW,26,0)</f>
        <v>0</v>
      </c>
      <c r="BZ371" t="str">
        <f t="shared" si="584"/>
        <v/>
      </c>
      <c r="CA371" s="275">
        <f>VLOOKUP(C371,MOVI!C:DT,27,0)</f>
        <v>730000</v>
      </c>
      <c r="CB371" s="275">
        <f>VLOOKUP(C371,FPT!B:BZ,27,0)</f>
        <v>730000</v>
      </c>
      <c r="CC371" t="str">
        <f t="shared" si="585"/>
        <v/>
      </c>
      <c r="CD371" s="275">
        <f>VLOOKUP(C371,MOVI!C:DT,28,0)</f>
        <v>930000</v>
      </c>
      <c r="CE371" s="275">
        <f>VLOOKUP(C371,FPT!B:CC,28,0)</f>
        <v>930000</v>
      </c>
      <c r="CF371" t="str">
        <f t="shared" si="586"/>
        <v/>
      </c>
      <c r="CG371" t="str">
        <f>VLOOKUP(C371,MOVI!C:DT,29,0)</f>
        <v>CN</v>
      </c>
      <c r="CH371" s="252" t="str">
        <f>VLOOKUP(C371,FPT!B:CF,29,0)</f>
        <v>CN</v>
      </c>
      <c r="CI371" t="str">
        <f t="shared" si="587"/>
        <v/>
      </c>
      <c r="CJ371">
        <f>VLOOKUP(C371,MOVI!C:DT,30,0)</f>
        <v>26</v>
      </c>
      <c r="CK371" s="252">
        <f>VLOOKUP(C371,FPT!B:CI,30,0)</f>
        <v>26</v>
      </c>
      <c r="CL371" t="str">
        <f t="shared" si="588"/>
        <v/>
      </c>
      <c r="CM371">
        <f>VLOOKUP(C371,MOVI!C:DT,31,0)</f>
        <v>11</v>
      </c>
      <c r="CN371" s="252">
        <f>VLOOKUP(C371,FPT!B:CL,31,0)</f>
        <v>11</v>
      </c>
      <c r="CO371" t="str">
        <f t="shared" si="589"/>
        <v/>
      </c>
      <c r="CP371" s="275">
        <f>VLOOKUP(C371,MOVI!C:DT,32,0)</f>
        <v>0</v>
      </c>
      <c r="CQ371" s="275">
        <f>VLOOKUP(C371,FPT!B:CO,32,0)</f>
        <v>0</v>
      </c>
      <c r="CR371" t="str">
        <f t="shared" si="590"/>
        <v/>
      </c>
      <c r="CS371" s="275">
        <f>VLOOKUP(C371,MOVI!C:DT,33,0)</f>
        <v>0</v>
      </c>
      <c r="CT371" s="275">
        <f>VLOOKUP(C371,FPT!B:CR,33,0)</f>
        <v>0</v>
      </c>
      <c r="CU371" t="str">
        <f t="shared" si="591"/>
        <v/>
      </c>
      <c r="CV371" s="275">
        <f>VLOOKUP(C371,MOVI!C:DT,34,0)</f>
        <v>0</v>
      </c>
      <c r="CW371" s="275">
        <f>VLOOKUP(C371,FPT!B:CU,34,0)</f>
        <v>0</v>
      </c>
      <c r="CX371" t="str">
        <f t="shared" si="592"/>
        <v/>
      </c>
      <c r="CY371" s="275">
        <f>VLOOKUP(C371,MOVI!C:DT,35,0)</f>
        <v>11</v>
      </c>
      <c r="CZ371" s="275">
        <f>VLOOKUP(C371,FPT!B:CX,35,0)</f>
        <v>11</v>
      </c>
      <c r="DA371" t="str">
        <f t="shared" si="593"/>
        <v/>
      </c>
      <c r="DB371" s="275">
        <f>VLOOKUP(C371,MOVI!C:DT,36,0)</f>
        <v>0</v>
      </c>
      <c r="DC371" s="275">
        <f>VLOOKUP(C371,FPT!B:DA,36,0)</f>
        <v>0</v>
      </c>
      <c r="DD371" t="str">
        <f t="shared" si="594"/>
        <v/>
      </c>
      <c r="DE371" s="275">
        <f>VLOOKUP(C371,MOVI!C:DT,37,0)</f>
        <v>0</v>
      </c>
      <c r="DF371" s="275">
        <f>VLOOKUP(C371,FPT!B:DD,37,0)</f>
        <v>0</v>
      </c>
      <c r="DG371" t="str">
        <f t="shared" si="595"/>
        <v/>
      </c>
      <c r="DH371" s="275">
        <f>VLOOKUP(C371,MOVI!C:DT,38,0)</f>
        <v>0</v>
      </c>
      <c r="DI371" s="275">
        <f>VLOOKUP(C371,FPT!B:DG,38,0)</f>
        <v>0</v>
      </c>
      <c r="DJ371" t="str">
        <f t="shared" si="596"/>
        <v/>
      </c>
      <c r="DK371" s="275">
        <f>VLOOKUP(C371,MOVI!C:DT,39,0)</f>
        <v>0</v>
      </c>
      <c r="DL371" s="275">
        <f>VLOOKUP(C371,FPT!B:DJ,39,0)</f>
        <v>0</v>
      </c>
      <c r="DM371" t="str">
        <f t="shared" si="597"/>
        <v/>
      </c>
      <c r="DN371" s="275">
        <f>VLOOKUP(C371,MOVI!C:DT,40,0)</f>
        <v>0</v>
      </c>
      <c r="DO371" s="275">
        <f>VLOOKUP(C371,FPT!B:DM,40,0)</f>
        <v>0</v>
      </c>
      <c r="DP371" t="str">
        <f t="shared" si="598"/>
        <v/>
      </c>
      <c r="DQ371" s="275">
        <f>VLOOKUP(C371,MOVI!C:DT,41,0)</f>
        <v>0</v>
      </c>
      <c r="DR371" s="275">
        <f>VLOOKUP(C371,FPT!B:DP,41,0)</f>
        <v>0</v>
      </c>
      <c r="DS371" t="str">
        <f t="shared" si="599"/>
        <v/>
      </c>
      <c r="DT371" s="275">
        <f>VLOOKUP(C371,MOVI!C:DT,42,0)</f>
        <v>2115385</v>
      </c>
      <c r="DU371" s="275">
        <f>ROUND(VLOOKUP(C371,FPT!B:DS,42,0),0)</f>
        <v>2115385</v>
      </c>
      <c r="DV371" t="str">
        <f t="shared" si="600"/>
        <v/>
      </c>
      <c r="DW371" s="275">
        <f>VLOOKUP(C371,MOVI!C:DT,43,0)</f>
        <v>0</v>
      </c>
      <c r="DX371" s="275">
        <f>VLOOKUP(C371,FPT!B:DV,43,0)</f>
        <v>0</v>
      </c>
      <c r="DY371" t="str">
        <f t="shared" si="601"/>
        <v/>
      </c>
      <c r="DZ371" s="275">
        <f>VLOOKUP(C371,MOVI!C:DT,44,0)</f>
        <v>0</v>
      </c>
      <c r="EA371" s="275">
        <f>VLOOKUP(C371,FPT!B:DY,44,0)</f>
        <v>0</v>
      </c>
      <c r="EB371" t="str">
        <f t="shared" si="602"/>
        <v/>
      </c>
      <c r="EC371" s="275">
        <f>VLOOKUP(C371,MOVI!C:DT,45,0)</f>
        <v>2115385</v>
      </c>
      <c r="ED371" s="275">
        <f>ROUND(VLOOKUP(C371,FPT!B:EB,45,0),0)</f>
        <v>2115385</v>
      </c>
      <c r="EE371" t="str">
        <f t="shared" si="603"/>
        <v/>
      </c>
      <c r="EF371" s="275">
        <f>VLOOKUP(C371,MOVI!C:DT,46,0)</f>
        <v>0</v>
      </c>
      <c r="EG371" s="275">
        <f>VLOOKUP(C371,FPT!B:EE,46,0)</f>
        <v>0</v>
      </c>
      <c r="EH371" t="str">
        <f t="shared" si="604"/>
        <v/>
      </c>
      <c r="EI371" s="275">
        <f>VLOOKUP(C371,MOVI!C:DT,47,0)</f>
        <v>0</v>
      </c>
      <c r="EJ371" s="275">
        <f>VLOOKUP(C371,FPT!B:EH,47,0)</f>
        <v>0</v>
      </c>
      <c r="EK371" t="str">
        <f t="shared" si="605"/>
        <v/>
      </c>
      <c r="EL371" s="275">
        <f>VLOOKUP(C371,MOVI!C:DT,48,0)</f>
        <v>0</v>
      </c>
      <c r="EM371" s="275">
        <f>VLOOKUP(C371,FPT!B:EK,48,0)</f>
        <v>0</v>
      </c>
      <c r="EN371" t="str">
        <f t="shared" si="606"/>
        <v/>
      </c>
      <c r="EO371" s="275">
        <f>VLOOKUP(C371,MOVI!C:DT,49,0)</f>
        <v>100000</v>
      </c>
      <c r="EP371" s="275">
        <f>VLOOKUP(C371,FPT!B:EN,49,0)</f>
        <v>100000</v>
      </c>
      <c r="EQ371" t="str">
        <f t="shared" si="607"/>
        <v/>
      </c>
      <c r="ER371" s="275">
        <f>VLOOKUP(C371,MOVI!C:DT,50,0)</f>
        <v>0</v>
      </c>
      <c r="ES371" s="275">
        <f>VLOOKUP(C371,FPT!B:EQ,50,0)</f>
        <v>0</v>
      </c>
      <c r="ET371" t="str">
        <f t="shared" si="608"/>
        <v/>
      </c>
      <c r="EU371" s="275">
        <f>VLOOKUP(C371,MOVI!C:DT,51,0)</f>
        <v>0</v>
      </c>
      <c r="EV371" s="275">
        <f>VLOOKUP(C371,FPT!B:ET,51,0)</f>
        <v>0</v>
      </c>
      <c r="EW371" t="str">
        <f t="shared" si="609"/>
        <v/>
      </c>
      <c r="EX371" s="275">
        <f>VLOOKUP(C371,MOVI!C:DT,52,0)</f>
        <v>0</v>
      </c>
      <c r="EY371" s="275">
        <f>VLOOKUP(C371,FPT!B:EW,52,0)</f>
        <v>0</v>
      </c>
      <c r="EZ371" t="str">
        <f t="shared" si="610"/>
        <v/>
      </c>
      <c r="FA371" s="275">
        <f>VLOOKUP(C371,MOVI!C:DT,53,0)</f>
        <v>0</v>
      </c>
      <c r="FB371" s="275">
        <f>VLOOKUP(C371,FPT!B:EZ,53,0)</f>
        <v>0</v>
      </c>
      <c r="FC371" t="str">
        <f t="shared" si="611"/>
        <v/>
      </c>
      <c r="FD371" s="275">
        <f>VLOOKUP(C371,MOVI!C:DT,54,0)</f>
        <v>0</v>
      </c>
      <c r="FE371" s="275">
        <f>VLOOKUP(C371,FPT!B:FC,54,0)</f>
        <v>0</v>
      </c>
      <c r="FF371" t="str">
        <f t="shared" si="612"/>
        <v/>
      </c>
      <c r="FG371" s="275">
        <f>VLOOKUP(C371,MOVI!C:DT,55,0)</f>
        <v>308846</v>
      </c>
      <c r="FH371" s="275">
        <f>VLOOKUP(C371,FPT!B:FF,55,0)</f>
        <v>308846</v>
      </c>
      <c r="FI371" t="str">
        <f t="shared" si="613"/>
        <v/>
      </c>
      <c r="FJ371" s="275">
        <f>VLOOKUP(C371,MOVI!C:DT,56,0)</f>
        <v>408846</v>
      </c>
      <c r="FK371" s="275">
        <f>VLOOKUP(C371,FPT!B:FI,56,0)</f>
        <v>408846</v>
      </c>
      <c r="FL371" t="str">
        <f t="shared" si="614"/>
        <v/>
      </c>
      <c r="FM371" s="275">
        <f>VLOOKUP(C371,MOVI!C:DT,57,0)</f>
        <v>0</v>
      </c>
      <c r="FN371" s="275">
        <f>VLOOKUP(C371,FPT!B:FL,57,0)</f>
        <v>0</v>
      </c>
      <c r="FO371" t="str">
        <f t="shared" si="615"/>
        <v/>
      </c>
      <c r="FP371" s="275">
        <f>VLOOKUP(C371,MOVI!C:DT,58,0)</f>
        <v>0</v>
      </c>
      <c r="FQ371" s="275">
        <f>VLOOKUP(C371,FPT!B:FO,58,0)</f>
        <v>0</v>
      </c>
      <c r="FR371" t="str">
        <f t="shared" si="616"/>
        <v/>
      </c>
      <c r="FS371" s="275">
        <f>VLOOKUP(C371,MOVI!C:DT,59,0)</f>
        <v>0</v>
      </c>
      <c r="FT371" s="275">
        <f>VLOOKUP(C371,FPT!B:FR,59,0)</f>
        <v>0</v>
      </c>
      <c r="FU371" t="str">
        <f t="shared" si="617"/>
        <v/>
      </c>
      <c r="FV371" s="275">
        <f>VLOOKUP(C371,MOVI!C:DT,60,0)</f>
        <v>0</v>
      </c>
      <c r="FW371" s="275">
        <f>VLOOKUP(C371,FPT!B:FU,60,0)</f>
        <v>0</v>
      </c>
      <c r="FX371" t="str">
        <f t="shared" si="618"/>
        <v/>
      </c>
      <c r="FY371" s="275">
        <f>VLOOKUP(C371,MOVI!C:DT,61,0)</f>
        <v>0</v>
      </c>
      <c r="FZ371" s="275">
        <f>VLOOKUP(C371,FPT!B:FX,61,0)</f>
        <v>0</v>
      </c>
      <c r="GA371" t="str">
        <f t="shared" si="619"/>
        <v/>
      </c>
      <c r="GB371" s="275">
        <f>VLOOKUP(C371,MOVI!C:DT,62,0)</f>
        <v>0</v>
      </c>
      <c r="GC371" s="275">
        <f>VLOOKUP(C371,FPT!B:GA,62,0)</f>
        <v>0</v>
      </c>
      <c r="GD371" t="str">
        <f t="shared" si="620"/>
        <v/>
      </c>
      <c r="GE371" s="275">
        <f>VLOOKUP(C371,MOVI!C:DT,63,0)</f>
        <v>0</v>
      </c>
      <c r="GF371" s="275">
        <f>VLOOKUP(C371,FPT!B:GD,63,0)</f>
        <v>0</v>
      </c>
      <c r="GG371" t="str">
        <f t="shared" si="621"/>
        <v/>
      </c>
      <c r="GH371" s="275">
        <f>VLOOKUP(C371,MOVI!C:DT,64,0)</f>
        <v>0</v>
      </c>
      <c r="GI371" s="275">
        <f>VLOOKUP(C371,FPT!B:GG,64,0)</f>
        <v>0</v>
      </c>
      <c r="GJ371" t="str">
        <f t="shared" si="622"/>
        <v/>
      </c>
      <c r="GK371" s="275">
        <f>VLOOKUP(C371,MOVI!C:DT,65,0)</f>
        <v>0</v>
      </c>
      <c r="GL371" s="275">
        <f>VLOOKUP(C371,FPT!B:GJ,65,0)</f>
        <v>0</v>
      </c>
      <c r="GM371" t="str">
        <f t="shared" si="623"/>
        <v/>
      </c>
      <c r="GN371" s="275">
        <f>VLOOKUP(C371,MOVI!C:DT,66,0)</f>
        <v>0</v>
      </c>
      <c r="GO371" s="275">
        <f>VLOOKUP(C371,FPT!B:GM,66,0)</f>
        <v>0</v>
      </c>
      <c r="GP371" t="str">
        <f t="shared" si="624"/>
        <v/>
      </c>
      <c r="GQ371" s="275">
        <f>VLOOKUP(C371,MOVI!C:DT,67,0)</f>
        <v>0</v>
      </c>
      <c r="GR371" s="275">
        <f>VLOOKUP(C371,FPT!B:GP,67,0)</f>
        <v>0</v>
      </c>
      <c r="GS371" t="str">
        <f t="shared" si="625"/>
        <v/>
      </c>
      <c r="GT371" s="275">
        <f>VLOOKUP(C371,MOVI!C:DT,68,0)</f>
        <v>0</v>
      </c>
      <c r="GU371" s="275">
        <f>VLOOKUP(C371,FPT!B:GS,68,0)</f>
        <v>0</v>
      </c>
      <c r="GV371" t="str">
        <f t="shared" si="626"/>
        <v/>
      </c>
      <c r="GW371" s="275">
        <f>VLOOKUP(C371,MOVI!C:DT,69,0)</f>
        <v>0</v>
      </c>
      <c r="GX371" s="275">
        <f>VLOOKUP(C371,FPT!B:GV,69,0)</f>
        <v>0</v>
      </c>
      <c r="GY371" t="str">
        <f t="shared" si="627"/>
        <v/>
      </c>
      <c r="GZ371" s="275">
        <f>VLOOKUP(C371,MOVI!C:DT,70,0)</f>
        <v>0</v>
      </c>
      <c r="HA371" s="275">
        <f>VLOOKUP(C371,FPT!B:GY,70,0)</f>
        <v>0</v>
      </c>
      <c r="HB371" t="str">
        <f t="shared" si="628"/>
        <v/>
      </c>
      <c r="HC371" s="275">
        <f>VLOOKUP(C371,MOVI!C:DT,71,0)</f>
        <v>2524231</v>
      </c>
      <c r="HD371" s="275">
        <f>ROUND(VLOOKUP(C371,FPT!B:HB,71,0),0)</f>
        <v>2524231</v>
      </c>
      <c r="HE371" t="str">
        <f t="shared" si="629"/>
        <v/>
      </c>
      <c r="HF371" s="275">
        <f>ROUND(VLOOKUP(C371,MOVI!C:DT,72,0),0)</f>
        <v>0</v>
      </c>
      <c r="HG371" s="275">
        <f>ROUND(VLOOKUP(C371,FPT!B:HE,72,0),0)</f>
        <v>0</v>
      </c>
      <c r="HH371" t="str">
        <f t="shared" si="630"/>
        <v/>
      </c>
      <c r="HI371" s="275">
        <f>VLOOKUP(C371,MOVI!C:DT,73,0)</f>
        <v>100000</v>
      </c>
      <c r="HJ371" s="275">
        <f>VLOOKUP(C371,FPT!B:HH,73,0)</f>
        <v>100000</v>
      </c>
      <c r="HK371" t="str">
        <f t="shared" si="631"/>
        <v/>
      </c>
      <c r="HL371" s="275">
        <f>VLOOKUP(C371,MOVI!C:DT,74,0)</f>
        <v>308846</v>
      </c>
      <c r="HM371" s="275">
        <f>VLOOKUP(C371,FPT!B:HK,74,0)</f>
        <v>308846</v>
      </c>
      <c r="HN371" t="str">
        <f t="shared" si="632"/>
        <v/>
      </c>
      <c r="HO371" s="275">
        <f>VLOOKUP(C371,MOVI!C:DT,75,0)</f>
        <v>0</v>
      </c>
      <c r="HP371" s="275">
        <f>VLOOKUP(C371,FPT!B:HN,75,0)</f>
        <v>0</v>
      </c>
      <c r="HQ371" t="str">
        <f t="shared" si="633"/>
        <v/>
      </c>
      <c r="HR371" s="275">
        <f>VLOOKUP(C371,MOVI!C:DT,76,0)</f>
        <v>0</v>
      </c>
      <c r="HS371" s="275">
        <f>VLOOKUP(C371,FPT!B:HQ,76,0)</f>
        <v>0</v>
      </c>
      <c r="HT371" t="str">
        <f t="shared" si="634"/>
        <v/>
      </c>
      <c r="HU371" s="275">
        <f>VLOOKUP(C371,MOVI!C:DT,77,0)</f>
        <v>0</v>
      </c>
      <c r="HV371" s="275">
        <f>VLOOKUP(C371,FPT!B:HT,77,0)</f>
        <v>0</v>
      </c>
      <c r="HW371" t="str">
        <f t="shared" si="635"/>
        <v/>
      </c>
      <c r="HX371" s="274">
        <f>VLOOKUP(C371,MOVI!C:CB,78,0)</f>
        <v>0</v>
      </c>
      <c r="HY371" s="261">
        <f>VLOOKUP(C371,FPT!$B:$CA,78,0)</f>
        <v>0</v>
      </c>
      <c r="HZ371" t="str">
        <f t="shared" si="636"/>
        <v/>
      </c>
      <c r="IA371" s="275">
        <f>VLOOKUP(C371,MOVI!C:CD,79,0)</f>
        <v>0</v>
      </c>
      <c r="IB371" s="275">
        <f>VLOOKUP(C371,FPT!B:HZ,79,0)</f>
        <v>0</v>
      </c>
      <c r="IC371" t="str">
        <f t="shared" si="637"/>
        <v/>
      </c>
      <c r="ID371" s="275">
        <f>VLOOKUP(C371,MOVI!C:CD,80,0)</f>
        <v>0</v>
      </c>
      <c r="IE371" s="275">
        <f>VLOOKUP(C371,FPT!B:IC,80,0)</f>
        <v>0</v>
      </c>
      <c r="IF371" t="str">
        <f t="shared" si="638"/>
        <v/>
      </c>
      <c r="IG371" s="275">
        <f>VLOOKUP(C371,MOVI!C:DT,81,0)</f>
        <v>0</v>
      </c>
      <c r="IH371" s="275">
        <f>VLOOKUP(C371,FPT!B:IF,81,0)</f>
        <v>0</v>
      </c>
      <c r="II371" t="str">
        <f t="shared" si="639"/>
        <v/>
      </c>
      <c r="IJ371" s="275">
        <f>VLOOKUP(C371,MOVI!C:DT,82,0)</f>
        <v>0</v>
      </c>
      <c r="IK371" s="275">
        <f>VLOOKUP(C371,FPT!B:II,82,0)</f>
        <v>0</v>
      </c>
      <c r="IL371" t="str">
        <f t="shared" si="640"/>
        <v/>
      </c>
      <c r="IM371" s="275">
        <f>ROUND(VLOOKUP(C371,MOVI!C:DT,83,0),0)</f>
        <v>408846</v>
      </c>
      <c r="IN371" s="275">
        <f>ROUND(VLOOKUP(C371,FPT!B:IL,83,0),0)</f>
        <v>408846</v>
      </c>
      <c r="IO371" t="str">
        <f t="shared" si="641"/>
        <v/>
      </c>
      <c r="IP371" s="275">
        <f>ROUND(VLOOKUP(C371,MOVI!C:DT,84,0),0)</f>
        <v>2115385</v>
      </c>
      <c r="IQ371" s="275">
        <f>ROUND(VLOOKUP(C371,FPT!B:IO,84,0),0)</f>
        <v>2115385</v>
      </c>
      <c r="IR371" t="str">
        <f t="shared" si="642"/>
        <v/>
      </c>
      <c r="IS371" s="275">
        <f>ROUND(VLOOKUP(C371,MOVI!C:DT,85,0),0)</f>
        <v>252423</v>
      </c>
      <c r="IT371" s="275">
        <f>ROUND(VLOOKUP(C371,FPT!B:IR,85,0),0)</f>
        <v>252423</v>
      </c>
      <c r="IU371" t="str">
        <f t="shared" si="643"/>
        <v/>
      </c>
      <c r="IV371" s="275">
        <f>VLOOKUP(C371,MOVI!C:DT,86,0)</f>
        <v>0</v>
      </c>
      <c r="IW371" s="275">
        <f>VLOOKUP(C371,FPT!B:IU,86,0)</f>
        <v>0</v>
      </c>
      <c r="IX371" t="str">
        <f t="shared" si="644"/>
        <v/>
      </c>
      <c r="IY371" s="275">
        <f>ROUND(VLOOKUP(C371,MOVI!C:DT,87,0),0)</f>
        <v>252423</v>
      </c>
      <c r="IZ371" s="275">
        <f>ROUND(VLOOKUP(C371,FPT!B:IX,87,0),0)</f>
        <v>252423</v>
      </c>
      <c r="JA371" t="str">
        <f t="shared" si="645"/>
        <v/>
      </c>
      <c r="JB371" s="275">
        <f>VLOOKUP(C371,MOVI!C:DT,88,0)</f>
        <v>0</v>
      </c>
      <c r="JC371" s="275">
        <f>VLOOKUP(C371,FPT!B:JA,88,0)</f>
        <v>0</v>
      </c>
      <c r="JD371" t="str">
        <f t="shared" si="646"/>
        <v/>
      </c>
      <c r="JE371" s="275">
        <f>VLOOKUP(C371,MOVI!C:DT,89,0)</f>
        <v>0</v>
      </c>
      <c r="JF371" s="275">
        <f>VLOOKUP(C371,FPT!B:JD,89,0)</f>
        <v>0</v>
      </c>
      <c r="JG371" t="str">
        <f t="shared" si="647"/>
        <v/>
      </c>
      <c r="JH371" s="275">
        <f>VLOOKUP(C371,MOVI!C:DT,90,0)</f>
        <v>0</v>
      </c>
      <c r="JI371" s="275">
        <f>VLOOKUP(C371,FPT!B:JG,90,0)</f>
        <v>0</v>
      </c>
      <c r="JJ371" t="str">
        <f t="shared" si="648"/>
        <v/>
      </c>
      <c r="JK371" s="275">
        <f>VLOOKUP(C371,MOVI!C:DT,91,0)</f>
        <v>0</v>
      </c>
      <c r="JL371" s="275">
        <f>VLOOKUP(C371,FPT!B:JJ,91,0)</f>
        <v>0</v>
      </c>
      <c r="JM371" t="str">
        <f t="shared" si="649"/>
        <v/>
      </c>
      <c r="JN371" s="275">
        <f>VLOOKUP(C371,MOVI!C:DT,92,0)</f>
        <v>0</v>
      </c>
      <c r="JO371" s="275">
        <f>VLOOKUP(C371,FPT!B:JM,92,0)</f>
        <v>0</v>
      </c>
      <c r="JP371" t="str">
        <f t="shared" si="650"/>
        <v/>
      </c>
      <c r="JQ371" s="275">
        <f>VLOOKUP(C371,MOVI!C:DT,93,0)</f>
        <v>0</v>
      </c>
      <c r="JR371" s="275">
        <f>VLOOKUP(C371,FPT!B:JP,93,0)</f>
        <v>0</v>
      </c>
      <c r="JS371" t="str">
        <f t="shared" si="651"/>
        <v/>
      </c>
      <c r="JT371" s="275">
        <f>VLOOKUP(C371,MOVI!C:DT,94,0)</f>
        <v>0</v>
      </c>
      <c r="JU371" s="275">
        <f>VLOOKUP(C371,FPT!B:JS,94,0)</f>
        <v>0</v>
      </c>
      <c r="JV371" t="str">
        <f t="shared" si="652"/>
        <v/>
      </c>
      <c r="JW371" s="275">
        <f>VLOOKUP(C371,MOVI!C:DT,95,0)</f>
        <v>2271808</v>
      </c>
      <c r="JX371" s="275">
        <f>VLOOKUP(C371,FPT!B:JV,95,0)</f>
        <v>2271808</v>
      </c>
      <c r="JY371" t="str">
        <f t="shared" si="653"/>
        <v/>
      </c>
      <c r="JZ371" s="275">
        <f>VLOOKUP(C371,MOVI!C:DT,96,0)</f>
        <v>0</v>
      </c>
      <c r="KA371" s="275">
        <f>VLOOKUP(C371,FPT!B:JY,96,0)</f>
        <v>0</v>
      </c>
      <c r="KB371" t="str">
        <f t="shared" si="654"/>
        <v/>
      </c>
      <c r="KC371" s="275">
        <f>VLOOKUP(C371,MOVI!C:DT,97,0)</f>
        <v>2271808</v>
      </c>
      <c r="KD371" s="275">
        <f>VLOOKUP(C371,FPT!B:KB,97,0)</f>
        <v>2271808</v>
      </c>
      <c r="KE371" t="str">
        <f t="shared" si="655"/>
        <v/>
      </c>
      <c r="KF371" s="275">
        <f>VLOOKUP(C371,MOVI!C:DT,98,0)</f>
        <v>0</v>
      </c>
      <c r="KG371" s="275">
        <f>VLOOKUP(C371,FPT!B:KE,98,0)</f>
        <v>0</v>
      </c>
      <c r="KH371" t="str">
        <f t="shared" si="656"/>
        <v/>
      </c>
      <c r="KI371" s="275">
        <f>VLOOKUP(C371,MOVI!C:DT,99,0)</f>
        <v>0</v>
      </c>
      <c r="KJ371" s="275">
        <f>VLOOKUP(C371,FPT!B:KH,99,0)</f>
        <v>0</v>
      </c>
      <c r="KK371" t="str">
        <f t="shared" si="657"/>
        <v/>
      </c>
      <c r="KL371" s="275">
        <f>VLOOKUP(C371,MOVI!C:DT,100,0)</f>
        <v>0</v>
      </c>
      <c r="KM371" s="275">
        <f>VLOOKUP(C371,FPT!B:KK,100,0)</f>
        <v>0</v>
      </c>
      <c r="KN371" t="str">
        <f t="shared" si="658"/>
        <v/>
      </c>
      <c r="KO371" s="275">
        <f>VLOOKUP(C371,MOVI!C:DT,101,0)</f>
        <v>0</v>
      </c>
      <c r="KP371" s="275">
        <f>VLOOKUP(C371,FPT!B:KN,101,0)</f>
        <v>0</v>
      </c>
      <c r="KQ371" t="str">
        <f t="shared" si="659"/>
        <v/>
      </c>
      <c r="KR371" s="275">
        <f>VLOOKUP(C371,MOVI!C:DT,102,0)</f>
        <v>0</v>
      </c>
      <c r="KS371" s="275">
        <f>VLOOKUP(C371,FPT!B:KQ,102,0)</f>
        <v>0</v>
      </c>
      <c r="KT371" t="str">
        <f t="shared" si="660"/>
        <v/>
      </c>
      <c r="KU371" s="275">
        <f>VLOOKUP(C371,MOVI!C:DT,103,0)</f>
        <v>0</v>
      </c>
      <c r="KV371" s="275">
        <f>VLOOKUP(C371,FPT!B:KT,103,0)</f>
        <v>0</v>
      </c>
      <c r="KW371" t="str">
        <f t="shared" si="661"/>
        <v/>
      </c>
      <c r="KX371" s="275">
        <f>VLOOKUP(C371,MOVI!C:DT,104,0)</f>
        <v>0</v>
      </c>
      <c r="KY371" s="275">
        <f>VLOOKUP(C371,FPT!B:KW,104,0)</f>
        <v>0</v>
      </c>
      <c r="KZ371" t="str">
        <f t="shared" si="662"/>
        <v/>
      </c>
      <c r="LA371" s="275">
        <f>VLOOKUP(C371,MOVI!C:DT,105,0)</f>
        <v>0</v>
      </c>
      <c r="LB371" s="275">
        <f>VLOOKUP(C371,FPT!B:KZ,105,0)</f>
        <v>0</v>
      </c>
      <c r="LC371" t="str">
        <f t="shared" si="663"/>
        <v/>
      </c>
      <c r="LD371" s="275">
        <f>VLOOKUP(C371,MOVI!C:DT,106,0)</f>
        <v>2524231</v>
      </c>
      <c r="LE371" s="275">
        <f>VLOOKUP(C371,FPT!B:LC,106,0)</f>
        <v>2524231</v>
      </c>
      <c r="LF371" t="str">
        <f t="shared" si="664"/>
        <v/>
      </c>
      <c r="LG371" s="273">
        <f>VLOOKUP(C371,MOVI!C:DT,107,0)</f>
        <v>0</v>
      </c>
      <c r="LH371" s="273">
        <f>VLOOKUP(C371,FPT!B:LF,107,0)</f>
        <v>0</v>
      </c>
      <c r="LI371" t="str">
        <f t="shared" si="665"/>
        <v/>
      </c>
      <c r="LJ371" t="str">
        <f>VLOOKUP(C371,MOVI!C:DV,108,0)</f>
        <v>MoviCentralSales</v>
      </c>
      <c r="LK371" s="252" t="str">
        <f>VLOOKUP(C371,FPT!B:LI,108,0)</f>
        <v>MoviCentralSales</v>
      </c>
      <c r="LL371" t="str">
        <f t="shared" si="666"/>
        <v/>
      </c>
      <c r="LM371" s="275">
        <f>ROUND(VLOOKUP(C371,MOVI!C:DV,109,0),0)</f>
        <v>416667</v>
      </c>
      <c r="LN371" s="275">
        <f>ROUND(VLOOKUP(C371,FPT!B:LL,109,0),0)</f>
        <v>416667</v>
      </c>
      <c r="LO371" t="str">
        <f t="shared" si="667"/>
        <v/>
      </c>
      <c r="LP371" t="str">
        <f>VLOOKUP(C371,MOVI!C:DV,110,0)</f>
        <v>DNG</v>
      </c>
      <c r="LQ371" s="247" t="str">
        <f>VLOOKUP(C371,FPT!B:LO,110,0)</f>
        <v>DNG</v>
      </c>
      <c r="LR371" t="str">
        <f t="shared" si="668"/>
        <v/>
      </c>
      <c r="LS371">
        <f>MOVI!DI366</f>
        <v>7</v>
      </c>
      <c r="LV371">
        <f>MOVI!DJ366</f>
        <v>0</v>
      </c>
      <c r="LW371">
        <f>MOVI!DK366</f>
        <v>0</v>
      </c>
      <c r="LX371">
        <f>MOVI!DL366</f>
        <v>0</v>
      </c>
      <c r="LY371">
        <f>MOVI!DM366</f>
        <v>0</v>
      </c>
      <c r="LZ371">
        <f>MOVI!DN366</f>
        <v>0</v>
      </c>
      <c r="MA371">
        <f>MOVI!DO366</f>
        <v>0</v>
      </c>
      <c r="MB371" t="str">
        <f>MOVI!DP366</f>
        <v>DNG</v>
      </c>
      <c r="MC371">
        <f>MOVI!DQ366</f>
        <v>0</v>
      </c>
      <c r="MD371">
        <f>MOVI!DR366</f>
        <v>0</v>
      </c>
      <c r="ME371" t="str">
        <f>VLOOKUP(C371,MOVI!C:DV,121,0)</f>
        <v>Group 1</v>
      </c>
      <c r="MF371" s="252" t="str">
        <f>VLOOKUP(C371,FPT!B:MD,111,0)</f>
        <v>Group 1</v>
      </c>
      <c r="MG371" t="str">
        <f t="shared" si="672"/>
        <v/>
      </c>
      <c r="MH371" t="str">
        <f>VLOOKUP(C371,MOVI!C:DT,122,0)</f>
        <v>MoviCentralGroup 1</v>
      </c>
      <c r="MI371" s="252" t="str">
        <f>VLOOKUP(C371,FPT!B:DS,112,0)</f>
        <v>MoviCentralGroup 1</v>
      </c>
      <c r="MJ371" t="str">
        <f t="shared" si="669"/>
        <v/>
      </c>
    </row>
    <row r="372" spans="1:348" x14ac:dyDescent="0.25">
      <c r="A372">
        <v>364</v>
      </c>
      <c r="B372" s="48">
        <v>6249</v>
      </c>
      <c r="C372" s="271" t="s">
        <v>1148</v>
      </c>
      <c r="D372" t="str">
        <f>VLOOKUP(C372,MOVI!C:D,2,0)</f>
        <v>Nguyễn Thị Diệu Phương</v>
      </c>
      <c r="E372" t="str">
        <f>VLOOKUP(C372,FPT!B:C,2,0)</f>
        <v>Nguyễn Thị Diệu Phương</v>
      </c>
      <c r="F372" t="str">
        <f t="shared" si="562"/>
        <v/>
      </c>
      <c r="G372" t="str">
        <f>VLOOKUP(C372,MOVI!C:E,3,0)</f>
        <v>Sales</v>
      </c>
      <c r="H372" t="str">
        <f>VLOOKUP(C372,FPT!B:F,3,0)</f>
        <v>Sales</v>
      </c>
      <c r="I372" t="str">
        <f t="shared" si="563"/>
        <v/>
      </c>
      <c r="J372" t="str">
        <f>VLOOKUP(C372,MOVI!C:H,4,0)</f>
        <v>Field Sales</v>
      </c>
      <c r="K372" t="str">
        <f>VLOOKUP(C372,FPT!B:I,4,0)</f>
        <v>Field Sales</v>
      </c>
      <c r="L372" t="str">
        <f t="shared" si="564"/>
        <v/>
      </c>
      <c r="M372" t="str">
        <f>VLOOKUP(C372,MOVI!C:DT,5,0)</f>
        <v>Associate</v>
      </c>
      <c r="N372" t="str">
        <f>VLOOKUP(C372,FPT!B:L,5,0)</f>
        <v>Associate</v>
      </c>
      <c r="O372" t="str">
        <f t="shared" si="565"/>
        <v/>
      </c>
      <c r="P372" t="str">
        <f>VLOOKUP(C372,MOVI!C:DT,6,0)</f>
        <v>Field Sales</v>
      </c>
      <c r="Q372" t="str">
        <f>VLOOKUP(C372,FPT!B:O,6,0)</f>
        <v>Field sales</v>
      </c>
      <c r="R372" t="str">
        <f t="shared" si="566"/>
        <v/>
      </c>
      <c r="S372" t="str">
        <f>VLOOKUP(C372,MOVI!C:DT,7,0)</f>
        <v>Central</v>
      </c>
      <c r="T372" t="str">
        <f>VLOOKUP(C372,FPT!B:R,7,0)</f>
        <v>Central</v>
      </c>
      <c r="U372" t="str">
        <f t="shared" si="567"/>
        <v/>
      </c>
      <c r="V372" t="str">
        <f>VLOOKUP(C372,MOVI!C:DT,8,0)</f>
        <v>Movi</v>
      </c>
      <c r="W372" t="str">
        <f>VLOOKUP(C372,FPT!B:U,8,0)</f>
        <v>Movi</v>
      </c>
      <c r="X372" t="str">
        <f t="shared" si="568"/>
        <v/>
      </c>
      <c r="Y372" t="str">
        <f>VLOOKUP(C372,MOVI!C:DT,9,0)</f>
        <v>Full-time</v>
      </c>
      <c r="Z372" t="str">
        <f>VLOOKUP(C372,FPT!B:X,9,0)</f>
        <v>Full-time</v>
      </c>
      <c r="AA372" t="str">
        <f t="shared" si="569"/>
        <v/>
      </c>
      <c r="AB372" t="str">
        <f>VLOOKUP(C372,MOVI!C:DT,10,0)</f>
        <v>Probation</v>
      </c>
      <c r="AC372" t="str">
        <f>VLOOKUP(C372,FPT!B:AA,10,0)</f>
        <v>Probation</v>
      </c>
      <c r="AD372" t="str">
        <f t="shared" si="570"/>
        <v/>
      </c>
      <c r="AE372" s="247">
        <f>VLOOKUP(C372,MOVI!C:DT,11,0)</f>
        <v>44508</v>
      </c>
      <c r="AF372" s="247">
        <f>VLOOKUP(C372,FPT!B:AD,11,0)</f>
        <v>44508</v>
      </c>
      <c r="AG372" t="str">
        <f t="shared" si="571"/>
        <v/>
      </c>
      <c r="AH372" s="260" t="str">
        <f>VLOOKUP(C372,MOVI!C:DT,12,0)</f>
        <v/>
      </c>
      <c r="AI372" s="260"/>
      <c r="AJ372" t="str">
        <f t="shared" si="671"/>
        <v/>
      </c>
      <c r="AK372">
        <f>VLOOKUP(C372,MOVI!C:DT,13,0)</f>
        <v>0</v>
      </c>
      <c r="AL372" s="247">
        <f>VLOOKUP(C372,FPT!B:AJ,13,0)</f>
        <v>0</v>
      </c>
      <c r="AM372" t="str">
        <f t="shared" si="670"/>
        <v/>
      </c>
      <c r="AN372" s="247">
        <f>VLOOKUP(C372,MOVI!C:DT,14,0)</f>
        <v>0</v>
      </c>
      <c r="AO372" s="247">
        <f>VLOOKUP(C372,FPT!B:AM,14,0)</f>
        <v>0</v>
      </c>
      <c r="AP372" t="str">
        <f t="shared" si="572"/>
        <v/>
      </c>
      <c r="AQ372" t="str">
        <f>VLOOKUP(C372,MOVI!C:DT,15,0)</f>
        <v>JO</v>
      </c>
      <c r="AR372" s="247" t="str">
        <f>VLOOKUP(C372,FPT!B:AP,15,0)</f>
        <v>JO</v>
      </c>
      <c r="AS372" t="str">
        <f t="shared" si="573"/>
        <v/>
      </c>
      <c r="AT372" s="282">
        <f>VLOOKUP(C372,MOVI!C:DT,16,0)</f>
        <v>0.1</v>
      </c>
      <c r="AU372" s="247" t="str">
        <f>VLOOKUP(C372,FPT!B:AS,16,0)</f>
        <v>10%</v>
      </c>
      <c r="AV372" t="str">
        <f t="shared" si="574"/>
        <v>Lệch</v>
      </c>
      <c r="AW372" t="str">
        <f>VLOOKUP(C372,MOVI!C:DT,17,0)</f>
        <v>L</v>
      </c>
      <c r="AX372" s="247" t="str">
        <f>VLOOKUP(C372,FPT!B:AV,17,0)</f>
        <v>L</v>
      </c>
      <c r="AY372" t="str">
        <f t="shared" si="575"/>
        <v/>
      </c>
      <c r="AZ372">
        <f>VLOOKUP(C372,MOVI!C:DT,18,0)</f>
        <v>0</v>
      </c>
      <c r="BA372" s="247">
        <f>VLOOKUP(C372,FPT!B:AY,18,0)</f>
        <v>0</v>
      </c>
      <c r="BB372" t="str">
        <f t="shared" si="576"/>
        <v/>
      </c>
      <c r="BC372" s="275">
        <f>VLOOKUP(C372,MOVI!C:DT,19,0)</f>
        <v>5000000</v>
      </c>
      <c r="BD372" s="275">
        <f>VLOOKUP(C372,FPT!B:BB,19,0)</f>
        <v>5000000</v>
      </c>
      <c r="BE372" t="str">
        <f t="shared" si="577"/>
        <v/>
      </c>
      <c r="BF372">
        <f>VLOOKUP(C372,MOVI!C:DT,20,0)</f>
        <v>0</v>
      </c>
      <c r="BG372" s="252">
        <f>VLOOKUP(C372,FPT!B:BE,20,0)</f>
        <v>0</v>
      </c>
      <c r="BH372" t="str">
        <f t="shared" si="578"/>
        <v/>
      </c>
      <c r="BI372" s="275">
        <f>VLOOKUP(C372,MOVI!C:DT,21,0)</f>
        <v>5000000</v>
      </c>
      <c r="BJ372" s="275">
        <f>VLOOKUP(C372,FPT!B:BH,21,0)</f>
        <v>5000000</v>
      </c>
      <c r="BK372" t="str">
        <f t="shared" si="579"/>
        <v/>
      </c>
      <c r="BL372" s="275">
        <f>VLOOKUP(C372,MOVI!C:DT,22,0)</f>
        <v>0</v>
      </c>
      <c r="BM372" s="275">
        <f>VLOOKUP(C372,FPT!B:BK,22,0)</f>
        <v>0</v>
      </c>
      <c r="BN372" t="str">
        <f t="shared" si="580"/>
        <v/>
      </c>
      <c r="BO372" s="275">
        <f>VLOOKUP(C372,MOVI!C:DT,23,0)</f>
        <v>0</v>
      </c>
      <c r="BP372" s="275">
        <f>VLOOKUP(C372,FPT!B:BN,23,0)</f>
        <v>0</v>
      </c>
      <c r="BQ372" t="str">
        <f t="shared" si="581"/>
        <v/>
      </c>
      <c r="BR372" s="275">
        <f>VLOOKUP(C372,MOVI!C:DT,24,0)</f>
        <v>0</v>
      </c>
      <c r="BS372" s="275">
        <f>VLOOKUP(C372,FPT!B:BQ,24,0)</f>
        <v>0</v>
      </c>
      <c r="BT372" t="str">
        <f t="shared" si="582"/>
        <v/>
      </c>
      <c r="BU372" s="275">
        <f>VLOOKUP(C372,MOVI!C:DT,25,0)</f>
        <v>200000</v>
      </c>
      <c r="BV372" s="275">
        <f>VLOOKUP(C372,FPT!B:BT,25,0)</f>
        <v>200000</v>
      </c>
      <c r="BW372" t="str">
        <f t="shared" si="583"/>
        <v/>
      </c>
      <c r="BX372" s="275">
        <f>VLOOKUP(C372,MOVI!C:DT,26,0)</f>
        <v>0</v>
      </c>
      <c r="BY372" s="275">
        <f>VLOOKUP(C372,FPT!B:BW,26,0)</f>
        <v>0</v>
      </c>
      <c r="BZ372" t="str">
        <f t="shared" si="584"/>
        <v/>
      </c>
      <c r="CA372" s="275">
        <f>VLOOKUP(C372,MOVI!C:DT,27,0)</f>
        <v>730000</v>
      </c>
      <c r="CB372" s="275">
        <f>VLOOKUP(C372,FPT!B:BZ,27,0)</f>
        <v>730000</v>
      </c>
      <c r="CC372" t="str">
        <f t="shared" si="585"/>
        <v/>
      </c>
      <c r="CD372" s="275">
        <f>VLOOKUP(C372,MOVI!C:DT,28,0)</f>
        <v>930000</v>
      </c>
      <c r="CE372" s="275">
        <f>VLOOKUP(C372,FPT!B:CC,28,0)</f>
        <v>930000</v>
      </c>
      <c r="CF372" t="str">
        <f t="shared" si="586"/>
        <v/>
      </c>
      <c r="CG372" t="str">
        <f>VLOOKUP(C372,MOVI!C:DT,29,0)</f>
        <v>CN</v>
      </c>
      <c r="CH372" s="252" t="str">
        <f>VLOOKUP(C372,FPT!B:CF,29,0)</f>
        <v>CN</v>
      </c>
      <c r="CI372" t="str">
        <f t="shared" si="587"/>
        <v/>
      </c>
      <c r="CJ372">
        <f>VLOOKUP(C372,MOVI!C:DT,30,0)</f>
        <v>26</v>
      </c>
      <c r="CK372" s="252">
        <f>VLOOKUP(C372,FPT!B:CI,30,0)</f>
        <v>26</v>
      </c>
      <c r="CL372" t="str">
        <f t="shared" si="588"/>
        <v/>
      </c>
      <c r="CM372">
        <f>VLOOKUP(C372,MOVI!C:DT,31,0)</f>
        <v>26</v>
      </c>
      <c r="CN372" s="252">
        <f>VLOOKUP(C372,FPT!B:CL,31,0)</f>
        <v>26</v>
      </c>
      <c r="CO372" t="str">
        <f t="shared" si="589"/>
        <v/>
      </c>
      <c r="CP372" s="275">
        <f>VLOOKUP(C372,MOVI!C:DT,32,0)</f>
        <v>0</v>
      </c>
      <c r="CQ372" s="275">
        <f>VLOOKUP(C372,FPT!B:CO,32,0)</f>
        <v>0</v>
      </c>
      <c r="CR372" t="str">
        <f t="shared" si="590"/>
        <v/>
      </c>
      <c r="CS372" s="275">
        <f>VLOOKUP(C372,MOVI!C:DT,33,0)</f>
        <v>0</v>
      </c>
      <c r="CT372" s="275">
        <f>VLOOKUP(C372,FPT!B:CR,33,0)</f>
        <v>0</v>
      </c>
      <c r="CU372" t="str">
        <f t="shared" si="591"/>
        <v/>
      </c>
      <c r="CV372" s="275">
        <f>VLOOKUP(C372,MOVI!C:DT,34,0)</f>
        <v>0</v>
      </c>
      <c r="CW372" s="275">
        <f>VLOOKUP(C372,FPT!B:CU,34,0)</f>
        <v>0</v>
      </c>
      <c r="CX372" t="str">
        <f t="shared" si="592"/>
        <v/>
      </c>
      <c r="CY372" s="275">
        <f>VLOOKUP(C372,MOVI!C:DT,35,0)</f>
        <v>26</v>
      </c>
      <c r="CZ372" s="275">
        <f>VLOOKUP(C372,FPT!B:CX,35,0)</f>
        <v>26</v>
      </c>
      <c r="DA372" t="str">
        <f t="shared" si="593"/>
        <v/>
      </c>
      <c r="DB372" s="275">
        <f>VLOOKUP(C372,MOVI!C:DT,36,0)</f>
        <v>0</v>
      </c>
      <c r="DC372" s="275">
        <f>VLOOKUP(C372,FPT!B:DA,36,0)</f>
        <v>0</v>
      </c>
      <c r="DD372" t="str">
        <f t="shared" si="594"/>
        <v/>
      </c>
      <c r="DE372" s="275">
        <f>VLOOKUP(C372,MOVI!C:DT,37,0)</f>
        <v>0</v>
      </c>
      <c r="DF372" s="275">
        <f>VLOOKUP(C372,FPT!B:DD,37,0)</f>
        <v>0</v>
      </c>
      <c r="DG372" t="str">
        <f t="shared" si="595"/>
        <v/>
      </c>
      <c r="DH372" s="275">
        <f>VLOOKUP(C372,MOVI!C:DT,38,0)</f>
        <v>0</v>
      </c>
      <c r="DI372" s="275">
        <f>VLOOKUP(C372,FPT!B:DG,38,0)</f>
        <v>0</v>
      </c>
      <c r="DJ372" t="str">
        <f t="shared" si="596"/>
        <v/>
      </c>
      <c r="DK372" s="275">
        <f>VLOOKUP(C372,MOVI!C:DT,39,0)</f>
        <v>0</v>
      </c>
      <c r="DL372" s="275">
        <f>VLOOKUP(C372,FPT!B:DJ,39,0)</f>
        <v>0</v>
      </c>
      <c r="DM372" t="str">
        <f t="shared" si="597"/>
        <v/>
      </c>
      <c r="DN372" s="275">
        <f>VLOOKUP(C372,MOVI!C:DT,40,0)</f>
        <v>0</v>
      </c>
      <c r="DO372" s="275">
        <f>VLOOKUP(C372,FPT!B:DM,40,0)</f>
        <v>0</v>
      </c>
      <c r="DP372" t="str">
        <f t="shared" si="598"/>
        <v/>
      </c>
      <c r="DQ372" s="275">
        <f>VLOOKUP(C372,MOVI!C:DT,41,0)</f>
        <v>0</v>
      </c>
      <c r="DR372" s="275">
        <f>VLOOKUP(C372,FPT!B:DP,41,0)</f>
        <v>0</v>
      </c>
      <c r="DS372" t="str">
        <f t="shared" si="599"/>
        <v/>
      </c>
      <c r="DT372" s="275">
        <f>VLOOKUP(C372,MOVI!C:DT,42,0)</f>
        <v>5000000</v>
      </c>
      <c r="DU372" s="275">
        <f>ROUND(VLOOKUP(C372,FPT!B:DS,42,0),0)</f>
        <v>5000000</v>
      </c>
      <c r="DV372" t="str">
        <f t="shared" si="600"/>
        <v/>
      </c>
      <c r="DW372" s="275">
        <f>VLOOKUP(C372,MOVI!C:DT,43,0)</f>
        <v>0</v>
      </c>
      <c r="DX372" s="275">
        <f>VLOOKUP(C372,FPT!B:DV,43,0)</f>
        <v>0</v>
      </c>
      <c r="DY372" t="str">
        <f t="shared" si="601"/>
        <v/>
      </c>
      <c r="DZ372" s="275">
        <f>VLOOKUP(C372,MOVI!C:DT,44,0)</f>
        <v>0</v>
      </c>
      <c r="EA372" s="275">
        <f>VLOOKUP(C372,FPT!B:DY,44,0)</f>
        <v>0</v>
      </c>
      <c r="EB372" t="str">
        <f t="shared" si="602"/>
        <v/>
      </c>
      <c r="EC372" s="275">
        <f>VLOOKUP(C372,MOVI!C:DT,45,0)</f>
        <v>5000000</v>
      </c>
      <c r="ED372" s="275">
        <f>ROUND(VLOOKUP(C372,FPT!B:EB,45,0),0)</f>
        <v>5000000</v>
      </c>
      <c r="EE372" t="str">
        <f t="shared" si="603"/>
        <v/>
      </c>
      <c r="EF372" s="275">
        <f>VLOOKUP(C372,MOVI!C:DT,46,0)</f>
        <v>0</v>
      </c>
      <c r="EG372" s="275">
        <f>VLOOKUP(C372,FPT!B:EE,46,0)</f>
        <v>0</v>
      </c>
      <c r="EH372" t="str">
        <f t="shared" si="604"/>
        <v/>
      </c>
      <c r="EI372" s="275">
        <f>VLOOKUP(C372,MOVI!C:DT,47,0)</f>
        <v>0</v>
      </c>
      <c r="EJ372" s="275">
        <f>VLOOKUP(C372,FPT!B:EH,47,0)</f>
        <v>0</v>
      </c>
      <c r="EK372" t="str">
        <f t="shared" si="605"/>
        <v/>
      </c>
      <c r="EL372" s="275">
        <f>VLOOKUP(C372,MOVI!C:DT,48,0)</f>
        <v>0</v>
      </c>
      <c r="EM372" s="275">
        <f>VLOOKUP(C372,FPT!B:EK,48,0)</f>
        <v>0</v>
      </c>
      <c r="EN372" t="str">
        <f t="shared" si="606"/>
        <v/>
      </c>
      <c r="EO372" s="275">
        <f>VLOOKUP(C372,MOVI!C:DT,49,0)</f>
        <v>200000</v>
      </c>
      <c r="EP372" s="275">
        <f>VLOOKUP(C372,FPT!B:EN,49,0)</f>
        <v>200000</v>
      </c>
      <c r="EQ372" t="str">
        <f t="shared" si="607"/>
        <v/>
      </c>
      <c r="ER372" s="275">
        <f>VLOOKUP(C372,MOVI!C:DT,50,0)</f>
        <v>0</v>
      </c>
      <c r="ES372" s="275">
        <f>VLOOKUP(C372,FPT!B:EQ,50,0)</f>
        <v>0</v>
      </c>
      <c r="ET372" t="str">
        <f t="shared" si="608"/>
        <v/>
      </c>
      <c r="EU372" s="275">
        <f>VLOOKUP(C372,MOVI!C:DT,51,0)</f>
        <v>0</v>
      </c>
      <c r="EV372" s="275">
        <f>VLOOKUP(C372,FPT!B:ET,51,0)</f>
        <v>0</v>
      </c>
      <c r="EW372" t="str">
        <f t="shared" si="609"/>
        <v/>
      </c>
      <c r="EX372" s="275">
        <f>VLOOKUP(C372,MOVI!C:DT,52,0)</f>
        <v>0</v>
      </c>
      <c r="EY372" s="275">
        <f>VLOOKUP(C372,FPT!B:EW,52,0)</f>
        <v>0</v>
      </c>
      <c r="EZ372" t="str">
        <f t="shared" si="610"/>
        <v/>
      </c>
      <c r="FA372" s="275">
        <f>VLOOKUP(C372,MOVI!C:DT,53,0)</f>
        <v>0</v>
      </c>
      <c r="FB372" s="275">
        <f>VLOOKUP(C372,FPT!B:EZ,53,0)</f>
        <v>0</v>
      </c>
      <c r="FC372" t="str">
        <f t="shared" si="611"/>
        <v/>
      </c>
      <c r="FD372" s="275">
        <f>VLOOKUP(C372,MOVI!C:DT,54,0)</f>
        <v>0</v>
      </c>
      <c r="FE372" s="275">
        <f>VLOOKUP(C372,FPT!B:FC,54,0)</f>
        <v>0</v>
      </c>
      <c r="FF372" t="str">
        <f t="shared" si="612"/>
        <v/>
      </c>
      <c r="FG372" s="275">
        <f>VLOOKUP(C372,MOVI!C:DT,55,0)</f>
        <v>730000</v>
      </c>
      <c r="FH372" s="275">
        <f>VLOOKUP(C372,FPT!B:FF,55,0)</f>
        <v>730000</v>
      </c>
      <c r="FI372" t="str">
        <f t="shared" si="613"/>
        <v/>
      </c>
      <c r="FJ372" s="275">
        <f>VLOOKUP(C372,MOVI!C:DT,56,0)</f>
        <v>930000</v>
      </c>
      <c r="FK372" s="275">
        <f>VLOOKUP(C372,FPT!B:FI,56,0)</f>
        <v>930000</v>
      </c>
      <c r="FL372" t="str">
        <f t="shared" si="614"/>
        <v/>
      </c>
      <c r="FM372" s="275">
        <f>VLOOKUP(C372,MOVI!C:DT,57,0)</f>
        <v>0</v>
      </c>
      <c r="FN372" s="275">
        <f>VLOOKUP(C372,FPT!B:FL,57,0)</f>
        <v>0</v>
      </c>
      <c r="FO372" t="str">
        <f t="shared" si="615"/>
        <v/>
      </c>
      <c r="FP372" s="275">
        <f>VLOOKUP(C372,MOVI!C:DT,58,0)</f>
        <v>0</v>
      </c>
      <c r="FQ372" s="275">
        <f>VLOOKUP(C372,FPT!B:FO,58,0)</f>
        <v>0</v>
      </c>
      <c r="FR372" t="str">
        <f t="shared" si="616"/>
        <v/>
      </c>
      <c r="FS372" s="275">
        <f>VLOOKUP(C372,MOVI!C:DT,59,0)</f>
        <v>0</v>
      </c>
      <c r="FT372" s="275">
        <f>VLOOKUP(C372,FPT!B:FR,59,0)</f>
        <v>0</v>
      </c>
      <c r="FU372" t="str">
        <f t="shared" si="617"/>
        <v/>
      </c>
      <c r="FV372" s="275">
        <f>VLOOKUP(C372,MOVI!C:DT,60,0)</f>
        <v>0</v>
      </c>
      <c r="FW372" s="275">
        <f>VLOOKUP(C372,FPT!B:FU,60,0)</f>
        <v>0</v>
      </c>
      <c r="FX372" t="str">
        <f t="shared" si="618"/>
        <v/>
      </c>
      <c r="FY372" s="275">
        <f>VLOOKUP(C372,MOVI!C:DT,61,0)</f>
        <v>0</v>
      </c>
      <c r="FZ372" s="275">
        <f>VLOOKUP(C372,FPT!B:FX,61,0)</f>
        <v>0</v>
      </c>
      <c r="GA372" t="str">
        <f t="shared" si="619"/>
        <v/>
      </c>
      <c r="GB372" s="275">
        <f>VLOOKUP(C372,MOVI!C:DT,62,0)</f>
        <v>0</v>
      </c>
      <c r="GC372" s="275">
        <f>VLOOKUP(C372,FPT!B:GA,62,0)</f>
        <v>0</v>
      </c>
      <c r="GD372" t="str">
        <f t="shared" si="620"/>
        <v/>
      </c>
      <c r="GE372" s="275">
        <f>VLOOKUP(C372,MOVI!C:DT,63,0)</f>
        <v>0</v>
      </c>
      <c r="GF372" s="275">
        <f>VLOOKUP(C372,FPT!B:GD,63,0)</f>
        <v>0</v>
      </c>
      <c r="GG372" t="str">
        <f t="shared" si="621"/>
        <v/>
      </c>
      <c r="GH372" s="275">
        <f>VLOOKUP(C372,MOVI!C:DT,64,0)</f>
        <v>0</v>
      </c>
      <c r="GI372" s="275">
        <f>VLOOKUP(C372,FPT!B:GG,64,0)</f>
        <v>0</v>
      </c>
      <c r="GJ372" t="str">
        <f t="shared" si="622"/>
        <v/>
      </c>
      <c r="GK372" s="275">
        <f>VLOOKUP(C372,MOVI!C:DT,65,0)</f>
        <v>0</v>
      </c>
      <c r="GL372" s="275">
        <f>VLOOKUP(C372,FPT!B:GJ,65,0)</f>
        <v>0</v>
      </c>
      <c r="GM372" t="str">
        <f t="shared" si="623"/>
        <v/>
      </c>
      <c r="GN372" s="275">
        <f>VLOOKUP(C372,MOVI!C:DT,66,0)</f>
        <v>0</v>
      </c>
      <c r="GO372" s="275">
        <f>VLOOKUP(C372,FPT!B:GM,66,0)</f>
        <v>0</v>
      </c>
      <c r="GP372" t="str">
        <f t="shared" si="624"/>
        <v/>
      </c>
      <c r="GQ372" s="275">
        <f>VLOOKUP(C372,MOVI!C:DT,67,0)</f>
        <v>0</v>
      </c>
      <c r="GR372" s="275">
        <f>VLOOKUP(C372,FPT!B:GP,67,0)</f>
        <v>0</v>
      </c>
      <c r="GS372" t="str">
        <f t="shared" si="625"/>
        <v/>
      </c>
      <c r="GT372" s="275">
        <f>VLOOKUP(C372,MOVI!C:DT,68,0)</f>
        <v>0</v>
      </c>
      <c r="GU372" s="275">
        <f>VLOOKUP(C372,FPT!B:GS,68,0)</f>
        <v>0</v>
      </c>
      <c r="GV372" t="str">
        <f t="shared" si="626"/>
        <v/>
      </c>
      <c r="GW372" s="275">
        <f>VLOOKUP(C372,MOVI!C:DT,69,0)</f>
        <v>0</v>
      </c>
      <c r="GX372" s="275">
        <f>VLOOKUP(C372,FPT!B:GV,69,0)</f>
        <v>0</v>
      </c>
      <c r="GY372" t="str">
        <f t="shared" si="627"/>
        <v/>
      </c>
      <c r="GZ372" s="275">
        <f>VLOOKUP(C372,MOVI!C:DT,70,0)</f>
        <v>0</v>
      </c>
      <c r="HA372" s="275">
        <f>VLOOKUP(C372,FPT!B:GY,70,0)</f>
        <v>0</v>
      </c>
      <c r="HB372" t="str">
        <f t="shared" si="628"/>
        <v/>
      </c>
      <c r="HC372" s="275">
        <f>VLOOKUP(C372,MOVI!C:DT,71,0)</f>
        <v>5930000</v>
      </c>
      <c r="HD372" s="275">
        <f>ROUND(VLOOKUP(C372,FPT!B:HB,71,0),0)</f>
        <v>5930000</v>
      </c>
      <c r="HE372" t="str">
        <f t="shared" si="629"/>
        <v/>
      </c>
      <c r="HF372" s="275">
        <f>ROUND(VLOOKUP(C372,MOVI!C:DT,72,0),0)</f>
        <v>0</v>
      </c>
      <c r="HG372" s="275">
        <f>ROUND(VLOOKUP(C372,FPT!B:HE,72,0),0)</f>
        <v>0</v>
      </c>
      <c r="HH372" t="str">
        <f t="shared" si="630"/>
        <v/>
      </c>
      <c r="HI372" s="275">
        <f>VLOOKUP(C372,MOVI!C:DT,73,0)</f>
        <v>200000</v>
      </c>
      <c r="HJ372" s="275">
        <f>VLOOKUP(C372,FPT!B:HH,73,0)</f>
        <v>200000</v>
      </c>
      <c r="HK372" t="str">
        <f t="shared" si="631"/>
        <v/>
      </c>
      <c r="HL372" s="275">
        <f>VLOOKUP(C372,MOVI!C:DT,74,0)</f>
        <v>730000</v>
      </c>
      <c r="HM372" s="275">
        <f>VLOOKUP(C372,FPT!B:HK,74,0)</f>
        <v>730000</v>
      </c>
      <c r="HN372" t="str">
        <f t="shared" si="632"/>
        <v/>
      </c>
      <c r="HO372" s="275">
        <f>VLOOKUP(C372,MOVI!C:DT,75,0)</f>
        <v>0</v>
      </c>
      <c r="HP372" s="275">
        <f>VLOOKUP(C372,FPT!B:HN,75,0)</f>
        <v>0</v>
      </c>
      <c r="HQ372" t="str">
        <f t="shared" si="633"/>
        <v/>
      </c>
      <c r="HR372" s="275">
        <f>VLOOKUP(C372,MOVI!C:DT,76,0)</f>
        <v>0</v>
      </c>
      <c r="HS372" s="275">
        <f>VLOOKUP(C372,FPT!B:HQ,76,0)</f>
        <v>0</v>
      </c>
      <c r="HT372" t="str">
        <f t="shared" si="634"/>
        <v/>
      </c>
      <c r="HU372" s="275">
        <f>VLOOKUP(C372,MOVI!C:DT,77,0)</f>
        <v>0</v>
      </c>
      <c r="HV372" s="275">
        <f>VLOOKUP(C372,FPT!B:HT,77,0)</f>
        <v>0</v>
      </c>
      <c r="HW372" t="str">
        <f t="shared" si="635"/>
        <v/>
      </c>
      <c r="HX372" s="274">
        <f>VLOOKUP(C372,MOVI!C:CB,78,0)</f>
        <v>0</v>
      </c>
      <c r="HY372" s="261">
        <f>VLOOKUP(C372,FPT!$B:$CA,78,0)</f>
        <v>0</v>
      </c>
      <c r="HZ372" t="str">
        <f t="shared" si="636"/>
        <v/>
      </c>
      <c r="IA372" s="275">
        <f>VLOOKUP(C372,MOVI!C:CD,79,0)</f>
        <v>0</v>
      </c>
      <c r="IB372" s="275">
        <f>VLOOKUP(C372,FPT!B:HZ,79,0)</f>
        <v>0</v>
      </c>
      <c r="IC372" t="str">
        <f t="shared" si="637"/>
        <v/>
      </c>
      <c r="ID372" s="275">
        <f>VLOOKUP(C372,MOVI!C:CD,80,0)</f>
        <v>0</v>
      </c>
      <c r="IE372" s="275">
        <f>VLOOKUP(C372,FPT!B:IC,80,0)</f>
        <v>0</v>
      </c>
      <c r="IF372" t="str">
        <f t="shared" si="638"/>
        <v/>
      </c>
      <c r="IG372" s="275">
        <f>VLOOKUP(C372,MOVI!C:DT,81,0)</f>
        <v>0</v>
      </c>
      <c r="IH372" s="275">
        <f>VLOOKUP(C372,FPT!B:IF,81,0)</f>
        <v>0</v>
      </c>
      <c r="II372" t="str">
        <f t="shared" si="639"/>
        <v/>
      </c>
      <c r="IJ372" s="275">
        <f>VLOOKUP(C372,MOVI!C:DT,82,0)</f>
        <v>0</v>
      </c>
      <c r="IK372" s="275">
        <f>VLOOKUP(C372,FPT!B:II,82,0)</f>
        <v>0</v>
      </c>
      <c r="IL372" t="str">
        <f t="shared" si="640"/>
        <v/>
      </c>
      <c r="IM372" s="275">
        <f>ROUND(VLOOKUP(C372,MOVI!C:DT,83,0),0)</f>
        <v>930000</v>
      </c>
      <c r="IN372" s="275">
        <f>ROUND(VLOOKUP(C372,FPT!B:IL,83,0),0)</f>
        <v>930000</v>
      </c>
      <c r="IO372" t="str">
        <f t="shared" si="641"/>
        <v/>
      </c>
      <c r="IP372" s="275">
        <f>VLOOKUP(C372,MOVI!C:DT,84,0)</f>
        <v>5000000</v>
      </c>
      <c r="IQ372" s="275">
        <f>VLOOKUP(C372,FPT!B:IO,84,0)</f>
        <v>5000000</v>
      </c>
      <c r="IR372" t="str">
        <f t="shared" si="642"/>
        <v/>
      </c>
      <c r="IS372" s="275">
        <f>ROUND(VLOOKUP(C372,MOVI!C:DT,85,0),0)</f>
        <v>593000</v>
      </c>
      <c r="IT372" s="275">
        <f>ROUND(VLOOKUP(C372,FPT!B:IR,85,0),0)</f>
        <v>593000</v>
      </c>
      <c r="IU372" t="str">
        <f t="shared" si="643"/>
        <v/>
      </c>
      <c r="IV372" s="275">
        <f>VLOOKUP(C372,MOVI!C:DT,86,0)</f>
        <v>0</v>
      </c>
      <c r="IW372" s="275">
        <f>VLOOKUP(C372,FPT!B:IU,86,0)</f>
        <v>0</v>
      </c>
      <c r="IX372" t="str">
        <f t="shared" si="644"/>
        <v/>
      </c>
      <c r="IY372" s="275">
        <f>ROUND(VLOOKUP(C372,MOVI!C:DT,87,0),0)</f>
        <v>593000</v>
      </c>
      <c r="IZ372" s="275">
        <f>ROUND(VLOOKUP(C372,FPT!B:IX,87,0),0)</f>
        <v>593000</v>
      </c>
      <c r="JA372" t="str">
        <f t="shared" si="645"/>
        <v/>
      </c>
      <c r="JB372" s="275">
        <f>VLOOKUP(C372,MOVI!C:DT,88,0)</f>
        <v>0</v>
      </c>
      <c r="JC372" s="275">
        <f>VLOOKUP(C372,FPT!B:JA,88,0)</f>
        <v>0</v>
      </c>
      <c r="JD372" t="str">
        <f t="shared" si="646"/>
        <v/>
      </c>
      <c r="JE372" s="275">
        <f>VLOOKUP(C372,MOVI!C:DT,89,0)</f>
        <v>0</v>
      </c>
      <c r="JF372" s="275">
        <f>VLOOKUP(C372,FPT!B:JD,89,0)</f>
        <v>0</v>
      </c>
      <c r="JG372" t="str">
        <f t="shared" si="647"/>
        <v/>
      </c>
      <c r="JH372" s="275">
        <f>VLOOKUP(C372,MOVI!C:DT,90,0)</f>
        <v>0</v>
      </c>
      <c r="JI372" s="275">
        <f>VLOOKUP(C372,FPT!B:JG,90,0)</f>
        <v>0</v>
      </c>
      <c r="JJ372" t="str">
        <f t="shared" si="648"/>
        <v/>
      </c>
      <c r="JK372" s="275">
        <f>VLOOKUP(C372,MOVI!C:DT,91,0)</f>
        <v>0</v>
      </c>
      <c r="JL372" s="275">
        <f>VLOOKUP(C372,FPT!B:JJ,91,0)</f>
        <v>0</v>
      </c>
      <c r="JM372" t="str">
        <f t="shared" si="649"/>
        <v/>
      </c>
      <c r="JN372" s="275">
        <f>VLOOKUP(C372,MOVI!C:DT,92,0)</f>
        <v>0</v>
      </c>
      <c r="JO372" s="275">
        <f>VLOOKUP(C372,FPT!B:JM,92,0)</f>
        <v>0</v>
      </c>
      <c r="JP372" t="str">
        <f t="shared" si="650"/>
        <v/>
      </c>
      <c r="JQ372" s="275">
        <f>VLOOKUP(C372,MOVI!C:DT,93,0)</f>
        <v>0</v>
      </c>
      <c r="JR372" s="275">
        <f>VLOOKUP(C372,FPT!B:JP,93,0)</f>
        <v>0</v>
      </c>
      <c r="JS372" t="str">
        <f t="shared" si="651"/>
        <v/>
      </c>
      <c r="JT372" s="275">
        <f>VLOOKUP(C372,MOVI!C:DT,94,0)</f>
        <v>0</v>
      </c>
      <c r="JU372" s="275">
        <f>VLOOKUP(C372,FPT!B:JS,94,0)</f>
        <v>0</v>
      </c>
      <c r="JV372" t="str">
        <f t="shared" si="652"/>
        <v/>
      </c>
      <c r="JW372" s="275">
        <f>VLOOKUP(C372,MOVI!C:DT,95,0)</f>
        <v>5337000</v>
      </c>
      <c r="JX372" s="275">
        <f>VLOOKUP(C372,FPT!B:JV,95,0)</f>
        <v>5337000</v>
      </c>
      <c r="JY372" t="str">
        <f t="shared" si="653"/>
        <v/>
      </c>
      <c r="JZ372" s="275">
        <f>VLOOKUP(C372,MOVI!C:DT,96,0)</f>
        <v>0</v>
      </c>
      <c r="KA372" s="275">
        <f>VLOOKUP(C372,FPT!B:JY,96,0)</f>
        <v>0</v>
      </c>
      <c r="KB372" t="str">
        <f t="shared" si="654"/>
        <v/>
      </c>
      <c r="KC372" s="275">
        <f>VLOOKUP(C372,MOVI!C:DT,97,0)</f>
        <v>5337000</v>
      </c>
      <c r="KD372" s="275">
        <f>VLOOKUP(C372,FPT!B:KB,97,0)</f>
        <v>5337000</v>
      </c>
      <c r="KE372" t="str">
        <f t="shared" si="655"/>
        <v/>
      </c>
      <c r="KF372" s="275">
        <f>VLOOKUP(C372,MOVI!C:DT,98,0)</f>
        <v>0</v>
      </c>
      <c r="KG372" s="275">
        <f>VLOOKUP(C372,FPT!B:KE,98,0)</f>
        <v>0</v>
      </c>
      <c r="KH372" t="str">
        <f t="shared" si="656"/>
        <v/>
      </c>
      <c r="KI372" s="275">
        <f>VLOOKUP(C372,MOVI!C:DT,99,0)</f>
        <v>0</v>
      </c>
      <c r="KJ372" s="275">
        <f>VLOOKUP(C372,FPT!B:KH,99,0)</f>
        <v>0</v>
      </c>
      <c r="KK372" t="str">
        <f t="shared" si="657"/>
        <v/>
      </c>
      <c r="KL372" s="275">
        <f>VLOOKUP(C372,MOVI!C:DT,100,0)</f>
        <v>0</v>
      </c>
      <c r="KM372" s="275">
        <f>VLOOKUP(C372,FPT!B:KK,100,0)</f>
        <v>0</v>
      </c>
      <c r="KN372" t="str">
        <f t="shared" si="658"/>
        <v/>
      </c>
      <c r="KO372" s="275">
        <f>VLOOKUP(C372,MOVI!C:DT,101,0)</f>
        <v>0</v>
      </c>
      <c r="KP372" s="275">
        <f>VLOOKUP(C372,FPT!B:KN,101,0)</f>
        <v>0</v>
      </c>
      <c r="KQ372" t="str">
        <f t="shared" si="659"/>
        <v/>
      </c>
      <c r="KR372" s="275">
        <f>VLOOKUP(C372,MOVI!C:DT,102,0)</f>
        <v>0</v>
      </c>
      <c r="KS372" s="275">
        <f>VLOOKUP(C372,FPT!B:KQ,102,0)</f>
        <v>0</v>
      </c>
      <c r="KT372" t="str">
        <f t="shared" si="660"/>
        <v/>
      </c>
      <c r="KU372" s="275">
        <f>VLOOKUP(C372,MOVI!C:DT,103,0)</f>
        <v>0</v>
      </c>
      <c r="KV372" s="275">
        <f>VLOOKUP(C372,FPT!B:KT,103,0)</f>
        <v>0</v>
      </c>
      <c r="KW372" t="str">
        <f t="shared" si="661"/>
        <v/>
      </c>
      <c r="KX372" s="275">
        <f>VLOOKUP(C372,MOVI!C:DT,104,0)</f>
        <v>0</v>
      </c>
      <c r="KY372" s="275">
        <f>VLOOKUP(C372,FPT!B:KW,104,0)</f>
        <v>0</v>
      </c>
      <c r="KZ372" t="str">
        <f t="shared" si="662"/>
        <v/>
      </c>
      <c r="LA372" s="275">
        <f>VLOOKUP(C372,MOVI!C:DT,105,0)</f>
        <v>0</v>
      </c>
      <c r="LB372" s="275">
        <f>VLOOKUP(C372,FPT!B:KZ,105,0)</f>
        <v>0</v>
      </c>
      <c r="LC372" t="str">
        <f t="shared" si="663"/>
        <v/>
      </c>
      <c r="LD372" s="275">
        <f>VLOOKUP(C372,MOVI!C:DT,106,0)</f>
        <v>5930000</v>
      </c>
      <c r="LE372" s="275">
        <f>VLOOKUP(C372,FPT!B:LC,106,0)</f>
        <v>5930000</v>
      </c>
      <c r="LF372" t="str">
        <f t="shared" si="664"/>
        <v/>
      </c>
      <c r="LG372" s="273">
        <f>VLOOKUP(C372,MOVI!C:DT,107,0)</f>
        <v>0</v>
      </c>
      <c r="LH372" s="273">
        <f>VLOOKUP(C372,FPT!B:LF,107,0)</f>
        <v>0</v>
      </c>
      <c r="LI372" t="str">
        <f t="shared" si="665"/>
        <v/>
      </c>
      <c r="LJ372" t="str">
        <f>VLOOKUP(C372,MOVI!C:DV,108,0)</f>
        <v>MoviCentralSales</v>
      </c>
      <c r="LK372" s="252" t="str">
        <f>VLOOKUP(C372,FPT!B:LI,108,0)</f>
        <v>MoviCentralSales</v>
      </c>
      <c r="LL372" t="str">
        <f t="shared" si="666"/>
        <v/>
      </c>
      <c r="LM372" s="275">
        <f>ROUND(VLOOKUP(C372,MOVI!C:DV,109,0),0)</f>
        <v>416667</v>
      </c>
      <c r="LN372" s="275">
        <f>ROUND(VLOOKUP(C372,FPT!B:LL,109,0),0)</f>
        <v>416667</v>
      </c>
      <c r="LO372" t="str">
        <f t="shared" si="667"/>
        <v/>
      </c>
      <c r="LP372" t="str">
        <f>VLOOKUP(C372,MOVI!C:DV,110,0)</f>
        <v>DNG</v>
      </c>
      <c r="LQ372" s="247" t="str">
        <f>VLOOKUP(C372,FPT!B:LO,110,0)</f>
        <v>DNG</v>
      </c>
      <c r="LR372" t="str">
        <f t="shared" si="668"/>
        <v/>
      </c>
      <c r="LS372">
        <f>MOVI!DI367</f>
        <v>22</v>
      </c>
      <c r="LV372">
        <f>MOVI!DJ367</f>
        <v>0</v>
      </c>
      <c r="LW372">
        <f>MOVI!DK367</f>
        <v>0</v>
      </c>
      <c r="LX372">
        <f>MOVI!DL367</f>
        <v>0</v>
      </c>
      <c r="LY372">
        <f>MOVI!DM367</f>
        <v>0</v>
      </c>
      <c r="LZ372">
        <f>MOVI!DN367</f>
        <v>0</v>
      </c>
      <c r="MA372">
        <f>MOVI!DO367</f>
        <v>0</v>
      </c>
      <c r="MB372" t="str">
        <f>MOVI!DP367</f>
        <v>DNG</v>
      </c>
      <c r="MC372">
        <f>MOVI!DQ367</f>
        <v>0</v>
      </c>
      <c r="MD372">
        <f>MOVI!DR367</f>
        <v>0</v>
      </c>
      <c r="ME372" t="str">
        <f>VLOOKUP(C372,MOVI!C:DV,121,0)</f>
        <v>Group 1</v>
      </c>
      <c r="MF372" s="252" t="str">
        <f>VLOOKUP(C372,FPT!B:MD,111,0)</f>
        <v>Group 1</v>
      </c>
      <c r="MG372" t="str">
        <f t="shared" si="672"/>
        <v/>
      </c>
      <c r="MH372" t="str">
        <f>VLOOKUP(C372,MOVI!C:DT,122,0)</f>
        <v>MoviCentralGroup 1</v>
      </c>
      <c r="MI372" s="252" t="str">
        <f>VLOOKUP(C372,FPT!B:DS,112,0)</f>
        <v>MoviCentralGroup 1</v>
      </c>
      <c r="MJ372" t="str">
        <f t="shared" si="669"/>
        <v/>
      </c>
    </row>
    <row r="373" spans="1:348" x14ac:dyDescent="0.25">
      <c r="A373">
        <v>365</v>
      </c>
      <c r="B373" s="48">
        <v>6250</v>
      </c>
      <c r="C373" s="271" t="s">
        <v>1149</v>
      </c>
      <c r="D373" t="str">
        <f>VLOOKUP(C373,MOVI!C:D,2,0)</f>
        <v>Ngô Huyền Trang</v>
      </c>
      <c r="E373" t="str">
        <f>VLOOKUP(C373,FPT!B:C,2,0)</f>
        <v>Ngô Huyền Trang</v>
      </c>
      <c r="F373" t="str">
        <f t="shared" si="562"/>
        <v/>
      </c>
      <c r="G373" t="str">
        <f>VLOOKUP(C373,MOVI!C:E,3,0)</f>
        <v>Sales</v>
      </c>
      <c r="H373" t="str">
        <f>VLOOKUP(C373,FPT!B:F,3,0)</f>
        <v>Sales</v>
      </c>
      <c r="I373" t="str">
        <f t="shared" si="563"/>
        <v/>
      </c>
      <c r="J373" t="str">
        <f>VLOOKUP(C373,MOVI!C:H,4,0)</f>
        <v>Field Sales</v>
      </c>
      <c r="K373" t="str">
        <f>VLOOKUP(C373,FPT!B:I,4,0)</f>
        <v>Field Sales</v>
      </c>
      <c r="L373" t="str">
        <f t="shared" si="564"/>
        <v/>
      </c>
      <c r="M373" t="str">
        <f>VLOOKUP(C373,MOVI!C:DT,5,0)</f>
        <v>Associate</v>
      </c>
      <c r="N373" t="str">
        <f>VLOOKUP(C373,FPT!B:L,5,0)</f>
        <v>Associate</v>
      </c>
      <c r="O373" t="str">
        <f t="shared" si="565"/>
        <v/>
      </c>
      <c r="P373" t="str">
        <f>VLOOKUP(C373,MOVI!C:DT,6,0)</f>
        <v>Field Sales</v>
      </c>
      <c r="Q373" t="str">
        <f>VLOOKUP(C373,FPT!B:O,6,0)</f>
        <v>Field sales</v>
      </c>
      <c r="R373" t="str">
        <f t="shared" si="566"/>
        <v/>
      </c>
      <c r="S373" t="str">
        <f>VLOOKUP(C373,MOVI!C:DT,7,0)</f>
        <v>North</v>
      </c>
      <c r="T373" t="str">
        <f>VLOOKUP(C373,FPT!B:R,7,0)</f>
        <v>North</v>
      </c>
      <c r="U373" t="str">
        <f t="shared" si="567"/>
        <v/>
      </c>
      <c r="V373" t="str">
        <f>VLOOKUP(C373,MOVI!C:DT,8,0)</f>
        <v>Movi</v>
      </c>
      <c r="W373" t="str">
        <f>VLOOKUP(C373,FPT!B:U,8,0)</f>
        <v>Movi</v>
      </c>
      <c r="X373" t="str">
        <f t="shared" si="568"/>
        <v/>
      </c>
      <c r="Y373" t="str">
        <f>VLOOKUP(C373,MOVI!C:DT,9,0)</f>
        <v>Full-time</v>
      </c>
      <c r="Z373" t="str">
        <f>VLOOKUP(C373,FPT!B:X,9,0)</f>
        <v>Full-time</v>
      </c>
      <c r="AA373" t="str">
        <f t="shared" si="569"/>
        <v/>
      </c>
      <c r="AB373" t="str">
        <f>VLOOKUP(C373,MOVI!C:DT,10,0)</f>
        <v>Leaving</v>
      </c>
      <c r="AC373" t="str">
        <f>VLOOKUP(C373,FPT!B:AA,10,0)</f>
        <v>Leaving</v>
      </c>
      <c r="AD373" t="str">
        <f t="shared" si="570"/>
        <v/>
      </c>
      <c r="AE373" s="247">
        <f>VLOOKUP(C373,MOVI!C:DT,11,0)</f>
        <v>44508</v>
      </c>
      <c r="AF373" s="247">
        <f>VLOOKUP(C373,FPT!B:AD,11,0)</f>
        <v>44508</v>
      </c>
      <c r="AG373" t="str">
        <f t="shared" si="571"/>
        <v/>
      </c>
      <c r="AH373" s="260" t="str">
        <f>VLOOKUP(C373,MOVI!C:DT,12,0)</f>
        <v/>
      </c>
      <c r="AI373" s="260"/>
      <c r="AJ373" t="str">
        <f t="shared" si="671"/>
        <v/>
      </c>
      <c r="AK373">
        <f>VLOOKUP(C373,MOVI!C:DT,13,0)</f>
        <v>0</v>
      </c>
      <c r="AL373" s="247">
        <f>VLOOKUP(C373,FPT!B:AJ,13,0)</f>
        <v>0</v>
      </c>
      <c r="AM373" t="str">
        <f t="shared" si="670"/>
        <v/>
      </c>
      <c r="AN373" s="247">
        <f>VLOOKUP(C373,MOVI!C:DT,14,0)</f>
        <v>44540</v>
      </c>
      <c r="AO373" s="247">
        <f>VLOOKUP(C373,FPT!B:AM,14,0)</f>
        <v>44540</v>
      </c>
      <c r="AP373" t="str">
        <f t="shared" si="572"/>
        <v/>
      </c>
      <c r="AQ373" t="str">
        <f>VLOOKUP(C373,MOVI!C:DT,15,0)</f>
        <v>JO</v>
      </c>
      <c r="AR373" s="247" t="str">
        <f>VLOOKUP(C373,FPT!B:AP,15,0)</f>
        <v>JO</v>
      </c>
      <c r="AS373" t="str">
        <f t="shared" si="573"/>
        <v/>
      </c>
      <c r="AT373" s="282">
        <f>VLOOKUP(C373,MOVI!C:DT,16,0)</f>
        <v>0.1</v>
      </c>
      <c r="AU373" s="247" t="str">
        <f>VLOOKUP(C373,FPT!B:AS,16,0)</f>
        <v>10%</v>
      </c>
      <c r="AV373" t="str">
        <f t="shared" si="574"/>
        <v>Lệch</v>
      </c>
      <c r="AW373" t="str">
        <f>VLOOKUP(C373,MOVI!C:DT,17,0)</f>
        <v>L</v>
      </c>
      <c r="AX373" s="247" t="str">
        <f>VLOOKUP(C373,FPT!B:AV,17,0)</f>
        <v>L</v>
      </c>
      <c r="AY373" t="str">
        <f t="shared" si="575"/>
        <v/>
      </c>
      <c r="AZ373">
        <f>VLOOKUP(C373,MOVI!C:DT,18,0)</f>
        <v>0</v>
      </c>
      <c r="BA373" s="247">
        <f>VLOOKUP(C373,FPT!B:AY,18,0)</f>
        <v>0</v>
      </c>
      <c r="BB373" t="str">
        <f t="shared" si="576"/>
        <v/>
      </c>
      <c r="BC373" s="275">
        <f>VLOOKUP(C373,MOVI!C:DT,19,0)</f>
        <v>5000000</v>
      </c>
      <c r="BD373" s="275">
        <f>VLOOKUP(C373,FPT!B:BB,19,0)</f>
        <v>5000000</v>
      </c>
      <c r="BE373" t="str">
        <f t="shared" si="577"/>
        <v/>
      </c>
      <c r="BF373">
        <f>VLOOKUP(C373,MOVI!C:DT,20,0)</f>
        <v>0</v>
      </c>
      <c r="BG373" s="252">
        <f>VLOOKUP(C373,FPT!B:BE,20,0)</f>
        <v>0</v>
      </c>
      <c r="BH373" t="str">
        <f t="shared" si="578"/>
        <v/>
      </c>
      <c r="BI373" s="275">
        <f>VLOOKUP(C373,MOVI!C:DT,21,0)</f>
        <v>5000000</v>
      </c>
      <c r="BJ373" s="275">
        <f>VLOOKUP(C373,FPT!B:BH,21,0)</f>
        <v>5000000</v>
      </c>
      <c r="BK373" t="str">
        <f t="shared" si="579"/>
        <v/>
      </c>
      <c r="BL373" s="275">
        <f>VLOOKUP(C373,MOVI!C:DT,22,0)</f>
        <v>0</v>
      </c>
      <c r="BM373" s="275">
        <f>VLOOKUP(C373,FPT!B:BK,22,0)</f>
        <v>0</v>
      </c>
      <c r="BN373" t="str">
        <f t="shared" si="580"/>
        <v/>
      </c>
      <c r="BO373" s="275">
        <f>VLOOKUP(C373,MOVI!C:DT,23,0)</f>
        <v>0</v>
      </c>
      <c r="BP373" s="275">
        <f>VLOOKUP(C373,FPT!B:BN,23,0)</f>
        <v>0</v>
      </c>
      <c r="BQ373" t="str">
        <f t="shared" si="581"/>
        <v/>
      </c>
      <c r="BR373" s="275">
        <f>VLOOKUP(C373,MOVI!C:DT,24,0)</f>
        <v>0</v>
      </c>
      <c r="BS373" s="275">
        <f>VLOOKUP(C373,FPT!B:BQ,24,0)</f>
        <v>0</v>
      </c>
      <c r="BT373" t="str">
        <f t="shared" si="582"/>
        <v/>
      </c>
      <c r="BU373" s="275">
        <f>VLOOKUP(C373,MOVI!C:DT,25,0)</f>
        <v>200000</v>
      </c>
      <c r="BV373" s="275">
        <f>VLOOKUP(C373,FPT!B:BT,25,0)</f>
        <v>200000</v>
      </c>
      <c r="BW373" t="str">
        <f t="shared" si="583"/>
        <v/>
      </c>
      <c r="BX373" s="275">
        <f>VLOOKUP(C373,MOVI!C:DT,26,0)</f>
        <v>0</v>
      </c>
      <c r="BY373" s="275">
        <f>VLOOKUP(C373,FPT!B:BW,26,0)</f>
        <v>0</v>
      </c>
      <c r="BZ373" t="str">
        <f t="shared" si="584"/>
        <v/>
      </c>
      <c r="CA373" s="275">
        <f>VLOOKUP(C373,MOVI!C:DT,27,0)</f>
        <v>730000</v>
      </c>
      <c r="CB373" s="275">
        <f>VLOOKUP(C373,FPT!B:BZ,27,0)</f>
        <v>730000</v>
      </c>
      <c r="CC373" t="str">
        <f t="shared" si="585"/>
        <v/>
      </c>
      <c r="CD373" s="275">
        <f>VLOOKUP(C373,MOVI!C:DT,28,0)</f>
        <v>930000</v>
      </c>
      <c r="CE373" s="275">
        <f>VLOOKUP(C373,FPT!B:CC,28,0)</f>
        <v>930000</v>
      </c>
      <c r="CF373" t="str">
        <f t="shared" si="586"/>
        <v/>
      </c>
      <c r="CG373" t="str">
        <f>VLOOKUP(C373,MOVI!C:DT,29,0)</f>
        <v>CN</v>
      </c>
      <c r="CH373" s="252" t="str">
        <f>VLOOKUP(C373,FPT!B:CF,29,0)</f>
        <v>CN</v>
      </c>
      <c r="CI373" t="str">
        <f t="shared" si="587"/>
        <v/>
      </c>
      <c r="CJ373">
        <f>VLOOKUP(C373,MOVI!C:DT,30,0)</f>
        <v>26</v>
      </c>
      <c r="CK373" s="252">
        <f>VLOOKUP(C373,FPT!B:CI,30,0)</f>
        <v>26</v>
      </c>
      <c r="CL373" t="str">
        <f t="shared" si="588"/>
        <v/>
      </c>
      <c r="CM373">
        <f>VLOOKUP(C373,MOVI!C:DT,31,0)</f>
        <v>11</v>
      </c>
      <c r="CN373" s="252">
        <f>VLOOKUP(C373,FPT!B:CL,31,0)</f>
        <v>11</v>
      </c>
      <c r="CO373" t="str">
        <f t="shared" si="589"/>
        <v/>
      </c>
      <c r="CP373" s="275">
        <f>VLOOKUP(C373,MOVI!C:DT,32,0)</f>
        <v>0</v>
      </c>
      <c r="CQ373" s="275">
        <f>VLOOKUP(C373,FPT!B:CO,32,0)</f>
        <v>0</v>
      </c>
      <c r="CR373" t="str">
        <f t="shared" si="590"/>
        <v/>
      </c>
      <c r="CS373" s="275">
        <f>VLOOKUP(C373,MOVI!C:DT,33,0)</f>
        <v>0</v>
      </c>
      <c r="CT373" s="275">
        <f>VLOOKUP(C373,FPT!B:CR,33,0)</f>
        <v>0</v>
      </c>
      <c r="CU373" t="str">
        <f t="shared" si="591"/>
        <v/>
      </c>
      <c r="CV373" s="275">
        <f>VLOOKUP(C373,MOVI!C:DT,34,0)</f>
        <v>0</v>
      </c>
      <c r="CW373" s="275">
        <f>VLOOKUP(C373,FPT!B:CU,34,0)</f>
        <v>0</v>
      </c>
      <c r="CX373" t="str">
        <f t="shared" si="592"/>
        <v/>
      </c>
      <c r="CY373" s="275">
        <f>VLOOKUP(C373,MOVI!C:DT,35,0)</f>
        <v>11</v>
      </c>
      <c r="CZ373" s="275">
        <f>VLOOKUP(C373,FPT!B:CX,35,0)</f>
        <v>11</v>
      </c>
      <c r="DA373" t="str">
        <f t="shared" si="593"/>
        <v/>
      </c>
      <c r="DB373" s="275">
        <f>VLOOKUP(C373,MOVI!C:DT,36,0)</f>
        <v>0</v>
      </c>
      <c r="DC373" s="275">
        <f>VLOOKUP(C373,FPT!B:DA,36,0)</f>
        <v>0</v>
      </c>
      <c r="DD373" t="str">
        <f t="shared" si="594"/>
        <v/>
      </c>
      <c r="DE373" s="275">
        <f>VLOOKUP(C373,MOVI!C:DT,37,0)</f>
        <v>0</v>
      </c>
      <c r="DF373" s="275">
        <f>VLOOKUP(C373,FPT!B:DD,37,0)</f>
        <v>0</v>
      </c>
      <c r="DG373" t="str">
        <f t="shared" si="595"/>
        <v/>
      </c>
      <c r="DH373" s="275">
        <f>VLOOKUP(C373,MOVI!C:DT,38,0)</f>
        <v>0</v>
      </c>
      <c r="DI373" s="275">
        <f>VLOOKUP(C373,FPT!B:DG,38,0)</f>
        <v>0</v>
      </c>
      <c r="DJ373" t="str">
        <f t="shared" si="596"/>
        <v/>
      </c>
      <c r="DK373" s="275">
        <f>VLOOKUP(C373,MOVI!C:DT,39,0)</f>
        <v>0</v>
      </c>
      <c r="DL373" s="275">
        <f>VLOOKUP(C373,FPT!B:DJ,39,0)</f>
        <v>0</v>
      </c>
      <c r="DM373" t="str">
        <f t="shared" si="597"/>
        <v/>
      </c>
      <c r="DN373" s="275">
        <f>VLOOKUP(C373,MOVI!C:DT,40,0)</f>
        <v>0</v>
      </c>
      <c r="DO373" s="275">
        <f>VLOOKUP(C373,FPT!B:DM,40,0)</f>
        <v>0</v>
      </c>
      <c r="DP373" t="str">
        <f t="shared" si="598"/>
        <v/>
      </c>
      <c r="DQ373" s="275">
        <f>VLOOKUP(C373,MOVI!C:DT,41,0)</f>
        <v>0</v>
      </c>
      <c r="DR373" s="275">
        <f>VLOOKUP(C373,FPT!B:DP,41,0)</f>
        <v>0</v>
      </c>
      <c r="DS373" t="str">
        <f t="shared" si="599"/>
        <v/>
      </c>
      <c r="DT373" s="275">
        <f>VLOOKUP(C373,MOVI!C:DT,42,0)</f>
        <v>2115385</v>
      </c>
      <c r="DU373" s="275">
        <f>ROUND(VLOOKUP(C373,FPT!B:DS,42,0),0)</f>
        <v>2115385</v>
      </c>
      <c r="DV373" t="str">
        <f t="shared" si="600"/>
        <v/>
      </c>
      <c r="DW373" s="275">
        <f>VLOOKUP(C373,MOVI!C:DT,43,0)</f>
        <v>0</v>
      </c>
      <c r="DX373" s="275">
        <f>VLOOKUP(C373,FPT!B:DV,43,0)</f>
        <v>0</v>
      </c>
      <c r="DY373" t="str">
        <f t="shared" si="601"/>
        <v/>
      </c>
      <c r="DZ373" s="275">
        <f>VLOOKUP(C373,MOVI!C:DT,44,0)</f>
        <v>0</v>
      </c>
      <c r="EA373" s="275">
        <f>VLOOKUP(C373,FPT!B:DY,44,0)</f>
        <v>0</v>
      </c>
      <c r="EB373" t="str">
        <f t="shared" si="602"/>
        <v/>
      </c>
      <c r="EC373" s="275">
        <f>VLOOKUP(C373,MOVI!C:DT,45,0)</f>
        <v>2115385</v>
      </c>
      <c r="ED373" s="275">
        <f>ROUND(VLOOKUP(C373,FPT!B:EB,45,0),0)</f>
        <v>2115385</v>
      </c>
      <c r="EE373" t="str">
        <f t="shared" si="603"/>
        <v/>
      </c>
      <c r="EF373" s="275">
        <f>VLOOKUP(C373,MOVI!C:DT,46,0)</f>
        <v>0</v>
      </c>
      <c r="EG373" s="275">
        <f>VLOOKUP(C373,FPT!B:EE,46,0)</f>
        <v>0</v>
      </c>
      <c r="EH373" t="str">
        <f t="shared" si="604"/>
        <v/>
      </c>
      <c r="EI373" s="275">
        <f>VLOOKUP(C373,MOVI!C:DT,47,0)</f>
        <v>0</v>
      </c>
      <c r="EJ373" s="275">
        <f>VLOOKUP(C373,FPT!B:EH,47,0)</f>
        <v>0</v>
      </c>
      <c r="EK373" t="str">
        <f t="shared" si="605"/>
        <v/>
      </c>
      <c r="EL373" s="275">
        <f>VLOOKUP(C373,MOVI!C:DT,48,0)</f>
        <v>0</v>
      </c>
      <c r="EM373" s="275">
        <f>VLOOKUP(C373,FPT!B:EK,48,0)</f>
        <v>0</v>
      </c>
      <c r="EN373" t="str">
        <f t="shared" si="606"/>
        <v/>
      </c>
      <c r="EO373" s="275">
        <f>VLOOKUP(C373,MOVI!C:DT,49,0)</f>
        <v>100000</v>
      </c>
      <c r="EP373" s="275">
        <f>VLOOKUP(C373,FPT!B:EN,49,0)</f>
        <v>100000</v>
      </c>
      <c r="EQ373" t="str">
        <f t="shared" si="607"/>
        <v/>
      </c>
      <c r="ER373" s="275">
        <f>VLOOKUP(C373,MOVI!C:DT,50,0)</f>
        <v>0</v>
      </c>
      <c r="ES373" s="275">
        <f>VLOOKUP(C373,FPT!B:EQ,50,0)</f>
        <v>0</v>
      </c>
      <c r="ET373" t="str">
        <f t="shared" si="608"/>
        <v/>
      </c>
      <c r="EU373" s="275">
        <f>VLOOKUP(C373,MOVI!C:DT,51,0)</f>
        <v>0</v>
      </c>
      <c r="EV373" s="275">
        <f>VLOOKUP(C373,FPT!B:ET,51,0)</f>
        <v>0</v>
      </c>
      <c r="EW373" t="str">
        <f t="shared" si="609"/>
        <v/>
      </c>
      <c r="EX373" s="275">
        <f>VLOOKUP(C373,MOVI!C:DT,52,0)</f>
        <v>0</v>
      </c>
      <c r="EY373" s="275">
        <f>VLOOKUP(C373,FPT!B:EW,52,0)</f>
        <v>0</v>
      </c>
      <c r="EZ373" t="str">
        <f t="shared" si="610"/>
        <v/>
      </c>
      <c r="FA373" s="275">
        <f>VLOOKUP(C373,MOVI!C:DT,53,0)</f>
        <v>0</v>
      </c>
      <c r="FB373" s="275">
        <f>VLOOKUP(C373,FPT!B:EZ,53,0)</f>
        <v>0</v>
      </c>
      <c r="FC373" t="str">
        <f t="shared" si="611"/>
        <v/>
      </c>
      <c r="FD373" s="275">
        <f>VLOOKUP(C373,MOVI!C:DT,54,0)</f>
        <v>0</v>
      </c>
      <c r="FE373" s="275">
        <f>VLOOKUP(C373,FPT!B:FC,54,0)</f>
        <v>0</v>
      </c>
      <c r="FF373" t="str">
        <f t="shared" si="612"/>
        <v/>
      </c>
      <c r="FG373" s="275">
        <f>VLOOKUP(C373,MOVI!C:DT,55,0)</f>
        <v>308846</v>
      </c>
      <c r="FH373" s="275">
        <f>VLOOKUP(C373,FPT!B:FF,55,0)</f>
        <v>308846</v>
      </c>
      <c r="FI373" t="str">
        <f t="shared" si="613"/>
        <v/>
      </c>
      <c r="FJ373" s="275">
        <f>VLOOKUP(C373,MOVI!C:DT,56,0)</f>
        <v>408846</v>
      </c>
      <c r="FK373" s="275">
        <f>VLOOKUP(C373,FPT!B:FI,56,0)</f>
        <v>408846</v>
      </c>
      <c r="FL373" t="str">
        <f t="shared" si="614"/>
        <v/>
      </c>
      <c r="FM373" s="275">
        <f>VLOOKUP(C373,MOVI!C:DT,57,0)</f>
        <v>0</v>
      </c>
      <c r="FN373" s="275">
        <f>VLOOKUP(C373,FPT!B:FL,57,0)</f>
        <v>0</v>
      </c>
      <c r="FO373" t="str">
        <f t="shared" si="615"/>
        <v/>
      </c>
      <c r="FP373" s="275">
        <f>VLOOKUP(C373,MOVI!C:DT,58,0)</f>
        <v>0</v>
      </c>
      <c r="FQ373" s="275">
        <f>VLOOKUP(C373,FPT!B:FO,58,0)</f>
        <v>0</v>
      </c>
      <c r="FR373" t="str">
        <f t="shared" si="616"/>
        <v/>
      </c>
      <c r="FS373" s="275">
        <f>VLOOKUP(C373,MOVI!C:DT,59,0)</f>
        <v>0</v>
      </c>
      <c r="FT373" s="275">
        <f>VLOOKUP(C373,FPT!B:FR,59,0)</f>
        <v>0</v>
      </c>
      <c r="FU373" t="str">
        <f t="shared" si="617"/>
        <v/>
      </c>
      <c r="FV373" s="275">
        <f>VLOOKUP(C373,MOVI!C:DT,60,0)</f>
        <v>0</v>
      </c>
      <c r="FW373" s="275">
        <f>VLOOKUP(C373,FPT!B:FU,60,0)</f>
        <v>0</v>
      </c>
      <c r="FX373" t="str">
        <f t="shared" si="618"/>
        <v/>
      </c>
      <c r="FY373" s="275">
        <f>VLOOKUP(C373,MOVI!C:DT,61,0)</f>
        <v>0</v>
      </c>
      <c r="FZ373" s="275">
        <f>VLOOKUP(C373,FPT!B:FX,61,0)</f>
        <v>0</v>
      </c>
      <c r="GA373" t="str">
        <f t="shared" si="619"/>
        <v/>
      </c>
      <c r="GB373" s="275">
        <f>VLOOKUP(C373,MOVI!C:DT,62,0)</f>
        <v>0</v>
      </c>
      <c r="GC373" s="275">
        <f>VLOOKUP(C373,FPT!B:GA,62,0)</f>
        <v>0</v>
      </c>
      <c r="GD373" t="str">
        <f t="shared" si="620"/>
        <v/>
      </c>
      <c r="GE373" s="275">
        <f>VLOOKUP(C373,MOVI!C:DT,63,0)</f>
        <v>0</v>
      </c>
      <c r="GF373" s="275">
        <f>VLOOKUP(C373,FPT!B:GD,63,0)</f>
        <v>0</v>
      </c>
      <c r="GG373" t="str">
        <f t="shared" si="621"/>
        <v/>
      </c>
      <c r="GH373" s="275">
        <f>VLOOKUP(C373,MOVI!C:DT,64,0)</f>
        <v>0</v>
      </c>
      <c r="GI373" s="275">
        <f>VLOOKUP(C373,FPT!B:GG,64,0)</f>
        <v>0</v>
      </c>
      <c r="GJ373" t="str">
        <f t="shared" si="622"/>
        <v/>
      </c>
      <c r="GK373" s="275">
        <f>VLOOKUP(C373,MOVI!C:DT,65,0)</f>
        <v>0</v>
      </c>
      <c r="GL373" s="275">
        <f>VLOOKUP(C373,FPT!B:GJ,65,0)</f>
        <v>0</v>
      </c>
      <c r="GM373" t="str">
        <f t="shared" si="623"/>
        <v/>
      </c>
      <c r="GN373" s="275">
        <f>VLOOKUP(C373,MOVI!C:DT,66,0)</f>
        <v>0</v>
      </c>
      <c r="GO373" s="275">
        <f>VLOOKUP(C373,FPT!B:GM,66,0)</f>
        <v>0</v>
      </c>
      <c r="GP373" t="str">
        <f t="shared" si="624"/>
        <v/>
      </c>
      <c r="GQ373" s="275">
        <f>VLOOKUP(C373,MOVI!C:DT,67,0)</f>
        <v>0</v>
      </c>
      <c r="GR373" s="275">
        <f>VLOOKUP(C373,FPT!B:GP,67,0)</f>
        <v>0</v>
      </c>
      <c r="GS373" t="str">
        <f t="shared" si="625"/>
        <v/>
      </c>
      <c r="GT373" s="275">
        <f>VLOOKUP(C373,MOVI!C:DT,68,0)</f>
        <v>0</v>
      </c>
      <c r="GU373" s="275">
        <f>VLOOKUP(C373,FPT!B:GS,68,0)</f>
        <v>0</v>
      </c>
      <c r="GV373" t="str">
        <f t="shared" si="626"/>
        <v/>
      </c>
      <c r="GW373" s="275">
        <f>VLOOKUP(C373,MOVI!C:DT,69,0)</f>
        <v>0</v>
      </c>
      <c r="GX373" s="275">
        <f>VLOOKUP(C373,FPT!B:GV,69,0)</f>
        <v>0</v>
      </c>
      <c r="GY373" t="str">
        <f t="shared" si="627"/>
        <v/>
      </c>
      <c r="GZ373" s="275">
        <f>VLOOKUP(C373,MOVI!C:DT,70,0)</f>
        <v>0</v>
      </c>
      <c r="HA373" s="275">
        <f>VLOOKUP(C373,FPT!B:GY,70,0)</f>
        <v>0</v>
      </c>
      <c r="HB373" t="str">
        <f t="shared" si="628"/>
        <v/>
      </c>
      <c r="HC373" s="275">
        <f>VLOOKUP(C373,MOVI!C:DT,71,0)</f>
        <v>2524231</v>
      </c>
      <c r="HD373" s="275">
        <f>ROUND(VLOOKUP(C373,FPT!B:HB,71,0),0)</f>
        <v>2524231</v>
      </c>
      <c r="HE373" t="str">
        <f t="shared" si="629"/>
        <v/>
      </c>
      <c r="HF373" s="275">
        <f>ROUND(VLOOKUP(C373,MOVI!C:DT,72,0),0)</f>
        <v>0</v>
      </c>
      <c r="HG373" s="275">
        <f>ROUND(VLOOKUP(C373,FPT!B:HE,72,0),0)</f>
        <v>0</v>
      </c>
      <c r="HH373" t="str">
        <f t="shared" si="630"/>
        <v/>
      </c>
      <c r="HI373" s="275">
        <f>VLOOKUP(C373,MOVI!C:DT,73,0)</f>
        <v>100000</v>
      </c>
      <c r="HJ373" s="275">
        <f>VLOOKUP(C373,FPT!B:HH,73,0)</f>
        <v>100000</v>
      </c>
      <c r="HK373" t="str">
        <f t="shared" si="631"/>
        <v/>
      </c>
      <c r="HL373" s="275">
        <f>VLOOKUP(C373,MOVI!C:DT,74,0)</f>
        <v>308846</v>
      </c>
      <c r="HM373" s="275">
        <f>VLOOKUP(C373,FPT!B:HK,74,0)</f>
        <v>308846</v>
      </c>
      <c r="HN373" t="str">
        <f t="shared" si="632"/>
        <v/>
      </c>
      <c r="HO373" s="275">
        <f>VLOOKUP(C373,MOVI!C:DT,75,0)</f>
        <v>0</v>
      </c>
      <c r="HP373" s="275">
        <f>VLOOKUP(C373,FPT!B:HN,75,0)</f>
        <v>0</v>
      </c>
      <c r="HQ373" t="str">
        <f t="shared" si="633"/>
        <v/>
      </c>
      <c r="HR373" s="275">
        <f>VLOOKUP(C373,MOVI!C:DT,76,0)</f>
        <v>0</v>
      </c>
      <c r="HS373" s="275">
        <f>VLOOKUP(C373,FPT!B:HQ,76,0)</f>
        <v>0</v>
      </c>
      <c r="HT373" t="str">
        <f t="shared" si="634"/>
        <v/>
      </c>
      <c r="HU373" s="275">
        <f>VLOOKUP(C373,MOVI!C:DT,77,0)</f>
        <v>0</v>
      </c>
      <c r="HV373" s="275">
        <f>VLOOKUP(C373,FPT!B:HT,77,0)</f>
        <v>0</v>
      </c>
      <c r="HW373" t="str">
        <f t="shared" si="635"/>
        <v/>
      </c>
      <c r="HX373" s="274">
        <f>VLOOKUP(C373,MOVI!C:CB,78,0)</f>
        <v>0</v>
      </c>
      <c r="HY373" s="261">
        <f>VLOOKUP(C373,FPT!$B:$CA,78,0)</f>
        <v>0</v>
      </c>
      <c r="HZ373" t="str">
        <f t="shared" si="636"/>
        <v/>
      </c>
      <c r="IA373" s="275">
        <f>VLOOKUP(C373,MOVI!C:CD,79,0)</f>
        <v>0</v>
      </c>
      <c r="IB373" s="275">
        <f>VLOOKUP(C373,FPT!B:HZ,79,0)</f>
        <v>0</v>
      </c>
      <c r="IC373" t="str">
        <f t="shared" si="637"/>
        <v/>
      </c>
      <c r="ID373" s="275">
        <f>VLOOKUP(C373,MOVI!C:CD,80,0)</f>
        <v>0</v>
      </c>
      <c r="IE373" s="275">
        <f>VLOOKUP(C373,FPT!B:IC,80,0)</f>
        <v>0</v>
      </c>
      <c r="IF373" t="str">
        <f t="shared" si="638"/>
        <v/>
      </c>
      <c r="IG373" s="275">
        <f>VLOOKUP(C373,MOVI!C:DT,81,0)</f>
        <v>0</v>
      </c>
      <c r="IH373" s="275">
        <f>VLOOKUP(C373,FPT!B:IF,81,0)</f>
        <v>0</v>
      </c>
      <c r="II373" t="str">
        <f t="shared" si="639"/>
        <v/>
      </c>
      <c r="IJ373" s="275">
        <f>VLOOKUP(C373,MOVI!C:DT,82,0)</f>
        <v>0</v>
      </c>
      <c r="IK373" s="275">
        <f>VLOOKUP(C373,FPT!B:II,82,0)</f>
        <v>0</v>
      </c>
      <c r="IL373" t="str">
        <f t="shared" si="640"/>
        <v/>
      </c>
      <c r="IM373" s="275">
        <f>ROUND(VLOOKUP(C373,MOVI!C:DT,83,0),0)</f>
        <v>408846</v>
      </c>
      <c r="IN373" s="275">
        <f>ROUND(VLOOKUP(C373,FPT!B:IL,83,0),0)</f>
        <v>408846</v>
      </c>
      <c r="IO373" t="str">
        <f t="shared" si="641"/>
        <v/>
      </c>
      <c r="IP373" s="275">
        <f>ROUND(VLOOKUP(C373,MOVI!C:DT,84,0),0)</f>
        <v>2115385</v>
      </c>
      <c r="IQ373" s="275">
        <f>ROUND(VLOOKUP(C373,FPT!B:IO,84,0),0)</f>
        <v>2115385</v>
      </c>
      <c r="IR373" t="str">
        <f t="shared" si="642"/>
        <v/>
      </c>
      <c r="IS373" s="275">
        <f>ROUND(VLOOKUP(C373,MOVI!C:DT,85,0),0)</f>
        <v>252423</v>
      </c>
      <c r="IT373" s="275">
        <f>ROUND(VLOOKUP(C373,FPT!B:IR,85,0),0)</f>
        <v>252423</v>
      </c>
      <c r="IU373" t="str">
        <f t="shared" si="643"/>
        <v/>
      </c>
      <c r="IV373" s="275">
        <f>VLOOKUP(C373,MOVI!C:DT,86,0)</f>
        <v>0</v>
      </c>
      <c r="IW373" s="275">
        <f>VLOOKUP(C373,FPT!B:IU,86,0)</f>
        <v>0</v>
      </c>
      <c r="IX373" t="str">
        <f t="shared" si="644"/>
        <v/>
      </c>
      <c r="IY373" s="275">
        <f>ROUND(VLOOKUP(C373,MOVI!C:DT,87,0),0)</f>
        <v>252423</v>
      </c>
      <c r="IZ373" s="275">
        <f>ROUND(VLOOKUP(C373,FPT!B:IX,87,0),0)</f>
        <v>252423</v>
      </c>
      <c r="JA373" t="str">
        <f t="shared" si="645"/>
        <v/>
      </c>
      <c r="JB373" s="275">
        <f>VLOOKUP(C373,MOVI!C:DT,88,0)</f>
        <v>0</v>
      </c>
      <c r="JC373" s="275">
        <f>VLOOKUP(C373,FPT!B:JA,88,0)</f>
        <v>0</v>
      </c>
      <c r="JD373" t="str">
        <f t="shared" si="646"/>
        <v/>
      </c>
      <c r="JE373" s="275">
        <f>VLOOKUP(C373,MOVI!C:DT,89,0)</f>
        <v>0</v>
      </c>
      <c r="JF373" s="275">
        <f>VLOOKUP(C373,FPT!B:JD,89,0)</f>
        <v>0</v>
      </c>
      <c r="JG373" t="str">
        <f t="shared" si="647"/>
        <v/>
      </c>
      <c r="JH373" s="275">
        <f>VLOOKUP(C373,MOVI!C:DT,90,0)</f>
        <v>0</v>
      </c>
      <c r="JI373" s="275">
        <f>VLOOKUP(C373,FPT!B:JG,90,0)</f>
        <v>0</v>
      </c>
      <c r="JJ373" t="str">
        <f t="shared" si="648"/>
        <v/>
      </c>
      <c r="JK373" s="275">
        <f>VLOOKUP(C373,MOVI!C:DT,91,0)</f>
        <v>0</v>
      </c>
      <c r="JL373" s="275">
        <f>VLOOKUP(C373,FPT!B:JJ,91,0)</f>
        <v>0</v>
      </c>
      <c r="JM373" t="str">
        <f t="shared" si="649"/>
        <v/>
      </c>
      <c r="JN373" s="275">
        <f>VLOOKUP(C373,MOVI!C:DT,92,0)</f>
        <v>0</v>
      </c>
      <c r="JO373" s="275">
        <f>VLOOKUP(C373,FPT!B:JM,92,0)</f>
        <v>0</v>
      </c>
      <c r="JP373" t="str">
        <f t="shared" si="650"/>
        <v/>
      </c>
      <c r="JQ373" s="275">
        <f>VLOOKUP(C373,MOVI!C:DT,93,0)</f>
        <v>0</v>
      </c>
      <c r="JR373" s="275">
        <f>VLOOKUP(C373,FPT!B:JP,93,0)</f>
        <v>0</v>
      </c>
      <c r="JS373" t="str">
        <f t="shared" si="651"/>
        <v/>
      </c>
      <c r="JT373" s="275">
        <f>VLOOKUP(C373,MOVI!C:DT,94,0)</f>
        <v>0</v>
      </c>
      <c r="JU373" s="275">
        <f>VLOOKUP(C373,FPT!B:JS,94,0)</f>
        <v>0</v>
      </c>
      <c r="JV373" t="str">
        <f t="shared" si="652"/>
        <v/>
      </c>
      <c r="JW373" s="275">
        <f>VLOOKUP(C373,MOVI!C:DT,95,0)</f>
        <v>2271808</v>
      </c>
      <c r="JX373" s="275">
        <f>VLOOKUP(C373,FPT!B:JV,95,0)</f>
        <v>2271808</v>
      </c>
      <c r="JY373" t="str">
        <f t="shared" si="653"/>
        <v/>
      </c>
      <c r="JZ373" s="275">
        <f>VLOOKUP(C373,MOVI!C:DT,96,0)</f>
        <v>0</v>
      </c>
      <c r="KA373" s="275">
        <f>VLOOKUP(C373,FPT!B:JY,96,0)</f>
        <v>0</v>
      </c>
      <c r="KB373" t="str">
        <f t="shared" si="654"/>
        <v/>
      </c>
      <c r="KC373" s="275">
        <f>VLOOKUP(C373,MOVI!C:DT,97,0)</f>
        <v>2271808</v>
      </c>
      <c r="KD373" s="275">
        <f>VLOOKUP(C373,FPT!B:KB,97,0)</f>
        <v>2271808</v>
      </c>
      <c r="KE373" t="str">
        <f t="shared" si="655"/>
        <v/>
      </c>
      <c r="KF373" s="275">
        <f>VLOOKUP(C373,MOVI!C:DT,98,0)</f>
        <v>0</v>
      </c>
      <c r="KG373" s="275">
        <f>VLOOKUP(C373,FPT!B:KE,98,0)</f>
        <v>0</v>
      </c>
      <c r="KH373" t="str">
        <f t="shared" si="656"/>
        <v/>
      </c>
      <c r="KI373" s="275">
        <f>VLOOKUP(C373,MOVI!C:DT,99,0)</f>
        <v>0</v>
      </c>
      <c r="KJ373" s="275">
        <f>VLOOKUP(C373,FPT!B:KH,99,0)</f>
        <v>0</v>
      </c>
      <c r="KK373" t="str">
        <f t="shared" si="657"/>
        <v/>
      </c>
      <c r="KL373" s="275">
        <f>VLOOKUP(C373,MOVI!C:DT,100,0)</f>
        <v>0</v>
      </c>
      <c r="KM373" s="275">
        <f>VLOOKUP(C373,FPT!B:KK,100,0)</f>
        <v>0</v>
      </c>
      <c r="KN373" t="str">
        <f t="shared" si="658"/>
        <v/>
      </c>
      <c r="KO373" s="275">
        <f>VLOOKUP(C373,MOVI!C:DT,101,0)</f>
        <v>0</v>
      </c>
      <c r="KP373" s="275">
        <f>VLOOKUP(C373,FPT!B:KN,101,0)</f>
        <v>0</v>
      </c>
      <c r="KQ373" t="str">
        <f t="shared" si="659"/>
        <v/>
      </c>
      <c r="KR373" s="275">
        <f>VLOOKUP(C373,MOVI!C:DT,102,0)</f>
        <v>0</v>
      </c>
      <c r="KS373" s="275">
        <f>VLOOKUP(C373,FPT!B:KQ,102,0)</f>
        <v>0</v>
      </c>
      <c r="KT373" t="str">
        <f t="shared" si="660"/>
        <v/>
      </c>
      <c r="KU373" s="275">
        <f>VLOOKUP(C373,MOVI!C:DT,103,0)</f>
        <v>0</v>
      </c>
      <c r="KV373" s="275">
        <f>VLOOKUP(C373,FPT!B:KT,103,0)</f>
        <v>0</v>
      </c>
      <c r="KW373" t="str">
        <f t="shared" si="661"/>
        <v/>
      </c>
      <c r="KX373" s="275">
        <f>VLOOKUP(C373,MOVI!C:DT,104,0)</f>
        <v>0</v>
      </c>
      <c r="KY373" s="275">
        <f>VLOOKUP(C373,FPT!B:KW,104,0)</f>
        <v>0</v>
      </c>
      <c r="KZ373" t="str">
        <f t="shared" si="662"/>
        <v/>
      </c>
      <c r="LA373" s="275">
        <f>VLOOKUP(C373,MOVI!C:DT,105,0)</f>
        <v>0</v>
      </c>
      <c r="LB373" s="275">
        <f>VLOOKUP(C373,FPT!B:KZ,105,0)</f>
        <v>0</v>
      </c>
      <c r="LC373" t="str">
        <f t="shared" si="663"/>
        <v/>
      </c>
      <c r="LD373" s="275">
        <f>VLOOKUP(C373,MOVI!C:DT,106,0)</f>
        <v>2524231</v>
      </c>
      <c r="LE373" s="275">
        <f>VLOOKUP(C373,FPT!B:LC,106,0)</f>
        <v>2524231</v>
      </c>
      <c r="LF373" t="str">
        <f t="shared" si="664"/>
        <v/>
      </c>
      <c r="LG373" s="273">
        <f>VLOOKUP(C373,MOVI!C:DT,107,0)</f>
        <v>0</v>
      </c>
      <c r="LH373" s="273">
        <f>VLOOKUP(C373,FPT!B:LF,107,0)</f>
        <v>0</v>
      </c>
      <c r="LI373" t="str">
        <f t="shared" si="665"/>
        <v/>
      </c>
      <c r="LJ373" t="str">
        <f>VLOOKUP(C373,MOVI!C:DV,108,0)</f>
        <v>MoviNorthSales</v>
      </c>
      <c r="LK373" s="252" t="str">
        <f>VLOOKUP(C373,FPT!B:LI,108,0)</f>
        <v>MoviNorthSales</v>
      </c>
      <c r="LL373" t="str">
        <f t="shared" si="666"/>
        <v/>
      </c>
      <c r="LM373" s="275">
        <f>ROUND(VLOOKUP(C373,MOVI!C:DV,109,0),0)</f>
        <v>416667</v>
      </c>
      <c r="LN373" s="275">
        <f>ROUND(VLOOKUP(C373,FPT!B:LL,109,0),0)</f>
        <v>416667</v>
      </c>
      <c r="LO373" t="str">
        <f t="shared" si="667"/>
        <v/>
      </c>
      <c r="LP373" t="str">
        <f>VLOOKUP(C373,MOVI!C:DV,110,0)</f>
        <v>HPG</v>
      </c>
      <c r="LQ373" s="247" t="str">
        <f>VLOOKUP(C373,FPT!B:LO,110,0)</f>
        <v>HPG</v>
      </c>
      <c r="LR373" t="str">
        <f t="shared" si="668"/>
        <v/>
      </c>
      <c r="LS373">
        <f>MOVI!DI368</f>
        <v>7</v>
      </c>
      <c r="LV373">
        <f>MOVI!DJ368</f>
        <v>0</v>
      </c>
      <c r="LW373">
        <f>MOVI!DK368</f>
        <v>1</v>
      </c>
      <c r="LX373">
        <f>MOVI!DL368</f>
        <v>0</v>
      </c>
      <c r="LY373">
        <f>MOVI!DM368</f>
        <v>0</v>
      </c>
      <c r="LZ373">
        <f>MOVI!DN368</f>
        <v>0</v>
      </c>
      <c r="MA373">
        <f>MOVI!DO368</f>
        <v>0</v>
      </c>
      <c r="MB373" t="str">
        <f>MOVI!DP368</f>
        <v>HPG</v>
      </c>
      <c r="MC373">
        <f>MOVI!DQ368</f>
        <v>0</v>
      </c>
      <c r="MD373">
        <f>MOVI!DR368</f>
        <v>0</v>
      </c>
      <c r="ME373" t="str">
        <f>VLOOKUP(C373,MOVI!C:DV,121,0)</f>
        <v>Group 1</v>
      </c>
      <c r="MF373" s="252" t="str">
        <f>VLOOKUP(C373,FPT!B:MD,111,0)</f>
        <v>Group 1</v>
      </c>
      <c r="MG373" t="str">
        <f t="shared" si="672"/>
        <v/>
      </c>
      <c r="MH373" t="str">
        <f>VLOOKUP(C373,MOVI!C:DT,122,0)</f>
        <v>MoviNorthGroup 1</v>
      </c>
      <c r="MI373" s="252" t="str">
        <f>VLOOKUP(C373,FPT!B:DS,112,0)</f>
        <v>MoviNorthGroup 1</v>
      </c>
      <c r="MJ373" t="str">
        <f t="shared" si="669"/>
        <v/>
      </c>
    </row>
    <row r="374" spans="1:348" x14ac:dyDescent="0.25">
      <c r="A374">
        <v>366</v>
      </c>
      <c r="B374" s="48">
        <v>6251</v>
      </c>
      <c r="C374" s="271" t="s">
        <v>1150</v>
      </c>
      <c r="D374" t="str">
        <f>VLOOKUP(C374,MOVI!C:D,2,0)</f>
        <v>Lê Thị Kiều Nhi</v>
      </c>
      <c r="E374" t="str">
        <f>VLOOKUP(C374,FPT!B:C,2,0)</f>
        <v>Lê Thị Kiều Nhi</v>
      </c>
      <c r="F374" t="str">
        <f t="shared" si="562"/>
        <v/>
      </c>
      <c r="G374" t="str">
        <f>VLOOKUP(C374,MOVI!C:E,3,0)</f>
        <v>Sales</v>
      </c>
      <c r="H374" t="str">
        <f>VLOOKUP(C374,FPT!B:F,3,0)</f>
        <v>Sales</v>
      </c>
      <c r="I374" t="str">
        <f t="shared" si="563"/>
        <v/>
      </c>
      <c r="J374" t="str">
        <f>VLOOKUP(C374,MOVI!C:H,4,0)</f>
        <v>Field Sales</v>
      </c>
      <c r="K374" t="str">
        <f>VLOOKUP(C374,FPT!B:I,4,0)</f>
        <v>Field Sales</v>
      </c>
      <c r="L374" t="str">
        <f t="shared" si="564"/>
        <v/>
      </c>
      <c r="M374" t="str">
        <f>VLOOKUP(C374,MOVI!C:DT,5,0)</f>
        <v>Associate</v>
      </c>
      <c r="N374" t="str">
        <f>VLOOKUP(C374,FPT!B:L,5,0)</f>
        <v>Associate</v>
      </c>
      <c r="O374" t="str">
        <f t="shared" si="565"/>
        <v/>
      </c>
      <c r="P374" t="str">
        <f>VLOOKUP(C374,MOVI!C:DT,6,0)</f>
        <v>Field Sales</v>
      </c>
      <c r="Q374" t="str">
        <f>VLOOKUP(C374,FPT!B:O,6,0)</f>
        <v>Field sales</v>
      </c>
      <c r="R374" t="str">
        <f t="shared" si="566"/>
        <v/>
      </c>
      <c r="S374" t="str">
        <f>VLOOKUP(C374,MOVI!C:DT,7,0)</f>
        <v>South</v>
      </c>
      <c r="T374" t="str">
        <f>VLOOKUP(C374,FPT!B:R,7,0)</f>
        <v>South</v>
      </c>
      <c r="U374" t="str">
        <f t="shared" si="567"/>
        <v/>
      </c>
      <c r="V374" t="str">
        <f>VLOOKUP(C374,MOVI!C:DT,8,0)</f>
        <v>Movi</v>
      </c>
      <c r="W374" t="str">
        <f>VLOOKUP(C374,FPT!B:U,8,0)</f>
        <v>Movi</v>
      </c>
      <c r="X374" t="str">
        <f t="shared" si="568"/>
        <v/>
      </c>
      <c r="Y374" t="str">
        <f>VLOOKUP(C374,MOVI!C:DT,9,0)</f>
        <v>Full-time</v>
      </c>
      <c r="Z374" t="str">
        <f>VLOOKUP(C374,FPT!B:X,9,0)</f>
        <v>Full-time</v>
      </c>
      <c r="AA374" t="str">
        <f t="shared" si="569"/>
        <v/>
      </c>
      <c r="AB374" s="287" t="str">
        <f>VLOOKUP(C374,MOVI!C:DT,10,0)</f>
        <v>Probation</v>
      </c>
      <c r="AC374" t="str">
        <f>VLOOKUP(C374,FPT!B:AA,10,0)</f>
        <v>Permanent</v>
      </c>
      <c r="AD374" t="str">
        <f t="shared" si="570"/>
        <v>Lệch</v>
      </c>
      <c r="AE374" s="247">
        <f>VLOOKUP(C374,MOVI!C:DT,11,0)</f>
        <v>44508</v>
      </c>
      <c r="AF374" s="247">
        <f>VLOOKUP(C374,FPT!B:AD,11,0)</f>
        <v>44508</v>
      </c>
      <c r="AG374" t="str">
        <f t="shared" si="571"/>
        <v/>
      </c>
      <c r="AH374" s="260" t="str">
        <f>VLOOKUP(C374,MOVI!C:DT,12,0)</f>
        <v/>
      </c>
      <c r="AI374" s="260"/>
      <c r="AJ374" t="str">
        <f t="shared" si="671"/>
        <v/>
      </c>
      <c r="AK374">
        <f>VLOOKUP(C374,MOVI!C:DT,13,0)</f>
        <v>0</v>
      </c>
      <c r="AL374" s="247">
        <f>VLOOKUP(C374,FPT!B:AJ,13,0)</f>
        <v>0</v>
      </c>
      <c r="AM374" t="str">
        <f t="shared" si="670"/>
        <v/>
      </c>
      <c r="AN374" s="247">
        <f>VLOOKUP(C374,MOVI!C:DT,14,0)</f>
        <v>0</v>
      </c>
      <c r="AO374" s="247">
        <f>VLOOKUP(C374,FPT!B:AM,14,0)</f>
        <v>0</v>
      </c>
      <c r="AP374" t="str">
        <f t="shared" si="572"/>
        <v/>
      </c>
      <c r="AQ374" t="str">
        <f>VLOOKUP(C374,MOVI!C:DT,15,0)</f>
        <v>JO</v>
      </c>
      <c r="AR374" s="247">
        <f>VLOOKUP(C374,FPT!B:AP,15,0)</f>
        <v>0</v>
      </c>
      <c r="AS374" t="str">
        <f t="shared" si="573"/>
        <v>Lệch</v>
      </c>
      <c r="AT374" s="282">
        <f>VLOOKUP(C374,MOVI!C:DT,16,0)</f>
        <v>0.1</v>
      </c>
      <c r="AU374" s="288" t="str">
        <f>VLOOKUP(C374,FPT!B:AS,16,0)</f>
        <v>10%</v>
      </c>
      <c r="AV374" t="str">
        <f t="shared" si="574"/>
        <v>Lệch</v>
      </c>
      <c r="AW374" t="str">
        <f>VLOOKUP(C374,MOVI!C:DT,17,0)</f>
        <v>L</v>
      </c>
      <c r="AX374" s="247" t="str">
        <f>VLOOKUP(C374,FPT!B:AV,17,0)</f>
        <v>L</v>
      </c>
      <c r="AY374" t="str">
        <f t="shared" si="575"/>
        <v/>
      </c>
      <c r="AZ374">
        <f>VLOOKUP(C374,MOVI!C:DT,18,0)</f>
        <v>0</v>
      </c>
      <c r="BA374" s="247">
        <f>VLOOKUP(C374,FPT!B:AY,18,0)</f>
        <v>0</v>
      </c>
      <c r="BB374" t="str">
        <f t="shared" si="576"/>
        <v/>
      </c>
      <c r="BC374" s="275">
        <f>VLOOKUP(C374,MOVI!C:DT,19,0)</f>
        <v>5000000</v>
      </c>
      <c r="BD374" s="275">
        <f>VLOOKUP(C374,FPT!B:BB,19,0)</f>
        <v>5000000</v>
      </c>
      <c r="BE374" t="str">
        <f t="shared" si="577"/>
        <v/>
      </c>
      <c r="BF374">
        <f>VLOOKUP(C374,MOVI!C:DT,20,0)</f>
        <v>0</v>
      </c>
      <c r="BG374" s="252">
        <f>VLOOKUP(C374,FPT!B:BE,20,0)</f>
        <v>0</v>
      </c>
      <c r="BH374" t="str">
        <f t="shared" si="578"/>
        <v/>
      </c>
      <c r="BI374" s="275">
        <f>VLOOKUP(C374,MOVI!C:DT,21,0)</f>
        <v>5000000</v>
      </c>
      <c r="BJ374" s="275">
        <f>VLOOKUP(C374,FPT!B:BH,21,0)</f>
        <v>5000000</v>
      </c>
      <c r="BK374" t="str">
        <f t="shared" si="579"/>
        <v/>
      </c>
      <c r="BL374" s="275">
        <f>VLOOKUP(C374,MOVI!C:DT,22,0)</f>
        <v>0</v>
      </c>
      <c r="BM374" s="275">
        <f>VLOOKUP(C374,FPT!B:BK,22,0)</f>
        <v>0</v>
      </c>
      <c r="BN374" t="str">
        <f t="shared" si="580"/>
        <v/>
      </c>
      <c r="BO374" s="275">
        <f>VLOOKUP(C374,MOVI!C:DT,23,0)</f>
        <v>0</v>
      </c>
      <c r="BP374" s="275">
        <f>VLOOKUP(C374,FPT!B:BN,23,0)</f>
        <v>0</v>
      </c>
      <c r="BQ374" t="str">
        <f t="shared" si="581"/>
        <v/>
      </c>
      <c r="BR374" s="275">
        <f>VLOOKUP(C374,MOVI!C:DT,24,0)</f>
        <v>0</v>
      </c>
      <c r="BS374" s="275">
        <f>VLOOKUP(C374,FPT!B:BQ,24,0)</f>
        <v>0</v>
      </c>
      <c r="BT374" t="str">
        <f t="shared" si="582"/>
        <v/>
      </c>
      <c r="BU374" s="275">
        <f>VLOOKUP(C374,MOVI!C:DT,25,0)</f>
        <v>200000</v>
      </c>
      <c r="BV374" s="275">
        <f>VLOOKUP(C374,FPT!B:BT,25,0)</f>
        <v>200000</v>
      </c>
      <c r="BW374" t="str">
        <f t="shared" si="583"/>
        <v/>
      </c>
      <c r="BX374" s="275">
        <f>VLOOKUP(C374,MOVI!C:DT,26,0)</f>
        <v>0</v>
      </c>
      <c r="BY374" s="275">
        <f>VLOOKUP(C374,FPT!B:BW,26,0)</f>
        <v>0</v>
      </c>
      <c r="BZ374" t="str">
        <f t="shared" si="584"/>
        <v/>
      </c>
      <c r="CA374" s="275">
        <f>VLOOKUP(C374,MOVI!C:DT,27,0)</f>
        <v>730000</v>
      </c>
      <c r="CB374" s="275">
        <f>VLOOKUP(C374,FPT!B:BZ,27,0)</f>
        <v>730000</v>
      </c>
      <c r="CC374" t="str">
        <f t="shared" si="585"/>
        <v/>
      </c>
      <c r="CD374" s="275">
        <f>VLOOKUP(C374,MOVI!C:DT,28,0)</f>
        <v>930000</v>
      </c>
      <c r="CE374" s="275">
        <f>VLOOKUP(C374,FPT!B:CC,28,0)</f>
        <v>930000</v>
      </c>
      <c r="CF374" t="str">
        <f t="shared" si="586"/>
        <v/>
      </c>
      <c r="CG374" t="str">
        <f>VLOOKUP(C374,MOVI!C:DT,29,0)</f>
        <v>CN</v>
      </c>
      <c r="CH374" s="252" t="str">
        <f>VLOOKUP(C374,FPT!B:CF,29,0)</f>
        <v>CN</v>
      </c>
      <c r="CI374" t="str">
        <f t="shared" si="587"/>
        <v/>
      </c>
      <c r="CJ374">
        <f>VLOOKUP(C374,MOVI!C:DT,30,0)</f>
        <v>26</v>
      </c>
      <c r="CK374" s="252">
        <f>VLOOKUP(C374,FPT!B:CI,30,0)</f>
        <v>26</v>
      </c>
      <c r="CL374" t="str">
        <f t="shared" si="588"/>
        <v/>
      </c>
      <c r="CM374">
        <f>VLOOKUP(C374,MOVI!C:DT,31,0)</f>
        <v>24</v>
      </c>
      <c r="CN374" s="252">
        <f>VLOOKUP(C374,FPT!B:CL,31,0)</f>
        <v>24</v>
      </c>
      <c r="CO374" t="str">
        <f t="shared" si="589"/>
        <v/>
      </c>
      <c r="CP374" s="275">
        <f>VLOOKUP(C374,MOVI!C:DT,32,0)</f>
        <v>0</v>
      </c>
      <c r="CQ374" s="275">
        <f>VLOOKUP(C374,FPT!B:CO,32,0)</f>
        <v>0</v>
      </c>
      <c r="CR374" t="str">
        <f t="shared" si="590"/>
        <v/>
      </c>
      <c r="CS374" s="275">
        <f>VLOOKUP(C374,MOVI!C:DT,33,0)</f>
        <v>0</v>
      </c>
      <c r="CT374" s="275">
        <f>VLOOKUP(C374,FPT!B:CR,33,0)</f>
        <v>0</v>
      </c>
      <c r="CU374" t="str">
        <f t="shared" si="591"/>
        <v/>
      </c>
      <c r="CV374" s="275">
        <f>VLOOKUP(C374,MOVI!C:DT,34,0)</f>
        <v>0</v>
      </c>
      <c r="CW374" s="275">
        <f>VLOOKUP(C374,FPT!B:CU,34,0)</f>
        <v>0</v>
      </c>
      <c r="CX374" t="str">
        <f t="shared" si="592"/>
        <v/>
      </c>
      <c r="CY374" s="275">
        <f>VLOOKUP(C374,MOVI!C:DT,35,0)</f>
        <v>24</v>
      </c>
      <c r="CZ374" s="275">
        <f>VLOOKUP(C374,FPT!B:CX,35,0)</f>
        <v>24</v>
      </c>
      <c r="DA374" t="str">
        <f t="shared" si="593"/>
        <v/>
      </c>
      <c r="DB374" s="275">
        <f>VLOOKUP(C374,MOVI!C:DT,36,0)</f>
        <v>0</v>
      </c>
      <c r="DC374" s="275">
        <f>VLOOKUP(C374,FPT!B:DA,36,0)</f>
        <v>0</v>
      </c>
      <c r="DD374" t="str">
        <f t="shared" si="594"/>
        <v/>
      </c>
      <c r="DE374" s="275">
        <f>VLOOKUP(C374,MOVI!C:DT,37,0)</f>
        <v>0</v>
      </c>
      <c r="DF374" s="275">
        <f>VLOOKUP(C374,FPT!B:DD,37,0)</f>
        <v>0</v>
      </c>
      <c r="DG374" t="str">
        <f t="shared" si="595"/>
        <v/>
      </c>
      <c r="DH374" s="275">
        <f>VLOOKUP(C374,MOVI!C:DT,38,0)</f>
        <v>0</v>
      </c>
      <c r="DI374" s="275">
        <f>VLOOKUP(C374,FPT!B:DG,38,0)</f>
        <v>0</v>
      </c>
      <c r="DJ374" t="str">
        <f t="shared" si="596"/>
        <v/>
      </c>
      <c r="DK374" s="275">
        <f>VLOOKUP(C374,MOVI!C:DT,39,0)</f>
        <v>0</v>
      </c>
      <c r="DL374" s="275">
        <f>VLOOKUP(C374,FPT!B:DJ,39,0)</f>
        <v>0</v>
      </c>
      <c r="DM374" t="str">
        <f t="shared" si="597"/>
        <v/>
      </c>
      <c r="DN374" s="275">
        <f>VLOOKUP(C374,MOVI!C:DT,40,0)</f>
        <v>0</v>
      </c>
      <c r="DO374" s="275">
        <f>VLOOKUP(C374,FPT!B:DM,40,0)</f>
        <v>0</v>
      </c>
      <c r="DP374" t="str">
        <f t="shared" si="598"/>
        <v/>
      </c>
      <c r="DQ374" s="275">
        <f>VLOOKUP(C374,MOVI!C:DT,41,0)</f>
        <v>0</v>
      </c>
      <c r="DR374" s="275">
        <f>VLOOKUP(C374,FPT!B:DP,41,0)</f>
        <v>0</v>
      </c>
      <c r="DS374" t="str">
        <f t="shared" si="599"/>
        <v/>
      </c>
      <c r="DT374" s="275">
        <f>VLOOKUP(C374,MOVI!C:DT,42,0)</f>
        <v>4615385</v>
      </c>
      <c r="DU374" s="275">
        <f>ROUND(VLOOKUP(C374,FPT!B:DS,42,0),0)</f>
        <v>4615385</v>
      </c>
      <c r="DV374" t="str">
        <f t="shared" si="600"/>
        <v/>
      </c>
      <c r="DW374" s="275">
        <f>VLOOKUP(C374,MOVI!C:DT,43,0)</f>
        <v>0</v>
      </c>
      <c r="DX374" s="275">
        <f>VLOOKUP(C374,FPT!B:DV,43,0)</f>
        <v>0</v>
      </c>
      <c r="DY374" t="str">
        <f t="shared" si="601"/>
        <v/>
      </c>
      <c r="DZ374" s="275">
        <f>VLOOKUP(C374,MOVI!C:DT,44,0)</f>
        <v>0</v>
      </c>
      <c r="EA374" s="275">
        <f>VLOOKUP(C374,FPT!B:DY,44,0)</f>
        <v>0</v>
      </c>
      <c r="EB374" t="str">
        <f t="shared" si="602"/>
        <v/>
      </c>
      <c r="EC374" s="275">
        <f>VLOOKUP(C374,MOVI!C:DT,45,0)</f>
        <v>4615385</v>
      </c>
      <c r="ED374" s="275">
        <f>ROUND(VLOOKUP(C374,FPT!B:EB,45,0),0)</f>
        <v>4615385</v>
      </c>
      <c r="EE374" t="str">
        <f t="shared" si="603"/>
        <v/>
      </c>
      <c r="EF374" s="275">
        <f>VLOOKUP(C374,MOVI!C:DT,46,0)</f>
        <v>0</v>
      </c>
      <c r="EG374" s="275">
        <f>VLOOKUP(C374,FPT!B:EE,46,0)</f>
        <v>0</v>
      </c>
      <c r="EH374" t="str">
        <f t="shared" si="604"/>
        <v/>
      </c>
      <c r="EI374" s="275">
        <f>VLOOKUP(C374,MOVI!C:DT,47,0)</f>
        <v>0</v>
      </c>
      <c r="EJ374" s="275">
        <f>VLOOKUP(C374,FPT!B:EH,47,0)</f>
        <v>0</v>
      </c>
      <c r="EK374" t="str">
        <f t="shared" si="605"/>
        <v/>
      </c>
      <c r="EL374" s="275">
        <f>VLOOKUP(C374,MOVI!C:DT,48,0)</f>
        <v>0</v>
      </c>
      <c r="EM374" s="275">
        <f>VLOOKUP(C374,FPT!B:EK,48,0)</f>
        <v>0</v>
      </c>
      <c r="EN374" t="str">
        <f t="shared" si="606"/>
        <v/>
      </c>
      <c r="EO374" s="275">
        <f>VLOOKUP(C374,MOVI!C:DT,49,0)</f>
        <v>200000</v>
      </c>
      <c r="EP374" s="275">
        <f>VLOOKUP(C374,FPT!B:EN,49,0)</f>
        <v>200000</v>
      </c>
      <c r="EQ374" t="str">
        <f t="shared" si="607"/>
        <v/>
      </c>
      <c r="ER374" s="275">
        <f>VLOOKUP(C374,MOVI!C:DT,50,0)</f>
        <v>0</v>
      </c>
      <c r="ES374" s="275">
        <f>VLOOKUP(C374,FPT!B:EQ,50,0)</f>
        <v>0</v>
      </c>
      <c r="ET374" t="str">
        <f t="shared" si="608"/>
        <v/>
      </c>
      <c r="EU374" s="275">
        <f>VLOOKUP(C374,MOVI!C:DT,51,0)</f>
        <v>0</v>
      </c>
      <c r="EV374" s="275">
        <f>VLOOKUP(C374,FPT!B:ET,51,0)</f>
        <v>0</v>
      </c>
      <c r="EW374" t="str">
        <f t="shared" si="609"/>
        <v/>
      </c>
      <c r="EX374" s="275">
        <f>VLOOKUP(C374,MOVI!C:DT,52,0)</f>
        <v>0</v>
      </c>
      <c r="EY374" s="275">
        <f>VLOOKUP(C374,FPT!B:EW,52,0)</f>
        <v>0</v>
      </c>
      <c r="EZ374" t="str">
        <f t="shared" si="610"/>
        <v/>
      </c>
      <c r="FA374" s="275">
        <f>VLOOKUP(C374,MOVI!C:DT,53,0)</f>
        <v>0</v>
      </c>
      <c r="FB374" s="275">
        <f>VLOOKUP(C374,FPT!B:EZ,53,0)</f>
        <v>0</v>
      </c>
      <c r="FC374" t="str">
        <f t="shared" si="611"/>
        <v/>
      </c>
      <c r="FD374" s="275">
        <f>VLOOKUP(C374,MOVI!C:DT,54,0)</f>
        <v>0</v>
      </c>
      <c r="FE374" s="275">
        <f>VLOOKUP(C374,FPT!B:FC,54,0)</f>
        <v>0</v>
      </c>
      <c r="FF374" t="str">
        <f t="shared" si="612"/>
        <v/>
      </c>
      <c r="FG374" s="275">
        <f>VLOOKUP(C374,MOVI!C:DT,55,0)</f>
        <v>673846</v>
      </c>
      <c r="FH374" s="275">
        <f>VLOOKUP(C374,FPT!B:FF,55,0)</f>
        <v>673846</v>
      </c>
      <c r="FI374" t="str">
        <f t="shared" si="613"/>
        <v/>
      </c>
      <c r="FJ374" s="275">
        <f>VLOOKUP(C374,MOVI!C:DT,56,0)</f>
        <v>873846</v>
      </c>
      <c r="FK374" s="275">
        <f>VLOOKUP(C374,FPT!B:FI,56,0)</f>
        <v>873846</v>
      </c>
      <c r="FL374" t="str">
        <f t="shared" si="614"/>
        <v/>
      </c>
      <c r="FM374" s="275">
        <f>VLOOKUP(C374,MOVI!C:DT,57,0)</f>
        <v>61809</v>
      </c>
      <c r="FN374" s="275">
        <f>VLOOKUP(C374,FPT!B:FL,57,0)</f>
        <v>61809</v>
      </c>
      <c r="FO374" t="str">
        <f t="shared" si="615"/>
        <v/>
      </c>
      <c r="FP374" s="275">
        <f>VLOOKUP(C374,MOVI!C:DT,58,0)</f>
        <v>0</v>
      </c>
      <c r="FQ374" s="275">
        <f>VLOOKUP(C374,FPT!B:FO,58,0)</f>
        <v>0</v>
      </c>
      <c r="FR374" t="str">
        <f t="shared" si="616"/>
        <v/>
      </c>
      <c r="FS374" s="275">
        <f>VLOOKUP(C374,MOVI!C:DT,59,0)</f>
        <v>0</v>
      </c>
      <c r="FT374" s="275">
        <f>VLOOKUP(C374,FPT!B:FR,59,0)</f>
        <v>0</v>
      </c>
      <c r="FU374" t="str">
        <f t="shared" si="617"/>
        <v/>
      </c>
      <c r="FV374" s="275">
        <f>VLOOKUP(C374,MOVI!C:DT,60,0)</f>
        <v>0</v>
      </c>
      <c r="FW374" s="275">
        <f>VLOOKUP(C374,FPT!B:FU,60,0)</f>
        <v>0</v>
      </c>
      <c r="FX374" t="str">
        <f t="shared" si="618"/>
        <v/>
      </c>
      <c r="FY374" s="275">
        <f>VLOOKUP(C374,MOVI!C:DT,61,0)</f>
        <v>0</v>
      </c>
      <c r="FZ374" s="275">
        <f>VLOOKUP(C374,FPT!B:FX,61,0)</f>
        <v>0</v>
      </c>
      <c r="GA374" t="str">
        <f t="shared" si="619"/>
        <v/>
      </c>
      <c r="GB374" s="275">
        <f>VLOOKUP(C374,MOVI!C:DT,62,0)</f>
        <v>100000</v>
      </c>
      <c r="GC374" s="275">
        <f>VLOOKUP(C374,FPT!B:GA,62,0)</f>
        <v>100000</v>
      </c>
      <c r="GD374" t="str">
        <f t="shared" si="620"/>
        <v/>
      </c>
      <c r="GE374" s="275">
        <f>VLOOKUP(C374,MOVI!C:DT,63,0)</f>
        <v>0</v>
      </c>
      <c r="GF374" s="275">
        <f>VLOOKUP(C374,FPT!B:GD,63,0)</f>
        <v>0</v>
      </c>
      <c r="GG374" t="str">
        <f t="shared" si="621"/>
        <v/>
      </c>
      <c r="GH374" s="275">
        <f>VLOOKUP(C374,MOVI!C:DT,64,0)</f>
        <v>0</v>
      </c>
      <c r="GI374" s="275">
        <f>VLOOKUP(C374,FPT!B:GG,64,0)</f>
        <v>0</v>
      </c>
      <c r="GJ374" t="str">
        <f t="shared" si="622"/>
        <v/>
      </c>
      <c r="GK374" s="275">
        <f>VLOOKUP(C374,MOVI!C:DT,65,0)</f>
        <v>0</v>
      </c>
      <c r="GL374" s="275">
        <f>VLOOKUP(C374,FPT!B:GJ,65,0)</f>
        <v>0</v>
      </c>
      <c r="GM374" t="str">
        <f t="shared" si="623"/>
        <v/>
      </c>
      <c r="GN374" s="275">
        <f>VLOOKUP(C374,MOVI!C:DT,66,0)</f>
        <v>0</v>
      </c>
      <c r="GO374" s="275">
        <f>VLOOKUP(C374,FPT!B:GM,66,0)</f>
        <v>0</v>
      </c>
      <c r="GP374" t="str">
        <f t="shared" si="624"/>
        <v/>
      </c>
      <c r="GQ374" s="275">
        <f>VLOOKUP(C374,MOVI!C:DT,67,0)</f>
        <v>0</v>
      </c>
      <c r="GR374" s="275">
        <f>VLOOKUP(C374,FPT!B:GP,67,0)</f>
        <v>0</v>
      </c>
      <c r="GS374" t="str">
        <f t="shared" si="625"/>
        <v/>
      </c>
      <c r="GT374" s="275">
        <f>VLOOKUP(C374,MOVI!C:DT,68,0)</f>
        <v>0</v>
      </c>
      <c r="GU374" s="275">
        <f>VLOOKUP(C374,FPT!B:GS,68,0)</f>
        <v>0</v>
      </c>
      <c r="GV374" t="str">
        <f t="shared" si="626"/>
        <v/>
      </c>
      <c r="GW374" s="275">
        <f>VLOOKUP(C374,MOVI!C:DT,69,0)</f>
        <v>0</v>
      </c>
      <c r="GX374" s="275">
        <f>VLOOKUP(C374,FPT!B:GV,69,0)</f>
        <v>0</v>
      </c>
      <c r="GY374" t="str">
        <f t="shared" si="627"/>
        <v/>
      </c>
      <c r="GZ374" s="275">
        <f>VLOOKUP(C374,MOVI!C:DT,70,0)</f>
        <v>161809</v>
      </c>
      <c r="HA374" s="275">
        <f>VLOOKUP(C374,FPT!B:GY,70,0)</f>
        <v>161809</v>
      </c>
      <c r="HB374" t="str">
        <f t="shared" si="628"/>
        <v/>
      </c>
      <c r="HC374" s="275">
        <f>VLOOKUP(C374,MOVI!C:DT,71,0)</f>
        <v>5651040</v>
      </c>
      <c r="HD374" s="275">
        <f>ROUND(VLOOKUP(C374,FPT!B:HB,71,0),0)</f>
        <v>5651040</v>
      </c>
      <c r="HE374" t="str">
        <f t="shared" si="629"/>
        <v/>
      </c>
      <c r="HF374" s="275">
        <f>ROUND(VLOOKUP(C374,MOVI!C:DT,72,0),0)</f>
        <v>0</v>
      </c>
      <c r="HG374" s="275">
        <f>ROUND(VLOOKUP(C374,FPT!B:HE,72,0),0)</f>
        <v>0</v>
      </c>
      <c r="HH374" t="str">
        <f t="shared" si="630"/>
        <v/>
      </c>
      <c r="HI374" s="275">
        <f>VLOOKUP(C374,MOVI!C:DT,73,0)</f>
        <v>200000</v>
      </c>
      <c r="HJ374" s="275">
        <f>VLOOKUP(C374,FPT!B:HH,73,0)</f>
        <v>200000</v>
      </c>
      <c r="HK374" t="str">
        <f t="shared" si="631"/>
        <v/>
      </c>
      <c r="HL374" s="275">
        <f>VLOOKUP(C374,MOVI!C:DT,74,0)</f>
        <v>673846</v>
      </c>
      <c r="HM374" s="275">
        <f>VLOOKUP(C374,FPT!B:HK,74,0)</f>
        <v>673846</v>
      </c>
      <c r="HN374" t="str">
        <f t="shared" si="632"/>
        <v/>
      </c>
      <c r="HO374" s="275">
        <f>VLOOKUP(C374,MOVI!C:DT,75,0)</f>
        <v>0</v>
      </c>
      <c r="HP374" s="275">
        <f>VLOOKUP(C374,FPT!B:HN,75,0)</f>
        <v>0</v>
      </c>
      <c r="HQ374" t="str">
        <f t="shared" si="633"/>
        <v/>
      </c>
      <c r="HR374" s="275">
        <f>VLOOKUP(C374,MOVI!C:DT,76,0)</f>
        <v>0</v>
      </c>
      <c r="HS374" s="275">
        <f>VLOOKUP(C374,FPT!B:HQ,76,0)</f>
        <v>0</v>
      </c>
      <c r="HT374" t="str">
        <f t="shared" si="634"/>
        <v/>
      </c>
      <c r="HU374" s="275">
        <f>VLOOKUP(C374,MOVI!C:DT,77,0)</f>
        <v>0</v>
      </c>
      <c r="HV374" s="275">
        <f>VLOOKUP(C374,FPT!B:HT,77,0)</f>
        <v>0</v>
      </c>
      <c r="HW374" t="str">
        <f t="shared" si="635"/>
        <v/>
      </c>
      <c r="HX374" s="274">
        <f>VLOOKUP(C374,MOVI!C:CB,78,0)</f>
        <v>0</v>
      </c>
      <c r="HY374" s="261">
        <f>VLOOKUP(C374,FPT!$B:$CA,78,0)</f>
        <v>0</v>
      </c>
      <c r="HZ374" t="str">
        <f t="shared" si="636"/>
        <v/>
      </c>
      <c r="IA374" s="275">
        <f>VLOOKUP(C374,MOVI!C:CD,79,0)</f>
        <v>0</v>
      </c>
      <c r="IB374" s="275">
        <f>VLOOKUP(C374,FPT!B:HZ,79,0)</f>
        <v>0</v>
      </c>
      <c r="IC374" t="str">
        <f t="shared" si="637"/>
        <v/>
      </c>
      <c r="ID374" s="275">
        <f>VLOOKUP(C374,MOVI!C:CD,80,0)</f>
        <v>0</v>
      </c>
      <c r="IE374" s="275">
        <f>VLOOKUP(C374,FPT!B:IC,80,0)</f>
        <v>0</v>
      </c>
      <c r="IF374" t="str">
        <f t="shared" si="638"/>
        <v/>
      </c>
      <c r="IG374" s="275">
        <f>VLOOKUP(C374,MOVI!C:DT,81,0)</f>
        <v>0</v>
      </c>
      <c r="IH374" s="275">
        <f>VLOOKUP(C374,FPT!B:IF,81,0)</f>
        <v>0</v>
      </c>
      <c r="II374" t="str">
        <f t="shared" si="639"/>
        <v/>
      </c>
      <c r="IJ374" s="275">
        <f>VLOOKUP(C374,MOVI!C:DT,82,0)</f>
        <v>0</v>
      </c>
      <c r="IK374" s="275">
        <f>VLOOKUP(C374,FPT!B:II,82,0)</f>
        <v>0</v>
      </c>
      <c r="IL374" t="str">
        <f t="shared" si="640"/>
        <v/>
      </c>
      <c r="IM374" s="275">
        <f>ROUND(VLOOKUP(C374,MOVI!C:DT,83,0),0)</f>
        <v>873846</v>
      </c>
      <c r="IN374" s="275">
        <f>ROUND(VLOOKUP(C374,FPT!B:IL,83,0),0)</f>
        <v>873846</v>
      </c>
      <c r="IO374" t="str">
        <f t="shared" si="641"/>
        <v/>
      </c>
      <c r="IP374" s="275">
        <f>ROUND(VLOOKUP(C374,MOVI!C:DT,84,0),0)</f>
        <v>4777194</v>
      </c>
      <c r="IQ374" s="275">
        <f>ROUND(VLOOKUP(C374,FPT!B:IO,84,0),0)</f>
        <v>4777194</v>
      </c>
      <c r="IR374" t="str">
        <f t="shared" si="642"/>
        <v/>
      </c>
      <c r="IS374" s="275">
        <f>ROUND(VLOOKUP(C374,MOVI!C:DT,85,0),0)</f>
        <v>565104</v>
      </c>
      <c r="IT374" s="275">
        <f>ROUND(VLOOKUP(C374,FPT!B:IR,85,0),0)</f>
        <v>565104</v>
      </c>
      <c r="IU374" t="str">
        <f t="shared" si="643"/>
        <v/>
      </c>
      <c r="IV374" s="275">
        <f>VLOOKUP(C374,MOVI!C:DT,86,0)</f>
        <v>0</v>
      </c>
      <c r="IW374" s="275">
        <f>VLOOKUP(C374,FPT!B:IU,86,0)</f>
        <v>0</v>
      </c>
      <c r="IX374" t="str">
        <f t="shared" si="644"/>
        <v/>
      </c>
      <c r="IY374" s="275">
        <f>ROUND(VLOOKUP(C374,MOVI!C:DT,87,0),0)</f>
        <v>565104</v>
      </c>
      <c r="IZ374" s="275">
        <f>ROUND(VLOOKUP(C374,FPT!B:IX,87,0),0)</f>
        <v>565104</v>
      </c>
      <c r="JA374" t="str">
        <f t="shared" si="645"/>
        <v/>
      </c>
      <c r="JB374" s="275">
        <f>VLOOKUP(C374,MOVI!C:DT,88,0)</f>
        <v>0</v>
      </c>
      <c r="JC374" s="275">
        <f>VLOOKUP(C374,FPT!B:JA,88,0)</f>
        <v>0</v>
      </c>
      <c r="JD374" t="str">
        <f t="shared" si="646"/>
        <v/>
      </c>
      <c r="JE374" s="275">
        <f>VLOOKUP(C374,MOVI!C:DT,89,0)</f>
        <v>0</v>
      </c>
      <c r="JF374" s="275">
        <f>VLOOKUP(C374,FPT!B:JD,89,0)</f>
        <v>0</v>
      </c>
      <c r="JG374" t="str">
        <f t="shared" si="647"/>
        <v/>
      </c>
      <c r="JH374" s="275">
        <f>VLOOKUP(C374,MOVI!C:DT,90,0)</f>
        <v>0</v>
      </c>
      <c r="JI374" s="275">
        <f>VLOOKUP(C374,FPT!B:JG,90,0)</f>
        <v>0</v>
      </c>
      <c r="JJ374" t="str">
        <f t="shared" si="648"/>
        <v/>
      </c>
      <c r="JK374" s="275">
        <f>VLOOKUP(C374,MOVI!C:DT,91,0)</f>
        <v>0</v>
      </c>
      <c r="JL374" s="275">
        <f>VLOOKUP(C374,FPT!B:JJ,91,0)</f>
        <v>0</v>
      </c>
      <c r="JM374" t="str">
        <f t="shared" si="649"/>
        <v/>
      </c>
      <c r="JN374" s="275">
        <f>VLOOKUP(C374,MOVI!C:DT,92,0)</f>
        <v>0</v>
      </c>
      <c r="JO374" s="275">
        <f>VLOOKUP(C374,FPT!B:JM,92,0)</f>
        <v>0</v>
      </c>
      <c r="JP374" t="str">
        <f t="shared" si="650"/>
        <v/>
      </c>
      <c r="JQ374" s="275">
        <f>VLOOKUP(C374,MOVI!C:DT,93,0)</f>
        <v>0</v>
      </c>
      <c r="JR374" s="275">
        <f>VLOOKUP(C374,FPT!B:JP,93,0)</f>
        <v>0</v>
      </c>
      <c r="JS374" t="str">
        <f t="shared" si="651"/>
        <v/>
      </c>
      <c r="JT374" s="275">
        <f>VLOOKUP(C374,MOVI!C:DT,94,0)</f>
        <v>0</v>
      </c>
      <c r="JU374" s="275">
        <f>VLOOKUP(C374,FPT!B:JS,94,0)</f>
        <v>0</v>
      </c>
      <c r="JV374" t="str">
        <f t="shared" si="652"/>
        <v/>
      </c>
      <c r="JW374" s="275">
        <f>VLOOKUP(C374,MOVI!C:DT,95,0)</f>
        <v>5085936</v>
      </c>
      <c r="JX374" s="275">
        <f>VLOOKUP(C374,FPT!B:JV,95,0)</f>
        <v>5085936</v>
      </c>
      <c r="JY374" t="str">
        <f t="shared" si="653"/>
        <v/>
      </c>
      <c r="JZ374" s="275">
        <f>VLOOKUP(C374,MOVI!C:DT,96,0)</f>
        <v>0</v>
      </c>
      <c r="KA374" s="275">
        <f>VLOOKUP(C374,FPT!B:JY,96,0)</f>
        <v>0</v>
      </c>
      <c r="KB374" t="str">
        <f t="shared" si="654"/>
        <v/>
      </c>
      <c r="KC374" s="275">
        <f>VLOOKUP(C374,MOVI!C:DT,97,0)</f>
        <v>5085936</v>
      </c>
      <c r="KD374" s="275">
        <f>VLOOKUP(C374,FPT!B:KB,97,0)</f>
        <v>5085936</v>
      </c>
      <c r="KE374" t="str">
        <f t="shared" si="655"/>
        <v/>
      </c>
      <c r="KF374" s="275">
        <f>VLOOKUP(C374,MOVI!C:DT,98,0)</f>
        <v>0</v>
      </c>
      <c r="KG374" s="275">
        <f>VLOOKUP(C374,FPT!B:KE,98,0)</f>
        <v>0</v>
      </c>
      <c r="KH374" t="str">
        <f t="shared" si="656"/>
        <v/>
      </c>
      <c r="KI374" s="275">
        <f>VLOOKUP(C374,MOVI!C:DT,99,0)</f>
        <v>0</v>
      </c>
      <c r="KJ374" s="275">
        <f>VLOOKUP(C374,FPT!B:KH,99,0)</f>
        <v>0</v>
      </c>
      <c r="KK374" t="str">
        <f t="shared" si="657"/>
        <v/>
      </c>
      <c r="KL374" s="275">
        <f>VLOOKUP(C374,MOVI!C:DT,100,0)</f>
        <v>0</v>
      </c>
      <c r="KM374" s="275">
        <f>VLOOKUP(C374,FPT!B:KK,100,0)</f>
        <v>0</v>
      </c>
      <c r="KN374" t="str">
        <f t="shared" si="658"/>
        <v/>
      </c>
      <c r="KO374" s="275">
        <f>VLOOKUP(C374,MOVI!C:DT,101,0)</f>
        <v>0</v>
      </c>
      <c r="KP374" s="275">
        <f>VLOOKUP(C374,FPT!B:KN,101,0)</f>
        <v>0</v>
      </c>
      <c r="KQ374" t="str">
        <f t="shared" si="659"/>
        <v/>
      </c>
      <c r="KR374" s="275">
        <f>VLOOKUP(C374,MOVI!C:DT,102,0)</f>
        <v>0</v>
      </c>
      <c r="KS374" s="275">
        <f>VLOOKUP(C374,FPT!B:KQ,102,0)</f>
        <v>0</v>
      </c>
      <c r="KT374" t="str">
        <f t="shared" si="660"/>
        <v/>
      </c>
      <c r="KU374" s="275">
        <f>VLOOKUP(C374,MOVI!C:DT,103,0)</f>
        <v>0</v>
      </c>
      <c r="KV374" s="275">
        <f>VLOOKUP(C374,FPT!B:KT,103,0)</f>
        <v>0</v>
      </c>
      <c r="KW374" t="str">
        <f t="shared" si="661"/>
        <v/>
      </c>
      <c r="KX374" s="275">
        <f>VLOOKUP(C374,MOVI!C:DT,104,0)</f>
        <v>0</v>
      </c>
      <c r="KY374" s="275">
        <f>VLOOKUP(C374,FPT!B:KW,104,0)</f>
        <v>0</v>
      </c>
      <c r="KZ374" t="str">
        <f t="shared" si="662"/>
        <v/>
      </c>
      <c r="LA374" s="275">
        <f>VLOOKUP(C374,MOVI!C:DT,105,0)</f>
        <v>0</v>
      </c>
      <c r="LB374" s="275">
        <f>VLOOKUP(C374,FPT!B:KZ,105,0)</f>
        <v>0</v>
      </c>
      <c r="LC374" t="str">
        <f t="shared" si="663"/>
        <v/>
      </c>
      <c r="LD374" s="275">
        <f>VLOOKUP(C374,MOVI!C:DT,106,0)</f>
        <v>5651040</v>
      </c>
      <c r="LE374" s="275">
        <f>VLOOKUP(C374,FPT!B:LC,106,0)</f>
        <v>5651040</v>
      </c>
      <c r="LF374" t="str">
        <f t="shared" si="664"/>
        <v/>
      </c>
      <c r="LG374" s="273">
        <f>VLOOKUP(C374,MOVI!C:DT,107,0)</f>
        <v>0</v>
      </c>
      <c r="LH374" s="273">
        <f>VLOOKUP(C374,FPT!B:LF,107,0)</f>
        <v>0</v>
      </c>
      <c r="LI374" t="str">
        <f t="shared" si="665"/>
        <v/>
      </c>
      <c r="LJ374" t="str">
        <f>VLOOKUP(C374,MOVI!C:DV,108,0)</f>
        <v>MoviSouthSales</v>
      </c>
      <c r="LK374" s="252" t="str">
        <f>VLOOKUP(C374,FPT!B:LI,108,0)</f>
        <v>MoviSouthSales</v>
      </c>
      <c r="LL374" t="str">
        <f t="shared" si="666"/>
        <v/>
      </c>
      <c r="LM374" s="275">
        <f>ROUND(VLOOKUP(C374,MOVI!C:DV,109,0),0)</f>
        <v>416667</v>
      </c>
      <c r="LN374" s="275">
        <f>ROUND(VLOOKUP(C374,FPT!B:LL,109,0),0)</f>
        <v>416667</v>
      </c>
      <c r="LO374" t="str">
        <f t="shared" si="667"/>
        <v/>
      </c>
      <c r="LP374" t="str">
        <f>VLOOKUP(C374,MOVI!C:DV,110,0)</f>
        <v>MKD</v>
      </c>
      <c r="LQ374" s="247" t="str">
        <f>VLOOKUP(C374,FPT!B:LO,110,0)</f>
        <v>MKD</v>
      </c>
      <c r="LR374" t="str">
        <f t="shared" si="668"/>
        <v/>
      </c>
      <c r="LS374">
        <f>MOVI!DI369</f>
        <v>20</v>
      </c>
      <c r="LV374">
        <f>MOVI!DJ369</f>
        <v>0</v>
      </c>
      <c r="LW374">
        <f>MOVI!DK369</f>
        <v>2</v>
      </c>
      <c r="LX374">
        <f>MOVI!DL369</f>
        <v>0</v>
      </c>
      <c r="LY374">
        <f>MOVI!DM369</f>
        <v>0</v>
      </c>
      <c r="LZ374">
        <f>MOVI!DN369</f>
        <v>0</v>
      </c>
      <c r="MA374">
        <f>MOVI!DO369</f>
        <v>0</v>
      </c>
      <c r="MB374" t="str">
        <f>MOVI!DP369</f>
        <v>MKD</v>
      </c>
      <c r="MC374">
        <f>MOVI!DQ369</f>
        <v>0</v>
      </c>
      <c r="MD374">
        <f>MOVI!DR369</f>
        <v>0</v>
      </c>
      <c r="ME374" t="str">
        <f>VLOOKUP(C374,MOVI!C:DV,121,0)</f>
        <v>Group 1</v>
      </c>
      <c r="MF374" s="252" t="str">
        <f>VLOOKUP(C374,FPT!B:MD,111,0)</f>
        <v>Group 1</v>
      </c>
      <c r="MG374" t="str">
        <f t="shared" si="672"/>
        <v/>
      </c>
      <c r="MH374" t="str">
        <f>VLOOKUP(C374,MOVI!C:DT,122,0)</f>
        <v>MoviSouthGroup 1</v>
      </c>
      <c r="MI374" s="252" t="str">
        <f>VLOOKUP(C374,FPT!B:DS,112,0)</f>
        <v>MoviSouthGroup 1</v>
      </c>
      <c r="MJ374" t="str">
        <f t="shared" si="669"/>
        <v/>
      </c>
    </row>
    <row r="375" spans="1:348" x14ac:dyDescent="0.25">
      <c r="A375">
        <v>367</v>
      </c>
      <c r="B375" s="48">
        <v>6252</v>
      </c>
      <c r="C375" s="271" t="s">
        <v>1151</v>
      </c>
      <c r="D375" t="str">
        <f>VLOOKUP(C375,MOVI!C:D,2,0)</f>
        <v>Nguyễn Nhật Long</v>
      </c>
      <c r="E375" t="str">
        <f>VLOOKUP(C375,FPT!B:C,2,0)</f>
        <v>Nguyễn Nhật Long</v>
      </c>
      <c r="F375" t="str">
        <f t="shared" si="562"/>
        <v/>
      </c>
      <c r="G375" t="str">
        <f>VLOOKUP(C375,MOVI!C:E,3,0)</f>
        <v>Sales</v>
      </c>
      <c r="H375" t="str">
        <f>VLOOKUP(C375,FPT!B:F,3,0)</f>
        <v>Sales</v>
      </c>
      <c r="I375" t="str">
        <f t="shared" si="563"/>
        <v/>
      </c>
      <c r="J375" t="str">
        <f>VLOOKUP(C375,MOVI!C:H,4,0)</f>
        <v>Field Sales</v>
      </c>
      <c r="K375" t="str">
        <f>VLOOKUP(C375,FPT!B:I,4,0)</f>
        <v>Field Sales</v>
      </c>
      <c r="L375" t="str">
        <f t="shared" si="564"/>
        <v/>
      </c>
      <c r="M375" t="str">
        <f>VLOOKUP(C375,MOVI!C:DT,5,0)</f>
        <v>Associate</v>
      </c>
      <c r="N375" t="str">
        <f>VLOOKUP(C375,FPT!B:L,5,0)</f>
        <v>Associate</v>
      </c>
      <c r="O375" t="str">
        <f t="shared" si="565"/>
        <v/>
      </c>
      <c r="P375" t="str">
        <f>VLOOKUP(C375,MOVI!C:DT,6,0)</f>
        <v>Field Sales</v>
      </c>
      <c r="Q375" t="str">
        <f>VLOOKUP(C375,FPT!B:O,6,0)</f>
        <v>Field sales</v>
      </c>
      <c r="R375" t="str">
        <f t="shared" si="566"/>
        <v/>
      </c>
      <c r="S375" t="str">
        <f>VLOOKUP(C375,MOVI!C:DT,7,0)</f>
        <v>South</v>
      </c>
      <c r="T375" t="str">
        <f>VLOOKUP(C375,FPT!B:R,7,0)</f>
        <v>South</v>
      </c>
      <c r="U375" t="str">
        <f t="shared" si="567"/>
        <v/>
      </c>
      <c r="V375" t="str">
        <f>VLOOKUP(C375,MOVI!C:DT,8,0)</f>
        <v>Movi</v>
      </c>
      <c r="W375" t="str">
        <f>VLOOKUP(C375,FPT!B:U,8,0)</f>
        <v>Movi</v>
      </c>
      <c r="X375" t="str">
        <f t="shared" si="568"/>
        <v/>
      </c>
      <c r="Y375" t="str">
        <f>VLOOKUP(C375,MOVI!C:DT,9,0)</f>
        <v>Full-time</v>
      </c>
      <c r="Z375" t="str">
        <f>VLOOKUP(C375,FPT!B:X,9,0)</f>
        <v>Full-time</v>
      </c>
      <c r="AA375" t="str">
        <f t="shared" si="569"/>
        <v/>
      </c>
      <c r="AB375" s="287" t="str">
        <f>VLOOKUP(C375,MOVI!C:DT,10,0)</f>
        <v>Probation</v>
      </c>
      <c r="AC375" t="str">
        <f>VLOOKUP(C375,FPT!B:AA,10,0)</f>
        <v>Permanent</v>
      </c>
      <c r="AD375" t="str">
        <f t="shared" si="570"/>
        <v>Lệch</v>
      </c>
      <c r="AE375" s="247">
        <f>VLOOKUP(C375,MOVI!C:DT,11,0)</f>
        <v>44509</v>
      </c>
      <c r="AF375" s="247">
        <f>VLOOKUP(C375,FPT!B:AD,11,0)</f>
        <v>44509</v>
      </c>
      <c r="AG375" t="str">
        <f t="shared" si="571"/>
        <v/>
      </c>
      <c r="AH375" s="260" t="str">
        <f>VLOOKUP(C375,MOVI!C:DT,12,0)</f>
        <v/>
      </c>
      <c r="AI375" s="260"/>
      <c r="AJ375" t="str">
        <f t="shared" si="671"/>
        <v/>
      </c>
      <c r="AK375">
        <f>VLOOKUP(C375,MOVI!C:DT,13,0)</f>
        <v>0</v>
      </c>
      <c r="AL375" s="247">
        <f>VLOOKUP(C375,FPT!B:AJ,13,0)</f>
        <v>0</v>
      </c>
      <c r="AM375" t="str">
        <f t="shared" si="670"/>
        <v/>
      </c>
      <c r="AN375" s="247">
        <f>VLOOKUP(C375,MOVI!C:DT,14,0)</f>
        <v>0</v>
      </c>
      <c r="AO375" s="247">
        <f>VLOOKUP(C375,FPT!B:AM,14,0)</f>
        <v>0</v>
      </c>
      <c r="AP375" t="str">
        <f t="shared" si="572"/>
        <v/>
      </c>
      <c r="AQ375" t="str">
        <f>VLOOKUP(C375,MOVI!C:DT,15,0)</f>
        <v>JO</v>
      </c>
      <c r="AR375" s="247">
        <f>VLOOKUP(C375,FPT!B:AP,15,0)</f>
        <v>0</v>
      </c>
      <c r="AS375" t="str">
        <f t="shared" si="573"/>
        <v>Lệch</v>
      </c>
      <c r="AT375" s="282">
        <f>VLOOKUP(C375,MOVI!C:DT,16,0)</f>
        <v>0.1</v>
      </c>
      <c r="AU375" s="288" t="str">
        <f>VLOOKUP(C375,FPT!B:AS,16,0)</f>
        <v>10%</v>
      </c>
      <c r="AV375" t="str">
        <f t="shared" si="574"/>
        <v>Lệch</v>
      </c>
      <c r="AW375" t="str">
        <f>VLOOKUP(C375,MOVI!C:DT,17,0)</f>
        <v>L</v>
      </c>
      <c r="AX375" s="247" t="str">
        <f>VLOOKUP(C375,FPT!B:AV,17,0)</f>
        <v>L</v>
      </c>
      <c r="AY375" t="str">
        <f t="shared" si="575"/>
        <v/>
      </c>
      <c r="AZ375">
        <f>VLOOKUP(C375,MOVI!C:DT,18,0)</f>
        <v>0</v>
      </c>
      <c r="BA375" s="247">
        <f>VLOOKUP(C375,FPT!B:AY,18,0)</f>
        <v>0</v>
      </c>
      <c r="BB375" t="str">
        <f t="shared" si="576"/>
        <v/>
      </c>
      <c r="BC375" s="275">
        <f>VLOOKUP(C375,MOVI!C:DT,19,0)</f>
        <v>5000000</v>
      </c>
      <c r="BD375" s="275">
        <f>VLOOKUP(C375,FPT!B:BB,19,0)</f>
        <v>5000000</v>
      </c>
      <c r="BE375" t="str">
        <f t="shared" si="577"/>
        <v/>
      </c>
      <c r="BF375">
        <f>VLOOKUP(C375,MOVI!C:DT,20,0)</f>
        <v>0</v>
      </c>
      <c r="BG375" s="252">
        <f>VLOOKUP(C375,FPT!B:BE,20,0)</f>
        <v>0</v>
      </c>
      <c r="BH375" t="str">
        <f t="shared" si="578"/>
        <v/>
      </c>
      <c r="BI375" s="275">
        <f>VLOOKUP(C375,MOVI!C:DT,21,0)</f>
        <v>5000000</v>
      </c>
      <c r="BJ375" s="275">
        <f>VLOOKUP(C375,FPT!B:BH,21,0)</f>
        <v>5000000</v>
      </c>
      <c r="BK375" t="str">
        <f t="shared" si="579"/>
        <v/>
      </c>
      <c r="BL375" s="275">
        <f>VLOOKUP(C375,MOVI!C:DT,22,0)</f>
        <v>0</v>
      </c>
      <c r="BM375" s="275">
        <f>VLOOKUP(C375,FPT!B:BK,22,0)</f>
        <v>0</v>
      </c>
      <c r="BN375" t="str">
        <f t="shared" si="580"/>
        <v/>
      </c>
      <c r="BO375" s="275">
        <f>VLOOKUP(C375,MOVI!C:DT,23,0)</f>
        <v>0</v>
      </c>
      <c r="BP375" s="275">
        <f>VLOOKUP(C375,FPT!B:BN,23,0)</f>
        <v>0</v>
      </c>
      <c r="BQ375" t="str">
        <f t="shared" si="581"/>
        <v/>
      </c>
      <c r="BR375" s="275">
        <f>VLOOKUP(C375,MOVI!C:DT,24,0)</f>
        <v>0</v>
      </c>
      <c r="BS375" s="275">
        <f>VLOOKUP(C375,FPT!B:BQ,24,0)</f>
        <v>0</v>
      </c>
      <c r="BT375" t="str">
        <f t="shared" si="582"/>
        <v/>
      </c>
      <c r="BU375" s="275">
        <f>VLOOKUP(C375,MOVI!C:DT,25,0)</f>
        <v>200000</v>
      </c>
      <c r="BV375" s="275">
        <f>VLOOKUP(C375,FPT!B:BT,25,0)</f>
        <v>200000</v>
      </c>
      <c r="BW375" t="str">
        <f t="shared" si="583"/>
        <v/>
      </c>
      <c r="BX375" s="275">
        <f>VLOOKUP(C375,MOVI!C:DT,26,0)</f>
        <v>0</v>
      </c>
      <c r="BY375" s="275">
        <f>VLOOKUP(C375,FPT!B:BW,26,0)</f>
        <v>0</v>
      </c>
      <c r="BZ375" t="str">
        <f t="shared" si="584"/>
        <v/>
      </c>
      <c r="CA375" s="275">
        <f>VLOOKUP(C375,MOVI!C:DT,27,0)</f>
        <v>730000</v>
      </c>
      <c r="CB375" s="275">
        <f>VLOOKUP(C375,FPT!B:BZ,27,0)</f>
        <v>730000</v>
      </c>
      <c r="CC375" t="str">
        <f t="shared" si="585"/>
        <v/>
      </c>
      <c r="CD375" s="275">
        <f>VLOOKUP(C375,MOVI!C:DT,28,0)</f>
        <v>930000</v>
      </c>
      <c r="CE375" s="275">
        <f>VLOOKUP(C375,FPT!B:CC,28,0)</f>
        <v>930000</v>
      </c>
      <c r="CF375" t="str">
        <f t="shared" si="586"/>
        <v/>
      </c>
      <c r="CG375" t="str">
        <f>VLOOKUP(C375,MOVI!C:DT,29,0)</f>
        <v>CN</v>
      </c>
      <c r="CH375" s="252" t="str">
        <f>VLOOKUP(C375,FPT!B:CF,29,0)</f>
        <v>CN</v>
      </c>
      <c r="CI375" t="str">
        <f t="shared" si="587"/>
        <v/>
      </c>
      <c r="CJ375">
        <f>VLOOKUP(C375,MOVI!C:DT,30,0)</f>
        <v>26</v>
      </c>
      <c r="CK375" s="252">
        <f>VLOOKUP(C375,FPT!B:CI,30,0)</f>
        <v>26</v>
      </c>
      <c r="CL375" t="str">
        <f t="shared" si="588"/>
        <v/>
      </c>
      <c r="CM375">
        <f>VLOOKUP(C375,MOVI!C:DT,31,0)</f>
        <v>26</v>
      </c>
      <c r="CN375" s="252">
        <f>VLOOKUP(C375,FPT!B:CL,31,0)</f>
        <v>26</v>
      </c>
      <c r="CO375" t="str">
        <f t="shared" si="589"/>
        <v/>
      </c>
      <c r="CP375" s="275">
        <f>VLOOKUP(C375,MOVI!C:DT,32,0)</f>
        <v>0</v>
      </c>
      <c r="CQ375" s="275">
        <f>VLOOKUP(C375,FPT!B:CO,32,0)</f>
        <v>0</v>
      </c>
      <c r="CR375" t="str">
        <f t="shared" si="590"/>
        <v/>
      </c>
      <c r="CS375" s="275">
        <f>VLOOKUP(C375,MOVI!C:DT,33,0)</f>
        <v>0</v>
      </c>
      <c r="CT375" s="275">
        <f>VLOOKUP(C375,FPT!B:CR,33,0)</f>
        <v>0</v>
      </c>
      <c r="CU375" t="str">
        <f t="shared" si="591"/>
        <v/>
      </c>
      <c r="CV375" s="275">
        <f>VLOOKUP(C375,MOVI!C:DT,34,0)</f>
        <v>0</v>
      </c>
      <c r="CW375" s="275">
        <f>VLOOKUP(C375,FPT!B:CU,34,0)</f>
        <v>0</v>
      </c>
      <c r="CX375" t="str">
        <f t="shared" si="592"/>
        <v/>
      </c>
      <c r="CY375" s="275">
        <f>VLOOKUP(C375,MOVI!C:DT,35,0)</f>
        <v>26</v>
      </c>
      <c r="CZ375" s="275">
        <f>VLOOKUP(C375,FPT!B:CX,35,0)</f>
        <v>26</v>
      </c>
      <c r="DA375" t="str">
        <f t="shared" si="593"/>
        <v/>
      </c>
      <c r="DB375" s="275">
        <f>VLOOKUP(C375,MOVI!C:DT,36,0)</f>
        <v>0</v>
      </c>
      <c r="DC375" s="275">
        <f>VLOOKUP(C375,FPT!B:DA,36,0)</f>
        <v>0</v>
      </c>
      <c r="DD375" t="str">
        <f t="shared" si="594"/>
        <v/>
      </c>
      <c r="DE375" s="275">
        <f>VLOOKUP(C375,MOVI!C:DT,37,0)</f>
        <v>0</v>
      </c>
      <c r="DF375" s="275">
        <f>VLOOKUP(C375,FPT!B:DD,37,0)</f>
        <v>0</v>
      </c>
      <c r="DG375" t="str">
        <f t="shared" si="595"/>
        <v/>
      </c>
      <c r="DH375" s="275">
        <f>VLOOKUP(C375,MOVI!C:DT,38,0)</f>
        <v>0</v>
      </c>
      <c r="DI375" s="275">
        <f>VLOOKUP(C375,FPT!B:DG,38,0)</f>
        <v>0</v>
      </c>
      <c r="DJ375" t="str">
        <f t="shared" si="596"/>
        <v/>
      </c>
      <c r="DK375" s="275">
        <f>VLOOKUP(C375,MOVI!C:DT,39,0)</f>
        <v>0</v>
      </c>
      <c r="DL375" s="275">
        <f>VLOOKUP(C375,FPT!B:DJ,39,0)</f>
        <v>0</v>
      </c>
      <c r="DM375" t="str">
        <f t="shared" si="597"/>
        <v/>
      </c>
      <c r="DN375" s="275">
        <f>VLOOKUP(C375,MOVI!C:DT,40,0)</f>
        <v>0</v>
      </c>
      <c r="DO375" s="275">
        <f>VLOOKUP(C375,FPT!B:DM,40,0)</f>
        <v>0</v>
      </c>
      <c r="DP375" t="str">
        <f t="shared" si="598"/>
        <v/>
      </c>
      <c r="DQ375" s="275">
        <f>VLOOKUP(C375,MOVI!C:DT,41,0)</f>
        <v>0</v>
      </c>
      <c r="DR375" s="275">
        <f>VLOOKUP(C375,FPT!B:DP,41,0)</f>
        <v>0</v>
      </c>
      <c r="DS375" t="str">
        <f t="shared" si="599"/>
        <v/>
      </c>
      <c r="DT375" s="275">
        <f>VLOOKUP(C375,MOVI!C:DT,42,0)</f>
        <v>5000000</v>
      </c>
      <c r="DU375" s="275">
        <f>ROUND(VLOOKUP(C375,FPT!B:DS,42,0),0)</f>
        <v>5000000</v>
      </c>
      <c r="DV375" t="str">
        <f t="shared" si="600"/>
        <v/>
      </c>
      <c r="DW375" s="275">
        <f>VLOOKUP(C375,MOVI!C:DT,43,0)</f>
        <v>0</v>
      </c>
      <c r="DX375" s="275">
        <f>VLOOKUP(C375,FPT!B:DV,43,0)</f>
        <v>0</v>
      </c>
      <c r="DY375" t="str">
        <f t="shared" si="601"/>
        <v/>
      </c>
      <c r="DZ375" s="275">
        <f>VLOOKUP(C375,MOVI!C:DT,44,0)</f>
        <v>0</v>
      </c>
      <c r="EA375" s="275">
        <f>VLOOKUP(C375,FPT!B:DY,44,0)</f>
        <v>0</v>
      </c>
      <c r="EB375" t="str">
        <f t="shared" si="602"/>
        <v/>
      </c>
      <c r="EC375" s="275">
        <f>VLOOKUP(C375,MOVI!C:DT,45,0)</f>
        <v>5000000</v>
      </c>
      <c r="ED375" s="275">
        <f>ROUND(VLOOKUP(C375,FPT!B:EB,45,0),0)</f>
        <v>5000000</v>
      </c>
      <c r="EE375" t="str">
        <f t="shared" si="603"/>
        <v/>
      </c>
      <c r="EF375" s="275">
        <f>VLOOKUP(C375,MOVI!C:DT,46,0)</f>
        <v>0</v>
      </c>
      <c r="EG375" s="275">
        <f>VLOOKUP(C375,FPT!B:EE,46,0)</f>
        <v>0</v>
      </c>
      <c r="EH375" t="str">
        <f t="shared" si="604"/>
        <v/>
      </c>
      <c r="EI375" s="275">
        <f>VLOOKUP(C375,MOVI!C:DT,47,0)</f>
        <v>0</v>
      </c>
      <c r="EJ375" s="275">
        <f>VLOOKUP(C375,FPT!B:EH,47,0)</f>
        <v>0</v>
      </c>
      <c r="EK375" t="str">
        <f t="shared" si="605"/>
        <v/>
      </c>
      <c r="EL375" s="275">
        <f>VLOOKUP(C375,MOVI!C:DT,48,0)</f>
        <v>0</v>
      </c>
      <c r="EM375" s="275">
        <f>VLOOKUP(C375,FPT!B:EK,48,0)</f>
        <v>0</v>
      </c>
      <c r="EN375" t="str">
        <f t="shared" si="606"/>
        <v/>
      </c>
      <c r="EO375" s="275">
        <f>VLOOKUP(C375,MOVI!C:DT,49,0)</f>
        <v>200000</v>
      </c>
      <c r="EP375" s="275">
        <f>VLOOKUP(C375,FPT!B:EN,49,0)</f>
        <v>200000</v>
      </c>
      <c r="EQ375" t="str">
        <f t="shared" si="607"/>
        <v/>
      </c>
      <c r="ER375" s="275">
        <f>VLOOKUP(C375,MOVI!C:DT,50,0)</f>
        <v>0</v>
      </c>
      <c r="ES375" s="275">
        <f>VLOOKUP(C375,FPT!B:EQ,50,0)</f>
        <v>0</v>
      </c>
      <c r="ET375" t="str">
        <f t="shared" si="608"/>
        <v/>
      </c>
      <c r="EU375" s="275">
        <f>VLOOKUP(C375,MOVI!C:DT,51,0)</f>
        <v>0</v>
      </c>
      <c r="EV375" s="275">
        <f>VLOOKUP(C375,FPT!B:ET,51,0)</f>
        <v>0</v>
      </c>
      <c r="EW375" t="str">
        <f t="shared" si="609"/>
        <v/>
      </c>
      <c r="EX375" s="275">
        <f>VLOOKUP(C375,MOVI!C:DT,52,0)</f>
        <v>0</v>
      </c>
      <c r="EY375" s="275">
        <f>VLOOKUP(C375,FPT!B:EW,52,0)</f>
        <v>0</v>
      </c>
      <c r="EZ375" t="str">
        <f t="shared" si="610"/>
        <v/>
      </c>
      <c r="FA375" s="275">
        <f>VLOOKUP(C375,MOVI!C:DT,53,0)</f>
        <v>0</v>
      </c>
      <c r="FB375" s="275">
        <f>VLOOKUP(C375,FPT!B:EZ,53,0)</f>
        <v>0</v>
      </c>
      <c r="FC375" t="str">
        <f t="shared" si="611"/>
        <v/>
      </c>
      <c r="FD375" s="275">
        <f>VLOOKUP(C375,MOVI!C:DT,54,0)</f>
        <v>0</v>
      </c>
      <c r="FE375" s="275">
        <f>VLOOKUP(C375,FPT!B:FC,54,0)</f>
        <v>0</v>
      </c>
      <c r="FF375" t="str">
        <f t="shared" si="612"/>
        <v/>
      </c>
      <c r="FG375" s="275">
        <f>VLOOKUP(C375,MOVI!C:DT,55,0)</f>
        <v>730000</v>
      </c>
      <c r="FH375" s="275">
        <f>VLOOKUP(C375,FPT!B:FF,55,0)</f>
        <v>730000</v>
      </c>
      <c r="FI375" t="str">
        <f t="shared" si="613"/>
        <v/>
      </c>
      <c r="FJ375" s="275">
        <f>VLOOKUP(C375,MOVI!C:DT,56,0)</f>
        <v>930000</v>
      </c>
      <c r="FK375" s="275">
        <f>VLOOKUP(C375,FPT!B:FI,56,0)</f>
        <v>930000</v>
      </c>
      <c r="FL375" t="str">
        <f t="shared" si="614"/>
        <v/>
      </c>
      <c r="FM375" s="275">
        <f>VLOOKUP(C375,MOVI!C:DT,57,0)</f>
        <v>50923</v>
      </c>
      <c r="FN375" s="275">
        <f>VLOOKUP(C375,FPT!B:FL,57,0)</f>
        <v>50923</v>
      </c>
      <c r="FO375" t="str">
        <f t="shared" si="615"/>
        <v/>
      </c>
      <c r="FP375" s="275">
        <f>VLOOKUP(C375,MOVI!C:DT,58,0)</f>
        <v>0</v>
      </c>
      <c r="FQ375" s="275">
        <f>VLOOKUP(C375,FPT!B:FO,58,0)</f>
        <v>0</v>
      </c>
      <c r="FR375" t="str">
        <f t="shared" si="616"/>
        <v/>
      </c>
      <c r="FS375" s="275">
        <f>VLOOKUP(C375,MOVI!C:DT,59,0)</f>
        <v>0</v>
      </c>
      <c r="FT375" s="275">
        <f>VLOOKUP(C375,FPT!B:FR,59,0)</f>
        <v>0</v>
      </c>
      <c r="FU375" t="str">
        <f t="shared" si="617"/>
        <v/>
      </c>
      <c r="FV375" s="275">
        <f>VLOOKUP(C375,MOVI!C:DT,60,0)</f>
        <v>0</v>
      </c>
      <c r="FW375" s="275">
        <f>VLOOKUP(C375,FPT!B:FU,60,0)</f>
        <v>0</v>
      </c>
      <c r="FX375" t="str">
        <f t="shared" si="618"/>
        <v/>
      </c>
      <c r="FY375" s="275">
        <f>VLOOKUP(C375,MOVI!C:DT,61,0)</f>
        <v>0</v>
      </c>
      <c r="FZ375" s="275">
        <f>VLOOKUP(C375,FPT!B:FX,61,0)</f>
        <v>0</v>
      </c>
      <c r="GA375" t="str">
        <f t="shared" si="619"/>
        <v/>
      </c>
      <c r="GB375" s="275">
        <f>VLOOKUP(C375,MOVI!C:DT,62,0)</f>
        <v>0</v>
      </c>
      <c r="GC375" s="275">
        <f>VLOOKUP(C375,FPT!B:GA,62,0)</f>
        <v>0</v>
      </c>
      <c r="GD375" t="str">
        <f t="shared" si="620"/>
        <v/>
      </c>
      <c r="GE375" s="275">
        <f>VLOOKUP(C375,MOVI!C:DT,63,0)</f>
        <v>0</v>
      </c>
      <c r="GF375" s="275">
        <f>VLOOKUP(C375,FPT!B:GD,63,0)</f>
        <v>0</v>
      </c>
      <c r="GG375" t="str">
        <f t="shared" si="621"/>
        <v/>
      </c>
      <c r="GH375" s="275">
        <f>VLOOKUP(C375,MOVI!C:DT,64,0)</f>
        <v>0</v>
      </c>
      <c r="GI375" s="275">
        <f>VLOOKUP(C375,FPT!B:GG,64,0)</f>
        <v>0</v>
      </c>
      <c r="GJ375" t="str">
        <f t="shared" si="622"/>
        <v/>
      </c>
      <c r="GK375" s="275">
        <f>VLOOKUP(C375,MOVI!C:DT,65,0)</f>
        <v>0</v>
      </c>
      <c r="GL375" s="275">
        <f>VLOOKUP(C375,FPT!B:GJ,65,0)</f>
        <v>0</v>
      </c>
      <c r="GM375" t="str">
        <f t="shared" si="623"/>
        <v/>
      </c>
      <c r="GN375" s="275">
        <f>VLOOKUP(C375,MOVI!C:DT,66,0)</f>
        <v>0</v>
      </c>
      <c r="GO375" s="275">
        <f>VLOOKUP(C375,FPT!B:GM,66,0)</f>
        <v>0</v>
      </c>
      <c r="GP375" t="str">
        <f t="shared" si="624"/>
        <v/>
      </c>
      <c r="GQ375" s="275">
        <f>VLOOKUP(C375,MOVI!C:DT,67,0)</f>
        <v>0</v>
      </c>
      <c r="GR375" s="275">
        <f>VLOOKUP(C375,FPT!B:GP,67,0)</f>
        <v>0</v>
      </c>
      <c r="GS375" t="str">
        <f t="shared" si="625"/>
        <v/>
      </c>
      <c r="GT375" s="275">
        <f>VLOOKUP(C375,MOVI!C:DT,68,0)</f>
        <v>0</v>
      </c>
      <c r="GU375" s="275">
        <f>VLOOKUP(C375,FPT!B:GS,68,0)</f>
        <v>0</v>
      </c>
      <c r="GV375" t="str">
        <f t="shared" si="626"/>
        <v/>
      </c>
      <c r="GW375" s="275">
        <f>VLOOKUP(C375,MOVI!C:DT,69,0)</f>
        <v>0</v>
      </c>
      <c r="GX375" s="275">
        <f>VLOOKUP(C375,FPT!B:GV,69,0)</f>
        <v>0</v>
      </c>
      <c r="GY375" t="str">
        <f t="shared" si="627"/>
        <v/>
      </c>
      <c r="GZ375" s="275">
        <f>VLOOKUP(C375,MOVI!C:DT,70,0)</f>
        <v>50923</v>
      </c>
      <c r="HA375" s="275">
        <f>VLOOKUP(C375,FPT!B:GY,70,0)</f>
        <v>50923</v>
      </c>
      <c r="HB375" t="str">
        <f t="shared" si="628"/>
        <v/>
      </c>
      <c r="HC375" s="275">
        <f>VLOOKUP(C375,MOVI!C:DT,71,0)</f>
        <v>5980923</v>
      </c>
      <c r="HD375" s="275">
        <f>ROUND(VLOOKUP(C375,FPT!B:HB,71,0),0)</f>
        <v>5980923</v>
      </c>
      <c r="HE375" t="str">
        <f t="shared" si="629"/>
        <v/>
      </c>
      <c r="HF375" s="275">
        <f>ROUND(VLOOKUP(C375,MOVI!C:DT,72,0),0)</f>
        <v>0</v>
      </c>
      <c r="HG375" s="275">
        <f>ROUND(VLOOKUP(C375,FPT!B:HE,72,0),0)</f>
        <v>0</v>
      </c>
      <c r="HH375" t="str">
        <f t="shared" si="630"/>
        <v/>
      </c>
      <c r="HI375" s="275">
        <f>VLOOKUP(C375,MOVI!C:DT,73,0)</f>
        <v>200000</v>
      </c>
      <c r="HJ375" s="275">
        <f>VLOOKUP(C375,FPT!B:HH,73,0)</f>
        <v>200000</v>
      </c>
      <c r="HK375" t="str">
        <f t="shared" si="631"/>
        <v/>
      </c>
      <c r="HL375" s="275">
        <f>VLOOKUP(C375,MOVI!C:DT,74,0)</f>
        <v>730000</v>
      </c>
      <c r="HM375" s="275">
        <f>VLOOKUP(C375,FPT!B:HK,74,0)</f>
        <v>730000</v>
      </c>
      <c r="HN375" t="str">
        <f t="shared" si="632"/>
        <v/>
      </c>
      <c r="HO375" s="275">
        <f>VLOOKUP(C375,MOVI!C:DT,75,0)</f>
        <v>0</v>
      </c>
      <c r="HP375" s="275">
        <f>VLOOKUP(C375,FPT!B:HN,75,0)</f>
        <v>0</v>
      </c>
      <c r="HQ375" t="str">
        <f t="shared" si="633"/>
        <v/>
      </c>
      <c r="HR375" s="275">
        <f>VLOOKUP(C375,MOVI!C:DT,76,0)</f>
        <v>0</v>
      </c>
      <c r="HS375" s="275">
        <f>VLOOKUP(C375,FPT!B:HQ,76,0)</f>
        <v>0</v>
      </c>
      <c r="HT375" t="str">
        <f t="shared" si="634"/>
        <v/>
      </c>
      <c r="HU375" s="275">
        <f>VLOOKUP(C375,MOVI!C:DT,77,0)</f>
        <v>0</v>
      </c>
      <c r="HV375" s="275">
        <f>VLOOKUP(C375,FPT!B:HT,77,0)</f>
        <v>0</v>
      </c>
      <c r="HW375" t="str">
        <f t="shared" si="635"/>
        <v/>
      </c>
      <c r="HX375" s="274">
        <f>VLOOKUP(C375,MOVI!C:CB,78,0)</f>
        <v>0</v>
      </c>
      <c r="HY375" s="261">
        <f>VLOOKUP(C375,FPT!$B:$CA,78,0)</f>
        <v>0</v>
      </c>
      <c r="HZ375" t="str">
        <f t="shared" si="636"/>
        <v/>
      </c>
      <c r="IA375" s="275">
        <f>VLOOKUP(C375,MOVI!C:CD,79,0)</f>
        <v>0</v>
      </c>
      <c r="IB375" s="275">
        <f>VLOOKUP(C375,FPT!B:HZ,79,0)</f>
        <v>0</v>
      </c>
      <c r="IC375" t="str">
        <f t="shared" si="637"/>
        <v/>
      </c>
      <c r="ID375" s="275">
        <f>VLOOKUP(C375,MOVI!C:CD,80,0)</f>
        <v>0</v>
      </c>
      <c r="IE375" s="275">
        <f>VLOOKUP(C375,FPT!B:IC,80,0)</f>
        <v>0</v>
      </c>
      <c r="IF375" t="str">
        <f t="shared" si="638"/>
        <v/>
      </c>
      <c r="IG375" s="275">
        <f>VLOOKUP(C375,MOVI!C:DT,81,0)</f>
        <v>0</v>
      </c>
      <c r="IH375" s="275">
        <f>VLOOKUP(C375,FPT!B:IF,81,0)</f>
        <v>0</v>
      </c>
      <c r="II375" t="str">
        <f t="shared" si="639"/>
        <v/>
      </c>
      <c r="IJ375" s="275">
        <f>VLOOKUP(C375,MOVI!C:DT,82,0)</f>
        <v>0</v>
      </c>
      <c r="IK375" s="275">
        <f>VLOOKUP(C375,FPT!B:II,82,0)</f>
        <v>0</v>
      </c>
      <c r="IL375" t="str">
        <f t="shared" si="640"/>
        <v/>
      </c>
      <c r="IM375" s="275">
        <f>ROUND(VLOOKUP(C375,MOVI!C:DT,83,0),0)</f>
        <v>930000</v>
      </c>
      <c r="IN375" s="275">
        <f>ROUND(VLOOKUP(C375,FPT!B:IL,83,0),0)</f>
        <v>930000</v>
      </c>
      <c r="IO375" t="str">
        <f t="shared" si="641"/>
        <v/>
      </c>
      <c r="IP375" s="275">
        <f>VLOOKUP(C375,MOVI!C:DT,84,0)</f>
        <v>5050923</v>
      </c>
      <c r="IQ375" s="275">
        <f>VLOOKUP(C375,FPT!B:IO,84,0)</f>
        <v>5050923</v>
      </c>
      <c r="IR375" t="str">
        <f t="shared" si="642"/>
        <v/>
      </c>
      <c r="IS375" s="275">
        <f>ROUND(VLOOKUP(C375,MOVI!C:DT,85,0),0)</f>
        <v>598092</v>
      </c>
      <c r="IT375" s="275">
        <f>ROUND(VLOOKUP(C375,FPT!B:IR,85,0),0)</f>
        <v>598092</v>
      </c>
      <c r="IU375" t="str">
        <f t="shared" si="643"/>
        <v/>
      </c>
      <c r="IV375" s="275">
        <f>VLOOKUP(C375,MOVI!C:DT,86,0)</f>
        <v>0</v>
      </c>
      <c r="IW375" s="275">
        <f>VLOOKUP(C375,FPT!B:IU,86,0)</f>
        <v>0</v>
      </c>
      <c r="IX375" t="str">
        <f t="shared" si="644"/>
        <v/>
      </c>
      <c r="IY375" s="275">
        <f>ROUND(VLOOKUP(C375,MOVI!C:DT,87,0),0)</f>
        <v>598092</v>
      </c>
      <c r="IZ375" s="275">
        <f>ROUND(VLOOKUP(C375,FPT!B:IX,87,0),0)</f>
        <v>598092</v>
      </c>
      <c r="JA375" t="str">
        <f t="shared" si="645"/>
        <v/>
      </c>
      <c r="JB375" s="275">
        <f>VLOOKUP(C375,MOVI!C:DT,88,0)</f>
        <v>0</v>
      </c>
      <c r="JC375" s="275">
        <f>VLOOKUP(C375,FPT!B:JA,88,0)</f>
        <v>0</v>
      </c>
      <c r="JD375" t="str">
        <f t="shared" si="646"/>
        <v/>
      </c>
      <c r="JE375" s="275">
        <f>VLOOKUP(C375,MOVI!C:DT,89,0)</f>
        <v>0</v>
      </c>
      <c r="JF375" s="275">
        <f>VLOOKUP(C375,FPT!B:JD,89,0)</f>
        <v>0</v>
      </c>
      <c r="JG375" t="str">
        <f t="shared" si="647"/>
        <v/>
      </c>
      <c r="JH375" s="275">
        <f>VLOOKUP(C375,MOVI!C:DT,90,0)</f>
        <v>0</v>
      </c>
      <c r="JI375" s="275">
        <f>VLOOKUP(C375,FPT!B:JG,90,0)</f>
        <v>0</v>
      </c>
      <c r="JJ375" t="str">
        <f t="shared" si="648"/>
        <v/>
      </c>
      <c r="JK375" s="275">
        <f>VLOOKUP(C375,MOVI!C:DT,91,0)</f>
        <v>0</v>
      </c>
      <c r="JL375" s="275">
        <f>VLOOKUP(C375,FPT!B:JJ,91,0)</f>
        <v>0</v>
      </c>
      <c r="JM375" t="str">
        <f t="shared" si="649"/>
        <v/>
      </c>
      <c r="JN375" s="275">
        <f>VLOOKUP(C375,MOVI!C:DT,92,0)</f>
        <v>0</v>
      </c>
      <c r="JO375" s="275">
        <f>VLOOKUP(C375,FPT!B:JM,92,0)</f>
        <v>0</v>
      </c>
      <c r="JP375" t="str">
        <f t="shared" si="650"/>
        <v/>
      </c>
      <c r="JQ375" s="275">
        <f>VLOOKUP(C375,MOVI!C:DT,93,0)</f>
        <v>0</v>
      </c>
      <c r="JR375" s="275">
        <f>VLOOKUP(C375,FPT!B:JP,93,0)</f>
        <v>0</v>
      </c>
      <c r="JS375" t="str">
        <f t="shared" si="651"/>
        <v/>
      </c>
      <c r="JT375" s="275">
        <f>VLOOKUP(C375,MOVI!C:DT,94,0)</f>
        <v>0</v>
      </c>
      <c r="JU375" s="275">
        <f>VLOOKUP(C375,FPT!B:JS,94,0)</f>
        <v>0</v>
      </c>
      <c r="JV375" t="str">
        <f t="shared" si="652"/>
        <v/>
      </c>
      <c r="JW375" s="275">
        <f>VLOOKUP(C375,MOVI!C:DT,95,0)</f>
        <v>5382831</v>
      </c>
      <c r="JX375" s="275">
        <f>VLOOKUP(C375,FPT!B:JV,95,0)</f>
        <v>5382831</v>
      </c>
      <c r="JY375" t="str">
        <f t="shared" si="653"/>
        <v/>
      </c>
      <c r="JZ375" s="275">
        <f>VLOOKUP(C375,MOVI!C:DT,96,0)</f>
        <v>0</v>
      </c>
      <c r="KA375" s="275">
        <f>VLOOKUP(C375,FPT!B:JY,96,0)</f>
        <v>0</v>
      </c>
      <c r="KB375" t="str">
        <f t="shared" si="654"/>
        <v/>
      </c>
      <c r="KC375" s="275">
        <f>VLOOKUP(C375,MOVI!C:DT,97,0)</f>
        <v>5382831</v>
      </c>
      <c r="KD375" s="275">
        <f>VLOOKUP(C375,FPT!B:KB,97,0)</f>
        <v>5382831</v>
      </c>
      <c r="KE375" t="str">
        <f t="shared" si="655"/>
        <v/>
      </c>
      <c r="KF375" s="275">
        <f>VLOOKUP(C375,MOVI!C:DT,98,0)</f>
        <v>0</v>
      </c>
      <c r="KG375" s="275">
        <f>VLOOKUP(C375,FPT!B:KE,98,0)</f>
        <v>0</v>
      </c>
      <c r="KH375" t="str">
        <f t="shared" si="656"/>
        <v/>
      </c>
      <c r="KI375" s="275">
        <f>VLOOKUP(C375,MOVI!C:DT,99,0)</f>
        <v>0</v>
      </c>
      <c r="KJ375" s="275">
        <f>VLOOKUP(C375,FPT!B:KH,99,0)</f>
        <v>0</v>
      </c>
      <c r="KK375" t="str">
        <f t="shared" si="657"/>
        <v/>
      </c>
      <c r="KL375" s="275">
        <f>VLOOKUP(C375,MOVI!C:DT,100,0)</f>
        <v>0</v>
      </c>
      <c r="KM375" s="275">
        <f>VLOOKUP(C375,FPT!B:KK,100,0)</f>
        <v>0</v>
      </c>
      <c r="KN375" t="str">
        <f t="shared" si="658"/>
        <v/>
      </c>
      <c r="KO375" s="275">
        <f>VLOOKUP(C375,MOVI!C:DT,101,0)</f>
        <v>0</v>
      </c>
      <c r="KP375" s="275">
        <f>VLOOKUP(C375,FPT!B:KN,101,0)</f>
        <v>0</v>
      </c>
      <c r="KQ375" t="str">
        <f t="shared" si="659"/>
        <v/>
      </c>
      <c r="KR375" s="275">
        <f>VLOOKUP(C375,MOVI!C:DT,102,0)</f>
        <v>0</v>
      </c>
      <c r="KS375" s="275">
        <f>VLOOKUP(C375,FPT!B:KQ,102,0)</f>
        <v>0</v>
      </c>
      <c r="KT375" t="str">
        <f t="shared" si="660"/>
        <v/>
      </c>
      <c r="KU375" s="275">
        <f>VLOOKUP(C375,MOVI!C:DT,103,0)</f>
        <v>0</v>
      </c>
      <c r="KV375" s="275">
        <f>VLOOKUP(C375,FPT!B:KT,103,0)</f>
        <v>0</v>
      </c>
      <c r="KW375" t="str">
        <f t="shared" si="661"/>
        <v/>
      </c>
      <c r="KX375" s="275">
        <f>VLOOKUP(C375,MOVI!C:DT,104,0)</f>
        <v>0</v>
      </c>
      <c r="KY375" s="275">
        <f>VLOOKUP(C375,FPT!B:KW,104,0)</f>
        <v>0</v>
      </c>
      <c r="KZ375" t="str">
        <f t="shared" si="662"/>
        <v/>
      </c>
      <c r="LA375" s="275">
        <f>VLOOKUP(C375,MOVI!C:DT,105,0)</f>
        <v>0</v>
      </c>
      <c r="LB375" s="275">
        <f>VLOOKUP(C375,FPT!B:KZ,105,0)</f>
        <v>0</v>
      </c>
      <c r="LC375" t="str">
        <f t="shared" si="663"/>
        <v/>
      </c>
      <c r="LD375" s="275">
        <f>VLOOKUP(C375,MOVI!C:DT,106,0)</f>
        <v>5980923</v>
      </c>
      <c r="LE375" s="275">
        <f>VLOOKUP(C375,FPT!B:LC,106,0)</f>
        <v>5980923</v>
      </c>
      <c r="LF375" t="str">
        <f t="shared" si="664"/>
        <v/>
      </c>
      <c r="LG375" s="273">
        <f>VLOOKUP(C375,MOVI!C:DT,107,0)</f>
        <v>0</v>
      </c>
      <c r="LH375" s="273">
        <f>VLOOKUP(C375,FPT!B:LF,107,0)</f>
        <v>0</v>
      </c>
      <c r="LI375" t="str">
        <f t="shared" si="665"/>
        <v/>
      </c>
      <c r="LJ375" t="str">
        <f>VLOOKUP(C375,MOVI!C:DV,108,0)</f>
        <v>MoviSouthSales</v>
      </c>
      <c r="LK375" s="252" t="str">
        <f>VLOOKUP(C375,FPT!B:LI,108,0)</f>
        <v>MoviSouthSales</v>
      </c>
      <c r="LL375" t="str">
        <f t="shared" si="666"/>
        <v/>
      </c>
      <c r="LM375" s="275">
        <f>ROUND(VLOOKUP(C375,MOVI!C:DV,109,0),0)</f>
        <v>416667</v>
      </c>
      <c r="LN375" s="275">
        <f>ROUND(VLOOKUP(C375,FPT!B:LL,109,0),0)</f>
        <v>416667</v>
      </c>
      <c r="LO375" t="str">
        <f t="shared" si="667"/>
        <v/>
      </c>
      <c r="LP375" t="str">
        <f>VLOOKUP(C375,MOVI!C:DV,110,0)</f>
        <v>DNI</v>
      </c>
      <c r="LQ375" s="247" t="str">
        <f>VLOOKUP(C375,FPT!B:LO,110,0)</f>
        <v>DNI</v>
      </c>
      <c r="LR375" t="str">
        <f t="shared" si="668"/>
        <v/>
      </c>
      <c r="LS375">
        <f>MOVI!DI370</f>
        <v>22</v>
      </c>
      <c r="LV375">
        <f>MOVI!DJ370</f>
        <v>0</v>
      </c>
      <c r="LW375">
        <f>MOVI!DK370</f>
        <v>0</v>
      </c>
      <c r="LX375">
        <f>MOVI!DL370</f>
        <v>0</v>
      </c>
      <c r="LY375">
        <f>MOVI!DM370</f>
        <v>0</v>
      </c>
      <c r="LZ375">
        <f>MOVI!DN370</f>
        <v>0</v>
      </c>
      <c r="MA375">
        <f>MOVI!DO370</f>
        <v>0</v>
      </c>
      <c r="MB375" t="str">
        <f>MOVI!DP370</f>
        <v>DNI</v>
      </c>
      <c r="MC375">
        <f>MOVI!DQ370</f>
        <v>0</v>
      </c>
      <c r="MD375">
        <f>MOVI!DR370</f>
        <v>0</v>
      </c>
      <c r="ME375" t="str">
        <f>VLOOKUP(C375,MOVI!C:DV,121,0)</f>
        <v>Group 1</v>
      </c>
      <c r="MF375" s="252" t="str">
        <f>VLOOKUP(C375,FPT!B:MD,111,0)</f>
        <v>Group 1</v>
      </c>
      <c r="MG375" t="str">
        <f t="shared" si="672"/>
        <v/>
      </c>
      <c r="MH375" t="str">
        <f>VLOOKUP(C375,MOVI!C:DT,122,0)</f>
        <v>MoviSouthGroup 1</v>
      </c>
      <c r="MI375" s="252" t="str">
        <f>VLOOKUP(C375,FPT!B:DS,112,0)</f>
        <v>MoviSouthGroup 1</v>
      </c>
      <c r="MJ375" t="str">
        <f t="shared" si="669"/>
        <v/>
      </c>
    </row>
    <row r="376" spans="1:348" x14ac:dyDescent="0.25">
      <c r="A376">
        <v>368</v>
      </c>
      <c r="B376" s="48">
        <v>6256</v>
      </c>
      <c r="C376" s="271" t="s">
        <v>1152</v>
      </c>
      <c r="D376" t="str">
        <f>VLOOKUP(C376,MOVI!C:D,2,0)</f>
        <v>Đào Thanh Tuyết</v>
      </c>
      <c r="E376" t="str">
        <f>VLOOKUP(C376,FPT!B:C,2,0)</f>
        <v>Đào Thanh Tuyết</v>
      </c>
      <c r="F376" t="str">
        <f t="shared" si="562"/>
        <v/>
      </c>
      <c r="G376" t="str">
        <f>VLOOKUP(C376,MOVI!C:E,3,0)</f>
        <v>Sales</v>
      </c>
      <c r="H376" t="str">
        <f>VLOOKUP(C376,FPT!B:F,3,0)</f>
        <v>Sales</v>
      </c>
      <c r="I376" t="str">
        <f t="shared" si="563"/>
        <v/>
      </c>
      <c r="J376" t="str">
        <f>VLOOKUP(C376,MOVI!C:H,4,0)</f>
        <v>Field Sales</v>
      </c>
      <c r="K376" t="str">
        <f>VLOOKUP(C376,FPT!B:I,4,0)</f>
        <v>Field Sales</v>
      </c>
      <c r="L376" t="str">
        <f t="shared" si="564"/>
        <v/>
      </c>
      <c r="M376" t="str">
        <f>VLOOKUP(C376,MOVI!C:DT,5,0)</f>
        <v>Associate</v>
      </c>
      <c r="N376" t="str">
        <f>VLOOKUP(C376,FPT!B:L,5,0)</f>
        <v>Associate</v>
      </c>
      <c r="O376" t="str">
        <f t="shared" si="565"/>
        <v/>
      </c>
      <c r="P376" t="str">
        <f>VLOOKUP(C376,MOVI!C:DT,6,0)</f>
        <v>Field Sales</v>
      </c>
      <c r="Q376" t="str">
        <f>VLOOKUP(C376,FPT!B:O,6,0)</f>
        <v>Field sales</v>
      </c>
      <c r="R376" t="str">
        <f t="shared" si="566"/>
        <v/>
      </c>
      <c r="S376" t="str">
        <f>VLOOKUP(C376,MOVI!C:DT,7,0)</f>
        <v>North</v>
      </c>
      <c r="T376" t="str">
        <f>VLOOKUP(C376,FPT!B:R,7,0)</f>
        <v>North</v>
      </c>
      <c r="U376" t="str">
        <f t="shared" si="567"/>
        <v/>
      </c>
      <c r="V376" t="str">
        <f>VLOOKUP(C376,MOVI!C:DT,8,0)</f>
        <v>Movi</v>
      </c>
      <c r="W376" t="str">
        <f>VLOOKUP(C376,FPT!B:U,8,0)</f>
        <v>Movi</v>
      </c>
      <c r="X376" t="str">
        <f t="shared" si="568"/>
        <v/>
      </c>
      <c r="Y376" t="str">
        <f>VLOOKUP(C376,MOVI!C:DT,9,0)</f>
        <v>Full-time</v>
      </c>
      <c r="Z376" t="str">
        <f>VLOOKUP(C376,FPT!B:X,9,0)</f>
        <v>Full-time</v>
      </c>
      <c r="AA376" t="str">
        <f t="shared" si="569"/>
        <v/>
      </c>
      <c r="AB376" s="287" t="str">
        <f>VLOOKUP(C376,MOVI!C:DT,10,0)</f>
        <v>Probation</v>
      </c>
      <c r="AC376" t="str">
        <f>VLOOKUP(C376,FPT!B:AA,10,0)</f>
        <v>Permanent</v>
      </c>
      <c r="AD376" t="str">
        <f t="shared" si="570"/>
        <v>Lệch</v>
      </c>
      <c r="AE376" s="247">
        <f>VLOOKUP(C376,MOVI!C:DT,11,0)</f>
        <v>44512</v>
      </c>
      <c r="AF376" s="247">
        <f>VLOOKUP(C376,FPT!B:AD,11,0)</f>
        <v>44512</v>
      </c>
      <c r="AG376" t="str">
        <f t="shared" si="571"/>
        <v/>
      </c>
      <c r="AH376" s="260" t="str">
        <f>VLOOKUP(C376,MOVI!C:DT,12,0)</f>
        <v/>
      </c>
      <c r="AI376" s="260"/>
      <c r="AJ376" t="str">
        <f t="shared" si="671"/>
        <v/>
      </c>
      <c r="AK376">
        <f>VLOOKUP(C376,MOVI!C:DT,13,0)</f>
        <v>0</v>
      </c>
      <c r="AL376" s="247">
        <f>VLOOKUP(C376,FPT!B:AJ,13,0)</f>
        <v>0</v>
      </c>
      <c r="AM376" t="str">
        <f t="shared" si="670"/>
        <v/>
      </c>
      <c r="AN376" s="247">
        <f>VLOOKUP(C376,MOVI!C:DT,14,0)</f>
        <v>0</v>
      </c>
      <c r="AO376" s="247">
        <f>VLOOKUP(C376,FPT!B:AM,14,0)</f>
        <v>0</v>
      </c>
      <c r="AP376" t="str">
        <f t="shared" si="572"/>
        <v/>
      </c>
      <c r="AQ376" t="str">
        <f>VLOOKUP(C376,MOVI!C:DT,15,0)</f>
        <v>JO</v>
      </c>
      <c r="AR376" s="247">
        <f>VLOOKUP(C376,FPT!B:AP,15,0)</f>
        <v>0</v>
      </c>
      <c r="AS376" t="str">
        <f t="shared" si="573"/>
        <v>Lệch</v>
      </c>
      <c r="AT376" s="282">
        <f>VLOOKUP(C376,MOVI!C:DT,16,0)</f>
        <v>0.1</v>
      </c>
      <c r="AU376" s="288" t="str">
        <f>VLOOKUP(C376,FPT!B:AS,16,0)</f>
        <v>10%</v>
      </c>
      <c r="AV376" t="str">
        <f t="shared" si="574"/>
        <v>Lệch</v>
      </c>
      <c r="AW376" t="str">
        <f>VLOOKUP(C376,MOVI!C:DT,17,0)</f>
        <v>L</v>
      </c>
      <c r="AX376" s="247" t="str">
        <f>VLOOKUP(C376,FPT!B:AV,17,0)</f>
        <v>L</v>
      </c>
      <c r="AY376" t="str">
        <f t="shared" si="575"/>
        <v/>
      </c>
      <c r="AZ376">
        <f>VLOOKUP(C376,MOVI!C:DT,18,0)</f>
        <v>0</v>
      </c>
      <c r="BA376" s="247">
        <f>VLOOKUP(C376,FPT!B:AY,18,0)</f>
        <v>0</v>
      </c>
      <c r="BB376" t="str">
        <f t="shared" si="576"/>
        <v/>
      </c>
      <c r="BC376" s="275">
        <f>VLOOKUP(C376,MOVI!C:DT,19,0)</f>
        <v>5000000</v>
      </c>
      <c r="BD376" s="275">
        <f>VLOOKUP(C376,FPT!B:BB,19,0)</f>
        <v>5000000</v>
      </c>
      <c r="BE376" t="str">
        <f t="shared" si="577"/>
        <v/>
      </c>
      <c r="BF376">
        <f>VLOOKUP(C376,MOVI!C:DT,20,0)</f>
        <v>0</v>
      </c>
      <c r="BG376" s="252">
        <f>VLOOKUP(C376,FPT!B:BE,20,0)</f>
        <v>0</v>
      </c>
      <c r="BH376" t="str">
        <f t="shared" si="578"/>
        <v/>
      </c>
      <c r="BI376" s="275">
        <f>VLOOKUP(C376,MOVI!C:DT,21,0)</f>
        <v>5000000</v>
      </c>
      <c r="BJ376" s="275">
        <f>VLOOKUP(C376,FPT!B:BH,21,0)</f>
        <v>5000000</v>
      </c>
      <c r="BK376" t="str">
        <f t="shared" si="579"/>
        <v/>
      </c>
      <c r="BL376" s="275">
        <f>VLOOKUP(C376,MOVI!C:DT,22,0)</f>
        <v>0</v>
      </c>
      <c r="BM376" s="275">
        <f>VLOOKUP(C376,FPT!B:BK,22,0)</f>
        <v>0</v>
      </c>
      <c r="BN376" t="str">
        <f t="shared" si="580"/>
        <v/>
      </c>
      <c r="BO376" s="275">
        <f>VLOOKUP(C376,MOVI!C:DT,23,0)</f>
        <v>0</v>
      </c>
      <c r="BP376" s="275">
        <f>VLOOKUP(C376,FPT!B:BN,23,0)</f>
        <v>0</v>
      </c>
      <c r="BQ376" t="str">
        <f t="shared" si="581"/>
        <v/>
      </c>
      <c r="BR376" s="275">
        <f>VLOOKUP(C376,MOVI!C:DT,24,0)</f>
        <v>0</v>
      </c>
      <c r="BS376" s="275">
        <f>VLOOKUP(C376,FPT!B:BQ,24,0)</f>
        <v>0</v>
      </c>
      <c r="BT376" t="str">
        <f t="shared" si="582"/>
        <v/>
      </c>
      <c r="BU376" s="275">
        <f>VLOOKUP(C376,MOVI!C:DT,25,0)</f>
        <v>200000</v>
      </c>
      <c r="BV376" s="275">
        <f>VLOOKUP(C376,FPT!B:BT,25,0)</f>
        <v>200000</v>
      </c>
      <c r="BW376" t="str">
        <f t="shared" si="583"/>
        <v/>
      </c>
      <c r="BX376" s="275">
        <f>VLOOKUP(C376,MOVI!C:DT,26,0)</f>
        <v>0</v>
      </c>
      <c r="BY376" s="275">
        <f>VLOOKUP(C376,FPT!B:BW,26,0)</f>
        <v>0</v>
      </c>
      <c r="BZ376" t="str">
        <f t="shared" si="584"/>
        <v/>
      </c>
      <c r="CA376" s="275">
        <f>VLOOKUP(C376,MOVI!C:DT,27,0)</f>
        <v>730000</v>
      </c>
      <c r="CB376" s="275">
        <f>VLOOKUP(C376,FPT!B:BZ,27,0)</f>
        <v>730000</v>
      </c>
      <c r="CC376" t="str">
        <f t="shared" si="585"/>
        <v/>
      </c>
      <c r="CD376" s="275">
        <f>VLOOKUP(C376,MOVI!C:DT,28,0)</f>
        <v>930000</v>
      </c>
      <c r="CE376" s="275">
        <f>VLOOKUP(C376,FPT!B:CC,28,0)</f>
        <v>930000</v>
      </c>
      <c r="CF376" t="str">
        <f t="shared" si="586"/>
        <v/>
      </c>
      <c r="CG376" t="str">
        <f>VLOOKUP(C376,MOVI!C:DT,29,0)</f>
        <v>CN</v>
      </c>
      <c r="CH376" s="252" t="str">
        <f>VLOOKUP(C376,FPT!B:CF,29,0)</f>
        <v>CN</v>
      </c>
      <c r="CI376" t="str">
        <f t="shared" si="587"/>
        <v/>
      </c>
      <c r="CJ376">
        <f>VLOOKUP(C376,MOVI!C:DT,30,0)</f>
        <v>26</v>
      </c>
      <c r="CK376" s="252">
        <f>VLOOKUP(C376,FPT!B:CI,30,0)</f>
        <v>26</v>
      </c>
      <c r="CL376" t="str">
        <f t="shared" si="588"/>
        <v/>
      </c>
      <c r="CM376">
        <f>VLOOKUP(C376,MOVI!C:DT,31,0)</f>
        <v>26</v>
      </c>
      <c r="CN376" s="252">
        <f>VLOOKUP(C376,FPT!B:CL,31,0)</f>
        <v>26</v>
      </c>
      <c r="CO376" t="str">
        <f t="shared" si="589"/>
        <v/>
      </c>
      <c r="CP376" s="275">
        <f>VLOOKUP(C376,MOVI!C:DT,32,0)</f>
        <v>0</v>
      </c>
      <c r="CQ376" s="275">
        <f>VLOOKUP(C376,FPT!B:CO,32,0)</f>
        <v>0</v>
      </c>
      <c r="CR376" t="str">
        <f t="shared" si="590"/>
        <v/>
      </c>
      <c r="CS376" s="275">
        <f>VLOOKUP(C376,MOVI!C:DT,33,0)</f>
        <v>0</v>
      </c>
      <c r="CT376" s="275">
        <f>VLOOKUP(C376,FPT!B:CR,33,0)</f>
        <v>0</v>
      </c>
      <c r="CU376" t="str">
        <f t="shared" si="591"/>
        <v/>
      </c>
      <c r="CV376" s="275">
        <f>VLOOKUP(C376,MOVI!C:DT,34,0)</f>
        <v>0</v>
      </c>
      <c r="CW376" s="275">
        <f>VLOOKUP(C376,FPT!B:CU,34,0)</f>
        <v>0</v>
      </c>
      <c r="CX376" t="str">
        <f t="shared" si="592"/>
        <v/>
      </c>
      <c r="CY376" s="275">
        <f>VLOOKUP(C376,MOVI!C:DT,35,0)</f>
        <v>26</v>
      </c>
      <c r="CZ376" s="275">
        <f>VLOOKUP(C376,FPT!B:CX,35,0)</f>
        <v>26</v>
      </c>
      <c r="DA376" t="str">
        <f t="shared" si="593"/>
        <v/>
      </c>
      <c r="DB376" s="275">
        <f>VLOOKUP(C376,MOVI!C:DT,36,0)</f>
        <v>0</v>
      </c>
      <c r="DC376" s="275">
        <f>VLOOKUP(C376,FPT!B:DA,36,0)</f>
        <v>0</v>
      </c>
      <c r="DD376" t="str">
        <f t="shared" si="594"/>
        <v/>
      </c>
      <c r="DE376" s="275">
        <f>VLOOKUP(C376,MOVI!C:DT,37,0)</f>
        <v>0</v>
      </c>
      <c r="DF376" s="275">
        <f>VLOOKUP(C376,FPT!B:DD,37,0)</f>
        <v>0</v>
      </c>
      <c r="DG376" t="str">
        <f t="shared" si="595"/>
        <v/>
      </c>
      <c r="DH376" s="275">
        <f>VLOOKUP(C376,MOVI!C:DT,38,0)</f>
        <v>0</v>
      </c>
      <c r="DI376" s="275">
        <f>VLOOKUP(C376,FPT!B:DG,38,0)</f>
        <v>0</v>
      </c>
      <c r="DJ376" t="str">
        <f t="shared" si="596"/>
        <v/>
      </c>
      <c r="DK376" s="275">
        <f>VLOOKUP(C376,MOVI!C:DT,39,0)</f>
        <v>0</v>
      </c>
      <c r="DL376" s="275">
        <f>VLOOKUP(C376,FPT!B:DJ,39,0)</f>
        <v>0</v>
      </c>
      <c r="DM376" t="str">
        <f t="shared" si="597"/>
        <v/>
      </c>
      <c r="DN376" s="275">
        <f>VLOOKUP(C376,MOVI!C:DT,40,0)</f>
        <v>0</v>
      </c>
      <c r="DO376" s="275">
        <f>VLOOKUP(C376,FPT!B:DM,40,0)</f>
        <v>0</v>
      </c>
      <c r="DP376" t="str">
        <f t="shared" si="598"/>
        <v/>
      </c>
      <c r="DQ376" s="275">
        <f>VLOOKUP(C376,MOVI!C:DT,41,0)</f>
        <v>0</v>
      </c>
      <c r="DR376" s="275">
        <f>VLOOKUP(C376,FPT!B:DP,41,0)</f>
        <v>0</v>
      </c>
      <c r="DS376" t="str">
        <f t="shared" si="599"/>
        <v/>
      </c>
      <c r="DT376" s="275">
        <f>VLOOKUP(C376,MOVI!C:DT,42,0)</f>
        <v>5000000</v>
      </c>
      <c r="DU376" s="275">
        <f>ROUND(VLOOKUP(C376,FPT!B:DS,42,0),0)</f>
        <v>5000000</v>
      </c>
      <c r="DV376" t="str">
        <f t="shared" si="600"/>
        <v/>
      </c>
      <c r="DW376" s="275">
        <f>VLOOKUP(C376,MOVI!C:DT,43,0)</f>
        <v>0</v>
      </c>
      <c r="DX376" s="275">
        <f>VLOOKUP(C376,FPT!B:DV,43,0)</f>
        <v>0</v>
      </c>
      <c r="DY376" t="str">
        <f t="shared" si="601"/>
        <v/>
      </c>
      <c r="DZ376" s="275">
        <f>VLOOKUP(C376,MOVI!C:DT,44,0)</f>
        <v>0</v>
      </c>
      <c r="EA376" s="275">
        <f>VLOOKUP(C376,FPT!B:DY,44,0)</f>
        <v>0</v>
      </c>
      <c r="EB376" t="str">
        <f t="shared" si="602"/>
        <v/>
      </c>
      <c r="EC376" s="275">
        <f>VLOOKUP(C376,MOVI!C:DT,45,0)</f>
        <v>5000000</v>
      </c>
      <c r="ED376" s="275">
        <f>ROUND(VLOOKUP(C376,FPT!B:EB,45,0),0)</f>
        <v>5000000</v>
      </c>
      <c r="EE376" t="str">
        <f t="shared" si="603"/>
        <v/>
      </c>
      <c r="EF376" s="275">
        <f>VLOOKUP(C376,MOVI!C:DT,46,0)</f>
        <v>0</v>
      </c>
      <c r="EG376" s="275">
        <f>VLOOKUP(C376,FPT!B:EE,46,0)</f>
        <v>0</v>
      </c>
      <c r="EH376" t="str">
        <f t="shared" si="604"/>
        <v/>
      </c>
      <c r="EI376" s="275">
        <f>VLOOKUP(C376,MOVI!C:DT,47,0)</f>
        <v>0</v>
      </c>
      <c r="EJ376" s="275">
        <f>VLOOKUP(C376,FPT!B:EH,47,0)</f>
        <v>0</v>
      </c>
      <c r="EK376" t="str">
        <f t="shared" si="605"/>
        <v/>
      </c>
      <c r="EL376" s="275">
        <f>VLOOKUP(C376,MOVI!C:DT,48,0)</f>
        <v>0</v>
      </c>
      <c r="EM376" s="275">
        <f>VLOOKUP(C376,FPT!B:EK,48,0)</f>
        <v>0</v>
      </c>
      <c r="EN376" t="str">
        <f t="shared" si="606"/>
        <v/>
      </c>
      <c r="EO376" s="275">
        <f>VLOOKUP(C376,MOVI!C:DT,49,0)</f>
        <v>200000</v>
      </c>
      <c r="EP376" s="275">
        <f>VLOOKUP(C376,FPT!B:EN,49,0)</f>
        <v>200000</v>
      </c>
      <c r="EQ376" t="str">
        <f t="shared" si="607"/>
        <v/>
      </c>
      <c r="ER376" s="275">
        <f>VLOOKUP(C376,MOVI!C:DT,50,0)</f>
        <v>0</v>
      </c>
      <c r="ES376" s="275">
        <f>VLOOKUP(C376,FPT!B:EQ,50,0)</f>
        <v>0</v>
      </c>
      <c r="ET376" t="str">
        <f t="shared" si="608"/>
        <v/>
      </c>
      <c r="EU376" s="275">
        <f>VLOOKUP(C376,MOVI!C:DT,51,0)</f>
        <v>0</v>
      </c>
      <c r="EV376" s="275">
        <f>VLOOKUP(C376,FPT!B:ET,51,0)</f>
        <v>0</v>
      </c>
      <c r="EW376" t="str">
        <f t="shared" si="609"/>
        <v/>
      </c>
      <c r="EX376" s="275">
        <f>VLOOKUP(C376,MOVI!C:DT,52,0)</f>
        <v>0</v>
      </c>
      <c r="EY376" s="275">
        <f>VLOOKUP(C376,FPT!B:EW,52,0)</f>
        <v>0</v>
      </c>
      <c r="EZ376" t="str">
        <f t="shared" si="610"/>
        <v/>
      </c>
      <c r="FA376" s="275">
        <f>VLOOKUP(C376,MOVI!C:DT,53,0)</f>
        <v>0</v>
      </c>
      <c r="FB376" s="275">
        <f>VLOOKUP(C376,FPT!B:EZ,53,0)</f>
        <v>0</v>
      </c>
      <c r="FC376" t="str">
        <f t="shared" si="611"/>
        <v/>
      </c>
      <c r="FD376" s="275">
        <f>VLOOKUP(C376,MOVI!C:DT,54,0)</f>
        <v>0</v>
      </c>
      <c r="FE376" s="275">
        <f>VLOOKUP(C376,FPT!B:FC,54,0)</f>
        <v>0</v>
      </c>
      <c r="FF376" t="str">
        <f t="shared" si="612"/>
        <v/>
      </c>
      <c r="FG376" s="275">
        <f>VLOOKUP(C376,MOVI!C:DT,55,0)</f>
        <v>730000</v>
      </c>
      <c r="FH376" s="275">
        <f>VLOOKUP(C376,FPT!B:FF,55,0)</f>
        <v>730000</v>
      </c>
      <c r="FI376" t="str">
        <f t="shared" si="613"/>
        <v/>
      </c>
      <c r="FJ376" s="275">
        <f>VLOOKUP(C376,MOVI!C:DT,56,0)</f>
        <v>930000</v>
      </c>
      <c r="FK376" s="275">
        <f>VLOOKUP(C376,FPT!B:FI,56,0)</f>
        <v>930000</v>
      </c>
      <c r="FL376" t="str">
        <f t="shared" si="614"/>
        <v/>
      </c>
      <c r="FM376" s="275">
        <f>VLOOKUP(C376,MOVI!C:DT,57,0)</f>
        <v>0</v>
      </c>
      <c r="FN376" s="275">
        <f>VLOOKUP(C376,FPT!B:FL,57,0)</f>
        <v>0</v>
      </c>
      <c r="FO376" t="str">
        <f t="shared" si="615"/>
        <v/>
      </c>
      <c r="FP376" s="275">
        <f>VLOOKUP(C376,MOVI!C:DT,58,0)</f>
        <v>0</v>
      </c>
      <c r="FQ376" s="275">
        <f>VLOOKUP(C376,FPT!B:FO,58,0)</f>
        <v>0</v>
      </c>
      <c r="FR376" t="str">
        <f t="shared" si="616"/>
        <v/>
      </c>
      <c r="FS376" s="275">
        <f>VLOOKUP(C376,MOVI!C:DT,59,0)</f>
        <v>0</v>
      </c>
      <c r="FT376" s="275">
        <f>VLOOKUP(C376,FPT!B:FR,59,0)</f>
        <v>0</v>
      </c>
      <c r="FU376" t="str">
        <f t="shared" si="617"/>
        <v/>
      </c>
      <c r="FV376" s="275">
        <f>VLOOKUP(C376,MOVI!C:DT,60,0)</f>
        <v>0</v>
      </c>
      <c r="FW376" s="275">
        <f>VLOOKUP(C376,FPT!B:FU,60,0)</f>
        <v>0</v>
      </c>
      <c r="FX376" t="str">
        <f t="shared" si="618"/>
        <v/>
      </c>
      <c r="FY376" s="275">
        <f>VLOOKUP(C376,MOVI!C:DT,61,0)</f>
        <v>0</v>
      </c>
      <c r="FZ376" s="275">
        <f>VLOOKUP(C376,FPT!B:FX,61,0)</f>
        <v>0</v>
      </c>
      <c r="GA376" t="str">
        <f t="shared" si="619"/>
        <v/>
      </c>
      <c r="GB376" s="275">
        <f>VLOOKUP(C376,MOVI!C:DT,62,0)</f>
        <v>0</v>
      </c>
      <c r="GC376" s="275">
        <f>VLOOKUP(C376,FPT!B:GA,62,0)</f>
        <v>0</v>
      </c>
      <c r="GD376" t="str">
        <f t="shared" si="620"/>
        <v/>
      </c>
      <c r="GE376" s="275">
        <f>VLOOKUP(C376,MOVI!C:DT,63,0)</f>
        <v>0</v>
      </c>
      <c r="GF376" s="275">
        <f>VLOOKUP(C376,FPT!B:GD,63,0)</f>
        <v>0</v>
      </c>
      <c r="GG376" t="str">
        <f t="shared" si="621"/>
        <v/>
      </c>
      <c r="GH376" s="275">
        <f>VLOOKUP(C376,MOVI!C:DT,64,0)</f>
        <v>0</v>
      </c>
      <c r="GI376" s="275">
        <f>VLOOKUP(C376,FPT!B:GG,64,0)</f>
        <v>0</v>
      </c>
      <c r="GJ376" t="str">
        <f t="shared" si="622"/>
        <v/>
      </c>
      <c r="GK376" s="275">
        <f>VLOOKUP(C376,MOVI!C:DT,65,0)</f>
        <v>0</v>
      </c>
      <c r="GL376" s="275">
        <f>VLOOKUP(C376,FPT!B:GJ,65,0)</f>
        <v>0</v>
      </c>
      <c r="GM376" t="str">
        <f t="shared" si="623"/>
        <v/>
      </c>
      <c r="GN376" s="275">
        <f>VLOOKUP(C376,MOVI!C:DT,66,0)</f>
        <v>0</v>
      </c>
      <c r="GO376" s="275">
        <f>VLOOKUP(C376,FPT!B:GM,66,0)</f>
        <v>0</v>
      </c>
      <c r="GP376" t="str">
        <f t="shared" si="624"/>
        <v/>
      </c>
      <c r="GQ376" s="275">
        <f>VLOOKUP(C376,MOVI!C:DT,67,0)</f>
        <v>0</v>
      </c>
      <c r="GR376" s="275">
        <f>VLOOKUP(C376,FPT!B:GP,67,0)</f>
        <v>0</v>
      </c>
      <c r="GS376" t="str">
        <f t="shared" si="625"/>
        <v/>
      </c>
      <c r="GT376" s="275">
        <f>VLOOKUP(C376,MOVI!C:DT,68,0)</f>
        <v>0</v>
      </c>
      <c r="GU376" s="275">
        <f>VLOOKUP(C376,FPT!B:GS,68,0)</f>
        <v>0</v>
      </c>
      <c r="GV376" t="str">
        <f t="shared" si="626"/>
        <v/>
      </c>
      <c r="GW376" s="275">
        <f>VLOOKUP(C376,MOVI!C:DT,69,0)</f>
        <v>0</v>
      </c>
      <c r="GX376" s="275">
        <f>VLOOKUP(C376,FPT!B:GV,69,0)</f>
        <v>0</v>
      </c>
      <c r="GY376" t="str">
        <f t="shared" si="627"/>
        <v/>
      </c>
      <c r="GZ376" s="275">
        <f>VLOOKUP(C376,MOVI!C:DT,70,0)</f>
        <v>0</v>
      </c>
      <c r="HA376" s="275">
        <f>VLOOKUP(C376,FPT!B:GY,70,0)</f>
        <v>0</v>
      </c>
      <c r="HB376" t="str">
        <f t="shared" si="628"/>
        <v/>
      </c>
      <c r="HC376" s="275">
        <f>VLOOKUP(C376,MOVI!C:DT,71,0)</f>
        <v>5930000</v>
      </c>
      <c r="HD376" s="275">
        <f>ROUND(VLOOKUP(C376,FPT!B:HB,71,0),0)</f>
        <v>5930000</v>
      </c>
      <c r="HE376" t="str">
        <f t="shared" si="629"/>
        <v/>
      </c>
      <c r="HF376" s="275">
        <f>ROUND(VLOOKUP(C376,MOVI!C:DT,72,0),0)</f>
        <v>0</v>
      </c>
      <c r="HG376" s="275">
        <f>ROUND(VLOOKUP(C376,FPT!B:HE,72,0),0)</f>
        <v>0</v>
      </c>
      <c r="HH376" t="str">
        <f t="shared" si="630"/>
        <v/>
      </c>
      <c r="HI376" s="275">
        <f>VLOOKUP(C376,MOVI!C:DT,73,0)</f>
        <v>200000</v>
      </c>
      <c r="HJ376" s="275">
        <f>VLOOKUP(C376,FPT!B:HH,73,0)</f>
        <v>200000</v>
      </c>
      <c r="HK376" t="str">
        <f t="shared" si="631"/>
        <v/>
      </c>
      <c r="HL376" s="275">
        <f>VLOOKUP(C376,MOVI!C:DT,74,0)</f>
        <v>730000</v>
      </c>
      <c r="HM376" s="275">
        <f>VLOOKUP(C376,FPT!B:HK,74,0)</f>
        <v>730000</v>
      </c>
      <c r="HN376" t="str">
        <f t="shared" si="632"/>
        <v/>
      </c>
      <c r="HO376" s="275">
        <f>VLOOKUP(C376,MOVI!C:DT,75,0)</f>
        <v>0</v>
      </c>
      <c r="HP376" s="275">
        <f>VLOOKUP(C376,FPT!B:HN,75,0)</f>
        <v>0</v>
      </c>
      <c r="HQ376" t="str">
        <f t="shared" si="633"/>
        <v/>
      </c>
      <c r="HR376" s="275">
        <f>VLOOKUP(C376,MOVI!C:DT,76,0)</f>
        <v>0</v>
      </c>
      <c r="HS376" s="275">
        <f>VLOOKUP(C376,FPT!B:HQ,76,0)</f>
        <v>0</v>
      </c>
      <c r="HT376" t="str">
        <f t="shared" si="634"/>
        <v/>
      </c>
      <c r="HU376" s="275">
        <f>VLOOKUP(C376,MOVI!C:DT,77,0)</f>
        <v>0</v>
      </c>
      <c r="HV376" s="275">
        <f>VLOOKUP(C376,FPT!B:HT,77,0)</f>
        <v>0</v>
      </c>
      <c r="HW376" t="str">
        <f t="shared" si="635"/>
        <v/>
      </c>
      <c r="HX376" s="274">
        <f>VLOOKUP(C376,MOVI!C:CB,78,0)</f>
        <v>0</v>
      </c>
      <c r="HY376" s="261">
        <f>VLOOKUP(C376,FPT!$B:$CA,78,0)</f>
        <v>0</v>
      </c>
      <c r="HZ376" t="str">
        <f t="shared" si="636"/>
        <v/>
      </c>
      <c r="IA376" s="275">
        <f>VLOOKUP(C376,MOVI!C:CD,79,0)</f>
        <v>0</v>
      </c>
      <c r="IB376" s="275">
        <f>VLOOKUP(C376,FPT!B:HZ,79,0)</f>
        <v>0</v>
      </c>
      <c r="IC376" t="str">
        <f t="shared" si="637"/>
        <v/>
      </c>
      <c r="ID376" s="275">
        <f>VLOOKUP(C376,MOVI!C:CD,80,0)</f>
        <v>0</v>
      </c>
      <c r="IE376" s="275">
        <f>VLOOKUP(C376,FPT!B:IC,80,0)</f>
        <v>0</v>
      </c>
      <c r="IF376" t="str">
        <f t="shared" si="638"/>
        <v/>
      </c>
      <c r="IG376" s="275">
        <f>VLOOKUP(C376,MOVI!C:DT,81,0)</f>
        <v>0</v>
      </c>
      <c r="IH376" s="275">
        <f>VLOOKUP(C376,FPT!B:IF,81,0)</f>
        <v>0</v>
      </c>
      <c r="II376" t="str">
        <f t="shared" si="639"/>
        <v/>
      </c>
      <c r="IJ376" s="275">
        <f>VLOOKUP(C376,MOVI!C:DT,82,0)</f>
        <v>0</v>
      </c>
      <c r="IK376" s="275">
        <f>VLOOKUP(C376,FPT!B:II,82,0)</f>
        <v>0</v>
      </c>
      <c r="IL376" t="str">
        <f t="shared" si="640"/>
        <v/>
      </c>
      <c r="IM376" s="275">
        <f>ROUND(VLOOKUP(C376,MOVI!C:DT,83,0),0)</f>
        <v>930000</v>
      </c>
      <c r="IN376" s="275">
        <f>ROUND(VLOOKUP(C376,FPT!B:IL,83,0),0)</f>
        <v>930000</v>
      </c>
      <c r="IO376" t="str">
        <f t="shared" si="641"/>
        <v/>
      </c>
      <c r="IP376" s="275">
        <f>VLOOKUP(C376,MOVI!C:DT,84,0)</f>
        <v>5000000</v>
      </c>
      <c r="IQ376" s="275">
        <f>VLOOKUP(C376,FPT!B:IO,84,0)</f>
        <v>5000000</v>
      </c>
      <c r="IR376" t="str">
        <f t="shared" si="642"/>
        <v/>
      </c>
      <c r="IS376" s="275">
        <f>ROUND(VLOOKUP(C376,MOVI!C:DT,85,0),0)</f>
        <v>593000</v>
      </c>
      <c r="IT376" s="275">
        <f>ROUND(VLOOKUP(C376,FPT!B:IR,85,0),0)</f>
        <v>593000</v>
      </c>
      <c r="IU376" t="str">
        <f t="shared" si="643"/>
        <v/>
      </c>
      <c r="IV376" s="275">
        <f>VLOOKUP(C376,MOVI!C:DT,86,0)</f>
        <v>0</v>
      </c>
      <c r="IW376" s="275">
        <f>VLOOKUP(C376,FPT!B:IU,86,0)</f>
        <v>0</v>
      </c>
      <c r="IX376" t="str">
        <f t="shared" si="644"/>
        <v/>
      </c>
      <c r="IY376" s="275">
        <f>ROUND(VLOOKUP(C376,MOVI!C:DT,87,0),0)</f>
        <v>593000</v>
      </c>
      <c r="IZ376" s="275">
        <f>ROUND(VLOOKUP(C376,FPT!B:IX,87,0),0)</f>
        <v>593000</v>
      </c>
      <c r="JA376" t="str">
        <f t="shared" si="645"/>
        <v/>
      </c>
      <c r="JB376" s="275">
        <f>VLOOKUP(C376,MOVI!C:DT,88,0)</f>
        <v>0</v>
      </c>
      <c r="JC376" s="275">
        <f>VLOOKUP(C376,FPT!B:JA,88,0)</f>
        <v>0</v>
      </c>
      <c r="JD376" t="str">
        <f t="shared" si="646"/>
        <v/>
      </c>
      <c r="JE376" s="275">
        <f>VLOOKUP(C376,MOVI!C:DT,89,0)</f>
        <v>0</v>
      </c>
      <c r="JF376" s="275">
        <f>VLOOKUP(C376,FPT!B:JD,89,0)</f>
        <v>0</v>
      </c>
      <c r="JG376" t="str">
        <f t="shared" si="647"/>
        <v/>
      </c>
      <c r="JH376" s="275">
        <f>VLOOKUP(C376,MOVI!C:DT,90,0)</f>
        <v>0</v>
      </c>
      <c r="JI376" s="275">
        <f>VLOOKUP(C376,FPT!B:JG,90,0)</f>
        <v>0</v>
      </c>
      <c r="JJ376" t="str">
        <f t="shared" si="648"/>
        <v/>
      </c>
      <c r="JK376" s="275">
        <f>VLOOKUP(C376,MOVI!C:DT,91,0)</f>
        <v>0</v>
      </c>
      <c r="JL376" s="275">
        <f>VLOOKUP(C376,FPT!B:JJ,91,0)</f>
        <v>0</v>
      </c>
      <c r="JM376" t="str">
        <f t="shared" si="649"/>
        <v/>
      </c>
      <c r="JN376" s="275">
        <f>VLOOKUP(C376,MOVI!C:DT,92,0)</f>
        <v>0</v>
      </c>
      <c r="JO376" s="275">
        <f>VLOOKUP(C376,FPT!B:JM,92,0)</f>
        <v>0</v>
      </c>
      <c r="JP376" t="str">
        <f t="shared" si="650"/>
        <v/>
      </c>
      <c r="JQ376" s="275">
        <f>VLOOKUP(C376,MOVI!C:DT,93,0)</f>
        <v>0</v>
      </c>
      <c r="JR376" s="275">
        <f>VLOOKUP(C376,FPT!B:JP,93,0)</f>
        <v>0</v>
      </c>
      <c r="JS376" t="str">
        <f t="shared" si="651"/>
        <v/>
      </c>
      <c r="JT376" s="275">
        <f>VLOOKUP(C376,MOVI!C:DT,94,0)</f>
        <v>0</v>
      </c>
      <c r="JU376" s="275">
        <f>VLOOKUP(C376,FPT!B:JS,94,0)</f>
        <v>0</v>
      </c>
      <c r="JV376" t="str">
        <f t="shared" si="652"/>
        <v/>
      </c>
      <c r="JW376" s="275">
        <f>VLOOKUP(C376,MOVI!C:DT,95,0)</f>
        <v>5337000</v>
      </c>
      <c r="JX376" s="275">
        <f>VLOOKUP(C376,FPT!B:JV,95,0)</f>
        <v>5337000</v>
      </c>
      <c r="JY376" t="str">
        <f t="shared" si="653"/>
        <v/>
      </c>
      <c r="JZ376" s="275">
        <f>VLOOKUP(C376,MOVI!C:DT,96,0)</f>
        <v>0</v>
      </c>
      <c r="KA376" s="275">
        <f>VLOOKUP(C376,FPT!B:JY,96,0)</f>
        <v>0</v>
      </c>
      <c r="KB376" t="str">
        <f t="shared" si="654"/>
        <v/>
      </c>
      <c r="KC376" s="275">
        <f>VLOOKUP(C376,MOVI!C:DT,97,0)</f>
        <v>5337000</v>
      </c>
      <c r="KD376" s="275">
        <f>VLOOKUP(C376,FPT!B:KB,97,0)</f>
        <v>5337000</v>
      </c>
      <c r="KE376" t="str">
        <f t="shared" si="655"/>
        <v/>
      </c>
      <c r="KF376" s="275">
        <f>VLOOKUP(C376,MOVI!C:DT,98,0)</f>
        <v>0</v>
      </c>
      <c r="KG376" s="275">
        <f>VLOOKUP(C376,FPT!B:KE,98,0)</f>
        <v>0</v>
      </c>
      <c r="KH376" t="str">
        <f t="shared" si="656"/>
        <v/>
      </c>
      <c r="KI376" s="275">
        <f>VLOOKUP(C376,MOVI!C:DT,99,0)</f>
        <v>0</v>
      </c>
      <c r="KJ376" s="275">
        <f>VLOOKUP(C376,FPT!B:KH,99,0)</f>
        <v>0</v>
      </c>
      <c r="KK376" t="str">
        <f t="shared" si="657"/>
        <v/>
      </c>
      <c r="KL376" s="275">
        <f>VLOOKUP(C376,MOVI!C:DT,100,0)</f>
        <v>0</v>
      </c>
      <c r="KM376" s="275">
        <f>VLOOKUP(C376,FPT!B:KK,100,0)</f>
        <v>0</v>
      </c>
      <c r="KN376" t="str">
        <f t="shared" si="658"/>
        <v/>
      </c>
      <c r="KO376" s="275">
        <f>VLOOKUP(C376,MOVI!C:DT,101,0)</f>
        <v>0</v>
      </c>
      <c r="KP376" s="275">
        <f>VLOOKUP(C376,FPT!B:KN,101,0)</f>
        <v>0</v>
      </c>
      <c r="KQ376" t="str">
        <f t="shared" si="659"/>
        <v/>
      </c>
      <c r="KR376" s="275">
        <f>VLOOKUP(C376,MOVI!C:DT,102,0)</f>
        <v>0</v>
      </c>
      <c r="KS376" s="275">
        <f>VLOOKUP(C376,FPT!B:KQ,102,0)</f>
        <v>0</v>
      </c>
      <c r="KT376" t="str">
        <f t="shared" si="660"/>
        <v/>
      </c>
      <c r="KU376" s="275">
        <f>VLOOKUP(C376,MOVI!C:DT,103,0)</f>
        <v>0</v>
      </c>
      <c r="KV376" s="275">
        <f>VLOOKUP(C376,FPT!B:KT,103,0)</f>
        <v>0</v>
      </c>
      <c r="KW376" t="str">
        <f t="shared" si="661"/>
        <v/>
      </c>
      <c r="KX376" s="275">
        <f>VLOOKUP(C376,MOVI!C:DT,104,0)</f>
        <v>0</v>
      </c>
      <c r="KY376" s="275">
        <f>VLOOKUP(C376,FPT!B:KW,104,0)</f>
        <v>0</v>
      </c>
      <c r="KZ376" t="str">
        <f t="shared" si="662"/>
        <v/>
      </c>
      <c r="LA376" s="275">
        <f>VLOOKUP(C376,MOVI!C:DT,105,0)</f>
        <v>0</v>
      </c>
      <c r="LB376" s="275">
        <f>VLOOKUP(C376,FPT!B:KZ,105,0)</f>
        <v>0</v>
      </c>
      <c r="LC376" t="str">
        <f t="shared" si="663"/>
        <v/>
      </c>
      <c r="LD376" s="275">
        <f>VLOOKUP(C376,MOVI!C:DT,106,0)</f>
        <v>5930000</v>
      </c>
      <c r="LE376" s="275">
        <f>VLOOKUP(C376,FPT!B:LC,106,0)</f>
        <v>5930000</v>
      </c>
      <c r="LF376" t="str">
        <f t="shared" si="664"/>
        <v/>
      </c>
      <c r="LG376" s="273">
        <f>VLOOKUP(C376,MOVI!C:DT,107,0)</f>
        <v>0</v>
      </c>
      <c r="LH376" s="273">
        <f>VLOOKUP(C376,FPT!B:LF,107,0)</f>
        <v>0</v>
      </c>
      <c r="LI376" t="str">
        <f t="shared" si="665"/>
        <v/>
      </c>
      <c r="LJ376" t="str">
        <f>VLOOKUP(C376,MOVI!C:DV,108,0)</f>
        <v>MoviNorthSales</v>
      </c>
      <c r="LK376" s="252" t="str">
        <f>VLOOKUP(C376,FPT!B:LI,108,0)</f>
        <v>MoviNorthSales</v>
      </c>
      <c r="LL376" t="str">
        <f t="shared" si="666"/>
        <v/>
      </c>
      <c r="LM376" s="275">
        <f>ROUND(VLOOKUP(C376,MOVI!C:DV,109,0),0)</f>
        <v>416667</v>
      </c>
      <c r="LN376" s="275">
        <f>ROUND(VLOOKUP(C376,FPT!B:LL,109,0),0)</f>
        <v>416667</v>
      </c>
      <c r="LO376" t="str">
        <f t="shared" si="667"/>
        <v/>
      </c>
      <c r="LP376" t="str">
        <f>VLOOKUP(C376,MOVI!C:DV,110,0)</f>
        <v>HPG</v>
      </c>
      <c r="LQ376" s="247" t="str">
        <f>VLOOKUP(C376,FPT!B:LO,110,0)</f>
        <v>HPG</v>
      </c>
      <c r="LR376" t="str">
        <f t="shared" si="668"/>
        <v/>
      </c>
      <c r="LS376">
        <f>MOVI!DI371</f>
        <v>22</v>
      </c>
      <c r="LV376">
        <f>MOVI!DJ371</f>
        <v>0</v>
      </c>
      <c r="LW376">
        <f>MOVI!DK371</f>
        <v>0</v>
      </c>
      <c r="LX376">
        <f>MOVI!DL371</f>
        <v>0</v>
      </c>
      <c r="LY376">
        <f>MOVI!DM371</f>
        <v>0</v>
      </c>
      <c r="LZ376">
        <f>MOVI!DN371</f>
        <v>0</v>
      </c>
      <c r="MA376">
        <f>MOVI!DO371</f>
        <v>0</v>
      </c>
      <c r="MB376" t="str">
        <f>MOVI!DP371</f>
        <v>HPG</v>
      </c>
      <c r="MC376">
        <f>MOVI!DQ371</f>
        <v>0</v>
      </c>
      <c r="MD376">
        <f>MOVI!DR371</f>
        <v>0</v>
      </c>
      <c r="ME376" t="str">
        <f>VLOOKUP(C376,MOVI!C:DV,121,0)</f>
        <v>Group 1</v>
      </c>
      <c r="MF376" s="252" t="str">
        <f>VLOOKUP(C376,FPT!B:MD,111,0)</f>
        <v>Group 1</v>
      </c>
      <c r="MG376" t="str">
        <f t="shared" si="672"/>
        <v/>
      </c>
      <c r="MH376" t="str">
        <f>VLOOKUP(C376,MOVI!C:DT,122,0)</f>
        <v>MoviNorthGroup 1</v>
      </c>
      <c r="MI376" s="252" t="str">
        <f>VLOOKUP(C376,FPT!B:DS,112,0)</f>
        <v>MoviNorthGroup 1</v>
      </c>
      <c r="MJ376" t="str">
        <f t="shared" si="669"/>
        <v/>
      </c>
    </row>
    <row r="377" spans="1:348" x14ac:dyDescent="0.25">
      <c r="A377">
        <v>369</v>
      </c>
      <c r="B377" s="48">
        <v>6257</v>
      </c>
      <c r="C377" s="271" t="s">
        <v>1153</v>
      </c>
      <c r="D377" t="str">
        <f>VLOOKUP(C377,MOVI!C:D,2,0)</f>
        <v>Vũ Minh Đức</v>
      </c>
      <c r="E377" t="str">
        <f>VLOOKUP(C377,FPT!B:C,2,0)</f>
        <v>Vũ Minh Đức</v>
      </c>
      <c r="F377" t="str">
        <f t="shared" si="562"/>
        <v/>
      </c>
      <c r="G377" t="str">
        <f>VLOOKUP(C377,MOVI!C:E,3,0)</f>
        <v>Sales</v>
      </c>
      <c r="H377" t="str">
        <f>VLOOKUP(C377,FPT!B:F,3,0)</f>
        <v>Sales</v>
      </c>
      <c r="I377" t="str">
        <f t="shared" si="563"/>
        <v/>
      </c>
      <c r="J377" t="str">
        <f>VLOOKUP(C377,MOVI!C:H,4,0)</f>
        <v>Field Sales</v>
      </c>
      <c r="K377" t="str">
        <f>VLOOKUP(C377,FPT!B:I,4,0)</f>
        <v>Field Sales</v>
      </c>
      <c r="L377" t="str">
        <f t="shared" si="564"/>
        <v/>
      </c>
      <c r="M377" t="str">
        <f>VLOOKUP(C377,MOVI!C:DT,5,0)</f>
        <v>Associate</v>
      </c>
      <c r="N377" t="str">
        <f>VLOOKUP(C377,FPT!B:L,5,0)</f>
        <v>Associate</v>
      </c>
      <c r="O377" t="str">
        <f t="shared" si="565"/>
        <v/>
      </c>
      <c r="P377" t="str">
        <f>VLOOKUP(C377,MOVI!C:DT,6,0)</f>
        <v>Field Sales</v>
      </c>
      <c r="Q377" t="str">
        <f>VLOOKUP(C377,FPT!B:O,6,0)</f>
        <v>Field sales</v>
      </c>
      <c r="R377" t="str">
        <f t="shared" si="566"/>
        <v/>
      </c>
      <c r="S377" t="str">
        <f>VLOOKUP(C377,MOVI!C:DT,7,0)</f>
        <v>North</v>
      </c>
      <c r="T377" t="str">
        <f>VLOOKUP(C377,FPT!B:R,7,0)</f>
        <v>North</v>
      </c>
      <c r="U377" t="str">
        <f t="shared" si="567"/>
        <v/>
      </c>
      <c r="V377" t="str">
        <f>VLOOKUP(C377,MOVI!C:DT,8,0)</f>
        <v>Movi</v>
      </c>
      <c r="W377" t="str">
        <f>VLOOKUP(C377,FPT!B:U,8,0)</f>
        <v>Movi</v>
      </c>
      <c r="X377" t="str">
        <f t="shared" si="568"/>
        <v/>
      </c>
      <c r="Y377" t="str">
        <f>VLOOKUP(C377,MOVI!C:DT,9,0)</f>
        <v>Full-time</v>
      </c>
      <c r="Z377" t="str">
        <f>VLOOKUP(C377,FPT!B:X,9,0)</f>
        <v>Full-time</v>
      </c>
      <c r="AA377" t="str">
        <f t="shared" si="569"/>
        <v/>
      </c>
      <c r="AB377" t="str">
        <f>VLOOKUP(C377,MOVI!C:DT,10,0)</f>
        <v>Leaving</v>
      </c>
      <c r="AC377" t="str">
        <f>VLOOKUP(C377,FPT!B:AA,10,0)</f>
        <v>Leaving</v>
      </c>
      <c r="AD377" t="str">
        <f t="shared" si="570"/>
        <v/>
      </c>
      <c r="AE377" s="247">
        <f>VLOOKUP(C377,MOVI!C:DT,11,0)</f>
        <v>44512</v>
      </c>
      <c r="AF377" s="247">
        <f>VLOOKUP(C377,FPT!B:AD,11,0)</f>
        <v>44512</v>
      </c>
      <c r="AG377" t="str">
        <f t="shared" si="571"/>
        <v/>
      </c>
      <c r="AH377" s="260" t="str">
        <f>VLOOKUP(C377,MOVI!C:DT,12,0)</f>
        <v/>
      </c>
      <c r="AI377" s="260"/>
      <c r="AJ377" t="str">
        <f t="shared" si="671"/>
        <v/>
      </c>
      <c r="AK377">
        <f>VLOOKUP(C377,MOVI!C:DT,13,0)</f>
        <v>0</v>
      </c>
      <c r="AL377" s="247">
        <f>VLOOKUP(C377,FPT!B:AJ,13,0)</f>
        <v>0</v>
      </c>
      <c r="AM377" t="str">
        <f t="shared" si="670"/>
        <v/>
      </c>
      <c r="AN377" s="247">
        <f>VLOOKUP(C377,MOVI!C:DT,14,0)</f>
        <v>44527</v>
      </c>
      <c r="AO377" s="247">
        <f>VLOOKUP(C377,FPT!B:AM,14,0)</f>
        <v>44527</v>
      </c>
      <c r="AP377" t="str">
        <f t="shared" si="572"/>
        <v/>
      </c>
      <c r="AQ377" t="str">
        <f>VLOOKUP(C377,MOVI!C:DT,15,0)</f>
        <v>JO</v>
      </c>
      <c r="AR377" s="247" t="str">
        <f>VLOOKUP(C377,FPT!B:AP,15,0)</f>
        <v>JO</v>
      </c>
      <c r="AS377" t="str">
        <f t="shared" si="573"/>
        <v/>
      </c>
      <c r="AT377" s="282">
        <f>VLOOKUP(C377,MOVI!C:DT,16,0)</f>
        <v>0.1</v>
      </c>
      <c r="AU377" s="247" t="str">
        <f>VLOOKUP(C377,FPT!B:AS,16,0)</f>
        <v>10%</v>
      </c>
      <c r="AV377" t="str">
        <f t="shared" si="574"/>
        <v>Lệch</v>
      </c>
      <c r="AW377" t="str">
        <f>VLOOKUP(C377,MOVI!C:DT,17,0)</f>
        <v>L</v>
      </c>
      <c r="AX377" s="247" t="str">
        <f>VLOOKUP(C377,FPT!B:AV,17,0)</f>
        <v>L</v>
      </c>
      <c r="AY377" t="str">
        <f t="shared" si="575"/>
        <v/>
      </c>
      <c r="AZ377">
        <f>VLOOKUP(C377,MOVI!C:DT,18,0)</f>
        <v>0</v>
      </c>
      <c r="BA377" s="247">
        <f>VLOOKUP(C377,FPT!B:AY,18,0)</f>
        <v>0</v>
      </c>
      <c r="BB377" t="str">
        <f t="shared" si="576"/>
        <v/>
      </c>
      <c r="BC377" s="275">
        <f>VLOOKUP(C377,MOVI!C:DT,19,0)</f>
        <v>5000000</v>
      </c>
      <c r="BD377" s="275">
        <f>VLOOKUP(C377,FPT!B:BB,19,0)</f>
        <v>5000000</v>
      </c>
      <c r="BE377" t="str">
        <f t="shared" si="577"/>
        <v/>
      </c>
      <c r="BF377">
        <f>VLOOKUP(C377,MOVI!C:DT,20,0)</f>
        <v>0</v>
      </c>
      <c r="BG377" s="252">
        <f>VLOOKUP(C377,FPT!B:BE,20,0)</f>
        <v>0</v>
      </c>
      <c r="BH377" t="str">
        <f t="shared" si="578"/>
        <v/>
      </c>
      <c r="BI377" s="275">
        <f>VLOOKUP(C377,MOVI!C:DT,21,0)</f>
        <v>5000000</v>
      </c>
      <c r="BJ377" s="275">
        <f>VLOOKUP(C377,FPT!B:BH,21,0)</f>
        <v>5000000</v>
      </c>
      <c r="BK377" t="str">
        <f t="shared" si="579"/>
        <v/>
      </c>
      <c r="BL377" s="275">
        <f>VLOOKUP(C377,MOVI!C:DT,22,0)</f>
        <v>0</v>
      </c>
      <c r="BM377" s="275">
        <f>VLOOKUP(C377,FPT!B:BK,22,0)</f>
        <v>0</v>
      </c>
      <c r="BN377" t="str">
        <f t="shared" si="580"/>
        <v/>
      </c>
      <c r="BO377" s="275">
        <f>VLOOKUP(C377,MOVI!C:DT,23,0)</f>
        <v>0</v>
      </c>
      <c r="BP377" s="275">
        <f>VLOOKUP(C377,FPT!B:BN,23,0)</f>
        <v>0</v>
      </c>
      <c r="BQ377" t="str">
        <f t="shared" si="581"/>
        <v/>
      </c>
      <c r="BR377" s="275">
        <f>VLOOKUP(C377,MOVI!C:DT,24,0)</f>
        <v>0</v>
      </c>
      <c r="BS377" s="275">
        <f>VLOOKUP(C377,FPT!B:BQ,24,0)</f>
        <v>0</v>
      </c>
      <c r="BT377" t="str">
        <f t="shared" si="582"/>
        <v/>
      </c>
      <c r="BU377" s="275">
        <f>VLOOKUP(C377,MOVI!C:DT,25,0)</f>
        <v>200000</v>
      </c>
      <c r="BV377" s="275">
        <f>VLOOKUP(C377,FPT!B:BT,25,0)</f>
        <v>200000</v>
      </c>
      <c r="BW377" t="str">
        <f t="shared" si="583"/>
        <v/>
      </c>
      <c r="BX377" s="275">
        <f>VLOOKUP(C377,MOVI!C:DT,26,0)</f>
        <v>0</v>
      </c>
      <c r="BY377" s="275">
        <f>VLOOKUP(C377,FPT!B:BW,26,0)</f>
        <v>0</v>
      </c>
      <c r="BZ377" t="str">
        <f t="shared" si="584"/>
        <v/>
      </c>
      <c r="CA377" s="275">
        <f>VLOOKUP(C377,MOVI!C:DT,27,0)</f>
        <v>730000</v>
      </c>
      <c r="CB377" s="275">
        <f>VLOOKUP(C377,FPT!B:BZ,27,0)</f>
        <v>730000</v>
      </c>
      <c r="CC377" t="str">
        <f t="shared" si="585"/>
        <v/>
      </c>
      <c r="CD377" s="275">
        <f>VLOOKUP(C377,MOVI!C:DT,28,0)</f>
        <v>930000</v>
      </c>
      <c r="CE377" s="275">
        <f>VLOOKUP(C377,FPT!B:CC,28,0)</f>
        <v>930000</v>
      </c>
      <c r="CF377" t="str">
        <f t="shared" si="586"/>
        <v/>
      </c>
      <c r="CG377" t="str">
        <f>VLOOKUP(C377,MOVI!C:DT,29,0)</f>
        <v>CN</v>
      </c>
      <c r="CH377" s="252" t="str">
        <f>VLOOKUP(C377,FPT!B:CF,29,0)</f>
        <v>CN</v>
      </c>
      <c r="CI377" t="str">
        <f t="shared" si="587"/>
        <v/>
      </c>
      <c r="CJ377">
        <f>VLOOKUP(C377,MOVI!C:DT,30,0)</f>
        <v>26</v>
      </c>
      <c r="CK377" s="252">
        <f>VLOOKUP(C377,FPT!B:CI,30,0)</f>
        <v>26</v>
      </c>
      <c r="CL377" t="str">
        <f t="shared" si="588"/>
        <v/>
      </c>
      <c r="CM377">
        <f>VLOOKUP(C377,MOVI!C:DT,31,0)</f>
        <v>0</v>
      </c>
      <c r="CN377" s="252">
        <f>VLOOKUP(C377,FPT!B:CL,31,0)</f>
        <v>0</v>
      </c>
      <c r="CO377" t="str">
        <f t="shared" si="589"/>
        <v/>
      </c>
      <c r="CP377" s="275">
        <f>VLOOKUP(C377,MOVI!C:DT,32,0)</f>
        <v>0</v>
      </c>
      <c r="CQ377" s="275">
        <f>VLOOKUP(C377,FPT!B:CO,32,0)</f>
        <v>0</v>
      </c>
      <c r="CR377" t="str">
        <f t="shared" si="590"/>
        <v/>
      </c>
      <c r="CS377" s="275">
        <f>VLOOKUP(C377,MOVI!C:DT,33,0)</f>
        <v>0</v>
      </c>
      <c r="CT377" s="275">
        <f>VLOOKUP(C377,FPT!B:CR,33,0)</f>
        <v>0</v>
      </c>
      <c r="CU377" t="str">
        <f t="shared" si="591"/>
        <v/>
      </c>
      <c r="CV377" s="275">
        <f>VLOOKUP(C377,MOVI!C:DT,34,0)</f>
        <v>0</v>
      </c>
      <c r="CW377" s="275">
        <f>VLOOKUP(C377,FPT!B:CU,34,0)</f>
        <v>0</v>
      </c>
      <c r="CX377" t="str">
        <f t="shared" si="592"/>
        <v/>
      </c>
      <c r="CY377" s="275">
        <f>VLOOKUP(C377,MOVI!C:DT,35,0)</f>
        <v>0</v>
      </c>
      <c r="CZ377" s="275">
        <f>VLOOKUP(C377,FPT!B:CX,35,0)</f>
        <v>0</v>
      </c>
      <c r="DA377" t="str">
        <f t="shared" si="593"/>
        <v/>
      </c>
      <c r="DB377" s="275">
        <f>VLOOKUP(C377,MOVI!C:DT,36,0)</f>
        <v>0</v>
      </c>
      <c r="DC377" s="275">
        <f>VLOOKUP(C377,FPT!B:DA,36,0)</f>
        <v>0</v>
      </c>
      <c r="DD377" t="str">
        <f t="shared" si="594"/>
        <v/>
      </c>
      <c r="DE377" s="275">
        <f>VLOOKUP(C377,MOVI!C:DT,37,0)</f>
        <v>0</v>
      </c>
      <c r="DF377" s="275">
        <f>VLOOKUP(C377,FPT!B:DD,37,0)</f>
        <v>0</v>
      </c>
      <c r="DG377" t="str">
        <f t="shared" si="595"/>
        <v/>
      </c>
      <c r="DH377" s="275">
        <f>VLOOKUP(C377,MOVI!C:DT,38,0)</f>
        <v>0</v>
      </c>
      <c r="DI377" s="275">
        <f>VLOOKUP(C377,FPT!B:DG,38,0)</f>
        <v>0</v>
      </c>
      <c r="DJ377" t="str">
        <f t="shared" si="596"/>
        <v/>
      </c>
      <c r="DK377" s="275">
        <f>VLOOKUP(C377,MOVI!C:DT,39,0)</f>
        <v>0</v>
      </c>
      <c r="DL377" s="275">
        <f>VLOOKUP(C377,FPT!B:DJ,39,0)</f>
        <v>0</v>
      </c>
      <c r="DM377" t="str">
        <f t="shared" si="597"/>
        <v/>
      </c>
      <c r="DN377" s="275">
        <f>VLOOKUP(C377,MOVI!C:DT,40,0)</f>
        <v>0</v>
      </c>
      <c r="DO377" s="275">
        <f>VLOOKUP(C377,FPT!B:DM,40,0)</f>
        <v>0</v>
      </c>
      <c r="DP377" t="str">
        <f t="shared" si="598"/>
        <v/>
      </c>
      <c r="DQ377" s="275">
        <f>VLOOKUP(C377,MOVI!C:DT,41,0)</f>
        <v>0</v>
      </c>
      <c r="DR377" s="275">
        <f>VLOOKUP(C377,FPT!B:DP,41,0)</f>
        <v>0</v>
      </c>
      <c r="DS377" t="str">
        <f t="shared" si="599"/>
        <v/>
      </c>
      <c r="DT377" s="275">
        <f>VLOOKUP(C377,MOVI!C:DT,42,0)</f>
        <v>0</v>
      </c>
      <c r="DU377" s="275">
        <f>ROUND(VLOOKUP(C377,FPT!B:DS,42,0),0)</f>
        <v>0</v>
      </c>
      <c r="DV377" t="str">
        <f t="shared" si="600"/>
        <v/>
      </c>
      <c r="DW377" s="275">
        <f>VLOOKUP(C377,MOVI!C:DT,43,0)</f>
        <v>0</v>
      </c>
      <c r="DX377" s="275">
        <f>VLOOKUP(C377,FPT!B:DV,43,0)</f>
        <v>0</v>
      </c>
      <c r="DY377" t="str">
        <f t="shared" si="601"/>
        <v/>
      </c>
      <c r="DZ377" s="275">
        <f>VLOOKUP(C377,MOVI!C:DT,44,0)</f>
        <v>0</v>
      </c>
      <c r="EA377" s="275">
        <f>VLOOKUP(C377,FPT!B:DY,44,0)</f>
        <v>0</v>
      </c>
      <c r="EB377" t="str">
        <f t="shared" si="602"/>
        <v/>
      </c>
      <c r="EC377" s="275">
        <f>VLOOKUP(C377,MOVI!C:DT,45,0)</f>
        <v>0</v>
      </c>
      <c r="ED377" s="275">
        <f>ROUND(VLOOKUP(C377,FPT!B:EB,45,0),0)</f>
        <v>0</v>
      </c>
      <c r="EE377" t="str">
        <f t="shared" si="603"/>
        <v/>
      </c>
      <c r="EF377" s="275">
        <f>VLOOKUP(C377,MOVI!C:DT,46,0)</f>
        <v>0</v>
      </c>
      <c r="EG377" s="275">
        <f>VLOOKUP(C377,FPT!B:EE,46,0)</f>
        <v>0</v>
      </c>
      <c r="EH377" t="str">
        <f t="shared" si="604"/>
        <v/>
      </c>
      <c r="EI377" s="275">
        <f>VLOOKUP(C377,MOVI!C:DT,47,0)</f>
        <v>0</v>
      </c>
      <c r="EJ377" s="275">
        <f>VLOOKUP(C377,FPT!B:EH,47,0)</f>
        <v>0</v>
      </c>
      <c r="EK377" t="str">
        <f t="shared" si="605"/>
        <v/>
      </c>
      <c r="EL377" s="275">
        <f>VLOOKUP(C377,MOVI!C:DT,48,0)</f>
        <v>0</v>
      </c>
      <c r="EM377" s="275">
        <f>VLOOKUP(C377,FPT!B:EK,48,0)</f>
        <v>0</v>
      </c>
      <c r="EN377" t="str">
        <f t="shared" si="606"/>
        <v/>
      </c>
      <c r="EO377" s="275">
        <f>VLOOKUP(C377,MOVI!C:DT,49,0)</f>
        <v>0</v>
      </c>
      <c r="EP377" s="275">
        <f>VLOOKUP(C377,FPT!B:EN,49,0)</f>
        <v>0</v>
      </c>
      <c r="EQ377" t="str">
        <f t="shared" si="607"/>
        <v/>
      </c>
      <c r="ER377" s="275">
        <f>VLOOKUP(C377,MOVI!C:DT,50,0)</f>
        <v>0</v>
      </c>
      <c r="ES377" s="275">
        <f>VLOOKUP(C377,FPT!B:EQ,50,0)</f>
        <v>0</v>
      </c>
      <c r="ET377" t="str">
        <f t="shared" si="608"/>
        <v/>
      </c>
      <c r="EU377" s="275">
        <f>VLOOKUP(C377,MOVI!C:DT,51,0)</f>
        <v>0</v>
      </c>
      <c r="EV377" s="275">
        <f>VLOOKUP(C377,FPT!B:ET,51,0)</f>
        <v>0</v>
      </c>
      <c r="EW377" t="str">
        <f t="shared" si="609"/>
        <v/>
      </c>
      <c r="EX377" s="275">
        <f>VLOOKUP(C377,MOVI!C:DT,52,0)</f>
        <v>0</v>
      </c>
      <c r="EY377" s="275">
        <f>VLOOKUP(C377,FPT!B:EW,52,0)</f>
        <v>0</v>
      </c>
      <c r="EZ377" t="str">
        <f t="shared" si="610"/>
        <v/>
      </c>
      <c r="FA377" s="275">
        <f>VLOOKUP(C377,MOVI!C:DT,53,0)</f>
        <v>0</v>
      </c>
      <c r="FB377" s="275">
        <f>VLOOKUP(C377,FPT!B:EZ,53,0)</f>
        <v>0</v>
      </c>
      <c r="FC377" t="str">
        <f t="shared" si="611"/>
        <v/>
      </c>
      <c r="FD377" s="275">
        <f>VLOOKUP(C377,MOVI!C:DT,54,0)</f>
        <v>0</v>
      </c>
      <c r="FE377" s="275">
        <f>VLOOKUP(C377,FPT!B:FC,54,0)</f>
        <v>0</v>
      </c>
      <c r="FF377" t="str">
        <f t="shared" si="612"/>
        <v/>
      </c>
      <c r="FG377" s="275">
        <f>VLOOKUP(C377,MOVI!C:DT,55,0)</f>
        <v>0</v>
      </c>
      <c r="FH377" s="275">
        <f>VLOOKUP(C377,FPT!B:FF,55,0)</f>
        <v>0</v>
      </c>
      <c r="FI377" t="str">
        <f t="shared" si="613"/>
        <v/>
      </c>
      <c r="FJ377" s="275">
        <f>VLOOKUP(C377,MOVI!C:DT,56,0)</f>
        <v>0</v>
      </c>
      <c r="FK377" s="275">
        <f>VLOOKUP(C377,FPT!B:FI,56,0)</f>
        <v>0</v>
      </c>
      <c r="FL377" t="str">
        <f t="shared" si="614"/>
        <v/>
      </c>
      <c r="FM377" s="275">
        <f>VLOOKUP(C377,MOVI!C:DT,57,0)</f>
        <v>0</v>
      </c>
      <c r="FN377" s="275">
        <f>VLOOKUP(C377,FPT!B:FL,57,0)</f>
        <v>0</v>
      </c>
      <c r="FO377" t="str">
        <f t="shared" si="615"/>
        <v/>
      </c>
      <c r="FP377" s="275">
        <f>VLOOKUP(C377,MOVI!C:DT,58,0)</f>
        <v>0</v>
      </c>
      <c r="FQ377" s="275">
        <f>VLOOKUP(C377,FPT!B:FO,58,0)</f>
        <v>0</v>
      </c>
      <c r="FR377" t="str">
        <f t="shared" si="616"/>
        <v/>
      </c>
      <c r="FS377" s="275">
        <f>VLOOKUP(C377,MOVI!C:DT,59,0)</f>
        <v>0</v>
      </c>
      <c r="FT377" s="275">
        <f>VLOOKUP(C377,FPT!B:FR,59,0)</f>
        <v>0</v>
      </c>
      <c r="FU377" t="str">
        <f t="shared" si="617"/>
        <v/>
      </c>
      <c r="FV377" s="275">
        <f>VLOOKUP(C377,MOVI!C:DT,60,0)</f>
        <v>0</v>
      </c>
      <c r="FW377" s="275">
        <f>VLOOKUP(C377,FPT!B:FU,60,0)</f>
        <v>0</v>
      </c>
      <c r="FX377" t="str">
        <f t="shared" si="618"/>
        <v/>
      </c>
      <c r="FY377" s="275">
        <f>VLOOKUP(C377,MOVI!C:DT,61,0)</f>
        <v>0</v>
      </c>
      <c r="FZ377" s="275">
        <f>VLOOKUP(C377,FPT!B:FX,61,0)</f>
        <v>0</v>
      </c>
      <c r="GA377" t="str">
        <f t="shared" si="619"/>
        <v/>
      </c>
      <c r="GB377" s="275">
        <f>VLOOKUP(C377,MOVI!C:DT,62,0)</f>
        <v>0</v>
      </c>
      <c r="GC377" s="275">
        <f>VLOOKUP(C377,FPT!B:GA,62,0)</f>
        <v>0</v>
      </c>
      <c r="GD377" t="str">
        <f t="shared" si="620"/>
        <v/>
      </c>
      <c r="GE377" s="275">
        <f>VLOOKUP(C377,MOVI!C:DT,63,0)</f>
        <v>0</v>
      </c>
      <c r="GF377" s="275">
        <f>VLOOKUP(C377,FPT!B:GD,63,0)</f>
        <v>0</v>
      </c>
      <c r="GG377" t="str">
        <f t="shared" si="621"/>
        <v/>
      </c>
      <c r="GH377" s="275">
        <f>VLOOKUP(C377,MOVI!C:DT,64,0)</f>
        <v>0</v>
      </c>
      <c r="GI377" s="275">
        <f>VLOOKUP(C377,FPT!B:GG,64,0)</f>
        <v>0</v>
      </c>
      <c r="GJ377" t="str">
        <f t="shared" si="622"/>
        <v/>
      </c>
      <c r="GK377" s="275">
        <f>VLOOKUP(C377,MOVI!C:DT,65,0)</f>
        <v>0</v>
      </c>
      <c r="GL377" s="275">
        <f>VLOOKUP(C377,FPT!B:GJ,65,0)</f>
        <v>0</v>
      </c>
      <c r="GM377" t="str">
        <f t="shared" si="623"/>
        <v/>
      </c>
      <c r="GN377" s="275">
        <f>VLOOKUP(C377,MOVI!C:DT,66,0)</f>
        <v>0</v>
      </c>
      <c r="GO377" s="275">
        <f>VLOOKUP(C377,FPT!B:GM,66,0)</f>
        <v>0</v>
      </c>
      <c r="GP377" t="str">
        <f t="shared" si="624"/>
        <v/>
      </c>
      <c r="GQ377" s="275">
        <f>VLOOKUP(C377,MOVI!C:DT,67,0)</f>
        <v>0</v>
      </c>
      <c r="GR377" s="275">
        <f>VLOOKUP(C377,FPT!B:GP,67,0)</f>
        <v>0</v>
      </c>
      <c r="GS377" t="str">
        <f t="shared" si="625"/>
        <v/>
      </c>
      <c r="GT377" s="275">
        <f>VLOOKUP(C377,MOVI!C:DT,68,0)</f>
        <v>0</v>
      </c>
      <c r="GU377" s="275">
        <f>VLOOKUP(C377,FPT!B:GS,68,0)</f>
        <v>0</v>
      </c>
      <c r="GV377" t="str">
        <f t="shared" si="626"/>
        <v/>
      </c>
      <c r="GW377" s="275">
        <f>VLOOKUP(C377,MOVI!C:DT,69,0)</f>
        <v>0</v>
      </c>
      <c r="GX377" s="275">
        <f>VLOOKUP(C377,FPT!B:GV,69,0)</f>
        <v>0</v>
      </c>
      <c r="GY377" t="str">
        <f t="shared" si="627"/>
        <v/>
      </c>
      <c r="GZ377" s="275">
        <f>VLOOKUP(C377,MOVI!C:DT,70,0)</f>
        <v>0</v>
      </c>
      <c r="HA377" s="275">
        <f>VLOOKUP(C377,FPT!B:GY,70,0)</f>
        <v>0</v>
      </c>
      <c r="HB377" t="str">
        <f t="shared" si="628"/>
        <v/>
      </c>
      <c r="HC377" s="275">
        <f>VLOOKUP(C377,MOVI!C:DT,71,0)</f>
        <v>0</v>
      </c>
      <c r="HD377" s="275">
        <f>ROUND(VLOOKUP(C377,FPT!B:HB,71,0),0)</f>
        <v>0</v>
      </c>
      <c r="HE377" t="str">
        <f t="shared" si="629"/>
        <v/>
      </c>
      <c r="HF377" s="275">
        <f>ROUND(VLOOKUP(C377,MOVI!C:DT,72,0),0)</f>
        <v>0</v>
      </c>
      <c r="HG377" s="275">
        <f>ROUND(VLOOKUP(C377,FPT!B:HE,72,0),0)</f>
        <v>0</v>
      </c>
      <c r="HH377" t="str">
        <f t="shared" si="630"/>
        <v/>
      </c>
      <c r="HI377" s="275">
        <f>VLOOKUP(C377,MOVI!C:DT,73,0)</f>
        <v>0</v>
      </c>
      <c r="HJ377" s="275">
        <f>VLOOKUP(C377,FPT!B:HH,73,0)</f>
        <v>0</v>
      </c>
      <c r="HK377" t="str">
        <f t="shared" si="631"/>
        <v/>
      </c>
      <c r="HL377" s="275">
        <f>VLOOKUP(C377,MOVI!C:DT,74,0)</f>
        <v>0</v>
      </c>
      <c r="HM377" s="275">
        <f>VLOOKUP(C377,FPT!B:HK,74,0)</f>
        <v>0</v>
      </c>
      <c r="HN377" t="str">
        <f t="shared" si="632"/>
        <v/>
      </c>
      <c r="HO377" s="275">
        <f>VLOOKUP(C377,MOVI!C:DT,75,0)</f>
        <v>0</v>
      </c>
      <c r="HP377" s="275">
        <f>VLOOKUP(C377,FPT!B:HN,75,0)</f>
        <v>0</v>
      </c>
      <c r="HQ377" t="str">
        <f t="shared" si="633"/>
        <v/>
      </c>
      <c r="HR377" s="275">
        <f>VLOOKUP(C377,MOVI!C:DT,76,0)</f>
        <v>0</v>
      </c>
      <c r="HS377" s="275">
        <f>VLOOKUP(C377,FPT!B:HQ,76,0)</f>
        <v>0</v>
      </c>
      <c r="HT377" t="str">
        <f t="shared" si="634"/>
        <v/>
      </c>
      <c r="HU377" s="275">
        <f>VLOOKUP(C377,MOVI!C:DT,77,0)</f>
        <v>0</v>
      </c>
      <c r="HV377" s="275">
        <f>VLOOKUP(C377,FPT!B:HT,77,0)</f>
        <v>0</v>
      </c>
      <c r="HW377" t="str">
        <f t="shared" si="635"/>
        <v/>
      </c>
      <c r="HX377" s="274">
        <f>VLOOKUP(C377,MOVI!C:CB,78,0)</f>
        <v>0</v>
      </c>
      <c r="HY377" s="261">
        <f>VLOOKUP(C377,FPT!$B:$CA,78,0)</f>
        <v>0</v>
      </c>
      <c r="HZ377" t="str">
        <f t="shared" si="636"/>
        <v/>
      </c>
      <c r="IA377" s="275">
        <f>VLOOKUP(C377,MOVI!C:CD,79,0)</f>
        <v>0</v>
      </c>
      <c r="IB377" s="275">
        <f>VLOOKUP(C377,FPT!B:HZ,79,0)</f>
        <v>0</v>
      </c>
      <c r="IC377" t="str">
        <f t="shared" si="637"/>
        <v/>
      </c>
      <c r="ID377" s="275">
        <f>VLOOKUP(C377,MOVI!C:CD,80,0)</f>
        <v>0</v>
      </c>
      <c r="IE377" s="275">
        <f>VLOOKUP(C377,FPT!B:IC,80,0)</f>
        <v>0</v>
      </c>
      <c r="IF377" t="str">
        <f t="shared" si="638"/>
        <v/>
      </c>
      <c r="IG377" s="275">
        <f>VLOOKUP(C377,MOVI!C:DT,81,0)</f>
        <v>0</v>
      </c>
      <c r="IH377" s="275">
        <f>VLOOKUP(C377,FPT!B:IF,81,0)</f>
        <v>0</v>
      </c>
      <c r="II377" t="str">
        <f t="shared" si="639"/>
        <v/>
      </c>
      <c r="IJ377" s="275">
        <f>VLOOKUP(C377,MOVI!C:DT,82,0)</f>
        <v>0</v>
      </c>
      <c r="IK377" s="275">
        <f>VLOOKUP(C377,FPT!B:II,82,0)</f>
        <v>0</v>
      </c>
      <c r="IL377" t="str">
        <f t="shared" si="640"/>
        <v/>
      </c>
      <c r="IM377" s="275">
        <f>ROUND(VLOOKUP(C377,MOVI!C:DT,83,0),0)</f>
        <v>0</v>
      </c>
      <c r="IN377" s="275">
        <f>ROUND(VLOOKUP(C377,FPT!B:IL,83,0),0)</f>
        <v>0</v>
      </c>
      <c r="IO377" t="str">
        <f t="shared" si="641"/>
        <v/>
      </c>
      <c r="IP377" s="275">
        <f>VLOOKUP(C377,MOVI!C:DT,84,0)</f>
        <v>0</v>
      </c>
      <c r="IQ377" s="275">
        <f>VLOOKUP(C377,FPT!B:IO,84,0)</f>
        <v>0</v>
      </c>
      <c r="IR377" t="str">
        <f t="shared" si="642"/>
        <v/>
      </c>
      <c r="IS377" s="275">
        <f>ROUND(VLOOKUP(C377,MOVI!C:DT,85,0),0)</f>
        <v>0</v>
      </c>
      <c r="IT377" s="275">
        <f>ROUND(VLOOKUP(C377,FPT!B:IR,85,0),0)</f>
        <v>0</v>
      </c>
      <c r="IU377" t="str">
        <f t="shared" si="643"/>
        <v/>
      </c>
      <c r="IV377" s="275">
        <f>VLOOKUP(C377,MOVI!C:DT,86,0)</f>
        <v>0</v>
      </c>
      <c r="IW377" s="275">
        <f>VLOOKUP(C377,FPT!B:IU,86,0)</f>
        <v>0</v>
      </c>
      <c r="IX377" t="str">
        <f t="shared" si="644"/>
        <v/>
      </c>
      <c r="IY377" s="275">
        <f>ROUND(VLOOKUP(C377,MOVI!C:DT,87,0),0)</f>
        <v>0</v>
      </c>
      <c r="IZ377" s="275">
        <f>ROUND(VLOOKUP(C377,FPT!B:IX,87,0),0)</f>
        <v>0</v>
      </c>
      <c r="JA377" t="str">
        <f t="shared" si="645"/>
        <v/>
      </c>
      <c r="JB377" s="275">
        <f>VLOOKUP(C377,MOVI!C:DT,88,0)</f>
        <v>0</v>
      </c>
      <c r="JC377" s="275">
        <f>VLOOKUP(C377,FPT!B:JA,88,0)</f>
        <v>0</v>
      </c>
      <c r="JD377" t="str">
        <f t="shared" si="646"/>
        <v/>
      </c>
      <c r="JE377" s="275">
        <f>VLOOKUP(C377,MOVI!C:DT,89,0)</f>
        <v>0</v>
      </c>
      <c r="JF377" s="275">
        <f>VLOOKUP(C377,FPT!B:JD,89,0)</f>
        <v>0</v>
      </c>
      <c r="JG377" t="str">
        <f t="shared" si="647"/>
        <v/>
      </c>
      <c r="JH377" s="275">
        <f>VLOOKUP(C377,MOVI!C:DT,90,0)</f>
        <v>0</v>
      </c>
      <c r="JI377" s="275">
        <f>VLOOKUP(C377,FPT!B:JG,90,0)</f>
        <v>0</v>
      </c>
      <c r="JJ377" t="str">
        <f t="shared" si="648"/>
        <v/>
      </c>
      <c r="JK377" s="275">
        <f>VLOOKUP(C377,MOVI!C:DT,91,0)</f>
        <v>0</v>
      </c>
      <c r="JL377" s="275">
        <f>VLOOKUP(C377,FPT!B:JJ,91,0)</f>
        <v>0</v>
      </c>
      <c r="JM377" t="str">
        <f t="shared" si="649"/>
        <v/>
      </c>
      <c r="JN377" s="275">
        <f>VLOOKUP(C377,MOVI!C:DT,92,0)</f>
        <v>0</v>
      </c>
      <c r="JO377" s="275">
        <f>VLOOKUP(C377,FPT!B:JM,92,0)</f>
        <v>0</v>
      </c>
      <c r="JP377" t="str">
        <f t="shared" si="650"/>
        <v/>
      </c>
      <c r="JQ377" s="275">
        <f>VLOOKUP(C377,MOVI!C:DT,93,0)</f>
        <v>0</v>
      </c>
      <c r="JR377" s="275">
        <f>VLOOKUP(C377,FPT!B:JP,93,0)</f>
        <v>0</v>
      </c>
      <c r="JS377" t="str">
        <f t="shared" si="651"/>
        <v/>
      </c>
      <c r="JT377" s="275">
        <f>VLOOKUP(C377,MOVI!C:DT,94,0)</f>
        <v>0</v>
      </c>
      <c r="JU377" s="275">
        <f>VLOOKUP(C377,FPT!B:JS,94,0)</f>
        <v>0</v>
      </c>
      <c r="JV377" t="str">
        <f t="shared" si="652"/>
        <v/>
      </c>
      <c r="JW377" s="275">
        <f>VLOOKUP(C377,MOVI!C:DT,95,0)</f>
        <v>0</v>
      </c>
      <c r="JX377" s="275">
        <f>VLOOKUP(C377,FPT!B:JV,95,0)</f>
        <v>0</v>
      </c>
      <c r="JY377" t="str">
        <f t="shared" si="653"/>
        <v/>
      </c>
      <c r="JZ377" s="275">
        <f>VLOOKUP(C377,MOVI!C:DT,96,0)</f>
        <v>0</v>
      </c>
      <c r="KA377" s="275">
        <f>VLOOKUP(C377,FPT!B:JY,96,0)</f>
        <v>0</v>
      </c>
      <c r="KB377" t="str">
        <f t="shared" si="654"/>
        <v/>
      </c>
      <c r="KC377" s="275">
        <f>VLOOKUP(C377,MOVI!C:DT,97,0)</f>
        <v>0</v>
      </c>
      <c r="KD377" s="275">
        <f>VLOOKUP(C377,FPT!B:KB,97,0)</f>
        <v>0</v>
      </c>
      <c r="KE377" t="str">
        <f t="shared" si="655"/>
        <v/>
      </c>
      <c r="KF377" s="275">
        <f>VLOOKUP(C377,MOVI!C:DT,98,0)</f>
        <v>0</v>
      </c>
      <c r="KG377" s="275">
        <f>VLOOKUP(C377,FPT!B:KE,98,0)</f>
        <v>0</v>
      </c>
      <c r="KH377" t="str">
        <f t="shared" si="656"/>
        <v/>
      </c>
      <c r="KI377" s="275">
        <f>VLOOKUP(C377,MOVI!C:DT,99,0)</f>
        <v>0</v>
      </c>
      <c r="KJ377" s="275">
        <f>VLOOKUP(C377,FPT!B:KH,99,0)</f>
        <v>0</v>
      </c>
      <c r="KK377" t="str">
        <f t="shared" si="657"/>
        <v/>
      </c>
      <c r="KL377" s="275">
        <f>VLOOKUP(C377,MOVI!C:DT,100,0)</f>
        <v>0</v>
      </c>
      <c r="KM377" s="275">
        <f>VLOOKUP(C377,FPT!B:KK,100,0)</f>
        <v>0</v>
      </c>
      <c r="KN377" t="str">
        <f t="shared" si="658"/>
        <v/>
      </c>
      <c r="KO377" s="275">
        <f>VLOOKUP(C377,MOVI!C:DT,101,0)</f>
        <v>0</v>
      </c>
      <c r="KP377" s="275">
        <f>VLOOKUP(C377,FPT!B:KN,101,0)</f>
        <v>0</v>
      </c>
      <c r="KQ377" t="str">
        <f t="shared" si="659"/>
        <v/>
      </c>
      <c r="KR377" s="275">
        <f>VLOOKUP(C377,MOVI!C:DT,102,0)</f>
        <v>0</v>
      </c>
      <c r="KS377" s="275">
        <f>VLOOKUP(C377,FPT!B:KQ,102,0)</f>
        <v>0</v>
      </c>
      <c r="KT377" t="str">
        <f t="shared" si="660"/>
        <v/>
      </c>
      <c r="KU377" s="275">
        <f>VLOOKUP(C377,MOVI!C:DT,103,0)</f>
        <v>0</v>
      </c>
      <c r="KV377" s="275">
        <f>VLOOKUP(C377,FPT!B:KT,103,0)</f>
        <v>0</v>
      </c>
      <c r="KW377" t="str">
        <f t="shared" si="661"/>
        <v/>
      </c>
      <c r="KX377" s="275">
        <f>VLOOKUP(C377,MOVI!C:DT,104,0)</f>
        <v>0</v>
      </c>
      <c r="KY377" s="275">
        <f>VLOOKUP(C377,FPT!B:KW,104,0)</f>
        <v>0</v>
      </c>
      <c r="KZ377" t="str">
        <f t="shared" si="662"/>
        <v/>
      </c>
      <c r="LA377" s="275">
        <f>VLOOKUP(C377,MOVI!C:DT,105,0)</f>
        <v>0</v>
      </c>
      <c r="LB377" s="275">
        <f>VLOOKUP(C377,FPT!B:KZ,105,0)</f>
        <v>0</v>
      </c>
      <c r="LC377" t="str">
        <f t="shared" si="663"/>
        <v/>
      </c>
      <c r="LD377" s="275">
        <f>VLOOKUP(C377,MOVI!C:DT,106,0)</f>
        <v>0</v>
      </c>
      <c r="LE377" s="275">
        <f>VLOOKUP(C377,FPT!B:LC,106,0)</f>
        <v>0</v>
      </c>
      <c r="LF377" t="str">
        <f t="shared" si="664"/>
        <v/>
      </c>
      <c r="LG377" s="273">
        <f>VLOOKUP(C377,MOVI!C:DT,107,0)</f>
        <v>0</v>
      </c>
      <c r="LH377" s="273">
        <f>VLOOKUP(C377,FPT!B:LF,107,0)</f>
        <v>0</v>
      </c>
      <c r="LI377" t="str">
        <f t="shared" si="665"/>
        <v/>
      </c>
      <c r="LJ377" t="str">
        <f>VLOOKUP(C377,MOVI!C:DV,108,0)</f>
        <v>MoviNorthSales</v>
      </c>
      <c r="LK377" s="252" t="str">
        <f>VLOOKUP(C377,FPT!B:LI,108,0)</f>
        <v>MoviNorthSales</v>
      </c>
      <c r="LL377" t="str">
        <f t="shared" si="666"/>
        <v/>
      </c>
      <c r="LM377" s="275">
        <f>ROUND(VLOOKUP(C377,MOVI!C:DV,109,0),0)</f>
        <v>416667</v>
      </c>
      <c r="LN377" s="275">
        <f>ROUND(VLOOKUP(C377,FPT!B:LL,109,0),0)</f>
        <v>416667</v>
      </c>
      <c r="LO377" t="str">
        <f t="shared" si="667"/>
        <v/>
      </c>
      <c r="LP377" t="str">
        <f>VLOOKUP(C377,MOVI!C:DV,110,0)</f>
        <v>HNI</v>
      </c>
      <c r="LQ377" s="247" t="str">
        <f>VLOOKUP(C377,FPT!B:LO,110,0)</f>
        <v>HNI</v>
      </c>
      <c r="LR377" t="str">
        <f t="shared" si="668"/>
        <v/>
      </c>
      <c r="LS377">
        <f>MOVI!DI372</f>
        <v>0</v>
      </c>
      <c r="LV377">
        <f>MOVI!DJ372</f>
        <v>0</v>
      </c>
      <c r="LW377">
        <f>MOVI!DK372</f>
        <v>0</v>
      </c>
      <c r="LX377">
        <f>MOVI!DL372</f>
        <v>0</v>
      </c>
      <c r="LY377">
        <f>MOVI!DM372</f>
        <v>0</v>
      </c>
      <c r="LZ377">
        <f>MOVI!DN372</f>
        <v>0</v>
      </c>
      <c r="MA377">
        <f>MOVI!DO372</f>
        <v>0</v>
      </c>
      <c r="MB377" t="str">
        <f>MOVI!DP372</f>
        <v>HNI</v>
      </c>
      <c r="MC377">
        <f>MOVI!DQ372</f>
        <v>0</v>
      </c>
      <c r="MD377">
        <f>MOVI!DR372</f>
        <v>0</v>
      </c>
      <c r="ME377" t="str">
        <f>VLOOKUP(C377,MOVI!C:DV,121,0)</f>
        <v>Group 1</v>
      </c>
      <c r="MF377" s="252" t="str">
        <f>VLOOKUP(C377,FPT!B:MD,111,0)</f>
        <v>Group 1</v>
      </c>
      <c r="MG377" t="str">
        <f t="shared" si="672"/>
        <v/>
      </c>
      <c r="MH377" t="str">
        <f>VLOOKUP(C377,MOVI!C:DT,122,0)</f>
        <v>MoviNorthGroup 1</v>
      </c>
      <c r="MI377" s="252" t="str">
        <f>VLOOKUP(C377,FPT!B:DS,112,0)</f>
        <v>MoviNorthGroup 1</v>
      </c>
      <c r="MJ377" t="str">
        <f t="shared" si="669"/>
        <v/>
      </c>
    </row>
    <row r="378" spans="1:348" x14ac:dyDescent="0.25">
      <c r="A378">
        <v>370</v>
      </c>
      <c r="B378" s="48">
        <v>6258</v>
      </c>
      <c r="C378" s="271" t="s">
        <v>1154</v>
      </c>
      <c r="D378" t="str">
        <f>VLOOKUP(C378,MOVI!C:D,2,0)</f>
        <v>Nguyễn Thị Trang</v>
      </c>
      <c r="E378" t="str">
        <f>VLOOKUP(C378,FPT!B:C,2,0)</f>
        <v>Nguyễn Thị Trang</v>
      </c>
      <c r="F378" t="str">
        <f t="shared" si="562"/>
        <v/>
      </c>
      <c r="G378" t="str">
        <f>VLOOKUP(C378,MOVI!C:E,3,0)</f>
        <v>Sales</v>
      </c>
      <c r="H378" t="str">
        <f>VLOOKUP(C378,FPT!B:F,3,0)</f>
        <v>Sales</v>
      </c>
      <c r="I378" t="str">
        <f t="shared" si="563"/>
        <v/>
      </c>
      <c r="J378" t="str">
        <f>VLOOKUP(C378,MOVI!C:H,4,0)</f>
        <v>Field Sales</v>
      </c>
      <c r="K378" t="str">
        <f>VLOOKUP(C378,FPT!B:I,4,0)</f>
        <v>Field Sales</v>
      </c>
      <c r="L378" t="str">
        <f t="shared" si="564"/>
        <v/>
      </c>
      <c r="M378" t="str">
        <f>VLOOKUP(C378,MOVI!C:DT,5,0)</f>
        <v>Associate</v>
      </c>
      <c r="N378" t="str">
        <f>VLOOKUP(C378,FPT!B:L,5,0)</f>
        <v>Associate</v>
      </c>
      <c r="O378" t="str">
        <f t="shared" si="565"/>
        <v/>
      </c>
      <c r="P378" t="str">
        <f>VLOOKUP(C378,MOVI!C:DT,6,0)</f>
        <v>Field Sales</v>
      </c>
      <c r="Q378" t="str">
        <f>VLOOKUP(C378,FPT!B:O,6,0)</f>
        <v>Field sales</v>
      </c>
      <c r="R378" t="str">
        <f t="shared" si="566"/>
        <v/>
      </c>
      <c r="S378" t="str">
        <f>VLOOKUP(C378,MOVI!C:DT,7,0)</f>
        <v>North</v>
      </c>
      <c r="T378" t="str">
        <f>VLOOKUP(C378,FPT!B:R,7,0)</f>
        <v>North</v>
      </c>
      <c r="U378" t="str">
        <f t="shared" si="567"/>
        <v/>
      </c>
      <c r="V378" t="str">
        <f>VLOOKUP(C378,MOVI!C:DT,8,0)</f>
        <v>Movi</v>
      </c>
      <c r="W378" t="str">
        <f>VLOOKUP(C378,FPT!B:U,8,0)</f>
        <v>Movi</v>
      </c>
      <c r="X378" t="str">
        <f t="shared" si="568"/>
        <v/>
      </c>
      <c r="Y378" t="str">
        <f>VLOOKUP(C378,MOVI!C:DT,9,0)</f>
        <v>Full-time</v>
      </c>
      <c r="Z378" t="str">
        <f>VLOOKUP(C378,FPT!B:X,9,0)</f>
        <v>Full-time</v>
      </c>
      <c r="AA378" t="str">
        <f t="shared" si="569"/>
        <v/>
      </c>
      <c r="AB378" s="287" t="str">
        <f>VLOOKUP(C378,MOVI!C:DT,10,0)</f>
        <v>Probation</v>
      </c>
      <c r="AC378" t="str">
        <f>VLOOKUP(C378,FPT!B:AA,10,0)</f>
        <v>Permanent</v>
      </c>
      <c r="AD378" t="str">
        <f t="shared" si="570"/>
        <v>Lệch</v>
      </c>
      <c r="AE378" s="247">
        <f>VLOOKUP(C378,MOVI!C:DT,11,0)</f>
        <v>44512</v>
      </c>
      <c r="AF378" s="247">
        <f>VLOOKUP(C378,FPT!B:AD,11,0)</f>
        <v>44512</v>
      </c>
      <c r="AG378" t="str">
        <f t="shared" si="571"/>
        <v/>
      </c>
      <c r="AH378" s="260" t="str">
        <f>VLOOKUP(C378,MOVI!C:DT,12,0)</f>
        <v/>
      </c>
      <c r="AI378" s="260"/>
      <c r="AJ378" t="str">
        <f t="shared" si="671"/>
        <v/>
      </c>
      <c r="AK378">
        <f>VLOOKUP(C378,MOVI!C:DT,13,0)</f>
        <v>0</v>
      </c>
      <c r="AL378" s="247">
        <f>VLOOKUP(C378,FPT!B:AJ,13,0)</f>
        <v>0</v>
      </c>
      <c r="AM378" t="str">
        <f t="shared" si="670"/>
        <v/>
      </c>
      <c r="AN378" s="247">
        <f>VLOOKUP(C378,MOVI!C:DT,14,0)</f>
        <v>0</v>
      </c>
      <c r="AO378" s="247">
        <f>VLOOKUP(C378,FPT!B:AM,14,0)</f>
        <v>0</v>
      </c>
      <c r="AP378" t="str">
        <f t="shared" si="572"/>
        <v/>
      </c>
      <c r="AQ378" t="str">
        <f>VLOOKUP(C378,MOVI!C:DT,15,0)</f>
        <v>JO</v>
      </c>
      <c r="AR378" s="247">
        <f>VLOOKUP(C378,FPT!B:AP,15,0)</f>
        <v>0</v>
      </c>
      <c r="AS378" t="str">
        <f t="shared" si="573"/>
        <v>Lệch</v>
      </c>
      <c r="AT378" s="282">
        <f>VLOOKUP(C378,MOVI!C:DT,16,0)</f>
        <v>0.1</v>
      </c>
      <c r="AU378" s="288" t="str">
        <f>VLOOKUP(C378,FPT!B:AS,16,0)</f>
        <v>10%</v>
      </c>
      <c r="AV378" t="str">
        <f t="shared" si="574"/>
        <v>Lệch</v>
      </c>
      <c r="AW378" t="str">
        <f>VLOOKUP(C378,MOVI!C:DT,17,0)</f>
        <v>L</v>
      </c>
      <c r="AX378" s="247" t="str">
        <f>VLOOKUP(C378,FPT!B:AV,17,0)</f>
        <v>L</v>
      </c>
      <c r="AY378" t="str">
        <f t="shared" si="575"/>
        <v/>
      </c>
      <c r="AZ378">
        <f>VLOOKUP(C378,MOVI!C:DT,18,0)</f>
        <v>0</v>
      </c>
      <c r="BA378" s="247">
        <f>VLOOKUP(C378,FPT!B:AY,18,0)</f>
        <v>0</v>
      </c>
      <c r="BB378" t="str">
        <f t="shared" si="576"/>
        <v/>
      </c>
      <c r="BC378" s="275">
        <f>VLOOKUP(C378,MOVI!C:DT,19,0)</f>
        <v>5000000</v>
      </c>
      <c r="BD378" s="275">
        <f>VLOOKUP(C378,FPT!B:BB,19,0)</f>
        <v>5000000</v>
      </c>
      <c r="BE378" t="str">
        <f t="shared" si="577"/>
        <v/>
      </c>
      <c r="BF378">
        <f>VLOOKUP(C378,MOVI!C:DT,20,0)</f>
        <v>0</v>
      </c>
      <c r="BG378" s="252">
        <f>VLOOKUP(C378,FPT!B:BE,20,0)</f>
        <v>0</v>
      </c>
      <c r="BH378" t="str">
        <f t="shared" si="578"/>
        <v/>
      </c>
      <c r="BI378" s="275">
        <f>VLOOKUP(C378,MOVI!C:DT,21,0)</f>
        <v>5000000</v>
      </c>
      <c r="BJ378" s="275">
        <f>VLOOKUP(C378,FPT!B:BH,21,0)</f>
        <v>5000000</v>
      </c>
      <c r="BK378" t="str">
        <f t="shared" si="579"/>
        <v/>
      </c>
      <c r="BL378" s="275">
        <f>VLOOKUP(C378,MOVI!C:DT,22,0)</f>
        <v>0</v>
      </c>
      <c r="BM378" s="275">
        <f>VLOOKUP(C378,FPT!B:BK,22,0)</f>
        <v>0</v>
      </c>
      <c r="BN378" t="str">
        <f t="shared" si="580"/>
        <v/>
      </c>
      <c r="BO378" s="275">
        <f>VLOOKUP(C378,MOVI!C:DT,23,0)</f>
        <v>0</v>
      </c>
      <c r="BP378" s="275">
        <f>VLOOKUP(C378,FPT!B:BN,23,0)</f>
        <v>0</v>
      </c>
      <c r="BQ378" t="str">
        <f t="shared" si="581"/>
        <v/>
      </c>
      <c r="BR378" s="275">
        <f>VLOOKUP(C378,MOVI!C:DT,24,0)</f>
        <v>0</v>
      </c>
      <c r="BS378" s="275">
        <f>VLOOKUP(C378,FPT!B:BQ,24,0)</f>
        <v>0</v>
      </c>
      <c r="BT378" t="str">
        <f t="shared" si="582"/>
        <v/>
      </c>
      <c r="BU378" s="275">
        <f>VLOOKUP(C378,MOVI!C:DT,25,0)</f>
        <v>200000</v>
      </c>
      <c r="BV378" s="275">
        <f>VLOOKUP(C378,FPT!B:BT,25,0)</f>
        <v>200000</v>
      </c>
      <c r="BW378" t="str">
        <f t="shared" si="583"/>
        <v/>
      </c>
      <c r="BX378" s="275">
        <f>VLOOKUP(C378,MOVI!C:DT,26,0)</f>
        <v>0</v>
      </c>
      <c r="BY378" s="275">
        <f>VLOOKUP(C378,FPT!B:BW,26,0)</f>
        <v>0</v>
      </c>
      <c r="BZ378" t="str">
        <f t="shared" si="584"/>
        <v/>
      </c>
      <c r="CA378" s="275">
        <f>VLOOKUP(C378,MOVI!C:DT,27,0)</f>
        <v>730000</v>
      </c>
      <c r="CB378" s="275">
        <f>VLOOKUP(C378,FPT!B:BZ,27,0)</f>
        <v>730000</v>
      </c>
      <c r="CC378" t="str">
        <f t="shared" si="585"/>
        <v/>
      </c>
      <c r="CD378" s="275">
        <f>VLOOKUP(C378,MOVI!C:DT,28,0)</f>
        <v>930000</v>
      </c>
      <c r="CE378" s="275">
        <f>VLOOKUP(C378,FPT!B:CC,28,0)</f>
        <v>930000</v>
      </c>
      <c r="CF378" t="str">
        <f t="shared" si="586"/>
        <v/>
      </c>
      <c r="CG378" t="str">
        <f>VLOOKUP(C378,MOVI!C:DT,29,0)</f>
        <v>CN</v>
      </c>
      <c r="CH378" s="252" t="str">
        <f>VLOOKUP(C378,FPT!B:CF,29,0)</f>
        <v>CN</v>
      </c>
      <c r="CI378" t="str">
        <f t="shared" si="587"/>
        <v/>
      </c>
      <c r="CJ378">
        <f>VLOOKUP(C378,MOVI!C:DT,30,0)</f>
        <v>26</v>
      </c>
      <c r="CK378" s="252">
        <f>VLOOKUP(C378,FPT!B:CI,30,0)</f>
        <v>26</v>
      </c>
      <c r="CL378" t="str">
        <f t="shared" si="588"/>
        <v/>
      </c>
      <c r="CM378">
        <f>VLOOKUP(C378,MOVI!C:DT,31,0)</f>
        <v>26</v>
      </c>
      <c r="CN378" s="252">
        <f>VLOOKUP(C378,FPT!B:CL,31,0)</f>
        <v>26</v>
      </c>
      <c r="CO378" t="str">
        <f t="shared" si="589"/>
        <v/>
      </c>
      <c r="CP378" s="275">
        <f>VLOOKUP(C378,MOVI!C:DT,32,0)</f>
        <v>0</v>
      </c>
      <c r="CQ378" s="275">
        <f>VLOOKUP(C378,FPT!B:CO,32,0)</f>
        <v>0</v>
      </c>
      <c r="CR378" t="str">
        <f t="shared" si="590"/>
        <v/>
      </c>
      <c r="CS378" s="275">
        <f>VLOOKUP(C378,MOVI!C:DT,33,0)</f>
        <v>0</v>
      </c>
      <c r="CT378" s="275">
        <f>VLOOKUP(C378,FPT!B:CR,33,0)</f>
        <v>0</v>
      </c>
      <c r="CU378" t="str">
        <f t="shared" si="591"/>
        <v/>
      </c>
      <c r="CV378" s="275">
        <f>VLOOKUP(C378,MOVI!C:DT,34,0)</f>
        <v>0</v>
      </c>
      <c r="CW378" s="275">
        <f>VLOOKUP(C378,FPT!B:CU,34,0)</f>
        <v>0</v>
      </c>
      <c r="CX378" t="str">
        <f t="shared" si="592"/>
        <v/>
      </c>
      <c r="CY378" s="275">
        <f>VLOOKUP(C378,MOVI!C:DT,35,0)</f>
        <v>26</v>
      </c>
      <c r="CZ378" s="275">
        <f>VLOOKUP(C378,FPT!B:CX,35,0)</f>
        <v>26</v>
      </c>
      <c r="DA378" t="str">
        <f t="shared" si="593"/>
        <v/>
      </c>
      <c r="DB378" s="275">
        <f>VLOOKUP(C378,MOVI!C:DT,36,0)</f>
        <v>0</v>
      </c>
      <c r="DC378" s="275">
        <f>VLOOKUP(C378,FPT!B:DA,36,0)</f>
        <v>0</v>
      </c>
      <c r="DD378" t="str">
        <f t="shared" si="594"/>
        <v/>
      </c>
      <c r="DE378" s="275">
        <f>VLOOKUP(C378,MOVI!C:DT,37,0)</f>
        <v>0</v>
      </c>
      <c r="DF378" s="275">
        <f>VLOOKUP(C378,FPT!B:DD,37,0)</f>
        <v>0</v>
      </c>
      <c r="DG378" t="str">
        <f t="shared" si="595"/>
        <v/>
      </c>
      <c r="DH378" s="275">
        <f>VLOOKUP(C378,MOVI!C:DT,38,0)</f>
        <v>0</v>
      </c>
      <c r="DI378" s="275">
        <f>VLOOKUP(C378,FPT!B:DG,38,0)</f>
        <v>0</v>
      </c>
      <c r="DJ378" t="str">
        <f t="shared" si="596"/>
        <v/>
      </c>
      <c r="DK378" s="275">
        <f>VLOOKUP(C378,MOVI!C:DT,39,0)</f>
        <v>0</v>
      </c>
      <c r="DL378" s="275">
        <f>VLOOKUP(C378,FPT!B:DJ,39,0)</f>
        <v>0</v>
      </c>
      <c r="DM378" t="str">
        <f t="shared" si="597"/>
        <v/>
      </c>
      <c r="DN378" s="275">
        <f>VLOOKUP(C378,MOVI!C:DT,40,0)</f>
        <v>0</v>
      </c>
      <c r="DO378" s="275">
        <f>VLOOKUP(C378,FPT!B:DM,40,0)</f>
        <v>0</v>
      </c>
      <c r="DP378" t="str">
        <f t="shared" si="598"/>
        <v/>
      </c>
      <c r="DQ378" s="275">
        <f>VLOOKUP(C378,MOVI!C:DT,41,0)</f>
        <v>0</v>
      </c>
      <c r="DR378" s="275">
        <f>VLOOKUP(C378,FPT!B:DP,41,0)</f>
        <v>0</v>
      </c>
      <c r="DS378" t="str">
        <f t="shared" si="599"/>
        <v/>
      </c>
      <c r="DT378" s="275">
        <f>VLOOKUP(C378,MOVI!C:DT,42,0)</f>
        <v>5000000</v>
      </c>
      <c r="DU378" s="275">
        <f>ROUND(VLOOKUP(C378,FPT!B:DS,42,0),0)</f>
        <v>5000000</v>
      </c>
      <c r="DV378" t="str">
        <f t="shared" si="600"/>
        <v/>
      </c>
      <c r="DW378" s="275">
        <f>VLOOKUP(C378,MOVI!C:DT,43,0)</f>
        <v>0</v>
      </c>
      <c r="DX378" s="275">
        <f>VLOOKUP(C378,FPT!B:DV,43,0)</f>
        <v>0</v>
      </c>
      <c r="DY378" t="str">
        <f t="shared" si="601"/>
        <v/>
      </c>
      <c r="DZ378" s="275">
        <f>VLOOKUP(C378,MOVI!C:DT,44,0)</f>
        <v>0</v>
      </c>
      <c r="EA378" s="275">
        <f>VLOOKUP(C378,FPT!B:DY,44,0)</f>
        <v>0</v>
      </c>
      <c r="EB378" t="str">
        <f t="shared" si="602"/>
        <v/>
      </c>
      <c r="EC378" s="275">
        <f>VLOOKUP(C378,MOVI!C:DT,45,0)</f>
        <v>5000000</v>
      </c>
      <c r="ED378" s="275">
        <f>ROUND(VLOOKUP(C378,FPT!B:EB,45,0),0)</f>
        <v>5000000</v>
      </c>
      <c r="EE378" t="str">
        <f t="shared" si="603"/>
        <v/>
      </c>
      <c r="EF378" s="275">
        <f>VLOOKUP(C378,MOVI!C:DT,46,0)</f>
        <v>0</v>
      </c>
      <c r="EG378" s="275">
        <f>VLOOKUP(C378,FPT!B:EE,46,0)</f>
        <v>0</v>
      </c>
      <c r="EH378" t="str">
        <f t="shared" si="604"/>
        <v/>
      </c>
      <c r="EI378" s="275">
        <f>VLOOKUP(C378,MOVI!C:DT,47,0)</f>
        <v>0</v>
      </c>
      <c r="EJ378" s="275">
        <f>VLOOKUP(C378,FPT!B:EH,47,0)</f>
        <v>0</v>
      </c>
      <c r="EK378" t="str">
        <f t="shared" si="605"/>
        <v/>
      </c>
      <c r="EL378" s="275">
        <f>VLOOKUP(C378,MOVI!C:DT,48,0)</f>
        <v>0</v>
      </c>
      <c r="EM378" s="275">
        <f>VLOOKUP(C378,FPT!B:EK,48,0)</f>
        <v>0</v>
      </c>
      <c r="EN378" t="str">
        <f t="shared" si="606"/>
        <v/>
      </c>
      <c r="EO378" s="275">
        <f>VLOOKUP(C378,MOVI!C:DT,49,0)</f>
        <v>200000</v>
      </c>
      <c r="EP378" s="275">
        <f>VLOOKUP(C378,FPT!B:EN,49,0)</f>
        <v>200000</v>
      </c>
      <c r="EQ378" t="str">
        <f t="shared" si="607"/>
        <v/>
      </c>
      <c r="ER378" s="275">
        <f>VLOOKUP(C378,MOVI!C:DT,50,0)</f>
        <v>0</v>
      </c>
      <c r="ES378" s="275">
        <f>VLOOKUP(C378,FPT!B:EQ,50,0)</f>
        <v>0</v>
      </c>
      <c r="ET378" t="str">
        <f t="shared" si="608"/>
        <v/>
      </c>
      <c r="EU378" s="275">
        <f>VLOOKUP(C378,MOVI!C:DT,51,0)</f>
        <v>0</v>
      </c>
      <c r="EV378" s="275">
        <f>VLOOKUP(C378,FPT!B:ET,51,0)</f>
        <v>0</v>
      </c>
      <c r="EW378" t="str">
        <f t="shared" si="609"/>
        <v/>
      </c>
      <c r="EX378" s="275">
        <f>VLOOKUP(C378,MOVI!C:DT,52,0)</f>
        <v>0</v>
      </c>
      <c r="EY378" s="275">
        <f>VLOOKUP(C378,FPT!B:EW,52,0)</f>
        <v>0</v>
      </c>
      <c r="EZ378" t="str">
        <f t="shared" si="610"/>
        <v/>
      </c>
      <c r="FA378" s="275">
        <f>VLOOKUP(C378,MOVI!C:DT,53,0)</f>
        <v>0</v>
      </c>
      <c r="FB378" s="275">
        <f>VLOOKUP(C378,FPT!B:EZ,53,0)</f>
        <v>0</v>
      </c>
      <c r="FC378" t="str">
        <f t="shared" si="611"/>
        <v/>
      </c>
      <c r="FD378" s="275">
        <f>VLOOKUP(C378,MOVI!C:DT,54,0)</f>
        <v>0</v>
      </c>
      <c r="FE378" s="275">
        <f>VLOOKUP(C378,FPT!B:FC,54,0)</f>
        <v>0</v>
      </c>
      <c r="FF378" t="str">
        <f t="shared" si="612"/>
        <v/>
      </c>
      <c r="FG378" s="275">
        <f>VLOOKUP(C378,MOVI!C:DT,55,0)</f>
        <v>730000</v>
      </c>
      <c r="FH378" s="275">
        <f>VLOOKUP(C378,FPT!B:FF,55,0)</f>
        <v>730000</v>
      </c>
      <c r="FI378" t="str">
        <f t="shared" si="613"/>
        <v/>
      </c>
      <c r="FJ378" s="275">
        <f>VLOOKUP(C378,MOVI!C:DT,56,0)</f>
        <v>930000</v>
      </c>
      <c r="FK378" s="275">
        <f>VLOOKUP(C378,FPT!B:FI,56,0)</f>
        <v>930000</v>
      </c>
      <c r="FL378" t="str">
        <f t="shared" si="614"/>
        <v/>
      </c>
      <c r="FM378" s="275">
        <f>VLOOKUP(C378,MOVI!C:DT,57,0)</f>
        <v>57500</v>
      </c>
      <c r="FN378" s="275">
        <f>VLOOKUP(C378,FPT!B:FL,57,0)</f>
        <v>57500</v>
      </c>
      <c r="FO378" t="str">
        <f t="shared" si="615"/>
        <v/>
      </c>
      <c r="FP378" s="275">
        <f>VLOOKUP(C378,MOVI!C:DT,58,0)</f>
        <v>50000</v>
      </c>
      <c r="FQ378" s="275">
        <f>VLOOKUP(C378,FPT!B:FO,58,0)</f>
        <v>50000</v>
      </c>
      <c r="FR378" t="str">
        <f t="shared" si="616"/>
        <v/>
      </c>
      <c r="FS378" s="275">
        <f>VLOOKUP(C378,MOVI!C:DT,59,0)</f>
        <v>0</v>
      </c>
      <c r="FT378" s="275">
        <f>VLOOKUP(C378,FPT!B:FR,59,0)</f>
        <v>0</v>
      </c>
      <c r="FU378" t="str">
        <f t="shared" si="617"/>
        <v/>
      </c>
      <c r="FV378" s="275">
        <f>VLOOKUP(C378,MOVI!C:DT,60,0)</f>
        <v>0</v>
      </c>
      <c r="FW378" s="275">
        <f>VLOOKUP(C378,FPT!B:FU,60,0)</f>
        <v>0</v>
      </c>
      <c r="FX378" t="str">
        <f t="shared" si="618"/>
        <v/>
      </c>
      <c r="FY378" s="275">
        <f>VLOOKUP(C378,MOVI!C:DT,61,0)</f>
        <v>0</v>
      </c>
      <c r="FZ378" s="275">
        <f>VLOOKUP(C378,FPT!B:FX,61,0)</f>
        <v>0</v>
      </c>
      <c r="GA378" t="str">
        <f t="shared" si="619"/>
        <v/>
      </c>
      <c r="GB378" s="275">
        <f>VLOOKUP(C378,MOVI!C:DT,62,0)</f>
        <v>0</v>
      </c>
      <c r="GC378" s="275">
        <f>VLOOKUP(C378,FPT!B:GA,62,0)</f>
        <v>0</v>
      </c>
      <c r="GD378" t="str">
        <f t="shared" si="620"/>
        <v/>
      </c>
      <c r="GE378" s="275">
        <f>VLOOKUP(C378,MOVI!C:DT,63,0)</f>
        <v>0</v>
      </c>
      <c r="GF378" s="275">
        <f>VLOOKUP(C378,FPT!B:GD,63,0)</f>
        <v>0</v>
      </c>
      <c r="GG378" t="str">
        <f t="shared" si="621"/>
        <v/>
      </c>
      <c r="GH378" s="275">
        <f>VLOOKUP(C378,MOVI!C:DT,64,0)</f>
        <v>0</v>
      </c>
      <c r="GI378" s="275">
        <f>VLOOKUP(C378,FPT!B:GG,64,0)</f>
        <v>0</v>
      </c>
      <c r="GJ378" t="str">
        <f t="shared" si="622"/>
        <v/>
      </c>
      <c r="GK378" s="275">
        <f>VLOOKUP(C378,MOVI!C:DT,65,0)</f>
        <v>0</v>
      </c>
      <c r="GL378" s="275">
        <f>VLOOKUP(C378,FPT!B:GJ,65,0)</f>
        <v>0</v>
      </c>
      <c r="GM378" t="str">
        <f t="shared" si="623"/>
        <v/>
      </c>
      <c r="GN378" s="275">
        <f>VLOOKUP(C378,MOVI!C:DT,66,0)</f>
        <v>0</v>
      </c>
      <c r="GO378" s="275">
        <f>VLOOKUP(C378,FPT!B:GM,66,0)</f>
        <v>0</v>
      </c>
      <c r="GP378" t="str">
        <f t="shared" si="624"/>
        <v/>
      </c>
      <c r="GQ378" s="275">
        <f>VLOOKUP(C378,MOVI!C:DT,67,0)</f>
        <v>0</v>
      </c>
      <c r="GR378" s="275">
        <f>VLOOKUP(C378,FPT!B:GP,67,0)</f>
        <v>0</v>
      </c>
      <c r="GS378" t="str">
        <f t="shared" si="625"/>
        <v/>
      </c>
      <c r="GT378" s="275">
        <f>VLOOKUP(C378,MOVI!C:DT,68,0)</f>
        <v>0</v>
      </c>
      <c r="GU378" s="275">
        <f>VLOOKUP(C378,FPT!B:GS,68,0)</f>
        <v>0</v>
      </c>
      <c r="GV378" t="str">
        <f t="shared" si="626"/>
        <v/>
      </c>
      <c r="GW378" s="275">
        <f>VLOOKUP(C378,MOVI!C:DT,69,0)</f>
        <v>0</v>
      </c>
      <c r="GX378" s="275">
        <f>VLOOKUP(C378,FPT!B:GV,69,0)</f>
        <v>0</v>
      </c>
      <c r="GY378" t="str">
        <f t="shared" si="627"/>
        <v/>
      </c>
      <c r="GZ378" s="275">
        <f>VLOOKUP(C378,MOVI!C:DT,70,0)</f>
        <v>107500</v>
      </c>
      <c r="HA378" s="275">
        <f>VLOOKUP(C378,FPT!B:GY,70,0)</f>
        <v>107500</v>
      </c>
      <c r="HB378" t="str">
        <f t="shared" si="628"/>
        <v/>
      </c>
      <c r="HC378" s="275">
        <f>VLOOKUP(C378,MOVI!C:DT,71,0)</f>
        <v>6037500</v>
      </c>
      <c r="HD378" s="275">
        <f>ROUND(VLOOKUP(C378,FPT!B:HB,71,0),0)</f>
        <v>6037500</v>
      </c>
      <c r="HE378" t="str">
        <f t="shared" si="629"/>
        <v/>
      </c>
      <c r="HF378" s="275">
        <f>ROUND(VLOOKUP(C378,MOVI!C:DT,72,0),0)</f>
        <v>0</v>
      </c>
      <c r="HG378" s="275">
        <f>ROUND(VLOOKUP(C378,FPT!B:HE,72,0),0)</f>
        <v>0</v>
      </c>
      <c r="HH378" t="str">
        <f t="shared" si="630"/>
        <v/>
      </c>
      <c r="HI378" s="275">
        <f>VLOOKUP(C378,MOVI!C:DT,73,0)</f>
        <v>200000</v>
      </c>
      <c r="HJ378" s="275">
        <f>VLOOKUP(C378,FPT!B:HH,73,0)</f>
        <v>200000</v>
      </c>
      <c r="HK378" t="str">
        <f t="shared" si="631"/>
        <v/>
      </c>
      <c r="HL378" s="275">
        <f>VLOOKUP(C378,MOVI!C:DT,74,0)</f>
        <v>730000</v>
      </c>
      <c r="HM378" s="275">
        <f>VLOOKUP(C378,FPT!B:HK,74,0)</f>
        <v>730000</v>
      </c>
      <c r="HN378" t="str">
        <f t="shared" si="632"/>
        <v/>
      </c>
      <c r="HO378" s="275">
        <f>VLOOKUP(C378,MOVI!C:DT,75,0)</f>
        <v>0</v>
      </c>
      <c r="HP378" s="275">
        <f>VLOOKUP(C378,FPT!B:HN,75,0)</f>
        <v>0</v>
      </c>
      <c r="HQ378" t="str">
        <f t="shared" si="633"/>
        <v/>
      </c>
      <c r="HR378" s="275">
        <f>VLOOKUP(C378,MOVI!C:DT,76,0)</f>
        <v>0</v>
      </c>
      <c r="HS378" s="275">
        <f>VLOOKUP(C378,FPT!B:HQ,76,0)</f>
        <v>0</v>
      </c>
      <c r="HT378" t="str">
        <f t="shared" si="634"/>
        <v/>
      </c>
      <c r="HU378" s="275">
        <f>VLOOKUP(C378,MOVI!C:DT,77,0)</f>
        <v>0</v>
      </c>
      <c r="HV378" s="275">
        <f>VLOOKUP(C378,FPT!B:HT,77,0)</f>
        <v>0</v>
      </c>
      <c r="HW378" t="str">
        <f t="shared" si="635"/>
        <v/>
      </c>
      <c r="HX378" s="274">
        <f>VLOOKUP(C378,MOVI!C:CB,78,0)</f>
        <v>0</v>
      </c>
      <c r="HY378" s="261">
        <f>VLOOKUP(C378,FPT!$B:$CA,78,0)</f>
        <v>0</v>
      </c>
      <c r="HZ378" t="str">
        <f t="shared" si="636"/>
        <v/>
      </c>
      <c r="IA378" s="275">
        <f>VLOOKUP(C378,MOVI!C:CD,79,0)</f>
        <v>0</v>
      </c>
      <c r="IB378" s="275">
        <f>VLOOKUP(C378,FPT!B:HZ,79,0)</f>
        <v>0</v>
      </c>
      <c r="IC378" t="str">
        <f t="shared" si="637"/>
        <v/>
      </c>
      <c r="ID378" s="275">
        <f>VLOOKUP(C378,MOVI!C:CD,80,0)</f>
        <v>0</v>
      </c>
      <c r="IE378" s="275">
        <f>VLOOKUP(C378,FPT!B:IC,80,0)</f>
        <v>0</v>
      </c>
      <c r="IF378" t="str">
        <f t="shared" si="638"/>
        <v/>
      </c>
      <c r="IG378" s="275">
        <f>VLOOKUP(C378,MOVI!C:DT,81,0)</f>
        <v>0</v>
      </c>
      <c r="IH378" s="275">
        <f>VLOOKUP(C378,FPT!B:IF,81,0)</f>
        <v>0</v>
      </c>
      <c r="II378" t="str">
        <f t="shared" si="639"/>
        <v/>
      </c>
      <c r="IJ378" s="275">
        <f>VLOOKUP(C378,MOVI!C:DT,82,0)</f>
        <v>0</v>
      </c>
      <c r="IK378" s="275">
        <f>VLOOKUP(C378,FPT!B:II,82,0)</f>
        <v>0</v>
      </c>
      <c r="IL378" t="str">
        <f t="shared" si="640"/>
        <v/>
      </c>
      <c r="IM378" s="275">
        <f>ROUND(VLOOKUP(C378,MOVI!C:DT,83,0),0)</f>
        <v>930000</v>
      </c>
      <c r="IN378" s="275">
        <f>ROUND(VLOOKUP(C378,FPT!B:IL,83,0),0)</f>
        <v>930000</v>
      </c>
      <c r="IO378" t="str">
        <f t="shared" si="641"/>
        <v/>
      </c>
      <c r="IP378" s="275">
        <f>VLOOKUP(C378,MOVI!C:DT,84,0)</f>
        <v>5107500</v>
      </c>
      <c r="IQ378" s="275">
        <f>VLOOKUP(C378,FPT!B:IO,84,0)</f>
        <v>5107500</v>
      </c>
      <c r="IR378" t="str">
        <f t="shared" si="642"/>
        <v/>
      </c>
      <c r="IS378" s="275">
        <f>ROUND(VLOOKUP(C378,MOVI!C:DT,85,0),0)</f>
        <v>603750</v>
      </c>
      <c r="IT378" s="275">
        <f>ROUND(VLOOKUP(C378,FPT!B:IR,85,0),0)</f>
        <v>603750</v>
      </c>
      <c r="IU378" t="str">
        <f t="shared" si="643"/>
        <v/>
      </c>
      <c r="IV378" s="275">
        <f>VLOOKUP(C378,MOVI!C:DT,86,0)</f>
        <v>0</v>
      </c>
      <c r="IW378" s="275">
        <f>VLOOKUP(C378,FPT!B:IU,86,0)</f>
        <v>0</v>
      </c>
      <c r="IX378" t="str">
        <f t="shared" si="644"/>
        <v/>
      </c>
      <c r="IY378" s="275">
        <f>ROUND(VLOOKUP(C378,MOVI!C:DT,87,0),0)</f>
        <v>603750</v>
      </c>
      <c r="IZ378" s="275">
        <f>ROUND(VLOOKUP(C378,FPT!B:IX,87,0),0)</f>
        <v>603750</v>
      </c>
      <c r="JA378" t="str">
        <f t="shared" si="645"/>
        <v/>
      </c>
      <c r="JB378" s="275">
        <f>VLOOKUP(C378,MOVI!C:DT,88,0)</f>
        <v>0</v>
      </c>
      <c r="JC378" s="275">
        <f>VLOOKUP(C378,FPT!B:JA,88,0)</f>
        <v>0</v>
      </c>
      <c r="JD378" t="str">
        <f t="shared" si="646"/>
        <v/>
      </c>
      <c r="JE378" s="275">
        <f>VLOOKUP(C378,MOVI!C:DT,89,0)</f>
        <v>0</v>
      </c>
      <c r="JF378" s="275">
        <f>VLOOKUP(C378,FPT!B:JD,89,0)</f>
        <v>0</v>
      </c>
      <c r="JG378" t="str">
        <f t="shared" si="647"/>
        <v/>
      </c>
      <c r="JH378" s="275">
        <f>VLOOKUP(C378,MOVI!C:DT,90,0)</f>
        <v>0</v>
      </c>
      <c r="JI378" s="275">
        <f>VLOOKUP(C378,FPT!B:JG,90,0)</f>
        <v>0</v>
      </c>
      <c r="JJ378" t="str">
        <f t="shared" si="648"/>
        <v/>
      </c>
      <c r="JK378" s="275">
        <f>VLOOKUP(C378,MOVI!C:DT,91,0)</f>
        <v>0</v>
      </c>
      <c r="JL378" s="275">
        <f>VLOOKUP(C378,FPT!B:JJ,91,0)</f>
        <v>0</v>
      </c>
      <c r="JM378" t="str">
        <f t="shared" si="649"/>
        <v/>
      </c>
      <c r="JN378" s="275">
        <f>VLOOKUP(C378,MOVI!C:DT,92,0)</f>
        <v>0</v>
      </c>
      <c r="JO378" s="275">
        <f>VLOOKUP(C378,FPT!B:JM,92,0)</f>
        <v>0</v>
      </c>
      <c r="JP378" t="str">
        <f t="shared" si="650"/>
        <v/>
      </c>
      <c r="JQ378" s="275">
        <f>VLOOKUP(C378,MOVI!C:DT,93,0)</f>
        <v>0</v>
      </c>
      <c r="JR378" s="275">
        <f>VLOOKUP(C378,FPT!B:JP,93,0)</f>
        <v>0</v>
      </c>
      <c r="JS378" t="str">
        <f t="shared" si="651"/>
        <v/>
      </c>
      <c r="JT378" s="275">
        <f>VLOOKUP(C378,MOVI!C:DT,94,0)</f>
        <v>0</v>
      </c>
      <c r="JU378" s="275">
        <f>VLOOKUP(C378,FPT!B:JS,94,0)</f>
        <v>0</v>
      </c>
      <c r="JV378" t="str">
        <f t="shared" si="652"/>
        <v/>
      </c>
      <c r="JW378" s="275">
        <f>VLOOKUP(C378,MOVI!C:DT,95,0)</f>
        <v>5433750</v>
      </c>
      <c r="JX378" s="275">
        <f>VLOOKUP(C378,FPT!B:JV,95,0)</f>
        <v>5433750</v>
      </c>
      <c r="JY378" t="str">
        <f t="shared" si="653"/>
        <v/>
      </c>
      <c r="JZ378" s="275">
        <f>VLOOKUP(C378,MOVI!C:DT,96,0)</f>
        <v>0</v>
      </c>
      <c r="KA378" s="275">
        <f>VLOOKUP(C378,FPT!B:JY,96,0)</f>
        <v>0</v>
      </c>
      <c r="KB378" t="str">
        <f t="shared" si="654"/>
        <v/>
      </c>
      <c r="KC378" s="275">
        <f>VLOOKUP(C378,MOVI!C:DT,97,0)</f>
        <v>5433750</v>
      </c>
      <c r="KD378" s="275">
        <f>VLOOKUP(C378,FPT!B:KB,97,0)</f>
        <v>5433750</v>
      </c>
      <c r="KE378" t="str">
        <f t="shared" si="655"/>
        <v/>
      </c>
      <c r="KF378" s="275">
        <f>VLOOKUP(C378,MOVI!C:DT,98,0)</f>
        <v>0</v>
      </c>
      <c r="KG378" s="275">
        <f>VLOOKUP(C378,FPT!B:KE,98,0)</f>
        <v>0</v>
      </c>
      <c r="KH378" t="str">
        <f t="shared" si="656"/>
        <v/>
      </c>
      <c r="KI378" s="275">
        <f>VLOOKUP(C378,MOVI!C:DT,99,0)</f>
        <v>0</v>
      </c>
      <c r="KJ378" s="275">
        <f>VLOOKUP(C378,FPT!B:KH,99,0)</f>
        <v>0</v>
      </c>
      <c r="KK378" t="str">
        <f t="shared" si="657"/>
        <v/>
      </c>
      <c r="KL378" s="275">
        <f>VLOOKUP(C378,MOVI!C:DT,100,0)</f>
        <v>0</v>
      </c>
      <c r="KM378" s="275">
        <f>VLOOKUP(C378,FPT!B:KK,100,0)</f>
        <v>0</v>
      </c>
      <c r="KN378" t="str">
        <f t="shared" si="658"/>
        <v/>
      </c>
      <c r="KO378" s="275">
        <f>VLOOKUP(C378,MOVI!C:DT,101,0)</f>
        <v>0</v>
      </c>
      <c r="KP378" s="275">
        <f>VLOOKUP(C378,FPT!B:KN,101,0)</f>
        <v>0</v>
      </c>
      <c r="KQ378" t="str">
        <f t="shared" si="659"/>
        <v/>
      </c>
      <c r="KR378" s="275">
        <f>VLOOKUP(C378,MOVI!C:DT,102,0)</f>
        <v>0</v>
      </c>
      <c r="KS378" s="275">
        <f>VLOOKUP(C378,FPT!B:KQ,102,0)</f>
        <v>0</v>
      </c>
      <c r="KT378" t="str">
        <f t="shared" si="660"/>
        <v/>
      </c>
      <c r="KU378" s="275">
        <f>VLOOKUP(C378,MOVI!C:DT,103,0)</f>
        <v>0</v>
      </c>
      <c r="KV378" s="275">
        <f>VLOOKUP(C378,FPT!B:KT,103,0)</f>
        <v>0</v>
      </c>
      <c r="KW378" t="str">
        <f t="shared" si="661"/>
        <v/>
      </c>
      <c r="KX378" s="275">
        <f>VLOOKUP(C378,MOVI!C:DT,104,0)</f>
        <v>0</v>
      </c>
      <c r="KY378" s="275">
        <f>VLOOKUP(C378,FPT!B:KW,104,0)</f>
        <v>0</v>
      </c>
      <c r="KZ378" t="str">
        <f t="shared" si="662"/>
        <v/>
      </c>
      <c r="LA378" s="275">
        <f>VLOOKUP(C378,MOVI!C:DT,105,0)</f>
        <v>0</v>
      </c>
      <c r="LB378" s="275">
        <f>VLOOKUP(C378,FPT!B:KZ,105,0)</f>
        <v>0</v>
      </c>
      <c r="LC378" t="str">
        <f t="shared" si="663"/>
        <v/>
      </c>
      <c r="LD378" s="275">
        <f>VLOOKUP(C378,MOVI!C:DT,106,0)</f>
        <v>6037500</v>
      </c>
      <c r="LE378" s="275">
        <f>VLOOKUP(C378,FPT!B:LC,106,0)</f>
        <v>6037500</v>
      </c>
      <c r="LF378" t="str">
        <f t="shared" si="664"/>
        <v/>
      </c>
      <c r="LG378" s="273">
        <f>VLOOKUP(C378,MOVI!C:DT,107,0)</f>
        <v>0</v>
      </c>
      <c r="LH378" s="273">
        <f>VLOOKUP(C378,FPT!B:LF,107,0)</f>
        <v>0</v>
      </c>
      <c r="LI378" t="str">
        <f t="shared" si="665"/>
        <v/>
      </c>
      <c r="LJ378" t="str">
        <f>VLOOKUP(C378,MOVI!C:DV,108,0)</f>
        <v>MoviNorthSales</v>
      </c>
      <c r="LK378" s="252" t="str">
        <f>VLOOKUP(C378,FPT!B:LI,108,0)</f>
        <v>MoviNorthSales</v>
      </c>
      <c r="LL378" t="str">
        <f t="shared" si="666"/>
        <v/>
      </c>
      <c r="LM378" s="275">
        <f>ROUND(VLOOKUP(C378,MOVI!C:DV,109,0),0)</f>
        <v>416667</v>
      </c>
      <c r="LN378" s="275">
        <f>ROUND(VLOOKUP(C378,FPT!B:LL,109,0),0)</f>
        <v>416667</v>
      </c>
      <c r="LO378" t="str">
        <f t="shared" si="667"/>
        <v/>
      </c>
      <c r="LP378" t="str">
        <f>VLOOKUP(C378,MOVI!C:DV,110,0)</f>
        <v>HNI</v>
      </c>
      <c r="LQ378" s="247" t="str">
        <f>VLOOKUP(C378,FPT!B:LO,110,0)</f>
        <v>HNI</v>
      </c>
      <c r="LR378" t="str">
        <f t="shared" si="668"/>
        <v/>
      </c>
      <c r="LS378">
        <f>MOVI!DI373</f>
        <v>22</v>
      </c>
      <c r="LV378">
        <f>MOVI!DJ373</f>
        <v>0</v>
      </c>
      <c r="LW378">
        <f>MOVI!DK373</f>
        <v>0</v>
      </c>
      <c r="LX378">
        <f>MOVI!DL373</f>
        <v>0</v>
      </c>
      <c r="LY378">
        <f>MOVI!DM373</f>
        <v>0</v>
      </c>
      <c r="LZ378">
        <f>MOVI!DN373</f>
        <v>0</v>
      </c>
      <c r="MA378">
        <f>MOVI!DO373</f>
        <v>0</v>
      </c>
      <c r="MB378" t="str">
        <f>MOVI!DP373</f>
        <v>HNI</v>
      </c>
      <c r="MC378">
        <f>MOVI!DQ373</f>
        <v>0</v>
      </c>
      <c r="MD378">
        <f>MOVI!DR373</f>
        <v>0</v>
      </c>
      <c r="ME378" t="str">
        <f>VLOOKUP(C378,MOVI!C:DV,121,0)</f>
        <v>Group 1</v>
      </c>
      <c r="MF378" s="252" t="str">
        <f>VLOOKUP(C378,FPT!B:MD,111,0)</f>
        <v>Group 1</v>
      </c>
      <c r="MG378" t="str">
        <f t="shared" si="672"/>
        <v/>
      </c>
      <c r="MH378" t="str">
        <f>VLOOKUP(C378,MOVI!C:DT,122,0)</f>
        <v>MoviNorthGroup 1</v>
      </c>
      <c r="MI378" s="252" t="str">
        <f>VLOOKUP(C378,FPT!B:DS,112,0)</f>
        <v>MoviNorthGroup 1</v>
      </c>
      <c r="MJ378" t="str">
        <f t="shared" si="669"/>
        <v/>
      </c>
    </row>
    <row r="379" spans="1:348" x14ac:dyDescent="0.25">
      <c r="A379">
        <v>371</v>
      </c>
      <c r="B379" s="48">
        <v>6259</v>
      </c>
      <c r="C379" s="271" t="s">
        <v>1155</v>
      </c>
      <c r="D379" t="str">
        <f>VLOOKUP(C379,MOVI!C:D,2,0)</f>
        <v>Hà Văn Hoàng</v>
      </c>
      <c r="E379" t="str">
        <f>VLOOKUP(C379,FPT!B:C,2,0)</f>
        <v>Hà Văn Hoàng</v>
      </c>
      <c r="F379" t="str">
        <f t="shared" si="562"/>
        <v/>
      </c>
      <c r="G379" t="str">
        <f>VLOOKUP(C379,MOVI!C:E,3,0)</f>
        <v>Sales</v>
      </c>
      <c r="H379" t="str">
        <f>VLOOKUP(C379,FPT!B:F,3,0)</f>
        <v>Sales</v>
      </c>
      <c r="I379" t="str">
        <f t="shared" si="563"/>
        <v/>
      </c>
      <c r="J379" t="str">
        <f>VLOOKUP(C379,MOVI!C:H,4,0)</f>
        <v>Field Sales</v>
      </c>
      <c r="K379" t="str">
        <f>VLOOKUP(C379,FPT!B:I,4,0)</f>
        <v>Field Sales</v>
      </c>
      <c r="L379" t="str">
        <f t="shared" si="564"/>
        <v/>
      </c>
      <c r="M379" t="str">
        <f>VLOOKUP(C379,MOVI!C:DT,5,0)</f>
        <v>Associate</v>
      </c>
      <c r="N379" t="str">
        <f>VLOOKUP(C379,FPT!B:L,5,0)</f>
        <v>Associate</v>
      </c>
      <c r="O379" t="str">
        <f t="shared" si="565"/>
        <v/>
      </c>
      <c r="P379" t="str">
        <f>VLOOKUP(C379,MOVI!C:DT,6,0)</f>
        <v>Field Sales</v>
      </c>
      <c r="Q379" t="str">
        <f>VLOOKUP(C379,FPT!B:O,6,0)</f>
        <v>Field sales</v>
      </c>
      <c r="R379" t="str">
        <f t="shared" si="566"/>
        <v/>
      </c>
      <c r="S379" t="str">
        <f>VLOOKUP(C379,MOVI!C:DT,7,0)</f>
        <v>North</v>
      </c>
      <c r="T379" t="str">
        <f>VLOOKUP(C379,FPT!B:R,7,0)</f>
        <v>North</v>
      </c>
      <c r="U379" t="str">
        <f t="shared" si="567"/>
        <v/>
      </c>
      <c r="V379" t="str">
        <f>VLOOKUP(C379,MOVI!C:DT,8,0)</f>
        <v>Movi</v>
      </c>
      <c r="W379" t="str">
        <f>VLOOKUP(C379,FPT!B:U,8,0)</f>
        <v>Movi</v>
      </c>
      <c r="X379" t="str">
        <f t="shared" si="568"/>
        <v/>
      </c>
      <c r="Y379" t="str">
        <f>VLOOKUP(C379,MOVI!C:DT,9,0)</f>
        <v>Full-time</v>
      </c>
      <c r="Z379" t="str">
        <f>VLOOKUP(C379,FPT!B:X,9,0)</f>
        <v>Full-time</v>
      </c>
      <c r="AA379" t="str">
        <f t="shared" si="569"/>
        <v/>
      </c>
      <c r="AB379" t="str">
        <f>VLOOKUP(C379,MOVI!C:DT,10,0)</f>
        <v>Leaving</v>
      </c>
      <c r="AC379" t="str">
        <f>VLOOKUP(C379,FPT!B:AA,10,0)</f>
        <v>Leaving</v>
      </c>
      <c r="AD379" t="str">
        <f t="shared" si="570"/>
        <v/>
      </c>
      <c r="AE379" s="247">
        <f>VLOOKUP(C379,MOVI!C:DT,11,0)</f>
        <v>44512</v>
      </c>
      <c r="AF379" s="247">
        <f>VLOOKUP(C379,FPT!B:AD,11,0)</f>
        <v>44512</v>
      </c>
      <c r="AG379" t="str">
        <f t="shared" si="571"/>
        <v/>
      </c>
      <c r="AH379" s="260" t="str">
        <f>VLOOKUP(C379,MOVI!C:DT,12,0)</f>
        <v/>
      </c>
      <c r="AI379" s="260"/>
      <c r="AJ379" t="str">
        <f t="shared" si="671"/>
        <v/>
      </c>
      <c r="AK379">
        <f>VLOOKUP(C379,MOVI!C:DT,13,0)</f>
        <v>0</v>
      </c>
      <c r="AL379" s="247">
        <f>VLOOKUP(C379,FPT!B:AJ,13,0)</f>
        <v>0</v>
      </c>
      <c r="AM379" t="str">
        <f t="shared" si="670"/>
        <v/>
      </c>
      <c r="AN379" s="247">
        <f>VLOOKUP(C379,MOVI!C:DT,14,0)</f>
        <v>44547</v>
      </c>
      <c r="AO379" s="247">
        <f>VLOOKUP(C379,FPT!B:AM,14,0)</f>
        <v>44547</v>
      </c>
      <c r="AP379" t="str">
        <f t="shared" si="572"/>
        <v/>
      </c>
      <c r="AQ379" t="str">
        <f>VLOOKUP(C379,MOVI!C:DT,15,0)</f>
        <v>JO</v>
      </c>
      <c r="AR379" s="247" t="str">
        <f>VLOOKUP(C379,FPT!B:AP,15,0)</f>
        <v>JO</v>
      </c>
      <c r="AS379" t="str">
        <f t="shared" si="573"/>
        <v/>
      </c>
      <c r="AT379" s="282">
        <f>VLOOKUP(C379,MOVI!C:DT,16,0)</f>
        <v>0.1</v>
      </c>
      <c r="AU379" s="247" t="str">
        <f>VLOOKUP(C379,FPT!B:AS,16,0)</f>
        <v>10%</v>
      </c>
      <c r="AV379" t="str">
        <f t="shared" si="574"/>
        <v>Lệch</v>
      </c>
      <c r="AW379" t="str">
        <f>VLOOKUP(C379,MOVI!C:DT,17,0)</f>
        <v>L</v>
      </c>
      <c r="AX379" s="247" t="str">
        <f>VLOOKUP(C379,FPT!B:AV,17,0)</f>
        <v>L</v>
      </c>
      <c r="AY379" t="str">
        <f t="shared" si="575"/>
        <v/>
      </c>
      <c r="AZ379">
        <f>VLOOKUP(C379,MOVI!C:DT,18,0)</f>
        <v>0</v>
      </c>
      <c r="BA379" s="247">
        <f>VLOOKUP(C379,FPT!B:AY,18,0)</f>
        <v>0</v>
      </c>
      <c r="BB379" t="str">
        <f t="shared" si="576"/>
        <v/>
      </c>
      <c r="BC379" s="275">
        <f>VLOOKUP(C379,MOVI!C:DT,19,0)</f>
        <v>5000000</v>
      </c>
      <c r="BD379" s="275">
        <f>VLOOKUP(C379,FPT!B:BB,19,0)</f>
        <v>5000000</v>
      </c>
      <c r="BE379" t="str">
        <f t="shared" si="577"/>
        <v/>
      </c>
      <c r="BF379">
        <f>VLOOKUP(C379,MOVI!C:DT,20,0)</f>
        <v>0</v>
      </c>
      <c r="BG379" s="252">
        <f>VLOOKUP(C379,FPT!B:BE,20,0)</f>
        <v>0</v>
      </c>
      <c r="BH379" t="str">
        <f t="shared" si="578"/>
        <v/>
      </c>
      <c r="BI379" s="275">
        <f>VLOOKUP(C379,MOVI!C:DT,21,0)</f>
        <v>5000000</v>
      </c>
      <c r="BJ379" s="275">
        <f>VLOOKUP(C379,FPT!B:BH,21,0)</f>
        <v>5000000</v>
      </c>
      <c r="BK379" t="str">
        <f t="shared" si="579"/>
        <v/>
      </c>
      <c r="BL379" s="275">
        <f>VLOOKUP(C379,MOVI!C:DT,22,0)</f>
        <v>0</v>
      </c>
      <c r="BM379" s="275">
        <f>VLOOKUP(C379,FPT!B:BK,22,0)</f>
        <v>0</v>
      </c>
      <c r="BN379" t="str">
        <f t="shared" si="580"/>
        <v/>
      </c>
      <c r="BO379" s="275">
        <f>VLOOKUP(C379,MOVI!C:DT,23,0)</f>
        <v>0</v>
      </c>
      <c r="BP379" s="275">
        <f>VLOOKUP(C379,FPT!B:BN,23,0)</f>
        <v>0</v>
      </c>
      <c r="BQ379" t="str">
        <f t="shared" si="581"/>
        <v/>
      </c>
      <c r="BR379" s="275">
        <f>VLOOKUP(C379,MOVI!C:DT,24,0)</f>
        <v>0</v>
      </c>
      <c r="BS379" s="275">
        <f>VLOOKUP(C379,FPT!B:BQ,24,0)</f>
        <v>0</v>
      </c>
      <c r="BT379" t="str">
        <f t="shared" si="582"/>
        <v/>
      </c>
      <c r="BU379" s="275">
        <f>VLOOKUP(C379,MOVI!C:DT,25,0)</f>
        <v>200000</v>
      </c>
      <c r="BV379" s="275">
        <f>VLOOKUP(C379,FPT!B:BT,25,0)</f>
        <v>200000</v>
      </c>
      <c r="BW379" t="str">
        <f t="shared" si="583"/>
        <v/>
      </c>
      <c r="BX379" s="275">
        <f>VLOOKUP(C379,MOVI!C:DT,26,0)</f>
        <v>0</v>
      </c>
      <c r="BY379" s="275">
        <f>VLOOKUP(C379,FPT!B:BW,26,0)</f>
        <v>0</v>
      </c>
      <c r="BZ379" t="str">
        <f t="shared" si="584"/>
        <v/>
      </c>
      <c r="CA379" s="275">
        <f>VLOOKUP(C379,MOVI!C:DT,27,0)</f>
        <v>730000</v>
      </c>
      <c r="CB379" s="275">
        <f>VLOOKUP(C379,FPT!B:BZ,27,0)</f>
        <v>730000</v>
      </c>
      <c r="CC379" t="str">
        <f t="shared" si="585"/>
        <v/>
      </c>
      <c r="CD379" s="275">
        <f>VLOOKUP(C379,MOVI!C:DT,28,0)</f>
        <v>930000</v>
      </c>
      <c r="CE379" s="275">
        <f>VLOOKUP(C379,FPT!B:CC,28,0)</f>
        <v>930000</v>
      </c>
      <c r="CF379" t="str">
        <f t="shared" si="586"/>
        <v/>
      </c>
      <c r="CG379" t="str">
        <f>VLOOKUP(C379,MOVI!C:DT,29,0)</f>
        <v>CN</v>
      </c>
      <c r="CH379" s="252" t="str">
        <f>VLOOKUP(C379,FPT!B:CF,29,0)</f>
        <v>CN</v>
      </c>
      <c r="CI379" t="str">
        <f t="shared" si="587"/>
        <v/>
      </c>
      <c r="CJ379">
        <f>VLOOKUP(C379,MOVI!C:DT,30,0)</f>
        <v>26</v>
      </c>
      <c r="CK379" s="252">
        <f>VLOOKUP(C379,FPT!B:CI,30,0)</f>
        <v>26</v>
      </c>
      <c r="CL379" t="str">
        <f t="shared" si="588"/>
        <v/>
      </c>
      <c r="CM379">
        <f>VLOOKUP(C379,MOVI!C:DT,31,0)</f>
        <v>12</v>
      </c>
      <c r="CN379" s="252">
        <f>VLOOKUP(C379,FPT!B:CL,31,0)</f>
        <v>12</v>
      </c>
      <c r="CO379" t="str">
        <f t="shared" si="589"/>
        <v/>
      </c>
      <c r="CP379" s="275">
        <f>VLOOKUP(C379,MOVI!C:DT,32,0)</f>
        <v>0</v>
      </c>
      <c r="CQ379" s="275">
        <f>VLOOKUP(C379,FPT!B:CO,32,0)</f>
        <v>0</v>
      </c>
      <c r="CR379" t="str">
        <f t="shared" si="590"/>
        <v/>
      </c>
      <c r="CS379" s="275">
        <f>VLOOKUP(C379,MOVI!C:DT,33,0)</f>
        <v>0</v>
      </c>
      <c r="CT379" s="275">
        <f>VLOOKUP(C379,FPT!B:CR,33,0)</f>
        <v>0</v>
      </c>
      <c r="CU379" t="str">
        <f t="shared" si="591"/>
        <v/>
      </c>
      <c r="CV379" s="275">
        <f>VLOOKUP(C379,MOVI!C:DT,34,0)</f>
        <v>0</v>
      </c>
      <c r="CW379" s="275">
        <f>VLOOKUP(C379,FPT!B:CU,34,0)</f>
        <v>0</v>
      </c>
      <c r="CX379" t="str">
        <f t="shared" si="592"/>
        <v/>
      </c>
      <c r="CY379" s="275">
        <f>VLOOKUP(C379,MOVI!C:DT,35,0)</f>
        <v>12</v>
      </c>
      <c r="CZ379" s="275">
        <f>VLOOKUP(C379,FPT!B:CX,35,0)</f>
        <v>12</v>
      </c>
      <c r="DA379" t="str">
        <f t="shared" si="593"/>
        <v/>
      </c>
      <c r="DB379" s="275">
        <f>VLOOKUP(C379,MOVI!C:DT,36,0)</f>
        <v>0</v>
      </c>
      <c r="DC379" s="275">
        <f>VLOOKUP(C379,FPT!B:DA,36,0)</f>
        <v>0</v>
      </c>
      <c r="DD379" t="str">
        <f t="shared" si="594"/>
        <v/>
      </c>
      <c r="DE379" s="275">
        <f>VLOOKUP(C379,MOVI!C:DT,37,0)</f>
        <v>0</v>
      </c>
      <c r="DF379" s="275">
        <f>VLOOKUP(C379,FPT!B:DD,37,0)</f>
        <v>0</v>
      </c>
      <c r="DG379" t="str">
        <f t="shared" si="595"/>
        <v/>
      </c>
      <c r="DH379" s="275">
        <f>VLOOKUP(C379,MOVI!C:DT,38,0)</f>
        <v>0</v>
      </c>
      <c r="DI379" s="275">
        <f>VLOOKUP(C379,FPT!B:DG,38,0)</f>
        <v>0</v>
      </c>
      <c r="DJ379" t="str">
        <f t="shared" si="596"/>
        <v/>
      </c>
      <c r="DK379" s="275">
        <f>VLOOKUP(C379,MOVI!C:DT,39,0)</f>
        <v>0</v>
      </c>
      <c r="DL379" s="275">
        <f>VLOOKUP(C379,FPT!B:DJ,39,0)</f>
        <v>0</v>
      </c>
      <c r="DM379" t="str">
        <f t="shared" si="597"/>
        <v/>
      </c>
      <c r="DN379" s="275">
        <f>VLOOKUP(C379,MOVI!C:DT,40,0)</f>
        <v>0</v>
      </c>
      <c r="DO379" s="275">
        <f>VLOOKUP(C379,FPT!B:DM,40,0)</f>
        <v>0</v>
      </c>
      <c r="DP379" t="str">
        <f t="shared" si="598"/>
        <v/>
      </c>
      <c r="DQ379" s="275">
        <f>VLOOKUP(C379,MOVI!C:DT,41,0)</f>
        <v>0</v>
      </c>
      <c r="DR379" s="275">
        <f>VLOOKUP(C379,FPT!B:DP,41,0)</f>
        <v>0</v>
      </c>
      <c r="DS379" t="str">
        <f t="shared" si="599"/>
        <v/>
      </c>
      <c r="DT379" s="275">
        <f>VLOOKUP(C379,MOVI!C:DT,42,0)</f>
        <v>2307692</v>
      </c>
      <c r="DU379" s="275">
        <f>ROUND(VLOOKUP(C379,FPT!B:DS,42,0),0)</f>
        <v>2307692</v>
      </c>
      <c r="DV379" t="str">
        <f t="shared" si="600"/>
        <v/>
      </c>
      <c r="DW379" s="275">
        <f>VLOOKUP(C379,MOVI!C:DT,43,0)</f>
        <v>0</v>
      </c>
      <c r="DX379" s="275">
        <f>VLOOKUP(C379,FPT!B:DV,43,0)</f>
        <v>0</v>
      </c>
      <c r="DY379" t="str">
        <f t="shared" si="601"/>
        <v/>
      </c>
      <c r="DZ379" s="275">
        <f>VLOOKUP(C379,MOVI!C:DT,44,0)</f>
        <v>0</v>
      </c>
      <c r="EA379" s="275">
        <f>VLOOKUP(C379,FPT!B:DY,44,0)</f>
        <v>0</v>
      </c>
      <c r="EB379" t="str">
        <f t="shared" si="602"/>
        <v/>
      </c>
      <c r="EC379" s="275">
        <f>VLOOKUP(C379,MOVI!C:DT,45,0)</f>
        <v>2307692</v>
      </c>
      <c r="ED379" s="275">
        <f>ROUND(VLOOKUP(C379,FPT!B:EB,45,0),0)</f>
        <v>2307692</v>
      </c>
      <c r="EE379" t="str">
        <f t="shared" si="603"/>
        <v/>
      </c>
      <c r="EF379" s="275">
        <f>VLOOKUP(C379,MOVI!C:DT,46,0)</f>
        <v>0</v>
      </c>
      <c r="EG379" s="275">
        <f>VLOOKUP(C379,FPT!B:EE,46,0)</f>
        <v>0</v>
      </c>
      <c r="EH379" t="str">
        <f t="shared" si="604"/>
        <v/>
      </c>
      <c r="EI379" s="275">
        <f>VLOOKUP(C379,MOVI!C:DT,47,0)</f>
        <v>0</v>
      </c>
      <c r="EJ379" s="275">
        <f>VLOOKUP(C379,FPT!B:EH,47,0)</f>
        <v>0</v>
      </c>
      <c r="EK379" t="str">
        <f t="shared" si="605"/>
        <v/>
      </c>
      <c r="EL379" s="275">
        <f>VLOOKUP(C379,MOVI!C:DT,48,0)</f>
        <v>0</v>
      </c>
      <c r="EM379" s="275">
        <f>VLOOKUP(C379,FPT!B:EK,48,0)</f>
        <v>0</v>
      </c>
      <c r="EN379" t="str">
        <f t="shared" si="606"/>
        <v/>
      </c>
      <c r="EO379" s="275">
        <f>VLOOKUP(C379,MOVI!C:DT,49,0)</f>
        <v>100000</v>
      </c>
      <c r="EP379" s="275">
        <f>VLOOKUP(C379,FPT!B:EN,49,0)</f>
        <v>100000</v>
      </c>
      <c r="EQ379" t="str">
        <f t="shared" si="607"/>
        <v/>
      </c>
      <c r="ER379" s="275">
        <f>VLOOKUP(C379,MOVI!C:DT,50,0)</f>
        <v>0</v>
      </c>
      <c r="ES379" s="275">
        <f>VLOOKUP(C379,FPT!B:EQ,50,0)</f>
        <v>0</v>
      </c>
      <c r="ET379" t="str">
        <f t="shared" si="608"/>
        <v/>
      </c>
      <c r="EU379" s="275">
        <f>VLOOKUP(C379,MOVI!C:DT,51,0)</f>
        <v>0</v>
      </c>
      <c r="EV379" s="275">
        <f>VLOOKUP(C379,FPT!B:ET,51,0)</f>
        <v>0</v>
      </c>
      <c r="EW379" t="str">
        <f t="shared" si="609"/>
        <v/>
      </c>
      <c r="EX379" s="275">
        <f>VLOOKUP(C379,MOVI!C:DT,52,0)</f>
        <v>0</v>
      </c>
      <c r="EY379" s="275">
        <f>VLOOKUP(C379,FPT!B:EW,52,0)</f>
        <v>0</v>
      </c>
      <c r="EZ379" t="str">
        <f t="shared" si="610"/>
        <v/>
      </c>
      <c r="FA379" s="275">
        <f>VLOOKUP(C379,MOVI!C:DT,53,0)</f>
        <v>0</v>
      </c>
      <c r="FB379" s="275">
        <f>VLOOKUP(C379,FPT!B:EZ,53,0)</f>
        <v>0</v>
      </c>
      <c r="FC379" t="str">
        <f t="shared" si="611"/>
        <v/>
      </c>
      <c r="FD379" s="275">
        <f>VLOOKUP(C379,MOVI!C:DT,54,0)</f>
        <v>0</v>
      </c>
      <c r="FE379" s="275">
        <f>VLOOKUP(C379,FPT!B:FC,54,0)</f>
        <v>0</v>
      </c>
      <c r="FF379" t="str">
        <f t="shared" si="612"/>
        <v/>
      </c>
      <c r="FG379" s="275">
        <f>VLOOKUP(C379,MOVI!C:DT,55,0)</f>
        <v>336923</v>
      </c>
      <c r="FH379" s="275">
        <f>VLOOKUP(C379,FPT!B:FF,55,0)</f>
        <v>336923</v>
      </c>
      <c r="FI379" t="str">
        <f t="shared" si="613"/>
        <v/>
      </c>
      <c r="FJ379" s="275">
        <f>VLOOKUP(C379,MOVI!C:DT,56,0)</f>
        <v>436923</v>
      </c>
      <c r="FK379" s="275">
        <f>VLOOKUP(C379,FPT!B:FI,56,0)</f>
        <v>436923</v>
      </c>
      <c r="FL379" t="str">
        <f t="shared" si="614"/>
        <v/>
      </c>
      <c r="FM379" s="275">
        <f>VLOOKUP(C379,MOVI!C:DT,57,0)</f>
        <v>0</v>
      </c>
      <c r="FN379" s="275">
        <f>VLOOKUP(C379,FPT!B:FL,57,0)</f>
        <v>0</v>
      </c>
      <c r="FO379" t="str">
        <f t="shared" si="615"/>
        <v/>
      </c>
      <c r="FP379" s="275">
        <f>VLOOKUP(C379,MOVI!C:DT,58,0)</f>
        <v>0</v>
      </c>
      <c r="FQ379" s="275">
        <f>VLOOKUP(C379,FPT!B:FO,58,0)</f>
        <v>0</v>
      </c>
      <c r="FR379" t="str">
        <f t="shared" si="616"/>
        <v/>
      </c>
      <c r="FS379" s="275">
        <f>VLOOKUP(C379,MOVI!C:DT,59,0)</f>
        <v>0</v>
      </c>
      <c r="FT379" s="275">
        <f>VLOOKUP(C379,FPT!B:FR,59,0)</f>
        <v>0</v>
      </c>
      <c r="FU379" t="str">
        <f t="shared" si="617"/>
        <v/>
      </c>
      <c r="FV379" s="275">
        <f>VLOOKUP(C379,MOVI!C:DT,60,0)</f>
        <v>0</v>
      </c>
      <c r="FW379" s="275">
        <f>VLOOKUP(C379,FPT!B:FU,60,0)</f>
        <v>0</v>
      </c>
      <c r="FX379" t="str">
        <f t="shared" si="618"/>
        <v/>
      </c>
      <c r="FY379" s="275">
        <f>VLOOKUP(C379,MOVI!C:DT,61,0)</f>
        <v>0</v>
      </c>
      <c r="FZ379" s="275">
        <f>VLOOKUP(C379,FPT!B:FX,61,0)</f>
        <v>0</v>
      </c>
      <c r="GA379" t="str">
        <f t="shared" si="619"/>
        <v/>
      </c>
      <c r="GB379" s="275">
        <f>VLOOKUP(C379,MOVI!C:DT,62,0)</f>
        <v>0</v>
      </c>
      <c r="GC379" s="275">
        <f>VLOOKUP(C379,FPT!B:GA,62,0)</f>
        <v>0</v>
      </c>
      <c r="GD379" t="str">
        <f t="shared" si="620"/>
        <v/>
      </c>
      <c r="GE379" s="275">
        <f>VLOOKUP(C379,MOVI!C:DT,63,0)</f>
        <v>0</v>
      </c>
      <c r="GF379" s="275">
        <f>VLOOKUP(C379,FPT!B:GD,63,0)</f>
        <v>0</v>
      </c>
      <c r="GG379" t="str">
        <f t="shared" si="621"/>
        <v/>
      </c>
      <c r="GH379" s="275">
        <f>VLOOKUP(C379,MOVI!C:DT,64,0)</f>
        <v>0</v>
      </c>
      <c r="GI379" s="275">
        <f>VLOOKUP(C379,FPT!B:GG,64,0)</f>
        <v>0</v>
      </c>
      <c r="GJ379" t="str">
        <f t="shared" si="622"/>
        <v/>
      </c>
      <c r="GK379" s="275">
        <f>VLOOKUP(C379,MOVI!C:DT,65,0)</f>
        <v>0</v>
      </c>
      <c r="GL379" s="275">
        <f>VLOOKUP(C379,FPT!B:GJ,65,0)</f>
        <v>0</v>
      </c>
      <c r="GM379" t="str">
        <f t="shared" si="623"/>
        <v/>
      </c>
      <c r="GN379" s="275">
        <f>VLOOKUP(C379,MOVI!C:DT,66,0)</f>
        <v>0</v>
      </c>
      <c r="GO379" s="275">
        <f>VLOOKUP(C379,FPT!B:GM,66,0)</f>
        <v>0</v>
      </c>
      <c r="GP379" t="str">
        <f t="shared" si="624"/>
        <v/>
      </c>
      <c r="GQ379" s="275">
        <f>VLOOKUP(C379,MOVI!C:DT,67,0)</f>
        <v>0</v>
      </c>
      <c r="GR379" s="275">
        <f>VLOOKUP(C379,FPT!B:GP,67,0)</f>
        <v>0</v>
      </c>
      <c r="GS379" t="str">
        <f t="shared" si="625"/>
        <v/>
      </c>
      <c r="GT379" s="275">
        <f>VLOOKUP(C379,MOVI!C:DT,68,0)</f>
        <v>0</v>
      </c>
      <c r="GU379" s="275">
        <f>VLOOKUP(C379,FPT!B:GS,68,0)</f>
        <v>0</v>
      </c>
      <c r="GV379" t="str">
        <f t="shared" si="626"/>
        <v/>
      </c>
      <c r="GW379" s="275">
        <f>VLOOKUP(C379,MOVI!C:DT,69,0)</f>
        <v>0</v>
      </c>
      <c r="GX379" s="275">
        <f>VLOOKUP(C379,FPT!B:GV,69,0)</f>
        <v>0</v>
      </c>
      <c r="GY379" t="str">
        <f t="shared" si="627"/>
        <v/>
      </c>
      <c r="GZ379" s="275">
        <f>VLOOKUP(C379,MOVI!C:DT,70,0)</f>
        <v>0</v>
      </c>
      <c r="HA379" s="275">
        <f>VLOOKUP(C379,FPT!B:GY,70,0)</f>
        <v>0</v>
      </c>
      <c r="HB379" t="str">
        <f t="shared" si="628"/>
        <v/>
      </c>
      <c r="HC379" s="275">
        <f>VLOOKUP(C379,MOVI!C:DT,71,0)</f>
        <v>2744615</v>
      </c>
      <c r="HD379" s="275">
        <f>ROUND(VLOOKUP(C379,FPT!B:HB,71,0),0)</f>
        <v>2744615</v>
      </c>
      <c r="HE379" t="str">
        <f t="shared" si="629"/>
        <v/>
      </c>
      <c r="HF379" s="275">
        <f>ROUND(VLOOKUP(C379,MOVI!C:DT,72,0),0)</f>
        <v>0</v>
      </c>
      <c r="HG379" s="275">
        <f>ROUND(VLOOKUP(C379,FPT!B:HE,72,0),0)</f>
        <v>0</v>
      </c>
      <c r="HH379" t="str">
        <f t="shared" si="630"/>
        <v/>
      </c>
      <c r="HI379" s="275">
        <f>VLOOKUP(C379,MOVI!C:DT,73,0)</f>
        <v>100000</v>
      </c>
      <c r="HJ379" s="275">
        <f>VLOOKUP(C379,FPT!B:HH,73,0)</f>
        <v>100000</v>
      </c>
      <c r="HK379" t="str">
        <f t="shared" si="631"/>
        <v/>
      </c>
      <c r="HL379" s="275">
        <f>VLOOKUP(C379,MOVI!C:DT,74,0)</f>
        <v>336923</v>
      </c>
      <c r="HM379" s="275">
        <f>VLOOKUP(C379,FPT!B:HK,74,0)</f>
        <v>336923</v>
      </c>
      <c r="HN379" t="str">
        <f t="shared" si="632"/>
        <v/>
      </c>
      <c r="HO379" s="275">
        <f>VLOOKUP(C379,MOVI!C:DT,75,0)</f>
        <v>0</v>
      </c>
      <c r="HP379" s="275">
        <f>VLOOKUP(C379,FPT!B:HN,75,0)</f>
        <v>0</v>
      </c>
      <c r="HQ379" t="str">
        <f t="shared" si="633"/>
        <v/>
      </c>
      <c r="HR379" s="275">
        <f>VLOOKUP(C379,MOVI!C:DT,76,0)</f>
        <v>0</v>
      </c>
      <c r="HS379" s="275">
        <f>VLOOKUP(C379,FPT!B:HQ,76,0)</f>
        <v>0</v>
      </c>
      <c r="HT379" t="str">
        <f t="shared" si="634"/>
        <v/>
      </c>
      <c r="HU379" s="275">
        <f>VLOOKUP(C379,MOVI!C:DT,77,0)</f>
        <v>0</v>
      </c>
      <c r="HV379" s="275">
        <f>VLOOKUP(C379,FPT!B:HT,77,0)</f>
        <v>0</v>
      </c>
      <c r="HW379" t="str">
        <f t="shared" si="635"/>
        <v/>
      </c>
      <c r="HX379" s="274">
        <f>VLOOKUP(C379,MOVI!C:CB,78,0)</f>
        <v>0</v>
      </c>
      <c r="HY379" s="261">
        <f>VLOOKUP(C379,FPT!$B:$CA,78,0)</f>
        <v>0</v>
      </c>
      <c r="HZ379" t="str">
        <f t="shared" si="636"/>
        <v/>
      </c>
      <c r="IA379" s="275">
        <f>VLOOKUP(C379,MOVI!C:CD,79,0)</f>
        <v>0</v>
      </c>
      <c r="IB379" s="275">
        <f>VLOOKUP(C379,FPT!B:HZ,79,0)</f>
        <v>0</v>
      </c>
      <c r="IC379" t="str">
        <f t="shared" si="637"/>
        <v/>
      </c>
      <c r="ID379" s="275">
        <f>VLOOKUP(C379,MOVI!C:CD,80,0)</f>
        <v>0</v>
      </c>
      <c r="IE379" s="275">
        <f>VLOOKUP(C379,FPT!B:IC,80,0)</f>
        <v>0</v>
      </c>
      <c r="IF379" t="str">
        <f t="shared" si="638"/>
        <v/>
      </c>
      <c r="IG379" s="275">
        <f>VLOOKUP(C379,MOVI!C:DT,81,0)</f>
        <v>0</v>
      </c>
      <c r="IH379" s="275">
        <f>VLOOKUP(C379,FPT!B:IF,81,0)</f>
        <v>0</v>
      </c>
      <c r="II379" t="str">
        <f t="shared" si="639"/>
        <v/>
      </c>
      <c r="IJ379" s="275">
        <f>VLOOKUP(C379,MOVI!C:DT,82,0)</f>
        <v>0</v>
      </c>
      <c r="IK379" s="275">
        <f>VLOOKUP(C379,FPT!B:II,82,0)</f>
        <v>0</v>
      </c>
      <c r="IL379" t="str">
        <f t="shared" si="640"/>
        <v/>
      </c>
      <c r="IM379" s="275">
        <f>ROUND(VLOOKUP(C379,MOVI!C:DT,83,0),0)</f>
        <v>436923</v>
      </c>
      <c r="IN379" s="275">
        <f>ROUND(VLOOKUP(C379,FPT!B:IL,83,0),0)</f>
        <v>436923</v>
      </c>
      <c r="IO379" t="str">
        <f t="shared" si="641"/>
        <v/>
      </c>
      <c r="IP379" s="275">
        <f>ROUND(VLOOKUP(C379,MOVI!C:DT,84,0),0)</f>
        <v>2307692</v>
      </c>
      <c r="IQ379" s="275">
        <f>ROUND(VLOOKUP(C379,FPT!B:IO,84,0),0)</f>
        <v>2307692</v>
      </c>
      <c r="IR379" t="str">
        <f t="shared" si="642"/>
        <v/>
      </c>
      <c r="IS379" s="275">
        <f>ROUND(VLOOKUP(C379,MOVI!C:DT,85,0),0)</f>
        <v>274462</v>
      </c>
      <c r="IT379" s="275">
        <f>ROUND(VLOOKUP(C379,FPT!B:IR,85,0),0)</f>
        <v>274462</v>
      </c>
      <c r="IU379" t="str">
        <f t="shared" si="643"/>
        <v/>
      </c>
      <c r="IV379" s="275">
        <f>VLOOKUP(C379,MOVI!C:DT,86,0)</f>
        <v>0</v>
      </c>
      <c r="IW379" s="275">
        <f>VLOOKUP(C379,FPT!B:IU,86,0)</f>
        <v>0</v>
      </c>
      <c r="IX379" t="str">
        <f t="shared" si="644"/>
        <v/>
      </c>
      <c r="IY379" s="275">
        <f>ROUND(VLOOKUP(C379,MOVI!C:DT,87,0),0)</f>
        <v>274462</v>
      </c>
      <c r="IZ379" s="275">
        <f>ROUND(VLOOKUP(C379,FPT!B:IX,87,0),0)</f>
        <v>274462</v>
      </c>
      <c r="JA379" t="str">
        <f t="shared" si="645"/>
        <v/>
      </c>
      <c r="JB379" s="275">
        <f>VLOOKUP(C379,MOVI!C:DT,88,0)</f>
        <v>0</v>
      </c>
      <c r="JC379" s="275">
        <f>VLOOKUP(C379,FPT!B:JA,88,0)</f>
        <v>0</v>
      </c>
      <c r="JD379" t="str">
        <f t="shared" si="646"/>
        <v/>
      </c>
      <c r="JE379" s="275">
        <f>VLOOKUP(C379,MOVI!C:DT,89,0)</f>
        <v>0</v>
      </c>
      <c r="JF379" s="275">
        <f>VLOOKUP(C379,FPT!B:JD,89,0)</f>
        <v>0</v>
      </c>
      <c r="JG379" t="str">
        <f t="shared" si="647"/>
        <v/>
      </c>
      <c r="JH379" s="275">
        <f>VLOOKUP(C379,MOVI!C:DT,90,0)</f>
        <v>0</v>
      </c>
      <c r="JI379" s="275">
        <f>VLOOKUP(C379,FPT!B:JG,90,0)</f>
        <v>0</v>
      </c>
      <c r="JJ379" t="str">
        <f t="shared" si="648"/>
        <v/>
      </c>
      <c r="JK379" s="275">
        <f>VLOOKUP(C379,MOVI!C:DT,91,0)</f>
        <v>0</v>
      </c>
      <c r="JL379" s="275">
        <f>VLOOKUP(C379,FPT!B:JJ,91,0)</f>
        <v>0</v>
      </c>
      <c r="JM379" t="str">
        <f t="shared" si="649"/>
        <v/>
      </c>
      <c r="JN379" s="275">
        <f>VLOOKUP(C379,MOVI!C:DT,92,0)</f>
        <v>0</v>
      </c>
      <c r="JO379" s="275">
        <f>VLOOKUP(C379,FPT!B:JM,92,0)</f>
        <v>0</v>
      </c>
      <c r="JP379" t="str">
        <f t="shared" si="650"/>
        <v/>
      </c>
      <c r="JQ379" s="275">
        <f>VLOOKUP(C379,MOVI!C:DT,93,0)</f>
        <v>0</v>
      </c>
      <c r="JR379" s="275">
        <f>VLOOKUP(C379,FPT!B:JP,93,0)</f>
        <v>0</v>
      </c>
      <c r="JS379" t="str">
        <f t="shared" si="651"/>
        <v/>
      </c>
      <c r="JT379" s="275">
        <f>VLOOKUP(C379,MOVI!C:DT,94,0)</f>
        <v>0</v>
      </c>
      <c r="JU379" s="275">
        <f>VLOOKUP(C379,FPT!B:JS,94,0)</f>
        <v>0</v>
      </c>
      <c r="JV379" t="str">
        <f t="shared" si="652"/>
        <v/>
      </c>
      <c r="JW379" s="275">
        <f>VLOOKUP(C379,MOVI!C:DT,95,0)</f>
        <v>2470154</v>
      </c>
      <c r="JX379" s="275">
        <f>VLOOKUP(C379,FPT!B:JV,95,0)</f>
        <v>2470154</v>
      </c>
      <c r="JY379" t="str">
        <f t="shared" si="653"/>
        <v/>
      </c>
      <c r="JZ379" s="275">
        <f>VLOOKUP(C379,MOVI!C:DT,96,0)</f>
        <v>0</v>
      </c>
      <c r="KA379" s="275">
        <f>VLOOKUP(C379,FPT!B:JY,96,0)</f>
        <v>0</v>
      </c>
      <c r="KB379" t="str">
        <f t="shared" si="654"/>
        <v/>
      </c>
      <c r="KC379" s="275">
        <f>VLOOKUP(C379,MOVI!C:DT,97,0)</f>
        <v>2470154</v>
      </c>
      <c r="KD379" s="275">
        <f>VLOOKUP(C379,FPT!B:KB,97,0)</f>
        <v>2470154</v>
      </c>
      <c r="KE379" t="str">
        <f t="shared" si="655"/>
        <v/>
      </c>
      <c r="KF379" s="275">
        <f>VLOOKUP(C379,MOVI!C:DT,98,0)</f>
        <v>0</v>
      </c>
      <c r="KG379" s="275">
        <f>VLOOKUP(C379,FPT!B:KE,98,0)</f>
        <v>0</v>
      </c>
      <c r="KH379" t="str">
        <f t="shared" si="656"/>
        <v/>
      </c>
      <c r="KI379" s="275">
        <f>VLOOKUP(C379,MOVI!C:DT,99,0)</f>
        <v>0</v>
      </c>
      <c r="KJ379" s="275">
        <f>VLOOKUP(C379,FPT!B:KH,99,0)</f>
        <v>0</v>
      </c>
      <c r="KK379" t="str">
        <f t="shared" si="657"/>
        <v/>
      </c>
      <c r="KL379" s="275">
        <f>VLOOKUP(C379,MOVI!C:DT,100,0)</f>
        <v>0</v>
      </c>
      <c r="KM379" s="275">
        <f>VLOOKUP(C379,FPT!B:KK,100,0)</f>
        <v>0</v>
      </c>
      <c r="KN379" t="str">
        <f t="shared" si="658"/>
        <v/>
      </c>
      <c r="KO379" s="275">
        <f>VLOOKUP(C379,MOVI!C:DT,101,0)</f>
        <v>0</v>
      </c>
      <c r="KP379" s="275">
        <f>VLOOKUP(C379,FPT!B:KN,101,0)</f>
        <v>0</v>
      </c>
      <c r="KQ379" t="str">
        <f t="shared" si="659"/>
        <v/>
      </c>
      <c r="KR379" s="275">
        <f>VLOOKUP(C379,MOVI!C:DT,102,0)</f>
        <v>0</v>
      </c>
      <c r="KS379" s="275">
        <f>VLOOKUP(C379,FPT!B:KQ,102,0)</f>
        <v>0</v>
      </c>
      <c r="KT379" t="str">
        <f t="shared" si="660"/>
        <v/>
      </c>
      <c r="KU379" s="275">
        <f>VLOOKUP(C379,MOVI!C:DT,103,0)</f>
        <v>0</v>
      </c>
      <c r="KV379" s="275">
        <f>VLOOKUP(C379,FPT!B:KT,103,0)</f>
        <v>0</v>
      </c>
      <c r="KW379" t="str">
        <f t="shared" si="661"/>
        <v/>
      </c>
      <c r="KX379" s="275">
        <f>VLOOKUP(C379,MOVI!C:DT,104,0)</f>
        <v>0</v>
      </c>
      <c r="KY379" s="275">
        <f>VLOOKUP(C379,FPT!B:KW,104,0)</f>
        <v>0</v>
      </c>
      <c r="KZ379" t="str">
        <f t="shared" si="662"/>
        <v/>
      </c>
      <c r="LA379" s="275">
        <f>VLOOKUP(C379,MOVI!C:DT,105,0)</f>
        <v>0</v>
      </c>
      <c r="LB379" s="275">
        <f>VLOOKUP(C379,FPT!B:KZ,105,0)</f>
        <v>0</v>
      </c>
      <c r="LC379" t="str">
        <f t="shared" si="663"/>
        <v/>
      </c>
      <c r="LD379" s="275">
        <f>VLOOKUP(C379,MOVI!C:DT,106,0)</f>
        <v>2744615</v>
      </c>
      <c r="LE379" s="275">
        <f>VLOOKUP(C379,FPT!B:LC,106,0)</f>
        <v>2744615</v>
      </c>
      <c r="LF379" t="str">
        <f t="shared" si="664"/>
        <v/>
      </c>
      <c r="LG379" s="273">
        <f>VLOOKUP(C379,MOVI!C:DT,107,0)</f>
        <v>0</v>
      </c>
      <c r="LH379" s="273">
        <f>VLOOKUP(C379,FPT!B:LF,107,0)</f>
        <v>0</v>
      </c>
      <c r="LI379" t="str">
        <f t="shared" si="665"/>
        <v/>
      </c>
      <c r="LJ379" t="str">
        <f>VLOOKUP(C379,MOVI!C:DV,108,0)</f>
        <v>MoviNorthSales</v>
      </c>
      <c r="LK379" s="252" t="str">
        <f>VLOOKUP(C379,FPT!B:LI,108,0)</f>
        <v>MoviNorthSales</v>
      </c>
      <c r="LL379" t="str">
        <f t="shared" si="666"/>
        <v/>
      </c>
      <c r="LM379" s="275">
        <f>ROUND(VLOOKUP(C379,MOVI!C:DV,109,0),0)</f>
        <v>416667</v>
      </c>
      <c r="LN379" s="275">
        <f>ROUND(VLOOKUP(C379,FPT!B:LL,109,0),0)</f>
        <v>416667</v>
      </c>
      <c r="LO379" t="str">
        <f t="shared" si="667"/>
        <v/>
      </c>
      <c r="LP379" t="str">
        <f>VLOOKUP(C379,MOVI!C:DV,110,0)</f>
        <v>HNI</v>
      </c>
      <c r="LQ379" s="247" t="str">
        <f>VLOOKUP(C379,FPT!B:LO,110,0)</f>
        <v>HNI</v>
      </c>
      <c r="LR379" t="str">
        <f t="shared" si="668"/>
        <v/>
      </c>
      <c r="LS379">
        <f>MOVI!DI374</f>
        <v>8</v>
      </c>
      <c r="LV379">
        <f>MOVI!DJ374</f>
        <v>0</v>
      </c>
      <c r="LW379">
        <f>MOVI!DK374</f>
        <v>6</v>
      </c>
      <c r="LX379">
        <f>MOVI!DL374</f>
        <v>0</v>
      </c>
      <c r="LY379">
        <f>MOVI!DM374</f>
        <v>0</v>
      </c>
      <c r="LZ379">
        <f>MOVI!DN374</f>
        <v>0</v>
      </c>
      <c r="MA379">
        <f>MOVI!DO374</f>
        <v>0</v>
      </c>
      <c r="MB379" t="str">
        <f>MOVI!DP374</f>
        <v>HNI</v>
      </c>
      <c r="MC379">
        <f>MOVI!DQ374</f>
        <v>0</v>
      </c>
      <c r="MD379">
        <f>MOVI!DR374</f>
        <v>0</v>
      </c>
      <c r="ME379" t="str">
        <f>VLOOKUP(C379,MOVI!C:DV,121,0)</f>
        <v>Group 1</v>
      </c>
      <c r="MF379" s="252" t="str">
        <f>VLOOKUP(C379,FPT!B:MD,111,0)</f>
        <v>Group 1</v>
      </c>
      <c r="MG379" t="str">
        <f t="shared" si="672"/>
        <v/>
      </c>
      <c r="MH379" t="str">
        <f>VLOOKUP(C379,MOVI!C:DT,122,0)</f>
        <v>MoviNorthGroup 1</v>
      </c>
      <c r="MI379" s="252" t="str">
        <f>VLOOKUP(C379,FPT!B:DS,112,0)</f>
        <v>MoviNorthGroup 1</v>
      </c>
      <c r="MJ379" t="str">
        <f t="shared" si="669"/>
        <v/>
      </c>
    </row>
    <row r="380" spans="1:348" x14ac:dyDescent="0.25">
      <c r="A380">
        <v>372</v>
      </c>
      <c r="B380" s="48">
        <v>6260</v>
      </c>
      <c r="C380" s="271" t="s">
        <v>1156</v>
      </c>
      <c r="D380" t="str">
        <f>VLOOKUP(C380,MOVI!C:D,2,0)</f>
        <v>Hoàng Quang Đăng</v>
      </c>
      <c r="E380" t="str">
        <f>VLOOKUP(C380,FPT!B:C,2,0)</f>
        <v>Hoàng Quang Đăng</v>
      </c>
      <c r="F380" t="str">
        <f t="shared" si="562"/>
        <v/>
      </c>
      <c r="G380" t="str">
        <f>VLOOKUP(C380,MOVI!C:E,3,0)</f>
        <v>Sales</v>
      </c>
      <c r="H380" t="str">
        <f>VLOOKUP(C380,FPT!B:F,3,0)</f>
        <v>Sales</v>
      </c>
      <c r="I380" t="str">
        <f t="shared" si="563"/>
        <v/>
      </c>
      <c r="J380" t="str">
        <f>VLOOKUP(C380,MOVI!C:H,4,0)</f>
        <v>Field Sales</v>
      </c>
      <c r="K380" t="str">
        <f>VLOOKUP(C380,FPT!B:I,4,0)</f>
        <v>Field Sales</v>
      </c>
      <c r="L380" t="str">
        <f t="shared" si="564"/>
        <v/>
      </c>
      <c r="M380" t="str">
        <f>VLOOKUP(C380,MOVI!C:DT,5,0)</f>
        <v>Associate</v>
      </c>
      <c r="N380" t="str">
        <f>VLOOKUP(C380,FPT!B:L,5,0)</f>
        <v>Associate</v>
      </c>
      <c r="O380" t="str">
        <f t="shared" si="565"/>
        <v/>
      </c>
      <c r="P380" t="str">
        <f>VLOOKUP(C380,MOVI!C:DT,6,0)</f>
        <v>Field Sales</v>
      </c>
      <c r="Q380" t="str">
        <f>VLOOKUP(C380,FPT!B:O,6,0)</f>
        <v>Field sales</v>
      </c>
      <c r="R380" t="str">
        <f t="shared" si="566"/>
        <v/>
      </c>
      <c r="S380" t="str">
        <f>VLOOKUP(C380,MOVI!C:DT,7,0)</f>
        <v>North</v>
      </c>
      <c r="T380" t="str">
        <f>VLOOKUP(C380,FPT!B:R,7,0)</f>
        <v>North</v>
      </c>
      <c r="U380" t="str">
        <f t="shared" si="567"/>
        <v/>
      </c>
      <c r="V380" t="str">
        <f>VLOOKUP(C380,MOVI!C:DT,8,0)</f>
        <v>Movi</v>
      </c>
      <c r="W380" t="str">
        <f>VLOOKUP(C380,FPT!B:U,8,0)</f>
        <v>Movi</v>
      </c>
      <c r="X380" t="str">
        <f t="shared" si="568"/>
        <v/>
      </c>
      <c r="Y380" t="str">
        <f>VLOOKUP(C380,MOVI!C:DT,9,0)</f>
        <v>Full-time</v>
      </c>
      <c r="Z380" t="str">
        <f>VLOOKUP(C380,FPT!B:X,9,0)</f>
        <v>Full-time</v>
      </c>
      <c r="AA380" t="str">
        <f t="shared" si="569"/>
        <v/>
      </c>
      <c r="AB380" s="287" t="str">
        <f>VLOOKUP(C380,MOVI!C:DT,10,0)</f>
        <v>Probation</v>
      </c>
      <c r="AC380" t="str">
        <f>VLOOKUP(C380,FPT!B:AA,10,0)</f>
        <v>Permanent</v>
      </c>
      <c r="AD380" t="str">
        <f t="shared" si="570"/>
        <v>Lệch</v>
      </c>
      <c r="AE380" s="247">
        <f>VLOOKUP(C380,MOVI!C:DT,11,0)</f>
        <v>44512</v>
      </c>
      <c r="AF380" s="247">
        <f>VLOOKUP(C380,FPT!B:AD,11,0)</f>
        <v>44512</v>
      </c>
      <c r="AG380" t="str">
        <f t="shared" si="571"/>
        <v/>
      </c>
      <c r="AH380" s="260" t="str">
        <f>VLOOKUP(C380,MOVI!C:DT,12,0)</f>
        <v/>
      </c>
      <c r="AI380" s="260"/>
      <c r="AJ380" t="str">
        <f t="shared" si="671"/>
        <v/>
      </c>
      <c r="AK380">
        <f>VLOOKUP(C380,MOVI!C:DT,13,0)</f>
        <v>0</v>
      </c>
      <c r="AL380" s="247">
        <f>VLOOKUP(C380,FPT!B:AJ,13,0)</f>
        <v>0</v>
      </c>
      <c r="AM380" t="str">
        <f t="shared" si="670"/>
        <v/>
      </c>
      <c r="AN380" s="247">
        <f>VLOOKUP(C380,MOVI!C:DT,14,0)</f>
        <v>0</v>
      </c>
      <c r="AO380" s="247">
        <f>VLOOKUP(C380,FPT!B:AM,14,0)</f>
        <v>0</v>
      </c>
      <c r="AP380" t="str">
        <f t="shared" si="572"/>
        <v/>
      </c>
      <c r="AQ380" t="str">
        <f>VLOOKUP(C380,MOVI!C:DT,15,0)</f>
        <v>JO</v>
      </c>
      <c r="AR380" s="247">
        <f>VLOOKUP(C380,FPT!B:AP,15,0)</f>
        <v>0</v>
      </c>
      <c r="AS380" t="str">
        <f t="shared" si="573"/>
        <v>Lệch</v>
      </c>
      <c r="AT380" s="282">
        <f>VLOOKUP(C380,MOVI!C:DT,16,0)</f>
        <v>0.1</v>
      </c>
      <c r="AU380" s="288" t="str">
        <f>VLOOKUP(C380,FPT!B:AS,16,0)</f>
        <v>10%</v>
      </c>
      <c r="AV380" t="str">
        <f t="shared" si="574"/>
        <v>Lệch</v>
      </c>
      <c r="AW380" t="str">
        <f>VLOOKUP(C380,MOVI!C:DT,17,0)</f>
        <v>L</v>
      </c>
      <c r="AX380" s="247" t="str">
        <f>VLOOKUP(C380,FPT!B:AV,17,0)</f>
        <v>L</v>
      </c>
      <c r="AY380" t="str">
        <f t="shared" si="575"/>
        <v/>
      </c>
      <c r="AZ380">
        <f>VLOOKUP(C380,MOVI!C:DT,18,0)</f>
        <v>0</v>
      </c>
      <c r="BA380" s="247">
        <f>VLOOKUP(C380,FPT!B:AY,18,0)</f>
        <v>0</v>
      </c>
      <c r="BB380" t="str">
        <f t="shared" si="576"/>
        <v/>
      </c>
      <c r="BC380" s="275">
        <f>VLOOKUP(C380,MOVI!C:DT,19,0)</f>
        <v>5000000</v>
      </c>
      <c r="BD380" s="275">
        <f>VLOOKUP(C380,FPT!B:BB,19,0)</f>
        <v>5000000</v>
      </c>
      <c r="BE380" t="str">
        <f t="shared" si="577"/>
        <v/>
      </c>
      <c r="BF380">
        <f>VLOOKUP(C380,MOVI!C:DT,20,0)</f>
        <v>0</v>
      </c>
      <c r="BG380" s="252">
        <f>VLOOKUP(C380,FPT!B:BE,20,0)</f>
        <v>0</v>
      </c>
      <c r="BH380" t="str">
        <f t="shared" si="578"/>
        <v/>
      </c>
      <c r="BI380" s="275">
        <f>VLOOKUP(C380,MOVI!C:DT,21,0)</f>
        <v>5000000</v>
      </c>
      <c r="BJ380" s="275">
        <f>VLOOKUP(C380,FPT!B:BH,21,0)</f>
        <v>5000000</v>
      </c>
      <c r="BK380" t="str">
        <f t="shared" si="579"/>
        <v/>
      </c>
      <c r="BL380" s="275">
        <f>VLOOKUP(C380,MOVI!C:DT,22,0)</f>
        <v>0</v>
      </c>
      <c r="BM380" s="275">
        <f>VLOOKUP(C380,FPT!B:BK,22,0)</f>
        <v>0</v>
      </c>
      <c r="BN380" t="str">
        <f t="shared" si="580"/>
        <v/>
      </c>
      <c r="BO380" s="275">
        <f>VLOOKUP(C380,MOVI!C:DT,23,0)</f>
        <v>0</v>
      </c>
      <c r="BP380" s="275">
        <f>VLOOKUP(C380,FPT!B:BN,23,0)</f>
        <v>0</v>
      </c>
      <c r="BQ380" t="str">
        <f t="shared" si="581"/>
        <v/>
      </c>
      <c r="BR380" s="275">
        <f>VLOOKUP(C380,MOVI!C:DT,24,0)</f>
        <v>0</v>
      </c>
      <c r="BS380" s="275">
        <f>VLOOKUP(C380,FPT!B:BQ,24,0)</f>
        <v>0</v>
      </c>
      <c r="BT380" t="str">
        <f t="shared" si="582"/>
        <v/>
      </c>
      <c r="BU380" s="275">
        <f>VLOOKUP(C380,MOVI!C:DT,25,0)</f>
        <v>200000</v>
      </c>
      <c r="BV380" s="275">
        <f>VLOOKUP(C380,FPT!B:BT,25,0)</f>
        <v>200000</v>
      </c>
      <c r="BW380" t="str">
        <f t="shared" si="583"/>
        <v/>
      </c>
      <c r="BX380" s="275">
        <f>VLOOKUP(C380,MOVI!C:DT,26,0)</f>
        <v>0</v>
      </c>
      <c r="BY380" s="275">
        <f>VLOOKUP(C380,FPT!B:BW,26,0)</f>
        <v>0</v>
      </c>
      <c r="BZ380" t="str">
        <f t="shared" si="584"/>
        <v/>
      </c>
      <c r="CA380" s="275">
        <f>VLOOKUP(C380,MOVI!C:DT,27,0)</f>
        <v>730000</v>
      </c>
      <c r="CB380" s="275">
        <f>VLOOKUP(C380,FPT!B:BZ,27,0)</f>
        <v>730000</v>
      </c>
      <c r="CC380" t="str">
        <f t="shared" si="585"/>
        <v/>
      </c>
      <c r="CD380" s="275">
        <f>VLOOKUP(C380,MOVI!C:DT,28,0)</f>
        <v>930000</v>
      </c>
      <c r="CE380" s="275">
        <f>VLOOKUP(C380,FPT!B:CC,28,0)</f>
        <v>930000</v>
      </c>
      <c r="CF380" t="str">
        <f t="shared" si="586"/>
        <v/>
      </c>
      <c r="CG380" t="str">
        <f>VLOOKUP(C380,MOVI!C:DT,29,0)</f>
        <v>CN</v>
      </c>
      <c r="CH380" s="252" t="str">
        <f>VLOOKUP(C380,FPT!B:CF,29,0)</f>
        <v>CN</v>
      </c>
      <c r="CI380" t="str">
        <f t="shared" si="587"/>
        <v/>
      </c>
      <c r="CJ380">
        <f>VLOOKUP(C380,MOVI!C:DT,30,0)</f>
        <v>26</v>
      </c>
      <c r="CK380" s="252">
        <f>VLOOKUP(C380,FPT!B:CI,30,0)</f>
        <v>26</v>
      </c>
      <c r="CL380" t="str">
        <f t="shared" si="588"/>
        <v/>
      </c>
      <c r="CM380">
        <f>VLOOKUP(C380,MOVI!C:DT,31,0)</f>
        <v>26</v>
      </c>
      <c r="CN380" s="252">
        <f>VLOOKUP(C380,FPT!B:CL,31,0)</f>
        <v>26</v>
      </c>
      <c r="CO380" t="str">
        <f t="shared" si="589"/>
        <v/>
      </c>
      <c r="CP380" s="275">
        <f>VLOOKUP(C380,MOVI!C:DT,32,0)</f>
        <v>0</v>
      </c>
      <c r="CQ380" s="275">
        <f>VLOOKUP(C380,FPT!B:CO,32,0)</f>
        <v>0</v>
      </c>
      <c r="CR380" t="str">
        <f t="shared" si="590"/>
        <v/>
      </c>
      <c r="CS380" s="275">
        <f>VLOOKUP(C380,MOVI!C:DT,33,0)</f>
        <v>0</v>
      </c>
      <c r="CT380" s="275">
        <f>VLOOKUP(C380,FPT!B:CR,33,0)</f>
        <v>0</v>
      </c>
      <c r="CU380" t="str">
        <f t="shared" si="591"/>
        <v/>
      </c>
      <c r="CV380" s="275">
        <f>VLOOKUP(C380,MOVI!C:DT,34,0)</f>
        <v>0</v>
      </c>
      <c r="CW380" s="275">
        <f>VLOOKUP(C380,FPT!B:CU,34,0)</f>
        <v>0</v>
      </c>
      <c r="CX380" t="str">
        <f t="shared" si="592"/>
        <v/>
      </c>
      <c r="CY380" s="275">
        <f>VLOOKUP(C380,MOVI!C:DT,35,0)</f>
        <v>26</v>
      </c>
      <c r="CZ380" s="275">
        <f>VLOOKUP(C380,FPT!B:CX,35,0)</f>
        <v>26</v>
      </c>
      <c r="DA380" t="str">
        <f t="shared" si="593"/>
        <v/>
      </c>
      <c r="DB380" s="275">
        <f>VLOOKUP(C380,MOVI!C:DT,36,0)</f>
        <v>0</v>
      </c>
      <c r="DC380" s="275">
        <f>VLOOKUP(C380,FPT!B:DA,36,0)</f>
        <v>0</v>
      </c>
      <c r="DD380" t="str">
        <f t="shared" si="594"/>
        <v/>
      </c>
      <c r="DE380" s="275">
        <f>VLOOKUP(C380,MOVI!C:DT,37,0)</f>
        <v>0</v>
      </c>
      <c r="DF380" s="275">
        <f>VLOOKUP(C380,FPT!B:DD,37,0)</f>
        <v>0</v>
      </c>
      <c r="DG380" t="str">
        <f t="shared" si="595"/>
        <v/>
      </c>
      <c r="DH380" s="275">
        <f>VLOOKUP(C380,MOVI!C:DT,38,0)</f>
        <v>0</v>
      </c>
      <c r="DI380" s="275">
        <f>VLOOKUP(C380,FPT!B:DG,38,0)</f>
        <v>0</v>
      </c>
      <c r="DJ380" t="str">
        <f t="shared" si="596"/>
        <v/>
      </c>
      <c r="DK380" s="275">
        <f>VLOOKUP(C380,MOVI!C:DT,39,0)</f>
        <v>0</v>
      </c>
      <c r="DL380" s="275">
        <f>VLOOKUP(C380,FPT!B:DJ,39,0)</f>
        <v>0</v>
      </c>
      <c r="DM380" t="str">
        <f t="shared" si="597"/>
        <v/>
      </c>
      <c r="DN380" s="275">
        <f>VLOOKUP(C380,MOVI!C:DT,40,0)</f>
        <v>0</v>
      </c>
      <c r="DO380" s="275">
        <f>VLOOKUP(C380,FPT!B:DM,40,0)</f>
        <v>0</v>
      </c>
      <c r="DP380" t="str">
        <f t="shared" si="598"/>
        <v/>
      </c>
      <c r="DQ380" s="275">
        <f>VLOOKUP(C380,MOVI!C:DT,41,0)</f>
        <v>0</v>
      </c>
      <c r="DR380" s="275">
        <f>VLOOKUP(C380,FPT!B:DP,41,0)</f>
        <v>0</v>
      </c>
      <c r="DS380" t="str">
        <f t="shared" si="599"/>
        <v/>
      </c>
      <c r="DT380" s="275">
        <f>VLOOKUP(C380,MOVI!C:DT,42,0)</f>
        <v>5000000</v>
      </c>
      <c r="DU380" s="275">
        <f>ROUND(VLOOKUP(C380,FPT!B:DS,42,0),0)</f>
        <v>5000000</v>
      </c>
      <c r="DV380" t="str">
        <f t="shared" si="600"/>
        <v/>
      </c>
      <c r="DW380" s="275">
        <f>VLOOKUP(C380,MOVI!C:DT,43,0)</f>
        <v>0</v>
      </c>
      <c r="DX380" s="275">
        <f>VLOOKUP(C380,FPT!B:DV,43,0)</f>
        <v>0</v>
      </c>
      <c r="DY380" t="str">
        <f t="shared" si="601"/>
        <v/>
      </c>
      <c r="DZ380" s="275">
        <f>VLOOKUP(C380,MOVI!C:DT,44,0)</f>
        <v>0</v>
      </c>
      <c r="EA380" s="275">
        <f>VLOOKUP(C380,FPT!B:DY,44,0)</f>
        <v>0</v>
      </c>
      <c r="EB380" t="str">
        <f t="shared" si="602"/>
        <v/>
      </c>
      <c r="EC380" s="275">
        <f>VLOOKUP(C380,MOVI!C:DT,45,0)</f>
        <v>5000000</v>
      </c>
      <c r="ED380" s="275">
        <f>ROUND(VLOOKUP(C380,FPT!B:EB,45,0),0)</f>
        <v>5000000</v>
      </c>
      <c r="EE380" t="str">
        <f t="shared" si="603"/>
        <v/>
      </c>
      <c r="EF380" s="275">
        <f>VLOOKUP(C380,MOVI!C:DT,46,0)</f>
        <v>0</v>
      </c>
      <c r="EG380" s="275">
        <f>VLOOKUP(C380,FPT!B:EE,46,0)</f>
        <v>0</v>
      </c>
      <c r="EH380" t="str">
        <f t="shared" si="604"/>
        <v/>
      </c>
      <c r="EI380" s="275">
        <f>VLOOKUP(C380,MOVI!C:DT,47,0)</f>
        <v>0</v>
      </c>
      <c r="EJ380" s="275">
        <f>VLOOKUP(C380,FPT!B:EH,47,0)</f>
        <v>0</v>
      </c>
      <c r="EK380" t="str">
        <f t="shared" si="605"/>
        <v/>
      </c>
      <c r="EL380" s="275">
        <f>VLOOKUP(C380,MOVI!C:DT,48,0)</f>
        <v>0</v>
      </c>
      <c r="EM380" s="275">
        <f>VLOOKUP(C380,FPT!B:EK,48,0)</f>
        <v>0</v>
      </c>
      <c r="EN380" t="str">
        <f t="shared" si="606"/>
        <v/>
      </c>
      <c r="EO380" s="275">
        <f>VLOOKUP(C380,MOVI!C:DT,49,0)</f>
        <v>200000</v>
      </c>
      <c r="EP380" s="275">
        <f>VLOOKUP(C380,FPT!B:EN,49,0)</f>
        <v>200000</v>
      </c>
      <c r="EQ380" t="str">
        <f t="shared" si="607"/>
        <v/>
      </c>
      <c r="ER380" s="275">
        <f>VLOOKUP(C380,MOVI!C:DT,50,0)</f>
        <v>0</v>
      </c>
      <c r="ES380" s="275">
        <f>VLOOKUP(C380,FPT!B:EQ,50,0)</f>
        <v>0</v>
      </c>
      <c r="ET380" t="str">
        <f t="shared" si="608"/>
        <v/>
      </c>
      <c r="EU380" s="275">
        <f>VLOOKUP(C380,MOVI!C:DT,51,0)</f>
        <v>0</v>
      </c>
      <c r="EV380" s="275">
        <f>VLOOKUP(C380,FPT!B:ET,51,0)</f>
        <v>0</v>
      </c>
      <c r="EW380" t="str">
        <f t="shared" si="609"/>
        <v/>
      </c>
      <c r="EX380" s="275">
        <f>VLOOKUP(C380,MOVI!C:DT,52,0)</f>
        <v>0</v>
      </c>
      <c r="EY380" s="275">
        <f>VLOOKUP(C380,FPT!B:EW,52,0)</f>
        <v>0</v>
      </c>
      <c r="EZ380" t="str">
        <f t="shared" si="610"/>
        <v/>
      </c>
      <c r="FA380" s="275">
        <f>VLOOKUP(C380,MOVI!C:DT,53,0)</f>
        <v>0</v>
      </c>
      <c r="FB380" s="275">
        <f>VLOOKUP(C380,FPT!B:EZ,53,0)</f>
        <v>0</v>
      </c>
      <c r="FC380" t="str">
        <f t="shared" si="611"/>
        <v/>
      </c>
      <c r="FD380" s="275">
        <f>VLOOKUP(C380,MOVI!C:DT,54,0)</f>
        <v>0</v>
      </c>
      <c r="FE380" s="275">
        <f>VLOOKUP(C380,FPT!B:FC,54,0)</f>
        <v>0</v>
      </c>
      <c r="FF380" t="str">
        <f t="shared" si="612"/>
        <v/>
      </c>
      <c r="FG380" s="275">
        <f>VLOOKUP(C380,MOVI!C:DT,55,0)</f>
        <v>730000</v>
      </c>
      <c r="FH380" s="275">
        <f>VLOOKUP(C380,FPT!B:FF,55,0)</f>
        <v>730000</v>
      </c>
      <c r="FI380" t="str">
        <f t="shared" si="613"/>
        <v/>
      </c>
      <c r="FJ380" s="275">
        <f>VLOOKUP(C380,MOVI!C:DT,56,0)</f>
        <v>930000</v>
      </c>
      <c r="FK380" s="275">
        <f>VLOOKUP(C380,FPT!B:FI,56,0)</f>
        <v>930000</v>
      </c>
      <c r="FL380" t="str">
        <f t="shared" si="614"/>
        <v/>
      </c>
      <c r="FM380" s="275">
        <f>VLOOKUP(C380,MOVI!C:DT,57,0)</f>
        <v>0</v>
      </c>
      <c r="FN380" s="275">
        <f>VLOOKUP(C380,FPT!B:FL,57,0)</f>
        <v>0</v>
      </c>
      <c r="FO380" t="str">
        <f t="shared" si="615"/>
        <v/>
      </c>
      <c r="FP380" s="275">
        <f>VLOOKUP(C380,MOVI!C:DT,58,0)</f>
        <v>0</v>
      </c>
      <c r="FQ380" s="275">
        <f>VLOOKUP(C380,FPT!B:FO,58,0)</f>
        <v>0</v>
      </c>
      <c r="FR380" t="str">
        <f t="shared" si="616"/>
        <v/>
      </c>
      <c r="FS380" s="275">
        <f>VLOOKUP(C380,MOVI!C:DT,59,0)</f>
        <v>0</v>
      </c>
      <c r="FT380" s="275">
        <f>VLOOKUP(C380,FPT!B:FR,59,0)</f>
        <v>0</v>
      </c>
      <c r="FU380" t="str">
        <f t="shared" si="617"/>
        <v/>
      </c>
      <c r="FV380" s="275">
        <f>VLOOKUP(C380,MOVI!C:DT,60,0)</f>
        <v>0</v>
      </c>
      <c r="FW380" s="275">
        <f>VLOOKUP(C380,FPT!B:FU,60,0)</f>
        <v>0</v>
      </c>
      <c r="FX380" t="str">
        <f t="shared" si="618"/>
        <v/>
      </c>
      <c r="FY380" s="275">
        <f>VLOOKUP(C380,MOVI!C:DT,61,0)</f>
        <v>0</v>
      </c>
      <c r="FZ380" s="275">
        <f>VLOOKUP(C380,FPT!B:FX,61,0)</f>
        <v>0</v>
      </c>
      <c r="GA380" t="str">
        <f t="shared" si="619"/>
        <v/>
      </c>
      <c r="GB380" s="275">
        <f>VLOOKUP(C380,MOVI!C:DT,62,0)</f>
        <v>0</v>
      </c>
      <c r="GC380" s="275">
        <f>VLOOKUP(C380,FPT!B:GA,62,0)</f>
        <v>0</v>
      </c>
      <c r="GD380" t="str">
        <f t="shared" si="620"/>
        <v/>
      </c>
      <c r="GE380" s="275">
        <f>VLOOKUP(C380,MOVI!C:DT,63,0)</f>
        <v>0</v>
      </c>
      <c r="GF380" s="275">
        <f>VLOOKUP(C380,FPT!B:GD,63,0)</f>
        <v>0</v>
      </c>
      <c r="GG380" t="str">
        <f t="shared" si="621"/>
        <v/>
      </c>
      <c r="GH380" s="275">
        <f>VLOOKUP(C380,MOVI!C:DT,64,0)</f>
        <v>0</v>
      </c>
      <c r="GI380" s="275">
        <f>VLOOKUP(C380,FPT!B:GG,64,0)</f>
        <v>0</v>
      </c>
      <c r="GJ380" t="str">
        <f t="shared" si="622"/>
        <v/>
      </c>
      <c r="GK380" s="275">
        <f>VLOOKUP(C380,MOVI!C:DT,65,0)</f>
        <v>0</v>
      </c>
      <c r="GL380" s="275">
        <f>VLOOKUP(C380,FPT!B:GJ,65,0)</f>
        <v>0</v>
      </c>
      <c r="GM380" t="str">
        <f t="shared" si="623"/>
        <v/>
      </c>
      <c r="GN380" s="275">
        <f>VLOOKUP(C380,MOVI!C:DT,66,0)</f>
        <v>0</v>
      </c>
      <c r="GO380" s="275">
        <f>VLOOKUP(C380,FPT!B:GM,66,0)</f>
        <v>0</v>
      </c>
      <c r="GP380" t="str">
        <f t="shared" si="624"/>
        <v/>
      </c>
      <c r="GQ380" s="275">
        <f>VLOOKUP(C380,MOVI!C:DT,67,0)</f>
        <v>0</v>
      </c>
      <c r="GR380" s="275">
        <f>VLOOKUP(C380,FPT!B:GP,67,0)</f>
        <v>0</v>
      </c>
      <c r="GS380" t="str">
        <f t="shared" si="625"/>
        <v/>
      </c>
      <c r="GT380" s="275">
        <f>VLOOKUP(C380,MOVI!C:DT,68,0)</f>
        <v>0</v>
      </c>
      <c r="GU380" s="275">
        <f>VLOOKUP(C380,FPT!B:GS,68,0)</f>
        <v>0</v>
      </c>
      <c r="GV380" t="str">
        <f t="shared" si="626"/>
        <v/>
      </c>
      <c r="GW380" s="275">
        <f>VLOOKUP(C380,MOVI!C:DT,69,0)</f>
        <v>0</v>
      </c>
      <c r="GX380" s="275">
        <f>VLOOKUP(C380,FPT!B:GV,69,0)</f>
        <v>0</v>
      </c>
      <c r="GY380" t="str">
        <f t="shared" si="627"/>
        <v/>
      </c>
      <c r="GZ380" s="275">
        <f>VLOOKUP(C380,MOVI!C:DT,70,0)</f>
        <v>0</v>
      </c>
      <c r="HA380" s="275">
        <f>VLOOKUP(C380,FPT!B:GY,70,0)</f>
        <v>0</v>
      </c>
      <c r="HB380" t="str">
        <f t="shared" si="628"/>
        <v/>
      </c>
      <c r="HC380" s="275">
        <f>VLOOKUP(C380,MOVI!C:DT,71,0)</f>
        <v>5930000</v>
      </c>
      <c r="HD380" s="275">
        <f>ROUND(VLOOKUP(C380,FPT!B:HB,71,0),0)</f>
        <v>5930000</v>
      </c>
      <c r="HE380" t="str">
        <f t="shared" si="629"/>
        <v/>
      </c>
      <c r="HF380" s="275">
        <f>ROUND(VLOOKUP(C380,MOVI!C:DT,72,0),0)</f>
        <v>0</v>
      </c>
      <c r="HG380" s="275">
        <f>ROUND(VLOOKUP(C380,FPT!B:HE,72,0),0)</f>
        <v>0</v>
      </c>
      <c r="HH380" t="str">
        <f t="shared" si="630"/>
        <v/>
      </c>
      <c r="HI380" s="275">
        <f>VLOOKUP(C380,MOVI!C:DT,73,0)</f>
        <v>200000</v>
      </c>
      <c r="HJ380" s="275">
        <f>VLOOKUP(C380,FPT!B:HH,73,0)</f>
        <v>200000</v>
      </c>
      <c r="HK380" t="str">
        <f t="shared" si="631"/>
        <v/>
      </c>
      <c r="HL380" s="275">
        <f>VLOOKUP(C380,MOVI!C:DT,74,0)</f>
        <v>730000</v>
      </c>
      <c r="HM380" s="275">
        <f>VLOOKUP(C380,FPT!B:HK,74,0)</f>
        <v>730000</v>
      </c>
      <c r="HN380" t="str">
        <f t="shared" si="632"/>
        <v/>
      </c>
      <c r="HO380" s="275">
        <f>VLOOKUP(C380,MOVI!C:DT,75,0)</f>
        <v>0</v>
      </c>
      <c r="HP380" s="275">
        <f>VLOOKUP(C380,FPT!B:HN,75,0)</f>
        <v>0</v>
      </c>
      <c r="HQ380" t="str">
        <f t="shared" si="633"/>
        <v/>
      </c>
      <c r="HR380" s="275">
        <f>VLOOKUP(C380,MOVI!C:DT,76,0)</f>
        <v>0</v>
      </c>
      <c r="HS380" s="275">
        <f>VLOOKUP(C380,FPT!B:HQ,76,0)</f>
        <v>0</v>
      </c>
      <c r="HT380" t="str">
        <f t="shared" si="634"/>
        <v/>
      </c>
      <c r="HU380" s="275">
        <f>VLOOKUP(C380,MOVI!C:DT,77,0)</f>
        <v>0</v>
      </c>
      <c r="HV380" s="275">
        <f>VLOOKUP(C380,FPT!B:HT,77,0)</f>
        <v>0</v>
      </c>
      <c r="HW380" t="str">
        <f t="shared" si="635"/>
        <v/>
      </c>
      <c r="HX380" s="274">
        <f>VLOOKUP(C380,MOVI!C:CB,78,0)</f>
        <v>0</v>
      </c>
      <c r="HY380" s="261">
        <f>VLOOKUP(C380,FPT!$B:$CA,78,0)</f>
        <v>0</v>
      </c>
      <c r="HZ380" t="str">
        <f t="shared" si="636"/>
        <v/>
      </c>
      <c r="IA380" s="275">
        <f>VLOOKUP(C380,MOVI!C:CD,79,0)</f>
        <v>0</v>
      </c>
      <c r="IB380" s="275">
        <f>VLOOKUP(C380,FPT!B:HZ,79,0)</f>
        <v>0</v>
      </c>
      <c r="IC380" t="str">
        <f t="shared" si="637"/>
        <v/>
      </c>
      <c r="ID380" s="275">
        <f>VLOOKUP(C380,MOVI!C:CD,80,0)</f>
        <v>0</v>
      </c>
      <c r="IE380" s="275">
        <f>VLOOKUP(C380,FPT!B:IC,80,0)</f>
        <v>0</v>
      </c>
      <c r="IF380" t="str">
        <f t="shared" si="638"/>
        <v/>
      </c>
      <c r="IG380" s="275">
        <f>VLOOKUP(C380,MOVI!C:DT,81,0)</f>
        <v>0</v>
      </c>
      <c r="IH380" s="275">
        <f>VLOOKUP(C380,FPT!B:IF,81,0)</f>
        <v>0</v>
      </c>
      <c r="II380" t="str">
        <f t="shared" si="639"/>
        <v/>
      </c>
      <c r="IJ380" s="275">
        <f>VLOOKUP(C380,MOVI!C:DT,82,0)</f>
        <v>0</v>
      </c>
      <c r="IK380" s="275">
        <f>VLOOKUP(C380,FPT!B:II,82,0)</f>
        <v>0</v>
      </c>
      <c r="IL380" t="str">
        <f t="shared" si="640"/>
        <v/>
      </c>
      <c r="IM380" s="275">
        <f>ROUND(VLOOKUP(C380,MOVI!C:DT,83,0),0)</f>
        <v>930000</v>
      </c>
      <c r="IN380" s="275">
        <f>ROUND(VLOOKUP(C380,FPT!B:IL,83,0),0)</f>
        <v>930000</v>
      </c>
      <c r="IO380" t="str">
        <f t="shared" si="641"/>
        <v/>
      </c>
      <c r="IP380" s="275">
        <f>VLOOKUP(C380,MOVI!C:DT,84,0)</f>
        <v>5000000</v>
      </c>
      <c r="IQ380" s="275">
        <f>VLOOKUP(C380,FPT!B:IO,84,0)</f>
        <v>5000000</v>
      </c>
      <c r="IR380" t="str">
        <f t="shared" si="642"/>
        <v/>
      </c>
      <c r="IS380" s="275">
        <f>ROUND(VLOOKUP(C380,MOVI!C:DT,85,0),0)</f>
        <v>593000</v>
      </c>
      <c r="IT380" s="275">
        <f>ROUND(VLOOKUP(C380,FPT!B:IR,85,0),0)</f>
        <v>593000</v>
      </c>
      <c r="IU380" t="str">
        <f t="shared" si="643"/>
        <v/>
      </c>
      <c r="IV380" s="275">
        <f>VLOOKUP(C380,MOVI!C:DT,86,0)</f>
        <v>0</v>
      </c>
      <c r="IW380" s="275">
        <f>VLOOKUP(C380,FPT!B:IU,86,0)</f>
        <v>0</v>
      </c>
      <c r="IX380" t="str">
        <f t="shared" si="644"/>
        <v/>
      </c>
      <c r="IY380" s="275">
        <f>ROUND(VLOOKUP(C380,MOVI!C:DT,87,0),0)</f>
        <v>593000</v>
      </c>
      <c r="IZ380" s="275">
        <f>ROUND(VLOOKUP(C380,FPT!B:IX,87,0),0)</f>
        <v>593000</v>
      </c>
      <c r="JA380" t="str">
        <f t="shared" si="645"/>
        <v/>
      </c>
      <c r="JB380" s="275">
        <f>VLOOKUP(C380,MOVI!C:DT,88,0)</f>
        <v>0</v>
      </c>
      <c r="JC380" s="275">
        <f>VLOOKUP(C380,FPT!B:JA,88,0)</f>
        <v>0</v>
      </c>
      <c r="JD380" t="str">
        <f t="shared" si="646"/>
        <v/>
      </c>
      <c r="JE380" s="275">
        <f>VLOOKUP(C380,MOVI!C:DT,89,0)</f>
        <v>0</v>
      </c>
      <c r="JF380" s="275">
        <f>VLOOKUP(C380,FPT!B:JD,89,0)</f>
        <v>0</v>
      </c>
      <c r="JG380" t="str">
        <f t="shared" si="647"/>
        <v/>
      </c>
      <c r="JH380" s="275">
        <f>VLOOKUP(C380,MOVI!C:DT,90,0)</f>
        <v>0</v>
      </c>
      <c r="JI380" s="275">
        <f>VLOOKUP(C380,FPT!B:JG,90,0)</f>
        <v>0</v>
      </c>
      <c r="JJ380" t="str">
        <f t="shared" si="648"/>
        <v/>
      </c>
      <c r="JK380" s="275">
        <f>VLOOKUP(C380,MOVI!C:DT,91,0)</f>
        <v>0</v>
      </c>
      <c r="JL380" s="275">
        <f>VLOOKUP(C380,FPT!B:JJ,91,0)</f>
        <v>0</v>
      </c>
      <c r="JM380" t="str">
        <f t="shared" si="649"/>
        <v/>
      </c>
      <c r="JN380" s="275">
        <f>VLOOKUP(C380,MOVI!C:DT,92,0)</f>
        <v>0</v>
      </c>
      <c r="JO380" s="275">
        <f>VLOOKUP(C380,FPT!B:JM,92,0)</f>
        <v>0</v>
      </c>
      <c r="JP380" t="str">
        <f t="shared" si="650"/>
        <v/>
      </c>
      <c r="JQ380" s="275">
        <f>VLOOKUP(C380,MOVI!C:DT,93,0)</f>
        <v>0</v>
      </c>
      <c r="JR380" s="275">
        <f>VLOOKUP(C380,FPT!B:JP,93,0)</f>
        <v>0</v>
      </c>
      <c r="JS380" t="str">
        <f t="shared" si="651"/>
        <v/>
      </c>
      <c r="JT380" s="275">
        <f>VLOOKUP(C380,MOVI!C:DT,94,0)</f>
        <v>0</v>
      </c>
      <c r="JU380" s="275">
        <f>VLOOKUP(C380,FPT!B:JS,94,0)</f>
        <v>0</v>
      </c>
      <c r="JV380" t="str">
        <f t="shared" si="652"/>
        <v/>
      </c>
      <c r="JW380" s="275">
        <f>VLOOKUP(C380,MOVI!C:DT,95,0)</f>
        <v>5337000</v>
      </c>
      <c r="JX380" s="275">
        <f>VLOOKUP(C380,FPT!B:JV,95,0)</f>
        <v>5337000</v>
      </c>
      <c r="JY380" t="str">
        <f t="shared" si="653"/>
        <v/>
      </c>
      <c r="JZ380" s="275">
        <f>VLOOKUP(C380,MOVI!C:DT,96,0)</f>
        <v>0</v>
      </c>
      <c r="KA380" s="275">
        <f>VLOOKUP(C380,FPT!B:JY,96,0)</f>
        <v>0</v>
      </c>
      <c r="KB380" t="str">
        <f t="shared" si="654"/>
        <v/>
      </c>
      <c r="KC380" s="275">
        <f>VLOOKUP(C380,MOVI!C:DT,97,0)</f>
        <v>5337000</v>
      </c>
      <c r="KD380" s="275">
        <f>VLOOKUP(C380,FPT!B:KB,97,0)</f>
        <v>5337000</v>
      </c>
      <c r="KE380" t="str">
        <f t="shared" si="655"/>
        <v/>
      </c>
      <c r="KF380" s="275">
        <f>VLOOKUP(C380,MOVI!C:DT,98,0)</f>
        <v>0</v>
      </c>
      <c r="KG380" s="275">
        <f>VLOOKUP(C380,FPT!B:KE,98,0)</f>
        <v>0</v>
      </c>
      <c r="KH380" t="str">
        <f t="shared" si="656"/>
        <v/>
      </c>
      <c r="KI380" s="275">
        <f>VLOOKUP(C380,MOVI!C:DT,99,0)</f>
        <v>0</v>
      </c>
      <c r="KJ380" s="275">
        <f>VLOOKUP(C380,FPT!B:KH,99,0)</f>
        <v>0</v>
      </c>
      <c r="KK380" t="str">
        <f t="shared" si="657"/>
        <v/>
      </c>
      <c r="KL380" s="275">
        <f>VLOOKUP(C380,MOVI!C:DT,100,0)</f>
        <v>0</v>
      </c>
      <c r="KM380" s="275">
        <f>VLOOKUP(C380,FPT!B:KK,100,0)</f>
        <v>0</v>
      </c>
      <c r="KN380" t="str">
        <f t="shared" si="658"/>
        <v/>
      </c>
      <c r="KO380" s="275">
        <f>VLOOKUP(C380,MOVI!C:DT,101,0)</f>
        <v>0</v>
      </c>
      <c r="KP380" s="275">
        <f>VLOOKUP(C380,FPT!B:KN,101,0)</f>
        <v>0</v>
      </c>
      <c r="KQ380" t="str">
        <f t="shared" si="659"/>
        <v/>
      </c>
      <c r="KR380" s="275">
        <f>VLOOKUP(C380,MOVI!C:DT,102,0)</f>
        <v>0</v>
      </c>
      <c r="KS380" s="275">
        <f>VLOOKUP(C380,FPT!B:KQ,102,0)</f>
        <v>0</v>
      </c>
      <c r="KT380" t="str">
        <f t="shared" si="660"/>
        <v/>
      </c>
      <c r="KU380" s="275">
        <f>VLOOKUP(C380,MOVI!C:DT,103,0)</f>
        <v>0</v>
      </c>
      <c r="KV380" s="275">
        <f>VLOOKUP(C380,FPT!B:KT,103,0)</f>
        <v>0</v>
      </c>
      <c r="KW380" t="str">
        <f t="shared" si="661"/>
        <v/>
      </c>
      <c r="KX380" s="275">
        <f>VLOOKUP(C380,MOVI!C:DT,104,0)</f>
        <v>0</v>
      </c>
      <c r="KY380" s="275">
        <f>VLOOKUP(C380,FPT!B:KW,104,0)</f>
        <v>0</v>
      </c>
      <c r="KZ380" t="str">
        <f t="shared" si="662"/>
        <v/>
      </c>
      <c r="LA380" s="275">
        <f>VLOOKUP(C380,MOVI!C:DT,105,0)</f>
        <v>0</v>
      </c>
      <c r="LB380" s="275">
        <f>VLOOKUP(C380,FPT!B:KZ,105,0)</f>
        <v>0</v>
      </c>
      <c r="LC380" t="str">
        <f t="shared" si="663"/>
        <v/>
      </c>
      <c r="LD380" s="275">
        <f>VLOOKUP(C380,MOVI!C:DT,106,0)</f>
        <v>5930000</v>
      </c>
      <c r="LE380" s="275">
        <f>VLOOKUP(C380,FPT!B:LC,106,0)</f>
        <v>5930000</v>
      </c>
      <c r="LF380" t="str">
        <f t="shared" si="664"/>
        <v/>
      </c>
      <c r="LG380" s="273">
        <f>VLOOKUP(C380,MOVI!C:DT,107,0)</f>
        <v>0</v>
      </c>
      <c r="LH380" s="273">
        <f>VLOOKUP(C380,FPT!B:LF,107,0)</f>
        <v>0</v>
      </c>
      <c r="LI380" t="str">
        <f t="shared" si="665"/>
        <v/>
      </c>
      <c r="LJ380" t="str">
        <f>VLOOKUP(C380,MOVI!C:DV,108,0)</f>
        <v>MoviNorthSales</v>
      </c>
      <c r="LK380" s="252" t="str">
        <f>VLOOKUP(C380,FPT!B:LI,108,0)</f>
        <v>MoviNorthSales</v>
      </c>
      <c r="LL380" t="str">
        <f t="shared" si="666"/>
        <v/>
      </c>
      <c r="LM380" s="275">
        <f>ROUND(VLOOKUP(C380,MOVI!C:DV,109,0),0)</f>
        <v>416667</v>
      </c>
      <c r="LN380" s="275">
        <f>ROUND(VLOOKUP(C380,FPT!B:LL,109,0),0)</f>
        <v>416667</v>
      </c>
      <c r="LO380" t="str">
        <f t="shared" si="667"/>
        <v/>
      </c>
      <c r="LP380" t="str">
        <f>VLOOKUP(C380,MOVI!C:DV,110,0)</f>
        <v>HPG</v>
      </c>
      <c r="LQ380" s="247" t="str">
        <f>VLOOKUP(C380,FPT!B:LO,110,0)</f>
        <v>HPG</v>
      </c>
      <c r="LR380" t="str">
        <f t="shared" si="668"/>
        <v/>
      </c>
      <c r="LS380">
        <f>MOVI!DI375</f>
        <v>22</v>
      </c>
      <c r="LV380">
        <f>MOVI!DJ375</f>
        <v>0</v>
      </c>
      <c r="LW380">
        <f>MOVI!DK375</f>
        <v>0</v>
      </c>
      <c r="LX380">
        <f>MOVI!DL375</f>
        <v>0</v>
      </c>
      <c r="LY380">
        <f>MOVI!DM375</f>
        <v>0</v>
      </c>
      <c r="LZ380">
        <f>MOVI!DN375</f>
        <v>0</v>
      </c>
      <c r="MA380">
        <f>MOVI!DO375</f>
        <v>0</v>
      </c>
      <c r="MB380" t="str">
        <f>MOVI!DP375</f>
        <v>HPG</v>
      </c>
      <c r="MC380">
        <f>MOVI!DQ375</f>
        <v>0</v>
      </c>
      <c r="MD380">
        <f>MOVI!DR375</f>
        <v>0</v>
      </c>
      <c r="ME380" t="str">
        <f>VLOOKUP(C380,MOVI!C:DV,121,0)</f>
        <v>Group 1</v>
      </c>
      <c r="MF380" s="252" t="str">
        <f>VLOOKUP(C380,FPT!B:MD,111,0)</f>
        <v>Group 1</v>
      </c>
      <c r="MG380" t="str">
        <f t="shared" si="672"/>
        <v/>
      </c>
      <c r="MH380" t="str">
        <f>VLOOKUP(C380,MOVI!C:DT,122,0)</f>
        <v>MoviNorthGroup 1</v>
      </c>
      <c r="MI380" s="252" t="str">
        <f>VLOOKUP(C380,FPT!B:DS,112,0)</f>
        <v>MoviNorthGroup 1</v>
      </c>
      <c r="MJ380" t="str">
        <f t="shared" si="669"/>
        <v/>
      </c>
    </row>
    <row r="381" spans="1:348" x14ac:dyDescent="0.25">
      <c r="A381">
        <v>373</v>
      </c>
      <c r="B381" s="48">
        <v>6262</v>
      </c>
      <c r="C381" s="271" t="s">
        <v>1157</v>
      </c>
      <c r="D381" t="str">
        <f>VLOOKUP(C381,MOVI!C:D,2,0)</f>
        <v>Lê Thị Thúy Hằng</v>
      </c>
      <c r="E381" t="str">
        <f>VLOOKUP(C381,FPT!B:C,2,0)</f>
        <v>Lê Thị Thúy Hằng</v>
      </c>
      <c r="F381" t="str">
        <f t="shared" si="562"/>
        <v/>
      </c>
      <c r="G381" t="str">
        <f>VLOOKUP(C381,MOVI!C:E,3,0)</f>
        <v>Sales</v>
      </c>
      <c r="H381" t="str">
        <f>VLOOKUP(C381,FPT!B:F,3,0)</f>
        <v>Sales</v>
      </c>
      <c r="I381" t="str">
        <f t="shared" si="563"/>
        <v/>
      </c>
      <c r="J381" t="str">
        <f>VLOOKUP(C381,MOVI!C:H,4,0)</f>
        <v>Field Sales</v>
      </c>
      <c r="K381" t="str">
        <f>VLOOKUP(C381,FPT!B:I,4,0)</f>
        <v>Field Sales</v>
      </c>
      <c r="L381" t="str">
        <f t="shared" si="564"/>
        <v/>
      </c>
      <c r="M381" t="str">
        <f>VLOOKUP(C381,MOVI!C:DT,5,0)</f>
        <v>Associate</v>
      </c>
      <c r="N381" t="str">
        <f>VLOOKUP(C381,FPT!B:L,5,0)</f>
        <v>Associate</v>
      </c>
      <c r="O381" t="str">
        <f t="shared" si="565"/>
        <v/>
      </c>
      <c r="P381" t="str">
        <f>VLOOKUP(C381,MOVI!C:DT,6,0)</f>
        <v>Field Sales</v>
      </c>
      <c r="Q381" t="str">
        <f>VLOOKUP(C381,FPT!B:O,6,0)</f>
        <v>Field sales</v>
      </c>
      <c r="R381" t="str">
        <f t="shared" si="566"/>
        <v/>
      </c>
      <c r="S381" t="str">
        <f>VLOOKUP(C381,MOVI!C:DT,7,0)</f>
        <v>South</v>
      </c>
      <c r="T381" t="str">
        <f>VLOOKUP(C381,FPT!B:R,7,0)</f>
        <v>South</v>
      </c>
      <c r="U381" t="str">
        <f t="shared" si="567"/>
        <v/>
      </c>
      <c r="V381" t="str">
        <f>VLOOKUP(C381,MOVI!C:DT,8,0)</f>
        <v>Movi</v>
      </c>
      <c r="W381" t="str">
        <f>VLOOKUP(C381,FPT!B:U,8,0)</f>
        <v>Movi</v>
      </c>
      <c r="X381" t="str">
        <f t="shared" si="568"/>
        <v/>
      </c>
      <c r="Y381" t="str">
        <f>VLOOKUP(C381,MOVI!C:DT,9,0)</f>
        <v>Full-time</v>
      </c>
      <c r="Z381" t="str">
        <f>VLOOKUP(C381,FPT!B:X,9,0)</f>
        <v>Full-time</v>
      </c>
      <c r="AA381" t="str">
        <f t="shared" si="569"/>
        <v/>
      </c>
      <c r="AB381" s="287" t="str">
        <f>VLOOKUP(C381,MOVI!C:DT,10,0)</f>
        <v>Probation</v>
      </c>
      <c r="AC381" t="str">
        <f>VLOOKUP(C381,FPT!B:AA,10,0)</f>
        <v>Permanent</v>
      </c>
      <c r="AD381" t="str">
        <f t="shared" si="570"/>
        <v>Lệch</v>
      </c>
      <c r="AE381" s="247">
        <f>VLOOKUP(C381,MOVI!C:DT,11,0)</f>
        <v>44516</v>
      </c>
      <c r="AF381" s="247">
        <f>VLOOKUP(C381,FPT!B:AD,11,0)</f>
        <v>44516</v>
      </c>
      <c r="AG381" t="str">
        <f t="shared" si="571"/>
        <v/>
      </c>
      <c r="AH381" s="260" t="str">
        <f>VLOOKUP(C381,MOVI!C:DT,12,0)</f>
        <v/>
      </c>
      <c r="AI381" s="260"/>
      <c r="AJ381" t="str">
        <f t="shared" si="671"/>
        <v/>
      </c>
      <c r="AK381">
        <f>VLOOKUP(C381,MOVI!C:DT,13,0)</f>
        <v>0</v>
      </c>
      <c r="AL381" s="247">
        <f>VLOOKUP(C381,FPT!B:AJ,13,0)</f>
        <v>0</v>
      </c>
      <c r="AM381" t="str">
        <f t="shared" si="670"/>
        <v/>
      </c>
      <c r="AN381" s="247">
        <f>VLOOKUP(C381,MOVI!C:DT,14,0)</f>
        <v>0</v>
      </c>
      <c r="AO381" s="247">
        <f>VLOOKUP(C381,FPT!B:AM,14,0)</f>
        <v>0</v>
      </c>
      <c r="AP381" t="str">
        <f t="shared" si="572"/>
        <v/>
      </c>
      <c r="AQ381" t="str">
        <f>VLOOKUP(C381,MOVI!C:DT,15,0)</f>
        <v>JO</v>
      </c>
      <c r="AR381" s="247">
        <f>VLOOKUP(C381,FPT!B:AP,15,0)</f>
        <v>0</v>
      </c>
      <c r="AS381" t="str">
        <f t="shared" si="573"/>
        <v>Lệch</v>
      </c>
      <c r="AT381" s="282">
        <f>VLOOKUP(C381,MOVI!C:DT,16,0)</f>
        <v>0.1</v>
      </c>
      <c r="AU381" s="288" t="str">
        <f>VLOOKUP(C381,FPT!B:AS,16,0)</f>
        <v>10%</v>
      </c>
      <c r="AV381" t="str">
        <f t="shared" si="574"/>
        <v>Lệch</v>
      </c>
      <c r="AW381" t="str">
        <f>VLOOKUP(C381,MOVI!C:DT,17,0)</f>
        <v>L</v>
      </c>
      <c r="AX381" s="247" t="str">
        <f>VLOOKUP(C381,FPT!B:AV,17,0)</f>
        <v>L</v>
      </c>
      <c r="AY381" t="str">
        <f t="shared" si="575"/>
        <v/>
      </c>
      <c r="AZ381">
        <f>VLOOKUP(C381,MOVI!C:DT,18,0)</f>
        <v>0</v>
      </c>
      <c r="BA381" s="247">
        <f>VLOOKUP(C381,FPT!B:AY,18,0)</f>
        <v>0</v>
      </c>
      <c r="BB381" t="str">
        <f t="shared" si="576"/>
        <v/>
      </c>
      <c r="BC381" s="275">
        <f>VLOOKUP(C381,MOVI!C:DT,19,0)</f>
        <v>5000000</v>
      </c>
      <c r="BD381" s="275">
        <f>VLOOKUP(C381,FPT!B:BB,19,0)</f>
        <v>5000000</v>
      </c>
      <c r="BE381" t="str">
        <f t="shared" si="577"/>
        <v/>
      </c>
      <c r="BF381">
        <f>VLOOKUP(C381,MOVI!C:DT,20,0)</f>
        <v>0</v>
      </c>
      <c r="BG381" s="252">
        <f>VLOOKUP(C381,FPT!B:BE,20,0)</f>
        <v>0</v>
      </c>
      <c r="BH381" t="str">
        <f t="shared" si="578"/>
        <v/>
      </c>
      <c r="BI381" s="275">
        <f>VLOOKUP(C381,MOVI!C:DT,21,0)</f>
        <v>5000000</v>
      </c>
      <c r="BJ381" s="275">
        <f>VLOOKUP(C381,FPT!B:BH,21,0)</f>
        <v>5000000</v>
      </c>
      <c r="BK381" t="str">
        <f t="shared" si="579"/>
        <v/>
      </c>
      <c r="BL381" s="275">
        <f>VLOOKUP(C381,MOVI!C:DT,22,0)</f>
        <v>0</v>
      </c>
      <c r="BM381" s="275">
        <f>VLOOKUP(C381,FPT!B:BK,22,0)</f>
        <v>0</v>
      </c>
      <c r="BN381" t="str">
        <f t="shared" si="580"/>
        <v/>
      </c>
      <c r="BO381" s="275">
        <f>VLOOKUP(C381,MOVI!C:DT,23,0)</f>
        <v>0</v>
      </c>
      <c r="BP381" s="275">
        <f>VLOOKUP(C381,FPT!B:BN,23,0)</f>
        <v>0</v>
      </c>
      <c r="BQ381" t="str">
        <f t="shared" si="581"/>
        <v/>
      </c>
      <c r="BR381" s="275">
        <f>VLOOKUP(C381,MOVI!C:DT,24,0)</f>
        <v>0</v>
      </c>
      <c r="BS381" s="275">
        <f>VLOOKUP(C381,FPT!B:BQ,24,0)</f>
        <v>0</v>
      </c>
      <c r="BT381" t="str">
        <f t="shared" si="582"/>
        <v/>
      </c>
      <c r="BU381" s="275">
        <f>VLOOKUP(C381,MOVI!C:DT,25,0)</f>
        <v>200000</v>
      </c>
      <c r="BV381" s="275">
        <f>VLOOKUP(C381,FPT!B:BT,25,0)</f>
        <v>200000</v>
      </c>
      <c r="BW381" t="str">
        <f t="shared" si="583"/>
        <v/>
      </c>
      <c r="BX381" s="275">
        <f>VLOOKUP(C381,MOVI!C:DT,26,0)</f>
        <v>0</v>
      </c>
      <c r="BY381" s="275">
        <f>VLOOKUP(C381,FPT!B:BW,26,0)</f>
        <v>0</v>
      </c>
      <c r="BZ381" t="str">
        <f t="shared" si="584"/>
        <v/>
      </c>
      <c r="CA381" s="275">
        <f>VLOOKUP(C381,MOVI!C:DT,27,0)</f>
        <v>730000</v>
      </c>
      <c r="CB381" s="275">
        <f>VLOOKUP(C381,FPT!B:BZ,27,0)</f>
        <v>730000</v>
      </c>
      <c r="CC381" t="str">
        <f t="shared" si="585"/>
        <v/>
      </c>
      <c r="CD381" s="275">
        <f>VLOOKUP(C381,MOVI!C:DT,28,0)</f>
        <v>930000</v>
      </c>
      <c r="CE381" s="275">
        <f>VLOOKUP(C381,FPT!B:CC,28,0)</f>
        <v>930000</v>
      </c>
      <c r="CF381" t="str">
        <f t="shared" si="586"/>
        <v/>
      </c>
      <c r="CG381" t="str">
        <f>VLOOKUP(C381,MOVI!C:DT,29,0)</f>
        <v>CN</v>
      </c>
      <c r="CH381" s="252" t="str">
        <f>VLOOKUP(C381,FPT!B:CF,29,0)</f>
        <v>CN</v>
      </c>
      <c r="CI381" t="str">
        <f t="shared" si="587"/>
        <v/>
      </c>
      <c r="CJ381">
        <f>VLOOKUP(C381,MOVI!C:DT,30,0)</f>
        <v>26</v>
      </c>
      <c r="CK381" s="252">
        <f>VLOOKUP(C381,FPT!B:CI,30,0)</f>
        <v>26</v>
      </c>
      <c r="CL381" t="str">
        <f t="shared" si="588"/>
        <v/>
      </c>
      <c r="CM381">
        <f>VLOOKUP(C381,MOVI!C:DT,31,0)</f>
        <v>25</v>
      </c>
      <c r="CN381" s="252">
        <f>VLOOKUP(C381,FPT!B:CL,31,0)</f>
        <v>25</v>
      </c>
      <c r="CO381" t="str">
        <f t="shared" si="589"/>
        <v/>
      </c>
      <c r="CP381" s="275">
        <f>VLOOKUP(C381,MOVI!C:DT,32,0)</f>
        <v>0</v>
      </c>
      <c r="CQ381" s="275">
        <f>VLOOKUP(C381,FPT!B:CO,32,0)</f>
        <v>0</v>
      </c>
      <c r="CR381" t="str">
        <f t="shared" si="590"/>
        <v/>
      </c>
      <c r="CS381" s="275">
        <f>VLOOKUP(C381,MOVI!C:DT,33,0)</f>
        <v>0</v>
      </c>
      <c r="CT381" s="275">
        <f>VLOOKUP(C381,FPT!B:CR,33,0)</f>
        <v>0</v>
      </c>
      <c r="CU381" t="str">
        <f t="shared" si="591"/>
        <v/>
      </c>
      <c r="CV381" s="275">
        <f>VLOOKUP(C381,MOVI!C:DT,34,0)</f>
        <v>0</v>
      </c>
      <c r="CW381" s="275">
        <f>VLOOKUP(C381,FPT!B:CU,34,0)</f>
        <v>0</v>
      </c>
      <c r="CX381" t="str">
        <f t="shared" si="592"/>
        <v/>
      </c>
      <c r="CY381" s="275">
        <f>VLOOKUP(C381,MOVI!C:DT,35,0)</f>
        <v>25</v>
      </c>
      <c r="CZ381" s="275">
        <f>VLOOKUP(C381,FPT!B:CX,35,0)</f>
        <v>25</v>
      </c>
      <c r="DA381" t="str">
        <f t="shared" si="593"/>
        <v/>
      </c>
      <c r="DB381" s="275">
        <f>VLOOKUP(C381,MOVI!C:DT,36,0)</f>
        <v>0</v>
      </c>
      <c r="DC381" s="275">
        <f>VLOOKUP(C381,FPT!B:DA,36,0)</f>
        <v>0</v>
      </c>
      <c r="DD381" t="str">
        <f t="shared" si="594"/>
        <v/>
      </c>
      <c r="DE381" s="275">
        <f>VLOOKUP(C381,MOVI!C:DT,37,0)</f>
        <v>0</v>
      </c>
      <c r="DF381" s="275">
        <f>VLOOKUP(C381,FPT!B:DD,37,0)</f>
        <v>0</v>
      </c>
      <c r="DG381" t="str">
        <f t="shared" si="595"/>
        <v/>
      </c>
      <c r="DH381" s="275">
        <f>VLOOKUP(C381,MOVI!C:DT,38,0)</f>
        <v>0</v>
      </c>
      <c r="DI381" s="275">
        <f>VLOOKUP(C381,FPT!B:DG,38,0)</f>
        <v>0</v>
      </c>
      <c r="DJ381" t="str">
        <f t="shared" si="596"/>
        <v/>
      </c>
      <c r="DK381" s="275">
        <f>VLOOKUP(C381,MOVI!C:DT,39,0)</f>
        <v>0</v>
      </c>
      <c r="DL381" s="275">
        <f>VLOOKUP(C381,FPT!B:DJ,39,0)</f>
        <v>0</v>
      </c>
      <c r="DM381" t="str">
        <f t="shared" si="597"/>
        <v/>
      </c>
      <c r="DN381" s="275">
        <f>VLOOKUP(C381,MOVI!C:DT,40,0)</f>
        <v>0</v>
      </c>
      <c r="DO381" s="275">
        <f>VLOOKUP(C381,FPT!B:DM,40,0)</f>
        <v>0</v>
      </c>
      <c r="DP381" t="str">
        <f t="shared" si="598"/>
        <v/>
      </c>
      <c r="DQ381" s="275">
        <f>VLOOKUP(C381,MOVI!C:DT,41,0)</f>
        <v>0</v>
      </c>
      <c r="DR381" s="275">
        <f>VLOOKUP(C381,FPT!B:DP,41,0)</f>
        <v>0</v>
      </c>
      <c r="DS381" t="str">
        <f t="shared" si="599"/>
        <v/>
      </c>
      <c r="DT381" s="275">
        <f>VLOOKUP(C381,MOVI!C:DT,42,0)</f>
        <v>4807692</v>
      </c>
      <c r="DU381" s="275">
        <f>ROUND(VLOOKUP(C381,FPT!B:DS,42,0),0)</f>
        <v>4807692</v>
      </c>
      <c r="DV381" t="str">
        <f t="shared" si="600"/>
        <v/>
      </c>
      <c r="DW381" s="275">
        <f>VLOOKUP(C381,MOVI!C:DT,43,0)</f>
        <v>0</v>
      </c>
      <c r="DX381" s="275">
        <f>VLOOKUP(C381,FPT!B:DV,43,0)</f>
        <v>0</v>
      </c>
      <c r="DY381" t="str">
        <f t="shared" si="601"/>
        <v/>
      </c>
      <c r="DZ381" s="275">
        <f>VLOOKUP(C381,MOVI!C:DT,44,0)</f>
        <v>0</v>
      </c>
      <c r="EA381" s="275">
        <f>VLOOKUP(C381,FPT!B:DY,44,0)</f>
        <v>0</v>
      </c>
      <c r="EB381" t="str">
        <f t="shared" si="602"/>
        <v/>
      </c>
      <c r="EC381" s="275">
        <f>VLOOKUP(C381,MOVI!C:DT,45,0)</f>
        <v>4807692</v>
      </c>
      <c r="ED381" s="275">
        <f>ROUND(VLOOKUP(C381,FPT!B:EB,45,0),0)</f>
        <v>4807692</v>
      </c>
      <c r="EE381" t="str">
        <f t="shared" si="603"/>
        <v/>
      </c>
      <c r="EF381" s="275">
        <f>VLOOKUP(C381,MOVI!C:DT,46,0)</f>
        <v>0</v>
      </c>
      <c r="EG381" s="275">
        <f>VLOOKUP(C381,FPT!B:EE,46,0)</f>
        <v>0</v>
      </c>
      <c r="EH381" t="str">
        <f t="shared" si="604"/>
        <v/>
      </c>
      <c r="EI381" s="275">
        <f>VLOOKUP(C381,MOVI!C:DT,47,0)</f>
        <v>0</v>
      </c>
      <c r="EJ381" s="275">
        <f>VLOOKUP(C381,FPT!B:EH,47,0)</f>
        <v>0</v>
      </c>
      <c r="EK381" t="str">
        <f t="shared" si="605"/>
        <v/>
      </c>
      <c r="EL381" s="275">
        <f>VLOOKUP(C381,MOVI!C:DT,48,0)</f>
        <v>0</v>
      </c>
      <c r="EM381" s="275">
        <f>VLOOKUP(C381,FPT!B:EK,48,0)</f>
        <v>0</v>
      </c>
      <c r="EN381" t="str">
        <f t="shared" si="606"/>
        <v/>
      </c>
      <c r="EO381" s="275">
        <f>VLOOKUP(C381,MOVI!C:DT,49,0)</f>
        <v>200000</v>
      </c>
      <c r="EP381" s="275">
        <f>VLOOKUP(C381,FPT!B:EN,49,0)</f>
        <v>200000</v>
      </c>
      <c r="EQ381" t="str">
        <f t="shared" si="607"/>
        <v/>
      </c>
      <c r="ER381" s="275">
        <f>VLOOKUP(C381,MOVI!C:DT,50,0)</f>
        <v>0</v>
      </c>
      <c r="ES381" s="275">
        <f>VLOOKUP(C381,FPT!B:EQ,50,0)</f>
        <v>0</v>
      </c>
      <c r="ET381" t="str">
        <f t="shared" si="608"/>
        <v/>
      </c>
      <c r="EU381" s="275">
        <f>VLOOKUP(C381,MOVI!C:DT,51,0)</f>
        <v>0</v>
      </c>
      <c r="EV381" s="275">
        <f>VLOOKUP(C381,FPT!B:ET,51,0)</f>
        <v>0</v>
      </c>
      <c r="EW381" t="str">
        <f t="shared" si="609"/>
        <v/>
      </c>
      <c r="EX381" s="275">
        <f>VLOOKUP(C381,MOVI!C:DT,52,0)</f>
        <v>0</v>
      </c>
      <c r="EY381" s="275">
        <f>VLOOKUP(C381,FPT!B:EW,52,0)</f>
        <v>0</v>
      </c>
      <c r="EZ381" t="str">
        <f t="shared" si="610"/>
        <v/>
      </c>
      <c r="FA381" s="275">
        <f>VLOOKUP(C381,MOVI!C:DT,53,0)</f>
        <v>0</v>
      </c>
      <c r="FB381" s="275">
        <f>VLOOKUP(C381,FPT!B:EZ,53,0)</f>
        <v>0</v>
      </c>
      <c r="FC381" t="str">
        <f t="shared" si="611"/>
        <v/>
      </c>
      <c r="FD381" s="275">
        <f>VLOOKUP(C381,MOVI!C:DT,54,0)</f>
        <v>0</v>
      </c>
      <c r="FE381" s="275">
        <f>VLOOKUP(C381,FPT!B:FC,54,0)</f>
        <v>0</v>
      </c>
      <c r="FF381" t="str">
        <f t="shared" si="612"/>
        <v/>
      </c>
      <c r="FG381" s="275">
        <f>VLOOKUP(C381,MOVI!C:DT,55,0)</f>
        <v>701923</v>
      </c>
      <c r="FH381" s="275">
        <f>VLOOKUP(C381,FPT!B:FF,55,0)</f>
        <v>701923</v>
      </c>
      <c r="FI381" t="str">
        <f t="shared" si="613"/>
        <v/>
      </c>
      <c r="FJ381" s="275">
        <f>VLOOKUP(C381,MOVI!C:DT,56,0)</f>
        <v>901923</v>
      </c>
      <c r="FK381" s="275">
        <f>VLOOKUP(C381,FPT!B:FI,56,0)</f>
        <v>901923</v>
      </c>
      <c r="FL381" t="str">
        <f t="shared" si="614"/>
        <v/>
      </c>
      <c r="FM381" s="275">
        <f>VLOOKUP(C381,MOVI!C:DT,57,0)</f>
        <v>40000</v>
      </c>
      <c r="FN381" s="275">
        <f>VLOOKUP(C381,FPT!B:FL,57,0)</f>
        <v>40000</v>
      </c>
      <c r="FO381" t="str">
        <f t="shared" si="615"/>
        <v/>
      </c>
      <c r="FP381" s="275">
        <f>VLOOKUP(C381,MOVI!C:DT,58,0)</f>
        <v>0</v>
      </c>
      <c r="FQ381" s="275">
        <f>VLOOKUP(C381,FPT!B:FO,58,0)</f>
        <v>0</v>
      </c>
      <c r="FR381" t="str">
        <f t="shared" si="616"/>
        <v/>
      </c>
      <c r="FS381" s="275">
        <f>VLOOKUP(C381,MOVI!C:DT,59,0)</f>
        <v>0</v>
      </c>
      <c r="FT381" s="275">
        <f>VLOOKUP(C381,FPT!B:FR,59,0)</f>
        <v>0</v>
      </c>
      <c r="FU381" t="str">
        <f t="shared" si="617"/>
        <v/>
      </c>
      <c r="FV381" s="275">
        <f>VLOOKUP(C381,MOVI!C:DT,60,0)</f>
        <v>0</v>
      </c>
      <c r="FW381" s="275">
        <f>VLOOKUP(C381,FPT!B:FU,60,0)</f>
        <v>0</v>
      </c>
      <c r="FX381" t="str">
        <f t="shared" si="618"/>
        <v/>
      </c>
      <c r="FY381" s="275">
        <f>VLOOKUP(C381,MOVI!C:DT,61,0)</f>
        <v>0</v>
      </c>
      <c r="FZ381" s="275">
        <f>VLOOKUP(C381,FPT!B:FX,61,0)</f>
        <v>0</v>
      </c>
      <c r="GA381" t="str">
        <f t="shared" si="619"/>
        <v/>
      </c>
      <c r="GB381" s="275">
        <f>VLOOKUP(C381,MOVI!C:DT,62,0)</f>
        <v>0</v>
      </c>
      <c r="GC381" s="275">
        <f>VLOOKUP(C381,FPT!B:GA,62,0)</f>
        <v>0</v>
      </c>
      <c r="GD381" t="str">
        <f t="shared" si="620"/>
        <v/>
      </c>
      <c r="GE381" s="275">
        <f>VLOOKUP(C381,MOVI!C:DT,63,0)</f>
        <v>0</v>
      </c>
      <c r="GF381" s="275">
        <f>VLOOKUP(C381,FPT!B:GD,63,0)</f>
        <v>0</v>
      </c>
      <c r="GG381" t="str">
        <f t="shared" si="621"/>
        <v/>
      </c>
      <c r="GH381" s="275">
        <f>VLOOKUP(C381,MOVI!C:DT,64,0)</f>
        <v>0</v>
      </c>
      <c r="GI381" s="275">
        <f>VLOOKUP(C381,FPT!B:GG,64,0)</f>
        <v>0</v>
      </c>
      <c r="GJ381" t="str">
        <f t="shared" si="622"/>
        <v/>
      </c>
      <c r="GK381" s="275">
        <f>VLOOKUP(C381,MOVI!C:DT,65,0)</f>
        <v>0</v>
      </c>
      <c r="GL381" s="275">
        <f>VLOOKUP(C381,FPT!B:GJ,65,0)</f>
        <v>0</v>
      </c>
      <c r="GM381" t="str">
        <f t="shared" si="623"/>
        <v/>
      </c>
      <c r="GN381" s="275">
        <f>VLOOKUP(C381,MOVI!C:DT,66,0)</f>
        <v>0</v>
      </c>
      <c r="GO381" s="275">
        <f>VLOOKUP(C381,FPT!B:GM,66,0)</f>
        <v>0</v>
      </c>
      <c r="GP381" t="str">
        <f t="shared" si="624"/>
        <v/>
      </c>
      <c r="GQ381" s="275">
        <f>VLOOKUP(C381,MOVI!C:DT,67,0)</f>
        <v>0</v>
      </c>
      <c r="GR381" s="275">
        <f>VLOOKUP(C381,FPT!B:GP,67,0)</f>
        <v>0</v>
      </c>
      <c r="GS381" t="str">
        <f t="shared" si="625"/>
        <v/>
      </c>
      <c r="GT381" s="275">
        <f>VLOOKUP(C381,MOVI!C:DT,68,0)</f>
        <v>0</v>
      </c>
      <c r="GU381" s="275">
        <f>VLOOKUP(C381,FPT!B:GS,68,0)</f>
        <v>0</v>
      </c>
      <c r="GV381" t="str">
        <f t="shared" si="626"/>
        <v/>
      </c>
      <c r="GW381" s="275">
        <f>VLOOKUP(C381,MOVI!C:DT,69,0)</f>
        <v>0</v>
      </c>
      <c r="GX381" s="275">
        <f>VLOOKUP(C381,FPT!B:GV,69,0)</f>
        <v>0</v>
      </c>
      <c r="GY381" t="str">
        <f t="shared" si="627"/>
        <v/>
      </c>
      <c r="GZ381" s="275">
        <f>VLOOKUP(C381,MOVI!C:DT,70,0)</f>
        <v>40000</v>
      </c>
      <c r="HA381" s="275">
        <f>VLOOKUP(C381,FPT!B:GY,70,0)</f>
        <v>40000</v>
      </c>
      <c r="HB381" t="str">
        <f t="shared" si="628"/>
        <v/>
      </c>
      <c r="HC381" s="275">
        <f>VLOOKUP(C381,MOVI!C:DT,71,0)</f>
        <v>5749615</v>
      </c>
      <c r="HD381" s="275">
        <f>ROUND(VLOOKUP(C381,FPT!B:HB,71,0),0)</f>
        <v>5749615</v>
      </c>
      <c r="HE381" t="str">
        <f t="shared" si="629"/>
        <v/>
      </c>
      <c r="HF381" s="275">
        <f>ROUND(VLOOKUP(C381,MOVI!C:DT,72,0),0)</f>
        <v>0</v>
      </c>
      <c r="HG381" s="275">
        <f>ROUND(VLOOKUP(C381,FPT!B:HE,72,0),0)</f>
        <v>0</v>
      </c>
      <c r="HH381" t="str">
        <f t="shared" si="630"/>
        <v/>
      </c>
      <c r="HI381" s="275">
        <f>VLOOKUP(C381,MOVI!C:DT,73,0)</f>
        <v>200000</v>
      </c>
      <c r="HJ381" s="275">
        <f>VLOOKUP(C381,FPT!B:HH,73,0)</f>
        <v>200000</v>
      </c>
      <c r="HK381" t="str">
        <f t="shared" si="631"/>
        <v/>
      </c>
      <c r="HL381" s="275">
        <f>VLOOKUP(C381,MOVI!C:DT,74,0)</f>
        <v>701923</v>
      </c>
      <c r="HM381" s="275">
        <f>VLOOKUP(C381,FPT!B:HK,74,0)</f>
        <v>701923</v>
      </c>
      <c r="HN381" t="str">
        <f t="shared" si="632"/>
        <v/>
      </c>
      <c r="HO381" s="275">
        <f>VLOOKUP(C381,MOVI!C:DT,75,0)</f>
        <v>0</v>
      </c>
      <c r="HP381" s="275">
        <f>VLOOKUP(C381,FPT!B:HN,75,0)</f>
        <v>0</v>
      </c>
      <c r="HQ381" t="str">
        <f t="shared" si="633"/>
        <v/>
      </c>
      <c r="HR381" s="275">
        <f>VLOOKUP(C381,MOVI!C:DT,76,0)</f>
        <v>0</v>
      </c>
      <c r="HS381" s="275">
        <f>VLOOKUP(C381,FPT!B:HQ,76,0)</f>
        <v>0</v>
      </c>
      <c r="HT381" t="str">
        <f t="shared" si="634"/>
        <v/>
      </c>
      <c r="HU381" s="275">
        <f>VLOOKUP(C381,MOVI!C:DT,77,0)</f>
        <v>0</v>
      </c>
      <c r="HV381" s="275">
        <f>VLOOKUP(C381,FPT!B:HT,77,0)</f>
        <v>0</v>
      </c>
      <c r="HW381" t="str">
        <f t="shared" si="635"/>
        <v/>
      </c>
      <c r="HX381" s="274">
        <f>VLOOKUP(C381,MOVI!C:CB,78,0)</f>
        <v>0</v>
      </c>
      <c r="HY381" s="261">
        <f>VLOOKUP(C381,FPT!$B:$CA,78,0)</f>
        <v>0</v>
      </c>
      <c r="HZ381" t="str">
        <f t="shared" si="636"/>
        <v/>
      </c>
      <c r="IA381" s="275">
        <f>VLOOKUP(C381,MOVI!C:CD,79,0)</f>
        <v>0</v>
      </c>
      <c r="IB381" s="275">
        <f>VLOOKUP(C381,FPT!B:HZ,79,0)</f>
        <v>0</v>
      </c>
      <c r="IC381" t="str">
        <f t="shared" si="637"/>
        <v/>
      </c>
      <c r="ID381" s="275">
        <f>VLOOKUP(C381,MOVI!C:CD,80,0)</f>
        <v>0</v>
      </c>
      <c r="IE381" s="275">
        <f>VLOOKUP(C381,FPT!B:IC,80,0)</f>
        <v>0</v>
      </c>
      <c r="IF381" t="str">
        <f t="shared" si="638"/>
        <v/>
      </c>
      <c r="IG381" s="275">
        <f>VLOOKUP(C381,MOVI!C:DT,81,0)</f>
        <v>0</v>
      </c>
      <c r="IH381" s="275">
        <f>VLOOKUP(C381,FPT!B:IF,81,0)</f>
        <v>0</v>
      </c>
      <c r="II381" t="str">
        <f t="shared" si="639"/>
        <v/>
      </c>
      <c r="IJ381" s="275">
        <f>VLOOKUP(C381,MOVI!C:DT,82,0)</f>
        <v>0</v>
      </c>
      <c r="IK381" s="275">
        <f>VLOOKUP(C381,FPT!B:II,82,0)</f>
        <v>0</v>
      </c>
      <c r="IL381" t="str">
        <f t="shared" si="640"/>
        <v/>
      </c>
      <c r="IM381" s="275">
        <f>ROUND(VLOOKUP(C381,MOVI!C:DT,83,0),0)</f>
        <v>901923</v>
      </c>
      <c r="IN381" s="275">
        <f>ROUND(VLOOKUP(C381,FPT!B:IL,83,0),0)</f>
        <v>901923</v>
      </c>
      <c r="IO381" t="str">
        <f t="shared" si="641"/>
        <v/>
      </c>
      <c r="IP381" s="275">
        <f>ROUND(VLOOKUP(C381,MOVI!C:DT,84,0),0)</f>
        <v>4847692</v>
      </c>
      <c r="IQ381" s="275">
        <f>ROUND(VLOOKUP(C381,FPT!B:IO,84,0),0)</f>
        <v>4847692</v>
      </c>
      <c r="IR381" t="str">
        <f t="shared" si="642"/>
        <v/>
      </c>
      <c r="IS381" s="275">
        <f>ROUND(VLOOKUP(C381,MOVI!C:DT,85,0),0)</f>
        <v>574962</v>
      </c>
      <c r="IT381" s="275">
        <f>ROUND(VLOOKUP(C381,FPT!B:IR,85,0),0)</f>
        <v>574962</v>
      </c>
      <c r="IU381" t="str">
        <f t="shared" si="643"/>
        <v/>
      </c>
      <c r="IV381" s="275">
        <f>VLOOKUP(C381,MOVI!C:DT,86,0)</f>
        <v>0</v>
      </c>
      <c r="IW381" s="275">
        <f>VLOOKUP(C381,FPT!B:IU,86,0)</f>
        <v>0</v>
      </c>
      <c r="IX381" t="str">
        <f t="shared" si="644"/>
        <v/>
      </c>
      <c r="IY381" s="275">
        <f>ROUND(VLOOKUP(C381,MOVI!C:DT,87,0),0)</f>
        <v>574962</v>
      </c>
      <c r="IZ381" s="275">
        <f>ROUND(VLOOKUP(C381,FPT!B:IX,87,0),0)</f>
        <v>574962</v>
      </c>
      <c r="JA381" t="str">
        <f t="shared" si="645"/>
        <v/>
      </c>
      <c r="JB381" s="275">
        <f>VLOOKUP(C381,MOVI!C:DT,88,0)</f>
        <v>0</v>
      </c>
      <c r="JC381" s="275">
        <f>VLOOKUP(C381,FPT!B:JA,88,0)</f>
        <v>0</v>
      </c>
      <c r="JD381" t="str">
        <f t="shared" si="646"/>
        <v/>
      </c>
      <c r="JE381" s="275">
        <f>VLOOKUP(C381,MOVI!C:DT,89,0)</f>
        <v>0</v>
      </c>
      <c r="JF381" s="275">
        <f>VLOOKUP(C381,FPT!B:JD,89,0)</f>
        <v>0</v>
      </c>
      <c r="JG381" t="str">
        <f t="shared" si="647"/>
        <v/>
      </c>
      <c r="JH381" s="275">
        <f>VLOOKUP(C381,MOVI!C:DT,90,0)</f>
        <v>0</v>
      </c>
      <c r="JI381" s="275">
        <f>VLOOKUP(C381,FPT!B:JG,90,0)</f>
        <v>0</v>
      </c>
      <c r="JJ381" t="str">
        <f t="shared" si="648"/>
        <v/>
      </c>
      <c r="JK381" s="275">
        <f>VLOOKUP(C381,MOVI!C:DT,91,0)</f>
        <v>0</v>
      </c>
      <c r="JL381" s="275">
        <f>VLOOKUP(C381,FPT!B:JJ,91,0)</f>
        <v>0</v>
      </c>
      <c r="JM381" t="str">
        <f t="shared" si="649"/>
        <v/>
      </c>
      <c r="JN381" s="275">
        <f>VLOOKUP(C381,MOVI!C:DT,92,0)</f>
        <v>0</v>
      </c>
      <c r="JO381" s="275">
        <f>VLOOKUP(C381,FPT!B:JM,92,0)</f>
        <v>0</v>
      </c>
      <c r="JP381" t="str">
        <f t="shared" si="650"/>
        <v/>
      </c>
      <c r="JQ381" s="275">
        <f>VLOOKUP(C381,MOVI!C:DT,93,0)</f>
        <v>0</v>
      </c>
      <c r="JR381" s="275">
        <f>VLOOKUP(C381,FPT!B:JP,93,0)</f>
        <v>0</v>
      </c>
      <c r="JS381" t="str">
        <f t="shared" si="651"/>
        <v/>
      </c>
      <c r="JT381" s="275">
        <f>VLOOKUP(C381,MOVI!C:DT,94,0)</f>
        <v>0</v>
      </c>
      <c r="JU381" s="275">
        <f>VLOOKUP(C381,FPT!B:JS,94,0)</f>
        <v>0</v>
      </c>
      <c r="JV381" t="str">
        <f t="shared" si="652"/>
        <v/>
      </c>
      <c r="JW381" s="275">
        <f>VLOOKUP(C381,MOVI!C:DT,95,0)</f>
        <v>5174654</v>
      </c>
      <c r="JX381" s="275">
        <f>VLOOKUP(C381,FPT!B:JV,95,0)</f>
        <v>5174654</v>
      </c>
      <c r="JY381" t="str">
        <f t="shared" si="653"/>
        <v/>
      </c>
      <c r="JZ381" s="275">
        <f>VLOOKUP(C381,MOVI!C:DT,96,0)</f>
        <v>0</v>
      </c>
      <c r="KA381" s="275">
        <f>VLOOKUP(C381,FPT!B:JY,96,0)</f>
        <v>0</v>
      </c>
      <c r="KB381" t="str">
        <f t="shared" si="654"/>
        <v/>
      </c>
      <c r="KC381" s="275">
        <f>VLOOKUP(C381,MOVI!C:DT,97,0)</f>
        <v>5174654</v>
      </c>
      <c r="KD381" s="275">
        <f>VLOOKUP(C381,FPT!B:KB,97,0)</f>
        <v>5174654</v>
      </c>
      <c r="KE381" t="str">
        <f t="shared" si="655"/>
        <v/>
      </c>
      <c r="KF381" s="275">
        <f>VLOOKUP(C381,MOVI!C:DT,98,0)</f>
        <v>0</v>
      </c>
      <c r="KG381" s="275">
        <f>VLOOKUP(C381,FPT!B:KE,98,0)</f>
        <v>0</v>
      </c>
      <c r="KH381" t="str">
        <f t="shared" si="656"/>
        <v/>
      </c>
      <c r="KI381" s="275">
        <f>VLOOKUP(C381,MOVI!C:DT,99,0)</f>
        <v>0</v>
      </c>
      <c r="KJ381" s="275">
        <f>VLOOKUP(C381,FPT!B:KH,99,0)</f>
        <v>0</v>
      </c>
      <c r="KK381" t="str">
        <f t="shared" si="657"/>
        <v/>
      </c>
      <c r="KL381" s="275">
        <f>VLOOKUP(C381,MOVI!C:DT,100,0)</f>
        <v>0</v>
      </c>
      <c r="KM381" s="275">
        <f>VLOOKUP(C381,FPT!B:KK,100,0)</f>
        <v>0</v>
      </c>
      <c r="KN381" t="str">
        <f t="shared" si="658"/>
        <v/>
      </c>
      <c r="KO381" s="275">
        <f>VLOOKUP(C381,MOVI!C:DT,101,0)</f>
        <v>0</v>
      </c>
      <c r="KP381" s="275">
        <f>VLOOKUP(C381,FPT!B:KN,101,0)</f>
        <v>0</v>
      </c>
      <c r="KQ381" t="str">
        <f t="shared" si="659"/>
        <v/>
      </c>
      <c r="KR381" s="275">
        <f>VLOOKUP(C381,MOVI!C:DT,102,0)</f>
        <v>0</v>
      </c>
      <c r="KS381" s="275">
        <f>VLOOKUP(C381,FPT!B:KQ,102,0)</f>
        <v>0</v>
      </c>
      <c r="KT381" t="str">
        <f t="shared" si="660"/>
        <v/>
      </c>
      <c r="KU381" s="275">
        <f>VLOOKUP(C381,MOVI!C:DT,103,0)</f>
        <v>0</v>
      </c>
      <c r="KV381" s="275">
        <f>VLOOKUP(C381,FPT!B:KT,103,0)</f>
        <v>0</v>
      </c>
      <c r="KW381" t="str">
        <f t="shared" si="661"/>
        <v/>
      </c>
      <c r="KX381" s="275">
        <f>VLOOKUP(C381,MOVI!C:DT,104,0)</f>
        <v>0</v>
      </c>
      <c r="KY381" s="275">
        <f>VLOOKUP(C381,FPT!B:KW,104,0)</f>
        <v>0</v>
      </c>
      <c r="KZ381" t="str">
        <f t="shared" si="662"/>
        <v/>
      </c>
      <c r="LA381" s="275">
        <f>VLOOKUP(C381,MOVI!C:DT,105,0)</f>
        <v>0</v>
      </c>
      <c r="LB381" s="275">
        <f>VLOOKUP(C381,FPT!B:KZ,105,0)</f>
        <v>0</v>
      </c>
      <c r="LC381" t="str">
        <f t="shared" si="663"/>
        <v/>
      </c>
      <c r="LD381" s="275">
        <f>VLOOKUP(C381,MOVI!C:DT,106,0)</f>
        <v>5749615</v>
      </c>
      <c r="LE381" s="275">
        <f>VLOOKUP(C381,FPT!B:LC,106,0)</f>
        <v>5749615</v>
      </c>
      <c r="LF381" t="str">
        <f t="shared" si="664"/>
        <v/>
      </c>
      <c r="LG381" s="273">
        <f>VLOOKUP(C381,MOVI!C:DT,107,0)</f>
        <v>0</v>
      </c>
      <c r="LH381" s="273">
        <f>VLOOKUP(C381,FPT!B:LF,107,0)</f>
        <v>0</v>
      </c>
      <c r="LI381" t="str">
        <f t="shared" si="665"/>
        <v/>
      </c>
      <c r="LJ381" t="str">
        <f>VLOOKUP(C381,MOVI!C:DV,108,0)</f>
        <v>MoviSouthSales</v>
      </c>
      <c r="LK381" s="252" t="str">
        <f>VLOOKUP(C381,FPT!B:LI,108,0)</f>
        <v>MoviSouthSales</v>
      </c>
      <c r="LL381" t="str">
        <f t="shared" si="666"/>
        <v/>
      </c>
      <c r="LM381" s="275">
        <f>ROUND(VLOOKUP(C381,MOVI!C:DV,109,0),0)</f>
        <v>416667</v>
      </c>
      <c r="LN381" s="275">
        <f>ROUND(VLOOKUP(C381,FPT!B:LL,109,0),0)</f>
        <v>416667</v>
      </c>
      <c r="LO381" t="str">
        <f t="shared" si="667"/>
        <v/>
      </c>
      <c r="LP381" t="str">
        <f>VLOOKUP(C381,MOVI!C:DV,110,0)</f>
        <v>MKD</v>
      </c>
      <c r="LQ381" s="247" t="str">
        <f>VLOOKUP(C381,FPT!B:LO,110,0)</f>
        <v>MKD</v>
      </c>
      <c r="LR381" t="str">
        <f t="shared" si="668"/>
        <v/>
      </c>
      <c r="LS381">
        <f>MOVI!DI376</f>
        <v>20</v>
      </c>
      <c r="LV381">
        <f>MOVI!DJ376</f>
        <v>0</v>
      </c>
      <c r="LW381">
        <f>MOVI!DK376</f>
        <v>2</v>
      </c>
      <c r="LX381">
        <f>MOVI!DL376</f>
        <v>0</v>
      </c>
      <c r="LY381">
        <f>MOVI!DM376</f>
        <v>0</v>
      </c>
      <c r="LZ381">
        <f>MOVI!DN376</f>
        <v>0</v>
      </c>
      <c r="MA381">
        <f>MOVI!DO376</f>
        <v>0</v>
      </c>
      <c r="MB381" t="str">
        <f>MOVI!DP376</f>
        <v>MKD</v>
      </c>
      <c r="MC381">
        <f>MOVI!DQ376</f>
        <v>0</v>
      </c>
      <c r="MD381">
        <f>MOVI!DR376</f>
        <v>0</v>
      </c>
      <c r="ME381" t="str">
        <f>VLOOKUP(C381,MOVI!C:DV,121,0)</f>
        <v>Group 1</v>
      </c>
      <c r="MF381" s="252" t="str">
        <f>VLOOKUP(C381,FPT!B:MD,111,0)</f>
        <v>Group 1</v>
      </c>
      <c r="MG381" t="str">
        <f t="shared" si="672"/>
        <v/>
      </c>
      <c r="MH381" t="str">
        <f>VLOOKUP(C381,MOVI!C:DT,122,0)</f>
        <v>MoviSouthGroup 1</v>
      </c>
      <c r="MI381" s="252" t="str">
        <f>VLOOKUP(C381,FPT!B:DS,112,0)</f>
        <v>MoviSouthGroup 1</v>
      </c>
      <c r="MJ381" t="str">
        <f t="shared" si="669"/>
        <v/>
      </c>
    </row>
    <row r="382" spans="1:348" x14ac:dyDescent="0.25">
      <c r="A382">
        <v>374</v>
      </c>
      <c r="B382" s="48">
        <v>6263</v>
      </c>
      <c r="C382" s="271" t="s">
        <v>1158</v>
      </c>
      <c r="D382" t="str">
        <f>VLOOKUP(C382,MOVI!C:D,2,0)</f>
        <v>Đỗ Thị Mai Liên</v>
      </c>
      <c r="E382" t="str">
        <f>VLOOKUP(C382,FPT!B:C,2,0)</f>
        <v>Đỗ Thị Mai Liên</v>
      </c>
      <c r="F382" t="str">
        <f t="shared" si="562"/>
        <v/>
      </c>
      <c r="G382" t="str">
        <f>VLOOKUP(C382,MOVI!C:E,3,0)</f>
        <v>Sales</v>
      </c>
      <c r="H382" t="str">
        <f>VLOOKUP(C382,FPT!B:F,3,0)</f>
        <v>Sales</v>
      </c>
      <c r="I382" t="str">
        <f t="shared" si="563"/>
        <v/>
      </c>
      <c r="J382" t="str">
        <f>VLOOKUP(C382,MOVI!C:H,4,0)</f>
        <v>Field Sales</v>
      </c>
      <c r="K382" t="str">
        <f>VLOOKUP(C382,FPT!B:I,4,0)</f>
        <v>Field Sales</v>
      </c>
      <c r="L382" t="str">
        <f t="shared" si="564"/>
        <v/>
      </c>
      <c r="M382" t="str">
        <f>VLOOKUP(C382,MOVI!C:DT,5,0)</f>
        <v>Associate</v>
      </c>
      <c r="N382" t="str">
        <f>VLOOKUP(C382,FPT!B:L,5,0)</f>
        <v>Associate</v>
      </c>
      <c r="O382" t="str">
        <f t="shared" si="565"/>
        <v/>
      </c>
      <c r="P382" t="str">
        <f>VLOOKUP(C382,MOVI!C:DT,6,0)</f>
        <v>Field Sales</v>
      </c>
      <c r="Q382" t="str">
        <f>VLOOKUP(C382,FPT!B:O,6,0)</f>
        <v>Field sales</v>
      </c>
      <c r="R382" t="str">
        <f t="shared" si="566"/>
        <v/>
      </c>
      <c r="S382" t="str">
        <f>VLOOKUP(C382,MOVI!C:DT,7,0)</f>
        <v>North</v>
      </c>
      <c r="T382" t="str">
        <f>VLOOKUP(C382,FPT!B:R,7,0)</f>
        <v>North</v>
      </c>
      <c r="U382" t="str">
        <f t="shared" si="567"/>
        <v/>
      </c>
      <c r="V382" t="str">
        <f>VLOOKUP(C382,MOVI!C:DT,8,0)</f>
        <v>Movi</v>
      </c>
      <c r="W382" t="str">
        <f>VLOOKUP(C382,FPT!B:U,8,0)</f>
        <v>Movi</v>
      </c>
      <c r="X382" t="str">
        <f t="shared" si="568"/>
        <v/>
      </c>
      <c r="Y382" t="str">
        <f>VLOOKUP(C382,MOVI!C:DT,9,0)</f>
        <v>Full-time</v>
      </c>
      <c r="Z382" t="str">
        <f>VLOOKUP(C382,FPT!B:X,9,0)</f>
        <v>Full-time</v>
      </c>
      <c r="AA382" t="str">
        <f t="shared" si="569"/>
        <v/>
      </c>
      <c r="AB382" t="str">
        <f>VLOOKUP(C382,MOVI!C:DT,10,0)</f>
        <v>Probation</v>
      </c>
      <c r="AC382" t="str">
        <f>VLOOKUP(C382,FPT!B:AA,10,0)</f>
        <v>Probation</v>
      </c>
      <c r="AD382" t="str">
        <f t="shared" si="570"/>
        <v/>
      </c>
      <c r="AE382" s="247">
        <f>VLOOKUP(C382,MOVI!C:DT,11,0)</f>
        <v>44515</v>
      </c>
      <c r="AF382" s="247">
        <f>VLOOKUP(C382,FPT!B:AD,11,0)</f>
        <v>44515</v>
      </c>
      <c r="AG382" t="str">
        <f t="shared" si="571"/>
        <v/>
      </c>
      <c r="AH382" s="260" t="str">
        <f>VLOOKUP(C382,MOVI!C:DT,12,0)</f>
        <v/>
      </c>
      <c r="AI382" s="260"/>
      <c r="AJ382" t="str">
        <f t="shared" si="671"/>
        <v/>
      </c>
      <c r="AK382">
        <f>VLOOKUP(C382,MOVI!C:DT,13,0)</f>
        <v>0</v>
      </c>
      <c r="AL382" s="247">
        <f>VLOOKUP(C382,FPT!B:AJ,13,0)</f>
        <v>0</v>
      </c>
      <c r="AM382" t="str">
        <f t="shared" si="670"/>
        <v/>
      </c>
      <c r="AN382" s="247">
        <f>VLOOKUP(C382,MOVI!C:DT,14,0)</f>
        <v>0</v>
      </c>
      <c r="AO382" s="247">
        <f>VLOOKUP(C382,FPT!B:AM,14,0)</f>
        <v>0</v>
      </c>
      <c r="AP382" t="str">
        <f t="shared" si="572"/>
        <v/>
      </c>
      <c r="AQ382" t="str">
        <f>VLOOKUP(C382,MOVI!C:DT,15,0)</f>
        <v>JO</v>
      </c>
      <c r="AR382" s="247" t="str">
        <f>VLOOKUP(C382,FPT!B:AP,15,0)</f>
        <v>JO</v>
      </c>
      <c r="AS382" t="str">
        <f t="shared" si="573"/>
        <v/>
      </c>
      <c r="AT382" s="282">
        <f>VLOOKUP(C382,MOVI!C:DT,16,0)</f>
        <v>0.1</v>
      </c>
      <c r="AU382" s="247" t="str">
        <f>VLOOKUP(C382,FPT!B:AS,16,0)</f>
        <v>10%</v>
      </c>
      <c r="AV382" t="str">
        <f t="shared" si="574"/>
        <v>Lệch</v>
      </c>
      <c r="AW382" t="str">
        <f>VLOOKUP(C382,MOVI!C:DT,17,0)</f>
        <v>L</v>
      </c>
      <c r="AX382" s="247" t="str">
        <f>VLOOKUP(C382,FPT!B:AV,17,0)</f>
        <v>L</v>
      </c>
      <c r="AY382" t="str">
        <f t="shared" si="575"/>
        <v/>
      </c>
      <c r="AZ382">
        <f>VLOOKUP(C382,MOVI!C:DT,18,0)</f>
        <v>0</v>
      </c>
      <c r="BA382" s="247">
        <f>VLOOKUP(C382,FPT!B:AY,18,0)</f>
        <v>0</v>
      </c>
      <c r="BB382" t="str">
        <f t="shared" si="576"/>
        <v/>
      </c>
      <c r="BC382" s="275">
        <f>VLOOKUP(C382,MOVI!C:DT,19,0)</f>
        <v>5000000</v>
      </c>
      <c r="BD382" s="275">
        <f>VLOOKUP(C382,FPT!B:BB,19,0)</f>
        <v>5000000</v>
      </c>
      <c r="BE382" t="str">
        <f t="shared" si="577"/>
        <v/>
      </c>
      <c r="BF382">
        <f>VLOOKUP(C382,MOVI!C:DT,20,0)</f>
        <v>0</v>
      </c>
      <c r="BG382" s="252">
        <f>VLOOKUP(C382,FPT!B:BE,20,0)</f>
        <v>0</v>
      </c>
      <c r="BH382" t="str">
        <f t="shared" si="578"/>
        <v/>
      </c>
      <c r="BI382" s="275">
        <f>VLOOKUP(C382,MOVI!C:DT,21,0)</f>
        <v>5000000</v>
      </c>
      <c r="BJ382" s="275">
        <f>VLOOKUP(C382,FPT!B:BH,21,0)</f>
        <v>5000000</v>
      </c>
      <c r="BK382" t="str">
        <f t="shared" si="579"/>
        <v/>
      </c>
      <c r="BL382" s="275">
        <f>VLOOKUP(C382,MOVI!C:DT,22,0)</f>
        <v>0</v>
      </c>
      <c r="BM382" s="275">
        <f>VLOOKUP(C382,FPT!B:BK,22,0)</f>
        <v>0</v>
      </c>
      <c r="BN382" t="str">
        <f t="shared" si="580"/>
        <v/>
      </c>
      <c r="BO382" s="275">
        <f>VLOOKUP(C382,MOVI!C:DT,23,0)</f>
        <v>0</v>
      </c>
      <c r="BP382" s="275">
        <f>VLOOKUP(C382,FPT!B:BN,23,0)</f>
        <v>0</v>
      </c>
      <c r="BQ382" t="str">
        <f t="shared" si="581"/>
        <v/>
      </c>
      <c r="BR382" s="275">
        <f>VLOOKUP(C382,MOVI!C:DT,24,0)</f>
        <v>0</v>
      </c>
      <c r="BS382" s="275">
        <f>VLOOKUP(C382,FPT!B:BQ,24,0)</f>
        <v>0</v>
      </c>
      <c r="BT382" t="str">
        <f t="shared" si="582"/>
        <v/>
      </c>
      <c r="BU382" s="275">
        <f>VLOOKUP(C382,MOVI!C:DT,25,0)</f>
        <v>200000</v>
      </c>
      <c r="BV382" s="275">
        <f>VLOOKUP(C382,FPT!B:BT,25,0)</f>
        <v>200000</v>
      </c>
      <c r="BW382" t="str">
        <f t="shared" si="583"/>
        <v/>
      </c>
      <c r="BX382" s="275">
        <f>VLOOKUP(C382,MOVI!C:DT,26,0)</f>
        <v>0</v>
      </c>
      <c r="BY382" s="275">
        <f>VLOOKUP(C382,FPT!B:BW,26,0)</f>
        <v>0</v>
      </c>
      <c r="BZ382" t="str">
        <f t="shared" si="584"/>
        <v/>
      </c>
      <c r="CA382" s="275">
        <f>VLOOKUP(C382,MOVI!C:DT,27,0)</f>
        <v>730000</v>
      </c>
      <c r="CB382" s="275">
        <f>VLOOKUP(C382,FPT!B:BZ,27,0)</f>
        <v>730000</v>
      </c>
      <c r="CC382" t="str">
        <f t="shared" si="585"/>
        <v/>
      </c>
      <c r="CD382" s="275">
        <f>VLOOKUP(C382,MOVI!C:DT,28,0)</f>
        <v>930000</v>
      </c>
      <c r="CE382" s="275">
        <f>VLOOKUP(C382,FPT!B:CC,28,0)</f>
        <v>930000</v>
      </c>
      <c r="CF382" t="str">
        <f t="shared" si="586"/>
        <v/>
      </c>
      <c r="CG382" t="str">
        <f>VLOOKUP(C382,MOVI!C:DT,29,0)</f>
        <v>CN</v>
      </c>
      <c r="CH382" s="252" t="str">
        <f>VLOOKUP(C382,FPT!B:CF,29,0)</f>
        <v>CN</v>
      </c>
      <c r="CI382" t="str">
        <f t="shared" si="587"/>
        <v/>
      </c>
      <c r="CJ382">
        <f>VLOOKUP(C382,MOVI!C:DT,30,0)</f>
        <v>26</v>
      </c>
      <c r="CK382" s="252">
        <f>VLOOKUP(C382,FPT!B:CI,30,0)</f>
        <v>26</v>
      </c>
      <c r="CL382" t="str">
        <f t="shared" si="588"/>
        <v/>
      </c>
      <c r="CM382">
        <f>VLOOKUP(C382,MOVI!C:DT,31,0)</f>
        <v>26</v>
      </c>
      <c r="CN382" s="252">
        <f>VLOOKUP(C382,FPT!B:CL,31,0)</f>
        <v>26</v>
      </c>
      <c r="CO382" t="str">
        <f t="shared" si="589"/>
        <v/>
      </c>
      <c r="CP382" s="275">
        <f>VLOOKUP(C382,MOVI!C:DT,32,0)</f>
        <v>0</v>
      </c>
      <c r="CQ382" s="275">
        <f>VLOOKUP(C382,FPT!B:CO,32,0)</f>
        <v>0</v>
      </c>
      <c r="CR382" t="str">
        <f t="shared" si="590"/>
        <v/>
      </c>
      <c r="CS382" s="275">
        <f>VLOOKUP(C382,MOVI!C:DT,33,0)</f>
        <v>0</v>
      </c>
      <c r="CT382" s="275">
        <f>VLOOKUP(C382,FPT!B:CR,33,0)</f>
        <v>0</v>
      </c>
      <c r="CU382" t="str">
        <f t="shared" si="591"/>
        <v/>
      </c>
      <c r="CV382" s="275">
        <f>VLOOKUP(C382,MOVI!C:DT,34,0)</f>
        <v>0</v>
      </c>
      <c r="CW382" s="275">
        <f>VLOOKUP(C382,FPT!B:CU,34,0)</f>
        <v>0</v>
      </c>
      <c r="CX382" t="str">
        <f t="shared" si="592"/>
        <v/>
      </c>
      <c r="CY382" s="275">
        <f>VLOOKUP(C382,MOVI!C:DT,35,0)</f>
        <v>26</v>
      </c>
      <c r="CZ382" s="275">
        <f>VLOOKUP(C382,FPT!B:CX,35,0)</f>
        <v>26</v>
      </c>
      <c r="DA382" t="str">
        <f t="shared" si="593"/>
        <v/>
      </c>
      <c r="DB382" s="275">
        <f>VLOOKUP(C382,MOVI!C:DT,36,0)</f>
        <v>0</v>
      </c>
      <c r="DC382" s="275">
        <f>VLOOKUP(C382,FPT!B:DA,36,0)</f>
        <v>0</v>
      </c>
      <c r="DD382" t="str">
        <f t="shared" si="594"/>
        <v/>
      </c>
      <c r="DE382" s="275">
        <f>VLOOKUP(C382,MOVI!C:DT,37,0)</f>
        <v>0</v>
      </c>
      <c r="DF382" s="275">
        <f>VLOOKUP(C382,FPT!B:DD,37,0)</f>
        <v>0</v>
      </c>
      <c r="DG382" t="str">
        <f t="shared" si="595"/>
        <v/>
      </c>
      <c r="DH382" s="275">
        <f>VLOOKUP(C382,MOVI!C:DT,38,0)</f>
        <v>0</v>
      </c>
      <c r="DI382" s="275">
        <f>VLOOKUP(C382,FPT!B:DG,38,0)</f>
        <v>0</v>
      </c>
      <c r="DJ382" t="str">
        <f t="shared" si="596"/>
        <v/>
      </c>
      <c r="DK382" s="275">
        <f>VLOOKUP(C382,MOVI!C:DT,39,0)</f>
        <v>0</v>
      </c>
      <c r="DL382" s="275">
        <f>VLOOKUP(C382,FPT!B:DJ,39,0)</f>
        <v>0</v>
      </c>
      <c r="DM382" t="str">
        <f t="shared" si="597"/>
        <v/>
      </c>
      <c r="DN382" s="275">
        <f>VLOOKUP(C382,MOVI!C:DT,40,0)</f>
        <v>0</v>
      </c>
      <c r="DO382" s="275">
        <f>VLOOKUP(C382,FPT!B:DM,40,0)</f>
        <v>0</v>
      </c>
      <c r="DP382" t="str">
        <f t="shared" si="598"/>
        <v/>
      </c>
      <c r="DQ382" s="275">
        <f>VLOOKUP(C382,MOVI!C:DT,41,0)</f>
        <v>0</v>
      </c>
      <c r="DR382" s="275">
        <f>VLOOKUP(C382,FPT!B:DP,41,0)</f>
        <v>0</v>
      </c>
      <c r="DS382" t="str">
        <f t="shared" si="599"/>
        <v/>
      </c>
      <c r="DT382" s="275">
        <f>VLOOKUP(C382,MOVI!C:DT,42,0)</f>
        <v>5000000</v>
      </c>
      <c r="DU382" s="275">
        <f>ROUND(VLOOKUP(C382,FPT!B:DS,42,0),0)</f>
        <v>5000000</v>
      </c>
      <c r="DV382" t="str">
        <f t="shared" si="600"/>
        <v/>
      </c>
      <c r="DW382" s="275">
        <f>VLOOKUP(C382,MOVI!C:DT,43,0)</f>
        <v>0</v>
      </c>
      <c r="DX382" s="275">
        <f>VLOOKUP(C382,FPT!B:DV,43,0)</f>
        <v>0</v>
      </c>
      <c r="DY382" t="str">
        <f t="shared" si="601"/>
        <v/>
      </c>
      <c r="DZ382" s="275">
        <f>VLOOKUP(C382,MOVI!C:DT,44,0)</f>
        <v>0</v>
      </c>
      <c r="EA382" s="275">
        <f>VLOOKUP(C382,FPT!B:DY,44,0)</f>
        <v>0</v>
      </c>
      <c r="EB382" t="str">
        <f t="shared" si="602"/>
        <v/>
      </c>
      <c r="EC382" s="275">
        <f>VLOOKUP(C382,MOVI!C:DT,45,0)</f>
        <v>5000000</v>
      </c>
      <c r="ED382" s="275">
        <f>ROUND(VLOOKUP(C382,FPT!B:EB,45,0),0)</f>
        <v>5000000</v>
      </c>
      <c r="EE382" t="str">
        <f t="shared" si="603"/>
        <v/>
      </c>
      <c r="EF382" s="275">
        <f>VLOOKUP(C382,MOVI!C:DT,46,0)</f>
        <v>0</v>
      </c>
      <c r="EG382" s="275">
        <f>VLOOKUP(C382,FPT!B:EE,46,0)</f>
        <v>0</v>
      </c>
      <c r="EH382" t="str">
        <f t="shared" si="604"/>
        <v/>
      </c>
      <c r="EI382" s="275">
        <f>VLOOKUP(C382,MOVI!C:DT,47,0)</f>
        <v>0</v>
      </c>
      <c r="EJ382" s="275">
        <f>VLOOKUP(C382,FPT!B:EH,47,0)</f>
        <v>0</v>
      </c>
      <c r="EK382" t="str">
        <f t="shared" si="605"/>
        <v/>
      </c>
      <c r="EL382" s="275">
        <f>VLOOKUP(C382,MOVI!C:DT,48,0)</f>
        <v>0</v>
      </c>
      <c r="EM382" s="275">
        <f>VLOOKUP(C382,FPT!B:EK,48,0)</f>
        <v>0</v>
      </c>
      <c r="EN382" t="str">
        <f t="shared" si="606"/>
        <v/>
      </c>
      <c r="EO382" s="275">
        <f>VLOOKUP(C382,MOVI!C:DT,49,0)</f>
        <v>200000</v>
      </c>
      <c r="EP382" s="275">
        <f>VLOOKUP(C382,FPT!B:EN,49,0)</f>
        <v>200000</v>
      </c>
      <c r="EQ382" t="str">
        <f t="shared" si="607"/>
        <v/>
      </c>
      <c r="ER382" s="275">
        <f>VLOOKUP(C382,MOVI!C:DT,50,0)</f>
        <v>0</v>
      </c>
      <c r="ES382" s="275">
        <f>VLOOKUP(C382,FPT!B:EQ,50,0)</f>
        <v>0</v>
      </c>
      <c r="ET382" t="str">
        <f t="shared" si="608"/>
        <v/>
      </c>
      <c r="EU382" s="275">
        <f>VLOOKUP(C382,MOVI!C:DT,51,0)</f>
        <v>0</v>
      </c>
      <c r="EV382" s="275">
        <f>VLOOKUP(C382,FPT!B:ET,51,0)</f>
        <v>0</v>
      </c>
      <c r="EW382" t="str">
        <f t="shared" si="609"/>
        <v/>
      </c>
      <c r="EX382" s="275">
        <f>VLOOKUP(C382,MOVI!C:DT,52,0)</f>
        <v>0</v>
      </c>
      <c r="EY382" s="275">
        <f>VLOOKUP(C382,FPT!B:EW,52,0)</f>
        <v>0</v>
      </c>
      <c r="EZ382" t="str">
        <f t="shared" si="610"/>
        <v/>
      </c>
      <c r="FA382" s="275">
        <f>VLOOKUP(C382,MOVI!C:DT,53,0)</f>
        <v>0</v>
      </c>
      <c r="FB382" s="275">
        <f>VLOOKUP(C382,FPT!B:EZ,53,0)</f>
        <v>0</v>
      </c>
      <c r="FC382" t="str">
        <f t="shared" si="611"/>
        <v/>
      </c>
      <c r="FD382" s="275">
        <f>VLOOKUP(C382,MOVI!C:DT,54,0)</f>
        <v>0</v>
      </c>
      <c r="FE382" s="275">
        <f>VLOOKUP(C382,FPT!B:FC,54,0)</f>
        <v>0</v>
      </c>
      <c r="FF382" t="str">
        <f t="shared" si="612"/>
        <v/>
      </c>
      <c r="FG382" s="275">
        <f>VLOOKUP(C382,MOVI!C:DT,55,0)</f>
        <v>730000</v>
      </c>
      <c r="FH382" s="275">
        <f>VLOOKUP(C382,FPT!B:FF,55,0)</f>
        <v>730000</v>
      </c>
      <c r="FI382" t="str">
        <f t="shared" si="613"/>
        <v/>
      </c>
      <c r="FJ382" s="275">
        <f>VLOOKUP(C382,MOVI!C:DT,56,0)</f>
        <v>930000</v>
      </c>
      <c r="FK382" s="275">
        <f>VLOOKUP(C382,FPT!B:FI,56,0)</f>
        <v>930000</v>
      </c>
      <c r="FL382" t="str">
        <f t="shared" si="614"/>
        <v/>
      </c>
      <c r="FM382" s="275">
        <f>VLOOKUP(C382,MOVI!C:DT,57,0)</f>
        <v>0</v>
      </c>
      <c r="FN382" s="275">
        <f>VLOOKUP(C382,FPT!B:FL,57,0)</f>
        <v>0</v>
      </c>
      <c r="FO382" t="str">
        <f t="shared" si="615"/>
        <v/>
      </c>
      <c r="FP382" s="275">
        <f>VLOOKUP(C382,MOVI!C:DT,58,0)</f>
        <v>0</v>
      </c>
      <c r="FQ382" s="275">
        <f>VLOOKUP(C382,FPT!B:FO,58,0)</f>
        <v>0</v>
      </c>
      <c r="FR382" t="str">
        <f t="shared" si="616"/>
        <v/>
      </c>
      <c r="FS382" s="275">
        <f>VLOOKUP(C382,MOVI!C:DT,59,0)</f>
        <v>0</v>
      </c>
      <c r="FT382" s="275">
        <f>VLOOKUP(C382,FPT!B:FR,59,0)</f>
        <v>0</v>
      </c>
      <c r="FU382" t="str">
        <f t="shared" si="617"/>
        <v/>
      </c>
      <c r="FV382" s="275">
        <f>VLOOKUP(C382,MOVI!C:DT,60,0)</f>
        <v>0</v>
      </c>
      <c r="FW382" s="275">
        <f>VLOOKUP(C382,FPT!B:FU,60,0)</f>
        <v>0</v>
      </c>
      <c r="FX382" t="str">
        <f t="shared" si="618"/>
        <v/>
      </c>
      <c r="FY382" s="275">
        <f>VLOOKUP(C382,MOVI!C:DT,61,0)</f>
        <v>0</v>
      </c>
      <c r="FZ382" s="275">
        <f>VLOOKUP(C382,FPT!B:FX,61,0)</f>
        <v>0</v>
      </c>
      <c r="GA382" t="str">
        <f t="shared" si="619"/>
        <v/>
      </c>
      <c r="GB382" s="275">
        <f>VLOOKUP(C382,MOVI!C:DT,62,0)</f>
        <v>0</v>
      </c>
      <c r="GC382" s="275">
        <f>VLOOKUP(C382,FPT!B:GA,62,0)</f>
        <v>0</v>
      </c>
      <c r="GD382" t="str">
        <f t="shared" si="620"/>
        <v/>
      </c>
      <c r="GE382" s="275">
        <f>VLOOKUP(C382,MOVI!C:DT,63,0)</f>
        <v>0</v>
      </c>
      <c r="GF382" s="275">
        <f>VLOOKUP(C382,FPT!B:GD,63,0)</f>
        <v>0</v>
      </c>
      <c r="GG382" t="str">
        <f t="shared" si="621"/>
        <v/>
      </c>
      <c r="GH382" s="275">
        <f>VLOOKUP(C382,MOVI!C:DT,64,0)</f>
        <v>0</v>
      </c>
      <c r="GI382" s="275">
        <f>VLOOKUP(C382,FPT!B:GG,64,0)</f>
        <v>0</v>
      </c>
      <c r="GJ382" t="str">
        <f t="shared" si="622"/>
        <v/>
      </c>
      <c r="GK382" s="275">
        <f>VLOOKUP(C382,MOVI!C:DT,65,0)</f>
        <v>0</v>
      </c>
      <c r="GL382" s="275">
        <f>VLOOKUP(C382,FPT!B:GJ,65,0)</f>
        <v>0</v>
      </c>
      <c r="GM382" t="str">
        <f t="shared" si="623"/>
        <v/>
      </c>
      <c r="GN382" s="275">
        <f>VLOOKUP(C382,MOVI!C:DT,66,0)</f>
        <v>0</v>
      </c>
      <c r="GO382" s="275">
        <f>VLOOKUP(C382,FPT!B:GM,66,0)</f>
        <v>0</v>
      </c>
      <c r="GP382" t="str">
        <f t="shared" si="624"/>
        <v/>
      </c>
      <c r="GQ382" s="275">
        <f>VLOOKUP(C382,MOVI!C:DT,67,0)</f>
        <v>0</v>
      </c>
      <c r="GR382" s="275">
        <f>VLOOKUP(C382,FPT!B:GP,67,0)</f>
        <v>0</v>
      </c>
      <c r="GS382" t="str">
        <f t="shared" si="625"/>
        <v/>
      </c>
      <c r="GT382" s="275">
        <f>VLOOKUP(C382,MOVI!C:DT,68,0)</f>
        <v>0</v>
      </c>
      <c r="GU382" s="275">
        <f>VLOOKUP(C382,FPT!B:GS,68,0)</f>
        <v>0</v>
      </c>
      <c r="GV382" t="str">
        <f t="shared" si="626"/>
        <v/>
      </c>
      <c r="GW382" s="275">
        <f>VLOOKUP(C382,MOVI!C:DT,69,0)</f>
        <v>0</v>
      </c>
      <c r="GX382" s="275">
        <f>VLOOKUP(C382,FPT!B:GV,69,0)</f>
        <v>0</v>
      </c>
      <c r="GY382" t="str">
        <f t="shared" si="627"/>
        <v/>
      </c>
      <c r="GZ382" s="275">
        <f>VLOOKUP(C382,MOVI!C:DT,70,0)</f>
        <v>0</v>
      </c>
      <c r="HA382" s="275">
        <f>VLOOKUP(C382,FPT!B:GY,70,0)</f>
        <v>0</v>
      </c>
      <c r="HB382" t="str">
        <f t="shared" si="628"/>
        <v/>
      </c>
      <c r="HC382" s="275">
        <f>VLOOKUP(C382,MOVI!C:DT,71,0)</f>
        <v>5930000</v>
      </c>
      <c r="HD382" s="275">
        <f>ROUND(VLOOKUP(C382,FPT!B:HB,71,0),0)</f>
        <v>5930000</v>
      </c>
      <c r="HE382" t="str">
        <f t="shared" si="629"/>
        <v/>
      </c>
      <c r="HF382" s="275">
        <f>ROUND(VLOOKUP(C382,MOVI!C:DT,72,0),0)</f>
        <v>0</v>
      </c>
      <c r="HG382" s="275">
        <f>ROUND(VLOOKUP(C382,FPT!B:HE,72,0),0)</f>
        <v>0</v>
      </c>
      <c r="HH382" t="str">
        <f t="shared" si="630"/>
        <v/>
      </c>
      <c r="HI382" s="275">
        <f>VLOOKUP(C382,MOVI!C:DT,73,0)</f>
        <v>200000</v>
      </c>
      <c r="HJ382" s="275">
        <f>VLOOKUP(C382,FPT!B:HH,73,0)</f>
        <v>200000</v>
      </c>
      <c r="HK382" t="str">
        <f t="shared" si="631"/>
        <v/>
      </c>
      <c r="HL382" s="275">
        <f>VLOOKUP(C382,MOVI!C:DT,74,0)</f>
        <v>730000</v>
      </c>
      <c r="HM382" s="275">
        <f>VLOOKUP(C382,FPT!B:HK,74,0)</f>
        <v>730000</v>
      </c>
      <c r="HN382" t="str">
        <f t="shared" si="632"/>
        <v/>
      </c>
      <c r="HO382" s="275">
        <f>VLOOKUP(C382,MOVI!C:DT,75,0)</f>
        <v>0</v>
      </c>
      <c r="HP382" s="275">
        <f>VLOOKUP(C382,FPT!B:HN,75,0)</f>
        <v>0</v>
      </c>
      <c r="HQ382" t="str">
        <f t="shared" si="633"/>
        <v/>
      </c>
      <c r="HR382" s="275">
        <f>VLOOKUP(C382,MOVI!C:DT,76,0)</f>
        <v>0</v>
      </c>
      <c r="HS382" s="275">
        <f>VLOOKUP(C382,FPT!B:HQ,76,0)</f>
        <v>0</v>
      </c>
      <c r="HT382" t="str">
        <f t="shared" si="634"/>
        <v/>
      </c>
      <c r="HU382" s="275">
        <f>VLOOKUP(C382,MOVI!C:DT,77,0)</f>
        <v>0</v>
      </c>
      <c r="HV382" s="275">
        <f>VLOOKUP(C382,FPT!B:HT,77,0)</f>
        <v>0</v>
      </c>
      <c r="HW382" t="str">
        <f t="shared" si="635"/>
        <v/>
      </c>
      <c r="HX382" s="274">
        <f>VLOOKUP(C382,MOVI!C:CB,78,0)</f>
        <v>0</v>
      </c>
      <c r="HY382" s="261">
        <f>VLOOKUP(C382,FPT!$B:$CA,78,0)</f>
        <v>0</v>
      </c>
      <c r="HZ382" t="str">
        <f t="shared" si="636"/>
        <v/>
      </c>
      <c r="IA382" s="275">
        <f>VLOOKUP(C382,MOVI!C:CD,79,0)</f>
        <v>0</v>
      </c>
      <c r="IB382" s="275">
        <f>VLOOKUP(C382,FPT!B:HZ,79,0)</f>
        <v>0</v>
      </c>
      <c r="IC382" t="str">
        <f t="shared" si="637"/>
        <v/>
      </c>
      <c r="ID382" s="275">
        <f>VLOOKUP(C382,MOVI!C:CD,80,0)</f>
        <v>0</v>
      </c>
      <c r="IE382" s="275">
        <f>VLOOKUP(C382,FPT!B:IC,80,0)</f>
        <v>0</v>
      </c>
      <c r="IF382" t="str">
        <f t="shared" si="638"/>
        <v/>
      </c>
      <c r="IG382" s="275">
        <f>VLOOKUP(C382,MOVI!C:DT,81,0)</f>
        <v>0</v>
      </c>
      <c r="IH382" s="275">
        <f>VLOOKUP(C382,FPT!B:IF,81,0)</f>
        <v>0</v>
      </c>
      <c r="II382" t="str">
        <f t="shared" si="639"/>
        <v/>
      </c>
      <c r="IJ382" s="275">
        <f>VLOOKUP(C382,MOVI!C:DT,82,0)</f>
        <v>0</v>
      </c>
      <c r="IK382" s="275">
        <f>VLOOKUP(C382,FPT!B:II,82,0)</f>
        <v>0</v>
      </c>
      <c r="IL382" t="str">
        <f t="shared" si="640"/>
        <v/>
      </c>
      <c r="IM382" s="275">
        <f>ROUND(VLOOKUP(C382,MOVI!C:DT,83,0),0)</f>
        <v>930000</v>
      </c>
      <c r="IN382" s="275">
        <f>ROUND(VLOOKUP(C382,FPT!B:IL,83,0),0)</f>
        <v>930000</v>
      </c>
      <c r="IO382" t="str">
        <f t="shared" si="641"/>
        <v/>
      </c>
      <c r="IP382" s="275">
        <f>VLOOKUP(C382,MOVI!C:DT,84,0)</f>
        <v>5000000</v>
      </c>
      <c r="IQ382" s="275">
        <f>VLOOKUP(C382,FPT!B:IO,84,0)</f>
        <v>5000000</v>
      </c>
      <c r="IR382" t="str">
        <f t="shared" si="642"/>
        <v/>
      </c>
      <c r="IS382" s="275">
        <f>ROUND(VLOOKUP(C382,MOVI!C:DT,85,0),0)</f>
        <v>593000</v>
      </c>
      <c r="IT382" s="275">
        <f>ROUND(VLOOKUP(C382,FPT!B:IR,85,0),0)</f>
        <v>593000</v>
      </c>
      <c r="IU382" t="str">
        <f t="shared" si="643"/>
        <v/>
      </c>
      <c r="IV382" s="275">
        <f>VLOOKUP(C382,MOVI!C:DT,86,0)</f>
        <v>0</v>
      </c>
      <c r="IW382" s="275">
        <f>VLOOKUP(C382,FPT!B:IU,86,0)</f>
        <v>0</v>
      </c>
      <c r="IX382" t="str">
        <f t="shared" si="644"/>
        <v/>
      </c>
      <c r="IY382" s="275">
        <f>ROUND(VLOOKUP(C382,MOVI!C:DT,87,0),0)</f>
        <v>593000</v>
      </c>
      <c r="IZ382" s="275">
        <f>ROUND(VLOOKUP(C382,FPT!B:IX,87,0),0)</f>
        <v>593000</v>
      </c>
      <c r="JA382" t="str">
        <f t="shared" si="645"/>
        <v/>
      </c>
      <c r="JB382" s="275">
        <f>VLOOKUP(C382,MOVI!C:DT,88,0)</f>
        <v>0</v>
      </c>
      <c r="JC382" s="275">
        <f>VLOOKUP(C382,FPT!B:JA,88,0)</f>
        <v>0</v>
      </c>
      <c r="JD382" t="str">
        <f t="shared" si="646"/>
        <v/>
      </c>
      <c r="JE382" s="275">
        <f>VLOOKUP(C382,MOVI!C:DT,89,0)</f>
        <v>0</v>
      </c>
      <c r="JF382" s="275">
        <f>VLOOKUP(C382,FPT!B:JD,89,0)</f>
        <v>0</v>
      </c>
      <c r="JG382" t="str">
        <f t="shared" si="647"/>
        <v/>
      </c>
      <c r="JH382" s="275">
        <f>VLOOKUP(C382,MOVI!C:DT,90,0)</f>
        <v>0</v>
      </c>
      <c r="JI382" s="275">
        <f>VLOOKUP(C382,FPT!B:JG,90,0)</f>
        <v>0</v>
      </c>
      <c r="JJ382" t="str">
        <f t="shared" si="648"/>
        <v/>
      </c>
      <c r="JK382" s="275">
        <f>VLOOKUP(C382,MOVI!C:DT,91,0)</f>
        <v>0</v>
      </c>
      <c r="JL382" s="275">
        <f>VLOOKUP(C382,FPT!B:JJ,91,0)</f>
        <v>0</v>
      </c>
      <c r="JM382" t="str">
        <f t="shared" si="649"/>
        <v/>
      </c>
      <c r="JN382" s="275">
        <f>VLOOKUP(C382,MOVI!C:DT,92,0)</f>
        <v>0</v>
      </c>
      <c r="JO382" s="275">
        <f>VLOOKUP(C382,FPT!B:JM,92,0)</f>
        <v>0</v>
      </c>
      <c r="JP382" t="str">
        <f t="shared" si="650"/>
        <v/>
      </c>
      <c r="JQ382" s="275">
        <f>VLOOKUP(C382,MOVI!C:DT,93,0)</f>
        <v>0</v>
      </c>
      <c r="JR382" s="275">
        <f>VLOOKUP(C382,FPT!B:JP,93,0)</f>
        <v>0</v>
      </c>
      <c r="JS382" t="str">
        <f t="shared" si="651"/>
        <v/>
      </c>
      <c r="JT382" s="275">
        <f>VLOOKUP(C382,MOVI!C:DT,94,0)</f>
        <v>0</v>
      </c>
      <c r="JU382" s="275">
        <f>VLOOKUP(C382,FPT!B:JS,94,0)</f>
        <v>0</v>
      </c>
      <c r="JV382" t="str">
        <f t="shared" si="652"/>
        <v/>
      </c>
      <c r="JW382" s="275">
        <f>VLOOKUP(C382,MOVI!C:DT,95,0)</f>
        <v>5337000</v>
      </c>
      <c r="JX382" s="275">
        <f>VLOOKUP(C382,FPT!B:JV,95,0)</f>
        <v>5337000</v>
      </c>
      <c r="JY382" t="str">
        <f t="shared" si="653"/>
        <v/>
      </c>
      <c r="JZ382" s="275">
        <f>VLOOKUP(C382,MOVI!C:DT,96,0)</f>
        <v>0</v>
      </c>
      <c r="KA382" s="275">
        <f>VLOOKUP(C382,FPT!B:JY,96,0)</f>
        <v>0</v>
      </c>
      <c r="KB382" t="str">
        <f t="shared" si="654"/>
        <v/>
      </c>
      <c r="KC382" s="275">
        <f>VLOOKUP(C382,MOVI!C:DT,97,0)</f>
        <v>5337000</v>
      </c>
      <c r="KD382" s="275">
        <f>VLOOKUP(C382,FPT!B:KB,97,0)</f>
        <v>5337000</v>
      </c>
      <c r="KE382" t="str">
        <f t="shared" si="655"/>
        <v/>
      </c>
      <c r="KF382" s="275">
        <f>VLOOKUP(C382,MOVI!C:DT,98,0)</f>
        <v>0</v>
      </c>
      <c r="KG382" s="275">
        <f>VLOOKUP(C382,FPT!B:KE,98,0)</f>
        <v>0</v>
      </c>
      <c r="KH382" t="str">
        <f t="shared" si="656"/>
        <v/>
      </c>
      <c r="KI382" s="275">
        <f>VLOOKUP(C382,MOVI!C:DT,99,0)</f>
        <v>0</v>
      </c>
      <c r="KJ382" s="275">
        <f>VLOOKUP(C382,FPT!B:KH,99,0)</f>
        <v>0</v>
      </c>
      <c r="KK382" t="str">
        <f t="shared" si="657"/>
        <v/>
      </c>
      <c r="KL382" s="275">
        <f>VLOOKUP(C382,MOVI!C:DT,100,0)</f>
        <v>0</v>
      </c>
      <c r="KM382" s="275">
        <f>VLOOKUP(C382,FPT!B:KK,100,0)</f>
        <v>0</v>
      </c>
      <c r="KN382" t="str">
        <f t="shared" si="658"/>
        <v/>
      </c>
      <c r="KO382" s="275">
        <f>VLOOKUP(C382,MOVI!C:DT,101,0)</f>
        <v>0</v>
      </c>
      <c r="KP382" s="275">
        <f>VLOOKUP(C382,FPT!B:KN,101,0)</f>
        <v>0</v>
      </c>
      <c r="KQ382" t="str">
        <f t="shared" si="659"/>
        <v/>
      </c>
      <c r="KR382" s="275">
        <f>VLOOKUP(C382,MOVI!C:DT,102,0)</f>
        <v>0</v>
      </c>
      <c r="KS382" s="275">
        <f>VLOOKUP(C382,FPT!B:KQ,102,0)</f>
        <v>0</v>
      </c>
      <c r="KT382" t="str">
        <f t="shared" si="660"/>
        <v/>
      </c>
      <c r="KU382" s="275">
        <f>VLOOKUP(C382,MOVI!C:DT,103,0)</f>
        <v>0</v>
      </c>
      <c r="KV382" s="275">
        <f>VLOOKUP(C382,FPT!B:KT,103,0)</f>
        <v>0</v>
      </c>
      <c r="KW382" t="str">
        <f t="shared" si="661"/>
        <v/>
      </c>
      <c r="KX382" s="275">
        <f>VLOOKUP(C382,MOVI!C:DT,104,0)</f>
        <v>0</v>
      </c>
      <c r="KY382" s="275">
        <f>VLOOKUP(C382,FPT!B:KW,104,0)</f>
        <v>0</v>
      </c>
      <c r="KZ382" t="str">
        <f t="shared" si="662"/>
        <v/>
      </c>
      <c r="LA382" s="275">
        <f>VLOOKUP(C382,MOVI!C:DT,105,0)</f>
        <v>0</v>
      </c>
      <c r="LB382" s="275">
        <f>VLOOKUP(C382,FPT!B:KZ,105,0)</f>
        <v>0</v>
      </c>
      <c r="LC382" t="str">
        <f t="shared" si="663"/>
        <v/>
      </c>
      <c r="LD382" s="275">
        <f>VLOOKUP(C382,MOVI!C:DT,106,0)</f>
        <v>5930000</v>
      </c>
      <c r="LE382" s="275">
        <f>VLOOKUP(C382,FPT!B:LC,106,0)</f>
        <v>5930000</v>
      </c>
      <c r="LF382" t="str">
        <f t="shared" si="664"/>
        <v/>
      </c>
      <c r="LG382" s="273">
        <f>VLOOKUP(C382,MOVI!C:DT,107,0)</f>
        <v>0</v>
      </c>
      <c r="LH382" s="273">
        <f>VLOOKUP(C382,FPT!B:LF,107,0)</f>
        <v>0</v>
      </c>
      <c r="LI382" t="str">
        <f t="shared" si="665"/>
        <v/>
      </c>
      <c r="LJ382" t="str">
        <f>VLOOKUP(C382,MOVI!C:DV,108,0)</f>
        <v>MoviNorthSales</v>
      </c>
      <c r="LK382" s="252" t="str">
        <f>VLOOKUP(C382,FPT!B:LI,108,0)</f>
        <v>MoviNorthSales</v>
      </c>
      <c r="LL382" t="str">
        <f t="shared" si="666"/>
        <v/>
      </c>
      <c r="LM382" s="275">
        <f>ROUND(VLOOKUP(C382,MOVI!C:DV,109,0),0)</f>
        <v>416667</v>
      </c>
      <c r="LN382" s="275">
        <f>ROUND(VLOOKUP(C382,FPT!B:LL,109,0),0)</f>
        <v>416667</v>
      </c>
      <c r="LO382" t="str">
        <f t="shared" si="667"/>
        <v/>
      </c>
      <c r="LP382" t="str">
        <f>VLOOKUP(C382,MOVI!C:DV,110,0)</f>
        <v>HPG</v>
      </c>
      <c r="LQ382" s="247" t="str">
        <f>VLOOKUP(C382,FPT!B:LO,110,0)</f>
        <v>HPG</v>
      </c>
      <c r="LR382" t="str">
        <f t="shared" si="668"/>
        <v/>
      </c>
      <c r="LS382">
        <f>MOVI!DI377</f>
        <v>22</v>
      </c>
      <c r="LV382">
        <f>MOVI!DJ377</f>
        <v>0</v>
      </c>
      <c r="LW382">
        <f>MOVI!DK377</f>
        <v>0</v>
      </c>
      <c r="LX382">
        <f>MOVI!DL377</f>
        <v>0</v>
      </c>
      <c r="LY382">
        <f>MOVI!DM377</f>
        <v>0</v>
      </c>
      <c r="LZ382">
        <f>MOVI!DN377</f>
        <v>0</v>
      </c>
      <c r="MA382">
        <f>MOVI!DO377</f>
        <v>0</v>
      </c>
      <c r="MB382" t="str">
        <f>MOVI!DP377</f>
        <v>HPG</v>
      </c>
      <c r="MC382">
        <f>MOVI!DQ377</f>
        <v>0</v>
      </c>
      <c r="MD382">
        <f>MOVI!DR377</f>
        <v>0</v>
      </c>
      <c r="ME382" t="str">
        <f>VLOOKUP(C382,MOVI!C:DV,121,0)</f>
        <v>Group 1</v>
      </c>
      <c r="MF382" s="252" t="str">
        <f>VLOOKUP(C382,FPT!B:MD,111,0)</f>
        <v>Group 1</v>
      </c>
      <c r="MG382" t="str">
        <f t="shared" si="672"/>
        <v/>
      </c>
      <c r="MH382" t="str">
        <f>VLOOKUP(C382,MOVI!C:DT,122,0)</f>
        <v>MoviNorthGroup 1</v>
      </c>
      <c r="MI382" s="252" t="str">
        <f>VLOOKUP(C382,FPT!B:DS,112,0)</f>
        <v>MoviNorthGroup 1</v>
      </c>
      <c r="MJ382" t="str">
        <f t="shared" si="669"/>
        <v/>
      </c>
    </row>
    <row r="383" spans="1:348" x14ac:dyDescent="0.25">
      <c r="A383">
        <v>375</v>
      </c>
      <c r="B383" s="48">
        <v>6264</v>
      </c>
      <c r="C383" s="271" t="s">
        <v>1159</v>
      </c>
      <c r="D383" t="str">
        <f>VLOOKUP(C383,MOVI!C:D,2,0)</f>
        <v>Trần Thị Thùy</v>
      </c>
      <c r="E383" t="str">
        <f>VLOOKUP(C383,FPT!B:C,2,0)</f>
        <v>Trần Thị Thùy</v>
      </c>
      <c r="F383" t="str">
        <f t="shared" si="562"/>
        <v/>
      </c>
      <c r="G383" t="str">
        <f>VLOOKUP(C383,MOVI!C:E,3,0)</f>
        <v>Sales</v>
      </c>
      <c r="H383" t="str">
        <f>VLOOKUP(C383,FPT!B:F,3,0)</f>
        <v>Sales</v>
      </c>
      <c r="I383" t="str">
        <f t="shared" si="563"/>
        <v/>
      </c>
      <c r="J383" t="str">
        <f>VLOOKUP(C383,MOVI!C:H,4,0)</f>
        <v>Field Sales</v>
      </c>
      <c r="K383" t="str">
        <f>VLOOKUP(C383,FPT!B:I,4,0)</f>
        <v>Field Sales</v>
      </c>
      <c r="L383" t="str">
        <f t="shared" si="564"/>
        <v/>
      </c>
      <c r="M383" t="str">
        <f>VLOOKUP(C383,MOVI!C:DT,5,0)</f>
        <v>Associate</v>
      </c>
      <c r="N383" t="str">
        <f>VLOOKUP(C383,FPT!B:L,5,0)</f>
        <v>Associate</v>
      </c>
      <c r="O383" t="str">
        <f t="shared" si="565"/>
        <v/>
      </c>
      <c r="P383" t="str">
        <f>VLOOKUP(C383,MOVI!C:DT,6,0)</f>
        <v>Field Sales</v>
      </c>
      <c r="Q383" t="str">
        <f>VLOOKUP(C383,FPT!B:O,6,0)</f>
        <v>Field sales</v>
      </c>
      <c r="R383" t="str">
        <f t="shared" si="566"/>
        <v/>
      </c>
      <c r="S383" t="str">
        <f>VLOOKUP(C383,MOVI!C:DT,7,0)</f>
        <v>North</v>
      </c>
      <c r="T383" t="str">
        <f>VLOOKUP(C383,FPT!B:R,7,0)</f>
        <v>North</v>
      </c>
      <c r="U383" t="str">
        <f t="shared" si="567"/>
        <v/>
      </c>
      <c r="V383" t="str">
        <f>VLOOKUP(C383,MOVI!C:DT,8,0)</f>
        <v>Movi</v>
      </c>
      <c r="W383" t="str">
        <f>VLOOKUP(C383,FPT!B:U,8,0)</f>
        <v>Movi</v>
      </c>
      <c r="X383" t="str">
        <f t="shared" si="568"/>
        <v/>
      </c>
      <c r="Y383" t="str">
        <f>VLOOKUP(C383,MOVI!C:DT,9,0)</f>
        <v>Full-time</v>
      </c>
      <c r="Z383" t="str">
        <f>VLOOKUP(C383,FPT!B:X,9,0)</f>
        <v>Full-time</v>
      </c>
      <c r="AA383" t="str">
        <f t="shared" si="569"/>
        <v/>
      </c>
      <c r="AB383" s="287" t="str">
        <f>VLOOKUP(C383,MOVI!C:DT,10,0)</f>
        <v>Probation</v>
      </c>
      <c r="AC383" t="str">
        <f>VLOOKUP(C383,FPT!B:AA,10,0)</f>
        <v>Permanent</v>
      </c>
      <c r="AD383" t="str">
        <f t="shared" si="570"/>
        <v>Lệch</v>
      </c>
      <c r="AE383" s="247">
        <f>VLOOKUP(C383,MOVI!C:DT,11,0)</f>
        <v>44515</v>
      </c>
      <c r="AF383" s="247">
        <f>VLOOKUP(C383,FPT!B:AD,11,0)</f>
        <v>44515</v>
      </c>
      <c r="AG383" t="str">
        <f t="shared" si="571"/>
        <v/>
      </c>
      <c r="AH383" s="260" t="str">
        <f>VLOOKUP(C383,MOVI!C:DT,12,0)</f>
        <v/>
      </c>
      <c r="AI383" s="260"/>
      <c r="AJ383" t="str">
        <f t="shared" si="671"/>
        <v/>
      </c>
      <c r="AK383">
        <f>VLOOKUP(C383,MOVI!C:DT,13,0)</f>
        <v>0</v>
      </c>
      <c r="AL383" s="247">
        <f>VLOOKUP(C383,FPT!B:AJ,13,0)</f>
        <v>0</v>
      </c>
      <c r="AM383" t="str">
        <f t="shared" si="670"/>
        <v/>
      </c>
      <c r="AN383" s="247">
        <f>VLOOKUP(C383,MOVI!C:DT,14,0)</f>
        <v>0</v>
      </c>
      <c r="AO383" s="247">
        <f>VLOOKUP(C383,FPT!B:AM,14,0)</f>
        <v>0</v>
      </c>
      <c r="AP383" t="str">
        <f t="shared" si="572"/>
        <v/>
      </c>
      <c r="AQ383" t="str">
        <f>VLOOKUP(C383,MOVI!C:DT,15,0)</f>
        <v>JO</v>
      </c>
      <c r="AR383" s="247">
        <f>VLOOKUP(C383,FPT!B:AP,15,0)</f>
        <v>0</v>
      </c>
      <c r="AS383" t="str">
        <f t="shared" si="573"/>
        <v>Lệch</v>
      </c>
      <c r="AT383" s="282">
        <f>VLOOKUP(C383,MOVI!C:DT,16,0)</f>
        <v>0.1</v>
      </c>
      <c r="AU383" s="288" t="str">
        <f>VLOOKUP(C383,FPT!B:AS,16,0)</f>
        <v>10%</v>
      </c>
      <c r="AV383" t="str">
        <f t="shared" si="574"/>
        <v>Lệch</v>
      </c>
      <c r="AW383" t="str">
        <f>VLOOKUP(C383,MOVI!C:DT,17,0)</f>
        <v>L</v>
      </c>
      <c r="AX383" s="247" t="str">
        <f>VLOOKUP(C383,FPT!B:AV,17,0)</f>
        <v>L</v>
      </c>
      <c r="AY383" t="str">
        <f t="shared" si="575"/>
        <v/>
      </c>
      <c r="AZ383">
        <f>VLOOKUP(C383,MOVI!C:DT,18,0)</f>
        <v>0</v>
      </c>
      <c r="BA383" s="247">
        <f>VLOOKUP(C383,FPT!B:AY,18,0)</f>
        <v>0</v>
      </c>
      <c r="BB383" t="str">
        <f t="shared" si="576"/>
        <v/>
      </c>
      <c r="BC383" s="275">
        <f>VLOOKUP(C383,MOVI!C:DT,19,0)</f>
        <v>5000000</v>
      </c>
      <c r="BD383" s="275">
        <f>VLOOKUP(C383,FPT!B:BB,19,0)</f>
        <v>5000000</v>
      </c>
      <c r="BE383" t="str">
        <f t="shared" si="577"/>
        <v/>
      </c>
      <c r="BF383">
        <f>VLOOKUP(C383,MOVI!C:DT,20,0)</f>
        <v>0</v>
      </c>
      <c r="BG383" s="252">
        <f>VLOOKUP(C383,FPT!B:BE,20,0)</f>
        <v>0</v>
      </c>
      <c r="BH383" t="str">
        <f t="shared" si="578"/>
        <v/>
      </c>
      <c r="BI383" s="275">
        <f>VLOOKUP(C383,MOVI!C:DT,21,0)</f>
        <v>5000000</v>
      </c>
      <c r="BJ383" s="275">
        <f>VLOOKUP(C383,FPT!B:BH,21,0)</f>
        <v>5000000</v>
      </c>
      <c r="BK383" t="str">
        <f t="shared" si="579"/>
        <v/>
      </c>
      <c r="BL383" s="275">
        <f>VLOOKUP(C383,MOVI!C:DT,22,0)</f>
        <v>0</v>
      </c>
      <c r="BM383" s="275">
        <f>VLOOKUP(C383,FPT!B:BK,22,0)</f>
        <v>0</v>
      </c>
      <c r="BN383" t="str">
        <f t="shared" si="580"/>
        <v/>
      </c>
      <c r="BO383" s="275">
        <f>VLOOKUP(C383,MOVI!C:DT,23,0)</f>
        <v>0</v>
      </c>
      <c r="BP383" s="275">
        <f>VLOOKUP(C383,FPT!B:BN,23,0)</f>
        <v>0</v>
      </c>
      <c r="BQ383" t="str">
        <f t="shared" si="581"/>
        <v/>
      </c>
      <c r="BR383" s="275">
        <f>VLOOKUP(C383,MOVI!C:DT,24,0)</f>
        <v>0</v>
      </c>
      <c r="BS383" s="275">
        <f>VLOOKUP(C383,FPT!B:BQ,24,0)</f>
        <v>0</v>
      </c>
      <c r="BT383" t="str">
        <f t="shared" si="582"/>
        <v/>
      </c>
      <c r="BU383" s="275">
        <f>VLOOKUP(C383,MOVI!C:DT,25,0)</f>
        <v>200000</v>
      </c>
      <c r="BV383" s="275">
        <f>VLOOKUP(C383,FPT!B:BT,25,0)</f>
        <v>200000</v>
      </c>
      <c r="BW383" t="str">
        <f t="shared" si="583"/>
        <v/>
      </c>
      <c r="BX383" s="275">
        <f>VLOOKUP(C383,MOVI!C:DT,26,0)</f>
        <v>0</v>
      </c>
      <c r="BY383" s="275">
        <f>VLOOKUP(C383,FPT!B:BW,26,0)</f>
        <v>0</v>
      </c>
      <c r="BZ383" t="str">
        <f t="shared" si="584"/>
        <v/>
      </c>
      <c r="CA383" s="275">
        <f>VLOOKUP(C383,MOVI!C:DT,27,0)</f>
        <v>730000</v>
      </c>
      <c r="CB383" s="275">
        <f>VLOOKUP(C383,FPT!B:BZ,27,0)</f>
        <v>730000</v>
      </c>
      <c r="CC383" t="str">
        <f t="shared" si="585"/>
        <v/>
      </c>
      <c r="CD383" s="275">
        <f>VLOOKUP(C383,MOVI!C:DT,28,0)</f>
        <v>930000</v>
      </c>
      <c r="CE383" s="275">
        <f>VLOOKUP(C383,FPT!B:CC,28,0)</f>
        <v>930000</v>
      </c>
      <c r="CF383" t="str">
        <f t="shared" si="586"/>
        <v/>
      </c>
      <c r="CG383" t="str">
        <f>VLOOKUP(C383,MOVI!C:DT,29,0)</f>
        <v>CN</v>
      </c>
      <c r="CH383" s="252" t="str">
        <f>VLOOKUP(C383,FPT!B:CF,29,0)</f>
        <v>CN</v>
      </c>
      <c r="CI383" t="str">
        <f t="shared" si="587"/>
        <v/>
      </c>
      <c r="CJ383">
        <f>VLOOKUP(C383,MOVI!C:DT,30,0)</f>
        <v>26</v>
      </c>
      <c r="CK383" s="252">
        <f>VLOOKUP(C383,FPT!B:CI,30,0)</f>
        <v>26</v>
      </c>
      <c r="CL383" t="str">
        <f t="shared" si="588"/>
        <v/>
      </c>
      <c r="CM383">
        <f>VLOOKUP(C383,MOVI!C:DT,31,0)</f>
        <v>26</v>
      </c>
      <c r="CN383" s="252">
        <f>VLOOKUP(C383,FPT!B:CL,31,0)</f>
        <v>26</v>
      </c>
      <c r="CO383" t="str">
        <f t="shared" si="589"/>
        <v/>
      </c>
      <c r="CP383" s="275">
        <f>VLOOKUP(C383,MOVI!C:DT,32,0)</f>
        <v>0</v>
      </c>
      <c r="CQ383" s="275">
        <f>VLOOKUP(C383,FPT!B:CO,32,0)</f>
        <v>0</v>
      </c>
      <c r="CR383" t="str">
        <f t="shared" si="590"/>
        <v/>
      </c>
      <c r="CS383" s="275">
        <f>VLOOKUP(C383,MOVI!C:DT,33,0)</f>
        <v>0</v>
      </c>
      <c r="CT383" s="275">
        <f>VLOOKUP(C383,FPT!B:CR,33,0)</f>
        <v>0</v>
      </c>
      <c r="CU383" t="str">
        <f t="shared" si="591"/>
        <v/>
      </c>
      <c r="CV383" s="275">
        <f>VLOOKUP(C383,MOVI!C:DT,34,0)</f>
        <v>0</v>
      </c>
      <c r="CW383" s="275">
        <f>VLOOKUP(C383,FPT!B:CU,34,0)</f>
        <v>0</v>
      </c>
      <c r="CX383" t="str">
        <f t="shared" si="592"/>
        <v/>
      </c>
      <c r="CY383" s="275">
        <f>VLOOKUP(C383,MOVI!C:DT,35,0)</f>
        <v>26</v>
      </c>
      <c r="CZ383" s="275">
        <f>VLOOKUP(C383,FPT!B:CX,35,0)</f>
        <v>26</v>
      </c>
      <c r="DA383" t="str">
        <f t="shared" si="593"/>
        <v/>
      </c>
      <c r="DB383" s="275">
        <f>VLOOKUP(C383,MOVI!C:DT,36,0)</f>
        <v>0</v>
      </c>
      <c r="DC383" s="275">
        <f>VLOOKUP(C383,FPT!B:DA,36,0)</f>
        <v>0</v>
      </c>
      <c r="DD383" t="str">
        <f t="shared" si="594"/>
        <v/>
      </c>
      <c r="DE383" s="275">
        <f>VLOOKUP(C383,MOVI!C:DT,37,0)</f>
        <v>0</v>
      </c>
      <c r="DF383" s="275">
        <f>VLOOKUP(C383,FPT!B:DD,37,0)</f>
        <v>0</v>
      </c>
      <c r="DG383" t="str">
        <f t="shared" si="595"/>
        <v/>
      </c>
      <c r="DH383" s="275">
        <f>VLOOKUP(C383,MOVI!C:DT,38,0)</f>
        <v>0</v>
      </c>
      <c r="DI383" s="275">
        <f>VLOOKUP(C383,FPT!B:DG,38,0)</f>
        <v>0</v>
      </c>
      <c r="DJ383" t="str">
        <f t="shared" si="596"/>
        <v/>
      </c>
      <c r="DK383" s="275">
        <f>VLOOKUP(C383,MOVI!C:DT,39,0)</f>
        <v>0</v>
      </c>
      <c r="DL383" s="275">
        <f>VLOOKUP(C383,FPT!B:DJ,39,0)</f>
        <v>0</v>
      </c>
      <c r="DM383" t="str">
        <f t="shared" si="597"/>
        <v/>
      </c>
      <c r="DN383" s="275">
        <f>VLOOKUP(C383,MOVI!C:DT,40,0)</f>
        <v>0</v>
      </c>
      <c r="DO383" s="275">
        <f>VLOOKUP(C383,FPT!B:DM,40,0)</f>
        <v>0</v>
      </c>
      <c r="DP383" t="str">
        <f t="shared" si="598"/>
        <v/>
      </c>
      <c r="DQ383" s="275">
        <f>VLOOKUP(C383,MOVI!C:DT,41,0)</f>
        <v>0</v>
      </c>
      <c r="DR383" s="275">
        <f>VLOOKUP(C383,FPT!B:DP,41,0)</f>
        <v>0</v>
      </c>
      <c r="DS383" t="str">
        <f t="shared" si="599"/>
        <v/>
      </c>
      <c r="DT383" s="275">
        <f>VLOOKUP(C383,MOVI!C:DT,42,0)</f>
        <v>5000000</v>
      </c>
      <c r="DU383" s="275">
        <f>ROUND(VLOOKUP(C383,FPT!B:DS,42,0),0)</f>
        <v>5000000</v>
      </c>
      <c r="DV383" t="str">
        <f t="shared" si="600"/>
        <v/>
      </c>
      <c r="DW383" s="275">
        <f>VLOOKUP(C383,MOVI!C:DT,43,0)</f>
        <v>0</v>
      </c>
      <c r="DX383" s="275">
        <f>VLOOKUP(C383,FPT!B:DV,43,0)</f>
        <v>0</v>
      </c>
      <c r="DY383" t="str">
        <f t="shared" si="601"/>
        <v/>
      </c>
      <c r="DZ383" s="275">
        <f>VLOOKUP(C383,MOVI!C:DT,44,0)</f>
        <v>0</v>
      </c>
      <c r="EA383" s="275">
        <f>VLOOKUP(C383,FPT!B:DY,44,0)</f>
        <v>0</v>
      </c>
      <c r="EB383" t="str">
        <f t="shared" si="602"/>
        <v/>
      </c>
      <c r="EC383" s="275">
        <f>VLOOKUP(C383,MOVI!C:DT,45,0)</f>
        <v>5000000</v>
      </c>
      <c r="ED383" s="275">
        <f>ROUND(VLOOKUP(C383,FPT!B:EB,45,0),0)</f>
        <v>5000000</v>
      </c>
      <c r="EE383" t="str">
        <f t="shared" si="603"/>
        <v/>
      </c>
      <c r="EF383" s="275">
        <f>VLOOKUP(C383,MOVI!C:DT,46,0)</f>
        <v>0</v>
      </c>
      <c r="EG383" s="275">
        <f>VLOOKUP(C383,FPT!B:EE,46,0)</f>
        <v>0</v>
      </c>
      <c r="EH383" t="str">
        <f t="shared" si="604"/>
        <v/>
      </c>
      <c r="EI383" s="275">
        <f>VLOOKUP(C383,MOVI!C:DT,47,0)</f>
        <v>0</v>
      </c>
      <c r="EJ383" s="275">
        <f>VLOOKUP(C383,FPT!B:EH,47,0)</f>
        <v>0</v>
      </c>
      <c r="EK383" t="str">
        <f t="shared" si="605"/>
        <v/>
      </c>
      <c r="EL383" s="275">
        <f>VLOOKUP(C383,MOVI!C:DT,48,0)</f>
        <v>0</v>
      </c>
      <c r="EM383" s="275">
        <f>VLOOKUP(C383,FPT!B:EK,48,0)</f>
        <v>0</v>
      </c>
      <c r="EN383" t="str">
        <f t="shared" si="606"/>
        <v/>
      </c>
      <c r="EO383" s="275">
        <f>VLOOKUP(C383,MOVI!C:DT,49,0)</f>
        <v>200000</v>
      </c>
      <c r="EP383" s="275">
        <f>VLOOKUP(C383,FPT!B:EN,49,0)</f>
        <v>200000</v>
      </c>
      <c r="EQ383" t="str">
        <f t="shared" si="607"/>
        <v/>
      </c>
      <c r="ER383" s="275">
        <f>VLOOKUP(C383,MOVI!C:DT,50,0)</f>
        <v>0</v>
      </c>
      <c r="ES383" s="275">
        <f>VLOOKUP(C383,FPT!B:EQ,50,0)</f>
        <v>0</v>
      </c>
      <c r="ET383" t="str">
        <f t="shared" si="608"/>
        <v/>
      </c>
      <c r="EU383" s="275">
        <f>VLOOKUP(C383,MOVI!C:DT,51,0)</f>
        <v>0</v>
      </c>
      <c r="EV383" s="275">
        <f>VLOOKUP(C383,FPT!B:ET,51,0)</f>
        <v>0</v>
      </c>
      <c r="EW383" t="str">
        <f t="shared" si="609"/>
        <v/>
      </c>
      <c r="EX383" s="275">
        <f>VLOOKUP(C383,MOVI!C:DT,52,0)</f>
        <v>0</v>
      </c>
      <c r="EY383" s="275">
        <f>VLOOKUP(C383,FPT!B:EW,52,0)</f>
        <v>0</v>
      </c>
      <c r="EZ383" t="str">
        <f t="shared" si="610"/>
        <v/>
      </c>
      <c r="FA383" s="275">
        <f>VLOOKUP(C383,MOVI!C:DT,53,0)</f>
        <v>0</v>
      </c>
      <c r="FB383" s="275">
        <f>VLOOKUP(C383,FPT!B:EZ,53,0)</f>
        <v>0</v>
      </c>
      <c r="FC383" t="str">
        <f t="shared" si="611"/>
        <v/>
      </c>
      <c r="FD383" s="275">
        <f>VLOOKUP(C383,MOVI!C:DT,54,0)</f>
        <v>0</v>
      </c>
      <c r="FE383" s="275">
        <f>VLOOKUP(C383,FPT!B:FC,54,0)</f>
        <v>0</v>
      </c>
      <c r="FF383" t="str">
        <f t="shared" si="612"/>
        <v/>
      </c>
      <c r="FG383" s="275">
        <f>VLOOKUP(C383,MOVI!C:DT,55,0)</f>
        <v>730000</v>
      </c>
      <c r="FH383" s="275">
        <f>VLOOKUP(C383,FPT!B:FF,55,0)</f>
        <v>730000</v>
      </c>
      <c r="FI383" t="str">
        <f t="shared" si="613"/>
        <v/>
      </c>
      <c r="FJ383" s="275">
        <f>VLOOKUP(C383,MOVI!C:DT,56,0)</f>
        <v>930000</v>
      </c>
      <c r="FK383" s="275">
        <f>VLOOKUP(C383,FPT!B:FI,56,0)</f>
        <v>930000</v>
      </c>
      <c r="FL383" t="str">
        <f t="shared" si="614"/>
        <v/>
      </c>
      <c r="FM383" s="275">
        <f>VLOOKUP(C383,MOVI!C:DT,57,0)</f>
        <v>0</v>
      </c>
      <c r="FN383" s="275">
        <f>VLOOKUP(C383,FPT!B:FL,57,0)</f>
        <v>0</v>
      </c>
      <c r="FO383" t="str">
        <f t="shared" si="615"/>
        <v/>
      </c>
      <c r="FP383" s="275">
        <f>VLOOKUP(C383,MOVI!C:DT,58,0)</f>
        <v>0</v>
      </c>
      <c r="FQ383" s="275">
        <f>VLOOKUP(C383,FPT!B:FO,58,0)</f>
        <v>0</v>
      </c>
      <c r="FR383" t="str">
        <f t="shared" si="616"/>
        <v/>
      </c>
      <c r="FS383" s="275">
        <f>VLOOKUP(C383,MOVI!C:DT,59,0)</f>
        <v>0</v>
      </c>
      <c r="FT383" s="275">
        <f>VLOOKUP(C383,FPT!B:FR,59,0)</f>
        <v>0</v>
      </c>
      <c r="FU383" t="str">
        <f t="shared" si="617"/>
        <v/>
      </c>
      <c r="FV383" s="275">
        <f>VLOOKUP(C383,MOVI!C:DT,60,0)</f>
        <v>0</v>
      </c>
      <c r="FW383" s="275">
        <f>VLOOKUP(C383,FPT!B:FU,60,0)</f>
        <v>0</v>
      </c>
      <c r="FX383" t="str">
        <f t="shared" si="618"/>
        <v/>
      </c>
      <c r="FY383" s="275">
        <f>VLOOKUP(C383,MOVI!C:DT,61,0)</f>
        <v>0</v>
      </c>
      <c r="FZ383" s="275">
        <f>VLOOKUP(C383,FPT!B:FX,61,0)</f>
        <v>0</v>
      </c>
      <c r="GA383" t="str">
        <f t="shared" si="619"/>
        <v/>
      </c>
      <c r="GB383" s="275">
        <f>VLOOKUP(C383,MOVI!C:DT,62,0)</f>
        <v>0</v>
      </c>
      <c r="GC383" s="275">
        <f>VLOOKUP(C383,FPT!B:GA,62,0)</f>
        <v>0</v>
      </c>
      <c r="GD383" t="str">
        <f t="shared" si="620"/>
        <v/>
      </c>
      <c r="GE383" s="275">
        <f>VLOOKUP(C383,MOVI!C:DT,63,0)</f>
        <v>0</v>
      </c>
      <c r="GF383" s="275">
        <f>VLOOKUP(C383,FPT!B:GD,63,0)</f>
        <v>0</v>
      </c>
      <c r="GG383" t="str">
        <f t="shared" si="621"/>
        <v/>
      </c>
      <c r="GH383" s="275">
        <f>VLOOKUP(C383,MOVI!C:DT,64,0)</f>
        <v>0</v>
      </c>
      <c r="GI383" s="275">
        <f>VLOOKUP(C383,FPT!B:GG,64,0)</f>
        <v>0</v>
      </c>
      <c r="GJ383" t="str">
        <f t="shared" si="622"/>
        <v/>
      </c>
      <c r="GK383" s="275">
        <f>VLOOKUP(C383,MOVI!C:DT,65,0)</f>
        <v>0</v>
      </c>
      <c r="GL383" s="275">
        <f>VLOOKUP(C383,FPT!B:GJ,65,0)</f>
        <v>0</v>
      </c>
      <c r="GM383" t="str">
        <f t="shared" si="623"/>
        <v/>
      </c>
      <c r="GN383" s="275">
        <f>VLOOKUP(C383,MOVI!C:DT,66,0)</f>
        <v>0</v>
      </c>
      <c r="GO383" s="275">
        <f>VLOOKUP(C383,FPT!B:GM,66,0)</f>
        <v>0</v>
      </c>
      <c r="GP383" t="str">
        <f t="shared" si="624"/>
        <v/>
      </c>
      <c r="GQ383" s="275">
        <f>VLOOKUP(C383,MOVI!C:DT,67,0)</f>
        <v>0</v>
      </c>
      <c r="GR383" s="275">
        <f>VLOOKUP(C383,FPT!B:GP,67,0)</f>
        <v>0</v>
      </c>
      <c r="GS383" t="str">
        <f t="shared" si="625"/>
        <v/>
      </c>
      <c r="GT383" s="275">
        <f>VLOOKUP(C383,MOVI!C:DT,68,0)</f>
        <v>0</v>
      </c>
      <c r="GU383" s="275">
        <f>VLOOKUP(C383,FPT!B:GS,68,0)</f>
        <v>0</v>
      </c>
      <c r="GV383" t="str">
        <f t="shared" si="626"/>
        <v/>
      </c>
      <c r="GW383" s="275">
        <f>VLOOKUP(C383,MOVI!C:DT,69,0)</f>
        <v>0</v>
      </c>
      <c r="GX383" s="275">
        <f>VLOOKUP(C383,FPT!B:GV,69,0)</f>
        <v>0</v>
      </c>
      <c r="GY383" t="str">
        <f t="shared" si="627"/>
        <v/>
      </c>
      <c r="GZ383" s="275">
        <f>VLOOKUP(C383,MOVI!C:DT,70,0)</f>
        <v>0</v>
      </c>
      <c r="HA383" s="275">
        <f>VLOOKUP(C383,FPT!B:GY,70,0)</f>
        <v>0</v>
      </c>
      <c r="HB383" t="str">
        <f t="shared" si="628"/>
        <v/>
      </c>
      <c r="HC383" s="275">
        <f>VLOOKUP(C383,MOVI!C:DT,71,0)</f>
        <v>5930000</v>
      </c>
      <c r="HD383" s="275">
        <f>ROUND(VLOOKUP(C383,FPT!B:HB,71,0),0)</f>
        <v>5930000</v>
      </c>
      <c r="HE383" t="str">
        <f t="shared" si="629"/>
        <v/>
      </c>
      <c r="HF383" s="275">
        <f>ROUND(VLOOKUP(C383,MOVI!C:DT,72,0),0)</f>
        <v>0</v>
      </c>
      <c r="HG383" s="275">
        <f>ROUND(VLOOKUP(C383,FPT!B:HE,72,0),0)</f>
        <v>0</v>
      </c>
      <c r="HH383" t="str">
        <f t="shared" si="630"/>
        <v/>
      </c>
      <c r="HI383" s="275">
        <f>VLOOKUP(C383,MOVI!C:DT,73,0)</f>
        <v>200000</v>
      </c>
      <c r="HJ383" s="275">
        <f>VLOOKUP(C383,FPT!B:HH,73,0)</f>
        <v>200000</v>
      </c>
      <c r="HK383" t="str">
        <f t="shared" si="631"/>
        <v/>
      </c>
      <c r="HL383" s="275">
        <f>VLOOKUP(C383,MOVI!C:DT,74,0)</f>
        <v>730000</v>
      </c>
      <c r="HM383" s="275">
        <f>VLOOKUP(C383,FPT!B:HK,74,0)</f>
        <v>730000</v>
      </c>
      <c r="HN383" t="str">
        <f t="shared" si="632"/>
        <v/>
      </c>
      <c r="HO383" s="275">
        <f>VLOOKUP(C383,MOVI!C:DT,75,0)</f>
        <v>0</v>
      </c>
      <c r="HP383" s="275">
        <f>VLOOKUP(C383,FPT!B:HN,75,0)</f>
        <v>0</v>
      </c>
      <c r="HQ383" t="str">
        <f t="shared" si="633"/>
        <v/>
      </c>
      <c r="HR383" s="275">
        <f>VLOOKUP(C383,MOVI!C:DT,76,0)</f>
        <v>0</v>
      </c>
      <c r="HS383" s="275">
        <f>VLOOKUP(C383,FPT!B:HQ,76,0)</f>
        <v>0</v>
      </c>
      <c r="HT383" t="str">
        <f t="shared" si="634"/>
        <v/>
      </c>
      <c r="HU383" s="275">
        <f>VLOOKUP(C383,MOVI!C:DT,77,0)</f>
        <v>0</v>
      </c>
      <c r="HV383" s="275">
        <f>VLOOKUP(C383,FPT!B:HT,77,0)</f>
        <v>0</v>
      </c>
      <c r="HW383" t="str">
        <f t="shared" si="635"/>
        <v/>
      </c>
      <c r="HX383" s="274">
        <f>VLOOKUP(C383,MOVI!C:CB,78,0)</f>
        <v>0</v>
      </c>
      <c r="HY383" s="261">
        <f>VLOOKUP(C383,FPT!$B:$CA,78,0)</f>
        <v>0</v>
      </c>
      <c r="HZ383" t="str">
        <f t="shared" si="636"/>
        <v/>
      </c>
      <c r="IA383" s="275">
        <f>VLOOKUP(C383,MOVI!C:CD,79,0)</f>
        <v>0</v>
      </c>
      <c r="IB383" s="275">
        <f>VLOOKUP(C383,FPT!B:HZ,79,0)</f>
        <v>0</v>
      </c>
      <c r="IC383" t="str">
        <f t="shared" si="637"/>
        <v/>
      </c>
      <c r="ID383" s="275">
        <f>VLOOKUP(C383,MOVI!C:CD,80,0)</f>
        <v>0</v>
      </c>
      <c r="IE383" s="275">
        <f>VLOOKUP(C383,FPT!B:IC,80,0)</f>
        <v>0</v>
      </c>
      <c r="IF383" t="str">
        <f t="shared" si="638"/>
        <v/>
      </c>
      <c r="IG383" s="275">
        <f>VLOOKUP(C383,MOVI!C:DT,81,0)</f>
        <v>0</v>
      </c>
      <c r="IH383" s="275">
        <f>VLOOKUP(C383,FPT!B:IF,81,0)</f>
        <v>0</v>
      </c>
      <c r="II383" t="str">
        <f t="shared" si="639"/>
        <v/>
      </c>
      <c r="IJ383" s="275">
        <f>VLOOKUP(C383,MOVI!C:DT,82,0)</f>
        <v>0</v>
      </c>
      <c r="IK383" s="275">
        <f>VLOOKUP(C383,FPT!B:II,82,0)</f>
        <v>0</v>
      </c>
      <c r="IL383" t="str">
        <f t="shared" si="640"/>
        <v/>
      </c>
      <c r="IM383" s="275">
        <f>ROUND(VLOOKUP(C383,MOVI!C:DT,83,0),0)</f>
        <v>930000</v>
      </c>
      <c r="IN383" s="275">
        <f>ROUND(VLOOKUP(C383,FPT!B:IL,83,0),0)</f>
        <v>930000</v>
      </c>
      <c r="IO383" t="str">
        <f t="shared" si="641"/>
        <v/>
      </c>
      <c r="IP383" s="275">
        <f>VLOOKUP(C383,MOVI!C:DT,84,0)</f>
        <v>5000000</v>
      </c>
      <c r="IQ383" s="275">
        <f>VLOOKUP(C383,FPT!B:IO,84,0)</f>
        <v>5000000</v>
      </c>
      <c r="IR383" t="str">
        <f t="shared" si="642"/>
        <v/>
      </c>
      <c r="IS383" s="275">
        <f>ROUND(VLOOKUP(C383,MOVI!C:DT,85,0),0)</f>
        <v>593000</v>
      </c>
      <c r="IT383" s="275">
        <f>ROUND(VLOOKUP(C383,FPT!B:IR,85,0),0)</f>
        <v>593000</v>
      </c>
      <c r="IU383" t="str">
        <f t="shared" si="643"/>
        <v/>
      </c>
      <c r="IV383" s="275">
        <f>VLOOKUP(C383,MOVI!C:DT,86,0)</f>
        <v>0</v>
      </c>
      <c r="IW383" s="275">
        <f>VLOOKUP(C383,FPT!B:IU,86,0)</f>
        <v>0</v>
      </c>
      <c r="IX383" t="str">
        <f t="shared" si="644"/>
        <v/>
      </c>
      <c r="IY383" s="275">
        <f>ROUND(VLOOKUP(C383,MOVI!C:DT,87,0),0)</f>
        <v>593000</v>
      </c>
      <c r="IZ383" s="275">
        <f>ROUND(VLOOKUP(C383,FPT!B:IX,87,0),0)</f>
        <v>593000</v>
      </c>
      <c r="JA383" t="str">
        <f t="shared" si="645"/>
        <v/>
      </c>
      <c r="JB383" s="275">
        <f>VLOOKUP(C383,MOVI!C:DT,88,0)</f>
        <v>0</v>
      </c>
      <c r="JC383" s="275">
        <f>VLOOKUP(C383,FPT!B:JA,88,0)</f>
        <v>0</v>
      </c>
      <c r="JD383" t="str">
        <f t="shared" si="646"/>
        <v/>
      </c>
      <c r="JE383" s="275">
        <f>VLOOKUP(C383,MOVI!C:DT,89,0)</f>
        <v>0</v>
      </c>
      <c r="JF383" s="275">
        <f>VLOOKUP(C383,FPT!B:JD,89,0)</f>
        <v>0</v>
      </c>
      <c r="JG383" t="str">
        <f t="shared" si="647"/>
        <v/>
      </c>
      <c r="JH383" s="275">
        <f>VLOOKUP(C383,MOVI!C:DT,90,0)</f>
        <v>0</v>
      </c>
      <c r="JI383" s="275">
        <f>VLOOKUP(C383,FPT!B:JG,90,0)</f>
        <v>0</v>
      </c>
      <c r="JJ383" t="str">
        <f t="shared" si="648"/>
        <v/>
      </c>
      <c r="JK383" s="275">
        <f>VLOOKUP(C383,MOVI!C:DT,91,0)</f>
        <v>0</v>
      </c>
      <c r="JL383" s="275">
        <f>VLOOKUP(C383,FPT!B:JJ,91,0)</f>
        <v>0</v>
      </c>
      <c r="JM383" t="str">
        <f t="shared" si="649"/>
        <v/>
      </c>
      <c r="JN383" s="275">
        <f>VLOOKUP(C383,MOVI!C:DT,92,0)</f>
        <v>0</v>
      </c>
      <c r="JO383" s="275">
        <f>VLOOKUP(C383,FPT!B:JM,92,0)</f>
        <v>0</v>
      </c>
      <c r="JP383" t="str">
        <f t="shared" si="650"/>
        <v/>
      </c>
      <c r="JQ383" s="275">
        <f>VLOOKUP(C383,MOVI!C:DT,93,0)</f>
        <v>0</v>
      </c>
      <c r="JR383" s="275">
        <f>VLOOKUP(C383,FPT!B:JP,93,0)</f>
        <v>0</v>
      </c>
      <c r="JS383" t="str">
        <f t="shared" si="651"/>
        <v/>
      </c>
      <c r="JT383" s="275">
        <f>VLOOKUP(C383,MOVI!C:DT,94,0)</f>
        <v>0</v>
      </c>
      <c r="JU383" s="275">
        <f>VLOOKUP(C383,FPT!B:JS,94,0)</f>
        <v>0</v>
      </c>
      <c r="JV383" t="str">
        <f t="shared" si="652"/>
        <v/>
      </c>
      <c r="JW383" s="275">
        <f>VLOOKUP(C383,MOVI!C:DT,95,0)</f>
        <v>5337000</v>
      </c>
      <c r="JX383" s="275">
        <f>VLOOKUP(C383,FPT!B:JV,95,0)</f>
        <v>5337000</v>
      </c>
      <c r="JY383" t="str">
        <f t="shared" si="653"/>
        <v/>
      </c>
      <c r="JZ383" s="275">
        <f>VLOOKUP(C383,MOVI!C:DT,96,0)</f>
        <v>0</v>
      </c>
      <c r="KA383" s="275">
        <f>VLOOKUP(C383,FPT!B:JY,96,0)</f>
        <v>0</v>
      </c>
      <c r="KB383" t="str">
        <f t="shared" si="654"/>
        <v/>
      </c>
      <c r="KC383" s="275">
        <f>VLOOKUP(C383,MOVI!C:DT,97,0)</f>
        <v>5337000</v>
      </c>
      <c r="KD383" s="275">
        <f>VLOOKUP(C383,FPT!B:KB,97,0)</f>
        <v>5337000</v>
      </c>
      <c r="KE383" t="str">
        <f t="shared" si="655"/>
        <v/>
      </c>
      <c r="KF383" s="275">
        <f>VLOOKUP(C383,MOVI!C:DT,98,0)</f>
        <v>0</v>
      </c>
      <c r="KG383" s="275">
        <f>VLOOKUP(C383,FPT!B:KE,98,0)</f>
        <v>0</v>
      </c>
      <c r="KH383" t="str">
        <f t="shared" si="656"/>
        <v/>
      </c>
      <c r="KI383" s="275">
        <f>VLOOKUP(C383,MOVI!C:DT,99,0)</f>
        <v>0</v>
      </c>
      <c r="KJ383" s="275">
        <f>VLOOKUP(C383,FPT!B:KH,99,0)</f>
        <v>0</v>
      </c>
      <c r="KK383" t="str">
        <f t="shared" si="657"/>
        <v/>
      </c>
      <c r="KL383" s="275">
        <f>VLOOKUP(C383,MOVI!C:DT,100,0)</f>
        <v>0</v>
      </c>
      <c r="KM383" s="275">
        <f>VLOOKUP(C383,FPT!B:KK,100,0)</f>
        <v>0</v>
      </c>
      <c r="KN383" t="str">
        <f t="shared" si="658"/>
        <v/>
      </c>
      <c r="KO383" s="275">
        <f>VLOOKUP(C383,MOVI!C:DT,101,0)</f>
        <v>0</v>
      </c>
      <c r="KP383" s="275">
        <f>VLOOKUP(C383,FPT!B:KN,101,0)</f>
        <v>0</v>
      </c>
      <c r="KQ383" t="str">
        <f t="shared" si="659"/>
        <v/>
      </c>
      <c r="KR383" s="275">
        <f>VLOOKUP(C383,MOVI!C:DT,102,0)</f>
        <v>0</v>
      </c>
      <c r="KS383" s="275">
        <f>VLOOKUP(C383,FPT!B:KQ,102,0)</f>
        <v>0</v>
      </c>
      <c r="KT383" t="str">
        <f t="shared" si="660"/>
        <v/>
      </c>
      <c r="KU383" s="275">
        <f>VLOOKUP(C383,MOVI!C:DT,103,0)</f>
        <v>0</v>
      </c>
      <c r="KV383" s="275">
        <f>VLOOKUP(C383,FPT!B:KT,103,0)</f>
        <v>0</v>
      </c>
      <c r="KW383" t="str">
        <f t="shared" si="661"/>
        <v/>
      </c>
      <c r="KX383" s="275">
        <f>VLOOKUP(C383,MOVI!C:DT,104,0)</f>
        <v>0</v>
      </c>
      <c r="KY383" s="275">
        <f>VLOOKUP(C383,FPT!B:KW,104,0)</f>
        <v>0</v>
      </c>
      <c r="KZ383" t="str">
        <f t="shared" si="662"/>
        <v/>
      </c>
      <c r="LA383" s="275">
        <f>VLOOKUP(C383,MOVI!C:DT,105,0)</f>
        <v>0</v>
      </c>
      <c r="LB383" s="275">
        <f>VLOOKUP(C383,FPT!B:KZ,105,0)</f>
        <v>0</v>
      </c>
      <c r="LC383" t="str">
        <f t="shared" si="663"/>
        <v/>
      </c>
      <c r="LD383" s="275">
        <f>VLOOKUP(C383,MOVI!C:DT,106,0)</f>
        <v>5930000</v>
      </c>
      <c r="LE383" s="275">
        <f>VLOOKUP(C383,FPT!B:LC,106,0)</f>
        <v>5930000</v>
      </c>
      <c r="LF383" t="str">
        <f t="shared" si="664"/>
        <v/>
      </c>
      <c r="LG383" s="273">
        <f>VLOOKUP(C383,MOVI!C:DT,107,0)</f>
        <v>0</v>
      </c>
      <c r="LH383" s="273">
        <f>VLOOKUP(C383,FPT!B:LF,107,0)</f>
        <v>0</v>
      </c>
      <c r="LI383" t="str">
        <f t="shared" si="665"/>
        <v/>
      </c>
      <c r="LJ383" t="str">
        <f>VLOOKUP(C383,MOVI!C:DV,108,0)</f>
        <v>MoviNorthSales</v>
      </c>
      <c r="LK383" s="252" t="str">
        <f>VLOOKUP(C383,FPT!B:LI,108,0)</f>
        <v>MoviNorthSales</v>
      </c>
      <c r="LL383" t="str">
        <f t="shared" si="666"/>
        <v/>
      </c>
      <c r="LM383" s="275">
        <f>ROUND(VLOOKUP(C383,MOVI!C:DV,109,0),0)</f>
        <v>416667</v>
      </c>
      <c r="LN383" s="275">
        <f>ROUND(VLOOKUP(C383,FPT!B:LL,109,0),0)</f>
        <v>416667</v>
      </c>
      <c r="LO383" t="str">
        <f t="shared" si="667"/>
        <v/>
      </c>
      <c r="LP383" t="str">
        <f>VLOOKUP(C383,MOVI!C:DV,110,0)</f>
        <v>HPG</v>
      </c>
      <c r="LQ383" s="247" t="str">
        <f>VLOOKUP(C383,FPT!B:LO,110,0)</f>
        <v>HPG</v>
      </c>
      <c r="LR383" t="str">
        <f t="shared" si="668"/>
        <v/>
      </c>
      <c r="LS383">
        <f>MOVI!DI378</f>
        <v>22</v>
      </c>
      <c r="LV383">
        <f>MOVI!DJ378</f>
        <v>0</v>
      </c>
      <c r="LW383">
        <f>MOVI!DK378</f>
        <v>0</v>
      </c>
      <c r="LX383">
        <f>MOVI!DL378</f>
        <v>0</v>
      </c>
      <c r="LY383">
        <f>MOVI!DM378</f>
        <v>0</v>
      </c>
      <c r="LZ383">
        <f>MOVI!DN378</f>
        <v>0</v>
      </c>
      <c r="MA383">
        <f>MOVI!DO378</f>
        <v>0</v>
      </c>
      <c r="MB383" t="str">
        <f>MOVI!DP378</f>
        <v>HPG</v>
      </c>
      <c r="MC383">
        <f>MOVI!DQ378</f>
        <v>0</v>
      </c>
      <c r="MD383">
        <f>MOVI!DR378</f>
        <v>0</v>
      </c>
      <c r="ME383" t="str">
        <f>VLOOKUP(C383,MOVI!C:DV,121,0)</f>
        <v>Group 1</v>
      </c>
      <c r="MF383" s="252" t="str">
        <f>VLOOKUP(C383,FPT!B:MD,111,0)</f>
        <v>Group 1</v>
      </c>
      <c r="MG383" t="str">
        <f t="shared" si="672"/>
        <v/>
      </c>
      <c r="MH383" t="str">
        <f>VLOOKUP(C383,MOVI!C:DT,122,0)</f>
        <v>MoviNorthGroup 1</v>
      </c>
      <c r="MI383" s="252" t="str">
        <f>VLOOKUP(C383,FPT!B:DS,112,0)</f>
        <v>MoviNorthGroup 1</v>
      </c>
      <c r="MJ383" t="str">
        <f t="shared" si="669"/>
        <v/>
      </c>
    </row>
    <row r="384" spans="1:348" x14ac:dyDescent="0.25">
      <c r="A384">
        <v>376</v>
      </c>
      <c r="B384" s="48">
        <v>6265</v>
      </c>
      <c r="C384" s="271" t="s">
        <v>1160</v>
      </c>
      <c r="D384" t="str">
        <f>VLOOKUP(C384,MOVI!C:D,2,0)</f>
        <v>Phạm Thị Ánh Tuyết</v>
      </c>
      <c r="E384" t="str">
        <f>VLOOKUP(C384,FPT!B:C,2,0)</f>
        <v>Phạm Thị Ánh Tuyết</v>
      </c>
      <c r="F384" t="str">
        <f t="shared" si="562"/>
        <v/>
      </c>
      <c r="G384" t="str">
        <f>VLOOKUP(C384,MOVI!C:E,3,0)</f>
        <v>Sales</v>
      </c>
      <c r="H384" t="str">
        <f>VLOOKUP(C384,FPT!B:F,3,0)</f>
        <v>Sales</v>
      </c>
      <c r="I384" t="str">
        <f t="shared" si="563"/>
        <v/>
      </c>
      <c r="J384" t="str">
        <f>VLOOKUP(C384,MOVI!C:H,4,0)</f>
        <v>Field Sales</v>
      </c>
      <c r="K384" t="str">
        <f>VLOOKUP(C384,FPT!B:I,4,0)</f>
        <v>Field Sales</v>
      </c>
      <c r="L384" t="str">
        <f t="shared" si="564"/>
        <v/>
      </c>
      <c r="M384" t="str">
        <f>VLOOKUP(C384,MOVI!C:DT,5,0)</f>
        <v>Associate</v>
      </c>
      <c r="N384" t="str">
        <f>VLOOKUP(C384,FPT!B:L,5,0)</f>
        <v>Associate</v>
      </c>
      <c r="O384" t="str">
        <f t="shared" si="565"/>
        <v/>
      </c>
      <c r="P384" t="str">
        <f>VLOOKUP(C384,MOVI!C:DT,6,0)</f>
        <v>Field Sales</v>
      </c>
      <c r="Q384" t="str">
        <f>VLOOKUP(C384,FPT!B:O,6,0)</f>
        <v>Field sales</v>
      </c>
      <c r="R384" t="str">
        <f t="shared" si="566"/>
        <v/>
      </c>
      <c r="S384" t="str">
        <f>VLOOKUP(C384,MOVI!C:DT,7,0)</f>
        <v>North</v>
      </c>
      <c r="T384" t="str">
        <f>VLOOKUP(C384,FPT!B:R,7,0)</f>
        <v>North</v>
      </c>
      <c r="U384" t="str">
        <f t="shared" si="567"/>
        <v/>
      </c>
      <c r="V384" t="str">
        <f>VLOOKUP(C384,MOVI!C:DT,8,0)</f>
        <v>Movi</v>
      </c>
      <c r="W384" t="str">
        <f>VLOOKUP(C384,FPT!B:U,8,0)</f>
        <v>Movi</v>
      </c>
      <c r="X384" t="str">
        <f t="shared" si="568"/>
        <v/>
      </c>
      <c r="Y384" t="str">
        <f>VLOOKUP(C384,MOVI!C:DT,9,0)</f>
        <v>Full-time</v>
      </c>
      <c r="Z384" t="str">
        <f>VLOOKUP(C384,FPT!B:X,9,0)</f>
        <v>Full-time</v>
      </c>
      <c r="AA384" t="str">
        <f t="shared" si="569"/>
        <v/>
      </c>
      <c r="AB384" s="287" t="str">
        <f>VLOOKUP(C384,MOVI!C:DT,10,0)</f>
        <v>Probation</v>
      </c>
      <c r="AC384" t="str">
        <f>VLOOKUP(C384,FPT!B:AA,10,0)</f>
        <v>Permanent</v>
      </c>
      <c r="AD384" t="str">
        <f t="shared" si="570"/>
        <v>Lệch</v>
      </c>
      <c r="AE384" s="247">
        <f>VLOOKUP(C384,MOVI!C:DT,11,0)</f>
        <v>44515</v>
      </c>
      <c r="AF384" s="247">
        <f>VLOOKUP(C384,FPT!B:AD,11,0)</f>
        <v>44515</v>
      </c>
      <c r="AG384" t="str">
        <f t="shared" si="571"/>
        <v/>
      </c>
      <c r="AH384" s="260" t="str">
        <f>VLOOKUP(C384,MOVI!C:DT,12,0)</f>
        <v/>
      </c>
      <c r="AI384" s="260"/>
      <c r="AJ384" t="str">
        <f t="shared" si="671"/>
        <v/>
      </c>
      <c r="AK384">
        <f>VLOOKUP(C384,MOVI!C:DT,13,0)</f>
        <v>0</v>
      </c>
      <c r="AL384" s="247">
        <f>VLOOKUP(C384,FPT!B:AJ,13,0)</f>
        <v>0</v>
      </c>
      <c r="AM384" t="str">
        <f t="shared" si="670"/>
        <v/>
      </c>
      <c r="AN384" s="247">
        <f>VLOOKUP(C384,MOVI!C:DT,14,0)</f>
        <v>0</v>
      </c>
      <c r="AO384" s="247">
        <f>VLOOKUP(C384,FPT!B:AM,14,0)</f>
        <v>0</v>
      </c>
      <c r="AP384" t="str">
        <f t="shared" si="572"/>
        <v/>
      </c>
      <c r="AQ384" t="str">
        <f>VLOOKUP(C384,MOVI!C:DT,15,0)</f>
        <v>JO</v>
      </c>
      <c r="AR384" s="247">
        <f>VLOOKUP(C384,FPT!B:AP,15,0)</f>
        <v>0</v>
      </c>
      <c r="AS384" t="str">
        <f t="shared" si="573"/>
        <v>Lệch</v>
      </c>
      <c r="AT384" s="282">
        <f>VLOOKUP(C384,MOVI!C:DT,16,0)</f>
        <v>0.1</v>
      </c>
      <c r="AU384" s="288" t="str">
        <f>VLOOKUP(C384,FPT!B:AS,16,0)</f>
        <v>10%</v>
      </c>
      <c r="AV384" t="str">
        <f t="shared" si="574"/>
        <v>Lệch</v>
      </c>
      <c r="AW384" t="str">
        <f>VLOOKUP(C384,MOVI!C:DT,17,0)</f>
        <v>L</v>
      </c>
      <c r="AX384" s="247" t="str">
        <f>VLOOKUP(C384,FPT!B:AV,17,0)</f>
        <v>L</v>
      </c>
      <c r="AY384" t="str">
        <f t="shared" si="575"/>
        <v/>
      </c>
      <c r="AZ384">
        <f>VLOOKUP(C384,MOVI!C:DT,18,0)</f>
        <v>0</v>
      </c>
      <c r="BA384" s="247">
        <f>VLOOKUP(C384,FPT!B:AY,18,0)</f>
        <v>0</v>
      </c>
      <c r="BB384" t="str">
        <f t="shared" si="576"/>
        <v/>
      </c>
      <c r="BC384" s="275">
        <f>VLOOKUP(C384,MOVI!C:DT,19,0)</f>
        <v>5000000</v>
      </c>
      <c r="BD384" s="275">
        <f>VLOOKUP(C384,FPT!B:BB,19,0)</f>
        <v>5000000</v>
      </c>
      <c r="BE384" t="str">
        <f t="shared" si="577"/>
        <v/>
      </c>
      <c r="BF384">
        <f>VLOOKUP(C384,MOVI!C:DT,20,0)</f>
        <v>0</v>
      </c>
      <c r="BG384" s="252">
        <f>VLOOKUP(C384,FPT!B:BE,20,0)</f>
        <v>0</v>
      </c>
      <c r="BH384" t="str">
        <f t="shared" si="578"/>
        <v/>
      </c>
      <c r="BI384" s="275">
        <f>VLOOKUP(C384,MOVI!C:DT,21,0)</f>
        <v>5000000</v>
      </c>
      <c r="BJ384" s="275">
        <f>VLOOKUP(C384,FPT!B:BH,21,0)</f>
        <v>5000000</v>
      </c>
      <c r="BK384" t="str">
        <f t="shared" si="579"/>
        <v/>
      </c>
      <c r="BL384" s="275">
        <f>VLOOKUP(C384,MOVI!C:DT,22,0)</f>
        <v>0</v>
      </c>
      <c r="BM384" s="275">
        <f>VLOOKUP(C384,FPT!B:BK,22,0)</f>
        <v>0</v>
      </c>
      <c r="BN384" t="str">
        <f t="shared" si="580"/>
        <v/>
      </c>
      <c r="BO384" s="275">
        <f>VLOOKUP(C384,MOVI!C:DT,23,0)</f>
        <v>0</v>
      </c>
      <c r="BP384" s="275">
        <f>VLOOKUP(C384,FPT!B:BN,23,0)</f>
        <v>0</v>
      </c>
      <c r="BQ384" t="str">
        <f t="shared" si="581"/>
        <v/>
      </c>
      <c r="BR384" s="275">
        <f>VLOOKUP(C384,MOVI!C:DT,24,0)</f>
        <v>0</v>
      </c>
      <c r="BS384" s="275">
        <f>VLOOKUP(C384,FPT!B:BQ,24,0)</f>
        <v>0</v>
      </c>
      <c r="BT384" t="str">
        <f t="shared" si="582"/>
        <v/>
      </c>
      <c r="BU384" s="275">
        <f>VLOOKUP(C384,MOVI!C:DT,25,0)</f>
        <v>200000</v>
      </c>
      <c r="BV384" s="275">
        <f>VLOOKUP(C384,FPT!B:BT,25,0)</f>
        <v>200000</v>
      </c>
      <c r="BW384" t="str">
        <f t="shared" si="583"/>
        <v/>
      </c>
      <c r="BX384" s="275">
        <f>VLOOKUP(C384,MOVI!C:DT,26,0)</f>
        <v>0</v>
      </c>
      <c r="BY384" s="275">
        <f>VLOOKUP(C384,FPT!B:BW,26,0)</f>
        <v>0</v>
      </c>
      <c r="BZ384" t="str">
        <f t="shared" si="584"/>
        <v/>
      </c>
      <c r="CA384" s="275">
        <f>VLOOKUP(C384,MOVI!C:DT,27,0)</f>
        <v>730000</v>
      </c>
      <c r="CB384" s="275">
        <f>VLOOKUP(C384,FPT!B:BZ,27,0)</f>
        <v>730000</v>
      </c>
      <c r="CC384" t="str">
        <f t="shared" si="585"/>
        <v/>
      </c>
      <c r="CD384" s="275">
        <f>VLOOKUP(C384,MOVI!C:DT,28,0)</f>
        <v>930000</v>
      </c>
      <c r="CE384" s="275">
        <f>VLOOKUP(C384,FPT!B:CC,28,0)</f>
        <v>930000</v>
      </c>
      <c r="CF384" t="str">
        <f t="shared" si="586"/>
        <v/>
      </c>
      <c r="CG384" t="str">
        <f>VLOOKUP(C384,MOVI!C:DT,29,0)</f>
        <v>CN</v>
      </c>
      <c r="CH384" s="252" t="str">
        <f>VLOOKUP(C384,FPT!B:CF,29,0)</f>
        <v>CN</v>
      </c>
      <c r="CI384" t="str">
        <f t="shared" si="587"/>
        <v/>
      </c>
      <c r="CJ384">
        <f>VLOOKUP(C384,MOVI!C:DT,30,0)</f>
        <v>26</v>
      </c>
      <c r="CK384" s="252">
        <f>VLOOKUP(C384,FPT!B:CI,30,0)</f>
        <v>26</v>
      </c>
      <c r="CL384" t="str">
        <f t="shared" si="588"/>
        <v/>
      </c>
      <c r="CM384">
        <f>VLOOKUP(C384,MOVI!C:DT,31,0)</f>
        <v>26</v>
      </c>
      <c r="CN384" s="252">
        <f>VLOOKUP(C384,FPT!B:CL,31,0)</f>
        <v>26</v>
      </c>
      <c r="CO384" t="str">
        <f t="shared" si="589"/>
        <v/>
      </c>
      <c r="CP384" s="275">
        <f>VLOOKUP(C384,MOVI!C:DT,32,0)</f>
        <v>0</v>
      </c>
      <c r="CQ384" s="275">
        <f>VLOOKUP(C384,FPT!B:CO,32,0)</f>
        <v>0</v>
      </c>
      <c r="CR384" t="str">
        <f t="shared" si="590"/>
        <v/>
      </c>
      <c r="CS384" s="275">
        <f>VLOOKUP(C384,MOVI!C:DT,33,0)</f>
        <v>0</v>
      </c>
      <c r="CT384" s="275">
        <f>VLOOKUP(C384,FPT!B:CR,33,0)</f>
        <v>0</v>
      </c>
      <c r="CU384" t="str">
        <f t="shared" si="591"/>
        <v/>
      </c>
      <c r="CV384" s="275">
        <f>VLOOKUP(C384,MOVI!C:DT,34,0)</f>
        <v>0</v>
      </c>
      <c r="CW384" s="275">
        <f>VLOOKUP(C384,FPT!B:CU,34,0)</f>
        <v>0</v>
      </c>
      <c r="CX384" t="str">
        <f t="shared" si="592"/>
        <v/>
      </c>
      <c r="CY384" s="275">
        <f>VLOOKUP(C384,MOVI!C:DT,35,0)</f>
        <v>26</v>
      </c>
      <c r="CZ384" s="275">
        <f>VLOOKUP(C384,FPT!B:CX,35,0)</f>
        <v>26</v>
      </c>
      <c r="DA384" t="str">
        <f t="shared" si="593"/>
        <v/>
      </c>
      <c r="DB384" s="275">
        <f>VLOOKUP(C384,MOVI!C:DT,36,0)</f>
        <v>0</v>
      </c>
      <c r="DC384" s="275">
        <f>VLOOKUP(C384,FPT!B:DA,36,0)</f>
        <v>0</v>
      </c>
      <c r="DD384" t="str">
        <f t="shared" si="594"/>
        <v/>
      </c>
      <c r="DE384" s="275">
        <f>VLOOKUP(C384,MOVI!C:DT,37,0)</f>
        <v>0</v>
      </c>
      <c r="DF384" s="275">
        <f>VLOOKUP(C384,FPT!B:DD,37,0)</f>
        <v>0</v>
      </c>
      <c r="DG384" t="str">
        <f t="shared" si="595"/>
        <v/>
      </c>
      <c r="DH384" s="275">
        <f>VLOOKUP(C384,MOVI!C:DT,38,0)</f>
        <v>0</v>
      </c>
      <c r="DI384" s="275">
        <f>VLOOKUP(C384,FPT!B:DG,38,0)</f>
        <v>0</v>
      </c>
      <c r="DJ384" t="str">
        <f t="shared" si="596"/>
        <v/>
      </c>
      <c r="DK384" s="275">
        <f>VLOOKUP(C384,MOVI!C:DT,39,0)</f>
        <v>0</v>
      </c>
      <c r="DL384" s="275">
        <f>VLOOKUP(C384,FPT!B:DJ,39,0)</f>
        <v>0</v>
      </c>
      <c r="DM384" t="str">
        <f t="shared" si="597"/>
        <v/>
      </c>
      <c r="DN384" s="275">
        <f>VLOOKUP(C384,MOVI!C:DT,40,0)</f>
        <v>0</v>
      </c>
      <c r="DO384" s="275">
        <f>VLOOKUP(C384,FPT!B:DM,40,0)</f>
        <v>0</v>
      </c>
      <c r="DP384" t="str">
        <f t="shared" si="598"/>
        <v/>
      </c>
      <c r="DQ384" s="275">
        <f>VLOOKUP(C384,MOVI!C:DT,41,0)</f>
        <v>0</v>
      </c>
      <c r="DR384" s="275">
        <f>VLOOKUP(C384,FPT!B:DP,41,0)</f>
        <v>0</v>
      </c>
      <c r="DS384" t="str">
        <f t="shared" si="599"/>
        <v/>
      </c>
      <c r="DT384" s="275">
        <f>VLOOKUP(C384,MOVI!C:DT,42,0)</f>
        <v>5000000</v>
      </c>
      <c r="DU384" s="275">
        <f>ROUND(VLOOKUP(C384,FPT!B:DS,42,0),0)</f>
        <v>5000000</v>
      </c>
      <c r="DV384" t="str">
        <f t="shared" si="600"/>
        <v/>
      </c>
      <c r="DW384" s="275">
        <f>VLOOKUP(C384,MOVI!C:DT,43,0)</f>
        <v>0</v>
      </c>
      <c r="DX384" s="275">
        <f>VLOOKUP(C384,FPT!B:DV,43,0)</f>
        <v>0</v>
      </c>
      <c r="DY384" t="str">
        <f t="shared" si="601"/>
        <v/>
      </c>
      <c r="DZ384" s="275">
        <f>VLOOKUP(C384,MOVI!C:DT,44,0)</f>
        <v>0</v>
      </c>
      <c r="EA384" s="275">
        <f>VLOOKUP(C384,FPT!B:DY,44,0)</f>
        <v>0</v>
      </c>
      <c r="EB384" t="str">
        <f t="shared" si="602"/>
        <v/>
      </c>
      <c r="EC384" s="275">
        <f>VLOOKUP(C384,MOVI!C:DT,45,0)</f>
        <v>5000000</v>
      </c>
      <c r="ED384" s="275">
        <f>ROUND(VLOOKUP(C384,FPT!B:EB,45,0),0)</f>
        <v>5000000</v>
      </c>
      <c r="EE384" t="str">
        <f t="shared" si="603"/>
        <v/>
      </c>
      <c r="EF384" s="275">
        <f>VLOOKUP(C384,MOVI!C:DT,46,0)</f>
        <v>0</v>
      </c>
      <c r="EG384" s="275">
        <f>VLOOKUP(C384,FPT!B:EE,46,0)</f>
        <v>0</v>
      </c>
      <c r="EH384" t="str">
        <f t="shared" si="604"/>
        <v/>
      </c>
      <c r="EI384" s="275">
        <f>VLOOKUP(C384,MOVI!C:DT,47,0)</f>
        <v>0</v>
      </c>
      <c r="EJ384" s="275">
        <f>VLOOKUP(C384,FPT!B:EH,47,0)</f>
        <v>0</v>
      </c>
      <c r="EK384" t="str">
        <f t="shared" si="605"/>
        <v/>
      </c>
      <c r="EL384" s="275">
        <f>VLOOKUP(C384,MOVI!C:DT,48,0)</f>
        <v>0</v>
      </c>
      <c r="EM384" s="275">
        <f>VLOOKUP(C384,FPT!B:EK,48,0)</f>
        <v>0</v>
      </c>
      <c r="EN384" t="str">
        <f t="shared" si="606"/>
        <v/>
      </c>
      <c r="EO384" s="275">
        <f>VLOOKUP(C384,MOVI!C:DT,49,0)</f>
        <v>200000</v>
      </c>
      <c r="EP384" s="275">
        <f>VLOOKUP(C384,FPT!B:EN,49,0)</f>
        <v>200000</v>
      </c>
      <c r="EQ384" t="str">
        <f t="shared" si="607"/>
        <v/>
      </c>
      <c r="ER384" s="275">
        <f>VLOOKUP(C384,MOVI!C:DT,50,0)</f>
        <v>0</v>
      </c>
      <c r="ES384" s="275">
        <f>VLOOKUP(C384,FPT!B:EQ,50,0)</f>
        <v>0</v>
      </c>
      <c r="ET384" t="str">
        <f t="shared" si="608"/>
        <v/>
      </c>
      <c r="EU384" s="275">
        <f>VLOOKUP(C384,MOVI!C:DT,51,0)</f>
        <v>0</v>
      </c>
      <c r="EV384" s="275">
        <f>VLOOKUP(C384,FPT!B:ET,51,0)</f>
        <v>0</v>
      </c>
      <c r="EW384" t="str">
        <f t="shared" si="609"/>
        <v/>
      </c>
      <c r="EX384" s="275">
        <f>VLOOKUP(C384,MOVI!C:DT,52,0)</f>
        <v>0</v>
      </c>
      <c r="EY384" s="275">
        <f>VLOOKUP(C384,FPT!B:EW,52,0)</f>
        <v>0</v>
      </c>
      <c r="EZ384" t="str">
        <f t="shared" si="610"/>
        <v/>
      </c>
      <c r="FA384" s="275">
        <f>VLOOKUP(C384,MOVI!C:DT,53,0)</f>
        <v>0</v>
      </c>
      <c r="FB384" s="275">
        <f>VLOOKUP(C384,FPT!B:EZ,53,0)</f>
        <v>0</v>
      </c>
      <c r="FC384" t="str">
        <f t="shared" si="611"/>
        <v/>
      </c>
      <c r="FD384" s="275">
        <f>VLOOKUP(C384,MOVI!C:DT,54,0)</f>
        <v>0</v>
      </c>
      <c r="FE384" s="275">
        <f>VLOOKUP(C384,FPT!B:FC,54,0)</f>
        <v>0</v>
      </c>
      <c r="FF384" t="str">
        <f t="shared" si="612"/>
        <v/>
      </c>
      <c r="FG384" s="275">
        <f>VLOOKUP(C384,MOVI!C:DT,55,0)</f>
        <v>730000</v>
      </c>
      <c r="FH384" s="275">
        <f>VLOOKUP(C384,FPT!B:FF,55,0)</f>
        <v>730000</v>
      </c>
      <c r="FI384" t="str">
        <f t="shared" si="613"/>
        <v/>
      </c>
      <c r="FJ384" s="275">
        <f>VLOOKUP(C384,MOVI!C:DT,56,0)</f>
        <v>930000</v>
      </c>
      <c r="FK384" s="275">
        <f>VLOOKUP(C384,FPT!B:FI,56,0)</f>
        <v>930000</v>
      </c>
      <c r="FL384" t="str">
        <f t="shared" si="614"/>
        <v/>
      </c>
      <c r="FM384" s="275">
        <f>VLOOKUP(C384,MOVI!C:DT,57,0)</f>
        <v>0</v>
      </c>
      <c r="FN384" s="275">
        <f>VLOOKUP(C384,FPT!B:FL,57,0)</f>
        <v>0</v>
      </c>
      <c r="FO384" t="str">
        <f t="shared" si="615"/>
        <v/>
      </c>
      <c r="FP384" s="275">
        <f>VLOOKUP(C384,MOVI!C:DT,58,0)</f>
        <v>0</v>
      </c>
      <c r="FQ384" s="275">
        <f>VLOOKUP(C384,FPT!B:FO,58,0)</f>
        <v>0</v>
      </c>
      <c r="FR384" t="str">
        <f t="shared" si="616"/>
        <v/>
      </c>
      <c r="FS384" s="275">
        <f>VLOOKUP(C384,MOVI!C:DT,59,0)</f>
        <v>0</v>
      </c>
      <c r="FT384" s="275">
        <f>VLOOKUP(C384,FPT!B:FR,59,0)</f>
        <v>0</v>
      </c>
      <c r="FU384" t="str">
        <f t="shared" si="617"/>
        <v/>
      </c>
      <c r="FV384" s="275">
        <f>VLOOKUP(C384,MOVI!C:DT,60,0)</f>
        <v>0</v>
      </c>
      <c r="FW384" s="275">
        <f>VLOOKUP(C384,FPT!B:FU,60,0)</f>
        <v>0</v>
      </c>
      <c r="FX384" t="str">
        <f t="shared" si="618"/>
        <v/>
      </c>
      <c r="FY384" s="275">
        <f>VLOOKUP(C384,MOVI!C:DT,61,0)</f>
        <v>0</v>
      </c>
      <c r="FZ384" s="275">
        <f>VLOOKUP(C384,FPT!B:FX,61,0)</f>
        <v>0</v>
      </c>
      <c r="GA384" t="str">
        <f t="shared" si="619"/>
        <v/>
      </c>
      <c r="GB384" s="275">
        <f>VLOOKUP(C384,MOVI!C:DT,62,0)</f>
        <v>0</v>
      </c>
      <c r="GC384" s="275">
        <f>VLOOKUP(C384,FPT!B:GA,62,0)</f>
        <v>0</v>
      </c>
      <c r="GD384" t="str">
        <f t="shared" si="620"/>
        <v/>
      </c>
      <c r="GE384" s="275">
        <f>VLOOKUP(C384,MOVI!C:DT,63,0)</f>
        <v>0</v>
      </c>
      <c r="GF384" s="275">
        <f>VLOOKUP(C384,FPT!B:GD,63,0)</f>
        <v>0</v>
      </c>
      <c r="GG384" t="str">
        <f t="shared" si="621"/>
        <v/>
      </c>
      <c r="GH384" s="275">
        <f>VLOOKUP(C384,MOVI!C:DT,64,0)</f>
        <v>0</v>
      </c>
      <c r="GI384" s="275">
        <f>VLOOKUP(C384,FPT!B:GG,64,0)</f>
        <v>0</v>
      </c>
      <c r="GJ384" t="str">
        <f t="shared" si="622"/>
        <v/>
      </c>
      <c r="GK384" s="275">
        <f>VLOOKUP(C384,MOVI!C:DT,65,0)</f>
        <v>0</v>
      </c>
      <c r="GL384" s="275">
        <f>VLOOKUP(C384,FPT!B:GJ,65,0)</f>
        <v>0</v>
      </c>
      <c r="GM384" t="str">
        <f t="shared" si="623"/>
        <v/>
      </c>
      <c r="GN384" s="275">
        <f>VLOOKUP(C384,MOVI!C:DT,66,0)</f>
        <v>0</v>
      </c>
      <c r="GO384" s="275">
        <f>VLOOKUP(C384,FPT!B:GM,66,0)</f>
        <v>0</v>
      </c>
      <c r="GP384" t="str">
        <f t="shared" si="624"/>
        <v/>
      </c>
      <c r="GQ384" s="275">
        <f>VLOOKUP(C384,MOVI!C:DT,67,0)</f>
        <v>0</v>
      </c>
      <c r="GR384" s="275">
        <f>VLOOKUP(C384,FPT!B:GP,67,0)</f>
        <v>0</v>
      </c>
      <c r="GS384" t="str">
        <f t="shared" si="625"/>
        <v/>
      </c>
      <c r="GT384" s="275">
        <f>VLOOKUP(C384,MOVI!C:DT,68,0)</f>
        <v>0</v>
      </c>
      <c r="GU384" s="275">
        <f>VLOOKUP(C384,FPT!B:GS,68,0)</f>
        <v>0</v>
      </c>
      <c r="GV384" t="str">
        <f t="shared" si="626"/>
        <v/>
      </c>
      <c r="GW384" s="275">
        <f>VLOOKUP(C384,MOVI!C:DT,69,0)</f>
        <v>0</v>
      </c>
      <c r="GX384" s="275">
        <f>VLOOKUP(C384,FPT!B:GV,69,0)</f>
        <v>0</v>
      </c>
      <c r="GY384" t="str">
        <f t="shared" si="627"/>
        <v/>
      </c>
      <c r="GZ384" s="275">
        <f>VLOOKUP(C384,MOVI!C:DT,70,0)</f>
        <v>0</v>
      </c>
      <c r="HA384" s="275">
        <f>VLOOKUP(C384,FPT!B:GY,70,0)</f>
        <v>0</v>
      </c>
      <c r="HB384" t="str">
        <f t="shared" si="628"/>
        <v/>
      </c>
      <c r="HC384" s="275">
        <f>VLOOKUP(C384,MOVI!C:DT,71,0)</f>
        <v>5930000</v>
      </c>
      <c r="HD384" s="275">
        <f>ROUND(VLOOKUP(C384,FPT!B:HB,71,0),0)</f>
        <v>5930000</v>
      </c>
      <c r="HE384" t="str">
        <f t="shared" si="629"/>
        <v/>
      </c>
      <c r="HF384" s="275">
        <f>ROUND(VLOOKUP(C384,MOVI!C:DT,72,0),0)</f>
        <v>0</v>
      </c>
      <c r="HG384" s="275">
        <f>ROUND(VLOOKUP(C384,FPT!B:HE,72,0),0)</f>
        <v>0</v>
      </c>
      <c r="HH384" t="str">
        <f t="shared" si="630"/>
        <v/>
      </c>
      <c r="HI384" s="275">
        <f>VLOOKUP(C384,MOVI!C:DT,73,0)</f>
        <v>200000</v>
      </c>
      <c r="HJ384" s="275">
        <f>VLOOKUP(C384,FPT!B:HH,73,0)</f>
        <v>200000</v>
      </c>
      <c r="HK384" t="str">
        <f t="shared" si="631"/>
        <v/>
      </c>
      <c r="HL384" s="275">
        <f>VLOOKUP(C384,MOVI!C:DT,74,0)</f>
        <v>730000</v>
      </c>
      <c r="HM384" s="275">
        <f>VLOOKUP(C384,FPT!B:HK,74,0)</f>
        <v>730000</v>
      </c>
      <c r="HN384" t="str">
        <f t="shared" si="632"/>
        <v/>
      </c>
      <c r="HO384" s="275">
        <f>VLOOKUP(C384,MOVI!C:DT,75,0)</f>
        <v>0</v>
      </c>
      <c r="HP384" s="275">
        <f>VLOOKUP(C384,FPT!B:HN,75,0)</f>
        <v>0</v>
      </c>
      <c r="HQ384" t="str">
        <f t="shared" si="633"/>
        <v/>
      </c>
      <c r="HR384" s="275">
        <f>VLOOKUP(C384,MOVI!C:DT,76,0)</f>
        <v>0</v>
      </c>
      <c r="HS384" s="275">
        <f>VLOOKUP(C384,FPT!B:HQ,76,0)</f>
        <v>0</v>
      </c>
      <c r="HT384" t="str">
        <f t="shared" si="634"/>
        <v/>
      </c>
      <c r="HU384" s="275">
        <f>VLOOKUP(C384,MOVI!C:DT,77,0)</f>
        <v>0</v>
      </c>
      <c r="HV384" s="275">
        <f>VLOOKUP(C384,FPT!B:HT,77,0)</f>
        <v>0</v>
      </c>
      <c r="HW384" t="str">
        <f t="shared" si="635"/>
        <v/>
      </c>
      <c r="HX384" s="274">
        <f>VLOOKUP(C384,MOVI!C:CB,78,0)</f>
        <v>0</v>
      </c>
      <c r="HY384" s="261">
        <f>VLOOKUP(C384,FPT!$B:$CA,78,0)</f>
        <v>0</v>
      </c>
      <c r="HZ384" t="str">
        <f t="shared" si="636"/>
        <v/>
      </c>
      <c r="IA384" s="275">
        <f>VLOOKUP(C384,MOVI!C:CD,79,0)</f>
        <v>0</v>
      </c>
      <c r="IB384" s="275">
        <f>VLOOKUP(C384,FPT!B:HZ,79,0)</f>
        <v>0</v>
      </c>
      <c r="IC384" t="str">
        <f t="shared" si="637"/>
        <v/>
      </c>
      <c r="ID384" s="275">
        <f>VLOOKUP(C384,MOVI!C:CD,80,0)</f>
        <v>0</v>
      </c>
      <c r="IE384" s="275">
        <f>VLOOKUP(C384,FPT!B:IC,80,0)</f>
        <v>0</v>
      </c>
      <c r="IF384" t="str">
        <f t="shared" si="638"/>
        <v/>
      </c>
      <c r="IG384" s="275">
        <f>VLOOKUP(C384,MOVI!C:DT,81,0)</f>
        <v>0</v>
      </c>
      <c r="IH384" s="275">
        <f>VLOOKUP(C384,FPT!B:IF,81,0)</f>
        <v>0</v>
      </c>
      <c r="II384" t="str">
        <f t="shared" si="639"/>
        <v/>
      </c>
      <c r="IJ384" s="275">
        <f>VLOOKUP(C384,MOVI!C:DT,82,0)</f>
        <v>0</v>
      </c>
      <c r="IK384" s="275">
        <f>VLOOKUP(C384,FPT!B:II,82,0)</f>
        <v>0</v>
      </c>
      <c r="IL384" t="str">
        <f t="shared" si="640"/>
        <v/>
      </c>
      <c r="IM384" s="275">
        <f>ROUND(VLOOKUP(C384,MOVI!C:DT,83,0),0)</f>
        <v>930000</v>
      </c>
      <c r="IN384" s="275">
        <f>ROUND(VLOOKUP(C384,FPT!B:IL,83,0),0)</f>
        <v>930000</v>
      </c>
      <c r="IO384" t="str">
        <f t="shared" si="641"/>
        <v/>
      </c>
      <c r="IP384" s="275">
        <f>VLOOKUP(C384,MOVI!C:DT,84,0)</f>
        <v>5000000</v>
      </c>
      <c r="IQ384" s="275">
        <f>VLOOKUP(C384,FPT!B:IO,84,0)</f>
        <v>5000000</v>
      </c>
      <c r="IR384" t="str">
        <f t="shared" si="642"/>
        <v/>
      </c>
      <c r="IS384" s="275">
        <f>ROUND(VLOOKUP(C384,MOVI!C:DT,85,0),0)</f>
        <v>593000</v>
      </c>
      <c r="IT384" s="275">
        <f>ROUND(VLOOKUP(C384,FPT!B:IR,85,0),0)</f>
        <v>593000</v>
      </c>
      <c r="IU384" t="str">
        <f t="shared" si="643"/>
        <v/>
      </c>
      <c r="IV384" s="275">
        <f>VLOOKUP(C384,MOVI!C:DT,86,0)</f>
        <v>0</v>
      </c>
      <c r="IW384" s="275">
        <f>VLOOKUP(C384,FPT!B:IU,86,0)</f>
        <v>0</v>
      </c>
      <c r="IX384" t="str">
        <f t="shared" si="644"/>
        <v/>
      </c>
      <c r="IY384" s="275">
        <f>ROUND(VLOOKUP(C384,MOVI!C:DT,87,0),0)</f>
        <v>593000</v>
      </c>
      <c r="IZ384" s="275">
        <f>ROUND(VLOOKUP(C384,FPT!B:IX,87,0),0)</f>
        <v>593000</v>
      </c>
      <c r="JA384" t="str">
        <f t="shared" si="645"/>
        <v/>
      </c>
      <c r="JB384" s="275">
        <f>VLOOKUP(C384,MOVI!C:DT,88,0)</f>
        <v>0</v>
      </c>
      <c r="JC384" s="275">
        <f>VLOOKUP(C384,FPT!B:JA,88,0)</f>
        <v>0</v>
      </c>
      <c r="JD384" t="str">
        <f t="shared" si="646"/>
        <v/>
      </c>
      <c r="JE384" s="275">
        <f>VLOOKUP(C384,MOVI!C:DT,89,0)</f>
        <v>0</v>
      </c>
      <c r="JF384" s="275">
        <f>VLOOKUP(C384,FPT!B:JD,89,0)</f>
        <v>0</v>
      </c>
      <c r="JG384" t="str">
        <f t="shared" si="647"/>
        <v/>
      </c>
      <c r="JH384" s="275">
        <f>VLOOKUP(C384,MOVI!C:DT,90,0)</f>
        <v>0</v>
      </c>
      <c r="JI384" s="275">
        <f>VLOOKUP(C384,FPT!B:JG,90,0)</f>
        <v>0</v>
      </c>
      <c r="JJ384" t="str">
        <f t="shared" si="648"/>
        <v/>
      </c>
      <c r="JK384" s="275">
        <f>VLOOKUP(C384,MOVI!C:DT,91,0)</f>
        <v>0</v>
      </c>
      <c r="JL384" s="275">
        <f>VLOOKUP(C384,FPT!B:JJ,91,0)</f>
        <v>0</v>
      </c>
      <c r="JM384" t="str">
        <f t="shared" si="649"/>
        <v/>
      </c>
      <c r="JN384" s="275">
        <f>VLOOKUP(C384,MOVI!C:DT,92,0)</f>
        <v>0</v>
      </c>
      <c r="JO384" s="275">
        <f>VLOOKUP(C384,FPT!B:JM,92,0)</f>
        <v>0</v>
      </c>
      <c r="JP384" t="str">
        <f t="shared" si="650"/>
        <v/>
      </c>
      <c r="JQ384" s="275">
        <f>VLOOKUP(C384,MOVI!C:DT,93,0)</f>
        <v>0</v>
      </c>
      <c r="JR384" s="275">
        <f>VLOOKUP(C384,FPT!B:JP,93,0)</f>
        <v>0</v>
      </c>
      <c r="JS384" t="str">
        <f t="shared" si="651"/>
        <v/>
      </c>
      <c r="JT384" s="275">
        <f>VLOOKUP(C384,MOVI!C:DT,94,0)</f>
        <v>0</v>
      </c>
      <c r="JU384" s="275">
        <f>VLOOKUP(C384,FPT!B:JS,94,0)</f>
        <v>0</v>
      </c>
      <c r="JV384" t="str">
        <f t="shared" si="652"/>
        <v/>
      </c>
      <c r="JW384" s="275">
        <f>VLOOKUP(C384,MOVI!C:DT,95,0)</f>
        <v>5337000</v>
      </c>
      <c r="JX384" s="275">
        <f>VLOOKUP(C384,FPT!B:JV,95,0)</f>
        <v>5337000</v>
      </c>
      <c r="JY384" t="str">
        <f t="shared" si="653"/>
        <v/>
      </c>
      <c r="JZ384" s="275">
        <f>VLOOKUP(C384,MOVI!C:DT,96,0)</f>
        <v>0</v>
      </c>
      <c r="KA384" s="275">
        <f>VLOOKUP(C384,FPT!B:JY,96,0)</f>
        <v>0</v>
      </c>
      <c r="KB384" t="str">
        <f t="shared" si="654"/>
        <v/>
      </c>
      <c r="KC384" s="275">
        <f>VLOOKUP(C384,MOVI!C:DT,97,0)</f>
        <v>5337000</v>
      </c>
      <c r="KD384" s="275">
        <f>VLOOKUP(C384,FPT!B:KB,97,0)</f>
        <v>5337000</v>
      </c>
      <c r="KE384" t="str">
        <f t="shared" si="655"/>
        <v/>
      </c>
      <c r="KF384" s="275">
        <f>VLOOKUP(C384,MOVI!C:DT,98,0)</f>
        <v>0</v>
      </c>
      <c r="KG384" s="275">
        <f>VLOOKUP(C384,FPT!B:KE,98,0)</f>
        <v>0</v>
      </c>
      <c r="KH384" t="str">
        <f t="shared" si="656"/>
        <v/>
      </c>
      <c r="KI384" s="275">
        <f>VLOOKUP(C384,MOVI!C:DT,99,0)</f>
        <v>0</v>
      </c>
      <c r="KJ384" s="275">
        <f>VLOOKUP(C384,FPT!B:KH,99,0)</f>
        <v>0</v>
      </c>
      <c r="KK384" t="str">
        <f t="shared" si="657"/>
        <v/>
      </c>
      <c r="KL384" s="275">
        <f>VLOOKUP(C384,MOVI!C:DT,100,0)</f>
        <v>0</v>
      </c>
      <c r="KM384" s="275">
        <f>VLOOKUP(C384,FPT!B:KK,100,0)</f>
        <v>0</v>
      </c>
      <c r="KN384" t="str">
        <f t="shared" si="658"/>
        <v/>
      </c>
      <c r="KO384" s="275">
        <f>VLOOKUP(C384,MOVI!C:DT,101,0)</f>
        <v>0</v>
      </c>
      <c r="KP384" s="275">
        <f>VLOOKUP(C384,FPT!B:KN,101,0)</f>
        <v>0</v>
      </c>
      <c r="KQ384" t="str">
        <f t="shared" si="659"/>
        <v/>
      </c>
      <c r="KR384" s="275">
        <f>VLOOKUP(C384,MOVI!C:DT,102,0)</f>
        <v>0</v>
      </c>
      <c r="KS384" s="275">
        <f>VLOOKUP(C384,FPT!B:KQ,102,0)</f>
        <v>0</v>
      </c>
      <c r="KT384" t="str">
        <f t="shared" si="660"/>
        <v/>
      </c>
      <c r="KU384" s="275">
        <f>VLOOKUP(C384,MOVI!C:DT,103,0)</f>
        <v>0</v>
      </c>
      <c r="KV384" s="275">
        <f>VLOOKUP(C384,FPT!B:KT,103,0)</f>
        <v>0</v>
      </c>
      <c r="KW384" t="str">
        <f t="shared" si="661"/>
        <v/>
      </c>
      <c r="KX384" s="275">
        <f>VLOOKUP(C384,MOVI!C:DT,104,0)</f>
        <v>0</v>
      </c>
      <c r="KY384" s="275">
        <f>VLOOKUP(C384,FPT!B:KW,104,0)</f>
        <v>0</v>
      </c>
      <c r="KZ384" t="str">
        <f t="shared" si="662"/>
        <v/>
      </c>
      <c r="LA384" s="275">
        <f>VLOOKUP(C384,MOVI!C:DT,105,0)</f>
        <v>0</v>
      </c>
      <c r="LB384" s="275">
        <f>VLOOKUP(C384,FPT!B:KZ,105,0)</f>
        <v>0</v>
      </c>
      <c r="LC384" t="str">
        <f t="shared" si="663"/>
        <v/>
      </c>
      <c r="LD384" s="275">
        <f>VLOOKUP(C384,MOVI!C:DT,106,0)</f>
        <v>5930000</v>
      </c>
      <c r="LE384" s="275">
        <f>VLOOKUP(C384,FPT!B:LC,106,0)</f>
        <v>5930000</v>
      </c>
      <c r="LF384" t="str">
        <f t="shared" si="664"/>
        <v/>
      </c>
      <c r="LG384" s="273">
        <f>VLOOKUP(C384,MOVI!C:DT,107,0)</f>
        <v>0</v>
      </c>
      <c r="LH384" s="273">
        <f>VLOOKUP(C384,FPT!B:LF,107,0)</f>
        <v>0</v>
      </c>
      <c r="LI384" t="str">
        <f t="shared" si="665"/>
        <v/>
      </c>
      <c r="LJ384" t="str">
        <f>VLOOKUP(C384,MOVI!C:DV,108,0)</f>
        <v>MoviNorthSales</v>
      </c>
      <c r="LK384" s="252" t="str">
        <f>VLOOKUP(C384,FPT!B:LI,108,0)</f>
        <v>MoviNorthSales</v>
      </c>
      <c r="LL384" t="str">
        <f t="shared" si="666"/>
        <v/>
      </c>
      <c r="LM384" s="275">
        <f>ROUND(VLOOKUP(C384,MOVI!C:DV,109,0),0)</f>
        <v>416667</v>
      </c>
      <c r="LN384" s="275">
        <f>ROUND(VLOOKUP(C384,FPT!B:LL,109,0),0)</f>
        <v>416667</v>
      </c>
      <c r="LO384" t="str">
        <f t="shared" si="667"/>
        <v/>
      </c>
      <c r="LP384" t="str">
        <f>VLOOKUP(C384,MOVI!C:DV,110,0)</f>
        <v>HNI</v>
      </c>
      <c r="LQ384" s="247" t="str">
        <f>VLOOKUP(C384,FPT!B:LO,110,0)</f>
        <v>HNI</v>
      </c>
      <c r="LR384" t="str">
        <f t="shared" si="668"/>
        <v/>
      </c>
      <c r="LS384">
        <f>MOVI!DI379</f>
        <v>22</v>
      </c>
      <c r="LV384">
        <f>MOVI!DJ379</f>
        <v>0</v>
      </c>
      <c r="LW384">
        <f>MOVI!DK379</f>
        <v>0</v>
      </c>
      <c r="LX384">
        <f>MOVI!DL379</f>
        <v>0</v>
      </c>
      <c r="LY384">
        <f>MOVI!DM379</f>
        <v>0</v>
      </c>
      <c r="LZ384">
        <f>MOVI!DN379</f>
        <v>0</v>
      </c>
      <c r="MA384">
        <f>MOVI!DO379</f>
        <v>0</v>
      </c>
      <c r="MB384" t="str">
        <f>MOVI!DP379</f>
        <v>HNI</v>
      </c>
      <c r="MC384">
        <f>MOVI!DQ379</f>
        <v>0</v>
      </c>
      <c r="MD384">
        <f>MOVI!DR379</f>
        <v>0</v>
      </c>
      <c r="ME384" t="str">
        <f>VLOOKUP(C384,MOVI!C:DV,121,0)</f>
        <v>Group 1</v>
      </c>
      <c r="MF384" s="252" t="str">
        <f>VLOOKUP(C384,FPT!B:MD,111,0)</f>
        <v>Group 1</v>
      </c>
      <c r="MG384" t="str">
        <f t="shared" si="672"/>
        <v/>
      </c>
      <c r="MH384" t="str">
        <f>VLOOKUP(C384,MOVI!C:DT,122,0)</f>
        <v>MoviNorthGroup 1</v>
      </c>
      <c r="MI384" s="252" t="str">
        <f>VLOOKUP(C384,FPT!B:DS,112,0)</f>
        <v>MoviNorthGroup 1</v>
      </c>
      <c r="MJ384" t="str">
        <f t="shared" si="669"/>
        <v/>
      </c>
    </row>
    <row r="385" spans="1:348" x14ac:dyDescent="0.25">
      <c r="A385">
        <v>377</v>
      </c>
      <c r="B385" s="48">
        <v>6183</v>
      </c>
      <c r="C385" s="271" t="s">
        <v>776</v>
      </c>
      <c r="D385" t="str">
        <f>VLOOKUP(C385,MOVI!C:D,2,0)</f>
        <v>Phạm Kim Ngân</v>
      </c>
      <c r="E385" t="str">
        <f>VLOOKUP(C385,FPT!B:C,2,0)</f>
        <v>Phạm Kim Ngân</v>
      </c>
      <c r="F385" t="str">
        <f t="shared" si="562"/>
        <v/>
      </c>
      <c r="G385" t="str">
        <f>VLOOKUP(C385,MOVI!C:E,3,0)</f>
        <v>Buy now pay later</v>
      </c>
      <c r="H385" t="str">
        <f>VLOOKUP(C385,FPT!B:F,3,0)</f>
        <v>Buy now pay later</v>
      </c>
      <c r="I385" t="str">
        <f t="shared" si="563"/>
        <v/>
      </c>
      <c r="J385" t="str">
        <f>VLOOKUP(C385,MOVI!C:H,4,0)</f>
        <v>BNPL</v>
      </c>
      <c r="K385" t="str">
        <f>VLOOKUP(C385,FPT!B:I,4,0)</f>
        <v>BNPL</v>
      </c>
      <c r="L385" t="str">
        <f t="shared" si="564"/>
        <v/>
      </c>
      <c r="M385" t="str">
        <f>VLOOKUP(C385,MOVI!C:DT,5,0)</f>
        <v>HOD</v>
      </c>
      <c r="N385" t="str">
        <f>VLOOKUP(C385,FPT!B:L,5,0)</f>
        <v>HOD</v>
      </c>
      <c r="O385" t="str">
        <f t="shared" si="565"/>
        <v/>
      </c>
      <c r="P385" t="str">
        <f>VLOOKUP(C385,MOVI!C:DT,6,0)</f>
        <v>Head of Buy now pay later</v>
      </c>
      <c r="Q385" t="str">
        <f>VLOOKUP(C385,FPT!B:O,6,0)</f>
        <v>Head of Buy now pay later</v>
      </c>
      <c r="R385" t="str">
        <f t="shared" si="566"/>
        <v/>
      </c>
      <c r="S385" t="str">
        <f>VLOOKUP(C385,MOVI!C:DT,7,0)</f>
        <v>South</v>
      </c>
      <c r="T385" t="str">
        <f>VLOOKUP(C385,FPT!B:R,7,0)</f>
        <v>South</v>
      </c>
      <c r="U385" t="str">
        <f t="shared" si="567"/>
        <v/>
      </c>
      <c r="V385" t="str">
        <f>VLOOKUP(C385,MOVI!C:DT,8,0)</f>
        <v>Việt Phú</v>
      </c>
      <c r="W385" t="str">
        <f>VLOOKUP(C385,FPT!B:U,8,0)</f>
        <v>Việt Phú</v>
      </c>
      <c r="X385" t="str">
        <f t="shared" si="568"/>
        <v/>
      </c>
      <c r="Y385" t="str">
        <f>VLOOKUP(C385,MOVI!C:DT,9,0)</f>
        <v>Full-time</v>
      </c>
      <c r="Z385" t="str">
        <f>VLOOKUP(C385,FPT!B:X,9,0)</f>
        <v>Full-time</v>
      </c>
      <c r="AA385" t="str">
        <f t="shared" si="569"/>
        <v/>
      </c>
      <c r="AB385" t="str">
        <f>VLOOKUP(C385,MOVI!C:DT,10,0)</f>
        <v>Permanent</v>
      </c>
      <c r="AC385" t="str">
        <f>VLOOKUP(C385,FPT!B:AA,10,0)</f>
        <v>Permanent</v>
      </c>
      <c r="AD385" t="str">
        <f t="shared" si="570"/>
        <v/>
      </c>
      <c r="AE385" s="247">
        <f>VLOOKUP(C385,MOVI!C:DT,11,0)</f>
        <v>44452</v>
      </c>
      <c r="AF385" s="247">
        <f>VLOOKUP(C385,FPT!B:AD,11,0)</f>
        <v>44452</v>
      </c>
      <c r="AG385" t="str">
        <f t="shared" si="571"/>
        <v/>
      </c>
      <c r="AH385" s="260" t="str">
        <f>VLOOKUP(C385,MOVI!C:DT,12,0)</f>
        <v/>
      </c>
      <c r="AI385" s="260"/>
      <c r="AJ385" t="str">
        <f t="shared" si="671"/>
        <v/>
      </c>
      <c r="AK385">
        <f>VLOOKUP(C385,MOVI!C:DT,13,0)</f>
        <v>0</v>
      </c>
      <c r="AL385" s="247">
        <f>VLOOKUP(C385,FPT!B:AJ,13,0)</f>
        <v>0</v>
      </c>
      <c r="AM385" t="str">
        <f t="shared" si="670"/>
        <v/>
      </c>
      <c r="AN385" s="247">
        <f>VLOOKUP(C385,MOVI!C:DT,14,0)</f>
        <v>0</v>
      </c>
      <c r="AO385" s="247">
        <f>VLOOKUP(C385,FPT!B:AM,14,0)</f>
        <v>0</v>
      </c>
      <c r="AP385" t="str">
        <f t="shared" si="572"/>
        <v/>
      </c>
      <c r="AQ385" t="str">
        <f>VLOOKUP(C385,MOVI!C:DT,15,0)</f>
        <v>LC</v>
      </c>
      <c r="AR385" s="247" t="str">
        <f>VLOOKUP(C385,FPT!B:AP,15,0)</f>
        <v>LC</v>
      </c>
      <c r="AS385" t="str">
        <f t="shared" si="573"/>
        <v/>
      </c>
      <c r="AT385" s="282" t="str">
        <f>VLOOKUP(C385,MOVI!C:DT,16,0)</f>
        <v>LTTP</v>
      </c>
      <c r="AU385" s="247" t="str">
        <f>VLOOKUP(C385,FPT!B:AS,16,0)</f>
        <v>LTTP</v>
      </c>
      <c r="AV385" t="str">
        <f t="shared" si="574"/>
        <v/>
      </c>
      <c r="AW385" t="str">
        <f>VLOOKUP(C385,MOVI!C:DT,17,0)</f>
        <v>L</v>
      </c>
      <c r="AX385" s="247" t="str">
        <f>VLOOKUP(C385,FPT!B:AV,17,0)</f>
        <v>L</v>
      </c>
      <c r="AY385" t="str">
        <f t="shared" si="575"/>
        <v/>
      </c>
      <c r="AZ385">
        <f>VLOOKUP(C385,MOVI!C:DT,18,0)</f>
        <v>0</v>
      </c>
      <c r="BA385" s="247">
        <f>VLOOKUP(C385,FPT!B:AY,18,0)</f>
        <v>0</v>
      </c>
      <c r="BB385" t="str">
        <f t="shared" si="576"/>
        <v/>
      </c>
      <c r="BC385" s="275">
        <f>VLOOKUP(C385,MOVI!C:DT,19,0)</f>
        <v>80000000</v>
      </c>
      <c r="BD385" s="275">
        <f>VLOOKUP(C385,FPT!B:BB,19,0)</f>
        <v>80000000</v>
      </c>
      <c r="BE385" t="str">
        <f t="shared" si="577"/>
        <v/>
      </c>
      <c r="BF385">
        <f>VLOOKUP(C385,MOVI!C:DT,20,0)</f>
        <v>0</v>
      </c>
      <c r="BG385" s="252">
        <f>VLOOKUP(C385,FPT!B:BE,20,0)</f>
        <v>0</v>
      </c>
      <c r="BH385" t="str">
        <f t="shared" si="578"/>
        <v/>
      </c>
      <c r="BI385" s="275">
        <f>VLOOKUP(C385,MOVI!C:DT,21,0)</f>
        <v>80000000</v>
      </c>
      <c r="BJ385" s="275">
        <f>VLOOKUP(C385,FPT!B:BH,21,0)</f>
        <v>80000000</v>
      </c>
      <c r="BK385" t="str">
        <f t="shared" si="579"/>
        <v/>
      </c>
      <c r="BL385" s="275">
        <f>VLOOKUP(C385,MOVI!C:DT,22,0)</f>
        <v>0</v>
      </c>
      <c r="BM385" s="275">
        <f>VLOOKUP(C385,FPT!B:BK,22,0)</f>
        <v>0</v>
      </c>
      <c r="BN385" t="str">
        <f t="shared" si="580"/>
        <v/>
      </c>
      <c r="BO385" s="275">
        <f>VLOOKUP(C385,MOVI!C:DT,23,0)</f>
        <v>0</v>
      </c>
      <c r="BP385" s="275">
        <f>VLOOKUP(C385,FPT!B:BN,23,0)</f>
        <v>0</v>
      </c>
      <c r="BQ385" t="str">
        <f t="shared" si="581"/>
        <v/>
      </c>
      <c r="BR385" s="275">
        <f>VLOOKUP(C385,MOVI!C:DT,24,0)</f>
        <v>0</v>
      </c>
      <c r="BS385" s="275">
        <f>VLOOKUP(C385,FPT!B:BQ,24,0)</f>
        <v>0</v>
      </c>
      <c r="BT385" t="str">
        <f t="shared" si="582"/>
        <v/>
      </c>
      <c r="BU385" s="275">
        <f>VLOOKUP(C385,MOVI!C:DT,25,0)</f>
        <v>0</v>
      </c>
      <c r="BV385" s="275">
        <f>VLOOKUP(C385,FPT!B:BT,25,0)</f>
        <v>0</v>
      </c>
      <c r="BW385" t="str">
        <f t="shared" si="583"/>
        <v/>
      </c>
      <c r="BX385" s="275">
        <f>VLOOKUP(C385,MOVI!C:DT,26,0)</f>
        <v>0</v>
      </c>
      <c r="BY385" s="275">
        <f>VLOOKUP(C385,FPT!B:BW,26,0)</f>
        <v>0</v>
      </c>
      <c r="BZ385" t="str">
        <f t="shared" si="584"/>
        <v/>
      </c>
      <c r="CA385" s="275">
        <f>VLOOKUP(C385,MOVI!C:DT,27,0)</f>
        <v>0</v>
      </c>
      <c r="CB385" s="275">
        <f>VLOOKUP(C385,FPT!B:BZ,27,0)</f>
        <v>0</v>
      </c>
      <c r="CC385" t="str">
        <f t="shared" si="585"/>
        <v/>
      </c>
      <c r="CD385" s="275">
        <f>VLOOKUP(C385,MOVI!C:DT,28,0)</f>
        <v>0</v>
      </c>
      <c r="CE385" s="275">
        <f>VLOOKUP(C385,FPT!B:CC,28,0)</f>
        <v>0</v>
      </c>
      <c r="CF385" t="str">
        <f t="shared" si="586"/>
        <v/>
      </c>
      <c r="CG385" t="str">
        <f>VLOOKUP(C385,MOVI!C:DT,29,0)</f>
        <v>TB, CN</v>
      </c>
      <c r="CH385" s="252" t="str">
        <f>VLOOKUP(C385,FPT!B:CF,29,0)</f>
        <v>TB, CN</v>
      </c>
      <c r="CI385" t="str">
        <f t="shared" si="587"/>
        <v/>
      </c>
      <c r="CJ385">
        <f>VLOOKUP(C385,MOVI!C:DT,30,0)</f>
        <v>21</v>
      </c>
      <c r="CK385" s="252">
        <f>VLOOKUP(C385,FPT!B:CI,30,0)</f>
        <v>21</v>
      </c>
      <c r="CL385" t="str">
        <f t="shared" si="588"/>
        <v/>
      </c>
      <c r="CM385">
        <f>VLOOKUP(C385,MOVI!C:DT,31,0)</f>
        <v>21</v>
      </c>
      <c r="CN385" s="252">
        <f>VLOOKUP(C385,FPT!B:CL,31,0)</f>
        <v>21</v>
      </c>
      <c r="CO385" t="str">
        <f t="shared" si="589"/>
        <v/>
      </c>
      <c r="CP385" s="275">
        <f>VLOOKUP(C385,MOVI!C:DT,32,0)</f>
        <v>0</v>
      </c>
      <c r="CQ385" s="275">
        <f>VLOOKUP(C385,FPT!B:CO,32,0)</f>
        <v>0</v>
      </c>
      <c r="CR385" t="str">
        <f t="shared" si="590"/>
        <v/>
      </c>
      <c r="CS385" s="275">
        <f>VLOOKUP(C385,MOVI!C:DT,33,0)</f>
        <v>0</v>
      </c>
      <c r="CT385" s="275">
        <f>VLOOKUP(C385,FPT!B:CR,33,0)</f>
        <v>0</v>
      </c>
      <c r="CU385" t="str">
        <f t="shared" si="591"/>
        <v/>
      </c>
      <c r="CV385" s="275">
        <f>VLOOKUP(C385,MOVI!C:DT,34,0)</f>
        <v>0</v>
      </c>
      <c r="CW385" s="275">
        <f>VLOOKUP(C385,FPT!B:CU,34,0)</f>
        <v>0</v>
      </c>
      <c r="CX385" t="str">
        <f t="shared" si="592"/>
        <v/>
      </c>
      <c r="CY385" s="275">
        <f>VLOOKUP(C385,MOVI!C:DT,35,0)</f>
        <v>21</v>
      </c>
      <c r="CZ385" s="275">
        <f>VLOOKUP(C385,FPT!B:CX,35,0)</f>
        <v>21</v>
      </c>
      <c r="DA385" t="str">
        <f t="shared" si="593"/>
        <v/>
      </c>
      <c r="DB385" s="275">
        <f>VLOOKUP(C385,MOVI!C:DT,36,0)</f>
        <v>0</v>
      </c>
      <c r="DC385" s="275">
        <f>VLOOKUP(C385,FPT!B:DA,36,0)</f>
        <v>0</v>
      </c>
      <c r="DD385" t="str">
        <f t="shared" si="594"/>
        <v/>
      </c>
      <c r="DE385" s="275">
        <f>VLOOKUP(C385,MOVI!C:DT,37,0)</f>
        <v>0</v>
      </c>
      <c r="DF385" s="275">
        <f>VLOOKUP(C385,FPT!B:DD,37,0)</f>
        <v>0</v>
      </c>
      <c r="DG385" t="str">
        <f t="shared" si="595"/>
        <v/>
      </c>
      <c r="DH385" s="275">
        <f>VLOOKUP(C385,MOVI!C:DT,38,0)</f>
        <v>0</v>
      </c>
      <c r="DI385" s="275">
        <f>VLOOKUP(C385,FPT!B:DG,38,0)</f>
        <v>0</v>
      </c>
      <c r="DJ385" t="str">
        <f t="shared" si="596"/>
        <v/>
      </c>
      <c r="DK385" s="275">
        <f>VLOOKUP(C385,MOVI!C:DT,39,0)</f>
        <v>0</v>
      </c>
      <c r="DL385" s="275">
        <f>VLOOKUP(C385,FPT!B:DJ,39,0)</f>
        <v>0</v>
      </c>
      <c r="DM385" t="str">
        <f t="shared" si="597"/>
        <v/>
      </c>
      <c r="DN385" s="275">
        <f>VLOOKUP(C385,MOVI!C:DT,40,0)</f>
        <v>0</v>
      </c>
      <c r="DO385" s="275">
        <f>VLOOKUP(C385,FPT!B:DM,40,0)</f>
        <v>0</v>
      </c>
      <c r="DP385" t="str">
        <f t="shared" si="598"/>
        <v/>
      </c>
      <c r="DQ385" s="275">
        <f>VLOOKUP(C385,MOVI!C:DT,41,0)</f>
        <v>0</v>
      </c>
      <c r="DR385" s="275">
        <f>VLOOKUP(C385,FPT!B:DP,41,0)</f>
        <v>0</v>
      </c>
      <c r="DS385" t="str">
        <f t="shared" si="599"/>
        <v/>
      </c>
      <c r="DT385" s="275">
        <f>VLOOKUP(C385,MOVI!C:DT,42,0)</f>
        <v>80000000</v>
      </c>
      <c r="DU385" s="275">
        <f>ROUND(VLOOKUP(C385,FPT!B:DS,42,0),0)</f>
        <v>80000000</v>
      </c>
      <c r="DV385" t="str">
        <f t="shared" si="600"/>
        <v/>
      </c>
      <c r="DW385" s="275">
        <f>VLOOKUP(C385,MOVI!C:DT,43,0)</f>
        <v>0</v>
      </c>
      <c r="DX385" s="275">
        <f>VLOOKUP(C385,FPT!B:DV,43,0)</f>
        <v>0</v>
      </c>
      <c r="DY385" t="str">
        <f t="shared" si="601"/>
        <v/>
      </c>
      <c r="DZ385" s="275">
        <f>VLOOKUP(C385,MOVI!C:DT,44,0)</f>
        <v>0</v>
      </c>
      <c r="EA385" s="275">
        <f>VLOOKUP(C385,FPT!B:DY,44,0)</f>
        <v>0</v>
      </c>
      <c r="EB385" t="str">
        <f t="shared" si="602"/>
        <v/>
      </c>
      <c r="EC385" s="275">
        <f>VLOOKUP(C385,MOVI!C:DT,45,0)</f>
        <v>80000000</v>
      </c>
      <c r="ED385" s="275">
        <f>ROUND(VLOOKUP(C385,FPT!B:EB,45,0),0)</f>
        <v>80000000</v>
      </c>
      <c r="EE385" t="str">
        <f t="shared" si="603"/>
        <v/>
      </c>
      <c r="EF385" s="275">
        <f>VLOOKUP(C385,MOVI!C:DT,46,0)</f>
        <v>0</v>
      </c>
      <c r="EG385" s="275">
        <f>VLOOKUP(C385,FPT!B:EE,46,0)</f>
        <v>0</v>
      </c>
      <c r="EH385" t="str">
        <f t="shared" si="604"/>
        <v/>
      </c>
      <c r="EI385" s="275">
        <f>VLOOKUP(C385,MOVI!C:DT,47,0)</f>
        <v>0</v>
      </c>
      <c r="EJ385" s="275">
        <f>VLOOKUP(C385,FPT!B:EH,47,0)</f>
        <v>0</v>
      </c>
      <c r="EK385" t="str">
        <f t="shared" si="605"/>
        <v/>
      </c>
      <c r="EL385" s="275">
        <f>VLOOKUP(C385,MOVI!C:DT,48,0)</f>
        <v>0</v>
      </c>
      <c r="EM385" s="275">
        <f>VLOOKUP(C385,FPT!B:EK,48,0)</f>
        <v>0</v>
      </c>
      <c r="EN385" t="str">
        <f t="shared" si="606"/>
        <v/>
      </c>
      <c r="EO385" s="275">
        <f>VLOOKUP(C385,MOVI!C:DT,49,0)</f>
        <v>0</v>
      </c>
      <c r="EP385" s="275">
        <f>VLOOKUP(C385,FPT!B:EN,49,0)</f>
        <v>0</v>
      </c>
      <c r="EQ385" t="str">
        <f t="shared" si="607"/>
        <v/>
      </c>
      <c r="ER385" s="275">
        <f>VLOOKUP(C385,MOVI!C:DT,50,0)</f>
        <v>0</v>
      </c>
      <c r="ES385" s="275">
        <f>VLOOKUP(C385,FPT!B:EQ,50,0)</f>
        <v>0</v>
      </c>
      <c r="ET385" t="str">
        <f t="shared" si="608"/>
        <v/>
      </c>
      <c r="EU385" s="275">
        <f>VLOOKUP(C385,MOVI!C:DT,51,0)</f>
        <v>0</v>
      </c>
      <c r="EV385" s="275">
        <f>VLOOKUP(C385,FPT!B:ET,51,0)</f>
        <v>0</v>
      </c>
      <c r="EW385" t="str">
        <f t="shared" si="609"/>
        <v/>
      </c>
      <c r="EX385" s="275">
        <f>VLOOKUP(C385,MOVI!C:DT,52,0)</f>
        <v>0</v>
      </c>
      <c r="EY385" s="275">
        <f>VLOOKUP(C385,FPT!B:EW,52,0)</f>
        <v>0</v>
      </c>
      <c r="EZ385" t="str">
        <f t="shared" si="610"/>
        <v/>
      </c>
      <c r="FA385" s="275">
        <f>VLOOKUP(C385,MOVI!C:DT,53,0)</f>
        <v>0</v>
      </c>
      <c r="FB385" s="275">
        <f>VLOOKUP(C385,FPT!B:EZ,53,0)</f>
        <v>0</v>
      </c>
      <c r="FC385" t="str">
        <f t="shared" si="611"/>
        <v/>
      </c>
      <c r="FD385" s="275">
        <f>VLOOKUP(C385,MOVI!C:DT,54,0)</f>
        <v>0</v>
      </c>
      <c r="FE385" s="275">
        <f>VLOOKUP(C385,FPT!B:FC,54,0)</f>
        <v>0</v>
      </c>
      <c r="FF385" t="str">
        <f t="shared" si="612"/>
        <v/>
      </c>
      <c r="FG385" s="275">
        <f>VLOOKUP(C385,MOVI!C:DT,55,0)</f>
        <v>0</v>
      </c>
      <c r="FH385" s="275">
        <f>VLOOKUP(C385,FPT!B:FF,55,0)</f>
        <v>0</v>
      </c>
      <c r="FI385" t="str">
        <f t="shared" si="613"/>
        <v/>
      </c>
      <c r="FJ385" s="275">
        <f>VLOOKUP(C385,MOVI!C:DT,56,0)</f>
        <v>0</v>
      </c>
      <c r="FK385" s="275">
        <f>VLOOKUP(C385,FPT!B:FI,56,0)</f>
        <v>0</v>
      </c>
      <c r="FL385" t="str">
        <f t="shared" si="614"/>
        <v/>
      </c>
      <c r="FM385" s="275">
        <f>VLOOKUP(C385,MOVI!C:DT,57,0)</f>
        <v>0</v>
      </c>
      <c r="FN385" s="275">
        <f>VLOOKUP(C385,FPT!B:FL,57,0)</f>
        <v>0</v>
      </c>
      <c r="FO385" t="str">
        <f t="shared" si="615"/>
        <v/>
      </c>
      <c r="FP385" s="275">
        <f>VLOOKUP(C385,MOVI!C:DT,58,0)</f>
        <v>0</v>
      </c>
      <c r="FQ385" s="275">
        <f>VLOOKUP(C385,FPT!B:FO,58,0)</f>
        <v>0</v>
      </c>
      <c r="FR385" t="str">
        <f t="shared" si="616"/>
        <v/>
      </c>
      <c r="FS385" s="275">
        <f>VLOOKUP(C385,MOVI!C:DT,59,0)</f>
        <v>0</v>
      </c>
      <c r="FT385" s="275">
        <f>VLOOKUP(C385,FPT!B:FR,59,0)</f>
        <v>0</v>
      </c>
      <c r="FU385" t="str">
        <f t="shared" si="617"/>
        <v/>
      </c>
      <c r="FV385" s="275">
        <f>VLOOKUP(C385,MOVI!C:DT,60,0)</f>
        <v>0</v>
      </c>
      <c r="FW385" s="275">
        <f>VLOOKUP(C385,FPT!B:FU,60,0)</f>
        <v>0</v>
      </c>
      <c r="FX385" t="str">
        <f t="shared" si="618"/>
        <v/>
      </c>
      <c r="FY385" s="275">
        <f>VLOOKUP(C385,MOVI!C:DT,61,0)</f>
        <v>0</v>
      </c>
      <c r="FZ385" s="275">
        <f>VLOOKUP(C385,FPT!B:FX,61,0)</f>
        <v>0</v>
      </c>
      <c r="GA385" t="str">
        <f t="shared" si="619"/>
        <v/>
      </c>
      <c r="GB385" s="275">
        <f>VLOOKUP(C385,MOVI!C:DT,62,0)</f>
        <v>0</v>
      </c>
      <c r="GC385" s="275">
        <f>VLOOKUP(C385,FPT!B:GA,62,0)</f>
        <v>0</v>
      </c>
      <c r="GD385" t="str">
        <f t="shared" si="620"/>
        <v/>
      </c>
      <c r="GE385" s="275">
        <f>VLOOKUP(C385,MOVI!C:DT,63,0)</f>
        <v>0</v>
      </c>
      <c r="GF385" s="275">
        <f>VLOOKUP(C385,FPT!B:GD,63,0)</f>
        <v>0</v>
      </c>
      <c r="GG385" t="str">
        <f t="shared" si="621"/>
        <v/>
      </c>
      <c r="GH385" s="275">
        <f>VLOOKUP(C385,MOVI!C:DT,64,0)</f>
        <v>0</v>
      </c>
      <c r="GI385" s="275">
        <f>VLOOKUP(C385,FPT!B:GG,64,0)</f>
        <v>0</v>
      </c>
      <c r="GJ385" t="str">
        <f t="shared" si="622"/>
        <v/>
      </c>
      <c r="GK385" s="275">
        <f>VLOOKUP(C385,MOVI!C:DT,65,0)</f>
        <v>0</v>
      </c>
      <c r="GL385" s="275">
        <f>VLOOKUP(C385,FPT!B:GJ,65,0)</f>
        <v>0</v>
      </c>
      <c r="GM385" t="str">
        <f t="shared" si="623"/>
        <v/>
      </c>
      <c r="GN385" s="275">
        <f>VLOOKUP(C385,MOVI!C:DT,66,0)</f>
        <v>0</v>
      </c>
      <c r="GO385" s="275">
        <f>VLOOKUP(C385,FPT!B:GM,66,0)</f>
        <v>0</v>
      </c>
      <c r="GP385" t="str">
        <f t="shared" si="624"/>
        <v/>
      </c>
      <c r="GQ385" s="275">
        <f>VLOOKUP(C385,MOVI!C:DT,67,0)</f>
        <v>0</v>
      </c>
      <c r="GR385" s="275">
        <f>VLOOKUP(C385,FPT!B:GP,67,0)</f>
        <v>0</v>
      </c>
      <c r="GS385" t="str">
        <f t="shared" si="625"/>
        <v/>
      </c>
      <c r="GT385" s="275">
        <f>VLOOKUP(C385,MOVI!C:DT,68,0)</f>
        <v>0</v>
      </c>
      <c r="GU385" s="275">
        <f>VLOOKUP(C385,FPT!B:GS,68,0)</f>
        <v>0</v>
      </c>
      <c r="GV385" t="str">
        <f t="shared" si="626"/>
        <v/>
      </c>
      <c r="GW385" s="275">
        <f>VLOOKUP(C385,MOVI!C:DT,69,0)</f>
        <v>0</v>
      </c>
      <c r="GX385" s="275">
        <f>VLOOKUP(C385,FPT!B:GV,69,0)</f>
        <v>0</v>
      </c>
      <c r="GY385" t="str">
        <f t="shared" si="627"/>
        <v/>
      </c>
      <c r="GZ385" s="275">
        <f>VLOOKUP(C385,MOVI!C:DT,70,0)</f>
        <v>0</v>
      </c>
      <c r="HA385" s="275">
        <f>VLOOKUP(C385,FPT!B:GY,70,0)</f>
        <v>0</v>
      </c>
      <c r="HB385" t="str">
        <f t="shared" si="628"/>
        <v/>
      </c>
      <c r="HC385" s="275">
        <f>VLOOKUP(C385,MOVI!C:DT,71,0)</f>
        <v>80000000</v>
      </c>
      <c r="HD385" s="275">
        <f>ROUND(VLOOKUP(C385,FPT!B:HB,71,0),0)</f>
        <v>80000000</v>
      </c>
      <c r="HE385" t="str">
        <f t="shared" si="629"/>
        <v/>
      </c>
      <c r="HF385" s="275">
        <f>ROUND(VLOOKUP(C385,MOVI!C:DT,72,0),0)</f>
        <v>0</v>
      </c>
      <c r="HG385" s="275">
        <f>ROUND(VLOOKUP(C385,FPT!B:HE,72,0),0)</f>
        <v>0</v>
      </c>
      <c r="HH385" t="str">
        <f t="shared" si="630"/>
        <v/>
      </c>
      <c r="HI385" s="275">
        <f>VLOOKUP(C385,MOVI!C:DT,73,0)</f>
        <v>0</v>
      </c>
      <c r="HJ385" s="275">
        <f>VLOOKUP(C385,FPT!B:HH,73,0)</f>
        <v>0</v>
      </c>
      <c r="HK385" t="str">
        <f t="shared" si="631"/>
        <v/>
      </c>
      <c r="HL385" s="275">
        <f>VLOOKUP(C385,MOVI!C:DT,74,0)</f>
        <v>0</v>
      </c>
      <c r="HM385" s="275">
        <f>VLOOKUP(C385,FPT!B:HK,74,0)</f>
        <v>0</v>
      </c>
      <c r="HN385" t="str">
        <f t="shared" si="632"/>
        <v/>
      </c>
      <c r="HO385" s="275">
        <f>VLOOKUP(C385,MOVI!C:DT,75,0)</f>
        <v>11000000</v>
      </c>
      <c r="HP385" s="275">
        <f>VLOOKUP(C385,FPT!B:HN,75,0)</f>
        <v>11000000</v>
      </c>
      <c r="HQ385" t="str">
        <f t="shared" si="633"/>
        <v/>
      </c>
      <c r="HR385" s="275">
        <f>VLOOKUP(C385,MOVI!C:DT,76,0)</f>
        <v>0</v>
      </c>
      <c r="HS385" s="275">
        <f>VLOOKUP(C385,FPT!B:HQ,76,0)</f>
        <v>0</v>
      </c>
      <c r="HT385" t="str">
        <f t="shared" si="634"/>
        <v/>
      </c>
      <c r="HU385" s="275">
        <f>VLOOKUP(C385,MOVI!C:DT,77,0)</f>
        <v>0</v>
      </c>
      <c r="HV385" s="275">
        <f>VLOOKUP(C385,FPT!B:HT,77,0)</f>
        <v>0</v>
      </c>
      <c r="HW385" t="str">
        <f t="shared" si="635"/>
        <v/>
      </c>
      <c r="HX385" s="274">
        <f>VLOOKUP(C385,MOVI!C:CB,78,0)</f>
        <v>2384000</v>
      </c>
      <c r="HY385" s="261">
        <f>VLOOKUP(C385,FPT!$B:$CA,78,0)</f>
        <v>2384000</v>
      </c>
      <c r="HZ385" t="str">
        <f t="shared" si="636"/>
        <v/>
      </c>
      <c r="IA385" s="275">
        <f>VLOOKUP(C385,MOVI!C:CD,79,0)</f>
        <v>800000</v>
      </c>
      <c r="IB385" s="275">
        <f>VLOOKUP(C385,FPT!B:HZ,79,0)</f>
        <v>800000</v>
      </c>
      <c r="IC385" t="str">
        <f t="shared" si="637"/>
        <v/>
      </c>
      <c r="ID385" s="275">
        <f>VLOOKUP(C385,MOVI!C:CD,80,0)</f>
        <v>447000</v>
      </c>
      <c r="IE385" s="275">
        <f>VLOOKUP(C385,FPT!B:IC,80,0)</f>
        <v>447000</v>
      </c>
      <c r="IF385" t="str">
        <f t="shared" si="638"/>
        <v/>
      </c>
      <c r="IG385" s="275">
        <f>VLOOKUP(C385,MOVI!C:DT,81,0)</f>
        <v>0</v>
      </c>
      <c r="IH385" s="275">
        <f>VLOOKUP(C385,FPT!B:IF,81,0)</f>
        <v>0</v>
      </c>
      <c r="II385" t="str">
        <f t="shared" si="639"/>
        <v/>
      </c>
      <c r="IJ385" s="275">
        <f>VLOOKUP(C385,MOVI!C:DT,82,0)</f>
        <v>3631000</v>
      </c>
      <c r="IK385" s="275">
        <f>VLOOKUP(C385,FPT!B:II,82,0)</f>
        <v>3631000</v>
      </c>
      <c r="IL385" t="str">
        <f t="shared" si="640"/>
        <v/>
      </c>
      <c r="IM385" s="275">
        <f>ROUND(VLOOKUP(C385,MOVI!C:DT,83,0),0)</f>
        <v>14631000</v>
      </c>
      <c r="IN385" s="275">
        <f>ROUND(VLOOKUP(C385,FPT!B:IL,83,0),0)</f>
        <v>14631000</v>
      </c>
      <c r="IO385" t="str">
        <f t="shared" si="641"/>
        <v/>
      </c>
      <c r="IP385" s="275">
        <f>VLOOKUP(C385,MOVI!C:DT,84,0)</f>
        <v>65369000</v>
      </c>
      <c r="IQ385" s="275">
        <f>VLOOKUP(C385,FPT!B:IO,84,0)</f>
        <v>65369000</v>
      </c>
      <c r="IR385" t="str">
        <f t="shared" si="642"/>
        <v/>
      </c>
      <c r="IS385" s="275">
        <f>ROUND(VLOOKUP(C385,MOVI!C:DT,85,0),0)</f>
        <v>13760700</v>
      </c>
      <c r="IT385" s="275">
        <f>ROUND(VLOOKUP(C385,FPT!B:IR,85,0),0)</f>
        <v>13760700</v>
      </c>
      <c r="IU385" t="str">
        <f t="shared" si="643"/>
        <v/>
      </c>
      <c r="IV385" s="275">
        <f>VLOOKUP(C385,MOVI!C:DT,86,0)</f>
        <v>0</v>
      </c>
      <c r="IW385" s="275">
        <f>VLOOKUP(C385,FPT!B:IU,86,0)</f>
        <v>0</v>
      </c>
      <c r="IX385" t="str">
        <f t="shared" si="644"/>
        <v/>
      </c>
      <c r="IY385" s="275">
        <f>ROUND(VLOOKUP(C385,MOVI!C:DT,87,0),0)</f>
        <v>13760700</v>
      </c>
      <c r="IZ385" s="275">
        <f>ROUND(VLOOKUP(C385,FPT!B:IX,87,0),0)</f>
        <v>13760700</v>
      </c>
      <c r="JA385" t="str">
        <f t="shared" si="645"/>
        <v/>
      </c>
      <c r="JB385" s="275">
        <f>VLOOKUP(C385,MOVI!C:DT,88,0)</f>
        <v>0</v>
      </c>
      <c r="JC385" s="275">
        <f>VLOOKUP(C385,FPT!B:JA,88,0)</f>
        <v>0</v>
      </c>
      <c r="JD385" t="str">
        <f t="shared" si="646"/>
        <v/>
      </c>
      <c r="JE385" s="275">
        <f>VLOOKUP(C385,MOVI!C:DT,89,0)</f>
        <v>0</v>
      </c>
      <c r="JF385" s="275">
        <f>VLOOKUP(C385,FPT!B:JD,89,0)</f>
        <v>0</v>
      </c>
      <c r="JG385" t="str">
        <f t="shared" si="647"/>
        <v/>
      </c>
      <c r="JH385" s="275">
        <f>VLOOKUP(C385,MOVI!C:DT,90,0)</f>
        <v>0</v>
      </c>
      <c r="JI385" s="275">
        <f>VLOOKUP(C385,FPT!B:JG,90,0)</f>
        <v>0</v>
      </c>
      <c r="JJ385" t="str">
        <f t="shared" si="648"/>
        <v/>
      </c>
      <c r="JK385" s="275">
        <f>VLOOKUP(C385,MOVI!C:DT,91,0)</f>
        <v>0</v>
      </c>
      <c r="JL385" s="275">
        <f>VLOOKUP(C385,FPT!B:JJ,91,0)</f>
        <v>0</v>
      </c>
      <c r="JM385" t="str">
        <f t="shared" si="649"/>
        <v/>
      </c>
      <c r="JN385" s="275">
        <f>VLOOKUP(C385,MOVI!C:DT,92,0)</f>
        <v>0</v>
      </c>
      <c r="JO385" s="275">
        <f>VLOOKUP(C385,FPT!B:JM,92,0)</f>
        <v>0</v>
      </c>
      <c r="JP385" t="str">
        <f t="shared" si="650"/>
        <v/>
      </c>
      <c r="JQ385" s="275">
        <f>VLOOKUP(C385,MOVI!C:DT,93,0)</f>
        <v>1317000</v>
      </c>
      <c r="JR385" s="275">
        <f>VLOOKUP(C385,FPT!B:JP,93,0)</f>
        <v>1317000</v>
      </c>
      <c r="JS385" t="str">
        <f t="shared" si="651"/>
        <v/>
      </c>
      <c r="JT385" s="275">
        <f>VLOOKUP(C385,MOVI!C:DT,94,0)</f>
        <v>1317000</v>
      </c>
      <c r="JU385" s="275">
        <f>VLOOKUP(C385,FPT!B:JS,94,0)</f>
        <v>1317000</v>
      </c>
      <c r="JV385" t="str">
        <f t="shared" si="652"/>
        <v/>
      </c>
      <c r="JW385" s="275">
        <f>VLOOKUP(C385,MOVI!C:DT,95,0)</f>
        <v>61291300</v>
      </c>
      <c r="JX385" s="275">
        <f>VLOOKUP(C385,FPT!B:JV,95,0)</f>
        <v>61291300</v>
      </c>
      <c r="JY385" t="str">
        <f t="shared" si="653"/>
        <v/>
      </c>
      <c r="JZ385" s="275">
        <f>VLOOKUP(C385,MOVI!C:DT,96,0)</f>
        <v>0</v>
      </c>
      <c r="KA385" s="275">
        <f>VLOOKUP(C385,FPT!B:JY,96,0)</f>
        <v>0</v>
      </c>
      <c r="KB385" t="str">
        <f t="shared" si="654"/>
        <v/>
      </c>
      <c r="KC385" s="275">
        <f>VLOOKUP(C385,MOVI!C:DT,97,0)</f>
        <v>61291300</v>
      </c>
      <c r="KD385" s="275">
        <f>VLOOKUP(C385,FPT!B:KB,97,0)</f>
        <v>61291300</v>
      </c>
      <c r="KE385" t="str">
        <f t="shared" si="655"/>
        <v/>
      </c>
      <c r="KF385" s="275">
        <f>VLOOKUP(C385,MOVI!C:DT,98,0)</f>
        <v>5066000</v>
      </c>
      <c r="KG385" s="275">
        <f>VLOOKUP(C385,FPT!B:KE,98,0)</f>
        <v>5066000</v>
      </c>
      <c r="KH385" t="str">
        <f t="shared" si="656"/>
        <v/>
      </c>
      <c r="KI385" s="275">
        <f>VLOOKUP(C385,MOVI!C:DT,99,0)</f>
        <v>0</v>
      </c>
      <c r="KJ385" s="275">
        <f>VLOOKUP(C385,FPT!B:KH,99,0)</f>
        <v>0</v>
      </c>
      <c r="KK385" t="str">
        <f t="shared" si="657"/>
        <v/>
      </c>
      <c r="KL385" s="275">
        <f>VLOOKUP(C385,MOVI!C:DT,100,0)</f>
        <v>894000</v>
      </c>
      <c r="KM385" s="275">
        <f>VLOOKUP(C385,FPT!B:KK,100,0)</f>
        <v>894000</v>
      </c>
      <c r="KN385" t="str">
        <f t="shared" si="658"/>
        <v/>
      </c>
      <c r="KO385" s="275">
        <f>VLOOKUP(C385,MOVI!C:DT,101,0)</f>
        <v>0</v>
      </c>
      <c r="KP385" s="275">
        <f>VLOOKUP(C385,FPT!B:KN,101,0)</f>
        <v>0</v>
      </c>
      <c r="KQ385" t="str">
        <f t="shared" si="659"/>
        <v/>
      </c>
      <c r="KR385" s="275">
        <f>VLOOKUP(C385,MOVI!C:DT,102,0)</f>
        <v>0</v>
      </c>
      <c r="KS385" s="275">
        <f>VLOOKUP(C385,FPT!B:KQ,102,0)</f>
        <v>0</v>
      </c>
      <c r="KT385" t="str">
        <f t="shared" si="660"/>
        <v/>
      </c>
      <c r="KU385" s="275">
        <f>VLOOKUP(C385,MOVI!C:DT,103,0)</f>
        <v>5960000</v>
      </c>
      <c r="KV385" s="275">
        <f>VLOOKUP(C385,FPT!B:KT,103,0)</f>
        <v>5960000</v>
      </c>
      <c r="KW385" t="str">
        <f t="shared" si="661"/>
        <v/>
      </c>
      <c r="KX385" s="275">
        <f>VLOOKUP(C385,MOVI!C:DT,104,0)</f>
        <v>9591000</v>
      </c>
      <c r="KY385" s="275">
        <f>VLOOKUP(C385,FPT!B:KW,104,0)</f>
        <v>9591000</v>
      </c>
      <c r="KZ385" t="str">
        <f t="shared" si="662"/>
        <v/>
      </c>
      <c r="LA385" s="275">
        <f>VLOOKUP(C385,MOVI!C:DT,105,0)</f>
        <v>596000</v>
      </c>
      <c r="LB385" s="275">
        <f>VLOOKUP(C385,FPT!B:KZ,105,0)</f>
        <v>596000</v>
      </c>
      <c r="LC385" t="str">
        <f t="shared" si="663"/>
        <v/>
      </c>
      <c r="LD385" s="275">
        <f>VLOOKUP(C385,MOVI!C:DT,106,0)</f>
        <v>86556000</v>
      </c>
      <c r="LE385" s="275">
        <f>VLOOKUP(C385,FPT!B:LC,106,0)</f>
        <v>86556000</v>
      </c>
      <c r="LF385" t="str">
        <f t="shared" si="664"/>
        <v/>
      </c>
      <c r="LG385" s="273">
        <f>VLOOKUP(C385,MOVI!C:DT,107,0)</f>
        <v>0</v>
      </c>
      <c r="LH385" s="273">
        <f>VLOOKUP(C385,FPT!B:LF,107,0)</f>
        <v>0</v>
      </c>
      <c r="LI385" t="str">
        <f t="shared" si="665"/>
        <v/>
      </c>
      <c r="LJ385" t="str">
        <f>VLOOKUP(C385,MOVI!C:DV,108,0)</f>
        <v>Việt PhúSouthBuy now pay later</v>
      </c>
      <c r="LK385" s="252" t="str">
        <f>VLOOKUP(C385,FPT!B:LI,108,0)</f>
        <v>Việt PhúSouthBuy now pay later</v>
      </c>
      <c r="LL385" t="str">
        <f t="shared" si="666"/>
        <v/>
      </c>
      <c r="LM385" s="275">
        <f>ROUND(VLOOKUP(C385,MOVI!C:DV,109,0),0)</f>
        <v>6666667</v>
      </c>
      <c r="LN385" s="275">
        <f>ROUND(VLOOKUP(C385,FPT!B:LL,109,0),0)</f>
        <v>6666667</v>
      </c>
      <c r="LO385" t="str">
        <f t="shared" si="667"/>
        <v/>
      </c>
      <c r="LP385" t="str">
        <f>VLOOKUP(C385,MOVI!C:DV,110,0)</f>
        <v>HO</v>
      </c>
      <c r="LQ385" s="247" t="str">
        <f>VLOOKUP(C385,FPT!B:LO,110,0)</f>
        <v>HO</v>
      </c>
      <c r="LR385" t="str">
        <f t="shared" si="668"/>
        <v/>
      </c>
      <c r="LS385">
        <f>MOVI!DI380</f>
        <v>18</v>
      </c>
      <c r="LV385">
        <f>MOVI!DJ380</f>
        <v>0</v>
      </c>
      <c r="LW385">
        <f>MOVI!DK380</f>
        <v>0</v>
      </c>
      <c r="LX385">
        <f>MOVI!DL380</f>
        <v>0</v>
      </c>
      <c r="LY385">
        <f>MOVI!DM380</f>
        <v>0</v>
      </c>
      <c r="LZ385">
        <f>MOVI!DN380</f>
        <v>0</v>
      </c>
      <c r="MA385">
        <f>MOVI!DO380</f>
        <v>0</v>
      </c>
      <c r="MB385" t="str">
        <f>MOVI!DP380</f>
        <v/>
      </c>
      <c r="MC385">
        <f>MOVI!DQ380</f>
        <v>0</v>
      </c>
      <c r="MD385">
        <f>MOVI!DR380</f>
        <v>0</v>
      </c>
      <c r="ME385" t="str">
        <f>VLOOKUP(C385,MOVI!C:DV,121,0)</f>
        <v/>
      </c>
      <c r="MF385" s="252"/>
      <c r="MG385" t="str">
        <f t="shared" si="672"/>
        <v/>
      </c>
      <c r="MH385" t="str">
        <f>VLOOKUP(C385,MOVI!C:DT,122,0)</f>
        <v>Việt PhúSouth</v>
      </c>
      <c r="MI385" s="252" t="str">
        <f>VLOOKUP(C385,FPT!B:DS,112,0)</f>
        <v>Việt PhúSouth</v>
      </c>
      <c r="MJ385" t="str">
        <f t="shared" si="669"/>
        <v/>
      </c>
    </row>
    <row r="386" spans="1:348" x14ac:dyDescent="0.25">
      <c r="A386">
        <v>378</v>
      </c>
      <c r="B386" s="48">
        <v>6177</v>
      </c>
      <c r="C386" s="271" t="s">
        <v>777</v>
      </c>
      <c r="D386" t="str">
        <f>VLOOKUP(C386,MOVI!C:D,2,0)</f>
        <v>Trịnh Nguyên Giang</v>
      </c>
      <c r="E386" t="str">
        <f>VLOOKUP(C386,FPT!B:C,2,0)</f>
        <v>Trịnh Nguyên Giang</v>
      </c>
      <c r="F386" t="str">
        <f t="shared" si="562"/>
        <v/>
      </c>
      <c r="G386" t="str">
        <f>VLOOKUP(C386,MOVI!C:E,3,0)</f>
        <v>Buy now pay later</v>
      </c>
      <c r="H386" t="str">
        <f>VLOOKUP(C386,FPT!B:F,3,0)</f>
        <v>Buy now pay later</v>
      </c>
      <c r="I386" t="str">
        <f t="shared" si="563"/>
        <v/>
      </c>
      <c r="J386" t="str">
        <f>VLOOKUP(C386,MOVI!C:H,4,0)</f>
        <v>BNPL - Product</v>
      </c>
      <c r="K386" t="str">
        <f>VLOOKUP(C386,FPT!B:I,4,0)</f>
        <v>BNPL - Product</v>
      </c>
      <c r="L386" t="str">
        <f t="shared" si="564"/>
        <v/>
      </c>
      <c r="M386" t="str">
        <f>VLOOKUP(C386,MOVI!C:DT,5,0)</f>
        <v>Manager</v>
      </c>
      <c r="N386" t="str">
        <f>VLOOKUP(C386,FPT!B:L,5,0)</f>
        <v>Manager</v>
      </c>
      <c r="O386" t="str">
        <f t="shared" si="565"/>
        <v/>
      </c>
      <c r="P386" t="str">
        <f>VLOOKUP(C386,MOVI!C:DT,6,0)</f>
        <v>Buy now pay later Product Manager</v>
      </c>
      <c r="Q386" t="str">
        <f>VLOOKUP(C386,FPT!B:O,6,0)</f>
        <v>Buy now pay later Product Manager</v>
      </c>
      <c r="R386" t="str">
        <f t="shared" si="566"/>
        <v/>
      </c>
      <c r="S386" t="str">
        <f>VLOOKUP(C386,MOVI!C:DT,7,0)</f>
        <v>South</v>
      </c>
      <c r="T386" t="str">
        <f>VLOOKUP(C386,FPT!B:R,7,0)</f>
        <v>South</v>
      </c>
      <c r="U386" t="str">
        <f t="shared" si="567"/>
        <v/>
      </c>
      <c r="V386" t="str">
        <f>VLOOKUP(C386,MOVI!C:DT,8,0)</f>
        <v>Việt Phú</v>
      </c>
      <c r="W386" t="str">
        <f>VLOOKUP(C386,FPT!B:U,8,0)</f>
        <v>Việt Phú</v>
      </c>
      <c r="X386" t="str">
        <f t="shared" si="568"/>
        <v/>
      </c>
      <c r="Y386" t="str">
        <f>VLOOKUP(C386,MOVI!C:DT,9,0)</f>
        <v>Full-time</v>
      </c>
      <c r="Z386" t="str">
        <f>VLOOKUP(C386,FPT!B:X,9,0)</f>
        <v>Full-time</v>
      </c>
      <c r="AA386" t="str">
        <f t="shared" si="569"/>
        <v/>
      </c>
      <c r="AB386" t="str">
        <f>VLOOKUP(C386,MOVI!C:DT,10,0)</f>
        <v>Permanent</v>
      </c>
      <c r="AC386" t="str">
        <f>VLOOKUP(C386,FPT!B:AA,10,0)</f>
        <v>Permanent</v>
      </c>
      <c r="AD386" t="str">
        <f t="shared" si="570"/>
        <v/>
      </c>
      <c r="AE386" s="247">
        <f>VLOOKUP(C386,MOVI!C:DT,11,0)</f>
        <v>44455</v>
      </c>
      <c r="AF386" s="247">
        <f>VLOOKUP(C386,FPT!B:AD,11,0)</f>
        <v>44455</v>
      </c>
      <c r="AG386" t="str">
        <f t="shared" si="571"/>
        <v/>
      </c>
      <c r="AH386" s="260" t="str">
        <f>VLOOKUP(C386,MOVI!C:DT,12,0)</f>
        <v/>
      </c>
      <c r="AI386" s="260"/>
      <c r="AJ386" t="str">
        <f t="shared" si="671"/>
        <v/>
      </c>
      <c r="AK386">
        <f>VLOOKUP(C386,MOVI!C:DT,13,0)</f>
        <v>0</v>
      </c>
      <c r="AL386" s="247">
        <f>VLOOKUP(C386,FPT!B:AJ,13,0)</f>
        <v>0</v>
      </c>
      <c r="AM386" t="str">
        <f t="shared" si="670"/>
        <v/>
      </c>
      <c r="AN386" s="247">
        <f>VLOOKUP(C386,MOVI!C:DT,14,0)</f>
        <v>0</v>
      </c>
      <c r="AO386" s="247">
        <f>VLOOKUP(C386,FPT!B:AM,14,0)</f>
        <v>0</v>
      </c>
      <c r="AP386" t="str">
        <f t="shared" si="572"/>
        <v/>
      </c>
      <c r="AQ386" t="str">
        <f>VLOOKUP(C386,MOVI!C:DT,15,0)</f>
        <v>LC</v>
      </c>
      <c r="AR386" s="247" t="str">
        <f>VLOOKUP(C386,FPT!B:AP,15,0)</f>
        <v>LC</v>
      </c>
      <c r="AS386" t="str">
        <f t="shared" si="573"/>
        <v/>
      </c>
      <c r="AT386" s="282" t="str">
        <f>VLOOKUP(C386,MOVI!C:DT,16,0)</f>
        <v>LTTP</v>
      </c>
      <c r="AU386" s="247" t="str">
        <f>VLOOKUP(C386,FPT!B:AS,16,0)</f>
        <v>LTTP</v>
      </c>
      <c r="AV386" t="str">
        <f t="shared" si="574"/>
        <v/>
      </c>
      <c r="AW386" t="str">
        <f>VLOOKUP(C386,MOVI!C:DT,17,0)</f>
        <v>L</v>
      </c>
      <c r="AX386" s="247" t="str">
        <f>VLOOKUP(C386,FPT!B:AV,17,0)</f>
        <v>L</v>
      </c>
      <c r="AY386" t="str">
        <f t="shared" si="575"/>
        <v/>
      </c>
      <c r="AZ386">
        <f>VLOOKUP(C386,MOVI!C:DT,18,0)</f>
        <v>0</v>
      </c>
      <c r="BA386" s="247">
        <f>VLOOKUP(C386,FPT!B:AY,18,0)</f>
        <v>0</v>
      </c>
      <c r="BB386" t="str">
        <f t="shared" si="576"/>
        <v/>
      </c>
      <c r="BC386" s="275">
        <f>VLOOKUP(C386,MOVI!C:DT,19,0)</f>
        <v>40000000</v>
      </c>
      <c r="BD386" s="275">
        <f>VLOOKUP(C386,FPT!B:BB,19,0)</f>
        <v>40000000</v>
      </c>
      <c r="BE386" t="str">
        <f t="shared" si="577"/>
        <v/>
      </c>
      <c r="BF386">
        <f>VLOOKUP(C386,MOVI!C:DT,20,0)</f>
        <v>0</v>
      </c>
      <c r="BG386" s="252">
        <f>VLOOKUP(C386,FPT!B:BE,20,0)</f>
        <v>0</v>
      </c>
      <c r="BH386" t="str">
        <f t="shared" si="578"/>
        <v/>
      </c>
      <c r="BI386" s="275">
        <f>VLOOKUP(C386,MOVI!C:DT,21,0)</f>
        <v>40000000</v>
      </c>
      <c r="BJ386" s="275">
        <f>VLOOKUP(C386,FPT!B:BH,21,0)</f>
        <v>40000000</v>
      </c>
      <c r="BK386" t="str">
        <f t="shared" si="579"/>
        <v/>
      </c>
      <c r="BL386" s="275">
        <f>VLOOKUP(C386,MOVI!C:DT,22,0)</f>
        <v>0</v>
      </c>
      <c r="BM386" s="275">
        <f>VLOOKUP(C386,FPT!B:BK,22,0)</f>
        <v>0</v>
      </c>
      <c r="BN386" t="str">
        <f t="shared" si="580"/>
        <v/>
      </c>
      <c r="BO386" s="275">
        <f>VLOOKUP(C386,MOVI!C:DT,23,0)</f>
        <v>0</v>
      </c>
      <c r="BP386" s="275">
        <f>VLOOKUP(C386,FPT!B:BN,23,0)</f>
        <v>0</v>
      </c>
      <c r="BQ386" t="str">
        <f t="shared" si="581"/>
        <v/>
      </c>
      <c r="BR386" s="275">
        <f>VLOOKUP(C386,MOVI!C:DT,24,0)</f>
        <v>0</v>
      </c>
      <c r="BS386" s="275">
        <f>VLOOKUP(C386,FPT!B:BQ,24,0)</f>
        <v>0</v>
      </c>
      <c r="BT386" t="str">
        <f t="shared" si="582"/>
        <v/>
      </c>
      <c r="BU386" s="275">
        <f>VLOOKUP(C386,MOVI!C:DT,25,0)</f>
        <v>0</v>
      </c>
      <c r="BV386" s="275">
        <f>VLOOKUP(C386,FPT!B:BT,25,0)</f>
        <v>0</v>
      </c>
      <c r="BW386" t="str">
        <f t="shared" si="583"/>
        <v/>
      </c>
      <c r="BX386" s="275">
        <f>VLOOKUP(C386,MOVI!C:DT,26,0)</f>
        <v>0</v>
      </c>
      <c r="BY386" s="275">
        <f>VLOOKUP(C386,FPT!B:BW,26,0)</f>
        <v>0</v>
      </c>
      <c r="BZ386" t="str">
        <f t="shared" si="584"/>
        <v/>
      </c>
      <c r="CA386" s="275">
        <f>VLOOKUP(C386,MOVI!C:DT,27,0)</f>
        <v>0</v>
      </c>
      <c r="CB386" s="275">
        <f>VLOOKUP(C386,FPT!B:BZ,27,0)</f>
        <v>0</v>
      </c>
      <c r="CC386" t="str">
        <f t="shared" si="585"/>
        <v/>
      </c>
      <c r="CD386" s="275">
        <f>VLOOKUP(C386,MOVI!C:DT,28,0)</f>
        <v>0</v>
      </c>
      <c r="CE386" s="275">
        <f>VLOOKUP(C386,FPT!B:CC,28,0)</f>
        <v>0</v>
      </c>
      <c r="CF386" t="str">
        <f t="shared" si="586"/>
        <v/>
      </c>
      <c r="CG386" t="str">
        <f>VLOOKUP(C386,MOVI!C:DT,29,0)</f>
        <v>TB, CN</v>
      </c>
      <c r="CH386" s="252" t="str">
        <f>VLOOKUP(C386,FPT!B:CF,29,0)</f>
        <v>TB, CN</v>
      </c>
      <c r="CI386" t="str">
        <f t="shared" si="587"/>
        <v/>
      </c>
      <c r="CJ386">
        <f>VLOOKUP(C386,MOVI!C:DT,30,0)</f>
        <v>21</v>
      </c>
      <c r="CK386" s="252">
        <f>VLOOKUP(C386,FPT!B:CI,30,0)</f>
        <v>21</v>
      </c>
      <c r="CL386" t="str">
        <f t="shared" si="588"/>
        <v/>
      </c>
      <c r="CM386">
        <f>VLOOKUP(C386,MOVI!C:DT,31,0)</f>
        <v>21</v>
      </c>
      <c r="CN386" s="252">
        <f>VLOOKUP(C386,FPT!B:CL,31,0)</f>
        <v>21</v>
      </c>
      <c r="CO386" t="str">
        <f t="shared" si="589"/>
        <v/>
      </c>
      <c r="CP386" s="275">
        <f>VLOOKUP(C386,MOVI!C:DT,32,0)</f>
        <v>0</v>
      </c>
      <c r="CQ386" s="275">
        <f>VLOOKUP(C386,FPT!B:CO,32,0)</f>
        <v>0</v>
      </c>
      <c r="CR386" t="str">
        <f t="shared" si="590"/>
        <v/>
      </c>
      <c r="CS386" s="275">
        <f>VLOOKUP(C386,MOVI!C:DT,33,0)</f>
        <v>0</v>
      </c>
      <c r="CT386" s="275">
        <f>VLOOKUP(C386,FPT!B:CR,33,0)</f>
        <v>0</v>
      </c>
      <c r="CU386" t="str">
        <f t="shared" si="591"/>
        <v/>
      </c>
      <c r="CV386" s="275">
        <f>VLOOKUP(C386,MOVI!C:DT,34,0)</f>
        <v>0</v>
      </c>
      <c r="CW386" s="275">
        <f>VLOOKUP(C386,FPT!B:CU,34,0)</f>
        <v>0</v>
      </c>
      <c r="CX386" t="str">
        <f t="shared" si="592"/>
        <v/>
      </c>
      <c r="CY386" s="275">
        <f>VLOOKUP(C386,MOVI!C:DT,35,0)</f>
        <v>21</v>
      </c>
      <c r="CZ386" s="275">
        <f>VLOOKUP(C386,FPT!B:CX,35,0)</f>
        <v>21</v>
      </c>
      <c r="DA386" t="str">
        <f t="shared" si="593"/>
        <v/>
      </c>
      <c r="DB386" s="275">
        <f>VLOOKUP(C386,MOVI!C:DT,36,0)</f>
        <v>0</v>
      </c>
      <c r="DC386" s="275">
        <f>VLOOKUP(C386,FPT!B:DA,36,0)</f>
        <v>0</v>
      </c>
      <c r="DD386" t="str">
        <f t="shared" si="594"/>
        <v/>
      </c>
      <c r="DE386" s="275">
        <f>VLOOKUP(C386,MOVI!C:DT,37,0)</f>
        <v>0</v>
      </c>
      <c r="DF386" s="275">
        <f>VLOOKUP(C386,FPT!B:DD,37,0)</f>
        <v>0</v>
      </c>
      <c r="DG386" t="str">
        <f t="shared" si="595"/>
        <v/>
      </c>
      <c r="DH386" s="275">
        <f>VLOOKUP(C386,MOVI!C:DT,38,0)</f>
        <v>0</v>
      </c>
      <c r="DI386" s="275">
        <f>VLOOKUP(C386,FPT!B:DG,38,0)</f>
        <v>0</v>
      </c>
      <c r="DJ386" t="str">
        <f t="shared" si="596"/>
        <v/>
      </c>
      <c r="DK386" s="275">
        <f>VLOOKUP(C386,MOVI!C:DT,39,0)</f>
        <v>0</v>
      </c>
      <c r="DL386" s="275">
        <f>VLOOKUP(C386,FPT!B:DJ,39,0)</f>
        <v>0</v>
      </c>
      <c r="DM386" t="str">
        <f t="shared" si="597"/>
        <v/>
      </c>
      <c r="DN386" s="275">
        <f>VLOOKUP(C386,MOVI!C:DT,40,0)</f>
        <v>0</v>
      </c>
      <c r="DO386" s="275">
        <f>VLOOKUP(C386,FPT!B:DM,40,0)</f>
        <v>0</v>
      </c>
      <c r="DP386" t="str">
        <f t="shared" si="598"/>
        <v/>
      </c>
      <c r="DQ386" s="275">
        <f>VLOOKUP(C386,MOVI!C:DT,41,0)</f>
        <v>0</v>
      </c>
      <c r="DR386" s="275">
        <f>VLOOKUP(C386,FPT!B:DP,41,0)</f>
        <v>0</v>
      </c>
      <c r="DS386" t="str">
        <f t="shared" si="599"/>
        <v/>
      </c>
      <c r="DT386" s="275">
        <f>VLOOKUP(C386,MOVI!C:DT,42,0)</f>
        <v>40000000</v>
      </c>
      <c r="DU386" s="275">
        <f>ROUND(VLOOKUP(C386,FPT!B:DS,42,0),0)</f>
        <v>40000000</v>
      </c>
      <c r="DV386" t="str">
        <f t="shared" si="600"/>
        <v/>
      </c>
      <c r="DW386" s="275">
        <f>VLOOKUP(C386,MOVI!C:DT,43,0)</f>
        <v>0</v>
      </c>
      <c r="DX386" s="275">
        <f>VLOOKUP(C386,FPT!B:DV,43,0)</f>
        <v>0</v>
      </c>
      <c r="DY386" t="str">
        <f t="shared" si="601"/>
        <v/>
      </c>
      <c r="DZ386" s="275">
        <f>VLOOKUP(C386,MOVI!C:DT,44,0)</f>
        <v>0</v>
      </c>
      <c r="EA386" s="275">
        <f>VLOOKUP(C386,FPT!B:DY,44,0)</f>
        <v>0</v>
      </c>
      <c r="EB386" t="str">
        <f t="shared" si="602"/>
        <v/>
      </c>
      <c r="EC386" s="275">
        <f>VLOOKUP(C386,MOVI!C:DT,45,0)</f>
        <v>40000000</v>
      </c>
      <c r="ED386" s="275">
        <f>ROUND(VLOOKUP(C386,FPT!B:EB,45,0),0)</f>
        <v>40000000</v>
      </c>
      <c r="EE386" t="str">
        <f t="shared" si="603"/>
        <v/>
      </c>
      <c r="EF386" s="275">
        <f>VLOOKUP(C386,MOVI!C:DT,46,0)</f>
        <v>0</v>
      </c>
      <c r="EG386" s="275">
        <f>VLOOKUP(C386,FPT!B:EE,46,0)</f>
        <v>0</v>
      </c>
      <c r="EH386" t="str">
        <f t="shared" si="604"/>
        <v/>
      </c>
      <c r="EI386" s="275">
        <f>VLOOKUP(C386,MOVI!C:DT,47,0)</f>
        <v>0</v>
      </c>
      <c r="EJ386" s="275">
        <f>VLOOKUP(C386,FPT!B:EH,47,0)</f>
        <v>0</v>
      </c>
      <c r="EK386" t="str">
        <f t="shared" si="605"/>
        <v/>
      </c>
      <c r="EL386" s="275">
        <f>VLOOKUP(C386,MOVI!C:DT,48,0)</f>
        <v>0</v>
      </c>
      <c r="EM386" s="275">
        <f>VLOOKUP(C386,FPT!B:EK,48,0)</f>
        <v>0</v>
      </c>
      <c r="EN386" t="str">
        <f t="shared" si="606"/>
        <v/>
      </c>
      <c r="EO386" s="275">
        <f>VLOOKUP(C386,MOVI!C:DT,49,0)</f>
        <v>0</v>
      </c>
      <c r="EP386" s="275">
        <f>VLOOKUP(C386,FPT!B:EN,49,0)</f>
        <v>0</v>
      </c>
      <c r="EQ386" t="str">
        <f t="shared" si="607"/>
        <v/>
      </c>
      <c r="ER386" s="275">
        <f>VLOOKUP(C386,MOVI!C:DT,50,0)</f>
        <v>0</v>
      </c>
      <c r="ES386" s="275">
        <f>VLOOKUP(C386,FPT!B:EQ,50,0)</f>
        <v>0</v>
      </c>
      <c r="ET386" t="str">
        <f t="shared" si="608"/>
        <v/>
      </c>
      <c r="EU386" s="275">
        <f>VLOOKUP(C386,MOVI!C:DT,51,0)</f>
        <v>0</v>
      </c>
      <c r="EV386" s="275">
        <f>VLOOKUP(C386,FPT!B:ET,51,0)</f>
        <v>0</v>
      </c>
      <c r="EW386" t="str">
        <f t="shared" si="609"/>
        <v/>
      </c>
      <c r="EX386" s="275">
        <f>VLOOKUP(C386,MOVI!C:DT,52,0)</f>
        <v>0</v>
      </c>
      <c r="EY386" s="275">
        <f>VLOOKUP(C386,FPT!B:EW,52,0)</f>
        <v>0</v>
      </c>
      <c r="EZ386" t="str">
        <f t="shared" si="610"/>
        <v/>
      </c>
      <c r="FA386" s="275">
        <f>VLOOKUP(C386,MOVI!C:DT,53,0)</f>
        <v>0</v>
      </c>
      <c r="FB386" s="275">
        <f>VLOOKUP(C386,FPT!B:EZ,53,0)</f>
        <v>0</v>
      </c>
      <c r="FC386" t="str">
        <f t="shared" si="611"/>
        <v/>
      </c>
      <c r="FD386" s="275">
        <f>VLOOKUP(C386,MOVI!C:DT,54,0)</f>
        <v>0</v>
      </c>
      <c r="FE386" s="275">
        <f>VLOOKUP(C386,FPT!B:FC,54,0)</f>
        <v>0</v>
      </c>
      <c r="FF386" t="str">
        <f t="shared" si="612"/>
        <v/>
      </c>
      <c r="FG386" s="275">
        <f>VLOOKUP(C386,MOVI!C:DT,55,0)</f>
        <v>0</v>
      </c>
      <c r="FH386" s="275">
        <f>VLOOKUP(C386,FPT!B:FF,55,0)</f>
        <v>0</v>
      </c>
      <c r="FI386" t="str">
        <f t="shared" si="613"/>
        <v/>
      </c>
      <c r="FJ386" s="275">
        <f>VLOOKUP(C386,MOVI!C:DT,56,0)</f>
        <v>0</v>
      </c>
      <c r="FK386" s="275">
        <f>VLOOKUP(C386,FPT!B:FI,56,0)</f>
        <v>0</v>
      </c>
      <c r="FL386" t="str">
        <f t="shared" si="614"/>
        <v/>
      </c>
      <c r="FM386" s="275">
        <f>VLOOKUP(C386,MOVI!C:DT,57,0)</f>
        <v>0</v>
      </c>
      <c r="FN386" s="275">
        <f>VLOOKUP(C386,FPT!B:FL,57,0)</f>
        <v>0</v>
      </c>
      <c r="FO386" t="str">
        <f t="shared" si="615"/>
        <v/>
      </c>
      <c r="FP386" s="275">
        <f>VLOOKUP(C386,MOVI!C:DT,58,0)</f>
        <v>0</v>
      </c>
      <c r="FQ386" s="275">
        <f>VLOOKUP(C386,FPT!B:FO,58,0)</f>
        <v>0</v>
      </c>
      <c r="FR386" t="str">
        <f t="shared" si="616"/>
        <v/>
      </c>
      <c r="FS386" s="275">
        <f>VLOOKUP(C386,MOVI!C:DT,59,0)</f>
        <v>0</v>
      </c>
      <c r="FT386" s="275">
        <f>VLOOKUP(C386,FPT!B:FR,59,0)</f>
        <v>0</v>
      </c>
      <c r="FU386" t="str">
        <f t="shared" si="617"/>
        <v/>
      </c>
      <c r="FV386" s="275">
        <f>VLOOKUP(C386,MOVI!C:DT,60,0)</f>
        <v>0</v>
      </c>
      <c r="FW386" s="275">
        <f>VLOOKUP(C386,FPT!B:FU,60,0)</f>
        <v>0</v>
      </c>
      <c r="FX386" t="str">
        <f t="shared" si="618"/>
        <v/>
      </c>
      <c r="FY386" s="275">
        <f>VLOOKUP(C386,MOVI!C:DT,61,0)</f>
        <v>0</v>
      </c>
      <c r="FZ386" s="275">
        <f>VLOOKUP(C386,FPT!B:FX,61,0)</f>
        <v>0</v>
      </c>
      <c r="GA386" t="str">
        <f t="shared" si="619"/>
        <v/>
      </c>
      <c r="GB386" s="275">
        <f>VLOOKUP(C386,MOVI!C:DT,62,0)</f>
        <v>0</v>
      </c>
      <c r="GC386" s="275">
        <f>VLOOKUP(C386,FPT!B:GA,62,0)</f>
        <v>0</v>
      </c>
      <c r="GD386" t="str">
        <f t="shared" si="620"/>
        <v/>
      </c>
      <c r="GE386" s="275">
        <f>VLOOKUP(C386,MOVI!C:DT,63,0)</f>
        <v>0</v>
      </c>
      <c r="GF386" s="275">
        <f>VLOOKUP(C386,FPT!B:GD,63,0)</f>
        <v>0</v>
      </c>
      <c r="GG386" t="str">
        <f t="shared" si="621"/>
        <v/>
      </c>
      <c r="GH386" s="275">
        <f>VLOOKUP(C386,MOVI!C:DT,64,0)</f>
        <v>0</v>
      </c>
      <c r="GI386" s="275">
        <f>VLOOKUP(C386,FPT!B:GG,64,0)</f>
        <v>0</v>
      </c>
      <c r="GJ386" t="str">
        <f t="shared" si="622"/>
        <v/>
      </c>
      <c r="GK386" s="275">
        <f>VLOOKUP(C386,MOVI!C:DT,65,0)</f>
        <v>0</v>
      </c>
      <c r="GL386" s="275">
        <f>VLOOKUP(C386,FPT!B:GJ,65,0)</f>
        <v>0</v>
      </c>
      <c r="GM386" t="str">
        <f t="shared" si="623"/>
        <v/>
      </c>
      <c r="GN386" s="275">
        <f>VLOOKUP(C386,MOVI!C:DT,66,0)</f>
        <v>0</v>
      </c>
      <c r="GO386" s="275">
        <f>VLOOKUP(C386,FPT!B:GM,66,0)</f>
        <v>0</v>
      </c>
      <c r="GP386" t="str">
        <f t="shared" si="624"/>
        <v/>
      </c>
      <c r="GQ386" s="275">
        <f>VLOOKUP(C386,MOVI!C:DT,67,0)</f>
        <v>0</v>
      </c>
      <c r="GR386" s="275">
        <f>VLOOKUP(C386,FPT!B:GP,67,0)</f>
        <v>0</v>
      </c>
      <c r="GS386" t="str">
        <f t="shared" si="625"/>
        <v/>
      </c>
      <c r="GT386" s="275">
        <f>VLOOKUP(C386,MOVI!C:DT,68,0)</f>
        <v>0</v>
      </c>
      <c r="GU386" s="275">
        <f>VLOOKUP(C386,FPT!B:GS,68,0)</f>
        <v>0</v>
      </c>
      <c r="GV386" t="str">
        <f t="shared" si="626"/>
        <v/>
      </c>
      <c r="GW386" s="275">
        <f>VLOOKUP(C386,MOVI!C:DT,69,0)</f>
        <v>0</v>
      </c>
      <c r="GX386" s="275">
        <f>VLOOKUP(C386,FPT!B:GV,69,0)</f>
        <v>0</v>
      </c>
      <c r="GY386" t="str">
        <f t="shared" si="627"/>
        <v/>
      </c>
      <c r="GZ386" s="275">
        <f>VLOOKUP(C386,MOVI!C:DT,70,0)</f>
        <v>0</v>
      </c>
      <c r="HA386" s="275">
        <f>VLOOKUP(C386,FPT!B:GY,70,0)</f>
        <v>0</v>
      </c>
      <c r="HB386" t="str">
        <f t="shared" si="628"/>
        <v/>
      </c>
      <c r="HC386" s="275">
        <f>VLOOKUP(C386,MOVI!C:DT,71,0)</f>
        <v>40000000</v>
      </c>
      <c r="HD386" s="275">
        <f>ROUND(VLOOKUP(C386,FPT!B:HB,71,0),0)</f>
        <v>40000000</v>
      </c>
      <c r="HE386" t="str">
        <f t="shared" si="629"/>
        <v/>
      </c>
      <c r="HF386" s="275">
        <f>ROUND(VLOOKUP(C386,MOVI!C:DT,72,0),0)</f>
        <v>0</v>
      </c>
      <c r="HG386" s="275">
        <f>ROUND(VLOOKUP(C386,FPT!B:HE,72,0),0)</f>
        <v>0</v>
      </c>
      <c r="HH386" t="str">
        <f t="shared" si="630"/>
        <v/>
      </c>
      <c r="HI386" s="275">
        <f>VLOOKUP(C386,MOVI!C:DT,73,0)</f>
        <v>0</v>
      </c>
      <c r="HJ386" s="275">
        <f>VLOOKUP(C386,FPT!B:HH,73,0)</f>
        <v>0</v>
      </c>
      <c r="HK386" t="str">
        <f t="shared" si="631"/>
        <v/>
      </c>
      <c r="HL386" s="275">
        <f>VLOOKUP(C386,MOVI!C:DT,74,0)</f>
        <v>0</v>
      </c>
      <c r="HM386" s="275">
        <f>VLOOKUP(C386,FPT!B:HK,74,0)</f>
        <v>0</v>
      </c>
      <c r="HN386" t="str">
        <f t="shared" si="632"/>
        <v/>
      </c>
      <c r="HO386" s="275">
        <f>VLOOKUP(C386,MOVI!C:DT,75,0)</f>
        <v>11000000</v>
      </c>
      <c r="HP386" s="275">
        <f>VLOOKUP(C386,FPT!B:HN,75,0)</f>
        <v>11000000</v>
      </c>
      <c r="HQ386" t="str">
        <f t="shared" si="633"/>
        <v/>
      </c>
      <c r="HR386" s="275">
        <f>VLOOKUP(C386,MOVI!C:DT,76,0)</f>
        <v>0</v>
      </c>
      <c r="HS386" s="275">
        <f>VLOOKUP(C386,FPT!B:HQ,76,0)</f>
        <v>0</v>
      </c>
      <c r="HT386" t="str">
        <f t="shared" si="634"/>
        <v/>
      </c>
      <c r="HU386" s="275">
        <f>VLOOKUP(C386,MOVI!C:DT,77,0)</f>
        <v>0</v>
      </c>
      <c r="HV386" s="275">
        <f>VLOOKUP(C386,FPT!B:HT,77,0)</f>
        <v>0</v>
      </c>
      <c r="HW386" t="str">
        <f t="shared" si="635"/>
        <v/>
      </c>
      <c r="HX386" s="274">
        <f>VLOOKUP(C386,MOVI!C:CB,78,0)</f>
        <v>2384000</v>
      </c>
      <c r="HY386" s="261">
        <f>VLOOKUP(C386,FPT!$B:$CA,78,0)</f>
        <v>2384000</v>
      </c>
      <c r="HZ386" t="str">
        <f t="shared" si="636"/>
        <v/>
      </c>
      <c r="IA386" s="275">
        <f>VLOOKUP(C386,MOVI!C:CD,79,0)</f>
        <v>400000</v>
      </c>
      <c r="IB386" s="275">
        <f>VLOOKUP(C386,FPT!B:HZ,79,0)</f>
        <v>400000</v>
      </c>
      <c r="IC386" t="str">
        <f t="shared" si="637"/>
        <v/>
      </c>
      <c r="ID386" s="275">
        <f>VLOOKUP(C386,MOVI!C:CD,80,0)</f>
        <v>447000</v>
      </c>
      <c r="IE386" s="275">
        <f>VLOOKUP(C386,FPT!B:IC,80,0)</f>
        <v>447000</v>
      </c>
      <c r="IF386" t="str">
        <f t="shared" si="638"/>
        <v/>
      </c>
      <c r="IG386" s="275">
        <f>VLOOKUP(C386,MOVI!C:DT,81,0)</f>
        <v>0</v>
      </c>
      <c r="IH386" s="275">
        <f>VLOOKUP(C386,FPT!B:IF,81,0)</f>
        <v>0</v>
      </c>
      <c r="II386" t="str">
        <f t="shared" si="639"/>
        <v/>
      </c>
      <c r="IJ386" s="275">
        <f>VLOOKUP(C386,MOVI!C:DT,82,0)</f>
        <v>3231000</v>
      </c>
      <c r="IK386" s="275">
        <f>VLOOKUP(C386,FPT!B:II,82,0)</f>
        <v>3231000</v>
      </c>
      <c r="IL386" t="str">
        <f t="shared" si="640"/>
        <v/>
      </c>
      <c r="IM386" s="275">
        <f>ROUND(VLOOKUP(C386,MOVI!C:DT,83,0),0)</f>
        <v>14231000</v>
      </c>
      <c r="IN386" s="275">
        <f>ROUND(VLOOKUP(C386,FPT!B:IL,83,0),0)</f>
        <v>14231000</v>
      </c>
      <c r="IO386" t="str">
        <f t="shared" si="641"/>
        <v/>
      </c>
      <c r="IP386" s="275">
        <f>ROUND(VLOOKUP(C386,MOVI!C:DT,84,0),0)</f>
        <v>25769000</v>
      </c>
      <c r="IQ386" s="275">
        <f>ROUND(VLOOKUP(C386,FPT!B:IO,84,0),0)</f>
        <v>25769000</v>
      </c>
      <c r="IR386" t="str">
        <f t="shared" si="642"/>
        <v/>
      </c>
      <c r="IS386" s="275">
        <f>ROUND(VLOOKUP(C386,MOVI!C:DT,85,0),0)</f>
        <v>3503800</v>
      </c>
      <c r="IT386" s="275">
        <f>ROUND(VLOOKUP(C386,FPT!B:IR,85,0),0)</f>
        <v>3503800</v>
      </c>
      <c r="IU386" t="str">
        <f t="shared" si="643"/>
        <v/>
      </c>
      <c r="IV386" s="275">
        <f>VLOOKUP(C386,MOVI!C:DT,86,0)</f>
        <v>0</v>
      </c>
      <c r="IW386" s="275">
        <f>VLOOKUP(C386,FPT!B:IU,86,0)</f>
        <v>0</v>
      </c>
      <c r="IX386" t="str">
        <f t="shared" si="644"/>
        <v/>
      </c>
      <c r="IY386" s="275">
        <f>ROUND(VLOOKUP(C386,MOVI!C:DT,87,0),0)</f>
        <v>3503800</v>
      </c>
      <c r="IZ386" s="275">
        <f>ROUND(VLOOKUP(C386,FPT!B:IX,87,0),0)</f>
        <v>3503800</v>
      </c>
      <c r="JA386" t="str">
        <f t="shared" si="645"/>
        <v/>
      </c>
      <c r="JB386" s="275">
        <f>VLOOKUP(C386,MOVI!C:DT,88,0)</f>
        <v>0</v>
      </c>
      <c r="JC386" s="275">
        <f>VLOOKUP(C386,FPT!B:JA,88,0)</f>
        <v>0</v>
      </c>
      <c r="JD386" t="str">
        <f t="shared" si="646"/>
        <v/>
      </c>
      <c r="JE386" s="275">
        <f>VLOOKUP(C386,MOVI!C:DT,89,0)</f>
        <v>0</v>
      </c>
      <c r="JF386" s="275">
        <f>VLOOKUP(C386,FPT!B:JD,89,0)</f>
        <v>0</v>
      </c>
      <c r="JG386" t="str">
        <f t="shared" si="647"/>
        <v/>
      </c>
      <c r="JH386" s="275">
        <f>VLOOKUP(C386,MOVI!C:DT,90,0)</f>
        <v>0</v>
      </c>
      <c r="JI386" s="275">
        <f>VLOOKUP(C386,FPT!B:JG,90,0)</f>
        <v>0</v>
      </c>
      <c r="JJ386" t="str">
        <f t="shared" si="648"/>
        <v/>
      </c>
      <c r="JK386" s="275">
        <f>VLOOKUP(C386,MOVI!C:DT,91,0)</f>
        <v>0</v>
      </c>
      <c r="JL386" s="275">
        <f>VLOOKUP(C386,FPT!B:JJ,91,0)</f>
        <v>0</v>
      </c>
      <c r="JM386" t="str">
        <f t="shared" si="649"/>
        <v/>
      </c>
      <c r="JN386" s="275">
        <f>VLOOKUP(C386,MOVI!C:DT,92,0)</f>
        <v>0</v>
      </c>
      <c r="JO386" s="275">
        <f>VLOOKUP(C386,FPT!B:JM,92,0)</f>
        <v>0</v>
      </c>
      <c r="JP386" t="str">
        <f t="shared" si="650"/>
        <v/>
      </c>
      <c r="JQ386" s="275">
        <f>VLOOKUP(C386,MOVI!C:DT,93,0)</f>
        <v>0</v>
      </c>
      <c r="JR386" s="275">
        <f>VLOOKUP(C386,FPT!B:JP,93,0)</f>
        <v>0</v>
      </c>
      <c r="JS386" t="str">
        <f t="shared" si="651"/>
        <v/>
      </c>
      <c r="JT386" s="275">
        <f>VLOOKUP(C386,MOVI!C:DT,94,0)</f>
        <v>0</v>
      </c>
      <c r="JU386" s="275">
        <f>VLOOKUP(C386,FPT!B:JS,94,0)</f>
        <v>0</v>
      </c>
      <c r="JV386" t="str">
        <f t="shared" si="652"/>
        <v/>
      </c>
      <c r="JW386" s="275">
        <f>VLOOKUP(C386,MOVI!C:DT,95,0)</f>
        <v>33265200</v>
      </c>
      <c r="JX386" s="275">
        <f>VLOOKUP(C386,FPT!B:JV,95,0)</f>
        <v>33265200</v>
      </c>
      <c r="JY386" t="str">
        <f t="shared" si="653"/>
        <v/>
      </c>
      <c r="JZ386" s="275">
        <f>VLOOKUP(C386,MOVI!C:DT,96,0)</f>
        <v>0</v>
      </c>
      <c r="KA386" s="275">
        <f>VLOOKUP(C386,FPT!B:JY,96,0)</f>
        <v>0</v>
      </c>
      <c r="KB386" t="str">
        <f t="shared" si="654"/>
        <v/>
      </c>
      <c r="KC386" s="275">
        <f>VLOOKUP(C386,MOVI!C:DT,97,0)</f>
        <v>33265200</v>
      </c>
      <c r="KD386" s="275">
        <f>VLOOKUP(C386,FPT!B:KB,97,0)</f>
        <v>33265200</v>
      </c>
      <c r="KE386" t="str">
        <f t="shared" si="655"/>
        <v/>
      </c>
      <c r="KF386" s="275">
        <f>VLOOKUP(C386,MOVI!C:DT,98,0)</f>
        <v>5066000</v>
      </c>
      <c r="KG386" s="275">
        <f>VLOOKUP(C386,FPT!B:KE,98,0)</f>
        <v>5066000</v>
      </c>
      <c r="KH386" t="str">
        <f t="shared" si="656"/>
        <v/>
      </c>
      <c r="KI386" s="275">
        <f>VLOOKUP(C386,MOVI!C:DT,99,0)</f>
        <v>0</v>
      </c>
      <c r="KJ386" s="275">
        <f>VLOOKUP(C386,FPT!B:KH,99,0)</f>
        <v>0</v>
      </c>
      <c r="KK386" t="str">
        <f t="shared" si="657"/>
        <v/>
      </c>
      <c r="KL386" s="275">
        <f>VLOOKUP(C386,MOVI!C:DT,100,0)</f>
        <v>894000</v>
      </c>
      <c r="KM386" s="275">
        <f>VLOOKUP(C386,FPT!B:KK,100,0)</f>
        <v>894000</v>
      </c>
      <c r="KN386" t="str">
        <f t="shared" si="658"/>
        <v/>
      </c>
      <c r="KO386" s="275">
        <f>VLOOKUP(C386,MOVI!C:DT,101,0)</f>
        <v>0</v>
      </c>
      <c r="KP386" s="275">
        <f>VLOOKUP(C386,FPT!B:KN,101,0)</f>
        <v>0</v>
      </c>
      <c r="KQ386" t="str">
        <f t="shared" si="659"/>
        <v/>
      </c>
      <c r="KR386" s="275">
        <f>VLOOKUP(C386,MOVI!C:DT,102,0)</f>
        <v>0</v>
      </c>
      <c r="KS386" s="275">
        <f>VLOOKUP(C386,FPT!B:KQ,102,0)</f>
        <v>0</v>
      </c>
      <c r="KT386" t="str">
        <f t="shared" si="660"/>
        <v/>
      </c>
      <c r="KU386" s="275">
        <f>VLOOKUP(C386,MOVI!C:DT,103,0)</f>
        <v>5960000</v>
      </c>
      <c r="KV386" s="275">
        <f>VLOOKUP(C386,FPT!B:KT,103,0)</f>
        <v>5960000</v>
      </c>
      <c r="KW386" t="str">
        <f t="shared" si="661"/>
        <v/>
      </c>
      <c r="KX386" s="275">
        <f>VLOOKUP(C386,MOVI!C:DT,104,0)</f>
        <v>9191000</v>
      </c>
      <c r="KY386" s="275">
        <f>VLOOKUP(C386,FPT!B:KW,104,0)</f>
        <v>9191000</v>
      </c>
      <c r="KZ386" t="str">
        <f t="shared" si="662"/>
        <v/>
      </c>
      <c r="LA386" s="275">
        <f>VLOOKUP(C386,MOVI!C:DT,105,0)</f>
        <v>596000</v>
      </c>
      <c r="LB386" s="275">
        <f>VLOOKUP(C386,FPT!B:KZ,105,0)</f>
        <v>596000</v>
      </c>
      <c r="LC386" t="str">
        <f t="shared" si="663"/>
        <v/>
      </c>
      <c r="LD386" s="275">
        <f>VLOOKUP(C386,MOVI!C:DT,106,0)</f>
        <v>46556000</v>
      </c>
      <c r="LE386" s="275">
        <f>VLOOKUP(C386,FPT!B:LC,106,0)</f>
        <v>46556000</v>
      </c>
      <c r="LF386" t="str">
        <f t="shared" si="664"/>
        <v/>
      </c>
      <c r="LG386" s="273">
        <f>VLOOKUP(C386,MOVI!C:DT,107,0)</f>
        <v>0</v>
      </c>
      <c r="LH386" s="273">
        <f>VLOOKUP(C386,FPT!B:LF,107,0)</f>
        <v>0</v>
      </c>
      <c r="LI386" t="str">
        <f t="shared" si="665"/>
        <v/>
      </c>
      <c r="LJ386" t="str">
        <f>VLOOKUP(C386,MOVI!C:DV,108,0)</f>
        <v>Việt PhúSouthBuy now pay later</v>
      </c>
      <c r="LK386" s="252" t="str">
        <f>VLOOKUP(C386,FPT!B:LI,108,0)</f>
        <v>Việt PhúSouthBuy now pay later</v>
      </c>
      <c r="LL386" t="str">
        <f t="shared" si="666"/>
        <v/>
      </c>
      <c r="LM386" s="275">
        <f>ROUND(VLOOKUP(C386,MOVI!C:DV,109,0),0)</f>
        <v>3333333</v>
      </c>
      <c r="LN386" s="275">
        <f>ROUND(VLOOKUP(C386,FPT!B:LL,109,0),0)</f>
        <v>3333333</v>
      </c>
      <c r="LO386" t="str">
        <f t="shared" si="667"/>
        <v/>
      </c>
      <c r="LP386" t="str">
        <f>VLOOKUP(C386,MOVI!C:DV,110,0)</f>
        <v>HO</v>
      </c>
      <c r="LQ386" s="247" t="str">
        <f>VLOOKUP(C386,FPT!B:LO,110,0)</f>
        <v>HO</v>
      </c>
      <c r="LR386" t="str">
        <f t="shared" si="668"/>
        <v/>
      </c>
      <c r="LS386">
        <f>MOVI!DI381</f>
        <v>18</v>
      </c>
      <c r="LV386">
        <f>MOVI!DJ381</f>
        <v>1</v>
      </c>
      <c r="LW386">
        <f>MOVI!DK381</f>
        <v>0</v>
      </c>
      <c r="LX386">
        <f>MOVI!DL381</f>
        <v>0</v>
      </c>
      <c r="LY386">
        <f>MOVI!DM381</f>
        <v>0</v>
      </c>
      <c r="LZ386">
        <f>MOVI!DN381</f>
        <v>0</v>
      </c>
      <c r="MA386">
        <f>MOVI!DO381</f>
        <v>0</v>
      </c>
      <c r="MB386" t="str">
        <f>MOVI!DP381</f>
        <v/>
      </c>
      <c r="MC386">
        <f>MOVI!DQ381</f>
        <v>0</v>
      </c>
      <c r="MD386">
        <f>MOVI!DR381</f>
        <v>0</v>
      </c>
      <c r="ME386" t="str">
        <f>VLOOKUP(C386,MOVI!C:DV,121,0)</f>
        <v/>
      </c>
      <c r="MF386" s="252"/>
      <c r="MG386" t="str">
        <f t="shared" si="672"/>
        <v/>
      </c>
      <c r="MH386" t="str">
        <f>VLOOKUP(C386,MOVI!C:DT,122,0)</f>
        <v>Việt PhúSouth</v>
      </c>
      <c r="MI386" s="252" t="str">
        <f>VLOOKUP(C386,FPT!B:DS,112,0)</f>
        <v>Việt PhúSouth</v>
      </c>
      <c r="MJ386" t="str">
        <f t="shared" si="669"/>
        <v/>
      </c>
    </row>
    <row r="387" spans="1:348" x14ac:dyDescent="0.25">
      <c r="A387">
        <v>379</v>
      </c>
      <c r="B387" s="48">
        <v>6179</v>
      </c>
      <c r="C387" s="271" t="s">
        <v>782</v>
      </c>
      <c r="D387" t="str">
        <f>VLOOKUP(C387,MOVI!C:D,2,0)</f>
        <v>Đặng Hoàng Nguyên</v>
      </c>
      <c r="E387" t="str">
        <f>VLOOKUP(C387,FPT!B:C,2,0)</f>
        <v>Đặng Hoàng Nguyên</v>
      </c>
      <c r="F387" t="str">
        <f t="shared" si="562"/>
        <v/>
      </c>
      <c r="G387" t="str">
        <f>VLOOKUP(C387,MOVI!C:E,3,0)</f>
        <v>Buy now pay later</v>
      </c>
      <c r="H387" t="str">
        <f>VLOOKUP(C387,FPT!B:F,3,0)</f>
        <v>Buy now pay later</v>
      </c>
      <c r="I387" t="str">
        <f t="shared" si="563"/>
        <v/>
      </c>
      <c r="J387" t="str">
        <f>VLOOKUP(C387,MOVI!C:H,4,0)</f>
        <v>BNPL - Tech Dev</v>
      </c>
      <c r="K387" t="str">
        <f>VLOOKUP(C387,FPT!B:I,4,0)</f>
        <v>BNPL - Tech Dev</v>
      </c>
      <c r="L387" t="str">
        <f t="shared" si="564"/>
        <v/>
      </c>
      <c r="M387" t="str">
        <f>VLOOKUP(C387,MOVI!C:DT,5,0)</f>
        <v>Senior Associate</v>
      </c>
      <c r="N387" t="str">
        <f>VLOOKUP(C387,FPT!B:L,5,0)</f>
        <v>Senior Associate</v>
      </c>
      <c r="O387" t="str">
        <f t="shared" si="565"/>
        <v/>
      </c>
      <c r="P387" t="str">
        <f>VLOOKUP(C387,MOVI!C:DT,6,0)</f>
        <v>Senior Wordpress Development Executive</v>
      </c>
      <c r="Q387" t="str">
        <f>VLOOKUP(C387,FPT!B:O,6,0)</f>
        <v>Senior Wordpress Development Executive</v>
      </c>
      <c r="R387" t="str">
        <f t="shared" si="566"/>
        <v/>
      </c>
      <c r="S387" t="str">
        <f>VLOOKUP(C387,MOVI!C:DT,7,0)</f>
        <v>South</v>
      </c>
      <c r="T387" t="str">
        <f>VLOOKUP(C387,FPT!B:R,7,0)</f>
        <v>South</v>
      </c>
      <c r="U387" t="str">
        <f t="shared" si="567"/>
        <v/>
      </c>
      <c r="V387" t="str">
        <f>VLOOKUP(C387,MOVI!C:DT,8,0)</f>
        <v>Việt Phú</v>
      </c>
      <c r="W387" t="str">
        <f>VLOOKUP(C387,FPT!B:U,8,0)</f>
        <v>Việt Phú</v>
      </c>
      <c r="X387" t="str">
        <f t="shared" si="568"/>
        <v/>
      </c>
      <c r="Y387" t="str">
        <f>VLOOKUP(C387,MOVI!C:DT,9,0)</f>
        <v>Full-time</v>
      </c>
      <c r="Z387" t="str">
        <f>VLOOKUP(C387,FPT!B:X,9,0)</f>
        <v>Full-time</v>
      </c>
      <c r="AA387" t="str">
        <f t="shared" si="569"/>
        <v/>
      </c>
      <c r="AB387" t="str">
        <f>VLOOKUP(C387,MOVI!C:DT,10,0)</f>
        <v>Leaving</v>
      </c>
      <c r="AC387" t="str">
        <f>VLOOKUP(C387,FPT!B:AA,10,0)</f>
        <v>Leaving</v>
      </c>
      <c r="AD387" t="str">
        <f t="shared" si="570"/>
        <v/>
      </c>
      <c r="AE387" s="247">
        <f>VLOOKUP(C387,MOVI!C:DT,11,0)</f>
        <v>44455</v>
      </c>
      <c r="AF387" s="247">
        <f>VLOOKUP(C387,FPT!B:AD,11,0)</f>
        <v>44455</v>
      </c>
      <c r="AG387" t="str">
        <f t="shared" si="571"/>
        <v/>
      </c>
      <c r="AH387" s="260" t="str">
        <f>VLOOKUP(C387,MOVI!C:DT,12,0)</f>
        <v/>
      </c>
      <c r="AI387" s="260"/>
      <c r="AJ387" t="str">
        <f t="shared" si="671"/>
        <v/>
      </c>
      <c r="AK387">
        <f>VLOOKUP(C387,MOVI!C:DT,13,0)</f>
        <v>0</v>
      </c>
      <c r="AL387" s="247">
        <f>VLOOKUP(C387,FPT!B:AJ,13,0)</f>
        <v>0</v>
      </c>
      <c r="AM387" t="str">
        <f t="shared" si="670"/>
        <v/>
      </c>
      <c r="AN387" s="247">
        <f>VLOOKUP(C387,MOVI!C:DT,14,0)</f>
        <v>44544</v>
      </c>
      <c r="AO387" s="247">
        <f>VLOOKUP(C387,FPT!B:AM,14,0)</f>
        <v>44544</v>
      </c>
      <c r="AP387" t="str">
        <f t="shared" si="572"/>
        <v/>
      </c>
      <c r="AQ387" t="str">
        <f>VLOOKUP(C387,MOVI!C:DT,15,0)</f>
        <v>LC</v>
      </c>
      <c r="AR387" s="247" t="str">
        <f>VLOOKUP(C387,FPT!B:AP,15,0)</f>
        <v>LC</v>
      </c>
      <c r="AS387" t="str">
        <f t="shared" si="573"/>
        <v/>
      </c>
      <c r="AT387" s="282" t="str">
        <f>VLOOKUP(C387,MOVI!C:DT,16,0)</f>
        <v>LTTP</v>
      </c>
      <c r="AU387" s="247" t="str">
        <f>VLOOKUP(C387,FPT!B:AS,16,0)</f>
        <v>LTTP</v>
      </c>
      <c r="AV387" t="str">
        <f t="shared" si="574"/>
        <v/>
      </c>
      <c r="AW387" t="str">
        <f>VLOOKUP(C387,MOVI!C:DT,17,0)</f>
        <v>L</v>
      </c>
      <c r="AX387" s="247" t="str">
        <f>VLOOKUP(C387,FPT!B:AV,17,0)</f>
        <v>L</v>
      </c>
      <c r="AY387" t="str">
        <f t="shared" si="575"/>
        <v/>
      </c>
      <c r="AZ387">
        <f>VLOOKUP(C387,MOVI!C:DT,18,0)</f>
        <v>0</v>
      </c>
      <c r="BA387" s="247">
        <f>VLOOKUP(C387,FPT!B:AY,18,0)</f>
        <v>0</v>
      </c>
      <c r="BB387" t="str">
        <f t="shared" si="576"/>
        <v/>
      </c>
      <c r="BC387" s="275">
        <f>VLOOKUP(C387,MOVI!C:DT,19,0)</f>
        <v>10000000</v>
      </c>
      <c r="BD387" s="275">
        <f>VLOOKUP(C387,FPT!B:BB,19,0)</f>
        <v>10000000</v>
      </c>
      <c r="BE387" t="str">
        <f t="shared" si="577"/>
        <v/>
      </c>
      <c r="BF387">
        <f>VLOOKUP(C387,MOVI!C:DT,20,0)</f>
        <v>0</v>
      </c>
      <c r="BG387" s="252">
        <f>VLOOKUP(C387,FPT!B:BE,20,0)</f>
        <v>0</v>
      </c>
      <c r="BH387" t="str">
        <f t="shared" si="578"/>
        <v/>
      </c>
      <c r="BI387" s="275">
        <f>VLOOKUP(C387,MOVI!C:DT,21,0)</f>
        <v>10000000</v>
      </c>
      <c r="BJ387" s="275">
        <f>VLOOKUP(C387,FPT!B:BH,21,0)</f>
        <v>10000000</v>
      </c>
      <c r="BK387" t="str">
        <f t="shared" si="579"/>
        <v/>
      </c>
      <c r="BL387" s="275">
        <f>VLOOKUP(C387,MOVI!C:DT,22,0)</f>
        <v>0</v>
      </c>
      <c r="BM387" s="275">
        <f>VLOOKUP(C387,FPT!B:BK,22,0)</f>
        <v>0</v>
      </c>
      <c r="BN387" t="str">
        <f t="shared" si="580"/>
        <v/>
      </c>
      <c r="BO387" s="275">
        <f>VLOOKUP(C387,MOVI!C:DT,23,0)</f>
        <v>0</v>
      </c>
      <c r="BP387" s="275">
        <f>VLOOKUP(C387,FPT!B:BN,23,0)</f>
        <v>0</v>
      </c>
      <c r="BQ387" t="str">
        <f t="shared" si="581"/>
        <v/>
      </c>
      <c r="BR387" s="275">
        <f>VLOOKUP(C387,MOVI!C:DT,24,0)</f>
        <v>0</v>
      </c>
      <c r="BS387" s="275">
        <f>VLOOKUP(C387,FPT!B:BQ,24,0)</f>
        <v>0</v>
      </c>
      <c r="BT387" t="str">
        <f t="shared" si="582"/>
        <v/>
      </c>
      <c r="BU387" s="275">
        <f>VLOOKUP(C387,MOVI!C:DT,25,0)</f>
        <v>0</v>
      </c>
      <c r="BV387" s="275">
        <f>VLOOKUP(C387,FPT!B:BT,25,0)</f>
        <v>0</v>
      </c>
      <c r="BW387" t="str">
        <f t="shared" si="583"/>
        <v/>
      </c>
      <c r="BX387" s="275">
        <f>VLOOKUP(C387,MOVI!C:DT,26,0)</f>
        <v>0</v>
      </c>
      <c r="BY387" s="275">
        <f>VLOOKUP(C387,FPT!B:BW,26,0)</f>
        <v>0</v>
      </c>
      <c r="BZ387" t="str">
        <f t="shared" si="584"/>
        <v/>
      </c>
      <c r="CA387" s="275">
        <f>VLOOKUP(C387,MOVI!C:DT,27,0)</f>
        <v>0</v>
      </c>
      <c r="CB387" s="275">
        <f>VLOOKUP(C387,FPT!B:BZ,27,0)</f>
        <v>0</v>
      </c>
      <c r="CC387" t="str">
        <f t="shared" si="585"/>
        <v/>
      </c>
      <c r="CD387" s="275">
        <f>VLOOKUP(C387,MOVI!C:DT,28,0)</f>
        <v>0</v>
      </c>
      <c r="CE387" s="275">
        <f>VLOOKUP(C387,FPT!B:CC,28,0)</f>
        <v>0</v>
      </c>
      <c r="CF387" t="str">
        <f t="shared" si="586"/>
        <v/>
      </c>
      <c r="CG387" t="str">
        <f>VLOOKUP(C387,MOVI!C:DT,29,0)</f>
        <v>TB, CN</v>
      </c>
      <c r="CH387" s="252" t="str">
        <f>VLOOKUP(C387,FPT!B:CF,29,0)</f>
        <v>TB, CN</v>
      </c>
      <c r="CI387" t="str">
        <f t="shared" si="587"/>
        <v/>
      </c>
      <c r="CJ387">
        <f>VLOOKUP(C387,MOVI!C:DT,30,0)</f>
        <v>21</v>
      </c>
      <c r="CK387" s="252">
        <f>VLOOKUP(C387,FPT!B:CI,30,0)</f>
        <v>21</v>
      </c>
      <c r="CL387" t="str">
        <f t="shared" si="588"/>
        <v/>
      </c>
      <c r="CM387">
        <f>VLOOKUP(C387,MOVI!C:DT,31,0)</f>
        <v>12</v>
      </c>
      <c r="CN387" s="252">
        <f>VLOOKUP(C387,FPT!B:CL,31,0)</f>
        <v>12</v>
      </c>
      <c r="CO387" t="str">
        <f t="shared" si="589"/>
        <v/>
      </c>
      <c r="CP387" s="275">
        <f>VLOOKUP(C387,MOVI!C:DT,32,0)</f>
        <v>0</v>
      </c>
      <c r="CQ387" s="275">
        <f>VLOOKUP(C387,FPT!B:CO,32,0)</f>
        <v>0</v>
      </c>
      <c r="CR387" t="str">
        <f t="shared" si="590"/>
        <v/>
      </c>
      <c r="CS387" s="275">
        <f>VLOOKUP(C387,MOVI!C:DT,33,0)</f>
        <v>0</v>
      </c>
      <c r="CT387" s="275">
        <f>VLOOKUP(C387,FPT!B:CR,33,0)</f>
        <v>0</v>
      </c>
      <c r="CU387" t="str">
        <f t="shared" si="591"/>
        <v/>
      </c>
      <c r="CV387" s="275">
        <f>VLOOKUP(C387,MOVI!C:DT,34,0)</f>
        <v>0</v>
      </c>
      <c r="CW387" s="275">
        <f>VLOOKUP(C387,FPT!B:CU,34,0)</f>
        <v>0</v>
      </c>
      <c r="CX387" t="str">
        <f t="shared" si="592"/>
        <v/>
      </c>
      <c r="CY387" s="275">
        <f>VLOOKUP(C387,MOVI!C:DT,35,0)</f>
        <v>12</v>
      </c>
      <c r="CZ387" s="275">
        <f>VLOOKUP(C387,FPT!B:CX,35,0)</f>
        <v>12</v>
      </c>
      <c r="DA387" t="str">
        <f t="shared" si="593"/>
        <v/>
      </c>
      <c r="DB387" s="275">
        <f>VLOOKUP(C387,MOVI!C:DT,36,0)</f>
        <v>0</v>
      </c>
      <c r="DC387" s="275">
        <f>VLOOKUP(C387,FPT!B:DA,36,0)</f>
        <v>0</v>
      </c>
      <c r="DD387" t="str">
        <f t="shared" si="594"/>
        <v/>
      </c>
      <c r="DE387" s="275">
        <f>VLOOKUP(C387,MOVI!C:DT,37,0)</f>
        <v>0</v>
      </c>
      <c r="DF387" s="275">
        <f>VLOOKUP(C387,FPT!B:DD,37,0)</f>
        <v>0</v>
      </c>
      <c r="DG387" t="str">
        <f t="shared" si="595"/>
        <v/>
      </c>
      <c r="DH387" s="275">
        <f>VLOOKUP(C387,MOVI!C:DT,38,0)</f>
        <v>0</v>
      </c>
      <c r="DI387" s="275">
        <f>VLOOKUP(C387,FPT!B:DG,38,0)</f>
        <v>0</v>
      </c>
      <c r="DJ387" t="str">
        <f t="shared" si="596"/>
        <v/>
      </c>
      <c r="DK387" s="275">
        <f>VLOOKUP(C387,MOVI!C:DT,39,0)</f>
        <v>0</v>
      </c>
      <c r="DL387" s="275">
        <f>VLOOKUP(C387,FPT!B:DJ,39,0)</f>
        <v>0</v>
      </c>
      <c r="DM387" t="str">
        <f t="shared" si="597"/>
        <v/>
      </c>
      <c r="DN387" s="275">
        <f>VLOOKUP(C387,MOVI!C:DT,40,0)</f>
        <v>0</v>
      </c>
      <c r="DO387" s="275">
        <f>VLOOKUP(C387,FPT!B:DM,40,0)</f>
        <v>0</v>
      </c>
      <c r="DP387" t="str">
        <f t="shared" si="598"/>
        <v/>
      </c>
      <c r="DQ387" s="275">
        <f>VLOOKUP(C387,MOVI!C:DT,41,0)</f>
        <v>0</v>
      </c>
      <c r="DR387" s="275">
        <f>VLOOKUP(C387,FPT!B:DP,41,0)</f>
        <v>0</v>
      </c>
      <c r="DS387" t="str">
        <f t="shared" si="599"/>
        <v/>
      </c>
      <c r="DT387" s="275">
        <f>VLOOKUP(C387,MOVI!C:DT,42,0)</f>
        <v>5714286</v>
      </c>
      <c r="DU387" s="275">
        <f>ROUND(VLOOKUP(C387,FPT!B:DS,42,0),0)</f>
        <v>5714286</v>
      </c>
      <c r="DV387" t="str">
        <f t="shared" si="600"/>
        <v/>
      </c>
      <c r="DW387" s="275">
        <f>VLOOKUP(C387,MOVI!C:DT,43,0)</f>
        <v>2553905</v>
      </c>
      <c r="DX387" s="275">
        <f>VLOOKUP(C387,FPT!B:DV,43,0)</f>
        <v>2553905</v>
      </c>
      <c r="DY387" t="str">
        <f t="shared" si="601"/>
        <v/>
      </c>
      <c r="DZ387" s="275">
        <f>VLOOKUP(C387,MOVI!C:DT,44,0)</f>
        <v>0</v>
      </c>
      <c r="EA387" s="275">
        <f>VLOOKUP(C387,FPT!B:DY,44,0)</f>
        <v>0</v>
      </c>
      <c r="EB387" t="str">
        <f t="shared" si="602"/>
        <v/>
      </c>
      <c r="EC387" s="275">
        <f>VLOOKUP(C387,MOVI!C:DT,45,0)</f>
        <v>8268191</v>
      </c>
      <c r="ED387" s="275">
        <f>ROUND(VLOOKUP(C387,FPT!B:EB,45,0),0)</f>
        <v>8268191</v>
      </c>
      <c r="EE387" t="str">
        <f t="shared" si="603"/>
        <v/>
      </c>
      <c r="EF387" s="275">
        <f>VLOOKUP(C387,MOVI!C:DT,46,0)</f>
        <v>0</v>
      </c>
      <c r="EG387" s="275">
        <f>VLOOKUP(C387,FPT!B:EE,46,0)</f>
        <v>0</v>
      </c>
      <c r="EH387" t="str">
        <f t="shared" si="604"/>
        <v/>
      </c>
      <c r="EI387" s="275">
        <f>VLOOKUP(C387,MOVI!C:DT,47,0)</f>
        <v>0</v>
      </c>
      <c r="EJ387" s="275">
        <f>VLOOKUP(C387,FPT!B:EH,47,0)</f>
        <v>0</v>
      </c>
      <c r="EK387" t="str">
        <f t="shared" si="605"/>
        <v/>
      </c>
      <c r="EL387" s="275">
        <f>VLOOKUP(C387,MOVI!C:DT,48,0)</f>
        <v>0</v>
      </c>
      <c r="EM387" s="275">
        <f>VLOOKUP(C387,FPT!B:EK,48,0)</f>
        <v>0</v>
      </c>
      <c r="EN387" t="str">
        <f t="shared" si="606"/>
        <v/>
      </c>
      <c r="EO387" s="275">
        <f>VLOOKUP(C387,MOVI!C:DT,49,0)</f>
        <v>0</v>
      </c>
      <c r="EP387" s="275">
        <f>VLOOKUP(C387,FPT!B:EN,49,0)</f>
        <v>0</v>
      </c>
      <c r="EQ387" t="str">
        <f t="shared" si="607"/>
        <v/>
      </c>
      <c r="ER387" s="275">
        <f>VLOOKUP(C387,MOVI!C:DT,50,0)</f>
        <v>0</v>
      </c>
      <c r="ES387" s="275">
        <f>VLOOKUP(C387,FPT!B:EQ,50,0)</f>
        <v>0</v>
      </c>
      <c r="ET387" t="str">
        <f t="shared" si="608"/>
        <v/>
      </c>
      <c r="EU387" s="275">
        <f>VLOOKUP(C387,MOVI!C:DT,51,0)</f>
        <v>0</v>
      </c>
      <c r="EV387" s="275">
        <f>VLOOKUP(C387,FPT!B:ET,51,0)</f>
        <v>0</v>
      </c>
      <c r="EW387" t="str">
        <f t="shared" si="609"/>
        <v/>
      </c>
      <c r="EX387" s="275">
        <f>VLOOKUP(C387,MOVI!C:DT,52,0)</f>
        <v>0</v>
      </c>
      <c r="EY387" s="275">
        <f>VLOOKUP(C387,FPT!B:EW,52,0)</f>
        <v>0</v>
      </c>
      <c r="EZ387" t="str">
        <f t="shared" si="610"/>
        <v/>
      </c>
      <c r="FA387" s="275">
        <f>VLOOKUP(C387,MOVI!C:DT,53,0)</f>
        <v>0</v>
      </c>
      <c r="FB387" s="275">
        <f>VLOOKUP(C387,FPT!B:EZ,53,0)</f>
        <v>0</v>
      </c>
      <c r="FC387" t="str">
        <f t="shared" si="611"/>
        <v/>
      </c>
      <c r="FD387" s="275">
        <f>VLOOKUP(C387,MOVI!C:DT,54,0)</f>
        <v>0</v>
      </c>
      <c r="FE387" s="275">
        <f>VLOOKUP(C387,FPT!B:FC,54,0)</f>
        <v>0</v>
      </c>
      <c r="FF387" t="str">
        <f t="shared" si="612"/>
        <v/>
      </c>
      <c r="FG387" s="275">
        <f>VLOOKUP(C387,MOVI!C:DT,55,0)</f>
        <v>0</v>
      </c>
      <c r="FH387" s="275">
        <f>VLOOKUP(C387,FPT!B:FF,55,0)</f>
        <v>0</v>
      </c>
      <c r="FI387" t="str">
        <f t="shared" si="613"/>
        <v/>
      </c>
      <c r="FJ387" s="275">
        <f>VLOOKUP(C387,MOVI!C:DT,56,0)</f>
        <v>0</v>
      </c>
      <c r="FK387" s="275">
        <f>VLOOKUP(C387,FPT!B:FI,56,0)</f>
        <v>0</v>
      </c>
      <c r="FL387" t="str">
        <f t="shared" si="614"/>
        <v/>
      </c>
      <c r="FM387" s="275">
        <f>VLOOKUP(C387,MOVI!C:DT,57,0)</f>
        <v>0</v>
      </c>
      <c r="FN387" s="275">
        <f>VLOOKUP(C387,FPT!B:FL,57,0)</f>
        <v>0</v>
      </c>
      <c r="FO387" t="str">
        <f t="shared" si="615"/>
        <v/>
      </c>
      <c r="FP387" s="275">
        <f>VLOOKUP(C387,MOVI!C:DT,58,0)</f>
        <v>0</v>
      </c>
      <c r="FQ387" s="275">
        <f>VLOOKUP(C387,FPT!B:FO,58,0)</f>
        <v>0</v>
      </c>
      <c r="FR387" t="str">
        <f t="shared" si="616"/>
        <v/>
      </c>
      <c r="FS387" s="275">
        <f>VLOOKUP(C387,MOVI!C:DT,59,0)</f>
        <v>0</v>
      </c>
      <c r="FT387" s="275">
        <f>VLOOKUP(C387,FPT!B:FR,59,0)</f>
        <v>0</v>
      </c>
      <c r="FU387" t="str">
        <f t="shared" si="617"/>
        <v/>
      </c>
      <c r="FV387" s="275">
        <f>VLOOKUP(C387,MOVI!C:DT,60,0)</f>
        <v>0</v>
      </c>
      <c r="FW387" s="275">
        <f>VLOOKUP(C387,FPT!B:FU,60,0)</f>
        <v>0</v>
      </c>
      <c r="FX387" t="str">
        <f t="shared" si="618"/>
        <v/>
      </c>
      <c r="FY387" s="275">
        <f>VLOOKUP(C387,MOVI!C:DT,61,0)</f>
        <v>0</v>
      </c>
      <c r="FZ387" s="275">
        <f>VLOOKUP(C387,FPT!B:FX,61,0)</f>
        <v>0</v>
      </c>
      <c r="GA387" t="str">
        <f t="shared" si="619"/>
        <v/>
      </c>
      <c r="GB387" s="275">
        <f>VLOOKUP(C387,MOVI!C:DT,62,0)</f>
        <v>0</v>
      </c>
      <c r="GC387" s="275">
        <f>VLOOKUP(C387,FPT!B:GA,62,0)</f>
        <v>0</v>
      </c>
      <c r="GD387" t="str">
        <f t="shared" si="620"/>
        <v/>
      </c>
      <c r="GE387" s="275">
        <f>VLOOKUP(C387,MOVI!C:DT,63,0)</f>
        <v>0</v>
      </c>
      <c r="GF387" s="275">
        <f>VLOOKUP(C387,FPT!B:GD,63,0)</f>
        <v>0</v>
      </c>
      <c r="GG387" t="str">
        <f t="shared" si="621"/>
        <v/>
      </c>
      <c r="GH387" s="275">
        <f>VLOOKUP(C387,MOVI!C:DT,64,0)</f>
        <v>0</v>
      </c>
      <c r="GI387" s="275">
        <f>VLOOKUP(C387,FPT!B:GG,64,0)</f>
        <v>0</v>
      </c>
      <c r="GJ387" t="str">
        <f t="shared" si="622"/>
        <v/>
      </c>
      <c r="GK387" s="275">
        <f>VLOOKUP(C387,MOVI!C:DT,65,0)</f>
        <v>0</v>
      </c>
      <c r="GL387" s="275">
        <f>VLOOKUP(C387,FPT!B:GJ,65,0)</f>
        <v>0</v>
      </c>
      <c r="GM387" t="str">
        <f t="shared" si="623"/>
        <v/>
      </c>
      <c r="GN387" s="275">
        <f>VLOOKUP(C387,MOVI!C:DT,66,0)</f>
        <v>0</v>
      </c>
      <c r="GO387" s="275">
        <f>VLOOKUP(C387,FPT!B:GM,66,0)</f>
        <v>0</v>
      </c>
      <c r="GP387" t="str">
        <f t="shared" si="624"/>
        <v/>
      </c>
      <c r="GQ387" s="275">
        <f>VLOOKUP(C387,MOVI!C:DT,67,0)</f>
        <v>0</v>
      </c>
      <c r="GR387" s="275">
        <f>VLOOKUP(C387,FPT!B:GP,67,0)</f>
        <v>0</v>
      </c>
      <c r="GS387" t="str">
        <f t="shared" si="625"/>
        <v/>
      </c>
      <c r="GT387" s="275">
        <f>VLOOKUP(C387,MOVI!C:DT,68,0)</f>
        <v>0</v>
      </c>
      <c r="GU387" s="275">
        <f>VLOOKUP(C387,FPT!B:GS,68,0)</f>
        <v>0</v>
      </c>
      <c r="GV387" t="str">
        <f t="shared" si="626"/>
        <v/>
      </c>
      <c r="GW387" s="275">
        <f>VLOOKUP(C387,MOVI!C:DT,69,0)</f>
        <v>0</v>
      </c>
      <c r="GX387" s="275">
        <f>VLOOKUP(C387,FPT!B:GV,69,0)</f>
        <v>0</v>
      </c>
      <c r="GY387" t="str">
        <f t="shared" si="627"/>
        <v/>
      </c>
      <c r="GZ387" s="275">
        <f>VLOOKUP(C387,MOVI!C:DT,70,0)</f>
        <v>0</v>
      </c>
      <c r="HA387" s="275">
        <f>VLOOKUP(C387,FPT!B:GY,70,0)</f>
        <v>0</v>
      </c>
      <c r="HB387" t="str">
        <f t="shared" si="628"/>
        <v/>
      </c>
      <c r="HC387" s="275">
        <f>VLOOKUP(C387,MOVI!C:DT,71,0)</f>
        <v>8268191</v>
      </c>
      <c r="HD387" s="275">
        <f>ROUND(VLOOKUP(C387,FPT!B:HB,71,0),0)</f>
        <v>8268191</v>
      </c>
      <c r="HE387" t="str">
        <f t="shared" si="629"/>
        <v/>
      </c>
      <c r="HF387" s="275">
        <f>ROUND(VLOOKUP(C387,MOVI!C:DT,72,0),0)</f>
        <v>0</v>
      </c>
      <c r="HG387" s="275">
        <f>ROUND(VLOOKUP(C387,FPT!B:HE,72,0),0)</f>
        <v>0</v>
      </c>
      <c r="HH387" t="str">
        <f t="shared" si="630"/>
        <v/>
      </c>
      <c r="HI387" s="275">
        <f>VLOOKUP(C387,MOVI!C:DT,73,0)</f>
        <v>0</v>
      </c>
      <c r="HJ387" s="275">
        <f>VLOOKUP(C387,FPT!B:HH,73,0)</f>
        <v>0</v>
      </c>
      <c r="HK387" t="str">
        <f t="shared" si="631"/>
        <v/>
      </c>
      <c r="HL387" s="275">
        <f>VLOOKUP(C387,MOVI!C:DT,74,0)</f>
        <v>0</v>
      </c>
      <c r="HM387" s="275">
        <f>VLOOKUP(C387,FPT!B:HK,74,0)</f>
        <v>0</v>
      </c>
      <c r="HN387" t="str">
        <f t="shared" si="632"/>
        <v/>
      </c>
      <c r="HO387" s="275">
        <f>VLOOKUP(C387,MOVI!C:DT,75,0)</f>
        <v>11000000</v>
      </c>
      <c r="HP387" s="275">
        <f>VLOOKUP(C387,FPT!B:HN,75,0)</f>
        <v>11000000</v>
      </c>
      <c r="HQ387" t="str">
        <f t="shared" si="633"/>
        <v/>
      </c>
      <c r="HR387" s="275">
        <f>VLOOKUP(C387,MOVI!C:DT,76,0)</f>
        <v>0</v>
      </c>
      <c r="HS387" s="275">
        <f>VLOOKUP(C387,FPT!B:HQ,76,0)</f>
        <v>0</v>
      </c>
      <c r="HT387" t="str">
        <f t="shared" si="634"/>
        <v/>
      </c>
      <c r="HU387" s="275">
        <f>VLOOKUP(C387,MOVI!C:DT,77,0)</f>
        <v>0</v>
      </c>
      <c r="HV387" s="275">
        <f>VLOOKUP(C387,FPT!B:HT,77,0)</f>
        <v>0</v>
      </c>
      <c r="HW387" t="str">
        <f t="shared" si="635"/>
        <v/>
      </c>
      <c r="HX387" s="274">
        <f>VLOOKUP(C387,MOVI!C:CB,78,0)</f>
        <v>0</v>
      </c>
      <c r="HY387" s="261">
        <f>VLOOKUP(C387,FPT!$B:$CA,78,0)</f>
        <v>0</v>
      </c>
      <c r="HZ387" t="str">
        <f t="shared" si="636"/>
        <v/>
      </c>
      <c r="IA387" s="275">
        <f>VLOOKUP(C387,MOVI!C:CD,79,0)</f>
        <v>0</v>
      </c>
      <c r="IB387" s="275">
        <f>VLOOKUP(C387,FPT!B:HZ,79,0)</f>
        <v>0</v>
      </c>
      <c r="IC387" t="str">
        <f t="shared" si="637"/>
        <v/>
      </c>
      <c r="ID387" s="275">
        <f>VLOOKUP(C387,MOVI!C:CD,80,0)</f>
        <v>0</v>
      </c>
      <c r="IE387" s="275">
        <f>VLOOKUP(C387,FPT!B:IC,80,0)</f>
        <v>0</v>
      </c>
      <c r="IF387" t="str">
        <f t="shared" si="638"/>
        <v/>
      </c>
      <c r="IG387" s="275">
        <f>VLOOKUP(C387,MOVI!C:DT,81,0)</f>
        <v>1206720</v>
      </c>
      <c r="IH387" s="275">
        <f>VLOOKUP(C387,FPT!B:IF,81,0)</f>
        <v>1206720</v>
      </c>
      <c r="II387" t="str">
        <f t="shared" si="639"/>
        <v/>
      </c>
      <c r="IJ387" s="275">
        <f>VLOOKUP(C387,MOVI!C:DT,82,0)</f>
        <v>1206720</v>
      </c>
      <c r="IK387" s="275">
        <f>VLOOKUP(C387,FPT!B:II,82,0)</f>
        <v>1206720</v>
      </c>
      <c r="IL387" t="str">
        <f t="shared" si="640"/>
        <v/>
      </c>
      <c r="IM387" s="275">
        <f>ROUND(VLOOKUP(C387,MOVI!C:DT,83,0),0)</f>
        <v>12206720</v>
      </c>
      <c r="IN387" s="275">
        <f>ROUND(VLOOKUP(C387,FPT!B:IL,83,0),0)</f>
        <v>12206720</v>
      </c>
      <c r="IO387" t="str">
        <f t="shared" si="641"/>
        <v/>
      </c>
      <c r="IP387" s="275">
        <f>VLOOKUP(C387,MOVI!C:DT,84,0)</f>
        <v>0</v>
      </c>
      <c r="IQ387" s="275">
        <f>VLOOKUP(C387,FPT!B:IO,84,0)</f>
        <v>0</v>
      </c>
      <c r="IR387" t="str">
        <f t="shared" si="642"/>
        <v/>
      </c>
      <c r="IS387" s="275">
        <f>ROUND(VLOOKUP(C387,MOVI!C:DT,85,0),0)</f>
        <v>0</v>
      </c>
      <c r="IT387" s="275">
        <f>ROUND(VLOOKUP(C387,FPT!B:IR,85,0),0)</f>
        <v>0</v>
      </c>
      <c r="IU387" t="str">
        <f t="shared" si="643"/>
        <v/>
      </c>
      <c r="IV387" s="275">
        <f>VLOOKUP(C387,MOVI!C:DT,86,0)</f>
        <v>0</v>
      </c>
      <c r="IW387" s="275">
        <f>VLOOKUP(C387,FPT!B:IU,86,0)</f>
        <v>0</v>
      </c>
      <c r="IX387" t="str">
        <f t="shared" si="644"/>
        <v/>
      </c>
      <c r="IY387" s="275">
        <f>ROUND(VLOOKUP(C387,MOVI!C:DT,87,0),0)</f>
        <v>0</v>
      </c>
      <c r="IZ387" s="275">
        <f>ROUND(VLOOKUP(C387,FPT!B:IX,87,0),0)</f>
        <v>0</v>
      </c>
      <c r="JA387" t="str">
        <f t="shared" si="645"/>
        <v/>
      </c>
      <c r="JB387" s="275">
        <f>VLOOKUP(C387,MOVI!C:DT,88,0)</f>
        <v>0</v>
      </c>
      <c r="JC387" s="275">
        <f>VLOOKUP(C387,FPT!B:JA,88,0)</f>
        <v>0</v>
      </c>
      <c r="JD387" t="str">
        <f t="shared" si="646"/>
        <v/>
      </c>
      <c r="JE387" s="275">
        <f>VLOOKUP(C387,MOVI!C:DT,89,0)</f>
        <v>0</v>
      </c>
      <c r="JF387" s="275">
        <f>VLOOKUP(C387,FPT!B:JD,89,0)</f>
        <v>0</v>
      </c>
      <c r="JG387" t="str">
        <f t="shared" si="647"/>
        <v/>
      </c>
      <c r="JH387" s="275">
        <f>VLOOKUP(C387,MOVI!C:DT,90,0)</f>
        <v>0</v>
      </c>
      <c r="JI387" s="275">
        <f>VLOOKUP(C387,FPT!B:JG,90,0)</f>
        <v>0</v>
      </c>
      <c r="JJ387" t="str">
        <f t="shared" si="648"/>
        <v/>
      </c>
      <c r="JK387" s="275">
        <f>VLOOKUP(C387,MOVI!C:DT,91,0)</f>
        <v>0</v>
      </c>
      <c r="JL387" s="275">
        <f>VLOOKUP(C387,FPT!B:JJ,91,0)</f>
        <v>0</v>
      </c>
      <c r="JM387" t="str">
        <f t="shared" si="649"/>
        <v/>
      </c>
      <c r="JN387" s="275">
        <f>VLOOKUP(C387,MOVI!C:DT,92,0)</f>
        <v>0</v>
      </c>
      <c r="JO387" s="275">
        <f>VLOOKUP(C387,FPT!B:JM,92,0)</f>
        <v>0</v>
      </c>
      <c r="JP387" t="str">
        <f t="shared" si="650"/>
        <v/>
      </c>
      <c r="JQ387" s="275">
        <f>VLOOKUP(C387,MOVI!C:DT,93,0)</f>
        <v>0</v>
      </c>
      <c r="JR387" s="275">
        <f>VLOOKUP(C387,FPT!B:JP,93,0)</f>
        <v>0</v>
      </c>
      <c r="JS387" t="str">
        <f t="shared" si="651"/>
        <v/>
      </c>
      <c r="JT387" s="275">
        <f>VLOOKUP(C387,MOVI!C:DT,94,0)</f>
        <v>0</v>
      </c>
      <c r="JU387" s="275">
        <f>VLOOKUP(C387,FPT!B:JS,94,0)</f>
        <v>0</v>
      </c>
      <c r="JV387" t="str">
        <f t="shared" si="652"/>
        <v/>
      </c>
      <c r="JW387" s="275">
        <f>VLOOKUP(C387,MOVI!C:DT,95,0)</f>
        <v>7061471</v>
      </c>
      <c r="JX387" s="275">
        <f>VLOOKUP(C387,FPT!B:JV,95,0)</f>
        <v>7061471</v>
      </c>
      <c r="JY387" t="str">
        <f t="shared" si="653"/>
        <v/>
      </c>
      <c r="JZ387" s="275">
        <f>VLOOKUP(C387,MOVI!C:DT,96,0)</f>
        <v>0</v>
      </c>
      <c r="KA387" s="275">
        <f>VLOOKUP(C387,FPT!B:JY,96,0)</f>
        <v>0</v>
      </c>
      <c r="KB387" t="str">
        <f t="shared" si="654"/>
        <v/>
      </c>
      <c r="KC387" s="275">
        <f>VLOOKUP(C387,MOVI!C:DT,97,0)</f>
        <v>7061471</v>
      </c>
      <c r="KD387" s="275">
        <f>VLOOKUP(C387,FPT!B:KB,97,0)</f>
        <v>7061471</v>
      </c>
      <c r="KE387" t="str">
        <f t="shared" si="655"/>
        <v/>
      </c>
      <c r="KF387" s="275">
        <f>VLOOKUP(C387,MOVI!C:DT,98,0)</f>
        <v>0</v>
      </c>
      <c r="KG387" s="275">
        <f>VLOOKUP(C387,FPT!B:KE,98,0)</f>
        <v>0</v>
      </c>
      <c r="KH387" t="str">
        <f t="shared" si="656"/>
        <v/>
      </c>
      <c r="KI387" s="275">
        <f>VLOOKUP(C387,MOVI!C:DT,99,0)</f>
        <v>0</v>
      </c>
      <c r="KJ387" s="275">
        <f>VLOOKUP(C387,FPT!B:KH,99,0)</f>
        <v>0</v>
      </c>
      <c r="KK387" t="str">
        <f t="shared" si="657"/>
        <v/>
      </c>
      <c r="KL387" s="275">
        <f>VLOOKUP(C387,MOVI!C:DT,100,0)</f>
        <v>0</v>
      </c>
      <c r="KM387" s="275">
        <f>VLOOKUP(C387,FPT!B:KK,100,0)</f>
        <v>0</v>
      </c>
      <c r="KN387" t="str">
        <f t="shared" si="658"/>
        <v/>
      </c>
      <c r="KO387" s="275">
        <f>VLOOKUP(C387,MOVI!C:DT,101,0)</f>
        <v>0</v>
      </c>
      <c r="KP387" s="275">
        <f>VLOOKUP(C387,FPT!B:KN,101,0)</f>
        <v>0</v>
      </c>
      <c r="KQ387" t="str">
        <f t="shared" si="659"/>
        <v/>
      </c>
      <c r="KR387" s="275">
        <f>VLOOKUP(C387,MOVI!C:DT,102,0)</f>
        <v>0</v>
      </c>
      <c r="KS387" s="275">
        <f>VLOOKUP(C387,FPT!B:KQ,102,0)</f>
        <v>0</v>
      </c>
      <c r="KT387" t="str">
        <f t="shared" si="660"/>
        <v/>
      </c>
      <c r="KU387" s="275">
        <f>VLOOKUP(C387,MOVI!C:DT,103,0)</f>
        <v>0</v>
      </c>
      <c r="KV387" s="275">
        <f>VLOOKUP(C387,FPT!B:KT,103,0)</f>
        <v>0</v>
      </c>
      <c r="KW387" t="str">
        <f t="shared" si="661"/>
        <v/>
      </c>
      <c r="KX387" s="275">
        <f>VLOOKUP(C387,MOVI!C:DT,104,0)</f>
        <v>1206720</v>
      </c>
      <c r="KY387" s="275">
        <f>VLOOKUP(C387,FPT!B:KW,104,0)</f>
        <v>1206720</v>
      </c>
      <c r="KZ387" t="str">
        <f t="shared" si="662"/>
        <v/>
      </c>
      <c r="LA387" s="275">
        <f>VLOOKUP(C387,MOVI!C:DT,105,0)</f>
        <v>0</v>
      </c>
      <c r="LB387" s="275">
        <f>VLOOKUP(C387,FPT!B:KZ,105,0)</f>
        <v>0</v>
      </c>
      <c r="LC387" t="str">
        <f t="shared" si="663"/>
        <v/>
      </c>
      <c r="LD387" s="275">
        <f>VLOOKUP(C387,MOVI!C:DT,106,0)</f>
        <v>8268191</v>
      </c>
      <c r="LE387" s="275">
        <f>VLOOKUP(C387,FPT!B:LC,106,0)</f>
        <v>8268191</v>
      </c>
      <c r="LF387" t="str">
        <f t="shared" si="664"/>
        <v/>
      </c>
      <c r="LG387" s="273">
        <f>VLOOKUP(C387,MOVI!C:DT,107,0)</f>
        <v>0</v>
      </c>
      <c r="LH387" s="273">
        <f>VLOOKUP(C387,FPT!B:LF,107,0)</f>
        <v>0</v>
      </c>
      <c r="LI387" t="str">
        <f t="shared" si="665"/>
        <v/>
      </c>
      <c r="LJ387" t="str">
        <f>VLOOKUP(C387,MOVI!C:DV,108,0)</f>
        <v>Việt PhúSouthBuy now pay later</v>
      </c>
      <c r="LK387" s="252" t="str">
        <f>VLOOKUP(C387,FPT!B:LI,108,0)</f>
        <v>Việt PhúSouthBuy now pay later</v>
      </c>
      <c r="LL387" t="str">
        <f t="shared" si="666"/>
        <v/>
      </c>
      <c r="LM387" s="275">
        <f>ROUND(VLOOKUP(C387,MOVI!C:DV,109,0),0)</f>
        <v>833333</v>
      </c>
      <c r="LN387" s="275">
        <f>ROUND(VLOOKUP(C387,FPT!B:LL,109,0),0)</f>
        <v>833333</v>
      </c>
      <c r="LO387" t="str">
        <f t="shared" si="667"/>
        <v/>
      </c>
      <c r="LP387" t="str">
        <f>VLOOKUP(C387,MOVI!C:DV,110,0)</f>
        <v>HO</v>
      </c>
      <c r="LQ387" s="247" t="str">
        <f>VLOOKUP(C387,FPT!B:LO,110,0)</f>
        <v>HO</v>
      </c>
      <c r="LR387" t="str">
        <f t="shared" si="668"/>
        <v/>
      </c>
      <c r="LS387">
        <f>MOVI!DI382</f>
        <v>9</v>
      </c>
      <c r="LV387">
        <f>MOVI!DJ382</f>
        <v>0</v>
      </c>
      <c r="LW387">
        <f>MOVI!DK382</f>
        <v>0</v>
      </c>
      <c r="LX387">
        <f>MOVI!DL382</f>
        <v>0</v>
      </c>
      <c r="LY387">
        <f>MOVI!DM382</f>
        <v>0</v>
      </c>
      <c r="LZ387">
        <f>MOVI!DN382</f>
        <v>0</v>
      </c>
      <c r="MA387">
        <f>MOVI!DO382</f>
        <v>0</v>
      </c>
      <c r="MB387" t="str">
        <f>MOVI!DP382</f>
        <v/>
      </c>
      <c r="MC387">
        <f>MOVI!DQ382</f>
        <v>0</v>
      </c>
      <c r="MD387">
        <f>MOVI!DR382</f>
        <v>0</v>
      </c>
      <c r="ME387" t="str">
        <f>VLOOKUP(C387,MOVI!C:DV,121,0)</f>
        <v/>
      </c>
      <c r="MF387" s="252"/>
      <c r="MG387" t="str">
        <f t="shared" si="672"/>
        <v/>
      </c>
      <c r="MH387" t="str">
        <f>VLOOKUP(C387,MOVI!C:DT,122,0)</f>
        <v>Việt PhúSouth</v>
      </c>
      <c r="MI387" s="252" t="str">
        <f>VLOOKUP(C387,FPT!B:DS,112,0)</f>
        <v>Việt PhúSouth</v>
      </c>
      <c r="MJ387" t="str">
        <f t="shared" si="669"/>
        <v/>
      </c>
    </row>
    <row r="388" spans="1:348" x14ac:dyDescent="0.25">
      <c r="A388">
        <v>380</v>
      </c>
      <c r="B388" s="48">
        <v>6201</v>
      </c>
      <c r="C388" s="271" t="s">
        <v>778</v>
      </c>
      <c r="D388" t="str">
        <f>VLOOKUP(C388,MOVI!C:D,2,0)</f>
        <v>Vũ Thị Mỹ Ngọc</v>
      </c>
      <c r="E388" t="str">
        <f>VLOOKUP(C388,FPT!B:C,2,0)</f>
        <v>Vũ Thị Mỹ Ngọc</v>
      </c>
      <c r="F388" t="str">
        <f t="shared" si="562"/>
        <v/>
      </c>
      <c r="G388" t="str">
        <f>VLOOKUP(C388,MOVI!C:E,3,0)</f>
        <v>Buy now pay later</v>
      </c>
      <c r="H388" t="str">
        <f>VLOOKUP(C388,FPT!B:F,3,0)</f>
        <v>Buy now pay later</v>
      </c>
      <c r="I388" t="str">
        <f t="shared" si="563"/>
        <v/>
      </c>
      <c r="J388" t="str">
        <f>VLOOKUP(C388,MOVI!C:H,4,0)</f>
        <v>BNPL - Business Dev</v>
      </c>
      <c r="K388" t="str">
        <f>VLOOKUP(C388,FPT!B:I,4,0)</f>
        <v>BNPL - Business Dev</v>
      </c>
      <c r="L388" t="str">
        <f t="shared" si="564"/>
        <v/>
      </c>
      <c r="M388" t="str">
        <f>VLOOKUP(C388,MOVI!C:DT,5,0)</f>
        <v>Manager</v>
      </c>
      <c r="N388" t="str">
        <f>VLOOKUP(C388,FPT!B:L,5,0)</f>
        <v>Manager</v>
      </c>
      <c r="O388" t="str">
        <f t="shared" si="565"/>
        <v/>
      </c>
      <c r="P388" t="str">
        <f>VLOOKUP(C388,MOVI!C:DT,6,0)</f>
        <v>Buy now pay later Business Development Manager</v>
      </c>
      <c r="Q388" t="str">
        <f>VLOOKUP(C388,FPT!B:O,6,0)</f>
        <v>Buy now pay later Business Development Manager</v>
      </c>
      <c r="R388" t="str">
        <f t="shared" si="566"/>
        <v/>
      </c>
      <c r="S388" t="str">
        <f>VLOOKUP(C388,MOVI!C:DT,7,0)</f>
        <v>South</v>
      </c>
      <c r="T388" t="str">
        <f>VLOOKUP(C388,FPT!B:R,7,0)</f>
        <v>South</v>
      </c>
      <c r="U388" t="str">
        <f t="shared" si="567"/>
        <v/>
      </c>
      <c r="V388" t="str">
        <f>VLOOKUP(C388,MOVI!C:DT,8,0)</f>
        <v>Việt Phú</v>
      </c>
      <c r="W388" t="str">
        <f>VLOOKUP(C388,FPT!B:U,8,0)</f>
        <v>Việt Phú</v>
      </c>
      <c r="X388" t="str">
        <f t="shared" si="568"/>
        <v/>
      </c>
      <c r="Y388" t="str">
        <f>VLOOKUP(C388,MOVI!C:DT,9,0)</f>
        <v>Full-time</v>
      </c>
      <c r="Z388" t="str">
        <f>VLOOKUP(C388,FPT!B:X,9,0)</f>
        <v>Full-time</v>
      </c>
      <c r="AA388" t="str">
        <f t="shared" si="569"/>
        <v/>
      </c>
      <c r="AB388" t="str">
        <f>VLOOKUP(C388,MOVI!C:DT,10,0)</f>
        <v>Permanent</v>
      </c>
      <c r="AC388" t="str">
        <f>VLOOKUP(C388,FPT!B:AA,10,0)</f>
        <v>Permanent</v>
      </c>
      <c r="AD388" t="str">
        <f t="shared" si="570"/>
        <v/>
      </c>
      <c r="AE388" s="247">
        <f>VLOOKUP(C388,MOVI!C:DT,11,0)</f>
        <v>44455</v>
      </c>
      <c r="AF388" s="247">
        <f>VLOOKUP(C388,FPT!B:AD,11,0)</f>
        <v>44455</v>
      </c>
      <c r="AG388" t="str">
        <f t="shared" si="571"/>
        <v/>
      </c>
      <c r="AH388" s="260" t="str">
        <f>VLOOKUP(C388,MOVI!C:DT,12,0)</f>
        <v/>
      </c>
      <c r="AI388" s="260"/>
      <c r="AJ388" t="str">
        <f t="shared" si="671"/>
        <v/>
      </c>
      <c r="AK388">
        <f>VLOOKUP(C388,MOVI!C:DT,13,0)</f>
        <v>0</v>
      </c>
      <c r="AL388" s="247">
        <f>VLOOKUP(C388,FPT!B:AJ,13,0)</f>
        <v>0</v>
      </c>
      <c r="AM388" t="str">
        <f t="shared" si="670"/>
        <v/>
      </c>
      <c r="AN388" s="247">
        <f>VLOOKUP(C388,MOVI!C:DT,14,0)</f>
        <v>0</v>
      </c>
      <c r="AO388" s="247">
        <f>VLOOKUP(C388,FPT!B:AM,14,0)</f>
        <v>0</v>
      </c>
      <c r="AP388" t="str">
        <f t="shared" si="572"/>
        <v/>
      </c>
      <c r="AQ388" t="str">
        <f>VLOOKUP(C388,MOVI!C:DT,15,0)</f>
        <v>LC</v>
      </c>
      <c r="AR388" s="247" t="str">
        <f>VLOOKUP(C388,FPT!B:AP,15,0)</f>
        <v>LC</v>
      </c>
      <c r="AS388" t="str">
        <f t="shared" si="573"/>
        <v/>
      </c>
      <c r="AT388" s="282" t="str">
        <f>VLOOKUP(C388,MOVI!C:DT,16,0)</f>
        <v>LTTP</v>
      </c>
      <c r="AU388" s="247" t="str">
        <f>VLOOKUP(C388,FPT!B:AS,16,0)</f>
        <v>LTTP</v>
      </c>
      <c r="AV388" t="str">
        <f t="shared" si="574"/>
        <v/>
      </c>
      <c r="AW388" t="str">
        <f>VLOOKUP(C388,MOVI!C:DT,17,0)</f>
        <v>L</v>
      </c>
      <c r="AX388" s="247" t="str">
        <f>VLOOKUP(C388,FPT!B:AV,17,0)</f>
        <v>L</v>
      </c>
      <c r="AY388" t="str">
        <f t="shared" si="575"/>
        <v/>
      </c>
      <c r="AZ388">
        <f>VLOOKUP(C388,MOVI!C:DT,18,0)</f>
        <v>0</v>
      </c>
      <c r="BA388" s="247">
        <f>VLOOKUP(C388,FPT!B:AY,18,0)</f>
        <v>0</v>
      </c>
      <c r="BB388" t="str">
        <f t="shared" si="576"/>
        <v/>
      </c>
      <c r="BC388" s="275">
        <f>VLOOKUP(C388,MOVI!C:DT,19,0)</f>
        <v>40000000</v>
      </c>
      <c r="BD388" s="275">
        <f>VLOOKUP(C388,FPT!B:BB,19,0)</f>
        <v>40000000</v>
      </c>
      <c r="BE388" t="str">
        <f t="shared" si="577"/>
        <v/>
      </c>
      <c r="BF388">
        <f>VLOOKUP(C388,MOVI!C:DT,20,0)</f>
        <v>0</v>
      </c>
      <c r="BG388" s="252">
        <f>VLOOKUP(C388,FPT!B:BE,20,0)</f>
        <v>0</v>
      </c>
      <c r="BH388" t="str">
        <f t="shared" si="578"/>
        <v/>
      </c>
      <c r="BI388" s="275">
        <f>VLOOKUP(C388,MOVI!C:DT,21,0)</f>
        <v>40000000</v>
      </c>
      <c r="BJ388" s="275">
        <f>VLOOKUP(C388,FPT!B:BH,21,0)</f>
        <v>40000000</v>
      </c>
      <c r="BK388" t="str">
        <f t="shared" si="579"/>
        <v/>
      </c>
      <c r="BL388" s="275">
        <f>VLOOKUP(C388,MOVI!C:DT,22,0)</f>
        <v>0</v>
      </c>
      <c r="BM388" s="275">
        <f>VLOOKUP(C388,FPT!B:BK,22,0)</f>
        <v>0</v>
      </c>
      <c r="BN388" t="str">
        <f t="shared" si="580"/>
        <v/>
      </c>
      <c r="BO388" s="275">
        <f>VLOOKUP(C388,MOVI!C:DT,23,0)</f>
        <v>0</v>
      </c>
      <c r="BP388" s="275">
        <f>VLOOKUP(C388,FPT!B:BN,23,0)</f>
        <v>0</v>
      </c>
      <c r="BQ388" t="str">
        <f t="shared" si="581"/>
        <v/>
      </c>
      <c r="BR388" s="275">
        <f>VLOOKUP(C388,MOVI!C:DT,24,0)</f>
        <v>0</v>
      </c>
      <c r="BS388" s="275">
        <f>VLOOKUP(C388,FPT!B:BQ,24,0)</f>
        <v>0</v>
      </c>
      <c r="BT388" t="str">
        <f t="shared" si="582"/>
        <v/>
      </c>
      <c r="BU388" s="275">
        <f>VLOOKUP(C388,MOVI!C:DT,25,0)</f>
        <v>0</v>
      </c>
      <c r="BV388" s="275">
        <f>VLOOKUP(C388,FPT!B:BT,25,0)</f>
        <v>0</v>
      </c>
      <c r="BW388" t="str">
        <f t="shared" si="583"/>
        <v/>
      </c>
      <c r="BX388" s="275">
        <f>VLOOKUP(C388,MOVI!C:DT,26,0)</f>
        <v>0</v>
      </c>
      <c r="BY388" s="275">
        <f>VLOOKUP(C388,FPT!B:BW,26,0)</f>
        <v>0</v>
      </c>
      <c r="BZ388" t="str">
        <f t="shared" si="584"/>
        <v/>
      </c>
      <c r="CA388" s="275">
        <f>VLOOKUP(C388,MOVI!C:DT,27,0)</f>
        <v>0</v>
      </c>
      <c r="CB388" s="275">
        <f>VLOOKUP(C388,FPT!B:BZ,27,0)</f>
        <v>0</v>
      </c>
      <c r="CC388" t="str">
        <f t="shared" si="585"/>
        <v/>
      </c>
      <c r="CD388" s="275">
        <f>VLOOKUP(C388,MOVI!C:DT,28,0)</f>
        <v>0</v>
      </c>
      <c r="CE388" s="275">
        <f>VLOOKUP(C388,FPT!B:CC,28,0)</f>
        <v>0</v>
      </c>
      <c r="CF388" t="str">
        <f t="shared" si="586"/>
        <v/>
      </c>
      <c r="CG388" t="str">
        <f>VLOOKUP(C388,MOVI!C:DT,29,0)</f>
        <v>TB, CN</v>
      </c>
      <c r="CH388" s="252" t="str">
        <f>VLOOKUP(C388,FPT!B:CF,29,0)</f>
        <v>TB, CN</v>
      </c>
      <c r="CI388" t="str">
        <f t="shared" si="587"/>
        <v/>
      </c>
      <c r="CJ388">
        <f>VLOOKUP(C388,MOVI!C:DT,30,0)</f>
        <v>21</v>
      </c>
      <c r="CK388" s="252">
        <f>VLOOKUP(C388,FPT!B:CI,30,0)</f>
        <v>21</v>
      </c>
      <c r="CL388" t="str">
        <f t="shared" si="588"/>
        <v/>
      </c>
      <c r="CM388">
        <f>VLOOKUP(C388,MOVI!C:DT,31,0)</f>
        <v>20</v>
      </c>
      <c r="CN388" s="252">
        <f>VLOOKUP(C388,FPT!B:CL,31,0)</f>
        <v>20</v>
      </c>
      <c r="CO388" t="str">
        <f t="shared" si="589"/>
        <v/>
      </c>
      <c r="CP388" s="275">
        <f>VLOOKUP(C388,MOVI!C:DT,32,0)</f>
        <v>1</v>
      </c>
      <c r="CQ388" s="275">
        <f>VLOOKUP(C388,FPT!B:CO,32,0)</f>
        <v>1</v>
      </c>
      <c r="CR388" t="str">
        <f t="shared" si="590"/>
        <v/>
      </c>
      <c r="CS388" s="275">
        <f>VLOOKUP(C388,MOVI!C:DT,33,0)</f>
        <v>0</v>
      </c>
      <c r="CT388" s="275">
        <f>VLOOKUP(C388,FPT!B:CR,33,0)</f>
        <v>0</v>
      </c>
      <c r="CU388" t="str">
        <f t="shared" si="591"/>
        <v/>
      </c>
      <c r="CV388" s="275">
        <f>VLOOKUP(C388,MOVI!C:DT,34,0)</f>
        <v>0</v>
      </c>
      <c r="CW388" s="275">
        <f>VLOOKUP(C388,FPT!B:CU,34,0)</f>
        <v>0</v>
      </c>
      <c r="CX388" t="str">
        <f t="shared" si="592"/>
        <v/>
      </c>
      <c r="CY388" s="275">
        <f>VLOOKUP(C388,MOVI!C:DT,35,0)</f>
        <v>21</v>
      </c>
      <c r="CZ388" s="275">
        <f>VLOOKUP(C388,FPT!B:CX,35,0)</f>
        <v>21</v>
      </c>
      <c r="DA388" t="str">
        <f t="shared" si="593"/>
        <v/>
      </c>
      <c r="DB388" s="275">
        <f>VLOOKUP(C388,MOVI!C:DT,36,0)</f>
        <v>0</v>
      </c>
      <c r="DC388" s="275">
        <f>VLOOKUP(C388,FPT!B:DA,36,0)</f>
        <v>0</v>
      </c>
      <c r="DD388" t="str">
        <f t="shared" si="594"/>
        <v/>
      </c>
      <c r="DE388" s="275">
        <f>VLOOKUP(C388,MOVI!C:DT,37,0)</f>
        <v>0</v>
      </c>
      <c r="DF388" s="275">
        <f>VLOOKUP(C388,FPT!B:DD,37,0)</f>
        <v>0</v>
      </c>
      <c r="DG388" t="str">
        <f t="shared" si="595"/>
        <v/>
      </c>
      <c r="DH388" s="275">
        <f>VLOOKUP(C388,MOVI!C:DT,38,0)</f>
        <v>0</v>
      </c>
      <c r="DI388" s="275">
        <f>VLOOKUP(C388,FPT!B:DG,38,0)</f>
        <v>0</v>
      </c>
      <c r="DJ388" t="str">
        <f t="shared" si="596"/>
        <v/>
      </c>
      <c r="DK388" s="275">
        <f>VLOOKUP(C388,MOVI!C:DT,39,0)</f>
        <v>0</v>
      </c>
      <c r="DL388" s="275">
        <f>VLOOKUP(C388,FPT!B:DJ,39,0)</f>
        <v>0</v>
      </c>
      <c r="DM388" t="str">
        <f t="shared" si="597"/>
        <v/>
      </c>
      <c r="DN388" s="275">
        <f>VLOOKUP(C388,MOVI!C:DT,40,0)</f>
        <v>0</v>
      </c>
      <c r="DO388" s="275">
        <f>VLOOKUP(C388,FPT!B:DM,40,0)</f>
        <v>0</v>
      </c>
      <c r="DP388" t="str">
        <f t="shared" si="598"/>
        <v/>
      </c>
      <c r="DQ388" s="275">
        <f>VLOOKUP(C388,MOVI!C:DT,41,0)</f>
        <v>0</v>
      </c>
      <c r="DR388" s="275">
        <f>VLOOKUP(C388,FPT!B:DP,41,0)</f>
        <v>0</v>
      </c>
      <c r="DS388" t="str">
        <f t="shared" si="599"/>
        <v/>
      </c>
      <c r="DT388" s="275">
        <f>VLOOKUP(C388,MOVI!C:DT,42,0)</f>
        <v>40000000</v>
      </c>
      <c r="DU388" s="275">
        <f>ROUND(VLOOKUP(C388,FPT!B:DS,42,0),0)</f>
        <v>40000000</v>
      </c>
      <c r="DV388" t="str">
        <f t="shared" si="600"/>
        <v/>
      </c>
      <c r="DW388" s="275">
        <f>VLOOKUP(C388,MOVI!C:DT,43,0)</f>
        <v>0</v>
      </c>
      <c r="DX388" s="275">
        <f>VLOOKUP(C388,FPT!B:DV,43,0)</f>
        <v>0</v>
      </c>
      <c r="DY388" t="str">
        <f t="shared" si="601"/>
        <v/>
      </c>
      <c r="DZ388" s="275">
        <f>VLOOKUP(C388,MOVI!C:DT,44,0)</f>
        <v>0</v>
      </c>
      <c r="EA388" s="275">
        <f>VLOOKUP(C388,FPT!B:DY,44,0)</f>
        <v>0</v>
      </c>
      <c r="EB388" t="str">
        <f t="shared" si="602"/>
        <v/>
      </c>
      <c r="EC388" s="275">
        <f>VLOOKUP(C388,MOVI!C:DT,45,0)</f>
        <v>40000000</v>
      </c>
      <c r="ED388" s="275">
        <f>ROUND(VLOOKUP(C388,FPT!B:EB,45,0),0)</f>
        <v>40000000</v>
      </c>
      <c r="EE388" t="str">
        <f t="shared" si="603"/>
        <v/>
      </c>
      <c r="EF388" s="275">
        <f>VLOOKUP(C388,MOVI!C:DT,46,0)</f>
        <v>0</v>
      </c>
      <c r="EG388" s="275">
        <f>VLOOKUP(C388,FPT!B:EE,46,0)</f>
        <v>0</v>
      </c>
      <c r="EH388" t="str">
        <f t="shared" si="604"/>
        <v/>
      </c>
      <c r="EI388" s="275">
        <f>VLOOKUP(C388,MOVI!C:DT,47,0)</f>
        <v>0</v>
      </c>
      <c r="EJ388" s="275">
        <f>VLOOKUP(C388,FPT!B:EH,47,0)</f>
        <v>0</v>
      </c>
      <c r="EK388" t="str">
        <f t="shared" si="605"/>
        <v/>
      </c>
      <c r="EL388" s="275">
        <f>VLOOKUP(C388,MOVI!C:DT,48,0)</f>
        <v>0</v>
      </c>
      <c r="EM388" s="275">
        <f>VLOOKUP(C388,FPT!B:EK,48,0)</f>
        <v>0</v>
      </c>
      <c r="EN388" t="str">
        <f t="shared" si="606"/>
        <v/>
      </c>
      <c r="EO388" s="275">
        <f>VLOOKUP(C388,MOVI!C:DT,49,0)</f>
        <v>0</v>
      </c>
      <c r="EP388" s="275">
        <f>VLOOKUP(C388,FPT!B:EN,49,0)</f>
        <v>0</v>
      </c>
      <c r="EQ388" t="str">
        <f t="shared" si="607"/>
        <v/>
      </c>
      <c r="ER388" s="275">
        <f>VLOOKUP(C388,MOVI!C:DT,50,0)</f>
        <v>0</v>
      </c>
      <c r="ES388" s="275">
        <f>VLOOKUP(C388,FPT!B:EQ,50,0)</f>
        <v>0</v>
      </c>
      <c r="ET388" t="str">
        <f t="shared" si="608"/>
        <v/>
      </c>
      <c r="EU388" s="275">
        <f>VLOOKUP(C388,MOVI!C:DT,51,0)</f>
        <v>0</v>
      </c>
      <c r="EV388" s="275">
        <f>VLOOKUP(C388,FPT!B:ET,51,0)</f>
        <v>0</v>
      </c>
      <c r="EW388" t="str">
        <f t="shared" si="609"/>
        <v/>
      </c>
      <c r="EX388" s="275">
        <f>VLOOKUP(C388,MOVI!C:DT,52,0)</f>
        <v>0</v>
      </c>
      <c r="EY388" s="275">
        <f>VLOOKUP(C388,FPT!B:EW,52,0)</f>
        <v>0</v>
      </c>
      <c r="EZ388" t="str">
        <f t="shared" si="610"/>
        <v/>
      </c>
      <c r="FA388" s="275">
        <f>VLOOKUP(C388,MOVI!C:DT,53,0)</f>
        <v>0</v>
      </c>
      <c r="FB388" s="275">
        <f>VLOOKUP(C388,FPT!B:EZ,53,0)</f>
        <v>0</v>
      </c>
      <c r="FC388" t="str">
        <f t="shared" si="611"/>
        <v/>
      </c>
      <c r="FD388" s="275">
        <f>VLOOKUP(C388,MOVI!C:DT,54,0)</f>
        <v>0</v>
      </c>
      <c r="FE388" s="275">
        <f>VLOOKUP(C388,FPT!B:FC,54,0)</f>
        <v>0</v>
      </c>
      <c r="FF388" t="str">
        <f t="shared" si="612"/>
        <v/>
      </c>
      <c r="FG388" s="275">
        <f>VLOOKUP(C388,MOVI!C:DT,55,0)</f>
        <v>0</v>
      </c>
      <c r="FH388" s="275">
        <f>VLOOKUP(C388,FPT!B:FF,55,0)</f>
        <v>0</v>
      </c>
      <c r="FI388" t="str">
        <f t="shared" si="613"/>
        <v/>
      </c>
      <c r="FJ388" s="275">
        <f>VLOOKUP(C388,MOVI!C:DT,56,0)</f>
        <v>0</v>
      </c>
      <c r="FK388" s="275">
        <f>VLOOKUP(C388,FPT!B:FI,56,0)</f>
        <v>0</v>
      </c>
      <c r="FL388" t="str">
        <f t="shared" si="614"/>
        <v/>
      </c>
      <c r="FM388" s="275">
        <f>VLOOKUP(C388,MOVI!C:DT,57,0)</f>
        <v>0</v>
      </c>
      <c r="FN388" s="275">
        <f>VLOOKUP(C388,FPT!B:FL,57,0)</f>
        <v>0</v>
      </c>
      <c r="FO388" t="str">
        <f t="shared" si="615"/>
        <v/>
      </c>
      <c r="FP388" s="275">
        <f>VLOOKUP(C388,MOVI!C:DT,58,0)</f>
        <v>0</v>
      </c>
      <c r="FQ388" s="275">
        <f>VLOOKUP(C388,FPT!B:FO,58,0)</f>
        <v>0</v>
      </c>
      <c r="FR388" t="str">
        <f t="shared" si="616"/>
        <v/>
      </c>
      <c r="FS388" s="275">
        <f>VLOOKUP(C388,MOVI!C:DT,59,0)</f>
        <v>0</v>
      </c>
      <c r="FT388" s="275">
        <f>VLOOKUP(C388,FPT!B:FR,59,0)</f>
        <v>0</v>
      </c>
      <c r="FU388" t="str">
        <f t="shared" si="617"/>
        <v/>
      </c>
      <c r="FV388" s="275">
        <f>VLOOKUP(C388,MOVI!C:DT,60,0)</f>
        <v>0</v>
      </c>
      <c r="FW388" s="275">
        <f>VLOOKUP(C388,FPT!B:FU,60,0)</f>
        <v>0</v>
      </c>
      <c r="FX388" t="str">
        <f t="shared" si="618"/>
        <v/>
      </c>
      <c r="FY388" s="275">
        <f>VLOOKUP(C388,MOVI!C:DT,61,0)</f>
        <v>0</v>
      </c>
      <c r="FZ388" s="275">
        <f>VLOOKUP(C388,FPT!B:FX,61,0)</f>
        <v>0</v>
      </c>
      <c r="GA388" t="str">
        <f t="shared" si="619"/>
        <v/>
      </c>
      <c r="GB388" s="275">
        <f>VLOOKUP(C388,MOVI!C:DT,62,0)</f>
        <v>0</v>
      </c>
      <c r="GC388" s="275">
        <f>VLOOKUP(C388,FPT!B:GA,62,0)</f>
        <v>0</v>
      </c>
      <c r="GD388" t="str">
        <f t="shared" si="620"/>
        <v/>
      </c>
      <c r="GE388" s="275">
        <f>VLOOKUP(C388,MOVI!C:DT,63,0)</f>
        <v>0</v>
      </c>
      <c r="GF388" s="275">
        <f>VLOOKUP(C388,FPT!B:GD,63,0)</f>
        <v>0</v>
      </c>
      <c r="GG388" t="str">
        <f t="shared" si="621"/>
        <v/>
      </c>
      <c r="GH388" s="275">
        <f>VLOOKUP(C388,MOVI!C:DT,64,0)</f>
        <v>0</v>
      </c>
      <c r="GI388" s="275">
        <f>VLOOKUP(C388,FPT!B:GG,64,0)</f>
        <v>0</v>
      </c>
      <c r="GJ388" t="str">
        <f t="shared" si="622"/>
        <v/>
      </c>
      <c r="GK388" s="275">
        <f>VLOOKUP(C388,MOVI!C:DT,65,0)</f>
        <v>0</v>
      </c>
      <c r="GL388" s="275">
        <f>VLOOKUP(C388,FPT!B:GJ,65,0)</f>
        <v>0</v>
      </c>
      <c r="GM388" t="str">
        <f t="shared" si="623"/>
        <v/>
      </c>
      <c r="GN388" s="275">
        <f>VLOOKUP(C388,MOVI!C:DT,66,0)</f>
        <v>0</v>
      </c>
      <c r="GO388" s="275">
        <f>VLOOKUP(C388,FPT!B:GM,66,0)</f>
        <v>0</v>
      </c>
      <c r="GP388" t="str">
        <f t="shared" si="624"/>
        <v/>
      </c>
      <c r="GQ388" s="275">
        <f>VLOOKUP(C388,MOVI!C:DT,67,0)</f>
        <v>0</v>
      </c>
      <c r="GR388" s="275">
        <f>VLOOKUP(C388,FPT!B:GP,67,0)</f>
        <v>0</v>
      </c>
      <c r="GS388" t="str">
        <f t="shared" si="625"/>
        <v/>
      </c>
      <c r="GT388" s="275">
        <f>VLOOKUP(C388,MOVI!C:DT,68,0)</f>
        <v>0</v>
      </c>
      <c r="GU388" s="275">
        <f>VLOOKUP(C388,FPT!B:GS,68,0)</f>
        <v>0</v>
      </c>
      <c r="GV388" t="str">
        <f t="shared" si="626"/>
        <v/>
      </c>
      <c r="GW388" s="275">
        <f>VLOOKUP(C388,MOVI!C:DT,69,0)</f>
        <v>0</v>
      </c>
      <c r="GX388" s="275">
        <f>VLOOKUP(C388,FPT!B:GV,69,0)</f>
        <v>0</v>
      </c>
      <c r="GY388" t="str">
        <f t="shared" si="627"/>
        <v/>
      </c>
      <c r="GZ388" s="275">
        <f>VLOOKUP(C388,MOVI!C:DT,70,0)</f>
        <v>0</v>
      </c>
      <c r="HA388" s="275">
        <f>VLOOKUP(C388,FPT!B:GY,70,0)</f>
        <v>0</v>
      </c>
      <c r="HB388" t="str">
        <f t="shared" si="628"/>
        <v/>
      </c>
      <c r="HC388" s="275">
        <f>VLOOKUP(C388,MOVI!C:DT,71,0)</f>
        <v>40000000</v>
      </c>
      <c r="HD388" s="275">
        <f>ROUND(VLOOKUP(C388,FPT!B:HB,71,0),0)</f>
        <v>40000000</v>
      </c>
      <c r="HE388" t="str">
        <f t="shared" si="629"/>
        <v/>
      </c>
      <c r="HF388" s="275">
        <f>ROUND(VLOOKUP(C388,MOVI!C:DT,72,0),0)</f>
        <v>0</v>
      </c>
      <c r="HG388" s="275">
        <f>ROUND(VLOOKUP(C388,FPT!B:HE,72,0),0)</f>
        <v>0</v>
      </c>
      <c r="HH388" t="str">
        <f t="shared" si="630"/>
        <v/>
      </c>
      <c r="HI388" s="275">
        <f>VLOOKUP(C388,MOVI!C:DT,73,0)</f>
        <v>0</v>
      </c>
      <c r="HJ388" s="275">
        <f>VLOOKUP(C388,FPT!B:HH,73,0)</f>
        <v>0</v>
      </c>
      <c r="HK388" t="str">
        <f t="shared" si="631"/>
        <v/>
      </c>
      <c r="HL388" s="275">
        <f>VLOOKUP(C388,MOVI!C:DT,74,0)</f>
        <v>0</v>
      </c>
      <c r="HM388" s="275">
        <f>VLOOKUP(C388,FPT!B:HK,74,0)</f>
        <v>0</v>
      </c>
      <c r="HN388" t="str">
        <f t="shared" si="632"/>
        <v/>
      </c>
      <c r="HO388" s="275">
        <f>VLOOKUP(C388,MOVI!C:DT,75,0)</f>
        <v>11000000</v>
      </c>
      <c r="HP388" s="275">
        <f>VLOOKUP(C388,FPT!B:HN,75,0)</f>
        <v>11000000</v>
      </c>
      <c r="HQ388" t="str">
        <f t="shared" si="633"/>
        <v/>
      </c>
      <c r="HR388" s="275">
        <f>VLOOKUP(C388,MOVI!C:DT,76,0)</f>
        <v>0</v>
      </c>
      <c r="HS388" s="275">
        <f>VLOOKUP(C388,FPT!B:HQ,76,0)</f>
        <v>0</v>
      </c>
      <c r="HT388" t="str">
        <f t="shared" si="634"/>
        <v/>
      </c>
      <c r="HU388" s="275">
        <f>VLOOKUP(C388,MOVI!C:DT,77,0)</f>
        <v>0</v>
      </c>
      <c r="HV388" s="275">
        <f>VLOOKUP(C388,FPT!B:HT,77,0)</f>
        <v>0</v>
      </c>
      <c r="HW388" t="str">
        <f t="shared" si="635"/>
        <v/>
      </c>
      <c r="HX388" s="274">
        <f>VLOOKUP(C388,MOVI!C:CB,78,0)</f>
        <v>2384000</v>
      </c>
      <c r="HY388" s="261">
        <f>VLOOKUP(C388,FPT!$B:$CA,78,0)</f>
        <v>2384000</v>
      </c>
      <c r="HZ388" t="str">
        <f t="shared" si="636"/>
        <v/>
      </c>
      <c r="IA388" s="275">
        <f>VLOOKUP(C388,MOVI!C:CD,79,0)</f>
        <v>400000</v>
      </c>
      <c r="IB388" s="275">
        <f>VLOOKUP(C388,FPT!B:HZ,79,0)</f>
        <v>400000</v>
      </c>
      <c r="IC388" t="str">
        <f t="shared" si="637"/>
        <v/>
      </c>
      <c r="ID388" s="275">
        <f>VLOOKUP(C388,MOVI!C:CD,80,0)</f>
        <v>447000</v>
      </c>
      <c r="IE388" s="275">
        <f>VLOOKUP(C388,FPT!B:IC,80,0)</f>
        <v>447000</v>
      </c>
      <c r="IF388" t="str">
        <f t="shared" si="638"/>
        <v/>
      </c>
      <c r="IG388" s="275">
        <f>VLOOKUP(C388,MOVI!C:DT,81,0)</f>
        <v>0</v>
      </c>
      <c r="IH388" s="275">
        <f>VLOOKUP(C388,FPT!B:IF,81,0)</f>
        <v>0</v>
      </c>
      <c r="II388" t="str">
        <f t="shared" si="639"/>
        <v/>
      </c>
      <c r="IJ388" s="275">
        <f>VLOOKUP(C388,MOVI!C:DT,82,0)</f>
        <v>3231000</v>
      </c>
      <c r="IK388" s="275">
        <f>VLOOKUP(C388,FPT!B:II,82,0)</f>
        <v>3231000</v>
      </c>
      <c r="IL388" t="str">
        <f t="shared" si="640"/>
        <v/>
      </c>
      <c r="IM388" s="275">
        <f>ROUND(VLOOKUP(C388,MOVI!C:DT,83,0),0)</f>
        <v>14231000</v>
      </c>
      <c r="IN388" s="275">
        <f>ROUND(VLOOKUP(C388,FPT!B:IL,83,0),0)</f>
        <v>14231000</v>
      </c>
      <c r="IO388" t="str">
        <f t="shared" si="641"/>
        <v/>
      </c>
      <c r="IP388" s="275">
        <f>VLOOKUP(C388,MOVI!C:DT,84,0)</f>
        <v>25769000</v>
      </c>
      <c r="IQ388" s="275">
        <f>VLOOKUP(C388,FPT!B:IO,84,0)</f>
        <v>25769000</v>
      </c>
      <c r="IR388" t="str">
        <f t="shared" si="642"/>
        <v/>
      </c>
      <c r="IS388" s="275">
        <f>ROUND(VLOOKUP(C388,MOVI!C:DT,85,0),0)</f>
        <v>3503800</v>
      </c>
      <c r="IT388" s="275">
        <f>ROUND(VLOOKUP(C388,FPT!B:IR,85,0),0)</f>
        <v>3503800</v>
      </c>
      <c r="IU388" t="str">
        <f t="shared" si="643"/>
        <v/>
      </c>
      <c r="IV388" s="275">
        <f>VLOOKUP(C388,MOVI!C:DT,86,0)</f>
        <v>0</v>
      </c>
      <c r="IW388" s="275">
        <f>VLOOKUP(C388,FPT!B:IU,86,0)</f>
        <v>0</v>
      </c>
      <c r="IX388" t="str">
        <f t="shared" si="644"/>
        <v/>
      </c>
      <c r="IY388" s="275">
        <f>ROUND(VLOOKUP(C388,MOVI!C:DT,87,0),0)</f>
        <v>3503800</v>
      </c>
      <c r="IZ388" s="275">
        <f>ROUND(VLOOKUP(C388,FPT!B:IX,87,0),0)</f>
        <v>3503800</v>
      </c>
      <c r="JA388" t="str">
        <f t="shared" si="645"/>
        <v/>
      </c>
      <c r="JB388" s="275">
        <f>VLOOKUP(C388,MOVI!C:DT,88,0)</f>
        <v>0</v>
      </c>
      <c r="JC388" s="275">
        <f>VLOOKUP(C388,FPT!B:JA,88,0)</f>
        <v>0</v>
      </c>
      <c r="JD388" t="str">
        <f t="shared" si="646"/>
        <v/>
      </c>
      <c r="JE388" s="275">
        <f>VLOOKUP(C388,MOVI!C:DT,89,0)</f>
        <v>0</v>
      </c>
      <c r="JF388" s="275">
        <f>VLOOKUP(C388,FPT!B:JD,89,0)</f>
        <v>0</v>
      </c>
      <c r="JG388" t="str">
        <f t="shared" si="647"/>
        <v/>
      </c>
      <c r="JH388" s="275">
        <f>VLOOKUP(C388,MOVI!C:DT,90,0)</f>
        <v>0</v>
      </c>
      <c r="JI388" s="275">
        <f>VLOOKUP(C388,FPT!B:JG,90,0)</f>
        <v>0</v>
      </c>
      <c r="JJ388" t="str">
        <f t="shared" si="648"/>
        <v/>
      </c>
      <c r="JK388" s="275">
        <f>VLOOKUP(C388,MOVI!C:DT,91,0)</f>
        <v>0</v>
      </c>
      <c r="JL388" s="275">
        <f>VLOOKUP(C388,FPT!B:JJ,91,0)</f>
        <v>0</v>
      </c>
      <c r="JM388" t="str">
        <f t="shared" si="649"/>
        <v/>
      </c>
      <c r="JN388" s="275">
        <f>VLOOKUP(C388,MOVI!C:DT,92,0)</f>
        <v>0</v>
      </c>
      <c r="JO388" s="275">
        <f>VLOOKUP(C388,FPT!B:JM,92,0)</f>
        <v>0</v>
      </c>
      <c r="JP388" t="str">
        <f t="shared" si="650"/>
        <v/>
      </c>
      <c r="JQ388" s="275">
        <f>VLOOKUP(C388,MOVI!C:DT,93,0)</f>
        <v>0</v>
      </c>
      <c r="JR388" s="275">
        <f>VLOOKUP(C388,FPT!B:JP,93,0)</f>
        <v>0</v>
      </c>
      <c r="JS388" t="str">
        <f t="shared" si="651"/>
        <v/>
      </c>
      <c r="JT388" s="275">
        <f>VLOOKUP(C388,MOVI!C:DT,94,0)</f>
        <v>0</v>
      </c>
      <c r="JU388" s="275">
        <f>VLOOKUP(C388,FPT!B:JS,94,0)</f>
        <v>0</v>
      </c>
      <c r="JV388" t="str">
        <f t="shared" si="652"/>
        <v/>
      </c>
      <c r="JW388" s="275">
        <f>VLOOKUP(C388,MOVI!C:DT,95,0)</f>
        <v>33265200</v>
      </c>
      <c r="JX388" s="275">
        <f>VLOOKUP(C388,FPT!B:JV,95,0)</f>
        <v>33265200</v>
      </c>
      <c r="JY388" t="str">
        <f t="shared" si="653"/>
        <v/>
      </c>
      <c r="JZ388" s="275">
        <f>VLOOKUP(C388,MOVI!C:DT,96,0)</f>
        <v>0</v>
      </c>
      <c r="KA388" s="275">
        <f>VLOOKUP(C388,FPT!B:JY,96,0)</f>
        <v>0</v>
      </c>
      <c r="KB388" t="str">
        <f t="shared" si="654"/>
        <v/>
      </c>
      <c r="KC388" s="275">
        <f>VLOOKUP(C388,MOVI!C:DT,97,0)</f>
        <v>33265200</v>
      </c>
      <c r="KD388" s="275">
        <f>VLOOKUP(C388,FPT!B:KB,97,0)</f>
        <v>33265200</v>
      </c>
      <c r="KE388" t="str">
        <f t="shared" si="655"/>
        <v/>
      </c>
      <c r="KF388" s="275">
        <f>VLOOKUP(C388,MOVI!C:DT,98,0)</f>
        <v>5066000</v>
      </c>
      <c r="KG388" s="275">
        <f>VLOOKUP(C388,FPT!B:KE,98,0)</f>
        <v>5066000</v>
      </c>
      <c r="KH388" t="str">
        <f t="shared" si="656"/>
        <v/>
      </c>
      <c r="KI388" s="275">
        <f>VLOOKUP(C388,MOVI!C:DT,99,0)</f>
        <v>0</v>
      </c>
      <c r="KJ388" s="275">
        <f>VLOOKUP(C388,FPT!B:KH,99,0)</f>
        <v>0</v>
      </c>
      <c r="KK388" t="str">
        <f t="shared" si="657"/>
        <v/>
      </c>
      <c r="KL388" s="275">
        <f>VLOOKUP(C388,MOVI!C:DT,100,0)</f>
        <v>894000</v>
      </c>
      <c r="KM388" s="275">
        <f>VLOOKUP(C388,FPT!B:KK,100,0)</f>
        <v>894000</v>
      </c>
      <c r="KN388" t="str">
        <f t="shared" si="658"/>
        <v/>
      </c>
      <c r="KO388" s="275">
        <f>VLOOKUP(C388,MOVI!C:DT,101,0)</f>
        <v>0</v>
      </c>
      <c r="KP388" s="275">
        <f>VLOOKUP(C388,FPT!B:KN,101,0)</f>
        <v>0</v>
      </c>
      <c r="KQ388" t="str">
        <f t="shared" si="659"/>
        <v/>
      </c>
      <c r="KR388" s="275">
        <f>VLOOKUP(C388,MOVI!C:DT,102,0)</f>
        <v>0</v>
      </c>
      <c r="KS388" s="275">
        <f>VLOOKUP(C388,FPT!B:KQ,102,0)</f>
        <v>0</v>
      </c>
      <c r="KT388" t="str">
        <f t="shared" si="660"/>
        <v/>
      </c>
      <c r="KU388" s="275">
        <f>VLOOKUP(C388,MOVI!C:DT,103,0)</f>
        <v>5960000</v>
      </c>
      <c r="KV388" s="275">
        <f>VLOOKUP(C388,FPT!B:KT,103,0)</f>
        <v>5960000</v>
      </c>
      <c r="KW388" t="str">
        <f t="shared" si="661"/>
        <v/>
      </c>
      <c r="KX388" s="275">
        <f>VLOOKUP(C388,MOVI!C:DT,104,0)</f>
        <v>9191000</v>
      </c>
      <c r="KY388" s="275">
        <f>VLOOKUP(C388,FPT!B:KW,104,0)</f>
        <v>9191000</v>
      </c>
      <c r="KZ388" t="str">
        <f t="shared" si="662"/>
        <v/>
      </c>
      <c r="LA388" s="275">
        <f>VLOOKUP(C388,MOVI!C:DT,105,0)</f>
        <v>596000</v>
      </c>
      <c r="LB388" s="275">
        <f>VLOOKUP(C388,FPT!B:KZ,105,0)</f>
        <v>596000</v>
      </c>
      <c r="LC388" t="str">
        <f t="shared" si="663"/>
        <v/>
      </c>
      <c r="LD388" s="275">
        <f>VLOOKUP(C388,MOVI!C:DT,106,0)</f>
        <v>46556000</v>
      </c>
      <c r="LE388" s="275">
        <f>VLOOKUP(C388,FPT!B:LC,106,0)</f>
        <v>46556000</v>
      </c>
      <c r="LF388" t="str">
        <f t="shared" si="664"/>
        <v/>
      </c>
      <c r="LG388" s="273">
        <f>VLOOKUP(C388,MOVI!C:DT,107,0)</f>
        <v>0</v>
      </c>
      <c r="LH388" s="273">
        <f>VLOOKUP(C388,FPT!B:LF,107,0)</f>
        <v>0</v>
      </c>
      <c r="LI388" t="str">
        <f t="shared" si="665"/>
        <v/>
      </c>
      <c r="LJ388" t="str">
        <f>VLOOKUP(C388,MOVI!C:DV,108,0)</f>
        <v>Việt PhúSouthBuy now pay later</v>
      </c>
      <c r="LK388" s="252" t="str">
        <f>VLOOKUP(C388,FPT!B:LI,108,0)</f>
        <v>Việt PhúSouthBuy now pay later</v>
      </c>
      <c r="LL388" t="str">
        <f t="shared" si="666"/>
        <v/>
      </c>
      <c r="LM388" s="275">
        <f>ROUND(VLOOKUP(C388,MOVI!C:DV,109,0),0)</f>
        <v>3333333</v>
      </c>
      <c r="LN388" s="275">
        <f>ROUND(VLOOKUP(C388,FPT!B:LL,109,0),0)</f>
        <v>3333333</v>
      </c>
      <c r="LO388" t="str">
        <f t="shared" si="667"/>
        <v/>
      </c>
      <c r="LP388" t="str">
        <f>VLOOKUP(C388,MOVI!C:DV,110,0)</f>
        <v>HO</v>
      </c>
      <c r="LQ388" s="247" t="str">
        <f>VLOOKUP(C388,FPT!B:LO,110,0)</f>
        <v>HO</v>
      </c>
      <c r="LR388" t="str">
        <f t="shared" si="668"/>
        <v/>
      </c>
      <c r="LS388">
        <f>MOVI!DI383</f>
        <v>18</v>
      </c>
      <c r="LV388">
        <f>MOVI!DJ383</f>
        <v>0</v>
      </c>
      <c r="LW388">
        <f>MOVI!DK383</f>
        <v>0</v>
      </c>
      <c r="LX388">
        <f>MOVI!DL383</f>
        <v>0</v>
      </c>
      <c r="LY388">
        <f>MOVI!DM383</f>
        <v>0</v>
      </c>
      <c r="LZ388">
        <f>MOVI!DN383</f>
        <v>0</v>
      </c>
      <c r="MA388">
        <f>MOVI!DO383</f>
        <v>0</v>
      </c>
      <c r="MB388" t="str">
        <f>MOVI!DP383</f>
        <v/>
      </c>
      <c r="MC388">
        <f>MOVI!DQ383</f>
        <v>0</v>
      </c>
      <c r="MD388">
        <f>MOVI!DR383</f>
        <v>0</v>
      </c>
      <c r="ME388" t="str">
        <f>VLOOKUP(C388,MOVI!C:DV,121,0)</f>
        <v/>
      </c>
      <c r="MF388" s="252"/>
      <c r="MG388" t="str">
        <f t="shared" si="672"/>
        <v/>
      </c>
      <c r="MH388" t="str">
        <f>VLOOKUP(C388,MOVI!C:DT,122,0)</f>
        <v>Việt PhúSouth</v>
      </c>
      <c r="MI388" s="252" t="str">
        <f>VLOOKUP(C388,FPT!B:DS,112,0)</f>
        <v>Việt PhúSouth</v>
      </c>
      <c r="MJ388" t="str">
        <f t="shared" si="669"/>
        <v/>
      </c>
    </row>
    <row r="389" spans="1:348" x14ac:dyDescent="0.25">
      <c r="A389">
        <v>381</v>
      </c>
      <c r="B389" s="48">
        <v>6202</v>
      </c>
      <c r="C389" s="271" t="s">
        <v>783</v>
      </c>
      <c r="D389" t="str">
        <f>VLOOKUP(C389,MOVI!C:D,2,0)</f>
        <v>Ngô Ngọc Trâm</v>
      </c>
      <c r="E389" t="str">
        <f>VLOOKUP(C389,FPT!B:C,2,0)</f>
        <v>Ngô Ngọc Trâm</v>
      </c>
      <c r="F389" t="str">
        <f t="shared" si="562"/>
        <v/>
      </c>
      <c r="G389" t="str">
        <f>VLOOKUP(C389,MOVI!C:E,3,0)</f>
        <v>Buy now pay later</v>
      </c>
      <c r="H389" t="str">
        <f>VLOOKUP(C389,FPT!B:F,3,0)</f>
        <v>Buy now pay later</v>
      </c>
      <c r="I389" t="str">
        <f t="shared" si="563"/>
        <v/>
      </c>
      <c r="J389" t="str">
        <f>VLOOKUP(C389,MOVI!C:H,4,0)</f>
        <v>BNPL - Product</v>
      </c>
      <c r="K389" t="str">
        <f>VLOOKUP(C389,FPT!B:I,4,0)</f>
        <v>BNPL - Product</v>
      </c>
      <c r="L389" t="str">
        <f t="shared" si="564"/>
        <v/>
      </c>
      <c r="M389" t="str">
        <f>VLOOKUP(C389,MOVI!C:DT,5,0)</f>
        <v>Senior Associate</v>
      </c>
      <c r="N389" t="str">
        <f>VLOOKUP(C389,FPT!B:L,5,0)</f>
        <v>Senior Associate</v>
      </c>
      <c r="O389" t="str">
        <f t="shared" si="565"/>
        <v/>
      </c>
      <c r="P389" t="str">
        <f>VLOOKUP(C389,MOVI!C:DT,6,0)</f>
        <v>Senior UX/UI Designer</v>
      </c>
      <c r="Q389" t="str">
        <f>VLOOKUP(C389,FPT!B:O,6,0)</f>
        <v>Senior UX/UI Designer</v>
      </c>
      <c r="R389" t="str">
        <f t="shared" si="566"/>
        <v/>
      </c>
      <c r="S389" t="str">
        <f>VLOOKUP(C389,MOVI!C:DT,7,0)</f>
        <v>South</v>
      </c>
      <c r="T389" t="str">
        <f>VLOOKUP(C389,FPT!B:R,7,0)</f>
        <v>South</v>
      </c>
      <c r="U389" t="str">
        <f t="shared" si="567"/>
        <v/>
      </c>
      <c r="V389" t="str">
        <f>VLOOKUP(C389,MOVI!C:DT,8,0)</f>
        <v>Việt Phú</v>
      </c>
      <c r="W389" t="str">
        <f>VLOOKUP(C389,FPT!B:U,8,0)</f>
        <v>Việt Phú</v>
      </c>
      <c r="X389" t="str">
        <f t="shared" si="568"/>
        <v/>
      </c>
      <c r="Y389" t="str">
        <f>VLOOKUP(C389,MOVI!C:DT,9,0)</f>
        <v>Full-time</v>
      </c>
      <c r="Z389" t="str">
        <f>VLOOKUP(C389,FPT!B:X,9,0)</f>
        <v>Full-time</v>
      </c>
      <c r="AA389" t="str">
        <f t="shared" si="569"/>
        <v/>
      </c>
      <c r="AB389" t="str">
        <f>VLOOKUP(C389,MOVI!C:DT,10,0)</f>
        <v>Permanent</v>
      </c>
      <c r="AC389" t="str">
        <f>VLOOKUP(C389,FPT!B:AA,10,0)</f>
        <v>Permanent</v>
      </c>
      <c r="AD389" t="str">
        <f t="shared" si="570"/>
        <v/>
      </c>
      <c r="AE389" s="247">
        <f>VLOOKUP(C389,MOVI!C:DT,11,0)</f>
        <v>44455</v>
      </c>
      <c r="AF389" s="247">
        <f>VLOOKUP(C389,FPT!B:AD,11,0)</f>
        <v>44455</v>
      </c>
      <c r="AG389" t="str">
        <f t="shared" si="571"/>
        <v/>
      </c>
      <c r="AH389" s="260" t="str">
        <f>VLOOKUP(C389,MOVI!C:DT,12,0)</f>
        <v/>
      </c>
      <c r="AI389" s="260"/>
      <c r="AJ389" t="str">
        <f t="shared" si="671"/>
        <v/>
      </c>
      <c r="AK389">
        <f>VLOOKUP(C389,MOVI!C:DT,13,0)</f>
        <v>0</v>
      </c>
      <c r="AL389" s="247">
        <f>VLOOKUP(C389,FPT!B:AJ,13,0)</f>
        <v>0</v>
      </c>
      <c r="AM389" t="str">
        <f t="shared" si="670"/>
        <v/>
      </c>
      <c r="AN389" s="247">
        <f>VLOOKUP(C389,MOVI!C:DT,14,0)</f>
        <v>0</v>
      </c>
      <c r="AO389" s="247">
        <f>VLOOKUP(C389,FPT!B:AM,14,0)</f>
        <v>0</v>
      </c>
      <c r="AP389" t="str">
        <f t="shared" si="572"/>
        <v/>
      </c>
      <c r="AQ389" t="str">
        <f>VLOOKUP(C389,MOVI!C:DT,15,0)</f>
        <v>LC</v>
      </c>
      <c r="AR389" s="247" t="str">
        <f>VLOOKUP(C389,FPT!B:AP,15,0)</f>
        <v>LC</v>
      </c>
      <c r="AS389" t="str">
        <f t="shared" si="573"/>
        <v/>
      </c>
      <c r="AT389" s="282" t="str">
        <f>VLOOKUP(C389,MOVI!C:DT,16,0)</f>
        <v>LTTP</v>
      </c>
      <c r="AU389" s="247" t="str">
        <f>VLOOKUP(C389,FPT!B:AS,16,0)</f>
        <v>LTTP</v>
      </c>
      <c r="AV389" t="str">
        <f t="shared" si="574"/>
        <v/>
      </c>
      <c r="AW389" t="str">
        <f>VLOOKUP(C389,MOVI!C:DT,17,0)</f>
        <v>L</v>
      </c>
      <c r="AX389" s="247" t="str">
        <f>VLOOKUP(C389,FPT!B:AV,17,0)</f>
        <v>L</v>
      </c>
      <c r="AY389" t="str">
        <f t="shared" si="575"/>
        <v/>
      </c>
      <c r="AZ389">
        <f>VLOOKUP(C389,MOVI!C:DT,18,0)</f>
        <v>0</v>
      </c>
      <c r="BA389" s="247">
        <f>VLOOKUP(C389,FPT!B:AY,18,0)</f>
        <v>0</v>
      </c>
      <c r="BB389" t="str">
        <f t="shared" si="576"/>
        <v/>
      </c>
      <c r="BC389" s="275">
        <f>VLOOKUP(C389,MOVI!C:DT,19,0)</f>
        <v>10000000</v>
      </c>
      <c r="BD389" s="275">
        <f>VLOOKUP(C389,FPT!B:BB,19,0)</f>
        <v>10000000</v>
      </c>
      <c r="BE389" t="str">
        <f t="shared" si="577"/>
        <v/>
      </c>
      <c r="BF389">
        <f>VLOOKUP(C389,MOVI!C:DT,20,0)</f>
        <v>0</v>
      </c>
      <c r="BG389" s="252">
        <f>VLOOKUP(C389,FPT!B:BE,20,0)</f>
        <v>0</v>
      </c>
      <c r="BH389" t="str">
        <f t="shared" si="578"/>
        <v/>
      </c>
      <c r="BI389" s="275">
        <f>VLOOKUP(C389,MOVI!C:DT,21,0)</f>
        <v>10000000</v>
      </c>
      <c r="BJ389" s="275">
        <f>VLOOKUP(C389,FPT!B:BH,21,0)</f>
        <v>10000000</v>
      </c>
      <c r="BK389" t="str">
        <f t="shared" si="579"/>
        <v/>
      </c>
      <c r="BL389" s="275">
        <f>VLOOKUP(C389,MOVI!C:DT,22,0)</f>
        <v>0</v>
      </c>
      <c r="BM389" s="275">
        <f>VLOOKUP(C389,FPT!B:BK,22,0)</f>
        <v>0</v>
      </c>
      <c r="BN389" t="str">
        <f t="shared" si="580"/>
        <v/>
      </c>
      <c r="BO389" s="275">
        <f>VLOOKUP(C389,MOVI!C:DT,23,0)</f>
        <v>0</v>
      </c>
      <c r="BP389" s="275">
        <f>VLOOKUP(C389,FPT!B:BN,23,0)</f>
        <v>0</v>
      </c>
      <c r="BQ389" t="str">
        <f t="shared" si="581"/>
        <v/>
      </c>
      <c r="BR389" s="275">
        <f>VLOOKUP(C389,MOVI!C:DT,24,0)</f>
        <v>0</v>
      </c>
      <c r="BS389" s="275">
        <f>VLOOKUP(C389,FPT!B:BQ,24,0)</f>
        <v>0</v>
      </c>
      <c r="BT389" t="str">
        <f t="shared" si="582"/>
        <v/>
      </c>
      <c r="BU389" s="275">
        <f>VLOOKUP(C389,MOVI!C:DT,25,0)</f>
        <v>0</v>
      </c>
      <c r="BV389" s="275">
        <f>VLOOKUP(C389,FPT!B:BT,25,0)</f>
        <v>0</v>
      </c>
      <c r="BW389" t="str">
        <f t="shared" si="583"/>
        <v/>
      </c>
      <c r="BX389" s="275">
        <f>VLOOKUP(C389,MOVI!C:DT,26,0)</f>
        <v>0</v>
      </c>
      <c r="BY389" s="275">
        <f>VLOOKUP(C389,FPT!B:BW,26,0)</f>
        <v>0</v>
      </c>
      <c r="BZ389" t="str">
        <f t="shared" si="584"/>
        <v/>
      </c>
      <c r="CA389" s="275">
        <f>VLOOKUP(C389,MOVI!C:DT,27,0)</f>
        <v>0</v>
      </c>
      <c r="CB389" s="275">
        <f>VLOOKUP(C389,FPT!B:BZ,27,0)</f>
        <v>0</v>
      </c>
      <c r="CC389" t="str">
        <f t="shared" si="585"/>
        <v/>
      </c>
      <c r="CD389" s="275">
        <f>VLOOKUP(C389,MOVI!C:DT,28,0)</f>
        <v>0</v>
      </c>
      <c r="CE389" s="275">
        <f>VLOOKUP(C389,FPT!B:CC,28,0)</f>
        <v>0</v>
      </c>
      <c r="CF389" t="str">
        <f t="shared" si="586"/>
        <v/>
      </c>
      <c r="CG389" t="str">
        <f>VLOOKUP(C389,MOVI!C:DT,29,0)</f>
        <v>TB, CN</v>
      </c>
      <c r="CH389" s="252" t="str">
        <f>VLOOKUP(C389,FPT!B:CF,29,0)</f>
        <v>TB, CN</v>
      </c>
      <c r="CI389" t="str">
        <f t="shared" si="587"/>
        <v/>
      </c>
      <c r="CJ389">
        <f>VLOOKUP(C389,MOVI!C:DT,30,0)</f>
        <v>21</v>
      </c>
      <c r="CK389" s="252">
        <f>VLOOKUP(C389,FPT!B:CI,30,0)</f>
        <v>21</v>
      </c>
      <c r="CL389" t="str">
        <f t="shared" si="588"/>
        <v/>
      </c>
      <c r="CM389">
        <f>VLOOKUP(C389,MOVI!C:DT,31,0)</f>
        <v>21</v>
      </c>
      <c r="CN389" s="252">
        <f>VLOOKUP(C389,FPT!B:CL,31,0)</f>
        <v>21</v>
      </c>
      <c r="CO389" t="str">
        <f t="shared" si="589"/>
        <v/>
      </c>
      <c r="CP389" s="275">
        <f>VLOOKUP(C389,MOVI!C:DT,32,0)</f>
        <v>0</v>
      </c>
      <c r="CQ389" s="275">
        <f>VLOOKUP(C389,FPT!B:CO,32,0)</f>
        <v>0</v>
      </c>
      <c r="CR389" t="str">
        <f t="shared" si="590"/>
        <v/>
      </c>
      <c r="CS389" s="275">
        <f>VLOOKUP(C389,MOVI!C:DT,33,0)</f>
        <v>0</v>
      </c>
      <c r="CT389" s="275">
        <f>VLOOKUP(C389,FPT!B:CR,33,0)</f>
        <v>0</v>
      </c>
      <c r="CU389" t="str">
        <f t="shared" si="591"/>
        <v/>
      </c>
      <c r="CV389" s="275">
        <f>VLOOKUP(C389,MOVI!C:DT,34,0)</f>
        <v>0</v>
      </c>
      <c r="CW389" s="275">
        <f>VLOOKUP(C389,FPT!B:CU,34,0)</f>
        <v>0</v>
      </c>
      <c r="CX389" t="str">
        <f t="shared" si="592"/>
        <v/>
      </c>
      <c r="CY389" s="275">
        <f>VLOOKUP(C389,MOVI!C:DT,35,0)</f>
        <v>21</v>
      </c>
      <c r="CZ389" s="275">
        <f>VLOOKUP(C389,FPT!B:CX,35,0)</f>
        <v>21</v>
      </c>
      <c r="DA389" t="str">
        <f t="shared" si="593"/>
        <v/>
      </c>
      <c r="DB389" s="275">
        <f>VLOOKUP(C389,MOVI!C:DT,36,0)</f>
        <v>0</v>
      </c>
      <c r="DC389" s="275">
        <f>VLOOKUP(C389,FPT!B:DA,36,0)</f>
        <v>0</v>
      </c>
      <c r="DD389" t="str">
        <f t="shared" si="594"/>
        <v/>
      </c>
      <c r="DE389" s="275">
        <f>VLOOKUP(C389,MOVI!C:DT,37,0)</f>
        <v>0</v>
      </c>
      <c r="DF389" s="275">
        <f>VLOOKUP(C389,FPT!B:DD,37,0)</f>
        <v>0</v>
      </c>
      <c r="DG389" t="str">
        <f t="shared" si="595"/>
        <v/>
      </c>
      <c r="DH389" s="275">
        <f>VLOOKUP(C389,MOVI!C:DT,38,0)</f>
        <v>0</v>
      </c>
      <c r="DI389" s="275">
        <f>VLOOKUP(C389,FPT!B:DG,38,0)</f>
        <v>0</v>
      </c>
      <c r="DJ389" t="str">
        <f t="shared" si="596"/>
        <v/>
      </c>
      <c r="DK389" s="275">
        <f>VLOOKUP(C389,MOVI!C:DT,39,0)</f>
        <v>0</v>
      </c>
      <c r="DL389" s="275">
        <f>VLOOKUP(C389,FPT!B:DJ,39,0)</f>
        <v>0</v>
      </c>
      <c r="DM389" t="str">
        <f t="shared" si="597"/>
        <v/>
      </c>
      <c r="DN389" s="275">
        <f>VLOOKUP(C389,MOVI!C:DT,40,0)</f>
        <v>0</v>
      </c>
      <c r="DO389" s="275">
        <f>VLOOKUP(C389,FPT!B:DM,40,0)</f>
        <v>0</v>
      </c>
      <c r="DP389" t="str">
        <f t="shared" si="598"/>
        <v/>
      </c>
      <c r="DQ389" s="275">
        <f>VLOOKUP(C389,MOVI!C:DT,41,0)</f>
        <v>0</v>
      </c>
      <c r="DR389" s="275">
        <f>VLOOKUP(C389,FPT!B:DP,41,0)</f>
        <v>0</v>
      </c>
      <c r="DS389" t="str">
        <f t="shared" si="599"/>
        <v/>
      </c>
      <c r="DT389" s="275">
        <f>VLOOKUP(C389,MOVI!C:DT,42,0)</f>
        <v>10000000</v>
      </c>
      <c r="DU389" s="275">
        <f>ROUND(VLOOKUP(C389,FPT!B:DS,42,0),0)</f>
        <v>10000000</v>
      </c>
      <c r="DV389" t="str">
        <f t="shared" si="600"/>
        <v/>
      </c>
      <c r="DW389" s="275">
        <f>VLOOKUP(C389,MOVI!C:DT,43,0)</f>
        <v>0</v>
      </c>
      <c r="DX389" s="275">
        <f>VLOOKUP(C389,FPT!B:DV,43,0)</f>
        <v>0</v>
      </c>
      <c r="DY389" t="str">
        <f t="shared" si="601"/>
        <v/>
      </c>
      <c r="DZ389" s="275">
        <f>VLOOKUP(C389,MOVI!C:DT,44,0)</f>
        <v>0</v>
      </c>
      <c r="EA389" s="275">
        <f>VLOOKUP(C389,FPT!B:DY,44,0)</f>
        <v>0</v>
      </c>
      <c r="EB389" t="str">
        <f t="shared" si="602"/>
        <v/>
      </c>
      <c r="EC389" s="275">
        <f>VLOOKUP(C389,MOVI!C:DT,45,0)</f>
        <v>10000000</v>
      </c>
      <c r="ED389" s="275">
        <f>ROUND(VLOOKUP(C389,FPT!B:EB,45,0),0)</f>
        <v>10000000</v>
      </c>
      <c r="EE389" t="str">
        <f t="shared" si="603"/>
        <v/>
      </c>
      <c r="EF389" s="275">
        <f>VLOOKUP(C389,MOVI!C:DT,46,0)</f>
        <v>0</v>
      </c>
      <c r="EG389" s="275">
        <f>VLOOKUP(C389,FPT!B:EE,46,0)</f>
        <v>0</v>
      </c>
      <c r="EH389" t="str">
        <f t="shared" si="604"/>
        <v/>
      </c>
      <c r="EI389" s="275">
        <f>VLOOKUP(C389,MOVI!C:DT,47,0)</f>
        <v>0</v>
      </c>
      <c r="EJ389" s="275">
        <f>VLOOKUP(C389,FPT!B:EH,47,0)</f>
        <v>0</v>
      </c>
      <c r="EK389" t="str">
        <f t="shared" si="605"/>
        <v/>
      </c>
      <c r="EL389" s="275">
        <f>VLOOKUP(C389,MOVI!C:DT,48,0)</f>
        <v>0</v>
      </c>
      <c r="EM389" s="275">
        <f>VLOOKUP(C389,FPT!B:EK,48,0)</f>
        <v>0</v>
      </c>
      <c r="EN389" t="str">
        <f t="shared" si="606"/>
        <v/>
      </c>
      <c r="EO389" s="275">
        <f>VLOOKUP(C389,MOVI!C:DT,49,0)</f>
        <v>0</v>
      </c>
      <c r="EP389" s="275">
        <f>VLOOKUP(C389,FPT!B:EN,49,0)</f>
        <v>0</v>
      </c>
      <c r="EQ389" t="str">
        <f t="shared" si="607"/>
        <v/>
      </c>
      <c r="ER389" s="275">
        <f>VLOOKUP(C389,MOVI!C:DT,50,0)</f>
        <v>0</v>
      </c>
      <c r="ES389" s="275">
        <f>VLOOKUP(C389,FPT!B:EQ,50,0)</f>
        <v>0</v>
      </c>
      <c r="ET389" t="str">
        <f t="shared" si="608"/>
        <v/>
      </c>
      <c r="EU389" s="275">
        <f>VLOOKUP(C389,MOVI!C:DT,51,0)</f>
        <v>0</v>
      </c>
      <c r="EV389" s="275">
        <f>VLOOKUP(C389,FPT!B:ET,51,0)</f>
        <v>0</v>
      </c>
      <c r="EW389" t="str">
        <f t="shared" si="609"/>
        <v/>
      </c>
      <c r="EX389" s="275">
        <f>VLOOKUP(C389,MOVI!C:DT,52,0)</f>
        <v>0</v>
      </c>
      <c r="EY389" s="275">
        <f>VLOOKUP(C389,FPT!B:EW,52,0)</f>
        <v>0</v>
      </c>
      <c r="EZ389" t="str">
        <f t="shared" si="610"/>
        <v/>
      </c>
      <c r="FA389" s="275">
        <f>VLOOKUP(C389,MOVI!C:DT,53,0)</f>
        <v>0</v>
      </c>
      <c r="FB389" s="275">
        <f>VLOOKUP(C389,FPT!B:EZ,53,0)</f>
        <v>0</v>
      </c>
      <c r="FC389" t="str">
        <f t="shared" si="611"/>
        <v/>
      </c>
      <c r="FD389" s="275">
        <f>VLOOKUP(C389,MOVI!C:DT,54,0)</f>
        <v>0</v>
      </c>
      <c r="FE389" s="275">
        <f>VLOOKUP(C389,FPT!B:FC,54,0)</f>
        <v>0</v>
      </c>
      <c r="FF389" t="str">
        <f t="shared" si="612"/>
        <v/>
      </c>
      <c r="FG389" s="275">
        <f>VLOOKUP(C389,MOVI!C:DT,55,0)</f>
        <v>0</v>
      </c>
      <c r="FH389" s="275">
        <f>VLOOKUP(C389,FPT!B:FF,55,0)</f>
        <v>0</v>
      </c>
      <c r="FI389" t="str">
        <f t="shared" si="613"/>
        <v/>
      </c>
      <c r="FJ389" s="275">
        <f>VLOOKUP(C389,MOVI!C:DT,56,0)</f>
        <v>0</v>
      </c>
      <c r="FK389" s="275">
        <f>VLOOKUP(C389,FPT!B:FI,56,0)</f>
        <v>0</v>
      </c>
      <c r="FL389" t="str">
        <f t="shared" si="614"/>
        <v/>
      </c>
      <c r="FM389" s="275">
        <f>VLOOKUP(C389,MOVI!C:DT,57,0)</f>
        <v>0</v>
      </c>
      <c r="FN389" s="275">
        <f>VLOOKUP(C389,FPT!B:FL,57,0)</f>
        <v>0</v>
      </c>
      <c r="FO389" t="str">
        <f t="shared" si="615"/>
        <v/>
      </c>
      <c r="FP389" s="275">
        <f>VLOOKUP(C389,MOVI!C:DT,58,0)</f>
        <v>0</v>
      </c>
      <c r="FQ389" s="275">
        <f>VLOOKUP(C389,FPT!B:FO,58,0)</f>
        <v>0</v>
      </c>
      <c r="FR389" t="str">
        <f t="shared" si="616"/>
        <v/>
      </c>
      <c r="FS389" s="275">
        <f>VLOOKUP(C389,MOVI!C:DT,59,0)</f>
        <v>0</v>
      </c>
      <c r="FT389" s="275">
        <f>VLOOKUP(C389,FPT!B:FR,59,0)</f>
        <v>0</v>
      </c>
      <c r="FU389" t="str">
        <f t="shared" si="617"/>
        <v/>
      </c>
      <c r="FV389" s="275">
        <f>VLOOKUP(C389,MOVI!C:DT,60,0)</f>
        <v>0</v>
      </c>
      <c r="FW389" s="275">
        <f>VLOOKUP(C389,FPT!B:FU,60,0)</f>
        <v>0</v>
      </c>
      <c r="FX389" t="str">
        <f t="shared" si="618"/>
        <v/>
      </c>
      <c r="FY389" s="275">
        <f>VLOOKUP(C389,MOVI!C:DT,61,0)</f>
        <v>0</v>
      </c>
      <c r="FZ389" s="275">
        <f>VLOOKUP(C389,FPT!B:FX,61,0)</f>
        <v>0</v>
      </c>
      <c r="GA389" t="str">
        <f t="shared" si="619"/>
        <v/>
      </c>
      <c r="GB389" s="275">
        <f>VLOOKUP(C389,MOVI!C:DT,62,0)</f>
        <v>0</v>
      </c>
      <c r="GC389" s="275">
        <f>VLOOKUP(C389,FPT!B:GA,62,0)</f>
        <v>0</v>
      </c>
      <c r="GD389" t="str">
        <f t="shared" si="620"/>
        <v/>
      </c>
      <c r="GE389" s="275">
        <f>VLOOKUP(C389,MOVI!C:DT,63,0)</f>
        <v>0</v>
      </c>
      <c r="GF389" s="275">
        <f>VLOOKUP(C389,FPT!B:GD,63,0)</f>
        <v>0</v>
      </c>
      <c r="GG389" t="str">
        <f t="shared" si="621"/>
        <v/>
      </c>
      <c r="GH389" s="275">
        <f>VLOOKUP(C389,MOVI!C:DT,64,0)</f>
        <v>0</v>
      </c>
      <c r="GI389" s="275">
        <f>VLOOKUP(C389,FPT!B:GG,64,0)</f>
        <v>0</v>
      </c>
      <c r="GJ389" t="str">
        <f t="shared" si="622"/>
        <v/>
      </c>
      <c r="GK389" s="275">
        <f>VLOOKUP(C389,MOVI!C:DT,65,0)</f>
        <v>0</v>
      </c>
      <c r="GL389" s="275">
        <f>VLOOKUP(C389,FPT!B:GJ,65,0)</f>
        <v>0</v>
      </c>
      <c r="GM389" t="str">
        <f t="shared" si="623"/>
        <v/>
      </c>
      <c r="GN389" s="275">
        <f>VLOOKUP(C389,MOVI!C:DT,66,0)</f>
        <v>0</v>
      </c>
      <c r="GO389" s="275">
        <f>VLOOKUP(C389,FPT!B:GM,66,0)</f>
        <v>0</v>
      </c>
      <c r="GP389" t="str">
        <f t="shared" si="624"/>
        <v/>
      </c>
      <c r="GQ389" s="275">
        <f>VLOOKUP(C389,MOVI!C:DT,67,0)</f>
        <v>0</v>
      </c>
      <c r="GR389" s="275">
        <f>VLOOKUP(C389,FPT!B:GP,67,0)</f>
        <v>0</v>
      </c>
      <c r="GS389" t="str">
        <f t="shared" si="625"/>
        <v/>
      </c>
      <c r="GT389" s="275">
        <f>VLOOKUP(C389,MOVI!C:DT,68,0)</f>
        <v>0</v>
      </c>
      <c r="GU389" s="275">
        <f>VLOOKUP(C389,FPT!B:GS,68,0)</f>
        <v>0</v>
      </c>
      <c r="GV389" t="str">
        <f t="shared" si="626"/>
        <v/>
      </c>
      <c r="GW389" s="275">
        <f>VLOOKUP(C389,MOVI!C:DT,69,0)</f>
        <v>0</v>
      </c>
      <c r="GX389" s="275">
        <f>VLOOKUP(C389,FPT!B:GV,69,0)</f>
        <v>0</v>
      </c>
      <c r="GY389" t="str">
        <f t="shared" si="627"/>
        <v/>
      </c>
      <c r="GZ389" s="275">
        <f>VLOOKUP(C389,MOVI!C:DT,70,0)</f>
        <v>0</v>
      </c>
      <c r="HA389" s="275">
        <f>VLOOKUP(C389,FPT!B:GY,70,0)</f>
        <v>0</v>
      </c>
      <c r="HB389" t="str">
        <f t="shared" si="628"/>
        <v/>
      </c>
      <c r="HC389" s="275">
        <f>VLOOKUP(C389,MOVI!C:DT,71,0)</f>
        <v>10000000</v>
      </c>
      <c r="HD389" s="275">
        <f>ROUND(VLOOKUP(C389,FPT!B:HB,71,0),0)</f>
        <v>10000000</v>
      </c>
      <c r="HE389" t="str">
        <f t="shared" si="629"/>
        <v/>
      </c>
      <c r="HF389" s="275">
        <f>ROUND(VLOOKUP(C389,MOVI!C:DT,72,0),0)</f>
        <v>0</v>
      </c>
      <c r="HG389" s="275">
        <f>ROUND(VLOOKUP(C389,FPT!B:HE,72,0),0)</f>
        <v>0</v>
      </c>
      <c r="HH389" t="str">
        <f t="shared" si="630"/>
        <v/>
      </c>
      <c r="HI389" s="275">
        <f>VLOOKUP(C389,MOVI!C:DT,73,0)</f>
        <v>0</v>
      </c>
      <c r="HJ389" s="275">
        <f>VLOOKUP(C389,FPT!B:HH,73,0)</f>
        <v>0</v>
      </c>
      <c r="HK389" t="str">
        <f t="shared" si="631"/>
        <v/>
      </c>
      <c r="HL389" s="275">
        <f>VLOOKUP(C389,MOVI!C:DT,74,0)</f>
        <v>0</v>
      </c>
      <c r="HM389" s="275">
        <f>VLOOKUP(C389,FPT!B:HK,74,0)</f>
        <v>0</v>
      </c>
      <c r="HN389" t="str">
        <f t="shared" si="632"/>
        <v/>
      </c>
      <c r="HO389" s="275">
        <f>VLOOKUP(C389,MOVI!C:DT,75,0)</f>
        <v>11000000</v>
      </c>
      <c r="HP389" s="275">
        <f>VLOOKUP(C389,FPT!B:HN,75,0)</f>
        <v>11000000</v>
      </c>
      <c r="HQ389" t="str">
        <f t="shared" si="633"/>
        <v/>
      </c>
      <c r="HR389" s="275">
        <f>VLOOKUP(C389,MOVI!C:DT,76,0)</f>
        <v>0</v>
      </c>
      <c r="HS389" s="275">
        <f>VLOOKUP(C389,FPT!B:HQ,76,0)</f>
        <v>0</v>
      </c>
      <c r="HT389" t="str">
        <f t="shared" si="634"/>
        <v/>
      </c>
      <c r="HU389" s="275">
        <f>VLOOKUP(C389,MOVI!C:DT,77,0)</f>
        <v>0</v>
      </c>
      <c r="HV389" s="275">
        <f>VLOOKUP(C389,FPT!B:HT,77,0)</f>
        <v>0</v>
      </c>
      <c r="HW389" t="str">
        <f t="shared" si="635"/>
        <v/>
      </c>
      <c r="HX389" s="274">
        <f>VLOOKUP(C389,MOVI!C:CB,78,0)</f>
        <v>800000</v>
      </c>
      <c r="HY389" s="261">
        <f>VLOOKUP(C389,FPT!$B:$CA,78,0)</f>
        <v>800000</v>
      </c>
      <c r="HZ389" t="str">
        <f t="shared" si="636"/>
        <v/>
      </c>
      <c r="IA389" s="275">
        <f>VLOOKUP(C389,MOVI!C:CD,79,0)</f>
        <v>100000</v>
      </c>
      <c r="IB389" s="275">
        <f>VLOOKUP(C389,FPT!B:HZ,79,0)</f>
        <v>100000</v>
      </c>
      <c r="IC389" t="str">
        <f t="shared" si="637"/>
        <v/>
      </c>
      <c r="ID389" s="275">
        <f>VLOOKUP(C389,MOVI!C:CD,80,0)</f>
        <v>150000</v>
      </c>
      <c r="IE389" s="275">
        <f>VLOOKUP(C389,FPT!B:IC,80,0)</f>
        <v>150000</v>
      </c>
      <c r="IF389" t="str">
        <f t="shared" si="638"/>
        <v/>
      </c>
      <c r="IG389" s="275">
        <f>VLOOKUP(C389,MOVI!C:DT,81,0)</f>
        <v>0</v>
      </c>
      <c r="IH389" s="275">
        <f>VLOOKUP(C389,FPT!B:IF,81,0)</f>
        <v>0</v>
      </c>
      <c r="II389" t="str">
        <f t="shared" si="639"/>
        <v/>
      </c>
      <c r="IJ389" s="275">
        <f>VLOOKUP(C389,MOVI!C:DT,82,0)</f>
        <v>1050000</v>
      </c>
      <c r="IK389" s="275">
        <f>VLOOKUP(C389,FPT!B:II,82,0)</f>
        <v>1050000</v>
      </c>
      <c r="IL389" t="str">
        <f t="shared" si="640"/>
        <v/>
      </c>
      <c r="IM389" s="275">
        <f>ROUND(VLOOKUP(C389,MOVI!C:DT,83,0),0)</f>
        <v>12050000</v>
      </c>
      <c r="IN389" s="275">
        <f>ROUND(VLOOKUP(C389,FPT!B:IL,83,0),0)</f>
        <v>12050000</v>
      </c>
      <c r="IO389" t="str">
        <f t="shared" si="641"/>
        <v/>
      </c>
      <c r="IP389" s="275">
        <f>VLOOKUP(C389,MOVI!C:DT,84,0)</f>
        <v>0</v>
      </c>
      <c r="IQ389" s="275">
        <f>VLOOKUP(C389,FPT!B:IO,84,0)</f>
        <v>0</v>
      </c>
      <c r="IR389" t="str">
        <f t="shared" si="642"/>
        <v/>
      </c>
      <c r="IS389" s="275">
        <f>ROUND(VLOOKUP(C389,MOVI!C:DT,85,0),0)</f>
        <v>0</v>
      </c>
      <c r="IT389" s="275">
        <f>ROUND(VLOOKUP(C389,FPT!B:IR,85,0),0)</f>
        <v>0</v>
      </c>
      <c r="IU389" t="str">
        <f t="shared" si="643"/>
        <v/>
      </c>
      <c r="IV389" s="275">
        <f>VLOOKUP(C389,MOVI!C:DT,86,0)</f>
        <v>0</v>
      </c>
      <c r="IW389" s="275">
        <f>VLOOKUP(C389,FPT!B:IU,86,0)</f>
        <v>0</v>
      </c>
      <c r="IX389" t="str">
        <f t="shared" si="644"/>
        <v/>
      </c>
      <c r="IY389" s="275">
        <f>ROUND(VLOOKUP(C389,MOVI!C:DT,87,0),0)</f>
        <v>0</v>
      </c>
      <c r="IZ389" s="275">
        <f>ROUND(VLOOKUP(C389,FPT!B:IX,87,0),0)</f>
        <v>0</v>
      </c>
      <c r="JA389" t="str">
        <f t="shared" si="645"/>
        <v/>
      </c>
      <c r="JB389" s="275">
        <f>VLOOKUP(C389,MOVI!C:DT,88,0)</f>
        <v>0</v>
      </c>
      <c r="JC389" s="275">
        <f>VLOOKUP(C389,FPT!B:JA,88,0)</f>
        <v>0</v>
      </c>
      <c r="JD389" t="str">
        <f t="shared" si="646"/>
        <v/>
      </c>
      <c r="JE389" s="275">
        <f>VLOOKUP(C389,MOVI!C:DT,89,0)</f>
        <v>0</v>
      </c>
      <c r="JF389" s="275">
        <f>VLOOKUP(C389,FPT!B:JD,89,0)</f>
        <v>0</v>
      </c>
      <c r="JG389" t="str">
        <f t="shared" si="647"/>
        <v/>
      </c>
      <c r="JH389" s="275">
        <f>VLOOKUP(C389,MOVI!C:DT,90,0)</f>
        <v>0</v>
      </c>
      <c r="JI389" s="275">
        <f>VLOOKUP(C389,FPT!B:JG,90,0)</f>
        <v>0</v>
      </c>
      <c r="JJ389" t="str">
        <f t="shared" si="648"/>
        <v/>
      </c>
      <c r="JK389" s="275">
        <f>VLOOKUP(C389,MOVI!C:DT,91,0)</f>
        <v>0</v>
      </c>
      <c r="JL389" s="275">
        <f>VLOOKUP(C389,FPT!B:JJ,91,0)</f>
        <v>0</v>
      </c>
      <c r="JM389" t="str">
        <f t="shared" si="649"/>
        <v/>
      </c>
      <c r="JN389" s="275">
        <f>VLOOKUP(C389,MOVI!C:DT,92,0)</f>
        <v>0</v>
      </c>
      <c r="JO389" s="275">
        <f>VLOOKUP(C389,FPT!B:JM,92,0)</f>
        <v>0</v>
      </c>
      <c r="JP389" t="str">
        <f t="shared" si="650"/>
        <v/>
      </c>
      <c r="JQ389" s="275">
        <f>VLOOKUP(C389,MOVI!C:DT,93,0)</f>
        <v>0</v>
      </c>
      <c r="JR389" s="275">
        <f>VLOOKUP(C389,FPT!B:JP,93,0)</f>
        <v>0</v>
      </c>
      <c r="JS389" t="str">
        <f t="shared" si="651"/>
        <v/>
      </c>
      <c r="JT389" s="275">
        <f>VLOOKUP(C389,MOVI!C:DT,94,0)</f>
        <v>0</v>
      </c>
      <c r="JU389" s="275">
        <f>VLOOKUP(C389,FPT!B:JS,94,0)</f>
        <v>0</v>
      </c>
      <c r="JV389" t="str">
        <f t="shared" si="652"/>
        <v/>
      </c>
      <c r="JW389" s="275">
        <f>VLOOKUP(C389,MOVI!C:DT,95,0)</f>
        <v>8950000</v>
      </c>
      <c r="JX389" s="275">
        <f>VLOOKUP(C389,FPT!B:JV,95,0)</f>
        <v>8950000</v>
      </c>
      <c r="JY389" t="str">
        <f t="shared" si="653"/>
        <v/>
      </c>
      <c r="JZ389" s="275">
        <f>VLOOKUP(C389,MOVI!C:DT,96,0)</f>
        <v>0</v>
      </c>
      <c r="KA389" s="275">
        <f>VLOOKUP(C389,FPT!B:JY,96,0)</f>
        <v>0</v>
      </c>
      <c r="KB389" t="str">
        <f t="shared" si="654"/>
        <v/>
      </c>
      <c r="KC389" s="275">
        <f>VLOOKUP(C389,MOVI!C:DT,97,0)</f>
        <v>8950000</v>
      </c>
      <c r="KD389" s="275">
        <f>VLOOKUP(C389,FPT!B:KB,97,0)</f>
        <v>8950000</v>
      </c>
      <c r="KE389" t="str">
        <f t="shared" si="655"/>
        <v/>
      </c>
      <c r="KF389" s="275">
        <f>VLOOKUP(C389,MOVI!C:DT,98,0)</f>
        <v>1700000.0000000002</v>
      </c>
      <c r="KG389" s="275">
        <f>VLOOKUP(C389,FPT!B:KE,98,0)</f>
        <v>1700000</v>
      </c>
      <c r="KH389" t="str">
        <f t="shared" si="656"/>
        <v/>
      </c>
      <c r="KI389" s="275">
        <f>VLOOKUP(C389,MOVI!C:DT,99,0)</f>
        <v>0</v>
      </c>
      <c r="KJ389" s="275">
        <f>VLOOKUP(C389,FPT!B:KH,99,0)</f>
        <v>0</v>
      </c>
      <c r="KK389" t="str">
        <f t="shared" si="657"/>
        <v/>
      </c>
      <c r="KL389" s="275">
        <f>VLOOKUP(C389,MOVI!C:DT,100,0)</f>
        <v>300000</v>
      </c>
      <c r="KM389" s="275">
        <f>VLOOKUP(C389,FPT!B:KK,100,0)</f>
        <v>300000</v>
      </c>
      <c r="KN389" t="str">
        <f t="shared" si="658"/>
        <v/>
      </c>
      <c r="KO389" s="275">
        <f>VLOOKUP(C389,MOVI!C:DT,101,0)</f>
        <v>0</v>
      </c>
      <c r="KP389" s="275">
        <f>VLOOKUP(C389,FPT!B:KN,101,0)</f>
        <v>0</v>
      </c>
      <c r="KQ389" t="str">
        <f t="shared" si="659"/>
        <v/>
      </c>
      <c r="KR389" s="275">
        <f>VLOOKUP(C389,MOVI!C:DT,102,0)</f>
        <v>0</v>
      </c>
      <c r="KS389" s="275">
        <f>VLOOKUP(C389,FPT!B:KQ,102,0)</f>
        <v>0</v>
      </c>
      <c r="KT389" t="str">
        <f t="shared" si="660"/>
        <v/>
      </c>
      <c r="KU389" s="275">
        <f>VLOOKUP(C389,MOVI!C:DT,103,0)</f>
        <v>2000000.0000000002</v>
      </c>
      <c r="KV389" s="275">
        <f>VLOOKUP(C389,FPT!B:KT,103,0)</f>
        <v>2000000</v>
      </c>
      <c r="KW389" t="str">
        <f t="shared" si="661"/>
        <v/>
      </c>
      <c r="KX389" s="275">
        <f>VLOOKUP(C389,MOVI!C:DT,104,0)</f>
        <v>3050000</v>
      </c>
      <c r="KY389" s="275">
        <f>VLOOKUP(C389,FPT!B:KW,104,0)</f>
        <v>3050000</v>
      </c>
      <c r="KZ389" t="str">
        <f t="shared" si="662"/>
        <v/>
      </c>
      <c r="LA389" s="275">
        <f>VLOOKUP(C389,MOVI!C:DT,105,0)</f>
        <v>200000</v>
      </c>
      <c r="LB389" s="275">
        <f>VLOOKUP(C389,FPT!B:KZ,105,0)</f>
        <v>200000</v>
      </c>
      <c r="LC389" t="str">
        <f t="shared" si="663"/>
        <v/>
      </c>
      <c r="LD389" s="275">
        <f>VLOOKUP(C389,MOVI!C:DT,106,0)</f>
        <v>12200000</v>
      </c>
      <c r="LE389" s="275">
        <f>VLOOKUP(C389,FPT!B:LC,106,0)</f>
        <v>12200000</v>
      </c>
      <c r="LF389" t="str">
        <f t="shared" si="664"/>
        <v/>
      </c>
      <c r="LG389" s="273">
        <f>VLOOKUP(C389,MOVI!C:DT,107,0)</f>
        <v>0</v>
      </c>
      <c r="LH389" s="273">
        <f>VLOOKUP(C389,FPT!B:LF,107,0)</f>
        <v>0</v>
      </c>
      <c r="LI389" t="str">
        <f t="shared" si="665"/>
        <v/>
      </c>
      <c r="LJ389" t="str">
        <f>VLOOKUP(C389,MOVI!C:DV,108,0)</f>
        <v>Việt PhúSouthBuy now pay later</v>
      </c>
      <c r="LK389" s="252" t="str">
        <f>VLOOKUP(C389,FPT!B:LI,108,0)</f>
        <v>Việt PhúSouthBuy now pay later</v>
      </c>
      <c r="LL389" t="str">
        <f t="shared" si="666"/>
        <v/>
      </c>
      <c r="LM389" s="275">
        <f>ROUND(VLOOKUP(C389,MOVI!C:DV,109,0),0)</f>
        <v>833333</v>
      </c>
      <c r="LN389" s="275">
        <f>ROUND(VLOOKUP(C389,FPT!B:LL,109,0),0)</f>
        <v>833333</v>
      </c>
      <c r="LO389" t="str">
        <f t="shared" si="667"/>
        <v/>
      </c>
      <c r="LP389" t="str">
        <f>VLOOKUP(C389,MOVI!C:DV,110,0)</f>
        <v>HO</v>
      </c>
      <c r="LQ389" s="247" t="str">
        <f>VLOOKUP(C389,FPT!B:LO,110,0)</f>
        <v>HO</v>
      </c>
      <c r="LR389" t="str">
        <f t="shared" si="668"/>
        <v/>
      </c>
      <c r="LS389">
        <f>MOVI!DI384</f>
        <v>18</v>
      </c>
      <c r="LV389">
        <f>MOVI!DJ384</f>
        <v>0</v>
      </c>
      <c r="LW389">
        <f>MOVI!DK384</f>
        <v>0</v>
      </c>
      <c r="LX389">
        <f>MOVI!DL384</f>
        <v>0</v>
      </c>
      <c r="LY389">
        <f>MOVI!DM384</f>
        <v>0</v>
      </c>
      <c r="LZ389">
        <f>MOVI!DN384</f>
        <v>0</v>
      </c>
      <c r="MA389">
        <f>MOVI!DO384</f>
        <v>0</v>
      </c>
      <c r="MB389" t="str">
        <f>MOVI!DP384</f>
        <v/>
      </c>
      <c r="MC389">
        <f>MOVI!DQ384</f>
        <v>0</v>
      </c>
      <c r="MD389">
        <f>MOVI!DR384</f>
        <v>0</v>
      </c>
      <c r="ME389" t="str">
        <f>VLOOKUP(C389,MOVI!C:DV,121,0)</f>
        <v/>
      </c>
      <c r="MF389" s="252"/>
      <c r="MG389" t="str">
        <f t="shared" si="672"/>
        <v/>
      </c>
      <c r="MH389" t="str">
        <f>VLOOKUP(C389,MOVI!C:DT,122,0)</f>
        <v>Việt PhúSouth</v>
      </c>
      <c r="MI389" s="252" t="str">
        <f>VLOOKUP(C389,FPT!B:DS,112,0)</f>
        <v>Việt PhúSouth</v>
      </c>
      <c r="MJ389" t="str">
        <f t="shared" si="669"/>
        <v/>
      </c>
    </row>
    <row r="390" spans="1:348" x14ac:dyDescent="0.25">
      <c r="A390">
        <v>382</v>
      </c>
      <c r="B390" s="48">
        <v>6204</v>
      </c>
      <c r="C390" s="271" t="s">
        <v>781</v>
      </c>
      <c r="D390" t="str">
        <f>VLOOKUP(C390,MOVI!C:D,2,0)</f>
        <v>Tô Thành Thương</v>
      </c>
      <c r="E390" t="str">
        <f>VLOOKUP(C390,FPT!B:C,2,0)</f>
        <v>Tô Thành Thương</v>
      </c>
      <c r="F390" t="str">
        <f t="shared" si="562"/>
        <v/>
      </c>
      <c r="G390" t="str">
        <f>VLOOKUP(C390,MOVI!C:E,3,0)</f>
        <v>Buy now pay later</v>
      </c>
      <c r="H390" t="str">
        <f>VLOOKUP(C390,FPT!B:F,3,0)</f>
        <v>Buy now pay later</v>
      </c>
      <c r="I390" t="str">
        <f t="shared" si="563"/>
        <v/>
      </c>
      <c r="J390" t="str">
        <f>VLOOKUP(C390,MOVI!C:H,4,0)</f>
        <v>BNPL - Tech Dev</v>
      </c>
      <c r="K390" t="str">
        <f>VLOOKUP(C390,FPT!B:I,4,0)</f>
        <v>BNPL - Tech Dev</v>
      </c>
      <c r="L390" t="str">
        <f t="shared" si="564"/>
        <v/>
      </c>
      <c r="M390" t="str">
        <f>VLOOKUP(C390,MOVI!C:DT,5,0)</f>
        <v>Team leader</v>
      </c>
      <c r="N390" t="str">
        <f>VLOOKUP(C390,FPT!B:L,5,0)</f>
        <v>Team leader</v>
      </c>
      <c r="O390" t="str">
        <f t="shared" si="565"/>
        <v/>
      </c>
      <c r="P390" t="str">
        <f>VLOOKUP(C390,MOVI!C:DT,6,0)</f>
        <v>Front - end Team Leader</v>
      </c>
      <c r="Q390" t="str">
        <f>VLOOKUP(C390,FPT!B:O,6,0)</f>
        <v>Front - end Team Leader</v>
      </c>
      <c r="R390" t="str">
        <f t="shared" si="566"/>
        <v/>
      </c>
      <c r="S390" t="str">
        <f>VLOOKUP(C390,MOVI!C:DT,7,0)</f>
        <v>South</v>
      </c>
      <c r="T390" t="str">
        <f>VLOOKUP(C390,FPT!B:R,7,0)</f>
        <v>South</v>
      </c>
      <c r="U390" t="str">
        <f t="shared" si="567"/>
        <v/>
      </c>
      <c r="V390" t="str">
        <f>VLOOKUP(C390,MOVI!C:DT,8,0)</f>
        <v>Việt Phú</v>
      </c>
      <c r="W390" t="str">
        <f>VLOOKUP(C390,FPT!B:U,8,0)</f>
        <v>Việt Phú</v>
      </c>
      <c r="X390" t="str">
        <f t="shared" si="568"/>
        <v/>
      </c>
      <c r="Y390" t="str">
        <f>VLOOKUP(C390,MOVI!C:DT,9,0)</f>
        <v>Full-time</v>
      </c>
      <c r="Z390" t="str">
        <f>VLOOKUP(C390,FPT!B:X,9,0)</f>
        <v>Full-time</v>
      </c>
      <c r="AA390" t="str">
        <f t="shared" si="569"/>
        <v/>
      </c>
      <c r="AB390" t="str">
        <f>VLOOKUP(C390,MOVI!C:DT,10,0)</f>
        <v>Permanent</v>
      </c>
      <c r="AC390" t="str">
        <f>VLOOKUP(C390,FPT!B:AA,10,0)</f>
        <v>Permanent</v>
      </c>
      <c r="AD390" t="str">
        <f t="shared" si="570"/>
        <v/>
      </c>
      <c r="AE390" s="247">
        <f>VLOOKUP(C390,MOVI!C:DT,11,0)</f>
        <v>44473</v>
      </c>
      <c r="AF390" s="247">
        <f>VLOOKUP(C390,FPT!B:AD,11,0)</f>
        <v>44473</v>
      </c>
      <c r="AG390" t="str">
        <f t="shared" si="571"/>
        <v/>
      </c>
      <c r="AH390" s="260" t="str">
        <f>VLOOKUP(C390,MOVI!C:DT,12,0)</f>
        <v/>
      </c>
      <c r="AI390" s="260"/>
      <c r="AJ390" t="str">
        <f t="shared" si="671"/>
        <v/>
      </c>
      <c r="AK390">
        <f>VLOOKUP(C390,MOVI!C:DT,13,0)</f>
        <v>0</v>
      </c>
      <c r="AL390" s="247">
        <f>VLOOKUP(C390,FPT!B:AJ,13,0)</f>
        <v>0</v>
      </c>
      <c r="AM390" t="str">
        <f t="shared" si="670"/>
        <v/>
      </c>
      <c r="AN390" s="247">
        <f>VLOOKUP(C390,MOVI!C:DT,14,0)</f>
        <v>0</v>
      </c>
      <c r="AO390" s="247">
        <f>VLOOKUP(C390,FPT!B:AM,14,0)</f>
        <v>0</v>
      </c>
      <c r="AP390" t="str">
        <f t="shared" si="572"/>
        <v/>
      </c>
      <c r="AQ390" t="str">
        <f>VLOOKUP(C390,MOVI!C:DT,15,0)</f>
        <v>LC</v>
      </c>
      <c r="AR390" s="247" t="str">
        <f>VLOOKUP(C390,FPT!B:AP,15,0)</f>
        <v>LC</v>
      </c>
      <c r="AS390" t="str">
        <f t="shared" si="573"/>
        <v/>
      </c>
      <c r="AT390" s="282" t="str">
        <f>VLOOKUP(C390,MOVI!C:DT,16,0)</f>
        <v>LTTP</v>
      </c>
      <c r="AU390" s="247" t="str">
        <f>VLOOKUP(C390,FPT!B:AS,16,0)</f>
        <v>LTTP</v>
      </c>
      <c r="AV390" t="str">
        <f t="shared" si="574"/>
        <v/>
      </c>
      <c r="AW390" t="str">
        <f>VLOOKUP(C390,MOVI!C:DT,17,0)</f>
        <v>L</v>
      </c>
      <c r="AX390" s="247" t="str">
        <f>VLOOKUP(C390,FPT!B:AV,17,0)</f>
        <v>L</v>
      </c>
      <c r="AY390" t="str">
        <f t="shared" si="575"/>
        <v/>
      </c>
      <c r="AZ390">
        <f>VLOOKUP(C390,MOVI!C:DT,18,0)</f>
        <v>0</v>
      </c>
      <c r="BA390" s="247">
        <f>VLOOKUP(C390,FPT!B:AY,18,0)</f>
        <v>0</v>
      </c>
      <c r="BB390" t="str">
        <f t="shared" si="576"/>
        <v/>
      </c>
      <c r="BC390" s="275">
        <f>VLOOKUP(C390,MOVI!C:DT,19,0)</f>
        <v>15000000</v>
      </c>
      <c r="BD390" s="275">
        <f>VLOOKUP(C390,FPT!B:BB,19,0)</f>
        <v>15000000</v>
      </c>
      <c r="BE390" t="str">
        <f t="shared" si="577"/>
        <v/>
      </c>
      <c r="BF390">
        <f>VLOOKUP(C390,MOVI!C:DT,20,0)</f>
        <v>0</v>
      </c>
      <c r="BG390" s="252">
        <f>VLOOKUP(C390,FPT!B:BE,20,0)</f>
        <v>0</v>
      </c>
      <c r="BH390" t="str">
        <f t="shared" si="578"/>
        <v/>
      </c>
      <c r="BI390" s="275">
        <f>VLOOKUP(C390,MOVI!C:DT,21,0)</f>
        <v>15000000</v>
      </c>
      <c r="BJ390" s="275">
        <f>VLOOKUP(C390,FPT!B:BH,21,0)</f>
        <v>15000000</v>
      </c>
      <c r="BK390" t="str">
        <f t="shared" si="579"/>
        <v/>
      </c>
      <c r="BL390" s="275">
        <f>VLOOKUP(C390,MOVI!C:DT,22,0)</f>
        <v>0</v>
      </c>
      <c r="BM390" s="275">
        <f>VLOOKUP(C390,FPT!B:BK,22,0)</f>
        <v>0</v>
      </c>
      <c r="BN390" t="str">
        <f t="shared" si="580"/>
        <v/>
      </c>
      <c r="BO390" s="275">
        <f>VLOOKUP(C390,MOVI!C:DT,23,0)</f>
        <v>0</v>
      </c>
      <c r="BP390" s="275">
        <f>VLOOKUP(C390,FPT!B:BN,23,0)</f>
        <v>0</v>
      </c>
      <c r="BQ390" t="str">
        <f t="shared" si="581"/>
        <v/>
      </c>
      <c r="BR390" s="275">
        <f>VLOOKUP(C390,MOVI!C:DT,24,0)</f>
        <v>0</v>
      </c>
      <c r="BS390" s="275">
        <f>VLOOKUP(C390,FPT!B:BQ,24,0)</f>
        <v>0</v>
      </c>
      <c r="BT390" t="str">
        <f t="shared" si="582"/>
        <v/>
      </c>
      <c r="BU390" s="275">
        <f>VLOOKUP(C390,MOVI!C:DT,25,0)</f>
        <v>0</v>
      </c>
      <c r="BV390" s="275">
        <f>VLOOKUP(C390,FPT!B:BT,25,0)</f>
        <v>0</v>
      </c>
      <c r="BW390" t="str">
        <f t="shared" si="583"/>
        <v/>
      </c>
      <c r="BX390" s="275">
        <f>VLOOKUP(C390,MOVI!C:DT,26,0)</f>
        <v>0</v>
      </c>
      <c r="BY390" s="275">
        <f>VLOOKUP(C390,FPT!B:BW,26,0)</f>
        <v>0</v>
      </c>
      <c r="BZ390" t="str">
        <f t="shared" si="584"/>
        <v/>
      </c>
      <c r="CA390" s="275">
        <f>VLOOKUP(C390,MOVI!C:DT,27,0)</f>
        <v>0</v>
      </c>
      <c r="CB390" s="275">
        <f>VLOOKUP(C390,FPT!B:BZ,27,0)</f>
        <v>0</v>
      </c>
      <c r="CC390" t="str">
        <f t="shared" si="585"/>
        <v/>
      </c>
      <c r="CD390" s="275">
        <f>VLOOKUP(C390,MOVI!C:DT,28,0)</f>
        <v>0</v>
      </c>
      <c r="CE390" s="275">
        <f>VLOOKUP(C390,FPT!B:CC,28,0)</f>
        <v>0</v>
      </c>
      <c r="CF390" t="str">
        <f t="shared" si="586"/>
        <v/>
      </c>
      <c r="CG390" t="str">
        <f>VLOOKUP(C390,MOVI!C:DT,29,0)</f>
        <v>TB, CN</v>
      </c>
      <c r="CH390" s="252" t="str">
        <f>VLOOKUP(C390,FPT!B:CF,29,0)</f>
        <v>TB, CN</v>
      </c>
      <c r="CI390" t="str">
        <f t="shared" si="587"/>
        <v/>
      </c>
      <c r="CJ390">
        <f>VLOOKUP(C390,MOVI!C:DT,30,0)</f>
        <v>21</v>
      </c>
      <c r="CK390" s="252">
        <f>VLOOKUP(C390,FPT!B:CI,30,0)</f>
        <v>21</v>
      </c>
      <c r="CL390" t="str">
        <f t="shared" si="588"/>
        <v/>
      </c>
      <c r="CM390">
        <f>VLOOKUP(C390,MOVI!C:DT,31,0)</f>
        <v>21</v>
      </c>
      <c r="CN390" s="252">
        <f>VLOOKUP(C390,FPT!B:CL,31,0)</f>
        <v>21</v>
      </c>
      <c r="CO390" t="str">
        <f t="shared" si="589"/>
        <v/>
      </c>
      <c r="CP390" s="275">
        <f>VLOOKUP(C390,MOVI!C:DT,32,0)</f>
        <v>0</v>
      </c>
      <c r="CQ390" s="275">
        <f>VLOOKUP(C390,FPT!B:CO,32,0)</f>
        <v>0</v>
      </c>
      <c r="CR390" t="str">
        <f t="shared" si="590"/>
        <v/>
      </c>
      <c r="CS390" s="275">
        <f>VLOOKUP(C390,MOVI!C:DT,33,0)</f>
        <v>0</v>
      </c>
      <c r="CT390" s="275">
        <f>VLOOKUP(C390,FPT!B:CR,33,0)</f>
        <v>0</v>
      </c>
      <c r="CU390" t="str">
        <f t="shared" si="591"/>
        <v/>
      </c>
      <c r="CV390" s="275">
        <f>VLOOKUP(C390,MOVI!C:DT,34,0)</f>
        <v>0</v>
      </c>
      <c r="CW390" s="275">
        <f>VLOOKUP(C390,FPT!B:CU,34,0)</f>
        <v>0</v>
      </c>
      <c r="CX390" t="str">
        <f t="shared" si="592"/>
        <v/>
      </c>
      <c r="CY390" s="275">
        <f>VLOOKUP(C390,MOVI!C:DT,35,0)</f>
        <v>21</v>
      </c>
      <c r="CZ390" s="275">
        <f>VLOOKUP(C390,FPT!B:CX,35,0)</f>
        <v>21</v>
      </c>
      <c r="DA390" t="str">
        <f t="shared" si="593"/>
        <v/>
      </c>
      <c r="DB390" s="275">
        <f>VLOOKUP(C390,MOVI!C:DT,36,0)</f>
        <v>0</v>
      </c>
      <c r="DC390" s="275">
        <f>VLOOKUP(C390,FPT!B:DA,36,0)</f>
        <v>0</v>
      </c>
      <c r="DD390" t="str">
        <f t="shared" si="594"/>
        <v/>
      </c>
      <c r="DE390" s="275">
        <f>VLOOKUP(C390,MOVI!C:DT,37,0)</f>
        <v>0</v>
      </c>
      <c r="DF390" s="275">
        <f>VLOOKUP(C390,FPT!B:DD,37,0)</f>
        <v>0</v>
      </c>
      <c r="DG390" t="str">
        <f t="shared" si="595"/>
        <v/>
      </c>
      <c r="DH390" s="275">
        <f>VLOOKUP(C390,MOVI!C:DT,38,0)</f>
        <v>0</v>
      </c>
      <c r="DI390" s="275">
        <f>VLOOKUP(C390,FPT!B:DG,38,0)</f>
        <v>0</v>
      </c>
      <c r="DJ390" t="str">
        <f t="shared" si="596"/>
        <v/>
      </c>
      <c r="DK390" s="275">
        <f>VLOOKUP(C390,MOVI!C:DT,39,0)</f>
        <v>0</v>
      </c>
      <c r="DL390" s="275">
        <f>VLOOKUP(C390,FPT!B:DJ,39,0)</f>
        <v>0</v>
      </c>
      <c r="DM390" t="str">
        <f t="shared" si="597"/>
        <v/>
      </c>
      <c r="DN390" s="275">
        <f>VLOOKUP(C390,MOVI!C:DT,40,0)</f>
        <v>0</v>
      </c>
      <c r="DO390" s="275">
        <f>VLOOKUP(C390,FPT!B:DM,40,0)</f>
        <v>0</v>
      </c>
      <c r="DP390" t="str">
        <f t="shared" si="598"/>
        <v/>
      </c>
      <c r="DQ390" s="275">
        <f>VLOOKUP(C390,MOVI!C:DT,41,0)</f>
        <v>0</v>
      </c>
      <c r="DR390" s="275">
        <f>VLOOKUP(C390,FPT!B:DP,41,0)</f>
        <v>0</v>
      </c>
      <c r="DS390" t="str">
        <f t="shared" si="599"/>
        <v/>
      </c>
      <c r="DT390" s="275">
        <f>VLOOKUP(C390,MOVI!C:DT,42,0)</f>
        <v>15000000</v>
      </c>
      <c r="DU390" s="275">
        <f>ROUND(VLOOKUP(C390,FPT!B:DS,42,0),0)</f>
        <v>15000000</v>
      </c>
      <c r="DV390" t="str">
        <f t="shared" si="600"/>
        <v/>
      </c>
      <c r="DW390" s="275">
        <f>VLOOKUP(C390,MOVI!C:DT,43,0)</f>
        <v>0</v>
      </c>
      <c r="DX390" s="275">
        <f>VLOOKUP(C390,FPT!B:DV,43,0)</f>
        <v>0</v>
      </c>
      <c r="DY390" t="str">
        <f t="shared" si="601"/>
        <v/>
      </c>
      <c r="DZ390" s="275">
        <f>VLOOKUP(C390,MOVI!C:DT,44,0)</f>
        <v>0</v>
      </c>
      <c r="EA390" s="275">
        <f>VLOOKUP(C390,FPT!B:DY,44,0)</f>
        <v>0</v>
      </c>
      <c r="EB390" t="str">
        <f t="shared" si="602"/>
        <v/>
      </c>
      <c r="EC390" s="275">
        <f>VLOOKUP(C390,MOVI!C:DT,45,0)</f>
        <v>15000000</v>
      </c>
      <c r="ED390" s="275">
        <f>ROUND(VLOOKUP(C390,FPT!B:EB,45,0),0)</f>
        <v>15000000</v>
      </c>
      <c r="EE390" t="str">
        <f t="shared" si="603"/>
        <v/>
      </c>
      <c r="EF390" s="275">
        <f>VLOOKUP(C390,MOVI!C:DT,46,0)</f>
        <v>0</v>
      </c>
      <c r="EG390" s="275">
        <f>VLOOKUP(C390,FPT!B:EE,46,0)</f>
        <v>0</v>
      </c>
      <c r="EH390" t="str">
        <f t="shared" si="604"/>
        <v/>
      </c>
      <c r="EI390" s="275">
        <f>VLOOKUP(C390,MOVI!C:DT,47,0)</f>
        <v>0</v>
      </c>
      <c r="EJ390" s="275">
        <f>VLOOKUP(C390,FPT!B:EH,47,0)</f>
        <v>0</v>
      </c>
      <c r="EK390" t="str">
        <f t="shared" si="605"/>
        <v/>
      </c>
      <c r="EL390" s="275">
        <f>VLOOKUP(C390,MOVI!C:DT,48,0)</f>
        <v>0</v>
      </c>
      <c r="EM390" s="275">
        <f>VLOOKUP(C390,FPT!B:EK,48,0)</f>
        <v>0</v>
      </c>
      <c r="EN390" t="str">
        <f t="shared" si="606"/>
        <v/>
      </c>
      <c r="EO390" s="275">
        <f>VLOOKUP(C390,MOVI!C:DT,49,0)</f>
        <v>0</v>
      </c>
      <c r="EP390" s="275">
        <f>VLOOKUP(C390,FPT!B:EN,49,0)</f>
        <v>0</v>
      </c>
      <c r="EQ390" t="str">
        <f t="shared" si="607"/>
        <v/>
      </c>
      <c r="ER390" s="275">
        <f>VLOOKUP(C390,MOVI!C:DT,50,0)</f>
        <v>0</v>
      </c>
      <c r="ES390" s="275">
        <f>VLOOKUP(C390,FPT!B:EQ,50,0)</f>
        <v>0</v>
      </c>
      <c r="ET390" t="str">
        <f t="shared" si="608"/>
        <v/>
      </c>
      <c r="EU390" s="275">
        <f>VLOOKUP(C390,MOVI!C:DT,51,0)</f>
        <v>0</v>
      </c>
      <c r="EV390" s="275">
        <f>VLOOKUP(C390,FPT!B:ET,51,0)</f>
        <v>0</v>
      </c>
      <c r="EW390" t="str">
        <f t="shared" si="609"/>
        <v/>
      </c>
      <c r="EX390" s="275">
        <f>VLOOKUP(C390,MOVI!C:DT,52,0)</f>
        <v>0</v>
      </c>
      <c r="EY390" s="275">
        <f>VLOOKUP(C390,FPT!B:EW,52,0)</f>
        <v>0</v>
      </c>
      <c r="EZ390" t="str">
        <f t="shared" si="610"/>
        <v/>
      </c>
      <c r="FA390" s="275">
        <f>VLOOKUP(C390,MOVI!C:DT,53,0)</f>
        <v>0</v>
      </c>
      <c r="FB390" s="275">
        <f>VLOOKUP(C390,FPT!B:EZ,53,0)</f>
        <v>0</v>
      </c>
      <c r="FC390" t="str">
        <f t="shared" si="611"/>
        <v/>
      </c>
      <c r="FD390" s="275">
        <f>VLOOKUP(C390,MOVI!C:DT,54,0)</f>
        <v>0</v>
      </c>
      <c r="FE390" s="275">
        <f>VLOOKUP(C390,FPT!B:FC,54,0)</f>
        <v>0</v>
      </c>
      <c r="FF390" t="str">
        <f t="shared" si="612"/>
        <v/>
      </c>
      <c r="FG390" s="275">
        <f>VLOOKUP(C390,MOVI!C:DT,55,0)</f>
        <v>0</v>
      </c>
      <c r="FH390" s="275">
        <f>VLOOKUP(C390,FPT!B:FF,55,0)</f>
        <v>0</v>
      </c>
      <c r="FI390" t="str">
        <f t="shared" si="613"/>
        <v/>
      </c>
      <c r="FJ390" s="275">
        <f>VLOOKUP(C390,MOVI!C:DT,56,0)</f>
        <v>0</v>
      </c>
      <c r="FK390" s="275">
        <f>VLOOKUP(C390,FPT!B:FI,56,0)</f>
        <v>0</v>
      </c>
      <c r="FL390" t="str">
        <f t="shared" si="614"/>
        <v/>
      </c>
      <c r="FM390" s="275">
        <f>VLOOKUP(C390,MOVI!C:DT,57,0)</f>
        <v>0</v>
      </c>
      <c r="FN390" s="275">
        <f>VLOOKUP(C390,FPT!B:FL,57,0)</f>
        <v>0</v>
      </c>
      <c r="FO390" t="str">
        <f t="shared" si="615"/>
        <v/>
      </c>
      <c r="FP390" s="275">
        <f>VLOOKUP(C390,MOVI!C:DT,58,0)</f>
        <v>0</v>
      </c>
      <c r="FQ390" s="275">
        <f>VLOOKUP(C390,FPT!B:FO,58,0)</f>
        <v>0</v>
      </c>
      <c r="FR390" t="str">
        <f t="shared" si="616"/>
        <v/>
      </c>
      <c r="FS390" s="275">
        <f>VLOOKUP(C390,MOVI!C:DT,59,0)</f>
        <v>0</v>
      </c>
      <c r="FT390" s="275">
        <f>VLOOKUP(C390,FPT!B:FR,59,0)</f>
        <v>0</v>
      </c>
      <c r="FU390" t="str">
        <f t="shared" si="617"/>
        <v/>
      </c>
      <c r="FV390" s="275">
        <f>VLOOKUP(C390,MOVI!C:DT,60,0)</f>
        <v>0</v>
      </c>
      <c r="FW390" s="275">
        <f>VLOOKUP(C390,FPT!B:FU,60,0)</f>
        <v>0</v>
      </c>
      <c r="FX390" t="str">
        <f t="shared" si="618"/>
        <v/>
      </c>
      <c r="FY390" s="275">
        <f>VLOOKUP(C390,MOVI!C:DT,61,0)</f>
        <v>0</v>
      </c>
      <c r="FZ390" s="275">
        <f>VLOOKUP(C390,FPT!B:FX,61,0)</f>
        <v>0</v>
      </c>
      <c r="GA390" t="str">
        <f t="shared" si="619"/>
        <v/>
      </c>
      <c r="GB390" s="275">
        <f>VLOOKUP(C390,MOVI!C:DT,62,0)</f>
        <v>0</v>
      </c>
      <c r="GC390" s="275">
        <f>VLOOKUP(C390,FPT!B:GA,62,0)</f>
        <v>0</v>
      </c>
      <c r="GD390" t="str">
        <f t="shared" si="620"/>
        <v/>
      </c>
      <c r="GE390" s="275">
        <f>VLOOKUP(C390,MOVI!C:DT,63,0)</f>
        <v>0</v>
      </c>
      <c r="GF390" s="275">
        <f>VLOOKUP(C390,FPT!B:GD,63,0)</f>
        <v>0</v>
      </c>
      <c r="GG390" t="str">
        <f t="shared" si="621"/>
        <v/>
      </c>
      <c r="GH390" s="275">
        <f>VLOOKUP(C390,MOVI!C:DT,64,0)</f>
        <v>0</v>
      </c>
      <c r="GI390" s="275">
        <f>VLOOKUP(C390,FPT!B:GG,64,0)</f>
        <v>0</v>
      </c>
      <c r="GJ390" t="str">
        <f t="shared" si="622"/>
        <v/>
      </c>
      <c r="GK390" s="275">
        <f>VLOOKUP(C390,MOVI!C:DT,65,0)</f>
        <v>0</v>
      </c>
      <c r="GL390" s="275">
        <f>VLOOKUP(C390,FPT!B:GJ,65,0)</f>
        <v>0</v>
      </c>
      <c r="GM390" t="str">
        <f t="shared" si="623"/>
        <v/>
      </c>
      <c r="GN390" s="275">
        <f>VLOOKUP(C390,MOVI!C:DT,66,0)</f>
        <v>0</v>
      </c>
      <c r="GO390" s="275">
        <f>VLOOKUP(C390,FPT!B:GM,66,0)</f>
        <v>0</v>
      </c>
      <c r="GP390" t="str">
        <f t="shared" si="624"/>
        <v/>
      </c>
      <c r="GQ390" s="275">
        <f>VLOOKUP(C390,MOVI!C:DT,67,0)</f>
        <v>0</v>
      </c>
      <c r="GR390" s="275">
        <f>VLOOKUP(C390,FPT!B:GP,67,0)</f>
        <v>0</v>
      </c>
      <c r="GS390" t="str">
        <f t="shared" si="625"/>
        <v/>
      </c>
      <c r="GT390" s="275">
        <f>VLOOKUP(C390,MOVI!C:DT,68,0)</f>
        <v>0</v>
      </c>
      <c r="GU390" s="275">
        <f>VLOOKUP(C390,FPT!B:GS,68,0)</f>
        <v>0</v>
      </c>
      <c r="GV390" t="str">
        <f t="shared" si="626"/>
        <v/>
      </c>
      <c r="GW390" s="275">
        <f>VLOOKUP(C390,MOVI!C:DT,69,0)</f>
        <v>0</v>
      </c>
      <c r="GX390" s="275">
        <f>VLOOKUP(C390,FPT!B:GV,69,0)</f>
        <v>0</v>
      </c>
      <c r="GY390" t="str">
        <f t="shared" si="627"/>
        <v/>
      </c>
      <c r="GZ390" s="275">
        <f>VLOOKUP(C390,MOVI!C:DT,70,0)</f>
        <v>0</v>
      </c>
      <c r="HA390" s="275">
        <f>VLOOKUP(C390,FPT!B:GY,70,0)</f>
        <v>0</v>
      </c>
      <c r="HB390" t="str">
        <f t="shared" si="628"/>
        <v/>
      </c>
      <c r="HC390" s="275">
        <f>VLOOKUP(C390,MOVI!C:DT,71,0)</f>
        <v>15000000</v>
      </c>
      <c r="HD390" s="275">
        <f>ROUND(VLOOKUP(C390,FPT!B:HB,71,0),0)</f>
        <v>15000000</v>
      </c>
      <c r="HE390" t="str">
        <f t="shared" si="629"/>
        <v/>
      </c>
      <c r="HF390" s="275">
        <f>ROUND(VLOOKUP(C390,MOVI!C:DT,72,0),0)</f>
        <v>0</v>
      </c>
      <c r="HG390" s="275">
        <f>ROUND(VLOOKUP(C390,FPT!B:HE,72,0),0)</f>
        <v>0</v>
      </c>
      <c r="HH390" t="str">
        <f t="shared" si="630"/>
        <v/>
      </c>
      <c r="HI390" s="275">
        <f>VLOOKUP(C390,MOVI!C:DT,73,0)</f>
        <v>0</v>
      </c>
      <c r="HJ390" s="275">
        <f>VLOOKUP(C390,FPT!B:HH,73,0)</f>
        <v>0</v>
      </c>
      <c r="HK390" t="str">
        <f t="shared" si="631"/>
        <v/>
      </c>
      <c r="HL390" s="275">
        <f>VLOOKUP(C390,MOVI!C:DT,74,0)</f>
        <v>0</v>
      </c>
      <c r="HM390" s="275">
        <f>VLOOKUP(C390,FPT!B:HK,74,0)</f>
        <v>0</v>
      </c>
      <c r="HN390" t="str">
        <f t="shared" si="632"/>
        <v/>
      </c>
      <c r="HO390" s="275">
        <f>VLOOKUP(C390,MOVI!C:DT,75,0)</f>
        <v>11000000</v>
      </c>
      <c r="HP390" s="275">
        <f>VLOOKUP(C390,FPT!B:HN,75,0)</f>
        <v>11000000</v>
      </c>
      <c r="HQ390" t="str">
        <f t="shared" si="633"/>
        <v/>
      </c>
      <c r="HR390" s="275">
        <f>VLOOKUP(C390,MOVI!C:DT,76,0)</f>
        <v>0</v>
      </c>
      <c r="HS390" s="275">
        <f>VLOOKUP(C390,FPT!B:HQ,76,0)</f>
        <v>0</v>
      </c>
      <c r="HT390" t="str">
        <f t="shared" si="634"/>
        <v/>
      </c>
      <c r="HU390" s="275">
        <f>VLOOKUP(C390,MOVI!C:DT,77,0)</f>
        <v>0</v>
      </c>
      <c r="HV390" s="275">
        <f>VLOOKUP(C390,FPT!B:HT,77,0)</f>
        <v>0</v>
      </c>
      <c r="HW390" t="str">
        <f t="shared" si="635"/>
        <v/>
      </c>
      <c r="HX390" s="274">
        <f>VLOOKUP(C390,MOVI!C:CB,78,0)</f>
        <v>1200000</v>
      </c>
      <c r="HY390" s="261">
        <f>VLOOKUP(C390,FPT!$B:$CA,78,0)</f>
        <v>1200000</v>
      </c>
      <c r="HZ390" t="str">
        <f t="shared" si="636"/>
        <v/>
      </c>
      <c r="IA390" s="275">
        <f>VLOOKUP(C390,MOVI!C:CD,79,0)</f>
        <v>150000</v>
      </c>
      <c r="IB390" s="275">
        <f>VLOOKUP(C390,FPT!B:HZ,79,0)</f>
        <v>150000</v>
      </c>
      <c r="IC390" t="str">
        <f t="shared" si="637"/>
        <v/>
      </c>
      <c r="ID390" s="275">
        <f>VLOOKUP(C390,MOVI!C:CD,80,0)</f>
        <v>225000</v>
      </c>
      <c r="IE390" s="275">
        <f>VLOOKUP(C390,FPT!B:IC,80,0)</f>
        <v>225000</v>
      </c>
      <c r="IF390" t="str">
        <f t="shared" si="638"/>
        <v/>
      </c>
      <c r="IG390" s="275">
        <f>VLOOKUP(C390,MOVI!C:DT,81,0)</f>
        <v>0</v>
      </c>
      <c r="IH390" s="275">
        <f>VLOOKUP(C390,FPT!B:IF,81,0)</f>
        <v>0</v>
      </c>
      <c r="II390" t="str">
        <f t="shared" si="639"/>
        <v/>
      </c>
      <c r="IJ390" s="275">
        <f>VLOOKUP(C390,MOVI!C:DT,82,0)</f>
        <v>1575000</v>
      </c>
      <c r="IK390" s="275">
        <f>VLOOKUP(C390,FPT!B:II,82,0)</f>
        <v>1575000</v>
      </c>
      <c r="IL390" t="str">
        <f t="shared" si="640"/>
        <v/>
      </c>
      <c r="IM390" s="275">
        <f>ROUND(VLOOKUP(C390,MOVI!C:DT,83,0),0)</f>
        <v>12575000</v>
      </c>
      <c r="IN390" s="275">
        <f>ROUND(VLOOKUP(C390,FPT!B:IL,83,0),0)</f>
        <v>12575000</v>
      </c>
      <c r="IO390" t="str">
        <f t="shared" si="641"/>
        <v/>
      </c>
      <c r="IP390" s="275">
        <f>VLOOKUP(C390,MOVI!C:DT,84,0)</f>
        <v>2425000</v>
      </c>
      <c r="IQ390" s="275">
        <f>VLOOKUP(C390,FPT!B:IO,84,0)</f>
        <v>2425000</v>
      </c>
      <c r="IR390" t="str">
        <f t="shared" si="642"/>
        <v/>
      </c>
      <c r="IS390" s="275">
        <f>ROUND(VLOOKUP(C390,MOVI!C:DT,85,0),0)</f>
        <v>121250</v>
      </c>
      <c r="IT390" s="275">
        <f>ROUND(VLOOKUP(C390,FPT!B:IR,85,0),0)</f>
        <v>121250</v>
      </c>
      <c r="IU390" t="str">
        <f t="shared" si="643"/>
        <v/>
      </c>
      <c r="IV390" s="275">
        <f>VLOOKUP(C390,MOVI!C:DT,86,0)</f>
        <v>0</v>
      </c>
      <c r="IW390" s="275">
        <f>VLOOKUP(C390,FPT!B:IU,86,0)</f>
        <v>0</v>
      </c>
      <c r="IX390" t="str">
        <f t="shared" si="644"/>
        <v/>
      </c>
      <c r="IY390" s="275">
        <f>ROUND(VLOOKUP(C390,MOVI!C:DT,87,0),0)</f>
        <v>121250</v>
      </c>
      <c r="IZ390" s="275">
        <f>ROUND(VLOOKUP(C390,FPT!B:IX,87,0),0)</f>
        <v>121250</v>
      </c>
      <c r="JA390" t="str">
        <f t="shared" si="645"/>
        <v/>
      </c>
      <c r="JB390" s="275">
        <f>VLOOKUP(C390,MOVI!C:DT,88,0)</f>
        <v>0</v>
      </c>
      <c r="JC390" s="275">
        <f>VLOOKUP(C390,FPT!B:JA,88,0)</f>
        <v>0</v>
      </c>
      <c r="JD390" t="str">
        <f t="shared" si="646"/>
        <v/>
      </c>
      <c r="JE390" s="275">
        <f>VLOOKUP(C390,MOVI!C:DT,89,0)</f>
        <v>0</v>
      </c>
      <c r="JF390" s="275">
        <f>VLOOKUP(C390,FPT!B:JD,89,0)</f>
        <v>0</v>
      </c>
      <c r="JG390" t="str">
        <f t="shared" si="647"/>
        <v/>
      </c>
      <c r="JH390" s="275">
        <f>VLOOKUP(C390,MOVI!C:DT,90,0)</f>
        <v>0</v>
      </c>
      <c r="JI390" s="275">
        <f>VLOOKUP(C390,FPT!B:JG,90,0)</f>
        <v>0</v>
      </c>
      <c r="JJ390" t="str">
        <f t="shared" si="648"/>
        <v/>
      </c>
      <c r="JK390" s="275">
        <f>VLOOKUP(C390,MOVI!C:DT,91,0)</f>
        <v>0</v>
      </c>
      <c r="JL390" s="275">
        <f>VLOOKUP(C390,FPT!B:JJ,91,0)</f>
        <v>0</v>
      </c>
      <c r="JM390" t="str">
        <f t="shared" si="649"/>
        <v/>
      </c>
      <c r="JN390" s="275">
        <f>VLOOKUP(C390,MOVI!C:DT,92,0)</f>
        <v>0</v>
      </c>
      <c r="JO390" s="275">
        <f>VLOOKUP(C390,FPT!B:JM,92,0)</f>
        <v>0</v>
      </c>
      <c r="JP390" t="str">
        <f t="shared" si="650"/>
        <v/>
      </c>
      <c r="JQ390" s="275">
        <f>VLOOKUP(C390,MOVI!C:DT,93,0)</f>
        <v>0</v>
      </c>
      <c r="JR390" s="275">
        <f>VLOOKUP(C390,FPT!B:JP,93,0)</f>
        <v>0</v>
      </c>
      <c r="JS390" t="str">
        <f t="shared" si="651"/>
        <v/>
      </c>
      <c r="JT390" s="275">
        <f>VLOOKUP(C390,MOVI!C:DT,94,0)</f>
        <v>0</v>
      </c>
      <c r="JU390" s="275">
        <f>VLOOKUP(C390,FPT!B:JS,94,0)</f>
        <v>0</v>
      </c>
      <c r="JV390" t="str">
        <f t="shared" si="652"/>
        <v/>
      </c>
      <c r="JW390" s="275">
        <f>VLOOKUP(C390,MOVI!C:DT,95,0)</f>
        <v>13303750</v>
      </c>
      <c r="JX390" s="275">
        <f>VLOOKUP(C390,FPT!B:JV,95,0)</f>
        <v>13303750</v>
      </c>
      <c r="JY390" t="str">
        <f t="shared" si="653"/>
        <v/>
      </c>
      <c r="JZ390" s="275">
        <f>VLOOKUP(C390,MOVI!C:DT,96,0)</f>
        <v>0</v>
      </c>
      <c r="KA390" s="275">
        <f>VLOOKUP(C390,FPT!B:JY,96,0)</f>
        <v>0</v>
      </c>
      <c r="KB390" t="str">
        <f t="shared" si="654"/>
        <v/>
      </c>
      <c r="KC390" s="275">
        <f>VLOOKUP(C390,MOVI!C:DT,97,0)</f>
        <v>13303750</v>
      </c>
      <c r="KD390" s="275">
        <f>VLOOKUP(C390,FPT!B:KB,97,0)</f>
        <v>13303750</v>
      </c>
      <c r="KE390" t="str">
        <f t="shared" si="655"/>
        <v/>
      </c>
      <c r="KF390" s="275">
        <f>VLOOKUP(C390,MOVI!C:DT,98,0)</f>
        <v>2550000</v>
      </c>
      <c r="KG390" s="275">
        <f>VLOOKUP(C390,FPT!B:KE,98,0)</f>
        <v>2550000</v>
      </c>
      <c r="KH390" t="str">
        <f t="shared" si="656"/>
        <v/>
      </c>
      <c r="KI390" s="275">
        <f>VLOOKUP(C390,MOVI!C:DT,99,0)</f>
        <v>0</v>
      </c>
      <c r="KJ390" s="275">
        <f>VLOOKUP(C390,FPT!B:KH,99,0)</f>
        <v>0</v>
      </c>
      <c r="KK390" t="str">
        <f t="shared" si="657"/>
        <v/>
      </c>
      <c r="KL390" s="275">
        <f>VLOOKUP(C390,MOVI!C:DT,100,0)</f>
        <v>450000</v>
      </c>
      <c r="KM390" s="275">
        <f>VLOOKUP(C390,FPT!B:KK,100,0)</f>
        <v>450000</v>
      </c>
      <c r="KN390" t="str">
        <f t="shared" si="658"/>
        <v/>
      </c>
      <c r="KO390" s="275">
        <f>VLOOKUP(C390,MOVI!C:DT,101,0)</f>
        <v>0</v>
      </c>
      <c r="KP390" s="275">
        <f>VLOOKUP(C390,FPT!B:KN,101,0)</f>
        <v>0</v>
      </c>
      <c r="KQ390" t="str">
        <f t="shared" si="659"/>
        <v/>
      </c>
      <c r="KR390" s="275">
        <f>VLOOKUP(C390,MOVI!C:DT,102,0)</f>
        <v>0</v>
      </c>
      <c r="KS390" s="275">
        <f>VLOOKUP(C390,FPT!B:KQ,102,0)</f>
        <v>0</v>
      </c>
      <c r="KT390" t="str">
        <f t="shared" si="660"/>
        <v/>
      </c>
      <c r="KU390" s="275">
        <f>VLOOKUP(C390,MOVI!C:DT,103,0)</f>
        <v>3000000</v>
      </c>
      <c r="KV390" s="275">
        <f>VLOOKUP(C390,FPT!B:KT,103,0)</f>
        <v>3000000</v>
      </c>
      <c r="KW390" t="str">
        <f t="shared" si="661"/>
        <v/>
      </c>
      <c r="KX390" s="275">
        <f>VLOOKUP(C390,MOVI!C:DT,104,0)</f>
        <v>4575000</v>
      </c>
      <c r="KY390" s="275">
        <f>VLOOKUP(C390,FPT!B:KW,104,0)</f>
        <v>4575000</v>
      </c>
      <c r="KZ390" t="str">
        <f t="shared" si="662"/>
        <v/>
      </c>
      <c r="LA390" s="275">
        <f>VLOOKUP(C390,MOVI!C:DT,105,0)</f>
        <v>300000</v>
      </c>
      <c r="LB390" s="275">
        <f>VLOOKUP(C390,FPT!B:KZ,105,0)</f>
        <v>300000</v>
      </c>
      <c r="LC390" t="str">
        <f t="shared" si="663"/>
        <v/>
      </c>
      <c r="LD390" s="275">
        <f>VLOOKUP(C390,MOVI!C:DT,106,0)</f>
        <v>18300000</v>
      </c>
      <c r="LE390" s="275">
        <f>VLOOKUP(C390,FPT!B:LC,106,0)</f>
        <v>18300000</v>
      </c>
      <c r="LF390" t="str">
        <f t="shared" si="664"/>
        <v/>
      </c>
      <c r="LG390" s="273">
        <f>VLOOKUP(C390,MOVI!C:DT,107,0)</f>
        <v>0</v>
      </c>
      <c r="LH390" s="273">
        <f>VLOOKUP(C390,FPT!B:LF,107,0)</f>
        <v>0</v>
      </c>
      <c r="LI390" t="str">
        <f t="shared" si="665"/>
        <v/>
      </c>
      <c r="LJ390" t="str">
        <f>VLOOKUP(C390,MOVI!C:DV,108,0)</f>
        <v>Việt PhúSouthBuy now pay later</v>
      </c>
      <c r="LK390" s="252" t="str">
        <f>VLOOKUP(C390,FPT!B:LI,108,0)</f>
        <v>Việt PhúSouthBuy now pay later</v>
      </c>
      <c r="LL390" t="str">
        <f t="shared" si="666"/>
        <v/>
      </c>
      <c r="LM390" s="275">
        <f>ROUND(VLOOKUP(C390,MOVI!C:DV,109,0),0)</f>
        <v>1250000</v>
      </c>
      <c r="LN390" s="275">
        <f>ROUND(VLOOKUP(C390,FPT!B:LL,109,0),0)</f>
        <v>1250000</v>
      </c>
      <c r="LO390" t="str">
        <f t="shared" si="667"/>
        <v/>
      </c>
      <c r="LP390" t="str">
        <f>VLOOKUP(C390,MOVI!C:DV,110,0)</f>
        <v>HO</v>
      </c>
      <c r="LQ390" s="247" t="str">
        <f>VLOOKUP(C390,FPT!B:LO,110,0)</f>
        <v>HO</v>
      </c>
      <c r="LR390" t="str">
        <f t="shared" si="668"/>
        <v/>
      </c>
      <c r="LS390">
        <f>MOVI!DI385</f>
        <v>18</v>
      </c>
      <c r="LV390">
        <f>MOVI!DJ385</f>
        <v>0</v>
      </c>
      <c r="LW390">
        <f>MOVI!DK385</f>
        <v>0</v>
      </c>
      <c r="LX390">
        <f>MOVI!DL385</f>
        <v>0</v>
      </c>
      <c r="LY390">
        <f>MOVI!DM385</f>
        <v>0</v>
      </c>
      <c r="LZ390">
        <f>MOVI!DN385</f>
        <v>0</v>
      </c>
      <c r="MA390">
        <f>MOVI!DO385</f>
        <v>0</v>
      </c>
      <c r="MB390" t="str">
        <f>MOVI!DP385</f>
        <v/>
      </c>
      <c r="MC390">
        <f>MOVI!DQ385</f>
        <v>0</v>
      </c>
      <c r="MD390">
        <f>MOVI!DR385</f>
        <v>0</v>
      </c>
      <c r="ME390" t="str">
        <f>VLOOKUP(C390,MOVI!C:DV,121,0)</f>
        <v/>
      </c>
      <c r="MF390" s="252"/>
      <c r="MG390" t="str">
        <f t="shared" si="672"/>
        <v/>
      </c>
      <c r="MH390" t="str">
        <f>VLOOKUP(C390,MOVI!C:DT,122,0)</f>
        <v>Việt PhúSouth</v>
      </c>
      <c r="MI390" s="252" t="str">
        <f>VLOOKUP(C390,FPT!B:DS,112,0)</f>
        <v>Việt PhúSouth</v>
      </c>
      <c r="MJ390" t="str">
        <f t="shared" si="669"/>
        <v/>
      </c>
    </row>
    <row r="391" spans="1:348" x14ac:dyDescent="0.25">
      <c r="A391">
        <v>383</v>
      </c>
      <c r="B391" s="48">
        <v>6205</v>
      </c>
      <c r="C391" s="271" t="s">
        <v>784</v>
      </c>
      <c r="D391" t="str">
        <f>VLOOKUP(C391,MOVI!C:D,2,0)</f>
        <v>Trần Bá Ca</v>
      </c>
      <c r="E391" t="str">
        <f>VLOOKUP(C391,FPT!B:C,2,0)</f>
        <v>Trần Bá Ca</v>
      </c>
      <c r="F391" t="str">
        <f t="shared" si="562"/>
        <v/>
      </c>
      <c r="G391" t="str">
        <f>VLOOKUP(C391,MOVI!C:E,3,0)</f>
        <v>Buy now pay later</v>
      </c>
      <c r="H391" t="str">
        <f>VLOOKUP(C391,FPT!B:F,3,0)</f>
        <v>Buy now pay later</v>
      </c>
      <c r="I391" t="str">
        <f t="shared" si="563"/>
        <v/>
      </c>
      <c r="J391" t="str">
        <f>VLOOKUP(C391,MOVI!C:H,4,0)</f>
        <v>BNPL - Marketing</v>
      </c>
      <c r="K391" t="str">
        <f>VLOOKUP(C391,FPT!B:I,4,0)</f>
        <v>BNPL - Marketing</v>
      </c>
      <c r="L391" t="str">
        <f t="shared" si="564"/>
        <v/>
      </c>
      <c r="M391" t="str">
        <f>VLOOKUP(C391,MOVI!C:DT,5,0)</f>
        <v>Senior Associate</v>
      </c>
      <c r="N391" t="str">
        <f>VLOOKUP(C391,FPT!B:L,5,0)</f>
        <v>Senior Associate</v>
      </c>
      <c r="O391" t="str">
        <f t="shared" si="565"/>
        <v/>
      </c>
      <c r="P391" t="str">
        <f>VLOOKUP(C391,MOVI!C:DT,6,0)</f>
        <v>Senior Graphic Designer</v>
      </c>
      <c r="Q391" t="str">
        <f>VLOOKUP(C391,FPT!B:O,6,0)</f>
        <v>Senior Graphic Designer</v>
      </c>
      <c r="R391" t="str">
        <f t="shared" si="566"/>
        <v/>
      </c>
      <c r="S391" t="str">
        <f>VLOOKUP(C391,MOVI!C:DT,7,0)</f>
        <v>South</v>
      </c>
      <c r="T391" t="str">
        <f>VLOOKUP(C391,FPT!B:R,7,0)</f>
        <v>South</v>
      </c>
      <c r="U391" t="str">
        <f t="shared" si="567"/>
        <v/>
      </c>
      <c r="V391" t="str">
        <f>VLOOKUP(C391,MOVI!C:DT,8,0)</f>
        <v>Việt Phú</v>
      </c>
      <c r="W391" t="str">
        <f>VLOOKUP(C391,FPT!B:U,8,0)</f>
        <v>Việt Phú</v>
      </c>
      <c r="X391" t="str">
        <f t="shared" si="568"/>
        <v/>
      </c>
      <c r="Y391" t="str">
        <f>VLOOKUP(C391,MOVI!C:DT,9,0)</f>
        <v>Full-time</v>
      </c>
      <c r="Z391" t="str">
        <f>VLOOKUP(C391,FPT!B:X,9,0)</f>
        <v>Full-time</v>
      </c>
      <c r="AA391" t="str">
        <f t="shared" si="569"/>
        <v/>
      </c>
      <c r="AB391" t="str">
        <f>VLOOKUP(C391,MOVI!C:DT,10,0)</f>
        <v>Permanent</v>
      </c>
      <c r="AC391" t="str">
        <f>VLOOKUP(C391,FPT!B:AA,10,0)</f>
        <v>Permanent</v>
      </c>
      <c r="AD391" t="str">
        <f t="shared" si="570"/>
        <v/>
      </c>
      <c r="AE391" s="247">
        <f>VLOOKUP(C391,MOVI!C:DT,11,0)</f>
        <v>44473</v>
      </c>
      <c r="AF391" s="247">
        <f>VLOOKUP(C391,FPT!B:AD,11,0)</f>
        <v>44473</v>
      </c>
      <c r="AG391" t="str">
        <f t="shared" si="571"/>
        <v/>
      </c>
      <c r="AH391" s="260" t="str">
        <f>VLOOKUP(C391,MOVI!C:DT,12,0)</f>
        <v/>
      </c>
      <c r="AI391" s="260"/>
      <c r="AJ391" t="str">
        <f t="shared" si="671"/>
        <v/>
      </c>
      <c r="AK391">
        <f>VLOOKUP(C391,MOVI!C:DT,13,0)</f>
        <v>0</v>
      </c>
      <c r="AL391" s="247">
        <f>VLOOKUP(C391,FPT!B:AJ,13,0)</f>
        <v>0</v>
      </c>
      <c r="AM391" t="str">
        <f t="shared" si="670"/>
        <v/>
      </c>
      <c r="AN391" s="247">
        <f>VLOOKUP(C391,MOVI!C:DT,14,0)</f>
        <v>0</v>
      </c>
      <c r="AO391" s="247">
        <f>VLOOKUP(C391,FPT!B:AM,14,0)</f>
        <v>0</v>
      </c>
      <c r="AP391" t="str">
        <f t="shared" si="572"/>
        <v/>
      </c>
      <c r="AQ391" t="str">
        <f>VLOOKUP(C391,MOVI!C:DT,15,0)</f>
        <v>LC</v>
      </c>
      <c r="AR391" s="247" t="str">
        <f>VLOOKUP(C391,FPT!B:AP,15,0)</f>
        <v>LC</v>
      </c>
      <c r="AS391" t="str">
        <f t="shared" si="573"/>
        <v/>
      </c>
      <c r="AT391" s="282" t="str">
        <f>VLOOKUP(C391,MOVI!C:DT,16,0)</f>
        <v>LTTP</v>
      </c>
      <c r="AU391" s="247" t="str">
        <f>VLOOKUP(C391,FPT!B:AS,16,0)</f>
        <v>LTTP</v>
      </c>
      <c r="AV391" t="str">
        <f t="shared" si="574"/>
        <v/>
      </c>
      <c r="AW391" t="str">
        <f>VLOOKUP(C391,MOVI!C:DT,17,0)</f>
        <v>L</v>
      </c>
      <c r="AX391" s="247" t="str">
        <f>VLOOKUP(C391,FPT!B:AV,17,0)</f>
        <v>L</v>
      </c>
      <c r="AY391" t="str">
        <f t="shared" si="575"/>
        <v/>
      </c>
      <c r="AZ391">
        <f>VLOOKUP(C391,MOVI!C:DT,18,0)</f>
        <v>0</v>
      </c>
      <c r="BA391" s="247">
        <f>VLOOKUP(C391,FPT!B:AY,18,0)</f>
        <v>0</v>
      </c>
      <c r="BB391" t="str">
        <f t="shared" si="576"/>
        <v/>
      </c>
      <c r="BC391" s="275">
        <f>VLOOKUP(C391,MOVI!C:DT,19,0)</f>
        <v>10000000</v>
      </c>
      <c r="BD391" s="275">
        <f>VLOOKUP(C391,FPT!B:BB,19,0)</f>
        <v>10000000</v>
      </c>
      <c r="BE391" t="str">
        <f t="shared" si="577"/>
        <v/>
      </c>
      <c r="BF391">
        <f>VLOOKUP(C391,MOVI!C:DT,20,0)</f>
        <v>0</v>
      </c>
      <c r="BG391" s="252">
        <f>VLOOKUP(C391,FPT!B:BE,20,0)</f>
        <v>0</v>
      </c>
      <c r="BH391" t="str">
        <f t="shared" si="578"/>
        <v/>
      </c>
      <c r="BI391" s="275">
        <f>VLOOKUP(C391,MOVI!C:DT,21,0)</f>
        <v>10000000</v>
      </c>
      <c r="BJ391" s="275">
        <f>VLOOKUP(C391,FPT!B:BH,21,0)</f>
        <v>10000000</v>
      </c>
      <c r="BK391" t="str">
        <f t="shared" si="579"/>
        <v/>
      </c>
      <c r="BL391" s="275">
        <f>VLOOKUP(C391,MOVI!C:DT,22,0)</f>
        <v>0</v>
      </c>
      <c r="BM391" s="275">
        <f>VLOOKUP(C391,FPT!B:BK,22,0)</f>
        <v>0</v>
      </c>
      <c r="BN391" t="str">
        <f t="shared" si="580"/>
        <v/>
      </c>
      <c r="BO391" s="275">
        <f>VLOOKUP(C391,MOVI!C:DT,23,0)</f>
        <v>0</v>
      </c>
      <c r="BP391" s="275">
        <f>VLOOKUP(C391,FPT!B:BN,23,0)</f>
        <v>0</v>
      </c>
      <c r="BQ391" t="str">
        <f t="shared" si="581"/>
        <v/>
      </c>
      <c r="BR391" s="275">
        <f>VLOOKUP(C391,MOVI!C:DT,24,0)</f>
        <v>0</v>
      </c>
      <c r="BS391" s="275">
        <f>VLOOKUP(C391,FPT!B:BQ,24,0)</f>
        <v>0</v>
      </c>
      <c r="BT391" t="str">
        <f t="shared" si="582"/>
        <v/>
      </c>
      <c r="BU391" s="275">
        <f>VLOOKUP(C391,MOVI!C:DT,25,0)</f>
        <v>0</v>
      </c>
      <c r="BV391" s="275">
        <f>VLOOKUP(C391,FPT!B:BT,25,0)</f>
        <v>0</v>
      </c>
      <c r="BW391" t="str">
        <f t="shared" si="583"/>
        <v/>
      </c>
      <c r="BX391" s="275">
        <f>VLOOKUP(C391,MOVI!C:DT,26,0)</f>
        <v>0</v>
      </c>
      <c r="BY391" s="275">
        <f>VLOOKUP(C391,FPT!B:BW,26,0)</f>
        <v>0</v>
      </c>
      <c r="BZ391" t="str">
        <f t="shared" si="584"/>
        <v/>
      </c>
      <c r="CA391" s="275">
        <f>VLOOKUP(C391,MOVI!C:DT,27,0)</f>
        <v>0</v>
      </c>
      <c r="CB391" s="275">
        <f>VLOOKUP(C391,FPT!B:BZ,27,0)</f>
        <v>0</v>
      </c>
      <c r="CC391" t="str">
        <f t="shared" si="585"/>
        <v/>
      </c>
      <c r="CD391" s="275">
        <f>VLOOKUP(C391,MOVI!C:DT,28,0)</f>
        <v>0</v>
      </c>
      <c r="CE391" s="275">
        <f>VLOOKUP(C391,FPT!B:CC,28,0)</f>
        <v>0</v>
      </c>
      <c r="CF391" t="str">
        <f t="shared" si="586"/>
        <v/>
      </c>
      <c r="CG391" t="str">
        <f>VLOOKUP(C391,MOVI!C:DT,29,0)</f>
        <v>TB, CN</v>
      </c>
      <c r="CH391" s="252" t="str">
        <f>VLOOKUP(C391,FPT!B:CF,29,0)</f>
        <v>TB, CN</v>
      </c>
      <c r="CI391" t="str">
        <f t="shared" si="587"/>
        <v/>
      </c>
      <c r="CJ391">
        <f>VLOOKUP(C391,MOVI!C:DT,30,0)</f>
        <v>21</v>
      </c>
      <c r="CK391" s="252">
        <f>VLOOKUP(C391,FPT!B:CI,30,0)</f>
        <v>21</v>
      </c>
      <c r="CL391" t="str">
        <f t="shared" si="588"/>
        <v/>
      </c>
      <c r="CM391">
        <f>VLOOKUP(C391,MOVI!C:DT,31,0)</f>
        <v>21</v>
      </c>
      <c r="CN391" s="252">
        <f>VLOOKUP(C391,FPT!B:CL,31,0)</f>
        <v>21</v>
      </c>
      <c r="CO391" t="str">
        <f t="shared" si="589"/>
        <v/>
      </c>
      <c r="CP391" s="275">
        <f>VLOOKUP(C391,MOVI!C:DT,32,0)</f>
        <v>0</v>
      </c>
      <c r="CQ391" s="275">
        <f>VLOOKUP(C391,FPT!B:CO,32,0)</f>
        <v>0</v>
      </c>
      <c r="CR391" t="str">
        <f t="shared" si="590"/>
        <v/>
      </c>
      <c r="CS391" s="275">
        <f>VLOOKUP(C391,MOVI!C:DT,33,0)</f>
        <v>0</v>
      </c>
      <c r="CT391" s="275">
        <f>VLOOKUP(C391,FPT!B:CR,33,0)</f>
        <v>0</v>
      </c>
      <c r="CU391" t="str">
        <f t="shared" si="591"/>
        <v/>
      </c>
      <c r="CV391" s="275">
        <f>VLOOKUP(C391,MOVI!C:DT,34,0)</f>
        <v>0</v>
      </c>
      <c r="CW391" s="275">
        <f>VLOOKUP(C391,FPT!B:CU,34,0)</f>
        <v>0</v>
      </c>
      <c r="CX391" t="str">
        <f t="shared" si="592"/>
        <v/>
      </c>
      <c r="CY391" s="275">
        <f>VLOOKUP(C391,MOVI!C:DT,35,0)</f>
        <v>21</v>
      </c>
      <c r="CZ391" s="275">
        <f>VLOOKUP(C391,FPT!B:CX,35,0)</f>
        <v>21</v>
      </c>
      <c r="DA391" t="str">
        <f t="shared" si="593"/>
        <v/>
      </c>
      <c r="DB391" s="275">
        <f>VLOOKUP(C391,MOVI!C:DT,36,0)</f>
        <v>0</v>
      </c>
      <c r="DC391" s="275">
        <f>VLOOKUP(C391,FPT!B:DA,36,0)</f>
        <v>0</v>
      </c>
      <c r="DD391" t="str">
        <f t="shared" si="594"/>
        <v/>
      </c>
      <c r="DE391" s="275">
        <f>VLOOKUP(C391,MOVI!C:DT,37,0)</f>
        <v>0</v>
      </c>
      <c r="DF391" s="275">
        <f>VLOOKUP(C391,FPT!B:DD,37,0)</f>
        <v>0</v>
      </c>
      <c r="DG391" t="str">
        <f t="shared" si="595"/>
        <v/>
      </c>
      <c r="DH391" s="275">
        <f>VLOOKUP(C391,MOVI!C:DT,38,0)</f>
        <v>0</v>
      </c>
      <c r="DI391" s="275">
        <f>VLOOKUP(C391,FPT!B:DG,38,0)</f>
        <v>0</v>
      </c>
      <c r="DJ391" t="str">
        <f t="shared" si="596"/>
        <v/>
      </c>
      <c r="DK391" s="275">
        <f>VLOOKUP(C391,MOVI!C:DT,39,0)</f>
        <v>0</v>
      </c>
      <c r="DL391" s="275">
        <f>VLOOKUP(C391,FPT!B:DJ,39,0)</f>
        <v>0</v>
      </c>
      <c r="DM391" t="str">
        <f t="shared" si="597"/>
        <v/>
      </c>
      <c r="DN391" s="275">
        <f>VLOOKUP(C391,MOVI!C:DT,40,0)</f>
        <v>0</v>
      </c>
      <c r="DO391" s="275">
        <f>VLOOKUP(C391,FPT!B:DM,40,0)</f>
        <v>0</v>
      </c>
      <c r="DP391" t="str">
        <f t="shared" si="598"/>
        <v/>
      </c>
      <c r="DQ391" s="275">
        <f>VLOOKUP(C391,MOVI!C:DT,41,0)</f>
        <v>0</v>
      </c>
      <c r="DR391" s="275">
        <f>VLOOKUP(C391,FPT!B:DP,41,0)</f>
        <v>0</v>
      </c>
      <c r="DS391" t="str">
        <f t="shared" si="599"/>
        <v/>
      </c>
      <c r="DT391" s="275">
        <f>VLOOKUP(C391,MOVI!C:DT,42,0)</f>
        <v>10000000</v>
      </c>
      <c r="DU391" s="275">
        <f>ROUND(VLOOKUP(C391,FPT!B:DS,42,0),0)</f>
        <v>10000000</v>
      </c>
      <c r="DV391" t="str">
        <f t="shared" si="600"/>
        <v/>
      </c>
      <c r="DW391" s="275">
        <f>VLOOKUP(C391,MOVI!C:DT,43,0)</f>
        <v>0</v>
      </c>
      <c r="DX391" s="275">
        <f>VLOOKUP(C391,FPT!B:DV,43,0)</f>
        <v>0</v>
      </c>
      <c r="DY391" t="str">
        <f t="shared" si="601"/>
        <v/>
      </c>
      <c r="DZ391" s="275">
        <f>VLOOKUP(C391,MOVI!C:DT,44,0)</f>
        <v>0</v>
      </c>
      <c r="EA391" s="275">
        <f>VLOOKUP(C391,FPT!B:DY,44,0)</f>
        <v>0</v>
      </c>
      <c r="EB391" t="str">
        <f t="shared" si="602"/>
        <v/>
      </c>
      <c r="EC391" s="275">
        <f>VLOOKUP(C391,MOVI!C:DT,45,0)</f>
        <v>10000000</v>
      </c>
      <c r="ED391" s="275">
        <f>ROUND(VLOOKUP(C391,FPT!B:EB,45,0),0)</f>
        <v>10000000</v>
      </c>
      <c r="EE391" t="str">
        <f t="shared" si="603"/>
        <v/>
      </c>
      <c r="EF391" s="275">
        <f>VLOOKUP(C391,MOVI!C:DT,46,0)</f>
        <v>0</v>
      </c>
      <c r="EG391" s="275">
        <f>VLOOKUP(C391,FPT!B:EE,46,0)</f>
        <v>0</v>
      </c>
      <c r="EH391" t="str">
        <f t="shared" si="604"/>
        <v/>
      </c>
      <c r="EI391" s="275">
        <f>VLOOKUP(C391,MOVI!C:DT,47,0)</f>
        <v>0</v>
      </c>
      <c r="EJ391" s="275">
        <f>VLOOKUP(C391,FPT!B:EH,47,0)</f>
        <v>0</v>
      </c>
      <c r="EK391" t="str">
        <f t="shared" si="605"/>
        <v/>
      </c>
      <c r="EL391" s="275">
        <f>VLOOKUP(C391,MOVI!C:DT,48,0)</f>
        <v>0</v>
      </c>
      <c r="EM391" s="275">
        <f>VLOOKUP(C391,FPT!B:EK,48,0)</f>
        <v>0</v>
      </c>
      <c r="EN391" t="str">
        <f t="shared" si="606"/>
        <v/>
      </c>
      <c r="EO391" s="275">
        <f>VLOOKUP(C391,MOVI!C:DT,49,0)</f>
        <v>0</v>
      </c>
      <c r="EP391" s="275">
        <f>VLOOKUP(C391,FPT!B:EN,49,0)</f>
        <v>0</v>
      </c>
      <c r="EQ391" t="str">
        <f t="shared" si="607"/>
        <v/>
      </c>
      <c r="ER391" s="275">
        <f>VLOOKUP(C391,MOVI!C:DT,50,0)</f>
        <v>0</v>
      </c>
      <c r="ES391" s="275">
        <f>VLOOKUP(C391,FPT!B:EQ,50,0)</f>
        <v>0</v>
      </c>
      <c r="ET391" t="str">
        <f t="shared" si="608"/>
        <v/>
      </c>
      <c r="EU391" s="275">
        <f>VLOOKUP(C391,MOVI!C:DT,51,0)</f>
        <v>0</v>
      </c>
      <c r="EV391" s="275">
        <f>VLOOKUP(C391,FPT!B:ET,51,0)</f>
        <v>0</v>
      </c>
      <c r="EW391" t="str">
        <f t="shared" si="609"/>
        <v/>
      </c>
      <c r="EX391" s="275">
        <f>VLOOKUP(C391,MOVI!C:DT,52,0)</f>
        <v>0</v>
      </c>
      <c r="EY391" s="275">
        <f>VLOOKUP(C391,FPT!B:EW,52,0)</f>
        <v>0</v>
      </c>
      <c r="EZ391" t="str">
        <f t="shared" si="610"/>
        <v/>
      </c>
      <c r="FA391" s="275">
        <f>VLOOKUP(C391,MOVI!C:DT,53,0)</f>
        <v>0</v>
      </c>
      <c r="FB391" s="275">
        <f>VLOOKUP(C391,FPT!B:EZ,53,0)</f>
        <v>0</v>
      </c>
      <c r="FC391" t="str">
        <f t="shared" si="611"/>
        <v/>
      </c>
      <c r="FD391" s="275">
        <f>VLOOKUP(C391,MOVI!C:DT,54,0)</f>
        <v>0</v>
      </c>
      <c r="FE391" s="275">
        <f>VLOOKUP(C391,FPT!B:FC,54,0)</f>
        <v>0</v>
      </c>
      <c r="FF391" t="str">
        <f t="shared" si="612"/>
        <v/>
      </c>
      <c r="FG391" s="275">
        <f>VLOOKUP(C391,MOVI!C:DT,55,0)</f>
        <v>0</v>
      </c>
      <c r="FH391" s="275">
        <f>VLOOKUP(C391,FPT!B:FF,55,0)</f>
        <v>0</v>
      </c>
      <c r="FI391" t="str">
        <f t="shared" si="613"/>
        <v/>
      </c>
      <c r="FJ391" s="275">
        <f>VLOOKUP(C391,MOVI!C:DT,56,0)</f>
        <v>0</v>
      </c>
      <c r="FK391" s="275">
        <f>VLOOKUP(C391,FPT!B:FI,56,0)</f>
        <v>0</v>
      </c>
      <c r="FL391" t="str">
        <f t="shared" si="614"/>
        <v/>
      </c>
      <c r="FM391" s="275">
        <f>VLOOKUP(C391,MOVI!C:DT,57,0)</f>
        <v>0</v>
      </c>
      <c r="FN391" s="275">
        <f>VLOOKUP(C391,FPT!B:FL,57,0)</f>
        <v>0</v>
      </c>
      <c r="FO391" t="str">
        <f t="shared" si="615"/>
        <v/>
      </c>
      <c r="FP391" s="275">
        <f>VLOOKUP(C391,MOVI!C:DT,58,0)</f>
        <v>0</v>
      </c>
      <c r="FQ391" s="275">
        <f>VLOOKUP(C391,FPT!B:FO,58,0)</f>
        <v>0</v>
      </c>
      <c r="FR391" t="str">
        <f t="shared" si="616"/>
        <v/>
      </c>
      <c r="FS391" s="275">
        <f>VLOOKUP(C391,MOVI!C:DT,59,0)</f>
        <v>0</v>
      </c>
      <c r="FT391" s="275">
        <f>VLOOKUP(C391,FPT!B:FR,59,0)</f>
        <v>0</v>
      </c>
      <c r="FU391" t="str">
        <f t="shared" si="617"/>
        <v/>
      </c>
      <c r="FV391" s="275">
        <f>VLOOKUP(C391,MOVI!C:DT,60,0)</f>
        <v>0</v>
      </c>
      <c r="FW391" s="275">
        <f>VLOOKUP(C391,FPT!B:FU,60,0)</f>
        <v>0</v>
      </c>
      <c r="FX391" t="str">
        <f t="shared" si="618"/>
        <v/>
      </c>
      <c r="FY391" s="275">
        <f>VLOOKUP(C391,MOVI!C:DT,61,0)</f>
        <v>0</v>
      </c>
      <c r="FZ391" s="275">
        <f>VLOOKUP(C391,FPT!B:FX,61,0)</f>
        <v>0</v>
      </c>
      <c r="GA391" t="str">
        <f t="shared" si="619"/>
        <v/>
      </c>
      <c r="GB391" s="275">
        <f>VLOOKUP(C391,MOVI!C:DT,62,0)</f>
        <v>0</v>
      </c>
      <c r="GC391" s="275">
        <f>VLOOKUP(C391,FPT!B:GA,62,0)</f>
        <v>0</v>
      </c>
      <c r="GD391" t="str">
        <f t="shared" si="620"/>
        <v/>
      </c>
      <c r="GE391" s="275">
        <f>VLOOKUP(C391,MOVI!C:DT,63,0)</f>
        <v>0</v>
      </c>
      <c r="GF391" s="275">
        <f>VLOOKUP(C391,FPT!B:GD,63,0)</f>
        <v>0</v>
      </c>
      <c r="GG391" t="str">
        <f t="shared" si="621"/>
        <v/>
      </c>
      <c r="GH391" s="275">
        <f>VLOOKUP(C391,MOVI!C:DT,64,0)</f>
        <v>0</v>
      </c>
      <c r="GI391" s="275">
        <f>VLOOKUP(C391,FPT!B:GG,64,0)</f>
        <v>0</v>
      </c>
      <c r="GJ391" t="str">
        <f t="shared" si="622"/>
        <v/>
      </c>
      <c r="GK391" s="275">
        <f>VLOOKUP(C391,MOVI!C:DT,65,0)</f>
        <v>0</v>
      </c>
      <c r="GL391" s="275">
        <f>VLOOKUP(C391,FPT!B:GJ,65,0)</f>
        <v>0</v>
      </c>
      <c r="GM391" t="str">
        <f t="shared" si="623"/>
        <v/>
      </c>
      <c r="GN391" s="275">
        <f>VLOOKUP(C391,MOVI!C:DT,66,0)</f>
        <v>0</v>
      </c>
      <c r="GO391" s="275">
        <f>VLOOKUP(C391,FPT!B:GM,66,0)</f>
        <v>0</v>
      </c>
      <c r="GP391" t="str">
        <f t="shared" si="624"/>
        <v/>
      </c>
      <c r="GQ391" s="275">
        <f>VLOOKUP(C391,MOVI!C:DT,67,0)</f>
        <v>0</v>
      </c>
      <c r="GR391" s="275">
        <f>VLOOKUP(C391,FPT!B:GP,67,0)</f>
        <v>0</v>
      </c>
      <c r="GS391" t="str">
        <f t="shared" si="625"/>
        <v/>
      </c>
      <c r="GT391" s="275">
        <f>VLOOKUP(C391,MOVI!C:DT,68,0)</f>
        <v>0</v>
      </c>
      <c r="GU391" s="275">
        <f>VLOOKUP(C391,FPT!B:GS,68,0)</f>
        <v>0</v>
      </c>
      <c r="GV391" t="str">
        <f t="shared" si="626"/>
        <v/>
      </c>
      <c r="GW391" s="275">
        <f>VLOOKUP(C391,MOVI!C:DT,69,0)</f>
        <v>0</v>
      </c>
      <c r="GX391" s="275">
        <f>VLOOKUP(C391,FPT!B:GV,69,0)</f>
        <v>0</v>
      </c>
      <c r="GY391" t="str">
        <f t="shared" si="627"/>
        <v/>
      </c>
      <c r="GZ391" s="275">
        <f>VLOOKUP(C391,MOVI!C:DT,70,0)</f>
        <v>0</v>
      </c>
      <c r="HA391" s="275">
        <f>VLOOKUP(C391,FPT!B:GY,70,0)</f>
        <v>0</v>
      </c>
      <c r="HB391" t="str">
        <f t="shared" si="628"/>
        <v/>
      </c>
      <c r="HC391" s="275">
        <f>VLOOKUP(C391,MOVI!C:DT,71,0)</f>
        <v>10000000</v>
      </c>
      <c r="HD391" s="275">
        <f>ROUND(VLOOKUP(C391,FPT!B:HB,71,0),0)</f>
        <v>10000000</v>
      </c>
      <c r="HE391" t="str">
        <f t="shared" si="629"/>
        <v/>
      </c>
      <c r="HF391" s="275">
        <f>ROUND(VLOOKUP(C391,MOVI!C:DT,72,0),0)</f>
        <v>0</v>
      </c>
      <c r="HG391" s="275">
        <f>ROUND(VLOOKUP(C391,FPT!B:HE,72,0),0)</f>
        <v>0</v>
      </c>
      <c r="HH391" t="str">
        <f t="shared" si="630"/>
        <v/>
      </c>
      <c r="HI391" s="275">
        <f>VLOOKUP(C391,MOVI!C:DT,73,0)</f>
        <v>0</v>
      </c>
      <c r="HJ391" s="275">
        <f>VLOOKUP(C391,FPT!B:HH,73,0)</f>
        <v>0</v>
      </c>
      <c r="HK391" t="str">
        <f t="shared" si="631"/>
        <v/>
      </c>
      <c r="HL391" s="275">
        <f>VLOOKUP(C391,MOVI!C:DT,74,0)</f>
        <v>0</v>
      </c>
      <c r="HM391" s="275">
        <f>VLOOKUP(C391,FPT!B:HK,74,0)</f>
        <v>0</v>
      </c>
      <c r="HN391" t="str">
        <f t="shared" si="632"/>
        <v/>
      </c>
      <c r="HO391" s="275">
        <f>VLOOKUP(C391,MOVI!C:DT,75,0)</f>
        <v>11000000</v>
      </c>
      <c r="HP391" s="275">
        <f>VLOOKUP(C391,FPT!B:HN,75,0)</f>
        <v>11000000</v>
      </c>
      <c r="HQ391" t="str">
        <f t="shared" si="633"/>
        <v/>
      </c>
      <c r="HR391" s="275">
        <f>VLOOKUP(C391,MOVI!C:DT,76,0)</f>
        <v>0</v>
      </c>
      <c r="HS391" s="275">
        <f>VLOOKUP(C391,FPT!B:HQ,76,0)</f>
        <v>0</v>
      </c>
      <c r="HT391" t="str">
        <f t="shared" si="634"/>
        <v/>
      </c>
      <c r="HU391" s="275">
        <f>VLOOKUP(C391,MOVI!C:DT,77,0)</f>
        <v>0</v>
      </c>
      <c r="HV391" s="275">
        <f>VLOOKUP(C391,FPT!B:HT,77,0)</f>
        <v>0</v>
      </c>
      <c r="HW391" t="str">
        <f t="shared" si="635"/>
        <v/>
      </c>
      <c r="HX391" s="274">
        <f>VLOOKUP(C391,MOVI!C:CB,78,0)</f>
        <v>800000</v>
      </c>
      <c r="HY391" s="261">
        <f>VLOOKUP(C391,FPT!$B:$CA,78,0)</f>
        <v>800000</v>
      </c>
      <c r="HZ391" t="str">
        <f t="shared" si="636"/>
        <v/>
      </c>
      <c r="IA391" s="275">
        <f>VLOOKUP(C391,MOVI!C:CD,79,0)</f>
        <v>100000</v>
      </c>
      <c r="IB391" s="275">
        <f>VLOOKUP(C391,FPT!B:HZ,79,0)</f>
        <v>100000</v>
      </c>
      <c r="IC391" t="str">
        <f t="shared" si="637"/>
        <v/>
      </c>
      <c r="ID391" s="275">
        <f>VLOOKUP(C391,MOVI!C:CD,80,0)</f>
        <v>150000</v>
      </c>
      <c r="IE391" s="275">
        <f>VLOOKUP(C391,FPT!B:IC,80,0)</f>
        <v>150000</v>
      </c>
      <c r="IF391" t="str">
        <f t="shared" si="638"/>
        <v/>
      </c>
      <c r="IG391" s="275">
        <f>VLOOKUP(C391,MOVI!C:DT,81,0)</f>
        <v>0</v>
      </c>
      <c r="IH391" s="275">
        <f>VLOOKUP(C391,FPT!B:IF,81,0)</f>
        <v>0</v>
      </c>
      <c r="II391" t="str">
        <f t="shared" si="639"/>
        <v/>
      </c>
      <c r="IJ391" s="275">
        <f>VLOOKUP(C391,MOVI!C:DT,82,0)</f>
        <v>1050000</v>
      </c>
      <c r="IK391" s="275">
        <f>VLOOKUP(C391,FPT!B:II,82,0)</f>
        <v>1050000</v>
      </c>
      <c r="IL391" t="str">
        <f t="shared" si="640"/>
        <v/>
      </c>
      <c r="IM391" s="275">
        <f>ROUND(VLOOKUP(C391,MOVI!C:DT,83,0),0)</f>
        <v>12050000</v>
      </c>
      <c r="IN391" s="275">
        <f>ROUND(VLOOKUP(C391,FPT!B:IL,83,0),0)</f>
        <v>12050000</v>
      </c>
      <c r="IO391" t="str">
        <f t="shared" si="641"/>
        <v/>
      </c>
      <c r="IP391" s="275">
        <f>VLOOKUP(C391,MOVI!C:DT,84,0)</f>
        <v>0</v>
      </c>
      <c r="IQ391" s="275">
        <f>VLOOKUP(C391,FPT!B:IO,84,0)</f>
        <v>0</v>
      </c>
      <c r="IR391" t="str">
        <f t="shared" si="642"/>
        <v/>
      </c>
      <c r="IS391" s="275">
        <f>ROUND(VLOOKUP(C391,MOVI!C:DT,85,0),0)</f>
        <v>0</v>
      </c>
      <c r="IT391" s="275">
        <f>ROUND(VLOOKUP(C391,FPT!B:IR,85,0),0)</f>
        <v>0</v>
      </c>
      <c r="IU391" t="str">
        <f t="shared" si="643"/>
        <v/>
      </c>
      <c r="IV391" s="275">
        <f>VLOOKUP(C391,MOVI!C:DT,86,0)</f>
        <v>0</v>
      </c>
      <c r="IW391" s="275">
        <f>VLOOKUP(C391,FPT!B:IU,86,0)</f>
        <v>0</v>
      </c>
      <c r="IX391" t="str">
        <f t="shared" si="644"/>
        <v/>
      </c>
      <c r="IY391" s="275">
        <f>ROUND(VLOOKUP(C391,MOVI!C:DT,87,0),0)</f>
        <v>0</v>
      </c>
      <c r="IZ391" s="275">
        <f>ROUND(VLOOKUP(C391,FPT!B:IX,87,0),0)</f>
        <v>0</v>
      </c>
      <c r="JA391" t="str">
        <f t="shared" si="645"/>
        <v/>
      </c>
      <c r="JB391" s="275">
        <f>VLOOKUP(C391,MOVI!C:DT,88,0)</f>
        <v>0</v>
      </c>
      <c r="JC391" s="275">
        <f>VLOOKUP(C391,FPT!B:JA,88,0)</f>
        <v>0</v>
      </c>
      <c r="JD391" t="str">
        <f t="shared" si="646"/>
        <v/>
      </c>
      <c r="JE391" s="275">
        <f>VLOOKUP(C391,MOVI!C:DT,89,0)</f>
        <v>0</v>
      </c>
      <c r="JF391" s="275">
        <f>VLOOKUP(C391,FPT!B:JD,89,0)</f>
        <v>0</v>
      </c>
      <c r="JG391" t="str">
        <f t="shared" si="647"/>
        <v/>
      </c>
      <c r="JH391" s="275">
        <f>VLOOKUP(C391,MOVI!C:DT,90,0)</f>
        <v>0</v>
      </c>
      <c r="JI391" s="275">
        <f>VLOOKUP(C391,FPT!B:JG,90,0)</f>
        <v>0</v>
      </c>
      <c r="JJ391" t="str">
        <f t="shared" si="648"/>
        <v/>
      </c>
      <c r="JK391" s="275">
        <f>VLOOKUP(C391,MOVI!C:DT,91,0)</f>
        <v>0</v>
      </c>
      <c r="JL391" s="275">
        <f>VLOOKUP(C391,FPT!B:JJ,91,0)</f>
        <v>0</v>
      </c>
      <c r="JM391" t="str">
        <f t="shared" si="649"/>
        <v/>
      </c>
      <c r="JN391" s="275">
        <f>VLOOKUP(C391,MOVI!C:DT,92,0)</f>
        <v>0</v>
      </c>
      <c r="JO391" s="275">
        <f>VLOOKUP(C391,FPT!B:JM,92,0)</f>
        <v>0</v>
      </c>
      <c r="JP391" t="str">
        <f t="shared" si="650"/>
        <v/>
      </c>
      <c r="JQ391" s="275">
        <f>VLOOKUP(C391,MOVI!C:DT,93,0)</f>
        <v>0</v>
      </c>
      <c r="JR391" s="275">
        <f>VLOOKUP(C391,FPT!B:JP,93,0)</f>
        <v>0</v>
      </c>
      <c r="JS391" t="str">
        <f t="shared" si="651"/>
        <v/>
      </c>
      <c r="JT391" s="275">
        <f>VLOOKUP(C391,MOVI!C:DT,94,0)</f>
        <v>0</v>
      </c>
      <c r="JU391" s="275">
        <f>VLOOKUP(C391,FPT!B:JS,94,0)</f>
        <v>0</v>
      </c>
      <c r="JV391" t="str">
        <f t="shared" si="652"/>
        <v/>
      </c>
      <c r="JW391" s="275">
        <f>VLOOKUP(C391,MOVI!C:DT,95,0)</f>
        <v>8950000</v>
      </c>
      <c r="JX391" s="275">
        <f>VLOOKUP(C391,FPT!B:JV,95,0)</f>
        <v>8950000</v>
      </c>
      <c r="JY391" t="str">
        <f t="shared" si="653"/>
        <v/>
      </c>
      <c r="JZ391" s="275">
        <f>VLOOKUP(C391,MOVI!C:DT,96,0)</f>
        <v>0</v>
      </c>
      <c r="KA391" s="275">
        <f>VLOOKUP(C391,FPT!B:JY,96,0)</f>
        <v>0</v>
      </c>
      <c r="KB391" t="str">
        <f t="shared" si="654"/>
        <v/>
      </c>
      <c r="KC391" s="275">
        <f>VLOOKUP(C391,MOVI!C:DT,97,0)</f>
        <v>8950000</v>
      </c>
      <c r="KD391" s="275">
        <f>VLOOKUP(C391,FPT!B:KB,97,0)</f>
        <v>8950000</v>
      </c>
      <c r="KE391" t="str">
        <f t="shared" si="655"/>
        <v/>
      </c>
      <c r="KF391" s="275">
        <f>VLOOKUP(C391,MOVI!C:DT,98,0)</f>
        <v>1700000.0000000002</v>
      </c>
      <c r="KG391" s="275">
        <f>VLOOKUP(C391,FPT!B:KE,98,0)</f>
        <v>1700000</v>
      </c>
      <c r="KH391" t="str">
        <f t="shared" si="656"/>
        <v/>
      </c>
      <c r="KI391" s="275">
        <f>VLOOKUP(C391,MOVI!C:DT,99,0)</f>
        <v>0</v>
      </c>
      <c r="KJ391" s="275">
        <f>VLOOKUP(C391,FPT!B:KH,99,0)</f>
        <v>0</v>
      </c>
      <c r="KK391" t="str">
        <f t="shared" si="657"/>
        <v/>
      </c>
      <c r="KL391" s="275">
        <f>VLOOKUP(C391,MOVI!C:DT,100,0)</f>
        <v>300000</v>
      </c>
      <c r="KM391" s="275">
        <f>VLOOKUP(C391,FPT!B:KK,100,0)</f>
        <v>300000</v>
      </c>
      <c r="KN391" t="str">
        <f t="shared" si="658"/>
        <v/>
      </c>
      <c r="KO391" s="275">
        <f>VLOOKUP(C391,MOVI!C:DT,101,0)</f>
        <v>0</v>
      </c>
      <c r="KP391" s="275">
        <f>VLOOKUP(C391,FPT!B:KN,101,0)</f>
        <v>0</v>
      </c>
      <c r="KQ391" t="str">
        <f t="shared" si="659"/>
        <v/>
      </c>
      <c r="KR391" s="275">
        <f>VLOOKUP(C391,MOVI!C:DT,102,0)</f>
        <v>0</v>
      </c>
      <c r="KS391" s="275">
        <f>VLOOKUP(C391,FPT!B:KQ,102,0)</f>
        <v>0</v>
      </c>
      <c r="KT391" t="str">
        <f t="shared" si="660"/>
        <v/>
      </c>
      <c r="KU391" s="275">
        <f>VLOOKUP(C391,MOVI!C:DT,103,0)</f>
        <v>2000000.0000000002</v>
      </c>
      <c r="KV391" s="275">
        <f>VLOOKUP(C391,FPT!B:KT,103,0)</f>
        <v>2000000</v>
      </c>
      <c r="KW391" t="str">
        <f t="shared" si="661"/>
        <v/>
      </c>
      <c r="KX391" s="275">
        <f>VLOOKUP(C391,MOVI!C:DT,104,0)</f>
        <v>3050000</v>
      </c>
      <c r="KY391" s="275">
        <f>VLOOKUP(C391,FPT!B:KW,104,0)</f>
        <v>3050000</v>
      </c>
      <c r="KZ391" t="str">
        <f t="shared" si="662"/>
        <v/>
      </c>
      <c r="LA391" s="275">
        <f>VLOOKUP(C391,MOVI!C:DT,105,0)</f>
        <v>200000</v>
      </c>
      <c r="LB391" s="275">
        <f>VLOOKUP(C391,FPT!B:KZ,105,0)</f>
        <v>200000</v>
      </c>
      <c r="LC391" t="str">
        <f t="shared" si="663"/>
        <v/>
      </c>
      <c r="LD391" s="275">
        <f>VLOOKUP(C391,MOVI!C:DT,106,0)</f>
        <v>12200000</v>
      </c>
      <c r="LE391" s="275">
        <f>VLOOKUP(C391,FPT!B:LC,106,0)</f>
        <v>12200000</v>
      </c>
      <c r="LF391" t="str">
        <f t="shared" si="664"/>
        <v/>
      </c>
      <c r="LG391" s="273">
        <f>VLOOKUP(C391,MOVI!C:DT,107,0)</f>
        <v>0</v>
      </c>
      <c r="LH391" s="273">
        <f>VLOOKUP(C391,FPT!B:LF,107,0)</f>
        <v>0</v>
      </c>
      <c r="LI391" t="str">
        <f t="shared" si="665"/>
        <v/>
      </c>
      <c r="LJ391" t="str">
        <f>VLOOKUP(C391,MOVI!C:DV,108,0)</f>
        <v>Việt PhúSouthBuy now pay later</v>
      </c>
      <c r="LK391" s="252" t="str">
        <f>VLOOKUP(C391,FPT!B:LI,108,0)</f>
        <v>Việt PhúSouthBuy now pay later</v>
      </c>
      <c r="LL391" t="str">
        <f t="shared" si="666"/>
        <v/>
      </c>
      <c r="LM391" s="275">
        <f>ROUND(VLOOKUP(C391,MOVI!C:DV,109,0),0)</f>
        <v>833333</v>
      </c>
      <c r="LN391" s="275">
        <f>ROUND(VLOOKUP(C391,FPT!B:LL,109,0),0)</f>
        <v>833333</v>
      </c>
      <c r="LO391" t="str">
        <f t="shared" si="667"/>
        <v/>
      </c>
      <c r="LP391" t="str">
        <f>VLOOKUP(C391,MOVI!C:DV,110,0)</f>
        <v>HO</v>
      </c>
      <c r="LQ391" s="247" t="str">
        <f>VLOOKUP(C391,FPT!B:LO,110,0)</f>
        <v>HO</v>
      </c>
      <c r="LR391" t="str">
        <f t="shared" si="668"/>
        <v/>
      </c>
      <c r="LS391">
        <f>MOVI!DI386</f>
        <v>18</v>
      </c>
      <c r="LV391">
        <f>MOVI!DJ386</f>
        <v>0</v>
      </c>
      <c r="LW391">
        <f>MOVI!DK386</f>
        <v>0</v>
      </c>
      <c r="LX391">
        <f>MOVI!DL386</f>
        <v>0</v>
      </c>
      <c r="LY391">
        <f>MOVI!DM386</f>
        <v>0</v>
      </c>
      <c r="LZ391">
        <f>MOVI!DN386</f>
        <v>0</v>
      </c>
      <c r="MA391">
        <f>MOVI!DO386</f>
        <v>0</v>
      </c>
      <c r="MB391" t="str">
        <f>MOVI!DP386</f>
        <v/>
      </c>
      <c r="MC391">
        <f>MOVI!DQ386</f>
        <v>0</v>
      </c>
      <c r="MD391">
        <f>MOVI!DR386</f>
        <v>0</v>
      </c>
      <c r="ME391" t="str">
        <f>VLOOKUP(C391,MOVI!C:DV,121,0)</f>
        <v/>
      </c>
      <c r="MF391" s="252"/>
      <c r="MG391" t="str">
        <f t="shared" si="672"/>
        <v/>
      </c>
      <c r="MH391" t="str">
        <f>VLOOKUP(C391,MOVI!C:DT,122,0)</f>
        <v>Việt PhúSouth</v>
      </c>
      <c r="MI391" s="252" t="str">
        <f>VLOOKUP(C391,FPT!B:DS,112,0)</f>
        <v>Việt PhúSouth</v>
      </c>
      <c r="MJ391" t="str">
        <f t="shared" si="669"/>
        <v/>
      </c>
    </row>
    <row r="392" spans="1:348" x14ac:dyDescent="0.25">
      <c r="A392">
        <v>384</v>
      </c>
      <c r="B392" s="48">
        <v>6208</v>
      </c>
      <c r="C392" s="271" t="s">
        <v>773</v>
      </c>
      <c r="D392" t="str">
        <f>VLOOKUP(C392,MOVI!C:D,2,0)</f>
        <v>Nguyễn Ngọc Thảo Vy</v>
      </c>
      <c r="E392" t="str">
        <f>VLOOKUP(C392,FPT!B:C,2,0)</f>
        <v>Nguyễn Ngọc Thảo Vy</v>
      </c>
      <c r="F392" t="str">
        <f t="shared" si="562"/>
        <v/>
      </c>
      <c r="G392" t="str">
        <f>VLOOKUP(C392,MOVI!C:E,3,0)</f>
        <v>Buy now pay later</v>
      </c>
      <c r="H392" t="str">
        <f>VLOOKUP(C392,FPT!B:F,3,0)</f>
        <v>Buy now pay later</v>
      </c>
      <c r="I392" t="str">
        <f t="shared" si="563"/>
        <v/>
      </c>
      <c r="J392" t="str">
        <f>VLOOKUP(C392,MOVI!C:H,4,0)</f>
        <v>BNPL - Business Dev</v>
      </c>
      <c r="K392" t="str">
        <f>VLOOKUP(C392,FPT!B:I,4,0)</f>
        <v>BNPL - Business Dev</v>
      </c>
      <c r="L392" t="str">
        <f t="shared" si="564"/>
        <v/>
      </c>
      <c r="M392" t="str">
        <f>VLOOKUP(C392,MOVI!C:DT,5,0)</f>
        <v>Associate</v>
      </c>
      <c r="N392" t="str">
        <f>VLOOKUP(C392,FPT!B:L,5,0)</f>
        <v>Associate</v>
      </c>
      <c r="O392" t="str">
        <f t="shared" si="565"/>
        <v/>
      </c>
      <c r="P392" t="str">
        <f>VLOOKUP(C392,MOVI!C:DT,6,0)</f>
        <v>Operation Executive cum Assistant</v>
      </c>
      <c r="Q392" t="str">
        <f>VLOOKUP(C392,FPT!B:O,6,0)</f>
        <v>Operation Executive cum Assistant</v>
      </c>
      <c r="R392" t="str">
        <f t="shared" si="566"/>
        <v/>
      </c>
      <c r="S392" t="str">
        <f>VLOOKUP(C392,MOVI!C:DT,7,0)</f>
        <v>South</v>
      </c>
      <c r="T392" t="str">
        <f>VLOOKUP(C392,FPT!B:R,7,0)</f>
        <v>South</v>
      </c>
      <c r="U392" t="str">
        <f t="shared" si="567"/>
        <v/>
      </c>
      <c r="V392" t="str">
        <f>VLOOKUP(C392,MOVI!C:DT,8,0)</f>
        <v>Việt Phú</v>
      </c>
      <c r="W392" t="str">
        <f>VLOOKUP(C392,FPT!B:U,8,0)</f>
        <v>Việt Phú</v>
      </c>
      <c r="X392" t="str">
        <f t="shared" si="568"/>
        <v/>
      </c>
      <c r="Y392" t="str">
        <f>VLOOKUP(C392,MOVI!C:DT,9,0)</f>
        <v>Full-time</v>
      </c>
      <c r="Z392" t="str">
        <f>VLOOKUP(C392,FPT!B:X,9,0)</f>
        <v>Full-time</v>
      </c>
      <c r="AA392" t="str">
        <f t="shared" si="569"/>
        <v/>
      </c>
      <c r="AB392" t="str">
        <f>VLOOKUP(C392,MOVI!C:DT,10,0)</f>
        <v>Permanent</v>
      </c>
      <c r="AC392" t="str">
        <f>VLOOKUP(C392,FPT!B:AA,10,0)</f>
        <v>Permanent</v>
      </c>
      <c r="AD392" t="str">
        <f t="shared" si="570"/>
        <v/>
      </c>
      <c r="AE392" s="247">
        <f>VLOOKUP(C392,MOVI!C:DT,11,0)</f>
        <v>44473</v>
      </c>
      <c r="AF392" s="247">
        <f>VLOOKUP(C392,FPT!B:AD,11,0)</f>
        <v>44473</v>
      </c>
      <c r="AG392" t="str">
        <f t="shared" si="571"/>
        <v/>
      </c>
      <c r="AH392" s="260" t="str">
        <f>VLOOKUP(C392,MOVI!C:DT,12,0)</f>
        <v/>
      </c>
      <c r="AI392" s="260"/>
      <c r="AJ392" t="str">
        <f t="shared" si="671"/>
        <v/>
      </c>
      <c r="AK392">
        <f>VLOOKUP(C392,MOVI!C:DT,13,0)</f>
        <v>0</v>
      </c>
      <c r="AL392" s="247">
        <f>VLOOKUP(C392,FPT!B:AJ,13,0)</f>
        <v>0</v>
      </c>
      <c r="AM392" t="str">
        <f t="shared" si="670"/>
        <v/>
      </c>
      <c r="AN392" s="247">
        <f>VLOOKUP(C392,MOVI!C:DT,14,0)</f>
        <v>0</v>
      </c>
      <c r="AO392" s="247">
        <f>VLOOKUP(C392,FPT!B:AM,14,0)</f>
        <v>0</v>
      </c>
      <c r="AP392" t="str">
        <f t="shared" si="572"/>
        <v/>
      </c>
      <c r="AQ392" t="str">
        <f>VLOOKUP(C392,MOVI!C:DT,15,0)</f>
        <v>LC</v>
      </c>
      <c r="AR392" s="247" t="str">
        <f>VLOOKUP(C392,FPT!B:AP,15,0)</f>
        <v>LC</v>
      </c>
      <c r="AS392" t="str">
        <f t="shared" si="573"/>
        <v/>
      </c>
      <c r="AT392" s="282" t="str">
        <f>VLOOKUP(C392,MOVI!C:DT,16,0)</f>
        <v>LTTP</v>
      </c>
      <c r="AU392" s="247" t="str">
        <f>VLOOKUP(C392,FPT!B:AS,16,0)</f>
        <v>LTTP</v>
      </c>
      <c r="AV392" t="str">
        <f t="shared" si="574"/>
        <v/>
      </c>
      <c r="AW392" t="str">
        <f>VLOOKUP(C392,MOVI!C:DT,17,0)</f>
        <v>L</v>
      </c>
      <c r="AX392" s="247" t="str">
        <f>VLOOKUP(C392,FPT!B:AV,17,0)</f>
        <v>L</v>
      </c>
      <c r="AY392" t="str">
        <f t="shared" si="575"/>
        <v/>
      </c>
      <c r="AZ392">
        <f>VLOOKUP(C392,MOVI!C:DT,18,0)</f>
        <v>0</v>
      </c>
      <c r="BA392" s="247">
        <f>VLOOKUP(C392,FPT!B:AY,18,0)</f>
        <v>0</v>
      </c>
      <c r="BB392" t="str">
        <f t="shared" si="576"/>
        <v/>
      </c>
      <c r="BC392" s="275">
        <f>VLOOKUP(C392,MOVI!C:DT,19,0)</f>
        <v>5000000</v>
      </c>
      <c r="BD392" s="275">
        <f>VLOOKUP(C392,FPT!B:BB,19,0)</f>
        <v>5000000</v>
      </c>
      <c r="BE392" t="str">
        <f t="shared" si="577"/>
        <v/>
      </c>
      <c r="BF392">
        <f>VLOOKUP(C392,MOVI!C:DT,20,0)</f>
        <v>0</v>
      </c>
      <c r="BG392" s="252">
        <f>VLOOKUP(C392,FPT!B:BE,20,0)</f>
        <v>0</v>
      </c>
      <c r="BH392" t="str">
        <f t="shared" si="578"/>
        <v/>
      </c>
      <c r="BI392" s="275">
        <f>VLOOKUP(C392,MOVI!C:DT,21,0)</f>
        <v>5000000</v>
      </c>
      <c r="BJ392" s="275">
        <f>VLOOKUP(C392,FPT!B:BH,21,0)</f>
        <v>5000000</v>
      </c>
      <c r="BK392" t="str">
        <f t="shared" si="579"/>
        <v/>
      </c>
      <c r="BL392" s="275">
        <f>VLOOKUP(C392,MOVI!C:DT,22,0)</f>
        <v>0</v>
      </c>
      <c r="BM392" s="275">
        <f>VLOOKUP(C392,FPT!B:BK,22,0)</f>
        <v>0</v>
      </c>
      <c r="BN392" t="str">
        <f t="shared" si="580"/>
        <v/>
      </c>
      <c r="BO392" s="275">
        <f>VLOOKUP(C392,MOVI!C:DT,23,0)</f>
        <v>0</v>
      </c>
      <c r="BP392" s="275">
        <f>VLOOKUP(C392,FPT!B:BN,23,0)</f>
        <v>0</v>
      </c>
      <c r="BQ392" t="str">
        <f t="shared" si="581"/>
        <v/>
      </c>
      <c r="BR392" s="275">
        <f>VLOOKUP(C392,MOVI!C:DT,24,0)</f>
        <v>0</v>
      </c>
      <c r="BS392" s="275">
        <f>VLOOKUP(C392,FPT!B:BQ,24,0)</f>
        <v>0</v>
      </c>
      <c r="BT392" t="str">
        <f t="shared" si="582"/>
        <v/>
      </c>
      <c r="BU392" s="275">
        <f>VLOOKUP(C392,MOVI!C:DT,25,0)</f>
        <v>0</v>
      </c>
      <c r="BV392" s="275">
        <f>VLOOKUP(C392,FPT!B:BT,25,0)</f>
        <v>0</v>
      </c>
      <c r="BW392" t="str">
        <f t="shared" si="583"/>
        <v/>
      </c>
      <c r="BX392" s="275">
        <f>VLOOKUP(C392,MOVI!C:DT,26,0)</f>
        <v>0</v>
      </c>
      <c r="BY392" s="275">
        <f>VLOOKUP(C392,FPT!B:BW,26,0)</f>
        <v>0</v>
      </c>
      <c r="BZ392" t="str">
        <f t="shared" si="584"/>
        <v/>
      </c>
      <c r="CA392" s="275">
        <f>VLOOKUP(C392,MOVI!C:DT,27,0)</f>
        <v>0</v>
      </c>
      <c r="CB392" s="275">
        <f>VLOOKUP(C392,FPT!B:BZ,27,0)</f>
        <v>0</v>
      </c>
      <c r="CC392" t="str">
        <f t="shared" si="585"/>
        <v/>
      </c>
      <c r="CD392" s="275">
        <f>VLOOKUP(C392,MOVI!C:DT,28,0)</f>
        <v>0</v>
      </c>
      <c r="CE392" s="275">
        <f>VLOOKUP(C392,FPT!B:CC,28,0)</f>
        <v>0</v>
      </c>
      <c r="CF392" t="str">
        <f t="shared" si="586"/>
        <v/>
      </c>
      <c r="CG392" t="str">
        <f>VLOOKUP(C392,MOVI!C:DT,29,0)</f>
        <v>TB, CN</v>
      </c>
      <c r="CH392" s="252" t="str">
        <f>VLOOKUP(C392,FPT!B:CF,29,0)</f>
        <v>TB, CN</v>
      </c>
      <c r="CI392" t="str">
        <f t="shared" si="587"/>
        <v/>
      </c>
      <c r="CJ392">
        <f>VLOOKUP(C392,MOVI!C:DT,30,0)</f>
        <v>21</v>
      </c>
      <c r="CK392" s="252">
        <f>VLOOKUP(C392,FPT!B:CI,30,0)</f>
        <v>21</v>
      </c>
      <c r="CL392" t="str">
        <f t="shared" si="588"/>
        <v/>
      </c>
      <c r="CM392">
        <f>VLOOKUP(C392,MOVI!C:DT,31,0)</f>
        <v>21</v>
      </c>
      <c r="CN392" s="252">
        <f>VLOOKUP(C392,FPT!B:CL,31,0)</f>
        <v>21</v>
      </c>
      <c r="CO392" t="str">
        <f t="shared" si="589"/>
        <v/>
      </c>
      <c r="CP392" s="275">
        <f>VLOOKUP(C392,MOVI!C:DT,32,0)</f>
        <v>0</v>
      </c>
      <c r="CQ392" s="275">
        <f>VLOOKUP(C392,FPT!B:CO,32,0)</f>
        <v>0</v>
      </c>
      <c r="CR392" t="str">
        <f t="shared" si="590"/>
        <v/>
      </c>
      <c r="CS392" s="275">
        <f>VLOOKUP(C392,MOVI!C:DT,33,0)</f>
        <v>0</v>
      </c>
      <c r="CT392" s="275">
        <f>VLOOKUP(C392,FPT!B:CR,33,0)</f>
        <v>0</v>
      </c>
      <c r="CU392" t="str">
        <f t="shared" si="591"/>
        <v/>
      </c>
      <c r="CV392" s="275">
        <f>VLOOKUP(C392,MOVI!C:DT,34,0)</f>
        <v>0</v>
      </c>
      <c r="CW392" s="275">
        <f>VLOOKUP(C392,FPT!B:CU,34,0)</f>
        <v>0</v>
      </c>
      <c r="CX392" t="str">
        <f t="shared" si="592"/>
        <v/>
      </c>
      <c r="CY392" s="275">
        <f>VLOOKUP(C392,MOVI!C:DT,35,0)</f>
        <v>21</v>
      </c>
      <c r="CZ392" s="275">
        <f>VLOOKUP(C392,FPT!B:CX,35,0)</f>
        <v>21</v>
      </c>
      <c r="DA392" t="str">
        <f t="shared" si="593"/>
        <v/>
      </c>
      <c r="DB392" s="275">
        <f>VLOOKUP(C392,MOVI!C:DT,36,0)</f>
        <v>0</v>
      </c>
      <c r="DC392" s="275">
        <f>VLOOKUP(C392,FPT!B:DA,36,0)</f>
        <v>0</v>
      </c>
      <c r="DD392" t="str">
        <f t="shared" si="594"/>
        <v/>
      </c>
      <c r="DE392" s="275">
        <f>VLOOKUP(C392,MOVI!C:DT,37,0)</f>
        <v>0</v>
      </c>
      <c r="DF392" s="275">
        <f>VLOOKUP(C392,FPT!B:DD,37,0)</f>
        <v>0</v>
      </c>
      <c r="DG392" t="str">
        <f t="shared" si="595"/>
        <v/>
      </c>
      <c r="DH392" s="275">
        <f>VLOOKUP(C392,MOVI!C:DT,38,0)</f>
        <v>0</v>
      </c>
      <c r="DI392" s="275">
        <f>VLOOKUP(C392,FPT!B:DG,38,0)</f>
        <v>0</v>
      </c>
      <c r="DJ392" t="str">
        <f t="shared" si="596"/>
        <v/>
      </c>
      <c r="DK392" s="275">
        <f>VLOOKUP(C392,MOVI!C:DT,39,0)</f>
        <v>0</v>
      </c>
      <c r="DL392" s="275">
        <f>VLOOKUP(C392,FPT!B:DJ,39,0)</f>
        <v>0</v>
      </c>
      <c r="DM392" t="str">
        <f t="shared" si="597"/>
        <v/>
      </c>
      <c r="DN392" s="275">
        <f>VLOOKUP(C392,MOVI!C:DT,40,0)</f>
        <v>0</v>
      </c>
      <c r="DO392" s="275">
        <f>VLOOKUP(C392,FPT!B:DM,40,0)</f>
        <v>0</v>
      </c>
      <c r="DP392" t="str">
        <f t="shared" si="598"/>
        <v/>
      </c>
      <c r="DQ392" s="275">
        <f>VLOOKUP(C392,MOVI!C:DT,41,0)</f>
        <v>0</v>
      </c>
      <c r="DR392" s="275">
        <f>VLOOKUP(C392,FPT!B:DP,41,0)</f>
        <v>0</v>
      </c>
      <c r="DS392" t="str">
        <f t="shared" si="599"/>
        <v/>
      </c>
      <c r="DT392" s="275">
        <f>VLOOKUP(C392,MOVI!C:DT,42,0)</f>
        <v>5000000</v>
      </c>
      <c r="DU392" s="275">
        <f>ROUND(VLOOKUP(C392,FPT!B:DS,42,0),0)</f>
        <v>5000000</v>
      </c>
      <c r="DV392" t="str">
        <f t="shared" si="600"/>
        <v/>
      </c>
      <c r="DW392" s="275">
        <f>VLOOKUP(C392,MOVI!C:DT,43,0)</f>
        <v>0</v>
      </c>
      <c r="DX392" s="275">
        <f>VLOOKUP(C392,FPT!B:DV,43,0)</f>
        <v>0</v>
      </c>
      <c r="DY392" t="str">
        <f t="shared" si="601"/>
        <v/>
      </c>
      <c r="DZ392" s="275">
        <f>VLOOKUP(C392,MOVI!C:DT,44,0)</f>
        <v>0</v>
      </c>
      <c r="EA392" s="275">
        <f>VLOOKUP(C392,FPT!B:DY,44,0)</f>
        <v>0</v>
      </c>
      <c r="EB392" t="str">
        <f t="shared" si="602"/>
        <v/>
      </c>
      <c r="EC392" s="275">
        <f>VLOOKUP(C392,MOVI!C:DT,45,0)</f>
        <v>5000000</v>
      </c>
      <c r="ED392" s="275">
        <f>ROUND(VLOOKUP(C392,FPT!B:EB,45,0),0)</f>
        <v>5000000</v>
      </c>
      <c r="EE392" t="str">
        <f t="shared" si="603"/>
        <v/>
      </c>
      <c r="EF392" s="275">
        <f>VLOOKUP(C392,MOVI!C:DT,46,0)</f>
        <v>0</v>
      </c>
      <c r="EG392" s="275">
        <f>VLOOKUP(C392,FPT!B:EE,46,0)</f>
        <v>0</v>
      </c>
      <c r="EH392" t="str">
        <f t="shared" si="604"/>
        <v/>
      </c>
      <c r="EI392" s="275">
        <f>VLOOKUP(C392,MOVI!C:DT,47,0)</f>
        <v>0</v>
      </c>
      <c r="EJ392" s="275">
        <f>VLOOKUP(C392,FPT!B:EH,47,0)</f>
        <v>0</v>
      </c>
      <c r="EK392" t="str">
        <f t="shared" si="605"/>
        <v/>
      </c>
      <c r="EL392" s="275">
        <f>VLOOKUP(C392,MOVI!C:DT,48,0)</f>
        <v>0</v>
      </c>
      <c r="EM392" s="275">
        <f>VLOOKUP(C392,FPT!B:EK,48,0)</f>
        <v>0</v>
      </c>
      <c r="EN392" t="str">
        <f t="shared" si="606"/>
        <v/>
      </c>
      <c r="EO392" s="275">
        <f>VLOOKUP(C392,MOVI!C:DT,49,0)</f>
        <v>0</v>
      </c>
      <c r="EP392" s="275">
        <f>VLOOKUP(C392,FPT!B:EN,49,0)</f>
        <v>0</v>
      </c>
      <c r="EQ392" t="str">
        <f t="shared" si="607"/>
        <v/>
      </c>
      <c r="ER392" s="275">
        <f>VLOOKUP(C392,MOVI!C:DT,50,0)</f>
        <v>0</v>
      </c>
      <c r="ES392" s="275">
        <f>VLOOKUP(C392,FPT!B:EQ,50,0)</f>
        <v>0</v>
      </c>
      <c r="ET392" t="str">
        <f t="shared" si="608"/>
        <v/>
      </c>
      <c r="EU392" s="275">
        <f>VLOOKUP(C392,MOVI!C:DT,51,0)</f>
        <v>0</v>
      </c>
      <c r="EV392" s="275">
        <f>VLOOKUP(C392,FPT!B:ET,51,0)</f>
        <v>0</v>
      </c>
      <c r="EW392" t="str">
        <f t="shared" si="609"/>
        <v/>
      </c>
      <c r="EX392" s="275">
        <f>VLOOKUP(C392,MOVI!C:DT,52,0)</f>
        <v>0</v>
      </c>
      <c r="EY392" s="275">
        <f>VLOOKUP(C392,FPT!B:EW,52,0)</f>
        <v>0</v>
      </c>
      <c r="EZ392" t="str">
        <f t="shared" si="610"/>
        <v/>
      </c>
      <c r="FA392" s="275">
        <f>VLOOKUP(C392,MOVI!C:DT,53,0)</f>
        <v>0</v>
      </c>
      <c r="FB392" s="275">
        <f>VLOOKUP(C392,FPT!B:EZ,53,0)</f>
        <v>0</v>
      </c>
      <c r="FC392" t="str">
        <f t="shared" si="611"/>
        <v/>
      </c>
      <c r="FD392" s="275">
        <f>VLOOKUP(C392,MOVI!C:DT,54,0)</f>
        <v>0</v>
      </c>
      <c r="FE392" s="275">
        <f>VLOOKUP(C392,FPT!B:FC,54,0)</f>
        <v>0</v>
      </c>
      <c r="FF392" t="str">
        <f t="shared" si="612"/>
        <v/>
      </c>
      <c r="FG392" s="275">
        <f>VLOOKUP(C392,MOVI!C:DT,55,0)</f>
        <v>0</v>
      </c>
      <c r="FH392" s="275">
        <f>VLOOKUP(C392,FPT!B:FF,55,0)</f>
        <v>0</v>
      </c>
      <c r="FI392" t="str">
        <f t="shared" si="613"/>
        <v/>
      </c>
      <c r="FJ392" s="275">
        <f>VLOOKUP(C392,MOVI!C:DT,56,0)</f>
        <v>0</v>
      </c>
      <c r="FK392" s="275">
        <f>VLOOKUP(C392,FPT!B:FI,56,0)</f>
        <v>0</v>
      </c>
      <c r="FL392" t="str">
        <f t="shared" si="614"/>
        <v/>
      </c>
      <c r="FM392" s="275">
        <f>VLOOKUP(C392,MOVI!C:DT,57,0)</f>
        <v>0</v>
      </c>
      <c r="FN392" s="275">
        <f>VLOOKUP(C392,FPT!B:FL,57,0)</f>
        <v>0</v>
      </c>
      <c r="FO392" t="str">
        <f t="shared" si="615"/>
        <v/>
      </c>
      <c r="FP392" s="275">
        <f>VLOOKUP(C392,MOVI!C:DT,58,0)</f>
        <v>0</v>
      </c>
      <c r="FQ392" s="275">
        <f>VLOOKUP(C392,FPT!B:FO,58,0)</f>
        <v>0</v>
      </c>
      <c r="FR392" t="str">
        <f t="shared" si="616"/>
        <v/>
      </c>
      <c r="FS392" s="275">
        <f>VLOOKUP(C392,MOVI!C:DT,59,0)</f>
        <v>0</v>
      </c>
      <c r="FT392" s="275">
        <f>VLOOKUP(C392,FPT!B:FR,59,0)</f>
        <v>0</v>
      </c>
      <c r="FU392" t="str">
        <f t="shared" si="617"/>
        <v/>
      </c>
      <c r="FV392" s="275">
        <f>VLOOKUP(C392,MOVI!C:DT,60,0)</f>
        <v>0</v>
      </c>
      <c r="FW392" s="275">
        <f>VLOOKUP(C392,FPT!B:FU,60,0)</f>
        <v>0</v>
      </c>
      <c r="FX392" t="str">
        <f t="shared" si="618"/>
        <v/>
      </c>
      <c r="FY392" s="275">
        <f>VLOOKUP(C392,MOVI!C:DT,61,0)</f>
        <v>0</v>
      </c>
      <c r="FZ392" s="275">
        <f>VLOOKUP(C392,FPT!B:FX,61,0)</f>
        <v>0</v>
      </c>
      <c r="GA392" t="str">
        <f t="shared" si="619"/>
        <v/>
      </c>
      <c r="GB392" s="275">
        <f>VLOOKUP(C392,MOVI!C:DT,62,0)</f>
        <v>0</v>
      </c>
      <c r="GC392" s="275">
        <f>VLOOKUP(C392,FPT!B:GA,62,0)</f>
        <v>0</v>
      </c>
      <c r="GD392" t="str">
        <f t="shared" si="620"/>
        <v/>
      </c>
      <c r="GE392" s="275">
        <f>VLOOKUP(C392,MOVI!C:DT,63,0)</f>
        <v>0</v>
      </c>
      <c r="GF392" s="275">
        <f>VLOOKUP(C392,FPT!B:GD,63,0)</f>
        <v>0</v>
      </c>
      <c r="GG392" t="str">
        <f t="shared" si="621"/>
        <v/>
      </c>
      <c r="GH392" s="275">
        <f>VLOOKUP(C392,MOVI!C:DT,64,0)</f>
        <v>0</v>
      </c>
      <c r="GI392" s="275">
        <f>VLOOKUP(C392,FPT!B:GG,64,0)</f>
        <v>0</v>
      </c>
      <c r="GJ392" t="str">
        <f t="shared" si="622"/>
        <v/>
      </c>
      <c r="GK392" s="275">
        <f>VLOOKUP(C392,MOVI!C:DT,65,0)</f>
        <v>0</v>
      </c>
      <c r="GL392" s="275">
        <f>VLOOKUP(C392,FPT!B:GJ,65,0)</f>
        <v>0</v>
      </c>
      <c r="GM392" t="str">
        <f t="shared" si="623"/>
        <v/>
      </c>
      <c r="GN392" s="275">
        <f>VLOOKUP(C392,MOVI!C:DT,66,0)</f>
        <v>0</v>
      </c>
      <c r="GO392" s="275">
        <f>VLOOKUP(C392,FPT!B:GM,66,0)</f>
        <v>0</v>
      </c>
      <c r="GP392" t="str">
        <f t="shared" si="624"/>
        <v/>
      </c>
      <c r="GQ392" s="275">
        <f>VLOOKUP(C392,MOVI!C:DT,67,0)</f>
        <v>0</v>
      </c>
      <c r="GR392" s="275">
        <f>VLOOKUP(C392,FPT!B:GP,67,0)</f>
        <v>0</v>
      </c>
      <c r="GS392" t="str">
        <f t="shared" si="625"/>
        <v/>
      </c>
      <c r="GT392" s="275">
        <f>VLOOKUP(C392,MOVI!C:DT,68,0)</f>
        <v>0</v>
      </c>
      <c r="GU392" s="275">
        <f>VLOOKUP(C392,FPT!B:GS,68,0)</f>
        <v>0</v>
      </c>
      <c r="GV392" t="str">
        <f t="shared" si="626"/>
        <v/>
      </c>
      <c r="GW392" s="275">
        <f>VLOOKUP(C392,MOVI!C:DT,69,0)</f>
        <v>0</v>
      </c>
      <c r="GX392" s="275">
        <f>VLOOKUP(C392,FPT!B:GV,69,0)</f>
        <v>0</v>
      </c>
      <c r="GY392" t="str">
        <f t="shared" si="627"/>
        <v/>
      </c>
      <c r="GZ392" s="275">
        <f>VLOOKUP(C392,MOVI!C:DT,70,0)</f>
        <v>0</v>
      </c>
      <c r="HA392" s="275">
        <f>VLOOKUP(C392,FPT!B:GY,70,0)</f>
        <v>0</v>
      </c>
      <c r="HB392" t="str">
        <f t="shared" si="628"/>
        <v/>
      </c>
      <c r="HC392" s="275">
        <f>VLOOKUP(C392,MOVI!C:DT,71,0)</f>
        <v>5000000</v>
      </c>
      <c r="HD392" s="275">
        <f>ROUND(VLOOKUP(C392,FPT!B:HB,71,0),0)</f>
        <v>5000000</v>
      </c>
      <c r="HE392" t="str">
        <f t="shared" si="629"/>
        <v/>
      </c>
      <c r="HF392" s="275">
        <f>ROUND(VLOOKUP(C392,MOVI!C:DT,72,0),0)</f>
        <v>0</v>
      </c>
      <c r="HG392" s="275">
        <f>ROUND(VLOOKUP(C392,FPT!B:HE,72,0),0)</f>
        <v>0</v>
      </c>
      <c r="HH392" t="str">
        <f t="shared" si="630"/>
        <v/>
      </c>
      <c r="HI392" s="275">
        <f>VLOOKUP(C392,MOVI!C:DT,73,0)</f>
        <v>0</v>
      </c>
      <c r="HJ392" s="275">
        <f>VLOOKUP(C392,FPT!B:HH,73,0)</f>
        <v>0</v>
      </c>
      <c r="HK392" t="str">
        <f t="shared" si="631"/>
        <v/>
      </c>
      <c r="HL392" s="275">
        <f>VLOOKUP(C392,MOVI!C:DT,74,0)</f>
        <v>0</v>
      </c>
      <c r="HM392" s="275">
        <f>VLOOKUP(C392,FPT!B:HK,74,0)</f>
        <v>0</v>
      </c>
      <c r="HN392" t="str">
        <f t="shared" si="632"/>
        <v/>
      </c>
      <c r="HO392" s="275">
        <f>VLOOKUP(C392,MOVI!C:DT,75,0)</f>
        <v>11000000</v>
      </c>
      <c r="HP392" s="275">
        <f>VLOOKUP(C392,FPT!B:HN,75,0)</f>
        <v>11000000</v>
      </c>
      <c r="HQ392" t="str">
        <f t="shared" si="633"/>
        <v/>
      </c>
      <c r="HR392" s="275">
        <f>VLOOKUP(C392,MOVI!C:DT,76,0)</f>
        <v>0</v>
      </c>
      <c r="HS392" s="275">
        <f>VLOOKUP(C392,FPT!B:HQ,76,0)</f>
        <v>0</v>
      </c>
      <c r="HT392" t="str">
        <f t="shared" si="634"/>
        <v/>
      </c>
      <c r="HU392" s="275">
        <f>VLOOKUP(C392,MOVI!C:DT,77,0)</f>
        <v>0</v>
      </c>
      <c r="HV392" s="275">
        <f>VLOOKUP(C392,FPT!B:HT,77,0)</f>
        <v>0</v>
      </c>
      <c r="HW392" t="str">
        <f t="shared" si="635"/>
        <v/>
      </c>
      <c r="HX392" s="274">
        <f>VLOOKUP(C392,MOVI!C:CB,78,0)</f>
        <v>400000</v>
      </c>
      <c r="HY392" s="261">
        <f>VLOOKUP(C392,FPT!$B:$CA,78,0)</f>
        <v>400000</v>
      </c>
      <c r="HZ392" t="str">
        <f t="shared" si="636"/>
        <v/>
      </c>
      <c r="IA392" s="275">
        <f>VLOOKUP(C392,MOVI!C:CD,79,0)</f>
        <v>50000</v>
      </c>
      <c r="IB392" s="275">
        <f>VLOOKUP(C392,FPT!B:HZ,79,0)</f>
        <v>50000</v>
      </c>
      <c r="IC392" t="str">
        <f t="shared" si="637"/>
        <v/>
      </c>
      <c r="ID392" s="275">
        <f>VLOOKUP(C392,MOVI!C:CD,80,0)</f>
        <v>75000</v>
      </c>
      <c r="IE392" s="275">
        <f>VLOOKUP(C392,FPT!B:IC,80,0)</f>
        <v>75000</v>
      </c>
      <c r="IF392" t="str">
        <f t="shared" si="638"/>
        <v/>
      </c>
      <c r="IG392" s="275">
        <f>VLOOKUP(C392,MOVI!C:DT,81,0)</f>
        <v>0</v>
      </c>
      <c r="IH392" s="275">
        <f>VLOOKUP(C392,FPT!B:IF,81,0)</f>
        <v>0</v>
      </c>
      <c r="II392" t="str">
        <f t="shared" si="639"/>
        <v/>
      </c>
      <c r="IJ392" s="275">
        <f>VLOOKUP(C392,MOVI!C:DT,82,0)</f>
        <v>525000</v>
      </c>
      <c r="IK392" s="275">
        <f>VLOOKUP(C392,FPT!B:II,82,0)</f>
        <v>525000</v>
      </c>
      <c r="IL392" t="str">
        <f t="shared" si="640"/>
        <v/>
      </c>
      <c r="IM392" s="275">
        <f>ROUND(VLOOKUP(C392,MOVI!C:DT,83,0),0)</f>
        <v>11525000</v>
      </c>
      <c r="IN392" s="275">
        <f>ROUND(VLOOKUP(C392,FPT!B:IL,83,0),0)</f>
        <v>11525000</v>
      </c>
      <c r="IO392" t="str">
        <f t="shared" si="641"/>
        <v/>
      </c>
      <c r="IP392" s="275">
        <f>VLOOKUP(C392,MOVI!C:DT,84,0)</f>
        <v>0</v>
      </c>
      <c r="IQ392" s="275">
        <f>VLOOKUP(C392,FPT!B:IO,84,0)</f>
        <v>0</v>
      </c>
      <c r="IR392" t="str">
        <f t="shared" si="642"/>
        <v/>
      </c>
      <c r="IS392" s="275">
        <f>ROUND(VLOOKUP(C392,MOVI!C:DT,85,0),0)</f>
        <v>0</v>
      </c>
      <c r="IT392" s="275">
        <f>ROUND(VLOOKUP(C392,FPT!B:IR,85,0),0)</f>
        <v>0</v>
      </c>
      <c r="IU392" t="str">
        <f t="shared" si="643"/>
        <v/>
      </c>
      <c r="IV392" s="275">
        <f>VLOOKUP(C392,MOVI!C:DT,86,0)</f>
        <v>0</v>
      </c>
      <c r="IW392" s="275">
        <f>VLOOKUP(C392,FPT!B:IU,86,0)</f>
        <v>0</v>
      </c>
      <c r="IX392" t="str">
        <f t="shared" si="644"/>
        <v/>
      </c>
      <c r="IY392" s="275">
        <f>ROUND(VLOOKUP(C392,MOVI!C:DT,87,0),0)</f>
        <v>0</v>
      </c>
      <c r="IZ392" s="275">
        <f>ROUND(VLOOKUP(C392,FPT!B:IX,87,0),0)</f>
        <v>0</v>
      </c>
      <c r="JA392" t="str">
        <f t="shared" si="645"/>
        <v/>
      </c>
      <c r="JB392" s="275">
        <f>VLOOKUP(C392,MOVI!C:DT,88,0)</f>
        <v>0</v>
      </c>
      <c r="JC392" s="275">
        <f>VLOOKUP(C392,FPT!B:JA,88,0)</f>
        <v>0</v>
      </c>
      <c r="JD392" t="str">
        <f t="shared" si="646"/>
        <v/>
      </c>
      <c r="JE392" s="275">
        <f>VLOOKUP(C392,MOVI!C:DT,89,0)</f>
        <v>0</v>
      </c>
      <c r="JF392" s="275">
        <f>VLOOKUP(C392,FPT!B:JD,89,0)</f>
        <v>0</v>
      </c>
      <c r="JG392" t="str">
        <f t="shared" si="647"/>
        <v/>
      </c>
      <c r="JH392" s="275">
        <f>VLOOKUP(C392,MOVI!C:DT,90,0)</f>
        <v>0</v>
      </c>
      <c r="JI392" s="275">
        <f>VLOOKUP(C392,FPT!B:JG,90,0)</f>
        <v>0</v>
      </c>
      <c r="JJ392" t="str">
        <f t="shared" si="648"/>
        <v/>
      </c>
      <c r="JK392" s="275">
        <f>VLOOKUP(C392,MOVI!C:DT,91,0)</f>
        <v>0</v>
      </c>
      <c r="JL392" s="275">
        <f>VLOOKUP(C392,FPT!B:JJ,91,0)</f>
        <v>0</v>
      </c>
      <c r="JM392" t="str">
        <f t="shared" si="649"/>
        <v/>
      </c>
      <c r="JN392" s="275">
        <f>VLOOKUP(C392,MOVI!C:DT,92,0)</f>
        <v>0</v>
      </c>
      <c r="JO392" s="275">
        <f>VLOOKUP(C392,FPT!B:JM,92,0)</f>
        <v>0</v>
      </c>
      <c r="JP392" t="str">
        <f t="shared" si="650"/>
        <v/>
      </c>
      <c r="JQ392" s="275">
        <f>VLOOKUP(C392,MOVI!C:DT,93,0)</f>
        <v>0</v>
      </c>
      <c r="JR392" s="275">
        <f>VLOOKUP(C392,FPT!B:JP,93,0)</f>
        <v>0</v>
      </c>
      <c r="JS392" t="str">
        <f t="shared" si="651"/>
        <v/>
      </c>
      <c r="JT392" s="275">
        <f>VLOOKUP(C392,MOVI!C:DT,94,0)</f>
        <v>0</v>
      </c>
      <c r="JU392" s="275">
        <f>VLOOKUP(C392,FPT!B:JS,94,0)</f>
        <v>0</v>
      </c>
      <c r="JV392" t="str">
        <f t="shared" si="652"/>
        <v/>
      </c>
      <c r="JW392" s="275">
        <f>VLOOKUP(C392,MOVI!C:DT,95,0)</f>
        <v>4475000</v>
      </c>
      <c r="JX392" s="275">
        <f>VLOOKUP(C392,FPT!B:JV,95,0)</f>
        <v>4475000</v>
      </c>
      <c r="JY392" t="str">
        <f t="shared" si="653"/>
        <v/>
      </c>
      <c r="JZ392" s="275">
        <f>VLOOKUP(C392,MOVI!C:DT,96,0)</f>
        <v>0</v>
      </c>
      <c r="KA392" s="275">
        <f>VLOOKUP(C392,FPT!B:JY,96,0)</f>
        <v>0</v>
      </c>
      <c r="KB392" t="str">
        <f t="shared" si="654"/>
        <v/>
      </c>
      <c r="KC392" s="275">
        <f>VLOOKUP(C392,MOVI!C:DT,97,0)</f>
        <v>4475000</v>
      </c>
      <c r="KD392" s="275">
        <f>VLOOKUP(C392,FPT!B:KB,97,0)</f>
        <v>4475000</v>
      </c>
      <c r="KE392" t="str">
        <f t="shared" si="655"/>
        <v/>
      </c>
      <c r="KF392" s="275">
        <f>VLOOKUP(C392,MOVI!C:DT,98,0)</f>
        <v>850000.00000000012</v>
      </c>
      <c r="KG392" s="275">
        <f>VLOOKUP(C392,FPT!B:KE,98,0)</f>
        <v>850000</v>
      </c>
      <c r="KH392" t="str">
        <f t="shared" si="656"/>
        <v/>
      </c>
      <c r="KI392" s="275">
        <f>VLOOKUP(C392,MOVI!C:DT,99,0)</f>
        <v>0</v>
      </c>
      <c r="KJ392" s="275">
        <f>VLOOKUP(C392,FPT!B:KH,99,0)</f>
        <v>0</v>
      </c>
      <c r="KK392" t="str">
        <f t="shared" si="657"/>
        <v/>
      </c>
      <c r="KL392" s="275">
        <f>VLOOKUP(C392,MOVI!C:DT,100,0)</f>
        <v>150000</v>
      </c>
      <c r="KM392" s="275">
        <f>VLOOKUP(C392,FPT!B:KK,100,0)</f>
        <v>150000</v>
      </c>
      <c r="KN392" t="str">
        <f t="shared" si="658"/>
        <v/>
      </c>
      <c r="KO392" s="275">
        <f>VLOOKUP(C392,MOVI!C:DT,101,0)</f>
        <v>0</v>
      </c>
      <c r="KP392" s="275">
        <f>VLOOKUP(C392,FPT!B:KN,101,0)</f>
        <v>0</v>
      </c>
      <c r="KQ392" t="str">
        <f t="shared" si="659"/>
        <v/>
      </c>
      <c r="KR392" s="275">
        <f>VLOOKUP(C392,MOVI!C:DT,102,0)</f>
        <v>0</v>
      </c>
      <c r="KS392" s="275">
        <f>VLOOKUP(C392,FPT!B:KQ,102,0)</f>
        <v>0</v>
      </c>
      <c r="KT392" t="str">
        <f t="shared" si="660"/>
        <v/>
      </c>
      <c r="KU392" s="275">
        <f>VLOOKUP(C392,MOVI!C:DT,103,0)</f>
        <v>1000000.0000000001</v>
      </c>
      <c r="KV392" s="275">
        <f>VLOOKUP(C392,FPT!B:KT,103,0)</f>
        <v>1000000</v>
      </c>
      <c r="KW392" t="str">
        <f t="shared" si="661"/>
        <v/>
      </c>
      <c r="KX392" s="275">
        <f>VLOOKUP(C392,MOVI!C:DT,104,0)</f>
        <v>1525000</v>
      </c>
      <c r="KY392" s="275">
        <f>VLOOKUP(C392,FPT!B:KW,104,0)</f>
        <v>1525000</v>
      </c>
      <c r="KZ392" t="str">
        <f t="shared" si="662"/>
        <v/>
      </c>
      <c r="LA392" s="275">
        <f>VLOOKUP(C392,MOVI!C:DT,105,0)</f>
        <v>100000</v>
      </c>
      <c r="LB392" s="275">
        <f>VLOOKUP(C392,FPT!B:KZ,105,0)</f>
        <v>100000</v>
      </c>
      <c r="LC392" t="str">
        <f t="shared" si="663"/>
        <v/>
      </c>
      <c r="LD392" s="275">
        <f>VLOOKUP(C392,MOVI!C:DT,106,0)</f>
        <v>6100000</v>
      </c>
      <c r="LE392" s="275">
        <f>VLOOKUP(C392,FPT!B:LC,106,0)</f>
        <v>6100000</v>
      </c>
      <c r="LF392" t="str">
        <f t="shared" si="664"/>
        <v/>
      </c>
      <c r="LG392" s="273">
        <f>VLOOKUP(C392,MOVI!C:DT,107,0)</f>
        <v>0</v>
      </c>
      <c r="LH392" s="273">
        <f>VLOOKUP(C392,FPT!B:LF,107,0)</f>
        <v>0</v>
      </c>
      <c r="LI392" t="str">
        <f t="shared" si="665"/>
        <v/>
      </c>
      <c r="LJ392" t="str">
        <f>VLOOKUP(C392,MOVI!C:DV,108,0)</f>
        <v>Việt PhúSouthBuy now pay later</v>
      </c>
      <c r="LK392" s="252" t="str">
        <f>VLOOKUP(C392,FPT!B:LI,108,0)</f>
        <v>Việt PhúSouthBuy now pay later</v>
      </c>
      <c r="LL392" t="str">
        <f t="shared" si="666"/>
        <v/>
      </c>
      <c r="LM392" s="275">
        <f>ROUND(VLOOKUP(C392,MOVI!C:DV,109,0),0)</f>
        <v>416667</v>
      </c>
      <c r="LN392" s="275">
        <f>ROUND(VLOOKUP(C392,FPT!B:LL,109,0),0)</f>
        <v>416667</v>
      </c>
      <c r="LO392" t="str">
        <f t="shared" si="667"/>
        <v/>
      </c>
      <c r="LP392" t="str">
        <f>VLOOKUP(C392,MOVI!C:DV,110,0)</f>
        <v>HO</v>
      </c>
      <c r="LQ392" s="247" t="str">
        <f>VLOOKUP(C392,FPT!B:LO,110,0)</f>
        <v>HO</v>
      </c>
      <c r="LR392" t="str">
        <f t="shared" si="668"/>
        <v/>
      </c>
      <c r="LS392">
        <f>MOVI!DI387</f>
        <v>18</v>
      </c>
      <c r="LV392">
        <f>MOVI!DJ387</f>
        <v>0</v>
      </c>
      <c r="LW392">
        <f>MOVI!DK387</f>
        <v>0</v>
      </c>
      <c r="LX392">
        <f>MOVI!DL387</f>
        <v>0</v>
      </c>
      <c r="LY392">
        <f>MOVI!DM387</f>
        <v>0</v>
      </c>
      <c r="LZ392">
        <f>MOVI!DN387</f>
        <v>0</v>
      </c>
      <c r="MA392">
        <f>MOVI!DO387</f>
        <v>0</v>
      </c>
      <c r="MB392" t="str">
        <f>MOVI!DP387</f>
        <v/>
      </c>
      <c r="MC392">
        <f>MOVI!DQ387</f>
        <v>0</v>
      </c>
      <c r="MD392">
        <f>MOVI!DR387</f>
        <v>0</v>
      </c>
      <c r="ME392" t="str">
        <f>VLOOKUP(C392,MOVI!C:DV,121,0)</f>
        <v/>
      </c>
      <c r="MF392" s="252"/>
      <c r="MG392" t="str">
        <f t="shared" si="672"/>
        <v/>
      </c>
      <c r="MH392" t="str">
        <f>VLOOKUP(C392,MOVI!C:DT,122,0)</f>
        <v>Việt PhúSouth</v>
      </c>
      <c r="MI392" s="252" t="str">
        <f>VLOOKUP(C392,FPT!B:DS,112,0)</f>
        <v>Việt PhúSouth</v>
      </c>
      <c r="MJ392" t="str">
        <f t="shared" si="669"/>
        <v/>
      </c>
    </row>
    <row r="393" spans="1:348" x14ac:dyDescent="0.25">
      <c r="A393">
        <v>385</v>
      </c>
      <c r="B393" s="48">
        <v>6178</v>
      </c>
      <c r="C393" s="271" t="s">
        <v>780</v>
      </c>
      <c r="D393" t="str">
        <f>VLOOKUP(C393,MOVI!C:D,2,0)</f>
        <v>Lâm Thị Phượng</v>
      </c>
      <c r="E393" t="str">
        <f>VLOOKUP(C393,FPT!B:C,2,0)</f>
        <v>Lâm Thị Phượng</v>
      </c>
      <c r="F393" t="str">
        <f t="shared" si="562"/>
        <v/>
      </c>
      <c r="G393" t="str">
        <f>VLOOKUP(C393,MOVI!C:E,3,0)</f>
        <v>Buy now pay later</v>
      </c>
      <c r="H393" t="str">
        <f>VLOOKUP(C393,FPT!B:F,3,0)</f>
        <v>Buy now pay later</v>
      </c>
      <c r="I393" t="str">
        <f t="shared" si="563"/>
        <v/>
      </c>
      <c r="J393" t="str">
        <f>VLOOKUP(C393,MOVI!C:H,4,0)</f>
        <v>BNPL - Tech Dev</v>
      </c>
      <c r="K393" t="str">
        <f>VLOOKUP(C393,FPT!B:I,4,0)</f>
        <v>BNPL - Tech Dev</v>
      </c>
      <c r="L393" t="str">
        <f t="shared" si="564"/>
        <v/>
      </c>
      <c r="M393" t="str">
        <f>VLOOKUP(C393,MOVI!C:DT,5,0)</f>
        <v>Team leader</v>
      </c>
      <c r="N393" t="str">
        <f>VLOOKUP(C393,FPT!B:L,5,0)</f>
        <v>Team leader</v>
      </c>
      <c r="O393" t="str">
        <f t="shared" si="565"/>
        <v/>
      </c>
      <c r="P393" t="str">
        <f>VLOOKUP(C393,MOVI!C:DT,6,0)</f>
        <v>QA Team Leader</v>
      </c>
      <c r="Q393" t="str">
        <f>VLOOKUP(C393,FPT!B:O,6,0)</f>
        <v>QA Team Leader</v>
      </c>
      <c r="R393" t="str">
        <f t="shared" si="566"/>
        <v/>
      </c>
      <c r="S393" t="str">
        <f>VLOOKUP(C393,MOVI!C:DT,7,0)</f>
        <v>South</v>
      </c>
      <c r="T393" t="str">
        <f>VLOOKUP(C393,FPT!B:R,7,0)</f>
        <v>South</v>
      </c>
      <c r="U393" t="str">
        <f t="shared" si="567"/>
        <v/>
      </c>
      <c r="V393" t="str">
        <f>VLOOKUP(C393,MOVI!C:DT,8,0)</f>
        <v>Việt Phú</v>
      </c>
      <c r="W393" t="str">
        <f>VLOOKUP(C393,FPT!B:U,8,0)</f>
        <v>Việt Phú</v>
      </c>
      <c r="X393" t="str">
        <f t="shared" si="568"/>
        <v/>
      </c>
      <c r="Y393" t="str">
        <f>VLOOKUP(C393,MOVI!C:DT,9,0)</f>
        <v>Full-time</v>
      </c>
      <c r="Z393" t="str">
        <f>VLOOKUP(C393,FPT!B:X,9,0)</f>
        <v>Full-time</v>
      </c>
      <c r="AA393" t="str">
        <f t="shared" si="569"/>
        <v/>
      </c>
      <c r="AB393" t="str">
        <f>VLOOKUP(C393,MOVI!C:DT,10,0)</f>
        <v>Leaving</v>
      </c>
      <c r="AC393" t="str">
        <f>VLOOKUP(C393,FPT!B:AA,10,0)</f>
        <v>Leaving</v>
      </c>
      <c r="AD393" t="str">
        <f t="shared" si="570"/>
        <v/>
      </c>
      <c r="AE393" s="247">
        <f>VLOOKUP(C393,MOVI!C:DT,11,0)</f>
        <v>44491</v>
      </c>
      <c r="AF393" s="247">
        <f>VLOOKUP(C393,FPT!B:AD,11,0)</f>
        <v>44491</v>
      </c>
      <c r="AG393" t="str">
        <f t="shared" si="571"/>
        <v/>
      </c>
      <c r="AH393" s="260" t="str">
        <f>VLOOKUP(C393,MOVI!C:DT,12,0)</f>
        <v/>
      </c>
      <c r="AI393" s="260"/>
      <c r="AJ393" t="str">
        <f t="shared" si="671"/>
        <v/>
      </c>
      <c r="AK393">
        <f>VLOOKUP(C393,MOVI!C:DT,13,0)</f>
        <v>0</v>
      </c>
      <c r="AL393" s="247">
        <f>VLOOKUP(C393,FPT!B:AJ,13,0)</f>
        <v>0</v>
      </c>
      <c r="AM393" t="str">
        <f t="shared" si="670"/>
        <v/>
      </c>
      <c r="AN393" s="247">
        <f>VLOOKUP(C393,MOVI!C:DT,14,0)</f>
        <v>44541</v>
      </c>
      <c r="AO393" s="247">
        <f>VLOOKUP(C393,FPT!B:AM,14,0)</f>
        <v>44541</v>
      </c>
      <c r="AP393" t="str">
        <f t="shared" si="572"/>
        <v/>
      </c>
      <c r="AQ393" t="str">
        <f>VLOOKUP(C393,MOVI!C:DT,15,0)</f>
        <v>JO</v>
      </c>
      <c r="AR393" s="247" t="str">
        <f>VLOOKUP(C393,FPT!B:AP,15,0)</f>
        <v>JO</v>
      </c>
      <c r="AS393" t="str">
        <f t="shared" si="573"/>
        <v/>
      </c>
      <c r="AT393" s="282">
        <f>VLOOKUP(C393,MOVI!C:DT,16,0)</f>
        <v>0.1</v>
      </c>
      <c r="AU393" s="247" t="str">
        <f>VLOOKUP(C393,FPT!B:AS,16,0)</f>
        <v>10%</v>
      </c>
      <c r="AV393" t="str">
        <f t="shared" si="574"/>
        <v>Lệch</v>
      </c>
      <c r="AW393" t="str">
        <f>VLOOKUP(C393,MOVI!C:DT,17,0)</f>
        <v>L</v>
      </c>
      <c r="AX393" s="247" t="str">
        <f>VLOOKUP(C393,FPT!B:AV,17,0)</f>
        <v>L</v>
      </c>
      <c r="AY393" t="str">
        <f t="shared" si="575"/>
        <v/>
      </c>
      <c r="AZ393">
        <f>VLOOKUP(C393,MOVI!C:DT,18,0)</f>
        <v>0</v>
      </c>
      <c r="BA393" s="247">
        <f>VLOOKUP(C393,FPT!B:AY,18,0)</f>
        <v>0</v>
      </c>
      <c r="BB393" t="str">
        <f t="shared" si="576"/>
        <v/>
      </c>
      <c r="BC393" s="275">
        <f>VLOOKUP(C393,MOVI!C:DT,19,0)</f>
        <v>15000000</v>
      </c>
      <c r="BD393" s="275">
        <f>VLOOKUP(C393,FPT!B:BB,19,0)</f>
        <v>15000000</v>
      </c>
      <c r="BE393" t="str">
        <f t="shared" si="577"/>
        <v/>
      </c>
      <c r="BF393">
        <f>VLOOKUP(C393,MOVI!C:DT,20,0)</f>
        <v>0</v>
      </c>
      <c r="BG393" s="252">
        <f>VLOOKUP(C393,FPT!B:BE,20,0)</f>
        <v>0</v>
      </c>
      <c r="BH393" t="str">
        <f t="shared" si="578"/>
        <v/>
      </c>
      <c r="BI393" s="275">
        <f>VLOOKUP(C393,MOVI!C:DT,21,0)</f>
        <v>15000000</v>
      </c>
      <c r="BJ393" s="275">
        <f>VLOOKUP(C393,FPT!B:BH,21,0)</f>
        <v>15000000</v>
      </c>
      <c r="BK393" t="str">
        <f t="shared" si="579"/>
        <v/>
      </c>
      <c r="BL393" s="275">
        <f>VLOOKUP(C393,MOVI!C:DT,22,0)</f>
        <v>0</v>
      </c>
      <c r="BM393" s="275">
        <f>VLOOKUP(C393,FPT!B:BK,22,0)</f>
        <v>0</v>
      </c>
      <c r="BN393" t="str">
        <f t="shared" si="580"/>
        <v/>
      </c>
      <c r="BO393" s="275">
        <f>VLOOKUP(C393,MOVI!C:DT,23,0)</f>
        <v>0</v>
      </c>
      <c r="BP393" s="275">
        <f>VLOOKUP(C393,FPT!B:BN,23,0)</f>
        <v>0</v>
      </c>
      <c r="BQ393" t="str">
        <f t="shared" si="581"/>
        <v/>
      </c>
      <c r="BR393" s="275">
        <f>VLOOKUP(C393,MOVI!C:DT,24,0)</f>
        <v>0</v>
      </c>
      <c r="BS393" s="275">
        <f>VLOOKUP(C393,FPT!B:BQ,24,0)</f>
        <v>0</v>
      </c>
      <c r="BT393" t="str">
        <f t="shared" si="582"/>
        <v/>
      </c>
      <c r="BU393" s="275">
        <f>VLOOKUP(C393,MOVI!C:DT,25,0)</f>
        <v>0</v>
      </c>
      <c r="BV393" s="275">
        <f>VLOOKUP(C393,FPT!B:BT,25,0)</f>
        <v>0</v>
      </c>
      <c r="BW393" t="str">
        <f t="shared" si="583"/>
        <v/>
      </c>
      <c r="BX393" s="275">
        <f>VLOOKUP(C393,MOVI!C:DT,26,0)</f>
        <v>0</v>
      </c>
      <c r="BY393" s="275">
        <f>VLOOKUP(C393,FPT!B:BW,26,0)</f>
        <v>0</v>
      </c>
      <c r="BZ393" t="str">
        <f t="shared" si="584"/>
        <v/>
      </c>
      <c r="CA393" s="275">
        <f>VLOOKUP(C393,MOVI!C:DT,27,0)</f>
        <v>0</v>
      </c>
      <c r="CB393" s="275">
        <f>VLOOKUP(C393,FPT!B:BZ,27,0)</f>
        <v>0</v>
      </c>
      <c r="CC393" t="str">
        <f t="shared" si="585"/>
        <v/>
      </c>
      <c r="CD393" s="275">
        <f>VLOOKUP(C393,MOVI!C:DT,28,0)</f>
        <v>0</v>
      </c>
      <c r="CE393" s="275">
        <f>VLOOKUP(C393,FPT!B:CC,28,0)</f>
        <v>0</v>
      </c>
      <c r="CF393" t="str">
        <f t="shared" si="586"/>
        <v/>
      </c>
      <c r="CG393" t="str">
        <f>VLOOKUP(C393,MOVI!C:DT,29,0)</f>
        <v>TB, CN</v>
      </c>
      <c r="CH393" s="252" t="str">
        <f>VLOOKUP(C393,FPT!B:CF,29,0)</f>
        <v>TB, CN</v>
      </c>
      <c r="CI393" t="str">
        <f t="shared" si="587"/>
        <v/>
      </c>
      <c r="CJ393">
        <f>VLOOKUP(C393,MOVI!C:DT,30,0)</f>
        <v>21</v>
      </c>
      <c r="CK393" s="252">
        <f>VLOOKUP(C393,FPT!B:CI,30,0)</f>
        <v>21</v>
      </c>
      <c r="CL393" t="str">
        <f t="shared" si="588"/>
        <v/>
      </c>
      <c r="CM393">
        <f>VLOOKUP(C393,MOVI!C:DT,31,0)</f>
        <v>11</v>
      </c>
      <c r="CN393" s="252">
        <f>VLOOKUP(C393,FPT!B:CL,31,0)</f>
        <v>11</v>
      </c>
      <c r="CO393" t="str">
        <f t="shared" si="589"/>
        <v/>
      </c>
      <c r="CP393" s="275">
        <f>VLOOKUP(C393,MOVI!C:DT,32,0)</f>
        <v>0</v>
      </c>
      <c r="CQ393" s="275">
        <f>VLOOKUP(C393,FPT!B:CO,32,0)</f>
        <v>0</v>
      </c>
      <c r="CR393" t="str">
        <f t="shared" si="590"/>
        <v/>
      </c>
      <c r="CS393" s="275">
        <f>VLOOKUP(C393,MOVI!C:DT,33,0)</f>
        <v>0</v>
      </c>
      <c r="CT393" s="275">
        <f>VLOOKUP(C393,FPT!B:CR,33,0)</f>
        <v>0</v>
      </c>
      <c r="CU393" t="str">
        <f t="shared" si="591"/>
        <v/>
      </c>
      <c r="CV393" s="275">
        <f>VLOOKUP(C393,MOVI!C:DT,34,0)</f>
        <v>0</v>
      </c>
      <c r="CW393" s="275">
        <f>VLOOKUP(C393,FPT!B:CU,34,0)</f>
        <v>0</v>
      </c>
      <c r="CX393" t="str">
        <f t="shared" si="592"/>
        <v/>
      </c>
      <c r="CY393" s="275">
        <f>VLOOKUP(C393,MOVI!C:DT,35,0)</f>
        <v>11</v>
      </c>
      <c r="CZ393" s="275">
        <f>VLOOKUP(C393,FPT!B:CX,35,0)</f>
        <v>11</v>
      </c>
      <c r="DA393" t="str">
        <f t="shared" si="593"/>
        <v/>
      </c>
      <c r="DB393" s="275">
        <f>VLOOKUP(C393,MOVI!C:DT,36,0)</f>
        <v>0</v>
      </c>
      <c r="DC393" s="275">
        <f>VLOOKUP(C393,FPT!B:DA,36,0)</f>
        <v>0</v>
      </c>
      <c r="DD393" t="str">
        <f t="shared" si="594"/>
        <v/>
      </c>
      <c r="DE393" s="275">
        <f>VLOOKUP(C393,MOVI!C:DT,37,0)</f>
        <v>0</v>
      </c>
      <c r="DF393" s="275">
        <f>VLOOKUP(C393,FPT!B:DD,37,0)</f>
        <v>0</v>
      </c>
      <c r="DG393" t="str">
        <f t="shared" si="595"/>
        <v/>
      </c>
      <c r="DH393" s="275">
        <f>VLOOKUP(C393,MOVI!C:DT,38,0)</f>
        <v>0</v>
      </c>
      <c r="DI393" s="275">
        <f>VLOOKUP(C393,FPT!B:DG,38,0)</f>
        <v>0</v>
      </c>
      <c r="DJ393" t="str">
        <f t="shared" si="596"/>
        <v/>
      </c>
      <c r="DK393" s="275">
        <f>VLOOKUP(C393,MOVI!C:DT,39,0)</f>
        <v>0</v>
      </c>
      <c r="DL393" s="275">
        <f>VLOOKUP(C393,FPT!B:DJ,39,0)</f>
        <v>0</v>
      </c>
      <c r="DM393" t="str">
        <f t="shared" si="597"/>
        <v/>
      </c>
      <c r="DN393" s="275">
        <f>VLOOKUP(C393,MOVI!C:DT,40,0)</f>
        <v>0</v>
      </c>
      <c r="DO393" s="275">
        <f>VLOOKUP(C393,FPT!B:DM,40,0)</f>
        <v>0</v>
      </c>
      <c r="DP393" t="str">
        <f t="shared" si="598"/>
        <v/>
      </c>
      <c r="DQ393" s="275">
        <f>VLOOKUP(C393,MOVI!C:DT,41,0)</f>
        <v>0</v>
      </c>
      <c r="DR393" s="275">
        <f>VLOOKUP(C393,FPT!B:DP,41,0)</f>
        <v>0</v>
      </c>
      <c r="DS393" t="str">
        <f t="shared" si="599"/>
        <v/>
      </c>
      <c r="DT393" s="275">
        <f>VLOOKUP(C393,MOVI!C:DT,42,0)</f>
        <v>7857143</v>
      </c>
      <c r="DU393" s="275">
        <f>ROUND(VLOOKUP(C393,FPT!B:DS,42,0),0)</f>
        <v>7857143</v>
      </c>
      <c r="DV393" t="str">
        <f t="shared" si="600"/>
        <v/>
      </c>
      <c r="DW393" s="275">
        <f>VLOOKUP(C393,MOVI!C:DT,43,0)</f>
        <v>0</v>
      </c>
      <c r="DX393" s="275">
        <f>VLOOKUP(C393,FPT!B:DV,43,0)</f>
        <v>0</v>
      </c>
      <c r="DY393" t="str">
        <f t="shared" si="601"/>
        <v/>
      </c>
      <c r="DZ393" s="275">
        <f>VLOOKUP(C393,MOVI!C:DT,44,0)</f>
        <v>0</v>
      </c>
      <c r="EA393" s="275">
        <f>VLOOKUP(C393,FPT!B:DY,44,0)</f>
        <v>0</v>
      </c>
      <c r="EB393" t="str">
        <f t="shared" si="602"/>
        <v/>
      </c>
      <c r="EC393" s="275">
        <f>VLOOKUP(C393,MOVI!C:DT,45,0)</f>
        <v>7857143</v>
      </c>
      <c r="ED393" s="275">
        <f>ROUND(VLOOKUP(C393,FPT!B:EB,45,0),0)</f>
        <v>7857143</v>
      </c>
      <c r="EE393" t="str">
        <f t="shared" si="603"/>
        <v/>
      </c>
      <c r="EF393" s="275">
        <f>VLOOKUP(C393,MOVI!C:DT,46,0)</f>
        <v>0</v>
      </c>
      <c r="EG393" s="275">
        <f>VLOOKUP(C393,FPT!B:EE,46,0)</f>
        <v>0</v>
      </c>
      <c r="EH393" t="str">
        <f t="shared" si="604"/>
        <v/>
      </c>
      <c r="EI393" s="275">
        <f>VLOOKUP(C393,MOVI!C:DT,47,0)</f>
        <v>0</v>
      </c>
      <c r="EJ393" s="275">
        <f>VLOOKUP(C393,FPT!B:EH,47,0)</f>
        <v>0</v>
      </c>
      <c r="EK393" t="str">
        <f t="shared" si="605"/>
        <v/>
      </c>
      <c r="EL393" s="275">
        <f>VLOOKUP(C393,MOVI!C:DT,48,0)</f>
        <v>0</v>
      </c>
      <c r="EM393" s="275">
        <f>VLOOKUP(C393,FPT!B:EK,48,0)</f>
        <v>0</v>
      </c>
      <c r="EN393" t="str">
        <f t="shared" si="606"/>
        <v/>
      </c>
      <c r="EO393" s="275">
        <f>VLOOKUP(C393,MOVI!C:DT,49,0)</f>
        <v>0</v>
      </c>
      <c r="EP393" s="275">
        <f>VLOOKUP(C393,FPT!B:EN,49,0)</f>
        <v>0</v>
      </c>
      <c r="EQ393" t="str">
        <f t="shared" si="607"/>
        <v/>
      </c>
      <c r="ER393" s="275">
        <f>VLOOKUP(C393,MOVI!C:DT,50,0)</f>
        <v>0</v>
      </c>
      <c r="ES393" s="275">
        <f>VLOOKUP(C393,FPT!B:EQ,50,0)</f>
        <v>0</v>
      </c>
      <c r="ET393" t="str">
        <f t="shared" si="608"/>
        <v/>
      </c>
      <c r="EU393" s="275">
        <f>VLOOKUP(C393,MOVI!C:DT,51,0)</f>
        <v>0</v>
      </c>
      <c r="EV393" s="275">
        <f>VLOOKUP(C393,FPT!B:ET,51,0)</f>
        <v>0</v>
      </c>
      <c r="EW393" t="str">
        <f t="shared" si="609"/>
        <v/>
      </c>
      <c r="EX393" s="275">
        <f>VLOOKUP(C393,MOVI!C:DT,52,0)</f>
        <v>0</v>
      </c>
      <c r="EY393" s="275">
        <f>VLOOKUP(C393,FPT!B:EW,52,0)</f>
        <v>0</v>
      </c>
      <c r="EZ393" t="str">
        <f t="shared" si="610"/>
        <v/>
      </c>
      <c r="FA393" s="275">
        <f>VLOOKUP(C393,MOVI!C:DT,53,0)</f>
        <v>0</v>
      </c>
      <c r="FB393" s="275">
        <f>VLOOKUP(C393,FPT!B:EZ,53,0)</f>
        <v>0</v>
      </c>
      <c r="FC393" t="str">
        <f t="shared" si="611"/>
        <v/>
      </c>
      <c r="FD393" s="275">
        <f>VLOOKUP(C393,MOVI!C:DT,54,0)</f>
        <v>0</v>
      </c>
      <c r="FE393" s="275">
        <f>VLOOKUP(C393,FPT!B:FC,54,0)</f>
        <v>0</v>
      </c>
      <c r="FF393" t="str">
        <f t="shared" si="612"/>
        <v/>
      </c>
      <c r="FG393" s="275">
        <f>VLOOKUP(C393,MOVI!C:DT,55,0)</f>
        <v>0</v>
      </c>
      <c r="FH393" s="275">
        <f>VLOOKUP(C393,FPT!B:FF,55,0)</f>
        <v>0</v>
      </c>
      <c r="FI393" t="str">
        <f t="shared" si="613"/>
        <v/>
      </c>
      <c r="FJ393" s="275">
        <f>VLOOKUP(C393,MOVI!C:DT,56,0)</f>
        <v>0</v>
      </c>
      <c r="FK393" s="275">
        <f>VLOOKUP(C393,FPT!B:FI,56,0)</f>
        <v>0</v>
      </c>
      <c r="FL393" t="str">
        <f t="shared" si="614"/>
        <v/>
      </c>
      <c r="FM393" s="275">
        <f>VLOOKUP(C393,MOVI!C:DT,57,0)</f>
        <v>0</v>
      </c>
      <c r="FN393" s="275">
        <f>VLOOKUP(C393,FPT!B:FL,57,0)</f>
        <v>0</v>
      </c>
      <c r="FO393" t="str">
        <f t="shared" si="615"/>
        <v/>
      </c>
      <c r="FP393" s="275">
        <f>VLOOKUP(C393,MOVI!C:DT,58,0)</f>
        <v>0</v>
      </c>
      <c r="FQ393" s="275">
        <f>VLOOKUP(C393,FPT!B:FO,58,0)</f>
        <v>0</v>
      </c>
      <c r="FR393" t="str">
        <f t="shared" si="616"/>
        <v/>
      </c>
      <c r="FS393" s="275">
        <f>VLOOKUP(C393,MOVI!C:DT,59,0)</f>
        <v>0</v>
      </c>
      <c r="FT393" s="275">
        <f>VLOOKUP(C393,FPT!B:FR,59,0)</f>
        <v>0</v>
      </c>
      <c r="FU393" t="str">
        <f t="shared" si="617"/>
        <v/>
      </c>
      <c r="FV393" s="275">
        <f>VLOOKUP(C393,MOVI!C:DT,60,0)</f>
        <v>0</v>
      </c>
      <c r="FW393" s="275">
        <f>VLOOKUP(C393,FPT!B:FU,60,0)</f>
        <v>0</v>
      </c>
      <c r="FX393" t="str">
        <f t="shared" si="618"/>
        <v/>
      </c>
      <c r="FY393" s="275">
        <f>VLOOKUP(C393,MOVI!C:DT,61,0)</f>
        <v>0</v>
      </c>
      <c r="FZ393" s="275">
        <f>VLOOKUP(C393,FPT!B:FX,61,0)</f>
        <v>0</v>
      </c>
      <c r="GA393" t="str">
        <f t="shared" si="619"/>
        <v/>
      </c>
      <c r="GB393" s="275">
        <f>VLOOKUP(C393,MOVI!C:DT,62,0)</f>
        <v>0</v>
      </c>
      <c r="GC393" s="275">
        <f>VLOOKUP(C393,FPT!B:GA,62,0)</f>
        <v>0</v>
      </c>
      <c r="GD393" t="str">
        <f t="shared" si="620"/>
        <v/>
      </c>
      <c r="GE393" s="275">
        <f>VLOOKUP(C393,MOVI!C:DT,63,0)</f>
        <v>0</v>
      </c>
      <c r="GF393" s="275">
        <f>VLOOKUP(C393,FPT!B:GD,63,0)</f>
        <v>0</v>
      </c>
      <c r="GG393" t="str">
        <f t="shared" si="621"/>
        <v/>
      </c>
      <c r="GH393" s="275">
        <f>VLOOKUP(C393,MOVI!C:DT,64,0)</f>
        <v>0</v>
      </c>
      <c r="GI393" s="275">
        <f>VLOOKUP(C393,FPT!B:GG,64,0)</f>
        <v>0</v>
      </c>
      <c r="GJ393" t="str">
        <f t="shared" si="622"/>
        <v/>
      </c>
      <c r="GK393" s="275">
        <f>VLOOKUP(C393,MOVI!C:DT,65,0)</f>
        <v>0</v>
      </c>
      <c r="GL393" s="275">
        <f>VLOOKUP(C393,FPT!B:GJ,65,0)</f>
        <v>0</v>
      </c>
      <c r="GM393" t="str">
        <f t="shared" si="623"/>
        <v/>
      </c>
      <c r="GN393" s="275">
        <f>VLOOKUP(C393,MOVI!C:DT,66,0)</f>
        <v>0</v>
      </c>
      <c r="GO393" s="275">
        <f>VLOOKUP(C393,FPT!B:GM,66,0)</f>
        <v>0</v>
      </c>
      <c r="GP393" t="str">
        <f t="shared" si="624"/>
        <v/>
      </c>
      <c r="GQ393" s="275">
        <f>VLOOKUP(C393,MOVI!C:DT,67,0)</f>
        <v>0</v>
      </c>
      <c r="GR393" s="275">
        <f>VLOOKUP(C393,FPT!B:GP,67,0)</f>
        <v>0</v>
      </c>
      <c r="GS393" t="str">
        <f t="shared" si="625"/>
        <v/>
      </c>
      <c r="GT393" s="275">
        <f>VLOOKUP(C393,MOVI!C:DT,68,0)</f>
        <v>0</v>
      </c>
      <c r="GU393" s="275">
        <f>VLOOKUP(C393,FPT!B:GS,68,0)</f>
        <v>0</v>
      </c>
      <c r="GV393" t="str">
        <f t="shared" si="626"/>
        <v/>
      </c>
      <c r="GW393" s="275">
        <f>VLOOKUP(C393,MOVI!C:DT,69,0)</f>
        <v>0</v>
      </c>
      <c r="GX393" s="275">
        <f>VLOOKUP(C393,FPT!B:GV,69,0)</f>
        <v>0</v>
      </c>
      <c r="GY393" t="str">
        <f t="shared" si="627"/>
        <v/>
      </c>
      <c r="GZ393" s="275">
        <f>VLOOKUP(C393,MOVI!C:DT,70,0)</f>
        <v>0</v>
      </c>
      <c r="HA393" s="275">
        <f>VLOOKUP(C393,FPT!B:GY,70,0)</f>
        <v>0</v>
      </c>
      <c r="HB393" t="str">
        <f t="shared" si="628"/>
        <v/>
      </c>
      <c r="HC393" s="275">
        <f>VLOOKUP(C393,MOVI!C:DT,71,0)</f>
        <v>7857143</v>
      </c>
      <c r="HD393" s="275">
        <f>ROUND(VLOOKUP(C393,FPT!B:HB,71,0),0)</f>
        <v>7857143</v>
      </c>
      <c r="HE393" t="str">
        <f t="shared" si="629"/>
        <v/>
      </c>
      <c r="HF393" s="275">
        <f>ROUND(VLOOKUP(C393,MOVI!C:DT,72,0),0)</f>
        <v>0</v>
      </c>
      <c r="HG393" s="275">
        <f>ROUND(VLOOKUP(C393,FPT!B:HE,72,0),0)</f>
        <v>0</v>
      </c>
      <c r="HH393" t="str">
        <f t="shared" si="630"/>
        <v/>
      </c>
      <c r="HI393" s="275">
        <f>VLOOKUP(C393,MOVI!C:DT,73,0)</f>
        <v>0</v>
      </c>
      <c r="HJ393" s="275">
        <f>VLOOKUP(C393,FPT!B:HH,73,0)</f>
        <v>0</v>
      </c>
      <c r="HK393" t="str">
        <f t="shared" si="631"/>
        <v/>
      </c>
      <c r="HL393" s="275">
        <f>VLOOKUP(C393,MOVI!C:DT,74,0)</f>
        <v>0</v>
      </c>
      <c r="HM393" s="275">
        <f>VLOOKUP(C393,FPT!B:HK,74,0)</f>
        <v>0</v>
      </c>
      <c r="HN393" t="str">
        <f t="shared" si="632"/>
        <v/>
      </c>
      <c r="HO393" s="275">
        <f>VLOOKUP(C393,MOVI!C:DT,75,0)</f>
        <v>0</v>
      </c>
      <c r="HP393" s="275">
        <f>VLOOKUP(C393,FPT!B:HN,75,0)</f>
        <v>0</v>
      </c>
      <c r="HQ393" t="str">
        <f t="shared" si="633"/>
        <v/>
      </c>
      <c r="HR393" s="275">
        <f>VLOOKUP(C393,MOVI!C:DT,76,0)</f>
        <v>0</v>
      </c>
      <c r="HS393" s="275">
        <f>VLOOKUP(C393,FPT!B:HQ,76,0)</f>
        <v>0</v>
      </c>
      <c r="HT393" t="str">
        <f t="shared" si="634"/>
        <v/>
      </c>
      <c r="HU393" s="275">
        <f>VLOOKUP(C393,MOVI!C:DT,77,0)</f>
        <v>0</v>
      </c>
      <c r="HV393" s="275">
        <f>VLOOKUP(C393,FPT!B:HT,77,0)</f>
        <v>0</v>
      </c>
      <c r="HW393" t="str">
        <f t="shared" si="635"/>
        <v/>
      </c>
      <c r="HX393" s="274">
        <f>VLOOKUP(C393,MOVI!C:CB,78,0)</f>
        <v>0</v>
      </c>
      <c r="HY393" s="261">
        <f>VLOOKUP(C393,FPT!$B:$CA,78,0)</f>
        <v>0</v>
      </c>
      <c r="HZ393" t="str">
        <f t="shared" si="636"/>
        <v/>
      </c>
      <c r="IA393" s="275">
        <f>VLOOKUP(C393,MOVI!C:CD,79,0)</f>
        <v>0</v>
      </c>
      <c r="IB393" s="275">
        <f>VLOOKUP(C393,FPT!B:HZ,79,0)</f>
        <v>0</v>
      </c>
      <c r="IC393" t="str">
        <f t="shared" si="637"/>
        <v/>
      </c>
      <c r="ID393" s="275">
        <f>VLOOKUP(C393,MOVI!C:CD,80,0)</f>
        <v>0</v>
      </c>
      <c r="IE393" s="275">
        <f>VLOOKUP(C393,FPT!B:IC,80,0)</f>
        <v>0</v>
      </c>
      <c r="IF393" t="str">
        <f t="shared" si="638"/>
        <v/>
      </c>
      <c r="IG393" s="275">
        <f>VLOOKUP(C393,MOVI!C:DT,81,0)</f>
        <v>0</v>
      </c>
      <c r="IH393" s="275">
        <f>VLOOKUP(C393,FPT!B:IF,81,0)</f>
        <v>0</v>
      </c>
      <c r="II393" t="str">
        <f t="shared" si="639"/>
        <v/>
      </c>
      <c r="IJ393" s="275">
        <f>VLOOKUP(C393,MOVI!C:DT,82,0)</f>
        <v>0</v>
      </c>
      <c r="IK393" s="275">
        <f>VLOOKUP(C393,FPT!B:II,82,0)</f>
        <v>0</v>
      </c>
      <c r="IL393" t="str">
        <f t="shared" si="640"/>
        <v/>
      </c>
      <c r="IM393" s="275">
        <f>ROUND(VLOOKUP(C393,MOVI!C:DT,83,0),0)</f>
        <v>0</v>
      </c>
      <c r="IN393" s="275">
        <f>ROUND(VLOOKUP(C393,FPT!B:IL,83,0),0)</f>
        <v>0</v>
      </c>
      <c r="IO393" t="str">
        <f t="shared" si="641"/>
        <v/>
      </c>
      <c r="IP393" s="275">
        <f>ROUND(VLOOKUP(C393,MOVI!C:DT,84,0),0)</f>
        <v>7857143</v>
      </c>
      <c r="IQ393" s="275">
        <f>ROUND(VLOOKUP(C393,FPT!B:IO,84,0),0)</f>
        <v>7857143</v>
      </c>
      <c r="IR393" t="str">
        <f t="shared" si="642"/>
        <v/>
      </c>
      <c r="IS393" s="275">
        <f>ROUND(VLOOKUP(C393,MOVI!C:DT,85,0),0)</f>
        <v>785714</v>
      </c>
      <c r="IT393" s="275">
        <f>ROUND(VLOOKUP(C393,FPT!B:IR,85,0),0)</f>
        <v>785714</v>
      </c>
      <c r="IU393" t="str">
        <f t="shared" si="643"/>
        <v/>
      </c>
      <c r="IV393" s="275">
        <f>VLOOKUP(C393,MOVI!C:DT,86,0)</f>
        <v>0</v>
      </c>
      <c r="IW393" s="275">
        <f>VLOOKUP(C393,FPT!B:IU,86,0)</f>
        <v>0</v>
      </c>
      <c r="IX393" t="str">
        <f t="shared" si="644"/>
        <v/>
      </c>
      <c r="IY393" s="275">
        <f>ROUND(VLOOKUP(C393,MOVI!C:DT,87,0),0)</f>
        <v>785714</v>
      </c>
      <c r="IZ393" s="275">
        <f>ROUND(VLOOKUP(C393,FPT!B:IX,87,0),0)</f>
        <v>785714</v>
      </c>
      <c r="JA393" t="str">
        <f t="shared" si="645"/>
        <v/>
      </c>
      <c r="JB393" s="275">
        <f>VLOOKUP(C393,MOVI!C:DT,88,0)</f>
        <v>0</v>
      </c>
      <c r="JC393" s="275">
        <f>VLOOKUP(C393,FPT!B:JA,88,0)</f>
        <v>0</v>
      </c>
      <c r="JD393" t="str">
        <f t="shared" si="646"/>
        <v/>
      </c>
      <c r="JE393" s="275">
        <f>VLOOKUP(C393,MOVI!C:DT,89,0)</f>
        <v>0</v>
      </c>
      <c r="JF393" s="275">
        <f>VLOOKUP(C393,FPT!B:JD,89,0)</f>
        <v>0</v>
      </c>
      <c r="JG393" t="str">
        <f t="shared" si="647"/>
        <v/>
      </c>
      <c r="JH393" s="275">
        <f>VLOOKUP(C393,MOVI!C:DT,90,0)</f>
        <v>0</v>
      </c>
      <c r="JI393" s="275">
        <f>VLOOKUP(C393,FPT!B:JG,90,0)</f>
        <v>0</v>
      </c>
      <c r="JJ393" t="str">
        <f t="shared" si="648"/>
        <v/>
      </c>
      <c r="JK393" s="275">
        <f>VLOOKUP(C393,MOVI!C:DT,91,0)</f>
        <v>0</v>
      </c>
      <c r="JL393" s="275">
        <f>VLOOKUP(C393,FPT!B:JJ,91,0)</f>
        <v>0</v>
      </c>
      <c r="JM393" t="str">
        <f t="shared" si="649"/>
        <v/>
      </c>
      <c r="JN393" s="275">
        <f>VLOOKUP(C393,MOVI!C:DT,92,0)</f>
        <v>0</v>
      </c>
      <c r="JO393" s="275">
        <f>VLOOKUP(C393,FPT!B:JM,92,0)</f>
        <v>0</v>
      </c>
      <c r="JP393" t="str">
        <f t="shared" si="650"/>
        <v/>
      </c>
      <c r="JQ393" s="275">
        <f>VLOOKUP(C393,MOVI!C:DT,93,0)</f>
        <v>0</v>
      </c>
      <c r="JR393" s="275">
        <f>VLOOKUP(C393,FPT!B:JP,93,0)</f>
        <v>0</v>
      </c>
      <c r="JS393" t="str">
        <f t="shared" si="651"/>
        <v/>
      </c>
      <c r="JT393" s="275">
        <f>VLOOKUP(C393,MOVI!C:DT,94,0)</f>
        <v>0</v>
      </c>
      <c r="JU393" s="275">
        <f>VLOOKUP(C393,FPT!B:JS,94,0)</f>
        <v>0</v>
      </c>
      <c r="JV393" t="str">
        <f t="shared" si="652"/>
        <v/>
      </c>
      <c r="JW393" s="275">
        <f>VLOOKUP(C393,MOVI!C:DT,95,0)</f>
        <v>7071429</v>
      </c>
      <c r="JX393" s="275">
        <f>VLOOKUP(C393,FPT!B:JV,95,0)</f>
        <v>7071429</v>
      </c>
      <c r="JY393" t="str">
        <f t="shared" si="653"/>
        <v/>
      </c>
      <c r="JZ393" s="275">
        <f>VLOOKUP(C393,MOVI!C:DT,96,0)</f>
        <v>0</v>
      </c>
      <c r="KA393" s="275">
        <f>VLOOKUP(C393,FPT!B:JY,96,0)</f>
        <v>0</v>
      </c>
      <c r="KB393" t="str">
        <f t="shared" si="654"/>
        <v/>
      </c>
      <c r="KC393" s="275">
        <f>VLOOKUP(C393,MOVI!C:DT,97,0)</f>
        <v>7071429</v>
      </c>
      <c r="KD393" s="275">
        <f>VLOOKUP(C393,FPT!B:KB,97,0)</f>
        <v>7071429</v>
      </c>
      <c r="KE393" t="str">
        <f t="shared" si="655"/>
        <v/>
      </c>
      <c r="KF393" s="275">
        <f>VLOOKUP(C393,MOVI!C:DT,98,0)</f>
        <v>0</v>
      </c>
      <c r="KG393" s="275">
        <f>VLOOKUP(C393,FPT!B:KE,98,0)</f>
        <v>0</v>
      </c>
      <c r="KH393" t="str">
        <f t="shared" si="656"/>
        <v/>
      </c>
      <c r="KI393" s="275">
        <f>VLOOKUP(C393,MOVI!C:DT,99,0)</f>
        <v>0</v>
      </c>
      <c r="KJ393" s="275">
        <f>VLOOKUP(C393,FPT!B:KH,99,0)</f>
        <v>0</v>
      </c>
      <c r="KK393" t="str">
        <f t="shared" si="657"/>
        <v/>
      </c>
      <c r="KL393" s="275">
        <f>VLOOKUP(C393,MOVI!C:DT,100,0)</f>
        <v>0</v>
      </c>
      <c r="KM393" s="275">
        <f>VLOOKUP(C393,FPT!B:KK,100,0)</f>
        <v>0</v>
      </c>
      <c r="KN393" t="str">
        <f t="shared" si="658"/>
        <v/>
      </c>
      <c r="KO393" s="275">
        <f>VLOOKUP(C393,MOVI!C:DT,101,0)</f>
        <v>0</v>
      </c>
      <c r="KP393" s="275">
        <f>VLOOKUP(C393,FPT!B:KN,101,0)</f>
        <v>0</v>
      </c>
      <c r="KQ393" t="str">
        <f t="shared" si="659"/>
        <v/>
      </c>
      <c r="KR393" s="275">
        <f>VLOOKUP(C393,MOVI!C:DT,102,0)</f>
        <v>0</v>
      </c>
      <c r="KS393" s="275">
        <f>VLOOKUP(C393,FPT!B:KQ,102,0)</f>
        <v>0</v>
      </c>
      <c r="KT393" t="str">
        <f t="shared" si="660"/>
        <v/>
      </c>
      <c r="KU393" s="275">
        <f>VLOOKUP(C393,MOVI!C:DT,103,0)</f>
        <v>0</v>
      </c>
      <c r="KV393" s="275">
        <f>VLOOKUP(C393,FPT!B:KT,103,0)</f>
        <v>0</v>
      </c>
      <c r="KW393" t="str">
        <f t="shared" si="661"/>
        <v/>
      </c>
      <c r="KX393" s="275">
        <f>VLOOKUP(C393,MOVI!C:DT,104,0)</f>
        <v>0</v>
      </c>
      <c r="KY393" s="275">
        <f>VLOOKUP(C393,FPT!B:KW,104,0)</f>
        <v>0</v>
      </c>
      <c r="KZ393" t="str">
        <f t="shared" si="662"/>
        <v/>
      </c>
      <c r="LA393" s="275">
        <f>VLOOKUP(C393,MOVI!C:DT,105,0)</f>
        <v>0</v>
      </c>
      <c r="LB393" s="275">
        <f>VLOOKUP(C393,FPT!B:KZ,105,0)</f>
        <v>0</v>
      </c>
      <c r="LC393" t="str">
        <f t="shared" si="663"/>
        <v/>
      </c>
      <c r="LD393" s="275">
        <f>VLOOKUP(C393,MOVI!C:DT,106,0)</f>
        <v>7857143</v>
      </c>
      <c r="LE393" s="275">
        <f>VLOOKUP(C393,FPT!B:LC,106,0)</f>
        <v>7857143</v>
      </c>
      <c r="LF393" t="str">
        <f t="shared" si="664"/>
        <v/>
      </c>
      <c r="LG393" s="273">
        <f>VLOOKUP(C393,MOVI!C:DT,107,0)</f>
        <v>0</v>
      </c>
      <c r="LH393" s="273">
        <f>VLOOKUP(C393,FPT!B:LF,107,0)</f>
        <v>0</v>
      </c>
      <c r="LI393" t="str">
        <f t="shared" si="665"/>
        <v/>
      </c>
      <c r="LJ393" t="str">
        <f>VLOOKUP(C393,MOVI!C:DV,108,0)</f>
        <v>Việt PhúSouthBuy now pay later</v>
      </c>
      <c r="LK393" s="252" t="str">
        <f>VLOOKUP(C393,FPT!B:LI,108,0)</f>
        <v>Việt PhúSouthBuy now pay later</v>
      </c>
      <c r="LL393" t="str">
        <f t="shared" si="666"/>
        <v/>
      </c>
      <c r="LM393" s="275">
        <f>ROUND(VLOOKUP(C393,MOVI!C:DV,109,0),0)</f>
        <v>1250000</v>
      </c>
      <c r="LN393" s="275">
        <f>ROUND(VLOOKUP(C393,FPT!B:LL,109,0),0)</f>
        <v>1250000</v>
      </c>
      <c r="LO393" t="str">
        <f t="shared" si="667"/>
        <v/>
      </c>
      <c r="LP393" t="str">
        <f>VLOOKUP(C393,MOVI!C:DV,110,0)</f>
        <v>HO</v>
      </c>
      <c r="LQ393" s="247" t="str">
        <f>VLOOKUP(C393,FPT!B:LO,110,0)</f>
        <v>HO</v>
      </c>
      <c r="LR393" t="str">
        <f t="shared" si="668"/>
        <v/>
      </c>
      <c r="LS393">
        <f>MOVI!DI388</f>
        <v>8</v>
      </c>
      <c r="LV393">
        <f>MOVI!DJ388</f>
        <v>0</v>
      </c>
      <c r="LW393">
        <f>MOVI!DK388</f>
        <v>0</v>
      </c>
      <c r="LX393">
        <f>MOVI!DL388</f>
        <v>0</v>
      </c>
      <c r="LY393">
        <f>MOVI!DM388</f>
        <v>0</v>
      </c>
      <c r="LZ393">
        <f>MOVI!DN388</f>
        <v>0</v>
      </c>
      <c r="MA393">
        <f>MOVI!DO388</f>
        <v>0</v>
      </c>
      <c r="MB393" t="str">
        <f>MOVI!DP388</f>
        <v/>
      </c>
      <c r="MC393">
        <f>MOVI!DQ388</f>
        <v>0</v>
      </c>
      <c r="MD393">
        <f>MOVI!DR388</f>
        <v>0</v>
      </c>
      <c r="ME393" t="str">
        <f>VLOOKUP(C393,MOVI!C:DV,121,0)</f>
        <v/>
      </c>
      <c r="MF393" s="252"/>
      <c r="MG393" t="str">
        <f t="shared" si="672"/>
        <v/>
      </c>
      <c r="MH393" t="str">
        <f>VLOOKUP(C393,MOVI!C:DT,122,0)</f>
        <v>Việt PhúSouth</v>
      </c>
      <c r="MI393" s="252" t="str">
        <f>VLOOKUP(C393,FPT!B:DS,112,0)</f>
        <v>Việt PhúSouth</v>
      </c>
      <c r="MJ393" t="str">
        <f t="shared" si="669"/>
        <v/>
      </c>
    </row>
    <row r="394" spans="1:348" x14ac:dyDescent="0.25">
      <c r="A394">
        <v>386</v>
      </c>
      <c r="B394" s="48">
        <v>6206</v>
      </c>
      <c r="C394" s="271" t="s">
        <v>779</v>
      </c>
      <c r="D394" t="str">
        <f>VLOOKUP(C394,MOVI!C:D,2,0)</f>
        <v>Nguyễn Đình Khánh Nguyên</v>
      </c>
      <c r="E394" t="str">
        <f>VLOOKUP(C394,FPT!B:C,2,0)</f>
        <v>Nguyễn Đình Khánh Nguyên</v>
      </c>
      <c r="F394" t="str">
        <f t="shared" ref="F394:F429" si="673">IF(D394&lt;&gt;E394,"Lệch","")</f>
        <v/>
      </c>
      <c r="G394" t="str">
        <f>VLOOKUP(C394,MOVI!C:E,3,0)</f>
        <v>Buy now pay later</v>
      </c>
      <c r="H394" t="str">
        <f>VLOOKUP(C394,FPT!B:F,3,0)</f>
        <v>Buy now pay later</v>
      </c>
      <c r="I394" t="str">
        <f t="shared" ref="I394:I429" si="674">IF(G394&lt;&gt;H394,"Lệch","")</f>
        <v/>
      </c>
      <c r="J394" t="str">
        <f>VLOOKUP(C394,MOVI!C:H,4,0)</f>
        <v>BNPL - Tech Dev</v>
      </c>
      <c r="K394" t="str">
        <f>VLOOKUP(C394,FPT!B:I,4,0)</f>
        <v>BNPL - Tech Dev</v>
      </c>
      <c r="L394" t="str">
        <f t="shared" ref="L394:L429" si="675">IF(J394&lt;&gt;K394,"Lệch","")</f>
        <v/>
      </c>
      <c r="M394" t="str">
        <f>VLOOKUP(C394,MOVI!C:DT,5,0)</f>
        <v>Assistant Manager</v>
      </c>
      <c r="N394" t="str">
        <f>VLOOKUP(C394,FPT!B:L,5,0)</f>
        <v>Assistant Manager</v>
      </c>
      <c r="O394" t="str">
        <f t="shared" ref="O394:O429" si="676">IF(M394&lt;&gt;N394,"Lệch","")</f>
        <v/>
      </c>
      <c r="P394" t="str">
        <f>VLOOKUP(C394,MOVI!C:DT,6,0)</f>
        <v>Assistant Manager, Full -Stack</v>
      </c>
      <c r="Q394" t="str">
        <f>VLOOKUP(C394,FPT!B:O,6,0)</f>
        <v>Assistant Manager, Full -Stack</v>
      </c>
      <c r="R394" t="str">
        <f t="shared" ref="R394:R429" si="677">IF(P394&lt;&gt;Q394,"Lệch","")</f>
        <v/>
      </c>
      <c r="S394" t="str">
        <f>VLOOKUP(C394,MOVI!C:DT,7,0)</f>
        <v>South</v>
      </c>
      <c r="T394" t="str">
        <f>VLOOKUP(C394,FPT!B:R,7,0)</f>
        <v>South</v>
      </c>
      <c r="U394" t="str">
        <f t="shared" ref="U394:U429" si="678">IF(S394&lt;&gt;T394,"Lệch","")</f>
        <v/>
      </c>
      <c r="V394" t="str">
        <f>VLOOKUP(C394,MOVI!C:DT,8,0)</f>
        <v>Việt Phú</v>
      </c>
      <c r="W394" t="str">
        <f>VLOOKUP(C394,FPT!B:U,8,0)</f>
        <v>Việt Phú</v>
      </c>
      <c r="X394" t="str">
        <f t="shared" ref="X394:X429" si="679">IF(V394&lt;&gt;W394,"Lệch","")</f>
        <v/>
      </c>
      <c r="Y394" t="str">
        <f>VLOOKUP(C394,MOVI!C:DT,9,0)</f>
        <v>Full-time</v>
      </c>
      <c r="Z394" t="str">
        <f>VLOOKUP(C394,FPT!B:X,9,0)</f>
        <v>Full-time</v>
      </c>
      <c r="AA394" t="str">
        <f t="shared" ref="AA394:AA429" si="680">IF(Y394&lt;&gt;Z394,"Lệch","")</f>
        <v/>
      </c>
      <c r="AB394" s="287" t="str">
        <f>VLOOKUP(C394,MOVI!C:DT,10,0)</f>
        <v>Probation</v>
      </c>
      <c r="AC394" t="str">
        <f>VLOOKUP(C394,FPT!B:AA,10,0)</f>
        <v>Permanent</v>
      </c>
      <c r="AD394" t="str">
        <f t="shared" ref="AD394:AD429" si="681">IF(AB394&lt;&gt;AC394,"Lệch","")</f>
        <v>Lệch</v>
      </c>
      <c r="AE394" s="247">
        <f>VLOOKUP(C394,MOVI!C:DT,11,0)</f>
        <v>44495</v>
      </c>
      <c r="AF394" s="247">
        <f>VLOOKUP(C394,FPT!B:AD,11,0)</f>
        <v>44495</v>
      </c>
      <c r="AG394" t="str">
        <f t="shared" ref="AG394:AG429" si="682">IF(AE394&lt;&gt;AF394,"Lệch","")</f>
        <v/>
      </c>
      <c r="AH394" s="260" t="str">
        <f>VLOOKUP(C394,MOVI!C:DT,12,0)</f>
        <v/>
      </c>
      <c r="AI394" s="260"/>
      <c r="AJ394" t="str">
        <f t="shared" si="671"/>
        <v/>
      </c>
      <c r="AK394">
        <f>VLOOKUP(C394,MOVI!C:DT,13,0)</f>
        <v>0</v>
      </c>
      <c r="AL394" s="247">
        <f>VLOOKUP(C394,FPT!B:AJ,13,0)</f>
        <v>0</v>
      </c>
      <c r="AM394" t="str">
        <f t="shared" si="670"/>
        <v/>
      </c>
      <c r="AN394" s="247">
        <f>VLOOKUP(C394,MOVI!C:DT,14,0)</f>
        <v>0</v>
      </c>
      <c r="AO394" s="247">
        <f>VLOOKUP(C394,FPT!B:AM,14,0)</f>
        <v>0</v>
      </c>
      <c r="AP394" t="str">
        <f t="shared" ref="AP394:AP429" si="683">IF(AN394&lt;&gt;AO394,"Lệch","")</f>
        <v/>
      </c>
      <c r="AQ394" t="str">
        <f>VLOOKUP(C394,MOVI!C:DT,15,0)</f>
        <v>JO</v>
      </c>
      <c r="AR394" s="247">
        <f>VLOOKUP(C394,FPT!B:AP,15,0)</f>
        <v>0</v>
      </c>
      <c r="AS394" t="str">
        <f t="shared" ref="AS394:AS429" si="684">IF(AQ394&lt;&gt;AR394,"Lệch","")</f>
        <v>Lệch</v>
      </c>
      <c r="AT394" s="282">
        <f>VLOOKUP(C394,MOVI!C:DT,16,0)</f>
        <v>0.1</v>
      </c>
      <c r="AU394" s="288" t="str">
        <f>VLOOKUP(C394,FPT!B:AS,16,0)</f>
        <v>10%</v>
      </c>
      <c r="AV394" t="str">
        <f t="shared" ref="AV394:AV429" si="685">IF(AT394&lt;&gt;AU394,"Lệch","")</f>
        <v>Lệch</v>
      </c>
      <c r="AW394" t="str">
        <f>VLOOKUP(C394,MOVI!C:DT,17,0)</f>
        <v>L</v>
      </c>
      <c r="AX394" s="247" t="str">
        <f>VLOOKUP(C394,FPT!B:AV,17,0)</f>
        <v>L</v>
      </c>
      <c r="AY394" t="str">
        <f t="shared" ref="AY394:AY429" si="686">IF(AW394&lt;&gt;AX394,"Lệch","")</f>
        <v/>
      </c>
      <c r="AZ394">
        <f>VLOOKUP(C394,MOVI!C:DT,18,0)</f>
        <v>0</v>
      </c>
      <c r="BA394" s="247">
        <f>VLOOKUP(C394,FPT!B:AY,18,0)</f>
        <v>0</v>
      </c>
      <c r="BB394" t="str">
        <f t="shared" ref="BB394:BB429" si="687">IF(AZ394&lt;&gt;BA394,"Lệch","")</f>
        <v/>
      </c>
      <c r="BC394" s="275">
        <f>VLOOKUP(C394,MOVI!C:DT,19,0)</f>
        <v>30000000</v>
      </c>
      <c r="BD394" s="275">
        <f>VLOOKUP(C394,FPT!B:BB,19,0)</f>
        <v>30000000</v>
      </c>
      <c r="BE394" t="str">
        <f t="shared" ref="BE394:BE429" si="688">IF(BC394&lt;&gt;BD394,"Lệch","")</f>
        <v/>
      </c>
      <c r="BF394">
        <f>VLOOKUP(C394,MOVI!C:DT,20,0)</f>
        <v>0</v>
      </c>
      <c r="BG394" s="252">
        <f>VLOOKUP(C394,FPT!B:BE,20,0)</f>
        <v>0</v>
      </c>
      <c r="BH394" t="str">
        <f t="shared" ref="BH394:BH429" si="689">IF(BF394&lt;&gt;BG394,"Lệch","")</f>
        <v/>
      </c>
      <c r="BI394" s="275">
        <f>VLOOKUP(C394,MOVI!C:DT,21,0)</f>
        <v>30000000</v>
      </c>
      <c r="BJ394" s="275">
        <f>VLOOKUP(C394,FPT!B:BH,21,0)</f>
        <v>30000000</v>
      </c>
      <c r="BK394" t="str">
        <f t="shared" ref="BK394:BK429" si="690">IF(BI394&lt;&gt;BJ394,"Lệch","")</f>
        <v/>
      </c>
      <c r="BL394" s="275">
        <f>VLOOKUP(C394,MOVI!C:DT,22,0)</f>
        <v>0</v>
      </c>
      <c r="BM394" s="275">
        <f>VLOOKUP(C394,FPT!B:BK,22,0)</f>
        <v>0</v>
      </c>
      <c r="BN394" t="str">
        <f t="shared" ref="BN394:BN429" si="691">IF(BL394&lt;&gt;BM394,"Lệch","")</f>
        <v/>
      </c>
      <c r="BO394" s="275">
        <f>VLOOKUP(C394,MOVI!C:DT,23,0)</f>
        <v>0</v>
      </c>
      <c r="BP394" s="275">
        <f>VLOOKUP(C394,FPT!B:BN,23,0)</f>
        <v>0</v>
      </c>
      <c r="BQ394" t="str">
        <f t="shared" ref="BQ394:BQ429" si="692">IF(BO394&lt;&gt;BP394,"Lệch","")</f>
        <v/>
      </c>
      <c r="BR394" s="275">
        <f>VLOOKUP(C394,MOVI!C:DT,24,0)</f>
        <v>0</v>
      </c>
      <c r="BS394" s="275">
        <f>VLOOKUP(C394,FPT!B:BQ,24,0)</f>
        <v>0</v>
      </c>
      <c r="BT394" t="str">
        <f t="shared" ref="BT394:BT429" si="693">IF(BR394&lt;&gt;BS394,"Lệch","")</f>
        <v/>
      </c>
      <c r="BU394" s="275">
        <f>VLOOKUP(C394,MOVI!C:DT,25,0)</f>
        <v>0</v>
      </c>
      <c r="BV394" s="275">
        <f>VLOOKUP(C394,FPT!B:BT,25,0)</f>
        <v>0</v>
      </c>
      <c r="BW394" t="str">
        <f t="shared" ref="BW394:BW429" si="694">IF(BU394&lt;&gt;BV394,"Lệch","")</f>
        <v/>
      </c>
      <c r="BX394" s="275">
        <f>VLOOKUP(C394,MOVI!C:DT,26,0)</f>
        <v>0</v>
      </c>
      <c r="BY394" s="275">
        <f>VLOOKUP(C394,FPT!B:BW,26,0)</f>
        <v>0</v>
      </c>
      <c r="BZ394" t="str">
        <f t="shared" ref="BZ394:BZ429" si="695">IF(BX394&lt;&gt;BY394,"Lệch","")</f>
        <v/>
      </c>
      <c r="CA394" s="275">
        <f>VLOOKUP(C394,MOVI!C:DT,27,0)</f>
        <v>0</v>
      </c>
      <c r="CB394" s="275">
        <f>VLOOKUP(C394,FPT!B:BZ,27,0)</f>
        <v>0</v>
      </c>
      <c r="CC394" t="str">
        <f t="shared" ref="CC394:CC429" si="696">IF(CA394&lt;&gt;CB394,"Lệch","")</f>
        <v/>
      </c>
      <c r="CD394" s="275">
        <f>VLOOKUP(C394,MOVI!C:DT,28,0)</f>
        <v>0</v>
      </c>
      <c r="CE394" s="275">
        <f>VLOOKUP(C394,FPT!B:CC,28,0)</f>
        <v>0</v>
      </c>
      <c r="CF394" t="str">
        <f t="shared" ref="CF394:CF429" si="697">IF(CD394&lt;&gt;CE394,"Lệch","")</f>
        <v/>
      </c>
      <c r="CG394" t="str">
        <f>VLOOKUP(C394,MOVI!C:DT,29,0)</f>
        <v>TB, CN</v>
      </c>
      <c r="CH394" s="252" t="str">
        <f>VLOOKUP(C394,FPT!B:CF,29,0)</f>
        <v>TB, CN</v>
      </c>
      <c r="CI394" t="str">
        <f t="shared" ref="CI394:CI429" si="698">IF(CG394&lt;&gt;CH394,"Lệch","")</f>
        <v/>
      </c>
      <c r="CJ394">
        <f>VLOOKUP(C394,MOVI!C:DT,30,0)</f>
        <v>21</v>
      </c>
      <c r="CK394" s="252">
        <f>VLOOKUP(C394,FPT!B:CI,30,0)</f>
        <v>21</v>
      </c>
      <c r="CL394" t="str">
        <f t="shared" ref="CL394:CL429" si="699">IF(CJ394&lt;&gt;CK394,"Lệch","")</f>
        <v/>
      </c>
      <c r="CM394">
        <f>VLOOKUP(C394,MOVI!C:DT,31,0)</f>
        <v>21</v>
      </c>
      <c r="CN394" s="252">
        <f>VLOOKUP(C394,FPT!B:CL,31,0)</f>
        <v>21</v>
      </c>
      <c r="CO394" t="str">
        <f t="shared" ref="CO394:CO429" si="700">IF(CM394&lt;&gt;CN394,"Lệch","")</f>
        <v/>
      </c>
      <c r="CP394" s="275">
        <f>VLOOKUP(C394,MOVI!C:DT,32,0)</f>
        <v>0</v>
      </c>
      <c r="CQ394" s="275">
        <f>VLOOKUP(C394,FPT!B:CO,32,0)</f>
        <v>0</v>
      </c>
      <c r="CR394" t="str">
        <f t="shared" ref="CR394:CR429" si="701">IF(CP394&lt;&gt;CQ394,"Lệch","")</f>
        <v/>
      </c>
      <c r="CS394" s="275">
        <f>VLOOKUP(C394,MOVI!C:DT,33,0)</f>
        <v>0</v>
      </c>
      <c r="CT394" s="275">
        <f>VLOOKUP(C394,FPT!B:CR,33,0)</f>
        <v>0</v>
      </c>
      <c r="CU394" t="str">
        <f t="shared" ref="CU394:CU429" si="702">IF(CS394&lt;&gt;CT394,"Lệch","")</f>
        <v/>
      </c>
      <c r="CV394" s="275">
        <f>VLOOKUP(C394,MOVI!C:DT,34,0)</f>
        <v>0</v>
      </c>
      <c r="CW394" s="275">
        <f>VLOOKUP(C394,FPT!B:CU,34,0)</f>
        <v>0</v>
      </c>
      <c r="CX394" t="str">
        <f t="shared" ref="CX394:CX429" si="703">IF(CV394&lt;&gt;CW394,"Lệch","")</f>
        <v/>
      </c>
      <c r="CY394" s="275">
        <f>VLOOKUP(C394,MOVI!C:DT,35,0)</f>
        <v>21</v>
      </c>
      <c r="CZ394" s="275">
        <f>VLOOKUP(C394,FPT!B:CX,35,0)</f>
        <v>21</v>
      </c>
      <c r="DA394" t="str">
        <f t="shared" ref="DA394:DA429" si="704">IF(CY394&lt;&gt;CZ394,"Lệch","")</f>
        <v/>
      </c>
      <c r="DB394" s="275">
        <f>VLOOKUP(C394,MOVI!C:DT,36,0)</f>
        <v>0</v>
      </c>
      <c r="DC394" s="275">
        <f>VLOOKUP(C394,FPT!B:DA,36,0)</f>
        <v>0</v>
      </c>
      <c r="DD394" t="str">
        <f t="shared" ref="DD394:DD429" si="705">IF(DB394&lt;&gt;DC394,"Lệch","")</f>
        <v/>
      </c>
      <c r="DE394" s="275">
        <f>VLOOKUP(C394,MOVI!C:DT,37,0)</f>
        <v>0</v>
      </c>
      <c r="DF394" s="275">
        <f>VLOOKUP(C394,FPT!B:DD,37,0)</f>
        <v>0</v>
      </c>
      <c r="DG394" t="str">
        <f t="shared" ref="DG394:DG429" si="706">IF(DE394&lt;&gt;DF394,"Lệch","")</f>
        <v/>
      </c>
      <c r="DH394" s="275">
        <f>VLOOKUP(C394,MOVI!C:DT,38,0)</f>
        <v>0</v>
      </c>
      <c r="DI394" s="275">
        <f>VLOOKUP(C394,FPT!B:DG,38,0)</f>
        <v>0</v>
      </c>
      <c r="DJ394" t="str">
        <f t="shared" ref="DJ394:DJ429" si="707">IF(DH394&lt;&gt;DI394,"Lệch","")</f>
        <v/>
      </c>
      <c r="DK394" s="275">
        <f>VLOOKUP(C394,MOVI!C:DT,39,0)</f>
        <v>0</v>
      </c>
      <c r="DL394" s="275">
        <f>VLOOKUP(C394,FPT!B:DJ,39,0)</f>
        <v>0</v>
      </c>
      <c r="DM394" t="str">
        <f t="shared" ref="DM394:DM429" si="708">IF(DK394&lt;&gt;DL394,"Lệch","")</f>
        <v/>
      </c>
      <c r="DN394" s="275">
        <f>VLOOKUP(C394,MOVI!C:DT,40,0)</f>
        <v>0</v>
      </c>
      <c r="DO394" s="275">
        <f>VLOOKUP(C394,FPT!B:DM,40,0)</f>
        <v>0</v>
      </c>
      <c r="DP394" t="str">
        <f t="shared" ref="DP394:DP429" si="709">IF(DN394&lt;&gt;DO394,"Lệch","")</f>
        <v/>
      </c>
      <c r="DQ394" s="275">
        <f>VLOOKUP(C394,MOVI!C:DT,41,0)</f>
        <v>0</v>
      </c>
      <c r="DR394" s="275">
        <f>VLOOKUP(C394,FPT!B:DP,41,0)</f>
        <v>0</v>
      </c>
      <c r="DS394" t="str">
        <f t="shared" ref="DS394:DS429" si="710">IF(DQ394&lt;&gt;DR394,"Lệch","")</f>
        <v/>
      </c>
      <c r="DT394" s="275">
        <f>VLOOKUP(C394,MOVI!C:DT,42,0)</f>
        <v>30000000</v>
      </c>
      <c r="DU394" s="275">
        <f>ROUND(VLOOKUP(C394,FPT!B:DS,42,0),0)</f>
        <v>30000000</v>
      </c>
      <c r="DV394" t="str">
        <f t="shared" ref="DV394:DV429" si="711">IF(DT394&lt;&gt;DU394,"Lệch","")</f>
        <v/>
      </c>
      <c r="DW394" s="275">
        <f>VLOOKUP(C394,MOVI!C:DT,43,0)</f>
        <v>0</v>
      </c>
      <c r="DX394" s="275">
        <f>VLOOKUP(C394,FPT!B:DV,43,0)</f>
        <v>0</v>
      </c>
      <c r="DY394" t="str">
        <f t="shared" ref="DY394:DY429" si="712">IF(DW394&lt;&gt;DX394,"Lệch","")</f>
        <v/>
      </c>
      <c r="DZ394" s="275">
        <f>VLOOKUP(C394,MOVI!C:DT,44,0)</f>
        <v>0</v>
      </c>
      <c r="EA394" s="275">
        <f>VLOOKUP(C394,FPT!B:DY,44,0)</f>
        <v>0</v>
      </c>
      <c r="EB394" t="str">
        <f t="shared" ref="EB394:EB429" si="713">IF(DZ394&lt;&gt;EA394,"Lệch","")</f>
        <v/>
      </c>
      <c r="EC394" s="275">
        <f>VLOOKUP(C394,MOVI!C:DT,45,0)</f>
        <v>30000000</v>
      </c>
      <c r="ED394" s="275">
        <f>ROUND(VLOOKUP(C394,FPT!B:EB,45,0),0)</f>
        <v>30000000</v>
      </c>
      <c r="EE394" t="str">
        <f t="shared" ref="EE394:EE429" si="714">IF(EC394&lt;&gt;ED394,"Lệch","")</f>
        <v/>
      </c>
      <c r="EF394" s="275">
        <f>VLOOKUP(C394,MOVI!C:DT,46,0)</f>
        <v>0</v>
      </c>
      <c r="EG394" s="275">
        <f>VLOOKUP(C394,FPT!B:EE,46,0)</f>
        <v>0</v>
      </c>
      <c r="EH394" t="str">
        <f t="shared" ref="EH394:EH429" si="715">IF(EF394&lt;&gt;EG394,"Lệch","")</f>
        <v/>
      </c>
      <c r="EI394" s="275">
        <f>VLOOKUP(C394,MOVI!C:DT,47,0)</f>
        <v>0</v>
      </c>
      <c r="EJ394" s="275">
        <f>VLOOKUP(C394,FPT!B:EH,47,0)</f>
        <v>0</v>
      </c>
      <c r="EK394" t="str">
        <f t="shared" ref="EK394:EK429" si="716">IF(EI394&lt;&gt;EJ394,"Lệch","")</f>
        <v/>
      </c>
      <c r="EL394" s="275">
        <f>VLOOKUP(C394,MOVI!C:DT,48,0)</f>
        <v>0</v>
      </c>
      <c r="EM394" s="275">
        <f>VLOOKUP(C394,FPT!B:EK,48,0)</f>
        <v>0</v>
      </c>
      <c r="EN394" t="str">
        <f t="shared" ref="EN394:EN429" si="717">IF(EL394&lt;&gt;EM394,"Lệch","")</f>
        <v/>
      </c>
      <c r="EO394" s="275">
        <f>VLOOKUP(C394,MOVI!C:DT,49,0)</f>
        <v>0</v>
      </c>
      <c r="EP394" s="275">
        <f>VLOOKUP(C394,FPT!B:EN,49,0)</f>
        <v>0</v>
      </c>
      <c r="EQ394" t="str">
        <f t="shared" ref="EQ394:EQ429" si="718">IF(EO394&lt;&gt;EP394,"Lệch","")</f>
        <v/>
      </c>
      <c r="ER394" s="275">
        <f>VLOOKUP(C394,MOVI!C:DT,50,0)</f>
        <v>0</v>
      </c>
      <c r="ES394" s="275">
        <f>VLOOKUP(C394,FPT!B:EQ,50,0)</f>
        <v>0</v>
      </c>
      <c r="ET394" t="str">
        <f t="shared" ref="ET394:ET429" si="719">IF(ER394&lt;&gt;ES394,"Lệch","")</f>
        <v/>
      </c>
      <c r="EU394" s="275">
        <f>VLOOKUP(C394,MOVI!C:DT,51,0)</f>
        <v>0</v>
      </c>
      <c r="EV394" s="275">
        <f>VLOOKUP(C394,FPT!B:ET,51,0)</f>
        <v>0</v>
      </c>
      <c r="EW394" t="str">
        <f t="shared" ref="EW394:EW429" si="720">IF(EU394&lt;&gt;EV394,"Lệch","")</f>
        <v/>
      </c>
      <c r="EX394" s="275">
        <f>VLOOKUP(C394,MOVI!C:DT,52,0)</f>
        <v>0</v>
      </c>
      <c r="EY394" s="275">
        <f>VLOOKUP(C394,FPT!B:EW,52,0)</f>
        <v>0</v>
      </c>
      <c r="EZ394" t="str">
        <f t="shared" ref="EZ394:EZ429" si="721">IF(EX394&lt;&gt;EY394,"Lệch","")</f>
        <v/>
      </c>
      <c r="FA394" s="275">
        <f>VLOOKUP(C394,MOVI!C:DT,53,0)</f>
        <v>0</v>
      </c>
      <c r="FB394" s="275">
        <f>VLOOKUP(C394,FPT!B:EZ,53,0)</f>
        <v>0</v>
      </c>
      <c r="FC394" t="str">
        <f t="shared" ref="FC394:FC429" si="722">IF(FA394&lt;&gt;FB394,"Lệch","")</f>
        <v/>
      </c>
      <c r="FD394" s="275">
        <f>VLOOKUP(C394,MOVI!C:DT,54,0)</f>
        <v>0</v>
      </c>
      <c r="FE394" s="275">
        <f>VLOOKUP(C394,FPT!B:FC,54,0)</f>
        <v>0</v>
      </c>
      <c r="FF394" t="str">
        <f t="shared" ref="FF394:FF429" si="723">IF(FD394&lt;&gt;FE394,"Lệch","")</f>
        <v/>
      </c>
      <c r="FG394" s="275">
        <f>VLOOKUP(C394,MOVI!C:DT,55,0)</f>
        <v>0</v>
      </c>
      <c r="FH394" s="275">
        <f>VLOOKUP(C394,FPT!B:FF,55,0)</f>
        <v>0</v>
      </c>
      <c r="FI394" t="str">
        <f t="shared" ref="FI394:FI429" si="724">IF(FG394&lt;&gt;FH394,"Lệch","")</f>
        <v/>
      </c>
      <c r="FJ394" s="275">
        <f>VLOOKUP(C394,MOVI!C:DT,56,0)</f>
        <v>0</v>
      </c>
      <c r="FK394" s="275">
        <f>VLOOKUP(C394,FPT!B:FI,56,0)</f>
        <v>0</v>
      </c>
      <c r="FL394" t="str">
        <f t="shared" ref="FL394:FL429" si="725">IF(FJ394&lt;&gt;FK394,"Lệch","")</f>
        <v/>
      </c>
      <c r="FM394" s="275">
        <f>VLOOKUP(C394,MOVI!C:DT,57,0)</f>
        <v>0</v>
      </c>
      <c r="FN394" s="275">
        <f>VLOOKUP(C394,FPT!B:FL,57,0)</f>
        <v>0</v>
      </c>
      <c r="FO394" t="str">
        <f t="shared" ref="FO394:FO429" si="726">IF(FM394&lt;&gt;FN394,"Lệch","")</f>
        <v/>
      </c>
      <c r="FP394" s="275">
        <f>VLOOKUP(C394,MOVI!C:DT,58,0)</f>
        <v>0</v>
      </c>
      <c r="FQ394" s="275">
        <f>VLOOKUP(C394,FPT!B:FO,58,0)</f>
        <v>0</v>
      </c>
      <c r="FR394" t="str">
        <f t="shared" ref="FR394:FR429" si="727">IF(FP394&lt;&gt;FQ394,"Lệch","")</f>
        <v/>
      </c>
      <c r="FS394" s="275">
        <f>VLOOKUP(C394,MOVI!C:DT,59,0)</f>
        <v>0</v>
      </c>
      <c r="FT394" s="275">
        <f>VLOOKUP(C394,FPT!B:FR,59,0)</f>
        <v>0</v>
      </c>
      <c r="FU394" t="str">
        <f t="shared" ref="FU394:FU429" si="728">IF(FS394&lt;&gt;FT394,"Lệch","")</f>
        <v/>
      </c>
      <c r="FV394" s="275">
        <f>VLOOKUP(C394,MOVI!C:DT,60,0)</f>
        <v>0</v>
      </c>
      <c r="FW394" s="275">
        <f>VLOOKUP(C394,FPT!B:FU,60,0)</f>
        <v>0</v>
      </c>
      <c r="FX394" t="str">
        <f t="shared" ref="FX394:FX429" si="729">IF(FV394&lt;&gt;FW394,"Lệch","")</f>
        <v/>
      </c>
      <c r="FY394" s="275">
        <f>VLOOKUP(C394,MOVI!C:DT,61,0)</f>
        <v>0</v>
      </c>
      <c r="FZ394" s="275">
        <f>VLOOKUP(C394,FPT!B:FX,61,0)</f>
        <v>0</v>
      </c>
      <c r="GA394" t="str">
        <f t="shared" ref="GA394:GA429" si="730">IF(FY394&lt;&gt;FZ394,"Lệch","")</f>
        <v/>
      </c>
      <c r="GB394" s="275">
        <f>VLOOKUP(C394,MOVI!C:DT,62,0)</f>
        <v>0</v>
      </c>
      <c r="GC394" s="275">
        <f>VLOOKUP(C394,FPT!B:GA,62,0)</f>
        <v>0</v>
      </c>
      <c r="GD394" t="str">
        <f t="shared" ref="GD394:GD429" si="731">IF(GB394&lt;&gt;GC394,"Lệch","")</f>
        <v/>
      </c>
      <c r="GE394" s="275">
        <f>VLOOKUP(C394,MOVI!C:DT,63,0)</f>
        <v>0</v>
      </c>
      <c r="GF394" s="275">
        <f>VLOOKUP(C394,FPT!B:GD,63,0)</f>
        <v>0</v>
      </c>
      <c r="GG394" t="str">
        <f t="shared" ref="GG394:GG429" si="732">IF(GE394&lt;&gt;GF394,"Lệch","")</f>
        <v/>
      </c>
      <c r="GH394" s="275">
        <f>VLOOKUP(C394,MOVI!C:DT,64,0)</f>
        <v>0</v>
      </c>
      <c r="GI394" s="275">
        <f>VLOOKUP(C394,FPT!B:GG,64,0)</f>
        <v>0</v>
      </c>
      <c r="GJ394" t="str">
        <f t="shared" ref="GJ394:GJ429" si="733">IF(GH394&lt;&gt;GI394,"Lệch","")</f>
        <v/>
      </c>
      <c r="GK394" s="275">
        <f>VLOOKUP(C394,MOVI!C:DT,65,0)</f>
        <v>0</v>
      </c>
      <c r="GL394" s="275">
        <f>VLOOKUP(C394,FPT!B:GJ,65,0)</f>
        <v>0</v>
      </c>
      <c r="GM394" t="str">
        <f t="shared" ref="GM394:GM429" si="734">IF(GK394&lt;&gt;GL394,"Lệch","")</f>
        <v/>
      </c>
      <c r="GN394" s="275">
        <f>VLOOKUP(C394,MOVI!C:DT,66,0)</f>
        <v>0</v>
      </c>
      <c r="GO394" s="275">
        <f>VLOOKUP(C394,FPT!B:GM,66,0)</f>
        <v>0</v>
      </c>
      <c r="GP394" t="str">
        <f t="shared" ref="GP394:GP429" si="735">IF(GN394&lt;&gt;GO394,"Lệch","")</f>
        <v/>
      </c>
      <c r="GQ394" s="275">
        <f>VLOOKUP(C394,MOVI!C:DT,67,0)</f>
        <v>0</v>
      </c>
      <c r="GR394" s="275">
        <f>VLOOKUP(C394,FPT!B:GP,67,0)</f>
        <v>0</v>
      </c>
      <c r="GS394" t="str">
        <f t="shared" ref="GS394:GS429" si="736">IF(GQ394&lt;&gt;GR394,"Lệch","")</f>
        <v/>
      </c>
      <c r="GT394" s="275">
        <f>VLOOKUP(C394,MOVI!C:DT,68,0)</f>
        <v>0</v>
      </c>
      <c r="GU394" s="275">
        <f>VLOOKUP(C394,FPT!B:GS,68,0)</f>
        <v>0</v>
      </c>
      <c r="GV394" t="str">
        <f t="shared" ref="GV394:GV429" si="737">IF(GT394&lt;&gt;GU394,"Lệch","")</f>
        <v/>
      </c>
      <c r="GW394" s="275">
        <f>VLOOKUP(C394,MOVI!C:DT,69,0)</f>
        <v>0</v>
      </c>
      <c r="GX394" s="275">
        <f>VLOOKUP(C394,FPT!B:GV,69,0)</f>
        <v>0</v>
      </c>
      <c r="GY394" t="str">
        <f t="shared" ref="GY394:GY429" si="738">IF(GW394&lt;&gt;GX394,"Lệch","")</f>
        <v/>
      </c>
      <c r="GZ394" s="275">
        <f>VLOOKUP(C394,MOVI!C:DT,70,0)</f>
        <v>0</v>
      </c>
      <c r="HA394" s="275">
        <f>VLOOKUP(C394,FPT!B:GY,70,0)</f>
        <v>0</v>
      </c>
      <c r="HB394" t="str">
        <f t="shared" ref="HB394:HB429" si="739">IF(GZ394&lt;&gt;HA394,"Lệch","")</f>
        <v/>
      </c>
      <c r="HC394" s="275">
        <f>VLOOKUP(C394,MOVI!C:DT,71,0)</f>
        <v>30000000</v>
      </c>
      <c r="HD394" s="275">
        <f>ROUND(VLOOKUP(C394,FPT!B:HB,71,0),0)</f>
        <v>30000000</v>
      </c>
      <c r="HE394" t="str">
        <f t="shared" ref="HE394:HE429" si="740">IF(HC394&lt;&gt;HD394,"Lệch","")</f>
        <v/>
      </c>
      <c r="HF394" s="275">
        <f>ROUND(VLOOKUP(C394,MOVI!C:DT,72,0),0)</f>
        <v>0</v>
      </c>
      <c r="HG394" s="275">
        <f>ROUND(VLOOKUP(C394,FPT!B:HE,72,0),0)</f>
        <v>0</v>
      </c>
      <c r="HH394" t="str">
        <f t="shared" ref="HH394:HH429" si="741">IF(HF394&lt;&gt;HG394,"Lệch","")</f>
        <v/>
      </c>
      <c r="HI394" s="275">
        <f>VLOOKUP(C394,MOVI!C:DT,73,0)</f>
        <v>0</v>
      </c>
      <c r="HJ394" s="275">
        <f>VLOOKUP(C394,FPT!B:HH,73,0)</f>
        <v>0</v>
      </c>
      <c r="HK394" t="str">
        <f t="shared" ref="HK394:HK429" si="742">IF(HI394&lt;&gt;HJ394,"Lệch","")</f>
        <v/>
      </c>
      <c r="HL394" s="275">
        <f>VLOOKUP(C394,MOVI!C:DT,74,0)</f>
        <v>0</v>
      </c>
      <c r="HM394" s="275">
        <f>VLOOKUP(C394,FPT!B:HK,74,0)</f>
        <v>0</v>
      </c>
      <c r="HN394" t="str">
        <f t="shared" ref="HN394:HN429" si="743">IF(HL394&lt;&gt;HM394,"Lệch","")</f>
        <v/>
      </c>
      <c r="HO394" s="275">
        <f>VLOOKUP(C394,MOVI!C:DT,75,0)</f>
        <v>0</v>
      </c>
      <c r="HP394" s="275">
        <f>VLOOKUP(C394,FPT!B:HN,75,0)</f>
        <v>0</v>
      </c>
      <c r="HQ394" t="str">
        <f t="shared" ref="HQ394:HQ429" si="744">IF(HO394&lt;&gt;HP394,"Lệch","")</f>
        <v/>
      </c>
      <c r="HR394" s="275">
        <f>VLOOKUP(C394,MOVI!C:DT,76,0)</f>
        <v>0</v>
      </c>
      <c r="HS394" s="275">
        <f>VLOOKUP(C394,FPT!B:HQ,76,0)</f>
        <v>0</v>
      </c>
      <c r="HT394" t="str">
        <f t="shared" ref="HT394:HT429" si="745">IF(HR394&lt;&gt;HS394,"Lệch","")</f>
        <v/>
      </c>
      <c r="HU394" s="275">
        <f>VLOOKUP(C394,MOVI!C:DT,77,0)</f>
        <v>0</v>
      </c>
      <c r="HV394" s="275">
        <f>VLOOKUP(C394,FPT!B:HT,77,0)</f>
        <v>0</v>
      </c>
      <c r="HW394" t="str">
        <f t="shared" ref="HW394:HW429" si="746">IF(HU394&lt;&gt;HV394,"Lệch","")</f>
        <v/>
      </c>
      <c r="HX394" s="274">
        <f>VLOOKUP(C394,MOVI!C:CB,78,0)</f>
        <v>0</v>
      </c>
      <c r="HY394" s="261">
        <f>VLOOKUP(C394,FPT!$B:$CA,78,0)</f>
        <v>0</v>
      </c>
      <c r="HZ394" t="str">
        <f t="shared" ref="HZ394:HZ429" si="747">IF(HX394&lt;&gt;HY394,"Lệch","")</f>
        <v/>
      </c>
      <c r="IA394" s="275">
        <f>VLOOKUP(C394,MOVI!C:CD,79,0)</f>
        <v>0</v>
      </c>
      <c r="IB394" s="275">
        <f>VLOOKUP(C394,FPT!B:HZ,79,0)</f>
        <v>0</v>
      </c>
      <c r="IC394" t="str">
        <f t="shared" ref="IC394:IC429" si="748">IF(IA394&lt;&gt;IB394,"Lệch","")</f>
        <v/>
      </c>
      <c r="ID394" s="275">
        <f>VLOOKUP(C394,MOVI!C:CD,80,0)</f>
        <v>0</v>
      </c>
      <c r="IE394" s="275">
        <f>VLOOKUP(C394,FPT!B:IC,80,0)</f>
        <v>0</v>
      </c>
      <c r="IF394" t="str">
        <f t="shared" ref="IF394:IF429" si="749">IF(ID394&lt;&gt;IE394,"Lệch","")</f>
        <v/>
      </c>
      <c r="IG394" s="275">
        <f>VLOOKUP(C394,MOVI!C:DT,81,0)</f>
        <v>0</v>
      </c>
      <c r="IH394" s="275">
        <f>VLOOKUP(C394,FPT!B:IF,81,0)</f>
        <v>0</v>
      </c>
      <c r="II394" t="str">
        <f t="shared" ref="II394:II429" si="750">IF(IG394&lt;&gt;IH394,"Lệch","")</f>
        <v/>
      </c>
      <c r="IJ394" s="275">
        <f>VLOOKUP(C394,MOVI!C:DT,82,0)</f>
        <v>0</v>
      </c>
      <c r="IK394" s="275">
        <f>VLOOKUP(C394,FPT!B:II,82,0)</f>
        <v>0</v>
      </c>
      <c r="IL394" t="str">
        <f t="shared" ref="IL394:IL429" si="751">IF(IJ394&lt;&gt;IK394,"Lệch","")</f>
        <v/>
      </c>
      <c r="IM394" s="275">
        <f>ROUND(VLOOKUP(C394,MOVI!C:DT,83,0),0)</f>
        <v>0</v>
      </c>
      <c r="IN394" s="275">
        <f>ROUND(VLOOKUP(C394,FPT!B:IL,83,0),0)</f>
        <v>0</v>
      </c>
      <c r="IO394" t="str">
        <f t="shared" ref="IO394:IO429" si="752">IF(IM394&lt;&gt;IN394,"Lệch","")</f>
        <v/>
      </c>
      <c r="IP394" s="275">
        <f>VLOOKUP(C394,MOVI!C:DT,84,0)</f>
        <v>30000000</v>
      </c>
      <c r="IQ394" s="275">
        <f>VLOOKUP(C394,FPT!B:IO,84,0)</f>
        <v>30000000</v>
      </c>
      <c r="IR394" t="str">
        <f t="shared" ref="IR394:IR429" si="753">IF(IP394&lt;&gt;IQ394,"Lệch","")</f>
        <v/>
      </c>
      <c r="IS394" s="275">
        <f>ROUND(VLOOKUP(C394,MOVI!C:DT,85,0),0)</f>
        <v>3000000</v>
      </c>
      <c r="IT394" s="275">
        <f>ROUND(VLOOKUP(C394,FPT!B:IR,85,0),0)</f>
        <v>3000000</v>
      </c>
      <c r="IU394" t="str">
        <f t="shared" ref="IU394:IU429" si="754">IF(IS394&lt;&gt;IT394,"Lệch","")</f>
        <v/>
      </c>
      <c r="IV394" s="275">
        <f>VLOOKUP(C394,MOVI!C:DT,86,0)</f>
        <v>0</v>
      </c>
      <c r="IW394" s="275">
        <f>VLOOKUP(C394,FPT!B:IU,86,0)</f>
        <v>0</v>
      </c>
      <c r="IX394" t="str">
        <f t="shared" ref="IX394:IX429" si="755">IF(IV394&lt;&gt;IW394,"Lệch","")</f>
        <v/>
      </c>
      <c r="IY394" s="275">
        <f>ROUND(VLOOKUP(C394,MOVI!C:DT,87,0),0)</f>
        <v>3000000</v>
      </c>
      <c r="IZ394" s="275">
        <f>ROUND(VLOOKUP(C394,FPT!B:IX,87,0),0)</f>
        <v>3000000</v>
      </c>
      <c r="JA394" t="str">
        <f t="shared" ref="JA394:JA429" si="756">IF(IY394&lt;&gt;IZ394,"Lệch","")</f>
        <v/>
      </c>
      <c r="JB394" s="275">
        <f>VLOOKUP(C394,MOVI!C:DT,88,0)</f>
        <v>0</v>
      </c>
      <c r="JC394" s="275">
        <f>VLOOKUP(C394,FPT!B:JA,88,0)</f>
        <v>0</v>
      </c>
      <c r="JD394" t="str">
        <f t="shared" ref="JD394:JD429" si="757">IF(JB394&lt;&gt;JC394,"Lệch","")</f>
        <v/>
      </c>
      <c r="JE394" s="275">
        <f>VLOOKUP(C394,MOVI!C:DT,89,0)</f>
        <v>0</v>
      </c>
      <c r="JF394" s="275">
        <f>VLOOKUP(C394,FPT!B:JD,89,0)</f>
        <v>0</v>
      </c>
      <c r="JG394" t="str">
        <f t="shared" ref="JG394:JG429" si="758">IF(JE394&lt;&gt;JF394,"Lệch","")</f>
        <v/>
      </c>
      <c r="JH394" s="275">
        <f>VLOOKUP(C394,MOVI!C:DT,90,0)</f>
        <v>0</v>
      </c>
      <c r="JI394" s="275">
        <f>VLOOKUP(C394,FPT!B:JG,90,0)</f>
        <v>0</v>
      </c>
      <c r="JJ394" t="str">
        <f t="shared" ref="JJ394:JJ429" si="759">IF(JH394&lt;&gt;JI394,"Lệch","")</f>
        <v/>
      </c>
      <c r="JK394" s="275">
        <f>VLOOKUP(C394,MOVI!C:DT,91,0)</f>
        <v>0</v>
      </c>
      <c r="JL394" s="275">
        <f>VLOOKUP(C394,FPT!B:JJ,91,0)</f>
        <v>0</v>
      </c>
      <c r="JM394" t="str">
        <f t="shared" ref="JM394:JM429" si="760">IF(JK394&lt;&gt;JL394,"Lệch","")</f>
        <v/>
      </c>
      <c r="JN394" s="275">
        <f>VLOOKUP(C394,MOVI!C:DT,92,0)</f>
        <v>0</v>
      </c>
      <c r="JO394" s="275">
        <f>VLOOKUP(C394,FPT!B:JM,92,0)</f>
        <v>0</v>
      </c>
      <c r="JP394" t="str">
        <f t="shared" ref="JP394:JP429" si="761">IF(JN394&lt;&gt;JO394,"Lệch","")</f>
        <v/>
      </c>
      <c r="JQ394" s="275">
        <f>VLOOKUP(C394,MOVI!C:DT,93,0)</f>
        <v>0</v>
      </c>
      <c r="JR394" s="275">
        <f>VLOOKUP(C394,FPT!B:JP,93,0)</f>
        <v>0</v>
      </c>
      <c r="JS394" t="str">
        <f t="shared" ref="JS394:JS429" si="762">IF(JQ394&lt;&gt;JR394,"Lệch","")</f>
        <v/>
      </c>
      <c r="JT394" s="275">
        <f>VLOOKUP(C394,MOVI!C:DT,94,0)</f>
        <v>0</v>
      </c>
      <c r="JU394" s="275">
        <f>VLOOKUP(C394,FPT!B:JS,94,0)</f>
        <v>0</v>
      </c>
      <c r="JV394" t="str">
        <f t="shared" ref="JV394:JV429" si="763">IF(JT394&lt;&gt;JU394,"Lệch","")</f>
        <v/>
      </c>
      <c r="JW394" s="275">
        <f>VLOOKUP(C394,MOVI!C:DT,95,0)</f>
        <v>27000000</v>
      </c>
      <c r="JX394" s="275">
        <f>VLOOKUP(C394,FPT!B:JV,95,0)</f>
        <v>27000000</v>
      </c>
      <c r="JY394" t="str">
        <f t="shared" ref="JY394:JY429" si="764">IF(JW394&lt;&gt;JX394,"Lệch","")</f>
        <v/>
      </c>
      <c r="JZ394" s="275">
        <f>VLOOKUP(C394,MOVI!C:DT,96,0)</f>
        <v>0</v>
      </c>
      <c r="KA394" s="275">
        <f>VLOOKUP(C394,FPT!B:JY,96,0)</f>
        <v>0</v>
      </c>
      <c r="KB394" t="str">
        <f t="shared" ref="KB394:KB429" si="765">IF(JZ394&lt;&gt;KA394,"Lệch","")</f>
        <v/>
      </c>
      <c r="KC394" s="275">
        <f>VLOOKUP(C394,MOVI!C:DT,97,0)</f>
        <v>27000000</v>
      </c>
      <c r="KD394" s="275">
        <f>VLOOKUP(C394,FPT!B:KB,97,0)</f>
        <v>27000000</v>
      </c>
      <c r="KE394" t="str">
        <f t="shared" ref="KE394:KE429" si="766">IF(KC394&lt;&gt;KD394,"Lệch","")</f>
        <v/>
      </c>
      <c r="KF394" s="275">
        <f>VLOOKUP(C394,MOVI!C:DT,98,0)</f>
        <v>0</v>
      </c>
      <c r="KG394" s="275">
        <f>VLOOKUP(C394,FPT!B:KE,98,0)</f>
        <v>0</v>
      </c>
      <c r="KH394" t="str">
        <f t="shared" ref="KH394:KH429" si="767">IF(KF394&lt;&gt;KG394,"Lệch","")</f>
        <v/>
      </c>
      <c r="KI394" s="275">
        <f>VLOOKUP(C394,MOVI!C:DT,99,0)</f>
        <v>0</v>
      </c>
      <c r="KJ394" s="275">
        <f>VLOOKUP(C394,FPT!B:KH,99,0)</f>
        <v>0</v>
      </c>
      <c r="KK394" t="str">
        <f t="shared" ref="KK394:KK429" si="768">IF(KI394&lt;&gt;KJ394,"Lệch","")</f>
        <v/>
      </c>
      <c r="KL394" s="275">
        <f>VLOOKUP(C394,MOVI!C:DT,100,0)</f>
        <v>0</v>
      </c>
      <c r="KM394" s="275">
        <f>VLOOKUP(C394,FPT!B:KK,100,0)</f>
        <v>0</v>
      </c>
      <c r="KN394" t="str">
        <f t="shared" ref="KN394:KN429" si="769">IF(KL394&lt;&gt;KM394,"Lệch","")</f>
        <v/>
      </c>
      <c r="KO394" s="275">
        <f>VLOOKUP(C394,MOVI!C:DT,101,0)</f>
        <v>0</v>
      </c>
      <c r="KP394" s="275">
        <f>VLOOKUP(C394,FPT!B:KN,101,0)</f>
        <v>0</v>
      </c>
      <c r="KQ394" t="str">
        <f t="shared" ref="KQ394:KQ429" si="770">IF(KO394&lt;&gt;KP394,"Lệch","")</f>
        <v/>
      </c>
      <c r="KR394" s="275">
        <f>VLOOKUP(C394,MOVI!C:DT,102,0)</f>
        <v>0</v>
      </c>
      <c r="KS394" s="275">
        <f>VLOOKUP(C394,FPT!B:KQ,102,0)</f>
        <v>0</v>
      </c>
      <c r="KT394" t="str">
        <f t="shared" ref="KT394:KT429" si="771">IF(KR394&lt;&gt;KS394,"Lệch","")</f>
        <v/>
      </c>
      <c r="KU394" s="275">
        <f>VLOOKUP(C394,MOVI!C:DT,103,0)</f>
        <v>0</v>
      </c>
      <c r="KV394" s="275">
        <f>VLOOKUP(C394,FPT!B:KT,103,0)</f>
        <v>0</v>
      </c>
      <c r="KW394" t="str">
        <f t="shared" ref="KW394:KW429" si="772">IF(KU394&lt;&gt;KV394,"Lệch","")</f>
        <v/>
      </c>
      <c r="KX394" s="275">
        <f>VLOOKUP(C394,MOVI!C:DT,104,0)</f>
        <v>0</v>
      </c>
      <c r="KY394" s="275">
        <f>VLOOKUP(C394,FPT!B:KW,104,0)</f>
        <v>0</v>
      </c>
      <c r="KZ394" t="str">
        <f t="shared" ref="KZ394:KZ429" si="773">IF(KX394&lt;&gt;KY394,"Lệch","")</f>
        <v/>
      </c>
      <c r="LA394" s="275">
        <f>VLOOKUP(C394,MOVI!C:DT,105,0)</f>
        <v>0</v>
      </c>
      <c r="LB394" s="275">
        <f>VLOOKUP(C394,FPT!B:KZ,105,0)</f>
        <v>0</v>
      </c>
      <c r="LC394" t="str">
        <f t="shared" ref="LC394:LC429" si="774">IF(LA394&lt;&gt;LB394,"Lệch","")</f>
        <v/>
      </c>
      <c r="LD394" s="275">
        <f>VLOOKUP(C394,MOVI!C:DT,106,0)</f>
        <v>30000000</v>
      </c>
      <c r="LE394" s="275">
        <f>VLOOKUP(C394,FPT!B:LC,106,0)</f>
        <v>30000000</v>
      </c>
      <c r="LF394" t="str">
        <f t="shared" ref="LF394:LF429" si="775">IF(LD394&lt;&gt;LE394,"Lệch","")</f>
        <v/>
      </c>
      <c r="LG394" s="273">
        <f>VLOOKUP(C394,MOVI!C:DT,107,0)</f>
        <v>0</v>
      </c>
      <c r="LH394" s="273">
        <f>VLOOKUP(C394,FPT!B:LF,107,0)</f>
        <v>0</v>
      </c>
      <c r="LI394" t="str">
        <f t="shared" ref="LI394:LI429" si="776">IF(LG394&lt;&gt;LH394,"Lệch","")</f>
        <v/>
      </c>
      <c r="LJ394" t="str">
        <f>VLOOKUP(C394,MOVI!C:DV,108,0)</f>
        <v>Việt PhúSouthBuy now pay later</v>
      </c>
      <c r="LK394" s="252" t="str">
        <f>VLOOKUP(C394,FPT!B:LI,108,0)</f>
        <v>Việt PhúSouthBuy now pay later</v>
      </c>
      <c r="LL394" t="str">
        <f t="shared" ref="LL394:LL429" si="777">IF(LJ394&lt;&gt;LK394,"Lệch","")</f>
        <v/>
      </c>
      <c r="LM394" s="275">
        <f>ROUND(VLOOKUP(C394,MOVI!C:DV,109,0),0)</f>
        <v>2500000</v>
      </c>
      <c r="LN394" s="275">
        <f>ROUND(VLOOKUP(C394,FPT!B:LL,109,0),0)</f>
        <v>2500000</v>
      </c>
      <c r="LO394" t="str">
        <f t="shared" ref="LO394:LO429" si="778">IF(LM394&lt;&gt;LN394,"Lệch","")</f>
        <v/>
      </c>
      <c r="LP394" t="str">
        <f>VLOOKUP(C394,MOVI!C:DV,110,0)</f>
        <v>HO</v>
      </c>
      <c r="LQ394" s="247" t="str">
        <f>VLOOKUP(C394,FPT!B:LO,110,0)</f>
        <v>HO</v>
      </c>
      <c r="LR394" t="str">
        <f t="shared" ref="LR394:LR429" si="779">IF(LP394&lt;&gt;LQ394,"Lệch","")</f>
        <v/>
      </c>
      <c r="LS394">
        <f>MOVI!DI389</f>
        <v>18</v>
      </c>
      <c r="LV394">
        <f>MOVI!DJ389</f>
        <v>0</v>
      </c>
      <c r="LW394">
        <f>MOVI!DK389</f>
        <v>0</v>
      </c>
      <c r="LX394">
        <f>MOVI!DL389</f>
        <v>0</v>
      </c>
      <c r="LY394">
        <f>MOVI!DM389</f>
        <v>0</v>
      </c>
      <c r="LZ394">
        <f>MOVI!DN389</f>
        <v>0</v>
      </c>
      <c r="MA394">
        <f>MOVI!DO389</f>
        <v>0</v>
      </c>
      <c r="MB394" t="str">
        <f>MOVI!DP389</f>
        <v/>
      </c>
      <c r="MC394">
        <f>MOVI!DQ389</f>
        <v>0</v>
      </c>
      <c r="MD394">
        <f>MOVI!DR389</f>
        <v>0</v>
      </c>
      <c r="ME394" t="str">
        <f>VLOOKUP(C394,MOVI!C:DV,121,0)</f>
        <v/>
      </c>
      <c r="MF394" s="252"/>
      <c r="MG394" t="str">
        <f t="shared" si="672"/>
        <v/>
      </c>
      <c r="MH394" t="str">
        <f>VLOOKUP(C394,MOVI!C:DT,122,0)</f>
        <v>Việt PhúSouth</v>
      </c>
      <c r="MI394" s="252" t="str">
        <f>VLOOKUP(C394,FPT!B:DS,112,0)</f>
        <v>Việt PhúSouth</v>
      </c>
      <c r="MJ394" t="str">
        <f t="shared" ref="MJ394:MJ429" si="780">IF(MH394&lt;&gt;MI394,"Lệch","")</f>
        <v/>
      </c>
    </row>
    <row r="395" spans="1:348" x14ac:dyDescent="0.25">
      <c r="A395">
        <v>387</v>
      </c>
      <c r="B395" s="63">
        <v>6276</v>
      </c>
      <c r="C395" s="271" t="s">
        <v>1163</v>
      </c>
      <c r="D395" t="str">
        <f>VLOOKUP(C395,MOVI!C:D,2,0)</f>
        <v>Lê Hoàng Phong</v>
      </c>
      <c r="E395" t="str">
        <f>VLOOKUP(C395,FPT!B:C,2,0)</f>
        <v>Lê Hoàng Phong</v>
      </c>
      <c r="F395" t="str">
        <f t="shared" si="673"/>
        <v/>
      </c>
      <c r="G395" t="str">
        <f>VLOOKUP(C395,MOVI!C:E,3,0)</f>
        <v>Sales</v>
      </c>
      <c r="H395" t="str">
        <f>VLOOKUP(C395,FPT!B:F,3,0)</f>
        <v>Sales</v>
      </c>
      <c r="I395" t="str">
        <f t="shared" si="674"/>
        <v/>
      </c>
      <c r="J395" t="str">
        <f>VLOOKUP(C395,MOVI!C:H,4,0)</f>
        <v>Field Sales</v>
      </c>
      <c r="K395" t="str">
        <f>VLOOKUP(C395,FPT!B:I,4,0)</f>
        <v>Field Sales</v>
      </c>
      <c r="L395" t="str">
        <f t="shared" si="675"/>
        <v/>
      </c>
      <c r="M395" t="str">
        <f>VLOOKUP(C395,MOVI!C:DT,5,0)</f>
        <v>Associate</v>
      </c>
      <c r="N395" t="str">
        <f>VLOOKUP(C395,FPT!B:L,5,0)</f>
        <v>Associate</v>
      </c>
      <c r="O395" t="str">
        <f t="shared" si="676"/>
        <v/>
      </c>
      <c r="P395" t="str">
        <f>VLOOKUP(C395,MOVI!C:DT,6,0)</f>
        <v>Field Sales</v>
      </c>
      <c r="Q395" t="str">
        <f>VLOOKUP(C395,FPT!B:O,6,0)</f>
        <v>Field sales</v>
      </c>
      <c r="R395" t="str">
        <f t="shared" si="677"/>
        <v/>
      </c>
      <c r="S395" t="str">
        <f>VLOOKUP(C395,MOVI!C:DT,7,0)</f>
        <v>South</v>
      </c>
      <c r="T395" t="str">
        <f>VLOOKUP(C395,FPT!B:R,7,0)</f>
        <v>South</v>
      </c>
      <c r="U395" t="str">
        <f t="shared" si="678"/>
        <v/>
      </c>
      <c r="V395" t="str">
        <f>VLOOKUP(C395,MOVI!C:DT,8,0)</f>
        <v>Movi</v>
      </c>
      <c r="W395" t="str">
        <f>VLOOKUP(C395,FPT!B:U,8,0)</f>
        <v>Movi</v>
      </c>
      <c r="X395" t="str">
        <f t="shared" si="679"/>
        <v/>
      </c>
      <c r="Y395" t="str">
        <f>VLOOKUP(C395,MOVI!C:DT,9,0)</f>
        <v>Full-time</v>
      </c>
      <c r="Z395" t="str">
        <f>VLOOKUP(C395,FPT!B:X,9,0)</f>
        <v>Full-time</v>
      </c>
      <c r="AA395" t="str">
        <f t="shared" si="680"/>
        <v/>
      </c>
      <c r="AB395" t="str">
        <f>VLOOKUP(C395,MOVI!C:DT,10,0)</f>
        <v>Probation</v>
      </c>
      <c r="AC395" t="str">
        <f>VLOOKUP(C395,FPT!B:AA,10,0)</f>
        <v>Probation</v>
      </c>
      <c r="AD395" t="str">
        <f t="shared" si="681"/>
        <v/>
      </c>
      <c r="AE395" s="247">
        <f>VLOOKUP(C395,MOVI!C:DT,11,0)</f>
        <v>44522</v>
      </c>
      <c r="AF395" s="247">
        <f>VLOOKUP(C395,FPT!B:AD,11,0)</f>
        <v>44522</v>
      </c>
      <c r="AG395" t="str">
        <f t="shared" si="682"/>
        <v/>
      </c>
      <c r="AH395" s="260" t="str">
        <f>VLOOKUP(C395,MOVI!C:DT,12,0)</f>
        <v/>
      </c>
      <c r="AI395" s="260"/>
      <c r="AJ395" t="str">
        <f t="shared" si="671"/>
        <v/>
      </c>
      <c r="AK395">
        <f>VLOOKUP(C395,MOVI!C:DT,13,0)</f>
        <v>0</v>
      </c>
      <c r="AL395" s="247">
        <f>VLOOKUP(C395,FPT!B:AJ,13,0)</f>
        <v>0</v>
      </c>
      <c r="AM395" t="str">
        <f t="shared" ref="AM395:AM429" si="781">IF(AK395&lt;&gt;AL395,"Lệch","")</f>
        <v/>
      </c>
      <c r="AN395" s="247">
        <f>VLOOKUP(C395,MOVI!C:DT,14,0)</f>
        <v>0</v>
      </c>
      <c r="AO395" s="247">
        <f>VLOOKUP(C395,FPT!B:AM,14,0)</f>
        <v>0</v>
      </c>
      <c r="AP395" t="str">
        <f t="shared" si="683"/>
        <v/>
      </c>
      <c r="AQ395" t="str">
        <f>VLOOKUP(C395,MOVI!C:DT,15,0)</f>
        <v>JO</v>
      </c>
      <c r="AR395" s="247" t="str">
        <f>VLOOKUP(C395,FPT!B:AP,15,0)</f>
        <v>JO</v>
      </c>
      <c r="AS395" t="str">
        <f t="shared" si="684"/>
        <v/>
      </c>
      <c r="AT395" s="282">
        <f>VLOOKUP(C395,MOVI!C:DT,16,0)</f>
        <v>0.1</v>
      </c>
      <c r="AU395" s="247" t="str">
        <f>VLOOKUP(C395,FPT!B:AS,16,0)</f>
        <v>10%</v>
      </c>
      <c r="AV395" t="str">
        <f t="shared" si="685"/>
        <v>Lệch</v>
      </c>
      <c r="AW395" t="str">
        <f>VLOOKUP(C395,MOVI!C:DT,17,0)</f>
        <v>L</v>
      </c>
      <c r="AX395" s="247" t="str">
        <f>VLOOKUP(C395,FPT!B:AV,17,0)</f>
        <v>L</v>
      </c>
      <c r="AY395" t="str">
        <f t="shared" si="686"/>
        <v/>
      </c>
      <c r="AZ395">
        <f>VLOOKUP(C395,MOVI!C:DT,18,0)</f>
        <v>0</v>
      </c>
      <c r="BA395" s="247">
        <f>VLOOKUP(C395,FPT!B:AY,18,0)</f>
        <v>0</v>
      </c>
      <c r="BB395" t="str">
        <f t="shared" si="687"/>
        <v/>
      </c>
      <c r="BC395" s="275">
        <f>VLOOKUP(C395,MOVI!C:DT,19,0)</f>
        <v>5000000</v>
      </c>
      <c r="BD395" s="275">
        <f>VLOOKUP(C395,FPT!B:BB,19,0)</f>
        <v>5000000</v>
      </c>
      <c r="BE395" t="str">
        <f t="shared" si="688"/>
        <v/>
      </c>
      <c r="BF395">
        <f>VLOOKUP(C395,MOVI!C:DT,20,0)</f>
        <v>0</v>
      </c>
      <c r="BG395" s="252">
        <f>VLOOKUP(C395,FPT!B:BE,20,0)</f>
        <v>0</v>
      </c>
      <c r="BH395" t="str">
        <f t="shared" si="689"/>
        <v/>
      </c>
      <c r="BI395" s="275">
        <f>VLOOKUP(C395,MOVI!C:DT,21,0)</f>
        <v>5000000</v>
      </c>
      <c r="BJ395" s="275">
        <f>VLOOKUP(C395,FPT!B:BH,21,0)</f>
        <v>5000000</v>
      </c>
      <c r="BK395" t="str">
        <f t="shared" si="690"/>
        <v/>
      </c>
      <c r="BL395" s="275">
        <f>VLOOKUP(C395,MOVI!C:DT,22,0)</f>
        <v>0</v>
      </c>
      <c r="BM395" s="275">
        <f>VLOOKUP(C395,FPT!B:BK,22,0)</f>
        <v>0</v>
      </c>
      <c r="BN395" t="str">
        <f t="shared" si="691"/>
        <v/>
      </c>
      <c r="BO395" s="275">
        <f>VLOOKUP(C395,MOVI!C:DT,23,0)</f>
        <v>0</v>
      </c>
      <c r="BP395" s="275">
        <f>VLOOKUP(C395,FPT!B:BN,23,0)</f>
        <v>0</v>
      </c>
      <c r="BQ395" t="str">
        <f t="shared" si="692"/>
        <v/>
      </c>
      <c r="BR395" s="275">
        <f>VLOOKUP(C395,MOVI!C:DT,24,0)</f>
        <v>0</v>
      </c>
      <c r="BS395" s="275">
        <f>VLOOKUP(C395,FPT!B:BQ,24,0)</f>
        <v>0</v>
      </c>
      <c r="BT395" t="str">
        <f t="shared" si="693"/>
        <v/>
      </c>
      <c r="BU395" s="275">
        <f>VLOOKUP(C395,MOVI!C:DT,25,0)</f>
        <v>200000</v>
      </c>
      <c r="BV395" s="275">
        <f>VLOOKUP(C395,FPT!B:BT,25,0)</f>
        <v>200000</v>
      </c>
      <c r="BW395" t="str">
        <f t="shared" si="694"/>
        <v/>
      </c>
      <c r="BX395" s="275">
        <f>VLOOKUP(C395,MOVI!C:DT,26,0)</f>
        <v>0</v>
      </c>
      <c r="BY395" s="275">
        <f>VLOOKUP(C395,FPT!B:BW,26,0)</f>
        <v>0</v>
      </c>
      <c r="BZ395" t="str">
        <f t="shared" si="695"/>
        <v/>
      </c>
      <c r="CA395" s="275">
        <f>VLOOKUP(C395,MOVI!C:DT,27,0)</f>
        <v>730000</v>
      </c>
      <c r="CB395" s="275">
        <f>VLOOKUP(C395,FPT!B:BZ,27,0)</f>
        <v>730000</v>
      </c>
      <c r="CC395" t="str">
        <f t="shared" si="696"/>
        <v/>
      </c>
      <c r="CD395" s="275">
        <f>VLOOKUP(C395,MOVI!C:DT,28,0)</f>
        <v>930000</v>
      </c>
      <c r="CE395" s="275">
        <f>VLOOKUP(C395,FPT!B:CC,28,0)</f>
        <v>930000</v>
      </c>
      <c r="CF395" t="str">
        <f t="shared" si="697"/>
        <v/>
      </c>
      <c r="CG395" t="str">
        <f>VLOOKUP(C395,MOVI!C:DT,29,0)</f>
        <v>CN</v>
      </c>
      <c r="CH395" s="252" t="str">
        <f>VLOOKUP(C395,FPT!B:CF,29,0)</f>
        <v>CN</v>
      </c>
      <c r="CI395" t="str">
        <f t="shared" si="698"/>
        <v/>
      </c>
      <c r="CJ395">
        <f>VLOOKUP(C395,MOVI!C:DT,30,0)</f>
        <v>26</v>
      </c>
      <c r="CK395" s="252">
        <f>VLOOKUP(C395,FPT!B:CI,30,0)</f>
        <v>26</v>
      </c>
      <c r="CL395" t="str">
        <f t="shared" si="699"/>
        <v/>
      </c>
      <c r="CM395">
        <f>VLOOKUP(C395,MOVI!C:DT,31,0)</f>
        <v>26</v>
      </c>
      <c r="CN395" s="252">
        <f>VLOOKUP(C395,FPT!B:CL,31,0)</f>
        <v>26</v>
      </c>
      <c r="CO395" t="str">
        <f t="shared" si="700"/>
        <v/>
      </c>
      <c r="CP395" s="275">
        <f>VLOOKUP(C395,MOVI!C:DT,32,0)</f>
        <v>0</v>
      </c>
      <c r="CQ395" s="275">
        <f>VLOOKUP(C395,FPT!B:CO,32,0)</f>
        <v>0</v>
      </c>
      <c r="CR395" t="str">
        <f t="shared" si="701"/>
        <v/>
      </c>
      <c r="CS395" s="275">
        <f>VLOOKUP(C395,MOVI!C:DT,33,0)</f>
        <v>0</v>
      </c>
      <c r="CT395" s="275">
        <f>VLOOKUP(C395,FPT!B:CR,33,0)</f>
        <v>0</v>
      </c>
      <c r="CU395" t="str">
        <f t="shared" si="702"/>
        <v/>
      </c>
      <c r="CV395" s="275">
        <f>VLOOKUP(C395,MOVI!C:DT,34,0)</f>
        <v>0</v>
      </c>
      <c r="CW395" s="275">
        <f>VLOOKUP(C395,FPT!B:CU,34,0)</f>
        <v>0</v>
      </c>
      <c r="CX395" t="str">
        <f t="shared" si="703"/>
        <v/>
      </c>
      <c r="CY395" s="275">
        <f>VLOOKUP(C395,MOVI!C:DT,35,0)</f>
        <v>26</v>
      </c>
      <c r="CZ395" s="275">
        <f>VLOOKUP(C395,FPT!B:CX,35,0)</f>
        <v>26</v>
      </c>
      <c r="DA395" t="str">
        <f t="shared" si="704"/>
        <v/>
      </c>
      <c r="DB395" s="275">
        <f>VLOOKUP(C395,MOVI!C:DT,36,0)</f>
        <v>0</v>
      </c>
      <c r="DC395" s="275">
        <f>VLOOKUP(C395,FPT!B:DA,36,0)</f>
        <v>0</v>
      </c>
      <c r="DD395" t="str">
        <f t="shared" si="705"/>
        <v/>
      </c>
      <c r="DE395" s="275">
        <f>VLOOKUP(C395,MOVI!C:DT,37,0)</f>
        <v>0</v>
      </c>
      <c r="DF395" s="275">
        <f>VLOOKUP(C395,FPT!B:DD,37,0)</f>
        <v>0</v>
      </c>
      <c r="DG395" t="str">
        <f t="shared" si="706"/>
        <v/>
      </c>
      <c r="DH395" s="275">
        <f>VLOOKUP(C395,MOVI!C:DT,38,0)</f>
        <v>0</v>
      </c>
      <c r="DI395" s="275">
        <f>VLOOKUP(C395,FPT!B:DG,38,0)</f>
        <v>0</v>
      </c>
      <c r="DJ395" t="str">
        <f t="shared" si="707"/>
        <v/>
      </c>
      <c r="DK395" s="275">
        <f>VLOOKUP(C395,MOVI!C:DT,39,0)</f>
        <v>0</v>
      </c>
      <c r="DL395" s="275">
        <f>VLOOKUP(C395,FPT!B:DJ,39,0)</f>
        <v>0</v>
      </c>
      <c r="DM395" t="str">
        <f t="shared" si="708"/>
        <v/>
      </c>
      <c r="DN395" s="275">
        <f>VLOOKUP(C395,MOVI!C:DT,40,0)</f>
        <v>0</v>
      </c>
      <c r="DO395" s="275">
        <f>VLOOKUP(C395,FPT!B:DM,40,0)</f>
        <v>0</v>
      </c>
      <c r="DP395" t="str">
        <f t="shared" si="709"/>
        <v/>
      </c>
      <c r="DQ395" s="275">
        <f>VLOOKUP(C395,MOVI!C:DT,41,0)</f>
        <v>0</v>
      </c>
      <c r="DR395" s="275">
        <f>VLOOKUP(C395,FPT!B:DP,41,0)</f>
        <v>0</v>
      </c>
      <c r="DS395" t="str">
        <f t="shared" si="710"/>
        <v/>
      </c>
      <c r="DT395" s="275">
        <f>VLOOKUP(C395,MOVI!C:DT,42,0)</f>
        <v>5000000</v>
      </c>
      <c r="DU395" s="275">
        <f>ROUND(VLOOKUP(C395,FPT!B:DS,42,0),0)</f>
        <v>5000000</v>
      </c>
      <c r="DV395" t="str">
        <f t="shared" si="711"/>
        <v/>
      </c>
      <c r="DW395" s="275">
        <f>VLOOKUP(C395,MOVI!C:DT,43,0)</f>
        <v>819259</v>
      </c>
      <c r="DX395" s="275">
        <f>VLOOKUP(C395,FPT!B:DV,43,0)</f>
        <v>819259</v>
      </c>
      <c r="DY395" t="str">
        <f t="shared" si="712"/>
        <v/>
      </c>
      <c r="DZ395" s="275">
        <f>VLOOKUP(C395,MOVI!C:DT,44,0)</f>
        <v>0</v>
      </c>
      <c r="EA395" s="275">
        <f>VLOOKUP(C395,FPT!B:DY,44,0)</f>
        <v>0</v>
      </c>
      <c r="EB395" t="str">
        <f t="shared" si="713"/>
        <v/>
      </c>
      <c r="EC395" s="275">
        <f>VLOOKUP(C395,MOVI!C:DT,45,0)</f>
        <v>5819259</v>
      </c>
      <c r="ED395" s="275">
        <f>ROUND(VLOOKUP(C395,FPT!B:EB,45,0),0)</f>
        <v>5819259</v>
      </c>
      <c r="EE395" t="str">
        <f t="shared" si="714"/>
        <v/>
      </c>
      <c r="EF395" s="275">
        <f>VLOOKUP(C395,MOVI!C:DT,46,0)</f>
        <v>0</v>
      </c>
      <c r="EG395" s="275">
        <f>VLOOKUP(C395,FPT!B:EE,46,0)</f>
        <v>0</v>
      </c>
      <c r="EH395" t="str">
        <f t="shared" si="715"/>
        <v/>
      </c>
      <c r="EI395" s="275">
        <f>VLOOKUP(C395,MOVI!C:DT,47,0)</f>
        <v>0</v>
      </c>
      <c r="EJ395" s="275">
        <f>VLOOKUP(C395,FPT!B:EH,47,0)</f>
        <v>0</v>
      </c>
      <c r="EK395" t="str">
        <f t="shared" si="716"/>
        <v/>
      </c>
      <c r="EL395" s="275">
        <f>VLOOKUP(C395,MOVI!C:DT,48,0)</f>
        <v>0</v>
      </c>
      <c r="EM395" s="275">
        <f>VLOOKUP(C395,FPT!B:EK,48,0)</f>
        <v>0</v>
      </c>
      <c r="EN395" t="str">
        <f t="shared" si="717"/>
        <v/>
      </c>
      <c r="EO395" s="275">
        <f>VLOOKUP(C395,MOVI!C:DT,49,0)</f>
        <v>200000</v>
      </c>
      <c r="EP395" s="275">
        <f>VLOOKUP(C395,FPT!B:EN,49,0)</f>
        <v>200000</v>
      </c>
      <c r="EQ395" t="str">
        <f t="shared" si="718"/>
        <v/>
      </c>
      <c r="ER395" s="275">
        <f>VLOOKUP(C395,MOVI!C:DT,50,0)</f>
        <v>0</v>
      </c>
      <c r="ES395" s="275">
        <f>VLOOKUP(C395,FPT!B:EQ,50,0)</f>
        <v>0</v>
      </c>
      <c r="ET395" t="str">
        <f t="shared" si="719"/>
        <v/>
      </c>
      <c r="EU395" s="275">
        <f>VLOOKUP(C395,MOVI!C:DT,51,0)</f>
        <v>0</v>
      </c>
      <c r="EV395" s="275">
        <f>VLOOKUP(C395,FPT!B:ET,51,0)</f>
        <v>0</v>
      </c>
      <c r="EW395" t="str">
        <f t="shared" si="720"/>
        <v/>
      </c>
      <c r="EX395" s="275">
        <f>VLOOKUP(C395,MOVI!C:DT,52,0)</f>
        <v>0</v>
      </c>
      <c r="EY395" s="275">
        <f>VLOOKUP(C395,FPT!B:EW,52,0)</f>
        <v>0</v>
      </c>
      <c r="EZ395" t="str">
        <f t="shared" si="721"/>
        <v/>
      </c>
      <c r="FA395" s="275">
        <f>VLOOKUP(C395,MOVI!C:DT,53,0)</f>
        <v>0</v>
      </c>
      <c r="FB395" s="275">
        <f>VLOOKUP(C395,FPT!B:EZ,53,0)</f>
        <v>0</v>
      </c>
      <c r="FC395" t="str">
        <f t="shared" si="722"/>
        <v/>
      </c>
      <c r="FD395" s="275">
        <f>VLOOKUP(C395,MOVI!C:DT,54,0)</f>
        <v>0</v>
      </c>
      <c r="FE395" s="275">
        <f>VLOOKUP(C395,FPT!B:FC,54,0)</f>
        <v>0</v>
      </c>
      <c r="FF395" t="str">
        <f t="shared" si="723"/>
        <v/>
      </c>
      <c r="FG395" s="275">
        <f>VLOOKUP(C395,MOVI!C:DT,55,0)</f>
        <v>730000</v>
      </c>
      <c r="FH395" s="275">
        <f>VLOOKUP(C395,FPT!B:FF,55,0)</f>
        <v>730000</v>
      </c>
      <c r="FI395" t="str">
        <f t="shared" si="724"/>
        <v/>
      </c>
      <c r="FJ395" s="275">
        <f>VLOOKUP(C395,MOVI!C:DT,56,0)</f>
        <v>930000</v>
      </c>
      <c r="FK395" s="275">
        <f>VLOOKUP(C395,FPT!B:FI,56,0)</f>
        <v>930000</v>
      </c>
      <c r="FL395" t="str">
        <f t="shared" si="725"/>
        <v/>
      </c>
      <c r="FM395" s="275">
        <f>VLOOKUP(C395,MOVI!C:DT,57,0)</f>
        <v>0</v>
      </c>
      <c r="FN395" s="275">
        <f>VLOOKUP(C395,FPT!B:FL,57,0)</f>
        <v>0</v>
      </c>
      <c r="FO395" t="str">
        <f t="shared" si="726"/>
        <v/>
      </c>
      <c r="FP395" s="275">
        <f>VLOOKUP(C395,MOVI!C:DT,58,0)</f>
        <v>0</v>
      </c>
      <c r="FQ395" s="275">
        <f>VLOOKUP(C395,FPT!B:FO,58,0)</f>
        <v>0</v>
      </c>
      <c r="FR395" t="str">
        <f t="shared" si="727"/>
        <v/>
      </c>
      <c r="FS395" s="275">
        <f>VLOOKUP(C395,MOVI!C:DT,59,0)</f>
        <v>0</v>
      </c>
      <c r="FT395" s="275">
        <f>VLOOKUP(C395,FPT!B:FR,59,0)</f>
        <v>0</v>
      </c>
      <c r="FU395" t="str">
        <f t="shared" si="728"/>
        <v/>
      </c>
      <c r="FV395" s="275">
        <f>VLOOKUP(C395,MOVI!C:DT,60,0)</f>
        <v>0</v>
      </c>
      <c r="FW395" s="275">
        <f>VLOOKUP(C395,FPT!B:FU,60,0)</f>
        <v>0</v>
      </c>
      <c r="FX395" t="str">
        <f t="shared" si="729"/>
        <v/>
      </c>
      <c r="FY395" s="275">
        <f>VLOOKUP(C395,MOVI!C:DT,61,0)</f>
        <v>0</v>
      </c>
      <c r="FZ395" s="275">
        <f>VLOOKUP(C395,FPT!B:FX,61,0)</f>
        <v>0</v>
      </c>
      <c r="GA395" t="str">
        <f t="shared" si="730"/>
        <v/>
      </c>
      <c r="GB395" s="275">
        <f>VLOOKUP(C395,MOVI!C:DT,62,0)</f>
        <v>70000</v>
      </c>
      <c r="GC395" s="275">
        <f>VLOOKUP(C395,FPT!B:GA,62,0)</f>
        <v>70000</v>
      </c>
      <c r="GD395" t="str">
        <f t="shared" si="731"/>
        <v/>
      </c>
      <c r="GE395" s="275">
        <f>VLOOKUP(C395,MOVI!C:DT,63,0)</f>
        <v>0</v>
      </c>
      <c r="GF395" s="275">
        <f>VLOOKUP(C395,FPT!B:GD,63,0)</f>
        <v>0</v>
      </c>
      <c r="GG395" t="str">
        <f t="shared" si="732"/>
        <v/>
      </c>
      <c r="GH395" s="275">
        <f>VLOOKUP(C395,MOVI!C:DT,64,0)</f>
        <v>0</v>
      </c>
      <c r="GI395" s="275">
        <f>VLOOKUP(C395,FPT!B:GG,64,0)</f>
        <v>0</v>
      </c>
      <c r="GJ395" t="str">
        <f t="shared" si="733"/>
        <v/>
      </c>
      <c r="GK395" s="275">
        <f>VLOOKUP(C395,MOVI!C:DT,65,0)</f>
        <v>0</v>
      </c>
      <c r="GL395" s="275">
        <f>VLOOKUP(C395,FPT!B:GJ,65,0)</f>
        <v>0</v>
      </c>
      <c r="GM395" t="str">
        <f t="shared" si="734"/>
        <v/>
      </c>
      <c r="GN395" s="275">
        <f>VLOOKUP(C395,MOVI!C:DT,66,0)</f>
        <v>0</v>
      </c>
      <c r="GO395" s="275">
        <f>VLOOKUP(C395,FPT!B:GM,66,0)</f>
        <v>0</v>
      </c>
      <c r="GP395" t="str">
        <f t="shared" si="735"/>
        <v/>
      </c>
      <c r="GQ395" s="275">
        <f>VLOOKUP(C395,MOVI!C:DT,67,0)</f>
        <v>0</v>
      </c>
      <c r="GR395" s="275">
        <f>VLOOKUP(C395,FPT!B:GP,67,0)</f>
        <v>0</v>
      </c>
      <c r="GS395" t="str">
        <f t="shared" si="736"/>
        <v/>
      </c>
      <c r="GT395" s="275">
        <f>VLOOKUP(C395,MOVI!C:DT,68,0)</f>
        <v>0</v>
      </c>
      <c r="GU395" s="275">
        <f>VLOOKUP(C395,FPT!B:GS,68,0)</f>
        <v>0</v>
      </c>
      <c r="GV395" t="str">
        <f t="shared" si="737"/>
        <v/>
      </c>
      <c r="GW395" s="275">
        <f>VLOOKUP(C395,MOVI!C:DT,69,0)</f>
        <v>0</v>
      </c>
      <c r="GX395" s="275">
        <f>VLOOKUP(C395,FPT!B:GV,69,0)</f>
        <v>0</v>
      </c>
      <c r="GY395" t="str">
        <f t="shared" si="738"/>
        <v/>
      </c>
      <c r="GZ395" s="275">
        <f>VLOOKUP(C395,MOVI!C:DT,70,0)</f>
        <v>70000</v>
      </c>
      <c r="HA395" s="275">
        <f>VLOOKUP(C395,FPT!B:GY,70,0)</f>
        <v>70000</v>
      </c>
      <c r="HB395" t="str">
        <f t="shared" si="739"/>
        <v/>
      </c>
      <c r="HC395" s="275">
        <f>VLOOKUP(C395,MOVI!C:DT,71,0)</f>
        <v>6819259</v>
      </c>
      <c r="HD395" s="275">
        <f>ROUND(VLOOKUP(C395,FPT!B:HB,71,0),0)</f>
        <v>6819259</v>
      </c>
      <c r="HE395" t="str">
        <f t="shared" si="740"/>
        <v/>
      </c>
      <c r="HF395" s="275">
        <f>ROUND(VLOOKUP(C395,MOVI!C:DT,72,0),0)</f>
        <v>0</v>
      </c>
      <c r="HG395" s="275">
        <f>ROUND(VLOOKUP(C395,FPT!B:HE,72,0),0)</f>
        <v>0</v>
      </c>
      <c r="HH395" t="str">
        <f t="shared" si="741"/>
        <v/>
      </c>
      <c r="HI395" s="275">
        <f>VLOOKUP(C395,MOVI!C:DT,73,0)</f>
        <v>200000</v>
      </c>
      <c r="HJ395" s="275">
        <f>VLOOKUP(C395,FPT!B:HH,73,0)</f>
        <v>200000</v>
      </c>
      <c r="HK395" t="str">
        <f t="shared" si="742"/>
        <v/>
      </c>
      <c r="HL395" s="275">
        <f>VLOOKUP(C395,MOVI!C:DT,74,0)</f>
        <v>730000</v>
      </c>
      <c r="HM395" s="275">
        <f>VLOOKUP(C395,FPT!B:HK,74,0)</f>
        <v>730000</v>
      </c>
      <c r="HN395" t="str">
        <f t="shared" si="743"/>
        <v/>
      </c>
      <c r="HO395" s="275">
        <f>VLOOKUP(C395,MOVI!C:DT,75,0)</f>
        <v>0</v>
      </c>
      <c r="HP395" s="275">
        <f>VLOOKUP(C395,FPT!B:HN,75,0)</f>
        <v>0</v>
      </c>
      <c r="HQ395" t="str">
        <f t="shared" si="744"/>
        <v/>
      </c>
      <c r="HR395" s="275">
        <f>VLOOKUP(C395,MOVI!C:DT,76,0)</f>
        <v>0</v>
      </c>
      <c r="HS395" s="275">
        <f>VLOOKUP(C395,FPT!B:HQ,76,0)</f>
        <v>0</v>
      </c>
      <c r="HT395" t="str">
        <f t="shared" si="745"/>
        <v/>
      </c>
      <c r="HU395" s="275">
        <f>VLOOKUP(C395,MOVI!C:DT,77,0)</f>
        <v>0</v>
      </c>
      <c r="HV395" s="275">
        <f>VLOOKUP(C395,FPT!B:HT,77,0)</f>
        <v>0</v>
      </c>
      <c r="HW395" t="str">
        <f t="shared" si="746"/>
        <v/>
      </c>
      <c r="HX395" s="274">
        <f>VLOOKUP(C395,MOVI!C:CB,78,0)</f>
        <v>0</v>
      </c>
      <c r="HY395" s="261">
        <f>VLOOKUP(C395,FPT!$B:$CA,78,0)</f>
        <v>0</v>
      </c>
      <c r="HZ395" t="str">
        <f t="shared" si="747"/>
        <v/>
      </c>
      <c r="IA395" s="275">
        <f>VLOOKUP(C395,MOVI!C:CD,79,0)</f>
        <v>0</v>
      </c>
      <c r="IB395" s="275">
        <f>VLOOKUP(C395,FPT!B:HZ,79,0)</f>
        <v>0</v>
      </c>
      <c r="IC395" t="str">
        <f t="shared" si="748"/>
        <v/>
      </c>
      <c r="ID395" s="275">
        <f>VLOOKUP(C395,MOVI!C:CD,80,0)</f>
        <v>0</v>
      </c>
      <c r="IE395" s="275">
        <f>VLOOKUP(C395,FPT!B:IC,80,0)</f>
        <v>0</v>
      </c>
      <c r="IF395" t="str">
        <f t="shared" si="749"/>
        <v/>
      </c>
      <c r="IG395" s="275">
        <f>VLOOKUP(C395,MOVI!C:DT,81,0)</f>
        <v>0</v>
      </c>
      <c r="IH395" s="275">
        <f>VLOOKUP(C395,FPT!B:IF,81,0)</f>
        <v>0</v>
      </c>
      <c r="II395" t="str">
        <f t="shared" si="750"/>
        <v/>
      </c>
      <c r="IJ395" s="275">
        <f>VLOOKUP(C395,MOVI!C:DT,82,0)</f>
        <v>0</v>
      </c>
      <c r="IK395" s="275">
        <f>VLOOKUP(C395,FPT!B:II,82,0)</f>
        <v>0</v>
      </c>
      <c r="IL395" t="str">
        <f t="shared" si="751"/>
        <v/>
      </c>
      <c r="IM395" s="275">
        <f>ROUND(VLOOKUP(C395,MOVI!C:DT,83,0),0)</f>
        <v>930000</v>
      </c>
      <c r="IN395" s="275">
        <f>ROUND(VLOOKUP(C395,FPT!B:IL,83,0),0)</f>
        <v>930000</v>
      </c>
      <c r="IO395" t="str">
        <f t="shared" si="752"/>
        <v/>
      </c>
      <c r="IP395" s="275">
        <f>VLOOKUP(C395,MOVI!C:DT,84,0)</f>
        <v>5889259</v>
      </c>
      <c r="IQ395" s="275">
        <f>VLOOKUP(C395,FPT!B:IO,84,0)</f>
        <v>5889259</v>
      </c>
      <c r="IR395" t="str">
        <f t="shared" si="753"/>
        <v/>
      </c>
      <c r="IS395" s="275">
        <f>ROUND(VLOOKUP(C395,MOVI!C:DT,85,0),0)</f>
        <v>681926</v>
      </c>
      <c r="IT395" s="275">
        <f>ROUND(VLOOKUP(C395,FPT!B:IR,85,0),0)</f>
        <v>681926</v>
      </c>
      <c r="IU395" t="str">
        <f t="shared" si="754"/>
        <v/>
      </c>
      <c r="IV395" s="275">
        <f>VLOOKUP(C395,MOVI!C:DT,86,0)</f>
        <v>0</v>
      </c>
      <c r="IW395" s="275">
        <f>VLOOKUP(C395,FPT!B:IU,86,0)</f>
        <v>0</v>
      </c>
      <c r="IX395" t="str">
        <f t="shared" si="755"/>
        <v/>
      </c>
      <c r="IY395" s="275">
        <f>ROUND(VLOOKUP(C395,MOVI!C:DT,87,0),0)</f>
        <v>681926</v>
      </c>
      <c r="IZ395" s="275">
        <f>ROUND(VLOOKUP(C395,FPT!B:IX,87,0),0)</f>
        <v>681926</v>
      </c>
      <c r="JA395" t="str">
        <f t="shared" si="756"/>
        <v/>
      </c>
      <c r="JB395" s="275">
        <f>VLOOKUP(C395,MOVI!C:DT,88,0)</f>
        <v>0</v>
      </c>
      <c r="JC395" s="275">
        <f>VLOOKUP(C395,FPT!B:JA,88,0)</f>
        <v>0</v>
      </c>
      <c r="JD395" t="str">
        <f t="shared" si="757"/>
        <v/>
      </c>
      <c r="JE395" s="275">
        <f>VLOOKUP(C395,MOVI!C:DT,89,0)</f>
        <v>0</v>
      </c>
      <c r="JF395" s="275">
        <f>VLOOKUP(C395,FPT!B:JD,89,0)</f>
        <v>0</v>
      </c>
      <c r="JG395" t="str">
        <f t="shared" si="758"/>
        <v/>
      </c>
      <c r="JH395" s="275">
        <f>VLOOKUP(C395,MOVI!C:DT,90,0)</f>
        <v>0</v>
      </c>
      <c r="JI395" s="275">
        <f>VLOOKUP(C395,FPT!B:JG,90,0)</f>
        <v>0</v>
      </c>
      <c r="JJ395" t="str">
        <f t="shared" si="759"/>
        <v/>
      </c>
      <c r="JK395" s="275">
        <f>VLOOKUP(C395,MOVI!C:DT,91,0)</f>
        <v>0</v>
      </c>
      <c r="JL395" s="275">
        <f>VLOOKUP(C395,FPT!B:JJ,91,0)</f>
        <v>0</v>
      </c>
      <c r="JM395" t="str">
        <f t="shared" si="760"/>
        <v/>
      </c>
      <c r="JN395" s="275">
        <f>VLOOKUP(C395,MOVI!C:DT,92,0)</f>
        <v>0</v>
      </c>
      <c r="JO395" s="275">
        <f>VLOOKUP(C395,FPT!B:JM,92,0)</f>
        <v>0</v>
      </c>
      <c r="JP395" t="str">
        <f t="shared" si="761"/>
        <v/>
      </c>
      <c r="JQ395" s="275">
        <f>VLOOKUP(C395,MOVI!C:DT,93,0)</f>
        <v>0</v>
      </c>
      <c r="JR395" s="275">
        <f>VLOOKUP(C395,FPT!B:JP,93,0)</f>
        <v>0</v>
      </c>
      <c r="JS395" t="str">
        <f t="shared" si="762"/>
        <v/>
      </c>
      <c r="JT395" s="275">
        <f>VLOOKUP(C395,MOVI!C:DT,94,0)</f>
        <v>0</v>
      </c>
      <c r="JU395" s="275">
        <f>VLOOKUP(C395,FPT!B:JS,94,0)</f>
        <v>0</v>
      </c>
      <c r="JV395" t="str">
        <f t="shared" si="763"/>
        <v/>
      </c>
      <c r="JW395" s="275">
        <f>VLOOKUP(C395,MOVI!C:DT,95,0)</f>
        <v>6137333</v>
      </c>
      <c r="JX395" s="275">
        <f>VLOOKUP(C395,FPT!B:JV,95,0)</f>
        <v>6137333</v>
      </c>
      <c r="JY395" t="str">
        <f t="shared" si="764"/>
        <v/>
      </c>
      <c r="JZ395" s="275">
        <f>VLOOKUP(C395,MOVI!C:DT,96,0)</f>
        <v>0</v>
      </c>
      <c r="KA395" s="275">
        <f>VLOOKUP(C395,FPT!B:JY,96,0)</f>
        <v>0</v>
      </c>
      <c r="KB395" t="str">
        <f t="shared" si="765"/>
        <v/>
      </c>
      <c r="KC395" s="275">
        <f>VLOOKUP(C395,MOVI!C:DT,97,0)</f>
        <v>6137333</v>
      </c>
      <c r="KD395" s="275">
        <f>VLOOKUP(C395,FPT!B:KB,97,0)</f>
        <v>6137333</v>
      </c>
      <c r="KE395" t="str">
        <f t="shared" si="766"/>
        <v/>
      </c>
      <c r="KF395" s="275">
        <f>VLOOKUP(C395,MOVI!C:DT,98,0)</f>
        <v>0</v>
      </c>
      <c r="KG395" s="275">
        <f>VLOOKUP(C395,FPT!B:KE,98,0)</f>
        <v>0</v>
      </c>
      <c r="KH395" t="str">
        <f t="shared" si="767"/>
        <v/>
      </c>
      <c r="KI395" s="275">
        <f>VLOOKUP(C395,MOVI!C:DT,99,0)</f>
        <v>0</v>
      </c>
      <c r="KJ395" s="275">
        <f>VLOOKUP(C395,FPT!B:KH,99,0)</f>
        <v>0</v>
      </c>
      <c r="KK395" t="str">
        <f t="shared" si="768"/>
        <v/>
      </c>
      <c r="KL395" s="275">
        <f>VLOOKUP(C395,MOVI!C:DT,100,0)</f>
        <v>0</v>
      </c>
      <c r="KM395" s="275">
        <f>VLOOKUP(C395,FPT!B:KK,100,0)</f>
        <v>0</v>
      </c>
      <c r="KN395" t="str">
        <f t="shared" si="769"/>
        <v/>
      </c>
      <c r="KO395" s="275">
        <f>VLOOKUP(C395,MOVI!C:DT,101,0)</f>
        <v>0</v>
      </c>
      <c r="KP395" s="275">
        <f>VLOOKUP(C395,FPT!B:KN,101,0)</f>
        <v>0</v>
      </c>
      <c r="KQ395" t="str">
        <f t="shared" si="770"/>
        <v/>
      </c>
      <c r="KR395" s="275">
        <f>VLOOKUP(C395,MOVI!C:DT,102,0)</f>
        <v>0</v>
      </c>
      <c r="KS395" s="275">
        <f>VLOOKUP(C395,FPT!B:KQ,102,0)</f>
        <v>0</v>
      </c>
      <c r="KT395" t="str">
        <f t="shared" si="771"/>
        <v/>
      </c>
      <c r="KU395" s="275">
        <f>VLOOKUP(C395,MOVI!C:DT,103,0)</f>
        <v>0</v>
      </c>
      <c r="KV395" s="275">
        <f>VLOOKUP(C395,FPT!B:KT,103,0)</f>
        <v>0</v>
      </c>
      <c r="KW395" t="str">
        <f t="shared" si="772"/>
        <v/>
      </c>
      <c r="KX395" s="275">
        <f>VLOOKUP(C395,MOVI!C:DT,104,0)</f>
        <v>0</v>
      </c>
      <c r="KY395" s="275">
        <f>VLOOKUP(C395,FPT!B:KW,104,0)</f>
        <v>0</v>
      </c>
      <c r="KZ395" t="str">
        <f t="shared" si="773"/>
        <v/>
      </c>
      <c r="LA395" s="275">
        <f>VLOOKUP(C395,MOVI!C:DT,105,0)</f>
        <v>0</v>
      </c>
      <c r="LB395" s="275">
        <f>VLOOKUP(C395,FPT!B:KZ,105,0)</f>
        <v>0</v>
      </c>
      <c r="LC395" t="str">
        <f t="shared" si="774"/>
        <v/>
      </c>
      <c r="LD395" s="275">
        <f>VLOOKUP(C395,MOVI!C:DT,106,0)</f>
        <v>6819259</v>
      </c>
      <c r="LE395" s="275">
        <f>VLOOKUP(C395,FPT!B:LC,106,0)</f>
        <v>6819259</v>
      </c>
      <c r="LF395" t="str">
        <f t="shared" si="775"/>
        <v/>
      </c>
      <c r="LG395" s="273">
        <f>VLOOKUP(C395,MOVI!C:DT,107,0)</f>
        <v>0</v>
      </c>
      <c r="LH395" s="273">
        <f>VLOOKUP(C395,FPT!B:LF,107,0)</f>
        <v>0</v>
      </c>
      <c r="LI395" t="str">
        <f t="shared" si="776"/>
        <v/>
      </c>
      <c r="LJ395" t="str">
        <f>VLOOKUP(C395,MOVI!C:DV,108,0)</f>
        <v>MoviSouthSales</v>
      </c>
      <c r="LK395" s="252" t="str">
        <f>VLOOKUP(C395,FPT!B:LI,108,0)</f>
        <v>MoviSouthSales</v>
      </c>
      <c r="LL395" t="str">
        <f t="shared" si="777"/>
        <v/>
      </c>
      <c r="LM395" s="275">
        <f>ROUND(VLOOKUP(C395,MOVI!C:DV,109,0),0)</f>
        <v>416667</v>
      </c>
      <c r="LN395" s="275">
        <f>ROUND(VLOOKUP(C395,FPT!B:LL,109,0),0)</f>
        <v>416667</v>
      </c>
      <c r="LO395" t="str">
        <f t="shared" si="778"/>
        <v/>
      </c>
      <c r="LP395" t="str">
        <f>VLOOKUP(C395,MOVI!C:DV,110,0)</f>
        <v>HCM</v>
      </c>
      <c r="LQ395" s="247" t="str">
        <f>VLOOKUP(C395,FPT!B:LO,110,0)</f>
        <v>HCM</v>
      </c>
      <c r="LR395" t="str">
        <f t="shared" si="779"/>
        <v/>
      </c>
      <c r="LS395">
        <f>MOVI!DI390</f>
        <v>22</v>
      </c>
      <c r="LV395">
        <f>MOVI!DJ390</f>
        <v>0</v>
      </c>
      <c r="LW395">
        <f>MOVI!DK390</f>
        <v>0</v>
      </c>
      <c r="LX395">
        <f>MOVI!DL390</f>
        <v>0</v>
      </c>
      <c r="LY395">
        <f>MOVI!DM390</f>
        <v>0</v>
      </c>
      <c r="LZ395">
        <f>MOVI!DN390</f>
        <v>0</v>
      </c>
      <c r="MA395">
        <f>MOVI!DO390</f>
        <v>0</v>
      </c>
      <c r="MB395" t="str">
        <f>MOVI!DP390</f>
        <v>HCM</v>
      </c>
      <c r="MC395">
        <f>MOVI!DQ390</f>
        <v>0</v>
      </c>
      <c r="MD395">
        <f>MOVI!DR390</f>
        <v>0</v>
      </c>
      <c r="ME395" t="str">
        <f>VLOOKUP(C395,MOVI!C:DV,121,0)</f>
        <v>Group 1</v>
      </c>
      <c r="MF395" s="252" t="str">
        <f>VLOOKUP(C395,FPT!B:MD,111,0)</f>
        <v>Group 1</v>
      </c>
      <c r="MG395" t="str">
        <f t="shared" si="672"/>
        <v/>
      </c>
      <c r="MH395" t="str">
        <f>VLOOKUP(C395,MOVI!C:DT,122,0)</f>
        <v>MoviSouthGroup 1</v>
      </c>
      <c r="MI395" s="252" t="str">
        <f>VLOOKUP(C395,FPT!B:DS,112,0)</f>
        <v>MoviSouthGroup 1</v>
      </c>
      <c r="MJ395" t="str">
        <f t="shared" si="780"/>
        <v/>
      </c>
    </row>
    <row r="396" spans="1:348" x14ac:dyDescent="0.25">
      <c r="A396">
        <v>388</v>
      </c>
      <c r="B396" s="63">
        <v>6280</v>
      </c>
      <c r="C396" s="271" t="s">
        <v>1166</v>
      </c>
      <c r="D396" t="str">
        <f>VLOOKUP(C396,MOVI!C:D,2,0)</f>
        <v>Lê Thị Ngọc Quỳnh</v>
      </c>
      <c r="E396" t="str">
        <f>VLOOKUP(C396,FPT!B:C,2,0)</f>
        <v>Lê Thị Ngọc Quỳnh</v>
      </c>
      <c r="F396" t="str">
        <f t="shared" si="673"/>
        <v/>
      </c>
      <c r="G396" t="str">
        <f>VLOOKUP(C396,MOVI!C:E,3,0)</f>
        <v>Sales</v>
      </c>
      <c r="H396" t="str">
        <f>VLOOKUP(C396,FPT!B:F,3,0)</f>
        <v>Sales</v>
      </c>
      <c r="I396" t="str">
        <f t="shared" si="674"/>
        <v/>
      </c>
      <c r="J396" t="str">
        <f>VLOOKUP(C396,MOVI!C:H,4,0)</f>
        <v>Telesales</v>
      </c>
      <c r="K396" t="str">
        <f>VLOOKUP(C396,FPT!B:I,4,0)</f>
        <v>Telesales</v>
      </c>
      <c r="L396" t="str">
        <f t="shared" si="675"/>
        <v/>
      </c>
      <c r="M396" t="str">
        <f>VLOOKUP(C396,MOVI!C:DT,5,0)</f>
        <v>Associate</v>
      </c>
      <c r="N396" t="str">
        <f>VLOOKUP(C396,FPT!B:L,5,0)</f>
        <v>Associate</v>
      </c>
      <c r="O396" t="str">
        <f t="shared" si="676"/>
        <v/>
      </c>
      <c r="P396" t="str">
        <f>VLOOKUP(C396,MOVI!C:DT,6,0)</f>
        <v>Telesales</v>
      </c>
      <c r="Q396" t="str">
        <f>VLOOKUP(C396,FPT!B:O,6,0)</f>
        <v>Telesales</v>
      </c>
      <c r="R396" t="str">
        <f t="shared" si="677"/>
        <v/>
      </c>
      <c r="S396" t="str">
        <f>VLOOKUP(C396,MOVI!C:DT,7,0)</f>
        <v>South</v>
      </c>
      <c r="T396" t="str">
        <f>VLOOKUP(C396,FPT!B:R,7,0)</f>
        <v>South</v>
      </c>
      <c r="U396" t="str">
        <f t="shared" si="678"/>
        <v/>
      </c>
      <c r="V396" t="str">
        <f>VLOOKUP(C396,MOVI!C:DT,8,0)</f>
        <v>Movi</v>
      </c>
      <c r="W396" t="str">
        <f>VLOOKUP(C396,FPT!B:U,8,0)</f>
        <v>Movi</v>
      </c>
      <c r="X396" t="str">
        <f t="shared" si="679"/>
        <v/>
      </c>
      <c r="Y396" t="str">
        <f>VLOOKUP(C396,MOVI!C:DT,9,0)</f>
        <v>Full-time</v>
      </c>
      <c r="Z396" t="str">
        <f>VLOOKUP(C396,FPT!B:X,9,0)</f>
        <v>Full-time</v>
      </c>
      <c r="AA396" t="str">
        <f t="shared" si="680"/>
        <v/>
      </c>
      <c r="AB396" t="str">
        <f>VLOOKUP(C396,MOVI!C:DT,10,0)</f>
        <v>Probation</v>
      </c>
      <c r="AC396" t="str">
        <f>VLOOKUP(C396,FPT!B:AA,10,0)</f>
        <v>Probation</v>
      </c>
      <c r="AD396" t="str">
        <f t="shared" si="681"/>
        <v/>
      </c>
      <c r="AE396" s="247">
        <f>VLOOKUP(C396,MOVI!C:DT,11,0)</f>
        <v>44522</v>
      </c>
      <c r="AF396" s="247">
        <f>VLOOKUP(C396,FPT!B:AD,11,0)</f>
        <v>44522</v>
      </c>
      <c r="AG396" t="str">
        <f t="shared" si="682"/>
        <v/>
      </c>
      <c r="AH396" s="260" t="str">
        <f>VLOOKUP(C396,MOVI!C:DT,12,0)</f>
        <v/>
      </c>
      <c r="AI396" s="260"/>
      <c r="AJ396" t="str">
        <f t="shared" si="671"/>
        <v/>
      </c>
      <c r="AK396">
        <f>VLOOKUP(C396,MOVI!C:DT,13,0)</f>
        <v>0</v>
      </c>
      <c r="AL396" s="247">
        <f>VLOOKUP(C396,FPT!B:AJ,13,0)</f>
        <v>0</v>
      </c>
      <c r="AM396" t="str">
        <f t="shared" si="781"/>
        <v/>
      </c>
      <c r="AN396" s="247">
        <f>VLOOKUP(C396,MOVI!C:DT,14,0)</f>
        <v>0</v>
      </c>
      <c r="AO396" s="247">
        <f>VLOOKUP(C396,FPT!B:AM,14,0)</f>
        <v>0</v>
      </c>
      <c r="AP396" t="str">
        <f t="shared" si="683"/>
        <v/>
      </c>
      <c r="AQ396" t="str">
        <f>VLOOKUP(C396,MOVI!C:DT,15,0)</f>
        <v>JO</v>
      </c>
      <c r="AR396" s="247" t="str">
        <f>VLOOKUP(C396,FPT!B:AP,15,0)</f>
        <v>JO</v>
      </c>
      <c r="AS396" t="str">
        <f t="shared" si="684"/>
        <v/>
      </c>
      <c r="AT396" s="282">
        <f>VLOOKUP(C396,MOVI!C:DT,16,0)</f>
        <v>0.1</v>
      </c>
      <c r="AU396" s="247" t="str">
        <f>VLOOKUP(C396,FPT!B:AS,16,0)</f>
        <v>10%</v>
      </c>
      <c r="AV396" t="str">
        <f t="shared" si="685"/>
        <v>Lệch</v>
      </c>
      <c r="AW396" t="str">
        <f>VLOOKUP(C396,MOVI!C:DT,17,0)</f>
        <v>L</v>
      </c>
      <c r="AX396" s="247" t="str">
        <f>VLOOKUP(C396,FPT!B:AV,17,0)</f>
        <v>L</v>
      </c>
      <c r="AY396" t="str">
        <f t="shared" si="686"/>
        <v/>
      </c>
      <c r="AZ396">
        <f>VLOOKUP(C396,MOVI!C:DT,18,0)</f>
        <v>0</v>
      </c>
      <c r="BA396" s="247">
        <f>VLOOKUP(C396,FPT!B:AY,18,0)</f>
        <v>0</v>
      </c>
      <c r="BB396" t="str">
        <f t="shared" si="687"/>
        <v/>
      </c>
      <c r="BC396" s="275">
        <f>VLOOKUP(C396,MOVI!C:DT,19,0)</f>
        <v>5000000</v>
      </c>
      <c r="BD396" s="275">
        <f>VLOOKUP(C396,FPT!B:BB,19,0)</f>
        <v>5000000</v>
      </c>
      <c r="BE396" t="str">
        <f t="shared" si="688"/>
        <v/>
      </c>
      <c r="BF396">
        <f>VLOOKUP(C396,MOVI!C:DT,20,0)</f>
        <v>0</v>
      </c>
      <c r="BG396" s="252">
        <f>VLOOKUP(C396,FPT!B:BE,20,0)</f>
        <v>0</v>
      </c>
      <c r="BH396" t="str">
        <f t="shared" si="689"/>
        <v/>
      </c>
      <c r="BI396" s="275">
        <f>VLOOKUP(C396,MOVI!C:DT,21,0)</f>
        <v>5000000</v>
      </c>
      <c r="BJ396" s="275">
        <f>VLOOKUP(C396,FPT!B:BH,21,0)</f>
        <v>5000000</v>
      </c>
      <c r="BK396" t="str">
        <f t="shared" si="690"/>
        <v/>
      </c>
      <c r="BL396" s="275">
        <f>VLOOKUP(C396,MOVI!C:DT,22,0)</f>
        <v>0</v>
      </c>
      <c r="BM396" s="275">
        <f>VLOOKUP(C396,FPT!B:BK,22,0)</f>
        <v>0</v>
      </c>
      <c r="BN396" t="str">
        <f t="shared" si="691"/>
        <v/>
      </c>
      <c r="BO396" s="275">
        <f>VLOOKUP(C396,MOVI!C:DT,23,0)</f>
        <v>0</v>
      </c>
      <c r="BP396" s="275">
        <f>VLOOKUP(C396,FPT!B:BN,23,0)</f>
        <v>0</v>
      </c>
      <c r="BQ396" t="str">
        <f t="shared" si="692"/>
        <v/>
      </c>
      <c r="BR396" s="275">
        <f>VLOOKUP(C396,MOVI!C:DT,24,0)</f>
        <v>0</v>
      </c>
      <c r="BS396" s="275">
        <f>VLOOKUP(C396,FPT!B:BQ,24,0)</f>
        <v>0</v>
      </c>
      <c r="BT396" t="str">
        <f t="shared" si="693"/>
        <v/>
      </c>
      <c r="BU396" s="275">
        <f>VLOOKUP(C396,MOVI!C:DT,25,0)</f>
        <v>0</v>
      </c>
      <c r="BV396" s="275">
        <f>VLOOKUP(C396,FPT!B:BT,25,0)</f>
        <v>0</v>
      </c>
      <c r="BW396" t="str">
        <f t="shared" si="694"/>
        <v/>
      </c>
      <c r="BX396" s="275">
        <f>VLOOKUP(C396,MOVI!C:DT,26,0)</f>
        <v>0</v>
      </c>
      <c r="BY396" s="275">
        <f>VLOOKUP(C396,FPT!B:BW,26,0)</f>
        <v>0</v>
      </c>
      <c r="BZ396" t="str">
        <f t="shared" si="695"/>
        <v/>
      </c>
      <c r="CA396" s="275">
        <f>VLOOKUP(C396,MOVI!C:DT,27,0)</f>
        <v>730000</v>
      </c>
      <c r="CB396" s="275">
        <f>VLOOKUP(C396,FPT!B:BZ,27,0)</f>
        <v>730000</v>
      </c>
      <c r="CC396" t="str">
        <f t="shared" si="696"/>
        <v/>
      </c>
      <c r="CD396" s="275">
        <f>VLOOKUP(C396,MOVI!C:DT,28,0)</f>
        <v>730000</v>
      </c>
      <c r="CE396" s="275">
        <f>VLOOKUP(C396,FPT!B:CC,28,0)</f>
        <v>730000</v>
      </c>
      <c r="CF396" t="str">
        <f t="shared" si="697"/>
        <v/>
      </c>
      <c r="CG396" t="str">
        <f>VLOOKUP(C396,MOVI!C:DT,29,0)</f>
        <v>CN</v>
      </c>
      <c r="CH396" s="252" t="str">
        <f>VLOOKUP(C396,FPT!B:CF,29,0)</f>
        <v>CN</v>
      </c>
      <c r="CI396" t="str">
        <f t="shared" si="698"/>
        <v/>
      </c>
      <c r="CJ396">
        <f>VLOOKUP(C396,MOVI!C:DT,30,0)</f>
        <v>26</v>
      </c>
      <c r="CK396" s="252">
        <f>VLOOKUP(C396,FPT!B:CI,30,0)</f>
        <v>26</v>
      </c>
      <c r="CL396" t="str">
        <f t="shared" si="699"/>
        <v/>
      </c>
      <c r="CM396">
        <f>VLOOKUP(C396,MOVI!C:DT,31,0)</f>
        <v>13.5</v>
      </c>
      <c r="CN396" s="252">
        <f>VLOOKUP(C396,FPT!B:CL,31,0)</f>
        <v>13.5</v>
      </c>
      <c r="CO396" t="str">
        <f t="shared" si="700"/>
        <v/>
      </c>
      <c r="CP396" s="275">
        <f>VLOOKUP(C396,MOVI!C:DT,32,0)</f>
        <v>0</v>
      </c>
      <c r="CQ396" s="275">
        <f>VLOOKUP(C396,FPT!B:CO,32,0)</f>
        <v>0</v>
      </c>
      <c r="CR396" t="str">
        <f t="shared" si="701"/>
        <v/>
      </c>
      <c r="CS396" s="275">
        <f>VLOOKUP(C396,MOVI!C:DT,33,0)</f>
        <v>0</v>
      </c>
      <c r="CT396" s="275">
        <f>VLOOKUP(C396,FPT!B:CR,33,0)</f>
        <v>0</v>
      </c>
      <c r="CU396" t="str">
        <f t="shared" si="702"/>
        <v/>
      </c>
      <c r="CV396" s="275">
        <f>VLOOKUP(C396,MOVI!C:DT,34,0)</f>
        <v>0</v>
      </c>
      <c r="CW396" s="275">
        <f>VLOOKUP(C396,FPT!B:CU,34,0)</f>
        <v>0</v>
      </c>
      <c r="CX396" t="str">
        <f t="shared" si="703"/>
        <v/>
      </c>
      <c r="CY396" s="275">
        <f>VLOOKUP(C396,MOVI!C:DT,35,0)</f>
        <v>13.5</v>
      </c>
      <c r="CZ396" s="275">
        <f>VLOOKUP(C396,FPT!B:CX,35,0)</f>
        <v>13.5</v>
      </c>
      <c r="DA396" t="str">
        <f t="shared" si="704"/>
        <v/>
      </c>
      <c r="DB396" s="275">
        <f>VLOOKUP(C396,MOVI!C:DT,36,0)</f>
        <v>0</v>
      </c>
      <c r="DC396" s="275">
        <f>VLOOKUP(C396,FPT!B:DA,36,0)</f>
        <v>0</v>
      </c>
      <c r="DD396" t="str">
        <f t="shared" si="705"/>
        <v/>
      </c>
      <c r="DE396" s="275">
        <f>VLOOKUP(C396,MOVI!C:DT,37,0)</f>
        <v>0</v>
      </c>
      <c r="DF396" s="275">
        <f>VLOOKUP(C396,FPT!B:DD,37,0)</f>
        <v>0</v>
      </c>
      <c r="DG396" t="str">
        <f t="shared" si="706"/>
        <v/>
      </c>
      <c r="DH396" s="275">
        <f>VLOOKUP(C396,MOVI!C:DT,38,0)</f>
        <v>0</v>
      </c>
      <c r="DI396" s="275">
        <f>VLOOKUP(C396,FPT!B:DG,38,0)</f>
        <v>0</v>
      </c>
      <c r="DJ396" t="str">
        <f t="shared" si="707"/>
        <v/>
      </c>
      <c r="DK396" s="275">
        <f>VLOOKUP(C396,MOVI!C:DT,39,0)</f>
        <v>0</v>
      </c>
      <c r="DL396" s="275">
        <f>VLOOKUP(C396,FPT!B:DJ,39,0)</f>
        <v>0</v>
      </c>
      <c r="DM396" t="str">
        <f t="shared" si="708"/>
        <v/>
      </c>
      <c r="DN396" s="275">
        <f>VLOOKUP(C396,MOVI!C:DT,40,0)</f>
        <v>0</v>
      </c>
      <c r="DO396" s="275">
        <f>VLOOKUP(C396,FPT!B:DM,40,0)</f>
        <v>0</v>
      </c>
      <c r="DP396" t="str">
        <f t="shared" si="709"/>
        <v/>
      </c>
      <c r="DQ396" s="275">
        <f>VLOOKUP(C396,MOVI!C:DT,41,0)</f>
        <v>0</v>
      </c>
      <c r="DR396" s="275">
        <f>VLOOKUP(C396,FPT!B:DP,41,0)</f>
        <v>0</v>
      </c>
      <c r="DS396" t="str">
        <f t="shared" si="710"/>
        <v/>
      </c>
      <c r="DT396" s="275">
        <f>VLOOKUP(C396,MOVI!C:DT,42,0)</f>
        <v>2596154</v>
      </c>
      <c r="DU396" s="275">
        <f>ROUND(VLOOKUP(C396,FPT!B:DS,42,0),0)</f>
        <v>2596154</v>
      </c>
      <c r="DV396" t="str">
        <f t="shared" si="711"/>
        <v/>
      </c>
      <c r="DW396" s="275">
        <f>VLOOKUP(C396,MOVI!C:DT,43,0)</f>
        <v>819259</v>
      </c>
      <c r="DX396" s="275">
        <f>VLOOKUP(C396,FPT!B:DV,43,0)</f>
        <v>819259</v>
      </c>
      <c r="DY396" t="str">
        <f t="shared" si="712"/>
        <v/>
      </c>
      <c r="DZ396" s="275">
        <f>VLOOKUP(C396,MOVI!C:DT,44,0)</f>
        <v>0</v>
      </c>
      <c r="EA396" s="275">
        <f>VLOOKUP(C396,FPT!B:DY,44,0)</f>
        <v>0</v>
      </c>
      <c r="EB396" t="str">
        <f t="shared" si="713"/>
        <v/>
      </c>
      <c r="EC396" s="275">
        <f>VLOOKUP(C396,MOVI!C:DT,45,0)</f>
        <v>3415413</v>
      </c>
      <c r="ED396" s="275">
        <f>ROUND(VLOOKUP(C396,FPT!B:EB,45,0),0)</f>
        <v>3415413</v>
      </c>
      <c r="EE396" t="str">
        <f t="shared" si="714"/>
        <v/>
      </c>
      <c r="EF396" s="275">
        <f>VLOOKUP(C396,MOVI!C:DT,46,0)</f>
        <v>0</v>
      </c>
      <c r="EG396" s="275">
        <f>VLOOKUP(C396,FPT!B:EE,46,0)</f>
        <v>0</v>
      </c>
      <c r="EH396" t="str">
        <f t="shared" si="715"/>
        <v/>
      </c>
      <c r="EI396" s="275">
        <f>VLOOKUP(C396,MOVI!C:DT,47,0)</f>
        <v>0</v>
      </c>
      <c r="EJ396" s="275">
        <f>VLOOKUP(C396,FPT!B:EH,47,0)</f>
        <v>0</v>
      </c>
      <c r="EK396" t="str">
        <f t="shared" si="716"/>
        <v/>
      </c>
      <c r="EL396" s="275">
        <f>VLOOKUP(C396,MOVI!C:DT,48,0)</f>
        <v>0</v>
      </c>
      <c r="EM396" s="275">
        <f>VLOOKUP(C396,FPT!B:EK,48,0)</f>
        <v>0</v>
      </c>
      <c r="EN396" t="str">
        <f t="shared" si="717"/>
        <v/>
      </c>
      <c r="EO396" s="275">
        <f>VLOOKUP(C396,MOVI!C:DT,49,0)</f>
        <v>0</v>
      </c>
      <c r="EP396" s="275">
        <f>VLOOKUP(C396,FPT!B:EN,49,0)</f>
        <v>0</v>
      </c>
      <c r="EQ396" t="str">
        <f t="shared" si="718"/>
        <v/>
      </c>
      <c r="ER396" s="275">
        <f>VLOOKUP(C396,MOVI!C:DT,50,0)</f>
        <v>0</v>
      </c>
      <c r="ES396" s="275">
        <f>VLOOKUP(C396,FPT!B:EQ,50,0)</f>
        <v>0</v>
      </c>
      <c r="ET396" t="str">
        <f t="shared" si="719"/>
        <v/>
      </c>
      <c r="EU396" s="275">
        <f>VLOOKUP(C396,MOVI!C:DT,51,0)</f>
        <v>0</v>
      </c>
      <c r="EV396" s="275">
        <f>VLOOKUP(C396,FPT!B:ET,51,0)</f>
        <v>0</v>
      </c>
      <c r="EW396" t="str">
        <f t="shared" si="720"/>
        <v/>
      </c>
      <c r="EX396" s="275">
        <f>VLOOKUP(C396,MOVI!C:DT,52,0)</f>
        <v>0</v>
      </c>
      <c r="EY396" s="275">
        <f>VLOOKUP(C396,FPT!B:EW,52,0)</f>
        <v>0</v>
      </c>
      <c r="EZ396" t="str">
        <f t="shared" si="721"/>
        <v/>
      </c>
      <c r="FA396" s="275">
        <f>VLOOKUP(C396,MOVI!C:DT,53,0)</f>
        <v>0</v>
      </c>
      <c r="FB396" s="275">
        <f>VLOOKUP(C396,FPT!B:EZ,53,0)</f>
        <v>0</v>
      </c>
      <c r="FC396" t="str">
        <f t="shared" si="722"/>
        <v/>
      </c>
      <c r="FD396" s="275">
        <f>VLOOKUP(C396,MOVI!C:DT,54,0)</f>
        <v>0</v>
      </c>
      <c r="FE396" s="275">
        <f>VLOOKUP(C396,FPT!B:FC,54,0)</f>
        <v>0</v>
      </c>
      <c r="FF396" t="str">
        <f t="shared" si="723"/>
        <v/>
      </c>
      <c r="FG396" s="275">
        <f>VLOOKUP(C396,MOVI!C:DT,55,0)</f>
        <v>379038</v>
      </c>
      <c r="FH396" s="275">
        <f>VLOOKUP(C396,FPT!B:FF,55,0)</f>
        <v>379038</v>
      </c>
      <c r="FI396" t="str">
        <f t="shared" si="724"/>
        <v/>
      </c>
      <c r="FJ396" s="275">
        <f>VLOOKUP(C396,MOVI!C:DT,56,0)</f>
        <v>379038</v>
      </c>
      <c r="FK396" s="275">
        <f>VLOOKUP(C396,FPT!B:FI,56,0)</f>
        <v>379038</v>
      </c>
      <c r="FL396" t="str">
        <f t="shared" si="725"/>
        <v/>
      </c>
      <c r="FM396" s="275">
        <f>VLOOKUP(C396,MOVI!C:DT,57,0)</f>
        <v>0</v>
      </c>
      <c r="FN396" s="275">
        <f>VLOOKUP(C396,FPT!B:FL,57,0)</f>
        <v>0</v>
      </c>
      <c r="FO396" t="str">
        <f t="shared" si="726"/>
        <v/>
      </c>
      <c r="FP396" s="275">
        <f>VLOOKUP(C396,MOVI!C:DT,58,0)</f>
        <v>0</v>
      </c>
      <c r="FQ396" s="275">
        <f>VLOOKUP(C396,FPT!B:FO,58,0)</f>
        <v>0</v>
      </c>
      <c r="FR396" t="str">
        <f t="shared" si="727"/>
        <v/>
      </c>
      <c r="FS396" s="275">
        <f>VLOOKUP(C396,MOVI!C:DT,59,0)</f>
        <v>0</v>
      </c>
      <c r="FT396" s="275">
        <f>VLOOKUP(C396,FPT!B:FR,59,0)</f>
        <v>0</v>
      </c>
      <c r="FU396" t="str">
        <f t="shared" si="728"/>
        <v/>
      </c>
      <c r="FV396" s="275">
        <f>VLOOKUP(C396,MOVI!C:DT,60,0)</f>
        <v>0</v>
      </c>
      <c r="FW396" s="275">
        <f>VLOOKUP(C396,FPT!B:FU,60,0)</f>
        <v>0</v>
      </c>
      <c r="FX396" t="str">
        <f t="shared" si="729"/>
        <v/>
      </c>
      <c r="FY396" s="275">
        <f>VLOOKUP(C396,MOVI!C:DT,61,0)</f>
        <v>0</v>
      </c>
      <c r="FZ396" s="275">
        <f>VLOOKUP(C396,FPT!B:FX,61,0)</f>
        <v>0</v>
      </c>
      <c r="GA396" t="str">
        <f t="shared" si="730"/>
        <v/>
      </c>
      <c r="GB396" s="275">
        <f>VLOOKUP(C396,MOVI!C:DT,62,0)</f>
        <v>0</v>
      </c>
      <c r="GC396" s="275">
        <f>VLOOKUP(C396,FPT!B:GA,62,0)</f>
        <v>0</v>
      </c>
      <c r="GD396" t="str">
        <f t="shared" si="731"/>
        <v/>
      </c>
      <c r="GE396" s="275">
        <f>VLOOKUP(C396,MOVI!C:DT,63,0)</f>
        <v>0</v>
      </c>
      <c r="GF396" s="275">
        <f>VLOOKUP(C396,FPT!B:GD,63,0)</f>
        <v>0</v>
      </c>
      <c r="GG396" t="str">
        <f t="shared" si="732"/>
        <v/>
      </c>
      <c r="GH396" s="275">
        <f>VLOOKUP(C396,MOVI!C:DT,64,0)</f>
        <v>0</v>
      </c>
      <c r="GI396" s="275">
        <f>VLOOKUP(C396,FPT!B:GG,64,0)</f>
        <v>0</v>
      </c>
      <c r="GJ396" t="str">
        <f t="shared" si="733"/>
        <v/>
      </c>
      <c r="GK396" s="275">
        <f>VLOOKUP(C396,MOVI!C:DT,65,0)</f>
        <v>0</v>
      </c>
      <c r="GL396" s="275">
        <f>VLOOKUP(C396,FPT!B:GJ,65,0)</f>
        <v>0</v>
      </c>
      <c r="GM396" t="str">
        <f t="shared" si="734"/>
        <v/>
      </c>
      <c r="GN396" s="275">
        <f>VLOOKUP(C396,MOVI!C:DT,66,0)</f>
        <v>0</v>
      </c>
      <c r="GO396" s="275">
        <f>VLOOKUP(C396,FPT!B:GM,66,0)</f>
        <v>0</v>
      </c>
      <c r="GP396" t="str">
        <f t="shared" si="735"/>
        <v/>
      </c>
      <c r="GQ396" s="275">
        <f>VLOOKUP(C396,MOVI!C:DT,67,0)</f>
        <v>0</v>
      </c>
      <c r="GR396" s="275">
        <f>VLOOKUP(C396,FPT!B:GP,67,0)</f>
        <v>0</v>
      </c>
      <c r="GS396" t="str">
        <f t="shared" si="736"/>
        <v/>
      </c>
      <c r="GT396" s="275">
        <f>VLOOKUP(C396,MOVI!C:DT,68,0)</f>
        <v>0</v>
      </c>
      <c r="GU396" s="275">
        <f>VLOOKUP(C396,FPT!B:GS,68,0)</f>
        <v>0</v>
      </c>
      <c r="GV396" t="str">
        <f t="shared" si="737"/>
        <v/>
      </c>
      <c r="GW396" s="275">
        <f>VLOOKUP(C396,MOVI!C:DT,69,0)</f>
        <v>0</v>
      </c>
      <c r="GX396" s="275">
        <f>VLOOKUP(C396,FPT!B:GV,69,0)</f>
        <v>0</v>
      </c>
      <c r="GY396" t="str">
        <f t="shared" si="738"/>
        <v/>
      </c>
      <c r="GZ396" s="275">
        <f>VLOOKUP(C396,MOVI!C:DT,70,0)</f>
        <v>0</v>
      </c>
      <c r="HA396" s="275">
        <f>VLOOKUP(C396,FPT!B:GY,70,0)</f>
        <v>0</v>
      </c>
      <c r="HB396" t="str">
        <f t="shared" si="739"/>
        <v/>
      </c>
      <c r="HC396" s="275">
        <f>VLOOKUP(C396,MOVI!C:DT,71,0)</f>
        <v>3794451</v>
      </c>
      <c r="HD396" s="275">
        <f>ROUND(VLOOKUP(C396,FPT!B:HB,71,0),0)</f>
        <v>3794451</v>
      </c>
      <c r="HE396" t="str">
        <f t="shared" si="740"/>
        <v/>
      </c>
      <c r="HF396" s="275">
        <f>ROUND(VLOOKUP(C396,MOVI!C:DT,72,0),0)</f>
        <v>0</v>
      </c>
      <c r="HG396" s="275">
        <f>ROUND(VLOOKUP(C396,FPT!B:HE,72,0),0)</f>
        <v>0</v>
      </c>
      <c r="HH396" t="str">
        <f t="shared" si="741"/>
        <v/>
      </c>
      <c r="HI396" s="275">
        <f>VLOOKUP(C396,MOVI!C:DT,73,0)</f>
        <v>0</v>
      </c>
      <c r="HJ396" s="275">
        <f>VLOOKUP(C396,FPT!B:HH,73,0)</f>
        <v>0</v>
      </c>
      <c r="HK396" t="str">
        <f t="shared" si="742"/>
        <v/>
      </c>
      <c r="HL396" s="275">
        <f>VLOOKUP(C396,MOVI!C:DT,74,0)</f>
        <v>379038</v>
      </c>
      <c r="HM396" s="275">
        <f>VLOOKUP(C396,FPT!B:HK,74,0)</f>
        <v>379038</v>
      </c>
      <c r="HN396" t="str">
        <f t="shared" si="743"/>
        <v/>
      </c>
      <c r="HO396" s="275">
        <f>VLOOKUP(C396,MOVI!C:DT,75,0)</f>
        <v>0</v>
      </c>
      <c r="HP396" s="275">
        <f>VLOOKUP(C396,FPT!B:HN,75,0)</f>
        <v>0</v>
      </c>
      <c r="HQ396" t="str">
        <f t="shared" si="744"/>
        <v/>
      </c>
      <c r="HR396" s="275">
        <f>VLOOKUP(C396,MOVI!C:DT,76,0)</f>
        <v>0</v>
      </c>
      <c r="HS396" s="275">
        <f>VLOOKUP(C396,FPT!B:HQ,76,0)</f>
        <v>0</v>
      </c>
      <c r="HT396" t="str">
        <f t="shared" si="745"/>
        <v/>
      </c>
      <c r="HU396" s="275">
        <f>VLOOKUP(C396,MOVI!C:DT,77,0)</f>
        <v>0</v>
      </c>
      <c r="HV396" s="275">
        <f>VLOOKUP(C396,FPT!B:HT,77,0)</f>
        <v>0</v>
      </c>
      <c r="HW396" t="str">
        <f t="shared" si="746"/>
        <v/>
      </c>
      <c r="HX396" s="274">
        <f>VLOOKUP(C396,MOVI!C:CB,78,0)</f>
        <v>0</v>
      </c>
      <c r="HY396" s="261">
        <f>VLOOKUP(C396,FPT!$B:$CA,78,0)</f>
        <v>0</v>
      </c>
      <c r="HZ396" t="str">
        <f t="shared" si="747"/>
        <v/>
      </c>
      <c r="IA396" s="275">
        <f>VLOOKUP(C396,MOVI!C:CD,79,0)</f>
        <v>0</v>
      </c>
      <c r="IB396" s="275">
        <f>VLOOKUP(C396,FPT!B:HZ,79,0)</f>
        <v>0</v>
      </c>
      <c r="IC396" t="str">
        <f t="shared" si="748"/>
        <v/>
      </c>
      <c r="ID396" s="275">
        <f>VLOOKUP(C396,MOVI!C:CD,80,0)</f>
        <v>0</v>
      </c>
      <c r="IE396" s="275">
        <f>VLOOKUP(C396,FPT!B:IC,80,0)</f>
        <v>0</v>
      </c>
      <c r="IF396" t="str">
        <f t="shared" si="749"/>
        <v/>
      </c>
      <c r="IG396" s="275">
        <f>VLOOKUP(C396,MOVI!C:DT,81,0)</f>
        <v>0</v>
      </c>
      <c r="IH396" s="275">
        <f>VLOOKUP(C396,FPT!B:IF,81,0)</f>
        <v>0</v>
      </c>
      <c r="II396" t="str">
        <f t="shared" si="750"/>
        <v/>
      </c>
      <c r="IJ396" s="275">
        <f>VLOOKUP(C396,MOVI!C:DT,82,0)</f>
        <v>0</v>
      </c>
      <c r="IK396" s="275">
        <f>VLOOKUP(C396,FPT!B:II,82,0)</f>
        <v>0</v>
      </c>
      <c r="IL396" t="str">
        <f t="shared" si="751"/>
        <v/>
      </c>
      <c r="IM396" s="275">
        <f>ROUND(VLOOKUP(C396,MOVI!C:DT,83,0),0)</f>
        <v>379038</v>
      </c>
      <c r="IN396" s="275">
        <f>ROUND(VLOOKUP(C396,FPT!B:IL,83,0),0)</f>
        <v>379038</v>
      </c>
      <c r="IO396" t="str">
        <f t="shared" si="752"/>
        <v/>
      </c>
      <c r="IP396" s="275">
        <f>ROUND(VLOOKUP(C396,MOVI!C:DT,84,0),0)</f>
        <v>3415413</v>
      </c>
      <c r="IQ396" s="275">
        <f>ROUND(VLOOKUP(C396,FPT!B:IO,84,0),0)</f>
        <v>3415413</v>
      </c>
      <c r="IR396" t="str">
        <f t="shared" si="753"/>
        <v/>
      </c>
      <c r="IS396" s="275">
        <f>ROUND(VLOOKUP(C396,MOVI!C:DT,85,0),0)</f>
        <v>379445</v>
      </c>
      <c r="IT396" s="275">
        <f>ROUND(VLOOKUP(C396,FPT!B:IR,85,0),0)</f>
        <v>379445</v>
      </c>
      <c r="IU396" t="str">
        <f t="shared" si="754"/>
        <v/>
      </c>
      <c r="IV396" s="275">
        <f>VLOOKUP(C396,MOVI!C:DT,86,0)</f>
        <v>0</v>
      </c>
      <c r="IW396" s="275">
        <f>VLOOKUP(C396,FPT!B:IU,86,0)</f>
        <v>0</v>
      </c>
      <c r="IX396" t="str">
        <f t="shared" si="755"/>
        <v/>
      </c>
      <c r="IY396" s="275">
        <f>ROUND(VLOOKUP(C396,MOVI!C:DT,87,0),0)</f>
        <v>379445</v>
      </c>
      <c r="IZ396" s="275">
        <f>ROUND(VLOOKUP(C396,FPT!B:IX,87,0),0)</f>
        <v>379445</v>
      </c>
      <c r="JA396" t="str">
        <f t="shared" si="756"/>
        <v/>
      </c>
      <c r="JB396" s="275">
        <f>VLOOKUP(C396,MOVI!C:DT,88,0)</f>
        <v>0</v>
      </c>
      <c r="JC396" s="275">
        <f>VLOOKUP(C396,FPT!B:JA,88,0)</f>
        <v>0</v>
      </c>
      <c r="JD396" t="str">
        <f t="shared" si="757"/>
        <v/>
      </c>
      <c r="JE396" s="275">
        <f>VLOOKUP(C396,MOVI!C:DT,89,0)</f>
        <v>0</v>
      </c>
      <c r="JF396" s="275">
        <f>VLOOKUP(C396,FPT!B:JD,89,0)</f>
        <v>0</v>
      </c>
      <c r="JG396" t="str">
        <f t="shared" si="758"/>
        <v/>
      </c>
      <c r="JH396" s="275">
        <f>VLOOKUP(C396,MOVI!C:DT,90,0)</f>
        <v>0</v>
      </c>
      <c r="JI396" s="275">
        <f>VLOOKUP(C396,FPT!B:JG,90,0)</f>
        <v>0</v>
      </c>
      <c r="JJ396" t="str">
        <f t="shared" si="759"/>
        <v/>
      </c>
      <c r="JK396" s="275">
        <f>VLOOKUP(C396,MOVI!C:DT,91,0)</f>
        <v>0</v>
      </c>
      <c r="JL396" s="275">
        <f>VLOOKUP(C396,FPT!B:JJ,91,0)</f>
        <v>0</v>
      </c>
      <c r="JM396" t="str">
        <f t="shared" si="760"/>
        <v/>
      </c>
      <c r="JN396" s="275">
        <f>VLOOKUP(C396,MOVI!C:DT,92,0)</f>
        <v>0</v>
      </c>
      <c r="JO396" s="275">
        <f>VLOOKUP(C396,FPT!B:JM,92,0)</f>
        <v>0</v>
      </c>
      <c r="JP396" t="str">
        <f t="shared" si="761"/>
        <v/>
      </c>
      <c r="JQ396" s="275">
        <f>VLOOKUP(C396,MOVI!C:DT,93,0)</f>
        <v>0</v>
      </c>
      <c r="JR396" s="275">
        <f>VLOOKUP(C396,FPT!B:JP,93,0)</f>
        <v>0</v>
      </c>
      <c r="JS396" t="str">
        <f t="shared" si="762"/>
        <v/>
      </c>
      <c r="JT396" s="275">
        <f>VLOOKUP(C396,MOVI!C:DT,94,0)</f>
        <v>0</v>
      </c>
      <c r="JU396" s="275">
        <f>VLOOKUP(C396,FPT!B:JS,94,0)</f>
        <v>0</v>
      </c>
      <c r="JV396" t="str">
        <f t="shared" si="763"/>
        <v/>
      </c>
      <c r="JW396" s="275">
        <f>VLOOKUP(C396,MOVI!C:DT,95,0)</f>
        <v>3415006</v>
      </c>
      <c r="JX396" s="275">
        <f>VLOOKUP(C396,FPT!B:JV,95,0)</f>
        <v>3415006</v>
      </c>
      <c r="JY396" t="str">
        <f t="shared" si="764"/>
        <v/>
      </c>
      <c r="JZ396" s="275">
        <f>VLOOKUP(C396,MOVI!C:DT,96,0)</f>
        <v>0</v>
      </c>
      <c r="KA396" s="275">
        <f>VLOOKUP(C396,FPT!B:JY,96,0)</f>
        <v>0</v>
      </c>
      <c r="KB396" t="str">
        <f t="shared" si="765"/>
        <v/>
      </c>
      <c r="KC396" s="275">
        <f>VLOOKUP(C396,MOVI!C:DT,97,0)</f>
        <v>3415006</v>
      </c>
      <c r="KD396" s="275">
        <f>VLOOKUP(C396,FPT!B:KB,97,0)</f>
        <v>3415006</v>
      </c>
      <c r="KE396" t="str">
        <f t="shared" si="766"/>
        <v/>
      </c>
      <c r="KF396" s="275">
        <f>VLOOKUP(C396,MOVI!C:DT,98,0)</f>
        <v>0</v>
      </c>
      <c r="KG396" s="275">
        <f>VLOOKUP(C396,FPT!B:KE,98,0)</f>
        <v>0</v>
      </c>
      <c r="KH396" t="str">
        <f t="shared" si="767"/>
        <v/>
      </c>
      <c r="KI396" s="275">
        <f>VLOOKUP(C396,MOVI!C:DT,99,0)</f>
        <v>0</v>
      </c>
      <c r="KJ396" s="275">
        <f>VLOOKUP(C396,FPT!B:KH,99,0)</f>
        <v>0</v>
      </c>
      <c r="KK396" t="str">
        <f t="shared" si="768"/>
        <v/>
      </c>
      <c r="KL396" s="275">
        <f>VLOOKUP(C396,MOVI!C:DT,100,0)</f>
        <v>0</v>
      </c>
      <c r="KM396" s="275">
        <f>VLOOKUP(C396,FPT!B:KK,100,0)</f>
        <v>0</v>
      </c>
      <c r="KN396" t="str">
        <f t="shared" si="769"/>
        <v/>
      </c>
      <c r="KO396" s="275">
        <f>VLOOKUP(C396,MOVI!C:DT,101,0)</f>
        <v>0</v>
      </c>
      <c r="KP396" s="275">
        <f>VLOOKUP(C396,FPT!B:KN,101,0)</f>
        <v>0</v>
      </c>
      <c r="KQ396" t="str">
        <f t="shared" si="770"/>
        <v/>
      </c>
      <c r="KR396" s="275">
        <f>VLOOKUP(C396,MOVI!C:DT,102,0)</f>
        <v>0</v>
      </c>
      <c r="KS396" s="275">
        <f>VLOOKUP(C396,FPT!B:KQ,102,0)</f>
        <v>0</v>
      </c>
      <c r="KT396" t="str">
        <f t="shared" si="771"/>
        <v/>
      </c>
      <c r="KU396" s="275">
        <f>VLOOKUP(C396,MOVI!C:DT,103,0)</f>
        <v>0</v>
      </c>
      <c r="KV396" s="275">
        <f>VLOOKUP(C396,FPT!B:KT,103,0)</f>
        <v>0</v>
      </c>
      <c r="KW396" t="str">
        <f t="shared" si="772"/>
        <v/>
      </c>
      <c r="KX396" s="275">
        <f>VLOOKUP(C396,MOVI!C:DT,104,0)</f>
        <v>0</v>
      </c>
      <c r="KY396" s="275">
        <f>VLOOKUP(C396,FPT!B:KW,104,0)</f>
        <v>0</v>
      </c>
      <c r="KZ396" t="str">
        <f t="shared" si="773"/>
        <v/>
      </c>
      <c r="LA396" s="275">
        <f>VLOOKUP(C396,MOVI!C:DT,105,0)</f>
        <v>0</v>
      </c>
      <c r="LB396" s="275">
        <f>VLOOKUP(C396,FPT!B:KZ,105,0)</f>
        <v>0</v>
      </c>
      <c r="LC396" t="str">
        <f t="shared" si="774"/>
        <v/>
      </c>
      <c r="LD396" s="275">
        <f>VLOOKUP(C396,MOVI!C:DT,106,0)</f>
        <v>3794451</v>
      </c>
      <c r="LE396" s="275">
        <f>VLOOKUP(C396,FPT!B:LC,106,0)</f>
        <v>3794451</v>
      </c>
      <c r="LF396" t="str">
        <f t="shared" si="775"/>
        <v/>
      </c>
      <c r="LG396" s="273">
        <f>VLOOKUP(C396,MOVI!C:DT,107,0)</f>
        <v>0</v>
      </c>
      <c r="LH396" s="273">
        <f>VLOOKUP(C396,FPT!B:LF,107,0)</f>
        <v>0</v>
      </c>
      <c r="LI396" t="str">
        <f t="shared" si="776"/>
        <v/>
      </c>
      <c r="LJ396" t="str">
        <f>VLOOKUP(C396,MOVI!C:DV,108,0)</f>
        <v>MoviSouthSales</v>
      </c>
      <c r="LK396" s="252" t="str">
        <f>VLOOKUP(C396,FPT!B:LI,108,0)</f>
        <v>MoviSouthSales</v>
      </c>
      <c r="LL396" t="str">
        <f t="shared" si="777"/>
        <v/>
      </c>
      <c r="LM396" s="275">
        <f>ROUND(VLOOKUP(C396,MOVI!C:DV,109,0),0)</f>
        <v>416667</v>
      </c>
      <c r="LN396" s="275">
        <f>ROUND(VLOOKUP(C396,FPT!B:LL,109,0),0)</f>
        <v>416667</v>
      </c>
      <c r="LO396" t="str">
        <f t="shared" si="778"/>
        <v/>
      </c>
      <c r="LP396" t="str">
        <f>VLOOKUP(C396,MOVI!C:DV,110,0)</f>
        <v>HO</v>
      </c>
      <c r="LQ396" s="247" t="str">
        <f>VLOOKUP(C396,FPT!B:LO,110,0)</f>
        <v>HO</v>
      </c>
      <c r="LR396" t="str">
        <f t="shared" si="779"/>
        <v/>
      </c>
      <c r="LS396">
        <f>MOVI!DI391</f>
        <v>8</v>
      </c>
      <c r="LV396">
        <f>MOVI!DJ391</f>
        <v>0</v>
      </c>
      <c r="LW396">
        <f>MOVI!DK391</f>
        <v>14</v>
      </c>
      <c r="LX396">
        <f>MOVI!DL391</f>
        <v>0</v>
      </c>
      <c r="LY396">
        <f>MOVI!DM391</f>
        <v>0</v>
      </c>
      <c r="LZ396">
        <f>MOVI!DN391</f>
        <v>0</v>
      </c>
      <c r="MA396">
        <f>MOVI!DO391</f>
        <v>0</v>
      </c>
      <c r="MB396" t="str">
        <f>MOVI!DP391</f>
        <v>HO</v>
      </c>
      <c r="MC396">
        <f>MOVI!DQ391</f>
        <v>0</v>
      </c>
      <c r="MD396">
        <f>MOVI!DR391</f>
        <v>0</v>
      </c>
      <c r="ME396" t="str">
        <f>VLOOKUP(C396,MOVI!C:DV,121,0)</f>
        <v>Group 1</v>
      </c>
      <c r="MF396" s="252" t="str">
        <f>VLOOKUP(C396,FPT!B:MD,111,0)</f>
        <v>Group 1</v>
      </c>
      <c r="MG396" t="str">
        <f t="shared" si="672"/>
        <v/>
      </c>
      <c r="MH396" t="str">
        <f>VLOOKUP(C396,MOVI!C:DT,122,0)</f>
        <v>MoviSouthGroup 1</v>
      </c>
      <c r="MI396" s="252" t="str">
        <f>VLOOKUP(C396,FPT!B:DS,112,0)</f>
        <v>MoviSouthGroup 1</v>
      </c>
      <c r="MJ396" t="str">
        <f t="shared" si="780"/>
        <v/>
      </c>
    </row>
    <row r="397" spans="1:348" x14ac:dyDescent="0.25">
      <c r="A397">
        <v>389</v>
      </c>
      <c r="B397" s="63">
        <v>6278</v>
      </c>
      <c r="C397" s="271" t="s">
        <v>1164</v>
      </c>
      <c r="D397" t="str">
        <f>VLOOKUP(C397,MOVI!C:D,2,0)</f>
        <v>Trần Quang Đoàn</v>
      </c>
      <c r="E397" t="str">
        <f>VLOOKUP(C397,FPT!B:C,2,0)</f>
        <v>Trần Quang Đoàn</v>
      </c>
      <c r="F397" t="str">
        <f t="shared" si="673"/>
        <v/>
      </c>
      <c r="G397" t="str">
        <f>VLOOKUP(C397,MOVI!C:E,3,0)</f>
        <v>Sales</v>
      </c>
      <c r="H397" t="str">
        <f>VLOOKUP(C397,FPT!B:F,3,0)</f>
        <v>Sales</v>
      </c>
      <c r="I397" t="str">
        <f t="shared" si="674"/>
        <v/>
      </c>
      <c r="J397" t="str">
        <f>VLOOKUP(C397,MOVI!C:H,4,0)</f>
        <v>Field Sales</v>
      </c>
      <c r="K397" t="str">
        <f>VLOOKUP(C397,FPT!B:I,4,0)</f>
        <v>Field Sales</v>
      </c>
      <c r="L397" t="str">
        <f t="shared" si="675"/>
        <v/>
      </c>
      <c r="M397" t="str">
        <f>VLOOKUP(C397,MOVI!C:DT,5,0)</f>
        <v>Associate</v>
      </c>
      <c r="N397" t="str">
        <f>VLOOKUP(C397,FPT!B:L,5,0)</f>
        <v>Associate</v>
      </c>
      <c r="O397" t="str">
        <f t="shared" si="676"/>
        <v/>
      </c>
      <c r="P397" t="str">
        <f>VLOOKUP(C397,MOVI!C:DT,6,0)</f>
        <v>Field Sales</v>
      </c>
      <c r="Q397" t="str">
        <f>VLOOKUP(C397,FPT!B:O,6,0)</f>
        <v>Field sales</v>
      </c>
      <c r="R397" t="str">
        <f t="shared" si="677"/>
        <v/>
      </c>
      <c r="S397" t="str">
        <f>VLOOKUP(C397,MOVI!C:DT,7,0)</f>
        <v>North</v>
      </c>
      <c r="T397" t="str">
        <f>VLOOKUP(C397,FPT!B:R,7,0)</f>
        <v>North</v>
      </c>
      <c r="U397" t="str">
        <f t="shared" si="678"/>
        <v/>
      </c>
      <c r="V397" t="str">
        <f>VLOOKUP(C397,MOVI!C:DT,8,0)</f>
        <v>Movi</v>
      </c>
      <c r="W397" t="str">
        <f>VLOOKUP(C397,FPT!B:U,8,0)</f>
        <v>Movi</v>
      </c>
      <c r="X397" t="str">
        <f t="shared" si="679"/>
        <v/>
      </c>
      <c r="Y397" t="str">
        <f>VLOOKUP(C397,MOVI!C:DT,9,0)</f>
        <v>Full-time</v>
      </c>
      <c r="Z397" t="str">
        <f>VLOOKUP(C397,FPT!B:X,9,0)</f>
        <v>Full-time</v>
      </c>
      <c r="AA397" t="str">
        <f t="shared" si="680"/>
        <v/>
      </c>
      <c r="AB397" t="str">
        <f>VLOOKUP(C397,MOVI!C:DT,10,0)</f>
        <v>Probation</v>
      </c>
      <c r="AC397" t="str">
        <f>VLOOKUP(C397,FPT!B:AA,10,0)</f>
        <v>Probation</v>
      </c>
      <c r="AD397" t="str">
        <f t="shared" si="681"/>
        <v/>
      </c>
      <c r="AE397" s="247">
        <f>VLOOKUP(C397,MOVI!C:DT,11,0)</f>
        <v>44519</v>
      </c>
      <c r="AF397" s="247">
        <f>VLOOKUP(C397,FPT!B:AD,11,0)</f>
        <v>44519</v>
      </c>
      <c r="AG397" t="str">
        <f t="shared" si="682"/>
        <v/>
      </c>
      <c r="AH397" s="260" t="str">
        <f>VLOOKUP(C397,MOVI!C:DT,12,0)</f>
        <v/>
      </c>
      <c r="AI397" s="260"/>
      <c r="AJ397" t="str">
        <f t="shared" si="671"/>
        <v/>
      </c>
      <c r="AK397">
        <f>VLOOKUP(C397,MOVI!C:DT,13,0)</f>
        <v>0</v>
      </c>
      <c r="AL397" s="247">
        <f>VLOOKUP(C397,FPT!B:AJ,13,0)</f>
        <v>0</v>
      </c>
      <c r="AM397" t="str">
        <f t="shared" si="781"/>
        <v/>
      </c>
      <c r="AN397" s="247">
        <f>VLOOKUP(C397,MOVI!C:DT,14,0)</f>
        <v>0</v>
      </c>
      <c r="AO397" s="247">
        <f>VLOOKUP(C397,FPT!B:AM,14,0)</f>
        <v>0</v>
      </c>
      <c r="AP397" t="str">
        <f t="shared" si="683"/>
        <v/>
      </c>
      <c r="AQ397" t="str">
        <f>VLOOKUP(C397,MOVI!C:DT,15,0)</f>
        <v>JO</v>
      </c>
      <c r="AR397" s="247" t="str">
        <f>VLOOKUP(C397,FPT!B:AP,15,0)</f>
        <v>JO</v>
      </c>
      <c r="AS397" t="str">
        <f t="shared" si="684"/>
        <v/>
      </c>
      <c r="AT397" s="282">
        <f>VLOOKUP(C397,MOVI!C:DT,16,0)</f>
        <v>0.1</v>
      </c>
      <c r="AU397" s="247" t="str">
        <f>VLOOKUP(C397,FPT!B:AS,16,0)</f>
        <v>10%</v>
      </c>
      <c r="AV397" t="str">
        <f t="shared" si="685"/>
        <v>Lệch</v>
      </c>
      <c r="AW397" t="str">
        <f>VLOOKUP(C397,MOVI!C:DT,17,0)</f>
        <v>L</v>
      </c>
      <c r="AX397" s="247" t="str">
        <f>VLOOKUP(C397,FPT!B:AV,17,0)</f>
        <v>L</v>
      </c>
      <c r="AY397" t="str">
        <f t="shared" si="686"/>
        <v/>
      </c>
      <c r="AZ397">
        <f>VLOOKUP(C397,MOVI!C:DT,18,0)</f>
        <v>0</v>
      </c>
      <c r="BA397" s="247">
        <f>VLOOKUP(C397,FPT!B:AY,18,0)</f>
        <v>0</v>
      </c>
      <c r="BB397" t="str">
        <f t="shared" si="687"/>
        <v/>
      </c>
      <c r="BC397" s="275">
        <f>VLOOKUP(C397,MOVI!C:DT,19,0)</f>
        <v>5000000</v>
      </c>
      <c r="BD397" s="275">
        <f>VLOOKUP(C397,FPT!B:BB,19,0)</f>
        <v>5000000</v>
      </c>
      <c r="BE397" t="str">
        <f t="shared" si="688"/>
        <v/>
      </c>
      <c r="BF397">
        <f>VLOOKUP(C397,MOVI!C:DT,20,0)</f>
        <v>0</v>
      </c>
      <c r="BG397" s="252">
        <f>VLOOKUP(C397,FPT!B:BE,20,0)</f>
        <v>0</v>
      </c>
      <c r="BH397" t="str">
        <f t="shared" si="689"/>
        <v/>
      </c>
      <c r="BI397" s="275">
        <f>VLOOKUP(C397,MOVI!C:DT,21,0)</f>
        <v>5000000</v>
      </c>
      <c r="BJ397" s="275">
        <f>VLOOKUP(C397,FPT!B:BH,21,0)</f>
        <v>5000000</v>
      </c>
      <c r="BK397" t="str">
        <f t="shared" si="690"/>
        <v/>
      </c>
      <c r="BL397" s="275">
        <f>VLOOKUP(C397,MOVI!C:DT,22,0)</f>
        <v>0</v>
      </c>
      <c r="BM397" s="275">
        <f>VLOOKUP(C397,FPT!B:BK,22,0)</f>
        <v>0</v>
      </c>
      <c r="BN397" t="str">
        <f t="shared" si="691"/>
        <v/>
      </c>
      <c r="BO397" s="275">
        <f>VLOOKUP(C397,MOVI!C:DT,23,0)</f>
        <v>0</v>
      </c>
      <c r="BP397" s="275">
        <f>VLOOKUP(C397,FPT!B:BN,23,0)</f>
        <v>0</v>
      </c>
      <c r="BQ397" t="str">
        <f t="shared" si="692"/>
        <v/>
      </c>
      <c r="BR397" s="275">
        <f>VLOOKUP(C397,MOVI!C:DT,24,0)</f>
        <v>0</v>
      </c>
      <c r="BS397" s="275">
        <f>VLOOKUP(C397,FPT!B:BQ,24,0)</f>
        <v>0</v>
      </c>
      <c r="BT397" t="str">
        <f t="shared" si="693"/>
        <v/>
      </c>
      <c r="BU397" s="275">
        <f>VLOOKUP(C397,MOVI!C:DT,25,0)</f>
        <v>200000</v>
      </c>
      <c r="BV397" s="275">
        <f>VLOOKUP(C397,FPT!B:BT,25,0)</f>
        <v>200000</v>
      </c>
      <c r="BW397" t="str">
        <f t="shared" si="694"/>
        <v/>
      </c>
      <c r="BX397" s="275">
        <f>VLOOKUP(C397,MOVI!C:DT,26,0)</f>
        <v>0</v>
      </c>
      <c r="BY397" s="275">
        <f>VLOOKUP(C397,FPT!B:BW,26,0)</f>
        <v>0</v>
      </c>
      <c r="BZ397" t="str">
        <f t="shared" si="695"/>
        <v/>
      </c>
      <c r="CA397" s="275">
        <f>VLOOKUP(C397,MOVI!C:DT,27,0)</f>
        <v>730000</v>
      </c>
      <c r="CB397" s="275">
        <f>VLOOKUP(C397,FPT!B:BZ,27,0)</f>
        <v>730000</v>
      </c>
      <c r="CC397" t="str">
        <f t="shared" si="696"/>
        <v/>
      </c>
      <c r="CD397" s="275">
        <f>VLOOKUP(C397,MOVI!C:DT,28,0)</f>
        <v>930000</v>
      </c>
      <c r="CE397" s="275">
        <f>VLOOKUP(C397,FPT!B:CC,28,0)</f>
        <v>930000</v>
      </c>
      <c r="CF397" t="str">
        <f t="shared" si="697"/>
        <v/>
      </c>
      <c r="CG397" t="str">
        <f>VLOOKUP(C397,MOVI!C:DT,29,0)</f>
        <v>CN</v>
      </c>
      <c r="CH397" s="252" t="str">
        <f>VLOOKUP(C397,FPT!B:CF,29,0)</f>
        <v>CN</v>
      </c>
      <c r="CI397" t="str">
        <f t="shared" si="698"/>
        <v/>
      </c>
      <c r="CJ397">
        <f>VLOOKUP(C397,MOVI!C:DT,30,0)</f>
        <v>26</v>
      </c>
      <c r="CK397" s="252">
        <f>VLOOKUP(C397,FPT!B:CI,30,0)</f>
        <v>26</v>
      </c>
      <c r="CL397" t="str">
        <f t="shared" si="699"/>
        <v/>
      </c>
      <c r="CM397">
        <f>VLOOKUP(C397,MOVI!C:DT,31,0)</f>
        <v>26</v>
      </c>
      <c r="CN397" s="252">
        <f>VLOOKUP(C397,FPT!B:CL,31,0)</f>
        <v>26</v>
      </c>
      <c r="CO397" t="str">
        <f t="shared" si="700"/>
        <v/>
      </c>
      <c r="CP397" s="275">
        <f>VLOOKUP(C397,MOVI!C:DT,32,0)</f>
        <v>0</v>
      </c>
      <c r="CQ397" s="275">
        <f>VLOOKUP(C397,FPT!B:CO,32,0)</f>
        <v>0</v>
      </c>
      <c r="CR397" t="str">
        <f t="shared" si="701"/>
        <v/>
      </c>
      <c r="CS397" s="275">
        <f>VLOOKUP(C397,MOVI!C:DT,33,0)</f>
        <v>0</v>
      </c>
      <c r="CT397" s="275">
        <f>VLOOKUP(C397,FPT!B:CR,33,0)</f>
        <v>0</v>
      </c>
      <c r="CU397" t="str">
        <f t="shared" si="702"/>
        <v/>
      </c>
      <c r="CV397" s="275">
        <f>VLOOKUP(C397,MOVI!C:DT,34,0)</f>
        <v>0</v>
      </c>
      <c r="CW397" s="275">
        <f>VLOOKUP(C397,FPT!B:CU,34,0)</f>
        <v>0</v>
      </c>
      <c r="CX397" t="str">
        <f t="shared" si="703"/>
        <v/>
      </c>
      <c r="CY397" s="275">
        <f>VLOOKUP(C397,MOVI!C:DT,35,0)</f>
        <v>26</v>
      </c>
      <c r="CZ397" s="275">
        <f>VLOOKUP(C397,FPT!B:CX,35,0)</f>
        <v>26</v>
      </c>
      <c r="DA397" t="str">
        <f t="shared" si="704"/>
        <v/>
      </c>
      <c r="DB397" s="275">
        <f>VLOOKUP(C397,MOVI!C:DT,36,0)</f>
        <v>0</v>
      </c>
      <c r="DC397" s="275">
        <f>VLOOKUP(C397,FPT!B:DA,36,0)</f>
        <v>0</v>
      </c>
      <c r="DD397" t="str">
        <f t="shared" si="705"/>
        <v/>
      </c>
      <c r="DE397" s="275">
        <f>VLOOKUP(C397,MOVI!C:DT,37,0)</f>
        <v>0</v>
      </c>
      <c r="DF397" s="275">
        <f>VLOOKUP(C397,FPT!B:DD,37,0)</f>
        <v>0</v>
      </c>
      <c r="DG397" t="str">
        <f t="shared" si="706"/>
        <v/>
      </c>
      <c r="DH397" s="275">
        <f>VLOOKUP(C397,MOVI!C:DT,38,0)</f>
        <v>0</v>
      </c>
      <c r="DI397" s="275">
        <f>VLOOKUP(C397,FPT!B:DG,38,0)</f>
        <v>0</v>
      </c>
      <c r="DJ397" t="str">
        <f t="shared" si="707"/>
        <v/>
      </c>
      <c r="DK397" s="275">
        <f>VLOOKUP(C397,MOVI!C:DT,39,0)</f>
        <v>0</v>
      </c>
      <c r="DL397" s="275">
        <f>VLOOKUP(C397,FPT!B:DJ,39,0)</f>
        <v>0</v>
      </c>
      <c r="DM397" t="str">
        <f t="shared" si="708"/>
        <v/>
      </c>
      <c r="DN397" s="275">
        <f>VLOOKUP(C397,MOVI!C:DT,40,0)</f>
        <v>0</v>
      </c>
      <c r="DO397" s="275">
        <f>VLOOKUP(C397,FPT!B:DM,40,0)</f>
        <v>0</v>
      </c>
      <c r="DP397" t="str">
        <f t="shared" si="709"/>
        <v/>
      </c>
      <c r="DQ397" s="275">
        <f>VLOOKUP(C397,MOVI!C:DT,41,0)</f>
        <v>0</v>
      </c>
      <c r="DR397" s="275">
        <f>VLOOKUP(C397,FPT!B:DP,41,0)</f>
        <v>0</v>
      </c>
      <c r="DS397" t="str">
        <f t="shared" si="710"/>
        <v/>
      </c>
      <c r="DT397" s="275">
        <f>VLOOKUP(C397,MOVI!C:DT,42,0)</f>
        <v>5000000</v>
      </c>
      <c r="DU397" s="275">
        <f>ROUND(VLOOKUP(C397,FPT!B:DS,42,0),0)</f>
        <v>5000000</v>
      </c>
      <c r="DV397" t="str">
        <f t="shared" si="711"/>
        <v/>
      </c>
      <c r="DW397" s="275">
        <f>VLOOKUP(C397,MOVI!C:DT,43,0)</f>
        <v>1228889</v>
      </c>
      <c r="DX397" s="275">
        <f>VLOOKUP(C397,FPT!B:DV,43,0)</f>
        <v>1228889</v>
      </c>
      <c r="DY397" t="str">
        <f t="shared" si="712"/>
        <v/>
      </c>
      <c r="DZ397" s="275">
        <f>VLOOKUP(C397,MOVI!C:DT,44,0)</f>
        <v>0</v>
      </c>
      <c r="EA397" s="275">
        <f>VLOOKUP(C397,FPT!B:DY,44,0)</f>
        <v>0</v>
      </c>
      <c r="EB397" t="str">
        <f t="shared" si="713"/>
        <v/>
      </c>
      <c r="EC397" s="275">
        <f>VLOOKUP(C397,MOVI!C:DT,45,0)</f>
        <v>6228889</v>
      </c>
      <c r="ED397" s="275">
        <f>ROUND(VLOOKUP(C397,FPT!B:EB,45,0),0)</f>
        <v>6228889</v>
      </c>
      <c r="EE397" t="str">
        <f t="shared" si="714"/>
        <v/>
      </c>
      <c r="EF397" s="275">
        <f>VLOOKUP(C397,MOVI!C:DT,46,0)</f>
        <v>0</v>
      </c>
      <c r="EG397" s="275">
        <f>VLOOKUP(C397,FPT!B:EE,46,0)</f>
        <v>0</v>
      </c>
      <c r="EH397" t="str">
        <f t="shared" si="715"/>
        <v/>
      </c>
      <c r="EI397" s="275">
        <f>VLOOKUP(C397,MOVI!C:DT,47,0)</f>
        <v>0</v>
      </c>
      <c r="EJ397" s="275">
        <f>VLOOKUP(C397,FPT!B:EH,47,0)</f>
        <v>0</v>
      </c>
      <c r="EK397" t="str">
        <f t="shared" si="716"/>
        <v/>
      </c>
      <c r="EL397" s="275">
        <f>VLOOKUP(C397,MOVI!C:DT,48,0)</f>
        <v>0</v>
      </c>
      <c r="EM397" s="275">
        <f>VLOOKUP(C397,FPT!B:EK,48,0)</f>
        <v>0</v>
      </c>
      <c r="EN397" t="str">
        <f t="shared" si="717"/>
        <v/>
      </c>
      <c r="EO397" s="275">
        <f>VLOOKUP(C397,MOVI!C:DT,49,0)</f>
        <v>200000</v>
      </c>
      <c r="EP397" s="275">
        <f>VLOOKUP(C397,FPT!B:EN,49,0)</f>
        <v>200000</v>
      </c>
      <c r="EQ397" t="str">
        <f t="shared" si="718"/>
        <v/>
      </c>
      <c r="ER397" s="275">
        <f>VLOOKUP(C397,MOVI!C:DT,50,0)</f>
        <v>0</v>
      </c>
      <c r="ES397" s="275">
        <f>VLOOKUP(C397,FPT!B:EQ,50,0)</f>
        <v>0</v>
      </c>
      <c r="ET397" t="str">
        <f t="shared" si="719"/>
        <v/>
      </c>
      <c r="EU397" s="275">
        <f>VLOOKUP(C397,MOVI!C:DT,51,0)</f>
        <v>0</v>
      </c>
      <c r="EV397" s="275">
        <f>VLOOKUP(C397,FPT!B:ET,51,0)</f>
        <v>0</v>
      </c>
      <c r="EW397" t="str">
        <f t="shared" si="720"/>
        <v/>
      </c>
      <c r="EX397" s="275">
        <f>VLOOKUP(C397,MOVI!C:DT,52,0)</f>
        <v>0</v>
      </c>
      <c r="EY397" s="275">
        <f>VLOOKUP(C397,FPT!B:EW,52,0)</f>
        <v>0</v>
      </c>
      <c r="EZ397" t="str">
        <f t="shared" si="721"/>
        <v/>
      </c>
      <c r="FA397" s="275">
        <f>VLOOKUP(C397,MOVI!C:DT,53,0)</f>
        <v>0</v>
      </c>
      <c r="FB397" s="275">
        <f>VLOOKUP(C397,FPT!B:EZ,53,0)</f>
        <v>0</v>
      </c>
      <c r="FC397" t="str">
        <f t="shared" si="722"/>
        <v/>
      </c>
      <c r="FD397" s="275">
        <f>VLOOKUP(C397,MOVI!C:DT,54,0)</f>
        <v>0</v>
      </c>
      <c r="FE397" s="275">
        <f>VLOOKUP(C397,FPT!B:FC,54,0)</f>
        <v>0</v>
      </c>
      <c r="FF397" t="str">
        <f t="shared" si="723"/>
        <v/>
      </c>
      <c r="FG397" s="275">
        <f>VLOOKUP(C397,MOVI!C:DT,55,0)</f>
        <v>730000</v>
      </c>
      <c r="FH397" s="275">
        <f>VLOOKUP(C397,FPT!B:FF,55,0)</f>
        <v>730000</v>
      </c>
      <c r="FI397" t="str">
        <f t="shared" si="724"/>
        <v/>
      </c>
      <c r="FJ397" s="275">
        <f>VLOOKUP(C397,MOVI!C:DT,56,0)</f>
        <v>930000</v>
      </c>
      <c r="FK397" s="275">
        <f>VLOOKUP(C397,FPT!B:FI,56,0)</f>
        <v>930000</v>
      </c>
      <c r="FL397" t="str">
        <f t="shared" si="725"/>
        <v/>
      </c>
      <c r="FM397" s="275">
        <f>VLOOKUP(C397,MOVI!C:DT,57,0)</f>
        <v>0</v>
      </c>
      <c r="FN397" s="275">
        <f>VLOOKUP(C397,FPT!B:FL,57,0)</f>
        <v>0</v>
      </c>
      <c r="FO397" t="str">
        <f t="shared" si="726"/>
        <v/>
      </c>
      <c r="FP397" s="275">
        <f>VLOOKUP(C397,MOVI!C:DT,58,0)</f>
        <v>0</v>
      </c>
      <c r="FQ397" s="275">
        <f>VLOOKUP(C397,FPT!B:FO,58,0)</f>
        <v>0</v>
      </c>
      <c r="FR397" t="str">
        <f t="shared" si="727"/>
        <v/>
      </c>
      <c r="FS397" s="275">
        <f>VLOOKUP(C397,MOVI!C:DT,59,0)</f>
        <v>0</v>
      </c>
      <c r="FT397" s="275">
        <f>VLOOKUP(C397,FPT!B:FR,59,0)</f>
        <v>0</v>
      </c>
      <c r="FU397" t="str">
        <f t="shared" si="728"/>
        <v/>
      </c>
      <c r="FV397" s="275">
        <f>VLOOKUP(C397,MOVI!C:DT,60,0)</f>
        <v>0</v>
      </c>
      <c r="FW397" s="275">
        <f>VLOOKUP(C397,FPT!B:FU,60,0)</f>
        <v>0</v>
      </c>
      <c r="FX397" t="str">
        <f t="shared" si="729"/>
        <v/>
      </c>
      <c r="FY397" s="275">
        <f>VLOOKUP(C397,MOVI!C:DT,61,0)</f>
        <v>0</v>
      </c>
      <c r="FZ397" s="275">
        <f>VLOOKUP(C397,FPT!B:FX,61,0)</f>
        <v>0</v>
      </c>
      <c r="GA397" t="str">
        <f t="shared" si="730"/>
        <v/>
      </c>
      <c r="GB397" s="275">
        <f>VLOOKUP(C397,MOVI!C:DT,62,0)</f>
        <v>0</v>
      </c>
      <c r="GC397" s="275">
        <f>VLOOKUP(C397,FPT!B:GA,62,0)</f>
        <v>0</v>
      </c>
      <c r="GD397" t="str">
        <f t="shared" si="731"/>
        <v/>
      </c>
      <c r="GE397" s="275">
        <f>VLOOKUP(C397,MOVI!C:DT,63,0)</f>
        <v>0</v>
      </c>
      <c r="GF397" s="275">
        <f>VLOOKUP(C397,FPT!B:GD,63,0)</f>
        <v>0</v>
      </c>
      <c r="GG397" t="str">
        <f t="shared" si="732"/>
        <v/>
      </c>
      <c r="GH397" s="275">
        <f>VLOOKUP(C397,MOVI!C:DT,64,0)</f>
        <v>0</v>
      </c>
      <c r="GI397" s="275">
        <f>VLOOKUP(C397,FPT!B:GG,64,0)</f>
        <v>0</v>
      </c>
      <c r="GJ397" t="str">
        <f t="shared" si="733"/>
        <v/>
      </c>
      <c r="GK397" s="275">
        <f>VLOOKUP(C397,MOVI!C:DT,65,0)</f>
        <v>0</v>
      </c>
      <c r="GL397" s="275">
        <f>VLOOKUP(C397,FPT!B:GJ,65,0)</f>
        <v>0</v>
      </c>
      <c r="GM397" t="str">
        <f t="shared" si="734"/>
        <v/>
      </c>
      <c r="GN397" s="275">
        <f>VLOOKUP(C397,MOVI!C:DT,66,0)</f>
        <v>0</v>
      </c>
      <c r="GO397" s="275">
        <f>VLOOKUP(C397,FPT!B:GM,66,0)</f>
        <v>0</v>
      </c>
      <c r="GP397" t="str">
        <f t="shared" si="735"/>
        <v/>
      </c>
      <c r="GQ397" s="275">
        <f>VLOOKUP(C397,MOVI!C:DT,67,0)</f>
        <v>0</v>
      </c>
      <c r="GR397" s="275">
        <f>VLOOKUP(C397,FPT!B:GP,67,0)</f>
        <v>0</v>
      </c>
      <c r="GS397" t="str">
        <f t="shared" si="736"/>
        <v/>
      </c>
      <c r="GT397" s="275">
        <f>VLOOKUP(C397,MOVI!C:DT,68,0)</f>
        <v>0</v>
      </c>
      <c r="GU397" s="275">
        <f>VLOOKUP(C397,FPT!B:GS,68,0)</f>
        <v>0</v>
      </c>
      <c r="GV397" t="str">
        <f t="shared" si="737"/>
        <v/>
      </c>
      <c r="GW397" s="275">
        <f>VLOOKUP(C397,MOVI!C:DT,69,0)</f>
        <v>0</v>
      </c>
      <c r="GX397" s="275">
        <f>VLOOKUP(C397,FPT!B:GV,69,0)</f>
        <v>0</v>
      </c>
      <c r="GY397" t="str">
        <f t="shared" si="738"/>
        <v/>
      </c>
      <c r="GZ397" s="275">
        <f>VLOOKUP(C397,MOVI!C:DT,70,0)</f>
        <v>0</v>
      </c>
      <c r="HA397" s="275">
        <f>VLOOKUP(C397,FPT!B:GY,70,0)</f>
        <v>0</v>
      </c>
      <c r="HB397" t="str">
        <f t="shared" si="739"/>
        <v/>
      </c>
      <c r="HC397" s="275">
        <f>VLOOKUP(C397,MOVI!C:DT,71,0)</f>
        <v>7158889</v>
      </c>
      <c r="HD397" s="275">
        <f>ROUND(VLOOKUP(C397,FPT!B:HB,71,0),0)</f>
        <v>7158889</v>
      </c>
      <c r="HE397" t="str">
        <f t="shared" si="740"/>
        <v/>
      </c>
      <c r="HF397" s="275">
        <f>ROUND(VLOOKUP(C397,MOVI!C:DT,72,0),0)</f>
        <v>0</v>
      </c>
      <c r="HG397" s="275">
        <f>ROUND(VLOOKUP(C397,FPT!B:HE,72,0),0)</f>
        <v>0</v>
      </c>
      <c r="HH397" t="str">
        <f t="shared" si="741"/>
        <v/>
      </c>
      <c r="HI397" s="275">
        <f>VLOOKUP(C397,MOVI!C:DT,73,0)</f>
        <v>200000</v>
      </c>
      <c r="HJ397" s="275">
        <f>VLOOKUP(C397,FPT!B:HH,73,0)</f>
        <v>200000</v>
      </c>
      <c r="HK397" t="str">
        <f t="shared" si="742"/>
        <v/>
      </c>
      <c r="HL397" s="275">
        <f>VLOOKUP(C397,MOVI!C:DT,74,0)</f>
        <v>730000</v>
      </c>
      <c r="HM397" s="275">
        <f>VLOOKUP(C397,FPT!B:HK,74,0)</f>
        <v>730000</v>
      </c>
      <c r="HN397" t="str">
        <f t="shared" si="743"/>
        <v/>
      </c>
      <c r="HO397" s="275">
        <f>VLOOKUP(C397,MOVI!C:DT,75,0)</f>
        <v>0</v>
      </c>
      <c r="HP397" s="275">
        <f>VLOOKUP(C397,FPT!B:HN,75,0)</f>
        <v>0</v>
      </c>
      <c r="HQ397" t="str">
        <f t="shared" si="744"/>
        <v/>
      </c>
      <c r="HR397" s="275">
        <f>VLOOKUP(C397,MOVI!C:DT,76,0)</f>
        <v>0</v>
      </c>
      <c r="HS397" s="275">
        <f>VLOOKUP(C397,FPT!B:HQ,76,0)</f>
        <v>0</v>
      </c>
      <c r="HT397" t="str">
        <f t="shared" si="745"/>
        <v/>
      </c>
      <c r="HU397" s="275">
        <f>VLOOKUP(C397,MOVI!C:DT,77,0)</f>
        <v>0</v>
      </c>
      <c r="HV397" s="275">
        <f>VLOOKUP(C397,FPT!B:HT,77,0)</f>
        <v>0</v>
      </c>
      <c r="HW397" t="str">
        <f t="shared" si="746"/>
        <v/>
      </c>
      <c r="HX397" s="274">
        <f>VLOOKUP(C397,MOVI!C:CB,78,0)</f>
        <v>0</v>
      </c>
      <c r="HY397" s="261">
        <f>VLOOKUP(C397,FPT!$B:$CA,78,0)</f>
        <v>0</v>
      </c>
      <c r="HZ397" t="str">
        <f t="shared" si="747"/>
        <v/>
      </c>
      <c r="IA397" s="275">
        <f>VLOOKUP(C397,MOVI!C:CD,79,0)</f>
        <v>0</v>
      </c>
      <c r="IB397" s="275">
        <f>VLOOKUP(C397,FPT!B:HZ,79,0)</f>
        <v>0</v>
      </c>
      <c r="IC397" t="str">
        <f t="shared" si="748"/>
        <v/>
      </c>
      <c r="ID397" s="275">
        <f>VLOOKUP(C397,MOVI!C:CD,80,0)</f>
        <v>0</v>
      </c>
      <c r="IE397" s="275">
        <f>VLOOKUP(C397,FPT!B:IC,80,0)</f>
        <v>0</v>
      </c>
      <c r="IF397" t="str">
        <f t="shared" si="749"/>
        <v/>
      </c>
      <c r="IG397" s="275">
        <f>VLOOKUP(C397,MOVI!C:DT,81,0)</f>
        <v>0</v>
      </c>
      <c r="IH397" s="275">
        <f>VLOOKUP(C397,FPT!B:IF,81,0)</f>
        <v>0</v>
      </c>
      <c r="II397" t="str">
        <f t="shared" si="750"/>
        <v/>
      </c>
      <c r="IJ397" s="275">
        <f>VLOOKUP(C397,MOVI!C:DT,82,0)</f>
        <v>0</v>
      </c>
      <c r="IK397" s="275">
        <f>VLOOKUP(C397,FPT!B:II,82,0)</f>
        <v>0</v>
      </c>
      <c r="IL397" t="str">
        <f t="shared" si="751"/>
        <v/>
      </c>
      <c r="IM397" s="275">
        <f>ROUND(VLOOKUP(C397,MOVI!C:DT,83,0),0)</f>
        <v>930000</v>
      </c>
      <c r="IN397" s="275">
        <f>ROUND(VLOOKUP(C397,FPT!B:IL,83,0),0)</f>
        <v>930000</v>
      </c>
      <c r="IO397" t="str">
        <f t="shared" si="752"/>
        <v/>
      </c>
      <c r="IP397" s="275">
        <f>VLOOKUP(C397,MOVI!C:DT,84,0)</f>
        <v>6228889</v>
      </c>
      <c r="IQ397" s="275">
        <f>VLOOKUP(C397,FPT!B:IO,84,0)</f>
        <v>6228889</v>
      </c>
      <c r="IR397" t="str">
        <f t="shared" si="753"/>
        <v/>
      </c>
      <c r="IS397" s="275">
        <f>ROUND(VLOOKUP(C397,MOVI!C:DT,85,0),0)</f>
        <v>715889</v>
      </c>
      <c r="IT397" s="275">
        <f>ROUND(VLOOKUP(C397,FPT!B:IR,85,0),0)</f>
        <v>715889</v>
      </c>
      <c r="IU397" t="str">
        <f t="shared" si="754"/>
        <v/>
      </c>
      <c r="IV397" s="275">
        <f>VLOOKUP(C397,MOVI!C:DT,86,0)</f>
        <v>0</v>
      </c>
      <c r="IW397" s="275">
        <f>VLOOKUP(C397,FPT!B:IU,86,0)</f>
        <v>0</v>
      </c>
      <c r="IX397" t="str">
        <f t="shared" si="755"/>
        <v/>
      </c>
      <c r="IY397" s="275">
        <f>ROUND(VLOOKUP(C397,MOVI!C:DT,87,0),0)</f>
        <v>715889</v>
      </c>
      <c r="IZ397" s="275">
        <f>ROUND(VLOOKUP(C397,FPT!B:IX,87,0),0)</f>
        <v>715889</v>
      </c>
      <c r="JA397" t="str">
        <f t="shared" si="756"/>
        <v/>
      </c>
      <c r="JB397" s="275">
        <f>VLOOKUP(C397,MOVI!C:DT,88,0)</f>
        <v>0</v>
      </c>
      <c r="JC397" s="275">
        <f>VLOOKUP(C397,FPT!B:JA,88,0)</f>
        <v>0</v>
      </c>
      <c r="JD397" t="str">
        <f t="shared" si="757"/>
        <v/>
      </c>
      <c r="JE397" s="275">
        <f>VLOOKUP(C397,MOVI!C:DT,89,0)</f>
        <v>0</v>
      </c>
      <c r="JF397" s="275">
        <f>VLOOKUP(C397,FPT!B:JD,89,0)</f>
        <v>0</v>
      </c>
      <c r="JG397" t="str">
        <f t="shared" si="758"/>
        <v/>
      </c>
      <c r="JH397" s="275">
        <f>VLOOKUP(C397,MOVI!C:DT,90,0)</f>
        <v>0</v>
      </c>
      <c r="JI397" s="275">
        <f>VLOOKUP(C397,FPT!B:JG,90,0)</f>
        <v>0</v>
      </c>
      <c r="JJ397" t="str">
        <f t="shared" si="759"/>
        <v/>
      </c>
      <c r="JK397" s="275">
        <f>VLOOKUP(C397,MOVI!C:DT,91,0)</f>
        <v>0</v>
      </c>
      <c r="JL397" s="275">
        <f>VLOOKUP(C397,FPT!B:JJ,91,0)</f>
        <v>0</v>
      </c>
      <c r="JM397" t="str">
        <f t="shared" si="760"/>
        <v/>
      </c>
      <c r="JN397" s="275">
        <f>VLOOKUP(C397,MOVI!C:DT,92,0)</f>
        <v>0</v>
      </c>
      <c r="JO397" s="275">
        <f>VLOOKUP(C397,FPT!B:JM,92,0)</f>
        <v>0</v>
      </c>
      <c r="JP397" t="str">
        <f t="shared" si="761"/>
        <v/>
      </c>
      <c r="JQ397" s="275">
        <f>VLOOKUP(C397,MOVI!C:DT,93,0)</f>
        <v>0</v>
      </c>
      <c r="JR397" s="275">
        <f>VLOOKUP(C397,FPT!B:JP,93,0)</f>
        <v>0</v>
      </c>
      <c r="JS397" t="str">
        <f t="shared" si="762"/>
        <v/>
      </c>
      <c r="JT397" s="275">
        <f>VLOOKUP(C397,MOVI!C:DT,94,0)</f>
        <v>0</v>
      </c>
      <c r="JU397" s="275">
        <f>VLOOKUP(C397,FPT!B:JS,94,0)</f>
        <v>0</v>
      </c>
      <c r="JV397" t="str">
        <f t="shared" si="763"/>
        <v/>
      </c>
      <c r="JW397" s="275">
        <f>VLOOKUP(C397,MOVI!C:DT,95,0)</f>
        <v>6443000</v>
      </c>
      <c r="JX397" s="275">
        <f>VLOOKUP(C397,FPT!B:JV,95,0)</f>
        <v>6443000</v>
      </c>
      <c r="JY397" t="str">
        <f t="shared" si="764"/>
        <v/>
      </c>
      <c r="JZ397" s="275">
        <f>VLOOKUP(C397,MOVI!C:DT,96,0)</f>
        <v>0</v>
      </c>
      <c r="KA397" s="275">
        <f>VLOOKUP(C397,FPT!B:JY,96,0)</f>
        <v>0</v>
      </c>
      <c r="KB397" t="str">
        <f t="shared" si="765"/>
        <v/>
      </c>
      <c r="KC397" s="275">
        <f>VLOOKUP(C397,MOVI!C:DT,97,0)</f>
        <v>6443000</v>
      </c>
      <c r="KD397" s="275">
        <f>VLOOKUP(C397,FPT!B:KB,97,0)</f>
        <v>6443000</v>
      </c>
      <c r="KE397" t="str">
        <f t="shared" si="766"/>
        <v/>
      </c>
      <c r="KF397" s="275">
        <f>VLOOKUP(C397,MOVI!C:DT,98,0)</f>
        <v>0</v>
      </c>
      <c r="KG397" s="275">
        <f>VLOOKUP(C397,FPT!B:KE,98,0)</f>
        <v>0</v>
      </c>
      <c r="KH397" t="str">
        <f t="shared" si="767"/>
        <v/>
      </c>
      <c r="KI397" s="275">
        <f>VLOOKUP(C397,MOVI!C:DT,99,0)</f>
        <v>0</v>
      </c>
      <c r="KJ397" s="275">
        <f>VLOOKUP(C397,FPT!B:KH,99,0)</f>
        <v>0</v>
      </c>
      <c r="KK397" t="str">
        <f t="shared" si="768"/>
        <v/>
      </c>
      <c r="KL397" s="275">
        <f>VLOOKUP(C397,MOVI!C:DT,100,0)</f>
        <v>0</v>
      </c>
      <c r="KM397" s="275">
        <f>VLOOKUP(C397,FPT!B:KK,100,0)</f>
        <v>0</v>
      </c>
      <c r="KN397" t="str">
        <f t="shared" si="769"/>
        <v/>
      </c>
      <c r="KO397" s="275">
        <f>VLOOKUP(C397,MOVI!C:DT,101,0)</f>
        <v>0</v>
      </c>
      <c r="KP397" s="275">
        <f>VLOOKUP(C397,FPT!B:KN,101,0)</f>
        <v>0</v>
      </c>
      <c r="KQ397" t="str">
        <f t="shared" si="770"/>
        <v/>
      </c>
      <c r="KR397" s="275">
        <f>VLOOKUP(C397,MOVI!C:DT,102,0)</f>
        <v>0</v>
      </c>
      <c r="KS397" s="275">
        <f>VLOOKUP(C397,FPT!B:KQ,102,0)</f>
        <v>0</v>
      </c>
      <c r="KT397" t="str">
        <f t="shared" si="771"/>
        <v/>
      </c>
      <c r="KU397" s="275">
        <f>VLOOKUP(C397,MOVI!C:DT,103,0)</f>
        <v>0</v>
      </c>
      <c r="KV397" s="275">
        <f>VLOOKUP(C397,FPT!B:KT,103,0)</f>
        <v>0</v>
      </c>
      <c r="KW397" t="str">
        <f t="shared" si="772"/>
        <v/>
      </c>
      <c r="KX397" s="275">
        <f>VLOOKUP(C397,MOVI!C:DT,104,0)</f>
        <v>0</v>
      </c>
      <c r="KY397" s="275">
        <f>VLOOKUP(C397,FPT!B:KW,104,0)</f>
        <v>0</v>
      </c>
      <c r="KZ397" t="str">
        <f t="shared" si="773"/>
        <v/>
      </c>
      <c r="LA397" s="275">
        <f>VLOOKUP(C397,MOVI!C:DT,105,0)</f>
        <v>0</v>
      </c>
      <c r="LB397" s="275">
        <f>VLOOKUP(C397,FPT!B:KZ,105,0)</f>
        <v>0</v>
      </c>
      <c r="LC397" t="str">
        <f t="shared" si="774"/>
        <v/>
      </c>
      <c r="LD397" s="275">
        <f>VLOOKUP(C397,MOVI!C:DT,106,0)</f>
        <v>7158889</v>
      </c>
      <c r="LE397" s="275">
        <f>VLOOKUP(C397,FPT!B:LC,106,0)</f>
        <v>7158889</v>
      </c>
      <c r="LF397" t="str">
        <f t="shared" si="775"/>
        <v/>
      </c>
      <c r="LG397" s="273">
        <f>VLOOKUP(C397,MOVI!C:DT,107,0)</f>
        <v>0</v>
      </c>
      <c r="LH397" s="273">
        <f>VLOOKUP(C397,FPT!B:LF,107,0)</f>
        <v>0</v>
      </c>
      <c r="LI397" t="str">
        <f t="shared" si="776"/>
        <v/>
      </c>
      <c r="LJ397" t="str">
        <f>VLOOKUP(C397,MOVI!C:DV,108,0)</f>
        <v>MoviNorthSales</v>
      </c>
      <c r="LK397" s="252" t="str">
        <f>VLOOKUP(C397,FPT!B:LI,108,0)</f>
        <v>MoviNorthSales</v>
      </c>
      <c r="LL397" t="str">
        <f t="shared" si="777"/>
        <v/>
      </c>
      <c r="LM397" s="275">
        <f>ROUND(VLOOKUP(C397,MOVI!C:DV,109,0),0)</f>
        <v>416667</v>
      </c>
      <c r="LN397" s="275">
        <f>ROUND(VLOOKUP(C397,FPT!B:LL,109,0),0)</f>
        <v>416667</v>
      </c>
      <c r="LO397" t="str">
        <f t="shared" si="778"/>
        <v/>
      </c>
      <c r="LP397" t="str">
        <f>VLOOKUP(C397,MOVI!C:DV,110,0)</f>
        <v>HPG</v>
      </c>
      <c r="LQ397" s="247" t="str">
        <f>VLOOKUP(C397,FPT!B:LO,110,0)</f>
        <v>HPG</v>
      </c>
      <c r="LR397" t="str">
        <f t="shared" si="779"/>
        <v/>
      </c>
      <c r="LS397">
        <f>MOVI!DI392</f>
        <v>22</v>
      </c>
      <c r="LV397">
        <f>MOVI!DJ392</f>
        <v>0</v>
      </c>
      <c r="LW397">
        <f>MOVI!DK392</f>
        <v>0</v>
      </c>
      <c r="LX397">
        <f>MOVI!DL392</f>
        <v>0</v>
      </c>
      <c r="LY397">
        <f>MOVI!DM392</f>
        <v>0</v>
      </c>
      <c r="LZ397">
        <f>MOVI!DN392</f>
        <v>0</v>
      </c>
      <c r="MA397">
        <f>MOVI!DO392</f>
        <v>0</v>
      </c>
      <c r="MB397" t="str">
        <f>MOVI!DP392</f>
        <v>HPG</v>
      </c>
      <c r="MC397">
        <f>MOVI!DQ392</f>
        <v>0</v>
      </c>
      <c r="MD397">
        <f>MOVI!DR392</f>
        <v>0</v>
      </c>
      <c r="ME397" t="str">
        <f>VLOOKUP(C397,MOVI!C:DV,121,0)</f>
        <v>Group 1</v>
      </c>
      <c r="MF397" s="252" t="str">
        <f>VLOOKUP(C397,FPT!B:MD,111,0)</f>
        <v>Group 1</v>
      </c>
      <c r="MG397" t="str">
        <f t="shared" si="672"/>
        <v/>
      </c>
      <c r="MH397" t="str">
        <f>VLOOKUP(C397,MOVI!C:DT,122,0)</f>
        <v>MoviNorthGroup 1</v>
      </c>
      <c r="MI397" s="252" t="str">
        <f>VLOOKUP(C397,FPT!B:DS,112,0)</f>
        <v>MoviNorthGroup 1</v>
      </c>
      <c r="MJ397" t="str">
        <f t="shared" si="780"/>
        <v/>
      </c>
    </row>
    <row r="398" spans="1:348" x14ac:dyDescent="0.25">
      <c r="A398">
        <v>390</v>
      </c>
      <c r="B398" s="63">
        <v>6279</v>
      </c>
      <c r="C398" s="271" t="s">
        <v>1165</v>
      </c>
      <c r="D398" t="str">
        <f>VLOOKUP(C398,MOVI!C:D,2,0)</f>
        <v>Lại Thị Thúy Duyên</v>
      </c>
      <c r="E398" t="str">
        <f>VLOOKUP(C398,FPT!B:C,2,0)</f>
        <v>Lại Thị Thúy Duyên</v>
      </c>
      <c r="F398" t="str">
        <f t="shared" si="673"/>
        <v/>
      </c>
      <c r="G398" t="str">
        <f>VLOOKUP(C398,MOVI!C:E,3,0)</f>
        <v>Sales</v>
      </c>
      <c r="H398" t="str">
        <f>VLOOKUP(C398,FPT!B:F,3,0)</f>
        <v>Sales</v>
      </c>
      <c r="I398" t="str">
        <f t="shared" si="674"/>
        <v/>
      </c>
      <c r="J398" t="str">
        <f>VLOOKUP(C398,MOVI!C:H,4,0)</f>
        <v>Field Sales</v>
      </c>
      <c r="K398" t="str">
        <f>VLOOKUP(C398,FPT!B:I,4,0)</f>
        <v>Field Sales</v>
      </c>
      <c r="L398" t="str">
        <f t="shared" si="675"/>
        <v/>
      </c>
      <c r="M398" t="str">
        <f>VLOOKUP(C398,MOVI!C:DT,5,0)</f>
        <v>Associate</v>
      </c>
      <c r="N398" t="str">
        <f>VLOOKUP(C398,FPT!B:L,5,0)</f>
        <v>Associate</v>
      </c>
      <c r="O398" t="str">
        <f t="shared" si="676"/>
        <v/>
      </c>
      <c r="P398" t="str">
        <f>VLOOKUP(C398,MOVI!C:DT,6,0)</f>
        <v>Field Sales</v>
      </c>
      <c r="Q398" t="str">
        <f>VLOOKUP(C398,FPT!B:O,6,0)</f>
        <v>Field sales</v>
      </c>
      <c r="R398" t="str">
        <f t="shared" si="677"/>
        <v/>
      </c>
      <c r="S398" t="str">
        <f>VLOOKUP(C398,MOVI!C:DT,7,0)</f>
        <v>South</v>
      </c>
      <c r="T398" t="str">
        <f>VLOOKUP(C398,FPT!B:R,7,0)</f>
        <v>South</v>
      </c>
      <c r="U398" t="str">
        <f t="shared" si="678"/>
        <v/>
      </c>
      <c r="V398" t="str">
        <f>VLOOKUP(C398,MOVI!C:DT,8,0)</f>
        <v>Movi</v>
      </c>
      <c r="W398" t="str">
        <f>VLOOKUP(C398,FPT!B:U,8,0)</f>
        <v>Movi</v>
      </c>
      <c r="X398" t="str">
        <f t="shared" si="679"/>
        <v/>
      </c>
      <c r="Y398" t="str">
        <f>VLOOKUP(C398,MOVI!C:DT,9,0)</f>
        <v>Full-time</v>
      </c>
      <c r="Z398" t="str">
        <f>VLOOKUP(C398,FPT!B:X,9,0)</f>
        <v>Full-time</v>
      </c>
      <c r="AA398" t="str">
        <f t="shared" si="680"/>
        <v/>
      </c>
      <c r="AB398" t="str">
        <f>VLOOKUP(C398,MOVI!C:DT,10,0)</f>
        <v>Probation</v>
      </c>
      <c r="AC398" t="str">
        <f>VLOOKUP(C398,FPT!B:AA,10,0)</f>
        <v>Probation</v>
      </c>
      <c r="AD398" t="str">
        <f t="shared" si="681"/>
        <v/>
      </c>
      <c r="AE398" s="247">
        <f>VLOOKUP(C398,MOVI!C:DT,11,0)</f>
        <v>44519</v>
      </c>
      <c r="AF398" s="247">
        <f>VLOOKUP(C398,FPT!B:AD,11,0)</f>
        <v>44519</v>
      </c>
      <c r="AG398" t="str">
        <f t="shared" si="682"/>
        <v/>
      </c>
      <c r="AH398" s="260" t="str">
        <f>VLOOKUP(C398,MOVI!C:DT,12,0)</f>
        <v/>
      </c>
      <c r="AI398" s="260"/>
      <c r="AJ398" t="str">
        <f t="shared" si="671"/>
        <v/>
      </c>
      <c r="AK398">
        <f>VLOOKUP(C398,MOVI!C:DT,13,0)</f>
        <v>0</v>
      </c>
      <c r="AL398" s="247">
        <f>VLOOKUP(C398,FPT!B:AJ,13,0)</f>
        <v>0</v>
      </c>
      <c r="AM398" t="str">
        <f t="shared" si="781"/>
        <v/>
      </c>
      <c r="AN398" s="247">
        <f>VLOOKUP(C398,MOVI!C:DT,14,0)</f>
        <v>0</v>
      </c>
      <c r="AO398" s="247">
        <f>VLOOKUP(C398,FPT!B:AM,14,0)</f>
        <v>0</v>
      </c>
      <c r="AP398" t="str">
        <f t="shared" si="683"/>
        <v/>
      </c>
      <c r="AQ398" t="str">
        <f>VLOOKUP(C398,MOVI!C:DT,15,0)</f>
        <v>JO</v>
      </c>
      <c r="AR398" s="247" t="str">
        <f>VLOOKUP(C398,FPT!B:AP,15,0)</f>
        <v>JO</v>
      </c>
      <c r="AS398" t="str">
        <f t="shared" si="684"/>
        <v/>
      </c>
      <c r="AT398" s="282">
        <f>VLOOKUP(C398,MOVI!C:DT,16,0)</f>
        <v>0.1</v>
      </c>
      <c r="AU398" s="247" t="str">
        <f>VLOOKUP(C398,FPT!B:AS,16,0)</f>
        <v>10%</v>
      </c>
      <c r="AV398" t="str">
        <f t="shared" si="685"/>
        <v>Lệch</v>
      </c>
      <c r="AW398" t="str">
        <f>VLOOKUP(C398,MOVI!C:DT,17,0)</f>
        <v>L</v>
      </c>
      <c r="AX398" s="247" t="str">
        <f>VLOOKUP(C398,FPT!B:AV,17,0)</f>
        <v>L</v>
      </c>
      <c r="AY398" t="str">
        <f t="shared" si="686"/>
        <v/>
      </c>
      <c r="AZ398">
        <f>VLOOKUP(C398,MOVI!C:DT,18,0)</f>
        <v>0</v>
      </c>
      <c r="BA398" s="247">
        <f>VLOOKUP(C398,FPT!B:AY,18,0)</f>
        <v>0</v>
      </c>
      <c r="BB398" t="str">
        <f t="shared" si="687"/>
        <v/>
      </c>
      <c r="BC398" s="275">
        <f>VLOOKUP(C398,MOVI!C:DT,19,0)</f>
        <v>5000000</v>
      </c>
      <c r="BD398" s="275">
        <f>VLOOKUP(C398,FPT!B:BB,19,0)</f>
        <v>5000000</v>
      </c>
      <c r="BE398" t="str">
        <f t="shared" si="688"/>
        <v/>
      </c>
      <c r="BF398">
        <f>VLOOKUP(C398,MOVI!C:DT,20,0)</f>
        <v>0</v>
      </c>
      <c r="BG398" s="252">
        <f>VLOOKUP(C398,FPT!B:BE,20,0)</f>
        <v>0</v>
      </c>
      <c r="BH398" t="str">
        <f t="shared" si="689"/>
        <v/>
      </c>
      <c r="BI398" s="275">
        <f>VLOOKUP(C398,MOVI!C:DT,21,0)</f>
        <v>5000000</v>
      </c>
      <c r="BJ398" s="275">
        <f>VLOOKUP(C398,FPT!B:BH,21,0)</f>
        <v>5000000</v>
      </c>
      <c r="BK398" t="str">
        <f t="shared" si="690"/>
        <v/>
      </c>
      <c r="BL398" s="275">
        <f>VLOOKUP(C398,MOVI!C:DT,22,0)</f>
        <v>0</v>
      </c>
      <c r="BM398" s="275">
        <f>VLOOKUP(C398,FPT!B:BK,22,0)</f>
        <v>0</v>
      </c>
      <c r="BN398" t="str">
        <f t="shared" si="691"/>
        <v/>
      </c>
      <c r="BO398" s="275">
        <f>VLOOKUP(C398,MOVI!C:DT,23,0)</f>
        <v>0</v>
      </c>
      <c r="BP398" s="275">
        <f>VLOOKUP(C398,FPT!B:BN,23,0)</f>
        <v>0</v>
      </c>
      <c r="BQ398" t="str">
        <f t="shared" si="692"/>
        <v/>
      </c>
      <c r="BR398" s="275">
        <f>VLOOKUP(C398,MOVI!C:DT,24,0)</f>
        <v>0</v>
      </c>
      <c r="BS398" s="275">
        <f>VLOOKUP(C398,FPT!B:BQ,24,0)</f>
        <v>0</v>
      </c>
      <c r="BT398" t="str">
        <f t="shared" si="693"/>
        <v/>
      </c>
      <c r="BU398" s="275">
        <f>VLOOKUP(C398,MOVI!C:DT,25,0)</f>
        <v>200000</v>
      </c>
      <c r="BV398" s="275">
        <f>VLOOKUP(C398,FPT!B:BT,25,0)</f>
        <v>200000</v>
      </c>
      <c r="BW398" t="str">
        <f t="shared" si="694"/>
        <v/>
      </c>
      <c r="BX398" s="275">
        <f>VLOOKUP(C398,MOVI!C:DT,26,0)</f>
        <v>0</v>
      </c>
      <c r="BY398" s="275">
        <f>VLOOKUP(C398,FPT!B:BW,26,0)</f>
        <v>0</v>
      </c>
      <c r="BZ398" t="str">
        <f t="shared" si="695"/>
        <v/>
      </c>
      <c r="CA398" s="275">
        <f>VLOOKUP(C398,MOVI!C:DT,27,0)</f>
        <v>730000</v>
      </c>
      <c r="CB398" s="275">
        <f>VLOOKUP(C398,FPT!B:BZ,27,0)</f>
        <v>730000</v>
      </c>
      <c r="CC398" t="str">
        <f t="shared" si="696"/>
        <v/>
      </c>
      <c r="CD398" s="275">
        <f>VLOOKUP(C398,MOVI!C:DT,28,0)</f>
        <v>930000</v>
      </c>
      <c r="CE398" s="275">
        <f>VLOOKUP(C398,FPT!B:CC,28,0)</f>
        <v>930000</v>
      </c>
      <c r="CF398" t="str">
        <f t="shared" si="697"/>
        <v/>
      </c>
      <c r="CG398" t="str">
        <f>VLOOKUP(C398,MOVI!C:DT,29,0)</f>
        <v>CN</v>
      </c>
      <c r="CH398" s="252" t="str">
        <f>VLOOKUP(C398,FPT!B:CF,29,0)</f>
        <v>CN</v>
      </c>
      <c r="CI398" t="str">
        <f t="shared" si="698"/>
        <v/>
      </c>
      <c r="CJ398">
        <f>VLOOKUP(C398,MOVI!C:DT,30,0)</f>
        <v>26</v>
      </c>
      <c r="CK398" s="252">
        <f>VLOOKUP(C398,FPT!B:CI,30,0)</f>
        <v>26</v>
      </c>
      <c r="CL398" t="str">
        <f t="shared" si="699"/>
        <v/>
      </c>
      <c r="CM398">
        <f>VLOOKUP(C398,MOVI!C:DT,31,0)</f>
        <v>26</v>
      </c>
      <c r="CN398" s="252">
        <f>VLOOKUP(C398,FPT!B:CL,31,0)</f>
        <v>26</v>
      </c>
      <c r="CO398" t="str">
        <f t="shared" si="700"/>
        <v/>
      </c>
      <c r="CP398" s="275">
        <f>VLOOKUP(C398,MOVI!C:DT,32,0)</f>
        <v>0</v>
      </c>
      <c r="CQ398" s="275">
        <f>VLOOKUP(C398,FPT!B:CO,32,0)</f>
        <v>0</v>
      </c>
      <c r="CR398" t="str">
        <f t="shared" si="701"/>
        <v/>
      </c>
      <c r="CS398" s="275">
        <f>VLOOKUP(C398,MOVI!C:DT,33,0)</f>
        <v>0</v>
      </c>
      <c r="CT398" s="275">
        <f>VLOOKUP(C398,FPT!B:CR,33,0)</f>
        <v>0</v>
      </c>
      <c r="CU398" t="str">
        <f t="shared" si="702"/>
        <v/>
      </c>
      <c r="CV398" s="275">
        <f>VLOOKUP(C398,MOVI!C:DT,34,0)</f>
        <v>0</v>
      </c>
      <c r="CW398" s="275">
        <f>VLOOKUP(C398,FPT!B:CU,34,0)</f>
        <v>0</v>
      </c>
      <c r="CX398" t="str">
        <f t="shared" si="703"/>
        <v/>
      </c>
      <c r="CY398" s="275">
        <f>VLOOKUP(C398,MOVI!C:DT,35,0)</f>
        <v>26</v>
      </c>
      <c r="CZ398" s="275">
        <f>VLOOKUP(C398,FPT!B:CX,35,0)</f>
        <v>26</v>
      </c>
      <c r="DA398" t="str">
        <f t="shared" si="704"/>
        <v/>
      </c>
      <c r="DB398" s="275">
        <f>VLOOKUP(C398,MOVI!C:DT,36,0)</f>
        <v>0</v>
      </c>
      <c r="DC398" s="275">
        <f>VLOOKUP(C398,FPT!B:DA,36,0)</f>
        <v>0</v>
      </c>
      <c r="DD398" t="str">
        <f t="shared" si="705"/>
        <v/>
      </c>
      <c r="DE398" s="275">
        <f>VLOOKUP(C398,MOVI!C:DT,37,0)</f>
        <v>0</v>
      </c>
      <c r="DF398" s="275">
        <f>VLOOKUP(C398,FPT!B:DD,37,0)</f>
        <v>0</v>
      </c>
      <c r="DG398" t="str">
        <f t="shared" si="706"/>
        <v/>
      </c>
      <c r="DH398" s="275">
        <f>VLOOKUP(C398,MOVI!C:DT,38,0)</f>
        <v>0</v>
      </c>
      <c r="DI398" s="275">
        <f>VLOOKUP(C398,FPT!B:DG,38,0)</f>
        <v>0</v>
      </c>
      <c r="DJ398" t="str">
        <f t="shared" si="707"/>
        <v/>
      </c>
      <c r="DK398" s="275">
        <f>VLOOKUP(C398,MOVI!C:DT,39,0)</f>
        <v>0</v>
      </c>
      <c r="DL398" s="275">
        <f>VLOOKUP(C398,FPT!B:DJ,39,0)</f>
        <v>0</v>
      </c>
      <c r="DM398" t="str">
        <f t="shared" si="708"/>
        <v/>
      </c>
      <c r="DN398" s="275">
        <f>VLOOKUP(C398,MOVI!C:DT,40,0)</f>
        <v>0</v>
      </c>
      <c r="DO398" s="275">
        <f>VLOOKUP(C398,FPT!B:DM,40,0)</f>
        <v>0</v>
      </c>
      <c r="DP398" t="str">
        <f t="shared" si="709"/>
        <v/>
      </c>
      <c r="DQ398" s="275">
        <f>VLOOKUP(C398,MOVI!C:DT,41,0)</f>
        <v>0</v>
      </c>
      <c r="DR398" s="275">
        <f>VLOOKUP(C398,FPT!B:DP,41,0)</f>
        <v>0</v>
      </c>
      <c r="DS398" t="str">
        <f t="shared" si="710"/>
        <v/>
      </c>
      <c r="DT398" s="275">
        <f>VLOOKUP(C398,MOVI!C:DT,42,0)</f>
        <v>5000000</v>
      </c>
      <c r="DU398" s="275">
        <f>ROUND(VLOOKUP(C398,FPT!B:DS,42,0),0)</f>
        <v>5000000</v>
      </c>
      <c r="DV398" t="str">
        <f t="shared" si="711"/>
        <v/>
      </c>
      <c r="DW398" s="275">
        <f>VLOOKUP(C398,MOVI!C:DT,43,0)</f>
        <v>1228889</v>
      </c>
      <c r="DX398" s="275">
        <f>VLOOKUP(C398,FPT!B:DV,43,0)</f>
        <v>1228889</v>
      </c>
      <c r="DY398" t="str">
        <f t="shared" si="712"/>
        <v/>
      </c>
      <c r="DZ398" s="275">
        <f>VLOOKUP(C398,MOVI!C:DT,44,0)</f>
        <v>0</v>
      </c>
      <c r="EA398" s="275">
        <f>VLOOKUP(C398,FPT!B:DY,44,0)</f>
        <v>0</v>
      </c>
      <c r="EB398" t="str">
        <f t="shared" si="713"/>
        <v/>
      </c>
      <c r="EC398" s="275">
        <f>VLOOKUP(C398,MOVI!C:DT,45,0)</f>
        <v>6228889</v>
      </c>
      <c r="ED398" s="275">
        <f>ROUND(VLOOKUP(C398,FPT!B:EB,45,0),0)</f>
        <v>6228889</v>
      </c>
      <c r="EE398" t="str">
        <f t="shared" si="714"/>
        <v/>
      </c>
      <c r="EF398" s="275">
        <f>VLOOKUP(C398,MOVI!C:DT,46,0)</f>
        <v>0</v>
      </c>
      <c r="EG398" s="275">
        <f>VLOOKUP(C398,FPT!B:EE,46,0)</f>
        <v>0</v>
      </c>
      <c r="EH398" t="str">
        <f t="shared" si="715"/>
        <v/>
      </c>
      <c r="EI398" s="275">
        <f>VLOOKUP(C398,MOVI!C:DT,47,0)</f>
        <v>0</v>
      </c>
      <c r="EJ398" s="275">
        <f>VLOOKUP(C398,FPT!B:EH,47,0)</f>
        <v>0</v>
      </c>
      <c r="EK398" t="str">
        <f t="shared" si="716"/>
        <v/>
      </c>
      <c r="EL398" s="275">
        <f>VLOOKUP(C398,MOVI!C:DT,48,0)</f>
        <v>0</v>
      </c>
      <c r="EM398" s="275">
        <f>VLOOKUP(C398,FPT!B:EK,48,0)</f>
        <v>0</v>
      </c>
      <c r="EN398" t="str">
        <f t="shared" si="717"/>
        <v/>
      </c>
      <c r="EO398" s="275">
        <f>VLOOKUP(C398,MOVI!C:DT,49,0)</f>
        <v>200000</v>
      </c>
      <c r="EP398" s="275">
        <f>VLOOKUP(C398,FPT!B:EN,49,0)</f>
        <v>200000</v>
      </c>
      <c r="EQ398" t="str">
        <f t="shared" si="718"/>
        <v/>
      </c>
      <c r="ER398" s="275">
        <f>VLOOKUP(C398,MOVI!C:DT,50,0)</f>
        <v>0</v>
      </c>
      <c r="ES398" s="275">
        <f>VLOOKUP(C398,FPT!B:EQ,50,0)</f>
        <v>0</v>
      </c>
      <c r="ET398" t="str">
        <f t="shared" si="719"/>
        <v/>
      </c>
      <c r="EU398" s="275">
        <f>VLOOKUP(C398,MOVI!C:DT,51,0)</f>
        <v>0</v>
      </c>
      <c r="EV398" s="275">
        <f>VLOOKUP(C398,FPT!B:ET,51,0)</f>
        <v>0</v>
      </c>
      <c r="EW398" t="str">
        <f t="shared" si="720"/>
        <v/>
      </c>
      <c r="EX398" s="275">
        <f>VLOOKUP(C398,MOVI!C:DT,52,0)</f>
        <v>0</v>
      </c>
      <c r="EY398" s="275">
        <f>VLOOKUP(C398,FPT!B:EW,52,0)</f>
        <v>0</v>
      </c>
      <c r="EZ398" t="str">
        <f t="shared" si="721"/>
        <v/>
      </c>
      <c r="FA398" s="275">
        <f>VLOOKUP(C398,MOVI!C:DT,53,0)</f>
        <v>0</v>
      </c>
      <c r="FB398" s="275">
        <f>VLOOKUP(C398,FPT!B:EZ,53,0)</f>
        <v>0</v>
      </c>
      <c r="FC398" t="str">
        <f t="shared" si="722"/>
        <v/>
      </c>
      <c r="FD398" s="275">
        <f>VLOOKUP(C398,MOVI!C:DT,54,0)</f>
        <v>0</v>
      </c>
      <c r="FE398" s="275">
        <f>VLOOKUP(C398,FPT!B:FC,54,0)</f>
        <v>0</v>
      </c>
      <c r="FF398" t="str">
        <f t="shared" si="723"/>
        <v/>
      </c>
      <c r="FG398" s="275">
        <f>VLOOKUP(C398,MOVI!C:DT,55,0)</f>
        <v>730000</v>
      </c>
      <c r="FH398" s="275">
        <f>VLOOKUP(C398,FPT!B:FF,55,0)</f>
        <v>730000</v>
      </c>
      <c r="FI398" t="str">
        <f t="shared" si="724"/>
        <v/>
      </c>
      <c r="FJ398" s="275">
        <f>VLOOKUP(C398,MOVI!C:DT,56,0)</f>
        <v>930000</v>
      </c>
      <c r="FK398" s="275">
        <f>VLOOKUP(C398,FPT!B:FI,56,0)</f>
        <v>930000</v>
      </c>
      <c r="FL398" t="str">
        <f t="shared" si="725"/>
        <v/>
      </c>
      <c r="FM398" s="275">
        <f>VLOOKUP(C398,MOVI!C:DT,57,0)</f>
        <v>0</v>
      </c>
      <c r="FN398" s="275">
        <f>VLOOKUP(C398,FPT!B:FL,57,0)</f>
        <v>0</v>
      </c>
      <c r="FO398" t="str">
        <f t="shared" si="726"/>
        <v/>
      </c>
      <c r="FP398" s="275">
        <f>VLOOKUP(C398,MOVI!C:DT,58,0)</f>
        <v>0</v>
      </c>
      <c r="FQ398" s="275">
        <f>VLOOKUP(C398,FPT!B:FO,58,0)</f>
        <v>0</v>
      </c>
      <c r="FR398" t="str">
        <f t="shared" si="727"/>
        <v/>
      </c>
      <c r="FS398" s="275">
        <f>VLOOKUP(C398,MOVI!C:DT,59,0)</f>
        <v>0</v>
      </c>
      <c r="FT398" s="275">
        <f>VLOOKUP(C398,FPT!B:FR,59,0)</f>
        <v>0</v>
      </c>
      <c r="FU398" t="str">
        <f t="shared" si="728"/>
        <v/>
      </c>
      <c r="FV398" s="275">
        <f>VLOOKUP(C398,MOVI!C:DT,60,0)</f>
        <v>0</v>
      </c>
      <c r="FW398" s="275">
        <f>VLOOKUP(C398,FPT!B:FU,60,0)</f>
        <v>0</v>
      </c>
      <c r="FX398" t="str">
        <f t="shared" si="729"/>
        <v/>
      </c>
      <c r="FY398" s="275">
        <f>VLOOKUP(C398,MOVI!C:DT,61,0)</f>
        <v>0</v>
      </c>
      <c r="FZ398" s="275">
        <f>VLOOKUP(C398,FPT!B:FX,61,0)</f>
        <v>0</v>
      </c>
      <c r="GA398" t="str">
        <f t="shared" si="730"/>
        <v/>
      </c>
      <c r="GB398" s="275">
        <f>VLOOKUP(C398,MOVI!C:DT,62,0)</f>
        <v>0</v>
      </c>
      <c r="GC398" s="275">
        <f>VLOOKUP(C398,FPT!B:GA,62,0)</f>
        <v>0</v>
      </c>
      <c r="GD398" t="str">
        <f t="shared" si="731"/>
        <v/>
      </c>
      <c r="GE398" s="275">
        <f>VLOOKUP(C398,MOVI!C:DT,63,0)</f>
        <v>0</v>
      </c>
      <c r="GF398" s="275">
        <f>VLOOKUP(C398,FPT!B:GD,63,0)</f>
        <v>0</v>
      </c>
      <c r="GG398" t="str">
        <f t="shared" si="732"/>
        <v/>
      </c>
      <c r="GH398" s="275">
        <f>VLOOKUP(C398,MOVI!C:DT,64,0)</f>
        <v>0</v>
      </c>
      <c r="GI398" s="275">
        <f>VLOOKUP(C398,FPT!B:GG,64,0)</f>
        <v>0</v>
      </c>
      <c r="GJ398" t="str">
        <f t="shared" si="733"/>
        <v/>
      </c>
      <c r="GK398" s="275">
        <f>VLOOKUP(C398,MOVI!C:DT,65,0)</f>
        <v>0</v>
      </c>
      <c r="GL398" s="275">
        <f>VLOOKUP(C398,FPT!B:GJ,65,0)</f>
        <v>0</v>
      </c>
      <c r="GM398" t="str">
        <f t="shared" si="734"/>
        <v/>
      </c>
      <c r="GN398" s="275">
        <f>VLOOKUP(C398,MOVI!C:DT,66,0)</f>
        <v>0</v>
      </c>
      <c r="GO398" s="275">
        <f>VLOOKUP(C398,FPT!B:GM,66,0)</f>
        <v>0</v>
      </c>
      <c r="GP398" t="str">
        <f t="shared" si="735"/>
        <v/>
      </c>
      <c r="GQ398" s="275">
        <f>VLOOKUP(C398,MOVI!C:DT,67,0)</f>
        <v>0</v>
      </c>
      <c r="GR398" s="275">
        <f>VLOOKUP(C398,FPT!B:GP,67,0)</f>
        <v>0</v>
      </c>
      <c r="GS398" t="str">
        <f t="shared" si="736"/>
        <v/>
      </c>
      <c r="GT398" s="275">
        <f>VLOOKUP(C398,MOVI!C:DT,68,0)</f>
        <v>0</v>
      </c>
      <c r="GU398" s="275">
        <f>VLOOKUP(C398,FPT!B:GS,68,0)</f>
        <v>0</v>
      </c>
      <c r="GV398" t="str">
        <f t="shared" si="737"/>
        <v/>
      </c>
      <c r="GW398" s="275">
        <f>VLOOKUP(C398,MOVI!C:DT,69,0)</f>
        <v>0</v>
      </c>
      <c r="GX398" s="275">
        <f>VLOOKUP(C398,FPT!B:GV,69,0)</f>
        <v>0</v>
      </c>
      <c r="GY398" t="str">
        <f t="shared" si="738"/>
        <v/>
      </c>
      <c r="GZ398" s="275">
        <f>VLOOKUP(C398,MOVI!C:DT,70,0)</f>
        <v>0</v>
      </c>
      <c r="HA398" s="275">
        <f>VLOOKUP(C398,FPT!B:GY,70,0)</f>
        <v>0</v>
      </c>
      <c r="HB398" t="str">
        <f t="shared" si="739"/>
        <v/>
      </c>
      <c r="HC398" s="275">
        <f>VLOOKUP(C398,MOVI!C:DT,71,0)</f>
        <v>7158889</v>
      </c>
      <c r="HD398" s="275">
        <f>ROUND(VLOOKUP(C398,FPT!B:HB,71,0),0)</f>
        <v>7158889</v>
      </c>
      <c r="HE398" t="str">
        <f t="shared" si="740"/>
        <v/>
      </c>
      <c r="HF398" s="275">
        <f>ROUND(VLOOKUP(C398,MOVI!C:DT,72,0),0)</f>
        <v>0</v>
      </c>
      <c r="HG398" s="275">
        <f>ROUND(VLOOKUP(C398,FPT!B:HE,72,0),0)</f>
        <v>0</v>
      </c>
      <c r="HH398" t="str">
        <f t="shared" si="741"/>
        <v/>
      </c>
      <c r="HI398" s="275">
        <f>VLOOKUP(C398,MOVI!C:DT,73,0)</f>
        <v>200000</v>
      </c>
      <c r="HJ398" s="275">
        <f>VLOOKUP(C398,FPT!B:HH,73,0)</f>
        <v>200000</v>
      </c>
      <c r="HK398" t="str">
        <f t="shared" si="742"/>
        <v/>
      </c>
      <c r="HL398" s="275">
        <f>VLOOKUP(C398,MOVI!C:DT,74,0)</f>
        <v>730000</v>
      </c>
      <c r="HM398" s="275">
        <f>VLOOKUP(C398,FPT!B:HK,74,0)</f>
        <v>730000</v>
      </c>
      <c r="HN398" t="str">
        <f t="shared" si="743"/>
        <v/>
      </c>
      <c r="HO398" s="275">
        <f>VLOOKUP(C398,MOVI!C:DT,75,0)</f>
        <v>0</v>
      </c>
      <c r="HP398" s="275">
        <f>VLOOKUP(C398,FPT!B:HN,75,0)</f>
        <v>0</v>
      </c>
      <c r="HQ398" t="str">
        <f t="shared" si="744"/>
        <v/>
      </c>
      <c r="HR398" s="275">
        <f>VLOOKUP(C398,MOVI!C:DT,76,0)</f>
        <v>0</v>
      </c>
      <c r="HS398" s="275">
        <f>VLOOKUP(C398,FPT!B:HQ,76,0)</f>
        <v>0</v>
      </c>
      <c r="HT398" t="str">
        <f t="shared" si="745"/>
        <v/>
      </c>
      <c r="HU398" s="275">
        <f>VLOOKUP(C398,MOVI!C:DT,77,0)</f>
        <v>0</v>
      </c>
      <c r="HV398" s="275">
        <f>VLOOKUP(C398,FPT!B:HT,77,0)</f>
        <v>0</v>
      </c>
      <c r="HW398" t="str">
        <f t="shared" si="746"/>
        <v/>
      </c>
      <c r="HX398" s="274">
        <f>VLOOKUP(C398,MOVI!C:CB,78,0)</f>
        <v>0</v>
      </c>
      <c r="HY398" s="261">
        <f>VLOOKUP(C398,FPT!$B:$CA,78,0)</f>
        <v>0</v>
      </c>
      <c r="HZ398" t="str">
        <f t="shared" si="747"/>
        <v/>
      </c>
      <c r="IA398" s="275">
        <f>VLOOKUP(C398,MOVI!C:CD,79,0)</f>
        <v>0</v>
      </c>
      <c r="IB398" s="275">
        <f>VLOOKUP(C398,FPT!B:HZ,79,0)</f>
        <v>0</v>
      </c>
      <c r="IC398" t="str">
        <f t="shared" si="748"/>
        <v/>
      </c>
      <c r="ID398" s="275">
        <f>VLOOKUP(C398,MOVI!C:CD,80,0)</f>
        <v>0</v>
      </c>
      <c r="IE398" s="275">
        <f>VLOOKUP(C398,FPT!B:IC,80,0)</f>
        <v>0</v>
      </c>
      <c r="IF398" t="str">
        <f t="shared" si="749"/>
        <v/>
      </c>
      <c r="IG398" s="275">
        <f>VLOOKUP(C398,MOVI!C:DT,81,0)</f>
        <v>0</v>
      </c>
      <c r="IH398" s="275">
        <f>VLOOKUP(C398,FPT!B:IF,81,0)</f>
        <v>0</v>
      </c>
      <c r="II398" t="str">
        <f t="shared" si="750"/>
        <v/>
      </c>
      <c r="IJ398" s="275">
        <f>VLOOKUP(C398,MOVI!C:DT,82,0)</f>
        <v>0</v>
      </c>
      <c r="IK398" s="275">
        <f>VLOOKUP(C398,FPT!B:II,82,0)</f>
        <v>0</v>
      </c>
      <c r="IL398" t="str">
        <f t="shared" si="751"/>
        <v/>
      </c>
      <c r="IM398" s="275">
        <f>ROUND(VLOOKUP(C398,MOVI!C:DT,83,0),0)</f>
        <v>930000</v>
      </c>
      <c r="IN398" s="275">
        <f>ROUND(VLOOKUP(C398,FPT!B:IL,83,0),0)</f>
        <v>930000</v>
      </c>
      <c r="IO398" t="str">
        <f t="shared" si="752"/>
        <v/>
      </c>
      <c r="IP398" s="275">
        <f>VLOOKUP(C398,MOVI!C:DT,84,0)</f>
        <v>6228889</v>
      </c>
      <c r="IQ398" s="275">
        <f>VLOOKUP(C398,FPT!B:IO,84,0)</f>
        <v>6228889</v>
      </c>
      <c r="IR398" t="str">
        <f t="shared" si="753"/>
        <v/>
      </c>
      <c r="IS398" s="275">
        <f>ROUND(VLOOKUP(C398,MOVI!C:DT,85,0),0)</f>
        <v>715889</v>
      </c>
      <c r="IT398" s="275">
        <f>ROUND(VLOOKUP(C398,FPT!B:IR,85,0),0)</f>
        <v>715889</v>
      </c>
      <c r="IU398" t="str">
        <f t="shared" si="754"/>
        <v/>
      </c>
      <c r="IV398" s="275">
        <f>VLOOKUP(C398,MOVI!C:DT,86,0)</f>
        <v>0</v>
      </c>
      <c r="IW398" s="275">
        <f>VLOOKUP(C398,FPT!B:IU,86,0)</f>
        <v>0</v>
      </c>
      <c r="IX398" t="str">
        <f t="shared" si="755"/>
        <v/>
      </c>
      <c r="IY398" s="275">
        <f>ROUND(VLOOKUP(C398,MOVI!C:DT,87,0),0)</f>
        <v>715889</v>
      </c>
      <c r="IZ398" s="275">
        <f>ROUND(VLOOKUP(C398,FPT!B:IX,87,0),0)</f>
        <v>715889</v>
      </c>
      <c r="JA398" t="str">
        <f t="shared" si="756"/>
        <v/>
      </c>
      <c r="JB398" s="275">
        <f>VLOOKUP(C398,MOVI!C:DT,88,0)</f>
        <v>0</v>
      </c>
      <c r="JC398" s="275">
        <f>VLOOKUP(C398,FPT!B:JA,88,0)</f>
        <v>0</v>
      </c>
      <c r="JD398" t="str">
        <f t="shared" si="757"/>
        <v/>
      </c>
      <c r="JE398" s="275">
        <f>VLOOKUP(C398,MOVI!C:DT,89,0)</f>
        <v>0</v>
      </c>
      <c r="JF398" s="275">
        <f>VLOOKUP(C398,FPT!B:JD,89,0)</f>
        <v>0</v>
      </c>
      <c r="JG398" t="str">
        <f t="shared" si="758"/>
        <v/>
      </c>
      <c r="JH398" s="275">
        <f>VLOOKUP(C398,MOVI!C:DT,90,0)</f>
        <v>0</v>
      </c>
      <c r="JI398" s="275">
        <f>VLOOKUP(C398,FPT!B:JG,90,0)</f>
        <v>0</v>
      </c>
      <c r="JJ398" t="str">
        <f t="shared" si="759"/>
        <v/>
      </c>
      <c r="JK398" s="275">
        <f>VLOOKUP(C398,MOVI!C:DT,91,0)</f>
        <v>0</v>
      </c>
      <c r="JL398" s="275">
        <f>VLOOKUP(C398,FPT!B:JJ,91,0)</f>
        <v>0</v>
      </c>
      <c r="JM398" t="str">
        <f t="shared" si="760"/>
        <v/>
      </c>
      <c r="JN398" s="275">
        <f>VLOOKUP(C398,MOVI!C:DT,92,0)</f>
        <v>0</v>
      </c>
      <c r="JO398" s="275">
        <f>VLOOKUP(C398,FPT!B:JM,92,0)</f>
        <v>0</v>
      </c>
      <c r="JP398" t="str">
        <f t="shared" si="761"/>
        <v/>
      </c>
      <c r="JQ398" s="275">
        <f>VLOOKUP(C398,MOVI!C:DT,93,0)</f>
        <v>0</v>
      </c>
      <c r="JR398" s="275">
        <f>VLOOKUP(C398,FPT!B:JP,93,0)</f>
        <v>0</v>
      </c>
      <c r="JS398" t="str">
        <f t="shared" si="762"/>
        <v/>
      </c>
      <c r="JT398" s="275">
        <f>VLOOKUP(C398,MOVI!C:DT,94,0)</f>
        <v>0</v>
      </c>
      <c r="JU398" s="275">
        <f>VLOOKUP(C398,FPT!B:JS,94,0)</f>
        <v>0</v>
      </c>
      <c r="JV398" t="str">
        <f t="shared" si="763"/>
        <v/>
      </c>
      <c r="JW398" s="275">
        <f>VLOOKUP(C398,MOVI!C:DT,95,0)</f>
        <v>6443000</v>
      </c>
      <c r="JX398" s="275">
        <f>VLOOKUP(C398,FPT!B:JV,95,0)</f>
        <v>6443000</v>
      </c>
      <c r="JY398" t="str">
        <f t="shared" si="764"/>
        <v/>
      </c>
      <c r="JZ398" s="275">
        <f>VLOOKUP(C398,MOVI!C:DT,96,0)</f>
        <v>0</v>
      </c>
      <c r="KA398" s="275">
        <f>VLOOKUP(C398,FPT!B:JY,96,0)</f>
        <v>0</v>
      </c>
      <c r="KB398" t="str">
        <f t="shared" si="765"/>
        <v/>
      </c>
      <c r="KC398" s="275">
        <f>VLOOKUP(C398,MOVI!C:DT,97,0)</f>
        <v>6443000</v>
      </c>
      <c r="KD398" s="275">
        <f>VLOOKUP(C398,FPT!B:KB,97,0)</f>
        <v>6443000</v>
      </c>
      <c r="KE398" t="str">
        <f t="shared" si="766"/>
        <v/>
      </c>
      <c r="KF398" s="275">
        <f>VLOOKUP(C398,MOVI!C:DT,98,0)</f>
        <v>0</v>
      </c>
      <c r="KG398" s="275">
        <f>VLOOKUP(C398,FPT!B:KE,98,0)</f>
        <v>0</v>
      </c>
      <c r="KH398" t="str">
        <f t="shared" si="767"/>
        <v/>
      </c>
      <c r="KI398" s="275">
        <f>VLOOKUP(C398,MOVI!C:DT,99,0)</f>
        <v>0</v>
      </c>
      <c r="KJ398" s="275">
        <f>VLOOKUP(C398,FPT!B:KH,99,0)</f>
        <v>0</v>
      </c>
      <c r="KK398" t="str">
        <f t="shared" si="768"/>
        <v/>
      </c>
      <c r="KL398" s="275">
        <f>VLOOKUP(C398,MOVI!C:DT,100,0)</f>
        <v>0</v>
      </c>
      <c r="KM398" s="275">
        <f>VLOOKUP(C398,FPT!B:KK,100,0)</f>
        <v>0</v>
      </c>
      <c r="KN398" t="str">
        <f t="shared" si="769"/>
        <v/>
      </c>
      <c r="KO398" s="275">
        <f>VLOOKUP(C398,MOVI!C:DT,101,0)</f>
        <v>0</v>
      </c>
      <c r="KP398" s="275">
        <f>VLOOKUP(C398,FPT!B:KN,101,0)</f>
        <v>0</v>
      </c>
      <c r="KQ398" t="str">
        <f t="shared" si="770"/>
        <v/>
      </c>
      <c r="KR398" s="275">
        <f>VLOOKUP(C398,MOVI!C:DT,102,0)</f>
        <v>0</v>
      </c>
      <c r="KS398" s="275">
        <f>VLOOKUP(C398,FPT!B:KQ,102,0)</f>
        <v>0</v>
      </c>
      <c r="KT398" t="str">
        <f t="shared" si="771"/>
        <v/>
      </c>
      <c r="KU398" s="275">
        <f>VLOOKUP(C398,MOVI!C:DT,103,0)</f>
        <v>0</v>
      </c>
      <c r="KV398" s="275">
        <f>VLOOKUP(C398,FPT!B:KT,103,0)</f>
        <v>0</v>
      </c>
      <c r="KW398" t="str">
        <f t="shared" si="772"/>
        <v/>
      </c>
      <c r="KX398" s="275">
        <f>VLOOKUP(C398,MOVI!C:DT,104,0)</f>
        <v>0</v>
      </c>
      <c r="KY398" s="275">
        <f>VLOOKUP(C398,FPT!B:KW,104,0)</f>
        <v>0</v>
      </c>
      <c r="KZ398" t="str">
        <f t="shared" si="773"/>
        <v/>
      </c>
      <c r="LA398" s="275">
        <f>VLOOKUP(C398,MOVI!C:DT,105,0)</f>
        <v>0</v>
      </c>
      <c r="LB398" s="275">
        <f>VLOOKUP(C398,FPT!B:KZ,105,0)</f>
        <v>0</v>
      </c>
      <c r="LC398" t="str">
        <f t="shared" si="774"/>
        <v/>
      </c>
      <c r="LD398" s="275">
        <f>VLOOKUP(C398,MOVI!C:DT,106,0)</f>
        <v>7158889</v>
      </c>
      <c r="LE398" s="275">
        <f>VLOOKUP(C398,FPT!B:LC,106,0)</f>
        <v>7158889</v>
      </c>
      <c r="LF398" t="str">
        <f t="shared" si="775"/>
        <v/>
      </c>
      <c r="LG398" s="273">
        <f>VLOOKUP(C398,MOVI!C:DT,107,0)</f>
        <v>0</v>
      </c>
      <c r="LH398" s="273">
        <f>VLOOKUP(C398,FPT!B:LF,107,0)</f>
        <v>0</v>
      </c>
      <c r="LI398" t="str">
        <f t="shared" si="776"/>
        <v/>
      </c>
      <c r="LJ398" t="str">
        <f>VLOOKUP(C398,MOVI!C:DV,108,0)</f>
        <v>MoviSouthSales</v>
      </c>
      <c r="LK398" s="252" t="str">
        <f>VLOOKUP(C398,FPT!B:LI,108,0)</f>
        <v>MoviSouthSales</v>
      </c>
      <c r="LL398" t="str">
        <f t="shared" si="777"/>
        <v/>
      </c>
      <c r="LM398" s="275">
        <f>ROUND(VLOOKUP(C398,MOVI!C:DV,109,0),0)</f>
        <v>416667</v>
      </c>
      <c r="LN398" s="275">
        <f>ROUND(VLOOKUP(C398,FPT!B:LL,109,0),0)</f>
        <v>416667</v>
      </c>
      <c r="LO398" t="str">
        <f t="shared" si="778"/>
        <v/>
      </c>
      <c r="LP398" t="str">
        <f>VLOOKUP(C398,MOVI!C:DV,110,0)</f>
        <v>BDG</v>
      </c>
      <c r="LQ398" s="247" t="str">
        <f>VLOOKUP(C398,FPT!B:LO,110,0)</f>
        <v>BDG</v>
      </c>
      <c r="LR398" t="str">
        <f t="shared" si="779"/>
        <v/>
      </c>
      <c r="LS398">
        <f>MOVI!DI393</f>
        <v>22</v>
      </c>
      <c r="LV398">
        <f>MOVI!DJ393</f>
        <v>0</v>
      </c>
      <c r="LW398">
        <f>MOVI!DK393</f>
        <v>0</v>
      </c>
      <c r="LX398">
        <f>MOVI!DL393</f>
        <v>0</v>
      </c>
      <c r="LY398">
        <f>MOVI!DM393</f>
        <v>0</v>
      </c>
      <c r="LZ398">
        <f>MOVI!DN393</f>
        <v>0</v>
      </c>
      <c r="MA398">
        <f>MOVI!DO393</f>
        <v>0</v>
      </c>
      <c r="MB398" t="str">
        <f>MOVI!DP393</f>
        <v>BDG</v>
      </c>
      <c r="MC398">
        <f>MOVI!DQ393</f>
        <v>0</v>
      </c>
      <c r="MD398">
        <f>MOVI!DR393</f>
        <v>0</v>
      </c>
      <c r="ME398" t="str">
        <f>VLOOKUP(C398,MOVI!C:DV,121,0)</f>
        <v>Group 1</v>
      </c>
      <c r="MF398" s="252" t="str">
        <f>VLOOKUP(C398,FPT!B:MD,111,0)</f>
        <v>Group 1</v>
      </c>
      <c r="MG398" t="str">
        <f t="shared" si="672"/>
        <v/>
      </c>
      <c r="MH398" t="str">
        <f>VLOOKUP(C398,MOVI!C:DT,122,0)</f>
        <v>MoviSouthGroup 1</v>
      </c>
      <c r="MI398" s="252" t="str">
        <f>VLOOKUP(C398,FPT!B:DS,112,0)</f>
        <v>MoviSouthGroup 1</v>
      </c>
      <c r="MJ398" t="str">
        <f t="shared" si="780"/>
        <v/>
      </c>
    </row>
    <row r="399" spans="1:348" x14ac:dyDescent="0.25">
      <c r="A399">
        <v>391</v>
      </c>
      <c r="B399" s="63">
        <v>6261</v>
      </c>
      <c r="C399" s="271" t="s">
        <v>808</v>
      </c>
      <c r="D399" t="str">
        <f>VLOOKUP(C399,MOVI!C:D,2,0)</f>
        <v>Trương Như Ý</v>
      </c>
      <c r="E399" t="str">
        <f>VLOOKUP(C399,FPT!B:C,2,0)</f>
        <v>Trương Như Ý</v>
      </c>
      <c r="F399" t="str">
        <f t="shared" si="673"/>
        <v/>
      </c>
      <c r="G399" t="str">
        <f>VLOOKUP(C399,MOVI!C:E,3,0)</f>
        <v>Human Resources</v>
      </c>
      <c r="H399" t="str">
        <f>VLOOKUP(C399,FPT!B:F,3,0)</f>
        <v>Human Resources</v>
      </c>
      <c r="I399" t="str">
        <f t="shared" si="674"/>
        <v/>
      </c>
      <c r="J399" t="str">
        <f>VLOOKUP(C399,MOVI!C:H,4,0)</f>
        <v>Learning &amp; Development</v>
      </c>
      <c r="K399" t="str">
        <f>VLOOKUP(C399,FPT!B:I,4,0)</f>
        <v>Learning &amp; Development</v>
      </c>
      <c r="L399" t="str">
        <f t="shared" si="675"/>
        <v/>
      </c>
      <c r="M399" t="str">
        <f>VLOOKUP(C399,MOVI!C:DT,5,0)</f>
        <v>Associate</v>
      </c>
      <c r="N399" t="str">
        <f>VLOOKUP(C399,FPT!B:L,5,0)</f>
        <v>Associate</v>
      </c>
      <c r="O399" t="str">
        <f t="shared" si="676"/>
        <v/>
      </c>
      <c r="P399" t="str">
        <f>VLOOKUP(C399,MOVI!C:DT,6,0)</f>
        <v>L&amp;D Internship</v>
      </c>
      <c r="Q399" t="str">
        <f>VLOOKUP(C399,FPT!B:O,6,0)</f>
        <v>L&amp;D Internship</v>
      </c>
      <c r="R399" t="str">
        <f t="shared" si="677"/>
        <v/>
      </c>
      <c r="S399" t="str">
        <f>VLOOKUP(C399,MOVI!C:DT,7,0)</f>
        <v>South</v>
      </c>
      <c r="T399" t="str">
        <f>VLOOKUP(C399,FPT!B:R,7,0)</f>
        <v>South</v>
      </c>
      <c r="U399" t="str">
        <f t="shared" si="678"/>
        <v/>
      </c>
      <c r="V399" t="str">
        <f>VLOOKUP(C399,MOVI!C:DT,8,0)</f>
        <v>Việt Phú</v>
      </c>
      <c r="W399" t="str">
        <f>VLOOKUP(C399,FPT!B:U,8,0)</f>
        <v>Việt Phú</v>
      </c>
      <c r="X399" t="str">
        <f t="shared" si="679"/>
        <v/>
      </c>
      <c r="Y399" t="str">
        <f>VLOOKUP(C399,MOVI!C:DT,9,0)</f>
        <v>Contractor</v>
      </c>
      <c r="Z399" t="str">
        <f>VLOOKUP(C399,FPT!B:X,9,0)</f>
        <v>Contractor</v>
      </c>
      <c r="AA399" t="str">
        <f t="shared" si="680"/>
        <v/>
      </c>
      <c r="AB399" t="str">
        <f>VLOOKUP(C399,MOVI!C:DT,10,0)</f>
        <v>Contractor</v>
      </c>
      <c r="AC399" t="str">
        <f>VLOOKUP(C399,FPT!B:AA,10,0)</f>
        <v>Contractor</v>
      </c>
      <c r="AD399" t="str">
        <f t="shared" si="681"/>
        <v/>
      </c>
      <c r="AE399" s="247">
        <f>VLOOKUP(C399,MOVI!C:DT,11,0)</f>
        <v>44531</v>
      </c>
      <c r="AF399" s="247">
        <f>VLOOKUP(C399,FPT!B:AD,11,0)</f>
        <v>44531</v>
      </c>
      <c r="AG399" t="str">
        <f t="shared" si="682"/>
        <v/>
      </c>
      <c r="AH399" s="260" t="str">
        <f>VLOOKUP(C399,MOVI!C:DT,12,0)</f>
        <v/>
      </c>
      <c r="AI399" s="260"/>
      <c r="AJ399" t="str">
        <f t="shared" ref="AJ399:AJ429" si="782">IF(AH399&lt;&gt;AI399,"Lệch","")</f>
        <v/>
      </c>
      <c r="AK399">
        <f>VLOOKUP(C399,MOVI!C:DT,13,0)</f>
        <v>0</v>
      </c>
      <c r="AL399" s="247">
        <f>VLOOKUP(C399,FPT!B:AJ,13,0)</f>
        <v>0</v>
      </c>
      <c r="AM399" t="str">
        <f t="shared" si="781"/>
        <v/>
      </c>
      <c r="AN399" s="247">
        <f>VLOOKUP(C399,MOVI!C:DT,14,0)</f>
        <v>0</v>
      </c>
      <c r="AO399" s="247">
        <f>VLOOKUP(C399,FPT!B:AM,14,0)</f>
        <v>0</v>
      </c>
      <c r="AP399" t="str">
        <f t="shared" si="683"/>
        <v/>
      </c>
      <c r="AQ399" t="str">
        <f>VLOOKUP(C399,MOVI!C:DT,15,0)</f>
        <v>SC</v>
      </c>
      <c r="AR399" s="247" t="str">
        <f>VLOOKUP(C399,FPT!B:AP,15,0)</f>
        <v>SC</v>
      </c>
      <c r="AS399" t="str">
        <f t="shared" si="684"/>
        <v/>
      </c>
      <c r="AT399" s="282">
        <f>VLOOKUP(C399,MOVI!C:DT,16,0)</f>
        <v>0.1</v>
      </c>
      <c r="AU399" s="247" t="str">
        <f>VLOOKUP(C399,FPT!B:AS,16,0)</f>
        <v>10%</v>
      </c>
      <c r="AV399" t="str">
        <f t="shared" si="685"/>
        <v>Lệch</v>
      </c>
      <c r="AW399" t="str">
        <f>VLOOKUP(C399,MOVI!C:DT,17,0)</f>
        <v>L</v>
      </c>
      <c r="AX399" s="247" t="str">
        <f>VLOOKUP(C399,FPT!B:AV,17,0)</f>
        <v>L</v>
      </c>
      <c r="AY399" t="str">
        <f t="shared" si="686"/>
        <v/>
      </c>
      <c r="AZ399">
        <f>VLOOKUP(C399,MOVI!C:DT,18,0)</f>
        <v>0</v>
      </c>
      <c r="BA399" s="247">
        <f>VLOOKUP(C399,FPT!B:AY,18,0)</f>
        <v>0</v>
      </c>
      <c r="BB399" t="str">
        <f t="shared" si="687"/>
        <v/>
      </c>
      <c r="BC399" s="275">
        <f>VLOOKUP(C399,MOVI!C:DT,19,0)</f>
        <v>5000000</v>
      </c>
      <c r="BD399" s="275">
        <f>VLOOKUP(C399,FPT!B:BB,19,0)</f>
        <v>5000000</v>
      </c>
      <c r="BE399" t="str">
        <f t="shared" si="688"/>
        <v/>
      </c>
      <c r="BF399">
        <f>VLOOKUP(C399,MOVI!C:DT,20,0)</f>
        <v>0</v>
      </c>
      <c r="BG399" s="252">
        <f>VLOOKUP(C399,FPT!B:BE,20,0)</f>
        <v>0</v>
      </c>
      <c r="BH399" t="str">
        <f t="shared" si="689"/>
        <v/>
      </c>
      <c r="BI399" s="275">
        <f>VLOOKUP(C399,MOVI!C:DT,21,0)</f>
        <v>5000000</v>
      </c>
      <c r="BJ399" s="275">
        <f>VLOOKUP(C399,FPT!B:BH,21,0)</f>
        <v>5000000</v>
      </c>
      <c r="BK399" t="str">
        <f t="shared" si="690"/>
        <v/>
      </c>
      <c r="BL399" s="275">
        <f>VLOOKUP(C399,MOVI!C:DT,22,0)</f>
        <v>0</v>
      </c>
      <c r="BM399" s="275">
        <f>VLOOKUP(C399,FPT!B:BK,22,0)</f>
        <v>0</v>
      </c>
      <c r="BN399" t="str">
        <f t="shared" si="691"/>
        <v/>
      </c>
      <c r="BO399" s="275">
        <f>VLOOKUP(C399,MOVI!C:DT,23,0)</f>
        <v>0</v>
      </c>
      <c r="BP399" s="275">
        <f>VLOOKUP(C399,FPT!B:BN,23,0)</f>
        <v>0</v>
      </c>
      <c r="BQ399" t="str">
        <f t="shared" si="692"/>
        <v/>
      </c>
      <c r="BR399" s="275">
        <f>VLOOKUP(C399,MOVI!C:DT,24,0)</f>
        <v>0</v>
      </c>
      <c r="BS399" s="275">
        <f>VLOOKUP(C399,FPT!B:BQ,24,0)</f>
        <v>0</v>
      </c>
      <c r="BT399" t="str">
        <f t="shared" si="693"/>
        <v/>
      </c>
      <c r="BU399" s="275">
        <f>VLOOKUP(C399,MOVI!C:DT,25,0)</f>
        <v>0</v>
      </c>
      <c r="BV399" s="275">
        <f>VLOOKUP(C399,FPT!B:BT,25,0)</f>
        <v>0</v>
      </c>
      <c r="BW399" t="str">
        <f t="shared" si="694"/>
        <v/>
      </c>
      <c r="BX399" s="275">
        <f>VLOOKUP(C399,MOVI!C:DT,26,0)</f>
        <v>0</v>
      </c>
      <c r="BY399" s="275">
        <f>VLOOKUP(C399,FPT!B:BW,26,0)</f>
        <v>0</v>
      </c>
      <c r="BZ399" t="str">
        <f t="shared" si="695"/>
        <v/>
      </c>
      <c r="CA399" s="275">
        <f>VLOOKUP(C399,MOVI!C:DT,27,0)</f>
        <v>0</v>
      </c>
      <c r="CB399" s="275">
        <f>VLOOKUP(C399,FPT!B:BZ,27,0)</f>
        <v>0</v>
      </c>
      <c r="CC399" t="str">
        <f t="shared" si="696"/>
        <v/>
      </c>
      <c r="CD399" s="275">
        <f>VLOOKUP(C399,MOVI!C:DT,28,0)</f>
        <v>0</v>
      </c>
      <c r="CE399" s="275">
        <f>VLOOKUP(C399,FPT!B:CC,28,0)</f>
        <v>0</v>
      </c>
      <c r="CF399" t="str">
        <f t="shared" si="697"/>
        <v/>
      </c>
      <c r="CG399" t="str">
        <f>VLOOKUP(C399,MOVI!C:DT,29,0)</f>
        <v>TB, CN</v>
      </c>
      <c r="CH399" s="252" t="str">
        <f>VLOOKUP(C399,FPT!B:CF,29,0)</f>
        <v>TB, CN</v>
      </c>
      <c r="CI399" t="str">
        <f t="shared" si="698"/>
        <v/>
      </c>
      <c r="CJ399">
        <f>VLOOKUP(C399,MOVI!C:DT,30,0)</f>
        <v>21</v>
      </c>
      <c r="CK399" s="252">
        <f>VLOOKUP(C399,FPT!B:CI,30,0)</f>
        <v>21</v>
      </c>
      <c r="CL399" t="str">
        <f t="shared" si="699"/>
        <v/>
      </c>
      <c r="CM399">
        <f>VLOOKUP(C399,MOVI!C:DT,31,0)</f>
        <v>18</v>
      </c>
      <c r="CN399" s="252">
        <f>VLOOKUP(C399,FPT!B:CL,31,0)</f>
        <v>18</v>
      </c>
      <c r="CO399" t="str">
        <f t="shared" si="700"/>
        <v/>
      </c>
      <c r="CP399" s="275">
        <f>VLOOKUP(C399,MOVI!C:DT,32,0)</f>
        <v>0</v>
      </c>
      <c r="CQ399" s="275">
        <f>VLOOKUP(C399,FPT!B:CO,32,0)</f>
        <v>0</v>
      </c>
      <c r="CR399" t="str">
        <f t="shared" si="701"/>
        <v/>
      </c>
      <c r="CS399" s="275">
        <f>VLOOKUP(C399,MOVI!C:DT,33,0)</f>
        <v>0</v>
      </c>
      <c r="CT399" s="275">
        <f>VLOOKUP(C399,FPT!B:CR,33,0)</f>
        <v>0</v>
      </c>
      <c r="CU399" t="str">
        <f t="shared" si="702"/>
        <v/>
      </c>
      <c r="CV399" s="275">
        <f>VLOOKUP(C399,MOVI!C:DT,34,0)</f>
        <v>0</v>
      </c>
      <c r="CW399" s="275">
        <f>VLOOKUP(C399,FPT!B:CU,34,0)</f>
        <v>0</v>
      </c>
      <c r="CX399" t="str">
        <f t="shared" si="703"/>
        <v/>
      </c>
      <c r="CY399" s="275">
        <f>VLOOKUP(C399,MOVI!C:DT,35,0)</f>
        <v>18</v>
      </c>
      <c r="CZ399" s="275">
        <f>VLOOKUP(C399,FPT!B:CX,35,0)</f>
        <v>18</v>
      </c>
      <c r="DA399" t="str">
        <f t="shared" si="704"/>
        <v/>
      </c>
      <c r="DB399" s="275">
        <f>VLOOKUP(C399,MOVI!C:DT,36,0)</f>
        <v>0</v>
      </c>
      <c r="DC399" s="275">
        <f>VLOOKUP(C399,FPT!B:DA,36,0)</f>
        <v>0</v>
      </c>
      <c r="DD399" t="str">
        <f t="shared" si="705"/>
        <v/>
      </c>
      <c r="DE399" s="275">
        <f>VLOOKUP(C399,MOVI!C:DT,37,0)</f>
        <v>0</v>
      </c>
      <c r="DF399" s="275">
        <f>VLOOKUP(C399,FPT!B:DD,37,0)</f>
        <v>0</v>
      </c>
      <c r="DG399" t="str">
        <f t="shared" si="706"/>
        <v/>
      </c>
      <c r="DH399" s="275">
        <f>VLOOKUP(C399,MOVI!C:DT,38,0)</f>
        <v>0</v>
      </c>
      <c r="DI399" s="275">
        <f>VLOOKUP(C399,FPT!B:DG,38,0)</f>
        <v>0</v>
      </c>
      <c r="DJ399" t="str">
        <f t="shared" si="707"/>
        <v/>
      </c>
      <c r="DK399" s="275">
        <f>VLOOKUP(C399,MOVI!C:DT,39,0)</f>
        <v>0</v>
      </c>
      <c r="DL399" s="275">
        <f>VLOOKUP(C399,FPT!B:DJ,39,0)</f>
        <v>0</v>
      </c>
      <c r="DM399" t="str">
        <f t="shared" si="708"/>
        <v/>
      </c>
      <c r="DN399" s="275">
        <f>VLOOKUP(C399,MOVI!C:DT,40,0)</f>
        <v>0</v>
      </c>
      <c r="DO399" s="275">
        <f>VLOOKUP(C399,FPT!B:DM,40,0)</f>
        <v>0</v>
      </c>
      <c r="DP399" t="str">
        <f t="shared" si="709"/>
        <v/>
      </c>
      <c r="DQ399" s="275">
        <f>VLOOKUP(C399,MOVI!C:DT,41,0)</f>
        <v>0</v>
      </c>
      <c r="DR399" s="275">
        <f>VLOOKUP(C399,FPT!B:DP,41,0)</f>
        <v>0</v>
      </c>
      <c r="DS399" t="str">
        <f t="shared" si="710"/>
        <v/>
      </c>
      <c r="DT399" s="275">
        <f>VLOOKUP(C399,MOVI!C:DT,42,0)</f>
        <v>4285714</v>
      </c>
      <c r="DU399" s="275">
        <f>ROUND(VLOOKUP(C399,FPT!B:DS,42,0),0)</f>
        <v>4285714</v>
      </c>
      <c r="DV399" t="str">
        <f t="shared" si="711"/>
        <v/>
      </c>
      <c r="DW399" s="275">
        <f>VLOOKUP(C399,MOVI!C:DT,43,0)</f>
        <v>0</v>
      </c>
      <c r="DX399" s="275">
        <f>VLOOKUP(C399,FPT!B:DV,43,0)</f>
        <v>0</v>
      </c>
      <c r="DY399" t="str">
        <f t="shared" si="712"/>
        <v/>
      </c>
      <c r="DZ399" s="275">
        <f>VLOOKUP(C399,MOVI!C:DT,44,0)</f>
        <v>0</v>
      </c>
      <c r="EA399" s="275">
        <f>VLOOKUP(C399,FPT!B:DY,44,0)</f>
        <v>0</v>
      </c>
      <c r="EB399" t="str">
        <f t="shared" si="713"/>
        <v/>
      </c>
      <c r="EC399" s="275">
        <f>VLOOKUP(C399,MOVI!C:DT,45,0)</f>
        <v>4285714</v>
      </c>
      <c r="ED399" s="275">
        <f>ROUND(VLOOKUP(C399,FPT!B:EB,45,0),0)</f>
        <v>4285714</v>
      </c>
      <c r="EE399" t="str">
        <f t="shared" si="714"/>
        <v/>
      </c>
      <c r="EF399" s="275">
        <f>VLOOKUP(C399,MOVI!C:DT,46,0)</f>
        <v>0</v>
      </c>
      <c r="EG399" s="275">
        <f>VLOOKUP(C399,FPT!B:EE,46,0)</f>
        <v>0</v>
      </c>
      <c r="EH399" t="str">
        <f t="shared" si="715"/>
        <v/>
      </c>
      <c r="EI399" s="275">
        <f>VLOOKUP(C399,MOVI!C:DT,47,0)</f>
        <v>0</v>
      </c>
      <c r="EJ399" s="275">
        <f>VLOOKUP(C399,FPT!B:EH,47,0)</f>
        <v>0</v>
      </c>
      <c r="EK399" t="str">
        <f t="shared" si="716"/>
        <v/>
      </c>
      <c r="EL399" s="275">
        <f>VLOOKUP(C399,MOVI!C:DT,48,0)</f>
        <v>0</v>
      </c>
      <c r="EM399" s="275">
        <f>VLOOKUP(C399,FPT!B:EK,48,0)</f>
        <v>0</v>
      </c>
      <c r="EN399" t="str">
        <f t="shared" si="717"/>
        <v/>
      </c>
      <c r="EO399" s="275">
        <f>VLOOKUP(C399,MOVI!C:DT,49,0)</f>
        <v>0</v>
      </c>
      <c r="EP399" s="275">
        <f>VLOOKUP(C399,FPT!B:EN,49,0)</f>
        <v>0</v>
      </c>
      <c r="EQ399" t="str">
        <f t="shared" si="718"/>
        <v/>
      </c>
      <c r="ER399" s="275">
        <f>VLOOKUP(C399,MOVI!C:DT,50,0)</f>
        <v>0</v>
      </c>
      <c r="ES399" s="275">
        <f>VLOOKUP(C399,FPT!B:EQ,50,0)</f>
        <v>0</v>
      </c>
      <c r="ET399" t="str">
        <f t="shared" si="719"/>
        <v/>
      </c>
      <c r="EU399" s="275">
        <f>VLOOKUP(C399,MOVI!C:DT,51,0)</f>
        <v>0</v>
      </c>
      <c r="EV399" s="275">
        <f>VLOOKUP(C399,FPT!B:ET,51,0)</f>
        <v>0</v>
      </c>
      <c r="EW399" t="str">
        <f t="shared" si="720"/>
        <v/>
      </c>
      <c r="EX399" s="275">
        <f>VLOOKUP(C399,MOVI!C:DT,52,0)</f>
        <v>0</v>
      </c>
      <c r="EY399" s="275">
        <f>VLOOKUP(C399,FPT!B:EW,52,0)</f>
        <v>0</v>
      </c>
      <c r="EZ399" t="str">
        <f t="shared" si="721"/>
        <v/>
      </c>
      <c r="FA399" s="275">
        <f>VLOOKUP(C399,MOVI!C:DT,53,0)</f>
        <v>0</v>
      </c>
      <c r="FB399" s="275">
        <f>VLOOKUP(C399,FPT!B:EZ,53,0)</f>
        <v>0</v>
      </c>
      <c r="FC399" t="str">
        <f t="shared" si="722"/>
        <v/>
      </c>
      <c r="FD399" s="275">
        <f>VLOOKUP(C399,MOVI!C:DT,54,0)</f>
        <v>0</v>
      </c>
      <c r="FE399" s="275">
        <f>VLOOKUP(C399,FPT!B:FC,54,0)</f>
        <v>0</v>
      </c>
      <c r="FF399" t="str">
        <f t="shared" si="723"/>
        <v/>
      </c>
      <c r="FG399" s="275">
        <f>VLOOKUP(C399,MOVI!C:DT,55,0)</f>
        <v>0</v>
      </c>
      <c r="FH399" s="275">
        <f>VLOOKUP(C399,FPT!B:FF,55,0)</f>
        <v>0</v>
      </c>
      <c r="FI399" t="str">
        <f t="shared" si="724"/>
        <v/>
      </c>
      <c r="FJ399" s="275">
        <f>VLOOKUP(C399,MOVI!C:DT,56,0)</f>
        <v>0</v>
      </c>
      <c r="FK399" s="275">
        <f>VLOOKUP(C399,FPT!B:FI,56,0)</f>
        <v>0</v>
      </c>
      <c r="FL399" t="str">
        <f t="shared" si="725"/>
        <v/>
      </c>
      <c r="FM399" s="275">
        <f>VLOOKUP(C399,MOVI!C:DT,57,0)</f>
        <v>0</v>
      </c>
      <c r="FN399" s="275">
        <f>VLOOKUP(C399,FPT!B:FL,57,0)</f>
        <v>0</v>
      </c>
      <c r="FO399" t="str">
        <f t="shared" si="726"/>
        <v/>
      </c>
      <c r="FP399" s="275">
        <f>VLOOKUP(C399,MOVI!C:DT,58,0)</f>
        <v>0</v>
      </c>
      <c r="FQ399" s="275">
        <f>VLOOKUP(C399,FPT!B:FO,58,0)</f>
        <v>0</v>
      </c>
      <c r="FR399" t="str">
        <f t="shared" si="727"/>
        <v/>
      </c>
      <c r="FS399" s="275">
        <f>VLOOKUP(C399,MOVI!C:DT,59,0)</f>
        <v>0</v>
      </c>
      <c r="FT399" s="275">
        <f>VLOOKUP(C399,FPT!B:FR,59,0)</f>
        <v>0</v>
      </c>
      <c r="FU399" t="str">
        <f t="shared" si="728"/>
        <v/>
      </c>
      <c r="FV399" s="275">
        <f>VLOOKUP(C399,MOVI!C:DT,60,0)</f>
        <v>0</v>
      </c>
      <c r="FW399" s="275">
        <f>VLOOKUP(C399,FPT!B:FU,60,0)</f>
        <v>0</v>
      </c>
      <c r="FX399" t="str">
        <f t="shared" si="729"/>
        <v/>
      </c>
      <c r="FY399" s="275">
        <f>VLOOKUP(C399,MOVI!C:DT,61,0)</f>
        <v>0</v>
      </c>
      <c r="FZ399" s="275">
        <f>VLOOKUP(C399,FPT!B:FX,61,0)</f>
        <v>0</v>
      </c>
      <c r="GA399" t="str">
        <f t="shared" si="730"/>
        <v/>
      </c>
      <c r="GB399" s="275">
        <f>VLOOKUP(C399,MOVI!C:DT,62,0)</f>
        <v>0</v>
      </c>
      <c r="GC399" s="275">
        <f>VLOOKUP(C399,FPT!B:GA,62,0)</f>
        <v>0</v>
      </c>
      <c r="GD399" t="str">
        <f t="shared" si="731"/>
        <v/>
      </c>
      <c r="GE399" s="275">
        <f>VLOOKUP(C399,MOVI!C:DT,63,0)</f>
        <v>0</v>
      </c>
      <c r="GF399" s="275">
        <f>VLOOKUP(C399,FPT!B:GD,63,0)</f>
        <v>0</v>
      </c>
      <c r="GG399" t="str">
        <f t="shared" si="732"/>
        <v/>
      </c>
      <c r="GH399" s="275">
        <f>VLOOKUP(C399,MOVI!C:DT,64,0)</f>
        <v>0</v>
      </c>
      <c r="GI399" s="275">
        <f>VLOOKUP(C399,FPT!B:GG,64,0)</f>
        <v>0</v>
      </c>
      <c r="GJ399" t="str">
        <f t="shared" si="733"/>
        <v/>
      </c>
      <c r="GK399" s="275">
        <f>VLOOKUP(C399,MOVI!C:DT,65,0)</f>
        <v>0</v>
      </c>
      <c r="GL399" s="275">
        <f>VLOOKUP(C399,FPT!B:GJ,65,0)</f>
        <v>0</v>
      </c>
      <c r="GM399" t="str">
        <f t="shared" si="734"/>
        <v/>
      </c>
      <c r="GN399" s="275">
        <f>VLOOKUP(C399,MOVI!C:DT,66,0)</f>
        <v>0</v>
      </c>
      <c r="GO399" s="275">
        <f>VLOOKUP(C399,FPT!B:GM,66,0)</f>
        <v>0</v>
      </c>
      <c r="GP399" t="str">
        <f t="shared" si="735"/>
        <v/>
      </c>
      <c r="GQ399" s="275">
        <f>VLOOKUP(C399,MOVI!C:DT,67,0)</f>
        <v>0</v>
      </c>
      <c r="GR399" s="275">
        <f>VLOOKUP(C399,FPT!B:GP,67,0)</f>
        <v>0</v>
      </c>
      <c r="GS399" t="str">
        <f t="shared" si="736"/>
        <v/>
      </c>
      <c r="GT399" s="275">
        <f>VLOOKUP(C399,MOVI!C:DT,68,0)</f>
        <v>0</v>
      </c>
      <c r="GU399" s="275">
        <f>VLOOKUP(C399,FPT!B:GS,68,0)</f>
        <v>0</v>
      </c>
      <c r="GV399" t="str">
        <f t="shared" si="737"/>
        <v/>
      </c>
      <c r="GW399" s="275">
        <f>VLOOKUP(C399,MOVI!C:DT,69,0)</f>
        <v>0</v>
      </c>
      <c r="GX399" s="275">
        <f>VLOOKUP(C399,FPT!B:GV,69,0)</f>
        <v>0</v>
      </c>
      <c r="GY399" t="str">
        <f t="shared" si="738"/>
        <v/>
      </c>
      <c r="GZ399" s="275">
        <f>VLOOKUP(C399,MOVI!C:DT,70,0)</f>
        <v>0</v>
      </c>
      <c r="HA399" s="275">
        <f>VLOOKUP(C399,FPT!B:GY,70,0)</f>
        <v>0</v>
      </c>
      <c r="HB399" t="str">
        <f t="shared" si="739"/>
        <v/>
      </c>
      <c r="HC399" s="275">
        <f>VLOOKUP(C399,MOVI!C:DT,71,0)</f>
        <v>4285714</v>
      </c>
      <c r="HD399" s="275">
        <f>ROUND(VLOOKUP(C399,FPT!B:HB,71,0),0)</f>
        <v>4285714</v>
      </c>
      <c r="HE399" t="str">
        <f t="shared" si="740"/>
        <v/>
      </c>
      <c r="HF399" s="275">
        <f>ROUND(VLOOKUP(C399,MOVI!C:DT,72,0),0)</f>
        <v>0</v>
      </c>
      <c r="HG399" s="275">
        <f>ROUND(VLOOKUP(C399,FPT!B:HE,72,0),0)</f>
        <v>0</v>
      </c>
      <c r="HH399" t="str">
        <f t="shared" si="741"/>
        <v/>
      </c>
      <c r="HI399" s="275">
        <f>VLOOKUP(C399,MOVI!C:DT,73,0)</f>
        <v>0</v>
      </c>
      <c r="HJ399" s="275">
        <f>VLOOKUP(C399,FPT!B:HH,73,0)</f>
        <v>0</v>
      </c>
      <c r="HK399" t="str">
        <f t="shared" si="742"/>
        <v/>
      </c>
      <c r="HL399" s="275">
        <f>VLOOKUP(C399,MOVI!C:DT,74,0)</f>
        <v>0</v>
      </c>
      <c r="HM399" s="275">
        <f>VLOOKUP(C399,FPT!B:HK,74,0)</f>
        <v>0</v>
      </c>
      <c r="HN399" t="str">
        <f t="shared" si="743"/>
        <v/>
      </c>
      <c r="HO399" s="275">
        <f>VLOOKUP(C399,MOVI!C:DT,75,0)</f>
        <v>0</v>
      </c>
      <c r="HP399" s="275">
        <f>VLOOKUP(C399,FPT!B:HN,75,0)</f>
        <v>0</v>
      </c>
      <c r="HQ399" t="str">
        <f t="shared" si="744"/>
        <v/>
      </c>
      <c r="HR399" s="275">
        <f>VLOOKUP(C399,MOVI!C:DT,76,0)</f>
        <v>0</v>
      </c>
      <c r="HS399" s="275">
        <f>VLOOKUP(C399,FPT!B:HQ,76,0)</f>
        <v>0</v>
      </c>
      <c r="HT399" t="str">
        <f t="shared" si="745"/>
        <v/>
      </c>
      <c r="HU399" s="275">
        <f>VLOOKUP(C399,MOVI!C:DT,77,0)</f>
        <v>0</v>
      </c>
      <c r="HV399" s="275">
        <f>VLOOKUP(C399,FPT!B:HT,77,0)</f>
        <v>0</v>
      </c>
      <c r="HW399" t="str">
        <f t="shared" si="746"/>
        <v/>
      </c>
      <c r="HX399" s="274">
        <f>VLOOKUP(C399,MOVI!C:CB,78,0)</f>
        <v>0</v>
      </c>
      <c r="HY399" s="261">
        <f>VLOOKUP(C399,FPT!$B:$CA,78,0)</f>
        <v>0</v>
      </c>
      <c r="HZ399" t="str">
        <f t="shared" si="747"/>
        <v/>
      </c>
      <c r="IA399" s="275">
        <f>VLOOKUP(C399,MOVI!C:CD,79,0)</f>
        <v>0</v>
      </c>
      <c r="IB399" s="275">
        <f>VLOOKUP(C399,FPT!B:HZ,79,0)</f>
        <v>0</v>
      </c>
      <c r="IC399" t="str">
        <f t="shared" si="748"/>
        <v/>
      </c>
      <c r="ID399" s="275">
        <f>VLOOKUP(C399,MOVI!C:CD,80,0)</f>
        <v>0</v>
      </c>
      <c r="IE399" s="275">
        <f>VLOOKUP(C399,FPT!B:IC,80,0)</f>
        <v>0</v>
      </c>
      <c r="IF399" t="str">
        <f t="shared" si="749"/>
        <v/>
      </c>
      <c r="IG399" s="275">
        <f>VLOOKUP(C399,MOVI!C:DT,81,0)</f>
        <v>0</v>
      </c>
      <c r="IH399" s="275">
        <f>VLOOKUP(C399,FPT!B:IF,81,0)</f>
        <v>0</v>
      </c>
      <c r="II399" t="str">
        <f t="shared" si="750"/>
        <v/>
      </c>
      <c r="IJ399" s="275">
        <f>VLOOKUP(C399,MOVI!C:DT,82,0)</f>
        <v>0</v>
      </c>
      <c r="IK399" s="275">
        <f>VLOOKUP(C399,FPT!B:II,82,0)</f>
        <v>0</v>
      </c>
      <c r="IL399" t="str">
        <f t="shared" si="751"/>
        <v/>
      </c>
      <c r="IM399" s="275">
        <f>ROUND(VLOOKUP(C399,MOVI!C:DT,83,0),0)</f>
        <v>0</v>
      </c>
      <c r="IN399" s="275">
        <f>ROUND(VLOOKUP(C399,FPT!B:IL,83,0),0)</f>
        <v>0</v>
      </c>
      <c r="IO399" t="str">
        <f t="shared" si="752"/>
        <v/>
      </c>
      <c r="IP399" s="275">
        <f>ROUND(VLOOKUP(C399,MOVI!C:DT,84,0),0)</f>
        <v>4285714</v>
      </c>
      <c r="IQ399" s="275">
        <f>ROUND(VLOOKUP(C399,FPT!B:IO,84,0),0)</f>
        <v>4285714</v>
      </c>
      <c r="IR399" t="str">
        <f t="shared" si="753"/>
        <v/>
      </c>
      <c r="IS399" s="275">
        <f>ROUND(VLOOKUP(C399,MOVI!C:DT,85,0),0)</f>
        <v>428571</v>
      </c>
      <c r="IT399" s="275">
        <f>ROUND(VLOOKUP(C399,FPT!B:IR,85,0),0)</f>
        <v>428571</v>
      </c>
      <c r="IU399" t="str">
        <f t="shared" si="754"/>
        <v/>
      </c>
      <c r="IV399" s="275">
        <f>VLOOKUP(C399,MOVI!C:DT,86,0)</f>
        <v>0</v>
      </c>
      <c r="IW399" s="275">
        <f>VLOOKUP(C399,FPT!B:IU,86,0)</f>
        <v>0</v>
      </c>
      <c r="IX399" t="str">
        <f t="shared" si="755"/>
        <v/>
      </c>
      <c r="IY399" s="275">
        <f>ROUND(VLOOKUP(C399,MOVI!C:DT,87,0),0)</f>
        <v>428571</v>
      </c>
      <c r="IZ399" s="275">
        <f>ROUND(VLOOKUP(C399,FPT!B:IX,87,0),0)</f>
        <v>428571</v>
      </c>
      <c r="JA399" t="str">
        <f t="shared" si="756"/>
        <v/>
      </c>
      <c r="JB399" s="275">
        <f>VLOOKUP(C399,MOVI!C:DT,88,0)</f>
        <v>0</v>
      </c>
      <c r="JC399" s="275">
        <f>VLOOKUP(C399,FPT!B:JA,88,0)</f>
        <v>0</v>
      </c>
      <c r="JD399" t="str">
        <f t="shared" si="757"/>
        <v/>
      </c>
      <c r="JE399" s="275">
        <f>VLOOKUP(C399,MOVI!C:DT,89,0)</f>
        <v>0</v>
      </c>
      <c r="JF399" s="275">
        <f>VLOOKUP(C399,FPT!B:JD,89,0)</f>
        <v>0</v>
      </c>
      <c r="JG399" t="str">
        <f t="shared" si="758"/>
        <v/>
      </c>
      <c r="JH399" s="275">
        <f>VLOOKUP(C399,MOVI!C:DT,90,0)</f>
        <v>0</v>
      </c>
      <c r="JI399" s="275">
        <f>VLOOKUP(C399,FPT!B:JG,90,0)</f>
        <v>0</v>
      </c>
      <c r="JJ399" t="str">
        <f t="shared" si="759"/>
        <v/>
      </c>
      <c r="JK399" s="275">
        <f>VLOOKUP(C399,MOVI!C:DT,91,0)</f>
        <v>0</v>
      </c>
      <c r="JL399" s="275">
        <f>VLOOKUP(C399,FPT!B:JJ,91,0)</f>
        <v>0</v>
      </c>
      <c r="JM399" t="str">
        <f t="shared" si="760"/>
        <v/>
      </c>
      <c r="JN399" s="275">
        <f>VLOOKUP(C399,MOVI!C:DT,92,0)</f>
        <v>0</v>
      </c>
      <c r="JO399" s="275">
        <f>VLOOKUP(C399,FPT!B:JM,92,0)</f>
        <v>0</v>
      </c>
      <c r="JP399" t="str">
        <f t="shared" si="761"/>
        <v/>
      </c>
      <c r="JQ399" s="275">
        <f>VLOOKUP(C399,MOVI!C:DT,93,0)</f>
        <v>0</v>
      </c>
      <c r="JR399" s="275">
        <f>VLOOKUP(C399,FPT!B:JP,93,0)</f>
        <v>0</v>
      </c>
      <c r="JS399" t="str">
        <f t="shared" si="762"/>
        <v/>
      </c>
      <c r="JT399" s="275">
        <f>VLOOKUP(C399,MOVI!C:DT,94,0)</f>
        <v>0</v>
      </c>
      <c r="JU399" s="275">
        <f>VLOOKUP(C399,FPT!B:JS,94,0)</f>
        <v>0</v>
      </c>
      <c r="JV399" t="str">
        <f t="shared" si="763"/>
        <v/>
      </c>
      <c r="JW399" s="275">
        <f>VLOOKUP(C399,MOVI!C:DT,95,0)</f>
        <v>3857143</v>
      </c>
      <c r="JX399" s="275">
        <f>VLOOKUP(C399,FPT!B:JV,95,0)</f>
        <v>3857143</v>
      </c>
      <c r="JY399" t="str">
        <f t="shared" si="764"/>
        <v/>
      </c>
      <c r="JZ399" s="275">
        <f>VLOOKUP(C399,MOVI!C:DT,96,0)</f>
        <v>0</v>
      </c>
      <c r="KA399" s="275">
        <f>VLOOKUP(C399,FPT!B:JY,96,0)</f>
        <v>0</v>
      </c>
      <c r="KB399" t="str">
        <f t="shared" si="765"/>
        <v/>
      </c>
      <c r="KC399" s="275">
        <f>VLOOKUP(C399,MOVI!C:DT,97,0)</f>
        <v>3857143</v>
      </c>
      <c r="KD399" s="275">
        <f>VLOOKUP(C399,FPT!B:KB,97,0)</f>
        <v>3857143</v>
      </c>
      <c r="KE399" t="str">
        <f t="shared" si="766"/>
        <v/>
      </c>
      <c r="KF399" s="275">
        <f>VLOOKUP(C399,MOVI!C:DT,98,0)</f>
        <v>0</v>
      </c>
      <c r="KG399" s="275">
        <f>VLOOKUP(C399,FPT!B:KE,98,0)</f>
        <v>0</v>
      </c>
      <c r="KH399" t="str">
        <f t="shared" si="767"/>
        <v/>
      </c>
      <c r="KI399" s="275">
        <f>VLOOKUP(C399,MOVI!C:DT,99,0)</f>
        <v>0</v>
      </c>
      <c r="KJ399" s="275">
        <f>VLOOKUP(C399,FPT!B:KH,99,0)</f>
        <v>0</v>
      </c>
      <c r="KK399" t="str">
        <f t="shared" si="768"/>
        <v/>
      </c>
      <c r="KL399" s="275">
        <f>VLOOKUP(C399,MOVI!C:DT,100,0)</f>
        <v>0</v>
      </c>
      <c r="KM399" s="275">
        <f>VLOOKUP(C399,FPT!B:KK,100,0)</f>
        <v>0</v>
      </c>
      <c r="KN399" t="str">
        <f t="shared" si="769"/>
        <v/>
      </c>
      <c r="KO399" s="275">
        <f>VLOOKUP(C399,MOVI!C:DT,101,0)</f>
        <v>0</v>
      </c>
      <c r="KP399" s="275">
        <f>VLOOKUP(C399,FPT!B:KN,101,0)</f>
        <v>0</v>
      </c>
      <c r="KQ399" t="str">
        <f t="shared" si="770"/>
        <v/>
      </c>
      <c r="KR399" s="275">
        <f>VLOOKUP(C399,MOVI!C:DT,102,0)</f>
        <v>0</v>
      </c>
      <c r="KS399" s="275">
        <f>VLOOKUP(C399,FPT!B:KQ,102,0)</f>
        <v>0</v>
      </c>
      <c r="KT399" t="str">
        <f t="shared" si="771"/>
        <v/>
      </c>
      <c r="KU399" s="275">
        <f>VLOOKUP(C399,MOVI!C:DT,103,0)</f>
        <v>0</v>
      </c>
      <c r="KV399" s="275">
        <f>VLOOKUP(C399,FPT!B:KT,103,0)</f>
        <v>0</v>
      </c>
      <c r="KW399" t="str">
        <f t="shared" si="772"/>
        <v/>
      </c>
      <c r="KX399" s="275">
        <f>VLOOKUP(C399,MOVI!C:DT,104,0)</f>
        <v>0</v>
      </c>
      <c r="KY399" s="275">
        <f>VLOOKUP(C399,FPT!B:KW,104,0)</f>
        <v>0</v>
      </c>
      <c r="KZ399" t="str">
        <f t="shared" si="773"/>
        <v/>
      </c>
      <c r="LA399" s="275">
        <f>VLOOKUP(C399,MOVI!C:DT,105,0)</f>
        <v>0</v>
      </c>
      <c r="LB399" s="275">
        <f>VLOOKUP(C399,FPT!B:KZ,105,0)</f>
        <v>0</v>
      </c>
      <c r="LC399" t="str">
        <f t="shared" si="774"/>
        <v/>
      </c>
      <c r="LD399" s="275">
        <f>VLOOKUP(C399,MOVI!C:DT,106,0)</f>
        <v>4285714</v>
      </c>
      <c r="LE399" s="275">
        <f>VLOOKUP(C399,FPT!B:LC,106,0)</f>
        <v>4285714</v>
      </c>
      <c r="LF399" t="str">
        <f t="shared" si="775"/>
        <v/>
      </c>
      <c r="LG399" s="273">
        <f>VLOOKUP(C399,MOVI!C:DT,107,0)</f>
        <v>0</v>
      </c>
      <c r="LH399" s="273">
        <f>VLOOKUP(C399,FPT!B:LF,107,0)</f>
        <v>0</v>
      </c>
      <c r="LI399" t="str">
        <f t="shared" si="776"/>
        <v/>
      </c>
      <c r="LJ399" t="str">
        <f>VLOOKUP(C399,MOVI!C:DV,108,0)</f>
        <v>Việt PhúSouthHuman Resources</v>
      </c>
      <c r="LK399" s="252" t="str">
        <f>VLOOKUP(C399,FPT!B:LI,108,0)</f>
        <v>Việt PhúSouthHuman Resources</v>
      </c>
      <c r="LL399" t="str">
        <f t="shared" si="777"/>
        <v/>
      </c>
      <c r="LM399" s="275">
        <f>ROUND(VLOOKUP(C399,MOVI!C:DV,109,0),0)</f>
        <v>416667</v>
      </c>
      <c r="LN399" s="275">
        <f>ROUND(VLOOKUP(C399,FPT!B:LL,109,0),0)</f>
        <v>416667</v>
      </c>
      <c r="LO399" t="str">
        <f t="shared" si="778"/>
        <v/>
      </c>
      <c r="LP399" t="str">
        <f>VLOOKUP(C399,MOVI!C:DV,110,0)</f>
        <v>HO</v>
      </c>
      <c r="LQ399" s="247" t="str">
        <f>VLOOKUP(C399,FPT!B:LO,110,0)</f>
        <v>HO</v>
      </c>
      <c r="LR399" t="str">
        <f t="shared" si="779"/>
        <v/>
      </c>
      <c r="LS399">
        <f>MOVI!DI394</f>
        <v>18</v>
      </c>
      <c r="LV399">
        <f>MOVI!DJ394</f>
        <v>0</v>
      </c>
      <c r="LW399">
        <f>MOVI!DK394</f>
        <v>0</v>
      </c>
      <c r="LX399">
        <f>MOVI!DL394</f>
        <v>0</v>
      </c>
      <c r="LY399">
        <f>MOVI!DM394</f>
        <v>0</v>
      </c>
      <c r="LZ399">
        <f>MOVI!DN394</f>
        <v>0</v>
      </c>
      <c r="MA399">
        <f>MOVI!DO394</f>
        <v>0</v>
      </c>
      <c r="MB399" t="str">
        <f>MOVI!DP394</f>
        <v/>
      </c>
      <c r="MC399">
        <f>MOVI!DQ394</f>
        <v>0</v>
      </c>
      <c r="MD399">
        <f>MOVI!DR394</f>
        <v>0</v>
      </c>
      <c r="ME399" t="str">
        <f>VLOOKUP(C399,MOVI!C:DV,121,0)</f>
        <v/>
      </c>
      <c r="MF399" s="252"/>
      <c r="MG399" t="str">
        <f t="shared" si="672"/>
        <v/>
      </c>
      <c r="MH399" t="str">
        <f>VLOOKUP(C399,MOVI!C:DT,122,0)</f>
        <v>Việt PhúSouth</v>
      </c>
      <c r="MI399" s="252" t="str">
        <f>VLOOKUP(C399,FPT!B:DS,112,0)</f>
        <v>Việt PhúSouth</v>
      </c>
      <c r="MJ399" t="str">
        <f t="shared" si="780"/>
        <v/>
      </c>
    </row>
    <row r="400" spans="1:348" x14ac:dyDescent="0.25">
      <c r="A400">
        <v>392</v>
      </c>
      <c r="B400" s="63">
        <v>6277</v>
      </c>
      <c r="C400" s="271" t="s">
        <v>912</v>
      </c>
      <c r="D400" t="str">
        <f>VLOOKUP(C400,MOVI!C:D,2,0)</f>
        <v>Huỳnh Lê Khánh Vân</v>
      </c>
      <c r="E400" t="str">
        <f>VLOOKUP(C400,FPT!B:C,2,0)</f>
        <v>Huỳnh Lê Khánh Vân</v>
      </c>
      <c r="F400" t="str">
        <f t="shared" si="673"/>
        <v/>
      </c>
      <c r="G400" t="str">
        <f>VLOOKUP(C400,MOVI!C:E,3,0)</f>
        <v>Support</v>
      </c>
      <c r="H400" t="str">
        <f>VLOOKUP(C400,FPT!B:F,3,0)</f>
        <v>Support</v>
      </c>
      <c r="I400" t="str">
        <f t="shared" si="674"/>
        <v/>
      </c>
      <c r="J400" t="str">
        <f>VLOOKUP(C400,MOVI!C:H,4,0)</f>
        <v>Operations</v>
      </c>
      <c r="K400" t="str">
        <f>VLOOKUP(C400,FPT!B:I,4,0)</f>
        <v>Operations</v>
      </c>
      <c r="L400" t="str">
        <f t="shared" si="675"/>
        <v/>
      </c>
      <c r="M400" t="str">
        <f>VLOOKUP(C400,MOVI!C:DT,5,0)</f>
        <v>Associate</v>
      </c>
      <c r="N400" t="str">
        <f>VLOOKUP(C400,FPT!B:L,5,0)</f>
        <v>Associate</v>
      </c>
      <c r="O400" t="str">
        <f t="shared" si="676"/>
        <v/>
      </c>
      <c r="P400" t="str">
        <f>VLOOKUP(C400,MOVI!C:DT,6,0)</f>
        <v>Verification Officer</v>
      </c>
      <c r="Q400" t="str">
        <f>VLOOKUP(C400,FPT!B:O,6,0)</f>
        <v>Verification Officer</v>
      </c>
      <c r="R400" t="str">
        <f t="shared" si="677"/>
        <v/>
      </c>
      <c r="S400" t="str">
        <f>VLOOKUP(C400,MOVI!C:DT,7,0)</f>
        <v>South</v>
      </c>
      <c r="T400" t="str">
        <f>VLOOKUP(C400,FPT!B:R,7,0)</f>
        <v>South</v>
      </c>
      <c r="U400" t="str">
        <f t="shared" si="678"/>
        <v/>
      </c>
      <c r="V400" t="str">
        <f>VLOOKUP(C400,MOVI!C:DT,8,0)</f>
        <v>Việt Phú</v>
      </c>
      <c r="W400" t="str">
        <f>VLOOKUP(C400,FPT!B:U,8,0)</f>
        <v>Việt Phú</v>
      </c>
      <c r="X400" t="str">
        <f t="shared" si="679"/>
        <v/>
      </c>
      <c r="Y400" t="str">
        <f>VLOOKUP(C400,MOVI!C:DT,9,0)</f>
        <v>Full-time</v>
      </c>
      <c r="Z400" t="str">
        <f>VLOOKUP(C400,FPT!B:X,9,0)</f>
        <v>Full-time</v>
      </c>
      <c r="AA400" t="str">
        <f t="shared" si="680"/>
        <v/>
      </c>
      <c r="AB400" t="str">
        <f>VLOOKUP(C400,MOVI!C:DT,10,0)</f>
        <v>Probation</v>
      </c>
      <c r="AC400" t="str">
        <f>VLOOKUP(C400,FPT!B:AA,10,0)</f>
        <v>Probation</v>
      </c>
      <c r="AD400" t="str">
        <f t="shared" si="681"/>
        <v/>
      </c>
      <c r="AE400" s="247">
        <f>VLOOKUP(C400,MOVI!C:DT,11,0)</f>
        <v>44526</v>
      </c>
      <c r="AF400" s="247">
        <f>VLOOKUP(C400,FPT!B:AD,11,0)</f>
        <v>44526</v>
      </c>
      <c r="AG400" t="str">
        <f t="shared" si="682"/>
        <v/>
      </c>
      <c r="AH400" s="260" t="str">
        <f>VLOOKUP(C400,MOVI!C:DT,12,0)</f>
        <v/>
      </c>
      <c r="AI400" s="260"/>
      <c r="AJ400" t="str">
        <f t="shared" si="782"/>
        <v/>
      </c>
      <c r="AK400">
        <f>VLOOKUP(C400,MOVI!C:DT,13,0)</f>
        <v>0</v>
      </c>
      <c r="AL400" s="247">
        <f>VLOOKUP(C400,FPT!B:AJ,13,0)</f>
        <v>0</v>
      </c>
      <c r="AM400" t="str">
        <f t="shared" si="781"/>
        <v/>
      </c>
      <c r="AN400" s="247">
        <f>VLOOKUP(C400,MOVI!C:DT,14,0)</f>
        <v>0</v>
      </c>
      <c r="AO400" s="247">
        <f>VLOOKUP(C400,FPT!B:AM,14,0)</f>
        <v>0</v>
      </c>
      <c r="AP400" t="str">
        <f t="shared" si="683"/>
        <v/>
      </c>
      <c r="AQ400" t="str">
        <f>VLOOKUP(C400,MOVI!C:DT,15,0)</f>
        <v>JO</v>
      </c>
      <c r="AR400" s="247" t="str">
        <f>VLOOKUP(C400,FPT!B:AP,15,0)</f>
        <v>JO</v>
      </c>
      <c r="AS400" t="str">
        <f t="shared" si="684"/>
        <v/>
      </c>
      <c r="AT400" s="282">
        <f>VLOOKUP(C400,MOVI!C:DT,16,0)</f>
        <v>0.1</v>
      </c>
      <c r="AU400" s="247" t="str">
        <f>VLOOKUP(C400,FPT!B:AS,16,0)</f>
        <v>10%</v>
      </c>
      <c r="AV400" t="str">
        <f t="shared" si="685"/>
        <v>Lệch</v>
      </c>
      <c r="AW400" t="str">
        <f>VLOOKUP(C400,MOVI!C:DT,17,0)</f>
        <v>L</v>
      </c>
      <c r="AX400" s="247" t="str">
        <f>VLOOKUP(C400,FPT!B:AV,17,0)</f>
        <v>L</v>
      </c>
      <c r="AY400" t="str">
        <f t="shared" si="686"/>
        <v/>
      </c>
      <c r="AZ400">
        <f>VLOOKUP(C400,MOVI!C:DT,18,0)</f>
        <v>0</v>
      </c>
      <c r="BA400" s="247">
        <f>VLOOKUP(C400,FPT!B:AY,18,0)</f>
        <v>0</v>
      </c>
      <c r="BB400" t="str">
        <f t="shared" si="687"/>
        <v/>
      </c>
      <c r="BC400" s="275">
        <f>VLOOKUP(C400,MOVI!C:DT,19,0)</f>
        <v>5000000</v>
      </c>
      <c r="BD400" s="275">
        <f>VLOOKUP(C400,FPT!B:BB,19,0)</f>
        <v>5000000</v>
      </c>
      <c r="BE400" t="str">
        <f t="shared" si="688"/>
        <v/>
      </c>
      <c r="BF400">
        <f>VLOOKUP(C400,MOVI!C:DT,20,0)</f>
        <v>0</v>
      </c>
      <c r="BG400" s="252">
        <f>VLOOKUP(C400,FPT!B:BE,20,0)</f>
        <v>0</v>
      </c>
      <c r="BH400" t="str">
        <f t="shared" si="689"/>
        <v/>
      </c>
      <c r="BI400" s="275">
        <f>VLOOKUP(C400,MOVI!C:DT,21,0)</f>
        <v>5000000</v>
      </c>
      <c r="BJ400" s="275">
        <f>VLOOKUP(C400,FPT!B:BH,21,0)</f>
        <v>5000000</v>
      </c>
      <c r="BK400" t="str">
        <f t="shared" si="690"/>
        <v/>
      </c>
      <c r="BL400" s="275">
        <f>VLOOKUP(C400,MOVI!C:DT,22,0)</f>
        <v>0</v>
      </c>
      <c r="BM400" s="275">
        <f>VLOOKUP(C400,FPT!B:BK,22,0)</f>
        <v>0</v>
      </c>
      <c r="BN400" t="str">
        <f t="shared" si="691"/>
        <v/>
      </c>
      <c r="BO400" s="275">
        <f>VLOOKUP(C400,MOVI!C:DT,23,0)</f>
        <v>0</v>
      </c>
      <c r="BP400" s="275">
        <f>VLOOKUP(C400,FPT!B:BN,23,0)</f>
        <v>0</v>
      </c>
      <c r="BQ400" t="str">
        <f t="shared" si="692"/>
        <v/>
      </c>
      <c r="BR400" s="275">
        <f>VLOOKUP(C400,MOVI!C:DT,24,0)</f>
        <v>0</v>
      </c>
      <c r="BS400" s="275">
        <f>VLOOKUP(C400,FPT!B:BQ,24,0)</f>
        <v>0</v>
      </c>
      <c r="BT400" t="str">
        <f t="shared" si="693"/>
        <v/>
      </c>
      <c r="BU400" s="275">
        <f>VLOOKUP(C400,MOVI!C:DT,25,0)</f>
        <v>0</v>
      </c>
      <c r="BV400" s="275">
        <f>VLOOKUP(C400,FPT!B:BT,25,0)</f>
        <v>0</v>
      </c>
      <c r="BW400" t="str">
        <f t="shared" si="694"/>
        <v/>
      </c>
      <c r="BX400" s="275">
        <f>VLOOKUP(C400,MOVI!C:DT,26,0)</f>
        <v>0</v>
      </c>
      <c r="BY400" s="275">
        <f>VLOOKUP(C400,FPT!B:BW,26,0)</f>
        <v>0</v>
      </c>
      <c r="BZ400" t="str">
        <f t="shared" si="695"/>
        <v/>
      </c>
      <c r="CA400" s="275">
        <f>VLOOKUP(C400,MOVI!C:DT,27,0)</f>
        <v>0</v>
      </c>
      <c r="CB400" s="275">
        <f>VLOOKUP(C400,FPT!B:BZ,27,0)</f>
        <v>0</v>
      </c>
      <c r="CC400" t="str">
        <f t="shared" si="696"/>
        <v/>
      </c>
      <c r="CD400" s="275">
        <f>VLOOKUP(C400,MOVI!C:DT,28,0)</f>
        <v>0</v>
      </c>
      <c r="CE400" s="275">
        <f>VLOOKUP(C400,FPT!B:CC,28,0)</f>
        <v>0</v>
      </c>
      <c r="CF400" t="str">
        <f t="shared" si="697"/>
        <v/>
      </c>
      <c r="CG400" t="str">
        <f>VLOOKUP(C400,MOVI!C:DT,29,0)</f>
        <v>CN</v>
      </c>
      <c r="CH400" s="252" t="str">
        <f>VLOOKUP(C400,FPT!B:CF,29,0)</f>
        <v>CN</v>
      </c>
      <c r="CI400" t="str">
        <f t="shared" si="698"/>
        <v/>
      </c>
      <c r="CJ400">
        <f>VLOOKUP(C400,MOVI!C:DT,30,0)</f>
        <v>26</v>
      </c>
      <c r="CK400" s="252">
        <f>VLOOKUP(C400,FPT!B:CI,30,0)</f>
        <v>26</v>
      </c>
      <c r="CL400" t="str">
        <f t="shared" si="699"/>
        <v/>
      </c>
      <c r="CM400">
        <f>VLOOKUP(C400,MOVI!C:DT,31,0)</f>
        <v>26</v>
      </c>
      <c r="CN400" s="252">
        <f>VLOOKUP(C400,FPT!B:CL,31,0)</f>
        <v>26</v>
      </c>
      <c r="CO400" t="str">
        <f t="shared" si="700"/>
        <v/>
      </c>
      <c r="CP400" s="275">
        <f>VLOOKUP(C400,MOVI!C:DT,32,0)</f>
        <v>0</v>
      </c>
      <c r="CQ400" s="275">
        <f>VLOOKUP(C400,FPT!B:CO,32,0)</f>
        <v>0</v>
      </c>
      <c r="CR400" t="str">
        <f t="shared" si="701"/>
        <v/>
      </c>
      <c r="CS400" s="275">
        <f>VLOOKUP(C400,MOVI!C:DT,33,0)</f>
        <v>0</v>
      </c>
      <c r="CT400" s="275">
        <f>VLOOKUP(C400,FPT!B:CR,33,0)</f>
        <v>0</v>
      </c>
      <c r="CU400" t="str">
        <f t="shared" si="702"/>
        <v/>
      </c>
      <c r="CV400" s="275">
        <f>VLOOKUP(C400,MOVI!C:DT,34,0)</f>
        <v>0</v>
      </c>
      <c r="CW400" s="275">
        <f>VLOOKUP(C400,FPT!B:CU,34,0)</f>
        <v>0</v>
      </c>
      <c r="CX400" t="str">
        <f t="shared" si="703"/>
        <v/>
      </c>
      <c r="CY400" s="275">
        <f>VLOOKUP(C400,MOVI!C:DT,35,0)</f>
        <v>26</v>
      </c>
      <c r="CZ400" s="275">
        <f>VLOOKUP(C400,FPT!B:CX,35,0)</f>
        <v>26</v>
      </c>
      <c r="DA400" t="str">
        <f t="shared" si="704"/>
        <v/>
      </c>
      <c r="DB400" s="275">
        <f>VLOOKUP(C400,MOVI!C:DT,36,0)</f>
        <v>0</v>
      </c>
      <c r="DC400" s="275">
        <f>VLOOKUP(C400,FPT!B:DA,36,0)</f>
        <v>0</v>
      </c>
      <c r="DD400" t="str">
        <f t="shared" si="705"/>
        <v/>
      </c>
      <c r="DE400" s="275">
        <f>VLOOKUP(C400,MOVI!C:DT,37,0)</f>
        <v>0</v>
      </c>
      <c r="DF400" s="275">
        <f>VLOOKUP(C400,FPT!B:DD,37,0)</f>
        <v>0</v>
      </c>
      <c r="DG400" t="str">
        <f t="shared" si="706"/>
        <v/>
      </c>
      <c r="DH400" s="275">
        <f>VLOOKUP(C400,MOVI!C:DT,38,0)</f>
        <v>0</v>
      </c>
      <c r="DI400" s="275">
        <f>VLOOKUP(C400,FPT!B:DG,38,0)</f>
        <v>0</v>
      </c>
      <c r="DJ400" t="str">
        <f t="shared" si="707"/>
        <v/>
      </c>
      <c r="DK400" s="275">
        <f>VLOOKUP(C400,MOVI!C:DT,39,0)</f>
        <v>0</v>
      </c>
      <c r="DL400" s="275">
        <f>VLOOKUP(C400,FPT!B:DJ,39,0)</f>
        <v>0</v>
      </c>
      <c r="DM400" t="str">
        <f t="shared" si="708"/>
        <v/>
      </c>
      <c r="DN400" s="275">
        <f>VLOOKUP(C400,MOVI!C:DT,40,0)</f>
        <v>0</v>
      </c>
      <c r="DO400" s="275">
        <f>VLOOKUP(C400,FPT!B:DM,40,0)</f>
        <v>0</v>
      </c>
      <c r="DP400" t="str">
        <f t="shared" si="709"/>
        <v/>
      </c>
      <c r="DQ400" s="275">
        <f>VLOOKUP(C400,MOVI!C:DT,41,0)</f>
        <v>0</v>
      </c>
      <c r="DR400" s="275">
        <f>VLOOKUP(C400,FPT!B:DP,41,0)</f>
        <v>0</v>
      </c>
      <c r="DS400" t="str">
        <f t="shared" si="710"/>
        <v/>
      </c>
      <c r="DT400" s="275">
        <f>VLOOKUP(C400,MOVI!C:DT,42,0)</f>
        <v>5000000</v>
      </c>
      <c r="DU400" s="275">
        <f>ROUND(VLOOKUP(C400,FPT!B:DS,42,0),0)</f>
        <v>5000000</v>
      </c>
      <c r="DV400" t="str">
        <f t="shared" si="711"/>
        <v/>
      </c>
      <c r="DW400" s="275">
        <f>VLOOKUP(C400,MOVI!C:DT,43,0)</f>
        <v>0</v>
      </c>
      <c r="DX400" s="275">
        <f>VLOOKUP(C400,FPT!B:DV,43,0)</f>
        <v>0</v>
      </c>
      <c r="DY400" t="str">
        <f t="shared" si="712"/>
        <v/>
      </c>
      <c r="DZ400" s="275">
        <f>VLOOKUP(C400,MOVI!C:DT,44,0)</f>
        <v>0</v>
      </c>
      <c r="EA400" s="275">
        <f>VLOOKUP(C400,FPT!B:DY,44,0)</f>
        <v>0</v>
      </c>
      <c r="EB400" t="str">
        <f t="shared" si="713"/>
        <v/>
      </c>
      <c r="EC400" s="275">
        <f>VLOOKUP(C400,MOVI!C:DT,45,0)</f>
        <v>5000000</v>
      </c>
      <c r="ED400" s="275">
        <f>ROUND(VLOOKUP(C400,FPT!B:EB,45,0),0)</f>
        <v>5000000</v>
      </c>
      <c r="EE400" t="str">
        <f t="shared" si="714"/>
        <v/>
      </c>
      <c r="EF400" s="275">
        <f>VLOOKUP(C400,MOVI!C:DT,46,0)</f>
        <v>0</v>
      </c>
      <c r="EG400" s="275">
        <f>VLOOKUP(C400,FPT!B:EE,46,0)</f>
        <v>0</v>
      </c>
      <c r="EH400" t="str">
        <f t="shared" si="715"/>
        <v/>
      </c>
      <c r="EI400" s="275">
        <f>VLOOKUP(C400,MOVI!C:DT,47,0)</f>
        <v>0</v>
      </c>
      <c r="EJ400" s="275">
        <f>VLOOKUP(C400,FPT!B:EH,47,0)</f>
        <v>0</v>
      </c>
      <c r="EK400" t="str">
        <f t="shared" si="716"/>
        <v/>
      </c>
      <c r="EL400" s="275">
        <f>VLOOKUP(C400,MOVI!C:DT,48,0)</f>
        <v>0</v>
      </c>
      <c r="EM400" s="275">
        <f>VLOOKUP(C400,FPT!B:EK,48,0)</f>
        <v>0</v>
      </c>
      <c r="EN400" t="str">
        <f t="shared" si="717"/>
        <v/>
      </c>
      <c r="EO400" s="275">
        <f>VLOOKUP(C400,MOVI!C:DT,49,0)</f>
        <v>0</v>
      </c>
      <c r="EP400" s="275">
        <f>VLOOKUP(C400,FPT!B:EN,49,0)</f>
        <v>0</v>
      </c>
      <c r="EQ400" t="str">
        <f t="shared" si="718"/>
        <v/>
      </c>
      <c r="ER400" s="275">
        <f>VLOOKUP(C400,MOVI!C:DT,50,0)</f>
        <v>0</v>
      </c>
      <c r="ES400" s="275">
        <f>VLOOKUP(C400,FPT!B:EQ,50,0)</f>
        <v>0</v>
      </c>
      <c r="ET400" t="str">
        <f t="shared" si="719"/>
        <v/>
      </c>
      <c r="EU400" s="275">
        <f>VLOOKUP(C400,MOVI!C:DT,51,0)</f>
        <v>0</v>
      </c>
      <c r="EV400" s="275">
        <f>VLOOKUP(C400,FPT!B:ET,51,0)</f>
        <v>0</v>
      </c>
      <c r="EW400" t="str">
        <f t="shared" si="720"/>
        <v/>
      </c>
      <c r="EX400" s="275">
        <f>VLOOKUP(C400,MOVI!C:DT,52,0)</f>
        <v>0</v>
      </c>
      <c r="EY400" s="275">
        <f>VLOOKUP(C400,FPT!B:EW,52,0)</f>
        <v>0</v>
      </c>
      <c r="EZ400" t="str">
        <f t="shared" si="721"/>
        <v/>
      </c>
      <c r="FA400" s="275">
        <f>VLOOKUP(C400,MOVI!C:DT,53,0)</f>
        <v>0</v>
      </c>
      <c r="FB400" s="275">
        <f>VLOOKUP(C400,FPT!B:EZ,53,0)</f>
        <v>0</v>
      </c>
      <c r="FC400" t="str">
        <f t="shared" si="722"/>
        <v/>
      </c>
      <c r="FD400" s="275">
        <f>VLOOKUP(C400,MOVI!C:DT,54,0)</f>
        <v>0</v>
      </c>
      <c r="FE400" s="275">
        <f>VLOOKUP(C400,FPT!B:FC,54,0)</f>
        <v>0</v>
      </c>
      <c r="FF400" t="str">
        <f t="shared" si="723"/>
        <v/>
      </c>
      <c r="FG400" s="275">
        <f>VLOOKUP(C400,MOVI!C:DT,55,0)</f>
        <v>0</v>
      </c>
      <c r="FH400" s="275">
        <f>VLOOKUP(C400,FPT!B:FF,55,0)</f>
        <v>0</v>
      </c>
      <c r="FI400" t="str">
        <f t="shared" si="724"/>
        <v/>
      </c>
      <c r="FJ400" s="275">
        <f>VLOOKUP(C400,MOVI!C:DT,56,0)</f>
        <v>0</v>
      </c>
      <c r="FK400" s="275">
        <f>VLOOKUP(C400,FPT!B:FI,56,0)</f>
        <v>0</v>
      </c>
      <c r="FL400" t="str">
        <f t="shared" si="725"/>
        <v/>
      </c>
      <c r="FM400" s="275">
        <f>VLOOKUP(C400,MOVI!C:DT,57,0)</f>
        <v>0</v>
      </c>
      <c r="FN400" s="275">
        <f>VLOOKUP(C400,FPT!B:FL,57,0)</f>
        <v>0</v>
      </c>
      <c r="FO400" t="str">
        <f t="shared" si="726"/>
        <v/>
      </c>
      <c r="FP400" s="275">
        <f>VLOOKUP(C400,MOVI!C:DT,58,0)</f>
        <v>0</v>
      </c>
      <c r="FQ400" s="275">
        <f>VLOOKUP(C400,FPT!B:FO,58,0)</f>
        <v>0</v>
      </c>
      <c r="FR400" t="str">
        <f t="shared" si="727"/>
        <v/>
      </c>
      <c r="FS400" s="275">
        <f>VLOOKUP(C400,MOVI!C:DT,59,0)</f>
        <v>0</v>
      </c>
      <c r="FT400" s="275">
        <f>VLOOKUP(C400,FPT!B:FR,59,0)</f>
        <v>0</v>
      </c>
      <c r="FU400" t="str">
        <f t="shared" si="728"/>
        <v/>
      </c>
      <c r="FV400" s="275">
        <f>VLOOKUP(C400,MOVI!C:DT,60,0)</f>
        <v>0</v>
      </c>
      <c r="FW400" s="275">
        <f>VLOOKUP(C400,FPT!B:FU,60,0)</f>
        <v>0</v>
      </c>
      <c r="FX400" t="str">
        <f t="shared" si="729"/>
        <v/>
      </c>
      <c r="FY400" s="275">
        <f>VLOOKUP(C400,MOVI!C:DT,61,0)</f>
        <v>0</v>
      </c>
      <c r="FZ400" s="275">
        <f>VLOOKUP(C400,FPT!B:FX,61,0)</f>
        <v>0</v>
      </c>
      <c r="GA400" t="str">
        <f t="shared" si="730"/>
        <v/>
      </c>
      <c r="GB400" s="275">
        <f>VLOOKUP(C400,MOVI!C:DT,62,0)</f>
        <v>0</v>
      </c>
      <c r="GC400" s="275">
        <f>VLOOKUP(C400,FPT!B:GA,62,0)</f>
        <v>0</v>
      </c>
      <c r="GD400" t="str">
        <f t="shared" si="731"/>
        <v/>
      </c>
      <c r="GE400" s="275">
        <f>VLOOKUP(C400,MOVI!C:DT,63,0)</f>
        <v>0</v>
      </c>
      <c r="GF400" s="275">
        <f>VLOOKUP(C400,FPT!B:GD,63,0)</f>
        <v>0</v>
      </c>
      <c r="GG400" t="str">
        <f t="shared" si="732"/>
        <v/>
      </c>
      <c r="GH400" s="275">
        <f>VLOOKUP(C400,MOVI!C:DT,64,0)</f>
        <v>0</v>
      </c>
      <c r="GI400" s="275">
        <f>VLOOKUP(C400,FPT!B:GG,64,0)</f>
        <v>0</v>
      </c>
      <c r="GJ400" t="str">
        <f t="shared" si="733"/>
        <v/>
      </c>
      <c r="GK400" s="275">
        <f>VLOOKUP(C400,MOVI!C:DT,65,0)</f>
        <v>0</v>
      </c>
      <c r="GL400" s="275">
        <f>VLOOKUP(C400,FPT!B:GJ,65,0)</f>
        <v>0</v>
      </c>
      <c r="GM400" t="str">
        <f t="shared" si="734"/>
        <v/>
      </c>
      <c r="GN400" s="275">
        <f>VLOOKUP(C400,MOVI!C:DT,66,0)</f>
        <v>0</v>
      </c>
      <c r="GO400" s="275">
        <f>VLOOKUP(C400,FPT!B:GM,66,0)</f>
        <v>0</v>
      </c>
      <c r="GP400" t="str">
        <f t="shared" si="735"/>
        <v/>
      </c>
      <c r="GQ400" s="275">
        <f>VLOOKUP(C400,MOVI!C:DT,67,0)</f>
        <v>0</v>
      </c>
      <c r="GR400" s="275">
        <f>VLOOKUP(C400,FPT!B:GP,67,0)</f>
        <v>0</v>
      </c>
      <c r="GS400" t="str">
        <f t="shared" si="736"/>
        <v/>
      </c>
      <c r="GT400" s="275">
        <f>VLOOKUP(C400,MOVI!C:DT,68,0)</f>
        <v>0</v>
      </c>
      <c r="GU400" s="275">
        <f>VLOOKUP(C400,FPT!B:GS,68,0)</f>
        <v>0</v>
      </c>
      <c r="GV400" t="str">
        <f t="shared" si="737"/>
        <v/>
      </c>
      <c r="GW400" s="275">
        <f>VLOOKUP(C400,MOVI!C:DT,69,0)</f>
        <v>0</v>
      </c>
      <c r="GX400" s="275">
        <f>VLOOKUP(C400,FPT!B:GV,69,0)</f>
        <v>0</v>
      </c>
      <c r="GY400" t="str">
        <f t="shared" si="738"/>
        <v/>
      </c>
      <c r="GZ400" s="275">
        <f>VLOOKUP(C400,MOVI!C:DT,70,0)</f>
        <v>0</v>
      </c>
      <c r="HA400" s="275">
        <f>VLOOKUP(C400,FPT!B:GY,70,0)</f>
        <v>0</v>
      </c>
      <c r="HB400" t="str">
        <f t="shared" si="739"/>
        <v/>
      </c>
      <c r="HC400" s="275">
        <f>VLOOKUP(C400,MOVI!C:DT,71,0)</f>
        <v>5000000</v>
      </c>
      <c r="HD400" s="275">
        <f>ROUND(VLOOKUP(C400,FPT!B:HB,71,0),0)</f>
        <v>5000000</v>
      </c>
      <c r="HE400" t="str">
        <f t="shared" si="740"/>
        <v/>
      </c>
      <c r="HF400" s="275">
        <f>ROUND(VLOOKUP(C400,MOVI!C:DT,72,0),0)</f>
        <v>0</v>
      </c>
      <c r="HG400" s="275">
        <f>ROUND(VLOOKUP(C400,FPT!B:HE,72,0),0)</f>
        <v>0</v>
      </c>
      <c r="HH400" t="str">
        <f t="shared" si="741"/>
        <v/>
      </c>
      <c r="HI400" s="275">
        <f>VLOOKUP(C400,MOVI!C:DT,73,0)</f>
        <v>0</v>
      </c>
      <c r="HJ400" s="275">
        <f>VLOOKUP(C400,FPT!B:HH,73,0)</f>
        <v>0</v>
      </c>
      <c r="HK400" t="str">
        <f t="shared" si="742"/>
        <v/>
      </c>
      <c r="HL400" s="275">
        <f>VLOOKUP(C400,MOVI!C:DT,74,0)</f>
        <v>0</v>
      </c>
      <c r="HM400" s="275">
        <f>VLOOKUP(C400,FPT!B:HK,74,0)</f>
        <v>0</v>
      </c>
      <c r="HN400" t="str">
        <f t="shared" si="743"/>
        <v/>
      </c>
      <c r="HO400" s="275">
        <f>VLOOKUP(C400,MOVI!C:DT,75,0)</f>
        <v>0</v>
      </c>
      <c r="HP400" s="275">
        <f>VLOOKUP(C400,FPT!B:HN,75,0)</f>
        <v>0</v>
      </c>
      <c r="HQ400" t="str">
        <f t="shared" si="744"/>
        <v/>
      </c>
      <c r="HR400" s="275">
        <f>VLOOKUP(C400,MOVI!C:DT,76,0)</f>
        <v>0</v>
      </c>
      <c r="HS400" s="275">
        <f>VLOOKUP(C400,FPT!B:HQ,76,0)</f>
        <v>0</v>
      </c>
      <c r="HT400" t="str">
        <f t="shared" si="745"/>
        <v/>
      </c>
      <c r="HU400" s="275">
        <f>VLOOKUP(C400,MOVI!C:DT,77,0)</f>
        <v>0</v>
      </c>
      <c r="HV400" s="275">
        <f>VLOOKUP(C400,FPT!B:HT,77,0)</f>
        <v>0</v>
      </c>
      <c r="HW400" t="str">
        <f t="shared" si="746"/>
        <v/>
      </c>
      <c r="HX400" s="274">
        <f>VLOOKUP(C400,MOVI!C:CB,78,0)</f>
        <v>0</v>
      </c>
      <c r="HY400" s="261">
        <f>VLOOKUP(C400,FPT!$B:$CA,78,0)</f>
        <v>0</v>
      </c>
      <c r="HZ400" t="str">
        <f t="shared" si="747"/>
        <v/>
      </c>
      <c r="IA400" s="275">
        <f>VLOOKUP(C400,MOVI!C:CD,79,0)</f>
        <v>0</v>
      </c>
      <c r="IB400" s="275">
        <f>VLOOKUP(C400,FPT!B:HZ,79,0)</f>
        <v>0</v>
      </c>
      <c r="IC400" t="str">
        <f t="shared" si="748"/>
        <v/>
      </c>
      <c r="ID400" s="275">
        <f>VLOOKUP(C400,MOVI!C:CD,80,0)</f>
        <v>0</v>
      </c>
      <c r="IE400" s="275">
        <f>VLOOKUP(C400,FPT!B:IC,80,0)</f>
        <v>0</v>
      </c>
      <c r="IF400" t="str">
        <f t="shared" si="749"/>
        <v/>
      </c>
      <c r="IG400" s="275">
        <f>VLOOKUP(C400,MOVI!C:DT,81,0)</f>
        <v>0</v>
      </c>
      <c r="IH400" s="275">
        <f>VLOOKUP(C400,FPT!B:IF,81,0)</f>
        <v>0</v>
      </c>
      <c r="II400" t="str">
        <f t="shared" si="750"/>
        <v/>
      </c>
      <c r="IJ400" s="275">
        <f>VLOOKUP(C400,MOVI!C:DT,82,0)</f>
        <v>0</v>
      </c>
      <c r="IK400" s="275">
        <f>VLOOKUP(C400,FPT!B:II,82,0)</f>
        <v>0</v>
      </c>
      <c r="IL400" t="str">
        <f t="shared" si="751"/>
        <v/>
      </c>
      <c r="IM400" s="275">
        <f>ROUND(VLOOKUP(C400,MOVI!C:DT,83,0),0)</f>
        <v>0</v>
      </c>
      <c r="IN400" s="275">
        <f>ROUND(VLOOKUP(C400,FPT!B:IL,83,0),0)</f>
        <v>0</v>
      </c>
      <c r="IO400" t="str">
        <f t="shared" si="752"/>
        <v/>
      </c>
      <c r="IP400" s="275">
        <f>VLOOKUP(C400,MOVI!C:DT,84,0)</f>
        <v>5000000</v>
      </c>
      <c r="IQ400" s="275">
        <f>VLOOKUP(C400,FPT!B:IO,84,0)</f>
        <v>5000000</v>
      </c>
      <c r="IR400" t="str">
        <f t="shared" si="753"/>
        <v/>
      </c>
      <c r="IS400" s="275">
        <f>ROUND(VLOOKUP(C400,MOVI!C:DT,85,0),0)</f>
        <v>500000</v>
      </c>
      <c r="IT400" s="275">
        <f>ROUND(VLOOKUP(C400,FPT!B:IR,85,0),0)</f>
        <v>500000</v>
      </c>
      <c r="IU400" t="str">
        <f t="shared" si="754"/>
        <v/>
      </c>
      <c r="IV400" s="275">
        <f>VLOOKUP(C400,MOVI!C:DT,86,0)</f>
        <v>0</v>
      </c>
      <c r="IW400" s="275">
        <f>VLOOKUP(C400,FPT!B:IU,86,0)</f>
        <v>0</v>
      </c>
      <c r="IX400" t="str">
        <f t="shared" si="755"/>
        <v/>
      </c>
      <c r="IY400" s="275">
        <f>ROUND(VLOOKUP(C400,MOVI!C:DT,87,0),0)</f>
        <v>500000</v>
      </c>
      <c r="IZ400" s="275">
        <f>ROUND(VLOOKUP(C400,FPT!B:IX,87,0),0)</f>
        <v>500000</v>
      </c>
      <c r="JA400" t="str">
        <f t="shared" si="756"/>
        <v/>
      </c>
      <c r="JB400" s="275">
        <f>VLOOKUP(C400,MOVI!C:DT,88,0)</f>
        <v>0</v>
      </c>
      <c r="JC400" s="275">
        <f>VLOOKUP(C400,FPT!B:JA,88,0)</f>
        <v>0</v>
      </c>
      <c r="JD400" t="str">
        <f t="shared" si="757"/>
        <v/>
      </c>
      <c r="JE400" s="275">
        <f>VLOOKUP(C400,MOVI!C:DT,89,0)</f>
        <v>0</v>
      </c>
      <c r="JF400" s="275">
        <f>VLOOKUP(C400,FPT!B:JD,89,0)</f>
        <v>0</v>
      </c>
      <c r="JG400" t="str">
        <f t="shared" si="758"/>
        <v/>
      </c>
      <c r="JH400" s="275">
        <f>VLOOKUP(C400,MOVI!C:DT,90,0)</f>
        <v>0</v>
      </c>
      <c r="JI400" s="275">
        <f>VLOOKUP(C400,FPT!B:JG,90,0)</f>
        <v>0</v>
      </c>
      <c r="JJ400" t="str">
        <f t="shared" si="759"/>
        <v/>
      </c>
      <c r="JK400" s="275">
        <f>VLOOKUP(C400,MOVI!C:DT,91,0)</f>
        <v>0</v>
      </c>
      <c r="JL400" s="275">
        <f>VLOOKUP(C400,FPT!B:JJ,91,0)</f>
        <v>0</v>
      </c>
      <c r="JM400" t="str">
        <f t="shared" si="760"/>
        <v/>
      </c>
      <c r="JN400" s="275">
        <f>VLOOKUP(C400,MOVI!C:DT,92,0)</f>
        <v>0</v>
      </c>
      <c r="JO400" s="275">
        <f>VLOOKUP(C400,FPT!B:JM,92,0)</f>
        <v>0</v>
      </c>
      <c r="JP400" t="str">
        <f t="shared" si="761"/>
        <v/>
      </c>
      <c r="JQ400" s="275">
        <f>VLOOKUP(C400,MOVI!C:DT,93,0)</f>
        <v>0</v>
      </c>
      <c r="JR400" s="275">
        <f>VLOOKUP(C400,FPT!B:JP,93,0)</f>
        <v>0</v>
      </c>
      <c r="JS400" t="str">
        <f t="shared" si="762"/>
        <v/>
      </c>
      <c r="JT400" s="275">
        <f>VLOOKUP(C400,MOVI!C:DT,94,0)</f>
        <v>0</v>
      </c>
      <c r="JU400" s="275">
        <f>VLOOKUP(C400,FPT!B:JS,94,0)</f>
        <v>0</v>
      </c>
      <c r="JV400" t="str">
        <f t="shared" si="763"/>
        <v/>
      </c>
      <c r="JW400" s="275">
        <f>VLOOKUP(C400,MOVI!C:DT,95,0)</f>
        <v>4500000</v>
      </c>
      <c r="JX400" s="275">
        <f>VLOOKUP(C400,FPT!B:JV,95,0)</f>
        <v>4500000</v>
      </c>
      <c r="JY400" t="str">
        <f t="shared" si="764"/>
        <v/>
      </c>
      <c r="JZ400" s="275">
        <f>VLOOKUP(C400,MOVI!C:DT,96,0)</f>
        <v>0</v>
      </c>
      <c r="KA400" s="275">
        <f>VLOOKUP(C400,FPT!B:JY,96,0)</f>
        <v>0</v>
      </c>
      <c r="KB400" t="str">
        <f t="shared" si="765"/>
        <v/>
      </c>
      <c r="KC400" s="275">
        <f>VLOOKUP(C400,MOVI!C:DT,97,0)</f>
        <v>4500000</v>
      </c>
      <c r="KD400" s="275">
        <f>VLOOKUP(C400,FPT!B:KB,97,0)</f>
        <v>4500000</v>
      </c>
      <c r="KE400" t="str">
        <f t="shared" si="766"/>
        <v/>
      </c>
      <c r="KF400" s="275">
        <f>VLOOKUP(C400,MOVI!C:DT,98,0)</f>
        <v>0</v>
      </c>
      <c r="KG400" s="275">
        <f>VLOOKUP(C400,FPT!B:KE,98,0)</f>
        <v>0</v>
      </c>
      <c r="KH400" t="str">
        <f t="shared" si="767"/>
        <v/>
      </c>
      <c r="KI400" s="275">
        <f>VLOOKUP(C400,MOVI!C:DT,99,0)</f>
        <v>0</v>
      </c>
      <c r="KJ400" s="275">
        <f>VLOOKUP(C400,FPT!B:KH,99,0)</f>
        <v>0</v>
      </c>
      <c r="KK400" t="str">
        <f t="shared" si="768"/>
        <v/>
      </c>
      <c r="KL400" s="275">
        <f>VLOOKUP(C400,MOVI!C:DT,100,0)</f>
        <v>0</v>
      </c>
      <c r="KM400" s="275">
        <f>VLOOKUP(C400,FPT!B:KK,100,0)</f>
        <v>0</v>
      </c>
      <c r="KN400" t="str">
        <f t="shared" si="769"/>
        <v/>
      </c>
      <c r="KO400" s="275">
        <f>VLOOKUP(C400,MOVI!C:DT,101,0)</f>
        <v>0</v>
      </c>
      <c r="KP400" s="275">
        <f>VLOOKUP(C400,FPT!B:KN,101,0)</f>
        <v>0</v>
      </c>
      <c r="KQ400" t="str">
        <f t="shared" si="770"/>
        <v/>
      </c>
      <c r="KR400" s="275">
        <f>VLOOKUP(C400,MOVI!C:DT,102,0)</f>
        <v>0</v>
      </c>
      <c r="KS400" s="275">
        <f>VLOOKUP(C400,FPT!B:KQ,102,0)</f>
        <v>0</v>
      </c>
      <c r="KT400" t="str">
        <f t="shared" si="771"/>
        <v/>
      </c>
      <c r="KU400" s="275">
        <f>VLOOKUP(C400,MOVI!C:DT,103,0)</f>
        <v>0</v>
      </c>
      <c r="KV400" s="275">
        <f>VLOOKUP(C400,FPT!B:KT,103,0)</f>
        <v>0</v>
      </c>
      <c r="KW400" t="str">
        <f t="shared" si="772"/>
        <v/>
      </c>
      <c r="KX400" s="275">
        <f>VLOOKUP(C400,MOVI!C:DT,104,0)</f>
        <v>0</v>
      </c>
      <c r="KY400" s="275">
        <f>VLOOKUP(C400,FPT!B:KW,104,0)</f>
        <v>0</v>
      </c>
      <c r="KZ400" t="str">
        <f t="shared" si="773"/>
        <v/>
      </c>
      <c r="LA400" s="275">
        <f>VLOOKUP(C400,MOVI!C:DT,105,0)</f>
        <v>0</v>
      </c>
      <c r="LB400" s="275">
        <f>VLOOKUP(C400,FPT!B:KZ,105,0)</f>
        <v>0</v>
      </c>
      <c r="LC400" t="str">
        <f t="shared" si="774"/>
        <v/>
      </c>
      <c r="LD400" s="275">
        <f>VLOOKUP(C400,MOVI!C:DT,106,0)</f>
        <v>5000000</v>
      </c>
      <c r="LE400" s="275">
        <f>VLOOKUP(C400,FPT!B:LC,106,0)</f>
        <v>5000000</v>
      </c>
      <c r="LF400" t="str">
        <f t="shared" si="775"/>
        <v/>
      </c>
      <c r="LG400" s="273">
        <f>VLOOKUP(C400,MOVI!C:DT,107,0)</f>
        <v>0</v>
      </c>
      <c r="LH400" s="273">
        <f>VLOOKUP(C400,FPT!B:LF,107,0)</f>
        <v>0</v>
      </c>
      <c r="LI400" t="str">
        <f t="shared" si="776"/>
        <v/>
      </c>
      <c r="LJ400" t="str">
        <f>VLOOKUP(C400,MOVI!C:DV,108,0)</f>
        <v>Việt PhúSouthSupport</v>
      </c>
      <c r="LK400" s="252" t="str">
        <f>VLOOKUP(C400,FPT!B:LI,108,0)</f>
        <v>Việt PhúSouthSupport</v>
      </c>
      <c r="LL400" t="str">
        <f t="shared" si="777"/>
        <v/>
      </c>
      <c r="LM400" s="275">
        <f>ROUND(VLOOKUP(C400,MOVI!C:DV,109,0),0)</f>
        <v>416667</v>
      </c>
      <c r="LN400" s="275">
        <f>ROUND(VLOOKUP(C400,FPT!B:LL,109,0),0)</f>
        <v>416667</v>
      </c>
      <c r="LO400" t="str">
        <f t="shared" si="778"/>
        <v/>
      </c>
      <c r="LP400" t="str">
        <f>VLOOKUP(C400,MOVI!C:DV,110,0)</f>
        <v>HO</v>
      </c>
      <c r="LQ400" s="247" t="str">
        <f>VLOOKUP(C400,FPT!B:LO,110,0)</f>
        <v>HO</v>
      </c>
      <c r="LR400" t="str">
        <f t="shared" si="779"/>
        <v/>
      </c>
      <c r="LS400">
        <f>MOVI!DI395</f>
        <v>22</v>
      </c>
      <c r="LV400">
        <f>MOVI!DJ395</f>
        <v>0</v>
      </c>
      <c r="LW400">
        <f>MOVI!DK395</f>
        <v>0</v>
      </c>
      <c r="LX400">
        <f>MOVI!DL395</f>
        <v>0</v>
      </c>
      <c r="LY400">
        <f>MOVI!DM395</f>
        <v>0</v>
      </c>
      <c r="LZ400">
        <f>MOVI!DN395</f>
        <v>0</v>
      </c>
      <c r="MA400">
        <f>MOVI!DO395</f>
        <v>0</v>
      </c>
      <c r="MB400" t="str">
        <f>MOVI!DP395</f>
        <v/>
      </c>
      <c r="MC400">
        <f>MOVI!DQ395</f>
        <v>0</v>
      </c>
      <c r="MD400">
        <f>MOVI!DR395</f>
        <v>0</v>
      </c>
      <c r="ME400" t="str">
        <f>VLOOKUP(C400,MOVI!C:DV,121,0)</f>
        <v/>
      </c>
      <c r="MF400" s="252"/>
      <c r="MG400" t="str">
        <f t="shared" si="672"/>
        <v/>
      </c>
      <c r="MH400" t="str">
        <f>VLOOKUP(C400,MOVI!C:DT,122,0)</f>
        <v>Việt PhúSouth</v>
      </c>
      <c r="MI400" s="252" t="str">
        <f>VLOOKUP(C400,FPT!B:DS,112,0)</f>
        <v>Việt PhúSouth</v>
      </c>
      <c r="MJ400" t="str">
        <f t="shared" si="780"/>
        <v/>
      </c>
    </row>
    <row r="401" spans="1:348" x14ac:dyDescent="0.25">
      <c r="A401">
        <v>393</v>
      </c>
      <c r="B401" s="63">
        <v>6281</v>
      </c>
      <c r="C401" s="271" t="s">
        <v>1167</v>
      </c>
      <c r="D401" t="str">
        <f>VLOOKUP(C401,MOVI!C:D,2,0)</f>
        <v>Lê Sỹ Thành</v>
      </c>
      <c r="E401" t="str">
        <f>VLOOKUP(C401,FPT!B:C,2,0)</f>
        <v>Lê Sỹ Thành</v>
      </c>
      <c r="F401" t="str">
        <f t="shared" si="673"/>
        <v/>
      </c>
      <c r="G401" t="str">
        <f>VLOOKUP(C401,MOVI!C:E,3,0)</f>
        <v>Sales</v>
      </c>
      <c r="H401" t="str">
        <f>VLOOKUP(C401,FPT!B:F,3,0)</f>
        <v>Sales</v>
      </c>
      <c r="I401" t="str">
        <f t="shared" si="674"/>
        <v/>
      </c>
      <c r="J401" t="str">
        <f>VLOOKUP(C401,MOVI!C:H,4,0)</f>
        <v>Field Sales</v>
      </c>
      <c r="K401" t="str">
        <f>VLOOKUP(C401,FPT!B:I,4,0)</f>
        <v>Field Sales</v>
      </c>
      <c r="L401" t="str">
        <f t="shared" si="675"/>
        <v/>
      </c>
      <c r="M401" t="str">
        <f>VLOOKUP(C401,MOVI!C:DT,5,0)</f>
        <v>Associate</v>
      </c>
      <c r="N401" t="str">
        <f>VLOOKUP(C401,FPT!B:L,5,0)</f>
        <v>Associate</v>
      </c>
      <c r="O401" t="str">
        <f t="shared" si="676"/>
        <v/>
      </c>
      <c r="P401" t="str">
        <f>VLOOKUP(C401,MOVI!C:DT,6,0)</f>
        <v>Field Sales</v>
      </c>
      <c r="Q401" t="str">
        <f>VLOOKUP(C401,FPT!B:O,6,0)</f>
        <v>Field sales</v>
      </c>
      <c r="R401" t="str">
        <f t="shared" si="677"/>
        <v/>
      </c>
      <c r="S401" t="str">
        <f>VLOOKUP(C401,MOVI!C:DT,7,0)</f>
        <v>North</v>
      </c>
      <c r="T401" t="str">
        <f>VLOOKUP(C401,FPT!B:R,7,0)</f>
        <v>North</v>
      </c>
      <c r="U401" t="str">
        <f t="shared" si="678"/>
        <v/>
      </c>
      <c r="V401" t="str">
        <f>VLOOKUP(C401,MOVI!C:DT,8,0)</f>
        <v>Movi</v>
      </c>
      <c r="W401" t="str">
        <f>VLOOKUP(C401,FPT!B:U,8,0)</f>
        <v>Movi</v>
      </c>
      <c r="X401" t="str">
        <f t="shared" si="679"/>
        <v/>
      </c>
      <c r="Y401" t="str">
        <f>VLOOKUP(C401,MOVI!C:DT,9,0)</f>
        <v>Full-time</v>
      </c>
      <c r="Z401" t="str">
        <f>VLOOKUP(C401,FPT!B:X,9,0)</f>
        <v>Full-time</v>
      </c>
      <c r="AA401" t="str">
        <f t="shared" si="680"/>
        <v/>
      </c>
      <c r="AB401" t="str">
        <f>VLOOKUP(C401,MOVI!C:DT,10,0)</f>
        <v>Probation</v>
      </c>
      <c r="AC401" t="str">
        <f>VLOOKUP(C401,FPT!B:AA,10,0)</f>
        <v>Probation</v>
      </c>
      <c r="AD401" t="str">
        <f t="shared" si="681"/>
        <v/>
      </c>
      <c r="AE401" s="247">
        <f>VLOOKUP(C401,MOVI!C:DT,11,0)</f>
        <v>44526</v>
      </c>
      <c r="AF401" s="247">
        <f>VLOOKUP(C401,FPT!B:AD,11,0)</f>
        <v>44526</v>
      </c>
      <c r="AG401" t="str">
        <f t="shared" si="682"/>
        <v/>
      </c>
      <c r="AH401" s="260" t="str">
        <f>VLOOKUP(C401,MOVI!C:DT,12,0)</f>
        <v/>
      </c>
      <c r="AI401" s="260"/>
      <c r="AJ401" t="str">
        <f t="shared" si="782"/>
        <v/>
      </c>
      <c r="AK401">
        <f>VLOOKUP(C401,MOVI!C:DT,13,0)</f>
        <v>0</v>
      </c>
      <c r="AL401" s="247">
        <f>VLOOKUP(C401,FPT!B:AJ,13,0)</f>
        <v>0</v>
      </c>
      <c r="AM401" t="str">
        <f t="shared" si="781"/>
        <v/>
      </c>
      <c r="AN401" s="247">
        <f>VLOOKUP(C401,MOVI!C:DT,14,0)</f>
        <v>0</v>
      </c>
      <c r="AO401" s="247">
        <f>VLOOKUP(C401,FPT!B:AM,14,0)</f>
        <v>0</v>
      </c>
      <c r="AP401" t="str">
        <f t="shared" si="683"/>
        <v/>
      </c>
      <c r="AQ401" t="str">
        <f>VLOOKUP(C401,MOVI!C:DT,15,0)</f>
        <v>JO</v>
      </c>
      <c r="AR401" s="247" t="str">
        <f>VLOOKUP(C401,FPT!B:AP,15,0)</f>
        <v>JO</v>
      </c>
      <c r="AS401" t="str">
        <f t="shared" si="684"/>
        <v/>
      </c>
      <c r="AT401" s="282">
        <f>VLOOKUP(C401,MOVI!C:DT,16,0)</f>
        <v>0.1</v>
      </c>
      <c r="AU401" s="247" t="str">
        <f>VLOOKUP(C401,FPT!B:AS,16,0)</f>
        <v>10%</v>
      </c>
      <c r="AV401" t="str">
        <f t="shared" si="685"/>
        <v>Lệch</v>
      </c>
      <c r="AW401" t="str">
        <f>VLOOKUP(C401,MOVI!C:DT,17,0)</f>
        <v>L</v>
      </c>
      <c r="AX401" s="247" t="str">
        <f>VLOOKUP(C401,FPT!B:AV,17,0)</f>
        <v>L</v>
      </c>
      <c r="AY401" t="str">
        <f t="shared" si="686"/>
        <v/>
      </c>
      <c r="AZ401">
        <f>VLOOKUP(C401,MOVI!C:DT,18,0)</f>
        <v>0</v>
      </c>
      <c r="BA401" s="247">
        <f>VLOOKUP(C401,FPT!B:AY,18,0)</f>
        <v>0</v>
      </c>
      <c r="BB401" t="str">
        <f t="shared" si="687"/>
        <v/>
      </c>
      <c r="BC401" s="275">
        <f>VLOOKUP(C401,MOVI!C:DT,19,0)</f>
        <v>5000000</v>
      </c>
      <c r="BD401" s="275">
        <f>VLOOKUP(C401,FPT!B:BB,19,0)</f>
        <v>5000000</v>
      </c>
      <c r="BE401" t="str">
        <f t="shared" si="688"/>
        <v/>
      </c>
      <c r="BF401">
        <f>VLOOKUP(C401,MOVI!C:DT,20,0)</f>
        <v>0</v>
      </c>
      <c r="BG401" s="252">
        <f>VLOOKUP(C401,FPT!B:BE,20,0)</f>
        <v>0</v>
      </c>
      <c r="BH401" t="str">
        <f t="shared" si="689"/>
        <v/>
      </c>
      <c r="BI401" s="275">
        <f>VLOOKUP(C401,MOVI!C:DT,21,0)</f>
        <v>5000000</v>
      </c>
      <c r="BJ401" s="275">
        <f>VLOOKUP(C401,FPT!B:BH,21,0)</f>
        <v>5000000</v>
      </c>
      <c r="BK401" t="str">
        <f t="shared" si="690"/>
        <v/>
      </c>
      <c r="BL401" s="275">
        <f>VLOOKUP(C401,MOVI!C:DT,22,0)</f>
        <v>0</v>
      </c>
      <c r="BM401" s="275">
        <f>VLOOKUP(C401,FPT!B:BK,22,0)</f>
        <v>0</v>
      </c>
      <c r="BN401" t="str">
        <f t="shared" si="691"/>
        <v/>
      </c>
      <c r="BO401" s="275">
        <f>VLOOKUP(C401,MOVI!C:DT,23,0)</f>
        <v>0</v>
      </c>
      <c r="BP401" s="275">
        <f>VLOOKUP(C401,FPT!B:BN,23,0)</f>
        <v>0</v>
      </c>
      <c r="BQ401" t="str">
        <f t="shared" si="692"/>
        <v/>
      </c>
      <c r="BR401" s="275">
        <f>VLOOKUP(C401,MOVI!C:DT,24,0)</f>
        <v>0</v>
      </c>
      <c r="BS401" s="275">
        <f>VLOOKUP(C401,FPT!B:BQ,24,0)</f>
        <v>0</v>
      </c>
      <c r="BT401" t="str">
        <f t="shared" si="693"/>
        <v/>
      </c>
      <c r="BU401" s="275">
        <f>VLOOKUP(C401,MOVI!C:DT,25,0)</f>
        <v>200000</v>
      </c>
      <c r="BV401" s="275">
        <f>VLOOKUP(C401,FPT!B:BT,25,0)</f>
        <v>200000</v>
      </c>
      <c r="BW401" t="str">
        <f t="shared" si="694"/>
        <v/>
      </c>
      <c r="BX401" s="275">
        <f>VLOOKUP(C401,MOVI!C:DT,26,0)</f>
        <v>0</v>
      </c>
      <c r="BY401" s="275">
        <f>VLOOKUP(C401,FPT!B:BW,26,0)</f>
        <v>0</v>
      </c>
      <c r="BZ401" t="str">
        <f t="shared" si="695"/>
        <v/>
      </c>
      <c r="CA401" s="275">
        <f>VLOOKUP(C401,MOVI!C:DT,27,0)</f>
        <v>730000</v>
      </c>
      <c r="CB401" s="275">
        <f>VLOOKUP(C401,FPT!B:BZ,27,0)</f>
        <v>730000</v>
      </c>
      <c r="CC401" t="str">
        <f t="shared" si="696"/>
        <v/>
      </c>
      <c r="CD401" s="275">
        <f>VLOOKUP(C401,MOVI!C:DT,28,0)</f>
        <v>930000</v>
      </c>
      <c r="CE401" s="275">
        <f>VLOOKUP(C401,FPT!B:CC,28,0)</f>
        <v>930000</v>
      </c>
      <c r="CF401" t="str">
        <f t="shared" si="697"/>
        <v/>
      </c>
      <c r="CG401" t="str">
        <f>VLOOKUP(C401,MOVI!C:DT,29,0)</f>
        <v>CN</v>
      </c>
      <c r="CH401" s="252" t="str">
        <f>VLOOKUP(C401,FPT!B:CF,29,0)</f>
        <v>CN</v>
      </c>
      <c r="CI401" t="str">
        <f t="shared" si="698"/>
        <v/>
      </c>
      <c r="CJ401">
        <f>VLOOKUP(C401,MOVI!C:DT,30,0)</f>
        <v>26</v>
      </c>
      <c r="CK401" s="252">
        <f>VLOOKUP(C401,FPT!B:CI,30,0)</f>
        <v>26</v>
      </c>
      <c r="CL401" t="str">
        <f t="shared" si="699"/>
        <v/>
      </c>
      <c r="CM401">
        <f>VLOOKUP(C401,MOVI!C:DT,31,0)</f>
        <v>26</v>
      </c>
      <c r="CN401" s="252">
        <f>VLOOKUP(C401,FPT!B:CL,31,0)</f>
        <v>26</v>
      </c>
      <c r="CO401" t="str">
        <f t="shared" si="700"/>
        <v/>
      </c>
      <c r="CP401" s="275">
        <f>VLOOKUP(C401,MOVI!C:DT,32,0)</f>
        <v>0</v>
      </c>
      <c r="CQ401" s="275">
        <f>VLOOKUP(C401,FPT!B:CO,32,0)</f>
        <v>0</v>
      </c>
      <c r="CR401" t="str">
        <f t="shared" si="701"/>
        <v/>
      </c>
      <c r="CS401" s="275">
        <f>VLOOKUP(C401,MOVI!C:DT,33,0)</f>
        <v>0</v>
      </c>
      <c r="CT401" s="275">
        <f>VLOOKUP(C401,FPT!B:CR,33,0)</f>
        <v>0</v>
      </c>
      <c r="CU401" t="str">
        <f t="shared" si="702"/>
        <v/>
      </c>
      <c r="CV401" s="275">
        <f>VLOOKUP(C401,MOVI!C:DT,34,0)</f>
        <v>0</v>
      </c>
      <c r="CW401" s="275">
        <f>VLOOKUP(C401,FPT!B:CU,34,0)</f>
        <v>0</v>
      </c>
      <c r="CX401" t="str">
        <f t="shared" si="703"/>
        <v/>
      </c>
      <c r="CY401" s="275">
        <f>VLOOKUP(C401,MOVI!C:DT,35,0)</f>
        <v>26</v>
      </c>
      <c r="CZ401" s="275">
        <f>VLOOKUP(C401,FPT!B:CX,35,0)</f>
        <v>26</v>
      </c>
      <c r="DA401" t="str">
        <f t="shared" si="704"/>
        <v/>
      </c>
      <c r="DB401" s="275">
        <f>VLOOKUP(C401,MOVI!C:DT,36,0)</f>
        <v>0</v>
      </c>
      <c r="DC401" s="275">
        <f>VLOOKUP(C401,FPT!B:DA,36,0)</f>
        <v>0</v>
      </c>
      <c r="DD401" t="str">
        <f t="shared" si="705"/>
        <v/>
      </c>
      <c r="DE401" s="275">
        <f>VLOOKUP(C401,MOVI!C:DT,37,0)</f>
        <v>0</v>
      </c>
      <c r="DF401" s="275">
        <f>VLOOKUP(C401,FPT!B:DD,37,0)</f>
        <v>0</v>
      </c>
      <c r="DG401" t="str">
        <f t="shared" si="706"/>
        <v/>
      </c>
      <c r="DH401" s="275">
        <f>VLOOKUP(C401,MOVI!C:DT,38,0)</f>
        <v>0</v>
      </c>
      <c r="DI401" s="275">
        <f>VLOOKUP(C401,FPT!B:DG,38,0)</f>
        <v>0</v>
      </c>
      <c r="DJ401" t="str">
        <f t="shared" si="707"/>
        <v/>
      </c>
      <c r="DK401" s="275">
        <f>VLOOKUP(C401,MOVI!C:DT,39,0)</f>
        <v>0</v>
      </c>
      <c r="DL401" s="275">
        <f>VLOOKUP(C401,FPT!B:DJ,39,0)</f>
        <v>0</v>
      </c>
      <c r="DM401" t="str">
        <f t="shared" si="708"/>
        <v/>
      </c>
      <c r="DN401" s="275">
        <f>VLOOKUP(C401,MOVI!C:DT,40,0)</f>
        <v>0</v>
      </c>
      <c r="DO401" s="275">
        <f>VLOOKUP(C401,FPT!B:DM,40,0)</f>
        <v>0</v>
      </c>
      <c r="DP401" t="str">
        <f t="shared" si="709"/>
        <v/>
      </c>
      <c r="DQ401" s="275">
        <f>VLOOKUP(C401,MOVI!C:DT,41,0)</f>
        <v>0</v>
      </c>
      <c r="DR401" s="275">
        <f>VLOOKUP(C401,FPT!B:DP,41,0)</f>
        <v>0</v>
      </c>
      <c r="DS401" t="str">
        <f t="shared" si="710"/>
        <v/>
      </c>
      <c r="DT401" s="275">
        <f>VLOOKUP(C401,MOVI!C:DT,42,0)</f>
        <v>5000000</v>
      </c>
      <c r="DU401" s="275">
        <f>ROUND(VLOOKUP(C401,FPT!B:DS,42,0),0)</f>
        <v>5000000</v>
      </c>
      <c r="DV401" t="str">
        <f t="shared" si="711"/>
        <v/>
      </c>
      <c r="DW401" s="275">
        <f>VLOOKUP(C401,MOVI!C:DT,43,0)</f>
        <v>0</v>
      </c>
      <c r="DX401" s="275">
        <f>VLOOKUP(C401,FPT!B:DV,43,0)</f>
        <v>0</v>
      </c>
      <c r="DY401" t="str">
        <f t="shared" si="712"/>
        <v/>
      </c>
      <c r="DZ401" s="275">
        <f>VLOOKUP(C401,MOVI!C:DT,44,0)</f>
        <v>0</v>
      </c>
      <c r="EA401" s="275">
        <f>VLOOKUP(C401,FPT!B:DY,44,0)</f>
        <v>0</v>
      </c>
      <c r="EB401" t="str">
        <f t="shared" si="713"/>
        <v/>
      </c>
      <c r="EC401" s="275">
        <f>VLOOKUP(C401,MOVI!C:DT,45,0)</f>
        <v>5000000</v>
      </c>
      <c r="ED401" s="275">
        <f>ROUND(VLOOKUP(C401,FPT!B:EB,45,0),0)</f>
        <v>5000000</v>
      </c>
      <c r="EE401" t="str">
        <f t="shared" si="714"/>
        <v/>
      </c>
      <c r="EF401" s="275">
        <f>VLOOKUP(C401,MOVI!C:DT,46,0)</f>
        <v>0</v>
      </c>
      <c r="EG401" s="275">
        <f>VLOOKUP(C401,FPT!B:EE,46,0)</f>
        <v>0</v>
      </c>
      <c r="EH401" t="str">
        <f t="shared" si="715"/>
        <v/>
      </c>
      <c r="EI401" s="275">
        <f>VLOOKUP(C401,MOVI!C:DT,47,0)</f>
        <v>0</v>
      </c>
      <c r="EJ401" s="275">
        <f>VLOOKUP(C401,FPT!B:EH,47,0)</f>
        <v>0</v>
      </c>
      <c r="EK401" t="str">
        <f t="shared" si="716"/>
        <v/>
      </c>
      <c r="EL401" s="275">
        <f>VLOOKUP(C401,MOVI!C:DT,48,0)</f>
        <v>0</v>
      </c>
      <c r="EM401" s="275">
        <f>VLOOKUP(C401,FPT!B:EK,48,0)</f>
        <v>0</v>
      </c>
      <c r="EN401" t="str">
        <f t="shared" si="717"/>
        <v/>
      </c>
      <c r="EO401" s="275">
        <f>VLOOKUP(C401,MOVI!C:DT,49,0)</f>
        <v>200000</v>
      </c>
      <c r="EP401" s="275">
        <f>VLOOKUP(C401,FPT!B:EN,49,0)</f>
        <v>200000</v>
      </c>
      <c r="EQ401" t="str">
        <f t="shared" si="718"/>
        <v/>
      </c>
      <c r="ER401" s="275">
        <f>VLOOKUP(C401,MOVI!C:DT,50,0)</f>
        <v>0</v>
      </c>
      <c r="ES401" s="275">
        <f>VLOOKUP(C401,FPT!B:EQ,50,0)</f>
        <v>0</v>
      </c>
      <c r="ET401" t="str">
        <f t="shared" si="719"/>
        <v/>
      </c>
      <c r="EU401" s="275">
        <f>VLOOKUP(C401,MOVI!C:DT,51,0)</f>
        <v>0</v>
      </c>
      <c r="EV401" s="275">
        <f>VLOOKUP(C401,FPT!B:ET,51,0)</f>
        <v>0</v>
      </c>
      <c r="EW401" t="str">
        <f t="shared" si="720"/>
        <v/>
      </c>
      <c r="EX401" s="275">
        <f>VLOOKUP(C401,MOVI!C:DT,52,0)</f>
        <v>0</v>
      </c>
      <c r="EY401" s="275">
        <f>VLOOKUP(C401,FPT!B:EW,52,0)</f>
        <v>0</v>
      </c>
      <c r="EZ401" t="str">
        <f t="shared" si="721"/>
        <v/>
      </c>
      <c r="FA401" s="275">
        <f>VLOOKUP(C401,MOVI!C:DT,53,0)</f>
        <v>0</v>
      </c>
      <c r="FB401" s="275">
        <f>VLOOKUP(C401,FPT!B:EZ,53,0)</f>
        <v>0</v>
      </c>
      <c r="FC401" t="str">
        <f t="shared" si="722"/>
        <v/>
      </c>
      <c r="FD401" s="275">
        <f>VLOOKUP(C401,MOVI!C:DT,54,0)</f>
        <v>0</v>
      </c>
      <c r="FE401" s="275">
        <f>VLOOKUP(C401,FPT!B:FC,54,0)</f>
        <v>0</v>
      </c>
      <c r="FF401" t="str">
        <f t="shared" si="723"/>
        <v/>
      </c>
      <c r="FG401" s="275">
        <f>VLOOKUP(C401,MOVI!C:DT,55,0)</f>
        <v>730000</v>
      </c>
      <c r="FH401" s="275">
        <f>VLOOKUP(C401,FPT!B:FF,55,0)</f>
        <v>730000</v>
      </c>
      <c r="FI401" t="str">
        <f t="shared" si="724"/>
        <v/>
      </c>
      <c r="FJ401" s="275">
        <f>VLOOKUP(C401,MOVI!C:DT,56,0)</f>
        <v>930000</v>
      </c>
      <c r="FK401" s="275">
        <f>VLOOKUP(C401,FPT!B:FI,56,0)</f>
        <v>930000</v>
      </c>
      <c r="FL401" t="str">
        <f t="shared" si="725"/>
        <v/>
      </c>
      <c r="FM401" s="275">
        <f>VLOOKUP(C401,MOVI!C:DT,57,0)</f>
        <v>0</v>
      </c>
      <c r="FN401" s="275">
        <f>VLOOKUP(C401,FPT!B:FL,57,0)</f>
        <v>0</v>
      </c>
      <c r="FO401" t="str">
        <f t="shared" si="726"/>
        <v/>
      </c>
      <c r="FP401" s="275">
        <f>VLOOKUP(C401,MOVI!C:DT,58,0)</f>
        <v>0</v>
      </c>
      <c r="FQ401" s="275">
        <f>VLOOKUP(C401,FPT!B:FO,58,0)</f>
        <v>0</v>
      </c>
      <c r="FR401" t="str">
        <f t="shared" si="727"/>
        <v/>
      </c>
      <c r="FS401" s="275">
        <f>VLOOKUP(C401,MOVI!C:DT,59,0)</f>
        <v>0</v>
      </c>
      <c r="FT401" s="275">
        <f>VLOOKUP(C401,FPT!B:FR,59,0)</f>
        <v>0</v>
      </c>
      <c r="FU401" t="str">
        <f t="shared" si="728"/>
        <v/>
      </c>
      <c r="FV401" s="275">
        <f>VLOOKUP(C401,MOVI!C:DT,60,0)</f>
        <v>0</v>
      </c>
      <c r="FW401" s="275">
        <f>VLOOKUP(C401,FPT!B:FU,60,0)</f>
        <v>0</v>
      </c>
      <c r="FX401" t="str">
        <f t="shared" si="729"/>
        <v/>
      </c>
      <c r="FY401" s="275">
        <f>VLOOKUP(C401,MOVI!C:DT,61,0)</f>
        <v>0</v>
      </c>
      <c r="FZ401" s="275">
        <f>VLOOKUP(C401,FPT!B:FX,61,0)</f>
        <v>0</v>
      </c>
      <c r="GA401" t="str">
        <f t="shared" si="730"/>
        <v/>
      </c>
      <c r="GB401" s="275">
        <f>VLOOKUP(C401,MOVI!C:DT,62,0)</f>
        <v>0</v>
      </c>
      <c r="GC401" s="275">
        <f>VLOOKUP(C401,FPT!B:GA,62,0)</f>
        <v>0</v>
      </c>
      <c r="GD401" t="str">
        <f t="shared" si="731"/>
        <v/>
      </c>
      <c r="GE401" s="275">
        <f>VLOOKUP(C401,MOVI!C:DT,63,0)</f>
        <v>0</v>
      </c>
      <c r="GF401" s="275">
        <f>VLOOKUP(C401,FPT!B:GD,63,0)</f>
        <v>0</v>
      </c>
      <c r="GG401" t="str">
        <f t="shared" si="732"/>
        <v/>
      </c>
      <c r="GH401" s="275">
        <f>VLOOKUP(C401,MOVI!C:DT,64,0)</f>
        <v>0</v>
      </c>
      <c r="GI401" s="275">
        <f>VLOOKUP(C401,FPT!B:GG,64,0)</f>
        <v>0</v>
      </c>
      <c r="GJ401" t="str">
        <f t="shared" si="733"/>
        <v/>
      </c>
      <c r="GK401" s="275">
        <f>VLOOKUP(C401,MOVI!C:DT,65,0)</f>
        <v>0</v>
      </c>
      <c r="GL401" s="275">
        <f>VLOOKUP(C401,FPT!B:GJ,65,0)</f>
        <v>0</v>
      </c>
      <c r="GM401" t="str">
        <f t="shared" si="734"/>
        <v/>
      </c>
      <c r="GN401" s="275">
        <f>VLOOKUP(C401,MOVI!C:DT,66,0)</f>
        <v>0</v>
      </c>
      <c r="GO401" s="275">
        <f>VLOOKUP(C401,FPT!B:GM,66,0)</f>
        <v>0</v>
      </c>
      <c r="GP401" t="str">
        <f t="shared" si="735"/>
        <v/>
      </c>
      <c r="GQ401" s="275">
        <f>VLOOKUP(C401,MOVI!C:DT,67,0)</f>
        <v>0</v>
      </c>
      <c r="GR401" s="275">
        <f>VLOOKUP(C401,FPT!B:GP,67,0)</f>
        <v>0</v>
      </c>
      <c r="GS401" t="str">
        <f t="shared" si="736"/>
        <v/>
      </c>
      <c r="GT401" s="275">
        <f>VLOOKUP(C401,MOVI!C:DT,68,0)</f>
        <v>0</v>
      </c>
      <c r="GU401" s="275">
        <f>VLOOKUP(C401,FPT!B:GS,68,0)</f>
        <v>0</v>
      </c>
      <c r="GV401" t="str">
        <f t="shared" si="737"/>
        <v/>
      </c>
      <c r="GW401" s="275">
        <f>VLOOKUP(C401,MOVI!C:DT,69,0)</f>
        <v>0</v>
      </c>
      <c r="GX401" s="275">
        <f>VLOOKUP(C401,FPT!B:GV,69,0)</f>
        <v>0</v>
      </c>
      <c r="GY401" t="str">
        <f t="shared" si="738"/>
        <v/>
      </c>
      <c r="GZ401" s="275">
        <f>VLOOKUP(C401,MOVI!C:DT,70,0)</f>
        <v>0</v>
      </c>
      <c r="HA401" s="275">
        <f>VLOOKUP(C401,FPT!B:GY,70,0)</f>
        <v>0</v>
      </c>
      <c r="HB401" t="str">
        <f t="shared" si="739"/>
        <v/>
      </c>
      <c r="HC401" s="275">
        <f>VLOOKUP(C401,MOVI!C:DT,71,0)</f>
        <v>5930000</v>
      </c>
      <c r="HD401" s="275">
        <f>ROUND(VLOOKUP(C401,FPT!B:HB,71,0),0)</f>
        <v>5930000</v>
      </c>
      <c r="HE401" t="str">
        <f t="shared" si="740"/>
        <v/>
      </c>
      <c r="HF401" s="275">
        <f>ROUND(VLOOKUP(C401,MOVI!C:DT,72,0),0)</f>
        <v>0</v>
      </c>
      <c r="HG401" s="275">
        <f>ROUND(VLOOKUP(C401,FPT!B:HE,72,0),0)</f>
        <v>0</v>
      </c>
      <c r="HH401" t="str">
        <f t="shared" si="741"/>
        <v/>
      </c>
      <c r="HI401" s="275">
        <f>VLOOKUP(C401,MOVI!C:DT,73,0)</f>
        <v>200000</v>
      </c>
      <c r="HJ401" s="275">
        <f>VLOOKUP(C401,FPT!B:HH,73,0)</f>
        <v>200000</v>
      </c>
      <c r="HK401" t="str">
        <f t="shared" si="742"/>
        <v/>
      </c>
      <c r="HL401" s="275">
        <f>VLOOKUP(C401,MOVI!C:DT,74,0)</f>
        <v>730000</v>
      </c>
      <c r="HM401" s="275">
        <f>VLOOKUP(C401,FPT!B:HK,74,0)</f>
        <v>730000</v>
      </c>
      <c r="HN401" t="str">
        <f t="shared" si="743"/>
        <v/>
      </c>
      <c r="HO401" s="275">
        <f>VLOOKUP(C401,MOVI!C:DT,75,0)</f>
        <v>0</v>
      </c>
      <c r="HP401" s="275">
        <f>VLOOKUP(C401,FPT!B:HN,75,0)</f>
        <v>0</v>
      </c>
      <c r="HQ401" t="str">
        <f t="shared" si="744"/>
        <v/>
      </c>
      <c r="HR401" s="275">
        <f>VLOOKUP(C401,MOVI!C:DT,76,0)</f>
        <v>0</v>
      </c>
      <c r="HS401" s="275">
        <f>VLOOKUP(C401,FPT!B:HQ,76,0)</f>
        <v>0</v>
      </c>
      <c r="HT401" t="str">
        <f t="shared" si="745"/>
        <v/>
      </c>
      <c r="HU401" s="275">
        <f>VLOOKUP(C401,MOVI!C:DT,77,0)</f>
        <v>0</v>
      </c>
      <c r="HV401" s="275">
        <f>VLOOKUP(C401,FPT!B:HT,77,0)</f>
        <v>0</v>
      </c>
      <c r="HW401" t="str">
        <f t="shared" si="746"/>
        <v/>
      </c>
      <c r="HX401" s="274">
        <f>VLOOKUP(C401,MOVI!C:CB,78,0)</f>
        <v>0</v>
      </c>
      <c r="HY401" s="261">
        <f>VLOOKUP(C401,FPT!$B:$CA,78,0)</f>
        <v>0</v>
      </c>
      <c r="HZ401" t="str">
        <f t="shared" si="747"/>
        <v/>
      </c>
      <c r="IA401" s="275">
        <f>VLOOKUP(C401,MOVI!C:CD,79,0)</f>
        <v>0</v>
      </c>
      <c r="IB401" s="275">
        <f>VLOOKUP(C401,FPT!B:HZ,79,0)</f>
        <v>0</v>
      </c>
      <c r="IC401" t="str">
        <f t="shared" si="748"/>
        <v/>
      </c>
      <c r="ID401" s="275">
        <f>VLOOKUP(C401,MOVI!C:CD,80,0)</f>
        <v>0</v>
      </c>
      <c r="IE401" s="275">
        <f>VLOOKUP(C401,FPT!B:IC,80,0)</f>
        <v>0</v>
      </c>
      <c r="IF401" t="str">
        <f t="shared" si="749"/>
        <v/>
      </c>
      <c r="IG401" s="275">
        <f>VLOOKUP(C401,MOVI!C:DT,81,0)</f>
        <v>0</v>
      </c>
      <c r="IH401" s="275">
        <f>VLOOKUP(C401,FPT!B:IF,81,0)</f>
        <v>0</v>
      </c>
      <c r="II401" t="str">
        <f t="shared" si="750"/>
        <v/>
      </c>
      <c r="IJ401" s="275">
        <f>VLOOKUP(C401,MOVI!C:DT,82,0)</f>
        <v>0</v>
      </c>
      <c r="IK401" s="275">
        <f>VLOOKUP(C401,FPT!B:II,82,0)</f>
        <v>0</v>
      </c>
      <c r="IL401" t="str">
        <f t="shared" si="751"/>
        <v/>
      </c>
      <c r="IM401" s="275">
        <f>ROUND(VLOOKUP(C401,MOVI!C:DT,83,0),0)</f>
        <v>930000</v>
      </c>
      <c r="IN401" s="275">
        <f>ROUND(VLOOKUP(C401,FPT!B:IL,83,0),0)</f>
        <v>930000</v>
      </c>
      <c r="IO401" t="str">
        <f t="shared" si="752"/>
        <v/>
      </c>
      <c r="IP401" s="275">
        <f>VLOOKUP(C401,MOVI!C:DT,84,0)</f>
        <v>5000000</v>
      </c>
      <c r="IQ401" s="275">
        <f>VLOOKUP(C401,FPT!B:IO,84,0)</f>
        <v>5000000</v>
      </c>
      <c r="IR401" t="str">
        <f t="shared" si="753"/>
        <v/>
      </c>
      <c r="IS401" s="275">
        <f>ROUND(VLOOKUP(C401,MOVI!C:DT,85,0),0)</f>
        <v>593000</v>
      </c>
      <c r="IT401" s="275">
        <f>ROUND(VLOOKUP(C401,FPT!B:IR,85,0),0)</f>
        <v>593000</v>
      </c>
      <c r="IU401" t="str">
        <f t="shared" si="754"/>
        <v/>
      </c>
      <c r="IV401" s="275">
        <f>VLOOKUP(C401,MOVI!C:DT,86,0)</f>
        <v>0</v>
      </c>
      <c r="IW401" s="275">
        <f>VLOOKUP(C401,FPT!B:IU,86,0)</f>
        <v>0</v>
      </c>
      <c r="IX401" t="str">
        <f t="shared" si="755"/>
        <v/>
      </c>
      <c r="IY401" s="275">
        <f>ROUND(VLOOKUP(C401,MOVI!C:DT,87,0),0)</f>
        <v>593000</v>
      </c>
      <c r="IZ401" s="275">
        <f>ROUND(VLOOKUP(C401,FPT!B:IX,87,0),0)</f>
        <v>593000</v>
      </c>
      <c r="JA401" t="str">
        <f t="shared" si="756"/>
        <v/>
      </c>
      <c r="JB401" s="275">
        <f>VLOOKUP(C401,MOVI!C:DT,88,0)</f>
        <v>0</v>
      </c>
      <c r="JC401" s="275">
        <f>VLOOKUP(C401,FPT!B:JA,88,0)</f>
        <v>0</v>
      </c>
      <c r="JD401" t="str">
        <f t="shared" si="757"/>
        <v/>
      </c>
      <c r="JE401" s="275">
        <f>VLOOKUP(C401,MOVI!C:DT,89,0)</f>
        <v>0</v>
      </c>
      <c r="JF401" s="275">
        <f>VLOOKUP(C401,FPT!B:JD,89,0)</f>
        <v>0</v>
      </c>
      <c r="JG401" t="str">
        <f t="shared" si="758"/>
        <v/>
      </c>
      <c r="JH401" s="275">
        <f>VLOOKUP(C401,MOVI!C:DT,90,0)</f>
        <v>0</v>
      </c>
      <c r="JI401" s="275">
        <f>VLOOKUP(C401,FPT!B:JG,90,0)</f>
        <v>0</v>
      </c>
      <c r="JJ401" t="str">
        <f t="shared" si="759"/>
        <v/>
      </c>
      <c r="JK401" s="275">
        <f>VLOOKUP(C401,MOVI!C:DT,91,0)</f>
        <v>0</v>
      </c>
      <c r="JL401" s="275">
        <f>VLOOKUP(C401,FPT!B:JJ,91,0)</f>
        <v>0</v>
      </c>
      <c r="JM401" t="str">
        <f t="shared" si="760"/>
        <v/>
      </c>
      <c r="JN401" s="275">
        <f>VLOOKUP(C401,MOVI!C:DT,92,0)</f>
        <v>0</v>
      </c>
      <c r="JO401" s="275">
        <f>VLOOKUP(C401,FPT!B:JM,92,0)</f>
        <v>0</v>
      </c>
      <c r="JP401" t="str">
        <f t="shared" si="761"/>
        <v/>
      </c>
      <c r="JQ401" s="275">
        <f>VLOOKUP(C401,MOVI!C:DT,93,0)</f>
        <v>0</v>
      </c>
      <c r="JR401" s="275">
        <f>VLOOKUP(C401,FPT!B:JP,93,0)</f>
        <v>0</v>
      </c>
      <c r="JS401" t="str">
        <f t="shared" si="762"/>
        <v/>
      </c>
      <c r="JT401" s="275">
        <f>VLOOKUP(C401,MOVI!C:DT,94,0)</f>
        <v>0</v>
      </c>
      <c r="JU401" s="275">
        <f>VLOOKUP(C401,FPT!B:JS,94,0)</f>
        <v>0</v>
      </c>
      <c r="JV401" t="str">
        <f t="shared" si="763"/>
        <v/>
      </c>
      <c r="JW401" s="275">
        <f>VLOOKUP(C401,MOVI!C:DT,95,0)</f>
        <v>5337000</v>
      </c>
      <c r="JX401" s="275">
        <f>VLOOKUP(C401,FPT!B:JV,95,0)</f>
        <v>5337000</v>
      </c>
      <c r="JY401" t="str">
        <f t="shared" si="764"/>
        <v/>
      </c>
      <c r="JZ401" s="275">
        <f>VLOOKUP(C401,MOVI!C:DT,96,0)</f>
        <v>0</v>
      </c>
      <c r="KA401" s="275">
        <f>VLOOKUP(C401,FPT!B:JY,96,0)</f>
        <v>0</v>
      </c>
      <c r="KB401" t="str">
        <f t="shared" si="765"/>
        <v/>
      </c>
      <c r="KC401" s="275">
        <f>VLOOKUP(C401,MOVI!C:DT,97,0)</f>
        <v>5337000</v>
      </c>
      <c r="KD401" s="275">
        <f>VLOOKUP(C401,FPT!B:KB,97,0)</f>
        <v>5337000</v>
      </c>
      <c r="KE401" t="str">
        <f t="shared" si="766"/>
        <v/>
      </c>
      <c r="KF401" s="275">
        <f>VLOOKUP(C401,MOVI!C:DT,98,0)</f>
        <v>0</v>
      </c>
      <c r="KG401" s="275">
        <f>VLOOKUP(C401,FPT!B:KE,98,0)</f>
        <v>0</v>
      </c>
      <c r="KH401" t="str">
        <f t="shared" si="767"/>
        <v/>
      </c>
      <c r="KI401" s="275">
        <f>VLOOKUP(C401,MOVI!C:DT,99,0)</f>
        <v>0</v>
      </c>
      <c r="KJ401" s="275">
        <f>VLOOKUP(C401,FPT!B:KH,99,0)</f>
        <v>0</v>
      </c>
      <c r="KK401" t="str">
        <f t="shared" si="768"/>
        <v/>
      </c>
      <c r="KL401" s="275">
        <f>VLOOKUP(C401,MOVI!C:DT,100,0)</f>
        <v>0</v>
      </c>
      <c r="KM401" s="275">
        <f>VLOOKUP(C401,FPT!B:KK,100,0)</f>
        <v>0</v>
      </c>
      <c r="KN401" t="str">
        <f t="shared" si="769"/>
        <v/>
      </c>
      <c r="KO401" s="275">
        <f>VLOOKUP(C401,MOVI!C:DT,101,0)</f>
        <v>0</v>
      </c>
      <c r="KP401" s="275">
        <f>VLOOKUP(C401,FPT!B:KN,101,0)</f>
        <v>0</v>
      </c>
      <c r="KQ401" t="str">
        <f t="shared" si="770"/>
        <v/>
      </c>
      <c r="KR401" s="275">
        <f>VLOOKUP(C401,MOVI!C:DT,102,0)</f>
        <v>0</v>
      </c>
      <c r="KS401" s="275">
        <f>VLOOKUP(C401,FPT!B:KQ,102,0)</f>
        <v>0</v>
      </c>
      <c r="KT401" t="str">
        <f t="shared" si="771"/>
        <v/>
      </c>
      <c r="KU401" s="275">
        <f>VLOOKUP(C401,MOVI!C:DT,103,0)</f>
        <v>0</v>
      </c>
      <c r="KV401" s="275">
        <f>VLOOKUP(C401,FPT!B:KT,103,0)</f>
        <v>0</v>
      </c>
      <c r="KW401" t="str">
        <f t="shared" si="772"/>
        <v/>
      </c>
      <c r="KX401" s="275">
        <f>VLOOKUP(C401,MOVI!C:DT,104,0)</f>
        <v>0</v>
      </c>
      <c r="KY401" s="275">
        <f>VLOOKUP(C401,FPT!B:KW,104,0)</f>
        <v>0</v>
      </c>
      <c r="KZ401" t="str">
        <f t="shared" si="773"/>
        <v/>
      </c>
      <c r="LA401" s="275">
        <f>VLOOKUP(C401,MOVI!C:DT,105,0)</f>
        <v>0</v>
      </c>
      <c r="LB401" s="275">
        <f>VLOOKUP(C401,FPT!B:KZ,105,0)</f>
        <v>0</v>
      </c>
      <c r="LC401" t="str">
        <f t="shared" si="774"/>
        <v/>
      </c>
      <c r="LD401" s="275">
        <f>VLOOKUP(C401,MOVI!C:DT,106,0)</f>
        <v>5930000</v>
      </c>
      <c r="LE401" s="275">
        <f>VLOOKUP(C401,FPT!B:LC,106,0)</f>
        <v>5930000</v>
      </c>
      <c r="LF401" t="str">
        <f t="shared" si="775"/>
        <v/>
      </c>
      <c r="LG401" s="273">
        <f>VLOOKUP(C401,MOVI!C:DT,107,0)</f>
        <v>0</v>
      </c>
      <c r="LH401" s="273">
        <f>VLOOKUP(C401,FPT!B:LF,107,0)</f>
        <v>0</v>
      </c>
      <c r="LI401" t="str">
        <f t="shared" si="776"/>
        <v/>
      </c>
      <c r="LJ401" t="str">
        <f>VLOOKUP(C401,MOVI!C:DV,108,0)</f>
        <v>MoviNorthSales</v>
      </c>
      <c r="LK401" s="252" t="str">
        <f>VLOOKUP(C401,FPT!B:LI,108,0)</f>
        <v>MoviNorthSales</v>
      </c>
      <c r="LL401" t="str">
        <f t="shared" si="777"/>
        <v/>
      </c>
      <c r="LM401" s="275">
        <f>ROUND(VLOOKUP(C401,MOVI!C:DV,109,0),0)</f>
        <v>416667</v>
      </c>
      <c r="LN401" s="275">
        <f>ROUND(VLOOKUP(C401,FPT!B:LL,109,0),0)</f>
        <v>416667</v>
      </c>
      <c r="LO401" t="str">
        <f t="shared" si="778"/>
        <v/>
      </c>
      <c r="LP401" t="str">
        <f>VLOOKUP(C401,MOVI!C:DV,110,0)</f>
        <v>THA</v>
      </c>
      <c r="LQ401" s="247" t="str">
        <f>VLOOKUP(C401,FPT!B:LO,110,0)</f>
        <v>THA</v>
      </c>
      <c r="LR401" t="str">
        <f t="shared" si="779"/>
        <v/>
      </c>
      <c r="LS401">
        <f>MOVI!DI396</f>
        <v>22</v>
      </c>
      <c r="LV401">
        <f>MOVI!DJ396</f>
        <v>0</v>
      </c>
      <c r="LW401">
        <f>MOVI!DK396</f>
        <v>0</v>
      </c>
      <c r="LX401">
        <f>MOVI!DL396</f>
        <v>0</v>
      </c>
      <c r="LY401">
        <f>MOVI!DM396</f>
        <v>0</v>
      </c>
      <c r="LZ401">
        <f>MOVI!DN396</f>
        <v>0</v>
      </c>
      <c r="MA401">
        <f>MOVI!DO396</f>
        <v>0</v>
      </c>
      <c r="MB401" t="str">
        <f>MOVI!DP396</f>
        <v>THA</v>
      </c>
      <c r="MC401">
        <f>MOVI!DQ396</f>
        <v>0</v>
      </c>
      <c r="MD401">
        <f>MOVI!DR396</f>
        <v>0</v>
      </c>
      <c r="ME401" t="str">
        <f>VLOOKUP(C401,MOVI!C:DV,121,0)</f>
        <v>Group 1</v>
      </c>
      <c r="MF401" s="252" t="str">
        <f>VLOOKUP(C401,FPT!B:MD,111,0)</f>
        <v>Group 1</v>
      </c>
      <c r="MG401" t="str">
        <f t="shared" si="672"/>
        <v/>
      </c>
      <c r="MH401" t="str">
        <f>VLOOKUP(C401,MOVI!C:DT,122,0)</f>
        <v>MoviNorthGroup 1</v>
      </c>
      <c r="MI401" s="252" t="str">
        <f>VLOOKUP(C401,FPT!B:DS,112,0)</f>
        <v>MoviNorthGroup 1</v>
      </c>
      <c r="MJ401" t="str">
        <f t="shared" si="780"/>
        <v/>
      </c>
    </row>
    <row r="402" spans="1:348" x14ac:dyDescent="0.25">
      <c r="A402">
        <v>394</v>
      </c>
      <c r="B402" s="63">
        <v>6286</v>
      </c>
      <c r="C402" s="271" t="s">
        <v>1171</v>
      </c>
      <c r="D402" t="str">
        <f>VLOOKUP(C402,MOVI!C:D,2,0)</f>
        <v>Kiều Thành Tú</v>
      </c>
      <c r="E402" t="str">
        <f>VLOOKUP(C402,FPT!B:C,2,0)</f>
        <v>Kiều Thành Tú</v>
      </c>
      <c r="F402" t="str">
        <f t="shared" si="673"/>
        <v/>
      </c>
      <c r="G402" t="str">
        <f>VLOOKUP(C402,MOVI!C:E,3,0)</f>
        <v>Sales</v>
      </c>
      <c r="H402" t="str">
        <f>VLOOKUP(C402,FPT!B:F,3,0)</f>
        <v>Sales</v>
      </c>
      <c r="I402" t="str">
        <f t="shared" si="674"/>
        <v/>
      </c>
      <c r="J402" t="str">
        <f>VLOOKUP(C402,MOVI!C:H,4,0)</f>
        <v>Telesales</v>
      </c>
      <c r="K402" t="str">
        <f>VLOOKUP(C402,FPT!B:I,4,0)</f>
        <v>Telesales</v>
      </c>
      <c r="L402" t="str">
        <f t="shared" si="675"/>
        <v/>
      </c>
      <c r="M402" t="str">
        <f>VLOOKUP(C402,MOVI!C:DT,5,0)</f>
        <v>Associate</v>
      </c>
      <c r="N402" t="str">
        <f>VLOOKUP(C402,FPT!B:L,5,0)</f>
        <v>Associate</v>
      </c>
      <c r="O402" t="str">
        <f t="shared" si="676"/>
        <v/>
      </c>
      <c r="P402" t="str">
        <f>VLOOKUP(C402,MOVI!C:DT,6,0)</f>
        <v>Telesales</v>
      </c>
      <c r="Q402" t="str">
        <f>VLOOKUP(C402,FPT!B:O,6,0)</f>
        <v>Telesales</v>
      </c>
      <c r="R402" t="str">
        <f t="shared" si="677"/>
        <v/>
      </c>
      <c r="S402" t="str">
        <f>VLOOKUP(C402,MOVI!C:DT,7,0)</f>
        <v>South</v>
      </c>
      <c r="T402" t="str">
        <f>VLOOKUP(C402,FPT!B:R,7,0)</f>
        <v>South</v>
      </c>
      <c r="U402" t="str">
        <f t="shared" si="678"/>
        <v/>
      </c>
      <c r="V402" t="str">
        <f>VLOOKUP(C402,MOVI!C:DT,8,0)</f>
        <v>Movi</v>
      </c>
      <c r="W402" t="str">
        <f>VLOOKUP(C402,FPT!B:U,8,0)</f>
        <v>Movi</v>
      </c>
      <c r="X402" t="str">
        <f t="shared" si="679"/>
        <v/>
      </c>
      <c r="Y402" t="str">
        <f>VLOOKUP(C402,MOVI!C:DT,9,0)</f>
        <v>Full-time</v>
      </c>
      <c r="Z402" t="str">
        <f>VLOOKUP(C402,FPT!B:X,9,0)</f>
        <v>Full-time</v>
      </c>
      <c r="AA402" t="str">
        <f t="shared" si="680"/>
        <v/>
      </c>
      <c r="AB402" t="str">
        <f>VLOOKUP(C402,MOVI!C:DT,10,0)</f>
        <v>Probation</v>
      </c>
      <c r="AC402" t="str">
        <f>VLOOKUP(C402,FPT!B:AA,10,0)</f>
        <v>Probation</v>
      </c>
      <c r="AD402" t="str">
        <f t="shared" si="681"/>
        <v/>
      </c>
      <c r="AE402" s="247">
        <f>VLOOKUP(C402,MOVI!C:DT,11,0)</f>
        <v>44529</v>
      </c>
      <c r="AF402" s="247">
        <f>VLOOKUP(C402,FPT!B:AD,11,0)</f>
        <v>44529</v>
      </c>
      <c r="AG402" t="str">
        <f t="shared" si="682"/>
        <v/>
      </c>
      <c r="AH402" s="260" t="str">
        <f>VLOOKUP(C402,MOVI!C:DT,12,0)</f>
        <v/>
      </c>
      <c r="AI402" s="260"/>
      <c r="AJ402" t="str">
        <f t="shared" si="782"/>
        <v/>
      </c>
      <c r="AK402">
        <f>VLOOKUP(C402,MOVI!C:DT,13,0)</f>
        <v>0</v>
      </c>
      <c r="AL402" s="247">
        <f>VLOOKUP(C402,FPT!B:AJ,13,0)</f>
        <v>0</v>
      </c>
      <c r="AM402" t="str">
        <f t="shared" si="781"/>
        <v/>
      </c>
      <c r="AN402" s="247">
        <f>VLOOKUP(C402,MOVI!C:DT,14,0)</f>
        <v>0</v>
      </c>
      <c r="AO402" s="247">
        <f>VLOOKUP(C402,FPT!B:AM,14,0)</f>
        <v>0</v>
      </c>
      <c r="AP402" t="str">
        <f t="shared" si="683"/>
        <v/>
      </c>
      <c r="AQ402" t="str">
        <f>VLOOKUP(C402,MOVI!C:DT,15,0)</f>
        <v>JO</v>
      </c>
      <c r="AR402" s="247" t="str">
        <f>VLOOKUP(C402,FPT!B:AP,15,0)</f>
        <v>JO</v>
      </c>
      <c r="AS402" t="str">
        <f t="shared" si="684"/>
        <v/>
      </c>
      <c r="AT402" s="282">
        <f>VLOOKUP(C402,MOVI!C:DT,16,0)</f>
        <v>0.1</v>
      </c>
      <c r="AU402" s="247" t="str">
        <f>VLOOKUP(C402,FPT!B:AS,16,0)</f>
        <v>10%</v>
      </c>
      <c r="AV402" t="str">
        <f t="shared" si="685"/>
        <v>Lệch</v>
      </c>
      <c r="AW402" t="str">
        <f>VLOOKUP(C402,MOVI!C:DT,17,0)</f>
        <v>L</v>
      </c>
      <c r="AX402" s="247" t="str">
        <f>VLOOKUP(C402,FPT!B:AV,17,0)</f>
        <v>L</v>
      </c>
      <c r="AY402" t="str">
        <f t="shared" si="686"/>
        <v/>
      </c>
      <c r="AZ402">
        <f>VLOOKUP(C402,MOVI!C:DT,18,0)</f>
        <v>0</v>
      </c>
      <c r="BA402" s="247">
        <f>VLOOKUP(C402,FPT!B:AY,18,0)</f>
        <v>0</v>
      </c>
      <c r="BB402" t="str">
        <f t="shared" si="687"/>
        <v/>
      </c>
      <c r="BC402" s="275">
        <f>VLOOKUP(C402,MOVI!C:DT,19,0)</f>
        <v>5000000</v>
      </c>
      <c r="BD402" s="275">
        <f>VLOOKUP(C402,FPT!B:BB,19,0)</f>
        <v>5000000</v>
      </c>
      <c r="BE402" t="str">
        <f t="shared" si="688"/>
        <v/>
      </c>
      <c r="BF402">
        <f>VLOOKUP(C402,MOVI!C:DT,20,0)</f>
        <v>0</v>
      </c>
      <c r="BG402" s="252">
        <f>VLOOKUP(C402,FPT!B:BE,20,0)</f>
        <v>0</v>
      </c>
      <c r="BH402" t="str">
        <f t="shared" si="689"/>
        <v/>
      </c>
      <c r="BI402" s="275">
        <f>VLOOKUP(C402,MOVI!C:DT,21,0)</f>
        <v>5000000</v>
      </c>
      <c r="BJ402" s="275">
        <f>VLOOKUP(C402,FPT!B:BH,21,0)</f>
        <v>5000000</v>
      </c>
      <c r="BK402" t="str">
        <f t="shared" si="690"/>
        <v/>
      </c>
      <c r="BL402" s="275">
        <f>VLOOKUP(C402,MOVI!C:DT,22,0)</f>
        <v>0</v>
      </c>
      <c r="BM402" s="275">
        <f>VLOOKUP(C402,FPT!B:BK,22,0)</f>
        <v>0</v>
      </c>
      <c r="BN402" t="str">
        <f t="shared" si="691"/>
        <v/>
      </c>
      <c r="BO402" s="275">
        <f>VLOOKUP(C402,MOVI!C:DT,23,0)</f>
        <v>0</v>
      </c>
      <c r="BP402" s="275">
        <f>VLOOKUP(C402,FPT!B:BN,23,0)</f>
        <v>0</v>
      </c>
      <c r="BQ402" t="str">
        <f t="shared" si="692"/>
        <v/>
      </c>
      <c r="BR402" s="275">
        <f>VLOOKUP(C402,MOVI!C:DT,24,0)</f>
        <v>0</v>
      </c>
      <c r="BS402" s="275">
        <f>VLOOKUP(C402,FPT!B:BQ,24,0)</f>
        <v>0</v>
      </c>
      <c r="BT402" t="str">
        <f t="shared" si="693"/>
        <v/>
      </c>
      <c r="BU402" s="275">
        <f>VLOOKUP(C402,MOVI!C:DT,25,0)</f>
        <v>0</v>
      </c>
      <c r="BV402" s="275">
        <f>VLOOKUP(C402,FPT!B:BT,25,0)</f>
        <v>0</v>
      </c>
      <c r="BW402" t="str">
        <f t="shared" si="694"/>
        <v/>
      </c>
      <c r="BX402" s="275">
        <f>VLOOKUP(C402,MOVI!C:DT,26,0)</f>
        <v>0</v>
      </c>
      <c r="BY402" s="275">
        <f>VLOOKUP(C402,FPT!B:BW,26,0)</f>
        <v>0</v>
      </c>
      <c r="BZ402" t="str">
        <f t="shared" si="695"/>
        <v/>
      </c>
      <c r="CA402" s="275">
        <f>VLOOKUP(C402,MOVI!C:DT,27,0)</f>
        <v>730000</v>
      </c>
      <c r="CB402" s="275">
        <f>VLOOKUP(C402,FPT!B:BZ,27,0)</f>
        <v>730000</v>
      </c>
      <c r="CC402" t="str">
        <f t="shared" si="696"/>
        <v/>
      </c>
      <c r="CD402" s="275">
        <f>VLOOKUP(C402,MOVI!C:DT,28,0)</f>
        <v>730000</v>
      </c>
      <c r="CE402" s="275">
        <f>VLOOKUP(C402,FPT!B:CC,28,0)</f>
        <v>730000</v>
      </c>
      <c r="CF402" t="str">
        <f t="shared" si="697"/>
        <v/>
      </c>
      <c r="CG402" t="str">
        <f>VLOOKUP(C402,MOVI!C:DT,29,0)</f>
        <v>CN</v>
      </c>
      <c r="CH402" s="252" t="str">
        <f>VLOOKUP(C402,FPT!B:CF,29,0)</f>
        <v>CN</v>
      </c>
      <c r="CI402" t="str">
        <f t="shared" si="698"/>
        <v/>
      </c>
      <c r="CJ402">
        <f>VLOOKUP(C402,MOVI!C:DT,30,0)</f>
        <v>26</v>
      </c>
      <c r="CK402" s="252">
        <f>VLOOKUP(C402,FPT!B:CI,30,0)</f>
        <v>26</v>
      </c>
      <c r="CL402" t="str">
        <f t="shared" si="699"/>
        <v/>
      </c>
      <c r="CM402">
        <f>VLOOKUP(C402,MOVI!C:DT,31,0)</f>
        <v>23.5</v>
      </c>
      <c r="CN402" s="252">
        <f>VLOOKUP(C402,FPT!B:CL,31,0)</f>
        <v>23.5</v>
      </c>
      <c r="CO402" t="str">
        <f t="shared" si="700"/>
        <v/>
      </c>
      <c r="CP402" s="275">
        <f>VLOOKUP(C402,MOVI!C:DT,32,0)</f>
        <v>0</v>
      </c>
      <c r="CQ402" s="275">
        <f>VLOOKUP(C402,FPT!B:CO,32,0)</f>
        <v>0</v>
      </c>
      <c r="CR402" t="str">
        <f t="shared" si="701"/>
        <v/>
      </c>
      <c r="CS402" s="275">
        <f>VLOOKUP(C402,MOVI!C:DT,33,0)</f>
        <v>0</v>
      </c>
      <c r="CT402" s="275">
        <f>VLOOKUP(C402,FPT!B:CR,33,0)</f>
        <v>0</v>
      </c>
      <c r="CU402" t="str">
        <f t="shared" si="702"/>
        <v/>
      </c>
      <c r="CV402" s="275">
        <f>VLOOKUP(C402,MOVI!C:DT,34,0)</f>
        <v>0</v>
      </c>
      <c r="CW402" s="275">
        <f>VLOOKUP(C402,FPT!B:CU,34,0)</f>
        <v>0</v>
      </c>
      <c r="CX402" t="str">
        <f t="shared" si="703"/>
        <v/>
      </c>
      <c r="CY402" s="275">
        <f>VLOOKUP(C402,MOVI!C:DT,35,0)</f>
        <v>23.5</v>
      </c>
      <c r="CZ402" s="275">
        <f>VLOOKUP(C402,FPT!B:CX,35,0)</f>
        <v>23.5</v>
      </c>
      <c r="DA402" t="str">
        <f t="shared" si="704"/>
        <v/>
      </c>
      <c r="DB402" s="275">
        <f>VLOOKUP(C402,MOVI!C:DT,36,0)</f>
        <v>0</v>
      </c>
      <c r="DC402" s="275">
        <f>VLOOKUP(C402,FPT!B:DA,36,0)</f>
        <v>0</v>
      </c>
      <c r="DD402" t="str">
        <f t="shared" si="705"/>
        <v/>
      </c>
      <c r="DE402" s="275">
        <f>VLOOKUP(C402,MOVI!C:DT,37,0)</f>
        <v>12</v>
      </c>
      <c r="DF402" s="275">
        <f>VLOOKUP(C402,FPT!B:DD,37,0)</f>
        <v>12</v>
      </c>
      <c r="DG402" t="str">
        <f t="shared" si="706"/>
        <v/>
      </c>
      <c r="DH402" s="275">
        <f>VLOOKUP(C402,MOVI!C:DT,38,0)</f>
        <v>0</v>
      </c>
      <c r="DI402" s="275">
        <f>VLOOKUP(C402,FPT!B:DG,38,0)</f>
        <v>0</v>
      </c>
      <c r="DJ402" t="str">
        <f t="shared" si="707"/>
        <v/>
      </c>
      <c r="DK402" s="275">
        <f>VLOOKUP(C402,MOVI!C:DT,39,0)</f>
        <v>12</v>
      </c>
      <c r="DL402" s="275">
        <f>VLOOKUP(C402,FPT!B:DJ,39,0)</f>
        <v>12</v>
      </c>
      <c r="DM402" t="str">
        <f t="shared" si="708"/>
        <v/>
      </c>
      <c r="DN402" s="275">
        <f>VLOOKUP(C402,MOVI!C:DT,40,0)</f>
        <v>24</v>
      </c>
      <c r="DO402" s="275">
        <f>VLOOKUP(C402,FPT!B:DM,40,0)</f>
        <v>24</v>
      </c>
      <c r="DP402" t="str">
        <f t="shared" si="709"/>
        <v/>
      </c>
      <c r="DQ402" s="275">
        <f>VLOOKUP(C402,MOVI!C:DT,41,0)</f>
        <v>12</v>
      </c>
      <c r="DR402" s="275">
        <f>VLOOKUP(C402,FPT!B:DP,41,0)</f>
        <v>12</v>
      </c>
      <c r="DS402" t="str">
        <f t="shared" si="710"/>
        <v/>
      </c>
      <c r="DT402" s="275">
        <f>VLOOKUP(C402,MOVI!C:DT,42,0)</f>
        <v>4519231</v>
      </c>
      <c r="DU402" s="275">
        <f>ROUND(VLOOKUP(C402,FPT!B:DS,42,0),0)</f>
        <v>4519231</v>
      </c>
      <c r="DV402" t="str">
        <f t="shared" si="711"/>
        <v/>
      </c>
      <c r="DW402" s="275">
        <f>VLOOKUP(C402,MOVI!C:DT,43,0)</f>
        <v>0</v>
      </c>
      <c r="DX402" s="275">
        <f>VLOOKUP(C402,FPT!B:DV,43,0)</f>
        <v>0</v>
      </c>
      <c r="DY402" t="str">
        <f t="shared" si="712"/>
        <v/>
      </c>
      <c r="DZ402" s="275">
        <f>VLOOKUP(C402,MOVI!C:DT,44,0)</f>
        <v>576923</v>
      </c>
      <c r="EA402" s="275">
        <f>VLOOKUP(C402,FPT!B:DY,44,0)</f>
        <v>576923</v>
      </c>
      <c r="EB402" t="str">
        <f t="shared" si="713"/>
        <v/>
      </c>
      <c r="EC402" s="275">
        <f>VLOOKUP(C402,MOVI!C:DT,45,0)</f>
        <v>5096154</v>
      </c>
      <c r="ED402" s="275">
        <f>ROUND(VLOOKUP(C402,FPT!B:EB,45,0),0)</f>
        <v>5096154</v>
      </c>
      <c r="EE402" t="str">
        <f t="shared" si="714"/>
        <v/>
      </c>
      <c r="EF402" s="275">
        <f>VLOOKUP(C402,MOVI!C:DT,46,0)</f>
        <v>0</v>
      </c>
      <c r="EG402" s="275">
        <f>VLOOKUP(C402,FPT!B:EE,46,0)</f>
        <v>0</v>
      </c>
      <c r="EH402" t="str">
        <f t="shared" si="715"/>
        <v/>
      </c>
      <c r="EI402" s="275">
        <f>VLOOKUP(C402,MOVI!C:DT,47,0)</f>
        <v>0</v>
      </c>
      <c r="EJ402" s="275">
        <f>VLOOKUP(C402,FPT!B:EH,47,0)</f>
        <v>0</v>
      </c>
      <c r="EK402" t="str">
        <f t="shared" si="716"/>
        <v/>
      </c>
      <c r="EL402" s="275">
        <f>VLOOKUP(C402,MOVI!C:DT,48,0)</f>
        <v>0</v>
      </c>
      <c r="EM402" s="275">
        <f>VLOOKUP(C402,FPT!B:EK,48,0)</f>
        <v>0</v>
      </c>
      <c r="EN402" t="str">
        <f t="shared" si="717"/>
        <v/>
      </c>
      <c r="EO402" s="275">
        <f>VLOOKUP(C402,MOVI!C:DT,49,0)</f>
        <v>0</v>
      </c>
      <c r="EP402" s="275">
        <f>VLOOKUP(C402,FPT!B:EN,49,0)</f>
        <v>0</v>
      </c>
      <c r="EQ402" t="str">
        <f t="shared" si="718"/>
        <v/>
      </c>
      <c r="ER402" s="275">
        <f>VLOOKUP(C402,MOVI!C:DT,50,0)</f>
        <v>0</v>
      </c>
      <c r="ES402" s="275">
        <f>VLOOKUP(C402,FPT!B:EQ,50,0)</f>
        <v>0</v>
      </c>
      <c r="ET402" t="str">
        <f t="shared" si="719"/>
        <v/>
      </c>
      <c r="EU402" s="275">
        <f>VLOOKUP(C402,MOVI!C:DT,51,0)</f>
        <v>0</v>
      </c>
      <c r="EV402" s="275">
        <f>VLOOKUP(C402,FPT!B:ET,51,0)</f>
        <v>0</v>
      </c>
      <c r="EW402" t="str">
        <f t="shared" si="720"/>
        <v/>
      </c>
      <c r="EX402" s="275">
        <f>VLOOKUP(C402,MOVI!C:DT,52,0)</f>
        <v>0</v>
      </c>
      <c r="EY402" s="275">
        <f>VLOOKUP(C402,FPT!B:EW,52,0)</f>
        <v>0</v>
      </c>
      <c r="EZ402" t="str">
        <f t="shared" si="721"/>
        <v/>
      </c>
      <c r="FA402" s="275">
        <f>VLOOKUP(C402,MOVI!C:DT,53,0)</f>
        <v>0</v>
      </c>
      <c r="FB402" s="275">
        <f>VLOOKUP(C402,FPT!B:EZ,53,0)</f>
        <v>0</v>
      </c>
      <c r="FC402" t="str">
        <f t="shared" si="722"/>
        <v/>
      </c>
      <c r="FD402" s="275">
        <f>VLOOKUP(C402,MOVI!C:DT,54,0)</f>
        <v>0</v>
      </c>
      <c r="FE402" s="275">
        <f>VLOOKUP(C402,FPT!B:FC,54,0)</f>
        <v>0</v>
      </c>
      <c r="FF402" t="str">
        <f t="shared" si="723"/>
        <v/>
      </c>
      <c r="FG402" s="275">
        <f>VLOOKUP(C402,MOVI!C:DT,55,0)</f>
        <v>659808</v>
      </c>
      <c r="FH402" s="275">
        <f>VLOOKUP(C402,FPT!B:FF,55,0)</f>
        <v>659808</v>
      </c>
      <c r="FI402" t="str">
        <f t="shared" si="724"/>
        <v/>
      </c>
      <c r="FJ402" s="275">
        <f>VLOOKUP(C402,MOVI!C:DT,56,0)</f>
        <v>659808</v>
      </c>
      <c r="FK402" s="275">
        <f>VLOOKUP(C402,FPT!B:FI,56,0)</f>
        <v>659808</v>
      </c>
      <c r="FL402" t="str">
        <f t="shared" si="725"/>
        <v/>
      </c>
      <c r="FM402" s="275">
        <f>VLOOKUP(C402,MOVI!C:DT,57,0)</f>
        <v>0</v>
      </c>
      <c r="FN402" s="275">
        <f>VLOOKUP(C402,FPT!B:FL,57,0)</f>
        <v>0</v>
      </c>
      <c r="FO402" t="str">
        <f t="shared" si="726"/>
        <v/>
      </c>
      <c r="FP402" s="275">
        <f>VLOOKUP(C402,MOVI!C:DT,58,0)</f>
        <v>0</v>
      </c>
      <c r="FQ402" s="275">
        <f>VLOOKUP(C402,FPT!B:FO,58,0)</f>
        <v>0</v>
      </c>
      <c r="FR402" t="str">
        <f t="shared" si="727"/>
        <v/>
      </c>
      <c r="FS402" s="275">
        <f>VLOOKUP(C402,MOVI!C:DT,59,0)</f>
        <v>0</v>
      </c>
      <c r="FT402" s="275">
        <f>VLOOKUP(C402,FPT!B:FR,59,0)</f>
        <v>0</v>
      </c>
      <c r="FU402" t="str">
        <f t="shared" si="728"/>
        <v/>
      </c>
      <c r="FV402" s="275">
        <f>VLOOKUP(C402,MOVI!C:DT,60,0)</f>
        <v>0</v>
      </c>
      <c r="FW402" s="275">
        <f>VLOOKUP(C402,FPT!B:FU,60,0)</f>
        <v>0</v>
      </c>
      <c r="FX402" t="str">
        <f t="shared" si="729"/>
        <v/>
      </c>
      <c r="FY402" s="275">
        <f>VLOOKUP(C402,MOVI!C:DT,61,0)</f>
        <v>0</v>
      </c>
      <c r="FZ402" s="275">
        <f>VLOOKUP(C402,FPT!B:FX,61,0)</f>
        <v>0</v>
      </c>
      <c r="GA402" t="str">
        <f t="shared" si="730"/>
        <v/>
      </c>
      <c r="GB402" s="275">
        <f>VLOOKUP(C402,MOVI!C:DT,62,0)</f>
        <v>0</v>
      </c>
      <c r="GC402" s="275">
        <f>VLOOKUP(C402,FPT!B:GA,62,0)</f>
        <v>0</v>
      </c>
      <c r="GD402" t="str">
        <f t="shared" si="731"/>
        <v/>
      </c>
      <c r="GE402" s="275">
        <f>VLOOKUP(C402,MOVI!C:DT,63,0)</f>
        <v>0</v>
      </c>
      <c r="GF402" s="275">
        <f>VLOOKUP(C402,FPT!B:GD,63,0)</f>
        <v>0</v>
      </c>
      <c r="GG402" t="str">
        <f t="shared" si="732"/>
        <v/>
      </c>
      <c r="GH402" s="275">
        <f>VLOOKUP(C402,MOVI!C:DT,64,0)</f>
        <v>0</v>
      </c>
      <c r="GI402" s="275">
        <f>VLOOKUP(C402,FPT!B:GG,64,0)</f>
        <v>0</v>
      </c>
      <c r="GJ402" t="str">
        <f t="shared" si="733"/>
        <v/>
      </c>
      <c r="GK402" s="275">
        <f>VLOOKUP(C402,MOVI!C:DT,65,0)</f>
        <v>0</v>
      </c>
      <c r="GL402" s="275">
        <f>VLOOKUP(C402,FPT!B:GJ,65,0)</f>
        <v>0</v>
      </c>
      <c r="GM402" t="str">
        <f t="shared" si="734"/>
        <v/>
      </c>
      <c r="GN402" s="275">
        <f>VLOOKUP(C402,MOVI!C:DT,66,0)</f>
        <v>0</v>
      </c>
      <c r="GO402" s="275">
        <f>VLOOKUP(C402,FPT!B:GM,66,0)</f>
        <v>0</v>
      </c>
      <c r="GP402" t="str">
        <f t="shared" si="735"/>
        <v/>
      </c>
      <c r="GQ402" s="275">
        <f>VLOOKUP(C402,MOVI!C:DT,67,0)</f>
        <v>0</v>
      </c>
      <c r="GR402" s="275">
        <f>VLOOKUP(C402,FPT!B:GP,67,0)</f>
        <v>0</v>
      </c>
      <c r="GS402" t="str">
        <f t="shared" si="736"/>
        <v/>
      </c>
      <c r="GT402" s="275">
        <f>VLOOKUP(C402,MOVI!C:DT,68,0)</f>
        <v>0</v>
      </c>
      <c r="GU402" s="275">
        <f>VLOOKUP(C402,FPT!B:GS,68,0)</f>
        <v>0</v>
      </c>
      <c r="GV402" t="str">
        <f t="shared" si="737"/>
        <v/>
      </c>
      <c r="GW402" s="275">
        <f>VLOOKUP(C402,MOVI!C:DT,69,0)</f>
        <v>0</v>
      </c>
      <c r="GX402" s="275">
        <f>VLOOKUP(C402,FPT!B:GV,69,0)</f>
        <v>0</v>
      </c>
      <c r="GY402" t="str">
        <f t="shared" si="738"/>
        <v/>
      </c>
      <c r="GZ402" s="275">
        <f>VLOOKUP(C402,MOVI!C:DT,70,0)</f>
        <v>0</v>
      </c>
      <c r="HA402" s="275">
        <f>VLOOKUP(C402,FPT!B:GY,70,0)</f>
        <v>0</v>
      </c>
      <c r="HB402" t="str">
        <f t="shared" si="739"/>
        <v/>
      </c>
      <c r="HC402" s="275">
        <f>VLOOKUP(C402,MOVI!C:DT,71,0)</f>
        <v>5755962</v>
      </c>
      <c r="HD402" s="275">
        <f>ROUND(VLOOKUP(C402,FPT!B:HB,71,0),0)</f>
        <v>5755962</v>
      </c>
      <c r="HE402" t="str">
        <f t="shared" si="740"/>
        <v/>
      </c>
      <c r="HF402" s="275">
        <f>ROUND(VLOOKUP(C402,MOVI!C:DT,72,0),0)</f>
        <v>288462</v>
      </c>
      <c r="HG402" s="275">
        <f>ROUND(VLOOKUP(C402,FPT!B:HE,72,0),0)</f>
        <v>288462</v>
      </c>
      <c r="HH402" t="str">
        <f t="shared" si="741"/>
        <v/>
      </c>
      <c r="HI402" s="275">
        <f>VLOOKUP(C402,MOVI!C:DT,73,0)</f>
        <v>0</v>
      </c>
      <c r="HJ402" s="275">
        <f>VLOOKUP(C402,FPT!B:HH,73,0)</f>
        <v>0</v>
      </c>
      <c r="HK402" t="str">
        <f t="shared" si="742"/>
        <v/>
      </c>
      <c r="HL402" s="275">
        <f>VLOOKUP(C402,MOVI!C:DT,74,0)</f>
        <v>659808</v>
      </c>
      <c r="HM402" s="275">
        <f>VLOOKUP(C402,FPT!B:HK,74,0)</f>
        <v>659808</v>
      </c>
      <c r="HN402" t="str">
        <f t="shared" si="743"/>
        <v/>
      </c>
      <c r="HO402" s="275">
        <f>VLOOKUP(C402,MOVI!C:DT,75,0)</f>
        <v>0</v>
      </c>
      <c r="HP402" s="275">
        <f>VLOOKUP(C402,FPT!B:HN,75,0)</f>
        <v>0</v>
      </c>
      <c r="HQ402" t="str">
        <f t="shared" si="744"/>
        <v/>
      </c>
      <c r="HR402" s="275">
        <f>VLOOKUP(C402,MOVI!C:DT,76,0)</f>
        <v>0</v>
      </c>
      <c r="HS402" s="275">
        <f>VLOOKUP(C402,FPT!B:HQ,76,0)</f>
        <v>0</v>
      </c>
      <c r="HT402" t="str">
        <f t="shared" si="745"/>
        <v/>
      </c>
      <c r="HU402" s="275">
        <f>VLOOKUP(C402,MOVI!C:DT,77,0)</f>
        <v>0</v>
      </c>
      <c r="HV402" s="275">
        <f>VLOOKUP(C402,FPT!B:HT,77,0)</f>
        <v>0</v>
      </c>
      <c r="HW402" t="str">
        <f t="shared" si="746"/>
        <v/>
      </c>
      <c r="HX402" s="274">
        <f>VLOOKUP(C402,MOVI!C:CB,78,0)</f>
        <v>0</v>
      </c>
      <c r="HY402" s="261">
        <f>VLOOKUP(C402,FPT!$B:$CA,78,0)</f>
        <v>0</v>
      </c>
      <c r="HZ402" t="str">
        <f t="shared" si="747"/>
        <v/>
      </c>
      <c r="IA402" s="275">
        <f>VLOOKUP(C402,MOVI!C:CD,79,0)</f>
        <v>0</v>
      </c>
      <c r="IB402" s="275">
        <f>VLOOKUP(C402,FPT!B:HZ,79,0)</f>
        <v>0</v>
      </c>
      <c r="IC402" t="str">
        <f t="shared" si="748"/>
        <v/>
      </c>
      <c r="ID402" s="275">
        <f>VLOOKUP(C402,MOVI!C:CD,80,0)</f>
        <v>0</v>
      </c>
      <c r="IE402" s="275">
        <f>VLOOKUP(C402,FPT!B:IC,80,0)</f>
        <v>0</v>
      </c>
      <c r="IF402" t="str">
        <f t="shared" si="749"/>
        <v/>
      </c>
      <c r="IG402" s="275">
        <f>VLOOKUP(C402,MOVI!C:DT,81,0)</f>
        <v>0</v>
      </c>
      <c r="IH402" s="275">
        <f>VLOOKUP(C402,FPT!B:IF,81,0)</f>
        <v>0</v>
      </c>
      <c r="II402" t="str">
        <f t="shared" si="750"/>
        <v/>
      </c>
      <c r="IJ402" s="275">
        <f>VLOOKUP(C402,MOVI!C:DT,82,0)</f>
        <v>0</v>
      </c>
      <c r="IK402" s="275">
        <f>VLOOKUP(C402,FPT!B:II,82,0)</f>
        <v>0</v>
      </c>
      <c r="IL402" t="str">
        <f t="shared" si="751"/>
        <v/>
      </c>
      <c r="IM402" s="275">
        <f>ROUND(VLOOKUP(C402,MOVI!C:DT,83,0),0)</f>
        <v>948270</v>
      </c>
      <c r="IN402" s="275">
        <f>ROUND(VLOOKUP(C402,FPT!B:IL,83,0),0)</f>
        <v>948270</v>
      </c>
      <c r="IO402" t="str">
        <f t="shared" si="752"/>
        <v/>
      </c>
      <c r="IP402" s="275">
        <f>ROUND(VLOOKUP(C402,MOVI!C:DT,84,0),0)</f>
        <v>4807692</v>
      </c>
      <c r="IQ402" s="275">
        <f>ROUND(VLOOKUP(C402,FPT!B:IO,84,0),0)</f>
        <v>4807692</v>
      </c>
      <c r="IR402" t="str">
        <f t="shared" si="753"/>
        <v/>
      </c>
      <c r="IS402" s="275">
        <f>ROUND(VLOOKUP(C402,MOVI!C:DT,85,0),0)</f>
        <v>575596</v>
      </c>
      <c r="IT402" s="275">
        <f>ROUND(VLOOKUP(C402,FPT!B:IR,85,0),0)</f>
        <v>575596</v>
      </c>
      <c r="IU402" t="str">
        <f t="shared" si="754"/>
        <v/>
      </c>
      <c r="IV402" s="275">
        <f>VLOOKUP(C402,MOVI!C:DT,86,0)</f>
        <v>0</v>
      </c>
      <c r="IW402" s="275">
        <f>VLOOKUP(C402,FPT!B:IU,86,0)</f>
        <v>0</v>
      </c>
      <c r="IX402" t="str">
        <f t="shared" si="755"/>
        <v/>
      </c>
      <c r="IY402" s="275">
        <f>ROUND(VLOOKUP(C402,MOVI!C:DT,87,0),0)</f>
        <v>575596</v>
      </c>
      <c r="IZ402" s="275">
        <f>ROUND(VLOOKUP(C402,FPT!B:IX,87,0),0)</f>
        <v>575596</v>
      </c>
      <c r="JA402" t="str">
        <f t="shared" si="756"/>
        <v/>
      </c>
      <c r="JB402" s="275">
        <f>VLOOKUP(C402,MOVI!C:DT,88,0)</f>
        <v>0</v>
      </c>
      <c r="JC402" s="275">
        <f>VLOOKUP(C402,FPT!B:JA,88,0)</f>
        <v>0</v>
      </c>
      <c r="JD402" t="str">
        <f t="shared" si="757"/>
        <v/>
      </c>
      <c r="JE402" s="275">
        <f>VLOOKUP(C402,MOVI!C:DT,89,0)</f>
        <v>0</v>
      </c>
      <c r="JF402" s="275">
        <f>VLOOKUP(C402,FPT!B:JD,89,0)</f>
        <v>0</v>
      </c>
      <c r="JG402" t="str">
        <f t="shared" si="758"/>
        <v/>
      </c>
      <c r="JH402" s="275">
        <f>VLOOKUP(C402,MOVI!C:DT,90,0)</f>
        <v>0</v>
      </c>
      <c r="JI402" s="275">
        <f>VLOOKUP(C402,FPT!B:JG,90,0)</f>
        <v>0</v>
      </c>
      <c r="JJ402" t="str">
        <f t="shared" si="759"/>
        <v/>
      </c>
      <c r="JK402" s="275">
        <f>VLOOKUP(C402,MOVI!C:DT,91,0)</f>
        <v>0</v>
      </c>
      <c r="JL402" s="275">
        <f>VLOOKUP(C402,FPT!B:JJ,91,0)</f>
        <v>0</v>
      </c>
      <c r="JM402" t="str">
        <f t="shared" si="760"/>
        <v/>
      </c>
      <c r="JN402" s="275">
        <f>VLOOKUP(C402,MOVI!C:DT,92,0)</f>
        <v>0</v>
      </c>
      <c r="JO402" s="275">
        <f>VLOOKUP(C402,FPT!B:JM,92,0)</f>
        <v>0</v>
      </c>
      <c r="JP402" t="str">
        <f t="shared" si="761"/>
        <v/>
      </c>
      <c r="JQ402" s="275">
        <f>VLOOKUP(C402,MOVI!C:DT,93,0)</f>
        <v>0</v>
      </c>
      <c r="JR402" s="275">
        <f>VLOOKUP(C402,FPT!B:JP,93,0)</f>
        <v>0</v>
      </c>
      <c r="JS402" t="str">
        <f t="shared" si="762"/>
        <v/>
      </c>
      <c r="JT402" s="275">
        <f>VLOOKUP(C402,MOVI!C:DT,94,0)</f>
        <v>0</v>
      </c>
      <c r="JU402" s="275">
        <f>VLOOKUP(C402,FPT!B:JS,94,0)</f>
        <v>0</v>
      </c>
      <c r="JV402" t="str">
        <f t="shared" si="763"/>
        <v/>
      </c>
      <c r="JW402" s="275">
        <f>VLOOKUP(C402,MOVI!C:DT,95,0)</f>
        <v>5180366</v>
      </c>
      <c r="JX402" s="275">
        <f>VLOOKUP(C402,FPT!B:JV,95,0)</f>
        <v>5180366</v>
      </c>
      <c r="JY402" t="str">
        <f t="shared" si="764"/>
        <v/>
      </c>
      <c r="JZ402" s="275">
        <f>VLOOKUP(C402,MOVI!C:DT,96,0)</f>
        <v>0</v>
      </c>
      <c r="KA402" s="275">
        <f>VLOOKUP(C402,FPT!B:JY,96,0)</f>
        <v>0</v>
      </c>
      <c r="KB402" t="str">
        <f t="shared" si="765"/>
        <v/>
      </c>
      <c r="KC402" s="275">
        <f>VLOOKUP(C402,MOVI!C:DT,97,0)</f>
        <v>5180366</v>
      </c>
      <c r="KD402" s="275">
        <f>VLOOKUP(C402,FPT!B:KB,97,0)</f>
        <v>5180366</v>
      </c>
      <c r="KE402" t="str">
        <f t="shared" si="766"/>
        <v/>
      </c>
      <c r="KF402" s="275">
        <f>VLOOKUP(C402,MOVI!C:DT,98,0)</f>
        <v>0</v>
      </c>
      <c r="KG402" s="275">
        <f>VLOOKUP(C402,FPT!B:KE,98,0)</f>
        <v>0</v>
      </c>
      <c r="KH402" t="str">
        <f t="shared" si="767"/>
        <v/>
      </c>
      <c r="KI402" s="275">
        <f>VLOOKUP(C402,MOVI!C:DT,99,0)</f>
        <v>0</v>
      </c>
      <c r="KJ402" s="275">
        <f>VLOOKUP(C402,FPT!B:KH,99,0)</f>
        <v>0</v>
      </c>
      <c r="KK402" t="str">
        <f t="shared" si="768"/>
        <v/>
      </c>
      <c r="KL402" s="275">
        <f>VLOOKUP(C402,MOVI!C:DT,100,0)</f>
        <v>0</v>
      </c>
      <c r="KM402" s="275">
        <f>VLOOKUP(C402,FPT!B:KK,100,0)</f>
        <v>0</v>
      </c>
      <c r="KN402" t="str">
        <f t="shared" si="769"/>
        <v/>
      </c>
      <c r="KO402" s="275">
        <f>VLOOKUP(C402,MOVI!C:DT,101,0)</f>
        <v>0</v>
      </c>
      <c r="KP402" s="275">
        <f>VLOOKUP(C402,FPT!B:KN,101,0)</f>
        <v>0</v>
      </c>
      <c r="KQ402" t="str">
        <f t="shared" si="770"/>
        <v/>
      </c>
      <c r="KR402" s="275">
        <f>VLOOKUP(C402,MOVI!C:DT,102,0)</f>
        <v>0</v>
      </c>
      <c r="KS402" s="275">
        <f>VLOOKUP(C402,FPT!B:KQ,102,0)</f>
        <v>0</v>
      </c>
      <c r="KT402" t="str">
        <f t="shared" si="771"/>
        <v/>
      </c>
      <c r="KU402" s="275">
        <f>VLOOKUP(C402,MOVI!C:DT,103,0)</f>
        <v>0</v>
      </c>
      <c r="KV402" s="275">
        <f>VLOOKUP(C402,FPT!B:KT,103,0)</f>
        <v>0</v>
      </c>
      <c r="KW402" t="str">
        <f t="shared" si="772"/>
        <v/>
      </c>
      <c r="KX402" s="275">
        <f>VLOOKUP(C402,MOVI!C:DT,104,0)</f>
        <v>0</v>
      </c>
      <c r="KY402" s="275">
        <f>VLOOKUP(C402,FPT!B:KW,104,0)</f>
        <v>0</v>
      </c>
      <c r="KZ402" t="str">
        <f t="shared" si="773"/>
        <v/>
      </c>
      <c r="LA402" s="275">
        <f>VLOOKUP(C402,MOVI!C:DT,105,0)</f>
        <v>0</v>
      </c>
      <c r="LB402" s="275">
        <f>VLOOKUP(C402,FPT!B:KZ,105,0)</f>
        <v>0</v>
      </c>
      <c r="LC402" t="str">
        <f t="shared" si="774"/>
        <v/>
      </c>
      <c r="LD402" s="275">
        <f>VLOOKUP(C402,MOVI!C:DT,106,0)</f>
        <v>5755962</v>
      </c>
      <c r="LE402" s="275">
        <f>VLOOKUP(C402,FPT!B:LC,106,0)</f>
        <v>5755962</v>
      </c>
      <c r="LF402" t="str">
        <f t="shared" si="775"/>
        <v/>
      </c>
      <c r="LG402" s="273">
        <f>VLOOKUP(C402,MOVI!C:DT,107,0)</f>
        <v>0</v>
      </c>
      <c r="LH402" s="273">
        <f>VLOOKUP(C402,FPT!B:LF,107,0)</f>
        <v>0</v>
      </c>
      <c r="LI402" t="str">
        <f t="shared" si="776"/>
        <v/>
      </c>
      <c r="LJ402" t="str">
        <f>VLOOKUP(C402,MOVI!C:DV,108,0)</f>
        <v>MoviSouthSales</v>
      </c>
      <c r="LK402" s="252" t="str">
        <f>VLOOKUP(C402,FPT!B:LI,108,0)</f>
        <v>MoviSouthSales</v>
      </c>
      <c r="LL402" t="str">
        <f t="shared" si="777"/>
        <v/>
      </c>
      <c r="LM402" s="275">
        <f>ROUND(VLOOKUP(C402,MOVI!C:DV,109,0),0)</f>
        <v>416667</v>
      </c>
      <c r="LN402" s="275">
        <f>ROUND(VLOOKUP(C402,FPT!B:LL,109,0),0)</f>
        <v>416667</v>
      </c>
      <c r="LO402" t="str">
        <f t="shared" si="778"/>
        <v/>
      </c>
      <c r="LP402" t="str">
        <f>VLOOKUP(C402,MOVI!C:DV,110,0)</f>
        <v>HO</v>
      </c>
      <c r="LQ402" s="247" t="str">
        <f>VLOOKUP(C402,FPT!B:LO,110,0)</f>
        <v>HO</v>
      </c>
      <c r="LR402" t="str">
        <f t="shared" si="779"/>
        <v/>
      </c>
      <c r="LS402">
        <f>MOVI!DI397</f>
        <v>21</v>
      </c>
      <c r="LV402">
        <f>MOVI!DJ397</f>
        <v>0</v>
      </c>
      <c r="LW402">
        <f>MOVI!DK397</f>
        <v>1</v>
      </c>
      <c r="LX402">
        <f>MOVI!DL397</f>
        <v>0</v>
      </c>
      <c r="LY402">
        <f>MOVI!DM397</f>
        <v>0</v>
      </c>
      <c r="LZ402">
        <f>MOVI!DN397</f>
        <v>0</v>
      </c>
      <c r="MA402">
        <f>MOVI!DO397</f>
        <v>0</v>
      </c>
      <c r="MB402" t="str">
        <f>MOVI!DP397</f>
        <v>HO</v>
      </c>
      <c r="MC402">
        <f>MOVI!DQ397</f>
        <v>0</v>
      </c>
      <c r="MD402">
        <f>MOVI!DR397</f>
        <v>0</v>
      </c>
      <c r="ME402" t="str">
        <f>VLOOKUP(C402,MOVI!C:DV,121,0)</f>
        <v>Group 1</v>
      </c>
      <c r="MF402" s="252" t="str">
        <f>VLOOKUP(C402,FPT!B:MD,111,0)</f>
        <v>Group 1</v>
      </c>
      <c r="MG402" t="str">
        <f t="shared" si="672"/>
        <v/>
      </c>
      <c r="MH402" t="str">
        <f>VLOOKUP(C402,MOVI!C:DT,122,0)</f>
        <v>MoviSouthGroup 1</v>
      </c>
      <c r="MI402" s="252" t="str">
        <f>VLOOKUP(C402,FPT!B:DS,112,0)</f>
        <v>MoviSouthGroup 1</v>
      </c>
      <c r="MJ402" t="str">
        <f t="shared" si="780"/>
        <v/>
      </c>
    </row>
    <row r="403" spans="1:348" x14ac:dyDescent="0.25">
      <c r="A403">
        <v>395</v>
      </c>
      <c r="B403" s="63">
        <v>6283</v>
      </c>
      <c r="C403" s="271" t="s">
        <v>1168</v>
      </c>
      <c r="D403" t="str">
        <f>VLOOKUP(C403,MOVI!C:D,2,0)</f>
        <v>Nguyễn Nhật Minh</v>
      </c>
      <c r="E403" t="str">
        <f>VLOOKUP(C403,FPT!B:C,2,0)</f>
        <v>Nguyễn Nhật Minh</v>
      </c>
      <c r="F403" t="str">
        <f t="shared" si="673"/>
        <v/>
      </c>
      <c r="G403" t="str">
        <f>VLOOKUP(C403,MOVI!C:E,3,0)</f>
        <v>Sales</v>
      </c>
      <c r="H403" t="str">
        <f>VLOOKUP(C403,FPT!B:F,3,0)</f>
        <v>Sales</v>
      </c>
      <c r="I403" t="str">
        <f t="shared" si="674"/>
        <v/>
      </c>
      <c r="J403" t="str">
        <f>VLOOKUP(C403,MOVI!C:H,4,0)</f>
        <v>Telesales</v>
      </c>
      <c r="K403" t="str">
        <f>VLOOKUP(C403,FPT!B:I,4,0)</f>
        <v>Telesales</v>
      </c>
      <c r="L403" t="str">
        <f t="shared" si="675"/>
        <v/>
      </c>
      <c r="M403" t="str">
        <f>VLOOKUP(C403,MOVI!C:DT,5,0)</f>
        <v>Associate</v>
      </c>
      <c r="N403" t="str">
        <f>VLOOKUP(C403,FPT!B:L,5,0)</f>
        <v>Associate</v>
      </c>
      <c r="O403" t="str">
        <f t="shared" si="676"/>
        <v/>
      </c>
      <c r="P403" t="str">
        <f>VLOOKUP(C403,MOVI!C:DT,6,0)</f>
        <v>Telesales</v>
      </c>
      <c r="Q403" t="str">
        <f>VLOOKUP(C403,FPT!B:O,6,0)</f>
        <v>Telesales</v>
      </c>
      <c r="R403" t="str">
        <f t="shared" si="677"/>
        <v/>
      </c>
      <c r="S403" t="str">
        <f>VLOOKUP(C403,MOVI!C:DT,7,0)</f>
        <v>South</v>
      </c>
      <c r="T403" t="str">
        <f>VLOOKUP(C403,FPT!B:R,7,0)</f>
        <v>South</v>
      </c>
      <c r="U403" t="str">
        <f t="shared" si="678"/>
        <v/>
      </c>
      <c r="V403" t="str">
        <f>VLOOKUP(C403,MOVI!C:DT,8,0)</f>
        <v>Movi</v>
      </c>
      <c r="W403" t="str">
        <f>VLOOKUP(C403,FPT!B:U,8,0)</f>
        <v>Movi</v>
      </c>
      <c r="X403" t="str">
        <f t="shared" si="679"/>
        <v/>
      </c>
      <c r="Y403" t="str">
        <f>VLOOKUP(C403,MOVI!C:DT,9,0)</f>
        <v>Full-time</v>
      </c>
      <c r="Z403" t="str">
        <f>VLOOKUP(C403,FPT!B:X,9,0)</f>
        <v>Full-time</v>
      </c>
      <c r="AA403" t="str">
        <f t="shared" si="680"/>
        <v/>
      </c>
      <c r="AB403" t="str">
        <f>VLOOKUP(C403,MOVI!C:DT,10,0)</f>
        <v>Probation</v>
      </c>
      <c r="AC403" t="str">
        <f>VLOOKUP(C403,FPT!B:AA,10,0)</f>
        <v>Probation</v>
      </c>
      <c r="AD403" t="str">
        <f t="shared" si="681"/>
        <v/>
      </c>
      <c r="AE403" s="247">
        <f>VLOOKUP(C403,MOVI!C:DT,11,0)</f>
        <v>44529</v>
      </c>
      <c r="AF403" s="247">
        <f>VLOOKUP(C403,FPT!B:AD,11,0)</f>
        <v>44529</v>
      </c>
      <c r="AG403" t="str">
        <f t="shared" si="682"/>
        <v/>
      </c>
      <c r="AH403" s="260" t="str">
        <f>VLOOKUP(C403,MOVI!C:DT,12,0)</f>
        <v/>
      </c>
      <c r="AI403" s="260"/>
      <c r="AJ403" t="str">
        <f t="shared" si="782"/>
        <v/>
      </c>
      <c r="AK403">
        <f>VLOOKUP(C403,MOVI!C:DT,13,0)</f>
        <v>0</v>
      </c>
      <c r="AL403" s="247">
        <f>VLOOKUP(C403,FPT!B:AJ,13,0)</f>
        <v>0</v>
      </c>
      <c r="AM403" t="str">
        <f t="shared" si="781"/>
        <v/>
      </c>
      <c r="AN403" s="247">
        <f>VLOOKUP(C403,MOVI!C:DT,14,0)</f>
        <v>0</v>
      </c>
      <c r="AO403" s="247">
        <f>VLOOKUP(C403,FPT!B:AM,14,0)</f>
        <v>0</v>
      </c>
      <c r="AP403" t="str">
        <f t="shared" si="683"/>
        <v/>
      </c>
      <c r="AQ403" t="str">
        <f>VLOOKUP(C403,MOVI!C:DT,15,0)</f>
        <v>JO</v>
      </c>
      <c r="AR403" s="247" t="str">
        <f>VLOOKUP(C403,FPT!B:AP,15,0)</f>
        <v>JO</v>
      </c>
      <c r="AS403" t="str">
        <f t="shared" si="684"/>
        <v/>
      </c>
      <c r="AT403" s="282">
        <f>VLOOKUP(C403,MOVI!C:DT,16,0)</f>
        <v>0.1</v>
      </c>
      <c r="AU403" s="247" t="str">
        <f>VLOOKUP(C403,FPT!B:AS,16,0)</f>
        <v>10%</v>
      </c>
      <c r="AV403" t="str">
        <f t="shared" si="685"/>
        <v>Lệch</v>
      </c>
      <c r="AW403" t="str">
        <f>VLOOKUP(C403,MOVI!C:DT,17,0)</f>
        <v>L</v>
      </c>
      <c r="AX403" s="247" t="str">
        <f>VLOOKUP(C403,FPT!B:AV,17,0)</f>
        <v>L</v>
      </c>
      <c r="AY403" t="str">
        <f t="shared" si="686"/>
        <v/>
      </c>
      <c r="AZ403">
        <f>VLOOKUP(C403,MOVI!C:DT,18,0)</f>
        <v>0</v>
      </c>
      <c r="BA403" s="247">
        <f>VLOOKUP(C403,FPT!B:AY,18,0)</f>
        <v>0</v>
      </c>
      <c r="BB403" t="str">
        <f t="shared" si="687"/>
        <v/>
      </c>
      <c r="BC403" s="275">
        <f>VLOOKUP(C403,MOVI!C:DT,19,0)</f>
        <v>5000000</v>
      </c>
      <c r="BD403" s="275">
        <f>VLOOKUP(C403,FPT!B:BB,19,0)</f>
        <v>5000000</v>
      </c>
      <c r="BE403" t="str">
        <f t="shared" si="688"/>
        <v/>
      </c>
      <c r="BF403">
        <f>VLOOKUP(C403,MOVI!C:DT,20,0)</f>
        <v>0</v>
      </c>
      <c r="BG403" s="252">
        <f>VLOOKUP(C403,FPT!B:BE,20,0)</f>
        <v>0</v>
      </c>
      <c r="BH403" t="str">
        <f t="shared" si="689"/>
        <v/>
      </c>
      <c r="BI403" s="275">
        <f>VLOOKUP(C403,MOVI!C:DT,21,0)</f>
        <v>5000000</v>
      </c>
      <c r="BJ403" s="275">
        <f>VLOOKUP(C403,FPT!B:BH,21,0)</f>
        <v>5000000</v>
      </c>
      <c r="BK403" t="str">
        <f t="shared" si="690"/>
        <v/>
      </c>
      <c r="BL403" s="275">
        <f>VLOOKUP(C403,MOVI!C:DT,22,0)</f>
        <v>0</v>
      </c>
      <c r="BM403" s="275">
        <f>VLOOKUP(C403,FPT!B:BK,22,0)</f>
        <v>0</v>
      </c>
      <c r="BN403" t="str">
        <f t="shared" si="691"/>
        <v/>
      </c>
      <c r="BO403" s="275">
        <f>VLOOKUP(C403,MOVI!C:DT,23,0)</f>
        <v>0</v>
      </c>
      <c r="BP403" s="275">
        <f>VLOOKUP(C403,FPT!B:BN,23,0)</f>
        <v>0</v>
      </c>
      <c r="BQ403" t="str">
        <f t="shared" si="692"/>
        <v/>
      </c>
      <c r="BR403" s="275">
        <f>VLOOKUP(C403,MOVI!C:DT,24,0)</f>
        <v>0</v>
      </c>
      <c r="BS403" s="275">
        <f>VLOOKUP(C403,FPT!B:BQ,24,0)</f>
        <v>0</v>
      </c>
      <c r="BT403" t="str">
        <f t="shared" si="693"/>
        <v/>
      </c>
      <c r="BU403" s="275">
        <f>VLOOKUP(C403,MOVI!C:DT,25,0)</f>
        <v>0</v>
      </c>
      <c r="BV403" s="275">
        <f>VLOOKUP(C403,FPT!B:BT,25,0)</f>
        <v>0</v>
      </c>
      <c r="BW403" t="str">
        <f t="shared" si="694"/>
        <v/>
      </c>
      <c r="BX403" s="275">
        <f>VLOOKUP(C403,MOVI!C:DT,26,0)</f>
        <v>0</v>
      </c>
      <c r="BY403" s="275">
        <f>VLOOKUP(C403,FPT!B:BW,26,0)</f>
        <v>0</v>
      </c>
      <c r="BZ403" t="str">
        <f t="shared" si="695"/>
        <v/>
      </c>
      <c r="CA403" s="275">
        <f>VLOOKUP(C403,MOVI!C:DT,27,0)</f>
        <v>730000</v>
      </c>
      <c r="CB403" s="275">
        <f>VLOOKUP(C403,FPT!B:BZ,27,0)</f>
        <v>730000</v>
      </c>
      <c r="CC403" t="str">
        <f t="shared" si="696"/>
        <v/>
      </c>
      <c r="CD403" s="275">
        <f>VLOOKUP(C403,MOVI!C:DT,28,0)</f>
        <v>730000</v>
      </c>
      <c r="CE403" s="275">
        <f>VLOOKUP(C403,FPT!B:CC,28,0)</f>
        <v>730000</v>
      </c>
      <c r="CF403" t="str">
        <f t="shared" si="697"/>
        <v/>
      </c>
      <c r="CG403" t="str">
        <f>VLOOKUP(C403,MOVI!C:DT,29,0)</f>
        <v>CN</v>
      </c>
      <c r="CH403" s="252" t="str">
        <f>VLOOKUP(C403,FPT!B:CF,29,0)</f>
        <v>CN</v>
      </c>
      <c r="CI403" t="str">
        <f t="shared" si="698"/>
        <v/>
      </c>
      <c r="CJ403">
        <f>VLOOKUP(C403,MOVI!C:DT,30,0)</f>
        <v>26</v>
      </c>
      <c r="CK403" s="252">
        <f>VLOOKUP(C403,FPT!B:CI,30,0)</f>
        <v>26</v>
      </c>
      <c r="CL403" t="str">
        <f t="shared" si="699"/>
        <v/>
      </c>
      <c r="CM403">
        <f>VLOOKUP(C403,MOVI!C:DT,31,0)</f>
        <v>22</v>
      </c>
      <c r="CN403" s="252">
        <f>VLOOKUP(C403,FPT!B:CL,31,0)</f>
        <v>22</v>
      </c>
      <c r="CO403" t="str">
        <f t="shared" si="700"/>
        <v/>
      </c>
      <c r="CP403" s="275">
        <f>VLOOKUP(C403,MOVI!C:DT,32,0)</f>
        <v>0</v>
      </c>
      <c r="CQ403" s="275">
        <f>VLOOKUP(C403,FPT!B:CO,32,0)</f>
        <v>0</v>
      </c>
      <c r="CR403" t="str">
        <f t="shared" si="701"/>
        <v/>
      </c>
      <c r="CS403" s="275">
        <f>VLOOKUP(C403,MOVI!C:DT,33,0)</f>
        <v>0</v>
      </c>
      <c r="CT403" s="275">
        <f>VLOOKUP(C403,FPT!B:CR,33,0)</f>
        <v>0</v>
      </c>
      <c r="CU403" t="str">
        <f t="shared" si="702"/>
        <v/>
      </c>
      <c r="CV403" s="275">
        <f>VLOOKUP(C403,MOVI!C:DT,34,0)</f>
        <v>0</v>
      </c>
      <c r="CW403" s="275">
        <f>VLOOKUP(C403,FPT!B:CU,34,0)</f>
        <v>0</v>
      </c>
      <c r="CX403" t="str">
        <f t="shared" si="703"/>
        <v/>
      </c>
      <c r="CY403" s="275">
        <f>VLOOKUP(C403,MOVI!C:DT,35,0)</f>
        <v>22</v>
      </c>
      <c r="CZ403" s="275">
        <f>VLOOKUP(C403,FPT!B:CX,35,0)</f>
        <v>22</v>
      </c>
      <c r="DA403" t="str">
        <f t="shared" si="704"/>
        <v/>
      </c>
      <c r="DB403" s="275">
        <f>VLOOKUP(C403,MOVI!C:DT,36,0)</f>
        <v>0</v>
      </c>
      <c r="DC403" s="275">
        <f>VLOOKUP(C403,FPT!B:DA,36,0)</f>
        <v>0</v>
      </c>
      <c r="DD403" t="str">
        <f t="shared" si="705"/>
        <v/>
      </c>
      <c r="DE403" s="275">
        <f>VLOOKUP(C403,MOVI!C:DT,37,0)</f>
        <v>8</v>
      </c>
      <c r="DF403" s="275">
        <f>VLOOKUP(C403,FPT!B:DD,37,0)</f>
        <v>8</v>
      </c>
      <c r="DG403" t="str">
        <f t="shared" si="706"/>
        <v/>
      </c>
      <c r="DH403" s="275">
        <f>VLOOKUP(C403,MOVI!C:DT,38,0)</f>
        <v>0</v>
      </c>
      <c r="DI403" s="275">
        <f>VLOOKUP(C403,FPT!B:DG,38,0)</f>
        <v>0</v>
      </c>
      <c r="DJ403" t="str">
        <f t="shared" si="707"/>
        <v/>
      </c>
      <c r="DK403" s="275">
        <f>VLOOKUP(C403,MOVI!C:DT,39,0)</f>
        <v>8</v>
      </c>
      <c r="DL403" s="275">
        <f>VLOOKUP(C403,FPT!B:DJ,39,0)</f>
        <v>8</v>
      </c>
      <c r="DM403" t="str">
        <f t="shared" si="708"/>
        <v/>
      </c>
      <c r="DN403" s="275">
        <f>VLOOKUP(C403,MOVI!C:DT,40,0)</f>
        <v>16</v>
      </c>
      <c r="DO403" s="275">
        <f>VLOOKUP(C403,FPT!B:DM,40,0)</f>
        <v>16</v>
      </c>
      <c r="DP403" t="str">
        <f t="shared" si="709"/>
        <v/>
      </c>
      <c r="DQ403" s="275">
        <f>VLOOKUP(C403,MOVI!C:DT,41,0)</f>
        <v>8</v>
      </c>
      <c r="DR403" s="275">
        <f>VLOOKUP(C403,FPT!B:DP,41,0)</f>
        <v>8</v>
      </c>
      <c r="DS403" t="str">
        <f t="shared" si="710"/>
        <v/>
      </c>
      <c r="DT403" s="275">
        <f>VLOOKUP(C403,MOVI!C:DT,42,0)</f>
        <v>4230769</v>
      </c>
      <c r="DU403" s="275">
        <f>ROUND(VLOOKUP(C403,FPT!B:DS,42,0),0)</f>
        <v>4230769</v>
      </c>
      <c r="DV403" t="str">
        <f t="shared" si="711"/>
        <v/>
      </c>
      <c r="DW403" s="275">
        <f>VLOOKUP(C403,MOVI!C:DT,43,0)</f>
        <v>0</v>
      </c>
      <c r="DX403" s="275">
        <f>VLOOKUP(C403,FPT!B:DV,43,0)</f>
        <v>0</v>
      </c>
      <c r="DY403" t="str">
        <f t="shared" si="712"/>
        <v/>
      </c>
      <c r="DZ403" s="275">
        <f>VLOOKUP(C403,MOVI!C:DT,44,0)</f>
        <v>384615</v>
      </c>
      <c r="EA403" s="275">
        <f>VLOOKUP(C403,FPT!B:DY,44,0)</f>
        <v>384615</v>
      </c>
      <c r="EB403" t="str">
        <f t="shared" si="713"/>
        <v/>
      </c>
      <c r="EC403" s="275">
        <f>VLOOKUP(C403,MOVI!C:DT,45,0)</f>
        <v>4615384</v>
      </c>
      <c r="ED403" s="275">
        <f>ROUND(VLOOKUP(C403,FPT!B:EB,45,0),0)</f>
        <v>4615384</v>
      </c>
      <c r="EE403" t="str">
        <f t="shared" si="714"/>
        <v/>
      </c>
      <c r="EF403" s="275">
        <f>VLOOKUP(C403,MOVI!C:DT,46,0)</f>
        <v>0</v>
      </c>
      <c r="EG403" s="275">
        <f>VLOOKUP(C403,FPT!B:EE,46,0)</f>
        <v>0</v>
      </c>
      <c r="EH403" t="str">
        <f t="shared" si="715"/>
        <v/>
      </c>
      <c r="EI403" s="275">
        <f>VLOOKUP(C403,MOVI!C:DT,47,0)</f>
        <v>0</v>
      </c>
      <c r="EJ403" s="275">
        <f>VLOOKUP(C403,FPT!B:EH,47,0)</f>
        <v>0</v>
      </c>
      <c r="EK403" t="str">
        <f t="shared" si="716"/>
        <v/>
      </c>
      <c r="EL403" s="275">
        <f>VLOOKUP(C403,MOVI!C:DT,48,0)</f>
        <v>0</v>
      </c>
      <c r="EM403" s="275">
        <f>VLOOKUP(C403,FPT!B:EK,48,0)</f>
        <v>0</v>
      </c>
      <c r="EN403" t="str">
        <f t="shared" si="717"/>
        <v/>
      </c>
      <c r="EO403" s="275">
        <f>VLOOKUP(C403,MOVI!C:DT,49,0)</f>
        <v>0</v>
      </c>
      <c r="EP403" s="275">
        <f>VLOOKUP(C403,FPT!B:EN,49,0)</f>
        <v>0</v>
      </c>
      <c r="EQ403" t="str">
        <f t="shared" si="718"/>
        <v/>
      </c>
      <c r="ER403" s="275">
        <f>VLOOKUP(C403,MOVI!C:DT,50,0)</f>
        <v>0</v>
      </c>
      <c r="ES403" s="275">
        <f>VLOOKUP(C403,FPT!B:EQ,50,0)</f>
        <v>0</v>
      </c>
      <c r="ET403" t="str">
        <f t="shared" si="719"/>
        <v/>
      </c>
      <c r="EU403" s="275">
        <f>VLOOKUP(C403,MOVI!C:DT,51,0)</f>
        <v>0</v>
      </c>
      <c r="EV403" s="275">
        <f>VLOOKUP(C403,FPT!B:ET,51,0)</f>
        <v>0</v>
      </c>
      <c r="EW403" t="str">
        <f t="shared" si="720"/>
        <v/>
      </c>
      <c r="EX403" s="275">
        <f>VLOOKUP(C403,MOVI!C:DT,52,0)</f>
        <v>0</v>
      </c>
      <c r="EY403" s="275">
        <f>VLOOKUP(C403,FPT!B:EW,52,0)</f>
        <v>0</v>
      </c>
      <c r="EZ403" t="str">
        <f t="shared" si="721"/>
        <v/>
      </c>
      <c r="FA403" s="275">
        <f>VLOOKUP(C403,MOVI!C:DT,53,0)</f>
        <v>0</v>
      </c>
      <c r="FB403" s="275">
        <f>VLOOKUP(C403,FPT!B:EZ,53,0)</f>
        <v>0</v>
      </c>
      <c r="FC403" t="str">
        <f t="shared" si="722"/>
        <v/>
      </c>
      <c r="FD403" s="275">
        <f>VLOOKUP(C403,MOVI!C:DT,54,0)</f>
        <v>0</v>
      </c>
      <c r="FE403" s="275">
        <f>VLOOKUP(C403,FPT!B:FC,54,0)</f>
        <v>0</v>
      </c>
      <c r="FF403" t="str">
        <f t="shared" si="723"/>
        <v/>
      </c>
      <c r="FG403" s="275">
        <f>VLOOKUP(C403,MOVI!C:DT,55,0)</f>
        <v>617692</v>
      </c>
      <c r="FH403" s="275">
        <f>VLOOKUP(C403,FPT!B:FF,55,0)</f>
        <v>617692</v>
      </c>
      <c r="FI403" t="str">
        <f t="shared" si="724"/>
        <v/>
      </c>
      <c r="FJ403" s="275">
        <f>VLOOKUP(C403,MOVI!C:DT,56,0)</f>
        <v>617692</v>
      </c>
      <c r="FK403" s="275">
        <f>VLOOKUP(C403,FPT!B:FI,56,0)</f>
        <v>617692</v>
      </c>
      <c r="FL403" t="str">
        <f t="shared" si="725"/>
        <v/>
      </c>
      <c r="FM403" s="275">
        <f>VLOOKUP(C403,MOVI!C:DT,57,0)</f>
        <v>0</v>
      </c>
      <c r="FN403" s="275">
        <f>VLOOKUP(C403,FPT!B:FL,57,0)</f>
        <v>0</v>
      </c>
      <c r="FO403" t="str">
        <f t="shared" si="726"/>
        <v/>
      </c>
      <c r="FP403" s="275">
        <f>VLOOKUP(C403,MOVI!C:DT,58,0)</f>
        <v>0</v>
      </c>
      <c r="FQ403" s="275">
        <f>VLOOKUP(C403,FPT!B:FO,58,0)</f>
        <v>0</v>
      </c>
      <c r="FR403" t="str">
        <f t="shared" si="727"/>
        <v/>
      </c>
      <c r="FS403" s="275">
        <f>VLOOKUP(C403,MOVI!C:DT,59,0)</f>
        <v>0</v>
      </c>
      <c r="FT403" s="275">
        <f>VLOOKUP(C403,FPT!B:FR,59,0)</f>
        <v>0</v>
      </c>
      <c r="FU403" t="str">
        <f t="shared" si="728"/>
        <v/>
      </c>
      <c r="FV403" s="275">
        <f>VLOOKUP(C403,MOVI!C:DT,60,0)</f>
        <v>0</v>
      </c>
      <c r="FW403" s="275">
        <f>VLOOKUP(C403,FPT!B:FU,60,0)</f>
        <v>0</v>
      </c>
      <c r="FX403" t="str">
        <f t="shared" si="729"/>
        <v/>
      </c>
      <c r="FY403" s="275">
        <f>VLOOKUP(C403,MOVI!C:DT,61,0)</f>
        <v>0</v>
      </c>
      <c r="FZ403" s="275">
        <f>VLOOKUP(C403,FPT!B:FX,61,0)</f>
        <v>0</v>
      </c>
      <c r="GA403" t="str">
        <f t="shared" si="730"/>
        <v/>
      </c>
      <c r="GB403" s="275">
        <f>VLOOKUP(C403,MOVI!C:DT,62,0)</f>
        <v>0</v>
      </c>
      <c r="GC403" s="275">
        <f>VLOOKUP(C403,FPT!B:GA,62,0)</f>
        <v>0</v>
      </c>
      <c r="GD403" t="str">
        <f t="shared" si="731"/>
        <v/>
      </c>
      <c r="GE403" s="275">
        <f>VLOOKUP(C403,MOVI!C:DT,63,0)</f>
        <v>0</v>
      </c>
      <c r="GF403" s="275">
        <f>VLOOKUP(C403,FPT!B:GD,63,0)</f>
        <v>0</v>
      </c>
      <c r="GG403" t="str">
        <f t="shared" si="732"/>
        <v/>
      </c>
      <c r="GH403" s="275">
        <f>VLOOKUP(C403,MOVI!C:DT,64,0)</f>
        <v>0</v>
      </c>
      <c r="GI403" s="275">
        <f>VLOOKUP(C403,FPT!B:GG,64,0)</f>
        <v>0</v>
      </c>
      <c r="GJ403" t="str">
        <f t="shared" si="733"/>
        <v/>
      </c>
      <c r="GK403" s="275">
        <f>VLOOKUP(C403,MOVI!C:DT,65,0)</f>
        <v>0</v>
      </c>
      <c r="GL403" s="275">
        <f>VLOOKUP(C403,FPT!B:GJ,65,0)</f>
        <v>0</v>
      </c>
      <c r="GM403" t="str">
        <f t="shared" si="734"/>
        <v/>
      </c>
      <c r="GN403" s="275">
        <f>VLOOKUP(C403,MOVI!C:DT,66,0)</f>
        <v>0</v>
      </c>
      <c r="GO403" s="275">
        <f>VLOOKUP(C403,FPT!B:GM,66,0)</f>
        <v>0</v>
      </c>
      <c r="GP403" t="str">
        <f t="shared" si="735"/>
        <v/>
      </c>
      <c r="GQ403" s="275">
        <f>VLOOKUP(C403,MOVI!C:DT,67,0)</f>
        <v>0</v>
      </c>
      <c r="GR403" s="275">
        <f>VLOOKUP(C403,FPT!B:GP,67,0)</f>
        <v>0</v>
      </c>
      <c r="GS403" t="str">
        <f t="shared" si="736"/>
        <v/>
      </c>
      <c r="GT403" s="275">
        <f>VLOOKUP(C403,MOVI!C:DT,68,0)</f>
        <v>0</v>
      </c>
      <c r="GU403" s="275">
        <f>VLOOKUP(C403,FPT!B:GS,68,0)</f>
        <v>0</v>
      </c>
      <c r="GV403" t="str">
        <f t="shared" si="737"/>
        <v/>
      </c>
      <c r="GW403" s="275">
        <f>VLOOKUP(C403,MOVI!C:DT,69,0)</f>
        <v>0</v>
      </c>
      <c r="GX403" s="275">
        <f>VLOOKUP(C403,FPT!B:GV,69,0)</f>
        <v>0</v>
      </c>
      <c r="GY403" t="str">
        <f t="shared" si="738"/>
        <v/>
      </c>
      <c r="GZ403" s="275">
        <f>VLOOKUP(C403,MOVI!C:DT,70,0)</f>
        <v>0</v>
      </c>
      <c r="HA403" s="275">
        <f>VLOOKUP(C403,FPT!B:GY,70,0)</f>
        <v>0</v>
      </c>
      <c r="HB403" t="str">
        <f t="shared" si="739"/>
        <v/>
      </c>
      <c r="HC403" s="275">
        <f>VLOOKUP(C403,MOVI!C:DT,71,0)</f>
        <v>5233076</v>
      </c>
      <c r="HD403" s="275">
        <f>ROUND(VLOOKUP(C403,FPT!B:HB,71,0),0)</f>
        <v>5233076</v>
      </c>
      <c r="HE403" t="str">
        <f t="shared" si="740"/>
        <v/>
      </c>
      <c r="HF403" s="275">
        <f>ROUND(VLOOKUP(C403,MOVI!C:DT,72,0),0)</f>
        <v>192308</v>
      </c>
      <c r="HG403" s="275">
        <f>ROUND(VLOOKUP(C403,FPT!B:HE,72,0),0)</f>
        <v>192308</v>
      </c>
      <c r="HH403" t="str">
        <f t="shared" si="741"/>
        <v/>
      </c>
      <c r="HI403" s="275">
        <f>VLOOKUP(C403,MOVI!C:DT,73,0)</f>
        <v>0</v>
      </c>
      <c r="HJ403" s="275">
        <f>VLOOKUP(C403,FPT!B:HH,73,0)</f>
        <v>0</v>
      </c>
      <c r="HK403" t="str">
        <f t="shared" si="742"/>
        <v/>
      </c>
      <c r="HL403" s="275">
        <f>VLOOKUP(C403,MOVI!C:DT,74,0)</f>
        <v>617692</v>
      </c>
      <c r="HM403" s="275">
        <f>VLOOKUP(C403,FPT!B:HK,74,0)</f>
        <v>617692</v>
      </c>
      <c r="HN403" t="str">
        <f t="shared" si="743"/>
        <v/>
      </c>
      <c r="HO403" s="275">
        <f>VLOOKUP(C403,MOVI!C:DT,75,0)</f>
        <v>0</v>
      </c>
      <c r="HP403" s="275">
        <f>VLOOKUP(C403,FPT!B:HN,75,0)</f>
        <v>0</v>
      </c>
      <c r="HQ403" t="str">
        <f t="shared" si="744"/>
        <v/>
      </c>
      <c r="HR403" s="275">
        <f>VLOOKUP(C403,MOVI!C:DT,76,0)</f>
        <v>0</v>
      </c>
      <c r="HS403" s="275">
        <f>VLOOKUP(C403,FPT!B:HQ,76,0)</f>
        <v>0</v>
      </c>
      <c r="HT403" t="str">
        <f t="shared" si="745"/>
        <v/>
      </c>
      <c r="HU403" s="275">
        <f>VLOOKUP(C403,MOVI!C:DT,77,0)</f>
        <v>0</v>
      </c>
      <c r="HV403" s="275">
        <f>VLOOKUP(C403,FPT!B:HT,77,0)</f>
        <v>0</v>
      </c>
      <c r="HW403" t="str">
        <f t="shared" si="746"/>
        <v/>
      </c>
      <c r="HX403" s="274">
        <f>VLOOKUP(C403,MOVI!C:CB,78,0)</f>
        <v>0</v>
      </c>
      <c r="HY403" s="261">
        <f>VLOOKUP(C403,FPT!$B:$CA,78,0)</f>
        <v>0</v>
      </c>
      <c r="HZ403" t="str">
        <f t="shared" si="747"/>
        <v/>
      </c>
      <c r="IA403" s="275">
        <f>VLOOKUP(C403,MOVI!C:CD,79,0)</f>
        <v>0</v>
      </c>
      <c r="IB403" s="275">
        <f>VLOOKUP(C403,FPT!B:HZ,79,0)</f>
        <v>0</v>
      </c>
      <c r="IC403" t="str">
        <f t="shared" si="748"/>
        <v/>
      </c>
      <c r="ID403" s="275">
        <f>VLOOKUP(C403,MOVI!C:CD,80,0)</f>
        <v>0</v>
      </c>
      <c r="IE403" s="275">
        <f>VLOOKUP(C403,FPT!B:IC,80,0)</f>
        <v>0</v>
      </c>
      <c r="IF403" t="str">
        <f t="shared" si="749"/>
        <v/>
      </c>
      <c r="IG403" s="275">
        <f>VLOOKUP(C403,MOVI!C:DT,81,0)</f>
        <v>0</v>
      </c>
      <c r="IH403" s="275">
        <f>VLOOKUP(C403,FPT!B:IF,81,0)</f>
        <v>0</v>
      </c>
      <c r="II403" t="str">
        <f t="shared" si="750"/>
        <v/>
      </c>
      <c r="IJ403" s="275">
        <f>VLOOKUP(C403,MOVI!C:DT,82,0)</f>
        <v>0</v>
      </c>
      <c r="IK403" s="275">
        <f>VLOOKUP(C403,FPT!B:II,82,0)</f>
        <v>0</v>
      </c>
      <c r="IL403" t="str">
        <f t="shared" si="751"/>
        <v/>
      </c>
      <c r="IM403" s="275">
        <f>ROUND(VLOOKUP(C403,MOVI!C:DT,83,0),0)</f>
        <v>810000</v>
      </c>
      <c r="IN403" s="275">
        <f>ROUND(VLOOKUP(C403,FPT!B:IL,83,0),0)</f>
        <v>810000</v>
      </c>
      <c r="IO403" t="str">
        <f t="shared" si="752"/>
        <v/>
      </c>
      <c r="IP403" s="275">
        <f>ROUND(VLOOKUP(C403,MOVI!C:DT,84,0),0)</f>
        <v>4423076</v>
      </c>
      <c r="IQ403" s="275">
        <f>ROUND(VLOOKUP(C403,FPT!B:IO,84,0),0)</f>
        <v>4423077</v>
      </c>
      <c r="IR403" t="str">
        <f t="shared" si="753"/>
        <v>Lệch</v>
      </c>
      <c r="IS403" s="275">
        <f>ROUND(VLOOKUP(C403,MOVI!C:DT,85,0),0)</f>
        <v>523308</v>
      </c>
      <c r="IT403" s="275">
        <f>ROUND(VLOOKUP(C403,FPT!B:IR,85,0),0)</f>
        <v>523308</v>
      </c>
      <c r="IU403" t="str">
        <f t="shared" si="754"/>
        <v/>
      </c>
      <c r="IV403" s="275">
        <f>VLOOKUP(C403,MOVI!C:DT,86,0)</f>
        <v>0</v>
      </c>
      <c r="IW403" s="275">
        <f>VLOOKUP(C403,FPT!B:IU,86,0)</f>
        <v>0</v>
      </c>
      <c r="IX403" t="str">
        <f t="shared" si="755"/>
        <v/>
      </c>
      <c r="IY403" s="275">
        <f>ROUND(VLOOKUP(C403,MOVI!C:DT,87,0),0)</f>
        <v>523308</v>
      </c>
      <c r="IZ403" s="275">
        <f>ROUND(VLOOKUP(C403,FPT!B:IX,87,0),0)</f>
        <v>523308</v>
      </c>
      <c r="JA403" t="str">
        <f t="shared" si="756"/>
        <v/>
      </c>
      <c r="JB403" s="275">
        <f>VLOOKUP(C403,MOVI!C:DT,88,0)</f>
        <v>0</v>
      </c>
      <c r="JC403" s="275">
        <f>VLOOKUP(C403,FPT!B:JA,88,0)</f>
        <v>0</v>
      </c>
      <c r="JD403" t="str">
        <f t="shared" si="757"/>
        <v/>
      </c>
      <c r="JE403" s="275">
        <f>VLOOKUP(C403,MOVI!C:DT,89,0)</f>
        <v>0</v>
      </c>
      <c r="JF403" s="275">
        <f>VLOOKUP(C403,FPT!B:JD,89,0)</f>
        <v>0</v>
      </c>
      <c r="JG403" t="str">
        <f t="shared" si="758"/>
        <v/>
      </c>
      <c r="JH403" s="275">
        <f>VLOOKUP(C403,MOVI!C:DT,90,0)</f>
        <v>0</v>
      </c>
      <c r="JI403" s="275">
        <f>VLOOKUP(C403,FPT!B:JG,90,0)</f>
        <v>0</v>
      </c>
      <c r="JJ403" t="str">
        <f t="shared" si="759"/>
        <v/>
      </c>
      <c r="JK403" s="275">
        <f>VLOOKUP(C403,MOVI!C:DT,91,0)</f>
        <v>0</v>
      </c>
      <c r="JL403" s="275">
        <f>VLOOKUP(C403,FPT!B:JJ,91,0)</f>
        <v>0</v>
      </c>
      <c r="JM403" t="str">
        <f t="shared" si="760"/>
        <v/>
      </c>
      <c r="JN403" s="275">
        <f>VLOOKUP(C403,MOVI!C:DT,92,0)</f>
        <v>0</v>
      </c>
      <c r="JO403" s="275">
        <f>VLOOKUP(C403,FPT!B:JM,92,0)</f>
        <v>0</v>
      </c>
      <c r="JP403" t="str">
        <f t="shared" si="761"/>
        <v/>
      </c>
      <c r="JQ403" s="275">
        <f>VLOOKUP(C403,MOVI!C:DT,93,0)</f>
        <v>0</v>
      </c>
      <c r="JR403" s="275">
        <f>VLOOKUP(C403,FPT!B:JP,93,0)</f>
        <v>0</v>
      </c>
      <c r="JS403" t="str">
        <f t="shared" si="762"/>
        <v/>
      </c>
      <c r="JT403" s="275">
        <f>VLOOKUP(C403,MOVI!C:DT,94,0)</f>
        <v>0</v>
      </c>
      <c r="JU403" s="275">
        <f>VLOOKUP(C403,FPT!B:JS,94,0)</f>
        <v>0</v>
      </c>
      <c r="JV403" t="str">
        <f t="shared" si="763"/>
        <v/>
      </c>
      <c r="JW403" s="275">
        <f>VLOOKUP(C403,MOVI!C:DT,95,0)</f>
        <v>4709768</v>
      </c>
      <c r="JX403" s="275">
        <f>VLOOKUP(C403,FPT!B:JV,95,0)</f>
        <v>4709769</v>
      </c>
      <c r="JY403" t="str">
        <f t="shared" si="764"/>
        <v>Lệch</v>
      </c>
      <c r="JZ403" s="275">
        <f>VLOOKUP(C403,MOVI!C:DT,96,0)</f>
        <v>0</v>
      </c>
      <c r="KA403" s="275">
        <f>VLOOKUP(C403,FPT!B:JY,96,0)</f>
        <v>0</v>
      </c>
      <c r="KB403" t="str">
        <f t="shared" si="765"/>
        <v/>
      </c>
      <c r="KC403" s="275">
        <f>VLOOKUP(C403,MOVI!C:DT,97,0)</f>
        <v>4709768</v>
      </c>
      <c r="KD403" s="275">
        <f>VLOOKUP(C403,FPT!B:KB,97,0)</f>
        <v>4709769</v>
      </c>
      <c r="KE403" t="str">
        <f t="shared" si="766"/>
        <v>Lệch</v>
      </c>
      <c r="KF403" s="275">
        <f>VLOOKUP(C403,MOVI!C:DT,98,0)</f>
        <v>0</v>
      </c>
      <c r="KG403" s="275">
        <f>VLOOKUP(C403,FPT!B:KE,98,0)</f>
        <v>0</v>
      </c>
      <c r="KH403" t="str">
        <f t="shared" si="767"/>
        <v/>
      </c>
      <c r="KI403" s="275">
        <f>VLOOKUP(C403,MOVI!C:DT,99,0)</f>
        <v>0</v>
      </c>
      <c r="KJ403" s="275">
        <f>VLOOKUP(C403,FPT!B:KH,99,0)</f>
        <v>0</v>
      </c>
      <c r="KK403" t="str">
        <f t="shared" si="768"/>
        <v/>
      </c>
      <c r="KL403" s="275">
        <f>VLOOKUP(C403,MOVI!C:DT,100,0)</f>
        <v>0</v>
      </c>
      <c r="KM403" s="275">
        <f>VLOOKUP(C403,FPT!B:KK,100,0)</f>
        <v>0</v>
      </c>
      <c r="KN403" t="str">
        <f t="shared" si="769"/>
        <v/>
      </c>
      <c r="KO403" s="275">
        <f>VLOOKUP(C403,MOVI!C:DT,101,0)</f>
        <v>0</v>
      </c>
      <c r="KP403" s="275">
        <f>VLOOKUP(C403,FPT!B:KN,101,0)</f>
        <v>0</v>
      </c>
      <c r="KQ403" t="str">
        <f t="shared" si="770"/>
        <v/>
      </c>
      <c r="KR403" s="275">
        <f>VLOOKUP(C403,MOVI!C:DT,102,0)</f>
        <v>0</v>
      </c>
      <c r="KS403" s="275">
        <f>VLOOKUP(C403,FPT!B:KQ,102,0)</f>
        <v>0</v>
      </c>
      <c r="KT403" t="str">
        <f t="shared" si="771"/>
        <v/>
      </c>
      <c r="KU403" s="275">
        <f>VLOOKUP(C403,MOVI!C:DT,103,0)</f>
        <v>0</v>
      </c>
      <c r="KV403" s="275">
        <f>VLOOKUP(C403,FPT!B:KT,103,0)</f>
        <v>0</v>
      </c>
      <c r="KW403" t="str">
        <f t="shared" si="772"/>
        <v/>
      </c>
      <c r="KX403" s="275">
        <f>VLOOKUP(C403,MOVI!C:DT,104,0)</f>
        <v>0</v>
      </c>
      <c r="KY403" s="275">
        <f>VLOOKUP(C403,FPT!B:KW,104,0)</f>
        <v>0</v>
      </c>
      <c r="KZ403" t="str">
        <f t="shared" si="773"/>
        <v/>
      </c>
      <c r="LA403" s="275">
        <f>VLOOKUP(C403,MOVI!C:DT,105,0)</f>
        <v>0</v>
      </c>
      <c r="LB403" s="275">
        <f>VLOOKUP(C403,FPT!B:KZ,105,0)</f>
        <v>0</v>
      </c>
      <c r="LC403" t="str">
        <f t="shared" si="774"/>
        <v/>
      </c>
      <c r="LD403" s="275">
        <f>VLOOKUP(C403,MOVI!C:DT,106,0)</f>
        <v>5233076</v>
      </c>
      <c r="LE403" s="275">
        <f>VLOOKUP(C403,FPT!B:LC,106,0)</f>
        <v>5233076</v>
      </c>
      <c r="LF403" t="str">
        <f t="shared" si="775"/>
        <v/>
      </c>
      <c r="LG403" s="273">
        <f>VLOOKUP(C403,MOVI!C:DT,107,0)</f>
        <v>0</v>
      </c>
      <c r="LH403" s="273">
        <f>VLOOKUP(C403,FPT!B:LF,107,0)</f>
        <v>0</v>
      </c>
      <c r="LI403" t="str">
        <f t="shared" si="776"/>
        <v/>
      </c>
      <c r="LJ403" t="str">
        <f>VLOOKUP(C403,MOVI!C:DV,108,0)</f>
        <v>MoviSouthSales</v>
      </c>
      <c r="LK403" s="252" t="str">
        <f>VLOOKUP(C403,FPT!B:LI,108,0)</f>
        <v>MoviSouthSales</v>
      </c>
      <c r="LL403" t="str">
        <f t="shared" si="777"/>
        <v/>
      </c>
      <c r="LM403" s="275">
        <f>ROUND(VLOOKUP(C403,MOVI!C:DV,109,0),0)</f>
        <v>416667</v>
      </c>
      <c r="LN403" s="275">
        <f>ROUND(VLOOKUP(C403,FPT!B:LL,109,0),0)</f>
        <v>416667</v>
      </c>
      <c r="LO403" t="str">
        <f t="shared" si="778"/>
        <v/>
      </c>
      <c r="LP403" t="str">
        <f>VLOOKUP(C403,MOVI!C:DV,110,0)</f>
        <v>HO</v>
      </c>
      <c r="LQ403" s="247" t="str">
        <f>VLOOKUP(C403,FPT!B:LO,110,0)</f>
        <v>HO</v>
      </c>
      <c r="LR403" t="str">
        <f t="shared" si="779"/>
        <v/>
      </c>
      <c r="LS403">
        <f>MOVI!DI398</f>
        <v>19</v>
      </c>
      <c r="LV403">
        <f>MOVI!DJ398</f>
        <v>0</v>
      </c>
      <c r="LW403">
        <f>MOVI!DK398</f>
        <v>3</v>
      </c>
      <c r="LX403">
        <f>MOVI!DL398</f>
        <v>0</v>
      </c>
      <c r="LY403">
        <f>MOVI!DM398</f>
        <v>0</v>
      </c>
      <c r="LZ403">
        <f>MOVI!DN398</f>
        <v>0</v>
      </c>
      <c r="MA403">
        <f>MOVI!DO398</f>
        <v>0</v>
      </c>
      <c r="MB403" t="str">
        <f>MOVI!DP398</f>
        <v>HO</v>
      </c>
      <c r="MC403">
        <f>MOVI!DQ398</f>
        <v>0</v>
      </c>
      <c r="MD403">
        <f>MOVI!DR398</f>
        <v>0</v>
      </c>
      <c r="ME403" t="str">
        <f>VLOOKUP(C403,MOVI!C:DV,121,0)</f>
        <v>Group 1</v>
      </c>
      <c r="MF403" s="252" t="str">
        <f>VLOOKUP(C403,FPT!B:MD,111,0)</f>
        <v>Group 1</v>
      </c>
      <c r="MG403" t="str">
        <f t="shared" si="672"/>
        <v/>
      </c>
      <c r="MH403" t="str">
        <f>VLOOKUP(C403,MOVI!C:DT,122,0)</f>
        <v>MoviSouthGroup 1</v>
      </c>
      <c r="MI403" s="252" t="str">
        <f>VLOOKUP(C403,FPT!B:DS,112,0)</f>
        <v>MoviSouthGroup 1</v>
      </c>
      <c r="MJ403" t="str">
        <f t="shared" si="780"/>
        <v/>
      </c>
    </row>
    <row r="404" spans="1:348" x14ac:dyDescent="0.25">
      <c r="A404">
        <v>396</v>
      </c>
      <c r="B404" s="63">
        <v>6284</v>
      </c>
      <c r="C404" s="271" t="s">
        <v>1169</v>
      </c>
      <c r="D404" t="str">
        <f>VLOOKUP(C404,MOVI!C:D,2,0)</f>
        <v>Huỳnh Thị Thúy An</v>
      </c>
      <c r="E404" t="str">
        <f>VLOOKUP(C404,FPT!B:C,2,0)</f>
        <v>Huỳnh Thị Thúy An</v>
      </c>
      <c r="F404" t="str">
        <f t="shared" si="673"/>
        <v/>
      </c>
      <c r="G404" t="str">
        <f>VLOOKUP(C404,MOVI!C:E,3,0)</f>
        <v>Sales</v>
      </c>
      <c r="H404" t="str">
        <f>VLOOKUP(C404,FPT!B:F,3,0)</f>
        <v>Sales</v>
      </c>
      <c r="I404" t="str">
        <f t="shared" si="674"/>
        <v/>
      </c>
      <c r="J404" t="str">
        <f>VLOOKUP(C404,MOVI!C:H,4,0)</f>
        <v>Field Sales</v>
      </c>
      <c r="K404" t="str">
        <f>VLOOKUP(C404,FPT!B:I,4,0)</f>
        <v>Field Sales</v>
      </c>
      <c r="L404" t="str">
        <f t="shared" si="675"/>
        <v/>
      </c>
      <c r="M404" t="str">
        <f>VLOOKUP(C404,MOVI!C:DT,5,0)</f>
        <v>Associate</v>
      </c>
      <c r="N404" t="str">
        <f>VLOOKUP(C404,FPT!B:L,5,0)</f>
        <v>Associate</v>
      </c>
      <c r="O404" t="str">
        <f t="shared" si="676"/>
        <v/>
      </c>
      <c r="P404" t="str">
        <f>VLOOKUP(C404,MOVI!C:DT,6,0)</f>
        <v>Field Sales</v>
      </c>
      <c r="Q404" t="str">
        <f>VLOOKUP(C404,FPT!B:O,6,0)</f>
        <v>Field sales</v>
      </c>
      <c r="R404" t="str">
        <f t="shared" si="677"/>
        <v/>
      </c>
      <c r="S404" t="str">
        <f>VLOOKUP(C404,MOVI!C:DT,7,0)</f>
        <v>South</v>
      </c>
      <c r="T404" t="str">
        <f>VLOOKUP(C404,FPT!B:R,7,0)</f>
        <v>South</v>
      </c>
      <c r="U404" t="str">
        <f t="shared" si="678"/>
        <v/>
      </c>
      <c r="V404" t="str">
        <f>VLOOKUP(C404,MOVI!C:DT,8,0)</f>
        <v>Movi</v>
      </c>
      <c r="W404" t="str">
        <f>VLOOKUP(C404,FPT!B:U,8,0)</f>
        <v>Movi</v>
      </c>
      <c r="X404" t="str">
        <f t="shared" si="679"/>
        <v/>
      </c>
      <c r="Y404" t="str">
        <f>VLOOKUP(C404,MOVI!C:DT,9,0)</f>
        <v>Full-time</v>
      </c>
      <c r="Z404" t="str">
        <f>VLOOKUP(C404,FPT!B:X,9,0)</f>
        <v>Full-time</v>
      </c>
      <c r="AA404" t="str">
        <f t="shared" si="680"/>
        <v/>
      </c>
      <c r="AB404" t="str">
        <f>VLOOKUP(C404,MOVI!C:DT,10,0)</f>
        <v>Probation</v>
      </c>
      <c r="AC404" t="str">
        <f>VLOOKUP(C404,FPT!B:AA,10,0)</f>
        <v>Probation</v>
      </c>
      <c r="AD404" t="str">
        <f t="shared" si="681"/>
        <v/>
      </c>
      <c r="AE404" s="247">
        <f>VLOOKUP(C404,MOVI!C:DT,11,0)</f>
        <v>44529</v>
      </c>
      <c r="AF404" s="247">
        <f>VLOOKUP(C404,FPT!B:AD,11,0)</f>
        <v>44529</v>
      </c>
      <c r="AG404" t="str">
        <f t="shared" si="682"/>
        <v/>
      </c>
      <c r="AH404" s="260" t="str">
        <f>VLOOKUP(C404,MOVI!C:DT,12,0)</f>
        <v/>
      </c>
      <c r="AI404" s="260"/>
      <c r="AJ404" t="str">
        <f t="shared" si="782"/>
        <v/>
      </c>
      <c r="AK404">
        <f>VLOOKUP(C404,MOVI!C:DT,13,0)</f>
        <v>0</v>
      </c>
      <c r="AL404" s="247">
        <f>VLOOKUP(C404,FPT!B:AJ,13,0)</f>
        <v>0</v>
      </c>
      <c r="AM404" t="str">
        <f t="shared" si="781"/>
        <v/>
      </c>
      <c r="AN404" s="247">
        <f>VLOOKUP(C404,MOVI!C:DT,14,0)</f>
        <v>0</v>
      </c>
      <c r="AO404" s="247">
        <f>VLOOKUP(C404,FPT!B:AM,14,0)</f>
        <v>0</v>
      </c>
      <c r="AP404" t="str">
        <f t="shared" si="683"/>
        <v/>
      </c>
      <c r="AQ404" t="str">
        <f>VLOOKUP(C404,MOVI!C:DT,15,0)</f>
        <v>JO</v>
      </c>
      <c r="AR404" s="247" t="str">
        <f>VLOOKUP(C404,FPT!B:AP,15,0)</f>
        <v>JO</v>
      </c>
      <c r="AS404" t="str">
        <f t="shared" si="684"/>
        <v/>
      </c>
      <c r="AT404" s="282">
        <f>VLOOKUP(C404,MOVI!C:DT,16,0)</f>
        <v>0.1</v>
      </c>
      <c r="AU404" s="247" t="str">
        <f>VLOOKUP(C404,FPT!B:AS,16,0)</f>
        <v>10%</v>
      </c>
      <c r="AV404" t="str">
        <f t="shared" si="685"/>
        <v>Lệch</v>
      </c>
      <c r="AW404" t="str">
        <f>VLOOKUP(C404,MOVI!C:DT,17,0)</f>
        <v>L</v>
      </c>
      <c r="AX404" s="247" t="str">
        <f>VLOOKUP(C404,FPT!B:AV,17,0)</f>
        <v>L</v>
      </c>
      <c r="AY404" t="str">
        <f t="shared" si="686"/>
        <v/>
      </c>
      <c r="AZ404">
        <f>VLOOKUP(C404,MOVI!C:DT,18,0)</f>
        <v>0</v>
      </c>
      <c r="BA404" s="247">
        <f>VLOOKUP(C404,FPT!B:AY,18,0)</f>
        <v>0</v>
      </c>
      <c r="BB404" t="str">
        <f t="shared" si="687"/>
        <v/>
      </c>
      <c r="BC404" s="275">
        <f>VLOOKUP(C404,MOVI!C:DT,19,0)</f>
        <v>5000000</v>
      </c>
      <c r="BD404" s="275">
        <f>VLOOKUP(C404,FPT!B:BB,19,0)</f>
        <v>5000000</v>
      </c>
      <c r="BE404" t="str">
        <f t="shared" si="688"/>
        <v/>
      </c>
      <c r="BF404">
        <f>VLOOKUP(C404,MOVI!C:DT,20,0)</f>
        <v>0</v>
      </c>
      <c r="BG404" s="252">
        <f>VLOOKUP(C404,FPT!B:BE,20,0)</f>
        <v>0</v>
      </c>
      <c r="BH404" t="str">
        <f t="shared" si="689"/>
        <v/>
      </c>
      <c r="BI404" s="275">
        <f>VLOOKUP(C404,MOVI!C:DT,21,0)</f>
        <v>5000000</v>
      </c>
      <c r="BJ404" s="275">
        <f>VLOOKUP(C404,FPT!B:BH,21,0)</f>
        <v>5000000</v>
      </c>
      <c r="BK404" t="str">
        <f t="shared" si="690"/>
        <v/>
      </c>
      <c r="BL404" s="275">
        <f>VLOOKUP(C404,MOVI!C:DT,22,0)</f>
        <v>0</v>
      </c>
      <c r="BM404" s="275">
        <f>VLOOKUP(C404,FPT!B:BK,22,0)</f>
        <v>0</v>
      </c>
      <c r="BN404" t="str">
        <f t="shared" si="691"/>
        <v/>
      </c>
      <c r="BO404" s="275">
        <f>VLOOKUP(C404,MOVI!C:DT,23,0)</f>
        <v>0</v>
      </c>
      <c r="BP404" s="275">
        <f>VLOOKUP(C404,FPT!B:BN,23,0)</f>
        <v>0</v>
      </c>
      <c r="BQ404" t="str">
        <f t="shared" si="692"/>
        <v/>
      </c>
      <c r="BR404" s="275">
        <f>VLOOKUP(C404,MOVI!C:DT,24,0)</f>
        <v>0</v>
      </c>
      <c r="BS404" s="275">
        <f>VLOOKUP(C404,FPT!B:BQ,24,0)</f>
        <v>0</v>
      </c>
      <c r="BT404" t="str">
        <f t="shared" si="693"/>
        <v/>
      </c>
      <c r="BU404" s="275">
        <f>VLOOKUP(C404,MOVI!C:DT,25,0)</f>
        <v>200000</v>
      </c>
      <c r="BV404" s="275">
        <f>VLOOKUP(C404,FPT!B:BT,25,0)</f>
        <v>200000</v>
      </c>
      <c r="BW404" t="str">
        <f t="shared" si="694"/>
        <v/>
      </c>
      <c r="BX404" s="275">
        <f>VLOOKUP(C404,MOVI!C:DT,26,0)</f>
        <v>0</v>
      </c>
      <c r="BY404" s="275">
        <f>VLOOKUP(C404,FPT!B:BW,26,0)</f>
        <v>0</v>
      </c>
      <c r="BZ404" t="str">
        <f t="shared" si="695"/>
        <v/>
      </c>
      <c r="CA404" s="275">
        <f>VLOOKUP(C404,MOVI!C:DT,27,0)</f>
        <v>730000</v>
      </c>
      <c r="CB404" s="275">
        <f>VLOOKUP(C404,FPT!B:BZ,27,0)</f>
        <v>730000</v>
      </c>
      <c r="CC404" t="str">
        <f t="shared" si="696"/>
        <v/>
      </c>
      <c r="CD404" s="275">
        <f>VLOOKUP(C404,MOVI!C:DT,28,0)</f>
        <v>930000</v>
      </c>
      <c r="CE404" s="275">
        <f>VLOOKUP(C404,FPT!B:CC,28,0)</f>
        <v>930000</v>
      </c>
      <c r="CF404" t="str">
        <f t="shared" si="697"/>
        <v/>
      </c>
      <c r="CG404" t="str">
        <f>VLOOKUP(C404,MOVI!C:DT,29,0)</f>
        <v>CN</v>
      </c>
      <c r="CH404" s="252" t="str">
        <f>VLOOKUP(C404,FPT!B:CF,29,0)</f>
        <v>CN</v>
      </c>
      <c r="CI404" t="str">
        <f t="shared" si="698"/>
        <v/>
      </c>
      <c r="CJ404">
        <f>VLOOKUP(C404,MOVI!C:DT,30,0)</f>
        <v>26</v>
      </c>
      <c r="CK404" s="252">
        <f>VLOOKUP(C404,FPT!B:CI,30,0)</f>
        <v>26</v>
      </c>
      <c r="CL404" t="str">
        <f t="shared" si="699"/>
        <v/>
      </c>
      <c r="CM404">
        <f>VLOOKUP(C404,MOVI!C:DT,31,0)</f>
        <v>24</v>
      </c>
      <c r="CN404" s="252">
        <f>VLOOKUP(C404,FPT!B:CL,31,0)</f>
        <v>24</v>
      </c>
      <c r="CO404" t="str">
        <f t="shared" si="700"/>
        <v/>
      </c>
      <c r="CP404" s="275">
        <f>VLOOKUP(C404,MOVI!C:DT,32,0)</f>
        <v>0</v>
      </c>
      <c r="CQ404" s="275">
        <f>VLOOKUP(C404,FPT!B:CO,32,0)</f>
        <v>0</v>
      </c>
      <c r="CR404" t="str">
        <f t="shared" si="701"/>
        <v/>
      </c>
      <c r="CS404" s="275">
        <f>VLOOKUP(C404,MOVI!C:DT,33,0)</f>
        <v>0</v>
      </c>
      <c r="CT404" s="275">
        <f>VLOOKUP(C404,FPT!B:CR,33,0)</f>
        <v>0</v>
      </c>
      <c r="CU404" t="str">
        <f t="shared" si="702"/>
        <v/>
      </c>
      <c r="CV404" s="275">
        <f>VLOOKUP(C404,MOVI!C:DT,34,0)</f>
        <v>0</v>
      </c>
      <c r="CW404" s="275">
        <f>VLOOKUP(C404,FPT!B:CU,34,0)</f>
        <v>0</v>
      </c>
      <c r="CX404" t="str">
        <f t="shared" si="703"/>
        <v/>
      </c>
      <c r="CY404" s="275">
        <f>VLOOKUP(C404,MOVI!C:DT,35,0)</f>
        <v>24</v>
      </c>
      <c r="CZ404" s="275">
        <f>VLOOKUP(C404,FPT!B:CX,35,0)</f>
        <v>24</v>
      </c>
      <c r="DA404" t="str">
        <f t="shared" si="704"/>
        <v/>
      </c>
      <c r="DB404" s="275">
        <f>VLOOKUP(C404,MOVI!C:DT,36,0)</f>
        <v>0</v>
      </c>
      <c r="DC404" s="275">
        <f>VLOOKUP(C404,FPT!B:DA,36,0)</f>
        <v>0</v>
      </c>
      <c r="DD404" t="str">
        <f t="shared" si="705"/>
        <v/>
      </c>
      <c r="DE404" s="275">
        <f>VLOOKUP(C404,MOVI!C:DT,37,0)</f>
        <v>0</v>
      </c>
      <c r="DF404" s="275">
        <f>VLOOKUP(C404,FPT!B:DD,37,0)</f>
        <v>0</v>
      </c>
      <c r="DG404" t="str">
        <f t="shared" si="706"/>
        <v/>
      </c>
      <c r="DH404" s="275">
        <f>VLOOKUP(C404,MOVI!C:DT,38,0)</f>
        <v>0</v>
      </c>
      <c r="DI404" s="275">
        <f>VLOOKUP(C404,FPT!B:DG,38,0)</f>
        <v>0</v>
      </c>
      <c r="DJ404" t="str">
        <f t="shared" si="707"/>
        <v/>
      </c>
      <c r="DK404" s="275">
        <f>VLOOKUP(C404,MOVI!C:DT,39,0)</f>
        <v>0</v>
      </c>
      <c r="DL404" s="275">
        <f>VLOOKUP(C404,FPT!B:DJ,39,0)</f>
        <v>0</v>
      </c>
      <c r="DM404" t="str">
        <f t="shared" si="708"/>
        <v/>
      </c>
      <c r="DN404" s="275">
        <f>VLOOKUP(C404,MOVI!C:DT,40,0)</f>
        <v>0</v>
      </c>
      <c r="DO404" s="275">
        <f>VLOOKUP(C404,FPT!B:DM,40,0)</f>
        <v>0</v>
      </c>
      <c r="DP404" t="str">
        <f t="shared" si="709"/>
        <v/>
      </c>
      <c r="DQ404" s="275">
        <f>VLOOKUP(C404,MOVI!C:DT,41,0)</f>
        <v>0</v>
      </c>
      <c r="DR404" s="275">
        <f>VLOOKUP(C404,FPT!B:DP,41,0)</f>
        <v>0</v>
      </c>
      <c r="DS404" t="str">
        <f t="shared" si="710"/>
        <v/>
      </c>
      <c r="DT404" s="275">
        <f>VLOOKUP(C404,MOVI!C:DT,42,0)</f>
        <v>4615385</v>
      </c>
      <c r="DU404" s="275">
        <f>ROUND(VLOOKUP(C404,FPT!B:DS,42,0),0)</f>
        <v>4615385</v>
      </c>
      <c r="DV404" t="str">
        <f t="shared" si="711"/>
        <v/>
      </c>
      <c r="DW404" s="275">
        <f>VLOOKUP(C404,MOVI!C:DT,43,0)</f>
        <v>0</v>
      </c>
      <c r="DX404" s="275">
        <f>VLOOKUP(C404,FPT!B:DV,43,0)</f>
        <v>0</v>
      </c>
      <c r="DY404" t="str">
        <f t="shared" si="712"/>
        <v/>
      </c>
      <c r="DZ404" s="275">
        <f>VLOOKUP(C404,MOVI!C:DT,44,0)</f>
        <v>0</v>
      </c>
      <c r="EA404" s="275">
        <f>VLOOKUP(C404,FPT!B:DY,44,0)</f>
        <v>0</v>
      </c>
      <c r="EB404" t="str">
        <f t="shared" si="713"/>
        <v/>
      </c>
      <c r="EC404" s="275">
        <f>VLOOKUP(C404,MOVI!C:DT,45,0)</f>
        <v>4615385</v>
      </c>
      <c r="ED404" s="275">
        <f>ROUND(VLOOKUP(C404,FPT!B:EB,45,0),0)</f>
        <v>4615385</v>
      </c>
      <c r="EE404" t="str">
        <f t="shared" si="714"/>
        <v/>
      </c>
      <c r="EF404" s="275">
        <f>VLOOKUP(C404,MOVI!C:DT,46,0)</f>
        <v>0</v>
      </c>
      <c r="EG404" s="275">
        <f>VLOOKUP(C404,FPT!B:EE,46,0)</f>
        <v>0</v>
      </c>
      <c r="EH404" t="str">
        <f t="shared" si="715"/>
        <v/>
      </c>
      <c r="EI404" s="275">
        <f>VLOOKUP(C404,MOVI!C:DT,47,0)</f>
        <v>0</v>
      </c>
      <c r="EJ404" s="275">
        <f>VLOOKUP(C404,FPT!B:EH,47,0)</f>
        <v>0</v>
      </c>
      <c r="EK404" t="str">
        <f t="shared" si="716"/>
        <v/>
      </c>
      <c r="EL404" s="275">
        <f>VLOOKUP(C404,MOVI!C:DT,48,0)</f>
        <v>0</v>
      </c>
      <c r="EM404" s="275">
        <f>VLOOKUP(C404,FPT!B:EK,48,0)</f>
        <v>0</v>
      </c>
      <c r="EN404" t="str">
        <f t="shared" si="717"/>
        <v/>
      </c>
      <c r="EO404" s="275">
        <f>VLOOKUP(C404,MOVI!C:DT,49,0)</f>
        <v>200000</v>
      </c>
      <c r="EP404" s="275">
        <f>VLOOKUP(C404,FPT!B:EN,49,0)</f>
        <v>200000</v>
      </c>
      <c r="EQ404" t="str">
        <f t="shared" si="718"/>
        <v/>
      </c>
      <c r="ER404" s="275">
        <f>VLOOKUP(C404,MOVI!C:DT,50,0)</f>
        <v>0</v>
      </c>
      <c r="ES404" s="275">
        <f>VLOOKUP(C404,FPT!B:EQ,50,0)</f>
        <v>0</v>
      </c>
      <c r="ET404" t="str">
        <f t="shared" si="719"/>
        <v/>
      </c>
      <c r="EU404" s="275">
        <f>VLOOKUP(C404,MOVI!C:DT,51,0)</f>
        <v>0</v>
      </c>
      <c r="EV404" s="275">
        <f>VLOOKUP(C404,FPT!B:ET,51,0)</f>
        <v>0</v>
      </c>
      <c r="EW404" t="str">
        <f t="shared" si="720"/>
        <v/>
      </c>
      <c r="EX404" s="275">
        <f>VLOOKUP(C404,MOVI!C:DT,52,0)</f>
        <v>0</v>
      </c>
      <c r="EY404" s="275">
        <f>VLOOKUP(C404,FPT!B:EW,52,0)</f>
        <v>0</v>
      </c>
      <c r="EZ404" t="str">
        <f t="shared" si="721"/>
        <v/>
      </c>
      <c r="FA404" s="275">
        <f>VLOOKUP(C404,MOVI!C:DT,53,0)</f>
        <v>0</v>
      </c>
      <c r="FB404" s="275">
        <f>VLOOKUP(C404,FPT!B:EZ,53,0)</f>
        <v>0</v>
      </c>
      <c r="FC404" t="str">
        <f t="shared" si="722"/>
        <v/>
      </c>
      <c r="FD404" s="275">
        <f>VLOOKUP(C404,MOVI!C:DT,54,0)</f>
        <v>0</v>
      </c>
      <c r="FE404" s="275">
        <f>VLOOKUP(C404,FPT!B:FC,54,0)</f>
        <v>0</v>
      </c>
      <c r="FF404" t="str">
        <f t="shared" si="723"/>
        <v/>
      </c>
      <c r="FG404" s="275">
        <f>VLOOKUP(C404,MOVI!C:DT,55,0)</f>
        <v>673846</v>
      </c>
      <c r="FH404" s="275">
        <f>VLOOKUP(C404,FPT!B:FF,55,0)</f>
        <v>673846</v>
      </c>
      <c r="FI404" t="str">
        <f t="shared" si="724"/>
        <v/>
      </c>
      <c r="FJ404" s="275">
        <f>VLOOKUP(C404,MOVI!C:DT,56,0)</f>
        <v>873846</v>
      </c>
      <c r="FK404" s="275">
        <f>VLOOKUP(C404,FPT!B:FI,56,0)</f>
        <v>873846</v>
      </c>
      <c r="FL404" t="str">
        <f t="shared" si="725"/>
        <v/>
      </c>
      <c r="FM404" s="275">
        <f>VLOOKUP(C404,MOVI!C:DT,57,0)</f>
        <v>0</v>
      </c>
      <c r="FN404" s="275">
        <f>VLOOKUP(C404,FPT!B:FL,57,0)</f>
        <v>0</v>
      </c>
      <c r="FO404" t="str">
        <f t="shared" si="726"/>
        <v/>
      </c>
      <c r="FP404" s="275">
        <f>VLOOKUP(C404,MOVI!C:DT,58,0)</f>
        <v>0</v>
      </c>
      <c r="FQ404" s="275">
        <f>VLOOKUP(C404,FPT!B:FO,58,0)</f>
        <v>0</v>
      </c>
      <c r="FR404" t="str">
        <f t="shared" si="727"/>
        <v/>
      </c>
      <c r="FS404" s="275">
        <f>VLOOKUP(C404,MOVI!C:DT,59,0)</f>
        <v>0</v>
      </c>
      <c r="FT404" s="275">
        <f>VLOOKUP(C404,FPT!B:FR,59,0)</f>
        <v>0</v>
      </c>
      <c r="FU404" t="str">
        <f t="shared" si="728"/>
        <v/>
      </c>
      <c r="FV404" s="275">
        <f>VLOOKUP(C404,MOVI!C:DT,60,0)</f>
        <v>0</v>
      </c>
      <c r="FW404" s="275">
        <f>VLOOKUP(C404,FPT!B:FU,60,0)</f>
        <v>0</v>
      </c>
      <c r="FX404" t="str">
        <f t="shared" si="729"/>
        <v/>
      </c>
      <c r="FY404" s="275">
        <f>VLOOKUP(C404,MOVI!C:DT,61,0)</f>
        <v>0</v>
      </c>
      <c r="FZ404" s="275">
        <f>VLOOKUP(C404,FPT!B:FX,61,0)</f>
        <v>0</v>
      </c>
      <c r="GA404" t="str">
        <f t="shared" si="730"/>
        <v/>
      </c>
      <c r="GB404" s="275">
        <f>VLOOKUP(C404,MOVI!C:DT,62,0)</f>
        <v>0</v>
      </c>
      <c r="GC404" s="275">
        <f>VLOOKUP(C404,FPT!B:GA,62,0)</f>
        <v>0</v>
      </c>
      <c r="GD404" t="str">
        <f t="shared" si="731"/>
        <v/>
      </c>
      <c r="GE404" s="275">
        <f>VLOOKUP(C404,MOVI!C:DT,63,0)</f>
        <v>0</v>
      </c>
      <c r="GF404" s="275">
        <f>VLOOKUP(C404,FPT!B:GD,63,0)</f>
        <v>0</v>
      </c>
      <c r="GG404" t="str">
        <f t="shared" si="732"/>
        <v/>
      </c>
      <c r="GH404" s="275">
        <f>VLOOKUP(C404,MOVI!C:DT,64,0)</f>
        <v>0</v>
      </c>
      <c r="GI404" s="275">
        <f>VLOOKUP(C404,FPT!B:GG,64,0)</f>
        <v>0</v>
      </c>
      <c r="GJ404" t="str">
        <f t="shared" si="733"/>
        <v/>
      </c>
      <c r="GK404" s="275">
        <f>VLOOKUP(C404,MOVI!C:DT,65,0)</f>
        <v>0</v>
      </c>
      <c r="GL404" s="275">
        <f>VLOOKUP(C404,FPT!B:GJ,65,0)</f>
        <v>0</v>
      </c>
      <c r="GM404" t="str">
        <f t="shared" si="734"/>
        <v/>
      </c>
      <c r="GN404" s="275">
        <f>VLOOKUP(C404,MOVI!C:DT,66,0)</f>
        <v>0</v>
      </c>
      <c r="GO404" s="275">
        <f>VLOOKUP(C404,FPT!B:GM,66,0)</f>
        <v>0</v>
      </c>
      <c r="GP404" t="str">
        <f t="shared" si="735"/>
        <v/>
      </c>
      <c r="GQ404" s="275">
        <f>VLOOKUP(C404,MOVI!C:DT,67,0)</f>
        <v>0</v>
      </c>
      <c r="GR404" s="275">
        <f>VLOOKUP(C404,FPT!B:GP,67,0)</f>
        <v>0</v>
      </c>
      <c r="GS404" t="str">
        <f t="shared" si="736"/>
        <v/>
      </c>
      <c r="GT404" s="275">
        <f>VLOOKUP(C404,MOVI!C:DT,68,0)</f>
        <v>0</v>
      </c>
      <c r="GU404" s="275">
        <f>VLOOKUP(C404,FPT!B:GS,68,0)</f>
        <v>0</v>
      </c>
      <c r="GV404" t="str">
        <f t="shared" si="737"/>
        <v/>
      </c>
      <c r="GW404" s="275">
        <f>VLOOKUP(C404,MOVI!C:DT,69,0)</f>
        <v>0</v>
      </c>
      <c r="GX404" s="275">
        <f>VLOOKUP(C404,FPT!B:GV,69,0)</f>
        <v>0</v>
      </c>
      <c r="GY404" t="str">
        <f t="shared" si="738"/>
        <v/>
      </c>
      <c r="GZ404" s="275">
        <f>VLOOKUP(C404,MOVI!C:DT,70,0)</f>
        <v>0</v>
      </c>
      <c r="HA404" s="275">
        <f>VLOOKUP(C404,FPT!B:GY,70,0)</f>
        <v>0</v>
      </c>
      <c r="HB404" t="str">
        <f t="shared" si="739"/>
        <v/>
      </c>
      <c r="HC404" s="275">
        <f>VLOOKUP(C404,MOVI!C:DT,71,0)</f>
        <v>5489231</v>
      </c>
      <c r="HD404" s="275">
        <f>ROUND(VLOOKUP(C404,FPT!B:HB,71,0),0)</f>
        <v>5489231</v>
      </c>
      <c r="HE404" t="str">
        <f t="shared" si="740"/>
        <v/>
      </c>
      <c r="HF404" s="275">
        <f>ROUND(VLOOKUP(C404,MOVI!C:DT,72,0),0)</f>
        <v>0</v>
      </c>
      <c r="HG404" s="275">
        <f>ROUND(VLOOKUP(C404,FPT!B:HE,72,0),0)</f>
        <v>0</v>
      </c>
      <c r="HH404" t="str">
        <f t="shared" si="741"/>
        <v/>
      </c>
      <c r="HI404" s="275">
        <f>VLOOKUP(C404,MOVI!C:DT,73,0)</f>
        <v>200000</v>
      </c>
      <c r="HJ404" s="275">
        <f>VLOOKUP(C404,FPT!B:HH,73,0)</f>
        <v>200000</v>
      </c>
      <c r="HK404" t="str">
        <f t="shared" si="742"/>
        <v/>
      </c>
      <c r="HL404" s="275">
        <f>VLOOKUP(C404,MOVI!C:DT,74,0)</f>
        <v>673846</v>
      </c>
      <c r="HM404" s="275">
        <f>VLOOKUP(C404,FPT!B:HK,74,0)</f>
        <v>673846</v>
      </c>
      <c r="HN404" t="str">
        <f t="shared" si="743"/>
        <v/>
      </c>
      <c r="HO404" s="275">
        <f>VLOOKUP(C404,MOVI!C:DT,75,0)</f>
        <v>0</v>
      </c>
      <c r="HP404" s="275">
        <f>VLOOKUP(C404,FPT!B:HN,75,0)</f>
        <v>0</v>
      </c>
      <c r="HQ404" t="str">
        <f t="shared" si="744"/>
        <v/>
      </c>
      <c r="HR404" s="275">
        <f>VLOOKUP(C404,MOVI!C:DT,76,0)</f>
        <v>0</v>
      </c>
      <c r="HS404" s="275">
        <f>VLOOKUP(C404,FPT!B:HQ,76,0)</f>
        <v>0</v>
      </c>
      <c r="HT404" t="str">
        <f t="shared" si="745"/>
        <v/>
      </c>
      <c r="HU404" s="275">
        <f>VLOOKUP(C404,MOVI!C:DT,77,0)</f>
        <v>0</v>
      </c>
      <c r="HV404" s="275">
        <f>VLOOKUP(C404,FPT!B:HT,77,0)</f>
        <v>0</v>
      </c>
      <c r="HW404" t="str">
        <f t="shared" si="746"/>
        <v/>
      </c>
      <c r="HX404" s="274">
        <f>VLOOKUP(C404,MOVI!C:CB,78,0)</f>
        <v>0</v>
      </c>
      <c r="HY404" s="261">
        <f>VLOOKUP(C404,FPT!$B:$CA,78,0)</f>
        <v>0</v>
      </c>
      <c r="HZ404" t="str">
        <f t="shared" si="747"/>
        <v/>
      </c>
      <c r="IA404" s="275">
        <f>VLOOKUP(C404,MOVI!C:CD,79,0)</f>
        <v>0</v>
      </c>
      <c r="IB404" s="275">
        <f>VLOOKUP(C404,FPT!B:HZ,79,0)</f>
        <v>0</v>
      </c>
      <c r="IC404" t="str">
        <f t="shared" si="748"/>
        <v/>
      </c>
      <c r="ID404" s="275">
        <f>VLOOKUP(C404,MOVI!C:CD,80,0)</f>
        <v>0</v>
      </c>
      <c r="IE404" s="275">
        <f>VLOOKUP(C404,FPT!B:IC,80,0)</f>
        <v>0</v>
      </c>
      <c r="IF404" t="str">
        <f t="shared" si="749"/>
        <v/>
      </c>
      <c r="IG404" s="275">
        <f>VLOOKUP(C404,MOVI!C:DT,81,0)</f>
        <v>0</v>
      </c>
      <c r="IH404" s="275">
        <f>VLOOKUP(C404,FPT!B:IF,81,0)</f>
        <v>0</v>
      </c>
      <c r="II404" t="str">
        <f t="shared" si="750"/>
        <v/>
      </c>
      <c r="IJ404" s="275">
        <f>VLOOKUP(C404,MOVI!C:DT,82,0)</f>
        <v>0</v>
      </c>
      <c r="IK404" s="275">
        <f>VLOOKUP(C404,FPT!B:II,82,0)</f>
        <v>0</v>
      </c>
      <c r="IL404" t="str">
        <f t="shared" si="751"/>
        <v/>
      </c>
      <c r="IM404" s="275">
        <f>ROUND(VLOOKUP(C404,MOVI!C:DT,83,0),0)</f>
        <v>873846</v>
      </c>
      <c r="IN404" s="275">
        <f>ROUND(VLOOKUP(C404,FPT!B:IL,83,0),0)</f>
        <v>873846</v>
      </c>
      <c r="IO404" t="str">
        <f t="shared" si="752"/>
        <v/>
      </c>
      <c r="IP404" s="275">
        <f>ROUND(VLOOKUP(C404,MOVI!C:DT,84,0),0)</f>
        <v>4615385</v>
      </c>
      <c r="IQ404" s="275">
        <f>ROUND(VLOOKUP(C404,FPT!B:IO,84,0),0)</f>
        <v>4615385</v>
      </c>
      <c r="IR404" t="str">
        <f t="shared" si="753"/>
        <v/>
      </c>
      <c r="IS404" s="275">
        <f>ROUND(VLOOKUP(C404,MOVI!C:DT,85,0),0)</f>
        <v>548923</v>
      </c>
      <c r="IT404" s="275">
        <f>ROUND(VLOOKUP(C404,FPT!B:IR,85,0),0)</f>
        <v>548923</v>
      </c>
      <c r="IU404" t="str">
        <f t="shared" si="754"/>
        <v/>
      </c>
      <c r="IV404" s="275">
        <f>VLOOKUP(C404,MOVI!C:DT,86,0)</f>
        <v>0</v>
      </c>
      <c r="IW404" s="275">
        <f>VLOOKUP(C404,FPT!B:IU,86,0)</f>
        <v>0</v>
      </c>
      <c r="IX404" t="str">
        <f t="shared" si="755"/>
        <v/>
      </c>
      <c r="IY404" s="275">
        <f>ROUND(VLOOKUP(C404,MOVI!C:DT,87,0),0)</f>
        <v>548923</v>
      </c>
      <c r="IZ404" s="275">
        <f>ROUND(VLOOKUP(C404,FPT!B:IX,87,0),0)</f>
        <v>548923</v>
      </c>
      <c r="JA404" t="str">
        <f t="shared" si="756"/>
        <v/>
      </c>
      <c r="JB404" s="275">
        <f>VLOOKUP(C404,MOVI!C:DT,88,0)</f>
        <v>0</v>
      </c>
      <c r="JC404" s="275">
        <f>VLOOKUP(C404,FPT!B:JA,88,0)</f>
        <v>0</v>
      </c>
      <c r="JD404" t="str">
        <f t="shared" si="757"/>
        <v/>
      </c>
      <c r="JE404" s="275">
        <f>VLOOKUP(C404,MOVI!C:DT,89,0)</f>
        <v>0</v>
      </c>
      <c r="JF404" s="275">
        <f>VLOOKUP(C404,FPT!B:JD,89,0)</f>
        <v>0</v>
      </c>
      <c r="JG404" t="str">
        <f t="shared" si="758"/>
        <v/>
      </c>
      <c r="JH404" s="275">
        <f>VLOOKUP(C404,MOVI!C:DT,90,0)</f>
        <v>0</v>
      </c>
      <c r="JI404" s="275">
        <f>VLOOKUP(C404,FPT!B:JG,90,0)</f>
        <v>0</v>
      </c>
      <c r="JJ404" t="str">
        <f t="shared" si="759"/>
        <v/>
      </c>
      <c r="JK404" s="275">
        <f>VLOOKUP(C404,MOVI!C:DT,91,0)</f>
        <v>0</v>
      </c>
      <c r="JL404" s="275">
        <f>VLOOKUP(C404,FPT!B:JJ,91,0)</f>
        <v>0</v>
      </c>
      <c r="JM404" t="str">
        <f t="shared" si="760"/>
        <v/>
      </c>
      <c r="JN404" s="275">
        <f>VLOOKUP(C404,MOVI!C:DT,92,0)</f>
        <v>0</v>
      </c>
      <c r="JO404" s="275">
        <f>VLOOKUP(C404,FPT!B:JM,92,0)</f>
        <v>0</v>
      </c>
      <c r="JP404" t="str">
        <f t="shared" si="761"/>
        <v/>
      </c>
      <c r="JQ404" s="275">
        <f>VLOOKUP(C404,MOVI!C:DT,93,0)</f>
        <v>0</v>
      </c>
      <c r="JR404" s="275">
        <f>VLOOKUP(C404,FPT!B:JP,93,0)</f>
        <v>0</v>
      </c>
      <c r="JS404" t="str">
        <f t="shared" si="762"/>
        <v/>
      </c>
      <c r="JT404" s="275">
        <f>VLOOKUP(C404,MOVI!C:DT,94,0)</f>
        <v>0</v>
      </c>
      <c r="JU404" s="275">
        <f>VLOOKUP(C404,FPT!B:JS,94,0)</f>
        <v>0</v>
      </c>
      <c r="JV404" t="str">
        <f t="shared" si="763"/>
        <v/>
      </c>
      <c r="JW404" s="275">
        <f>VLOOKUP(C404,MOVI!C:DT,95,0)</f>
        <v>4940308</v>
      </c>
      <c r="JX404" s="275">
        <f>VLOOKUP(C404,FPT!B:JV,95,0)</f>
        <v>4940308</v>
      </c>
      <c r="JY404" t="str">
        <f t="shared" si="764"/>
        <v/>
      </c>
      <c r="JZ404" s="275">
        <f>VLOOKUP(C404,MOVI!C:DT,96,0)</f>
        <v>0</v>
      </c>
      <c r="KA404" s="275">
        <f>VLOOKUP(C404,FPT!B:JY,96,0)</f>
        <v>0</v>
      </c>
      <c r="KB404" t="str">
        <f t="shared" si="765"/>
        <v/>
      </c>
      <c r="KC404" s="275">
        <f>VLOOKUP(C404,MOVI!C:DT,97,0)</f>
        <v>4940308</v>
      </c>
      <c r="KD404" s="275">
        <f>VLOOKUP(C404,FPT!B:KB,97,0)</f>
        <v>4940308</v>
      </c>
      <c r="KE404" t="str">
        <f t="shared" si="766"/>
        <v/>
      </c>
      <c r="KF404" s="275">
        <f>VLOOKUP(C404,MOVI!C:DT,98,0)</f>
        <v>0</v>
      </c>
      <c r="KG404" s="275">
        <f>VLOOKUP(C404,FPT!B:KE,98,0)</f>
        <v>0</v>
      </c>
      <c r="KH404" t="str">
        <f t="shared" si="767"/>
        <v/>
      </c>
      <c r="KI404" s="275">
        <f>VLOOKUP(C404,MOVI!C:DT,99,0)</f>
        <v>0</v>
      </c>
      <c r="KJ404" s="275">
        <f>VLOOKUP(C404,FPT!B:KH,99,0)</f>
        <v>0</v>
      </c>
      <c r="KK404" t="str">
        <f t="shared" si="768"/>
        <v/>
      </c>
      <c r="KL404" s="275">
        <f>VLOOKUP(C404,MOVI!C:DT,100,0)</f>
        <v>0</v>
      </c>
      <c r="KM404" s="275">
        <f>VLOOKUP(C404,FPT!B:KK,100,0)</f>
        <v>0</v>
      </c>
      <c r="KN404" t="str">
        <f t="shared" si="769"/>
        <v/>
      </c>
      <c r="KO404" s="275">
        <f>VLOOKUP(C404,MOVI!C:DT,101,0)</f>
        <v>0</v>
      </c>
      <c r="KP404" s="275">
        <f>VLOOKUP(C404,FPT!B:KN,101,0)</f>
        <v>0</v>
      </c>
      <c r="KQ404" t="str">
        <f t="shared" si="770"/>
        <v/>
      </c>
      <c r="KR404" s="275">
        <f>VLOOKUP(C404,MOVI!C:DT,102,0)</f>
        <v>0</v>
      </c>
      <c r="KS404" s="275">
        <f>VLOOKUP(C404,FPT!B:KQ,102,0)</f>
        <v>0</v>
      </c>
      <c r="KT404" t="str">
        <f t="shared" si="771"/>
        <v/>
      </c>
      <c r="KU404" s="275">
        <f>VLOOKUP(C404,MOVI!C:DT,103,0)</f>
        <v>0</v>
      </c>
      <c r="KV404" s="275">
        <f>VLOOKUP(C404,FPT!B:KT,103,0)</f>
        <v>0</v>
      </c>
      <c r="KW404" t="str">
        <f t="shared" si="772"/>
        <v/>
      </c>
      <c r="KX404" s="275">
        <f>VLOOKUP(C404,MOVI!C:DT,104,0)</f>
        <v>0</v>
      </c>
      <c r="KY404" s="275">
        <f>VLOOKUP(C404,FPT!B:KW,104,0)</f>
        <v>0</v>
      </c>
      <c r="KZ404" t="str">
        <f t="shared" si="773"/>
        <v/>
      </c>
      <c r="LA404" s="275">
        <f>VLOOKUP(C404,MOVI!C:DT,105,0)</f>
        <v>0</v>
      </c>
      <c r="LB404" s="275">
        <f>VLOOKUP(C404,FPT!B:KZ,105,0)</f>
        <v>0</v>
      </c>
      <c r="LC404" t="str">
        <f t="shared" si="774"/>
        <v/>
      </c>
      <c r="LD404" s="275">
        <f>VLOOKUP(C404,MOVI!C:DT,106,0)</f>
        <v>5489231</v>
      </c>
      <c r="LE404" s="275">
        <f>VLOOKUP(C404,FPT!B:LC,106,0)</f>
        <v>5489231</v>
      </c>
      <c r="LF404" t="str">
        <f t="shared" si="775"/>
        <v/>
      </c>
      <c r="LG404" s="273">
        <f>VLOOKUP(C404,MOVI!C:DT,107,0)</f>
        <v>0</v>
      </c>
      <c r="LH404" s="273">
        <f>VLOOKUP(C404,FPT!B:LF,107,0)</f>
        <v>0</v>
      </c>
      <c r="LI404" t="str">
        <f t="shared" si="776"/>
        <v/>
      </c>
      <c r="LJ404" t="str">
        <f>VLOOKUP(C404,MOVI!C:DV,108,0)</f>
        <v>MoviSouthSales</v>
      </c>
      <c r="LK404" s="252" t="str">
        <f>VLOOKUP(C404,FPT!B:LI,108,0)</f>
        <v>MoviSouthSales</v>
      </c>
      <c r="LL404" t="str">
        <f t="shared" si="777"/>
        <v/>
      </c>
      <c r="LM404" s="275">
        <f>ROUND(VLOOKUP(C404,MOVI!C:DV,109,0),0)</f>
        <v>416667</v>
      </c>
      <c r="LN404" s="275">
        <f>ROUND(VLOOKUP(C404,FPT!B:LL,109,0),0)</f>
        <v>416667</v>
      </c>
      <c r="LO404" t="str">
        <f t="shared" si="778"/>
        <v/>
      </c>
      <c r="LP404" t="str">
        <f>VLOOKUP(C404,MOVI!C:DV,110,0)</f>
        <v>TNH</v>
      </c>
      <c r="LQ404" s="247" t="str">
        <f>VLOOKUP(C404,FPT!B:LO,110,0)</f>
        <v>TNH</v>
      </c>
      <c r="LR404" t="str">
        <f t="shared" si="779"/>
        <v/>
      </c>
      <c r="LS404">
        <f>MOVI!DI399</f>
        <v>22</v>
      </c>
      <c r="LV404">
        <f>MOVI!DJ399</f>
        <v>0</v>
      </c>
      <c r="LW404">
        <f>MOVI!DK399</f>
        <v>0</v>
      </c>
      <c r="LX404">
        <f>MOVI!DL399</f>
        <v>0</v>
      </c>
      <c r="LY404">
        <f>MOVI!DM399</f>
        <v>0</v>
      </c>
      <c r="LZ404">
        <f>MOVI!DN399</f>
        <v>0</v>
      </c>
      <c r="MA404">
        <f>MOVI!DO399</f>
        <v>0</v>
      </c>
      <c r="MB404" t="str">
        <f>MOVI!DP399</f>
        <v>TNH</v>
      </c>
      <c r="MC404">
        <f>MOVI!DQ399</f>
        <v>0</v>
      </c>
      <c r="MD404">
        <f>MOVI!DR399</f>
        <v>0</v>
      </c>
      <c r="ME404" t="str">
        <f>VLOOKUP(C404,MOVI!C:DV,121,0)</f>
        <v>Group 1</v>
      </c>
      <c r="MF404" s="252" t="str">
        <f>VLOOKUP(C404,FPT!B:MD,111,0)</f>
        <v>Group 1</v>
      </c>
      <c r="MG404" t="str">
        <f t="shared" si="672"/>
        <v/>
      </c>
      <c r="MH404" t="str">
        <f>VLOOKUP(C404,MOVI!C:DT,122,0)</f>
        <v>MoviSouthGroup 1</v>
      </c>
      <c r="MI404" s="252" t="str">
        <f>VLOOKUP(C404,FPT!B:DS,112,0)</f>
        <v>MoviSouthGroup 1</v>
      </c>
      <c r="MJ404" t="str">
        <f t="shared" si="780"/>
        <v/>
      </c>
    </row>
    <row r="405" spans="1:348" x14ac:dyDescent="0.25">
      <c r="A405">
        <v>397</v>
      </c>
      <c r="B405" s="63">
        <v>6285</v>
      </c>
      <c r="C405" s="271" t="s">
        <v>1170</v>
      </c>
      <c r="D405" t="str">
        <f>VLOOKUP(C405,MOVI!C:D,2,0)</f>
        <v>Nguyễn Thị Minh Phương</v>
      </c>
      <c r="E405" t="str">
        <f>VLOOKUP(C405,FPT!B:C,2,0)</f>
        <v>Nguyễn Thị Minh Phương</v>
      </c>
      <c r="F405" t="str">
        <f t="shared" si="673"/>
        <v/>
      </c>
      <c r="G405" t="str">
        <f>VLOOKUP(C405,MOVI!C:E,3,0)</f>
        <v>Sales</v>
      </c>
      <c r="H405" t="str">
        <f>VLOOKUP(C405,FPT!B:F,3,0)</f>
        <v>Sales</v>
      </c>
      <c r="I405" t="str">
        <f t="shared" si="674"/>
        <v/>
      </c>
      <c r="J405" t="str">
        <f>VLOOKUP(C405,MOVI!C:H,4,0)</f>
        <v>Field Sales</v>
      </c>
      <c r="K405" t="str">
        <f>VLOOKUP(C405,FPT!B:I,4,0)</f>
        <v>Field Sales</v>
      </c>
      <c r="L405" t="str">
        <f t="shared" si="675"/>
        <v/>
      </c>
      <c r="M405" t="str">
        <f>VLOOKUP(C405,MOVI!C:DT,5,0)</f>
        <v>Associate</v>
      </c>
      <c r="N405" t="str">
        <f>VLOOKUP(C405,FPT!B:L,5,0)</f>
        <v>Associate</v>
      </c>
      <c r="O405" t="str">
        <f t="shared" si="676"/>
        <v/>
      </c>
      <c r="P405" t="str">
        <f>VLOOKUP(C405,MOVI!C:DT,6,0)</f>
        <v>Field Sales</v>
      </c>
      <c r="Q405" t="str">
        <f>VLOOKUP(C405,FPT!B:O,6,0)</f>
        <v>Field sales</v>
      </c>
      <c r="R405" t="str">
        <f t="shared" si="677"/>
        <v/>
      </c>
      <c r="S405" t="str">
        <f>VLOOKUP(C405,MOVI!C:DT,7,0)</f>
        <v>North</v>
      </c>
      <c r="T405" t="str">
        <f>VLOOKUP(C405,FPT!B:R,7,0)</f>
        <v>North</v>
      </c>
      <c r="U405" t="str">
        <f t="shared" si="678"/>
        <v/>
      </c>
      <c r="V405" t="str">
        <f>VLOOKUP(C405,MOVI!C:DT,8,0)</f>
        <v>Movi</v>
      </c>
      <c r="W405" t="str">
        <f>VLOOKUP(C405,FPT!B:U,8,0)</f>
        <v>Movi</v>
      </c>
      <c r="X405" t="str">
        <f t="shared" si="679"/>
        <v/>
      </c>
      <c r="Y405" t="str">
        <f>VLOOKUP(C405,MOVI!C:DT,9,0)</f>
        <v>Full-time</v>
      </c>
      <c r="Z405" t="str">
        <f>VLOOKUP(C405,FPT!B:X,9,0)</f>
        <v>Full-time</v>
      </c>
      <c r="AA405" t="str">
        <f t="shared" si="680"/>
        <v/>
      </c>
      <c r="AB405" t="str">
        <f>VLOOKUP(C405,MOVI!C:DT,10,0)</f>
        <v>Probation</v>
      </c>
      <c r="AC405" t="str">
        <f>VLOOKUP(C405,FPT!B:AA,10,0)</f>
        <v>Probation</v>
      </c>
      <c r="AD405" t="str">
        <f t="shared" si="681"/>
        <v/>
      </c>
      <c r="AE405" s="247">
        <f>VLOOKUP(C405,MOVI!C:DT,11,0)</f>
        <v>44529</v>
      </c>
      <c r="AF405" s="247">
        <f>VLOOKUP(C405,FPT!B:AD,11,0)</f>
        <v>44529</v>
      </c>
      <c r="AG405" t="str">
        <f t="shared" si="682"/>
        <v/>
      </c>
      <c r="AH405" s="260" t="str">
        <f>VLOOKUP(C405,MOVI!C:DT,12,0)</f>
        <v/>
      </c>
      <c r="AI405" s="260"/>
      <c r="AJ405" t="str">
        <f t="shared" si="782"/>
        <v/>
      </c>
      <c r="AK405">
        <f>VLOOKUP(C405,MOVI!C:DT,13,0)</f>
        <v>0</v>
      </c>
      <c r="AL405" s="247">
        <f>VLOOKUP(C405,FPT!B:AJ,13,0)</f>
        <v>0</v>
      </c>
      <c r="AM405" t="str">
        <f t="shared" si="781"/>
        <v/>
      </c>
      <c r="AN405" s="247">
        <f>VLOOKUP(C405,MOVI!C:DT,14,0)</f>
        <v>0</v>
      </c>
      <c r="AO405" s="247">
        <f>VLOOKUP(C405,FPT!B:AM,14,0)</f>
        <v>0</v>
      </c>
      <c r="AP405" t="str">
        <f t="shared" si="683"/>
        <v/>
      </c>
      <c r="AQ405" t="str">
        <f>VLOOKUP(C405,MOVI!C:DT,15,0)</f>
        <v>JO</v>
      </c>
      <c r="AR405" s="247" t="str">
        <f>VLOOKUP(C405,FPT!B:AP,15,0)</f>
        <v>JO</v>
      </c>
      <c r="AS405" t="str">
        <f t="shared" si="684"/>
        <v/>
      </c>
      <c r="AT405" s="282">
        <f>VLOOKUP(C405,MOVI!C:DT,16,0)</f>
        <v>0.1</v>
      </c>
      <c r="AU405" s="247" t="str">
        <f>VLOOKUP(C405,FPT!B:AS,16,0)</f>
        <v>10%</v>
      </c>
      <c r="AV405" t="str">
        <f t="shared" si="685"/>
        <v>Lệch</v>
      </c>
      <c r="AW405" t="str">
        <f>VLOOKUP(C405,MOVI!C:DT,17,0)</f>
        <v>L</v>
      </c>
      <c r="AX405" s="247" t="str">
        <f>VLOOKUP(C405,FPT!B:AV,17,0)</f>
        <v>L</v>
      </c>
      <c r="AY405" t="str">
        <f t="shared" si="686"/>
        <v/>
      </c>
      <c r="AZ405">
        <f>VLOOKUP(C405,MOVI!C:DT,18,0)</f>
        <v>0</v>
      </c>
      <c r="BA405" s="247">
        <f>VLOOKUP(C405,FPT!B:AY,18,0)</f>
        <v>0</v>
      </c>
      <c r="BB405" t="str">
        <f t="shared" si="687"/>
        <v/>
      </c>
      <c r="BC405" s="275">
        <f>VLOOKUP(C405,MOVI!C:DT,19,0)</f>
        <v>5000000</v>
      </c>
      <c r="BD405" s="275">
        <f>VLOOKUP(C405,FPT!B:BB,19,0)</f>
        <v>5000000</v>
      </c>
      <c r="BE405" t="str">
        <f t="shared" si="688"/>
        <v/>
      </c>
      <c r="BF405">
        <f>VLOOKUP(C405,MOVI!C:DT,20,0)</f>
        <v>0</v>
      </c>
      <c r="BG405" s="252">
        <f>VLOOKUP(C405,FPT!B:BE,20,0)</f>
        <v>0</v>
      </c>
      <c r="BH405" t="str">
        <f t="shared" si="689"/>
        <v/>
      </c>
      <c r="BI405" s="275">
        <f>VLOOKUP(C405,MOVI!C:DT,21,0)</f>
        <v>5000000</v>
      </c>
      <c r="BJ405" s="275">
        <f>VLOOKUP(C405,FPT!B:BH,21,0)</f>
        <v>5000000</v>
      </c>
      <c r="BK405" t="str">
        <f t="shared" si="690"/>
        <v/>
      </c>
      <c r="BL405" s="275">
        <f>VLOOKUP(C405,MOVI!C:DT,22,0)</f>
        <v>0</v>
      </c>
      <c r="BM405" s="275">
        <f>VLOOKUP(C405,FPT!B:BK,22,0)</f>
        <v>0</v>
      </c>
      <c r="BN405" t="str">
        <f t="shared" si="691"/>
        <v/>
      </c>
      <c r="BO405" s="275">
        <f>VLOOKUP(C405,MOVI!C:DT,23,0)</f>
        <v>0</v>
      </c>
      <c r="BP405" s="275">
        <f>VLOOKUP(C405,FPT!B:BN,23,0)</f>
        <v>0</v>
      </c>
      <c r="BQ405" t="str">
        <f t="shared" si="692"/>
        <v/>
      </c>
      <c r="BR405" s="275">
        <f>VLOOKUP(C405,MOVI!C:DT,24,0)</f>
        <v>0</v>
      </c>
      <c r="BS405" s="275">
        <f>VLOOKUP(C405,FPT!B:BQ,24,0)</f>
        <v>0</v>
      </c>
      <c r="BT405" t="str">
        <f t="shared" si="693"/>
        <v/>
      </c>
      <c r="BU405" s="275">
        <f>VLOOKUP(C405,MOVI!C:DT,25,0)</f>
        <v>200000</v>
      </c>
      <c r="BV405" s="275">
        <f>VLOOKUP(C405,FPT!B:BT,25,0)</f>
        <v>200000</v>
      </c>
      <c r="BW405" t="str">
        <f t="shared" si="694"/>
        <v/>
      </c>
      <c r="BX405" s="275">
        <f>VLOOKUP(C405,MOVI!C:DT,26,0)</f>
        <v>0</v>
      </c>
      <c r="BY405" s="275">
        <f>VLOOKUP(C405,FPT!B:BW,26,0)</f>
        <v>0</v>
      </c>
      <c r="BZ405" t="str">
        <f t="shared" si="695"/>
        <v/>
      </c>
      <c r="CA405" s="275">
        <f>VLOOKUP(C405,MOVI!C:DT,27,0)</f>
        <v>730000</v>
      </c>
      <c r="CB405" s="275">
        <f>VLOOKUP(C405,FPT!B:BZ,27,0)</f>
        <v>730000</v>
      </c>
      <c r="CC405" t="str">
        <f t="shared" si="696"/>
        <v/>
      </c>
      <c r="CD405" s="275">
        <f>VLOOKUP(C405,MOVI!C:DT,28,0)</f>
        <v>930000</v>
      </c>
      <c r="CE405" s="275">
        <f>VLOOKUP(C405,FPT!B:CC,28,0)</f>
        <v>930000</v>
      </c>
      <c r="CF405" t="str">
        <f t="shared" si="697"/>
        <v/>
      </c>
      <c r="CG405" t="str">
        <f>VLOOKUP(C405,MOVI!C:DT,29,0)</f>
        <v>CN</v>
      </c>
      <c r="CH405" s="252" t="str">
        <f>VLOOKUP(C405,FPT!B:CF,29,0)</f>
        <v>CN</v>
      </c>
      <c r="CI405" t="str">
        <f t="shared" si="698"/>
        <v/>
      </c>
      <c r="CJ405">
        <f>VLOOKUP(C405,MOVI!C:DT,30,0)</f>
        <v>26</v>
      </c>
      <c r="CK405" s="252">
        <f>VLOOKUP(C405,FPT!B:CI,30,0)</f>
        <v>26</v>
      </c>
      <c r="CL405" t="str">
        <f t="shared" si="699"/>
        <v/>
      </c>
      <c r="CM405">
        <f>VLOOKUP(C405,MOVI!C:DT,31,0)</f>
        <v>24</v>
      </c>
      <c r="CN405" s="252">
        <f>VLOOKUP(C405,FPT!B:CL,31,0)</f>
        <v>24</v>
      </c>
      <c r="CO405" t="str">
        <f t="shared" si="700"/>
        <v/>
      </c>
      <c r="CP405" s="275">
        <f>VLOOKUP(C405,MOVI!C:DT,32,0)</f>
        <v>0</v>
      </c>
      <c r="CQ405" s="275">
        <f>VLOOKUP(C405,FPT!B:CO,32,0)</f>
        <v>0</v>
      </c>
      <c r="CR405" t="str">
        <f t="shared" si="701"/>
        <v/>
      </c>
      <c r="CS405" s="275">
        <f>VLOOKUP(C405,MOVI!C:DT,33,0)</f>
        <v>0</v>
      </c>
      <c r="CT405" s="275">
        <f>VLOOKUP(C405,FPT!B:CR,33,0)</f>
        <v>0</v>
      </c>
      <c r="CU405" t="str">
        <f t="shared" si="702"/>
        <v/>
      </c>
      <c r="CV405" s="275">
        <f>VLOOKUP(C405,MOVI!C:DT,34,0)</f>
        <v>0</v>
      </c>
      <c r="CW405" s="275">
        <f>VLOOKUP(C405,FPT!B:CU,34,0)</f>
        <v>0</v>
      </c>
      <c r="CX405" t="str">
        <f t="shared" si="703"/>
        <v/>
      </c>
      <c r="CY405" s="275">
        <f>VLOOKUP(C405,MOVI!C:DT,35,0)</f>
        <v>24</v>
      </c>
      <c r="CZ405" s="275">
        <f>VLOOKUP(C405,FPT!B:CX,35,0)</f>
        <v>24</v>
      </c>
      <c r="DA405" t="str">
        <f t="shared" si="704"/>
        <v/>
      </c>
      <c r="DB405" s="275">
        <f>VLOOKUP(C405,MOVI!C:DT,36,0)</f>
        <v>0</v>
      </c>
      <c r="DC405" s="275">
        <f>VLOOKUP(C405,FPT!B:DA,36,0)</f>
        <v>0</v>
      </c>
      <c r="DD405" t="str">
        <f t="shared" si="705"/>
        <v/>
      </c>
      <c r="DE405" s="275">
        <f>VLOOKUP(C405,MOVI!C:DT,37,0)</f>
        <v>0</v>
      </c>
      <c r="DF405" s="275">
        <f>VLOOKUP(C405,FPT!B:DD,37,0)</f>
        <v>0</v>
      </c>
      <c r="DG405" t="str">
        <f t="shared" si="706"/>
        <v/>
      </c>
      <c r="DH405" s="275">
        <f>VLOOKUP(C405,MOVI!C:DT,38,0)</f>
        <v>0</v>
      </c>
      <c r="DI405" s="275">
        <f>VLOOKUP(C405,FPT!B:DG,38,0)</f>
        <v>0</v>
      </c>
      <c r="DJ405" t="str">
        <f t="shared" si="707"/>
        <v/>
      </c>
      <c r="DK405" s="275">
        <f>VLOOKUP(C405,MOVI!C:DT,39,0)</f>
        <v>0</v>
      </c>
      <c r="DL405" s="275">
        <f>VLOOKUP(C405,FPT!B:DJ,39,0)</f>
        <v>0</v>
      </c>
      <c r="DM405" t="str">
        <f t="shared" si="708"/>
        <v/>
      </c>
      <c r="DN405" s="275">
        <f>VLOOKUP(C405,MOVI!C:DT,40,0)</f>
        <v>0</v>
      </c>
      <c r="DO405" s="275">
        <f>VLOOKUP(C405,FPT!B:DM,40,0)</f>
        <v>0</v>
      </c>
      <c r="DP405" t="str">
        <f t="shared" si="709"/>
        <v/>
      </c>
      <c r="DQ405" s="275">
        <f>VLOOKUP(C405,MOVI!C:DT,41,0)</f>
        <v>0</v>
      </c>
      <c r="DR405" s="275">
        <f>VLOOKUP(C405,FPT!B:DP,41,0)</f>
        <v>0</v>
      </c>
      <c r="DS405" t="str">
        <f t="shared" si="710"/>
        <v/>
      </c>
      <c r="DT405" s="275">
        <f>VLOOKUP(C405,MOVI!C:DT,42,0)</f>
        <v>4615385</v>
      </c>
      <c r="DU405" s="275">
        <f>ROUND(VLOOKUP(C405,FPT!B:DS,42,0),0)</f>
        <v>4615385</v>
      </c>
      <c r="DV405" t="str">
        <f t="shared" si="711"/>
        <v/>
      </c>
      <c r="DW405" s="275">
        <f>VLOOKUP(C405,MOVI!C:DT,43,0)</f>
        <v>0</v>
      </c>
      <c r="DX405" s="275">
        <f>VLOOKUP(C405,FPT!B:DV,43,0)</f>
        <v>0</v>
      </c>
      <c r="DY405" t="str">
        <f t="shared" si="712"/>
        <v/>
      </c>
      <c r="DZ405" s="275">
        <f>VLOOKUP(C405,MOVI!C:DT,44,0)</f>
        <v>0</v>
      </c>
      <c r="EA405" s="275">
        <f>VLOOKUP(C405,FPT!B:DY,44,0)</f>
        <v>0</v>
      </c>
      <c r="EB405" t="str">
        <f t="shared" si="713"/>
        <v/>
      </c>
      <c r="EC405" s="275">
        <f>VLOOKUP(C405,MOVI!C:DT,45,0)</f>
        <v>4615385</v>
      </c>
      <c r="ED405" s="275">
        <f>ROUND(VLOOKUP(C405,FPT!B:EB,45,0),0)</f>
        <v>4615385</v>
      </c>
      <c r="EE405" t="str">
        <f t="shared" si="714"/>
        <v/>
      </c>
      <c r="EF405" s="275">
        <f>VLOOKUP(C405,MOVI!C:DT,46,0)</f>
        <v>0</v>
      </c>
      <c r="EG405" s="275">
        <f>VLOOKUP(C405,FPT!B:EE,46,0)</f>
        <v>0</v>
      </c>
      <c r="EH405" t="str">
        <f t="shared" si="715"/>
        <v/>
      </c>
      <c r="EI405" s="275">
        <f>VLOOKUP(C405,MOVI!C:DT,47,0)</f>
        <v>0</v>
      </c>
      <c r="EJ405" s="275">
        <f>VLOOKUP(C405,FPT!B:EH,47,0)</f>
        <v>0</v>
      </c>
      <c r="EK405" t="str">
        <f t="shared" si="716"/>
        <v/>
      </c>
      <c r="EL405" s="275">
        <f>VLOOKUP(C405,MOVI!C:DT,48,0)</f>
        <v>0</v>
      </c>
      <c r="EM405" s="275">
        <f>VLOOKUP(C405,FPT!B:EK,48,0)</f>
        <v>0</v>
      </c>
      <c r="EN405" t="str">
        <f t="shared" si="717"/>
        <v/>
      </c>
      <c r="EO405" s="275">
        <f>VLOOKUP(C405,MOVI!C:DT,49,0)</f>
        <v>200000</v>
      </c>
      <c r="EP405" s="275">
        <f>VLOOKUP(C405,FPT!B:EN,49,0)</f>
        <v>200000</v>
      </c>
      <c r="EQ405" t="str">
        <f t="shared" si="718"/>
        <v/>
      </c>
      <c r="ER405" s="275">
        <f>VLOOKUP(C405,MOVI!C:DT,50,0)</f>
        <v>0</v>
      </c>
      <c r="ES405" s="275">
        <f>VLOOKUP(C405,FPT!B:EQ,50,0)</f>
        <v>0</v>
      </c>
      <c r="ET405" t="str">
        <f t="shared" si="719"/>
        <v/>
      </c>
      <c r="EU405" s="275">
        <f>VLOOKUP(C405,MOVI!C:DT,51,0)</f>
        <v>0</v>
      </c>
      <c r="EV405" s="275">
        <f>VLOOKUP(C405,FPT!B:ET,51,0)</f>
        <v>0</v>
      </c>
      <c r="EW405" t="str">
        <f t="shared" si="720"/>
        <v/>
      </c>
      <c r="EX405" s="275">
        <f>VLOOKUP(C405,MOVI!C:DT,52,0)</f>
        <v>0</v>
      </c>
      <c r="EY405" s="275">
        <f>VLOOKUP(C405,FPT!B:EW,52,0)</f>
        <v>0</v>
      </c>
      <c r="EZ405" t="str">
        <f t="shared" si="721"/>
        <v/>
      </c>
      <c r="FA405" s="275">
        <f>VLOOKUP(C405,MOVI!C:DT,53,0)</f>
        <v>0</v>
      </c>
      <c r="FB405" s="275">
        <f>VLOOKUP(C405,FPT!B:EZ,53,0)</f>
        <v>0</v>
      </c>
      <c r="FC405" t="str">
        <f t="shared" si="722"/>
        <v/>
      </c>
      <c r="FD405" s="275">
        <f>VLOOKUP(C405,MOVI!C:DT,54,0)</f>
        <v>0</v>
      </c>
      <c r="FE405" s="275">
        <f>VLOOKUP(C405,FPT!B:FC,54,0)</f>
        <v>0</v>
      </c>
      <c r="FF405" t="str">
        <f t="shared" si="723"/>
        <v/>
      </c>
      <c r="FG405" s="275">
        <f>VLOOKUP(C405,MOVI!C:DT,55,0)</f>
        <v>673846</v>
      </c>
      <c r="FH405" s="275">
        <f>VLOOKUP(C405,FPT!B:FF,55,0)</f>
        <v>673846</v>
      </c>
      <c r="FI405" t="str">
        <f t="shared" si="724"/>
        <v/>
      </c>
      <c r="FJ405" s="275">
        <f>VLOOKUP(C405,MOVI!C:DT,56,0)</f>
        <v>873846</v>
      </c>
      <c r="FK405" s="275">
        <f>VLOOKUP(C405,FPT!B:FI,56,0)</f>
        <v>873846</v>
      </c>
      <c r="FL405" t="str">
        <f t="shared" si="725"/>
        <v/>
      </c>
      <c r="FM405" s="275">
        <f>VLOOKUP(C405,MOVI!C:DT,57,0)</f>
        <v>0</v>
      </c>
      <c r="FN405" s="275">
        <f>VLOOKUP(C405,FPT!B:FL,57,0)</f>
        <v>0</v>
      </c>
      <c r="FO405" t="str">
        <f t="shared" si="726"/>
        <v/>
      </c>
      <c r="FP405" s="275">
        <f>VLOOKUP(C405,MOVI!C:DT,58,0)</f>
        <v>0</v>
      </c>
      <c r="FQ405" s="275">
        <f>VLOOKUP(C405,FPT!B:FO,58,0)</f>
        <v>0</v>
      </c>
      <c r="FR405" t="str">
        <f t="shared" si="727"/>
        <v/>
      </c>
      <c r="FS405" s="275">
        <f>VLOOKUP(C405,MOVI!C:DT,59,0)</f>
        <v>0</v>
      </c>
      <c r="FT405" s="275">
        <f>VLOOKUP(C405,FPT!B:FR,59,0)</f>
        <v>0</v>
      </c>
      <c r="FU405" t="str">
        <f t="shared" si="728"/>
        <v/>
      </c>
      <c r="FV405" s="275">
        <f>VLOOKUP(C405,MOVI!C:DT,60,0)</f>
        <v>0</v>
      </c>
      <c r="FW405" s="275">
        <f>VLOOKUP(C405,FPT!B:FU,60,0)</f>
        <v>0</v>
      </c>
      <c r="FX405" t="str">
        <f t="shared" si="729"/>
        <v/>
      </c>
      <c r="FY405" s="275">
        <f>VLOOKUP(C405,MOVI!C:DT,61,0)</f>
        <v>0</v>
      </c>
      <c r="FZ405" s="275">
        <f>VLOOKUP(C405,FPT!B:FX,61,0)</f>
        <v>0</v>
      </c>
      <c r="GA405" t="str">
        <f t="shared" si="730"/>
        <v/>
      </c>
      <c r="GB405" s="275">
        <f>VLOOKUP(C405,MOVI!C:DT,62,0)</f>
        <v>0</v>
      </c>
      <c r="GC405" s="275">
        <f>VLOOKUP(C405,FPT!B:GA,62,0)</f>
        <v>0</v>
      </c>
      <c r="GD405" t="str">
        <f t="shared" si="731"/>
        <v/>
      </c>
      <c r="GE405" s="275">
        <f>VLOOKUP(C405,MOVI!C:DT,63,0)</f>
        <v>0</v>
      </c>
      <c r="GF405" s="275">
        <f>VLOOKUP(C405,FPT!B:GD,63,0)</f>
        <v>0</v>
      </c>
      <c r="GG405" t="str">
        <f t="shared" si="732"/>
        <v/>
      </c>
      <c r="GH405" s="275">
        <f>VLOOKUP(C405,MOVI!C:DT,64,0)</f>
        <v>0</v>
      </c>
      <c r="GI405" s="275">
        <f>VLOOKUP(C405,FPT!B:GG,64,0)</f>
        <v>0</v>
      </c>
      <c r="GJ405" t="str">
        <f t="shared" si="733"/>
        <v/>
      </c>
      <c r="GK405" s="275">
        <f>VLOOKUP(C405,MOVI!C:DT,65,0)</f>
        <v>0</v>
      </c>
      <c r="GL405" s="275">
        <f>VLOOKUP(C405,FPT!B:GJ,65,0)</f>
        <v>0</v>
      </c>
      <c r="GM405" t="str">
        <f t="shared" si="734"/>
        <v/>
      </c>
      <c r="GN405" s="275">
        <f>VLOOKUP(C405,MOVI!C:DT,66,0)</f>
        <v>0</v>
      </c>
      <c r="GO405" s="275">
        <f>VLOOKUP(C405,FPT!B:GM,66,0)</f>
        <v>0</v>
      </c>
      <c r="GP405" t="str">
        <f t="shared" si="735"/>
        <v/>
      </c>
      <c r="GQ405" s="275">
        <f>VLOOKUP(C405,MOVI!C:DT,67,0)</f>
        <v>0</v>
      </c>
      <c r="GR405" s="275">
        <f>VLOOKUP(C405,FPT!B:GP,67,0)</f>
        <v>0</v>
      </c>
      <c r="GS405" t="str">
        <f t="shared" si="736"/>
        <v/>
      </c>
      <c r="GT405" s="275">
        <f>VLOOKUP(C405,MOVI!C:DT,68,0)</f>
        <v>0</v>
      </c>
      <c r="GU405" s="275">
        <f>VLOOKUP(C405,FPT!B:GS,68,0)</f>
        <v>0</v>
      </c>
      <c r="GV405" t="str">
        <f t="shared" si="737"/>
        <v/>
      </c>
      <c r="GW405" s="275">
        <f>VLOOKUP(C405,MOVI!C:DT,69,0)</f>
        <v>0</v>
      </c>
      <c r="GX405" s="275">
        <f>VLOOKUP(C405,FPT!B:GV,69,0)</f>
        <v>0</v>
      </c>
      <c r="GY405" t="str">
        <f t="shared" si="738"/>
        <v/>
      </c>
      <c r="GZ405" s="275">
        <f>VLOOKUP(C405,MOVI!C:DT,70,0)</f>
        <v>0</v>
      </c>
      <c r="HA405" s="275">
        <f>VLOOKUP(C405,FPT!B:GY,70,0)</f>
        <v>0</v>
      </c>
      <c r="HB405" t="str">
        <f t="shared" si="739"/>
        <v/>
      </c>
      <c r="HC405" s="275">
        <f>VLOOKUP(C405,MOVI!C:DT,71,0)</f>
        <v>5489231</v>
      </c>
      <c r="HD405" s="275">
        <f>ROUND(VLOOKUP(C405,FPT!B:HB,71,0),0)</f>
        <v>5489231</v>
      </c>
      <c r="HE405" t="str">
        <f t="shared" si="740"/>
        <v/>
      </c>
      <c r="HF405" s="275">
        <f>ROUND(VLOOKUP(C405,MOVI!C:DT,72,0),0)</f>
        <v>0</v>
      </c>
      <c r="HG405" s="275">
        <f>ROUND(VLOOKUP(C405,FPT!B:HE,72,0),0)</f>
        <v>0</v>
      </c>
      <c r="HH405" t="str">
        <f t="shared" si="741"/>
        <v/>
      </c>
      <c r="HI405" s="275">
        <f>VLOOKUP(C405,MOVI!C:DT,73,0)</f>
        <v>200000</v>
      </c>
      <c r="HJ405" s="275">
        <f>VLOOKUP(C405,FPT!B:HH,73,0)</f>
        <v>200000</v>
      </c>
      <c r="HK405" t="str">
        <f t="shared" si="742"/>
        <v/>
      </c>
      <c r="HL405" s="275">
        <f>VLOOKUP(C405,MOVI!C:DT,74,0)</f>
        <v>673846</v>
      </c>
      <c r="HM405" s="275">
        <f>VLOOKUP(C405,FPT!B:HK,74,0)</f>
        <v>673846</v>
      </c>
      <c r="HN405" t="str">
        <f t="shared" si="743"/>
        <v/>
      </c>
      <c r="HO405" s="275">
        <f>VLOOKUP(C405,MOVI!C:DT,75,0)</f>
        <v>0</v>
      </c>
      <c r="HP405" s="275">
        <f>VLOOKUP(C405,FPT!B:HN,75,0)</f>
        <v>0</v>
      </c>
      <c r="HQ405" t="str">
        <f t="shared" si="744"/>
        <v/>
      </c>
      <c r="HR405" s="275">
        <f>VLOOKUP(C405,MOVI!C:DT,76,0)</f>
        <v>0</v>
      </c>
      <c r="HS405" s="275">
        <f>VLOOKUP(C405,FPT!B:HQ,76,0)</f>
        <v>0</v>
      </c>
      <c r="HT405" t="str">
        <f t="shared" si="745"/>
        <v/>
      </c>
      <c r="HU405" s="275">
        <f>VLOOKUP(C405,MOVI!C:DT,77,0)</f>
        <v>0</v>
      </c>
      <c r="HV405" s="275">
        <f>VLOOKUP(C405,FPT!B:HT,77,0)</f>
        <v>0</v>
      </c>
      <c r="HW405" t="str">
        <f t="shared" si="746"/>
        <v/>
      </c>
      <c r="HX405" s="274">
        <f>VLOOKUP(C405,MOVI!C:CB,78,0)</f>
        <v>0</v>
      </c>
      <c r="HY405" s="261">
        <f>VLOOKUP(C405,FPT!$B:$CA,78,0)</f>
        <v>0</v>
      </c>
      <c r="HZ405" t="str">
        <f t="shared" si="747"/>
        <v/>
      </c>
      <c r="IA405" s="275">
        <f>VLOOKUP(C405,MOVI!C:CD,79,0)</f>
        <v>0</v>
      </c>
      <c r="IB405" s="275">
        <f>VLOOKUP(C405,FPT!B:HZ,79,0)</f>
        <v>0</v>
      </c>
      <c r="IC405" t="str">
        <f t="shared" si="748"/>
        <v/>
      </c>
      <c r="ID405" s="275">
        <f>VLOOKUP(C405,MOVI!C:CD,80,0)</f>
        <v>0</v>
      </c>
      <c r="IE405" s="275">
        <f>VLOOKUP(C405,FPT!B:IC,80,0)</f>
        <v>0</v>
      </c>
      <c r="IF405" t="str">
        <f t="shared" si="749"/>
        <v/>
      </c>
      <c r="IG405" s="275">
        <f>VLOOKUP(C405,MOVI!C:DT,81,0)</f>
        <v>0</v>
      </c>
      <c r="IH405" s="275">
        <f>VLOOKUP(C405,FPT!B:IF,81,0)</f>
        <v>0</v>
      </c>
      <c r="II405" t="str">
        <f t="shared" si="750"/>
        <v/>
      </c>
      <c r="IJ405" s="275">
        <f>VLOOKUP(C405,MOVI!C:DT,82,0)</f>
        <v>0</v>
      </c>
      <c r="IK405" s="275">
        <f>VLOOKUP(C405,FPT!B:II,82,0)</f>
        <v>0</v>
      </c>
      <c r="IL405" t="str">
        <f t="shared" si="751"/>
        <v/>
      </c>
      <c r="IM405" s="275">
        <f>ROUND(VLOOKUP(C405,MOVI!C:DT,83,0),0)</f>
        <v>873846</v>
      </c>
      <c r="IN405" s="275">
        <f>ROUND(VLOOKUP(C405,FPT!B:IL,83,0),0)</f>
        <v>873846</v>
      </c>
      <c r="IO405" t="str">
        <f t="shared" si="752"/>
        <v/>
      </c>
      <c r="IP405" s="275">
        <f>ROUND(VLOOKUP(C405,MOVI!C:DT,84,0),0)</f>
        <v>4615385</v>
      </c>
      <c r="IQ405" s="275">
        <f>ROUND(VLOOKUP(C405,FPT!B:IO,84,0),0)</f>
        <v>4615385</v>
      </c>
      <c r="IR405" t="str">
        <f t="shared" si="753"/>
        <v/>
      </c>
      <c r="IS405" s="275">
        <f>ROUND(VLOOKUP(C405,MOVI!C:DT,85,0),0)</f>
        <v>548923</v>
      </c>
      <c r="IT405" s="275">
        <f>ROUND(VLOOKUP(C405,FPT!B:IR,85,0),0)</f>
        <v>548923</v>
      </c>
      <c r="IU405" t="str">
        <f t="shared" si="754"/>
        <v/>
      </c>
      <c r="IV405" s="275">
        <f>VLOOKUP(C405,MOVI!C:DT,86,0)</f>
        <v>0</v>
      </c>
      <c r="IW405" s="275">
        <f>VLOOKUP(C405,FPT!B:IU,86,0)</f>
        <v>0</v>
      </c>
      <c r="IX405" t="str">
        <f t="shared" si="755"/>
        <v/>
      </c>
      <c r="IY405" s="275">
        <f>ROUND(VLOOKUP(C405,MOVI!C:DT,87,0),0)</f>
        <v>548923</v>
      </c>
      <c r="IZ405" s="275">
        <f>ROUND(VLOOKUP(C405,FPT!B:IX,87,0),0)</f>
        <v>548923</v>
      </c>
      <c r="JA405" t="str">
        <f t="shared" si="756"/>
        <v/>
      </c>
      <c r="JB405" s="275">
        <f>VLOOKUP(C405,MOVI!C:DT,88,0)</f>
        <v>0</v>
      </c>
      <c r="JC405" s="275">
        <f>VLOOKUP(C405,FPT!B:JA,88,0)</f>
        <v>0</v>
      </c>
      <c r="JD405" t="str">
        <f t="shared" si="757"/>
        <v/>
      </c>
      <c r="JE405" s="275">
        <f>VLOOKUP(C405,MOVI!C:DT,89,0)</f>
        <v>0</v>
      </c>
      <c r="JF405" s="275">
        <f>VLOOKUP(C405,FPT!B:JD,89,0)</f>
        <v>0</v>
      </c>
      <c r="JG405" t="str">
        <f t="shared" si="758"/>
        <v/>
      </c>
      <c r="JH405" s="275">
        <f>VLOOKUP(C405,MOVI!C:DT,90,0)</f>
        <v>3000</v>
      </c>
      <c r="JI405" s="275">
        <f>VLOOKUP(C405,FPT!B:JG,90,0)</f>
        <v>3000</v>
      </c>
      <c r="JJ405" t="str">
        <f t="shared" si="759"/>
        <v/>
      </c>
      <c r="JK405" s="275">
        <f>VLOOKUP(C405,MOVI!C:DT,91,0)</f>
        <v>0</v>
      </c>
      <c r="JL405" s="275">
        <f>VLOOKUP(C405,FPT!B:JJ,91,0)</f>
        <v>0</v>
      </c>
      <c r="JM405" t="str">
        <f t="shared" si="760"/>
        <v/>
      </c>
      <c r="JN405" s="275">
        <f>VLOOKUP(C405,MOVI!C:DT,92,0)</f>
        <v>0</v>
      </c>
      <c r="JO405" s="275">
        <f>VLOOKUP(C405,FPT!B:JM,92,0)</f>
        <v>0</v>
      </c>
      <c r="JP405" t="str">
        <f t="shared" si="761"/>
        <v/>
      </c>
      <c r="JQ405" s="275">
        <f>VLOOKUP(C405,MOVI!C:DT,93,0)</f>
        <v>0</v>
      </c>
      <c r="JR405" s="275">
        <f>VLOOKUP(C405,FPT!B:JP,93,0)</f>
        <v>0</v>
      </c>
      <c r="JS405" t="str">
        <f t="shared" si="762"/>
        <v/>
      </c>
      <c r="JT405" s="275">
        <f>VLOOKUP(C405,MOVI!C:DT,94,0)</f>
        <v>3000</v>
      </c>
      <c r="JU405" s="275">
        <f>VLOOKUP(C405,FPT!B:JS,94,0)</f>
        <v>3000</v>
      </c>
      <c r="JV405" t="str">
        <f t="shared" si="763"/>
        <v/>
      </c>
      <c r="JW405" s="275">
        <f>VLOOKUP(C405,MOVI!C:DT,95,0)</f>
        <v>4937308</v>
      </c>
      <c r="JX405" s="275">
        <f>VLOOKUP(C405,FPT!B:JV,95,0)</f>
        <v>4937308</v>
      </c>
      <c r="JY405" t="str">
        <f t="shared" si="764"/>
        <v/>
      </c>
      <c r="JZ405" s="275">
        <f>VLOOKUP(C405,MOVI!C:DT,96,0)</f>
        <v>0</v>
      </c>
      <c r="KA405" s="275">
        <f>VLOOKUP(C405,FPT!B:JY,96,0)</f>
        <v>0</v>
      </c>
      <c r="KB405" t="str">
        <f t="shared" si="765"/>
        <v/>
      </c>
      <c r="KC405" s="275">
        <f>VLOOKUP(C405,MOVI!C:DT,97,0)</f>
        <v>4937308</v>
      </c>
      <c r="KD405" s="275">
        <f>VLOOKUP(C405,FPT!B:KB,97,0)</f>
        <v>4937308</v>
      </c>
      <c r="KE405" t="str">
        <f t="shared" si="766"/>
        <v/>
      </c>
      <c r="KF405" s="275">
        <f>VLOOKUP(C405,MOVI!C:DT,98,0)</f>
        <v>0</v>
      </c>
      <c r="KG405" s="275">
        <f>VLOOKUP(C405,FPT!B:KE,98,0)</f>
        <v>0</v>
      </c>
      <c r="KH405" t="str">
        <f t="shared" si="767"/>
        <v/>
      </c>
      <c r="KI405" s="275">
        <f>VLOOKUP(C405,MOVI!C:DT,99,0)</f>
        <v>0</v>
      </c>
      <c r="KJ405" s="275">
        <f>VLOOKUP(C405,FPT!B:KH,99,0)</f>
        <v>0</v>
      </c>
      <c r="KK405" t="str">
        <f t="shared" si="768"/>
        <v/>
      </c>
      <c r="KL405" s="275">
        <f>VLOOKUP(C405,MOVI!C:DT,100,0)</f>
        <v>0</v>
      </c>
      <c r="KM405" s="275">
        <f>VLOOKUP(C405,FPT!B:KK,100,0)</f>
        <v>0</v>
      </c>
      <c r="KN405" t="str">
        <f t="shared" si="769"/>
        <v/>
      </c>
      <c r="KO405" s="275">
        <f>VLOOKUP(C405,MOVI!C:DT,101,0)</f>
        <v>0</v>
      </c>
      <c r="KP405" s="275">
        <f>VLOOKUP(C405,FPT!B:KN,101,0)</f>
        <v>0</v>
      </c>
      <c r="KQ405" t="str">
        <f t="shared" si="770"/>
        <v/>
      </c>
      <c r="KR405" s="275">
        <f>VLOOKUP(C405,MOVI!C:DT,102,0)</f>
        <v>0</v>
      </c>
      <c r="KS405" s="275">
        <f>VLOOKUP(C405,FPT!B:KQ,102,0)</f>
        <v>0</v>
      </c>
      <c r="KT405" t="str">
        <f t="shared" si="771"/>
        <v/>
      </c>
      <c r="KU405" s="275">
        <f>VLOOKUP(C405,MOVI!C:DT,103,0)</f>
        <v>0</v>
      </c>
      <c r="KV405" s="275">
        <f>VLOOKUP(C405,FPT!B:KT,103,0)</f>
        <v>0</v>
      </c>
      <c r="KW405" t="str">
        <f t="shared" si="772"/>
        <v/>
      </c>
      <c r="KX405" s="275">
        <f>VLOOKUP(C405,MOVI!C:DT,104,0)</f>
        <v>0</v>
      </c>
      <c r="KY405" s="275">
        <f>VLOOKUP(C405,FPT!B:KW,104,0)</f>
        <v>0</v>
      </c>
      <c r="KZ405" t="str">
        <f t="shared" si="773"/>
        <v/>
      </c>
      <c r="LA405" s="275">
        <f>VLOOKUP(C405,MOVI!C:DT,105,0)</f>
        <v>0</v>
      </c>
      <c r="LB405" s="275">
        <f>VLOOKUP(C405,FPT!B:KZ,105,0)</f>
        <v>0</v>
      </c>
      <c r="LC405" t="str">
        <f t="shared" si="774"/>
        <v/>
      </c>
      <c r="LD405" s="275">
        <f>VLOOKUP(C405,MOVI!C:DT,106,0)</f>
        <v>5489231</v>
      </c>
      <c r="LE405" s="275">
        <f>VLOOKUP(C405,FPT!B:LC,106,0)</f>
        <v>5489231</v>
      </c>
      <c r="LF405" t="str">
        <f t="shared" si="775"/>
        <v/>
      </c>
      <c r="LG405" s="273">
        <f>VLOOKUP(C405,MOVI!C:DT,107,0)</f>
        <v>0</v>
      </c>
      <c r="LH405" s="273">
        <f>VLOOKUP(C405,FPT!B:LF,107,0)</f>
        <v>0</v>
      </c>
      <c r="LI405" t="str">
        <f t="shared" si="776"/>
        <v/>
      </c>
      <c r="LJ405" t="str">
        <f>VLOOKUP(C405,MOVI!C:DV,108,0)</f>
        <v>MoviNorthSales</v>
      </c>
      <c r="LK405" s="252" t="str">
        <f>VLOOKUP(C405,FPT!B:LI,108,0)</f>
        <v>MoviNorthSales</v>
      </c>
      <c r="LL405" t="str">
        <f t="shared" si="777"/>
        <v/>
      </c>
      <c r="LM405" s="275">
        <f>ROUND(VLOOKUP(C405,MOVI!C:DV,109,0),0)</f>
        <v>416667</v>
      </c>
      <c r="LN405" s="275">
        <f>ROUND(VLOOKUP(C405,FPT!B:LL,109,0),0)</f>
        <v>416667</v>
      </c>
      <c r="LO405" t="str">
        <f t="shared" si="778"/>
        <v/>
      </c>
      <c r="LP405" t="str">
        <f>VLOOKUP(C405,MOVI!C:DV,110,0)</f>
        <v>THA</v>
      </c>
      <c r="LQ405" s="247" t="str">
        <f>VLOOKUP(C405,FPT!B:LO,110,0)</f>
        <v>THA</v>
      </c>
      <c r="LR405" t="str">
        <f t="shared" si="779"/>
        <v/>
      </c>
      <c r="LS405">
        <f>MOVI!DI400</f>
        <v>22</v>
      </c>
      <c r="LV405">
        <f>MOVI!DJ400</f>
        <v>0</v>
      </c>
      <c r="LW405">
        <f>MOVI!DK400</f>
        <v>0</v>
      </c>
      <c r="LX405">
        <f>MOVI!DL400</f>
        <v>0</v>
      </c>
      <c r="LY405">
        <f>MOVI!DM400</f>
        <v>0</v>
      </c>
      <c r="LZ405">
        <f>MOVI!DN400</f>
        <v>0</v>
      </c>
      <c r="MA405">
        <f>MOVI!DO400</f>
        <v>0</v>
      </c>
      <c r="MB405" t="str">
        <f>MOVI!DP400</f>
        <v>THA</v>
      </c>
      <c r="MC405">
        <f>MOVI!DQ400</f>
        <v>0</v>
      </c>
      <c r="MD405">
        <f>MOVI!DR400</f>
        <v>0</v>
      </c>
      <c r="ME405" t="str">
        <f>VLOOKUP(C405,MOVI!C:DV,121,0)</f>
        <v>Group 1</v>
      </c>
      <c r="MF405" s="252" t="str">
        <f>VLOOKUP(C405,FPT!B:MD,111,0)</f>
        <v>Group 1</v>
      </c>
      <c r="MG405" t="str">
        <f t="shared" si="672"/>
        <v/>
      </c>
      <c r="MH405" t="str">
        <f>VLOOKUP(C405,MOVI!C:DT,122,0)</f>
        <v>MoviNorthGroup 1</v>
      </c>
      <c r="MI405" s="252" t="str">
        <f>VLOOKUP(C405,FPT!B:DS,112,0)</f>
        <v>MoviNorthGroup 1</v>
      </c>
      <c r="MJ405" t="str">
        <f t="shared" si="780"/>
        <v/>
      </c>
    </row>
    <row r="406" spans="1:348" x14ac:dyDescent="0.25">
      <c r="A406">
        <v>398</v>
      </c>
      <c r="B406" s="63">
        <v>6287</v>
      </c>
      <c r="C406" s="271" t="s">
        <v>868</v>
      </c>
      <c r="D406" t="str">
        <f>VLOOKUP(C406,MOVI!C:D,2,0)</f>
        <v>Trần Quang Huy</v>
      </c>
      <c r="E406" t="str">
        <f>VLOOKUP(C406,FPT!B:C,2,0)</f>
        <v>Trần Quang Huy</v>
      </c>
      <c r="F406" t="str">
        <f t="shared" si="673"/>
        <v/>
      </c>
      <c r="G406" t="str">
        <f>VLOOKUP(C406,MOVI!C:E,3,0)</f>
        <v>Risk</v>
      </c>
      <c r="H406" t="str">
        <f>VLOOKUP(C406,FPT!B:F,3,0)</f>
        <v>Risk</v>
      </c>
      <c r="I406" t="str">
        <f t="shared" si="674"/>
        <v/>
      </c>
      <c r="J406" t="str">
        <f>VLOOKUP(C406,MOVI!C:H,4,0)</f>
        <v>Collection</v>
      </c>
      <c r="K406" t="str">
        <f>VLOOKUP(C406,FPT!B:I,4,0)</f>
        <v>Collection</v>
      </c>
      <c r="L406" t="str">
        <f t="shared" si="675"/>
        <v/>
      </c>
      <c r="M406" t="str">
        <f>VLOOKUP(C406,MOVI!C:DT,5,0)</f>
        <v>Associate</v>
      </c>
      <c r="N406" t="str">
        <f>VLOOKUP(C406,FPT!B:L,5,0)</f>
        <v>Associate</v>
      </c>
      <c r="O406" t="str">
        <f t="shared" si="676"/>
        <v/>
      </c>
      <c r="P406" t="str">
        <f>VLOOKUP(C406,MOVI!C:DT,6,0)</f>
        <v>Debt Collection Officer</v>
      </c>
      <c r="Q406" t="str">
        <f>VLOOKUP(C406,FPT!B:O,6,0)</f>
        <v>Debt Collection Officer</v>
      </c>
      <c r="R406" t="str">
        <f t="shared" si="677"/>
        <v/>
      </c>
      <c r="S406" t="str">
        <f>VLOOKUP(C406,MOVI!C:DT,7,0)</f>
        <v>South</v>
      </c>
      <c r="T406" t="str">
        <f>VLOOKUP(C406,FPT!B:R,7,0)</f>
        <v>South</v>
      </c>
      <c r="U406" t="str">
        <f t="shared" si="678"/>
        <v/>
      </c>
      <c r="V406" t="str">
        <f>VLOOKUP(C406,MOVI!C:DT,8,0)</f>
        <v>Việt Phú</v>
      </c>
      <c r="W406" t="str">
        <f>VLOOKUP(C406,FPT!B:U,8,0)</f>
        <v>Việt Phú</v>
      </c>
      <c r="X406" t="str">
        <f t="shared" si="679"/>
        <v/>
      </c>
      <c r="Y406" t="str">
        <f>VLOOKUP(C406,MOVI!C:DT,9,0)</f>
        <v>Full-time</v>
      </c>
      <c r="Z406" t="str">
        <f>VLOOKUP(C406,FPT!B:X,9,0)</f>
        <v>Full-time</v>
      </c>
      <c r="AA406" t="str">
        <f t="shared" si="680"/>
        <v/>
      </c>
      <c r="AB406" t="str">
        <f>VLOOKUP(C406,MOVI!C:DT,10,0)</f>
        <v>Probation</v>
      </c>
      <c r="AC406" t="str">
        <f>VLOOKUP(C406,FPT!B:AA,10,0)</f>
        <v>Probation</v>
      </c>
      <c r="AD406" t="str">
        <f t="shared" si="681"/>
        <v/>
      </c>
      <c r="AE406" s="247">
        <f>VLOOKUP(C406,MOVI!C:DT,11,0)</f>
        <v>44531</v>
      </c>
      <c r="AF406" s="247">
        <f>VLOOKUP(C406,FPT!B:AD,11,0)</f>
        <v>44531</v>
      </c>
      <c r="AG406" t="str">
        <f t="shared" si="682"/>
        <v/>
      </c>
      <c r="AH406" s="260" t="str">
        <f>VLOOKUP(C406,MOVI!C:DT,12,0)</f>
        <v/>
      </c>
      <c r="AI406" s="260"/>
      <c r="AJ406" t="str">
        <f t="shared" si="782"/>
        <v/>
      </c>
      <c r="AK406">
        <f>VLOOKUP(C406,MOVI!C:DT,13,0)</f>
        <v>0</v>
      </c>
      <c r="AL406" s="247">
        <f>VLOOKUP(C406,FPT!B:AJ,13,0)</f>
        <v>0</v>
      </c>
      <c r="AM406" t="str">
        <f t="shared" si="781"/>
        <v/>
      </c>
      <c r="AN406" s="247">
        <f>VLOOKUP(C406,MOVI!C:DT,14,0)</f>
        <v>0</v>
      </c>
      <c r="AO406" s="247">
        <f>VLOOKUP(C406,FPT!B:AM,14,0)</f>
        <v>0</v>
      </c>
      <c r="AP406" t="str">
        <f t="shared" si="683"/>
        <v/>
      </c>
      <c r="AQ406" t="str">
        <f>VLOOKUP(C406,MOVI!C:DT,15,0)</f>
        <v>JO</v>
      </c>
      <c r="AR406" s="247" t="str">
        <f>VLOOKUP(C406,FPT!B:AP,15,0)</f>
        <v>JO</v>
      </c>
      <c r="AS406" t="str">
        <f t="shared" si="684"/>
        <v/>
      </c>
      <c r="AT406" s="282">
        <f>VLOOKUP(C406,MOVI!C:DT,16,0)</f>
        <v>0.1</v>
      </c>
      <c r="AU406" s="247" t="str">
        <f>VLOOKUP(C406,FPT!B:AS,16,0)</f>
        <v>10%</v>
      </c>
      <c r="AV406" t="str">
        <f t="shared" si="685"/>
        <v>Lệch</v>
      </c>
      <c r="AW406" t="str">
        <f>VLOOKUP(C406,MOVI!C:DT,17,0)</f>
        <v>L</v>
      </c>
      <c r="AX406" s="247" t="str">
        <f>VLOOKUP(C406,FPT!B:AV,17,0)</f>
        <v>L</v>
      </c>
      <c r="AY406" t="str">
        <f t="shared" si="686"/>
        <v/>
      </c>
      <c r="AZ406">
        <f>VLOOKUP(C406,MOVI!C:DT,18,0)</f>
        <v>0</v>
      </c>
      <c r="BA406" s="247">
        <f>VLOOKUP(C406,FPT!B:AY,18,0)</f>
        <v>0</v>
      </c>
      <c r="BB406" t="str">
        <f t="shared" si="687"/>
        <v/>
      </c>
      <c r="BC406" s="275">
        <f>VLOOKUP(C406,MOVI!C:DT,19,0)</f>
        <v>5000000</v>
      </c>
      <c r="BD406" s="275">
        <f>VLOOKUP(C406,FPT!B:BB,19,0)</f>
        <v>5000000</v>
      </c>
      <c r="BE406" t="str">
        <f t="shared" si="688"/>
        <v/>
      </c>
      <c r="BF406">
        <f>VLOOKUP(C406,MOVI!C:DT,20,0)</f>
        <v>0</v>
      </c>
      <c r="BG406" s="252">
        <f>VLOOKUP(C406,FPT!B:BE,20,0)</f>
        <v>0</v>
      </c>
      <c r="BH406" t="str">
        <f t="shared" si="689"/>
        <v/>
      </c>
      <c r="BI406" s="275">
        <f>VLOOKUP(C406,MOVI!C:DT,21,0)</f>
        <v>5000000</v>
      </c>
      <c r="BJ406" s="275">
        <f>VLOOKUP(C406,FPT!B:BH,21,0)</f>
        <v>5000000</v>
      </c>
      <c r="BK406" t="str">
        <f t="shared" si="690"/>
        <v/>
      </c>
      <c r="BL406" s="275">
        <f>VLOOKUP(C406,MOVI!C:DT,22,0)</f>
        <v>0</v>
      </c>
      <c r="BM406" s="275">
        <f>VLOOKUP(C406,FPT!B:BK,22,0)</f>
        <v>0</v>
      </c>
      <c r="BN406" t="str">
        <f t="shared" si="691"/>
        <v/>
      </c>
      <c r="BO406" s="275">
        <f>VLOOKUP(C406,MOVI!C:DT,23,0)</f>
        <v>0</v>
      </c>
      <c r="BP406" s="275">
        <f>VLOOKUP(C406,FPT!B:BN,23,0)</f>
        <v>0</v>
      </c>
      <c r="BQ406" t="str">
        <f t="shared" si="692"/>
        <v/>
      </c>
      <c r="BR406" s="275">
        <f>VLOOKUP(C406,MOVI!C:DT,24,0)</f>
        <v>0</v>
      </c>
      <c r="BS406" s="275">
        <f>VLOOKUP(C406,FPT!B:BQ,24,0)</f>
        <v>0</v>
      </c>
      <c r="BT406" t="str">
        <f t="shared" si="693"/>
        <v/>
      </c>
      <c r="BU406" s="275">
        <f>VLOOKUP(C406,MOVI!C:DT,25,0)</f>
        <v>0</v>
      </c>
      <c r="BV406" s="275">
        <f>VLOOKUP(C406,FPT!B:BT,25,0)</f>
        <v>0</v>
      </c>
      <c r="BW406" t="str">
        <f t="shared" si="694"/>
        <v/>
      </c>
      <c r="BX406" s="275">
        <f>VLOOKUP(C406,MOVI!C:DT,26,0)</f>
        <v>0</v>
      </c>
      <c r="BY406" s="275">
        <f>VLOOKUP(C406,FPT!B:BW,26,0)</f>
        <v>0</v>
      </c>
      <c r="BZ406" t="str">
        <f t="shared" si="695"/>
        <v/>
      </c>
      <c r="CA406" s="275">
        <f>VLOOKUP(C406,MOVI!C:DT,27,0)</f>
        <v>0</v>
      </c>
      <c r="CB406" s="275">
        <f>VLOOKUP(C406,FPT!B:BZ,27,0)</f>
        <v>0</v>
      </c>
      <c r="CC406" t="str">
        <f t="shared" si="696"/>
        <v/>
      </c>
      <c r="CD406" s="275">
        <f>VLOOKUP(C406,MOVI!C:DT,28,0)</f>
        <v>0</v>
      </c>
      <c r="CE406" s="275">
        <f>VLOOKUP(C406,FPT!B:CC,28,0)</f>
        <v>0</v>
      </c>
      <c r="CF406" t="str">
        <f t="shared" si="697"/>
        <v/>
      </c>
      <c r="CG406" t="str">
        <f>VLOOKUP(C406,MOVI!C:DT,29,0)</f>
        <v>CN</v>
      </c>
      <c r="CH406" s="252" t="str">
        <f>VLOOKUP(C406,FPT!B:CF,29,0)</f>
        <v>CN</v>
      </c>
      <c r="CI406" t="str">
        <f t="shared" si="698"/>
        <v/>
      </c>
      <c r="CJ406">
        <f>VLOOKUP(C406,MOVI!C:DT,30,0)</f>
        <v>26</v>
      </c>
      <c r="CK406" s="252">
        <f>VLOOKUP(C406,FPT!B:CI,30,0)</f>
        <v>26</v>
      </c>
      <c r="CL406" t="str">
        <f t="shared" si="699"/>
        <v/>
      </c>
      <c r="CM406">
        <f>VLOOKUP(C406,MOVI!C:DT,31,0)</f>
        <v>20</v>
      </c>
      <c r="CN406" s="252">
        <f>VLOOKUP(C406,FPT!B:CL,31,0)</f>
        <v>20</v>
      </c>
      <c r="CO406" t="str">
        <f t="shared" si="700"/>
        <v/>
      </c>
      <c r="CP406" s="275">
        <f>VLOOKUP(C406,MOVI!C:DT,32,0)</f>
        <v>0</v>
      </c>
      <c r="CQ406" s="275">
        <f>VLOOKUP(C406,FPT!B:CO,32,0)</f>
        <v>0</v>
      </c>
      <c r="CR406" t="str">
        <f t="shared" si="701"/>
        <v/>
      </c>
      <c r="CS406" s="275">
        <f>VLOOKUP(C406,MOVI!C:DT,33,0)</f>
        <v>0</v>
      </c>
      <c r="CT406" s="275">
        <f>VLOOKUP(C406,FPT!B:CR,33,0)</f>
        <v>0</v>
      </c>
      <c r="CU406" t="str">
        <f t="shared" si="702"/>
        <v/>
      </c>
      <c r="CV406" s="275">
        <f>VLOOKUP(C406,MOVI!C:DT,34,0)</f>
        <v>0</v>
      </c>
      <c r="CW406" s="275">
        <f>VLOOKUP(C406,FPT!B:CU,34,0)</f>
        <v>0</v>
      </c>
      <c r="CX406" t="str">
        <f t="shared" si="703"/>
        <v/>
      </c>
      <c r="CY406" s="275">
        <f>VLOOKUP(C406,MOVI!C:DT,35,0)</f>
        <v>20</v>
      </c>
      <c r="CZ406" s="275">
        <f>VLOOKUP(C406,FPT!B:CX,35,0)</f>
        <v>20</v>
      </c>
      <c r="DA406" t="str">
        <f t="shared" si="704"/>
        <v/>
      </c>
      <c r="DB406" s="275">
        <f>VLOOKUP(C406,MOVI!C:DT,36,0)</f>
        <v>0</v>
      </c>
      <c r="DC406" s="275">
        <f>VLOOKUP(C406,FPT!B:DA,36,0)</f>
        <v>0</v>
      </c>
      <c r="DD406" t="str">
        <f t="shared" si="705"/>
        <v/>
      </c>
      <c r="DE406" s="275">
        <f>VLOOKUP(C406,MOVI!C:DT,37,0)</f>
        <v>0</v>
      </c>
      <c r="DF406" s="275">
        <f>VLOOKUP(C406,FPT!B:DD,37,0)</f>
        <v>0</v>
      </c>
      <c r="DG406" t="str">
        <f t="shared" si="706"/>
        <v/>
      </c>
      <c r="DH406" s="275">
        <f>VLOOKUP(C406,MOVI!C:DT,38,0)</f>
        <v>0</v>
      </c>
      <c r="DI406" s="275">
        <f>VLOOKUP(C406,FPT!B:DG,38,0)</f>
        <v>0</v>
      </c>
      <c r="DJ406" t="str">
        <f t="shared" si="707"/>
        <v/>
      </c>
      <c r="DK406" s="275">
        <f>VLOOKUP(C406,MOVI!C:DT,39,0)</f>
        <v>0</v>
      </c>
      <c r="DL406" s="275">
        <f>VLOOKUP(C406,FPT!B:DJ,39,0)</f>
        <v>0</v>
      </c>
      <c r="DM406" t="str">
        <f t="shared" si="708"/>
        <v/>
      </c>
      <c r="DN406" s="275">
        <f>VLOOKUP(C406,MOVI!C:DT,40,0)</f>
        <v>0</v>
      </c>
      <c r="DO406" s="275">
        <f>VLOOKUP(C406,FPT!B:DM,40,0)</f>
        <v>0</v>
      </c>
      <c r="DP406" t="str">
        <f t="shared" si="709"/>
        <v/>
      </c>
      <c r="DQ406" s="275">
        <f>VLOOKUP(C406,MOVI!C:DT,41,0)</f>
        <v>0</v>
      </c>
      <c r="DR406" s="275">
        <f>VLOOKUP(C406,FPT!B:DP,41,0)</f>
        <v>0</v>
      </c>
      <c r="DS406" t="str">
        <f t="shared" si="710"/>
        <v/>
      </c>
      <c r="DT406" s="275">
        <f>VLOOKUP(C406,MOVI!C:DT,42,0)</f>
        <v>3846154</v>
      </c>
      <c r="DU406" s="275">
        <f>ROUND(VLOOKUP(C406,FPT!B:DS,42,0),0)</f>
        <v>3846154</v>
      </c>
      <c r="DV406" t="str">
        <f t="shared" si="711"/>
        <v/>
      </c>
      <c r="DW406" s="275">
        <f>VLOOKUP(C406,MOVI!C:DT,43,0)</f>
        <v>0</v>
      </c>
      <c r="DX406" s="275">
        <f>VLOOKUP(C406,FPT!B:DV,43,0)</f>
        <v>0</v>
      </c>
      <c r="DY406" t="str">
        <f t="shared" si="712"/>
        <v/>
      </c>
      <c r="DZ406" s="275">
        <f>VLOOKUP(C406,MOVI!C:DT,44,0)</f>
        <v>0</v>
      </c>
      <c r="EA406" s="275">
        <f>VLOOKUP(C406,FPT!B:DY,44,0)</f>
        <v>0</v>
      </c>
      <c r="EB406" t="str">
        <f t="shared" si="713"/>
        <v/>
      </c>
      <c r="EC406" s="275">
        <f>VLOOKUP(C406,MOVI!C:DT,45,0)</f>
        <v>3846154</v>
      </c>
      <c r="ED406" s="275">
        <f>ROUND(VLOOKUP(C406,FPT!B:EB,45,0),0)</f>
        <v>3846154</v>
      </c>
      <c r="EE406" t="str">
        <f t="shared" si="714"/>
        <v/>
      </c>
      <c r="EF406" s="275">
        <f>VLOOKUP(C406,MOVI!C:DT,46,0)</f>
        <v>0</v>
      </c>
      <c r="EG406" s="275">
        <f>VLOOKUP(C406,FPT!B:EE,46,0)</f>
        <v>0</v>
      </c>
      <c r="EH406" t="str">
        <f t="shared" si="715"/>
        <v/>
      </c>
      <c r="EI406" s="275">
        <f>VLOOKUP(C406,MOVI!C:DT,47,0)</f>
        <v>0</v>
      </c>
      <c r="EJ406" s="275">
        <f>VLOOKUP(C406,FPT!B:EH,47,0)</f>
        <v>0</v>
      </c>
      <c r="EK406" t="str">
        <f t="shared" si="716"/>
        <v/>
      </c>
      <c r="EL406" s="275">
        <f>VLOOKUP(C406,MOVI!C:DT,48,0)</f>
        <v>0</v>
      </c>
      <c r="EM406" s="275">
        <f>VLOOKUP(C406,FPT!B:EK,48,0)</f>
        <v>0</v>
      </c>
      <c r="EN406" t="str">
        <f t="shared" si="717"/>
        <v/>
      </c>
      <c r="EO406" s="275">
        <f>VLOOKUP(C406,MOVI!C:DT,49,0)</f>
        <v>0</v>
      </c>
      <c r="EP406" s="275">
        <f>VLOOKUP(C406,FPT!B:EN,49,0)</f>
        <v>0</v>
      </c>
      <c r="EQ406" t="str">
        <f t="shared" si="718"/>
        <v/>
      </c>
      <c r="ER406" s="275">
        <f>VLOOKUP(C406,MOVI!C:DT,50,0)</f>
        <v>0</v>
      </c>
      <c r="ES406" s="275">
        <f>VLOOKUP(C406,FPT!B:EQ,50,0)</f>
        <v>0</v>
      </c>
      <c r="ET406" t="str">
        <f t="shared" si="719"/>
        <v/>
      </c>
      <c r="EU406" s="275">
        <f>VLOOKUP(C406,MOVI!C:DT,51,0)</f>
        <v>0</v>
      </c>
      <c r="EV406" s="275">
        <f>VLOOKUP(C406,FPT!B:ET,51,0)</f>
        <v>0</v>
      </c>
      <c r="EW406" t="str">
        <f t="shared" si="720"/>
        <v/>
      </c>
      <c r="EX406" s="275">
        <f>VLOOKUP(C406,MOVI!C:DT,52,0)</f>
        <v>0</v>
      </c>
      <c r="EY406" s="275">
        <f>VLOOKUP(C406,FPT!B:EW,52,0)</f>
        <v>0</v>
      </c>
      <c r="EZ406" t="str">
        <f t="shared" si="721"/>
        <v/>
      </c>
      <c r="FA406" s="275">
        <f>VLOOKUP(C406,MOVI!C:DT,53,0)</f>
        <v>0</v>
      </c>
      <c r="FB406" s="275">
        <f>VLOOKUP(C406,FPT!B:EZ,53,0)</f>
        <v>0</v>
      </c>
      <c r="FC406" t="str">
        <f t="shared" si="722"/>
        <v/>
      </c>
      <c r="FD406" s="275">
        <f>VLOOKUP(C406,MOVI!C:DT,54,0)</f>
        <v>0</v>
      </c>
      <c r="FE406" s="275">
        <f>VLOOKUP(C406,FPT!B:FC,54,0)</f>
        <v>0</v>
      </c>
      <c r="FF406" t="str">
        <f t="shared" si="723"/>
        <v/>
      </c>
      <c r="FG406" s="275">
        <f>VLOOKUP(C406,MOVI!C:DT,55,0)</f>
        <v>0</v>
      </c>
      <c r="FH406" s="275">
        <f>VLOOKUP(C406,FPT!B:FF,55,0)</f>
        <v>0</v>
      </c>
      <c r="FI406" t="str">
        <f t="shared" si="724"/>
        <v/>
      </c>
      <c r="FJ406" s="275">
        <f>VLOOKUP(C406,MOVI!C:DT,56,0)</f>
        <v>0</v>
      </c>
      <c r="FK406" s="275">
        <f>VLOOKUP(C406,FPT!B:FI,56,0)</f>
        <v>0</v>
      </c>
      <c r="FL406" t="str">
        <f t="shared" si="725"/>
        <v/>
      </c>
      <c r="FM406" s="275">
        <f>VLOOKUP(C406,MOVI!C:DT,57,0)</f>
        <v>0</v>
      </c>
      <c r="FN406" s="275">
        <f>VLOOKUP(C406,FPT!B:FL,57,0)</f>
        <v>0</v>
      </c>
      <c r="FO406" t="str">
        <f t="shared" si="726"/>
        <v/>
      </c>
      <c r="FP406" s="275">
        <f>VLOOKUP(C406,MOVI!C:DT,58,0)</f>
        <v>0</v>
      </c>
      <c r="FQ406" s="275">
        <f>VLOOKUP(C406,FPT!B:FO,58,0)</f>
        <v>0</v>
      </c>
      <c r="FR406" t="str">
        <f t="shared" si="727"/>
        <v/>
      </c>
      <c r="FS406" s="275">
        <f>VLOOKUP(C406,MOVI!C:DT,59,0)</f>
        <v>0</v>
      </c>
      <c r="FT406" s="275">
        <f>VLOOKUP(C406,FPT!B:FR,59,0)</f>
        <v>0</v>
      </c>
      <c r="FU406" t="str">
        <f t="shared" si="728"/>
        <v/>
      </c>
      <c r="FV406" s="275">
        <f>VLOOKUP(C406,MOVI!C:DT,60,0)</f>
        <v>0</v>
      </c>
      <c r="FW406" s="275">
        <f>VLOOKUP(C406,FPT!B:FU,60,0)</f>
        <v>0</v>
      </c>
      <c r="FX406" t="str">
        <f t="shared" si="729"/>
        <v/>
      </c>
      <c r="FY406" s="275">
        <f>VLOOKUP(C406,MOVI!C:DT,61,0)</f>
        <v>0</v>
      </c>
      <c r="FZ406" s="275">
        <f>VLOOKUP(C406,FPT!B:FX,61,0)</f>
        <v>0</v>
      </c>
      <c r="GA406" t="str">
        <f t="shared" si="730"/>
        <v/>
      </c>
      <c r="GB406" s="275">
        <f>VLOOKUP(C406,MOVI!C:DT,62,0)</f>
        <v>0</v>
      </c>
      <c r="GC406" s="275">
        <f>VLOOKUP(C406,FPT!B:GA,62,0)</f>
        <v>0</v>
      </c>
      <c r="GD406" t="str">
        <f t="shared" si="731"/>
        <v/>
      </c>
      <c r="GE406" s="275">
        <f>VLOOKUP(C406,MOVI!C:DT,63,0)</f>
        <v>0</v>
      </c>
      <c r="GF406" s="275">
        <f>VLOOKUP(C406,FPT!B:GD,63,0)</f>
        <v>0</v>
      </c>
      <c r="GG406" t="str">
        <f t="shared" si="732"/>
        <v/>
      </c>
      <c r="GH406" s="275">
        <f>VLOOKUP(C406,MOVI!C:DT,64,0)</f>
        <v>0</v>
      </c>
      <c r="GI406" s="275">
        <f>VLOOKUP(C406,FPT!B:GG,64,0)</f>
        <v>0</v>
      </c>
      <c r="GJ406" t="str">
        <f t="shared" si="733"/>
        <v/>
      </c>
      <c r="GK406" s="275">
        <f>VLOOKUP(C406,MOVI!C:DT,65,0)</f>
        <v>0</v>
      </c>
      <c r="GL406" s="275">
        <f>VLOOKUP(C406,FPT!B:GJ,65,0)</f>
        <v>0</v>
      </c>
      <c r="GM406" t="str">
        <f t="shared" si="734"/>
        <v/>
      </c>
      <c r="GN406" s="275">
        <f>VLOOKUP(C406,MOVI!C:DT,66,0)</f>
        <v>0</v>
      </c>
      <c r="GO406" s="275">
        <f>VLOOKUP(C406,FPT!B:GM,66,0)</f>
        <v>0</v>
      </c>
      <c r="GP406" t="str">
        <f t="shared" si="735"/>
        <v/>
      </c>
      <c r="GQ406" s="275">
        <f>VLOOKUP(C406,MOVI!C:DT,67,0)</f>
        <v>0</v>
      </c>
      <c r="GR406" s="275">
        <f>VLOOKUP(C406,FPT!B:GP,67,0)</f>
        <v>0</v>
      </c>
      <c r="GS406" t="str">
        <f t="shared" si="736"/>
        <v/>
      </c>
      <c r="GT406" s="275">
        <f>VLOOKUP(C406,MOVI!C:DT,68,0)</f>
        <v>0</v>
      </c>
      <c r="GU406" s="275">
        <f>VLOOKUP(C406,FPT!B:GS,68,0)</f>
        <v>0</v>
      </c>
      <c r="GV406" t="str">
        <f t="shared" si="737"/>
        <v/>
      </c>
      <c r="GW406" s="275">
        <f>VLOOKUP(C406,MOVI!C:DT,69,0)</f>
        <v>0</v>
      </c>
      <c r="GX406" s="275">
        <f>VLOOKUP(C406,FPT!B:GV,69,0)</f>
        <v>0</v>
      </c>
      <c r="GY406" t="str">
        <f t="shared" si="738"/>
        <v/>
      </c>
      <c r="GZ406" s="275">
        <f>VLOOKUP(C406,MOVI!C:DT,70,0)</f>
        <v>0</v>
      </c>
      <c r="HA406" s="275">
        <f>VLOOKUP(C406,FPT!B:GY,70,0)</f>
        <v>0</v>
      </c>
      <c r="HB406" t="str">
        <f t="shared" si="739"/>
        <v/>
      </c>
      <c r="HC406" s="275">
        <f>VLOOKUP(C406,MOVI!C:DT,71,0)</f>
        <v>3846154</v>
      </c>
      <c r="HD406" s="275">
        <f>ROUND(VLOOKUP(C406,FPT!B:HB,71,0),0)</f>
        <v>3846154</v>
      </c>
      <c r="HE406" t="str">
        <f t="shared" si="740"/>
        <v/>
      </c>
      <c r="HF406" s="275">
        <f>ROUND(VLOOKUP(C406,MOVI!C:DT,72,0),0)</f>
        <v>0</v>
      </c>
      <c r="HG406" s="275">
        <f>ROUND(VLOOKUP(C406,FPT!B:HE,72,0),0)</f>
        <v>0</v>
      </c>
      <c r="HH406" t="str">
        <f t="shared" si="741"/>
        <v/>
      </c>
      <c r="HI406" s="275">
        <f>VLOOKUP(C406,MOVI!C:DT,73,0)</f>
        <v>0</v>
      </c>
      <c r="HJ406" s="275">
        <f>VLOOKUP(C406,FPT!B:HH,73,0)</f>
        <v>0</v>
      </c>
      <c r="HK406" t="str">
        <f t="shared" si="742"/>
        <v/>
      </c>
      <c r="HL406" s="275">
        <f>VLOOKUP(C406,MOVI!C:DT,74,0)</f>
        <v>0</v>
      </c>
      <c r="HM406" s="275">
        <f>VLOOKUP(C406,FPT!B:HK,74,0)</f>
        <v>0</v>
      </c>
      <c r="HN406" t="str">
        <f t="shared" si="743"/>
        <v/>
      </c>
      <c r="HO406" s="275">
        <f>VLOOKUP(C406,MOVI!C:DT,75,0)</f>
        <v>0</v>
      </c>
      <c r="HP406" s="275">
        <f>VLOOKUP(C406,FPT!B:HN,75,0)</f>
        <v>0</v>
      </c>
      <c r="HQ406" t="str">
        <f t="shared" si="744"/>
        <v/>
      </c>
      <c r="HR406" s="275">
        <f>VLOOKUP(C406,MOVI!C:DT,76,0)</f>
        <v>0</v>
      </c>
      <c r="HS406" s="275">
        <f>VLOOKUP(C406,FPT!B:HQ,76,0)</f>
        <v>0</v>
      </c>
      <c r="HT406" t="str">
        <f t="shared" si="745"/>
        <v/>
      </c>
      <c r="HU406" s="275">
        <f>VLOOKUP(C406,MOVI!C:DT,77,0)</f>
        <v>0</v>
      </c>
      <c r="HV406" s="275">
        <f>VLOOKUP(C406,FPT!B:HT,77,0)</f>
        <v>0</v>
      </c>
      <c r="HW406" t="str">
        <f t="shared" si="746"/>
        <v/>
      </c>
      <c r="HX406" s="274">
        <f>VLOOKUP(C406,MOVI!C:CB,78,0)</f>
        <v>0</v>
      </c>
      <c r="HY406" s="261">
        <f>VLOOKUP(C406,FPT!$B:$CA,78,0)</f>
        <v>0</v>
      </c>
      <c r="HZ406" t="str">
        <f t="shared" si="747"/>
        <v/>
      </c>
      <c r="IA406" s="275">
        <f>VLOOKUP(C406,MOVI!C:CD,79,0)</f>
        <v>0</v>
      </c>
      <c r="IB406" s="275">
        <f>VLOOKUP(C406,FPT!B:HZ,79,0)</f>
        <v>0</v>
      </c>
      <c r="IC406" t="str">
        <f t="shared" si="748"/>
        <v/>
      </c>
      <c r="ID406" s="275">
        <f>VLOOKUP(C406,MOVI!C:CD,80,0)</f>
        <v>0</v>
      </c>
      <c r="IE406" s="275">
        <f>VLOOKUP(C406,FPT!B:IC,80,0)</f>
        <v>0</v>
      </c>
      <c r="IF406" t="str">
        <f t="shared" si="749"/>
        <v/>
      </c>
      <c r="IG406" s="275">
        <f>VLOOKUP(C406,MOVI!C:DT,81,0)</f>
        <v>0</v>
      </c>
      <c r="IH406" s="275">
        <f>VLOOKUP(C406,FPT!B:IF,81,0)</f>
        <v>0</v>
      </c>
      <c r="II406" t="str">
        <f t="shared" si="750"/>
        <v/>
      </c>
      <c r="IJ406" s="275">
        <f>VLOOKUP(C406,MOVI!C:DT,82,0)</f>
        <v>0</v>
      </c>
      <c r="IK406" s="275">
        <f>VLOOKUP(C406,FPT!B:II,82,0)</f>
        <v>0</v>
      </c>
      <c r="IL406" t="str">
        <f t="shared" si="751"/>
        <v/>
      </c>
      <c r="IM406" s="275">
        <f>ROUND(VLOOKUP(C406,MOVI!C:DT,83,0),0)</f>
        <v>0</v>
      </c>
      <c r="IN406" s="275">
        <f>ROUND(VLOOKUP(C406,FPT!B:IL,83,0),0)</f>
        <v>0</v>
      </c>
      <c r="IO406" t="str">
        <f t="shared" si="752"/>
        <v/>
      </c>
      <c r="IP406" s="275">
        <f>ROUND(VLOOKUP(C406,MOVI!C:DT,84,0),0)</f>
        <v>3846154</v>
      </c>
      <c r="IQ406" s="275">
        <f>ROUND(VLOOKUP(C406,FPT!B:IO,84,0),0)</f>
        <v>3846154</v>
      </c>
      <c r="IR406" t="str">
        <f t="shared" si="753"/>
        <v/>
      </c>
      <c r="IS406" s="275">
        <f>ROUND(VLOOKUP(C406,MOVI!C:DT,85,0),0)</f>
        <v>384615</v>
      </c>
      <c r="IT406" s="275">
        <f>ROUND(VLOOKUP(C406,FPT!B:IR,85,0),0)</f>
        <v>384615</v>
      </c>
      <c r="IU406" t="str">
        <f t="shared" si="754"/>
        <v/>
      </c>
      <c r="IV406" s="275">
        <f>VLOOKUP(C406,MOVI!C:DT,86,0)</f>
        <v>0</v>
      </c>
      <c r="IW406" s="275">
        <f>VLOOKUP(C406,FPT!B:IU,86,0)</f>
        <v>0</v>
      </c>
      <c r="IX406" t="str">
        <f t="shared" si="755"/>
        <v/>
      </c>
      <c r="IY406" s="275">
        <f>ROUND(VLOOKUP(C406,MOVI!C:DT,87,0),0)</f>
        <v>384615</v>
      </c>
      <c r="IZ406" s="275">
        <f>ROUND(VLOOKUP(C406,FPT!B:IX,87,0),0)</f>
        <v>384615</v>
      </c>
      <c r="JA406" t="str">
        <f t="shared" si="756"/>
        <v/>
      </c>
      <c r="JB406" s="275">
        <f>VLOOKUP(C406,MOVI!C:DT,88,0)</f>
        <v>0</v>
      </c>
      <c r="JC406" s="275">
        <f>VLOOKUP(C406,FPT!B:JA,88,0)</f>
        <v>0</v>
      </c>
      <c r="JD406" t="str">
        <f t="shared" si="757"/>
        <v/>
      </c>
      <c r="JE406" s="275">
        <f>VLOOKUP(C406,MOVI!C:DT,89,0)</f>
        <v>0</v>
      </c>
      <c r="JF406" s="275">
        <f>VLOOKUP(C406,FPT!B:JD,89,0)</f>
        <v>0</v>
      </c>
      <c r="JG406" t="str">
        <f t="shared" si="758"/>
        <v/>
      </c>
      <c r="JH406" s="275">
        <f>VLOOKUP(C406,MOVI!C:DT,90,0)</f>
        <v>0</v>
      </c>
      <c r="JI406" s="275">
        <f>VLOOKUP(C406,FPT!B:JG,90,0)</f>
        <v>0</v>
      </c>
      <c r="JJ406" t="str">
        <f t="shared" si="759"/>
        <v/>
      </c>
      <c r="JK406" s="275">
        <f>VLOOKUP(C406,MOVI!C:DT,91,0)</f>
        <v>0</v>
      </c>
      <c r="JL406" s="275">
        <f>VLOOKUP(C406,FPT!B:JJ,91,0)</f>
        <v>0</v>
      </c>
      <c r="JM406" t="str">
        <f t="shared" si="760"/>
        <v/>
      </c>
      <c r="JN406" s="275">
        <f>VLOOKUP(C406,MOVI!C:DT,92,0)</f>
        <v>0</v>
      </c>
      <c r="JO406" s="275">
        <f>VLOOKUP(C406,FPT!B:JM,92,0)</f>
        <v>0</v>
      </c>
      <c r="JP406" t="str">
        <f t="shared" si="761"/>
        <v/>
      </c>
      <c r="JQ406" s="275">
        <f>VLOOKUP(C406,MOVI!C:DT,93,0)</f>
        <v>0</v>
      </c>
      <c r="JR406" s="275">
        <f>VLOOKUP(C406,FPT!B:JP,93,0)</f>
        <v>0</v>
      </c>
      <c r="JS406" t="str">
        <f t="shared" si="762"/>
        <v/>
      </c>
      <c r="JT406" s="275">
        <f>VLOOKUP(C406,MOVI!C:DT,94,0)</f>
        <v>0</v>
      </c>
      <c r="JU406" s="275">
        <f>VLOOKUP(C406,FPT!B:JS,94,0)</f>
        <v>0</v>
      </c>
      <c r="JV406" t="str">
        <f t="shared" si="763"/>
        <v/>
      </c>
      <c r="JW406" s="275">
        <f>VLOOKUP(C406,MOVI!C:DT,95,0)</f>
        <v>3461539</v>
      </c>
      <c r="JX406" s="275">
        <f>VLOOKUP(C406,FPT!B:JV,95,0)</f>
        <v>3461538</v>
      </c>
      <c r="JY406" t="str">
        <f t="shared" si="764"/>
        <v>Lệch</v>
      </c>
      <c r="JZ406" s="275">
        <f>VLOOKUP(C406,MOVI!C:DT,96,0)</f>
        <v>0</v>
      </c>
      <c r="KA406" s="275">
        <f>VLOOKUP(C406,FPT!B:JY,96,0)</f>
        <v>0</v>
      </c>
      <c r="KB406" t="str">
        <f t="shared" si="765"/>
        <v/>
      </c>
      <c r="KC406" s="275">
        <f>VLOOKUP(C406,MOVI!C:DT,97,0)</f>
        <v>3461539</v>
      </c>
      <c r="KD406" s="275">
        <f>VLOOKUP(C406,FPT!B:KB,97,0)</f>
        <v>3461538</v>
      </c>
      <c r="KE406" t="str">
        <f t="shared" si="766"/>
        <v>Lệch</v>
      </c>
      <c r="KF406" s="275">
        <f>VLOOKUP(C406,MOVI!C:DT,98,0)</f>
        <v>0</v>
      </c>
      <c r="KG406" s="275">
        <f>VLOOKUP(C406,FPT!B:KE,98,0)</f>
        <v>0</v>
      </c>
      <c r="KH406" t="str">
        <f t="shared" si="767"/>
        <v/>
      </c>
      <c r="KI406" s="275">
        <f>VLOOKUP(C406,MOVI!C:DT,99,0)</f>
        <v>0</v>
      </c>
      <c r="KJ406" s="275">
        <f>VLOOKUP(C406,FPT!B:KH,99,0)</f>
        <v>0</v>
      </c>
      <c r="KK406" t="str">
        <f t="shared" si="768"/>
        <v/>
      </c>
      <c r="KL406" s="275">
        <f>VLOOKUP(C406,MOVI!C:DT,100,0)</f>
        <v>0</v>
      </c>
      <c r="KM406" s="275">
        <f>VLOOKUP(C406,FPT!B:KK,100,0)</f>
        <v>0</v>
      </c>
      <c r="KN406" t="str">
        <f t="shared" si="769"/>
        <v/>
      </c>
      <c r="KO406" s="275">
        <f>VLOOKUP(C406,MOVI!C:DT,101,0)</f>
        <v>0</v>
      </c>
      <c r="KP406" s="275">
        <f>VLOOKUP(C406,FPT!B:KN,101,0)</f>
        <v>0</v>
      </c>
      <c r="KQ406" t="str">
        <f t="shared" si="770"/>
        <v/>
      </c>
      <c r="KR406" s="275">
        <f>VLOOKUP(C406,MOVI!C:DT,102,0)</f>
        <v>0</v>
      </c>
      <c r="KS406" s="275">
        <f>VLOOKUP(C406,FPT!B:KQ,102,0)</f>
        <v>0</v>
      </c>
      <c r="KT406" t="str">
        <f t="shared" si="771"/>
        <v/>
      </c>
      <c r="KU406" s="275">
        <f>VLOOKUP(C406,MOVI!C:DT,103,0)</f>
        <v>0</v>
      </c>
      <c r="KV406" s="275">
        <f>VLOOKUP(C406,FPT!B:KT,103,0)</f>
        <v>0</v>
      </c>
      <c r="KW406" t="str">
        <f t="shared" si="772"/>
        <v/>
      </c>
      <c r="KX406" s="275">
        <f>VLOOKUP(C406,MOVI!C:DT,104,0)</f>
        <v>0</v>
      </c>
      <c r="KY406" s="275">
        <f>VLOOKUP(C406,FPT!B:KW,104,0)</f>
        <v>0</v>
      </c>
      <c r="KZ406" t="str">
        <f t="shared" si="773"/>
        <v/>
      </c>
      <c r="LA406" s="275">
        <f>VLOOKUP(C406,MOVI!C:DT,105,0)</f>
        <v>0</v>
      </c>
      <c r="LB406" s="275">
        <f>VLOOKUP(C406,FPT!B:KZ,105,0)</f>
        <v>0</v>
      </c>
      <c r="LC406" t="str">
        <f t="shared" si="774"/>
        <v/>
      </c>
      <c r="LD406" s="275">
        <f>VLOOKUP(C406,MOVI!C:DT,106,0)</f>
        <v>3846154</v>
      </c>
      <c r="LE406" s="275">
        <f>VLOOKUP(C406,FPT!B:LC,106,0)</f>
        <v>3846154</v>
      </c>
      <c r="LF406" t="str">
        <f t="shared" si="775"/>
        <v/>
      </c>
      <c r="LG406" s="273">
        <f>VLOOKUP(C406,MOVI!C:DT,107,0)</f>
        <v>0</v>
      </c>
      <c r="LH406" s="273">
        <f>VLOOKUP(C406,FPT!B:LF,107,0)</f>
        <v>0</v>
      </c>
      <c r="LI406" t="str">
        <f t="shared" si="776"/>
        <v/>
      </c>
      <c r="LJ406" t="str">
        <f>VLOOKUP(C406,MOVI!C:DV,108,0)</f>
        <v>Việt PhúSouthRisk</v>
      </c>
      <c r="LK406" s="252" t="str">
        <f>VLOOKUP(C406,FPT!B:LI,108,0)</f>
        <v>Việt PhúSouthRisk</v>
      </c>
      <c r="LL406" t="str">
        <f t="shared" si="777"/>
        <v/>
      </c>
      <c r="LM406" s="275">
        <f>ROUND(VLOOKUP(C406,MOVI!C:DV,109,0),0)</f>
        <v>416667</v>
      </c>
      <c r="LN406" s="275">
        <f>ROUND(VLOOKUP(C406,FPT!B:LL,109,0),0)</f>
        <v>416667</v>
      </c>
      <c r="LO406" t="str">
        <f t="shared" si="778"/>
        <v/>
      </c>
      <c r="LP406" t="str">
        <f>VLOOKUP(C406,MOVI!C:DV,110,0)</f>
        <v>HO</v>
      </c>
      <c r="LQ406" s="247" t="str">
        <f>VLOOKUP(C406,FPT!B:LO,110,0)</f>
        <v>HO</v>
      </c>
      <c r="LR406" t="str">
        <f t="shared" si="779"/>
        <v/>
      </c>
      <c r="LS406">
        <f>MOVI!DI401</f>
        <v>20</v>
      </c>
      <c r="LV406">
        <f>MOVI!DJ401</f>
        <v>0</v>
      </c>
      <c r="LW406">
        <f>MOVI!DK401</f>
        <v>2</v>
      </c>
      <c r="LX406">
        <f>MOVI!DL401</f>
        <v>0</v>
      </c>
      <c r="LY406">
        <f>MOVI!DM401</f>
        <v>0</v>
      </c>
      <c r="LZ406">
        <f>MOVI!DN401</f>
        <v>0</v>
      </c>
      <c r="MA406">
        <f>MOVI!DO401</f>
        <v>0</v>
      </c>
      <c r="MB406" t="str">
        <f>MOVI!DP401</f>
        <v/>
      </c>
      <c r="MC406">
        <f>MOVI!DQ401</f>
        <v>0</v>
      </c>
      <c r="MD406">
        <f>MOVI!DR401</f>
        <v>0</v>
      </c>
      <c r="ME406" t="str">
        <f>VLOOKUP(C406,MOVI!C:DV,121,0)</f>
        <v/>
      </c>
      <c r="MF406" s="252"/>
      <c r="MG406" t="str">
        <f t="shared" si="672"/>
        <v/>
      </c>
      <c r="MH406" t="str">
        <f>VLOOKUP(C406,MOVI!C:DT,122,0)</f>
        <v>Việt PhúSouth</v>
      </c>
      <c r="MI406" s="252" t="str">
        <f>VLOOKUP(C406,FPT!B:DS,112,0)</f>
        <v>Việt PhúSouth</v>
      </c>
      <c r="MJ406" t="str">
        <f t="shared" si="780"/>
        <v/>
      </c>
    </row>
    <row r="407" spans="1:348" x14ac:dyDescent="0.25">
      <c r="A407">
        <v>399</v>
      </c>
      <c r="B407" s="63">
        <v>6288</v>
      </c>
      <c r="C407" s="271" t="s">
        <v>869</v>
      </c>
      <c r="D407" t="str">
        <f>VLOOKUP(C407,MOVI!C:D,2,0)</f>
        <v>Trương Thị Bích Tuyền</v>
      </c>
      <c r="E407" t="str">
        <f>VLOOKUP(C407,FPT!B:C,2,0)</f>
        <v>Trương Thị Bích Tuyền</v>
      </c>
      <c r="F407" t="str">
        <f t="shared" si="673"/>
        <v/>
      </c>
      <c r="G407" t="str">
        <f>VLOOKUP(C407,MOVI!C:E,3,0)</f>
        <v>Risk</v>
      </c>
      <c r="H407" t="str">
        <f>VLOOKUP(C407,FPT!B:F,3,0)</f>
        <v>Risk</v>
      </c>
      <c r="I407" t="str">
        <f t="shared" si="674"/>
        <v/>
      </c>
      <c r="J407" t="str">
        <f>VLOOKUP(C407,MOVI!C:H,4,0)</f>
        <v>Collection</v>
      </c>
      <c r="K407" t="str">
        <f>VLOOKUP(C407,FPT!B:I,4,0)</f>
        <v>Collection</v>
      </c>
      <c r="L407" t="str">
        <f t="shared" si="675"/>
        <v/>
      </c>
      <c r="M407" t="str">
        <f>VLOOKUP(C407,MOVI!C:DT,5,0)</f>
        <v>Associate</v>
      </c>
      <c r="N407" t="str">
        <f>VLOOKUP(C407,FPT!B:L,5,0)</f>
        <v>Associate</v>
      </c>
      <c r="O407" t="str">
        <f t="shared" si="676"/>
        <v/>
      </c>
      <c r="P407" t="str">
        <f>VLOOKUP(C407,MOVI!C:DT,6,0)</f>
        <v>Debt Collection Officer</v>
      </c>
      <c r="Q407" t="str">
        <f>VLOOKUP(C407,FPT!B:O,6,0)</f>
        <v>Debt Collection Officer</v>
      </c>
      <c r="R407" t="str">
        <f t="shared" si="677"/>
        <v/>
      </c>
      <c r="S407" t="str">
        <f>VLOOKUP(C407,MOVI!C:DT,7,0)</f>
        <v>South</v>
      </c>
      <c r="T407" t="str">
        <f>VLOOKUP(C407,FPT!B:R,7,0)</f>
        <v>South</v>
      </c>
      <c r="U407" t="str">
        <f t="shared" si="678"/>
        <v/>
      </c>
      <c r="V407" t="str">
        <f>VLOOKUP(C407,MOVI!C:DT,8,0)</f>
        <v>Việt Phú</v>
      </c>
      <c r="W407" t="str">
        <f>VLOOKUP(C407,FPT!B:U,8,0)</f>
        <v>Việt Phú</v>
      </c>
      <c r="X407" t="str">
        <f t="shared" si="679"/>
        <v/>
      </c>
      <c r="Y407" t="str">
        <f>VLOOKUP(C407,MOVI!C:DT,9,0)</f>
        <v>Full-time</v>
      </c>
      <c r="Z407" t="str">
        <f>VLOOKUP(C407,FPT!B:X,9,0)</f>
        <v>Full-time</v>
      </c>
      <c r="AA407" t="str">
        <f t="shared" si="680"/>
        <v/>
      </c>
      <c r="AB407" t="str">
        <f>VLOOKUP(C407,MOVI!C:DT,10,0)</f>
        <v>Probation</v>
      </c>
      <c r="AC407" t="str">
        <f>VLOOKUP(C407,FPT!B:AA,10,0)</f>
        <v>Probation</v>
      </c>
      <c r="AD407" t="str">
        <f t="shared" si="681"/>
        <v/>
      </c>
      <c r="AE407" s="247">
        <f>VLOOKUP(C407,MOVI!C:DT,11,0)</f>
        <v>44531</v>
      </c>
      <c r="AF407" s="247">
        <f>VLOOKUP(C407,FPT!B:AD,11,0)</f>
        <v>44531</v>
      </c>
      <c r="AG407" t="str">
        <f t="shared" si="682"/>
        <v/>
      </c>
      <c r="AH407" s="260" t="str">
        <f>VLOOKUP(C407,MOVI!C:DT,12,0)</f>
        <v/>
      </c>
      <c r="AI407" s="260"/>
      <c r="AJ407" t="str">
        <f t="shared" si="782"/>
        <v/>
      </c>
      <c r="AK407">
        <f>VLOOKUP(C407,MOVI!C:DT,13,0)</f>
        <v>0</v>
      </c>
      <c r="AL407" s="247">
        <f>VLOOKUP(C407,FPT!B:AJ,13,0)</f>
        <v>0</v>
      </c>
      <c r="AM407" t="str">
        <f t="shared" si="781"/>
        <v/>
      </c>
      <c r="AN407" s="247">
        <f>VLOOKUP(C407,MOVI!C:DT,14,0)</f>
        <v>0</v>
      </c>
      <c r="AO407" s="247">
        <f>VLOOKUP(C407,FPT!B:AM,14,0)</f>
        <v>0</v>
      </c>
      <c r="AP407" t="str">
        <f t="shared" si="683"/>
        <v/>
      </c>
      <c r="AQ407" t="str">
        <f>VLOOKUP(C407,MOVI!C:DT,15,0)</f>
        <v>JO</v>
      </c>
      <c r="AR407" s="247" t="str">
        <f>VLOOKUP(C407,FPT!B:AP,15,0)</f>
        <v>JO</v>
      </c>
      <c r="AS407" t="str">
        <f t="shared" si="684"/>
        <v/>
      </c>
      <c r="AT407" s="282">
        <f>VLOOKUP(C407,MOVI!C:DT,16,0)</f>
        <v>0.1</v>
      </c>
      <c r="AU407" s="247" t="str">
        <f>VLOOKUP(C407,FPT!B:AS,16,0)</f>
        <v>10%</v>
      </c>
      <c r="AV407" t="str">
        <f t="shared" si="685"/>
        <v>Lệch</v>
      </c>
      <c r="AW407" t="str">
        <f>VLOOKUP(C407,MOVI!C:DT,17,0)</f>
        <v>L</v>
      </c>
      <c r="AX407" s="247" t="str">
        <f>VLOOKUP(C407,FPT!B:AV,17,0)</f>
        <v>L</v>
      </c>
      <c r="AY407" t="str">
        <f t="shared" si="686"/>
        <v/>
      </c>
      <c r="AZ407">
        <f>VLOOKUP(C407,MOVI!C:DT,18,0)</f>
        <v>0</v>
      </c>
      <c r="BA407" s="247">
        <f>VLOOKUP(C407,FPT!B:AY,18,0)</f>
        <v>0</v>
      </c>
      <c r="BB407" t="str">
        <f t="shared" si="687"/>
        <v/>
      </c>
      <c r="BC407" s="275">
        <f>VLOOKUP(C407,MOVI!C:DT,19,0)</f>
        <v>5000000</v>
      </c>
      <c r="BD407" s="275">
        <f>VLOOKUP(C407,FPT!B:BB,19,0)</f>
        <v>5000000</v>
      </c>
      <c r="BE407" t="str">
        <f t="shared" si="688"/>
        <v/>
      </c>
      <c r="BF407">
        <f>VLOOKUP(C407,MOVI!C:DT,20,0)</f>
        <v>0</v>
      </c>
      <c r="BG407" s="252">
        <f>VLOOKUP(C407,FPT!B:BE,20,0)</f>
        <v>0</v>
      </c>
      <c r="BH407" t="str">
        <f t="shared" si="689"/>
        <v/>
      </c>
      <c r="BI407" s="275">
        <f>VLOOKUP(C407,MOVI!C:DT,21,0)</f>
        <v>5000000</v>
      </c>
      <c r="BJ407" s="275">
        <f>VLOOKUP(C407,FPT!B:BH,21,0)</f>
        <v>5000000</v>
      </c>
      <c r="BK407" t="str">
        <f t="shared" si="690"/>
        <v/>
      </c>
      <c r="BL407" s="275">
        <f>VLOOKUP(C407,MOVI!C:DT,22,0)</f>
        <v>0</v>
      </c>
      <c r="BM407" s="275">
        <f>VLOOKUP(C407,FPT!B:BK,22,0)</f>
        <v>0</v>
      </c>
      <c r="BN407" t="str">
        <f t="shared" si="691"/>
        <v/>
      </c>
      <c r="BO407" s="275">
        <f>VLOOKUP(C407,MOVI!C:DT,23,0)</f>
        <v>0</v>
      </c>
      <c r="BP407" s="275">
        <f>VLOOKUP(C407,FPT!B:BN,23,0)</f>
        <v>0</v>
      </c>
      <c r="BQ407" t="str">
        <f t="shared" si="692"/>
        <v/>
      </c>
      <c r="BR407" s="275">
        <f>VLOOKUP(C407,MOVI!C:DT,24,0)</f>
        <v>0</v>
      </c>
      <c r="BS407" s="275">
        <f>VLOOKUP(C407,FPT!B:BQ,24,0)</f>
        <v>0</v>
      </c>
      <c r="BT407" t="str">
        <f t="shared" si="693"/>
        <v/>
      </c>
      <c r="BU407" s="275">
        <f>VLOOKUP(C407,MOVI!C:DT,25,0)</f>
        <v>0</v>
      </c>
      <c r="BV407" s="275">
        <f>VLOOKUP(C407,FPT!B:BT,25,0)</f>
        <v>0</v>
      </c>
      <c r="BW407" t="str">
        <f t="shared" si="694"/>
        <v/>
      </c>
      <c r="BX407" s="275">
        <f>VLOOKUP(C407,MOVI!C:DT,26,0)</f>
        <v>0</v>
      </c>
      <c r="BY407" s="275">
        <f>VLOOKUP(C407,FPT!B:BW,26,0)</f>
        <v>0</v>
      </c>
      <c r="BZ407" t="str">
        <f t="shared" si="695"/>
        <v/>
      </c>
      <c r="CA407" s="275">
        <f>VLOOKUP(C407,MOVI!C:DT,27,0)</f>
        <v>0</v>
      </c>
      <c r="CB407" s="275">
        <f>VLOOKUP(C407,FPT!B:BZ,27,0)</f>
        <v>0</v>
      </c>
      <c r="CC407" t="str">
        <f t="shared" si="696"/>
        <v/>
      </c>
      <c r="CD407" s="275">
        <f>VLOOKUP(C407,MOVI!C:DT,28,0)</f>
        <v>0</v>
      </c>
      <c r="CE407" s="275">
        <f>VLOOKUP(C407,FPT!B:CC,28,0)</f>
        <v>0</v>
      </c>
      <c r="CF407" t="str">
        <f t="shared" si="697"/>
        <v/>
      </c>
      <c r="CG407" t="str">
        <f>VLOOKUP(C407,MOVI!C:DT,29,0)</f>
        <v>CN</v>
      </c>
      <c r="CH407" s="252" t="str">
        <f>VLOOKUP(C407,FPT!B:CF,29,0)</f>
        <v>CN</v>
      </c>
      <c r="CI407" t="str">
        <f t="shared" si="698"/>
        <v/>
      </c>
      <c r="CJ407">
        <f>VLOOKUP(C407,MOVI!C:DT,30,0)</f>
        <v>26</v>
      </c>
      <c r="CK407" s="252">
        <f>VLOOKUP(C407,FPT!B:CI,30,0)</f>
        <v>26</v>
      </c>
      <c r="CL407" t="str">
        <f t="shared" si="699"/>
        <v/>
      </c>
      <c r="CM407">
        <f>VLOOKUP(C407,MOVI!C:DT,31,0)</f>
        <v>22</v>
      </c>
      <c r="CN407" s="252">
        <f>VLOOKUP(C407,FPT!B:CL,31,0)</f>
        <v>22</v>
      </c>
      <c r="CO407" t="str">
        <f t="shared" si="700"/>
        <v/>
      </c>
      <c r="CP407" s="275">
        <f>VLOOKUP(C407,MOVI!C:DT,32,0)</f>
        <v>0</v>
      </c>
      <c r="CQ407" s="275">
        <f>VLOOKUP(C407,FPT!B:CO,32,0)</f>
        <v>0</v>
      </c>
      <c r="CR407" t="str">
        <f t="shared" si="701"/>
        <v/>
      </c>
      <c r="CS407" s="275">
        <f>VLOOKUP(C407,MOVI!C:DT,33,0)</f>
        <v>0</v>
      </c>
      <c r="CT407" s="275">
        <f>VLOOKUP(C407,FPT!B:CR,33,0)</f>
        <v>0</v>
      </c>
      <c r="CU407" t="str">
        <f t="shared" si="702"/>
        <v/>
      </c>
      <c r="CV407" s="275">
        <f>VLOOKUP(C407,MOVI!C:DT,34,0)</f>
        <v>0</v>
      </c>
      <c r="CW407" s="275">
        <f>VLOOKUP(C407,FPT!B:CU,34,0)</f>
        <v>0</v>
      </c>
      <c r="CX407" t="str">
        <f t="shared" si="703"/>
        <v/>
      </c>
      <c r="CY407" s="275">
        <f>VLOOKUP(C407,MOVI!C:DT,35,0)</f>
        <v>22</v>
      </c>
      <c r="CZ407" s="275">
        <f>VLOOKUP(C407,FPT!B:CX,35,0)</f>
        <v>22</v>
      </c>
      <c r="DA407" t="str">
        <f t="shared" si="704"/>
        <v/>
      </c>
      <c r="DB407" s="275">
        <f>VLOOKUP(C407,MOVI!C:DT,36,0)</f>
        <v>0</v>
      </c>
      <c r="DC407" s="275">
        <f>VLOOKUP(C407,FPT!B:DA,36,0)</f>
        <v>0</v>
      </c>
      <c r="DD407" t="str">
        <f t="shared" si="705"/>
        <v/>
      </c>
      <c r="DE407" s="275">
        <f>VLOOKUP(C407,MOVI!C:DT,37,0)</f>
        <v>0</v>
      </c>
      <c r="DF407" s="275">
        <f>VLOOKUP(C407,FPT!B:DD,37,0)</f>
        <v>0</v>
      </c>
      <c r="DG407" t="str">
        <f t="shared" si="706"/>
        <v/>
      </c>
      <c r="DH407" s="275">
        <f>VLOOKUP(C407,MOVI!C:DT,38,0)</f>
        <v>0</v>
      </c>
      <c r="DI407" s="275">
        <f>VLOOKUP(C407,FPT!B:DG,38,0)</f>
        <v>0</v>
      </c>
      <c r="DJ407" t="str">
        <f t="shared" si="707"/>
        <v/>
      </c>
      <c r="DK407" s="275">
        <f>VLOOKUP(C407,MOVI!C:DT,39,0)</f>
        <v>0</v>
      </c>
      <c r="DL407" s="275">
        <f>VLOOKUP(C407,FPT!B:DJ,39,0)</f>
        <v>0</v>
      </c>
      <c r="DM407" t="str">
        <f t="shared" si="708"/>
        <v/>
      </c>
      <c r="DN407" s="275">
        <f>VLOOKUP(C407,MOVI!C:DT,40,0)</f>
        <v>0</v>
      </c>
      <c r="DO407" s="275">
        <f>VLOOKUP(C407,FPT!B:DM,40,0)</f>
        <v>0</v>
      </c>
      <c r="DP407" t="str">
        <f t="shared" si="709"/>
        <v/>
      </c>
      <c r="DQ407" s="275">
        <f>VLOOKUP(C407,MOVI!C:DT,41,0)</f>
        <v>0</v>
      </c>
      <c r="DR407" s="275">
        <f>VLOOKUP(C407,FPT!B:DP,41,0)</f>
        <v>0</v>
      </c>
      <c r="DS407" t="str">
        <f t="shared" si="710"/>
        <v/>
      </c>
      <c r="DT407" s="275">
        <f>VLOOKUP(C407,MOVI!C:DT,42,0)</f>
        <v>4230769</v>
      </c>
      <c r="DU407" s="275">
        <f>ROUND(VLOOKUP(C407,FPT!B:DS,42,0),0)</f>
        <v>4230769</v>
      </c>
      <c r="DV407" t="str">
        <f t="shared" si="711"/>
        <v/>
      </c>
      <c r="DW407" s="275">
        <f>VLOOKUP(C407,MOVI!C:DT,43,0)</f>
        <v>0</v>
      </c>
      <c r="DX407" s="275">
        <f>VLOOKUP(C407,FPT!B:DV,43,0)</f>
        <v>0</v>
      </c>
      <c r="DY407" t="str">
        <f t="shared" si="712"/>
        <v/>
      </c>
      <c r="DZ407" s="275">
        <f>VLOOKUP(C407,MOVI!C:DT,44,0)</f>
        <v>0</v>
      </c>
      <c r="EA407" s="275">
        <f>VLOOKUP(C407,FPT!B:DY,44,0)</f>
        <v>0</v>
      </c>
      <c r="EB407" t="str">
        <f t="shared" si="713"/>
        <v/>
      </c>
      <c r="EC407" s="275">
        <f>VLOOKUP(C407,MOVI!C:DT,45,0)</f>
        <v>4230769</v>
      </c>
      <c r="ED407" s="275">
        <f>ROUND(VLOOKUP(C407,FPT!B:EB,45,0),0)</f>
        <v>4230769</v>
      </c>
      <c r="EE407" t="str">
        <f t="shared" si="714"/>
        <v/>
      </c>
      <c r="EF407" s="275">
        <f>VLOOKUP(C407,MOVI!C:DT,46,0)</f>
        <v>0</v>
      </c>
      <c r="EG407" s="275">
        <f>VLOOKUP(C407,FPT!B:EE,46,0)</f>
        <v>0</v>
      </c>
      <c r="EH407" t="str">
        <f t="shared" si="715"/>
        <v/>
      </c>
      <c r="EI407" s="275">
        <f>VLOOKUP(C407,MOVI!C:DT,47,0)</f>
        <v>0</v>
      </c>
      <c r="EJ407" s="275">
        <f>VLOOKUP(C407,FPT!B:EH,47,0)</f>
        <v>0</v>
      </c>
      <c r="EK407" t="str">
        <f t="shared" si="716"/>
        <v/>
      </c>
      <c r="EL407" s="275">
        <f>VLOOKUP(C407,MOVI!C:DT,48,0)</f>
        <v>0</v>
      </c>
      <c r="EM407" s="275">
        <f>VLOOKUP(C407,FPT!B:EK,48,0)</f>
        <v>0</v>
      </c>
      <c r="EN407" t="str">
        <f t="shared" si="717"/>
        <v/>
      </c>
      <c r="EO407" s="275">
        <f>VLOOKUP(C407,MOVI!C:DT,49,0)</f>
        <v>0</v>
      </c>
      <c r="EP407" s="275">
        <f>VLOOKUP(C407,FPT!B:EN,49,0)</f>
        <v>0</v>
      </c>
      <c r="EQ407" t="str">
        <f t="shared" si="718"/>
        <v/>
      </c>
      <c r="ER407" s="275">
        <f>VLOOKUP(C407,MOVI!C:DT,50,0)</f>
        <v>0</v>
      </c>
      <c r="ES407" s="275">
        <f>VLOOKUP(C407,FPT!B:EQ,50,0)</f>
        <v>0</v>
      </c>
      <c r="ET407" t="str">
        <f t="shared" si="719"/>
        <v/>
      </c>
      <c r="EU407" s="275">
        <f>VLOOKUP(C407,MOVI!C:DT,51,0)</f>
        <v>0</v>
      </c>
      <c r="EV407" s="275">
        <f>VLOOKUP(C407,FPT!B:ET,51,0)</f>
        <v>0</v>
      </c>
      <c r="EW407" t="str">
        <f t="shared" si="720"/>
        <v/>
      </c>
      <c r="EX407" s="275">
        <f>VLOOKUP(C407,MOVI!C:DT,52,0)</f>
        <v>0</v>
      </c>
      <c r="EY407" s="275">
        <f>VLOOKUP(C407,FPT!B:EW,52,0)</f>
        <v>0</v>
      </c>
      <c r="EZ407" t="str">
        <f t="shared" si="721"/>
        <v/>
      </c>
      <c r="FA407" s="275">
        <f>VLOOKUP(C407,MOVI!C:DT,53,0)</f>
        <v>0</v>
      </c>
      <c r="FB407" s="275">
        <f>VLOOKUP(C407,FPT!B:EZ,53,0)</f>
        <v>0</v>
      </c>
      <c r="FC407" t="str">
        <f t="shared" si="722"/>
        <v/>
      </c>
      <c r="FD407" s="275">
        <f>VLOOKUP(C407,MOVI!C:DT,54,0)</f>
        <v>0</v>
      </c>
      <c r="FE407" s="275">
        <f>VLOOKUP(C407,FPT!B:FC,54,0)</f>
        <v>0</v>
      </c>
      <c r="FF407" t="str">
        <f t="shared" si="723"/>
        <v/>
      </c>
      <c r="FG407" s="275">
        <f>VLOOKUP(C407,MOVI!C:DT,55,0)</f>
        <v>0</v>
      </c>
      <c r="FH407" s="275">
        <f>VLOOKUP(C407,FPT!B:FF,55,0)</f>
        <v>0</v>
      </c>
      <c r="FI407" t="str">
        <f t="shared" si="724"/>
        <v/>
      </c>
      <c r="FJ407" s="275">
        <f>VLOOKUP(C407,MOVI!C:DT,56,0)</f>
        <v>0</v>
      </c>
      <c r="FK407" s="275">
        <f>VLOOKUP(C407,FPT!B:FI,56,0)</f>
        <v>0</v>
      </c>
      <c r="FL407" t="str">
        <f t="shared" si="725"/>
        <v/>
      </c>
      <c r="FM407" s="275">
        <f>VLOOKUP(C407,MOVI!C:DT,57,0)</f>
        <v>0</v>
      </c>
      <c r="FN407" s="275">
        <f>VLOOKUP(C407,FPT!B:FL,57,0)</f>
        <v>0</v>
      </c>
      <c r="FO407" t="str">
        <f t="shared" si="726"/>
        <v/>
      </c>
      <c r="FP407" s="275">
        <f>VLOOKUP(C407,MOVI!C:DT,58,0)</f>
        <v>0</v>
      </c>
      <c r="FQ407" s="275">
        <f>VLOOKUP(C407,FPT!B:FO,58,0)</f>
        <v>0</v>
      </c>
      <c r="FR407" t="str">
        <f t="shared" si="727"/>
        <v/>
      </c>
      <c r="FS407" s="275">
        <f>VLOOKUP(C407,MOVI!C:DT,59,0)</f>
        <v>0</v>
      </c>
      <c r="FT407" s="275">
        <f>VLOOKUP(C407,FPT!B:FR,59,0)</f>
        <v>0</v>
      </c>
      <c r="FU407" t="str">
        <f t="shared" si="728"/>
        <v/>
      </c>
      <c r="FV407" s="275">
        <f>VLOOKUP(C407,MOVI!C:DT,60,0)</f>
        <v>0</v>
      </c>
      <c r="FW407" s="275">
        <f>VLOOKUP(C407,FPT!B:FU,60,0)</f>
        <v>0</v>
      </c>
      <c r="FX407" t="str">
        <f t="shared" si="729"/>
        <v/>
      </c>
      <c r="FY407" s="275">
        <f>VLOOKUP(C407,MOVI!C:DT,61,0)</f>
        <v>0</v>
      </c>
      <c r="FZ407" s="275">
        <f>VLOOKUP(C407,FPT!B:FX,61,0)</f>
        <v>0</v>
      </c>
      <c r="GA407" t="str">
        <f t="shared" si="730"/>
        <v/>
      </c>
      <c r="GB407" s="275">
        <f>VLOOKUP(C407,MOVI!C:DT,62,0)</f>
        <v>0</v>
      </c>
      <c r="GC407" s="275">
        <f>VLOOKUP(C407,FPT!B:GA,62,0)</f>
        <v>0</v>
      </c>
      <c r="GD407" t="str">
        <f t="shared" si="731"/>
        <v/>
      </c>
      <c r="GE407" s="275">
        <f>VLOOKUP(C407,MOVI!C:DT,63,0)</f>
        <v>0</v>
      </c>
      <c r="GF407" s="275">
        <f>VLOOKUP(C407,FPT!B:GD,63,0)</f>
        <v>0</v>
      </c>
      <c r="GG407" t="str">
        <f t="shared" si="732"/>
        <v/>
      </c>
      <c r="GH407" s="275">
        <f>VLOOKUP(C407,MOVI!C:DT,64,0)</f>
        <v>0</v>
      </c>
      <c r="GI407" s="275">
        <f>VLOOKUP(C407,FPT!B:GG,64,0)</f>
        <v>0</v>
      </c>
      <c r="GJ407" t="str">
        <f t="shared" si="733"/>
        <v/>
      </c>
      <c r="GK407" s="275">
        <f>VLOOKUP(C407,MOVI!C:DT,65,0)</f>
        <v>0</v>
      </c>
      <c r="GL407" s="275">
        <f>VLOOKUP(C407,FPT!B:GJ,65,0)</f>
        <v>0</v>
      </c>
      <c r="GM407" t="str">
        <f t="shared" si="734"/>
        <v/>
      </c>
      <c r="GN407" s="275">
        <f>VLOOKUP(C407,MOVI!C:DT,66,0)</f>
        <v>0</v>
      </c>
      <c r="GO407" s="275">
        <f>VLOOKUP(C407,FPT!B:GM,66,0)</f>
        <v>0</v>
      </c>
      <c r="GP407" t="str">
        <f t="shared" si="735"/>
        <v/>
      </c>
      <c r="GQ407" s="275">
        <f>VLOOKUP(C407,MOVI!C:DT,67,0)</f>
        <v>0</v>
      </c>
      <c r="GR407" s="275">
        <f>VLOOKUP(C407,FPT!B:GP,67,0)</f>
        <v>0</v>
      </c>
      <c r="GS407" t="str">
        <f t="shared" si="736"/>
        <v/>
      </c>
      <c r="GT407" s="275">
        <f>VLOOKUP(C407,MOVI!C:DT,68,0)</f>
        <v>0</v>
      </c>
      <c r="GU407" s="275">
        <f>VLOOKUP(C407,FPT!B:GS,68,0)</f>
        <v>0</v>
      </c>
      <c r="GV407" t="str">
        <f t="shared" si="737"/>
        <v/>
      </c>
      <c r="GW407" s="275">
        <f>VLOOKUP(C407,MOVI!C:DT,69,0)</f>
        <v>0</v>
      </c>
      <c r="GX407" s="275">
        <f>VLOOKUP(C407,FPT!B:GV,69,0)</f>
        <v>0</v>
      </c>
      <c r="GY407" t="str">
        <f t="shared" si="738"/>
        <v/>
      </c>
      <c r="GZ407" s="275">
        <f>VLOOKUP(C407,MOVI!C:DT,70,0)</f>
        <v>0</v>
      </c>
      <c r="HA407" s="275">
        <f>VLOOKUP(C407,FPT!B:GY,70,0)</f>
        <v>0</v>
      </c>
      <c r="HB407" t="str">
        <f t="shared" si="739"/>
        <v/>
      </c>
      <c r="HC407" s="275">
        <f>VLOOKUP(C407,MOVI!C:DT,71,0)</f>
        <v>4230769</v>
      </c>
      <c r="HD407" s="275">
        <f>ROUND(VLOOKUP(C407,FPT!B:HB,71,0),0)</f>
        <v>4230769</v>
      </c>
      <c r="HE407" t="str">
        <f t="shared" si="740"/>
        <v/>
      </c>
      <c r="HF407" s="275">
        <f>ROUND(VLOOKUP(C407,MOVI!C:DT,72,0),0)</f>
        <v>0</v>
      </c>
      <c r="HG407" s="275">
        <f>ROUND(VLOOKUP(C407,FPT!B:HE,72,0),0)</f>
        <v>0</v>
      </c>
      <c r="HH407" t="str">
        <f t="shared" si="741"/>
        <v/>
      </c>
      <c r="HI407" s="275">
        <f>VLOOKUP(C407,MOVI!C:DT,73,0)</f>
        <v>0</v>
      </c>
      <c r="HJ407" s="275">
        <f>VLOOKUP(C407,FPT!B:HH,73,0)</f>
        <v>0</v>
      </c>
      <c r="HK407" t="str">
        <f t="shared" si="742"/>
        <v/>
      </c>
      <c r="HL407" s="275">
        <f>VLOOKUP(C407,MOVI!C:DT,74,0)</f>
        <v>0</v>
      </c>
      <c r="HM407" s="275">
        <f>VLOOKUP(C407,FPT!B:HK,74,0)</f>
        <v>0</v>
      </c>
      <c r="HN407" t="str">
        <f t="shared" si="743"/>
        <v/>
      </c>
      <c r="HO407" s="275">
        <f>VLOOKUP(C407,MOVI!C:DT,75,0)</f>
        <v>0</v>
      </c>
      <c r="HP407" s="275">
        <f>VLOOKUP(C407,FPT!B:HN,75,0)</f>
        <v>0</v>
      </c>
      <c r="HQ407" t="str">
        <f t="shared" si="744"/>
        <v/>
      </c>
      <c r="HR407" s="275">
        <f>VLOOKUP(C407,MOVI!C:DT,76,0)</f>
        <v>0</v>
      </c>
      <c r="HS407" s="275">
        <f>VLOOKUP(C407,FPT!B:HQ,76,0)</f>
        <v>0</v>
      </c>
      <c r="HT407" t="str">
        <f t="shared" si="745"/>
        <v/>
      </c>
      <c r="HU407" s="275">
        <f>VLOOKUP(C407,MOVI!C:DT,77,0)</f>
        <v>0</v>
      </c>
      <c r="HV407" s="275">
        <f>VLOOKUP(C407,FPT!B:HT,77,0)</f>
        <v>0</v>
      </c>
      <c r="HW407" t="str">
        <f t="shared" si="746"/>
        <v/>
      </c>
      <c r="HX407" s="274">
        <f>VLOOKUP(C407,MOVI!C:CB,78,0)</f>
        <v>0</v>
      </c>
      <c r="HY407" s="261">
        <f>VLOOKUP(C407,FPT!$B:$CA,78,0)</f>
        <v>0</v>
      </c>
      <c r="HZ407" t="str">
        <f t="shared" si="747"/>
        <v/>
      </c>
      <c r="IA407" s="275">
        <f>VLOOKUP(C407,MOVI!C:CD,79,0)</f>
        <v>0</v>
      </c>
      <c r="IB407" s="275">
        <f>VLOOKUP(C407,FPT!B:HZ,79,0)</f>
        <v>0</v>
      </c>
      <c r="IC407" t="str">
        <f t="shared" si="748"/>
        <v/>
      </c>
      <c r="ID407" s="275">
        <f>VLOOKUP(C407,MOVI!C:CD,80,0)</f>
        <v>0</v>
      </c>
      <c r="IE407" s="275">
        <f>VLOOKUP(C407,FPT!B:IC,80,0)</f>
        <v>0</v>
      </c>
      <c r="IF407" t="str">
        <f t="shared" si="749"/>
        <v/>
      </c>
      <c r="IG407" s="275">
        <f>VLOOKUP(C407,MOVI!C:DT,81,0)</f>
        <v>0</v>
      </c>
      <c r="IH407" s="275">
        <f>VLOOKUP(C407,FPT!B:IF,81,0)</f>
        <v>0</v>
      </c>
      <c r="II407" t="str">
        <f t="shared" si="750"/>
        <v/>
      </c>
      <c r="IJ407" s="275">
        <f>VLOOKUP(C407,MOVI!C:DT,82,0)</f>
        <v>0</v>
      </c>
      <c r="IK407" s="275">
        <f>VLOOKUP(C407,FPT!B:II,82,0)</f>
        <v>0</v>
      </c>
      <c r="IL407" t="str">
        <f t="shared" si="751"/>
        <v/>
      </c>
      <c r="IM407" s="275">
        <f>ROUND(VLOOKUP(C407,MOVI!C:DT,83,0),0)</f>
        <v>0</v>
      </c>
      <c r="IN407" s="275">
        <f>ROUND(VLOOKUP(C407,FPT!B:IL,83,0),0)</f>
        <v>0</v>
      </c>
      <c r="IO407" t="str">
        <f t="shared" si="752"/>
        <v/>
      </c>
      <c r="IP407" s="275">
        <f>ROUND(VLOOKUP(C407,MOVI!C:DT,84,0),0)</f>
        <v>4230769</v>
      </c>
      <c r="IQ407" s="275">
        <f>ROUND(VLOOKUP(C407,FPT!B:IO,84,0),0)</f>
        <v>4230769</v>
      </c>
      <c r="IR407" t="str">
        <f t="shared" si="753"/>
        <v/>
      </c>
      <c r="IS407" s="275">
        <f>ROUND(VLOOKUP(C407,MOVI!C:DT,85,0),0)</f>
        <v>423077</v>
      </c>
      <c r="IT407" s="275">
        <f>ROUND(VLOOKUP(C407,FPT!B:IR,85,0),0)</f>
        <v>423077</v>
      </c>
      <c r="IU407" t="str">
        <f t="shared" si="754"/>
        <v/>
      </c>
      <c r="IV407" s="275">
        <f>VLOOKUP(C407,MOVI!C:DT,86,0)</f>
        <v>0</v>
      </c>
      <c r="IW407" s="275">
        <f>VLOOKUP(C407,FPT!B:IU,86,0)</f>
        <v>0</v>
      </c>
      <c r="IX407" t="str">
        <f t="shared" si="755"/>
        <v/>
      </c>
      <c r="IY407" s="275">
        <f>ROUND(VLOOKUP(C407,MOVI!C:DT,87,0),0)</f>
        <v>423077</v>
      </c>
      <c r="IZ407" s="275">
        <f>ROUND(VLOOKUP(C407,FPT!B:IX,87,0),0)</f>
        <v>423077</v>
      </c>
      <c r="JA407" t="str">
        <f t="shared" si="756"/>
        <v/>
      </c>
      <c r="JB407" s="275">
        <f>VLOOKUP(C407,MOVI!C:DT,88,0)</f>
        <v>0</v>
      </c>
      <c r="JC407" s="275">
        <f>VLOOKUP(C407,FPT!B:JA,88,0)</f>
        <v>0</v>
      </c>
      <c r="JD407" t="str">
        <f t="shared" si="757"/>
        <v/>
      </c>
      <c r="JE407" s="275">
        <f>VLOOKUP(C407,MOVI!C:DT,89,0)</f>
        <v>0</v>
      </c>
      <c r="JF407" s="275">
        <f>VLOOKUP(C407,FPT!B:JD,89,0)</f>
        <v>0</v>
      </c>
      <c r="JG407" t="str">
        <f t="shared" si="758"/>
        <v/>
      </c>
      <c r="JH407" s="275">
        <f>VLOOKUP(C407,MOVI!C:DT,90,0)</f>
        <v>0</v>
      </c>
      <c r="JI407" s="275">
        <f>VLOOKUP(C407,FPT!B:JG,90,0)</f>
        <v>0</v>
      </c>
      <c r="JJ407" t="str">
        <f t="shared" si="759"/>
        <v/>
      </c>
      <c r="JK407" s="275">
        <f>VLOOKUP(C407,MOVI!C:DT,91,0)</f>
        <v>0</v>
      </c>
      <c r="JL407" s="275">
        <f>VLOOKUP(C407,FPT!B:JJ,91,0)</f>
        <v>0</v>
      </c>
      <c r="JM407" t="str">
        <f t="shared" si="760"/>
        <v/>
      </c>
      <c r="JN407" s="275">
        <f>VLOOKUP(C407,MOVI!C:DT,92,0)</f>
        <v>0</v>
      </c>
      <c r="JO407" s="275">
        <f>VLOOKUP(C407,FPT!B:JM,92,0)</f>
        <v>0</v>
      </c>
      <c r="JP407" t="str">
        <f t="shared" si="761"/>
        <v/>
      </c>
      <c r="JQ407" s="275">
        <f>VLOOKUP(C407,MOVI!C:DT,93,0)</f>
        <v>0</v>
      </c>
      <c r="JR407" s="275">
        <f>VLOOKUP(C407,FPT!B:JP,93,0)</f>
        <v>0</v>
      </c>
      <c r="JS407" t="str">
        <f t="shared" si="762"/>
        <v/>
      </c>
      <c r="JT407" s="275">
        <f>VLOOKUP(C407,MOVI!C:DT,94,0)</f>
        <v>0</v>
      </c>
      <c r="JU407" s="275">
        <f>VLOOKUP(C407,FPT!B:JS,94,0)</f>
        <v>0</v>
      </c>
      <c r="JV407" t="str">
        <f t="shared" si="763"/>
        <v/>
      </c>
      <c r="JW407" s="275">
        <f>VLOOKUP(C407,MOVI!C:DT,95,0)</f>
        <v>3807692</v>
      </c>
      <c r="JX407" s="275">
        <f>VLOOKUP(C407,FPT!B:JV,95,0)</f>
        <v>3807692</v>
      </c>
      <c r="JY407" t="str">
        <f t="shared" si="764"/>
        <v/>
      </c>
      <c r="JZ407" s="275">
        <f>VLOOKUP(C407,MOVI!C:DT,96,0)</f>
        <v>0</v>
      </c>
      <c r="KA407" s="275">
        <f>VLOOKUP(C407,FPT!B:JY,96,0)</f>
        <v>0</v>
      </c>
      <c r="KB407" t="str">
        <f t="shared" si="765"/>
        <v/>
      </c>
      <c r="KC407" s="275">
        <f>VLOOKUP(C407,MOVI!C:DT,97,0)</f>
        <v>3807692</v>
      </c>
      <c r="KD407" s="275">
        <f>VLOOKUP(C407,FPT!B:KB,97,0)</f>
        <v>3807692</v>
      </c>
      <c r="KE407" t="str">
        <f t="shared" si="766"/>
        <v/>
      </c>
      <c r="KF407" s="275">
        <f>VLOOKUP(C407,MOVI!C:DT,98,0)</f>
        <v>0</v>
      </c>
      <c r="KG407" s="275">
        <f>VLOOKUP(C407,FPT!B:KE,98,0)</f>
        <v>0</v>
      </c>
      <c r="KH407" t="str">
        <f t="shared" si="767"/>
        <v/>
      </c>
      <c r="KI407" s="275">
        <f>VLOOKUP(C407,MOVI!C:DT,99,0)</f>
        <v>0</v>
      </c>
      <c r="KJ407" s="275">
        <f>VLOOKUP(C407,FPT!B:KH,99,0)</f>
        <v>0</v>
      </c>
      <c r="KK407" t="str">
        <f t="shared" si="768"/>
        <v/>
      </c>
      <c r="KL407" s="275">
        <f>VLOOKUP(C407,MOVI!C:DT,100,0)</f>
        <v>0</v>
      </c>
      <c r="KM407" s="275">
        <f>VLOOKUP(C407,FPT!B:KK,100,0)</f>
        <v>0</v>
      </c>
      <c r="KN407" t="str">
        <f t="shared" si="769"/>
        <v/>
      </c>
      <c r="KO407" s="275">
        <f>VLOOKUP(C407,MOVI!C:DT,101,0)</f>
        <v>0</v>
      </c>
      <c r="KP407" s="275">
        <f>VLOOKUP(C407,FPT!B:KN,101,0)</f>
        <v>0</v>
      </c>
      <c r="KQ407" t="str">
        <f t="shared" si="770"/>
        <v/>
      </c>
      <c r="KR407" s="275">
        <f>VLOOKUP(C407,MOVI!C:DT,102,0)</f>
        <v>0</v>
      </c>
      <c r="KS407" s="275">
        <f>VLOOKUP(C407,FPT!B:KQ,102,0)</f>
        <v>0</v>
      </c>
      <c r="KT407" t="str">
        <f t="shared" si="771"/>
        <v/>
      </c>
      <c r="KU407" s="275">
        <f>VLOOKUP(C407,MOVI!C:DT,103,0)</f>
        <v>0</v>
      </c>
      <c r="KV407" s="275">
        <f>VLOOKUP(C407,FPT!B:KT,103,0)</f>
        <v>0</v>
      </c>
      <c r="KW407" t="str">
        <f t="shared" si="772"/>
        <v/>
      </c>
      <c r="KX407" s="275">
        <f>VLOOKUP(C407,MOVI!C:DT,104,0)</f>
        <v>0</v>
      </c>
      <c r="KY407" s="275">
        <f>VLOOKUP(C407,FPT!B:KW,104,0)</f>
        <v>0</v>
      </c>
      <c r="KZ407" t="str">
        <f t="shared" si="773"/>
        <v/>
      </c>
      <c r="LA407" s="275">
        <f>VLOOKUP(C407,MOVI!C:DT,105,0)</f>
        <v>0</v>
      </c>
      <c r="LB407" s="275">
        <f>VLOOKUP(C407,FPT!B:KZ,105,0)</f>
        <v>0</v>
      </c>
      <c r="LC407" t="str">
        <f t="shared" si="774"/>
        <v/>
      </c>
      <c r="LD407" s="275">
        <f>VLOOKUP(C407,MOVI!C:DT,106,0)</f>
        <v>4230769</v>
      </c>
      <c r="LE407" s="275">
        <f>VLOOKUP(C407,FPT!B:LC,106,0)</f>
        <v>4230769</v>
      </c>
      <c r="LF407" t="str">
        <f t="shared" si="775"/>
        <v/>
      </c>
      <c r="LG407" s="273">
        <f>VLOOKUP(C407,MOVI!C:DT,107,0)</f>
        <v>0</v>
      </c>
      <c r="LH407" s="273">
        <f>VLOOKUP(C407,FPT!B:LF,107,0)</f>
        <v>0</v>
      </c>
      <c r="LI407" t="str">
        <f t="shared" si="776"/>
        <v/>
      </c>
      <c r="LJ407" t="str">
        <f>VLOOKUP(C407,MOVI!C:DV,108,0)</f>
        <v>Việt PhúSouthRisk</v>
      </c>
      <c r="LK407" s="252" t="str">
        <f>VLOOKUP(C407,FPT!B:LI,108,0)</f>
        <v>Việt PhúSouthRisk</v>
      </c>
      <c r="LL407" t="str">
        <f t="shared" si="777"/>
        <v/>
      </c>
      <c r="LM407" s="275">
        <f>ROUND(VLOOKUP(C407,MOVI!C:DV,109,0),0)</f>
        <v>416667</v>
      </c>
      <c r="LN407" s="275">
        <f>ROUND(VLOOKUP(C407,FPT!B:LL,109,0),0)</f>
        <v>416667</v>
      </c>
      <c r="LO407" t="str">
        <f t="shared" si="778"/>
        <v/>
      </c>
      <c r="LP407" t="str">
        <f>VLOOKUP(C407,MOVI!C:DV,110,0)</f>
        <v>HO</v>
      </c>
      <c r="LQ407" s="247" t="str">
        <f>VLOOKUP(C407,FPT!B:LO,110,0)</f>
        <v>HO</v>
      </c>
      <c r="LR407" t="str">
        <f t="shared" si="779"/>
        <v/>
      </c>
      <c r="LS407">
        <f>MOVI!DI402</f>
        <v>22</v>
      </c>
      <c r="LV407">
        <f>MOVI!DJ402</f>
        <v>0</v>
      </c>
      <c r="LW407">
        <f>MOVI!DK402</f>
        <v>0</v>
      </c>
      <c r="LX407">
        <f>MOVI!DL402</f>
        <v>0</v>
      </c>
      <c r="LY407">
        <f>MOVI!DM402</f>
        <v>0</v>
      </c>
      <c r="LZ407">
        <f>MOVI!DN402</f>
        <v>0</v>
      </c>
      <c r="MA407">
        <f>MOVI!DO402</f>
        <v>0</v>
      </c>
      <c r="MB407" t="str">
        <f>MOVI!DP402</f>
        <v/>
      </c>
      <c r="MC407">
        <f>MOVI!DQ402</f>
        <v>0</v>
      </c>
      <c r="MD407">
        <f>MOVI!DR402</f>
        <v>0</v>
      </c>
      <c r="ME407" t="str">
        <f>VLOOKUP(C407,MOVI!C:DV,121,0)</f>
        <v/>
      </c>
      <c r="MF407" s="252"/>
      <c r="MG407" t="str">
        <f t="shared" si="672"/>
        <v/>
      </c>
      <c r="MH407" t="str">
        <f>VLOOKUP(C407,MOVI!C:DT,122,0)</f>
        <v>Việt PhúSouth</v>
      </c>
      <c r="MI407" s="252" t="str">
        <f>VLOOKUP(C407,FPT!B:DS,112,0)</f>
        <v>Việt PhúSouth</v>
      </c>
      <c r="MJ407" t="str">
        <f t="shared" si="780"/>
        <v/>
      </c>
    </row>
    <row r="408" spans="1:348" x14ac:dyDescent="0.25">
      <c r="A408">
        <v>400</v>
      </c>
      <c r="B408" s="63">
        <v>6290</v>
      </c>
      <c r="C408" s="271" t="s">
        <v>1172</v>
      </c>
      <c r="D408" t="str">
        <f>VLOOKUP(C408,MOVI!C:D,2,0)</f>
        <v>Nguyễn Thị Linh</v>
      </c>
      <c r="E408" t="str">
        <f>VLOOKUP(C408,FPT!B:C,2,0)</f>
        <v>Nguyễn Thị Linh</v>
      </c>
      <c r="F408" t="str">
        <f t="shared" si="673"/>
        <v/>
      </c>
      <c r="G408" t="str">
        <f>VLOOKUP(C408,MOVI!C:E,3,0)</f>
        <v>Sales</v>
      </c>
      <c r="H408" t="str">
        <f>VLOOKUP(C408,FPT!B:F,3,0)</f>
        <v>Sales</v>
      </c>
      <c r="I408" t="str">
        <f t="shared" si="674"/>
        <v/>
      </c>
      <c r="J408" t="str">
        <f>VLOOKUP(C408,MOVI!C:H,4,0)</f>
        <v>Field Sales</v>
      </c>
      <c r="K408" t="str">
        <f>VLOOKUP(C408,FPT!B:I,4,0)</f>
        <v>Field Sales</v>
      </c>
      <c r="L408" t="str">
        <f t="shared" si="675"/>
        <v/>
      </c>
      <c r="M408" t="str">
        <f>VLOOKUP(C408,MOVI!C:DT,5,0)</f>
        <v>Associate</v>
      </c>
      <c r="N408" t="str">
        <f>VLOOKUP(C408,FPT!B:L,5,0)</f>
        <v>Associate</v>
      </c>
      <c r="O408" t="str">
        <f t="shared" si="676"/>
        <v/>
      </c>
      <c r="P408" t="str">
        <f>VLOOKUP(C408,MOVI!C:DT,6,0)</f>
        <v>Field Sales</v>
      </c>
      <c r="Q408" t="str">
        <f>VLOOKUP(C408,FPT!B:O,6,0)</f>
        <v>Field sales</v>
      </c>
      <c r="R408" t="str">
        <f t="shared" si="677"/>
        <v/>
      </c>
      <c r="S408" t="str">
        <f>VLOOKUP(C408,MOVI!C:DT,7,0)</f>
        <v>North</v>
      </c>
      <c r="T408" t="str">
        <f>VLOOKUP(C408,FPT!B:R,7,0)</f>
        <v>North</v>
      </c>
      <c r="U408" t="str">
        <f t="shared" si="678"/>
        <v/>
      </c>
      <c r="V408" t="str">
        <f>VLOOKUP(C408,MOVI!C:DT,8,0)</f>
        <v>Movi</v>
      </c>
      <c r="W408" t="str">
        <f>VLOOKUP(C408,FPT!B:U,8,0)</f>
        <v>Movi</v>
      </c>
      <c r="X408" t="str">
        <f t="shared" si="679"/>
        <v/>
      </c>
      <c r="Y408" t="str">
        <f>VLOOKUP(C408,MOVI!C:DT,9,0)</f>
        <v>Full-time</v>
      </c>
      <c r="Z408" t="str">
        <f>VLOOKUP(C408,FPT!B:X,9,0)</f>
        <v>Full-time</v>
      </c>
      <c r="AA408" t="str">
        <f t="shared" si="680"/>
        <v/>
      </c>
      <c r="AB408" t="str">
        <f>VLOOKUP(C408,MOVI!C:DT,10,0)</f>
        <v>Probation</v>
      </c>
      <c r="AC408" t="str">
        <f>VLOOKUP(C408,FPT!B:AA,10,0)</f>
        <v>Probation</v>
      </c>
      <c r="AD408" t="str">
        <f t="shared" si="681"/>
        <v/>
      </c>
      <c r="AE408" s="247">
        <f>VLOOKUP(C408,MOVI!C:DT,11,0)</f>
        <v>44526</v>
      </c>
      <c r="AF408" s="247">
        <f>VLOOKUP(C408,FPT!B:AD,11,0)</f>
        <v>44526</v>
      </c>
      <c r="AG408" t="str">
        <f t="shared" si="682"/>
        <v/>
      </c>
      <c r="AH408" s="260" t="str">
        <f>VLOOKUP(C408,MOVI!C:DT,12,0)</f>
        <v/>
      </c>
      <c r="AI408" s="260"/>
      <c r="AJ408" t="str">
        <f t="shared" si="782"/>
        <v/>
      </c>
      <c r="AK408">
        <f>VLOOKUP(C408,MOVI!C:DT,13,0)</f>
        <v>0</v>
      </c>
      <c r="AL408" s="247">
        <f>VLOOKUP(C408,FPT!B:AJ,13,0)</f>
        <v>0</v>
      </c>
      <c r="AM408" t="str">
        <f t="shared" si="781"/>
        <v/>
      </c>
      <c r="AN408" s="247">
        <f>VLOOKUP(C408,MOVI!C:DT,14,0)</f>
        <v>0</v>
      </c>
      <c r="AO408" s="247">
        <f>VLOOKUP(C408,FPT!B:AM,14,0)</f>
        <v>0</v>
      </c>
      <c r="AP408" t="str">
        <f t="shared" si="683"/>
        <v/>
      </c>
      <c r="AQ408" t="str">
        <f>VLOOKUP(C408,MOVI!C:DT,15,0)</f>
        <v>JO</v>
      </c>
      <c r="AR408" s="247" t="str">
        <f>VLOOKUP(C408,FPT!B:AP,15,0)</f>
        <v>JO</v>
      </c>
      <c r="AS408" t="str">
        <f t="shared" si="684"/>
        <v/>
      </c>
      <c r="AT408" s="282">
        <f>VLOOKUP(C408,MOVI!C:DT,16,0)</f>
        <v>0.1</v>
      </c>
      <c r="AU408" s="247" t="str">
        <f>VLOOKUP(C408,FPT!B:AS,16,0)</f>
        <v>10%</v>
      </c>
      <c r="AV408" t="str">
        <f t="shared" si="685"/>
        <v>Lệch</v>
      </c>
      <c r="AW408" t="str">
        <f>VLOOKUP(C408,MOVI!C:DT,17,0)</f>
        <v>L</v>
      </c>
      <c r="AX408" s="247" t="str">
        <f>VLOOKUP(C408,FPT!B:AV,17,0)</f>
        <v>L</v>
      </c>
      <c r="AY408" t="str">
        <f t="shared" si="686"/>
        <v/>
      </c>
      <c r="AZ408">
        <f>VLOOKUP(C408,MOVI!C:DT,18,0)</f>
        <v>0</v>
      </c>
      <c r="BA408" s="247">
        <f>VLOOKUP(C408,FPT!B:AY,18,0)</f>
        <v>0</v>
      </c>
      <c r="BB408" t="str">
        <f t="shared" si="687"/>
        <v/>
      </c>
      <c r="BC408" s="275">
        <f>VLOOKUP(C408,MOVI!C:DT,19,0)</f>
        <v>5000000</v>
      </c>
      <c r="BD408" s="275">
        <f>VLOOKUP(C408,FPT!B:BB,19,0)</f>
        <v>5000000</v>
      </c>
      <c r="BE408" t="str">
        <f t="shared" si="688"/>
        <v/>
      </c>
      <c r="BF408">
        <f>VLOOKUP(C408,MOVI!C:DT,20,0)</f>
        <v>0</v>
      </c>
      <c r="BG408" s="252">
        <f>VLOOKUP(C408,FPT!B:BE,20,0)</f>
        <v>0</v>
      </c>
      <c r="BH408" t="str">
        <f t="shared" si="689"/>
        <v/>
      </c>
      <c r="BI408" s="275">
        <f>VLOOKUP(C408,MOVI!C:DT,21,0)</f>
        <v>5000000</v>
      </c>
      <c r="BJ408" s="275">
        <f>VLOOKUP(C408,FPT!B:BH,21,0)</f>
        <v>5000000</v>
      </c>
      <c r="BK408" t="str">
        <f t="shared" si="690"/>
        <v/>
      </c>
      <c r="BL408" s="275">
        <f>VLOOKUP(C408,MOVI!C:DT,22,0)</f>
        <v>0</v>
      </c>
      <c r="BM408" s="275">
        <f>VLOOKUP(C408,FPT!B:BK,22,0)</f>
        <v>0</v>
      </c>
      <c r="BN408" t="str">
        <f t="shared" si="691"/>
        <v/>
      </c>
      <c r="BO408" s="275">
        <f>VLOOKUP(C408,MOVI!C:DT,23,0)</f>
        <v>0</v>
      </c>
      <c r="BP408" s="275">
        <f>VLOOKUP(C408,FPT!B:BN,23,0)</f>
        <v>0</v>
      </c>
      <c r="BQ408" t="str">
        <f t="shared" si="692"/>
        <v/>
      </c>
      <c r="BR408" s="275">
        <f>VLOOKUP(C408,MOVI!C:DT,24,0)</f>
        <v>0</v>
      </c>
      <c r="BS408" s="275">
        <f>VLOOKUP(C408,FPT!B:BQ,24,0)</f>
        <v>0</v>
      </c>
      <c r="BT408" t="str">
        <f t="shared" si="693"/>
        <v/>
      </c>
      <c r="BU408" s="275">
        <f>VLOOKUP(C408,MOVI!C:DT,25,0)</f>
        <v>200000</v>
      </c>
      <c r="BV408" s="275">
        <f>VLOOKUP(C408,FPT!B:BT,25,0)</f>
        <v>200000</v>
      </c>
      <c r="BW408" t="str">
        <f t="shared" si="694"/>
        <v/>
      </c>
      <c r="BX408" s="275">
        <f>VLOOKUP(C408,MOVI!C:DT,26,0)</f>
        <v>0</v>
      </c>
      <c r="BY408" s="275">
        <f>VLOOKUP(C408,FPT!B:BW,26,0)</f>
        <v>0</v>
      </c>
      <c r="BZ408" t="str">
        <f t="shared" si="695"/>
        <v/>
      </c>
      <c r="CA408" s="275">
        <f>VLOOKUP(C408,MOVI!C:DT,27,0)</f>
        <v>730000</v>
      </c>
      <c r="CB408" s="275">
        <f>VLOOKUP(C408,FPT!B:BZ,27,0)</f>
        <v>730000</v>
      </c>
      <c r="CC408" t="str">
        <f t="shared" si="696"/>
        <v/>
      </c>
      <c r="CD408" s="275">
        <f>VLOOKUP(C408,MOVI!C:DT,28,0)</f>
        <v>930000</v>
      </c>
      <c r="CE408" s="275">
        <f>VLOOKUP(C408,FPT!B:CC,28,0)</f>
        <v>930000</v>
      </c>
      <c r="CF408" t="str">
        <f t="shared" si="697"/>
        <v/>
      </c>
      <c r="CG408" t="str">
        <f>VLOOKUP(C408,MOVI!C:DT,29,0)</f>
        <v>CN</v>
      </c>
      <c r="CH408" s="252" t="str">
        <f>VLOOKUP(C408,FPT!B:CF,29,0)</f>
        <v>CN</v>
      </c>
      <c r="CI408" t="str">
        <f t="shared" si="698"/>
        <v/>
      </c>
      <c r="CJ408">
        <f>VLOOKUP(C408,MOVI!C:DT,30,0)</f>
        <v>26</v>
      </c>
      <c r="CK408" s="252">
        <f>VLOOKUP(C408,FPT!B:CI,30,0)</f>
        <v>26</v>
      </c>
      <c r="CL408" t="str">
        <f t="shared" si="699"/>
        <v/>
      </c>
      <c r="CM408">
        <f>VLOOKUP(C408,MOVI!C:DT,31,0)</f>
        <v>26</v>
      </c>
      <c r="CN408" s="252">
        <f>VLOOKUP(C408,FPT!B:CL,31,0)</f>
        <v>26</v>
      </c>
      <c r="CO408" t="str">
        <f t="shared" si="700"/>
        <v/>
      </c>
      <c r="CP408" s="275">
        <f>VLOOKUP(C408,MOVI!C:DT,32,0)</f>
        <v>0</v>
      </c>
      <c r="CQ408" s="275">
        <f>VLOOKUP(C408,FPT!B:CO,32,0)</f>
        <v>0</v>
      </c>
      <c r="CR408" t="str">
        <f t="shared" si="701"/>
        <v/>
      </c>
      <c r="CS408" s="275">
        <f>VLOOKUP(C408,MOVI!C:DT,33,0)</f>
        <v>0</v>
      </c>
      <c r="CT408" s="275">
        <f>VLOOKUP(C408,FPT!B:CR,33,0)</f>
        <v>0</v>
      </c>
      <c r="CU408" t="str">
        <f t="shared" si="702"/>
        <v/>
      </c>
      <c r="CV408" s="275">
        <f>VLOOKUP(C408,MOVI!C:DT,34,0)</f>
        <v>0</v>
      </c>
      <c r="CW408" s="275">
        <f>VLOOKUP(C408,FPT!B:CU,34,0)</f>
        <v>0</v>
      </c>
      <c r="CX408" t="str">
        <f t="shared" si="703"/>
        <v/>
      </c>
      <c r="CY408" s="275">
        <f>VLOOKUP(C408,MOVI!C:DT,35,0)</f>
        <v>26</v>
      </c>
      <c r="CZ408" s="275">
        <f>VLOOKUP(C408,FPT!B:CX,35,0)</f>
        <v>26</v>
      </c>
      <c r="DA408" t="str">
        <f t="shared" si="704"/>
        <v/>
      </c>
      <c r="DB408" s="275">
        <f>VLOOKUP(C408,MOVI!C:DT,36,0)</f>
        <v>0</v>
      </c>
      <c r="DC408" s="275">
        <f>VLOOKUP(C408,FPT!B:DA,36,0)</f>
        <v>0</v>
      </c>
      <c r="DD408" t="str">
        <f t="shared" si="705"/>
        <v/>
      </c>
      <c r="DE408" s="275">
        <f>VLOOKUP(C408,MOVI!C:DT,37,0)</f>
        <v>0</v>
      </c>
      <c r="DF408" s="275">
        <f>VLOOKUP(C408,FPT!B:DD,37,0)</f>
        <v>0</v>
      </c>
      <c r="DG408" t="str">
        <f t="shared" si="706"/>
        <v/>
      </c>
      <c r="DH408" s="275">
        <f>VLOOKUP(C408,MOVI!C:DT,38,0)</f>
        <v>0</v>
      </c>
      <c r="DI408" s="275">
        <f>VLOOKUP(C408,FPT!B:DG,38,0)</f>
        <v>0</v>
      </c>
      <c r="DJ408" t="str">
        <f t="shared" si="707"/>
        <v/>
      </c>
      <c r="DK408" s="275">
        <f>VLOOKUP(C408,MOVI!C:DT,39,0)</f>
        <v>0</v>
      </c>
      <c r="DL408" s="275">
        <f>VLOOKUP(C408,FPT!B:DJ,39,0)</f>
        <v>0</v>
      </c>
      <c r="DM408" t="str">
        <f t="shared" si="708"/>
        <v/>
      </c>
      <c r="DN408" s="275">
        <f>VLOOKUP(C408,MOVI!C:DT,40,0)</f>
        <v>0</v>
      </c>
      <c r="DO408" s="275">
        <f>VLOOKUP(C408,FPT!B:DM,40,0)</f>
        <v>0</v>
      </c>
      <c r="DP408" t="str">
        <f t="shared" si="709"/>
        <v/>
      </c>
      <c r="DQ408" s="275">
        <f>VLOOKUP(C408,MOVI!C:DT,41,0)</f>
        <v>0</v>
      </c>
      <c r="DR408" s="275">
        <f>VLOOKUP(C408,FPT!B:DP,41,0)</f>
        <v>0</v>
      </c>
      <c r="DS408" t="str">
        <f t="shared" si="710"/>
        <v/>
      </c>
      <c r="DT408" s="275">
        <f>VLOOKUP(C408,MOVI!C:DT,42,0)</f>
        <v>5000000</v>
      </c>
      <c r="DU408" s="275">
        <f>ROUND(VLOOKUP(C408,FPT!B:DS,42,0),0)</f>
        <v>5000000</v>
      </c>
      <c r="DV408" t="str">
        <f t="shared" si="711"/>
        <v/>
      </c>
      <c r="DW408" s="275">
        <f>VLOOKUP(C408,MOVI!C:DT,43,0)</f>
        <v>0</v>
      </c>
      <c r="DX408" s="275">
        <f>VLOOKUP(C408,FPT!B:DV,43,0)</f>
        <v>0</v>
      </c>
      <c r="DY408" t="str">
        <f t="shared" si="712"/>
        <v/>
      </c>
      <c r="DZ408" s="275">
        <f>VLOOKUP(C408,MOVI!C:DT,44,0)</f>
        <v>0</v>
      </c>
      <c r="EA408" s="275">
        <f>VLOOKUP(C408,FPT!B:DY,44,0)</f>
        <v>0</v>
      </c>
      <c r="EB408" t="str">
        <f t="shared" si="713"/>
        <v/>
      </c>
      <c r="EC408" s="275">
        <f>VLOOKUP(C408,MOVI!C:DT,45,0)</f>
        <v>5000000</v>
      </c>
      <c r="ED408" s="275">
        <f>ROUND(VLOOKUP(C408,FPT!B:EB,45,0),0)</f>
        <v>5000000</v>
      </c>
      <c r="EE408" t="str">
        <f t="shared" si="714"/>
        <v/>
      </c>
      <c r="EF408" s="275">
        <f>VLOOKUP(C408,MOVI!C:DT,46,0)</f>
        <v>0</v>
      </c>
      <c r="EG408" s="275">
        <f>VLOOKUP(C408,FPT!B:EE,46,0)</f>
        <v>0</v>
      </c>
      <c r="EH408" t="str">
        <f t="shared" si="715"/>
        <v/>
      </c>
      <c r="EI408" s="275">
        <f>VLOOKUP(C408,MOVI!C:DT,47,0)</f>
        <v>0</v>
      </c>
      <c r="EJ408" s="275">
        <f>VLOOKUP(C408,FPT!B:EH,47,0)</f>
        <v>0</v>
      </c>
      <c r="EK408" t="str">
        <f t="shared" si="716"/>
        <v/>
      </c>
      <c r="EL408" s="275">
        <f>VLOOKUP(C408,MOVI!C:DT,48,0)</f>
        <v>0</v>
      </c>
      <c r="EM408" s="275">
        <f>VLOOKUP(C408,FPT!B:EK,48,0)</f>
        <v>0</v>
      </c>
      <c r="EN408" t="str">
        <f t="shared" si="717"/>
        <v/>
      </c>
      <c r="EO408" s="275">
        <f>VLOOKUP(C408,MOVI!C:DT,49,0)</f>
        <v>200000</v>
      </c>
      <c r="EP408" s="275">
        <f>VLOOKUP(C408,FPT!B:EN,49,0)</f>
        <v>200000</v>
      </c>
      <c r="EQ408" t="str">
        <f t="shared" si="718"/>
        <v/>
      </c>
      <c r="ER408" s="275">
        <f>VLOOKUP(C408,MOVI!C:DT,50,0)</f>
        <v>0</v>
      </c>
      <c r="ES408" s="275">
        <f>VLOOKUP(C408,FPT!B:EQ,50,0)</f>
        <v>0</v>
      </c>
      <c r="ET408" t="str">
        <f t="shared" si="719"/>
        <v/>
      </c>
      <c r="EU408" s="275">
        <f>VLOOKUP(C408,MOVI!C:DT,51,0)</f>
        <v>0</v>
      </c>
      <c r="EV408" s="275">
        <f>VLOOKUP(C408,FPT!B:ET,51,0)</f>
        <v>0</v>
      </c>
      <c r="EW408" t="str">
        <f t="shared" si="720"/>
        <v/>
      </c>
      <c r="EX408" s="275">
        <f>VLOOKUP(C408,MOVI!C:DT,52,0)</f>
        <v>0</v>
      </c>
      <c r="EY408" s="275">
        <f>VLOOKUP(C408,FPT!B:EW,52,0)</f>
        <v>0</v>
      </c>
      <c r="EZ408" t="str">
        <f t="shared" si="721"/>
        <v/>
      </c>
      <c r="FA408" s="275">
        <f>VLOOKUP(C408,MOVI!C:DT,53,0)</f>
        <v>0</v>
      </c>
      <c r="FB408" s="275">
        <f>VLOOKUP(C408,FPT!B:EZ,53,0)</f>
        <v>0</v>
      </c>
      <c r="FC408" t="str">
        <f t="shared" si="722"/>
        <v/>
      </c>
      <c r="FD408" s="275">
        <f>VLOOKUP(C408,MOVI!C:DT,54,0)</f>
        <v>0</v>
      </c>
      <c r="FE408" s="275">
        <f>VLOOKUP(C408,FPT!B:FC,54,0)</f>
        <v>0</v>
      </c>
      <c r="FF408" t="str">
        <f t="shared" si="723"/>
        <v/>
      </c>
      <c r="FG408" s="275">
        <f>VLOOKUP(C408,MOVI!C:DT,55,0)</f>
        <v>730000</v>
      </c>
      <c r="FH408" s="275">
        <f>VLOOKUP(C408,FPT!B:FF,55,0)</f>
        <v>730000</v>
      </c>
      <c r="FI408" t="str">
        <f t="shared" si="724"/>
        <v/>
      </c>
      <c r="FJ408" s="275">
        <f>VLOOKUP(C408,MOVI!C:DT,56,0)</f>
        <v>930000</v>
      </c>
      <c r="FK408" s="275">
        <f>VLOOKUP(C408,FPT!B:FI,56,0)</f>
        <v>930000</v>
      </c>
      <c r="FL408" t="str">
        <f t="shared" si="725"/>
        <v/>
      </c>
      <c r="FM408" s="275">
        <f>VLOOKUP(C408,MOVI!C:DT,57,0)</f>
        <v>0</v>
      </c>
      <c r="FN408" s="275">
        <f>VLOOKUP(C408,FPT!B:FL,57,0)</f>
        <v>0</v>
      </c>
      <c r="FO408" t="str">
        <f t="shared" si="726"/>
        <v/>
      </c>
      <c r="FP408" s="275">
        <f>VLOOKUP(C408,MOVI!C:DT,58,0)</f>
        <v>0</v>
      </c>
      <c r="FQ408" s="275">
        <f>VLOOKUP(C408,FPT!B:FO,58,0)</f>
        <v>0</v>
      </c>
      <c r="FR408" t="str">
        <f t="shared" si="727"/>
        <v/>
      </c>
      <c r="FS408" s="275">
        <f>VLOOKUP(C408,MOVI!C:DT,59,0)</f>
        <v>0</v>
      </c>
      <c r="FT408" s="275">
        <f>VLOOKUP(C408,FPT!B:FR,59,0)</f>
        <v>0</v>
      </c>
      <c r="FU408" t="str">
        <f t="shared" si="728"/>
        <v/>
      </c>
      <c r="FV408" s="275">
        <f>VLOOKUP(C408,MOVI!C:DT,60,0)</f>
        <v>0</v>
      </c>
      <c r="FW408" s="275">
        <f>VLOOKUP(C408,FPT!B:FU,60,0)</f>
        <v>0</v>
      </c>
      <c r="FX408" t="str">
        <f t="shared" si="729"/>
        <v/>
      </c>
      <c r="FY408" s="275">
        <f>VLOOKUP(C408,MOVI!C:DT,61,0)</f>
        <v>0</v>
      </c>
      <c r="FZ408" s="275">
        <f>VLOOKUP(C408,FPT!B:FX,61,0)</f>
        <v>0</v>
      </c>
      <c r="GA408" t="str">
        <f t="shared" si="730"/>
        <v/>
      </c>
      <c r="GB408" s="275">
        <f>VLOOKUP(C408,MOVI!C:DT,62,0)</f>
        <v>0</v>
      </c>
      <c r="GC408" s="275">
        <f>VLOOKUP(C408,FPT!B:GA,62,0)</f>
        <v>0</v>
      </c>
      <c r="GD408" t="str">
        <f t="shared" si="731"/>
        <v/>
      </c>
      <c r="GE408" s="275">
        <f>VLOOKUP(C408,MOVI!C:DT,63,0)</f>
        <v>0</v>
      </c>
      <c r="GF408" s="275">
        <f>VLOOKUP(C408,FPT!B:GD,63,0)</f>
        <v>0</v>
      </c>
      <c r="GG408" t="str">
        <f t="shared" si="732"/>
        <v/>
      </c>
      <c r="GH408" s="275">
        <f>VLOOKUP(C408,MOVI!C:DT,64,0)</f>
        <v>0</v>
      </c>
      <c r="GI408" s="275">
        <f>VLOOKUP(C408,FPT!B:GG,64,0)</f>
        <v>0</v>
      </c>
      <c r="GJ408" t="str">
        <f t="shared" si="733"/>
        <v/>
      </c>
      <c r="GK408" s="275">
        <f>VLOOKUP(C408,MOVI!C:DT,65,0)</f>
        <v>0</v>
      </c>
      <c r="GL408" s="275">
        <f>VLOOKUP(C408,FPT!B:GJ,65,0)</f>
        <v>0</v>
      </c>
      <c r="GM408" t="str">
        <f t="shared" si="734"/>
        <v/>
      </c>
      <c r="GN408" s="275">
        <f>VLOOKUP(C408,MOVI!C:DT,66,0)</f>
        <v>0</v>
      </c>
      <c r="GO408" s="275">
        <f>VLOOKUP(C408,FPT!B:GM,66,0)</f>
        <v>0</v>
      </c>
      <c r="GP408" t="str">
        <f t="shared" si="735"/>
        <v/>
      </c>
      <c r="GQ408" s="275">
        <f>VLOOKUP(C408,MOVI!C:DT,67,0)</f>
        <v>0</v>
      </c>
      <c r="GR408" s="275">
        <f>VLOOKUP(C408,FPT!B:GP,67,0)</f>
        <v>0</v>
      </c>
      <c r="GS408" t="str">
        <f t="shared" si="736"/>
        <v/>
      </c>
      <c r="GT408" s="275">
        <f>VLOOKUP(C408,MOVI!C:DT,68,0)</f>
        <v>0</v>
      </c>
      <c r="GU408" s="275">
        <f>VLOOKUP(C408,FPT!B:GS,68,0)</f>
        <v>0</v>
      </c>
      <c r="GV408" t="str">
        <f t="shared" si="737"/>
        <v/>
      </c>
      <c r="GW408" s="275">
        <f>VLOOKUP(C408,MOVI!C:DT,69,0)</f>
        <v>0</v>
      </c>
      <c r="GX408" s="275">
        <f>VLOOKUP(C408,FPT!B:GV,69,0)</f>
        <v>0</v>
      </c>
      <c r="GY408" t="str">
        <f t="shared" si="738"/>
        <v/>
      </c>
      <c r="GZ408" s="275">
        <f>VLOOKUP(C408,MOVI!C:DT,70,0)</f>
        <v>0</v>
      </c>
      <c r="HA408" s="275">
        <f>VLOOKUP(C408,FPT!B:GY,70,0)</f>
        <v>0</v>
      </c>
      <c r="HB408" t="str">
        <f t="shared" si="739"/>
        <v/>
      </c>
      <c r="HC408" s="275">
        <f>VLOOKUP(C408,MOVI!C:DT,71,0)</f>
        <v>5930000</v>
      </c>
      <c r="HD408" s="275">
        <f>ROUND(VLOOKUP(C408,FPT!B:HB,71,0),0)</f>
        <v>5930000</v>
      </c>
      <c r="HE408" t="str">
        <f t="shared" si="740"/>
        <v/>
      </c>
      <c r="HF408" s="275">
        <f>ROUND(VLOOKUP(C408,MOVI!C:DT,72,0),0)</f>
        <v>0</v>
      </c>
      <c r="HG408" s="275">
        <f>ROUND(VLOOKUP(C408,FPT!B:HE,72,0),0)</f>
        <v>0</v>
      </c>
      <c r="HH408" t="str">
        <f t="shared" si="741"/>
        <v/>
      </c>
      <c r="HI408" s="275">
        <f>VLOOKUP(C408,MOVI!C:DT,73,0)</f>
        <v>200000</v>
      </c>
      <c r="HJ408" s="275">
        <f>VLOOKUP(C408,FPT!B:HH,73,0)</f>
        <v>200000</v>
      </c>
      <c r="HK408" t="str">
        <f t="shared" si="742"/>
        <v/>
      </c>
      <c r="HL408" s="275">
        <f>VLOOKUP(C408,MOVI!C:DT,74,0)</f>
        <v>730000</v>
      </c>
      <c r="HM408" s="275">
        <f>VLOOKUP(C408,FPT!B:HK,74,0)</f>
        <v>730000</v>
      </c>
      <c r="HN408" t="str">
        <f t="shared" si="743"/>
        <v/>
      </c>
      <c r="HO408" s="275">
        <f>VLOOKUP(C408,MOVI!C:DT,75,0)</f>
        <v>0</v>
      </c>
      <c r="HP408" s="275">
        <f>VLOOKUP(C408,FPT!B:HN,75,0)</f>
        <v>0</v>
      </c>
      <c r="HQ408" t="str">
        <f t="shared" si="744"/>
        <v/>
      </c>
      <c r="HR408" s="275">
        <f>VLOOKUP(C408,MOVI!C:DT,76,0)</f>
        <v>0</v>
      </c>
      <c r="HS408" s="275">
        <f>VLOOKUP(C408,FPT!B:HQ,76,0)</f>
        <v>0</v>
      </c>
      <c r="HT408" t="str">
        <f t="shared" si="745"/>
        <v/>
      </c>
      <c r="HU408" s="275">
        <f>VLOOKUP(C408,MOVI!C:DT,77,0)</f>
        <v>0</v>
      </c>
      <c r="HV408" s="275">
        <f>VLOOKUP(C408,FPT!B:HT,77,0)</f>
        <v>0</v>
      </c>
      <c r="HW408" t="str">
        <f t="shared" si="746"/>
        <v/>
      </c>
      <c r="HX408" s="274">
        <f>VLOOKUP(C408,MOVI!C:CB,78,0)</f>
        <v>0</v>
      </c>
      <c r="HY408" s="261">
        <f>VLOOKUP(C408,FPT!$B:$CA,78,0)</f>
        <v>0</v>
      </c>
      <c r="HZ408" t="str">
        <f t="shared" si="747"/>
        <v/>
      </c>
      <c r="IA408" s="275">
        <f>VLOOKUP(C408,MOVI!C:CD,79,0)</f>
        <v>0</v>
      </c>
      <c r="IB408" s="275">
        <f>VLOOKUP(C408,FPT!B:HZ,79,0)</f>
        <v>0</v>
      </c>
      <c r="IC408" t="str">
        <f t="shared" si="748"/>
        <v/>
      </c>
      <c r="ID408" s="275">
        <f>VLOOKUP(C408,MOVI!C:CD,80,0)</f>
        <v>0</v>
      </c>
      <c r="IE408" s="275">
        <f>VLOOKUP(C408,FPT!B:IC,80,0)</f>
        <v>0</v>
      </c>
      <c r="IF408" t="str">
        <f t="shared" si="749"/>
        <v/>
      </c>
      <c r="IG408" s="275">
        <f>VLOOKUP(C408,MOVI!C:DT,81,0)</f>
        <v>0</v>
      </c>
      <c r="IH408" s="275">
        <f>VLOOKUP(C408,FPT!B:IF,81,0)</f>
        <v>0</v>
      </c>
      <c r="II408" t="str">
        <f t="shared" si="750"/>
        <v/>
      </c>
      <c r="IJ408" s="275">
        <f>VLOOKUP(C408,MOVI!C:DT,82,0)</f>
        <v>0</v>
      </c>
      <c r="IK408" s="275">
        <f>VLOOKUP(C408,FPT!B:II,82,0)</f>
        <v>0</v>
      </c>
      <c r="IL408" t="str">
        <f t="shared" si="751"/>
        <v/>
      </c>
      <c r="IM408" s="275">
        <f>ROUND(VLOOKUP(C408,MOVI!C:DT,83,0),0)</f>
        <v>930000</v>
      </c>
      <c r="IN408" s="275">
        <f>ROUND(VLOOKUP(C408,FPT!B:IL,83,0),0)</f>
        <v>930000</v>
      </c>
      <c r="IO408" t="str">
        <f t="shared" si="752"/>
        <v/>
      </c>
      <c r="IP408" s="275">
        <f>VLOOKUP(C408,MOVI!C:DT,84,0)</f>
        <v>5000000</v>
      </c>
      <c r="IQ408" s="275">
        <f>VLOOKUP(C408,FPT!B:IO,84,0)</f>
        <v>5000000</v>
      </c>
      <c r="IR408" t="str">
        <f t="shared" si="753"/>
        <v/>
      </c>
      <c r="IS408" s="275">
        <f>ROUND(VLOOKUP(C408,MOVI!C:DT,85,0),0)</f>
        <v>593000</v>
      </c>
      <c r="IT408" s="275">
        <f>ROUND(VLOOKUP(C408,FPT!B:IR,85,0),0)</f>
        <v>593000</v>
      </c>
      <c r="IU408" t="str">
        <f t="shared" si="754"/>
        <v/>
      </c>
      <c r="IV408" s="275">
        <f>VLOOKUP(C408,MOVI!C:DT,86,0)</f>
        <v>0</v>
      </c>
      <c r="IW408" s="275">
        <f>VLOOKUP(C408,FPT!B:IU,86,0)</f>
        <v>0</v>
      </c>
      <c r="IX408" t="str">
        <f t="shared" si="755"/>
        <v/>
      </c>
      <c r="IY408" s="275">
        <f>ROUND(VLOOKUP(C408,MOVI!C:DT,87,0),0)</f>
        <v>593000</v>
      </c>
      <c r="IZ408" s="275">
        <f>ROUND(VLOOKUP(C408,FPT!B:IX,87,0),0)</f>
        <v>593000</v>
      </c>
      <c r="JA408" t="str">
        <f t="shared" si="756"/>
        <v/>
      </c>
      <c r="JB408" s="275">
        <f>VLOOKUP(C408,MOVI!C:DT,88,0)</f>
        <v>0</v>
      </c>
      <c r="JC408" s="275">
        <f>VLOOKUP(C408,FPT!B:JA,88,0)</f>
        <v>0</v>
      </c>
      <c r="JD408" t="str">
        <f t="shared" si="757"/>
        <v/>
      </c>
      <c r="JE408" s="275">
        <f>VLOOKUP(C408,MOVI!C:DT,89,0)</f>
        <v>0</v>
      </c>
      <c r="JF408" s="275">
        <f>VLOOKUP(C408,FPT!B:JD,89,0)</f>
        <v>0</v>
      </c>
      <c r="JG408" t="str">
        <f t="shared" si="758"/>
        <v/>
      </c>
      <c r="JH408" s="275">
        <f>VLOOKUP(C408,MOVI!C:DT,90,0)</f>
        <v>0</v>
      </c>
      <c r="JI408" s="275">
        <f>VLOOKUP(C408,FPT!B:JG,90,0)</f>
        <v>0</v>
      </c>
      <c r="JJ408" t="str">
        <f t="shared" si="759"/>
        <v/>
      </c>
      <c r="JK408" s="275">
        <f>VLOOKUP(C408,MOVI!C:DT,91,0)</f>
        <v>0</v>
      </c>
      <c r="JL408" s="275">
        <f>VLOOKUP(C408,FPT!B:JJ,91,0)</f>
        <v>0</v>
      </c>
      <c r="JM408" t="str">
        <f t="shared" si="760"/>
        <v/>
      </c>
      <c r="JN408" s="275">
        <f>VLOOKUP(C408,MOVI!C:DT,92,0)</f>
        <v>0</v>
      </c>
      <c r="JO408" s="275">
        <f>VLOOKUP(C408,FPT!B:JM,92,0)</f>
        <v>0</v>
      </c>
      <c r="JP408" t="str">
        <f t="shared" si="761"/>
        <v/>
      </c>
      <c r="JQ408" s="275">
        <f>VLOOKUP(C408,MOVI!C:DT,93,0)</f>
        <v>0</v>
      </c>
      <c r="JR408" s="275">
        <f>VLOOKUP(C408,FPT!B:JP,93,0)</f>
        <v>0</v>
      </c>
      <c r="JS408" t="str">
        <f t="shared" si="762"/>
        <v/>
      </c>
      <c r="JT408" s="275">
        <f>VLOOKUP(C408,MOVI!C:DT,94,0)</f>
        <v>0</v>
      </c>
      <c r="JU408" s="275">
        <f>VLOOKUP(C408,FPT!B:JS,94,0)</f>
        <v>0</v>
      </c>
      <c r="JV408" t="str">
        <f t="shared" si="763"/>
        <v/>
      </c>
      <c r="JW408" s="275">
        <f>VLOOKUP(C408,MOVI!C:DT,95,0)</f>
        <v>5337000</v>
      </c>
      <c r="JX408" s="275">
        <f>VLOOKUP(C408,FPT!B:JV,95,0)</f>
        <v>5337000</v>
      </c>
      <c r="JY408" t="str">
        <f t="shared" si="764"/>
        <v/>
      </c>
      <c r="JZ408" s="275">
        <f>VLOOKUP(C408,MOVI!C:DT,96,0)</f>
        <v>0</v>
      </c>
      <c r="KA408" s="275">
        <f>VLOOKUP(C408,FPT!B:JY,96,0)</f>
        <v>0</v>
      </c>
      <c r="KB408" t="str">
        <f t="shared" si="765"/>
        <v/>
      </c>
      <c r="KC408" s="275">
        <f>VLOOKUP(C408,MOVI!C:DT,97,0)</f>
        <v>5337000</v>
      </c>
      <c r="KD408" s="275">
        <f>VLOOKUP(C408,FPT!B:KB,97,0)</f>
        <v>5337000</v>
      </c>
      <c r="KE408" t="str">
        <f t="shared" si="766"/>
        <v/>
      </c>
      <c r="KF408" s="275">
        <f>VLOOKUP(C408,MOVI!C:DT,98,0)</f>
        <v>0</v>
      </c>
      <c r="KG408" s="275">
        <f>VLOOKUP(C408,FPT!B:KE,98,0)</f>
        <v>0</v>
      </c>
      <c r="KH408" t="str">
        <f t="shared" si="767"/>
        <v/>
      </c>
      <c r="KI408" s="275">
        <f>VLOOKUP(C408,MOVI!C:DT,99,0)</f>
        <v>0</v>
      </c>
      <c r="KJ408" s="275">
        <f>VLOOKUP(C408,FPT!B:KH,99,0)</f>
        <v>0</v>
      </c>
      <c r="KK408" t="str">
        <f t="shared" si="768"/>
        <v/>
      </c>
      <c r="KL408" s="275">
        <f>VLOOKUP(C408,MOVI!C:DT,100,0)</f>
        <v>0</v>
      </c>
      <c r="KM408" s="275">
        <f>VLOOKUP(C408,FPT!B:KK,100,0)</f>
        <v>0</v>
      </c>
      <c r="KN408" t="str">
        <f t="shared" si="769"/>
        <v/>
      </c>
      <c r="KO408" s="275">
        <f>VLOOKUP(C408,MOVI!C:DT,101,0)</f>
        <v>0</v>
      </c>
      <c r="KP408" s="275">
        <f>VLOOKUP(C408,FPT!B:KN,101,0)</f>
        <v>0</v>
      </c>
      <c r="KQ408" t="str">
        <f t="shared" si="770"/>
        <v/>
      </c>
      <c r="KR408" s="275">
        <f>VLOOKUP(C408,MOVI!C:DT,102,0)</f>
        <v>0</v>
      </c>
      <c r="KS408" s="275">
        <f>VLOOKUP(C408,FPT!B:KQ,102,0)</f>
        <v>0</v>
      </c>
      <c r="KT408" t="str">
        <f t="shared" si="771"/>
        <v/>
      </c>
      <c r="KU408" s="275">
        <f>VLOOKUP(C408,MOVI!C:DT,103,0)</f>
        <v>0</v>
      </c>
      <c r="KV408" s="275">
        <f>VLOOKUP(C408,FPT!B:KT,103,0)</f>
        <v>0</v>
      </c>
      <c r="KW408" t="str">
        <f t="shared" si="772"/>
        <v/>
      </c>
      <c r="KX408" s="275">
        <f>VLOOKUP(C408,MOVI!C:DT,104,0)</f>
        <v>0</v>
      </c>
      <c r="KY408" s="275">
        <f>VLOOKUP(C408,FPT!B:KW,104,0)</f>
        <v>0</v>
      </c>
      <c r="KZ408" t="str">
        <f t="shared" si="773"/>
        <v/>
      </c>
      <c r="LA408" s="275">
        <f>VLOOKUP(C408,MOVI!C:DT,105,0)</f>
        <v>0</v>
      </c>
      <c r="LB408" s="275">
        <f>VLOOKUP(C408,FPT!B:KZ,105,0)</f>
        <v>0</v>
      </c>
      <c r="LC408" t="str">
        <f t="shared" si="774"/>
        <v/>
      </c>
      <c r="LD408" s="275">
        <f>VLOOKUP(C408,MOVI!C:DT,106,0)</f>
        <v>5930000</v>
      </c>
      <c r="LE408" s="275">
        <f>VLOOKUP(C408,FPT!B:LC,106,0)</f>
        <v>5930000</v>
      </c>
      <c r="LF408" t="str">
        <f t="shared" si="775"/>
        <v/>
      </c>
      <c r="LG408" s="273">
        <f>VLOOKUP(C408,MOVI!C:DT,107,0)</f>
        <v>0</v>
      </c>
      <c r="LH408" s="273">
        <f>VLOOKUP(C408,FPT!B:LF,107,0)</f>
        <v>0</v>
      </c>
      <c r="LI408" t="str">
        <f t="shared" si="776"/>
        <v/>
      </c>
      <c r="LJ408" t="str">
        <f>VLOOKUP(C408,MOVI!C:DV,108,0)</f>
        <v>MoviNorthSales</v>
      </c>
      <c r="LK408" s="252" t="str">
        <f>VLOOKUP(C408,FPT!B:LI,108,0)</f>
        <v>MoviNorthSales</v>
      </c>
      <c r="LL408" t="str">
        <f t="shared" si="777"/>
        <v/>
      </c>
      <c r="LM408" s="275">
        <f>ROUND(VLOOKUP(C408,MOVI!C:DV,109,0),0)</f>
        <v>416667</v>
      </c>
      <c r="LN408" s="275">
        <f>ROUND(VLOOKUP(C408,FPT!B:LL,109,0),0)</f>
        <v>416667</v>
      </c>
      <c r="LO408" t="str">
        <f t="shared" si="778"/>
        <v/>
      </c>
      <c r="LP408" t="str">
        <f>VLOOKUP(C408,MOVI!C:DV,110,0)</f>
        <v>HPG</v>
      </c>
      <c r="LQ408" s="247" t="str">
        <f>VLOOKUP(C408,FPT!B:LO,110,0)</f>
        <v>HPG</v>
      </c>
      <c r="LR408" t="str">
        <f t="shared" si="779"/>
        <v/>
      </c>
      <c r="LS408">
        <f>MOVI!DI403</f>
        <v>22</v>
      </c>
      <c r="LV408">
        <f>MOVI!DJ403</f>
        <v>0</v>
      </c>
      <c r="LW408">
        <f>MOVI!DK403</f>
        <v>0</v>
      </c>
      <c r="LX408">
        <f>MOVI!DL403</f>
        <v>0</v>
      </c>
      <c r="LY408">
        <f>MOVI!DM403</f>
        <v>0</v>
      </c>
      <c r="LZ408">
        <f>MOVI!DN403</f>
        <v>0</v>
      </c>
      <c r="MA408">
        <f>MOVI!DO403</f>
        <v>0</v>
      </c>
      <c r="MB408" t="str">
        <f>MOVI!DP403</f>
        <v>HPG</v>
      </c>
      <c r="MC408">
        <f>MOVI!DQ403</f>
        <v>0</v>
      </c>
      <c r="MD408">
        <f>MOVI!DR403</f>
        <v>0</v>
      </c>
      <c r="ME408" t="str">
        <f>VLOOKUP(C408,MOVI!C:DV,121,0)</f>
        <v>Group 1</v>
      </c>
      <c r="MF408" s="252" t="str">
        <f>VLOOKUP(C408,FPT!B:MD,111,0)</f>
        <v>Group 1</v>
      </c>
      <c r="MG408" t="str">
        <f t="shared" si="672"/>
        <v/>
      </c>
      <c r="MH408" t="str">
        <f>VLOOKUP(C408,MOVI!C:DT,122,0)</f>
        <v>MoviNorthGroup 1</v>
      </c>
      <c r="MI408" s="252" t="str">
        <f>VLOOKUP(C408,FPT!B:DS,112,0)</f>
        <v>MoviNorthGroup 1</v>
      </c>
      <c r="MJ408" t="str">
        <f t="shared" si="780"/>
        <v/>
      </c>
    </row>
    <row r="409" spans="1:348" x14ac:dyDescent="0.25">
      <c r="A409">
        <v>401</v>
      </c>
      <c r="B409" s="63">
        <v>6292</v>
      </c>
      <c r="C409" s="271" t="s">
        <v>1196</v>
      </c>
      <c r="D409" t="str">
        <f>VLOOKUP(C409,MOVI!C:D,2,0)</f>
        <v>Nguyễn Phạm Thị Ánh Nguyệt</v>
      </c>
      <c r="E409" t="str">
        <f>VLOOKUP(C409,FPT!B:C,2,0)</f>
        <v>Nguyễn Phạm Thị Ánh Nguyệt</v>
      </c>
      <c r="F409" t="str">
        <f t="shared" si="673"/>
        <v/>
      </c>
      <c r="G409" t="str">
        <f>VLOOKUP(C409,MOVI!C:E,3,0)</f>
        <v>Sales</v>
      </c>
      <c r="H409" t="str">
        <f>VLOOKUP(C409,FPT!B:F,3,0)</f>
        <v>Sales</v>
      </c>
      <c r="I409" t="str">
        <f t="shared" si="674"/>
        <v/>
      </c>
      <c r="J409" t="str">
        <f>VLOOKUP(C409,MOVI!C:H,4,0)</f>
        <v>Telesales</v>
      </c>
      <c r="K409" t="str">
        <f>VLOOKUP(C409,FPT!B:I,4,0)</f>
        <v>Telesales</v>
      </c>
      <c r="L409" t="str">
        <f t="shared" si="675"/>
        <v/>
      </c>
      <c r="M409" t="str">
        <f>VLOOKUP(C409,MOVI!C:DT,5,0)</f>
        <v>Manager</v>
      </c>
      <c r="N409" t="str">
        <f>VLOOKUP(C409,FPT!B:L,5,0)</f>
        <v>Manager</v>
      </c>
      <c r="O409" t="str">
        <f t="shared" si="676"/>
        <v/>
      </c>
      <c r="P409" t="str">
        <f>VLOOKUP(C409,MOVI!C:DT,6,0)</f>
        <v>Telesales Manager</v>
      </c>
      <c r="Q409" t="str">
        <f>VLOOKUP(C409,FPT!B:O,6,0)</f>
        <v>Telesales Manager</v>
      </c>
      <c r="R409" t="str">
        <f t="shared" si="677"/>
        <v/>
      </c>
      <c r="S409" t="str">
        <f>VLOOKUP(C409,MOVI!C:DT,7,0)</f>
        <v>South</v>
      </c>
      <c r="T409" t="str">
        <f>VLOOKUP(C409,FPT!B:R,7,0)</f>
        <v>South</v>
      </c>
      <c r="U409" t="str">
        <f t="shared" si="678"/>
        <v/>
      </c>
      <c r="V409" t="str">
        <f>VLOOKUP(C409,MOVI!C:DT,8,0)</f>
        <v>Movi</v>
      </c>
      <c r="W409" t="str">
        <f>VLOOKUP(C409,FPT!B:U,8,0)</f>
        <v>Movi</v>
      </c>
      <c r="X409" t="str">
        <f t="shared" si="679"/>
        <v/>
      </c>
      <c r="Y409" t="str">
        <f>VLOOKUP(C409,MOVI!C:DT,9,0)</f>
        <v>Full-time</v>
      </c>
      <c r="Z409" t="str">
        <f>VLOOKUP(C409,FPT!B:X,9,0)</f>
        <v>Full-time</v>
      </c>
      <c r="AA409" t="str">
        <f t="shared" si="680"/>
        <v/>
      </c>
      <c r="AB409" t="str">
        <f>VLOOKUP(C409,MOVI!C:DT,10,0)</f>
        <v>Probation</v>
      </c>
      <c r="AC409" t="str">
        <f>VLOOKUP(C409,FPT!B:AA,10,0)</f>
        <v>Probation</v>
      </c>
      <c r="AD409" t="str">
        <f t="shared" si="681"/>
        <v/>
      </c>
      <c r="AE409" s="247">
        <f>VLOOKUP(C409,MOVI!C:DT,11,0)</f>
        <v>44536</v>
      </c>
      <c r="AF409" s="247">
        <f>VLOOKUP(C409,FPT!B:AD,11,0)</f>
        <v>44536</v>
      </c>
      <c r="AG409" t="str">
        <f t="shared" si="682"/>
        <v/>
      </c>
      <c r="AH409" s="260" t="str">
        <f>VLOOKUP(C409,MOVI!C:DT,12,0)</f>
        <v/>
      </c>
      <c r="AI409" s="260"/>
      <c r="AJ409" t="str">
        <f t="shared" si="782"/>
        <v/>
      </c>
      <c r="AK409">
        <f>VLOOKUP(C409,MOVI!C:DT,13,0)</f>
        <v>0</v>
      </c>
      <c r="AL409" s="247">
        <f>VLOOKUP(C409,FPT!B:AJ,13,0)</f>
        <v>0</v>
      </c>
      <c r="AM409" t="str">
        <f t="shared" si="781"/>
        <v/>
      </c>
      <c r="AN409" s="247">
        <f>VLOOKUP(C409,MOVI!C:DT,14,0)</f>
        <v>0</v>
      </c>
      <c r="AO409" s="247">
        <f>VLOOKUP(C409,FPT!B:AM,14,0)</f>
        <v>0</v>
      </c>
      <c r="AP409" t="str">
        <f t="shared" si="683"/>
        <v/>
      </c>
      <c r="AQ409" t="str">
        <f>VLOOKUP(C409,MOVI!C:DT,15,0)</f>
        <v>JO</v>
      </c>
      <c r="AR409" s="247" t="str">
        <f>VLOOKUP(C409,FPT!B:AP,15,0)</f>
        <v>JO</v>
      </c>
      <c r="AS409" t="str">
        <f t="shared" si="684"/>
        <v/>
      </c>
      <c r="AT409" s="282">
        <f>VLOOKUP(C409,MOVI!C:DT,16,0)</f>
        <v>0.1</v>
      </c>
      <c r="AU409" s="247" t="str">
        <f>VLOOKUP(C409,FPT!B:AS,16,0)</f>
        <v>10%</v>
      </c>
      <c r="AV409" t="str">
        <f t="shared" si="685"/>
        <v>Lệch</v>
      </c>
      <c r="AW409" t="str">
        <f>VLOOKUP(C409,MOVI!C:DT,17,0)</f>
        <v>L</v>
      </c>
      <c r="AX409" s="247" t="str">
        <f>VLOOKUP(C409,FPT!B:AV,17,0)</f>
        <v>L</v>
      </c>
      <c r="AY409" t="str">
        <f t="shared" si="686"/>
        <v/>
      </c>
      <c r="AZ409">
        <f>VLOOKUP(C409,MOVI!C:DT,18,0)</f>
        <v>0</v>
      </c>
      <c r="BA409" s="247">
        <f>VLOOKUP(C409,FPT!B:AY,18,0)</f>
        <v>0</v>
      </c>
      <c r="BB409" t="str">
        <f t="shared" si="687"/>
        <v/>
      </c>
      <c r="BC409" s="275">
        <f>VLOOKUP(C409,MOVI!C:DT,19,0)</f>
        <v>40000000</v>
      </c>
      <c r="BD409" s="275">
        <f>VLOOKUP(C409,FPT!B:BB,19,0)</f>
        <v>40000000</v>
      </c>
      <c r="BE409" t="str">
        <f t="shared" si="688"/>
        <v/>
      </c>
      <c r="BF409">
        <f>VLOOKUP(C409,MOVI!C:DT,20,0)</f>
        <v>0</v>
      </c>
      <c r="BG409" s="252">
        <f>VLOOKUP(C409,FPT!B:BE,20,0)</f>
        <v>0</v>
      </c>
      <c r="BH409" t="str">
        <f t="shared" si="689"/>
        <v/>
      </c>
      <c r="BI409" s="275">
        <f>VLOOKUP(C409,MOVI!C:DT,21,0)</f>
        <v>40000000</v>
      </c>
      <c r="BJ409" s="275">
        <f>VLOOKUP(C409,FPT!B:BH,21,0)</f>
        <v>40000000</v>
      </c>
      <c r="BK409" t="str">
        <f t="shared" si="690"/>
        <v/>
      </c>
      <c r="BL409" s="275">
        <f>VLOOKUP(C409,MOVI!C:DT,22,0)</f>
        <v>0</v>
      </c>
      <c r="BM409" s="275">
        <f>VLOOKUP(C409,FPT!B:BK,22,0)</f>
        <v>0</v>
      </c>
      <c r="BN409" t="str">
        <f t="shared" si="691"/>
        <v/>
      </c>
      <c r="BO409" s="275">
        <f>VLOOKUP(C409,MOVI!C:DT,23,0)</f>
        <v>0</v>
      </c>
      <c r="BP409" s="275">
        <f>VLOOKUP(C409,FPT!B:BN,23,0)</f>
        <v>0</v>
      </c>
      <c r="BQ409" t="str">
        <f t="shared" si="692"/>
        <v/>
      </c>
      <c r="BR409" s="275">
        <f>VLOOKUP(C409,MOVI!C:DT,24,0)</f>
        <v>0</v>
      </c>
      <c r="BS409" s="275">
        <f>VLOOKUP(C409,FPT!B:BQ,24,0)</f>
        <v>0</v>
      </c>
      <c r="BT409" t="str">
        <f t="shared" si="693"/>
        <v/>
      </c>
      <c r="BU409" s="275">
        <f>VLOOKUP(C409,MOVI!C:DT,25,0)</f>
        <v>0</v>
      </c>
      <c r="BV409" s="275">
        <f>VLOOKUP(C409,FPT!B:BT,25,0)</f>
        <v>0</v>
      </c>
      <c r="BW409" t="str">
        <f t="shared" si="694"/>
        <v/>
      </c>
      <c r="BX409" s="275">
        <f>VLOOKUP(C409,MOVI!C:DT,26,0)</f>
        <v>0</v>
      </c>
      <c r="BY409" s="275">
        <f>VLOOKUP(C409,FPT!B:BW,26,0)</f>
        <v>0</v>
      </c>
      <c r="BZ409" t="str">
        <f t="shared" si="695"/>
        <v/>
      </c>
      <c r="CA409" s="275">
        <f>VLOOKUP(C409,MOVI!C:DT,27,0)</f>
        <v>0</v>
      </c>
      <c r="CB409" s="275">
        <f>VLOOKUP(C409,FPT!B:BZ,27,0)</f>
        <v>0</v>
      </c>
      <c r="CC409" t="str">
        <f t="shared" si="696"/>
        <v/>
      </c>
      <c r="CD409" s="275">
        <f>VLOOKUP(C409,MOVI!C:DT,28,0)</f>
        <v>0</v>
      </c>
      <c r="CE409" s="275">
        <f>VLOOKUP(C409,FPT!B:CC,28,0)</f>
        <v>0</v>
      </c>
      <c r="CF409" t="str">
        <f t="shared" si="697"/>
        <v/>
      </c>
      <c r="CG409" t="str">
        <f>VLOOKUP(C409,MOVI!C:DT,29,0)</f>
        <v>CN</v>
      </c>
      <c r="CH409" s="252" t="str">
        <f>VLOOKUP(C409,FPT!B:CF,29,0)</f>
        <v>CN</v>
      </c>
      <c r="CI409" t="str">
        <f t="shared" si="698"/>
        <v/>
      </c>
      <c r="CJ409">
        <f>VLOOKUP(C409,MOVI!C:DT,30,0)</f>
        <v>26</v>
      </c>
      <c r="CK409" s="252">
        <f>VLOOKUP(C409,FPT!B:CI,30,0)</f>
        <v>26</v>
      </c>
      <c r="CL409" t="str">
        <f t="shared" si="699"/>
        <v/>
      </c>
      <c r="CM409">
        <f>VLOOKUP(C409,MOVI!C:DT,31,0)</f>
        <v>18</v>
      </c>
      <c r="CN409" s="252">
        <f>VLOOKUP(C409,FPT!B:CL,31,0)</f>
        <v>18</v>
      </c>
      <c r="CO409" t="str">
        <f t="shared" si="700"/>
        <v/>
      </c>
      <c r="CP409" s="275">
        <f>VLOOKUP(C409,MOVI!C:DT,32,0)</f>
        <v>0</v>
      </c>
      <c r="CQ409" s="275">
        <f>VLOOKUP(C409,FPT!B:CO,32,0)</f>
        <v>0</v>
      </c>
      <c r="CR409" t="str">
        <f t="shared" si="701"/>
        <v/>
      </c>
      <c r="CS409" s="275">
        <f>VLOOKUP(C409,MOVI!C:DT,33,0)</f>
        <v>0</v>
      </c>
      <c r="CT409" s="275">
        <f>VLOOKUP(C409,FPT!B:CR,33,0)</f>
        <v>0</v>
      </c>
      <c r="CU409" t="str">
        <f t="shared" si="702"/>
        <v/>
      </c>
      <c r="CV409" s="275">
        <f>VLOOKUP(C409,MOVI!C:DT,34,0)</f>
        <v>0</v>
      </c>
      <c r="CW409" s="275">
        <f>VLOOKUP(C409,FPT!B:CU,34,0)</f>
        <v>0</v>
      </c>
      <c r="CX409" t="str">
        <f t="shared" si="703"/>
        <v/>
      </c>
      <c r="CY409" s="275">
        <f>VLOOKUP(C409,MOVI!C:DT,35,0)</f>
        <v>18</v>
      </c>
      <c r="CZ409" s="275">
        <f>VLOOKUP(C409,FPT!B:CX,35,0)</f>
        <v>18</v>
      </c>
      <c r="DA409" t="str">
        <f t="shared" si="704"/>
        <v/>
      </c>
      <c r="DB409" s="275">
        <f>VLOOKUP(C409,MOVI!C:DT,36,0)</f>
        <v>0</v>
      </c>
      <c r="DC409" s="275">
        <f>VLOOKUP(C409,FPT!B:DA,36,0)</f>
        <v>0</v>
      </c>
      <c r="DD409" t="str">
        <f t="shared" si="705"/>
        <v/>
      </c>
      <c r="DE409" s="275">
        <f>VLOOKUP(C409,MOVI!C:DT,37,0)</f>
        <v>0</v>
      </c>
      <c r="DF409" s="275">
        <f>VLOOKUP(C409,FPT!B:DD,37,0)</f>
        <v>0</v>
      </c>
      <c r="DG409" t="str">
        <f t="shared" si="706"/>
        <v/>
      </c>
      <c r="DH409" s="275">
        <f>VLOOKUP(C409,MOVI!C:DT,38,0)</f>
        <v>0</v>
      </c>
      <c r="DI409" s="275">
        <f>VLOOKUP(C409,FPT!B:DG,38,0)</f>
        <v>0</v>
      </c>
      <c r="DJ409" t="str">
        <f t="shared" si="707"/>
        <v/>
      </c>
      <c r="DK409" s="275">
        <f>VLOOKUP(C409,MOVI!C:DT,39,0)</f>
        <v>0</v>
      </c>
      <c r="DL409" s="275">
        <f>VLOOKUP(C409,FPT!B:DJ,39,0)</f>
        <v>0</v>
      </c>
      <c r="DM409" t="str">
        <f t="shared" si="708"/>
        <v/>
      </c>
      <c r="DN409" s="275">
        <f>VLOOKUP(C409,MOVI!C:DT,40,0)</f>
        <v>0</v>
      </c>
      <c r="DO409" s="275">
        <f>VLOOKUP(C409,FPT!B:DM,40,0)</f>
        <v>0</v>
      </c>
      <c r="DP409" t="str">
        <f t="shared" si="709"/>
        <v/>
      </c>
      <c r="DQ409" s="275">
        <f>VLOOKUP(C409,MOVI!C:DT,41,0)</f>
        <v>0</v>
      </c>
      <c r="DR409" s="275">
        <f>VLOOKUP(C409,FPT!B:DP,41,0)</f>
        <v>0</v>
      </c>
      <c r="DS409" t="str">
        <f t="shared" si="710"/>
        <v/>
      </c>
      <c r="DT409" s="275">
        <f>VLOOKUP(C409,MOVI!C:DT,42,0)</f>
        <v>27692308</v>
      </c>
      <c r="DU409" s="275">
        <f>ROUND(VLOOKUP(C409,FPT!B:DS,42,0),0)</f>
        <v>27692308</v>
      </c>
      <c r="DV409" t="str">
        <f t="shared" si="711"/>
        <v/>
      </c>
      <c r="DW409" s="275">
        <f>VLOOKUP(C409,MOVI!C:DT,43,0)</f>
        <v>0</v>
      </c>
      <c r="DX409" s="275">
        <f>VLOOKUP(C409,FPT!B:DV,43,0)</f>
        <v>0</v>
      </c>
      <c r="DY409" t="str">
        <f t="shared" si="712"/>
        <v/>
      </c>
      <c r="DZ409" s="275">
        <f>VLOOKUP(C409,MOVI!C:DT,44,0)</f>
        <v>0</v>
      </c>
      <c r="EA409" s="275">
        <f>VLOOKUP(C409,FPT!B:DY,44,0)</f>
        <v>0</v>
      </c>
      <c r="EB409" t="str">
        <f t="shared" si="713"/>
        <v/>
      </c>
      <c r="EC409" s="275">
        <f>VLOOKUP(C409,MOVI!C:DT,45,0)</f>
        <v>27692308</v>
      </c>
      <c r="ED409" s="275">
        <f>ROUND(VLOOKUP(C409,FPT!B:EB,45,0),0)</f>
        <v>27692308</v>
      </c>
      <c r="EE409" t="str">
        <f t="shared" si="714"/>
        <v/>
      </c>
      <c r="EF409" s="275">
        <f>VLOOKUP(C409,MOVI!C:DT,46,0)</f>
        <v>0</v>
      </c>
      <c r="EG409" s="275">
        <f>VLOOKUP(C409,FPT!B:EE,46,0)</f>
        <v>0</v>
      </c>
      <c r="EH409" t="str">
        <f t="shared" si="715"/>
        <v/>
      </c>
      <c r="EI409" s="275">
        <f>VLOOKUP(C409,MOVI!C:DT,47,0)</f>
        <v>0</v>
      </c>
      <c r="EJ409" s="275">
        <f>VLOOKUP(C409,FPT!B:EH,47,0)</f>
        <v>0</v>
      </c>
      <c r="EK409" t="str">
        <f t="shared" si="716"/>
        <v/>
      </c>
      <c r="EL409" s="275">
        <f>VLOOKUP(C409,MOVI!C:DT,48,0)</f>
        <v>0</v>
      </c>
      <c r="EM409" s="275">
        <f>VLOOKUP(C409,FPT!B:EK,48,0)</f>
        <v>0</v>
      </c>
      <c r="EN409" t="str">
        <f t="shared" si="717"/>
        <v/>
      </c>
      <c r="EO409" s="275">
        <f>VLOOKUP(C409,MOVI!C:DT,49,0)</f>
        <v>0</v>
      </c>
      <c r="EP409" s="275">
        <f>VLOOKUP(C409,FPT!B:EN,49,0)</f>
        <v>0</v>
      </c>
      <c r="EQ409" t="str">
        <f t="shared" si="718"/>
        <v/>
      </c>
      <c r="ER409" s="275">
        <f>VLOOKUP(C409,MOVI!C:DT,50,0)</f>
        <v>0</v>
      </c>
      <c r="ES409" s="275">
        <f>VLOOKUP(C409,FPT!B:EQ,50,0)</f>
        <v>0</v>
      </c>
      <c r="ET409" t="str">
        <f t="shared" si="719"/>
        <v/>
      </c>
      <c r="EU409" s="275">
        <f>VLOOKUP(C409,MOVI!C:DT,51,0)</f>
        <v>0</v>
      </c>
      <c r="EV409" s="275">
        <f>VLOOKUP(C409,FPT!B:ET,51,0)</f>
        <v>0</v>
      </c>
      <c r="EW409" t="str">
        <f t="shared" si="720"/>
        <v/>
      </c>
      <c r="EX409" s="275">
        <f>VLOOKUP(C409,MOVI!C:DT,52,0)</f>
        <v>0</v>
      </c>
      <c r="EY409" s="275">
        <f>VLOOKUP(C409,FPT!B:EW,52,0)</f>
        <v>0</v>
      </c>
      <c r="EZ409" t="str">
        <f t="shared" si="721"/>
        <v/>
      </c>
      <c r="FA409" s="275">
        <f>VLOOKUP(C409,MOVI!C:DT,53,0)</f>
        <v>0</v>
      </c>
      <c r="FB409" s="275">
        <f>VLOOKUP(C409,FPT!B:EZ,53,0)</f>
        <v>0</v>
      </c>
      <c r="FC409" t="str">
        <f t="shared" si="722"/>
        <v/>
      </c>
      <c r="FD409" s="275">
        <f>VLOOKUP(C409,MOVI!C:DT,54,0)</f>
        <v>0</v>
      </c>
      <c r="FE409" s="275">
        <f>VLOOKUP(C409,FPT!B:FC,54,0)</f>
        <v>0</v>
      </c>
      <c r="FF409" t="str">
        <f t="shared" si="723"/>
        <v/>
      </c>
      <c r="FG409" s="275">
        <f>VLOOKUP(C409,MOVI!C:DT,55,0)</f>
        <v>0</v>
      </c>
      <c r="FH409" s="275">
        <f>VLOOKUP(C409,FPT!B:FF,55,0)</f>
        <v>0</v>
      </c>
      <c r="FI409" t="str">
        <f t="shared" si="724"/>
        <v/>
      </c>
      <c r="FJ409" s="275">
        <f>VLOOKUP(C409,MOVI!C:DT,56,0)</f>
        <v>0</v>
      </c>
      <c r="FK409" s="275">
        <f>VLOOKUP(C409,FPT!B:FI,56,0)</f>
        <v>0</v>
      </c>
      <c r="FL409" t="str">
        <f t="shared" si="725"/>
        <v/>
      </c>
      <c r="FM409" s="275">
        <f>VLOOKUP(C409,MOVI!C:DT,57,0)</f>
        <v>0</v>
      </c>
      <c r="FN409" s="275">
        <f>VLOOKUP(C409,FPT!B:FL,57,0)</f>
        <v>0</v>
      </c>
      <c r="FO409" t="str">
        <f t="shared" si="726"/>
        <v/>
      </c>
      <c r="FP409" s="275">
        <f>VLOOKUP(C409,MOVI!C:DT,58,0)</f>
        <v>0</v>
      </c>
      <c r="FQ409" s="275">
        <f>VLOOKUP(C409,FPT!B:FO,58,0)</f>
        <v>0</v>
      </c>
      <c r="FR409" t="str">
        <f t="shared" si="727"/>
        <v/>
      </c>
      <c r="FS409" s="275">
        <f>VLOOKUP(C409,MOVI!C:DT,59,0)</f>
        <v>0</v>
      </c>
      <c r="FT409" s="275">
        <f>VLOOKUP(C409,FPT!B:FR,59,0)</f>
        <v>0</v>
      </c>
      <c r="FU409" t="str">
        <f t="shared" si="728"/>
        <v/>
      </c>
      <c r="FV409" s="275">
        <f>VLOOKUP(C409,MOVI!C:DT,60,0)</f>
        <v>0</v>
      </c>
      <c r="FW409" s="275">
        <f>VLOOKUP(C409,FPT!B:FU,60,0)</f>
        <v>0</v>
      </c>
      <c r="FX409" t="str">
        <f t="shared" si="729"/>
        <v/>
      </c>
      <c r="FY409" s="275">
        <f>VLOOKUP(C409,MOVI!C:DT,61,0)</f>
        <v>0</v>
      </c>
      <c r="FZ409" s="275">
        <f>VLOOKUP(C409,FPT!B:FX,61,0)</f>
        <v>0</v>
      </c>
      <c r="GA409" t="str">
        <f t="shared" si="730"/>
        <v/>
      </c>
      <c r="GB409" s="275">
        <f>VLOOKUP(C409,MOVI!C:DT,62,0)</f>
        <v>0</v>
      </c>
      <c r="GC409" s="275">
        <f>VLOOKUP(C409,FPT!B:GA,62,0)</f>
        <v>0</v>
      </c>
      <c r="GD409" t="str">
        <f t="shared" si="731"/>
        <v/>
      </c>
      <c r="GE409" s="275">
        <f>VLOOKUP(C409,MOVI!C:DT,63,0)</f>
        <v>0</v>
      </c>
      <c r="GF409" s="275">
        <f>VLOOKUP(C409,FPT!B:GD,63,0)</f>
        <v>0</v>
      </c>
      <c r="GG409" t="str">
        <f t="shared" si="732"/>
        <v/>
      </c>
      <c r="GH409" s="275">
        <f>VLOOKUP(C409,MOVI!C:DT,64,0)</f>
        <v>0</v>
      </c>
      <c r="GI409" s="275">
        <f>VLOOKUP(C409,FPT!B:GG,64,0)</f>
        <v>0</v>
      </c>
      <c r="GJ409" t="str">
        <f t="shared" si="733"/>
        <v/>
      </c>
      <c r="GK409" s="275">
        <f>VLOOKUP(C409,MOVI!C:DT,65,0)</f>
        <v>0</v>
      </c>
      <c r="GL409" s="275">
        <f>VLOOKUP(C409,FPT!B:GJ,65,0)</f>
        <v>0</v>
      </c>
      <c r="GM409" t="str">
        <f t="shared" si="734"/>
        <v/>
      </c>
      <c r="GN409" s="275">
        <f>VLOOKUP(C409,MOVI!C:DT,66,0)</f>
        <v>0</v>
      </c>
      <c r="GO409" s="275">
        <f>VLOOKUP(C409,FPT!B:GM,66,0)</f>
        <v>0</v>
      </c>
      <c r="GP409" t="str">
        <f t="shared" si="735"/>
        <v/>
      </c>
      <c r="GQ409" s="275">
        <f>VLOOKUP(C409,MOVI!C:DT,67,0)</f>
        <v>0</v>
      </c>
      <c r="GR409" s="275">
        <f>VLOOKUP(C409,FPT!B:GP,67,0)</f>
        <v>0</v>
      </c>
      <c r="GS409" t="str">
        <f t="shared" si="736"/>
        <v/>
      </c>
      <c r="GT409" s="275">
        <f>VLOOKUP(C409,MOVI!C:DT,68,0)</f>
        <v>0</v>
      </c>
      <c r="GU409" s="275">
        <f>VLOOKUP(C409,FPT!B:GS,68,0)</f>
        <v>0</v>
      </c>
      <c r="GV409" t="str">
        <f t="shared" si="737"/>
        <v/>
      </c>
      <c r="GW409" s="275">
        <f>VLOOKUP(C409,MOVI!C:DT,69,0)</f>
        <v>0</v>
      </c>
      <c r="GX409" s="275">
        <f>VLOOKUP(C409,FPT!B:GV,69,0)</f>
        <v>0</v>
      </c>
      <c r="GY409" t="str">
        <f t="shared" si="738"/>
        <v/>
      </c>
      <c r="GZ409" s="275">
        <f>VLOOKUP(C409,MOVI!C:DT,70,0)</f>
        <v>0</v>
      </c>
      <c r="HA409" s="275">
        <f>VLOOKUP(C409,FPT!B:GY,70,0)</f>
        <v>0</v>
      </c>
      <c r="HB409" t="str">
        <f t="shared" si="739"/>
        <v/>
      </c>
      <c r="HC409" s="275">
        <f>VLOOKUP(C409,MOVI!C:DT,71,0)</f>
        <v>27692308</v>
      </c>
      <c r="HD409" s="275">
        <f>ROUND(VLOOKUP(C409,FPT!B:HB,71,0),0)</f>
        <v>27692308</v>
      </c>
      <c r="HE409" t="str">
        <f t="shared" si="740"/>
        <v/>
      </c>
      <c r="HF409" s="275">
        <f>ROUND(VLOOKUP(C409,MOVI!C:DT,72,0),0)</f>
        <v>0</v>
      </c>
      <c r="HG409" s="275">
        <f>ROUND(VLOOKUP(C409,FPT!B:HE,72,0),0)</f>
        <v>0</v>
      </c>
      <c r="HH409" t="str">
        <f t="shared" si="741"/>
        <v/>
      </c>
      <c r="HI409" s="275">
        <f>VLOOKUP(C409,MOVI!C:DT,73,0)</f>
        <v>0</v>
      </c>
      <c r="HJ409" s="275">
        <f>VLOOKUP(C409,FPT!B:HH,73,0)</f>
        <v>0</v>
      </c>
      <c r="HK409" t="str">
        <f t="shared" si="742"/>
        <v/>
      </c>
      <c r="HL409" s="275">
        <f>VLOOKUP(C409,MOVI!C:DT,74,0)</f>
        <v>0</v>
      </c>
      <c r="HM409" s="275">
        <f>VLOOKUP(C409,FPT!B:HK,74,0)</f>
        <v>0</v>
      </c>
      <c r="HN409" t="str">
        <f t="shared" si="743"/>
        <v/>
      </c>
      <c r="HO409" s="275">
        <f>VLOOKUP(C409,MOVI!C:DT,75,0)</f>
        <v>0</v>
      </c>
      <c r="HP409" s="275">
        <f>VLOOKUP(C409,FPT!B:HN,75,0)</f>
        <v>0</v>
      </c>
      <c r="HQ409" t="str">
        <f t="shared" si="744"/>
        <v/>
      </c>
      <c r="HR409" s="275">
        <f>VLOOKUP(C409,MOVI!C:DT,76,0)</f>
        <v>0</v>
      </c>
      <c r="HS409" s="275">
        <f>VLOOKUP(C409,FPT!B:HQ,76,0)</f>
        <v>0</v>
      </c>
      <c r="HT409" t="str">
        <f t="shared" si="745"/>
        <v/>
      </c>
      <c r="HU409" s="275">
        <f>VLOOKUP(C409,MOVI!C:DT,77,0)</f>
        <v>0</v>
      </c>
      <c r="HV409" s="275">
        <f>VLOOKUP(C409,FPT!B:HT,77,0)</f>
        <v>0</v>
      </c>
      <c r="HW409" t="str">
        <f t="shared" si="746"/>
        <v/>
      </c>
      <c r="HX409" s="274">
        <f>VLOOKUP(C409,MOVI!C:CB,78,0)</f>
        <v>0</v>
      </c>
      <c r="HY409" s="261">
        <f>VLOOKUP(C409,FPT!$B:$CA,78,0)</f>
        <v>0</v>
      </c>
      <c r="HZ409" t="str">
        <f t="shared" si="747"/>
        <v/>
      </c>
      <c r="IA409" s="275">
        <f>VLOOKUP(C409,MOVI!C:CD,79,0)</f>
        <v>0</v>
      </c>
      <c r="IB409" s="275">
        <f>VLOOKUP(C409,FPT!B:HZ,79,0)</f>
        <v>0</v>
      </c>
      <c r="IC409" t="str">
        <f t="shared" si="748"/>
        <v/>
      </c>
      <c r="ID409" s="275">
        <f>VLOOKUP(C409,MOVI!C:CD,80,0)</f>
        <v>0</v>
      </c>
      <c r="IE409" s="275">
        <f>VLOOKUP(C409,FPT!B:IC,80,0)</f>
        <v>0</v>
      </c>
      <c r="IF409" t="str">
        <f t="shared" si="749"/>
        <v/>
      </c>
      <c r="IG409" s="275">
        <f>VLOOKUP(C409,MOVI!C:DT,81,0)</f>
        <v>0</v>
      </c>
      <c r="IH409" s="275">
        <f>VLOOKUP(C409,FPT!B:IF,81,0)</f>
        <v>0</v>
      </c>
      <c r="II409" t="str">
        <f t="shared" si="750"/>
        <v/>
      </c>
      <c r="IJ409" s="275">
        <f>VLOOKUP(C409,MOVI!C:DT,82,0)</f>
        <v>0</v>
      </c>
      <c r="IK409" s="275">
        <f>VLOOKUP(C409,FPT!B:II,82,0)</f>
        <v>0</v>
      </c>
      <c r="IL409" t="str">
        <f t="shared" si="751"/>
        <v/>
      </c>
      <c r="IM409" s="275">
        <f>ROUND(VLOOKUP(C409,MOVI!C:DT,83,0),0)</f>
        <v>0</v>
      </c>
      <c r="IN409" s="275">
        <f>ROUND(VLOOKUP(C409,FPT!B:IL,83,0),0)</f>
        <v>0</v>
      </c>
      <c r="IO409" t="str">
        <f t="shared" si="752"/>
        <v/>
      </c>
      <c r="IP409" s="275">
        <f>ROUND(VLOOKUP(C409,MOVI!C:DT,84,0),0)</f>
        <v>27692308</v>
      </c>
      <c r="IQ409" s="275">
        <f>ROUND(VLOOKUP(C409,FPT!B:IO,84,0),0)</f>
        <v>27692308</v>
      </c>
      <c r="IR409" t="str">
        <f t="shared" si="753"/>
        <v/>
      </c>
      <c r="IS409" s="275">
        <f>ROUND(VLOOKUP(C409,MOVI!C:DT,85,0),0)</f>
        <v>2769231</v>
      </c>
      <c r="IT409" s="275">
        <f>ROUND(VLOOKUP(C409,FPT!B:IR,85,0),0)</f>
        <v>2769231</v>
      </c>
      <c r="IU409" t="str">
        <f t="shared" si="754"/>
        <v/>
      </c>
      <c r="IV409" s="275">
        <f>VLOOKUP(C409,MOVI!C:DT,86,0)</f>
        <v>0</v>
      </c>
      <c r="IW409" s="275">
        <f>VLOOKUP(C409,FPT!B:IU,86,0)</f>
        <v>0</v>
      </c>
      <c r="IX409" t="str">
        <f t="shared" si="755"/>
        <v/>
      </c>
      <c r="IY409" s="275">
        <f>ROUND(VLOOKUP(C409,MOVI!C:DT,87,0),0)</f>
        <v>2769231</v>
      </c>
      <c r="IZ409" s="275">
        <f>ROUND(VLOOKUP(C409,FPT!B:IX,87,0),0)</f>
        <v>2769231</v>
      </c>
      <c r="JA409" t="str">
        <f t="shared" si="756"/>
        <v/>
      </c>
      <c r="JB409" s="275">
        <f>VLOOKUP(C409,MOVI!C:DT,88,0)</f>
        <v>0</v>
      </c>
      <c r="JC409" s="275">
        <f>VLOOKUP(C409,FPT!B:JA,88,0)</f>
        <v>0</v>
      </c>
      <c r="JD409" t="str">
        <f t="shared" si="757"/>
        <v/>
      </c>
      <c r="JE409" s="275">
        <f>VLOOKUP(C409,MOVI!C:DT,89,0)</f>
        <v>0</v>
      </c>
      <c r="JF409" s="275">
        <f>VLOOKUP(C409,FPT!B:JD,89,0)</f>
        <v>0</v>
      </c>
      <c r="JG409" t="str">
        <f t="shared" si="758"/>
        <v/>
      </c>
      <c r="JH409" s="275">
        <f>VLOOKUP(C409,MOVI!C:DT,90,0)</f>
        <v>0</v>
      </c>
      <c r="JI409" s="275">
        <f>VLOOKUP(C409,FPT!B:JG,90,0)</f>
        <v>0</v>
      </c>
      <c r="JJ409" t="str">
        <f t="shared" si="759"/>
        <v/>
      </c>
      <c r="JK409" s="275">
        <f>VLOOKUP(C409,MOVI!C:DT,91,0)</f>
        <v>0</v>
      </c>
      <c r="JL409" s="275">
        <f>VLOOKUP(C409,FPT!B:JJ,91,0)</f>
        <v>0</v>
      </c>
      <c r="JM409" t="str">
        <f t="shared" si="760"/>
        <v/>
      </c>
      <c r="JN409" s="275">
        <f>VLOOKUP(C409,MOVI!C:DT,92,0)</f>
        <v>0</v>
      </c>
      <c r="JO409" s="275">
        <f>VLOOKUP(C409,FPT!B:JM,92,0)</f>
        <v>0</v>
      </c>
      <c r="JP409" t="str">
        <f t="shared" si="761"/>
        <v/>
      </c>
      <c r="JQ409" s="275">
        <f>VLOOKUP(C409,MOVI!C:DT,93,0)</f>
        <v>0</v>
      </c>
      <c r="JR409" s="275">
        <f>VLOOKUP(C409,FPT!B:JP,93,0)</f>
        <v>0</v>
      </c>
      <c r="JS409" t="str">
        <f t="shared" si="762"/>
        <v/>
      </c>
      <c r="JT409" s="275">
        <f>VLOOKUP(C409,MOVI!C:DT,94,0)</f>
        <v>0</v>
      </c>
      <c r="JU409" s="275">
        <f>VLOOKUP(C409,FPT!B:JS,94,0)</f>
        <v>0</v>
      </c>
      <c r="JV409" t="str">
        <f t="shared" si="763"/>
        <v/>
      </c>
      <c r="JW409" s="275">
        <f>VLOOKUP(C409,MOVI!C:DT,95,0)</f>
        <v>24923077</v>
      </c>
      <c r="JX409" s="275">
        <f>VLOOKUP(C409,FPT!B:JV,95,0)</f>
        <v>24923077</v>
      </c>
      <c r="JY409" t="str">
        <f t="shared" si="764"/>
        <v/>
      </c>
      <c r="JZ409" s="275">
        <f>VLOOKUP(C409,MOVI!C:DT,96,0)</f>
        <v>0</v>
      </c>
      <c r="KA409" s="275">
        <f>VLOOKUP(C409,FPT!B:JY,96,0)</f>
        <v>0</v>
      </c>
      <c r="KB409" t="str">
        <f t="shared" si="765"/>
        <v/>
      </c>
      <c r="KC409" s="275">
        <f>VLOOKUP(C409,MOVI!C:DT,97,0)</f>
        <v>24923077</v>
      </c>
      <c r="KD409" s="275">
        <f>VLOOKUP(C409,FPT!B:KB,97,0)</f>
        <v>24923077</v>
      </c>
      <c r="KE409" t="str">
        <f t="shared" si="766"/>
        <v/>
      </c>
      <c r="KF409" s="275">
        <f>VLOOKUP(C409,MOVI!C:DT,98,0)</f>
        <v>0</v>
      </c>
      <c r="KG409" s="275">
        <f>VLOOKUP(C409,FPT!B:KE,98,0)</f>
        <v>0</v>
      </c>
      <c r="KH409" t="str">
        <f t="shared" si="767"/>
        <v/>
      </c>
      <c r="KI409" s="275">
        <f>VLOOKUP(C409,MOVI!C:DT,99,0)</f>
        <v>0</v>
      </c>
      <c r="KJ409" s="275">
        <f>VLOOKUP(C409,FPT!B:KH,99,0)</f>
        <v>0</v>
      </c>
      <c r="KK409" t="str">
        <f t="shared" si="768"/>
        <v/>
      </c>
      <c r="KL409" s="275">
        <f>VLOOKUP(C409,MOVI!C:DT,100,0)</f>
        <v>0</v>
      </c>
      <c r="KM409" s="275">
        <f>VLOOKUP(C409,FPT!B:KK,100,0)</f>
        <v>0</v>
      </c>
      <c r="KN409" t="str">
        <f t="shared" si="769"/>
        <v/>
      </c>
      <c r="KO409" s="275">
        <f>VLOOKUP(C409,MOVI!C:DT,101,0)</f>
        <v>0</v>
      </c>
      <c r="KP409" s="275">
        <f>VLOOKUP(C409,FPT!B:KN,101,0)</f>
        <v>0</v>
      </c>
      <c r="KQ409" t="str">
        <f t="shared" si="770"/>
        <v/>
      </c>
      <c r="KR409" s="275">
        <f>VLOOKUP(C409,MOVI!C:DT,102,0)</f>
        <v>0</v>
      </c>
      <c r="KS409" s="275">
        <f>VLOOKUP(C409,FPT!B:KQ,102,0)</f>
        <v>0</v>
      </c>
      <c r="KT409" t="str">
        <f t="shared" si="771"/>
        <v/>
      </c>
      <c r="KU409" s="275">
        <f>VLOOKUP(C409,MOVI!C:DT,103,0)</f>
        <v>0</v>
      </c>
      <c r="KV409" s="275">
        <f>VLOOKUP(C409,FPT!B:KT,103,0)</f>
        <v>0</v>
      </c>
      <c r="KW409" t="str">
        <f t="shared" si="772"/>
        <v/>
      </c>
      <c r="KX409" s="275">
        <f>VLOOKUP(C409,MOVI!C:DT,104,0)</f>
        <v>0</v>
      </c>
      <c r="KY409" s="275">
        <f>VLOOKUP(C409,FPT!B:KW,104,0)</f>
        <v>0</v>
      </c>
      <c r="KZ409" t="str">
        <f t="shared" si="773"/>
        <v/>
      </c>
      <c r="LA409" s="275">
        <f>VLOOKUP(C409,MOVI!C:DT,105,0)</f>
        <v>0</v>
      </c>
      <c r="LB409" s="275">
        <f>VLOOKUP(C409,FPT!B:KZ,105,0)</f>
        <v>0</v>
      </c>
      <c r="LC409" t="str">
        <f t="shared" si="774"/>
        <v/>
      </c>
      <c r="LD409" s="275">
        <f>VLOOKUP(C409,MOVI!C:DT,106,0)</f>
        <v>27692308</v>
      </c>
      <c r="LE409" s="275">
        <f>VLOOKUP(C409,FPT!B:LC,106,0)</f>
        <v>27692308</v>
      </c>
      <c r="LF409" t="str">
        <f t="shared" si="775"/>
        <v/>
      </c>
      <c r="LG409" s="273">
        <f>VLOOKUP(C409,MOVI!C:DT,107,0)</f>
        <v>0</v>
      </c>
      <c r="LH409" s="273">
        <f>VLOOKUP(C409,FPT!B:LF,107,0)</f>
        <v>0</v>
      </c>
      <c r="LI409" t="str">
        <f t="shared" si="776"/>
        <v/>
      </c>
      <c r="LJ409" t="str">
        <f>VLOOKUP(C409,MOVI!C:DV,108,0)</f>
        <v>MoviSouthSales</v>
      </c>
      <c r="LK409" s="252" t="str">
        <f>VLOOKUP(C409,FPT!B:LI,108,0)</f>
        <v>MoviSouthSales</v>
      </c>
      <c r="LL409" t="str">
        <f t="shared" si="777"/>
        <v/>
      </c>
      <c r="LM409" s="275">
        <f>ROUND(VLOOKUP(C409,MOVI!C:DV,109,0),0)</f>
        <v>3333333</v>
      </c>
      <c r="LN409" s="275">
        <f>ROUND(VLOOKUP(C409,FPT!B:LL,109,0),0)</f>
        <v>3333333</v>
      </c>
      <c r="LO409" t="str">
        <f t="shared" si="778"/>
        <v/>
      </c>
      <c r="LP409" t="str">
        <f>VLOOKUP(C409,MOVI!C:DV,110,0)</f>
        <v>HO</v>
      </c>
      <c r="LQ409" s="247" t="str">
        <f>VLOOKUP(C409,FPT!B:LO,110,0)</f>
        <v>HO</v>
      </c>
      <c r="LR409" t="str">
        <f t="shared" si="779"/>
        <v/>
      </c>
      <c r="LS409">
        <f>MOVI!DI404</f>
        <v>18</v>
      </c>
      <c r="LV409">
        <f>MOVI!DJ404</f>
        <v>0</v>
      </c>
      <c r="LW409">
        <f>MOVI!DK404</f>
        <v>0</v>
      </c>
      <c r="LX409">
        <f>MOVI!DL404</f>
        <v>0</v>
      </c>
      <c r="LY409">
        <f>MOVI!DM404</f>
        <v>0</v>
      </c>
      <c r="LZ409">
        <f>MOVI!DN404</f>
        <v>0</v>
      </c>
      <c r="MA409">
        <f>MOVI!DO404</f>
        <v>0</v>
      </c>
      <c r="MB409" t="str">
        <f>MOVI!DP404</f>
        <v>HO</v>
      </c>
      <c r="MC409">
        <f>MOVI!DQ404</f>
        <v>0</v>
      </c>
      <c r="MD409">
        <f>MOVI!DR404</f>
        <v>0</v>
      </c>
      <c r="ME409" t="str">
        <f>VLOOKUP(C409,MOVI!C:DV,121,0)</f>
        <v/>
      </c>
      <c r="MF409" s="252"/>
      <c r="MG409" t="str">
        <f t="shared" si="672"/>
        <v/>
      </c>
      <c r="MH409" t="str">
        <f>VLOOKUP(C409,MOVI!C:DT,122,0)</f>
        <v>MoviSouth</v>
      </c>
      <c r="MI409" s="252" t="str">
        <f>VLOOKUP(C409,FPT!B:DS,112,0)</f>
        <v>MoviSouth</v>
      </c>
      <c r="MJ409" t="str">
        <f t="shared" si="780"/>
        <v/>
      </c>
    </row>
    <row r="410" spans="1:348" x14ac:dyDescent="0.25">
      <c r="A410">
        <v>402</v>
      </c>
      <c r="B410" s="63">
        <v>6293</v>
      </c>
      <c r="C410" s="271" t="s">
        <v>870</v>
      </c>
      <c r="D410" t="str">
        <f>VLOOKUP(C410,MOVI!C:D,2,0)</f>
        <v>Nguyễn Văn Phương</v>
      </c>
      <c r="E410" t="str">
        <f>VLOOKUP(C410,FPT!B:C,2,0)</f>
        <v>Nguyễn Văn Phương</v>
      </c>
      <c r="F410" t="str">
        <f t="shared" si="673"/>
        <v/>
      </c>
      <c r="G410" t="str">
        <f>VLOOKUP(C410,MOVI!C:E,3,0)</f>
        <v>Risk</v>
      </c>
      <c r="H410" t="str">
        <f>VLOOKUP(C410,FPT!B:F,3,0)</f>
        <v>Risk</v>
      </c>
      <c r="I410" t="str">
        <f t="shared" si="674"/>
        <v/>
      </c>
      <c r="J410" t="str">
        <f>VLOOKUP(C410,MOVI!C:H,4,0)</f>
        <v>Collection</v>
      </c>
      <c r="K410" t="str">
        <f>VLOOKUP(C410,FPT!B:I,4,0)</f>
        <v>Collection</v>
      </c>
      <c r="L410" t="str">
        <f t="shared" si="675"/>
        <v/>
      </c>
      <c r="M410" t="str">
        <f>VLOOKUP(C410,MOVI!C:DT,5,0)</f>
        <v>Associate</v>
      </c>
      <c r="N410" t="str">
        <f>VLOOKUP(C410,FPT!B:L,5,0)</f>
        <v>Associate</v>
      </c>
      <c r="O410" t="str">
        <f t="shared" si="676"/>
        <v/>
      </c>
      <c r="P410" t="str">
        <f>VLOOKUP(C410,MOVI!C:DT,6,0)</f>
        <v>Field Collector</v>
      </c>
      <c r="Q410" t="str">
        <f>VLOOKUP(C410,FPT!B:O,6,0)</f>
        <v>Field Collector</v>
      </c>
      <c r="R410" t="str">
        <f t="shared" si="677"/>
        <v/>
      </c>
      <c r="S410" t="str">
        <f>VLOOKUP(C410,MOVI!C:DT,7,0)</f>
        <v>South</v>
      </c>
      <c r="T410" t="str">
        <f>VLOOKUP(C410,FPT!B:R,7,0)</f>
        <v>South</v>
      </c>
      <c r="U410" t="str">
        <f t="shared" si="678"/>
        <v/>
      </c>
      <c r="V410" t="str">
        <f>VLOOKUP(C410,MOVI!C:DT,8,0)</f>
        <v>Việt Phú</v>
      </c>
      <c r="W410" t="str">
        <f>VLOOKUP(C410,FPT!B:U,8,0)</f>
        <v>Việt Phú</v>
      </c>
      <c r="X410" t="str">
        <f t="shared" si="679"/>
        <v/>
      </c>
      <c r="Y410" t="str">
        <f>VLOOKUP(C410,MOVI!C:DT,9,0)</f>
        <v>Full-time</v>
      </c>
      <c r="Z410" t="str">
        <f>VLOOKUP(C410,FPT!B:X,9,0)</f>
        <v>Full-time</v>
      </c>
      <c r="AA410" t="str">
        <f t="shared" si="680"/>
        <v/>
      </c>
      <c r="AB410" t="str">
        <f>VLOOKUP(C410,MOVI!C:DT,10,0)</f>
        <v>Probation</v>
      </c>
      <c r="AC410" t="str">
        <f>VLOOKUP(C410,FPT!B:AA,10,0)</f>
        <v>Probation</v>
      </c>
      <c r="AD410" t="str">
        <f t="shared" si="681"/>
        <v/>
      </c>
      <c r="AE410" s="247">
        <f>VLOOKUP(C410,MOVI!C:DT,11,0)</f>
        <v>44536</v>
      </c>
      <c r="AF410" s="247">
        <f>VLOOKUP(C410,FPT!B:AD,11,0)</f>
        <v>44536</v>
      </c>
      <c r="AG410" t="str">
        <f t="shared" si="682"/>
        <v/>
      </c>
      <c r="AH410" s="260" t="str">
        <f>VLOOKUP(C410,MOVI!C:DT,12,0)</f>
        <v/>
      </c>
      <c r="AI410" s="260"/>
      <c r="AJ410" t="str">
        <f t="shared" si="782"/>
        <v/>
      </c>
      <c r="AK410">
        <f>VLOOKUP(C410,MOVI!C:DT,13,0)</f>
        <v>0</v>
      </c>
      <c r="AL410" s="247">
        <f>VLOOKUP(C410,FPT!B:AJ,13,0)</f>
        <v>0</v>
      </c>
      <c r="AM410" t="str">
        <f t="shared" si="781"/>
        <v/>
      </c>
      <c r="AN410" s="247">
        <f>VLOOKUP(C410,MOVI!C:DT,14,0)</f>
        <v>0</v>
      </c>
      <c r="AO410" s="247">
        <f>VLOOKUP(C410,FPT!B:AM,14,0)</f>
        <v>0</v>
      </c>
      <c r="AP410" t="str">
        <f t="shared" si="683"/>
        <v/>
      </c>
      <c r="AQ410" t="str">
        <f>VLOOKUP(C410,MOVI!C:DT,15,0)</f>
        <v>JO</v>
      </c>
      <c r="AR410" s="247" t="str">
        <f>VLOOKUP(C410,FPT!B:AP,15,0)</f>
        <v>JO</v>
      </c>
      <c r="AS410" t="str">
        <f t="shared" si="684"/>
        <v/>
      </c>
      <c r="AT410" s="282">
        <f>VLOOKUP(C410,MOVI!C:DT,16,0)</f>
        <v>0.1</v>
      </c>
      <c r="AU410" s="247" t="str">
        <f>VLOOKUP(C410,FPT!B:AS,16,0)</f>
        <v>10%</v>
      </c>
      <c r="AV410" t="str">
        <f t="shared" si="685"/>
        <v>Lệch</v>
      </c>
      <c r="AW410" t="str">
        <f>VLOOKUP(C410,MOVI!C:DT,17,0)</f>
        <v>L</v>
      </c>
      <c r="AX410" s="247" t="str">
        <f>VLOOKUP(C410,FPT!B:AV,17,0)</f>
        <v>L</v>
      </c>
      <c r="AY410" t="str">
        <f t="shared" si="686"/>
        <v/>
      </c>
      <c r="AZ410">
        <f>VLOOKUP(C410,MOVI!C:DT,18,0)</f>
        <v>0</v>
      </c>
      <c r="BA410" s="247">
        <f>VLOOKUP(C410,FPT!B:AY,18,0)</f>
        <v>0</v>
      </c>
      <c r="BB410" t="str">
        <f t="shared" si="687"/>
        <v/>
      </c>
      <c r="BC410" s="275">
        <f>VLOOKUP(C410,MOVI!C:DT,19,0)</f>
        <v>5000000</v>
      </c>
      <c r="BD410" s="275">
        <f>VLOOKUP(C410,FPT!B:BB,19,0)</f>
        <v>5000000</v>
      </c>
      <c r="BE410" t="str">
        <f t="shared" si="688"/>
        <v/>
      </c>
      <c r="BF410">
        <f>VLOOKUP(C410,MOVI!C:DT,20,0)</f>
        <v>0</v>
      </c>
      <c r="BG410" s="252">
        <f>VLOOKUP(C410,FPT!B:BE,20,0)</f>
        <v>0</v>
      </c>
      <c r="BH410" t="str">
        <f t="shared" si="689"/>
        <v/>
      </c>
      <c r="BI410" s="275">
        <f>VLOOKUP(C410,MOVI!C:DT,21,0)</f>
        <v>5000000</v>
      </c>
      <c r="BJ410" s="275">
        <f>VLOOKUP(C410,FPT!B:BH,21,0)</f>
        <v>5000000</v>
      </c>
      <c r="BK410" t="str">
        <f t="shared" si="690"/>
        <v/>
      </c>
      <c r="BL410" s="275">
        <f>VLOOKUP(C410,MOVI!C:DT,22,0)</f>
        <v>0</v>
      </c>
      <c r="BM410" s="275">
        <f>VLOOKUP(C410,FPT!B:BK,22,0)</f>
        <v>0</v>
      </c>
      <c r="BN410" t="str">
        <f t="shared" si="691"/>
        <v/>
      </c>
      <c r="BO410" s="275">
        <f>VLOOKUP(C410,MOVI!C:DT,23,0)</f>
        <v>500000</v>
      </c>
      <c r="BP410" s="275">
        <f>VLOOKUP(C410,FPT!B:BN,23,0)</f>
        <v>500000</v>
      </c>
      <c r="BQ410" t="str">
        <f t="shared" si="692"/>
        <v/>
      </c>
      <c r="BR410" s="275">
        <f>VLOOKUP(C410,MOVI!C:DT,24,0)</f>
        <v>0</v>
      </c>
      <c r="BS410" s="275">
        <f>VLOOKUP(C410,FPT!B:BQ,24,0)</f>
        <v>0</v>
      </c>
      <c r="BT410" t="str">
        <f t="shared" si="693"/>
        <v/>
      </c>
      <c r="BU410" s="275">
        <f>VLOOKUP(C410,MOVI!C:DT,25,0)</f>
        <v>0</v>
      </c>
      <c r="BV410" s="275">
        <f>VLOOKUP(C410,FPT!B:BT,25,0)</f>
        <v>0</v>
      </c>
      <c r="BW410" t="str">
        <f t="shared" si="694"/>
        <v/>
      </c>
      <c r="BX410" s="275">
        <f>VLOOKUP(C410,MOVI!C:DT,26,0)</f>
        <v>0</v>
      </c>
      <c r="BY410" s="275">
        <f>VLOOKUP(C410,FPT!B:BW,26,0)</f>
        <v>0</v>
      </c>
      <c r="BZ410" t="str">
        <f t="shared" si="695"/>
        <v/>
      </c>
      <c r="CA410" s="275">
        <f>VLOOKUP(C410,MOVI!C:DT,27,0)</f>
        <v>0</v>
      </c>
      <c r="CB410" s="275">
        <f>VLOOKUP(C410,FPT!B:BZ,27,0)</f>
        <v>0</v>
      </c>
      <c r="CC410" t="str">
        <f t="shared" si="696"/>
        <v/>
      </c>
      <c r="CD410" s="275">
        <f>VLOOKUP(C410,MOVI!C:DT,28,0)</f>
        <v>500000</v>
      </c>
      <c r="CE410" s="275">
        <f>VLOOKUP(C410,FPT!B:CC,28,0)</f>
        <v>500000</v>
      </c>
      <c r="CF410" t="str">
        <f t="shared" si="697"/>
        <v/>
      </c>
      <c r="CG410" t="str">
        <f>VLOOKUP(C410,MOVI!C:DT,29,0)</f>
        <v>CN</v>
      </c>
      <c r="CH410" s="252" t="str">
        <f>VLOOKUP(C410,FPT!B:CF,29,0)</f>
        <v>CN</v>
      </c>
      <c r="CI410" t="str">
        <f t="shared" si="698"/>
        <v/>
      </c>
      <c r="CJ410">
        <f>VLOOKUP(C410,MOVI!C:DT,30,0)</f>
        <v>26</v>
      </c>
      <c r="CK410" s="252">
        <f>VLOOKUP(C410,FPT!B:CI,30,0)</f>
        <v>26</v>
      </c>
      <c r="CL410" t="str">
        <f t="shared" si="699"/>
        <v/>
      </c>
      <c r="CM410">
        <f>VLOOKUP(C410,MOVI!C:DT,31,0)</f>
        <v>18</v>
      </c>
      <c r="CN410" s="252">
        <f>VLOOKUP(C410,FPT!B:CL,31,0)</f>
        <v>18</v>
      </c>
      <c r="CO410" t="str">
        <f t="shared" si="700"/>
        <v/>
      </c>
      <c r="CP410" s="275">
        <f>VLOOKUP(C410,MOVI!C:DT,32,0)</f>
        <v>0</v>
      </c>
      <c r="CQ410" s="275">
        <f>VLOOKUP(C410,FPT!B:CO,32,0)</f>
        <v>0</v>
      </c>
      <c r="CR410" t="str">
        <f t="shared" si="701"/>
        <v/>
      </c>
      <c r="CS410" s="275">
        <f>VLOOKUP(C410,MOVI!C:DT,33,0)</f>
        <v>0</v>
      </c>
      <c r="CT410" s="275">
        <f>VLOOKUP(C410,FPT!B:CR,33,0)</f>
        <v>0</v>
      </c>
      <c r="CU410" t="str">
        <f t="shared" si="702"/>
        <v/>
      </c>
      <c r="CV410" s="275">
        <f>VLOOKUP(C410,MOVI!C:DT,34,0)</f>
        <v>0</v>
      </c>
      <c r="CW410" s="275">
        <f>VLOOKUP(C410,FPT!B:CU,34,0)</f>
        <v>0</v>
      </c>
      <c r="CX410" t="str">
        <f t="shared" si="703"/>
        <v/>
      </c>
      <c r="CY410" s="275">
        <f>VLOOKUP(C410,MOVI!C:DT,35,0)</f>
        <v>18</v>
      </c>
      <c r="CZ410" s="275">
        <f>VLOOKUP(C410,FPT!B:CX,35,0)</f>
        <v>18</v>
      </c>
      <c r="DA410" t="str">
        <f t="shared" si="704"/>
        <v/>
      </c>
      <c r="DB410" s="275">
        <f>VLOOKUP(C410,MOVI!C:DT,36,0)</f>
        <v>0</v>
      </c>
      <c r="DC410" s="275">
        <f>VLOOKUP(C410,FPT!B:DA,36,0)</f>
        <v>0</v>
      </c>
      <c r="DD410" t="str">
        <f t="shared" si="705"/>
        <v/>
      </c>
      <c r="DE410" s="275">
        <f>VLOOKUP(C410,MOVI!C:DT,37,0)</f>
        <v>0</v>
      </c>
      <c r="DF410" s="275">
        <f>VLOOKUP(C410,FPT!B:DD,37,0)</f>
        <v>0</v>
      </c>
      <c r="DG410" t="str">
        <f t="shared" si="706"/>
        <v/>
      </c>
      <c r="DH410" s="275">
        <f>VLOOKUP(C410,MOVI!C:DT,38,0)</f>
        <v>0</v>
      </c>
      <c r="DI410" s="275">
        <f>VLOOKUP(C410,FPT!B:DG,38,0)</f>
        <v>0</v>
      </c>
      <c r="DJ410" t="str">
        <f t="shared" si="707"/>
        <v/>
      </c>
      <c r="DK410" s="275">
        <f>VLOOKUP(C410,MOVI!C:DT,39,0)</f>
        <v>0</v>
      </c>
      <c r="DL410" s="275">
        <f>VLOOKUP(C410,FPT!B:DJ,39,0)</f>
        <v>0</v>
      </c>
      <c r="DM410" t="str">
        <f t="shared" si="708"/>
        <v/>
      </c>
      <c r="DN410" s="275">
        <f>VLOOKUP(C410,MOVI!C:DT,40,0)</f>
        <v>0</v>
      </c>
      <c r="DO410" s="275">
        <f>VLOOKUP(C410,FPT!B:DM,40,0)</f>
        <v>0</v>
      </c>
      <c r="DP410" t="str">
        <f t="shared" si="709"/>
        <v/>
      </c>
      <c r="DQ410" s="275">
        <f>VLOOKUP(C410,MOVI!C:DT,41,0)</f>
        <v>0</v>
      </c>
      <c r="DR410" s="275">
        <f>VLOOKUP(C410,FPT!B:DP,41,0)</f>
        <v>0</v>
      </c>
      <c r="DS410" t="str">
        <f t="shared" si="710"/>
        <v/>
      </c>
      <c r="DT410" s="275">
        <f>VLOOKUP(C410,MOVI!C:DT,42,0)</f>
        <v>3461538</v>
      </c>
      <c r="DU410" s="275">
        <f>ROUND(VLOOKUP(C410,FPT!B:DS,42,0),0)</f>
        <v>3461538</v>
      </c>
      <c r="DV410" t="str">
        <f t="shared" si="711"/>
        <v/>
      </c>
      <c r="DW410" s="275">
        <f>VLOOKUP(C410,MOVI!C:DT,43,0)</f>
        <v>0</v>
      </c>
      <c r="DX410" s="275">
        <f>VLOOKUP(C410,FPT!B:DV,43,0)</f>
        <v>0</v>
      </c>
      <c r="DY410" t="str">
        <f t="shared" si="712"/>
        <v/>
      </c>
      <c r="DZ410" s="275">
        <f>VLOOKUP(C410,MOVI!C:DT,44,0)</f>
        <v>0</v>
      </c>
      <c r="EA410" s="275">
        <f>VLOOKUP(C410,FPT!B:DY,44,0)</f>
        <v>0</v>
      </c>
      <c r="EB410" t="str">
        <f t="shared" si="713"/>
        <v/>
      </c>
      <c r="EC410" s="275">
        <f>VLOOKUP(C410,MOVI!C:DT,45,0)</f>
        <v>3461538</v>
      </c>
      <c r="ED410" s="275">
        <f>ROUND(VLOOKUP(C410,FPT!B:EB,45,0),0)</f>
        <v>3461538</v>
      </c>
      <c r="EE410" t="str">
        <f t="shared" si="714"/>
        <v/>
      </c>
      <c r="EF410" s="275">
        <f>VLOOKUP(C410,MOVI!C:DT,46,0)</f>
        <v>0</v>
      </c>
      <c r="EG410" s="275">
        <f>VLOOKUP(C410,FPT!B:EE,46,0)</f>
        <v>0</v>
      </c>
      <c r="EH410" t="str">
        <f t="shared" si="715"/>
        <v/>
      </c>
      <c r="EI410" s="275">
        <f>VLOOKUP(C410,MOVI!C:DT,47,0)</f>
        <v>346154</v>
      </c>
      <c r="EJ410" s="275">
        <f>VLOOKUP(C410,FPT!B:EH,47,0)</f>
        <v>346154</v>
      </c>
      <c r="EK410" t="str">
        <f t="shared" si="716"/>
        <v/>
      </c>
      <c r="EL410" s="275">
        <f>VLOOKUP(C410,MOVI!C:DT,48,0)</f>
        <v>0</v>
      </c>
      <c r="EM410" s="275">
        <f>VLOOKUP(C410,FPT!B:EK,48,0)</f>
        <v>0</v>
      </c>
      <c r="EN410" t="str">
        <f t="shared" si="717"/>
        <v/>
      </c>
      <c r="EO410" s="275">
        <f>VLOOKUP(C410,MOVI!C:DT,49,0)</f>
        <v>0</v>
      </c>
      <c r="EP410" s="275">
        <f>VLOOKUP(C410,FPT!B:EN,49,0)</f>
        <v>0</v>
      </c>
      <c r="EQ410" t="str">
        <f t="shared" si="718"/>
        <v/>
      </c>
      <c r="ER410" s="275">
        <f>VLOOKUP(C410,MOVI!C:DT,50,0)</f>
        <v>0</v>
      </c>
      <c r="ES410" s="275">
        <f>VLOOKUP(C410,FPT!B:EQ,50,0)</f>
        <v>0</v>
      </c>
      <c r="ET410" t="str">
        <f t="shared" si="719"/>
        <v/>
      </c>
      <c r="EU410" s="275">
        <f>VLOOKUP(C410,MOVI!C:DT,51,0)</f>
        <v>0</v>
      </c>
      <c r="EV410" s="275">
        <f>VLOOKUP(C410,FPT!B:ET,51,0)</f>
        <v>0</v>
      </c>
      <c r="EW410" t="str">
        <f t="shared" si="720"/>
        <v/>
      </c>
      <c r="EX410" s="275">
        <f>VLOOKUP(C410,MOVI!C:DT,52,0)</f>
        <v>0</v>
      </c>
      <c r="EY410" s="275">
        <f>VLOOKUP(C410,FPT!B:EW,52,0)</f>
        <v>0</v>
      </c>
      <c r="EZ410" t="str">
        <f t="shared" si="721"/>
        <v/>
      </c>
      <c r="FA410" s="275">
        <f>VLOOKUP(C410,MOVI!C:DT,53,0)</f>
        <v>0</v>
      </c>
      <c r="FB410" s="275">
        <f>VLOOKUP(C410,FPT!B:EZ,53,0)</f>
        <v>0</v>
      </c>
      <c r="FC410" t="str">
        <f t="shared" si="722"/>
        <v/>
      </c>
      <c r="FD410" s="275">
        <f>VLOOKUP(C410,MOVI!C:DT,54,0)</f>
        <v>0</v>
      </c>
      <c r="FE410" s="275">
        <f>VLOOKUP(C410,FPT!B:FC,54,0)</f>
        <v>0</v>
      </c>
      <c r="FF410" t="str">
        <f t="shared" si="723"/>
        <v/>
      </c>
      <c r="FG410" s="275">
        <f>VLOOKUP(C410,MOVI!C:DT,55,0)</f>
        <v>0</v>
      </c>
      <c r="FH410" s="275">
        <f>VLOOKUP(C410,FPT!B:FF,55,0)</f>
        <v>0</v>
      </c>
      <c r="FI410" t="str">
        <f t="shared" si="724"/>
        <v/>
      </c>
      <c r="FJ410" s="275">
        <f>VLOOKUP(C410,MOVI!C:DT,56,0)</f>
        <v>346154</v>
      </c>
      <c r="FK410" s="275">
        <f>VLOOKUP(C410,FPT!B:FI,56,0)</f>
        <v>346154</v>
      </c>
      <c r="FL410" t="str">
        <f t="shared" si="725"/>
        <v/>
      </c>
      <c r="FM410" s="275">
        <f>VLOOKUP(C410,MOVI!C:DT,57,0)</f>
        <v>0</v>
      </c>
      <c r="FN410" s="275">
        <f>VLOOKUP(C410,FPT!B:FL,57,0)</f>
        <v>0</v>
      </c>
      <c r="FO410" t="str">
        <f t="shared" si="726"/>
        <v/>
      </c>
      <c r="FP410" s="275">
        <f>VLOOKUP(C410,MOVI!C:DT,58,0)</f>
        <v>0</v>
      </c>
      <c r="FQ410" s="275">
        <f>VLOOKUP(C410,FPT!B:FO,58,0)</f>
        <v>0</v>
      </c>
      <c r="FR410" t="str">
        <f t="shared" si="727"/>
        <v/>
      </c>
      <c r="FS410" s="275">
        <f>VLOOKUP(C410,MOVI!C:DT,59,0)</f>
        <v>0</v>
      </c>
      <c r="FT410" s="275">
        <f>VLOOKUP(C410,FPT!B:FR,59,0)</f>
        <v>0</v>
      </c>
      <c r="FU410" t="str">
        <f t="shared" si="728"/>
        <v/>
      </c>
      <c r="FV410" s="275">
        <f>VLOOKUP(C410,MOVI!C:DT,60,0)</f>
        <v>0</v>
      </c>
      <c r="FW410" s="275">
        <f>VLOOKUP(C410,FPT!B:FU,60,0)</f>
        <v>0</v>
      </c>
      <c r="FX410" t="str">
        <f t="shared" si="729"/>
        <v/>
      </c>
      <c r="FY410" s="275">
        <f>VLOOKUP(C410,MOVI!C:DT,61,0)</f>
        <v>0</v>
      </c>
      <c r="FZ410" s="275">
        <f>VLOOKUP(C410,FPT!B:FX,61,0)</f>
        <v>0</v>
      </c>
      <c r="GA410" t="str">
        <f t="shared" si="730"/>
        <v/>
      </c>
      <c r="GB410" s="275">
        <f>VLOOKUP(C410,MOVI!C:DT,62,0)</f>
        <v>0</v>
      </c>
      <c r="GC410" s="275">
        <f>VLOOKUP(C410,FPT!B:GA,62,0)</f>
        <v>0</v>
      </c>
      <c r="GD410" t="str">
        <f t="shared" si="731"/>
        <v/>
      </c>
      <c r="GE410" s="275">
        <f>VLOOKUP(C410,MOVI!C:DT,63,0)</f>
        <v>0</v>
      </c>
      <c r="GF410" s="275">
        <f>VLOOKUP(C410,FPT!B:GD,63,0)</f>
        <v>0</v>
      </c>
      <c r="GG410" t="str">
        <f t="shared" si="732"/>
        <v/>
      </c>
      <c r="GH410" s="275">
        <f>VLOOKUP(C410,MOVI!C:DT,64,0)</f>
        <v>0</v>
      </c>
      <c r="GI410" s="275">
        <f>VLOOKUP(C410,FPT!B:GG,64,0)</f>
        <v>0</v>
      </c>
      <c r="GJ410" t="str">
        <f t="shared" si="733"/>
        <v/>
      </c>
      <c r="GK410" s="275">
        <f>VLOOKUP(C410,MOVI!C:DT,65,0)</f>
        <v>0</v>
      </c>
      <c r="GL410" s="275">
        <f>VLOOKUP(C410,FPT!B:GJ,65,0)</f>
        <v>0</v>
      </c>
      <c r="GM410" t="str">
        <f t="shared" si="734"/>
        <v/>
      </c>
      <c r="GN410" s="275">
        <f>VLOOKUP(C410,MOVI!C:DT,66,0)</f>
        <v>0</v>
      </c>
      <c r="GO410" s="275">
        <f>VLOOKUP(C410,FPT!B:GM,66,0)</f>
        <v>0</v>
      </c>
      <c r="GP410" t="str">
        <f t="shared" si="735"/>
        <v/>
      </c>
      <c r="GQ410" s="275">
        <f>VLOOKUP(C410,MOVI!C:DT,67,0)</f>
        <v>0</v>
      </c>
      <c r="GR410" s="275">
        <f>VLOOKUP(C410,FPT!B:GP,67,0)</f>
        <v>0</v>
      </c>
      <c r="GS410" t="str">
        <f t="shared" si="736"/>
        <v/>
      </c>
      <c r="GT410" s="275">
        <f>VLOOKUP(C410,MOVI!C:DT,68,0)</f>
        <v>0</v>
      </c>
      <c r="GU410" s="275">
        <f>VLOOKUP(C410,FPT!B:GS,68,0)</f>
        <v>0</v>
      </c>
      <c r="GV410" t="str">
        <f t="shared" si="737"/>
        <v/>
      </c>
      <c r="GW410" s="275">
        <f>VLOOKUP(C410,MOVI!C:DT,69,0)</f>
        <v>0</v>
      </c>
      <c r="GX410" s="275">
        <f>VLOOKUP(C410,FPT!B:GV,69,0)</f>
        <v>0</v>
      </c>
      <c r="GY410" t="str">
        <f t="shared" si="738"/>
        <v/>
      </c>
      <c r="GZ410" s="275">
        <f>VLOOKUP(C410,MOVI!C:DT,70,0)</f>
        <v>0</v>
      </c>
      <c r="HA410" s="275">
        <f>VLOOKUP(C410,FPT!B:GY,70,0)</f>
        <v>0</v>
      </c>
      <c r="HB410" t="str">
        <f t="shared" si="739"/>
        <v/>
      </c>
      <c r="HC410" s="275">
        <f>VLOOKUP(C410,MOVI!C:DT,71,0)</f>
        <v>3807692</v>
      </c>
      <c r="HD410" s="275">
        <f>ROUND(VLOOKUP(C410,FPT!B:HB,71,0),0)</f>
        <v>3807692</v>
      </c>
      <c r="HE410" t="str">
        <f t="shared" si="740"/>
        <v/>
      </c>
      <c r="HF410" s="275">
        <f>ROUND(VLOOKUP(C410,MOVI!C:DT,72,0),0)</f>
        <v>0</v>
      </c>
      <c r="HG410" s="275">
        <f>ROUND(VLOOKUP(C410,FPT!B:HE,72,0),0)</f>
        <v>0</v>
      </c>
      <c r="HH410" t="str">
        <f t="shared" si="741"/>
        <v/>
      </c>
      <c r="HI410" s="275">
        <f>VLOOKUP(C410,MOVI!C:DT,73,0)</f>
        <v>0</v>
      </c>
      <c r="HJ410" s="275">
        <f>VLOOKUP(C410,FPT!B:HH,73,0)</f>
        <v>0</v>
      </c>
      <c r="HK410" t="str">
        <f t="shared" si="742"/>
        <v/>
      </c>
      <c r="HL410" s="275">
        <f>VLOOKUP(C410,MOVI!C:DT,74,0)</f>
        <v>0</v>
      </c>
      <c r="HM410" s="275">
        <f>VLOOKUP(C410,FPT!B:HK,74,0)</f>
        <v>0</v>
      </c>
      <c r="HN410" t="str">
        <f t="shared" si="743"/>
        <v/>
      </c>
      <c r="HO410" s="275">
        <f>VLOOKUP(C410,MOVI!C:DT,75,0)</f>
        <v>0</v>
      </c>
      <c r="HP410" s="275">
        <f>VLOOKUP(C410,FPT!B:HN,75,0)</f>
        <v>0</v>
      </c>
      <c r="HQ410" t="str">
        <f t="shared" si="744"/>
        <v/>
      </c>
      <c r="HR410" s="275">
        <f>VLOOKUP(C410,MOVI!C:DT,76,0)</f>
        <v>0</v>
      </c>
      <c r="HS410" s="275">
        <f>VLOOKUP(C410,FPT!B:HQ,76,0)</f>
        <v>0</v>
      </c>
      <c r="HT410" t="str">
        <f t="shared" si="745"/>
        <v/>
      </c>
      <c r="HU410" s="275">
        <f>VLOOKUP(C410,MOVI!C:DT,77,0)</f>
        <v>0</v>
      </c>
      <c r="HV410" s="275">
        <f>VLOOKUP(C410,FPT!B:HT,77,0)</f>
        <v>0</v>
      </c>
      <c r="HW410" t="str">
        <f t="shared" si="746"/>
        <v/>
      </c>
      <c r="HX410" s="274">
        <f>VLOOKUP(C410,MOVI!C:CB,78,0)</f>
        <v>0</v>
      </c>
      <c r="HY410" s="261">
        <f>VLOOKUP(C410,FPT!$B:$CA,78,0)</f>
        <v>0</v>
      </c>
      <c r="HZ410" t="str">
        <f t="shared" si="747"/>
        <v/>
      </c>
      <c r="IA410" s="275">
        <f>VLOOKUP(C410,MOVI!C:CD,79,0)</f>
        <v>0</v>
      </c>
      <c r="IB410" s="275">
        <f>VLOOKUP(C410,FPT!B:HZ,79,0)</f>
        <v>0</v>
      </c>
      <c r="IC410" t="str">
        <f t="shared" si="748"/>
        <v/>
      </c>
      <c r="ID410" s="275">
        <f>VLOOKUP(C410,MOVI!C:CD,80,0)</f>
        <v>0</v>
      </c>
      <c r="IE410" s="275">
        <f>VLOOKUP(C410,FPT!B:IC,80,0)</f>
        <v>0</v>
      </c>
      <c r="IF410" t="str">
        <f t="shared" si="749"/>
        <v/>
      </c>
      <c r="IG410" s="275">
        <f>VLOOKUP(C410,MOVI!C:DT,81,0)</f>
        <v>0</v>
      </c>
      <c r="IH410" s="275">
        <f>VLOOKUP(C410,FPT!B:IF,81,0)</f>
        <v>0</v>
      </c>
      <c r="II410" t="str">
        <f t="shared" si="750"/>
        <v/>
      </c>
      <c r="IJ410" s="275">
        <f>VLOOKUP(C410,MOVI!C:DT,82,0)</f>
        <v>0</v>
      </c>
      <c r="IK410" s="275">
        <f>VLOOKUP(C410,FPT!B:II,82,0)</f>
        <v>0</v>
      </c>
      <c r="IL410" t="str">
        <f t="shared" si="751"/>
        <v/>
      </c>
      <c r="IM410" s="275">
        <f>ROUND(VLOOKUP(C410,MOVI!C:DT,83,0),0)</f>
        <v>0</v>
      </c>
      <c r="IN410" s="275">
        <f>ROUND(VLOOKUP(C410,FPT!B:IL,83,0),0)</f>
        <v>0</v>
      </c>
      <c r="IO410" t="str">
        <f t="shared" si="752"/>
        <v/>
      </c>
      <c r="IP410" s="275">
        <f>ROUND(VLOOKUP(C410,MOVI!C:DT,84,0),0)</f>
        <v>3807692</v>
      </c>
      <c r="IQ410" s="275">
        <f>ROUND(VLOOKUP(C410,FPT!B:IO,84,0),0)</f>
        <v>3807692</v>
      </c>
      <c r="IR410" t="str">
        <f t="shared" si="753"/>
        <v/>
      </c>
      <c r="IS410" s="275">
        <f>ROUND(VLOOKUP(C410,MOVI!C:DT,85,0),0)</f>
        <v>380769</v>
      </c>
      <c r="IT410" s="275">
        <f>ROUND(VLOOKUP(C410,FPT!B:IR,85,0),0)</f>
        <v>380769</v>
      </c>
      <c r="IU410" t="str">
        <f t="shared" si="754"/>
        <v/>
      </c>
      <c r="IV410" s="275">
        <f>VLOOKUP(C410,MOVI!C:DT,86,0)</f>
        <v>0</v>
      </c>
      <c r="IW410" s="275">
        <f>VLOOKUP(C410,FPT!B:IU,86,0)</f>
        <v>0</v>
      </c>
      <c r="IX410" t="str">
        <f t="shared" si="755"/>
        <v/>
      </c>
      <c r="IY410" s="275">
        <f>ROUND(VLOOKUP(C410,MOVI!C:DT,87,0),0)</f>
        <v>380769</v>
      </c>
      <c r="IZ410" s="275">
        <f>ROUND(VLOOKUP(C410,FPT!B:IX,87,0),0)</f>
        <v>380769</v>
      </c>
      <c r="JA410" t="str">
        <f t="shared" si="756"/>
        <v/>
      </c>
      <c r="JB410" s="275">
        <f>VLOOKUP(C410,MOVI!C:DT,88,0)</f>
        <v>0</v>
      </c>
      <c r="JC410" s="275">
        <f>VLOOKUP(C410,FPT!B:JA,88,0)</f>
        <v>0</v>
      </c>
      <c r="JD410" t="str">
        <f t="shared" si="757"/>
        <v/>
      </c>
      <c r="JE410" s="275">
        <f>VLOOKUP(C410,MOVI!C:DT,89,0)</f>
        <v>0</v>
      </c>
      <c r="JF410" s="275">
        <f>VLOOKUP(C410,FPT!B:JD,89,0)</f>
        <v>0</v>
      </c>
      <c r="JG410" t="str">
        <f t="shared" si="758"/>
        <v/>
      </c>
      <c r="JH410" s="275">
        <f>VLOOKUP(C410,MOVI!C:DT,90,0)</f>
        <v>0</v>
      </c>
      <c r="JI410" s="275">
        <f>VLOOKUP(C410,FPT!B:JG,90,0)</f>
        <v>0</v>
      </c>
      <c r="JJ410" t="str">
        <f t="shared" si="759"/>
        <v/>
      </c>
      <c r="JK410" s="275">
        <f>VLOOKUP(C410,MOVI!C:DT,91,0)</f>
        <v>0</v>
      </c>
      <c r="JL410" s="275">
        <f>VLOOKUP(C410,FPT!B:JJ,91,0)</f>
        <v>0</v>
      </c>
      <c r="JM410" t="str">
        <f t="shared" si="760"/>
        <v/>
      </c>
      <c r="JN410" s="275">
        <f>VLOOKUP(C410,MOVI!C:DT,92,0)</f>
        <v>0</v>
      </c>
      <c r="JO410" s="275">
        <f>VLOOKUP(C410,FPT!B:JM,92,0)</f>
        <v>0</v>
      </c>
      <c r="JP410" t="str">
        <f t="shared" si="761"/>
        <v/>
      </c>
      <c r="JQ410" s="275">
        <f>VLOOKUP(C410,MOVI!C:DT,93,0)</f>
        <v>0</v>
      </c>
      <c r="JR410" s="275">
        <f>VLOOKUP(C410,FPT!B:JP,93,0)</f>
        <v>0</v>
      </c>
      <c r="JS410" t="str">
        <f t="shared" si="762"/>
        <v/>
      </c>
      <c r="JT410" s="275">
        <f>VLOOKUP(C410,MOVI!C:DT,94,0)</f>
        <v>0</v>
      </c>
      <c r="JU410" s="275">
        <f>VLOOKUP(C410,FPT!B:JS,94,0)</f>
        <v>0</v>
      </c>
      <c r="JV410" t="str">
        <f t="shared" si="763"/>
        <v/>
      </c>
      <c r="JW410" s="275">
        <f>VLOOKUP(C410,MOVI!C:DT,95,0)</f>
        <v>3426923</v>
      </c>
      <c r="JX410" s="275">
        <f>VLOOKUP(C410,FPT!B:JV,95,0)</f>
        <v>3426923</v>
      </c>
      <c r="JY410" t="str">
        <f t="shared" si="764"/>
        <v/>
      </c>
      <c r="JZ410" s="275">
        <f>VLOOKUP(C410,MOVI!C:DT,96,0)</f>
        <v>0</v>
      </c>
      <c r="KA410" s="275">
        <f>VLOOKUP(C410,FPT!B:JY,96,0)</f>
        <v>0</v>
      </c>
      <c r="KB410" t="str">
        <f t="shared" si="765"/>
        <v/>
      </c>
      <c r="KC410" s="275">
        <f>VLOOKUP(C410,MOVI!C:DT,97,0)</f>
        <v>3426923</v>
      </c>
      <c r="KD410" s="275">
        <f>VLOOKUP(C410,FPT!B:KB,97,0)</f>
        <v>3426923</v>
      </c>
      <c r="KE410" t="str">
        <f t="shared" si="766"/>
        <v/>
      </c>
      <c r="KF410" s="275">
        <f>VLOOKUP(C410,MOVI!C:DT,98,0)</f>
        <v>0</v>
      </c>
      <c r="KG410" s="275">
        <f>VLOOKUP(C410,FPT!B:KE,98,0)</f>
        <v>0</v>
      </c>
      <c r="KH410" t="str">
        <f t="shared" si="767"/>
        <v/>
      </c>
      <c r="KI410" s="275">
        <f>VLOOKUP(C410,MOVI!C:DT,99,0)</f>
        <v>0</v>
      </c>
      <c r="KJ410" s="275">
        <f>VLOOKUP(C410,FPT!B:KH,99,0)</f>
        <v>0</v>
      </c>
      <c r="KK410" t="str">
        <f t="shared" si="768"/>
        <v/>
      </c>
      <c r="KL410" s="275">
        <f>VLOOKUP(C410,MOVI!C:DT,100,0)</f>
        <v>0</v>
      </c>
      <c r="KM410" s="275">
        <f>VLOOKUP(C410,FPT!B:KK,100,0)</f>
        <v>0</v>
      </c>
      <c r="KN410" t="str">
        <f t="shared" si="769"/>
        <v/>
      </c>
      <c r="KO410" s="275">
        <f>VLOOKUP(C410,MOVI!C:DT,101,0)</f>
        <v>0</v>
      </c>
      <c r="KP410" s="275">
        <f>VLOOKUP(C410,FPT!B:KN,101,0)</f>
        <v>0</v>
      </c>
      <c r="KQ410" t="str">
        <f t="shared" si="770"/>
        <v/>
      </c>
      <c r="KR410" s="275">
        <f>VLOOKUP(C410,MOVI!C:DT,102,0)</f>
        <v>0</v>
      </c>
      <c r="KS410" s="275">
        <f>VLOOKUP(C410,FPT!B:KQ,102,0)</f>
        <v>0</v>
      </c>
      <c r="KT410" t="str">
        <f t="shared" si="771"/>
        <v/>
      </c>
      <c r="KU410" s="275">
        <f>VLOOKUP(C410,MOVI!C:DT,103,0)</f>
        <v>0</v>
      </c>
      <c r="KV410" s="275">
        <f>VLOOKUP(C410,FPT!B:KT,103,0)</f>
        <v>0</v>
      </c>
      <c r="KW410" t="str">
        <f t="shared" si="772"/>
        <v/>
      </c>
      <c r="KX410" s="275">
        <f>VLOOKUP(C410,MOVI!C:DT,104,0)</f>
        <v>0</v>
      </c>
      <c r="KY410" s="275">
        <f>VLOOKUP(C410,FPT!B:KW,104,0)</f>
        <v>0</v>
      </c>
      <c r="KZ410" t="str">
        <f t="shared" si="773"/>
        <v/>
      </c>
      <c r="LA410" s="275">
        <f>VLOOKUP(C410,MOVI!C:DT,105,0)</f>
        <v>0</v>
      </c>
      <c r="LB410" s="275">
        <f>VLOOKUP(C410,FPT!B:KZ,105,0)</f>
        <v>0</v>
      </c>
      <c r="LC410" t="str">
        <f t="shared" si="774"/>
        <v/>
      </c>
      <c r="LD410" s="275">
        <f>VLOOKUP(C410,MOVI!C:DT,106,0)</f>
        <v>3807692</v>
      </c>
      <c r="LE410" s="275">
        <f>VLOOKUP(C410,FPT!B:LC,106,0)</f>
        <v>3807692</v>
      </c>
      <c r="LF410" t="str">
        <f t="shared" si="775"/>
        <v/>
      </c>
      <c r="LG410" s="273">
        <f>VLOOKUP(C410,MOVI!C:DT,107,0)</f>
        <v>0</v>
      </c>
      <c r="LH410" s="273">
        <f>VLOOKUP(C410,FPT!B:LF,107,0)</f>
        <v>0</v>
      </c>
      <c r="LI410" t="str">
        <f t="shared" si="776"/>
        <v/>
      </c>
      <c r="LJ410" t="str">
        <f>VLOOKUP(C410,MOVI!C:DV,108,0)</f>
        <v>Việt PhúSouthRisk</v>
      </c>
      <c r="LK410" s="252" t="str">
        <f>VLOOKUP(C410,FPT!B:LI,108,0)</f>
        <v>Việt PhúSouthRisk</v>
      </c>
      <c r="LL410" t="str">
        <f t="shared" si="777"/>
        <v/>
      </c>
      <c r="LM410" s="275">
        <f>ROUND(VLOOKUP(C410,MOVI!C:DV,109,0),0)</f>
        <v>416667</v>
      </c>
      <c r="LN410" s="275">
        <f>ROUND(VLOOKUP(C410,FPT!B:LL,109,0),0)</f>
        <v>416667</v>
      </c>
      <c r="LO410" t="str">
        <f t="shared" si="778"/>
        <v/>
      </c>
      <c r="LP410" t="str">
        <f>VLOOKUP(C410,MOVI!C:DV,110,0)</f>
        <v>DNI</v>
      </c>
      <c r="LQ410" s="247" t="str">
        <f>VLOOKUP(C410,FPT!B:LO,110,0)</f>
        <v>DNI</v>
      </c>
      <c r="LR410" t="str">
        <f t="shared" si="779"/>
        <v/>
      </c>
      <c r="LS410">
        <f>MOVI!DI405</f>
        <v>18</v>
      </c>
      <c r="LV410">
        <f>MOVI!DJ405</f>
        <v>0</v>
      </c>
      <c r="LW410">
        <f>MOVI!DK405</f>
        <v>0</v>
      </c>
      <c r="LX410">
        <f>MOVI!DL405</f>
        <v>0</v>
      </c>
      <c r="LY410">
        <f>MOVI!DM405</f>
        <v>0</v>
      </c>
      <c r="LZ410">
        <f>MOVI!DN405</f>
        <v>0</v>
      </c>
      <c r="MA410">
        <f>MOVI!DO405</f>
        <v>0</v>
      </c>
      <c r="MB410" t="str">
        <f>MOVI!DP405</f>
        <v/>
      </c>
      <c r="MC410">
        <f>MOVI!DQ405</f>
        <v>0</v>
      </c>
      <c r="MD410">
        <f>MOVI!DR405</f>
        <v>0</v>
      </c>
      <c r="ME410" t="str">
        <f>VLOOKUP(C410,MOVI!C:DV,121,0)</f>
        <v/>
      </c>
      <c r="MF410" s="252"/>
      <c r="MG410" t="str">
        <f t="shared" si="672"/>
        <v/>
      </c>
      <c r="MH410" t="str">
        <f>VLOOKUP(C410,MOVI!C:DT,122,0)</f>
        <v>Việt PhúSouth</v>
      </c>
      <c r="MI410" s="252" t="str">
        <f>VLOOKUP(C410,FPT!B:DS,112,0)</f>
        <v>Việt PhúSouth</v>
      </c>
      <c r="MJ410" t="str">
        <f t="shared" si="780"/>
        <v/>
      </c>
    </row>
    <row r="411" spans="1:348" x14ac:dyDescent="0.25">
      <c r="A411">
        <v>403</v>
      </c>
      <c r="B411" s="63">
        <v>6295</v>
      </c>
      <c r="C411" s="271" t="s">
        <v>871</v>
      </c>
      <c r="D411" t="str">
        <f>VLOOKUP(C411,MOVI!C:D,2,0)</f>
        <v>Lê Văn Bình</v>
      </c>
      <c r="E411" t="str">
        <f>VLOOKUP(C411,FPT!B:C,2,0)</f>
        <v>Lê Văn Bình</v>
      </c>
      <c r="F411" t="str">
        <f t="shared" si="673"/>
        <v/>
      </c>
      <c r="G411" t="str">
        <f>VLOOKUP(C411,MOVI!C:E,3,0)</f>
        <v>Risk</v>
      </c>
      <c r="H411" t="str">
        <f>VLOOKUP(C411,FPT!B:F,3,0)</f>
        <v>Risk</v>
      </c>
      <c r="I411" t="str">
        <f t="shared" si="674"/>
        <v/>
      </c>
      <c r="J411" t="str">
        <f>VLOOKUP(C411,MOVI!C:H,4,0)</f>
        <v>Collection</v>
      </c>
      <c r="K411" t="str">
        <f>VLOOKUP(C411,FPT!B:I,4,0)</f>
        <v>Collection</v>
      </c>
      <c r="L411" t="str">
        <f t="shared" si="675"/>
        <v/>
      </c>
      <c r="M411" t="str">
        <f>VLOOKUP(C411,MOVI!C:DT,5,0)</f>
        <v>Associate</v>
      </c>
      <c r="N411" t="str">
        <f>VLOOKUP(C411,FPT!B:L,5,0)</f>
        <v>Associate</v>
      </c>
      <c r="O411" t="str">
        <f t="shared" si="676"/>
        <v/>
      </c>
      <c r="P411" t="str">
        <f>VLOOKUP(C411,MOVI!C:DT,6,0)</f>
        <v>Field Collector</v>
      </c>
      <c r="Q411" t="str">
        <f>VLOOKUP(C411,FPT!B:O,6,0)</f>
        <v>Field Collector</v>
      </c>
      <c r="R411" t="str">
        <f t="shared" si="677"/>
        <v/>
      </c>
      <c r="S411" t="str">
        <f>VLOOKUP(C411,MOVI!C:DT,7,0)</f>
        <v>South</v>
      </c>
      <c r="T411" t="str">
        <f>VLOOKUP(C411,FPT!B:R,7,0)</f>
        <v>South</v>
      </c>
      <c r="U411" t="str">
        <f t="shared" si="678"/>
        <v/>
      </c>
      <c r="V411" t="str">
        <f>VLOOKUP(C411,MOVI!C:DT,8,0)</f>
        <v>Việt Phú</v>
      </c>
      <c r="W411" t="str">
        <f>VLOOKUP(C411,FPT!B:U,8,0)</f>
        <v>Việt Phú</v>
      </c>
      <c r="X411" t="str">
        <f t="shared" si="679"/>
        <v/>
      </c>
      <c r="Y411" t="str">
        <f>VLOOKUP(C411,MOVI!C:DT,9,0)</f>
        <v>Full-time</v>
      </c>
      <c r="Z411" t="str">
        <f>VLOOKUP(C411,FPT!B:X,9,0)</f>
        <v>Full-time</v>
      </c>
      <c r="AA411" t="str">
        <f t="shared" si="680"/>
        <v/>
      </c>
      <c r="AB411" t="str">
        <f>VLOOKUP(C411,MOVI!C:DT,10,0)</f>
        <v>Probation</v>
      </c>
      <c r="AC411" t="str">
        <f>VLOOKUP(C411,FPT!B:AA,10,0)</f>
        <v>Probation</v>
      </c>
      <c r="AD411" t="str">
        <f t="shared" si="681"/>
        <v/>
      </c>
      <c r="AE411" s="247">
        <f>VLOOKUP(C411,MOVI!C:DT,11,0)</f>
        <v>44538</v>
      </c>
      <c r="AF411" s="247">
        <f>VLOOKUP(C411,FPT!B:AD,11,0)</f>
        <v>44538</v>
      </c>
      <c r="AG411" t="str">
        <f t="shared" si="682"/>
        <v/>
      </c>
      <c r="AH411" s="260" t="str">
        <f>VLOOKUP(C411,MOVI!C:DT,12,0)</f>
        <v/>
      </c>
      <c r="AI411" s="260"/>
      <c r="AJ411" t="str">
        <f t="shared" si="782"/>
        <v/>
      </c>
      <c r="AK411">
        <f>VLOOKUP(C411,MOVI!C:DT,13,0)</f>
        <v>0</v>
      </c>
      <c r="AL411" s="247">
        <f>VLOOKUP(C411,FPT!B:AJ,13,0)</f>
        <v>0</v>
      </c>
      <c r="AM411" t="str">
        <f t="shared" si="781"/>
        <v/>
      </c>
      <c r="AN411" s="247">
        <f>VLOOKUP(C411,MOVI!C:DT,14,0)</f>
        <v>0</v>
      </c>
      <c r="AO411" s="247">
        <f>VLOOKUP(C411,FPT!B:AM,14,0)</f>
        <v>0</v>
      </c>
      <c r="AP411" t="str">
        <f t="shared" si="683"/>
        <v/>
      </c>
      <c r="AQ411" t="str">
        <f>VLOOKUP(C411,MOVI!C:DT,15,0)</f>
        <v>JO</v>
      </c>
      <c r="AR411" s="247" t="str">
        <f>VLOOKUP(C411,FPT!B:AP,15,0)</f>
        <v>JO</v>
      </c>
      <c r="AS411" t="str">
        <f t="shared" si="684"/>
        <v/>
      </c>
      <c r="AT411" s="282">
        <f>VLOOKUP(C411,MOVI!C:DT,16,0)</f>
        <v>0.1</v>
      </c>
      <c r="AU411" s="247" t="str">
        <f>VLOOKUP(C411,FPT!B:AS,16,0)</f>
        <v>10%</v>
      </c>
      <c r="AV411" t="str">
        <f t="shared" si="685"/>
        <v>Lệch</v>
      </c>
      <c r="AW411" t="str">
        <f>VLOOKUP(C411,MOVI!C:DT,17,0)</f>
        <v>L</v>
      </c>
      <c r="AX411" s="247" t="str">
        <f>VLOOKUP(C411,FPT!B:AV,17,0)</f>
        <v>L</v>
      </c>
      <c r="AY411" t="str">
        <f t="shared" si="686"/>
        <v/>
      </c>
      <c r="AZ411">
        <f>VLOOKUP(C411,MOVI!C:DT,18,0)</f>
        <v>0</v>
      </c>
      <c r="BA411" s="247">
        <f>VLOOKUP(C411,FPT!B:AY,18,0)</f>
        <v>0</v>
      </c>
      <c r="BB411" t="str">
        <f t="shared" si="687"/>
        <v/>
      </c>
      <c r="BC411" s="275">
        <f>VLOOKUP(C411,MOVI!C:DT,19,0)</f>
        <v>5000000</v>
      </c>
      <c r="BD411" s="275">
        <f>VLOOKUP(C411,FPT!B:BB,19,0)</f>
        <v>5000000</v>
      </c>
      <c r="BE411" t="str">
        <f t="shared" si="688"/>
        <v/>
      </c>
      <c r="BF411">
        <f>VLOOKUP(C411,MOVI!C:DT,20,0)</f>
        <v>0</v>
      </c>
      <c r="BG411" s="252">
        <f>VLOOKUP(C411,FPT!B:BE,20,0)</f>
        <v>0</v>
      </c>
      <c r="BH411" t="str">
        <f t="shared" si="689"/>
        <v/>
      </c>
      <c r="BI411" s="275">
        <f>VLOOKUP(C411,MOVI!C:DT,21,0)</f>
        <v>5000000</v>
      </c>
      <c r="BJ411" s="275">
        <f>VLOOKUP(C411,FPT!B:BH,21,0)</f>
        <v>5000000</v>
      </c>
      <c r="BK411" t="str">
        <f t="shared" si="690"/>
        <v/>
      </c>
      <c r="BL411" s="275">
        <f>VLOOKUP(C411,MOVI!C:DT,22,0)</f>
        <v>0</v>
      </c>
      <c r="BM411" s="275">
        <f>VLOOKUP(C411,FPT!B:BK,22,0)</f>
        <v>0</v>
      </c>
      <c r="BN411" t="str">
        <f t="shared" si="691"/>
        <v/>
      </c>
      <c r="BO411" s="275">
        <f>VLOOKUP(C411,MOVI!C:DT,23,0)</f>
        <v>500000</v>
      </c>
      <c r="BP411" s="275">
        <f>VLOOKUP(C411,FPT!B:BN,23,0)</f>
        <v>500000</v>
      </c>
      <c r="BQ411" t="str">
        <f t="shared" si="692"/>
        <v/>
      </c>
      <c r="BR411" s="275">
        <f>VLOOKUP(C411,MOVI!C:DT,24,0)</f>
        <v>0</v>
      </c>
      <c r="BS411" s="275">
        <f>VLOOKUP(C411,FPT!B:BQ,24,0)</f>
        <v>0</v>
      </c>
      <c r="BT411" t="str">
        <f t="shared" si="693"/>
        <v/>
      </c>
      <c r="BU411" s="275">
        <f>VLOOKUP(C411,MOVI!C:DT,25,0)</f>
        <v>0</v>
      </c>
      <c r="BV411" s="275">
        <f>VLOOKUP(C411,FPT!B:BT,25,0)</f>
        <v>0</v>
      </c>
      <c r="BW411" t="str">
        <f t="shared" si="694"/>
        <v/>
      </c>
      <c r="BX411" s="275">
        <f>VLOOKUP(C411,MOVI!C:DT,26,0)</f>
        <v>0</v>
      </c>
      <c r="BY411" s="275">
        <f>VLOOKUP(C411,FPT!B:BW,26,0)</f>
        <v>0</v>
      </c>
      <c r="BZ411" t="str">
        <f t="shared" si="695"/>
        <v/>
      </c>
      <c r="CA411" s="275">
        <f>VLOOKUP(C411,MOVI!C:DT,27,0)</f>
        <v>0</v>
      </c>
      <c r="CB411" s="275">
        <f>VLOOKUP(C411,FPT!B:BZ,27,0)</f>
        <v>0</v>
      </c>
      <c r="CC411" t="str">
        <f t="shared" si="696"/>
        <v/>
      </c>
      <c r="CD411" s="275">
        <f>VLOOKUP(C411,MOVI!C:DT,28,0)</f>
        <v>500000</v>
      </c>
      <c r="CE411" s="275">
        <f>VLOOKUP(C411,FPT!B:CC,28,0)</f>
        <v>500000</v>
      </c>
      <c r="CF411" t="str">
        <f t="shared" si="697"/>
        <v/>
      </c>
      <c r="CG411" t="str">
        <f>VLOOKUP(C411,MOVI!C:DT,29,0)</f>
        <v>CN</v>
      </c>
      <c r="CH411" s="252" t="str">
        <f>VLOOKUP(C411,FPT!B:CF,29,0)</f>
        <v>CN</v>
      </c>
      <c r="CI411" t="str">
        <f t="shared" si="698"/>
        <v/>
      </c>
      <c r="CJ411">
        <f>VLOOKUP(C411,MOVI!C:DT,30,0)</f>
        <v>26</v>
      </c>
      <c r="CK411" s="252">
        <f>VLOOKUP(C411,FPT!B:CI,30,0)</f>
        <v>26</v>
      </c>
      <c r="CL411" t="str">
        <f t="shared" si="699"/>
        <v/>
      </c>
      <c r="CM411">
        <f>VLOOKUP(C411,MOVI!C:DT,31,0)</f>
        <v>16</v>
      </c>
      <c r="CN411" s="252">
        <f>VLOOKUP(C411,FPT!B:CL,31,0)</f>
        <v>16</v>
      </c>
      <c r="CO411" t="str">
        <f t="shared" si="700"/>
        <v/>
      </c>
      <c r="CP411" s="275">
        <f>VLOOKUP(C411,MOVI!C:DT,32,0)</f>
        <v>0</v>
      </c>
      <c r="CQ411" s="275">
        <f>VLOOKUP(C411,FPT!B:CO,32,0)</f>
        <v>0</v>
      </c>
      <c r="CR411" t="str">
        <f t="shared" si="701"/>
        <v/>
      </c>
      <c r="CS411" s="275">
        <f>VLOOKUP(C411,MOVI!C:DT,33,0)</f>
        <v>0</v>
      </c>
      <c r="CT411" s="275">
        <f>VLOOKUP(C411,FPT!B:CR,33,0)</f>
        <v>0</v>
      </c>
      <c r="CU411" t="str">
        <f t="shared" si="702"/>
        <v/>
      </c>
      <c r="CV411" s="275">
        <f>VLOOKUP(C411,MOVI!C:DT,34,0)</f>
        <v>0</v>
      </c>
      <c r="CW411" s="275">
        <f>VLOOKUP(C411,FPT!B:CU,34,0)</f>
        <v>0</v>
      </c>
      <c r="CX411" t="str">
        <f t="shared" si="703"/>
        <v/>
      </c>
      <c r="CY411" s="275">
        <f>VLOOKUP(C411,MOVI!C:DT,35,0)</f>
        <v>16</v>
      </c>
      <c r="CZ411" s="275">
        <f>VLOOKUP(C411,FPT!B:CX,35,0)</f>
        <v>16</v>
      </c>
      <c r="DA411" t="str">
        <f t="shared" si="704"/>
        <v/>
      </c>
      <c r="DB411" s="275">
        <f>VLOOKUP(C411,MOVI!C:DT,36,0)</f>
        <v>0</v>
      </c>
      <c r="DC411" s="275">
        <f>VLOOKUP(C411,FPT!B:DA,36,0)</f>
        <v>0</v>
      </c>
      <c r="DD411" t="str">
        <f t="shared" si="705"/>
        <v/>
      </c>
      <c r="DE411" s="275">
        <f>VLOOKUP(C411,MOVI!C:DT,37,0)</f>
        <v>0</v>
      </c>
      <c r="DF411" s="275">
        <f>VLOOKUP(C411,FPT!B:DD,37,0)</f>
        <v>0</v>
      </c>
      <c r="DG411" t="str">
        <f t="shared" si="706"/>
        <v/>
      </c>
      <c r="DH411" s="275">
        <f>VLOOKUP(C411,MOVI!C:DT,38,0)</f>
        <v>0</v>
      </c>
      <c r="DI411" s="275">
        <f>VLOOKUP(C411,FPT!B:DG,38,0)</f>
        <v>0</v>
      </c>
      <c r="DJ411" t="str">
        <f t="shared" si="707"/>
        <v/>
      </c>
      <c r="DK411" s="275">
        <f>VLOOKUP(C411,MOVI!C:DT,39,0)</f>
        <v>0</v>
      </c>
      <c r="DL411" s="275">
        <f>VLOOKUP(C411,FPT!B:DJ,39,0)</f>
        <v>0</v>
      </c>
      <c r="DM411" t="str">
        <f t="shared" si="708"/>
        <v/>
      </c>
      <c r="DN411" s="275">
        <f>VLOOKUP(C411,MOVI!C:DT,40,0)</f>
        <v>0</v>
      </c>
      <c r="DO411" s="275">
        <f>VLOOKUP(C411,FPT!B:DM,40,0)</f>
        <v>0</v>
      </c>
      <c r="DP411" t="str">
        <f t="shared" si="709"/>
        <v/>
      </c>
      <c r="DQ411" s="275">
        <f>VLOOKUP(C411,MOVI!C:DT,41,0)</f>
        <v>0</v>
      </c>
      <c r="DR411" s="275">
        <f>VLOOKUP(C411,FPT!B:DP,41,0)</f>
        <v>0</v>
      </c>
      <c r="DS411" t="str">
        <f t="shared" si="710"/>
        <v/>
      </c>
      <c r="DT411" s="275">
        <f>VLOOKUP(C411,MOVI!C:DT,42,0)</f>
        <v>3076923</v>
      </c>
      <c r="DU411" s="275">
        <f>ROUND(VLOOKUP(C411,FPT!B:DS,42,0),0)</f>
        <v>3076923</v>
      </c>
      <c r="DV411" t="str">
        <f t="shared" si="711"/>
        <v/>
      </c>
      <c r="DW411" s="275">
        <f>VLOOKUP(C411,MOVI!C:DT,43,0)</f>
        <v>0</v>
      </c>
      <c r="DX411" s="275">
        <f>VLOOKUP(C411,FPT!B:DV,43,0)</f>
        <v>0</v>
      </c>
      <c r="DY411" t="str">
        <f t="shared" si="712"/>
        <v/>
      </c>
      <c r="DZ411" s="275">
        <f>VLOOKUP(C411,MOVI!C:DT,44,0)</f>
        <v>0</v>
      </c>
      <c r="EA411" s="275">
        <f>VLOOKUP(C411,FPT!B:DY,44,0)</f>
        <v>0</v>
      </c>
      <c r="EB411" t="str">
        <f t="shared" si="713"/>
        <v/>
      </c>
      <c r="EC411" s="275">
        <f>VLOOKUP(C411,MOVI!C:DT,45,0)</f>
        <v>3076923</v>
      </c>
      <c r="ED411" s="275">
        <f>ROUND(VLOOKUP(C411,FPT!B:EB,45,0),0)</f>
        <v>3076923</v>
      </c>
      <c r="EE411" t="str">
        <f t="shared" si="714"/>
        <v/>
      </c>
      <c r="EF411" s="275">
        <f>VLOOKUP(C411,MOVI!C:DT,46,0)</f>
        <v>0</v>
      </c>
      <c r="EG411" s="275">
        <f>VLOOKUP(C411,FPT!B:EE,46,0)</f>
        <v>0</v>
      </c>
      <c r="EH411" t="str">
        <f t="shared" si="715"/>
        <v/>
      </c>
      <c r="EI411" s="275">
        <f>VLOOKUP(C411,MOVI!C:DT,47,0)</f>
        <v>307692</v>
      </c>
      <c r="EJ411" s="275">
        <f>VLOOKUP(C411,FPT!B:EH,47,0)</f>
        <v>307692</v>
      </c>
      <c r="EK411" t="str">
        <f t="shared" si="716"/>
        <v/>
      </c>
      <c r="EL411" s="275">
        <f>VLOOKUP(C411,MOVI!C:DT,48,0)</f>
        <v>0</v>
      </c>
      <c r="EM411" s="275">
        <f>VLOOKUP(C411,FPT!B:EK,48,0)</f>
        <v>0</v>
      </c>
      <c r="EN411" t="str">
        <f t="shared" si="717"/>
        <v/>
      </c>
      <c r="EO411" s="275">
        <f>VLOOKUP(C411,MOVI!C:DT,49,0)</f>
        <v>0</v>
      </c>
      <c r="EP411" s="275">
        <f>VLOOKUP(C411,FPT!B:EN,49,0)</f>
        <v>0</v>
      </c>
      <c r="EQ411" t="str">
        <f t="shared" si="718"/>
        <v/>
      </c>
      <c r="ER411" s="275">
        <f>VLOOKUP(C411,MOVI!C:DT,50,0)</f>
        <v>0</v>
      </c>
      <c r="ES411" s="275">
        <f>VLOOKUP(C411,FPT!B:EQ,50,0)</f>
        <v>0</v>
      </c>
      <c r="ET411" t="str">
        <f t="shared" si="719"/>
        <v/>
      </c>
      <c r="EU411" s="275">
        <f>VLOOKUP(C411,MOVI!C:DT,51,0)</f>
        <v>0</v>
      </c>
      <c r="EV411" s="275">
        <f>VLOOKUP(C411,FPT!B:ET,51,0)</f>
        <v>0</v>
      </c>
      <c r="EW411" t="str">
        <f t="shared" si="720"/>
        <v/>
      </c>
      <c r="EX411" s="275">
        <f>VLOOKUP(C411,MOVI!C:DT,52,0)</f>
        <v>0</v>
      </c>
      <c r="EY411" s="275">
        <f>VLOOKUP(C411,FPT!B:EW,52,0)</f>
        <v>0</v>
      </c>
      <c r="EZ411" t="str">
        <f t="shared" si="721"/>
        <v/>
      </c>
      <c r="FA411" s="275">
        <f>VLOOKUP(C411,MOVI!C:DT,53,0)</f>
        <v>0</v>
      </c>
      <c r="FB411" s="275">
        <f>VLOOKUP(C411,FPT!B:EZ,53,0)</f>
        <v>0</v>
      </c>
      <c r="FC411" t="str">
        <f t="shared" si="722"/>
        <v/>
      </c>
      <c r="FD411" s="275">
        <f>VLOOKUP(C411,MOVI!C:DT,54,0)</f>
        <v>0</v>
      </c>
      <c r="FE411" s="275">
        <f>VLOOKUP(C411,FPT!B:FC,54,0)</f>
        <v>0</v>
      </c>
      <c r="FF411" t="str">
        <f t="shared" si="723"/>
        <v/>
      </c>
      <c r="FG411" s="275">
        <f>VLOOKUP(C411,MOVI!C:DT,55,0)</f>
        <v>0</v>
      </c>
      <c r="FH411" s="275">
        <f>VLOOKUP(C411,FPT!B:FF,55,0)</f>
        <v>0</v>
      </c>
      <c r="FI411" t="str">
        <f t="shared" si="724"/>
        <v/>
      </c>
      <c r="FJ411" s="275">
        <f>VLOOKUP(C411,MOVI!C:DT,56,0)</f>
        <v>307692</v>
      </c>
      <c r="FK411" s="275">
        <f>VLOOKUP(C411,FPT!B:FI,56,0)</f>
        <v>307692</v>
      </c>
      <c r="FL411" t="str">
        <f t="shared" si="725"/>
        <v/>
      </c>
      <c r="FM411" s="275">
        <f>VLOOKUP(C411,MOVI!C:DT,57,0)</f>
        <v>0</v>
      </c>
      <c r="FN411" s="275">
        <f>VLOOKUP(C411,FPT!B:FL,57,0)</f>
        <v>0</v>
      </c>
      <c r="FO411" t="str">
        <f t="shared" si="726"/>
        <v/>
      </c>
      <c r="FP411" s="275">
        <f>VLOOKUP(C411,MOVI!C:DT,58,0)</f>
        <v>0</v>
      </c>
      <c r="FQ411" s="275">
        <f>VLOOKUP(C411,FPT!B:FO,58,0)</f>
        <v>0</v>
      </c>
      <c r="FR411" t="str">
        <f t="shared" si="727"/>
        <v/>
      </c>
      <c r="FS411" s="275">
        <f>VLOOKUP(C411,MOVI!C:DT,59,0)</f>
        <v>0</v>
      </c>
      <c r="FT411" s="275">
        <f>VLOOKUP(C411,FPT!B:FR,59,0)</f>
        <v>0</v>
      </c>
      <c r="FU411" t="str">
        <f t="shared" si="728"/>
        <v/>
      </c>
      <c r="FV411" s="275">
        <f>VLOOKUP(C411,MOVI!C:DT,60,0)</f>
        <v>0</v>
      </c>
      <c r="FW411" s="275">
        <f>VLOOKUP(C411,FPT!B:FU,60,0)</f>
        <v>0</v>
      </c>
      <c r="FX411" t="str">
        <f t="shared" si="729"/>
        <v/>
      </c>
      <c r="FY411" s="275">
        <f>VLOOKUP(C411,MOVI!C:DT,61,0)</f>
        <v>0</v>
      </c>
      <c r="FZ411" s="275">
        <f>VLOOKUP(C411,FPT!B:FX,61,0)</f>
        <v>0</v>
      </c>
      <c r="GA411" t="str">
        <f t="shared" si="730"/>
        <v/>
      </c>
      <c r="GB411" s="275">
        <f>VLOOKUP(C411,MOVI!C:DT,62,0)</f>
        <v>0</v>
      </c>
      <c r="GC411" s="275">
        <f>VLOOKUP(C411,FPT!B:GA,62,0)</f>
        <v>0</v>
      </c>
      <c r="GD411" t="str">
        <f t="shared" si="731"/>
        <v/>
      </c>
      <c r="GE411" s="275">
        <f>VLOOKUP(C411,MOVI!C:DT,63,0)</f>
        <v>0</v>
      </c>
      <c r="GF411" s="275">
        <f>VLOOKUP(C411,FPT!B:GD,63,0)</f>
        <v>0</v>
      </c>
      <c r="GG411" t="str">
        <f t="shared" si="732"/>
        <v/>
      </c>
      <c r="GH411" s="275">
        <f>VLOOKUP(C411,MOVI!C:DT,64,0)</f>
        <v>0</v>
      </c>
      <c r="GI411" s="275">
        <f>VLOOKUP(C411,FPT!B:GG,64,0)</f>
        <v>0</v>
      </c>
      <c r="GJ411" t="str">
        <f t="shared" si="733"/>
        <v/>
      </c>
      <c r="GK411" s="275">
        <f>VLOOKUP(C411,MOVI!C:DT,65,0)</f>
        <v>0</v>
      </c>
      <c r="GL411" s="275">
        <f>VLOOKUP(C411,FPT!B:GJ,65,0)</f>
        <v>0</v>
      </c>
      <c r="GM411" t="str">
        <f t="shared" si="734"/>
        <v/>
      </c>
      <c r="GN411" s="275">
        <f>VLOOKUP(C411,MOVI!C:DT,66,0)</f>
        <v>0</v>
      </c>
      <c r="GO411" s="275">
        <f>VLOOKUP(C411,FPT!B:GM,66,0)</f>
        <v>0</v>
      </c>
      <c r="GP411" t="str">
        <f t="shared" si="735"/>
        <v/>
      </c>
      <c r="GQ411" s="275">
        <f>VLOOKUP(C411,MOVI!C:DT,67,0)</f>
        <v>0</v>
      </c>
      <c r="GR411" s="275">
        <f>VLOOKUP(C411,FPT!B:GP,67,0)</f>
        <v>0</v>
      </c>
      <c r="GS411" t="str">
        <f t="shared" si="736"/>
        <v/>
      </c>
      <c r="GT411" s="275">
        <f>VLOOKUP(C411,MOVI!C:DT,68,0)</f>
        <v>0</v>
      </c>
      <c r="GU411" s="275">
        <f>VLOOKUP(C411,FPT!B:GS,68,0)</f>
        <v>0</v>
      </c>
      <c r="GV411" t="str">
        <f t="shared" si="737"/>
        <v/>
      </c>
      <c r="GW411" s="275">
        <f>VLOOKUP(C411,MOVI!C:DT,69,0)</f>
        <v>0</v>
      </c>
      <c r="GX411" s="275">
        <f>VLOOKUP(C411,FPT!B:GV,69,0)</f>
        <v>0</v>
      </c>
      <c r="GY411" t="str">
        <f t="shared" si="738"/>
        <v/>
      </c>
      <c r="GZ411" s="275">
        <f>VLOOKUP(C411,MOVI!C:DT,70,0)</f>
        <v>0</v>
      </c>
      <c r="HA411" s="275">
        <f>VLOOKUP(C411,FPT!B:GY,70,0)</f>
        <v>0</v>
      </c>
      <c r="HB411" t="str">
        <f t="shared" si="739"/>
        <v/>
      </c>
      <c r="HC411" s="275">
        <f>VLOOKUP(C411,MOVI!C:DT,71,0)</f>
        <v>3384615</v>
      </c>
      <c r="HD411" s="275">
        <f>ROUND(VLOOKUP(C411,FPT!B:HB,71,0),0)</f>
        <v>3384615</v>
      </c>
      <c r="HE411" t="str">
        <f t="shared" si="740"/>
        <v/>
      </c>
      <c r="HF411" s="275">
        <f>ROUND(VLOOKUP(C411,MOVI!C:DT,72,0),0)</f>
        <v>0</v>
      </c>
      <c r="HG411" s="275">
        <f>ROUND(VLOOKUP(C411,FPT!B:HE,72,0),0)</f>
        <v>0</v>
      </c>
      <c r="HH411" t="str">
        <f t="shared" si="741"/>
        <v/>
      </c>
      <c r="HI411" s="275">
        <f>VLOOKUP(C411,MOVI!C:DT,73,0)</f>
        <v>0</v>
      </c>
      <c r="HJ411" s="275">
        <f>VLOOKUP(C411,FPT!B:HH,73,0)</f>
        <v>0</v>
      </c>
      <c r="HK411" t="str">
        <f t="shared" si="742"/>
        <v/>
      </c>
      <c r="HL411" s="275">
        <f>VLOOKUP(C411,MOVI!C:DT,74,0)</f>
        <v>0</v>
      </c>
      <c r="HM411" s="275">
        <f>VLOOKUP(C411,FPT!B:HK,74,0)</f>
        <v>0</v>
      </c>
      <c r="HN411" t="str">
        <f t="shared" si="743"/>
        <v/>
      </c>
      <c r="HO411" s="275">
        <f>VLOOKUP(C411,MOVI!C:DT,75,0)</f>
        <v>0</v>
      </c>
      <c r="HP411" s="275">
        <f>VLOOKUP(C411,FPT!B:HN,75,0)</f>
        <v>0</v>
      </c>
      <c r="HQ411" t="str">
        <f t="shared" si="744"/>
        <v/>
      </c>
      <c r="HR411" s="275">
        <f>VLOOKUP(C411,MOVI!C:DT,76,0)</f>
        <v>0</v>
      </c>
      <c r="HS411" s="275">
        <f>VLOOKUP(C411,FPT!B:HQ,76,0)</f>
        <v>0</v>
      </c>
      <c r="HT411" t="str">
        <f t="shared" si="745"/>
        <v/>
      </c>
      <c r="HU411" s="275">
        <f>VLOOKUP(C411,MOVI!C:DT,77,0)</f>
        <v>0</v>
      </c>
      <c r="HV411" s="275">
        <f>VLOOKUP(C411,FPT!B:HT,77,0)</f>
        <v>0</v>
      </c>
      <c r="HW411" t="str">
        <f t="shared" si="746"/>
        <v/>
      </c>
      <c r="HX411" s="274">
        <f>VLOOKUP(C411,MOVI!C:CB,78,0)</f>
        <v>0</v>
      </c>
      <c r="HY411" s="261">
        <f>VLOOKUP(C411,FPT!$B:$CA,78,0)</f>
        <v>0</v>
      </c>
      <c r="HZ411" t="str">
        <f t="shared" si="747"/>
        <v/>
      </c>
      <c r="IA411" s="275">
        <f>VLOOKUP(C411,MOVI!C:CD,79,0)</f>
        <v>0</v>
      </c>
      <c r="IB411" s="275">
        <f>VLOOKUP(C411,FPT!B:HZ,79,0)</f>
        <v>0</v>
      </c>
      <c r="IC411" t="str">
        <f t="shared" si="748"/>
        <v/>
      </c>
      <c r="ID411" s="275">
        <f>VLOOKUP(C411,MOVI!C:CD,80,0)</f>
        <v>0</v>
      </c>
      <c r="IE411" s="275">
        <f>VLOOKUP(C411,FPT!B:IC,80,0)</f>
        <v>0</v>
      </c>
      <c r="IF411" t="str">
        <f t="shared" si="749"/>
        <v/>
      </c>
      <c r="IG411" s="275">
        <f>VLOOKUP(C411,MOVI!C:DT,81,0)</f>
        <v>0</v>
      </c>
      <c r="IH411" s="275">
        <f>VLOOKUP(C411,FPT!B:IF,81,0)</f>
        <v>0</v>
      </c>
      <c r="II411" t="str">
        <f t="shared" si="750"/>
        <v/>
      </c>
      <c r="IJ411" s="275">
        <f>VLOOKUP(C411,MOVI!C:DT,82,0)</f>
        <v>0</v>
      </c>
      <c r="IK411" s="275">
        <f>VLOOKUP(C411,FPT!B:II,82,0)</f>
        <v>0</v>
      </c>
      <c r="IL411" t="str">
        <f t="shared" si="751"/>
        <v/>
      </c>
      <c r="IM411" s="275">
        <f>ROUND(VLOOKUP(C411,MOVI!C:DT,83,0),0)</f>
        <v>0</v>
      </c>
      <c r="IN411" s="275">
        <f>ROUND(VLOOKUP(C411,FPT!B:IL,83,0),0)</f>
        <v>0</v>
      </c>
      <c r="IO411" t="str">
        <f t="shared" si="752"/>
        <v/>
      </c>
      <c r="IP411" s="275">
        <f>ROUND(VLOOKUP(C411,MOVI!C:DT,84,0),0)</f>
        <v>3384615</v>
      </c>
      <c r="IQ411" s="275">
        <f>ROUND(VLOOKUP(C411,FPT!B:IO,84,0),0)</f>
        <v>3384615</v>
      </c>
      <c r="IR411" t="str">
        <f t="shared" si="753"/>
        <v/>
      </c>
      <c r="IS411" s="275">
        <f>ROUND(VLOOKUP(C411,MOVI!C:DT,85,0),0)</f>
        <v>338462</v>
      </c>
      <c r="IT411" s="275">
        <f>ROUND(VLOOKUP(C411,FPT!B:IR,85,0),0)</f>
        <v>338462</v>
      </c>
      <c r="IU411" t="str">
        <f t="shared" si="754"/>
        <v/>
      </c>
      <c r="IV411" s="275">
        <f>VLOOKUP(C411,MOVI!C:DT,86,0)</f>
        <v>0</v>
      </c>
      <c r="IW411" s="275">
        <f>VLOOKUP(C411,FPT!B:IU,86,0)</f>
        <v>0</v>
      </c>
      <c r="IX411" t="str">
        <f t="shared" si="755"/>
        <v/>
      </c>
      <c r="IY411" s="275">
        <f>ROUND(VLOOKUP(C411,MOVI!C:DT,87,0),0)</f>
        <v>338462</v>
      </c>
      <c r="IZ411" s="275">
        <f>ROUND(VLOOKUP(C411,FPT!B:IX,87,0),0)</f>
        <v>338462</v>
      </c>
      <c r="JA411" t="str">
        <f t="shared" si="756"/>
        <v/>
      </c>
      <c r="JB411" s="275">
        <f>VLOOKUP(C411,MOVI!C:DT,88,0)</f>
        <v>0</v>
      </c>
      <c r="JC411" s="275">
        <f>VLOOKUP(C411,FPT!B:JA,88,0)</f>
        <v>0</v>
      </c>
      <c r="JD411" t="str">
        <f t="shared" si="757"/>
        <v/>
      </c>
      <c r="JE411" s="275">
        <f>VLOOKUP(C411,MOVI!C:DT,89,0)</f>
        <v>0</v>
      </c>
      <c r="JF411" s="275">
        <f>VLOOKUP(C411,FPT!B:JD,89,0)</f>
        <v>0</v>
      </c>
      <c r="JG411" t="str">
        <f t="shared" si="758"/>
        <v/>
      </c>
      <c r="JH411" s="275">
        <f>VLOOKUP(C411,MOVI!C:DT,90,0)</f>
        <v>0</v>
      </c>
      <c r="JI411" s="275">
        <f>VLOOKUP(C411,FPT!B:JG,90,0)</f>
        <v>0</v>
      </c>
      <c r="JJ411" t="str">
        <f t="shared" si="759"/>
        <v/>
      </c>
      <c r="JK411" s="275">
        <f>VLOOKUP(C411,MOVI!C:DT,91,0)</f>
        <v>0</v>
      </c>
      <c r="JL411" s="275">
        <f>VLOOKUP(C411,FPT!B:JJ,91,0)</f>
        <v>0</v>
      </c>
      <c r="JM411" t="str">
        <f t="shared" si="760"/>
        <v/>
      </c>
      <c r="JN411" s="275">
        <f>VLOOKUP(C411,MOVI!C:DT,92,0)</f>
        <v>0</v>
      </c>
      <c r="JO411" s="275">
        <f>VLOOKUP(C411,FPT!B:JM,92,0)</f>
        <v>0</v>
      </c>
      <c r="JP411" t="str">
        <f t="shared" si="761"/>
        <v/>
      </c>
      <c r="JQ411" s="275">
        <f>VLOOKUP(C411,MOVI!C:DT,93,0)</f>
        <v>0</v>
      </c>
      <c r="JR411" s="275">
        <f>VLOOKUP(C411,FPT!B:JP,93,0)</f>
        <v>0</v>
      </c>
      <c r="JS411" t="str">
        <f t="shared" si="762"/>
        <v/>
      </c>
      <c r="JT411" s="275">
        <f>VLOOKUP(C411,MOVI!C:DT,94,0)</f>
        <v>0</v>
      </c>
      <c r="JU411" s="275">
        <f>VLOOKUP(C411,FPT!B:JS,94,0)</f>
        <v>0</v>
      </c>
      <c r="JV411" t="str">
        <f t="shared" si="763"/>
        <v/>
      </c>
      <c r="JW411" s="275">
        <f>VLOOKUP(C411,MOVI!C:DT,95,0)</f>
        <v>3046154</v>
      </c>
      <c r="JX411" s="275">
        <f>VLOOKUP(C411,FPT!B:JV,95,0)</f>
        <v>3046154</v>
      </c>
      <c r="JY411" t="str">
        <f t="shared" si="764"/>
        <v/>
      </c>
      <c r="JZ411" s="275">
        <f>VLOOKUP(C411,MOVI!C:DT,96,0)</f>
        <v>0</v>
      </c>
      <c r="KA411" s="275">
        <f>VLOOKUP(C411,FPT!B:JY,96,0)</f>
        <v>0</v>
      </c>
      <c r="KB411" t="str">
        <f t="shared" si="765"/>
        <v/>
      </c>
      <c r="KC411" s="275">
        <f>VLOOKUP(C411,MOVI!C:DT,97,0)</f>
        <v>3046154</v>
      </c>
      <c r="KD411" s="275">
        <f>VLOOKUP(C411,FPT!B:KB,97,0)</f>
        <v>3046154</v>
      </c>
      <c r="KE411" t="str">
        <f t="shared" si="766"/>
        <v/>
      </c>
      <c r="KF411" s="275">
        <f>VLOOKUP(C411,MOVI!C:DT,98,0)</f>
        <v>0</v>
      </c>
      <c r="KG411" s="275">
        <f>VLOOKUP(C411,FPT!B:KE,98,0)</f>
        <v>0</v>
      </c>
      <c r="KH411" t="str">
        <f t="shared" si="767"/>
        <v/>
      </c>
      <c r="KI411" s="275">
        <f>VLOOKUP(C411,MOVI!C:DT,99,0)</f>
        <v>0</v>
      </c>
      <c r="KJ411" s="275">
        <f>VLOOKUP(C411,FPT!B:KH,99,0)</f>
        <v>0</v>
      </c>
      <c r="KK411" t="str">
        <f t="shared" si="768"/>
        <v/>
      </c>
      <c r="KL411" s="275">
        <f>VLOOKUP(C411,MOVI!C:DT,100,0)</f>
        <v>0</v>
      </c>
      <c r="KM411" s="275">
        <f>VLOOKUP(C411,FPT!B:KK,100,0)</f>
        <v>0</v>
      </c>
      <c r="KN411" t="str">
        <f t="shared" si="769"/>
        <v/>
      </c>
      <c r="KO411" s="275">
        <f>VLOOKUP(C411,MOVI!C:DT,101,0)</f>
        <v>0</v>
      </c>
      <c r="KP411" s="275">
        <f>VLOOKUP(C411,FPT!B:KN,101,0)</f>
        <v>0</v>
      </c>
      <c r="KQ411" t="str">
        <f t="shared" si="770"/>
        <v/>
      </c>
      <c r="KR411" s="275">
        <f>VLOOKUP(C411,MOVI!C:DT,102,0)</f>
        <v>0</v>
      </c>
      <c r="KS411" s="275">
        <f>VLOOKUP(C411,FPT!B:KQ,102,0)</f>
        <v>0</v>
      </c>
      <c r="KT411" t="str">
        <f t="shared" si="771"/>
        <v/>
      </c>
      <c r="KU411" s="275">
        <f>VLOOKUP(C411,MOVI!C:DT,103,0)</f>
        <v>0</v>
      </c>
      <c r="KV411" s="275">
        <f>VLOOKUP(C411,FPT!B:KT,103,0)</f>
        <v>0</v>
      </c>
      <c r="KW411" t="str">
        <f t="shared" si="772"/>
        <v/>
      </c>
      <c r="KX411" s="275">
        <f>VLOOKUP(C411,MOVI!C:DT,104,0)</f>
        <v>0</v>
      </c>
      <c r="KY411" s="275">
        <f>VLOOKUP(C411,FPT!B:KW,104,0)</f>
        <v>0</v>
      </c>
      <c r="KZ411" t="str">
        <f t="shared" si="773"/>
        <v/>
      </c>
      <c r="LA411" s="275">
        <f>VLOOKUP(C411,MOVI!C:DT,105,0)</f>
        <v>0</v>
      </c>
      <c r="LB411" s="275">
        <f>VLOOKUP(C411,FPT!B:KZ,105,0)</f>
        <v>0</v>
      </c>
      <c r="LC411" t="str">
        <f t="shared" si="774"/>
        <v/>
      </c>
      <c r="LD411" s="275">
        <f>VLOOKUP(C411,MOVI!C:DT,106,0)</f>
        <v>3384615</v>
      </c>
      <c r="LE411" s="275">
        <f>VLOOKUP(C411,FPT!B:LC,106,0)</f>
        <v>3384615</v>
      </c>
      <c r="LF411" t="str">
        <f t="shared" si="775"/>
        <v/>
      </c>
      <c r="LG411" s="273">
        <f>VLOOKUP(C411,MOVI!C:DT,107,0)</f>
        <v>0</v>
      </c>
      <c r="LH411" s="273">
        <f>VLOOKUP(C411,FPT!B:LF,107,0)</f>
        <v>0</v>
      </c>
      <c r="LI411" t="str">
        <f t="shared" si="776"/>
        <v/>
      </c>
      <c r="LJ411" t="str">
        <f>VLOOKUP(C411,MOVI!C:DV,108,0)</f>
        <v>Việt PhúSouthRisk</v>
      </c>
      <c r="LK411" s="252" t="str">
        <f>VLOOKUP(C411,FPT!B:LI,108,0)</f>
        <v>Việt PhúSouthRisk</v>
      </c>
      <c r="LL411" t="str">
        <f t="shared" si="777"/>
        <v/>
      </c>
      <c r="LM411" s="275">
        <f>ROUND(VLOOKUP(C411,MOVI!C:DV,109,0),0)</f>
        <v>416667</v>
      </c>
      <c r="LN411" s="275">
        <f>ROUND(VLOOKUP(C411,FPT!B:LL,109,0),0)</f>
        <v>416667</v>
      </c>
      <c r="LO411" t="str">
        <f t="shared" si="778"/>
        <v/>
      </c>
      <c r="LP411" t="str">
        <f>VLOOKUP(C411,MOVI!C:DV,110,0)</f>
        <v>DNI</v>
      </c>
      <c r="LQ411" s="247" t="str">
        <f>VLOOKUP(C411,FPT!B:LO,110,0)</f>
        <v>DNI</v>
      </c>
      <c r="LR411" t="str">
        <f t="shared" si="779"/>
        <v/>
      </c>
      <c r="LS411">
        <f>MOVI!DI406</f>
        <v>16</v>
      </c>
      <c r="LV411">
        <f>MOVI!DJ406</f>
        <v>0</v>
      </c>
      <c r="LW411">
        <f>MOVI!DK406</f>
        <v>0</v>
      </c>
      <c r="LX411">
        <f>MOVI!DL406</f>
        <v>0</v>
      </c>
      <c r="LY411">
        <f>MOVI!DM406</f>
        <v>0</v>
      </c>
      <c r="LZ411">
        <f>MOVI!DN406</f>
        <v>0</v>
      </c>
      <c r="MA411">
        <f>MOVI!DO406</f>
        <v>0</v>
      </c>
      <c r="MB411" t="str">
        <f>MOVI!DP406</f>
        <v/>
      </c>
      <c r="MC411">
        <f>MOVI!DQ406</f>
        <v>0</v>
      </c>
      <c r="MD411">
        <f>MOVI!DR406</f>
        <v>0</v>
      </c>
      <c r="ME411" t="str">
        <f>VLOOKUP(C411,MOVI!C:DV,121,0)</f>
        <v/>
      </c>
      <c r="MF411" s="252"/>
      <c r="MG411" t="str">
        <f t="shared" si="672"/>
        <v/>
      </c>
      <c r="MH411" t="str">
        <f>VLOOKUP(C411,MOVI!C:DT,122,0)</f>
        <v>Việt PhúSouth</v>
      </c>
      <c r="MI411" s="252" t="str">
        <f>VLOOKUP(C411,FPT!B:DS,112,0)</f>
        <v>Việt PhúSouth</v>
      </c>
      <c r="MJ411" t="str">
        <f t="shared" si="780"/>
        <v/>
      </c>
    </row>
    <row r="412" spans="1:348" x14ac:dyDescent="0.25">
      <c r="A412">
        <v>404</v>
      </c>
      <c r="B412" s="63">
        <v>6296</v>
      </c>
      <c r="C412" s="271" t="s">
        <v>872</v>
      </c>
      <c r="D412" t="str">
        <f>VLOOKUP(C412,MOVI!C:D,2,0)</f>
        <v>Trịnh Công Thái</v>
      </c>
      <c r="E412" t="str">
        <f>VLOOKUP(C412,FPT!B:C,2,0)</f>
        <v>Trịnh Công Thái</v>
      </c>
      <c r="F412" t="str">
        <f t="shared" si="673"/>
        <v/>
      </c>
      <c r="G412" t="str">
        <f>VLOOKUP(C412,MOVI!C:E,3,0)</f>
        <v>Risk</v>
      </c>
      <c r="H412" t="str">
        <f>VLOOKUP(C412,FPT!B:F,3,0)</f>
        <v>Risk</v>
      </c>
      <c r="I412" t="str">
        <f t="shared" si="674"/>
        <v/>
      </c>
      <c r="J412" t="str">
        <f>VLOOKUP(C412,MOVI!C:H,4,0)</f>
        <v>Collection</v>
      </c>
      <c r="K412" t="str">
        <f>VLOOKUP(C412,FPT!B:I,4,0)</f>
        <v>Collection</v>
      </c>
      <c r="L412" t="str">
        <f t="shared" si="675"/>
        <v/>
      </c>
      <c r="M412" t="str">
        <f>VLOOKUP(C412,MOVI!C:DT,5,0)</f>
        <v>Associate</v>
      </c>
      <c r="N412" t="str">
        <f>VLOOKUP(C412,FPT!B:L,5,0)</f>
        <v>Associate</v>
      </c>
      <c r="O412" t="str">
        <f t="shared" si="676"/>
        <v/>
      </c>
      <c r="P412" t="str">
        <f>VLOOKUP(C412,MOVI!C:DT,6,0)</f>
        <v>Field Collector</v>
      </c>
      <c r="Q412" t="str">
        <f>VLOOKUP(C412,FPT!B:O,6,0)</f>
        <v>Field Collector</v>
      </c>
      <c r="R412" t="str">
        <f t="shared" si="677"/>
        <v/>
      </c>
      <c r="S412" t="str">
        <f>VLOOKUP(C412,MOVI!C:DT,7,0)</f>
        <v>South</v>
      </c>
      <c r="T412" t="str">
        <f>VLOOKUP(C412,FPT!B:R,7,0)</f>
        <v>South</v>
      </c>
      <c r="U412" t="str">
        <f t="shared" si="678"/>
        <v/>
      </c>
      <c r="V412" t="str">
        <f>VLOOKUP(C412,MOVI!C:DT,8,0)</f>
        <v>Việt Phú</v>
      </c>
      <c r="W412" t="str">
        <f>VLOOKUP(C412,FPT!B:U,8,0)</f>
        <v>Việt Phú</v>
      </c>
      <c r="X412" t="str">
        <f t="shared" si="679"/>
        <v/>
      </c>
      <c r="Y412" t="str">
        <f>VLOOKUP(C412,MOVI!C:DT,9,0)</f>
        <v>Full-time</v>
      </c>
      <c r="Z412" t="str">
        <f>VLOOKUP(C412,FPT!B:X,9,0)</f>
        <v>Full-time</v>
      </c>
      <c r="AA412" t="str">
        <f t="shared" si="680"/>
        <v/>
      </c>
      <c r="AB412" t="str">
        <f>VLOOKUP(C412,MOVI!C:DT,10,0)</f>
        <v>Probation</v>
      </c>
      <c r="AC412" t="str">
        <f>VLOOKUP(C412,FPT!B:AA,10,0)</f>
        <v>Probation</v>
      </c>
      <c r="AD412" t="str">
        <f t="shared" si="681"/>
        <v/>
      </c>
      <c r="AE412" s="247">
        <f>VLOOKUP(C412,MOVI!C:DT,11,0)</f>
        <v>44538</v>
      </c>
      <c r="AF412" s="247">
        <f>VLOOKUP(C412,FPT!B:AD,11,0)</f>
        <v>44538</v>
      </c>
      <c r="AG412" t="str">
        <f t="shared" si="682"/>
        <v/>
      </c>
      <c r="AH412" s="260" t="str">
        <f>VLOOKUP(C412,MOVI!C:DT,12,0)</f>
        <v/>
      </c>
      <c r="AI412" s="260"/>
      <c r="AJ412" t="str">
        <f t="shared" si="782"/>
        <v/>
      </c>
      <c r="AK412">
        <f>VLOOKUP(C412,MOVI!C:DT,13,0)</f>
        <v>0</v>
      </c>
      <c r="AL412" s="247">
        <f>VLOOKUP(C412,FPT!B:AJ,13,0)</f>
        <v>0</v>
      </c>
      <c r="AM412" t="str">
        <f t="shared" si="781"/>
        <v/>
      </c>
      <c r="AN412" s="247">
        <f>VLOOKUP(C412,MOVI!C:DT,14,0)</f>
        <v>0</v>
      </c>
      <c r="AO412" s="247">
        <f>VLOOKUP(C412,FPT!B:AM,14,0)</f>
        <v>0</v>
      </c>
      <c r="AP412" t="str">
        <f t="shared" si="683"/>
        <v/>
      </c>
      <c r="AQ412" t="str">
        <f>VLOOKUP(C412,MOVI!C:DT,15,0)</f>
        <v>JO</v>
      </c>
      <c r="AR412" s="247" t="str">
        <f>VLOOKUP(C412,FPT!B:AP,15,0)</f>
        <v>JO</v>
      </c>
      <c r="AS412" t="str">
        <f t="shared" si="684"/>
        <v/>
      </c>
      <c r="AT412" s="282">
        <f>VLOOKUP(C412,MOVI!C:DT,16,0)</f>
        <v>0.1</v>
      </c>
      <c r="AU412" s="247" t="str">
        <f>VLOOKUP(C412,FPT!B:AS,16,0)</f>
        <v>10%</v>
      </c>
      <c r="AV412" t="str">
        <f t="shared" si="685"/>
        <v>Lệch</v>
      </c>
      <c r="AW412" t="str">
        <f>VLOOKUP(C412,MOVI!C:DT,17,0)</f>
        <v>L</v>
      </c>
      <c r="AX412" s="247" t="str">
        <f>VLOOKUP(C412,FPT!B:AV,17,0)</f>
        <v>L</v>
      </c>
      <c r="AY412" t="str">
        <f t="shared" si="686"/>
        <v/>
      </c>
      <c r="AZ412">
        <f>VLOOKUP(C412,MOVI!C:DT,18,0)</f>
        <v>0</v>
      </c>
      <c r="BA412" s="247">
        <f>VLOOKUP(C412,FPT!B:AY,18,0)</f>
        <v>0</v>
      </c>
      <c r="BB412" t="str">
        <f t="shared" si="687"/>
        <v/>
      </c>
      <c r="BC412" s="275">
        <f>VLOOKUP(C412,MOVI!C:DT,19,0)</f>
        <v>5000000</v>
      </c>
      <c r="BD412" s="275">
        <f>VLOOKUP(C412,FPT!B:BB,19,0)</f>
        <v>5000000</v>
      </c>
      <c r="BE412" t="str">
        <f t="shared" si="688"/>
        <v/>
      </c>
      <c r="BF412">
        <f>VLOOKUP(C412,MOVI!C:DT,20,0)</f>
        <v>0</v>
      </c>
      <c r="BG412" s="252">
        <f>VLOOKUP(C412,FPT!B:BE,20,0)</f>
        <v>0</v>
      </c>
      <c r="BH412" t="str">
        <f t="shared" si="689"/>
        <v/>
      </c>
      <c r="BI412" s="275">
        <f>VLOOKUP(C412,MOVI!C:DT,21,0)</f>
        <v>5000000</v>
      </c>
      <c r="BJ412" s="275">
        <f>VLOOKUP(C412,FPT!B:BH,21,0)</f>
        <v>5000000</v>
      </c>
      <c r="BK412" t="str">
        <f t="shared" si="690"/>
        <v/>
      </c>
      <c r="BL412" s="275">
        <f>VLOOKUP(C412,MOVI!C:DT,22,0)</f>
        <v>0</v>
      </c>
      <c r="BM412" s="275">
        <f>VLOOKUP(C412,FPT!B:BK,22,0)</f>
        <v>0</v>
      </c>
      <c r="BN412" t="str">
        <f t="shared" si="691"/>
        <v/>
      </c>
      <c r="BO412" s="275">
        <f>VLOOKUP(C412,MOVI!C:DT,23,0)</f>
        <v>500000</v>
      </c>
      <c r="BP412" s="275">
        <f>VLOOKUP(C412,FPT!B:BN,23,0)</f>
        <v>500000</v>
      </c>
      <c r="BQ412" t="str">
        <f t="shared" si="692"/>
        <v/>
      </c>
      <c r="BR412" s="275">
        <f>VLOOKUP(C412,MOVI!C:DT,24,0)</f>
        <v>0</v>
      </c>
      <c r="BS412" s="275">
        <f>VLOOKUP(C412,FPT!B:BQ,24,0)</f>
        <v>0</v>
      </c>
      <c r="BT412" t="str">
        <f t="shared" si="693"/>
        <v/>
      </c>
      <c r="BU412" s="275">
        <f>VLOOKUP(C412,MOVI!C:DT,25,0)</f>
        <v>0</v>
      </c>
      <c r="BV412" s="275">
        <f>VLOOKUP(C412,FPT!B:BT,25,0)</f>
        <v>0</v>
      </c>
      <c r="BW412" t="str">
        <f t="shared" si="694"/>
        <v/>
      </c>
      <c r="BX412" s="275">
        <f>VLOOKUP(C412,MOVI!C:DT,26,0)</f>
        <v>0</v>
      </c>
      <c r="BY412" s="275">
        <f>VLOOKUP(C412,FPT!B:BW,26,0)</f>
        <v>0</v>
      </c>
      <c r="BZ412" t="str">
        <f t="shared" si="695"/>
        <v/>
      </c>
      <c r="CA412" s="275">
        <f>VLOOKUP(C412,MOVI!C:DT,27,0)</f>
        <v>0</v>
      </c>
      <c r="CB412" s="275">
        <f>VLOOKUP(C412,FPT!B:BZ,27,0)</f>
        <v>0</v>
      </c>
      <c r="CC412" t="str">
        <f t="shared" si="696"/>
        <v/>
      </c>
      <c r="CD412" s="275">
        <f>VLOOKUP(C412,MOVI!C:DT,28,0)</f>
        <v>500000</v>
      </c>
      <c r="CE412" s="275">
        <f>VLOOKUP(C412,FPT!B:CC,28,0)</f>
        <v>500000</v>
      </c>
      <c r="CF412" t="str">
        <f t="shared" si="697"/>
        <v/>
      </c>
      <c r="CG412" t="str">
        <f>VLOOKUP(C412,MOVI!C:DT,29,0)</f>
        <v>CN</v>
      </c>
      <c r="CH412" s="252" t="str">
        <f>VLOOKUP(C412,FPT!B:CF,29,0)</f>
        <v>CN</v>
      </c>
      <c r="CI412" t="str">
        <f t="shared" si="698"/>
        <v/>
      </c>
      <c r="CJ412">
        <f>VLOOKUP(C412,MOVI!C:DT,30,0)</f>
        <v>26</v>
      </c>
      <c r="CK412" s="252">
        <f>VLOOKUP(C412,FPT!B:CI,30,0)</f>
        <v>26</v>
      </c>
      <c r="CL412" t="str">
        <f t="shared" si="699"/>
        <v/>
      </c>
      <c r="CM412">
        <f>VLOOKUP(C412,MOVI!C:DT,31,0)</f>
        <v>16</v>
      </c>
      <c r="CN412" s="252">
        <f>VLOOKUP(C412,FPT!B:CL,31,0)</f>
        <v>16</v>
      </c>
      <c r="CO412" t="str">
        <f t="shared" si="700"/>
        <v/>
      </c>
      <c r="CP412" s="275">
        <f>VLOOKUP(C412,MOVI!C:DT,32,0)</f>
        <v>0</v>
      </c>
      <c r="CQ412" s="275">
        <f>VLOOKUP(C412,FPT!B:CO,32,0)</f>
        <v>0</v>
      </c>
      <c r="CR412" t="str">
        <f t="shared" si="701"/>
        <v/>
      </c>
      <c r="CS412" s="275">
        <f>VLOOKUP(C412,MOVI!C:DT,33,0)</f>
        <v>0</v>
      </c>
      <c r="CT412" s="275">
        <f>VLOOKUP(C412,FPT!B:CR,33,0)</f>
        <v>0</v>
      </c>
      <c r="CU412" t="str">
        <f t="shared" si="702"/>
        <v/>
      </c>
      <c r="CV412" s="275">
        <f>VLOOKUP(C412,MOVI!C:DT,34,0)</f>
        <v>0</v>
      </c>
      <c r="CW412" s="275">
        <f>VLOOKUP(C412,FPT!B:CU,34,0)</f>
        <v>0</v>
      </c>
      <c r="CX412" t="str">
        <f t="shared" si="703"/>
        <v/>
      </c>
      <c r="CY412" s="275">
        <f>VLOOKUP(C412,MOVI!C:DT,35,0)</f>
        <v>16</v>
      </c>
      <c r="CZ412" s="275">
        <f>VLOOKUP(C412,FPT!B:CX,35,0)</f>
        <v>16</v>
      </c>
      <c r="DA412" t="str">
        <f t="shared" si="704"/>
        <v/>
      </c>
      <c r="DB412" s="275">
        <f>VLOOKUP(C412,MOVI!C:DT,36,0)</f>
        <v>0</v>
      </c>
      <c r="DC412" s="275">
        <f>VLOOKUP(C412,FPT!B:DA,36,0)</f>
        <v>0</v>
      </c>
      <c r="DD412" t="str">
        <f t="shared" si="705"/>
        <v/>
      </c>
      <c r="DE412" s="275">
        <f>VLOOKUP(C412,MOVI!C:DT,37,0)</f>
        <v>0</v>
      </c>
      <c r="DF412" s="275">
        <f>VLOOKUP(C412,FPT!B:DD,37,0)</f>
        <v>0</v>
      </c>
      <c r="DG412" t="str">
        <f t="shared" si="706"/>
        <v/>
      </c>
      <c r="DH412" s="275">
        <f>VLOOKUP(C412,MOVI!C:DT,38,0)</f>
        <v>0</v>
      </c>
      <c r="DI412" s="275">
        <f>VLOOKUP(C412,FPT!B:DG,38,0)</f>
        <v>0</v>
      </c>
      <c r="DJ412" t="str">
        <f t="shared" si="707"/>
        <v/>
      </c>
      <c r="DK412" s="275">
        <f>VLOOKUP(C412,MOVI!C:DT,39,0)</f>
        <v>0</v>
      </c>
      <c r="DL412" s="275">
        <f>VLOOKUP(C412,FPT!B:DJ,39,0)</f>
        <v>0</v>
      </c>
      <c r="DM412" t="str">
        <f t="shared" si="708"/>
        <v/>
      </c>
      <c r="DN412" s="275">
        <f>VLOOKUP(C412,MOVI!C:DT,40,0)</f>
        <v>0</v>
      </c>
      <c r="DO412" s="275">
        <f>VLOOKUP(C412,FPT!B:DM,40,0)</f>
        <v>0</v>
      </c>
      <c r="DP412" t="str">
        <f t="shared" si="709"/>
        <v/>
      </c>
      <c r="DQ412" s="275">
        <f>VLOOKUP(C412,MOVI!C:DT,41,0)</f>
        <v>0</v>
      </c>
      <c r="DR412" s="275">
        <f>VLOOKUP(C412,FPT!B:DP,41,0)</f>
        <v>0</v>
      </c>
      <c r="DS412" t="str">
        <f t="shared" si="710"/>
        <v/>
      </c>
      <c r="DT412" s="275">
        <f>VLOOKUP(C412,MOVI!C:DT,42,0)</f>
        <v>3076923</v>
      </c>
      <c r="DU412" s="275">
        <f>ROUND(VLOOKUP(C412,FPT!B:DS,42,0),0)</f>
        <v>3076923</v>
      </c>
      <c r="DV412" t="str">
        <f t="shared" si="711"/>
        <v/>
      </c>
      <c r="DW412" s="275">
        <f>VLOOKUP(C412,MOVI!C:DT,43,0)</f>
        <v>0</v>
      </c>
      <c r="DX412" s="275">
        <f>VLOOKUP(C412,FPT!B:DV,43,0)</f>
        <v>0</v>
      </c>
      <c r="DY412" t="str">
        <f t="shared" si="712"/>
        <v/>
      </c>
      <c r="DZ412" s="275">
        <f>VLOOKUP(C412,MOVI!C:DT,44,0)</f>
        <v>0</v>
      </c>
      <c r="EA412" s="275">
        <f>VLOOKUP(C412,FPT!B:DY,44,0)</f>
        <v>0</v>
      </c>
      <c r="EB412" t="str">
        <f t="shared" si="713"/>
        <v/>
      </c>
      <c r="EC412" s="275">
        <f>VLOOKUP(C412,MOVI!C:DT,45,0)</f>
        <v>3076923</v>
      </c>
      <c r="ED412" s="275">
        <f>ROUND(VLOOKUP(C412,FPT!B:EB,45,0),0)</f>
        <v>3076923</v>
      </c>
      <c r="EE412" t="str">
        <f t="shared" si="714"/>
        <v/>
      </c>
      <c r="EF412" s="275">
        <f>VLOOKUP(C412,MOVI!C:DT,46,0)</f>
        <v>0</v>
      </c>
      <c r="EG412" s="275">
        <f>VLOOKUP(C412,FPT!B:EE,46,0)</f>
        <v>0</v>
      </c>
      <c r="EH412" t="str">
        <f t="shared" si="715"/>
        <v/>
      </c>
      <c r="EI412" s="275">
        <f>VLOOKUP(C412,MOVI!C:DT,47,0)</f>
        <v>307692</v>
      </c>
      <c r="EJ412" s="275">
        <f>VLOOKUP(C412,FPT!B:EH,47,0)</f>
        <v>307692</v>
      </c>
      <c r="EK412" t="str">
        <f t="shared" si="716"/>
        <v/>
      </c>
      <c r="EL412" s="275">
        <f>VLOOKUP(C412,MOVI!C:DT,48,0)</f>
        <v>0</v>
      </c>
      <c r="EM412" s="275">
        <f>VLOOKUP(C412,FPT!B:EK,48,0)</f>
        <v>0</v>
      </c>
      <c r="EN412" t="str">
        <f t="shared" si="717"/>
        <v/>
      </c>
      <c r="EO412" s="275">
        <f>VLOOKUP(C412,MOVI!C:DT,49,0)</f>
        <v>0</v>
      </c>
      <c r="EP412" s="275">
        <f>VLOOKUP(C412,FPT!B:EN,49,0)</f>
        <v>0</v>
      </c>
      <c r="EQ412" t="str">
        <f t="shared" si="718"/>
        <v/>
      </c>
      <c r="ER412" s="275">
        <f>VLOOKUP(C412,MOVI!C:DT,50,0)</f>
        <v>0</v>
      </c>
      <c r="ES412" s="275">
        <f>VLOOKUP(C412,FPT!B:EQ,50,0)</f>
        <v>0</v>
      </c>
      <c r="ET412" t="str">
        <f t="shared" si="719"/>
        <v/>
      </c>
      <c r="EU412" s="275">
        <f>VLOOKUP(C412,MOVI!C:DT,51,0)</f>
        <v>0</v>
      </c>
      <c r="EV412" s="275">
        <f>VLOOKUP(C412,FPT!B:ET,51,0)</f>
        <v>0</v>
      </c>
      <c r="EW412" t="str">
        <f t="shared" si="720"/>
        <v/>
      </c>
      <c r="EX412" s="275">
        <f>VLOOKUP(C412,MOVI!C:DT,52,0)</f>
        <v>0</v>
      </c>
      <c r="EY412" s="275">
        <f>VLOOKUP(C412,FPT!B:EW,52,0)</f>
        <v>0</v>
      </c>
      <c r="EZ412" t="str">
        <f t="shared" si="721"/>
        <v/>
      </c>
      <c r="FA412" s="275">
        <f>VLOOKUP(C412,MOVI!C:DT,53,0)</f>
        <v>0</v>
      </c>
      <c r="FB412" s="275">
        <f>VLOOKUP(C412,FPT!B:EZ,53,0)</f>
        <v>0</v>
      </c>
      <c r="FC412" t="str">
        <f t="shared" si="722"/>
        <v/>
      </c>
      <c r="FD412" s="275">
        <f>VLOOKUP(C412,MOVI!C:DT,54,0)</f>
        <v>0</v>
      </c>
      <c r="FE412" s="275">
        <f>VLOOKUP(C412,FPT!B:FC,54,0)</f>
        <v>0</v>
      </c>
      <c r="FF412" t="str">
        <f t="shared" si="723"/>
        <v/>
      </c>
      <c r="FG412" s="275">
        <f>VLOOKUP(C412,MOVI!C:DT,55,0)</f>
        <v>0</v>
      </c>
      <c r="FH412" s="275">
        <f>VLOOKUP(C412,FPT!B:FF,55,0)</f>
        <v>0</v>
      </c>
      <c r="FI412" t="str">
        <f t="shared" si="724"/>
        <v/>
      </c>
      <c r="FJ412" s="275">
        <f>VLOOKUP(C412,MOVI!C:DT,56,0)</f>
        <v>307692</v>
      </c>
      <c r="FK412" s="275">
        <f>VLOOKUP(C412,FPT!B:FI,56,0)</f>
        <v>307692</v>
      </c>
      <c r="FL412" t="str">
        <f t="shared" si="725"/>
        <v/>
      </c>
      <c r="FM412" s="275">
        <f>VLOOKUP(C412,MOVI!C:DT,57,0)</f>
        <v>0</v>
      </c>
      <c r="FN412" s="275">
        <f>VLOOKUP(C412,FPT!B:FL,57,0)</f>
        <v>0</v>
      </c>
      <c r="FO412" t="str">
        <f t="shared" si="726"/>
        <v/>
      </c>
      <c r="FP412" s="275">
        <f>VLOOKUP(C412,MOVI!C:DT,58,0)</f>
        <v>0</v>
      </c>
      <c r="FQ412" s="275">
        <f>VLOOKUP(C412,FPT!B:FO,58,0)</f>
        <v>0</v>
      </c>
      <c r="FR412" t="str">
        <f t="shared" si="727"/>
        <v/>
      </c>
      <c r="FS412" s="275">
        <f>VLOOKUP(C412,MOVI!C:DT,59,0)</f>
        <v>0</v>
      </c>
      <c r="FT412" s="275">
        <f>VLOOKUP(C412,FPT!B:FR,59,0)</f>
        <v>0</v>
      </c>
      <c r="FU412" t="str">
        <f t="shared" si="728"/>
        <v/>
      </c>
      <c r="FV412" s="275">
        <f>VLOOKUP(C412,MOVI!C:DT,60,0)</f>
        <v>0</v>
      </c>
      <c r="FW412" s="275">
        <f>VLOOKUP(C412,FPT!B:FU,60,0)</f>
        <v>0</v>
      </c>
      <c r="FX412" t="str">
        <f t="shared" si="729"/>
        <v/>
      </c>
      <c r="FY412" s="275">
        <f>VLOOKUP(C412,MOVI!C:DT,61,0)</f>
        <v>0</v>
      </c>
      <c r="FZ412" s="275">
        <f>VLOOKUP(C412,FPT!B:FX,61,0)</f>
        <v>0</v>
      </c>
      <c r="GA412" t="str">
        <f t="shared" si="730"/>
        <v/>
      </c>
      <c r="GB412" s="275">
        <f>VLOOKUP(C412,MOVI!C:DT,62,0)</f>
        <v>0</v>
      </c>
      <c r="GC412" s="275">
        <f>VLOOKUP(C412,FPT!B:GA,62,0)</f>
        <v>0</v>
      </c>
      <c r="GD412" t="str">
        <f t="shared" si="731"/>
        <v/>
      </c>
      <c r="GE412" s="275">
        <f>VLOOKUP(C412,MOVI!C:DT,63,0)</f>
        <v>0</v>
      </c>
      <c r="GF412" s="275">
        <f>VLOOKUP(C412,FPT!B:GD,63,0)</f>
        <v>0</v>
      </c>
      <c r="GG412" t="str">
        <f t="shared" si="732"/>
        <v/>
      </c>
      <c r="GH412" s="275">
        <f>VLOOKUP(C412,MOVI!C:DT,64,0)</f>
        <v>0</v>
      </c>
      <c r="GI412" s="275">
        <f>VLOOKUP(C412,FPT!B:GG,64,0)</f>
        <v>0</v>
      </c>
      <c r="GJ412" t="str">
        <f t="shared" si="733"/>
        <v/>
      </c>
      <c r="GK412" s="275">
        <f>VLOOKUP(C412,MOVI!C:DT,65,0)</f>
        <v>0</v>
      </c>
      <c r="GL412" s="275">
        <f>VLOOKUP(C412,FPT!B:GJ,65,0)</f>
        <v>0</v>
      </c>
      <c r="GM412" t="str">
        <f t="shared" si="734"/>
        <v/>
      </c>
      <c r="GN412" s="275">
        <f>VLOOKUP(C412,MOVI!C:DT,66,0)</f>
        <v>0</v>
      </c>
      <c r="GO412" s="275">
        <f>VLOOKUP(C412,FPT!B:GM,66,0)</f>
        <v>0</v>
      </c>
      <c r="GP412" t="str">
        <f t="shared" si="735"/>
        <v/>
      </c>
      <c r="GQ412" s="275">
        <f>VLOOKUP(C412,MOVI!C:DT,67,0)</f>
        <v>0</v>
      </c>
      <c r="GR412" s="275">
        <f>VLOOKUP(C412,FPT!B:GP,67,0)</f>
        <v>0</v>
      </c>
      <c r="GS412" t="str">
        <f t="shared" si="736"/>
        <v/>
      </c>
      <c r="GT412" s="275">
        <f>VLOOKUP(C412,MOVI!C:DT,68,0)</f>
        <v>0</v>
      </c>
      <c r="GU412" s="275">
        <f>VLOOKUP(C412,FPT!B:GS,68,0)</f>
        <v>0</v>
      </c>
      <c r="GV412" t="str">
        <f t="shared" si="737"/>
        <v/>
      </c>
      <c r="GW412" s="275">
        <f>VLOOKUP(C412,MOVI!C:DT,69,0)</f>
        <v>0</v>
      </c>
      <c r="GX412" s="275">
        <f>VLOOKUP(C412,FPT!B:GV,69,0)</f>
        <v>0</v>
      </c>
      <c r="GY412" t="str">
        <f t="shared" si="738"/>
        <v/>
      </c>
      <c r="GZ412" s="275">
        <f>VLOOKUP(C412,MOVI!C:DT,70,0)</f>
        <v>0</v>
      </c>
      <c r="HA412" s="275">
        <f>VLOOKUP(C412,FPT!B:GY,70,0)</f>
        <v>0</v>
      </c>
      <c r="HB412" t="str">
        <f t="shared" si="739"/>
        <v/>
      </c>
      <c r="HC412" s="275">
        <f>VLOOKUP(C412,MOVI!C:DT,71,0)</f>
        <v>3384615</v>
      </c>
      <c r="HD412" s="275">
        <f>ROUND(VLOOKUP(C412,FPT!B:HB,71,0),0)</f>
        <v>3384615</v>
      </c>
      <c r="HE412" t="str">
        <f t="shared" si="740"/>
        <v/>
      </c>
      <c r="HF412" s="275">
        <f>ROUND(VLOOKUP(C412,MOVI!C:DT,72,0),0)</f>
        <v>0</v>
      </c>
      <c r="HG412" s="275">
        <f>ROUND(VLOOKUP(C412,FPT!B:HE,72,0),0)</f>
        <v>0</v>
      </c>
      <c r="HH412" t="str">
        <f t="shared" si="741"/>
        <v/>
      </c>
      <c r="HI412" s="275">
        <f>VLOOKUP(C412,MOVI!C:DT,73,0)</f>
        <v>0</v>
      </c>
      <c r="HJ412" s="275">
        <f>VLOOKUP(C412,FPT!B:HH,73,0)</f>
        <v>0</v>
      </c>
      <c r="HK412" t="str">
        <f t="shared" si="742"/>
        <v/>
      </c>
      <c r="HL412" s="275">
        <f>VLOOKUP(C412,MOVI!C:DT,74,0)</f>
        <v>0</v>
      </c>
      <c r="HM412" s="275">
        <f>VLOOKUP(C412,FPT!B:HK,74,0)</f>
        <v>0</v>
      </c>
      <c r="HN412" t="str">
        <f t="shared" si="743"/>
        <v/>
      </c>
      <c r="HO412" s="275">
        <f>VLOOKUP(C412,MOVI!C:DT,75,0)</f>
        <v>0</v>
      </c>
      <c r="HP412" s="275">
        <f>VLOOKUP(C412,FPT!B:HN,75,0)</f>
        <v>0</v>
      </c>
      <c r="HQ412" t="str">
        <f t="shared" si="744"/>
        <v/>
      </c>
      <c r="HR412" s="275">
        <f>VLOOKUP(C412,MOVI!C:DT,76,0)</f>
        <v>0</v>
      </c>
      <c r="HS412" s="275">
        <f>VLOOKUP(C412,FPT!B:HQ,76,0)</f>
        <v>0</v>
      </c>
      <c r="HT412" t="str">
        <f t="shared" si="745"/>
        <v/>
      </c>
      <c r="HU412" s="275">
        <f>VLOOKUP(C412,MOVI!C:DT,77,0)</f>
        <v>0</v>
      </c>
      <c r="HV412" s="275">
        <f>VLOOKUP(C412,FPT!B:HT,77,0)</f>
        <v>0</v>
      </c>
      <c r="HW412" t="str">
        <f t="shared" si="746"/>
        <v/>
      </c>
      <c r="HX412" s="274">
        <f>VLOOKUP(C412,MOVI!C:CB,78,0)</f>
        <v>0</v>
      </c>
      <c r="HY412" s="261">
        <f>VLOOKUP(C412,FPT!$B:$CA,78,0)</f>
        <v>0</v>
      </c>
      <c r="HZ412" t="str">
        <f t="shared" si="747"/>
        <v/>
      </c>
      <c r="IA412" s="275">
        <f>VLOOKUP(C412,MOVI!C:CD,79,0)</f>
        <v>0</v>
      </c>
      <c r="IB412" s="275">
        <f>VLOOKUP(C412,FPT!B:HZ,79,0)</f>
        <v>0</v>
      </c>
      <c r="IC412" t="str">
        <f t="shared" si="748"/>
        <v/>
      </c>
      <c r="ID412" s="275">
        <f>VLOOKUP(C412,MOVI!C:CD,80,0)</f>
        <v>0</v>
      </c>
      <c r="IE412" s="275">
        <f>VLOOKUP(C412,FPT!B:IC,80,0)</f>
        <v>0</v>
      </c>
      <c r="IF412" t="str">
        <f t="shared" si="749"/>
        <v/>
      </c>
      <c r="IG412" s="275">
        <f>VLOOKUP(C412,MOVI!C:DT,81,0)</f>
        <v>0</v>
      </c>
      <c r="IH412" s="275">
        <f>VLOOKUP(C412,FPT!B:IF,81,0)</f>
        <v>0</v>
      </c>
      <c r="II412" t="str">
        <f t="shared" si="750"/>
        <v/>
      </c>
      <c r="IJ412" s="275">
        <f>VLOOKUP(C412,MOVI!C:DT,82,0)</f>
        <v>0</v>
      </c>
      <c r="IK412" s="275">
        <f>VLOOKUP(C412,FPT!B:II,82,0)</f>
        <v>0</v>
      </c>
      <c r="IL412" t="str">
        <f t="shared" si="751"/>
        <v/>
      </c>
      <c r="IM412" s="275">
        <f>ROUND(VLOOKUP(C412,MOVI!C:DT,83,0),0)</f>
        <v>0</v>
      </c>
      <c r="IN412" s="275">
        <f>ROUND(VLOOKUP(C412,FPT!B:IL,83,0),0)</f>
        <v>0</v>
      </c>
      <c r="IO412" t="str">
        <f t="shared" si="752"/>
        <v/>
      </c>
      <c r="IP412" s="275">
        <f>ROUND(VLOOKUP(C412,MOVI!C:DT,84,0),0)</f>
        <v>3384615</v>
      </c>
      <c r="IQ412" s="275">
        <f>ROUND(VLOOKUP(C412,FPT!B:IO,84,0),0)</f>
        <v>3384615</v>
      </c>
      <c r="IR412" t="str">
        <f t="shared" si="753"/>
        <v/>
      </c>
      <c r="IS412" s="275">
        <f>ROUND(VLOOKUP(C412,MOVI!C:DT,85,0),0)</f>
        <v>338462</v>
      </c>
      <c r="IT412" s="275">
        <f>ROUND(VLOOKUP(C412,FPT!B:IR,85,0),0)</f>
        <v>338462</v>
      </c>
      <c r="IU412" t="str">
        <f t="shared" si="754"/>
        <v/>
      </c>
      <c r="IV412" s="275">
        <f>VLOOKUP(C412,MOVI!C:DT,86,0)</f>
        <v>0</v>
      </c>
      <c r="IW412" s="275">
        <f>VLOOKUP(C412,FPT!B:IU,86,0)</f>
        <v>0</v>
      </c>
      <c r="IX412" t="str">
        <f t="shared" si="755"/>
        <v/>
      </c>
      <c r="IY412" s="275">
        <f>ROUND(VLOOKUP(C412,MOVI!C:DT,87,0),0)</f>
        <v>338462</v>
      </c>
      <c r="IZ412" s="275">
        <f>ROUND(VLOOKUP(C412,FPT!B:IX,87,0),0)</f>
        <v>338462</v>
      </c>
      <c r="JA412" t="str">
        <f t="shared" si="756"/>
        <v/>
      </c>
      <c r="JB412" s="275">
        <f>VLOOKUP(C412,MOVI!C:DT,88,0)</f>
        <v>0</v>
      </c>
      <c r="JC412" s="275">
        <f>VLOOKUP(C412,FPT!B:JA,88,0)</f>
        <v>0</v>
      </c>
      <c r="JD412" t="str">
        <f t="shared" si="757"/>
        <v/>
      </c>
      <c r="JE412" s="275">
        <f>VLOOKUP(C412,MOVI!C:DT,89,0)</f>
        <v>0</v>
      </c>
      <c r="JF412" s="275">
        <f>VLOOKUP(C412,FPT!B:JD,89,0)</f>
        <v>0</v>
      </c>
      <c r="JG412" t="str">
        <f t="shared" si="758"/>
        <v/>
      </c>
      <c r="JH412" s="275">
        <f>VLOOKUP(C412,MOVI!C:DT,90,0)</f>
        <v>0</v>
      </c>
      <c r="JI412" s="275">
        <f>VLOOKUP(C412,FPT!B:JG,90,0)</f>
        <v>0</v>
      </c>
      <c r="JJ412" t="str">
        <f t="shared" si="759"/>
        <v/>
      </c>
      <c r="JK412" s="275">
        <f>VLOOKUP(C412,MOVI!C:DT,91,0)</f>
        <v>0</v>
      </c>
      <c r="JL412" s="275">
        <f>VLOOKUP(C412,FPT!B:JJ,91,0)</f>
        <v>0</v>
      </c>
      <c r="JM412" t="str">
        <f t="shared" si="760"/>
        <v/>
      </c>
      <c r="JN412" s="275">
        <f>VLOOKUP(C412,MOVI!C:DT,92,0)</f>
        <v>0</v>
      </c>
      <c r="JO412" s="275">
        <f>VLOOKUP(C412,FPT!B:JM,92,0)</f>
        <v>0</v>
      </c>
      <c r="JP412" t="str">
        <f t="shared" si="761"/>
        <v/>
      </c>
      <c r="JQ412" s="275">
        <f>VLOOKUP(C412,MOVI!C:DT,93,0)</f>
        <v>0</v>
      </c>
      <c r="JR412" s="275">
        <f>VLOOKUP(C412,FPT!B:JP,93,0)</f>
        <v>0</v>
      </c>
      <c r="JS412" t="str">
        <f t="shared" si="762"/>
        <v/>
      </c>
      <c r="JT412" s="275">
        <f>VLOOKUP(C412,MOVI!C:DT,94,0)</f>
        <v>0</v>
      </c>
      <c r="JU412" s="275">
        <f>VLOOKUP(C412,FPT!B:JS,94,0)</f>
        <v>0</v>
      </c>
      <c r="JV412" t="str">
        <f t="shared" si="763"/>
        <v/>
      </c>
      <c r="JW412" s="275">
        <f>VLOOKUP(C412,MOVI!C:DT,95,0)</f>
        <v>3046154</v>
      </c>
      <c r="JX412" s="275">
        <f>VLOOKUP(C412,FPT!B:JV,95,0)</f>
        <v>3046154</v>
      </c>
      <c r="JY412" t="str">
        <f t="shared" si="764"/>
        <v/>
      </c>
      <c r="JZ412" s="275">
        <f>VLOOKUP(C412,MOVI!C:DT,96,0)</f>
        <v>0</v>
      </c>
      <c r="KA412" s="275">
        <f>VLOOKUP(C412,FPT!B:JY,96,0)</f>
        <v>0</v>
      </c>
      <c r="KB412" t="str">
        <f t="shared" si="765"/>
        <v/>
      </c>
      <c r="KC412" s="275">
        <f>VLOOKUP(C412,MOVI!C:DT,97,0)</f>
        <v>3046154</v>
      </c>
      <c r="KD412" s="275">
        <f>VLOOKUP(C412,FPT!B:KB,97,0)</f>
        <v>3046154</v>
      </c>
      <c r="KE412" t="str">
        <f t="shared" si="766"/>
        <v/>
      </c>
      <c r="KF412" s="275">
        <f>VLOOKUP(C412,MOVI!C:DT,98,0)</f>
        <v>0</v>
      </c>
      <c r="KG412" s="275">
        <f>VLOOKUP(C412,FPT!B:KE,98,0)</f>
        <v>0</v>
      </c>
      <c r="KH412" t="str">
        <f t="shared" si="767"/>
        <v/>
      </c>
      <c r="KI412" s="275">
        <f>VLOOKUP(C412,MOVI!C:DT,99,0)</f>
        <v>0</v>
      </c>
      <c r="KJ412" s="275">
        <f>VLOOKUP(C412,FPT!B:KH,99,0)</f>
        <v>0</v>
      </c>
      <c r="KK412" t="str">
        <f t="shared" si="768"/>
        <v/>
      </c>
      <c r="KL412" s="275">
        <f>VLOOKUP(C412,MOVI!C:DT,100,0)</f>
        <v>0</v>
      </c>
      <c r="KM412" s="275">
        <f>VLOOKUP(C412,FPT!B:KK,100,0)</f>
        <v>0</v>
      </c>
      <c r="KN412" t="str">
        <f t="shared" si="769"/>
        <v/>
      </c>
      <c r="KO412" s="275">
        <f>VLOOKUP(C412,MOVI!C:DT,101,0)</f>
        <v>0</v>
      </c>
      <c r="KP412" s="275">
        <f>VLOOKUP(C412,FPT!B:KN,101,0)</f>
        <v>0</v>
      </c>
      <c r="KQ412" t="str">
        <f t="shared" si="770"/>
        <v/>
      </c>
      <c r="KR412" s="275">
        <f>VLOOKUP(C412,MOVI!C:DT,102,0)</f>
        <v>0</v>
      </c>
      <c r="KS412" s="275">
        <f>VLOOKUP(C412,FPT!B:KQ,102,0)</f>
        <v>0</v>
      </c>
      <c r="KT412" t="str">
        <f t="shared" si="771"/>
        <v/>
      </c>
      <c r="KU412" s="275">
        <f>VLOOKUP(C412,MOVI!C:DT,103,0)</f>
        <v>0</v>
      </c>
      <c r="KV412" s="275">
        <f>VLOOKUP(C412,FPT!B:KT,103,0)</f>
        <v>0</v>
      </c>
      <c r="KW412" t="str">
        <f t="shared" si="772"/>
        <v/>
      </c>
      <c r="KX412" s="275">
        <f>VLOOKUP(C412,MOVI!C:DT,104,0)</f>
        <v>0</v>
      </c>
      <c r="KY412" s="275">
        <f>VLOOKUP(C412,FPT!B:KW,104,0)</f>
        <v>0</v>
      </c>
      <c r="KZ412" t="str">
        <f t="shared" si="773"/>
        <v/>
      </c>
      <c r="LA412" s="275">
        <f>VLOOKUP(C412,MOVI!C:DT,105,0)</f>
        <v>0</v>
      </c>
      <c r="LB412" s="275">
        <f>VLOOKUP(C412,FPT!B:KZ,105,0)</f>
        <v>0</v>
      </c>
      <c r="LC412" t="str">
        <f t="shared" si="774"/>
        <v/>
      </c>
      <c r="LD412" s="275">
        <f>VLOOKUP(C412,MOVI!C:DT,106,0)</f>
        <v>3384615</v>
      </c>
      <c r="LE412" s="275">
        <f>VLOOKUP(C412,FPT!B:LC,106,0)</f>
        <v>3384615</v>
      </c>
      <c r="LF412" t="str">
        <f t="shared" si="775"/>
        <v/>
      </c>
      <c r="LG412" s="273">
        <f>VLOOKUP(C412,MOVI!C:DT,107,0)</f>
        <v>0</v>
      </c>
      <c r="LH412" s="273">
        <f>VLOOKUP(C412,FPT!B:LF,107,0)</f>
        <v>0</v>
      </c>
      <c r="LI412" t="str">
        <f t="shared" si="776"/>
        <v/>
      </c>
      <c r="LJ412" t="str">
        <f>VLOOKUP(C412,MOVI!C:DV,108,0)</f>
        <v>Việt PhúSouthRisk</v>
      </c>
      <c r="LK412" s="252" t="str">
        <f>VLOOKUP(C412,FPT!B:LI,108,0)</f>
        <v>Việt PhúSouthRisk</v>
      </c>
      <c r="LL412" t="str">
        <f t="shared" si="777"/>
        <v/>
      </c>
      <c r="LM412" s="275">
        <f>ROUND(VLOOKUP(C412,MOVI!C:DV,109,0),0)</f>
        <v>416667</v>
      </c>
      <c r="LN412" s="275">
        <f>ROUND(VLOOKUP(C412,FPT!B:LL,109,0),0)</f>
        <v>416667</v>
      </c>
      <c r="LO412" t="str">
        <f t="shared" si="778"/>
        <v/>
      </c>
      <c r="LP412" t="str">
        <f>VLOOKUP(C412,MOVI!C:DV,110,0)</f>
        <v>BDG</v>
      </c>
      <c r="LQ412" s="247" t="str">
        <f>VLOOKUP(C412,FPT!B:LO,110,0)</f>
        <v>BDG</v>
      </c>
      <c r="LR412" t="str">
        <f t="shared" si="779"/>
        <v/>
      </c>
      <c r="LS412">
        <f>MOVI!DI407</f>
        <v>16</v>
      </c>
      <c r="LV412">
        <f>MOVI!DJ407</f>
        <v>0</v>
      </c>
      <c r="LW412">
        <f>MOVI!DK407</f>
        <v>0</v>
      </c>
      <c r="LX412">
        <f>MOVI!DL407</f>
        <v>0</v>
      </c>
      <c r="LY412">
        <f>MOVI!DM407</f>
        <v>0</v>
      </c>
      <c r="LZ412">
        <f>MOVI!DN407</f>
        <v>0</v>
      </c>
      <c r="MA412">
        <f>MOVI!DO407</f>
        <v>0</v>
      </c>
      <c r="MB412" t="str">
        <f>MOVI!DP407</f>
        <v/>
      </c>
      <c r="MC412">
        <f>MOVI!DQ407</f>
        <v>0</v>
      </c>
      <c r="MD412">
        <f>MOVI!DR407</f>
        <v>0</v>
      </c>
      <c r="ME412" t="str">
        <f>VLOOKUP(C412,MOVI!C:DV,121,0)</f>
        <v/>
      </c>
      <c r="MF412" s="252"/>
      <c r="MG412" t="str">
        <f t="shared" si="672"/>
        <v/>
      </c>
      <c r="MH412" t="str">
        <f>VLOOKUP(C412,MOVI!C:DT,122,0)</f>
        <v>Việt PhúSouth</v>
      </c>
      <c r="MI412" s="252" t="str">
        <f>VLOOKUP(C412,FPT!B:DS,112,0)</f>
        <v>Việt PhúSouth</v>
      </c>
      <c r="MJ412" t="str">
        <f t="shared" si="780"/>
        <v/>
      </c>
    </row>
    <row r="413" spans="1:348" x14ac:dyDescent="0.25">
      <c r="A413">
        <v>405</v>
      </c>
      <c r="B413" s="63">
        <v>6298</v>
      </c>
      <c r="C413" s="271" t="s">
        <v>1173</v>
      </c>
      <c r="D413" t="str">
        <f>VLOOKUP(C413,MOVI!C:D,2,0)</f>
        <v>Đặng Thị Huyền</v>
      </c>
      <c r="E413" t="str">
        <f>VLOOKUP(C413,FPT!B:C,2,0)</f>
        <v>Đặng Thị Huyền</v>
      </c>
      <c r="F413" t="str">
        <f t="shared" si="673"/>
        <v/>
      </c>
      <c r="G413" t="str">
        <f>VLOOKUP(C413,MOVI!C:E,3,0)</f>
        <v>Sales</v>
      </c>
      <c r="H413" t="str">
        <f>VLOOKUP(C413,FPT!B:F,3,0)</f>
        <v>Sales</v>
      </c>
      <c r="I413" t="str">
        <f t="shared" si="674"/>
        <v/>
      </c>
      <c r="J413" t="str">
        <f>VLOOKUP(C413,MOVI!C:H,4,0)</f>
        <v>Field Sales</v>
      </c>
      <c r="K413" t="str">
        <f>VLOOKUP(C413,FPT!B:I,4,0)</f>
        <v>Field Sales</v>
      </c>
      <c r="L413" t="str">
        <f t="shared" si="675"/>
        <v/>
      </c>
      <c r="M413" t="str">
        <f>VLOOKUP(C413,MOVI!C:DT,5,0)</f>
        <v>Associate</v>
      </c>
      <c r="N413" t="str">
        <f>VLOOKUP(C413,FPT!B:L,5,0)</f>
        <v>Associate</v>
      </c>
      <c r="O413" t="str">
        <f t="shared" si="676"/>
        <v/>
      </c>
      <c r="P413" t="str">
        <f>VLOOKUP(C413,MOVI!C:DT,6,0)</f>
        <v>Field Sales</v>
      </c>
      <c r="Q413" t="str">
        <f>VLOOKUP(C413,FPT!B:O,6,0)</f>
        <v>Field sales</v>
      </c>
      <c r="R413" t="str">
        <f t="shared" si="677"/>
        <v/>
      </c>
      <c r="S413" t="str">
        <f>VLOOKUP(C413,MOVI!C:DT,7,0)</f>
        <v>North</v>
      </c>
      <c r="T413" t="str">
        <f>VLOOKUP(C413,FPT!B:R,7,0)</f>
        <v>North</v>
      </c>
      <c r="U413" t="str">
        <f t="shared" si="678"/>
        <v/>
      </c>
      <c r="V413" t="str">
        <f>VLOOKUP(C413,MOVI!C:DT,8,0)</f>
        <v>Movi</v>
      </c>
      <c r="W413" t="str">
        <f>VLOOKUP(C413,FPT!B:U,8,0)</f>
        <v>Movi</v>
      </c>
      <c r="X413" t="str">
        <f t="shared" si="679"/>
        <v/>
      </c>
      <c r="Y413" t="str">
        <f>VLOOKUP(C413,MOVI!C:DT,9,0)</f>
        <v>Full-time</v>
      </c>
      <c r="Z413" t="str">
        <f>VLOOKUP(C413,FPT!B:X,9,0)</f>
        <v>Full-time</v>
      </c>
      <c r="AA413" t="str">
        <f t="shared" si="680"/>
        <v/>
      </c>
      <c r="AB413" t="str">
        <f>VLOOKUP(C413,MOVI!C:DT,10,0)</f>
        <v>Probation</v>
      </c>
      <c r="AC413" t="str">
        <f>VLOOKUP(C413,FPT!B:AA,10,0)</f>
        <v>Probation</v>
      </c>
      <c r="AD413" t="str">
        <f t="shared" si="681"/>
        <v/>
      </c>
      <c r="AE413" s="247">
        <f>VLOOKUP(C413,MOVI!C:DT,11,0)</f>
        <v>44536</v>
      </c>
      <c r="AF413" s="247">
        <f>VLOOKUP(C413,FPT!B:AD,11,0)</f>
        <v>44536</v>
      </c>
      <c r="AG413" t="str">
        <f t="shared" si="682"/>
        <v/>
      </c>
      <c r="AH413" s="260" t="str">
        <f>VLOOKUP(C413,MOVI!C:DT,12,0)</f>
        <v/>
      </c>
      <c r="AI413" s="260"/>
      <c r="AJ413" t="str">
        <f t="shared" si="782"/>
        <v/>
      </c>
      <c r="AK413">
        <f>VLOOKUP(C413,MOVI!C:DT,13,0)</f>
        <v>0</v>
      </c>
      <c r="AL413" s="247">
        <f>VLOOKUP(C413,FPT!B:AJ,13,0)</f>
        <v>0</v>
      </c>
      <c r="AM413" t="str">
        <f t="shared" si="781"/>
        <v/>
      </c>
      <c r="AN413" s="247">
        <f>VLOOKUP(C413,MOVI!C:DT,14,0)</f>
        <v>0</v>
      </c>
      <c r="AO413" s="247">
        <f>VLOOKUP(C413,FPT!B:AM,14,0)</f>
        <v>0</v>
      </c>
      <c r="AP413" t="str">
        <f t="shared" si="683"/>
        <v/>
      </c>
      <c r="AQ413" t="str">
        <f>VLOOKUP(C413,MOVI!C:DT,15,0)</f>
        <v>JO</v>
      </c>
      <c r="AR413" s="247" t="str">
        <f>VLOOKUP(C413,FPT!B:AP,15,0)</f>
        <v>JO</v>
      </c>
      <c r="AS413" t="str">
        <f t="shared" si="684"/>
        <v/>
      </c>
      <c r="AT413" s="282">
        <f>VLOOKUP(C413,MOVI!C:DT,16,0)</f>
        <v>0.1</v>
      </c>
      <c r="AU413" s="247" t="str">
        <f>VLOOKUP(C413,FPT!B:AS,16,0)</f>
        <v>10%</v>
      </c>
      <c r="AV413" t="str">
        <f t="shared" si="685"/>
        <v>Lệch</v>
      </c>
      <c r="AW413" t="str">
        <f>VLOOKUP(C413,MOVI!C:DT,17,0)</f>
        <v>L</v>
      </c>
      <c r="AX413" s="247" t="str">
        <f>VLOOKUP(C413,FPT!B:AV,17,0)</f>
        <v>L</v>
      </c>
      <c r="AY413" t="str">
        <f t="shared" si="686"/>
        <v/>
      </c>
      <c r="AZ413">
        <f>VLOOKUP(C413,MOVI!C:DT,18,0)</f>
        <v>0</v>
      </c>
      <c r="BA413" s="247">
        <f>VLOOKUP(C413,FPT!B:AY,18,0)</f>
        <v>0</v>
      </c>
      <c r="BB413" t="str">
        <f t="shared" si="687"/>
        <v/>
      </c>
      <c r="BC413" s="275">
        <f>VLOOKUP(C413,MOVI!C:DT,19,0)</f>
        <v>5000000</v>
      </c>
      <c r="BD413" s="275">
        <f>VLOOKUP(C413,FPT!B:BB,19,0)</f>
        <v>5000000</v>
      </c>
      <c r="BE413" t="str">
        <f t="shared" si="688"/>
        <v/>
      </c>
      <c r="BF413">
        <f>VLOOKUP(C413,MOVI!C:DT,20,0)</f>
        <v>0</v>
      </c>
      <c r="BG413" s="252">
        <f>VLOOKUP(C413,FPT!B:BE,20,0)</f>
        <v>0</v>
      </c>
      <c r="BH413" t="str">
        <f t="shared" si="689"/>
        <v/>
      </c>
      <c r="BI413" s="275">
        <f>VLOOKUP(C413,MOVI!C:DT,21,0)</f>
        <v>5000000</v>
      </c>
      <c r="BJ413" s="275">
        <f>VLOOKUP(C413,FPT!B:BH,21,0)</f>
        <v>5000000</v>
      </c>
      <c r="BK413" t="str">
        <f t="shared" si="690"/>
        <v/>
      </c>
      <c r="BL413" s="275">
        <f>VLOOKUP(C413,MOVI!C:DT,22,0)</f>
        <v>0</v>
      </c>
      <c r="BM413" s="275">
        <f>VLOOKUP(C413,FPT!B:BK,22,0)</f>
        <v>0</v>
      </c>
      <c r="BN413" t="str">
        <f t="shared" si="691"/>
        <v/>
      </c>
      <c r="BO413" s="275">
        <f>VLOOKUP(C413,MOVI!C:DT,23,0)</f>
        <v>0</v>
      </c>
      <c r="BP413" s="275">
        <f>VLOOKUP(C413,FPT!B:BN,23,0)</f>
        <v>0</v>
      </c>
      <c r="BQ413" t="str">
        <f t="shared" si="692"/>
        <v/>
      </c>
      <c r="BR413" s="275">
        <f>VLOOKUP(C413,MOVI!C:DT,24,0)</f>
        <v>0</v>
      </c>
      <c r="BS413" s="275">
        <f>VLOOKUP(C413,FPT!B:BQ,24,0)</f>
        <v>0</v>
      </c>
      <c r="BT413" t="str">
        <f t="shared" si="693"/>
        <v/>
      </c>
      <c r="BU413" s="275">
        <f>VLOOKUP(C413,MOVI!C:DT,25,0)</f>
        <v>200000</v>
      </c>
      <c r="BV413" s="275">
        <f>VLOOKUP(C413,FPT!B:BT,25,0)</f>
        <v>200000</v>
      </c>
      <c r="BW413" t="str">
        <f t="shared" si="694"/>
        <v/>
      </c>
      <c r="BX413" s="275">
        <f>VLOOKUP(C413,MOVI!C:DT,26,0)</f>
        <v>0</v>
      </c>
      <c r="BY413" s="275">
        <f>VLOOKUP(C413,FPT!B:BW,26,0)</f>
        <v>0</v>
      </c>
      <c r="BZ413" t="str">
        <f t="shared" si="695"/>
        <v/>
      </c>
      <c r="CA413" s="275">
        <f>VLOOKUP(C413,MOVI!C:DT,27,0)</f>
        <v>730000</v>
      </c>
      <c r="CB413" s="275">
        <f>VLOOKUP(C413,FPT!B:BZ,27,0)</f>
        <v>730000</v>
      </c>
      <c r="CC413" t="str">
        <f t="shared" si="696"/>
        <v/>
      </c>
      <c r="CD413" s="275">
        <f>VLOOKUP(C413,MOVI!C:DT,28,0)</f>
        <v>930000</v>
      </c>
      <c r="CE413" s="275">
        <f>VLOOKUP(C413,FPT!B:CC,28,0)</f>
        <v>930000</v>
      </c>
      <c r="CF413" t="str">
        <f t="shared" si="697"/>
        <v/>
      </c>
      <c r="CG413" t="str">
        <f>VLOOKUP(C413,MOVI!C:DT,29,0)</f>
        <v>CN</v>
      </c>
      <c r="CH413" s="252" t="str">
        <f>VLOOKUP(C413,FPT!B:CF,29,0)</f>
        <v>CN</v>
      </c>
      <c r="CI413" t="str">
        <f t="shared" si="698"/>
        <v/>
      </c>
      <c r="CJ413">
        <f>VLOOKUP(C413,MOVI!C:DT,30,0)</f>
        <v>26</v>
      </c>
      <c r="CK413" s="252">
        <f>VLOOKUP(C413,FPT!B:CI,30,0)</f>
        <v>26</v>
      </c>
      <c r="CL413" t="str">
        <f t="shared" si="699"/>
        <v/>
      </c>
      <c r="CM413">
        <f>VLOOKUP(C413,MOVI!C:DT,31,0)</f>
        <v>18</v>
      </c>
      <c r="CN413" s="252">
        <f>VLOOKUP(C413,FPT!B:CL,31,0)</f>
        <v>18</v>
      </c>
      <c r="CO413" t="str">
        <f t="shared" si="700"/>
        <v/>
      </c>
      <c r="CP413" s="275">
        <f>VLOOKUP(C413,MOVI!C:DT,32,0)</f>
        <v>0</v>
      </c>
      <c r="CQ413" s="275">
        <f>VLOOKUP(C413,FPT!B:CO,32,0)</f>
        <v>0</v>
      </c>
      <c r="CR413" t="str">
        <f t="shared" si="701"/>
        <v/>
      </c>
      <c r="CS413" s="275">
        <f>VLOOKUP(C413,MOVI!C:DT,33,0)</f>
        <v>0</v>
      </c>
      <c r="CT413" s="275">
        <f>VLOOKUP(C413,FPT!B:CR,33,0)</f>
        <v>0</v>
      </c>
      <c r="CU413" t="str">
        <f t="shared" si="702"/>
        <v/>
      </c>
      <c r="CV413" s="275">
        <f>VLOOKUP(C413,MOVI!C:DT,34,0)</f>
        <v>0</v>
      </c>
      <c r="CW413" s="275">
        <f>VLOOKUP(C413,FPT!B:CU,34,0)</f>
        <v>0</v>
      </c>
      <c r="CX413" t="str">
        <f t="shared" si="703"/>
        <v/>
      </c>
      <c r="CY413" s="275">
        <f>VLOOKUP(C413,MOVI!C:DT,35,0)</f>
        <v>18</v>
      </c>
      <c r="CZ413" s="275">
        <f>VLOOKUP(C413,FPT!B:CX,35,0)</f>
        <v>18</v>
      </c>
      <c r="DA413" t="str">
        <f t="shared" si="704"/>
        <v/>
      </c>
      <c r="DB413" s="275">
        <f>VLOOKUP(C413,MOVI!C:DT,36,0)</f>
        <v>0</v>
      </c>
      <c r="DC413" s="275">
        <f>VLOOKUP(C413,FPT!B:DA,36,0)</f>
        <v>0</v>
      </c>
      <c r="DD413" t="str">
        <f t="shared" si="705"/>
        <v/>
      </c>
      <c r="DE413" s="275">
        <f>VLOOKUP(C413,MOVI!C:DT,37,0)</f>
        <v>0</v>
      </c>
      <c r="DF413" s="275">
        <f>VLOOKUP(C413,FPT!B:DD,37,0)</f>
        <v>0</v>
      </c>
      <c r="DG413" t="str">
        <f t="shared" si="706"/>
        <v/>
      </c>
      <c r="DH413" s="275">
        <f>VLOOKUP(C413,MOVI!C:DT,38,0)</f>
        <v>0</v>
      </c>
      <c r="DI413" s="275">
        <f>VLOOKUP(C413,FPT!B:DG,38,0)</f>
        <v>0</v>
      </c>
      <c r="DJ413" t="str">
        <f t="shared" si="707"/>
        <v/>
      </c>
      <c r="DK413" s="275">
        <f>VLOOKUP(C413,MOVI!C:DT,39,0)</f>
        <v>0</v>
      </c>
      <c r="DL413" s="275">
        <f>VLOOKUP(C413,FPT!B:DJ,39,0)</f>
        <v>0</v>
      </c>
      <c r="DM413" t="str">
        <f t="shared" si="708"/>
        <v/>
      </c>
      <c r="DN413" s="275">
        <f>VLOOKUP(C413,MOVI!C:DT,40,0)</f>
        <v>0</v>
      </c>
      <c r="DO413" s="275">
        <f>VLOOKUP(C413,FPT!B:DM,40,0)</f>
        <v>0</v>
      </c>
      <c r="DP413" t="str">
        <f t="shared" si="709"/>
        <v/>
      </c>
      <c r="DQ413" s="275">
        <f>VLOOKUP(C413,MOVI!C:DT,41,0)</f>
        <v>0</v>
      </c>
      <c r="DR413" s="275">
        <f>VLOOKUP(C413,FPT!B:DP,41,0)</f>
        <v>0</v>
      </c>
      <c r="DS413" t="str">
        <f t="shared" si="710"/>
        <v/>
      </c>
      <c r="DT413" s="275">
        <f>VLOOKUP(C413,MOVI!C:DT,42,0)</f>
        <v>3461538</v>
      </c>
      <c r="DU413" s="275">
        <f>ROUND(VLOOKUP(C413,FPT!B:DS,42,0),0)</f>
        <v>3461538</v>
      </c>
      <c r="DV413" t="str">
        <f t="shared" si="711"/>
        <v/>
      </c>
      <c r="DW413" s="275">
        <f>VLOOKUP(C413,MOVI!C:DT,43,0)</f>
        <v>0</v>
      </c>
      <c r="DX413" s="275">
        <f>VLOOKUP(C413,FPT!B:DV,43,0)</f>
        <v>0</v>
      </c>
      <c r="DY413" t="str">
        <f t="shared" si="712"/>
        <v/>
      </c>
      <c r="DZ413" s="275">
        <f>VLOOKUP(C413,MOVI!C:DT,44,0)</f>
        <v>0</v>
      </c>
      <c r="EA413" s="275">
        <f>VLOOKUP(C413,FPT!B:DY,44,0)</f>
        <v>0</v>
      </c>
      <c r="EB413" t="str">
        <f t="shared" si="713"/>
        <v/>
      </c>
      <c r="EC413" s="275">
        <f>VLOOKUP(C413,MOVI!C:DT,45,0)</f>
        <v>3461538</v>
      </c>
      <c r="ED413" s="275">
        <f>ROUND(VLOOKUP(C413,FPT!B:EB,45,0),0)</f>
        <v>3461538</v>
      </c>
      <c r="EE413" t="str">
        <f t="shared" si="714"/>
        <v/>
      </c>
      <c r="EF413" s="275">
        <f>VLOOKUP(C413,MOVI!C:DT,46,0)</f>
        <v>0</v>
      </c>
      <c r="EG413" s="275">
        <f>VLOOKUP(C413,FPT!B:EE,46,0)</f>
        <v>0</v>
      </c>
      <c r="EH413" t="str">
        <f t="shared" si="715"/>
        <v/>
      </c>
      <c r="EI413" s="275">
        <f>VLOOKUP(C413,MOVI!C:DT,47,0)</f>
        <v>0</v>
      </c>
      <c r="EJ413" s="275">
        <f>VLOOKUP(C413,FPT!B:EH,47,0)</f>
        <v>0</v>
      </c>
      <c r="EK413" t="str">
        <f t="shared" si="716"/>
        <v/>
      </c>
      <c r="EL413" s="275">
        <f>VLOOKUP(C413,MOVI!C:DT,48,0)</f>
        <v>0</v>
      </c>
      <c r="EM413" s="275">
        <f>VLOOKUP(C413,FPT!B:EK,48,0)</f>
        <v>0</v>
      </c>
      <c r="EN413" t="str">
        <f t="shared" si="717"/>
        <v/>
      </c>
      <c r="EO413" s="275">
        <f>VLOOKUP(C413,MOVI!C:DT,49,0)</f>
        <v>200000</v>
      </c>
      <c r="EP413" s="275">
        <f>VLOOKUP(C413,FPT!B:EN,49,0)</f>
        <v>200000</v>
      </c>
      <c r="EQ413" t="str">
        <f t="shared" si="718"/>
        <v/>
      </c>
      <c r="ER413" s="275">
        <f>VLOOKUP(C413,MOVI!C:DT,50,0)</f>
        <v>0</v>
      </c>
      <c r="ES413" s="275">
        <f>VLOOKUP(C413,FPT!B:EQ,50,0)</f>
        <v>0</v>
      </c>
      <c r="ET413" t="str">
        <f t="shared" si="719"/>
        <v/>
      </c>
      <c r="EU413" s="275">
        <f>VLOOKUP(C413,MOVI!C:DT,51,0)</f>
        <v>0</v>
      </c>
      <c r="EV413" s="275">
        <f>VLOOKUP(C413,FPT!B:ET,51,0)</f>
        <v>0</v>
      </c>
      <c r="EW413" t="str">
        <f t="shared" si="720"/>
        <v/>
      </c>
      <c r="EX413" s="275">
        <f>VLOOKUP(C413,MOVI!C:DT,52,0)</f>
        <v>0</v>
      </c>
      <c r="EY413" s="275">
        <f>VLOOKUP(C413,FPT!B:EW,52,0)</f>
        <v>0</v>
      </c>
      <c r="EZ413" t="str">
        <f t="shared" si="721"/>
        <v/>
      </c>
      <c r="FA413" s="275">
        <f>VLOOKUP(C413,MOVI!C:DT,53,0)</f>
        <v>0</v>
      </c>
      <c r="FB413" s="275">
        <f>VLOOKUP(C413,FPT!B:EZ,53,0)</f>
        <v>0</v>
      </c>
      <c r="FC413" t="str">
        <f t="shared" si="722"/>
        <v/>
      </c>
      <c r="FD413" s="275">
        <f>VLOOKUP(C413,MOVI!C:DT,54,0)</f>
        <v>0</v>
      </c>
      <c r="FE413" s="275">
        <f>VLOOKUP(C413,FPT!B:FC,54,0)</f>
        <v>0</v>
      </c>
      <c r="FF413" t="str">
        <f t="shared" si="723"/>
        <v/>
      </c>
      <c r="FG413" s="275">
        <f>VLOOKUP(C413,MOVI!C:DT,55,0)</f>
        <v>505385</v>
      </c>
      <c r="FH413" s="275">
        <f>VLOOKUP(C413,FPT!B:FF,55,0)</f>
        <v>505385</v>
      </c>
      <c r="FI413" t="str">
        <f t="shared" si="724"/>
        <v/>
      </c>
      <c r="FJ413" s="275">
        <f>VLOOKUP(C413,MOVI!C:DT,56,0)</f>
        <v>705385</v>
      </c>
      <c r="FK413" s="275">
        <f>VLOOKUP(C413,FPT!B:FI,56,0)</f>
        <v>705385</v>
      </c>
      <c r="FL413" t="str">
        <f t="shared" si="725"/>
        <v/>
      </c>
      <c r="FM413" s="275">
        <f>VLOOKUP(C413,MOVI!C:DT,57,0)</f>
        <v>0</v>
      </c>
      <c r="FN413" s="275">
        <f>VLOOKUP(C413,FPT!B:FL,57,0)</f>
        <v>0</v>
      </c>
      <c r="FO413" t="str">
        <f t="shared" si="726"/>
        <v/>
      </c>
      <c r="FP413" s="275">
        <f>VLOOKUP(C413,MOVI!C:DT,58,0)</f>
        <v>0</v>
      </c>
      <c r="FQ413" s="275">
        <f>VLOOKUP(C413,FPT!B:FO,58,0)</f>
        <v>0</v>
      </c>
      <c r="FR413" t="str">
        <f t="shared" si="727"/>
        <v/>
      </c>
      <c r="FS413" s="275">
        <f>VLOOKUP(C413,MOVI!C:DT,59,0)</f>
        <v>0</v>
      </c>
      <c r="FT413" s="275">
        <f>VLOOKUP(C413,FPT!B:FR,59,0)</f>
        <v>0</v>
      </c>
      <c r="FU413" t="str">
        <f t="shared" si="728"/>
        <v/>
      </c>
      <c r="FV413" s="275">
        <f>VLOOKUP(C413,MOVI!C:DT,60,0)</f>
        <v>0</v>
      </c>
      <c r="FW413" s="275">
        <f>VLOOKUP(C413,FPT!B:FU,60,0)</f>
        <v>0</v>
      </c>
      <c r="FX413" t="str">
        <f t="shared" si="729"/>
        <v/>
      </c>
      <c r="FY413" s="275">
        <f>VLOOKUP(C413,MOVI!C:DT,61,0)</f>
        <v>0</v>
      </c>
      <c r="FZ413" s="275">
        <f>VLOOKUP(C413,FPT!B:FX,61,0)</f>
        <v>0</v>
      </c>
      <c r="GA413" t="str">
        <f t="shared" si="730"/>
        <v/>
      </c>
      <c r="GB413" s="275">
        <f>VLOOKUP(C413,MOVI!C:DT,62,0)</f>
        <v>0</v>
      </c>
      <c r="GC413" s="275">
        <f>VLOOKUP(C413,FPT!B:GA,62,0)</f>
        <v>0</v>
      </c>
      <c r="GD413" t="str">
        <f t="shared" si="731"/>
        <v/>
      </c>
      <c r="GE413" s="275">
        <f>VLOOKUP(C413,MOVI!C:DT,63,0)</f>
        <v>0</v>
      </c>
      <c r="GF413" s="275">
        <f>VLOOKUP(C413,FPT!B:GD,63,0)</f>
        <v>0</v>
      </c>
      <c r="GG413" t="str">
        <f t="shared" si="732"/>
        <v/>
      </c>
      <c r="GH413" s="275">
        <f>VLOOKUP(C413,MOVI!C:DT,64,0)</f>
        <v>0</v>
      </c>
      <c r="GI413" s="275">
        <f>VLOOKUP(C413,FPT!B:GG,64,0)</f>
        <v>0</v>
      </c>
      <c r="GJ413" t="str">
        <f t="shared" si="733"/>
        <v/>
      </c>
      <c r="GK413" s="275">
        <f>VLOOKUP(C413,MOVI!C:DT,65,0)</f>
        <v>0</v>
      </c>
      <c r="GL413" s="275">
        <f>VLOOKUP(C413,FPT!B:GJ,65,0)</f>
        <v>0</v>
      </c>
      <c r="GM413" t="str">
        <f t="shared" si="734"/>
        <v/>
      </c>
      <c r="GN413" s="275">
        <f>VLOOKUP(C413,MOVI!C:DT,66,0)</f>
        <v>0</v>
      </c>
      <c r="GO413" s="275">
        <f>VLOOKUP(C413,FPT!B:GM,66,0)</f>
        <v>0</v>
      </c>
      <c r="GP413" t="str">
        <f t="shared" si="735"/>
        <v/>
      </c>
      <c r="GQ413" s="275">
        <f>VLOOKUP(C413,MOVI!C:DT,67,0)</f>
        <v>0</v>
      </c>
      <c r="GR413" s="275">
        <f>VLOOKUP(C413,FPT!B:GP,67,0)</f>
        <v>0</v>
      </c>
      <c r="GS413" t="str">
        <f t="shared" si="736"/>
        <v/>
      </c>
      <c r="GT413" s="275">
        <f>VLOOKUP(C413,MOVI!C:DT,68,0)</f>
        <v>0</v>
      </c>
      <c r="GU413" s="275">
        <f>VLOOKUP(C413,FPT!B:GS,68,0)</f>
        <v>0</v>
      </c>
      <c r="GV413" t="str">
        <f t="shared" si="737"/>
        <v/>
      </c>
      <c r="GW413" s="275">
        <f>VLOOKUP(C413,MOVI!C:DT,69,0)</f>
        <v>0</v>
      </c>
      <c r="GX413" s="275">
        <f>VLOOKUP(C413,FPT!B:GV,69,0)</f>
        <v>0</v>
      </c>
      <c r="GY413" t="str">
        <f t="shared" si="738"/>
        <v/>
      </c>
      <c r="GZ413" s="275">
        <f>VLOOKUP(C413,MOVI!C:DT,70,0)</f>
        <v>0</v>
      </c>
      <c r="HA413" s="275">
        <f>VLOOKUP(C413,FPT!B:GY,70,0)</f>
        <v>0</v>
      </c>
      <c r="HB413" t="str">
        <f t="shared" si="739"/>
        <v/>
      </c>
      <c r="HC413" s="275">
        <f>VLOOKUP(C413,MOVI!C:DT,71,0)</f>
        <v>4166923</v>
      </c>
      <c r="HD413" s="275">
        <f>ROUND(VLOOKUP(C413,FPT!B:HB,71,0),0)</f>
        <v>4166923</v>
      </c>
      <c r="HE413" t="str">
        <f t="shared" si="740"/>
        <v/>
      </c>
      <c r="HF413" s="275">
        <f>ROUND(VLOOKUP(C413,MOVI!C:DT,72,0),0)</f>
        <v>0</v>
      </c>
      <c r="HG413" s="275">
        <f>ROUND(VLOOKUP(C413,FPT!B:HE,72,0),0)</f>
        <v>0</v>
      </c>
      <c r="HH413" t="str">
        <f t="shared" si="741"/>
        <v/>
      </c>
      <c r="HI413" s="275">
        <f>VLOOKUP(C413,MOVI!C:DT,73,0)</f>
        <v>200000</v>
      </c>
      <c r="HJ413" s="275">
        <f>VLOOKUP(C413,FPT!B:HH,73,0)</f>
        <v>200000</v>
      </c>
      <c r="HK413" t="str">
        <f t="shared" si="742"/>
        <v/>
      </c>
      <c r="HL413" s="275">
        <f>VLOOKUP(C413,MOVI!C:DT,74,0)</f>
        <v>505385</v>
      </c>
      <c r="HM413" s="275">
        <f>VLOOKUP(C413,FPT!B:HK,74,0)</f>
        <v>505385</v>
      </c>
      <c r="HN413" t="str">
        <f t="shared" si="743"/>
        <v/>
      </c>
      <c r="HO413" s="275">
        <f>VLOOKUP(C413,MOVI!C:DT,75,0)</f>
        <v>0</v>
      </c>
      <c r="HP413" s="275">
        <f>VLOOKUP(C413,FPT!B:HN,75,0)</f>
        <v>0</v>
      </c>
      <c r="HQ413" t="str">
        <f t="shared" si="744"/>
        <v/>
      </c>
      <c r="HR413" s="275">
        <f>VLOOKUP(C413,MOVI!C:DT,76,0)</f>
        <v>0</v>
      </c>
      <c r="HS413" s="275">
        <f>VLOOKUP(C413,FPT!B:HQ,76,0)</f>
        <v>0</v>
      </c>
      <c r="HT413" t="str">
        <f t="shared" si="745"/>
        <v/>
      </c>
      <c r="HU413" s="275">
        <f>VLOOKUP(C413,MOVI!C:DT,77,0)</f>
        <v>0</v>
      </c>
      <c r="HV413" s="275">
        <f>VLOOKUP(C413,FPT!B:HT,77,0)</f>
        <v>0</v>
      </c>
      <c r="HW413" t="str">
        <f t="shared" si="746"/>
        <v/>
      </c>
      <c r="HX413" s="274">
        <f>VLOOKUP(C413,MOVI!C:CB,78,0)</f>
        <v>0</v>
      </c>
      <c r="HY413" s="261">
        <f>VLOOKUP(C413,FPT!$B:$CA,78,0)</f>
        <v>0</v>
      </c>
      <c r="HZ413" t="str">
        <f t="shared" si="747"/>
        <v/>
      </c>
      <c r="IA413" s="275">
        <f>VLOOKUP(C413,MOVI!C:CD,79,0)</f>
        <v>0</v>
      </c>
      <c r="IB413" s="275">
        <f>VLOOKUP(C413,FPT!B:HZ,79,0)</f>
        <v>0</v>
      </c>
      <c r="IC413" t="str">
        <f t="shared" si="748"/>
        <v/>
      </c>
      <c r="ID413" s="275">
        <f>VLOOKUP(C413,MOVI!C:CD,80,0)</f>
        <v>0</v>
      </c>
      <c r="IE413" s="275">
        <f>VLOOKUP(C413,FPT!B:IC,80,0)</f>
        <v>0</v>
      </c>
      <c r="IF413" t="str">
        <f t="shared" si="749"/>
        <v/>
      </c>
      <c r="IG413" s="275">
        <f>VLOOKUP(C413,MOVI!C:DT,81,0)</f>
        <v>0</v>
      </c>
      <c r="IH413" s="275">
        <f>VLOOKUP(C413,FPT!B:IF,81,0)</f>
        <v>0</v>
      </c>
      <c r="II413" t="str">
        <f t="shared" si="750"/>
        <v/>
      </c>
      <c r="IJ413" s="275">
        <f>VLOOKUP(C413,MOVI!C:DT,82,0)</f>
        <v>0</v>
      </c>
      <c r="IK413" s="275">
        <f>VLOOKUP(C413,FPT!B:II,82,0)</f>
        <v>0</v>
      </c>
      <c r="IL413" t="str">
        <f t="shared" si="751"/>
        <v/>
      </c>
      <c r="IM413" s="275">
        <f>ROUND(VLOOKUP(C413,MOVI!C:DT,83,0),0)</f>
        <v>705385</v>
      </c>
      <c r="IN413" s="275">
        <f>ROUND(VLOOKUP(C413,FPT!B:IL,83,0),0)</f>
        <v>705385</v>
      </c>
      <c r="IO413" t="str">
        <f t="shared" si="752"/>
        <v/>
      </c>
      <c r="IP413" s="275">
        <f>ROUND(VLOOKUP(C413,MOVI!C:DT,84,0),0)</f>
        <v>3461538</v>
      </c>
      <c r="IQ413" s="275">
        <f>ROUND(VLOOKUP(C413,FPT!B:IO,84,0),0)</f>
        <v>3461538</v>
      </c>
      <c r="IR413" t="str">
        <f t="shared" si="753"/>
        <v/>
      </c>
      <c r="IS413" s="275">
        <f>ROUND(VLOOKUP(C413,MOVI!C:DT,85,0),0)</f>
        <v>416692</v>
      </c>
      <c r="IT413" s="275">
        <f>ROUND(VLOOKUP(C413,FPT!B:IR,85,0),0)</f>
        <v>416692</v>
      </c>
      <c r="IU413" t="str">
        <f t="shared" si="754"/>
        <v/>
      </c>
      <c r="IV413" s="275">
        <f>VLOOKUP(C413,MOVI!C:DT,86,0)</f>
        <v>0</v>
      </c>
      <c r="IW413" s="275">
        <f>VLOOKUP(C413,FPT!B:IU,86,0)</f>
        <v>0</v>
      </c>
      <c r="IX413" t="str">
        <f t="shared" si="755"/>
        <v/>
      </c>
      <c r="IY413" s="275">
        <f>ROUND(VLOOKUP(C413,MOVI!C:DT,87,0),0)</f>
        <v>416692</v>
      </c>
      <c r="IZ413" s="275">
        <f>ROUND(VLOOKUP(C413,FPT!B:IX,87,0),0)</f>
        <v>416692</v>
      </c>
      <c r="JA413" t="str">
        <f t="shared" si="756"/>
        <v/>
      </c>
      <c r="JB413" s="275">
        <f>VLOOKUP(C413,MOVI!C:DT,88,0)</f>
        <v>0</v>
      </c>
      <c r="JC413" s="275">
        <f>VLOOKUP(C413,FPT!B:JA,88,0)</f>
        <v>0</v>
      </c>
      <c r="JD413" t="str">
        <f t="shared" si="757"/>
        <v/>
      </c>
      <c r="JE413" s="275">
        <f>VLOOKUP(C413,MOVI!C:DT,89,0)</f>
        <v>0</v>
      </c>
      <c r="JF413" s="275">
        <f>VLOOKUP(C413,FPT!B:JD,89,0)</f>
        <v>0</v>
      </c>
      <c r="JG413" t="str">
        <f t="shared" si="758"/>
        <v/>
      </c>
      <c r="JH413" s="275">
        <f>VLOOKUP(C413,MOVI!C:DT,90,0)</f>
        <v>0</v>
      </c>
      <c r="JI413" s="275">
        <f>VLOOKUP(C413,FPT!B:JG,90,0)</f>
        <v>0</v>
      </c>
      <c r="JJ413" t="str">
        <f t="shared" si="759"/>
        <v/>
      </c>
      <c r="JK413" s="275">
        <f>VLOOKUP(C413,MOVI!C:DT,91,0)</f>
        <v>0</v>
      </c>
      <c r="JL413" s="275">
        <f>VLOOKUP(C413,FPT!B:JJ,91,0)</f>
        <v>0</v>
      </c>
      <c r="JM413" t="str">
        <f t="shared" si="760"/>
        <v/>
      </c>
      <c r="JN413" s="275">
        <f>VLOOKUP(C413,MOVI!C:DT,92,0)</f>
        <v>0</v>
      </c>
      <c r="JO413" s="275">
        <f>VLOOKUP(C413,FPT!B:JM,92,0)</f>
        <v>0</v>
      </c>
      <c r="JP413" t="str">
        <f t="shared" si="761"/>
        <v/>
      </c>
      <c r="JQ413" s="275">
        <f>VLOOKUP(C413,MOVI!C:DT,93,0)</f>
        <v>0</v>
      </c>
      <c r="JR413" s="275">
        <f>VLOOKUP(C413,FPT!B:JP,93,0)</f>
        <v>0</v>
      </c>
      <c r="JS413" t="str">
        <f t="shared" si="762"/>
        <v/>
      </c>
      <c r="JT413" s="275">
        <f>VLOOKUP(C413,MOVI!C:DT,94,0)</f>
        <v>0</v>
      </c>
      <c r="JU413" s="275">
        <f>VLOOKUP(C413,FPT!B:JS,94,0)</f>
        <v>0</v>
      </c>
      <c r="JV413" t="str">
        <f t="shared" si="763"/>
        <v/>
      </c>
      <c r="JW413" s="275">
        <f>VLOOKUP(C413,MOVI!C:DT,95,0)</f>
        <v>3750231</v>
      </c>
      <c r="JX413" s="275">
        <f>VLOOKUP(C413,FPT!B:JV,95,0)</f>
        <v>3750231</v>
      </c>
      <c r="JY413" t="str">
        <f t="shared" si="764"/>
        <v/>
      </c>
      <c r="JZ413" s="275">
        <f>VLOOKUP(C413,MOVI!C:DT,96,0)</f>
        <v>0</v>
      </c>
      <c r="KA413" s="275">
        <f>VLOOKUP(C413,FPT!B:JY,96,0)</f>
        <v>0</v>
      </c>
      <c r="KB413" t="str">
        <f t="shared" si="765"/>
        <v/>
      </c>
      <c r="KC413" s="275">
        <f>VLOOKUP(C413,MOVI!C:DT,97,0)</f>
        <v>3750231</v>
      </c>
      <c r="KD413" s="275">
        <f>VLOOKUP(C413,FPT!B:KB,97,0)</f>
        <v>3750231</v>
      </c>
      <c r="KE413" t="str">
        <f t="shared" si="766"/>
        <v/>
      </c>
      <c r="KF413" s="275">
        <f>VLOOKUP(C413,MOVI!C:DT,98,0)</f>
        <v>0</v>
      </c>
      <c r="KG413" s="275">
        <f>VLOOKUP(C413,FPT!B:KE,98,0)</f>
        <v>0</v>
      </c>
      <c r="KH413" t="str">
        <f t="shared" si="767"/>
        <v/>
      </c>
      <c r="KI413" s="275">
        <f>VLOOKUP(C413,MOVI!C:DT,99,0)</f>
        <v>0</v>
      </c>
      <c r="KJ413" s="275">
        <f>VLOOKUP(C413,FPT!B:KH,99,0)</f>
        <v>0</v>
      </c>
      <c r="KK413" t="str">
        <f t="shared" si="768"/>
        <v/>
      </c>
      <c r="KL413" s="275">
        <f>VLOOKUP(C413,MOVI!C:DT,100,0)</f>
        <v>0</v>
      </c>
      <c r="KM413" s="275">
        <f>VLOOKUP(C413,FPT!B:KK,100,0)</f>
        <v>0</v>
      </c>
      <c r="KN413" t="str">
        <f t="shared" si="769"/>
        <v/>
      </c>
      <c r="KO413" s="275">
        <f>VLOOKUP(C413,MOVI!C:DT,101,0)</f>
        <v>0</v>
      </c>
      <c r="KP413" s="275">
        <f>VLOOKUP(C413,FPT!B:KN,101,0)</f>
        <v>0</v>
      </c>
      <c r="KQ413" t="str">
        <f t="shared" si="770"/>
        <v/>
      </c>
      <c r="KR413" s="275">
        <f>VLOOKUP(C413,MOVI!C:DT,102,0)</f>
        <v>0</v>
      </c>
      <c r="KS413" s="275">
        <f>VLOOKUP(C413,FPT!B:KQ,102,0)</f>
        <v>0</v>
      </c>
      <c r="KT413" t="str">
        <f t="shared" si="771"/>
        <v/>
      </c>
      <c r="KU413" s="275">
        <f>VLOOKUP(C413,MOVI!C:DT,103,0)</f>
        <v>0</v>
      </c>
      <c r="KV413" s="275">
        <f>VLOOKUP(C413,FPT!B:KT,103,0)</f>
        <v>0</v>
      </c>
      <c r="KW413" t="str">
        <f t="shared" si="772"/>
        <v/>
      </c>
      <c r="KX413" s="275">
        <f>VLOOKUP(C413,MOVI!C:DT,104,0)</f>
        <v>0</v>
      </c>
      <c r="KY413" s="275">
        <f>VLOOKUP(C413,FPT!B:KW,104,0)</f>
        <v>0</v>
      </c>
      <c r="KZ413" t="str">
        <f t="shared" si="773"/>
        <v/>
      </c>
      <c r="LA413" s="275">
        <f>VLOOKUP(C413,MOVI!C:DT,105,0)</f>
        <v>0</v>
      </c>
      <c r="LB413" s="275">
        <f>VLOOKUP(C413,FPT!B:KZ,105,0)</f>
        <v>0</v>
      </c>
      <c r="LC413" t="str">
        <f t="shared" si="774"/>
        <v/>
      </c>
      <c r="LD413" s="275">
        <f>VLOOKUP(C413,MOVI!C:DT,106,0)</f>
        <v>4166923</v>
      </c>
      <c r="LE413" s="275">
        <f>VLOOKUP(C413,FPT!B:LC,106,0)</f>
        <v>4166923</v>
      </c>
      <c r="LF413" t="str">
        <f t="shared" si="775"/>
        <v/>
      </c>
      <c r="LG413" s="273">
        <f>VLOOKUP(C413,MOVI!C:DT,107,0)</f>
        <v>0</v>
      </c>
      <c r="LH413" s="273">
        <f>VLOOKUP(C413,FPT!B:LF,107,0)</f>
        <v>0</v>
      </c>
      <c r="LI413" t="str">
        <f t="shared" si="776"/>
        <v/>
      </c>
      <c r="LJ413" t="str">
        <f>VLOOKUP(C413,MOVI!C:DV,108,0)</f>
        <v>MoviNorthSales</v>
      </c>
      <c r="LK413" s="252" t="str">
        <f>VLOOKUP(C413,FPT!B:LI,108,0)</f>
        <v>MoviNorthSales</v>
      </c>
      <c r="LL413" t="str">
        <f t="shared" si="777"/>
        <v/>
      </c>
      <c r="LM413" s="275">
        <f>ROUND(VLOOKUP(C413,MOVI!C:DV,109,0),0)</f>
        <v>416667</v>
      </c>
      <c r="LN413" s="275">
        <f>ROUND(VLOOKUP(C413,FPT!B:LL,109,0),0)</f>
        <v>416667</v>
      </c>
      <c r="LO413" t="str">
        <f t="shared" si="778"/>
        <v/>
      </c>
      <c r="LP413" t="str">
        <f>VLOOKUP(C413,MOVI!C:DV,110,0)</f>
        <v>HPG</v>
      </c>
      <c r="LQ413" s="247" t="str">
        <f>VLOOKUP(C413,FPT!B:LO,110,0)</f>
        <v>HPG</v>
      </c>
      <c r="LR413" t="str">
        <f t="shared" si="779"/>
        <v/>
      </c>
      <c r="LS413">
        <f>MOVI!DI408</f>
        <v>18</v>
      </c>
      <c r="LV413">
        <f>MOVI!DJ408</f>
        <v>0</v>
      </c>
      <c r="LW413">
        <f>MOVI!DK408</f>
        <v>0</v>
      </c>
      <c r="LX413">
        <f>MOVI!DL408</f>
        <v>0</v>
      </c>
      <c r="LY413">
        <f>MOVI!DM408</f>
        <v>0</v>
      </c>
      <c r="LZ413">
        <f>MOVI!DN408</f>
        <v>0</v>
      </c>
      <c r="MA413">
        <f>MOVI!DO408</f>
        <v>0</v>
      </c>
      <c r="MB413" t="str">
        <f>MOVI!DP408</f>
        <v>HPG</v>
      </c>
      <c r="MC413">
        <f>MOVI!DQ408</f>
        <v>0</v>
      </c>
      <c r="MD413">
        <f>MOVI!DR408</f>
        <v>0</v>
      </c>
      <c r="ME413" t="str">
        <f>VLOOKUP(C413,MOVI!C:DV,121,0)</f>
        <v>Group 1</v>
      </c>
      <c r="MF413" s="252" t="str">
        <f>VLOOKUP(C413,FPT!B:MD,111,0)</f>
        <v>Group 1</v>
      </c>
      <c r="MG413" t="str">
        <f t="shared" si="672"/>
        <v/>
      </c>
      <c r="MH413" t="str">
        <f>VLOOKUP(C413,MOVI!C:DT,122,0)</f>
        <v>MoviNorthGroup 1</v>
      </c>
      <c r="MI413" s="252" t="str">
        <f>VLOOKUP(C413,FPT!B:DS,112,0)</f>
        <v>MoviNorthGroup 1</v>
      </c>
      <c r="MJ413" t="str">
        <f t="shared" si="780"/>
        <v/>
      </c>
    </row>
    <row r="414" spans="1:348" x14ac:dyDescent="0.25">
      <c r="A414">
        <v>406</v>
      </c>
      <c r="B414" s="63">
        <v>6299</v>
      </c>
      <c r="C414" s="271" t="s">
        <v>1174</v>
      </c>
      <c r="D414" t="str">
        <f>VLOOKUP(C414,MOVI!C:D,2,0)</f>
        <v>Cao Thị Luyến</v>
      </c>
      <c r="E414" t="str">
        <f>VLOOKUP(C414,FPT!B:C,2,0)</f>
        <v>Cao Thị Luyến</v>
      </c>
      <c r="F414" t="str">
        <f t="shared" si="673"/>
        <v/>
      </c>
      <c r="G414" t="str">
        <f>VLOOKUP(C414,MOVI!C:E,3,0)</f>
        <v>Sales</v>
      </c>
      <c r="H414" t="str">
        <f>VLOOKUP(C414,FPT!B:F,3,0)</f>
        <v>Sales</v>
      </c>
      <c r="I414" t="str">
        <f t="shared" si="674"/>
        <v/>
      </c>
      <c r="J414" t="str">
        <f>VLOOKUP(C414,MOVI!C:H,4,0)</f>
        <v>Field Sales</v>
      </c>
      <c r="K414" t="str">
        <f>VLOOKUP(C414,FPT!B:I,4,0)</f>
        <v>Field Sales</v>
      </c>
      <c r="L414" t="str">
        <f t="shared" si="675"/>
        <v/>
      </c>
      <c r="M414" t="str">
        <f>VLOOKUP(C414,MOVI!C:DT,5,0)</f>
        <v>Associate</v>
      </c>
      <c r="N414" t="str">
        <f>VLOOKUP(C414,FPT!B:L,5,0)</f>
        <v>Associate</v>
      </c>
      <c r="O414" t="str">
        <f t="shared" si="676"/>
        <v/>
      </c>
      <c r="P414" t="str">
        <f>VLOOKUP(C414,MOVI!C:DT,6,0)</f>
        <v>Field Sales</v>
      </c>
      <c r="Q414" t="str">
        <f>VLOOKUP(C414,FPT!B:O,6,0)</f>
        <v>Field sales</v>
      </c>
      <c r="R414" t="str">
        <f t="shared" si="677"/>
        <v/>
      </c>
      <c r="S414" t="str">
        <f>VLOOKUP(C414,MOVI!C:DT,7,0)</f>
        <v>North</v>
      </c>
      <c r="T414" t="str">
        <f>VLOOKUP(C414,FPT!B:R,7,0)</f>
        <v>North</v>
      </c>
      <c r="U414" t="str">
        <f t="shared" si="678"/>
        <v/>
      </c>
      <c r="V414" t="str">
        <f>VLOOKUP(C414,MOVI!C:DT,8,0)</f>
        <v>Movi</v>
      </c>
      <c r="W414" t="str">
        <f>VLOOKUP(C414,FPT!B:U,8,0)</f>
        <v>Movi</v>
      </c>
      <c r="X414" t="str">
        <f t="shared" si="679"/>
        <v/>
      </c>
      <c r="Y414" t="str">
        <f>VLOOKUP(C414,MOVI!C:DT,9,0)</f>
        <v>Full-time</v>
      </c>
      <c r="Z414" t="str">
        <f>VLOOKUP(C414,FPT!B:X,9,0)</f>
        <v>Full-time</v>
      </c>
      <c r="AA414" t="str">
        <f t="shared" si="680"/>
        <v/>
      </c>
      <c r="AB414" t="str">
        <f>VLOOKUP(C414,MOVI!C:DT,10,0)</f>
        <v>Probation</v>
      </c>
      <c r="AC414" t="str">
        <f>VLOOKUP(C414,FPT!B:AA,10,0)</f>
        <v>Probation</v>
      </c>
      <c r="AD414" t="str">
        <f t="shared" si="681"/>
        <v/>
      </c>
      <c r="AE414" s="247">
        <f>VLOOKUP(C414,MOVI!C:DT,11,0)</f>
        <v>44536</v>
      </c>
      <c r="AF414" s="247">
        <f>VLOOKUP(C414,FPT!B:AD,11,0)</f>
        <v>44536</v>
      </c>
      <c r="AG414" t="str">
        <f t="shared" si="682"/>
        <v/>
      </c>
      <c r="AH414" s="260" t="str">
        <f>VLOOKUP(C414,MOVI!C:DT,12,0)</f>
        <v/>
      </c>
      <c r="AI414" s="260"/>
      <c r="AJ414" t="str">
        <f t="shared" si="782"/>
        <v/>
      </c>
      <c r="AK414">
        <f>VLOOKUP(C414,MOVI!C:DT,13,0)</f>
        <v>0</v>
      </c>
      <c r="AL414" s="247">
        <f>VLOOKUP(C414,FPT!B:AJ,13,0)</f>
        <v>0</v>
      </c>
      <c r="AM414" t="str">
        <f t="shared" si="781"/>
        <v/>
      </c>
      <c r="AN414" s="247">
        <f>VLOOKUP(C414,MOVI!C:DT,14,0)</f>
        <v>0</v>
      </c>
      <c r="AO414" s="247">
        <f>VLOOKUP(C414,FPT!B:AM,14,0)</f>
        <v>0</v>
      </c>
      <c r="AP414" t="str">
        <f t="shared" si="683"/>
        <v/>
      </c>
      <c r="AQ414" t="str">
        <f>VLOOKUP(C414,MOVI!C:DT,15,0)</f>
        <v>JO</v>
      </c>
      <c r="AR414" s="247" t="str">
        <f>VLOOKUP(C414,FPT!B:AP,15,0)</f>
        <v>JO</v>
      </c>
      <c r="AS414" t="str">
        <f t="shared" si="684"/>
        <v/>
      </c>
      <c r="AT414" s="282">
        <f>VLOOKUP(C414,MOVI!C:DT,16,0)</f>
        <v>0.1</v>
      </c>
      <c r="AU414" s="247" t="str">
        <f>VLOOKUP(C414,FPT!B:AS,16,0)</f>
        <v>10%</v>
      </c>
      <c r="AV414" t="str">
        <f t="shared" si="685"/>
        <v>Lệch</v>
      </c>
      <c r="AW414" t="str">
        <f>VLOOKUP(C414,MOVI!C:DT,17,0)</f>
        <v>L</v>
      </c>
      <c r="AX414" s="247" t="str">
        <f>VLOOKUP(C414,FPT!B:AV,17,0)</f>
        <v>L</v>
      </c>
      <c r="AY414" t="str">
        <f t="shared" si="686"/>
        <v/>
      </c>
      <c r="AZ414">
        <f>VLOOKUP(C414,MOVI!C:DT,18,0)</f>
        <v>0</v>
      </c>
      <c r="BA414" s="247">
        <f>VLOOKUP(C414,FPT!B:AY,18,0)</f>
        <v>0</v>
      </c>
      <c r="BB414" t="str">
        <f t="shared" si="687"/>
        <v/>
      </c>
      <c r="BC414" s="275">
        <f>VLOOKUP(C414,MOVI!C:DT,19,0)</f>
        <v>5000000</v>
      </c>
      <c r="BD414" s="275">
        <f>VLOOKUP(C414,FPT!B:BB,19,0)</f>
        <v>5000000</v>
      </c>
      <c r="BE414" t="str">
        <f t="shared" si="688"/>
        <v/>
      </c>
      <c r="BF414">
        <f>VLOOKUP(C414,MOVI!C:DT,20,0)</f>
        <v>0</v>
      </c>
      <c r="BG414" s="252">
        <f>VLOOKUP(C414,FPT!B:BE,20,0)</f>
        <v>0</v>
      </c>
      <c r="BH414" t="str">
        <f t="shared" si="689"/>
        <v/>
      </c>
      <c r="BI414" s="275">
        <f>VLOOKUP(C414,MOVI!C:DT,21,0)</f>
        <v>5000000</v>
      </c>
      <c r="BJ414" s="275">
        <f>VLOOKUP(C414,FPT!B:BH,21,0)</f>
        <v>5000000</v>
      </c>
      <c r="BK414" t="str">
        <f t="shared" si="690"/>
        <v/>
      </c>
      <c r="BL414" s="275">
        <f>VLOOKUP(C414,MOVI!C:DT,22,0)</f>
        <v>0</v>
      </c>
      <c r="BM414" s="275">
        <f>VLOOKUP(C414,FPT!B:BK,22,0)</f>
        <v>0</v>
      </c>
      <c r="BN414" t="str">
        <f t="shared" si="691"/>
        <v/>
      </c>
      <c r="BO414" s="275">
        <f>VLOOKUP(C414,MOVI!C:DT,23,0)</f>
        <v>0</v>
      </c>
      <c r="BP414" s="275">
        <f>VLOOKUP(C414,FPT!B:BN,23,0)</f>
        <v>0</v>
      </c>
      <c r="BQ414" t="str">
        <f t="shared" si="692"/>
        <v/>
      </c>
      <c r="BR414" s="275">
        <f>VLOOKUP(C414,MOVI!C:DT,24,0)</f>
        <v>0</v>
      </c>
      <c r="BS414" s="275">
        <f>VLOOKUP(C414,FPT!B:BQ,24,0)</f>
        <v>0</v>
      </c>
      <c r="BT414" t="str">
        <f t="shared" si="693"/>
        <v/>
      </c>
      <c r="BU414" s="275">
        <f>VLOOKUP(C414,MOVI!C:DT,25,0)</f>
        <v>200000</v>
      </c>
      <c r="BV414" s="275">
        <f>VLOOKUP(C414,FPT!B:BT,25,0)</f>
        <v>200000</v>
      </c>
      <c r="BW414" t="str">
        <f t="shared" si="694"/>
        <v/>
      </c>
      <c r="BX414" s="275">
        <f>VLOOKUP(C414,MOVI!C:DT,26,0)</f>
        <v>0</v>
      </c>
      <c r="BY414" s="275">
        <f>VLOOKUP(C414,FPT!B:BW,26,0)</f>
        <v>0</v>
      </c>
      <c r="BZ414" t="str">
        <f t="shared" si="695"/>
        <v/>
      </c>
      <c r="CA414" s="275">
        <f>VLOOKUP(C414,MOVI!C:DT,27,0)</f>
        <v>730000</v>
      </c>
      <c r="CB414" s="275">
        <f>VLOOKUP(C414,FPT!B:BZ,27,0)</f>
        <v>730000</v>
      </c>
      <c r="CC414" t="str">
        <f t="shared" si="696"/>
        <v/>
      </c>
      <c r="CD414" s="275">
        <f>VLOOKUP(C414,MOVI!C:DT,28,0)</f>
        <v>930000</v>
      </c>
      <c r="CE414" s="275">
        <f>VLOOKUP(C414,FPT!B:CC,28,0)</f>
        <v>930000</v>
      </c>
      <c r="CF414" t="str">
        <f t="shared" si="697"/>
        <v/>
      </c>
      <c r="CG414" t="str">
        <f>VLOOKUP(C414,MOVI!C:DT,29,0)</f>
        <v>CN</v>
      </c>
      <c r="CH414" s="252" t="str">
        <f>VLOOKUP(C414,FPT!B:CF,29,0)</f>
        <v>CN</v>
      </c>
      <c r="CI414" t="str">
        <f t="shared" si="698"/>
        <v/>
      </c>
      <c r="CJ414">
        <f>VLOOKUP(C414,MOVI!C:DT,30,0)</f>
        <v>26</v>
      </c>
      <c r="CK414" s="252">
        <f>VLOOKUP(C414,FPT!B:CI,30,0)</f>
        <v>26</v>
      </c>
      <c r="CL414" t="str">
        <f t="shared" si="699"/>
        <v/>
      </c>
      <c r="CM414">
        <f>VLOOKUP(C414,MOVI!C:DT,31,0)</f>
        <v>18</v>
      </c>
      <c r="CN414" s="252">
        <f>VLOOKUP(C414,FPT!B:CL,31,0)</f>
        <v>18</v>
      </c>
      <c r="CO414" t="str">
        <f t="shared" si="700"/>
        <v/>
      </c>
      <c r="CP414" s="275">
        <f>VLOOKUP(C414,MOVI!C:DT,32,0)</f>
        <v>0</v>
      </c>
      <c r="CQ414" s="275">
        <f>VLOOKUP(C414,FPT!B:CO,32,0)</f>
        <v>0</v>
      </c>
      <c r="CR414" t="str">
        <f t="shared" si="701"/>
        <v/>
      </c>
      <c r="CS414" s="275">
        <f>VLOOKUP(C414,MOVI!C:DT,33,0)</f>
        <v>0</v>
      </c>
      <c r="CT414" s="275">
        <f>VLOOKUP(C414,FPT!B:CR,33,0)</f>
        <v>0</v>
      </c>
      <c r="CU414" t="str">
        <f t="shared" si="702"/>
        <v/>
      </c>
      <c r="CV414" s="275">
        <f>VLOOKUP(C414,MOVI!C:DT,34,0)</f>
        <v>0</v>
      </c>
      <c r="CW414" s="275">
        <f>VLOOKUP(C414,FPT!B:CU,34,0)</f>
        <v>0</v>
      </c>
      <c r="CX414" t="str">
        <f t="shared" si="703"/>
        <v/>
      </c>
      <c r="CY414" s="275">
        <f>VLOOKUP(C414,MOVI!C:DT,35,0)</f>
        <v>18</v>
      </c>
      <c r="CZ414" s="275">
        <f>VLOOKUP(C414,FPT!B:CX,35,0)</f>
        <v>18</v>
      </c>
      <c r="DA414" t="str">
        <f t="shared" si="704"/>
        <v/>
      </c>
      <c r="DB414" s="275">
        <f>VLOOKUP(C414,MOVI!C:DT,36,0)</f>
        <v>0</v>
      </c>
      <c r="DC414" s="275">
        <f>VLOOKUP(C414,FPT!B:DA,36,0)</f>
        <v>0</v>
      </c>
      <c r="DD414" t="str">
        <f t="shared" si="705"/>
        <v/>
      </c>
      <c r="DE414" s="275">
        <f>VLOOKUP(C414,MOVI!C:DT,37,0)</f>
        <v>0</v>
      </c>
      <c r="DF414" s="275">
        <f>VLOOKUP(C414,FPT!B:DD,37,0)</f>
        <v>0</v>
      </c>
      <c r="DG414" t="str">
        <f t="shared" si="706"/>
        <v/>
      </c>
      <c r="DH414" s="275">
        <f>VLOOKUP(C414,MOVI!C:DT,38,0)</f>
        <v>0</v>
      </c>
      <c r="DI414" s="275">
        <f>VLOOKUP(C414,FPT!B:DG,38,0)</f>
        <v>0</v>
      </c>
      <c r="DJ414" t="str">
        <f t="shared" si="707"/>
        <v/>
      </c>
      <c r="DK414" s="275">
        <f>VLOOKUP(C414,MOVI!C:DT,39,0)</f>
        <v>0</v>
      </c>
      <c r="DL414" s="275">
        <f>VLOOKUP(C414,FPT!B:DJ,39,0)</f>
        <v>0</v>
      </c>
      <c r="DM414" t="str">
        <f t="shared" si="708"/>
        <v/>
      </c>
      <c r="DN414" s="275">
        <f>VLOOKUP(C414,MOVI!C:DT,40,0)</f>
        <v>0</v>
      </c>
      <c r="DO414" s="275">
        <f>VLOOKUP(C414,FPT!B:DM,40,0)</f>
        <v>0</v>
      </c>
      <c r="DP414" t="str">
        <f t="shared" si="709"/>
        <v/>
      </c>
      <c r="DQ414" s="275">
        <f>VLOOKUP(C414,MOVI!C:DT,41,0)</f>
        <v>0</v>
      </c>
      <c r="DR414" s="275">
        <f>VLOOKUP(C414,FPT!B:DP,41,0)</f>
        <v>0</v>
      </c>
      <c r="DS414" t="str">
        <f t="shared" si="710"/>
        <v/>
      </c>
      <c r="DT414" s="275">
        <f>VLOOKUP(C414,MOVI!C:DT,42,0)</f>
        <v>3461538</v>
      </c>
      <c r="DU414" s="275">
        <f>ROUND(VLOOKUP(C414,FPT!B:DS,42,0),0)</f>
        <v>3461538</v>
      </c>
      <c r="DV414" t="str">
        <f t="shared" si="711"/>
        <v/>
      </c>
      <c r="DW414" s="275">
        <f>VLOOKUP(C414,MOVI!C:DT,43,0)</f>
        <v>0</v>
      </c>
      <c r="DX414" s="275">
        <f>VLOOKUP(C414,FPT!B:DV,43,0)</f>
        <v>0</v>
      </c>
      <c r="DY414" t="str">
        <f t="shared" si="712"/>
        <v/>
      </c>
      <c r="DZ414" s="275">
        <f>VLOOKUP(C414,MOVI!C:DT,44,0)</f>
        <v>0</v>
      </c>
      <c r="EA414" s="275">
        <f>VLOOKUP(C414,FPT!B:DY,44,0)</f>
        <v>0</v>
      </c>
      <c r="EB414" t="str">
        <f t="shared" si="713"/>
        <v/>
      </c>
      <c r="EC414" s="275">
        <f>VLOOKUP(C414,MOVI!C:DT,45,0)</f>
        <v>3461538</v>
      </c>
      <c r="ED414" s="275">
        <f>ROUND(VLOOKUP(C414,FPT!B:EB,45,0),0)</f>
        <v>3461538</v>
      </c>
      <c r="EE414" t="str">
        <f t="shared" si="714"/>
        <v/>
      </c>
      <c r="EF414" s="275">
        <f>VLOOKUP(C414,MOVI!C:DT,46,0)</f>
        <v>0</v>
      </c>
      <c r="EG414" s="275">
        <f>VLOOKUP(C414,FPT!B:EE,46,0)</f>
        <v>0</v>
      </c>
      <c r="EH414" t="str">
        <f t="shared" si="715"/>
        <v/>
      </c>
      <c r="EI414" s="275">
        <f>VLOOKUP(C414,MOVI!C:DT,47,0)</f>
        <v>0</v>
      </c>
      <c r="EJ414" s="275">
        <f>VLOOKUP(C414,FPT!B:EH,47,0)</f>
        <v>0</v>
      </c>
      <c r="EK414" t="str">
        <f t="shared" si="716"/>
        <v/>
      </c>
      <c r="EL414" s="275">
        <f>VLOOKUP(C414,MOVI!C:DT,48,0)</f>
        <v>0</v>
      </c>
      <c r="EM414" s="275">
        <f>VLOOKUP(C414,FPT!B:EK,48,0)</f>
        <v>0</v>
      </c>
      <c r="EN414" t="str">
        <f t="shared" si="717"/>
        <v/>
      </c>
      <c r="EO414" s="275">
        <f>VLOOKUP(C414,MOVI!C:DT,49,0)</f>
        <v>200000</v>
      </c>
      <c r="EP414" s="275">
        <f>VLOOKUP(C414,FPT!B:EN,49,0)</f>
        <v>200000</v>
      </c>
      <c r="EQ414" t="str">
        <f t="shared" si="718"/>
        <v/>
      </c>
      <c r="ER414" s="275">
        <f>VLOOKUP(C414,MOVI!C:DT,50,0)</f>
        <v>0</v>
      </c>
      <c r="ES414" s="275">
        <f>VLOOKUP(C414,FPT!B:EQ,50,0)</f>
        <v>0</v>
      </c>
      <c r="ET414" t="str">
        <f t="shared" si="719"/>
        <v/>
      </c>
      <c r="EU414" s="275">
        <f>VLOOKUP(C414,MOVI!C:DT,51,0)</f>
        <v>0</v>
      </c>
      <c r="EV414" s="275">
        <f>VLOOKUP(C414,FPT!B:ET,51,0)</f>
        <v>0</v>
      </c>
      <c r="EW414" t="str">
        <f t="shared" si="720"/>
        <v/>
      </c>
      <c r="EX414" s="275">
        <f>VLOOKUP(C414,MOVI!C:DT,52,0)</f>
        <v>0</v>
      </c>
      <c r="EY414" s="275">
        <f>VLOOKUP(C414,FPT!B:EW,52,0)</f>
        <v>0</v>
      </c>
      <c r="EZ414" t="str">
        <f t="shared" si="721"/>
        <v/>
      </c>
      <c r="FA414" s="275">
        <f>VLOOKUP(C414,MOVI!C:DT,53,0)</f>
        <v>0</v>
      </c>
      <c r="FB414" s="275">
        <f>VLOOKUP(C414,FPT!B:EZ,53,0)</f>
        <v>0</v>
      </c>
      <c r="FC414" t="str">
        <f t="shared" si="722"/>
        <v/>
      </c>
      <c r="FD414" s="275">
        <f>VLOOKUP(C414,MOVI!C:DT,54,0)</f>
        <v>0</v>
      </c>
      <c r="FE414" s="275">
        <f>VLOOKUP(C414,FPT!B:FC,54,0)</f>
        <v>0</v>
      </c>
      <c r="FF414" t="str">
        <f t="shared" si="723"/>
        <v/>
      </c>
      <c r="FG414" s="275">
        <f>VLOOKUP(C414,MOVI!C:DT,55,0)</f>
        <v>505385</v>
      </c>
      <c r="FH414" s="275">
        <f>VLOOKUP(C414,FPT!B:FF,55,0)</f>
        <v>505385</v>
      </c>
      <c r="FI414" t="str">
        <f t="shared" si="724"/>
        <v/>
      </c>
      <c r="FJ414" s="275">
        <f>VLOOKUP(C414,MOVI!C:DT,56,0)</f>
        <v>705385</v>
      </c>
      <c r="FK414" s="275">
        <f>VLOOKUP(C414,FPT!B:FI,56,0)</f>
        <v>705385</v>
      </c>
      <c r="FL414" t="str">
        <f t="shared" si="725"/>
        <v/>
      </c>
      <c r="FM414" s="275">
        <f>VLOOKUP(C414,MOVI!C:DT,57,0)</f>
        <v>0</v>
      </c>
      <c r="FN414" s="275">
        <f>VLOOKUP(C414,FPT!B:FL,57,0)</f>
        <v>0</v>
      </c>
      <c r="FO414" t="str">
        <f t="shared" si="726"/>
        <v/>
      </c>
      <c r="FP414" s="275">
        <f>VLOOKUP(C414,MOVI!C:DT,58,0)</f>
        <v>0</v>
      </c>
      <c r="FQ414" s="275">
        <f>VLOOKUP(C414,FPT!B:FO,58,0)</f>
        <v>0</v>
      </c>
      <c r="FR414" t="str">
        <f t="shared" si="727"/>
        <v/>
      </c>
      <c r="FS414" s="275">
        <f>VLOOKUP(C414,MOVI!C:DT,59,0)</f>
        <v>0</v>
      </c>
      <c r="FT414" s="275">
        <f>VLOOKUP(C414,FPT!B:FR,59,0)</f>
        <v>0</v>
      </c>
      <c r="FU414" t="str">
        <f t="shared" si="728"/>
        <v/>
      </c>
      <c r="FV414" s="275">
        <f>VLOOKUP(C414,MOVI!C:DT,60,0)</f>
        <v>0</v>
      </c>
      <c r="FW414" s="275">
        <f>VLOOKUP(C414,FPT!B:FU,60,0)</f>
        <v>0</v>
      </c>
      <c r="FX414" t="str">
        <f t="shared" si="729"/>
        <v/>
      </c>
      <c r="FY414" s="275">
        <f>VLOOKUP(C414,MOVI!C:DT,61,0)</f>
        <v>0</v>
      </c>
      <c r="FZ414" s="275">
        <f>VLOOKUP(C414,FPT!B:FX,61,0)</f>
        <v>0</v>
      </c>
      <c r="GA414" t="str">
        <f t="shared" si="730"/>
        <v/>
      </c>
      <c r="GB414" s="275">
        <f>VLOOKUP(C414,MOVI!C:DT,62,0)</f>
        <v>0</v>
      </c>
      <c r="GC414" s="275">
        <f>VLOOKUP(C414,FPT!B:GA,62,0)</f>
        <v>0</v>
      </c>
      <c r="GD414" t="str">
        <f t="shared" si="731"/>
        <v/>
      </c>
      <c r="GE414" s="275">
        <f>VLOOKUP(C414,MOVI!C:DT,63,0)</f>
        <v>0</v>
      </c>
      <c r="GF414" s="275">
        <f>VLOOKUP(C414,FPT!B:GD,63,0)</f>
        <v>0</v>
      </c>
      <c r="GG414" t="str">
        <f t="shared" si="732"/>
        <v/>
      </c>
      <c r="GH414" s="275">
        <f>VLOOKUP(C414,MOVI!C:DT,64,0)</f>
        <v>0</v>
      </c>
      <c r="GI414" s="275">
        <f>VLOOKUP(C414,FPT!B:GG,64,0)</f>
        <v>0</v>
      </c>
      <c r="GJ414" t="str">
        <f t="shared" si="733"/>
        <v/>
      </c>
      <c r="GK414" s="275">
        <f>VLOOKUP(C414,MOVI!C:DT,65,0)</f>
        <v>0</v>
      </c>
      <c r="GL414" s="275">
        <f>VLOOKUP(C414,FPT!B:GJ,65,0)</f>
        <v>0</v>
      </c>
      <c r="GM414" t="str">
        <f t="shared" si="734"/>
        <v/>
      </c>
      <c r="GN414" s="275">
        <f>VLOOKUP(C414,MOVI!C:DT,66,0)</f>
        <v>0</v>
      </c>
      <c r="GO414" s="275">
        <f>VLOOKUP(C414,FPT!B:GM,66,0)</f>
        <v>0</v>
      </c>
      <c r="GP414" t="str">
        <f t="shared" si="735"/>
        <v/>
      </c>
      <c r="GQ414" s="275">
        <f>VLOOKUP(C414,MOVI!C:DT,67,0)</f>
        <v>0</v>
      </c>
      <c r="GR414" s="275">
        <f>VLOOKUP(C414,FPT!B:GP,67,0)</f>
        <v>0</v>
      </c>
      <c r="GS414" t="str">
        <f t="shared" si="736"/>
        <v/>
      </c>
      <c r="GT414" s="275">
        <f>VLOOKUP(C414,MOVI!C:DT,68,0)</f>
        <v>0</v>
      </c>
      <c r="GU414" s="275">
        <f>VLOOKUP(C414,FPT!B:GS,68,0)</f>
        <v>0</v>
      </c>
      <c r="GV414" t="str">
        <f t="shared" si="737"/>
        <v/>
      </c>
      <c r="GW414" s="275">
        <f>VLOOKUP(C414,MOVI!C:DT,69,0)</f>
        <v>0</v>
      </c>
      <c r="GX414" s="275">
        <f>VLOOKUP(C414,FPT!B:GV,69,0)</f>
        <v>0</v>
      </c>
      <c r="GY414" t="str">
        <f t="shared" si="738"/>
        <v/>
      </c>
      <c r="GZ414" s="275">
        <f>VLOOKUP(C414,MOVI!C:DT,70,0)</f>
        <v>0</v>
      </c>
      <c r="HA414" s="275">
        <f>VLOOKUP(C414,FPT!B:GY,70,0)</f>
        <v>0</v>
      </c>
      <c r="HB414" t="str">
        <f t="shared" si="739"/>
        <v/>
      </c>
      <c r="HC414" s="275">
        <f>VLOOKUP(C414,MOVI!C:DT,71,0)</f>
        <v>4166923</v>
      </c>
      <c r="HD414" s="275">
        <f>ROUND(VLOOKUP(C414,FPT!B:HB,71,0),0)</f>
        <v>4166923</v>
      </c>
      <c r="HE414" t="str">
        <f t="shared" si="740"/>
        <v/>
      </c>
      <c r="HF414" s="275">
        <f>ROUND(VLOOKUP(C414,MOVI!C:DT,72,0),0)</f>
        <v>0</v>
      </c>
      <c r="HG414" s="275">
        <f>ROUND(VLOOKUP(C414,FPT!B:HE,72,0),0)</f>
        <v>0</v>
      </c>
      <c r="HH414" t="str">
        <f t="shared" si="741"/>
        <v/>
      </c>
      <c r="HI414" s="275">
        <f>VLOOKUP(C414,MOVI!C:DT,73,0)</f>
        <v>200000</v>
      </c>
      <c r="HJ414" s="275">
        <f>VLOOKUP(C414,FPT!B:HH,73,0)</f>
        <v>200000</v>
      </c>
      <c r="HK414" t="str">
        <f t="shared" si="742"/>
        <v/>
      </c>
      <c r="HL414" s="275">
        <f>VLOOKUP(C414,MOVI!C:DT,74,0)</f>
        <v>505385</v>
      </c>
      <c r="HM414" s="275">
        <f>VLOOKUP(C414,FPT!B:HK,74,0)</f>
        <v>505385</v>
      </c>
      <c r="HN414" t="str">
        <f t="shared" si="743"/>
        <v/>
      </c>
      <c r="HO414" s="275">
        <f>VLOOKUP(C414,MOVI!C:DT,75,0)</f>
        <v>0</v>
      </c>
      <c r="HP414" s="275">
        <f>VLOOKUP(C414,FPT!B:HN,75,0)</f>
        <v>0</v>
      </c>
      <c r="HQ414" t="str">
        <f t="shared" si="744"/>
        <v/>
      </c>
      <c r="HR414" s="275">
        <f>VLOOKUP(C414,MOVI!C:DT,76,0)</f>
        <v>0</v>
      </c>
      <c r="HS414" s="275">
        <f>VLOOKUP(C414,FPT!B:HQ,76,0)</f>
        <v>0</v>
      </c>
      <c r="HT414" t="str">
        <f t="shared" si="745"/>
        <v/>
      </c>
      <c r="HU414" s="275">
        <f>VLOOKUP(C414,MOVI!C:DT,77,0)</f>
        <v>0</v>
      </c>
      <c r="HV414" s="275">
        <f>VLOOKUP(C414,FPT!B:HT,77,0)</f>
        <v>0</v>
      </c>
      <c r="HW414" t="str">
        <f t="shared" si="746"/>
        <v/>
      </c>
      <c r="HX414" s="274">
        <f>VLOOKUP(C414,MOVI!C:CB,78,0)</f>
        <v>0</v>
      </c>
      <c r="HY414" s="261">
        <f>VLOOKUP(C414,FPT!$B:$CA,78,0)</f>
        <v>0</v>
      </c>
      <c r="HZ414" t="str">
        <f t="shared" si="747"/>
        <v/>
      </c>
      <c r="IA414" s="275">
        <f>VLOOKUP(C414,MOVI!C:CD,79,0)</f>
        <v>0</v>
      </c>
      <c r="IB414" s="275">
        <f>VLOOKUP(C414,FPT!B:HZ,79,0)</f>
        <v>0</v>
      </c>
      <c r="IC414" t="str">
        <f t="shared" si="748"/>
        <v/>
      </c>
      <c r="ID414" s="275">
        <f>VLOOKUP(C414,MOVI!C:CD,80,0)</f>
        <v>0</v>
      </c>
      <c r="IE414" s="275">
        <f>VLOOKUP(C414,FPT!B:IC,80,0)</f>
        <v>0</v>
      </c>
      <c r="IF414" t="str">
        <f t="shared" si="749"/>
        <v/>
      </c>
      <c r="IG414" s="275">
        <f>VLOOKUP(C414,MOVI!C:DT,81,0)</f>
        <v>0</v>
      </c>
      <c r="IH414" s="275">
        <f>VLOOKUP(C414,FPT!B:IF,81,0)</f>
        <v>0</v>
      </c>
      <c r="II414" t="str">
        <f t="shared" si="750"/>
        <v/>
      </c>
      <c r="IJ414" s="275">
        <f>VLOOKUP(C414,MOVI!C:DT,82,0)</f>
        <v>0</v>
      </c>
      <c r="IK414" s="275">
        <f>VLOOKUP(C414,FPT!B:II,82,0)</f>
        <v>0</v>
      </c>
      <c r="IL414" t="str">
        <f t="shared" si="751"/>
        <v/>
      </c>
      <c r="IM414" s="275">
        <f>ROUND(VLOOKUP(C414,MOVI!C:DT,83,0),0)</f>
        <v>705385</v>
      </c>
      <c r="IN414" s="275">
        <f>ROUND(VLOOKUP(C414,FPT!B:IL,83,0),0)</f>
        <v>705385</v>
      </c>
      <c r="IO414" t="str">
        <f t="shared" si="752"/>
        <v/>
      </c>
      <c r="IP414" s="275">
        <f>ROUND(VLOOKUP(C414,MOVI!C:DT,84,0),0)</f>
        <v>3461538</v>
      </c>
      <c r="IQ414" s="275">
        <f>ROUND(VLOOKUP(C414,FPT!B:IO,84,0),0)</f>
        <v>3461538</v>
      </c>
      <c r="IR414" t="str">
        <f t="shared" si="753"/>
        <v/>
      </c>
      <c r="IS414" s="275">
        <f>ROUND(VLOOKUP(C414,MOVI!C:DT,85,0),0)</f>
        <v>416692</v>
      </c>
      <c r="IT414" s="275">
        <f>ROUND(VLOOKUP(C414,FPT!B:IR,85,0),0)</f>
        <v>416692</v>
      </c>
      <c r="IU414" t="str">
        <f t="shared" si="754"/>
        <v/>
      </c>
      <c r="IV414" s="275">
        <f>VLOOKUP(C414,MOVI!C:DT,86,0)</f>
        <v>0</v>
      </c>
      <c r="IW414" s="275">
        <f>VLOOKUP(C414,FPT!B:IU,86,0)</f>
        <v>0</v>
      </c>
      <c r="IX414" t="str">
        <f t="shared" si="755"/>
        <v/>
      </c>
      <c r="IY414" s="275">
        <f>ROUND(VLOOKUP(C414,MOVI!C:DT,87,0),0)</f>
        <v>416692</v>
      </c>
      <c r="IZ414" s="275">
        <f>ROUND(VLOOKUP(C414,FPT!B:IX,87,0),0)</f>
        <v>416692</v>
      </c>
      <c r="JA414" t="str">
        <f t="shared" si="756"/>
        <v/>
      </c>
      <c r="JB414" s="275">
        <f>VLOOKUP(C414,MOVI!C:DT,88,0)</f>
        <v>0</v>
      </c>
      <c r="JC414" s="275">
        <f>VLOOKUP(C414,FPT!B:JA,88,0)</f>
        <v>0</v>
      </c>
      <c r="JD414" t="str">
        <f t="shared" si="757"/>
        <v/>
      </c>
      <c r="JE414" s="275">
        <f>VLOOKUP(C414,MOVI!C:DT,89,0)</f>
        <v>0</v>
      </c>
      <c r="JF414" s="275">
        <f>VLOOKUP(C414,FPT!B:JD,89,0)</f>
        <v>0</v>
      </c>
      <c r="JG414" t="str">
        <f t="shared" si="758"/>
        <v/>
      </c>
      <c r="JH414" s="275">
        <f>VLOOKUP(C414,MOVI!C:DT,90,0)</f>
        <v>0</v>
      </c>
      <c r="JI414" s="275">
        <f>VLOOKUP(C414,FPT!B:JG,90,0)</f>
        <v>0</v>
      </c>
      <c r="JJ414" t="str">
        <f t="shared" si="759"/>
        <v/>
      </c>
      <c r="JK414" s="275">
        <f>VLOOKUP(C414,MOVI!C:DT,91,0)</f>
        <v>0</v>
      </c>
      <c r="JL414" s="275">
        <f>VLOOKUP(C414,FPT!B:JJ,91,0)</f>
        <v>0</v>
      </c>
      <c r="JM414" t="str">
        <f t="shared" si="760"/>
        <v/>
      </c>
      <c r="JN414" s="275">
        <f>VLOOKUP(C414,MOVI!C:DT,92,0)</f>
        <v>0</v>
      </c>
      <c r="JO414" s="275">
        <f>VLOOKUP(C414,FPT!B:JM,92,0)</f>
        <v>0</v>
      </c>
      <c r="JP414" t="str">
        <f t="shared" si="761"/>
        <v/>
      </c>
      <c r="JQ414" s="275">
        <f>VLOOKUP(C414,MOVI!C:DT,93,0)</f>
        <v>0</v>
      </c>
      <c r="JR414" s="275">
        <f>VLOOKUP(C414,FPT!B:JP,93,0)</f>
        <v>0</v>
      </c>
      <c r="JS414" t="str">
        <f t="shared" si="762"/>
        <v/>
      </c>
      <c r="JT414" s="275">
        <f>VLOOKUP(C414,MOVI!C:DT,94,0)</f>
        <v>0</v>
      </c>
      <c r="JU414" s="275">
        <f>VLOOKUP(C414,FPT!B:JS,94,0)</f>
        <v>0</v>
      </c>
      <c r="JV414" t="str">
        <f t="shared" si="763"/>
        <v/>
      </c>
      <c r="JW414" s="275">
        <f>VLOOKUP(C414,MOVI!C:DT,95,0)</f>
        <v>3750231</v>
      </c>
      <c r="JX414" s="275">
        <f>VLOOKUP(C414,FPT!B:JV,95,0)</f>
        <v>3750231</v>
      </c>
      <c r="JY414" t="str">
        <f t="shared" si="764"/>
        <v/>
      </c>
      <c r="JZ414" s="275">
        <f>VLOOKUP(C414,MOVI!C:DT,96,0)</f>
        <v>0</v>
      </c>
      <c r="KA414" s="275">
        <f>VLOOKUP(C414,FPT!B:JY,96,0)</f>
        <v>0</v>
      </c>
      <c r="KB414" t="str">
        <f t="shared" si="765"/>
        <v/>
      </c>
      <c r="KC414" s="275">
        <f>VLOOKUP(C414,MOVI!C:DT,97,0)</f>
        <v>3750231</v>
      </c>
      <c r="KD414" s="275">
        <f>VLOOKUP(C414,FPT!B:KB,97,0)</f>
        <v>3750231</v>
      </c>
      <c r="KE414" t="str">
        <f t="shared" si="766"/>
        <v/>
      </c>
      <c r="KF414" s="275">
        <f>VLOOKUP(C414,MOVI!C:DT,98,0)</f>
        <v>0</v>
      </c>
      <c r="KG414" s="275">
        <f>VLOOKUP(C414,FPT!B:KE,98,0)</f>
        <v>0</v>
      </c>
      <c r="KH414" t="str">
        <f t="shared" si="767"/>
        <v/>
      </c>
      <c r="KI414" s="275">
        <f>VLOOKUP(C414,MOVI!C:DT,99,0)</f>
        <v>0</v>
      </c>
      <c r="KJ414" s="275">
        <f>VLOOKUP(C414,FPT!B:KH,99,0)</f>
        <v>0</v>
      </c>
      <c r="KK414" t="str">
        <f t="shared" si="768"/>
        <v/>
      </c>
      <c r="KL414" s="275">
        <f>VLOOKUP(C414,MOVI!C:DT,100,0)</f>
        <v>0</v>
      </c>
      <c r="KM414" s="275">
        <f>VLOOKUP(C414,FPT!B:KK,100,0)</f>
        <v>0</v>
      </c>
      <c r="KN414" t="str">
        <f t="shared" si="769"/>
        <v/>
      </c>
      <c r="KO414" s="275">
        <f>VLOOKUP(C414,MOVI!C:DT,101,0)</f>
        <v>0</v>
      </c>
      <c r="KP414" s="275">
        <f>VLOOKUP(C414,FPT!B:KN,101,0)</f>
        <v>0</v>
      </c>
      <c r="KQ414" t="str">
        <f t="shared" si="770"/>
        <v/>
      </c>
      <c r="KR414" s="275">
        <f>VLOOKUP(C414,MOVI!C:DT,102,0)</f>
        <v>0</v>
      </c>
      <c r="KS414" s="275">
        <f>VLOOKUP(C414,FPT!B:KQ,102,0)</f>
        <v>0</v>
      </c>
      <c r="KT414" t="str">
        <f t="shared" si="771"/>
        <v/>
      </c>
      <c r="KU414" s="275">
        <f>VLOOKUP(C414,MOVI!C:DT,103,0)</f>
        <v>0</v>
      </c>
      <c r="KV414" s="275">
        <f>VLOOKUP(C414,FPT!B:KT,103,0)</f>
        <v>0</v>
      </c>
      <c r="KW414" t="str">
        <f t="shared" si="772"/>
        <v/>
      </c>
      <c r="KX414" s="275">
        <f>VLOOKUP(C414,MOVI!C:DT,104,0)</f>
        <v>0</v>
      </c>
      <c r="KY414" s="275">
        <f>VLOOKUP(C414,FPT!B:KW,104,0)</f>
        <v>0</v>
      </c>
      <c r="KZ414" t="str">
        <f t="shared" si="773"/>
        <v/>
      </c>
      <c r="LA414" s="275">
        <f>VLOOKUP(C414,MOVI!C:DT,105,0)</f>
        <v>0</v>
      </c>
      <c r="LB414" s="275">
        <f>VLOOKUP(C414,FPT!B:KZ,105,0)</f>
        <v>0</v>
      </c>
      <c r="LC414" t="str">
        <f t="shared" si="774"/>
        <v/>
      </c>
      <c r="LD414" s="275">
        <f>VLOOKUP(C414,MOVI!C:DT,106,0)</f>
        <v>4166923</v>
      </c>
      <c r="LE414" s="275">
        <f>VLOOKUP(C414,FPT!B:LC,106,0)</f>
        <v>4166923</v>
      </c>
      <c r="LF414" t="str">
        <f t="shared" si="775"/>
        <v/>
      </c>
      <c r="LG414" s="273">
        <f>VLOOKUP(C414,MOVI!C:DT,107,0)</f>
        <v>0</v>
      </c>
      <c r="LH414" s="273">
        <f>VLOOKUP(C414,FPT!B:LF,107,0)</f>
        <v>0</v>
      </c>
      <c r="LI414" t="str">
        <f t="shared" si="776"/>
        <v/>
      </c>
      <c r="LJ414" t="str">
        <f>VLOOKUP(C414,MOVI!C:DV,108,0)</f>
        <v>MoviNorthSales</v>
      </c>
      <c r="LK414" s="252" t="str">
        <f>VLOOKUP(C414,FPT!B:LI,108,0)</f>
        <v>MoviNorthSales</v>
      </c>
      <c r="LL414" t="str">
        <f t="shared" si="777"/>
        <v/>
      </c>
      <c r="LM414" s="275">
        <f>ROUND(VLOOKUP(C414,MOVI!C:DV,109,0),0)</f>
        <v>416667</v>
      </c>
      <c r="LN414" s="275">
        <f>ROUND(VLOOKUP(C414,FPT!B:LL,109,0),0)</f>
        <v>416667</v>
      </c>
      <c r="LO414" t="str">
        <f t="shared" si="778"/>
        <v/>
      </c>
      <c r="LP414" t="str">
        <f>VLOOKUP(C414,MOVI!C:DV,110,0)</f>
        <v>HPG</v>
      </c>
      <c r="LQ414" s="247" t="str">
        <f>VLOOKUP(C414,FPT!B:LO,110,0)</f>
        <v>HPG</v>
      </c>
      <c r="LR414" t="str">
        <f t="shared" si="779"/>
        <v/>
      </c>
      <c r="LS414">
        <f>MOVI!DI409</f>
        <v>18</v>
      </c>
      <c r="LV414">
        <f>MOVI!DJ409</f>
        <v>0</v>
      </c>
      <c r="LW414">
        <f>MOVI!DK409</f>
        <v>0</v>
      </c>
      <c r="LX414">
        <f>MOVI!DL409</f>
        <v>0</v>
      </c>
      <c r="LY414">
        <f>MOVI!DM409</f>
        <v>0</v>
      </c>
      <c r="LZ414">
        <f>MOVI!DN409</f>
        <v>0</v>
      </c>
      <c r="MA414">
        <f>MOVI!DO409</f>
        <v>0</v>
      </c>
      <c r="MB414" t="str">
        <f>MOVI!DP409</f>
        <v>HPG</v>
      </c>
      <c r="MC414">
        <f>MOVI!DQ409</f>
        <v>0</v>
      </c>
      <c r="MD414">
        <f>MOVI!DR409</f>
        <v>0</v>
      </c>
      <c r="ME414" t="str">
        <f>VLOOKUP(C414,MOVI!C:DV,121,0)</f>
        <v>Group 1</v>
      </c>
      <c r="MF414" s="252" t="str">
        <f>VLOOKUP(C414,FPT!B:MD,111,0)</f>
        <v>Group 1</v>
      </c>
      <c r="MG414" t="str">
        <f t="shared" si="672"/>
        <v/>
      </c>
      <c r="MH414" t="str">
        <f>VLOOKUP(C414,MOVI!C:DT,122,0)</f>
        <v>MoviNorthGroup 1</v>
      </c>
      <c r="MI414" s="252" t="str">
        <f>VLOOKUP(C414,FPT!B:DS,112,0)</f>
        <v>MoviNorthGroup 1</v>
      </c>
      <c r="MJ414" t="str">
        <f t="shared" si="780"/>
        <v/>
      </c>
    </row>
    <row r="415" spans="1:348" x14ac:dyDescent="0.25">
      <c r="A415">
        <v>407</v>
      </c>
      <c r="B415" s="63">
        <v>6291</v>
      </c>
      <c r="C415" s="271" t="s">
        <v>876</v>
      </c>
      <c r="D415" t="str">
        <f>VLOOKUP(C415,MOVI!C:D,2,0)</f>
        <v>Cao Phương Trâm</v>
      </c>
      <c r="E415" t="str">
        <f>VLOOKUP(C415,FPT!B:C,2,0)</f>
        <v>Cao Phương Trâm</v>
      </c>
      <c r="F415" t="str">
        <f t="shared" si="673"/>
        <v/>
      </c>
      <c r="G415" t="str">
        <f>VLOOKUP(C415,MOVI!C:E,3,0)</f>
        <v>Risk</v>
      </c>
      <c r="H415" t="str">
        <f>VLOOKUP(C415,FPT!B:F,3,0)</f>
        <v>Risk</v>
      </c>
      <c r="I415" t="str">
        <f t="shared" si="674"/>
        <v/>
      </c>
      <c r="J415" t="str">
        <f>VLOOKUP(C415,MOVI!C:H,4,0)</f>
        <v>Risk Analytics &amp; Business Intelligence</v>
      </c>
      <c r="K415" t="str">
        <f>VLOOKUP(C415,FPT!B:I,4,0)</f>
        <v>Risk Analytics &amp; Business Intelligence</v>
      </c>
      <c r="L415" t="str">
        <f t="shared" si="675"/>
        <v/>
      </c>
      <c r="M415" t="str">
        <f>VLOOKUP(C415,MOVI!C:DT,5,0)</f>
        <v>HOD</v>
      </c>
      <c r="N415" t="str">
        <f>VLOOKUP(C415,FPT!B:L,5,0)</f>
        <v>HOD</v>
      </c>
      <c r="O415" t="str">
        <f t="shared" si="676"/>
        <v/>
      </c>
      <c r="P415" t="str">
        <f>VLOOKUP(C415,MOVI!C:DT,6,0)</f>
        <v>Head of Business Intelligence &amp; Data Analytics</v>
      </c>
      <c r="Q415" t="str">
        <f>VLOOKUP(C415,FPT!B:O,6,0)</f>
        <v>Head of Business Intelligence &amp; Data Analytics</v>
      </c>
      <c r="R415" t="str">
        <f t="shared" si="677"/>
        <v/>
      </c>
      <c r="S415" t="str">
        <f>VLOOKUP(C415,MOVI!C:DT,7,0)</f>
        <v>South</v>
      </c>
      <c r="T415" t="str">
        <f>VLOOKUP(C415,FPT!B:R,7,0)</f>
        <v>South</v>
      </c>
      <c r="U415" t="str">
        <f t="shared" si="678"/>
        <v/>
      </c>
      <c r="V415" t="str">
        <f>VLOOKUP(C415,MOVI!C:DT,8,0)</f>
        <v>Việt Phú</v>
      </c>
      <c r="W415" t="str">
        <f>VLOOKUP(C415,FPT!B:U,8,0)</f>
        <v>Việt Phú</v>
      </c>
      <c r="X415" t="str">
        <f t="shared" si="679"/>
        <v/>
      </c>
      <c r="Y415" t="str">
        <f>VLOOKUP(C415,MOVI!C:DT,9,0)</f>
        <v>Full-time</v>
      </c>
      <c r="Z415" t="str">
        <f>VLOOKUP(C415,FPT!B:X,9,0)</f>
        <v>Full-time</v>
      </c>
      <c r="AA415" t="str">
        <f t="shared" si="680"/>
        <v/>
      </c>
      <c r="AB415" t="str">
        <f>VLOOKUP(C415,MOVI!C:DT,10,0)</f>
        <v>Probation</v>
      </c>
      <c r="AC415" t="str">
        <f>VLOOKUP(C415,FPT!B:AA,10,0)</f>
        <v>Probation</v>
      </c>
      <c r="AD415" t="str">
        <f t="shared" si="681"/>
        <v/>
      </c>
      <c r="AE415" s="247">
        <f>VLOOKUP(C415,MOVI!C:DT,11,0)</f>
        <v>44543</v>
      </c>
      <c r="AF415" s="247">
        <f>VLOOKUP(C415,FPT!B:AD,11,0)</f>
        <v>44543</v>
      </c>
      <c r="AG415" t="str">
        <f t="shared" si="682"/>
        <v/>
      </c>
      <c r="AH415" s="260" t="str">
        <f>VLOOKUP(C415,MOVI!C:DT,12,0)</f>
        <v/>
      </c>
      <c r="AI415" s="260"/>
      <c r="AJ415" t="str">
        <f t="shared" si="782"/>
        <v/>
      </c>
      <c r="AK415">
        <f>VLOOKUP(C415,MOVI!C:DT,13,0)</f>
        <v>0</v>
      </c>
      <c r="AL415" s="247">
        <f>VLOOKUP(C415,FPT!B:AJ,13,0)</f>
        <v>0</v>
      </c>
      <c r="AM415" t="str">
        <f t="shared" si="781"/>
        <v/>
      </c>
      <c r="AN415" s="247">
        <f>VLOOKUP(C415,MOVI!C:DT,14,0)</f>
        <v>0</v>
      </c>
      <c r="AO415" s="247">
        <f>VLOOKUP(C415,FPT!B:AM,14,0)</f>
        <v>0</v>
      </c>
      <c r="AP415" t="str">
        <f t="shared" si="683"/>
        <v/>
      </c>
      <c r="AQ415" t="str">
        <f>VLOOKUP(C415,MOVI!C:DT,15,0)</f>
        <v>JO</v>
      </c>
      <c r="AR415" s="247" t="str">
        <f>VLOOKUP(C415,FPT!B:AP,15,0)</f>
        <v>JO</v>
      </c>
      <c r="AS415" t="str">
        <f t="shared" si="684"/>
        <v/>
      </c>
      <c r="AT415" s="282">
        <f>VLOOKUP(C415,MOVI!C:DT,16,0)</f>
        <v>0.1</v>
      </c>
      <c r="AU415" s="247" t="str">
        <f>VLOOKUP(C415,FPT!B:AS,16,0)</f>
        <v>10%</v>
      </c>
      <c r="AV415" t="str">
        <f t="shared" si="685"/>
        <v>Lệch</v>
      </c>
      <c r="AW415" t="str">
        <f>VLOOKUP(C415,MOVI!C:DT,17,0)</f>
        <v>L</v>
      </c>
      <c r="AX415" s="247" t="str">
        <f>VLOOKUP(C415,FPT!B:AV,17,0)</f>
        <v>L</v>
      </c>
      <c r="AY415" t="str">
        <f t="shared" si="686"/>
        <v/>
      </c>
      <c r="AZ415">
        <f>VLOOKUP(C415,MOVI!C:DT,18,0)</f>
        <v>0</v>
      </c>
      <c r="BA415" s="247">
        <f>VLOOKUP(C415,FPT!B:AY,18,0)</f>
        <v>0</v>
      </c>
      <c r="BB415" t="str">
        <f t="shared" si="687"/>
        <v/>
      </c>
      <c r="BC415" s="275">
        <f>VLOOKUP(C415,MOVI!C:DT,19,0)</f>
        <v>80000000</v>
      </c>
      <c r="BD415" s="275">
        <f>VLOOKUP(C415,FPT!B:BB,19,0)</f>
        <v>80000000</v>
      </c>
      <c r="BE415" t="str">
        <f t="shared" si="688"/>
        <v/>
      </c>
      <c r="BF415">
        <f>VLOOKUP(C415,MOVI!C:DT,20,0)</f>
        <v>0</v>
      </c>
      <c r="BG415" s="252">
        <f>VLOOKUP(C415,FPT!B:BE,20,0)</f>
        <v>0</v>
      </c>
      <c r="BH415" t="str">
        <f t="shared" si="689"/>
        <v/>
      </c>
      <c r="BI415" s="275">
        <f>VLOOKUP(C415,MOVI!C:DT,21,0)</f>
        <v>80000000</v>
      </c>
      <c r="BJ415" s="275">
        <f>VLOOKUP(C415,FPT!B:BH,21,0)</f>
        <v>80000000</v>
      </c>
      <c r="BK415" t="str">
        <f t="shared" si="690"/>
        <v/>
      </c>
      <c r="BL415" s="275">
        <f>VLOOKUP(C415,MOVI!C:DT,22,0)</f>
        <v>0</v>
      </c>
      <c r="BM415" s="275">
        <f>VLOOKUP(C415,FPT!B:BK,22,0)</f>
        <v>0</v>
      </c>
      <c r="BN415" t="str">
        <f t="shared" si="691"/>
        <v/>
      </c>
      <c r="BO415" s="275">
        <f>VLOOKUP(C415,MOVI!C:DT,23,0)</f>
        <v>0</v>
      </c>
      <c r="BP415" s="275">
        <f>VLOOKUP(C415,FPT!B:BN,23,0)</f>
        <v>0</v>
      </c>
      <c r="BQ415" t="str">
        <f t="shared" si="692"/>
        <v/>
      </c>
      <c r="BR415" s="275">
        <f>VLOOKUP(C415,MOVI!C:DT,24,0)</f>
        <v>0</v>
      </c>
      <c r="BS415" s="275">
        <f>VLOOKUP(C415,FPT!B:BQ,24,0)</f>
        <v>0</v>
      </c>
      <c r="BT415" t="str">
        <f t="shared" si="693"/>
        <v/>
      </c>
      <c r="BU415" s="275">
        <f>VLOOKUP(C415,MOVI!C:DT,25,0)</f>
        <v>0</v>
      </c>
      <c r="BV415" s="275">
        <f>VLOOKUP(C415,FPT!B:BT,25,0)</f>
        <v>0</v>
      </c>
      <c r="BW415" t="str">
        <f t="shared" si="694"/>
        <v/>
      </c>
      <c r="BX415" s="275">
        <f>VLOOKUP(C415,MOVI!C:DT,26,0)</f>
        <v>0</v>
      </c>
      <c r="BY415" s="275">
        <f>VLOOKUP(C415,FPT!B:BW,26,0)</f>
        <v>0</v>
      </c>
      <c r="BZ415" t="str">
        <f t="shared" si="695"/>
        <v/>
      </c>
      <c r="CA415" s="275">
        <f>VLOOKUP(C415,MOVI!C:DT,27,0)</f>
        <v>0</v>
      </c>
      <c r="CB415" s="275">
        <f>VLOOKUP(C415,FPT!B:BZ,27,0)</f>
        <v>0</v>
      </c>
      <c r="CC415" t="str">
        <f t="shared" si="696"/>
        <v/>
      </c>
      <c r="CD415" s="275">
        <f>VLOOKUP(C415,MOVI!C:DT,28,0)</f>
        <v>0</v>
      </c>
      <c r="CE415" s="275">
        <f>VLOOKUP(C415,FPT!B:CC,28,0)</f>
        <v>0</v>
      </c>
      <c r="CF415" t="str">
        <f t="shared" si="697"/>
        <v/>
      </c>
      <c r="CG415" t="str">
        <f>VLOOKUP(C415,MOVI!C:DT,29,0)</f>
        <v>TB, CN</v>
      </c>
      <c r="CH415" s="252" t="str">
        <f>VLOOKUP(C415,FPT!B:CF,29,0)</f>
        <v>TB, CN</v>
      </c>
      <c r="CI415" t="str">
        <f t="shared" si="698"/>
        <v/>
      </c>
      <c r="CJ415">
        <f>VLOOKUP(C415,MOVI!C:DT,30,0)</f>
        <v>21</v>
      </c>
      <c r="CK415" s="252">
        <f>VLOOKUP(C415,FPT!B:CI,30,0)</f>
        <v>21</v>
      </c>
      <c r="CL415" t="str">
        <f t="shared" si="699"/>
        <v/>
      </c>
      <c r="CM415">
        <f>VLOOKUP(C415,MOVI!C:DT,31,0)</f>
        <v>10</v>
      </c>
      <c r="CN415" s="252">
        <f>VLOOKUP(C415,FPT!B:CL,31,0)</f>
        <v>10</v>
      </c>
      <c r="CO415" t="str">
        <f t="shared" si="700"/>
        <v/>
      </c>
      <c r="CP415" s="275">
        <f>VLOOKUP(C415,MOVI!C:DT,32,0)</f>
        <v>0</v>
      </c>
      <c r="CQ415" s="275">
        <f>VLOOKUP(C415,FPT!B:CO,32,0)</f>
        <v>0</v>
      </c>
      <c r="CR415" t="str">
        <f t="shared" si="701"/>
        <v/>
      </c>
      <c r="CS415" s="275">
        <f>VLOOKUP(C415,MOVI!C:DT,33,0)</f>
        <v>0</v>
      </c>
      <c r="CT415" s="275">
        <f>VLOOKUP(C415,FPT!B:CR,33,0)</f>
        <v>0</v>
      </c>
      <c r="CU415" t="str">
        <f t="shared" si="702"/>
        <v/>
      </c>
      <c r="CV415" s="275">
        <f>VLOOKUP(C415,MOVI!C:DT,34,0)</f>
        <v>0</v>
      </c>
      <c r="CW415" s="275">
        <f>VLOOKUP(C415,FPT!B:CU,34,0)</f>
        <v>0</v>
      </c>
      <c r="CX415" t="str">
        <f t="shared" si="703"/>
        <v/>
      </c>
      <c r="CY415" s="275">
        <f>VLOOKUP(C415,MOVI!C:DT,35,0)</f>
        <v>10</v>
      </c>
      <c r="CZ415" s="275">
        <f>VLOOKUP(C415,FPT!B:CX,35,0)</f>
        <v>10</v>
      </c>
      <c r="DA415" t="str">
        <f t="shared" si="704"/>
        <v/>
      </c>
      <c r="DB415" s="275">
        <f>VLOOKUP(C415,MOVI!C:DT,36,0)</f>
        <v>0</v>
      </c>
      <c r="DC415" s="275">
        <f>VLOOKUP(C415,FPT!B:DA,36,0)</f>
        <v>0</v>
      </c>
      <c r="DD415" t="str">
        <f t="shared" si="705"/>
        <v/>
      </c>
      <c r="DE415" s="275">
        <f>VLOOKUP(C415,MOVI!C:DT,37,0)</f>
        <v>0</v>
      </c>
      <c r="DF415" s="275">
        <f>VLOOKUP(C415,FPT!B:DD,37,0)</f>
        <v>0</v>
      </c>
      <c r="DG415" t="str">
        <f t="shared" si="706"/>
        <v/>
      </c>
      <c r="DH415" s="275">
        <f>VLOOKUP(C415,MOVI!C:DT,38,0)</f>
        <v>0</v>
      </c>
      <c r="DI415" s="275">
        <f>VLOOKUP(C415,FPT!B:DG,38,0)</f>
        <v>0</v>
      </c>
      <c r="DJ415" t="str">
        <f t="shared" si="707"/>
        <v/>
      </c>
      <c r="DK415" s="275">
        <f>VLOOKUP(C415,MOVI!C:DT,39,0)</f>
        <v>0</v>
      </c>
      <c r="DL415" s="275">
        <f>VLOOKUP(C415,FPT!B:DJ,39,0)</f>
        <v>0</v>
      </c>
      <c r="DM415" t="str">
        <f t="shared" si="708"/>
        <v/>
      </c>
      <c r="DN415" s="275">
        <f>VLOOKUP(C415,MOVI!C:DT,40,0)</f>
        <v>0</v>
      </c>
      <c r="DO415" s="275">
        <f>VLOOKUP(C415,FPT!B:DM,40,0)</f>
        <v>0</v>
      </c>
      <c r="DP415" t="str">
        <f t="shared" si="709"/>
        <v/>
      </c>
      <c r="DQ415" s="275">
        <f>VLOOKUP(C415,MOVI!C:DT,41,0)</f>
        <v>0</v>
      </c>
      <c r="DR415" s="275">
        <f>VLOOKUP(C415,FPT!B:DP,41,0)</f>
        <v>0</v>
      </c>
      <c r="DS415" t="str">
        <f t="shared" si="710"/>
        <v/>
      </c>
      <c r="DT415" s="275">
        <f>VLOOKUP(C415,MOVI!C:DT,42,0)</f>
        <v>38095238</v>
      </c>
      <c r="DU415" s="275">
        <f>ROUND(VLOOKUP(C415,FPT!B:DS,42,0),0)</f>
        <v>38095238</v>
      </c>
      <c r="DV415" t="str">
        <f t="shared" si="711"/>
        <v/>
      </c>
      <c r="DW415" s="275">
        <f>VLOOKUP(C415,MOVI!C:DT,43,0)</f>
        <v>0</v>
      </c>
      <c r="DX415" s="275">
        <f>VLOOKUP(C415,FPT!B:DV,43,0)</f>
        <v>0</v>
      </c>
      <c r="DY415" t="str">
        <f t="shared" si="712"/>
        <v/>
      </c>
      <c r="DZ415" s="275">
        <f>VLOOKUP(C415,MOVI!C:DT,44,0)</f>
        <v>0</v>
      </c>
      <c r="EA415" s="275">
        <f>VLOOKUP(C415,FPT!B:DY,44,0)</f>
        <v>0</v>
      </c>
      <c r="EB415" t="str">
        <f t="shared" si="713"/>
        <v/>
      </c>
      <c r="EC415" s="275">
        <f>VLOOKUP(C415,MOVI!C:DT,45,0)</f>
        <v>38095238</v>
      </c>
      <c r="ED415" s="275">
        <f>ROUND(VLOOKUP(C415,FPT!B:EB,45,0),0)</f>
        <v>38095238</v>
      </c>
      <c r="EE415" t="str">
        <f t="shared" si="714"/>
        <v/>
      </c>
      <c r="EF415" s="275">
        <f>VLOOKUP(C415,MOVI!C:DT,46,0)</f>
        <v>0</v>
      </c>
      <c r="EG415" s="275">
        <f>VLOOKUP(C415,FPT!B:EE,46,0)</f>
        <v>0</v>
      </c>
      <c r="EH415" t="str">
        <f t="shared" si="715"/>
        <v/>
      </c>
      <c r="EI415" s="275">
        <f>VLOOKUP(C415,MOVI!C:DT,47,0)</f>
        <v>0</v>
      </c>
      <c r="EJ415" s="275">
        <f>VLOOKUP(C415,FPT!B:EH,47,0)</f>
        <v>0</v>
      </c>
      <c r="EK415" t="str">
        <f t="shared" si="716"/>
        <v/>
      </c>
      <c r="EL415" s="275">
        <f>VLOOKUP(C415,MOVI!C:DT,48,0)</f>
        <v>0</v>
      </c>
      <c r="EM415" s="275">
        <f>VLOOKUP(C415,FPT!B:EK,48,0)</f>
        <v>0</v>
      </c>
      <c r="EN415" t="str">
        <f t="shared" si="717"/>
        <v/>
      </c>
      <c r="EO415" s="275">
        <f>VLOOKUP(C415,MOVI!C:DT,49,0)</f>
        <v>0</v>
      </c>
      <c r="EP415" s="275">
        <f>VLOOKUP(C415,FPT!B:EN,49,0)</f>
        <v>0</v>
      </c>
      <c r="EQ415" t="str">
        <f t="shared" si="718"/>
        <v/>
      </c>
      <c r="ER415" s="275">
        <f>VLOOKUP(C415,MOVI!C:DT,50,0)</f>
        <v>0</v>
      </c>
      <c r="ES415" s="275">
        <f>VLOOKUP(C415,FPT!B:EQ,50,0)</f>
        <v>0</v>
      </c>
      <c r="ET415" t="str">
        <f t="shared" si="719"/>
        <v/>
      </c>
      <c r="EU415" s="275">
        <f>VLOOKUP(C415,MOVI!C:DT,51,0)</f>
        <v>0</v>
      </c>
      <c r="EV415" s="275">
        <f>VLOOKUP(C415,FPT!B:ET,51,0)</f>
        <v>0</v>
      </c>
      <c r="EW415" t="str">
        <f t="shared" si="720"/>
        <v/>
      </c>
      <c r="EX415" s="275">
        <f>VLOOKUP(C415,MOVI!C:DT,52,0)</f>
        <v>0</v>
      </c>
      <c r="EY415" s="275">
        <f>VLOOKUP(C415,FPT!B:EW,52,0)</f>
        <v>0</v>
      </c>
      <c r="EZ415" t="str">
        <f t="shared" si="721"/>
        <v/>
      </c>
      <c r="FA415" s="275">
        <f>VLOOKUP(C415,MOVI!C:DT,53,0)</f>
        <v>0</v>
      </c>
      <c r="FB415" s="275">
        <f>VLOOKUP(C415,FPT!B:EZ,53,0)</f>
        <v>0</v>
      </c>
      <c r="FC415" t="str">
        <f t="shared" si="722"/>
        <v/>
      </c>
      <c r="FD415" s="275">
        <f>VLOOKUP(C415,MOVI!C:DT,54,0)</f>
        <v>0</v>
      </c>
      <c r="FE415" s="275">
        <f>VLOOKUP(C415,FPT!B:FC,54,0)</f>
        <v>0</v>
      </c>
      <c r="FF415" t="str">
        <f t="shared" si="723"/>
        <v/>
      </c>
      <c r="FG415" s="275">
        <f>VLOOKUP(C415,MOVI!C:DT,55,0)</f>
        <v>0</v>
      </c>
      <c r="FH415" s="275">
        <f>VLOOKUP(C415,FPT!B:FF,55,0)</f>
        <v>0</v>
      </c>
      <c r="FI415" t="str">
        <f t="shared" si="724"/>
        <v/>
      </c>
      <c r="FJ415" s="275">
        <f>VLOOKUP(C415,MOVI!C:DT,56,0)</f>
        <v>0</v>
      </c>
      <c r="FK415" s="275">
        <f>VLOOKUP(C415,FPT!B:FI,56,0)</f>
        <v>0</v>
      </c>
      <c r="FL415" t="str">
        <f t="shared" si="725"/>
        <v/>
      </c>
      <c r="FM415" s="275">
        <f>VLOOKUP(C415,MOVI!C:DT,57,0)</f>
        <v>0</v>
      </c>
      <c r="FN415" s="275">
        <f>VLOOKUP(C415,FPT!B:FL,57,0)</f>
        <v>0</v>
      </c>
      <c r="FO415" t="str">
        <f t="shared" si="726"/>
        <v/>
      </c>
      <c r="FP415" s="275">
        <f>VLOOKUP(C415,MOVI!C:DT,58,0)</f>
        <v>0</v>
      </c>
      <c r="FQ415" s="275">
        <f>VLOOKUP(C415,FPT!B:FO,58,0)</f>
        <v>0</v>
      </c>
      <c r="FR415" t="str">
        <f t="shared" si="727"/>
        <v/>
      </c>
      <c r="FS415" s="275">
        <f>VLOOKUP(C415,MOVI!C:DT,59,0)</f>
        <v>0</v>
      </c>
      <c r="FT415" s="275">
        <f>VLOOKUP(C415,FPT!B:FR,59,0)</f>
        <v>0</v>
      </c>
      <c r="FU415" t="str">
        <f t="shared" si="728"/>
        <v/>
      </c>
      <c r="FV415" s="275">
        <f>VLOOKUP(C415,MOVI!C:DT,60,0)</f>
        <v>0</v>
      </c>
      <c r="FW415" s="275">
        <f>VLOOKUP(C415,FPT!B:FU,60,0)</f>
        <v>0</v>
      </c>
      <c r="FX415" t="str">
        <f t="shared" si="729"/>
        <v/>
      </c>
      <c r="FY415" s="275">
        <f>VLOOKUP(C415,MOVI!C:DT,61,0)</f>
        <v>0</v>
      </c>
      <c r="FZ415" s="275">
        <f>VLOOKUP(C415,FPT!B:FX,61,0)</f>
        <v>0</v>
      </c>
      <c r="GA415" t="str">
        <f t="shared" si="730"/>
        <v/>
      </c>
      <c r="GB415" s="275">
        <f>VLOOKUP(C415,MOVI!C:DT,62,0)</f>
        <v>0</v>
      </c>
      <c r="GC415" s="275">
        <f>VLOOKUP(C415,FPT!B:GA,62,0)</f>
        <v>0</v>
      </c>
      <c r="GD415" t="str">
        <f t="shared" si="731"/>
        <v/>
      </c>
      <c r="GE415" s="275">
        <f>VLOOKUP(C415,MOVI!C:DT,63,0)</f>
        <v>0</v>
      </c>
      <c r="GF415" s="275">
        <f>VLOOKUP(C415,FPT!B:GD,63,0)</f>
        <v>0</v>
      </c>
      <c r="GG415" t="str">
        <f t="shared" si="732"/>
        <v/>
      </c>
      <c r="GH415" s="275">
        <f>VLOOKUP(C415,MOVI!C:DT,64,0)</f>
        <v>0</v>
      </c>
      <c r="GI415" s="275">
        <f>VLOOKUP(C415,FPT!B:GG,64,0)</f>
        <v>0</v>
      </c>
      <c r="GJ415" t="str">
        <f t="shared" si="733"/>
        <v/>
      </c>
      <c r="GK415" s="275">
        <f>VLOOKUP(C415,MOVI!C:DT,65,0)</f>
        <v>0</v>
      </c>
      <c r="GL415" s="275">
        <f>VLOOKUP(C415,FPT!B:GJ,65,0)</f>
        <v>0</v>
      </c>
      <c r="GM415" t="str">
        <f t="shared" si="734"/>
        <v/>
      </c>
      <c r="GN415" s="275">
        <f>VLOOKUP(C415,MOVI!C:DT,66,0)</f>
        <v>0</v>
      </c>
      <c r="GO415" s="275">
        <f>VLOOKUP(C415,FPT!B:GM,66,0)</f>
        <v>0</v>
      </c>
      <c r="GP415" t="str">
        <f t="shared" si="735"/>
        <v/>
      </c>
      <c r="GQ415" s="275">
        <f>VLOOKUP(C415,MOVI!C:DT,67,0)</f>
        <v>0</v>
      </c>
      <c r="GR415" s="275">
        <f>VLOOKUP(C415,FPT!B:GP,67,0)</f>
        <v>0</v>
      </c>
      <c r="GS415" t="str">
        <f t="shared" si="736"/>
        <v/>
      </c>
      <c r="GT415" s="275">
        <f>VLOOKUP(C415,MOVI!C:DT,68,0)</f>
        <v>0</v>
      </c>
      <c r="GU415" s="275">
        <f>VLOOKUP(C415,FPT!B:GS,68,0)</f>
        <v>0</v>
      </c>
      <c r="GV415" t="str">
        <f t="shared" si="737"/>
        <v/>
      </c>
      <c r="GW415" s="275">
        <f>VLOOKUP(C415,MOVI!C:DT,69,0)</f>
        <v>0</v>
      </c>
      <c r="GX415" s="275">
        <f>VLOOKUP(C415,FPT!B:GV,69,0)</f>
        <v>0</v>
      </c>
      <c r="GY415" t="str">
        <f t="shared" si="738"/>
        <v/>
      </c>
      <c r="GZ415" s="275">
        <f>VLOOKUP(C415,MOVI!C:DT,70,0)</f>
        <v>0</v>
      </c>
      <c r="HA415" s="275">
        <f>VLOOKUP(C415,FPT!B:GY,70,0)</f>
        <v>0</v>
      </c>
      <c r="HB415" t="str">
        <f t="shared" si="739"/>
        <v/>
      </c>
      <c r="HC415" s="275">
        <f>VLOOKUP(C415,MOVI!C:DT,71,0)</f>
        <v>38095238</v>
      </c>
      <c r="HD415" s="275">
        <f>ROUND(VLOOKUP(C415,FPT!B:HB,71,0),0)</f>
        <v>38095238</v>
      </c>
      <c r="HE415" t="str">
        <f t="shared" si="740"/>
        <v/>
      </c>
      <c r="HF415" s="275">
        <f>ROUND(VLOOKUP(C415,MOVI!C:DT,72,0),0)</f>
        <v>0</v>
      </c>
      <c r="HG415" s="275">
        <f>ROUND(VLOOKUP(C415,FPT!B:HE,72,0),0)</f>
        <v>0</v>
      </c>
      <c r="HH415" t="str">
        <f t="shared" si="741"/>
        <v/>
      </c>
      <c r="HI415" s="275">
        <f>VLOOKUP(C415,MOVI!C:DT,73,0)</f>
        <v>0</v>
      </c>
      <c r="HJ415" s="275">
        <f>VLOOKUP(C415,FPT!B:HH,73,0)</f>
        <v>0</v>
      </c>
      <c r="HK415" t="str">
        <f t="shared" si="742"/>
        <v/>
      </c>
      <c r="HL415" s="275">
        <f>VLOOKUP(C415,MOVI!C:DT,74,0)</f>
        <v>0</v>
      </c>
      <c r="HM415" s="275">
        <f>VLOOKUP(C415,FPT!B:HK,74,0)</f>
        <v>0</v>
      </c>
      <c r="HN415" t="str">
        <f t="shared" si="743"/>
        <v/>
      </c>
      <c r="HO415" s="275">
        <f>VLOOKUP(C415,MOVI!C:DT,75,0)</f>
        <v>0</v>
      </c>
      <c r="HP415" s="275">
        <f>VLOOKUP(C415,FPT!B:HN,75,0)</f>
        <v>0</v>
      </c>
      <c r="HQ415" t="str">
        <f t="shared" si="744"/>
        <v/>
      </c>
      <c r="HR415" s="275">
        <f>VLOOKUP(C415,MOVI!C:DT,76,0)</f>
        <v>0</v>
      </c>
      <c r="HS415" s="275">
        <f>VLOOKUP(C415,FPT!B:HQ,76,0)</f>
        <v>0</v>
      </c>
      <c r="HT415" t="str">
        <f t="shared" si="745"/>
        <v/>
      </c>
      <c r="HU415" s="275">
        <f>VLOOKUP(C415,MOVI!C:DT,77,0)</f>
        <v>0</v>
      </c>
      <c r="HV415" s="275">
        <f>VLOOKUP(C415,FPT!B:HT,77,0)</f>
        <v>0</v>
      </c>
      <c r="HW415" t="str">
        <f t="shared" si="746"/>
        <v/>
      </c>
      <c r="HX415" s="274">
        <f>VLOOKUP(C415,MOVI!C:CB,78,0)</f>
        <v>0</v>
      </c>
      <c r="HY415" s="261">
        <f>VLOOKUP(C415,FPT!$B:$CA,78,0)</f>
        <v>0</v>
      </c>
      <c r="HZ415" t="str">
        <f t="shared" si="747"/>
        <v/>
      </c>
      <c r="IA415" s="275">
        <f>VLOOKUP(C415,MOVI!C:CD,79,0)</f>
        <v>0</v>
      </c>
      <c r="IB415" s="275">
        <f>VLOOKUP(C415,FPT!B:HZ,79,0)</f>
        <v>0</v>
      </c>
      <c r="IC415" t="str">
        <f t="shared" si="748"/>
        <v/>
      </c>
      <c r="ID415" s="275">
        <f>VLOOKUP(C415,MOVI!C:CD,80,0)</f>
        <v>0</v>
      </c>
      <c r="IE415" s="275">
        <f>VLOOKUP(C415,FPT!B:IC,80,0)</f>
        <v>0</v>
      </c>
      <c r="IF415" t="str">
        <f t="shared" si="749"/>
        <v/>
      </c>
      <c r="IG415" s="275">
        <f>VLOOKUP(C415,MOVI!C:DT,81,0)</f>
        <v>0</v>
      </c>
      <c r="IH415" s="275">
        <f>VLOOKUP(C415,FPT!B:IF,81,0)</f>
        <v>0</v>
      </c>
      <c r="II415" t="str">
        <f t="shared" si="750"/>
        <v/>
      </c>
      <c r="IJ415" s="275">
        <f>VLOOKUP(C415,MOVI!C:DT,82,0)</f>
        <v>0</v>
      </c>
      <c r="IK415" s="275">
        <f>VLOOKUP(C415,FPT!B:II,82,0)</f>
        <v>0</v>
      </c>
      <c r="IL415" t="str">
        <f t="shared" si="751"/>
        <v/>
      </c>
      <c r="IM415" s="275">
        <f>ROUND(VLOOKUP(C415,MOVI!C:DT,83,0),0)</f>
        <v>0</v>
      </c>
      <c r="IN415" s="275">
        <f>ROUND(VLOOKUP(C415,FPT!B:IL,83,0),0)</f>
        <v>0</v>
      </c>
      <c r="IO415" t="str">
        <f t="shared" si="752"/>
        <v/>
      </c>
      <c r="IP415" s="275">
        <f>ROUND(VLOOKUP(C415,MOVI!C:DT,84,0),0)</f>
        <v>38095238</v>
      </c>
      <c r="IQ415" s="275">
        <f>ROUND(VLOOKUP(C415,FPT!B:IO,84,0),0)</f>
        <v>38095238</v>
      </c>
      <c r="IR415" t="str">
        <f t="shared" si="753"/>
        <v/>
      </c>
      <c r="IS415" s="275">
        <f>ROUND(VLOOKUP(C415,MOVI!C:DT,85,0),0)</f>
        <v>3809524</v>
      </c>
      <c r="IT415" s="275">
        <f>ROUND(VLOOKUP(C415,FPT!B:IR,85,0),0)</f>
        <v>3809524</v>
      </c>
      <c r="IU415" t="str">
        <f t="shared" si="754"/>
        <v/>
      </c>
      <c r="IV415" s="275">
        <f>VLOOKUP(C415,MOVI!C:DT,86,0)</f>
        <v>0</v>
      </c>
      <c r="IW415" s="275">
        <f>VLOOKUP(C415,FPT!B:IU,86,0)</f>
        <v>0</v>
      </c>
      <c r="IX415" t="str">
        <f t="shared" si="755"/>
        <v/>
      </c>
      <c r="IY415" s="275">
        <f>ROUND(VLOOKUP(C415,MOVI!C:DT,87,0),0)</f>
        <v>3809524</v>
      </c>
      <c r="IZ415" s="275">
        <f>ROUND(VLOOKUP(C415,FPT!B:IX,87,0),0)</f>
        <v>3809524</v>
      </c>
      <c r="JA415" t="str">
        <f t="shared" si="756"/>
        <v/>
      </c>
      <c r="JB415" s="275">
        <f>VLOOKUP(C415,MOVI!C:DT,88,0)</f>
        <v>0</v>
      </c>
      <c r="JC415" s="275">
        <f>VLOOKUP(C415,FPT!B:JA,88,0)</f>
        <v>0</v>
      </c>
      <c r="JD415" t="str">
        <f t="shared" si="757"/>
        <v/>
      </c>
      <c r="JE415" s="275">
        <f>VLOOKUP(C415,MOVI!C:DT,89,0)</f>
        <v>0</v>
      </c>
      <c r="JF415" s="275">
        <f>VLOOKUP(C415,FPT!B:JD,89,0)</f>
        <v>0</v>
      </c>
      <c r="JG415" t="str">
        <f t="shared" si="758"/>
        <v/>
      </c>
      <c r="JH415" s="275">
        <f>VLOOKUP(C415,MOVI!C:DT,90,0)</f>
        <v>0</v>
      </c>
      <c r="JI415" s="275">
        <f>VLOOKUP(C415,FPT!B:JG,90,0)</f>
        <v>0</v>
      </c>
      <c r="JJ415" t="str">
        <f t="shared" si="759"/>
        <v/>
      </c>
      <c r="JK415" s="275">
        <f>VLOOKUP(C415,MOVI!C:DT,91,0)</f>
        <v>0</v>
      </c>
      <c r="JL415" s="275">
        <f>VLOOKUP(C415,FPT!B:JJ,91,0)</f>
        <v>0</v>
      </c>
      <c r="JM415" t="str">
        <f t="shared" si="760"/>
        <v/>
      </c>
      <c r="JN415" s="275">
        <f>VLOOKUP(C415,MOVI!C:DT,92,0)</f>
        <v>0</v>
      </c>
      <c r="JO415" s="275">
        <f>VLOOKUP(C415,FPT!B:JM,92,0)</f>
        <v>0</v>
      </c>
      <c r="JP415" t="str">
        <f t="shared" si="761"/>
        <v/>
      </c>
      <c r="JQ415" s="275">
        <f>VLOOKUP(C415,MOVI!C:DT,93,0)</f>
        <v>0</v>
      </c>
      <c r="JR415" s="275">
        <f>VLOOKUP(C415,FPT!B:JP,93,0)</f>
        <v>0</v>
      </c>
      <c r="JS415" t="str">
        <f t="shared" si="762"/>
        <v/>
      </c>
      <c r="JT415" s="275">
        <f>VLOOKUP(C415,MOVI!C:DT,94,0)</f>
        <v>0</v>
      </c>
      <c r="JU415" s="275">
        <f>VLOOKUP(C415,FPT!B:JS,94,0)</f>
        <v>0</v>
      </c>
      <c r="JV415" t="str">
        <f t="shared" si="763"/>
        <v/>
      </c>
      <c r="JW415" s="275">
        <f>VLOOKUP(C415,MOVI!C:DT,95,0)</f>
        <v>34285714</v>
      </c>
      <c r="JX415" s="275">
        <f>VLOOKUP(C415,FPT!B:JV,95,0)</f>
        <v>34285714</v>
      </c>
      <c r="JY415" t="str">
        <f t="shared" si="764"/>
        <v/>
      </c>
      <c r="JZ415" s="275">
        <f>VLOOKUP(C415,MOVI!C:DT,96,0)</f>
        <v>0</v>
      </c>
      <c r="KA415" s="275">
        <f>VLOOKUP(C415,FPT!B:JY,96,0)</f>
        <v>0</v>
      </c>
      <c r="KB415" t="str">
        <f t="shared" si="765"/>
        <v/>
      </c>
      <c r="KC415" s="275">
        <f>VLOOKUP(C415,MOVI!C:DT,97,0)</f>
        <v>34285714</v>
      </c>
      <c r="KD415" s="275">
        <f>VLOOKUP(C415,FPT!B:KB,97,0)</f>
        <v>34285714</v>
      </c>
      <c r="KE415" t="str">
        <f t="shared" si="766"/>
        <v/>
      </c>
      <c r="KF415" s="275">
        <f>VLOOKUP(C415,MOVI!C:DT,98,0)</f>
        <v>0</v>
      </c>
      <c r="KG415" s="275">
        <f>VLOOKUP(C415,FPT!B:KE,98,0)</f>
        <v>0</v>
      </c>
      <c r="KH415" t="str">
        <f t="shared" si="767"/>
        <v/>
      </c>
      <c r="KI415" s="275">
        <f>VLOOKUP(C415,MOVI!C:DT,99,0)</f>
        <v>0</v>
      </c>
      <c r="KJ415" s="275">
        <f>VLOOKUP(C415,FPT!B:KH,99,0)</f>
        <v>0</v>
      </c>
      <c r="KK415" t="str">
        <f t="shared" si="768"/>
        <v/>
      </c>
      <c r="KL415" s="275">
        <f>VLOOKUP(C415,MOVI!C:DT,100,0)</f>
        <v>0</v>
      </c>
      <c r="KM415" s="275">
        <f>VLOOKUP(C415,FPT!B:KK,100,0)</f>
        <v>0</v>
      </c>
      <c r="KN415" t="str">
        <f t="shared" si="769"/>
        <v/>
      </c>
      <c r="KO415" s="275">
        <f>VLOOKUP(C415,MOVI!C:DT,101,0)</f>
        <v>0</v>
      </c>
      <c r="KP415" s="275">
        <f>VLOOKUP(C415,FPT!B:KN,101,0)</f>
        <v>0</v>
      </c>
      <c r="KQ415" t="str">
        <f t="shared" si="770"/>
        <v/>
      </c>
      <c r="KR415" s="275">
        <f>VLOOKUP(C415,MOVI!C:DT,102,0)</f>
        <v>0</v>
      </c>
      <c r="KS415" s="275">
        <f>VLOOKUP(C415,FPT!B:KQ,102,0)</f>
        <v>0</v>
      </c>
      <c r="KT415" t="str">
        <f t="shared" si="771"/>
        <v/>
      </c>
      <c r="KU415" s="275">
        <f>VLOOKUP(C415,MOVI!C:DT,103,0)</f>
        <v>0</v>
      </c>
      <c r="KV415" s="275">
        <f>VLOOKUP(C415,FPT!B:KT,103,0)</f>
        <v>0</v>
      </c>
      <c r="KW415" t="str">
        <f t="shared" si="772"/>
        <v/>
      </c>
      <c r="KX415" s="275">
        <f>VLOOKUP(C415,MOVI!C:DT,104,0)</f>
        <v>0</v>
      </c>
      <c r="KY415" s="275">
        <f>VLOOKUP(C415,FPT!B:KW,104,0)</f>
        <v>0</v>
      </c>
      <c r="KZ415" t="str">
        <f t="shared" si="773"/>
        <v/>
      </c>
      <c r="LA415" s="275">
        <f>VLOOKUP(C415,MOVI!C:DT,105,0)</f>
        <v>0</v>
      </c>
      <c r="LB415" s="275">
        <f>VLOOKUP(C415,FPT!B:KZ,105,0)</f>
        <v>0</v>
      </c>
      <c r="LC415" t="str">
        <f t="shared" si="774"/>
        <v/>
      </c>
      <c r="LD415" s="275">
        <f>VLOOKUP(C415,MOVI!C:DT,106,0)</f>
        <v>38095238</v>
      </c>
      <c r="LE415" s="275">
        <f>VLOOKUP(C415,FPT!B:LC,106,0)</f>
        <v>38095238</v>
      </c>
      <c r="LF415" t="str">
        <f t="shared" si="775"/>
        <v/>
      </c>
      <c r="LG415" s="273">
        <f>VLOOKUP(C415,MOVI!C:DT,107,0)</f>
        <v>0</v>
      </c>
      <c r="LH415" s="273">
        <f>VLOOKUP(C415,FPT!B:LF,107,0)</f>
        <v>0</v>
      </c>
      <c r="LI415" t="str">
        <f t="shared" si="776"/>
        <v/>
      </c>
      <c r="LJ415" t="str">
        <f>VLOOKUP(C415,MOVI!C:DV,108,0)</f>
        <v>Việt PhúSouthRisk</v>
      </c>
      <c r="LK415" s="252" t="str">
        <f>VLOOKUP(C415,FPT!B:LI,108,0)</f>
        <v>Việt PhúSouthRisk</v>
      </c>
      <c r="LL415" t="str">
        <f t="shared" si="777"/>
        <v/>
      </c>
      <c r="LM415" s="275">
        <f>ROUND(VLOOKUP(C415,MOVI!C:DV,109,0),0)</f>
        <v>6666667</v>
      </c>
      <c r="LN415" s="275">
        <f>ROUND(VLOOKUP(C415,FPT!B:LL,109,0),0)</f>
        <v>6666667</v>
      </c>
      <c r="LO415" t="str">
        <f t="shared" si="778"/>
        <v/>
      </c>
      <c r="LP415" t="str">
        <f>VLOOKUP(C415,MOVI!C:DV,110,0)</f>
        <v>HO</v>
      </c>
      <c r="LQ415" s="247" t="str">
        <f>VLOOKUP(C415,FPT!B:LO,110,0)</f>
        <v>HO</v>
      </c>
      <c r="LR415" t="str">
        <f t="shared" si="779"/>
        <v/>
      </c>
      <c r="LS415">
        <f>MOVI!DI410</f>
        <v>8</v>
      </c>
      <c r="LV415">
        <f>MOVI!DJ410</f>
        <v>0</v>
      </c>
      <c r="LW415">
        <f>MOVI!DK410</f>
        <v>0</v>
      </c>
      <c r="LX415">
        <f>MOVI!DL410</f>
        <v>0</v>
      </c>
      <c r="LY415">
        <f>MOVI!DM410</f>
        <v>0</v>
      </c>
      <c r="LZ415">
        <f>MOVI!DN410</f>
        <v>0</v>
      </c>
      <c r="MA415">
        <f>MOVI!DO410</f>
        <v>0</v>
      </c>
      <c r="MB415" t="str">
        <f>MOVI!DP410</f>
        <v/>
      </c>
      <c r="MC415">
        <f>MOVI!DQ410</f>
        <v>0</v>
      </c>
      <c r="MD415">
        <f>MOVI!DR410</f>
        <v>0</v>
      </c>
      <c r="ME415" t="str">
        <f>VLOOKUP(C415,MOVI!C:DV,121,0)</f>
        <v/>
      </c>
      <c r="MF415" s="252"/>
      <c r="MG415" t="str">
        <f t="shared" si="672"/>
        <v/>
      </c>
      <c r="MH415" t="str">
        <f>VLOOKUP(C415,MOVI!C:DT,122,0)</f>
        <v>Việt PhúSouth</v>
      </c>
      <c r="MI415" s="252" t="str">
        <f>VLOOKUP(C415,FPT!B:DS,112,0)</f>
        <v>Việt PhúSouth</v>
      </c>
      <c r="MJ415" t="str">
        <f t="shared" si="780"/>
        <v/>
      </c>
    </row>
    <row r="416" spans="1:348" x14ac:dyDescent="0.25">
      <c r="A416">
        <v>408</v>
      </c>
      <c r="B416" s="63">
        <v>6300</v>
      </c>
      <c r="C416" s="271" t="s">
        <v>873</v>
      </c>
      <c r="D416" t="str">
        <f>VLOOKUP(C416,MOVI!C:D,2,0)</f>
        <v>Trần Hữu Phúc</v>
      </c>
      <c r="E416" t="str">
        <f>VLOOKUP(C416,FPT!B:C,2,0)</f>
        <v>Trần Hữu Phúc</v>
      </c>
      <c r="F416" t="str">
        <f t="shared" si="673"/>
        <v/>
      </c>
      <c r="G416" t="str">
        <f>VLOOKUP(C416,MOVI!C:E,3,0)</f>
        <v>Risk</v>
      </c>
      <c r="H416" t="str">
        <f>VLOOKUP(C416,FPT!B:F,3,0)</f>
        <v>Risk</v>
      </c>
      <c r="I416" t="str">
        <f t="shared" si="674"/>
        <v/>
      </c>
      <c r="J416" t="str">
        <f>VLOOKUP(C416,MOVI!C:H,4,0)</f>
        <v>Collection</v>
      </c>
      <c r="K416" t="str">
        <f>VLOOKUP(C416,FPT!B:I,4,0)</f>
        <v>Collection</v>
      </c>
      <c r="L416" t="str">
        <f t="shared" si="675"/>
        <v/>
      </c>
      <c r="M416" t="str">
        <f>VLOOKUP(C416,MOVI!C:DT,5,0)</f>
        <v>Associate</v>
      </c>
      <c r="N416" t="str">
        <f>VLOOKUP(C416,FPT!B:L,5,0)</f>
        <v>Associate</v>
      </c>
      <c r="O416" t="str">
        <f t="shared" si="676"/>
        <v/>
      </c>
      <c r="P416" t="str">
        <f>VLOOKUP(C416,MOVI!C:DT,6,0)</f>
        <v>Field Collector</v>
      </c>
      <c r="Q416" t="str">
        <f>VLOOKUP(C416,FPT!B:O,6,0)</f>
        <v>Field Collector</v>
      </c>
      <c r="R416" t="str">
        <f t="shared" si="677"/>
        <v/>
      </c>
      <c r="S416" t="str">
        <f>VLOOKUP(C416,MOVI!C:DT,7,0)</f>
        <v>South</v>
      </c>
      <c r="T416" t="str">
        <f>VLOOKUP(C416,FPT!B:R,7,0)</f>
        <v>South</v>
      </c>
      <c r="U416" t="str">
        <f t="shared" si="678"/>
        <v/>
      </c>
      <c r="V416" t="str">
        <f>VLOOKUP(C416,MOVI!C:DT,8,0)</f>
        <v>Việt Phú</v>
      </c>
      <c r="W416" t="str">
        <f>VLOOKUP(C416,FPT!B:U,8,0)</f>
        <v>Việt Phú</v>
      </c>
      <c r="X416" t="str">
        <f t="shared" si="679"/>
        <v/>
      </c>
      <c r="Y416" t="str">
        <f>VLOOKUP(C416,MOVI!C:DT,9,0)</f>
        <v>Full-time</v>
      </c>
      <c r="Z416" t="str">
        <f>VLOOKUP(C416,FPT!B:X,9,0)</f>
        <v>Full-time</v>
      </c>
      <c r="AA416" t="str">
        <f t="shared" si="680"/>
        <v/>
      </c>
      <c r="AB416" t="str">
        <f>VLOOKUP(C416,MOVI!C:DT,10,0)</f>
        <v>Probation</v>
      </c>
      <c r="AC416" t="str">
        <f>VLOOKUP(C416,FPT!B:AA,10,0)</f>
        <v>Probation</v>
      </c>
      <c r="AD416" t="str">
        <f t="shared" si="681"/>
        <v/>
      </c>
      <c r="AE416" s="247">
        <f>VLOOKUP(C416,MOVI!C:DT,11,0)</f>
        <v>44540</v>
      </c>
      <c r="AF416" s="247">
        <f>VLOOKUP(C416,FPT!B:AD,11,0)</f>
        <v>44540</v>
      </c>
      <c r="AG416" t="str">
        <f t="shared" si="682"/>
        <v/>
      </c>
      <c r="AH416" s="260" t="str">
        <f>VLOOKUP(C416,MOVI!C:DT,12,0)</f>
        <v/>
      </c>
      <c r="AI416" s="260"/>
      <c r="AJ416" t="str">
        <f t="shared" si="782"/>
        <v/>
      </c>
      <c r="AK416">
        <f>VLOOKUP(C416,MOVI!C:DT,13,0)</f>
        <v>0</v>
      </c>
      <c r="AL416" s="247">
        <f>VLOOKUP(C416,FPT!B:AJ,13,0)</f>
        <v>0</v>
      </c>
      <c r="AM416" t="str">
        <f t="shared" si="781"/>
        <v/>
      </c>
      <c r="AN416" s="247">
        <f>VLOOKUP(C416,MOVI!C:DT,14,0)</f>
        <v>0</v>
      </c>
      <c r="AO416" s="247">
        <f>VLOOKUP(C416,FPT!B:AM,14,0)</f>
        <v>0</v>
      </c>
      <c r="AP416" t="str">
        <f t="shared" si="683"/>
        <v/>
      </c>
      <c r="AQ416" t="str">
        <f>VLOOKUP(C416,MOVI!C:DT,15,0)</f>
        <v>JO</v>
      </c>
      <c r="AR416" s="247" t="str">
        <f>VLOOKUP(C416,FPT!B:AP,15,0)</f>
        <v>JO</v>
      </c>
      <c r="AS416" t="str">
        <f t="shared" si="684"/>
        <v/>
      </c>
      <c r="AT416" s="282">
        <f>VLOOKUP(C416,MOVI!C:DT,16,0)</f>
        <v>0.1</v>
      </c>
      <c r="AU416" s="247" t="str">
        <f>VLOOKUP(C416,FPT!B:AS,16,0)</f>
        <v>10%</v>
      </c>
      <c r="AV416" t="str">
        <f t="shared" si="685"/>
        <v>Lệch</v>
      </c>
      <c r="AW416" t="str">
        <f>VLOOKUP(C416,MOVI!C:DT,17,0)</f>
        <v>L</v>
      </c>
      <c r="AX416" s="247" t="str">
        <f>VLOOKUP(C416,FPT!B:AV,17,0)</f>
        <v>L</v>
      </c>
      <c r="AY416" t="str">
        <f t="shared" si="686"/>
        <v/>
      </c>
      <c r="AZ416">
        <f>VLOOKUP(C416,MOVI!C:DT,18,0)</f>
        <v>0</v>
      </c>
      <c r="BA416" s="247">
        <f>VLOOKUP(C416,FPT!B:AY,18,0)</f>
        <v>0</v>
      </c>
      <c r="BB416" t="str">
        <f t="shared" si="687"/>
        <v/>
      </c>
      <c r="BC416" s="275">
        <f>VLOOKUP(C416,MOVI!C:DT,19,0)</f>
        <v>5000000</v>
      </c>
      <c r="BD416" s="275">
        <f>VLOOKUP(C416,FPT!B:BB,19,0)</f>
        <v>5000000</v>
      </c>
      <c r="BE416" t="str">
        <f t="shared" si="688"/>
        <v/>
      </c>
      <c r="BF416">
        <f>VLOOKUP(C416,MOVI!C:DT,20,0)</f>
        <v>0</v>
      </c>
      <c r="BG416" s="252">
        <f>VLOOKUP(C416,FPT!B:BE,20,0)</f>
        <v>0</v>
      </c>
      <c r="BH416" t="str">
        <f t="shared" si="689"/>
        <v/>
      </c>
      <c r="BI416" s="275">
        <f>VLOOKUP(C416,MOVI!C:DT,21,0)</f>
        <v>5000000</v>
      </c>
      <c r="BJ416" s="275">
        <f>VLOOKUP(C416,FPT!B:BH,21,0)</f>
        <v>5000000</v>
      </c>
      <c r="BK416" t="str">
        <f t="shared" si="690"/>
        <v/>
      </c>
      <c r="BL416" s="275">
        <f>VLOOKUP(C416,MOVI!C:DT,22,0)</f>
        <v>0</v>
      </c>
      <c r="BM416" s="275">
        <f>VLOOKUP(C416,FPT!B:BK,22,0)</f>
        <v>0</v>
      </c>
      <c r="BN416" t="str">
        <f t="shared" si="691"/>
        <v/>
      </c>
      <c r="BO416" s="275">
        <f>VLOOKUP(C416,MOVI!C:DT,23,0)</f>
        <v>500000</v>
      </c>
      <c r="BP416" s="275">
        <f>VLOOKUP(C416,FPT!B:BN,23,0)</f>
        <v>500000</v>
      </c>
      <c r="BQ416" t="str">
        <f t="shared" si="692"/>
        <v/>
      </c>
      <c r="BR416" s="275">
        <f>VLOOKUP(C416,MOVI!C:DT,24,0)</f>
        <v>0</v>
      </c>
      <c r="BS416" s="275">
        <f>VLOOKUP(C416,FPT!B:BQ,24,0)</f>
        <v>0</v>
      </c>
      <c r="BT416" t="str">
        <f t="shared" si="693"/>
        <v/>
      </c>
      <c r="BU416" s="275">
        <f>VLOOKUP(C416,MOVI!C:DT,25,0)</f>
        <v>0</v>
      </c>
      <c r="BV416" s="275">
        <f>VLOOKUP(C416,FPT!B:BT,25,0)</f>
        <v>0</v>
      </c>
      <c r="BW416" t="str">
        <f t="shared" si="694"/>
        <v/>
      </c>
      <c r="BX416" s="275">
        <f>VLOOKUP(C416,MOVI!C:DT,26,0)</f>
        <v>0</v>
      </c>
      <c r="BY416" s="275">
        <f>VLOOKUP(C416,FPT!B:BW,26,0)</f>
        <v>0</v>
      </c>
      <c r="BZ416" t="str">
        <f t="shared" si="695"/>
        <v/>
      </c>
      <c r="CA416" s="275">
        <f>VLOOKUP(C416,MOVI!C:DT,27,0)</f>
        <v>0</v>
      </c>
      <c r="CB416" s="275">
        <f>VLOOKUP(C416,FPT!B:BZ,27,0)</f>
        <v>0</v>
      </c>
      <c r="CC416" t="str">
        <f t="shared" si="696"/>
        <v/>
      </c>
      <c r="CD416" s="275">
        <f>VLOOKUP(C416,MOVI!C:DT,28,0)</f>
        <v>500000</v>
      </c>
      <c r="CE416" s="275">
        <f>VLOOKUP(C416,FPT!B:CC,28,0)</f>
        <v>500000</v>
      </c>
      <c r="CF416" t="str">
        <f t="shared" si="697"/>
        <v/>
      </c>
      <c r="CG416" t="str">
        <f>VLOOKUP(C416,MOVI!C:DT,29,0)</f>
        <v>CN</v>
      </c>
      <c r="CH416" s="252" t="str">
        <f>VLOOKUP(C416,FPT!B:CF,29,0)</f>
        <v>CN</v>
      </c>
      <c r="CI416" t="str">
        <f t="shared" si="698"/>
        <v/>
      </c>
      <c r="CJ416">
        <f>VLOOKUP(C416,MOVI!C:DT,30,0)</f>
        <v>26</v>
      </c>
      <c r="CK416" s="252">
        <f>VLOOKUP(C416,FPT!B:CI,30,0)</f>
        <v>26</v>
      </c>
      <c r="CL416" t="str">
        <f t="shared" si="699"/>
        <v/>
      </c>
      <c r="CM416">
        <f>VLOOKUP(C416,MOVI!C:DT,31,0)</f>
        <v>14</v>
      </c>
      <c r="CN416" s="252">
        <f>VLOOKUP(C416,FPT!B:CL,31,0)</f>
        <v>14</v>
      </c>
      <c r="CO416" t="str">
        <f t="shared" si="700"/>
        <v/>
      </c>
      <c r="CP416" s="275">
        <f>VLOOKUP(C416,MOVI!C:DT,32,0)</f>
        <v>0</v>
      </c>
      <c r="CQ416" s="275">
        <f>VLOOKUP(C416,FPT!B:CO,32,0)</f>
        <v>0</v>
      </c>
      <c r="CR416" t="str">
        <f t="shared" si="701"/>
        <v/>
      </c>
      <c r="CS416" s="275">
        <f>VLOOKUP(C416,MOVI!C:DT,33,0)</f>
        <v>0</v>
      </c>
      <c r="CT416" s="275">
        <f>VLOOKUP(C416,FPT!B:CR,33,0)</f>
        <v>0</v>
      </c>
      <c r="CU416" t="str">
        <f t="shared" si="702"/>
        <v/>
      </c>
      <c r="CV416" s="275">
        <f>VLOOKUP(C416,MOVI!C:DT,34,0)</f>
        <v>0</v>
      </c>
      <c r="CW416" s="275">
        <f>VLOOKUP(C416,FPT!B:CU,34,0)</f>
        <v>0</v>
      </c>
      <c r="CX416" t="str">
        <f t="shared" si="703"/>
        <v/>
      </c>
      <c r="CY416" s="275">
        <f>VLOOKUP(C416,MOVI!C:DT,35,0)</f>
        <v>14</v>
      </c>
      <c r="CZ416" s="275">
        <f>VLOOKUP(C416,FPT!B:CX,35,0)</f>
        <v>14</v>
      </c>
      <c r="DA416" t="str">
        <f t="shared" si="704"/>
        <v/>
      </c>
      <c r="DB416" s="275">
        <f>VLOOKUP(C416,MOVI!C:DT,36,0)</f>
        <v>0</v>
      </c>
      <c r="DC416" s="275">
        <f>VLOOKUP(C416,FPT!B:DA,36,0)</f>
        <v>0</v>
      </c>
      <c r="DD416" t="str">
        <f t="shared" si="705"/>
        <v/>
      </c>
      <c r="DE416" s="275">
        <f>VLOOKUP(C416,MOVI!C:DT,37,0)</f>
        <v>0</v>
      </c>
      <c r="DF416" s="275">
        <f>VLOOKUP(C416,FPT!B:DD,37,0)</f>
        <v>0</v>
      </c>
      <c r="DG416" t="str">
        <f t="shared" si="706"/>
        <v/>
      </c>
      <c r="DH416" s="275">
        <f>VLOOKUP(C416,MOVI!C:DT,38,0)</f>
        <v>0</v>
      </c>
      <c r="DI416" s="275">
        <f>VLOOKUP(C416,FPT!B:DG,38,0)</f>
        <v>0</v>
      </c>
      <c r="DJ416" t="str">
        <f t="shared" si="707"/>
        <v/>
      </c>
      <c r="DK416" s="275">
        <f>VLOOKUP(C416,MOVI!C:DT,39,0)</f>
        <v>0</v>
      </c>
      <c r="DL416" s="275">
        <f>VLOOKUP(C416,FPT!B:DJ,39,0)</f>
        <v>0</v>
      </c>
      <c r="DM416" t="str">
        <f t="shared" si="708"/>
        <v/>
      </c>
      <c r="DN416" s="275">
        <f>VLOOKUP(C416,MOVI!C:DT,40,0)</f>
        <v>0</v>
      </c>
      <c r="DO416" s="275">
        <f>VLOOKUP(C416,FPT!B:DM,40,0)</f>
        <v>0</v>
      </c>
      <c r="DP416" t="str">
        <f t="shared" si="709"/>
        <v/>
      </c>
      <c r="DQ416" s="275">
        <f>VLOOKUP(C416,MOVI!C:DT,41,0)</f>
        <v>0</v>
      </c>
      <c r="DR416" s="275">
        <f>VLOOKUP(C416,FPT!B:DP,41,0)</f>
        <v>0</v>
      </c>
      <c r="DS416" t="str">
        <f t="shared" si="710"/>
        <v/>
      </c>
      <c r="DT416" s="275">
        <f>VLOOKUP(C416,MOVI!C:DT,42,0)</f>
        <v>2692308</v>
      </c>
      <c r="DU416" s="275">
        <f>ROUND(VLOOKUP(C416,FPT!B:DS,42,0),0)</f>
        <v>2692308</v>
      </c>
      <c r="DV416" t="str">
        <f t="shared" si="711"/>
        <v/>
      </c>
      <c r="DW416" s="275">
        <f>VLOOKUP(C416,MOVI!C:DT,43,0)</f>
        <v>0</v>
      </c>
      <c r="DX416" s="275">
        <f>VLOOKUP(C416,FPT!B:DV,43,0)</f>
        <v>0</v>
      </c>
      <c r="DY416" t="str">
        <f t="shared" si="712"/>
        <v/>
      </c>
      <c r="DZ416" s="275">
        <f>VLOOKUP(C416,MOVI!C:DT,44,0)</f>
        <v>0</v>
      </c>
      <c r="EA416" s="275">
        <f>VLOOKUP(C416,FPT!B:DY,44,0)</f>
        <v>0</v>
      </c>
      <c r="EB416" t="str">
        <f t="shared" si="713"/>
        <v/>
      </c>
      <c r="EC416" s="275">
        <f>VLOOKUP(C416,MOVI!C:DT,45,0)</f>
        <v>2692308</v>
      </c>
      <c r="ED416" s="275">
        <f>ROUND(VLOOKUP(C416,FPT!B:EB,45,0),0)</f>
        <v>2692308</v>
      </c>
      <c r="EE416" t="str">
        <f t="shared" si="714"/>
        <v/>
      </c>
      <c r="EF416" s="275">
        <f>VLOOKUP(C416,MOVI!C:DT,46,0)</f>
        <v>0</v>
      </c>
      <c r="EG416" s="275">
        <f>VLOOKUP(C416,FPT!B:EE,46,0)</f>
        <v>0</v>
      </c>
      <c r="EH416" t="str">
        <f t="shared" si="715"/>
        <v/>
      </c>
      <c r="EI416" s="275">
        <f>VLOOKUP(C416,MOVI!C:DT,47,0)</f>
        <v>269231</v>
      </c>
      <c r="EJ416" s="275">
        <f>VLOOKUP(C416,FPT!B:EH,47,0)</f>
        <v>269231</v>
      </c>
      <c r="EK416" t="str">
        <f t="shared" si="716"/>
        <v/>
      </c>
      <c r="EL416" s="275">
        <f>VLOOKUP(C416,MOVI!C:DT,48,0)</f>
        <v>0</v>
      </c>
      <c r="EM416" s="275">
        <f>VLOOKUP(C416,FPT!B:EK,48,0)</f>
        <v>0</v>
      </c>
      <c r="EN416" t="str">
        <f t="shared" si="717"/>
        <v/>
      </c>
      <c r="EO416" s="275">
        <f>VLOOKUP(C416,MOVI!C:DT,49,0)</f>
        <v>0</v>
      </c>
      <c r="EP416" s="275">
        <f>VLOOKUP(C416,FPT!B:EN,49,0)</f>
        <v>0</v>
      </c>
      <c r="EQ416" t="str">
        <f t="shared" si="718"/>
        <v/>
      </c>
      <c r="ER416" s="275">
        <f>VLOOKUP(C416,MOVI!C:DT,50,0)</f>
        <v>0</v>
      </c>
      <c r="ES416" s="275">
        <f>VLOOKUP(C416,FPT!B:EQ,50,0)</f>
        <v>0</v>
      </c>
      <c r="ET416" t="str">
        <f t="shared" si="719"/>
        <v/>
      </c>
      <c r="EU416" s="275">
        <f>VLOOKUP(C416,MOVI!C:DT,51,0)</f>
        <v>0</v>
      </c>
      <c r="EV416" s="275">
        <f>VLOOKUP(C416,FPT!B:ET,51,0)</f>
        <v>0</v>
      </c>
      <c r="EW416" t="str">
        <f t="shared" si="720"/>
        <v/>
      </c>
      <c r="EX416" s="275">
        <f>VLOOKUP(C416,MOVI!C:DT,52,0)</f>
        <v>0</v>
      </c>
      <c r="EY416" s="275">
        <f>VLOOKUP(C416,FPT!B:EW,52,0)</f>
        <v>0</v>
      </c>
      <c r="EZ416" t="str">
        <f t="shared" si="721"/>
        <v/>
      </c>
      <c r="FA416" s="275">
        <f>VLOOKUP(C416,MOVI!C:DT,53,0)</f>
        <v>0</v>
      </c>
      <c r="FB416" s="275">
        <f>VLOOKUP(C416,FPT!B:EZ,53,0)</f>
        <v>0</v>
      </c>
      <c r="FC416" t="str">
        <f t="shared" si="722"/>
        <v/>
      </c>
      <c r="FD416" s="275">
        <f>VLOOKUP(C416,MOVI!C:DT,54,0)</f>
        <v>0</v>
      </c>
      <c r="FE416" s="275">
        <f>VLOOKUP(C416,FPT!B:FC,54,0)</f>
        <v>0</v>
      </c>
      <c r="FF416" t="str">
        <f t="shared" si="723"/>
        <v/>
      </c>
      <c r="FG416" s="275">
        <f>VLOOKUP(C416,MOVI!C:DT,55,0)</f>
        <v>0</v>
      </c>
      <c r="FH416" s="275">
        <f>VLOOKUP(C416,FPT!B:FF,55,0)</f>
        <v>0</v>
      </c>
      <c r="FI416" t="str">
        <f t="shared" si="724"/>
        <v/>
      </c>
      <c r="FJ416" s="275">
        <f>VLOOKUP(C416,MOVI!C:DT,56,0)</f>
        <v>269231</v>
      </c>
      <c r="FK416" s="275">
        <f>VLOOKUP(C416,FPT!B:FI,56,0)</f>
        <v>269231</v>
      </c>
      <c r="FL416" t="str">
        <f t="shared" si="725"/>
        <v/>
      </c>
      <c r="FM416" s="275">
        <f>VLOOKUP(C416,MOVI!C:DT,57,0)</f>
        <v>0</v>
      </c>
      <c r="FN416" s="275">
        <f>VLOOKUP(C416,FPT!B:FL,57,0)</f>
        <v>0</v>
      </c>
      <c r="FO416" t="str">
        <f t="shared" si="726"/>
        <v/>
      </c>
      <c r="FP416" s="275">
        <f>VLOOKUP(C416,MOVI!C:DT,58,0)</f>
        <v>0</v>
      </c>
      <c r="FQ416" s="275">
        <f>VLOOKUP(C416,FPT!B:FO,58,0)</f>
        <v>0</v>
      </c>
      <c r="FR416" t="str">
        <f t="shared" si="727"/>
        <v/>
      </c>
      <c r="FS416" s="275">
        <f>VLOOKUP(C416,MOVI!C:DT,59,0)</f>
        <v>0</v>
      </c>
      <c r="FT416" s="275">
        <f>VLOOKUP(C416,FPT!B:FR,59,0)</f>
        <v>0</v>
      </c>
      <c r="FU416" t="str">
        <f t="shared" si="728"/>
        <v/>
      </c>
      <c r="FV416" s="275">
        <f>VLOOKUP(C416,MOVI!C:DT,60,0)</f>
        <v>0</v>
      </c>
      <c r="FW416" s="275">
        <f>VLOOKUP(C416,FPT!B:FU,60,0)</f>
        <v>0</v>
      </c>
      <c r="FX416" t="str">
        <f t="shared" si="729"/>
        <v/>
      </c>
      <c r="FY416" s="275">
        <f>VLOOKUP(C416,MOVI!C:DT,61,0)</f>
        <v>0</v>
      </c>
      <c r="FZ416" s="275">
        <f>VLOOKUP(C416,FPT!B:FX,61,0)</f>
        <v>0</v>
      </c>
      <c r="GA416" t="str">
        <f t="shared" si="730"/>
        <v/>
      </c>
      <c r="GB416" s="275">
        <f>VLOOKUP(C416,MOVI!C:DT,62,0)</f>
        <v>0</v>
      </c>
      <c r="GC416" s="275">
        <f>VLOOKUP(C416,FPT!B:GA,62,0)</f>
        <v>0</v>
      </c>
      <c r="GD416" t="str">
        <f t="shared" si="731"/>
        <v/>
      </c>
      <c r="GE416" s="275">
        <f>VLOOKUP(C416,MOVI!C:DT,63,0)</f>
        <v>0</v>
      </c>
      <c r="GF416" s="275">
        <f>VLOOKUP(C416,FPT!B:GD,63,0)</f>
        <v>0</v>
      </c>
      <c r="GG416" t="str">
        <f t="shared" si="732"/>
        <v/>
      </c>
      <c r="GH416" s="275">
        <f>VLOOKUP(C416,MOVI!C:DT,64,0)</f>
        <v>0</v>
      </c>
      <c r="GI416" s="275">
        <f>VLOOKUP(C416,FPT!B:GG,64,0)</f>
        <v>0</v>
      </c>
      <c r="GJ416" t="str">
        <f t="shared" si="733"/>
        <v/>
      </c>
      <c r="GK416" s="275">
        <f>VLOOKUP(C416,MOVI!C:DT,65,0)</f>
        <v>0</v>
      </c>
      <c r="GL416" s="275">
        <f>VLOOKUP(C416,FPT!B:GJ,65,0)</f>
        <v>0</v>
      </c>
      <c r="GM416" t="str">
        <f t="shared" si="734"/>
        <v/>
      </c>
      <c r="GN416" s="275">
        <f>VLOOKUP(C416,MOVI!C:DT,66,0)</f>
        <v>0</v>
      </c>
      <c r="GO416" s="275">
        <f>VLOOKUP(C416,FPT!B:GM,66,0)</f>
        <v>0</v>
      </c>
      <c r="GP416" t="str">
        <f t="shared" si="735"/>
        <v/>
      </c>
      <c r="GQ416" s="275">
        <f>VLOOKUP(C416,MOVI!C:DT,67,0)</f>
        <v>0</v>
      </c>
      <c r="GR416" s="275">
        <f>VLOOKUP(C416,FPT!B:GP,67,0)</f>
        <v>0</v>
      </c>
      <c r="GS416" t="str">
        <f t="shared" si="736"/>
        <v/>
      </c>
      <c r="GT416" s="275">
        <f>VLOOKUP(C416,MOVI!C:DT,68,0)</f>
        <v>0</v>
      </c>
      <c r="GU416" s="275">
        <f>VLOOKUP(C416,FPT!B:GS,68,0)</f>
        <v>0</v>
      </c>
      <c r="GV416" t="str">
        <f t="shared" si="737"/>
        <v/>
      </c>
      <c r="GW416" s="275">
        <f>VLOOKUP(C416,MOVI!C:DT,69,0)</f>
        <v>0</v>
      </c>
      <c r="GX416" s="275">
        <f>VLOOKUP(C416,FPT!B:GV,69,0)</f>
        <v>0</v>
      </c>
      <c r="GY416" t="str">
        <f t="shared" si="738"/>
        <v/>
      </c>
      <c r="GZ416" s="275">
        <f>VLOOKUP(C416,MOVI!C:DT,70,0)</f>
        <v>0</v>
      </c>
      <c r="HA416" s="275">
        <f>VLOOKUP(C416,FPT!B:GY,70,0)</f>
        <v>0</v>
      </c>
      <c r="HB416" t="str">
        <f t="shared" si="739"/>
        <v/>
      </c>
      <c r="HC416" s="275">
        <f>VLOOKUP(C416,MOVI!C:DT,71,0)</f>
        <v>2961539</v>
      </c>
      <c r="HD416" s="275">
        <f>ROUND(VLOOKUP(C416,FPT!B:HB,71,0),0)</f>
        <v>2961539</v>
      </c>
      <c r="HE416" t="str">
        <f t="shared" si="740"/>
        <v/>
      </c>
      <c r="HF416" s="275">
        <f>ROUND(VLOOKUP(C416,MOVI!C:DT,72,0),0)</f>
        <v>0</v>
      </c>
      <c r="HG416" s="275">
        <f>ROUND(VLOOKUP(C416,FPT!B:HE,72,0),0)</f>
        <v>0</v>
      </c>
      <c r="HH416" t="str">
        <f t="shared" si="741"/>
        <v/>
      </c>
      <c r="HI416" s="275">
        <f>VLOOKUP(C416,MOVI!C:DT,73,0)</f>
        <v>0</v>
      </c>
      <c r="HJ416" s="275">
        <f>VLOOKUP(C416,FPT!B:HH,73,0)</f>
        <v>0</v>
      </c>
      <c r="HK416" t="str">
        <f t="shared" si="742"/>
        <v/>
      </c>
      <c r="HL416" s="275">
        <f>VLOOKUP(C416,MOVI!C:DT,74,0)</f>
        <v>0</v>
      </c>
      <c r="HM416" s="275">
        <f>VLOOKUP(C416,FPT!B:HK,74,0)</f>
        <v>0</v>
      </c>
      <c r="HN416" t="str">
        <f t="shared" si="743"/>
        <v/>
      </c>
      <c r="HO416" s="275">
        <f>VLOOKUP(C416,MOVI!C:DT,75,0)</f>
        <v>0</v>
      </c>
      <c r="HP416" s="275">
        <f>VLOOKUP(C416,FPT!B:HN,75,0)</f>
        <v>0</v>
      </c>
      <c r="HQ416" t="str">
        <f t="shared" si="744"/>
        <v/>
      </c>
      <c r="HR416" s="275">
        <f>VLOOKUP(C416,MOVI!C:DT,76,0)</f>
        <v>0</v>
      </c>
      <c r="HS416" s="275">
        <f>VLOOKUP(C416,FPT!B:HQ,76,0)</f>
        <v>0</v>
      </c>
      <c r="HT416" t="str">
        <f t="shared" si="745"/>
        <v/>
      </c>
      <c r="HU416" s="275">
        <f>VLOOKUP(C416,MOVI!C:DT,77,0)</f>
        <v>0</v>
      </c>
      <c r="HV416" s="275">
        <f>VLOOKUP(C416,FPT!B:HT,77,0)</f>
        <v>0</v>
      </c>
      <c r="HW416" t="str">
        <f t="shared" si="746"/>
        <v/>
      </c>
      <c r="HX416" s="274">
        <f>VLOOKUP(C416,MOVI!C:CB,78,0)</f>
        <v>0</v>
      </c>
      <c r="HY416" s="261">
        <f>VLOOKUP(C416,FPT!$B:$CA,78,0)</f>
        <v>0</v>
      </c>
      <c r="HZ416" t="str">
        <f t="shared" si="747"/>
        <v/>
      </c>
      <c r="IA416" s="275">
        <f>VLOOKUP(C416,MOVI!C:CD,79,0)</f>
        <v>0</v>
      </c>
      <c r="IB416" s="275">
        <f>VLOOKUP(C416,FPT!B:HZ,79,0)</f>
        <v>0</v>
      </c>
      <c r="IC416" t="str">
        <f t="shared" si="748"/>
        <v/>
      </c>
      <c r="ID416" s="275">
        <f>VLOOKUP(C416,MOVI!C:CD,80,0)</f>
        <v>0</v>
      </c>
      <c r="IE416" s="275">
        <f>VLOOKUP(C416,FPT!B:IC,80,0)</f>
        <v>0</v>
      </c>
      <c r="IF416" t="str">
        <f t="shared" si="749"/>
        <v/>
      </c>
      <c r="IG416" s="275">
        <f>VLOOKUP(C416,MOVI!C:DT,81,0)</f>
        <v>0</v>
      </c>
      <c r="IH416" s="275">
        <f>VLOOKUP(C416,FPT!B:IF,81,0)</f>
        <v>0</v>
      </c>
      <c r="II416" t="str">
        <f t="shared" si="750"/>
        <v/>
      </c>
      <c r="IJ416" s="275">
        <f>VLOOKUP(C416,MOVI!C:DT,82,0)</f>
        <v>0</v>
      </c>
      <c r="IK416" s="275">
        <f>VLOOKUP(C416,FPT!B:II,82,0)</f>
        <v>0</v>
      </c>
      <c r="IL416" t="str">
        <f t="shared" si="751"/>
        <v/>
      </c>
      <c r="IM416" s="275">
        <f>ROUND(VLOOKUP(C416,MOVI!C:DT,83,0),0)</f>
        <v>0</v>
      </c>
      <c r="IN416" s="275">
        <f>ROUND(VLOOKUP(C416,FPT!B:IL,83,0),0)</f>
        <v>0</v>
      </c>
      <c r="IO416" t="str">
        <f t="shared" si="752"/>
        <v/>
      </c>
      <c r="IP416" s="275">
        <f>ROUND(VLOOKUP(C416,MOVI!C:DT,84,0),0)</f>
        <v>2961539</v>
      </c>
      <c r="IQ416" s="275">
        <f>ROUND(VLOOKUP(C416,FPT!B:IO,84,0),0)</f>
        <v>2961539</v>
      </c>
      <c r="IR416" t="str">
        <f t="shared" si="753"/>
        <v/>
      </c>
      <c r="IS416" s="275">
        <f>ROUND(VLOOKUP(C416,MOVI!C:DT,85,0),0)</f>
        <v>296154</v>
      </c>
      <c r="IT416" s="275">
        <f>ROUND(VLOOKUP(C416,FPT!B:IR,85,0),0)</f>
        <v>296154</v>
      </c>
      <c r="IU416" t="str">
        <f t="shared" si="754"/>
        <v/>
      </c>
      <c r="IV416" s="275">
        <f>VLOOKUP(C416,MOVI!C:DT,86,0)</f>
        <v>0</v>
      </c>
      <c r="IW416" s="275">
        <f>VLOOKUP(C416,FPT!B:IU,86,0)</f>
        <v>0</v>
      </c>
      <c r="IX416" t="str">
        <f t="shared" si="755"/>
        <v/>
      </c>
      <c r="IY416" s="275">
        <f>ROUND(VLOOKUP(C416,MOVI!C:DT,87,0),0)</f>
        <v>296154</v>
      </c>
      <c r="IZ416" s="275">
        <f>ROUND(VLOOKUP(C416,FPT!B:IX,87,0),0)</f>
        <v>296154</v>
      </c>
      <c r="JA416" t="str">
        <f t="shared" si="756"/>
        <v/>
      </c>
      <c r="JB416" s="275">
        <f>VLOOKUP(C416,MOVI!C:DT,88,0)</f>
        <v>0</v>
      </c>
      <c r="JC416" s="275">
        <f>VLOOKUP(C416,FPT!B:JA,88,0)</f>
        <v>0</v>
      </c>
      <c r="JD416" t="str">
        <f t="shared" si="757"/>
        <v/>
      </c>
      <c r="JE416" s="275">
        <f>VLOOKUP(C416,MOVI!C:DT,89,0)</f>
        <v>0</v>
      </c>
      <c r="JF416" s="275">
        <f>VLOOKUP(C416,FPT!B:JD,89,0)</f>
        <v>0</v>
      </c>
      <c r="JG416" t="str">
        <f t="shared" si="758"/>
        <v/>
      </c>
      <c r="JH416" s="275">
        <f>VLOOKUP(C416,MOVI!C:DT,90,0)</f>
        <v>0</v>
      </c>
      <c r="JI416" s="275">
        <f>VLOOKUP(C416,FPT!B:JG,90,0)</f>
        <v>0</v>
      </c>
      <c r="JJ416" t="str">
        <f t="shared" si="759"/>
        <v/>
      </c>
      <c r="JK416" s="275">
        <f>VLOOKUP(C416,MOVI!C:DT,91,0)</f>
        <v>0</v>
      </c>
      <c r="JL416" s="275">
        <f>VLOOKUP(C416,FPT!B:JJ,91,0)</f>
        <v>0</v>
      </c>
      <c r="JM416" t="str">
        <f t="shared" si="760"/>
        <v/>
      </c>
      <c r="JN416" s="275">
        <f>VLOOKUP(C416,MOVI!C:DT,92,0)</f>
        <v>0</v>
      </c>
      <c r="JO416" s="275">
        <f>VLOOKUP(C416,FPT!B:JM,92,0)</f>
        <v>0</v>
      </c>
      <c r="JP416" t="str">
        <f t="shared" si="761"/>
        <v/>
      </c>
      <c r="JQ416" s="275">
        <f>VLOOKUP(C416,MOVI!C:DT,93,0)</f>
        <v>0</v>
      </c>
      <c r="JR416" s="275">
        <f>VLOOKUP(C416,FPT!B:JP,93,0)</f>
        <v>0</v>
      </c>
      <c r="JS416" t="str">
        <f t="shared" si="762"/>
        <v/>
      </c>
      <c r="JT416" s="275">
        <f>VLOOKUP(C416,MOVI!C:DT,94,0)</f>
        <v>0</v>
      </c>
      <c r="JU416" s="275">
        <f>VLOOKUP(C416,FPT!B:JS,94,0)</f>
        <v>0</v>
      </c>
      <c r="JV416" t="str">
        <f t="shared" si="763"/>
        <v/>
      </c>
      <c r="JW416" s="275">
        <f>VLOOKUP(C416,MOVI!C:DT,95,0)</f>
        <v>2665385</v>
      </c>
      <c r="JX416" s="275">
        <f>VLOOKUP(C416,FPT!B:JV,95,0)</f>
        <v>2665385</v>
      </c>
      <c r="JY416" t="str">
        <f t="shared" si="764"/>
        <v/>
      </c>
      <c r="JZ416" s="275">
        <f>VLOOKUP(C416,MOVI!C:DT,96,0)</f>
        <v>0</v>
      </c>
      <c r="KA416" s="275">
        <f>VLOOKUP(C416,FPT!B:JY,96,0)</f>
        <v>0</v>
      </c>
      <c r="KB416" t="str">
        <f t="shared" si="765"/>
        <v/>
      </c>
      <c r="KC416" s="275">
        <f>VLOOKUP(C416,MOVI!C:DT,97,0)</f>
        <v>2665385</v>
      </c>
      <c r="KD416" s="275">
        <f>VLOOKUP(C416,FPT!B:KB,97,0)</f>
        <v>2665385</v>
      </c>
      <c r="KE416" t="str">
        <f t="shared" si="766"/>
        <v/>
      </c>
      <c r="KF416" s="275">
        <f>VLOOKUP(C416,MOVI!C:DT,98,0)</f>
        <v>0</v>
      </c>
      <c r="KG416" s="275">
        <f>VLOOKUP(C416,FPT!B:KE,98,0)</f>
        <v>0</v>
      </c>
      <c r="KH416" t="str">
        <f t="shared" si="767"/>
        <v/>
      </c>
      <c r="KI416" s="275">
        <f>VLOOKUP(C416,MOVI!C:DT,99,0)</f>
        <v>0</v>
      </c>
      <c r="KJ416" s="275">
        <f>VLOOKUP(C416,FPT!B:KH,99,0)</f>
        <v>0</v>
      </c>
      <c r="KK416" t="str">
        <f t="shared" si="768"/>
        <v/>
      </c>
      <c r="KL416" s="275">
        <f>VLOOKUP(C416,MOVI!C:DT,100,0)</f>
        <v>0</v>
      </c>
      <c r="KM416" s="275">
        <f>VLOOKUP(C416,FPT!B:KK,100,0)</f>
        <v>0</v>
      </c>
      <c r="KN416" t="str">
        <f t="shared" si="769"/>
        <v/>
      </c>
      <c r="KO416" s="275">
        <f>VLOOKUP(C416,MOVI!C:DT,101,0)</f>
        <v>0</v>
      </c>
      <c r="KP416" s="275">
        <f>VLOOKUP(C416,FPT!B:KN,101,0)</f>
        <v>0</v>
      </c>
      <c r="KQ416" t="str">
        <f t="shared" si="770"/>
        <v/>
      </c>
      <c r="KR416" s="275">
        <f>VLOOKUP(C416,MOVI!C:DT,102,0)</f>
        <v>0</v>
      </c>
      <c r="KS416" s="275">
        <f>VLOOKUP(C416,FPT!B:KQ,102,0)</f>
        <v>0</v>
      </c>
      <c r="KT416" t="str">
        <f t="shared" si="771"/>
        <v/>
      </c>
      <c r="KU416" s="275">
        <f>VLOOKUP(C416,MOVI!C:DT,103,0)</f>
        <v>0</v>
      </c>
      <c r="KV416" s="275">
        <f>VLOOKUP(C416,FPT!B:KT,103,0)</f>
        <v>0</v>
      </c>
      <c r="KW416" t="str">
        <f t="shared" si="772"/>
        <v/>
      </c>
      <c r="KX416" s="275">
        <f>VLOOKUP(C416,MOVI!C:DT,104,0)</f>
        <v>0</v>
      </c>
      <c r="KY416" s="275">
        <f>VLOOKUP(C416,FPT!B:KW,104,0)</f>
        <v>0</v>
      </c>
      <c r="KZ416" t="str">
        <f t="shared" si="773"/>
        <v/>
      </c>
      <c r="LA416" s="275">
        <f>VLOOKUP(C416,MOVI!C:DT,105,0)</f>
        <v>0</v>
      </c>
      <c r="LB416" s="275">
        <f>VLOOKUP(C416,FPT!B:KZ,105,0)</f>
        <v>0</v>
      </c>
      <c r="LC416" t="str">
        <f t="shared" si="774"/>
        <v/>
      </c>
      <c r="LD416" s="275">
        <f>VLOOKUP(C416,MOVI!C:DT,106,0)</f>
        <v>2961539</v>
      </c>
      <c r="LE416" s="275">
        <f>VLOOKUP(C416,FPT!B:LC,106,0)</f>
        <v>2961539</v>
      </c>
      <c r="LF416" t="str">
        <f t="shared" si="775"/>
        <v/>
      </c>
      <c r="LG416" s="273">
        <f>VLOOKUP(C416,MOVI!C:DT,107,0)</f>
        <v>0</v>
      </c>
      <c r="LH416" s="273">
        <f>VLOOKUP(C416,FPT!B:LF,107,0)</f>
        <v>0</v>
      </c>
      <c r="LI416" t="str">
        <f t="shared" si="776"/>
        <v/>
      </c>
      <c r="LJ416" t="str">
        <f>VLOOKUP(C416,MOVI!C:DV,108,0)</f>
        <v>Việt PhúSouthRisk</v>
      </c>
      <c r="LK416" s="252" t="str">
        <f>VLOOKUP(C416,FPT!B:LI,108,0)</f>
        <v>Việt PhúSouthRisk</v>
      </c>
      <c r="LL416" t="str">
        <f t="shared" si="777"/>
        <v/>
      </c>
      <c r="LM416" s="275">
        <f>ROUND(VLOOKUP(C416,MOVI!C:DV,109,0),0)</f>
        <v>416667</v>
      </c>
      <c r="LN416" s="275">
        <f>ROUND(VLOOKUP(C416,FPT!B:LL,109,0),0)</f>
        <v>416667</v>
      </c>
      <c r="LO416" t="str">
        <f t="shared" si="778"/>
        <v/>
      </c>
      <c r="LP416" t="str">
        <f>VLOOKUP(C416,MOVI!C:DV,110,0)</f>
        <v>BDG</v>
      </c>
      <c r="LQ416" s="247" t="str">
        <f>VLOOKUP(C416,FPT!B:LO,110,0)</f>
        <v>BDG</v>
      </c>
      <c r="LR416" t="str">
        <f t="shared" si="779"/>
        <v/>
      </c>
      <c r="LS416">
        <f>MOVI!DI411</f>
        <v>14</v>
      </c>
      <c r="LV416">
        <f>MOVI!DJ411</f>
        <v>0</v>
      </c>
      <c r="LW416">
        <f>MOVI!DK411</f>
        <v>0</v>
      </c>
      <c r="LX416">
        <f>MOVI!DL411</f>
        <v>0</v>
      </c>
      <c r="LY416">
        <f>MOVI!DM411</f>
        <v>0</v>
      </c>
      <c r="LZ416">
        <f>MOVI!DN411</f>
        <v>0</v>
      </c>
      <c r="MA416">
        <f>MOVI!DO411</f>
        <v>0</v>
      </c>
      <c r="MB416" t="str">
        <f>MOVI!DP411</f>
        <v/>
      </c>
      <c r="MC416">
        <f>MOVI!DQ411</f>
        <v>0</v>
      </c>
      <c r="MD416">
        <f>MOVI!DR411</f>
        <v>0</v>
      </c>
      <c r="ME416" t="str">
        <f>VLOOKUP(C416,MOVI!C:DV,121,0)</f>
        <v/>
      </c>
      <c r="MF416" s="252"/>
      <c r="MG416" t="str">
        <f t="shared" si="672"/>
        <v/>
      </c>
      <c r="MH416" t="str">
        <f>VLOOKUP(C416,MOVI!C:DT,122,0)</f>
        <v>Việt PhúSouth</v>
      </c>
      <c r="MI416" s="252" t="str">
        <f>VLOOKUP(C416,FPT!B:DS,112,0)</f>
        <v>Việt PhúSouth</v>
      </c>
      <c r="MJ416" t="str">
        <f t="shared" si="780"/>
        <v/>
      </c>
    </row>
    <row r="417" spans="1:348" x14ac:dyDescent="0.25">
      <c r="A417">
        <v>409</v>
      </c>
      <c r="B417" s="63">
        <v>6302</v>
      </c>
      <c r="C417" s="271" t="s">
        <v>1175</v>
      </c>
      <c r="D417" t="str">
        <f>VLOOKUP(C417,MOVI!C:D,2,0)</f>
        <v>Phan Huỳnh Phi Du</v>
      </c>
      <c r="E417" t="str">
        <f>VLOOKUP(C417,FPT!B:C,2,0)</f>
        <v>Phan Huỳnh Phi Du</v>
      </c>
      <c r="F417" t="str">
        <f t="shared" si="673"/>
        <v/>
      </c>
      <c r="G417" t="str">
        <f>VLOOKUP(C417,MOVI!C:E,3,0)</f>
        <v>Sales</v>
      </c>
      <c r="H417" t="str">
        <f>VLOOKUP(C417,FPT!B:F,3,0)</f>
        <v>Sales</v>
      </c>
      <c r="I417" t="str">
        <f t="shared" si="674"/>
        <v/>
      </c>
      <c r="J417" t="str">
        <f>VLOOKUP(C417,MOVI!C:H,4,0)</f>
        <v>Field Sales</v>
      </c>
      <c r="K417" t="str">
        <f>VLOOKUP(C417,FPT!B:I,4,0)</f>
        <v>Field Sales</v>
      </c>
      <c r="L417" t="str">
        <f t="shared" si="675"/>
        <v/>
      </c>
      <c r="M417" t="str">
        <f>VLOOKUP(C417,MOVI!C:DT,5,0)</f>
        <v>Associate</v>
      </c>
      <c r="N417" t="str">
        <f>VLOOKUP(C417,FPT!B:L,5,0)</f>
        <v>Associate</v>
      </c>
      <c r="O417" t="str">
        <f t="shared" si="676"/>
        <v/>
      </c>
      <c r="P417" t="str">
        <f>VLOOKUP(C417,MOVI!C:DT,6,0)</f>
        <v>Field Sales</v>
      </c>
      <c r="Q417" t="str">
        <f>VLOOKUP(C417,FPT!B:O,6,0)</f>
        <v>Field sales</v>
      </c>
      <c r="R417" t="str">
        <f t="shared" si="677"/>
        <v/>
      </c>
      <c r="S417" t="str">
        <f>VLOOKUP(C417,MOVI!C:DT,7,0)</f>
        <v>South</v>
      </c>
      <c r="T417" t="str">
        <f>VLOOKUP(C417,FPT!B:R,7,0)</f>
        <v>South</v>
      </c>
      <c r="U417" t="str">
        <f t="shared" si="678"/>
        <v/>
      </c>
      <c r="V417" t="str">
        <f>VLOOKUP(C417,MOVI!C:DT,8,0)</f>
        <v>Movi</v>
      </c>
      <c r="W417" t="str">
        <f>VLOOKUP(C417,FPT!B:U,8,0)</f>
        <v>Movi</v>
      </c>
      <c r="X417" t="str">
        <f t="shared" si="679"/>
        <v/>
      </c>
      <c r="Y417" t="str">
        <f>VLOOKUP(C417,MOVI!C:DT,9,0)</f>
        <v>Full-time</v>
      </c>
      <c r="Z417" t="str">
        <f>VLOOKUP(C417,FPT!B:X,9,0)</f>
        <v>Full-time</v>
      </c>
      <c r="AA417" t="str">
        <f t="shared" si="680"/>
        <v/>
      </c>
      <c r="AB417" t="str">
        <f>VLOOKUP(C417,MOVI!C:DT,10,0)</f>
        <v>Probation</v>
      </c>
      <c r="AC417" t="str">
        <f>VLOOKUP(C417,FPT!B:AA,10,0)</f>
        <v>Probation</v>
      </c>
      <c r="AD417" t="str">
        <f t="shared" si="681"/>
        <v/>
      </c>
      <c r="AE417" s="247">
        <f>VLOOKUP(C417,MOVI!C:DT,11,0)</f>
        <v>44545</v>
      </c>
      <c r="AF417" s="247">
        <f>VLOOKUP(C417,FPT!B:AD,11,0)</f>
        <v>44545</v>
      </c>
      <c r="AG417" t="str">
        <f t="shared" si="682"/>
        <v/>
      </c>
      <c r="AH417" s="260" t="str">
        <f>VLOOKUP(C417,MOVI!C:DT,12,0)</f>
        <v/>
      </c>
      <c r="AI417" s="260"/>
      <c r="AJ417" t="str">
        <f t="shared" si="782"/>
        <v/>
      </c>
      <c r="AK417">
        <f>VLOOKUP(C417,MOVI!C:DT,13,0)</f>
        <v>0</v>
      </c>
      <c r="AL417" s="247">
        <f>VLOOKUP(C417,FPT!B:AJ,13,0)</f>
        <v>0</v>
      </c>
      <c r="AM417" t="str">
        <f t="shared" si="781"/>
        <v/>
      </c>
      <c r="AN417" s="247">
        <f>VLOOKUP(C417,MOVI!C:DT,14,0)</f>
        <v>0</v>
      </c>
      <c r="AO417" s="247">
        <f>VLOOKUP(C417,FPT!B:AM,14,0)</f>
        <v>0</v>
      </c>
      <c r="AP417" t="str">
        <f t="shared" si="683"/>
        <v/>
      </c>
      <c r="AQ417" t="str">
        <f>VLOOKUP(C417,MOVI!C:DT,15,0)</f>
        <v>JO</v>
      </c>
      <c r="AR417" s="247" t="str">
        <f>VLOOKUP(C417,FPT!B:AP,15,0)</f>
        <v>JO</v>
      </c>
      <c r="AS417" t="str">
        <f t="shared" si="684"/>
        <v/>
      </c>
      <c r="AT417" s="282">
        <f>VLOOKUP(C417,MOVI!C:DT,16,0)</f>
        <v>0.1</v>
      </c>
      <c r="AU417" s="247" t="str">
        <f>VLOOKUP(C417,FPT!B:AS,16,0)</f>
        <v>10%</v>
      </c>
      <c r="AV417" t="str">
        <f t="shared" si="685"/>
        <v>Lệch</v>
      </c>
      <c r="AW417" t="str">
        <f>VLOOKUP(C417,MOVI!C:DT,17,0)</f>
        <v>L</v>
      </c>
      <c r="AX417" s="247" t="str">
        <f>VLOOKUP(C417,FPT!B:AV,17,0)</f>
        <v>L</v>
      </c>
      <c r="AY417" t="str">
        <f t="shared" si="686"/>
        <v/>
      </c>
      <c r="AZ417">
        <f>VLOOKUP(C417,MOVI!C:DT,18,0)</f>
        <v>0</v>
      </c>
      <c r="BA417" s="247">
        <f>VLOOKUP(C417,FPT!B:AY,18,0)</f>
        <v>0</v>
      </c>
      <c r="BB417" t="str">
        <f t="shared" si="687"/>
        <v/>
      </c>
      <c r="BC417" s="275">
        <f>VLOOKUP(C417,MOVI!C:DT,19,0)</f>
        <v>5000000</v>
      </c>
      <c r="BD417" s="275">
        <f>VLOOKUP(C417,FPT!B:BB,19,0)</f>
        <v>5000000</v>
      </c>
      <c r="BE417" t="str">
        <f t="shared" si="688"/>
        <v/>
      </c>
      <c r="BF417">
        <f>VLOOKUP(C417,MOVI!C:DT,20,0)</f>
        <v>0</v>
      </c>
      <c r="BG417" s="252">
        <f>VLOOKUP(C417,FPT!B:BE,20,0)</f>
        <v>0</v>
      </c>
      <c r="BH417" t="str">
        <f t="shared" si="689"/>
        <v/>
      </c>
      <c r="BI417" s="275">
        <f>VLOOKUP(C417,MOVI!C:DT,21,0)</f>
        <v>5000000</v>
      </c>
      <c r="BJ417" s="275">
        <f>VLOOKUP(C417,FPT!B:BH,21,0)</f>
        <v>5000000</v>
      </c>
      <c r="BK417" t="str">
        <f t="shared" si="690"/>
        <v/>
      </c>
      <c r="BL417" s="275">
        <f>VLOOKUP(C417,MOVI!C:DT,22,0)</f>
        <v>0</v>
      </c>
      <c r="BM417" s="275">
        <f>VLOOKUP(C417,FPT!B:BK,22,0)</f>
        <v>0</v>
      </c>
      <c r="BN417" t="str">
        <f t="shared" si="691"/>
        <v/>
      </c>
      <c r="BO417" s="275">
        <f>VLOOKUP(C417,MOVI!C:DT,23,0)</f>
        <v>0</v>
      </c>
      <c r="BP417" s="275">
        <f>VLOOKUP(C417,FPT!B:BN,23,0)</f>
        <v>0</v>
      </c>
      <c r="BQ417" t="str">
        <f t="shared" si="692"/>
        <v/>
      </c>
      <c r="BR417" s="275">
        <f>VLOOKUP(C417,MOVI!C:DT,24,0)</f>
        <v>0</v>
      </c>
      <c r="BS417" s="275">
        <f>VLOOKUP(C417,FPT!B:BQ,24,0)</f>
        <v>0</v>
      </c>
      <c r="BT417" t="str">
        <f t="shared" si="693"/>
        <v/>
      </c>
      <c r="BU417" s="275">
        <f>VLOOKUP(C417,MOVI!C:DT,25,0)</f>
        <v>200000</v>
      </c>
      <c r="BV417" s="275">
        <f>VLOOKUP(C417,FPT!B:BT,25,0)</f>
        <v>200000</v>
      </c>
      <c r="BW417" t="str">
        <f t="shared" si="694"/>
        <v/>
      </c>
      <c r="BX417" s="275">
        <f>VLOOKUP(C417,MOVI!C:DT,26,0)</f>
        <v>0</v>
      </c>
      <c r="BY417" s="275">
        <f>VLOOKUP(C417,FPT!B:BW,26,0)</f>
        <v>0</v>
      </c>
      <c r="BZ417" t="str">
        <f t="shared" si="695"/>
        <v/>
      </c>
      <c r="CA417" s="275">
        <f>VLOOKUP(C417,MOVI!C:DT,27,0)</f>
        <v>730000</v>
      </c>
      <c r="CB417" s="275">
        <f>VLOOKUP(C417,FPT!B:BZ,27,0)</f>
        <v>730000</v>
      </c>
      <c r="CC417" t="str">
        <f t="shared" si="696"/>
        <v/>
      </c>
      <c r="CD417" s="275">
        <f>VLOOKUP(C417,MOVI!C:DT,28,0)</f>
        <v>930000</v>
      </c>
      <c r="CE417" s="275">
        <f>VLOOKUP(C417,FPT!B:CC,28,0)</f>
        <v>930000</v>
      </c>
      <c r="CF417" t="str">
        <f t="shared" si="697"/>
        <v/>
      </c>
      <c r="CG417" t="str">
        <f>VLOOKUP(C417,MOVI!C:DT,29,0)</f>
        <v>CN</v>
      </c>
      <c r="CH417" s="252" t="str">
        <f>VLOOKUP(C417,FPT!B:CF,29,0)</f>
        <v>CN</v>
      </c>
      <c r="CI417" t="str">
        <f t="shared" si="698"/>
        <v/>
      </c>
      <c r="CJ417">
        <f>VLOOKUP(C417,MOVI!C:DT,30,0)</f>
        <v>26</v>
      </c>
      <c r="CK417" s="252">
        <f>VLOOKUP(C417,FPT!B:CI,30,0)</f>
        <v>26</v>
      </c>
      <c r="CL417" t="str">
        <f t="shared" si="699"/>
        <v/>
      </c>
      <c r="CM417">
        <f>VLOOKUP(C417,MOVI!C:DT,31,0)</f>
        <v>10</v>
      </c>
      <c r="CN417" s="252">
        <f>VLOOKUP(C417,FPT!B:CL,31,0)</f>
        <v>10</v>
      </c>
      <c r="CO417" t="str">
        <f t="shared" si="700"/>
        <v/>
      </c>
      <c r="CP417" s="275">
        <f>VLOOKUP(C417,MOVI!C:DT,32,0)</f>
        <v>0</v>
      </c>
      <c r="CQ417" s="275">
        <f>VLOOKUP(C417,FPT!B:CO,32,0)</f>
        <v>0</v>
      </c>
      <c r="CR417" t="str">
        <f t="shared" si="701"/>
        <v/>
      </c>
      <c r="CS417" s="275">
        <f>VLOOKUP(C417,MOVI!C:DT,33,0)</f>
        <v>0</v>
      </c>
      <c r="CT417" s="275">
        <f>VLOOKUP(C417,FPT!B:CR,33,0)</f>
        <v>0</v>
      </c>
      <c r="CU417" t="str">
        <f t="shared" si="702"/>
        <v/>
      </c>
      <c r="CV417" s="275">
        <f>VLOOKUP(C417,MOVI!C:DT,34,0)</f>
        <v>0</v>
      </c>
      <c r="CW417" s="275">
        <f>VLOOKUP(C417,FPT!B:CU,34,0)</f>
        <v>0</v>
      </c>
      <c r="CX417" t="str">
        <f t="shared" si="703"/>
        <v/>
      </c>
      <c r="CY417" s="275">
        <f>VLOOKUP(C417,MOVI!C:DT,35,0)</f>
        <v>10</v>
      </c>
      <c r="CZ417" s="275">
        <f>VLOOKUP(C417,FPT!B:CX,35,0)</f>
        <v>10</v>
      </c>
      <c r="DA417" t="str">
        <f t="shared" si="704"/>
        <v/>
      </c>
      <c r="DB417" s="275">
        <f>VLOOKUP(C417,MOVI!C:DT,36,0)</f>
        <v>0</v>
      </c>
      <c r="DC417" s="275">
        <f>VLOOKUP(C417,FPT!B:DA,36,0)</f>
        <v>0</v>
      </c>
      <c r="DD417" t="str">
        <f t="shared" si="705"/>
        <v/>
      </c>
      <c r="DE417" s="275">
        <f>VLOOKUP(C417,MOVI!C:DT,37,0)</f>
        <v>0</v>
      </c>
      <c r="DF417" s="275">
        <f>VLOOKUP(C417,FPT!B:DD,37,0)</f>
        <v>0</v>
      </c>
      <c r="DG417" t="str">
        <f t="shared" si="706"/>
        <v/>
      </c>
      <c r="DH417" s="275">
        <f>VLOOKUP(C417,MOVI!C:DT,38,0)</f>
        <v>0</v>
      </c>
      <c r="DI417" s="275">
        <f>VLOOKUP(C417,FPT!B:DG,38,0)</f>
        <v>0</v>
      </c>
      <c r="DJ417" t="str">
        <f t="shared" si="707"/>
        <v/>
      </c>
      <c r="DK417" s="275">
        <f>VLOOKUP(C417,MOVI!C:DT,39,0)</f>
        <v>0</v>
      </c>
      <c r="DL417" s="275">
        <f>VLOOKUP(C417,FPT!B:DJ,39,0)</f>
        <v>0</v>
      </c>
      <c r="DM417" t="str">
        <f t="shared" si="708"/>
        <v/>
      </c>
      <c r="DN417" s="275">
        <f>VLOOKUP(C417,MOVI!C:DT,40,0)</f>
        <v>0</v>
      </c>
      <c r="DO417" s="275">
        <f>VLOOKUP(C417,FPT!B:DM,40,0)</f>
        <v>0</v>
      </c>
      <c r="DP417" t="str">
        <f t="shared" si="709"/>
        <v/>
      </c>
      <c r="DQ417" s="275">
        <f>VLOOKUP(C417,MOVI!C:DT,41,0)</f>
        <v>0</v>
      </c>
      <c r="DR417" s="275">
        <f>VLOOKUP(C417,FPT!B:DP,41,0)</f>
        <v>0</v>
      </c>
      <c r="DS417" t="str">
        <f t="shared" si="710"/>
        <v/>
      </c>
      <c r="DT417" s="275">
        <f>VLOOKUP(C417,MOVI!C:DT,42,0)</f>
        <v>1923077</v>
      </c>
      <c r="DU417" s="275">
        <f>ROUND(VLOOKUP(C417,FPT!B:DS,42,0),0)</f>
        <v>1923077</v>
      </c>
      <c r="DV417" t="str">
        <f t="shared" si="711"/>
        <v/>
      </c>
      <c r="DW417" s="275">
        <f>VLOOKUP(C417,MOVI!C:DT,43,0)</f>
        <v>0</v>
      </c>
      <c r="DX417" s="275">
        <f>VLOOKUP(C417,FPT!B:DV,43,0)</f>
        <v>0</v>
      </c>
      <c r="DY417" t="str">
        <f t="shared" si="712"/>
        <v/>
      </c>
      <c r="DZ417" s="275">
        <f>VLOOKUP(C417,MOVI!C:DT,44,0)</f>
        <v>0</v>
      </c>
      <c r="EA417" s="275">
        <f>VLOOKUP(C417,FPT!B:DY,44,0)</f>
        <v>0</v>
      </c>
      <c r="EB417" t="str">
        <f t="shared" si="713"/>
        <v/>
      </c>
      <c r="EC417" s="275">
        <f>VLOOKUP(C417,MOVI!C:DT,45,0)</f>
        <v>1923077</v>
      </c>
      <c r="ED417" s="275">
        <f>ROUND(VLOOKUP(C417,FPT!B:EB,45,0),0)</f>
        <v>1923077</v>
      </c>
      <c r="EE417" t="str">
        <f t="shared" si="714"/>
        <v/>
      </c>
      <c r="EF417" s="275">
        <f>VLOOKUP(C417,MOVI!C:DT,46,0)</f>
        <v>0</v>
      </c>
      <c r="EG417" s="275">
        <f>VLOOKUP(C417,FPT!B:EE,46,0)</f>
        <v>0</v>
      </c>
      <c r="EH417" t="str">
        <f t="shared" si="715"/>
        <v/>
      </c>
      <c r="EI417" s="275">
        <f>VLOOKUP(C417,MOVI!C:DT,47,0)</f>
        <v>0</v>
      </c>
      <c r="EJ417" s="275">
        <f>VLOOKUP(C417,FPT!B:EH,47,0)</f>
        <v>0</v>
      </c>
      <c r="EK417" t="str">
        <f t="shared" si="716"/>
        <v/>
      </c>
      <c r="EL417" s="275">
        <f>VLOOKUP(C417,MOVI!C:DT,48,0)</f>
        <v>0</v>
      </c>
      <c r="EM417" s="275">
        <f>VLOOKUP(C417,FPT!B:EK,48,0)</f>
        <v>0</v>
      </c>
      <c r="EN417" t="str">
        <f t="shared" si="717"/>
        <v/>
      </c>
      <c r="EO417" s="275">
        <f>VLOOKUP(C417,MOVI!C:DT,49,0)</f>
        <v>100000</v>
      </c>
      <c r="EP417" s="275">
        <f>VLOOKUP(C417,FPT!B:EN,49,0)</f>
        <v>100000</v>
      </c>
      <c r="EQ417" t="str">
        <f t="shared" si="718"/>
        <v/>
      </c>
      <c r="ER417" s="275">
        <f>VLOOKUP(C417,MOVI!C:DT,50,0)</f>
        <v>0</v>
      </c>
      <c r="ES417" s="275">
        <f>VLOOKUP(C417,FPT!B:EQ,50,0)</f>
        <v>0</v>
      </c>
      <c r="ET417" t="str">
        <f t="shared" si="719"/>
        <v/>
      </c>
      <c r="EU417" s="275">
        <f>VLOOKUP(C417,MOVI!C:DT,51,0)</f>
        <v>0</v>
      </c>
      <c r="EV417" s="275">
        <f>VLOOKUP(C417,FPT!B:ET,51,0)</f>
        <v>0</v>
      </c>
      <c r="EW417" t="str">
        <f t="shared" si="720"/>
        <v/>
      </c>
      <c r="EX417" s="275">
        <f>VLOOKUP(C417,MOVI!C:DT,52,0)</f>
        <v>0</v>
      </c>
      <c r="EY417" s="275">
        <f>VLOOKUP(C417,FPT!B:EW,52,0)</f>
        <v>0</v>
      </c>
      <c r="EZ417" t="str">
        <f t="shared" si="721"/>
        <v/>
      </c>
      <c r="FA417" s="275">
        <f>VLOOKUP(C417,MOVI!C:DT,53,0)</f>
        <v>0</v>
      </c>
      <c r="FB417" s="275">
        <f>VLOOKUP(C417,FPT!B:EZ,53,0)</f>
        <v>0</v>
      </c>
      <c r="FC417" t="str">
        <f t="shared" si="722"/>
        <v/>
      </c>
      <c r="FD417" s="275">
        <f>VLOOKUP(C417,MOVI!C:DT,54,0)</f>
        <v>0</v>
      </c>
      <c r="FE417" s="275">
        <f>VLOOKUP(C417,FPT!B:FC,54,0)</f>
        <v>0</v>
      </c>
      <c r="FF417" t="str">
        <f t="shared" si="723"/>
        <v/>
      </c>
      <c r="FG417" s="275">
        <f>VLOOKUP(C417,MOVI!C:DT,55,0)</f>
        <v>280769</v>
      </c>
      <c r="FH417" s="275">
        <f>VLOOKUP(C417,FPT!B:FF,55,0)</f>
        <v>280769</v>
      </c>
      <c r="FI417" t="str">
        <f t="shared" si="724"/>
        <v/>
      </c>
      <c r="FJ417" s="275">
        <f>VLOOKUP(C417,MOVI!C:DT,56,0)</f>
        <v>380769</v>
      </c>
      <c r="FK417" s="275">
        <f>VLOOKUP(C417,FPT!B:FI,56,0)</f>
        <v>380769</v>
      </c>
      <c r="FL417" t="str">
        <f t="shared" si="725"/>
        <v/>
      </c>
      <c r="FM417" s="275">
        <f>VLOOKUP(C417,MOVI!C:DT,57,0)</f>
        <v>0</v>
      </c>
      <c r="FN417" s="275">
        <f>VLOOKUP(C417,FPT!B:FL,57,0)</f>
        <v>0</v>
      </c>
      <c r="FO417" t="str">
        <f t="shared" si="726"/>
        <v/>
      </c>
      <c r="FP417" s="275">
        <f>VLOOKUP(C417,MOVI!C:DT,58,0)</f>
        <v>0</v>
      </c>
      <c r="FQ417" s="275">
        <f>VLOOKUP(C417,FPT!B:FO,58,0)</f>
        <v>0</v>
      </c>
      <c r="FR417" t="str">
        <f t="shared" si="727"/>
        <v/>
      </c>
      <c r="FS417" s="275">
        <f>VLOOKUP(C417,MOVI!C:DT,59,0)</f>
        <v>0</v>
      </c>
      <c r="FT417" s="275">
        <f>VLOOKUP(C417,FPT!B:FR,59,0)</f>
        <v>0</v>
      </c>
      <c r="FU417" t="str">
        <f t="shared" si="728"/>
        <v/>
      </c>
      <c r="FV417" s="275">
        <f>VLOOKUP(C417,MOVI!C:DT,60,0)</f>
        <v>0</v>
      </c>
      <c r="FW417" s="275">
        <f>VLOOKUP(C417,FPT!B:FU,60,0)</f>
        <v>0</v>
      </c>
      <c r="FX417" t="str">
        <f t="shared" si="729"/>
        <v/>
      </c>
      <c r="FY417" s="275">
        <f>VLOOKUP(C417,MOVI!C:DT,61,0)</f>
        <v>0</v>
      </c>
      <c r="FZ417" s="275">
        <f>VLOOKUP(C417,FPT!B:FX,61,0)</f>
        <v>0</v>
      </c>
      <c r="GA417" t="str">
        <f t="shared" si="730"/>
        <v/>
      </c>
      <c r="GB417" s="275">
        <f>VLOOKUP(C417,MOVI!C:DT,62,0)</f>
        <v>0</v>
      </c>
      <c r="GC417" s="275">
        <f>VLOOKUP(C417,FPT!B:GA,62,0)</f>
        <v>0</v>
      </c>
      <c r="GD417" t="str">
        <f t="shared" si="731"/>
        <v/>
      </c>
      <c r="GE417" s="275">
        <f>VLOOKUP(C417,MOVI!C:DT,63,0)</f>
        <v>0</v>
      </c>
      <c r="GF417" s="275">
        <f>VLOOKUP(C417,FPT!B:GD,63,0)</f>
        <v>0</v>
      </c>
      <c r="GG417" t="str">
        <f t="shared" si="732"/>
        <v/>
      </c>
      <c r="GH417" s="275">
        <f>VLOOKUP(C417,MOVI!C:DT,64,0)</f>
        <v>0</v>
      </c>
      <c r="GI417" s="275">
        <f>VLOOKUP(C417,FPT!B:GG,64,0)</f>
        <v>0</v>
      </c>
      <c r="GJ417" t="str">
        <f t="shared" si="733"/>
        <v/>
      </c>
      <c r="GK417" s="275">
        <f>VLOOKUP(C417,MOVI!C:DT,65,0)</f>
        <v>0</v>
      </c>
      <c r="GL417" s="275">
        <f>VLOOKUP(C417,FPT!B:GJ,65,0)</f>
        <v>0</v>
      </c>
      <c r="GM417" t="str">
        <f t="shared" si="734"/>
        <v/>
      </c>
      <c r="GN417" s="275">
        <f>VLOOKUP(C417,MOVI!C:DT,66,0)</f>
        <v>0</v>
      </c>
      <c r="GO417" s="275">
        <f>VLOOKUP(C417,FPT!B:GM,66,0)</f>
        <v>0</v>
      </c>
      <c r="GP417" t="str">
        <f t="shared" si="735"/>
        <v/>
      </c>
      <c r="GQ417" s="275">
        <f>VLOOKUP(C417,MOVI!C:DT,67,0)</f>
        <v>0</v>
      </c>
      <c r="GR417" s="275">
        <f>VLOOKUP(C417,FPT!B:GP,67,0)</f>
        <v>0</v>
      </c>
      <c r="GS417" t="str">
        <f t="shared" si="736"/>
        <v/>
      </c>
      <c r="GT417" s="275">
        <f>VLOOKUP(C417,MOVI!C:DT,68,0)</f>
        <v>0</v>
      </c>
      <c r="GU417" s="275">
        <f>VLOOKUP(C417,FPT!B:GS,68,0)</f>
        <v>0</v>
      </c>
      <c r="GV417" t="str">
        <f t="shared" si="737"/>
        <v/>
      </c>
      <c r="GW417" s="275">
        <f>VLOOKUP(C417,MOVI!C:DT,69,0)</f>
        <v>0</v>
      </c>
      <c r="GX417" s="275">
        <f>VLOOKUP(C417,FPT!B:GV,69,0)</f>
        <v>0</v>
      </c>
      <c r="GY417" t="str">
        <f t="shared" si="738"/>
        <v/>
      </c>
      <c r="GZ417" s="275">
        <f>VLOOKUP(C417,MOVI!C:DT,70,0)</f>
        <v>0</v>
      </c>
      <c r="HA417" s="275">
        <f>VLOOKUP(C417,FPT!B:GY,70,0)</f>
        <v>0</v>
      </c>
      <c r="HB417" t="str">
        <f t="shared" si="739"/>
        <v/>
      </c>
      <c r="HC417" s="275">
        <f>VLOOKUP(C417,MOVI!C:DT,71,0)</f>
        <v>2303846</v>
      </c>
      <c r="HD417" s="275">
        <f>ROUND(VLOOKUP(C417,FPT!B:HB,71,0),0)</f>
        <v>2303846</v>
      </c>
      <c r="HE417" t="str">
        <f t="shared" si="740"/>
        <v/>
      </c>
      <c r="HF417" s="275">
        <f>ROUND(VLOOKUP(C417,MOVI!C:DT,72,0),0)</f>
        <v>0</v>
      </c>
      <c r="HG417" s="275">
        <f>ROUND(VLOOKUP(C417,FPT!B:HE,72,0),0)</f>
        <v>0</v>
      </c>
      <c r="HH417" t="str">
        <f t="shared" si="741"/>
        <v/>
      </c>
      <c r="HI417" s="275">
        <f>VLOOKUP(C417,MOVI!C:DT,73,0)</f>
        <v>100000</v>
      </c>
      <c r="HJ417" s="275">
        <f>VLOOKUP(C417,FPT!B:HH,73,0)</f>
        <v>100000</v>
      </c>
      <c r="HK417" t="str">
        <f t="shared" si="742"/>
        <v/>
      </c>
      <c r="HL417" s="275">
        <f>VLOOKUP(C417,MOVI!C:DT,74,0)</f>
        <v>280769</v>
      </c>
      <c r="HM417" s="275">
        <f>VLOOKUP(C417,FPT!B:HK,74,0)</f>
        <v>280769</v>
      </c>
      <c r="HN417" t="str">
        <f t="shared" si="743"/>
        <v/>
      </c>
      <c r="HO417" s="275">
        <f>VLOOKUP(C417,MOVI!C:DT,75,0)</f>
        <v>0</v>
      </c>
      <c r="HP417" s="275">
        <f>VLOOKUP(C417,FPT!B:HN,75,0)</f>
        <v>0</v>
      </c>
      <c r="HQ417" t="str">
        <f t="shared" si="744"/>
        <v/>
      </c>
      <c r="HR417" s="275">
        <f>VLOOKUP(C417,MOVI!C:DT,76,0)</f>
        <v>0</v>
      </c>
      <c r="HS417" s="275">
        <f>VLOOKUP(C417,FPT!B:HQ,76,0)</f>
        <v>0</v>
      </c>
      <c r="HT417" t="str">
        <f t="shared" si="745"/>
        <v/>
      </c>
      <c r="HU417" s="275">
        <f>VLOOKUP(C417,MOVI!C:DT,77,0)</f>
        <v>0</v>
      </c>
      <c r="HV417" s="275">
        <f>VLOOKUP(C417,FPT!B:HT,77,0)</f>
        <v>0</v>
      </c>
      <c r="HW417" t="str">
        <f t="shared" si="746"/>
        <v/>
      </c>
      <c r="HX417" s="274">
        <f>VLOOKUP(C417,MOVI!C:CB,78,0)</f>
        <v>0</v>
      </c>
      <c r="HY417" s="261">
        <f>VLOOKUP(C417,FPT!$B:$CA,78,0)</f>
        <v>0</v>
      </c>
      <c r="HZ417" t="str">
        <f t="shared" si="747"/>
        <v/>
      </c>
      <c r="IA417" s="275">
        <f>VLOOKUP(C417,MOVI!C:CD,79,0)</f>
        <v>0</v>
      </c>
      <c r="IB417" s="275">
        <f>VLOOKUP(C417,FPT!B:HZ,79,0)</f>
        <v>0</v>
      </c>
      <c r="IC417" t="str">
        <f t="shared" si="748"/>
        <v/>
      </c>
      <c r="ID417" s="275">
        <f>VLOOKUP(C417,MOVI!C:CD,80,0)</f>
        <v>0</v>
      </c>
      <c r="IE417" s="275">
        <f>VLOOKUP(C417,FPT!B:IC,80,0)</f>
        <v>0</v>
      </c>
      <c r="IF417" t="str">
        <f t="shared" si="749"/>
        <v/>
      </c>
      <c r="IG417" s="275">
        <f>VLOOKUP(C417,MOVI!C:DT,81,0)</f>
        <v>0</v>
      </c>
      <c r="IH417" s="275">
        <f>VLOOKUP(C417,FPT!B:IF,81,0)</f>
        <v>0</v>
      </c>
      <c r="II417" t="str">
        <f t="shared" si="750"/>
        <v/>
      </c>
      <c r="IJ417" s="275">
        <f>VLOOKUP(C417,MOVI!C:DT,82,0)</f>
        <v>0</v>
      </c>
      <c r="IK417" s="275">
        <f>VLOOKUP(C417,FPT!B:II,82,0)</f>
        <v>0</v>
      </c>
      <c r="IL417" t="str">
        <f t="shared" si="751"/>
        <v/>
      </c>
      <c r="IM417" s="275">
        <f>ROUND(VLOOKUP(C417,MOVI!C:DT,83,0),0)</f>
        <v>380769</v>
      </c>
      <c r="IN417" s="275">
        <f>ROUND(VLOOKUP(C417,FPT!B:IL,83,0),0)</f>
        <v>380769</v>
      </c>
      <c r="IO417" t="str">
        <f t="shared" si="752"/>
        <v/>
      </c>
      <c r="IP417" s="275">
        <f>ROUND(VLOOKUP(C417,MOVI!C:DT,84,0),0)</f>
        <v>1923077</v>
      </c>
      <c r="IQ417" s="275">
        <f>ROUND(VLOOKUP(C417,FPT!B:IO,84,0),0)</f>
        <v>1923077</v>
      </c>
      <c r="IR417" t="str">
        <f t="shared" si="753"/>
        <v/>
      </c>
      <c r="IS417" s="275">
        <f>ROUND(VLOOKUP(C417,MOVI!C:DT,85,0),0)</f>
        <v>230385</v>
      </c>
      <c r="IT417" s="275">
        <f>ROUND(VLOOKUP(C417,FPT!B:IR,85,0),0)</f>
        <v>230385</v>
      </c>
      <c r="IU417" t="str">
        <f t="shared" si="754"/>
        <v/>
      </c>
      <c r="IV417" s="275">
        <f>VLOOKUP(C417,MOVI!C:DT,86,0)</f>
        <v>0</v>
      </c>
      <c r="IW417" s="275">
        <f>VLOOKUP(C417,FPT!B:IU,86,0)</f>
        <v>0</v>
      </c>
      <c r="IX417" t="str">
        <f t="shared" si="755"/>
        <v/>
      </c>
      <c r="IY417" s="275">
        <f>ROUND(VLOOKUP(C417,MOVI!C:DT,87,0),0)</f>
        <v>230385</v>
      </c>
      <c r="IZ417" s="275">
        <f>ROUND(VLOOKUP(C417,FPT!B:IX,87,0),0)</f>
        <v>230385</v>
      </c>
      <c r="JA417" t="str">
        <f t="shared" si="756"/>
        <v/>
      </c>
      <c r="JB417" s="275">
        <f>VLOOKUP(C417,MOVI!C:DT,88,0)</f>
        <v>0</v>
      </c>
      <c r="JC417" s="275">
        <f>VLOOKUP(C417,FPT!B:JA,88,0)</f>
        <v>0</v>
      </c>
      <c r="JD417" t="str">
        <f t="shared" si="757"/>
        <v/>
      </c>
      <c r="JE417" s="275">
        <f>VLOOKUP(C417,MOVI!C:DT,89,0)</f>
        <v>0</v>
      </c>
      <c r="JF417" s="275">
        <f>VLOOKUP(C417,FPT!B:JD,89,0)</f>
        <v>0</v>
      </c>
      <c r="JG417" t="str">
        <f t="shared" si="758"/>
        <v/>
      </c>
      <c r="JH417" s="275">
        <f>VLOOKUP(C417,MOVI!C:DT,90,0)</f>
        <v>0</v>
      </c>
      <c r="JI417" s="275">
        <f>VLOOKUP(C417,FPT!B:JG,90,0)</f>
        <v>0</v>
      </c>
      <c r="JJ417" t="str">
        <f t="shared" si="759"/>
        <v/>
      </c>
      <c r="JK417" s="275">
        <f>VLOOKUP(C417,MOVI!C:DT,91,0)</f>
        <v>0</v>
      </c>
      <c r="JL417" s="275">
        <f>VLOOKUP(C417,FPT!B:JJ,91,0)</f>
        <v>0</v>
      </c>
      <c r="JM417" t="str">
        <f t="shared" si="760"/>
        <v/>
      </c>
      <c r="JN417" s="275">
        <f>VLOOKUP(C417,MOVI!C:DT,92,0)</f>
        <v>0</v>
      </c>
      <c r="JO417" s="275">
        <f>VLOOKUP(C417,FPT!B:JM,92,0)</f>
        <v>0</v>
      </c>
      <c r="JP417" t="str">
        <f t="shared" si="761"/>
        <v/>
      </c>
      <c r="JQ417" s="275">
        <f>VLOOKUP(C417,MOVI!C:DT,93,0)</f>
        <v>0</v>
      </c>
      <c r="JR417" s="275">
        <f>VLOOKUP(C417,FPT!B:JP,93,0)</f>
        <v>0</v>
      </c>
      <c r="JS417" t="str">
        <f t="shared" si="762"/>
        <v/>
      </c>
      <c r="JT417" s="275">
        <f>VLOOKUP(C417,MOVI!C:DT,94,0)</f>
        <v>0</v>
      </c>
      <c r="JU417" s="275">
        <f>VLOOKUP(C417,FPT!B:JS,94,0)</f>
        <v>0</v>
      </c>
      <c r="JV417" t="str">
        <f t="shared" si="763"/>
        <v/>
      </c>
      <c r="JW417" s="275">
        <f>VLOOKUP(C417,MOVI!C:DT,95,0)</f>
        <v>2073461</v>
      </c>
      <c r="JX417" s="275">
        <f>VLOOKUP(C417,FPT!B:JV,95,0)</f>
        <v>2073461</v>
      </c>
      <c r="JY417" t="str">
        <f t="shared" si="764"/>
        <v/>
      </c>
      <c r="JZ417" s="275">
        <f>VLOOKUP(C417,MOVI!C:DT,96,0)</f>
        <v>0</v>
      </c>
      <c r="KA417" s="275">
        <f>VLOOKUP(C417,FPT!B:JY,96,0)</f>
        <v>0</v>
      </c>
      <c r="KB417" t="str">
        <f t="shared" si="765"/>
        <v/>
      </c>
      <c r="KC417" s="275">
        <f>VLOOKUP(C417,MOVI!C:DT,97,0)</f>
        <v>2073461</v>
      </c>
      <c r="KD417" s="275">
        <f>VLOOKUP(C417,FPT!B:KB,97,0)</f>
        <v>2073461</v>
      </c>
      <c r="KE417" t="str">
        <f t="shared" si="766"/>
        <v/>
      </c>
      <c r="KF417" s="275">
        <f>VLOOKUP(C417,MOVI!C:DT,98,0)</f>
        <v>0</v>
      </c>
      <c r="KG417" s="275">
        <f>VLOOKUP(C417,FPT!B:KE,98,0)</f>
        <v>0</v>
      </c>
      <c r="KH417" t="str">
        <f t="shared" si="767"/>
        <v/>
      </c>
      <c r="KI417" s="275">
        <f>VLOOKUP(C417,MOVI!C:DT,99,0)</f>
        <v>0</v>
      </c>
      <c r="KJ417" s="275">
        <f>VLOOKUP(C417,FPT!B:KH,99,0)</f>
        <v>0</v>
      </c>
      <c r="KK417" t="str">
        <f t="shared" si="768"/>
        <v/>
      </c>
      <c r="KL417" s="275">
        <f>VLOOKUP(C417,MOVI!C:DT,100,0)</f>
        <v>0</v>
      </c>
      <c r="KM417" s="275">
        <f>VLOOKUP(C417,FPT!B:KK,100,0)</f>
        <v>0</v>
      </c>
      <c r="KN417" t="str">
        <f t="shared" si="769"/>
        <v/>
      </c>
      <c r="KO417" s="275">
        <f>VLOOKUP(C417,MOVI!C:DT,101,0)</f>
        <v>0</v>
      </c>
      <c r="KP417" s="275">
        <f>VLOOKUP(C417,FPT!B:KN,101,0)</f>
        <v>0</v>
      </c>
      <c r="KQ417" t="str">
        <f t="shared" si="770"/>
        <v/>
      </c>
      <c r="KR417" s="275">
        <f>VLOOKUP(C417,MOVI!C:DT,102,0)</f>
        <v>0</v>
      </c>
      <c r="KS417" s="275">
        <f>VLOOKUP(C417,FPT!B:KQ,102,0)</f>
        <v>0</v>
      </c>
      <c r="KT417" t="str">
        <f t="shared" si="771"/>
        <v/>
      </c>
      <c r="KU417" s="275">
        <f>VLOOKUP(C417,MOVI!C:DT,103,0)</f>
        <v>0</v>
      </c>
      <c r="KV417" s="275">
        <f>VLOOKUP(C417,FPT!B:KT,103,0)</f>
        <v>0</v>
      </c>
      <c r="KW417" t="str">
        <f t="shared" si="772"/>
        <v/>
      </c>
      <c r="KX417" s="275">
        <f>VLOOKUP(C417,MOVI!C:DT,104,0)</f>
        <v>0</v>
      </c>
      <c r="KY417" s="275">
        <f>VLOOKUP(C417,FPT!B:KW,104,0)</f>
        <v>0</v>
      </c>
      <c r="KZ417" t="str">
        <f t="shared" si="773"/>
        <v/>
      </c>
      <c r="LA417" s="275">
        <f>VLOOKUP(C417,MOVI!C:DT,105,0)</f>
        <v>0</v>
      </c>
      <c r="LB417" s="275">
        <f>VLOOKUP(C417,FPT!B:KZ,105,0)</f>
        <v>0</v>
      </c>
      <c r="LC417" t="str">
        <f t="shared" si="774"/>
        <v/>
      </c>
      <c r="LD417" s="275">
        <f>VLOOKUP(C417,MOVI!C:DT,106,0)</f>
        <v>2303846</v>
      </c>
      <c r="LE417" s="275">
        <f>VLOOKUP(C417,FPT!B:LC,106,0)</f>
        <v>2303846</v>
      </c>
      <c r="LF417" t="str">
        <f t="shared" si="775"/>
        <v/>
      </c>
      <c r="LG417" s="273">
        <f>VLOOKUP(C417,MOVI!C:DT,107,0)</f>
        <v>0</v>
      </c>
      <c r="LH417" s="273">
        <f>VLOOKUP(C417,FPT!B:LF,107,0)</f>
        <v>0</v>
      </c>
      <c r="LI417" t="str">
        <f t="shared" si="776"/>
        <v/>
      </c>
      <c r="LJ417" t="str">
        <f>VLOOKUP(C417,MOVI!C:DV,108,0)</f>
        <v>MoviSouthSales</v>
      </c>
      <c r="LK417" s="252" t="str">
        <f>VLOOKUP(C417,FPT!B:LI,108,0)</f>
        <v>MoviSouthSales</v>
      </c>
      <c r="LL417" t="str">
        <f t="shared" si="777"/>
        <v/>
      </c>
      <c r="LM417" s="275">
        <f>ROUND(VLOOKUP(C417,MOVI!C:DV,109,0),0)</f>
        <v>416667</v>
      </c>
      <c r="LN417" s="275">
        <f>ROUND(VLOOKUP(C417,FPT!B:LL,109,0),0)</f>
        <v>416667</v>
      </c>
      <c r="LO417" t="str">
        <f t="shared" si="778"/>
        <v/>
      </c>
      <c r="LP417" t="str">
        <f>VLOOKUP(C417,MOVI!C:DV,110,0)</f>
        <v>HCM</v>
      </c>
      <c r="LQ417" s="247" t="str">
        <f>VLOOKUP(C417,FPT!B:LO,110,0)</f>
        <v>HCM</v>
      </c>
      <c r="LR417" t="str">
        <f t="shared" si="779"/>
        <v/>
      </c>
      <c r="LS417">
        <f>MOVI!DI412</f>
        <v>10</v>
      </c>
      <c r="LV417">
        <f>MOVI!DJ412</f>
        <v>0</v>
      </c>
      <c r="LW417">
        <f>MOVI!DK412</f>
        <v>0</v>
      </c>
      <c r="LX417">
        <f>MOVI!DL412</f>
        <v>0</v>
      </c>
      <c r="LY417">
        <f>MOVI!DM412</f>
        <v>0</v>
      </c>
      <c r="LZ417">
        <f>MOVI!DN412</f>
        <v>0</v>
      </c>
      <c r="MA417">
        <f>MOVI!DO412</f>
        <v>0</v>
      </c>
      <c r="MB417" t="str">
        <f>MOVI!DP412</f>
        <v>HCM</v>
      </c>
      <c r="MC417">
        <f>MOVI!DQ412</f>
        <v>0</v>
      </c>
      <c r="MD417">
        <f>MOVI!DR412</f>
        <v>0</v>
      </c>
      <c r="ME417" t="str">
        <f>VLOOKUP(C417,MOVI!C:DV,121,0)</f>
        <v>Group 1</v>
      </c>
      <c r="MF417" s="252" t="str">
        <f>VLOOKUP(C417,FPT!B:MD,111,0)</f>
        <v>Group 1</v>
      </c>
      <c r="MG417" t="str">
        <f t="shared" si="672"/>
        <v/>
      </c>
      <c r="MH417" t="str">
        <f>VLOOKUP(C417,MOVI!C:DT,122,0)</f>
        <v>MoviSouthGroup 1</v>
      </c>
      <c r="MI417" s="252" t="str">
        <f>VLOOKUP(C417,FPT!B:DS,112,0)</f>
        <v>MoviSouthGroup 1</v>
      </c>
      <c r="MJ417" t="str">
        <f t="shared" si="780"/>
        <v/>
      </c>
    </row>
    <row r="418" spans="1:348" x14ac:dyDescent="0.25">
      <c r="A418">
        <v>410</v>
      </c>
      <c r="B418" s="63">
        <v>6303</v>
      </c>
      <c r="C418" s="271" t="s">
        <v>822</v>
      </c>
      <c r="D418" t="str">
        <f>VLOOKUP(C418,MOVI!C:D,2,0)</f>
        <v>Nguyễn Lê Anh Thư</v>
      </c>
      <c r="E418" t="str">
        <f>VLOOKUP(C418,FPT!B:C,2,0)</f>
        <v>Nguyễn Lê Anh Thư</v>
      </c>
      <c r="F418" t="str">
        <f t="shared" si="673"/>
        <v/>
      </c>
      <c r="G418" t="str">
        <f>VLOOKUP(C418,MOVI!C:E,3,0)</f>
        <v>IT</v>
      </c>
      <c r="H418" t="str">
        <f>VLOOKUP(C418,FPT!B:F,3,0)</f>
        <v>IT</v>
      </c>
      <c r="I418" t="str">
        <f t="shared" si="674"/>
        <v/>
      </c>
      <c r="J418" t="str">
        <f>VLOOKUP(C418,MOVI!C:H,4,0)</f>
        <v>IT Engineer</v>
      </c>
      <c r="K418" t="str">
        <f>VLOOKUP(C418,FPT!B:I,4,0)</f>
        <v>IT Engineer</v>
      </c>
      <c r="L418" t="str">
        <f t="shared" si="675"/>
        <v/>
      </c>
      <c r="M418" t="str">
        <f>VLOOKUP(C418,MOVI!C:DT,5,0)</f>
        <v>Associate</v>
      </c>
      <c r="N418" t="str">
        <f>VLOOKUP(C418,FPT!B:L,5,0)</f>
        <v>Associate</v>
      </c>
      <c r="O418" t="str">
        <f t="shared" si="676"/>
        <v/>
      </c>
      <c r="P418" t="str">
        <f>VLOOKUP(C418,MOVI!C:DT,6,0)</f>
        <v xml:space="preserve">Front - end Developer </v>
      </c>
      <c r="Q418" t="str">
        <f>VLOOKUP(C418,FPT!B:O,6,0)</f>
        <v xml:space="preserve">Front - end Developer </v>
      </c>
      <c r="R418" t="str">
        <f t="shared" si="677"/>
        <v/>
      </c>
      <c r="S418" t="str">
        <f>VLOOKUP(C418,MOVI!C:DT,7,0)</f>
        <v>South</v>
      </c>
      <c r="T418" t="str">
        <f>VLOOKUP(C418,FPT!B:R,7,0)</f>
        <v>South</v>
      </c>
      <c r="U418" t="str">
        <f t="shared" si="678"/>
        <v/>
      </c>
      <c r="V418" t="str">
        <f>VLOOKUP(C418,MOVI!C:DT,8,0)</f>
        <v>Việt Phú</v>
      </c>
      <c r="W418" t="str">
        <f>VLOOKUP(C418,FPT!B:U,8,0)</f>
        <v>Việt Phú</v>
      </c>
      <c r="X418" t="str">
        <f t="shared" si="679"/>
        <v/>
      </c>
      <c r="Y418" t="str">
        <f>VLOOKUP(C418,MOVI!C:DT,9,0)</f>
        <v>Full-time</v>
      </c>
      <c r="Z418" t="str">
        <f>VLOOKUP(C418,FPT!B:X,9,0)</f>
        <v>Full-time</v>
      </c>
      <c r="AA418" t="str">
        <f t="shared" si="680"/>
        <v/>
      </c>
      <c r="AB418" t="str">
        <f>VLOOKUP(C418,MOVI!C:DT,10,0)</f>
        <v>Probation</v>
      </c>
      <c r="AC418" t="str">
        <f>VLOOKUP(C418,FPT!B:AA,10,0)</f>
        <v>Probation</v>
      </c>
      <c r="AD418" t="str">
        <f t="shared" si="681"/>
        <v/>
      </c>
      <c r="AE418" s="247">
        <f>VLOOKUP(C418,MOVI!C:DT,11,0)</f>
        <v>44545</v>
      </c>
      <c r="AF418" s="247">
        <f>VLOOKUP(C418,FPT!B:AD,11,0)</f>
        <v>44545</v>
      </c>
      <c r="AG418" t="str">
        <f t="shared" si="682"/>
        <v/>
      </c>
      <c r="AH418" s="260" t="str">
        <f>VLOOKUP(C418,MOVI!C:DT,12,0)</f>
        <v/>
      </c>
      <c r="AI418" s="260"/>
      <c r="AJ418" t="str">
        <f t="shared" si="782"/>
        <v/>
      </c>
      <c r="AK418">
        <f>VLOOKUP(C418,MOVI!C:DT,13,0)</f>
        <v>0</v>
      </c>
      <c r="AL418" s="247">
        <f>VLOOKUP(C418,FPT!B:AJ,13,0)</f>
        <v>0</v>
      </c>
      <c r="AM418" t="str">
        <f t="shared" si="781"/>
        <v/>
      </c>
      <c r="AN418" s="247">
        <f>VLOOKUP(C418,MOVI!C:DT,14,0)</f>
        <v>0</v>
      </c>
      <c r="AO418" s="247">
        <f>VLOOKUP(C418,FPT!B:AM,14,0)</f>
        <v>0</v>
      </c>
      <c r="AP418" t="str">
        <f t="shared" si="683"/>
        <v/>
      </c>
      <c r="AQ418" t="str">
        <f>VLOOKUP(C418,MOVI!C:DT,15,0)</f>
        <v>JO</v>
      </c>
      <c r="AR418" s="247" t="str">
        <f>VLOOKUP(C418,FPT!B:AP,15,0)</f>
        <v>JO</v>
      </c>
      <c r="AS418" t="str">
        <f t="shared" si="684"/>
        <v/>
      </c>
      <c r="AT418" s="282">
        <f>VLOOKUP(C418,MOVI!C:DT,16,0)</f>
        <v>0.1</v>
      </c>
      <c r="AU418" s="247" t="str">
        <f>VLOOKUP(C418,FPT!B:AS,16,0)</f>
        <v>10%</v>
      </c>
      <c r="AV418" t="str">
        <f t="shared" si="685"/>
        <v>Lệch</v>
      </c>
      <c r="AW418" t="str">
        <f>VLOOKUP(C418,MOVI!C:DT,17,0)</f>
        <v>L</v>
      </c>
      <c r="AX418" s="247" t="str">
        <f>VLOOKUP(C418,FPT!B:AV,17,0)</f>
        <v>L</v>
      </c>
      <c r="AY418" t="str">
        <f t="shared" si="686"/>
        <v/>
      </c>
      <c r="AZ418">
        <f>VLOOKUP(C418,MOVI!C:DT,18,0)</f>
        <v>0</v>
      </c>
      <c r="BA418" s="247">
        <f>VLOOKUP(C418,FPT!B:AY,18,0)</f>
        <v>0</v>
      </c>
      <c r="BB418" t="str">
        <f t="shared" si="687"/>
        <v/>
      </c>
      <c r="BC418" s="275">
        <f>VLOOKUP(C418,MOVI!C:DT,19,0)</f>
        <v>5000000</v>
      </c>
      <c r="BD418" s="275">
        <f>VLOOKUP(C418,FPT!B:BB,19,0)</f>
        <v>5000000</v>
      </c>
      <c r="BE418" t="str">
        <f t="shared" si="688"/>
        <v/>
      </c>
      <c r="BF418">
        <f>VLOOKUP(C418,MOVI!C:DT,20,0)</f>
        <v>0</v>
      </c>
      <c r="BG418" s="252">
        <f>VLOOKUP(C418,FPT!B:BE,20,0)</f>
        <v>0</v>
      </c>
      <c r="BH418" t="str">
        <f t="shared" si="689"/>
        <v/>
      </c>
      <c r="BI418" s="275">
        <f>VLOOKUP(C418,MOVI!C:DT,21,0)</f>
        <v>5000000</v>
      </c>
      <c r="BJ418" s="275">
        <f>VLOOKUP(C418,FPT!B:BH,21,0)</f>
        <v>5000000</v>
      </c>
      <c r="BK418" t="str">
        <f t="shared" si="690"/>
        <v/>
      </c>
      <c r="BL418" s="275">
        <f>VLOOKUP(C418,MOVI!C:DT,22,0)</f>
        <v>0</v>
      </c>
      <c r="BM418" s="275">
        <f>VLOOKUP(C418,FPT!B:BK,22,0)</f>
        <v>0</v>
      </c>
      <c r="BN418" t="str">
        <f t="shared" si="691"/>
        <v/>
      </c>
      <c r="BO418" s="275">
        <f>VLOOKUP(C418,MOVI!C:DT,23,0)</f>
        <v>0</v>
      </c>
      <c r="BP418" s="275">
        <f>VLOOKUP(C418,FPT!B:BN,23,0)</f>
        <v>0</v>
      </c>
      <c r="BQ418" t="str">
        <f t="shared" si="692"/>
        <v/>
      </c>
      <c r="BR418" s="275">
        <f>VLOOKUP(C418,MOVI!C:DT,24,0)</f>
        <v>0</v>
      </c>
      <c r="BS418" s="275">
        <f>VLOOKUP(C418,FPT!B:BQ,24,0)</f>
        <v>0</v>
      </c>
      <c r="BT418" t="str">
        <f t="shared" si="693"/>
        <v/>
      </c>
      <c r="BU418" s="275">
        <f>VLOOKUP(C418,MOVI!C:DT,25,0)</f>
        <v>0</v>
      </c>
      <c r="BV418" s="275">
        <f>VLOOKUP(C418,FPT!B:BT,25,0)</f>
        <v>0</v>
      </c>
      <c r="BW418" t="str">
        <f t="shared" si="694"/>
        <v/>
      </c>
      <c r="BX418" s="275">
        <f>VLOOKUP(C418,MOVI!C:DT,26,0)</f>
        <v>0</v>
      </c>
      <c r="BY418" s="275">
        <f>VLOOKUP(C418,FPT!B:BW,26,0)</f>
        <v>0</v>
      </c>
      <c r="BZ418" t="str">
        <f t="shared" si="695"/>
        <v/>
      </c>
      <c r="CA418" s="275">
        <f>VLOOKUP(C418,MOVI!C:DT,27,0)</f>
        <v>0</v>
      </c>
      <c r="CB418" s="275">
        <f>VLOOKUP(C418,FPT!B:BZ,27,0)</f>
        <v>0</v>
      </c>
      <c r="CC418" t="str">
        <f t="shared" si="696"/>
        <v/>
      </c>
      <c r="CD418" s="275">
        <f>VLOOKUP(C418,MOVI!C:DT,28,0)</f>
        <v>0</v>
      </c>
      <c r="CE418" s="275">
        <f>VLOOKUP(C418,FPT!B:CC,28,0)</f>
        <v>0</v>
      </c>
      <c r="CF418" t="str">
        <f t="shared" si="697"/>
        <v/>
      </c>
      <c r="CG418" t="str">
        <f>VLOOKUP(C418,MOVI!C:DT,29,0)</f>
        <v>TB, CN</v>
      </c>
      <c r="CH418" s="252" t="str">
        <f>VLOOKUP(C418,FPT!B:CF,29,0)</f>
        <v>TB, CN</v>
      </c>
      <c r="CI418" t="str">
        <f t="shared" si="698"/>
        <v/>
      </c>
      <c r="CJ418">
        <f>VLOOKUP(C418,MOVI!C:DT,30,0)</f>
        <v>21</v>
      </c>
      <c r="CK418" s="252">
        <f>VLOOKUP(C418,FPT!B:CI,30,0)</f>
        <v>21</v>
      </c>
      <c r="CL418" t="str">
        <f t="shared" si="699"/>
        <v/>
      </c>
      <c r="CM418">
        <f>VLOOKUP(C418,MOVI!C:DT,31,0)</f>
        <v>8</v>
      </c>
      <c r="CN418" s="252">
        <f>VLOOKUP(C418,FPT!B:CL,31,0)</f>
        <v>8</v>
      </c>
      <c r="CO418" t="str">
        <f t="shared" si="700"/>
        <v/>
      </c>
      <c r="CP418" s="275">
        <f>VLOOKUP(C418,MOVI!C:DT,32,0)</f>
        <v>0</v>
      </c>
      <c r="CQ418" s="275">
        <f>VLOOKUP(C418,FPT!B:CO,32,0)</f>
        <v>0</v>
      </c>
      <c r="CR418" t="str">
        <f t="shared" si="701"/>
        <v/>
      </c>
      <c r="CS418" s="275">
        <f>VLOOKUP(C418,MOVI!C:DT,33,0)</f>
        <v>0</v>
      </c>
      <c r="CT418" s="275">
        <f>VLOOKUP(C418,FPT!B:CR,33,0)</f>
        <v>0</v>
      </c>
      <c r="CU418" t="str">
        <f t="shared" si="702"/>
        <v/>
      </c>
      <c r="CV418" s="275">
        <f>VLOOKUP(C418,MOVI!C:DT,34,0)</f>
        <v>0</v>
      </c>
      <c r="CW418" s="275">
        <f>VLOOKUP(C418,FPT!B:CU,34,0)</f>
        <v>0</v>
      </c>
      <c r="CX418" t="str">
        <f t="shared" si="703"/>
        <v/>
      </c>
      <c r="CY418" s="275">
        <f>VLOOKUP(C418,MOVI!C:DT,35,0)</f>
        <v>8</v>
      </c>
      <c r="CZ418" s="275">
        <f>VLOOKUP(C418,FPT!B:CX,35,0)</f>
        <v>8</v>
      </c>
      <c r="DA418" t="str">
        <f t="shared" si="704"/>
        <v/>
      </c>
      <c r="DB418" s="275">
        <f>VLOOKUP(C418,MOVI!C:DT,36,0)</f>
        <v>0</v>
      </c>
      <c r="DC418" s="275">
        <f>VLOOKUP(C418,FPT!B:DA,36,0)</f>
        <v>0</v>
      </c>
      <c r="DD418" t="str">
        <f t="shared" si="705"/>
        <v/>
      </c>
      <c r="DE418" s="275">
        <f>VLOOKUP(C418,MOVI!C:DT,37,0)</f>
        <v>0</v>
      </c>
      <c r="DF418" s="275">
        <f>VLOOKUP(C418,FPT!B:DD,37,0)</f>
        <v>0</v>
      </c>
      <c r="DG418" t="str">
        <f t="shared" si="706"/>
        <v/>
      </c>
      <c r="DH418" s="275">
        <f>VLOOKUP(C418,MOVI!C:DT,38,0)</f>
        <v>0</v>
      </c>
      <c r="DI418" s="275">
        <f>VLOOKUP(C418,FPT!B:DG,38,0)</f>
        <v>0</v>
      </c>
      <c r="DJ418" t="str">
        <f t="shared" si="707"/>
        <v/>
      </c>
      <c r="DK418" s="275">
        <f>VLOOKUP(C418,MOVI!C:DT,39,0)</f>
        <v>0</v>
      </c>
      <c r="DL418" s="275">
        <f>VLOOKUP(C418,FPT!B:DJ,39,0)</f>
        <v>0</v>
      </c>
      <c r="DM418" t="str">
        <f t="shared" si="708"/>
        <v/>
      </c>
      <c r="DN418" s="275">
        <f>VLOOKUP(C418,MOVI!C:DT,40,0)</f>
        <v>0</v>
      </c>
      <c r="DO418" s="275">
        <f>VLOOKUP(C418,FPT!B:DM,40,0)</f>
        <v>0</v>
      </c>
      <c r="DP418" t="str">
        <f t="shared" si="709"/>
        <v/>
      </c>
      <c r="DQ418" s="275">
        <f>VLOOKUP(C418,MOVI!C:DT,41,0)</f>
        <v>0</v>
      </c>
      <c r="DR418" s="275">
        <f>VLOOKUP(C418,FPT!B:DP,41,0)</f>
        <v>0</v>
      </c>
      <c r="DS418" t="str">
        <f t="shared" si="710"/>
        <v/>
      </c>
      <c r="DT418" s="275">
        <f>VLOOKUP(C418,MOVI!C:DT,42,0)</f>
        <v>1904762</v>
      </c>
      <c r="DU418" s="275">
        <f>ROUND(VLOOKUP(C418,FPT!B:DS,42,0),0)</f>
        <v>1904762</v>
      </c>
      <c r="DV418" t="str">
        <f t="shared" si="711"/>
        <v/>
      </c>
      <c r="DW418" s="275">
        <f>VLOOKUP(C418,MOVI!C:DT,43,0)</f>
        <v>0</v>
      </c>
      <c r="DX418" s="275">
        <f>VLOOKUP(C418,FPT!B:DV,43,0)</f>
        <v>0</v>
      </c>
      <c r="DY418" t="str">
        <f t="shared" si="712"/>
        <v/>
      </c>
      <c r="DZ418" s="275">
        <f>VLOOKUP(C418,MOVI!C:DT,44,0)</f>
        <v>0</v>
      </c>
      <c r="EA418" s="275">
        <f>VLOOKUP(C418,FPT!B:DY,44,0)</f>
        <v>0</v>
      </c>
      <c r="EB418" t="str">
        <f t="shared" si="713"/>
        <v/>
      </c>
      <c r="EC418" s="275">
        <f>VLOOKUP(C418,MOVI!C:DT,45,0)</f>
        <v>1904762</v>
      </c>
      <c r="ED418" s="275">
        <f>ROUND(VLOOKUP(C418,FPT!B:EB,45,0),0)</f>
        <v>1904762</v>
      </c>
      <c r="EE418" t="str">
        <f t="shared" si="714"/>
        <v/>
      </c>
      <c r="EF418" s="275">
        <f>VLOOKUP(C418,MOVI!C:DT,46,0)</f>
        <v>0</v>
      </c>
      <c r="EG418" s="275">
        <f>VLOOKUP(C418,FPT!B:EE,46,0)</f>
        <v>0</v>
      </c>
      <c r="EH418" t="str">
        <f t="shared" si="715"/>
        <v/>
      </c>
      <c r="EI418" s="275">
        <f>VLOOKUP(C418,MOVI!C:DT,47,0)</f>
        <v>0</v>
      </c>
      <c r="EJ418" s="275">
        <f>VLOOKUP(C418,FPT!B:EH,47,0)</f>
        <v>0</v>
      </c>
      <c r="EK418" t="str">
        <f t="shared" si="716"/>
        <v/>
      </c>
      <c r="EL418" s="275">
        <f>VLOOKUP(C418,MOVI!C:DT,48,0)</f>
        <v>0</v>
      </c>
      <c r="EM418" s="275">
        <f>VLOOKUP(C418,FPT!B:EK,48,0)</f>
        <v>0</v>
      </c>
      <c r="EN418" t="str">
        <f t="shared" si="717"/>
        <v/>
      </c>
      <c r="EO418" s="275">
        <f>VLOOKUP(C418,MOVI!C:DT,49,0)</f>
        <v>0</v>
      </c>
      <c r="EP418" s="275">
        <f>VLOOKUP(C418,FPT!B:EN,49,0)</f>
        <v>0</v>
      </c>
      <c r="EQ418" t="str">
        <f t="shared" si="718"/>
        <v/>
      </c>
      <c r="ER418" s="275">
        <f>VLOOKUP(C418,MOVI!C:DT,50,0)</f>
        <v>0</v>
      </c>
      <c r="ES418" s="275">
        <f>VLOOKUP(C418,FPT!B:EQ,50,0)</f>
        <v>0</v>
      </c>
      <c r="ET418" t="str">
        <f t="shared" si="719"/>
        <v/>
      </c>
      <c r="EU418" s="275">
        <f>VLOOKUP(C418,MOVI!C:DT,51,0)</f>
        <v>0</v>
      </c>
      <c r="EV418" s="275">
        <f>VLOOKUP(C418,FPT!B:ET,51,0)</f>
        <v>0</v>
      </c>
      <c r="EW418" t="str">
        <f t="shared" si="720"/>
        <v/>
      </c>
      <c r="EX418" s="275">
        <f>VLOOKUP(C418,MOVI!C:DT,52,0)</f>
        <v>0</v>
      </c>
      <c r="EY418" s="275">
        <f>VLOOKUP(C418,FPT!B:EW,52,0)</f>
        <v>0</v>
      </c>
      <c r="EZ418" t="str">
        <f t="shared" si="721"/>
        <v/>
      </c>
      <c r="FA418" s="275">
        <f>VLOOKUP(C418,MOVI!C:DT,53,0)</f>
        <v>0</v>
      </c>
      <c r="FB418" s="275">
        <f>VLOOKUP(C418,FPT!B:EZ,53,0)</f>
        <v>0</v>
      </c>
      <c r="FC418" t="str">
        <f t="shared" si="722"/>
        <v/>
      </c>
      <c r="FD418" s="275">
        <f>VLOOKUP(C418,MOVI!C:DT,54,0)</f>
        <v>0</v>
      </c>
      <c r="FE418" s="275">
        <f>VLOOKUP(C418,FPT!B:FC,54,0)</f>
        <v>0</v>
      </c>
      <c r="FF418" t="str">
        <f t="shared" si="723"/>
        <v/>
      </c>
      <c r="FG418" s="275">
        <f>VLOOKUP(C418,MOVI!C:DT,55,0)</f>
        <v>0</v>
      </c>
      <c r="FH418" s="275">
        <f>VLOOKUP(C418,FPT!B:FF,55,0)</f>
        <v>0</v>
      </c>
      <c r="FI418" t="str">
        <f t="shared" si="724"/>
        <v/>
      </c>
      <c r="FJ418" s="275">
        <f>VLOOKUP(C418,MOVI!C:DT,56,0)</f>
        <v>0</v>
      </c>
      <c r="FK418" s="275">
        <f>VLOOKUP(C418,FPT!B:FI,56,0)</f>
        <v>0</v>
      </c>
      <c r="FL418" t="str">
        <f t="shared" si="725"/>
        <v/>
      </c>
      <c r="FM418" s="275">
        <f>VLOOKUP(C418,MOVI!C:DT,57,0)</f>
        <v>0</v>
      </c>
      <c r="FN418" s="275">
        <f>VLOOKUP(C418,FPT!B:FL,57,0)</f>
        <v>0</v>
      </c>
      <c r="FO418" t="str">
        <f t="shared" si="726"/>
        <v/>
      </c>
      <c r="FP418" s="275">
        <f>VLOOKUP(C418,MOVI!C:DT,58,0)</f>
        <v>0</v>
      </c>
      <c r="FQ418" s="275">
        <f>VLOOKUP(C418,FPT!B:FO,58,0)</f>
        <v>0</v>
      </c>
      <c r="FR418" t="str">
        <f t="shared" si="727"/>
        <v/>
      </c>
      <c r="FS418" s="275">
        <f>VLOOKUP(C418,MOVI!C:DT,59,0)</f>
        <v>0</v>
      </c>
      <c r="FT418" s="275">
        <f>VLOOKUP(C418,FPT!B:FR,59,0)</f>
        <v>0</v>
      </c>
      <c r="FU418" t="str">
        <f t="shared" si="728"/>
        <v/>
      </c>
      <c r="FV418" s="275">
        <f>VLOOKUP(C418,MOVI!C:DT,60,0)</f>
        <v>0</v>
      </c>
      <c r="FW418" s="275">
        <f>VLOOKUP(C418,FPT!B:FU,60,0)</f>
        <v>0</v>
      </c>
      <c r="FX418" t="str">
        <f t="shared" si="729"/>
        <v/>
      </c>
      <c r="FY418" s="275">
        <f>VLOOKUP(C418,MOVI!C:DT,61,0)</f>
        <v>0</v>
      </c>
      <c r="FZ418" s="275">
        <f>VLOOKUP(C418,FPT!B:FX,61,0)</f>
        <v>0</v>
      </c>
      <c r="GA418" t="str">
        <f t="shared" si="730"/>
        <v/>
      </c>
      <c r="GB418" s="275">
        <f>VLOOKUP(C418,MOVI!C:DT,62,0)</f>
        <v>0</v>
      </c>
      <c r="GC418" s="275">
        <f>VLOOKUP(C418,FPT!B:GA,62,0)</f>
        <v>0</v>
      </c>
      <c r="GD418" t="str">
        <f t="shared" si="731"/>
        <v/>
      </c>
      <c r="GE418" s="275">
        <f>VLOOKUP(C418,MOVI!C:DT,63,0)</f>
        <v>0</v>
      </c>
      <c r="GF418" s="275">
        <f>VLOOKUP(C418,FPT!B:GD,63,0)</f>
        <v>0</v>
      </c>
      <c r="GG418" t="str">
        <f t="shared" si="732"/>
        <v/>
      </c>
      <c r="GH418" s="275">
        <f>VLOOKUP(C418,MOVI!C:DT,64,0)</f>
        <v>0</v>
      </c>
      <c r="GI418" s="275">
        <f>VLOOKUP(C418,FPT!B:GG,64,0)</f>
        <v>0</v>
      </c>
      <c r="GJ418" t="str">
        <f t="shared" si="733"/>
        <v/>
      </c>
      <c r="GK418" s="275">
        <f>VLOOKUP(C418,MOVI!C:DT,65,0)</f>
        <v>0</v>
      </c>
      <c r="GL418" s="275">
        <f>VLOOKUP(C418,FPT!B:GJ,65,0)</f>
        <v>0</v>
      </c>
      <c r="GM418" t="str">
        <f t="shared" si="734"/>
        <v/>
      </c>
      <c r="GN418" s="275">
        <f>VLOOKUP(C418,MOVI!C:DT,66,0)</f>
        <v>0</v>
      </c>
      <c r="GO418" s="275">
        <f>VLOOKUP(C418,FPT!B:GM,66,0)</f>
        <v>0</v>
      </c>
      <c r="GP418" t="str">
        <f t="shared" si="735"/>
        <v/>
      </c>
      <c r="GQ418" s="275">
        <f>VLOOKUP(C418,MOVI!C:DT,67,0)</f>
        <v>0</v>
      </c>
      <c r="GR418" s="275">
        <f>VLOOKUP(C418,FPT!B:GP,67,0)</f>
        <v>0</v>
      </c>
      <c r="GS418" t="str">
        <f t="shared" si="736"/>
        <v/>
      </c>
      <c r="GT418" s="275">
        <f>VLOOKUP(C418,MOVI!C:DT,68,0)</f>
        <v>0</v>
      </c>
      <c r="GU418" s="275">
        <f>VLOOKUP(C418,FPT!B:GS,68,0)</f>
        <v>0</v>
      </c>
      <c r="GV418" t="str">
        <f t="shared" si="737"/>
        <v/>
      </c>
      <c r="GW418" s="275">
        <f>VLOOKUP(C418,MOVI!C:DT,69,0)</f>
        <v>0</v>
      </c>
      <c r="GX418" s="275">
        <f>VLOOKUP(C418,FPT!B:GV,69,0)</f>
        <v>0</v>
      </c>
      <c r="GY418" t="str">
        <f t="shared" si="738"/>
        <v/>
      </c>
      <c r="GZ418" s="275">
        <f>VLOOKUP(C418,MOVI!C:DT,70,0)</f>
        <v>0</v>
      </c>
      <c r="HA418" s="275">
        <f>VLOOKUP(C418,FPT!B:GY,70,0)</f>
        <v>0</v>
      </c>
      <c r="HB418" t="str">
        <f t="shared" si="739"/>
        <v/>
      </c>
      <c r="HC418" s="275">
        <f>VLOOKUP(C418,MOVI!C:DT,71,0)</f>
        <v>1904762</v>
      </c>
      <c r="HD418" s="275">
        <f>ROUND(VLOOKUP(C418,FPT!B:HB,71,0),0)</f>
        <v>1904762</v>
      </c>
      <c r="HE418" t="str">
        <f t="shared" si="740"/>
        <v/>
      </c>
      <c r="HF418" s="275">
        <f>ROUND(VLOOKUP(C418,MOVI!C:DT,72,0),0)</f>
        <v>0</v>
      </c>
      <c r="HG418" s="275">
        <f>ROUND(VLOOKUP(C418,FPT!B:HE,72,0),0)</f>
        <v>0</v>
      </c>
      <c r="HH418" t="str">
        <f t="shared" si="741"/>
        <v/>
      </c>
      <c r="HI418" s="275">
        <f>VLOOKUP(C418,MOVI!C:DT,73,0)</f>
        <v>0</v>
      </c>
      <c r="HJ418" s="275">
        <f>VLOOKUP(C418,FPT!B:HH,73,0)</f>
        <v>0</v>
      </c>
      <c r="HK418" t="str">
        <f t="shared" si="742"/>
        <v/>
      </c>
      <c r="HL418" s="275">
        <f>VLOOKUP(C418,MOVI!C:DT,74,0)</f>
        <v>0</v>
      </c>
      <c r="HM418" s="275">
        <f>VLOOKUP(C418,FPT!B:HK,74,0)</f>
        <v>0</v>
      </c>
      <c r="HN418" t="str">
        <f t="shared" si="743"/>
        <v/>
      </c>
      <c r="HO418" s="275">
        <f>VLOOKUP(C418,MOVI!C:DT,75,0)</f>
        <v>0</v>
      </c>
      <c r="HP418" s="275">
        <f>VLOOKUP(C418,FPT!B:HN,75,0)</f>
        <v>0</v>
      </c>
      <c r="HQ418" t="str">
        <f t="shared" si="744"/>
        <v/>
      </c>
      <c r="HR418" s="275">
        <f>VLOOKUP(C418,MOVI!C:DT,76,0)</f>
        <v>0</v>
      </c>
      <c r="HS418" s="275">
        <f>VLOOKUP(C418,FPT!B:HQ,76,0)</f>
        <v>0</v>
      </c>
      <c r="HT418" t="str">
        <f t="shared" si="745"/>
        <v/>
      </c>
      <c r="HU418" s="275">
        <f>VLOOKUP(C418,MOVI!C:DT,77,0)</f>
        <v>0</v>
      </c>
      <c r="HV418" s="275">
        <f>VLOOKUP(C418,FPT!B:HT,77,0)</f>
        <v>0</v>
      </c>
      <c r="HW418" t="str">
        <f t="shared" si="746"/>
        <v/>
      </c>
      <c r="HX418" s="274">
        <f>VLOOKUP(C418,MOVI!C:CB,78,0)</f>
        <v>0</v>
      </c>
      <c r="HY418" s="261">
        <f>VLOOKUP(C418,FPT!$B:$CA,78,0)</f>
        <v>0</v>
      </c>
      <c r="HZ418" t="str">
        <f t="shared" si="747"/>
        <v/>
      </c>
      <c r="IA418" s="275">
        <f>VLOOKUP(C418,MOVI!C:CD,79,0)</f>
        <v>0</v>
      </c>
      <c r="IB418" s="275">
        <f>VLOOKUP(C418,FPT!B:HZ,79,0)</f>
        <v>0</v>
      </c>
      <c r="IC418" t="str">
        <f t="shared" si="748"/>
        <v/>
      </c>
      <c r="ID418" s="275">
        <f>VLOOKUP(C418,MOVI!C:CD,80,0)</f>
        <v>0</v>
      </c>
      <c r="IE418" s="275">
        <f>VLOOKUP(C418,FPT!B:IC,80,0)</f>
        <v>0</v>
      </c>
      <c r="IF418" t="str">
        <f t="shared" si="749"/>
        <v/>
      </c>
      <c r="IG418" s="275">
        <f>VLOOKUP(C418,MOVI!C:DT,81,0)</f>
        <v>0</v>
      </c>
      <c r="IH418" s="275">
        <f>VLOOKUP(C418,FPT!B:IF,81,0)</f>
        <v>0</v>
      </c>
      <c r="II418" t="str">
        <f t="shared" si="750"/>
        <v/>
      </c>
      <c r="IJ418" s="275">
        <f>VLOOKUP(C418,MOVI!C:DT,82,0)</f>
        <v>0</v>
      </c>
      <c r="IK418" s="275">
        <f>VLOOKUP(C418,FPT!B:II,82,0)</f>
        <v>0</v>
      </c>
      <c r="IL418" t="str">
        <f t="shared" si="751"/>
        <v/>
      </c>
      <c r="IM418" s="275">
        <f>ROUND(VLOOKUP(C418,MOVI!C:DT,83,0),0)</f>
        <v>0</v>
      </c>
      <c r="IN418" s="275">
        <f>ROUND(VLOOKUP(C418,FPT!B:IL,83,0),0)</f>
        <v>0</v>
      </c>
      <c r="IO418" t="str">
        <f t="shared" si="752"/>
        <v/>
      </c>
      <c r="IP418" s="275">
        <f>ROUND(VLOOKUP(C418,MOVI!C:DT,84,0),0)</f>
        <v>1904762</v>
      </c>
      <c r="IQ418" s="275">
        <f>ROUND(VLOOKUP(C418,FPT!B:IO,84,0),0)</f>
        <v>1904762</v>
      </c>
      <c r="IR418" t="str">
        <f t="shared" si="753"/>
        <v/>
      </c>
      <c r="IS418" s="275">
        <f>ROUND(VLOOKUP(C418,MOVI!C:DT,85,0),0)</f>
        <v>0</v>
      </c>
      <c r="IT418" s="275">
        <f>ROUND(VLOOKUP(C418,FPT!B:IR,85,0),0)</f>
        <v>0</v>
      </c>
      <c r="IU418" t="str">
        <f t="shared" si="754"/>
        <v/>
      </c>
      <c r="IV418" s="275">
        <f>VLOOKUP(C418,MOVI!C:DT,86,0)</f>
        <v>0</v>
      </c>
      <c r="IW418" s="275">
        <f>VLOOKUP(C418,FPT!B:IU,86,0)</f>
        <v>0</v>
      </c>
      <c r="IX418" t="str">
        <f t="shared" si="755"/>
        <v/>
      </c>
      <c r="IY418" s="275">
        <f>ROUND(VLOOKUP(C418,MOVI!C:DT,87,0),0)</f>
        <v>0</v>
      </c>
      <c r="IZ418" s="275">
        <f>ROUND(VLOOKUP(C418,FPT!B:IX,87,0),0)</f>
        <v>0</v>
      </c>
      <c r="JA418" t="str">
        <f t="shared" si="756"/>
        <v/>
      </c>
      <c r="JB418" s="275">
        <f>VLOOKUP(C418,MOVI!C:DT,88,0)</f>
        <v>0</v>
      </c>
      <c r="JC418" s="275">
        <f>VLOOKUP(C418,FPT!B:JA,88,0)</f>
        <v>0</v>
      </c>
      <c r="JD418" t="str">
        <f t="shared" si="757"/>
        <v/>
      </c>
      <c r="JE418" s="275">
        <f>VLOOKUP(C418,MOVI!C:DT,89,0)</f>
        <v>0</v>
      </c>
      <c r="JF418" s="275">
        <f>VLOOKUP(C418,FPT!B:JD,89,0)</f>
        <v>0</v>
      </c>
      <c r="JG418" t="str">
        <f t="shared" si="758"/>
        <v/>
      </c>
      <c r="JH418" s="275">
        <f>VLOOKUP(C418,MOVI!C:DT,90,0)</f>
        <v>0</v>
      </c>
      <c r="JI418" s="275">
        <f>VLOOKUP(C418,FPT!B:JG,90,0)</f>
        <v>0</v>
      </c>
      <c r="JJ418" t="str">
        <f t="shared" si="759"/>
        <v/>
      </c>
      <c r="JK418" s="275">
        <f>VLOOKUP(C418,MOVI!C:DT,91,0)</f>
        <v>0</v>
      </c>
      <c r="JL418" s="275">
        <f>VLOOKUP(C418,FPT!B:JJ,91,0)</f>
        <v>0</v>
      </c>
      <c r="JM418" t="str">
        <f t="shared" si="760"/>
        <v/>
      </c>
      <c r="JN418" s="275">
        <f>VLOOKUP(C418,MOVI!C:DT,92,0)</f>
        <v>0</v>
      </c>
      <c r="JO418" s="275">
        <f>VLOOKUP(C418,FPT!B:JM,92,0)</f>
        <v>0</v>
      </c>
      <c r="JP418" t="str">
        <f t="shared" si="761"/>
        <v/>
      </c>
      <c r="JQ418" s="275">
        <f>VLOOKUP(C418,MOVI!C:DT,93,0)</f>
        <v>0</v>
      </c>
      <c r="JR418" s="275">
        <f>VLOOKUP(C418,FPT!B:JP,93,0)</f>
        <v>0</v>
      </c>
      <c r="JS418" t="str">
        <f t="shared" si="762"/>
        <v/>
      </c>
      <c r="JT418" s="275">
        <f>VLOOKUP(C418,MOVI!C:DT,94,0)</f>
        <v>0</v>
      </c>
      <c r="JU418" s="275">
        <f>VLOOKUP(C418,FPT!B:JS,94,0)</f>
        <v>0</v>
      </c>
      <c r="JV418" t="str">
        <f t="shared" si="763"/>
        <v/>
      </c>
      <c r="JW418" s="275">
        <f>VLOOKUP(C418,MOVI!C:DT,95,0)</f>
        <v>1904762</v>
      </c>
      <c r="JX418" s="275">
        <f>VLOOKUP(C418,FPT!B:JV,95,0)</f>
        <v>1904762</v>
      </c>
      <c r="JY418" t="str">
        <f t="shared" si="764"/>
        <v/>
      </c>
      <c r="JZ418" s="275">
        <f>VLOOKUP(C418,MOVI!C:DT,96,0)</f>
        <v>0</v>
      </c>
      <c r="KA418" s="275">
        <f>VLOOKUP(C418,FPT!B:JY,96,0)</f>
        <v>0</v>
      </c>
      <c r="KB418" t="str">
        <f t="shared" si="765"/>
        <v/>
      </c>
      <c r="KC418" s="275">
        <f>VLOOKUP(C418,MOVI!C:DT,97,0)</f>
        <v>1904762</v>
      </c>
      <c r="KD418" s="275">
        <f>VLOOKUP(C418,FPT!B:KB,97,0)</f>
        <v>1904762</v>
      </c>
      <c r="KE418" t="str">
        <f t="shared" si="766"/>
        <v/>
      </c>
      <c r="KF418" s="275">
        <f>VLOOKUP(C418,MOVI!C:DT,98,0)</f>
        <v>0</v>
      </c>
      <c r="KG418" s="275">
        <f>VLOOKUP(C418,FPT!B:KE,98,0)</f>
        <v>0</v>
      </c>
      <c r="KH418" t="str">
        <f t="shared" si="767"/>
        <v/>
      </c>
      <c r="KI418" s="275">
        <f>VLOOKUP(C418,MOVI!C:DT,99,0)</f>
        <v>0</v>
      </c>
      <c r="KJ418" s="275">
        <f>VLOOKUP(C418,FPT!B:KH,99,0)</f>
        <v>0</v>
      </c>
      <c r="KK418" t="str">
        <f t="shared" si="768"/>
        <v/>
      </c>
      <c r="KL418" s="275">
        <f>VLOOKUP(C418,MOVI!C:DT,100,0)</f>
        <v>0</v>
      </c>
      <c r="KM418" s="275">
        <f>VLOOKUP(C418,FPT!B:KK,100,0)</f>
        <v>0</v>
      </c>
      <c r="KN418" t="str">
        <f t="shared" si="769"/>
        <v/>
      </c>
      <c r="KO418" s="275">
        <f>VLOOKUP(C418,MOVI!C:DT,101,0)</f>
        <v>0</v>
      </c>
      <c r="KP418" s="275">
        <f>VLOOKUP(C418,FPT!B:KN,101,0)</f>
        <v>0</v>
      </c>
      <c r="KQ418" t="str">
        <f t="shared" si="770"/>
        <v/>
      </c>
      <c r="KR418" s="275">
        <f>VLOOKUP(C418,MOVI!C:DT,102,0)</f>
        <v>0</v>
      </c>
      <c r="KS418" s="275">
        <f>VLOOKUP(C418,FPT!B:KQ,102,0)</f>
        <v>0</v>
      </c>
      <c r="KT418" t="str">
        <f t="shared" si="771"/>
        <v/>
      </c>
      <c r="KU418" s="275">
        <f>VLOOKUP(C418,MOVI!C:DT,103,0)</f>
        <v>0</v>
      </c>
      <c r="KV418" s="275">
        <f>VLOOKUP(C418,FPT!B:KT,103,0)</f>
        <v>0</v>
      </c>
      <c r="KW418" t="str">
        <f t="shared" si="772"/>
        <v/>
      </c>
      <c r="KX418" s="275">
        <f>VLOOKUP(C418,MOVI!C:DT,104,0)</f>
        <v>0</v>
      </c>
      <c r="KY418" s="275">
        <f>VLOOKUP(C418,FPT!B:KW,104,0)</f>
        <v>0</v>
      </c>
      <c r="KZ418" t="str">
        <f t="shared" si="773"/>
        <v/>
      </c>
      <c r="LA418" s="275">
        <f>VLOOKUP(C418,MOVI!C:DT,105,0)</f>
        <v>0</v>
      </c>
      <c r="LB418" s="275">
        <f>VLOOKUP(C418,FPT!B:KZ,105,0)</f>
        <v>0</v>
      </c>
      <c r="LC418" t="str">
        <f t="shared" si="774"/>
        <v/>
      </c>
      <c r="LD418" s="275">
        <f>VLOOKUP(C418,MOVI!C:DT,106,0)</f>
        <v>1904762</v>
      </c>
      <c r="LE418" s="275">
        <f>VLOOKUP(C418,FPT!B:LC,106,0)</f>
        <v>1904762</v>
      </c>
      <c r="LF418" t="str">
        <f t="shared" si="775"/>
        <v/>
      </c>
      <c r="LG418" s="273">
        <f>VLOOKUP(C418,MOVI!C:DT,107,0)</f>
        <v>0</v>
      </c>
      <c r="LH418" s="273">
        <f>VLOOKUP(C418,FPT!B:LF,107,0)</f>
        <v>0</v>
      </c>
      <c r="LI418" t="str">
        <f t="shared" si="776"/>
        <v/>
      </c>
      <c r="LJ418" t="str">
        <f>VLOOKUP(C418,MOVI!C:DV,108,0)</f>
        <v>Việt PhúSouthIT</v>
      </c>
      <c r="LK418" s="252" t="str">
        <f>VLOOKUP(C418,FPT!B:LI,108,0)</f>
        <v>Việt PhúSouthIT</v>
      </c>
      <c r="LL418" t="str">
        <f t="shared" si="777"/>
        <v/>
      </c>
      <c r="LM418" s="275">
        <f>ROUND(VLOOKUP(C418,MOVI!C:DV,109,0),0)</f>
        <v>416667</v>
      </c>
      <c r="LN418" s="275">
        <f>ROUND(VLOOKUP(C418,FPT!B:LL,109,0),0)</f>
        <v>416667</v>
      </c>
      <c r="LO418" t="str">
        <f t="shared" si="778"/>
        <v/>
      </c>
      <c r="LP418" t="str">
        <f>VLOOKUP(C418,MOVI!C:DV,110,0)</f>
        <v>HO</v>
      </c>
      <c r="LQ418" s="247" t="str">
        <f>VLOOKUP(C418,FPT!B:LO,110,0)</f>
        <v>HO</v>
      </c>
      <c r="LR418" t="str">
        <f t="shared" si="779"/>
        <v/>
      </c>
      <c r="LS418">
        <f>MOVI!DI413</f>
        <v>8</v>
      </c>
      <c r="LV418">
        <f>MOVI!DJ413</f>
        <v>0</v>
      </c>
      <c r="LW418">
        <f>MOVI!DK413</f>
        <v>0</v>
      </c>
      <c r="LX418">
        <f>MOVI!DL413</f>
        <v>0</v>
      </c>
      <c r="LY418">
        <f>MOVI!DM413</f>
        <v>0</v>
      </c>
      <c r="LZ418">
        <f>MOVI!DN413</f>
        <v>0</v>
      </c>
      <c r="MA418">
        <f>MOVI!DO413</f>
        <v>0</v>
      </c>
      <c r="MB418" t="str">
        <f>MOVI!DP413</f>
        <v/>
      </c>
      <c r="MC418">
        <f>MOVI!DQ413</f>
        <v>0</v>
      </c>
      <c r="MD418">
        <f>MOVI!DR413</f>
        <v>0</v>
      </c>
      <c r="ME418" t="str">
        <f>VLOOKUP(C418,MOVI!C:DV,121,0)</f>
        <v/>
      </c>
      <c r="MF418" s="252"/>
      <c r="MG418" t="str">
        <f t="shared" si="672"/>
        <v/>
      </c>
      <c r="MH418" t="str">
        <f>VLOOKUP(C418,MOVI!C:DT,122,0)</f>
        <v>Việt PhúSouth</v>
      </c>
      <c r="MI418" s="252" t="str">
        <f>VLOOKUP(C418,FPT!B:DS,112,0)</f>
        <v>Việt PhúSouth</v>
      </c>
      <c r="MJ418" t="str">
        <f t="shared" si="780"/>
        <v/>
      </c>
    </row>
    <row r="419" spans="1:348" x14ac:dyDescent="0.25">
      <c r="A419">
        <v>411</v>
      </c>
      <c r="B419" s="63">
        <v>6304</v>
      </c>
      <c r="C419" s="271" t="s">
        <v>913</v>
      </c>
      <c r="D419" t="str">
        <f>VLOOKUP(C419,MOVI!C:D,2,0)</f>
        <v>Đỗ Thị Thu Yến</v>
      </c>
      <c r="E419" t="str">
        <f>VLOOKUP(C419,FPT!B:C,2,0)</f>
        <v>Đỗ Thị Thu Yến</v>
      </c>
      <c r="F419" t="str">
        <f t="shared" si="673"/>
        <v/>
      </c>
      <c r="G419" t="str">
        <f>VLOOKUP(C419,MOVI!C:E,3,0)</f>
        <v>Support</v>
      </c>
      <c r="H419" t="str">
        <f>VLOOKUP(C419,FPT!B:F,3,0)</f>
        <v>Support</v>
      </c>
      <c r="I419" t="str">
        <f t="shared" si="674"/>
        <v/>
      </c>
      <c r="J419" t="str">
        <f>VLOOKUP(C419,MOVI!C:H,4,0)</f>
        <v>Operations</v>
      </c>
      <c r="K419" t="str">
        <f>VLOOKUP(C419,FPT!B:I,4,0)</f>
        <v>Operations</v>
      </c>
      <c r="L419" t="str">
        <f t="shared" si="675"/>
        <v/>
      </c>
      <c r="M419" t="str">
        <f>VLOOKUP(C419,MOVI!C:DT,5,0)</f>
        <v>Associate</v>
      </c>
      <c r="N419" t="str">
        <f>VLOOKUP(C419,FPT!B:L,5,0)</f>
        <v>Associate</v>
      </c>
      <c r="O419" t="str">
        <f t="shared" si="676"/>
        <v/>
      </c>
      <c r="P419" t="str">
        <f>VLOOKUP(C419,MOVI!C:DT,6,0)</f>
        <v>Account Services Officer</v>
      </c>
      <c r="Q419" t="str">
        <f>VLOOKUP(C419,FPT!B:O,6,0)</f>
        <v>Account Services Officer</v>
      </c>
      <c r="R419" t="str">
        <f t="shared" si="677"/>
        <v/>
      </c>
      <c r="S419" t="str">
        <f>VLOOKUP(C419,MOVI!C:DT,7,0)</f>
        <v>South</v>
      </c>
      <c r="T419" t="str">
        <f>VLOOKUP(C419,FPT!B:R,7,0)</f>
        <v>South</v>
      </c>
      <c r="U419" t="str">
        <f t="shared" si="678"/>
        <v/>
      </c>
      <c r="V419" t="str">
        <f>VLOOKUP(C419,MOVI!C:DT,8,0)</f>
        <v>Việt Phú</v>
      </c>
      <c r="W419" t="str">
        <f>VLOOKUP(C419,FPT!B:U,8,0)</f>
        <v>Việt Phú</v>
      </c>
      <c r="X419" t="str">
        <f t="shared" si="679"/>
        <v/>
      </c>
      <c r="Y419" t="str">
        <f>VLOOKUP(C419,MOVI!C:DT,9,0)</f>
        <v>Full-time</v>
      </c>
      <c r="Z419" t="str">
        <f>VLOOKUP(C419,FPT!B:X,9,0)</f>
        <v>Full-time</v>
      </c>
      <c r="AA419" t="str">
        <f t="shared" si="680"/>
        <v/>
      </c>
      <c r="AB419" t="str">
        <f>VLOOKUP(C419,MOVI!C:DT,10,0)</f>
        <v>Probation</v>
      </c>
      <c r="AC419" t="str">
        <f>VLOOKUP(C419,FPT!B:AA,10,0)</f>
        <v>Probation</v>
      </c>
      <c r="AD419" t="str">
        <f t="shared" si="681"/>
        <v/>
      </c>
      <c r="AE419" s="247">
        <f>VLOOKUP(C419,MOVI!C:DT,11,0)</f>
        <v>44545</v>
      </c>
      <c r="AF419" s="247">
        <f>VLOOKUP(C419,FPT!B:AD,11,0)</f>
        <v>44545</v>
      </c>
      <c r="AG419" t="str">
        <f t="shared" si="682"/>
        <v/>
      </c>
      <c r="AH419" s="260" t="str">
        <f>VLOOKUP(C419,MOVI!C:DT,12,0)</f>
        <v/>
      </c>
      <c r="AI419" s="260"/>
      <c r="AJ419" t="str">
        <f t="shared" si="782"/>
        <v/>
      </c>
      <c r="AK419">
        <f>VLOOKUP(C419,MOVI!C:DT,13,0)</f>
        <v>0</v>
      </c>
      <c r="AL419" s="247">
        <f>VLOOKUP(C419,FPT!B:AJ,13,0)</f>
        <v>0</v>
      </c>
      <c r="AM419" t="str">
        <f t="shared" si="781"/>
        <v/>
      </c>
      <c r="AN419" s="247">
        <f>VLOOKUP(C419,MOVI!C:DT,14,0)</f>
        <v>0</v>
      </c>
      <c r="AO419" s="247">
        <f>VLOOKUP(C419,FPT!B:AM,14,0)</f>
        <v>0</v>
      </c>
      <c r="AP419" t="str">
        <f t="shared" si="683"/>
        <v/>
      </c>
      <c r="AQ419" t="str">
        <f>VLOOKUP(C419,MOVI!C:DT,15,0)</f>
        <v>JO</v>
      </c>
      <c r="AR419" s="247" t="str">
        <f>VLOOKUP(C419,FPT!B:AP,15,0)</f>
        <v>JO</v>
      </c>
      <c r="AS419" t="str">
        <f t="shared" si="684"/>
        <v/>
      </c>
      <c r="AT419" s="282">
        <f>VLOOKUP(C419,MOVI!C:DT,16,0)</f>
        <v>0.1</v>
      </c>
      <c r="AU419" s="247" t="str">
        <f>VLOOKUP(C419,FPT!B:AS,16,0)</f>
        <v>10%</v>
      </c>
      <c r="AV419" t="str">
        <f t="shared" si="685"/>
        <v>Lệch</v>
      </c>
      <c r="AW419" t="str">
        <f>VLOOKUP(C419,MOVI!C:DT,17,0)</f>
        <v>L</v>
      </c>
      <c r="AX419" s="247" t="str">
        <f>VLOOKUP(C419,FPT!B:AV,17,0)</f>
        <v>L</v>
      </c>
      <c r="AY419" t="str">
        <f t="shared" si="686"/>
        <v/>
      </c>
      <c r="AZ419">
        <f>VLOOKUP(C419,MOVI!C:DT,18,0)</f>
        <v>0</v>
      </c>
      <c r="BA419" s="247">
        <f>VLOOKUP(C419,FPT!B:AY,18,0)</f>
        <v>0</v>
      </c>
      <c r="BB419" t="str">
        <f t="shared" si="687"/>
        <v/>
      </c>
      <c r="BC419" s="275">
        <f>VLOOKUP(C419,MOVI!C:DT,19,0)</f>
        <v>5000000</v>
      </c>
      <c r="BD419" s="275">
        <f>VLOOKUP(C419,FPT!B:BB,19,0)</f>
        <v>5000000</v>
      </c>
      <c r="BE419" t="str">
        <f t="shared" si="688"/>
        <v/>
      </c>
      <c r="BF419">
        <f>VLOOKUP(C419,MOVI!C:DT,20,0)</f>
        <v>0</v>
      </c>
      <c r="BG419" s="252">
        <f>VLOOKUP(C419,FPT!B:BE,20,0)</f>
        <v>0</v>
      </c>
      <c r="BH419" t="str">
        <f t="shared" si="689"/>
        <v/>
      </c>
      <c r="BI419" s="275">
        <f>VLOOKUP(C419,MOVI!C:DT,21,0)</f>
        <v>5000000</v>
      </c>
      <c r="BJ419" s="275">
        <f>VLOOKUP(C419,FPT!B:BH,21,0)</f>
        <v>5000000</v>
      </c>
      <c r="BK419" t="str">
        <f t="shared" si="690"/>
        <v/>
      </c>
      <c r="BL419" s="275">
        <f>VLOOKUP(C419,MOVI!C:DT,22,0)</f>
        <v>0</v>
      </c>
      <c r="BM419" s="275">
        <f>VLOOKUP(C419,FPT!B:BK,22,0)</f>
        <v>0</v>
      </c>
      <c r="BN419" t="str">
        <f t="shared" si="691"/>
        <v/>
      </c>
      <c r="BO419" s="275">
        <f>VLOOKUP(C419,MOVI!C:DT,23,0)</f>
        <v>0</v>
      </c>
      <c r="BP419" s="275">
        <f>VLOOKUP(C419,FPT!B:BN,23,0)</f>
        <v>0</v>
      </c>
      <c r="BQ419" t="str">
        <f t="shared" si="692"/>
        <v/>
      </c>
      <c r="BR419" s="275">
        <f>VLOOKUP(C419,MOVI!C:DT,24,0)</f>
        <v>0</v>
      </c>
      <c r="BS419" s="275">
        <f>VLOOKUP(C419,FPT!B:BQ,24,0)</f>
        <v>0</v>
      </c>
      <c r="BT419" t="str">
        <f t="shared" si="693"/>
        <v/>
      </c>
      <c r="BU419" s="275">
        <f>VLOOKUP(C419,MOVI!C:DT,25,0)</f>
        <v>0</v>
      </c>
      <c r="BV419" s="275">
        <f>VLOOKUP(C419,FPT!B:BT,25,0)</f>
        <v>0</v>
      </c>
      <c r="BW419" t="str">
        <f t="shared" si="694"/>
        <v/>
      </c>
      <c r="BX419" s="275">
        <f>VLOOKUP(C419,MOVI!C:DT,26,0)</f>
        <v>0</v>
      </c>
      <c r="BY419" s="275">
        <f>VLOOKUP(C419,FPT!B:BW,26,0)</f>
        <v>0</v>
      </c>
      <c r="BZ419" t="str">
        <f t="shared" si="695"/>
        <v/>
      </c>
      <c r="CA419" s="275">
        <f>VLOOKUP(C419,MOVI!C:DT,27,0)</f>
        <v>0</v>
      </c>
      <c r="CB419" s="275">
        <f>VLOOKUP(C419,FPT!B:BZ,27,0)</f>
        <v>0</v>
      </c>
      <c r="CC419" t="str">
        <f t="shared" si="696"/>
        <v/>
      </c>
      <c r="CD419" s="275">
        <f>VLOOKUP(C419,MOVI!C:DT,28,0)</f>
        <v>0</v>
      </c>
      <c r="CE419" s="275">
        <f>VLOOKUP(C419,FPT!B:CC,28,0)</f>
        <v>0</v>
      </c>
      <c r="CF419" t="str">
        <f t="shared" si="697"/>
        <v/>
      </c>
      <c r="CG419" t="str">
        <f>VLOOKUP(C419,MOVI!C:DT,29,0)</f>
        <v>CN</v>
      </c>
      <c r="CH419" s="252" t="str">
        <f>VLOOKUP(C419,FPT!B:CF,29,0)</f>
        <v>CN</v>
      </c>
      <c r="CI419" t="str">
        <f t="shared" si="698"/>
        <v/>
      </c>
      <c r="CJ419">
        <f>VLOOKUP(C419,MOVI!C:DT,30,0)</f>
        <v>26</v>
      </c>
      <c r="CK419" s="252">
        <f>VLOOKUP(C419,FPT!B:CI,30,0)</f>
        <v>26</v>
      </c>
      <c r="CL419" t="str">
        <f t="shared" si="699"/>
        <v/>
      </c>
      <c r="CM419">
        <f>VLOOKUP(C419,MOVI!C:DT,31,0)</f>
        <v>9</v>
      </c>
      <c r="CN419" s="252">
        <f>VLOOKUP(C419,FPT!B:CL,31,0)</f>
        <v>9</v>
      </c>
      <c r="CO419" t="str">
        <f t="shared" si="700"/>
        <v/>
      </c>
      <c r="CP419" s="275">
        <f>VLOOKUP(C419,MOVI!C:DT,32,0)</f>
        <v>0</v>
      </c>
      <c r="CQ419" s="275">
        <f>VLOOKUP(C419,FPT!B:CO,32,0)</f>
        <v>0</v>
      </c>
      <c r="CR419" t="str">
        <f t="shared" si="701"/>
        <v/>
      </c>
      <c r="CS419" s="275">
        <f>VLOOKUP(C419,MOVI!C:DT,33,0)</f>
        <v>0</v>
      </c>
      <c r="CT419" s="275">
        <f>VLOOKUP(C419,FPT!B:CR,33,0)</f>
        <v>0</v>
      </c>
      <c r="CU419" t="str">
        <f t="shared" si="702"/>
        <v/>
      </c>
      <c r="CV419" s="275">
        <f>VLOOKUP(C419,MOVI!C:DT,34,0)</f>
        <v>0</v>
      </c>
      <c r="CW419" s="275">
        <f>VLOOKUP(C419,FPT!B:CU,34,0)</f>
        <v>0</v>
      </c>
      <c r="CX419" t="str">
        <f t="shared" si="703"/>
        <v/>
      </c>
      <c r="CY419" s="275">
        <f>VLOOKUP(C419,MOVI!C:DT,35,0)</f>
        <v>9</v>
      </c>
      <c r="CZ419" s="275">
        <f>VLOOKUP(C419,FPT!B:CX,35,0)</f>
        <v>9</v>
      </c>
      <c r="DA419" t="str">
        <f t="shared" si="704"/>
        <v/>
      </c>
      <c r="DB419" s="275">
        <f>VLOOKUP(C419,MOVI!C:DT,36,0)</f>
        <v>0</v>
      </c>
      <c r="DC419" s="275">
        <f>VLOOKUP(C419,FPT!B:DA,36,0)</f>
        <v>0</v>
      </c>
      <c r="DD419" t="str">
        <f t="shared" si="705"/>
        <v/>
      </c>
      <c r="DE419" s="275">
        <f>VLOOKUP(C419,MOVI!C:DT,37,0)</f>
        <v>0</v>
      </c>
      <c r="DF419" s="275">
        <f>VLOOKUP(C419,FPT!B:DD,37,0)</f>
        <v>0</v>
      </c>
      <c r="DG419" t="str">
        <f t="shared" si="706"/>
        <v/>
      </c>
      <c r="DH419" s="275">
        <f>VLOOKUP(C419,MOVI!C:DT,38,0)</f>
        <v>0</v>
      </c>
      <c r="DI419" s="275">
        <f>VLOOKUP(C419,FPT!B:DG,38,0)</f>
        <v>0</v>
      </c>
      <c r="DJ419" t="str">
        <f t="shared" si="707"/>
        <v/>
      </c>
      <c r="DK419" s="275">
        <f>VLOOKUP(C419,MOVI!C:DT,39,0)</f>
        <v>0</v>
      </c>
      <c r="DL419" s="275">
        <f>VLOOKUP(C419,FPT!B:DJ,39,0)</f>
        <v>0</v>
      </c>
      <c r="DM419" t="str">
        <f t="shared" si="708"/>
        <v/>
      </c>
      <c r="DN419" s="275">
        <f>VLOOKUP(C419,MOVI!C:DT,40,0)</f>
        <v>0</v>
      </c>
      <c r="DO419" s="275">
        <f>VLOOKUP(C419,FPT!B:DM,40,0)</f>
        <v>0</v>
      </c>
      <c r="DP419" t="str">
        <f t="shared" si="709"/>
        <v/>
      </c>
      <c r="DQ419" s="275">
        <f>VLOOKUP(C419,MOVI!C:DT,41,0)</f>
        <v>0</v>
      </c>
      <c r="DR419" s="275">
        <f>VLOOKUP(C419,FPT!B:DP,41,0)</f>
        <v>0</v>
      </c>
      <c r="DS419" t="str">
        <f t="shared" si="710"/>
        <v/>
      </c>
      <c r="DT419" s="275">
        <f>VLOOKUP(C419,MOVI!C:DT,42,0)</f>
        <v>1730769</v>
      </c>
      <c r="DU419" s="275">
        <f>ROUND(VLOOKUP(C419,FPT!B:DS,42,0),0)</f>
        <v>1730769</v>
      </c>
      <c r="DV419" t="str">
        <f t="shared" si="711"/>
        <v/>
      </c>
      <c r="DW419" s="275">
        <f>VLOOKUP(C419,MOVI!C:DT,43,0)</f>
        <v>0</v>
      </c>
      <c r="DX419" s="275">
        <f>VLOOKUP(C419,FPT!B:DV,43,0)</f>
        <v>0</v>
      </c>
      <c r="DY419" t="str">
        <f t="shared" si="712"/>
        <v/>
      </c>
      <c r="DZ419" s="275">
        <f>VLOOKUP(C419,MOVI!C:DT,44,0)</f>
        <v>0</v>
      </c>
      <c r="EA419" s="275">
        <f>VLOOKUP(C419,FPT!B:DY,44,0)</f>
        <v>0</v>
      </c>
      <c r="EB419" t="str">
        <f t="shared" si="713"/>
        <v/>
      </c>
      <c r="EC419" s="275">
        <f>VLOOKUP(C419,MOVI!C:DT,45,0)</f>
        <v>1730769</v>
      </c>
      <c r="ED419" s="275">
        <f>ROUND(VLOOKUP(C419,FPT!B:EB,45,0),0)</f>
        <v>1730769</v>
      </c>
      <c r="EE419" t="str">
        <f t="shared" si="714"/>
        <v/>
      </c>
      <c r="EF419" s="275">
        <f>VLOOKUP(C419,MOVI!C:DT,46,0)</f>
        <v>0</v>
      </c>
      <c r="EG419" s="275">
        <f>VLOOKUP(C419,FPT!B:EE,46,0)</f>
        <v>0</v>
      </c>
      <c r="EH419" t="str">
        <f t="shared" si="715"/>
        <v/>
      </c>
      <c r="EI419" s="275">
        <f>VLOOKUP(C419,MOVI!C:DT,47,0)</f>
        <v>0</v>
      </c>
      <c r="EJ419" s="275">
        <f>VLOOKUP(C419,FPT!B:EH,47,0)</f>
        <v>0</v>
      </c>
      <c r="EK419" t="str">
        <f t="shared" si="716"/>
        <v/>
      </c>
      <c r="EL419" s="275">
        <f>VLOOKUP(C419,MOVI!C:DT,48,0)</f>
        <v>0</v>
      </c>
      <c r="EM419" s="275">
        <f>VLOOKUP(C419,FPT!B:EK,48,0)</f>
        <v>0</v>
      </c>
      <c r="EN419" t="str">
        <f t="shared" si="717"/>
        <v/>
      </c>
      <c r="EO419" s="275">
        <f>VLOOKUP(C419,MOVI!C:DT,49,0)</f>
        <v>0</v>
      </c>
      <c r="EP419" s="275">
        <f>VLOOKUP(C419,FPT!B:EN,49,0)</f>
        <v>0</v>
      </c>
      <c r="EQ419" t="str">
        <f t="shared" si="718"/>
        <v/>
      </c>
      <c r="ER419" s="275">
        <f>VLOOKUP(C419,MOVI!C:DT,50,0)</f>
        <v>0</v>
      </c>
      <c r="ES419" s="275">
        <f>VLOOKUP(C419,FPT!B:EQ,50,0)</f>
        <v>0</v>
      </c>
      <c r="ET419" t="str">
        <f t="shared" si="719"/>
        <v/>
      </c>
      <c r="EU419" s="275">
        <f>VLOOKUP(C419,MOVI!C:DT,51,0)</f>
        <v>0</v>
      </c>
      <c r="EV419" s="275">
        <f>VLOOKUP(C419,FPT!B:ET,51,0)</f>
        <v>0</v>
      </c>
      <c r="EW419" t="str">
        <f t="shared" si="720"/>
        <v/>
      </c>
      <c r="EX419" s="275">
        <f>VLOOKUP(C419,MOVI!C:DT,52,0)</f>
        <v>0</v>
      </c>
      <c r="EY419" s="275">
        <f>VLOOKUP(C419,FPT!B:EW,52,0)</f>
        <v>0</v>
      </c>
      <c r="EZ419" t="str">
        <f t="shared" si="721"/>
        <v/>
      </c>
      <c r="FA419" s="275">
        <f>VLOOKUP(C419,MOVI!C:DT,53,0)</f>
        <v>0</v>
      </c>
      <c r="FB419" s="275">
        <f>VLOOKUP(C419,FPT!B:EZ,53,0)</f>
        <v>0</v>
      </c>
      <c r="FC419" t="str">
        <f t="shared" si="722"/>
        <v/>
      </c>
      <c r="FD419" s="275">
        <f>VLOOKUP(C419,MOVI!C:DT,54,0)</f>
        <v>0</v>
      </c>
      <c r="FE419" s="275">
        <f>VLOOKUP(C419,FPT!B:FC,54,0)</f>
        <v>0</v>
      </c>
      <c r="FF419" t="str">
        <f t="shared" si="723"/>
        <v/>
      </c>
      <c r="FG419" s="275">
        <f>VLOOKUP(C419,MOVI!C:DT,55,0)</f>
        <v>0</v>
      </c>
      <c r="FH419" s="275">
        <f>VLOOKUP(C419,FPT!B:FF,55,0)</f>
        <v>0</v>
      </c>
      <c r="FI419" t="str">
        <f t="shared" si="724"/>
        <v/>
      </c>
      <c r="FJ419" s="275">
        <f>VLOOKUP(C419,MOVI!C:DT,56,0)</f>
        <v>0</v>
      </c>
      <c r="FK419" s="275">
        <f>VLOOKUP(C419,FPT!B:FI,56,0)</f>
        <v>0</v>
      </c>
      <c r="FL419" t="str">
        <f t="shared" si="725"/>
        <v/>
      </c>
      <c r="FM419" s="275">
        <f>VLOOKUP(C419,MOVI!C:DT,57,0)</f>
        <v>0</v>
      </c>
      <c r="FN419" s="275">
        <f>VLOOKUP(C419,FPT!B:FL,57,0)</f>
        <v>0</v>
      </c>
      <c r="FO419" t="str">
        <f t="shared" si="726"/>
        <v/>
      </c>
      <c r="FP419" s="275">
        <f>VLOOKUP(C419,MOVI!C:DT,58,0)</f>
        <v>0</v>
      </c>
      <c r="FQ419" s="275">
        <f>VLOOKUP(C419,FPT!B:FO,58,0)</f>
        <v>0</v>
      </c>
      <c r="FR419" t="str">
        <f t="shared" si="727"/>
        <v/>
      </c>
      <c r="FS419" s="275">
        <f>VLOOKUP(C419,MOVI!C:DT,59,0)</f>
        <v>0</v>
      </c>
      <c r="FT419" s="275">
        <f>VLOOKUP(C419,FPT!B:FR,59,0)</f>
        <v>0</v>
      </c>
      <c r="FU419" t="str">
        <f t="shared" si="728"/>
        <v/>
      </c>
      <c r="FV419" s="275">
        <f>VLOOKUP(C419,MOVI!C:DT,60,0)</f>
        <v>0</v>
      </c>
      <c r="FW419" s="275">
        <f>VLOOKUP(C419,FPT!B:FU,60,0)</f>
        <v>0</v>
      </c>
      <c r="FX419" t="str">
        <f t="shared" si="729"/>
        <v/>
      </c>
      <c r="FY419" s="275">
        <f>VLOOKUP(C419,MOVI!C:DT,61,0)</f>
        <v>0</v>
      </c>
      <c r="FZ419" s="275">
        <f>VLOOKUP(C419,FPT!B:FX,61,0)</f>
        <v>0</v>
      </c>
      <c r="GA419" t="str">
        <f t="shared" si="730"/>
        <v/>
      </c>
      <c r="GB419" s="275">
        <f>VLOOKUP(C419,MOVI!C:DT,62,0)</f>
        <v>0</v>
      </c>
      <c r="GC419" s="275">
        <f>VLOOKUP(C419,FPT!B:GA,62,0)</f>
        <v>0</v>
      </c>
      <c r="GD419" t="str">
        <f t="shared" si="731"/>
        <v/>
      </c>
      <c r="GE419" s="275">
        <f>VLOOKUP(C419,MOVI!C:DT,63,0)</f>
        <v>0</v>
      </c>
      <c r="GF419" s="275">
        <f>VLOOKUP(C419,FPT!B:GD,63,0)</f>
        <v>0</v>
      </c>
      <c r="GG419" t="str">
        <f t="shared" si="732"/>
        <v/>
      </c>
      <c r="GH419" s="275">
        <f>VLOOKUP(C419,MOVI!C:DT,64,0)</f>
        <v>0</v>
      </c>
      <c r="GI419" s="275">
        <f>VLOOKUP(C419,FPT!B:GG,64,0)</f>
        <v>0</v>
      </c>
      <c r="GJ419" t="str">
        <f t="shared" si="733"/>
        <v/>
      </c>
      <c r="GK419" s="275">
        <f>VLOOKUP(C419,MOVI!C:DT,65,0)</f>
        <v>0</v>
      </c>
      <c r="GL419" s="275">
        <f>VLOOKUP(C419,FPT!B:GJ,65,0)</f>
        <v>0</v>
      </c>
      <c r="GM419" t="str">
        <f t="shared" si="734"/>
        <v/>
      </c>
      <c r="GN419" s="275">
        <f>VLOOKUP(C419,MOVI!C:DT,66,0)</f>
        <v>0</v>
      </c>
      <c r="GO419" s="275">
        <f>VLOOKUP(C419,FPT!B:GM,66,0)</f>
        <v>0</v>
      </c>
      <c r="GP419" t="str">
        <f t="shared" si="735"/>
        <v/>
      </c>
      <c r="GQ419" s="275">
        <f>VLOOKUP(C419,MOVI!C:DT,67,0)</f>
        <v>0</v>
      </c>
      <c r="GR419" s="275">
        <f>VLOOKUP(C419,FPT!B:GP,67,0)</f>
        <v>0</v>
      </c>
      <c r="GS419" t="str">
        <f t="shared" si="736"/>
        <v/>
      </c>
      <c r="GT419" s="275">
        <f>VLOOKUP(C419,MOVI!C:DT,68,0)</f>
        <v>0</v>
      </c>
      <c r="GU419" s="275">
        <f>VLOOKUP(C419,FPT!B:GS,68,0)</f>
        <v>0</v>
      </c>
      <c r="GV419" t="str">
        <f t="shared" si="737"/>
        <v/>
      </c>
      <c r="GW419" s="275">
        <f>VLOOKUP(C419,MOVI!C:DT,69,0)</f>
        <v>0</v>
      </c>
      <c r="GX419" s="275">
        <f>VLOOKUP(C419,FPT!B:GV,69,0)</f>
        <v>0</v>
      </c>
      <c r="GY419" t="str">
        <f t="shared" si="738"/>
        <v/>
      </c>
      <c r="GZ419" s="275">
        <f>VLOOKUP(C419,MOVI!C:DT,70,0)</f>
        <v>0</v>
      </c>
      <c r="HA419" s="275">
        <f>VLOOKUP(C419,FPT!B:GY,70,0)</f>
        <v>0</v>
      </c>
      <c r="HB419" t="str">
        <f t="shared" si="739"/>
        <v/>
      </c>
      <c r="HC419" s="275">
        <f>VLOOKUP(C419,MOVI!C:DT,71,0)</f>
        <v>1730769</v>
      </c>
      <c r="HD419" s="275">
        <f>ROUND(VLOOKUP(C419,FPT!B:HB,71,0),0)</f>
        <v>1730769</v>
      </c>
      <c r="HE419" t="str">
        <f t="shared" si="740"/>
        <v/>
      </c>
      <c r="HF419" s="275">
        <f>ROUND(VLOOKUP(C419,MOVI!C:DT,72,0),0)</f>
        <v>0</v>
      </c>
      <c r="HG419" s="275">
        <f>ROUND(VLOOKUP(C419,FPT!B:HE,72,0),0)</f>
        <v>0</v>
      </c>
      <c r="HH419" t="str">
        <f t="shared" si="741"/>
        <v/>
      </c>
      <c r="HI419" s="275">
        <f>VLOOKUP(C419,MOVI!C:DT,73,0)</f>
        <v>0</v>
      </c>
      <c r="HJ419" s="275">
        <f>VLOOKUP(C419,FPT!B:HH,73,0)</f>
        <v>0</v>
      </c>
      <c r="HK419" t="str">
        <f t="shared" si="742"/>
        <v/>
      </c>
      <c r="HL419" s="275">
        <f>VLOOKUP(C419,MOVI!C:DT,74,0)</f>
        <v>0</v>
      </c>
      <c r="HM419" s="275">
        <f>VLOOKUP(C419,FPT!B:HK,74,0)</f>
        <v>0</v>
      </c>
      <c r="HN419" t="str">
        <f t="shared" si="743"/>
        <v/>
      </c>
      <c r="HO419" s="275">
        <f>VLOOKUP(C419,MOVI!C:DT,75,0)</f>
        <v>0</v>
      </c>
      <c r="HP419" s="275">
        <f>VLOOKUP(C419,FPT!B:HN,75,0)</f>
        <v>0</v>
      </c>
      <c r="HQ419" t="str">
        <f t="shared" si="744"/>
        <v/>
      </c>
      <c r="HR419" s="275">
        <f>VLOOKUP(C419,MOVI!C:DT,76,0)</f>
        <v>0</v>
      </c>
      <c r="HS419" s="275">
        <f>VLOOKUP(C419,FPT!B:HQ,76,0)</f>
        <v>0</v>
      </c>
      <c r="HT419" t="str">
        <f t="shared" si="745"/>
        <v/>
      </c>
      <c r="HU419" s="275">
        <f>VLOOKUP(C419,MOVI!C:DT,77,0)</f>
        <v>0</v>
      </c>
      <c r="HV419" s="275">
        <f>VLOOKUP(C419,FPT!B:HT,77,0)</f>
        <v>0</v>
      </c>
      <c r="HW419" t="str">
        <f t="shared" si="746"/>
        <v/>
      </c>
      <c r="HX419" s="274">
        <f>VLOOKUP(C419,MOVI!C:CB,78,0)</f>
        <v>0</v>
      </c>
      <c r="HY419" s="261">
        <f>VLOOKUP(C419,FPT!$B:$CA,78,0)</f>
        <v>0</v>
      </c>
      <c r="HZ419" t="str">
        <f t="shared" si="747"/>
        <v/>
      </c>
      <c r="IA419" s="275">
        <f>VLOOKUP(C419,MOVI!C:CD,79,0)</f>
        <v>0</v>
      </c>
      <c r="IB419" s="275">
        <f>VLOOKUP(C419,FPT!B:HZ,79,0)</f>
        <v>0</v>
      </c>
      <c r="IC419" t="str">
        <f t="shared" si="748"/>
        <v/>
      </c>
      <c r="ID419" s="275">
        <f>VLOOKUP(C419,MOVI!C:CD,80,0)</f>
        <v>0</v>
      </c>
      <c r="IE419" s="275">
        <f>VLOOKUP(C419,FPT!B:IC,80,0)</f>
        <v>0</v>
      </c>
      <c r="IF419" t="str">
        <f t="shared" si="749"/>
        <v/>
      </c>
      <c r="IG419" s="275">
        <f>VLOOKUP(C419,MOVI!C:DT,81,0)</f>
        <v>0</v>
      </c>
      <c r="IH419" s="275">
        <f>VLOOKUP(C419,FPT!B:IF,81,0)</f>
        <v>0</v>
      </c>
      <c r="II419" t="str">
        <f t="shared" si="750"/>
        <v/>
      </c>
      <c r="IJ419" s="275">
        <f>VLOOKUP(C419,MOVI!C:DT,82,0)</f>
        <v>0</v>
      </c>
      <c r="IK419" s="275">
        <f>VLOOKUP(C419,FPT!B:II,82,0)</f>
        <v>0</v>
      </c>
      <c r="IL419" t="str">
        <f t="shared" si="751"/>
        <v/>
      </c>
      <c r="IM419" s="275">
        <f>ROUND(VLOOKUP(C419,MOVI!C:DT,83,0),0)</f>
        <v>0</v>
      </c>
      <c r="IN419" s="275">
        <f>ROUND(VLOOKUP(C419,FPT!B:IL,83,0),0)</f>
        <v>0</v>
      </c>
      <c r="IO419" t="str">
        <f t="shared" si="752"/>
        <v/>
      </c>
      <c r="IP419" s="275">
        <f>ROUND(VLOOKUP(C419,MOVI!C:DT,84,0),0)</f>
        <v>1730769</v>
      </c>
      <c r="IQ419" s="275">
        <f>ROUND(VLOOKUP(C419,FPT!B:IO,84,0),0)</f>
        <v>1730769</v>
      </c>
      <c r="IR419" t="str">
        <f t="shared" si="753"/>
        <v/>
      </c>
      <c r="IS419" s="275">
        <f>ROUND(VLOOKUP(C419,MOVI!C:DT,85,0),0)</f>
        <v>0</v>
      </c>
      <c r="IT419" s="275">
        <f>ROUND(VLOOKUP(C419,FPT!B:IR,85,0),0)</f>
        <v>0</v>
      </c>
      <c r="IU419" t="str">
        <f t="shared" si="754"/>
        <v/>
      </c>
      <c r="IV419" s="275">
        <f>VLOOKUP(C419,MOVI!C:DT,86,0)</f>
        <v>0</v>
      </c>
      <c r="IW419" s="275">
        <f>VLOOKUP(C419,FPT!B:IU,86,0)</f>
        <v>0</v>
      </c>
      <c r="IX419" t="str">
        <f t="shared" si="755"/>
        <v/>
      </c>
      <c r="IY419" s="275">
        <f>ROUND(VLOOKUP(C419,MOVI!C:DT,87,0),0)</f>
        <v>0</v>
      </c>
      <c r="IZ419" s="275">
        <f>ROUND(VLOOKUP(C419,FPT!B:IX,87,0),0)</f>
        <v>0</v>
      </c>
      <c r="JA419" t="str">
        <f t="shared" si="756"/>
        <v/>
      </c>
      <c r="JB419" s="275">
        <f>VLOOKUP(C419,MOVI!C:DT,88,0)</f>
        <v>0</v>
      </c>
      <c r="JC419" s="275">
        <f>VLOOKUP(C419,FPT!B:JA,88,0)</f>
        <v>0</v>
      </c>
      <c r="JD419" t="str">
        <f t="shared" si="757"/>
        <v/>
      </c>
      <c r="JE419" s="275">
        <f>VLOOKUP(C419,MOVI!C:DT,89,0)</f>
        <v>0</v>
      </c>
      <c r="JF419" s="275">
        <f>VLOOKUP(C419,FPT!B:JD,89,0)</f>
        <v>0</v>
      </c>
      <c r="JG419" t="str">
        <f t="shared" si="758"/>
        <v/>
      </c>
      <c r="JH419" s="275">
        <f>VLOOKUP(C419,MOVI!C:DT,90,0)</f>
        <v>0</v>
      </c>
      <c r="JI419" s="275">
        <f>VLOOKUP(C419,FPT!B:JG,90,0)</f>
        <v>0</v>
      </c>
      <c r="JJ419" t="str">
        <f t="shared" si="759"/>
        <v/>
      </c>
      <c r="JK419" s="275">
        <f>VLOOKUP(C419,MOVI!C:DT,91,0)</f>
        <v>0</v>
      </c>
      <c r="JL419" s="275">
        <f>VLOOKUP(C419,FPT!B:JJ,91,0)</f>
        <v>0</v>
      </c>
      <c r="JM419" t="str">
        <f t="shared" si="760"/>
        <v/>
      </c>
      <c r="JN419" s="275">
        <f>VLOOKUP(C419,MOVI!C:DT,92,0)</f>
        <v>0</v>
      </c>
      <c r="JO419" s="275">
        <f>VLOOKUP(C419,FPT!B:JM,92,0)</f>
        <v>0</v>
      </c>
      <c r="JP419" t="str">
        <f t="shared" si="761"/>
        <v/>
      </c>
      <c r="JQ419" s="275">
        <f>VLOOKUP(C419,MOVI!C:DT,93,0)</f>
        <v>0</v>
      </c>
      <c r="JR419" s="275">
        <f>VLOOKUP(C419,FPT!B:JP,93,0)</f>
        <v>0</v>
      </c>
      <c r="JS419" t="str">
        <f t="shared" si="762"/>
        <v/>
      </c>
      <c r="JT419" s="275">
        <f>VLOOKUP(C419,MOVI!C:DT,94,0)</f>
        <v>0</v>
      </c>
      <c r="JU419" s="275">
        <f>VLOOKUP(C419,FPT!B:JS,94,0)</f>
        <v>0</v>
      </c>
      <c r="JV419" t="str">
        <f t="shared" si="763"/>
        <v/>
      </c>
      <c r="JW419" s="275">
        <f>VLOOKUP(C419,MOVI!C:DT,95,0)</f>
        <v>1730769</v>
      </c>
      <c r="JX419" s="275">
        <f>VLOOKUP(C419,FPT!B:JV,95,0)</f>
        <v>1730769</v>
      </c>
      <c r="JY419" t="str">
        <f t="shared" si="764"/>
        <v/>
      </c>
      <c r="JZ419" s="275">
        <f>VLOOKUP(C419,MOVI!C:DT,96,0)</f>
        <v>0</v>
      </c>
      <c r="KA419" s="275">
        <f>VLOOKUP(C419,FPT!B:JY,96,0)</f>
        <v>0</v>
      </c>
      <c r="KB419" t="str">
        <f t="shared" si="765"/>
        <v/>
      </c>
      <c r="KC419" s="275">
        <f>VLOOKUP(C419,MOVI!C:DT,97,0)</f>
        <v>1730769</v>
      </c>
      <c r="KD419" s="275">
        <f>VLOOKUP(C419,FPT!B:KB,97,0)</f>
        <v>1730769</v>
      </c>
      <c r="KE419" t="str">
        <f t="shared" si="766"/>
        <v/>
      </c>
      <c r="KF419" s="275">
        <f>VLOOKUP(C419,MOVI!C:DT,98,0)</f>
        <v>0</v>
      </c>
      <c r="KG419" s="275">
        <f>VLOOKUP(C419,FPT!B:KE,98,0)</f>
        <v>0</v>
      </c>
      <c r="KH419" t="str">
        <f t="shared" si="767"/>
        <v/>
      </c>
      <c r="KI419" s="275">
        <f>VLOOKUP(C419,MOVI!C:DT,99,0)</f>
        <v>0</v>
      </c>
      <c r="KJ419" s="275">
        <f>VLOOKUP(C419,FPT!B:KH,99,0)</f>
        <v>0</v>
      </c>
      <c r="KK419" t="str">
        <f t="shared" si="768"/>
        <v/>
      </c>
      <c r="KL419" s="275">
        <f>VLOOKUP(C419,MOVI!C:DT,100,0)</f>
        <v>0</v>
      </c>
      <c r="KM419" s="275">
        <f>VLOOKUP(C419,FPT!B:KK,100,0)</f>
        <v>0</v>
      </c>
      <c r="KN419" t="str">
        <f t="shared" si="769"/>
        <v/>
      </c>
      <c r="KO419" s="275">
        <f>VLOOKUP(C419,MOVI!C:DT,101,0)</f>
        <v>0</v>
      </c>
      <c r="KP419" s="275">
        <f>VLOOKUP(C419,FPT!B:KN,101,0)</f>
        <v>0</v>
      </c>
      <c r="KQ419" t="str">
        <f t="shared" si="770"/>
        <v/>
      </c>
      <c r="KR419" s="275">
        <f>VLOOKUP(C419,MOVI!C:DT,102,0)</f>
        <v>0</v>
      </c>
      <c r="KS419" s="275">
        <f>VLOOKUP(C419,FPT!B:KQ,102,0)</f>
        <v>0</v>
      </c>
      <c r="KT419" t="str">
        <f t="shared" si="771"/>
        <v/>
      </c>
      <c r="KU419" s="275">
        <f>VLOOKUP(C419,MOVI!C:DT,103,0)</f>
        <v>0</v>
      </c>
      <c r="KV419" s="275">
        <f>VLOOKUP(C419,FPT!B:KT,103,0)</f>
        <v>0</v>
      </c>
      <c r="KW419" t="str">
        <f t="shared" si="772"/>
        <v/>
      </c>
      <c r="KX419" s="275">
        <f>VLOOKUP(C419,MOVI!C:DT,104,0)</f>
        <v>0</v>
      </c>
      <c r="KY419" s="275">
        <f>VLOOKUP(C419,FPT!B:KW,104,0)</f>
        <v>0</v>
      </c>
      <c r="KZ419" t="str">
        <f t="shared" si="773"/>
        <v/>
      </c>
      <c r="LA419" s="275">
        <f>VLOOKUP(C419,MOVI!C:DT,105,0)</f>
        <v>0</v>
      </c>
      <c r="LB419" s="275">
        <f>VLOOKUP(C419,FPT!B:KZ,105,0)</f>
        <v>0</v>
      </c>
      <c r="LC419" t="str">
        <f t="shared" si="774"/>
        <v/>
      </c>
      <c r="LD419" s="275">
        <f>VLOOKUP(C419,MOVI!C:DT,106,0)</f>
        <v>1730769</v>
      </c>
      <c r="LE419" s="275">
        <f>VLOOKUP(C419,FPT!B:LC,106,0)</f>
        <v>1730769</v>
      </c>
      <c r="LF419" t="str">
        <f t="shared" si="775"/>
        <v/>
      </c>
      <c r="LG419" s="273">
        <f>VLOOKUP(C419,MOVI!C:DT,107,0)</f>
        <v>0</v>
      </c>
      <c r="LH419" s="273">
        <f>VLOOKUP(C419,FPT!B:LF,107,0)</f>
        <v>0</v>
      </c>
      <c r="LI419" t="str">
        <f t="shared" si="776"/>
        <v/>
      </c>
      <c r="LJ419" t="str">
        <f>VLOOKUP(C419,MOVI!C:DV,108,0)</f>
        <v>Việt PhúSouthSupport</v>
      </c>
      <c r="LK419" s="252" t="str">
        <f>VLOOKUP(C419,FPT!B:LI,108,0)</f>
        <v>Việt PhúSouthSupport</v>
      </c>
      <c r="LL419" t="str">
        <f t="shared" si="777"/>
        <v/>
      </c>
      <c r="LM419" s="275">
        <f>ROUND(VLOOKUP(C419,MOVI!C:DV,109,0),0)</f>
        <v>416667</v>
      </c>
      <c r="LN419" s="275">
        <f>ROUND(VLOOKUP(C419,FPT!B:LL,109,0),0)</f>
        <v>416667</v>
      </c>
      <c r="LO419" t="str">
        <f t="shared" si="778"/>
        <v/>
      </c>
      <c r="LP419" t="str">
        <f>VLOOKUP(C419,MOVI!C:DV,110,0)</f>
        <v>HO</v>
      </c>
      <c r="LQ419" s="247" t="str">
        <f>VLOOKUP(C419,FPT!B:LO,110,0)</f>
        <v>HO</v>
      </c>
      <c r="LR419" t="str">
        <f t="shared" si="779"/>
        <v/>
      </c>
      <c r="LS419">
        <f>MOVI!DI414</f>
        <v>9</v>
      </c>
      <c r="LV419">
        <f>MOVI!DJ414</f>
        <v>0</v>
      </c>
      <c r="LW419">
        <f>MOVI!DK414</f>
        <v>1</v>
      </c>
      <c r="LX419">
        <f>MOVI!DL414</f>
        <v>0</v>
      </c>
      <c r="LY419">
        <f>MOVI!DM414</f>
        <v>0</v>
      </c>
      <c r="LZ419">
        <f>MOVI!DN414</f>
        <v>0</v>
      </c>
      <c r="MA419">
        <f>MOVI!DO414</f>
        <v>0</v>
      </c>
      <c r="MB419" t="str">
        <f>MOVI!DP414</f>
        <v/>
      </c>
      <c r="MC419">
        <f>MOVI!DQ414</f>
        <v>0</v>
      </c>
      <c r="MD419">
        <f>MOVI!DR414</f>
        <v>0</v>
      </c>
      <c r="ME419" t="str">
        <f>VLOOKUP(C419,MOVI!C:DV,121,0)</f>
        <v/>
      </c>
      <c r="MF419" s="252"/>
      <c r="MG419" t="str">
        <f t="shared" si="672"/>
        <v/>
      </c>
      <c r="MH419" t="str">
        <f>VLOOKUP(C419,MOVI!C:DT,122,0)</f>
        <v>Việt PhúSouth</v>
      </c>
      <c r="MI419" s="252" t="str">
        <f>VLOOKUP(C419,FPT!B:DS,112,0)</f>
        <v>Việt PhúSouth</v>
      </c>
      <c r="MJ419" t="str">
        <f t="shared" si="780"/>
        <v/>
      </c>
    </row>
    <row r="420" spans="1:348" x14ac:dyDescent="0.25">
      <c r="A420">
        <v>412</v>
      </c>
      <c r="B420" s="63">
        <v>6305</v>
      </c>
      <c r="C420" s="271" t="s">
        <v>914</v>
      </c>
      <c r="D420" t="str">
        <f>VLOOKUP(C420,MOVI!C:D,2,0)</f>
        <v>Nguyễn Thị Thu Hà</v>
      </c>
      <c r="E420" t="str">
        <f>VLOOKUP(C420,FPT!B:C,2,0)</f>
        <v>Nguyễn Thị Thu Hà</v>
      </c>
      <c r="F420" t="str">
        <f t="shared" si="673"/>
        <v/>
      </c>
      <c r="G420" t="str">
        <f>VLOOKUP(C420,MOVI!C:E,3,0)</f>
        <v>Support</v>
      </c>
      <c r="H420" t="str">
        <f>VLOOKUP(C420,FPT!B:F,3,0)</f>
        <v>Support</v>
      </c>
      <c r="I420" t="str">
        <f t="shared" si="674"/>
        <v/>
      </c>
      <c r="J420" t="str">
        <f>VLOOKUP(C420,MOVI!C:H,4,0)</f>
        <v>Operations</v>
      </c>
      <c r="K420" t="str">
        <f>VLOOKUP(C420,FPT!B:I,4,0)</f>
        <v>Operations</v>
      </c>
      <c r="L420" t="str">
        <f t="shared" si="675"/>
        <v/>
      </c>
      <c r="M420" t="str">
        <f>VLOOKUP(C420,MOVI!C:DT,5,0)</f>
        <v>Associate</v>
      </c>
      <c r="N420" t="str">
        <f>VLOOKUP(C420,FPT!B:L,5,0)</f>
        <v>Associate</v>
      </c>
      <c r="O420" t="str">
        <f t="shared" si="676"/>
        <v/>
      </c>
      <c r="P420" t="str">
        <f>VLOOKUP(C420,MOVI!C:DT,6,0)</f>
        <v>Call Verification Officer</v>
      </c>
      <c r="Q420" t="str">
        <f>VLOOKUP(C420,FPT!B:O,6,0)</f>
        <v>Call Verification Officer</v>
      </c>
      <c r="R420" t="str">
        <f t="shared" si="677"/>
        <v/>
      </c>
      <c r="S420" t="str">
        <f>VLOOKUP(C420,MOVI!C:DT,7,0)</f>
        <v>South</v>
      </c>
      <c r="T420" t="str">
        <f>VLOOKUP(C420,FPT!B:R,7,0)</f>
        <v>South</v>
      </c>
      <c r="U420" t="str">
        <f t="shared" si="678"/>
        <v/>
      </c>
      <c r="V420" t="str">
        <f>VLOOKUP(C420,MOVI!C:DT,8,0)</f>
        <v>Việt Phú</v>
      </c>
      <c r="W420" t="str">
        <f>VLOOKUP(C420,FPT!B:U,8,0)</f>
        <v>Việt Phú</v>
      </c>
      <c r="X420" t="str">
        <f t="shared" si="679"/>
        <v/>
      </c>
      <c r="Y420" t="str">
        <f>VLOOKUP(C420,MOVI!C:DT,9,0)</f>
        <v>Full-time</v>
      </c>
      <c r="Z420" t="str">
        <f>VLOOKUP(C420,FPT!B:X,9,0)</f>
        <v>Full-time</v>
      </c>
      <c r="AA420" t="str">
        <f t="shared" si="680"/>
        <v/>
      </c>
      <c r="AB420" t="str">
        <f>VLOOKUP(C420,MOVI!C:DT,10,0)</f>
        <v>Probation</v>
      </c>
      <c r="AC420" t="str">
        <f>VLOOKUP(C420,FPT!B:AA,10,0)</f>
        <v>Probation</v>
      </c>
      <c r="AD420" t="str">
        <f t="shared" si="681"/>
        <v/>
      </c>
      <c r="AE420" s="247">
        <f>VLOOKUP(C420,MOVI!C:DT,11,0)</f>
        <v>44545</v>
      </c>
      <c r="AF420" s="247">
        <f>VLOOKUP(C420,FPT!B:AD,11,0)</f>
        <v>44545</v>
      </c>
      <c r="AG420" t="str">
        <f t="shared" si="682"/>
        <v/>
      </c>
      <c r="AH420" s="260" t="str">
        <f>VLOOKUP(C420,MOVI!C:DT,12,0)</f>
        <v/>
      </c>
      <c r="AI420" s="260"/>
      <c r="AJ420" t="str">
        <f t="shared" si="782"/>
        <v/>
      </c>
      <c r="AK420">
        <f>VLOOKUP(C420,MOVI!C:DT,13,0)</f>
        <v>0</v>
      </c>
      <c r="AL420" s="247">
        <f>VLOOKUP(C420,FPT!B:AJ,13,0)</f>
        <v>0</v>
      </c>
      <c r="AM420" t="str">
        <f t="shared" si="781"/>
        <v/>
      </c>
      <c r="AN420" s="247">
        <f>VLOOKUP(C420,MOVI!C:DT,14,0)</f>
        <v>0</v>
      </c>
      <c r="AO420" s="247">
        <f>VLOOKUP(C420,FPT!B:AM,14,0)</f>
        <v>0</v>
      </c>
      <c r="AP420" t="str">
        <f t="shared" si="683"/>
        <v/>
      </c>
      <c r="AQ420" t="str">
        <f>VLOOKUP(C420,MOVI!C:DT,15,0)</f>
        <v>JO</v>
      </c>
      <c r="AR420" s="247" t="str">
        <f>VLOOKUP(C420,FPT!B:AP,15,0)</f>
        <v>JO</v>
      </c>
      <c r="AS420" t="str">
        <f t="shared" si="684"/>
        <v/>
      </c>
      <c r="AT420" s="282">
        <f>VLOOKUP(C420,MOVI!C:DT,16,0)</f>
        <v>0.1</v>
      </c>
      <c r="AU420" s="247" t="str">
        <f>VLOOKUP(C420,FPT!B:AS,16,0)</f>
        <v>10%</v>
      </c>
      <c r="AV420" t="str">
        <f t="shared" si="685"/>
        <v>Lệch</v>
      </c>
      <c r="AW420" t="str">
        <f>VLOOKUP(C420,MOVI!C:DT,17,0)</f>
        <v>L</v>
      </c>
      <c r="AX420" s="247" t="str">
        <f>VLOOKUP(C420,FPT!B:AV,17,0)</f>
        <v>L</v>
      </c>
      <c r="AY420" t="str">
        <f t="shared" si="686"/>
        <v/>
      </c>
      <c r="AZ420">
        <f>VLOOKUP(C420,MOVI!C:DT,18,0)</f>
        <v>0</v>
      </c>
      <c r="BA420" s="247">
        <f>VLOOKUP(C420,FPT!B:AY,18,0)</f>
        <v>0</v>
      </c>
      <c r="BB420" t="str">
        <f t="shared" si="687"/>
        <v/>
      </c>
      <c r="BC420" s="275">
        <f>VLOOKUP(C420,MOVI!C:DT,19,0)</f>
        <v>5000000</v>
      </c>
      <c r="BD420" s="275">
        <f>VLOOKUP(C420,FPT!B:BB,19,0)</f>
        <v>5000000</v>
      </c>
      <c r="BE420" t="str">
        <f t="shared" si="688"/>
        <v/>
      </c>
      <c r="BF420">
        <f>VLOOKUP(C420,MOVI!C:DT,20,0)</f>
        <v>0</v>
      </c>
      <c r="BG420" s="252">
        <f>VLOOKUP(C420,FPT!B:BE,20,0)</f>
        <v>0</v>
      </c>
      <c r="BH420" t="str">
        <f t="shared" si="689"/>
        <v/>
      </c>
      <c r="BI420" s="275">
        <f>VLOOKUP(C420,MOVI!C:DT,21,0)</f>
        <v>5000000</v>
      </c>
      <c r="BJ420" s="275">
        <f>VLOOKUP(C420,FPT!B:BH,21,0)</f>
        <v>5000000</v>
      </c>
      <c r="BK420" t="str">
        <f t="shared" si="690"/>
        <v/>
      </c>
      <c r="BL420" s="275">
        <f>VLOOKUP(C420,MOVI!C:DT,22,0)</f>
        <v>0</v>
      </c>
      <c r="BM420" s="275">
        <f>VLOOKUP(C420,FPT!B:BK,22,0)</f>
        <v>0</v>
      </c>
      <c r="BN420" t="str">
        <f t="shared" si="691"/>
        <v/>
      </c>
      <c r="BO420" s="275">
        <f>VLOOKUP(C420,MOVI!C:DT,23,0)</f>
        <v>0</v>
      </c>
      <c r="BP420" s="275">
        <f>VLOOKUP(C420,FPT!B:BN,23,0)</f>
        <v>0</v>
      </c>
      <c r="BQ420" t="str">
        <f t="shared" si="692"/>
        <v/>
      </c>
      <c r="BR420" s="275">
        <f>VLOOKUP(C420,MOVI!C:DT,24,0)</f>
        <v>0</v>
      </c>
      <c r="BS420" s="275">
        <f>VLOOKUP(C420,FPT!B:BQ,24,0)</f>
        <v>0</v>
      </c>
      <c r="BT420" t="str">
        <f t="shared" si="693"/>
        <v/>
      </c>
      <c r="BU420" s="275">
        <f>VLOOKUP(C420,MOVI!C:DT,25,0)</f>
        <v>0</v>
      </c>
      <c r="BV420" s="275">
        <f>VLOOKUP(C420,FPT!B:BT,25,0)</f>
        <v>0</v>
      </c>
      <c r="BW420" t="str">
        <f t="shared" si="694"/>
        <v/>
      </c>
      <c r="BX420" s="275">
        <f>VLOOKUP(C420,MOVI!C:DT,26,0)</f>
        <v>0</v>
      </c>
      <c r="BY420" s="275">
        <f>VLOOKUP(C420,FPT!B:BW,26,0)</f>
        <v>0</v>
      </c>
      <c r="BZ420" t="str">
        <f t="shared" si="695"/>
        <v/>
      </c>
      <c r="CA420" s="275">
        <f>VLOOKUP(C420,MOVI!C:DT,27,0)</f>
        <v>0</v>
      </c>
      <c r="CB420" s="275">
        <f>VLOOKUP(C420,FPT!B:BZ,27,0)</f>
        <v>0</v>
      </c>
      <c r="CC420" t="str">
        <f t="shared" si="696"/>
        <v/>
      </c>
      <c r="CD420" s="275">
        <f>VLOOKUP(C420,MOVI!C:DT,28,0)</f>
        <v>0</v>
      </c>
      <c r="CE420" s="275">
        <f>VLOOKUP(C420,FPT!B:CC,28,0)</f>
        <v>0</v>
      </c>
      <c r="CF420" t="str">
        <f t="shared" si="697"/>
        <v/>
      </c>
      <c r="CG420" t="str">
        <f>VLOOKUP(C420,MOVI!C:DT,29,0)</f>
        <v>CN</v>
      </c>
      <c r="CH420" s="252" t="str">
        <f>VLOOKUP(C420,FPT!B:CF,29,0)</f>
        <v>CN</v>
      </c>
      <c r="CI420" t="str">
        <f t="shared" si="698"/>
        <v/>
      </c>
      <c r="CJ420">
        <f>VLOOKUP(C420,MOVI!C:DT,30,0)</f>
        <v>26</v>
      </c>
      <c r="CK420" s="252">
        <f>VLOOKUP(C420,FPT!B:CI,30,0)</f>
        <v>26</v>
      </c>
      <c r="CL420" t="str">
        <f t="shared" si="699"/>
        <v/>
      </c>
      <c r="CM420">
        <f>VLOOKUP(C420,MOVI!C:DT,31,0)</f>
        <v>9</v>
      </c>
      <c r="CN420" s="252">
        <f>VLOOKUP(C420,FPT!B:CL,31,0)</f>
        <v>9</v>
      </c>
      <c r="CO420" t="str">
        <f t="shared" si="700"/>
        <v/>
      </c>
      <c r="CP420" s="275">
        <f>VLOOKUP(C420,MOVI!C:DT,32,0)</f>
        <v>0</v>
      </c>
      <c r="CQ420" s="275">
        <f>VLOOKUP(C420,FPT!B:CO,32,0)</f>
        <v>0</v>
      </c>
      <c r="CR420" t="str">
        <f t="shared" si="701"/>
        <v/>
      </c>
      <c r="CS420" s="275">
        <f>VLOOKUP(C420,MOVI!C:DT,33,0)</f>
        <v>0</v>
      </c>
      <c r="CT420" s="275">
        <f>VLOOKUP(C420,FPT!B:CR,33,0)</f>
        <v>0</v>
      </c>
      <c r="CU420" t="str">
        <f t="shared" si="702"/>
        <v/>
      </c>
      <c r="CV420" s="275">
        <f>VLOOKUP(C420,MOVI!C:DT,34,0)</f>
        <v>0</v>
      </c>
      <c r="CW420" s="275">
        <f>VLOOKUP(C420,FPT!B:CU,34,0)</f>
        <v>0</v>
      </c>
      <c r="CX420" t="str">
        <f t="shared" si="703"/>
        <v/>
      </c>
      <c r="CY420" s="275">
        <f>VLOOKUP(C420,MOVI!C:DT,35,0)</f>
        <v>9</v>
      </c>
      <c r="CZ420" s="275">
        <f>VLOOKUP(C420,FPT!B:CX,35,0)</f>
        <v>9</v>
      </c>
      <c r="DA420" t="str">
        <f t="shared" si="704"/>
        <v/>
      </c>
      <c r="DB420" s="275">
        <f>VLOOKUP(C420,MOVI!C:DT,36,0)</f>
        <v>0</v>
      </c>
      <c r="DC420" s="275">
        <f>VLOOKUP(C420,FPT!B:DA,36,0)</f>
        <v>0</v>
      </c>
      <c r="DD420" t="str">
        <f t="shared" si="705"/>
        <v/>
      </c>
      <c r="DE420" s="275">
        <f>VLOOKUP(C420,MOVI!C:DT,37,0)</f>
        <v>0</v>
      </c>
      <c r="DF420" s="275">
        <f>VLOOKUP(C420,FPT!B:DD,37,0)</f>
        <v>0</v>
      </c>
      <c r="DG420" t="str">
        <f t="shared" si="706"/>
        <v/>
      </c>
      <c r="DH420" s="275">
        <f>VLOOKUP(C420,MOVI!C:DT,38,0)</f>
        <v>0</v>
      </c>
      <c r="DI420" s="275">
        <f>VLOOKUP(C420,FPT!B:DG,38,0)</f>
        <v>0</v>
      </c>
      <c r="DJ420" t="str">
        <f t="shared" si="707"/>
        <v/>
      </c>
      <c r="DK420" s="275">
        <f>VLOOKUP(C420,MOVI!C:DT,39,0)</f>
        <v>0</v>
      </c>
      <c r="DL420" s="275">
        <f>VLOOKUP(C420,FPT!B:DJ,39,0)</f>
        <v>0</v>
      </c>
      <c r="DM420" t="str">
        <f t="shared" si="708"/>
        <v/>
      </c>
      <c r="DN420" s="275">
        <f>VLOOKUP(C420,MOVI!C:DT,40,0)</f>
        <v>0</v>
      </c>
      <c r="DO420" s="275">
        <f>VLOOKUP(C420,FPT!B:DM,40,0)</f>
        <v>0</v>
      </c>
      <c r="DP420" t="str">
        <f t="shared" si="709"/>
        <v/>
      </c>
      <c r="DQ420" s="275">
        <f>VLOOKUP(C420,MOVI!C:DT,41,0)</f>
        <v>0</v>
      </c>
      <c r="DR420" s="275">
        <f>VLOOKUP(C420,FPT!B:DP,41,0)</f>
        <v>0</v>
      </c>
      <c r="DS420" t="str">
        <f t="shared" si="710"/>
        <v/>
      </c>
      <c r="DT420" s="275">
        <f>VLOOKUP(C420,MOVI!C:DT,42,0)</f>
        <v>1730769</v>
      </c>
      <c r="DU420" s="275">
        <f>ROUND(VLOOKUP(C420,FPT!B:DS,42,0),0)</f>
        <v>1730769</v>
      </c>
      <c r="DV420" t="str">
        <f t="shared" si="711"/>
        <v/>
      </c>
      <c r="DW420" s="275">
        <f>VLOOKUP(C420,MOVI!C:DT,43,0)</f>
        <v>0</v>
      </c>
      <c r="DX420" s="275">
        <f>VLOOKUP(C420,FPT!B:DV,43,0)</f>
        <v>0</v>
      </c>
      <c r="DY420" t="str">
        <f t="shared" si="712"/>
        <v/>
      </c>
      <c r="DZ420" s="275">
        <f>VLOOKUP(C420,MOVI!C:DT,44,0)</f>
        <v>0</v>
      </c>
      <c r="EA420" s="275">
        <f>VLOOKUP(C420,FPT!B:DY,44,0)</f>
        <v>0</v>
      </c>
      <c r="EB420" t="str">
        <f t="shared" si="713"/>
        <v/>
      </c>
      <c r="EC420" s="275">
        <f>VLOOKUP(C420,MOVI!C:DT,45,0)</f>
        <v>1730769</v>
      </c>
      <c r="ED420" s="275">
        <f>ROUND(VLOOKUP(C420,FPT!B:EB,45,0),0)</f>
        <v>1730769</v>
      </c>
      <c r="EE420" t="str">
        <f t="shared" si="714"/>
        <v/>
      </c>
      <c r="EF420" s="275">
        <f>VLOOKUP(C420,MOVI!C:DT,46,0)</f>
        <v>0</v>
      </c>
      <c r="EG420" s="275">
        <f>VLOOKUP(C420,FPT!B:EE,46,0)</f>
        <v>0</v>
      </c>
      <c r="EH420" t="str">
        <f t="shared" si="715"/>
        <v/>
      </c>
      <c r="EI420" s="275">
        <f>VLOOKUP(C420,MOVI!C:DT,47,0)</f>
        <v>0</v>
      </c>
      <c r="EJ420" s="275">
        <f>VLOOKUP(C420,FPT!B:EH,47,0)</f>
        <v>0</v>
      </c>
      <c r="EK420" t="str">
        <f t="shared" si="716"/>
        <v/>
      </c>
      <c r="EL420" s="275">
        <f>VLOOKUP(C420,MOVI!C:DT,48,0)</f>
        <v>0</v>
      </c>
      <c r="EM420" s="275">
        <f>VLOOKUP(C420,FPT!B:EK,48,0)</f>
        <v>0</v>
      </c>
      <c r="EN420" t="str">
        <f t="shared" si="717"/>
        <v/>
      </c>
      <c r="EO420" s="275">
        <f>VLOOKUP(C420,MOVI!C:DT,49,0)</f>
        <v>0</v>
      </c>
      <c r="EP420" s="275">
        <f>VLOOKUP(C420,FPT!B:EN,49,0)</f>
        <v>0</v>
      </c>
      <c r="EQ420" t="str">
        <f t="shared" si="718"/>
        <v/>
      </c>
      <c r="ER420" s="275">
        <f>VLOOKUP(C420,MOVI!C:DT,50,0)</f>
        <v>0</v>
      </c>
      <c r="ES420" s="275">
        <f>VLOOKUP(C420,FPT!B:EQ,50,0)</f>
        <v>0</v>
      </c>
      <c r="ET420" t="str">
        <f t="shared" si="719"/>
        <v/>
      </c>
      <c r="EU420" s="275">
        <f>VLOOKUP(C420,MOVI!C:DT,51,0)</f>
        <v>0</v>
      </c>
      <c r="EV420" s="275">
        <f>VLOOKUP(C420,FPT!B:ET,51,0)</f>
        <v>0</v>
      </c>
      <c r="EW420" t="str">
        <f t="shared" si="720"/>
        <v/>
      </c>
      <c r="EX420" s="275">
        <f>VLOOKUP(C420,MOVI!C:DT,52,0)</f>
        <v>0</v>
      </c>
      <c r="EY420" s="275">
        <f>VLOOKUP(C420,FPT!B:EW,52,0)</f>
        <v>0</v>
      </c>
      <c r="EZ420" t="str">
        <f t="shared" si="721"/>
        <v/>
      </c>
      <c r="FA420" s="275">
        <f>VLOOKUP(C420,MOVI!C:DT,53,0)</f>
        <v>0</v>
      </c>
      <c r="FB420" s="275">
        <f>VLOOKUP(C420,FPT!B:EZ,53,0)</f>
        <v>0</v>
      </c>
      <c r="FC420" t="str">
        <f t="shared" si="722"/>
        <v/>
      </c>
      <c r="FD420" s="275">
        <f>VLOOKUP(C420,MOVI!C:DT,54,0)</f>
        <v>0</v>
      </c>
      <c r="FE420" s="275">
        <f>VLOOKUP(C420,FPT!B:FC,54,0)</f>
        <v>0</v>
      </c>
      <c r="FF420" t="str">
        <f t="shared" si="723"/>
        <v/>
      </c>
      <c r="FG420" s="275">
        <f>VLOOKUP(C420,MOVI!C:DT,55,0)</f>
        <v>0</v>
      </c>
      <c r="FH420" s="275">
        <f>VLOOKUP(C420,FPT!B:FF,55,0)</f>
        <v>0</v>
      </c>
      <c r="FI420" t="str">
        <f t="shared" si="724"/>
        <v/>
      </c>
      <c r="FJ420" s="275">
        <f>VLOOKUP(C420,MOVI!C:DT,56,0)</f>
        <v>0</v>
      </c>
      <c r="FK420" s="275">
        <f>VLOOKUP(C420,FPT!B:FI,56,0)</f>
        <v>0</v>
      </c>
      <c r="FL420" t="str">
        <f t="shared" si="725"/>
        <v/>
      </c>
      <c r="FM420" s="275">
        <f>VLOOKUP(C420,MOVI!C:DT,57,0)</f>
        <v>0</v>
      </c>
      <c r="FN420" s="275">
        <f>VLOOKUP(C420,FPT!B:FL,57,0)</f>
        <v>0</v>
      </c>
      <c r="FO420" t="str">
        <f t="shared" si="726"/>
        <v/>
      </c>
      <c r="FP420" s="275">
        <f>VLOOKUP(C420,MOVI!C:DT,58,0)</f>
        <v>0</v>
      </c>
      <c r="FQ420" s="275">
        <f>VLOOKUP(C420,FPT!B:FO,58,0)</f>
        <v>0</v>
      </c>
      <c r="FR420" t="str">
        <f t="shared" si="727"/>
        <v/>
      </c>
      <c r="FS420" s="275">
        <f>VLOOKUP(C420,MOVI!C:DT,59,0)</f>
        <v>0</v>
      </c>
      <c r="FT420" s="275">
        <f>VLOOKUP(C420,FPT!B:FR,59,0)</f>
        <v>0</v>
      </c>
      <c r="FU420" t="str">
        <f t="shared" si="728"/>
        <v/>
      </c>
      <c r="FV420" s="275">
        <f>VLOOKUP(C420,MOVI!C:DT,60,0)</f>
        <v>0</v>
      </c>
      <c r="FW420" s="275">
        <f>VLOOKUP(C420,FPT!B:FU,60,0)</f>
        <v>0</v>
      </c>
      <c r="FX420" t="str">
        <f t="shared" si="729"/>
        <v/>
      </c>
      <c r="FY420" s="275">
        <f>VLOOKUP(C420,MOVI!C:DT,61,0)</f>
        <v>0</v>
      </c>
      <c r="FZ420" s="275">
        <f>VLOOKUP(C420,FPT!B:FX,61,0)</f>
        <v>0</v>
      </c>
      <c r="GA420" t="str">
        <f t="shared" si="730"/>
        <v/>
      </c>
      <c r="GB420" s="275">
        <f>VLOOKUP(C420,MOVI!C:DT,62,0)</f>
        <v>0</v>
      </c>
      <c r="GC420" s="275">
        <f>VLOOKUP(C420,FPT!B:GA,62,0)</f>
        <v>0</v>
      </c>
      <c r="GD420" t="str">
        <f t="shared" si="731"/>
        <v/>
      </c>
      <c r="GE420" s="275">
        <f>VLOOKUP(C420,MOVI!C:DT,63,0)</f>
        <v>0</v>
      </c>
      <c r="GF420" s="275">
        <f>VLOOKUP(C420,FPT!B:GD,63,0)</f>
        <v>0</v>
      </c>
      <c r="GG420" t="str">
        <f t="shared" si="732"/>
        <v/>
      </c>
      <c r="GH420" s="275">
        <f>VLOOKUP(C420,MOVI!C:DT,64,0)</f>
        <v>0</v>
      </c>
      <c r="GI420" s="275">
        <f>VLOOKUP(C420,FPT!B:GG,64,0)</f>
        <v>0</v>
      </c>
      <c r="GJ420" t="str">
        <f t="shared" si="733"/>
        <v/>
      </c>
      <c r="GK420" s="275">
        <f>VLOOKUP(C420,MOVI!C:DT,65,0)</f>
        <v>0</v>
      </c>
      <c r="GL420" s="275">
        <f>VLOOKUP(C420,FPT!B:GJ,65,0)</f>
        <v>0</v>
      </c>
      <c r="GM420" t="str">
        <f t="shared" si="734"/>
        <v/>
      </c>
      <c r="GN420" s="275">
        <f>VLOOKUP(C420,MOVI!C:DT,66,0)</f>
        <v>0</v>
      </c>
      <c r="GO420" s="275">
        <f>VLOOKUP(C420,FPT!B:GM,66,0)</f>
        <v>0</v>
      </c>
      <c r="GP420" t="str">
        <f t="shared" si="735"/>
        <v/>
      </c>
      <c r="GQ420" s="275">
        <f>VLOOKUP(C420,MOVI!C:DT,67,0)</f>
        <v>0</v>
      </c>
      <c r="GR420" s="275">
        <f>VLOOKUP(C420,FPT!B:GP,67,0)</f>
        <v>0</v>
      </c>
      <c r="GS420" t="str">
        <f t="shared" si="736"/>
        <v/>
      </c>
      <c r="GT420" s="275">
        <f>VLOOKUP(C420,MOVI!C:DT,68,0)</f>
        <v>0</v>
      </c>
      <c r="GU420" s="275">
        <f>VLOOKUP(C420,FPT!B:GS,68,0)</f>
        <v>0</v>
      </c>
      <c r="GV420" t="str">
        <f t="shared" si="737"/>
        <v/>
      </c>
      <c r="GW420" s="275">
        <f>VLOOKUP(C420,MOVI!C:DT,69,0)</f>
        <v>0</v>
      </c>
      <c r="GX420" s="275">
        <f>VLOOKUP(C420,FPT!B:GV,69,0)</f>
        <v>0</v>
      </c>
      <c r="GY420" t="str">
        <f t="shared" si="738"/>
        <v/>
      </c>
      <c r="GZ420" s="275">
        <f>VLOOKUP(C420,MOVI!C:DT,70,0)</f>
        <v>0</v>
      </c>
      <c r="HA420" s="275">
        <f>VLOOKUP(C420,FPT!B:GY,70,0)</f>
        <v>0</v>
      </c>
      <c r="HB420" t="str">
        <f t="shared" si="739"/>
        <v/>
      </c>
      <c r="HC420" s="275">
        <f>VLOOKUP(C420,MOVI!C:DT,71,0)</f>
        <v>1730769</v>
      </c>
      <c r="HD420" s="275">
        <f>ROUND(VLOOKUP(C420,FPT!B:HB,71,0),0)</f>
        <v>1730769</v>
      </c>
      <c r="HE420" t="str">
        <f t="shared" si="740"/>
        <v/>
      </c>
      <c r="HF420" s="275">
        <f>ROUND(VLOOKUP(C420,MOVI!C:DT,72,0),0)</f>
        <v>0</v>
      </c>
      <c r="HG420" s="275">
        <f>ROUND(VLOOKUP(C420,FPT!B:HE,72,0),0)</f>
        <v>0</v>
      </c>
      <c r="HH420" t="str">
        <f t="shared" si="741"/>
        <v/>
      </c>
      <c r="HI420" s="275">
        <f>VLOOKUP(C420,MOVI!C:DT,73,0)</f>
        <v>0</v>
      </c>
      <c r="HJ420" s="275">
        <f>VLOOKUP(C420,FPT!B:HH,73,0)</f>
        <v>0</v>
      </c>
      <c r="HK420" t="str">
        <f t="shared" si="742"/>
        <v/>
      </c>
      <c r="HL420" s="275">
        <f>VLOOKUP(C420,MOVI!C:DT,74,0)</f>
        <v>0</v>
      </c>
      <c r="HM420" s="275">
        <f>VLOOKUP(C420,FPT!B:HK,74,0)</f>
        <v>0</v>
      </c>
      <c r="HN420" t="str">
        <f t="shared" si="743"/>
        <v/>
      </c>
      <c r="HO420" s="275">
        <f>VLOOKUP(C420,MOVI!C:DT,75,0)</f>
        <v>0</v>
      </c>
      <c r="HP420" s="275">
        <f>VLOOKUP(C420,FPT!B:HN,75,0)</f>
        <v>0</v>
      </c>
      <c r="HQ420" t="str">
        <f t="shared" si="744"/>
        <v/>
      </c>
      <c r="HR420" s="275">
        <f>VLOOKUP(C420,MOVI!C:DT,76,0)</f>
        <v>0</v>
      </c>
      <c r="HS420" s="275">
        <f>VLOOKUP(C420,FPT!B:HQ,76,0)</f>
        <v>0</v>
      </c>
      <c r="HT420" t="str">
        <f t="shared" si="745"/>
        <v/>
      </c>
      <c r="HU420" s="275">
        <f>VLOOKUP(C420,MOVI!C:DT,77,0)</f>
        <v>0</v>
      </c>
      <c r="HV420" s="275">
        <f>VLOOKUP(C420,FPT!B:HT,77,0)</f>
        <v>0</v>
      </c>
      <c r="HW420" t="str">
        <f t="shared" si="746"/>
        <v/>
      </c>
      <c r="HX420" s="274">
        <f>VLOOKUP(C420,MOVI!C:CB,78,0)</f>
        <v>0</v>
      </c>
      <c r="HY420" s="261">
        <f>VLOOKUP(C420,FPT!$B:$CA,78,0)</f>
        <v>0</v>
      </c>
      <c r="HZ420" t="str">
        <f t="shared" si="747"/>
        <v/>
      </c>
      <c r="IA420" s="275">
        <f>VLOOKUP(C420,MOVI!C:CD,79,0)</f>
        <v>0</v>
      </c>
      <c r="IB420" s="275">
        <f>VLOOKUP(C420,FPT!B:HZ,79,0)</f>
        <v>0</v>
      </c>
      <c r="IC420" t="str">
        <f t="shared" si="748"/>
        <v/>
      </c>
      <c r="ID420" s="275">
        <f>VLOOKUP(C420,MOVI!C:CD,80,0)</f>
        <v>0</v>
      </c>
      <c r="IE420" s="275">
        <f>VLOOKUP(C420,FPT!B:IC,80,0)</f>
        <v>0</v>
      </c>
      <c r="IF420" t="str">
        <f t="shared" si="749"/>
        <v/>
      </c>
      <c r="IG420" s="275">
        <f>VLOOKUP(C420,MOVI!C:DT,81,0)</f>
        <v>0</v>
      </c>
      <c r="IH420" s="275">
        <f>VLOOKUP(C420,FPT!B:IF,81,0)</f>
        <v>0</v>
      </c>
      <c r="II420" t="str">
        <f t="shared" si="750"/>
        <v/>
      </c>
      <c r="IJ420" s="275">
        <f>VLOOKUP(C420,MOVI!C:DT,82,0)</f>
        <v>0</v>
      </c>
      <c r="IK420" s="275">
        <f>VLOOKUP(C420,FPT!B:II,82,0)</f>
        <v>0</v>
      </c>
      <c r="IL420" t="str">
        <f t="shared" si="751"/>
        <v/>
      </c>
      <c r="IM420" s="275">
        <f>ROUND(VLOOKUP(C420,MOVI!C:DT,83,0),0)</f>
        <v>0</v>
      </c>
      <c r="IN420" s="275">
        <f>ROUND(VLOOKUP(C420,FPT!B:IL,83,0),0)</f>
        <v>0</v>
      </c>
      <c r="IO420" t="str">
        <f t="shared" si="752"/>
        <v/>
      </c>
      <c r="IP420" s="275">
        <f>ROUND(VLOOKUP(C420,MOVI!C:DT,84,0),0)</f>
        <v>1730769</v>
      </c>
      <c r="IQ420" s="275">
        <f>ROUND(VLOOKUP(C420,FPT!B:IO,84,0),0)</f>
        <v>1730769</v>
      </c>
      <c r="IR420" t="str">
        <f t="shared" si="753"/>
        <v/>
      </c>
      <c r="IS420" s="275">
        <f>ROUND(VLOOKUP(C420,MOVI!C:DT,85,0),0)</f>
        <v>0</v>
      </c>
      <c r="IT420" s="275">
        <f>ROUND(VLOOKUP(C420,FPT!B:IR,85,0),0)</f>
        <v>0</v>
      </c>
      <c r="IU420" t="str">
        <f t="shared" si="754"/>
        <v/>
      </c>
      <c r="IV420" s="275">
        <f>VLOOKUP(C420,MOVI!C:DT,86,0)</f>
        <v>0</v>
      </c>
      <c r="IW420" s="275">
        <f>VLOOKUP(C420,FPT!B:IU,86,0)</f>
        <v>0</v>
      </c>
      <c r="IX420" t="str">
        <f t="shared" si="755"/>
        <v/>
      </c>
      <c r="IY420" s="275">
        <f>ROUND(VLOOKUP(C420,MOVI!C:DT,87,0),0)</f>
        <v>0</v>
      </c>
      <c r="IZ420" s="275">
        <f>ROUND(VLOOKUP(C420,FPT!B:IX,87,0),0)</f>
        <v>0</v>
      </c>
      <c r="JA420" t="str">
        <f t="shared" si="756"/>
        <v/>
      </c>
      <c r="JB420" s="275">
        <f>VLOOKUP(C420,MOVI!C:DT,88,0)</f>
        <v>0</v>
      </c>
      <c r="JC420" s="275">
        <f>VLOOKUP(C420,FPT!B:JA,88,0)</f>
        <v>0</v>
      </c>
      <c r="JD420" t="str">
        <f t="shared" si="757"/>
        <v/>
      </c>
      <c r="JE420" s="275">
        <f>VLOOKUP(C420,MOVI!C:DT,89,0)</f>
        <v>0</v>
      </c>
      <c r="JF420" s="275">
        <f>VLOOKUP(C420,FPT!B:JD,89,0)</f>
        <v>0</v>
      </c>
      <c r="JG420" t="str">
        <f t="shared" si="758"/>
        <v/>
      </c>
      <c r="JH420" s="275">
        <f>VLOOKUP(C420,MOVI!C:DT,90,0)</f>
        <v>0</v>
      </c>
      <c r="JI420" s="275">
        <f>VLOOKUP(C420,FPT!B:JG,90,0)</f>
        <v>0</v>
      </c>
      <c r="JJ420" t="str">
        <f t="shared" si="759"/>
        <v/>
      </c>
      <c r="JK420" s="275">
        <f>VLOOKUP(C420,MOVI!C:DT,91,0)</f>
        <v>0</v>
      </c>
      <c r="JL420" s="275">
        <f>VLOOKUP(C420,FPT!B:JJ,91,0)</f>
        <v>0</v>
      </c>
      <c r="JM420" t="str">
        <f t="shared" si="760"/>
        <v/>
      </c>
      <c r="JN420" s="275">
        <f>VLOOKUP(C420,MOVI!C:DT,92,0)</f>
        <v>0</v>
      </c>
      <c r="JO420" s="275">
        <f>VLOOKUP(C420,FPT!B:JM,92,0)</f>
        <v>0</v>
      </c>
      <c r="JP420" t="str">
        <f t="shared" si="761"/>
        <v/>
      </c>
      <c r="JQ420" s="275">
        <f>VLOOKUP(C420,MOVI!C:DT,93,0)</f>
        <v>0</v>
      </c>
      <c r="JR420" s="275">
        <f>VLOOKUP(C420,FPT!B:JP,93,0)</f>
        <v>0</v>
      </c>
      <c r="JS420" t="str">
        <f t="shared" si="762"/>
        <v/>
      </c>
      <c r="JT420" s="275">
        <f>VLOOKUP(C420,MOVI!C:DT,94,0)</f>
        <v>0</v>
      </c>
      <c r="JU420" s="275">
        <f>VLOOKUP(C420,FPT!B:JS,94,0)</f>
        <v>0</v>
      </c>
      <c r="JV420" t="str">
        <f t="shared" si="763"/>
        <v/>
      </c>
      <c r="JW420" s="275">
        <f>VLOOKUP(C420,MOVI!C:DT,95,0)</f>
        <v>1730769</v>
      </c>
      <c r="JX420" s="275">
        <f>VLOOKUP(C420,FPT!B:JV,95,0)</f>
        <v>1730769</v>
      </c>
      <c r="JY420" t="str">
        <f t="shared" si="764"/>
        <v/>
      </c>
      <c r="JZ420" s="275">
        <f>VLOOKUP(C420,MOVI!C:DT,96,0)</f>
        <v>0</v>
      </c>
      <c r="KA420" s="275">
        <f>VLOOKUP(C420,FPT!B:JY,96,0)</f>
        <v>0</v>
      </c>
      <c r="KB420" t="str">
        <f t="shared" si="765"/>
        <v/>
      </c>
      <c r="KC420" s="275">
        <f>VLOOKUP(C420,MOVI!C:DT,97,0)</f>
        <v>1730769</v>
      </c>
      <c r="KD420" s="275">
        <f>VLOOKUP(C420,FPT!B:KB,97,0)</f>
        <v>1730769</v>
      </c>
      <c r="KE420" t="str">
        <f t="shared" si="766"/>
        <v/>
      </c>
      <c r="KF420" s="275">
        <f>VLOOKUP(C420,MOVI!C:DT,98,0)</f>
        <v>0</v>
      </c>
      <c r="KG420" s="275">
        <f>VLOOKUP(C420,FPT!B:KE,98,0)</f>
        <v>0</v>
      </c>
      <c r="KH420" t="str">
        <f t="shared" si="767"/>
        <v/>
      </c>
      <c r="KI420" s="275">
        <f>VLOOKUP(C420,MOVI!C:DT,99,0)</f>
        <v>0</v>
      </c>
      <c r="KJ420" s="275">
        <f>VLOOKUP(C420,FPT!B:KH,99,0)</f>
        <v>0</v>
      </c>
      <c r="KK420" t="str">
        <f t="shared" si="768"/>
        <v/>
      </c>
      <c r="KL420" s="275">
        <f>VLOOKUP(C420,MOVI!C:DT,100,0)</f>
        <v>0</v>
      </c>
      <c r="KM420" s="275">
        <f>VLOOKUP(C420,FPT!B:KK,100,0)</f>
        <v>0</v>
      </c>
      <c r="KN420" t="str">
        <f t="shared" si="769"/>
        <v/>
      </c>
      <c r="KO420" s="275">
        <f>VLOOKUP(C420,MOVI!C:DT,101,0)</f>
        <v>0</v>
      </c>
      <c r="KP420" s="275">
        <f>VLOOKUP(C420,FPT!B:KN,101,0)</f>
        <v>0</v>
      </c>
      <c r="KQ420" t="str">
        <f t="shared" si="770"/>
        <v/>
      </c>
      <c r="KR420" s="275">
        <f>VLOOKUP(C420,MOVI!C:DT,102,0)</f>
        <v>0</v>
      </c>
      <c r="KS420" s="275">
        <f>VLOOKUP(C420,FPT!B:KQ,102,0)</f>
        <v>0</v>
      </c>
      <c r="KT420" t="str">
        <f t="shared" si="771"/>
        <v/>
      </c>
      <c r="KU420" s="275">
        <f>VLOOKUP(C420,MOVI!C:DT,103,0)</f>
        <v>0</v>
      </c>
      <c r="KV420" s="275">
        <f>VLOOKUP(C420,FPT!B:KT,103,0)</f>
        <v>0</v>
      </c>
      <c r="KW420" t="str">
        <f t="shared" si="772"/>
        <v/>
      </c>
      <c r="KX420" s="275">
        <f>VLOOKUP(C420,MOVI!C:DT,104,0)</f>
        <v>0</v>
      </c>
      <c r="KY420" s="275">
        <f>VLOOKUP(C420,FPT!B:KW,104,0)</f>
        <v>0</v>
      </c>
      <c r="KZ420" t="str">
        <f t="shared" si="773"/>
        <v/>
      </c>
      <c r="LA420" s="275">
        <f>VLOOKUP(C420,MOVI!C:DT,105,0)</f>
        <v>0</v>
      </c>
      <c r="LB420" s="275">
        <f>VLOOKUP(C420,FPT!B:KZ,105,0)</f>
        <v>0</v>
      </c>
      <c r="LC420" t="str">
        <f t="shared" si="774"/>
        <v/>
      </c>
      <c r="LD420" s="275">
        <f>VLOOKUP(C420,MOVI!C:DT,106,0)</f>
        <v>1730769</v>
      </c>
      <c r="LE420" s="275">
        <f>VLOOKUP(C420,FPT!B:LC,106,0)</f>
        <v>1730769</v>
      </c>
      <c r="LF420" t="str">
        <f t="shared" si="775"/>
        <v/>
      </c>
      <c r="LG420" s="273">
        <f>VLOOKUP(C420,MOVI!C:DT,107,0)</f>
        <v>0</v>
      </c>
      <c r="LH420" s="273">
        <f>VLOOKUP(C420,FPT!B:LF,107,0)</f>
        <v>0</v>
      </c>
      <c r="LI420" t="str">
        <f t="shared" si="776"/>
        <v/>
      </c>
      <c r="LJ420" t="str">
        <f>VLOOKUP(C420,MOVI!C:DV,108,0)</f>
        <v>Việt PhúSouthSupport</v>
      </c>
      <c r="LK420" s="252" t="str">
        <f>VLOOKUP(C420,FPT!B:LI,108,0)</f>
        <v>Việt PhúSouthSupport</v>
      </c>
      <c r="LL420" t="str">
        <f t="shared" si="777"/>
        <v/>
      </c>
      <c r="LM420" s="275">
        <f>ROUND(VLOOKUP(C420,MOVI!C:DV,109,0),0)</f>
        <v>416667</v>
      </c>
      <c r="LN420" s="275">
        <f>ROUND(VLOOKUP(C420,FPT!B:LL,109,0),0)</f>
        <v>416667</v>
      </c>
      <c r="LO420" t="str">
        <f t="shared" si="778"/>
        <v/>
      </c>
      <c r="LP420" t="str">
        <f>VLOOKUP(C420,MOVI!C:DV,110,0)</f>
        <v>HO</v>
      </c>
      <c r="LQ420" s="247" t="str">
        <f>VLOOKUP(C420,FPT!B:LO,110,0)</f>
        <v>HO</v>
      </c>
      <c r="LR420" t="str">
        <f t="shared" si="779"/>
        <v/>
      </c>
      <c r="LS420">
        <f>MOVI!DI415</f>
        <v>9</v>
      </c>
      <c r="LV420">
        <f>MOVI!DJ415</f>
        <v>0</v>
      </c>
      <c r="LW420">
        <f>MOVI!DK415</f>
        <v>1</v>
      </c>
      <c r="LX420">
        <f>MOVI!DL415</f>
        <v>0</v>
      </c>
      <c r="LY420">
        <f>MOVI!DM415</f>
        <v>0</v>
      </c>
      <c r="LZ420">
        <f>MOVI!DN415</f>
        <v>0</v>
      </c>
      <c r="MA420">
        <f>MOVI!DO415</f>
        <v>0</v>
      </c>
      <c r="MB420" t="str">
        <f>MOVI!DP415</f>
        <v/>
      </c>
      <c r="MC420">
        <f>MOVI!DQ415</f>
        <v>0</v>
      </c>
      <c r="MD420">
        <f>MOVI!DR415</f>
        <v>0</v>
      </c>
      <c r="ME420" t="str">
        <f>VLOOKUP(C420,MOVI!C:DV,121,0)</f>
        <v/>
      </c>
      <c r="MF420" s="252"/>
      <c r="MG420" t="str">
        <f t="shared" si="672"/>
        <v/>
      </c>
      <c r="MH420" t="str">
        <f>VLOOKUP(C420,MOVI!C:DT,122,0)</f>
        <v>Việt PhúSouth</v>
      </c>
      <c r="MI420" s="252" t="str">
        <f>VLOOKUP(C420,FPT!B:DS,112,0)</f>
        <v>Việt PhúSouth</v>
      </c>
      <c r="MJ420" t="str">
        <f t="shared" si="780"/>
        <v/>
      </c>
    </row>
    <row r="421" spans="1:348" x14ac:dyDescent="0.25">
      <c r="A421">
        <v>413</v>
      </c>
      <c r="B421" s="63">
        <v>6306</v>
      </c>
      <c r="C421" s="271" t="s">
        <v>1176</v>
      </c>
      <c r="D421" t="str">
        <f>VLOOKUP(C421,MOVI!C:D,2,0)</f>
        <v>Nguyễn Bá Trường</v>
      </c>
      <c r="E421" t="str">
        <f>VLOOKUP(C421,FPT!B:C,2,0)</f>
        <v>Nguyễn Bá Trường</v>
      </c>
      <c r="F421" t="str">
        <f t="shared" si="673"/>
        <v/>
      </c>
      <c r="G421" t="str">
        <f>VLOOKUP(C421,MOVI!C:E,3,0)</f>
        <v>Sales</v>
      </c>
      <c r="H421" t="str">
        <f>VLOOKUP(C421,FPT!B:F,3,0)</f>
        <v>Sales</v>
      </c>
      <c r="I421" t="str">
        <f t="shared" si="674"/>
        <v/>
      </c>
      <c r="J421" t="str">
        <f>VLOOKUP(C421,MOVI!C:H,4,0)</f>
        <v>Field Sales</v>
      </c>
      <c r="K421" t="str">
        <f>VLOOKUP(C421,FPT!B:I,4,0)</f>
        <v>Field Sales</v>
      </c>
      <c r="L421" t="str">
        <f t="shared" si="675"/>
        <v/>
      </c>
      <c r="M421" t="str">
        <f>VLOOKUP(C421,MOVI!C:DT,5,0)</f>
        <v>Associate</v>
      </c>
      <c r="N421" t="str">
        <f>VLOOKUP(C421,FPT!B:L,5,0)</f>
        <v>Associate</v>
      </c>
      <c r="O421" t="str">
        <f t="shared" si="676"/>
        <v/>
      </c>
      <c r="P421" t="str">
        <f>VLOOKUP(C421,MOVI!C:DT,6,0)</f>
        <v>Field Sales</v>
      </c>
      <c r="Q421" t="str">
        <f>VLOOKUP(C421,FPT!B:O,6,0)</f>
        <v>Field sales</v>
      </c>
      <c r="R421" t="str">
        <f t="shared" si="677"/>
        <v/>
      </c>
      <c r="S421" t="str">
        <f>VLOOKUP(C421,MOVI!C:DT,7,0)</f>
        <v>North</v>
      </c>
      <c r="T421" t="str">
        <f>VLOOKUP(C421,FPT!B:R,7,0)</f>
        <v>North</v>
      </c>
      <c r="U421" t="str">
        <f t="shared" si="678"/>
        <v/>
      </c>
      <c r="V421" t="str">
        <f>VLOOKUP(C421,MOVI!C:DT,8,0)</f>
        <v>Movi</v>
      </c>
      <c r="W421" t="str">
        <f>VLOOKUP(C421,FPT!B:U,8,0)</f>
        <v>Movi</v>
      </c>
      <c r="X421" t="str">
        <f t="shared" si="679"/>
        <v/>
      </c>
      <c r="Y421" t="str">
        <f>VLOOKUP(C421,MOVI!C:DT,9,0)</f>
        <v>Full-time</v>
      </c>
      <c r="Z421" t="str">
        <f>VLOOKUP(C421,FPT!B:X,9,0)</f>
        <v>Full-time</v>
      </c>
      <c r="AA421" t="str">
        <f t="shared" si="680"/>
        <v/>
      </c>
      <c r="AB421" t="str">
        <f>VLOOKUP(C421,MOVI!C:DT,10,0)</f>
        <v>Probation</v>
      </c>
      <c r="AC421" t="str">
        <f>VLOOKUP(C421,FPT!B:AA,10,0)</f>
        <v>Probation</v>
      </c>
      <c r="AD421" t="str">
        <f t="shared" si="681"/>
        <v/>
      </c>
      <c r="AE421" s="247">
        <f>VLOOKUP(C421,MOVI!C:DT,11,0)</f>
        <v>44545</v>
      </c>
      <c r="AF421" s="247">
        <f>VLOOKUP(C421,FPT!B:AD,11,0)</f>
        <v>44545</v>
      </c>
      <c r="AG421" t="str">
        <f t="shared" si="682"/>
        <v/>
      </c>
      <c r="AH421" s="260" t="str">
        <f>VLOOKUP(C421,MOVI!C:DT,12,0)</f>
        <v/>
      </c>
      <c r="AI421" s="260"/>
      <c r="AJ421" t="str">
        <f t="shared" si="782"/>
        <v/>
      </c>
      <c r="AK421">
        <f>VLOOKUP(C421,MOVI!C:DT,13,0)</f>
        <v>0</v>
      </c>
      <c r="AL421" s="247">
        <f>VLOOKUP(C421,FPT!B:AJ,13,0)</f>
        <v>0</v>
      </c>
      <c r="AM421" t="str">
        <f t="shared" si="781"/>
        <v/>
      </c>
      <c r="AN421" s="247">
        <f>VLOOKUP(C421,MOVI!C:DT,14,0)</f>
        <v>0</v>
      </c>
      <c r="AO421" s="247">
        <f>VLOOKUP(C421,FPT!B:AM,14,0)</f>
        <v>0</v>
      </c>
      <c r="AP421" t="str">
        <f t="shared" si="683"/>
        <v/>
      </c>
      <c r="AQ421" t="str">
        <f>VLOOKUP(C421,MOVI!C:DT,15,0)</f>
        <v>JO</v>
      </c>
      <c r="AR421" s="247" t="str">
        <f>VLOOKUP(C421,FPT!B:AP,15,0)</f>
        <v>JO</v>
      </c>
      <c r="AS421" t="str">
        <f t="shared" si="684"/>
        <v/>
      </c>
      <c r="AT421" s="282">
        <f>VLOOKUP(C421,MOVI!C:DT,16,0)</f>
        <v>0.1</v>
      </c>
      <c r="AU421" s="247" t="str">
        <f>VLOOKUP(C421,FPT!B:AS,16,0)</f>
        <v>10%</v>
      </c>
      <c r="AV421" t="str">
        <f t="shared" si="685"/>
        <v>Lệch</v>
      </c>
      <c r="AW421" t="str">
        <f>VLOOKUP(C421,MOVI!C:DT,17,0)</f>
        <v>L</v>
      </c>
      <c r="AX421" s="247" t="str">
        <f>VLOOKUP(C421,FPT!B:AV,17,0)</f>
        <v>L</v>
      </c>
      <c r="AY421" t="str">
        <f t="shared" si="686"/>
        <v/>
      </c>
      <c r="AZ421">
        <f>VLOOKUP(C421,MOVI!C:DT,18,0)</f>
        <v>0</v>
      </c>
      <c r="BA421" s="247">
        <f>VLOOKUP(C421,FPT!B:AY,18,0)</f>
        <v>0</v>
      </c>
      <c r="BB421" t="str">
        <f t="shared" si="687"/>
        <v/>
      </c>
      <c r="BC421" s="275">
        <f>VLOOKUP(C421,MOVI!C:DT,19,0)</f>
        <v>5000000</v>
      </c>
      <c r="BD421" s="275">
        <f>VLOOKUP(C421,FPT!B:BB,19,0)</f>
        <v>5000000</v>
      </c>
      <c r="BE421" t="str">
        <f t="shared" si="688"/>
        <v/>
      </c>
      <c r="BF421">
        <f>VLOOKUP(C421,MOVI!C:DT,20,0)</f>
        <v>0</v>
      </c>
      <c r="BG421" s="252">
        <f>VLOOKUP(C421,FPT!B:BE,20,0)</f>
        <v>0</v>
      </c>
      <c r="BH421" t="str">
        <f t="shared" si="689"/>
        <v/>
      </c>
      <c r="BI421" s="275">
        <f>VLOOKUP(C421,MOVI!C:DT,21,0)</f>
        <v>5000000</v>
      </c>
      <c r="BJ421" s="275">
        <f>VLOOKUP(C421,FPT!B:BH,21,0)</f>
        <v>5000000</v>
      </c>
      <c r="BK421" t="str">
        <f t="shared" si="690"/>
        <v/>
      </c>
      <c r="BL421" s="275">
        <f>VLOOKUP(C421,MOVI!C:DT,22,0)</f>
        <v>0</v>
      </c>
      <c r="BM421" s="275">
        <f>VLOOKUP(C421,FPT!B:BK,22,0)</f>
        <v>0</v>
      </c>
      <c r="BN421" t="str">
        <f t="shared" si="691"/>
        <v/>
      </c>
      <c r="BO421" s="275">
        <f>VLOOKUP(C421,MOVI!C:DT,23,0)</f>
        <v>0</v>
      </c>
      <c r="BP421" s="275">
        <f>VLOOKUP(C421,FPT!B:BN,23,0)</f>
        <v>0</v>
      </c>
      <c r="BQ421" t="str">
        <f t="shared" si="692"/>
        <v/>
      </c>
      <c r="BR421" s="275">
        <f>VLOOKUP(C421,MOVI!C:DT,24,0)</f>
        <v>0</v>
      </c>
      <c r="BS421" s="275">
        <f>VLOOKUP(C421,FPT!B:BQ,24,0)</f>
        <v>0</v>
      </c>
      <c r="BT421" t="str">
        <f t="shared" si="693"/>
        <v/>
      </c>
      <c r="BU421" s="275">
        <f>VLOOKUP(C421,MOVI!C:DT,25,0)</f>
        <v>200000</v>
      </c>
      <c r="BV421" s="275">
        <f>VLOOKUP(C421,FPT!B:BT,25,0)</f>
        <v>200000</v>
      </c>
      <c r="BW421" t="str">
        <f t="shared" si="694"/>
        <v/>
      </c>
      <c r="BX421" s="275">
        <f>VLOOKUP(C421,MOVI!C:DT,26,0)</f>
        <v>0</v>
      </c>
      <c r="BY421" s="275">
        <f>VLOOKUP(C421,FPT!B:BW,26,0)</f>
        <v>0</v>
      </c>
      <c r="BZ421" t="str">
        <f t="shared" si="695"/>
        <v/>
      </c>
      <c r="CA421" s="275">
        <f>VLOOKUP(C421,MOVI!C:DT,27,0)</f>
        <v>730000</v>
      </c>
      <c r="CB421" s="275">
        <f>VLOOKUP(C421,FPT!B:BZ,27,0)</f>
        <v>730000</v>
      </c>
      <c r="CC421" t="str">
        <f t="shared" si="696"/>
        <v/>
      </c>
      <c r="CD421" s="275">
        <f>VLOOKUP(C421,MOVI!C:DT,28,0)</f>
        <v>930000</v>
      </c>
      <c r="CE421" s="275">
        <f>VLOOKUP(C421,FPT!B:CC,28,0)</f>
        <v>930000</v>
      </c>
      <c r="CF421" t="str">
        <f t="shared" si="697"/>
        <v/>
      </c>
      <c r="CG421" t="str">
        <f>VLOOKUP(C421,MOVI!C:DT,29,0)</f>
        <v>CN</v>
      </c>
      <c r="CH421" s="252" t="str">
        <f>VLOOKUP(C421,FPT!B:CF,29,0)</f>
        <v>CN</v>
      </c>
      <c r="CI421" t="str">
        <f t="shared" si="698"/>
        <v/>
      </c>
      <c r="CJ421">
        <f>VLOOKUP(C421,MOVI!C:DT,30,0)</f>
        <v>26</v>
      </c>
      <c r="CK421" s="252">
        <f>VLOOKUP(C421,FPT!B:CI,30,0)</f>
        <v>26</v>
      </c>
      <c r="CL421" t="str">
        <f t="shared" si="699"/>
        <v/>
      </c>
      <c r="CM421">
        <f>VLOOKUP(C421,MOVI!C:DT,31,0)</f>
        <v>10</v>
      </c>
      <c r="CN421" s="252">
        <f>VLOOKUP(C421,FPT!B:CL,31,0)</f>
        <v>10</v>
      </c>
      <c r="CO421" t="str">
        <f t="shared" si="700"/>
        <v/>
      </c>
      <c r="CP421" s="275">
        <f>VLOOKUP(C421,MOVI!C:DT,32,0)</f>
        <v>0</v>
      </c>
      <c r="CQ421" s="275">
        <f>VLOOKUP(C421,FPT!B:CO,32,0)</f>
        <v>0</v>
      </c>
      <c r="CR421" t="str">
        <f t="shared" si="701"/>
        <v/>
      </c>
      <c r="CS421" s="275">
        <f>VLOOKUP(C421,MOVI!C:DT,33,0)</f>
        <v>0</v>
      </c>
      <c r="CT421" s="275">
        <f>VLOOKUP(C421,FPT!B:CR,33,0)</f>
        <v>0</v>
      </c>
      <c r="CU421" t="str">
        <f t="shared" si="702"/>
        <v/>
      </c>
      <c r="CV421" s="275">
        <f>VLOOKUP(C421,MOVI!C:DT,34,0)</f>
        <v>0</v>
      </c>
      <c r="CW421" s="275">
        <f>VLOOKUP(C421,FPT!B:CU,34,0)</f>
        <v>0</v>
      </c>
      <c r="CX421" t="str">
        <f t="shared" si="703"/>
        <v/>
      </c>
      <c r="CY421" s="275">
        <f>VLOOKUP(C421,MOVI!C:DT,35,0)</f>
        <v>10</v>
      </c>
      <c r="CZ421" s="275">
        <f>VLOOKUP(C421,FPT!B:CX,35,0)</f>
        <v>10</v>
      </c>
      <c r="DA421" t="str">
        <f t="shared" si="704"/>
        <v/>
      </c>
      <c r="DB421" s="275">
        <f>VLOOKUP(C421,MOVI!C:DT,36,0)</f>
        <v>0</v>
      </c>
      <c r="DC421" s="275">
        <f>VLOOKUP(C421,FPT!B:DA,36,0)</f>
        <v>0</v>
      </c>
      <c r="DD421" t="str">
        <f t="shared" si="705"/>
        <v/>
      </c>
      <c r="DE421" s="275">
        <f>VLOOKUP(C421,MOVI!C:DT,37,0)</f>
        <v>0</v>
      </c>
      <c r="DF421" s="275">
        <f>VLOOKUP(C421,FPT!B:DD,37,0)</f>
        <v>0</v>
      </c>
      <c r="DG421" t="str">
        <f t="shared" si="706"/>
        <v/>
      </c>
      <c r="DH421" s="275">
        <f>VLOOKUP(C421,MOVI!C:DT,38,0)</f>
        <v>0</v>
      </c>
      <c r="DI421" s="275">
        <f>VLOOKUP(C421,FPT!B:DG,38,0)</f>
        <v>0</v>
      </c>
      <c r="DJ421" t="str">
        <f t="shared" si="707"/>
        <v/>
      </c>
      <c r="DK421" s="275">
        <f>VLOOKUP(C421,MOVI!C:DT,39,0)</f>
        <v>0</v>
      </c>
      <c r="DL421" s="275">
        <f>VLOOKUP(C421,FPT!B:DJ,39,0)</f>
        <v>0</v>
      </c>
      <c r="DM421" t="str">
        <f t="shared" si="708"/>
        <v/>
      </c>
      <c r="DN421" s="275">
        <f>VLOOKUP(C421,MOVI!C:DT,40,0)</f>
        <v>0</v>
      </c>
      <c r="DO421" s="275">
        <f>VLOOKUP(C421,FPT!B:DM,40,0)</f>
        <v>0</v>
      </c>
      <c r="DP421" t="str">
        <f t="shared" si="709"/>
        <v/>
      </c>
      <c r="DQ421" s="275">
        <f>VLOOKUP(C421,MOVI!C:DT,41,0)</f>
        <v>0</v>
      </c>
      <c r="DR421" s="275">
        <f>VLOOKUP(C421,FPT!B:DP,41,0)</f>
        <v>0</v>
      </c>
      <c r="DS421" t="str">
        <f t="shared" si="710"/>
        <v/>
      </c>
      <c r="DT421" s="275">
        <f>VLOOKUP(C421,MOVI!C:DT,42,0)</f>
        <v>1923077</v>
      </c>
      <c r="DU421" s="275">
        <f>ROUND(VLOOKUP(C421,FPT!B:DS,42,0),0)</f>
        <v>1923077</v>
      </c>
      <c r="DV421" t="str">
        <f t="shared" si="711"/>
        <v/>
      </c>
      <c r="DW421" s="275">
        <f>VLOOKUP(C421,MOVI!C:DT,43,0)</f>
        <v>0</v>
      </c>
      <c r="DX421" s="275">
        <f>VLOOKUP(C421,FPT!B:DV,43,0)</f>
        <v>0</v>
      </c>
      <c r="DY421" t="str">
        <f t="shared" si="712"/>
        <v/>
      </c>
      <c r="DZ421" s="275">
        <f>VLOOKUP(C421,MOVI!C:DT,44,0)</f>
        <v>0</v>
      </c>
      <c r="EA421" s="275">
        <f>VLOOKUP(C421,FPT!B:DY,44,0)</f>
        <v>0</v>
      </c>
      <c r="EB421" t="str">
        <f t="shared" si="713"/>
        <v/>
      </c>
      <c r="EC421" s="275">
        <f>VLOOKUP(C421,MOVI!C:DT,45,0)</f>
        <v>1923077</v>
      </c>
      <c r="ED421" s="275">
        <f>ROUND(VLOOKUP(C421,FPT!B:EB,45,0),0)</f>
        <v>1923077</v>
      </c>
      <c r="EE421" t="str">
        <f t="shared" si="714"/>
        <v/>
      </c>
      <c r="EF421" s="275">
        <f>VLOOKUP(C421,MOVI!C:DT,46,0)</f>
        <v>0</v>
      </c>
      <c r="EG421" s="275">
        <f>VLOOKUP(C421,FPT!B:EE,46,0)</f>
        <v>0</v>
      </c>
      <c r="EH421" t="str">
        <f t="shared" si="715"/>
        <v/>
      </c>
      <c r="EI421" s="275">
        <f>VLOOKUP(C421,MOVI!C:DT,47,0)</f>
        <v>0</v>
      </c>
      <c r="EJ421" s="275">
        <f>VLOOKUP(C421,FPT!B:EH,47,0)</f>
        <v>0</v>
      </c>
      <c r="EK421" t="str">
        <f t="shared" si="716"/>
        <v/>
      </c>
      <c r="EL421" s="275">
        <f>VLOOKUP(C421,MOVI!C:DT,48,0)</f>
        <v>0</v>
      </c>
      <c r="EM421" s="275">
        <f>VLOOKUP(C421,FPT!B:EK,48,0)</f>
        <v>0</v>
      </c>
      <c r="EN421" t="str">
        <f t="shared" si="717"/>
        <v/>
      </c>
      <c r="EO421" s="275">
        <f>VLOOKUP(C421,MOVI!C:DT,49,0)</f>
        <v>100000</v>
      </c>
      <c r="EP421" s="275">
        <f>VLOOKUP(C421,FPT!B:EN,49,0)</f>
        <v>100000</v>
      </c>
      <c r="EQ421" t="str">
        <f t="shared" si="718"/>
        <v/>
      </c>
      <c r="ER421" s="275">
        <f>VLOOKUP(C421,MOVI!C:DT,50,0)</f>
        <v>0</v>
      </c>
      <c r="ES421" s="275">
        <f>VLOOKUP(C421,FPT!B:EQ,50,0)</f>
        <v>0</v>
      </c>
      <c r="ET421" t="str">
        <f t="shared" si="719"/>
        <v/>
      </c>
      <c r="EU421" s="275">
        <f>VLOOKUP(C421,MOVI!C:DT,51,0)</f>
        <v>0</v>
      </c>
      <c r="EV421" s="275">
        <f>VLOOKUP(C421,FPT!B:ET,51,0)</f>
        <v>0</v>
      </c>
      <c r="EW421" t="str">
        <f t="shared" si="720"/>
        <v/>
      </c>
      <c r="EX421" s="275">
        <f>VLOOKUP(C421,MOVI!C:DT,52,0)</f>
        <v>0</v>
      </c>
      <c r="EY421" s="275">
        <f>VLOOKUP(C421,FPT!B:EW,52,0)</f>
        <v>0</v>
      </c>
      <c r="EZ421" t="str">
        <f t="shared" si="721"/>
        <v/>
      </c>
      <c r="FA421" s="275">
        <f>VLOOKUP(C421,MOVI!C:DT,53,0)</f>
        <v>0</v>
      </c>
      <c r="FB421" s="275">
        <f>VLOOKUP(C421,FPT!B:EZ,53,0)</f>
        <v>0</v>
      </c>
      <c r="FC421" t="str">
        <f t="shared" si="722"/>
        <v/>
      </c>
      <c r="FD421" s="275">
        <f>VLOOKUP(C421,MOVI!C:DT,54,0)</f>
        <v>0</v>
      </c>
      <c r="FE421" s="275">
        <f>VLOOKUP(C421,FPT!B:FC,54,0)</f>
        <v>0</v>
      </c>
      <c r="FF421" t="str">
        <f t="shared" si="723"/>
        <v/>
      </c>
      <c r="FG421" s="275">
        <f>VLOOKUP(C421,MOVI!C:DT,55,0)</f>
        <v>280769</v>
      </c>
      <c r="FH421" s="275">
        <f>VLOOKUP(C421,FPT!B:FF,55,0)</f>
        <v>280769</v>
      </c>
      <c r="FI421" t="str">
        <f t="shared" si="724"/>
        <v/>
      </c>
      <c r="FJ421" s="275">
        <f>VLOOKUP(C421,MOVI!C:DT,56,0)</f>
        <v>380769</v>
      </c>
      <c r="FK421" s="275">
        <f>VLOOKUP(C421,FPT!B:FI,56,0)</f>
        <v>380769</v>
      </c>
      <c r="FL421" t="str">
        <f t="shared" si="725"/>
        <v/>
      </c>
      <c r="FM421" s="275">
        <f>VLOOKUP(C421,MOVI!C:DT,57,0)</f>
        <v>0</v>
      </c>
      <c r="FN421" s="275">
        <f>VLOOKUP(C421,FPT!B:FL,57,0)</f>
        <v>0</v>
      </c>
      <c r="FO421" t="str">
        <f t="shared" si="726"/>
        <v/>
      </c>
      <c r="FP421" s="275">
        <f>VLOOKUP(C421,MOVI!C:DT,58,0)</f>
        <v>0</v>
      </c>
      <c r="FQ421" s="275">
        <f>VLOOKUP(C421,FPT!B:FO,58,0)</f>
        <v>0</v>
      </c>
      <c r="FR421" t="str">
        <f t="shared" si="727"/>
        <v/>
      </c>
      <c r="FS421" s="275">
        <f>VLOOKUP(C421,MOVI!C:DT,59,0)</f>
        <v>0</v>
      </c>
      <c r="FT421" s="275">
        <f>VLOOKUP(C421,FPT!B:FR,59,0)</f>
        <v>0</v>
      </c>
      <c r="FU421" t="str">
        <f t="shared" si="728"/>
        <v/>
      </c>
      <c r="FV421" s="275">
        <f>VLOOKUP(C421,MOVI!C:DT,60,0)</f>
        <v>0</v>
      </c>
      <c r="FW421" s="275">
        <f>VLOOKUP(C421,FPT!B:FU,60,0)</f>
        <v>0</v>
      </c>
      <c r="FX421" t="str">
        <f t="shared" si="729"/>
        <v/>
      </c>
      <c r="FY421" s="275">
        <f>VLOOKUP(C421,MOVI!C:DT,61,0)</f>
        <v>0</v>
      </c>
      <c r="FZ421" s="275">
        <f>VLOOKUP(C421,FPT!B:FX,61,0)</f>
        <v>0</v>
      </c>
      <c r="GA421" t="str">
        <f t="shared" si="730"/>
        <v/>
      </c>
      <c r="GB421" s="275">
        <f>VLOOKUP(C421,MOVI!C:DT,62,0)</f>
        <v>0</v>
      </c>
      <c r="GC421" s="275">
        <f>VLOOKUP(C421,FPT!B:GA,62,0)</f>
        <v>0</v>
      </c>
      <c r="GD421" t="str">
        <f t="shared" si="731"/>
        <v/>
      </c>
      <c r="GE421" s="275">
        <f>VLOOKUP(C421,MOVI!C:DT,63,0)</f>
        <v>0</v>
      </c>
      <c r="GF421" s="275">
        <f>VLOOKUP(C421,FPT!B:GD,63,0)</f>
        <v>0</v>
      </c>
      <c r="GG421" t="str">
        <f t="shared" si="732"/>
        <v/>
      </c>
      <c r="GH421" s="275">
        <f>VLOOKUP(C421,MOVI!C:DT,64,0)</f>
        <v>0</v>
      </c>
      <c r="GI421" s="275">
        <f>VLOOKUP(C421,FPT!B:GG,64,0)</f>
        <v>0</v>
      </c>
      <c r="GJ421" t="str">
        <f t="shared" si="733"/>
        <v/>
      </c>
      <c r="GK421" s="275">
        <f>VLOOKUP(C421,MOVI!C:DT,65,0)</f>
        <v>0</v>
      </c>
      <c r="GL421" s="275">
        <f>VLOOKUP(C421,FPT!B:GJ,65,0)</f>
        <v>0</v>
      </c>
      <c r="GM421" t="str">
        <f t="shared" si="734"/>
        <v/>
      </c>
      <c r="GN421" s="275">
        <f>VLOOKUP(C421,MOVI!C:DT,66,0)</f>
        <v>0</v>
      </c>
      <c r="GO421" s="275">
        <f>VLOOKUP(C421,FPT!B:GM,66,0)</f>
        <v>0</v>
      </c>
      <c r="GP421" t="str">
        <f t="shared" si="735"/>
        <v/>
      </c>
      <c r="GQ421" s="275">
        <f>VLOOKUP(C421,MOVI!C:DT,67,0)</f>
        <v>0</v>
      </c>
      <c r="GR421" s="275">
        <f>VLOOKUP(C421,FPT!B:GP,67,0)</f>
        <v>0</v>
      </c>
      <c r="GS421" t="str">
        <f t="shared" si="736"/>
        <v/>
      </c>
      <c r="GT421" s="275">
        <f>VLOOKUP(C421,MOVI!C:DT,68,0)</f>
        <v>0</v>
      </c>
      <c r="GU421" s="275">
        <f>VLOOKUP(C421,FPT!B:GS,68,0)</f>
        <v>0</v>
      </c>
      <c r="GV421" t="str">
        <f t="shared" si="737"/>
        <v/>
      </c>
      <c r="GW421" s="275">
        <f>VLOOKUP(C421,MOVI!C:DT,69,0)</f>
        <v>0</v>
      </c>
      <c r="GX421" s="275">
        <f>VLOOKUP(C421,FPT!B:GV,69,0)</f>
        <v>0</v>
      </c>
      <c r="GY421" t="str">
        <f t="shared" si="738"/>
        <v/>
      </c>
      <c r="GZ421" s="275">
        <f>VLOOKUP(C421,MOVI!C:DT,70,0)</f>
        <v>0</v>
      </c>
      <c r="HA421" s="275">
        <f>VLOOKUP(C421,FPT!B:GY,70,0)</f>
        <v>0</v>
      </c>
      <c r="HB421" t="str">
        <f t="shared" si="739"/>
        <v/>
      </c>
      <c r="HC421" s="275">
        <f>VLOOKUP(C421,MOVI!C:DT,71,0)</f>
        <v>2303846</v>
      </c>
      <c r="HD421" s="275">
        <f>ROUND(VLOOKUP(C421,FPT!B:HB,71,0),0)</f>
        <v>2303846</v>
      </c>
      <c r="HE421" t="str">
        <f t="shared" si="740"/>
        <v/>
      </c>
      <c r="HF421" s="275">
        <f>ROUND(VLOOKUP(C421,MOVI!C:DT,72,0),0)</f>
        <v>0</v>
      </c>
      <c r="HG421" s="275">
        <f>ROUND(VLOOKUP(C421,FPT!B:HE,72,0),0)</f>
        <v>0</v>
      </c>
      <c r="HH421" t="str">
        <f t="shared" si="741"/>
        <v/>
      </c>
      <c r="HI421" s="275">
        <f>VLOOKUP(C421,MOVI!C:DT,73,0)</f>
        <v>100000</v>
      </c>
      <c r="HJ421" s="275">
        <f>VLOOKUP(C421,FPT!B:HH,73,0)</f>
        <v>100000</v>
      </c>
      <c r="HK421" t="str">
        <f t="shared" si="742"/>
        <v/>
      </c>
      <c r="HL421" s="275">
        <f>VLOOKUP(C421,MOVI!C:DT,74,0)</f>
        <v>280769</v>
      </c>
      <c r="HM421" s="275">
        <f>VLOOKUP(C421,FPT!B:HK,74,0)</f>
        <v>280769</v>
      </c>
      <c r="HN421" t="str">
        <f t="shared" si="743"/>
        <v/>
      </c>
      <c r="HO421" s="275">
        <f>VLOOKUP(C421,MOVI!C:DT,75,0)</f>
        <v>0</v>
      </c>
      <c r="HP421" s="275">
        <f>VLOOKUP(C421,FPT!B:HN,75,0)</f>
        <v>0</v>
      </c>
      <c r="HQ421" t="str">
        <f t="shared" si="744"/>
        <v/>
      </c>
      <c r="HR421" s="275">
        <f>VLOOKUP(C421,MOVI!C:DT,76,0)</f>
        <v>0</v>
      </c>
      <c r="HS421" s="275">
        <f>VLOOKUP(C421,FPT!B:HQ,76,0)</f>
        <v>0</v>
      </c>
      <c r="HT421" t="str">
        <f t="shared" si="745"/>
        <v/>
      </c>
      <c r="HU421" s="275">
        <f>VLOOKUP(C421,MOVI!C:DT,77,0)</f>
        <v>0</v>
      </c>
      <c r="HV421" s="275">
        <f>VLOOKUP(C421,FPT!B:HT,77,0)</f>
        <v>0</v>
      </c>
      <c r="HW421" t="str">
        <f t="shared" si="746"/>
        <v/>
      </c>
      <c r="HX421" s="274">
        <f>VLOOKUP(C421,MOVI!C:CB,78,0)</f>
        <v>0</v>
      </c>
      <c r="HY421" s="261">
        <f>VLOOKUP(C421,FPT!$B:$CA,78,0)</f>
        <v>0</v>
      </c>
      <c r="HZ421" t="str">
        <f t="shared" si="747"/>
        <v/>
      </c>
      <c r="IA421" s="275">
        <f>VLOOKUP(C421,MOVI!C:CD,79,0)</f>
        <v>0</v>
      </c>
      <c r="IB421" s="275">
        <f>VLOOKUP(C421,FPT!B:HZ,79,0)</f>
        <v>0</v>
      </c>
      <c r="IC421" t="str">
        <f t="shared" si="748"/>
        <v/>
      </c>
      <c r="ID421" s="275">
        <f>VLOOKUP(C421,MOVI!C:CD,80,0)</f>
        <v>0</v>
      </c>
      <c r="IE421" s="275">
        <f>VLOOKUP(C421,FPT!B:IC,80,0)</f>
        <v>0</v>
      </c>
      <c r="IF421" t="str">
        <f t="shared" si="749"/>
        <v/>
      </c>
      <c r="IG421" s="275">
        <f>VLOOKUP(C421,MOVI!C:DT,81,0)</f>
        <v>0</v>
      </c>
      <c r="IH421" s="275">
        <f>VLOOKUP(C421,FPT!B:IF,81,0)</f>
        <v>0</v>
      </c>
      <c r="II421" t="str">
        <f t="shared" si="750"/>
        <v/>
      </c>
      <c r="IJ421" s="275">
        <f>VLOOKUP(C421,MOVI!C:DT,82,0)</f>
        <v>0</v>
      </c>
      <c r="IK421" s="275">
        <f>VLOOKUP(C421,FPT!B:II,82,0)</f>
        <v>0</v>
      </c>
      <c r="IL421" t="str">
        <f t="shared" si="751"/>
        <v/>
      </c>
      <c r="IM421" s="275">
        <f>ROUND(VLOOKUP(C421,MOVI!C:DT,83,0),0)</f>
        <v>380769</v>
      </c>
      <c r="IN421" s="275">
        <f>ROUND(VLOOKUP(C421,FPT!B:IL,83,0),0)</f>
        <v>380769</v>
      </c>
      <c r="IO421" t="str">
        <f t="shared" si="752"/>
        <v/>
      </c>
      <c r="IP421" s="275">
        <f>ROUND(VLOOKUP(C421,MOVI!C:DT,84,0),0)</f>
        <v>1923077</v>
      </c>
      <c r="IQ421" s="275">
        <f>ROUND(VLOOKUP(C421,FPT!B:IO,84,0),0)</f>
        <v>1923077</v>
      </c>
      <c r="IR421" t="str">
        <f t="shared" si="753"/>
        <v/>
      </c>
      <c r="IS421" s="275">
        <f>ROUND(VLOOKUP(C421,MOVI!C:DT,85,0),0)</f>
        <v>230385</v>
      </c>
      <c r="IT421" s="275">
        <f>ROUND(VLOOKUP(C421,FPT!B:IR,85,0),0)</f>
        <v>230385</v>
      </c>
      <c r="IU421" t="str">
        <f t="shared" si="754"/>
        <v/>
      </c>
      <c r="IV421" s="275">
        <f>VLOOKUP(C421,MOVI!C:DT,86,0)</f>
        <v>0</v>
      </c>
      <c r="IW421" s="275">
        <f>VLOOKUP(C421,FPT!B:IU,86,0)</f>
        <v>0</v>
      </c>
      <c r="IX421" t="str">
        <f t="shared" si="755"/>
        <v/>
      </c>
      <c r="IY421" s="275">
        <f>ROUND(VLOOKUP(C421,MOVI!C:DT,87,0),0)</f>
        <v>230385</v>
      </c>
      <c r="IZ421" s="275">
        <f>ROUND(VLOOKUP(C421,FPT!B:IX,87,0),0)</f>
        <v>230385</v>
      </c>
      <c r="JA421" t="str">
        <f t="shared" si="756"/>
        <v/>
      </c>
      <c r="JB421" s="275">
        <f>VLOOKUP(C421,MOVI!C:DT,88,0)</f>
        <v>0</v>
      </c>
      <c r="JC421" s="275">
        <f>VLOOKUP(C421,FPT!B:JA,88,0)</f>
        <v>0</v>
      </c>
      <c r="JD421" t="str">
        <f t="shared" si="757"/>
        <v/>
      </c>
      <c r="JE421" s="275">
        <f>VLOOKUP(C421,MOVI!C:DT,89,0)</f>
        <v>0</v>
      </c>
      <c r="JF421" s="275">
        <f>VLOOKUP(C421,FPT!B:JD,89,0)</f>
        <v>0</v>
      </c>
      <c r="JG421" t="str">
        <f t="shared" si="758"/>
        <v/>
      </c>
      <c r="JH421" s="275">
        <f>VLOOKUP(C421,MOVI!C:DT,90,0)</f>
        <v>0</v>
      </c>
      <c r="JI421" s="275">
        <f>VLOOKUP(C421,FPT!B:JG,90,0)</f>
        <v>0</v>
      </c>
      <c r="JJ421" t="str">
        <f t="shared" si="759"/>
        <v/>
      </c>
      <c r="JK421" s="275">
        <f>VLOOKUP(C421,MOVI!C:DT,91,0)</f>
        <v>0</v>
      </c>
      <c r="JL421" s="275">
        <f>VLOOKUP(C421,FPT!B:JJ,91,0)</f>
        <v>0</v>
      </c>
      <c r="JM421" t="str">
        <f t="shared" si="760"/>
        <v/>
      </c>
      <c r="JN421" s="275">
        <f>VLOOKUP(C421,MOVI!C:DT,92,0)</f>
        <v>0</v>
      </c>
      <c r="JO421" s="275">
        <f>VLOOKUP(C421,FPT!B:JM,92,0)</f>
        <v>0</v>
      </c>
      <c r="JP421" t="str">
        <f t="shared" si="761"/>
        <v/>
      </c>
      <c r="JQ421" s="275">
        <f>VLOOKUP(C421,MOVI!C:DT,93,0)</f>
        <v>0</v>
      </c>
      <c r="JR421" s="275">
        <f>VLOOKUP(C421,FPT!B:JP,93,0)</f>
        <v>0</v>
      </c>
      <c r="JS421" t="str">
        <f t="shared" si="762"/>
        <v/>
      </c>
      <c r="JT421" s="275">
        <f>VLOOKUP(C421,MOVI!C:DT,94,0)</f>
        <v>0</v>
      </c>
      <c r="JU421" s="275">
        <f>VLOOKUP(C421,FPT!B:JS,94,0)</f>
        <v>0</v>
      </c>
      <c r="JV421" t="str">
        <f t="shared" si="763"/>
        <v/>
      </c>
      <c r="JW421" s="275">
        <f>VLOOKUP(C421,MOVI!C:DT,95,0)</f>
        <v>2073461</v>
      </c>
      <c r="JX421" s="275">
        <f>VLOOKUP(C421,FPT!B:JV,95,0)</f>
        <v>2073461</v>
      </c>
      <c r="JY421" t="str">
        <f t="shared" si="764"/>
        <v/>
      </c>
      <c r="JZ421" s="275">
        <f>VLOOKUP(C421,MOVI!C:DT,96,0)</f>
        <v>0</v>
      </c>
      <c r="KA421" s="275">
        <f>VLOOKUP(C421,FPT!B:JY,96,0)</f>
        <v>0</v>
      </c>
      <c r="KB421" t="str">
        <f t="shared" si="765"/>
        <v/>
      </c>
      <c r="KC421" s="275">
        <f>VLOOKUP(C421,MOVI!C:DT,97,0)</f>
        <v>2073461</v>
      </c>
      <c r="KD421" s="275">
        <f>VLOOKUP(C421,FPT!B:KB,97,0)</f>
        <v>2073461</v>
      </c>
      <c r="KE421" t="str">
        <f t="shared" si="766"/>
        <v/>
      </c>
      <c r="KF421" s="275">
        <f>VLOOKUP(C421,MOVI!C:DT,98,0)</f>
        <v>0</v>
      </c>
      <c r="KG421" s="275">
        <f>VLOOKUP(C421,FPT!B:KE,98,0)</f>
        <v>0</v>
      </c>
      <c r="KH421" t="str">
        <f t="shared" si="767"/>
        <v/>
      </c>
      <c r="KI421" s="275">
        <f>VLOOKUP(C421,MOVI!C:DT,99,0)</f>
        <v>0</v>
      </c>
      <c r="KJ421" s="275">
        <f>VLOOKUP(C421,FPT!B:KH,99,0)</f>
        <v>0</v>
      </c>
      <c r="KK421" t="str">
        <f t="shared" si="768"/>
        <v/>
      </c>
      <c r="KL421" s="275">
        <f>VLOOKUP(C421,MOVI!C:DT,100,0)</f>
        <v>0</v>
      </c>
      <c r="KM421" s="275">
        <f>VLOOKUP(C421,FPT!B:KK,100,0)</f>
        <v>0</v>
      </c>
      <c r="KN421" t="str">
        <f t="shared" si="769"/>
        <v/>
      </c>
      <c r="KO421" s="275">
        <f>VLOOKUP(C421,MOVI!C:DT,101,0)</f>
        <v>0</v>
      </c>
      <c r="KP421" s="275">
        <f>VLOOKUP(C421,FPT!B:KN,101,0)</f>
        <v>0</v>
      </c>
      <c r="KQ421" t="str">
        <f t="shared" si="770"/>
        <v/>
      </c>
      <c r="KR421" s="275">
        <f>VLOOKUP(C421,MOVI!C:DT,102,0)</f>
        <v>0</v>
      </c>
      <c r="KS421" s="275">
        <f>VLOOKUP(C421,FPT!B:KQ,102,0)</f>
        <v>0</v>
      </c>
      <c r="KT421" t="str">
        <f t="shared" si="771"/>
        <v/>
      </c>
      <c r="KU421" s="275">
        <f>VLOOKUP(C421,MOVI!C:DT,103,0)</f>
        <v>0</v>
      </c>
      <c r="KV421" s="275">
        <f>VLOOKUP(C421,FPT!B:KT,103,0)</f>
        <v>0</v>
      </c>
      <c r="KW421" t="str">
        <f t="shared" si="772"/>
        <v/>
      </c>
      <c r="KX421" s="275">
        <f>VLOOKUP(C421,MOVI!C:DT,104,0)</f>
        <v>0</v>
      </c>
      <c r="KY421" s="275">
        <f>VLOOKUP(C421,FPT!B:KW,104,0)</f>
        <v>0</v>
      </c>
      <c r="KZ421" t="str">
        <f t="shared" si="773"/>
        <v/>
      </c>
      <c r="LA421" s="275">
        <f>VLOOKUP(C421,MOVI!C:DT,105,0)</f>
        <v>0</v>
      </c>
      <c r="LB421" s="275">
        <f>VLOOKUP(C421,FPT!B:KZ,105,0)</f>
        <v>0</v>
      </c>
      <c r="LC421" t="str">
        <f t="shared" si="774"/>
        <v/>
      </c>
      <c r="LD421" s="275">
        <f>VLOOKUP(C421,MOVI!C:DT,106,0)</f>
        <v>2303846</v>
      </c>
      <c r="LE421" s="275">
        <f>VLOOKUP(C421,FPT!B:LC,106,0)</f>
        <v>2303846</v>
      </c>
      <c r="LF421" t="str">
        <f t="shared" si="775"/>
        <v/>
      </c>
      <c r="LG421" s="273">
        <f>VLOOKUP(C421,MOVI!C:DT,107,0)</f>
        <v>0</v>
      </c>
      <c r="LH421" s="273">
        <f>VLOOKUP(C421,FPT!B:LF,107,0)</f>
        <v>0</v>
      </c>
      <c r="LI421" t="str">
        <f t="shared" si="776"/>
        <v/>
      </c>
      <c r="LJ421" t="str">
        <f>VLOOKUP(C421,MOVI!C:DV,108,0)</f>
        <v>MoviNorthSales</v>
      </c>
      <c r="LK421" s="252" t="str">
        <f>VLOOKUP(C421,FPT!B:LI,108,0)</f>
        <v>MoviNorthSales</v>
      </c>
      <c r="LL421" t="str">
        <f t="shared" si="777"/>
        <v/>
      </c>
      <c r="LM421" s="275">
        <f>ROUND(VLOOKUP(C421,MOVI!C:DV,109,0),0)</f>
        <v>416667</v>
      </c>
      <c r="LN421" s="275">
        <f>ROUND(VLOOKUP(C421,FPT!B:LL,109,0),0)</f>
        <v>416667</v>
      </c>
      <c r="LO421" t="str">
        <f t="shared" si="778"/>
        <v/>
      </c>
      <c r="LP421" t="str">
        <f>VLOOKUP(C421,MOVI!C:DV,110,0)</f>
        <v>THA</v>
      </c>
      <c r="LQ421" s="247" t="str">
        <f>VLOOKUP(C421,FPT!B:LO,110,0)</f>
        <v>THA</v>
      </c>
      <c r="LR421" t="str">
        <f t="shared" si="779"/>
        <v/>
      </c>
      <c r="LS421">
        <f>MOVI!DI416</f>
        <v>10</v>
      </c>
      <c r="LV421">
        <f>MOVI!DJ416</f>
        <v>0</v>
      </c>
      <c r="LW421">
        <f>MOVI!DK416</f>
        <v>0</v>
      </c>
      <c r="LX421">
        <f>MOVI!DL416</f>
        <v>0</v>
      </c>
      <c r="LY421">
        <f>MOVI!DM416</f>
        <v>0</v>
      </c>
      <c r="LZ421">
        <f>MOVI!DN416</f>
        <v>0</v>
      </c>
      <c r="MA421">
        <f>MOVI!DO416</f>
        <v>0</v>
      </c>
      <c r="MB421" t="str">
        <f>MOVI!DP416</f>
        <v>THA</v>
      </c>
      <c r="MC421">
        <f>MOVI!DQ416</f>
        <v>0</v>
      </c>
      <c r="MD421">
        <f>MOVI!DR416</f>
        <v>0</v>
      </c>
      <c r="ME421" t="str">
        <f>VLOOKUP(C421,MOVI!C:DV,121,0)</f>
        <v>Group 1</v>
      </c>
      <c r="MF421" s="252" t="str">
        <f>VLOOKUP(C421,FPT!B:MD,111,0)</f>
        <v>Group 1</v>
      </c>
      <c r="MG421" t="str">
        <f t="shared" si="672"/>
        <v/>
      </c>
      <c r="MH421" t="str">
        <f>VLOOKUP(C421,MOVI!C:DT,122,0)</f>
        <v>MoviNorthGroup 1</v>
      </c>
      <c r="MI421" s="252" t="str">
        <f>VLOOKUP(C421,FPT!B:DS,112,0)</f>
        <v>MoviNorthGroup 1</v>
      </c>
      <c r="MJ421" t="str">
        <f t="shared" si="780"/>
        <v/>
      </c>
    </row>
    <row r="422" spans="1:348" x14ac:dyDescent="0.25">
      <c r="A422">
        <v>414</v>
      </c>
      <c r="B422" s="63">
        <v>6308</v>
      </c>
      <c r="C422" s="271" t="s">
        <v>881</v>
      </c>
      <c r="D422" t="str">
        <f>VLOOKUP(C422,MOVI!C:D,2,0)</f>
        <v>Trần Văn Minh</v>
      </c>
      <c r="E422" t="str">
        <f>VLOOKUP(C422,FPT!B:C,2,0)</f>
        <v>Trần Văn Minh</v>
      </c>
      <c r="F422" t="str">
        <f t="shared" si="673"/>
        <v/>
      </c>
      <c r="G422" t="str">
        <f>VLOOKUP(C422,MOVI!C:E,3,0)</f>
        <v>Risk</v>
      </c>
      <c r="H422" t="str">
        <f>VLOOKUP(C422,FPT!B:F,3,0)</f>
        <v>Risk</v>
      </c>
      <c r="I422" t="str">
        <f t="shared" si="674"/>
        <v/>
      </c>
      <c r="J422" t="str">
        <f>VLOOKUP(C422,MOVI!C:H,4,0)</f>
        <v>Risk Analytics &amp; Business Intelligence</v>
      </c>
      <c r="K422" t="str">
        <f>VLOOKUP(C422,FPT!B:I,4,0)</f>
        <v>Risk Analytics &amp; Business Intelligence</v>
      </c>
      <c r="L422" t="str">
        <f t="shared" si="675"/>
        <v/>
      </c>
      <c r="M422" t="str">
        <f>VLOOKUP(C422,MOVI!C:DT,5,0)</f>
        <v>Senior Manager</v>
      </c>
      <c r="N422" t="str">
        <f>VLOOKUP(C422,FPT!B:L,5,0)</f>
        <v>Senior Manager</v>
      </c>
      <c r="O422" t="str">
        <f t="shared" si="676"/>
        <v/>
      </c>
      <c r="P422" t="str">
        <f>VLOOKUP(C422,MOVI!C:DT,6,0)</f>
        <v>Senior Manager, Data Analytics</v>
      </c>
      <c r="Q422" t="str">
        <f>VLOOKUP(C422,FPT!B:O,6,0)</f>
        <v>Senior Manager, Data Analytics</v>
      </c>
      <c r="R422" t="str">
        <f t="shared" si="677"/>
        <v/>
      </c>
      <c r="S422" t="str">
        <f>VLOOKUP(C422,MOVI!C:DT,7,0)</f>
        <v>South</v>
      </c>
      <c r="T422" t="str">
        <f>VLOOKUP(C422,FPT!B:R,7,0)</f>
        <v>South</v>
      </c>
      <c r="U422" t="str">
        <f t="shared" si="678"/>
        <v/>
      </c>
      <c r="V422" t="str">
        <f>VLOOKUP(C422,MOVI!C:DT,8,0)</f>
        <v>Việt Phú</v>
      </c>
      <c r="W422" t="str">
        <f>VLOOKUP(C422,FPT!B:U,8,0)</f>
        <v>Việt Phú</v>
      </c>
      <c r="X422" t="str">
        <f t="shared" si="679"/>
        <v/>
      </c>
      <c r="Y422" t="str">
        <f>VLOOKUP(C422,MOVI!C:DT,9,0)</f>
        <v>Full-time</v>
      </c>
      <c r="Z422" t="str">
        <f>VLOOKUP(C422,FPT!B:X,9,0)</f>
        <v>Full-time</v>
      </c>
      <c r="AA422" t="str">
        <f t="shared" si="680"/>
        <v/>
      </c>
      <c r="AB422" t="str">
        <f>VLOOKUP(C422,MOVI!C:DT,10,0)</f>
        <v>Probation</v>
      </c>
      <c r="AC422" t="str">
        <f>VLOOKUP(C422,FPT!B:AA,10,0)</f>
        <v>Probation</v>
      </c>
      <c r="AD422" t="str">
        <f t="shared" si="681"/>
        <v/>
      </c>
      <c r="AE422" s="247">
        <f>VLOOKUP(C422,MOVI!C:DT,11,0)</f>
        <v>44550</v>
      </c>
      <c r="AF422" s="247">
        <f>VLOOKUP(C422,FPT!B:AD,11,0)</f>
        <v>44550</v>
      </c>
      <c r="AG422" t="str">
        <f t="shared" si="682"/>
        <v/>
      </c>
      <c r="AH422" s="260" t="str">
        <f>VLOOKUP(C422,MOVI!C:DT,12,0)</f>
        <v/>
      </c>
      <c r="AI422" s="260"/>
      <c r="AJ422" t="str">
        <f t="shared" si="782"/>
        <v/>
      </c>
      <c r="AK422">
        <f>VLOOKUP(C422,MOVI!C:DT,13,0)</f>
        <v>0</v>
      </c>
      <c r="AL422" s="247">
        <f>VLOOKUP(C422,FPT!B:AJ,13,0)</f>
        <v>0</v>
      </c>
      <c r="AM422" t="str">
        <f t="shared" si="781"/>
        <v/>
      </c>
      <c r="AN422" s="247">
        <f>VLOOKUP(C422,MOVI!C:DT,14,0)</f>
        <v>0</v>
      </c>
      <c r="AO422" s="247">
        <f>VLOOKUP(C422,FPT!B:AM,14,0)</f>
        <v>0</v>
      </c>
      <c r="AP422" t="str">
        <f t="shared" si="683"/>
        <v/>
      </c>
      <c r="AQ422" t="str">
        <f>VLOOKUP(C422,MOVI!C:DT,15,0)</f>
        <v>JO</v>
      </c>
      <c r="AR422" s="247" t="str">
        <f>VLOOKUP(C422,FPT!B:AP,15,0)</f>
        <v>JO</v>
      </c>
      <c r="AS422" t="str">
        <f t="shared" si="684"/>
        <v/>
      </c>
      <c r="AT422" s="282">
        <f>VLOOKUP(C422,MOVI!C:DT,16,0)</f>
        <v>0.1</v>
      </c>
      <c r="AU422" s="247" t="str">
        <f>VLOOKUP(C422,FPT!B:AS,16,0)</f>
        <v>10%</v>
      </c>
      <c r="AV422" t="str">
        <f t="shared" si="685"/>
        <v>Lệch</v>
      </c>
      <c r="AW422" t="str">
        <f>VLOOKUP(C422,MOVI!C:DT,17,0)</f>
        <v>L</v>
      </c>
      <c r="AX422" s="247" t="str">
        <f>VLOOKUP(C422,FPT!B:AV,17,0)</f>
        <v>L</v>
      </c>
      <c r="AY422" t="str">
        <f t="shared" si="686"/>
        <v/>
      </c>
      <c r="AZ422">
        <f>VLOOKUP(C422,MOVI!C:DT,18,0)</f>
        <v>0</v>
      </c>
      <c r="BA422" s="247">
        <f>VLOOKUP(C422,FPT!B:AY,18,0)</f>
        <v>0</v>
      </c>
      <c r="BB422" t="str">
        <f t="shared" si="687"/>
        <v/>
      </c>
      <c r="BC422" s="275">
        <f>VLOOKUP(C422,MOVI!C:DT,19,0)</f>
        <v>50000000</v>
      </c>
      <c r="BD422" s="275">
        <f>VLOOKUP(C422,FPT!B:BB,19,0)</f>
        <v>50000000</v>
      </c>
      <c r="BE422" t="str">
        <f t="shared" si="688"/>
        <v/>
      </c>
      <c r="BF422">
        <f>VLOOKUP(C422,MOVI!C:DT,20,0)</f>
        <v>0</v>
      </c>
      <c r="BG422" s="252">
        <f>VLOOKUP(C422,FPT!B:BE,20,0)</f>
        <v>0</v>
      </c>
      <c r="BH422" t="str">
        <f t="shared" si="689"/>
        <v/>
      </c>
      <c r="BI422" s="275">
        <f>VLOOKUP(C422,MOVI!C:DT,21,0)</f>
        <v>50000000</v>
      </c>
      <c r="BJ422" s="275">
        <f>VLOOKUP(C422,FPT!B:BH,21,0)</f>
        <v>50000000</v>
      </c>
      <c r="BK422" t="str">
        <f t="shared" si="690"/>
        <v/>
      </c>
      <c r="BL422" s="275">
        <f>VLOOKUP(C422,MOVI!C:DT,22,0)</f>
        <v>0</v>
      </c>
      <c r="BM422" s="275">
        <f>VLOOKUP(C422,FPT!B:BK,22,0)</f>
        <v>0</v>
      </c>
      <c r="BN422" t="str">
        <f t="shared" si="691"/>
        <v/>
      </c>
      <c r="BO422" s="275">
        <f>VLOOKUP(C422,MOVI!C:DT,23,0)</f>
        <v>0</v>
      </c>
      <c r="BP422" s="275">
        <f>VLOOKUP(C422,FPT!B:BN,23,0)</f>
        <v>0</v>
      </c>
      <c r="BQ422" t="str">
        <f t="shared" si="692"/>
        <v/>
      </c>
      <c r="BR422" s="275">
        <f>VLOOKUP(C422,MOVI!C:DT,24,0)</f>
        <v>0</v>
      </c>
      <c r="BS422" s="275">
        <f>VLOOKUP(C422,FPT!B:BQ,24,0)</f>
        <v>0</v>
      </c>
      <c r="BT422" t="str">
        <f t="shared" si="693"/>
        <v/>
      </c>
      <c r="BU422" s="275">
        <f>VLOOKUP(C422,MOVI!C:DT,25,0)</f>
        <v>0</v>
      </c>
      <c r="BV422" s="275">
        <f>VLOOKUP(C422,FPT!B:BT,25,0)</f>
        <v>0</v>
      </c>
      <c r="BW422" t="str">
        <f t="shared" si="694"/>
        <v/>
      </c>
      <c r="BX422" s="275">
        <f>VLOOKUP(C422,MOVI!C:DT,26,0)</f>
        <v>0</v>
      </c>
      <c r="BY422" s="275">
        <f>VLOOKUP(C422,FPT!B:BW,26,0)</f>
        <v>0</v>
      </c>
      <c r="BZ422" t="str">
        <f t="shared" si="695"/>
        <v/>
      </c>
      <c r="CA422" s="275">
        <f>VLOOKUP(C422,MOVI!C:DT,27,0)</f>
        <v>0</v>
      </c>
      <c r="CB422" s="275">
        <f>VLOOKUP(C422,FPT!B:BZ,27,0)</f>
        <v>0</v>
      </c>
      <c r="CC422" t="str">
        <f t="shared" si="696"/>
        <v/>
      </c>
      <c r="CD422" s="275">
        <f>VLOOKUP(C422,MOVI!C:DT,28,0)</f>
        <v>0</v>
      </c>
      <c r="CE422" s="275">
        <f>VLOOKUP(C422,FPT!B:CC,28,0)</f>
        <v>0</v>
      </c>
      <c r="CF422" t="str">
        <f t="shared" si="697"/>
        <v/>
      </c>
      <c r="CG422" t="str">
        <f>VLOOKUP(C422,MOVI!C:DT,29,0)</f>
        <v>TB, CN</v>
      </c>
      <c r="CH422" s="252" t="str">
        <f>VLOOKUP(C422,FPT!B:CF,29,0)</f>
        <v>TB, CN</v>
      </c>
      <c r="CI422" t="str">
        <f t="shared" si="698"/>
        <v/>
      </c>
      <c r="CJ422">
        <f>VLOOKUP(C422,MOVI!C:DT,30,0)</f>
        <v>21</v>
      </c>
      <c r="CK422" s="252">
        <f>VLOOKUP(C422,FPT!B:CI,30,0)</f>
        <v>21</v>
      </c>
      <c r="CL422" t="str">
        <f t="shared" si="699"/>
        <v/>
      </c>
      <c r="CM422">
        <f>VLOOKUP(C422,MOVI!C:DT,31,0)</f>
        <v>5</v>
      </c>
      <c r="CN422" s="252">
        <f>VLOOKUP(C422,FPT!B:CL,31,0)</f>
        <v>5</v>
      </c>
      <c r="CO422" t="str">
        <f t="shared" si="700"/>
        <v/>
      </c>
      <c r="CP422" s="275">
        <f>VLOOKUP(C422,MOVI!C:DT,32,0)</f>
        <v>0</v>
      </c>
      <c r="CQ422" s="275">
        <f>VLOOKUP(C422,FPT!B:CO,32,0)</f>
        <v>0</v>
      </c>
      <c r="CR422" t="str">
        <f t="shared" si="701"/>
        <v/>
      </c>
      <c r="CS422" s="275">
        <f>VLOOKUP(C422,MOVI!C:DT,33,0)</f>
        <v>0</v>
      </c>
      <c r="CT422" s="275">
        <f>VLOOKUP(C422,FPT!B:CR,33,0)</f>
        <v>0</v>
      </c>
      <c r="CU422" t="str">
        <f t="shared" si="702"/>
        <v/>
      </c>
      <c r="CV422" s="275">
        <f>VLOOKUP(C422,MOVI!C:DT,34,0)</f>
        <v>0</v>
      </c>
      <c r="CW422" s="275">
        <f>VLOOKUP(C422,FPT!B:CU,34,0)</f>
        <v>0</v>
      </c>
      <c r="CX422" t="str">
        <f t="shared" si="703"/>
        <v/>
      </c>
      <c r="CY422" s="275">
        <f>VLOOKUP(C422,MOVI!C:DT,35,0)</f>
        <v>5</v>
      </c>
      <c r="CZ422" s="275">
        <f>VLOOKUP(C422,FPT!B:CX,35,0)</f>
        <v>5</v>
      </c>
      <c r="DA422" t="str">
        <f t="shared" si="704"/>
        <v/>
      </c>
      <c r="DB422" s="275">
        <f>VLOOKUP(C422,MOVI!C:DT,36,0)</f>
        <v>0</v>
      </c>
      <c r="DC422" s="275">
        <f>VLOOKUP(C422,FPT!B:DA,36,0)</f>
        <v>0</v>
      </c>
      <c r="DD422" t="str">
        <f t="shared" si="705"/>
        <v/>
      </c>
      <c r="DE422" s="275">
        <f>VLOOKUP(C422,MOVI!C:DT,37,0)</f>
        <v>0</v>
      </c>
      <c r="DF422" s="275">
        <f>VLOOKUP(C422,FPT!B:DD,37,0)</f>
        <v>0</v>
      </c>
      <c r="DG422" t="str">
        <f t="shared" si="706"/>
        <v/>
      </c>
      <c r="DH422" s="275">
        <f>VLOOKUP(C422,MOVI!C:DT,38,0)</f>
        <v>0</v>
      </c>
      <c r="DI422" s="275">
        <f>VLOOKUP(C422,FPT!B:DG,38,0)</f>
        <v>0</v>
      </c>
      <c r="DJ422" t="str">
        <f t="shared" si="707"/>
        <v/>
      </c>
      <c r="DK422" s="275">
        <f>VLOOKUP(C422,MOVI!C:DT,39,0)</f>
        <v>0</v>
      </c>
      <c r="DL422" s="275">
        <f>VLOOKUP(C422,FPT!B:DJ,39,0)</f>
        <v>0</v>
      </c>
      <c r="DM422" t="str">
        <f t="shared" si="708"/>
        <v/>
      </c>
      <c r="DN422" s="275">
        <f>VLOOKUP(C422,MOVI!C:DT,40,0)</f>
        <v>0</v>
      </c>
      <c r="DO422" s="275">
        <f>VLOOKUP(C422,FPT!B:DM,40,0)</f>
        <v>0</v>
      </c>
      <c r="DP422" t="str">
        <f t="shared" si="709"/>
        <v/>
      </c>
      <c r="DQ422" s="275">
        <f>VLOOKUP(C422,MOVI!C:DT,41,0)</f>
        <v>0</v>
      </c>
      <c r="DR422" s="275">
        <f>VLOOKUP(C422,FPT!B:DP,41,0)</f>
        <v>0</v>
      </c>
      <c r="DS422" t="str">
        <f t="shared" si="710"/>
        <v/>
      </c>
      <c r="DT422" s="275">
        <f>VLOOKUP(C422,MOVI!C:DT,42,0)</f>
        <v>11904762</v>
      </c>
      <c r="DU422" s="275">
        <f>ROUND(VLOOKUP(C422,FPT!B:DS,42,0),0)</f>
        <v>11904762</v>
      </c>
      <c r="DV422" t="str">
        <f t="shared" si="711"/>
        <v/>
      </c>
      <c r="DW422" s="275">
        <f>VLOOKUP(C422,MOVI!C:DT,43,0)</f>
        <v>0</v>
      </c>
      <c r="DX422" s="275">
        <f>VLOOKUP(C422,FPT!B:DV,43,0)</f>
        <v>0</v>
      </c>
      <c r="DY422" t="str">
        <f t="shared" si="712"/>
        <v/>
      </c>
      <c r="DZ422" s="275">
        <f>VLOOKUP(C422,MOVI!C:DT,44,0)</f>
        <v>0</v>
      </c>
      <c r="EA422" s="275">
        <f>VLOOKUP(C422,FPT!B:DY,44,0)</f>
        <v>0</v>
      </c>
      <c r="EB422" t="str">
        <f t="shared" si="713"/>
        <v/>
      </c>
      <c r="EC422" s="275">
        <f>VLOOKUP(C422,MOVI!C:DT,45,0)</f>
        <v>11904762</v>
      </c>
      <c r="ED422" s="275">
        <f>ROUND(VLOOKUP(C422,FPT!B:EB,45,0),0)</f>
        <v>11904762</v>
      </c>
      <c r="EE422" t="str">
        <f t="shared" si="714"/>
        <v/>
      </c>
      <c r="EF422" s="275">
        <f>VLOOKUP(C422,MOVI!C:DT,46,0)</f>
        <v>0</v>
      </c>
      <c r="EG422" s="275">
        <f>VLOOKUP(C422,FPT!B:EE,46,0)</f>
        <v>0</v>
      </c>
      <c r="EH422" t="str">
        <f t="shared" si="715"/>
        <v/>
      </c>
      <c r="EI422" s="275">
        <f>VLOOKUP(C422,MOVI!C:DT,47,0)</f>
        <v>0</v>
      </c>
      <c r="EJ422" s="275">
        <f>VLOOKUP(C422,FPT!B:EH,47,0)</f>
        <v>0</v>
      </c>
      <c r="EK422" t="str">
        <f t="shared" si="716"/>
        <v/>
      </c>
      <c r="EL422" s="275">
        <f>VLOOKUP(C422,MOVI!C:DT,48,0)</f>
        <v>0</v>
      </c>
      <c r="EM422" s="275">
        <f>VLOOKUP(C422,FPT!B:EK,48,0)</f>
        <v>0</v>
      </c>
      <c r="EN422" t="str">
        <f t="shared" si="717"/>
        <v/>
      </c>
      <c r="EO422" s="275">
        <f>VLOOKUP(C422,MOVI!C:DT,49,0)</f>
        <v>0</v>
      </c>
      <c r="EP422" s="275">
        <f>VLOOKUP(C422,FPT!B:EN,49,0)</f>
        <v>0</v>
      </c>
      <c r="EQ422" t="str">
        <f t="shared" si="718"/>
        <v/>
      </c>
      <c r="ER422" s="275">
        <f>VLOOKUP(C422,MOVI!C:DT,50,0)</f>
        <v>0</v>
      </c>
      <c r="ES422" s="275">
        <f>VLOOKUP(C422,FPT!B:EQ,50,0)</f>
        <v>0</v>
      </c>
      <c r="ET422" t="str">
        <f t="shared" si="719"/>
        <v/>
      </c>
      <c r="EU422" s="275">
        <f>VLOOKUP(C422,MOVI!C:DT,51,0)</f>
        <v>0</v>
      </c>
      <c r="EV422" s="275">
        <f>VLOOKUP(C422,FPT!B:ET,51,0)</f>
        <v>0</v>
      </c>
      <c r="EW422" t="str">
        <f t="shared" si="720"/>
        <v/>
      </c>
      <c r="EX422" s="275">
        <f>VLOOKUP(C422,MOVI!C:DT,52,0)</f>
        <v>0</v>
      </c>
      <c r="EY422" s="275">
        <f>VLOOKUP(C422,FPT!B:EW,52,0)</f>
        <v>0</v>
      </c>
      <c r="EZ422" t="str">
        <f t="shared" si="721"/>
        <v/>
      </c>
      <c r="FA422" s="275">
        <f>VLOOKUP(C422,MOVI!C:DT,53,0)</f>
        <v>0</v>
      </c>
      <c r="FB422" s="275">
        <f>VLOOKUP(C422,FPT!B:EZ,53,0)</f>
        <v>0</v>
      </c>
      <c r="FC422" t="str">
        <f t="shared" si="722"/>
        <v/>
      </c>
      <c r="FD422" s="275">
        <f>VLOOKUP(C422,MOVI!C:DT,54,0)</f>
        <v>0</v>
      </c>
      <c r="FE422" s="275">
        <f>VLOOKUP(C422,FPT!B:FC,54,0)</f>
        <v>0</v>
      </c>
      <c r="FF422" t="str">
        <f t="shared" si="723"/>
        <v/>
      </c>
      <c r="FG422" s="275">
        <f>VLOOKUP(C422,MOVI!C:DT,55,0)</f>
        <v>0</v>
      </c>
      <c r="FH422" s="275">
        <f>VLOOKUP(C422,FPT!B:FF,55,0)</f>
        <v>0</v>
      </c>
      <c r="FI422" t="str">
        <f t="shared" si="724"/>
        <v/>
      </c>
      <c r="FJ422" s="275">
        <f>VLOOKUP(C422,MOVI!C:DT,56,0)</f>
        <v>0</v>
      </c>
      <c r="FK422" s="275">
        <f>VLOOKUP(C422,FPT!B:FI,56,0)</f>
        <v>0</v>
      </c>
      <c r="FL422" t="str">
        <f t="shared" si="725"/>
        <v/>
      </c>
      <c r="FM422" s="275">
        <f>VLOOKUP(C422,MOVI!C:DT,57,0)</f>
        <v>0</v>
      </c>
      <c r="FN422" s="275">
        <f>VLOOKUP(C422,FPT!B:FL,57,0)</f>
        <v>0</v>
      </c>
      <c r="FO422" t="str">
        <f t="shared" si="726"/>
        <v/>
      </c>
      <c r="FP422" s="275">
        <f>VLOOKUP(C422,MOVI!C:DT,58,0)</f>
        <v>0</v>
      </c>
      <c r="FQ422" s="275">
        <f>VLOOKUP(C422,FPT!B:FO,58,0)</f>
        <v>0</v>
      </c>
      <c r="FR422" t="str">
        <f t="shared" si="727"/>
        <v/>
      </c>
      <c r="FS422" s="275">
        <f>VLOOKUP(C422,MOVI!C:DT,59,0)</f>
        <v>0</v>
      </c>
      <c r="FT422" s="275">
        <f>VLOOKUP(C422,FPT!B:FR,59,0)</f>
        <v>0</v>
      </c>
      <c r="FU422" t="str">
        <f t="shared" si="728"/>
        <v/>
      </c>
      <c r="FV422" s="275">
        <f>VLOOKUP(C422,MOVI!C:DT,60,0)</f>
        <v>0</v>
      </c>
      <c r="FW422" s="275">
        <f>VLOOKUP(C422,FPT!B:FU,60,0)</f>
        <v>0</v>
      </c>
      <c r="FX422" t="str">
        <f t="shared" si="729"/>
        <v/>
      </c>
      <c r="FY422" s="275">
        <f>VLOOKUP(C422,MOVI!C:DT,61,0)</f>
        <v>0</v>
      </c>
      <c r="FZ422" s="275">
        <f>VLOOKUP(C422,FPT!B:FX,61,0)</f>
        <v>0</v>
      </c>
      <c r="GA422" t="str">
        <f t="shared" si="730"/>
        <v/>
      </c>
      <c r="GB422" s="275">
        <f>VLOOKUP(C422,MOVI!C:DT,62,0)</f>
        <v>0</v>
      </c>
      <c r="GC422" s="275">
        <f>VLOOKUP(C422,FPT!B:GA,62,0)</f>
        <v>0</v>
      </c>
      <c r="GD422" t="str">
        <f t="shared" si="731"/>
        <v/>
      </c>
      <c r="GE422" s="275">
        <f>VLOOKUP(C422,MOVI!C:DT,63,0)</f>
        <v>0</v>
      </c>
      <c r="GF422" s="275">
        <f>VLOOKUP(C422,FPT!B:GD,63,0)</f>
        <v>0</v>
      </c>
      <c r="GG422" t="str">
        <f t="shared" si="732"/>
        <v/>
      </c>
      <c r="GH422" s="275">
        <f>VLOOKUP(C422,MOVI!C:DT,64,0)</f>
        <v>0</v>
      </c>
      <c r="GI422" s="275">
        <f>VLOOKUP(C422,FPT!B:GG,64,0)</f>
        <v>0</v>
      </c>
      <c r="GJ422" t="str">
        <f t="shared" si="733"/>
        <v/>
      </c>
      <c r="GK422" s="275">
        <f>VLOOKUP(C422,MOVI!C:DT,65,0)</f>
        <v>0</v>
      </c>
      <c r="GL422" s="275">
        <f>VLOOKUP(C422,FPT!B:GJ,65,0)</f>
        <v>0</v>
      </c>
      <c r="GM422" t="str">
        <f t="shared" si="734"/>
        <v/>
      </c>
      <c r="GN422" s="275">
        <f>VLOOKUP(C422,MOVI!C:DT,66,0)</f>
        <v>0</v>
      </c>
      <c r="GO422" s="275">
        <f>VLOOKUP(C422,FPT!B:GM,66,0)</f>
        <v>0</v>
      </c>
      <c r="GP422" t="str">
        <f t="shared" si="735"/>
        <v/>
      </c>
      <c r="GQ422" s="275">
        <f>VLOOKUP(C422,MOVI!C:DT,67,0)</f>
        <v>0</v>
      </c>
      <c r="GR422" s="275">
        <f>VLOOKUP(C422,FPT!B:GP,67,0)</f>
        <v>0</v>
      </c>
      <c r="GS422" t="str">
        <f t="shared" si="736"/>
        <v/>
      </c>
      <c r="GT422" s="275">
        <f>VLOOKUP(C422,MOVI!C:DT,68,0)</f>
        <v>0</v>
      </c>
      <c r="GU422" s="275">
        <f>VLOOKUP(C422,FPT!B:GS,68,0)</f>
        <v>0</v>
      </c>
      <c r="GV422" t="str">
        <f t="shared" si="737"/>
        <v/>
      </c>
      <c r="GW422" s="275">
        <f>VLOOKUP(C422,MOVI!C:DT,69,0)</f>
        <v>0</v>
      </c>
      <c r="GX422" s="275">
        <f>VLOOKUP(C422,FPT!B:GV,69,0)</f>
        <v>0</v>
      </c>
      <c r="GY422" t="str">
        <f t="shared" si="738"/>
        <v/>
      </c>
      <c r="GZ422" s="275">
        <f>VLOOKUP(C422,MOVI!C:DT,70,0)</f>
        <v>0</v>
      </c>
      <c r="HA422" s="275">
        <f>VLOOKUP(C422,FPT!B:GY,70,0)</f>
        <v>0</v>
      </c>
      <c r="HB422" t="str">
        <f t="shared" si="739"/>
        <v/>
      </c>
      <c r="HC422" s="275">
        <f>VLOOKUP(C422,MOVI!C:DT,71,0)</f>
        <v>11904762</v>
      </c>
      <c r="HD422" s="275">
        <f>ROUND(VLOOKUP(C422,FPT!B:HB,71,0),0)</f>
        <v>11904762</v>
      </c>
      <c r="HE422" t="str">
        <f t="shared" si="740"/>
        <v/>
      </c>
      <c r="HF422" s="275">
        <f>ROUND(VLOOKUP(C422,MOVI!C:DT,72,0),0)</f>
        <v>0</v>
      </c>
      <c r="HG422" s="275">
        <f>ROUND(VLOOKUP(C422,FPT!B:HE,72,0),0)</f>
        <v>0</v>
      </c>
      <c r="HH422" t="str">
        <f t="shared" si="741"/>
        <v/>
      </c>
      <c r="HI422" s="275">
        <f>VLOOKUP(C422,MOVI!C:DT,73,0)</f>
        <v>0</v>
      </c>
      <c r="HJ422" s="275">
        <f>VLOOKUP(C422,FPT!B:HH,73,0)</f>
        <v>0</v>
      </c>
      <c r="HK422" t="str">
        <f t="shared" si="742"/>
        <v/>
      </c>
      <c r="HL422" s="275">
        <f>VLOOKUP(C422,MOVI!C:DT,74,0)</f>
        <v>0</v>
      </c>
      <c r="HM422" s="275">
        <f>VLOOKUP(C422,FPT!B:HK,74,0)</f>
        <v>0</v>
      </c>
      <c r="HN422" t="str">
        <f t="shared" si="743"/>
        <v/>
      </c>
      <c r="HO422" s="275">
        <f>VLOOKUP(C422,MOVI!C:DT,75,0)</f>
        <v>0</v>
      </c>
      <c r="HP422" s="275">
        <f>VLOOKUP(C422,FPT!B:HN,75,0)</f>
        <v>0</v>
      </c>
      <c r="HQ422" t="str">
        <f t="shared" si="744"/>
        <v/>
      </c>
      <c r="HR422" s="275">
        <f>VLOOKUP(C422,MOVI!C:DT,76,0)</f>
        <v>0</v>
      </c>
      <c r="HS422" s="275">
        <f>VLOOKUP(C422,FPT!B:HQ,76,0)</f>
        <v>0</v>
      </c>
      <c r="HT422" t="str">
        <f t="shared" si="745"/>
        <v/>
      </c>
      <c r="HU422" s="275">
        <f>VLOOKUP(C422,MOVI!C:DT,77,0)</f>
        <v>0</v>
      </c>
      <c r="HV422" s="275">
        <f>VLOOKUP(C422,FPT!B:HT,77,0)</f>
        <v>0</v>
      </c>
      <c r="HW422" t="str">
        <f t="shared" si="746"/>
        <v/>
      </c>
      <c r="HX422" s="274">
        <f>VLOOKUP(C422,MOVI!C:CB,78,0)</f>
        <v>0</v>
      </c>
      <c r="HY422" s="261">
        <f>VLOOKUP(C422,FPT!$B:$CA,78,0)</f>
        <v>0</v>
      </c>
      <c r="HZ422" t="str">
        <f t="shared" si="747"/>
        <v/>
      </c>
      <c r="IA422" s="275">
        <f>VLOOKUP(C422,MOVI!C:CD,79,0)</f>
        <v>0</v>
      </c>
      <c r="IB422" s="275">
        <f>VLOOKUP(C422,FPT!B:HZ,79,0)</f>
        <v>0</v>
      </c>
      <c r="IC422" t="str">
        <f t="shared" si="748"/>
        <v/>
      </c>
      <c r="ID422" s="275">
        <f>VLOOKUP(C422,MOVI!C:CD,80,0)</f>
        <v>0</v>
      </c>
      <c r="IE422" s="275">
        <f>VLOOKUP(C422,FPT!B:IC,80,0)</f>
        <v>0</v>
      </c>
      <c r="IF422" t="str">
        <f t="shared" si="749"/>
        <v/>
      </c>
      <c r="IG422" s="275">
        <f>VLOOKUP(C422,MOVI!C:DT,81,0)</f>
        <v>0</v>
      </c>
      <c r="IH422" s="275">
        <f>VLOOKUP(C422,FPT!B:IF,81,0)</f>
        <v>0</v>
      </c>
      <c r="II422" t="str">
        <f t="shared" si="750"/>
        <v/>
      </c>
      <c r="IJ422" s="275">
        <f>VLOOKUP(C422,MOVI!C:DT,82,0)</f>
        <v>0</v>
      </c>
      <c r="IK422" s="275">
        <f>VLOOKUP(C422,FPT!B:II,82,0)</f>
        <v>0</v>
      </c>
      <c r="IL422" t="str">
        <f t="shared" si="751"/>
        <v/>
      </c>
      <c r="IM422" s="275">
        <f>ROUND(VLOOKUP(C422,MOVI!C:DT,83,0),0)</f>
        <v>0</v>
      </c>
      <c r="IN422" s="275">
        <f>ROUND(VLOOKUP(C422,FPT!B:IL,83,0),0)</f>
        <v>0</v>
      </c>
      <c r="IO422" t="str">
        <f t="shared" si="752"/>
        <v/>
      </c>
      <c r="IP422" s="275">
        <f>ROUND(VLOOKUP(C422,MOVI!C:DT,84,0),0)</f>
        <v>11904762</v>
      </c>
      <c r="IQ422" s="275">
        <f>ROUND(VLOOKUP(C422,FPT!B:IO,84,0),0)</f>
        <v>11904762</v>
      </c>
      <c r="IR422" t="str">
        <f t="shared" si="753"/>
        <v/>
      </c>
      <c r="IS422" s="275">
        <f>ROUND(VLOOKUP(C422,MOVI!C:DT,85,0),0)</f>
        <v>1190476</v>
      </c>
      <c r="IT422" s="275">
        <f>ROUND(VLOOKUP(C422,FPT!B:IR,85,0),0)</f>
        <v>1190476</v>
      </c>
      <c r="IU422" t="str">
        <f t="shared" si="754"/>
        <v/>
      </c>
      <c r="IV422" s="275">
        <f>VLOOKUP(C422,MOVI!C:DT,86,0)</f>
        <v>0</v>
      </c>
      <c r="IW422" s="275">
        <f>VLOOKUP(C422,FPT!B:IU,86,0)</f>
        <v>0</v>
      </c>
      <c r="IX422" t="str">
        <f t="shared" si="755"/>
        <v/>
      </c>
      <c r="IY422" s="275">
        <f>ROUND(VLOOKUP(C422,MOVI!C:DT,87,0),0)</f>
        <v>1190476</v>
      </c>
      <c r="IZ422" s="275">
        <f>ROUND(VLOOKUP(C422,FPT!B:IX,87,0),0)</f>
        <v>1190476</v>
      </c>
      <c r="JA422" t="str">
        <f t="shared" si="756"/>
        <v/>
      </c>
      <c r="JB422" s="275">
        <f>VLOOKUP(C422,MOVI!C:DT,88,0)</f>
        <v>0</v>
      </c>
      <c r="JC422" s="275">
        <f>VLOOKUP(C422,FPT!B:JA,88,0)</f>
        <v>0</v>
      </c>
      <c r="JD422" t="str">
        <f t="shared" si="757"/>
        <v/>
      </c>
      <c r="JE422" s="275">
        <f>VLOOKUP(C422,MOVI!C:DT,89,0)</f>
        <v>0</v>
      </c>
      <c r="JF422" s="275">
        <f>VLOOKUP(C422,FPT!B:JD,89,0)</f>
        <v>0</v>
      </c>
      <c r="JG422" t="str">
        <f t="shared" si="758"/>
        <v/>
      </c>
      <c r="JH422" s="275">
        <f>VLOOKUP(C422,MOVI!C:DT,90,0)</f>
        <v>0</v>
      </c>
      <c r="JI422" s="275">
        <f>VLOOKUP(C422,FPT!B:JG,90,0)</f>
        <v>0</v>
      </c>
      <c r="JJ422" t="str">
        <f t="shared" si="759"/>
        <v/>
      </c>
      <c r="JK422" s="275">
        <f>VLOOKUP(C422,MOVI!C:DT,91,0)</f>
        <v>0</v>
      </c>
      <c r="JL422" s="275">
        <f>VLOOKUP(C422,FPT!B:JJ,91,0)</f>
        <v>0</v>
      </c>
      <c r="JM422" t="str">
        <f t="shared" si="760"/>
        <v/>
      </c>
      <c r="JN422" s="275">
        <f>VLOOKUP(C422,MOVI!C:DT,92,0)</f>
        <v>0</v>
      </c>
      <c r="JO422" s="275">
        <f>VLOOKUP(C422,FPT!B:JM,92,0)</f>
        <v>0</v>
      </c>
      <c r="JP422" t="str">
        <f t="shared" si="761"/>
        <v/>
      </c>
      <c r="JQ422" s="275">
        <f>VLOOKUP(C422,MOVI!C:DT,93,0)</f>
        <v>0</v>
      </c>
      <c r="JR422" s="275">
        <f>VLOOKUP(C422,FPT!B:JP,93,0)</f>
        <v>0</v>
      </c>
      <c r="JS422" t="str">
        <f t="shared" si="762"/>
        <v/>
      </c>
      <c r="JT422" s="275">
        <f>VLOOKUP(C422,MOVI!C:DT,94,0)</f>
        <v>0</v>
      </c>
      <c r="JU422" s="275">
        <f>VLOOKUP(C422,FPT!B:JS,94,0)</f>
        <v>0</v>
      </c>
      <c r="JV422" t="str">
        <f t="shared" si="763"/>
        <v/>
      </c>
      <c r="JW422" s="275">
        <f>VLOOKUP(C422,MOVI!C:DT,95,0)</f>
        <v>10714286</v>
      </c>
      <c r="JX422" s="275">
        <f>VLOOKUP(C422,FPT!B:JV,95,0)</f>
        <v>10714286</v>
      </c>
      <c r="JY422" t="str">
        <f t="shared" si="764"/>
        <v/>
      </c>
      <c r="JZ422" s="275">
        <f>VLOOKUP(C422,MOVI!C:DT,96,0)</f>
        <v>0</v>
      </c>
      <c r="KA422" s="275">
        <f>VLOOKUP(C422,FPT!B:JY,96,0)</f>
        <v>0</v>
      </c>
      <c r="KB422" t="str">
        <f t="shared" si="765"/>
        <v/>
      </c>
      <c r="KC422" s="275">
        <f>VLOOKUP(C422,MOVI!C:DT,97,0)</f>
        <v>10714286</v>
      </c>
      <c r="KD422" s="275">
        <f>VLOOKUP(C422,FPT!B:KB,97,0)</f>
        <v>10714286</v>
      </c>
      <c r="KE422" t="str">
        <f t="shared" si="766"/>
        <v/>
      </c>
      <c r="KF422" s="275">
        <f>VLOOKUP(C422,MOVI!C:DT,98,0)</f>
        <v>0</v>
      </c>
      <c r="KG422" s="275">
        <f>VLOOKUP(C422,FPT!B:KE,98,0)</f>
        <v>0</v>
      </c>
      <c r="KH422" t="str">
        <f t="shared" si="767"/>
        <v/>
      </c>
      <c r="KI422" s="275">
        <f>VLOOKUP(C422,MOVI!C:DT,99,0)</f>
        <v>0</v>
      </c>
      <c r="KJ422" s="275">
        <f>VLOOKUP(C422,FPT!B:KH,99,0)</f>
        <v>0</v>
      </c>
      <c r="KK422" t="str">
        <f t="shared" si="768"/>
        <v/>
      </c>
      <c r="KL422" s="275">
        <f>VLOOKUP(C422,MOVI!C:DT,100,0)</f>
        <v>0</v>
      </c>
      <c r="KM422" s="275">
        <f>VLOOKUP(C422,FPT!B:KK,100,0)</f>
        <v>0</v>
      </c>
      <c r="KN422" t="str">
        <f t="shared" si="769"/>
        <v/>
      </c>
      <c r="KO422" s="275">
        <f>VLOOKUP(C422,MOVI!C:DT,101,0)</f>
        <v>0</v>
      </c>
      <c r="KP422" s="275">
        <f>VLOOKUP(C422,FPT!B:KN,101,0)</f>
        <v>0</v>
      </c>
      <c r="KQ422" t="str">
        <f t="shared" si="770"/>
        <v/>
      </c>
      <c r="KR422" s="275">
        <f>VLOOKUP(C422,MOVI!C:DT,102,0)</f>
        <v>0</v>
      </c>
      <c r="KS422" s="275">
        <f>VLOOKUP(C422,FPT!B:KQ,102,0)</f>
        <v>0</v>
      </c>
      <c r="KT422" t="str">
        <f t="shared" si="771"/>
        <v/>
      </c>
      <c r="KU422" s="275">
        <f>VLOOKUP(C422,MOVI!C:DT,103,0)</f>
        <v>0</v>
      </c>
      <c r="KV422" s="275">
        <f>VLOOKUP(C422,FPT!B:KT,103,0)</f>
        <v>0</v>
      </c>
      <c r="KW422" t="str">
        <f t="shared" si="772"/>
        <v/>
      </c>
      <c r="KX422" s="275">
        <f>VLOOKUP(C422,MOVI!C:DT,104,0)</f>
        <v>0</v>
      </c>
      <c r="KY422" s="275">
        <f>VLOOKUP(C422,FPT!B:KW,104,0)</f>
        <v>0</v>
      </c>
      <c r="KZ422" t="str">
        <f t="shared" si="773"/>
        <v/>
      </c>
      <c r="LA422" s="275">
        <f>VLOOKUP(C422,MOVI!C:DT,105,0)</f>
        <v>0</v>
      </c>
      <c r="LB422" s="275">
        <f>VLOOKUP(C422,FPT!B:KZ,105,0)</f>
        <v>0</v>
      </c>
      <c r="LC422" t="str">
        <f t="shared" si="774"/>
        <v/>
      </c>
      <c r="LD422" s="275">
        <f>VLOOKUP(C422,MOVI!C:DT,106,0)</f>
        <v>11904762</v>
      </c>
      <c r="LE422" s="275">
        <f>VLOOKUP(C422,FPT!B:LC,106,0)</f>
        <v>11904762</v>
      </c>
      <c r="LF422" t="str">
        <f t="shared" si="775"/>
        <v/>
      </c>
      <c r="LG422" s="273">
        <f>VLOOKUP(C422,MOVI!C:DT,107,0)</f>
        <v>0</v>
      </c>
      <c r="LH422" s="273">
        <f>VLOOKUP(C422,FPT!B:LF,107,0)</f>
        <v>0</v>
      </c>
      <c r="LI422" t="str">
        <f t="shared" si="776"/>
        <v/>
      </c>
      <c r="LJ422" t="str">
        <f>VLOOKUP(C422,MOVI!C:DV,108,0)</f>
        <v>Việt PhúSouthRisk</v>
      </c>
      <c r="LK422" s="252" t="str">
        <f>VLOOKUP(C422,FPT!B:LI,108,0)</f>
        <v>Việt PhúSouthRisk</v>
      </c>
      <c r="LL422" t="str">
        <f t="shared" si="777"/>
        <v/>
      </c>
      <c r="LM422" s="275">
        <f>ROUND(VLOOKUP(C422,MOVI!C:DV,109,0),0)</f>
        <v>4166667</v>
      </c>
      <c r="LN422" s="275">
        <f>ROUND(VLOOKUP(C422,FPT!B:LL,109,0),0)</f>
        <v>4166667</v>
      </c>
      <c r="LO422" t="str">
        <f t="shared" si="778"/>
        <v/>
      </c>
      <c r="LP422" t="str">
        <f>VLOOKUP(C422,MOVI!C:DV,110,0)</f>
        <v>HO</v>
      </c>
      <c r="LQ422" s="247" t="str">
        <f>VLOOKUP(C422,FPT!B:LO,110,0)</f>
        <v>HO</v>
      </c>
      <c r="LR422" t="str">
        <f t="shared" si="779"/>
        <v/>
      </c>
      <c r="LS422">
        <f>MOVI!DI417</f>
        <v>4</v>
      </c>
      <c r="LV422">
        <f>MOVI!DJ417</f>
        <v>0</v>
      </c>
      <c r="LW422">
        <f>MOVI!DK417</f>
        <v>0</v>
      </c>
      <c r="LX422">
        <f>MOVI!DL417</f>
        <v>0</v>
      </c>
      <c r="LY422">
        <f>MOVI!DM417</f>
        <v>0</v>
      </c>
      <c r="LZ422">
        <f>MOVI!DN417</f>
        <v>0</v>
      </c>
      <c r="MA422">
        <f>MOVI!DO417</f>
        <v>0</v>
      </c>
      <c r="MB422" t="str">
        <f>MOVI!DP417</f>
        <v/>
      </c>
      <c r="MC422">
        <f>MOVI!DQ417</f>
        <v>0</v>
      </c>
      <c r="MD422">
        <f>MOVI!DR417</f>
        <v>0</v>
      </c>
      <c r="ME422" t="str">
        <f>VLOOKUP(C422,MOVI!C:DV,121,0)</f>
        <v/>
      </c>
      <c r="MF422" s="252"/>
      <c r="MG422" t="str">
        <f t="shared" si="672"/>
        <v/>
      </c>
      <c r="MH422" t="str">
        <f>VLOOKUP(C422,MOVI!C:DT,122,0)</f>
        <v>Việt PhúSouth</v>
      </c>
      <c r="MI422" s="252" t="str">
        <f>VLOOKUP(C422,FPT!B:DS,112,0)</f>
        <v>Việt PhúSouth</v>
      </c>
      <c r="MJ422" t="str">
        <f t="shared" si="780"/>
        <v/>
      </c>
    </row>
    <row r="423" spans="1:348" x14ac:dyDescent="0.25">
      <c r="A423">
        <v>415</v>
      </c>
      <c r="B423" s="72">
        <v>6253</v>
      </c>
      <c r="C423" s="272" t="s">
        <v>880</v>
      </c>
      <c r="D423" t="str">
        <f>VLOOKUP(C423,MOVI!C:D,2,0)</f>
        <v>Hoàng Hải Nguyên</v>
      </c>
      <c r="E423" t="str">
        <f>VLOOKUP(C423,FPT!B:C,2,0)</f>
        <v>Hoàng Hải Nguyên</v>
      </c>
      <c r="F423" t="str">
        <f t="shared" si="673"/>
        <v/>
      </c>
      <c r="G423" t="str">
        <f>VLOOKUP(C423,MOVI!C:E,3,0)</f>
        <v>Risk</v>
      </c>
      <c r="H423" t="str">
        <f>VLOOKUP(C423,FPT!B:F,3,0)</f>
        <v>Risk</v>
      </c>
      <c r="I423" t="str">
        <f t="shared" si="674"/>
        <v/>
      </c>
      <c r="J423" t="str">
        <f>VLOOKUP(C423,MOVI!C:H,4,0)</f>
        <v>Risk Analytics &amp; Business Intelligence</v>
      </c>
      <c r="K423" t="str">
        <f>VLOOKUP(C423,FPT!B:I,4,0)</f>
        <v>Risk Analytics &amp; Business Intelligence</v>
      </c>
      <c r="L423" t="str">
        <f t="shared" si="675"/>
        <v/>
      </c>
      <c r="M423" t="str">
        <f>VLOOKUP(C423,MOVI!C:DT,5,0)</f>
        <v>Manager</v>
      </c>
      <c r="N423" t="str">
        <f>VLOOKUP(C423,FPT!B:L,5,0)</f>
        <v>Manager</v>
      </c>
      <c r="O423" t="str">
        <f t="shared" si="676"/>
        <v/>
      </c>
      <c r="P423" t="str">
        <f>VLOOKUP(C423,MOVI!C:DT,6,0)</f>
        <v>Senior Manager, Data Analytics</v>
      </c>
      <c r="Q423" t="str">
        <f>VLOOKUP(C423,FPT!B:O,6,0)</f>
        <v>Senior Manager, Data Analytics</v>
      </c>
      <c r="R423" t="str">
        <f t="shared" si="677"/>
        <v/>
      </c>
      <c r="S423" t="str">
        <f>VLOOKUP(C423,MOVI!C:DT,7,0)</f>
        <v>South</v>
      </c>
      <c r="T423" t="str">
        <f>VLOOKUP(C423,FPT!B:R,7,0)</f>
        <v>South</v>
      </c>
      <c r="U423" t="str">
        <f t="shared" si="678"/>
        <v/>
      </c>
      <c r="V423" t="str">
        <f>VLOOKUP(C423,MOVI!C:DT,8,0)</f>
        <v>Việt Phú</v>
      </c>
      <c r="W423" t="str">
        <f>VLOOKUP(C423,FPT!B:U,8,0)</f>
        <v>Việt Phú</v>
      </c>
      <c r="X423" t="str">
        <f t="shared" si="679"/>
        <v/>
      </c>
      <c r="Y423" t="str">
        <f>VLOOKUP(C423,MOVI!C:DT,9,0)</f>
        <v>Contractor</v>
      </c>
      <c r="Z423" t="str">
        <f>VLOOKUP(C423,FPT!B:X,9,0)</f>
        <v>Contractor</v>
      </c>
      <c r="AA423" t="str">
        <f t="shared" si="680"/>
        <v/>
      </c>
      <c r="AB423" t="str">
        <f>VLOOKUP(C423,MOVI!C:DT,10,0)</f>
        <v>Leaving</v>
      </c>
      <c r="AC423" t="str">
        <f>VLOOKUP(C423,FPT!B:AA,10,0)</f>
        <v>Leaving</v>
      </c>
      <c r="AD423" t="str">
        <f t="shared" si="681"/>
        <v/>
      </c>
      <c r="AE423" s="247">
        <f>VLOOKUP(C423,MOVI!C:DT,11,0)</f>
        <v>44523</v>
      </c>
      <c r="AF423" s="247">
        <f>VLOOKUP(C423,FPT!B:AD,11,0)</f>
        <v>44523</v>
      </c>
      <c r="AG423" t="str">
        <f t="shared" si="682"/>
        <v/>
      </c>
      <c r="AH423" s="260" t="str">
        <f>VLOOKUP(C423,MOVI!C:DT,12,0)</f>
        <v/>
      </c>
      <c r="AI423" s="260"/>
      <c r="AJ423" t="str">
        <f t="shared" si="782"/>
        <v/>
      </c>
      <c r="AK423">
        <f>VLOOKUP(C423,MOVI!C:DT,13,0)</f>
        <v>0</v>
      </c>
      <c r="AL423" s="247">
        <f>VLOOKUP(C423,FPT!B:AJ,13,0)</f>
        <v>0</v>
      </c>
      <c r="AM423" t="str">
        <f t="shared" si="781"/>
        <v/>
      </c>
      <c r="AN423" s="247">
        <f>VLOOKUP(C423,MOVI!C:DT,14,0)</f>
        <v>44553</v>
      </c>
      <c r="AO423" s="247">
        <f>VLOOKUP(C423,FPT!B:AM,14,0)</f>
        <v>44553</v>
      </c>
      <c r="AP423" t="str">
        <f t="shared" si="683"/>
        <v/>
      </c>
      <c r="AQ423" t="str">
        <f>VLOOKUP(C423,MOVI!C:DT,15,0)</f>
        <v>SC</v>
      </c>
      <c r="AR423" s="247" t="str">
        <f>VLOOKUP(C423,FPT!B:AP,15,0)</f>
        <v>SC</v>
      </c>
      <c r="AS423" t="str">
        <f t="shared" si="684"/>
        <v/>
      </c>
      <c r="AT423" s="282">
        <f>VLOOKUP(C423,MOVI!C:DT,16,0)</f>
        <v>0.1</v>
      </c>
      <c r="AU423" s="247" t="str">
        <f>VLOOKUP(C423,FPT!B:AS,16,0)</f>
        <v>10%</v>
      </c>
      <c r="AV423" t="str">
        <f t="shared" si="685"/>
        <v>Lệch</v>
      </c>
      <c r="AW423" t="str">
        <f>VLOOKUP(C423,MOVI!C:DT,17,0)</f>
        <v>L</v>
      </c>
      <c r="AX423" s="247" t="str">
        <f>VLOOKUP(C423,FPT!B:AV,17,0)</f>
        <v>L</v>
      </c>
      <c r="AY423" t="str">
        <f t="shared" si="686"/>
        <v/>
      </c>
      <c r="AZ423">
        <f>VLOOKUP(C423,MOVI!C:DT,18,0)</f>
        <v>0</v>
      </c>
      <c r="BA423" s="247">
        <f>VLOOKUP(C423,FPT!B:AY,18,0)</f>
        <v>0</v>
      </c>
      <c r="BB423" t="str">
        <f t="shared" si="687"/>
        <v/>
      </c>
      <c r="BC423" s="275">
        <f>VLOOKUP(C423,MOVI!C:DT,19,0)</f>
        <v>200000</v>
      </c>
      <c r="BD423" s="275">
        <f>VLOOKUP(C423,FPT!B:BB,19,0)</f>
        <v>200000</v>
      </c>
      <c r="BE423" t="str">
        <f t="shared" si="688"/>
        <v/>
      </c>
      <c r="BF423">
        <f>VLOOKUP(C423,MOVI!C:DT,20,0)</f>
        <v>0</v>
      </c>
      <c r="BG423" s="252">
        <f>VLOOKUP(C423,FPT!B:BE,20,0)</f>
        <v>0</v>
      </c>
      <c r="BH423" t="str">
        <f t="shared" si="689"/>
        <v/>
      </c>
      <c r="BI423" s="275">
        <f>VLOOKUP(C423,MOVI!C:DT,21,0)</f>
        <v>200000</v>
      </c>
      <c r="BJ423" s="275">
        <f>VLOOKUP(C423,FPT!B:BH,21,0)</f>
        <v>200000</v>
      </c>
      <c r="BK423" t="str">
        <f t="shared" si="690"/>
        <v/>
      </c>
      <c r="BL423" s="275">
        <f>VLOOKUP(C423,MOVI!C:DT,22,0)</f>
        <v>0</v>
      </c>
      <c r="BM423" s="275">
        <f>VLOOKUP(C423,FPT!B:BK,22,0)</f>
        <v>0</v>
      </c>
      <c r="BN423" t="str">
        <f t="shared" si="691"/>
        <v/>
      </c>
      <c r="BO423" s="275">
        <f>VLOOKUP(C423,MOVI!C:DT,23,0)</f>
        <v>0</v>
      </c>
      <c r="BP423" s="275">
        <f>VLOOKUP(C423,FPT!B:BN,23,0)</f>
        <v>0</v>
      </c>
      <c r="BQ423" t="str">
        <f t="shared" si="692"/>
        <v/>
      </c>
      <c r="BR423" s="275">
        <f>VLOOKUP(C423,MOVI!C:DT,24,0)</f>
        <v>0</v>
      </c>
      <c r="BS423" s="275">
        <f>VLOOKUP(C423,FPT!B:BQ,24,0)</f>
        <v>0</v>
      </c>
      <c r="BT423" t="str">
        <f t="shared" si="693"/>
        <v/>
      </c>
      <c r="BU423" s="275">
        <f>VLOOKUP(C423,MOVI!C:DT,25,0)</f>
        <v>0</v>
      </c>
      <c r="BV423" s="275">
        <f>VLOOKUP(C423,FPT!B:BT,25,0)</f>
        <v>0</v>
      </c>
      <c r="BW423" t="str">
        <f t="shared" si="694"/>
        <v/>
      </c>
      <c r="BX423" s="275">
        <f>VLOOKUP(C423,MOVI!C:DT,26,0)</f>
        <v>0</v>
      </c>
      <c r="BY423" s="275">
        <f>VLOOKUP(C423,FPT!B:BW,26,0)</f>
        <v>0</v>
      </c>
      <c r="BZ423" t="str">
        <f t="shared" si="695"/>
        <v/>
      </c>
      <c r="CA423" s="275">
        <f>VLOOKUP(C423,MOVI!C:DT,27,0)</f>
        <v>0</v>
      </c>
      <c r="CB423" s="275">
        <f>VLOOKUP(C423,FPT!B:BZ,27,0)</f>
        <v>0</v>
      </c>
      <c r="CC423" t="str">
        <f t="shared" si="696"/>
        <v/>
      </c>
      <c r="CD423" s="275">
        <f>VLOOKUP(C423,MOVI!C:DT,28,0)</f>
        <v>0</v>
      </c>
      <c r="CE423" s="275">
        <f>VLOOKUP(C423,FPT!B:CC,28,0)</f>
        <v>0</v>
      </c>
      <c r="CF423" t="str">
        <f t="shared" si="697"/>
        <v/>
      </c>
      <c r="CG423" t="str">
        <f>VLOOKUP(C423,MOVI!C:DT,29,0)</f>
        <v>TB, CN</v>
      </c>
      <c r="CH423" s="252" t="str">
        <f>VLOOKUP(C423,FPT!B:CF,29,0)</f>
        <v>TB, CN</v>
      </c>
      <c r="CI423" t="str">
        <f t="shared" si="698"/>
        <v/>
      </c>
      <c r="CJ423">
        <f>VLOOKUP(C423,MOVI!C:DT,30,0)</f>
        <v>64</v>
      </c>
      <c r="CK423" s="252">
        <f>VLOOKUP(C423,FPT!B:CI,30,0)</f>
        <v>64</v>
      </c>
      <c r="CL423" t="str">
        <f t="shared" si="699"/>
        <v/>
      </c>
      <c r="CM423">
        <f>VLOOKUP(C423,MOVI!C:DT,31,0)</f>
        <v>64</v>
      </c>
      <c r="CN423" s="252">
        <f>VLOOKUP(C423,FPT!B:CL,31,0)</f>
        <v>64</v>
      </c>
      <c r="CO423" t="str">
        <f t="shared" si="700"/>
        <v/>
      </c>
      <c r="CP423" s="275">
        <f>VLOOKUP(C423,MOVI!C:DT,32,0)</f>
        <v>0</v>
      </c>
      <c r="CQ423" s="275">
        <f>VLOOKUP(C423,FPT!B:CO,32,0)</f>
        <v>0</v>
      </c>
      <c r="CR423" t="str">
        <f t="shared" si="701"/>
        <v/>
      </c>
      <c r="CS423" s="275">
        <f>VLOOKUP(C423,MOVI!C:DT,33,0)</f>
        <v>0</v>
      </c>
      <c r="CT423" s="275">
        <f>VLOOKUP(C423,FPT!B:CR,33,0)</f>
        <v>0</v>
      </c>
      <c r="CU423" t="str">
        <f t="shared" si="702"/>
        <v/>
      </c>
      <c r="CV423" s="275">
        <f>VLOOKUP(C423,MOVI!C:DT,34,0)</f>
        <v>0</v>
      </c>
      <c r="CW423" s="275">
        <f>VLOOKUP(C423,FPT!B:CU,34,0)</f>
        <v>0</v>
      </c>
      <c r="CX423" t="str">
        <f t="shared" si="703"/>
        <v/>
      </c>
      <c r="CY423" s="275">
        <f>VLOOKUP(C423,MOVI!C:DT,35,0)</f>
        <v>64</v>
      </c>
      <c r="CZ423" s="275">
        <f>VLOOKUP(C423,FPT!B:CX,35,0)</f>
        <v>64</v>
      </c>
      <c r="DA423" t="str">
        <f t="shared" si="704"/>
        <v/>
      </c>
      <c r="DB423" s="275">
        <f>VLOOKUP(C423,MOVI!C:DT,36,0)</f>
        <v>0</v>
      </c>
      <c r="DC423" s="275">
        <f>VLOOKUP(C423,FPT!B:DA,36,0)</f>
        <v>0</v>
      </c>
      <c r="DD423" t="str">
        <f t="shared" si="705"/>
        <v/>
      </c>
      <c r="DE423" s="275">
        <f>VLOOKUP(C423,MOVI!C:DT,37,0)</f>
        <v>0</v>
      </c>
      <c r="DF423" s="275">
        <f>VLOOKUP(C423,FPT!B:DD,37,0)</f>
        <v>0</v>
      </c>
      <c r="DG423" t="str">
        <f t="shared" si="706"/>
        <v/>
      </c>
      <c r="DH423" s="275">
        <f>VLOOKUP(C423,MOVI!C:DT,38,0)</f>
        <v>0</v>
      </c>
      <c r="DI423" s="275">
        <f>VLOOKUP(C423,FPT!B:DG,38,0)</f>
        <v>0</v>
      </c>
      <c r="DJ423" t="str">
        <f t="shared" si="707"/>
        <v/>
      </c>
      <c r="DK423" s="275">
        <f>VLOOKUP(C423,MOVI!C:DT,39,0)</f>
        <v>0</v>
      </c>
      <c r="DL423" s="275">
        <f>VLOOKUP(C423,FPT!B:DJ,39,0)</f>
        <v>0</v>
      </c>
      <c r="DM423" t="str">
        <f t="shared" si="708"/>
        <v/>
      </c>
      <c r="DN423" s="275">
        <f>VLOOKUP(C423,MOVI!C:DT,40,0)</f>
        <v>0</v>
      </c>
      <c r="DO423" s="275">
        <f>VLOOKUP(C423,FPT!B:DM,40,0)</f>
        <v>0</v>
      </c>
      <c r="DP423" t="str">
        <f t="shared" si="709"/>
        <v/>
      </c>
      <c r="DQ423" s="275">
        <f>VLOOKUP(C423,MOVI!C:DT,41,0)</f>
        <v>0</v>
      </c>
      <c r="DR423" s="275">
        <f>VLOOKUP(C423,FPT!B:DP,41,0)</f>
        <v>0</v>
      </c>
      <c r="DS423" t="str">
        <f t="shared" si="710"/>
        <v/>
      </c>
      <c r="DT423" s="275">
        <f>VLOOKUP(C423,MOVI!C:DT,42,0)</f>
        <v>12800000</v>
      </c>
      <c r="DU423" s="275">
        <f>ROUND(VLOOKUP(C423,FPT!B:DS,42,0),0)</f>
        <v>12800000</v>
      </c>
      <c r="DV423" t="str">
        <f t="shared" si="711"/>
        <v/>
      </c>
      <c r="DW423" s="275">
        <f>VLOOKUP(C423,MOVI!C:DT,43,0)</f>
        <v>0</v>
      </c>
      <c r="DX423" s="275">
        <f>VLOOKUP(C423,FPT!B:DV,43,0)</f>
        <v>0</v>
      </c>
      <c r="DY423" t="str">
        <f t="shared" si="712"/>
        <v/>
      </c>
      <c r="DZ423" s="275">
        <f>VLOOKUP(C423,MOVI!C:DT,44,0)</f>
        <v>0</v>
      </c>
      <c r="EA423" s="275">
        <f>VLOOKUP(C423,FPT!B:DY,44,0)</f>
        <v>0</v>
      </c>
      <c r="EB423" t="str">
        <f t="shared" si="713"/>
        <v/>
      </c>
      <c r="EC423" s="275">
        <f>VLOOKUP(C423,MOVI!C:DT,45,0)</f>
        <v>12800000</v>
      </c>
      <c r="ED423" s="275">
        <f>ROUND(VLOOKUP(C423,FPT!B:EB,45,0),0)</f>
        <v>12800000</v>
      </c>
      <c r="EE423" t="str">
        <f t="shared" si="714"/>
        <v/>
      </c>
      <c r="EF423" s="275">
        <f>VLOOKUP(C423,MOVI!C:DT,46,0)</f>
        <v>0</v>
      </c>
      <c r="EG423" s="275">
        <f>VLOOKUP(C423,FPT!B:EE,46,0)</f>
        <v>0</v>
      </c>
      <c r="EH423" t="str">
        <f t="shared" si="715"/>
        <v/>
      </c>
      <c r="EI423" s="275">
        <f>VLOOKUP(C423,MOVI!C:DT,47,0)</f>
        <v>0</v>
      </c>
      <c r="EJ423" s="275">
        <f>VLOOKUP(C423,FPT!B:EH,47,0)</f>
        <v>0</v>
      </c>
      <c r="EK423" t="str">
        <f t="shared" si="716"/>
        <v/>
      </c>
      <c r="EL423" s="275">
        <f>VLOOKUP(C423,MOVI!C:DT,48,0)</f>
        <v>0</v>
      </c>
      <c r="EM423" s="275">
        <f>VLOOKUP(C423,FPT!B:EK,48,0)</f>
        <v>0</v>
      </c>
      <c r="EN423" t="str">
        <f t="shared" si="717"/>
        <v/>
      </c>
      <c r="EO423" s="275">
        <f>VLOOKUP(C423,MOVI!C:DT,49,0)</f>
        <v>0</v>
      </c>
      <c r="EP423" s="275">
        <f>VLOOKUP(C423,FPT!B:EN,49,0)</f>
        <v>0</v>
      </c>
      <c r="EQ423" t="str">
        <f t="shared" si="718"/>
        <v/>
      </c>
      <c r="ER423" s="275">
        <f>VLOOKUP(C423,MOVI!C:DT,50,0)</f>
        <v>0</v>
      </c>
      <c r="ES423" s="275">
        <f>VLOOKUP(C423,FPT!B:EQ,50,0)</f>
        <v>0</v>
      </c>
      <c r="ET423" t="str">
        <f t="shared" si="719"/>
        <v/>
      </c>
      <c r="EU423" s="275">
        <f>VLOOKUP(C423,MOVI!C:DT,51,0)</f>
        <v>0</v>
      </c>
      <c r="EV423" s="275">
        <f>VLOOKUP(C423,FPT!B:ET,51,0)</f>
        <v>0</v>
      </c>
      <c r="EW423" t="str">
        <f t="shared" si="720"/>
        <v/>
      </c>
      <c r="EX423" s="275">
        <f>VLOOKUP(C423,MOVI!C:DT,52,0)</f>
        <v>0</v>
      </c>
      <c r="EY423" s="275">
        <f>VLOOKUP(C423,FPT!B:EW,52,0)</f>
        <v>0</v>
      </c>
      <c r="EZ423" t="str">
        <f t="shared" si="721"/>
        <v/>
      </c>
      <c r="FA423" s="275">
        <f>VLOOKUP(C423,MOVI!C:DT,53,0)</f>
        <v>0</v>
      </c>
      <c r="FB423" s="275">
        <f>VLOOKUP(C423,FPT!B:EZ,53,0)</f>
        <v>0</v>
      </c>
      <c r="FC423" t="str">
        <f t="shared" si="722"/>
        <v/>
      </c>
      <c r="FD423" s="275">
        <f>VLOOKUP(C423,MOVI!C:DT,54,0)</f>
        <v>0</v>
      </c>
      <c r="FE423" s="275">
        <f>VLOOKUP(C423,FPT!B:FC,54,0)</f>
        <v>0</v>
      </c>
      <c r="FF423" t="str">
        <f t="shared" si="723"/>
        <v/>
      </c>
      <c r="FG423" s="275">
        <f>VLOOKUP(C423,MOVI!C:DT,55,0)</f>
        <v>0</v>
      </c>
      <c r="FH423" s="275">
        <f>VLOOKUP(C423,FPT!B:FF,55,0)</f>
        <v>0</v>
      </c>
      <c r="FI423" t="str">
        <f t="shared" si="724"/>
        <v/>
      </c>
      <c r="FJ423" s="275">
        <f>VLOOKUP(C423,MOVI!C:DT,56,0)</f>
        <v>0</v>
      </c>
      <c r="FK423" s="275">
        <f>VLOOKUP(C423,FPT!B:FI,56,0)</f>
        <v>0</v>
      </c>
      <c r="FL423" t="str">
        <f t="shared" si="725"/>
        <v/>
      </c>
      <c r="FM423" s="275">
        <f>VLOOKUP(C423,MOVI!C:DT,57,0)</f>
        <v>0</v>
      </c>
      <c r="FN423" s="275">
        <f>VLOOKUP(C423,FPT!B:FL,57,0)</f>
        <v>0</v>
      </c>
      <c r="FO423" t="str">
        <f t="shared" si="726"/>
        <v/>
      </c>
      <c r="FP423" s="275">
        <f>VLOOKUP(C423,MOVI!C:DT,58,0)</f>
        <v>0</v>
      </c>
      <c r="FQ423" s="275">
        <f>VLOOKUP(C423,FPT!B:FO,58,0)</f>
        <v>0</v>
      </c>
      <c r="FR423" t="str">
        <f t="shared" si="727"/>
        <v/>
      </c>
      <c r="FS423" s="275">
        <f>VLOOKUP(C423,MOVI!C:DT,59,0)</f>
        <v>0</v>
      </c>
      <c r="FT423" s="275">
        <f>VLOOKUP(C423,FPT!B:FR,59,0)</f>
        <v>0</v>
      </c>
      <c r="FU423" t="str">
        <f t="shared" si="728"/>
        <v/>
      </c>
      <c r="FV423" s="275">
        <f>VLOOKUP(C423,MOVI!C:DT,60,0)</f>
        <v>0</v>
      </c>
      <c r="FW423" s="275">
        <f>VLOOKUP(C423,FPT!B:FU,60,0)</f>
        <v>0</v>
      </c>
      <c r="FX423" t="str">
        <f t="shared" si="729"/>
        <v/>
      </c>
      <c r="FY423" s="275">
        <f>VLOOKUP(C423,MOVI!C:DT,61,0)</f>
        <v>0</v>
      </c>
      <c r="FZ423" s="275">
        <f>VLOOKUP(C423,FPT!B:FX,61,0)</f>
        <v>0</v>
      </c>
      <c r="GA423" t="str">
        <f t="shared" si="730"/>
        <v/>
      </c>
      <c r="GB423" s="275">
        <f>VLOOKUP(C423,MOVI!C:DT,62,0)</f>
        <v>0</v>
      </c>
      <c r="GC423" s="275">
        <f>VLOOKUP(C423,FPT!B:GA,62,0)</f>
        <v>0</v>
      </c>
      <c r="GD423" t="str">
        <f t="shared" si="731"/>
        <v/>
      </c>
      <c r="GE423" s="275">
        <f>VLOOKUP(C423,MOVI!C:DT,63,0)</f>
        <v>0</v>
      </c>
      <c r="GF423" s="275">
        <f>VLOOKUP(C423,FPT!B:GD,63,0)</f>
        <v>0</v>
      </c>
      <c r="GG423" t="str">
        <f t="shared" si="732"/>
        <v/>
      </c>
      <c r="GH423" s="275">
        <f>VLOOKUP(C423,MOVI!C:DT,64,0)</f>
        <v>0</v>
      </c>
      <c r="GI423" s="275">
        <f>VLOOKUP(C423,FPT!B:GG,64,0)</f>
        <v>0</v>
      </c>
      <c r="GJ423" t="str">
        <f t="shared" si="733"/>
        <v/>
      </c>
      <c r="GK423" s="275">
        <f>VLOOKUP(C423,MOVI!C:DT,65,0)</f>
        <v>0</v>
      </c>
      <c r="GL423" s="275">
        <f>VLOOKUP(C423,FPT!B:GJ,65,0)</f>
        <v>0</v>
      </c>
      <c r="GM423" t="str">
        <f t="shared" si="734"/>
        <v/>
      </c>
      <c r="GN423" s="275">
        <f>VLOOKUP(C423,MOVI!C:DT,66,0)</f>
        <v>0</v>
      </c>
      <c r="GO423" s="275">
        <f>VLOOKUP(C423,FPT!B:GM,66,0)</f>
        <v>0</v>
      </c>
      <c r="GP423" t="str">
        <f t="shared" si="735"/>
        <v/>
      </c>
      <c r="GQ423" s="275">
        <f>VLOOKUP(C423,MOVI!C:DT,67,0)</f>
        <v>0</v>
      </c>
      <c r="GR423" s="275">
        <f>VLOOKUP(C423,FPT!B:GP,67,0)</f>
        <v>0</v>
      </c>
      <c r="GS423" t="str">
        <f t="shared" si="736"/>
        <v/>
      </c>
      <c r="GT423" s="275">
        <f>VLOOKUP(C423,MOVI!C:DT,68,0)</f>
        <v>0</v>
      </c>
      <c r="GU423" s="275">
        <f>VLOOKUP(C423,FPT!B:GS,68,0)</f>
        <v>0</v>
      </c>
      <c r="GV423" t="str">
        <f t="shared" si="737"/>
        <v/>
      </c>
      <c r="GW423" s="275">
        <f>VLOOKUP(C423,MOVI!C:DT,69,0)</f>
        <v>0</v>
      </c>
      <c r="GX423" s="275">
        <f>VLOOKUP(C423,FPT!B:GV,69,0)</f>
        <v>0</v>
      </c>
      <c r="GY423" t="str">
        <f t="shared" si="738"/>
        <v/>
      </c>
      <c r="GZ423" s="275">
        <f>VLOOKUP(C423,MOVI!C:DT,70,0)</f>
        <v>0</v>
      </c>
      <c r="HA423" s="275">
        <f>VLOOKUP(C423,FPT!B:GY,70,0)</f>
        <v>0</v>
      </c>
      <c r="HB423" t="str">
        <f t="shared" si="739"/>
        <v/>
      </c>
      <c r="HC423" s="275">
        <f>VLOOKUP(C423,MOVI!C:DT,71,0)</f>
        <v>12800000</v>
      </c>
      <c r="HD423" s="275">
        <f>ROUND(VLOOKUP(C423,FPT!B:HB,71,0),0)</f>
        <v>12800000</v>
      </c>
      <c r="HE423" t="str">
        <f t="shared" si="740"/>
        <v/>
      </c>
      <c r="HF423" s="275">
        <f>ROUND(VLOOKUP(C423,MOVI!C:DT,72,0),0)</f>
        <v>0</v>
      </c>
      <c r="HG423" s="275">
        <f>ROUND(VLOOKUP(C423,FPT!B:HE,72,0),0)</f>
        <v>0</v>
      </c>
      <c r="HH423" t="str">
        <f t="shared" si="741"/>
        <v/>
      </c>
      <c r="HI423" s="275">
        <f>VLOOKUP(C423,MOVI!C:DT,73,0)</f>
        <v>0</v>
      </c>
      <c r="HJ423" s="275">
        <f>VLOOKUP(C423,FPT!B:HH,73,0)</f>
        <v>0</v>
      </c>
      <c r="HK423" t="str">
        <f t="shared" si="742"/>
        <v/>
      </c>
      <c r="HL423" s="275">
        <f>VLOOKUP(C423,MOVI!C:DT,74,0)</f>
        <v>0</v>
      </c>
      <c r="HM423" s="275">
        <f>VLOOKUP(C423,FPT!B:HK,74,0)</f>
        <v>0</v>
      </c>
      <c r="HN423" t="str">
        <f t="shared" si="743"/>
        <v/>
      </c>
      <c r="HO423" s="275">
        <f>VLOOKUP(C423,MOVI!C:DT,75,0)</f>
        <v>0</v>
      </c>
      <c r="HP423" s="275">
        <f>VLOOKUP(C423,FPT!B:HN,75,0)</f>
        <v>0</v>
      </c>
      <c r="HQ423" t="str">
        <f t="shared" si="744"/>
        <v/>
      </c>
      <c r="HR423" s="275">
        <f>VLOOKUP(C423,MOVI!C:DT,76,0)</f>
        <v>0</v>
      </c>
      <c r="HS423" s="275">
        <f>VLOOKUP(C423,FPT!B:HQ,76,0)</f>
        <v>0</v>
      </c>
      <c r="HT423" t="str">
        <f t="shared" si="745"/>
        <v/>
      </c>
      <c r="HU423" s="275">
        <f>VLOOKUP(C423,MOVI!C:DT,77,0)</f>
        <v>0</v>
      </c>
      <c r="HV423" s="275">
        <f>VLOOKUP(C423,FPT!B:HT,77,0)</f>
        <v>0</v>
      </c>
      <c r="HW423" t="str">
        <f t="shared" si="746"/>
        <v/>
      </c>
      <c r="HX423" s="274">
        <f>VLOOKUP(C423,MOVI!C:CB,78,0)</f>
        <v>0</v>
      </c>
      <c r="HY423" s="261">
        <f>VLOOKUP(C423,FPT!$B:$CA,78,0)</f>
        <v>0</v>
      </c>
      <c r="HZ423" t="str">
        <f t="shared" si="747"/>
        <v/>
      </c>
      <c r="IA423" s="275">
        <f>VLOOKUP(C423,MOVI!C:CD,79,0)</f>
        <v>0</v>
      </c>
      <c r="IB423" s="275">
        <f>VLOOKUP(C423,FPT!B:HZ,79,0)</f>
        <v>0</v>
      </c>
      <c r="IC423" t="str">
        <f t="shared" si="748"/>
        <v/>
      </c>
      <c r="ID423" s="275">
        <f>VLOOKUP(C423,MOVI!C:CD,80,0)</f>
        <v>0</v>
      </c>
      <c r="IE423" s="275">
        <f>VLOOKUP(C423,FPT!B:IC,80,0)</f>
        <v>0</v>
      </c>
      <c r="IF423" t="str">
        <f t="shared" si="749"/>
        <v/>
      </c>
      <c r="IG423" s="275">
        <f>VLOOKUP(C423,MOVI!C:DT,81,0)</f>
        <v>0</v>
      </c>
      <c r="IH423" s="275">
        <f>VLOOKUP(C423,FPT!B:IF,81,0)</f>
        <v>0</v>
      </c>
      <c r="II423" t="str">
        <f t="shared" si="750"/>
        <v/>
      </c>
      <c r="IJ423" s="275">
        <f>VLOOKUP(C423,MOVI!C:DT,82,0)</f>
        <v>0</v>
      </c>
      <c r="IK423" s="275">
        <f>VLOOKUP(C423,FPT!B:II,82,0)</f>
        <v>0</v>
      </c>
      <c r="IL423" t="str">
        <f t="shared" si="751"/>
        <v/>
      </c>
      <c r="IM423" s="275">
        <f>ROUND(VLOOKUP(C423,MOVI!C:DT,83,0),0)</f>
        <v>0</v>
      </c>
      <c r="IN423" s="275">
        <f>ROUND(VLOOKUP(C423,FPT!B:IL,83,0),0)</f>
        <v>0</v>
      </c>
      <c r="IO423" t="str">
        <f t="shared" si="752"/>
        <v/>
      </c>
      <c r="IP423" s="275">
        <f>VLOOKUP(C423,MOVI!C:DT,84,0)</f>
        <v>12800000</v>
      </c>
      <c r="IQ423" s="275">
        <f>VLOOKUP(C423,FPT!B:IO,84,0)</f>
        <v>12800000</v>
      </c>
      <c r="IR423" t="str">
        <f t="shared" si="753"/>
        <v/>
      </c>
      <c r="IS423" s="275">
        <f>ROUND(VLOOKUP(C423,MOVI!C:DT,85,0),0)</f>
        <v>1280000</v>
      </c>
      <c r="IT423" s="275">
        <f>ROUND(VLOOKUP(C423,FPT!B:IR,85,0),0)</f>
        <v>1280000</v>
      </c>
      <c r="IU423" t="str">
        <f t="shared" si="754"/>
        <v/>
      </c>
      <c r="IV423" s="275">
        <f>VLOOKUP(C423,MOVI!C:DT,86,0)</f>
        <v>0</v>
      </c>
      <c r="IW423" s="275">
        <f>VLOOKUP(C423,FPT!B:IU,86,0)</f>
        <v>0</v>
      </c>
      <c r="IX423" t="str">
        <f t="shared" si="755"/>
        <v/>
      </c>
      <c r="IY423" s="275">
        <f>ROUND(VLOOKUP(C423,MOVI!C:DT,87,0),0)</f>
        <v>1280000</v>
      </c>
      <c r="IZ423" s="275">
        <f>ROUND(VLOOKUP(C423,FPT!B:IX,87,0),0)</f>
        <v>1280000</v>
      </c>
      <c r="JA423" t="str">
        <f t="shared" si="756"/>
        <v/>
      </c>
      <c r="JB423" s="275">
        <f>VLOOKUP(C423,MOVI!C:DT,88,0)</f>
        <v>0</v>
      </c>
      <c r="JC423" s="275">
        <f>VLOOKUP(C423,FPT!B:JA,88,0)</f>
        <v>0</v>
      </c>
      <c r="JD423" t="str">
        <f t="shared" si="757"/>
        <v/>
      </c>
      <c r="JE423" s="275">
        <f>VLOOKUP(C423,MOVI!C:DT,89,0)</f>
        <v>0</v>
      </c>
      <c r="JF423" s="275">
        <f>VLOOKUP(C423,FPT!B:JD,89,0)</f>
        <v>0</v>
      </c>
      <c r="JG423" t="str">
        <f t="shared" si="758"/>
        <v/>
      </c>
      <c r="JH423" s="275">
        <f>VLOOKUP(C423,MOVI!C:DT,90,0)</f>
        <v>0</v>
      </c>
      <c r="JI423" s="275">
        <f>VLOOKUP(C423,FPT!B:JG,90,0)</f>
        <v>0</v>
      </c>
      <c r="JJ423" t="str">
        <f t="shared" si="759"/>
        <v/>
      </c>
      <c r="JK423" s="275">
        <f>VLOOKUP(C423,MOVI!C:DT,91,0)</f>
        <v>0</v>
      </c>
      <c r="JL423" s="275">
        <f>VLOOKUP(C423,FPT!B:JJ,91,0)</f>
        <v>0</v>
      </c>
      <c r="JM423" t="str">
        <f t="shared" si="760"/>
        <v/>
      </c>
      <c r="JN423" s="275">
        <f>VLOOKUP(C423,MOVI!C:DT,92,0)</f>
        <v>0</v>
      </c>
      <c r="JO423" s="275">
        <f>VLOOKUP(C423,FPT!B:JM,92,0)</f>
        <v>0</v>
      </c>
      <c r="JP423" t="str">
        <f t="shared" si="761"/>
        <v/>
      </c>
      <c r="JQ423" s="275">
        <f>VLOOKUP(C423,MOVI!C:DT,93,0)</f>
        <v>0</v>
      </c>
      <c r="JR423" s="275">
        <f>VLOOKUP(C423,FPT!B:JP,93,0)</f>
        <v>0</v>
      </c>
      <c r="JS423" t="str">
        <f t="shared" si="762"/>
        <v/>
      </c>
      <c r="JT423" s="275">
        <f>VLOOKUP(C423,MOVI!C:DT,94,0)</f>
        <v>0</v>
      </c>
      <c r="JU423" s="275">
        <f>VLOOKUP(C423,FPT!B:JS,94,0)</f>
        <v>0</v>
      </c>
      <c r="JV423" t="str">
        <f t="shared" si="763"/>
        <v/>
      </c>
      <c r="JW423" s="275">
        <f>VLOOKUP(C423,MOVI!C:DT,95,0)</f>
        <v>11520000</v>
      </c>
      <c r="JX423" s="275">
        <f>VLOOKUP(C423,FPT!B:JV,95,0)</f>
        <v>11520000</v>
      </c>
      <c r="JY423" t="str">
        <f t="shared" si="764"/>
        <v/>
      </c>
      <c r="JZ423" s="275">
        <f>VLOOKUP(C423,MOVI!C:DT,96,0)</f>
        <v>0</v>
      </c>
      <c r="KA423" s="275">
        <f>VLOOKUP(C423,FPT!B:JY,96,0)</f>
        <v>0</v>
      </c>
      <c r="KB423" t="str">
        <f t="shared" si="765"/>
        <v/>
      </c>
      <c r="KC423" s="275">
        <f>VLOOKUP(C423,MOVI!C:DT,97,0)</f>
        <v>11520000</v>
      </c>
      <c r="KD423" s="275">
        <f>VLOOKUP(C423,FPT!B:KB,97,0)</f>
        <v>11520000</v>
      </c>
      <c r="KE423" t="str">
        <f t="shared" si="766"/>
        <v/>
      </c>
      <c r="KF423" s="275">
        <f>VLOOKUP(C423,MOVI!C:DT,98,0)</f>
        <v>0</v>
      </c>
      <c r="KG423" s="275">
        <f>VLOOKUP(C423,FPT!B:KE,98,0)</f>
        <v>0</v>
      </c>
      <c r="KH423" t="str">
        <f t="shared" si="767"/>
        <v/>
      </c>
      <c r="KI423" s="275">
        <f>VLOOKUP(C423,MOVI!C:DT,99,0)</f>
        <v>0</v>
      </c>
      <c r="KJ423" s="275">
        <f>VLOOKUP(C423,FPT!B:KH,99,0)</f>
        <v>0</v>
      </c>
      <c r="KK423" t="str">
        <f t="shared" si="768"/>
        <v/>
      </c>
      <c r="KL423" s="275">
        <f>VLOOKUP(C423,MOVI!C:DT,100,0)</f>
        <v>0</v>
      </c>
      <c r="KM423" s="275">
        <f>VLOOKUP(C423,FPT!B:KK,100,0)</f>
        <v>0</v>
      </c>
      <c r="KN423" t="str">
        <f t="shared" si="769"/>
        <v/>
      </c>
      <c r="KO423" s="275">
        <f>VLOOKUP(C423,MOVI!C:DT,101,0)</f>
        <v>0</v>
      </c>
      <c r="KP423" s="275">
        <f>VLOOKUP(C423,FPT!B:KN,101,0)</f>
        <v>0</v>
      </c>
      <c r="KQ423" t="str">
        <f t="shared" si="770"/>
        <v/>
      </c>
      <c r="KR423" s="275">
        <f>VLOOKUP(C423,MOVI!C:DT,102,0)</f>
        <v>0</v>
      </c>
      <c r="KS423" s="275">
        <f>VLOOKUP(C423,FPT!B:KQ,102,0)</f>
        <v>0</v>
      </c>
      <c r="KT423" t="str">
        <f t="shared" si="771"/>
        <v/>
      </c>
      <c r="KU423" s="275">
        <f>VLOOKUP(C423,MOVI!C:DT,103,0)</f>
        <v>0</v>
      </c>
      <c r="KV423" s="275">
        <f>VLOOKUP(C423,FPT!B:KT,103,0)</f>
        <v>0</v>
      </c>
      <c r="KW423" t="str">
        <f t="shared" si="772"/>
        <v/>
      </c>
      <c r="KX423" s="275">
        <f>VLOOKUP(C423,MOVI!C:DT,104,0)</f>
        <v>0</v>
      </c>
      <c r="KY423" s="275">
        <f>VLOOKUP(C423,FPT!B:KW,104,0)</f>
        <v>0</v>
      </c>
      <c r="KZ423" t="str">
        <f t="shared" si="773"/>
        <v/>
      </c>
      <c r="LA423" s="275">
        <f>VLOOKUP(C423,MOVI!C:DT,105,0)</f>
        <v>0</v>
      </c>
      <c r="LB423" s="275">
        <f>VLOOKUP(C423,FPT!B:KZ,105,0)</f>
        <v>0</v>
      </c>
      <c r="LC423" t="str">
        <f t="shared" si="774"/>
        <v/>
      </c>
      <c r="LD423" s="275">
        <f>VLOOKUP(C423,MOVI!C:DT,106,0)</f>
        <v>12800000</v>
      </c>
      <c r="LE423" s="275">
        <f>VLOOKUP(C423,FPT!B:LC,106,0)</f>
        <v>12800000</v>
      </c>
      <c r="LF423" t="str">
        <f t="shared" si="775"/>
        <v/>
      </c>
      <c r="LG423" s="273">
        <f>VLOOKUP(C423,MOVI!C:DT,107,0)</f>
        <v>0</v>
      </c>
      <c r="LH423" s="273">
        <f>VLOOKUP(C423,FPT!B:LF,107,0)</f>
        <v>0</v>
      </c>
      <c r="LI423" t="str">
        <f t="shared" si="776"/>
        <v/>
      </c>
      <c r="LJ423" t="str">
        <f>VLOOKUP(C423,MOVI!C:DV,108,0)</f>
        <v>Việt PhúSouthRisk</v>
      </c>
      <c r="LK423" s="252" t="str">
        <f>VLOOKUP(C423,FPT!B:LI,108,0)</f>
        <v>Việt PhúSouthRisk</v>
      </c>
      <c r="LL423" t="str">
        <f t="shared" si="777"/>
        <v/>
      </c>
      <c r="LM423" s="275">
        <f>ROUND(VLOOKUP(C423,MOVI!C:DV,109,0),0)</f>
        <v>16667</v>
      </c>
      <c r="LN423" s="275">
        <f>ROUND(VLOOKUP(C423,FPT!B:LL,109,0),0)</f>
        <v>16667</v>
      </c>
      <c r="LO423" t="str">
        <f t="shared" si="778"/>
        <v/>
      </c>
      <c r="LP423" t="str">
        <f>VLOOKUP(C423,MOVI!C:DV,110,0)</f>
        <v>HO</v>
      </c>
      <c r="LQ423" s="247" t="str">
        <f>VLOOKUP(C423,FPT!B:LO,110,0)</f>
        <v>HO</v>
      </c>
      <c r="LR423" t="str">
        <f t="shared" si="779"/>
        <v/>
      </c>
      <c r="LS423">
        <f>MOVI!DI418</f>
        <v>0</v>
      </c>
      <c r="LV423">
        <f>MOVI!DJ418</f>
        <v>0</v>
      </c>
      <c r="LW423">
        <f>MOVI!DK418</f>
        <v>0</v>
      </c>
      <c r="LX423">
        <f>MOVI!DL418</f>
        <v>0</v>
      </c>
      <c r="LY423">
        <f>MOVI!DM418</f>
        <v>0</v>
      </c>
      <c r="LZ423">
        <f>MOVI!DN418</f>
        <v>0</v>
      </c>
      <c r="MA423">
        <f>MOVI!DO418</f>
        <v>0</v>
      </c>
      <c r="MB423" t="str">
        <f>MOVI!DP418</f>
        <v/>
      </c>
      <c r="MC423">
        <f>MOVI!DQ418</f>
        <v>0</v>
      </c>
      <c r="MD423">
        <f>MOVI!DR418</f>
        <v>0</v>
      </c>
      <c r="ME423" t="str">
        <f>VLOOKUP(C423,MOVI!C:DV,121,0)</f>
        <v/>
      </c>
      <c r="MF423" s="252"/>
      <c r="MG423" t="str">
        <f t="shared" si="672"/>
        <v/>
      </c>
      <c r="MH423" t="str">
        <f>VLOOKUP(C423,MOVI!C:DT,122,0)</f>
        <v>Việt PhúSouth</v>
      </c>
      <c r="MI423" s="252" t="str">
        <f>VLOOKUP(C423,FPT!B:DS,112,0)</f>
        <v>Việt PhúSouth</v>
      </c>
      <c r="MJ423" t="str">
        <f t="shared" si="780"/>
        <v/>
      </c>
    </row>
    <row r="424" spans="1:348" x14ac:dyDescent="0.25">
      <c r="A424">
        <v>416</v>
      </c>
      <c r="B424" s="75">
        <v>4932</v>
      </c>
      <c r="C424" s="271" t="s">
        <v>927</v>
      </c>
      <c r="D424" t="str">
        <f>VLOOKUP(C424,MOVI!C:D,2,0)</f>
        <v>Butler Bruce Allan</v>
      </c>
      <c r="E424" t="str">
        <f>VLOOKUP(C424,FPT!B:C,2,0)</f>
        <v>Butler Bruce Allan</v>
      </c>
      <c r="F424" t="str">
        <f t="shared" si="673"/>
        <v/>
      </c>
      <c r="G424" t="str">
        <f>VLOOKUP(C424,MOVI!C:E,3,0)</f>
        <v>Board of Director</v>
      </c>
      <c r="H424" t="str">
        <f>VLOOKUP(C424,FPT!B:F,3,0)</f>
        <v>Board of Director</v>
      </c>
      <c r="I424" t="str">
        <f t="shared" si="674"/>
        <v/>
      </c>
      <c r="J424" t="str">
        <f>VLOOKUP(C424,MOVI!C:H,4,0)</f>
        <v>CEO Office</v>
      </c>
      <c r="K424" t="str">
        <f>VLOOKUP(C424,FPT!B:I,4,0)</f>
        <v>CEO Office</v>
      </c>
      <c r="L424" t="str">
        <f t="shared" si="675"/>
        <v/>
      </c>
      <c r="M424" t="str">
        <f>VLOOKUP(C424,MOVI!C:DT,5,0)</f>
        <v>C-Suite</v>
      </c>
      <c r="N424" t="str">
        <f>VLOOKUP(C424,FPT!B:L,5,0)</f>
        <v>C-Suite</v>
      </c>
      <c r="O424" t="str">
        <f t="shared" si="676"/>
        <v/>
      </c>
      <c r="P424" t="str">
        <f>VLOOKUP(C424,MOVI!C:DT,6,0)</f>
        <v>Chief Executive Officer &amp; GD</v>
      </c>
      <c r="Q424" t="str">
        <f>VLOOKUP(C424,FPT!B:O,6,0)</f>
        <v>Chief Executive Officer &amp; GD</v>
      </c>
      <c r="R424" t="str">
        <f t="shared" si="677"/>
        <v/>
      </c>
      <c r="S424" t="str">
        <f>VLOOKUP(C424,MOVI!C:DT,7,0)</f>
        <v>South</v>
      </c>
      <c r="T424" t="str">
        <f>VLOOKUP(C424,FPT!B:R,7,0)</f>
        <v>South</v>
      </c>
      <c r="U424" t="str">
        <f t="shared" si="678"/>
        <v/>
      </c>
      <c r="V424" t="str">
        <f>VLOOKUP(C424,MOVI!C:DT,8,0)</f>
        <v>Việt Phú</v>
      </c>
      <c r="W424" t="str">
        <f>VLOOKUP(C424,FPT!B:U,8,0)</f>
        <v>Việt Phú</v>
      </c>
      <c r="X424" t="str">
        <f t="shared" si="679"/>
        <v/>
      </c>
      <c r="Y424" t="str">
        <f>VLOOKUP(C424,MOVI!C:DT,9,0)</f>
        <v>Full-time</v>
      </c>
      <c r="Z424" t="str">
        <f>VLOOKUP(C424,FPT!B:X,9,0)</f>
        <v>Full-time</v>
      </c>
      <c r="AA424" t="str">
        <f t="shared" si="680"/>
        <v/>
      </c>
      <c r="AB424" t="str">
        <f>VLOOKUP(C424,MOVI!C:DT,10,0)</f>
        <v>Permanent</v>
      </c>
      <c r="AC424" t="str">
        <f>VLOOKUP(C424,FPT!B:AA,10,0)</f>
        <v>Permanent</v>
      </c>
      <c r="AD424" t="str">
        <f t="shared" si="681"/>
        <v/>
      </c>
      <c r="AE424" s="247">
        <f>VLOOKUP(C424,MOVI!C:DT,11,0)</f>
        <v>43472</v>
      </c>
      <c r="AF424" s="247">
        <f>VLOOKUP(C424,FPT!B:AD,11,0)</f>
        <v>43472</v>
      </c>
      <c r="AG424" t="str">
        <f t="shared" si="682"/>
        <v/>
      </c>
      <c r="AH424" s="260" t="str">
        <f>VLOOKUP(C424,MOVI!C:DT,12,0)</f>
        <v/>
      </c>
      <c r="AI424" s="260"/>
      <c r="AJ424" t="str">
        <f t="shared" si="782"/>
        <v/>
      </c>
      <c r="AK424">
        <f>VLOOKUP(C424,MOVI!C:DT,13,0)</f>
        <v>0</v>
      </c>
      <c r="AL424" s="247">
        <f>VLOOKUP(C424,FPT!B:AJ,13,0)</f>
        <v>0</v>
      </c>
      <c r="AM424" t="str">
        <f t="shared" si="781"/>
        <v/>
      </c>
      <c r="AN424" s="247">
        <f>VLOOKUP(C424,MOVI!C:DT,14,0)</f>
        <v>0</v>
      </c>
      <c r="AO424" s="247">
        <f>VLOOKUP(C424,FPT!B:AM,14,0)</f>
        <v>0</v>
      </c>
      <c r="AP424" t="str">
        <f t="shared" si="683"/>
        <v/>
      </c>
      <c r="AQ424" t="str">
        <f>VLOOKUP(C424,MOVI!C:DT,15,0)</f>
        <v>LC</v>
      </c>
      <c r="AR424" s="247" t="str">
        <f>VLOOKUP(C424,FPT!B:AP,15,0)</f>
        <v>LC</v>
      </c>
      <c r="AS424" t="str">
        <f t="shared" si="684"/>
        <v/>
      </c>
      <c r="AT424" s="282" t="str">
        <f>VLOOKUP(C424,MOVI!C:DT,16,0)</f>
        <v>LTTP</v>
      </c>
      <c r="AU424" s="247" t="str">
        <f>VLOOKUP(C424,FPT!B:AS,16,0)</f>
        <v>LTTP</v>
      </c>
      <c r="AV424" t="str">
        <f t="shared" si="685"/>
        <v/>
      </c>
      <c r="AW424" t="str">
        <f>VLOOKUP(C424,MOVI!C:DT,17,0)</f>
        <v>E</v>
      </c>
      <c r="AX424" s="247" t="str">
        <f>VLOOKUP(C424,FPT!B:AV,17,0)</f>
        <v>E</v>
      </c>
      <c r="AY424" t="str">
        <f t="shared" si="686"/>
        <v/>
      </c>
      <c r="AZ424">
        <f>VLOOKUP(C424,MOVI!C:DT,18,0)</f>
        <v>0</v>
      </c>
      <c r="BA424" s="247">
        <f>VLOOKUP(C424,FPT!B:AY,18,0)</f>
        <v>0</v>
      </c>
      <c r="BB424" t="str">
        <f t="shared" si="687"/>
        <v/>
      </c>
      <c r="BC424" s="275">
        <f>VLOOKUP(C424,MOVI!C:DT,19,0)</f>
        <v>100000000</v>
      </c>
      <c r="BD424" s="275">
        <f>VLOOKUP(C424,FPT!B:BB,19,0)</f>
        <v>100000000</v>
      </c>
      <c r="BE424" t="str">
        <f t="shared" si="688"/>
        <v/>
      </c>
      <c r="BF424">
        <f>VLOOKUP(C424,MOVI!C:DT,20,0)</f>
        <v>0</v>
      </c>
      <c r="BG424" s="252">
        <f>VLOOKUP(C424,FPT!B:BE,20,0)</f>
        <v>0</v>
      </c>
      <c r="BH424" t="str">
        <f t="shared" si="689"/>
        <v/>
      </c>
      <c r="BI424" s="275">
        <f>VLOOKUP(C424,MOVI!C:DT,21,0)</f>
        <v>100000000</v>
      </c>
      <c r="BJ424" s="275">
        <f>VLOOKUP(C424,FPT!B:BH,21,0)</f>
        <v>100000000</v>
      </c>
      <c r="BK424" t="str">
        <f t="shared" si="690"/>
        <v/>
      </c>
      <c r="BL424" s="275">
        <f>VLOOKUP(C424,MOVI!C:DT,22,0)</f>
        <v>0</v>
      </c>
      <c r="BM424" s="275">
        <f>VLOOKUP(C424,FPT!B:BK,22,0)</f>
        <v>0</v>
      </c>
      <c r="BN424" t="str">
        <f t="shared" si="691"/>
        <v/>
      </c>
      <c r="BO424" s="275">
        <f>VLOOKUP(C424,MOVI!C:DT,23,0)</f>
        <v>0</v>
      </c>
      <c r="BP424" s="275">
        <f>VLOOKUP(C424,FPT!B:BN,23,0)</f>
        <v>0</v>
      </c>
      <c r="BQ424" t="str">
        <f t="shared" si="692"/>
        <v/>
      </c>
      <c r="BR424" s="275">
        <f>VLOOKUP(C424,MOVI!C:DT,24,0)</f>
        <v>0</v>
      </c>
      <c r="BS424" s="275">
        <f>VLOOKUP(C424,FPT!B:BQ,24,0)</f>
        <v>0</v>
      </c>
      <c r="BT424" t="str">
        <f t="shared" si="693"/>
        <v/>
      </c>
      <c r="BU424" s="275">
        <f>VLOOKUP(C424,MOVI!C:DT,25,0)</f>
        <v>0</v>
      </c>
      <c r="BV424" s="275">
        <f>VLOOKUP(C424,FPT!B:BT,25,0)</f>
        <v>0</v>
      </c>
      <c r="BW424" t="str">
        <f t="shared" si="694"/>
        <v/>
      </c>
      <c r="BX424" s="275">
        <f>VLOOKUP(C424,MOVI!C:DT,26,0)</f>
        <v>0</v>
      </c>
      <c r="BY424" s="275">
        <f>VLOOKUP(C424,FPT!B:BW,26,0)</f>
        <v>0</v>
      </c>
      <c r="BZ424" t="str">
        <f t="shared" si="695"/>
        <v/>
      </c>
      <c r="CA424" s="275">
        <f>VLOOKUP(C424,MOVI!C:DT,27,0)</f>
        <v>0</v>
      </c>
      <c r="CB424" s="275">
        <f>VLOOKUP(C424,FPT!B:BZ,27,0)</f>
        <v>0</v>
      </c>
      <c r="CC424" t="str">
        <f t="shared" si="696"/>
        <v/>
      </c>
      <c r="CD424" s="275">
        <f>VLOOKUP(C424,MOVI!C:DT,28,0)</f>
        <v>0</v>
      </c>
      <c r="CE424" s="275">
        <f>VLOOKUP(C424,FPT!B:CC,28,0)</f>
        <v>0</v>
      </c>
      <c r="CF424" t="str">
        <f t="shared" si="697"/>
        <v/>
      </c>
      <c r="CG424" t="str">
        <f>VLOOKUP(C424,MOVI!C:DT,29,0)</f>
        <v>TB, CN</v>
      </c>
      <c r="CH424" s="252" t="str">
        <f>VLOOKUP(C424,FPT!B:CF,29,0)</f>
        <v>TB, CN</v>
      </c>
      <c r="CI424" t="str">
        <f t="shared" si="698"/>
        <v/>
      </c>
      <c r="CJ424">
        <f>VLOOKUP(C424,MOVI!C:DT,30,0)</f>
        <v>21</v>
      </c>
      <c r="CK424" s="252">
        <f>VLOOKUP(C424,FPT!B:CI,30,0)</f>
        <v>21</v>
      </c>
      <c r="CL424" t="str">
        <f t="shared" si="699"/>
        <v/>
      </c>
      <c r="CM424">
        <f>VLOOKUP(C424,MOVI!C:DT,31,0)</f>
        <v>21</v>
      </c>
      <c r="CN424" s="252">
        <f>VLOOKUP(C424,FPT!B:CL,31,0)</f>
        <v>21</v>
      </c>
      <c r="CO424" t="str">
        <f t="shared" si="700"/>
        <v/>
      </c>
      <c r="CP424" s="275">
        <f>VLOOKUP(C424,MOVI!C:DT,32,0)</f>
        <v>0</v>
      </c>
      <c r="CQ424" s="275">
        <f>VLOOKUP(C424,FPT!B:CO,32,0)</f>
        <v>0</v>
      </c>
      <c r="CR424" t="str">
        <f t="shared" si="701"/>
        <v/>
      </c>
      <c r="CS424" s="275">
        <f>VLOOKUP(C424,MOVI!C:DT,33,0)</f>
        <v>0</v>
      </c>
      <c r="CT424" s="275">
        <f>VLOOKUP(C424,FPT!B:CR,33,0)</f>
        <v>0</v>
      </c>
      <c r="CU424" t="str">
        <f t="shared" si="702"/>
        <v/>
      </c>
      <c r="CV424" s="275">
        <f>VLOOKUP(C424,MOVI!C:DT,34,0)</f>
        <v>0</v>
      </c>
      <c r="CW424" s="275">
        <f>VLOOKUP(C424,FPT!B:CU,34,0)</f>
        <v>0</v>
      </c>
      <c r="CX424" t="str">
        <f t="shared" si="703"/>
        <v/>
      </c>
      <c r="CY424" s="275">
        <f>VLOOKUP(C424,MOVI!C:DT,35,0)</f>
        <v>21</v>
      </c>
      <c r="CZ424" s="275">
        <f>VLOOKUP(C424,FPT!B:CX,35,0)</f>
        <v>21</v>
      </c>
      <c r="DA424" t="str">
        <f t="shared" si="704"/>
        <v/>
      </c>
      <c r="DB424" s="275">
        <f>VLOOKUP(C424,MOVI!C:DT,36,0)</f>
        <v>0</v>
      </c>
      <c r="DC424" s="275">
        <f>VLOOKUP(C424,FPT!B:DA,36,0)</f>
        <v>0</v>
      </c>
      <c r="DD424" t="str">
        <f t="shared" si="705"/>
        <v/>
      </c>
      <c r="DE424" s="275">
        <f>VLOOKUP(C424,MOVI!C:DT,37,0)</f>
        <v>0</v>
      </c>
      <c r="DF424" s="275">
        <f>VLOOKUP(C424,FPT!B:DD,37,0)</f>
        <v>0</v>
      </c>
      <c r="DG424" t="str">
        <f t="shared" si="706"/>
        <v/>
      </c>
      <c r="DH424" s="275">
        <f>VLOOKUP(C424,MOVI!C:DT,38,0)</f>
        <v>0</v>
      </c>
      <c r="DI424" s="275">
        <f>VLOOKUP(C424,FPT!B:DG,38,0)</f>
        <v>0</v>
      </c>
      <c r="DJ424" t="str">
        <f t="shared" si="707"/>
        <v/>
      </c>
      <c r="DK424" s="275">
        <f>VLOOKUP(C424,MOVI!C:DT,39,0)</f>
        <v>0</v>
      </c>
      <c r="DL424" s="275">
        <f>VLOOKUP(C424,FPT!B:DJ,39,0)</f>
        <v>0</v>
      </c>
      <c r="DM424" t="str">
        <f t="shared" si="708"/>
        <v/>
      </c>
      <c r="DN424" s="275">
        <f>VLOOKUP(C424,MOVI!C:DT,40,0)</f>
        <v>0</v>
      </c>
      <c r="DO424" s="275">
        <f>VLOOKUP(C424,FPT!B:DM,40,0)</f>
        <v>0</v>
      </c>
      <c r="DP424" t="str">
        <f t="shared" si="709"/>
        <v/>
      </c>
      <c r="DQ424" s="275">
        <f>VLOOKUP(C424,MOVI!C:DT,41,0)</f>
        <v>0</v>
      </c>
      <c r="DR424" s="275">
        <f>VLOOKUP(C424,FPT!B:DP,41,0)</f>
        <v>0</v>
      </c>
      <c r="DS424" t="str">
        <f t="shared" si="710"/>
        <v/>
      </c>
      <c r="DT424" s="275">
        <f>VLOOKUP(C424,MOVI!C:DT,42,0)</f>
        <v>100000000</v>
      </c>
      <c r="DU424" s="275">
        <f>ROUND(VLOOKUP(C424,FPT!B:DS,42,0),0)</f>
        <v>100000000</v>
      </c>
      <c r="DV424" t="str">
        <f t="shared" si="711"/>
        <v/>
      </c>
      <c r="DW424" s="275">
        <f>VLOOKUP(C424,MOVI!C:DT,43,0)</f>
        <v>1360000</v>
      </c>
      <c r="DX424" s="275">
        <f>VLOOKUP(C424,FPT!B:DV,43,0)</f>
        <v>1360000</v>
      </c>
      <c r="DY424" t="str">
        <f t="shared" si="712"/>
        <v/>
      </c>
      <c r="DZ424" s="275">
        <f>VLOOKUP(C424,MOVI!C:DT,44,0)</f>
        <v>0</v>
      </c>
      <c r="EA424" s="275">
        <f>VLOOKUP(C424,FPT!B:DY,44,0)</f>
        <v>0</v>
      </c>
      <c r="EB424" t="str">
        <f t="shared" si="713"/>
        <v/>
      </c>
      <c r="EC424" s="275">
        <f>VLOOKUP(C424,MOVI!C:DT,45,0)</f>
        <v>101360000</v>
      </c>
      <c r="ED424" s="275">
        <f>ROUND(VLOOKUP(C424,FPT!B:EB,45,0),0)</f>
        <v>101360000</v>
      </c>
      <c r="EE424" t="str">
        <f t="shared" si="714"/>
        <v/>
      </c>
      <c r="EF424" s="275">
        <f>VLOOKUP(C424,MOVI!C:DT,46,0)</f>
        <v>0</v>
      </c>
      <c r="EG424" s="275">
        <f>VLOOKUP(C424,FPT!B:EE,46,0)</f>
        <v>0</v>
      </c>
      <c r="EH424" t="str">
        <f t="shared" si="715"/>
        <v/>
      </c>
      <c r="EI424" s="275">
        <f>VLOOKUP(C424,MOVI!C:DT,47,0)</f>
        <v>0</v>
      </c>
      <c r="EJ424" s="275">
        <f>VLOOKUP(C424,FPT!B:EH,47,0)</f>
        <v>0</v>
      </c>
      <c r="EK424" t="str">
        <f t="shared" si="716"/>
        <v/>
      </c>
      <c r="EL424" s="275">
        <f>VLOOKUP(C424,MOVI!C:DT,48,0)</f>
        <v>0</v>
      </c>
      <c r="EM424" s="275">
        <f>VLOOKUP(C424,FPT!B:EK,48,0)</f>
        <v>0</v>
      </c>
      <c r="EN424" t="str">
        <f t="shared" si="717"/>
        <v/>
      </c>
      <c r="EO424" s="275">
        <f>VLOOKUP(C424,MOVI!C:DT,49,0)</f>
        <v>0</v>
      </c>
      <c r="EP424" s="275">
        <f>VLOOKUP(C424,FPT!B:EN,49,0)</f>
        <v>0</v>
      </c>
      <c r="EQ424" t="str">
        <f t="shared" si="718"/>
        <v/>
      </c>
      <c r="ER424" s="275">
        <f>VLOOKUP(C424,MOVI!C:DT,50,0)</f>
        <v>0</v>
      </c>
      <c r="ES424" s="275">
        <f>VLOOKUP(C424,FPT!B:EQ,50,0)</f>
        <v>0</v>
      </c>
      <c r="ET424" t="str">
        <f t="shared" si="719"/>
        <v/>
      </c>
      <c r="EU424" s="275">
        <f>VLOOKUP(C424,MOVI!C:DT,51,0)</f>
        <v>0</v>
      </c>
      <c r="EV424" s="275">
        <f>VLOOKUP(C424,FPT!B:ET,51,0)</f>
        <v>0</v>
      </c>
      <c r="EW424" t="str">
        <f t="shared" si="720"/>
        <v/>
      </c>
      <c r="EX424" s="275">
        <f>VLOOKUP(C424,MOVI!C:DT,52,0)</f>
        <v>0</v>
      </c>
      <c r="EY424" s="275">
        <f>VLOOKUP(C424,FPT!B:EW,52,0)</f>
        <v>0</v>
      </c>
      <c r="EZ424" t="str">
        <f t="shared" si="721"/>
        <v/>
      </c>
      <c r="FA424" s="275">
        <f>VLOOKUP(C424,MOVI!C:DT,53,0)</f>
        <v>0</v>
      </c>
      <c r="FB424" s="275">
        <f>VLOOKUP(C424,FPT!B:EZ,53,0)</f>
        <v>0</v>
      </c>
      <c r="FC424" t="str">
        <f t="shared" si="722"/>
        <v/>
      </c>
      <c r="FD424" s="275">
        <f>VLOOKUP(C424,MOVI!C:DT,54,0)</f>
        <v>0</v>
      </c>
      <c r="FE424" s="275">
        <f>VLOOKUP(C424,FPT!B:FC,54,0)</f>
        <v>0</v>
      </c>
      <c r="FF424" t="str">
        <f t="shared" si="723"/>
        <v/>
      </c>
      <c r="FG424" s="275">
        <f>VLOOKUP(C424,MOVI!C:DT,55,0)</f>
        <v>0</v>
      </c>
      <c r="FH424" s="275">
        <f>VLOOKUP(C424,FPT!B:FF,55,0)</f>
        <v>0</v>
      </c>
      <c r="FI424" t="str">
        <f t="shared" si="724"/>
        <v/>
      </c>
      <c r="FJ424" s="275">
        <f>VLOOKUP(C424,MOVI!C:DT,56,0)</f>
        <v>0</v>
      </c>
      <c r="FK424" s="275">
        <f>VLOOKUP(C424,FPT!B:FI,56,0)</f>
        <v>0</v>
      </c>
      <c r="FL424" t="str">
        <f t="shared" si="725"/>
        <v/>
      </c>
      <c r="FM424" s="275">
        <f>VLOOKUP(C424,MOVI!C:DT,57,0)</f>
        <v>0</v>
      </c>
      <c r="FN424" s="275">
        <f>VLOOKUP(C424,FPT!B:FL,57,0)</f>
        <v>0</v>
      </c>
      <c r="FO424" t="str">
        <f t="shared" si="726"/>
        <v/>
      </c>
      <c r="FP424" s="275">
        <f>VLOOKUP(C424,MOVI!C:DT,58,0)</f>
        <v>0</v>
      </c>
      <c r="FQ424" s="275">
        <f>VLOOKUP(C424,FPT!B:FO,58,0)</f>
        <v>0</v>
      </c>
      <c r="FR424" t="str">
        <f t="shared" si="727"/>
        <v/>
      </c>
      <c r="FS424" s="275">
        <f>VLOOKUP(C424,MOVI!C:DT,59,0)</f>
        <v>0</v>
      </c>
      <c r="FT424" s="275">
        <f>VLOOKUP(C424,FPT!B:FR,59,0)</f>
        <v>0</v>
      </c>
      <c r="FU424" t="str">
        <f t="shared" si="728"/>
        <v/>
      </c>
      <c r="FV424" s="275">
        <f>VLOOKUP(C424,MOVI!C:DT,60,0)</f>
        <v>0</v>
      </c>
      <c r="FW424" s="275">
        <f>VLOOKUP(C424,FPT!B:FU,60,0)</f>
        <v>0</v>
      </c>
      <c r="FX424" t="str">
        <f t="shared" si="729"/>
        <v/>
      </c>
      <c r="FY424" s="275">
        <f>VLOOKUP(C424,MOVI!C:DT,61,0)</f>
        <v>0</v>
      </c>
      <c r="FZ424" s="275">
        <f>VLOOKUP(C424,FPT!B:FX,61,0)</f>
        <v>0</v>
      </c>
      <c r="GA424" t="str">
        <f t="shared" si="730"/>
        <v/>
      </c>
      <c r="GB424" s="275">
        <f>VLOOKUP(C424,MOVI!C:DT,62,0)</f>
        <v>0</v>
      </c>
      <c r="GC424" s="275">
        <f>VLOOKUP(C424,FPT!B:GA,62,0)</f>
        <v>0</v>
      </c>
      <c r="GD424" t="str">
        <f t="shared" si="731"/>
        <v/>
      </c>
      <c r="GE424" s="275">
        <f>VLOOKUP(C424,MOVI!C:DT,63,0)</f>
        <v>0</v>
      </c>
      <c r="GF424" s="275">
        <f>VLOOKUP(C424,FPT!B:GD,63,0)</f>
        <v>0</v>
      </c>
      <c r="GG424" t="str">
        <f t="shared" si="732"/>
        <v/>
      </c>
      <c r="GH424" s="275">
        <f>VLOOKUP(C424,MOVI!C:DT,64,0)</f>
        <v>0</v>
      </c>
      <c r="GI424" s="275">
        <f>VLOOKUP(C424,FPT!B:GG,64,0)</f>
        <v>0</v>
      </c>
      <c r="GJ424" t="str">
        <f t="shared" si="733"/>
        <v/>
      </c>
      <c r="GK424" s="275">
        <f>VLOOKUP(C424,MOVI!C:DT,65,0)</f>
        <v>0</v>
      </c>
      <c r="GL424" s="275">
        <f>VLOOKUP(C424,FPT!B:GJ,65,0)</f>
        <v>0</v>
      </c>
      <c r="GM424" t="str">
        <f t="shared" si="734"/>
        <v/>
      </c>
      <c r="GN424" s="275">
        <f>VLOOKUP(C424,MOVI!C:DT,66,0)</f>
        <v>0</v>
      </c>
      <c r="GO424" s="275">
        <f>VLOOKUP(C424,FPT!B:GM,66,0)</f>
        <v>0</v>
      </c>
      <c r="GP424" t="str">
        <f t="shared" si="735"/>
        <v/>
      </c>
      <c r="GQ424" s="275">
        <f>VLOOKUP(C424,MOVI!C:DT,67,0)</f>
        <v>0</v>
      </c>
      <c r="GR424" s="275">
        <f>VLOOKUP(C424,FPT!B:GP,67,0)</f>
        <v>0</v>
      </c>
      <c r="GS424" t="str">
        <f t="shared" si="736"/>
        <v/>
      </c>
      <c r="GT424" s="275">
        <f>VLOOKUP(C424,MOVI!C:DT,68,0)</f>
        <v>0</v>
      </c>
      <c r="GU424" s="275">
        <f>VLOOKUP(C424,FPT!B:GS,68,0)</f>
        <v>0</v>
      </c>
      <c r="GV424" t="str">
        <f t="shared" si="737"/>
        <v/>
      </c>
      <c r="GW424" s="275">
        <f>VLOOKUP(C424,MOVI!C:DT,69,0)</f>
        <v>0</v>
      </c>
      <c r="GX424" s="275">
        <f>VLOOKUP(C424,FPT!B:GV,69,0)</f>
        <v>0</v>
      </c>
      <c r="GY424" t="str">
        <f t="shared" si="738"/>
        <v/>
      </c>
      <c r="GZ424" s="275">
        <f>VLOOKUP(C424,MOVI!C:DT,70,0)</f>
        <v>0</v>
      </c>
      <c r="HA424" s="275">
        <f>VLOOKUP(C424,FPT!B:GY,70,0)</f>
        <v>0</v>
      </c>
      <c r="HB424" t="str">
        <f t="shared" si="739"/>
        <v/>
      </c>
      <c r="HC424" s="275">
        <f>VLOOKUP(C424,MOVI!C:DT,71,0)</f>
        <v>101360000</v>
      </c>
      <c r="HD424" s="275">
        <f>ROUND(VLOOKUP(C424,FPT!B:HB,71,0),0)</f>
        <v>101360000</v>
      </c>
      <c r="HE424" t="str">
        <f t="shared" si="740"/>
        <v/>
      </c>
      <c r="HF424" s="275">
        <f>ROUND(VLOOKUP(C424,MOVI!C:DT,72,0),0)</f>
        <v>0</v>
      </c>
      <c r="HG424" s="275">
        <f>ROUND(VLOOKUP(C424,FPT!B:HE,72,0),0)</f>
        <v>0</v>
      </c>
      <c r="HH424" t="str">
        <f t="shared" si="741"/>
        <v/>
      </c>
      <c r="HI424" s="275">
        <f>VLOOKUP(C424,MOVI!C:DT,73,0)</f>
        <v>0</v>
      </c>
      <c r="HJ424" s="275">
        <f>VLOOKUP(C424,FPT!B:HH,73,0)</f>
        <v>0</v>
      </c>
      <c r="HK424" t="str">
        <f t="shared" si="742"/>
        <v/>
      </c>
      <c r="HL424" s="275">
        <f>VLOOKUP(C424,MOVI!C:DT,74,0)</f>
        <v>0</v>
      </c>
      <c r="HM424" s="275">
        <f>VLOOKUP(C424,FPT!B:HK,74,0)</f>
        <v>0</v>
      </c>
      <c r="HN424" t="str">
        <f t="shared" si="743"/>
        <v/>
      </c>
      <c r="HO424" s="275">
        <f>VLOOKUP(C424,MOVI!C:DT,75,0)</f>
        <v>11000000</v>
      </c>
      <c r="HP424" s="275">
        <f>VLOOKUP(C424,FPT!B:HN,75,0)</f>
        <v>11000000</v>
      </c>
      <c r="HQ424" t="str">
        <f t="shared" si="744"/>
        <v/>
      </c>
      <c r="HR424" s="275">
        <f>VLOOKUP(C424,MOVI!C:DT,76,0)</f>
        <v>0</v>
      </c>
      <c r="HS424" s="275">
        <f>VLOOKUP(C424,FPT!B:HQ,76,0)</f>
        <v>0</v>
      </c>
      <c r="HT424" t="str">
        <f t="shared" si="745"/>
        <v/>
      </c>
      <c r="HU424" s="275">
        <f>VLOOKUP(C424,MOVI!C:DT,77,0)</f>
        <v>0</v>
      </c>
      <c r="HV424" s="275">
        <f>VLOOKUP(C424,FPT!B:HT,77,0)</f>
        <v>0</v>
      </c>
      <c r="HW424" t="str">
        <f t="shared" si="746"/>
        <v/>
      </c>
      <c r="HX424" s="274">
        <f>VLOOKUP(C424,MOVI!C:CB,78,0)</f>
        <v>0</v>
      </c>
      <c r="HY424" s="261">
        <f>VLOOKUP(C424,FPT!$B:$CA,78,0)</f>
        <v>0</v>
      </c>
      <c r="HZ424" t="str">
        <f t="shared" si="747"/>
        <v/>
      </c>
      <c r="IA424" s="275">
        <f>VLOOKUP(C424,MOVI!C:CD,79,0)</f>
        <v>0</v>
      </c>
      <c r="IB424" s="275">
        <f>VLOOKUP(C424,FPT!B:HZ,79,0)</f>
        <v>0</v>
      </c>
      <c r="IC424" t="str">
        <f t="shared" si="748"/>
        <v/>
      </c>
      <c r="ID424" s="275">
        <f>VLOOKUP(C424,MOVI!C:CD,80,0)</f>
        <v>447000</v>
      </c>
      <c r="IE424" s="275">
        <f>VLOOKUP(C424,FPT!B:IC,80,0)</f>
        <v>447000</v>
      </c>
      <c r="IF424" t="str">
        <f t="shared" si="749"/>
        <v/>
      </c>
      <c r="IG424" s="275">
        <f>VLOOKUP(C424,MOVI!C:DT,81,0)</f>
        <v>0</v>
      </c>
      <c r="IH424" s="275">
        <f>VLOOKUP(C424,FPT!B:IF,81,0)</f>
        <v>0</v>
      </c>
      <c r="II424" t="str">
        <f t="shared" si="750"/>
        <v/>
      </c>
      <c r="IJ424" s="275">
        <f>VLOOKUP(C424,MOVI!C:DT,82,0)</f>
        <v>447000</v>
      </c>
      <c r="IK424" s="275">
        <f>VLOOKUP(C424,FPT!B:II,82,0)</f>
        <v>447000</v>
      </c>
      <c r="IL424" t="str">
        <f t="shared" si="751"/>
        <v/>
      </c>
      <c r="IM424" s="275">
        <f>ROUND(VLOOKUP(C424,MOVI!C:DT,83,0),0)</f>
        <v>11447000</v>
      </c>
      <c r="IN424" s="275">
        <f>ROUND(VLOOKUP(C424,FPT!B:IL,83,0),0)</f>
        <v>11447000</v>
      </c>
      <c r="IO424" t="str">
        <f t="shared" si="752"/>
        <v/>
      </c>
      <c r="IP424" s="275">
        <f>VLOOKUP(C424,MOVI!C:DT,84,0)</f>
        <v>89913000</v>
      </c>
      <c r="IQ424" s="275">
        <f>VLOOKUP(C424,FPT!B:IO,84,0)</f>
        <v>89913000</v>
      </c>
      <c r="IR424" t="str">
        <f t="shared" si="753"/>
        <v/>
      </c>
      <c r="IS424" s="275">
        <f>ROUND(VLOOKUP(C424,MOVI!C:DT,85,0),0)</f>
        <v>21619550</v>
      </c>
      <c r="IT424" s="275">
        <f>ROUND(VLOOKUP(C424,FPT!B:IR,85,0),0)</f>
        <v>21619550</v>
      </c>
      <c r="IU424" t="str">
        <f t="shared" si="754"/>
        <v/>
      </c>
      <c r="IV424" s="275">
        <f>VLOOKUP(C424,MOVI!C:DT,86,0)</f>
        <v>0</v>
      </c>
      <c r="IW424" s="275">
        <f>VLOOKUP(C424,FPT!B:IU,86,0)</f>
        <v>0</v>
      </c>
      <c r="IX424" t="str">
        <f t="shared" si="755"/>
        <v/>
      </c>
      <c r="IY424" s="275">
        <f>ROUND(VLOOKUP(C424,MOVI!C:DT,87,0),0)</f>
        <v>21619550</v>
      </c>
      <c r="IZ424" s="275">
        <f>ROUND(VLOOKUP(C424,FPT!B:IX,87,0),0)</f>
        <v>21619550</v>
      </c>
      <c r="JA424" t="str">
        <f t="shared" si="756"/>
        <v/>
      </c>
      <c r="JB424" s="275">
        <f>VLOOKUP(C424,MOVI!C:DT,88,0)</f>
        <v>0</v>
      </c>
      <c r="JC424" s="275">
        <f>VLOOKUP(C424,FPT!B:JA,88,0)</f>
        <v>0</v>
      </c>
      <c r="JD424" t="str">
        <f t="shared" si="757"/>
        <v/>
      </c>
      <c r="JE424" s="275">
        <f>VLOOKUP(C424,MOVI!C:DT,89,0)</f>
        <v>0</v>
      </c>
      <c r="JF424" s="275">
        <f>VLOOKUP(C424,FPT!B:JD,89,0)</f>
        <v>0</v>
      </c>
      <c r="JG424" t="str">
        <f t="shared" si="758"/>
        <v/>
      </c>
      <c r="JH424" s="275">
        <f>VLOOKUP(C424,MOVI!C:DT,90,0)</f>
        <v>0</v>
      </c>
      <c r="JI424" s="275">
        <f>VLOOKUP(C424,FPT!B:JG,90,0)</f>
        <v>0</v>
      </c>
      <c r="JJ424" t="str">
        <f t="shared" si="759"/>
        <v/>
      </c>
      <c r="JK424" s="275">
        <f>VLOOKUP(C424,MOVI!C:DT,91,0)</f>
        <v>0</v>
      </c>
      <c r="JL424" s="275">
        <f>VLOOKUP(C424,FPT!B:JJ,91,0)</f>
        <v>0</v>
      </c>
      <c r="JM424" t="str">
        <f t="shared" si="760"/>
        <v/>
      </c>
      <c r="JN424" s="275">
        <f>VLOOKUP(C424,MOVI!C:DT,92,0)</f>
        <v>0</v>
      </c>
      <c r="JO424" s="275">
        <f>VLOOKUP(C424,FPT!B:JM,92,0)</f>
        <v>0</v>
      </c>
      <c r="JP424" t="str">
        <f t="shared" si="761"/>
        <v/>
      </c>
      <c r="JQ424" s="275">
        <f>VLOOKUP(C424,MOVI!C:DT,93,0)</f>
        <v>0</v>
      </c>
      <c r="JR424" s="275">
        <f>VLOOKUP(C424,FPT!B:JP,93,0)</f>
        <v>0</v>
      </c>
      <c r="JS424" t="str">
        <f t="shared" si="762"/>
        <v/>
      </c>
      <c r="JT424" s="275">
        <f>VLOOKUP(C424,MOVI!C:DT,94,0)</f>
        <v>0</v>
      </c>
      <c r="JU424" s="275">
        <f>VLOOKUP(C424,FPT!B:JS,94,0)</f>
        <v>0</v>
      </c>
      <c r="JV424" t="str">
        <f t="shared" si="763"/>
        <v/>
      </c>
      <c r="JW424" s="275">
        <f>VLOOKUP(C424,MOVI!C:DT,95,0)</f>
        <v>79293450</v>
      </c>
      <c r="JX424" s="275">
        <f>VLOOKUP(C424,FPT!B:JV,95,0)</f>
        <v>79293450</v>
      </c>
      <c r="JY424" t="str">
        <f t="shared" si="764"/>
        <v/>
      </c>
      <c r="JZ424" s="275">
        <f>VLOOKUP(C424,MOVI!C:DT,96,0)</f>
        <v>0</v>
      </c>
      <c r="KA424" s="275">
        <f>VLOOKUP(C424,FPT!B:JY,96,0)</f>
        <v>0</v>
      </c>
      <c r="KB424" t="str">
        <f t="shared" si="765"/>
        <v/>
      </c>
      <c r="KC424" s="275">
        <f>VLOOKUP(C424,MOVI!C:DT,97,0)</f>
        <v>79293450</v>
      </c>
      <c r="KD424" s="275">
        <f>VLOOKUP(C424,FPT!B:KB,97,0)</f>
        <v>79293450</v>
      </c>
      <c r="KE424" t="str">
        <f t="shared" si="766"/>
        <v/>
      </c>
      <c r="KF424" s="275">
        <f>VLOOKUP(C424,MOVI!C:DT,98,0)</f>
        <v>894000</v>
      </c>
      <c r="KG424" s="275">
        <f>VLOOKUP(C424,FPT!B:KE,98,0)</f>
        <v>894000</v>
      </c>
      <c r="KH424" t="str">
        <f t="shared" si="767"/>
        <v/>
      </c>
      <c r="KI424" s="275">
        <f>VLOOKUP(C424,MOVI!C:DT,99,0)</f>
        <v>0</v>
      </c>
      <c r="KJ424" s="275">
        <f>VLOOKUP(C424,FPT!B:KH,99,0)</f>
        <v>0</v>
      </c>
      <c r="KK424" t="str">
        <f t="shared" si="768"/>
        <v/>
      </c>
      <c r="KL424" s="275">
        <f>VLOOKUP(C424,MOVI!C:DT,100,0)</f>
        <v>894000</v>
      </c>
      <c r="KM424" s="275">
        <f>VLOOKUP(C424,FPT!B:KK,100,0)</f>
        <v>894000</v>
      </c>
      <c r="KN424" t="str">
        <f t="shared" si="769"/>
        <v/>
      </c>
      <c r="KO424" s="275">
        <f>VLOOKUP(C424,MOVI!C:DT,101,0)</f>
        <v>0</v>
      </c>
      <c r="KP424" s="275">
        <f>VLOOKUP(C424,FPT!B:KN,101,0)</f>
        <v>0</v>
      </c>
      <c r="KQ424" t="str">
        <f t="shared" si="770"/>
        <v/>
      </c>
      <c r="KR424" s="275">
        <f>VLOOKUP(C424,MOVI!C:DT,102,0)</f>
        <v>0</v>
      </c>
      <c r="KS424" s="275">
        <f>VLOOKUP(C424,FPT!B:KQ,102,0)</f>
        <v>0</v>
      </c>
      <c r="KT424" t="str">
        <f t="shared" si="771"/>
        <v/>
      </c>
      <c r="KU424" s="275">
        <f>VLOOKUP(C424,MOVI!C:DT,103,0)</f>
        <v>1788000</v>
      </c>
      <c r="KV424" s="275">
        <f>VLOOKUP(C424,FPT!B:KT,103,0)</f>
        <v>1788000</v>
      </c>
      <c r="KW424" t="str">
        <f t="shared" si="772"/>
        <v/>
      </c>
      <c r="KX424" s="275">
        <f>VLOOKUP(C424,MOVI!C:DT,104,0)</f>
        <v>2235000</v>
      </c>
      <c r="KY424" s="275">
        <f>VLOOKUP(C424,FPT!B:KW,104,0)</f>
        <v>2235000</v>
      </c>
      <c r="KZ424" t="str">
        <f t="shared" si="773"/>
        <v/>
      </c>
      <c r="LA424" s="275">
        <f>VLOOKUP(C424,MOVI!C:DT,105,0)</f>
        <v>596000</v>
      </c>
      <c r="LB424" s="275">
        <f>VLOOKUP(C424,FPT!B:KZ,105,0)</f>
        <v>596000</v>
      </c>
      <c r="LC424" t="str">
        <f t="shared" si="774"/>
        <v/>
      </c>
      <c r="LD424" s="275">
        <f>VLOOKUP(C424,MOVI!C:DT,106,0)</f>
        <v>103744000</v>
      </c>
      <c r="LE424" s="275">
        <f>VLOOKUP(C424,FPT!B:LC,106,0)</f>
        <v>103744000</v>
      </c>
      <c r="LF424" t="str">
        <f t="shared" si="775"/>
        <v/>
      </c>
      <c r="LG424" s="273">
        <f>VLOOKUP(C424,MOVI!C:DT,107,0)</f>
        <v>0</v>
      </c>
      <c r="LH424" s="273">
        <f>VLOOKUP(C424,FPT!B:LF,107,0)</f>
        <v>0</v>
      </c>
      <c r="LI424" t="str">
        <f t="shared" si="776"/>
        <v/>
      </c>
      <c r="LJ424" t="str">
        <f>VLOOKUP(C424,MOVI!C:DV,108,0)</f>
        <v>Việt PhúSouthBoard of Director</v>
      </c>
      <c r="LK424" s="252" t="str">
        <f>VLOOKUP(C424,FPT!B:LI,108,0)</f>
        <v>Việt PhúSouthBoard of Director</v>
      </c>
      <c r="LL424" t="str">
        <f t="shared" si="777"/>
        <v/>
      </c>
      <c r="LM424" s="275">
        <f>ROUND(VLOOKUP(C424,MOVI!C:DV,109,0),0)</f>
        <v>8333333</v>
      </c>
      <c r="LN424" s="275">
        <f>ROUND(VLOOKUP(C424,FPT!B:LL,109,0),0)</f>
        <v>8333333</v>
      </c>
      <c r="LO424" t="str">
        <f t="shared" si="778"/>
        <v/>
      </c>
      <c r="LP424" t="str">
        <f>VLOOKUP(C424,MOVI!C:DV,110,0)</f>
        <v>HO</v>
      </c>
      <c r="LQ424" s="247" t="str">
        <f>VLOOKUP(C424,FPT!B:LO,110,0)</f>
        <v>HO</v>
      </c>
      <c r="LR424" t="str">
        <f t="shared" si="779"/>
        <v/>
      </c>
      <c r="LS424">
        <f>MOVI!DI419</f>
        <v>18</v>
      </c>
      <c r="LV424">
        <f>MOVI!DJ419</f>
        <v>0</v>
      </c>
      <c r="LW424">
        <f>MOVI!DK419</f>
        <v>0</v>
      </c>
      <c r="LX424">
        <f>MOVI!DL419</f>
        <v>0</v>
      </c>
      <c r="LY424">
        <f>MOVI!DM419</f>
        <v>0</v>
      </c>
      <c r="LZ424">
        <f>MOVI!DN419</f>
        <v>0</v>
      </c>
      <c r="MA424">
        <f>MOVI!DO419</f>
        <v>0</v>
      </c>
      <c r="MB424" t="str">
        <f>MOVI!DP419</f>
        <v/>
      </c>
      <c r="MC424">
        <f>MOVI!DQ419</f>
        <v>0</v>
      </c>
      <c r="MD424">
        <f>MOVI!DR419</f>
        <v>0</v>
      </c>
      <c r="ME424" t="str">
        <f>VLOOKUP(C424,MOVI!C:DV,121,0)</f>
        <v/>
      </c>
      <c r="MF424" s="252"/>
      <c r="MG424" t="str">
        <f t="shared" si="672"/>
        <v/>
      </c>
      <c r="MH424" t="str">
        <f>VLOOKUP(C424,MOVI!C:DT,122,0)</f>
        <v>Việt PhúSouth</v>
      </c>
      <c r="MI424" s="252" t="str">
        <f>VLOOKUP(C424,FPT!B:DS,112,0)</f>
        <v>Việt PhúSouth</v>
      </c>
      <c r="MJ424" t="str">
        <f t="shared" si="780"/>
        <v/>
      </c>
    </row>
    <row r="425" spans="1:348" x14ac:dyDescent="0.25">
      <c r="A425">
        <v>417</v>
      </c>
      <c r="B425" s="75">
        <v>4952</v>
      </c>
      <c r="C425" s="271" t="s">
        <v>929</v>
      </c>
      <c r="D425" t="str">
        <f>VLOOKUP(C425,MOVI!C:D,2,0)</f>
        <v>Tuan Hoang Nguyen</v>
      </c>
      <c r="E425" t="str">
        <f>VLOOKUP(C425,FPT!B:C,2,0)</f>
        <v>Tuan Hoang Nguyen</v>
      </c>
      <c r="F425" t="str">
        <f t="shared" si="673"/>
        <v/>
      </c>
      <c r="G425" t="str">
        <f>VLOOKUP(C425,MOVI!C:E,3,0)</f>
        <v>Board of Director</v>
      </c>
      <c r="H425" t="str">
        <f>VLOOKUP(C425,FPT!B:F,3,0)</f>
        <v>Board of Director</v>
      </c>
      <c r="I425" t="str">
        <f t="shared" si="674"/>
        <v/>
      </c>
      <c r="J425" t="str">
        <f>VLOOKUP(C425,MOVI!C:H,4,0)</f>
        <v>CEO Office</v>
      </c>
      <c r="K425" t="str">
        <f>VLOOKUP(C425,FPT!B:I,4,0)</f>
        <v>CEO Office</v>
      </c>
      <c r="L425" t="str">
        <f t="shared" si="675"/>
        <v/>
      </c>
      <c r="M425" t="str">
        <f>VLOOKUP(C425,MOVI!C:DT,5,0)</f>
        <v>C-Suite</v>
      </c>
      <c r="N425" t="str">
        <f>VLOOKUP(C425,FPT!B:L,5,0)</f>
        <v>C-Suite</v>
      </c>
      <c r="O425" t="str">
        <f t="shared" si="676"/>
        <v/>
      </c>
      <c r="P425" t="str">
        <f>VLOOKUP(C425,MOVI!C:DT,6,0)</f>
        <v>Chief Financial Officer</v>
      </c>
      <c r="Q425" t="str">
        <f>VLOOKUP(C425,FPT!B:O,6,0)</f>
        <v>Chief Financial Officer</v>
      </c>
      <c r="R425" t="str">
        <f t="shared" si="677"/>
        <v/>
      </c>
      <c r="S425" t="str">
        <f>VLOOKUP(C425,MOVI!C:DT,7,0)</f>
        <v>South</v>
      </c>
      <c r="T425" t="str">
        <f>VLOOKUP(C425,FPT!B:R,7,0)</f>
        <v>South</v>
      </c>
      <c r="U425" t="str">
        <f t="shared" si="678"/>
        <v/>
      </c>
      <c r="V425" t="str">
        <f>VLOOKUP(C425,MOVI!C:DT,8,0)</f>
        <v>Việt Phú</v>
      </c>
      <c r="W425" t="str">
        <f>VLOOKUP(C425,FPT!B:U,8,0)</f>
        <v>Việt Phú</v>
      </c>
      <c r="X425" t="str">
        <f t="shared" si="679"/>
        <v/>
      </c>
      <c r="Y425" t="str">
        <f>VLOOKUP(C425,MOVI!C:DT,9,0)</f>
        <v>Full-time</v>
      </c>
      <c r="Z425" t="str">
        <f>VLOOKUP(C425,FPT!B:X,9,0)</f>
        <v>Full-time</v>
      </c>
      <c r="AA425" t="str">
        <f t="shared" si="680"/>
        <v/>
      </c>
      <c r="AB425" t="str">
        <f>VLOOKUP(C425,MOVI!C:DT,10,0)</f>
        <v>Permanent</v>
      </c>
      <c r="AC425" t="str">
        <f>VLOOKUP(C425,FPT!B:AA,10,0)</f>
        <v>Permanent</v>
      </c>
      <c r="AD425" t="str">
        <f t="shared" si="681"/>
        <v/>
      </c>
      <c r="AE425" s="247">
        <f>VLOOKUP(C425,MOVI!C:DT,11,0)</f>
        <v>43525</v>
      </c>
      <c r="AF425" s="247">
        <f>VLOOKUP(C425,FPT!B:AD,11,0)</f>
        <v>43525</v>
      </c>
      <c r="AG425" t="str">
        <f t="shared" si="682"/>
        <v/>
      </c>
      <c r="AH425" s="260" t="str">
        <f>VLOOKUP(C425,MOVI!C:DT,12,0)</f>
        <v/>
      </c>
      <c r="AI425" s="260"/>
      <c r="AJ425" t="str">
        <f t="shared" si="782"/>
        <v/>
      </c>
      <c r="AK425">
        <f>VLOOKUP(C425,MOVI!C:DT,13,0)</f>
        <v>0</v>
      </c>
      <c r="AL425" s="247">
        <f>VLOOKUP(C425,FPT!B:AJ,13,0)</f>
        <v>0</v>
      </c>
      <c r="AM425" t="str">
        <f t="shared" si="781"/>
        <v/>
      </c>
      <c r="AN425" s="247">
        <f>VLOOKUP(C425,MOVI!C:DT,14,0)</f>
        <v>0</v>
      </c>
      <c r="AO425" s="247">
        <f>VLOOKUP(C425,FPT!B:AM,14,0)</f>
        <v>0</v>
      </c>
      <c r="AP425" t="str">
        <f t="shared" si="683"/>
        <v/>
      </c>
      <c r="AQ425" t="str">
        <f>VLOOKUP(C425,MOVI!C:DT,15,0)</f>
        <v>LC</v>
      </c>
      <c r="AR425" s="247" t="str">
        <f>VLOOKUP(C425,FPT!B:AP,15,0)</f>
        <v>LC</v>
      </c>
      <c r="AS425" t="str">
        <f t="shared" si="684"/>
        <v/>
      </c>
      <c r="AT425" s="282" t="str">
        <f>VLOOKUP(C425,MOVI!C:DT,16,0)</f>
        <v>LTTP</v>
      </c>
      <c r="AU425" s="247" t="str">
        <f>VLOOKUP(C425,FPT!B:AS,16,0)</f>
        <v>LTTP</v>
      </c>
      <c r="AV425" t="str">
        <f t="shared" si="685"/>
        <v/>
      </c>
      <c r="AW425" t="str">
        <f>VLOOKUP(C425,MOVI!C:DT,17,0)</f>
        <v>E</v>
      </c>
      <c r="AX425" s="247" t="str">
        <f>VLOOKUP(C425,FPT!B:AV,17,0)</f>
        <v>E</v>
      </c>
      <c r="AY425" t="str">
        <f t="shared" si="686"/>
        <v/>
      </c>
      <c r="AZ425">
        <f>VLOOKUP(C425,MOVI!C:DT,18,0)</f>
        <v>0</v>
      </c>
      <c r="BA425" s="247">
        <f>VLOOKUP(C425,FPT!B:AY,18,0)</f>
        <v>0</v>
      </c>
      <c r="BB425" t="str">
        <f t="shared" si="687"/>
        <v/>
      </c>
      <c r="BC425" s="275">
        <f>VLOOKUP(C425,MOVI!C:DT,19,0)</f>
        <v>100000000</v>
      </c>
      <c r="BD425" s="275">
        <f>VLOOKUP(C425,FPT!B:BB,19,0)</f>
        <v>100000000</v>
      </c>
      <c r="BE425" t="str">
        <f t="shared" si="688"/>
        <v/>
      </c>
      <c r="BF425">
        <f>VLOOKUP(C425,MOVI!C:DT,20,0)</f>
        <v>0</v>
      </c>
      <c r="BG425" s="252">
        <f>VLOOKUP(C425,FPT!B:BE,20,0)</f>
        <v>0</v>
      </c>
      <c r="BH425" t="str">
        <f t="shared" si="689"/>
        <v/>
      </c>
      <c r="BI425" s="275">
        <f>VLOOKUP(C425,MOVI!C:DT,21,0)</f>
        <v>100000000</v>
      </c>
      <c r="BJ425" s="275">
        <f>VLOOKUP(C425,FPT!B:BH,21,0)</f>
        <v>100000000</v>
      </c>
      <c r="BK425" t="str">
        <f t="shared" si="690"/>
        <v/>
      </c>
      <c r="BL425" s="275">
        <f>VLOOKUP(C425,MOVI!C:DT,22,0)</f>
        <v>0</v>
      </c>
      <c r="BM425" s="275">
        <f>VLOOKUP(C425,FPT!B:BK,22,0)</f>
        <v>0</v>
      </c>
      <c r="BN425" t="str">
        <f t="shared" si="691"/>
        <v/>
      </c>
      <c r="BO425" s="275">
        <f>VLOOKUP(C425,MOVI!C:DT,23,0)</f>
        <v>0</v>
      </c>
      <c r="BP425" s="275">
        <f>VLOOKUP(C425,FPT!B:BN,23,0)</f>
        <v>0</v>
      </c>
      <c r="BQ425" t="str">
        <f t="shared" si="692"/>
        <v/>
      </c>
      <c r="BR425" s="275">
        <f>VLOOKUP(C425,MOVI!C:DT,24,0)</f>
        <v>0</v>
      </c>
      <c r="BS425" s="275">
        <f>VLOOKUP(C425,FPT!B:BQ,24,0)</f>
        <v>0</v>
      </c>
      <c r="BT425" t="str">
        <f t="shared" si="693"/>
        <v/>
      </c>
      <c r="BU425" s="275">
        <f>VLOOKUP(C425,MOVI!C:DT,25,0)</f>
        <v>0</v>
      </c>
      <c r="BV425" s="275">
        <f>VLOOKUP(C425,FPT!B:BT,25,0)</f>
        <v>0</v>
      </c>
      <c r="BW425" t="str">
        <f t="shared" si="694"/>
        <v/>
      </c>
      <c r="BX425" s="275">
        <f>VLOOKUP(C425,MOVI!C:DT,26,0)</f>
        <v>0</v>
      </c>
      <c r="BY425" s="275">
        <f>VLOOKUP(C425,FPT!B:BW,26,0)</f>
        <v>0</v>
      </c>
      <c r="BZ425" t="str">
        <f t="shared" si="695"/>
        <v/>
      </c>
      <c r="CA425" s="275">
        <f>VLOOKUP(C425,MOVI!C:DT,27,0)</f>
        <v>0</v>
      </c>
      <c r="CB425" s="275">
        <f>VLOOKUP(C425,FPT!B:BZ,27,0)</f>
        <v>0</v>
      </c>
      <c r="CC425" t="str">
        <f t="shared" si="696"/>
        <v/>
      </c>
      <c r="CD425" s="275">
        <f>VLOOKUP(C425,MOVI!C:DT,28,0)</f>
        <v>0</v>
      </c>
      <c r="CE425" s="275">
        <f>VLOOKUP(C425,FPT!B:CC,28,0)</f>
        <v>0</v>
      </c>
      <c r="CF425" t="str">
        <f t="shared" si="697"/>
        <v/>
      </c>
      <c r="CG425" t="str">
        <f>VLOOKUP(C425,MOVI!C:DT,29,0)</f>
        <v>TB, CN</v>
      </c>
      <c r="CH425" s="252" t="str">
        <f>VLOOKUP(C425,FPT!B:CF,29,0)</f>
        <v>TB, CN</v>
      </c>
      <c r="CI425" t="str">
        <f t="shared" si="698"/>
        <v/>
      </c>
      <c r="CJ425">
        <f>VLOOKUP(C425,MOVI!C:DT,30,0)</f>
        <v>21</v>
      </c>
      <c r="CK425" s="252">
        <f>VLOOKUP(C425,FPT!B:CI,30,0)</f>
        <v>21</v>
      </c>
      <c r="CL425" t="str">
        <f t="shared" si="699"/>
        <v/>
      </c>
      <c r="CM425">
        <f>VLOOKUP(C425,MOVI!C:DT,31,0)</f>
        <v>15</v>
      </c>
      <c r="CN425" s="252">
        <f>VLOOKUP(C425,FPT!B:CL,31,0)</f>
        <v>15</v>
      </c>
      <c r="CO425" t="str">
        <f t="shared" si="700"/>
        <v/>
      </c>
      <c r="CP425" s="275">
        <f>VLOOKUP(C425,MOVI!C:DT,32,0)</f>
        <v>6</v>
      </c>
      <c r="CQ425" s="275">
        <f>VLOOKUP(C425,FPT!B:CO,32,0)</f>
        <v>6</v>
      </c>
      <c r="CR425" t="str">
        <f t="shared" si="701"/>
        <v/>
      </c>
      <c r="CS425" s="275">
        <f>VLOOKUP(C425,MOVI!C:DT,33,0)</f>
        <v>0</v>
      </c>
      <c r="CT425" s="275">
        <f>VLOOKUP(C425,FPT!B:CR,33,0)</f>
        <v>0</v>
      </c>
      <c r="CU425" t="str">
        <f t="shared" si="702"/>
        <v/>
      </c>
      <c r="CV425" s="275">
        <f>VLOOKUP(C425,MOVI!C:DT,34,0)</f>
        <v>0</v>
      </c>
      <c r="CW425" s="275">
        <f>VLOOKUP(C425,FPT!B:CU,34,0)</f>
        <v>0</v>
      </c>
      <c r="CX425" t="str">
        <f t="shared" si="703"/>
        <v/>
      </c>
      <c r="CY425" s="275">
        <f>VLOOKUP(C425,MOVI!C:DT,35,0)</f>
        <v>21</v>
      </c>
      <c r="CZ425" s="275">
        <f>VLOOKUP(C425,FPT!B:CX,35,0)</f>
        <v>21</v>
      </c>
      <c r="DA425" t="str">
        <f t="shared" si="704"/>
        <v/>
      </c>
      <c r="DB425" s="275">
        <f>VLOOKUP(C425,MOVI!C:DT,36,0)</f>
        <v>0</v>
      </c>
      <c r="DC425" s="275">
        <f>VLOOKUP(C425,FPT!B:DA,36,0)</f>
        <v>0</v>
      </c>
      <c r="DD425" t="str">
        <f t="shared" si="705"/>
        <v/>
      </c>
      <c r="DE425" s="275">
        <f>VLOOKUP(C425,MOVI!C:DT,37,0)</f>
        <v>0</v>
      </c>
      <c r="DF425" s="275">
        <f>VLOOKUP(C425,FPT!B:DD,37,0)</f>
        <v>0</v>
      </c>
      <c r="DG425" t="str">
        <f t="shared" si="706"/>
        <v/>
      </c>
      <c r="DH425" s="275">
        <f>VLOOKUP(C425,MOVI!C:DT,38,0)</f>
        <v>0</v>
      </c>
      <c r="DI425" s="275">
        <f>VLOOKUP(C425,FPT!B:DG,38,0)</f>
        <v>0</v>
      </c>
      <c r="DJ425" t="str">
        <f t="shared" si="707"/>
        <v/>
      </c>
      <c r="DK425" s="275">
        <f>VLOOKUP(C425,MOVI!C:DT,39,0)</f>
        <v>0</v>
      </c>
      <c r="DL425" s="275">
        <f>VLOOKUP(C425,FPT!B:DJ,39,0)</f>
        <v>0</v>
      </c>
      <c r="DM425" t="str">
        <f t="shared" si="708"/>
        <v/>
      </c>
      <c r="DN425" s="275">
        <f>VLOOKUP(C425,MOVI!C:DT,40,0)</f>
        <v>0</v>
      </c>
      <c r="DO425" s="275">
        <f>VLOOKUP(C425,FPT!B:DM,40,0)</f>
        <v>0</v>
      </c>
      <c r="DP425" t="str">
        <f t="shared" si="709"/>
        <v/>
      </c>
      <c r="DQ425" s="275">
        <f>VLOOKUP(C425,MOVI!C:DT,41,0)</f>
        <v>0</v>
      </c>
      <c r="DR425" s="275">
        <f>VLOOKUP(C425,FPT!B:DP,41,0)</f>
        <v>0</v>
      </c>
      <c r="DS425" t="str">
        <f t="shared" si="710"/>
        <v/>
      </c>
      <c r="DT425" s="275">
        <f>VLOOKUP(C425,MOVI!C:DT,42,0)</f>
        <v>100000000</v>
      </c>
      <c r="DU425" s="275">
        <f>ROUND(VLOOKUP(C425,FPT!B:DS,42,0),0)</f>
        <v>100000000</v>
      </c>
      <c r="DV425" t="str">
        <f t="shared" si="711"/>
        <v/>
      </c>
      <c r="DW425" s="275">
        <f>VLOOKUP(C425,MOVI!C:DT,43,0)</f>
        <v>-17640000</v>
      </c>
      <c r="DX425" s="275">
        <f>VLOOKUP(C425,FPT!B:DV,43,0)</f>
        <v>-17640000</v>
      </c>
      <c r="DY425" t="str">
        <f t="shared" si="712"/>
        <v/>
      </c>
      <c r="DZ425" s="275">
        <f>VLOOKUP(C425,MOVI!C:DT,44,0)</f>
        <v>0</v>
      </c>
      <c r="EA425" s="275">
        <f>VLOOKUP(C425,FPT!B:DY,44,0)</f>
        <v>0</v>
      </c>
      <c r="EB425" t="str">
        <f t="shared" si="713"/>
        <v/>
      </c>
      <c r="EC425" s="275">
        <f>VLOOKUP(C425,MOVI!C:DT,45,0)</f>
        <v>82360000</v>
      </c>
      <c r="ED425" s="275">
        <f>ROUND(VLOOKUP(C425,FPT!B:EB,45,0),0)</f>
        <v>82360000</v>
      </c>
      <c r="EE425" t="str">
        <f t="shared" si="714"/>
        <v/>
      </c>
      <c r="EF425" s="275">
        <f>VLOOKUP(C425,MOVI!C:DT,46,0)</f>
        <v>0</v>
      </c>
      <c r="EG425" s="275">
        <f>VLOOKUP(C425,FPT!B:EE,46,0)</f>
        <v>0</v>
      </c>
      <c r="EH425" t="str">
        <f t="shared" si="715"/>
        <v/>
      </c>
      <c r="EI425" s="275">
        <f>VLOOKUP(C425,MOVI!C:DT,47,0)</f>
        <v>0</v>
      </c>
      <c r="EJ425" s="275">
        <f>VLOOKUP(C425,FPT!B:EH,47,0)</f>
        <v>0</v>
      </c>
      <c r="EK425" t="str">
        <f t="shared" si="716"/>
        <v/>
      </c>
      <c r="EL425" s="275">
        <f>VLOOKUP(C425,MOVI!C:DT,48,0)</f>
        <v>0</v>
      </c>
      <c r="EM425" s="275">
        <f>VLOOKUP(C425,FPT!B:EK,48,0)</f>
        <v>0</v>
      </c>
      <c r="EN425" t="str">
        <f t="shared" si="717"/>
        <v/>
      </c>
      <c r="EO425" s="275">
        <f>VLOOKUP(C425,MOVI!C:DT,49,0)</f>
        <v>0</v>
      </c>
      <c r="EP425" s="275">
        <f>VLOOKUP(C425,FPT!B:EN,49,0)</f>
        <v>0</v>
      </c>
      <c r="EQ425" t="str">
        <f t="shared" si="718"/>
        <v/>
      </c>
      <c r="ER425" s="275">
        <f>VLOOKUP(C425,MOVI!C:DT,50,0)</f>
        <v>0</v>
      </c>
      <c r="ES425" s="275">
        <f>VLOOKUP(C425,FPT!B:EQ,50,0)</f>
        <v>0</v>
      </c>
      <c r="ET425" t="str">
        <f t="shared" si="719"/>
        <v/>
      </c>
      <c r="EU425" s="275">
        <f>VLOOKUP(C425,MOVI!C:DT,51,0)</f>
        <v>0</v>
      </c>
      <c r="EV425" s="275">
        <f>VLOOKUP(C425,FPT!B:ET,51,0)</f>
        <v>0</v>
      </c>
      <c r="EW425" t="str">
        <f t="shared" si="720"/>
        <v/>
      </c>
      <c r="EX425" s="275">
        <f>VLOOKUP(C425,MOVI!C:DT,52,0)</f>
        <v>0</v>
      </c>
      <c r="EY425" s="275">
        <f>VLOOKUP(C425,FPT!B:EW,52,0)</f>
        <v>0</v>
      </c>
      <c r="EZ425" t="str">
        <f t="shared" si="721"/>
        <v/>
      </c>
      <c r="FA425" s="275">
        <f>VLOOKUP(C425,MOVI!C:DT,53,0)</f>
        <v>0</v>
      </c>
      <c r="FB425" s="275">
        <f>VLOOKUP(C425,FPT!B:EZ,53,0)</f>
        <v>0</v>
      </c>
      <c r="FC425" t="str">
        <f t="shared" si="722"/>
        <v/>
      </c>
      <c r="FD425" s="275">
        <f>VLOOKUP(C425,MOVI!C:DT,54,0)</f>
        <v>0</v>
      </c>
      <c r="FE425" s="275">
        <f>VLOOKUP(C425,FPT!B:FC,54,0)</f>
        <v>0</v>
      </c>
      <c r="FF425" t="str">
        <f t="shared" si="723"/>
        <v/>
      </c>
      <c r="FG425" s="275">
        <f>VLOOKUP(C425,MOVI!C:DT,55,0)</f>
        <v>0</v>
      </c>
      <c r="FH425" s="275">
        <f>VLOOKUP(C425,FPT!B:FF,55,0)</f>
        <v>0</v>
      </c>
      <c r="FI425" t="str">
        <f t="shared" si="724"/>
        <v/>
      </c>
      <c r="FJ425" s="275">
        <f>VLOOKUP(C425,MOVI!C:DT,56,0)</f>
        <v>0</v>
      </c>
      <c r="FK425" s="275">
        <f>VLOOKUP(C425,FPT!B:FI,56,0)</f>
        <v>0</v>
      </c>
      <c r="FL425" t="str">
        <f t="shared" si="725"/>
        <v/>
      </c>
      <c r="FM425" s="275">
        <f>VLOOKUP(C425,MOVI!C:DT,57,0)</f>
        <v>0</v>
      </c>
      <c r="FN425" s="275">
        <f>VLOOKUP(C425,FPT!B:FL,57,0)</f>
        <v>0</v>
      </c>
      <c r="FO425" t="str">
        <f t="shared" si="726"/>
        <v/>
      </c>
      <c r="FP425" s="275">
        <f>VLOOKUP(C425,MOVI!C:DT,58,0)</f>
        <v>0</v>
      </c>
      <c r="FQ425" s="275">
        <f>VLOOKUP(C425,FPT!B:FO,58,0)</f>
        <v>0</v>
      </c>
      <c r="FR425" t="str">
        <f t="shared" si="727"/>
        <v/>
      </c>
      <c r="FS425" s="275">
        <f>VLOOKUP(C425,MOVI!C:DT,59,0)</f>
        <v>0</v>
      </c>
      <c r="FT425" s="275">
        <f>VLOOKUP(C425,FPT!B:FR,59,0)</f>
        <v>0</v>
      </c>
      <c r="FU425" t="str">
        <f t="shared" si="728"/>
        <v/>
      </c>
      <c r="FV425" s="275">
        <f>VLOOKUP(C425,MOVI!C:DT,60,0)</f>
        <v>0</v>
      </c>
      <c r="FW425" s="275">
        <f>VLOOKUP(C425,FPT!B:FU,60,0)</f>
        <v>0</v>
      </c>
      <c r="FX425" t="str">
        <f t="shared" si="729"/>
        <v/>
      </c>
      <c r="FY425" s="275">
        <f>VLOOKUP(C425,MOVI!C:DT,61,0)</f>
        <v>0</v>
      </c>
      <c r="FZ425" s="275">
        <f>VLOOKUP(C425,FPT!B:FX,61,0)</f>
        <v>0</v>
      </c>
      <c r="GA425" t="str">
        <f t="shared" si="730"/>
        <v/>
      </c>
      <c r="GB425" s="275">
        <f>VLOOKUP(C425,MOVI!C:DT,62,0)</f>
        <v>0</v>
      </c>
      <c r="GC425" s="275">
        <f>VLOOKUP(C425,FPT!B:GA,62,0)</f>
        <v>0</v>
      </c>
      <c r="GD425" t="str">
        <f t="shared" si="731"/>
        <v/>
      </c>
      <c r="GE425" s="275">
        <f>VLOOKUP(C425,MOVI!C:DT,63,0)</f>
        <v>0</v>
      </c>
      <c r="GF425" s="275">
        <f>VLOOKUP(C425,FPT!B:GD,63,0)</f>
        <v>0</v>
      </c>
      <c r="GG425" t="str">
        <f t="shared" si="732"/>
        <v/>
      </c>
      <c r="GH425" s="275">
        <f>VLOOKUP(C425,MOVI!C:DT,64,0)</f>
        <v>0</v>
      </c>
      <c r="GI425" s="275">
        <f>VLOOKUP(C425,FPT!B:GG,64,0)</f>
        <v>0</v>
      </c>
      <c r="GJ425" t="str">
        <f t="shared" si="733"/>
        <v/>
      </c>
      <c r="GK425" s="275">
        <f>VLOOKUP(C425,MOVI!C:DT,65,0)</f>
        <v>0</v>
      </c>
      <c r="GL425" s="275">
        <f>VLOOKUP(C425,FPT!B:GJ,65,0)</f>
        <v>0</v>
      </c>
      <c r="GM425" t="str">
        <f t="shared" si="734"/>
        <v/>
      </c>
      <c r="GN425" s="275">
        <f>VLOOKUP(C425,MOVI!C:DT,66,0)</f>
        <v>0</v>
      </c>
      <c r="GO425" s="275">
        <f>VLOOKUP(C425,FPT!B:GM,66,0)</f>
        <v>0</v>
      </c>
      <c r="GP425" t="str">
        <f t="shared" si="735"/>
        <v/>
      </c>
      <c r="GQ425" s="275">
        <f>VLOOKUP(C425,MOVI!C:DT,67,0)</f>
        <v>0</v>
      </c>
      <c r="GR425" s="275">
        <f>VLOOKUP(C425,FPT!B:GP,67,0)</f>
        <v>0</v>
      </c>
      <c r="GS425" t="str">
        <f t="shared" si="736"/>
        <v/>
      </c>
      <c r="GT425" s="275">
        <f>VLOOKUP(C425,MOVI!C:DT,68,0)</f>
        <v>0</v>
      </c>
      <c r="GU425" s="275">
        <f>VLOOKUP(C425,FPT!B:GS,68,0)</f>
        <v>0</v>
      </c>
      <c r="GV425" t="str">
        <f t="shared" si="737"/>
        <v/>
      </c>
      <c r="GW425" s="275">
        <f>VLOOKUP(C425,MOVI!C:DT,69,0)</f>
        <v>0</v>
      </c>
      <c r="GX425" s="275">
        <f>VLOOKUP(C425,FPT!B:GV,69,0)</f>
        <v>0</v>
      </c>
      <c r="GY425" t="str">
        <f t="shared" si="738"/>
        <v/>
      </c>
      <c r="GZ425" s="275">
        <f>VLOOKUP(C425,MOVI!C:DT,70,0)</f>
        <v>0</v>
      </c>
      <c r="HA425" s="275">
        <f>VLOOKUP(C425,FPT!B:GY,70,0)</f>
        <v>0</v>
      </c>
      <c r="HB425" t="str">
        <f t="shared" si="739"/>
        <v/>
      </c>
      <c r="HC425" s="275">
        <f>VLOOKUP(C425,MOVI!C:DT,71,0)</f>
        <v>82360000</v>
      </c>
      <c r="HD425" s="275">
        <f>ROUND(VLOOKUP(C425,FPT!B:HB,71,0),0)</f>
        <v>82360000</v>
      </c>
      <c r="HE425" t="str">
        <f t="shared" si="740"/>
        <v/>
      </c>
      <c r="HF425" s="275">
        <f>ROUND(VLOOKUP(C425,MOVI!C:DT,72,0),0)</f>
        <v>0</v>
      </c>
      <c r="HG425" s="275">
        <f>ROUND(VLOOKUP(C425,FPT!B:HE,72,0),0)</f>
        <v>0</v>
      </c>
      <c r="HH425" t="str">
        <f t="shared" si="741"/>
        <v/>
      </c>
      <c r="HI425" s="275">
        <f>VLOOKUP(C425,MOVI!C:DT,73,0)</f>
        <v>0</v>
      </c>
      <c r="HJ425" s="275">
        <f>VLOOKUP(C425,FPT!B:HH,73,0)</f>
        <v>0</v>
      </c>
      <c r="HK425" t="str">
        <f t="shared" si="742"/>
        <v/>
      </c>
      <c r="HL425" s="275">
        <f>VLOOKUP(C425,MOVI!C:DT,74,0)</f>
        <v>0</v>
      </c>
      <c r="HM425" s="275">
        <f>VLOOKUP(C425,FPT!B:HK,74,0)</f>
        <v>0</v>
      </c>
      <c r="HN425" t="str">
        <f t="shared" si="743"/>
        <v/>
      </c>
      <c r="HO425" s="275">
        <f>VLOOKUP(C425,MOVI!C:DT,75,0)</f>
        <v>11000000</v>
      </c>
      <c r="HP425" s="275">
        <f>VLOOKUP(C425,FPT!B:HN,75,0)</f>
        <v>11000000</v>
      </c>
      <c r="HQ425" t="str">
        <f t="shared" si="744"/>
        <v/>
      </c>
      <c r="HR425" s="275">
        <f>VLOOKUP(C425,MOVI!C:DT,76,0)</f>
        <v>2</v>
      </c>
      <c r="HS425" s="275">
        <f>VLOOKUP(C425,FPT!B:HQ,76,0)</f>
        <v>2</v>
      </c>
      <c r="HT425" t="str">
        <f t="shared" si="745"/>
        <v/>
      </c>
      <c r="HU425" s="275">
        <f>VLOOKUP(C425,MOVI!C:DT,77,0)</f>
        <v>8800000</v>
      </c>
      <c r="HV425" s="275">
        <f>VLOOKUP(C425,FPT!B:HT,77,0)</f>
        <v>8800000</v>
      </c>
      <c r="HW425" t="str">
        <f t="shared" si="746"/>
        <v/>
      </c>
      <c r="HX425" s="274">
        <f>VLOOKUP(C425,MOVI!C:CB,78,0)</f>
        <v>0</v>
      </c>
      <c r="HY425" s="261">
        <f>VLOOKUP(C425,FPT!$B:$CA,78,0)</f>
        <v>0</v>
      </c>
      <c r="HZ425" t="str">
        <f t="shared" si="747"/>
        <v/>
      </c>
      <c r="IA425" s="275">
        <f>VLOOKUP(C425,MOVI!C:CD,79,0)</f>
        <v>0</v>
      </c>
      <c r="IB425" s="275">
        <f>VLOOKUP(C425,FPT!B:HZ,79,0)</f>
        <v>0</v>
      </c>
      <c r="IC425" t="str">
        <f t="shared" si="748"/>
        <v/>
      </c>
      <c r="ID425" s="275">
        <f>VLOOKUP(C425,MOVI!C:CD,80,0)</f>
        <v>447000</v>
      </c>
      <c r="IE425" s="275">
        <f>VLOOKUP(C425,FPT!B:IC,80,0)</f>
        <v>447000</v>
      </c>
      <c r="IF425" t="str">
        <f t="shared" si="749"/>
        <v/>
      </c>
      <c r="IG425" s="275">
        <f>VLOOKUP(C425,MOVI!C:DT,81,0)</f>
        <v>0</v>
      </c>
      <c r="IH425" s="275">
        <f>VLOOKUP(C425,FPT!B:IF,81,0)</f>
        <v>0</v>
      </c>
      <c r="II425" t="str">
        <f t="shared" si="750"/>
        <v/>
      </c>
      <c r="IJ425" s="275">
        <f>VLOOKUP(C425,MOVI!C:DT,82,0)</f>
        <v>447000</v>
      </c>
      <c r="IK425" s="275">
        <f>VLOOKUP(C425,FPT!B:II,82,0)</f>
        <v>447000</v>
      </c>
      <c r="IL425" t="str">
        <f t="shared" si="751"/>
        <v/>
      </c>
      <c r="IM425" s="275">
        <f>ROUND(VLOOKUP(C425,MOVI!C:DT,83,0),0)</f>
        <v>20247000</v>
      </c>
      <c r="IN425" s="275">
        <f>ROUND(VLOOKUP(C425,FPT!B:IL,83,0),0)</f>
        <v>20247000</v>
      </c>
      <c r="IO425" t="str">
        <f t="shared" si="752"/>
        <v/>
      </c>
      <c r="IP425" s="275">
        <f>VLOOKUP(C425,MOVI!C:DT,84,0)</f>
        <v>62113000</v>
      </c>
      <c r="IQ425" s="275">
        <f>VLOOKUP(C425,FPT!B:IO,84,0)</f>
        <v>62113000</v>
      </c>
      <c r="IR425" t="str">
        <f t="shared" si="753"/>
        <v/>
      </c>
      <c r="IS425" s="275">
        <f>ROUND(VLOOKUP(C425,MOVI!C:DT,85,0),0)</f>
        <v>12783900</v>
      </c>
      <c r="IT425" s="275">
        <f>ROUND(VLOOKUP(C425,FPT!B:IR,85,0),0)</f>
        <v>12783900</v>
      </c>
      <c r="IU425" t="str">
        <f t="shared" si="754"/>
        <v/>
      </c>
      <c r="IV425" s="275">
        <f>VLOOKUP(C425,MOVI!C:DT,86,0)</f>
        <v>0</v>
      </c>
      <c r="IW425" s="275">
        <f>VLOOKUP(C425,FPT!B:IU,86,0)</f>
        <v>0</v>
      </c>
      <c r="IX425" t="str">
        <f t="shared" si="755"/>
        <v/>
      </c>
      <c r="IY425" s="275">
        <f>ROUND(VLOOKUP(C425,MOVI!C:DT,87,0),0)</f>
        <v>12783900</v>
      </c>
      <c r="IZ425" s="275">
        <f>ROUND(VLOOKUP(C425,FPT!B:IX,87,0),0)</f>
        <v>12783900</v>
      </c>
      <c r="JA425" t="str">
        <f t="shared" si="756"/>
        <v/>
      </c>
      <c r="JB425" s="275">
        <f>VLOOKUP(C425,MOVI!C:DT,88,0)</f>
        <v>0</v>
      </c>
      <c r="JC425" s="275">
        <f>VLOOKUP(C425,FPT!B:JA,88,0)</f>
        <v>0</v>
      </c>
      <c r="JD425" t="str">
        <f t="shared" si="757"/>
        <v/>
      </c>
      <c r="JE425" s="275">
        <f>VLOOKUP(C425,MOVI!C:DT,89,0)</f>
        <v>0</v>
      </c>
      <c r="JF425" s="275">
        <f>VLOOKUP(C425,FPT!B:JD,89,0)</f>
        <v>0</v>
      </c>
      <c r="JG425" t="str">
        <f t="shared" si="758"/>
        <v/>
      </c>
      <c r="JH425" s="275">
        <f>VLOOKUP(C425,MOVI!C:DT,90,0)</f>
        <v>0</v>
      </c>
      <c r="JI425" s="275">
        <f>VLOOKUP(C425,FPT!B:JG,90,0)</f>
        <v>0</v>
      </c>
      <c r="JJ425" t="str">
        <f t="shared" si="759"/>
        <v/>
      </c>
      <c r="JK425" s="275">
        <f>VLOOKUP(C425,MOVI!C:DT,91,0)</f>
        <v>0</v>
      </c>
      <c r="JL425" s="275">
        <f>VLOOKUP(C425,FPT!B:JJ,91,0)</f>
        <v>0</v>
      </c>
      <c r="JM425" t="str">
        <f t="shared" si="760"/>
        <v/>
      </c>
      <c r="JN425" s="275">
        <f>VLOOKUP(C425,MOVI!C:DT,92,0)</f>
        <v>0</v>
      </c>
      <c r="JO425" s="275">
        <f>VLOOKUP(C425,FPT!B:JM,92,0)</f>
        <v>0</v>
      </c>
      <c r="JP425" t="str">
        <f t="shared" si="761"/>
        <v/>
      </c>
      <c r="JQ425" s="275">
        <f>VLOOKUP(C425,MOVI!C:DT,93,0)</f>
        <v>0</v>
      </c>
      <c r="JR425" s="275">
        <f>VLOOKUP(C425,FPT!B:JP,93,0)</f>
        <v>0</v>
      </c>
      <c r="JS425" t="str">
        <f t="shared" si="762"/>
        <v/>
      </c>
      <c r="JT425" s="275">
        <f>VLOOKUP(C425,MOVI!C:DT,94,0)</f>
        <v>0</v>
      </c>
      <c r="JU425" s="275">
        <f>VLOOKUP(C425,FPT!B:JS,94,0)</f>
        <v>0</v>
      </c>
      <c r="JV425" t="str">
        <f t="shared" si="763"/>
        <v/>
      </c>
      <c r="JW425" s="275">
        <f>VLOOKUP(C425,MOVI!C:DT,95,0)</f>
        <v>69129100</v>
      </c>
      <c r="JX425" s="275">
        <f>VLOOKUP(C425,FPT!B:JV,95,0)</f>
        <v>69129100</v>
      </c>
      <c r="JY425" t="str">
        <f t="shared" si="764"/>
        <v/>
      </c>
      <c r="JZ425" s="275">
        <f>VLOOKUP(C425,MOVI!C:DT,96,0)</f>
        <v>0</v>
      </c>
      <c r="KA425" s="275">
        <f>VLOOKUP(C425,FPT!B:JY,96,0)</f>
        <v>0</v>
      </c>
      <c r="KB425" t="str">
        <f t="shared" si="765"/>
        <v/>
      </c>
      <c r="KC425" s="275">
        <f>VLOOKUP(C425,MOVI!C:DT,97,0)</f>
        <v>69129100</v>
      </c>
      <c r="KD425" s="275">
        <f>VLOOKUP(C425,FPT!B:KB,97,0)</f>
        <v>69129100</v>
      </c>
      <c r="KE425" t="str">
        <f t="shared" si="766"/>
        <v/>
      </c>
      <c r="KF425" s="275">
        <f>VLOOKUP(C425,MOVI!C:DT,98,0)</f>
        <v>894000</v>
      </c>
      <c r="KG425" s="275">
        <f>VLOOKUP(C425,FPT!B:KE,98,0)</f>
        <v>894000</v>
      </c>
      <c r="KH425" t="str">
        <f t="shared" si="767"/>
        <v/>
      </c>
      <c r="KI425" s="275">
        <f>VLOOKUP(C425,MOVI!C:DT,99,0)</f>
        <v>0</v>
      </c>
      <c r="KJ425" s="275">
        <f>VLOOKUP(C425,FPT!B:KH,99,0)</f>
        <v>0</v>
      </c>
      <c r="KK425" t="str">
        <f t="shared" si="768"/>
        <v/>
      </c>
      <c r="KL425" s="275">
        <f>VLOOKUP(C425,MOVI!C:DT,100,0)</f>
        <v>894000</v>
      </c>
      <c r="KM425" s="275">
        <f>VLOOKUP(C425,FPT!B:KK,100,0)</f>
        <v>894000</v>
      </c>
      <c r="KN425" t="str">
        <f t="shared" si="769"/>
        <v/>
      </c>
      <c r="KO425" s="275">
        <f>VLOOKUP(C425,MOVI!C:DT,101,0)</f>
        <v>0</v>
      </c>
      <c r="KP425" s="275">
        <f>VLOOKUP(C425,FPT!B:KN,101,0)</f>
        <v>0</v>
      </c>
      <c r="KQ425" t="str">
        <f t="shared" si="770"/>
        <v/>
      </c>
      <c r="KR425" s="275">
        <f>VLOOKUP(C425,MOVI!C:DT,102,0)</f>
        <v>0</v>
      </c>
      <c r="KS425" s="275">
        <f>VLOOKUP(C425,FPT!B:KQ,102,0)</f>
        <v>0</v>
      </c>
      <c r="KT425" t="str">
        <f t="shared" si="771"/>
        <v/>
      </c>
      <c r="KU425" s="275">
        <f>VLOOKUP(C425,MOVI!C:DT,103,0)</f>
        <v>1788000</v>
      </c>
      <c r="KV425" s="275">
        <f>VLOOKUP(C425,FPT!B:KT,103,0)</f>
        <v>1788000</v>
      </c>
      <c r="KW425" t="str">
        <f t="shared" si="772"/>
        <v/>
      </c>
      <c r="KX425" s="275">
        <f>VLOOKUP(C425,MOVI!C:DT,104,0)</f>
        <v>2235000</v>
      </c>
      <c r="KY425" s="275">
        <f>VLOOKUP(C425,FPT!B:KW,104,0)</f>
        <v>2235000</v>
      </c>
      <c r="KZ425" t="str">
        <f t="shared" si="773"/>
        <v/>
      </c>
      <c r="LA425" s="275">
        <f>VLOOKUP(C425,MOVI!C:DT,105,0)</f>
        <v>596000</v>
      </c>
      <c r="LB425" s="275">
        <f>VLOOKUP(C425,FPT!B:KZ,105,0)</f>
        <v>596000</v>
      </c>
      <c r="LC425" t="str">
        <f t="shared" si="774"/>
        <v/>
      </c>
      <c r="LD425" s="275">
        <f>VLOOKUP(C425,MOVI!C:DT,106,0)</f>
        <v>84744000</v>
      </c>
      <c r="LE425" s="275">
        <f>VLOOKUP(C425,FPT!B:LC,106,0)</f>
        <v>84744000</v>
      </c>
      <c r="LF425" t="str">
        <f t="shared" si="775"/>
        <v/>
      </c>
      <c r="LG425" s="273">
        <f>VLOOKUP(C425,MOVI!C:DT,107,0)</f>
        <v>0</v>
      </c>
      <c r="LH425" s="273">
        <f>VLOOKUP(C425,FPT!B:LF,107,0)</f>
        <v>0</v>
      </c>
      <c r="LI425" t="str">
        <f t="shared" si="776"/>
        <v/>
      </c>
      <c r="LJ425" t="str">
        <f>VLOOKUP(C425,MOVI!C:DV,108,0)</f>
        <v>Việt PhúSouthBoard of Director</v>
      </c>
      <c r="LK425" s="252" t="str">
        <f>VLOOKUP(C425,FPT!B:LI,108,0)</f>
        <v>Việt PhúSouthBoard of Director</v>
      </c>
      <c r="LL425" t="str">
        <f t="shared" si="777"/>
        <v/>
      </c>
      <c r="LM425" s="275">
        <f>ROUND(VLOOKUP(C425,MOVI!C:DV,109,0),0)</f>
        <v>8333333</v>
      </c>
      <c r="LN425" s="275">
        <f>ROUND(VLOOKUP(C425,FPT!B:LL,109,0),0)</f>
        <v>8333333</v>
      </c>
      <c r="LO425" t="str">
        <f t="shared" si="778"/>
        <v/>
      </c>
      <c r="LP425" t="str">
        <f>VLOOKUP(C425,MOVI!C:DV,110,0)</f>
        <v>HO</v>
      </c>
      <c r="LQ425" s="247" t="str">
        <f>VLOOKUP(C425,FPT!B:LO,110,0)</f>
        <v>HO</v>
      </c>
      <c r="LR425" t="str">
        <f t="shared" si="779"/>
        <v/>
      </c>
      <c r="LS425">
        <f>MOVI!DI420</f>
        <v>18</v>
      </c>
      <c r="LV425">
        <f>MOVI!DJ420</f>
        <v>0</v>
      </c>
      <c r="LW425">
        <f>MOVI!DK420</f>
        <v>0</v>
      </c>
      <c r="LX425">
        <f>MOVI!DL420</f>
        <v>0</v>
      </c>
      <c r="LY425">
        <f>MOVI!DM420</f>
        <v>0</v>
      </c>
      <c r="LZ425">
        <f>MOVI!DN420</f>
        <v>0</v>
      </c>
      <c r="MA425">
        <f>MOVI!DO420</f>
        <v>0</v>
      </c>
      <c r="MB425" t="str">
        <f>MOVI!DP420</f>
        <v/>
      </c>
      <c r="MC425">
        <f>MOVI!DQ420</f>
        <v>0</v>
      </c>
      <c r="MD425">
        <f>MOVI!DR420</f>
        <v>0</v>
      </c>
      <c r="ME425" t="str">
        <f>VLOOKUP(C425,MOVI!C:DV,121,0)</f>
        <v/>
      </c>
      <c r="MF425" s="252"/>
      <c r="MG425" t="str">
        <f t="shared" si="672"/>
        <v/>
      </c>
      <c r="MH425" t="str">
        <f>VLOOKUP(C425,MOVI!C:DT,122,0)</f>
        <v>Việt PhúSouth</v>
      </c>
      <c r="MI425" s="252" t="str">
        <f>VLOOKUP(C425,FPT!B:DS,112,0)</f>
        <v>Việt PhúSouth</v>
      </c>
      <c r="MJ425" t="str">
        <f t="shared" si="780"/>
        <v/>
      </c>
    </row>
    <row r="426" spans="1:348" x14ac:dyDescent="0.25">
      <c r="A426">
        <v>418</v>
      </c>
      <c r="B426" s="75">
        <v>5094</v>
      </c>
      <c r="C426" s="271" t="s">
        <v>930</v>
      </c>
      <c r="D426" t="str">
        <f>VLOOKUP(C426,MOVI!C:D,2,0)</f>
        <v>Paul Gregory Dunne</v>
      </c>
      <c r="E426" t="str">
        <f>VLOOKUP(C426,FPT!B:C,2,0)</f>
        <v>Paul Gregory Dunne</v>
      </c>
      <c r="F426" t="str">
        <f t="shared" si="673"/>
        <v/>
      </c>
      <c r="G426" t="str">
        <f>VLOOKUP(C426,MOVI!C:E,3,0)</f>
        <v>Board of Director</v>
      </c>
      <c r="H426" t="str">
        <f>VLOOKUP(C426,FPT!B:F,3,0)</f>
        <v>Board of Director</v>
      </c>
      <c r="I426" t="str">
        <f t="shared" si="674"/>
        <v/>
      </c>
      <c r="J426" t="str">
        <f>VLOOKUP(C426,MOVI!C:H,4,0)</f>
        <v>CEO Office</v>
      </c>
      <c r="K426" t="str">
        <f>VLOOKUP(C426,FPT!B:I,4,0)</f>
        <v>CEO Office</v>
      </c>
      <c r="L426" t="str">
        <f t="shared" si="675"/>
        <v/>
      </c>
      <c r="M426" t="str">
        <f>VLOOKUP(C426,MOVI!C:DT,5,0)</f>
        <v>C-Suite</v>
      </c>
      <c r="N426" t="str">
        <f>VLOOKUP(C426,FPT!B:L,5,0)</f>
        <v>C-Suite</v>
      </c>
      <c r="O426" t="str">
        <f t="shared" si="676"/>
        <v/>
      </c>
      <c r="P426" t="str">
        <f>VLOOKUP(C426,MOVI!C:DT,6,0)</f>
        <v>Chief Risk Officer</v>
      </c>
      <c r="Q426" t="str">
        <f>VLOOKUP(C426,FPT!B:O,6,0)</f>
        <v>Chief Risk Officer</v>
      </c>
      <c r="R426" t="str">
        <f t="shared" si="677"/>
        <v/>
      </c>
      <c r="S426" t="str">
        <f>VLOOKUP(C426,MOVI!C:DT,7,0)</f>
        <v>South</v>
      </c>
      <c r="T426" t="str">
        <f>VLOOKUP(C426,FPT!B:R,7,0)</f>
        <v>South</v>
      </c>
      <c r="U426" t="str">
        <f t="shared" si="678"/>
        <v/>
      </c>
      <c r="V426" t="str">
        <f>VLOOKUP(C426,MOVI!C:DT,8,0)</f>
        <v>Việt Phú</v>
      </c>
      <c r="W426" t="str">
        <f>VLOOKUP(C426,FPT!B:U,8,0)</f>
        <v>Việt Phú</v>
      </c>
      <c r="X426" t="str">
        <f t="shared" si="679"/>
        <v/>
      </c>
      <c r="Y426" t="str">
        <f>VLOOKUP(C426,MOVI!C:DT,9,0)</f>
        <v>Full-time</v>
      </c>
      <c r="Z426" t="str">
        <f>VLOOKUP(C426,FPT!B:X,9,0)</f>
        <v>Full-time</v>
      </c>
      <c r="AA426" t="str">
        <f t="shared" si="680"/>
        <v/>
      </c>
      <c r="AB426" t="str">
        <f>VLOOKUP(C426,MOVI!C:DT,10,0)</f>
        <v>Permanent</v>
      </c>
      <c r="AC426" t="str">
        <f>VLOOKUP(C426,FPT!B:AA,10,0)</f>
        <v>Permanent</v>
      </c>
      <c r="AD426" t="str">
        <f t="shared" si="681"/>
        <v/>
      </c>
      <c r="AE426" s="247">
        <f>VLOOKUP(C426,MOVI!C:DT,11,0)</f>
        <v>43647</v>
      </c>
      <c r="AF426" s="247">
        <f>VLOOKUP(C426,FPT!B:AD,11,0)</f>
        <v>43647</v>
      </c>
      <c r="AG426" t="str">
        <f t="shared" si="682"/>
        <v/>
      </c>
      <c r="AH426" s="260" t="str">
        <f>VLOOKUP(C426,MOVI!C:DT,12,0)</f>
        <v/>
      </c>
      <c r="AI426" s="260"/>
      <c r="AJ426" t="str">
        <f t="shared" si="782"/>
        <v/>
      </c>
      <c r="AK426">
        <f>VLOOKUP(C426,MOVI!C:DT,13,0)</f>
        <v>0</v>
      </c>
      <c r="AL426" s="247">
        <f>VLOOKUP(C426,FPT!B:AJ,13,0)</f>
        <v>0</v>
      </c>
      <c r="AM426" t="str">
        <f t="shared" si="781"/>
        <v/>
      </c>
      <c r="AN426" s="247">
        <f>VLOOKUP(C426,MOVI!C:DT,14,0)</f>
        <v>0</v>
      </c>
      <c r="AO426" s="247">
        <f>VLOOKUP(C426,FPT!B:AM,14,0)</f>
        <v>0</v>
      </c>
      <c r="AP426" t="str">
        <f t="shared" si="683"/>
        <v/>
      </c>
      <c r="AQ426" t="str">
        <f>VLOOKUP(C426,MOVI!C:DT,15,0)</f>
        <v>LC</v>
      </c>
      <c r="AR426" s="247" t="str">
        <f>VLOOKUP(C426,FPT!B:AP,15,0)</f>
        <v>LC</v>
      </c>
      <c r="AS426" t="str">
        <f t="shared" si="684"/>
        <v/>
      </c>
      <c r="AT426" s="282" t="str">
        <f>VLOOKUP(C426,MOVI!C:DT,16,0)</f>
        <v>LTTP</v>
      </c>
      <c r="AU426" s="247" t="str">
        <f>VLOOKUP(C426,FPT!B:AS,16,0)</f>
        <v>LTTP</v>
      </c>
      <c r="AV426" t="str">
        <f t="shared" si="685"/>
        <v/>
      </c>
      <c r="AW426" t="str">
        <f>VLOOKUP(C426,MOVI!C:DT,17,0)</f>
        <v>E</v>
      </c>
      <c r="AX426" s="247" t="str">
        <f>VLOOKUP(C426,FPT!B:AV,17,0)</f>
        <v>E</v>
      </c>
      <c r="AY426" t="str">
        <f t="shared" si="686"/>
        <v/>
      </c>
      <c r="AZ426">
        <f>VLOOKUP(C426,MOVI!C:DT,18,0)</f>
        <v>0</v>
      </c>
      <c r="BA426" s="247">
        <f>VLOOKUP(C426,FPT!B:AY,18,0)</f>
        <v>0</v>
      </c>
      <c r="BB426" t="str">
        <f t="shared" si="687"/>
        <v/>
      </c>
      <c r="BC426" s="275">
        <f>VLOOKUP(C426,MOVI!C:DT,19,0)</f>
        <v>100000000</v>
      </c>
      <c r="BD426" s="275">
        <f>VLOOKUP(C426,FPT!B:BB,19,0)</f>
        <v>100000000</v>
      </c>
      <c r="BE426" t="str">
        <f t="shared" si="688"/>
        <v/>
      </c>
      <c r="BF426">
        <f>VLOOKUP(C426,MOVI!C:DT,20,0)</f>
        <v>0</v>
      </c>
      <c r="BG426" s="252">
        <f>VLOOKUP(C426,FPT!B:BE,20,0)</f>
        <v>0</v>
      </c>
      <c r="BH426" t="str">
        <f t="shared" si="689"/>
        <v/>
      </c>
      <c r="BI426" s="275">
        <f>VLOOKUP(C426,MOVI!C:DT,21,0)</f>
        <v>100000000</v>
      </c>
      <c r="BJ426" s="275">
        <f>VLOOKUP(C426,FPT!B:BH,21,0)</f>
        <v>100000000</v>
      </c>
      <c r="BK426" t="str">
        <f t="shared" si="690"/>
        <v/>
      </c>
      <c r="BL426" s="275">
        <f>VLOOKUP(C426,MOVI!C:DT,22,0)</f>
        <v>0</v>
      </c>
      <c r="BM426" s="275">
        <f>VLOOKUP(C426,FPT!B:BK,22,0)</f>
        <v>0</v>
      </c>
      <c r="BN426" t="str">
        <f t="shared" si="691"/>
        <v/>
      </c>
      <c r="BO426" s="275">
        <f>VLOOKUP(C426,MOVI!C:DT,23,0)</f>
        <v>0</v>
      </c>
      <c r="BP426" s="275">
        <f>VLOOKUP(C426,FPT!B:BN,23,0)</f>
        <v>0</v>
      </c>
      <c r="BQ426" t="str">
        <f t="shared" si="692"/>
        <v/>
      </c>
      <c r="BR426" s="275">
        <f>VLOOKUP(C426,MOVI!C:DT,24,0)</f>
        <v>0</v>
      </c>
      <c r="BS426" s="275">
        <f>VLOOKUP(C426,FPT!B:BQ,24,0)</f>
        <v>0</v>
      </c>
      <c r="BT426" t="str">
        <f t="shared" si="693"/>
        <v/>
      </c>
      <c r="BU426" s="275">
        <f>VLOOKUP(C426,MOVI!C:DT,25,0)</f>
        <v>0</v>
      </c>
      <c r="BV426" s="275">
        <f>VLOOKUP(C426,FPT!B:BT,25,0)</f>
        <v>0</v>
      </c>
      <c r="BW426" t="str">
        <f t="shared" si="694"/>
        <v/>
      </c>
      <c r="BX426" s="275">
        <f>VLOOKUP(C426,MOVI!C:DT,26,0)</f>
        <v>0</v>
      </c>
      <c r="BY426" s="275">
        <f>VLOOKUP(C426,FPT!B:BW,26,0)</f>
        <v>0</v>
      </c>
      <c r="BZ426" t="str">
        <f t="shared" si="695"/>
        <v/>
      </c>
      <c r="CA426" s="275">
        <f>VLOOKUP(C426,MOVI!C:DT,27,0)</f>
        <v>0</v>
      </c>
      <c r="CB426" s="275">
        <f>VLOOKUP(C426,FPT!B:BZ,27,0)</f>
        <v>0</v>
      </c>
      <c r="CC426" t="str">
        <f t="shared" si="696"/>
        <v/>
      </c>
      <c r="CD426" s="275">
        <f>VLOOKUP(C426,MOVI!C:DT,28,0)</f>
        <v>0</v>
      </c>
      <c r="CE426" s="275">
        <f>VLOOKUP(C426,FPT!B:CC,28,0)</f>
        <v>0</v>
      </c>
      <c r="CF426" t="str">
        <f t="shared" si="697"/>
        <v/>
      </c>
      <c r="CG426" t="str">
        <f>VLOOKUP(C426,MOVI!C:DT,29,0)</f>
        <v>TB, CN</v>
      </c>
      <c r="CH426" s="252" t="str">
        <f>VLOOKUP(C426,FPT!B:CF,29,0)</f>
        <v>TB, CN</v>
      </c>
      <c r="CI426" t="str">
        <f t="shared" si="698"/>
        <v/>
      </c>
      <c r="CJ426">
        <f>VLOOKUP(C426,MOVI!C:DT,30,0)</f>
        <v>21</v>
      </c>
      <c r="CK426" s="252">
        <f>VLOOKUP(C426,FPT!B:CI,30,0)</f>
        <v>21</v>
      </c>
      <c r="CL426" t="str">
        <f t="shared" si="699"/>
        <v/>
      </c>
      <c r="CM426">
        <f>VLOOKUP(C426,MOVI!C:DT,31,0)</f>
        <v>16</v>
      </c>
      <c r="CN426" s="252">
        <f>VLOOKUP(C426,FPT!B:CL,31,0)</f>
        <v>16</v>
      </c>
      <c r="CO426" t="str">
        <f t="shared" si="700"/>
        <v/>
      </c>
      <c r="CP426" s="275">
        <f>VLOOKUP(C426,MOVI!C:DT,32,0)</f>
        <v>5</v>
      </c>
      <c r="CQ426" s="275">
        <f>VLOOKUP(C426,FPT!B:CO,32,0)</f>
        <v>5</v>
      </c>
      <c r="CR426" t="str">
        <f t="shared" si="701"/>
        <v/>
      </c>
      <c r="CS426" s="275">
        <f>VLOOKUP(C426,MOVI!C:DT,33,0)</f>
        <v>0</v>
      </c>
      <c r="CT426" s="275">
        <f>VLOOKUP(C426,FPT!B:CR,33,0)</f>
        <v>0</v>
      </c>
      <c r="CU426" t="str">
        <f t="shared" si="702"/>
        <v/>
      </c>
      <c r="CV426" s="275">
        <f>VLOOKUP(C426,MOVI!C:DT,34,0)</f>
        <v>0</v>
      </c>
      <c r="CW426" s="275">
        <f>VLOOKUP(C426,FPT!B:CU,34,0)</f>
        <v>0</v>
      </c>
      <c r="CX426" t="str">
        <f t="shared" si="703"/>
        <v/>
      </c>
      <c r="CY426" s="275">
        <f>VLOOKUP(C426,MOVI!C:DT,35,0)</f>
        <v>21</v>
      </c>
      <c r="CZ426" s="275">
        <f>VLOOKUP(C426,FPT!B:CX,35,0)</f>
        <v>21</v>
      </c>
      <c r="DA426" t="str">
        <f t="shared" si="704"/>
        <v/>
      </c>
      <c r="DB426" s="275">
        <f>VLOOKUP(C426,MOVI!C:DT,36,0)</f>
        <v>0</v>
      </c>
      <c r="DC426" s="275">
        <f>VLOOKUP(C426,FPT!B:DA,36,0)</f>
        <v>0</v>
      </c>
      <c r="DD426" t="str">
        <f t="shared" si="705"/>
        <v/>
      </c>
      <c r="DE426" s="275">
        <f>VLOOKUP(C426,MOVI!C:DT,37,0)</f>
        <v>0</v>
      </c>
      <c r="DF426" s="275">
        <f>VLOOKUP(C426,FPT!B:DD,37,0)</f>
        <v>0</v>
      </c>
      <c r="DG426" t="str">
        <f t="shared" si="706"/>
        <v/>
      </c>
      <c r="DH426" s="275">
        <f>VLOOKUP(C426,MOVI!C:DT,38,0)</f>
        <v>0</v>
      </c>
      <c r="DI426" s="275">
        <f>VLOOKUP(C426,FPT!B:DG,38,0)</f>
        <v>0</v>
      </c>
      <c r="DJ426" t="str">
        <f t="shared" si="707"/>
        <v/>
      </c>
      <c r="DK426" s="275">
        <f>VLOOKUP(C426,MOVI!C:DT,39,0)</f>
        <v>0</v>
      </c>
      <c r="DL426" s="275">
        <f>VLOOKUP(C426,FPT!B:DJ,39,0)</f>
        <v>0</v>
      </c>
      <c r="DM426" t="str">
        <f t="shared" si="708"/>
        <v/>
      </c>
      <c r="DN426" s="275">
        <f>VLOOKUP(C426,MOVI!C:DT,40,0)</f>
        <v>0</v>
      </c>
      <c r="DO426" s="275">
        <f>VLOOKUP(C426,FPT!B:DM,40,0)</f>
        <v>0</v>
      </c>
      <c r="DP426" t="str">
        <f t="shared" si="709"/>
        <v/>
      </c>
      <c r="DQ426" s="275">
        <f>VLOOKUP(C426,MOVI!C:DT,41,0)</f>
        <v>0</v>
      </c>
      <c r="DR426" s="275">
        <f>VLOOKUP(C426,FPT!B:DP,41,0)</f>
        <v>0</v>
      </c>
      <c r="DS426" t="str">
        <f t="shared" si="710"/>
        <v/>
      </c>
      <c r="DT426" s="275">
        <f>VLOOKUP(C426,MOVI!C:DT,42,0)</f>
        <v>100000000</v>
      </c>
      <c r="DU426" s="275">
        <f>ROUND(VLOOKUP(C426,FPT!B:DS,42,0),0)</f>
        <v>100000000</v>
      </c>
      <c r="DV426" t="str">
        <f t="shared" si="711"/>
        <v/>
      </c>
      <c r="DW426" s="275">
        <f>VLOOKUP(C426,MOVI!C:DT,43,0)</f>
        <v>1360000</v>
      </c>
      <c r="DX426" s="275">
        <f>VLOOKUP(C426,FPT!B:DV,43,0)</f>
        <v>1360000</v>
      </c>
      <c r="DY426" t="str">
        <f t="shared" si="712"/>
        <v/>
      </c>
      <c r="DZ426" s="275">
        <f>VLOOKUP(C426,MOVI!C:DT,44,0)</f>
        <v>0</v>
      </c>
      <c r="EA426" s="275">
        <f>VLOOKUP(C426,FPT!B:DY,44,0)</f>
        <v>0</v>
      </c>
      <c r="EB426" t="str">
        <f t="shared" si="713"/>
        <v/>
      </c>
      <c r="EC426" s="275">
        <f>VLOOKUP(C426,MOVI!C:DT,45,0)</f>
        <v>101360000</v>
      </c>
      <c r="ED426" s="275">
        <f>ROUND(VLOOKUP(C426,FPT!B:EB,45,0),0)</f>
        <v>101360000</v>
      </c>
      <c r="EE426" t="str">
        <f t="shared" si="714"/>
        <v/>
      </c>
      <c r="EF426" s="275">
        <f>VLOOKUP(C426,MOVI!C:DT,46,0)</f>
        <v>0</v>
      </c>
      <c r="EG426" s="275">
        <f>VLOOKUP(C426,FPT!B:EE,46,0)</f>
        <v>0</v>
      </c>
      <c r="EH426" t="str">
        <f t="shared" si="715"/>
        <v/>
      </c>
      <c r="EI426" s="275">
        <f>VLOOKUP(C426,MOVI!C:DT,47,0)</f>
        <v>0</v>
      </c>
      <c r="EJ426" s="275">
        <f>VLOOKUP(C426,FPT!B:EH,47,0)</f>
        <v>0</v>
      </c>
      <c r="EK426" t="str">
        <f t="shared" si="716"/>
        <v/>
      </c>
      <c r="EL426" s="275">
        <f>VLOOKUP(C426,MOVI!C:DT,48,0)</f>
        <v>0</v>
      </c>
      <c r="EM426" s="275">
        <f>VLOOKUP(C426,FPT!B:EK,48,0)</f>
        <v>0</v>
      </c>
      <c r="EN426" t="str">
        <f t="shared" si="717"/>
        <v/>
      </c>
      <c r="EO426" s="275">
        <f>VLOOKUP(C426,MOVI!C:DT,49,0)</f>
        <v>0</v>
      </c>
      <c r="EP426" s="275">
        <f>VLOOKUP(C426,FPT!B:EN,49,0)</f>
        <v>0</v>
      </c>
      <c r="EQ426" t="str">
        <f t="shared" si="718"/>
        <v/>
      </c>
      <c r="ER426" s="275">
        <f>VLOOKUP(C426,MOVI!C:DT,50,0)</f>
        <v>0</v>
      </c>
      <c r="ES426" s="275">
        <f>VLOOKUP(C426,FPT!B:EQ,50,0)</f>
        <v>0</v>
      </c>
      <c r="ET426" t="str">
        <f t="shared" si="719"/>
        <v/>
      </c>
      <c r="EU426" s="275">
        <f>VLOOKUP(C426,MOVI!C:DT,51,0)</f>
        <v>0</v>
      </c>
      <c r="EV426" s="275">
        <f>VLOOKUP(C426,FPT!B:ET,51,0)</f>
        <v>0</v>
      </c>
      <c r="EW426" t="str">
        <f t="shared" si="720"/>
        <v/>
      </c>
      <c r="EX426" s="275">
        <f>VLOOKUP(C426,MOVI!C:DT,52,0)</f>
        <v>0</v>
      </c>
      <c r="EY426" s="275">
        <f>VLOOKUP(C426,FPT!B:EW,52,0)</f>
        <v>0</v>
      </c>
      <c r="EZ426" t="str">
        <f t="shared" si="721"/>
        <v/>
      </c>
      <c r="FA426" s="275">
        <f>VLOOKUP(C426,MOVI!C:DT,53,0)</f>
        <v>0</v>
      </c>
      <c r="FB426" s="275">
        <f>VLOOKUP(C426,FPT!B:EZ,53,0)</f>
        <v>0</v>
      </c>
      <c r="FC426" t="str">
        <f t="shared" si="722"/>
        <v/>
      </c>
      <c r="FD426" s="275">
        <f>VLOOKUP(C426,MOVI!C:DT,54,0)</f>
        <v>0</v>
      </c>
      <c r="FE426" s="275">
        <f>VLOOKUP(C426,FPT!B:FC,54,0)</f>
        <v>0</v>
      </c>
      <c r="FF426" t="str">
        <f t="shared" si="723"/>
        <v/>
      </c>
      <c r="FG426" s="275">
        <f>VLOOKUP(C426,MOVI!C:DT,55,0)</f>
        <v>0</v>
      </c>
      <c r="FH426" s="275">
        <f>VLOOKUP(C426,FPT!B:FF,55,0)</f>
        <v>0</v>
      </c>
      <c r="FI426" t="str">
        <f t="shared" si="724"/>
        <v/>
      </c>
      <c r="FJ426" s="275">
        <f>VLOOKUP(C426,MOVI!C:DT,56,0)</f>
        <v>0</v>
      </c>
      <c r="FK426" s="275">
        <f>VLOOKUP(C426,FPT!B:FI,56,0)</f>
        <v>0</v>
      </c>
      <c r="FL426" t="str">
        <f t="shared" si="725"/>
        <v/>
      </c>
      <c r="FM426" s="275">
        <f>VLOOKUP(C426,MOVI!C:DT,57,0)</f>
        <v>0</v>
      </c>
      <c r="FN426" s="275">
        <f>VLOOKUP(C426,FPT!B:FL,57,0)</f>
        <v>0</v>
      </c>
      <c r="FO426" t="str">
        <f t="shared" si="726"/>
        <v/>
      </c>
      <c r="FP426" s="275">
        <f>VLOOKUP(C426,MOVI!C:DT,58,0)</f>
        <v>0</v>
      </c>
      <c r="FQ426" s="275">
        <f>VLOOKUP(C426,FPT!B:FO,58,0)</f>
        <v>0</v>
      </c>
      <c r="FR426" t="str">
        <f t="shared" si="727"/>
        <v/>
      </c>
      <c r="FS426" s="275">
        <f>VLOOKUP(C426,MOVI!C:DT,59,0)</f>
        <v>0</v>
      </c>
      <c r="FT426" s="275">
        <f>VLOOKUP(C426,FPT!B:FR,59,0)</f>
        <v>0</v>
      </c>
      <c r="FU426" t="str">
        <f t="shared" si="728"/>
        <v/>
      </c>
      <c r="FV426" s="275">
        <f>VLOOKUP(C426,MOVI!C:DT,60,0)</f>
        <v>0</v>
      </c>
      <c r="FW426" s="275">
        <f>VLOOKUP(C426,FPT!B:FU,60,0)</f>
        <v>0</v>
      </c>
      <c r="FX426" t="str">
        <f t="shared" si="729"/>
        <v/>
      </c>
      <c r="FY426" s="275">
        <f>VLOOKUP(C426,MOVI!C:DT,61,0)</f>
        <v>0</v>
      </c>
      <c r="FZ426" s="275">
        <f>VLOOKUP(C426,FPT!B:FX,61,0)</f>
        <v>0</v>
      </c>
      <c r="GA426" t="str">
        <f t="shared" si="730"/>
        <v/>
      </c>
      <c r="GB426" s="275">
        <f>VLOOKUP(C426,MOVI!C:DT,62,0)</f>
        <v>0</v>
      </c>
      <c r="GC426" s="275">
        <f>VLOOKUP(C426,FPT!B:GA,62,0)</f>
        <v>0</v>
      </c>
      <c r="GD426" t="str">
        <f t="shared" si="731"/>
        <v/>
      </c>
      <c r="GE426" s="275">
        <f>VLOOKUP(C426,MOVI!C:DT,63,0)</f>
        <v>0</v>
      </c>
      <c r="GF426" s="275">
        <f>VLOOKUP(C426,FPT!B:GD,63,0)</f>
        <v>0</v>
      </c>
      <c r="GG426" t="str">
        <f t="shared" si="732"/>
        <v/>
      </c>
      <c r="GH426" s="275">
        <f>VLOOKUP(C426,MOVI!C:DT,64,0)</f>
        <v>0</v>
      </c>
      <c r="GI426" s="275">
        <f>VLOOKUP(C426,FPT!B:GG,64,0)</f>
        <v>0</v>
      </c>
      <c r="GJ426" t="str">
        <f t="shared" si="733"/>
        <v/>
      </c>
      <c r="GK426" s="275">
        <f>VLOOKUP(C426,MOVI!C:DT,65,0)</f>
        <v>0</v>
      </c>
      <c r="GL426" s="275">
        <f>VLOOKUP(C426,FPT!B:GJ,65,0)</f>
        <v>0</v>
      </c>
      <c r="GM426" t="str">
        <f t="shared" si="734"/>
        <v/>
      </c>
      <c r="GN426" s="275">
        <f>VLOOKUP(C426,MOVI!C:DT,66,0)</f>
        <v>0</v>
      </c>
      <c r="GO426" s="275">
        <f>VLOOKUP(C426,FPT!B:GM,66,0)</f>
        <v>0</v>
      </c>
      <c r="GP426" t="str">
        <f t="shared" si="735"/>
        <v/>
      </c>
      <c r="GQ426" s="275">
        <f>VLOOKUP(C426,MOVI!C:DT,67,0)</f>
        <v>0</v>
      </c>
      <c r="GR426" s="275">
        <f>VLOOKUP(C426,FPT!B:GP,67,0)</f>
        <v>0</v>
      </c>
      <c r="GS426" t="str">
        <f t="shared" si="736"/>
        <v/>
      </c>
      <c r="GT426" s="275">
        <f>VLOOKUP(C426,MOVI!C:DT,68,0)</f>
        <v>0</v>
      </c>
      <c r="GU426" s="275">
        <f>VLOOKUP(C426,FPT!B:GS,68,0)</f>
        <v>0</v>
      </c>
      <c r="GV426" t="str">
        <f t="shared" si="737"/>
        <v/>
      </c>
      <c r="GW426" s="275">
        <f>VLOOKUP(C426,MOVI!C:DT,69,0)</f>
        <v>0</v>
      </c>
      <c r="GX426" s="275">
        <f>VLOOKUP(C426,FPT!B:GV,69,0)</f>
        <v>0</v>
      </c>
      <c r="GY426" t="str">
        <f t="shared" si="738"/>
        <v/>
      </c>
      <c r="GZ426" s="275">
        <f>VLOOKUP(C426,MOVI!C:DT,70,0)</f>
        <v>0</v>
      </c>
      <c r="HA426" s="275">
        <f>VLOOKUP(C426,FPT!B:GY,70,0)</f>
        <v>0</v>
      </c>
      <c r="HB426" t="str">
        <f t="shared" si="739"/>
        <v/>
      </c>
      <c r="HC426" s="275">
        <f>VLOOKUP(C426,MOVI!C:DT,71,0)</f>
        <v>101360000</v>
      </c>
      <c r="HD426" s="275">
        <f>ROUND(VLOOKUP(C426,FPT!B:HB,71,0),0)</f>
        <v>101360000</v>
      </c>
      <c r="HE426" t="str">
        <f t="shared" si="740"/>
        <v/>
      </c>
      <c r="HF426" s="275">
        <f>ROUND(VLOOKUP(C426,MOVI!C:DT,72,0),0)</f>
        <v>0</v>
      </c>
      <c r="HG426" s="275">
        <f>ROUND(VLOOKUP(C426,FPT!B:HE,72,0),0)</f>
        <v>0</v>
      </c>
      <c r="HH426" t="str">
        <f t="shared" si="741"/>
        <v/>
      </c>
      <c r="HI426" s="275">
        <f>VLOOKUP(C426,MOVI!C:DT,73,0)</f>
        <v>0</v>
      </c>
      <c r="HJ426" s="275">
        <f>VLOOKUP(C426,FPT!B:HH,73,0)</f>
        <v>0</v>
      </c>
      <c r="HK426" t="str">
        <f t="shared" si="742"/>
        <v/>
      </c>
      <c r="HL426" s="275">
        <f>VLOOKUP(C426,MOVI!C:DT,74,0)</f>
        <v>0</v>
      </c>
      <c r="HM426" s="275">
        <f>VLOOKUP(C426,FPT!B:HK,74,0)</f>
        <v>0</v>
      </c>
      <c r="HN426" t="str">
        <f t="shared" si="743"/>
        <v/>
      </c>
      <c r="HO426" s="275">
        <f>VLOOKUP(C426,MOVI!C:DT,75,0)</f>
        <v>11000000</v>
      </c>
      <c r="HP426" s="275">
        <f>VLOOKUP(C426,FPT!B:HN,75,0)</f>
        <v>11000000</v>
      </c>
      <c r="HQ426" t="str">
        <f t="shared" si="744"/>
        <v/>
      </c>
      <c r="HR426" s="275">
        <f>VLOOKUP(C426,MOVI!C:DT,76,0)</f>
        <v>0</v>
      </c>
      <c r="HS426" s="275">
        <f>VLOOKUP(C426,FPT!B:HQ,76,0)</f>
        <v>0</v>
      </c>
      <c r="HT426" t="str">
        <f t="shared" si="745"/>
        <v/>
      </c>
      <c r="HU426" s="275">
        <f>VLOOKUP(C426,MOVI!C:DT,77,0)</f>
        <v>0</v>
      </c>
      <c r="HV426" s="275">
        <f>VLOOKUP(C426,FPT!B:HT,77,0)</f>
        <v>0</v>
      </c>
      <c r="HW426" t="str">
        <f t="shared" si="746"/>
        <v/>
      </c>
      <c r="HX426" s="274">
        <f>VLOOKUP(C426,MOVI!C:CB,78,0)</f>
        <v>0</v>
      </c>
      <c r="HY426" s="261">
        <f>VLOOKUP(C426,FPT!$B:$CA,78,0)</f>
        <v>0</v>
      </c>
      <c r="HZ426" t="str">
        <f t="shared" si="747"/>
        <v/>
      </c>
      <c r="IA426" s="275">
        <f>VLOOKUP(C426,MOVI!C:CD,79,0)</f>
        <v>0</v>
      </c>
      <c r="IB426" s="275">
        <f>VLOOKUP(C426,FPT!B:HZ,79,0)</f>
        <v>0</v>
      </c>
      <c r="IC426" t="str">
        <f t="shared" si="748"/>
        <v/>
      </c>
      <c r="ID426" s="275">
        <f>VLOOKUP(C426,MOVI!C:CD,80,0)</f>
        <v>447000</v>
      </c>
      <c r="IE426" s="275">
        <f>VLOOKUP(C426,FPT!B:IC,80,0)</f>
        <v>447000</v>
      </c>
      <c r="IF426" t="str">
        <f t="shared" si="749"/>
        <v/>
      </c>
      <c r="IG426" s="275">
        <f>VLOOKUP(C426,MOVI!C:DT,81,0)</f>
        <v>0</v>
      </c>
      <c r="IH426" s="275">
        <f>VLOOKUP(C426,FPT!B:IF,81,0)</f>
        <v>0</v>
      </c>
      <c r="II426" t="str">
        <f t="shared" si="750"/>
        <v/>
      </c>
      <c r="IJ426" s="275">
        <f>VLOOKUP(C426,MOVI!C:DT,82,0)</f>
        <v>447000</v>
      </c>
      <c r="IK426" s="275">
        <f>VLOOKUP(C426,FPT!B:II,82,0)</f>
        <v>447000</v>
      </c>
      <c r="IL426" t="str">
        <f t="shared" si="751"/>
        <v/>
      </c>
      <c r="IM426" s="275">
        <f>ROUND(VLOOKUP(C426,MOVI!C:DT,83,0),0)</f>
        <v>11447000</v>
      </c>
      <c r="IN426" s="275">
        <f>ROUND(VLOOKUP(C426,FPT!B:IL,83,0),0)</f>
        <v>11447000</v>
      </c>
      <c r="IO426" t="str">
        <f t="shared" si="752"/>
        <v/>
      </c>
      <c r="IP426" s="275">
        <f>VLOOKUP(C426,MOVI!C:DT,84,0)</f>
        <v>89913000</v>
      </c>
      <c r="IQ426" s="275">
        <f>VLOOKUP(C426,FPT!B:IO,84,0)</f>
        <v>89913000</v>
      </c>
      <c r="IR426" t="str">
        <f t="shared" si="753"/>
        <v/>
      </c>
      <c r="IS426" s="275">
        <f>ROUND(VLOOKUP(C426,MOVI!C:DT,85,0),0)</f>
        <v>21619550</v>
      </c>
      <c r="IT426" s="275">
        <f>ROUND(VLOOKUP(C426,FPT!B:IR,85,0),0)</f>
        <v>21619550</v>
      </c>
      <c r="IU426" t="str">
        <f t="shared" si="754"/>
        <v/>
      </c>
      <c r="IV426" s="275">
        <f>VLOOKUP(C426,MOVI!C:DT,86,0)</f>
        <v>0</v>
      </c>
      <c r="IW426" s="275">
        <f>VLOOKUP(C426,FPT!B:IU,86,0)</f>
        <v>0</v>
      </c>
      <c r="IX426" t="str">
        <f t="shared" si="755"/>
        <v/>
      </c>
      <c r="IY426" s="275">
        <f>ROUND(VLOOKUP(C426,MOVI!C:DT,87,0),0)</f>
        <v>21619550</v>
      </c>
      <c r="IZ426" s="275">
        <f>ROUND(VLOOKUP(C426,FPT!B:IX,87,0),0)</f>
        <v>21619550</v>
      </c>
      <c r="JA426" t="str">
        <f t="shared" si="756"/>
        <v/>
      </c>
      <c r="JB426" s="275">
        <f>VLOOKUP(C426,MOVI!C:DT,88,0)</f>
        <v>0</v>
      </c>
      <c r="JC426" s="275">
        <f>VLOOKUP(C426,FPT!B:JA,88,0)</f>
        <v>0</v>
      </c>
      <c r="JD426" t="str">
        <f t="shared" si="757"/>
        <v/>
      </c>
      <c r="JE426" s="275">
        <f>VLOOKUP(C426,MOVI!C:DT,89,0)</f>
        <v>0</v>
      </c>
      <c r="JF426" s="275">
        <f>VLOOKUP(C426,FPT!B:JD,89,0)</f>
        <v>0</v>
      </c>
      <c r="JG426" t="str">
        <f t="shared" si="758"/>
        <v/>
      </c>
      <c r="JH426" s="275">
        <f>VLOOKUP(C426,MOVI!C:DT,90,0)</f>
        <v>0</v>
      </c>
      <c r="JI426" s="275">
        <f>VLOOKUP(C426,FPT!B:JG,90,0)</f>
        <v>0</v>
      </c>
      <c r="JJ426" t="str">
        <f t="shared" si="759"/>
        <v/>
      </c>
      <c r="JK426" s="275">
        <f>VLOOKUP(C426,MOVI!C:DT,91,0)</f>
        <v>0</v>
      </c>
      <c r="JL426" s="275">
        <f>VLOOKUP(C426,FPT!B:JJ,91,0)</f>
        <v>0</v>
      </c>
      <c r="JM426" t="str">
        <f t="shared" si="760"/>
        <v/>
      </c>
      <c r="JN426" s="275">
        <f>VLOOKUP(C426,MOVI!C:DT,92,0)</f>
        <v>0</v>
      </c>
      <c r="JO426" s="275">
        <f>VLOOKUP(C426,FPT!B:JM,92,0)</f>
        <v>0</v>
      </c>
      <c r="JP426" t="str">
        <f t="shared" si="761"/>
        <v/>
      </c>
      <c r="JQ426" s="275">
        <f>VLOOKUP(C426,MOVI!C:DT,93,0)</f>
        <v>0</v>
      </c>
      <c r="JR426" s="275">
        <f>VLOOKUP(C426,FPT!B:JP,93,0)</f>
        <v>0</v>
      </c>
      <c r="JS426" t="str">
        <f t="shared" si="762"/>
        <v/>
      </c>
      <c r="JT426" s="275">
        <f>VLOOKUP(C426,MOVI!C:DT,94,0)</f>
        <v>0</v>
      </c>
      <c r="JU426" s="275">
        <f>VLOOKUP(C426,FPT!B:JS,94,0)</f>
        <v>0</v>
      </c>
      <c r="JV426" t="str">
        <f t="shared" si="763"/>
        <v/>
      </c>
      <c r="JW426" s="275">
        <f>VLOOKUP(C426,MOVI!C:DT,95,0)</f>
        <v>79293450</v>
      </c>
      <c r="JX426" s="275">
        <f>VLOOKUP(C426,FPT!B:JV,95,0)</f>
        <v>79293450</v>
      </c>
      <c r="JY426" t="str">
        <f t="shared" si="764"/>
        <v/>
      </c>
      <c r="JZ426" s="275">
        <f>VLOOKUP(C426,MOVI!C:DT,96,0)</f>
        <v>0</v>
      </c>
      <c r="KA426" s="275">
        <f>VLOOKUP(C426,FPT!B:JY,96,0)</f>
        <v>0</v>
      </c>
      <c r="KB426" t="str">
        <f t="shared" si="765"/>
        <v/>
      </c>
      <c r="KC426" s="275">
        <f>VLOOKUP(C426,MOVI!C:DT,97,0)</f>
        <v>79293450</v>
      </c>
      <c r="KD426" s="275">
        <f>VLOOKUP(C426,FPT!B:KB,97,0)</f>
        <v>79293450</v>
      </c>
      <c r="KE426" t="str">
        <f t="shared" si="766"/>
        <v/>
      </c>
      <c r="KF426" s="275">
        <f>VLOOKUP(C426,MOVI!C:DT,98,0)</f>
        <v>894000</v>
      </c>
      <c r="KG426" s="275">
        <f>VLOOKUP(C426,FPT!B:KE,98,0)</f>
        <v>894000</v>
      </c>
      <c r="KH426" t="str">
        <f t="shared" si="767"/>
        <v/>
      </c>
      <c r="KI426" s="275">
        <f>VLOOKUP(C426,MOVI!C:DT,99,0)</f>
        <v>0</v>
      </c>
      <c r="KJ426" s="275">
        <f>VLOOKUP(C426,FPT!B:KH,99,0)</f>
        <v>0</v>
      </c>
      <c r="KK426" t="str">
        <f t="shared" si="768"/>
        <v/>
      </c>
      <c r="KL426" s="275">
        <f>VLOOKUP(C426,MOVI!C:DT,100,0)</f>
        <v>894000</v>
      </c>
      <c r="KM426" s="275">
        <f>VLOOKUP(C426,FPT!B:KK,100,0)</f>
        <v>894000</v>
      </c>
      <c r="KN426" t="str">
        <f t="shared" si="769"/>
        <v/>
      </c>
      <c r="KO426" s="275">
        <f>VLOOKUP(C426,MOVI!C:DT,101,0)</f>
        <v>0</v>
      </c>
      <c r="KP426" s="275">
        <f>VLOOKUP(C426,FPT!B:KN,101,0)</f>
        <v>0</v>
      </c>
      <c r="KQ426" t="str">
        <f t="shared" si="770"/>
        <v/>
      </c>
      <c r="KR426" s="275">
        <f>VLOOKUP(C426,MOVI!C:DT,102,0)</f>
        <v>0</v>
      </c>
      <c r="KS426" s="275">
        <f>VLOOKUP(C426,FPT!B:KQ,102,0)</f>
        <v>0</v>
      </c>
      <c r="KT426" t="str">
        <f t="shared" si="771"/>
        <v/>
      </c>
      <c r="KU426" s="275">
        <f>VLOOKUP(C426,MOVI!C:DT,103,0)</f>
        <v>1788000</v>
      </c>
      <c r="KV426" s="275">
        <f>VLOOKUP(C426,FPT!B:KT,103,0)</f>
        <v>1788000</v>
      </c>
      <c r="KW426" t="str">
        <f t="shared" si="772"/>
        <v/>
      </c>
      <c r="KX426" s="275">
        <f>VLOOKUP(C426,MOVI!C:DT,104,0)</f>
        <v>2235000</v>
      </c>
      <c r="KY426" s="275">
        <f>VLOOKUP(C426,FPT!B:KW,104,0)</f>
        <v>2235000</v>
      </c>
      <c r="KZ426" t="str">
        <f t="shared" si="773"/>
        <v/>
      </c>
      <c r="LA426" s="275">
        <f>VLOOKUP(C426,MOVI!C:DT,105,0)</f>
        <v>596000</v>
      </c>
      <c r="LB426" s="275">
        <f>VLOOKUP(C426,FPT!B:KZ,105,0)</f>
        <v>596000</v>
      </c>
      <c r="LC426" t="str">
        <f t="shared" si="774"/>
        <v/>
      </c>
      <c r="LD426" s="275">
        <f>VLOOKUP(C426,MOVI!C:DT,106,0)</f>
        <v>103744000</v>
      </c>
      <c r="LE426" s="275">
        <f>VLOOKUP(C426,FPT!B:LC,106,0)</f>
        <v>103744000</v>
      </c>
      <c r="LF426" t="str">
        <f t="shared" si="775"/>
        <v/>
      </c>
      <c r="LG426" s="273">
        <f>VLOOKUP(C426,MOVI!C:DT,107,0)</f>
        <v>0</v>
      </c>
      <c r="LH426" s="273">
        <f>VLOOKUP(C426,FPT!B:LF,107,0)</f>
        <v>0</v>
      </c>
      <c r="LI426" t="str">
        <f t="shared" si="776"/>
        <v/>
      </c>
      <c r="LJ426" t="str">
        <f>VLOOKUP(C426,MOVI!C:DV,108,0)</f>
        <v>Việt PhúSouthBoard of Director</v>
      </c>
      <c r="LK426" s="252" t="str">
        <f>VLOOKUP(C426,FPT!B:LI,108,0)</f>
        <v>Việt PhúSouthBoard of Director</v>
      </c>
      <c r="LL426" t="str">
        <f t="shared" si="777"/>
        <v/>
      </c>
      <c r="LM426" s="275">
        <f>ROUND(VLOOKUP(C426,MOVI!C:DV,109,0),0)</f>
        <v>8333333</v>
      </c>
      <c r="LN426" s="275">
        <f>ROUND(VLOOKUP(C426,FPT!B:LL,109,0),0)</f>
        <v>8333333</v>
      </c>
      <c r="LO426" t="str">
        <f t="shared" si="778"/>
        <v/>
      </c>
      <c r="LP426" t="str">
        <f>VLOOKUP(C426,MOVI!C:DV,110,0)</f>
        <v>HO</v>
      </c>
      <c r="LQ426" s="247" t="str">
        <f>VLOOKUP(C426,FPT!B:LO,110,0)</f>
        <v>HO</v>
      </c>
      <c r="LR426" t="str">
        <f t="shared" si="779"/>
        <v/>
      </c>
      <c r="LS426">
        <f>MOVI!DI421</f>
        <v>18</v>
      </c>
      <c r="LV426">
        <f>MOVI!DJ421</f>
        <v>0</v>
      </c>
      <c r="LW426">
        <f>MOVI!DK421</f>
        <v>0</v>
      </c>
      <c r="LX426">
        <f>MOVI!DL421</f>
        <v>0</v>
      </c>
      <c r="LY426">
        <f>MOVI!DM421</f>
        <v>0</v>
      </c>
      <c r="LZ426">
        <f>MOVI!DN421</f>
        <v>0</v>
      </c>
      <c r="MA426">
        <f>MOVI!DO421</f>
        <v>0</v>
      </c>
      <c r="MB426" t="str">
        <f>MOVI!DP421</f>
        <v/>
      </c>
      <c r="MC426">
        <f>MOVI!DQ421</f>
        <v>0</v>
      </c>
      <c r="MD426">
        <f>MOVI!DR421</f>
        <v>0</v>
      </c>
      <c r="ME426" t="str">
        <f>VLOOKUP(C426,MOVI!C:DV,121,0)</f>
        <v/>
      </c>
      <c r="MF426" s="252"/>
      <c r="MG426" t="str">
        <f t="shared" si="672"/>
        <v/>
      </c>
      <c r="MH426" t="str">
        <f>VLOOKUP(C426,MOVI!C:DT,122,0)</f>
        <v>Việt PhúSouth</v>
      </c>
      <c r="MI426" s="252" t="str">
        <f>VLOOKUP(C426,FPT!B:DS,112,0)</f>
        <v>Việt PhúSouth</v>
      </c>
      <c r="MJ426" t="str">
        <f t="shared" si="780"/>
        <v/>
      </c>
    </row>
    <row r="427" spans="1:348" x14ac:dyDescent="0.25">
      <c r="A427">
        <v>419</v>
      </c>
      <c r="B427" s="75">
        <v>5068</v>
      </c>
      <c r="C427" s="271" t="s">
        <v>875</v>
      </c>
      <c r="D427" t="str">
        <f>VLOOKUP(C427,MOVI!C:D,2,0)</f>
        <v>Ganesan Sudheer</v>
      </c>
      <c r="E427" t="str">
        <f>VLOOKUP(C427,FPT!B:C,2,0)</f>
        <v>Ganesan Sudheer</v>
      </c>
      <c r="F427" t="str">
        <f t="shared" si="673"/>
        <v/>
      </c>
      <c r="G427" t="str">
        <f>VLOOKUP(C427,MOVI!C:E,3,0)</f>
        <v>Risk</v>
      </c>
      <c r="H427" t="str">
        <f>VLOOKUP(C427,FPT!B:F,3,0)</f>
        <v>Risk</v>
      </c>
      <c r="I427" t="str">
        <f t="shared" si="674"/>
        <v/>
      </c>
      <c r="J427" t="str">
        <f>VLOOKUP(C427,MOVI!C:H,4,0)</f>
        <v>Operational &amp; Enterprise Risk</v>
      </c>
      <c r="K427" t="str">
        <f>VLOOKUP(C427,FPT!B:I,4,0)</f>
        <v>Operational &amp; Enterprise Risk</v>
      </c>
      <c r="L427" t="str">
        <f t="shared" si="675"/>
        <v/>
      </c>
      <c r="M427" t="str">
        <f>VLOOKUP(C427,MOVI!C:DT,5,0)</f>
        <v>HOD</v>
      </c>
      <c r="N427" t="str">
        <f>VLOOKUP(C427,FPT!B:L,5,0)</f>
        <v>HOD</v>
      </c>
      <c r="O427" t="str">
        <f t="shared" si="676"/>
        <v/>
      </c>
      <c r="P427" t="str">
        <f>VLOOKUP(C427,MOVI!C:DT,6,0)</f>
        <v>Head of Operational Risk and Control</v>
      </c>
      <c r="Q427" t="str">
        <f>VLOOKUP(C427,FPT!B:O,6,0)</f>
        <v>Head of Operational Risk and Control</v>
      </c>
      <c r="R427" t="str">
        <f t="shared" si="677"/>
        <v/>
      </c>
      <c r="S427" t="str">
        <f>VLOOKUP(C427,MOVI!C:DT,7,0)</f>
        <v>South</v>
      </c>
      <c r="T427" t="str">
        <f>VLOOKUP(C427,FPT!B:R,7,0)</f>
        <v>South</v>
      </c>
      <c r="U427" t="str">
        <f t="shared" si="678"/>
        <v/>
      </c>
      <c r="V427" t="str">
        <f>VLOOKUP(C427,MOVI!C:DT,8,0)</f>
        <v>Việt Phú</v>
      </c>
      <c r="W427" t="str">
        <f>VLOOKUP(C427,FPT!B:U,8,0)</f>
        <v>Việt Phú</v>
      </c>
      <c r="X427" t="str">
        <f t="shared" si="679"/>
        <v/>
      </c>
      <c r="Y427" t="str">
        <f>VLOOKUP(C427,MOVI!C:DT,9,0)</f>
        <v>Full-time</v>
      </c>
      <c r="Z427" t="str">
        <f>VLOOKUP(C427,FPT!B:X,9,0)</f>
        <v>Full-time</v>
      </c>
      <c r="AA427" t="str">
        <f t="shared" si="680"/>
        <v/>
      </c>
      <c r="AB427" t="str">
        <f>VLOOKUP(C427,MOVI!C:DT,10,0)</f>
        <v>Permanent</v>
      </c>
      <c r="AC427" t="str">
        <f>VLOOKUP(C427,FPT!B:AA,10,0)</f>
        <v>Permanent</v>
      </c>
      <c r="AD427" t="str">
        <f t="shared" si="681"/>
        <v/>
      </c>
      <c r="AE427" s="247">
        <f>VLOOKUP(C427,MOVI!C:DT,11,0)</f>
        <v>43629</v>
      </c>
      <c r="AF427" s="247">
        <f>VLOOKUP(C427,FPT!B:AD,11,0)</f>
        <v>43629</v>
      </c>
      <c r="AG427" t="str">
        <f t="shared" si="682"/>
        <v/>
      </c>
      <c r="AH427" s="260" t="str">
        <f>VLOOKUP(C427,MOVI!C:DT,12,0)</f>
        <v/>
      </c>
      <c r="AI427" s="260"/>
      <c r="AJ427" t="str">
        <f t="shared" si="782"/>
        <v/>
      </c>
      <c r="AK427">
        <f>VLOOKUP(C427,MOVI!C:DT,13,0)</f>
        <v>0</v>
      </c>
      <c r="AL427" s="247">
        <f>VLOOKUP(C427,FPT!B:AJ,13,0)</f>
        <v>0</v>
      </c>
      <c r="AM427" t="str">
        <f t="shared" si="781"/>
        <v/>
      </c>
      <c r="AN427" s="247">
        <f>VLOOKUP(C427,MOVI!C:DT,14,0)</f>
        <v>0</v>
      </c>
      <c r="AO427" s="247">
        <f>VLOOKUP(C427,FPT!B:AM,14,0)</f>
        <v>0</v>
      </c>
      <c r="AP427" t="str">
        <f t="shared" si="683"/>
        <v/>
      </c>
      <c r="AQ427" t="str">
        <f>VLOOKUP(C427,MOVI!C:DT,15,0)</f>
        <v>LC</v>
      </c>
      <c r="AR427" s="247" t="str">
        <f>VLOOKUP(C427,FPT!B:AP,15,0)</f>
        <v>LC</v>
      </c>
      <c r="AS427" t="str">
        <f t="shared" si="684"/>
        <v/>
      </c>
      <c r="AT427" s="282" t="str">
        <f>VLOOKUP(C427,MOVI!C:DT,16,0)</f>
        <v>LTTP</v>
      </c>
      <c r="AU427" s="247" t="str">
        <f>VLOOKUP(C427,FPT!B:AS,16,0)</f>
        <v>LTTP</v>
      </c>
      <c r="AV427" t="str">
        <f t="shared" si="685"/>
        <v/>
      </c>
      <c r="AW427" t="str">
        <f>VLOOKUP(C427,MOVI!C:DT,17,0)</f>
        <v>E</v>
      </c>
      <c r="AX427" s="247" t="str">
        <f>VLOOKUP(C427,FPT!B:AV,17,0)</f>
        <v>E</v>
      </c>
      <c r="AY427" t="str">
        <f t="shared" si="686"/>
        <v/>
      </c>
      <c r="AZ427">
        <f>VLOOKUP(C427,MOVI!C:DT,18,0)</f>
        <v>0</v>
      </c>
      <c r="BA427" s="247">
        <f>VLOOKUP(C427,FPT!B:AY,18,0)</f>
        <v>0</v>
      </c>
      <c r="BB427" t="str">
        <f t="shared" si="687"/>
        <v/>
      </c>
      <c r="BC427" s="275">
        <f>VLOOKUP(C427,MOVI!C:DT,19,0)</f>
        <v>80000000</v>
      </c>
      <c r="BD427" s="275">
        <f>VLOOKUP(C427,FPT!B:BB,19,0)</f>
        <v>80000000</v>
      </c>
      <c r="BE427" t="str">
        <f t="shared" si="688"/>
        <v/>
      </c>
      <c r="BF427">
        <f>VLOOKUP(C427,MOVI!C:DT,20,0)</f>
        <v>0</v>
      </c>
      <c r="BG427" s="252">
        <f>VLOOKUP(C427,FPT!B:BE,20,0)</f>
        <v>0</v>
      </c>
      <c r="BH427" t="str">
        <f t="shared" si="689"/>
        <v/>
      </c>
      <c r="BI427" s="275">
        <f>VLOOKUP(C427,MOVI!C:DT,21,0)</f>
        <v>80000000</v>
      </c>
      <c r="BJ427" s="275">
        <f>VLOOKUP(C427,FPT!B:BH,21,0)</f>
        <v>80000000</v>
      </c>
      <c r="BK427" t="str">
        <f t="shared" si="690"/>
        <v/>
      </c>
      <c r="BL427" s="275">
        <f>VLOOKUP(C427,MOVI!C:DT,22,0)</f>
        <v>0</v>
      </c>
      <c r="BM427" s="275">
        <f>VLOOKUP(C427,FPT!B:BK,22,0)</f>
        <v>0</v>
      </c>
      <c r="BN427" t="str">
        <f t="shared" si="691"/>
        <v/>
      </c>
      <c r="BO427" s="275">
        <f>VLOOKUP(C427,MOVI!C:DT,23,0)</f>
        <v>0</v>
      </c>
      <c r="BP427" s="275">
        <f>VLOOKUP(C427,FPT!B:BN,23,0)</f>
        <v>0</v>
      </c>
      <c r="BQ427" t="str">
        <f t="shared" si="692"/>
        <v/>
      </c>
      <c r="BR427" s="275">
        <f>VLOOKUP(C427,MOVI!C:DT,24,0)</f>
        <v>0</v>
      </c>
      <c r="BS427" s="275">
        <f>VLOOKUP(C427,FPT!B:BQ,24,0)</f>
        <v>0</v>
      </c>
      <c r="BT427" t="str">
        <f t="shared" si="693"/>
        <v/>
      </c>
      <c r="BU427" s="275">
        <f>VLOOKUP(C427,MOVI!C:DT,25,0)</f>
        <v>0</v>
      </c>
      <c r="BV427" s="275">
        <f>VLOOKUP(C427,FPT!B:BT,25,0)</f>
        <v>0</v>
      </c>
      <c r="BW427" t="str">
        <f t="shared" si="694"/>
        <v/>
      </c>
      <c r="BX427" s="275">
        <f>VLOOKUP(C427,MOVI!C:DT,26,0)</f>
        <v>0</v>
      </c>
      <c r="BY427" s="275">
        <f>VLOOKUP(C427,FPT!B:BW,26,0)</f>
        <v>0</v>
      </c>
      <c r="BZ427" t="str">
        <f t="shared" si="695"/>
        <v/>
      </c>
      <c r="CA427" s="275">
        <f>VLOOKUP(C427,MOVI!C:DT,27,0)</f>
        <v>0</v>
      </c>
      <c r="CB427" s="275">
        <f>VLOOKUP(C427,FPT!B:BZ,27,0)</f>
        <v>0</v>
      </c>
      <c r="CC427" t="str">
        <f t="shared" si="696"/>
        <v/>
      </c>
      <c r="CD427" s="275">
        <f>VLOOKUP(C427,MOVI!C:DT,28,0)</f>
        <v>0</v>
      </c>
      <c r="CE427" s="275">
        <f>VLOOKUP(C427,FPT!B:CC,28,0)</f>
        <v>0</v>
      </c>
      <c r="CF427" t="str">
        <f t="shared" si="697"/>
        <v/>
      </c>
      <c r="CG427" t="str">
        <f>VLOOKUP(C427,MOVI!C:DT,29,0)</f>
        <v>TB, CN</v>
      </c>
      <c r="CH427" s="252" t="str">
        <f>VLOOKUP(C427,FPT!B:CF,29,0)</f>
        <v>TB, CN</v>
      </c>
      <c r="CI427" t="str">
        <f t="shared" si="698"/>
        <v/>
      </c>
      <c r="CJ427">
        <f>VLOOKUP(C427,MOVI!C:DT,30,0)</f>
        <v>21</v>
      </c>
      <c r="CK427" s="252">
        <f>VLOOKUP(C427,FPT!B:CI,30,0)</f>
        <v>21</v>
      </c>
      <c r="CL427" t="str">
        <f t="shared" si="699"/>
        <v/>
      </c>
      <c r="CM427">
        <f>VLOOKUP(C427,MOVI!C:DT,31,0)</f>
        <v>16.5</v>
      </c>
      <c r="CN427" s="252">
        <f>VLOOKUP(C427,FPT!B:CL,31,0)</f>
        <v>16.5</v>
      </c>
      <c r="CO427" t="str">
        <f t="shared" si="700"/>
        <v/>
      </c>
      <c r="CP427" s="275">
        <f>VLOOKUP(C427,MOVI!C:DT,32,0)</f>
        <v>4.5</v>
      </c>
      <c r="CQ427" s="275">
        <f>VLOOKUP(C427,FPT!B:CO,32,0)</f>
        <v>4.5</v>
      </c>
      <c r="CR427" t="str">
        <f t="shared" si="701"/>
        <v/>
      </c>
      <c r="CS427" s="275">
        <f>VLOOKUP(C427,MOVI!C:DT,33,0)</f>
        <v>0</v>
      </c>
      <c r="CT427" s="275">
        <f>VLOOKUP(C427,FPT!B:CR,33,0)</f>
        <v>0</v>
      </c>
      <c r="CU427" t="str">
        <f t="shared" si="702"/>
        <v/>
      </c>
      <c r="CV427" s="275">
        <f>VLOOKUP(C427,MOVI!C:DT,34,0)</f>
        <v>0</v>
      </c>
      <c r="CW427" s="275">
        <f>VLOOKUP(C427,FPT!B:CU,34,0)</f>
        <v>0</v>
      </c>
      <c r="CX427" t="str">
        <f t="shared" si="703"/>
        <v/>
      </c>
      <c r="CY427" s="275">
        <f>VLOOKUP(C427,MOVI!C:DT,35,0)</f>
        <v>21</v>
      </c>
      <c r="CZ427" s="275">
        <f>VLOOKUP(C427,FPT!B:CX,35,0)</f>
        <v>21</v>
      </c>
      <c r="DA427" t="str">
        <f t="shared" si="704"/>
        <v/>
      </c>
      <c r="DB427" s="275">
        <f>VLOOKUP(C427,MOVI!C:DT,36,0)</f>
        <v>0</v>
      </c>
      <c r="DC427" s="275">
        <f>VLOOKUP(C427,FPT!B:DA,36,0)</f>
        <v>0</v>
      </c>
      <c r="DD427" t="str">
        <f t="shared" si="705"/>
        <v/>
      </c>
      <c r="DE427" s="275">
        <f>VLOOKUP(C427,MOVI!C:DT,37,0)</f>
        <v>0</v>
      </c>
      <c r="DF427" s="275">
        <f>VLOOKUP(C427,FPT!B:DD,37,0)</f>
        <v>0</v>
      </c>
      <c r="DG427" t="str">
        <f t="shared" si="706"/>
        <v/>
      </c>
      <c r="DH427" s="275">
        <f>VLOOKUP(C427,MOVI!C:DT,38,0)</f>
        <v>0</v>
      </c>
      <c r="DI427" s="275">
        <f>VLOOKUP(C427,FPT!B:DG,38,0)</f>
        <v>0</v>
      </c>
      <c r="DJ427" t="str">
        <f t="shared" si="707"/>
        <v/>
      </c>
      <c r="DK427" s="275">
        <f>VLOOKUP(C427,MOVI!C:DT,39,0)</f>
        <v>0</v>
      </c>
      <c r="DL427" s="275">
        <f>VLOOKUP(C427,FPT!B:DJ,39,0)</f>
        <v>0</v>
      </c>
      <c r="DM427" t="str">
        <f t="shared" si="708"/>
        <v/>
      </c>
      <c r="DN427" s="275">
        <f>VLOOKUP(C427,MOVI!C:DT,40,0)</f>
        <v>0</v>
      </c>
      <c r="DO427" s="275">
        <f>VLOOKUP(C427,FPT!B:DM,40,0)</f>
        <v>0</v>
      </c>
      <c r="DP427" t="str">
        <f t="shared" si="709"/>
        <v/>
      </c>
      <c r="DQ427" s="275">
        <f>VLOOKUP(C427,MOVI!C:DT,41,0)</f>
        <v>0</v>
      </c>
      <c r="DR427" s="275">
        <f>VLOOKUP(C427,FPT!B:DP,41,0)</f>
        <v>0</v>
      </c>
      <c r="DS427" t="str">
        <f t="shared" si="710"/>
        <v/>
      </c>
      <c r="DT427" s="275">
        <f>VLOOKUP(C427,MOVI!C:DT,42,0)</f>
        <v>80000000</v>
      </c>
      <c r="DU427" s="275">
        <f>ROUND(VLOOKUP(C427,FPT!B:DS,42,0),0)</f>
        <v>80000000</v>
      </c>
      <c r="DV427" t="str">
        <f t="shared" si="711"/>
        <v/>
      </c>
      <c r="DW427" s="275">
        <f>VLOOKUP(C427,MOVI!C:DT,43,0)</f>
        <v>1360000</v>
      </c>
      <c r="DX427" s="275">
        <f>VLOOKUP(C427,FPT!B:DV,43,0)</f>
        <v>1360000</v>
      </c>
      <c r="DY427" t="str">
        <f t="shared" si="712"/>
        <v/>
      </c>
      <c r="DZ427" s="275">
        <f>VLOOKUP(C427,MOVI!C:DT,44,0)</f>
        <v>0</v>
      </c>
      <c r="EA427" s="275">
        <f>VLOOKUP(C427,FPT!B:DY,44,0)</f>
        <v>0</v>
      </c>
      <c r="EB427" t="str">
        <f t="shared" si="713"/>
        <v/>
      </c>
      <c r="EC427" s="275">
        <f>VLOOKUP(C427,MOVI!C:DT,45,0)</f>
        <v>81360000</v>
      </c>
      <c r="ED427" s="275">
        <f>ROUND(VLOOKUP(C427,FPT!B:EB,45,0),0)</f>
        <v>81360000</v>
      </c>
      <c r="EE427" t="str">
        <f t="shared" si="714"/>
        <v/>
      </c>
      <c r="EF427" s="275">
        <f>VLOOKUP(C427,MOVI!C:DT,46,0)</f>
        <v>0</v>
      </c>
      <c r="EG427" s="275">
        <f>VLOOKUP(C427,FPT!B:EE,46,0)</f>
        <v>0</v>
      </c>
      <c r="EH427" t="str">
        <f t="shared" si="715"/>
        <v/>
      </c>
      <c r="EI427" s="275">
        <f>VLOOKUP(C427,MOVI!C:DT,47,0)</f>
        <v>0</v>
      </c>
      <c r="EJ427" s="275">
        <f>VLOOKUP(C427,FPT!B:EH,47,0)</f>
        <v>0</v>
      </c>
      <c r="EK427" t="str">
        <f t="shared" si="716"/>
        <v/>
      </c>
      <c r="EL427" s="275">
        <f>VLOOKUP(C427,MOVI!C:DT,48,0)</f>
        <v>0</v>
      </c>
      <c r="EM427" s="275">
        <f>VLOOKUP(C427,FPT!B:EK,48,0)</f>
        <v>0</v>
      </c>
      <c r="EN427" t="str">
        <f t="shared" si="717"/>
        <v/>
      </c>
      <c r="EO427" s="275">
        <f>VLOOKUP(C427,MOVI!C:DT,49,0)</f>
        <v>0</v>
      </c>
      <c r="EP427" s="275">
        <f>VLOOKUP(C427,FPT!B:EN,49,0)</f>
        <v>0</v>
      </c>
      <c r="EQ427" t="str">
        <f t="shared" si="718"/>
        <v/>
      </c>
      <c r="ER427" s="275">
        <f>VLOOKUP(C427,MOVI!C:DT,50,0)</f>
        <v>0</v>
      </c>
      <c r="ES427" s="275">
        <f>VLOOKUP(C427,FPT!B:EQ,50,0)</f>
        <v>0</v>
      </c>
      <c r="ET427" t="str">
        <f t="shared" si="719"/>
        <v/>
      </c>
      <c r="EU427" s="275">
        <f>VLOOKUP(C427,MOVI!C:DT,51,0)</f>
        <v>0</v>
      </c>
      <c r="EV427" s="275">
        <f>VLOOKUP(C427,FPT!B:ET,51,0)</f>
        <v>0</v>
      </c>
      <c r="EW427" t="str">
        <f t="shared" si="720"/>
        <v/>
      </c>
      <c r="EX427" s="275">
        <f>VLOOKUP(C427,MOVI!C:DT,52,0)</f>
        <v>0</v>
      </c>
      <c r="EY427" s="275">
        <f>VLOOKUP(C427,FPT!B:EW,52,0)</f>
        <v>0</v>
      </c>
      <c r="EZ427" t="str">
        <f t="shared" si="721"/>
        <v/>
      </c>
      <c r="FA427" s="275">
        <f>VLOOKUP(C427,MOVI!C:DT,53,0)</f>
        <v>0</v>
      </c>
      <c r="FB427" s="275">
        <f>VLOOKUP(C427,FPT!B:EZ,53,0)</f>
        <v>0</v>
      </c>
      <c r="FC427" t="str">
        <f t="shared" si="722"/>
        <v/>
      </c>
      <c r="FD427" s="275">
        <f>VLOOKUP(C427,MOVI!C:DT,54,0)</f>
        <v>0</v>
      </c>
      <c r="FE427" s="275">
        <f>VLOOKUP(C427,FPT!B:FC,54,0)</f>
        <v>0</v>
      </c>
      <c r="FF427" t="str">
        <f t="shared" si="723"/>
        <v/>
      </c>
      <c r="FG427" s="275">
        <f>VLOOKUP(C427,MOVI!C:DT,55,0)</f>
        <v>0</v>
      </c>
      <c r="FH427" s="275">
        <f>VLOOKUP(C427,FPT!B:FF,55,0)</f>
        <v>0</v>
      </c>
      <c r="FI427" t="str">
        <f t="shared" si="724"/>
        <v/>
      </c>
      <c r="FJ427" s="275">
        <f>VLOOKUP(C427,MOVI!C:DT,56,0)</f>
        <v>0</v>
      </c>
      <c r="FK427" s="275">
        <f>VLOOKUP(C427,FPT!B:FI,56,0)</f>
        <v>0</v>
      </c>
      <c r="FL427" t="str">
        <f t="shared" si="725"/>
        <v/>
      </c>
      <c r="FM427" s="275">
        <f>VLOOKUP(C427,MOVI!C:DT,57,0)</f>
        <v>0</v>
      </c>
      <c r="FN427" s="275">
        <f>VLOOKUP(C427,FPT!B:FL,57,0)</f>
        <v>0</v>
      </c>
      <c r="FO427" t="str">
        <f t="shared" si="726"/>
        <v/>
      </c>
      <c r="FP427" s="275">
        <f>VLOOKUP(C427,MOVI!C:DT,58,0)</f>
        <v>0</v>
      </c>
      <c r="FQ427" s="275">
        <f>VLOOKUP(C427,FPT!B:FO,58,0)</f>
        <v>0</v>
      </c>
      <c r="FR427" t="str">
        <f t="shared" si="727"/>
        <v/>
      </c>
      <c r="FS427" s="275">
        <f>VLOOKUP(C427,MOVI!C:DT,59,0)</f>
        <v>0</v>
      </c>
      <c r="FT427" s="275">
        <f>VLOOKUP(C427,FPT!B:FR,59,0)</f>
        <v>0</v>
      </c>
      <c r="FU427" t="str">
        <f t="shared" si="728"/>
        <v/>
      </c>
      <c r="FV427" s="275">
        <f>VLOOKUP(C427,MOVI!C:DT,60,0)</f>
        <v>0</v>
      </c>
      <c r="FW427" s="275">
        <f>VLOOKUP(C427,FPT!B:FU,60,0)</f>
        <v>0</v>
      </c>
      <c r="FX427" t="str">
        <f t="shared" si="729"/>
        <v/>
      </c>
      <c r="FY427" s="275">
        <f>VLOOKUP(C427,MOVI!C:DT,61,0)</f>
        <v>0</v>
      </c>
      <c r="FZ427" s="275">
        <f>VLOOKUP(C427,FPT!B:FX,61,0)</f>
        <v>0</v>
      </c>
      <c r="GA427" t="str">
        <f t="shared" si="730"/>
        <v/>
      </c>
      <c r="GB427" s="275">
        <f>VLOOKUP(C427,MOVI!C:DT,62,0)</f>
        <v>0</v>
      </c>
      <c r="GC427" s="275">
        <f>VLOOKUP(C427,FPT!B:GA,62,0)</f>
        <v>0</v>
      </c>
      <c r="GD427" t="str">
        <f t="shared" si="731"/>
        <v/>
      </c>
      <c r="GE427" s="275">
        <f>VLOOKUP(C427,MOVI!C:DT,63,0)</f>
        <v>0</v>
      </c>
      <c r="GF427" s="275">
        <f>VLOOKUP(C427,FPT!B:GD,63,0)</f>
        <v>0</v>
      </c>
      <c r="GG427" t="str">
        <f t="shared" si="732"/>
        <v/>
      </c>
      <c r="GH427" s="275">
        <f>VLOOKUP(C427,MOVI!C:DT,64,0)</f>
        <v>0</v>
      </c>
      <c r="GI427" s="275">
        <f>VLOOKUP(C427,FPT!B:GG,64,0)</f>
        <v>0</v>
      </c>
      <c r="GJ427" t="str">
        <f t="shared" si="733"/>
        <v/>
      </c>
      <c r="GK427" s="275">
        <f>VLOOKUP(C427,MOVI!C:DT,65,0)</f>
        <v>0</v>
      </c>
      <c r="GL427" s="275">
        <f>VLOOKUP(C427,FPT!B:GJ,65,0)</f>
        <v>0</v>
      </c>
      <c r="GM427" t="str">
        <f t="shared" si="734"/>
        <v/>
      </c>
      <c r="GN427" s="275">
        <f>VLOOKUP(C427,MOVI!C:DT,66,0)</f>
        <v>0</v>
      </c>
      <c r="GO427" s="275">
        <f>VLOOKUP(C427,FPT!B:GM,66,0)</f>
        <v>0</v>
      </c>
      <c r="GP427" t="str">
        <f t="shared" si="735"/>
        <v/>
      </c>
      <c r="GQ427" s="275">
        <f>VLOOKUP(C427,MOVI!C:DT,67,0)</f>
        <v>0</v>
      </c>
      <c r="GR427" s="275">
        <f>VLOOKUP(C427,FPT!B:GP,67,0)</f>
        <v>0</v>
      </c>
      <c r="GS427" t="str">
        <f t="shared" si="736"/>
        <v/>
      </c>
      <c r="GT427" s="275">
        <f>VLOOKUP(C427,MOVI!C:DT,68,0)</f>
        <v>0</v>
      </c>
      <c r="GU427" s="275">
        <f>VLOOKUP(C427,FPT!B:GS,68,0)</f>
        <v>0</v>
      </c>
      <c r="GV427" t="str">
        <f t="shared" si="737"/>
        <v/>
      </c>
      <c r="GW427" s="275">
        <f>VLOOKUP(C427,MOVI!C:DT,69,0)</f>
        <v>0</v>
      </c>
      <c r="GX427" s="275">
        <f>VLOOKUP(C427,FPT!B:GV,69,0)</f>
        <v>0</v>
      </c>
      <c r="GY427" t="str">
        <f t="shared" si="738"/>
        <v/>
      </c>
      <c r="GZ427" s="275">
        <f>VLOOKUP(C427,MOVI!C:DT,70,0)</f>
        <v>0</v>
      </c>
      <c r="HA427" s="275">
        <f>VLOOKUP(C427,FPT!B:GY,70,0)</f>
        <v>0</v>
      </c>
      <c r="HB427" t="str">
        <f t="shared" si="739"/>
        <v/>
      </c>
      <c r="HC427" s="275">
        <f>VLOOKUP(C427,MOVI!C:DT,71,0)</f>
        <v>81360000</v>
      </c>
      <c r="HD427" s="275">
        <f>ROUND(VLOOKUP(C427,FPT!B:HB,71,0),0)</f>
        <v>81360000</v>
      </c>
      <c r="HE427" t="str">
        <f t="shared" si="740"/>
        <v/>
      </c>
      <c r="HF427" s="275">
        <f>ROUND(VLOOKUP(C427,MOVI!C:DT,72,0),0)</f>
        <v>0</v>
      </c>
      <c r="HG427" s="275">
        <f>ROUND(VLOOKUP(C427,FPT!B:HE,72,0),0)</f>
        <v>0</v>
      </c>
      <c r="HH427" t="str">
        <f t="shared" si="741"/>
        <v/>
      </c>
      <c r="HI427" s="275">
        <f>VLOOKUP(C427,MOVI!C:DT,73,0)</f>
        <v>0</v>
      </c>
      <c r="HJ427" s="275">
        <f>VLOOKUP(C427,FPT!B:HH,73,0)</f>
        <v>0</v>
      </c>
      <c r="HK427" t="str">
        <f t="shared" si="742"/>
        <v/>
      </c>
      <c r="HL427" s="275">
        <f>VLOOKUP(C427,MOVI!C:DT,74,0)</f>
        <v>0</v>
      </c>
      <c r="HM427" s="275">
        <f>VLOOKUP(C427,FPT!B:HK,74,0)</f>
        <v>0</v>
      </c>
      <c r="HN427" t="str">
        <f t="shared" si="743"/>
        <v/>
      </c>
      <c r="HO427" s="275">
        <f>VLOOKUP(C427,MOVI!C:DT,75,0)</f>
        <v>11000000</v>
      </c>
      <c r="HP427" s="275">
        <f>VLOOKUP(C427,FPT!B:HN,75,0)</f>
        <v>11000000</v>
      </c>
      <c r="HQ427" t="str">
        <f t="shared" si="744"/>
        <v/>
      </c>
      <c r="HR427" s="275">
        <f>VLOOKUP(C427,MOVI!C:DT,76,0)</f>
        <v>3</v>
      </c>
      <c r="HS427" s="275">
        <f>VLOOKUP(C427,FPT!B:HQ,76,0)</f>
        <v>3</v>
      </c>
      <c r="HT427" t="str">
        <f t="shared" si="745"/>
        <v/>
      </c>
      <c r="HU427" s="275">
        <f>VLOOKUP(C427,MOVI!C:DT,77,0)</f>
        <v>13200000</v>
      </c>
      <c r="HV427" s="275">
        <f>VLOOKUP(C427,FPT!B:HT,77,0)</f>
        <v>13200000</v>
      </c>
      <c r="HW427" t="str">
        <f t="shared" si="746"/>
        <v/>
      </c>
      <c r="HX427" s="274">
        <f>VLOOKUP(C427,MOVI!C:CB,78,0)</f>
        <v>0</v>
      </c>
      <c r="HY427" s="261">
        <f>VLOOKUP(C427,FPT!$B:$CA,78,0)</f>
        <v>0</v>
      </c>
      <c r="HZ427" t="str">
        <f t="shared" si="747"/>
        <v/>
      </c>
      <c r="IA427" s="275">
        <f>VLOOKUP(C427,MOVI!C:CD,79,0)</f>
        <v>0</v>
      </c>
      <c r="IB427" s="275">
        <f>VLOOKUP(C427,FPT!B:HZ,79,0)</f>
        <v>0</v>
      </c>
      <c r="IC427" t="str">
        <f t="shared" si="748"/>
        <v/>
      </c>
      <c r="ID427" s="275">
        <f>VLOOKUP(C427,MOVI!C:CD,80,0)</f>
        <v>447000</v>
      </c>
      <c r="IE427" s="275">
        <f>VLOOKUP(C427,FPT!B:IC,80,0)</f>
        <v>447000</v>
      </c>
      <c r="IF427" t="str">
        <f t="shared" si="749"/>
        <v/>
      </c>
      <c r="IG427" s="275">
        <f>VLOOKUP(C427,MOVI!C:DT,81,0)</f>
        <v>0</v>
      </c>
      <c r="IH427" s="275">
        <f>VLOOKUP(C427,FPT!B:IF,81,0)</f>
        <v>0</v>
      </c>
      <c r="II427" t="str">
        <f t="shared" si="750"/>
        <v/>
      </c>
      <c r="IJ427" s="275">
        <f>VLOOKUP(C427,MOVI!C:DT,82,0)</f>
        <v>447000</v>
      </c>
      <c r="IK427" s="275">
        <f>VLOOKUP(C427,FPT!B:II,82,0)</f>
        <v>447000</v>
      </c>
      <c r="IL427" t="str">
        <f t="shared" si="751"/>
        <v/>
      </c>
      <c r="IM427" s="275">
        <f>ROUND(VLOOKUP(C427,MOVI!C:DT,83,0),0)</f>
        <v>24647000</v>
      </c>
      <c r="IN427" s="275">
        <f>ROUND(VLOOKUP(C427,FPT!B:IL,83,0),0)</f>
        <v>24647000</v>
      </c>
      <c r="IO427" t="str">
        <f t="shared" si="752"/>
        <v/>
      </c>
      <c r="IP427" s="275">
        <f>VLOOKUP(C427,MOVI!C:DT,84,0)</f>
        <v>56713000</v>
      </c>
      <c r="IQ427" s="275">
        <f>VLOOKUP(C427,FPT!B:IO,84,0)</f>
        <v>56713000</v>
      </c>
      <c r="IR427" t="str">
        <f t="shared" si="753"/>
        <v/>
      </c>
      <c r="IS427" s="275">
        <f>ROUND(VLOOKUP(C427,MOVI!C:DT,85,0),0)</f>
        <v>11163900</v>
      </c>
      <c r="IT427" s="275">
        <f>ROUND(VLOOKUP(C427,FPT!B:IR,85,0),0)</f>
        <v>11163900</v>
      </c>
      <c r="IU427" t="str">
        <f t="shared" si="754"/>
        <v/>
      </c>
      <c r="IV427" s="275">
        <f>VLOOKUP(C427,MOVI!C:DT,86,0)</f>
        <v>0</v>
      </c>
      <c r="IW427" s="275">
        <f>VLOOKUP(C427,FPT!B:IU,86,0)</f>
        <v>0</v>
      </c>
      <c r="IX427" t="str">
        <f t="shared" si="755"/>
        <v/>
      </c>
      <c r="IY427" s="275">
        <f>ROUND(VLOOKUP(C427,MOVI!C:DT,87,0),0)</f>
        <v>11163900</v>
      </c>
      <c r="IZ427" s="275">
        <f>ROUND(VLOOKUP(C427,FPT!B:IX,87,0),0)</f>
        <v>11163900</v>
      </c>
      <c r="JA427" t="str">
        <f t="shared" si="756"/>
        <v/>
      </c>
      <c r="JB427" s="275">
        <f>VLOOKUP(C427,MOVI!C:DT,88,0)</f>
        <v>0</v>
      </c>
      <c r="JC427" s="275">
        <f>VLOOKUP(C427,FPT!B:JA,88,0)</f>
        <v>0</v>
      </c>
      <c r="JD427" t="str">
        <f t="shared" si="757"/>
        <v/>
      </c>
      <c r="JE427" s="275">
        <f>VLOOKUP(C427,MOVI!C:DT,89,0)</f>
        <v>0</v>
      </c>
      <c r="JF427" s="275">
        <f>VLOOKUP(C427,FPT!B:JD,89,0)</f>
        <v>0</v>
      </c>
      <c r="JG427" t="str">
        <f t="shared" si="758"/>
        <v/>
      </c>
      <c r="JH427" s="275">
        <f>VLOOKUP(C427,MOVI!C:DT,90,0)</f>
        <v>0</v>
      </c>
      <c r="JI427" s="275">
        <f>VLOOKUP(C427,FPT!B:JG,90,0)</f>
        <v>0</v>
      </c>
      <c r="JJ427" t="str">
        <f t="shared" si="759"/>
        <v/>
      </c>
      <c r="JK427" s="275">
        <f>VLOOKUP(C427,MOVI!C:DT,91,0)</f>
        <v>0</v>
      </c>
      <c r="JL427" s="275">
        <f>VLOOKUP(C427,FPT!B:JJ,91,0)</f>
        <v>0</v>
      </c>
      <c r="JM427" t="str">
        <f t="shared" si="760"/>
        <v/>
      </c>
      <c r="JN427" s="275">
        <f>VLOOKUP(C427,MOVI!C:DT,92,0)</f>
        <v>0</v>
      </c>
      <c r="JO427" s="275">
        <f>VLOOKUP(C427,FPT!B:JM,92,0)</f>
        <v>0</v>
      </c>
      <c r="JP427" t="str">
        <f t="shared" si="761"/>
        <v/>
      </c>
      <c r="JQ427" s="275">
        <f>VLOOKUP(C427,MOVI!C:DT,93,0)</f>
        <v>0</v>
      </c>
      <c r="JR427" s="275">
        <f>VLOOKUP(C427,FPT!B:JP,93,0)</f>
        <v>0</v>
      </c>
      <c r="JS427" t="str">
        <f t="shared" si="762"/>
        <v/>
      </c>
      <c r="JT427" s="275">
        <f>VLOOKUP(C427,MOVI!C:DT,94,0)</f>
        <v>0</v>
      </c>
      <c r="JU427" s="275">
        <f>VLOOKUP(C427,FPT!B:JS,94,0)</f>
        <v>0</v>
      </c>
      <c r="JV427" t="str">
        <f t="shared" si="763"/>
        <v/>
      </c>
      <c r="JW427" s="275">
        <f>VLOOKUP(C427,MOVI!C:DT,95,0)</f>
        <v>69749100</v>
      </c>
      <c r="JX427" s="275">
        <f>VLOOKUP(C427,FPT!B:JV,95,0)</f>
        <v>69749100</v>
      </c>
      <c r="JY427" t="str">
        <f t="shared" si="764"/>
        <v/>
      </c>
      <c r="JZ427" s="275">
        <f>VLOOKUP(C427,MOVI!C:DT,96,0)</f>
        <v>0</v>
      </c>
      <c r="KA427" s="275">
        <f>VLOOKUP(C427,FPT!B:JY,96,0)</f>
        <v>0</v>
      </c>
      <c r="KB427" t="str">
        <f t="shared" si="765"/>
        <v/>
      </c>
      <c r="KC427" s="275">
        <f>VLOOKUP(C427,MOVI!C:DT,97,0)</f>
        <v>69749100</v>
      </c>
      <c r="KD427" s="275">
        <f>VLOOKUP(C427,FPT!B:KB,97,0)</f>
        <v>69749100</v>
      </c>
      <c r="KE427" t="str">
        <f t="shared" si="766"/>
        <v/>
      </c>
      <c r="KF427" s="275">
        <f>VLOOKUP(C427,MOVI!C:DT,98,0)</f>
        <v>894000</v>
      </c>
      <c r="KG427" s="275">
        <f>VLOOKUP(C427,FPT!B:KE,98,0)</f>
        <v>894000</v>
      </c>
      <c r="KH427" t="str">
        <f t="shared" si="767"/>
        <v/>
      </c>
      <c r="KI427" s="275">
        <f>VLOOKUP(C427,MOVI!C:DT,99,0)</f>
        <v>0</v>
      </c>
      <c r="KJ427" s="275">
        <f>VLOOKUP(C427,FPT!B:KH,99,0)</f>
        <v>0</v>
      </c>
      <c r="KK427" t="str">
        <f t="shared" si="768"/>
        <v/>
      </c>
      <c r="KL427" s="275">
        <f>VLOOKUP(C427,MOVI!C:DT,100,0)</f>
        <v>894000</v>
      </c>
      <c r="KM427" s="275">
        <f>VLOOKUP(C427,FPT!B:KK,100,0)</f>
        <v>894000</v>
      </c>
      <c r="KN427" t="str">
        <f t="shared" si="769"/>
        <v/>
      </c>
      <c r="KO427" s="275">
        <f>VLOOKUP(C427,MOVI!C:DT,101,0)</f>
        <v>0</v>
      </c>
      <c r="KP427" s="275">
        <f>VLOOKUP(C427,FPT!B:KN,101,0)</f>
        <v>0</v>
      </c>
      <c r="KQ427" t="str">
        <f t="shared" si="770"/>
        <v/>
      </c>
      <c r="KR427" s="275">
        <f>VLOOKUP(C427,MOVI!C:DT,102,0)</f>
        <v>0</v>
      </c>
      <c r="KS427" s="275">
        <f>VLOOKUP(C427,FPT!B:KQ,102,0)</f>
        <v>0</v>
      </c>
      <c r="KT427" t="str">
        <f t="shared" si="771"/>
        <v/>
      </c>
      <c r="KU427" s="275">
        <f>VLOOKUP(C427,MOVI!C:DT,103,0)</f>
        <v>1788000</v>
      </c>
      <c r="KV427" s="275">
        <f>VLOOKUP(C427,FPT!B:KT,103,0)</f>
        <v>1788000</v>
      </c>
      <c r="KW427" t="str">
        <f t="shared" si="772"/>
        <v/>
      </c>
      <c r="KX427" s="275">
        <f>VLOOKUP(C427,MOVI!C:DT,104,0)</f>
        <v>2235000</v>
      </c>
      <c r="KY427" s="275">
        <f>VLOOKUP(C427,FPT!B:KW,104,0)</f>
        <v>2235000</v>
      </c>
      <c r="KZ427" t="str">
        <f t="shared" si="773"/>
        <v/>
      </c>
      <c r="LA427" s="275">
        <f>VLOOKUP(C427,MOVI!C:DT,105,0)</f>
        <v>596000</v>
      </c>
      <c r="LB427" s="275">
        <f>VLOOKUP(C427,FPT!B:KZ,105,0)</f>
        <v>596000</v>
      </c>
      <c r="LC427" t="str">
        <f t="shared" si="774"/>
        <v/>
      </c>
      <c r="LD427" s="275">
        <f>VLOOKUP(C427,MOVI!C:DT,106,0)</f>
        <v>83744000</v>
      </c>
      <c r="LE427" s="275">
        <f>VLOOKUP(C427,FPT!B:LC,106,0)</f>
        <v>83744000</v>
      </c>
      <c r="LF427" t="str">
        <f t="shared" si="775"/>
        <v/>
      </c>
      <c r="LG427" s="273">
        <f>VLOOKUP(C427,MOVI!C:DT,107,0)</f>
        <v>0</v>
      </c>
      <c r="LH427" s="273">
        <f>VLOOKUP(C427,FPT!B:LF,107,0)</f>
        <v>0</v>
      </c>
      <c r="LI427" t="str">
        <f t="shared" si="776"/>
        <v/>
      </c>
      <c r="LJ427" t="str">
        <f>VLOOKUP(C427,MOVI!C:DV,108,0)</f>
        <v>Việt PhúSouthRisk</v>
      </c>
      <c r="LK427" s="252" t="str">
        <f>VLOOKUP(C427,FPT!B:LI,108,0)</f>
        <v>Việt PhúSouthRisk</v>
      </c>
      <c r="LL427" t="str">
        <f t="shared" si="777"/>
        <v/>
      </c>
      <c r="LM427" s="275">
        <f>ROUND(VLOOKUP(C427,MOVI!C:DV,109,0),0)</f>
        <v>6666667</v>
      </c>
      <c r="LN427" s="275">
        <f>ROUND(VLOOKUP(C427,FPT!B:LL,109,0),0)</f>
        <v>6666667</v>
      </c>
      <c r="LO427" t="str">
        <f t="shared" si="778"/>
        <v/>
      </c>
      <c r="LP427" t="str">
        <f>VLOOKUP(C427,MOVI!C:DV,110,0)</f>
        <v>HO</v>
      </c>
      <c r="LQ427" s="247" t="str">
        <f>VLOOKUP(C427,FPT!B:LO,110,0)</f>
        <v>HO</v>
      </c>
      <c r="LR427" t="str">
        <f t="shared" si="779"/>
        <v/>
      </c>
      <c r="LS427">
        <f>MOVI!DI422</f>
        <v>18</v>
      </c>
      <c r="LV427">
        <f>MOVI!DJ422</f>
        <v>0</v>
      </c>
      <c r="LW427">
        <f>MOVI!DK422</f>
        <v>0</v>
      </c>
      <c r="LX427">
        <f>MOVI!DL422</f>
        <v>0</v>
      </c>
      <c r="LY427">
        <f>MOVI!DM422</f>
        <v>0</v>
      </c>
      <c r="LZ427">
        <f>MOVI!DN422</f>
        <v>0</v>
      </c>
      <c r="MA427">
        <f>MOVI!DO422</f>
        <v>0</v>
      </c>
      <c r="MB427" t="str">
        <f>MOVI!DP422</f>
        <v/>
      </c>
      <c r="MC427">
        <f>MOVI!DQ422</f>
        <v>0</v>
      </c>
      <c r="MD427">
        <f>MOVI!DR422</f>
        <v>0</v>
      </c>
      <c r="ME427" t="str">
        <f>VLOOKUP(C427,MOVI!C:DV,121,0)</f>
        <v/>
      </c>
      <c r="MF427" s="252"/>
      <c r="MG427" t="str">
        <f t="shared" si="672"/>
        <v/>
      </c>
      <c r="MH427" t="str">
        <f>VLOOKUP(C427,MOVI!C:DT,122,0)</f>
        <v>Việt PhúSouth</v>
      </c>
      <c r="MI427" s="252" t="str">
        <f>VLOOKUP(C427,FPT!B:DS,112,0)</f>
        <v>Việt PhúSouth</v>
      </c>
      <c r="MJ427" t="str">
        <f t="shared" si="780"/>
        <v/>
      </c>
    </row>
    <row r="428" spans="1:348" x14ac:dyDescent="0.25">
      <c r="A428">
        <v>420</v>
      </c>
      <c r="B428" s="75">
        <v>5326</v>
      </c>
      <c r="C428" s="271" t="s">
        <v>931</v>
      </c>
      <c r="D428" t="str">
        <f>VLOOKUP(C428,MOVI!C:D,2,0)</f>
        <v>Labhe Milind</v>
      </c>
      <c r="E428" t="str">
        <f>VLOOKUP(C428,FPT!B:C,2,0)</f>
        <v>Labhe Milind</v>
      </c>
      <c r="F428" t="str">
        <f t="shared" si="673"/>
        <v/>
      </c>
      <c r="G428" t="str">
        <f>VLOOKUP(C428,MOVI!C:E,3,0)</f>
        <v>Board of Director</v>
      </c>
      <c r="H428" t="str">
        <f>VLOOKUP(C428,FPT!B:F,3,0)</f>
        <v>Board of Director</v>
      </c>
      <c r="I428" t="str">
        <f t="shared" si="674"/>
        <v/>
      </c>
      <c r="J428" t="str">
        <f>VLOOKUP(C428,MOVI!C:H,4,0)</f>
        <v>CEO Office</v>
      </c>
      <c r="K428" t="str">
        <f>VLOOKUP(C428,FPT!B:I,4,0)</f>
        <v>CEO Office</v>
      </c>
      <c r="L428" t="str">
        <f t="shared" si="675"/>
        <v/>
      </c>
      <c r="M428" t="str">
        <f>VLOOKUP(C428,MOVI!C:DT,5,0)</f>
        <v>C-Suite</v>
      </c>
      <c r="N428" t="str">
        <f>VLOOKUP(C428,FPT!B:L,5,0)</f>
        <v>C-Suite</v>
      </c>
      <c r="O428" t="str">
        <f t="shared" si="676"/>
        <v/>
      </c>
      <c r="P428" t="str">
        <f>VLOOKUP(C428,MOVI!C:DT,6,0)</f>
        <v>Chief Operating Officer</v>
      </c>
      <c r="Q428" t="str">
        <f>VLOOKUP(C428,FPT!B:O,6,0)</f>
        <v>Chief Operating Officer</v>
      </c>
      <c r="R428" t="str">
        <f t="shared" si="677"/>
        <v/>
      </c>
      <c r="S428" t="str">
        <f>VLOOKUP(C428,MOVI!C:DT,7,0)</f>
        <v>South</v>
      </c>
      <c r="T428" t="str">
        <f>VLOOKUP(C428,FPT!B:R,7,0)</f>
        <v>South</v>
      </c>
      <c r="U428" t="str">
        <f t="shared" si="678"/>
        <v/>
      </c>
      <c r="V428" t="str">
        <f>VLOOKUP(C428,MOVI!C:DT,8,0)</f>
        <v>Việt Phú</v>
      </c>
      <c r="W428" t="str">
        <f>VLOOKUP(C428,FPT!B:U,8,0)</f>
        <v>Việt Phú</v>
      </c>
      <c r="X428" t="str">
        <f t="shared" si="679"/>
        <v/>
      </c>
      <c r="Y428" t="str">
        <f>VLOOKUP(C428,MOVI!C:DT,9,0)</f>
        <v>Full-time</v>
      </c>
      <c r="Z428" t="str">
        <f>VLOOKUP(C428,FPT!B:X,9,0)</f>
        <v>Full-time</v>
      </c>
      <c r="AA428" t="str">
        <f t="shared" si="680"/>
        <v/>
      </c>
      <c r="AB428" t="str">
        <f>VLOOKUP(C428,MOVI!C:DT,10,0)</f>
        <v>Permanent</v>
      </c>
      <c r="AC428" t="str">
        <f>VLOOKUP(C428,FPT!B:AA,10,0)</f>
        <v>Permanent</v>
      </c>
      <c r="AD428" t="str">
        <f t="shared" si="681"/>
        <v/>
      </c>
      <c r="AE428" s="247">
        <f>VLOOKUP(C428,MOVI!C:DT,11,0)</f>
        <v>43753</v>
      </c>
      <c r="AF428" s="247">
        <f>VLOOKUP(C428,FPT!B:AD,11,0)</f>
        <v>43753</v>
      </c>
      <c r="AG428" t="str">
        <f t="shared" si="682"/>
        <v/>
      </c>
      <c r="AH428" s="260" t="str">
        <f>VLOOKUP(C428,MOVI!C:DT,12,0)</f>
        <v/>
      </c>
      <c r="AI428" s="260"/>
      <c r="AJ428" t="str">
        <f t="shared" si="782"/>
        <v/>
      </c>
      <c r="AK428">
        <f>VLOOKUP(C428,MOVI!C:DT,13,0)</f>
        <v>0</v>
      </c>
      <c r="AL428" s="247">
        <f>VLOOKUP(C428,FPT!B:AJ,13,0)</f>
        <v>0</v>
      </c>
      <c r="AM428" t="str">
        <f t="shared" si="781"/>
        <v/>
      </c>
      <c r="AN428" s="247">
        <f>VLOOKUP(C428,MOVI!C:DT,14,0)</f>
        <v>0</v>
      </c>
      <c r="AO428" s="247">
        <f>VLOOKUP(C428,FPT!B:AM,14,0)</f>
        <v>0</v>
      </c>
      <c r="AP428" t="str">
        <f t="shared" si="683"/>
        <v/>
      </c>
      <c r="AQ428" t="str">
        <f>VLOOKUP(C428,MOVI!C:DT,15,0)</f>
        <v>LC</v>
      </c>
      <c r="AR428" s="247" t="str">
        <f>VLOOKUP(C428,FPT!B:AP,15,0)</f>
        <v>LC</v>
      </c>
      <c r="AS428" t="str">
        <f t="shared" si="684"/>
        <v/>
      </c>
      <c r="AT428" s="282" t="str">
        <f>VLOOKUP(C428,MOVI!C:DT,16,0)</f>
        <v>LTTP</v>
      </c>
      <c r="AU428" s="247" t="str">
        <f>VLOOKUP(C428,FPT!B:AS,16,0)</f>
        <v>LTTP</v>
      </c>
      <c r="AV428" t="str">
        <f t="shared" si="685"/>
        <v/>
      </c>
      <c r="AW428" t="str">
        <f>VLOOKUP(C428,MOVI!C:DT,17,0)</f>
        <v>E</v>
      </c>
      <c r="AX428" s="247" t="str">
        <f>VLOOKUP(C428,FPT!B:AV,17,0)</f>
        <v>E</v>
      </c>
      <c r="AY428" t="str">
        <f t="shared" si="686"/>
        <v/>
      </c>
      <c r="AZ428">
        <f>VLOOKUP(C428,MOVI!C:DT,18,0)</f>
        <v>0</v>
      </c>
      <c r="BA428" s="247">
        <f>VLOOKUP(C428,FPT!B:AY,18,0)</f>
        <v>0</v>
      </c>
      <c r="BB428" t="str">
        <f t="shared" si="687"/>
        <v/>
      </c>
      <c r="BC428" s="275">
        <f>VLOOKUP(C428,MOVI!C:DT,19,0)</f>
        <v>100000000</v>
      </c>
      <c r="BD428" s="275">
        <f>VLOOKUP(C428,FPT!B:BB,19,0)</f>
        <v>100000000</v>
      </c>
      <c r="BE428" t="str">
        <f t="shared" si="688"/>
        <v/>
      </c>
      <c r="BF428">
        <f>VLOOKUP(C428,MOVI!C:DT,20,0)</f>
        <v>0</v>
      </c>
      <c r="BG428" s="252">
        <f>VLOOKUP(C428,FPT!B:BE,20,0)</f>
        <v>0</v>
      </c>
      <c r="BH428" t="str">
        <f t="shared" si="689"/>
        <v/>
      </c>
      <c r="BI428" s="275">
        <f>VLOOKUP(C428,MOVI!C:DT,21,0)</f>
        <v>100000000</v>
      </c>
      <c r="BJ428" s="275">
        <f>VLOOKUP(C428,FPT!B:BH,21,0)</f>
        <v>100000000</v>
      </c>
      <c r="BK428" t="str">
        <f t="shared" si="690"/>
        <v/>
      </c>
      <c r="BL428" s="275">
        <f>VLOOKUP(C428,MOVI!C:DT,22,0)</f>
        <v>0</v>
      </c>
      <c r="BM428" s="275">
        <f>VLOOKUP(C428,FPT!B:BK,22,0)</f>
        <v>0</v>
      </c>
      <c r="BN428" t="str">
        <f t="shared" si="691"/>
        <v/>
      </c>
      <c r="BO428" s="275">
        <f>VLOOKUP(C428,MOVI!C:DT,23,0)</f>
        <v>0</v>
      </c>
      <c r="BP428" s="275">
        <f>VLOOKUP(C428,FPT!B:BN,23,0)</f>
        <v>0</v>
      </c>
      <c r="BQ428" t="str">
        <f t="shared" si="692"/>
        <v/>
      </c>
      <c r="BR428" s="275">
        <f>VLOOKUP(C428,MOVI!C:DT,24,0)</f>
        <v>0</v>
      </c>
      <c r="BS428" s="275">
        <f>VLOOKUP(C428,FPT!B:BQ,24,0)</f>
        <v>0</v>
      </c>
      <c r="BT428" t="str">
        <f t="shared" si="693"/>
        <v/>
      </c>
      <c r="BU428" s="275">
        <f>VLOOKUP(C428,MOVI!C:DT,25,0)</f>
        <v>0</v>
      </c>
      <c r="BV428" s="275">
        <f>VLOOKUP(C428,FPT!B:BT,25,0)</f>
        <v>0</v>
      </c>
      <c r="BW428" t="str">
        <f t="shared" si="694"/>
        <v/>
      </c>
      <c r="BX428" s="275">
        <f>VLOOKUP(C428,MOVI!C:DT,26,0)</f>
        <v>0</v>
      </c>
      <c r="BY428" s="275">
        <f>VLOOKUP(C428,FPT!B:BW,26,0)</f>
        <v>0</v>
      </c>
      <c r="BZ428" t="str">
        <f t="shared" si="695"/>
        <v/>
      </c>
      <c r="CA428" s="275">
        <f>VLOOKUP(C428,MOVI!C:DT,27,0)</f>
        <v>0</v>
      </c>
      <c r="CB428" s="275">
        <f>VLOOKUP(C428,FPT!B:BZ,27,0)</f>
        <v>0</v>
      </c>
      <c r="CC428" t="str">
        <f t="shared" si="696"/>
        <v/>
      </c>
      <c r="CD428" s="275">
        <f>VLOOKUP(C428,MOVI!C:DT,28,0)</f>
        <v>0</v>
      </c>
      <c r="CE428" s="275">
        <f>VLOOKUP(C428,FPT!B:CC,28,0)</f>
        <v>0</v>
      </c>
      <c r="CF428" t="str">
        <f t="shared" si="697"/>
        <v/>
      </c>
      <c r="CG428" t="str">
        <f>VLOOKUP(C428,MOVI!C:DT,29,0)</f>
        <v>TB, CN</v>
      </c>
      <c r="CH428" s="252" t="str">
        <f>VLOOKUP(C428,FPT!B:CF,29,0)</f>
        <v>TB, CN</v>
      </c>
      <c r="CI428" t="str">
        <f t="shared" si="698"/>
        <v/>
      </c>
      <c r="CJ428">
        <f>VLOOKUP(C428,MOVI!C:DT,30,0)</f>
        <v>21</v>
      </c>
      <c r="CK428" s="252">
        <f>VLOOKUP(C428,FPT!B:CI,30,0)</f>
        <v>21</v>
      </c>
      <c r="CL428" t="str">
        <f t="shared" si="699"/>
        <v/>
      </c>
      <c r="CM428">
        <f>VLOOKUP(C428,MOVI!C:DT,31,0)</f>
        <v>5</v>
      </c>
      <c r="CN428" s="252">
        <f>VLOOKUP(C428,FPT!B:CL,31,0)</f>
        <v>5</v>
      </c>
      <c r="CO428" t="str">
        <f t="shared" si="700"/>
        <v/>
      </c>
      <c r="CP428" s="275">
        <f>VLOOKUP(C428,MOVI!C:DT,32,0)</f>
        <v>16</v>
      </c>
      <c r="CQ428" s="275">
        <f>VLOOKUP(C428,FPT!B:CO,32,0)</f>
        <v>16</v>
      </c>
      <c r="CR428" t="str">
        <f t="shared" si="701"/>
        <v/>
      </c>
      <c r="CS428" s="275">
        <f>VLOOKUP(C428,MOVI!C:DT,33,0)</f>
        <v>0</v>
      </c>
      <c r="CT428" s="275">
        <f>VLOOKUP(C428,FPT!B:CR,33,0)</f>
        <v>0</v>
      </c>
      <c r="CU428" t="str">
        <f t="shared" si="702"/>
        <v/>
      </c>
      <c r="CV428" s="275">
        <f>VLOOKUP(C428,MOVI!C:DT,34,0)</f>
        <v>0</v>
      </c>
      <c r="CW428" s="275">
        <f>VLOOKUP(C428,FPT!B:CU,34,0)</f>
        <v>0</v>
      </c>
      <c r="CX428" t="str">
        <f t="shared" si="703"/>
        <v/>
      </c>
      <c r="CY428" s="275">
        <f>VLOOKUP(C428,MOVI!C:DT,35,0)</f>
        <v>21</v>
      </c>
      <c r="CZ428" s="275">
        <f>VLOOKUP(C428,FPT!B:CX,35,0)</f>
        <v>21</v>
      </c>
      <c r="DA428" t="str">
        <f t="shared" si="704"/>
        <v/>
      </c>
      <c r="DB428" s="275">
        <f>VLOOKUP(C428,MOVI!C:DT,36,0)</f>
        <v>0</v>
      </c>
      <c r="DC428" s="275">
        <f>VLOOKUP(C428,FPT!B:DA,36,0)</f>
        <v>0</v>
      </c>
      <c r="DD428" t="str">
        <f t="shared" si="705"/>
        <v/>
      </c>
      <c r="DE428" s="275">
        <f>VLOOKUP(C428,MOVI!C:DT,37,0)</f>
        <v>0</v>
      </c>
      <c r="DF428" s="275">
        <f>VLOOKUP(C428,FPT!B:DD,37,0)</f>
        <v>0</v>
      </c>
      <c r="DG428" t="str">
        <f t="shared" si="706"/>
        <v/>
      </c>
      <c r="DH428" s="275">
        <f>VLOOKUP(C428,MOVI!C:DT,38,0)</f>
        <v>0</v>
      </c>
      <c r="DI428" s="275">
        <f>VLOOKUP(C428,FPT!B:DG,38,0)</f>
        <v>0</v>
      </c>
      <c r="DJ428" t="str">
        <f t="shared" si="707"/>
        <v/>
      </c>
      <c r="DK428" s="275">
        <f>VLOOKUP(C428,MOVI!C:DT,39,0)</f>
        <v>0</v>
      </c>
      <c r="DL428" s="275">
        <f>VLOOKUP(C428,FPT!B:DJ,39,0)</f>
        <v>0</v>
      </c>
      <c r="DM428" t="str">
        <f t="shared" si="708"/>
        <v/>
      </c>
      <c r="DN428" s="275">
        <f>VLOOKUP(C428,MOVI!C:DT,40,0)</f>
        <v>0</v>
      </c>
      <c r="DO428" s="275">
        <f>VLOOKUP(C428,FPT!B:DM,40,0)</f>
        <v>0</v>
      </c>
      <c r="DP428" t="str">
        <f t="shared" si="709"/>
        <v/>
      </c>
      <c r="DQ428" s="275">
        <f>VLOOKUP(C428,MOVI!C:DT,41,0)</f>
        <v>0</v>
      </c>
      <c r="DR428" s="275">
        <f>VLOOKUP(C428,FPT!B:DP,41,0)</f>
        <v>0</v>
      </c>
      <c r="DS428" t="str">
        <f t="shared" si="710"/>
        <v/>
      </c>
      <c r="DT428" s="275">
        <f>VLOOKUP(C428,MOVI!C:DT,42,0)</f>
        <v>100000000</v>
      </c>
      <c r="DU428" s="275">
        <f>ROUND(VLOOKUP(C428,FPT!B:DS,42,0),0)</f>
        <v>100000000</v>
      </c>
      <c r="DV428" t="str">
        <f t="shared" si="711"/>
        <v/>
      </c>
      <c r="DW428" s="275">
        <f>VLOOKUP(C428,MOVI!C:DT,43,0)</f>
        <v>407619</v>
      </c>
      <c r="DX428" s="275">
        <f>VLOOKUP(C428,FPT!B:DV,43,0)</f>
        <v>407619</v>
      </c>
      <c r="DY428" t="str">
        <f t="shared" si="712"/>
        <v/>
      </c>
      <c r="DZ428" s="275">
        <f>VLOOKUP(C428,MOVI!C:DT,44,0)</f>
        <v>0</v>
      </c>
      <c r="EA428" s="275">
        <f>VLOOKUP(C428,FPT!B:DY,44,0)</f>
        <v>0</v>
      </c>
      <c r="EB428" t="str">
        <f t="shared" si="713"/>
        <v/>
      </c>
      <c r="EC428" s="275">
        <f>VLOOKUP(C428,MOVI!C:DT,45,0)</f>
        <v>100407619</v>
      </c>
      <c r="ED428" s="275">
        <f>ROUND(VLOOKUP(C428,FPT!B:EB,45,0),0)</f>
        <v>100407619</v>
      </c>
      <c r="EE428" t="str">
        <f t="shared" si="714"/>
        <v/>
      </c>
      <c r="EF428" s="275">
        <f>VLOOKUP(C428,MOVI!C:DT,46,0)</f>
        <v>0</v>
      </c>
      <c r="EG428" s="275">
        <f>VLOOKUP(C428,FPT!B:EE,46,0)</f>
        <v>0</v>
      </c>
      <c r="EH428" t="str">
        <f t="shared" si="715"/>
        <v/>
      </c>
      <c r="EI428" s="275">
        <f>VLOOKUP(C428,MOVI!C:DT,47,0)</f>
        <v>0</v>
      </c>
      <c r="EJ428" s="275">
        <f>VLOOKUP(C428,FPT!B:EH,47,0)</f>
        <v>0</v>
      </c>
      <c r="EK428" t="str">
        <f t="shared" si="716"/>
        <v/>
      </c>
      <c r="EL428" s="275">
        <f>VLOOKUP(C428,MOVI!C:DT,48,0)</f>
        <v>0</v>
      </c>
      <c r="EM428" s="275">
        <f>VLOOKUP(C428,FPT!B:EK,48,0)</f>
        <v>0</v>
      </c>
      <c r="EN428" t="str">
        <f t="shared" si="717"/>
        <v/>
      </c>
      <c r="EO428" s="275">
        <f>VLOOKUP(C428,MOVI!C:DT,49,0)</f>
        <v>0</v>
      </c>
      <c r="EP428" s="275">
        <f>VLOOKUP(C428,FPT!B:EN,49,0)</f>
        <v>0</v>
      </c>
      <c r="EQ428" t="str">
        <f t="shared" si="718"/>
        <v/>
      </c>
      <c r="ER428" s="275">
        <f>VLOOKUP(C428,MOVI!C:DT,50,0)</f>
        <v>0</v>
      </c>
      <c r="ES428" s="275">
        <f>VLOOKUP(C428,FPT!B:EQ,50,0)</f>
        <v>0</v>
      </c>
      <c r="ET428" t="str">
        <f t="shared" si="719"/>
        <v/>
      </c>
      <c r="EU428" s="275">
        <f>VLOOKUP(C428,MOVI!C:DT,51,0)</f>
        <v>0</v>
      </c>
      <c r="EV428" s="275">
        <f>VLOOKUP(C428,FPT!B:ET,51,0)</f>
        <v>0</v>
      </c>
      <c r="EW428" t="str">
        <f t="shared" si="720"/>
        <v/>
      </c>
      <c r="EX428" s="275">
        <f>VLOOKUP(C428,MOVI!C:DT,52,0)</f>
        <v>0</v>
      </c>
      <c r="EY428" s="275">
        <f>VLOOKUP(C428,FPT!B:EW,52,0)</f>
        <v>0</v>
      </c>
      <c r="EZ428" t="str">
        <f t="shared" si="721"/>
        <v/>
      </c>
      <c r="FA428" s="275">
        <f>VLOOKUP(C428,MOVI!C:DT,53,0)</f>
        <v>0</v>
      </c>
      <c r="FB428" s="275">
        <f>VLOOKUP(C428,FPT!B:EZ,53,0)</f>
        <v>0</v>
      </c>
      <c r="FC428" t="str">
        <f t="shared" si="722"/>
        <v/>
      </c>
      <c r="FD428" s="275">
        <f>VLOOKUP(C428,MOVI!C:DT,54,0)</f>
        <v>0</v>
      </c>
      <c r="FE428" s="275">
        <f>VLOOKUP(C428,FPT!B:FC,54,0)</f>
        <v>0</v>
      </c>
      <c r="FF428" t="str">
        <f t="shared" si="723"/>
        <v/>
      </c>
      <c r="FG428" s="275">
        <f>VLOOKUP(C428,MOVI!C:DT,55,0)</f>
        <v>0</v>
      </c>
      <c r="FH428" s="275">
        <f>VLOOKUP(C428,FPT!B:FF,55,0)</f>
        <v>0</v>
      </c>
      <c r="FI428" t="str">
        <f t="shared" si="724"/>
        <v/>
      </c>
      <c r="FJ428" s="275">
        <f>VLOOKUP(C428,MOVI!C:DT,56,0)</f>
        <v>0</v>
      </c>
      <c r="FK428" s="275">
        <f>VLOOKUP(C428,FPT!B:FI,56,0)</f>
        <v>0</v>
      </c>
      <c r="FL428" t="str">
        <f t="shared" si="725"/>
        <v/>
      </c>
      <c r="FM428" s="275">
        <f>VLOOKUP(C428,MOVI!C:DT,57,0)</f>
        <v>0</v>
      </c>
      <c r="FN428" s="275">
        <f>VLOOKUP(C428,FPT!B:FL,57,0)</f>
        <v>0</v>
      </c>
      <c r="FO428" t="str">
        <f t="shared" si="726"/>
        <v/>
      </c>
      <c r="FP428" s="275">
        <f>VLOOKUP(C428,MOVI!C:DT,58,0)</f>
        <v>0</v>
      </c>
      <c r="FQ428" s="275">
        <f>VLOOKUP(C428,FPT!B:FO,58,0)</f>
        <v>0</v>
      </c>
      <c r="FR428" t="str">
        <f t="shared" si="727"/>
        <v/>
      </c>
      <c r="FS428" s="275">
        <f>VLOOKUP(C428,MOVI!C:DT,59,0)</f>
        <v>0</v>
      </c>
      <c r="FT428" s="275">
        <f>VLOOKUP(C428,FPT!B:FR,59,0)</f>
        <v>0</v>
      </c>
      <c r="FU428" t="str">
        <f t="shared" si="728"/>
        <v/>
      </c>
      <c r="FV428" s="275">
        <f>VLOOKUP(C428,MOVI!C:DT,60,0)</f>
        <v>0</v>
      </c>
      <c r="FW428" s="275">
        <f>VLOOKUP(C428,FPT!B:FU,60,0)</f>
        <v>0</v>
      </c>
      <c r="FX428" t="str">
        <f t="shared" si="729"/>
        <v/>
      </c>
      <c r="FY428" s="275">
        <f>VLOOKUP(C428,MOVI!C:DT,61,0)</f>
        <v>0</v>
      </c>
      <c r="FZ428" s="275">
        <f>VLOOKUP(C428,FPT!B:FX,61,0)</f>
        <v>0</v>
      </c>
      <c r="GA428" t="str">
        <f t="shared" si="730"/>
        <v/>
      </c>
      <c r="GB428" s="275">
        <f>VLOOKUP(C428,MOVI!C:DT,62,0)</f>
        <v>0</v>
      </c>
      <c r="GC428" s="275">
        <f>VLOOKUP(C428,FPT!B:GA,62,0)</f>
        <v>0</v>
      </c>
      <c r="GD428" t="str">
        <f t="shared" si="731"/>
        <v/>
      </c>
      <c r="GE428" s="275">
        <f>VLOOKUP(C428,MOVI!C:DT,63,0)</f>
        <v>0</v>
      </c>
      <c r="GF428" s="275">
        <f>VLOOKUP(C428,FPT!B:GD,63,0)</f>
        <v>0</v>
      </c>
      <c r="GG428" t="str">
        <f t="shared" si="732"/>
        <v/>
      </c>
      <c r="GH428" s="275">
        <f>VLOOKUP(C428,MOVI!C:DT,64,0)</f>
        <v>0</v>
      </c>
      <c r="GI428" s="275">
        <f>VLOOKUP(C428,FPT!B:GG,64,0)</f>
        <v>0</v>
      </c>
      <c r="GJ428" t="str">
        <f t="shared" si="733"/>
        <v/>
      </c>
      <c r="GK428" s="275">
        <f>VLOOKUP(C428,MOVI!C:DT,65,0)</f>
        <v>0</v>
      </c>
      <c r="GL428" s="275">
        <f>VLOOKUP(C428,FPT!B:GJ,65,0)</f>
        <v>0</v>
      </c>
      <c r="GM428" t="str">
        <f t="shared" si="734"/>
        <v/>
      </c>
      <c r="GN428" s="275">
        <f>VLOOKUP(C428,MOVI!C:DT,66,0)</f>
        <v>0</v>
      </c>
      <c r="GO428" s="275">
        <f>VLOOKUP(C428,FPT!B:GM,66,0)</f>
        <v>0</v>
      </c>
      <c r="GP428" t="str">
        <f t="shared" si="735"/>
        <v/>
      </c>
      <c r="GQ428" s="275">
        <f>VLOOKUP(C428,MOVI!C:DT,67,0)</f>
        <v>0</v>
      </c>
      <c r="GR428" s="275">
        <f>VLOOKUP(C428,FPT!B:GP,67,0)</f>
        <v>0</v>
      </c>
      <c r="GS428" t="str">
        <f t="shared" si="736"/>
        <v/>
      </c>
      <c r="GT428" s="275">
        <f>VLOOKUP(C428,MOVI!C:DT,68,0)</f>
        <v>0</v>
      </c>
      <c r="GU428" s="275">
        <f>VLOOKUP(C428,FPT!B:GS,68,0)</f>
        <v>0</v>
      </c>
      <c r="GV428" t="str">
        <f t="shared" si="737"/>
        <v/>
      </c>
      <c r="GW428" s="275">
        <f>VLOOKUP(C428,MOVI!C:DT,69,0)</f>
        <v>0</v>
      </c>
      <c r="GX428" s="275">
        <f>VLOOKUP(C428,FPT!B:GV,69,0)</f>
        <v>0</v>
      </c>
      <c r="GY428" t="str">
        <f t="shared" si="738"/>
        <v/>
      </c>
      <c r="GZ428" s="275">
        <f>VLOOKUP(C428,MOVI!C:DT,70,0)</f>
        <v>0</v>
      </c>
      <c r="HA428" s="275">
        <f>VLOOKUP(C428,FPT!B:GY,70,0)</f>
        <v>0</v>
      </c>
      <c r="HB428" t="str">
        <f t="shared" si="739"/>
        <v/>
      </c>
      <c r="HC428" s="275">
        <f>VLOOKUP(C428,MOVI!C:DT,71,0)</f>
        <v>100407619</v>
      </c>
      <c r="HD428" s="275">
        <f>ROUND(VLOOKUP(C428,FPT!B:HB,71,0),0)</f>
        <v>100407619</v>
      </c>
      <c r="HE428" t="str">
        <f t="shared" si="740"/>
        <v/>
      </c>
      <c r="HF428" s="275">
        <f>ROUND(VLOOKUP(C428,MOVI!C:DT,72,0),0)</f>
        <v>0</v>
      </c>
      <c r="HG428" s="275">
        <f>ROUND(VLOOKUP(C428,FPT!B:HE,72,0),0)</f>
        <v>0</v>
      </c>
      <c r="HH428" t="str">
        <f t="shared" si="741"/>
        <v/>
      </c>
      <c r="HI428" s="275">
        <f>VLOOKUP(C428,MOVI!C:DT,73,0)</f>
        <v>0</v>
      </c>
      <c r="HJ428" s="275">
        <f>VLOOKUP(C428,FPT!B:HH,73,0)</f>
        <v>0</v>
      </c>
      <c r="HK428" t="str">
        <f t="shared" si="742"/>
        <v/>
      </c>
      <c r="HL428" s="275">
        <f>VLOOKUP(C428,MOVI!C:DT,74,0)</f>
        <v>0</v>
      </c>
      <c r="HM428" s="275">
        <f>VLOOKUP(C428,FPT!B:HK,74,0)</f>
        <v>0</v>
      </c>
      <c r="HN428" t="str">
        <f t="shared" si="743"/>
        <v/>
      </c>
      <c r="HO428" s="275">
        <f>VLOOKUP(C428,MOVI!C:DT,75,0)</f>
        <v>11000000</v>
      </c>
      <c r="HP428" s="275">
        <f>VLOOKUP(C428,FPT!B:HN,75,0)</f>
        <v>11000000</v>
      </c>
      <c r="HQ428" t="str">
        <f t="shared" si="744"/>
        <v/>
      </c>
      <c r="HR428" s="275">
        <f>VLOOKUP(C428,MOVI!C:DT,76,0)</f>
        <v>0</v>
      </c>
      <c r="HS428" s="275">
        <f>VLOOKUP(C428,FPT!B:HQ,76,0)</f>
        <v>0</v>
      </c>
      <c r="HT428" t="str">
        <f t="shared" si="745"/>
        <v/>
      </c>
      <c r="HU428" s="275">
        <f>VLOOKUP(C428,MOVI!C:DT,77,0)</f>
        <v>0</v>
      </c>
      <c r="HV428" s="275">
        <f>VLOOKUP(C428,FPT!B:HT,77,0)</f>
        <v>0</v>
      </c>
      <c r="HW428" t="str">
        <f t="shared" si="746"/>
        <v/>
      </c>
      <c r="HX428" s="274">
        <f>VLOOKUP(C428,MOVI!C:CB,78,0)</f>
        <v>0</v>
      </c>
      <c r="HY428" s="261">
        <f>VLOOKUP(C428,FPT!$B:$CA,78,0)</f>
        <v>0</v>
      </c>
      <c r="HZ428" t="str">
        <f t="shared" si="747"/>
        <v/>
      </c>
      <c r="IA428" s="275">
        <f>VLOOKUP(C428,MOVI!C:CD,79,0)</f>
        <v>0</v>
      </c>
      <c r="IB428" s="275">
        <f>VLOOKUP(C428,FPT!B:HZ,79,0)</f>
        <v>0</v>
      </c>
      <c r="IC428" t="str">
        <f t="shared" si="748"/>
        <v/>
      </c>
      <c r="ID428" s="275">
        <f>VLOOKUP(C428,MOVI!C:CD,80,0)</f>
        <v>447000</v>
      </c>
      <c r="IE428" s="275">
        <f>VLOOKUP(C428,FPT!B:IC,80,0)</f>
        <v>447000</v>
      </c>
      <c r="IF428" t="str">
        <f t="shared" si="749"/>
        <v/>
      </c>
      <c r="IG428" s="275">
        <f>VLOOKUP(C428,MOVI!C:DT,81,0)</f>
        <v>0</v>
      </c>
      <c r="IH428" s="275">
        <f>VLOOKUP(C428,FPT!B:IF,81,0)</f>
        <v>0</v>
      </c>
      <c r="II428" t="str">
        <f t="shared" si="750"/>
        <v/>
      </c>
      <c r="IJ428" s="275">
        <f>VLOOKUP(C428,MOVI!C:DT,82,0)</f>
        <v>447000</v>
      </c>
      <c r="IK428" s="275">
        <f>VLOOKUP(C428,FPT!B:II,82,0)</f>
        <v>447000</v>
      </c>
      <c r="IL428" t="str">
        <f t="shared" si="751"/>
        <v/>
      </c>
      <c r="IM428" s="275">
        <f>ROUND(VLOOKUP(C428,MOVI!C:DT,83,0),0)</f>
        <v>11447000</v>
      </c>
      <c r="IN428" s="275">
        <f>ROUND(VLOOKUP(C428,FPT!B:IL,83,0),0)</f>
        <v>11447000</v>
      </c>
      <c r="IO428" t="str">
        <f t="shared" si="752"/>
        <v/>
      </c>
      <c r="IP428" s="275">
        <f>VLOOKUP(C428,MOVI!C:DT,84,0)</f>
        <v>88960619</v>
      </c>
      <c r="IQ428" s="275">
        <f>VLOOKUP(C428,FPT!B:IO,84,0)</f>
        <v>88960619</v>
      </c>
      <c r="IR428" t="str">
        <f t="shared" si="753"/>
        <v/>
      </c>
      <c r="IS428" s="275">
        <f>ROUND(VLOOKUP(C428,MOVI!C:DT,85,0),0)</f>
        <v>21286217</v>
      </c>
      <c r="IT428" s="275">
        <f>ROUND(VLOOKUP(C428,FPT!B:IR,85,0),0)</f>
        <v>21286217</v>
      </c>
      <c r="IU428" t="str">
        <f t="shared" si="754"/>
        <v/>
      </c>
      <c r="IV428" s="275">
        <f>VLOOKUP(C428,MOVI!C:DT,86,0)</f>
        <v>0</v>
      </c>
      <c r="IW428" s="275">
        <f>VLOOKUP(C428,FPT!B:IU,86,0)</f>
        <v>0</v>
      </c>
      <c r="IX428" t="str">
        <f t="shared" si="755"/>
        <v/>
      </c>
      <c r="IY428" s="275">
        <f>ROUND(VLOOKUP(C428,MOVI!C:DT,87,0),0)</f>
        <v>21286217</v>
      </c>
      <c r="IZ428" s="275">
        <f>ROUND(VLOOKUP(C428,FPT!B:IX,87,0),0)</f>
        <v>21286217</v>
      </c>
      <c r="JA428" t="str">
        <f t="shared" si="756"/>
        <v/>
      </c>
      <c r="JB428" s="275">
        <f>VLOOKUP(C428,MOVI!C:DT,88,0)</f>
        <v>0</v>
      </c>
      <c r="JC428" s="275">
        <f>VLOOKUP(C428,FPT!B:JA,88,0)</f>
        <v>0</v>
      </c>
      <c r="JD428" t="str">
        <f t="shared" si="757"/>
        <v/>
      </c>
      <c r="JE428" s="275">
        <f>VLOOKUP(C428,MOVI!C:DT,89,0)</f>
        <v>0</v>
      </c>
      <c r="JF428" s="275">
        <f>VLOOKUP(C428,FPT!B:JD,89,0)</f>
        <v>0</v>
      </c>
      <c r="JG428" t="str">
        <f t="shared" si="758"/>
        <v/>
      </c>
      <c r="JH428" s="275">
        <f>VLOOKUP(C428,MOVI!C:DT,90,0)</f>
        <v>0</v>
      </c>
      <c r="JI428" s="275">
        <f>VLOOKUP(C428,FPT!B:JG,90,0)</f>
        <v>0</v>
      </c>
      <c r="JJ428" t="str">
        <f t="shared" si="759"/>
        <v/>
      </c>
      <c r="JK428" s="275">
        <f>VLOOKUP(C428,MOVI!C:DT,91,0)</f>
        <v>0</v>
      </c>
      <c r="JL428" s="275">
        <f>VLOOKUP(C428,FPT!B:JJ,91,0)</f>
        <v>0</v>
      </c>
      <c r="JM428" t="str">
        <f t="shared" si="760"/>
        <v/>
      </c>
      <c r="JN428" s="275">
        <f>VLOOKUP(C428,MOVI!C:DT,92,0)</f>
        <v>0</v>
      </c>
      <c r="JO428" s="275">
        <f>VLOOKUP(C428,FPT!B:JM,92,0)</f>
        <v>0</v>
      </c>
      <c r="JP428" t="str">
        <f t="shared" si="761"/>
        <v/>
      </c>
      <c r="JQ428" s="275">
        <f>VLOOKUP(C428,MOVI!C:DT,93,0)</f>
        <v>0</v>
      </c>
      <c r="JR428" s="275">
        <f>VLOOKUP(C428,FPT!B:JP,93,0)</f>
        <v>0</v>
      </c>
      <c r="JS428" t="str">
        <f t="shared" si="762"/>
        <v/>
      </c>
      <c r="JT428" s="275">
        <f>VLOOKUP(C428,MOVI!C:DT,94,0)</f>
        <v>0</v>
      </c>
      <c r="JU428" s="275">
        <f>VLOOKUP(C428,FPT!B:JS,94,0)</f>
        <v>0</v>
      </c>
      <c r="JV428" t="str">
        <f t="shared" si="763"/>
        <v/>
      </c>
      <c r="JW428" s="275">
        <f>VLOOKUP(C428,MOVI!C:DT,95,0)</f>
        <v>78674402</v>
      </c>
      <c r="JX428" s="275">
        <f>VLOOKUP(C428,FPT!B:JV,95,0)</f>
        <v>78674402</v>
      </c>
      <c r="JY428" t="str">
        <f t="shared" si="764"/>
        <v/>
      </c>
      <c r="JZ428" s="275">
        <f>VLOOKUP(C428,MOVI!C:DT,96,0)</f>
        <v>0</v>
      </c>
      <c r="KA428" s="275">
        <f>VLOOKUP(C428,FPT!B:JY,96,0)</f>
        <v>0</v>
      </c>
      <c r="KB428" t="str">
        <f t="shared" si="765"/>
        <v/>
      </c>
      <c r="KC428" s="275">
        <f>VLOOKUP(C428,MOVI!C:DT,97,0)</f>
        <v>78674402</v>
      </c>
      <c r="KD428" s="275">
        <f>VLOOKUP(C428,FPT!B:KB,97,0)</f>
        <v>78674402</v>
      </c>
      <c r="KE428" t="str">
        <f t="shared" si="766"/>
        <v/>
      </c>
      <c r="KF428" s="275">
        <f>VLOOKUP(C428,MOVI!C:DT,98,0)</f>
        <v>894000</v>
      </c>
      <c r="KG428" s="275">
        <f>VLOOKUP(C428,FPT!B:KE,98,0)</f>
        <v>894000</v>
      </c>
      <c r="KH428" t="str">
        <f t="shared" si="767"/>
        <v/>
      </c>
      <c r="KI428" s="275">
        <f>VLOOKUP(C428,MOVI!C:DT,99,0)</f>
        <v>0</v>
      </c>
      <c r="KJ428" s="275">
        <f>VLOOKUP(C428,FPT!B:KH,99,0)</f>
        <v>0</v>
      </c>
      <c r="KK428" t="str">
        <f t="shared" si="768"/>
        <v/>
      </c>
      <c r="KL428" s="275">
        <f>VLOOKUP(C428,MOVI!C:DT,100,0)</f>
        <v>894000</v>
      </c>
      <c r="KM428" s="275">
        <f>VLOOKUP(C428,FPT!B:KK,100,0)</f>
        <v>894000</v>
      </c>
      <c r="KN428" t="str">
        <f t="shared" si="769"/>
        <v/>
      </c>
      <c r="KO428" s="275">
        <f>VLOOKUP(C428,MOVI!C:DT,101,0)</f>
        <v>0</v>
      </c>
      <c r="KP428" s="275">
        <f>VLOOKUP(C428,FPT!B:KN,101,0)</f>
        <v>0</v>
      </c>
      <c r="KQ428" t="str">
        <f t="shared" si="770"/>
        <v/>
      </c>
      <c r="KR428" s="275">
        <f>VLOOKUP(C428,MOVI!C:DT,102,0)</f>
        <v>0</v>
      </c>
      <c r="KS428" s="275">
        <f>VLOOKUP(C428,FPT!B:KQ,102,0)</f>
        <v>0</v>
      </c>
      <c r="KT428" t="str">
        <f t="shared" si="771"/>
        <v/>
      </c>
      <c r="KU428" s="275">
        <f>VLOOKUP(C428,MOVI!C:DT,103,0)</f>
        <v>1788000</v>
      </c>
      <c r="KV428" s="275">
        <f>VLOOKUP(C428,FPT!B:KT,103,0)</f>
        <v>1788000</v>
      </c>
      <c r="KW428" t="str">
        <f t="shared" si="772"/>
        <v/>
      </c>
      <c r="KX428" s="275">
        <f>VLOOKUP(C428,MOVI!C:DT,104,0)</f>
        <v>2235000</v>
      </c>
      <c r="KY428" s="275">
        <f>VLOOKUP(C428,FPT!B:KW,104,0)</f>
        <v>2235000</v>
      </c>
      <c r="KZ428" t="str">
        <f t="shared" si="773"/>
        <v/>
      </c>
      <c r="LA428" s="275">
        <f>VLOOKUP(C428,MOVI!C:DT,105,0)</f>
        <v>596000</v>
      </c>
      <c r="LB428" s="275">
        <f>VLOOKUP(C428,FPT!B:KZ,105,0)</f>
        <v>596000</v>
      </c>
      <c r="LC428" t="str">
        <f t="shared" si="774"/>
        <v/>
      </c>
      <c r="LD428" s="275">
        <f>VLOOKUP(C428,MOVI!C:DT,106,0)</f>
        <v>102791619</v>
      </c>
      <c r="LE428" s="275">
        <f>VLOOKUP(C428,FPT!B:LC,106,0)</f>
        <v>102791619</v>
      </c>
      <c r="LF428" t="str">
        <f t="shared" si="775"/>
        <v/>
      </c>
      <c r="LG428" s="273">
        <f>VLOOKUP(C428,MOVI!C:DT,107,0)</f>
        <v>0</v>
      </c>
      <c r="LH428" s="273">
        <f>VLOOKUP(C428,FPT!B:LF,107,0)</f>
        <v>0</v>
      </c>
      <c r="LI428" t="str">
        <f t="shared" si="776"/>
        <v/>
      </c>
      <c r="LJ428" t="str">
        <f>VLOOKUP(C428,MOVI!C:DV,108,0)</f>
        <v>Việt PhúSouthBoard of Director</v>
      </c>
      <c r="LK428" s="252" t="str">
        <f>VLOOKUP(C428,FPT!B:LI,108,0)</f>
        <v>Việt PhúSouthBoard of Director</v>
      </c>
      <c r="LL428" t="str">
        <f t="shared" si="777"/>
        <v/>
      </c>
      <c r="LM428" s="275">
        <f>ROUND(VLOOKUP(C428,MOVI!C:DV,109,0),0)</f>
        <v>8333333</v>
      </c>
      <c r="LN428" s="275">
        <f>ROUND(VLOOKUP(C428,FPT!B:LL,109,0),0)</f>
        <v>8333333</v>
      </c>
      <c r="LO428" t="str">
        <f t="shared" si="778"/>
        <v/>
      </c>
      <c r="LP428" t="str">
        <f>VLOOKUP(C428,MOVI!C:DV,110,0)</f>
        <v>HO</v>
      </c>
      <c r="LQ428" s="247" t="str">
        <f>VLOOKUP(C428,FPT!B:LO,110,0)</f>
        <v>HO</v>
      </c>
      <c r="LR428" t="str">
        <f t="shared" si="779"/>
        <v/>
      </c>
      <c r="LS428">
        <f>MOVI!DI423</f>
        <v>18</v>
      </c>
      <c r="LV428">
        <f>MOVI!DJ423</f>
        <v>0</v>
      </c>
      <c r="LW428">
        <f>MOVI!DK423</f>
        <v>0</v>
      </c>
      <c r="LX428">
        <f>MOVI!DL423</f>
        <v>0</v>
      </c>
      <c r="LY428">
        <f>MOVI!DM423</f>
        <v>0</v>
      </c>
      <c r="LZ428">
        <f>MOVI!DN423</f>
        <v>0</v>
      </c>
      <c r="MA428">
        <f>MOVI!DO423</f>
        <v>0</v>
      </c>
      <c r="MB428" t="str">
        <f>MOVI!DP423</f>
        <v/>
      </c>
      <c r="MC428">
        <f>MOVI!DQ423</f>
        <v>0</v>
      </c>
      <c r="MD428">
        <f>MOVI!DR423</f>
        <v>0</v>
      </c>
      <c r="ME428" t="str">
        <f>VLOOKUP(C428,MOVI!C:DV,121,0)</f>
        <v/>
      </c>
      <c r="MF428" s="252"/>
      <c r="MG428" t="str">
        <f t="shared" ref="MG428:MG429" si="783">IF(ME428&lt;&gt;MF428,"Lệch","")</f>
        <v/>
      </c>
      <c r="MH428" t="str">
        <f>VLOOKUP(C428,MOVI!C:DT,122,0)</f>
        <v>Việt PhúSouth</v>
      </c>
      <c r="MI428" s="252" t="str">
        <f>VLOOKUP(C428,FPT!B:DS,112,0)</f>
        <v>Việt PhúSouth</v>
      </c>
      <c r="MJ428" t="str">
        <f t="shared" si="780"/>
        <v/>
      </c>
    </row>
    <row r="429" spans="1:348" x14ac:dyDescent="0.25">
      <c r="A429">
        <v>421</v>
      </c>
      <c r="B429" s="87">
        <v>5658</v>
      </c>
      <c r="C429" s="271" t="s">
        <v>848</v>
      </c>
      <c r="D429" t="str">
        <f>VLOOKUP(C429,MOVI!C:D,2,0)</f>
        <v>Nguyễn Văn Hưng</v>
      </c>
      <c r="E429" t="str">
        <f>VLOOKUP(C429,FPT!B:C,2,0)</f>
        <v>Nguyễn Văn Hưng</v>
      </c>
      <c r="F429" t="str">
        <f t="shared" si="673"/>
        <v/>
      </c>
      <c r="G429" t="str">
        <f>VLOOKUP(C429,MOVI!C:E,3,0)</f>
        <v>Risk</v>
      </c>
      <c r="H429" t="str">
        <f>VLOOKUP(C429,FPT!B:F,3,0)</f>
        <v>Risk</v>
      </c>
      <c r="I429" t="str">
        <f t="shared" si="674"/>
        <v/>
      </c>
      <c r="J429" t="str">
        <f>VLOOKUP(C429,MOVI!C:H,4,0)</f>
        <v>Collection</v>
      </c>
      <c r="K429" t="str">
        <f>VLOOKUP(C429,FPT!B:I,4,0)</f>
        <v>Collection</v>
      </c>
      <c r="L429" t="str">
        <f t="shared" si="675"/>
        <v/>
      </c>
      <c r="M429" t="str">
        <f>VLOOKUP(C429,MOVI!C:DT,5,0)</f>
        <v>Associate</v>
      </c>
      <c r="N429" t="str">
        <f>VLOOKUP(C429,FPT!B:L,5,0)</f>
        <v>Associate</v>
      </c>
      <c r="O429" t="str">
        <f t="shared" si="676"/>
        <v/>
      </c>
      <c r="P429" t="str">
        <f>VLOOKUP(C429,MOVI!C:DT,6,0)</f>
        <v>Debt Collection Officer</v>
      </c>
      <c r="Q429" t="str">
        <f>VLOOKUP(C429,FPT!B:O,6,0)</f>
        <v>Debt Collection Officer</v>
      </c>
      <c r="R429" t="str">
        <f t="shared" si="677"/>
        <v/>
      </c>
      <c r="S429" t="str">
        <f>VLOOKUP(C429,MOVI!C:DT,7,0)</f>
        <v>South</v>
      </c>
      <c r="T429" t="str">
        <f>VLOOKUP(C429,FPT!B:R,7,0)</f>
        <v>South</v>
      </c>
      <c r="U429" t="str">
        <f t="shared" si="678"/>
        <v/>
      </c>
      <c r="V429" t="str">
        <f>VLOOKUP(C429,MOVI!C:DT,8,0)</f>
        <v>Việt Phú</v>
      </c>
      <c r="W429" t="str">
        <f>VLOOKUP(C429,FPT!B:U,8,0)</f>
        <v>Việt Phú</v>
      </c>
      <c r="X429" t="str">
        <f t="shared" si="679"/>
        <v/>
      </c>
      <c r="Y429" t="str">
        <f>VLOOKUP(C429,MOVI!C:DT,9,0)</f>
        <v>Full-time</v>
      </c>
      <c r="Z429" t="str">
        <f>VLOOKUP(C429,FPT!B:X,9,0)</f>
        <v>Full-time</v>
      </c>
      <c r="AA429" t="str">
        <f t="shared" si="680"/>
        <v/>
      </c>
      <c r="AB429" t="str">
        <f>VLOOKUP(C429,MOVI!C:DT,10,0)</f>
        <v>Leaving</v>
      </c>
      <c r="AC429" t="str">
        <f>VLOOKUP(C429,FPT!B:AA,10,0)</f>
        <v>Leaving</v>
      </c>
      <c r="AD429" t="str">
        <f t="shared" si="681"/>
        <v/>
      </c>
      <c r="AE429" s="247">
        <f>VLOOKUP(C429,MOVI!C:DT,11,0)</f>
        <v>43885</v>
      </c>
      <c r="AF429" s="247">
        <f>VLOOKUP(C429,FPT!B:AD,11,0)</f>
        <v>43885</v>
      </c>
      <c r="AG429" t="str">
        <f t="shared" si="682"/>
        <v/>
      </c>
      <c r="AH429" s="260" t="str">
        <f>VLOOKUP(C429,MOVI!C:DT,12,0)</f>
        <v/>
      </c>
      <c r="AI429" s="260"/>
      <c r="AJ429" t="str">
        <f t="shared" si="782"/>
        <v/>
      </c>
      <c r="AK429">
        <f>VLOOKUP(C429,MOVI!C:DT,13,0)</f>
        <v>0</v>
      </c>
      <c r="AL429" s="247">
        <f>VLOOKUP(C429,FPT!B:AJ,13,0)</f>
        <v>0</v>
      </c>
      <c r="AM429" t="str">
        <f t="shared" si="781"/>
        <v/>
      </c>
      <c r="AN429" s="247">
        <f>VLOOKUP(C429,MOVI!C:DT,14,0)</f>
        <v>44520</v>
      </c>
      <c r="AO429" s="247">
        <f>VLOOKUP(C429,FPT!B:AM,14,0)</f>
        <v>44520</v>
      </c>
      <c r="AP429" t="str">
        <f t="shared" si="683"/>
        <v/>
      </c>
      <c r="AQ429" t="str">
        <f>VLOOKUP(C429,MOVI!C:DT,15,0)</f>
        <v>SC</v>
      </c>
      <c r="AR429" s="247" t="str">
        <f>VLOOKUP(C429,FPT!B:AP,15,0)</f>
        <v>LC</v>
      </c>
      <c r="AS429" t="str">
        <f t="shared" si="684"/>
        <v>Lệch</v>
      </c>
      <c r="AT429" s="282">
        <f>VLOOKUP(C429,MOVI!C:DT,16,0)</f>
        <v>0.1</v>
      </c>
      <c r="AU429" s="247" t="str">
        <f>VLOOKUP(C429,FPT!B:AS,16,0)</f>
        <v>10%</v>
      </c>
      <c r="AV429" t="str">
        <f t="shared" si="685"/>
        <v>Lệch</v>
      </c>
      <c r="AW429" t="str">
        <f>VLOOKUP(C429,MOVI!C:DT,17,0)</f>
        <v>L</v>
      </c>
      <c r="AX429" s="247" t="str">
        <f>VLOOKUP(C429,FPT!B:AV,17,0)</f>
        <v>L</v>
      </c>
      <c r="AY429" t="str">
        <f t="shared" si="686"/>
        <v/>
      </c>
      <c r="AZ429">
        <f>VLOOKUP(C429,MOVI!C:DT,18,0)</f>
        <v>0</v>
      </c>
      <c r="BA429" s="247">
        <f>VLOOKUP(C429,FPT!B:AY,18,0)</f>
        <v>0</v>
      </c>
      <c r="BB429" t="str">
        <f t="shared" si="687"/>
        <v/>
      </c>
      <c r="BC429" s="275">
        <f>VLOOKUP(C429,MOVI!C:DT,19,0)</f>
        <v>0</v>
      </c>
      <c r="BD429" s="275">
        <f>VLOOKUP(C429,FPT!B:BB,19,0)</f>
        <v>0</v>
      </c>
      <c r="BE429" t="str">
        <f t="shared" si="688"/>
        <v/>
      </c>
      <c r="BF429">
        <f>VLOOKUP(C429,MOVI!C:DT,20,0)</f>
        <v>0</v>
      </c>
      <c r="BG429" s="252">
        <f>VLOOKUP(C429,FPT!B:BE,20,0)</f>
        <v>0</v>
      </c>
      <c r="BH429" t="str">
        <f t="shared" si="689"/>
        <v/>
      </c>
      <c r="BI429" s="275">
        <f>VLOOKUP(C429,MOVI!C:DT,21,0)</f>
        <v>0</v>
      </c>
      <c r="BJ429" s="275">
        <f>VLOOKUP(C429,FPT!B:BH,21,0)</f>
        <v>0</v>
      </c>
      <c r="BK429" t="str">
        <f t="shared" si="690"/>
        <v/>
      </c>
      <c r="BL429" s="275">
        <f>VLOOKUP(C429,MOVI!C:DT,22,0)</f>
        <v>0</v>
      </c>
      <c r="BM429" s="275">
        <f>VLOOKUP(C429,FPT!B:BK,22,0)</f>
        <v>0</v>
      </c>
      <c r="BN429" t="str">
        <f t="shared" si="691"/>
        <v/>
      </c>
      <c r="BO429" s="275">
        <f>VLOOKUP(C429,MOVI!C:DT,23,0)</f>
        <v>0</v>
      </c>
      <c r="BP429" s="275">
        <f>VLOOKUP(C429,FPT!B:BN,23,0)</f>
        <v>0</v>
      </c>
      <c r="BQ429" t="str">
        <f t="shared" si="692"/>
        <v/>
      </c>
      <c r="BR429" s="275">
        <f>VLOOKUP(C429,MOVI!C:DT,24,0)</f>
        <v>0</v>
      </c>
      <c r="BS429" s="275">
        <f>VLOOKUP(C429,FPT!B:BQ,24,0)</f>
        <v>0</v>
      </c>
      <c r="BT429" t="str">
        <f t="shared" si="693"/>
        <v/>
      </c>
      <c r="BU429" s="275">
        <f>VLOOKUP(C429,MOVI!C:DT,25,0)</f>
        <v>0</v>
      </c>
      <c r="BV429" s="275">
        <f>VLOOKUP(C429,FPT!B:BT,25,0)</f>
        <v>0</v>
      </c>
      <c r="BW429" t="str">
        <f t="shared" si="694"/>
        <v/>
      </c>
      <c r="BX429" s="275">
        <f>VLOOKUP(C429,MOVI!C:DT,26,0)</f>
        <v>0</v>
      </c>
      <c r="BY429" s="275">
        <f>VLOOKUP(C429,FPT!B:BW,26,0)</f>
        <v>0</v>
      </c>
      <c r="BZ429" t="str">
        <f t="shared" si="695"/>
        <v/>
      </c>
      <c r="CA429" s="275">
        <f>VLOOKUP(C429,MOVI!C:DT,27,0)</f>
        <v>0</v>
      </c>
      <c r="CB429" s="275">
        <f>VLOOKUP(C429,FPT!B:BZ,27,0)</f>
        <v>0</v>
      </c>
      <c r="CC429" t="str">
        <f t="shared" si="696"/>
        <v/>
      </c>
      <c r="CD429" s="275">
        <f>VLOOKUP(C429,MOVI!C:DT,28,0)</f>
        <v>0</v>
      </c>
      <c r="CE429" s="275">
        <f>VLOOKUP(C429,FPT!B:CC,28,0)</f>
        <v>0</v>
      </c>
      <c r="CF429" t="str">
        <f t="shared" si="697"/>
        <v/>
      </c>
      <c r="CG429">
        <f>VLOOKUP(C429,MOVI!C:DT,29,0)</f>
        <v>0</v>
      </c>
      <c r="CH429" s="252">
        <f>VLOOKUP(C429,FPT!B:CF,29,0)</f>
        <v>0</v>
      </c>
      <c r="CI429" t="str">
        <f t="shared" si="698"/>
        <v/>
      </c>
      <c r="CJ429">
        <f>VLOOKUP(C429,MOVI!C:DT,30,0)</f>
        <v>0</v>
      </c>
      <c r="CK429" s="252">
        <f>VLOOKUP(C429,FPT!B:CI,30,0)</f>
        <v>26</v>
      </c>
      <c r="CL429" t="str">
        <f t="shared" si="699"/>
        <v>Lệch</v>
      </c>
      <c r="CM429">
        <f>VLOOKUP(C429,MOVI!C:DT,31,0)</f>
        <v>0</v>
      </c>
      <c r="CN429" s="252">
        <f>VLOOKUP(C429,FPT!B:CL,31,0)</f>
        <v>0</v>
      </c>
      <c r="CO429" t="str">
        <f t="shared" si="700"/>
        <v/>
      </c>
      <c r="CP429" s="275">
        <f>VLOOKUP(C429,MOVI!C:DT,32,0)</f>
        <v>0</v>
      </c>
      <c r="CQ429" s="275">
        <f>VLOOKUP(C429,FPT!B:CO,32,0)</f>
        <v>0</v>
      </c>
      <c r="CR429" t="str">
        <f t="shared" si="701"/>
        <v/>
      </c>
      <c r="CS429" s="275">
        <f>VLOOKUP(C429,MOVI!C:DT,33,0)</f>
        <v>0</v>
      </c>
      <c r="CT429" s="275">
        <f>VLOOKUP(C429,FPT!B:CR,33,0)</f>
        <v>0</v>
      </c>
      <c r="CU429" t="str">
        <f t="shared" si="702"/>
        <v/>
      </c>
      <c r="CV429" s="275">
        <f>VLOOKUP(C429,MOVI!C:DT,34,0)</f>
        <v>0</v>
      </c>
      <c r="CW429" s="275">
        <f>VLOOKUP(C429,FPT!B:CU,34,0)</f>
        <v>0</v>
      </c>
      <c r="CX429" t="str">
        <f t="shared" si="703"/>
        <v/>
      </c>
      <c r="CY429" s="275">
        <f>VLOOKUP(C429,MOVI!C:DT,35,0)</f>
        <v>0</v>
      </c>
      <c r="CZ429" s="275">
        <f>VLOOKUP(C429,FPT!B:CX,35,0)</f>
        <v>0</v>
      </c>
      <c r="DA429" t="str">
        <f t="shared" si="704"/>
        <v/>
      </c>
      <c r="DB429" s="275">
        <f>VLOOKUP(C429,MOVI!C:DT,36,0)</f>
        <v>0</v>
      </c>
      <c r="DC429" s="275">
        <f>VLOOKUP(C429,FPT!B:DA,36,0)</f>
        <v>0</v>
      </c>
      <c r="DD429" t="str">
        <f t="shared" si="705"/>
        <v/>
      </c>
      <c r="DE429" s="275">
        <f>VLOOKUP(C429,MOVI!C:DT,37,0)</f>
        <v>0</v>
      </c>
      <c r="DF429" s="275">
        <f>VLOOKUP(C429,FPT!B:DD,37,0)</f>
        <v>0</v>
      </c>
      <c r="DG429" t="str">
        <f t="shared" si="706"/>
        <v/>
      </c>
      <c r="DH429" s="275">
        <f>VLOOKUP(C429,MOVI!C:DT,38,0)</f>
        <v>0</v>
      </c>
      <c r="DI429" s="275">
        <f>VLOOKUP(C429,FPT!B:DG,38,0)</f>
        <v>0</v>
      </c>
      <c r="DJ429" t="str">
        <f t="shared" si="707"/>
        <v/>
      </c>
      <c r="DK429" s="275">
        <f>VLOOKUP(C429,MOVI!C:DT,39,0)</f>
        <v>0</v>
      </c>
      <c r="DL429" s="275">
        <f>VLOOKUP(C429,FPT!B:DJ,39,0)</f>
        <v>0</v>
      </c>
      <c r="DM429" t="str">
        <f t="shared" si="708"/>
        <v/>
      </c>
      <c r="DN429" s="275">
        <f>VLOOKUP(C429,MOVI!C:DT,40,0)</f>
        <v>0</v>
      </c>
      <c r="DO429" s="275">
        <f>VLOOKUP(C429,FPT!B:DM,40,0)</f>
        <v>0</v>
      </c>
      <c r="DP429" t="str">
        <f t="shared" si="709"/>
        <v/>
      </c>
      <c r="DQ429" s="275">
        <f>VLOOKUP(C429,MOVI!C:DT,41,0)</f>
        <v>0</v>
      </c>
      <c r="DR429" s="275">
        <f>VLOOKUP(C429,FPT!B:DP,41,0)</f>
        <v>0</v>
      </c>
      <c r="DS429" t="str">
        <f t="shared" si="710"/>
        <v/>
      </c>
      <c r="DT429" s="275">
        <f>VLOOKUP(C429,MOVI!C:DT,42,0)</f>
        <v>0</v>
      </c>
      <c r="DU429" s="275">
        <f>ROUND(VLOOKUP(C429,FPT!B:DS,42,0),0)</f>
        <v>0</v>
      </c>
      <c r="DV429" t="str">
        <f t="shared" si="711"/>
        <v/>
      </c>
      <c r="DW429" s="275">
        <f>VLOOKUP(C429,MOVI!C:DT,43,0)</f>
        <v>0</v>
      </c>
      <c r="DX429" s="275">
        <f>VLOOKUP(C429,FPT!B:DV,43,0)</f>
        <v>0</v>
      </c>
      <c r="DY429" t="str">
        <f t="shared" si="712"/>
        <v/>
      </c>
      <c r="DZ429" s="275">
        <f>VLOOKUP(C429,MOVI!C:DT,44,0)</f>
        <v>0</v>
      </c>
      <c r="EA429" s="275">
        <f>VLOOKUP(C429,FPT!B:DY,44,0)</f>
        <v>0</v>
      </c>
      <c r="EB429" t="str">
        <f t="shared" si="713"/>
        <v/>
      </c>
      <c r="EC429" s="275">
        <f>VLOOKUP(C429,MOVI!C:DT,45,0)</f>
        <v>0</v>
      </c>
      <c r="ED429" s="275">
        <f>ROUND(VLOOKUP(C429,FPT!B:EB,45,0),0)</f>
        <v>0</v>
      </c>
      <c r="EE429" t="str">
        <f t="shared" si="714"/>
        <v/>
      </c>
      <c r="EF429" s="275">
        <f>VLOOKUP(C429,MOVI!C:DT,46,0)</f>
        <v>0</v>
      </c>
      <c r="EG429" s="275">
        <f>VLOOKUP(C429,FPT!B:EE,46,0)</f>
        <v>0</v>
      </c>
      <c r="EH429" t="str">
        <f t="shared" si="715"/>
        <v/>
      </c>
      <c r="EI429" s="275">
        <f>VLOOKUP(C429,MOVI!C:DT,47,0)</f>
        <v>0</v>
      </c>
      <c r="EJ429" s="275">
        <f>VLOOKUP(C429,FPT!B:EH,47,0)</f>
        <v>0</v>
      </c>
      <c r="EK429" t="str">
        <f t="shared" si="716"/>
        <v/>
      </c>
      <c r="EL429" s="275">
        <f>VLOOKUP(C429,MOVI!C:DT,48,0)</f>
        <v>0</v>
      </c>
      <c r="EM429" s="275">
        <f>VLOOKUP(C429,FPT!B:EK,48,0)</f>
        <v>0</v>
      </c>
      <c r="EN429" t="str">
        <f t="shared" si="717"/>
        <v/>
      </c>
      <c r="EO429" s="275">
        <f>VLOOKUP(C429,MOVI!C:DT,49,0)</f>
        <v>0</v>
      </c>
      <c r="EP429" s="275">
        <f>VLOOKUP(C429,FPT!B:EN,49,0)</f>
        <v>0</v>
      </c>
      <c r="EQ429" t="str">
        <f t="shared" si="718"/>
        <v/>
      </c>
      <c r="ER429" s="275">
        <f>VLOOKUP(C429,MOVI!C:DT,50,0)</f>
        <v>0</v>
      </c>
      <c r="ES429" s="275">
        <f>VLOOKUP(C429,FPT!B:EQ,50,0)</f>
        <v>0</v>
      </c>
      <c r="ET429" t="str">
        <f t="shared" si="719"/>
        <v/>
      </c>
      <c r="EU429" s="275">
        <f>VLOOKUP(C429,MOVI!C:DT,51,0)</f>
        <v>0</v>
      </c>
      <c r="EV429" s="275">
        <f>VLOOKUP(C429,FPT!B:ET,51,0)</f>
        <v>0</v>
      </c>
      <c r="EW429" t="str">
        <f t="shared" si="720"/>
        <v/>
      </c>
      <c r="EX429" s="275">
        <f>VLOOKUP(C429,MOVI!C:DT,52,0)</f>
        <v>0</v>
      </c>
      <c r="EY429" s="275">
        <f>VLOOKUP(C429,FPT!B:EW,52,0)</f>
        <v>0</v>
      </c>
      <c r="EZ429" t="str">
        <f t="shared" si="721"/>
        <v/>
      </c>
      <c r="FA429" s="275">
        <f>VLOOKUP(C429,MOVI!C:DT,53,0)</f>
        <v>0</v>
      </c>
      <c r="FB429" s="275">
        <f>VLOOKUP(C429,FPT!B:EZ,53,0)</f>
        <v>0</v>
      </c>
      <c r="FC429" t="str">
        <f t="shared" si="722"/>
        <v/>
      </c>
      <c r="FD429" s="275">
        <f>VLOOKUP(C429,MOVI!C:DT,54,0)</f>
        <v>0</v>
      </c>
      <c r="FE429" s="275">
        <f>VLOOKUP(C429,FPT!B:FC,54,0)</f>
        <v>0</v>
      </c>
      <c r="FF429" t="str">
        <f t="shared" si="723"/>
        <v/>
      </c>
      <c r="FG429" s="275">
        <f>VLOOKUP(C429,MOVI!C:DT,55,0)</f>
        <v>0</v>
      </c>
      <c r="FH429" s="275">
        <f>VLOOKUP(C429,FPT!B:FF,55,0)</f>
        <v>0</v>
      </c>
      <c r="FI429" t="str">
        <f t="shared" si="724"/>
        <v/>
      </c>
      <c r="FJ429" s="275">
        <f>VLOOKUP(C429,MOVI!C:DT,56,0)</f>
        <v>0</v>
      </c>
      <c r="FK429" s="275">
        <f>VLOOKUP(C429,FPT!B:FI,56,0)</f>
        <v>0</v>
      </c>
      <c r="FL429" t="str">
        <f t="shared" si="725"/>
        <v/>
      </c>
      <c r="FM429" s="275">
        <f>VLOOKUP(C429,MOVI!C:DT,57,0)</f>
        <v>0</v>
      </c>
      <c r="FN429" s="275">
        <f>VLOOKUP(C429,FPT!B:FL,57,0)</f>
        <v>0</v>
      </c>
      <c r="FO429" t="str">
        <f t="shared" si="726"/>
        <v/>
      </c>
      <c r="FP429" s="275">
        <f>VLOOKUP(C429,MOVI!C:DT,58,0)</f>
        <v>0</v>
      </c>
      <c r="FQ429" s="275">
        <f>VLOOKUP(C429,FPT!B:FO,58,0)</f>
        <v>0</v>
      </c>
      <c r="FR429" t="str">
        <f t="shared" si="727"/>
        <v/>
      </c>
      <c r="FS429" s="275">
        <f>VLOOKUP(C429,MOVI!C:DT,59,0)</f>
        <v>0</v>
      </c>
      <c r="FT429" s="275">
        <f>VLOOKUP(C429,FPT!B:FR,59,0)</f>
        <v>0</v>
      </c>
      <c r="FU429" t="str">
        <f t="shared" si="728"/>
        <v/>
      </c>
      <c r="FV429" s="275">
        <f>VLOOKUP(C429,MOVI!C:DT,60,0)</f>
        <v>2642728</v>
      </c>
      <c r="FW429" s="275">
        <f>VLOOKUP(C429,FPT!B:FU,60,0)</f>
        <v>2642728</v>
      </c>
      <c r="FX429" t="str">
        <f t="shared" si="729"/>
        <v/>
      </c>
      <c r="FY429" s="275">
        <f>VLOOKUP(C429,MOVI!C:DT,61,0)</f>
        <v>0</v>
      </c>
      <c r="FZ429" s="275">
        <f>VLOOKUP(C429,FPT!B:FX,61,0)</f>
        <v>0</v>
      </c>
      <c r="GA429" t="str">
        <f t="shared" si="730"/>
        <v/>
      </c>
      <c r="GB429" s="275">
        <f>VLOOKUP(C429,MOVI!C:DT,62,0)</f>
        <v>0</v>
      </c>
      <c r="GC429" s="275">
        <f>VLOOKUP(C429,FPT!B:GA,62,0)</f>
        <v>0</v>
      </c>
      <c r="GD429" t="str">
        <f t="shared" si="731"/>
        <v/>
      </c>
      <c r="GE429" s="275">
        <f>VLOOKUP(C429,MOVI!C:DT,63,0)</f>
        <v>0</v>
      </c>
      <c r="GF429" s="275">
        <f>VLOOKUP(C429,FPT!B:GD,63,0)</f>
        <v>0</v>
      </c>
      <c r="GG429" t="str">
        <f t="shared" si="732"/>
        <v/>
      </c>
      <c r="GH429" s="275">
        <f>VLOOKUP(C429,MOVI!C:DT,64,0)</f>
        <v>0</v>
      </c>
      <c r="GI429" s="275">
        <f>VLOOKUP(C429,FPT!B:GG,64,0)</f>
        <v>0</v>
      </c>
      <c r="GJ429" t="str">
        <f t="shared" si="733"/>
        <v/>
      </c>
      <c r="GK429" s="275">
        <f>VLOOKUP(C429,MOVI!C:DT,65,0)</f>
        <v>0</v>
      </c>
      <c r="GL429" s="275">
        <f>VLOOKUP(C429,FPT!B:GJ,65,0)</f>
        <v>0</v>
      </c>
      <c r="GM429" t="str">
        <f t="shared" si="734"/>
        <v/>
      </c>
      <c r="GN429" s="275">
        <f>VLOOKUP(C429,MOVI!C:DT,66,0)</f>
        <v>0</v>
      </c>
      <c r="GO429" s="275">
        <f>VLOOKUP(C429,FPT!B:GM,66,0)</f>
        <v>0</v>
      </c>
      <c r="GP429" t="str">
        <f t="shared" si="735"/>
        <v/>
      </c>
      <c r="GQ429" s="275">
        <f>VLOOKUP(C429,MOVI!C:DT,67,0)</f>
        <v>0</v>
      </c>
      <c r="GR429" s="275">
        <f>VLOOKUP(C429,FPT!B:GP,67,0)</f>
        <v>0</v>
      </c>
      <c r="GS429" t="str">
        <f t="shared" si="736"/>
        <v/>
      </c>
      <c r="GT429" s="275">
        <f>VLOOKUP(C429,MOVI!C:DT,68,0)</f>
        <v>0</v>
      </c>
      <c r="GU429" s="275">
        <f>VLOOKUP(C429,FPT!B:GS,68,0)</f>
        <v>0</v>
      </c>
      <c r="GV429" t="str">
        <f t="shared" si="737"/>
        <v/>
      </c>
      <c r="GW429" s="275">
        <f>VLOOKUP(C429,MOVI!C:DT,69,0)</f>
        <v>0</v>
      </c>
      <c r="GX429" s="275">
        <f>VLOOKUP(C429,FPT!B:GV,69,0)</f>
        <v>0</v>
      </c>
      <c r="GY429" t="str">
        <f t="shared" si="738"/>
        <v/>
      </c>
      <c r="GZ429" s="275">
        <f>VLOOKUP(C429,MOVI!C:DT,70,0)</f>
        <v>2642728</v>
      </c>
      <c r="HA429" s="275">
        <f>VLOOKUP(C429,FPT!B:GY,70,0)</f>
        <v>2642728</v>
      </c>
      <c r="HB429" t="str">
        <f t="shared" si="739"/>
        <v/>
      </c>
      <c r="HC429" s="275">
        <f>VLOOKUP(C429,MOVI!C:DT,71,0)</f>
        <v>2642728</v>
      </c>
      <c r="HD429" s="275">
        <f>ROUND(VLOOKUP(C429,FPT!B:HB,71,0),0)</f>
        <v>2642728</v>
      </c>
      <c r="HE429" t="str">
        <f t="shared" si="740"/>
        <v/>
      </c>
      <c r="HF429" s="275">
        <f>ROUND(VLOOKUP(C429,MOVI!C:DT,72,0),0)</f>
        <v>0</v>
      </c>
      <c r="HG429" s="275">
        <f>ROUND(VLOOKUP(C429,FPT!B:HE,72,0),0)</f>
        <v>0</v>
      </c>
      <c r="HH429" t="str">
        <f t="shared" si="741"/>
        <v/>
      </c>
      <c r="HI429" s="275">
        <f>VLOOKUP(C429,MOVI!C:DT,73,0)</f>
        <v>0</v>
      </c>
      <c r="HJ429" s="275">
        <f>VLOOKUP(C429,FPT!B:HH,73,0)</f>
        <v>0</v>
      </c>
      <c r="HK429" t="str">
        <f t="shared" si="742"/>
        <v/>
      </c>
      <c r="HL429" s="275">
        <f>VLOOKUP(C429,MOVI!C:DT,74,0)</f>
        <v>0</v>
      </c>
      <c r="HM429" s="275">
        <f>VLOOKUP(C429,FPT!B:HK,74,0)</f>
        <v>0</v>
      </c>
      <c r="HN429" t="str">
        <f t="shared" si="743"/>
        <v/>
      </c>
      <c r="HO429" s="275">
        <f>VLOOKUP(C429,MOVI!C:DT,75,0)</f>
        <v>0</v>
      </c>
      <c r="HP429" s="275">
        <f>VLOOKUP(C429,FPT!B:HN,75,0)</f>
        <v>0</v>
      </c>
      <c r="HQ429" t="str">
        <f t="shared" si="744"/>
        <v/>
      </c>
      <c r="HR429" s="275">
        <f>VLOOKUP(C429,MOVI!C:DT,76,0)</f>
        <v>0</v>
      </c>
      <c r="HS429" s="275">
        <f>VLOOKUP(C429,FPT!B:HQ,76,0)</f>
        <v>0</v>
      </c>
      <c r="HT429" t="str">
        <f t="shared" si="745"/>
        <v/>
      </c>
      <c r="HU429" s="275">
        <f>VLOOKUP(C429,MOVI!C:DT,77,0)</f>
        <v>0</v>
      </c>
      <c r="HV429" s="275">
        <f>VLOOKUP(C429,FPT!B:HT,77,0)</f>
        <v>0</v>
      </c>
      <c r="HW429" t="str">
        <f t="shared" si="746"/>
        <v/>
      </c>
      <c r="HX429" s="274">
        <f>VLOOKUP(C429,MOVI!C:CB,78,0)</f>
        <v>0</v>
      </c>
      <c r="HY429" s="261">
        <f>VLOOKUP(C429,FPT!$B:$CA,78,0)</f>
        <v>0</v>
      </c>
      <c r="HZ429" t="str">
        <f t="shared" si="747"/>
        <v/>
      </c>
      <c r="IA429" s="275">
        <f>VLOOKUP(C429,MOVI!C:CD,79,0)</f>
        <v>0</v>
      </c>
      <c r="IB429" s="275">
        <f>VLOOKUP(C429,FPT!B:HZ,79,0)</f>
        <v>0</v>
      </c>
      <c r="IC429" t="str">
        <f t="shared" si="748"/>
        <v/>
      </c>
      <c r="ID429" s="275">
        <f>VLOOKUP(C429,MOVI!C:CD,80,0)</f>
        <v>0</v>
      </c>
      <c r="IE429" s="275">
        <f>VLOOKUP(C429,FPT!B:IC,80,0)</f>
        <v>0</v>
      </c>
      <c r="IF429" t="str">
        <f t="shared" si="749"/>
        <v/>
      </c>
      <c r="IG429" s="275">
        <f>VLOOKUP(C429,MOVI!C:DT,81,0)</f>
        <v>0</v>
      </c>
      <c r="IH429" s="275">
        <f>VLOOKUP(C429,FPT!B:IF,81,0)</f>
        <v>0</v>
      </c>
      <c r="II429" t="str">
        <f t="shared" si="750"/>
        <v/>
      </c>
      <c r="IJ429" s="275">
        <f>VLOOKUP(C429,MOVI!C:DT,82,0)</f>
        <v>0</v>
      </c>
      <c r="IK429" s="275">
        <f>VLOOKUP(C429,FPT!B:II,82,0)</f>
        <v>0</v>
      </c>
      <c r="IL429" t="str">
        <f t="shared" si="751"/>
        <v/>
      </c>
      <c r="IM429" s="275">
        <f>ROUND(VLOOKUP(C429,MOVI!C:DT,83,0),0)</f>
        <v>0</v>
      </c>
      <c r="IN429" s="275">
        <f>ROUND(VLOOKUP(C429,FPT!B:IL,83,0),0)</f>
        <v>0</v>
      </c>
      <c r="IO429" t="str">
        <f t="shared" si="752"/>
        <v/>
      </c>
      <c r="IP429" s="275">
        <f>VLOOKUP(C429,MOVI!C:DT,84,0)</f>
        <v>2642728</v>
      </c>
      <c r="IQ429" s="275">
        <f>VLOOKUP(C429,FPT!B:IO,84,0)</f>
        <v>2642728</v>
      </c>
      <c r="IR429" t="str">
        <f t="shared" si="753"/>
        <v/>
      </c>
      <c r="IS429" s="275">
        <f>ROUND(VLOOKUP(C429,MOVI!C:DT,85,0),0)</f>
        <v>264273</v>
      </c>
      <c r="IT429" s="275">
        <f>ROUND(VLOOKUP(C429,FPT!B:IR,85,0),0)</f>
        <v>264273</v>
      </c>
      <c r="IU429" t="str">
        <f t="shared" si="754"/>
        <v/>
      </c>
      <c r="IV429" s="275">
        <f>VLOOKUP(C429,MOVI!C:DT,86,0)</f>
        <v>0</v>
      </c>
      <c r="IW429" s="275">
        <f>VLOOKUP(C429,FPT!B:IU,86,0)</f>
        <v>0</v>
      </c>
      <c r="IX429" t="str">
        <f t="shared" si="755"/>
        <v/>
      </c>
      <c r="IY429" s="275">
        <f>ROUND(VLOOKUP(C429,MOVI!C:DT,87,0),0)</f>
        <v>264273</v>
      </c>
      <c r="IZ429" s="275">
        <f>ROUND(VLOOKUP(C429,FPT!B:IX,87,0),0)</f>
        <v>264273</v>
      </c>
      <c r="JA429" t="str">
        <f t="shared" si="756"/>
        <v/>
      </c>
      <c r="JB429" s="275">
        <f>VLOOKUP(C429,MOVI!C:DT,88,0)</f>
        <v>0</v>
      </c>
      <c r="JC429" s="275">
        <f>VLOOKUP(C429,FPT!B:JA,88,0)</f>
        <v>0</v>
      </c>
      <c r="JD429" t="str">
        <f t="shared" si="757"/>
        <v/>
      </c>
      <c r="JE429" s="275">
        <f>VLOOKUP(C429,MOVI!C:DT,89,0)</f>
        <v>0</v>
      </c>
      <c r="JF429" s="275">
        <f>VLOOKUP(C429,FPT!B:JD,89,0)</f>
        <v>0</v>
      </c>
      <c r="JG429" t="str">
        <f t="shared" si="758"/>
        <v/>
      </c>
      <c r="JH429" s="275">
        <f>VLOOKUP(C429,MOVI!C:DT,90,0)</f>
        <v>0</v>
      </c>
      <c r="JI429" s="275">
        <f>VLOOKUP(C429,FPT!B:JG,90,0)</f>
        <v>0</v>
      </c>
      <c r="JJ429" t="str">
        <f t="shared" si="759"/>
        <v/>
      </c>
      <c r="JK429" s="275">
        <f>VLOOKUP(C429,MOVI!C:DT,91,0)</f>
        <v>0</v>
      </c>
      <c r="JL429" s="275">
        <f>VLOOKUP(C429,FPT!B:JJ,91,0)</f>
        <v>0</v>
      </c>
      <c r="JM429" t="str">
        <f t="shared" si="760"/>
        <v/>
      </c>
      <c r="JN429" s="275">
        <f>VLOOKUP(C429,MOVI!C:DT,92,0)</f>
        <v>0</v>
      </c>
      <c r="JO429" s="275">
        <f>VLOOKUP(C429,FPT!B:JM,92,0)</f>
        <v>0</v>
      </c>
      <c r="JP429" t="str">
        <f t="shared" si="761"/>
        <v/>
      </c>
      <c r="JQ429" s="275">
        <f>VLOOKUP(C429,MOVI!C:DT,93,0)</f>
        <v>0</v>
      </c>
      <c r="JR429" s="275">
        <f>VLOOKUP(C429,FPT!B:JP,93,0)</f>
        <v>0</v>
      </c>
      <c r="JS429" t="str">
        <f t="shared" si="762"/>
        <v/>
      </c>
      <c r="JT429" s="275">
        <f>VLOOKUP(C429,MOVI!C:DT,94,0)</f>
        <v>0</v>
      </c>
      <c r="JU429" s="275">
        <f>VLOOKUP(C429,FPT!B:JS,94,0)</f>
        <v>0</v>
      </c>
      <c r="JV429" t="str">
        <f t="shared" si="763"/>
        <v/>
      </c>
      <c r="JW429" s="275">
        <f>VLOOKUP(C429,MOVI!C:DT,95,0)</f>
        <v>2378455</v>
      </c>
      <c r="JX429" s="275">
        <f>VLOOKUP(C429,FPT!B:JV,95,0)</f>
        <v>2378455</v>
      </c>
      <c r="JY429" t="str">
        <f t="shared" si="764"/>
        <v/>
      </c>
      <c r="JZ429" s="275">
        <f>VLOOKUP(C429,MOVI!C:DT,96,0)</f>
        <v>0</v>
      </c>
      <c r="KA429" s="275">
        <f>VLOOKUP(C429,FPT!B:JY,96,0)</f>
        <v>0</v>
      </c>
      <c r="KB429" t="str">
        <f t="shared" si="765"/>
        <v/>
      </c>
      <c r="KC429" s="275">
        <f>VLOOKUP(C429,MOVI!C:DT,97,0)</f>
        <v>2378455</v>
      </c>
      <c r="KD429" s="275">
        <f>VLOOKUP(C429,FPT!B:KB,97,0)</f>
        <v>2378455</v>
      </c>
      <c r="KE429" t="str">
        <f t="shared" si="766"/>
        <v/>
      </c>
      <c r="KF429" s="275">
        <f>VLOOKUP(C429,MOVI!C:DT,98,0)</f>
        <v>0</v>
      </c>
      <c r="KG429" s="275">
        <f>VLOOKUP(C429,FPT!B:KE,98,0)</f>
        <v>0</v>
      </c>
      <c r="KH429" t="str">
        <f t="shared" si="767"/>
        <v/>
      </c>
      <c r="KI429" s="275">
        <f>VLOOKUP(C429,MOVI!C:DT,99,0)</f>
        <v>0</v>
      </c>
      <c r="KJ429" s="275">
        <f>VLOOKUP(C429,FPT!B:KH,99,0)</f>
        <v>0</v>
      </c>
      <c r="KK429" t="str">
        <f t="shared" si="768"/>
        <v/>
      </c>
      <c r="KL429" s="275">
        <f>VLOOKUP(C429,MOVI!C:DT,100,0)</f>
        <v>0</v>
      </c>
      <c r="KM429" s="275">
        <f>VLOOKUP(C429,FPT!B:KK,100,0)</f>
        <v>0</v>
      </c>
      <c r="KN429" t="str">
        <f t="shared" si="769"/>
        <v/>
      </c>
      <c r="KO429" s="275">
        <f>VLOOKUP(C429,MOVI!C:DT,101,0)</f>
        <v>0</v>
      </c>
      <c r="KP429" s="275">
        <f>VLOOKUP(C429,FPT!B:KN,101,0)</f>
        <v>0</v>
      </c>
      <c r="KQ429" t="str">
        <f t="shared" si="770"/>
        <v/>
      </c>
      <c r="KR429" s="275">
        <f>VLOOKUP(C429,MOVI!C:DT,102,0)</f>
        <v>0</v>
      </c>
      <c r="KS429" s="275">
        <f>VLOOKUP(C429,FPT!B:KQ,102,0)</f>
        <v>0</v>
      </c>
      <c r="KT429" t="str">
        <f t="shared" si="771"/>
        <v/>
      </c>
      <c r="KU429" s="275">
        <f>VLOOKUP(C429,MOVI!C:DT,103,0)</f>
        <v>0</v>
      </c>
      <c r="KV429" s="275">
        <f>VLOOKUP(C429,FPT!B:KT,103,0)</f>
        <v>0</v>
      </c>
      <c r="KW429" t="str">
        <f t="shared" si="772"/>
        <v/>
      </c>
      <c r="KX429" s="275">
        <f>VLOOKUP(C429,MOVI!C:DT,104,0)</f>
        <v>0</v>
      </c>
      <c r="KY429" s="275">
        <f>VLOOKUP(C429,FPT!B:KW,104,0)</f>
        <v>0</v>
      </c>
      <c r="KZ429" t="str">
        <f t="shared" si="773"/>
        <v/>
      </c>
      <c r="LA429" s="275">
        <f>VLOOKUP(C429,MOVI!C:DT,105,0)</f>
        <v>0</v>
      </c>
      <c r="LB429" s="275">
        <f>VLOOKUP(C429,FPT!B:KZ,105,0)</f>
        <v>0</v>
      </c>
      <c r="LC429" t="str">
        <f t="shared" si="774"/>
        <v/>
      </c>
      <c r="LD429" s="275">
        <f>VLOOKUP(C429,MOVI!C:DT,106,0)</f>
        <v>2642728</v>
      </c>
      <c r="LE429" s="275">
        <f>VLOOKUP(C429,FPT!B:LC,106,0)</f>
        <v>2642728</v>
      </c>
      <c r="LF429" t="str">
        <f t="shared" si="775"/>
        <v/>
      </c>
      <c r="LG429" s="273">
        <f>VLOOKUP(C429,MOVI!C:DT,107,0)</f>
        <v>0</v>
      </c>
      <c r="LH429" s="273">
        <f>VLOOKUP(C429,FPT!B:LF,107,0)</f>
        <v>0</v>
      </c>
      <c r="LI429" t="str">
        <f t="shared" si="776"/>
        <v/>
      </c>
      <c r="LJ429" t="str">
        <f>VLOOKUP(C429,MOVI!C:DV,108,0)</f>
        <v>Việt PhúSouthRisk</v>
      </c>
      <c r="LK429" s="252" t="str">
        <f>VLOOKUP(C429,FPT!B:LI,108,0)</f>
        <v>Việt PhúSouthRisk</v>
      </c>
      <c r="LL429" t="str">
        <f t="shared" si="777"/>
        <v/>
      </c>
      <c r="LM429" s="275">
        <f>ROUND(VLOOKUP(C429,MOVI!C:DV,109,0),0)</f>
        <v>0</v>
      </c>
      <c r="LN429" s="275">
        <f>ROUND(VLOOKUP(C429,FPT!B:LL,109,0),0)</f>
        <v>0</v>
      </c>
      <c r="LO429" t="str">
        <f t="shared" si="778"/>
        <v/>
      </c>
      <c r="LP429" t="str">
        <f>VLOOKUP(C429,MOVI!C:DV,110,0)</f>
        <v>HO</v>
      </c>
      <c r="LQ429" s="247" t="str">
        <f>VLOOKUP(C429,FPT!B:LO,110,0)</f>
        <v>HO</v>
      </c>
      <c r="LR429" t="str">
        <f t="shared" si="779"/>
        <v/>
      </c>
      <c r="LS429">
        <f>MOVI!DI424</f>
        <v>0</v>
      </c>
      <c r="LV429">
        <f>MOVI!DJ424</f>
        <v>0</v>
      </c>
      <c r="LW429">
        <f>MOVI!DK424</f>
        <v>0</v>
      </c>
      <c r="LX429">
        <f>MOVI!DL424</f>
        <v>0</v>
      </c>
      <c r="LY429">
        <f>MOVI!DM424</f>
        <v>0</v>
      </c>
      <c r="LZ429">
        <f>MOVI!DN424</f>
        <v>0</v>
      </c>
      <c r="MA429">
        <f>MOVI!DO424</f>
        <v>0</v>
      </c>
      <c r="MB429" t="str">
        <f>MOVI!DP424</f>
        <v/>
      </c>
      <c r="MC429">
        <f>MOVI!DQ424</f>
        <v>0</v>
      </c>
      <c r="MD429">
        <f>MOVI!DR424</f>
        <v>0</v>
      </c>
      <c r="ME429" t="str">
        <f>VLOOKUP(C429,MOVI!C:DV,121,0)</f>
        <v/>
      </c>
      <c r="MF429" s="252"/>
      <c r="MG429" t="str">
        <f t="shared" si="783"/>
        <v/>
      </c>
      <c r="MH429" t="str">
        <f>VLOOKUP(C429,MOVI!C:DT,122,0)</f>
        <v>Việt PhúSouth</v>
      </c>
      <c r="MI429" s="252" t="str">
        <f>VLOOKUP(C429,FPT!B:DS,112,0)</f>
        <v>Việt PhúSouth</v>
      </c>
      <c r="MJ429" t="str">
        <f t="shared" si="780"/>
        <v/>
      </c>
    </row>
  </sheetData>
  <autoFilter ref="A8:MJ8" xr:uid="{0BC5899B-D547-47A8-B857-6D84A64A5BED}"/>
  <mergeCells count="1">
    <mergeCell ref="A4:B4"/>
  </mergeCells>
  <conditionalFormatting sqref="B395:B410">
    <cfRule type="duplicateValues" dxfId="7" priority="1"/>
  </conditionalFormatting>
  <conditionalFormatting sqref="B419:B421">
    <cfRule type="duplicateValues" dxfId="6" priority="2"/>
  </conditionalFormatting>
  <conditionalFormatting sqref="B422">
    <cfRule type="duplicateValues" dxfId="5" priority="3"/>
  </conditionalFormatting>
  <conditionalFormatting sqref="B411:B418">
    <cfRule type="duplicateValues" dxfId="4" priority="4"/>
  </conditionalFormatting>
  <conditionalFormatting sqref="B10:B394">
    <cfRule type="duplicateValues" dxfId="3" priority="5"/>
  </conditionalFormatting>
  <conditionalFormatting sqref="B429">
    <cfRule type="duplicateValues" dxfId="2" priority="6"/>
  </conditionalFormatting>
  <conditionalFormatting sqref="B9:C9 C10:C422 C424:C429">
    <cfRule type="duplicateValues" dxfId="1" priority="14"/>
  </conditionalFormatting>
  <conditionalFormatting sqref="B424:B428 B9:C9 C10:C422 C424:C429">
    <cfRule type="duplicateValues" dxfId="0" priority="17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</vt:lpstr>
      <vt:lpstr>FPT</vt:lpstr>
      <vt:lpstr>Chênh lệch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Admins</cp:lastModifiedBy>
  <dcterms:created xsi:type="dcterms:W3CDTF">2015-06-05T18:17:20Z</dcterms:created>
  <dcterms:modified xsi:type="dcterms:W3CDTF">2022-02-16T16:59:40Z</dcterms:modified>
</cp:coreProperties>
</file>